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8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9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0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1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2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3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5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6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7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8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9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0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1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2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3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4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5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6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7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8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9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0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1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2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3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4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5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6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7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8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39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0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1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2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3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4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5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6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7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8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49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0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1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2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3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4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5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6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7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8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59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0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Exported_files\"/>
    </mc:Choice>
  </mc:AlternateContent>
  <xr:revisionPtr revIDLastSave="0" documentId="13_ncr:1_{546EB565-56C5-4687-9119-BB75D6BCB29B}" xr6:coauthVersionLast="47" xr6:coauthVersionMax="47" xr10:uidLastSave="{00000000-0000-0000-0000-000000000000}"/>
  <bookViews>
    <workbookView xWindow="-28920" yWindow="-120" windowWidth="29040" windowHeight="15840" activeTab="3" xr2:uid="{00000000-000D-0000-FFFF-FFFF00000000}"/>
  </bookViews>
  <sheets>
    <sheet name="Resultados_Dic3" sheetId="1" r:id="rId1"/>
    <sheet name="Produccion_Tot" sheetId="5" r:id="rId2"/>
    <sheet name="Produccion_B" sheetId="10" r:id="rId3"/>
    <sheet name="Produccion_UO" sheetId="4" r:id="rId4"/>
    <sheet name="Produccion_C" sheetId="11" r:id="rId5"/>
    <sheet name="Produccion_PJ" sheetId="3" r:id="rId6"/>
    <sheet name="DIC4" sheetId="2" r:id="rId7"/>
    <sheet name="Producc" sheetId="6" r:id="rId8"/>
  </sheets>
  <definedNames>
    <definedName name="_xlnm._FilterDatabase" localSheetId="0" hidden="1">Resultados_Dic3!$B$2:$AO$759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21" i="4" l="1"/>
  <c r="M1113" i="4"/>
  <c r="N1104" i="4"/>
  <c r="M1104" i="4"/>
  <c r="M1080" i="4"/>
  <c r="B1" i="4"/>
  <c r="K1472" i="4" l="1"/>
  <c r="A2289" i="1" l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2288" i="1"/>
  <c r="K1458" i="4" l="1"/>
  <c r="J1433" i="4"/>
  <c r="K1428" i="4"/>
  <c r="J1403" i="4"/>
  <c r="J1374" i="4"/>
  <c r="J1345" i="4"/>
  <c r="L1522" i="4" l="1"/>
  <c r="K1522" i="4"/>
  <c r="J1668" i="4"/>
  <c r="I1668" i="4"/>
  <c r="J1643" i="4"/>
  <c r="I1643" i="4"/>
  <c r="J1618" i="4"/>
  <c r="I1618" i="4"/>
  <c r="J1593" i="4"/>
  <c r="I1593" i="4"/>
  <c r="J1568" i="4"/>
  <c r="I1568" i="4"/>
  <c r="J1542" i="4"/>
  <c r="I1542" i="4"/>
  <c r="AE1157" i="4"/>
  <c r="N1157" i="4"/>
  <c r="O1157" i="4"/>
  <c r="P1157" i="4"/>
  <c r="Q1157" i="4"/>
  <c r="R1157" i="4"/>
  <c r="S1157" i="4"/>
  <c r="T1157" i="4"/>
  <c r="U1157" i="4"/>
  <c r="V1157" i="4"/>
  <c r="W1157" i="4"/>
  <c r="X1157" i="4"/>
  <c r="Y1157" i="4"/>
  <c r="Z1157" i="4"/>
  <c r="AA1157" i="4"/>
  <c r="AB1157" i="4"/>
  <c r="AC1157" i="4"/>
  <c r="AD1157" i="4"/>
  <c r="AF1157" i="4"/>
  <c r="AG1157" i="4"/>
  <c r="AH1157" i="4"/>
  <c r="AI1157" i="4"/>
  <c r="AJ1157" i="4"/>
  <c r="AK1157" i="4"/>
  <c r="AL1157" i="4"/>
  <c r="AM1157" i="4"/>
  <c r="AN1157" i="4"/>
  <c r="AO1157" i="4"/>
  <c r="AP1157" i="4"/>
  <c r="AQ1157" i="4"/>
  <c r="AR1157" i="4"/>
  <c r="J1160" i="4"/>
  <c r="M1157" i="4"/>
  <c r="J1142" i="4"/>
  <c r="H1059" i="4" l="1"/>
  <c r="K18" i="4"/>
  <c r="H18" i="4" s="1"/>
  <c r="I1061" i="4" s="1"/>
  <c r="I224" i="11" l="1"/>
  <c r="K19" i="11"/>
  <c r="M19" i="11" s="1"/>
  <c r="O19" i="11" s="1"/>
  <c r="H19" i="11" s="1"/>
  <c r="I225" i="11" s="1"/>
  <c r="K18" i="11"/>
  <c r="M18" i="11" s="1"/>
  <c r="O18" i="11" s="1"/>
  <c r="H18" i="11" s="1"/>
  <c r="I199" i="11" s="1"/>
  <c r="I1029" i="4" l="1"/>
  <c r="I1011" i="4"/>
  <c r="I1001" i="4"/>
  <c r="I991" i="4"/>
  <c r="I978" i="4"/>
  <c r="P987" i="4" s="1"/>
  <c r="P266" i="11" s="1"/>
  <c r="AL987" i="4" l="1"/>
  <c r="AL266" i="11" s="1"/>
  <c r="AP987" i="4"/>
  <c r="AP266" i="11" s="1"/>
  <c r="M987" i="4"/>
  <c r="M266" i="11" s="1"/>
  <c r="AF987" i="4"/>
  <c r="AF266" i="11" s="1"/>
  <c r="Q987" i="4"/>
  <c r="Q266" i="11" s="1"/>
  <c r="AK987" i="4"/>
  <c r="AK266" i="11" s="1"/>
  <c r="AC987" i="4"/>
  <c r="AC266" i="11" s="1"/>
  <c r="AH987" i="4"/>
  <c r="AH266" i="11" s="1"/>
  <c r="Y987" i="4"/>
  <c r="Y266" i="11" s="1"/>
  <c r="AO987" i="4"/>
  <c r="AO266" i="11" s="1"/>
  <c r="AG987" i="4"/>
  <c r="AG266" i="11" s="1"/>
  <c r="U987" i="4"/>
  <c r="U266" i="11" s="1"/>
  <c r="AR987" i="4"/>
  <c r="AR266" i="11" s="1"/>
  <c r="AN987" i="4"/>
  <c r="AN266" i="11" s="1"/>
  <c r="AJ987" i="4"/>
  <c r="AJ266" i="11" s="1"/>
  <c r="AQ987" i="4"/>
  <c r="AQ266" i="11" s="1"/>
  <c r="AM987" i="4"/>
  <c r="AM266" i="11" s="1"/>
  <c r="AI987" i="4"/>
  <c r="AI266" i="11" s="1"/>
  <c r="AE987" i="4"/>
  <c r="AE266" i="11" s="1"/>
  <c r="AA987" i="4"/>
  <c r="AA266" i="11" s="1"/>
  <c r="W987" i="4"/>
  <c r="W266" i="11" s="1"/>
  <c r="S987" i="4"/>
  <c r="S266" i="11" s="1"/>
  <c r="O987" i="4"/>
  <c r="O266" i="11" s="1"/>
  <c r="AD987" i="4"/>
  <c r="AD266" i="11" s="1"/>
  <c r="Z987" i="4"/>
  <c r="Z266" i="11" s="1"/>
  <c r="V987" i="4"/>
  <c r="V266" i="11" s="1"/>
  <c r="R987" i="4"/>
  <c r="R266" i="11" s="1"/>
  <c r="N987" i="4"/>
  <c r="N266" i="11" s="1"/>
  <c r="AB987" i="4"/>
  <c r="AB266" i="11" s="1"/>
  <c r="X987" i="4"/>
  <c r="X266" i="11" s="1"/>
  <c r="T987" i="4"/>
  <c r="T266" i="11" s="1"/>
  <c r="H15" i="4"/>
  <c r="J1314" i="4" l="1"/>
  <c r="K1465" i="4"/>
  <c r="I1059" i="4"/>
  <c r="J1282" i="4"/>
  <c r="J1223" i="4"/>
  <c r="J49" i="4"/>
  <c r="A3" i="11"/>
  <c r="L54" i="11" s="1"/>
  <c r="A4" i="11"/>
  <c r="L55" i="11" s="1"/>
  <c r="A5" i="11"/>
  <c r="L56" i="11" s="1"/>
  <c r="A6" i="11"/>
  <c r="L57" i="11" s="1"/>
  <c r="A7" i="11"/>
  <c r="L58" i="11" s="1"/>
  <c r="A8" i="11"/>
  <c r="L59" i="11" s="1"/>
  <c r="A9" i="11"/>
  <c r="L60" i="11" s="1"/>
  <c r="J51" i="11"/>
  <c r="H16" i="11"/>
  <c r="K14" i="11" l="1"/>
  <c r="M14" i="11" s="1"/>
  <c r="O14" i="11" s="1"/>
  <c r="I14" i="11"/>
  <c r="K13" i="11"/>
  <c r="M13" i="11" s="1"/>
  <c r="O13" i="11" s="1"/>
  <c r="I13" i="11"/>
  <c r="K12" i="11"/>
  <c r="M12" i="11" s="1"/>
  <c r="O12" i="11" s="1"/>
  <c r="I12" i="11"/>
  <c r="I139" i="11" s="1"/>
  <c r="K11" i="11"/>
  <c r="M11" i="11" s="1"/>
  <c r="O11" i="11" s="1"/>
  <c r="I11" i="11"/>
  <c r="I128" i="11" s="1"/>
  <c r="K10" i="11"/>
  <c r="M10" i="11" s="1"/>
  <c r="O10" i="11" s="1"/>
  <c r="I10" i="11"/>
  <c r="I151" i="11" s="1"/>
  <c r="K9" i="11"/>
  <c r="M9" i="11" s="1"/>
  <c r="O9" i="11" s="1"/>
  <c r="I9" i="11"/>
  <c r="I213" i="11" s="1"/>
  <c r="K8" i="11"/>
  <c r="M8" i="11" s="1"/>
  <c r="O8" i="11" s="1"/>
  <c r="I8" i="11"/>
  <c r="K7" i="11"/>
  <c r="M7" i="11" s="1"/>
  <c r="O7" i="11" s="1"/>
  <c r="I7" i="11"/>
  <c r="K6" i="11"/>
  <c r="M6" i="11" s="1"/>
  <c r="O6" i="11" s="1"/>
  <c r="I6" i="11"/>
  <c r="K5" i="11"/>
  <c r="M5" i="11" s="1"/>
  <c r="O5" i="11" s="1"/>
  <c r="I5" i="11"/>
  <c r="I117" i="11" s="1"/>
  <c r="K4" i="11"/>
  <c r="M4" i="11" s="1"/>
  <c r="O4" i="11" s="1"/>
  <c r="I4" i="11"/>
  <c r="I106" i="11" s="1"/>
  <c r="A181" i="4"/>
  <c r="B4" i="4"/>
  <c r="L106" i="4" s="1"/>
  <c r="B5" i="4"/>
  <c r="L807" i="4" s="1"/>
  <c r="B6" i="4"/>
  <c r="L361" i="4" s="1"/>
  <c r="B7" i="4"/>
  <c r="L323" i="4" s="1"/>
  <c r="B8" i="4"/>
  <c r="B9" i="4"/>
  <c r="L615" i="4" s="1"/>
  <c r="B3" i="4"/>
  <c r="L650" i="4" s="1"/>
  <c r="H15" i="11"/>
  <c r="H1549" i="4" l="1"/>
  <c r="M1549" i="4" s="1"/>
  <c r="M1700" i="4" s="1"/>
  <c r="H1550" i="4"/>
  <c r="H1264" i="4"/>
  <c r="AR1264" i="4" s="1"/>
  <c r="H1294" i="4"/>
  <c r="H1326" i="4"/>
  <c r="X1264" i="4"/>
  <c r="P1264" i="4"/>
  <c r="AM1264" i="4"/>
  <c r="W1264" i="4"/>
  <c r="S1264" i="4"/>
  <c r="O1264" i="4"/>
  <c r="AL1264" i="4"/>
  <c r="AH1264" i="4"/>
  <c r="AD1264" i="4"/>
  <c r="V1264" i="4"/>
  <c r="R1264" i="4"/>
  <c r="N1264" i="4"/>
  <c r="Y1264" i="4"/>
  <c r="AG1264" i="4"/>
  <c r="AK1264" i="4"/>
  <c r="Q1264" i="4"/>
  <c r="AC1264" i="4"/>
  <c r="M1264" i="4"/>
  <c r="H1452" i="4"/>
  <c r="H1448" i="4"/>
  <c r="H1455" i="4"/>
  <c r="H1451" i="4"/>
  <c r="H1447" i="4"/>
  <c r="H1454" i="4"/>
  <c r="H1450" i="4"/>
  <c r="H1445" i="4"/>
  <c r="H1441" i="4"/>
  <c r="H1453" i="4"/>
  <c r="H1444" i="4"/>
  <c r="H1440" i="4"/>
  <c r="H1449" i="4"/>
  <c r="H1443" i="4"/>
  <c r="H1439" i="4"/>
  <c r="H1442" i="4"/>
  <c r="H1435" i="4"/>
  <c r="H1438" i="4"/>
  <c r="H1434" i="4"/>
  <c r="H1446" i="4"/>
  <c r="H1436" i="4"/>
  <c r="H1437" i="4"/>
  <c r="H1422" i="4"/>
  <c r="H1418" i="4"/>
  <c r="H1425" i="4"/>
  <c r="H1421" i="4"/>
  <c r="H1417" i="4"/>
  <c r="H1424" i="4"/>
  <c r="H1420" i="4"/>
  <c r="H1414" i="4"/>
  <c r="H1410" i="4"/>
  <c r="H1423" i="4"/>
  <c r="H1413" i="4"/>
  <c r="H1419" i="4"/>
  <c r="H1416" i="4"/>
  <c r="H1412" i="4"/>
  <c r="H1415" i="4"/>
  <c r="H1408" i="4"/>
  <c r="H1404" i="4"/>
  <c r="M1404" i="4" s="1"/>
  <c r="H1407" i="4"/>
  <c r="H1411" i="4"/>
  <c r="H1406" i="4"/>
  <c r="H1409" i="4"/>
  <c r="H1405" i="4"/>
  <c r="H1393" i="4"/>
  <c r="H1389" i="4"/>
  <c r="M1389" i="4" s="1"/>
  <c r="H1396" i="4"/>
  <c r="H1392" i="4"/>
  <c r="H1388" i="4"/>
  <c r="H1395" i="4"/>
  <c r="H1391" i="4"/>
  <c r="M1391" i="4" s="1"/>
  <c r="H1394" i="4"/>
  <c r="H1385" i="4"/>
  <c r="M1385" i="4" s="1"/>
  <c r="H1381" i="4"/>
  <c r="H1390" i="4"/>
  <c r="M1390" i="4" s="1"/>
  <c r="H1384" i="4"/>
  <c r="H1387" i="4"/>
  <c r="H1379" i="4"/>
  <c r="H1375" i="4"/>
  <c r="M1375" i="4" s="1"/>
  <c r="H1386" i="4"/>
  <c r="H1378" i="4"/>
  <c r="H1383" i="4"/>
  <c r="H1377" i="4"/>
  <c r="H1382" i="4"/>
  <c r="H1376" i="4"/>
  <c r="H1380" i="4"/>
  <c r="H1320" i="4"/>
  <c r="AJ1320" i="4" s="1"/>
  <c r="H1364" i="4"/>
  <c r="H1360" i="4"/>
  <c r="H1367" i="4"/>
  <c r="H1363" i="4"/>
  <c r="H1359" i="4"/>
  <c r="H1366" i="4"/>
  <c r="H1358" i="4"/>
  <c r="H1354" i="4"/>
  <c r="H1365" i="4"/>
  <c r="H1357" i="4"/>
  <c r="H1353" i="4"/>
  <c r="H1349" i="4"/>
  <c r="H1362" i="4"/>
  <c r="H1356" i="4"/>
  <c r="H1352" i="4"/>
  <c r="H1348" i="4"/>
  <c r="H1361" i="4"/>
  <c r="H1346" i="4"/>
  <c r="H1355" i="4"/>
  <c r="H1351" i="4"/>
  <c r="H1350" i="4"/>
  <c r="H1347" i="4"/>
  <c r="H1288" i="4"/>
  <c r="M1288" i="4" s="1"/>
  <c r="H1318" i="4"/>
  <c r="M1318" i="4" s="1"/>
  <c r="H1259" i="4"/>
  <c r="AF1259" i="4" s="1"/>
  <c r="H1286" i="4"/>
  <c r="H1257" i="4"/>
  <c r="H1229" i="4"/>
  <c r="H1233" i="4"/>
  <c r="H1237" i="4"/>
  <c r="H1241" i="4"/>
  <c r="H1245" i="4"/>
  <c r="H1230" i="4"/>
  <c r="H1234" i="4"/>
  <c r="H1238" i="4"/>
  <c r="H1242" i="4"/>
  <c r="H1227" i="4"/>
  <c r="H1228" i="4"/>
  <c r="H1232" i="4"/>
  <c r="H1240" i="4"/>
  <c r="H1231" i="4"/>
  <c r="H1235" i="4"/>
  <c r="H1239" i="4"/>
  <c r="H1243" i="4"/>
  <c r="H1236" i="4"/>
  <c r="H1244" i="4"/>
  <c r="H1260" i="4"/>
  <c r="H1254" i="4"/>
  <c r="H1255" i="4"/>
  <c r="H1258" i="4"/>
  <c r="H1256" i="4"/>
  <c r="H1337" i="4"/>
  <c r="H1332" i="4"/>
  <c r="H1336" i="4"/>
  <c r="H1331" i="4"/>
  <c r="H1335" i="4"/>
  <c r="H1330" i="4"/>
  <c r="H1334" i="4"/>
  <c r="H1323" i="4"/>
  <c r="H1317" i="4"/>
  <c r="M1317" i="4" s="1"/>
  <c r="H1329" i="4"/>
  <c r="H1327" i="4"/>
  <c r="H1325" i="4"/>
  <c r="H1322" i="4"/>
  <c r="H1315" i="4"/>
  <c r="H1321" i="4"/>
  <c r="H1319" i="4"/>
  <c r="H1324" i="4"/>
  <c r="H1316" i="4"/>
  <c r="H1274" i="4"/>
  <c r="H1269" i="4"/>
  <c r="H1273" i="4"/>
  <c r="H1268" i="4"/>
  <c r="H1271" i="4"/>
  <c r="H1270" i="4"/>
  <c r="H1266" i="4"/>
  <c r="H1261" i="4"/>
  <c r="H1265" i="4"/>
  <c r="M1265" i="4" s="1"/>
  <c r="H1263" i="4"/>
  <c r="H1262" i="4"/>
  <c r="H1302" i="4"/>
  <c r="H1305" i="4"/>
  <c r="H1300" i="4"/>
  <c r="H1304" i="4"/>
  <c r="H1299" i="4"/>
  <c r="H1293" i="4"/>
  <c r="H1297" i="4"/>
  <c r="H1290" i="4"/>
  <c r="H1287" i="4"/>
  <c r="H1303" i="4"/>
  <c r="H1295" i="4"/>
  <c r="H1298" i="4"/>
  <c r="H1285" i="4"/>
  <c r="M1285" i="4" s="1"/>
  <c r="H1291" i="4"/>
  <c r="H1284" i="4"/>
  <c r="H1292" i="4"/>
  <c r="H1283" i="4"/>
  <c r="M1283" i="4" s="1"/>
  <c r="H1289" i="4"/>
  <c r="H1226" i="4"/>
  <c r="H1224" i="4"/>
  <c r="H1225" i="4"/>
  <c r="H1527" i="4"/>
  <c r="H1528" i="4"/>
  <c r="H1529" i="4"/>
  <c r="H1534" i="4"/>
  <c r="H1532" i="4"/>
  <c r="H1533" i="4"/>
  <c r="H1526" i="4"/>
  <c r="M1526" i="4" s="1"/>
  <c r="H1525" i="4"/>
  <c r="M1525" i="4" s="1"/>
  <c r="H1524" i="4"/>
  <c r="H1681" i="4"/>
  <c r="H1679" i="4"/>
  <c r="H1676" i="4"/>
  <c r="H1672" i="4"/>
  <c r="H1680" i="4"/>
  <c r="H1675" i="4"/>
  <c r="H1671" i="4"/>
  <c r="H1674" i="4"/>
  <c r="H1670" i="4"/>
  <c r="H1656" i="4"/>
  <c r="H1653" i="4"/>
  <c r="H1650" i="4"/>
  <c r="H1648" i="4"/>
  <c r="H1644" i="4"/>
  <c r="H1630" i="4"/>
  <c r="H1673" i="4"/>
  <c r="H1651" i="4"/>
  <c r="H1631" i="4"/>
  <c r="H1628" i="4"/>
  <c r="H1625" i="4"/>
  <c r="H1621" i="4"/>
  <c r="H1619" i="4"/>
  <c r="H1605" i="4"/>
  <c r="H1678" i="4"/>
  <c r="H1654" i="4"/>
  <c r="H1652" i="4"/>
  <c r="H1645" i="4"/>
  <c r="H1629" i="4"/>
  <c r="H1669" i="4"/>
  <c r="H1649" i="4"/>
  <c r="H1647" i="4"/>
  <c r="H1627" i="4"/>
  <c r="H1623" i="4"/>
  <c r="H1677" i="4"/>
  <c r="H1655" i="4"/>
  <c r="H1646" i="4"/>
  <c r="H1626" i="4"/>
  <c r="H1624" i="4"/>
  <c r="H1622" i="4"/>
  <c r="H1620" i="4"/>
  <c r="H1606" i="4"/>
  <c r="H1604" i="4"/>
  <c r="H1603" i="4"/>
  <c r="H1601" i="4"/>
  <c r="H1597" i="4"/>
  <c r="H1579" i="4"/>
  <c r="H1572" i="4"/>
  <c r="H1570" i="4"/>
  <c r="H1600" i="4"/>
  <c r="H1596" i="4"/>
  <c r="H1577" i="4"/>
  <c r="H1571" i="4"/>
  <c r="H1569" i="4"/>
  <c r="H1556" i="4"/>
  <c r="H1599" i="4"/>
  <c r="H1595" i="4"/>
  <c r="H1581" i="4"/>
  <c r="H1576" i="4"/>
  <c r="H1574" i="4"/>
  <c r="H1602" i="4"/>
  <c r="H1598" i="4"/>
  <c r="H1594" i="4"/>
  <c r="H1580" i="4"/>
  <c r="H1578" i="4"/>
  <c r="H1575" i="4"/>
  <c r="H1573" i="4"/>
  <c r="H1555" i="4"/>
  <c r="H1548" i="4"/>
  <c r="H1544" i="4"/>
  <c r="H1553" i="4"/>
  <c r="H1547" i="4"/>
  <c r="H1543" i="4"/>
  <c r="H1554" i="4"/>
  <c r="H1551" i="4"/>
  <c r="H1546" i="4"/>
  <c r="H1552" i="4"/>
  <c r="H1545" i="4"/>
  <c r="H1503" i="4"/>
  <c r="H1507" i="4"/>
  <c r="H1504" i="4"/>
  <c r="M1504" i="4" s="1"/>
  <c r="H1508" i="4"/>
  <c r="H1501" i="4"/>
  <c r="H1509" i="4"/>
  <c r="H1506" i="4"/>
  <c r="H1502" i="4"/>
  <c r="H1505" i="4"/>
  <c r="H1500" i="4"/>
  <c r="H1498" i="4"/>
  <c r="H1499" i="4"/>
  <c r="H1497" i="4"/>
  <c r="H1215" i="4"/>
  <c r="H1210" i="4"/>
  <c r="H1214" i="4"/>
  <c r="H1208" i="4"/>
  <c r="H1212" i="4"/>
  <c r="H1211" i="4"/>
  <c r="H1209" i="4"/>
  <c r="H1199" i="4"/>
  <c r="H1204" i="4"/>
  <c r="H1200" i="4"/>
  <c r="H1202" i="4"/>
  <c r="H1205" i="4"/>
  <c r="H1201" i="4"/>
  <c r="H1198" i="4"/>
  <c r="H1189" i="4"/>
  <c r="H1188" i="4"/>
  <c r="H1181" i="4"/>
  <c r="H1195" i="4"/>
  <c r="H1180" i="4"/>
  <c r="H1179" i="4"/>
  <c r="H1194" i="4"/>
  <c r="H1192" i="4"/>
  <c r="H1191" i="4"/>
  <c r="H1185" i="4"/>
  <c r="H1184" i="4"/>
  <c r="H1183" i="4"/>
  <c r="H1175" i="4"/>
  <c r="H1171" i="4"/>
  <c r="H1190" i="4"/>
  <c r="H1182" i="4"/>
  <c r="H1174" i="4"/>
  <c r="H1170" i="4"/>
  <c r="H1172" i="4"/>
  <c r="H1167" i="4"/>
  <c r="H1158" i="4"/>
  <c r="H1157" i="4"/>
  <c r="H1156" i="4"/>
  <c r="H1149" i="4"/>
  <c r="H1145" i="4"/>
  <c r="H1143" i="4"/>
  <c r="H1162" i="4"/>
  <c r="H1154" i="4"/>
  <c r="H1147" i="4"/>
  <c r="H1144" i="4"/>
  <c r="H1166" i="4"/>
  <c r="H1165" i="4"/>
  <c r="H1155" i="4"/>
  <c r="H1148" i="4"/>
  <c r="H1176" i="4"/>
  <c r="H1164" i="4"/>
  <c r="H1161" i="4"/>
  <c r="H1152" i="4"/>
  <c r="H1173" i="4"/>
  <c r="H1163" i="4"/>
  <c r="H1153" i="4"/>
  <c r="H1146" i="4"/>
  <c r="H1139" i="4"/>
  <c r="H1140" i="4"/>
  <c r="H1138" i="4"/>
  <c r="H1135" i="4"/>
  <c r="H1136" i="4"/>
  <c r="H1134" i="4"/>
  <c r="H1137" i="4"/>
  <c r="H1100" i="4"/>
  <c r="H1081" i="4"/>
  <c r="H1079" i="4"/>
  <c r="H1125" i="4"/>
  <c r="H1121" i="4"/>
  <c r="H1124" i="4"/>
  <c r="H1120" i="4"/>
  <c r="H1123" i="4"/>
  <c r="H1116" i="4"/>
  <c r="H1108" i="4"/>
  <c r="H1122" i="4"/>
  <c r="H1126" i="4"/>
  <c r="H1109" i="4"/>
  <c r="H1114" i="4"/>
  <c r="H1113" i="4"/>
  <c r="H1107" i="4"/>
  <c r="H1115" i="4"/>
  <c r="H1112" i="4"/>
  <c r="H1110" i="4"/>
  <c r="H1111" i="4"/>
  <c r="H1098" i="4"/>
  <c r="H1117" i="4"/>
  <c r="H1041" i="4"/>
  <c r="AJ1041" i="4" s="1"/>
  <c r="AJ243" i="11" s="1"/>
  <c r="H1067" i="4"/>
  <c r="H1071" i="4"/>
  <c r="H1075" i="4"/>
  <c r="H1080" i="4"/>
  <c r="H1085" i="4"/>
  <c r="H1089" i="4"/>
  <c r="H1093" i="4"/>
  <c r="H1097" i="4"/>
  <c r="H1064" i="4"/>
  <c r="H1068" i="4"/>
  <c r="H1072" i="4"/>
  <c r="H1076" i="4"/>
  <c r="H1086" i="4"/>
  <c r="H1090" i="4"/>
  <c r="H1094" i="4"/>
  <c r="H1099" i="4"/>
  <c r="H1065" i="4"/>
  <c r="H1069" i="4"/>
  <c r="H1077" i="4"/>
  <c r="H1087" i="4"/>
  <c r="H1095" i="4"/>
  <c r="H1082" i="4"/>
  <c r="H1073" i="4"/>
  <c r="H1083" i="4"/>
  <c r="H1091" i="4"/>
  <c r="H1066" i="4"/>
  <c r="H1084" i="4"/>
  <c r="H1070" i="4"/>
  <c r="H1088" i="4"/>
  <c r="H1074" i="4"/>
  <c r="H1092" i="4"/>
  <c r="H1078" i="4"/>
  <c r="H1096" i="4"/>
  <c r="H1063" i="4"/>
  <c r="I163" i="11"/>
  <c r="I187" i="11"/>
  <c r="I175" i="11"/>
  <c r="I198" i="11"/>
  <c r="H1038" i="4"/>
  <c r="H1035" i="4"/>
  <c r="H1034" i="4"/>
  <c r="H1043" i="4"/>
  <c r="H1033" i="4"/>
  <c r="H1040" i="4"/>
  <c r="M1040" i="4" s="1"/>
  <c r="H1032" i="4"/>
  <c r="H1042" i="4"/>
  <c r="H1039" i="4"/>
  <c r="H1037" i="4"/>
  <c r="H1036" i="4"/>
  <c r="H1022" i="4"/>
  <c r="H1023" i="4"/>
  <c r="H1019" i="4"/>
  <c r="H1018" i="4"/>
  <c r="H1017" i="4"/>
  <c r="H1016" i="4"/>
  <c r="H1024" i="4"/>
  <c r="H1015" i="4"/>
  <c r="M1015" i="4" s="1"/>
  <c r="M247" i="11" s="1"/>
  <c r="H1021" i="4"/>
  <c r="H1014" i="4"/>
  <c r="H1007" i="4"/>
  <c r="H1025" i="4"/>
  <c r="H997" i="4"/>
  <c r="H1020" i="4"/>
  <c r="H1006" i="4"/>
  <c r="H1004" i="4"/>
  <c r="H1005" i="4"/>
  <c r="H981" i="4"/>
  <c r="M981" i="4" s="1"/>
  <c r="M258" i="11" s="1"/>
  <c r="H995" i="4"/>
  <c r="H994" i="4"/>
  <c r="H996" i="4"/>
  <c r="H983" i="4"/>
  <c r="H986" i="4"/>
  <c r="H984" i="4"/>
  <c r="M984" i="4" s="1"/>
  <c r="H982" i="4"/>
  <c r="H985" i="4"/>
  <c r="H970" i="4"/>
  <c r="H966" i="4"/>
  <c r="H962" i="4"/>
  <c r="H958" i="4"/>
  <c r="H954" i="4"/>
  <c r="H950" i="4"/>
  <c r="H946" i="4"/>
  <c r="H942" i="4"/>
  <c r="H938" i="4"/>
  <c r="H934" i="4"/>
  <c r="H969" i="4"/>
  <c r="H965" i="4"/>
  <c r="H961" i="4"/>
  <c r="H957" i="4"/>
  <c r="H953" i="4"/>
  <c r="H949" i="4"/>
  <c r="H945" i="4"/>
  <c r="H941" i="4"/>
  <c r="H937" i="4"/>
  <c r="H933" i="4"/>
  <c r="H967" i="4"/>
  <c r="H959" i="4"/>
  <c r="H951" i="4"/>
  <c r="H943" i="4"/>
  <c r="H935" i="4"/>
  <c r="H963" i="4"/>
  <c r="H955" i="4"/>
  <c r="H947" i="4"/>
  <c r="H939" i="4"/>
  <c r="H964" i="4"/>
  <c r="H956" i="4"/>
  <c r="H948" i="4"/>
  <c r="H940" i="4"/>
  <c r="H932" i="4"/>
  <c r="H968" i="4"/>
  <c r="H960" i="4"/>
  <c r="H952" i="4"/>
  <c r="H944" i="4"/>
  <c r="H936" i="4"/>
  <c r="L26" i="4"/>
  <c r="L585" i="4"/>
  <c r="L267" i="4"/>
  <c r="L334" i="4"/>
  <c r="L107" i="4"/>
  <c r="L455" i="4"/>
  <c r="L164" i="4"/>
  <c r="L58" i="4"/>
  <c r="L111" i="4"/>
  <c r="L177" i="4"/>
  <c r="L282" i="4"/>
  <c r="L338" i="4"/>
  <c r="L467" i="4"/>
  <c r="L602" i="4"/>
  <c r="L67" i="4"/>
  <c r="L124" i="4"/>
  <c r="L202" i="4"/>
  <c r="L306" i="4"/>
  <c r="L374" i="4"/>
  <c r="L517" i="4"/>
  <c r="L656" i="4"/>
  <c r="H902" i="4"/>
  <c r="H906" i="4"/>
  <c r="H910" i="4"/>
  <c r="H914" i="4"/>
  <c r="H918" i="4"/>
  <c r="H922" i="4"/>
  <c r="H901" i="4"/>
  <c r="H909" i="4"/>
  <c r="H921" i="4"/>
  <c r="H903" i="4"/>
  <c r="H907" i="4"/>
  <c r="H911" i="4"/>
  <c r="H915" i="4"/>
  <c r="H919" i="4"/>
  <c r="H923" i="4"/>
  <c r="H905" i="4"/>
  <c r="H913" i="4"/>
  <c r="H917" i="4"/>
  <c r="H904" i="4"/>
  <c r="H908" i="4"/>
  <c r="H912" i="4"/>
  <c r="H916" i="4"/>
  <c r="H920" i="4"/>
  <c r="H924" i="4"/>
  <c r="L78" i="4"/>
  <c r="L160" i="4"/>
  <c r="L242" i="4"/>
  <c r="L312" i="4"/>
  <c r="L393" i="4"/>
  <c r="L523" i="4"/>
  <c r="L708" i="4"/>
  <c r="L131" i="4"/>
  <c r="L186" i="4"/>
  <c r="L252" i="4"/>
  <c r="H900" i="4"/>
  <c r="H899" i="4"/>
  <c r="H894" i="4"/>
  <c r="H898" i="4"/>
  <c r="H895" i="4"/>
  <c r="H889" i="4"/>
  <c r="H893" i="4"/>
  <c r="H892" i="4"/>
  <c r="H888" i="4"/>
  <c r="H896" i="4"/>
  <c r="H887" i="4"/>
  <c r="H897" i="4"/>
  <c r="H886" i="4"/>
  <c r="H890" i="4"/>
  <c r="H891" i="4"/>
  <c r="B1" i="11"/>
  <c r="H59" i="11" s="1"/>
  <c r="L39" i="4"/>
  <c r="L68" i="4"/>
  <c r="L92" i="4"/>
  <c r="L120" i="4"/>
  <c r="L134" i="4"/>
  <c r="L173" i="4"/>
  <c r="L189" i="4"/>
  <c r="L225" i="4"/>
  <c r="L254" i="4"/>
  <c r="L295" i="4"/>
  <c r="L322" i="4"/>
  <c r="L351" i="4"/>
  <c r="L416" i="4"/>
  <c r="L478" i="4"/>
  <c r="L545" i="4"/>
  <c r="L627" i="4"/>
  <c r="L769" i="4"/>
  <c r="L29" i="4"/>
  <c r="L81" i="4"/>
  <c r="L212" i="4"/>
  <c r="L54" i="4"/>
  <c r="L71" i="4"/>
  <c r="L96" i="4"/>
  <c r="L121" i="4"/>
  <c r="L145" i="4"/>
  <c r="L174" i="4"/>
  <c r="L201" i="4"/>
  <c r="L241" i="4"/>
  <c r="L258" i="4"/>
  <c r="L299" i="4"/>
  <c r="L439" i="4"/>
  <c r="L506" i="4"/>
  <c r="L562" i="4"/>
  <c r="I24" i="11"/>
  <c r="I37" i="11"/>
  <c r="L810" i="4"/>
  <c r="L758" i="4"/>
  <c r="L707" i="4"/>
  <c r="L655" i="4"/>
  <c r="L823" i="4"/>
  <c r="L771" i="4"/>
  <c r="L720" i="4"/>
  <c r="L668" i="4"/>
  <c r="L784" i="4"/>
  <c r="L733" i="4"/>
  <c r="L681" i="4"/>
  <c r="L629" i="4"/>
  <c r="L574" i="4"/>
  <c r="L522" i="4"/>
  <c r="L470" i="4"/>
  <c r="L418" i="4"/>
  <c r="L363" i="4"/>
  <c r="L311" i="4"/>
  <c r="L257" i="4"/>
  <c r="L204" i="4"/>
  <c r="L642" i="4"/>
  <c r="L601" i="4"/>
  <c r="L561" i="4"/>
  <c r="L431" i="4"/>
  <c r="L392" i="4"/>
  <c r="L350" i="4"/>
  <c r="L217" i="4"/>
  <c r="L163" i="4"/>
  <c r="L694" i="4"/>
  <c r="L587" i="4"/>
  <c r="L548" i="4"/>
  <c r="L509" i="4"/>
  <c r="L376" i="4"/>
  <c r="L337" i="4"/>
  <c r="L298" i="4"/>
  <c r="L176" i="4"/>
  <c r="L123" i="4"/>
  <c r="L70" i="4"/>
  <c r="L483" i="4"/>
  <c r="L444" i="4"/>
  <c r="L405" i="4"/>
  <c r="L745" i="4"/>
  <c r="L535" i="4"/>
  <c r="L496" i="4"/>
  <c r="L457" i="4"/>
  <c r="L324" i="4"/>
  <c r="L285" i="4"/>
  <c r="L244" i="4"/>
  <c r="L136" i="4"/>
  <c r="L83" i="4"/>
  <c r="L31" i="4"/>
  <c r="L797" i="4"/>
  <c r="L614" i="4"/>
  <c r="L796" i="4"/>
  <c r="L744" i="4"/>
  <c r="L693" i="4"/>
  <c r="L809" i="4"/>
  <c r="L757" i="4"/>
  <c r="L706" i="4"/>
  <c r="L822" i="4"/>
  <c r="L770" i="4"/>
  <c r="L719" i="4"/>
  <c r="L667" i="4"/>
  <c r="L613" i="4"/>
  <c r="L560" i="4"/>
  <c r="L508" i="4"/>
  <c r="L456" i="4"/>
  <c r="L404" i="4"/>
  <c r="L349" i="4"/>
  <c r="L297" i="4"/>
  <c r="L243" i="4"/>
  <c r="L190" i="4"/>
  <c r="L732" i="4"/>
  <c r="L654" i="4"/>
  <c r="L521" i="4"/>
  <c r="L482" i="4"/>
  <c r="L443" i="4"/>
  <c r="L310" i="4"/>
  <c r="L271" i="4"/>
  <c r="L229" i="4"/>
  <c r="L783" i="4"/>
  <c r="L641" i="4"/>
  <c r="L600" i="4"/>
  <c r="L469" i="4"/>
  <c r="L430" i="4"/>
  <c r="L391" i="4"/>
  <c r="L256" i="4"/>
  <c r="L216" i="4"/>
  <c r="L162" i="4"/>
  <c r="L109" i="4"/>
  <c r="L56" i="4"/>
  <c r="L680" i="4"/>
  <c r="L495" i="4"/>
  <c r="L362" i="4"/>
  <c r="L628" i="4"/>
  <c r="L586" i="4"/>
  <c r="L547" i="4"/>
  <c r="L417" i="4"/>
  <c r="L375" i="4"/>
  <c r="L336" i="4"/>
  <c r="L203" i="4"/>
  <c r="L175" i="4"/>
  <c r="L122" i="4"/>
  <c r="L69" i="4"/>
  <c r="L573" i="4"/>
  <c r="L534" i="4"/>
  <c r="L97" i="4"/>
  <c r="L146" i="4"/>
  <c r="L230" i="4"/>
  <c r="L53" i="4"/>
  <c r="L110" i="4"/>
  <c r="L272" i="4"/>
  <c r="L40" i="4"/>
  <c r="L82" i="4"/>
  <c r="L43" i="4"/>
  <c r="L57" i="4"/>
  <c r="L149" i="4"/>
  <c r="L284" i="4"/>
  <c r="L806" i="4"/>
  <c r="L754" i="4"/>
  <c r="L703" i="4"/>
  <c r="L819" i="4"/>
  <c r="L767" i="4"/>
  <c r="L716" i="4"/>
  <c r="L780" i="4"/>
  <c r="L729" i="4"/>
  <c r="L677" i="4"/>
  <c r="L625" i="4"/>
  <c r="L570" i="4"/>
  <c r="L518" i="4"/>
  <c r="L466" i="4"/>
  <c r="L414" i="4"/>
  <c r="L359" i="4"/>
  <c r="L307" i="4"/>
  <c r="L253" i="4"/>
  <c r="L200" i="4"/>
  <c r="L793" i="4"/>
  <c r="L583" i="4"/>
  <c r="L544" i="4"/>
  <c r="L505" i="4"/>
  <c r="L372" i="4"/>
  <c r="L333" i="4"/>
  <c r="L294" i="4"/>
  <c r="L159" i="4"/>
  <c r="L531" i="4"/>
  <c r="L492" i="4"/>
  <c r="L453" i="4"/>
  <c r="L320" i="4"/>
  <c r="L281" i="4"/>
  <c r="L240" i="4"/>
  <c r="L172" i="4"/>
  <c r="L119" i="4"/>
  <c r="L66" i="4"/>
  <c r="L638" i="4"/>
  <c r="L597" i="4"/>
  <c r="L557" i="4"/>
  <c r="L346" i="4"/>
  <c r="L690" i="4"/>
  <c r="L664" i="4"/>
  <c r="L651" i="4"/>
  <c r="L610" i="4"/>
  <c r="L479" i="4"/>
  <c r="L440" i="4"/>
  <c r="L401" i="4"/>
  <c r="L268" i="4"/>
  <c r="L226" i="4"/>
  <c r="L187" i="4"/>
  <c r="L132" i="4"/>
  <c r="L79" i="4"/>
  <c r="L27" i="4"/>
  <c r="L741" i="4"/>
  <c r="L427" i="4"/>
  <c r="L388" i="4"/>
  <c r="L30" i="4"/>
  <c r="L44" i="4"/>
  <c r="L93" i="4"/>
  <c r="L135" i="4"/>
  <c r="L150" i="4"/>
  <c r="L191" i="4"/>
  <c r="L213" i="4"/>
  <c r="L792" i="4"/>
  <c r="L740" i="4"/>
  <c r="L689" i="4"/>
  <c r="L805" i="4"/>
  <c r="L753" i="4"/>
  <c r="L702" i="4"/>
  <c r="L818" i="4"/>
  <c r="L766" i="4"/>
  <c r="L715" i="4"/>
  <c r="L663" i="4"/>
  <c r="L609" i="4"/>
  <c r="L556" i="4"/>
  <c r="L504" i="4"/>
  <c r="L452" i="4"/>
  <c r="L400" i="4"/>
  <c r="L345" i="4"/>
  <c r="L293" i="4"/>
  <c r="L239" i="4"/>
  <c r="L782" i="4"/>
  <c r="L731" i="4"/>
  <c r="L679" i="4"/>
  <c r="L795" i="4"/>
  <c r="L743" i="4"/>
  <c r="L692" i="4"/>
  <c r="L808" i="4"/>
  <c r="L756" i="4"/>
  <c r="L705" i="4"/>
  <c r="L653" i="4"/>
  <c r="L599" i="4"/>
  <c r="L546" i="4"/>
  <c r="L494" i="4"/>
  <c r="L442" i="4"/>
  <c r="L390" i="4"/>
  <c r="L335" i="4"/>
  <c r="L283" i="4"/>
  <c r="L228" i="4"/>
  <c r="L41" i="4"/>
  <c r="L45" i="4"/>
  <c r="L55" i="4"/>
  <c r="L65" i="4"/>
  <c r="L94" i="4"/>
  <c r="L98" i="4"/>
  <c r="L108" i="4"/>
  <c r="L118" i="4"/>
  <c r="L147" i="4"/>
  <c r="L151" i="4"/>
  <c r="L161" i="4"/>
  <c r="L171" i="4"/>
  <c r="L192" i="4"/>
  <c r="L215" i="4"/>
  <c r="L231" i="4"/>
  <c r="L255" i="4"/>
  <c r="L280" i="4"/>
  <c r="L296" i="4"/>
  <c r="L308" i="4"/>
  <c r="L319" i="4"/>
  <c r="L347" i="4"/>
  <c r="L358" i="4"/>
  <c r="L364" i="4"/>
  <c r="L389" i="4"/>
  <c r="L406" i="4"/>
  <c r="L429" i="4"/>
  <c r="L445" i="4"/>
  <c r="L468" i="4"/>
  <c r="L491" i="4"/>
  <c r="L507" i="4"/>
  <c r="L519" i="4"/>
  <c r="L530" i="4"/>
  <c r="L558" i="4"/>
  <c r="L569" i="4"/>
  <c r="L575" i="4"/>
  <c r="L598" i="4"/>
  <c r="L640" i="4"/>
  <c r="L718" i="4"/>
  <c r="L779" i="4"/>
  <c r="L824" i="4"/>
  <c r="L772" i="4"/>
  <c r="L721" i="4"/>
  <c r="L669" i="4"/>
  <c r="L785" i="4"/>
  <c r="L734" i="4"/>
  <c r="L682" i="4"/>
  <c r="L798" i="4"/>
  <c r="L746" i="4"/>
  <c r="L695" i="4"/>
  <c r="L643" i="4"/>
  <c r="L588" i="4"/>
  <c r="L536" i="4"/>
  <c r="L484" i="4"/>
  <c r="L432" i="4"/>
  <c r="L377" i="4"/>
  <c r="L325" i="4"/>
  <c r="L273" i="4"/>
  <c r="L218" i="4"/>
  <c r="L820" i="4"/>
  <c r="L768" i="4"/>
  <c r="L717" i="4"/>
  <c r="L665" i="4"/>
  <c r="L781" i="4"/>
  <c r="L730" i="4"/>
  <c r="L678" i="4"/>
  <c r="L794" i="4"/>
  <c r="L742" i="4"/>
  <c r="L691" i="4"/>
  <c r="L639" i="4"/>
  <c r="L584" i="4"/>
  <c r="L532" i="4"/>
  <c r="L480" i="4"/>
  <c r="L428" i="4"/>
  <c r="L373" i="4"/>
  <c r="L321" i="4"/>
  <c r="L269" i="4"/>
  <c r="L214" i="4"/>
  <c r="L28" i="4"/>
  <c r="L32" i="4"/>
  <c r="L42" i="4"/>
  <c r="L52" i="4"/>
  <c r="L80" i="4"/>
  <c r="L84" i="4"/>
  <c r="L95" i="4"/>
  <c r="L105" i="4"/>
  <c r="L133" i="4"/>
  <c r="L137" i="4"/>
  <c r="L148" i="4"/>
  <c r="L158" i="4"/>
  <c r="L188" i="4"/>
  <c r="L199" i="4"/>
  <c r="L205" i="4"/>
  <c r="L227" i="4"/>
  <c r="L245" i="4"/>
  <c r="L270" i="4"/>
  <c r="L286" i="4"/>
  <c r="L309" i="4"/>
  <c r="L332" i="4"/>
  <c r="L348" i="4"/>
  <c r="L360" i="4"/>
  <c r="L371" i="4"/>
  <c r="L402" i="4"/>
  <c r="L413" i="4"/>
  <c r="L419" i="4"/>
  <c r="L441" i="4"/>
  <c r="L458" i="4"/>
  <c r="L481" i="4"/>
  <c r="L497" i="4"/>
  <c r="L520" i="4"/>
  <c r="L543" i="4"/>
  <c r="L559" i="4"/>
  <c r="L571" i="4"/>
  <c r="L582" i="4"/>
  <c r="L611" i="4"/>
  <c r="L624" i="4"/>
  <c r="L630" i="4"/>
  <c r="L652" i="4"/>
  <c r="L666" i="4"/>
  <c r="L728" i="4"/>
  <c r="L755" i="4"/>
  <c r="L811" i="4"/>
  <c r="L387" i="4"/>
  <c r="L403" i="4"/>
  <c r="L415" i="4"/>
  <c r="L426" i="4"/>
  <c r="L454" i="4"/>
  <c r="L465" i="4"/>
  <c r="L471" i="4"/>
  <c r="L493" i="4"/>
  <c r="L510" i="4"/>
  <c r="L533" i="4"/>
  <c r="L549" i="4"/>
  <c r="L572" i="4"/>
  <c r="L596" i="4"/>
  <c r="L612" i="4"/>
  <c r="L626" i="4"/>
  <c r="L637" i="4"/>
  <c r="L676" i="4"/>
  <c r="L704" i="4"/>
  <c r="L759" i="4"/>
  <c r="L821" i="4"/>
  <c r="O3" i="10"/>
  <c r="P3" i="10"/>
  <c r="Q3" i="10"/>
  <c r="R3" i="10"/>
  <c r="S3" i="10"/>
  <c r="O4" i="10"/>
  <c r="P4" i="10"/>
  <c r="Q4" i="10"/>
  <c r="O5" i="10"/>
  <c r="P5" i="10"/>
  <c r="Q5" i="10"/>
  <c r="O6" i="10"/>
  <c r="P6" i="10"/>
  <c r="Q6" i="10"/>
  <c r="O7" i="10"/>
  <c r="P7" i="10"/>
  <c r="Q7" i="10"/>
  <c r="O8" i="10"/>
  <c r="P8" i="10"/>
  <c r="Q8" i="10"/>
  <c r="O9" i="10"/>
  <c r="P9" i="10"/>
  <c r="Q9" i="10"/>
  <c r="O10" i="10"/>
  <c r="P10" i="10"/>
  <c r="Q10" i="10"/>
  <c r="O11" i="10"/>
  <c r="P11" i="10"/>
  <c r="Q11" i="10"/>
  <c r="O12" i="10"/>
  <c r="P12" i="10"/>
  <c r="Q12" i="10"/>
  <c r="O13" i="10"/>
  <c r="P13" i="10"/>
  <c r="Q13" i="10"/>
  <c r="O14" i="10"/>
  <c r="P14" i="10"/>
  <c r="Q14" i="10"/>
  <c r="O15" i="10"/>
  <c r="R15" i="10"/>
  <c r="S15" i="10"/>
  <c r="O16" i="10"/>
  <c r="R16" i="10"/>
  <c r="S16" i="10"/>
  <c r="O17" i="10"/>
  <c r="J49" i="10" s="1"/>
  <c r="S17" i="10"/>
  <c r="K814" i="10"/>
  <c r="K801" i="10"/>
  <c r="K788" i="10"/>
  <c r="K775" i="10"/>
  <c r="K762" i="10"/>
  <c r="K749" i="10"/>
  <c r="K736" i="10"/>
  <c r="K724" i="10"/>
  <c r="K711" i="10"/>
  <c r="K698" i="10"/>
  <c r="K685" i="10"/>
  <c r="K672" i="10"/>
  <c r="K659" i="10"/>
  <c r="K646" i="10"/>
  <c r="K633" i="10"/>
  <c r="K620" i="10"/>
  <c r="K605" i="10"/>
  <c r="K592" i="10"/>
  <c r="K591" i="10"/>
  <c r="K578" i="10"/>
  <c r="K565" i="10"/>
  <c r="K552" i="10"/>
  <c r="K539" i="10"/>
  <c r="K526" i="10"/>
  <c r="K513" i="10"/>
  <c r="K500" i="10"/>
  <c r="K487" i="10"/>
  <c r="K474" i="10"/>
  <c r="K461" i="10"/>
  <c r="K448" i="10"/>
  <c r="K435" i="10"/>
  <c r="K422" i="10"/>
  <c r="K409" i="10"/>
  <c r="K396" i="10"/>
  <c r="K383" i="10"/>
  <c r="K382" i="10"/>
  <c r="K367" i="10"/>
  <c r="K354" i="10"/>
  <c r="K341" i="10"/>
  <c r="K328" i="10"/>
  <c r="K315" i="10"/>
  <c r="K302" i="10"/>
  <c r="K289" i="10"/>
  <c r="K276" i="10"/>
  <c r="K263" i="10"/>
  <c r="K262" i="10"/>
  <c r="K248" i="10"/>
  <c r="K235" i="10"/>
  <c r="K234" i="10"/>
  <c r="K221" i="10"/>
  <c r="K208" i="10"/>
  <c r="K195" i="10"/>
  <c r="K182" i="10"/>
  <c r="K181" i="10"/>
  <c r="K167" i="10"/>
  <c r="K154" i="10"/>
  <c r="K141" i="10"/>
  <c r="K127" i="10"/>
  <c r="K114" i="10"/>
  <c r="K101" i="10"/>
  <c r="K88" i="10"/>
  <c r="K87" i="10"/>
  <c r="K74" i="10"/>
  <c r="K61" i="10"/>
  <c r="K48" i="10"/>
  <c r="K35" i="10"/>
  <c r="K22" i="10"/>
  <c r="H26" i="4"/>
  <c r="H39" i="4"/>
  <c r="H40" i="4"/>
  <c r="H53" i="4"/>
  <c r="H54" i="4"/>
  <c r="H66" i="4"/>
  <c r="H71" i="4"/>
  <c r="H80" i="4"/>
  <c r="H94" i="4"/>
  <c r="H107" i="4"/>
  <c r="H120" i="4"/>
  <c r="H131" i="4"/>
  <c r="H134" i="4"/>
  <c r="H145" i="4"/>
  <c r="H148" i="4"/>
  <c r="H158" i="4"/>
  <c r="H161" i="4"/>
  <c r="H171" i="4"/>
  <c r="H174" i="4"/>
  <c r="H187" i="4"/>
  <c r="H190" i="4"/>
  <c r="H201" i="4"/>
  <c r="H204" i="4"/>
  <c r="H215" i="4"/>
  <c r="H218" i="4"/>
  <c r="H229" i="4"/>
  <c r="H239" i="4"/>
  <c r="H244" i="4"/>
  <c r="H253" i="4"/>
  <c r="H258" i="4"/>
  <c r="I263" i="4"/>
  <c r="I264" i="4"/>
  <c r="H268" i="4"/>
  <c r="H271" i="4"/>
  <c r="I276" i="4"/>
  <c r="I277" i="4"/>
  <c r="H280" i="4"/>
  <c r="I289" i="4"/>
  <c r="I290" i="4"/>
  <c r="H299" i="4"/>
  <c r="I302" i="4"/>
  <c r="I303" i="4"/>
  <c r="H308" i="4"/>
  <c r="H311" i="4"/>
  <c r="I315" i="4"/>
  <c r="I316" i="4"/>
  <c r="H319" i="4"/>
  <c r="H324" i="4"/>
  <c r="I328" i="4"/>
  <c r="I329" i="4"/>
  <c r="H335" i="4"/>
  <c r="H336" i="4"/>
  <c r="I341" i="4"/>
  <c r="I342" i="4"/>
  <c r="H347" i="4"/>
  <c r="H348" i="4"/>
  <c r="I354" i="4"/>
  <c r="I355" i="4"/>
  <c r="H359" i="4"/>
  <c r="H364" i="4"/>
  <c r="I367" i="4"/>
  <c r="I368" i="4"/>
  <c r="H372" i="4"/>
  <c r="H375" i="4"/>
  <c r="I383" i="4"/>
  <c r="I384" i="4"/>
  <c r="H387" i="4"/>
  <c r="I396" i="4"/>
  <c r="I397" i="4"/>
  <c r="H406" i="4"/>
  <c r="I409" i="4"/>
  <c r="I410" i="4"/>
  <c r="H415" i="4"/>
  <c r="H418" i="4"/>
  <c r="I422" i="4"/>
  <c r="I423" i="4"/>
  <c r="H426" i="4"/>
  <c r="H431" i="4"/>
  <c r="I435" i="4"/>
  <c r="I436" i="4"/>
  <c r="H442" i="4"/>
  <c r="H443" i="4"/>
  <c r="I448" i="4"/>
  <c r="I449" i="4"/>
  <c r="H454" i="4"/>
  <c r="H455" i="4"/>
  <c r="I461" i="4"/>
  <c r="I462" i="4"/>
  <c r="H466" i="4"/>
  <c r="H471" i="4"/>
  <c r="I474" i="4"/>
  <c r="I475" i="4"/>
  <c r="H479" i="4"/>
  <c r="H482" i="4"/>
  <c r="I487" i="4"/>
  <c r="I488" i="4"/>
  <c r="H491" i="4"/>
  <c r="I500" i="4"/>
  <c r="I501" i="4"/>
  <c r="H510" i="4"/>
  <c r="I513" i="4"/>
  <c r="I514" i="4"/>
  <c r="H519" i="4"/>
  <c r="H522" i="4"/>
  <c r="I526" i="4"/>
  <c r="I527" i="4"/>
  <c r="H530" i="4"/>
  <c r="H535" i="4"/>
  <c r="I539" i="4"/>
  <c r="I540" i="4"/>
  <c r="H546" i="4"/>
  <c r="H547" i="4"/>
  <c r="I552" i="4"/>
  <c r="I553" i="4"/>
  <c r="H558" i="4"/>
  <c r="H559" i="4"/>
  <c r="I565" i="4"/>
  <c r="I566" i="4"/>
  <c r="H570" i="4"/>
  <c r="H575" i="4"/>
  <c r="I578" i="4"/>
  <c r="I579" i="4"/>
  <c r="H583" i="4"/>
  <c r="H586" i="4"/>
  <c r="I592" i="4"/>
  <c r="I593" i="4"/>
  <c r="H596" i="4"/>
  <c r="I605" i="4"/>
  <c r="I606" i="4"/>
  <c r="H615" i="4"/>
  <c r="I620" i="4"/>
  <c r="I621" i="4"/>
  <c r="H626" i="4"/>
  <c r="H629" i="4"/>
  <c r="I633" i="4"/>
  <c r="I634" i="4"/>
  <c r="H637" i="4"/>
  <c r="H642" i="4"/>
  <c r="I646" i="4"/>
  <c r="I647" i="4"/>
  <c r="H653" i="4"/>
  <c r="H654" i="4"/>
  <c r="I659" i="4"/>
  <c r="I660" i="4"/>
  <c r="H663" i="4"/>
  <c r="H666" i="4"/>
  <c r="H667" i="4"/>
  <c r="I672" i="4"/>
  <c r="I673" i="4"/>
  <c r="H678" i="4"/>
  <c r="H679" i="4"/>
  <c r="H682" i="4"/>
  <c r="I685" i="4"/>
  <c r="I686" i="4"/>
  <c r="H690" i="4"/>
  <c r="H691" i="4"/>
  <c r="H694" i="4"/>
  <c r="H695" i="4"/>
  <c r="I698" i="4"/>
  <c r="I699" i="4"/>
  <c r="H702" i="4"/>
  <c r="H703" i="4"/>
  <c r="H706" i="4"/>
  <c r="H707" i="4"/>
  <c r="I711" i="4"/>
  <c r="I712" i="4"/>
  <c r="H715" i="4"/>
  <c r="H718" i="4"/>
  <c r="H719" i="4"/>
  <c r="I724" i="4"/>
  <c r="I725" i="4"/>
  <c r="H730" i="4"/>
  <c r="H731" i="4"/>
  <c r="H734" i="4"/>
  <c r="I736" i="4"/>
  <c r="I737" i="4"/>
  <c r="H741" i="4"/>
  <c r="H742" i="4"/>
  <c r="H745" i="4"/>
  <c r="H746" i="4"/>
  <c r="I749" i="4"/>
  <c r="I750" i="4"/>
  <c r="H753" i="4"/>
  <c r="H754" i="4"/>
  <c r="H757" i="4"/>
  <c r="H758" i="4"/>
  <c r="I762" i="4"/>
  <c r="I763" i="4"/>
  <c r="H766" i="4"/>
  <c r="H769" i="4"/>
  <c r="H770" i="4"/>
  <c r="I775" i="4"/>
  <c r="I776" i="4"/>
  <c r="H781" i="4"/>
  <c r="H782" i="4"/>
  <c r="H785" i="4"/>
  <c r="I788" i="4"/>
  <c r="I789" i="4"/>
  <c r="H793" i="4"/>
  <c r="H794" i="4"/>
  <c r="H797" i="4"/>
  <c r="H798" i="4"/>
  <c r="I801" i="4"/>
  <c r="I802" i="4"/>
  <c r="H805" i="4"/>
  <c r="H806" i="4"/>
  <c r="H809" i="4"/>
  <c r="H810" i="4"/>
  <c r="I814" i="4"/>
  <c r="I815" i="4"/>
  <c r="H818" i="4"/>
  <c r="H821" i="4"/>
  <c r="H822" i="4"/>
  <c r="H1" i="10"/>
  <c r="I1" i="10"/>
  <c r="L45" i="5"/>
  <c r="H34" i="5"/>
  <c r="H50" i="5"/>
  <c r="H66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G8" i="6"/>
  <c r="H8" i="6" s="1"/>
  <c r="D8" i="6"/>
  <c r="C4" i="6"/>
  <c r="E31" i="5"/>
  <c r="H31" i="5" s="1"/>
  <c r="E47" i="5"/>
  <c r="H47" i="5" s="1"/>
  <c r="E63" i="5"/>
  <c r="H63" i="5" s="1"/>
  <c r="E71" i="5"/>
  <c r="H71" i="5" s="1"/>
  <c r="E8" i="5"/>
  <c r="H8" i="5" s="1"/>
  <c r="E9" i="5"/>
  <c r="H9" i="5" s="1"/>
  <c r="E10" i="5"/>
  <c r="H10" i="5" s="1"/>
  <c r="E74" i="5"/>
  <c r="H74" i="5" s="1"/>
  <c r="E73" i="5"/>
  <c r="H73" i="5" s="1"/>
  <c r="E72" i="5"/>
  <c r="H72" i="5" s="1"/>
  <c r="E70" i="5"/>
  <c r="H70" i="5" s="1"/>
  <c r="E69" i="5"/>
  <c r="H69" i="5" s="1"/>
  <c r="E67" i="5"/>
  <c r="H67" i="5" s="1"/>
  <c r="E66" i="5"/>
  <c r="E65" i="5"/>
  <c r="H65" i="5" s="1"/>
  <c r="E64" i="5"/>
  <c r="H64" i="5" s="1"/>
  <c r="E62" i="5"/>
  <c r="H62" i="5" s="1"/>
  <c r="E61" i="5"/>
  <c r="H61" i="5" s="1"/>
  <c r="E60" i="5"/>
  <c r="H60" i="5" s="1"/>
  <c r="E59" i="5"/>
  <c r="H59" i="5" s="1"/>
  <c r="E68" i="5"/>
  <c r="H68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E49" i="5"/>
  <c r="H49" i="5" s="1"/>
  <c r="E48" i="5"/>
  <c r="H48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E33" i="5"/>
  <c r="H33" i="5" s="1"/>
  <c r="E32" i="5"/>
  <c r="H32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U1264" i="4" l="1"/>
  <c r="AO1264" i="4"/>
  <c r="Z1264" i="4"/>
  <c r="AP1264" i="4"/>
  <c r="AE1264" i="4"/>
  <c r="AJ1264" i="4"/>
  <c r="M1388" i="4"/>
  <c r="O1266" i="4"/>
  <c r="S1266" i="4"/>
  <c r="W1266" i="4"/>
  <c r="AA1266" i="4"/>
  <c r="AE1266" i="4"/>
  <c r="AI1266" i="4"/>
  <c r="AM1266" i="4"/>
  <c r="AQ1266" i="4"/>
  <c r="P1266" i="4"/>
  <c r="T1266" i="4"/>
  <c r="X1266" i="4"/>
  <c r="AB1266" i="4"/>
  <c r="AF1266" i="4"/>
  <c r="AJ1266" i="4"/>
  <c r="AN1266" i="4"/>
  <c r="AR1266" i="4"/>
  <c r="Q1266" i="4"/>
  <c r="Y1266" i="4"/>
  <c r="AG1266" i="4"/>
  <c r="AO1266" i="4"/>
  <c r="R1266" i="4"/>
  <c r="Z1266" i="4"/>
  <c r="AH1266" i="4"/>
  <c r="AP1266" i="4"/>
  <c r="U1266" i="4"/>
  <c r="AC1266" i="4"/>
  <c r="AK1266" i="4"/>
  <c r="N1266" i="4"/>
  <c r="V1266" i="4"/>
  <c r="AD1266" i="4"/>
  <c r="AL1266" i="4"/>
  <c r="AA1264" i="4"/>
  <c r="AQ1264" i="4"/>
  <c r="AF1264" i="4"/>
  <c r="AI1264" i="4"/>
  <c r="T1264" i="4"/>
  <c r="AN1264" i="4"/>
  <c r="AB1264" i="4"/>
  <c r="AR1549" i="4"/>
  <c r="AR1700" i="4" s="1"/>
  <c r="AN1549" i="4"/>
  <c r="AN1700" i="4" s="1"/>
  <c r="AJ1549" i="4"/>
  <c r="AJ1700" i="4" s="1"/>
  <c r="AF1549" i="4"/>
  <c r="AF1700" i="4" s="1"/>
  <c r="AB1549" i="4"/>
  <c r="AB1700" i="4" s="1"/>
  <c r="X1549" i="4"/>
  <c r="X1700" i="4" s="1"/>
  <c r="T1549" i="4"/>
  <c r="T1700" i="4" s="1"/>
  <c r="P1549" i="4"/>
  <c r="P1700" i="4" s="1"/>
  <c r="AM1549" i="4"/>
  <c r="AM1700" i="4" s="1"/>
  <c r="AI1549" i="4"/>
  <c r="AI1700" i="4" s="1"/>
  <c r="AA1549" i="4"/>
  <c r="AA1700" i="4" s="1"/>
  <c r="S1549" i="4"/>
  <c r="S1700" i="4" s="1"/>
  <c r="AQ1549" i="4"/>
  <c r="AQ1700" i="4" s="1"/>
  <c r="AE1549" i="4"/>
  <c r="AE1700" i="4" s="1"/>
  <c r="W1549" i="4"/>
  <c r="W1700" i="4" s="1"/>
  <c r="O1549" i="4"/>
  <c r="O1700" i="4" s="1"/>
  <c r="AP1549" i="4"/>
  <c r="AP1700" i="4" s="1"/>
  <c r="AL1549" i="4"/>
  <c r="AL1700" i="4" s="1"/>
  <c r="AH1549" i="4"/>
  <c r="AH1700" i="4" s="1"/>
  <c r="AD1549" i="4"/>
  <c r="AD1700" i="4" s="1"/>
  <c r="Z1549" i="4"/>
  <c r="Z1700" i="4" s="1"/>
  <c r="V1549" i="4"/>
  <c r="V1700" i="4" s="1"/>
  <c r="R1549" i="4"/>
  <c r="R1700" i="4" s="1"/>
  <c r="N1549" i="4"/>
  <c r="N1700" i="4" s="1"/>
  <c r="AO1549" i="4"/>
  <c r="AO1700" i="4" s="1"/>
  <c r="AK1549" i="4"/>
  <c r="AK1700" i="4" s="1"/>
  <c r="AG1549" i="4"/>
  <c r="AG1700" i="4" s="1"/>
  <c r="AC1549" i="4"/>
  <c r="AC1700" i="4" s="1"/>
  <c r="Y1549" i="4"/>
  <c r="Y1700" i="4" s="1"/>
  <c r="U1549" i="4"/>
  <c r="U1700" i="4" s="1"/>
  <c r="Q1549" i="4"/>
  <c r="Q1700" i="4" s="1"/>
  <c r="M1256" i="4"/>
  <c r="N1227" i="4"/>
  <c r="R1227" i="4"/>
  <c r="V1227" i="4"/>
  <c r="Z1227" i="4"/>
  <c r="AD1227" i="4"/>
  <c r="AH1227" i="4"/>
  <c r="AL1227" i="4"/>
  <c r="AP1227" i="4"/>
  <c r="O1227" i="4"/>
  <c r="S1227" i="4"/>
  <c r="W1227" i="4"/>
  <c r="AA1227" i="4"/>
  <c r="AE1227" i="4"/>
  <c r="AI1227" i="4"/>
  <c r="AM1227" i="4"/>
  <c r="AQ1227" i="4"/>
  <c r="Q1227" i="4"/>
  <c r="Y1227" i="4"/>
  <c r="AG1227" i="4"/>
  <c r="AO1227" i="4"/>
  <c r="U1227" i="4"/>
  <c r="AK1227" i="4"/>
  <c r="X1227" i="4"/>
  <c r="AN1227" i="4"/>
  <c r="T1227" i="4"/>
  <c r="AB1227" i="4"/>
  <c r="AJ1227" i="4"/>
  <c r="AR1227" i="4"/>
  <c r="AC1227" i="4"/>
  <c r="P1227" i="4"/>
  <c r="AF1227" i="4"/>
  <c r="P1229" i="4"/>
  <c r="T1229" i="4"/>
  <c r="X1229" i="4"/>
  <c r="AB1229" i="4"/>
  <c r="AF1229" i="4"/>
  <c r="AJ1229" i="4"/>
  <c r="AN1229" i="4"/>
  <c r="AR1229" i="4"/>
  <c r="N1229" i="4"/>
  <c r="V1229" i="4"/>
  <c r="AD1229" i="4"/>
  <c r="AL1229" i="4"/>
  <c r="O1229" i="4"/>
  <c r="W1229" i="4"/>
  <c r="AE1229" i="4"/>
  <c r="AM1229" i="4"/>
  <c r="Q1229" i="4"/>
  <c r="U1229" i="4"/>
  <c r="Y1229" i="4"/>
  <c r="AC1229" i="4"/>
  <c r="AG1229" i="4"/>
  <c r="AK1229" i="4"/>
  <c r="AO1229" i="4"/>
  <c r="R1229" i="4"/>
  <c r="Z1229" i="4"/>
  <c r="AH1229" i="4"/>
  <c r="AP1229" i="4"/>
  <c r="S1229" i="4"/>
  <c r="AA1229" i="4"/>
  <c r="AI1229" i="4"/>
  <c r="AQ1229" i="4"/>
  <c r="M1377" i="4"/>
  <c r="Q1377" i="4"/>
  <c r="U1377" i="4"/>
  <c r="Y1377" i="4"/>
  <c r="AC1377" i="4"/>
  <c r="AG1377" i="4"/>
  <c r="AK1377" i="4"/>
  <c r="AO1377" i="4"/>
  <c r="O1377" i="4"/>
  <c r="W1377" i="4"/>
  <c r="AE1377" i="4"/>
  <c r="AI1377" i="4"/>
  <c r="AQ1377" i="4"/>
  <c r="P1377" i="4"/>
  <c r="T1377" i="4"/>
  <c r="AB1377" i="4"/>
  <c r="AJ1377" i="4"/>
  <c r="AR1377" i="4"/>
  <c r="N1377" i="4"/>
  <c r="R1377" i="4"/>
  <c r="V1377" i="4"/>
  <c r="Z1377" i="4"/>
  <c r="AD1377" i="4"/>
  <c r="AH1377" i="4"/>
  <c r="AL1377" i="4"/>
  <c r="AP1377" i="4"/>
  <c r="S1377" i="4"/>
  <c r="AA1377" i="4"/>
  <c r="AM1377" i="4"/>
  <c r="X1377" i="4"/>
  <c r="AF1377" i="4"/>
  <c r="AN1377" i="4"/>
  <c r="Q1226" i="4"/>
  <c r="U1226" i="4"/>
  <c r="Y1226" i="4"/>
  <c r="AC1226" i="4"/>
  <c r="AG1226" i="4"/>
  <c r="AK1226" i="4"/>
  <c r="AO1226" i="4"/>
  <c r="N1226" i="4"/>
  <c r="R1226" i="4"/>
  <c r="V1226" i="4"/>
  <c r="Z1226" i="4"/>
  <c r="AD1226" i="4"/>
  <c r="AH1226" i="4"/>
  <c r="AL1226" i="4"/>
  <c r="AP1226" i="4"/>
  <c r="O1226" i="4"/>
  <c r="P1226" i="4"/>
  <c r="X1226" i="4"/>
  <c r="AF1226" i="4"/>
  <c r="AN1226" i="4"/>
  <c r="T1226" i="4"/>
  <c r="AJ1226" i="4"/>
  <c r="W1226" i="4"/>
  <c r="AM1226" i="4"/>
  <c r="S1226" i="4"/>
  <c r="AA1226" i="4"/>
  <c r="AI1226" i="4"/>
  <c r="AQ1226" i="4"/>
  <c r="AB1226" i="4"/>
  <c r="AR1226" i="4"/>
  <c r="AE1226" i="4"/>
  <c r="P1380" i="4"/>
  <c r="T1380" i="4"/>
  <c r="X1380" i="4"/>
  <c r="AB1380" i="4"/>
  <c r="AF1380" i="4"/>
  <c r="AJ1380" i="4"/>
  <c r="AN1380" i="4"/>
  <c r="AR1380" i="4"/>
  <c r="N1380" i="4"/>
  <c r="V1380" i="4"/>
  <c r="AD1380" i="4"/>
  <c r="AL1380" i="4"/>
  <c r="W1380" i="4"/>
  <c r="AE1380" i="4"/>
  <c r="AM1380" i="4"/>
  <c r="Q1380" i="4"/>
  <c r="U1380" i="4"/>
  <c r="Y1380" i="4"/>
  <c r="AC1380" i="4"/>
  <c r="AG1380" i="4"/>
  <c r="AK1380" i="4"/>
  <c r="AO1380" i="4"/>
  <c r="R1380" i="4"/>
  <c r="Z1380" i="4"/>
  <c r="AH1380" i="4"/>
  <c r="AP1380" i="4"/>
  <c r="O1380" i="4"/>
  <c r="S1380" i="4"/>
  <c r="AA1380" i="4"/>
  <c r="AI1380" i="4"/>
  <c r="AQ1380" i="4"/>
  <c r="O1379" i="4"/>
  <c r="S1379" i="4"/>
  <c r="W1379" i="4"/>
  <c r="AA1379" i="4"/>
  <c r="AE1379" i="4"/>
  <c r="AI1379" i="4"/>
  <c r="AM1379" i="4"/>
  <c r="AQ1379" i="4"/>
  <c r="U1379" i="4"/>
  <c r="AC1379" i="4"/>
  <c r="AK1379" i="4"/>
  <c r="R1379" i="4"/>
  <c r="Z1379" i="4"/>
  <c r="AH1379" i="4"/>
  <c r="AP1379" i="4"/>
  <c r="P1379" i="4"/>
  <c r="T1379" i="4"/>
  <c r="X1379" i="4"/>
  <c r="AB1379" i="4"/>
  <c r="AF1379" i="4"/>
  <c r="AJ1379" i="4"/>
  <c r="AN1379" i="4"/>
  <c r="AR1379" i="4"/>
  <c r="Q1379" i="4"/>
  <c r="Y1379" i="4"/>
  <c r="AG1379" i="4"/>
  <c r="AO1379" i="4"/>
  <c r="N1379" i="4"/>
  <c r="V1379" i="4"/>
  <c r="AD1379" i="4"/>
  <c r="AL1379" i="4"/>
  <c r="M1228" i="4"/>
  <c r="O1228" i="4"/>
  <c r="S1228" i="4"/>
  <c r="W1228" i="4"/>
  <c r="AA1228" i="4"/>
  <c r="AE1228" i="4"/>
  <c r="AI1228" i="4"/>
  <c r="P1228" i="4"/>
  <c r="T1228" i="4"/>
  <c r="X1228" i="4"/>
  <c r="AB1228" i="4"/>
  <c r="AF1228" i="4"/>
  <c r="R1228" i="4"/>
  <c r="Z1228" i="4"/>
  <c r="AH1228" i="4"/>
  <c r="AM1228" i="4"/>
  <c r="AQ1228" i="4"/>
  <c r="V1228" i="4"/>
  <c r="AK1228" i="4"/>
  <c r="Y1228" i="4"/>
  <c r="Y1225" i="4" s="1"/>
  <c r="AL1228" i="4"/>
  <c r="U1228" i="4"/>
  <c r="AC1228" i="4"/>
  <c r="AC1225" i="4" s="1"/>
  <c r="AJ1228" i="4"/>
  <c r="AN1228" i="4"/>
  <c r="AR1228" i="4"/>
  <c r="N1228" i="4"/>
  <c r="AD1228" i="4"/>
  <c r="AO1228" i="4"/>
  <c r="Q1228" i="4"/>
  <c r="AG1228" i="4"/>
  <c r="AP1228" i="4"/>
  <c r="N1378" i="4"/>
  <c r="R1378" i="4"/>
  <c r="V1378" i="4"/>
  <c r="Z1378" i="4"/>
  <c r="AD1378" i="4"/>
  <c r="AH1378" i="4"/>
  <c r="AL1378" i="4"/>
  <c r="AP1378" i="4"/>
  <c r="T1378" i="4"/>
  <c r="AB1378" i="4"/>
  <c r="AJ1378" i="4"/>
  <c r="AR1378" i="4"/>
  <c r="U1378" i="4"/>
  <c r="Y1378" i="4"/>
  <c r="AG1378" i="4"/>
  <c r="AO1378" i="4"/>
  <c r="O1378" i="4"/>
  <c r="S1378" i="4"/>
  <c r="W1378" i="4"/>
  <c r="AA1378" i="4"/>
  <c r="AE1378" i="4"/>
  <c r="AI1378" i="4"/>
  <c r="AM1378" i="4"/>
  <c r="AQ1378" i="4"/>
  <c r="P1378" i="4"/>
  <c r="X1378" i="4"/>
  <c r="AF1378" i="4"/>
  <c r="AN1378" i="4"/>
  <c r="Q1378" i="4"/>
  <c r="AC1378" i="4"/>
  <c r="AK1378" i="4"/>
  <c r="AD1320" i="4"/>
  <c r="P1320" i="4"/>
  <c r="AO1434" i="4"/>
  <c r="AK1434" i="4"/>
  <c r="AG1434" i="4"/>
  <c r="AC1434" i="4"/>
  <c r="Y1434" i="4"/>
  <c r="U1434" i="4"/>
  <c r="Q1434" i="4"/>
  <c r="M1434" i="4"/>
  <c r="AL1434" i="4"/>
  <c r="Z1434" i="4"/>
  <c r="AR1434" i="4"/>
  <c r="AN1434" i="4"/>
  <c r="AJ1434" i="4"/>
  <c r="AF1434" i="4"/>
  <c r="AB1434" i="4"/>
  <c r="X1434" i="4"/>
  <c r="T1434" i="4"/>
  <c r="P1434" i="4"/>
  <c r="AP1434" i="4"/>
  <c r="AD1434" i="4"/>
  <c r="R1434" i="4"/>
  <c r="AQ1434" i="4"/>
  <c r="AM1434" i="4"/>
  <c r="AI1434" i="4"/>
  <c r="AE1434" i="4"/>
  <c r="AA1434" i="4"/>
  <c r="W1434" i="4"/>
  <c r="S1434" i="4"/>
  <c r="O1434" i="4"/>
  <c r="AH1434" i="4"/>
  <c r="V1434" i="4"/>
  <c r="N1434" i="4"/>
  <c r="AP1439" i="4"/>
  <c r="AL1439" i="4"/>
  <c r="AH1439" i="4"/>
  <c r="AD1439" i="4"/>
  <c r="Z1439" i="4"/>
  <c r="V1439" i="4"/>
  <c r="R1439" i="4"/>
  <c r="N1439" i="4"/>
  <c r="AO1439" i="4"/>
  <c r="AK1439" i="4"/>
  <c r="AG1439" i="4"/>
  <c r="AC1439" i="4"/>
  <c r="Y1439" i="4"/>
  <c r="U1439" i="4"/>
  <c r="Q1439" i="4"/>
  <c r="M1439" i="4"/>
  <c r="AR1439" i="4"/>
  <c r="AN1439" i="4"/>
  <c r="AJ1439" i="4"/>
  <c r="AF1439" i="4"/>
  <c r="AB1439" i="4"/>
  <c r="X1439" i="4"/>
  <c r="T1439" i="4"/>
  <c r="P1439" i="4"/>
  <c r="AE1439" i="4"/>
  <c r="O1439" i="4"/>
  <c r="S1439" i="4"/>
  <c r="AQ1439" i="4"/>
  <c r="AA1439" i="4"/>
  <c r="AI1439" i="4"/>
  <c r="AM1439" i="4"/>
  <c r="W1439" i="4"/>
  <c r="AO1444" i="4"/>
  <c r="AK1444" i="4"/>
  <c r="AG1444" i="4"/>
  <c r="AC1444" i="4"/>
  <c r="Y1444" i="4"/>
  <c r="U1444" i="4"/>
  <c r="Q1444" i="4"/>
  <c r="M1444" i="4"/>
  <c r="AR1444" i="4"/>
  <c r="AN1444" i="4"/>
  <c r="AJ1444" i="4"/>
  <c r="AF1444" i="4"/>
  <c r="AB1444" i="4"/>
  <c r="X1444" i="4"/>
  <c r="T1444" i="4"/>
  <c r="P1444" i="4"/>
  <c r="AQ1444" i="4"/>
  <c r="AM1444" i="4"/>
  <c r="AI1444" i="4"/>
  <c r="AE1444" i="4"/>
  <c r="AA1444" i="4"/>
  <c r="W1444" i="4"/>
  <c r="S1444" i="4"/>
  <c r="O1444" i="4"/>
  <c r="AP1444" i="4"/>
  <c r="Z1444" i="4"/>
  <c r="AD1444" i="4"/>
  <c r="AL1444" i="4"/>
  <c r="V1444" i="4"/>
  <c r="N1444" i="4"/>
  <c r="AH1444" i="4"/>
  <c r="R1444" i="4"/>
  <c r="AP1450" i="4"/>
  <c r="AL1450" i="4"/>
  <c r="AH1450" i="4"/>
  <c r="AD1450" i="4"/>
  <c r="Z1450" i="4"/>
  <c r="V1450" i="4"/>
  <c r="R1450" i="4"/>
  <c r="N1450" i="4"/>
  <c r="AO1450" i="4"/>
  <c r="AK1450" i="4"/>
  <c r="AG1450" i="4"/>
  <c r="AC1450" i="4"/>
  <c r="Y1450" i="4"/>
  <c r="U1450" i="4"/>
  <c r="Q1450" i="4"/>
  <c r="M1450" i="4"/>
  <c r="AR1450" i="4"/>
  <c r="AN1450" i="4"/>
  <c r="AJ1450" i="4"/>
  <c r="AF1450" i="4"/>
  <c r="AB1450" i="4"/>
  <c r="X1450" i="4"/>
  <c r="T1450" i="4"/>
  <c r="P1450" i="4"/>
  <c r="AI1450" i="4"/>
  <c r="S1450" i="4"/>
  <c r="AE1450" i="4"/>
  <c r="O1450" i="4"/>
  <c r="AQ1450" i="4"/>
  <c r="AA1450" i="4"/>
  <c r="AM1450" i="4"/>
  <c r="W1450" i="4"/>
  <c r="AQ1442" i="4"/>
  <c r="AM1442" i="4"/>
  <c r="AI1442" i="4"/>
  <c r="AE1442" i="4"/>
  <c r="AA1442" i="4"/>
  <c r="W1442" i="4"/>
  <c r="S1442" i="4"/>
  <c r="O1442" i="4"/>
  <c r="AP1442" i="4"/>
  <c r="AL1442" i="4"/>
  <c r="AH1442" i="4"/>
  <c r="AD1442" i="4"/>
  <c r="Z1442" i="4"/>
  <c r="V1442" i="4"/>
  <c r="R1442" i="4"/>
  <c r="N1442" i="4"/>
  <c r="AO1442" i="4"/>
  <c r="AK1442" i="4"/>
  <c r="AG1442" i="4"/>
  <c r="AC1442" i="4"/>
  <c r="Y1442" i="4"/>
  <c r="U1442" i="4"/>
  <c r="Q1442" i="4"/>
  <c r="M1442" i="4"/>
  <c r="AR1442" i="4"/>
  <c r="AB1442" i="4"/>
  <c r="AF1442" i="4"/>
  <c r="AN1442" i="4"/>
  <c r="X1442" i="4"/>
  <c r="AJ1442" i="4"/>
  <c r="T1442" i="4"/>
  <c r="P1442" i="4"/>
  <c r="AN1320" i="4"/>
  <c r="AP1437" i="4"/>
  <c r="AL1437" i="4"/>
  <c r="AH1437" i="4"/>
  <c r="AD1437" i="4"/>
  <c r="Z1437" i="4"/>
  <c r="V1437" i="4"/>
  <c r="R1437" i="4"/>
  <c r="N1437" i="4"/>
  <c r="AM1437" i="4"/>
  <c r="AA1437" i="4"/>
  <c r="O1437" i="4"/>
  <c r="AO1437" i="4"/>
  <c r="AK1437" i="4"/>
  <c r="AG1437" i="4"/>
  <c r="AC1437" i="4"/>
  <c r="Y1437" i="4"/>
  <c r="U1437" i="4"/>
  <c r="Q1437" i="4"/>
  <c r="M1437" i="4"/>
  <c r="AI1437" i="4"/>
  <c r="W1437" i="4"/>
  <c r="AR1437" i="4"/>
  <c r="AN1437" i="4"/>
  <c r="AJ1437" i="4"/>
  <c r="AF1437" i="4"/>
  <c r="AB1437" i="4"/>
  <c r="X1437" i="4"/>
  <c r="T1437" i="4"/>
  <c r="P1437" i="4"/>
  <c r="AQ1437" i="4"/>
  <c r="AE1437" i="4"/>
  <c r="S1437" i="4"/>
  <c r="AO1438" i="4"/>
  <c r="AK1438" i="4"/>
  <c r="AG1438" i="4"/>
  <c r="AC1438" i="4"/>
  <c r="Y1438" i="4"/>
  <c r="U1438" i="4"/>
  <c r="Q1438" i="4"/>
  <c r="M1438" i="4"/>
  <c r="AL1438" i="4"/>
  <c r="V1438" i="4"/>
  <c r="AR1438" i="4"/>
  <c r="AN1438" i="4"/>
  <c r="AJ1438" i="4"/>
  <c r="AF1438" i="4"/>
  <c r="AB1438" i="4"/>
  <c r="X1438" i="4"/>
  <c r="T1438" i="4"/>
  <c r="P1438" i="4"/>
  <c r="AH1438" i="4"/>
  <c r="Z1438" i="4"/>
  <c r="N1438" i="4"/>
  <c r="AQ1438" i="4"/>
  <c r="AM1438" i="4"/>
  <c r="AI1438" i="4"/>
  <c r="AE1438" i="4"/>
  <c r="AA1438" i="4"/>
  <c r="W1438" i="4"/>
  <c r="S1438" i="4"/>
  <c r="O1438" i="4"/>
  <c r="AP1438" i="4"/>
  <c r="AD1438" i="4"/>
  <c r="R1438" i="4"/>
  <c r="AP1443" i="4"/>
  <c r="AL1443" i="4"/>
  <c r="AH1443" i="4"/>
  <c r="AD1443" i="4"/>
  <c r="Z1443" i="4"/>
  <c r="V1443" i="4"/>
  <c r="R1443" i="4"/>
  <c r="N1443" i="4"/>
  <c r="AO1443" i="4"/>
  <c r="AK1443" i="4"/>
  <c r="AG1443" i="4"/>
  <c r="AC1443" i="4"/>
  <c r="Y1443" i="4"/>
  <c r="U1443" i="4"/>
  <c r="Q1443" i="4"/>
  <c r="M1443" i="4"/>
  <c r="AR1443" i="4"/>
  <c r="AN1443" i="4"/>
  <c r="AJ1443" i="4"/>
  <c r="AF1443" i="4"/>
  <c r="AB1443" i="4"/>
  <c r="X1443" i="4"/>
  <c r="T1443" i="4"/>
  <c r="P1443" i="4"/>
  <c r="AQ1443" i="4"/>
  <c r="AA1443" i="4"/>
  <c r="AM1443" i="4"/>
  <c r="W1443" i="4"/>
  <c r="O1443" i="4"/>
  <c r="AI1443" i="4"/>
  <c r="S1443" i="4"/>
  <c r="AE1443" i="4"/>
  <c r="AQ1453" i="4"/>
  <c r="AM1453" i="4"/>
  <c r="AI1453" i="4"/>
  <c r="AE1453" i="4"/>
  <c r="AA1453" i="4"/>
  <c r="W1453" i="4"/>
  <c r="S1453" i="4"/>
  <c r="O1453" i="4"/>
  <c r="AP1453" i="4"/>
  <c r="AL1453" i="4"/>
  <c r="AH1453" i="4"/>
  <c r="AD1453" i="4"/>
  <c r="Z1453" i="4"/>
  <c r="V1453" i="4"/>
  <c r="R1453" i="4"/>
  <c r="N1453" i="4"/>
  <c r="AO1453" i="4"/>
  <c r="AK1453" i="4"/>
  <c r="AG1453" i="4"/>
  <c r="AC1453" i="4"/>
  <c r="Y1453" i="4"/>
  <c r="U1453" i="4"/>
  <c r="Q1453" i="4"/>
  <c r="M1453" i="4"/>
  <c r="AF1453" i="4"/>
  <c r="P1453" i="4"/>
  <c r="AR1453" i="4"/>
  <c r="AB1453" i="4"/>
  <c r="AN1453" i="4"/>
  <c r="X1453" i="4"/>
  <c r="T1453" i="4"/>
  <c r="AJ1453" i="4"/>
  <c r="AR1448" i="4"/>
  <c r="AN1448" i="4"/>
  <c r="AJ1448" i="4"/>
  <c r="AF1448" i="4"/>
  <c r="AB1448" i="4"/>
  <c r="X1448" i="4"/>
  <c r="T1448" i="4"/>
  <c r="P1448" i="4"/>
  <c r="AQ1448" i="4"/>
  <c r="AM1448" i="4"/>
  <c r="AI1448" i="4"/>
  <c r="AE1448" i="4"/>
  <c r="AA1448" i="4"/>
  <c r="W1448" i="4"/>
  <c r="S1448" i="4"/>
  <c r="O1448" i="4"/>
  <c r="AP1448" i="4"/>
  <c r="AL1448" i="4"/>
  <c r="AH1448" i="4"/>
  <c r="AD1448" i="4"/>
  <c r="Z1448" i="4"/>
  <c r="V1448" i="4"/>
  <c r="R1448" i="4"/>
  <c r="N1448" i="4"/>
  <c r="AK1448" i="4"/>
  <c r="U1448" i="4"/>
  <c r="AG1448" i="4"/>
  <c r="Q1448" i="4"/>
  <c r="AC1448" i="4"/>
  <c r="M1448" i="4"/>
  <c r="AO1448" i="4"/>
  <c r="Y1448" i="4"/>
  <c r="AR1445" i="4"/>
  <c r="AN1445" i="4"/>
  <c r="AJ1445" i="4"/>
  <c r="AF1445" i="4"/>
  <c r="AB1445" i="4"/>
  <c r="X1445" i="4"/>
  <c r="T1445" i="4"/>
  <c r="P1445" i="4"/>
  <c r="AQ1445" i="4"/>
  <c r="AM1445" i="4"/>
  <c r="AI1445" i="4"/>
  <c r="AE1445" i="4"/>
  <c r="AA1445" i="4"/>
  <c r="W1445" i="4"/>
  <c r="S1445" i="4"/>
  <c r="O1445" i="4"/>
  <c r="AP1445" i="4"/>
  <c r="AL1445" i="4"/>
  <c r="AH1445" i="4"/>
  <c r="AD1445" i="4"/>
  <c r="Z1445" i="4"/>
  <c r="V1445" i="4"/>
  <c r="R1445" i="4"/>
  <c r="N1445" i="4"/>
  <c r="AO1445" i="4"/>
  <c r="Y1445" i="4"/>
  <c r="AK1445" i="4"/>
  <c r="U1445" i="4"/>
  <c r="AC1445" i="4"/>
  <c r="AG1445" i="4"/>
  <c r="Q1445" i="4"/>
  <c r="M1445" i="4"/>
  <c r="AG1320" i="4"/>
  <c r="AQ1436" i="4"/>
  <c r="AM1436" i="4"/>
  <c r="AI1436" i="4"/>
  <c r="AE1436" i="4"/>
  <c r="AA1436" i="4"/>
  <c r="W1436" i="4"/>
  <c r="S1436" i="4"/>
  <c r="O1436" i="4"/>
  <c r="AN1436" i="4"/>
  <c r="AB1436" i="4"/>
  <c r="P1436" i="4"/>
  <c r="AP1436" i="4"/>
  <c r="AL1436" i="4"/>
  <c r="AH1436" i="4"/>
  <c r="AD1436" i="4"/>
  <c r="Z1436" i="4"/>
  <c r="V1436" i="4"/>
  <c r="R1436" i="4"/>
  <c r="N1436" i="4"/>
  <c r="AR1436" i="4"/>
  <c r="AF1436" i="4"/>
  <c r="X1436" i="4"/>
  <c r="AO1436" i="4"/>
  <c r="AK1436" i="4"/>
  <c r="AG1436" i="4"/>
  <c r="AC1436" i="4"/>
  <c r="Y1436" i="4"/>
  <c r="U1436" i="4"/>
  <c r="Q1436" i="4"/>
  <c r="M1436" i="4"/>
  <c r="AJ1436" i="4"/>
  <c r="T1436" i="4"/>
  <c r="AQ1449" i="4"/>
  <c r="AM1449" i="4"/>
  <c r="AI1449" i="4"/>
  <c r="AE1449" i="4"/>
  <c r="AA1449" i="4"/>
  <c r="W1449" i="4"/>
  <c r="S1449" i="4"/>
  <c r="O1449" i="4"/>
  <c r="AP1449" i="4"/>
  <c r="AL1449" i="4"/>
  <c r="AH1449" i="4"/>
  <c r="AD1449" i="4"/>
  <c r="Z1449" i="4"/>
  <c r="V1449" i="4"/>
  <c r="R1449" i="4"/>
  <c r="N1449" i="4"/>
  <c r="AO1449" i="4"/>
  <c r="AK1449" i="4"/>
  <c r="AG1449" i="4"/>
  <c r="AC1449" i="4"/>
  <c r="Y1449" i="4"/>
  <c r="U1449" i="4"/>
  <c r="Q1449" i="4"/>
  <c r="M1449" i="4"/>
  <c r="AJ1449" i="4"/>
  <c r="T1449" i="4"/>
  <c r="AF1449" i="4"/>
  <c r="P1449" i="4"/>
  <c r="AR1449" i="4"/>
  <c r="AB1449" i="4"/>
  <c r="X1449" i="4"/>
  <c r="AN1449" i="4"/>
  <c r="AR1452" i="4"/>
  <c r="AN1452" i="4"/>
  <c r="AJ1452" i="4"/>
  <c r="AF1452" i="4"/>
  <c r="AB1452" i="4"/>
  <c r="X1452" i="4"/>
  <c r="T1452" i="4"/>
  <c r="P1452" i="4"/>
  <c r="AQ1452" i="4"/>
  <c r="AM1452" i="4"/>
  <c r="AI1452" i="4"/>
  <c r="AE1452" i="4"/>
  <c r="AA1452" i="4"/>
  <c r="W1452" i="4"/>
  <c r="S1452" i="4"/>
  <c r="O1452" i="4"/>
  <c r="AP1452" i="4"/>
  <c r="AL1452" i="4"/>
  <c r="AH1452" i="4"/>
  <c r="AD1452" i="4"/>
  <c r="Z1452" i="4"/>
  <c r="V1452" i="4"/>
  <c r="R1452" i="4"/>
  <c r="N1452" i="4"/>
  <c r="AG1452" i="4"/>
  <c r="Q1452" i="4"/>
  <c r="AC1452" i="4"/>
  <c r="M1452" i="4"/>
  <c r="AO1452" i="4"/>
  <c r="Y1452" i="4"/>
  <c r="AK1452" i="4"/>
  <c r="U1452" i="4"/>
  <c r="W1320" i="4"/>
  <c r="AQ1320" i="4"/>
  <c r="AO1320" i="4"/>
  <c r="AL1320" i="4"/>
  <c r="AA1320" i="4"/>
  <c r="Q1320" i="4"/>
  <c r="X1320" i="4"/>
  <c r="AR1320" i="4"/>
  <c r="AP1406" i="4"/>
  <c r="AL1406" i="4"/>
  <c r="AH1406" i="4"/>
  <c r="AD1406" i="4"/>
  <c r="Z1406" i="4"/>
  <c r="V1406" i="4"/>
  <c r="R1406" i="4"/>
  <c r="N1406" i="4"/>
  <c r="AI1406" i="4"/>
  <c r="O1406" i="4"/>
  <c r="AO1406" i="4"/>
  <c r="AK1406" i="4"/>
  <c r="AG1406" i="4"/>
  <c r="AC1406" i="4"/>
  <c r="Y1406" i="4"/>
  <c r="U1406" i="4"/>
  <c r="Q1406" i="4"/>
  <c r="M1406" i="4"/>
  <c r="AQ1406" i="4"/>
  <c r="AE1406" i="4"/>
  <c r="S1406" i="4"/>
  <c r="AR1406" i="4"/>
  <c r="AN1406" i="4"/>
  <c r="AJ1406" i="4"/>
  <c r="AF1406" i="4"/>
  <c r="AB1406" i="4"/>
  <c r="X1406" i="4"/>
  <c r="T1406" i="4"/>
  <c r="P1406" i="4"/>
  <c r="AM1406" i="4"/>
  <c r="AA1406" i="4"/>
  <c r="W1406" i="4"/>
  <c r="AR1408" i="4"/>
  <c r="AN1408" i="4"/>
  <c r="AJ1408" i="4"/>
  <c r="AF1408" i="4"/>
  <c r="AB1408" i="4"/>
  <c r="X1408" i="4"/>
  <c r="T1408" i="4"/>
  <c r="P1408" i="4"/>
  <c r="AO1408" i="4"/>
  <c r="AC1408" i="4"/>
  <c r="Q1408" i="4"/>
  <c r="AQ1408" i="4"/>
  <c r="AM1408" i="4"/>
  <c r="AI1408" i="4"/>
  <c r="AE1408" i="4"/>
  <c r="AA1408" i="4"/>
  <c r="W1408" i="4"/>
  <c r="S1408" i="4"/>
  <c r="O1408" i="4"/>
  <c r="AG1408" i="4"/>
  <c r="U1408" i="4"/>
  <c r="AP1408" i="4"/>
  <c r="AL1408" i="4"/>
  <c r="AH1408" i="4"/>
  <c r="AD1408" i="4"/>
  <c r="Z1408" i="4"/>
  <c r="V1408" i="4"/>
  <c r="R1408" i="4"/>
  <c r="N1408" i="4"/>
  <c r="AK1408" i="4"/>
  <c r="Y1408" i="4"/>
  <c r="M1408" i="4"/>
  <c r="AQ1419" i="4"/>
  <c r="AM1419" i="4"/>
  <c r="AI1419" i="4"/>
  <c r="AE1419" i="4"/>
  <c r="AA1419" i="4"/>
  <c r="W1419" i="4"/>
  <c r="S1419" i="4"/>
  <c r="O1419" i="4"/>
  <c r="AP1419" i="4"/>
  <c r="AL1419" i="4"/>
  <c r="AH1419" i="4"/>
  <c r="AD1419" i="4"/>
  <c r="Z1419" i="4"/>
  <c r="V1419" i="4"/>
  <c r="R1419" i="4"/>
  <c r="N1419" i="4"/>
  <c r="AO1419" i="4"/>
  <c r="AK1419" i="4"/>
  <c r="AG1419" i="4"/>
  <c r="AC1419" i="4"/>
  <c r="Y1419" i="4"/>
  <c r="U1419" i="4"/>
  <c r="Q1419" i="4"/>
  <c r="M1419" i="4"/>
  <c r="AJ1419" i="4"/>
  <c r="T1419" i="4"/>
  <c r="AF1419" i="4"/>
  <c r="P1419" i="4"/>
  <c r="AR1419" i="4"/>
  <c r="AB1419" i="4"/>
  <c r="X1419" i="4"/>
  <c r="AN1419" i="4"/>
  <c r="AR1414" i="4"/>
  <c r="AN1414" i="4"/>
  <c r="AJ1414" i="4"/>
  <c r="AF1414" i="4"/>
  <c r="AB1414" i="4"/>
  <c r="X1414" i="4"/>
  <c r="T1414" i="4"/>
  <c r="P1414" i="4"/>
  <c r="AQ1414" i="4"/>
  <c r="AM1414" i="4"/>
  <c r="AI1414" i="4"/>
  <c r="AE1414" i="4"/>
  <c r="AA1414" i="4"/>
  <c r="W1414" i="4"/>
  <c r="S1414" i="4"/>
  <c r="O1414" i="4"/>
  <c r="AP1414" i="4"/>
  <c r="AL1414" i="4"/>
  <c r="AH1414" i="4"/>
  <c r="AD1414" i="4"/>
  <c r="Z1414" i="4"/>
  <c r="V1414" i="4"/>
  <c r="R1414" i="4"/>
  <c r="N1414" i="4"/>
  <c r="AC1414" i="4"/>
  <c r="M1414" i="4"/>
  <c r="Q1414" i="4"/>
  <c r="AO1414" i="4"/>
  <c r="Y1414" i="4"/>
  <c r="AK1414" i="4"/>
  <c r="U1414" i="4"/>
  <c r="AG1414" i="4"/>
  <c r="AD1259" i="4"/>
  <c r="AL1288" i="4"/>
  <c r="M1320" i="4"/>
  <c r="M1259" i="4" s="1"/>
  <c r="V1320" i="4"/>
  <c r="AP1320" i="4"/>
  <c r="AE1320" i="4"/>
  <c r="AK1320" i="4"/>
  <c r="AB1320" i="4"/>
  <c r="AQ1415" i="4"/>
  <c r="AM1415" i="4"/>
  <c r="AI1415" i="4"/>
  <c r="AE1415" i="4"/>
  <c r="AA1415" i="4"/>
  <c r="W1415" i="4"/>
  <c r="S1415" i="4"/>
  <c r="O1415" i="4"/>
  <c r="AP1415" i="4"/>
  <c r="AL1415" i="4"/>
  <c r="AH1415" i="4"/>
  <c r="AD1415" i="4"/>
  <c r="Z1415" i="4"/>
  <c r="V1415" i="4"/>
  <c r="R1415" i="4"/>
  <c r="N1415" i="4"/>
  <c r="AO1415" i="4"/>
  <c r="AK1415" i="4"/>
  <c r="AG1415" i="4"/>
  <c r="AC1415" i="4"/>
  <c r="Y1415" i="4"/>
  <c r="U1415" i="4"/>
  <c r="Q1415" i="4"/>
  <c r="M1415" i="4"/>
  <c r="AR1415" i="4"/>
  <c r="AB1415" i="4"/>
  <c r="AN1415" i="4"/>
  <c r="X1415" i="4"/>
  <c r="AJ1415" i="4"/>
  <c r="T1415" i="4"/>
  <c r="AF1415" i="4"/>
  <c r="P1415" i="4"/>
  <c r="AO1413" i="4"/>
  <c r="AK1413" i="4"/>
  <c r="AG1413" i="4"/>
  <c r="AC1413" i="4"/>
  <c r="Y1413" i="4"/>
  <c r="U1413" i="4"/>
  <c r="Q1413" i="4"/>
  <c r="M1413" i="4"/>
  <c r="AR1413" i="4"/>
  <c r="AN1413" i="4"/>
  <c r="AJ1413" i="4"/>
  <c r="AF1413" i="4"/>
  <c r="AB1413" i="4"/>
  <c r="X1413" i="4"/>
  <c r="T1413" i="4"/>
  <c r="P1413" i="4"/>
  <c r="AQ1413" i="4"/>
  <c r="AM1413" i="4"/>
  <c r="AI1413" i="4"/>
  <c r="AE1413" i="4"/>
  <c r="AA1413" i="4"/>
  <c r="W1413" i="4"/>
  <c r="S1413" i="4"/>
  <c r="O1413" i="4"/>
  <c r="AD1413" i="4"/>
  <c r="N1413" i="4"/>
  <c r="R1413" i="4"/>
  <c r="AP1413" i="4"/>
  <c r="Z1413" i="4"/>
  <c r="AL1413" i="4"/>
  <c r="V1413" i="4"/>
  <c r="AH1413" i="4"/>
  <c r="AP1420" i="4"/>
  <c r="AL1420" i="4"/>
  <c r="AH1420" i="4"/>
  <c r="AD1420" i="4"/>
  <c r="Z1420" i="4"/>
  <c r="V1420" i="4"/>
  <c r="R1420" i="4"/>
  <c r="N1420" i="4"/>
  <c r="AO1420" i="4"/>
  <c r="AK1420" i="4"/>
  <c r="AG1420" i="4"/>
  <c r="AC1420" i="4"/>
  <c r="Y1420" i="4"/>
  <c r="U1420" i="4"/>
  <c r="Q1420" i="4"/>
  <c r="M1420" i="4"/>
  <c r="AR1420" i="4"/>
  <c r="AN1420" i="4"/>
  <c r="AJ1420" i="4"/>
  <c r="AF1420" i="4"/>
  <c r="AB1420" i="4"/>
  <c r="X1420" i="4"/>
  <c r="T1420" i="4"/>
  <c r="P1420" i="4"/>
  <c r="AI1420" i="4"/>
  <c r="S1420" i="4"/>
  <c r="AE1420" i="4"/>
  <c r="O1420" i="4"/>
  <c r="AQ1420" i="4"/>
  <c r="AA1420" i="4"/>
  <c r="AM1420" i="4"/>
  <c r="W1420" i="4"/>
  <c r="AE1259" i="4"/>
  <c r="AM1288" i="4"/>
  <c r="Y1320" i="4"/>
  <c r="Z1320" i="4"/>
  <c r="O1320" i="4"/>
  <c r="AM1320" i="4"/>
  <c r="N1320" i="4"/>
  <c r="AF1320" i="4"/>
  <c r="AO1407" i="4"/>
  <c r="AK1407" i="4"/>
  <c r="AG1407" i="4"/>
  <c r="AC1407" i="4"/>
  <c r="Y1407" i="4"/>
  <c r="U1407" i="4"/>
  <c r="Q1407" i="4"/>
  <c r="M1407" i="4"/>
  <c r="AL1407" i="4"/>
  <c r="Z1407" i="4"/>
  <c r="N1407" i="4"/>
  <c r="AR1407" i="4"/>
  <c r="AN1407" i="4"/>
  <c r="AJ1407" i="4"/>
  <c r="AF1407" i="4"/>
  <c r="AB1407" i="4"/>
  <c r="X1407" i="4"/>
  <c r="T1407" i="4"/>
  <c r="P1407" i="4"/>
  <c r="AP1407" i="4"/>
  <c r="AD1407" i="4"/>
  <c r="V1407" i="4"/>
  <c r="AQ1407" i="4"/>
  <c r="AM1407" i="4"/>
  <c r="AI1407" i="4"/>
  <c r="AE1407" i="4"/>
  <c r="AA1407" i="4"/>
  <c r="W1407" i="4"/>
  <c r="S1407" i="4"/>
  <c r="O1407" i="4"/>
  <c r="AH1407" i="4"/>
  <c r="R1407" i="4"/>
  <c r="AP1412" i="4"/>
  <c r="AL1412" i="4"/>
  <c r="AH1412" i="4"/>
  <c r="AD1412" i="4"/>
  <c r="Z1412" i="4"/>
  <c r="V1412" i="4"/>
  <c r="R1412" i="4"/>
  <c r="N1412" i="4"/>
  <c r="AO1412" i="4"/>
  <c r="AK1412" i="4"/>
  <c r="AG1412" i="4"/>
  <c r="AR1412" i="4"/>
  <c r="AN1412" i="4"/>
  <c r="AJ1412" i="4"/>
  <c r="AF1412" i="4"/>
  <c r="AB1412" i="4"/>
  <c r="X1412" i="4"/>
  <c r="T1412" i="4"/>
  <c r="P1412" i="4"/>
  <c r="AE1412" i="4"/>
  <c r="W1412" i="4"/>
  <c r="O1412" i="4"/>
  <c r="Q1412" i="4"/>
  <c r="Q1411" i="4" s="1"/>
  <c r="AQ1412" i="4"/>
  <c r="AC1412" i="4"/>
  <c r="U1412" i="4"/>
  <c r="M1412" i="4"/>
  <c r="Y1412" i="4"/>
  <c r="AM1412" i="4"/>
  <c r="AA1412" i="4"/>
  <c r="S1412" i="4"/>
  <c r="S1411" i="4" s="1"/>
  <c r="S1416" i="4" s="1"/>
  <c r="AI1412" i="4"/>
  <c r="AQ1423" i="4"/>
  <c r="AM1423" i="4"/>
  <c r="AI1423" i="4"/>
  <c r="AE1423" i="4"/>
  <c r="AA1423" i="4"/>
  <c r="W1423" i="4"/>
  <c r="S1423" i="4"/>
  <c r="O1423" i="4"/>
  <c r="AP1423" i="4"/>
  <c r="AL1423" i="4"/>
  <c r="AH1423" i="4"/>
  <c r="AD1423" i="4"/>
  <c r="Z1423" i="4"/>
  <c r="V1423" i="4"/>
  <c r="R1423" i="4"/>
  <c r="N1423" i="4"/>
  <c r="AO1423" i="4"/>
  <c r="AK1423" i="4"/>
  <c r="AG1423" i="4"/>
  <c r="AC1423" i="4"/>
  <c r="Y1423" i="4"/>
  <c r="U1423" i="4"/>
  <c r="Q1423" i="4"/>
  <c r="M1423" i="4"/>
  <c r="AF1423" i="4"/>
  <c r="P1423" i="4"/>
  <c r="AR1423" i="4"/>
  <c r="AB1423" i="4"/>
  <c r="AN1423" i="4"/>
  <c r="X1423" i="4"/>
  <c r="T1423" i="4"/>
  <c r="AJ1423" i="4"/>
  <c r="AR1418" i="4"/>
  <c r="AN1418" i="4"/>
  <c r="AJ1418" i="4"/>
  <c r="AF1418" i="4"/>
  <c r="AB1418" i="4"/>
  <c r="X1418" i="4"/>
  <c r="T1418" i="4"/>
  <c r="P1418" i="4"/>
  <c r="P1417" i="4" s="1"/>
  <c r="AQ1418" i="4"/>
  <c r="AM1418" i="4"/>
  <c r="AI1418" i="4"/>
  <c r="AE1418" i="4"/>
  <c r="AA1418" i="4"/>
  <c r="W1418" i="4"/>
  <c r="S1418" i="4"/>
  <c r="O1418" i="4"/>
  <c r="O1417" i="4" s="1"/>
  <c r="AP1418" i="4"/>
  <c r="AP1417" i="4" s="1"/>
  <c r="AL1418" i="4"/>
  <c r="AL1417" i="4" s="1"/>
  <c r="AH1418" i="4"/>
  <c r="AH1417" i="4" s="1"/>
  <c r="AD1418" i="4"/>
  <c r="AD1417" i="4" s="1"/>
  <c r="Z1418" i="4"/>
  <c r="Z1417" i="4" s="1"/>
  <c r="V1418" i="4"/>
  <c r="V1417" i="4" s="1"/>
  <c r="R1418" i="4"/>
  <c r="R1417" i="4" s="1"/>
  <c r="N1418" i="4"/>
  <c r="N1417" i="4" s="1"/>
  <c r="AK1418" i="4"/>
  <c r="U1418" i="4"/>
  <c r="U1417" i="4" s="1"/>
  <c r="AG1418" i="4"/>
  <c r="AG1417" i="4" s="1"/>
  <c r="Q1418" i="4"/>
  <c r="AC1418" i="4"/>
  <c r="M1418" i="4"/>
  <c r="AO1418" i="4"/>
  <c r="Y1418" i="4"/>
  <c r="AO1409" i="4"/>
  <c r="AK1409" i="4"/>
  <c r="AG1409" i="4"/>
  <c r="AC1409" i="4"/>
  <c r="Y1409" i="4"/>
  <c r="U1409" i="4"/>
  <c r="Q1409" i="4"/>
  <c r="M1409" i="4"/>
  <c r="AQ1409" i="4"/>
  <c r="AM1409" i="4"/>
  <c r="AI1409" i="4"/>
  <c r="AE1409" i="4"/>
  <c r="AA1409" i="4"/>
  <c r="W1409" i="4"/>
  <c r="S1409" i="4"/>
  <c r="O1409" i="4"/>
  <c r="AP1409" i="4"/>
  <c r="AH1409" i="4"/>
  <c r="Z1409" i="4"/>
  <c r="R1409" i="4"/>
  <c r="AB1409" i="4"/>
  <c r="AN1409" i="4"/>
  <c r="AF1409" i="4"/>
  <c r="X1409" i="4"/>
  <c r="P1409" i="4"/>
  <c r="AR1409" i="4"/>
  <c r="T1409" i="4"/>
  <c r="AL1409" i="4"/>
  <c r="AD1409" i="4"/>
  <c r="V1409" i="4"/>
  <c r="N1409" i="4"/>
  <c r="AJ1409" i="4"/>
  <c r="AR1404" i="4"/>
  <c r="AN1404" i="4"/>
  <c r="AJ1404" i="4"/>
  <c r="AF1404" i="4"/>
  <c r="AB1404" i="4"/>
  <c r="X1404" i="4"/>
  <c r="T1404" i="4"/>
  <c r="P1404" i="4"/>
  <c r="AO1404" i="4"/>
  <c r="AC1404" i="4"/>
  <c r="Q1404" i="4"/>
  <c r="AQ1404" i="4"/>
  <c r="AM1404" i="4"/>
  <c r="AI1404" i="4"/>
  <c r="AE1404" i="4"/>
  <c r="AA1404" i="4"/>
  <c r="W1404" i="4"/>
  <c r="S1404" i="4"/>
  <c r="O1404" i="4"/>
  <c r="AK1404" i="4"/>
  <c r="Y1404" i="4"/>
  <c r="AP1404" i="4"/>
  <c r="AL1404" i="4"/>
  <c r="AH1404" i="4"/>
  <c r="AD1404" i="4"/>
  <c r="Z1404" i="4"/>
  <c r="V1404" i="4"/>
  <c r="R1404" i="4"/>
  <c r="N1404" i="4"/>
  <c r="AG1404" i="4"/>
  <c r="U1404" i="4"/>
  <c r="AR1422" i="4"/>
  <c r="AN1422" i="4"/>
  <c r="AJ1422" i="4"/>
  <c r="AF1422" i="4"/>
  <c r="AB1422" i="4"/>
  <c r="X1422" i="4"/>
  <c r="T1422" i="4"/>
  <c r="P1422" i="4"/>
  <c r="AQ1422" i="4"/>
  <c r="AM1422" i="4"/>
  <c r="AI1422" i="4"/>
  <c r="AE1422" i="4"/>
  <c r="AA1422" i="4"/>
  <c r="W1422" i="4"/>
  <c r="S1422" i="4"/>
  <c r="O1422" i="4"/>
  <c r="AP1422" i="4"/>
  <c r="AL1422" i="4"/>
  <c r="AH1422" i="4"/>
  <c r="AD1422" i="4"/>
  <c r="Z1422" i="4"/>
  <c r="V1422" i="4"/>
  <c r="R1422" i="4"/>
  <c r="N1422" i="4"/>
  <c r="AG1422" i="4"/>
  <c r="Q1422" i="4"/>
  <c r="AC1422" i="4"/>
  <c r="M1422" i="4"/>
  <c r="AO1422" i="4"/>
  <c r="Y1422" i="4"/>
  <c r="AK1422" i="4"/>
  <c r="U1422" i="4"/>
  <c r="AQ1386" i="4"/>
  <c r="AM1386" i="4"/>
  <c r="AI1386" i="4"/>
  <c r="AE1386" i="4"/>
  <c r="AA1386" i="4"/>
  <c r="W1386" i="4"/>
  <c r="S1386" i="4"/>
  <c r="O1386" i="4"/>
  <c r="AP1386" i="4"/>
  <c r="AL1386" i="4"/>
  <c r="AH1386" i="4"/>
  <c r="AD1386" i="4"/>
  <c r="Z1386" i="4"/>
  <c r="V1386" i="4"/>
  <c r="R1386" i="4"/>
  <c r="N1386" i="4"/>
  <c r="AK1386" i="4"/>
  <c r="AC1386" i="4"/>
  <c r="U1386" i="4"/>
  <c r="M1386" i="4"/>
  <c r="AB1386" i="4"/>
  <c r="AG1386" i="4"/>
  <c r="Q1386" i="4"/>
  <c r="AR1386" i="4"/>
  <c r="AJ1386" i="4"/>
  <c r="T1386" i="4"/>
  <c r="AO1386" i="4"/>
  <c r="Y1386" i="4"/>
  <c r="X1386" i="4"/>
  <c r="P1386" i="4"/>
  <c r="AN1386" i="4"/>
  <c r="AF1386" i="4"/>
  <c r="AO1384" i="4"/>
  <c r="AK1384" i="4"/>
  <c r="AG1384" i="4"/>
  <c r="AC1384" i="4"/>
  <c r="Y1384" i="4"/>
  <c r="U1384" i="4"/>
  <c r="Q1384" i="4"/>
  <c r="M1384" i="4"/>
  <c r="AR1384" i="4"/>
  <c r="AN1384" i="4"/>
  <c r="AJ1384" i="4"/>
  <c r="AF1384" i="4"/>
  <c r="AB1384" i="4"/>
  <c r="X1384" i="4"/>
  <c r="T1384" i="4"/>
  <c r="P1384" i="4"/>
  <c r="AM1384" i="4"/>
  <c r="AE1384" i="4"/>
  <c r="W1384" i="4"/>
  <c r="O1384" i="4"/>
  <c r="AD1384" i="4"/>
  <c r="V1384" i="4"/>
  <c r="AI1384" i="4"/>
  <c r="S1384" i="4"/>
  <c r="AL1384" i="4"/>
  <c r="N1384" i="4"/>
  <c r="AQ1384" i="4"/>
  <c r="AA1384" i="4"/>
  <c r="Z1384" i="4"/>
  <c r="R1384" i="4"/>
  <c r="AP1384" i="4"/>
  <c r="AH1384" i="4"/>
  <c r="AQ1394" i="4"/>
  <c r="AM1394" i="4"/>
  <c r="AI1394" i="4"/>
  <c r="AE1394" i="4"/>
  <c r="AA1394" i="4"/>
  <c r="W1394" i="4"/>
  <c r="S1394" i="4"/>
  <c r="O1394" i="4"/>
  <c r="AP1394" i="4"/>
  <c r="AL1394" i="4"/>
  <c r="AH1394" i="4"/>
  <c r="AD1394" i="4"/>
  <c r="Z1394" i="4"/>
  <c r="V1394" i="4"/>
  <c r="R1394" i="4"/>
  <c r="N1394" i="4"/>
  <c r="AO1394" i="4"/>
  <c r="AK1394" i="4"/>
  <c r="AG1394" i="4"/>
  <c r="AC1394" i="4"/>
  <c r="Y1394" i="4"/>
  <c r="U1394" i="4"/>
  <c r="Q1394" i="4"/>
  <c r="M1394" i="4"/>
  <c r="AR1394" i="4"/>
  <c r="AB1394" i="4"/>
  <c r="AN1394" i="4"/>
  <c r="X1394" i="4"/>
  <c r="AJ1394" i="4"/>
  <c r="AF1394" i="4"/>
  <c r="T1394" i="4"/>
  <c r="P1394" i="4"/>
  <c r="AP1259" i="4"/>
  <c r="U1259" i="4"/>
  <c r="AO1288" i="4"/>
  <c r="AR1375" i="4"/>
  <c r="AN1375" i="4"/>
  <c r="AJ1375" i="4"/>
  <c r="AF1375" i="4"/>
  <c r="AB1375" i="4"/>
  <c r="X1375" i="4"/>
  <c r="T1375" i="4"/>
  <c r="P1375" i="4"/>
  <c r="AQ1375" i="4"/>
  <c r="AI1375" i="4"/>
  <c r="AA1375" i="4"/>
  <c r="S1375" i="4"/>
  <c r="AM1375" i="4"/>
  <c r="AE1375" i="4"/>
  <c r="W1375" i="4"/>
  <c r="O1375" i="4"/>
  <c r="AO1375" i="4"/>
  <c r="AG1375" i="4"/>
  <c r="Y1375" i="4"/>
  <c r="Q1375" i="4"/>
  <c r="AL1375" i="4"/>
  <c r="AD1375" i="4"/>
  <c r="V1375" i="4"/>
  <c r="N1375" i="4"/>
  <c r="AK1375" i="4"/>
  <c r="AC1375" i="4"/>
  <c r="U1375" i="4"/>
  <c r="AP1375" i="4"/>
  <c r="AH1375" i="4"/>
  <c r="Z1375" i="4"/>
  <c r="R1375" i="4"/>
  <c r="AQ1390" i="4"/>
  <c r="AM1390" i="4"/>
  <c r="AI1390" i="4"/>
  <c r="AE1390" i="4"/>
  <c r="AA1390" i="4"/>
  <c r="W1390" i="4"/>
  <c r="S1390" i="4"/>
  <c r="O1390" i="4"/>
  <c r="AP1390" i="4"/>
  <c r="AL1390" i="4"/>
  <c r="AH1390" i="4"/>
  <c r="AD1390" i="4"/>
  <c r="Z1390" i="4"/>
  <c r="V1390" i="4"/>
  <c r="R1390" i="4"/>
  <c r="N1390" i="4"/>
  <c r="AO1390" i="4"/>
  <c r="AK1390" i="4"/>
  <c r="AG1390" i="4"/>
  <c r="AC1390" i="4"/>
  <c r="Y1390" i="4"/>
  <c r="U1390" i="4"/>
  <c r="Q1390" i="4"/>
  <c r="AF1390" i="4"/>
  <c r="P1390" i="4"/>
  <c r="AR1390" i="4"/>
  <c r="AB1390" i="4"/>
  <c r="AN1390" i="4"/>
  <c r="X1390" i="4"/>
  <c r="AJ1390" i="4"/>
  <c r="T1390" i="4"/>
  <c r="AP1391" i="4"/>
  <c r="AL1391" i="4"/>
  <c r="AH1391" i="4"/>
  <c r="AD1391" i="4"/>
  <c r="Z1391" i="4"/>
  <c r="V1391" i="4"/>
  <c r="R1391" i="4"/>
  <c r="N1391" i="4"/>
  <c r="AO1391" i="4"/>
  <c r="AK1391" i="4"/>
  <c r="AG1391" i="4"/>
  <c r="AC1391" i="4"/>
  <c r="Y1391" i="4"/>
  <c r="U1391" i="4"/>
  <c r="Q1391" i="4"/>
  <c r="AR1391" i="4"/>
  <c r="AN1391" i="4"/>
  <c r="AJ1391" i="4"/>
  <c r="AF1391" i="4"/>
  <c r="AB1391" i="4"/>
  <c r="X1391" i="4"/>
  <c r="T1391" i="4"/>
  <c r="P1391" i="4"/>
  <c r="AE1391" i="4"/>
  <c r="O1391" i="4"/>
  <c r="AQ1391" i="4"/>
  <c r="AA1391" i="4"/>
  <c r="AM1391" i="4"/>
  <c r="AI1391" i="4"/>
  <c r="W1391" i="4"/>
  <c r="S1391" i="4"/>
  <c r="AO1259" i="4"/>
  <c r="AK1259" i="4"/>
  <c r="X1259" i="4"/>
  <c r="M1380" i="4"/>
  <c r="AP1383" i="4"/>
  <c r="AL1383" i="4"/>
  <c r="AH1383" i="4"/>
  <c r="AD1383" i="4"/>
  <c r="Z1383" i="4"/>
  <c r="V1383" i="4"/>
  <c r="R1383" i="4"/>
  <c r="N1383" i="4"/>
  <c r="AO1383" i="4"/>
  <c r="AK1383" i="4"/>
  <c r="AG1383" i="4"/>
  <c r="AC1383" i="4"/>
  <c r="Y1383" i="4"/>
  <c r="U1383" i="4"/>
  <c r="Q1383" i="4"/>
  <c r="M1383" i="4"/>
  <c r="AN1383" i="4"/>
  <c r="AF1383" i="4"/>
  <c r="X1383" i="4"/>
  <c r="P1383" i="4"/>
  <c r="AM1383" i="4"/>
  <c r="W1383" i="4"/>
  <c r="O1383" i="4"/>
  <c r="AB1383" i="4"/>
  <c r="AE1383" i="4"/>
  <c r="AR1383" i="4"/>
  <c r="AJ1383" i="4"/>
  <c r="T1383" i="4"/>
  <c r="AA1383" i="4"/>
  <c r="S1383" i="4"/>
  <c r="AQ1383" i="4"/>
  <c r="AI1383" i="4"/>
  <c r="M1379" i="4"/>
  <c r="AR1389" i="4"/>
  <c r="AN1389" i="4"/>
  <c r="AJ1389" i="4"/>
  <c r="AF1389" i="4"/>
  <c r="AB1389" i="4"/>
  <c r="X1389" i="4"/>
  <c r="T1389" i="4"/>
  <c r="P1389" i="4"/>
  <c r="AQ1389" i="4"/>
  <c r="AM1389" i="4"/>
  <c r="AI1389" i="4"/>
  <c r="AE1389" i="4"/>
  <c r="AA1389" i="4"/>
  <c r="W1389" i="4"/>
  <c r="S1389" i="4"/>
  <c r="O1389" i="4"/>
  <c r="AP1389" i="4"/>
  <c r="AL1389" i="4"/>
  <c r="AH1389" i="4"/>
  <c r="AD1389" i="4"/>
  <c r="Z1389" i="4"/>
  <c r="V1389" i="4"/>
  <c r="R1389" i="4"/>
  <c r="N1389" i="4"/>
  <c r="AG1389" i="4"/>
  <c r="Q1389" i="4"/>
  <c r="AC1389" i="4"/>
  <c r="AO1389" i="4"/>
  <c r="AK1389" i="4"/>
  <c r="Y1389" i="4"/>
  <c r="U1389" i="4"/>
  <c r="V1259" i="4"/>
  <c r="S1259" i="4"/>
  <c r="O1288" i="4"/>
  <c r="M1378" i="4"/>
  <c r="AR1385" i="4"/>
  <c r="AN1385" i="4"/>
  <c r="AJ1385" i="4"/>
  <c r="AF1385" i="4"/>
  <c r="AB1385" i="4"/>
  <c r="X1385" i="4"/>
  <c r="T1385" i="4"/>
  <c r="P1385" i="4"/>
  <c r="AQ1385" i="4"/>
  <c r="AM1385" i="4"/>
  <c r="AI1385" i="4"/>
  <c r="AE1385" i="4"/>
  <c r="AA1385" i="4"/>
  <c r="W1385" i="4"/>
  <c r="S1385" i="4"/>
  <c r="O1385" i="4"/>
  <c r="AL1385" i="4"/>
  <c r="AD1385" i="4"/>
  <c r="V1385" i="4"/>
  <c r="N1385" i="4"/>
  <c r="AK1385" i="4"/>
  <c r="U1385" i="4"/>
  <c r="AH1385" i="4"/>
  <c r="R1385" i="4"/>
  <c r="AC1385" i="4"/>
  <c r="AP1385" i="4"/>
  <c r="Z1385" i="4"/>
  <c r="Y1385" i="4"/>
  <c r="Q1385" i="4"/>
  <c r="AO1385" i="4"/>
  <c r="AG1385" i="4"/>
  <c r="AR1393" i="4"/>
  <c r="AR1392" i="4" s="1"/>
  <c r="AN1393" i="4"/>
  <c r="AN1392" i="4" s="1"/>
  <c r="AJ1393" i="4"/>
  <c r="AF1393" i="4"/>
  <c r="AB1393" i="4"/>
  <c r="X1393" i="4"/>
  <c r="T1393" i="4"/>
  <c r="P1393" i="4"/>
  <c r="AQ1393" i="4"/>
  <c r="AQ1392" i="4" s="1"/>
  <c r="AM1393" i="4"/>
  <c r="AI1393" i="4"/>
  <c r="AI1392" i="4" s="1"/>
  <c r="AE1393" i="4"/>
  <c r="AA1393" i="4"/>
  <c r="AA1392" i="4" s="1"/>
  <c r="W1393" i="4"/>
  <c r="S1393" i="4"/>
  <c r="S1392" i="4" s="1"/>
  <c r="O1393" i="4"/>
  <c r="AP1393" i="4"/>
  <c r="AP1392" i="4" s="1"/>
  <c r="AL1393" i="4"/>
  <c r="AH1393" i="4"/>
  <c r="AH1392" i="4" s="1"/>
  <c r="AD1393" i="4"/>
  <c r="Z1393" i="4"/>
  <c r="Z1392" i="4" s="1"/>
  <c r="V1393" i="4"/>
  <c r="R1393" i="4"/>
  <c r="R1392" i="4" s="1"/>
  <c r="N1393" i="4"/>
  <c r="AC1393" i="4"/>
  <c r="AC1392" i="4" s="1"/>
  <c r="M1393" i="4"/>
  <c r="AO1393" i="4"/>
  <c r="Y1393" i="4"/>
  <c r="Y1392" i="4" s="1"/>
  <c r="AK1393" i="4"/>
  <c r="AG1393" i="4"/>
  <c r="AG1392" i="4" s="1"/>
  <c r="U1393" i="4"/>
  <c r="Q1393" i="4"/>
  <c r="AQ1355" i="4"/>
  <c r="AM1355" i="4"/>
  <c r="AI1355" i="4"/>
  <c r="AE1355" i="4"/>
  <c r="AA1355" i="4"/>
  <c r="W1355" i="4"/>
  <c r="S1355" i="4"/>
  <c r="O1355" i="4"/>
  <c r="AO1355" i="4"/>
  <c r="AJ1355" i="4"/>
  <c r="AD1355" i="4"/>
  <c r="Y1355" i="4"/>
  <c r="T1355" i="4"/>
  <c r="N1355" i="4"/>
  <c r="AR1355" i="4"/>
  <c r="AG1355" i="4"/>
  <c r="AN1355" i="4"/>
  <c r="AH1355" i="4"/>
  <c r="AC1355" i="4"/>
  <c r="X1355" i="4"/>
  <c r="R1355" i="4"/>
  <c r="M1355" i="4"/>
  <c r="AL1355" i="4"/>
  <c r="AP1355" i="4"/>
  <c r="Z1355" i="4"/>
  <c r="P1355" i="4"/>
  <c r="U1355" i="4"/>
  <c r="AB1355" i="4"/>
  <c r="AK1355" i="4"/>
  <c r="V1355" i="4"/>
  <c r="AF1355" i="4"/>
  <c r="Q1355" i="4"/>
  <c r="N1288" i="4"/>
  <c r="P1288" i="4"/>
  <c r="S1288" i="4"/>
  <c r="AB1288" i="4"/>
  <c r="AQ1346" i="4"/>
  <c r="AM1346" i="4"/>
  <c r="AI1346" i="4"/>
  <c r="AE1346" i="4"/>
  <c r="AA1346" i="4"/>
  <c r="W1346" i="4"/>
  <c r="S1346" i="4"/>
  <c r="O1346" i="4"/>
  <c r="AP1346" i="4"/>
  <c r="AL1346" i="4"/>
  <c r="AH1346" i="4"/>
  <c r="AD1346" i="4"/>
  <c r="Z1346" i="4"/>
  <c r="V1346" i="4"/>
  <c r="R1346" i="4"/>
  <c r="N1346" i="4"/>
  <c r="AR1346" i="4"/>
  <c r="AJ1346" i="4"/>
  <c r="AB1346" i="4"/>
  <c r="T1346" i="4"/>
  <c r="AN1346" i="4"/>
  <c r="X1346" i="4"/>
  <c r="AK1346" i="4"/>
  <c r="U1346" i="4"/>
  <c r="AO1346" i="4"/>
  <c r="AG1346" i="4"/>
  <c r="Y1346" i="4"/>
  <c r="Q1346" i="4"/>
  <c r="AF1346" i="4"/>
  <c r="P1346" i="4"/>
  <c r="AC1346" i="4"/>
  <c r="M1346" i="4"/>
  <c r="AP1356" i="4"/>
  <c r="AL1356" i="4"/>
  <c r="AH1356" i="4"/>
  <c r="AD1356" i="4"/>
  <c r="Z1356" i="4"/>
  <c r="V1356" i="4"/>
  <c r="R1356" i="4"/>
  <c r="N1356" i="4"/>
  <c r="AN1356" i="4"/>
  <c r="AI1356" i="4"/>
  <c r="AC1356" i="4"/>
  <c r="X1356" i="4"/>
  <c r="S1356" i="4"/>
  <c r="M1356" i="4"/>
  <c r="AQ1356" i="4"/>
  <c r="AF1356" i="4"/>
  <c r="U1356" i="4"/>
  <c r="AR1356" i="4"/>
  <c r="AM1356" i="4"/>
  <c r="AG1356" i="4"/>
  <c r="AB1356" i="4"/>
  <c r="W1356" i="4"/>
  <c r="Q1356" i="4"/>
  <c r="AK1356" i="4"/>
  <c r="AA1356" i="4"/>
  <c r="P1356" i="4"/>
  <c r="AE1356" i="4"/>
  <c r="Y1356" i="4"/>
  <c r="AO1356" i="4"/>
  <c r="T1356" i="4"/>
  <c r="AJ1356" i="4"/>
  <c r="O1356" i="4"/>
  <c r="AO1357" i="4"/>
  <c r="AK1357" i="4"/>
  <c r="AG1357" i="4"/>
  <c r="AC1357" i="4"/>
  <c r="Y1357" i="4"/>
  <c r="U1357" i="4"/>
  <c r="Q1357" i="4"/>
  <c r="M1357" i="4"/>
  <c r="AR1357" i="4"/>
  <c r="AM1357" i="4"/>
  <c r="AH1357" i="4"/>
  <c r="AB1357" i="4"/>
  <c r="W1357" i="4"/>
  <c r="R1357" i="4"/>
  <c r="AJ1357" i="4"/>
  <c r="T1357" i="4"/>
  <c r="AQ1357" i="4"/>
  <c r="AL1357" i="4"/>
  <c r="AF1357" i="4"/>
  <c r="AA1357" i="4"/>
  <c r="V1357" i="4"/>
  <c r="P1357" i="4"/>
  <c r="AP1357" i="4"/>
  <c r="AE1357" i="4"/>
  <c r="Z1357" i="4"/>
  <c r="O1357" i="4"/>
  <c r="AN1357" i="4"/>
  <c r="S1357" i="4"/>
  <c r="AI1357" i="4"/>
  <c r="N1357" i="4"/>
  <c r="AD1357" i="4"/>
  <c r="X1357" i="4"/>
  <c r="AR1360" i="4"/>
  <c r="AN1360" i="4"/>
  <c r="AJ1360" i="4"/>
  <c r="AF1360" i="4"/>
  <c r="AB1360" i="4"/>
  <c r="X1360" i="4"/>
  <c r="T1360" i="4"/>
  <c r="P1360" i="4"/>
  <c r="AQ1360" i="4"/>
  <c r="AM1360" i="4"/>
  <c r="AI1360" i="4"/>
  <c r="AE1360" i="4"/>
  <c r="AA1360" i="4"/>
  <c r="W1360" i="4"/>
  <c r="S1360" i="4"/>
  <c r="O1360" i="4"/>
  <c r="AP1360" i="4"/>
  <c r="AH1360" i="4"/>
  <c r="Z1360" i="4"/>
  <c r="R1360" i="4"/>
  <c r="AL1360" i="4"/>
  <c r="AC1360" i="4"/>
  <c r="Q1360" i="4"/>
  <c r="AK1360" i="4"/>
  <c r="Y1360" i="4"/>
  <c r="N1360" i="4"/>
  <c r="AG1360" i="4"/>
  <c r="V1360" i="4"/>
  <c r="M1360" i="4"/>
  <c r="AO1360" i="4"/>
  <c r="AD1360" i="4"/>
  <c r="U1360" i="4"/>
  <c r="Z1288" i="4"/>
  <c r="Q1288" i="4"/>
  <c r="W1288" i="4"/>
  <c r="AR1288" i="4"/>
  <c r="U1320" i="4"/>
  <c r="R1320" i="4"/>
  <c r="AH1320" i="4"/>
  <c r="S1320" i="4"/>
  <c r="AI1320" i="4"/>
  <c r="AC1320" i="4"/>
  <c r="T1320" i="4"/>
  <c r="AQ1350" i="4"/>
  <c r="AM1350" i="4"/>
  <c r="AI1350" i="4"/>
  <c r="AE1350" i="4"/>
  <c r="AA1350" i="4"/>
  <c r="W1350" i="4"/>
  <c r="S1350" i="4"/>
  <c r="O1350" i="4"/>
  <c r="AP1350" i="4"/>
  <c r="AL1350" i="4"/>
  <c r="AH1350" i="4"/>
  <c r="AD1350" i="4"/>
  <c r="Z1350" i="4"/>
  <c r="V1350" i="4"/>
  <c r="R1350" i="4"/>
  <c r="N1350" i="4"/>
  <c r="AN1350" i="4"/>
  <c r="AF1350" i="4"/>
  <c r="X1350" i="4"/>
  <c r="P1350" i="4"/>
  <c r="AJ1350" i="4"/>
  <c r="T1350" i="4"/>
  <c r="AO1350" i="4"/>
  <c r="Y1350" i="4"/>
  <c r="AK1350" i="4"/>
  <c r="AC1350" i="4"/>
  <c r="U1350" i="4"/>
  <c r="M1350" i="4"/>
  <c r="AR1350" i="4"/>
  <c r="AB1350" i="4"/>
  <c r="AG1350" i="4"/>
  <c r="Q1350" i="4"/>
  <c r="AQ1361" i="4"/>
  <c r="AM1361" i="4"/>
  <c r="AI1361" i="4"/>
  <c r="AE1361" i="4"/>
  <c r="AA1361" i="4"/>
  <c r="W1361" i="4"/>
  <c r="S1361" i="4"/>
  <c r="O1361" i="4"/>
  <c r="AP1361" i="4"/>
  <c r="AL1361" i="4"/>
  <c r="AH1361" i="4"/>
  <c r="AD1361" i="4"/>
  <c r="Z1361" i="4"/>
  <c r="V1361" i="4"/>
  <c r="R1361" i="4"/>
  <c r="N1361" i="4"/>
  <c r="AO1361" i="4"/>
  <c r="AG1361" i="4"/>
  <c r="Y1361" i="4"/>
  <c r="Q1361" i="4"/>
  <c r="AK1361" i="4"/>
  <c r="AB1361" i="4"/>
  <c r="P1361" i="4"/>
  <c r="AJ1361" i="4"/>
  <c r="X1361" i="4"/>
  <c r="M1361" i="4"/>
  <c r="AR1361" i="4"/>
  <c r="AF1361" i="4"/>
  <c r="U1361" i="4"/>
  <c r="AN1361" i="4"/>
  <c r="AC1361" i="4"/>
  <c r="T1361" i="4"/>
  <c r="AP1362" i="4"/>
  <c r="AL1362" i="4"/>
  <c r="AH1362" i="4"/>
  <c r="AD1362" i="4"/>
  <c r="Z1362" i="4"/>
  <c r="V1362" i="4"/>
  <c r="R1362" i="4"/>
  <c r="N1362" i="4"/>
  <c r="AO1362" i="4"/>
  <c r="AK1362" i="4"/>
  <c r="AG1362" i="4"/>
  <c r="AC1362" i="4"/>
  <c r="Y1362" i="4"/>
  <c r="U1362" i="4"/>
  <c r="Q1362" i="4"/>
  <c r="M1362" i="4"/>
  <c r="AN1362" i="4"/>
  <c r="AF1362" i="4"/>
  <c r="X1362" i="4"/>
  <c r="P1362" i="4"/>
  <c r="AJ1362" i="4"/>
  <c r="AA1362" i="4"/>
  <c r="O1362" i="4"/>
  <c r="AQ1362" i="4"/>
  <c r="AR1362" i="4"/>
  <c r="AI1362" i="4"/>
  <c r="W1362" i="4"/>
  <c r="AE1362" i="4"/>
  <c r="T1362" i="4"/>
  <c r="S1362" i="4"/>
  <c r="AM1362" i="4"/>
  <c r="AB1362" i="4"/>
  <c r="AQ1365" i="4"/>
  <c r="AM1365" i="4"/>
  <c r="AI1365" i="4"/>
  <c r="AE1365" i="4"/>
  <c r="AA1365" i="4"/>
  <c r="W1365" i="4"/>
  <c r="S1365" i="4"/>
  <c r="O1365" i="4"/>
  <c r="AP1365" i="4"/>
  <c r="AL1365" i="4"/>
  <c r="AH1365" i="4"/>
  <c r="AD1365" i="4"/>
  <c r="Z1365" i="4"/>
  <c r="V1365" i="4"/>
  <c r="R1365" i="4"/>
  <c r="N1365" i="4"/>
  <c r="AK1365" i="4"/>
  <c r="AC1365" i="4"/>
  <c r="U1365" i="4"/>
  <c r="M1365" i="4"/>
  <c r="AR1365" i="4"/>
  <c r="AG1365" i="4"/>
  <c r="X1365" i="4"/>
  <c r="AO1365" i="4"/>
  <c r="AF1365" i="4"/>
  <c r="T1365" i="4"/>
  <c r="AN1365" i="4"/>
  <c r="AB1365" i="4"/>
  <c r="Q1365" i="4"/>
  <c r="AJ1365" i="4"/>
  <c r="Y1365" i="4"/>
  <c r="P1365" i="4"/>
  <c r="AR1364" i="4"/>
  <c r="AR1363" i="4" s="1"/>
  <c r="AN1364" i="4"/>
  <c r="AJ1364" i="4"/>
  <c r="AF1364" i="4"/>
  <c r="AB1364" i="4"/>
  <c r="X1364" i="4"/>
  <c r="T1364" i="4"/>
  <c r="P1364" i="4"/>
  <c r="AQ1364" i="4"/>
  <c r="AQ1363" i="4" s="1"/>
  <c r="AM1364" i="4"/>
  <c r="AM1363" i="4" s="1"/>
  <c r="AI1364" i="4"/>
  <c r="AI1363" i="4" s="1"/>
  <c r="AE1364" i="4"/>
  <c r="AE1363" i="4" s="1"/>
  <c r="AA1364" i="4"/>
  <c r="AA1363" i="4" s="1"/>
  <c r="W1364" i="4"/>
  <c r="W1363" i="4" s="1"/>
  <c r="S1364" i="4"/>
  <c r="S1363" i="4" s="1"/>
  <c r="O1364" i="4"/>
  <c r="O1363" i="4" s="1"/>
  <c r="AL1364" i="4"/>
  <c r="AD1364" i="4"/>
  <c r="V1364" i="4"/>
  <c r="N1364" i="4"/>
  <c r="N1363" i="4" s="1"/>
  <c r="AH1364" i="4"/>
  <c r="Y1364" i="4"/>
  <c r="M1364" i="4"/>
  <c r="AP1364" i="4"/>
  <c r="AG1364" i="4"/>
  <c r="U1364" i="4"/>
  <c r="AO1364" i="4"/>
  <c r="AC1364" i="4"/>
  <c r="R1364" i="4"/>
  <c r="AK1364" i="4"/>
  <c r="Z1364" i="4"/>
  <c r="Q1364" i="4"/>
  <c r="AC1288" i="4"/>
  <c r="AD1288" i="4"/>
  <c r="Y1288" i="4"/>
  <c r="AI1288" i="4"/>
  <c r="AP1351" i="4"/>
  <c r="AL1351" i="4"/>
  <c r="AH1351" i="4"/>
  <c r="AD1351" i="4"/>
  <c r="Z1351" i="4"/>
  <c r="V1351" i="4"/>
  <c r="R1351" i="4"/>
  <c r="N1351" i="4"/>
  <c r="AO1351" i="4"/>
  <c r="AK1351" i="4"/>
  <c r="AG1351" i="4"/>
  <c r="AC1351" i="4"/>
  <c r="Y1351" i="4"/>
  <c r="U1351" i="4"/>
  <c r="Q1351" i="4"/>
  <c r="M1351" i="4"/>
  <c r="AM1351" i="4"/>
  <c r="AE1351" i="4"/>
  <c r="W1351" i="4"/>
  <c r="O1351" i="4"/>
  <c r="AI1351" i="4"/>
  <c r="S1351" i="4"/>
  <c r="AN1351" i="4"/>
  <c r="X1351" i="4"/>
  <c r="AR1351" i="4"/>
  <c r="AJ1351" i="4"/>
  <c r="AB1351" i="4"/>
  <c r="T1351" i="4"/>
  <c r="AQ1351" i="4"/>
  <c r="AA1351" i="4"/>
  <c r="AF1351" i="4"/>
  <c r="P1351" i="4"/>
  <c r="AO1348" i="4"/>
  <c r="AK1348" i="4"/>
  <c r="AG1348" i="4"/>
  <c r="AC1348" i="4"/>
  <c r="Y1348" i="4"/>
  <c r="U1348" i="4"/>
  <c r="Q1348" i="4"/>
  <c r="M1348" i="4"/>
  <c r="AR1348" i="4"/>
  <c r="AN1348" i="4"/>
  <c r="AJ1348" i="4"/>
  <c r="AF1348" i="4"/>
  <c r="AB1348" i="4"/>
  <c r="X1348" i="4"/>
  <c r="T1348" i="4"/>
  <c r="P1348" i="4"/>
  <c r="AP1348" i="4"/>
  <c r="AH1348" i="4"/>
  <c r="Z1348" i="4"/>
  <c r="R1348" i="4"/>
  <c r="AL1348" i="4"/>
  <c r="V1348" i="4"/>
  <c r="N1348" i="4"/>
  <c r="AQ1348" i="4"/>
  <c r="AA1348" i="4"/>
  <c r="S1348" i="4"/>
  <c r="AM1348" i="4"/>
  <c r="AE1348" i="4"/>
  <c r="W1348" i="4"/>
  <c r="O1348" i="4"/>
  <c r="AD1348" i="4"/>
  <c r="AI1348" i="4"/>
  <c r="AR1349" i="4"/>
  <c r="AN1349" i="4"/>
  <c r="AJ1349" i="4"/>
  <c r="AF1349" i="4"/>
  <c r="AB1349" i="4"/>
  <c r="X1349" i="4"/>
  <c r="T1349" i="4"/>
  <c r="P1349" i="4"/>
  <c r="AQ1349" i="4"/>
  <c r="AM1349" i="4"/>
  <c r="AI1349" i="4"/>
  <c r="AE1349" i="4"/>
  <c r="AA1349" i="4"/>
  <c r="W1349" i="4"/>
  <c r="S1349" i="4"/>
  <c r="O1349" i="4"/>
  <c r="AO1349" i="4"/>
  <c r="AG1349" i="4"/>
  <c r="Y1349" i="4"/>
  <c r="Q1349" i="4"/>
  <c r="AK1349" i="4"/>
  <c r="U1349" i="4"/>
  <c r="AP1349" i="4"/>
  <c r="Z1349" i="4"/>
  <c r="AL1349" i="4"/>
  <c r="AD1349" i="4"/>
  <c r="V1349" i="4"/>
  <c r="N1349" i="4"/>
  <c r="AC1349" i="4"/>
  <c r="M1349" i="4"/>
  <c r="AH1349" i="4"/>
  <c r="R1349" i="4"/>
  <c r="AR1354" i="4"/>
  <c r="AN1354" i="4"/>
  <c r="AJ1354" i="4"/>
  <c r="AF1354" i="4"/>
  <c r="AB1354" i="4"/>
  <c r="X1354" i="4"/>
  <c r="T1354" i="4"/>
  <c r="P1354" i="4"/>
  <c r="AP1354" i="4"/>
  <c r="AK1354" i="4"/>
  <c r="AE1354" i="4"/>
  <c r="Z1354" i="4"/>
  <c r="U1354" i="4"/>
  <c r="O1354" i="4"/>
  <c r="AO1354" i="4"/>
  <c r="AI1354" i="4"/>
  <c r="AD1354" i="4"/>
  <c r="Y1354" i="4"/>
  <c r="S1354" i="4"/>
  <c r="N1354" i="4"/>
  <c r="AL1354" i="4"/>
  <c r="AA1354" i="4"/>
  <c r="Q1354" i="4"/>
  <c r="AG1354" i="4"/>
  <c r="AH1354" i="4"/>
  <c r="W1354" i="4"/>
  <c r="M1354" i="4"/>
  <c r="M1353" i="4" s="1"/>
  <c r="AQ1354" i="4"/>
  <c r="V1354" i="4"/>
  <c r="AM1354" i="4"/>
  <c r="AC1354" i="4"/>
  <c r="R1354" i="4"/>
  <c r="AC1259" i="4"/>
  <c r="Z1259" i="4"/>
  <c r="Q1259" i="4"/>
  <c r="AA1259" i="4"/>
  <c r="T1259" i="4"/>
  <c r="T1288" i="4"/>
  <c r="V1288" i="4"/>
  <c r="AP1288" i="4"/>
  <c r="AG1288" i="4"/>
  <c r="AE1288" i="4"/>
  <c r="AJ1288" i="4"/>
  <c r="N1259" i="4"/>
  <c r="AL1259" i="4"/>
  <c r="O1259" i="4"/>
  <c r="AI1259" i="4"/>
  <c r="R1259" i="4"/>
  <c r="AH1259" i="4"/>
  <c r="Y1259" i="4"/>
  <c r="W1259" i="4"/>
  <c r="AJ1259" i="4"/>
  <c r="U1288" i="4"/>
  <c r="R1288" i="4"/>
  <c r="AH1288" i="4"/>
  <c r="X1288" i="4"/>
  <c r="AK1288" i="4"/>
  <c r="AA1288" i="4"/>
  <c r="AQ1288" i="4"/>
  <c r="AN1288" i="4"/>
  <c r="AF1288" i="4"/>
  <c r="P1286" i="4"/>
  <c r="T1286" i="4"/>
  <c r="X1286" i="4"/>
  <c r="AB1286" i="4"/>
  <c r="AF1286" i="4"/>
  <c r="AJ1286" i="4"/>
  <c r="AN1286" i="4"/>
  <c r="AR1286" i="4"/>
  <c r="O1286" i="4"/>
  <c r="AA1286" i="4"/>
  <c r="AM1286" i="4"/>
  <c r="Q1286" i="4"/>
  <c r="U1286" i="4"/>
  <c r="Y1286" i="4"/>
  <c r="AC1286" i="4"/>
  <c r="AG1286" i="4"/>
  <c r="AK1286" i="4"/>
  <c r="AO1286" i="4"/>
  <c r="W1286" i="4"/>
  <c r="AI1286" i="4"/>
  <c r="N1286" i="4"/>
  <c r="R1286" i="4"/>
  <c r="V1286" i="4"/>
  <c r="Z1286" i="4"/>
  <c r="AD1286" i="4"/>
  <c r="AH1286" i="4"/>
  <c r="AL1286" i="4"/>
  <c r="AP1286" i="4"/>
  <c r="S1286" i="4"/>
  <c r="AE1286" i="4"/>
  <c r="AQ1286" i="4"/>
  <c r="AR1318" i="4"/>
  <c r="AN1318" i="4"/>
  <c r="AJ1318" i="4"/>
  <c r="AF1318" i="4"/>
  <c r="AB1318" i="4"/>
  <c r="X1318" i="4"/>
  <c r="T1318" i="4"/>
  <c r="P1318" i="4"/>
  <c r="AG1318" i="4"/>
  <c r="U1318" i="4"/>
  <c r="AQ1318" i="4"/>
  <c r="AM1318" i="4"/>
  <c r="AI1318" i="4"/>
  <c r="AE1318" i="4"/>
  <c r="AA1318" i="4"/>
  <c r="W1318" i="4"/>
  <c r="S1318" i="4"/>
  <c r="O1318" i="4"/>
  <c r="AK1318" i="4"/>
  <c r="Y1318" i="4"/>
  <c r="AP1318" i="4"/>
  <c r="AL1318" i="4"/>
  <c r="AH1318" i="4"/>
  <c r="AD1318" i="4"/>
  <c r="Z1318" i="4"/>
  <c r="V1318" i="4"/>
  <c r="R1318" i="4"/>
  <c r="N1318" i="4"/>
  <c r="AO1318" i="4"/>
  <c r="AC1318" i="4"/>
  <c r="Q1318" i="4"/>
  <c r="AN1259" i="4"/>
  <c r="AM1259" i="4"/>
  <c r="AG1259" i="4"/>
  <c r="AB1259" i="4"/>
  <c r="AR1259" i="4"/>
  <c r="AQ1259" i="4"/>
  <c r="P1259" i="4"/>
  <c r="M1286" i="4"/>
  <c r="M1257" i="4" s="1"/>
  <c r="M1227" i="4"/>
  <c r="M1229" i="4"/>
  <c r="AR1257" i="4"/>
  <c r="AN1257" i="4"/>
  <c r="AJ1257" i="4"/>
  <c r="AF1257" i="4"/>
  <c r="AB1257" i="4"/>
  <c r="X1257" i="4"/>
  <c r="T1257" i="4"/>
  <c r="P1257" i="4"/>
  <c r="AG1257" i="4"/>
  <c r="AC1257" i="4"/>
  <c r="Q1257" i="4"/>
  <c r="AQ1257" i="4"/>
  <c r="AM1257" i="4"/>
  <c r="AI1257" i="4"/>
  <c r="AE1257" i="4"/>
  <c r="AA1257" i="4"/>
  <c r="W1257" i="4"/>
  <c r="S1257" i="4"/>
  <c r="O1257" i="4"/>
  <c r="AO1257" i="4"/>
  <c r="Y1257" i="4"/>
  <c r="AP1257" i="4"/>
  <c r="AL1257" i="4"/>
  <c r="AH1257" i="4"/>
  <c r="AD1257" i="4"/>
  <c r="Z1257" i="4"/>
  <c r="V1257" i="4"/>
  <c r="R1257" i="4"/>
  <c r="N1257" i="4"/>
  <c r="AK1257" i="4"/>
  <c r="U1257" i="4"/>
  <c r="AO1258" i="4"/>
  <c r="AK1258" i="4"/>
  <c r="AG1258" i="4"/>
  <c r="AC1258" i="4"/>
  <c r="Y1258" i="4"/>
  <c r="U1258" i="4"/>
  <c r="Q1258" i="4"/>
  <c r="AH1258" i="4"/>
  <c r="Z1258" i="4"/>
  <c r="N1258" i="4"/>
  <c r="AR1258" i="4"/>
  <c r="AN1258" i="4"/>
  <c r="AJ1258" i="4"/>
  <c r="AF1258" i="4"/>
  <c r="AB1258" i="4"/>
  <c r="X1258" i="4"/>
  <c r="T1258" i="4"/>
  <c r="P1258" i="4"/>
  <c r="AP1258" i="4"/>
  <c r="AD1258" i="4"/>
  <c r="R1258" i="4"/>
  <c r="AQ1258" i="4"/>
  <c r="AM1258" i="4"/>
  <c r="AI1258" i="4"/>
  <c r="AE1258" i="4"/>
  <c r="AA1258" i="4"/>
  <c r="W1258" i="4"/>
  <c r="S1258" i="4"/>
  <c r="O1258" i="4"/>
  <c r="AL1258" i="4"/>
  <c r="V1258" i="4"/>
  <c r="AR1254" i="4"/>
  <c r="AN1254" i="4"/>
  <c r="AJ1254" i="4"/>
  <c r="AF1254" i="4"/>
  <c r="AB1254" i="4"/>
  <c r="X1254" i="4"/>
  <c r="T1254" i="4"/>
  <c r="P1254" i="4"/>
  <c r="AK1254" i="4"/>
  <c r="Y1254" i="4"/>
  <c r="AQ1254" i="4"/>
  <c r="AM1254" i="4"/>
  <c r="AI1254" i="4"/>
  <c r="AE1254" i="4"/>
  <c r="AA1254" i="4"/>
  <c r="W1254" i="4"/>
  <c r="S1254" i="4"/>
  <c r="O1254" i="4"/>
  <c r="AO1254" i="4"/>
  <c r="AC1254" i="4"/>
  <c r="Q1254" i="4"/>
  <c r="AP1254" i="4"/>
  <c r="AL1254" i="4"/>
  <c r="AH1254" i="4"/>
  <c r="AD1254" i="4"/>
  <c r="Z1254" i="4"/>
  <c r="V1254" i="4"/>
  <c r="R1254" i="4"/>
  <c r="N1254" i="4"/>
  <c r="AG1254" i="4"/>
  <c r="U1254" i="4"/>
  <c r="AP1256" i="4"/>
  <c r="AL1256" i="4"/>
  <c r="AH1256" i="4"/>
  <c r="AD1256" i="4"/>
  <c r="Z1256" i="4"/>
  <c r="V1256" i="4"/>
  <c r="R1256" i="4"/>
  <c r="R1255" i="4" s="1"/>
  <c r="N1256" i="4"/>
  <c r="N1255" i="4" s="1"/>
  <c r="AE1256" i="4"/>
  <c r="S1256" i="4"/>
  <c r="S1255" i="4" s="1"/>
  <c r="S1260" i="4" s="1"/>
  <c r="AO1256" i="4"/>
  <c r="AO1255" i="4" s="1"/>
  <c r="AK1256" i="4"/>
  <c r="AK1255" i="4" s="1"/>
  <c r="AG1256" i="4"/>
  <c r="AG1255" i="4" s="1"/>
  <c r="AC1256" i="4"/>
  <c r="Y1256" i="4"/>
  <c r="Y1255" i="4" s="1"/>
  <c r="Y1260" i="4" s="1"/>
  <c r="U1256" i="4"/>
  <c r="U1255" i="4" s="1"/>
  <c r="U1260" i="4" s="1"/>
  <c r="Q1256" i="4"/>
  <c r="Q1255" i="4" s="1"/>
  <c r="AM1256" i="4"/>
  <c r="W1256" i="4"/>
  <c r="AR1256" i="4"/>
  <c r="AN1256" i="4"/>
  <c r="AJ1256" i="4"/>
  <c r="AF1256" i="4"/>
  <c r="AB1256" i="4"/>
  <c r="X1256" i="4"/>
  <c r="T1256" i="4"/>
  <c r="P1256" i="4"/>
  <c r="AQ1256" i="4"/>
  <c r="AQ1255" i="4" s="1"/>
  <c r="AI1256" i="4"/>
  <c r="AA1256" i="4"/>
  <c r="O1256" i="4"/>
  <c r="O1255" i="4" s="1"/>
  <c r="O1260" i="4" s="1"/>
  <c r="AQ1319" i="4"/>
  <c r="AM1319" i="4"/>
  <c r="AI1319" i="4"/>
  <c r="AE1319" i="4"/>
  <c r="AA1319" i="4"/>
  <c r="W1319" i="4"/>
  <c r="S1319" i="4"/>
  <c r="O1319" i="4"/>
  <c r="AO1319" i="4"/>
  <c r="AJ1319" i="4"/>
  <c r="AD1319" i="4"/>
  <c r="Y1319" i="4"/>
  <c r="T1319" i="4"/>
  <c r="N1319" i="4"/>
  <c r="AN1319" i="4"/>
  <c r="AH1319" i="4"/>
  <c r="AC1319" i="4"/>
  <c r="X1319" i="4"/>
  <c r="R1319" i="4"/>
  <c r="M1319" i="4"/>
  <c r="M1316" i="4" s="1"/>
  <c r="AR1319" i="4"/>
  <c r="AL1319" i="4"/>
  <c r="AG1319" i="4"/>
  <c r="AB1319" i="4"/>
  <c r="V1319" i="4"/>
  <c r="Q1319" i="4"/>
  <c r="AP1319" i="4"/>
  <c r="AK1319" i="4"/>
  <c r="AF1319" i="4"/>
  <c r="Z1319" i="4"/>
  <c r="U1319" i="4"/>
  <c r="P1319" i="4"/>
  <c r="AP1315" i="4"/>
  <c r="AL1315" i="4"/>
  <c r="AH1315" i="4"/>
  <c r="AD1315" i="4"/>
  <c r="Z1315" i="4"/>
  <c r="V1315" i="4"/>
  <c r="R1315" i="4"/>
  <c r="N1315" i="4"/>
  <c r="AR1315" i="4"/>
  <c r="AM1315" i="4"/>
  <c r="AG1315" i="4"/>
  <c r="AB1315" i="4"/>
  <c r="W1315" i="4"/>
  <c r="Q1315" i="4"/>
  <c r="AQ1315" i="4"/>
  <c r="AK1315" i="4"/>
  <c r="AF1315" i="4"/>
  <c r="AA1315" i="4"/>
  <c r="U1315" i="4"/>
  <c r="P1315" i="4"/>
  <c r="AO1315" i="4"/>
  <c r="AJ1315" i="4"/>
  <c r="AE1315" i="4"/>
  <c r="Y1315" i="4"/>
  <c r="T1315" i="4"/>
  <c r="O1315" i="4"/>
  <c r="AN1315" i="4"/>
  <c r="AI1315" i="4"/>
  <c r="AC1315" i="4"/>
  <c r="X1315" i="4"/>
  <c r="S1315" i="4"/>
  <c r="M1315" i="4"/>
  <c r="M1254" i="4" s="1"/>
  <c r="AR1317" i="4"/>
  <c r="AR1316" i="4" s="1"/>
  <c r="AR1321" i="4" s="1"/>
  <c r="AN1317" i="4"/>
  <c r="AJ1317" i="4"/>
  <c r="AF1317" i="4"/>
  <c r="AB1317" i="4"/>
  <c r="X1317" i="4"/>
  <c r="T1317" i="4"/>
  <c r="P1317" i="4"/>
  <c r="P1316" i="4" s="1"/>
  <c r="P1321" i="4" s="1"/>
  <c r="AP1317" i="4"/>
  <c r="AK1317" i="4"/>
  <c r="AE1317" i="4"/>
  <c r="Z1317" i="4"/>
  <c r="U1317" i="4"/>
  <c r="O1317" i="4"/>
  <c r="AO1317" i="4"/>
  <c r="AI1317" i="4"/>
  <c r="AD1317" i="4"/>
  <c r="Y1317" i="4"/>
  <c r="S1317" i="4"/>
  <c r="S1316" i="4" s="1"/>
  <c r="S1321" i="4" s="1"/>
  <c r="N1317" i="4"/>
  <c r="AM1317" i="4"/>
  <c r="AH1317" i="4"/>
  <c r="AC1317" i="4"/>
  <c r="W1317" i="4"/>
  <c r="R1317" i="4"/>
  <c r="AQ1317" i="4"/>
  <c r="AL1317" i="4"/>
  <c r="AG1317" i="4"/>
  <c r="AA1317" i="4"/>
  <c r="V1317" i="4"/>
  <c r="Q1317" i="4"/>
  <c r="AO1273" i="4"/>
  <c r="AK1273" i="4"/>
  <c r="AG1273" i="4"/>
  <c r="AC1273" i="4"/>
  <c r="Y1273" i="4"/>
  <c r="U1273" i="4"/>
  <c r="Q1273" i="4"/>
  <c r="M1273" i="4"/>
  <c r="AQ1273" i="4"/>
  <c r="AI1273" i="4"/>
  <c r="AA1273" i="4"/>
  <c r="S1273" i="4"/>
  <c r="AR1273" i="4"/>
  <c r="AN1273" i="4"/>
  <c r="AJ1273" i="4"/>
  <c r="AF1273" i="4"/>
  <c r="AB1273" i="4"/>
  <c r="X1273" i="4"/>
  <c r="T1273" i="4"/>
  <c r="P1273" i="4"/>
  <c r="AM1273" i="4"/>
  <c r="AE1273" i="4"/>
  <c r="W1273" i="4"/>
  <c r="O1273" i="4"/>
  <c r="AP1273" i="4"/>
  <c r="Z1273" i="4"/>
  <c r="AL1273" i="4"/>
  <c r="V1273" i="4"/>
  <c r="AH1273" i="4"/>
  <c r="R1273" i="4"/>
  <c r="AD1273" i="4"/>
  <c r="N1273" i="4"/>
  <c r="AQ1270" i="4"/>
  <c r="AM1270" i="4"/>
  <c r="AI1270" i="4"/>
  <c r="AE1270" i="4"/>
  <c r="AA1270" i="4"/>
  <c r="W1270" i="4"/>
  <c r="S1270" i="4"/>
  <c r="O1270" i="4"/>
  <c r="AO1270" i="4"/>
  <c r="AG1270" i="4"/>
  <c r="Y1270" i="4"/>
  <c r="Q1270" i="4"/>
  <c r="AP1270" i="4"/>
  <c r="AL1270" i="4"/>
  <c r="AH1270" i="4"/>
  <c r="AD1270" i="4"/>
  <c r="Z1270" i="4"/>
  <c r="V1270" i="4"/>
  <c r="R1270" i="4"/>
  <c r="N1270" i="4"/>
  <c r="AK1270" i="4"/>
  <c r="AC1270" i="4"/>
  <c r="U1270" i="4"/>
  <c r="M1270" i="4"/>
  <c r="AR1270" i="4"/>
  <c r="AB1270" i="4"/>
  <c r="AN1270" i="4"/>
  <c r="X1270" i="4"/>
  <c r="AJ1270" i="4"/>
  <c r="T1270" i="4"/>
  <c r="AF1270" i="4"/>
  <c r="P1270" i="4"/>
  <c r="AR1269" i="4"/>
  <c r="AN1269" i="4"/>
  <c r="AJ1269" i="4"/>
  <c r="AF1269" i="4"/>
  <c r="AB1269" i="4"/>
  <c r="X1269" i="4"/>
  <c r="T1269" i="4"/>
  <c r="P1269" i="4"/>
  <c r="AP1269" i="4"/>
  <c r="AH1269" i="4"/>
  <c r="Z1269" i="4"/>
  <c r="V1269" i="4"/>
  <c r="N1269" i="4"/>
  <c r="AQ1269" i="4"/>
  <c r="AM1269" i="4"/>
  <c r="AI1269" i="4"/>
  <c r="AE1269" i="4"/>
  <c r="AA1269" i="4"/>
  <c r="W1269" i="4"/>
  <c r="S1269" i="4"/>
  <c r="O1269" i="4"/>
  <c r="AL1269" i="4"/>
  <c r="AD1269" i="4"/>
  <c r="R1269" i="4"/>
  <c r="AC1269" i="4"/>
  <c r="M1269" i="4"/>
  <c r="AO1269" i="4"/>
  <c r="Y1269" i="4"/>
  <c r="AK1269" i="4"/>
  <c r="U1269" i="4"/>
  <c r="AG1269" i="4"/>
  <c r="Q1269" i="4"/>
  <c r="AP1271" i="4"/>
  <c r="AL1271" i="4"/>
  <c r="AH1271" i="4"/>
  <c r="AD1271" i="4"/>
  <c r="Z1271" i="4"/>
  <c r="V1271" i="4"/>
  <c r="R1271" i="4"/>
  <c r="N1271" i="4"/>
  <c r="AN1271" i="4"/>
  <c r="AF1271" i="4"/>
  <c r="X1271" i="4"/>
  <c r="P1271" i="4"/>
  <c r="AO1271" i="4"/>
  <c r="AK1271" i="4"/>
  <c r="AG1271" i="4"/>
  <c r="AC1271" i="4"/>
  <c r="Y1271" i="4"/>
  <c r="U1271" i="4"/>
  <c r="Q1271" i="4"/>
  <c r="M1271" i="4"/>
  <c r="AR1271" i="4"/>
  <c r="AJ1271" i="4"/>
  <c r="AB1271" i="4"/>
  <c r="T1271" i="4"/>
  <c r="AQ1271" i="4"/>
  <c r="AA1271" i="4"/>
  <c r="AM1271" i="4"/>
  <c r="W1271" i="4"/>
  <c r="AI1271" i="4"/>
  <c r="S1271" i="4"/>
  <c r="AE1271" i="4"/>
  <c r="O1271" i="4"/>
  <c r="AR1274" i="4"/>
  <c r="AN1274" i="4"/>
  <c r="AJ1274" i="4"/>
  <c r="AF1274" i="4"/>
  <c r="AB1274" i="4"/>
  <c r="X1274" i="4"/>
  <c r="T1274" i="4"/>
  <c r="P1274" i="4"/>
  <c r="AP1274" i="4"/>
  <c r="AD1274" i="4"/>
  <c r="V1274" i="4"/>
  <c r="AQ1274" i="4"/>
  <c r="AM1274" i="4"/>
  <c r="AI1274" i="4"/>
  <c r="AE1274" i="4"/>
  <c r="AA1274" i="4"/>
  <c r="W1274" i="4"/>
  <c r="S1274" i="4"/>
  <c r="O1274" i="4"/>
  <c r="AL1274" i="4"/>
  <c r="AH1274" i="4"/>
  <c r="Z1274" i="4"/>
  <c r="R1274" i="4"/>
  <c r="N1274" i="4"/>
  <c r="AO1274" i="4"/>
  <c r="Y1274" i="4"/>
  <c r="AK1274" i="4"/>
  <c r="U1274" i="4"/>
  <c r="AG1274" i="4"/>
  <c r="Q1274" i="4"/>
  <c r="AC1274" i="4"/>
  <c r="M1274" i="4"/>
  <c r="AP1263" i="4"/>
  <c r="AL1263" i="4"/>
  <c r="AH1263" i="4"/>
  <c r="AD1263" i="4"/>
  <c r="Z1263" i="4"/>
  <c r="V1263" i="4"/>
  <c r="R1263" i="4"/>
  <c r="N1263" i="4"/>
  <c r="AN1263" i="4"/>
  <c r="AF1263" i="4"/>
  <c r="X1263" i="4"/>
  <c r="P1263" i="4"/>
  <c r="AM1263" i="4"/>
  <c r="AE1263" i="4"/>
  <c r="W1263" i="4"/>
  <c r="O1263" i="4"/>
  <c r="AO1263" i="4"/>
  <c r="AK1263" i="4"/>
  <c r="AG1263" i="4"/>
  <c r="AC1263" i="4"/>
  <c r="Y1263" i="4"/>
  <c r="U1263" i="4"/>
  <c r="Q1263" i="4"/>
  <c r="M1263" i="4"/>
  <c r="AR1263" i="4"/>
  <c r="AJ1263" i="4"/>
  <c r="AB1263" i="4"/>
  <c r="T1263" i="4"/>
  <c r="AQ1263" i="4"/>
  <c r="AI1263" i="4"/>
  <c r="AA1263" i="4"/>
  <c r="S1263" i="4"/>
  <c r="AO1265" i="4"/>
  <c r="AK1265" i="4"/>
  <c r="AG1265" i="4"/>
  <c r="AC1265" i="4"/>
  <c r="Y1265" i="4"/>
  <c r="U1265" i="4"/>
  <c r="Q1265" i="4"/>
  <c r="AQ1265" i="4"/>
  <c r="AI1265" i="4"/>
  <c r="AA1265" i="4"/>
  <c r="S1265" i="4"/>
  <c r="O1265" i="4"/>
  <c r="AL1265" i="4"/>
  <c r="AD1265" i="4"/>
  <c r="V1265" i="4"/>
  <c r="N1265" i="4"/>
  <c r="AR1265" i="4"/>
  <c r="AN1265" i="4"/>
  <c r="AJ1265" i="4"/>
  <c r="AF1265" i="4"/>
  <c r="AB1265" i="4"/>
  <c r="X1265" i="4"/>
  <c r="T1265" i="4"/>
  <c r="P1265" i="4"/>
  <c r="AM1265" i="4"/>
  <c r="AE1265" i="4"/>
  <c r="W1265" i="4"/>
  <c r="AP1265" i="4"/>
  <c r="AH1265" i="4"/>
  <c r="Z1265" i="4"/>
  <c r="R1265" i="4"/>
  <c r="AQ1262" i="4"/>
  <c r="AM1262" i="4"/>
  <c r="AM1261" i="4" s="1"/>
  <c r="AI1262" i="4"/>
  <c r="AE1262" i="4"/>
  <c r="AA1262" i="4"/>
  <c r="W1262" i="4"/>
  <c r="S1262" i="4"/>
  <c r="O1262" i="4"/>
  <c r="AK1262" i="4"/>
  <c r="AC1262" i="4"/>
  <c r="U1262" i="4"/>
  <c r="U1261" i="4" s="1"/>
  <c r="M1262" i="4"/>
  <c r="AN1262" i="4"/>
  <c r="AF1262" i="4"/>
  <c r="X1262" i="4"/>
  <c r="P1262" i="4"/>
  <c r="AP1262" i="4"/>
  <c r="AL1262" i="4"/>
  <c r="AH1262" i="4"/>
  <c r="AD1262" i="4"/>
  <c r="Z1262" i="4"/>
  <c r="V1262" i="4"/>
  <c r="R1262" i="4"/>
  <c r="N1262" i="4"/>
  <c r="AO1262" i="4"/>
  <c r="AG1262" i="4"/>
  <c r="Y1262" i="4"/>
  <c r="Q1262" i="4"/>
  <c r="Q1261" i="4" s="1"/>
  <c r="AR1262" i="4"/>
  <c r="AJ1262" i="4"/>
  <c r="AB1262" i="4"/>
  <c r="T1262" i="4"/>
  <c r="M1266" i="4"/>
  <c r="AQ1283" i="4"/>
  <c r="AM1283" i="4"/>
  <c r="AI1283" i="4"/>
  <c r="AE1283" i="4"/>
  <c r="AA1283" i="4"/>
  <c r="W1283" i="4"/>
  <c r="S1283" i="4"/>
  <c r="O1283" i="4"/>
  <c r="AO1283" i="4"/>
  <c r="AJ1283" i="4"/>
  <c r="AD1283" i="4"/>
  <c r="Y1283" i="4"/>
  <c r="T1283" i="4"/>
  <c r="N1283" i="4"/>
  <c r="AN1283" i="4"/>
  <c r="AH1283" i="4"/>
  <c r="AC1283" i="4"/>
  <c r="X1283" i="4"/>
  <c r="R1283" i="4"/>
  <c r="AR1283" i="4"/>
  <c r="AL1283" i="4"/>
  <c r="AG1283" i="4"/>
  <c r="AB1283" i="4"/>
  <c r="V1283" i="4"/>
  <c r="Q1283" i="4"/>
  <c r="AP1283" i="4"/>
  <c r="AK1283" i="4"/>
  <c r="AF1283" i="4"/>
  <c r="Z1283" i="4"/>
  <c r="U1283" i="4"/>
  <c r="P1283" i="4"/>
  <c r="AO1285" i="4"/>
  <c r="AK1285" i="4"/>
  <c r="AG1285" i="4"/>
  <c r="AC1285" i="4"/>
  <c r="Y1285" i="4"/>
  <c r="U1285" i="4"/>
  <c r="Q1285" i="4"/>
  <c r="AR1285" i="4"/>
  <c r="AM1285" i="4"/>
  <c r="AH1285" i="4"/>
  <c r="AB1285" i="4"/>
  <c r="W1285" i="4"/>
  <c r="R1285" i="4"/>
  <c r="AQ1285" i="4"/>
  <c r="AL1285" i="4"/>
  <c r="AF1285" i="4"/>
  <c r="AA1285" i="4"/>
  <c r="V1285" i="4"/>
  <c r="P1285" i="4"/>
  <c r="AP1285" i="4"/>
  <c r="AJ1285" i="4"/>
  <c r="AE1285" i="4"/>
  <c r="Z1285" i="4"/>
  <c r="T1285" i="4"/>
  <c r="O1285" i="4"/>
  <c r="AN1285" i="4"/>
  <c r="AI1285" i="4"/>
  <c r="AD1285" i="4"/>
  <c r="X1285" i="4"/>
  <c r="S1285" i="4"/>
  <c r="N1285" i="4"/>
  <c r="AR1287" i="4"/>
  <c r="AN1287" i="4"/>
  <c r="AJ1287" i="4"/>
  <c r="AF1287" i="4"/>
  <c r="AB1287" i="4"/>
  <c r="X1287" i="4"/>
  <c r="T1287" i="4"/>
  <c r="P1287" i="4"/>
  <c r="AQ1287" i="4"/>
  <c r="AL1287" i="4"/>
  <c r="AG1287" i="4"/>
  <c r="AA1287" i="4"/>
  <c r="V1287" i="4"/>
  <c r="Q1287" i="4"/>
  <c r="AP1287" i="4"/>
  <c r="AK1287" i="4"/>
  <c r="AE1287" i="4"/>
  <c r="Z1287" i="4"/>
  <c r="U1287" i="4"/>
  <c r="O1287" i="4"/>
  <c r="AO1287" i="4"/>
  <c r="AI1287" i="4"/>
  <c r="AD1287" i="4"/>
  <c r="Y1287" i="4"/>
  <c r="S1287" i="4"/>
  <c r="N1287" i="4"/>
  <c r="AM1287" i="4"/>
  <c r="AH1287" i="4"/>
  <c r="AC1287" i="4"/>
  <c r="W1287" i="4"/>
  <c r="R1287" i="4"/>
  <c r="M1287" i="4"/>
  <c r="P1232" i="4"/>
  <c r="T1232" i="4"/>
  <c r="X1232" i="4"/>
  <c r="AB1232" i="4"/>
  <c r="AF1232" i="4"/>
  <c r="AJ1232" i="4"/>
  <c r="AN1232" i="4"/>
  <c r="AR1232" i="4"/>
  <c r="Q1232" i="4"/>
  <c r="U1232" i="4"/>
  <c r="Y1232" i="4"/>
  <c r="AC1232" i="4"/>
  <c r="AG1232" i="4"/>
  <c r="AK1232" i="4"/>
  <c r="AO1232" i="4"/>
  <c r="N1232" i="4"/>
  <c r="R1232" i="4"/>
  <c r="V1232" i="4"/>
  <c r="Z1232" i="4"/>
  <c r="AD1232" i="4"/>
  <c r="AH1232" i="4"/>
  <c r="AL1232" i="4"/>
  <c r="AP1232" i="4"/>
  <c r="AA1232" i="4"/>
  <c r="AQ1232" i="4"/>
  <c r="M1232" i="4"/>
  <c r="O1232" i="4"/>
  <c r="AE1232" i="4"/>
  <c r="W1232" i="4"/>
  <c r="AM1232" i="4"/>
  <c r="S1232" i="4"/>
  <c r="AI1232" i="4"/>
  <c r="Q1233" i="4"/>
  <c r="U1233" i="4"/>
  <c r="Y1233" i="4"/>
  <c r="AC1233" i="4"/>
  <c r="AG1233" i="4"/>
  <c r="AK1233" i="4"/>
  <c r="AO1233" i="4"/>
  <c r="N1233" i="4"/>
  <c r="R1233" i="4"/>
  <c r="V1233" i="4"/>
  <c r="Z1233" i="4"/>
  <c r="AD1233" i="4"/>
  <c r="AH1233" i="4"/>
  <c r="AL1233" i="4"/>
  <c r="AP1233" i="4"/>
  <c r="O1233" i="4"/>
  <c r="S1233" i="4"/>
  <c r="W1233" i="4"/>
  <c r="AA1233" i="4"/>
  <c r="AE1233" i="4"/>
  <c r="AI1233" i="4"/>
  <c r="AM1233" i="4"/>
  <c r="AQ1233" i="4"/>
  <c r="AB1233" i="4"/>
  <c r="AR1233" i="4"/>
  <c r="X1233" i="4"/>
  <c r="P1233" i="4"/>
  <c r="AF1233" i="4"/>
  <c r="AN1233" i="4"/>
  <c r="M1233" i="4"/>
  <c r="T1233" i="4"/>
  <c r="AJ1233" i="4"/>
  <c r="P1238" i="4"/>
  <c r="T1238" i="4"/>
  <c r="X1238" i="4"/>
  <c r="AB1238" i="4"/>
  <c r="AF1238" i="4"/>
  <c r="AJ1238" i="4"/>
  <c r="AN1238" i="4"/>
  <c r="AR1238" i="4"/>
  <c r="Q1238" i="4"/>
  <c r="U1238" i="4"/>
  <c r="Y1238" i="4"/>
  <c r="AC1238" i="4"/>
  <c r="AG1238" i="4"/>
  <c r="AK1238" i="4"/>
  <c r="AO1238" i="4"/>
  <c r="N1238" i="4"/>
  <c r="R1238" i="4"/>
  <c r="V1238" i="4"/>
  <c r="Z1238" i="4"/>
  <c r="AD1238" i="4"/>
  <c r="AH1238" i="4"/>
  <c r="AL1238" i="4"/>
  <c r="AP1238" i="4"/>
  <c r="S1238" i="4"/>
  <c r="AI1238" i="4"/>
  <c r="M1238" i="4"/>
  <c r="O1238" i="4"/>
  <c r="W1238" i="4"/>
  <c r="AM1238" i="4"/>
  <c r="AE1238" i="4"/>
  <c r="AA1238" i="4"/>
  <c r="AQ1238" i="4"/>
  <c r="Q1239" i="4"/>
  <c r="U1239" i="4"/>
  <c r="Y1239" i="4"/>
  <c r="AC1239" i="4"/>
  <c r="AG1239" i="4"/>
  <c r="AK1239" i="4"/>
  <c r="AO1239" i="4"/>
  <c r="N1239" i="4"/>
  <c r="R1239" i="4"/>
  <c r="V1239" i="4"/>
  <c r="Z1239" i="4"/>
  <c r="AD1239" i="4"/>
  <c r="AH1239" i="4"/>
  <c r="AL1239" i="4"/>
  <c r="AP1239" i="4"/>
  <c r="O1239" i="4"/>
  <c r="S1239" i="4"/>
  <c r="W1239" i="4"/>
  <c r="AA1239" i="4"/>
  <c r="AE1239" i="4"/>
  <c r="AI1239" i="4"/>
  <c r="AM1239" i="4"/>
  <c r="AQ1239" i="4"/>
  <c r="T1239" i="4"/>
  <c r="AJ1239" i="4"/>
  <c r="P1239" i="4"/>
  <c r="X1239" i="4"/>
  <c r="AN1239" i="4"/>
  <c r="AF1239" i="4"/>
  <c r="AB1239" i="4"/>
  <c r="AR1239" i="4"/>
  <c r="M1239" i="4"/>
  <c r="M1226" i="4"/>
  <c r="N1240" i="4"/>
  <c r="R1240" i="4"/>
  <c r="V1240" i="4"/>
  <c r="Z1240" i="4"/>
  <c r="AD1240" i="4"/>
  <c r="AH1240" i="4"/>
  <c r="AL1240" i="4"/>
  <c r="O1240" i="4"/>
  <c r="S1240" i="4"/>
  <c r="W1240" i="4"/>
  <c r="AA1240" i="4"/>
  <c r="AE1240" i="4"/>
  <c r="AI1240" i="4"/>
  <c r="P1240" i="4"/>
  <c r="T1240" i="4"/>
  <c r="X1240" i="4"/>
  <c r="AB1240" i="4"/>
  <c r="AF1240" i="4"/>
  <c r="AJ1240" i="4"/>
  <c r="U1240" i="4"/>
  <c r="AK1240" i="4"/>
  <c r="AP1240" i="4"/>
  <c r="Q1240" i="4"/>
  <c r="AO1240" i="4"/>
  <c r="Y1240" i="4"/>
  <c r="AM1240" i="4"/>
  <c r="AQ1240" i="4"/>
  <c r="AG1240" i="4"/>
  <c r="AC1240" i="4"/>
  <c r="AN1240" i="4"/>
  <c r="AR1240" i="4"/>
  <c r="M1240" i="4"/>
  <c r="O1242" i="4"/>
  <c r="S1242" i="4"/>
  <c r="W1242" i="4"/>
  <c r="AA1242" i="4"/>
  <c r="AE1242" i="4"/>
  <c r="AI1242" i="4"/>
  <c r="AM1242" i="4"/>
  <c r="AQ1242" i="4"/>
  <c r="N1242" i="4"/>
  <c r="V1242" i="4"/>
  <c r="AH1242" i="4"/>
  <c r="P1242" i="4"/>
  <c r="T1242" i="4"/>
  <c r="X1242" i="4"/>
  <c r="AB1242" i="4"/>
  <c r="AF1242" i="4"/>
  <c r="AJ1242" i="4"/>
  <c r="AN1242" i="4"/>
  <c r="AR1242" i="4"/>
  <c r="M1242" i="4"/>
  <c r="R1242" i="4"/>
  <c r="Z1242" i="4"/>
  <c r="AP1242" i="4"/>
  <c r="Q1242" i="4"/>
  <c r="U1242" i="4"/>
  <c r="Y1242" i="4"/>
  <c r="AC1242" i="4"/>
  <c r="AG1242" i="4"/>
  <c r="AK1242" i="4"/>
  <c r="AO1242" i="4"/>
  <c r="AD1242" i="4"/>
  <c r="AL1242" i="4"/>
  <c r="P1243" i="4"/>
  <c r="T1243" i="4"/>
  <c r="X1243" i="4"/>
  <c r="AB1243" i="4"/>
  <c r="AF1243" i="4"/>
  <c r="AJ1243" i="4"/>
  <c r="AN1243" i="4"/>
  <c r="AR1243" i="4"/>
  <c r="M1243" i="4"/>
  <c r="O1243" i="4"/>
  <c r="AA1243" i="4"/>
  <c r="AM1243" i="4"/>
  <c r="Q1243" i="4"/>
  <c r="U1243" i="4"/>
  <c r="Y1243" i="4"/>
  <c r="AC1243" i="4"/>
  <c r="AG1243" i="4"/>
  <c r="AK1243" i="4"/>
  <c r="AO1243" i="4"/>
  <c r="W1243" i="4"/>
  <c r="AI1243" i="4"/>
  <c r="N1243" i="4"/>
  <c r="R1243" i="4"/>
  <c r="V1243" i="4"/>
  <c r="Z1243" i="4"/>
  <c r="AD1243" i="4"/>
  <c r="AH1243" i="4"/>
  <c r="AH1241" i="4" s="1"/>
  <c r="AL1243" i="4"/>
  <c r="AL1241" i="4" s="1"/>
  <c r="AP1243" i="4"/>
  <c r="S1243" i="4"/>
  <c r="AE1243" i="4"/>
  <c r="AQ1243" i="4"/>
  <c r="N1234" i="4"/>
  <c r="R1234" i="4"/>
  <c r="V1234" i="4"/>
  <c r="Z1234" i="4"/>
  <c r="AD1234" i="4"/>
  <c r="AH1234" i="4"/>
  <c r="AL1234" i="4"/>
  <c r="AP1234" i="4"/>
  <c r="O1234" i="4"/>
  <c r="S1234" i="4"/>
  <c r="W1234" i="4"/>
  <c r="AA1234" i="4"/>
  <c r="AE1234" i="4"/>
  <c r="AI1234" i="4"/>
  <c r="AM1234" i="4"/>
  <c r="AQ1234" i="4"/>
  <c r="P1234" i="4"/>
  <c r="T1234" i="4"/>
  <c r="X1234" i="4"/>
  <c r="AB1234" i="4"/>
  <c r="AF1234" i="4"/>
  <c r="AJ1234" i="4"/>
  <c r="AN1234" i="4"/>
  <c r="AR1234" i="4"/>
  <c r="AC1234" i="4"/>
  <c r="Y1234" i="4"/>
  <c r="Q1234" i="4"/>
  <c r="AG1234" i="4"/>
  <c r="AO1234" i="4"/>
  <c r="U1234" i="4"/>
  <c r="AK1234" i="4"/>
  <c r="M1234" i="4"/>
  <c r="N1224" i="4"/>
  <c r="R1224" i="4"/>
  <c r="V1224" i="4"/>
  <c r="Z1224" i="4"/>
  <c r="AD1224" i="4"/>
  <c r="AH1224" i="4"/>
  <c r="AL1224" i="4"/>
  <c r="AP1224" i="4"/>
  <c r="O1224" i="4"/>
  <c r="S1224" i="4"/>
  <c r="W1224" i="4"/>
  <c r="AA1224" i="4"/>
  <c r="AE1224" i="4"/>
  <c r="AI1224" i="4"/>
  <c r="AM1224" i="4"/>
  <c r="AQ1224" i="4"/>
  <c r="P1224" i="4"/>
  <c r="T1224" i="4"/>
  <c r="X1224" i="4"/>
  <c r="AB1224" i="4"/>
  <c r="AF1224" i="4"/>
  <c r="AJ1224" i="4"/>
  <c r="AN1224" i="4"/>
  <c r="AR1224" i="4"/>
  <c r="Q1224" i="4"/>
  <c r="AG1224" i="4"/>
  <c r="M1224" i="4"/>
  <c r="U1224" i="4"/>
  <c r="AK1224" i="4"/>
  <c r="AC1224" i="4"/>
  <c r="Y1224" i="4"/>
  <c r="AO1224" i="4"/>
  <c r="O1235" i="4"/>
  <c r="O1479" i="4" s="1"/>
  <c r="S1235" i="4"/>
  <c r="S1479" i="4" s="1"/>
  <c r="W1235" i="4"/>
  <c r="W1479" i="4" s="1"/>
  <c r="AA1235" i="4"/>
  <c r="AA1479" i="4" s="1"/>
  <c r="AE1235" i="4"/>
  <c r="AE1479" i="4" s="1"/>
  <c r="AI1235" i="4"/>
  <c r="AI1479" i="4" s="1"/>
  <c r="AM1235" i="4"/>
  <c r="AM1479" i="4" s="1"/>
  <c r="AQ1235" i="4"/>
  <c r="AQ1479" i="4" s="1"/>
  <c r="P1235" i="4"/>
  <c r="P1479" i="4" s="1"/>
  <c r="T1235" i="4"/>
  <c r="T1479" i="4" s="1"/>
  <c r="X1235" i="4"/>
  <c r="X1479" i="4" s="1"/>
  <c r="AB1235" i="4"/>
  <c r="AB1479" i="4" s="1"/>
  <c r="AF1235" i="4"/>
  <c r="AF1479" i="4" s="1"/>
  <c r="AJ1235" i="4"/>
  <c r="AJ1479" i="4" s="1"/>
  <c r="AN1235" i="4"/>
  <c r="AN1479" i="4" s="1"/>
  <c r="AR1235" i="4"/>
  <c r="AR1479" i="4" s="1"/>
  <c r="Q1235" i="4"/>
  <c r="Q1479" i="4" s="1"/>
  <c r="U1235" i="4"/>
  <c r="U1479" i="4" s="1"/>
  <c r="Y1235" i="4"/>
  <c r="AC1235" i="4"/>
  <c r="AC1479" i="4" s="1"/>
  <c r="AG1235" i="4"/>
  <c r="AG1479" i="4" s="1"/>
  <c r="AK1235" i="4"/>
  <c r="AO1235" i="4"/>
  <c r="N1235" i="4"/>
  <c r="N1479" i="4" s="1"/>
  <c r="AD1235" i="4"/>
  <c r="Z1235" i="4"/>
  <c r="Z1479" i="4" s="1"/>
  <c r="R1235" i="4"/>
  <c r="R1479" i="4" s="1"/>
  <c r="AH1235" i="4"/>
  <c r="M1235" i="4"/>
  <c r="M1479" i="4" s="1"/>
  <c r="AP1235" i="4"/>
  <c r="V1235" i="4"/>
  <c r="V1479" i="4" s="1"/>
  <c r="AL1235" i="4"/>
  <c r="N1529" i="4"/>
  <c r="R1529" i="4"/>
  <c r="V1529" i="4"/>
  <c r="Z1529" i="4"/>
  <c r="AD1529" i="4"/>
  <c r="AH1529" i="4"/>
  <c r="AL1529" i="4"/>
  <c r="AP1529" i="4"/>
  <c r="O1529" i="4"/>
  <c r="S1529" i="4"/>
  <c r="W1529" i="4"/>
  <c r="AA1529" i="4"/>
  <c r="AE1529" i="4"/>
  <c r="AI1529" i="4"/>
  <c r="AM1529" i="4"/>
  <c r="AQ1529" i="4"/>
  <c r="P1529" i="4"/>
  <c r="T1529" i="4"/>
  <c r="X1529" i="4"/>
  <c r="AB1529" i="4"/>
  <c r="AF1529" i="4"/>
  <c r="AJ1529" i="4"/>
  <c r="AN1529" i="4"/>
  <c r="AR1529" i="4"/>
  <c r="Q1529" i="4"/>
  <c r="AG1529" i="4"/>
  <c r="U1529" i="4"/>
  <c r="AK1529" i="4"/>
  <c r="Y1529" i="4"/>
  <c r="AO1529" i="4"/>
  <c r="AC1529" i="4"/>
  <c r="M1529" i="4"/>
  <c r="Q1528" i="4"/>
  <c r="U1528" i="4"/>
  <c r="Y1528" i="4"/>
  <c r="AC1528" i="4"/>
  <c r="AG1528" i="4"/>
  <c r="AK1528" i="4"/>
  <c r="AO1528" i="4"/>
  <c r="M1528" i="4"/>
  <c r="N1528" i="4"/>
  <c r="R1528" i="4"/>
  <c r="V1528" i="4"/>
  <c r="Z1528" i="4"/>
  <c r="AD1528" i="4"/>
  <c r="AH1528" i="4"/>
  <c r="AL1528" i="4"/>
  <c r="AP1528" i="4"/>
  <c r="O1528" i="4"/>
  <c r="S1528" i="4"/>
  <c r="W1528" i="4"/>
  <c r="AA1528" i="4"/>
  <c r="AE1528" i="4"/>
  <c r="AI1528" i="4"/>
  <c r="AM1528" i="4"/>
  <c r="AQ1528" i="4"/>
  <c r="P1528" i="4"/>
  <c r="T1528" i="4"/>
  <c r="AF1528" i="4"/>
  <c r="AJ1528" i="4"/>
  <c r="X1528" i="4"/>
  <c r="AN1528" i="4"/>
  <c r="AB1528" i="4"/>
  <c r="AR1528" i="4"/>
  <c r="M1527" i="4"/>
  <c r="P1527" i="4"/>
  <c r="T1527" i="4"/>
  <c r="X1527" i="4"/>
  <c r="AB1527" i="4"/>
  <c r="AF1527" i="4"/>
  <c r="AJ1527" i="4"/>
  <c r="AN1527" i="4"/>
  <c r="AR1527" i="4"/>
  <c r="Q1527" i="4"/>
  <c r="U1527" i="4"/>
  <c r="Y1527" i="4"/>
  <c r="AC1527" i="4"/>
  <c r="AG1527" i="4"/>
  <c r="AK1527" i="4"/>
  <c r="AO1527" i="4"/>
  <c r="N1527" i="4"/>
  <c r="R1527" i="4"/>
  <c r="V1527" i="4"/>
  <c r="Z1527" i="4"/>
  <c r="AD1527" i="4"/>
  <c r="AH1527" i="4"/>
  <c r="AL1527" i="4"/>
  <c r="AP1527" i="4"/>
  <c r="O1527" i="4"/>
  <c r="S1527" i="4"/>
  <c r="W1527" i="4"/>
  <c r="AA1527" i="4"/>
  <c r="AE1527" i="4"/>
  <c r="AI1527" i="4"/>
  <c r="AM1527" i="4"/>
  <c r="AQ1527" i="4"/>
  <c r="O1533" i="4"/>
  <c r="S1533" i="4"/>
  <c r="W1533" i="4"/>
  <c r="AA1533" i="4"/>
  <c r="AE1533" i="4"/>
  <c r="AI1533" i="4"/>
  <c r="AM1533" i="4"/>
  <c r="AQ1533" i="4"/>
  <c r="AO1533" i="4"/>
  <c r="N1533" i="4"/>
  <c r="V1533" i="4"/>
  <c r="AD1533" i="4"/>
  <c r="AL1533" i="4"/>
  <c r="P1533" i="4"/>
  <c r="T1533" i="4"/>
  <c r="X1533" i="4"/>
  <c r="AB1533" i="4"/>
  <c r="AF1533" i="4"/>
  <c r="AJ1533" i="4"/>
  <c r="AN1533" i="4"/>
  <c r="AR1533" i="4"/>
  <c r="Q1533" i="4"/>
  <c r="U1533" i="4"/>
  <c r="Y1533" i="4"/>
  <c r="AC1533" i="4"/>
  <c r="AG1533" i="4"/>
  <c r="AK1533" i="4"/>
  <c r="M1533" i="4"/>
  <c r="R1533" i="4"/>
  <c r="Z1533" i="4"/>
  <c r="AH1533" i="4"/>
  <c r="AP1533" i="4"/>
  <c r="N1532" i="4"/>
  <c r="R1532" i="4"/>
  <c r="V1532" i="4"/>
  <c r="Z1532" i="4"/>
  <c r="AD1532" i="4"/>
  <c r="AH1532" i="4"/>
  <c r="AL1532" i="4"/>
  <c r="AP1532" i="4"/>
  <c r="Q1532" i="4"/>
  <c r="U1532" i="4"/>
  <c r="AC1532" i="4"/>
  <c r="AG1532" i="4"/>
  <c r="AK1532" i="4"/>
  <c r="M1532" i="4"/>
  <c r="O1532" i="4"/>
  <c r="S1532" i="4"/>
  <c r="W1532" i="4"/>
  <c r="AA1532" i="4"/>
  <c r="AE1532" i="4"/>
  <c r="AI1532" i="4"/>
  <c r="AM1532" i="4"/>
  <c r="AQ1532" i="4"/>
  <c r="P1532" i="4"/>
  <c r="T1532" i="4"/>
  <c r="X1532" i="4"/>
  <c r="AB1532" i="4"/>
  <c r="AF1532" i="4"/>
  <c r="AJ1532" i="4"/>
  <c r="AN1532" i="4"/>
  <c r="AR1532" i="4"/>
  <c r="Y1532" i="4"/>
  <c r="AO1532" i="4"/>
  <c r="M1524" i="4"/>
  <c r="O1524" i="4"/>
  <c r="S1524" i="4"/>
  <c r="W1524" i="4"/>
  <c r="AA1524" i="4"/>
  <c r="AE1524" i="4"/>
  <c r="AI1524" i="4"/>
  <c r="AM1524" i="4"/>
  <c r="AQ1524" i="4"/>
  <c r="Y1524" i="4"/>
  <c r="AO1524" i="4"/>
  <c r="N1524" i="4"/>
  <c r="Z1524" i="4"/>
  <c r="AH1524" i="4"/>
  <c r="AP1524" i="4"/>
  <c r="P1524" i="4"/>
  <c r="T1524" i="4"/>
  <c r="X1524" i="4"/>
  <c r="AB1524" i="4"/>
  <c r="AF1524" i="4"/>
  <c r="AJ1524" i="4"/>
  <c r="AN1524" i="4"/>
  <c r="AR1524" i="4"/>
  <c r="Q1524" i="4"/>
  <c r="U1524" i="4"/>
  <c r="AC1524" i="4"/>
  <c r="AG1524" i="4"/>
  <c r="AK1524" i="4"/>
  <c r="R1524" i="4"/>
  <c r="V1524" i="4"/>
  <c r="AD1524" i="4"/>
  <c r="AL1524" i="4"/>
  <c r="P1525" i="4"/>
  <c r="T1525" i="4"/>
  <c r="X1525" i="4"/>
  <c r="AB1525" i="4"/>
  <c r="AF1525" i="4"/>
  <c r="AJ1525" i="4"/>
  <c r="AN1525" i="4"/>
  <c r="AR1525" i="4"/>
  <c r="R1525" i="4"/>
  <c r="Z1525" i="4"/>
  <c r="AH1525" i="4"/>
  <c r="AP1525" i="4"/>
  <c r="S1525" i="4"/>
  <c r="AA1525" i="4"/>
  <c r="AI1525" i="4"/>
  <c r="AQ1525" i="4"/>
  <c r="Q1525" i="4"/>
  <c r="U1525" i="4"/>
  <c r="Y1525" i="4"/>
  <c r="AC1525" i="4"/>
  <c r="AG1525" i="4"/>
  <c r="AK1525" i="4"/>
  <c r="AO1525" i="4"/>
  <c r="N1525" i="4"/>
  <c r="V1525" i="4"/>
  <c r="AD1525" i="4"/>
  <c r="AL1525" i="4"/>
  <c r="O1525" i="4"/>
  <c r="W1525" i="4"/>
  <c r="AE1525" i="4"/>
  <c r="AM1525" i="4"/>
  <c r="Q1526" i="4"/>
  <c r="U1526" i="4"/>
  <c r="Y1526" i="4"/>
  <c r="AC1526" i="4"/>
  <c r="AG1526" i="4"/>
  <c r="AK1526" i="4"/>
  <c r="AO1526" i="4"/>
  <c r="S1526" i="4"/>
  <c r="AA1526" i="4"/>
  <c r="AI1526" i="4"/>
  <c r="AQ1526" i="4"/>
  <c r="T1526" i="4"/>
  <c r="AB1526" i="4"/>
  <c r="AF1526" i="4"/>
  <c r="AN1526" i="4"/>
  <c r="N1526" i="4"/>
  <c r="R1526" i="4"/>
  <c r="V1526" i="4"/>
  <c r="Z1526" i="4"/>
  <c r="AD1526" i="4"/>
  <c r="AH1526" i="4"/>
  <c r="AL1526" i="4"/>
  <c r="AP1526" i="4"/>
  <c r="O1526" i="4"/>
  <c r="W1526" i="4"/>
  <c r="AE1526" i="4"/>
  <c r="AM1526" i="4"/>
  <c r="P1526" i="4"/>
  <c r="X1526" i="4"/>
  <c r="AJ1526" i="4"/>
  <c r="AR1526" i="4"/>
  <c r="AO1552" i="4"/>
  <c r="AG1552" i="4"/>
  <c r="AA1552" i="4"/>
  <c r="U1552" i="4"/>
  <c r="O1552" i="4"/>
  <c r="AM1552" i="4"/>
  <c r="AF1552" i="4"/>
  <c r="Y1552" i="4"/>
  <c r="S1552" i="4"/>
  <c r="N1552" i="4"/>
  <c r="AR1552" i="4"/>
  <c r="AK1552" i="4"/>
  <c r="AE1552" i="4"/>
  <c r="W1552" i="4"/>
  <c r="R1552" i="4"/>
  <c r="M1552" i="4"/>
  <c r="AQ1552" i="4"/>
  <c r="AJ1552" i="4"/>
  <c r="AB1552" i="4"/>
  <c r="V1552" i="4"/>
  <c r="Q1552" i="4"/>
  <c r="AL1552" i="4"/>
  <c r="P1552" i="4"/>
  <c r="AI1552" i="4"/>
  <c r="AH1552" i="4"/>
  <c r="T1552" i="4"/>
  <c r="AN1552" i="4"/>
  <c r="AD1552" i="4"/>
  <c r="X1552" i="4"/>
  <c r="AP1552" i="4"/>
  <c r="Z1552" i="4"/>
  <c r="AC1552" i="4"/>
  <c r="AR1543" i="4"/>
  <c r="AR1558" i="4" s="1"/>
  <c r="AM1543" i="4"/>
  <c r="AM1558" i="4" s="1"/>
  <c r="AH1543" i="4"/>
  <c r="AH1558" i="4" s="1"/>
  <c r="AC1543" i="4"/>
  <c r="AC1558" i="4" s="1"/>
  <c r="W1543" i="4"/>
  <c r="W1558" i="4" s="1"/>
  <c r="R1543" i="4"/>
  <c r="R1558" i="4" s="1"/>
  <c r="M1543" i="4"/>
  <c r="M1558" i="4" s="1"/>
  <c r="AQ1543" i="4"/>
  <c r="AQ1558" i="4" s="1"/>
  <c r="AL1543" i="4"/>
  <c r="AL1558" i="4" s="1"/>
  <c r="AG1543" i="4"/>
  <c r="AG1558" i="4" s="1"/>
  <c r="AA1543" i="4"/>
  <c r="AA1558" i="4" s="1"/>
  <c r="V1543" i="4"/>
  <c r="V1558" i="4" s="1"/>
  <c r="Q1543" i="4"/>
  <c r="Q1558" i="4" s="1"/>
  <c r="AP1543" i="4"/>
  <c r="AP1558" i="4" s="1"/>
  <c r="AK1543" i="4"/>
  <c r="AK1558" i="4" s="1"/>
  <c r="AE1543" i="4"/>
  <c r="AE1558" i="4" s="1"/>
  <c r="Z1543" i="4"/>
  <c r="Z1558" i="4" s="1"/>
  <c r="U1543" i="4"/>
  <c r="U1558" i="4" s="1"/>
  <c r="O1543" i="4"/>
  <c r="O1558" i="4" s="1"/>
  <c r="AO1543" i="4"/>
  <c r="AO1558" i="4" s="1"/>
  <c r="AI1543" i="4"/>
  <c r="AI1558" i="4" s="1"/>
  <c r="AD1543" i="4"/>
  <c r="AD1558" i="4" s="1"/>
  <c r="Y1543" i="4"/>
  <c r="Y1558" i="4" s="1"/>
  <c r="S1543" i="4"/>
  <c r="S1558" i="4" s="1"/>
  <c r="N1543" i="4"/>
  <c r="N1558" i="4" s="1"/>
  <c r="AB1543" i="4"/>
  <c r="AB1558" i="4" s="1"/>
  <c r="P1543" i="4"/>
  <c r="P1558" i="4" s="1"/>
  <c r="AF1543" i="4"/>
  <c r="AF1558" i="4" s="1"/>
  <c r="T1543" i="4"/>
  <c r="T1558" i="4" s="1"/>
  <c r="AJ1543" i="4"/>
  <c r="AJ1558" i="4" s="1"/>
  <c r="X1543" i="4"/>
  <c r="X1558" i="4" s="1"/>
  <c r="AN1543" i="4"/>
  <c r="AN1558" i="4" s="1"/>
  <c r="AM1548" i="4"/>
  <c r="W1548" i="4"/>
  <c r="V1548" i="4"/>
  <c r="AR1548" i="4"/>
  <c r="AC1548" i="4"/>
  <c r="AD1548" i="4"/>
  <c r="P1548" i="4"/>
  <c r="AK1548" i="4"/>
  <c r="AI1548" i="4"/>
  <c r="S1548" i="4"/>
  <c r="AB1548" i="4"/>
  <c r="M1548" i="4"/>
  <c r="AH1548" i="4"/>
  <c r="N1548" i="4"/>
  <c r="AJ1548" i="4"/>
  <c r="U1548" i="4"/>
  <c r="AP1548" i="4"/>
  <c r="AE1548" i="4"/>
  <c r="O1548" i="4"/>
  <c r="AG1548" i="4"/>
  <c r="R1548" i="4"/>
  <c r="AN1548" i="4"/>
  <c r="T1548" i="4"/>
  <c r="AO1548" i="4"/>
  <c r="Z1548" i="4"/>
  <c r="AQ1548" i="4"/>
  <c r="AA1548" i="4"/>
  <c r="Q1548" i="4"/>
  <c r="AL1548" i="4"/>
  <c r="X1548" i="4"/>
  <c r="Y1548" i="4"/>
  <c r="AF1548" i="4"/>
  <c r="AL1578" i="4"/>
  <c r="AE1578" i="4"/>
  <c r="X1578" i="4"/>
  <c r="P1578" i="4"/>
  <c r="AQ1578" i="4"/>
  <c r="AJ1578" i="4"/>
  <c r="AD1578" i="4"/>
  <c r="V1578" i="4"/>
  <c r="O1578" i="4"/>
  <c r="AP1578" i="4"/>
  <c r="AI1578" i="4"/>
  <c r="AA1578" i="4"/>
  <c r="T1578" i="4"/>
  <c r="N1578" i="4"/>
  <c r="AN1578" i="4"/>
  <c r="AF1578" i="4"/>
  <c r="Z1578" i="4"/>
  <c r="S1578" i="4"/>
  <c r="AG1578" i="4"/>
  <c r="Q1578" i="4"/>
  <c r="AB1578" i="4"/>
  <c r="AC1578" i="4"/>
  <c r="M1578" i="4"/>
  <c r="AH1578" i="4"/>
  <c r="AO1578" i="4"/>
  <c r="Y1578" i="4"/>
  <c r="R1578" i="4"/>
  <c r="AM1578" i="4"/>
  <c r="AK1578" i="4"/>
  <c r="U1578" i="4"/>
  <c r="W1578" i="4"/>
  <c r="AR1578" i="4"/>
  <c r="AR1602" i="4"/>
  <c r="AJ1602" i="4"/>
  <c r="Y1602" i="4"/>
  <c r="Q1602" i="4"/>
  <c r="AQ1602" i="4"/>
  <c r="AF1602" i="4"/>
  <c r="V1602" i="4"/>
  <c r="N1602" i="4"/>
  <c r="AO1602" i="4"/>
  <c r="AE1602" i="4"/>
  <c r="U1602" i="4"/>
  <c r="M1602" i="4"/>
  <c r="AK1602" i="4"/>
  <c r="AA1602" i="4"/>
  <c r="R1602" i="4"/>
  <c r="W1602" i="4"/>
  <c r="AL1602" i="4"/>
  <c r="P1602" i="4"/>
  <c r="AI1602" i="4"/>
  <c r="AB1602" i="4"/>
  <c r="AH1602" i="4"/>
  <c r="T1602" i="4"/>
  <c r="AN1602" i="4"/>
  <c r="O1602" i="4"/>
  <c r="AG1602" i="4"/>
  <c r="AD1602" i="4"/>
  <c r="X1602" i="4"/>
  <c r="S1602" i="4"/>
  <c r="AM1602" i="4"/>
  <c r="AP1602" i="4"/>
  <c r="Z1602" i="4"/>
  <c r="AC1602" i="4"/>
  <c r="AQ1595" i="4"/>
  <c r="AQ1609" i="4" s="1"/>
  <c r="AA1595" i="4"/>
  <c r="AA1609" i="4" s="1"/>
  <c r="AO1595" i="4"/>
  <c r="AO1609" i="4" s="1"/>
  <c r="AP1595" i="4"/>
  <c r="AP1609" i="4" s="1"/>
  <c r="Z1595" i="4"/>
  <c r="Z1609" i="4" s="1"/>
  <c r="AK1595" i="4"/>
  <c r="AK1609" i="4" s="1"/>
  <c r="AB1595" i="4"/>
  <c r="AB1609" i="4" s="1"/>
  <c r="P1595" i="4"/>
  <c r="P1609" i="4" s="1"/>
  <c r="AN1595" i="4"/>
  <c r="AN1609" i="4" s="1"/>
  <c r="AM1595" i="4"/>
  <c r="AM1609" i="4" s="1"/>
  <c r="W1595" i="4"/>
  <c r="W1609" i="4" s="1"/>
  <c r="AC1595" i="4"/>
  <c r="AC1609" i="4" s="1"/>
  <c r="AL1595" i="4"/>
  <c r="AL1609" i="4" s="1"/>
  <c r="V1595" i="4"/>
  <c r="V1609" i="4" s="1"/>
  <c r="AG1595" i="4"/>
  <c r="AG1609" i="4" s="1"/>
  <c r="AR1595" i="4"/>
  <c r="AR1609" i="4" s="1"/>
  <c r="AF1595" i="4"/>
  <c r="AF1609" i="4" s="1"/>
  <c r="AI1595" i="4"/>
  <c r="AI1609" i="4" s="1"/>
  <c r="S1595" i="4"/>
  <c r="S1609" i="4" s="1"/>
  <c r="U1595" i="4"/>
  <c r="U1609" i="4" s="1"/>
  <c r="AH1595" i="4"/>
  <c r="AH1609" i="4" s="1"/>
  <c r="R1595" i="4"/>
  <c r="R1609" i="4" s="1"/>
  <c r="Y1595" i="4"/>
  <c r="Y1609" i="4" s="1"/>
  <c r="T1595" i="4"/>
  <c r="T1609" i="4" s="1"/>
  <c r="AE1595" i="4"/>
  <c r="AE1609" i="4" s="1"/>
  <c r="O1595" i="4"/>
  <c r="O1609" i="4" s="1"/>
  <c r="M1595" i="4"/>
  <c r="M1609" i="4" s="1"/>
  <c r="AD1595" i="4"/>
  <c r="AD1609" i="4" s="1"/>
  <c r="N1595" i="4"/>
  <c r="N1609" i="4" s="1"/>
  <c r="Q1595" i="4"/>
  <c r="Q1609" i="4" s="1"/>
  <c r="AJ1595" i="4"/>
  <c r="AJ1609" i="4" s="1"/>
  <c r="X1595" i="4"/>
  <c r="X1609" i="4" s="1"/>
  <c r="AP1570" i="4"/>
  <c r="AP1584" i="4" s="1"/>
  <c r="AD1570" i="4"/>
  <c r="AD1584" i="4" s="1"/>
  <c r="Y1570" i="4"/>
  <c r="Y1584" i="4" s="1"/>
  <c r="AO1570" i="4"/>
  <c r="AO1584" i="4" s="1"/>
  <c r="T1570" i="4"/>
  <c r="T1584" i="4" s="1"/>
  <c r="AJ1570" i="4"/>
  <c r="AJ1584" i="4" s="1"/>
  <c r="N1570" i="4"/>
  <c r="N1584" i="4" s="1"/>
  <c r="P1570" i="4"/>
  <c r="P1584" i="4" s="1"/>
  <c r="AK1570" i="4"/>
  <c r="AK1584" i="4" s="1"/>
  <c r="AI1570" i="4"/>
  <c r="AI1584" i="4" s="1"/>
  <c r="S1570" i="4"/>
  <c r="S1584" i="4" s="1"/>
  <c r="AB1570" i="4"/>
  <c r="AB1584" i="4" s="1"/>
  <c r="X1570" i="4"/>
  <c r="X1584" i="4" s="1"/>
  <c r="U1570" i="4"/>
  <c r="U1584" i="4" s="1"/>
  <c r="AE1570" i="4"/>
  <c r="AE1584" i="4" s="1"/>
  <c r="O1570" i="4"/>
  <c r="O1584" i="4" s="1"/>
  <c r="AG1570" i="4"/>
  <c r="AG1584" i="4" s="1"/>
  <c r="AC1570" i="4"/>
  <c r="AC1584" i="4" s="1"/>
  <c r="Z1570" i="4"/>
  <c r="Z1584" i="4" s="1"/>
  <c r="AQ1570" i="4"/>
  <c r="AQ1584" i="4" s="1"/>
  <c r="AA1570" i="4"/>
  <c r="AA1584" i="4" s="1"/>
  <c r="Q1570" i="4"/>
  <c r="Q1584" i="4" s="1"/>
  <c r="AL1570" i="4"/>
  <c r="AL1584" i="4" s="1"/>
  <c r="M1570" i="4"/>
  <c r="M1584" i="4" s="1"/>
  <c r="AH1570" i="4"/>
  <c r="AH1584" i="4" s="1"/>
  <c r="AF1570" i="4"/>
  <c r="AF1584" i="4" s="1"/>
  <c r="AM1570" i="4"/>
  <c r="AM1584" i="4" s="1"/>
  <c r="W1570" i="4"/>
  <c r="W1584" i="4" s="1"/>
  <c r="V1570" i="4"/>
  <c r="V1584" i="4" s="1"/>
  <c r="AR1570" i="4"/>
  <c r="AR1584" i="4" s="1"/>
  <c r="R1570" i="4"/>
  <c r="R1584" i="4" s="1"/>
  <c r="AN1570" i="4"/>
  <c r="AN1584" i="4" s="1"/>
  <c r="AR1601" i="4"/>
  <c r="AQ1601" i="4"/>
  <c r="AL1601" i="4"/>
  <c r="AG1601" i="4"/>
  <c r="AA1601" i="4"/>
  <c r="V1601" i="4"/>
  <c r="Q1601" i="4"/>
  <c r="AP1601" i="4"/>
  <c r="AK1601" i="4"/>
  <c r="AE1601" i="4"/>
  <c r="Z1601" i="4"/>
  <c r="U1601" i="4"/>
  <c r="O1601" i="4"/>
  <c r="AO1601" i="4"/>
  <c r="AI1601" i="4"/>
  <c r="AD1601" i="4"/>
  <c r="Y1601" i="4"/>
  <c r="S1601" i="4"/>
  <c r="N1601" i="4"/>
  <c r="AM1601" i="4"/>
  <c r="AH1601" i="4"/>
  <c r="AC1601" i="4"/>
  <c r="W1601" i="4"/>
  <c r="R1601" i="4"/>
  <c r="M1601" i="4"/>
  <c r="T1601" i="4"/>
  <c r="AJ1601" i="4"/>
  <c r="X1601" i="4"/>
  <c r="AN1601" i="4"/>
  <c r="AB1601" i="4"/>
  <c r="P1601" i="4"/>
  <c r="AF1601" i="4"/>
  <c r="AL1620" i="4"/>
  <c r="AL1634" i="4" s="1"/>
  <c r="AE1620" i="4"/>
  <c r="AE1634" i="4" s="1"/>
  <c r="X1620" i="4"/>
  <c r="X1634" i="4" s="1"/>
  <c r="P1620" i="4"/>
  <c r="P1634" i="4" s="1"/>
  <c r="AQ1620" i="4"/>
  <c r="AQ1634" i="4" s="1"/>
  <c r="AJ1620" i="4"/>
  <c r="AJ1634" i="4" s="1"/>
  <c r="AD1620" i="4"/>
  <c r="AD1634" i="4" s="1"/>
  <c r="V1620" i="4"/>
  <c r="V1634" i="4" s="1"/>
  <c r="O1620" i="4"/>
  <c r="O1634" i="4" s="1"/>
  <c r="AP1620" i="4"/>
  <c r="AP1634" i="4" s="1"/>
  <c r="AI1620" i="4"/>
  <c r="AI1634" i="4" s="1"/>
  <c r="AA1620" i="4"/>
  <c r="AA1634" i="4" s="1"/>
  <c r="T1620" i="4"/>
  <c r="T1634" i="4" s="1"/>
  <c r="N1620" i="4"/>
  <c r="N1634" i="4" s="1"/>
  <c r="AN1620" i="4"/>
  <c r="AN1634" i="4" s="1"/>
  <c r="AF1620" i="4"/>
  <c r="AF1634" i="4" s="1"/>
  <c r="Z1620" i="4"/>
  <c r="Z1634" i="4" s="1"/>
  <c r="S1620" i="4"/>
  <c r="S1634" i="4" s="1"/>
  <c r="AC1620" i="4"/>
  <c r="AC1634" i="4" s="1"/>
  <c r="M1620" i="4"/>
  <c r="M1634" i="4" s="1"/>
  <c r="AH1620" i="4"/>
  <c r="AH1634" i="4" s="1"/>
  <c r="AO1620" i="4"/>
  <c r="AO1634" i="4" s="1"/>
  <c r="Y1620" i="4"/>
  <c r="Y1634" i="4" s="1"/>
  <c r="R1620" i="4"/>
  <c r="R1634" i="4" s="1"/>
  <c r="AM1620" i="4"/>
  <c r="AM1634" i="4" s="1"/>
  <c r="AK1620" i="4"/>
  <c r="AK1634" i="4" s="1"/>
  <c r="U1620" i="4"/>
  <c r="U1634" i="4" s="1"/>
  <c r="W1620" i="4"/>
  <c r="W1634" i="4" s="1"/>
  <c r="AR1620" i="4"/>
  <c r="AR1634" i="4" s="1"/>
  <c r="AG1620" i="4"/>
  <c r="AG1634" i="4" s="1"/>
  <c r="Q1620" i="4"/>
  <c r="Q1634" i="4" s="1"/>
  <c r="AB1620" i="4"/>
  <c r="AB1634" i="4" s="1"/>
  <c r="AO1627" i="4"/>
  <c r="T1627" i="4"/>
  <c r="AN1627" i="4"/>
  <c r="O1627" i="4"/>
  <c r="AG1627" i="4"/>
  <c r="Y1627" i="4"/>
  <c r="AB1627" i="4"/>
  <c r="AD1627" i="4"/>
  <c r="AF1627" i="4"/>
  <c r="N1627" i="4"/>
  <c r="AJ1627" i="4"/>
  <c r="S1627" i="4"/>
  <c r="AI1627" i="4"/>
  <c r="AP1627" i="4"/>
  <c r="Z1627" i="4"/>
  <c r="AA1627" i="4"/>
  <c r="Q1627" i="4"/>
  <c r="AR1627" i="4"/>
  <c r="X1627" i="4"/>
  <c r="P1627" i="4"/>
  <c r="AL1627" i="4"/>
  <c r="AQ1627" i="4"/>
  <c r="V1627" i="4"/>
  <c r="W1627" i="4"/>
  <c r="AE1627" i="4"/>
  <c r="U1627" i="4"/>
  <c r="AH1627" i="4"/>
  <c r="AK1627" i="4"/>
  <c r="R1627" i="4"/>
  <c r="AC1627" i="4"/>
  <c r="M1627" i="4"/>
  <c r="AM1627" i="4"/>
  <c r="AO1629" i="4"/>
  <c r="AL1629" i="4"/>
  <c r="AG1629" i="4"/>
  <c r="AA1629" i="4"/>
  <c r="AK1629" i="4"/>
  <c r="AD1629" i="4"/>
  <c r="W1629" i="4"/>
  <c r="R1629" i="4"/>
  <c r="M1629" i="4"/>
  <c r="AQ1629" i="4"/>
  <c r="AI1629" i="4"/>
  <c r="AC1629" i="4"/>
  <c r="V1629" i="4"/>
  <c r="Q1629" i="4"/>
  <c r="AP1629" i="4"/>
  <c r="AH1629" i="4"/>
  <c r="Z1629" i="4"/>
  <c r="U1629" i="4"/>
  <c r="O1629" i="4"/>
  <c r="AM1629" i="4"/>
  <c r="AE1629" i="4"/>
  <c r="Y1629" i="4"/>
  <c r="S1629" i="4"/>
  <c r="N1629" i="4"/>
  <c r="T1629" i="4"/>
  <c r="AJ1629" i="4"/>
  <c r="X1629" i="4"/>
  <c r="AN1629" i="4"/>
  <c r="AB1629" i="4"/>
  <c r="AR1629" i="4"/>
  <c r="P1629" i="4"/>
  <c r="AF1629" i="4"/>
  <c r="AQ1678" i="4"/>
  <c r="X1678" i="4"/>
  <c r="AN1678" i="4"/>
  <c r="S1678" i="4"/>
  <c r="AI1678" i="4"/>
  <c r="N1678" i="4"/>
  <c r="AD1678" i="4"/>
  <c r="AE1678" i="4"/>
  <c r="V1678" i="4"/>
  <c r="AO1678" i="4"/>
  <c r="Y1678" i="4"/>
  <c r="R1678" i="4"/>
  <c r="AM1678" i="4"/>
  <c r="O1678" i="4"/>
  <c r="AJ1678" i="4"/>
  <c r="AA1678" i="4"/>
  <c r="AK1678" i="4"/>
  <c r="U1678" i="4"/>
  <c r="W1678" i="4"/>
  <c r="AR1678" i="4"/>
  <c r="T1678" i="4"/>
  <c r="AP1678" i="4"/>
  <c r="AF1678" i="4"/>
  <c r="AG1678" i="4"/>
  <c r="Q1678" i="4"/>
  <c r="AB1678" i="4"/>
  <c r="Z1678" i="4"/>
  <c r="P1678" i="4"/>
  <c r="AL1678" i="4"/>
  <c r="AC1678" i="4"/>
  <c r="M1678" i="4"/>
  <c r="AH1678" i="4"/>
  <c r="AR1673" i="4"/>
  <c r="AK1673" i="4"/>
  <c r="U1673" i="4"/>
  <c r="AG1673" i="4"/>
  <c r="Q1673" i="4"/>
  <c r="AC1673" i="4"/>
  <c r="M1673" i="4"/>
  <c r="AO1673" i="4"/>
  <c r="Y1673" i="4"/>
  <c r="R1673" i="4"/>
  <c r="AH1673" i="4"/>
  <c r="W1673" i="4"/>
  <c r="AM1673" i="4"/>
  <c r="T1673" i="4"/>
  <c r="AJ1673" i="4"/>
  <c r="V1673" i="4"/>
  <c r="AL1673" i="4"/>
  <c r="AA1673" i="4"/>
  <c r="AQ1673" i="4"/>
  <c r="X1673" i="4"/>
  <c r="AN1673" i="4"/>
  <c r="Z1673" i="4"/>
  <c r="AP1673" i="4"/>
  <c r="O1673" i="4"/>
  <c r="AE1673" i="4"/>
  <c r="AB1673" i="4"/>
  <c r="N1673" i="4"/>
  <c r="AD1673" i="4"/>
  <c r="S1673" i="4"/>
  <c r="AI1673" i="4"/>
  <c r="P1673" i="4"/>
  <c r="AF1673" i="4"/>
  <c r="AQ1674" i="4"/>
  <c r="X1674" i="4"/>
  <c r="AN1674" i="4"/>
  <c r="Q1674" i="4"/>
  <c r="AG1674" i="4"/>
  <c r="V1674" i="4"/>
  <c r="AL1674" i="4"/>
  <c r="W1674" i="4"/>
  <c r="AM1674" i="4"/>
  <c r="AB1674" i="4"/>
  <c r="AR1674" i="4"/>
  <c r="U1674" i="4"/>
  <c r="AK1674" i="4"/>
  <c r="Z1674" i="4"/>
  <c r="AP1674" i="4"/>
  <c r="AA1674" i="4"/>
  <c r="P1674" i="4"/>
  <c r="AF1674" i="4"/>
  <c r="Y1674" i="4"/>
  <c r="AO1674" i="4"/>
  <c r="N1674" i="4"/>
  <c r="AD1674" i="4"/>
  <c r="O1674" i="4"/>
  <c r="AE1674" i="4"/>
  <c r="T1674" i="4"/>
  <c r="AJ1674" i="4"/>
  <c r="M1674" i="4"/>
  <c r="AC1674" i="4"/>
  <c r="R1674" i="4"/>
  <c r="AH1674" i="4"/>
  <c r="S1674" i="4"/>
  <c r="AI1674" i="4"/>
  <c r="AR1672" i="4"/>
  <c r="AQ1672" i="4"/>
  <c r="AL1672" i="4"/>
  <c r="AG1672" i="4"/>
  <c r="AA1672" i="4"/>
  <c r="V1672" i="4"/>
  <c r="Q1672" i="4"/>
  <c r="AP1672" i="4"/>
  <c r="AK1672" i="4"/>
  <c r="AE1672" i="4"/>
  <c r="Z1672" i="4"/>
  <c r="U1672" i="4"/>
  <c r="O1672" i="4"/>
  <c r="AO1672" i="4"/>
  <c r="AI1672" i="4"/>
  <c r="AD1672" i="4"/>
  <c r="Y1672" i="4"/>
  <c r="S1672" i="4"/>
  <c r="N1672" i="4"/>
  <c r="W1672" i="4"/>
  <c r="AM1672" i="4"/>
  <c r="R1672" i="4"/>
  <c r="AH1672" i="4"/>
  <c r="M1672" i="4"/>
  <c r="AC1672" i="4"/>
  <c r="T1672" i="4"/>
  <c r="AJ1672" i="4"/>
  <c r="X1672" i="4"/>
  <c r="AN1672" i="4"/>
  <c r="AB1672" i="4"/>
  <c r="P1672" i="4"/>
  <c r="AF1672" i="4"/>
  <c r="AL1546" i="4"/>
  <c r="AA1546" i="4"/>
  <c r="P1546" i="4"/>
  <c r="AJ1546" i="4"/>
  <c r="Z1546" i="4"/>
  <c r="O1546" i="4"/>
  <c r="AQ1546" i="4"/>
  <c r="AF1546" i="4"/>
  <c r="V1546" i="4"/>
  <c r="AP1546" i="4"/>
  <c r="AE1546" i="4"/>
  <c r="T1546" i="4"/>
  <c r="AK1546" i="4"/>
  <c r="U1546" i="4"/>
  <c r="W1546" i="4"/>
  <c r="AR1546" i="4"/>
  <c r="X1546" i="4"/>
  <c r="AG1546" i="4"/>
  <c r="Q1546" i="4"/>
  <c r="AB1546" i="4"/>
  <c r="AD1546" i="4"/>
  <c r="AC1546" i="4"/>
  <c r="M1546" i="4"/>
  <c r="AH1546" i="4"/>
  <c r="N1546" i="4"/>
  <c r="AI1546" i="4"/>
  <c r="AO1546" i="4"/>
  <c r="Y1546" i="4"/>
  <c r="R1546" i="4"/>
  <c r="AM1546" i="4"/>
  <c r="S1546" i="4"/>
  <c r="AN1546" i="4"/>
  <c r="AR1547" i="4"/>
  <c r="AM1547" i="4"/>
  <c r="AH1547" i="4"/>
  <c r="AC1547" i="4"/>
  <c r="W1547" i="4"/>
  <c r="R1547" i="4"/>
  <c r="M1547" i="4"/>
  <c r="AQ1547" i="4"/>
  <c r="AL1547" i="4"/>
  <c r="AG1547" i="4"/>
  <c r="AA1547" i="4"/>
  <c r="V1547" i="4"/>
  <c r="Q1547" i="4"/>
  <c r="AP1547" i="4"/>
  <c r="AK1547" i="4"/>
  <c r="AE1547" i="4"/>
  <c r="Z1547" i="4"/>
  <c r="U1547" i="4"/>
  <c r="O1547" i="4"/>
  <c r="AO1547" i="4"/>
  <c r="AI1547" i="4"/>
  <c r="AD1547" i="4"/>
  <c r="Y1547" i="4"/>
  <c r="S1547" i="4"/>
  <c r="N1547" i="4"/>
  <c r="P1547" i="4"/>
  <c r="AF1547" i="4"/>
  <c r="T1547" i="4"/>
  <c r="AJ1547" i="4"/>
  <c r="X1547" i="4"/>
  <c r="AN1547" i="4"/>
  <c r="AB1547" i="4"/>
  <c r="AR1555" i="4"/>
  <c r="AL1555" i="4"/>
  <c r="AD1555" i="4"/>
  <c r="V1555" i="4"/>
  <c r="N1555" i="4"/>
  <c r="AK1555" i="4"/>
  <c r="AC1555" i="4"/>
  <c r="U1555" i="4"/>
  <c r="M1555" i="4"/>
  <c r="AP1555" i="4"/>
  <c r="AH1555" i="4"/>
  <c r="Z1555" i="4"/>
  <c r="AO1555" i="4"/>
  <c r="AG1555" i="4"/>
  <c r="Y1555" i="4"/>
  <c r="R1555" i="4"/>
  <c r="Q1555" i="4"/>
  <c r="O1555" i="4"/>
  <c r="AE1555" i="4"/>
  <c r="X1555" i="4"/>
  <c r="AN1555" i="4"/>
  <c r="S1555" i="4"/>
  <c r="AI1555" i="4"/>
  <c r="AB1555" i="4"/>
  <c r="W1555" i="4"/>
  <c r="AM1555" i="4"/>
  <c r="P1555" i="4"/>
  <c r="AF1555" i="4"/>
  <c r="AA1555" i="4"/>
  <c r="AQ1555" i="4"/>
  <c r="T1555" i="4"/>
  <c r="AJ1555" i="4"/>
  <c r="AR1580" i="4"/>
  <c r="AO1580" i="4"/>
  <c r="AG1580" i="4"/>
  <c r="Y1580" i="4"/>
  <c r="Q1580" i="4"/>
  <c r="AL1580" i="4"/>
  <c r="AD1580" i="4"/>
  <c r="V1580" i="4"/>
  <c r="N1580" i="4"/>
  <c r="AK1580" i="4"/>
  <c r="AC1580" i="4"/>
  <c r="U1580" i="4"/>
  <c r="M1580" i="4"/>
  <c r="AP1580" i="4"/>
  <c r="AH1580" i="4"/>
  <c r="Z1580" i="4"/>
  <c r="R1580" i="4"/>
  <c r="S1580" i="4"/>
  <c r="W1580" i="4"/>
  <c r="O1580" i="4"/>
  <c r="AE1580" i="4"/>
  <c r="AA1580" i="4"/>
  <c r="P1580" i="4"/>
  <c r="AF1580" i="4"/>
  <c r="AI1580" i="4"/>
  <c r="T1580" i="4"/>
  <c r="AJ1580" i="4"/>
  <c r="AM1580" i="4"/>
  <c r="X1580" i="4"/>
  <c r="AN1580" i="4"/>
  <c r="AQ1580" i="4"/>
  <c r="AB1580" i="4"/>
  <c r="AP1574" i="4"/>
  <c r="AO1574" i="4"/>
  <c r="T1574" i="4"/>
  <c r="AJ1574" i="4"/>
  <c r="N1574" i="4"/>
  <c r="AD1574" i="4"/>
  <c r="Y1574" i="4"/>
  <c r="U1574" i="4"/>
  <c r="AI1574" i="4"/>
  <c r="S1574" i="4"/>
  <c r="AB1574" i="4"/>
  <c r="X1574" i="4"/>
  <c r="Z1574" i="4"/>
  <c r="AE1574" i="4"/>
  <c r="O1574" i="4"/>
  <c r="AG1574" i="4"/>
  <c r="AC1574" i="4"/>
  <c r="AF1574" i="4"/>
  <c r="AQ1574" i="4"/>
  <c r="AA1574" i="4"/>
  <c r="Q1574" i="4"/>
  <c r="AL1574" i="4"/>
  <c r="M1574" i="4"/>
  <c r="AH1574" i="4"/>
  <c r="P1574" i="4"/>
  <c r="AK1574" i="4"/>
  <c r="AM1574" i="4"/>
  <c r="W1574" i="4"/>
  <c r="V1574" i="4"/>
  <c r="AR1574" i="4"/>
  <c r="R1574" i="4"/>
  <c r="AN1574" i="4"/>
  <c r="AI1599" i="4"/>
  <c r="S1599" i="4"/>
  <c r="AH1599" i="4"/>
  <c r="R1599" i="4"/>
  <c r="AG1599" i="4"/>
  <c r="Q1599" i="4"/>
  <c r="P1599" i="4"/>
  <c r="AE1599" i="4"/>
  <c r="O1599" i="4"/>
  <c r="AD1599" i="4"/>
  <c r="N1599" i="4"/>
  <c r="AC1599" i="4"/>
  <c r="M1599" i="4"/>
  <c r="AF1599" i="4"/>
  <c r="T1599" i="4"/>
  <c r="AQ1599" i="4"/>
  <c r="AA1599" i="4"/>
  <c r="AP1599" i="4"/>
  <c r="Z1599" i="4"/>
  <c r="AO1599" i="4"/>
  <c r="Y1599" i="4"/>
  <c r="AB1599" i="4"/>
  <c r="AJ1599" i="4"/>
  <c r="X1599" i="4"/>
  <c r="AM1599" i="4"/>
  <c r="W1599" i="4"/>
  <c r="AL1599" i="4"/>
  <c r="V1599" i="4"/>
  <c r="AK1599" i="4"/>
  <c r="U1599" i="4"/>
  <c r="AR1599" i="4"/>
  <c r="AN1599" i="4"/>
  <c r="AR1577" i="4"/>
  <c r="AK1577" i="4"/>
  <c r="AE1577" i="4"/>
  <c r="W1577" i="4"/>
  <c r="R1577" i="4"/>
  <c r="M1577" i="4"/>
  <c r="AQ1577" i="4"/>
  <c r="AJ1577" i="4"/>
  <c r="AB1577" i="4"/>
  <c r="V1577" i="4"/>
  <c r="Q1577" i="4"/>
  <c r="AO1577" i="4"/>
  <c r="AG1577" i="4"/>
  <c r="AA1577" i="4"/>
  <c r="U1577" i="4"/>
  <c r="O1577" i="4"/>
  <c r="AM1577" i="4"/>
  <c r="AF1577" i="4"/>
  <c r="Y1577" i="4"/>
  <c r="S1577" i="4"/>
  <c r="N1577" i="4"/>
  <c r="AL1577" i="4"/>
  <c r="P1577" i="4"/>
  <c r="AI1577" i="4"/>
  <c r="AH1577" i="4"/>
  <c r="T1577" i="4"/>
  <c r="AN1577" i="4"/>
  <c r="AD1577" i="4"/>
  <c r="X1577" i="4"/>
  <c r="AP1577" i="4"/>
  <c r="Z1577" i="4"/>
  <c r="AC1577" i="4"/>
  <c r="AK1572" i="4"/>
  <c r="U1572" i="4"/>
  <c r="AD1572" i="4"/>
  <c r="O1572" i="4"/>
  <c r="AJ1572" i="4"/>
  <c r="P1572" i="4"/>
  <c r="AL1572" i="4"/>
  <c r="AB1572" i="4"/>
  <c r="AG1572" i="4"/>
  <c r="Q1572" i="4"/>
  <c r="N1572" i="4"/>
  <c r="AI1572" i="4"/>
  <c r="T1572" i="4"/>
  <c r="AP1572" i="4"/>
  <c r="V1572" i="4"/>
  <c r="AQ1572" i="4"/>
  <c r="AH1572" i="4"/>
  <c r="AC1572" i="4"/>
  <c r="M1572" i="4"/>
  <c r="S1572" i="4"/>
  <c r="AN1572" i="4"/>
  <c r="Z1572" i="4"/>
  <c r="AA1572" i="4"/>
  <c r="R1572" i="4"/>
  <c r="AM1572" i="4"/>
  <c r="AO1572" i="4"/>
  <c r="Y1572" i="4"/>
  <c r="X1572" i="4"/>
  <c r="AE1572" i="4"/>
  <c r="AF1572" i="4"/>
  <c r="W1572" i="4"/>
  <c r="AR1572" i="4"/>
  <c r="AQ1603" i="4"/>
  <c r="AI1603" i="4"/>
  <c r="AE1603" i="4"/>
  <c r="T1603" i="4"/>
  <c r="AP1603" i="4"/>
  <c r="AD1603" i="4"/>
  <c r="S1603" i="4"/>
  <c r="AN1603" i="4"/>
  <c r="Z1603" i="4"/>
  <c r="O1603" i="4"/>
  <c r="AJ1603" i="4"/>
  <c r="X1603" i="4"/>
  <c r="N1603" i="4"/>
  <c r="P1603" i="4"/>
  <c r="AL1603" i="4"/>
  <c r="AG1603" i="4"/>
  <c r="Q1603" i="4"/>
  <c r="AB1603" i="4"/>
  <c r="V1603" i="4"/>
  <c r="AC1603" i="4"/>
  <c r="M1603" i="4"/>
  <c r="AH1603" i="4"/>
  <c r="AA1603" i="4"/>
  <c r="AO1603" i="4"/>
  <c r="Y1603" i="4"/>
  <c r="R1603" i="4"/>
  <c r="AM1603" i="4"/>
  <c r="AF1603" i="4"/>
  <c r="AK1603" i="4"/>
  <c r="AK1600" i="4" s="1"/>
  <c r="U1603" i="4"/>
  <c r="W1603" i="4"/>
  <c r="AR1603" i="4"/>
  <c r="AN1622" i="4"/>
  <c r="AC1622" i="4"/>
  <c r="R1622" i="4"/>
  <c r="AK1622" i="4"/>
  <c r="Z1622" i="4"/>
  <c r="P1622" i="4"/>
  <c r="AH1622" i="4"/>
  <c r="X1622" i="4"/>
  <c r="M1622" i="4"/>
  <c r="AP1622" i="4"/>
  <c r="AF1622" i="4"/>
  <c r="U1622" i="4"/>
  <c r="AE1622" i="4"/>
  <c r="O1622" i="4"/>
  <c r="AG1622" i="4"/>
  <c r="T1622" i="4"/>
  <c r="AO1622" i="4"/>
  <c r="AQ1622" i="4"/>
  <c r="AA1622" i="4"/>
  <c r="Q1622" i="4"/>
  <c r="AL1622" i="4"/>
  <c r="Y1622" i="4"/>
  <c r="AM1622" i="4"/>
  <c r="W1622" i="4"/>
  <c r="V1622" i="4"/>
  <c r="AR1622" i="4"/>
  <c r="AD1622" i="4"/>
  <c r="AI1622" i="4"/>
  <c r="S1622" i="4"/>
  <c r="AB1622" i="4"/>
  <c r="N1622" i="4"/>
  <c r="AJ1622" i="4"/>
  <c r="AO1655" i="4"/>
  <c r="AL1655" i="4"/>
  <c r="Y1655" i="4"/>
  <c r="Q1655" i="4"/>
  <c r="AD1655" i="4"/>
  <c r="U1655" i="4"/>
  <c r="M1655" i="4"/>
  <c r="V1655" i="4"/>
  <c r="AP1655" i="4"/>
  <c r="R1655" i="4"/>
  <c r="AH1655" i="4"/>
  <c r="N1655" i="4"/>
  <c r="Z1655" i="4"/>
  <c r="S1655" i="4"/>
  <c r="AI1655" i="4"/>
  <c r="T1655" i="4"/>
  <c r="AJ1655" i="4"/>
  <c r="AG1655" i="4"/>
  <c r="W1655" i="4"/>
  <c r="AM1655" i="4"/>
  <c r="X1655" i="4"/>
  <c r="AN1655" i="4"/>
  <c r="AK1655" i="4"/>
  <c r="AA1655" i="4"/>
  <c r="AQ1655" i="4"/>
  <c r="AB1655" i="4"/>
  <c r="AR1655" i="4"/>
  <c r="O1655" i="4"/>
  <c r="AE1655" i="4"/>
  <c r="P1655" i="4"/>
  <c r="AF1655" i="4"/>
  <c r="AC1655" i="4"/>
  <c r="AR1647" i="4"/>
  <c r="AM1647" i="4"/>
  <c r="AH1647" i="4"/>
  <c r="AC1647" i="4"/>
  <c r="W1647" i="4"/>
  <c r="R1647" i="4"/>
  <c r="M1647" i="4"/>
  <c r="AQ1647" i="4"/>
  <c r="AK1647" i="4"/>
  <c r="AD1647" i="4"/>
  <c r="V1647" i="4"/>
  <c r="O1647" i="4"/>
  <c r="AP1647" i="4"/>
  <c r="AI1647" i="4"/>
  <c r="AA1647" i="4"/>
  <c r="U1647" i="4"/>
  <c r="N1647" i="4"/>
  <c r="AO1647" i="4"/>
  <c r="AG1647" i="4"/>
  <c r="Z1647" i="4"/>
  <c r="S1647" i="4"/>
  <c r="AL1647" i="4"/>
  <c r="AE1647" i="4"/>
  <c r="Y1647" i="4"/>
  <c r="Q1647" i="4"/>
  <c r="X1647" i="4"/>
  <c r="AN1647" i="4"/>
  <c r="AB1647" i="4"/>
  <c r="P1647" i="4"/>
  <c r="AF1647" i="4"/>
  <c r="T1647" i="4"/>
  <c r="AJ1647" i="4"/>
  <c r="AO1645" i="4"/>
  <c r="AO1659" i="4" s="1"/>
  <c r="AE1645" i="4"/>
  <c r="AE1659" i="4" s="1"/>
  <c r="T1645" i="4"/>
  <c r="T1659" i="4" s="1"/>
  <c r="AQ1645" i="4"/>
  <c r="AQ1659" i="4" s="1"/>
  <c r="AA1645" i="4"/>
  <c r="AA1659" i="4" s="1"/>
  <c r="O1645" i="4"/>
  <c r="O1659" i="4" s="1"/>
  <c r="AK1645" i="4"/>
  <c r="AK1659" i="4" s="1"/>
  <c r="Y1645" i="4"/>
  <c r="Y1659" i="4" s="1"/>
  <c r="AJ1645" i="4"/>
  <c r="AJ1659" i="4" s="1"/>
  <c r="U1645" i="4"/>
  <c r="U1659" i="4" s="1"/>
  <c r="AF1645" i="4"/>
  <c r="AF1659" i="4" s="1"/>
  <c r="P1645" i="4"/>
  <c r="P1659" i="4" s="1"/>
  <c r="AL1645" i="4"/>
  <c r="AL1659" i="4" s="1"/>
  <c r="V1645" i="4"/>
  <c r="V1659" i="4" s="1"/>
  <c r="W1645" i="4"/>
  <c r="W1659" i="4" s="1"/>
  <c r="AR1645" i="4"/>
  <c r="AR1659" i="4" s="1"/>
  <c r="AH1645" i="4"/>
  <c r="AH1659" i="4" s="1"/>
  <c r="R1645" i="4"/>
  <c r="R1659" i="4" s="1"/>
  <c r="AB1645" i="4"/>
  <c r="AB1659" i="4" s="1"/>
  <c r="M1645" i="4"/>
  <c r="M1659" i="4" s="1"/>
  <c r="AD1645" i="4"/>
  <c r="AD1659" i="4" s="1"/>
  <c r="N1645" i="4"/>
  <c r="N1659" i="4" s="1"/>
  <c r="AG1645" i="4"/>
  <c r="AG1659" i="4" s="1"/>
  <c r="S1645" i="4"/>
  <c r="S1659" i="4" s="1"/>
  <c r="AP1645" i="4"/>
  <c r="AP1659" i="4" s="1"/>
  <c r="Z1645" i="4"/>
  <c r="Z1659" i="4" s="1"/>
  <c r="Q1645" i="4"/>
  <c r="Q1659" i="4" s="1"/>
  <c r="AM1645" i="4"/>
  <c r="AM1659" i="4" s="1"/>
  <c r="AN1645" i="4"/>
  <c r="AN1659" i="4" s="1"/>
  <c r="X1645" i="4"/>
  <c r="X1659" i="4" s="1"/>
  <c r="AC1645" i="4"/>
  <c r="AC1659" i="4" s="1"/>
  <c r="AI1645" i="4"/>
  <c r="AI1659" i="4" s="1"/>
  <c r="AR1605" i="4"/>
  <c r="AP1605" i="4"/>
  <c r="AH1605" i="4"/>
  <c r="Z1605" i="4"/>
  <c r="R1605" i="4"/>
  <c r="AL1605" i="4"/>
  <c r="AD1605" i="4"/>
  <c r="V1605" i="4"/>
  <c r="AK1605" i="4"/>
  <c r="AC1605" i="4"/>
  <c r="U1605" i="4"/>
  <c r="M1605" i="4"/>
  <c r="AO1605" i="4"/>
  <c r="N1605" i="4"/>
  <c r="AG1605" i="4"/>
  <c r="Y1605" i="4"/>
  <c r="Q1605" i="4"/>
  <c r="O1605" i="4"/>
  <c r="AE1605" i="4"/>
  <c r="AB1605" i="4"/>
  <c r="S1605" i="4"/>
  <c r="AI1605" i="4"/>
  <c r="P1605" i="4"/>
  <c r="AF1605" i="4"/>
  <c r="W1605" i="4"/>
  <c r="AM1605" i="4"/>
  <c r="T1605" i="4"/>
  <c r="AJ1605" i="4"/>
  <c r="AA1605" i="4"/>
  <c r="AQ1605" i="4"/>
  <c r="X1605" i="4"/>
  <c r="AN1605" i="4"/>
  <c r="AM1628" i="4"/>
  <c r="AD1628" i="4"/>
  <c r="V1628" i="4"/>
  <c r="AL1628" i="4"/>
  <c r="AB1628" i="4"/>
  <c r="R1628" i="4"/>
  <c r="AR1628" i="4"/>
  <c r="AI1628" i="4"/>
  <c r="X1628" i="4"/>
  <c r="P1628" i="4"/>
  <c r="AQ1628" i="4"/>
  <c r="AF1628" i="4"/>
  <c r="W1628" i="4"/>
  <c r="N1628" i="4"/>
  <c r="AO1628" i="4"/>
  <c r="Y1628" i="4"/>
  <c r="AP1628" i="4"/>
  <c r="T1628" i="4"/>
  <c r="AH1628" i="4"/>
  <c r="AK1628" i="4"/>
  <c r="U1628" i="4"/>
  <c r="AJ1628" i="4"/>
  <c r="O1628" i="4"/>
  <c r="AN1628" i="4"/>
  <c r="AG1628" i="4"/>
  <c r="Q1628" i="4"/>
  <c r="AE1628" i="4"/>
  <c r="S1628" i="4"/>
  <c r="AC1628" i="4"/>
  <c r="M1628" i="4"/>
  <c r="Z1628" i="4"/>
  <c r="AA1628" i="4"/>
  <c r="AR1630" i="4"/>
  <c r="AP1630" i="4"/>
  <c r="AH1630" i="4"/>
  <c r="Z1630" i="4"/>
  <c r="R1630" i="4"/>
  <c r="AG1630" i="4"/>
  <c r="V1630" i="4"/>
  <c r="M1630" i="4"/>
  <c r="AO1630" i="4"/>
  <c r="AD1630" i="4"/>
  <c r="U1630" i="4"/>
  <c r="AL1630" i="4"/>
  <c r="AC1630" i="4"/>
  <c r="Q1630" i="4"/>
  <c r="AK1630" i="4"/>
  <c r="Y1630" i="4"/>
  <c r="N1630" i="4"/>
  <c r="S1630" i="4"/>
  <c r="AI1630" i="4"/>
  <c r="T1630" i="4"/>
  <c r="AJ1630" i="4"/>
  <c r="W1630" i="4"/>
  <c r="AM1630" i="4"/>
  <c r="X1630" i="4"/>
  <c r="AN1630" i="4"/>
  <c r="AA1630" i="4"/>
  <c r="AQ1630" i="4"/>
  <c r="AB1630" i="4"/>
  <c r="O1630" i="4"/>
  <c r="AE1630" i="4"/>
  <c r="P1630" i="4"/>
  <c r="AF1630" i="4"/>
  <c r="AM1653" i="4"/>
  <c r="X1653" i="4"/>
  <c r="AE1653" i="4"/>
  <c r="O1653" i="4"/>
  <c r="AD1653" i="4"/>
  <c r="AR1653" i="4"/>
  <c r="W1653" i="4"/>
  <c r="AJ1653" i="4"/>
  <c r="R1653" i="4"/>
  <c r="AG1653" i="4"/>
  <c r="Q1653" i="4"/>
  <c r="AF1653" i="4"/>
  <c r="S1653" i="4"/>
  <c r="AC1653" i="4"/>
  <c r="M1653" i="4"/>
  <c r="AA1653" i="4"/>
  <c r="Z1653" i="4"/>
  <c r="AO1653" i="4"/>
  <c r="Y1653" i="4"/>
  <c r="AQ1653" i="4"/>
  <c r="V1653" i="4"/>
  <c r="AH1653" i="4"/>
  <c r="AK1653" i="4"/>
  <c r="U1653" i="4"/>
  <c r="AL1653" i="4"/>
  <c r="P1653" i="4"/>
  <c r="AN1653" i="4"/>
  <c r="AI1653" i="4"/>
  <c r="N1653" i="4"/>
  <c r="AP1653" i="4"/>
  <c r="T1653" i="4"/>
  <c r="AB1653" i="4"/>
  <c r="AR1676" i="4"/>
  <c r="AQ1676" i="4"/>
  <c r="AL1676" i="4"/>
  <c r="AG1676" i="4"/>
  <c r="AA1676" i="4"/>
  <c r="V1676" i="4"/>
  <c r="Q1676" i="4"/>
  <c r="AP1676" i="4"/>
  <c r="AK1676" i="4"/>
  <c r="AE1676" i="4"/>
  <c r="Z1676" i="4"/>
  <c r="U1676" i="4"/>
  <c r="O1676" i="4"/>
  <c r="AO1676" i="4"/>
  <c r="AI1676" i="4"/>
  <c r="AD1676" i="4"/>
  <c r="Y1676" i="4"/>
  <c r="S1676" i="4"/>
  <c r="N1676" i="4"/>
  <c r="AM1676" i="4"/>
  <c r="R1676" i="4"/>
  <c r="AH1676" i="4"/>
  <c r="M1676" i="4"/>
  <c r="AC1676" i="4"/>
  <c r="W1676" i="4"/>
  <c r="X1676" i="4"/>
  <c r="AN1676" i="4"/>
  <c r="AB1676" i="4"/>
  <c r="P1676" i="4"/>
  <c r="AF1676" i="4"/>
  <c r="T1676" i="4"/>
  <c r="AJ1676" i="4"/>
  <c r="AQ1551" i="4"/>
  <c r="AP1551" i="4"/>
  <c r="T1551" i="4"/>
  <c r="AJ1551" i="4"/>
  <c r="O1551" i="4"/>
  <c r="AE1551" i="4"/>
  <c r="Z1551" i="4"/>
  <c r="V1551" i="4"/>
  <c r="AK1551" i="4"/>
  <c r="U1551" i="4"/>
  <c r="W1551" i="4"/>
  <c r="AR1551" i="4"/>
  <c r="X1551" i="4"/>
  <c r="AA1551" i="4"/>
  <c r="AG1551" i="4"/>
  <c r="Q1551" i="4"/>
  <c r="AB1551" i="4"/>
  <c r="AD1551" i="4"/>
  <c r="AF1551" i="4"/>
  <c r="AC1551" i="4"/>
  <c r="M1551" i="4"/>
  <c r="AH1551" i="4"/>
  <c r="N1551" i="4"/>
  <c r="AI1551" i="4"/>
  <c r="P1551" i="4"/>
  <c r="AL1551" i="4"/>
  <c r="AO1551" i="4"/>
  <c r="Y1551" i="4"/>
  <c r="R1551" i="4"/>
  <c r="AM1551" i="4"/>
  <c r="S1551" i="4"/>
  <c r="AN1551" i="4"/>
  <c r="AP1553" i="4"/>
  <c r="AI1553" i="4"/>
  <c r="AA1553" i="4"/>
  <c r="T1553" i="4"/>
  <c r="N1553" i="4"/>
  <c r="AN1553" i="4"/>
  <c r="AF1553" i="4"/>
  <c r="Z1553" i="4"/>
  <c r="S1553" i="4"/>
  <c r="AL1553" i="4"/>
  <c r="AE1553" i="4"/>
  <c r="X1553" i="4"/>
  <c r="P1553" i="4"/>
  <c r="AQ1553" i="4"/>
  <c r="AJ1553" i="4"/>
  <c r="AD1553" i="4"/>
  <c r="V1553" i="4"/>
  <c r="O1553" i="4"/>
  <c r="AG1553" i="4"/>
  <c r="Q1553" i="4"/>
  <c r="AB1553" i="4"/>
  <c r="AC1553" i="4"/>
  <c r="M1553" i="4"/>
  <c r="AH1553" i="4"/>
  <c r="AO1553" i="4"/>
  <c r="Y1553" i="4"/>
  <c r="R1553" i="4"/>
  <c r="AM1553" i="4"/>
  <c r="AK1553" i="4"/>
  <c r="U1553" i="4"/>
  <c r="W1553" i="4"/>
  <c r="AR1553" i="4"/>
  <c r="AR1573" i="4"/>
  <c r="AP1573" i="4"/>
  <c r="AK1573" i="4"/>
  <c r="AE1573" i="4"/>
  <c r="Z1573" i="4"/>
  <c r="U1573" i="4"/>
  <c r="O1573" i="4"/>
  <c r="AO1573" i="4"/>
  <c r="AI1573" i="4"/>
  <c r="AD1573" i="4"/>
  <c r="Y1573" i="4"/>
  <c r="S1573" i="4"/>
  <c r="N1573" i="4"/>
  <c r="AM1573" i="4"/>
  <c r="AH1573" i="4"/>
  <c r="AC1573" i="4"/>
  <c r="W1573" i="4"/>
  <c r="R1573" i="4"/>
  <c r="M1573" i="4"/>
  <c r="AQ1573" i="4"/>
  <c r="AL1573" i="4"/>
  <c r="AG1573" i="4"/>
  <c r="AA1573" i="4"/>
  <c r="V1573" i="4"/>
  <c r="Q1573" i="4"/>
  <c r="P1573" i="4"/>
  <c r="AF1573" i="4"/>
  <c r="T1573" i="4"/>
  <c r="AJ1573" i="4"/>
  <c r="X1573" i="4"/>
  <c r="AN1573" i="4"/>
  <c r="AB1573" i="4"/>
  <c r="AR1594" i="4"/>
  <c r="AR1608" i="4" s="1"/>
  <c r="AO1594" i="4"/>
  <c r="AO1608" i="4" s="1"/>
  <c r="AG1594" i="4"/>
  <c r="AG1608" i="4" s="1"/>
  <c r="Y1594" i="4"/>
  <c r="Y1608" i="4" s="1"/>
  <c r="Q1594" i="4"/>
  <c r="Q1608" i="4" s="1"/>
  <c r="AL1594" i="4"/>
  <c r="AL1608" i="4" s="1"/>
  <c r="AD1594" i="4"/>
  <c r="AD1608" i="4" s="1"/>
  <c r="V1594" i="4"/>
  <c r="V1608" i="4" s="1"/>
  <c r="N1594" i="4"/>
  <c r="N1608" i="4" s="1"/>
  <c r="AK1594" i="4"/>
  <c r="AK1608" i="4" s="1"/>
  <c r="AC1594" i="4"/>
  <c r="AC1608" i="4" s="1"/>
  <c r="U1594" i="4"/>
  <c r="U1608" i="4" s="1"/>
  <c r="M1594" i="4"/>
  <c r="M1608" i="4" s="1"/>
  <c r="AP1594" i="4"/>
  <c r="AP1608" i="4" s="1"/>
  <c r="AH1594" i="4"/>
  <c r="AH1608" i="4" s="1"/>
  <c r="Z1594" i="4"/>
  <c r="Z1608" i="4" s="1"/>
  <c r="R1594" i="4"/>
  <c r="R1608" i="4" s="1"/>
  <c r="O1594" i="4"/>
  <c r="O1608" i="4" s="1"/>
  <c r="AE1594" i="4"/>
  <c r="AE1608" i="4" s="1"/>
  <c r="AB1594" i="4"/>
  <c r="AB1608" i="4" s="1"/>
  <c r="S1594" i="4"/>
  <c r="S1608" i="4" s="1"/>
  <c r="AI1594" i="4"/>
  <c r="AI1608" i="4" s="1"/>
  <c r="P1594" i="4"/>
  <c r="P1608" i="4" s="1"/>
  <c r="AF1594" i="4"/>
  <c r="AF1608" i="4" s="1"/>
  <c r="W1594" i="4"/>
  <c r="W1608" i="4" s="1"/>
  <c r="AM1594" i="4"/>
  <c r="AM1608" i="4" s="1"/>
  <c r="T1594" i="4"/>
  <c r="T1608" i="4" s="1"/>
  <c r="AJ1594" i="4"/>
  <c r="AJ1608" i="4" s="1"/>
  <c r="AA1594" i="4"/>
  <c r="AA1608" i="4" s="1"/>
  <c r="AQ1594" i="4"/>
  <c r="AQ1608" i="4" s="1"/>
  <c r="X1594" i="4"/>
  <c r="X1608" i="4" s="1"/>
  <c r="AN1594" i="4"/>
  <c r="AN1608" i="4" s="1"/>
  <c r="AK1576" i="4"/>
  <c r="U1576" i="4"/>
  <c r="W1576" i="4"/>
  <c r="AR1576" i="4"/>
  <c r="N1576" i="4"/>
  <c r="AI1576" i="4"/>
  <c r="O1576" i="4"/>
  <c r="AJ1576" i="4"/>
  <c r="P1576" i="4"/>
  <c r="AL1576" i="4"/>
  <c r="AL1575" i="4" s="1"/>
  <c r="AG1576" i="4"/>
  <c r="Q1576" i="4"/>
  <c r="AB1576" i="4"/>
  <c r="AB1575" i="4" s="1"/>
  <c r="S1576" i="4"/>
  <c r="AN1576" i="4"/>
  <c r="AN1575" i="4" s="1"/>
  <c r="T1576" i="4"/>
  <c r="AP1576" i="4"/>
  <c r="V1576" i="4"/>
  <c r="AQ1576" i="4"/>
  <c r="AQ1575" i="4" s="1"/>
  <c r="AC1576" i="4"/>
  <c r="M1576" i="4"/>
  <c r="AH1576" i="4"/>
  <c r="X1576" i="4"/>
  <c r="Z1576" i="4"/>
  <c r="AA1576" i="4"/>
  <c r="AO1576" i="4"/>
  <c r="Y1576" i="4"/>
  <c r="R1576" i="4"/>
  <c r="AM1576" i="4"/>
  <c r="AD1576" i="4"/>
  <c r="AE1576" i="4"/>
  <c r="AF1576" i="4"/>
  <c r="AR1556" i="4"/>
  <c r="AC1556" i="4"/>
  <c r="M1556" i="4"/>
  <c r="AO1556" i="4"/>
  <c r="Y1556" i="4"/>
  <c r="AK1556" i="4"/>
  <c r="U1556" i="4"/>
  <c r="AG1556" i="4"/>
  <c r="Q1556" i="4"/>
  <c r="N1556" i="4"/>
  <c r="AD1556" i="4"/>
  <c r="AA1556" i="4"/>
  <c r="AQ1556" i="4"/>
  <c r="AB1556" i="4"/>
  <c r="R1556" i="4"/>
  <c r="AH1556" i="4"/>
  <c r="O1556" i="4"/>
  <c r="AE1556" i="4"/>
  <c r="P1556" i="4"/>
  <c r="AF1556" i="4"/>
  <c r="V1556" i="4"/>
  <c r="AL1556" i="4"/>
  <c r="S1556" i="4"/>
  <c r="AI1556" i="4"/>
  <c r="T1556" i="4"/>
  <c r="AJ1556" i="4"/>
  <c r="Z1556" i="4"/>
  <c r="AP1556" i="4"/>
  <c r="W1556" i="4"/>
  <c r="AM1556" i="4"/>
  <c r="X1556" i="4"/>
  <c r="AN1556" i="4"/>
  <c r="AR1579" i="4"/>
  <c r="AQ1579" i="4"/>
  <c r="AL1579" i="4"/>
  <c r="AG1579" i="4"/>
  <c r="AA1579" i="4"/>
  <c r="V1579" i="4"/>
  <c r="Q1579" i="4"/>
  <c r="AP1579" i="4"/>
  <c r="AK1579" i="4"/>
  <c r="AE1579" i="4"/>
  <c r="Z1579" i="4"/>
  <c r="U1579" i="4"/>
  <c r="O1579" i="4"/>
  <c r="AO1579" i="4"/>
  <c r="AI1579" i="4"/>
  <c r="AD1579" i="4"/>
  <c r="Y1579" i="4"/>
  <c r="S1579" i="4"/>
  <c r="N1579" i="4"/>
  <c r="AM1579" i="4"/>
  <c r="AH1579" i="4"/>
  <c r="AC1579" i="4"/>
  <c r="W1579" i="4"/>
  <c r="R1579" i="4"/>
  <c r="M1579" i="4"/>
  <c r="P1579" i="4"/>
  <c r="AF1579" i="4"/>
  <c r="T1579" i="4"/>
  <c r="AJ1579" i="4"/>
  <c r="X1579" i="4"/>
  <c r="AN1579" i="4"/>
  <c r="AB1579" i="4"/>
  <c r="AO1604" i="4"/>
  <c r="AL1604" i="4"/>
  <c r="AM1604" i="4"/>
  <c r="AG1604" i="4"/>
  <c r="AA1604" i="4"/>
  <c r="V1604" i="4"/>
  <c r="Q1604" i="4"/>
  <c r="AH1604" i="4"/>
  <c r="Z1604" i="4"/>
  <c r="S1604" i="4"/>
  <c r="M1604" i="4"/>
  <c r="AQ1604" i="4"/>
  <c r="AE1604" i="4"/>
  <c r="Y1604" i="4"/>
  <c r="R1604" i="4"/>
  <c r="AP1604" i="4"/>
  <c r="AD1604" i="4"/>
  <c r="W1604" i="4"/>
  <c r="O1604" i="4"/>
  <c r="AI1604" i="4"/>
  <c r="AC1604" i="4"/>
  <c r="U1604" i="4"/>
  <c r="N1604" i="4"/>
  <c r="P1604" i="4"/>
  <c r="AF1604" i="4"/>
  <c r="AK1604" i="4"/>
  <c r="T1604" i="4"/>
  <c r="AJ1604" i="4"/>
  <c r="X1604" i="4"/>
  <c r="AN1604" i="4"/>
  <c r="AB1604" i="4"/>
  <c r="AR1604" i="4"/>
  <c r="AL1624" i="4"/>
  <c r="AE1624" i="4"/>
  <c r="X1624" i="4"/>
  <c r="P1624" i="4"/>
  <c r="AQ1624" i="4"/>
  <c r="AJ1624" i="4"/>
  <c r="AD1624" i="4"/>
  <c r="V1624" i="4"/>
  <c r="O1624" i="4"/>
  <c r="AP1624" i="4"/>
  <c r="AI1624" i="4"/>
  <c r="AA1624" i="4"/>
  <c r="T1624" i="4"/>
  <c r="N1624" i="4"/>
  <c r="AN1624" i="4"/>
  <c r="AF1624" i="4"/>
  <c r="Z1624" i="4"/>
  <c r="S1624" i="4"/>
  <c r="AK1624" i="4"/>
  <c r="U1624" i="4"/>
  <c r="W1624" i="4"/>
  <c r="AR1624" i="4"/>
  <c r="AG1624" i="4"/>
  <c r="Q1624" i="4"/>
  <c r="AB1624" i="4"/>
  <c r="AC1624" i="4"/>
  <c r="M1624" i="4"/>
  <c r="AH1624" i="4"/>
  <c r="AO1624" i="4"/>
  <c r="Y1624" i="4"/>
  <c r="R1624" i="4"/>
  <c r="AM1624" i="4"/>
  <c r="AR1677" i="4"/>
  <c r="AO1677" i="4"/>
  <c r="U1677" i="4"/>
  <c r="AJ1677" i="4"/>
  <c r="Q1677" i="4"/>
  <c r="AE1677" i="4"/>
  <c r="M1677" i="4"/>
  <c r="Y1677" i="4"/>
  <c r="V1677" i="4"/>
  <c r="AQ1677" i="4"/>
  <c r="AB1677" i="4"/>
  <c r="AD1677" i="4"/>
  <c r="X1677" i="4"/>
  <c r="AA1677" i="4"/>
  <c r="O1677" i="4"/>
  <c r="AG1677" i="4"/>
  <c r="AP1677" i="4"/>
  <c r="Z1677" i="4"/>
  <c r="AC1677" i="4"/>
  <c r="N1677" i="4"/>
  <c r="AF1677" i="4"/>
  <c r="S1677" i="4"/>
  <c r="AM1677" i="4"/>
  <c r="AL1677" i="4"/>
  <c r="P1677" i="4"/>
  <c r="AI1677" i="4"/>
  <c r="R1677" i="4"/>
  <c r="AK1677" i="4"/>
  <c r="W1677" i="4"/>
  <c r="AH1677" i="4"/>
  <c r="T1677" i="4"/>
  <c r="AN1677" i="4"/>
  <c r="AJ1649" i="4"/>
  <c r="Y1649" i="4"/>
  <c r="O1649" i="4"/>
  <c r="AF1649" i="4"/>
  <c r="T1649" i="4"/>
  <c r="AQ1649" i="4"/>
  <c r="AE1649" i="4"/>
  <c r="P1649" i="4"/>
  <c r="AO1649" i="4"/>
  <c r="AA1649" i="4"/>
  <c r="AK1649" i="4"/>
  <c r="U1649" i="4"/>
  <c r="AL1649" i="4"/>
  <c r="V1649" i="4"/>
  <c r="W1649" i="4"/>
  <c r="AR1649" i="4"/>
  <c r="AH1649" i="4"/>
  <c r="R1649" i="4"/>
  <c r="AB1649" i="4"/>
  <c r="AD1649" i="4"/>
  <c r="N1649" i="4"/>
  <c r="AG1649" i="4"/>
  <c r="AP1649" i="4"/>
  <c r="Z1649" i="4"/>
  <c r="Q1649" i="4"/>
  <c r="AM1649" i="4"/>
  <c r="AC1649" i="4"/>
  <c r="M1649" i="4"/>
  <c r="AI1649" i="4"/>
  <c r="S1649" i="4"/>
  <c r="AN1649" i="4"/>
  <c r="X1649" i="4"/>
  <c r="U1652" i="4"/>
  <c r="P1652" i="4"/>
  <c r="AO1652" i="4"/>
  <c r="AI1652" i="4"/>
  <c r="AA1652" i="4"/>
  <c r="AH1652" i="4"/>
  <c r="AM1652" i="4"/>
  <c r="S1652" i="4"/>
  <c r="AC1652" i="4"/>
  <c r="AE1652" i="4"/>
  <c r="AD1652" i="4"/>
  <c r="AG1652" i="4"/>
  <c r="O1652" i="4"/>
  <c r="AJ1652" i="4"/>
  <c r="M1652" i="4"/>
  <c r="AK1652" i="4"/>
  <c r="AP1652" i="4"/>
  <c r="Z1652" i="4"/>
  <c r="AB1652" i="4"/>
  <c r="Q1652" i="4"/>
  <c r="AQ1652" i="4"/>
  <c r="R1652" i="4"/>
  <c r="AL1652" i="4"/>
  <c r="AR1652" i="4"/>
  <c r="W1652" i="4"/>
  <c r="V1652" i="4"/>
  <c r="X1652" i="4"/>
  <c r="N1652" i="4"/>
  <c r="AN1652" i="4"/>
  <c r="T1652" i="4"/>
  <c r="Y1652" i="4"/>
  <c r="AF1652" i="4"/>
  <c r="AO1619" i="4"/>
  <c r="AO1633" i="4" s="1"/>
  <c r="AP1619" i="4"/>
  <c r="AP1633" i="4" s="1"/>
  <c r="Z1619" i="4"/>
  <c r="Z1633" i="4" s="1"/>
  <c r="AL1619" i="4"/>
  <c r="AL1633" i="4" s="1"/>
  <c r="V1619" i="4"/>
  <c r="V1633" i="4" s="1"/>
  <c r="AH1619" i="4"/>
  <c r="AH1633" i="4" s="1"/>
  <c r="R1619" i="4"/>
  <c r="R1633" i="4" s="1"/>
  <c r="AD1619" i="4"/>
  <c r="AD1633" i="4" s="1"/>
  <c r="N1619" i="4"/>
  <c r="N1633" i="4" s="1"/>
  <c r="AA1619" i="4"/>
  <c r="AA1633" i="4" s="1"/>
  <c r="AQ1619" i="4"/>
  <c r="AQ1633" i="4" s="1"/>
  <c r="T1619" i="4"/>
  <c r="T1633" i="4" s="1"/>
  <c r="AJ1619" i="4"/>
  <c r="AJ1633" i="4" s="1"/>
  <c r="U1619" i="4"/>
  <c r="U1633" i="4" s="1"/>
  <c r="AK1619" i="4"/>
  <c r="AK1633" i="4" s="1"/>
  <c r="O1619" i="4"/>
  <c r="O1633" i="4" s="1"/>
  <c r="AE1619" i="4"/>
  <c r="AE1633" i="4" s="1"/>
  <c r="X1619" i="4"/>
  <c r="X1633" i="4" s="1"/>
  <c r="AN1619" i="4"/>
  <c r="AN1633" i="4" s="1"/>
  <c r="Y1619" i="4"/>
  <c r="Y1633" i="4" s="1"/>
  <c r="S1619" i="4"/>
  <c r="S1633" i="4" s="1"/>
  <c r="AI1619" i="4"/>
  <c r="AI1633" i="4" s="1"/>
  <c r="AB1619" i="4"/>
  <c r="AB1633" i="4" s="1"/>
  <c r="AR1619" i="4"/>
  <c r="AR1633" i="4" s="1"/>
  <c r="M1619" i="4"/>
  <c r="M1633" i="4" s="1"/>
  <c r="AC1619" i="4"/>
  <c r="AC1633" i="4" s="1"/>
  <c r="W1619" i="4"/>
  <c r="W1633" i="4" s="1"/>
  <c r="AM1619" i="4"/>
  <c r="AM1633" i="4" s="1"/>
  <c r="P1619" i="4"/>
  <c r="P1633" i="4" s="1"/>
  <c r="AF1619" i="4"/>
  <c r="AF1633" i="4" s="1"/>
  <c r="Q1619" i="4"/>
  <c r="Q1633" i="4" s="1"/>
  <c r="AG1619" i="4"/>
  <c r="AG1633" i="4" s="1"/>
  <c r="AR1631" i="4"/>
  <c r="AK1631" i="4"/>
  <c r="U1631" i="4"/>
  <c r="AC1631" i="4"/>
  <c r="Y1631" i="4"/>
  <c r="AO1631" i="4"/>
  <c r="Q1631" i="4"/>
  <c r="AG1631" i="4"/>
  <c r="M1631" i="4"/>
  <c r="R1631" i="4"/>
  <c r="AH1631" i="4"/>
  <c r="W1631" i="4"/>
  <c r="AM1631" i="4"/>
  <c r="X1631" i="4"/>
  <c r="AN1631" i="4"/>
  <c r="V1631" i="4"/>
  <c r="AL1631" i="4"/>
  <c r="AA1631" i="4"/>
  <c r="AQ1631" i="4"/>
  <c r="AB1631" i="4"/>
  <c r="Z1631" i="4"/>
  <c r="AP1631" i="4"/>
  <c r="O1631" i="4"/>
  <c r="AE1631" i="4"/>
  <c r="P1631" i="4"/>
  <c r="AF1631" i="4"/>
  <c r="N1631" i="4"/>
  <c r="AD1631" i="4"/>
  <c r="S1631" i="4"/>
  <c r="AI1631" i="4"/>
  <c r="T1631" i="4"/>
  <c r="AJ1631" i="4"/>
  <c r="AP1644" i="4"/>
  <c r="AP1658" i="4" s="1"/>
  <c r="AQ1644" i="4"/>
  <c r="AQ1658" i="4" s="1"/>
  <c r="AA1644" i="4"/>
  <c r="AA1658" i="4" s="1"/>
  <c r="AE1644" i="4"/>
  <c r="AE1658" i="4" s="1"/>
  <c r="W1644" i="4"/>
  <c r="W1658" i="4" s="1"/>
  <c r="AM1644" i="4"/>
  <c r="AM1658" i="4" s="1"/>
  <c r="S1644" i="4"/>
  <c r="S1658" i="4" s="1"/>
  <c r="AI1644" i="4"/>
  <c r="AI1658" i="4" s="1"/>
  <c r="O1644" i="4"/>
  <c r="O1658" i="4" s="1"/>
  <c r="AF1644" i="4"/>
  <c r="AF1658" i="4" s="1"/>
  <c r="Q1644" i="4"/>
  <c r="Q1658" i="4" s="1"/>
  <c r="AG1644" i="4"/>
  <c r="AG1658" i="4" s="1"/>
  <c r="V1644" i="4"/>
  <c r="V1658" i="4" s="1"/>
  <c r="P1644" i="4"/>
  <c r="P1658" i="4" s="1"/>
  <c r="AJ1644" i="4"/>
  <c r="AJ1658" i="4" s="1"/>
  <c r="U1644" i="4"/>
  <c r="U1658" i="4" s="1"/>
  <c r="AK1644" i="4"/>
  <c r="AK1658" i="4" s="1"/>
  <c r="X1644" i="4"/>
  <c r="X1658" i="4" s="1"/>
  <c r="Z1644" i="4"/>
  <c r="Z1658" i="4" s="1"/>
  <c r="T1644" i="4"/>
  <c r="T1658" i="4" s="1"/>
  <c r="AN1644" i="4"/>
  <c r="AN1658" i="4" s="1"/>
  <c r="Y1644" i="4"/>
  <c r="Y1658" i="4" s="1"/>
  <c r="AO1644" i="4"/>
  <c r="AO1658" i="4" s="1"/>
  <c r="N1644" i="4"/>
  <c r="N1658" i="4" s="1"/>
  <c r="AD1644" i="4"/>
  <c r="AD1658" i="4" s="1"/>
  <c r="AB1644" i="4"/>
  <c r="AB1658" i="4" s="1"/>
  <c r="AR1644" i="4"/>
  <c r="AR1658" i="4" s="1"/>
  <c r="M1644" i="4"/>
  <c r="M1658" i="4" s="1"/>
  <c r="AC1644" i="4"/>
  <c r="AC1658" i="4" s="1"/>
  <c r="R1644" i="4"/>
  <c r="R1658" i="4" s="1"/>
  <c r="AH1644" i="4"/>
  <c r="AH1658" i="4" s="1"/>
  <c r="AL1644" i="4"/>
  <c r="AL1658" i="4" s="1"/>
  <c r="AR1656" i="4"/>
  <c r="AG1656" i="4"/>
  <c r="Q1656" i="4"/>
  <c r="AO1656" i="4"/>
  <c r="Y1656" i="4"/>
  <c r="M1656" i="4"/>
  <c r="AK1656" i="4"/>
  <c r="AC1656" i="4"/>
  <c r="U1656" i="4"/>
  <c r="R1656" i="4"/>
  <c r="AH1656" i="4"/>
  <c r="S1656" i="4"/>
  <c r="AI1656" i="4"/>
  <c r="X1656" i="4"/>
  <c r="AN1656" i="4"/>
  <c r="V1656" i="4"/>
  <c r="AL1656" i="4"/>
  <c r="W1656" i="4"/>
  <c r="AM1656" i="4"/>
  <c r="AB1656" i="4"/>
  <c r="Z1656" i="4"/>
  <c r="AP1656" i="4"/>
  <c r="AA1656" i="4"/>
  <c r="AQ1656" i="4"/>
  <c r="P1656" i="4"/>
  <c r="AF1656" i="4"/>
  <c r="N1656" i="4"/>
  <c r="AD1656" i="4"/>
  <c r="O1656" i="4"/>
  <c r="AE1656" i="4"/>
  <c r="T1656" i="4"/>
  <c r="AJ1656" i="4"/>
  <c r="AO1679" i="4"/>
  <c r="AM1679" i="4"/>
  <c r="AG1679" i="4"/>
  <c r="AA1679" i="4"/>
  <c r="V1679" i="4"/>
  <c r="Q1679" i="4"/>
  <c r="AL1679" i="4"/>
  <c r="AE1679" i="4"/>
  <c r="Z1679" i="4"/>
  <c r="U1679" i="4"/>
  <c r="O1679" i="4"/>
  <c r="AQ1679" i="4"/>
  <c r="AI1679" i="4"/>
  <c r="AD1679" i="4"/>
  <c r="Y1679" i="4"/>
  <c r="S1679" i="4"/>
  <c r="N1679" i="4"/>
  <c r="AC1679" i="4"/>
  <c r="W1679" i="4"/>
  <c r="AP1679" i="4"/>
  <c r="R1679" i="4"/>
  <c r="AH1679" i="4"/>
  <c r="M1679" i="4"/>
  <c r="X1679" i="4"/>
  <c r="AN1679" i="4"/>
  <c r="AB1679" i="4"/>
  <c r="AR1679" i="4"/>
  <c r="P1679" i="4"/>
  <c r="AF1679" i="4"/>
  <c r="AK1679" i="4"/>
  <c r="T1679" i="4"/>
  <c r="AJ1679" i="4"/>
  <c r="AO1554" i="4"/>
  <c r="AP1554" i="4"/>
  <c r="AH1554" i="4"/>
  <c r="AA1554" i="4"/>
  <c r="V1554" i="4"/>
  <c r="AM1554" i="4"/>
  <c r="AM1562" i="4" s="1"/>
  <c r="AE1554" i="4"/>
  <c r="Z1554" i="4"/>
  <c r="U1554" i="4"/>
  <c r="AD1554" i="4"/>
  <c r="S1554" i="4"/>
  <c r="N1554" i="4"/>
  <c r="AQ1554" i="4"/>
  <c r="AQ1562" i="4" s="1"/>
  <c r="AC1554" i="4"/>
  <c r="R1554" i="4"/>
  <c r="M1554" i="4"/>
  <c r="AL1554" i="4"/>
  <c r="Y1554" i="4"/>
  <c r="Q1554" i="4"/>
  <c r="AI1554" i="4"/>
  <c r="W1554" i="4"/>
  <c r="W1562" i="4" s="1"/>
  <c r="O1554" i="4"/>
  <c r="P1554" i="4"/>
  <c r="P1562" i="4" s="1"/>
  <c r="AF1554" i="4"/>
  <c r="AF1562" i="4" s="1"/>
  <c r="AG1554" i="4"/>
  <c r="T1554" i="4"/>
  <c r="AJ1554" i="4"/>
  <c r="AK1554" i="4"/>
  <c r="X1554" i="4"/>
  <c r="AN1554" i="4"/>
  <c r="AB1554" i="4"/>
  <c r="AR1554" i="4"/>
  <c r="AR1544" i="4"/>
  <c r="AR1559" i="4" s="1"/>
  <c r="AQ1544" i="4"/>
  <c r="AQ1559" i="4" s="1"/>
  <c r="AA1544" i="4"/>
  <c r="AA1559" i="4" s="1"/>
  <c r="V1544" i="4"/>
  <c r="V1559" i="4" s="1"/>
  <c r="R1544" i="4"/>
  <c r="R1559" i="4" s="1"/>
  <c r="AN1544" i="4"/>
  <c r="AN1559" i="4" s="1"/>
  <c r="Y1544" i="4"/>
  <c r="Y1559" i="4" s="1"/>
  <c r="P1544" i="4"/>
  <c r="P1559" i="4" s="1"/>
  <c r="AK1544" i="4"/>
  <c r="AK1559" i="4" s="1"/>
  <c r="Q1544" i="4"/>
  <c r="Q1559" i="4" s="1"/>
  <c r="AM1544" i="4"/>
  <c r="AM1559" i="4" s="1"/>
  <c r="W1544" i="4"/>
  <c r="W1559" i="4" s="1"/>
  <c r="AB1544" i="4"/>
  <c r="AB1559" i="4" s="1"/>
  <c r="X1544" i="4"/>
  <c r="X1559" i="4" s="1"/>
  <c r="T1544" i="4"/>
  <c r="T1559" i="4" s="1"/>
  <c r="AD1544" i="4"/>
  <c r="AD1559" i="4" s="1"/>
  <c r="U1544" i="4"/>
  <c r="U1559" i="4" s="1"/>
  <c r="AP1544" i="4"/>
  <c r="AP1559" i="4" s="1"/>
  <c r="AG1544" i="4"/>
  <c r="AG1559" i="4" s="1"/>
  <c r="AI1544" i="4"/>
  <c r="AI1559" i="4" s="1"/>
  <c r="S1544" i="4"/>
  <c r="S1559" i="4" s="1"/>
  <c r="AL1544" i="4"/>
  <c r="AL1559" i="4" s="1"/>
  <c r="AC1544" i="4"/>
  <c r="AC1559" i="4" s="1"/>
  <c r="AJ1544" i="4"/>
  <c r="AJ1559" i="4" s="1"/>
  <c r="AO1544" i="4"/>
  <c r="AO1559" i="4" s="1"/>
  <c r="Z1544" i="4"/>
  <c r="Z1559" i="4" s="1"/>
  <c r="AE1544" i="4"/>
  <c r="AE1559" i="4" s="1"/>
  <c r="O1544" i="4"/>
  <c r="O1559" i="4" s="1"/>
  <c r="M1544" i="4"/>
  <c r="M1559" i="4" s="1"/>
  <c r="AH1544" i="4"/>
  <c r="AH1559" i="4" s="1"/>
  <c r="N1544" i="4"/>
  <c r="N1559" i="4" s="1"/>
  <c r="AF1544" i="4"/>
  <c r="AF1559" i="4" s="1"/>
  <c r="AR1598" i="4"/>
  <c r="AO1598" i="4"/>
  <c r="AG1598" i="4"/>
  <c r="Y1598" i="4"/>
  <c r="Q1598" i="4"/>
  <c r="AL1598" i="4"/>
  <c r="AD1598" i="4"/>
  <c r="V1598" i="4"/>
  <c r="N1598" i="4"/>
  <c r="AK1598" i="4"/>
  <c r="AC1598" i="4"/>
  <c r="U1598" i="4"/>
  <c r="M1598" i="4"/>
  <c r="AP1598" i="4"/>
  <c r="AH1598" i="4"/>
  <c r="Z1598" i="4"/>
  <c r="R1598" i="4"/>
  <c r="S1598" i="4"/>
  <c r="AI1598" i="4"/>
  <c r="P1598" i="4"/>
  <c r="AF1598" i="4"/>
  <c r="W1598" i="4"/>
  <c r="AM1598" i="4"/>
  <c r="T1598" i="4"/>
  <c r="AJ1598" i="4"/>
  <c r="AA1598" i="4"/>
  <c r="AQ1598" i="4"/>
  <c r="X1598" i="4"/>
  <c r="AN1598" i="4"/>
  <c r="O1598" i="4"/>
  <c r="AE1598" i="4"/>
  <c r="AB1598" i="4"/>
  <c r="AR1581" i="4"/>
  <c r="AG1581" i="4"/>
  <c r="Q1581" i="4"/>
  <c r="AC1581" i="4"/>
  <c r="M1581" i="4"/>
  <c r="AO1581" i="4"/>
  <c r="Y1581" i="4"/>
  <c r="AK1581" i="4"/>
  <c r="U1581" i="4"/>
  <c r="N1581" i="4"/>
  <c r="AD1581" i="4"/>
  <c r="S1581" i="4"/>
  <c r="AI1581" i="4"/>
  <c r="T1581" i="4"/>
  <c r="AJ1581" i="4"/>
  <c r="R1581" i="4"/>
  <c r="AH1581" i="4"/>
  <c r="W1581" i="4"/>
  <c r="AM1581" i="4"/>
  <c r="X1581" i="4"/>
  <c r="AN1581" i="4"/>
  <c r="V1581" i="4"/>
  <c r="AL1581" i="4"/>
  <c r="AA1581" i="4"/>
  <c r="AQ1581" i="4"/>
  <c r="AB1581" i="4"/>
  <c r="Z1581" i="4"/>
  <c r="AP1581" i="4"/>
  <c r="O1581" i="4"/>
  <c r="AE1581" i="4"/>
  <c r="P1581" i="4"/>
  <c r="AF1581" i="4"/>
  <c r="AR1569" i="4"/>
  <c r="AR1583" i="4" s="1"/>
  <c r="AM1569" i="4"/>
  <c r="AM1583" i="4" s="1"/>
  <c r="AH1569" i="4"/>
  <c r="AH1583" i="4" s="1"/>
  <c r="AC1569" i="4"/>
  <c r="AC1583" i="4" s="1"/>
  <c r="W1569" i="4"/>
  <c r="W1583" i="4" s="1"/>
  <c r="R1569" i="4"/>
  <c r="R1583" i="4" s="1"/>
  <c r="M1569" i="4"/>
  <c r="M1583" i="4" s="1"/>
  <c r="AQ1569" i="4"/>
  <c r="AQ1583" i="4" s="1"/>
  <c r="AL1569" i="4"/>
  <c r="AL1583" i="4" s="1"/>
  <c r="AG1569" i="4"/>
  <c r="AG1583" i="4" s="1"/>
  <c r="AA1569" i="4"/>
  <c r="AA1583" i="4" s="1"/>
  <c r="V1569" i="4"/>
  <c r="V1583" i="4" s="1"/>
  <c r="Q1569" i="4"/>
  <c r="Q1583" i="4" s="1"/>
  <c r="AP1569" i="4"/>
  <c r="AP1583" i="4" s="1"/>
  <c r="AK1569" i="4"/>
  <c r="AK1583" i="4" s="1"/>
  <c r="AE1569" i="4"/>
  <c r="AE1583" i="4" s="1"/>
  <c r="Z1569" i="4"/>
  <c r="Z1583" i="4" s="1"/>
  <c r="U1569" i="4"/>
  <c r="U1583" i="4" s="1"/>
  <c r="O1569" i="4"/>
  <c r="O1583" i="4" s="1"/>
  <c r="AO1569" i="4"/>
  <c r="AO1583" i="4" s="1"/>
  <c r="AI1569" i="4"/>
  <c r="AI1583" i="4" s="1"/>
  <c r="AD1569" i="4"/>
  <c r="AD1583" i="4" s="1"/>
  <c r="Y1569" i="4"/>
  <c r="Y1583" i="4" s="1"/>
  <c r="S1569" i="4"/>
  <c r="S1583" i="4" s="1"/>
  <c r="N1569" i="4"/>
  <c r="N1583" i="4" s="1"/>
  <c r="AB1569" i="4"/>
  <c r="AB1583" i="4" s="1"/>
  <c r="P1569" i="4"/>
  <c r="P1583" i="4" s="1"/>
  <c r="AF1569" i="4"/>
  <c r="AF1583" i="4" s="1"/>
  <c r="T1569" i="4"/>
  <c r="T1583" i="4" s="1"/>
  <c r="AJ1569" i="4"/>
  <c r="AJ1583" i="4" s="1"/>
  <c r="X1569" i="4"/>
  <c r="X1583" i="4" s="1"/>
  <c r="AN1569" i="4"/>
  <c r="AN1583" i="4" s="1"/>
  <c r="AR1597" i="4"/>
  <c r="AQ1597" i="4"/>
  <c r="AL1597" i="4"/>
  <c r="AG1597" i="4"/>
  <c r="AA1597" i="4"/>
  <c r="V1597" i="4"/>
  <c r="Q1597" i="4"/>
  <c r="AP1597" i="4"/>
  <c r="AK1597" i="4"/>
  <c r="AE1597" i="4"/>
  <c r="Z1597" i="4"/>
  <c r="U1597" i="4"/>
  <c r="O1597" i="4"/>
  <c r="AO1597" i="4"/>
  <c r="AI1597" i="4"/>
  <c r="AD1597" i="4"/>
  <c r="Y1597" i="4"/>
  <c r="S1597" i="4"/>
  <c r="S1596" i="4" s="1"/>
  <c r="N1597" i="4"/>
  <c r="AM1597" i="4"/>
  <c r="AH1597" i="4"/>
  <c r="AC1597" i="4"/>
  <c r="W1597" i="4"/>
  <c r="R1597" i="4"/>
  <c r="M1597" i="4"/>
  <c r="P1597" i="4"/>
  <c r="AF1597" i="4"/>
  <c r="T1597" i="4"/>
  <c r="AJ1597" i="4"/>
  <c r="X1597" i="4"/>
  <c r="AN1597" i="4"/>
  <c r="AB1597" i="4"/>
  <c r="AR1606" i="4"/>
  <c r="AK1606" i="4"/>
  <c r="U1606" i="4"/>
  <c r="AC1606" i="4"/>
  <c r="M1606" i="4"/>
  <c r="AO1606" i="4"/>
  <c r="Y1606" i="4"/>
  <c r="AG1606" i="4"/>
  <c r="Q1606" i="4"/>
  <c r="N1606" i="4"/>
  <c r="AD1606" i="4"/>
  <c r="O1606" i="4"/>
  <c r="AE1606" i="4"/>
  <c r="P1606" i="4"/>
  <c r="AF1606" i="4"/>
  <c r="R1606" i="4"/>
  <c r="AH1606" i="4"/>
  <c r="S1606" i="4"/>
  <c r="AI1606" i="4"/>
  <c r="T1606" i="4"/>
  <c r="AJ1606" i="4"/>
  <c r="V1606" i="4"/>
  <c r="AL1606" i="4"/>
  <c r="W1606" i="4"/>
  <c r="AM1606" i="4"/>
  <c r="X1606" i="4"/>
  <c r="AN1606" i="4"/>
  <c r="Z1606" i="4"/>
  <c r="AP1606" i="4"/>
  <c r="AA1606" i="4"/>
  <c r="AQ1606" i="4"/>
  <c r="AB1606" i="4"/>
  <c r="AN1626" i="4"/>
  <c r="AC1626" i="4"/>
  <c r="R1626" i="4"/>
  <c r="AK1626" i="4"/>
  <c r="AK1625" i="4" s="1"/>
  <c r="Z1626" i="4"/>
  <c r="P1626" i="4"/>
  <c r="AH1626" i="4"/>
  <c r="AH1625" i="4" s="1"/>
  <c r="X1626" i="4"/>
  <c r="M1626" i="4"/>
  <c r="AP1626" i="4"/>
  <c r="AF1626" i="4"/>
  <c r="U1626" i="4"/>
  <c r="AQ1626" i="4"/>
  <c r="AA1626" i="4"/>
  <c r="Q1626" i="4"/>
  <c r="AL1626" i="4"/>
  <c r="AL1625" i="4" s="1"/>
  <c r="AD1626" i="4"/>
  <c r="AM1626" i="4"/>
  <c r="W1626" i="4"/>
  <c r="V1626" i="4"/>
  <c r="AR1626" i="4"/>
  <c r="N1626" i="4"/>
  <c r="N1625" i="4" s="1"/>
  <c r="AJ1626" i="4"/>
  <c r="AI1626" i="4"/>
  <c r="AI1625" i="4" s="1"/>
  <c r="S1626" i="4"/>
  <c r="AB1626" i="4"/>
  <c r="T1626" i="4"/>
  <c r="AO1626" i="4"/>
  <c r="AE1626" i="4"/>
  <c r="O1626" i="4"/>
  <c r="AG1626" i="4"/>
  <c r="Y1626" i="4"/>
  <c r="Y1625" i="4" s="1"/>
  <c r="AQ1623" i="4"/>
  <c r="AO1623" i="4"/>
  <c r="T1623" i="4"/>
  <c r="AJ1623" i="4"/>
  <c r="O1623" i="4"/>
  <c r="AE1623" i="4"/>
  <c r="Y1623" i="4"/>
  <c r="U1623" i="4"/>
  <c r="AL1623" i="4"/>
  <c r="V1623" i="4"/>
  <c r="W1623" i="4"/>
  <c r="AR1623" i="4"/>
  <c r="AC1623" i="4"/>
  <c r="AA1623" i="4"/>
  <c r="AH1623" i="4"/>
  <c r="R1623" i="4"/>
  <c r="AB1623" i="4"/>
  <c r="M1623" i="4"/>
  <c r="AI1623" i="4"/>
  <c r="AF1623" i="4"/>
  <c r="AD1623" i="4"/>
  <c r="N1623" i="4"/>
  <c r="AG1623" i="4"/>
  <c r="S1623" i="4"/>
  <c r="AN1623" i="4"/>
  <c r="P1623" i="4"/>
  <c r="AK1623" i="4"/>
  <c r="AP1623" i="4"/>
  <c r="Z1623" i="4"/>
  <c r="Z1621" i="4" s="1"/>
  <c r="Q1623" i="4"/>
  <c r="AM1623" i="4"/>
  <c r="X1623" i="4"/>
  <c r="AR1669" i="4"/>
  <c r="AK1669" i="4"/>
  <c r="U1669" i="4"/>
  <c r="AG1669" i="4"/>
  <c r="Q1669" i="4"/>
  <c r="AC1669" i="4"/>
  <c r="M1669" i="4"/>
  <c r="AO1669" i="4"/>
  <c r="Y1669" i="4"/>
  <c r="R1669" i="4"/>
  <c r="AH1669" i="4"/>
  <c r="S1669" i="4"/>
  <c r="AI1669" i="4"/>
  <c r="P1669" i="4"/>
  <c r="AF1669" i="4"/>
  <c r="V1669" i="4"/>
  <c r="AL1669" i="4"/>
  <c r="W1669" i="4"/>
  <c r="AM1669" i="4"/>
  <c r="T1669" i="4"/>
  <c r="AJ1669" i="4"/>
  <c r="Z1669" i="4"/>
  <c r="AP1669" i="4"/>
  <c r="AA1669" i="4"/>
  <c r="AQ1669" i="4"/>
  <c r="X1669" i="4"/>
  <c r="AN1669" i="4"/>
  <c r="N1669" i="4"/>
  <c r="AD1669" i="4"/>
  <c r="O1669" i="4"/>
  <c r="AE1669" i="4"/>
  <c r="AB1669" i="4"/>
  <c r="AR1654" i="4"/>
  <c r="AQ1654" i="4"/>
  <c r="AL1654" i="4"/>
  <c r="AG1654" i="4"/>
  <c r="AA1654" i="4"/>
  <c r="V1654" i="4"/>
  <c r="AO1654" i="4"/>
  <c r="AI1654" i="4"/>
  <c r="AD1654" i="4"/>
  <c r="Y1654" i="4"/>
  <c r="S1654" i="4"/>
  <c r="N1654" i="4"/>
  <c r="AP1654" i="4"/>
  <c r="AE1654" i="4"/>
  <c r="U1654" i="4"/>
  <c r="M1654" i="4"/>
  <c r="AM1654" i="4"/>
  <c r="AC1654" i="4"/>
  <c r="R1654" i="4"/>
  <c r="AK1654" i="4"/>
  <c r="Z1654" i="4"/>
  <c r="Q1654" i="4"/>
  <c r="AH1654" i="4"/>
  <c r="W1654" i="4"/>
  <c r="O1654" i="4"/>
  <c r="P1654" i="4"/>
  <c r="AF1654" i="4"/>
  <c r="T1654" i="4"/>
  <c r="AJ1654" i="4"/>
  <c r="X1654" i="4"/>
  <c r="AN1654" i="4"/>
  <c r="AB1654" i="4"/>
  <c r="AR1651" i="4"/>
  <c r="AP1651" i="4"/>
  <c r="AK1651" i="4"/>
  <c r="AE1651" i="4"/>
  <c r="Z1651" i="4"/>
  <c r="U1651" i="4"/>
  <c r="O1651" i="4"/>
  <c r="AM1651" i="4"/>
  <c r="AG1651" i="4"/>
  <c r="Y1651" i="4"/>
  <c r="R1651" i="4"/>
  <c r="AL1651" i="4"/>
  <c r="AD1651" i="4"/>
  <c r="W1651" i="4"/>
  <c r="Q1651" i="4"/>
  <c r="AQ1651" i="4"/>
  <c r="AI1651" i="4"/>
  <c r="AC1651" i="4"/>
  <c r="V1651" i="4"/>
  <c r="N1651" i="4"/>
  <c r="AO1651" i="4"/>
  <c r="AH1651" i="4"/>
  <c r="AH1650" i="4" s="1"/>
  <c r="AA1651" i="4"/>
  <c r="S1651" i="4"/>
  <c r="M1651" i="4"/>
  <c r="AB1651" i="4"/>
  <c r="P1651" i="4"/>
  <c r="AF1651" i="4"/>
  <c r="AF1650" i="4" s="1"/>
  <c r="T1651" i="4"/>
  <c r="AJ1651" i="4"/>
  <c r="X1651" i="4"/>
  <c r="AN1651" i="4"/>
  <c r="AF1648" i="4"/>
  <c r="AK1648" i="4"/>
  <c r="Z1648" i="4"/>
  <c r="U1648" i="4"/>
  <c r="AP1648" i="4"/>
  <c r="P1648" i="4"/>
  <c r="AQ1648" i="4"/>
  <c r="AA1648" i="4"/>
  <c r="Q1648" i="4"/>
  <c r="AL1648" i="4"/>
  <c r="AC1648" i="4"/>
  <c r="AM1648" i="4"/>
  <c r="W1648" i="4"/>
  <c r="V1648" i="4"/>
  <c r="AR1648" i="4"/>
  <c r="M1648" i="4"/>
  <c r="AH1648" i="4"/>
  <c r="AI1648" i="4"/>
  <c r="S1648" i="4"/>
  <c r="AB1648" i="4"/>
  <c r="R1648" i="4"/>
  <c r="AN1648" i="4"/>
  <c r="AE1648" i="4"/>
  <c r="AE1646" i="4" s="1"/>
  <c r="O1648" i="4"/>
  <c r="AG1648" i="4"/>
  <c r="X1648" i="4"/>
  <c r="T1648" i="4"/>
  <c r="AO1648" i="4"/>
  <c r="Y1648" i="4"/>
  <c r="AD1648" i="4"/>
  <c r="N1648" i="4"/>
  <c r="AJ1648" i="4"/>
  <c r="X1670" i="4"/>
  <c r="T1670" i="4"/>
  <c r="AN1670" i="4"/>
  <c r="AJ1670" i="4"/>
  <c r="AI1670" i="4"/>
  <c r="S1670" i="4"/>
  <c r="AH1670" i="4"/>
  <c r="R1670" i="4"/>
  <c r="AG1670" i="4"/>
  <c r="Q1670" i="4"/>
  <c r="P1670" i="4"/>
  <c r="AE1670" i="4"/>
  <c r="O1670" i="4"/>
  <c r="AD1670" i="4"/>
  <c r="N1670" i="4"/>
  <c r="AC1670" i="4"/>
  <c r="M1670" i="4"/>
  <c r="AF1670" i="4"/>
  <c r="AQ1670" i="4"/>
  <c r="AA1670" i="4"/>
  <c r="AP1670" i="4"/>
  <c r="Z1670" i="4"/>
  <c r="AO1670" i="4"/>
  <c r="Y1670" i="4"/>
  <c r="AB1670" i="4"/>
  <c r="AM1670" i="4"/>
  <c r="W1670" i="4"/>
  <c r="AL1670" i="4"/>
  <c r="V1670" i="4"/>
  <c r="AK1670" i="4"/>
  <c r="U1670" i="4"/>
  <c r="AR1670" i="4"/>
  <c r="AR1680" i="4"/>
  <c r="AK1680" i="4"/>
  <c r="AC1680" i="4"/>
  <c r="U1680" i="4"/>
  <c r="M1680" i="4"/>
  <c r="AP1680" i="4"/>
  <c r="AH1680" i="4"/>
  <c r="Z1680" i="4"/>
  <c r="R1680" i="4"/>
  <c r="AO1680" i="4"/>
  <c r="AG1680" i="4"/>
  <c r="Y1680" i="4"/>
  <c r="Q1680" i="4"/>
  <c r="V1680" i="4"/>
  <c r="N1680" i="4"/>
  <c r="AL1680" i="4"/>
  <c r="AD1680" i="4"/>
  <c r="W1680" i="4"/>
  <c r="AM1680" i="4"/>
  <c r="T1680" i="4"/>
  <c r="AJ1680" i="4"/>
  <c r="AA1680" i="4"/>
  <c r="AQ1680" i="4"/>
  <c r="X1680" i="4"/>
  <c r="AN1680" i="4"/>
  <c r="O1680" i="4"/>
  <c r="AE1680" i="4"/>
  <c r="AB1680" i="4"/>
  <c r="S1680" i="4"/>
  <c r="AI1680" i="4"/>
  <c r="P1680" i="4"/>
  <c r="AF1680" i="4"/>
  <c r="AR1681" i="4"/>
  <c r="AO1681" i="4"/>
  <c r="Y1681" i="4"/>
  <c r="AK1681" i="4"/>
  <c r="U1681" i="4"/>
  <c r="AG1681" i="4"/>
  <c r="Q1681" i="4"/>
  <c r="AC1681" i="4"/>
  <c r="M1681" i="4"/>
  <c r="V1681" i="4"/>
  <c r="AL1681" i="4"/>
  <c r="W1681" i="4"/>
  <c r="AM1681" i="4"/>
  <c r="X1681" i="4"/>
  <c r="AN1681" i="4"/>
  <c r="Z1681" i="4"/>
  <c r="AP1681" i="4"/>
  <c r="AA1681" i="4"/>
  <c r="AQ1681" i="4"/>
  <c r="AB1681" i="4"/>
  <c r="N1681" i="4"/>
  <c r="AD1681" i="4"/>
  <c r="O1681" i="4"/>
  <c r="AE1681" i="4"/>
  <c r="P1681" i="4"/>
  <c r="AF1681" i="4"/>
  <c r="R1681" i="4"/>
  <c r="AH1681" i="4"/>
  <c r="S1681" i="4"/>
  <c r="AI1681" i="4"/>
  <c r="T1681" i="4"/>
  <c r="AJ1681" i="4"/>
  <c r="M1498" i="4"/>
  <c r="M1512" i="4" s="1"/>
  <c r="N1498" i="4"/>
  <c r="N1512" i="4" s="1"/>
  <c r="R1498" i="4"/>
  <c r="R1512" i="4" s="1"/>
  <c r="V1498" i="4"/>
  <c r="V1512" i="4" s="1"/>
  <c r="Z1498" i="4"/>
  <c r="Z1512" i="4" s="1"/>
  <c r="AD1498" i="4"/>
  <c r="AD1512" i="4" s="1"/>
  <c r="AH1498" i="4"/>
  <c r="AH1512" i="4" s="1"/>
  <c r="AL1498" i="4"/>
  <c r="AL1512" i="4" s="1"/>
  <c r="AP1498" i="4"/>
  <c r="AP1512" i="4" s="1"/>
  <c r="O1498" i="4"/>
  <c r="O1512" i="4" s="1"/>
  <c r="S1498" i="4"/>
  <c r="S1512" i="4" s="1"/>
  <c r="W1498" i="4"/>
  <c r="W1512" i="4" s="1"/>
  <c r="AA1498" i="4"/>
  <c r="AA1512" i="4" s="1"/>
  <c r="AE1498" i="4"/>
  <c r="AE1512" i="4" s="1"/>
  <c r="AI1498" i="4"/>
  <c r="AI1512" i="4" s="1"/>
  <c r="AM1498" i="4"/>
  <c r="AM1512" i="4" s="1"/>
  <c r="AQ1498" i="4"/>
  <c r="AQ1512" i="4" s="1"/>
  <c r="P1498" i="4"/>
  <c r="P1512" i="4" s="1"/>
  <c r="T1498" i="4"/>
  <c r="T1512" i="4" s="1"/>
  <c r="X1498" i="4"/>
  <c r="X1512" i="4" s="1"/>
  <c r="AB1498" i="4"/>
  <c r="AB1512" i="4" s="1"/>
  <c r="AF1498" i="4"/>
  <c r="AF1512" i="4" s="1"/>
  <c r="AJ1498" i="4"/>
  <c r="AJ1512" i="4" s="1"/>
  <c r="AN1498" i="4"/>
  <c r="AN1512" i="4" s="1"/>
  <c r="AR1498" i="4"/>
  <c r="AR1512" i="4" s="1"/>
  <c r="Y1498" i="4"/>
  <c r="Y1512" i="4" s="1"/>
  <c r="AO1498" i="4"/>
  <c r="AO1512" i="4" s="1"/>
  <c r="Q1498" i="4"/>
  <c r="Q1512" i="4" s="1"/>
  <c r="AC1498" i="4"/>
  <c r="AC1512" i="4" s="1"/>
  <c r="AG1498" i="4"/>
  <c r="AG1512" i="4" s="1"/>
  <c r="U1498" i="4"/>
  <c r="U1512" i="4" s="1"/>
  <c r="AK1498" i="4"/>
  <c r="AK1512" i="4" s="1"/>
  <c r="Q1502" i="4"/>
  <c r="U1502" i="4"/>
  <c r="Y1502" i="4"/>
  <c r="AC1502" i="4"/>
  <c r="AG1502" i="4"/>
  <c r="AK1502" i="4"/>
  <c r="AO1502" i="4"/>
  <c r="N1502" i="4"/>
  <c r="R1502" i="4"/>
  <c r="V1502" i="4"/>
  <c r="Z1502" i="4"/>
  <c r="AD1502" i="4"/>
  <c r="AH1502" i="4"/>
  <c r="AL1502" i="4"/>
  <c r="AP1502" i="4"/>
  <c r="O1502" i="4"/>
  <c r="S1502" i="4"/>
  <c r="W1502" i="4"/>
  <c r="AA1502" i="4"/>
  <c r="AE1502" i="4"/>
  <c r="AI1502" i="4"/>
  <c r="AM1502" i="4"/>
  <c r="AQ1502" i="4"/>
  <c r="T1502" i="4"/>
  <c r="AJ1502" i="4"/>
  <c r="M1502" i="4"/>
  <c r="AR1502" i="4"/>
  <c r="X1502" i="4"/>
  <c r="AN1502" i="4"/>
  <c r="AB1502" i="4"/>
  <c r="AF1502" i="4"/>
  <c r="P1502" i="4"/>
  <c r="Q1508" i="4"/>
  <c r="U1508" i="4"/>
  <c r="Y1508" i="4"/>
  <c r="AC1508" i="4"/>
  <c r="AG1508" i="4"/>
  <c r="AK1508" i="4"/>
  <c r="AO1508" i="4"/>
  <c r="M1508" i="4"/>
  <c r="N1508" i="4"/>
  <c r="R1508" i="4"/>
  <c r="V1508" i="4"/>
  <c r="Z1508" i="4"/>
  <c r="AD1508" i="4"/>
  <c r="AH1508" i="4"/>
  <c r="AL1508" i="4"/>
  <c r="AP1508" i="4"/>
  <c r="S1508" i="4"/>
  <c r="AA1508" i="4"/>
  <c r="AI1508" i="4"/>
  <c r="AQ1508" i="4"/>
  <c r="O1508" i="4"/>
  <c r="AE1508" i="4"/>
  <c r="X1508" i="4"/>
  <c r="AN1508" i="4"/>
  <c r="T1508" i="4"/>
  <c r="AB1508" i="4"/>
  <c r="AJ1508" i="4"/>
  <c r="AR1508" i="4"/>
  <c r="W1508" i="4"/>
  <c r="AM1508" i="4"/>
  <c r="P1508" i="4"/>
  <c r="AF1508" i="4"/>
  <c r="M1500" i="4"/>
  <c r="O1500" i="4"/>
  <c r="S1500" i="4"/>
  <c r="W1500" i="4"/>
  <c r="AA1500" i="4"/>
  <c r="AE1500" i="4"/>
  <c r="AI1500" i="4"/>
  <c r="AM1500" i="4"/>
  <c r="AQ1500" i="4"/>
  <c r="P1500" i="4"/>
  <c r="T1500" i="4"/>
  <c r="X1500" i="4"/>
  <c r="AB1500" i="4"/>
  <c r="AF1500" i="4"/>
  <c r="AJ1500" i="4"/>
  <c r="AN1500" i="4"/>
  <c r="AR1500" i="4"/>
  <c r="Q1500" i="4"/>
  <c r="U1500" i="4"/>
  <c r="Y1500" i="4"/>
  <c r="AC1500" i="4"/>
  <c r="AG1500" i="4"/>
  <c r="AK1500" i="4"/>
  <c r="AO1500" i="4"/>
  <c r="R1500" i="4"/>
  <c r="AH1500" i="4"/>
  <c r="Z1500" i="4"/>
  <c r="V1500" i="4"/>
  <c r="AL1500" i="4"/>
  <c r="AP1500" i="4"/>
  <c r="N1500" i="4"/>
  <c r="AD1500" i="4"/>
  <c r="O1506" i="4"/>
  <c r="S1506" i="4"/>
  <c r="W1506" i="4"/>
  <c r="AA1506" i="4"/>
  <c r="AE1506" i="4"/>
  <c r="AI1506" i="4"/>
  <c r="AM1506" i="4"/>
  <c r="AQ1506" i="4"/>
  <c r="P1506" i="4"/>
  <c r="T1506" i="4"/>
  <c r="X1506" i="4"/>
  <c r="AB1506" i="4"/>
  <c r="AF1506" i="4"/>
  <c r="AJ1506" i="4"/>
  <c r="AN1506" i="4"/>
  <c r="AR1506" i="4"/>
  <c r="Q1506" i="4"/>
  <c r="Y1506" i="4"/>
  <c r="AG1506" i="4"/>
  <c r="AO1506" i="4"/>
  <c r="M1506" i="4"/>
  <c r="V1506" i="4"/>
  <c r="AL1506" i="4"/>
  <c r="R1506" i="4"/>
  <c r="Z1506" i="4"/>
  <c r="AH1506" i="4"/>
  <c r="AP1506" i="4"/>
  <c r="U1506" i="4"/>
  <c r="AC1506" i="4"/>
  <c r="AK1506" i="4"/>
  <c r="N1506" i="4"/>
  <c r="AD1506" i="4"/>
  <c r="Q1504" i="4"/>
  <c r="U1504" i="4"/>
  <c r="Y1504" i="4"/>
  <c r="AC1504" i="4"/>
  <c r="AG1504" i="4"/>
  <c r="AK1504" i="4"/>
  <c r="AO1504" i="4"/>
  <c r="S1504" i="4"/>
  <c r="AA1504" i="4"/>
  <c r="N1504" i="4"/>
  <c r="R1504" i="4"/>
  <c r="V1504" i="4"/>
  <c r="Z1504" i="4"/>
  <c r="AD1504" i="4"/>
  <c r="AH1504" i="4"/>
  <c r="AL1504" i="4"/>
  <c r="AP1504" i="4"/>
  <c r="O1504" i="4"/>
  <c r="W1504" i="4"/>
  <c r="AE1504" i="4"/>
  <c r="AB1504" i="4"/>
  <c r="AM1504" i="4"/>
  <c r="AJ1504" i="4"/>
  <c r="P1504" i="4"/>
  <c r="AF1504" i="4"/>
  <c r="AN1504" i="4"/>
  <c r="T1504" i="4"/>
  <c r="AI1504" i="4"/>
  <c r="AQ1504" i="4"/>
  <c r="X1504" i="4"/>
  <c r="AR1504" i="4"/>
  <c r="M1497" i="4"/>
  <c r="M1511" i="4" s="1"/>
  <c r="Q1497" i="4"/>
  <c r="Q1511" i="4" s="1"/>
  <c r="U1497" i="4"/>
  <c r="U1511" i="4" s="1"/>
  <c r="Y1497" i="4"/>
  <c r="Y1511" i="4" s="1"/>
  <c r="AC1497" i="4"/>
  <c r="AC1511" i="4" s="1"/>
  <c r="AG1497" i="4"/>
  <c r="AG1511" i="4" s="1"/>
  <c r="AK1497" i="4"/>
  <c r="AK1511" i="4" s="1"/>
  <c r="AO1497" i="4"/>
  <c r="AO1511" i="4" s="1"/>
  <c r="N1497" i="4"/>
  <c r="N1511" i="4" s="1"/>
  <c r="R1497" i="4"/>
  <c r="R1511" i="4" s="1"/>
  <c r="V1497" i="4"/>
  <c r="V1511" i="4" s="1"/>
  <c r="Z1497" i="4"/>
  <c r="Z1511" i="4" s="1"/>
  <c r="AD1497" i="4"/>
  <c r="AD1511" i="4" s="1"/>
  <c r="AH1497" i="4"/>
  <c r="AH1511" i="4" s="1"/>
  <c r="AL1497" i="4"/>
  <c r="AL1511" i="4" s="1"/>
  <c r="AP1497" i="4"/>
  <c r="AP1511" i="4" s="1"/>
  <c r="O1497" i="4"/>
  <c r="O1511" i="4" s="1"/>
  <c r="S1497" i="4"/>
  <c r="S1511" i="4" s="1"/>
  <c r="W1497" i="4"/>
  <c r="W1511" i="4" s="1"/>
  <c r="AA1497" i="4"/>
  <c r="AA1511" i="4" s="1"/>
  <c r="AE1497" i="4"/>
  <c r="AE1511" i="4" s="1"/>
  <c r="AI1497" i="4"/>
  <c r="AI1511" i="4" s="1"/>
  <c r="AM1497" i="4"/>
  <c r="AM1511" i="4" s="1"/>
  <c r="AQ1497" i="4"/>
  <c r="AQ1511" i="4" s="1"/>
  <c r="X1497" i="4"/>
  <c r="X1511" i="4" s="1"/>
  <c r="AN1497" i="4"/>
  <c r="AN1511" i="4" s="1"/>
  <c r="P1497" i="4"/>
  <c r="P1511" i="4" s="1"/>
  <c r="AB1497" i="4"/>
  <c r="AB1511" i="4" s="1"/>
  <c r="AR1497" i="4"/>
  <c r="AR1511" i="4" s="1"/>
  <c r="AF1497" i="4"/>
  <c r="AF1511" i="4" s="1"/>
  <c r="T1497" i="4"/>
  <c r="T1511" i="4" s="1"/>
  <c r="AJ1497" i="4"/>
  <c r="AJ1511" i="4" s="1"/>
  <c r="N1509" i="4"/>
  <c r="R1509" i="4"/>
  <c r="V1509" i="4"/>
  <c r="Z1509" i="4"/>
  <c r="AD1509" i="4"/>
  <c r="AH1509" i="4"/>
  <c r="AL1509" i="4"/>
  <c r="AP1509" i="4"/>
  <c r="O1509" i="4"/>
  <c r="S1509" i="4"/>
  <c r="W1509" i="4"/>
  <c r="AA1509" i="4"/>
  <c r="AE1509" i="4"/>
  <c r="AI1509" i="4"/>
  <c r="AM1509" i="4"/>
  <c r="AQ1509" i="4"/>
  <c r="M1509" i="4"/>
  <c r="T1509" i="4"/>
  <c r="AB1509" i="4"/>
  <c r="AJ1509" i="4"/>
  <c r="AR1509" i="4"/>
  <c r="P1509" i="4"/>
  <c r="AF1509" i="4"/>
  <c r="Y1509" i="4"/>
  <c r="AO1509" i="4"/>
  <c r="U1509" i="4"/>
  <c r="AC1509" i="4"/>
  <c r="AK1509" i="4"/>
  <c r="X1509" i="4"/>
  <c r="AN1509" i="4"/>
  <c r="Q1509" i="4"/>
  <c r="AG1509" i="4"/>
  <c r="P1507" i="4"/>
  <c r="T1507" i="4"/>
  <c r="T1515" i="4" s="1"/>
  <c r="X1507" i="4"/>
  <c r="AB1507" i="4"/>
  <c r="AF1507" i="4"/>
  <c r="AJ1507" i="4"/>
  <c r="AN1507" i="4"/>
  <c r="AR1507" i="4"/>
  <c r="Q1507" i="4"/>
  <c r="U1507" i="4"/>
  <c r="Y1507" i="4"/>
  <c r="AC1507" i="4"/>
  <c r="AG1507" i="4"/>
  <c r="AK1507" i="4"/>
  <c r="AO1507" i="4"/>
  <c r="R1507" i="4"/>
  <c r="Z1507" i="4"/>
  <c r="AH1507" i="4"/>
  <c r="AP1507" i="4"/>
  <c r="AD1507" i="4"/>
  <c r="W1507" i="4"/>
  <c r="AM1507" i="4"/>
  <c r="S1507" i="4"/>
  <c r="AA1507" i="4"/>
  <c r="AI1507" i="4"/>
  <c r="AQ1507" i="4"/>
  <c r="M1507" i="4"/>
  <c r="N1507" i="4"/>
  <c r="V1507" i="4"/>
  <c r="AL1507" i="4"/>
  <c r="O1507" i="4"/>
  <c r="AE1507" i="4"/>
  <c r="N1505" i="4"/>
  <c r="R1505" i="4"/>
  <c r="V1505" i="4"/>
  <c r="Z1505" i="4"/>
  <c r="AD1505" i="4"/>
  <c r="AH1505" i="4"/>
  <c r="AL1505" i="4"/>
  <c r="AP1505" i="4"/>
  <c r="O1505" i="4"/>
  <c r="S1505" i="4"/>
  <c r="W1505" i="4"/>
  <c r="AA1505" i="4"/>
  <c r="AE1505" i="4"/>
  <c r="AI1505" i="4"/>
  <c r="AM1505" i="4"/>
  <c r="AQ1505" i="4"/>
  <c r="P1505" i="4"/>
  <c r="X1505" i="4"/>
  <c r="AF1505" i="4"/>
  <c r="AN1505" i="4"/>
  <c r="U1505" i="4"/>
  <c r="AK1505" i="4"/>
  <c r="Q1505" i="4"/>
  <c r="Y1505" i="4"/>
  <c r="AG1505" i="4"/>
  <c r="AO1505" i="4"/>
  <c r="T1505" i="4"/>
  <c r="AB1505" i="4"/>
  <c r="AJ1505" i="4"/>
  <c r="AR1505" i="4"/>
  <c r="AC1505" i="4"/>
  <c r="M1505" i="4"/>
  <c r="P1501" i="4"/>
  <c r="T1501" i="4"/>
  <c r="X1501" i="4"/>
  <c r="AB1501" i="4"/>
  <c r="AF1501" i="4"/>
  <c r="AJ1501" i="4"/>
  <c r="AN1501" i="4"/>
  <c r="AR1501" i="4"/>
  <c r="Q1501" i="4"/>
  <c r="U1501" i="4"/>
  <c r="Y1501" i="4"/>
  <c r="AC1501" i="4"/>
  <c r="AG1501" i="4"/>
  <c r="AK1501" i="4"/>
  <c r="AO1501" i="4"/>
  <c r="N1501" i="4"/>
  <c r="R1501" i="4"/>
  <c r="V1501" i="4"/>
  <c r="Z1501" i="4"/>
  <c r="AD1501" i="4"/>
  <c r="AH1501" i="4"/>
  <c r="AL1501" i="4"/>
  <c r="AP1501" i="4"/>
  <c r="S1501" i="4"/>
  <c r="AI1501" i="4"/>
  <c r="AQ1501" i="4"/>
  <c r="W1501" i="4"/>
  <c r="AM1501" i="4"/>
  <c r="M1501" i="4"/>
  <c r="AA1501" i="4"/>
  <c r="O1501" i="4"/>
  <c r="AE1501" i="4"/>
  <c r="AG1041" i="4"/>
  <c r="AG243" i="11" s="1"/>
  <c r="N1161" i="4"/>
  <c r="R1161" i="4"/>
  <c r="V1161" i="4"/>
  <c r="Z1161" i="4"/>
  <c r="AD1161" i="4"/>
  <c r="AH1161" i="4"/>
  <c r="AL1161" i="4"/>
  <c r="AP1161" i="4"/>
  <c r="O1161" i="4"/>
  <c r="S1161" i="4"/>
  <c r="W1161" i="4"/>
  <c r="AA1161" i="4"/>
  <c r="AE1161" i="4"/>
  <c r="AI1161" i="4"/>
  <c r="AM1161" i="4"/>
  <c r="AQ1161" i="4"/>
  <c r="P1161" i="4"/>
  <c r="T1161" i="4"/>
  <c r="X1161" i="4"/>
  <c r="AB1161" i="4"/>
  <c r="AF1161" i="4"/>
  <c r="AJ1161" i="4"/>
  <c r="AN1161" i="4"/>
  <c r="AR1161" i="4"/>
  <c r="Q1161" i="4"/>
  <c r="AG1161" i="4"/>
  <c r="U1161" i="4"/>
  <c r="AK1161" i="4"/>
  <c r="M1161" i="4"/>
  <c r="Y1161" i="4"/>
  <c r="AO1161" i="4"/>
  <c r="AC1161" i="4"/>
  <c r="P1147" i="4"/>
  <c r="T1147" i="4"/>
  <c r="X1147" i="4"/>
  <c r="AB1147" i="4"/>
  <c r="AF1147" i="4"/>
  <c r="AJ1147" i="4"/>
  <c r="AN1147" i="4"/>
  <c r="AR1147" i="4"/>
  <c r="Q1147" i="4"/>
  <c r="U1147" i="4"/>
  <c r="Y1147" i="4"/>
  <c r="AC1147" i="4"/>
  <c r="AG1147" i="4"/>
  <c r="AK1147" i="4"/>
  <c r="AO1147" i="4"/>
  <c r="N1147" i="4"/>
  <c r="R1147" i="4"/>
  <c r="V1147" i="4"/>
  <c r="Z1147" i="4"/>
  <c r="AD1147" i="4"/>
  <c r="AH1147" i="4"/>
  <c r="AL1147" i="4"/>
  <c r="AP1147" i="4"/>
  <c r="W1147" i="4"/>
  <c r="AM1147" i="4"/>
  <c r="AA1147" i="4"/>
  <c r="AQ1147" i="4"/>
  <c r="O1147" i="4"/>
  <c r="AE1147" i="4"/>
  <c r="S1147" i="4"/>
  <c r="AI1147" i="4"/>
  <c r="Q1164" i="4"/>
  <c r="U1164" i="4"/>
  <c r="Y1164" i="4"/>
  <c r="AC1164" i="4"/>
  <c r="AG1164" i="4"/>
  <c r="AK1164" i="4"/>
  <c r="AO1164" i="4"/>
  <c r="N1164" i="4"/>
  <c r="R1164" i="4"/>
  <c r="V1164" i="4"/>
  <c r="Z1164" i="4"/>
  <c r="AD1164" i="4"/>
  <c r="AH1164" i="4"/>
  <c r="AL1164" i="4"/>
  <c r="AP1164" i="4"/>
  <c r="O1164" i="4"/>
  <c r="S1164" i="4"/>
  <c r="W1164" i="4"/>
  <c r="AA1164" i="4"/>
  <c r="AE1164" i="4"/>
  <c r="AI1164" i="4"/>
  <c r="AM1164" i="4"/>
  <c r="AQ1164" i="4"/>
  <c r="T1164" i="4"/>
  <c r="AJ1164" i="4"/>
  <c r="X1164" i="4"/>
  <c r="AN1164" i="4"/>
  <c r="AB1164" i="4"/>
  <c r="AR1164" i="4"/>
  <c r="P1164" i="4"/>
  <c r="AF1164" i="4"/>
  <c r="N1165" i="4"/>
  <c r="R1165" i="4"/>
  <c r="V1165" i="4"/>
  <c r="Z1165" i="4"/>
  <c r="AD1165" i="4"/>
  <c r="AH1165" i="4"/>
  <c r="AL1165" i="4"/>
  <c r="AP1165" i="4"/>
  <c r="O1165" i="4"/>
  <c r="O1163" i="4" s="1"/>
  <c r="S1165" i="4"/>
  <c r="S1163" i="4" s="1"/>
  <c r="W1165" i="4"/>
  <c r="W1163" i="4" s="1"/>
  <c r="AA1165" i="4"/>
  <c r="AA1163" i="4" s="1"/>
  <c r="AE1165" i="4"/>
  <c r="AE1163" i="4" s="1"/>
  <c r="AI1165" i="4"/>
  <c r="AI1163" i="4" s="1"/>
  <c r="AM1165" i="4"/>
  <c r="AM1163" i="4" s="1"/>
  <c r="AQ1165" i="4"/>
  <c r="AQ1163" i="4" s="1"/>
  <c r="P1165" i="4"/>
  <c r="T1165" i="4"/>
  <c r="X1165" i="4"/>
  <c r="AB1165" i="4"/>
  <c r="AF1165" i="4"/>
  <c r="AJ1165" i="4"/>
  <c r="AN1165" i="4"/>
  <c r="AR1165" i="4"/>
  <c r="U1165" i="4"/>
  <c r="AK1165" i="4"/>
  <c r="Y1165" i="4"/>
  <c r="AO1165" i="4"/>
  <c r="AC1165" i="4"/>
  <c r="Q1165" i="4"/>
  <c r="AG1165" i="4"/>
  <c r="X1149" i="4"/>
  <c r="Q1149" i="4"/>
  <c r="U1149" i="4"/>
  <c r="Z1149" i="4"/>
  <c r="AD1149" i="4"/>
  <c r="AH1149" i="4"/>
  <c r="AL1149" i="4"/>
  <c r="AP1149" i="4"/>
  <c r="N1149" i="4"/>
  <c r="R1149" i="4"/>
  <c r="V1149" i="4"/>
  <c r="AA1149" i="4"/>
  <c r="AE1149" i="4"/>
  <c r="AI1149" i="4"/>
  <c r="AM1149" i="4"/>
  <c r="AQ1149" i="4"/>
  <c r="O1149" i="4"/>
  <c r="S1149" i="4"/>
  <c r="W1149" i="4"/>
  <c r="AB1149" i="4"/>
  <c r="AF1149" i="4"/>
  <c r="AJ1149" i="4"/>
  <c r="AN1149" i="4"/>
  <c r="AR1149" i="4"/>
  <c r="Y1149" i="4"/>
  <c r="AO1149" i="4"/>
  <c r="AK1149" i="4"/>
  <c r="AC1149" i="4"/>
  <c r="P1149" i="4"/>
  <c r="AG1149" i="4"/>
  <c r="T1149" i="4"/>
  <c r="O1167" i="4"/>
  <c r="S1167" i="4"/>
  <c r="W1167" i="4"/>
  <c r="AA1167" i="4"/>
  <c r="AE1167" i="4"/>
  <c r="AI1167" i="4"/>
  <c r="AM1167" i="4"/>
  <c r="AQ1167" i="4"/>
  <c r="P1167" i="4"/>
  <c r="T1167" i="4"/>
  <c r="X1167" i="4"/>
  <c r="AB1167" i="4"/>
  <c r="AF1167" i="4"/>
  <c r="AJ1167" i="4"/>
  <c r="AN1167" i="4"/>
  <c r="AR1167" i="4"/>
  <c r="Q1167" i="4"/>
  <c r="U1167" i="4"/>
  <c r="Y1167" i="4"/>
  <c r="AC1167" i="4"/>
  <c r="AG1167" i="4"/>
  <c r="AK1167" i="4"/>
  <c r="AO1167" i="4"/>
  <c r="V1167" i="4"/>
  <c r="AL1167" i="4"/>
  <c r="Z1167" i="4"/>
  <c r="AP1167" i="4"/>
  <c r="N1167" i="4"/>
  <c r="AD1167" i="4"/>
  <c r="M1167" i="4"/>
  <c r="R1167" i="4"/>
  <c r="AH1167" i="4"/>
  <c r="O1162" i="4"/>
  <c r="S1162" i="4"/>
  <c r="W1162" i="4"/>
  <c r="AA1162" i="4"/>
  <c r="AE1162" i="4"/>
  <c r="AI1162" i="4"/>
  <c r="AM1162" i="4"/>
  <c r="AQ1162" i="4"/>
  <c r="P1162" i="4"/>
  <c r="T1162" i="4"/>
  <c r="X1162" i="4"/>
  <c r="AB1162" i="4"/>
  <c r="AF1162" i="4"/>
  <c r="AJ1162" i="4"/>
  <c r="AN1162" i="4"/>
  <c r="AR1162" i="4"/>
  <c r="Q1162" i="4"/>
  <c r="U1162" i="4"/>
  <c r="Y1162" i="4"/>
  <c r="AC1162" i="4"/>
  <c r="AG1162" i="4"/>
  <c r="AK1162" i="4"/>
  <c r="AO1162" i="4"/>
  <c r="R1162" i="4"/>
  <c r="AH1162" i="4"/>
  <c r="M1162" i="4"/>
  <c r="V1162" i="4"/>
  <c r="AL1162" i="4"/>
  <c r="Z1162" i="4"/>
  <c r="AP1162" i="4"/>
  <c r="AD1162" i="4"/>
  <c r="N1162" i="4"/>
  <c r="N1146" i="4"/>
  <c r="R1146" i="4"/>
  <c r="W1146" i="4"/>
  <c r="AA1146" i="4"/>
  <c r="AE1146" i="4"/>
  <c r="AE1145" i="4" s="1"/>
  <c r="AI1146" i="4"/>
  <c r="AM1146" i="4"/>
  <c r="AQ1146" i="4"/>
  <c r="O1146" i="4"/>
  <c r="T1146" i="4"/>
  <c r="T1145" i="4" s="1"/>
  <c r="X1146" i="4"/>
  <c r="X1145" i="4" s="1"/>
  <c r="AB1146" i="4"/>
  <c r="AB1145" i="4" s="1"/>
  <c r="AF1146" i="4"/>
  <c r="AF1145" i="4" s="1"/>
  <c r="AJ1146" i="4"/>
  <c r="AJ1145" i="4" s="1"/>
  <c r="AN1146" i="4"/>
  <c r="AN1145" i="4" s="1"/>
  <c r="AR1146" i="4"/>
  <c r="AR1145" i="4" s="1"/>
  <c r="S1146" i="4"/>
  <c r="P1146" i="4"/>
  <c r="U1146" i="4"/>
  <c r="Y1146" i="4"/>
  <c r="AC1146" i="4"/>
  <c r="AG1146" i="4"/>
  <c r="AK1146" i="4"/>
  <c r="AO1146" i="4"/>
  <c r="V1146" i="4"/>
  <c r="AL1146" i="4"/>
  <c r="AL1145" i="4" s="1"/>
  <c r="Z1146" i="4"/>
  <c r="Z1145" i="4" s="1"/>
  <c r="AP1146" i="4"/>
  <c r="AD1146" i="4"/>
  <c r="Q1146" i="4"/>
  <c r="AH1146" i="4"/>
  <c r="O1144" i="4"/>
  <c r="S1144" i="4"/>
  <c r="W1144" i="4"/>
  <c r="AA1144" i="4"/>
  <c r="AE1144" i="4"/>
  <c r="AI1144" i="4"/>
  <c r="AM1144" i="4"/>
  <c r="AQ1144" i="4"/>
  <c r="P1144" i="4"/>
  <c r="Q1144" i="4"/>
  <c r="U1144" i="4"/>
  <c r="Y1144" i="4"/>
  <c r="AC1144" i="4"/>
  <c r="AG1144" i="4"/>
  <c r="AK1144" i="4"/>
  <c r="AO1144" i="4"/>
  <c r="T1144" i="4"/>
  <c r="AB1144" i="4"/>
  <c r="AJ1144" i="4"/>
  <c r="AR1144" i="4"/>
  <c r="V1144" i="4"/>
  <c r="AD1144" i="4"/>
  <c r="AL1144" i="4"/>
  <c r="N1144" i="4"/>
  <c r="X1144" i="4"/>
  <c r="AF1144" i="4"/>
  <c r="AN1144" i="4"/>
  <c r="AH1144" i="4"/>
  <c r="AP1144" i="4"/>
  <c r="R1144" i="4"/>
  <c r="Z1144" i="4"/>
  <c r="N1143" i="4"/>
  <c r="R1143" i="4"/>
  <c r="V1143" i="4"/>
  <c r="Z1143" i="4"/>
  <c r="AD1143" i="4"/>
  <c r="AH1143" i="4"/>
  <c r="AL1143" i="4"/>
  <c r="AP1143" i="4"/>
  <c r="O1143" i="4"/>
  <c r="S1143" i="4"/>
  <c r="W1143" i="4"/>
  <c r="AA1143" i="4"/>
  <c r="AE1143" i="4"/>
  <c r="AI1143" i="4"/>
  <c r="AM1143" i="4"/>
  <c r="AQ1143" i="4"/>
  <c r="P1143" i="4"/>
  <c r="T1143" i="4"/>
  <c r="X1143" i="4"/>
  <c r="AB1143" i="4"/>
  <c r="AF1143" i="4"/>
  <c r="AJ1143" i="4"/>
  <c r="AN1143" i="4"/>
  <c r="AR1143" i="4"/>
  <c r="U1143" i="4"/>
  <c r="AK1143" i="4"/>
  <c r="Y1143" i="4"/>
  <c r="AO1143" i="4"/>
  <c r="AC1143" i="4"/>
  <c r="Q1143" i="4"/>
  <c r="AG1143" i="4"/>
  <c r="M1164" i="4"/>
  <c r="M1165" i="4"/>
  <c r="M1149" i="4"/>
  <c r="M1041" i="4"/>
  <c r="M243" i="11" s="1"/>
  <c r="AN1041" i="4"/>
  <c r="AN243" i="11" s="1"/>
  <c r="AD1041" i="4"/>
  <c r="AD243" i="11" s="1"/>
  <c r="M1146" i="4"/>
  <c r="M1144" i="4"/>
  <c r="M1143" i="4"/>
  <c r="AA1041" i="4"/>
  <c r="AA243" i="11" s="1"/>
  <c r="M1147" i="4"/>
  <c r="AO1041" i="4"/>
  <c r="AO243" i="11" s="1"/>
  <c r="AL1041" i="4"/>
  <c r="AL243" i="11" s="1"/>
  <c r="AE1041" i="4"/>
  <c r="AE243" i="11" s="1"/>
  <c r="P1041" i="4"/>
  <c r="P243" i="11" s="1"/>
  <c r="AR1041" i="4"/>
  <c r="AR243" i="11" s="1"/>
  <c r="N1041" i="4"/>
  <c r="N243" i="11" s="1"/>
  <c r="AP1041" i="4"/>
  <c r="AP243" i="11" s="1"/>
  <c r="AQ1041" i="4"/>
  <c r="AQ243" i="11" s="1"/>
  <c r="X1041" i="4"/>
  <c r="X243" i="11" s="1"/>
  <c r="V1041" i="4"/>
  <c r="V243" i="11" s="1"/>
  <c r="W1041" i="4"/>
  <c r="W243" i="11" s="1"/>
  <c r="Q1041" i="4"/>
  <c r="Q243" i="11" s="1"/>
  <c r="AB1041" i="4"/>
  <c r="AB243" i="11" s="1"/>
  <c r="M1072" i="4"/>
  <c r="Q1072" i="4"/>
  <c r="U1072" i="4"/>
  <c r="Y1072" i="4"/>
  <c r="AC1072" i="4"/>
  <c r="AG1072" i="4"/>
  <c r="AK1072" i="4"/>
  <c r="AO1072" i="4"/>
  <c r="N1072" i="4"/>
  <c r="R1072" i="4"/>
  <c r="V1072" i="4"/>
  <c r="Z1072" i="4"/>
  <c r="AD1072" i="4"/>
  <c r="AH1072" i="4"/>
  <c r="AL1072" i="4"/>
  <c r="AP1072" i="4"/>
  <c r="O1072" i="4"/>
  <c r="W1072" i="4"/>
  <c r="AE1072" i="4"/>
  <c r="AM1072" i="4"/>
  <c r="P1072" i="4"/>
  <c r="X1072" i="4"/>
  <c r="AF1072" i="4"/>
  <c r="AN1072" i="4"/>
  <c r="S1072" i="4"/>
  <c r="AI1072" i="4"/>
  <c r="T1072" i="4"/>
  <c r="AJ1072" i="4"/>
  <c r="AA1072" i="4"/>
  <c r="AQ1072" i="4"/>
  <c r="AR1072" i="4"/>
  <c r="AB1072" i="4"/>
  <c r="O1117" i="4"/>
  <c r="S1117" i="4"/>
  <c r="W1117" i="4"/>
  <c r="AA1117" i="4"/>
  <c r="AE1117" i="4"/>
  <c r="AI1117" i="4"/>
  <c r="AM1117" i="4"/>
  <c r="AQ1117" i="4"/>
  <c r="P1117" i="4"/>
  <c r="U1117" i="4"/>
  <c r="Z1117" i="4"/>
  <c r="AF1117" i="4"/>
  <c r="AK1117" i="4"/>
  <c r="AP1117" i="4"/>
  <c r="M1117" i="4"/>
  <c r="Q1117" i="4"/>
  <c r="V1117" i="4"/>
  <c r="AB1117" i="4"/>
  <c r="AG1117" i="4"/>
  <c r="AL1117" i="4"/>
  <c r="AR1117" i="4"/>
  <c r="R1117" i="4"/>
  <c r="X1117" i="4"/>
  <c r="AC1117" i="4"/>
  <c r="AH1117" i="4"/>
  <c r="AN1117" i="4"/>
  <c r="Y1117" i="4"/>
  <c r="T1117" i="4"/>
  <c r="AO1117" i="4"/>
  <c r="AD1117" i="4"/>
  <c r="N1117" i="4"/>
  <c r="AJ1117" i="4"/>
  <c r="S1112" i="4"/>
  <c r="AA1112" i="4"/>
  <c r="AI1112" i="4"/>
  <c r="AQ1112" i="4"/>
  <c r="U1112" i="4"/>
  <c r="AC1112" i="4"/>
  <c r="AK1112" i="4"/>
  <c r="W1112" i="4"/>
  <c r="AM1112" i="4"/>
  <c r="M1112" i="4"/>
  <c r="Y1112" i="4"/>
  <c r="AO1112" i="4"/>
  <c r="AG1112" i="4"/>
  <c r="O1112" i="4"/>
  <c r="Q1112" i="4"/>
  <c r="AE1112" i="4"/>
  <c r="N1112" i="4"/>
  <c r="AD1112" i="4"/>
  <c r="T1112" i="4"/>
  <c r="AJ1112" i="4"/>
  <c r="Z1112" i="4"/>
  <c r="P1112" i="4"/>
  <c r="R1112" i="4"/>
  <c r="AH1112" i="4"/>
  <c r="X1112" i="4"/>
  <c r="AN1112" i="4"/>
  <c r="AF1112" i="4"/>
  <c r="V1112" i="4"/>
  <c r="AL1112" i="4"/>
  <c r="AB1112" i="4"/>
  <c r="AR1112" i="4"/>
  <c r="AP1112" i="4"/>
  <c r="P1114" i="4"/>
  <c r="U1114" i="4"/>
  <c r="AA1114" i="4"/>
  <c r="AF1114" i="4"/>
  <c r="AK1114" i="4"/>
  <c r="AQ1114" i="4"/>
  <c r="Q1114" i="4"/>
  <c r="W1114" i="4"/>
  <c r="AB1114" i="4"/>
  <c r="AG1114" i="4"/>
  <c r="AM1114" i="4"/>
  <c r="AR1114" i="4"/>
  <c r="S1114" i="4"/>
  <c r="AC1114" i="4"/>
  <c r="AN1114" i="4"/>
  <c r="M1114" i="4"/>
  <c r="T1114" i="4"/>
  <c r="AE1114" i="4"/>
  <c r="AO1114" i="4"/>
  <c r="Y1114" i="4"/>
  <c r="AI1114" i="4"/>
  <c r="O1114" i="4"/>
  <c r="AJ1114" i="4"/>
  <c r="X1114" i="4"/>
  <c r="V1114" i="4"/>
  <c r="AL1114" i="4"/>
  <c r="Z1114" i="4"/>
  <c r="AP1114" i="4"/>
  <c r="R1114" i="4"/>
  <c r="N1114" i="4"/>
  <c r="AD1114" i="4"/>
  <c r="AH1114" i="4"/>
  <c r="M1124" i="4"/>
  <c r="Z1124" i="4"/>
  <c r="AD1124" i="4"/>
  <c r="AH1124" i="4"/>
  <c r="AP1124" i="4"/>
  <c r="R1124" i="4"/>
  <c r="N1124" i="4"/>
  <c r="V1124" i="4"/>
  <c r="O1124" i="4"/>
  <c r="AE1124" i="4"/>
  <c r="AB1124" i="4"/>
  <c r="AR1124" i="4"/>
  <c r="Q1124" i="4"/>
  <c r="AG1124" i="4"/>
  <c r="AA1124" i="4"/>
  <c r="AN1124" i="4"/>
  <c r="AC1124" i="4"/>
  <c r="S1124" i="4"/>
  <c r="AI1124" i="4"/>
  <c r="P1124" i="4"/>
  <c r="AF1124" i="4"/>
  <c r="U1124" i="4"/>
  <c r="AK1124" i="4"/>
  <c r="X1124" i="4"/>
  <c r="W1124" i="4"/>
  <c r="AM1124" i="4"/>
  <c r="T1124" i="4"/>
  <c r="AJ1124" i="4"/>
  <c r="Y1124" i="4"/>
  <c r="AO1124" i="4"/>
  <c r="AL1124" i="4"/>
  <c r="AQ1124" i="4"/>
  <c r="Q1115" i="4"/>
  <c r="V1115" i="4"/>
  <c r="AB1115" i="4"/>
  <c r="R1115" i="4"/>
  <c r="X1115" i="4"/>
  <c r="AC1115" i="4"/>
  <c r="AH1115" i="4"/>
  <c r="AL1115" i="4"/>
  <c r="AP1115" i="4"/>
  <c r="T1115" i="4"/>
  <c r="AD1115" i="4"/>
  <c r="AJ1115" i="4"/>
  <c r="AO1115" i="4"/>
  <c r="U1115" i="4"/>
  <c r="AF1115" i="4"/>
  <c r="AK1115" i="4"/>
  <c r="AQ1115" i="4"/>
  <c r="P1115" i="4"/>
  <c r="AI1115" i="4"/>
  <c r="Y1115" i="4"/>
  <c r="AM1115" i="4"/>
  <c r="Z1115" i="4"/>
  <c r="AN1115" i="4"/>
  <c r="N1115" i="4"/>
  <c r="M1115" i="4"/>
  <c r="AG1115" i="4"/>
  <c r="AR1115" i="4"/>
  <c r="W1115" i="4"/>
  <c r="AA1115" i="4"/>
  <c r="O1115" i="4"/>
  <c r="AE1115" i="4"/>
  <c r="S1115" i="4"/>
  <c r="P1109" i="4"/>
  <c r="T1109" i="4"/>
  <c r="X1109" i="4"/>
  <c r="AB1109" i="4"/>
  <c r="AF1109" i="4"/>
  <c r="AJ1109" i="4"/>
  <c r="AN1109" i="4"/>
  <c r="AR1109" i="4"/>
  <c r="O1109" i="4"/>
  <c r="U1109" i="4"/>
  <c r="Z1109" i="4"/>
  <c r="AE1109" i="4"/>
  <c r="AK1109" i="4"/>
  <c r="AP1109" i="4"/>
  <c r="Q1109" i="4"/>
  <c r="V1109" i="4"/>
  <c r="AA1109" i="4"/>
  <c r="AG1109" i="4"/>
  <c r="AL1109" i="4"/>
  <c r="AQ1109" i="4"/>
  <c r="R1109" i="4"/>
  <c r="W1109" i="4"/>
  <c r="AC1109" i="4"/>
  <c r="AH1109" i="4"/>
  <c r="AM1109" i="4"/>
  <c r="Y1109" i="4"/>
  <c r="AO1109" i="4"/>
  <c r="AD1109" i="4"/>
  <c r="N1109" i="4"/>
  <c r="AI1109" i="4"/>
  <c r="S1109" i="4"/>
  <c r="M1109" i="4"/>
  <c r="O1116" i="4"/>
  <c r="S1116" i="4"/>
  <c r="W1116" i="4"/>
  <c r="P1116" i="4"/>
  <c r="U1116" i="4"/>
  <c r="Z1116" i="4"/>
  <c r="AD1116" i="4"/>
  <c r="AH1116" i="4"/>
  <c r="AL1116" i="4"/>
  <c r="AP1116" i="4"/>
  <c r="Q1116" i="4"/>
  <c r="V1116" i="4"/>
  <c r="AA1116" i="4"/>
  <c r="AE1116" i="4"/>
  <c r="AI1116" i="4"/>
  <c r="AM1116" i="4"/>
  <c r="N1116" i="4"/>
  <c r="Y1116" i="4"/>
  <c r="AG1116" i="4"/>
  <c r="AO1116" i="4"/>
  <c r="R1116" i="4"/>
  <c r="AB1116" i="4"/>
  <c r="AJ1116" i="4"/>
  <c r="AQ1116" i="4"/>
  <c r="T1116" i="4"/>
  <c r="AC1116" i="4"/>
  <c r="AK1116" i="4"/>
  <c r="AR1116" i="4"/>
  <c r="M1116" i="4"/>
  <c r="AF1116" i="4"/>
  <c r="AN1116" i="4"/>
  <c r="X1116" i="4"/>
  <c r="AA1121" i="4"/>
  <c r="O1121" i="4"/>
  <c r="AQ1121" i="4"/>
  <c r="W1121" i="4"/>
  <c r="AB1121" i="4"/>
  <c r="AR1121" i="4"/>
  <c r="Y1121" i="4"/>
  <c r="AO1121" i="4"/>
  <c r="N1121" i="4"/>
  <c r="AD1121" i="4"/>
  <c r="AM1121" i="4"/>
  <c r="X1121" i="4"/>
  <c r="AK1121" i="4"/>
  <c r="Z1121" i="4"/>
  <c r="AI1121" i="4"/>
  <c r="P1121" i="4"/>
  <c r="AF1121" i="4"/>
  <c r="AC1121" i="4"/>
  <c r="R1121" i="4"/>
  <c r="AH1121" i="4"/>
  <c r="AN1121" i="4"/>
  <c r="U1121" i="4"/>
  <c r="S1121" i="4"/>
  <c r="AE1121" i="4"/>
  <c r="T1121" i="4"/>
  <c r="AJ1121" i="4"/>
  <c r="Q1121" i="4"/>
  <c r="AG1121" i="4"/>
  <c r="V1121" i="4"/>
  <c r="AL1121" i="4"/>
  <c r="AP1121" i="4"/>
  <c r="Q1091" i="4"/>
  <c r="U1091" i="4"/>
  <c r="Y1091" i="4"/>
  <c r="AC1091" i="4"/>
  <c r="AG1091" i="4"/>
  <c r="AK1091" i="4"/>
  <c r="AO1091" i="4"/>
  <c r="M1091" i="4"/>
  <c r="N1091" i="4"/>
  <c r="R1091" i="4"/>
  <c r="V1091" i="4"/>
  <c r="Z1091" i="4"/>
  <c r="AD1091" i="4"/>
  <c r="AH1091" i="4"/>
  <c r="AL1091" i="4"/>
  <c r="AP1091" i="4"/>
  <c r="O1091" i="4"/>
  <c r="W1091" i="4"/>
  <c r="AE1091" i="4"/>
  <c r="AM1091" i="4"/>
  <c r="P1091" i="4"/>
  <c r="X1091" i="4"/>
  <c r="AF1091" i="4"/>
  <c r="AN1091" i="4"/>
  <c r="S1091" i="4"/>
  <c r="AI1091" i="4"/>
  <c r="T1091" i="4"/>
  <c r="AJ1091" i="4"/>
  <c r="AA1091" i="4"/>
  <c r="AQ1091" i="4"/>
  <c r="AB1091" i="4"/>
  <c r="AR1091" i="4"/>
  <c r="N1111" i="4"/>
  <c r="R1111" i="4"/>
  <c r="V1111" i="4"/>
  <c r="Z1111" i="4"/>
  <c r="AD1111" i="4"/>
  <c r="AH1111" i="4"/>
  <c r="AL1111" i="4"/>
  <c r="AP1111" i="4"/>
  <c r="M1111" i="4"/>
  <c r="Q1111" i="4"/>
  <c r="W1111" i="4"/>
  <c r="AB1111" i="4"/>
  <c r="AG1111" i="4"/>
  <c r="AM1111" i="4"/>
  <c r="AR1111" i="4"/>
  <c r="S1111" i="4"/>
  <c r="X1111" i="4"/>
  <c r="AC1111" i="4"/>
  <c r="AI1111" i="4"/>
  <c r="AN1111" i="4"/>
  <c r="O1111" i="4"/>
  <c r="T1111" i="4"/>
  <c r="Y1111" i="4"/>
  <c r="AE1111" i="4"/>
  <c r="AJ1111" i="4"/>
  <c r="AO1111" i="4"/>
  <c r="AA1111" i="4"/>
  <c r="P1111" i="4"/>
  <c r="AK1111" i="4"/>
  <c r="U1111" i="4"/>
  <c r="AF1111" i="4"/>
  <c r="AQ1111" i="4"/>
  <c r="P1126" i="4"/>
  <c r="X1126" i="4"/>
  <c r="AF1126" i="4"/>
  <c r="AN1126" i="4"/>
  <c r="R1126" i="4"/>
  <c r="Z1126" i="4"/>
  <c r="AH1126" i="4"/>
  <c r="AP1126" i="4"/>
  <c r="T1126" i="4"/>
  <c r="AJ1126" i="4"/>
  <c r="V1126" i="4"/>
  <c r="AL1126" i="4"/>
  <c r="N1126" i="4"/>
  <c r="AB1126" i="4"/>
  <c r="AD1126" i="4"/>
  <c r="AR1126" i="4"/>
  <c r="Q1126" i="4"/>
  <c r="AG1126" i="4"/>
  <c r="S1126" i="4"/>
  <c r="AI1126" i="4"/>
  <c r="O1126" i="4"/>
  <c r="U1126" i="4"/>
  <c r="AK1126" i="4"/>
  <c r="W1126" i="4"/>
  <c r="AM1126" i="4"/>
  <c r="M1126" i="4"/>
  <c r="Y1126" i="4"/>
  <c r="AO1126" i="4"/>
  <c r="AA1126" i="4"/>
  <c r="AQ1126" i="4"/>
  <c r="AC1126" i="4"/>
  <c r="AE1126" i="4"/>
  <c r="AG1123" i="4"/>
  <c r="Q1123" i="4"/>
  <c r="AO1123" i="4"/>
  <c r="Y1123" i="4"/>
  <c r="AC1123" i="4"/>
  <c r="N1123" i="4"/>
  <c r="AD1123" i="4"/>
  <c r="AA1123" i="4"/>
  <c r="AQ1123" i="4"/>
  <c r="P1123" i="4"/>
  <c r="AF1123" i="4"/>
  <c r="W1123" i="4"/>
  <c r="AK1123" i="4"/>
  <c r="R1123" i="4"/>
  <c r="AH1123" i="4"/>
  <c r="O1123" i="4"/>
  <c r="AE1123" i="4"/>
  <c r="T1123" i="4"/>
  <c r="AJ1123" i="4"/>
  <c r="M1123" i="4"/>
  <c r="AP1123" i="4"/>
  <c r="AR1123" i="4"/>
  <c r="U1123" i="4"/>
  <c r="V1123" i="4"/>
  <c r="AL1123" i="4"/>
  <c r="S1123" i="4"/>
  <c r="AI1123" i="4"/>
  <c r="X1123" i="4"/>
  <c r="AN1123" i="4"/>
  <c r="Z1123" i="4"/>
  <c r="AM1123" i="4"/>
  <c r="AB1123" i="4"/>
  <c r="O1125" i="4"/>
  <c r="Y1125" i="4"/>
  <c r="AK1125" i="4"/>
  <c r="Q1125" i="4"/>
  <c r="AC1125" i="4"/>
  <c r="AM1125" i="4"/>
  <c r="AE1125" i="4"/>
  <c r="AG1125" i="4"/>
  <c r="U1125" i="4"/>
  <c r="W1125" i="4"/>
  <c r="AO1125" i="4"/>
  <c r="AI1125" i="4"/>
  <c r="P1125" i="4"/>
  <c r="AF1125" i="4"/>
  <c r="R1125" i="4"/>
  <c r="AH1125" i="4"/>
  <c r="M1125" i="4"/>
  <c r="AR1125" i="4"/>
  <c r="AA1125" i="4"/>
  <c r="T1125" i="4"/>
  <c r="AJ1125" i="4"/>
  <c r="V1125" i="4"/>
  <c r="AL1125" i="4"/>
  <c r="AQ1125" i="4"/>
  <c r="AB1125" i="4"/>
  <c r="AD1125" i="4"/>
  <c r="S1125" i="4"/>
  <c r="X1125" i="4"/>
  <c r="AN1125" i="4"/>
  <c r="Z1125" i="4"/>
  <c r="AP1125" i="4"/>
  <c r="N1125" i="4"/>
  <c r="Q1110" i="4"/>
  <c r="U1110" i="4"/>
  <c r="Y1110" i="4"/>
  <c r="AC1110" i="4"/>
  <c r="AG1110" i="4"/>
  <c r="AK1110" i="4"/>
  <c r="AO1110" i="4"/>
  <c r="P1110" i="4"/>
  <c r="V1110" i="4"/>
  <c r="AA1110" i="4"/>
  <c r="AF1110" i="4"/>
  <c r="AL1110" i="4"/>
  <c r="AQ1110" i="4"/>
  <c r="R1110" i="4"/>
  <c r="W1110" i="4"/>
  <c r="AB1110" i="4"/>
  <c r="AH1110" i="4"/>
  <c r="AM1110" i="4"/>
  <c r="AR1110" i="4"/>
  <c r="M1110" i="4"/>
  <c r="N1110" i="4"/>
  <c r="S1110" i="4"/>
  <c r="X1110" i="4"/>
  <c r="AD1110" i="4"/>
  <c r="AI1110" i="4"/>
  <c r="AN1110" i="4"/>
  <c r="O1110" i="4"/>
  <c r="AJ1110" i="4"/>
  <c r="Z1110" i="4"/>
  <c r="T1110" i="4"/>
  <c r="AP1110" i="4"/>
  <c r="AE1110" i="4"/>
  <c r="T1113" i="4"/>
  <c r="AB1113" i="4"/>
  <c r="AJ1113" i="4"/>
  <c r="AP1113" i="4"/>
  <c r="N1113" i="4"/>
  <c r="V1113" i="4"/>
  <c r="AD1113" i="4"/>
  <c r="AL1113" i="4"/>
  <c r="AQ1113" i="4"/>
  <c r="X1113" i="4"/>
  <c r="AM1113" i="4"/>
  <c r="Z1113" i="4"/>
  <c r="AN1113" i="4"/>
  <c r="AH1113" i="4"/>
  <c r="P1113" i="4"/>
  <c r="AR1113" i="4"/>
  <c r="R1113" i="4"/>
  <c r="AF1113" i="4"/>
  <c r="O1113" i="4"/>
  <c r="AE1113" i="4"/>
  <c r="U1113" i="4"/>
  <c r="AK1113" i="4"/>
  <c r="AG1113" i="4"/>
  <c r="S1113" i="4"/>
  <c r="AI1113" i="4"/>
  <c r="Y1113" i="4"/>
  <c r="AO1113" i="4"/>
  <c r="AA1113" i="4"/>
  <c r="W1113" i="4"/>
  <c r="AC1113" i="4"/>
  <c r="Q1113" i="4"/>
  <c r="M1122" i="4"/>
  <c r="AR1122" i="4"/>
  <c r="AB1122" i="4"/>
  <c r="AN1122" i="4"/>
  <c r="T1122" i="4"/>
  <c r="AF1122" i="4"/>
  <c r="AC1122" i="4"/>
  <c r="Z1122" i="4"/>
  <c r="AP1122" i="4"/>
  <c r="O1122" i="4"/>
  <c r="AE1122" i="4"/>
  <c r="AO1122" i="4"/>
  <c r="AQ1122" i="4"/>
  <c r="P1122" i="4"/>
  <c r="Q1122" i="4"/>
  <c r="AG1122" i="4"/>
  <c r="N1122" i="4"/>
  <c r="AD1122" i="4"/>
  <c r="S1122" i="4"/>
  <c r="AI1122" i="4"/>
  <c r="AL1122" i="4"/>
  <c r="AA1122" i="4"/>
  <c r="X1122" i="4"/>
  <c r="U1122" i="4"/>
  <c r="AK1122" i="4"/>
  <c r="R1122" i="4"/>
  <c r="AH1122" i="4"/>
  <c r="W1122" i="4"/>
  <c r="AM1122" i="4"/>
  <c r="AJ1122" i="4"/>
  <c r="Y1122" i="4"/>
  <c r="V1122" i="4"/>
  <c r="M1120" i="4"/>
  <c r="AP1120" i="4"/>
  <c r="N1120" i="4"/>
  <c r="AD1120" i="4"/>
  <c r="AA1120" i="4"/>
  <c r="AQ1120" i="4"/>
  <c r="X1120" i="4"/>
  <c r="AN1120" i="4"/>
  <c r="AC1120" i="4"/>
  <c r="W1120" i="4"/>
  <c r="T1120" i="4"/>
  <c r="AL1120" i="4"/>
  <c r="R1120" i="4"/>
  <c r="O1120" i="4"/>
  <c r="AE1120" i="4"/>
  <c r="AB1120" i="4"/>
  <c r="AR1120" i="4"/>
  <c r="Q1120" i="4"/>
  <c r="AG1120" i="4"/>
  <c r="AH1120" i="4"/>
  <c r="Z1120" i="4"/>
  <c r="AO1120" i="4"/>
  <c r="V1120" i="4"/>
  <c r="S1120" i="4"/>
  <c r="AI1120" i="4"/>
  <c r="P1120" i="4"/>
  <c r="AF1120" i="4"/>
  <c r="U1120" i="4"/>
  <c r="AK1120" i="4"/>
  <c r="AM1120" i="4"/>
  <c r="AJ1120" i="4"/>
  <c r="Y1120" i="4"/>
  <c r="AC1041" i="4"/>
  <c r="AC243" i="11" s="1"/>
  <c r="Z1041" i="4"/>
  <c r="Z243" i="11" s="1"/>
  <c r="O1041" i="4"/>
  <c r="O243" i="11" s="1"/>
  <c r="AM1041" i="4"/>
  <c r="AM243" i="11" s="1"/>
  <c r="AK1041" i="4"/>
  <c r="AK243" i="11" s="1"/>
  <c r="AF1041" i="4"/>
  <c r="AF243" i="11" s="1"/>
  <c r="Y1041" i="4"/>
  <c r="Y243" i="11" s="1"/>
  <c r="R1041" i="4"/>
  <c r="R243" i="11" s="1"/>
  <c r="AH1041" i="4"/>
  <c r="AH243" i="11" s="1"/>
  <c r="S1041" i="4"/>
  <c r="S243" i="11" s="1"/>
  <c r="AI1041" i="4"/>
  <c r="AI243" i="11" s="1"/>
  <c r="U1041" i="4"/>
  <c r="U243" i="11" s="1"/>
  <c r="T1041" i="4"/>
  <c r="T243" i="11" s="1"/>
  <c r="AR1063" i="4"/>
  <c r="AO1063" i="4"/>
  <c r="AI1063" i="4"/>
  <c r="AD1063" i="4"/>
  <c r="Y1063" i="4"/>
  <c r="S1063" i="4"/>
  <c r="N1063" i="4"/>
  <c r="AM1063" i="4"/>
  <c r="AH1063" i="4"/>
  <c r="AC1063" i="4"/>
  <c r="W1063" i="4"/>
  <c r="R1063" i="4"/>
  <c r="M1063" i="4"/>
  <c r="AQ1063" i="4"/>
  <c r="AL1063" i="4"/>
  <c r="AG1063" i="4"/>
  <c r="AA1063" i="4"/>
  <c r="V1063" i="4"/>
  <c r="Q1063" i="4"/>
  <c r="AP1063" i="4"/>
  <c r="AK1063" i="4"/>
  <c r="AE1063" i="4"/>
  <c r="Z1063" i="4"/>
  <c r="U1063" i="4"/>
  <c r="O1063" i="4"/>
  <c r="P1063" i="4"/>
  <c r="AF1063" i="4"/>
  <c r="X1063" i="4"/>
  <c r="T1063" i="4"/>
  <c r="AJ1063" i="4"/>
  <c r="AN1063" i="4"/>
  <c r="AB1063" i="4"/>
  <c r="M274" i="11"/>
  <c r="O1021" i="4"/>
  <c r="S1021" i="4"/>
  <c r="W1021" i="4"/>
  <c r="P1021" i="4"/>
  <c r="U1021" i="4"/>
  <c r="Z1021" i="4"/>
  <c r="AD1021" i="4"/>
  <c r="AH1021" i="4"/>
  <c r="AL1021" i="4"/>
  <c r="AP1021" i="4"/>
  <c r="M1021" i="4"/>
  <c r="R1021" i="4"/>
  <c r="X1021" i="4"/>
  <c r="AB1021" i="4"/>
  <c r="AF1021" i="4"/>
  <c r="AJ1021" i="4"/>
  <c r="AN1021" i="4"/>
  <c r="AR1021" i="4"/>
  <c r="Q1021" i="4"/>
  <c r="V1021" i="4"/>
  <c r="AA1021" i="4"/>
  <c r="AE1021" i="4"/>
  <c r="AI1021" i="4"/>
  <c r="AM1021" i="4"/>
  <c r="AQ1021" i="4"/>
  <c r="T1021" i="4"/>
  <c r="AK1021" i="4"/>
  <c r="Y1021" i="4"/>
  <c r="N1021" i="4"/>
  <c r="AO1021" i="4"/>
  <c r="AC1021" i="4"/>
  <c r="AG1021" i="4"/>
  <c r="O1017" i="4"/>
  <c r="S1017" i="4"/>
  <c r="W1017" i="4"/>
  <c r="AA1017" i="4"/>
  <c r="AE1017" i="4"/>
  <c r="AI1017" i="4"/>
  <c r="AM1017" i="4"/>
  <c r="AQ1017" i="4"/>
  <c r="P1017" i="4"/>
  <c r="T1017" i="4"/>
  <c r="X1017" i="4"/>
  <c r="AB1017" i="4"/>
  <c r="AF1017" i="4"/>
  <c r="AJ1017" i="4"/>
  <c r="AN1017" i="4"/>
  <c r="AR1017" i="4"/>
  <c r="U1017" i="4"/>
  <c r="AC1017" i="4"/>
  <c r="AK1017" i="4"/>
  <c r="M1017" i="4"/>
  <c r="Q1017" i="4"/>
  <c r="Y1017" i="4"/>
  <c r="AG1017" i="4"/>
  <c r="AO1017" i="4"/>
  <c r="N1017" i="4"/>
  <c r="V1017" i="4"/>
  <c r="AD1017" i="4"/>
  <c r="AL1017" i="4"/>
  <c r="R1017" i="4"/>
  <c r="Z1017" i="4"/>
  <c r="AP1017" i="4"/>
  <c r="AH1017" i="4"/>
  <c r="O1022" i="4"/>
  <c r="S1022" i="4"/>
  <c r="W1022" i="4"/>
  <c r="AA1022" i="4"/>
  <c r="AE1022" i="4"/>
  <c r="AI1022" i="4"/>
  <c r="AM1022" i="4"/>
  <c r="AQ1022" i="4"/>
  <c r="Q1022" i="4"/>
  <c r="U1022" i="4"/>
  <c r="Y1022" i="4"/>
  <c r="AC1022" i="4"/>
  <c r="AG1022" i="4"/>
  <c r="AK1022" i="4"/>
  <c r="AO1022" i="4"/>
  <c r="P1022" i="4"/>
  <c r="T1022" i="4"/>
  <c r="X1022" i="4"/>
  <c r="AB1022" i="4"/>
  <c r="AF1022" i="4"/>
  <c r="AJ1022" i="4"/>
  <c r="AN1022" i="4"/>
  <c r="AR1022" i="4"/>
  <c r="M1022" i="4"/>
  <c r="V1022" i="4"/>
  <c r="AL1022" i="4"/>
  <c r="Z1022" i="4"/>
  <c r="AP1022" i="4"/>
  <c r="R1022" i="4"/>
  <c r="N1022" i="4"/>
  <c r="AD1022" i="4"/>
  <c r="AH1022" i="4"/>
  <c r="AR1042" i="4"/>
  <c r="AL1042" i="4"/>
  <c r="AD1042" i="4"/>
  <c r="V1042" i="4"/>
  <c r="N1042" i="4"/>
  <c r="AK1042" i="4"/>
  <c r="AC1042" i="4"/>
  <c r="U1042" i="4"/>
  <c r="M1042" i="4"/>
  <c r="AH1042" i="4"/>
  <c r="R1042" i="4"/>
  <c r="AP1042" i="4"/>
  <c r="Z1042" i="4"/>
  <c r="AO1042" i="4"/>
  <c r="Y1042" i="4"/>
  <c r="AG1042" i="4"/>
  <c r="Q1042" i="4"/>
  <c r="O1042" i="4"/>
  <c r="AE1042" i="4"/>
  <c r="P1042" i="4"/>
  <c r="AF1042" i="4"/>
  <c r="AA1042" i="4"/>
  <c r="AQ1042" i="4"/>
  <c r="AB1042" i="4"/>
  <c r="S1042" i="4"/>
  <c r="AI1042" i="4"/>
  <c r="T1042" i="4"/>
  <c r="AJ1042" i="4"/>
  <c r="W1042" i="4"/>
  <c r="AM1042" i="4"/>
  <c r="X1042" i="4"/>
  <c r="AN1042" i="4"/>
  <c r="AR1043" i="4"/>
  <c r="AR270" i="11" s="1"/>
  <c r="AC1043" i="4"/>
  <c r="AC270" i="11" s="1"/>
  <c r="M1043" i="4"/>
  <c r="M270" i="11" s="1"/>
  <c r="AO1043" i="4"/>
  <c r="AO270" i="11" s="1"/>
  <c r="Y1043" i="4"/>
  <c r="Y270" i="11" s="1"/>
  <c r="U1043" i="4"/>
  <c r="U270" i="11" s="1"/>
  <c r="AK1043" i="4"/>
  <c r="AK270" i="11" s="1"/>
  <c r="AG1043" i="4"/>
  <c r="AG270" i="11" s="1"/>
  <c r="Q1043" i="4"/>
  <c r="Q270" i="11" s="1"/>
  <c r="N1043" i="4"/>
  <c r="N270" i="11" s="1"/>
  <c r="AD1043" i="4"/>
  <c r="AD270" i="11" s="1"/>
  <c r="S1043" i="4"/>
  <c r="S270" i="11" s="1"/>
  <c r="AI1043" i="4"/>
  <c r="AI270" i="11" s="1"/>
  <c r="T1043" i="4"/>
  <c r="T270" i="11" s="1"/>
  <c r="AJ1043" i="4"/>
  <c r="AJ270" i="11" s="1"/>
  <c r="Z1043" i="4"/>
  <c r="Z270" i="11" s="1"/>
  <c r="AP1043" i="4"/>
  <c r="AP270" i="11" s="1"/>
  <c r="O1043" i="4"/>
  <c r="O270" i="11" s="1"/>
  <c r="AE1043" i="4"/>
  <c r="AE270" i="11" s="1"/>
  <c r="P1043" i="4"/>
  <c r="P270" i="11" s="1"/>
  <c r="AF1043" i="4"/>
  <c r="AF270" i="11" s="1"/>
  <c r="R1043" i="4"/>
  <c r="R270" i="11" s="1"/>
  <c r="AH1043" i="4"/>
  <c r="AH270" i="11" s="1"/>
  <c r="W1043" i="4"/>
  <c r="W270" i="11" s="1"/>
  <c r="AM1043" i="4"/>
  <c r="AM270" i="11" s="1"/>
  <c r="X1043" i="4"/>
  <c r="X270" i="11" s="1"/>
  <c r="AN1043" i="4"/>
  <c r="AN270" i="11" s="1"/>
  <c r="V1043" i="4"/>
  <c r="V270" i="11" s="1"/>
  <c r="AL1043" i="4"/>
  <c r="AL270" i="11" s="1"/>
  <c r="AA1043" i="4"/>
  <c r="AA270" i="11" s="1"/>
  <c r="AQ1043" i="4"/>
  <c r="AQ270" i="11" s="1"/>
  <c r="AB1043" i="4"/>
  <c r="AB270" i="11" s="1"/>
  <c r="N1025" i="4"/>
  <c r="N269" i="11" s="1"/>
  <c r="R1025" i="4"/>
  <c r="R269" i="11" s="1"/>
  <c r="V1025" i="4"/>
  <c r="V269" i="11" s="1"/>
  <c r="Z1025" i="4"/>
  <c r="Z269" i="11" s="1"/>
  <c r="AD1025" i="4"/>
  <c r="AD269" i="11" s="1"/>
  <c r="AH1025" i="4"/>
  <c r="AH269" i="11" s="1"/>
  <c r="AL1025" i="4"/>
  <c r="AL269" i="11" s="1"/>
  <c r="AP1025" i="4"/>
  <c r="AP269" i="11" s="1"/>
  <c r="O1025" i="4"/>
  <c r="O269" i="11" s="1"/>
  <c r="S1025" i="4"/>
  <c r="S269" i="11" s="1"/>
  <c r="W1025" i="4"/>
  <c r="W269" i="11" s="1"/>
  <c r="AA1025" i="4"/>
  <c r="AA269" i="11" s="1"/>
  <c r="AE1025" i="4"/>
  <c r="AE269" i="11" s="1"/>
  <c r="AI1025" i="4"/>
  <c r="AI269" i="11" s="1"/>
  <c r="AM1025" i="4"/>
  <c r="AM269" i="11" s="1"/>
  <c r="AQ1025" i="4"/>
  <c r="AQ269" i="11" s="1"/>
  <c r="T1025" i="4"/>
  <c r="T269" i="11" s="1"/>
  <c r="AB1025" i="4"/>
  <c r="AB269" i="11" s="1"/>
  <c r="AJ1025" i="4"/>
  <c r="AJ269" i="11" s="1"/>
  <c r="AR1025" i="4"/>
  <c r="AR269" i="11" s="1"/>
  <c r="P1025" i="4"/>
  <c r="P269" i="11" s="1"/>
  <c r="X1025" i="4"/>
  <c r="X269" i="11" s="1"/>
  <c r="AF1025" i="4"/>
  <c r="AF269" i="11" s="1"/>
  <c r="AN1025" i="4"/>
  <c r="AN269" i="11" s="1"/>
  <c r="Q1025" i="4"/>
  <c r="Q269" i="11" s="1"/>
  <c r="Y1025" i="4"/>
  <c r="Y269" i="11" s="1"/>
  <c r="AG1025" i="4"/>
  <c r="AG269" i="11" s="1"/>
  <c r="AO1025" i="4"/>
  <c r="AO269" i="11" s="1"/>
  <c r="U1025" i="4"/>
  <c r="U269" i="11" s="1"/>
  <c r="AC1025" i="4"/>
  <c r="AC269" i="11" s="1"/>
  <c r="AK1025" i="4"/>
  <c r="AK269" i="11" s="1"/>
  <c r="M1025" i="4"/>
  <c r="M269" i="11" s="1"/>
  <c r="P1018" i="4"/>
  <c r="T1018" i="4"/>
  <c r="X1018" i="4"/>
  <c r="AB1018" i="4"/>
  <c r="AF1018" i="4"/>
  <c r="AJ1018" i="4"/>
  <c r="AN1018" i="4"/>
  <c r="AR1018" i="4"/>
  <c r="Q1018" i="4"/>
  <c r="U1018" i="4"/>
  <c r="Y1018" i="4"/>
  <c r="AC1018" i="4"/>
  <c r="AG1018" i="4"/>
  <c r="AK1018" i="4"/>
  <c r="AO1018" i="4"/>
  <c r="N1018" i="4"/>
  <c r="V1018" i="4"/>
  <c r="AD1018" i="4"/>
  <c r="AL1018" i="4"/>
  <c r="R1018" i="4"/>
  <c r="Z1018" i="4"/>
  <c r="AH1018" i="4"/>
  <c r="AP1018" i="4"/>
  <c r="O1018" i="4"/>
  <c r="W1018" i="4"/>
  <c r="AE1018" i="4"/>
  <c r="AM1018" i="4"/>
  <c r="M1018" i="4"/>
  <c r="S1018" i="4"/>
  <c r="AA1018" i="4"/>
  <c r="AI1018" i="4"/>
  <c r="AQ1018" i="4"/>
  <c r="AR1036" i="4"/>
  <c r="AR206" i="11" s="1"/>
  <c r="AQ1036" i="4"/>
  <c r="AQ206" i="11" s="1"/>
  <c r="AL1036" i="4"/>
  <c r="AL206" i="11" s="1"/>
  <c r="AG1036" i="4"/>
  <c r="AG206" i="11" s="1"/>
  <c r="AA1036" i="4"/>
  <c r="AA206" i="11" s="1"/>
  <c r="V1036" i="4"/>
  <c r="V206" i="11" s="1"/>
  <c r="Q1036" i="4"/>
  <c r="Q206" i="11" s="1"/>
  <c r="M1036" i="4"/>
  <c r="M206" i="11" s="1"/>
  <c r="AP1036" i="4"/>
  <c r="AP206" i="11" s="1"/>
  <c r="AK1036" i="4"/>
  <c r="AK206" i="11" s="1"/>
  <c r="AE1036" i="4"/>
  <c r="AE206" i="11" s="1"/>
  <c r="Z1036" i="4"/>
  <c r="Z206" i="11" s="1"/>
  <c r="U1036" i="4"/>
  <c r="U206" i="11" s="1"/>
  <c r="O1036" i="4"/>
  <c r="O206" i="11" s="1"/>
  <c r="AI1036" i="4"/>
  <c r="AI206" i="11" s="1"/>
  <c r="Y1036" i="4"/>
  <c r="Y206" i="11" s="1"/>
  <c r="N1036" i="4"/>
  <c r="N206" i="11" s="1"/>
  <c r="AO1036" i="4"/>
  <c r="AO206" i="11" s="1"/>
  <c r="AD1036" i="4"/>
  <c r="AD206" i="11" s="1"/>
  <c r="S1036" i="4"/>
  <c r="S206" i="11" s="1"/>
  <c r="AM1036" i="4"/>
  <c r="AM206" i="11" s="1"/>
  <c r="AC1036" i="4"/>
  <c r="AC206" i="11" s="1"/>
  <c r="R1036" i="4"/>
  <c r="R206" i="11" s="1"/>
  <c r="AH1036" i="4"/>
  <c r="AH206" i="11" s="1"/>
  <c r="W1036" i="4"/>
  <c r="W206" i="11" s="1"/>
  <c r="AB1036" i="4"/>
  <c r="AB206" i="11" s="1"/>
  <c r="X1036" i="4"/>
  <c r="X206" i="11" s="1"/>
  <c r="AN1036" i="4"/>
  <c r="AN206" i="11" s="1"/>
  <c r="P1036" i="4"/>
  <c r="P206" i="11" s="1"/>
  <c r="AF1036" i="4"/>
  <c r="AF206" i="11" s="1"/>
  <c r="T1036" i="4"/>
  <c r="T206" i="11" s="1"/>
  <c r="AJ1036" i="4"/>
  <c r="AJ206" i="11" s="1"/>
  <c r="AR1032" i="4"/>
  <c r="AR262" i="11" s="1"/>
  <c r="AO1032" i="4"/>
  <c r="AO262" i="11" s="1"/>
  <c r="AI1032" i="4"/>
  <c r="AI262" i="11" s="1"/>
  <c r="AD1032" i="4"/>
  <c r="AD262" i="11" s="1"/>
  <c r="Y1032" i="4"/>
  <c r="Y262" i="11" s="1"/>
  <c r="S1032" i="4"/>
  <c r="S262" i="11" s="1"/>
  <c r="N1032" i="4"/>
  <c r="N262" i="11" s="1"/>
  <c r="AM1032" i="4"/>
  <c r="AM262" i="11" s="1"/>
  <c r="AH1032" i="4"/>
  <c r="AH262" i="11" s="1"/>
  <c r="AC1032" i="4"/>
  <c r="AC262" i="11" s="1"/>
  <c r="W1032" i="4"/>
  <c r="W262" i="11" s="1"/>
  <c r="R1032" i="4"/>
  <c r="R262" i="11" s="1"/>
  <c r="M1032" i="4"/>
  <c r="M262" i="11" s="1"/>
  <c r="AQ1032" i="4"/>
  <c r="AQ262" i="11" s="1"/>
  <c r="AG1032" i="4"/>
  <c r="AG262" i="11" s="1"/>
  <c r="V1032" i="4"/>
  <c r="V262" i="11" s="1"/>
  <c r="AL1032" i="4"/>
  <c r="AL262" i="11" s="1"/>
  <c r="AA1032" i="4"/>
  <c r="AA262" i="11" s="1"/>
  <c r="Q1032" i="4"/>
  <c r="Q262" i="11" s="1"/>
  <c r="AK1032" i="4"/>
  <c r="AK262" i="11" s="1"/>
  <c r="Z1032" i="4"/>
  <c r="Z262" i="11" s="1"/>
  <c r="O1032" i="4"/>
  <c r="O262" i="11" s="1"/>
  <c r="AP1032" i="4"/>
  <c r="AP262" i="11" s="1"/>
  <c r="AE1032" i="4"/>
  <c r="AE262" i="11" s="1"/>
  <c r="U1032" i="4"/>
  <c r="U262" i="11" s="1"/>
  <c r="X1032" i="4"/>
  <c r="X262" i="11" s="1"/>
  <c r="AN1032" i="4"/>
  <c r="AN262" i="11" s="1"/>
  <c r="T1032" i="4"/>
  <c r="T262" i="11" s="1"/>
  <c r="AJ1032" i="4"/>
  <c r="AJ262" i="11" s="1"/>
  <c r="AB1032" i="4"/>
  <c r="AB262" i="11" s="1"/>
  <c r="P1032" i="4"/>
  <c r="P262" i="11" s="1"/>
  <c r="AF1032" i="4"/>
  <c r="AF262" i="11" s="1"/>
  <c r="AQ1034" i="4"/>
  <c r="AF1034" i="4"/>
  <c r="M1034" i="4"/>
  <c r="U1034" i="4"/>
  <c r="AP1034" i="4"/>
  <c r="Z1034" i="4"/>
  <c r="AO1034" i="4"/>
  <c r="T1034" i="4"/>
  <c r="AC1034" i="4"/>
  <c r="AG1034" i="4"/>
  <c r="P1034" i="4"/>
  <c r="AD1034" i="4"/>
  <c r="N1034" i="4"/>
  <c r="Y1034" i="4"/>
  <c r="AI1034" i="4"/>
  <c r="W1034" i="4"/>
  <c r="AM1034" i="4"/>
  <c r="AL1034" i="4"/>
  <c r="V1034" i="4"/>
  <c r="AJ1034" i="4"/>
  <c r="O1034" i="4"/>
  <c r="X1034" i="4"/>
  <c r="AR1034" i="4"/>
  <c r="AA1034" i="4"/>
  <c r="Q1034" i="4"/>
  <c r="AH1034" i="4"/>
  <c r="R1034" i="4"/>
  <c r="AE1034" i="4"/>
  <c r="AN1034" i="4"/>
  <c r="S1034" i="4"/>
  <c r="AK1034" i="4"/>
  <c r="AB1034" i="4"/>
  <c r="Q1024" i="4"/>
  <c r="U1024" i="4"/>
  <c r="Y1024" i="4"/>
  <c r="AC1024" i="4"/>
  <c r="AG1024" i="4"/>
  <c r="AK1024" i="4"/>
  <c r="AO1024" i="4"/>
  <c r="O1024" i="4"/>
  <c r="S1024" i="4"/>
  <c r="W1024" i="4"/>
  <c r="AA1024" i="4"/>
  <c r="AE1024" i="4"/>
  <c r="AI1024" i="4"/>
  <c r="AM1024" i="4"/>
  <c r="AQ1024" i="4"/>
  <c r="N1024" i="4"/>
  <c r="R1024" i="4"/>
  <c r="V1024" i="4"/>
  <c r="Z1024" i="4"/>
  <c r="AD1024" i="4"/>
  <c r="AH1024" i="4"/>
  <c r="AL1024" i="4"/>
  <c r="AP1024" i="4"/>
  <c r="X1024" i="4"/>
  <c r="AN1024" i="4"/>
  <c r="AB1024" i="4"/>
  <c r="T1024" i="4"/>
  <c r="M1024" i="4"/>
  <c r="AR1024" i="4"/>
  <c r="P1024" i="4"/>
  <c r="AF1024" i="4"/>
  <c r="AJ1024" i="4"/>
  <c r="Q1019" i="4"/>
  <c r="Q205" i="11" s="1"/>
  <c r="U1019" i="4"/>
  <c r="U205" i="11" s="1"/>
  <c r="Y1019" i="4"/>
  <c r="Y205" i="11" s="1"/>
  <c r="AC1019" i="4"/>
  <c r="AC205" i="11" s="1"/>
  <c r="AG1019" i="4"/>
  <c r="AG205" i="11" s="1"/>
  <c r="AK1019" i="4"/>
  <c r="AK205" i="11" s="1"/>
  <c r="AO1019" i="4"/>
  <c r="AO205" i="11" s="1"/>
  <c r="N1019" i="4"/>
  <c r="N205" i="11" s="1"/>
  <c r="R1019" i="4"/>
  <c r="R205" i="11" s="1"/>
  <c r="V1019" i="4"/>
  <c r="V205" i="11" s="1"/>
  <c r="Z1019" i="4"/>
  <c r="Z205" i="11" s="1"/>
  <c r="AD1019" i="4"/>
  <c r="AD205" i="11" s="1"/>
  <c r="AH1019" i="4"/>
  <c r="AH205" i="11" s="1"/>
  <c r="AL1019" i="4"/>
  <c r="AL205" i="11" s="1"/>
  <c r="AP1019" i="4"/>
  <c r="AP205" i="11" s="1"/>
  <c r="O1019" i="4"/>
  <c r="O205" i="11" s="1"/>
  <c r="W1019" i="4"/>
  <c r="W205" i="11" s="1"/>
  <c r="AE1019" i="4"/>
  <c r="AE205" i="11" s="1"/>
  <c r="AM1019" i="4"/>
  <c r="AM205" i="11" s="1"/>
  <c r="S1019" i="4"/>
  <c r="S205" i="11" s="1"/>
  <c r="AA1019" i="4"/>
  <c r="AA205" i="11" s="1"/>
  <c r="AI1019" i="4"/>
  <c r="AI205" i="11" s="1"/>
  <c r="AQ1019" i="4"/>
  <c r="AQ205" i="11" s="1"/>
  <c r="M1019" i="4"/>
  <c r="M205" i="11" s="1"/>
  <c r="P1019" i="4"/>
  <c r="P205" i="11" s="1"/>
  <c r="X1019" i="4"/>
  <c r="X205" i="11" s="1"/>
  <c r="AF1019" i="4"/>
  <c r="AF205" i="11" s="1"/>
  <c r="AN1019" i="4"/>
  <c r="AN205" i="11" s="1"/>
  <c r="T1019" i="4"/>
  <c r="T205" i="11" s="1"/>
  <c r="AB1019" i="4"/>
  <c r="AB205" i="11" s="1"/>
  <c r="AJ1019" i="4"/>
  <c r="AJ205" i="11" s="1"/>
  <c r="AR1019" i="4"/>
  <c r="AR205" i="11" s="1"/>
  <c r="AN1037" i="4"/>
  <c r="M1037" i="4"/>
  <c r="AH1037" i="4"/>
  <c r="X1037" i="4"/>
  <c r="AB1037" i="4"/>
  <c r="R1037" i="4"/>
  <c r="AE1037" i="4"/>
  <c r="O1037" i="4"/>
  <c r="Z1037" i="4"/>
  <c r="AJ1037" i="4"/>
  <c r="N1037" i="4"/>
  <c r="Q1037" i="4"/>
  <c r="AI1037" i="4"/>
  <c r="S1037" i="4"/>
  <c r="AF1037" i="4"/>
  <c r="AO1037" i="4"/>
  <c r="T1037" i="4"/>
  <c r="AR1037" i="4"/>
  <c r="AL1037" i="4"/>
  <c r="AC1037" i="4"/>
  <c r="AQ1037" i="4"/>
  <c r="AA1037" i="4"/>
  <c r="AP1037" i="4"/>
  <c r="U1037" i="4"/>
  <c r="AD1037" i="4"/>
  <c r="V1037" i="4"/>
  <c r="AM1037" i="4"/>
  <c r="W1037" i="4"/>
  <c r="AK1037" i="4"/>
  <c r="P1037" i="4"/>
  <c r="Y1037" i="4"/>
  <c r="AG1037" i="4"/>
  <c r="AO1040" i="4"/>
  <c r="AP1040" i="4"/>
  <c r="AH1040" i="4"/>
  <c r="Z1040" i="4"/>
  <c r="S1040" i="4"/>
  <c r="N1040" i="4"/>
  <c r="AM1040" i="4"/>
  <c r="AE1040" i="4"/>
  <c r="W1040" i="4"/>
  <c r="R1040" i="4"/>
  <c r="AL1040" i="4"/>
  <c r="V1040" i="4"/>
  <c r="AD1040" i="4"/>
  <c r="Q1040" i="4"/>
  <c r="AQ1040" i="4"/>
  <c r="AA1040" i="4"/>
  <c r="O1040" i="4"/>
  <c r="AI1040" i="4"/>
  <c r="U1040" i="4"/>
  <c r="P1040" i="4"/>
  <c r="AF1040" i="4"/>
  <c r="Y1040" i="4"/>
  <c r="AB1040" i="4"/>
  <c r="AR1040" i="4"/>
  <c r="AK1040" i="4"/>
  <c r="T1040" i="4"/>
  <c r="AJ1040" i="4"/>
  <c r="AC1040" i="4"/>
  <c r="X1040" i="4"/>
  <c r="AN1040" i="4"/>
  <c r="AG1040" i="4"/>
  <c r="AQ1035" i="4"/>
  <c r="AF1035" i="4"/>
  <c r="V1035" i="4"/>
  <c r="AP1035" i="4"/>
  <c r="AE1035" i="4"/>
  <c r="T1035" i="4"/>
  <c r="M1035" i="4"/>
  <c r="AA1035" i="4"/>
  <c r="AL1035" i="4"/>
  <c r="P1035" i="4"/>
  <c r="AJ1035" i="4"/>
  <c r="O1035" i="4"/>
  <c r="Z1035" i="4"/>
  <c r="AK1035" i="4"/>
  <c r="U1035" i="4"/>
  <c r="AB1035" i="4"/>
  <c r="AD1035" i="4"/>
  <c r="AO1035" i="4"/>
  <c r="Y1035" i="4"/>
  <c r="W1035" i="4"/>
  <c r="AR1035" i="4"/>
  <c r="X1035" i="4"/>
  <c r="AG1035" i="4"/>
  <c r="Q1035" i="4"/>
  <c r="AH1035" i="4"/>
  <c r="N1035" i="4"/>
  <c r="AI1035" i="4"/>
  <c r="AC1035" i="4"/>
  <c r="R1035" i="4"/>
  <c r="AM1035" i="4"/>
  <c r="S1035" i="4"/>
  <c r="AN1035" i="4"/>
  <c r="N1020" i="4"/>
  <c r="R1020" i="4"/>
  <c r="V1020" i="4"/>
  <c r="Z1020" i="4"/>
  <c r="AD1020" i="4"/>
  <c r="AH1020" i="4"/>
  <c r="AL1020" i="4"/>
  <c r="AP1020" i="4"/>
  <c r="O1020" i="4"/>
  <c r="S1020" i="4"/>
  <c r="W1020" i="4"/>
  <c r="AA1020" i="4"/>
  <c r="AE1020" i="4"/>
  <c r="AI1020" i="4"/>
  <c r="AM1020" i="4"/>
  <c r="AQ1020" i="4"/>
  <c r="P1020" i="4"/>
  <c r="X1020" i="4"/>
  <c r="AF1020" i="4"/>
  <c r="AN1020" i="4"/>
  <c r="T1020" i="4"/>
  <c r="AB1020" i="4"/>
  <c r="AJ1020" i="4"/>
  <c r="AR1020" i="4"/>
  <c r="Q1020" i="4"/>
  <c r="Y1020" i="4"/>
  <c r="AG1020" i="4"/>
  <c r="AO1020" i="4"/>
  <c r="U1020" i="4"/>
  <c r="AC1020" i="4"/>
  <c r="M1020" i="4"/>
  <c r="AK1020" i="4"/>
  <c r="N1016" i="4"/>
  <c r="N231" i="11" s="1"/>
  <c r="R1016" i="4"/>
  <c r="R231" i="11" s="1"/>
  <c r="V1016" i="4"/>
  <c r="V231" i="11" s="1"/>
  <c r="Z1016" i="4"/>
  <c r="Z231" i="11" s="1"/>
  <c r="AD1016" i="4"/>
  <c r="AD231" i="11" s="1"/>
  <c r="AH1016" i="4"/>
  <c r="AH231" i="11" s="1"/>
  <c r="AL1016" i="4"/>
  <c r="AL231" i="11" s="1"/>
  <c r="AP1016" i="4"/>
  <c r="AP231" i="11" s="1"/>
  <c r="O1016" i="4"/>
  <c r="O231" i="11" s="1"/>
  <c r="S1016" i="4"/>
  <c r="S231" i="11" s="1"/>
  <c r="W1016" i="4"/>
  <c r="W231" i="11" s="1"/>
  <c r="AA1016" i="4"/>
  <c r="AA231" i="11" s="1"/>
  <c r="AE1016" i="4"/>
  <c r="AE231" i="11" s="1"/>
  <c r="AI1016" i="4"/>
  <c r="AI231" i="11" s="1"/>
  <c r="AM1016" i="4"/>
  <c r="AM231" i="11" s="1"/>
  <c r="AQ1016" i="4"/>
  <c r="AQ231" i="11" s="1"/>
  <c r="T1016" i="4"/>
  <c r="T231" i="11" s="1"/>
  <c r="AB1016" i="4"/>
  <c r="AB231" i="11" s="1"/>
  <c r="AJ1016" i="4"/>
  <c r="AJ231" i="11" s="1"/>
  <c r="AR1016" i="4"/>
  <c r="AR231" i="11" s="1"/>
  <c r="M1016" i="4"/>
  <c r="M231" i="11" s="1"/>
  <c r="P1016" i="4"/>
  <c r="P231" i="11" s="1"/>
  <c r="X1016" i="4"/>
  <c r="X231" i="11" s="1"/>
  <c r="AF1016" i="4"/>
  <c r="AF231" i="11" s="1"/>
  <c r="AN1016" i="4"/>
  <c r="AN231" i="11" s="1"/>
  <c r="Q1016" i="4"/>
  <c r="Q231" i="11" s="1"/>
  <c r="U1016" i="4"/>
  <c r="U231" i="11" s="1"/>
  <c r="AC1016" i="4"/>
  <c r="AC231" i="11" s="1"/>
  <c r="AK1016" i="4"/>
  <c r="AK231" i="11" s="1"/>
  <c r="Y1016" i="4"/>
  <c r="Y231" i="11" s="1"/>
  <c r="AG1016" i="4"/>
  <c r="AG231" i="11" s="1"/>
  <c r="AO1016" i="4"/>
  <c r="AO231" i="11" s="1"/>
  <c r="P1023" i="4"/>
  <c r="P246" i="11" s="1"/>
  <c r="T1023" i="4"/>
  <c r="X1023" i="4"/>
  <c r="AB1023" i="4"/>
  <c r="AB246" i="11" s="1"/>
  <c r="AF1023" i="4"/>
  <c r="AJ1023" i="4"/>
  <c r="AN1023" i="4"/>
  <c r="AN246" i="11" s="1"/>
  <c r="AR1023" i="4"/>
  <c r="N1023" i="4"/>
  <c r="R1023" i="4"/>
  <c r="V1023" i="4"/>
  <c r="Z1023" i="4"/>
  <c r="AD1023" i="4"/>
  <c r="AH1023" i="4"/>
  <c r="AL1023" i="4"/>
  <c r="AP1023" i="4"/>
  <c r="M1023" i="4"/>
  <c r="M246" i="11" s="1"/>
  <c r="Q1023" i="4"/>
  <c r="U1023" i="4"/>
  <c r="Y1023" i="4"/>
  <c r="AC1023" i="4"/>
  <c r="AG1023" i="4"/>
  <c r="AK1023" i="4"/>
  <c r="AO1023" i="4"/>
  <c r="W1023" i="4"/>
  <c r="AM1023" i="4"/>
  <c r="AA1023" i="4"/>
  <c r="AQ1023" i="4"/>
  <c r="AQ246" i="11" s="1"/>
  <c r="S1023" i="4"/>
  <c r="O1023" i="4"/>
  <c r="O246" i="11" s="1"/>
  <c r="AE1023" i="4"/>
  <c r="AI1023" i="4"/>
  <c r="AP1039" i="4"/>
  <c r="AE1039" i="4"/>
  <c r="T1039" i="4"/>
  <c r="AL1039" i="4"/>
  <c r="AA1039" i="4"/>
  <c r="P1039" i="4"/>
  <c r="Z1039" i="4"/>
  <c r="AJ1039" i="4"/>
  <c r="O1039" i="4"/>
  <c r="AF1039" i="4"/>
  <c r="AQ1039" i="4"/>
  <c r="V1039" i="4"/>
  <c r="AO1039" i="4"/>
  <c r="Y1039" i="4"/>
  <c r="R1039" i="4"/>
  <c r="AM1039" i="4"/>
  <c r="S1039" i="4"/>
  <c r="AN1039" i="4"/>
  <c r="AC1039" i="4"/>
  <c r="M1039" i="4"/>
  <c r="AH1039" i="4"/>
  <c r="N1039" i="4"/>
  <c r="AI1039" i="4"/>
  <c r="AK1039" i="4"/>
  <c r="U1039" i="4"/>
  <c r="W1039" i="4"/>
  <c r="AR1039" i="4"/>
  <c r="X1039" i="4"/>
  <c r="AG1039" i="4"/>
  <c r="Q1039" i="4"/>
  <c r="AB1039" i="4"/>
  <c r="AD1039" i="4"/>
  <c r="M1033" i="4"/>
  <c r="Q1033" i="4"/>
  <c r="AR1033" i="4"/>
  <c r="AG1033" i="4"/>
  <c r="X1033" i="4"/>
  <c r="AQ1033" i="4"/>
  <c r="AA1033" i="4"/>
  <c r="AP1033" i="4"/>
  <c r="U1033" i="4"/>
  <c r="AD1033" i="4"/>
  <c r="AN1033" i="4"/>
  <c r="AE1033" i="4"/>
  <c r="O1033" i="4"/>
  <c r="Z1033" i="4"/>
  <c r="AJ1033" i="4"/>
  <c r="AH1033" i="4"/>
  <c r="AL1033" i="4"/>
  <c r="AC1033" i="4"/>
  <c r="AM1033" i="4"/>
  <c r="W1033" i="4"/>
  <c r="AK1033" i="4"/>
  <c r="P1033" i="4"/>
  <c r="R1033" i="4"/>
  <c r="T1033" i="4"/>
  <c r="N1033" i="4"/>
  <c r="AI1033" i="4"/>
  <c r="S1033" i="4"/>
  <c r="AF1033" i="4"/>
  <c r="AO1033" i="4"/>
  <c r="Y1033" i="4"/>
  <c r="AB1033" i="4"/>
  <c r="V1033" i="4"/>
  <c r="AH1038" i="4"/>
  <c r="AH183" i="11" s="1"/>
  <c r="R1038" i="4"/>
  <c r="R183" i="11" s="1"/>
  <c r="AE1038" i="4"/>
  <c r="AE183" i="11" s="1"/>
  <c r="AN1038" i="4"/>
  <c r="AN183" i="11" s="1"/>
  <c r="S1038" i="4"/>
  <c r="S183" i="11" s="1"/>
  <c r="AR1038" i="4"/>
  <c r="AR183" i="11" s="1"/>
  <c r="AK1038" i="4"/>
  <c r="AK183" i="11" s="1"/>
  <c r="AM1038" i="4"/>
  <c r="AM183" i="11" s="1"/>
  <c r="U1038" i="4"/>
  <c r="U183" i="11" s="1"/>
  <c r="AL1038" i="4"/>
  <c r="AL183" i="11" s="1"/>
  <c r="V1038" i="4"/>
  <c r="V183" i="11" s="1"/>
  <c r="AJ1038" i="4"/>
  <c r="AJ183" i="11" s="1"/>
  <c r="O1038" i="4"/>
  <c r="O183" i="11" s="1"/>
  <c r="X1038" i="4"/>
  <c r="X183" i="11" s="1"/>
  <c r="AG1038" i="4"/>
  <c r="AG183" i="11" s="1"/>
  <c r="AA1038" i="4"/>
  <c r="AA183" i="11" s="1"/>
  <c r="AB1038" i="4"/>
  <c r="AB183" i="11" s="1"/>
  <c r="AD1038" i="4"/>
  <c r="AD183" i="11" s="1"/>
  <c r="N1038" i="4"/>
  <c r="N183" i="11" s="1"/>
  <c r="Y1038" i="4"/>
  <c r="Y183" i="11" s="1"/>
  <c r="AI1038" i="4"/>
  <c r="AI183" i="11" s="1"/>
  <c r="M1038" i="4"/>
  <c r="M183" i="11" s="1"/>
  <c r="AF1038" i="4"/>
  <c r="AF183" i="11" s="1"/>
  <c r="AP1038" i="4"/>
  <c r="AP183" i="11" s="1"/>
  <c r="Z1038" i="4"/>
  <c r="Z183" i="11" s="1"/>
  <c r="AO1038" i="4"/>
  <c r="AO183" i="11" s="1"/>
  <c r="T1038" i="4"/>
  <c r="T183" i="11" s="1"/>
  <c r="AC1038" i="4"/>
  <c r="AC183" i="11" s="1"/>
  <c r="W1038" i="4"/>
  <c r="W183" i="11" s="1"/>
  <c r="P1038" i="4"/>
  <c r="P183" i="11" s="1"/>
  <c r="Q1038" i="4"/>
  <c r="Q183" i="11" s="1"/>
  <c r="AQ1038" i="4"/>
  <c r="AQ183" i="11" s="1"/>
  <c r="AP1014" i="4"/>
  <c r="AP261" i="11" s="1"/>
  <c r="AE1014" i="4"/>
  <c r="AE261" i="11" s="1"/>
  <c r="O1014" i="4"/>
  <c r="O261" i="11" s="1"/>
  <c r="AQ1014" i="4"/>
  <c r="AQ261" i="11" s="1"/>
  <c r="AA1014" i="4"/>
  <c r="AA261" i="11" s="1"/>
  <c r="AM1014" i="4"/>
  <c r="AM261" i="11" s="1"/>
  <c r="W1014" i="4"/>
  <c r="W261" i="11" s="1"/>
  <c r="AI1014" i="4"/>
  <c r="AI261" i="11" s="1"/>
  <c r="S1014" i="4"/>
  <c r="S261" i="11" s="1"/>
  <c r="T1014" i="4"/>
  <c r="T261" i="11" s="1"/>
  <c r="AJ1014" i="4"/>
  <c r="AJ261" i="11" s="1"/>
  <c r="Q1014" i="4"/>
  <c r="Q261" i="11" s="1"/>
  <c r="AG1014" i="4"/>
  <c r="AG261" i="11" s="1"/>
  <c r="R1014" i="4"/>
  <c r="R261" i="11" s="1"/>
  <c r="AH1014" i="4"/>
  <c r="AH261" i="11" s="1"/>
  <c r="X1014" i="4"/>
  <c r="X261" i="11" s="1"/>
  <c r="AN1014" i="4"/>
  <c r="AN261" i="11" s="1"/>
  <c r="U1014" i="4"/>
  <c r="U261" i="11" s="1"/>
  <c r="AK1014" i="4"/>
  <c r="AK261" i="11" s="1"/>
  <c r="V1014" i="4"/>
  <c r="V261" i="11" s="1"/>
  <c r="AL1014" i="4"/>
  <c r="AL261" i="11" s="1"/>
  <c r="P1014" i="4"/>
  <c r="P261" i="11" s="1"/>
  <c r="AF1014" i="4"/>
  <c r="AF261" i="11" s="1"/>
  <c r="M1014" i="4"/>
  <c r="M261" i="11" s="1"/>
  <c r="AC1014" i="4"/>
  <c r="AC261" i="11" s="1"/>
  <c r="N1014" i="4"/>
  <c r="N261" i="11" s="1"/>
  <c r="AD1014" i="4"/>
  <c r="AD261" i="11" s="1"/>
  <c r="AB1014" i="4"/>
  <c r="AB261" i="11" s="1"/>
  <c r="AR1014" i="4"/>
  <c r="AR261" i="11" s="1"/>
  <c r="Y1014" i="4"/>
  <c r="Y261" i="11" s="1"/>
  <c r="AO1014" i="4"/>
  <c r="AO261" i="11" s="1"/>
  <c r="Z1014" i="4"/>
  <c r="Z261" i="11" s="1"/>
  <c r="O997" i="4"/>
  <c r="O267" i="11" s="1"/>
  <c r="P997" i="4"/>
  <c r="P267" i="11" s="1"/>
  <c r="T997" i="4"/>
  <c r="T267" i="11" s="1"/>
  <c r="X997" i="4"/>
  <c r="X267" i="11" s="1"/>
  <c r="AB997" i="4"/>
  <c r="AB267" i="11" s="1"/>
  <c r="AF997" i="4"/>
  <c r="AF267" i="11" s="1"/>
  <c r="AJ997" i="4"/>
  <c r="AJ267" i="11" s="1"/>
  <c r="AN997" i="4"/>
  <c r="AN267" i="11" s="1"/>
  <c r="AR997" i="4"/>
  <c r="AR267" i="11" s="1"/>
  <c r="Q997" i="4"/>
  <c r="Q267" i="11" s="1"/>
  <c r="U997" i="4"/>
  <c r="U267" i="11" s="1"/>
  <c r="Y997" i="4"/>
  <c r="Y267" i="11" s="1"/>
  <c r="AC997" i="4"/>
  <c r="AC267" i="11" s="1"/>
  <c r="AG997" i="4"/>
  <c r="AG267" i="11" s="1"/>
  <c r="AK997" i="4"/>
  <c r="AK267" i="11" s="1"/>
  <c r="AO997" i="4"/>
  <c r="AO267" i="11" s="1"/>
  <c r="M997" i="4"/>
  <c r="M267" i="11" s="1"/>
  <c r="R997" i="4"/>
  <c r="R267" i="11" s="1"/>
  <c r="V997" i="4"/>
  <c r="V267" i="11" s="1"/>
  <c r="Z997" i="4"/>
  <c r="Z267" i="11" s="1"/>
  <c r="AD997" i="4"/>
  <c r="AD267" i="11" s="1"/>
  <c r="AH997" i="4"/>
  <c r="AH267" i="11" s="1"/>
  <c r="AL997" i="4"/>
  <c r="AL267" i="11" s="1"/>
  <c r="AP997" i="4"/>
  <c r="AP267" i="11" s="1"/>
  <c r="N997" i="4"/>
  <c r="N267" i="11" s="1"/>
  <c r="S997" i="4"/>
  <c r="S267" i="11" s="1"/>
  <c r="W997" i="4"/>
  <c r="W267" i="11" s="1"/>
  <c r="AA997" i="4"/>
  <c r="AA267" i="11" s="1"/>
  <c r="AE997" i="4"/>
  <c r="AE267" i="11" s="1"/>
  <c r="AI997" i="4"/>
  <c r="AI267" i="11" s="1"/>
  <c r="AM997" i="4"/>
  <c r="AM267" i="11" s="1"/>
  <c r="AQ997" i="4"/>
  <c r="AQ267" i="11" s="1"/>
  <c r="AO981" i="4"/>
  <c r="AO258" i="11" s="1"/>
  <c r="AO1015" i="4"/>
  <c r="AO247" i="11" s="1"/>
  <c r="AQ1015" i="4"/>
  <c r="AQ247" i="11" s="1"/>
  <c r="AI1015" i="4"/>
  <c r="AI247" i="11" s="1"/>
  <c r="AA1015" i="4"/>
  <c r="AA247" i="11" s="1"/>
  <c r="S1015" i="4"/>
  <c r="S247" i="11" s="1"/>
  <c r="AP1015" i="4"/>
  <c r="AP247" i="11" s="1"/>
  <c r="AH1015" i="4"/>
  <c r="AH247" i="11" s="1"/>
  <c r="Z1015" i="4"/>
  <c r="Z247" i="11" s="1"/>
  <c r="R1015" i="4"/>
  <c r="R247" i="11" s="1"/>
  <c r="AM1015" i="4"/>
  <c r="AM247" i="11" s="1"/>
  <c r="AE1015" i="4"/>
  <c r="AE247" i="11" s="1"/>
  <c r="W1015" i="4"/>
  <c r="W247" i="11" s="1"/>
  <c r="O1015" i="4"/>
  <c r="O247" i="11" s="1"/>
  <c r="AL1015" i="4"/>
  <c r="AL247" i="11" s="1"/>
  <c r="AD1015" i="4"/>
  <c r="AD247" i="11" s="1"/>
  <c r="V1015" i="4"/>
  <c r="V247" i="11" s="1"/>
  <c r="N1015" i="4"/>
  <c r="N247" i="11" s="1"/>
  <c r="T1015" i="4"/>
  <c r="T247" i="11" s="1"/>
  <c r="AJ1015" i="4"/>
  <c r="AJ247" i="11" s="1"/>
  <c r="U1015" i="4"/>
  <c r="U247" i="11" s="1"/>
  <c r="AK1015" i="4"/>
  <c r="AK247" i="11" s="1"/>
  <c r="X1015" i="4"/>
  <c r="X247" i="11" s="1"/>
  <c r="AN1015" i="4"/>
  <c r="AN247" i="11" s="1"/>
  <c r="Y1015" i="4"/>
  <c r="Y247" i="11" s="1"/>
  <c r="P1015" i="4"/>
  <c r="P247" i="11" s="1"/>
  <c r="AF1015" i="4"/>
  <c r="AF247" i="11" s="1"/>
  <c r="Q1015" i="4"/>
  <c r="Q247" i="11" s="1"/>
  <c r="AG1015" i="4"/>
  <c r="AG247" i="11" s="1"/>
  <c r="AB1015" i="4"/>
  <c r="AB247" i="11" s="1"/>
  <c r="AR1015" i="4"/>
  <c r="AR247" i="11" s="1"/>
  <c r="AC1015" i="4"/>
  <c r="AC247" i="11" s="1"/>
  <c r="AM981" i="4"/>
  <c r="AM258" i="11" s="1"/>
  <c r="AP1007" i="4"/>
  <c r="AP268" i="11" s="1"/>
  <c r="M1007" i="4"/>
  <c r="M268" i="11" s="1"/>
  <c r="AE1007" i="4"/>
  <c r="AE268" i="11" s="1"/>
  <c r="O1007" i="4"/>
  <c r="O268" i="11" s="1"/>
  <c r="AQ1007" i="4"/>
  <c r="AQ268" i="11" s="1"/>
  <c r="AA1007" i="4"/>
  <c r="AA268" i="11" s="1"/>
  <c r="AM1007" i="4"/>
  <c r="AM268" i="11" s="1"/>
  <c r="W1007" i="4"/>
  <c r="W268" i="11" s="1"/>
  <c r="N1007" i="4"/>
  <c r="N268" i="11" s="1"/>
  <c r="AI1007" i="4"/>
  <c r="AI268" i="11" s="1"/>
  <c r="S1007" i="4"/>
  <c r="S268" i="11" s="1"/>
  <c r="T1007" i="4"/>
  <c r="T268" i="11" s="1"/>
  <c r="AJ1007" i="4"/>
  <c r="AJ268" i="11" s="1"/>
  <c r="U1007" i="4"/>
  <c r="U268" i="11" s="1"/>
  <c r="AK1007" i="4"/>
  <c r="AK268" i="11" s="1"/>
  <c r="Z1007" i="4"/>
  <c r="Z268" i="11" s="1"/>
  <c r="X1007" i="4"/>
  <c r="X268" i="11" s="1"/>
  <c r="AN1007" i="4"/>
  <c r="AN268" i="11" s="1"/>
  <c r="Y1007" i="4"/>
  <c r="Y268" i="11" s="1"/>
  <c r="AO1007" i="4"/>
  <c r="AO268" i="11" s="1"/>
  <c r="AD1007" i="4"/>
  <c r="AD268" i="11" s="1"/>
  <c r="P1007" i="4"/>
  <c r="P268" i="11" s="1"/>
  <c r="AF1007" i="4"/>
  <c r="AF268" i="11" s="1"/>
  <c r="Q1007" i="4"/>
  <c r="Q268" i="11" s="1"/>
  <c r="V1007" i="4"/>
  <c r="V268" i="11" s="1"/>
  <c r="AL1007" i="4"/>
  <c r="AL268" i="11" s="1"/>
  <c r="AG1007" i="4"/>
  <c r="AG268" i="11" s="1"/>
  <c r="AB1007" i="4"/>
  <c r="AB268" i="11" s="1"/>
  <c r="AR1007" i="4"/>
  <c r="AR268" i="11" s="1"/>
  <c r="AC1007" i="4"/>
  <c r="AC268" i="11" s="1"/>
  <c r="R1007" i="4"/>
  <c r="R268" i="11" s="1"/>
  <c r="AH1007" i="4"/>
  <c r="AH268" i="11" s="1"/>
  <c r="Y981" i="4"/>
  <c r="Y258" i="11" s="1"/>
  <c r="W981" i="4"/>
  <c r="W258" i="11" s="1"/>
  <c r="AN981" i="4"/>
  <c r="AN258" i="11" s="1"/>
  <c r="AL981" i="4"/>
  <c r="AL258" i="11" s="1"/>
  <c r="X981" i="4"/>
  <c r="X258" i="11" s="1"/>
  <c r="V981" i="4"/>
  <c r="V258" i="11" s="1"/>
  <c r="AK981" i="4"/>
  <c r="AK258" i="11" s="1"/>
  <c r="U981" i="4"/>
  <c r="U258" i="11" s="1"/>
  <c r="AJ981" i="4"/>
  <c r="AJ258" i="11" s="1"/>
  <c r="T981" i="4"/>
  <c r="T258" i="11" s="1"/>
  <c r="AI981" i="4"/>
  <c r="AI258" i="11" s="1"/>
  <c r="S981" i="4"/>
  <c r="S258" i="11" s="1"/>
  <c r="AH981" i="4"/>
  <c r="AH258" i="11" s="1"/>
  <c r="R981" i="4"/>
  <c r="R258" i="11" s="1"/>
  <c r="AR1005" i="4"/>
  <c r="AO1005" i="4"/>
  <c r="AI1005" i="4"/>
  <c r="AD1005" i="4"/>
  <c r="Y1005" i="4"/>
  <c r="S1005" i="4"/>
  <c r="N1005" i="4"/>
  <c r="AC1005" i="4"/>
  <c r="R1005" i="4"/>
  <c r="AQ1005" i="4"/>
  <c r="AG1005" i="4"/>
  <c r="V1005" i="4"/>
  <c r="AP1005" i="4"/>
  <c r="AE1005" i="4"/>
  <c r="U1005" i="4"/>
  <c r="M1005" i="4"/>
  <c r="AM1005" i="4"/>
  <c r="AH1005" i="4"/>
  <c r="W1005" i="4"/>
  <c r="AL1005" i="4"/>
  <c r="AA1005" i="4"/>
  <c r="Q1005" i="4"/>
  <c r="AK1005" i="4"/>
  <c r="Z1005" i="4"/>
  <c r="O1005" i="4"/>
  <c r="P1005" i="4"/>
  <c r="AF1005" i="4"/>
  <c r="AN1005" i="4"/>
  <c r="AB1005" i="4"/>
  <c r="T1005" i="4"/>
  <c r="AJ1005" i="4"/>
  <c r="X1005" i="4"/>
  <c r="AG981" i="4"/>
  <c r="AG258" i="11" s="1"/>
  <c r="Q981" i="4"/>
  <c r="Q258" i="11" s="1"/>
  <c r="AF981" i="4"/>
  <c r="AF258" i="11" s="1"/>
  <c r="P981" i="4"/>
  <c r="P258" i="11" s="1"/>
  <c r="AE981" i="4"/>
  <c r="AE258" i="11" s="1"/>
  <c r="O981" i="4"/>
  <c r="O258" i="11" s="1"/>
  <c r="AD981" i="4"/>
  <c r="AD258" i="11" s="1"/>
  <c r="N981" i="4"/>
  <c r="N258" i="11" s="1"/>
  <c r="AP1004" i="4"/>
  <c r="AP260" i="11" s="1"/>
  <c r="AI1004" i="4"/>
  <c r="AI260" i="11" s="1"/>
  <c r="S1004" i="4"/>
  <c r="S260" i="11" s="1"/>
  <c r="AE1004" i="4"/>
  <c r="AE260" i="11" s="1"/>
  <c r="AQ1004" i="4"/>
  <c r="AQ260" i="11" s="1"/>
  <c r="AM1004" i="4"/>
  <c r="AM260" i="11" s="1"/>
  <c r="O1004" i="4"/>
  <c r="O260" i="11" s="1"/>
  <c r="AA1004" i="4"/>
  <c r="AA260" i="11" s="1"/>
  <c r="W1004" i="4"/>
  <c r="W260" i="11" s="1"/>
  <c r="M1004" i="4"/>
  <c r="M260" i="11" s="1"/>
  <c r="AC1004" i="4"/>
  <c r="AC260" i="11" s="1"/>
  <c r="T1004" i="4"/>
  <c r="T260" i="11" s="1"/>
  <c r="AJ1004" i="4"/>
  <c r="AJ260" i="11" s="1"/>
  <c r="R1004" i="4"/>
  <c r="R260" i="11" s="1"/>
  <c r="AH1004" i="4"/>
  <c r="AH260" i="11" s="1"/>
  <c r="U1004" i="4"/>
  <c r="U260" i="11" s="1"/>
  <c r="AK1004" i="4"/>
  <c r="AK260" i="11" s="1"/>
  <c r="AR1004" i="4"/>
  <c r="AR260" i="11" s="1"/>
  <c r="Y1004" i="4"/>
  <c r="Y260" i="11" s="1"/>
  <c r="AF1004" i="4"/>
  <c r="AF260" i="11" s="1"/>
  <c r="AD1004" i="4"/>
  <c r="AD260" i="11" s="1"/>
  <c r="Q1004" i="4"/>
  <c r="Q260" i="11" s="1"/>
  <c r="AG1004" i="4"/>
  <c r="AG260" i="11" s="1"/>
  <c r="X1004" i="4"/>
  <c r="X260" i="11" s="1"/>
  <c r="AN1004" i="4"/>
  <c r="AN260" i="11" s="1"/>
  <c r="V1004" i="4"/>
  <c r="V260" i="11" s="1"/>
  <c r="AL1004" i="4"/>
  <c r="AL260" i="11" s="1"/>
  <c r="AB1004" i="4"/>
  <c r="AB260" i="11" s="1"/>
  <c r="Z1004" i="4"/>
  <c r="Z260" i="11" s="1"/>
  <c r="AO1004" i="4"/>
  <c r="AO260" i="11" s="1"/>
  <c r="P1004" i="4"/>
  <c r="P260" i="11" s="1"/>
  <c r="N1004" i="4"/>
  <c r="N260" i="11" s="1"/>
  <c r="AC981" i="4"/>
  <c r="AC258" i="11" s="1"/>
  <c r="AR981" i="4"/>
  <c r="AR258" i="11" s="1"/>
  <c r="AB981" i="4"/>
  <c r="AB258" i="11" s="1"/>
  <c r="AQ981" i="4"/>
  <c r="AQ258" i="11" s="1"/>
  <c r="AA981" i="4"/>
  <c r="AA258" i="11" s="1"/>
  <c r="AP981" i="4"/>
  <c r="AP258" i="11" s="1"/>
  <c r="Z981" i="4"/>
  <c r="Z258" i="11" s="1"/>
  <c r="AR1006" i="4"/>
  <c r="M1006" i="4"/>
  <c r="AL1006" i="4"/>
  <c r="AD1006" i="4"/>
  <c r="V1006" i="4"/>
  <c r="N1006" i="4"/>
  <c r="AO1006" i="4"/>
  <c r="Y1006" i="4"/>
  <c r="AK1006" i="4"/>
  <c r="AC1006" i="4"/>
  <c r="U1006" i="4"/>
  <c r="AP1006" i="4"/>
  <c r="AH1006" i="4"/>
  <c r="Z1006" i="4"/>
  <c r="R1006" i="4"/>
  <c r="AG1006" i="4"/>
  <c r="Q1006" i="4"/>
  <c r="S1006" i="4"/>
  <c r="AI1006" i="4"/>
  <c r="X1006" i="4"/>
  <c r="AN1006" i="4"/>
  <c r="AQ1006" i="4"/>
  <c r="P1006" i="4"/>
  <c r="AE1006" i="4"/>
  <c r="AJ1006" i="4"/>
  <c r="W1006" i="4"/>
  <c r="AM1006" i="4"/>
  <c r="AB1006" i="4"/>
  <c r="AA1006" i="4"/>
  <c r="AF1006" i="4"/>
  <c r="O1006" i="4"/>
  <c r="T1006" i="4"/>
  <c r="Y983" i="4"/>
  <c r="Y228" i="11" s="1"/>
  <c r="AD983" i="4"/>
  <c r="AD228" i="11" s="1"/>
  <c r="AH983" i="4"/>
  <c r="AH228" i="11" s="1"/>
  <c r="N983" i="4"/>
  <c r="N228" i="11" s="1"/>
  <c r="U983" i="4"/>
  <c r="U228" i="11" s="1"/>
  <c r="P983" i="4"/>
  <c r="P228" i="11" s="1"/>
  <c r="AG983" i="4"/>
  <c r="AG228" i="11" s="1"/>
  <c r="AJ983" i="4"/>
  <c r="AJ228" i="11" s="1"/>
  <c r="AI983" i="4"/>
  <c r="AI228" i="11" s="1"/>
  <c r="S983" i="4"/>
  <c r="S228" i="11" s="1"/>
  <c r="R983" i="4"/>
  <c r="R228" i="11" s="1"/>
  <c r="AP983" i="4"/>
  <c r="AP228" i="11" s="1"/>
  <c r="Q983" i="4"/>
  <c r="Q228" i="11" s="1"/>
  <c r="M983" i="4"/>
  <c r="M228" i="11" s="1"/>
  <c r="AC983" i="4"/>
  <c r="AC228" i="11" s="1"/>
  <c r="AF983" i="4"/>
  <c r="AF228" i="11" s="1"/>
  <c r="AE983" i="4"/>
  <c r="AE228" i="11" s="1"/>
  <c r="O983" i="4"/>
  <c r="O228" i="11" s="1"/>
  <c r="AB983" i="4"/>
  <c r="AB228" i="11" s="1"/>
  <c r="X983" i="4"/>
  <c r="X228" i="11" s="1"/>
  <c r="AO983" i="4"/>
  <c r="AO228" i="11" s="1"/>
  <c r="AR983" i="4"/>
  <c r="AR228" i="11" s="1"/>
  <c r="AQ983" i="4"/>
  <c r="AQ228" i="11" s="1"/>
  <c r="AA983" i="4"/>
  <c r="AA228" i="11" s="1"/>
  <c r="Z983" i="4"/>
  <c r="Z228" i="11" s="1"/>
  <c r="AL983" i="4"/>
  <c r="AL228" i="11" s="1"/>
  <c r="T983" i="4"/>
  <c r="T228" i="11" s="1"/>
  <c r="AK983" i="4"/>
  <c r="AK228" i="11" s="1"/>
  <c r="AN983" i="4"/>
  <c r="AN228" i="11" s="1"/>
  <c r="AM983" i="4"/>
  <c r="AM228" i="11" s="1"/>
  <c r="W983" i="4"/>
  <c r="W228" i="11" s="1"/>
  <c r="V983" i="4"/>
  <c r="V228" i="11" s="1"/>
  <c r="AO994" i="4"/>
  <c r="AO259" i="11" s="1"/>
  <c r="AK994" i="4"/>
  <c r="AK259" i="11" s="1"/>
  <c r="AG994" i="4"/>
  <c r="AG259" i="11" s="1"/>
  <c r="AC994" i="4"/>
  <c r="AC259" i="11" s="1"/>
  <c r="Y994" i="4"/>
  <c r="Y259" i="11" s="1"/>
  <c r="U994" i="4"/>
  <c r="U259" i="11" s="1"/>
  <c r="Q994" i="4"/>
  <c r="Q259" i="11" s="1"/>
  <c r="M994" i="4"/>
  <c r="M259" i="11" s="1"/>
  <c r="AR994" i="4"/>
  <c r="AR259" i="11" s="1"/>
  <c r="AJ994" i="4"/>
  <c r="AJ259" i="11" s="1"/>
  <c r="AF994" i="4"/>
  <c r="AF259" i="11" s="1"/>
  <c r="T994" i="4"/>
  <c r="T259" i="11" s="1"/>
  <c r="AN994" i="4"/>
  <c r="AN259" i="11" s="1"/>
  <c r="AB994" i="4"/>
  <c r="AB259" i="11" s="1"/>
  <c r="X994" i="4"/>
  <c r="X259" i="11" s="1"/>
  <c r="P994" i="4"/>
  <c r="P259" i="11" s="1"/>
  <c r="AM994" i="4"/>
  <c r="AM259" i="11" s="1"/>
  <c r="AE994" i="4"/>
  <c r="AE259" i="11" s="1"/>
  <c r="W994" i="4"/>
  <c r="W259" i="11" s="1"/>
  <c r="O994" i="4"/>
  <c r="O259" i="11" s="1"/>
  <c r="AL994" i="4"/>
  <c r="AL259" i="11" s="1"/>
  <c r="AD994" i="4"/>
  <c r="AD259" i="11" s="1"/>
  <c r="V994" i="4"/>
  <c r="V259" i="11" s="1"/>
  <c r="N994" i="4"/>
  <c r="N259" i="11" s="1"/>
  <c r="AQ994" i="4"/>
  <c r="AQ259" i="11" s="1"/>
  <c r="AI994" i="4"/>
  <c r="AI259" i="11" s="1"/>
  <c r="AA994" i="4"/>
  <c r="AA259" i="11" s="1"/>
  <c r="S994" i="4"/>
  <c r="S259" i="11" s="1"/>
  <c r="AP994" i="4"/>
  <c r="AP259" i="11" s="1"/>
  <c r="AH994" i="4"/>
  <c r="AH259" i="11" s="1"/>
  <c r="Z994" i="4"/>
  <c r="Z259" i="11" s="1"/>
  <c r="R994" i="4"/>
  <c r="R259" i="11" s="1"/>
  <c r="AQ996" i="4"/>
  <c r="AM996" i="4"/>
  <c r="AI996" i="4"/>
  <c r="AE996" i="4"/>
  <c r="AA996" i="4"/>
  <c r="W996" i="4"/>
  <c r="S996" i="4"/>
  <c r="O996" i="4"/>
  <c r="Z996" i="4"/>
  <c r="R996" i="4"/>
  <c r="AK996" i="4"/>
  <c r="AC996" i="4"/>
  <c r="U996" i="4"/>
  <c r="M996" i="4"/>
  <c r="AP996" i="4"/>
  <c r="AL996" i="4"/>
  <c r="AH996" i="4"/>
  <c r="AD996" i="4"/>
  <c r="V996" i="4"/>
  <c r="N996" i="4"/>
  <c r="AO996" i="4"/>
  <c r="AG996" i="4"/>
  <c r="Y996" i="4"/>
  <c r="Q996" i="4"/>
  <c r="AR996" i="4"/>
  <c r="AB996" i="4"/>
  <c r="AN996" i="4"/>
  <c r="X996" i="4"/>
  <c r="AJ996" i="4"/>
  <c r="T996" i="4"/>
  <c r="AF996" i="4"/>
  <c r="P996" i="4"/>
  <c r="AR995" i="4"/>
  <c r="AN995" i="4"/>
  <c r="AJ995" i="4"/>
  <c r="AF995" i="4"/>
  <c r="AB995" i="4"/>
  <c r="X995" i="4"/>
  <c r="T995" i="4"/>
  <c r="P995" i="4"/>
  <c r="AQ995" i="4"/>
  <c r="AI995" i="4"/>
  <c r="AA995" i="4"/>
  <c r="W995" i="4"/>
  <c r="O995" i="4"/>
  <c r="AL995" i="4"/>
  <c r="AM995" i="4"/>
  <c r="AE995" i="4"/>
  <c r="S995" i="4"/>
  <c r="AP995" i="4"/>
  <c r="AH995" i="4"/>
  <c r="AD995" i="4"/>
  <c r="V995" i="4"/>
  <c r="N995" i="4"/>
  <c r="AO995" i="4"/>
  <c r="AC995" i="4"/>
  <c r="U995" i="4"/>
  <c r="M995" i="4"/>
  <c r="AK995" i="4"/>
  <c r="Z995" i="4"/>
  <c r="R995" i="4"/>
  <c r="AG995" i="4"/>
  <c r="Y995" i="4"/>
  <c r="Q995" i="4"/>
  <c r="O982" i="4"/>
  <c r="S982" i="4"/>
  <c r="W982" i="4"/>
  <c r="AA982" i="4"/>
  <c r="AE982" i="4"/>
  <c r="AI982" i="4"/>
  <c r="AM982" i="4"/>
  <c r="AQ982" i="4"/>
  <c r="P982" i="4"/>
  <c r="T982" i="4"/>
  <c r="X982" i="4"/>
  <c r="AB982" i="4"/>
  <c r="AF982" i="4"/>
  <c r="AJ982" i="4"/>
  <c r="AN982" i="4"/>
  <c r="AR982" i="4"/>
  <c r="Q982" i="4"/>
  <c r="U982" i="4"/>
  <c r="Y982" i="4"/>
  <c r="AC982" i="4"/>
  <c r="AG982" i="4"/>
  <c r="AK982" i="4"/>
  <c r="AK251" i="11" s="1"/>
  <c r="AO982" i="4"/>
  <c r="N982" i="4"/>
  <c r="N251" i="11" s="1"/>
  <c r="R982" i="4"/>
  <c r="V982" i="4"/>
  <c r="Z982" i="4"/>
  <c r="AD982" i="4"/>
  <c r="AH982" i="4"/>
  <c r="AL982" i="4"/>
  <c r="AP982" i="4"/>
  <c r="O985" i="4"/>
  <c r="S985" i="4"/>
  <c r="W985" i="4"/>
  <c r="AA985" i="4"/>
  <c r="AE985" i="4"/>
  <c r="AI985" i="4"/>
  <c r="AM985" i="4"/>
  <c r="AQ985" i="4"/>
  <c r="P985" i="4"/>
  <c r="T985" i="4"/>
  <c r="X985" i="4"/>
  <c r="AB985" i="4"/>
  <c r="AF985" i="4"/>
  <c r="AJ985" i="4"/>
  <c r="AN985" i="4"/>
  <c r="AR985" i="4"/>
  <c r="Q985" i="4"/>
  <c r="U985" i="4"/>
  <c r="Y985" i="4"/>
  <c r="AC985" i="4"/>
  <c r="AG985" i="4"/>
  <c r="AK985" i="4"/>
  <c r="AO985" i="4"/>
  <c r="M985" i="4"/>
  <c r="R985" i="4"/>
  <c r="AH985" i="4"/>
  <c r="V985" i="4"/>
  <c r="AL985" i="4"/>
  <c r="Z985" i="4"/>
  <c r="AD985" i="4"/>
  <c r="N985" i="4"/>
  <c r="AP985" i="4"/>
  <c r="M982" i="4"/>
  <c r="Q984" i="4"/>
  <c r="U984" i="4"/>
  <c r="Y984" i="4"/>
  <c r="AC984" i="4"/>
  <c r="AG984" i="4"/>
  <c r="AK984" i="4"/>
  <c r="AO984" i="4"/>
  <c r="N984" i="4"/>
  <c r="R984" i="4"/>
  <c r="V984" i="4"/>
  <c r="Z984" i="4"/>
  <c r="AD984" i="4"/>
  <c r="AH984" i="4"/>
  <c r="AL984" i="4"/>
  <c r="AP984" i="4"/>
  <c r="O984" i="4"/>
  <c r="S984" i="4"/>
  <c r="W984" i="4"/>
  <c r="AA984" i="4"/>
  <c r="AE984" i="4"/>
  <c r="AI984" i="4"/>
  <c r="AM984" i="4"/>
  <c r="AQ984" i="4"/>
  <c r="AQ249" i="11" s="1"/>
  <c r="T984" i="4"/>
  <c r="AJ984" i="4"/>
  <c r="AJ249" i="11" s="1"/>
  <c r="X984" i="4"/>
  <c r="AN984" i="4"/>
  <c r="AB984" i="4"/>
  <c r="AF984" i="4"/>
  <c r="P984" i="4"/>
  <c r="AR984" i="4"/>
  <c r="AR249" i="11" s="1"/>
  <c r="P986" i="4"/>
  <c r="T986" i="4"/>
  <c r="X986" i="4"/>
  <c r="AB986" i="4"/>
  <c r="AF986" i="4"/>
  <c r="AJ986" i="4"/>
  <c r="AN986" i="4"/>
  <c r="AR986" i="4"/>
  <c r="Q986" i="4"/>
  <c r="U986" i="4"/>
  <c r="Y986" i="4"/>
  <c r="AC986" i="4"/>
  <c r="AG986" i="4"/>
  <c r="AK986" i="4"/>
  <c r="AO986" i="4"/>
  <c r="M986" i="4"/>
  <c r="N986" i="4"/>
  <c r="R986" i="4"/>
  <c r="V986" i="4"/>
  <c r="Z986" i="4"/>
  <c r="AD986" i="4"/>
  <c r="AH986" i="4"/>
  <c r="AL986" i="4"/>
  <c r="AP986" i="4"/>
  <c r="S986" i="4"/>
  <c r="AI986" i="4"/>
  <c r="W986" i="4"/>
  <c r="AM986" i="4"/>
  <c r="AA986" i="4"/>
  <c r="AE986" i="4"/>
  <c r="AQ986" i="4"/>
  <c r="O986" i="4"/>
  <c r="H55" i="11"/>
  <c r="H57" i="11"/>
  <c r="H54" i="11"/>
  <c r="H58" i="11"/>
  <c r="H60" i="11"/>
  <c r="H56" i="11"/>
  <c r="H27" i="4"/>
  <c r="H31" i="4"/>
  <c r="H41" i="4"/>
  <c r="H45" i="4"/>
  <c r="H55" i="4"/>
  <c r="H68" i="4"/>
  <c r="H78" i="4"/>
  <c r="H82" i="4"/>
  <c r="H92" i="4"/>
  <c r="H96" i="4"/>
  <c r="H105" i="4"/>
  <c r="H109" i="4"/>
  <c r="H118" i="4"/>
  <c r="H122" i="4"/>
  <c r="H132" i="4"/>
  <c r="H136" i="4"/>
  <c r="H146" i="4"/>
  <c r="H150" i="4"/>
  <c r="H159" i="4"/>
  <c r="H163" i="4"/>
  <c r="H172" i="4"/>
  <c r="H176" i="4"/>
  <c r="H188" i="4"/>
  <c r="H192" i="4"/>
  <c r="H202" i="4"/>
  <c r="H212" i="4"/>
  <c r="H216" i="4"/>
  <c r="H226" i="4"/>
  <c r="H230" i="4"/>
  <c r="H241" i="4"/>
  <c r="H245" i="4"/>
  <c r="H255" i="4"/>
  <c r="H269" i="4"/>
  <c r="H273" i="4"/>
  <c r="H281" i="4"/>
  <c r="H285" i="4"/>
  <c r="M285" i="4" s="1"/>
  <c r="M285" i="10" s="1"/>
  <c r="H293" i="4"/>
  <c r="H297" i="4"/>
  <c r="H309" i="4"/>
  <c r="H321" i="4"/>
  <c r="H325" i="4"/>
  <c r="H333" i="4"/>
  <c r="H337" i="4"/>
  <c r="H345" i="4"/>
  <c r="H349" i="4"/>
  <c r="H361" i="4"/>
  <c r="H373" i="4"/>
  <c r="H377" i="4"/>
  <c r="H388" i="4"/>
  <c r="H392" i="4"/>
  <c r="H400" i="4"/>
  <c r="H404" i="4"/>
  <c r="H416" i="4"/>
  <c r="H428" i="4"/>
  <c r="H432" i="4"/>
  <c r="H440" i="4"/>
  <c r="H444" i="4"/>
  <c r="H452" i="4"/>
  <c r="H456" i="4"/>
  <c r="H468" i="4"/>
  <c r="H480" i="4"/>
  <c r="H484" i="4"/>
  <c r="H492" i="4"/>
  <c r="H496" i="4"/>
  <c r="H504" i="4"/>
  <c r="H508" i="4"/>
  <c r="H520" i="4"/>
  <c r="H532" i="4"/>
  <c r="H536" i="4"/>
  <c r="H544" i="4"/>
  <c r="H548" i="4"/>
  <c r="H556" i="4"/>
  <c r="H560" i="4"/>
  <c r="H572" i="4"/>
  <c r="H584" i="4"/>
  <c r="H588" i="4"/>
  <c r="H597" i="4"/>
  <c r="H601" i="4"/>
  <c r="H609" i="4"/>
  <c r="H613" i="4"/>
  <c r="H627" i="4"/>
  <c r="H639" i="4"/>
  <c r="H643" i="4"/>
  <c r="H651" i="4"/>
  <c r="H655" i="4"/>
  <c r="H28" i="4"/>
  <c r="H32" i="4"/>
  <c r="H42" i="4"/>
  <c r="H52" i="4"/>
  <c r="H56" i="4"/>
  <c r="H65" i="4"/>
  <c r="H69" i="4"/>
  <c r="H79" i="4"/>
  <c r="H83" i="4"/>
  <c r="H93" i="4"/>
  <c r="H97" i="4"/>
  <c r="H106" i="4"/>
  <c r="H110" i="4"/>
  <c r="H119" i="4"/>
  <c r="H123" i="4"/>
  <c r="H133" i="4"/>
  <c r="H137" i="4"/>
  <c r="H147" i="4"/>
  <c r="H151" i="4"/>
  <c r="H160" i="4"/>
  <c r="H164" i="4"/>
  <c r="H173" i="4"/>
  <c r="H177" i="4"/>
  <c r="H189" i="4"/>
  <c r="H199" i="4"/>
  <c r="H203" i="4"/>
  <c r="H213" i="4"/>
  <c r="H217" i="4"/>
  <c r="H227" i="4"/>
  <c r="H231" i="4"/>
  <c r="H242" i="4"/>
  <c r="H252" i="4"/>
  <c r="H256" i="4"/>
  <c r="H270" i="4"/>
  <c r="H282" i="4"/>
  <c r="M282" i="4" s="1"/>
  <c r="H286" i="4"/>
  <c r="M286" i="4" s="1"/>
  <c r="M286" i="10" s="1"/>
  <c r="H294" i="4"/>
  <c r="H298" i="4"/>
  <c r="H306" i="4"/>
  <c r="H310" i="4"/>
  <c r="H322" i="4"/>
  <c r="H334" i="4"/>
  <c r="H338" i="4"/>
  <c r="H346" i="4"/>
  <c r="H350" i="4"/>
  <c r="H358" i="4"/>
  <c r="H362" i="4"/>
  <c r="H374" i="4"/>
  <c r="H389" i="4"/>
  <c r="H393" i="4"/>
  <c r="H401" i="4"/>
  <c r="H405" i="4"/>
  <c r="H413" i="4"/>
  <c r="H417" i="4"/>
  <c r="H429" i="4"/>
  <c r="H441" i="4"/>
  <c r="H445" i="4"/>
  <c r="H453" i="4"/>
  <c r="H457" i="4"/>
  <c r="H465" i="4"/>
  <c r="H469" i="4"/>
  <c r="H481" i="4"/>
  <c r="H493" i="4"/>
  <c r="H497" i="4"/>
  <c r="H505" i="4"/>
  <c r="H509" i="4"/>
  <c r="H517" i="4"/>
  <c r="H521" i="4"/>
  <c r="H533" i="4"/>
  <c r="H545" i="4"/>
  <c r="H549" i="4"/>
  <c r="H557" i="4"/>
  <c r="H561" i="4"/>
  <c r="H569" i="4"/>
  <c r="H573" i="4"/>
  <c r="H585" i="4"/>
  <c r="H598" i="4"/>
  <c r="H602" i="4"/>
  <c r="H610" i="4"/>
  <c r="H614" i="4"/>
  <c r="H624" i="4"/>
  <c r="H628" i="4"/>
  <c r="H640" i="4"/>
  <c r="H652" i="4"/>
  <c r="H824" i="4"/>
  <c r="H820" i="4"/>
  <c r="H808" i="4"/>
  <c r="H796" i="4"/>
  <c r="H792" i="4"/>
  <c r="H784" i="4"/>
  <c r="H780" i="4"/>
  <c r="H772" i="4"/>
  <c r="H768" i="4"/>
  <c r="H756" i="4"/>
  <c r="H744" i="4"/>
  <c r="H740" i="4"/>
  <c r="H733" i="4"/>
  <c r="H729" i="4"/>
  <c r="H721" i="4"/>
  <c r="H717" i="4"/>
  <c r="H705" i="4"/>
  <c r="H693" i="4"/>
  <c r="H689" i="4"/>
  <c r="H681" i="4"/>
  <c r="H677" i="4"/>
  <c r="H669" i="4"/>
  <c r="H665" i="4"/>
  <c r="H650" i="4"/>
  <c r="H641" i="4"/>
  <c r="H625" i="4"/>
  <c r="H612" i="4"/>
  <c r="H600" i="4"/>
  <c r="H582" i="4"/>
  <c r="H574" i="4"/>
  <c r="H543" i="4"/>
  <c r="H534" i="4"/>
  <c r="H518" i="4"/>
  <c r="H507" i="4"/>
  <c r="H495" i="4"/>
  <c r="H478" i="4"/>
  <c r="H470" i="4"/>
  <c r="H439" i="4"/>
  <c r="H430" i="4"/>
  <c r="H414" i="4"/>
  <c r="H403" i="4"/>
  <c r="H391" i="4"/>
  <c r="H371" i="4"/>
  <c r="H363" i="4"/>
  <c r="H332" i="4"/>
  <c r="H323" i="4"/>
  <c r="H307" i="4"/>
  <c r="H296" i="4"/>
  <c r="H284" i="4"/>
  <c r="H267" i="4"/>
  <c r="H257" i="4"/>
  <c r="H243" i="4"/>
  <c r="H228" i="4"/>
  <c r="H214" i="4"/>
  <c r="H200" i="4"/>
  <c r="H186" i="4"/>
  <c r="H124" i="4"/>
  <c r="H111" i="4"/>
  <c r="H98" i="4"/>
  <c r="H84" i="4"/>
  <c r="H70" i="4"/>
  <c r="H58" i="4"/>
  <c r="H44" i="4"/>
  <c r="H30" i="4"/>
  <c r="H823" i="4"/>
  <c r="H819" i="4"/>
  <c r="H811" i="4"/>
  <c r="H807" i="4"/>
  <c r="H795" i="4"/>
  <c r="H783" i="4"/>
  <c r="H779" i="4"/>
  <c r="H771" i="4"/>
  <c r="H767" i="4"/>
  <c r="H759" i="4"/>
  <c r="H755" i="4"/>
  <c r="H743" i="4"/>
  <c r="H732" i="4"/>
  <c r="H728" i="4"/>
  <c r="H720" i="4"/>
  <c r="H716" i="4"/>
  <c r="H708" i="4"/>
  <c r="H704" i="4"/>
  <c r="H692" i="4"/>
  <c r="H680" i="4"/>
  <c r="H676" i="4"/>
  <c r="H668" i="4"/>
  <c r="H664" i="4"/>
  <c r="H656" i="4"/>
  <c r="H638" i="4"/>
  <c r="H630" i="4"/>
  <c r="H611" i="4"/>
  <c r="H599" i="4"/>
  <c r="H587" i="4"/>
  <c r="H571" i="4"/>
  <c r="H562" i="4"/>
  <c r="H531" i="4"/>
  <c r="H523" i="4"/>
  <c r="H506" i="4"/>
  <c r="H494" i="4"/>
  <c r="H483" i="4"/>
  <c r="H467" i="4"/>
  <c r="H458" i="4"/>
  <c r="H427" i="4"/>
  <c r="H419" i="4"/>
  <c r="H402" i="4"/>
  <c r="H390" i="4"/>
  <c r="H376" i="4"/>
  <c r="H360" i="4"/>
  <c r="H351" i="4"/>
  <c r="H320" i="4"/>
  <c r="H312" i="4"/>
  <c r="H295" i="4"/>
  <c r="H283" i="4"/>
  <c r="M283" i="4" s="1"/>
  <c r="M283" i="10" s="1"/>
  <c r="H272" i="4"/>
  <c r="H254" i="4"/>
  <c r="H240" i="4"/>
  <c r="H225" i="4"/>
  <c r="H205" i="4"/>
  <c r="H191" i="4"/>
  <c r="H175" i="4"/>
  <c r="H162" i="4"/>
  <c r="H149" i="4"/>
  <c r="H135" i="4"/>
  <c r="H121" i="4"/>
  <c r="H108" i="4"/>
  <c r="H95" i="4"/>
  <c r="H81" i="4"/>
  <c r="H67" i="4"/>
  <c r="H57" i="4"/>
  <c r="H43" i="4"/>
  <c r="H29" i="4"/>
  <c r="M280" i="4"/>
  <c r="M280" i="10" s="1"/>
  <c r="M284" i="4"/>
  <c r="M284" i="10" s="1"/>
  <c r="M281" i="4"/>
  <c r="AP1637" i="4" l="1"/>
  <c r="Z1587" i="4"/>
  <c r="AH1637" i="4"/>
  <c r="V1587" i="4"/>
  <c r="M1466" i="4"/>
  <c r="AE1475" i="4"/>
  <c r="W1475" i="4"/>
  <c r="P1475" i="4"/>
  <c r="AF1475" i="4"/>
  <c r="M1475" i="4"/>
  <c r="AC1475" i="4"/>
  <c r="N1475" i="4"/>
  <c r="AD1475" i="4"/>
  <c r="S1475" i="4"/>
  <c r="AM1475" i="4"/>
  <c r="T1475" i="4"/>
  <c r="AJ1475" i="4"/>
  <c r="Q1475" i="4"/>
  <c r="AG1475" i="4"/>
  <c r="R1475" i="4"/>
  <c r="AH1475" i="4"/>
  <c r="AI1475" i="4"/>
  <c r="AA1475" i="4"/>
  <c r="X1475" i="4"/>
  <c r="AN1475" i="4"/>
  <c r="U1475" i="4"/>
  <c r="AK1475" i="4"/>
  <c r="V1475" i="4"/>
  <c r="AL1475" i="4"/>
  <c r="O1475" i="4"/>
  <c r="AQ1475" i="4"/>
  <c r="AB1475" i="4"/>
  <c r="AR1475" i="4"/>
  <c r="Y1475" i="4"/>
  <c r="AO1475" i="4"/>
  <c r="Z1475" i="4"/>
  <c r="AP1475" i="4"/>
  <c r="M1258" i="4"/>
  <c r="M1268" i="4"/>
  <c r="V1575" i="4"/>
  <c r="U1482" i="4"/>
  <c r="M1482" i="4"/>
  <c r="N1482" i="4"/>
  <c r="AD1482" i="4"/>
  <c r="O1482" i="4"/>
  <c r="AE1482" i="4"/>
  <c r="P1482" i="4"/>
  <c r="AF1451" i="4"/>
  <c r="AF1482" i="4"/>
  <c r="AN1481" i="4"/>
  <c r="AF1481" i="4"/>
  <c r="Y1481" i="4"/>
  <c r="AO1481" i="4"/>
  <c r="Z1481" i="4"/>
  <c r="AP1481" i="4"/>
  <c r="AA1481" i="4"/>
  <c r="AQ1481" i="4"/>
  <c r="AP1479" i="4"/>
  <c r="AO1479" i="4"/>
  <c r="N1575" i="4"/>
  <c r="M1421" i="4"/>
  <c r="N1421" i="4"/>
  <c r="AD1421" i="4"/>
  <c r="O1421" i="4"/>
  <c r="AE1421" i="4"/>
  <c r="AK1482" i="4"/>
  <c r="AC1482" i="4"/>
  <c r="R1451" i="4"/>
  <c r="R1482" i="4"/>
  <c r="AH1451" i="4"/>
  <c r="AH1482" i="4"/>
  <c r="S1451" i="4"/>
  <c r="S1482" i="4"/>
  <c r="AI1451" i="4"/>
  <c r="AI1482" i="4"/>
  <c r="T1451" i="4"/>
  <c r="T1482" i="4"/>
  <c r="AJ1482" i="4"/>
  <c r="AJ1481" i="4"/>
  <c r="AB1481" i="4"/>
  <c r="M1481" i="4"/>
  <c r="AC1481" i="4"/>
  <c r="N1481" i="4"/>
  <c r="N1480" i="4" s="1"/>
  <c r="AD1481" i="4"/>
  <c r="AD1480" i="4" s="1"/>
  <c r="O1481" i="4"/>
  <c r="O1480" i="4" s="1"/>
  <c r="AE1481" i="4"/>
  <c r="AE1480" i="4" s="1"/>
  <c r="AL1479" i="4"/>
  <c r="AK1479" i="4"/>
  <c r="AH1479" i="4"/>
  <c r="AB1662" i="4"/>
  <c r="AB1596" i="4"/>
  <c r="AP1587" i="4"/>
  <c r="AC1575" i="4"/>
  <c r="AJ1575" i="4"/>
  <c r="M1417" i="4"/>
  <c r="Y1482" i="4"/>
  <c r="Q1451" i="4"/>
  <c r="Q1482" i="4"/>
  <c r="V1482" i="4"/>
  <c r="AL1482" i="4"/>
  <c r="W1482" i="4"/>
  <c r="AM1482" i="4"/>
  <c r="X1482" i="4"/>
  <c r="AN1482" i="4"/>
  <c r="T1481" i="4"/>
  <c r="T1480" i="4" s="1"/>
  <c r="AR1481" i="4"/>
  <c r="Q1481" i="4"/>
  <c r="AG1481" i="4"/>
  <c r="R1481" i="4"/>
  <c r="R1480" i="4" s="1"/>
  <c r="AH1481" i="4"/>
  <c r="S1481" i="4"/>
  <c r="AI1481" i="4"/>
  <c r="M1441" i="4"/>
  <c r="M1446" i="4" s="1"/>
  <c r="N1466" i="4"/>
  <c r="AD1479" i="4"/>
  <c r="Y1479" i="4"/>
  <c r="AN1662" i="4"/>
  <c r="AL1587" i="4"/>
  <c r="S1562" i="4"/>
  <c r="AE1575" i="4"/>
  <c r="Y1575" i="4"/>
  <c r="M1237" i="4"/>
  <c r="AO1482" i="4"/>
  <c r="AG1482" i="4"/>
  <c r="Z1482" i="4"/>
  <c r="AP1482" i="4"/>
  <c r="AA1482" i="4"/>
  <c r="AQ1482" i="4"/>
  <c r="AB1482" i="4"/>
  <c r="AR1482" i="4"/>
  <c r="X1481" i="4"/>
  <c r="X1480" i="4" s="1"/>
  <c r="P1481" i="4"/>
  <c r="P1480" i="4" s="1"/>
  <c r="U1481" i="4"/>
  <c r="U1480" i="4" s="1"/>
  <c r="AK1481" i="4"/>
  <c r="AK1480" i="4" s="1"/>
  <c r="V1481" i="4"/>
  <c r="V1480" i="4" s="1"/>
  <c r="AL1481" i="4"/>
  <c r="AL1480" i="4" s="1"/>
  <c r="W1481" i="4"/>
  <c r="W1480" i="4" s="1"/>
  <c r="AM1481" i="4"/>
  <c r="AM1480" i="4" s="1"/>
  <c r="M1447" i="4"/>
  <c r="M1468" i="4"/>
  <c r="M1469" i="4"/>
  <c r="V1421" i="4"/>
  <c r="V1424" i="4" s="1"/>
  <c r="AL1421" i="4"/>
  <c r="AL1424" i="4" s="1"/>
  <c r="W1421" i="4"/>
  <c r="AM1421" i="4"/>
  <c r="AK1417" i="4"/>
  <c r="R1587" i="4"/>
  <c r="AA1562" i="4"/>
  <c r="AI1596" i="4"/>
  <c r="S1550" i="4"/>
  <c r="AO1550" i="4"/>
  <c r="N1550" i="4"/>
  <c r="X1662" i="4"/>
  <c r="AE1662" i="4"/>
  <c r="AA1550" i="4"/>
  <c r="AE1550" i="4"/>
  <c r="AP1550" i="4"/>
  <c r="Z1550" i="4"/>
  <c r="T1550" i="4"/>
  <c r="AM1550" i="4"/>
  <c r="AH1550" i="4"/>
  <c r="AD1550" i="4"/>
  <c r="M1225" i="4"/>
  <c r="O1662" i="4"/>
  <c r="AM1575" i="4"/>
  <c r="AF1550" i="4"/>
  <c r="AG1550" i="4"/>
  <c r="W1550" i="4"/>
  <c r="AL1550" i="4"/>
  <c r="U1550" i="4"/>
  <c r="O1424" i="4"/>
  <c r="M1411" i="4"/>
  <c r="M1416" i="4" s="1"/>
  <c r="P1411" i="4"/>
  <c r="P1416" i="4" s="1"/>
  <c r="AF1411" i="4"/>
  <c r="R1550" i="4"/>
  <c r="P1550" i="4"/>
  <c r="M1550" i="4"/>
  <c r="AB1550" i="4"/>
  <c r="X1550" i="4"/>
  <c r="AK1550" i="4"/>
  <c r="O1550" i="4"/>
  <c r="AQ1550" i="4"/>
  <c r="X1706" i="4"/>
  <c r="AL1706" i="4"/>
  <c r="Y1706" i="4"/>
  <c r="AN1550" i="4"/>
  <c r="Y1550" i="4"/>
  <c r="AI1550" i="4"/>
  <c r="AC1550" i="4"/>
  <c r="Q1550" i="4"/>
  <c r="AR1550" i="4"/>
  <c r="V1550" i="4"/>
  <c r="AJ1550" i="4"/>
  <c r="AM1707" i="4"/>
  <c r="R1706" i="4"/>
  <c r="M1347" i="4"/>
  <c r="M1261" i="4"/>
  <c r="M1267" i="4" s="1"/>
  <c r="AO1421" i="4"/>
  <c r="Z1421" i="4"/>
  <c r="AP1421" i="4"/>
  <c r="AP1424" i="4" s="1"/>
  <c r="AA1421" i="4"/>
  <c r="AQ1421" i="4"/>
  <c r="AJ1650" i="4"/>
  <c r="AA1625" i="4"/>
  <c r="V1612" i="4"/>
  <c r="AG1225" i="4"/>
  <c r="AP1707" i="4"/>
  <c r="AN1706" i="4"/>
  <c r="AJ1706" i="4"/>
  <c r="M1706" i="4"/>
  <c r="AR1706" i="4"/>
  <c r="S1625" i="4"/>
  <c r="AA1237" i="4"/>
  <c r="Q1225" i="4"/>
  <c r="U1225" i="4"/>
  <c r="T1707" i="4"/>
  <c r="R1707" i="4"/>
  <c r="O1707" i="4"/>
  <c r="AQ1707" i="4"/>
  <c r="AN1707" i="4"/>
  <c r="AL1707" i="4"/>
  <c r="Q1707" i="4"/>
  <c r="Y1707" i="4"/>
  <c r="P1706" i="4"/>
  <c r="AE1706" i="4"/>
  <c r="AQ1706" i="4"/>
  <c r="AM1706" i="4"/>
  <c r="N1706" i="4"/>
  <c r="AG1706" i="4"/>
  <c r="AH1706" i="4"/>
  <c r="AC1706" i="4"/>
  <c r="U1684" i="4"/>
  <c r="U1695" i="4"/>
  <c r="U1713" i="4" s="1"/>
  <c r="W1684" i="4"/>
  <c r="W1695" i="4"/>
  <c r="W1713" i="4" s="1"/>
  <c r="AO1684" i="4"/>
  <c r="AO1695" i="4"/>
  <c r="AO1713" i="4" s="1"/>
  <c r="AQ1684" i="4"/>
  <c r="AQ1695" i="4"/>
  <c r="AQ1713" i="4" s="1"/>
  <c r="N1684" i="4"/>
  <c r="N1695" i="4"/>
  <c r="N1713" i="4" s="1"/>
  <c r="P1684" i="4"/>
  <c r="P1695" i="4"/>
  <c r="P1713" i="4" s="1"/>
  <c r="AH1684" i="4"/>
  <c r="AH1695" i="4"/>
  <c r="AH1713" i="4" s="1"/>
  <c r="AN1684" i="4"/>
  <c r="AN1695" i="4"/>
  <c r="AN1713" i="4" s="1"/>
  <c r="AE1683" i="4"/>
  <c r="AE1694" i="4"/>
  <c r="AE1712" i="4" s="1"/>
  <c r="AN1683" i="4"/>
  <c r="AN1694" i="4"/>
  <c r="AN1712" i="4" s="1"/>
  <c r="AP1683" i="4"/>
  <c r="AP1694" i="4"/>
  <c r="AP1712" i="4" s="1"/>
  <c r="AM1683" i="4"/>
  <c r="AM1694" i="4"/>
  <c r="AM1712" i="4" s="1"/>
  <c r="AF1683" i="4"/>
  <c r="AF1694" i="4"/>
  <c r="AF1712" i="4" s="1"/>
  <c r="AH1683" i="4"/>
  <c r="AH1694" i="4"/>
  <c r="AH1712" i="4" s="1"/>
  <c r="M1683" i="4"/>
  <c r="M1694" i="4"/>
  <c r="M1712" i="4" s="1"/>
  <c r="U1683" i="4"/>
  <c r="U1694" i="4"/>
  <c r="U1712" i="4" s="1"/>
  <c r="T1705" i="4"/>
  <c r="AR1705" i="4"/>
  <c r="M1705" i="4"/>
  <c r="W1705" i="4"/>
  <c r="Y1705" i="4"/>
  <c r="O1705" i="4"/>
  <c r="AL1705" i="4"/>
  <c r="AG1705" i="4"/>
  <c r="AI1707" i="4"/>
  <c r="AF1707" i="4"/>
  <c r="AD1707" i="4"/>
  <c r="AA1707" i="4"/>
  <c r="X1707" i="4"/>
  <c r="V1707" i="4"/>
  <c r="AG1707" i="4"/>
  <c r="AO1707" i="4"/>
  <c r="AI1706" i="4"/>
  <c r="O1706" i="4"/>
  <c r="AA1706" i="4"/>
  <c r="W1706" i="4"/>
  <c r="V1706" i="4"/>
  <c r="AO1706" i="4"/>
  <c r="AP1706" i="4"/>
  <c r="AK1706" i="4"/>
  <c r="AK1684" i="4"/>
  <c r="AK1695" i="4"/>
  <c r="AK1713" i="4" s="1"/>
  <c r="AM1684" i="4"/>
  <c r="AM1695" i="4"/>
  <c r="AM1713" i="4" s="1"/>
  <c r="Z1684" i="4"/>
  <c r="Z1695" i="4"/>
  <c r="Z1713" i="4" s="1"/>
  <c r="AF1684" i="4"/>
  <c r="AF1695" i="4"/>
  <c r="AF1713" i="4" s="1"/>
  <c r="AD1684" i="4"/>
  <c r="AD1695" i="4"/>
  <c r="AD1713" i="4" s="1"/>
  <c r="Q1684" i="4"/>
  <c r="Q1695" i="4"/>
  <c r="Q1713" i="4" s="1"/>
  <c r="S1684" i="4"/>
  <c r="S1695" i="4"/>
  <c r="S1713" i="4" s="1"/>
  <c r="T1684" i="4"/>
  <c r="T1695" i="4"/>
  <c r="T1713" i="4" s="1"/>
  <c r="O1683" i="4"/>
  <c r="O1694" i="4"/>
  <c r="O1712" i="4" s="1"/>
  <c r="X1683" i="4"/>
  <c r="X1694" i="4"/>
  <c r="X1712" i="4" s="1"/>
  <c r="Z1683" i="4"/>
  <c r="Z1694" i="4"/>
  <c r="Z1712" i="4" s="1"/>
  <c r="W1683" i="4"/>
  <c r="W1694" i="4"/>
  <c r="W1712" i="4" s="1"/>
  <c r="P1683" i="4"/>
  <c r="P1694" i="4"/>
  <c r="P1712" i="4" s="1"/>
  <c r="R1683" i="4"/>
  <c r="R1694" i="4"/>
  <c r="R1712" i="4" s="1"/>
  <c r="AC1683" i="4"/>
  <c r="AC1694" i="4"/>
  <c r="AC1712" i="4" s="1"/>
  <c r="AK1683" i="4"/>
  <c r="AK1694" i="4"/>
  <c r="AK1712" i="4" s="1"/>
  <c r="AK1705" i="4"/>
  <c r="AB1705" i="4"/>
  <c r="AH1705" i="4"/>
  <c r="AC1705" i="4"/>
  <c r="AD1705" i="4"/>
  <c r="U1705" i="4"/>
  <c r="Q1705" i="4"/>
  <c r="AM1705" i="4"/>
  <c r="AM1716" i="4" s="1"/>
  <c r="AH1703" i="4"/>
  <c r="AI1703" i="4"/>
  <c r="S1675" i="4"/>
  <c r="S1703" i="4"/>
  <c r="Z1703" i="4"/>
  <c r="AA1703" i="4"/>
  <c r="AQ1703" i="4"/>
  <c r="AE1703" i="4"/>
  <c r="AO1703" i="4"/>
  <c r="S1707" i="4"/>
  <c r="P1707" i="4"/>
  <c r="N1707" i="4"/>
  <c r="M1707" i="4"/>
  <c r="U1707" i="4"/>
  <c r="AR1707" i="4"/>
  <c r="S1706" i="4"/>
  <c r="AD1706" i="4"/>
  <c r="Q1706" i="4"/>
  <c r="V1684" i="4"/>
  <c r="V1695" i="4"/>
  <c r="V1713" i="4" s="1"/>
  <c r="AB1684" i="4"/>
  <c r="AB1695" i="4"/>
  <c r="AB1713" i="4" s="1"/>
  <c r="AP1684" i="4"/>
  <c r="AP1695" i="4"/>
  <c r="AP1713" i="4" s="1"/>
  <c r="M1684" i="4"/>
  <c r="M1695" i="4"/>
  <c r="M1713" i="4" s="1"/>
  <c r="O1684" i="4"/>
  <c r="O1695" i="4"/>
  <c r="O1713" i="4" s="1"/>
  <c r="AG1684" i="4"/>
  <c r="AG1695" i="4"/>
  <c r="AG1713" i="4" s="1"/>
  <c r="AI1684" i="4"/>
  <c r="AI1695" i="4"/>
  <c r="AI1713" i="4" s="1"/>
  <c r="X1684" i="4"/>
  <c r="X1695" i="4"/>
  <c r="X1713" i="4" s="1"/>
  <c r="AD1683" i="4"/>
  <c r="AD1694" i="4"/>
  <c r="AD1712" i="4" s="1"/>
  <c r="AQ1683" i="4"/>
  <c r="AQ1694" i="4"/>
  <c r="AQ1712" i="4" s="1"/>
  <c r="AJ1683" i="4"/>
  <c r="AJ1694" i="4"/>
  <c r="AJ1712" i="4" s="1"/>
  <c r="AL1683" i="4"/>
  <c r="AL1694" i="4"/>
  <c r="AL1712" i="4" s="1"/>
  <c r="AI1683" i="4"/>
  <c r="AI1694" i="4"/>
  <c r="AI1712" i="4" s="1"/>
  <c r="Y1683" i="4"/>
  <c r="Y1694" i="4"/>
  <c r="Y1712" i="4" s="1"/>
  <c r="Q1683" i="4"/>
  <c r="Q1694" i="4"/>
  <c r="Q1712" i="4" s="1"/>
  <c r="AR1683" i="4"/>
  <c r="AR1694" i="4"/>
  <c r="AR1712" i="4" s="1"/>
  <c r="AF1705" i="4"/>
  <c r="AN1705" i="4"/>
  <c r="R1705" i="4"/>
  <c r="N1705" i="4"/>
  <c r="AI1705" i="4"/>
  <c r="Z1705" i="4"/>
  <c r="V1705" i="4"/>
  <c r="AO1705" i="4"/>
  <c r="AO1716" i="4" s="1"/>
  <c r="W1703" i="4"/>
  <c r="P1703" i="4"/>
  <c r="AF1703" i="4"/>
  <c r="AP1703" i="4"/>
  <c r="X1703" i="4"/>
  <c r="V1703" i="4"/>
  <c r="Q1703" i="4"/>
  <c r="AR1703" i="4"/>
  <c r="P1702" i="4"/>
  <c r="W1702" i="4"/>
  <c r="R1702" i="4"/>
  <c r="Y1702" i="4"/>
  <c r="O1702" i="4"/>
  <c r="AK1702" i="4"/>
  <c r="AA1702" i="4"/>
  <c r="AR1702" i="4"/>
  <c r="AJ1707" i="4"/>
  <c r="AH1707" i="4"/>
  <c r="AE1707" i="4"/>
  <c r="AB1707" i="4"/>
  <c r="Z1707" i="4"/>
  <c r="W1707" i="4"/>
  <c r="AC1707" i="4"/>
  <c r="AK1707" i="4"/>
  <c r="AF1706" i="4"/>
  <c r="AB1706" i="4"/>
  <c r="T1706" i="4"/>
  <c r="Z1706" i="4"/>
  <c r="U1706" i="4"/>
  <c r="AR1684" i="4"/>
  <c r="AR1695" i="4"/>
  <c r="AR1713" i="4" s="1"/>
  <c r="AL1684" i="4"/>
  <c r="AL1695" i="4"/>
  <c r="AL1713" i="4" s="1"/>
  <c r="Y1684" i="4"/>
  <c r="Y1695" i="4"/>
  <c r="Y1713" i="4" s="1"/>
  <c r="AA1684" i="4"/>
  <c r="AA1695" i="4"/>
  <c r="AA1713" i="4" s="1"/>
  <c r="AC1684" i="4"/>
  <c r="AC1695" i="4"/>
  <c r="AC1713" i="4" s="1"/>
  <c r="AE1684" i="4"/>
  <c r="AE1695" i="4"/>
  <c r="AE1713" i="4" s="1"/>
  <c r="R1684" i="4"/>
  <c r="R1695" i="4"/>
  <c r="R1713" i="4" s="1"/>
  <c r="AJ1684" i="4"/>
  <c r="AJ1695" i="4"/>
  <c r="AJ1713" i="4" s="1"/>
  <c r="AB1683" i="4"/>
  <c r="AB1694" i="4"/>
  <c r="AB1712" i="4" s="1"/>
  <c r="N1683" i="4"/>
  <c r="N1694" i="4"/>
  <c r="N1712" i="4" s="1"/>
  <c r="AA1683" i="4"/>
  <c r="AA1694" i="4"/>
  <c r="AA1712" i="4" s="1"/>
  <c r="T1683" i="4"/>
  <c r="T1694" i="4"/>
  <c r="T1712" i="4" s="1"/>
  <c r="V1683" i="4"/>
  <c r="V1694" i="4"/>
  <c r="V1712" i="4" s="1"/>
  <c r="S1683" i="4"/>
  <c r="S1694" i="4"/>
  <c r="S1712" i="4" s="1"/>
  <c r="AO1683" i="4"/>
  <c r="AO1694" i="4"/>
  <c r="AO1712" i="4" s="1"/>
  <c r="AG1683" i="4"/>
  <c r="AG1694" i="4"/>
  <c r="AG1712" i="4" s="1"/>
  <c r="AJ1705" i="4"/>
  <c r="P1705" i="4"/>
  <c r="P1716" i="4" s="1"/>
  <c r="X1705" i="4"/>
  <c r="AP1705" i="4"/>
  <c r="AP1716" i="4" s="1"/>
  <c r="S1705" i="4"/>
  <c r="AQ1705" i="4"/>
  <c r="AQ1716" i="4" s="1"/>
  <c r="AE1705" i="4"/>
  <c r="AA1705" i="4"/>
  <c r="AA1716" i="4" s="1"/>
  <c r="AN1703" i="4"/>
  <c r="AK1703" i="4"/>
  <c r="AL1703" i="4"/>
  <c r="N1703" i="4"/>
  <c r="AG1703" i="4"/>
  <c r="AD1675" i="4"/>
  <c r="AD1703" i="4"/>
  <c r="Y1703" i="4"/>
  <c r="AJ1703" i="4"/>
  <c r="AJ1702" i="4"/>
  <c r="AB1702" i="4"/>
  <c r="AC1702" i="4"/>
  <c r="AM1702" i="4"/>
  <c r="AD1702" i="4"/>
  <c r="U1702" i="4"/>
  <c r="AP1702" i="4"/>
  <c r="AG1702" i="4"/>
  <c r="AF1697" i="4"/>
  <c r="X1697" i="4"/>
  <c r="M1697" i="4"/>
  <c r="W1671" i="4"/>
  <c r="W1697" i="4"/>
  <c r="AD1697" i="4"/>
  <c r="U1697" i="4"/>
  <c r="AP1697" i="4"/>
  <c r="AG1697" i="4"/>
  <c r="AI1699" i="4"/>
  <c r="AC1699" i="4"/>
  <c r="AE1699" i="4"/>
  <c r="AO1699" i="4"/>
  <c r="AA1699" i="4"/>
  <c r="U1699" i="4"/>
  <c r="W1699" i="4"/>
  <c r="Q1699" i="4"/>
  <c r="AF1698" i="4"/>
  <c r="AD1698" i="4"/>
  <c r="O1698" i="4"/>
  <c r="X1698" i="4"/>
  <c r="V1698" i="4"/>
  <c r="W1698" i="4"/>
  <c r="AO1698" i="4"/>
  <c r="AG1698" i="4"/>
  <c r="AH1704" i="4"/>
  <c r="P1704" i="4"/>
  <c r="AG1704" i="4"/>
  <c r="AR1704" i="4"/>
  <c r="AA1704" i="4"/>
  <c r="R1704" i="4"/>
  <c r="AE1704" i="4"/>
  <c r="S1704" i="4"/>
  <c r="Q1468" i="4"/>
  <c r="AG1468" i="4"/>
  <c r="AF1468" i="4"/>
  <c r="V1435" i="4"/>
  <c r="V1468" i="4"/>
  <c r="AL1468" i="4"/>
  <c r="AN1468" i="4"/>
  <c r="AA1435" i="4"/>
  <c r="AA1468" i="4"/>
  <c r="AQ1435" i="4"/>
  <c r="AQ1468" i="4"/>
  <c r="AP1469" i="4"/>
  <c r="AA1469" i="4"/>
  <c r="AQ1469" i="4"/>
  <c r="P1469" i="4"/>
  <c r="AF1469" i="4"/>
  <c r="V1469" i="4"/>
  <c r="U1469" i="4"/>
  <c r="AK1469" i="4"/>
  <c r="S1466" i="4"/>
  <c r="AI1466" i="4"/>
  <c r="AD1466" i="4"/>
  <c r="X1466" i="4"/>
  <c r="AN1466" i="4"/>
  <c r="AC1466" i="4"/>
  <c r="Q1376" i="4"/>
  <c r="AE1225" i="4"/>
  <c r="AE1230" i="4" s="1"/>
  <c r="AI1225" i="4"/>
  <c r="AI1230" i="4" s="1"/>
  <c r="W1225" i="4"/>
  <c r="AF1225" i="4"/>
  <c r="AP1225" i="4"/>
  <c r="AP1230" i="4" s="1"/>
  <c r="Z1225" i="4"/>
  <c r="AO1225" i="4"/>
  <c r="AF1376" i="4"/>
  <c r="S1376" i="4"/>
  <c r="AD1376" i="4"/>
  <c r="AD1381" i="4" s="1"/>
  <c r="N1376" i="4"/>
  <c r="T1376" i="4"/>
  <c r="AE1376" i="4"/>
  <c r="AE1381" i="4" s="1"/>
  <c r="AK1376" i="4"/>
  <c r="T1703" i="4"/>
  <c r="R1703" i="4"/>
  <c r="AM1703" i="4"/>
  <c r="AC1703" i="4"/>
  <c r="O1703" i="4"/>
  <c r="AB1703" i="4"/>
  <c r="M1703" i="4"/>
  <c r="U1703" i="4"/>
  <c r="T1702" i="4"/>
  <c r="AN1702" i="4"/>
  <c r="M1702" i="4"/>
  <c r="N1702" i="4"/>
  <c r="AI1702" i="4"/>
  <c r="Z1702" i="4"/>
  <c r="Q1702" i="4"/>
  <c r="AL1702" i="4"/>
  <c r="P1697" i="4"/>
  <c r="AJ1697" i="4"/>
  <c r="AH1697" i="4"/>
  <c r="N1697" i="4"/>
  <c r="AI1697" i="4"/>
  <c r="Z1697" i="4"/>
  <c r="Q1697" i="4"/>
  <c r="AL1697" i="4"/>
  <c r="S1699" i="4"/>
  <c r="M1699" i="4"/>
  <c r="O1699" i="4"/>
  <c r="Y1699" i="4"/>
  <c r="AP1699" i="4"/>
  <c r="AR1699" i="4"/>
  <c r="AL1699" i="4"/>
  <c r="AN1699" i="4"/>
  <c r="P1698" i="4"/>
  <c r="N1698" i="4"/>
  <c r="AP1698" i="4"/>
  <c r="AQ1698" i="4"/>
  <c r="AJ1698" i="4"/>
  <c r="AH1698" i="4"/>
  <c r="M1698" i="4"/>
  <c r="U1698" i="4"/>
  <c r="M1704" i="4"/>
  <c r="Z1704" i="4"/>
  <c r="AF1704" i="4"/>
  <c r="W1704" i="4"/>
  <c r="AJ1704" i="4"/>
  <c r="Y1704" i="4"/>
  <c r="AD1704" i="4"/>
  <c r="AN1704" i="4"/>
  <c r="AI1237" i="4"/>
  <c r="T1468" i="4"/>
  <c r="U1435" i="4"/>
  <c r="U1468" i="4"/>
  <c r="AK1435" i="4"/>
  <c r="AK1468" i="4"/>
  <c r="AR1468" i="4"/>
  <c r="Z1468" i="4"/>
  <c r="AP1435" i="4"/>
  <c r="AP1440" i="4" s="1"/>
  <c r="AP1468" i="4"/>
  <c r="O1435" i="4"/>
  <c r="O1440" i="4" s="1"/>
  <c r="O1468" i="4"/>
  <c r="AE1435" i="4"/>
  <c r="AE1468" i="4"/>
  <c r="O1469" i="4"/>
  <c r="AE1469" i="4"/>
  <c r="N1469" i="4"/>
  <c r="T1469" i="4"/>
  <c r="AJ1469" i="4"/>
  <c r="AL1469" i="4"/>
  <c r="Y1469" i="4"/>
  <c r="AO1469" i="4"/>
  <c r="V1466" i="4"/>
  <c r="W1466" i="4"/>
  <c r="AM1466" i="4"/>
  <c r="AP1466" i="4"/>
  <c r="AB1466" i="4"/>
  <c r="AR1466" i="4"/>
  <c r="Q1466" i="4"/>
  <c r="AG1466" i="4"/>
  <c r="AR1225" i="4"/>
  <c r="AR1230" i="4" s="1"/>
  <c r="AA1225" i="4"/>
  <c r="AJ1225" i="4"/>
  <c r="AJ1230" i="4" s="1"/>
  <c r="X1225" i="4"/>
  <c r="AL1225" i="4"/>
  <c r="AL1230" i="4" s="1"/>
  <c r="V1225" i="4"/>
  <c r="AK1225" i="4"/>
  <c r="X1376" i="4"/>
  <c r="X1381" i="4" s="1"/>
  <c r="AP1376" i="4"/>
  <c r="Z1376" i="4"/>
  <c r="AR1376" i="4"/>
  <c r="AR1381" i="4" s="1"/>
  <c r="P1376" i="4"/>
  <c r="P1381" i="4" s="1"/>
  <c r="W1376" i="4"/>
  <c r="W1381" i="4" s="1"/>
  <c r="AG1376" i="4"/>
  <c r="AF1702" i="4"/>
  <c r="X1702" i="4"/>
  <c r="AH1702" i="4"/>
  <c r="S1702" i="4"/>
  <c r="AO1702" i="4"/>
  <c r="AE1702" i="4"/>
  <c r="V1702" i="4"/>
  <c r="AQ1702" i="4"/>
  <c r="AB1671" i="4"/>
  <c r="AB1697" i="4"/>
  <c r="T1697" i="4"/>
  <c r="R1697" i="4"/>
  <c r="S1697" i="4"/>
  <c r="AO1697" i="4"/>
  <c r="AE1697" i="4"/>
  <c r="V1697" i="4"/>
  <c r="AQ1697" i="4"/>
  <c r="AH1699" i="4"/>
  <c r="AJ1699" i="4"/>
  <c r="AD1699" i="4"/>
  <c r="AF1699" i="4"/>
  <c r="Z1699" i="4"/>
  <c r="AB1699" i="4"/>
  <c r="V1699" i="4"/>
  <c r="X1699" i="4"/>
  <c r="AI1698" i="4"/>
  <c r="AB1698" i="4"/>
  <c r="Z1698" i="4"/>
  <c r="AA1698" i="4"/>
  <c r="T1698" i="4"/>
  <c r="R1698" i="4"/>
  <c r="AC1698" i="4"/>
  <c r="AK1698" i="4"/>
  <c r="AC1704" i="4"/>
  <c r="AB1704" i="4"/>
  <c r="AP1704" i="4"/>
  <c r="U1704" i="4"/>
  <c r="O1704" i="4"/>
  <c r="AO1704" i="4"/>
  <c r="N1704" i="4"/>
  <c r="X1704" i="4"/>
  <c r="AJ1468" i="4"/>
  <c r="Y1468" i="4"/>
  <c r="AO1468" i="4"/>
  <c r="N1435" i="4"/>
  <c r="N1440" i="4" s="1"/>
  <c r="N1468" i="4"/>
  <c r="AD1435" i="4"/>
  <c r="AD1440" i="4" s="1"/>
  <c r="AD1468" i="4"/>
  <c r="P1435" i="4"/>
  <c r="P1440" i="4" s="1"/>
  <c r="P1468" i="4"/>
  <c r="S1435" i="4"/>
  <c r="S1440" i="4" s="1"/>
  <c r="S1468" i="4"/>
  <c r="AI1435" i="4"/>
  <c r="AI1440" i="4" s="1"/>
  <c r="AI1468" i="4"/>
  <c r="R1469" i="4"/>
  <c r="S1469" i="4"/>
  <c r="AI1469" i="4"/>
  <c r="Z1469" i="4"/>
  <c r="X1469" i="4"/>
  <c r="AN1469" i="4"/>
  <c r="AC1469" i="4"/>
  <c r="AH1466" i="4"/>
  <c r="AA1466" i="4"/>
  <c r="AQ1466" i="4"/>
  <c r="P1466" i="4"/>
  <c r="AF1466" i="4"/>
  <c r="Z1466" i="4"/>
  <c r="U1466" i="4"/>
  <c r="AK1466" i="4"/>
  <c r="AC1376" i="4"/>
  <c r="AB1225" i="4"/>
  <c r="AB1230" i="4" s="1"/>
  <c r="S1225" i="4"/>
  <c r="T1225" i="4"/>
  <c r="T1230" i="4" s="1"/>
  <c r="P1225" i="4"/>
  <c r="AH1225" i="4"/>
  <c r="R1225" i="4"/>
  <c r="AM1376" i="4"/>
  <c r="AM1381" i="4" s="1"/>
  <c r="AL1376" i="4"/>
  <c r="V1376" i="4"/>
  <c r="V1381" i="4" s="1"/>
  <c r="AJ1376" i="4"/>
  <c r="AJ1381" i="4" s="1"/>
  <c r="AQ1376" i="4"/>
  <c r="O1376" i="4"/>
  <c r="M1376" i="4"/>
  <c r="M1381" i="4" s="1"/>
  <c r="AN1697" i="4"/>
  <c r="AC1697" i="4"/>
  <c r="AM1671" i="4"/>
  <c r="AM1697" i="4"/>
  <c r="Y1697" i="4"/>
  <c r="O1697" i="4"/>
  <c r="AK1697" i="4"/>
  <c r="AA1697" i="4"/>
  <c r="AR1697" i="4"/>
  <c r="R1699" i="4"/>
  <c r="T1699" i="4"/>
  <c r="N1699" i="4"/>
  <c r="P1699" i="4"/>
  <c r="AK1699" i="4"/>
  <c r="AM1699" i="4"/>
  <c r="AG1699" i="4"/>
  <c r="AQ1699" i="4"/>
  <c r="S1698" i="4"/>
  <c r="AE1698" i="4"/>
  <c r="AN1698" i="4"/>
  <c r="AL1698" i="4"/>
  <c r="AM1698" i="4"/>
  <c r="Y1698" i="4"/>
  <c r="Q1698" i="4"/>
  <c r="AR1698" i="4"/>
  <c r="AL1704" i="4"/>
  <c r="Q1704" i="4"/>
  <c r="T1704" i="4"/>
  <c r="AK1704" i="4"/>
  <c r="AM1704" i="4"/>
  <c r="V1704" i="4"/>
  <c r="AI1704" i="4"/>
  <c r="AQ1704" i="4"/>
  <c r="M1435" i="4"/>
  <c r="M1440" i="4" s="1"/>
  <c r="AC1468" i="4"/>
  <c r="X1468" i="4"/>
  <c r="R1468" i="4"/>
  <c r="AH1435" i="4"/>
  <c r="AH1440" i="4" s="1"/>
  <c r="AH1468" i="4"/>
  <c r="AB1435" i="4"/>
  <c r="AB1440" i="4" s="1"/>
  <c r="AB1468" i="4"/>
  <c r="W1468" i="4"/>
  <c r="AM1468" i="4"/>
  <c r="AD1469" i="4"/>
  <c r="W1469" i="4"/>
  <c r="AM1469" i="4"/>
  <c r="AH1469" i="4"/>
  <c r="AB1469" i="4"/>
  <c r="AR1469" i="4"/>
  <c r="Q1469" i="4"/>
  <c r="AG1469" i="4"/>
  <c r="O1466" i="4"/>
  <c r="AE1466" i="4"/>
  <c r="R1466" i="4"/>
  <c r="T1466" i="4"/>
  <c r="AJ1466" i="4"/>
  <c r="AL1466" i="4"/>
  <c r="Y1466" i="4"/>
  <c r="AO1466" i="4"/>
  <c r="Y1376" i="4"/>
  <c r="U1376" i="4"/>
  <c r="U1381" i="4" s="1"/>
  <c r="AQ1225" i="4"/>
  <c r="AQ1230" i="4" s="1"/>
  <c r="AM1225" i="4"/>
  <c r="AN1225" i="4"/>
  <c r="AN1230" i="4" s="1"/>
  <c r="O1225" i="4"/>
  <c r="O1230" i="4" s="1"/>
  <c r="AD1225" i="4"/>
  <c r="AD1230" i="4" s="1"/>
  <c r="N1225" i="4"/>
  <c r="AN1376" i="4"/>
  <c r="AN1381" i="4" s="1"/>
  <c r="AA1376" i="4"/>
  <c r="AA1381" i="4" s="1"/>
  <c r="AH1376" i="4"/>
  <c r="AH1381" i="4" s="1"/>
  <c r="R1376" i="4"/>
  <c r="AB1376" i="4"/>
  <c r="AB1381" i="4" s="1"/>
  <c r="AI1376" i="4"/>
  <c r="AI1381" i="4" s="1"/>
  <c r="AO1376" i="4"/>
  <c r="AO1381" i="4" s="1"/>
  <c r="M1284" i="4"/>
  <c r="M1255" i="4" s="1"/>
  <c r="AK1353" i="4"/>
  <c r="AK1358" i="4" s="1"/>
  <c r="N1353" i="4"/>
  <c r="N1358" i="4" s="1"/>
  <c r="M1358" i="4"/>
  <c r="O1392" i="4"/>
  <c r="AE1392" i="4"/>
  <c r="R1353" i="4"/>
  <c r="M1392" i="4"/>
  <c r="M1395" i="4" s="1"/>
  <c r="N1451" i="4"/>
  <c r="AD1451" i="4"/>
  <c r="O1451" i="4"/>
  <c r="AE1451" i="4"/>
  <c r="T1435" i="4"/>
  <c r="Z1435" i="4"/>
  <c r="Z1440" i="4" s="1"/>
  <c r="W1405" i="4"/>
  <c r="W1410" i="4" s="1"/>
  <c r="T1405" i="4"/>
  <c r="T1410" i="4" s="1"/>
  <c r="AJ1405" i="4"/>
  <c r="AE1405" i="4"/>
  <c r="AE1410" i="4" s="1"/>
  <c r="U1405" i="4"/>
  <c r="U1410" i="4" s="1"/>
  <c r="AK1405" i="4"/>
  <c r="AK1410" i="4" s="1"/>
  <c r="N1405" i="4"/>
  <c r="AD1405" i="4"/>
  <c r="AD1410" i="4" s="1"/>
  <c r="AA1405" i="4"/>
  <c r="AA1410" i="4" s="1"/>
  <c r="X1405" i="4"/>
  <c r="X1410" i="4" s="1"/>
  <c r="AN1405" i="4"/>
  <c r="AQ1405" i="4"/>
  <c r="AQ1410" i="4" s="1"/>
  <c r="Y1405" i="4"/>
  <c r="Y1410" i="4" s="1"/>
  <c r="AO1405" i="4"/>
  <c r="AO1410" i="4" s="1"/>
  <c r="R1405" i="4"/>
  <c r="AH1405" i="4"/>
  <c r="R1421" i="4"/>
  <c r="R1424" i="4" s="1"/>
  <c r="AH1421" i="4"/>
  <c r="AH1424" i="4" s="1"/>
  <c r="S1421" i="4"/>
  <c r="AI1421" i="4"/>
  <c r="X1417" i="4"/>
  <c r="O1411" i="4"/>
  <c r="O1416" i="4" s="1"/>
  <c r="AM1405" i="4"/>
  <c r="AM1410" i="4" s="1"/>
  <c r="AB1405" i="4"/>
  <c r="AB1410" i="4" s="1"/>
  <c r="AR1405" i="4"/>
  <c r="AR1410" i="4" s="1"/>
  <c r="M1405" i="4"/>
  <c r="AC1405" i="4"/>
  <c r="O1405" i="4"/>
  <c r="O1410" i="4" s="1"/>
  <c r="V1405" i="4"/>
  <c r="V1410" i="4" s="1"/>
  <c r="AL1405" i="4"/>
  <c r="AC1435" i="4"/>
  <c r="AC1440" i="4" s="1"/>
  <c r="X1435" i="4"/>
  <c r="X1440" i="4" s="1"/>
  <c r="R1435" i="4"/>
  <c r="R1440" i="4" s="1"/>
  <c r="W1435" i="4"/>
  <c r="W1440" i="4" s="1"/>
  <c r="AM1435" i="4"/>
  <c r="AM1440" i="4" s="1"/>
  <c r="R1358" i="4"/>
  <c r="AI1353" i="4"/>
  <c r="AI1358" i="4" s="1"/>
  <c r="P1353" i="4"/>
  <c r="P1358" i="4" s="1"/>
  <c r="O1388" i="4"/>
  <c r="AC1411" i="4"/>
  <c r="AO1411" i="4"/>
  <c r="AO1416" i="4" s="1"/>
  <c r="P1405" i="4"/>
  <c r="AF1405" i="4"/>
  <c r="AF1410" i="4" s="1"/>
  <c r="S1405" i="4"/>
  <c r="Q1405" i="4"/>
  <c r="Q1410" i="4" s="1"/>
  <c r="AG1405" i="4"/>
  <c r="AI1405" i="4"/>
  <c r="AI1410" i="4" s="1"/>
  <c r="Z1405" i="4"/>
  <c r="AP1405" i="4"/>
  <c r="Z1451" i="4"/>
  <c r="AP1451" i="4"/>
  <c r="AA1451" i="4"/>
  <c r="AQ1451" i="4"/>
  <c r="AN1435" i="4"/>
  <c r="AN1440" i="4" s="1"/>
  <c r="O1625" i="4"/>
  <c r="AC1562" i="4"/>
  <c r="U1575" i="4"/>
  <c r="AC1353" i="4"/>
  <c r="AC1358" i="4" s="1"/>
  <c r="V1392" i="4"/>
  <c r="AL1392" i="4"/>
  <c r="W1392" i="4"/>
  <c r="AM1392" i="4"/>
  <c r="AA1417" i="4"/>
  <c r="Q1435" i="4"/>
  <c r="AG1435" i="4"/>
  <c r="AF1435" i="4"/>
  <c r="AL1435" i="4"/>
  <c r="V1447" i="4"/>
  <c r="AL1447" i="4"/>
  <c r="W1447" i="4"/>
  <c r="AC1441" i="4"/>
  <c r="AE1625" i="4"/>
  <c r="AR1625" i="4"/>
  <c r="AQ1625" i="4"/>
  <c r="Z1625" i="4"/>
  <c r="Z1635" i="4" s="1"/>
  <c r="Z1636" i="4" s="1"/>
  <c r="AJ1596" i="4"/>
  <c r="AH1587" i="4"/>
  <c r="P1575" i="4"/>
  <c r="Y1600" i="4"/>
  <c r="AQ1316" i="4"/>
  <c r="AQ1321" i="4" s="1"/>
  <c r="AJ1316" i="4"/>
  <c r="AJ1321" i="4" s="1"/>
  <c r="AK1363" i="4"/>
  <c r="AB1392" i="4"/>
  <c r="V1388" i="4"/>
  <c r="AL1388" i="4"/>
  <c r="Q1417" i="4"/>
  <c r="AE1417" i="4"/>
  <c r="AR1435" i="4"/>
  <c r="AF1621" i="4"/>
  <c r="AO1625" i="4"/>
  <c r="V1625" i="4"/>
  <c r="T1596" i="4"/>
  <c r="AI1562" i="4"/>
  <c r="V1637" i="4"/>
  <c r="Z1575" i="4"/>
  <c r="Q1575" i="4"/>
  <c r="AD1353" i="4"/>
  <c r="AD1358" i="4" s="1"/>
  <c r="AK1388" i="4"/>
  <c r="AA1388" i="4"/>
  <c r="AA1395" i="4" s="1"/>
  <c r="AJ1435" i="4"/>
  <c r="Y1435" i="4"/>
  <c r="AO1435" i="4"/>
  <c r="M1451" i="4"/>
  <c r="AO1451" i="4"/>
  <c r="AG1451" i="4"/>
  <c r="AB1451" i="4"/>
  <c r="AR1451" i="4"/>
  <c r="AC1451" i="4"/>
  <c r="AJ1451" i="4"/>
  <c r="Y1451" i="4"/>
  <c r="AN1451" i="4"/>
  <c r="AM1447" i="4"/>
  <c r="U1447" i="4"/>
  <c r="X1447" i="4"/>
  <c r="AN1447" i="4"/>
  <c r="AC1446" i="4"/>
  <c r="N1441" i="4"/>
  <c r="AD1441" i="4"/>
  <c r="P1441" i="4"/>
  <c r="O1441" i="4"/>
  <c r="AE1441" i="4"/>
  <c r="AA1440" i="4"/>
  <c r="AE1440" i="4"/>
  <c r="T1440" i="4"/>
  <c r="V1440" i="4"/>
  <c r="AQ1440" i="4"/>
  <c r="AN1441" i="4"/>
  <c r="AK1347" i="4"/>
  <c r="AD1363" i="4"/>
  <c r="U1451" i="4"/>
  <c r="P1451" i="4"/>
  <c r="U1440" i="4"/>
  <c r="AK1440" i="4"/>
  <c r="AC1447" i="4"/>
  <c r="AK1447" i="4"/>
  <c r="Z1447" i="4"/>
  <c r="AP1447" i="4"/>
  <c r="AA1447" i="4"/>
  <c r="AQ1447" i="4"/>
  <c r="AB1447" i="4"/>
  <c r="AR1447" i="4"/>
  <c r="T1441" i="4"/>
  <c r="AF1441" i="4"/>
  <c r="Q1441" i="4"/>
  <c r="AG1441" i="4"/>
  <c r="R1441" i="4"/>
  <c r="AH1441" i="4"/>
  <c r="S1441" i="4"/>
  <c r="AI1441" i="4"/>
  <c r="R1363" i="4"/>
  <c r="AH1363" i="4"/>
  <c r="AL1381" i="4"/>
  <c r="AO1417" i="4"/>
  <c r="AK1451" i="4"/>
  <c r="Y1447" i="4"/>
  <c r="Q1447" i="4"/>
  <c r="N1447" i="4"/>
  <c r="AD1447" i="4"/>
  <c r="O1447" i="4"/>
  <c r="AE1447" i="4"/>
  <c r="P1447" i="4"/>
  <c r="AF1447" i="4"/>
  <c r="AJ1441" i="4"/>
  <c r="AB1441" i="4"/>
  <c r="U1441" i="4"/>
  <c r="AK1441" i="4"/>
  <c r="V1441" i="4"/>
  <c r="AL1441" i="4"/>
  <c r="W1441" i="4"/>
  <c r="AM1441" i="4"/>
  <c r="X1650" i="4"/>
  <c r="T1625" i="4"/>
  <c r="AJ1625" i="4"/>
  <c r="Q1625" i="4"/>
  <c r="V1451" i="4"/>
  <c r="AL1451" i="4"/>
  <c r="W1451" i="4"/>
  <c r="AM1451" i="4"/>
  <c r="AM1454" i="4" s="1"/>
  <c r="X1451" i="4"/>
  <c r="AO1447" i="4"/>
  <c r="AG1447" i="4"/>
  <c r="R1447" i="4"/>
  <c r="AH1447" i="4"/>
  <c r="S1447" i="4"/>
  <c r="AI1447" i="4"/>
  <c r="T1447" i="4"/>
  <c r="AJ1447" i="4"/>
  <c r="X1441" i="4"/>
  <c r="AR1441" i="4"/>
  <c r="Y1441" i="4"/>
  <c r="AO1441" i="4"/>
  <c r="Z1441" i="4"/>
  <c r="AP1441" i="4"/>
  <c r="AA1441" i="4"/>
  <c r="AQ1441" i="4"/>
  <c r="AN1621" i="4"/>
  <c r="AI1587" i="4"/>
  <c r="X1562" i="4"/>
  <c r="U1562" i="4"/>
  <c r="AM1316" i="4"/>
  <c r="AM1321" i="4" s="1"/>
  <c r="Q1363" i="4"/>
  <c r="AP1363" i="4"/>
  <c r="AF1363" i="4"/>
  <c r="N1388" i="4"/>
  <c r="AD1388" i="4"/>
  <c r="AE1388" i="4"/>
  <c r="AE1395" i="4" s="1"/>
  <c r="AM1417" i="4"/>
  <c r="AM1424" i="4" s="1"/>
  <c r="T1411" i="4"/>
  <c r="AJ1411" i="4"/>
  <c r="AK1261" i="4"/>
  <c r="AK1267" i="4" s="1"/>
  <c r="W1316" i="4"/>
  <c r="W1321" i="4" s="1"/>
  <c r="N1316" i="4"/>
  <c r="N1321" i="4" s="1"/>
  <c r="W1255" i="4"/>
  <c r="W1260" i="4" s="1"/>
  <c r="Z1363" i="4"/>
  <c r="R1388" i="4"/>
  <c r="R1395" i="4" s="1"/>
  <c r="AH1388" i="4"/>
  <c r="AO1424" i="4"/>
  <c r="AB1421" i="4"/>
  <c r="Q1421" i="4"/>
  <c r="X1421" i="4"/>
  <c r="AG1421" i="4"/>
  <c r="AG1424" i="4" s="1"/>
  <c r="AR1421" i="4"/>
  <c r="T1421" i="4"/>
  <c r="U1421" i="4"/>
  <c r="U1424" i="4" s="1"/>
  <c r="P1421" i="4"/>
  <c r="P1424" i="4" s="1"/>
  <c r="AB1417" i="4"/>
  <c r="AB1424" i="4" s="1"/>
  <c r="Q1416" i="4"/>
  <c r="AJ1416" i="4"/>
  <c r="AC1416" i="4"/>
  <c r="AP1411" i="4"/>
  <c r="AP1416" i="4" s="1"/>
  <c r="AG1411" i="4"/>
  <c r="AG1416" i="4" s="1"/>
  <c r="R1411" i="4"/>
  <c r="R1416" i="4" s="1"/>
  <c r="V1411" i="4"/>
  <c r="V1416" i="4" s="1"/>
  <c r="AM1411" i="4"/>
  <c r="AM1416" i="4" s="1"/>
  <c r="W1411" i="4"/>
  <c r="W1416" i="4" s="1"/>
  <c r="X1411" i="4"/>
  <c r="X1416" i="4" s="1"/>
  <c r="AN1411" i="4"/>
  <c r="AN1416" i="4" s="1"/>
  <c r="AI1411" i="4"/>
  <c r="AI1416" i="4" s="1"/>
  <c r="N1411" i="4"/>
  <c r="N1416" i="4" s="1"/>
  <c r="AF1421" i="4"/>
  <c r="Y1421" i="4"/>
  <c r="AN1421" i="4"/>
  <c r="AK1421" i="4"/>
  <c r="AK1424" i="4" s="1"/>
  <c r="AC1421" i="4"/>
  <c r="AJ1421" i="4"/>
  <c r="AQ1417" i="4"/>
  <c r="AQ1424" i="4" s="1"/>
  <c r="W1417" i="4"/>
  <c r="AF1417" i="4"/>
  <c r="AF1424" i="4" s="1"/>
  <c r="S1417" i="4"/>
  <c r="S1424" i="4" s="1"/>
  <c r="S1425" i="4" s="1"/>
  <c r="AI1417" i="4"/>
  <c r="AI1424" i="4" s="1"/>
  <c r="AN1417" i="4"/>
  <c r="AC1417" i="4"/>
  <c r="AC1424" i="4" s="1"/>
  <c r="AR1417" i="4"/>
  <c r="N1424" i="4"/>
  <c r="Y1417" i="4"/>
  <c r="T1417" i="4"/>
  <c r="AJ1417" i="4"/>
  <c r="Z1424" i="4"/>
  <c r="AD1424" i="4"/>
  <c r="T1416" i="4"/>
  <c r="AF1416" i="4"/>
  <c r="U1411" i="4"/>
  <c r="U1416" i="4" s="1"/>
  <c r="AK1411" i="4"/>
  <c r="AK1416" i="4" s="1"/>
  <c r="AL1411" i="4"/>
  <c r="AL1416" i="4" s="1"/>
  <c r="AL1425" i="4" s="1"/>
  <c r="Y1411" i="4"/>
  <c r="Y1416" i="4" s="1"/>
  <c r="AQ1411" i="4"/>
  <c r="AQ1416" i="4" s="1"/>
  <c r="AB1411" i="4"/>
  <c r="AB1416" i="4" s="1"/>
  <c r="AR1411" i="4"/>
  <c r="AR1416" i="4" s="1"/>
  <c r="AA1411" i="4"/>
  <c r="AA1416" i="4" s="1"/>
  <c r="Z1411" i="4"/>
  <c r="Z1416" i="4" s="1"/>
  <c r="AE1411" i="4"/>
  <c r="AE1416" i="4" s="1"/>
  <c r="AD1411" i="4"/>
  <c r="AD1416" i="4" s="1"/>
  <c r="AH1411" i="4"/>
  <c r="AH1416" i="4" s="1"/>
  <c r="AH1425" i="4" s="1"/>
  <c r="V1425" i="4"/>
  <c r="O1425" i="4"/>
  <c r="P1410" i="4"/>
  <c r="S1410" i="4"/>
  <c r="AG1410" i="4"/>
  <c r="Z1410" i="4"/>
  <c r="AP1410" i="4"/>
  <c r="AJ1410" i="4"/>
  <c r="N1410" i="4"/>
  <c r="AN1410" i="4"/>
  <c r="R1410" i="4"/>
  <c r="AH1410" i="4"/>
  <c r="AQ1347" i="4"/>
  <c r="AQ1352" i="4" s="1"/>
  <c r="AC1410" i="4"/>
  <c r="AL1410" i="4"/>
  <c r="R1381" i="4"/>
  <c r="N1381" i="4"/>
  <c r="S1347" i="4"/>
  <c r="S1352" i="4" s="1"/>
  <c r="X1347" i="4"/>
  <c r="X1352" i="4" s="1"/>
  <c r="AP1353" i="4"/>
  <c r="AP1358" i="4" s="1"/>
  <c r="W1347" i="4"/>
  <c r="W1352" i="4" s="1"/>
  <c r="AA1347" i="4"/>
  <c r="AA1352" i="4" s="1"/>
  <c r="AL1347" i="4"/>
  <c r="AL1352" i="4" s="1"/>
  <c r="AP1347" i="4"/>
  <c r="AP1352" i="4" s="1"/>
  <c r="AB1347" i="4"/>
  <c r="AB1352" i="4" s="1"/>
  <c r="AR1347" i="4"/>
  <c r="AR1352" i="4" s="1"/>
  <c r="Y1347" i="4"/>
  <c r="Y1352" i="4" s="1"/>
  <c r="AO1347" i="4"/>
  <c r="AO1352" i="4" s="1"/>
  <c r="V1347" i="4"/>
  <c r="V1352" i="4" s="1"/>
  <c r="AN1347" i="4"/>
  <c r="AN1352" i="4" s="1"/>
  <c r="AE1347" i="4"/>
  <c r="AE1352" i="4" s="1"/>
  <c r="R1347" i="4"/>
  <c r="R1352" i="4" s="1"/>
  <c r="P1347" i="4"/>
  <c r="P1352" i="4" s="1"/>
  <c r="AF1347" i="4"/>
  <c r="AF1352" i="4" s="1"/>
  <c r="M1352" i="4"/>
  <c r="AC1347" i="4"/>
  <c r="AC1352" i="4" s="1"/>
  <c r="O1347" i="4"/>
  <c r="O1352" i="4" s="1"/>
  <c r="AH1347" i="4"/>
  <c r="AH1352" i="4" s="1"/>
  <c r="U1347" i="4"/>
  <c r="U1352" i="4" s="1"/>
  <c r="AQ1353" i="4"/>
  <c r="AQ1358" i="4" s="1"/>
  <c r="AI1347" i="4"/>
  <c r="AI1352" i="4" s="1"/>
  <c r="S1353" i="4"/>
  <c r="S1358" i="4" s="1"/>
  <c r="T1353" i="4"/>
  <c r="T1358" i="4" s="1"/>
  <c r="AD1347" i="4"/>
  <c r="AD1352" i="4" s="1"/>
  <c r="AM1347" i="4"/>
  <c r="AM1352" i="4" s="1"/>
  <c r="N1347" i="4"/>
  <c r="N1352" i="4" s="1"/>
  <c r="Z1347" i="4"/>
  <c r="Z1352" i="4" s="1"/>
  <c r="T1347" i="4"/>
  <c r="T1352" i="4" s="1"/>
  <c r="AJ1347" i="4"/>
  <c r="Q1347" i="4"/>
  <c r="Q1352" i="4" s="1"/>
  <c r="AG1347" i="4"/>
  <c r="AG1352" i="4" s="1"/>
  <c r="M1363" i="4"/>
  <c r="U1392" i="4"/>
  <c r="AO1392" i="4"/>
  <c r="AJ1392" i="4"/>
  <c r="X1392" i="4"/>
  <c r="AI1388" i="4"/>
  <c r="AI1395" i="4" s="1"/>
  <c r="AM1388" i="4"/>
  <c r="AN1388" i="4"/>
  <c r="AN1395" i="4" s="1"/>
  <c r="AO1388" i="4"/>
  <c r="Z1388" i="4"/>
  <c r="Z1395" i="4" s="1"/>
  <c r="AP1388" i="4"/>
  <c r="AP1395" i="4" s="1"/>
  <c r="AQ1388" i="4"/>
  <c r="AQ1395" i="4" s="1"/>
  <c r="AR1388" i="4"/>
  <c r="AR1395" i="4" s="1"/>
  <c r="AB1388" i="4"/>
  <c r="U1388" i="4"/>
  <c r="AC1388" i="4"/>
  <c r="AC1395" i="4" s="1"/>
  <c r="Q1388" i="4"/>
  <c r="X1388" i="4"/>
  <c r="T1392" i="4"/>
  <c r="AK1392" i="4"/>
  <c r="AK1395" i="4" s="1"/>
  <c r="Q1392" i="4"/>
  <c r="N1392" i="4"/>
  <c r="N1395" i="4" s="1"/>
  <c r="AD1392" i="4"/>
  <c r="AD1395" i="4" s="1"/>
  <c r="P1392" i="4"/>
  <c r="AF1392" i="4"/>
  <c r="W1388" i="4"/>
  <c r="P1388" i="4"/>
  <c r="AF1388" i="4"/>
  <c r="S1388" i="4"/>
  <c r="S1395" i="4" s="1"/>
  <c r="AG1388" i="4"/>
  <c r="AG1395" i="4" s="1"/>
  <c r="O1395" i="4"/>
  <c r="Y1388" i="4"/>
  <c r="Y1395" i="4" s="1"/>
  <c r="T1388" i="4"/>
  <c r="AJ1388" i="4"/>
  <c r="U1395" i="4"/>
  <c r="AH1395" i="4"/>
  <c r="S1382" i="4"/>
  <c r="S1387" i="4" s="1"/>
  <c r="AR1382" i="4"/>
  <c r="AR1387" i="4" s="1"/>
  <c r="W1382" i="4"/>
  <c r="W1387" i="4" s="1"/>
  <c r="AF1382" i="4"/>
  <c r="AF1387" i="4" s="1"/>
  <c r="U1382" i="4"/>
  <c r="U1387" i="4" s="1"/>
  <c r="AK1382" i="4"/>
  <c r="AK1387" i="4" s="1"/>
  <c r="V1382" i="4"/>
  <c r="V1387" i="4" s="1"/>
  <c r="AL1382" i="4"/>
  <c r="AL1387" i="4" s="1"/>
  <c r="AQ1381" i="4"/>
  <c r="AK1381" i="4"/>
  <c r="Z1381" i="4"/>
  <c r="AP1381" i="4"/>
  <c r="AR1261" i="4"/>
  <c r="AO1261" i="4"/>
  <c r="AO1267" i="4" s="1"/>
  <c r="Z1261" i="4"/>
  <c r="Z1267" i="4" s="1"/>
  <c r="AP1261" i="4"/>
  <c r="AP1267" i="4" s="1"/>
  <c r="AN1261" i="4"/>
  <c r="AN1267" i="4" s="1"/>
  <c r="AQ1261" i="4"/>
  <c r="AQ1267" i="4" s="1"/>
  <c r="P1255" i="4"/>
  <c r="P1260" i="4" s="1"/>
  <c r="AF1255" i="4"/>
  <c r="AF1260" i="4" s="1"/>
  <c r="AA1382" i="4"/>
  <c r="AA1387" i="4" s="1"/>
  <c r="AE1382" i="4"/>
  <c r="AE1387" i="4" s="1"/>
  <c r="AM1382" i="4"/>
  <c r="AM1387" i="4" s="1"/>
  <c r="AN1382" i="4"/>
  <c r="AN1387" i="4" s="1"/>
  <c r="Y1382" i="4"/>
  <c r="Y1387" i="4" s="1"/>
  <c r="AO1382" i="4"/>
  <c r="AO1387" i="4" s="1"/>
  <c r="Z1382" i="4"/>
  <c r="Z1387" i="4" s="1"/>
  <c r="AP1382" i="4"/>
  <c r="AP1387" i="4" s="1"/>
  <c r="O1381" i="4"/>
  <c r="T1381" i="4"/>
  <c r="Q1381" i="4"/>
  <c r="AO1316" i="4"/>
  <c r="AO1321" i="4" s="1"/>
  <c r="T1316" i="4"/>
  <c r="T1321" i="4" s="1"/>
  <c r="AA1255" i="4"/>
  <c r="AA1260" i="4" s="1"/>
  <c r="AL1255" i="4"/>
  <c r="AL1260" i="4" s="1"/>
  <c r="AI1382" i="4"/>
  <c r="AI1387" i="4" s="1"/>
  <c r="T1382" i="4"/>
  <c r="T1387" i="4" s="1"/>
  <c r="AB1382" i="4"/>
  <c r="AB1387" i="4" s="1"/>
  <c r="P1382" i="4"/>
  <c r="P1387" i="4" s="1"/>
  <c r="M1382" i="4"/>
  <c r="M1387" i="4" s="1"/>
  <c r="AC1382" i="4"/>
  <c r="AC1387" i="4" s="1"/>
  <c r="N1382" i="4"/>
  <c r="N1387" i="4" s="1"/>
  <c r="AD1382" i="4"/>
  <c r="AD1387" i="4" s="1"/>
  <c r="Y1381" i="4"/>
  <c r="AA1316" i="4"/>
  <c r="AA1321" i="4" s="1"/>
  <c r="AQ1382" i="4"/>
  <c r="AQ1387" i="4" s="1"/>
  <c r="AJ1382" i="4"/>
  <c r="AJ1387" i="4" s="1"/>
  <c r="O1382" i="4"/>
  <c r="O1387" i="4" s="1"/>
  <c r="X1382" i="4"/>
  <c r="X1387" i="4" s="1"/>
  <c r="Q1382" i="4"/>
  <c r="Q1387" i="4" s="1"/>
  <c r="AG1382" i="4"/>
  <c r="AG1387" i="4" s="1"/>
  <c r="R1382" i="4"/>
  <c r="R1387" i="4" s="1"/>
  <c r="AH1382" i="4"/>
  <c r="AH1387" i="4" s="1"/>
  <c r="S1381" i="4"/>
  <c r="AF1381" i="4"/>
  <c r="AC1381" i="4"/>
  <c r="AG1381" i="4"/>
  <c r="AM1353" i="4"/>
  <c r="AM1358" i="4" s="1"/>
  <c r="AA1353" i="4"/>
  <c r="AA1358" i="4" s="1"/>
  <c r="AG1353" i="4"/>
  <c r="AG1358" i="4" s="1"/>
  <c r="AO1353" i="4"/>
  <c r="AO1358" i="4" s="1"/>
  <c r="AN1353" i="4"/>
  <c r="V1353" i="4"/>
  <c r="P1363" i="4"/>
  <c r="AO1363" i="4"/>
  <c r="U1363" i="4"/>
  <c r="Y1363" i="4"/>
  <c r="X1363" i="4"/>
  <c r="AN1363" i="4"/>
  <c r="Y1359" i="4"/>
  <c r="AP1359" i="4"/>
  <c r="AQ1359" i="4"/>
  <c r="AR1359" i="4"/>
  <c r="AR1366" i="4" s="1"/>
  <c r="AN1358" i="4"/>
  <c r="V1358" i="4"/>
  <c r="Z1353" i="4"/>
  <c r="Z1358" i="4" s="1"/>
  <c r="AE1353" i="4"/>
  <c r="AE1358" i="4" s="1"/>
  <c r="AJ1353" i="4"/>
  <c r="AJ1358" i="4" s="1"/>
  <c r="W1353" i="4"/>
  <c r="W1358" i="4" s="1"/>
  <c r="AB1353" i="4"/>
  <c r="AB1358" i="4" s="1"/>
  <c r="AR1353" i="4"/>
  <c r="AR1358" i="4" s="1"/>
  <c r="AH1353" i="4"/>
  <c r="AH1358" i="4" s="1"/>
  <c r="AL1353" i="4"/>
  <c r="AL1358" i="4" s="1"/>
  <c r="U1353" i="4"/>
  <c r="U1358" i="4" s="1"/>
  <c r="AF1353" i="4"/>
  <c r="AF1358" i="4" s="1"/>
  <c r="Q1353" i="4"/>
  <c r="Q1358" i="4" s="1"/>
  <c r="Y1353" i="4"/>
  <c r="Y1358" i="4" s="1"/>
  <c r="O1353" i="4"/>
  <c r="O1358" i="4" s="1"/>
  <c r="X1353" i="4"/>
  <c r="X1358" i="4" s="1"/>
  <c r="AJ1352" i="4"/>
  <c r="AK1352" i="4"/>
  <c r="AC1363" i="4"/>
  <c r="AD1359" i="4"/>
  <c r="AG1359" i="4"/>
  <c r="Q1359" i="4"/>
  <c r="Q1366" i="4" s="1"/>
  <c r="Z1359" i="4"/>
  <c r="S1359" i="4"/>
  <c r="S1366" i="4" s="1"/>
  <c r="S1367" i="4" s="1"/>
  <c r="AI1359" i="4"/>
  <c r="AI1366" i="4" s="1"/>
  <c r="T1359" i="4"/>
  <c r="AJ1359" i="4"/>
  <c r="V1363" i="4"/>
  <c r="T1363" i="4"/>
  <c r="AJ1363" i="4"/>
  <c r="AO1359" i="4"/>
  <c r="N1359" i="4"/>
  <c r="N1366" i="4" s="1"/>
  <c r="AC1359" i="4"/>
  <c r="AH1359" i="4"/>
  <c r="W1359" i="4"/>
  <c r="W1366" i="4" s="1"/>
  <c r="AM1359" i="4"/>
  <c r="AM1366" i="4" s="1"/>
  <c r="X1359" i="4"/>
  <c r="AN1359" i="4"/>
  <c r="M1359" i="4"/>
  <c r="AL1359" i="4"/>
  <c r="AA1359" i="4"/>
  <c r="AA1366" i="4" s="1"/>
  <c r="AB1359" i="4"/>
  <c r="AH1316" i="4"/>
  <c r="AH1321" i="4" s="1"/>
  <c r="Y1316" i="4"/>
  <c r="Y1321" i="4" s="1"/>
  <c r="O1316" i="4"/>
  <c r="O1321" i="4" s="1"/>
  <c r="AG1363" i="4"/>
  <c r="AL1363" i="4"/>
  <c r="AQ1366" i="4"/>
  <c r="AB1363" i="4"/>
  <c r="U1359" i="4"/>
  <c r="V1359" i="4"/>
  <c r="AK1359" i="4"/>
  <c r="AK1366" i="4" s="1"/>
  <c r="R1359" i="4"/>
  <c r="R1366" i="4" s="1"/>
  <c r="R1367" i="4" s="1"/>
  <c r="O1359" i="4"/>
  <c r="O1366" i="4" s="1"/>
  <c r="AE1359" i="4"/>
  <c r="AE1366" i="4" s="1"/>
  <c r="P1359" i="4"/>
  <c r="P1366" i="4" s="1"/>
  <c r="P1367" i="4" s="1"/>
  <c r="AF1359" i="4"/>
  <c r="X1316" i="4"/>
  <c r="X1321" i="4" s="1"/>
  <c r="Q1316" i="4"/>
  <c r="Q1321" i="4" s="1"/>
  <c r="AL1316" i="4"/>
  <c r="AL1321" i="4" s="1"/>
  <c r="Z1316" i="4"/>
  <c r="Z1321" i="4" s="1"/>
  <c r="Z1230" i="4"/>
  <c r="Y1230" i="4"/>
  <c r="X1230" i="4"/>
  <c r="AE1261" i="4"/>
  <c r="AE1267" i="4" s="1"/>
  <c r="AE1316" i="4"/>
  <c r="AE1321" i="4" s="1"/>
  <c r="T1255" i="4"/>
  <c r="T1260" i="4" s="1"/>
  <c r="AJ1255" i="4"/>
  <c r="AJ1260" i="4" s="1"/>
  <c r="AG1260" i="4"/>
  <c r="AE1255" i="4"/>
  <c r="AE1260" i="4" s="1"/>
  <c r="Z1255" i="4"/>
  <c r="Z1260" i="4" s="1"/>
  <c r="AG1230" i="4"/>
  <c r="Q1230" i="4"/>
  <c r="AL1261" i="4"/>
  <c r="AL1267" i="4" s="1"/>
  <c r="AB1316" i="4"/>
  <c r="AB1321" i="4" s="1"/>
  <c r="AB1625" i="4"/>
  <c r="AM1625" i="4"/>
  <c r="AQ1675" i="4"/>
  <c r="U1231" i="4"/>
  <c r="U1236" i="4" s="1"/>
  <c r="U1230" i="4"/>
  <c r="R1260" i="4"/>
  <c r="O1575" i="4"/>
  <c r="W1575" i="4"/>
  <c r="AN1316" i="4"/>
  <c r="AI1255" i="4"/>
  <c r="AI1260" i="4" s="1"/>
  <c r="X1255" i="4"/>
  <c r="X1260" i="4" s="1"/>
  <c r="AN1255" i="4"/>
  <c r="AN1260" i="4" s="1"/>
  <c r="Q1260" i="4"/>
  <c r="AD1575" i="4"/>
  <c r="AO1575" i="4"/>
  <c r="S1575" i="4"/>
  <c r="AI1575" i="4"/>
  <c r="U1600" i="4"/>
  <c r="R1600" i="4"/>
  <c r="AG1316" i="4"/>
  <c r="AG1321" i="4" s="1"/>
  <c r="AD1316" i="4"/>
  <c r="AD1321" i="4" s="1"/>
  <c r="U1316" i="4"/>
  <c r="U1321" i="4" s="1"/>
  <c r="AP1316" i="4"/>
  <c r="AP1321" i="4" s="1"/>
  <c r="AK1260" i="4"/>
  <c r="N1260" i="4"/>
  <c r="AD1255" i="4"/>
  <c r="AD1260" i="4" s="1"/>
  <c r="Z1637" i="4"/>
  <c r="M1600" i="4"/>
  <c r="Q1600" i="4"/>
  <c r="AI1316" i="4"/>
  <c r="AI1321" i="4" s="1"/>
  <c r="AH1255" i="4"/>
  <c r="AH1260" i="4" s="1"/>
  <c r="AM1255" i="4"/>
  <c r="AM1260" i="4" s="1"/>
  <c r="AO1260" i="4"/>
  <c r="AG1625" i="4"/>
  <c r="W1625" i="4"/>
  <c r="AC1255" i="4"/>
  <c r="AC1260" i="4" s="1"/>
  <c r="V1255" i="4"/>
  <c r="V1260" i="4" s="1"/>
  <c r="AP1625" i="4"/>
  <c r="AQ1260" i="4"/>
  <c r="AB1255" i="4"/>
  <c r="AB1260" i="4" s="1"/>
  <c r="AR1255" i="4"/>
  <c r="AR1260" i="4" s="1"/>
  <c r="AP1255" i="4"/>
  <c r="AP1260" i="4" s="1"/>
  <c r="T1261" i="4"/>
  <c r="T1267" i="4" s="1"/>
  <c r="N1261" i="4"/>
  <c r="N1267" i="4" s="1"/>
  <c r="AD1261" i="4"/>
  <c r="AD1267" i="4" s="1"/>
  <c r="P1261" i="4"/>
  <c r="P1267" i="4" s="1"/>
  <c r="O1261" i="4"/>
  <c r="O1267" i="4" s="1"/>
  <c r="Y1261" i="4"/>
  <c r="Y1267" i="4" s="1"/>
  <c r="AI1261" i="4"/>
  <c r="AI1267" i="4" s="1"/>
  <c r="AF1261" i="4"/>
  <c r="R1316" i="4"/>
  <c r="R1321" i="4" s="1"/>
  <c r="AF1316" i="4"/>
  <c r="AF1321" i="4" s="1"/>
  <c r="V1316" i="4"/>
  <c r="V1321" i="4" s="1"/>
  <c r="AC1316" i="4"/>
  <c r="AC1321" i="4" s="1"/>
  <c r="M1321" i="4"/>
  <c r="AK1316" i="4"/>
  <c r="AK1321" i="4" s="1"/>
  <c r="AN1321" i="4"/>
  <c r="AR1267" i="4"/>
  <c r="AA1261" i="4"/>
  <c r="AA1267" i="4" s="1"/>
  <c r="M1336" i="4"/>
  <c r="M1328" i="4"/>
  <c r="AH1328" i="4"/>
  <c r="Y1328" i="4"/>
  <c r="O1328" i="4"/>
  <c r="AK1328" i="4"/>
  <c r="AA1328" i="4"/>
  <c r="P1328" i="4"/>
  <c r="AF1328" i="4"/>
  <c r="Q1267" i="4"/>
  <c r="T1336" i="4"/>
  <c r="Q1336" i="4"/>
  <c r="AG1336" i="4"/>
  <c r="R1336" i="4"/>
  <c r="S1336" i="4"/>
  <c r="R1328" i="4"/>
  <c r="AM1328" i="4"/>
  <c r="AD1328" i="4"/>
  <c r="U1328" i="4"/>
  <c r="AP1328" i="4"/>
  <c r="AG1328" i="4"/>
  <c r="T1328" i="4"/>
  <c r="AJ1328" i="4"/>
  <c r="AB1261" i="4"/>
  <c r="AB1267" i="4" s="1"/>
  <c r="AH1261" i="4"/>
  <c r="AH1267" i="4" s="1"/>
  <c r="X1261" i="4"/>
  <c r="X1267" i="4" s="1"/>
  <c r="U1267" i="4"/>
  <c r="AF1336" i="4"/>
  <c r="U1336" i="4"/>
  <c r="W1336" i="4"/>
  <c r="W1328" i="4"/>
  <c r="N1328" i="4"/>
  <c r="AI1328" i="4"/>
  <c r="Z1328" i="4"/>
  <c r="Q1328" i="4"/>
  <c r="AL1328" i="4"/>
  <c r="X1328" i="4"/>
  <c r="AN1328" i="4"/>
  <c r="AG1261" i="4"/>
  <c r="AG1267" i="4" s="1"/>
  <c r="AF1267" i="4"/>
  <c r="AM1267" i="4"/>
  <c r="AJ1336" i="4"/>
  <c r="AA1336" i="4"/>
  <c r="AQ1336" i="4"/>
  <c r="AC1328" i="4"/>
  <c r="S1328" i="4"/>
  <c r="AO1328" i="4"/>
  <c r="AE1328" i="4"/>
  <c r="V1328" i="4"/>
  <c r="AQ1328" i="4"/>
  <c r="AB1328" i="4"/>
  <c r="AR1328" i="4"/>
  <c r="Q1268" i="4"/>
  <c r="Y1268" i="4"/>
  <c r="R1268" i="4"/>
  <c r="S1268" i="4"/>
  <c r="AI1268" i="4"/>
  <c r="V1268" i="4"/>
  <c r="AF1268" i="4"/>
  <c r="P1268" i="4"/>
  <c r="N1272" i="4"/>
  <c r="V1272" i="4"/>
  <c r="V1275" i="4" s="1"/>
  <c r="O1272" i="4"/>
  <c r="P1272" i="4"/>
  <c r="P1275" i="4" s="1"/>
  <c r="AF1272" i="4"/>
  <c r="S1272" i="4"/>
  <c r="M1272" i="4"/>
  <c r="AC1272" i="4"/>
  <c r="AG1268" i="4"/>
  <c r="AO1268" i="4"/>
  <c r="AD1268" i="4"/>
  <c r="W1268" i="4"/>
  <c r="AM1268" i="4"/>
  <c r="Z1268" i="4"/>
  <c r="T1268" i="4"/>
  <c r="AJ1268" i="4"/>
  <c r="AD1272" i="4"/>
  <c r="AL1272" i="4"/>
  <c r="W1272" i="4"/>
  <c r="T1272" i="4"/>
  <c r="AJ1272" i="4"/>
  <c r="AA1272" i="4"/>
  <c r="Q1272" i="4"/>
  <c r="AG1272" i="4"/>
  <c r="U1268" i="4"/>
  <c r="AL1268" i="4"/>
  <c r="AA1268" i="4"/>
  <c r="AQ1268" i="4"/>
  <c r="AH1268" i="4"/>
  <c r="X1268" i="4"/>
  <c r="AN1268" i="4"/>
  <c r="R1272" i="4"/>
  <c r="Z1272" i="4"/>
  <c r="AE1272" i="4"/>
  <c r="X1272" i="4"/>
  <c r="AN1272" i="4"/>
  <c r="AI1272" i="4"/>
  <c r="U1272" i="4"/>
  <c r="AK1272" i="4"/>
  <c r="AK1268" i="4"/>
  <c r="AC1268" i="4"/>
  <c r="O1268" i="4"/>
  <c r="AE1268" i="4"/>
  <c r="N1268" i="4"/>
  <c r="AP1268" i="4"/>
  <c r="AB1268" i="4"/>
  <c r="AR1268" i="4"/>
  <c r="AH1272" i="4"/>
  <c r="AP1272" i="4"/>
  <c r="AP1275" i="4" s="1"/>
  <c r="AM1272" i="4"/>
  <c r="AB1272" i="4"/>
  <c r="AR1272" i="4"/>
  <c r="AQ1272" i="4"/>
  <c r="Y1272" i="4"/>
  <c r="Y1275" i="4" s="1"/>
  <c r="AO1272" i="4"/>
  <c r="AK1230" i="4"/>
  <c r="AF1230" i="4"/>
  <c r="R1261" i="4"/>
  <c r="R1267" i="4" s="1"/>
  <c r="S1261" i="4"/>
  <c r="S1267" i="4" s="1"/>
  <c r="AJ1261" i="4"/>
  <c r="AJ1267" i="4" s="1"/>
  <c r="V1261" i="4"/>
  <c r="V1267" i="4" s="1"/>
  <c r="AC1261" i="4"/>
  <c r="AC1267" i="4" s="1"/>
  <c r="W1261" i="4"/>
  <c r="W1267" i="4" s="1"/>
  <c r="AK1231" i="4"/>
  <c r="AK1236" i="4" s="1"/>
  <c r="AK1304" i="4"/>
  <c r="AF1304" i="4"/>
  <c r="AI1304" i="4"/>
  <c r="V1304" i="4"/>
  <c r="AP1304" i="4"/>
  <c r="U1304" i="4"/>
  <c r="S1304" i="4"/>
  <c r="S1230" i="4"/>
  <c r="AH1304" i="4"/>
  <c r="AO1304" i="4"/>
  <c r="AR1304" i="4"/>
  <c r="AJ1304" i="4"/>
  <c r="AL1304" i="4"/>
  <c r="AM1304" i="4"/>
  <c r="Q1304" i="4"/>
  <c r="AN1304" i="4"/>
  <c r="R1304" i="4"/>
  <c r="AQ1304" i="4"/>
  <c r="N1304" i="4"/>
  <c r="N1284" i="4"/>
  <c r="N1289" i="4" s="1"/>
  <c r="AI1284" i="4"/>
  <c r="AI1289" i="4" s="1"/>
  <c r="Z1284" i="4"/>
  <c r="Z1289" i="4" s="1"/>
  <c r="P1284" i="4"/>
  <c r="P1289" i="4" s="1"/>
  <c r="AL1284" i="4"/>
  <c r="AL1289" i="4" s="1"/>
  <c r="AB1284" i="4"/>
  <c r="AB1289" i="4" s="1"/>
  <c r="AC1284" i="4"/>
  <c r="AC1289" i="4" s="1"/>
  <c r="O1296" i="4"/>
  <c r="AR1296" i="4"/>
  <c r="AM1296" i="4"/>
  <c r="AN1296" i="4"/>
  <c r="AI1296" i="4"/>
  <c r="AA1296" i="4"/>
  <c r="N1296" i="4"/>
  <c r="AD1296" i="4"/>
  <c r="P1304" i="4"/>
  <c r="S1284" i="4"/>
  <c r="S1289" i="4" s="1"/>
  <c r="AN1284" i="4"/>
  <c r="AN1289" i="4" s="1"/>
  <c r="AE1284" i="4"/>
  <c r="AE1289" i="4" s="1"/>
  <c r="V1284" i="4"/>
  <c r="V1289" i="4" s="1"/>
  <c r="AQ1284" i="4"/>
  <c r="AQ1289" i="4" s="1"/>
  <c r="AH1284" i="4"/>
  <c r="AH1289" i="4" s="1"/>
  <c r="Q1284" i="4"/>
  <c r="Q1289" i="4" s="1"/>
  <c r="AG1284" i="4"/>
  <c r="AG1289" i="4" s="1"/>
  <c r="W1296" i="4"/>
  <c r="Q1296" i="4"/>
  <c r="S1296" i="4"/>
  <c r="M1296" i="4"/>
  <c r="AO1296" i="4"/>
  <c r="AF1296" i="4"/>
  <c r="R1296" i="4"/>
  <c r="AH1296" i="4"/>
  <c r="M1230" i="4"/>
  <c r="X1284" i="4"/>
  <c r="X1289" i="4" s="1"/>
  <c r="O1284" i="4"/>
  <c r="O1289" i="4" s="1"/>
  <c r="AJ1284" i="4"/>
  <c r="AJ1289" i="4" s="1"/>
  <c r="AA1284" i="4"/>
  <c r="AA1289" i="4" s="1"/>
  <c r="R1284" i="4"/>
  <c r="R1289" i="4" s="1"/>
  <c r="AM1284" i="4"/>
  <c r="AM1289" i="4" s="1"/>
  <c r="U1284" i="4"/>
  <c r="U1289" i="4" s="1"/>
  <c r="AK1284" i="4"/>
  <c r="AK1289" i="4" s="1"/>
  <c r="AC1296" i="4"/>
  <c r="X1296" i="4"/>
  <c r="Y1296" i="4"/>
  <c r="T1296" i="4"/>
  <c r="P1296" i="4"/>
  <c r="AK1296" i="4"/>
  <c r="V1296" i="4"/>
  <c r="AL1296" i="4"/>
  <c r="W1304" i="4"/>
  <c r="AA1304" i="4"/>
  <c r="AD1284" i="4"/>
  <c r="AD1289" i="4" s="1"/>
  <c r="T1284" i="4"/>
  <c r="T1289" i="4" s="1"/>
  <c r="AP1284" i="4"/>
  <c r="AP1289" i="4" s="1"/>
  <c r="AF1284" i="4"/>
  <c r="AF1289" i="4" s="1"/>
  <c r="W1284" i="4"/>
  <c r="W1289" i="4" s="1"/>
  <c r="AR1284" i="4"/>
  <c r="AR1289" i="4" s="1"/>
  <c r="Y1284" i="4"/>
  <c r="Y1289" i="4" s="1"/>
  <c r="AO1284" i="4"/>
  <c r="AO1289" i="4" s="1"/>
  <c r="AJ1296" i="4"/>
  <c r="AE1296" i="4"/>
  <c r="AG1296" i="4"/>
  <c r="AB1296" i="4"/>
  <c r="U1296" i="4"/>
  <c r="AQ1296" i="4"/>
  <c r="Z1296" i="4"/>
  <c r="AP1296" i="4"/>
  <c r="AE1237" i="4"/>
  <c r="AO1230" i="4"/>
  <c r="O1237" i="4"/>
  <c r="Y1231" i="4"/>
  <c r="Y1236" i="4" s="1"/>
  <c r="AO1231" i="4"/>
  <c r="AO1236" i="4" s="1"/>
  <c r="Z1241" i="4"/>
  <c r="AG1231" i="4"/>
  <c r="AG1236" i="4" s="1"/>
  <c r="V1241" i="4"/>
  <c r="Q1231" i="4"/>
  <c r="Q1236" i="4" s="1"/>
  <c r="R1241" i="4"/>
  <c r="N1241" i="4"/>
  <c r="AM1237" i="4"/>
  <c r="AC1241" i="4"/>
  <c r="AR1241" i="4"/>
  <c r="AB1241" i="4"/>
  <c r="AQ1237" i="4"/>
  <c r="AQ251" i="11"/>
  <c r="W1237" i="4"/>
  <c r="AC1231" i="4"/>
  <c r="AC1236" i="4" s="1"/>
  <c r="AP1241" i="4"/>
  <c r="S1237" i="4"/>
  <c r="AC246" i="11"/>
  <c r="AG1241" i="4"/>
  <c r="Q1241" i="4"/>
  <c r="AF1241" i="4"/>
  <c r="P1241" i="4"/>
  <c r="AQ1241" i="4"/>
  <c r="AA1241" i="4"/>
  <c r="AM1230" i="4"/>
  <c r="N1230" i="4"/>
  <c r="AC1230" i="4"/>
  <c r="AD1237" i="4"/>
  <c r="N1237" i="4"/>
  <c r="AC1237" i="4"/>
  <c r="AR1237" i="4"/>
  <c r="AB1237" i="4"/>
  <c r="AJ1231" i="4"/>
  <c r="AJ1236" i="4" s="1"/>
  <c r="AF1231" i="4"/>
  <c r="AF1236" i="4" s="1"/>
  <c r="AB1231" i="4"/>
  <c r="AB1236" i="4" s="1"/>
  <c r="AI1231" i="4"/>
  <c r="AI1236" i="4" s="1"/>
  <c r="AE1231" i="4"/>
  <c r="AE1236" i="4" s="1"/>
  <c r="AA1231" i="4"/>
  <c r="AA1236" i="4" s="1"/>
  <c r="AD1231" i="4"/>
  <c r="AD1236" i="4" s="1"/>
  <c r="N1231" i="4"/>
  <c r="N1236" i="4" s="1"/>
  <c r="AM1241" i="4"/>
  <c r="W1241" i="4"/>
  <c r="AA1230" i="4"/>
  <c r="W1230" i="4"/>
  <c r="AP1237" i="4"/>
  <c r="Z1237" i="4"/>
  <c r="AO1237" i="4"/>
  <c r="Y1237" i="4"/>
  <c r="AN1237" i="4"/>
  <c r="X1237" i="4"/>
  <c r="T1231" i="4"/>
  <c r="T1236" i="4" s="1"/>
  <c r="P1231" i="4"/>
  <c r="P1236" i="4" s="1"/>
  <c r="S1231" i="4"/>
  <c r="S1236" i="4" s="1"/>
  <c r="O1231" i="4"/>
  <c r="O1236" i="4" s="1"/>
  <c r="AP1231" i="4"/>
  <c r="AP1236" i="4" s="1"/>
  <c r="Z1231" i="4"/>
  <c r="Z1236" i="4" s="1"/>
  <c r="AD1241" i="4"/>
  <c r="AO1241" i="4"/>
  <c r="Y1241" i="4"/>
  <c r="AN1241" i="4"/>
  <c r="X1241" i="4"/>
  <c r="AI1241" i="4"/>
  <c r="S1241" i="4"/>
  <c r="V1230" i="4"/>
  <c r="AL1237" i="4"/>
  <c r="AL1244" i="4" s="1"/>
  <c r="V1237" i="4"/>
  <c r="AK1237" i="4"/>
  <c r="U1237" i="4"/>
  <c r="AJ1237" i="4"/>
  <c r="T1237" i="4"/>
  <c r="X1231" i="4"/>
  <c r="X1236" i="4" s="1"/>
  <c r="AM1231" i="4"/>
  <c r="AM1236" i="4" s="1"/>
  <c r="M1231" i="4"/>
  <c r="M1236" i="4" s="1"/>
  <c r="AL1231" i="4"/>
  <c r="AL1236" i="4" s="1"/>
  <c r="V1231" i="4"/>
  <c r="V1236" i="4" s="1"/>
  <c r="AK1241" i="4"/>
  <c r="U1241" i="4"/>
  <c r="AJ1241" i="4"/>
  <c r="T1241" i="4"/>
  <c r="AE1241" i="4"/>
  <c r="O1241" i="4"/>
  <c r="AH1230" i="4"/>
  <c r="R1230" i="4"/>
  <c r="AH1237" i="4"/>
  <c r="AH1244" i="4" s="1"/>
  <c r="R1237" i="4"/>
  <c r="AG1237" i="4"/>
  <c r="Q1237" i="4"/>
  <c r="AF1237" i="4"/>
  <c r="P1237" i="4"/>
  <c r="P1230" i="4"/>
  <c r="AN1231" i="4"/>
  <c r="AN1236" i="4" s="1"/>
  <c r="AR1231" i="4"/>
  <c r="AR1236" i="4" s="1"/>
  <c r="W1231" i="4"/>
  <c r="W1236" i="4" s="1"/>
  <c r="AQ1231" i="4"/>
  <c r="AQ1236" i="4" s="1"/>
  <c r="AH1231" i="4"/>
  <c r="AH1236" i="4" s="1"/>
  <c r="R1231" i="4"/>
  <c r="R1236" i="4" s="1"/>
  <c r="M1241" i="4"/>
  <c r="T1545" i="4"/>
  <c r="T1560" i="4" s="1"/>
  <c r="T1561" i="4" s="1"/>
  <c r="P1545" i="4"/>
  <c r="O1646" i="4"/>
  <c r="S1650" i="4"/>
  <c r="N1650" i="4"/>
  <c r="X1621" i="4"/>
  <c r="R1621" i="4"/>
  <c r="U1625" i="4"/>
  <c r="R1612" i="4"/>
  <c r="M1562" i="4"/>
  <c r="R1575" i="4"/>
  <c r="AR1575" i="4"/>
  <c r="AB1650" i="4"/>
  <c r="Q1662" i="4"/>
  <c r="M1621" i="4"/>
  <c r="AC1625" i="4"/>
  <c r="N1612" i="4"/>
  <c r="N1587" i="4"/>
  <c r="AR1562" i="4"/>
  <c r="AR1600" i="4"/>
  <c r="N1637" i="4"/>
  <c r="X1575" i="4"/>
  <c r="AG1575" i="4"/>
  <c r="R1637" i="4"/>
  <c r="AH1575" i="4"/>
  <c r="AA1612" i="4"/>
  <c r="Z1612" i="4"/>
  <c r="AD1612" i="4"/>
  <c r="V1687" i="4"/>
  <c r="AC1650" i="4"/>
  <c r="U1650" i="4"/>
  <c r="AP1650" i="4"/>
  <c r="Z1687" i="4"/>
  <c r="AO1646" i="4"/>
  <c r="AN1650" i="4"/>
  <c r="AQ1650" i="4"/>
  <c r="AI1662" i="4"/>
  <c r="AD1646" i="4"/>
  <c r="AH1612" i="4"/>
  <c r="Q1650" i="4"/>
  <c r="AK1650" i="4"/>
  <c r="Y1646" i="4"/>
  <c r="M1650" i="4"/>
  <c r="AM1662" i="4"/>
  <c r="AA1662" i="4"/>
  <c r="AD1625" i="4"/>
  <c r="M1625" i="4"/>
  <c r="AP1612" i="4"/>
  <c r="AA1575" i="4"/>
  <c r="M1575" i="4"/>
  <c r="AP1575" i="4"/>
  <c r="AK1575" i="4"/>
  <c r="AQ1600" i="4"/>
  <c r="AN1671" i="4"/>
  <c r="N249" i="11"/>
  <c r="T1662" i="4"/>
  <c r="AF1575" i="4"/>
  <c r="AO1600" i="4"/>
  <c r="AP1671" i="4"/>
  <c r="AA1600" i="4"/>
  <c r="V1600" i="4"/>
  <c r="P1145" i="4"/>
  <c r="R1145" i="4"/>
  <c r="P1662" i="4"/>
  <c r="Y1662" i="4"/>
  <c r="T1562" i="4"/>
  <c r="O1562" i="4"/>
  <c r="Y1562" i="4"/>
  <c r="R1596" i="4"/>
  <c r="AH1145" i="4"/>
  <c r="AM1145" i="4"/>
  <c r="U1662" i="4"/>
  <c r="Q1562" i="4"/>
  <c r="O1675" i="4"/>
  <c r="AH251" i="11"/>
  <c r="M1503" i="4"/>
  <c r="R1687" i="4"/>
  <c r="AN1596" i="4"/>
  <c r="AF1596" i="4"/>
  <c r="Q1596" i="4"/>
  <c r="Q1610" i="4" s="1"/>
  <c r="Q1611" i="4" s="1"/>
  <c r="P1671" i="4"/>
  <c r="N1671" i="4"/>
  <c r="AL1671" i="4"/>
  <c r="T1671" i="4"/>
  <c r="R1671" i="4"/>
  <c r="S1671" i="4"/>
  <c r="AL1523" i="4"/>
  <c r="AK1523" i="4"/>
  <c r="Q1523" i="4"/>
  <c r="AF1523" i="4"/>
  <c r="P1523" i="4"/>
  <c r="N1523" i="4"/>
  <c r="AM1523" i="4"/>
  <c r="W1523" i="4"/>
  <c r="AD1523" i="4"/>
  <c r="AG1523" i="4"/>
  <c r="AR1523" i="4"/>
  <c r="AB1523" i="4"/>
  <c r="AP1523" i="4"/>
  <c r="AO1523" i="4"/>
  <c r="AI1523" i="4"/>
  <c r="S1523" i="4"/>
  <c r="V1523" i="4"/>
  <c r="AC1523" i="4"/>
  <c r="AN1523" i="4"/>
  <c r="X1523" i="4"/>
  <c r="AH1523" i="4"/>
  <c r="Y1523" i="4"/>
  <c r="AE1523" i="4"/>
  <c r="O1523" i="4"/>
  <c r="R1523" i="4"/>
  <c r="U1523" i="4"/>
  <c r="AJ1523" i="4"/>
  <c r="T1523" i="4"/>
  <c r="Z1523" i="4"/>
  <c r="AQ1523" i="4"/>
  <c r="AA1523" i="4"/>
  <c r="M1523" i="4"/>
  <c r="AA1145" i="4"/>
  <c r="AA1646" i="4"/>
  <c r="W1662" i="4"/>
  <c r="M1662" i="4"/>
  <c r="AP1621" i="4"/>
  <c r="AP1596" i="4"/>
  <c r="AK1562" i="4"/>
  <c r="AD1637" i="4"/>
  <c r="T1575" i="4"/>
  <c r="AF1671" i="4"/>
  <c r="X1671" i="4"/>
  <c r="AD1671" i="4"/>
  <c r="AA1515" i="4"/>
  <c r="R1515" i="4"/>
  <c r="AQ1646" i="4"/>
  <c r="P1650" i="4"/>
  <c r="V1650" i="4"/>
  <c r="AF1662" i="4"/>
  <c r="AL1612" i="4"/>
  <c r="AB1562" i="4"/>
  <c r="AJ1562" i="4"/>
  <c r="AE1562" i="4"/>
  <c r="AJ1671" i="4"/>
  <c r="AH1671" i="4"/>
  <c r="Z1671" i="4"/>
  <c r="V1145" i="4"/>
  <c r="S1145" i="4"/>
  <c r="AH1515" i="4"/>
  <c r="U1515" i="4"/>
  <c r="T1650" i="4"/>
  <c r="Z1650" i="4"/>
  <c r="AB1515" i="4"/>
  <c r="W1145" i="4"/>
  <c r="AQ1503" i="4"/>
  <c r="AC1515" i="4"/>
  <c r="AO1662" i="4"/>
  <c r="AH1621" i="4"/>
  <c r="AH1635" i="4" s="1"/>
  <c r="AH1636" i="4" s="1"/>
  <c r="AH1638" i="4" s="1"/>
  <c r="AD1587" i="4"/>
  <c r="AE1596" i="4"/>
  <c r="AQ1596" i="4"/>
  <c r="S1515" i="4"/>
  <c r="AN1515" i="4"/>
  <c r="AD1687" i="4"/>
  <c r="AQ1662" i="4"/>
  <c r="AN1562" i="4"/>
  <c r="AJ1662" i="4"/>
  <c r="AG1562" i="4"/>
  <c r="AO1562" i="4"/>
  <c r="AL1637" i="4"/>
  <c r="AP1675" i="4"/>
  <c r="AE1515" i="4"/>
  <c r="N1515" i="4"/>
  <c r="AD1515" i="4"/>
  <c r="AR1515" i="4"/>
  <c r="AL1687" i="4"/>
  <c r="Z1596" i="4"/>
  <c r="AM1596" i="4"/>
  <c r="AN1675" i="4"/>
  <c r="Z1675" i="4"/>
  <c r="S1545" i="4"/>
  <c r="AO1545" i="4"/>
  <c r="AI1671" i="4"/>
  <c r="O1515" i="4"/>
  <c r="M1515" i="4"/>
  <c r="AO1515" i="4"/>
  <c r="X1596" i="4"/>
  <c r="P1596" i="4"/>
  <c r="AE1671" i="4"/>
  <c r="V1671" i="4"/>
  <c r="AD1145" i="4"/>
  <c r="O1145" i="4"/>
  <c r="N1145" i="4"/>
  <c r="AI1503" i="4"/>
  <c r="AJ1545" i="4"/>
  <c r="O1671" i="4"/>
  <c r="AA1671" i="4"/>
  <c r="AP1145" i="4"/>
  <c r="AQ1145" i="4"/>
  <c r="V1515" i="4"/>
  <c r="AI1515" i="4"/>
  <c r="W1515" i="4"/>
  <c r="Z1515" i="4"/>
  <c r="AG1515" i="4"/>
  <c r="AF1515" i="4"/>
  <c r="P1515" i="4"/>
  <c r="AH1687" i="4"/>
  <c r="AE1687" i="4"/>
  <c r="AJ1687" i="4"/>
  <c r="P1687" i="4"/>
  <c r="X1687" i="4"/>
  <c r="S1687" i="4"/>
  <c r="AQ1687" i="4"/>
  <c r="AA1687" i="4"/>
  <c r="AD1662" i="4"/>
  <c r="V1662" i="4"/>
  <c r="S1662" i="4"/>
  <c r="AR1650" i="4"/>
  <c r="Z1646" i="4"/>
  <c r="N1675" i="4"/>
  <c r="AR1612" i="4"/>
  <c r="AJ1612" i="4"/>
  <c r="P1612" i="4"/>
  <c r="AI1612" i="4"/>
  <c r="AQ1612" i="4"/>
  <c r="AG1612" i="4"/>
  <c r="AB1587" i="4"/>
  <c r="T1587" i="4"/>
  <c r="AM1587" i="4"/>
  <c r="U1587" i="4"/>
  <c r="AG1587" i="4"/>
  <c r="AP1562" i="4"/>
  <c r="AH1562" i="4"/>
  <c r="AJ1675" i="4"/>
  <c r="AB1675" i="4"/>
  <c r="AC1675" i="4"/>
  <c r="AM1675" i="4"/>
  <c r="AG1675" i="4"/>
  <c r="AI1650" i="4"/>
  <c r="AA1650" i="4"/>
  <c r="AN1625" i="4"/>
  <c r="AN1635" i="4" s="1"/>
  <c r="AN1636" i="4" s="1"/>
  <c r="AJ1646" i="4"/>
  <c r="AJ1660" i="4" s="1"/>
  <c r="AJ1661" i="4" s="1"/>
  <c r="AB1646" i="4"/>
  <c r="U1646" i="4"/>
  <c r="AC1646" i="4"/>
  <c r="AC1662" i="4"/>
  <c r="AJ1621" i="4"/>
  <c r="AJ1635" i="4" s="1"/>
  <c r="AJ1636" i="4" s="1"/>
  <c r="AI1621" i="4"/>
  <c r="AI1635" i="4" s="1"/>
  <c r="AI1636" i="4" s="1"/>
  <c r="W1621" i="4"/>
  <c r="Q1621" i="4"/>
  <c r="T1621" i="4"/>
  <c r="T1635" i="4" s="1"/>
  <c r="T1636" i="4" s="1"/>
  <c r="U1621" i="4"/>
  <c r="AK1621" i="4"/>
  <c r="AK1635" i="4" s="1"/>
  <c r="AK1636" i="4" s="1"/>
  <c r="AR1571" i="4"/>
  <c r="X1571" i="4"/>
  <c r="R1571" i="4"/>
  <c r="S1571" i="4"/>
  <c r="AQ1571" i="4"/>
  <c r="AQ1585" i="4" s="1"/>
  <c r="AQ1586" i="4" s="1"/>
  <c r="AI1571" i="4"/>
  <c r="AI1585" i="4" s="1"/>
  <c r="AI1586" i="4" s="1"/>
  <c r="AI1588" i="4" s="1"/>
  <c r="AB1571" i="4"/>
  <c r="AB1585" i="4" s="1"/>
  <c r="AB1586" i="4" s="1"/>
  <c r="O1571" i="4"/>
  <c r="V1596" i="4"/>
  <c r="AO1596" i="4"/>
  <c r="AC1596" i="4"/>
  <c r="AN1545" i="4"/>
  <c r="AN1560" i="4" s="1"/>
  <c r="AN1561" i="4" s="1"/>
  <c r="Y1545" i="4"/>
  <c r="AH1545" i="4"/>
  <c r="AB1545" i="4"/>
  <c r="AR1545" i="4"/>
  <c r="AF1545" i="4"/>
  <c r="AC1671" i="4"/>
  <c r="AO1671" i="4"/>
  <c r="U1671" i="4"/>
  <c r="Q1671" i="4"/>
  <c r="AR1675" i="4"/>
  <c r="AE1675" i="4"/>
  <c r="AF1637" i="4"/>
  <c r="AN1637" i="4"/>
  <c r="AM1637" i="4"/>
  <c r="AC1637" i="4"/>
  <c r="AA1637" i="4"/>
  <c r="P1625" i="4"/>
  <c r="AF1600" i="4"/>
  <c r="X1600" i="4"/>
  <c r="AM1600" i="4"/>
  <c r="AM1610" i="4" s="1"/>
  <c r="AM1611" i="4" s="1"/>
  <c r="AG1600" i="4"/>
  <c r="AC1600" i="4"/>
  <c r="S1600" i="4"/>
  <c r="S1610" i="4" s="1"/>
  <c r="S1611" i="4" s="1"/>
  <c r="O1600" i="4"/>
  <c r="T1687" i="4"/>
  <c r="AR1687" i="4"/>
  <c r="M1687" i="4"/>
  <c r="W1687" i="4"/>
  <c r="Y1687" i="4"/>
  <c r="O1687" i="4"/>
  <c r="AG1687" i="4"/>
  <c r="N1662" i="4"/>
  <c r="AH1662" i="4"/>
  <c r="Y1650" i="4"/>
  <c r="AD1650" i="4"/>
  <c r="AM1650" i="4"/>
  <c r="AP1646" i="4"/>
  <c r="AB1612" i="4"/>
  <c r="T1612" i="4"/>
  <c r="O1612" i="4"/>
  <c r="M1612" i="4"/>
  <c r="Q1612" i="4"/>
  <c r="AM1612" i="4"/>
  <c r="AN1587" i="4"/>
  <c r="AF1587" i="4"/>
  <c r="W1587" i="4"/>
  <c r="Q1587" i="4"/>
  <c r="Z1562" i="4"/>
  <c r="R1562" i="4"/>
  <c r="AD1562" i="4"/>
  <c r="T1675" i="4"/>
  <c r="AL1675" i="4"/>
  <c r="T1646" i="4"/>
  <c r="AN1646" i="4"/>
  <c r="AG1646" i="4"/>
  <c r="V1646" i="4"/>
  <c r="V1660" i="4" s="1"/>
  <c r="V1661" i="4" s="1"/>
  <c r="M1646" i="4"/>
  <c r="AH1646" i="4"/>
  <c r="AH1660" i="4" s="1"/>
  <c r="AH1661" i="4" s="1"/>
  <c r="AR1662" i="4"/>
  <c r="AK1662" i="4"/>
  <c r="N1621" i="4"/>
  <c r="N1635" i="4" s="1"/>
  <c r="N1636" i="4" s="1"/>
  <c r="AD1621" i="4"/>
  <c r="AM1621" i="4"/>
  <c r="AA1621" i="4"/>
  <c r="AG1621" i="4"/>
  <c r="W1571" i="4"/>
  <c r="Y1571" i="4"/>
  <c r="Y1585" i="4" s="1"/>
  <c r="Y1586" i="4" s="1"/>
  <c r="AA1571" i="4"/>
  <c r="M1571" i="4"/>
  <c r="V1571" i="4"/>
  <c r="V1585" i="4" s="1"/>
  <c r="V1586" i="4" s="1"/>
  <c r="V1588" i="4" s="1"/>
  <c r="N1571" i="4"/>
  <c r="N1585" i="4" s="1"/>
  <c r="N1586" i="4" s="1"/>
  <c r="AL1571" i="4"/>
  <c r="AL1585" i="4" s="1"/>
  <c r="AL1586" i="4" s="1"/>
  <c r="AD1571" i="4"/>
  <c r="AR1596" i="4"/>
  <c r="AL1596" i="4"/>
  <c r="N1596" i="4"/>
  <c r="AH1596" i="4"/>
  <c r="M1545" i="4"/>
  <c r="Q1545" i="4"/>
  <c r="W1545" i="4"/>
  <c r="M1671" i="4"/>
  <c r="Y1671" i="4"/>
  <c r="AR1671" i="4"/>
  <c r="AQ1671" i="4"/>
  <c r="M1675" i="4"/>
  <c r="Y1675" i="4"/>
  <c r="P1637" i="4"/>
  <c r="X1637" i="4"/>
  <c r="S1637" i="4"/>
  <c r="O1637" i="4"/>
  <c r="AI1637" i="4"/>
  <c r="W1637" i="4"/>
  <c r="AG1637" i="4"/>
  <c r="X1625" i="4"/>
  <c r="P1600" i="4"/>
  <c r="AJ1600" i="4"/>
  <c r="AJ1610" i="4" s="1"/>
  <c r="AJ1611" i="4" s="1"/>
  <c r="AJ1613" i="4" s="1"/>
  <c r="W1600" i="4"/>
  <c r="N1600" i="4"/>
  <c r="AL1600" i="4"/>
  <c r="Z1600" i="4"/>
  <c r="AI1600" i="4"/>
  <c r="AI1610" i="4" s="1"/>
  <c r="AI1611" i="4" s="1"/>
  <c r="AA1545" i="4"/>
  <c r="O1545" i="4"/>
  <c r="V1545" i="4"/>
  <c r="AM1503" i="4"/>
  <c r="AP1515" i="4"/>
  <c r="Y1515" i="4"/>
  <c r="X1515" i="4"/>
  <c r="O1596" i="4"/>
  <c r="AA1596" i="4"/>
  <c r="W1596" i="4"/>
  <c r="AK1687" i="4"/>
  <c r="AB1687" i="4"/>
  <c r="AC1687" i="4"/>
  <c r="U1687" i="4"/>
  <c r="Q1687" i="4"/>
  <c r="AM1687" i="4"/>
  <c r="AP1662" i="4"/>
  <c r="R1662" i="4"/>
  <c r="R1650" i="4"/>
  <c r="AE1650" i="4"/>
  <c r="AE1660" i="4" s="1"/>
  <c r="AE1661" i="4" s="1"/>
  <c r="AE1663" i="4" s="1"/>
  <c r="AI1675" i="4"/>
  <c r="AN1612" i="4"/>
  <c r="AK1612" i="4"/>
  <c r="U1612" i="4"/>
  <c r="W1612" i="4"/>
  <c r="Y1612" i="4"/>
  <c r="S1612" i="4"/>
  <c r="X1587" i="4"/>
  <c r="P1587" i="4"/>
  <c r="AC1587" i="4"/>
  <c r="S1587" i="4"/>
  <c r="AO1587" i="4"/>
  <c r="AE1587" i="4"/>
  <c r="AQ1587" i="4"/>
  <c r="AL1562" i="4"/>
  <c r="N1562" i="4"/>
  <c r="AF1675" i="4"/>
  <c r="X1675" i="4"/>
  <c r="AH1675" i="4"/>
  <c r="AO1650" i="4"/>
  <c r="AG1650" i="4"/>
  <c r="AF1646" i="4"/>
  <c r="AF1660" i="4" s="1"/>
  <c r="AF1661" i="4" s="1"/>
  <c r="X1646" i="4"/>
  <c r="AL1646" i="4"/>
  <c r="AI1646" i="4"/>
  <c r="R1646" i="4"/>
  <c r="AM1646" i="4"/>
  <c r="AG1662" i="4"/>
  <c r="AB1621" i="4"/>
  <c r="AB1635" i="4" s="1"/>
  <c r="AB1636" i="4" s="1"/>
  <c r="AR1621" i="4"/>
  <c r="Y1621" i="4"/>
  <c r="Y1635" i="4" s="1"/>
  <c r="Y1636" i="4" s="1"/>
  <c r="AQ1621" i="4"/>
  <c r="AQ1635" i="4" s="1"/>
  <c r="AQ1636" i="4" s="1"/>
  <c r="O1621" i="4"/>
  <c r="P1621" i="4"/>
  <c r="AC1621" i="4"/>
  <c r="AF1571" i="4"/>
  <c r="AO1571" i="4"/>
  <c r="Z1571" i="4"/>
  <c r="AC1571" i="4"/>
  <c r="AC1585" i="4" s="1"/>
  <c r="AC1586" i="4" s="1"/>
  <c r="AP1571" i="4"/>
  <c r="AP1585" i="4" s="1"/>
  <c r="AP1586" i="4" s="1"/>
  <c r="AP1588" i="4" s="1"/>
  <c r="Q1571" i="4"/>
  <c r="Q1585" i="4" s="1"/>
  <c r="Q1586" i="4" s="1"/>
  <c r="Q1588" i="4" s="1"/>
  <c r="P1571" i="4"/>
  <c r="P1585" i="4" s="1"/>
  <c r="P1586" i="4" s="1"/>
  <c r="U1571" i="4"/>
  <c r="U1596" i="4"/>
  <c r="AD1596" i="4"/>
  <c r="AM1545" i="4"/>
  <c r="AI1545" i="4"/>
  <c r="AC1545" i="4"/>
  <c r="AG1545" i="4"/>
  <c r="U1545" i="4"/>
  <c r="U1675" i="4"/>
  <c r="AO1675" i="4"/>
  <c r="AR1637" i="4"/>
  <c r="AJ1637" i="4"/>
  <c r="Y1637" i="4"/>
  <c r="U1637" i="4"/>
  <c r="Q1637" i="4"/>
  <c r="AQ1637" i="4"/>
  <c r="AB1600" i="4"/>
  <c r="AB1610" i="4" s="1"/>
  <c r="AB1611" i="4" s="1"/>
  <c r="T1600" i="4"/>
  <c r="T1610" i="4" s="1"/>
  <c r="T1611" i="4" s="1"/>
  <c r="AE1600" i="4"/>
  <c r="AP1600" i="4"/>
  <c r="AD1600" i="4"/>
  <c r="AQ1545" i="4"/>
  <c r="AE1545" i="4"/>
  <c r="AQ1499" i="4"/>
  <c r="AL1515" i="4"/>
  <c r="AQ1515" i="4"/>
  <c r="AM1515" i="4"/>
  <c r="AK1515" i="4"/>
  <c r="AJ1515" i="4"/>
  <c r="N1687" i="4"/>
  <c r="AP1687" i="4"/>
  <c r="AF1687" i="4"/>
  <c r="AN1687" i="4"/>
  <c r="AI1687" i="4"/>
  <c r="AO1687" i="4"/>
  <c r="Z1662" i="4"/>
  <c r="AL1662" i="4"/>
  <c r="W1650" i="4"/>
  <c r="O1650" i="4"/>
  <c r="X1612" i="4"/>
  <c r="AF1612" i="4"/>
  <c r="AC1612" i="4"/>
  <c r="AE1612" i="4"/>
  <c r="AO1612" i="4"/>
  <c r="AJ1587" i="4"/>
  <c r="M1587" i="4"/>
  <c r="Y1587" i="4"/>
  <c r="O1587" i="4"/>
  <c r="AK1587" i="4"/>
  <c r="AA1587" i="4"/>
  <c r="AR1587" i="4"/>
  <c r="V1562" i="4"/>
  <c r="P1675" i="4"/>
  <c r="W1675" i="4"/>
  <c r="R1675" i="4"/>
  <c r="AK1675" i="4"/>
  <c r="AA1675" i="4"/>
  <c r="AL1650" i="4"/>
  <c r="P1646" i="4"/>
  <c r="Q1646" i="4"/>
  <c r="S1646" i="4"/>
  <c r="N1646" i="4"/>
  <c r="N1660" i="4" s="1"/>
  <c r="N1661" i="4" s="1"/>
  <c r="AK1646" i="4"/>
  <c r="W1646" i="4"/>
  <c r="AR1646" i="4"/>
  <c r="AR1660" i="4" s="1"/>
  <c r="AR1661" i="4" s="1"/>
  <c r="S1621" i="4"/>
  <c r="V1621" i="4"/>
  <c r="V1635" i="4" s="1"/>
  <c r="V1636" i="4" s="1"/>
  <c r="V1638" i="4" s="1"/>
  <c r="AL1621" i="4"/>
  <c r="AL1635" i="4" s="1"/>
  <c r="AL1636" i="4" s="1"/>
  <c r="AL1638" i="4" s="1"/>
  <c r="AO1621" i="4"/>
  <c r="AO1635" i="4" s="1"/>
  <c r="AO1636" i="4" s="1"/>
  <c r="AE1621" i="4"/>
  <c r="AE1635" i="4" s="1"/>
  <c r="AE1636" i="4" s="1"/>
  <c r="AE1571" i="4"/>
  <c r="AE1585" i="4" s="1"/>
  <c r="AE1586" i="4" s="1"/>
  <c r="AM1571" i="4"/>
  <c r="AM1585" i="4" s="1"/>
  <c r="AM1586" i="4" s="1"/>
  <c r="AN1571" i="4"/>
  <c r="AN1585" i="4" s="1"/>
  <c r="AN1586" i="4" s="1"/>
  <c r="AH1571" i="4"/>
  <c r="AH1585" i="4" s="1"/>
  <c r="AH1586" i="4" s="1"/>
  <c r="T1571" i="4"/>
  <c r="T1585" i="4" s="1"/>
  <c r="T1586" i="4" s="1"/>
  <c r="AG1571" i="4"/>
  <c r="AJ1571" i="4"/>
  <c r="AK1571" i="4"/>
  <c r="AK1596" i="4"/>
  <c r="AK1610" i="4" s="1"/>
  <c r="AK1611" i="4" s="1"/>
  <c r="AK1613" i="4" s="1"/>
  <c r="Y1596" i="4"/>
  <c r="M1596" i="4"/>
  <c r="M1610" i="4" s="1"/>
  <c r="M1611" i="4" s="1"/>
  <c r="M1613" i="4" s="1"/>
  <c r="AG1596" i="4"/>
  <c r="R1545" i="4"/>
  <c r="N1545" i="4"/>
  <c r="AD1545" i="4"/>
  <c r="X1545" i="4"/>
  <c r="X1560" i="4" s="1"/>
  <c r="X1561" i="4" s="1"/>
  <c r="AK1545" i="4"/>
  <c r="AK1671" i="4"/>
  <c r="AG1671" i="4"/>
  <c r="Q1675" i="4"/>
  <c r="V1675" i="4"/>
  <c r="AB1637" i="4"/>
  <c r="T1637" i="4"/>
  <c r="AE1637" i="4"/>
  <c r="M1637" i="4"/>
  <c r="AK1637" i="4"/>
  <c r="AO1637" i="4"/>
  <c r="R1625" i="4"/>
  <c r="R1635" i="4" s="1"/>
  <c r="R1636" i="4" s="1"/>
  <c r="AF1625" i="4"/>
  <c r="AN1600" i="4"/>
  <c r="AH1600" i="4"/>
  <c r="AL1545" i="4"/>
  <c r="Z1545" i="4"/>
  <c r="Z1560" i="4" s="1"/>
  <c r="Z1561" i="4" s="1"/>
  <c r="AP1545" i="4"/>
  <c r="AP1560" i="4" s="1"/>
  <c r="AP1561" i="4" s="1"/>
  <c r="M251" i="11"/>
  <c r="P1503" i="4"/>
  <c r="AL1503" i="4"/>
  <c r="V1503" i="4"/>
  <c r="AC1503" i="4"/>
  <c r="AA1503" i="4"/>
  <c r="AD1499" i="4"/>
  <c r="V1499" i="4"/>
  <c r="V1513" i="4" s="1"/>
  <c r="V1514" i="4" s="1"/>
  <c r="AO1499" i="4"/>
  <c r="Y1499" i="4"/>
  <c r="AN1499" i="4"/>
  <c r="X1499" i="4"/>
  <c r="AE1499" i="4"/>
  <c r="O1499" i="4"/>
  <c r="AR1503" i="4"/>
  <c r="T1503" i="4"/>
  <c r="AJ1503" i="4"/>
  <c r="AH1503" i="4"/>
  <c r="R1503" i="4"/>
  <c r="AO1503" i="4"/>
  <c r="Y1503" i="4"/>
  <c r="W1503" i="4"/>
  <c r="N1499" i="4"/>
  <c r="Z1499" i="4"/>
  <c r="AK1499" i="4"/>
  <c r="U1499" i="4"/>
  <c r="AJ1499" i="4"/>
  <c r="T1499" i="4"/>
  <c r="T1513" i="4" s="1"/>
  <c r="T1514" i="4" s="1"/>
  <c r="T1516" i="4" s="1"/>
  <c r="AA1499" i="4"/>
  <c r="X1503" i="4"/>
  <c r="AN1503" i="4"/>
  <c r="AD1503" i="4"/>
  <c r="N1503" i="4"/>
  <c r="AK1503" i="4"/>
  <c r="U1503" i="4"/>
  <c r="S1503" i="4"/>
  <c r="AP1499" i="4"/>
  <c r="AH1499" i="4"/>
  <c r="AG1499" i="4"/>
  <c r="Q1499" i="4"/>
  <c r="AF1499" i="4"/>
  <c r="P1499" i="4"/>
  <c r="P1513" i="4" s="1"/>
  <c r="P1514" i="4" s="1"/>
  <c r="P1516" i="4" s="1"/>
  <c r="AM1499" i="4"/>
  <c r="W1499" i="4"/>
  <c r="AR251" i="11"/>
  <c r="Q1515" i="4"/>
  <c r="AF1503" i="4"/>
  <c r="AB1503" i="4"/>
  <c r="AP1503" i="4"/>
  <c r="Z1503" i="4"/>
  <c r="AG1503" i="4"/>
  <c r="Q1503" i="4"/>
  <c r="AE1503" i="4"/>
  <c r="O1503" i="4"/>
  <c r="AL1499" i="4"/>
  <c r="R1499" i="4"/>
  <c r="AC1499" i="4"/>
  <c r="AC1513" i="4" s="1"/>
  <c r="AC1514" i="4" s="1"/>
  <c r="AR1499" i="4"/>
  <c r="AB1499" i="4"/>
  <c r="M1499" i="4"/>
  <c r="AI1499" i="4"/>
  <c r="S1499" i="4"/>
  <c r="AD251" i="11"/>
  <c r="AB251" i="11"/>
  <c r="AA251" i="11"/>
  <c r="X244" i="11"/>
  <c r="AJ244" i="11"/>
  <c r="AI1145" i="4"/>
  <c r="M249" i="11"/>
  <c r="AO251" i="11"/>
  <c r="W251" i="11"/>
  <c r="AI249" i="11"/>
  <c r="AG251" i="11"/>
  <c r="AA244" i="11"/>
  <c r="AB1163" i="4"/>
  <c r="AB1160" i="4" s="1"/>
  <c r="T1163" i="4"/>
  <c r="T1160" i="4" s="1"/>
  <c r="AD1163" i="4"/>
  <c r="AD1160" i="4" s="1"/>
  <c r="N1163" i="4"/>
  <c r="N1160" i="4" s="1"/>
  <c r="AC1163" i="4"/>
  <c r="AC1160" i="4" s="1"/>
  <c r="AG1145" i="4"/>
  <c r="Q1145" i="4"/>
  <c r="AE1160" i="4"/>
  <c r="O1160" i="4"/>
  <c r="AF1163" i="4"/>
  <c r="AF1160" i="4" s="1"/>
  <c r="AN1163" i="4"/>
  <c r="AN1160" i="4" s="1"/>
  <c r="AP1163" i="4"/>
  <c r="AP1160" i="4" s="1"/>
  <c r="Z1163" i="4"/>
  <c r="Z1160" i="4" s="1"/>
  <c r="AO1163" i="4"/>
  <c r="AO1160" i="4" s="1"/>
  <c r="Y1163" i="4"/>
  <c r="Y1160" i="4" s="1"/>
  <c r="AC1145" i="4"/>
  <c r="AQ1160" i="4"/>
  <c r="AA1160" i="4"/>
  <c r="P1163" i="4"/>
  <c r="P1160" i="4" s="1"/>
  <c r="X1163" i="4"/>
  <c r="X1160" i="4" s="1"/>
  <c r="AL1163" i="4"/>
  <c r="V1163" i="4"/>
  <c r="AK1163" i="4"/>
  <c r="AK1160" i="4" s="1"/>
  <c r="U1163" i="4"/>
  <c r="U1160" i="4" s="1"/>
  <c r="AO1145" i="4"/>
  <c r="Y1145" i="4"/>
  <c r="AM1160" i="4"/>
  <c r="W1160" i="4"/>
  <c r="AL1160" i="4"/>
  <c r="V1160" i="4"/>
  <c r="AR1163" i="4"/>
  <c r="AR1160" i="4" s="1"/>
  <c r="AJ1163" i="4"/>
  <c r="AJ1160" i="4" s="1"/>
  <c r="AH1163" i="4"/>
  <c r="AH1160" i="4" s="1"/>
  <c r="R1163" i="4"/>
  <c r="R1160" i="4" s="1"/>
  <c r="AG1163" i="4"/>
  <c r="AG1160" i="4" s="1"/>
  <c r="Q1163" i="4"/>
  <c r="Q1160" i="4" s="1"/>
  <c r="AK1145" i="4"/>
  <c r="U1145" i="4"/>
  <c r="AI1160" i="4"/>
  <c r="S1160" i="4"/>
  <c r="M1145" i="4"/>
  <c r="M1142" i="4" s="1"/>
  <c r="M1163" i="4"/>
  <c r="M1160" i="4" s="1"/>
  <c r="P249" i="11"/>
  <c r="X249" i="11"/>
  <c r="AM249" i="11"/>
  <c r="W249" i="11"/>
  <c r="U251" i="11"/>
  <c r="M244" i="11"/>
  <c r="AO246" i="11"/>
  <c r="AF249" i="11"/>
  <c r="S249" i="11"/>
  <c r="AG249" i="11"/>
  <c r="R251" i="11"/>
  <c r="Q251" i="11"/>
  <c r="AF251" i="11"/>
  <c r="P251" i="11"/>
  <c r="AE251" i="11"/>
  <c r="O251" i="11"/>
  <c r="AR244" i="11"/>
  <c r="AH244" i="11"/>
  <c r="AK246" i="11"/>
  <c r="X246" i="11"/>
  <c r="AE244" i="11"/>
  <c r="Z249" i="11"/>
  <c r="AO249" i="11"/>
  <c r="AP251" i="11"/>
  <c r="AN251" i="11"/>
  <c r="AM251" i="11"/>
  <c r="S246" i="11"/>
  <c r="W246" i="11"/>
  <c r="AD246" i="11"/>
  <c r="AF246" i="11"/>
  <c r="AI242" i="11"/>
  <c r="R242" i="11"/>
  <c r="Q249" i="11"/>
  <c r="AQ244" i="11"/>
  <c r="U246" i="11"/>
  <c r="Z244" i="11"/>
  <c r="AL246" i="11"/>
  <c r="AB249" i="11"/>
  <c r="AC249" i="11"/>
  <c r="AC251" i="11"/>
  <c r="N244" i="11"/>
  <c r="AC244" i="11"/>
  <c r="AM246" i="11"/>
  <c r="AG246" i="11"/>
  <c r="AH246" i="11"/>
  <c r="AJ246" i="11"/>
  <c r="O249" i="11"/>
  <c r="AP242" i="11"/>
  <c r="AN249" i="11"/>
  <c r="AP249" i="11"/>
  <c r="AF244" i="11"/>
  <c r="S244" i="11"/>
  <c r="Y242" i="11"/>
  <c r="AE242" i="11"/>
  <c r="AH242" i="11"/>
  <c r="AK242" i="11"/>
  <c r="U242" i="11"/>
  <c r="AJ242" i="11"/>
  <c r="T242" i="11"/>
  <c r="AH249" i="11"/>
  <c r="R249" i="11"/>
  <c r="AO244" i="11"/>
  <c r="U244" i="11"/>
  <c r="AE246" i="11"/>
  <c r="AA246" i="11"/>
  <c r="V246" i="11"/>
  <c r="N245" i="11"/>
  <c r="AL245" i="11"/>
  <c r="AN245" i="11"/>
  <c r="X245" i="11"/>
  <c r="AK245" i="11"/>
  <c r="U245" i="11"/>
  <c r="S245" i="11"/>
  <c r="N242" i="11"/>
  <c r="Q242" i="11"/>
  <c r="O244" i="11"/>
  <c r="AO242" i="11"/>
  <c r="AL249" i="11"/>
  <c r="R244" i="11"/>
  <c r="Z246" i="11"/>
  <c r="AR246" i="11"/>
  <c r="AC276" i="11"/>
  <c r="AL276" i="11"/>
  <c r="P276" i="11"/>
  <c r="AI276" i="11"/>
  <c r="M276" i="11"/>
  <c r="AC277" i="11"/>
  <c r="Y277" i="11"/>
  <c r="S277" i="11"/>
  <c r="R277" i="11"/>
  <c r="R278" i="11"/>
  <c r="T278" i="11"/>
  <c r="U278" i="11"/>
  <c r="AN276" i="11"/>
  <c r="X277" i="11"/>
  <c r="AB277" i="11"/>
  <c r="N278" i="11"/>
  <c r="M263" i="11"/>
  <c r="AR276" i="11"/>
  <c r="V276" i="11"/>
  <c r="AD276" i="11"/>
  <c r="AJ276" i="11"/>
  <c r="AQ276" i="11"/>
  <c r="AP276" i="11"/>
  <c r="AI277" i="11"/>
  <c r="AD250" i="11"/>
  <c r="AD202" i="11"/>
  <c r="AD207" i="11" s="1"/>
  <c r="AH250" i="11"/>
  <c r="AH202" i="11"/>
  <c r="AH207" i="11" s="1"/>
  <c r="AI250" i="11"/>
  <c r="AI202" i="11"/>
  <c r="AI207" i="11" s="1"/>
  <c r="R263" i="11"/>
  <c r="R274" i="11"/>
  <c r="U276" i="11"/>
  <c r="AM275" i="11"/>
  <c r="AM271" i="11"/>
  <c r="AK275" i="11"/>
  <c r="AK271" i="11"/>
  <c r="AB252" i="11"/>
  <c r="AB232" i="11"/>
  <c r="AB233" i="11" s="1"/>
  <c r="AJ252" i="11"/>
  <c r="AJ232" i="11"/>
  <c r="AJ233" i="11" s="1"/>
  <c r="AA242" i="11"/>
  <c r="AF242" i="11"/>
  <c r="T249" i="11"/>
  <c r="AD249" i="11"/>
  <c r="AG250" i="11"/>
  <c r="AG202" i="11"/>
  <c r="AG207" i="11" s="1"/>
  <c r="AE250" i="11"/>
  <c r="AE202" i="11"/>
  <c r="AE207" i="11" s="1"/>
  <c r="AL244" i="11"/>
  <c r="Z263" i="11"/>
  <c r="Z274" i="11"/>
  <c r="AB263" i="11"/>
  <c r="AB274" i="11"/>
  <c r="AD263" i="11"/>
  <c r="AD274" i="11"/>
  <c r="AF263" i="11"/>
  <c r="AF274" i="11"/>
  <c r="AH263" i="11"/>
  <c r="AH274" i="11"/>
  <c r="AJ263" i="11"/>
  <c r="AJ274" i="11"/>
  <c r="X263" i="11"/>
  <c r="X274" i="11"/>
  <c r="Y263" i="11"/>
  <c r="Y274" i="11"/>
  <c r="X276" i="11"/>
  <c r="N276" i="11"/>
  <c r="AI275" i="11"/>
  <c r="AI271" i="11"/>
  <c r="S275" i="11"/>
  <c r="S271" i="11"/>
  <c r="AH275" i="11"/>
  <c r="AH271" i="11"/>
  <c r="R275" i="11"/>
  <c r="R271" i="11"/>
  <c r="AG275" i="11"/>
  <c r="AG271" i="11"/>
  <c r="Q275" i="11"/>
  <c r="Q271" i="11"/>
  <c r="AF275" i="11"/>
  <c r="AF271" i="11"/>
  <c r="P275" i="11"/>
  <c r="P271" i="11"/>
  <c r="Y252" i="11"/>
  <c r="Y232" i="11"/>
  <c r="Y233" i="11" s="1"/>
  <c r="AI252" i="11"/>
  <c r="AI232" i="11"/>
  <c r="AI233" i="11" s="1"/>
  <c r="P252" i="11"/>
  <c r="P232" i="11"/>
  <c r="P233" i="11" s="1"/>
  <c r="AC252" i="11"/>
  <c r="AC232" i="11"/>
  <c r="AC233" i="11" s="1"/>
  <c r="Z252" i="11"/>
  <c r="Z232" i="11"/>
  <c r="Z233" i="11" s="1"/>
  <c r="AD252" i="11"/>
  <c r="AD232" i="11"/>
  <c r="AD233" i="11" s="1"/>
  <c r="AQ252" i="11"/>
  <c r="AQ232" i="11"/>
  <c r="AQ233" i="11" s="1"/>
  <c r="Q252" i="11"/>
  <c r="Q232" i="11"/>
  <c r="Q233" i="11" s="1"/>
  <c r="Q246" i="11"/>
  <c r="R246" i="11"/>
  <c r="T246" i="11"/>
  <c r="U277" i="11"/>
  <c r="Q277" i="11"/>
  <c r="P277" i="11"/>
  <c r="T277" i="11"/>
  <c r="AE277" i="11"/>
  <c r="O277" i="11"/>
  <c r="AD277" i="11"/>
  <c r="N277" i="11"/>
  <c r="AL278" i="11"/>
  <c r="AM278" i="11"/>
  <c r="AF278" i="11"/>
  <c r="AP278" i="11"/>
  <c r="AI278" i="11"/>
  <c r="Q278" i="11"/>
  <c r="Y278" i="11"/>
  <c r="AR278" i="11"/>
  <c r="R245" i="11"/>
  <c r="V245" i="11"/>
  <c r="AJ245" i="11"/>
  <c r="T245" i="11"/>
  <c r="AG245" i="11"/>
  <c r="Q245" i="11"/>
  <c r="AE245" i="11"/>
  <c r="O245" i="11"/>
  <c r="N248" i="11"/>
  <c r="N182" i="11"/>
  <c r="N184" i="11" s="1"/>
  <c r="AQ248" i="11"/>
  <c r="AQ182" i="11"/>
  <c r="AQ184" i="11" s="1"/>
  <c r="AA248" i="11"/>
  <c r="AA182" i="11"/>
  <c r="AA184" i="11" s="1"/>
  <c r="AN248" i="11"/>
  <c r="AN182" i="11"/>
  <c r="AN184" i="11" s="1"/>
  <c r="X248" i="11"/>
  <c r="X182" i="11"/>
  <c r="X184" i="11" s="1"/>
  <c r="AL248" i="11"/>
  <c r="AL182" i="11"/>
  <c r="AL184" i="11" s="1"/>
  <c r="U248" i="11"/>
  <c r="U182" i="11"/>
  <c r="U184" i="11" s="1"/>
  <c r="O248" i="11"/>
  <c r="O182" i="11"/>
  <c r="O184" i="11" s="1"/>
  <c r="U250" i="11"/>
  <c r="U202" i="11"/>
  <c r="U207" i="11" s="1"/>
  <c r="T250" i="11"/>
  <c r="T202" i="11"/>
  <c r="T207" i="11" s="1"/>
  <c r="AQ263" i="11"/>
  <c r="AQ274" i="11"/>
  <c r="N263" i="11"/>
  <c r="N274" i="11"/>
  <c r="W263" i="11"/>
  <c r="W274" i="11"/>
  <c r="V275" i="11"/>
  <c r="V271" i="11"/>
  <c r="T275" i="11"/>
  <c r="T271" i="11"/>
  <c r="AM252" i="11"/>
  <c r="AM232" i="11"/>
  <c r="AM233" i="11" s="1"/>
  <c r="AR252" i="11"/>
  <c r="AR232" i="11"/>
  <c r="AR233" i="11" s="1"/>
  <c r="AH277" i="11"/>
  <c r="S242" i="11"/>
  <c r="AG242" i="11"/>
  <c r="P242" i="11"/>
  <c r="AE249" i="11"/>
  <c r="Z250" i="11"/>
  <c r="Z202" i="11"/>
  <c r="Z207" i="11" s="1"/>
  <c r="Q250" i="11"/>
  <c r="Q202" i="11"/>
  <c r="Q207" i="11" s="1"/>
  <c r="P250" i="11"/>
  <c r="P202" i="11"/>
  <c r="P207" i="11" s="1"/>
  <c r="P244" i="11"/>
  <c r="O242" i="11"/>
  <c r="M242" i="11"/>
  <c r="AR242" i="11"/>
  <c r="AA249" i="11"/>
  <c r="Y249" i="11"/>
  <c r="AP250" i="11"/>
  <c r="AP202" i="11"/>
  <c r="AP207" i="11" s="1"/>
  <c r="AL250" i="11"/>
  <c r="AL202" i="11"/>
  <c r="AL207" i="11" s="1"/>
  <c r="M250" i="11"/>
  <c r="M202" i="11"/>
  <c r="M207" i="11" s="1"/>
  <c r="AC250" i="11"/>
  <c r="AC202" i="11"/>
  <c r="AC207" i="11" s="1"/>
  <c r="AR250" i="11"/>
  <c r="AR202" i="11"/>
  <c r="AR207" i="11" s="1"/>
  <c r="AB250" i="11"/>
  <c r="AB202" i="11"/>
  <c r="AB207" i="11" s="1"/>
  <c r="AQ250" i="11"/>
  <c r="AQ202" i="11"/>
  <c r="AQ207" i="11" s="1"/>
  <c r="AA250" i="11"/>
  <c r="AA202" i="11"/>
  <c r="AA207" i="11" s="1"/>
  <c r="Z251" i="11"/>
  <c r="Y251" i="11"/>
  <c r="X251" i="11"/>
  <c r="AN244" i="11"/>
  <c r="Y244" i="11"/>
  <c r="V244" i="11"/>
  <c r="AP244" i="11"/>
  <c r="AK244" i="11"/>
  <c r="AI244" i="11"/>
  <c r="AP263" i="11"/>
  <c r="AP274" i="11"/>
  <c r="AR263" i="11"/>
  <c r="AR274" i="11"/>
  <c r="O263" i="11"/>
  <c r="O274" i="11"/>
  <c r="Q263" i="11"/>
  <c r="Q274" i="11"/>
  <c r="S263" i="11"/>
  <c r="S274" i="11"/>
  <c r="U263" i="11"/>
  <c r="U274" i="11"/>
  <c r="AL263" i="11"/>
  <c r="AL274" i="11"/>
  <c r="AH276" i="11"/>
  <c r="AB276" i="11"/>
  <c r="Q276" i="11"/>
  <c r="AO276" i="11"/>
  <c r="Z276" i="11"/>
  <c r="T276" i="11"/>
  <c r="W276" i="11"/>
  <c r="O271" i="11"/>
  <c r="O276" i="11"/>
  <c r="AM263" i="11"/>
  <c r="AM274" i="11"/>
  <c r="AO263" i="11"/>
  <c r="AO274" i="11"/>
  <c r="AE275" i="11"/>
  <c r="AE271" i="11"/>
  <c r="N271" i="11"/>
  <c r="N275" i="11"/>
  <c r="AD275" i="11"/>
  <c r="AD271" i="11"/>
  <c r="M275" i="11"/>
  <c r="M271" i="11"/>
  <c r="AC275" i="11"/>
  <c r="AC271" i="11"/>
  <c r="AR275" i="11"/>
  <c r="AR271" i="11"/>
  <c r="AB275" i="11"/>
  <c r="AB271" i="11"/>
  <c r="O275" i="11"/>
  <c r="AO252" i="11"/>
  <c r="AO232" i="11"/>
  <c r="AO233" i="11" s="1"/>
  <c r="N252" i="11"/>
  <c r="N232" i="11"/>
  <c r="N233" i="11" s="1"/>
  <c r="AK252" i="11"/>
  <c r="AK232" i="11"/>
  <c r="AK233" i="11" s="1"/>
  <c r="AL252" i="11"/>
  <c r="AL232" i="11"/>
  <c r="AL233" i="11" s="1"/>
  <c r="O252" i="11"/>
  <c r="O232" i="11"/>
  <c r="O233" i="11" s="1"/>
  <c r="U252" i="11"/>
  <c r="U232" i="11"/>
  <c r="U233" i="11" s="1"/>
  <c r="X252" i="11"/>
  <c r="X232" i="11"/>
  <c r="X233" i="11" s="1"/>
  <c r="M252" i="11"/>
  <c r="M232" i="11"/>
  <c r="M233" i="11" s="1"/>
  <c r="N246" i="11"/>
  <c r="M277" i="11"/>
  <c r="AO277" i="11"/>
  <c r="AN277" i="11"/>
  <c r="AR277" i="11"/>
  <c r="AQ277" i="11"/>
  <c r="AA277" i="11"/>
  <c r="AP277" i="11"/>
  <c r="Z277" i="11"/>
  <c r="AB278" i="11"/>
  <c r="V278" i="11"/>
  <c r="W278" i="11"/>
  <c r="P278" i="11"/>
  <c r="Z278" i="11"/>
  <c r="S278" i="11"/>
  <c r="AG278" i="11"/>
  <c r="AO278" i="11"/>
  <c r="AH245" i="11"/>
  <c r="AP245" i="11"/>
  <c r="M245" i="11"/>
  <c r="AF245" i="11"/>
  <c r="P245" i="11"/>
  <c r="AC245" i="11"/>
  <c r="AQ245" i="11"/>
  <c r="AA245" i="11"/>
  <c r="AG248" i="11"/>
  <c r="AG182" i="11"/>
  <c r="AG184" i="11" s="1"/>
  <c r="Y248" i="11"/>
  <c r="Y182" i="11"/>
  <c r="Y184" i="11" s="1"/>
  <c r="AM248" i="11"/>
  <c r="AM182" i="11"/>
  <c r="AM184" i="11" s="1"/>
  <c r="V248" i="11"/>
  <c r="V182" i="11"/>
  <c r="V184" i="11" s="1"/>
  <c r="AJ248" i="11"/>
  <c r="AJ182" i="11"/>
  <c r="AJ184" i="11" s="1"/>
  <c r="R248" i="11"/>
  <c r="R182" i="11"/>
  <c r="R184" i="11" s="1"/>
  <c r="AH248" i="11"/>
  <c r="AH182" i="11"/>
  <c r="AH184" i="11" s="1"/>
  <c r="P248" i="11"/>
  <c r="P182" i="11"/>
  <c r="P184" i="11" s="1"/>
  <c r="AK250" i="11"/>
  <c r="AK202" i="11"/>
  <c r="AK207" i="11" s="1"/>
  <c r="AJ250" i="11"/>
  <c r="AJ202" i="11"/>
  <c r="AJ207" i="11" s="1"/>
  <c r="S250" i="11"/>
  <c r="S202" i="11"/>
  <c r="S207" i="11" s="1"/>
  <c r="P263" i="11"/>
  <c r="P274" i="11"/>
  <c r="V263" i="11"/>
  <c r="V274" i="11"/>
  <c r="AA276" i="11"/>
  <c r="AL275" i="11"/>
  <c r="AL271" i="11"/>
  <c r="AJ275" i="11"/>
  <c r="AJ271" i="11"/>
  <c r="AJ279" i="11" s="1"/>
  <c r="R252" i="11"/>
  <c r="R232" i="11"/>
  <c r="R233" i="11" s="1"/>
  <c r="AA252" i="11"/>
  <c r="AA232" i="11"/>
  <c r="AA233" i="11" s="1"/>
  <c r="AD242" i="11"/>
  <c r="R250" i="11"/>
  <c r="R202" i="11"/>
  <c r="R207" i="11" s="1"/>
  <c r="AF250" i="11"/>
  <c r="AF202" i="11"/>
  <c r="AF207" i="11" s="1"/>
  <c r="O250" i="11"/>
  <c r="O202" i="11"/>
  <c r="O207" i="11" s="1"/>
  <c r="Q244" i="11"/>
  <c r="AM242" i="11"/>
  <c r="Z242" i="11"/>
  <c r="AC242" i="11"/>
  <c r="AB242" i="11"/>
  <c r="AQ242" i="11"/>
  <c r="W242" i="11"/>
  <c r="AL242" i="11"/>
  <c r="V242" i="11"/>
  <c r="AN242" i="11"/>
  <c r="X242" i="11"/>
  <c r="V249" i="11"/>
  <c r="AK249" i="11"/>
  <c r="U249" i="11"/>
  <c r="N250" i="11"/>
  <c r="N202" i="11"/>
  <c r="N207" i="11" s="1"/>
  <c r="V250" i="11"/>
  <c r="V202" i="11"/>
  <c r="V207" i="11" s="1"/>
  <c r="AO250" i="11"/>
  <c r="AO202" i="11"/>
  <c r="AO207" i="11" s="1"/>
  <c r="Y250" i="11"/>
  <c r="Y202" i="11"/>
  <c r="Y207" i="11" s="1"/>
  <c r="AN250" i="11"/>
  <c r="AN202" i="11"/>
  <c r="AN207" i="11" s="1"/>
  <c r="X250" i="11"/>
  <c r="X202" i="11"/>
  <c r="X207" i="11" s="1"/>
  <c r="AM250" i="11"/>
  <c r="AM202" i="11"/>
  <c r="AM207" i="11" s="1"/>
  <c r="W250" i="11"/>
  <c r="W202" i="11"/>
  <c r="W207" i="11" s="1"/>
  <c r="AL251" i="11"/>
  <c r="V251" i="11"/>
  <c r="AJ251" i="11"/>
  <c r="T251" i="11"/>
  <c r="AI251" i="11"/>
  <c r="S251" i="11"/>
  <c r="T244" i="11"/>
  <c r="AB244" i="11"/>
  <c r="AG244" i="11"/>
  <c r="AD244" i="11"/>
  <c r="W244" i="11"/>
  <c r="AM244" i="11"/>
  <c r="AA263" i="11"/>
  <c r="AA274" i="11"/>
  <c r="AC263" i="11"/>
  <c r="AC274" i="11"/>
  <c r="AE263" i="11"/>
  <c r="AE274" i="11"/>
  <c r="AG263" i="11"/>
  <c r="AG274" i="11"/>
  <c r="AI263" i="11"/>
  <c r="AI274" i="11"/>
  <c r="AK263" i="11"/>
  <c r="AK274" i="11"/>
  <c r="AN263" i="11"/>
  <c r="AN274" i="11"/>
  <c r="R276" i="11"/>
  <c r="AG276" i="11"/>
  <c r="AF276" i="11"/>
  <c r="Y276" i="11"/>
  <c r="AK276" i="11"/>
  <c r="S276" i="11"/>
  <c r="AM276" i="11"/>
  <c r="AE276" i="11"/>
  <c r="AQ275" i="11"/>
  <c r="AQ271" i="11"/>
  <c r="AA275" i="11"/>
  <c r="AA271" i="11"/>
  <c r="AP275" i="11"/>
  <c r="AP271" i="11"/>
  <c r="Z275" i="11"/>
  <c r="Z271" i="11"/>
  <c r="AO275" i="11"/>
  <c r="AO271" i="11"/>
  <c r="Y275" i="11"/>
  <c r="Y271" i="11"/>
  <c r="AN275" i="11"/>
  <c r="AN271" i="11"/>
  <c r="X275" i="11"/>
  <c r="X271" i="11"/>
  <c r="V252" i="11"/>
  <c r="V232" i="11"/>
  <c r="V233" i="11" s="1"/>
  <c r="AF252" i="11"/>
  <c r="AF232" i="11"/>
  <c r="AF233" i="11" s="1"/>
  <c r="T252" i="11"/>
  <c r="T232" i="11"/>
  <c r="T233" i="11" s="1"/>
  <c r="W252" i="11"/>
  <c r="W232" i="11"/>
  <c r="W233" i="11" s="1"/>
  <c r="AH252" i="11"/>
  <c r="AH232" i="11"/>
  <c r="AH233" i="11" s="1"/>
  <c r="AE252" i="11"/>
  <c r="AE232" i="11"/>
  <c r="AE233" i="11" s="1"/>
  <c r="AP252" i="11"/>
  <c r="AP232" i="11"/>
  <c r="AP233" i="11" s="1"/>
  <c r="AG252" i="11"/>
  <c r="AG232" i="11"/>
  <c r="AG233" i="11" s="1"/>
  <c r="AI246" i="11"/>
  <c r="Y246" i="11"/>
  <c r="AP246" i="11"/>
  <c r="AK277" i="11"/>
  <c r="AG277" i="11"/>
  <c r="AF277" i="11"/>
  <c r="AJ277" i="11"/>
  <c r="AM277" i="11"/>
  <c r="W277" i="11"/>
  <c r="AL277" i="11"/>
  <c r="V277" i="11"/>
  <c r="AQ278" i="11"/>
  <c r="AN278" i="11"/>
  <c r="AH278" i="11"/>
  <c r="AE278" i="11"/>
  <c r="AJ278" i="11"/>
  <c r="AD278" i="11"/>
  <c r="AK278" i="11"/>
  <c r="M278" i="11"/>
  <c r="AD245" i="11"/>
  <c r="Z245" i="11"/>
  <c r="AR245" i="11"/>
  <c r="AB245" i="11"/>
  <c r="AO245" i="11"/>
  <c r="Y245" i="11"/>
  <c r="AM245" i="11"/>
  <c r="W245" i="11"/>
  <c r="AC248" i="11"/>
  <c r="AC182" i="11"/>
  <c r="AC184" i="11" s="1"/>
  <c r="AK248" i="11"/>
  <c r="AK182" i="11"/>
  <c r="AK184" i="11" s="1"/>
  <c r="AI248" i="11"/>
  <c r="AI182" i="11"/>
  <c r="AI184" i="11" s="1"/>
  <c r="Q248" i="11"/>
  <c r="Q182" i="11"/>
  <c r="Q184" i="11" s="1"/>
  <c r="AF248" i="11"/>
  <c r="AF182" i="11"/>
  <c r="AF184" i="11" s="1"/>
  <c r="M248" i="11"/>
  <c r="M182" i="11"/>
  <c r="M184" i="11" s="1"/>
  <c r="AD248" i="11"/>
  <c r="AD182" i="11"/>
  <c r="AD184" i="11" s="1"/>
  <c r="W248" i="11"/>
  <c r="W182" i="11"/>
  <c r="W184" i="11" s="1"/>
  <c r="T263" i="11"/>
  <c r="T274" i="11"/>
  <c r="W275" i="11"/>
  <c r="W271" i="11"/>
  <c r="U275" i="11"/>
  <c r="U271" i="11"/>
  <c r="S252" i="11"/>
  <c r="S232" i="11"/>
  <c r="S233" i="11" s="1"/>
  <c r="AN252" i="11"/>
  <c r="AN232" i="11"/>
  <c r="AN233" i="11" s="1"/>
  <c r="AA278" i="11"/>
  <c r="X278" i="11"/>
  <c r="O278" i="11"/>
  <c r="AC278" i="11"/>
  <c r="AI245" i="11"/>
  <c r="AO248" i="11"/>
  <c r="AO182" i="11"/>
  <c r="AO184" i="11" s="1"/>
  <c r="T248" i="11"/>
  <c r="T182" i="11"/>
  <c r="T184" i="11" s="1"/>
  <c r="AE248" i="11"/>
  <c r="AE182" i="11"/>
  <c r="AE184" i="11" s="1"/>
  <c r="AR248" i="11"/>
  <c r="AR182" i="11"/>
  <c r="AR184" i="11" s="1"/>
  <c r="AB248" i="11"/>
  <c r="AB182" i="11"/>
  <c r="AB184" i="11" s="1"/>
  <c r="AP248" i="11"/>
  <c r="AP182" i="11"/>
  <c r="AP184" i="11" s="1"/>
  <c r="Z248" i="11"/>
  <c r="Z182" i="11"/>
  <c r="Z184" i="11" s="1"/>
  <c r="S248" i="11"/>
  <c r="S182" i="11"/>
  <c r="S184" i="11" s="1"/>
  <c r="M281" i="10"/>
  <c r="M287" i="10" s="1"/>
  <c r="L64" i="3"/>
  <c r="I4" i="4"/>
  <c r="H1051" i="4" s="1"/>
  <c r="I5" i="4"/>
  <c r="H1050" i="4" s="1"/>
  <c r="I6" i="4"/>
  <c r="S6" i="10" s="1"/>
  <c r="I7" i="4"/>
  <c r="S7" i="10" s="1"/>
  <c r="I8" i="4"/>
  <c r="I9" i="4"/>
  <c r="I1496" i="4" s="1"/>
  <c r="I10" i="4"/>
  <c r="I11" i="4"/>
  <c r="H1056" i="4" s="1"/>
  <c r="I12" i="4"/>
  <c r="I13" i="4"/>
  <c r="I14" i="4"/>
  <c r="K4" i="4"/>
  <c r="M4" i="4" s="1"/>
  <c r="O4" i="4" s="1"/>
  <c r="H4" i="4" s="1"/>
  <c r="I1051" i="4" s="1"/>
  <c r="AC1069" i="4" s="1"/>
  <c r="K6" i="4"/>
  <c r="M6" i="4" s="1"/>
  <c r="O6" i="4" s="1"/>
  <c r="H6" i="4" s="1"/>
  <c r="K7" i="4"/>
  <c r="M7" i="4" s="1"/>
  <c r="O7" i="4" s="1"/>
  <c r="H7" i="4" s="1"/>
  <c r="K8" i="4"/>
  <c r="M8" i="4" s="1"/>
  <c r="O8" i="4" s="1"/>
  <c r="H8" i="4" s="1"/>
  <c r="K9" i="4"/>
  <c r="M9" i="4" s="1"/>
  <c r="O9" i="4" s="1"/>
  <c r="K10" i="4"/>
  <c r="M10" i="4" s="1"/>
  <c r="O10" i="4" s="1"/>
  <c r="H10" i="4" s="1"/>
  <c r="K11" i="4"/>
  <c r="M11" i="4" s="1"/>
  <c r="O11" i="4" s="1"/>
  <c r="K12" i="4"/>
  <c r="M12" i="4" s="1"/>
  <c r="O12" i="4" s="1"/>
  <c r="H12" i="4" s="1"/>
  <c r="K13" i="4"/>
  <c r="M13" i="4" s="1"/>
  <c r="O13" i="4" s="1"/>
  <c r="H13" i="4" s="1"/>
  <c r="K14" i="4"/>
  <c r="M14" i="4" s="1"/>
  <c r="O14" i="4" s="1"/>
  <c r="H14" i="4" s="1"/>
  <c r="K5" i="4"/>
  <c r="M5" i="4" s="1"/>
  <c r="O5" i="4" s="1"/>
  <c r="AR523" i="4"/>
  <c r="AR523" i="10" s="1"/>
  <c r="AQ523" i="4"/>
  <c r="AQ523" i="10" s="1"/>
  <c r="AP523" i="4"/>
  <c r="AP523" i="10" s="1"/>
  <c r="AO523" i="4"/>
  <c r="AO523" i="10" s="1"/>
  <c r="AN523" i="4"/>
  <c r="AN523" i="10" s="1"/>
  <c r="AM523" i="4"/>
  <c r="AM523" i="10" s="1"/>
  <c r="AL523" i="4"/>
  <c r="AL523" i="10" s="1"/>
  <c r="AK523" i="4"/>
  <c r="AK523" i="10" s="1"/>
  <c r="AJ523" i="4"/>
  <c r="AJ523" i="10" s="1"/>
  <c r="AI523" i="4"/>
  <c r="AI523" i="10" s="1"/>
  <c r="AH523" i="4"/>
  <c r="AH523" i="10" s="1"/>
  <c r="AG523" i="4"/>
  <c r="AG523" i="10" s="1"/>
  <c r="AF523" i="4"/>
  <c r="AF523" i="10" s="1"/>
  <c r="AE523" i="4"/>
  <c r="AE523" i="10" s="1"/>
  <c r="AD523" i="4"/>
  <c r="AD523" i="10" s="1"/>
  <c r="AC523" i="4"/>
  <c r="AC523" i="10" s="1"/>
  <c r="AB523" i="4"/>
  <c r="AB523" i="10" s="1"/>
  <c r="AA523" i="4"/>
  <c r="AA523" i="10" s="1"/>
  <c r="Z523" i="4"/>
  <c r="Z523" i="10" s="1"/>
  <c r="Y523" i="4"/>
  <c r="Y523" i="10" s="1"/>
  <c r="X523" i="4"/>
  <c r="X523" i="10" s="1"/>
  <c r="W523" i="4"/>
  <c r="W523" i="10" s="1"/>
  <c r="V523" i="4"/>
  <c r="V523" i="10" s="1"/>
  <c r="U523" i="4"/>
  <c r="U523" i="10" s="1"/>
  <c r="T523" i="4"/>
  <c r="T523" i="10" s="1"/>
  <c r="S523" i="4"/>
  <c r="S523" i="10" s="1"/>
  <c r="R523" i="4"/>
  <c r="R523" i="10" s="1"/>
  <c r="Q523" i="4"/>
  <c r="Q523" i="10" s="1"/>
  <c r="P523" i="4"/>
  <c r="P523" i="10" s="1"/>
  <c r="O523" i="4"/>
  <c r="O523" i="10" s="1"/>
  <c r="N523" i="4"/>
  <c r="N523" i="10" s="1"/>
  <c r="M523" i="4"/>
  <c r="M523" i="10" s="1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806" i="3"/>
  <c r="AN824" i="3"/>
  <c r="AJ824" i="3"/>
  <c r="AF824" i="3"/>
  <c r="AB824" i="3"/>
  <c r="X824" i="3"/>
  <c r="T824" i="3"/>
  <c r="P824" i="3"/>
  <c r="L824" i="3"/>
  <c r="H824" i="3"/>
  <c r="AQ824" i="3" s="1"/>
  <c r="AO823" i="3"/>
  <c r="AN823" i="3"/>
  <c r="AK823" i="3"/>
  <c r="AJ823" i="3"/>
  <c r="AG823" i="3"/>
  <c r="AF823" i="3"/>
  <c r="AC823" i="3"/>
  <c r="AB823" i="3"/>
  <c r="Y823" i="3"/>
  <c r="X823" i="3"/>
  <c r="U823" i="3"/>
  <c r="T823" i="3"/>
  <c r="Q823" i="3"/>
  <c r="P823" i="3"/>
  <c r="M823" i="3"/>
  <c r="L823" i="3"/>
  <c r="H823" i="3"/>
  <c r="AQ823" i="3" s="1"/>
  <c r="AP822" i="3"/>
  <c r="AO822" i="3"/>
  <c r="AL822" i="3"/>
  <c r="AK822" i="3"/>
  <c r="AH822" i="3"/>
  <c r="AG822" i="3"/>
  <c r="AD822" i="3"/>
  <c r="AC822" i="3"/>
  <c r="Z822" i="3"/>
  <c r="Y822" i="3"/>
  <c r="V822" i="3"/>
  <c r="U822" i="3"/>
  <c r="R822" i="3"/>
  <c r="Q822" i="3"/>
  <c r="N822" i="3"/>
  <c r="M822" i="3"/>
  <c r="H822" i="3"/>
  <c r="AN822" i="3" s="1"/>
  <c r="AP821" i="3"/>
  <c r="AL821" i="3"/>
  <c r="AH821" i="3"/>
  <c r="AD821" i="3"/>
  <c r="Z821" i="3"/>
  <c r="V821" i="3"/>
  <c r="R821" i="3"/>
  <c r="N821" i="3"/>
  <c r="H821" i="3"/>
  <c r="AO821" i="3" s="1"/>
  <c r="H820" i="3"/>
  <c r="AP820" i="3" s="1"/>
  <c r="AO819" i="3"/>
  <c r="AN819" i="3"/>
  <c r="AK819" i="3"/>
  <c r="AJ819" i="3"/>
  <c r="AG819" i="3"/>
  <c r="AF819" i="3"/>
  <c r="AC819" i="3"/>
  <c r="AB819" i="3"/>
  <c r="Y819" i="3"/>
  <c r="X819" i="3"/>
  <c r="U819" i="3"/>
  <c r="T819" i="3"/>
  <c r="Q819" i="3"/>
  <c r="P819" i="3"/>
  <c r="M819" i="3"/>
  <c r="L819" i="3"/>
  <c r="H819" i="3"/>
  <c r="AQ819" i="3" s="1"/>
  <c r="AP818" i="3"/>
  <c r="AO818" i="3"/>
  <c r="AL818" i="3"/>
  <c r="AK818" i="3"/>
  <c r="AH818" i="3"/>
  <c r="AG818" i="3"/>
  <c r="AD818" i="3"/>
  <c r="AC818" i="3"/>
  <c r="Z818" i="3"/>
  <c r="Y818" i="3"/>
  <c r="V818" i="3"/>
  <c r="U818" i="3"/>
  <c r="R818" i="3"/>
  <c r="Q818" i="3"/>
  <c r="N818" i="3"/>
  <c r="M818" i="3"/>
  <c r="H818" i="3"/>
  <c r="AN818" i="3" s="1"/>
  <c r="M1424" i="4" l="1"/>
  <c r="T1613" i="4"/>
  <c r="AF1585" i="4"/>
  <c r="AF1586" i="4" s="1"/>
  <c r="AB1660" i="4"/>
  <c r="AB1661" i="4" s="1"/>
  <c r="AB1663" i="4" s="1"/>
  <c r="Z1660" i="4"/>
  <c r="Z1661" i="4" s="1"/>
  <c r="Q1424" i="4"/>
  <c r="V1516" i="4"/>
  <c r="AP1563" i="4"/>
  <c r="AI1613" i="4"/>
  <c r="N1638" i="4"/>
  <c r="T1588" i="4"/>
  <c r="AK1660" i="4"/>
  <c r="AK1661" i="4" s="1"/>
  <c r="V1663" i="4"/>
  <c r="Y1660" i="4"/>
  <c r="Y1661" i="4" s="1"/>
  <c r="Y1663" i="4" s="1"/>
  <c r="AD1660" i="4"/>
  <c r="AD1661" i="4" s="1"/>
  <c r="AI1367" i="4"/>
  <c r="AO1660" i="4"/>
  <c r="AO1661" i="4" s="1"/>
  <c r="AM1635" i="4"/>
  <c r="AM1636" i="4" s="1"/>
  <c r="AI1480" i="4"/>
  <c r="P1660" i="4"/>
  <c r="P1661" i="4" s="1"/>
  <c r="U1585" i="4"/>
  <c r="U1586" i="4" s="1"/>
  <c r="X1635" i="4"/>
  <c r="X1636" i="4" s="1"/>
  <c r="X1585" i="4"/>
  <c r="X1586" i="4" s="1"/>
  <c r="AI1244" i="4"/>
  <c r="AO1425" i="4"/>
  <c r="AE1424" i="4"/>
  <c r="S1480" i="4"/>
  <c r="AF1480" i="4"/>
  <c r="U1366" i="4"/>
  <c r="Q1367" i="4"/>
  <c r="W1395" i="4"/>
  <c r="X1424" i="4"/>
  <c r="AL1454" i="4"/>
  <c r="Q1454" i="4"/>
  <c r="AH1480" i="4"/>
  <c r="AC1480" i="4"/>
  <c r="M1480" i="4"/>
  <c r="AP1425" i="4"/>
  <c r="AP1426" i="4" s="1"/>
  <c r="S1635" i="4"/>
  <c r="S1636" i="4" s="1"/>
  <c r="AM1560" i="4"/>
  <c r="AM1561" i="4" s="1"/>
  <c r="AM1563" i="4" s="1"/>
  <c r="Z1585" i="4"/>
  <c r="Z1586" i="4" s="1"/>
  <c r="Z1588" i="4" s="1"/>
  <c r="AD1663" i="4"/>
  <c r="AD1585" i="4"/>
  <c r="AD1586" i="4" s="1"/>
  <c r="AD1588" i="4" s="1"/>
  <c r="AG1635" i="4"/>
  <c r="AG1636" i="4" s="1"/>
  <c r="T1660" i="4"/>
  <c r="T1661" i="4" s="1"/>
  <c r="T1663" i="4" s="1"/>
  <c r="AP1660" i="4"/>
  <c r="AP1661" i="4" s="1"/>
  <c r="AP1663" i="4" s="1"/>
  <c r="Q1635" i="4"/>
  <c r="Q1636" i="4" s="1"/>
  <c r="AP1635" i="4"/>
  <c r="AP1636" i="4" s="1"/>
  <c r="AP1638" i="4" s="1"/>
  <c r="Z1275" i="4"/>
  <c r="AJ1395" i="4"/>
  <c r="AJ1396" i="4" s="1"/>
  <c r="AJ1397" i="4" s="1"/>
  <c r="AR1424" i="4"/>
  <c r="AN1716" i="4"/>
  <c r="AJ1585" i="4"/>
  <c r="AJ1586" i="4" s="1"/>
  <c r="S1660" i="4"/>
  <c r="S1661" i="4" s="1"/>
  <c r="O1635" i="4"/>
  <c r="O1636" i="4" s="1"/>
  <c r="AA1610" i="4"/>
  <c r="AA1611" i="4" s="1"/>
  <c r="V1560" i="4"/>
  <c r="V1561" i="4" s="1"/>
  <c r="W1560" i="4"/>
  <c r="W1561" i="4" s="1"/>
  <c r="W1563" i="4" s="1"/>
  <c r="AL1588" i="4"/>
  <c r="AA1635" i="4"/>
  <c r="AA1636" i="4" s="1"/>
  <c r="AK1367" i="4"/>
  <c r="AB1395" i="4"/>
  <c r="AB1396" i="4" s="1"/>
  <c r="AB1397" i="4" s="1"/>
  <c r="AI1716" i="4"/>
  <c r="Y1610" i="4"/>
  <c r="Y1611" i="4" s="1"/>
  <c r="U1610" i="4"/>
  <c r="U1611" i="4" s="1"/>
  <c r="U1613" i="4" s="1"/>
  <c r="AO1275" i="4"/>
  <c r="W1424" i="4"/>
  <c r="W1425" i="4" s="1"/>
  <c r="V1395" i="4"/>
  <c r="AE1716" i="4"/>
  <c r="X1716" i="4"/>
  <c r="N1716" i="4"/>
  <c r="Q1480" i="4"/>
  <c r="Q1483" i="4" s="1"/>
  <c r="AJ1480" i="4"/>
  <c r="AJ1483" i="4" s="1"/>
  <c r="M1467" i="4"/>
  <c r="M1470" i="4" s="1"/>
  <c r="M1483" i="4"/>
  <c r="AL1483" i="4"/>
  <c r="P1483" i="4"/>
  <c r="AI1483" i="4"/>
  <c r="V1483" i="4"/>
  <c r="X1483" i="4"/>
  <c r="S1483" i="4"/>
  <c r="N1483" i="4"/>
  <c r="AF1483" i="4"/>
  <c r="AC1476" i="4"/>
  <c r="AM1483" i="4"/>
  <c r="AK1483" i="4"/>
  <c r="AH1483" i="4"/>
  <c r="AE1483" i="4"/>
  <c r="AC1483" i="4"/>
  <c r="M1476" i="4"/>
  <c r="W1483" i="4"/>
  <c r="U1483" i="4"/>
  <c r="R1483" i="4"/>
  <c r="T1483" i="4"/>
  <c r="O1483" i="4"/>
  <c r="Z1473" i="4"/>
  <c r="X1473" i="4"/>
  <c r="W1473" i="4"/>
  <c r="U1473" i="4"/>
  <c r="R1473" i="4"/>
  <c r="T1473" i="4"/>
  <c r="AN1473" i="4"/>
  <c r="P1473" i="4"/>
  <c r="AQ1473" i="4"/>
  <c r="AO1473" i="4"/>
  <c r="AL1473" i="4"/>
  <c r="AB1473" i="4"/>
  <c r="AI1473" i="4"/>
  <c r="AG1473" i="4"/>
  <c r="AD1473" i="4"/>
  <c r="AA1473" i="4"/>
  <c r="Y1473" i="4"/>
  <c r="V1473" i="4"/>
  <c r="AJ1473" i="4"/>
  <c r="S1473" i="4"/>
  <c r="Q1473" i="4"/>
  <c r="AE1473" i="4"/>
  <c r="N1473" i="4"/>
  <c r="AP1473" i="4"/>
  <c r="AR1473" i="4"/>
  <c r="AM1473" i="4"/>
  <c r="AK1473" i="4"/>
  <c r="AH1473" i="4"/>
  <c r="AF1473" i="4"/>
  <c r="O1473" i="4"/>
  <c r="AC1473" i="4"/>
  <c r="M1485" i="4"/>
  <c r="M1473" i="4" s="1"/>
  <c r="AP1685" i="4"/>
  <c r="AP1686" i="4" s="1"/>
  <c r="AA1446" i="4"/>
  <c r="AA1476" i="4" s="1"/>
  <c r="AA1485" i="4"/>
  <c r="Y1446" i="4"/>
  <c r="Y1476" i="4" s="1"/>
  <c r="Y1485" i="4"/>
  <c r="V1446" i="4"/>
  <c r="V1476" i="4" s="1"/>
  <c r="V1485" i="4"/>
  <c r="AJ1446" i="4"/>
  <c r="AJ1476" i="4" s="1"/>
  <c r="AJ1485" i="4"/>
  <c r="O1486" i="4"/>
  <c r="O1474" i="4" s="1"/>
  <c r="Y1486" i="4"/>
  <c r="Y1487" i="4" s="1"/>
  <c r="S1446" i="4"/>
  <c r="S1476" i="4" s="1"/>
  <c r="S1485" i="4"/>
  <c r="Q1446" i="4"/>
  <c r="Q1485" i="4"/>
  <c r="AE1446" i="4"/>
  <c r="AE1476" i="4" s="1"/>
  <c r="AE1485" i="4"/>
  <c r="N1446" i="4"/>
  <c r="N1476" i="4" s="1"/>
  <c r="N1485" i="4"/>
  <c r="X1486" i="4"/>
  <c r="X1474" i="4" s="1"/>
  <c r="X1477" i="4" s="1"/>
  <c r="V1486" i="4"/>
  <c r="V1474" i="4" s="1"/>
  <c r="V1477" i="4" s="1"/>
  <c r="M1486" i="4"/>
  <c r="AP1480" i="4"/>
  <c r="O1610" i="4"/>
  <c r="O1611" i="4" s="1"/>
  <c r="AN1563" i="4"/>
  <c r="AH1275" i="4"/>
  <c r="U1337" i="4"/>
  <c r="AD1366" i="4"/>
  <c r="AO1426" i="4"/>
  <c r="AC1425" i="4"/>
  <c r="AP1446" i="4"/>
  <c r="AP1476" i="4" s="1"/>
  <c r="AP1485" i="4"/>
  <c r="AR1446" i="4"/>
  <c r="AR1476" i="4" s="1"/>
  <c r="AR1485" i="4"/>
  <c r="AG1486" i="4"/>
  <c r="AM1446" i="4"/>
  <c r="AM1476" i="4" s="1"/>
  <c r="AM1485" i="4"/>
  <c r="AK1446" i="4"/>
  <c r="AK1476" i="4" s="1"/>
  <c r="AK1485" i="4"/>
  <c r="AH1446" i="4"/>
  <c r="AH1476" i="4" s="1"/>
  <c r="AH1485" i="4"/>
  <c r="AF1446" i="4"/>
  <c r="AF1476" i="4" s="1"/>
  <c r="AF1485" i="4"/>
  <c r="AK1486" i="4"/>
  <c r="AK1474" i="4" s="1"/>
  <c r="O1446" i="4"/>
  <c r="O1476" i="4" s="1"/>
  <c r="O1485" i="4"/>
  <c r="U1486" i="4"/>
  <c r="U1474" i="4" s="1"/>
  <c r="AC1485" i="4"/>
  <c r="AR1480" i="4"/>
  <c r="Z1480" i="4"/>
  <c r="AN1480" i="4"/>
  <c r="U1588" i="4"/>
  <c r="AF1610" i="4"/>
  <c r="AF1611" i="4" s="1"/>
  <c r="Z1446" i="4"/>
  <c r="Z1476" i="4" s="1"/>
  <c r="Z1485" i="4"/>
  <c r="X1446" i="4"/>
  <c r="X1476" i="4" s="1"/>
  <c r="X1485" i="4"/>
  <c r="W1446" i="4"/>
  <c r="W1476" i="4" s="1"/>
  <c r="W1485" i="4"/>
  <c r="U1446" i="4"/>
  <c r="U1476" i="4" s="1"/>
  <c r="U1485" i="4"/>
  <c r="P1486" i="4"/>
  <c r="P1474" i="4" s="1"/>
  <c r="P1477" i="4" s="1"/>
  <c r="R1446" i="4"/>
  <c r="R1476" i="4" s="1"/>
  <c r="R1485" i="4"/>
  <c r="T1446" i="4"/>
  <c r="T1476" i="4" s="1"/>
  <c r="T1485" i="4"/>
  <c r="AC1486" i="4"/>
  <c r="AC1474" i="4" s="1"/>
  <c r="AN1446" i="4"/>
  <c r="AN1476" i="4" s="1"/>
  <c r="AN1485" i="4"/>
  <c r="P1446" i="4"/>
  <c r="P1476" i="4" s="1"/>
  <c r="P1485" i="4"/>
  <c r="P1487" i="4" s="1"/>
  <c r="AM1486" i="4"/>
  <c r="AM1474" i="4" s="1"/>
  <c r="W1486" i="4"/>
  <c r="W1474" i="4" s="1"/>
  <c r="AQ1480" i="4"/>
  <c r="AO1480" i="4"/>
  <c r="AQ1446" i="4"/>
  <c r="AQ1476" i="4" s="1"/>
  <c r="AQ1485" i="4"/>
  <c r="AO1446" i="4"/>
  <c r="AO1476" i="4" s="1"/>
  <c r="AO1485" i="4"/>
  <c r="AL1446" i="4"/>
  <c r="AL1476" i="4" s="1"/>
  <c r="AL1485" i="4"/>
  <c r="AB1446" i="4"/>
  <c r="AB1476" i="4" s="1"/>
  <c r="AB1485" i="4"/>
  <c r="Q1486" i="4"/>
  <c r="Q1474" i="4" s="1"/>
  <c r="AI1446" i="4"/>
  <c r="AI1476" i="4" s="1"/>
  <c r="AI1485" i="4"/>
  <c r="AG1446" i="4"/>
  <c r="AG1476" i="4" s="1"/>
  <c r="AG1485" i="4"/>
  <c r="AR1486" i="4"/>
  <c r="AP1486" i="4"/>
  <c r="AD1446" i="4"/>
  <c r="AD1476" i="4" s="1"/>
  <c r="AD1485" i="4"/>
  <c r="AN1486" i="4"/>
  <c r="AL1486" i="4"/>
  <c r="AL1474" i="4" s="1"/>
  <c r="AG1480" i="4"/>
  <c r="AD1483" i="4"/>
  <c r="AB1480" i="4"/>
  <c r="AA1480" i="4"/>
  <c r="Y1480" i="4"/>
  <c r="M1487" i="4"/>
  <c r="X1454" i="4"/>
  <c r="V1454" i="4"/>
  <c r="AJ1454" i="4"/>
  <c r="AJ1455" i="4" s="1"/>
  <c r="AJ1486" i="4"/>
  <c r="AJ1474" i="4" s="1"/>
  <c r="AH1454" i="4"/>
  <c r="AH1486" i="4"/>
  <c r="AH1474" i="4" s="1"/>
  <c r="AH1477" i="4" s="1"/>
  <c r="AE1454" i="4"/>
  <c r="AE1455" i="4" s="1"/>
  <c r="AE1456" i="4" s="1"/>
  <c r="AE1486" i="4"/>
  <c r="AE1474" i="4" s="1"/>
  <c r="T1454" i="4"/>
  <c r="T1455" i="4" s="1"/>
  <c r="T1486" i="4"/>
  <c r="T1474" i="4" s="1"/>
  <c r="T1477" i="4" s="1"/>
  <c r="R1454" i="4"/>
  <c r="R1455" i="4" s="1"/>
  <c r="R1456" i="4" s="1"/>
  <c r="R1486" i="4"/>
  <c r="R1487" i="4" s="1"/>
  <c r="AB1454" i="4"/>
  <c r="AB1486" i="4"/>
  <c r="Z1454" i="4"/>
  <c r="Z1455" i="4" s="1"/>
  <c r="Z1456" i="4" s="1"/>
  <c r="Z1486" i="4"/>
  <c r="AI1454" i="4"/>
  <c r="AI1486" i="4"/>
  <c r="AI1487" i="4" s="1"/>
  <c r="AF1454" i="4"/>
  <c r="AF1455" i="4" s="1"/>
  <c r="AF1486" i="4"/>
  <c r="AF1474" i="4" s="1"/>
  <c r="AD1454" i="4"/>
  <c r="AD1486" i="4"/>
  <c r="AD1474" i="4" s="1"/>
  <c r="AQ1454" i="4"/>
  <c r="AQ1455" i="4" s="1"/>
  <c r="AQ1456" i="4" s="1"/>
  <c r="AQ1486" i="4"/>
  <c r="AQ1487" i="4" s="1"/>
  <c r="S1454" i="4"/>
  <c r="S1486" i="4"/>
  <c r="S1487" i="4" s="1"/>
  <c r="AO1454" i="4"/>
  <c r="AO1455" i="4" s="1"/>
  <c r="AO1486" i="4"/>
  <c r="N1454" i="4"/>
  <c r="N1455" i="4" s="1"/>
  <c r="N1486" i="4"/>
  <c r="AA1454" i="4"/>
  <c r="AA1455" i="4" s="1"/>
  <c r="AA1456" i="4" s="1"/>
  <c r="AA1486" i="4"/>
  <c r="AP1487" i="4"/>
  <c r="X1487" i="4"/>
  <c r="AL1487" i="4"/>
  <c r="AE1487" i="4"/>
  <c r="O1487" i="4"/>
  <c r="AR1487" i="4"/>
  <c r="T1487" i="4"/>
  <c r="AH1487" i="4"/>
  <c r="AN1487" i="4"/>
  <c r="AL1395" i="4"/>
  <c r="AK1454" i="4"/>
  <c r="L793" i="3"/>
  <c r="T1424" i="4"/>
  <c r="AN1454" i="4"/>
  <c r="M1454" i="4"/>
  <c r="M1455" i="4" s="1"/>
  <c r="M1456" i="4" s="1"/>
  <c r="P1425" i="4"/>
  <c r="P1426" i="4" s="1"/>
  <c r="X1610" i="4"/>
  <c r="X1611" i="4" s="1"/>
  <c r="M1513" i="4"/>
  <c r="M1514" i="4" s="1"/>
  <c r="M1516" i="4" s="1"/>
  <c r="Q1660" i="4"/>
  <c r="Q1661" i="4" s="1"/>
  <c r="Q1663" i="4" s="1"/>
  <c r="AF1588" i="4"/>
  <c r="AR1585" i="4"/>
  <c r="AR1586" i="4" s="1"/>
  <c r="AJ1663" i="4"/>
  <c r="AA1244" i="4"/>
  <c r="AA1245" i="4" s="1"/>
  <c r="AA1246" i="4" s="1"/>
  <c r="AA1337" i="4"/>
  <c r="N1367" i="4"/>
  <c r="AM1395" i="4"/>
  <c r="AP1454" i="4"/>
  <c r="V1716" i="4"/>
  <c r="R1716" i="4"/>
  <c r="Y1716" i="4"/>
  <c r="AF1635" i="4"/>
  <c r="AF1636" i="4" s="1"/>
  <c r="AE1588" i="4"/>
  <c r="P1663" i="4"/>
  <c r="AQ1513" i="4"/>
  <c r="AQ1514" i="4" s="1"/>
  <c r="AC1635" i="4"/>
  <c r="AC1636" i="4" s="1"/>
  <c r="AC1638" i="4" s="1"/>
  <c r="O1585" i="4"/>
  <c r="O1586" i="4" s="1"/>
  <c r="O1588" i="4" s="1"/>
  <c r="W1635" i="4"/>
  <c r="W1636" i="4" s="1"/>
  <c r="AP1366" i="4"/>
  <c r="W1454" i="4"/>
  <c r="W1455" i="4" s="1"/>
  <c r="W1456" i="4" s="1"/>
  <c r="O1454" i="4"/>
  <c r="O1455" i="4" s="1"/>
  <c r="O1456" i="4" s="1"/>
  <c r="S1716" i="4"/>
  <c r="AJ1716" i="4"/>
  <c r="AG1716" i="4"/>
  <c r="R1638" i="4"/>
  <c r="X1563" i="4"/>
  <c r="AG1610" i="4"/>
  <c r="AG1611" i="4" s="1"/>
  <c r="AG1613" i="4" s="1"/>
  <c r="AK1585" i="4"/>
  <c r="AK1586" i="4" s="1"/>
  <c r="AK1588" i="4" s="1"/>
  <c r="AH1588" i="4"/>
  <c r="S1638" i="4"/>
  <c r="AP1610" i="4"/>
  <c r="AP1611" i="4" s="1"/>
  <c r="AP1613" i="4" s="1"/>
  <c r="P1635" i="4"/>
  <c r="P1636" i="4" s="1"/>
  <c r="P1638" i="4" s="1"/>
  <c r="AR1635" i="4"/>
  <c r="AR1636" i="4" s="1"/>
  <c r="AR1638" i="4" s="1"/>
  <c r="AF1663" i="4"/>
  <c r="AR1610" i="4"/>
  <c r="AR1611" i="4" s="1"/>
  <c r="AH1663" i="4"/>
  <c r="Q1613" i="4"/>
  <c r="U1635" i="4"/>
  <c r="U1636" i="4" s="1"/>
  <c r="AA1660" i="4"/>
  <c r="AA1661" i="4" s="1"/>
  <c r="AA1663" i="4" s="1"/>
  <c r="AQ1660" i="4"/>
  <c r="AQ1661" i="4" s="1"/>
  <c r="Z1366" i="4"/>
  <c r="R1425" i="4"/>
  <c r="AA1424" i="4"/>
  <c r="AA1425" i="4" s="1"/>
  <c r="AA1426" i="4" s="1"/>
  <c r="AL1716" i="4"/>
  <c r="AG1696" i="4"/>
  <c r="AA1701" i="4"/>
  <c r="P1701" i="4"/>
  <c r="AF1685" i="4"/>
  <c r="AF1686" i="4" s="1"/>
  <c r="AF1688" i="4" s="1"/>
  <c r="AF1701" i="4"/>
  <c r="M1701" i="4"/>
  <c r="M1696" i="4"/>
  <c r="M1709" i="4" s="1"/>
  <c r="U1696" i="4"/>
  <c r="AG1701" i="4"/>
  <c r="AG1709" i="4" s="1"/>
  <c r="AJ1701" i="4"/>
  <c r="AI1696" i="4"/>
  <c r="AN1701" i="4"/>
  <c r="Z1696" i="4"/>
  <c r="AL1696" i="4"/>
  <c r="AP1696" i="4"/>
  <c r="Y1440" i="4"/>
  <c r="Y1467" i="4"/>
  <c r="Y1470" i="4" s="1"/>
  <c r="AF1440" i="4"/>
  <c r="AF1467" i="4"/>
  <c r="AF1470" i="4" s="1"/>
  <c r="X1467" i="4"/>
  <c r="X1470" i="4" s="1"/>
  <c r="AC1716" i="4"/>
  <c r="W1716" i="4"/>
  <c r="AK1696" i="4"/>
  <c r="AK1701" i="4"/>
  <c r="AO1701" i="4"/>
  <c r="AQ1685" i="4"/>
  <c r="AQ1686" i="4" s="1"/>
  <c r="AQ1696" i="4"/>
  <c r="AL1685" i="4"/>
  <c r="AL1686" i="4" s="1"/>
  <c r="AL1688" i="4" s="1"/>
  <c r="AL1701" i="4"/>
  <c r="AL1709" i="4" s="1"/>
  <c r="AE1701" i="4"/>
  <c r="AO1696" i="4"/>
  <c r="AM1685" i="4"/>
  <c r="AM1686" i="4" s="1"/>
  <c r="AM1688" i="4" s="1"/>
  <c r="AM1701" i="4"/>
  <c r="AA1696" i="4"/>
  <c r="AA1714" i="4" s="1"/>
  <c r="AA1715" i="4" s="1"/>
  <c r="V1696" i="4"/>
  <c r="AH1696" i="4"/>
  <c r="AD1685" i="4"/>
  <c r="AD1686" i="4" s="1"/>
  <c r="AD1688" i="4" s="1"/>
  <c r="AD1696" i="4"/>
  <c r="S1685" i="4"/>
  <c r="S1686" i="4" s="1"/>
  <c r="S1688" i="4" s="1"/>
  <c r="S1696" i="4"/>
  <c r="N1696" i="4"/>
  <c r="O1701" i="4"/>
  <c r="AN1696" i="4"/>
  <c r="AQ1701" i="4"/>
  <c r="AJ1440" i="4"/>
  <c r="AJ1467" i="4"/>
  <c r="AJ1470" i="4" s="1"/>
  <c r="AR1440" i="4"/>
  <c r="AR1467" i="4"/>
  <c r="AR1470" i="4" s="1"/>
  <c r="AG1440" i="4"/>
  <c r="AG1467" i="4"/>
  <c r="AG1470" i="4" s="1"/>
  <c r="AN1467" i="4"/>
  <c r="AN1470" i="4" s="1"/>
  <c r="AM1467" i="4"/>
  <c r="AM1470" i="4" s="1"/>
  <c r="AC1467" i="4"/>
  <c r="AC1470" i="4" s="1"/>
  <c r="Z1467" i="4"/>
  <c r="Z1470" i="4" s="1"/>
  <c r="AB1467" i="4"/>
  <c r="AB1470" i="4" s="1"/>
  <c r="AI1467" i="4"/>
  <c r="AI1470" i="4" s="1"/>
  <c r="P1467" i="4"/>
  <c r="P1470" i="4" s="1"/>
  <c r="N1467" i="4"/>
  <c r="N1470" i="4" s="1"/>
  <c r="AB1696" i="4"/>
  <c r="AE1467" i="4"/>
  <c r="AE1470" i="4" s="1"/>
  <c r="AP1467" i="4"/>
  <c r="AP1470" i="4" s="1"/>
  <c r="AK1467" i="4"/>
  <c r="AK1470" i="4" s="1"/>
  <c r="AA1467" i="4"/>
  <c r="AA1470" i="4" s="1"/>
  <c r="V1467" i="4"/>
  <c r="V1470" i="4" s="1"/>
  <c r="AD1701" i="4"/>
  <c r="S1701" i="4"/>
  <c r="S1709" i="4" s="1"/>
  <c r="Q1716" i="4"/>
  <c r="AH1716" i="4"/>
  <c r="M1716" i="4"/>
  <c r="V1701" i="4"/>
  <c r="V1709" i="4" s="1"/>
  <c r="R1701" i="4"/>
  <c r="U1701" i="4"/>
  <c r="AH1701" i="4"/>
  <c r="AR1696" i="4"/>
  <c r="T1685" i="4"/>
  <c r="T1686" i="4" s="1"/>
  <c r="T1688" i="4" s="1"/>
  <c r="T1701" i="4"/>
  <c r="AR1701" i="4"/>
  <c r="AC1696" i="4"/>
  <c r="AC1701" i="4"/>
  <c r="N1701" i="4"/>
  <c r="O1696" i="4"/>
  <c r="AE1696" i="4"/>
  <c r="AJ1696" i="4"/>
  <c r="X1696" i="4"/>
  <c r="R1696" i="4"/>
  <c r="P1696" i="4"/>
  <c r="P1714" i="4" s="1"/>
  <c r="P1715" i="4" s="1"/>
  <c r="Q1440" i="4"/>
  <c r="Q1467" i="4"/>
  <c r="Q1470" i="4" s="1"/>
  <c r="W1467" i="4"/>
  <c r="W1470" i="4" s="1"/>
  <c r="T1467" i="4"/>
  <c r="T1470" i="4" s="1"/>
  <c r="W1696" i="4"/>
  <c r="Z1716" i="4"/>
  <c r="U1716" i="4"/>
  <c r="AB1716" i="4"/>
  <c r="O1716" i="4"/>
  <c r="AR1716" i="4"/>
  <c r="Q1701" i="4"/>
  <c r="W1685" i="4"/>
  <c r="W1686" i="4" s="1"/>
  <c r="W1688" i="4" s="1"/>
  <c r="W1701" i="4"/>
  <c r="X1701" i="4"/>
  <c r="AI1685" i="4"/>
  <c r="AI1686" i="4" s="1"/>
  <c r="AI1688" i="4" s="1"/>
  <c r="AI1701" i="4"/>
  <c r="Y1701" i="4"/>
  <c r="Y1696" i="4"/>
  <c r="Q1696" i="4"/>
  <c r="Q1714" i="4" s="1"/>
  <c r="Q1715" i="4" s="1"/>
  <c r="AB1685" i="4"/>
  <c r="AB1686" i="4" s="1"/>
  <c r="AB1688" i="4" s="1"/>
  <c r="AB1701" i="4"/>
  <c r="Z1701" i="4"/>
  <c r="AP1701" i="4"/>
  <c r="AP1709" i="4" s="1"/>
  <c r="AF1696" i="4"/>
  <c r="AF1714" i="4" s="1"/>
  <c r="AF1715" i="4" s="1"/>
  <c r="T1696" i="4"/>
  <c r="AO1440" i="4"/>
  <c r="AO1467" i="4"/>
  <c r="AO1470" i="4" s="1"/>
  <c r="AL1440" i="4"/>
  <c r="AL1467" i="4"/>
  <c r="AL1470" i="4" s="1"/>
  <c r="R1467" i="4"/>
  <c r="R1470" i="4" s="1"/>
  <c r="AH1467" i="4"/>
  <c r="AH1470" i="4" s="1"/>
  <c r="AM1696" i="4"/>
  <c r="AM1714" i="4" s="1"/>
  <c r="AM1715" i="4" s="1"/>
  <c r="S1467" i="4"/>
  <c r="S1470" i="4" s="1"/>
  <c r="AD1467" i="4"/>
  <c r="AD1470" i="4" s="1"/>
  <c r="O1467" i="4"/>
  <c r="O1470" i="4" s="1"/>
  <c r="U1467" i="4"/>
  <c r="U1470" i="4" s="1"/>
  <c r="AQ1467" i="4"/>
  <c r="AQ1470" i="4" s="1"/>
  <c r="AF1716" i="4"/>
  <c r="AD1716" i="4"/>
  <c r="AK1716" i="4"/>
  <c r="T1716" i="4"/>
  <c r="N1685" i="4"/>
  <c r="N1686" i="4" s="1"/>
  <c r="AN1685" i="4"/>
  <c r="AN1686" i="4" s="1"/>
  <c r="M1635" i="4"/>
  <c r="M1636" i="4" s="1"/>
  <c r="M1410" i="4"/>
  <c r="AE1425" i="4"/>
  <c r="AE1426" i="4" s="1"/>
  <c r="AC1454" i="4"/>
  <c r="AC1455" i="4" s="1"/>
  <c r="AC1456" i="4" s="1"/>
  <c r="AR1454" i="4"/>
  <c r="AR1455" i="4" s="1"/>
  <c r="AI1455" i="4"/>
  <c r="AI1456" i="4" s="1"/>
  <c r="AH1455" i="4"/>
  <c r="AH1456" i="4" s="1"/>
  <c r="Y1454" i="4"/>
  <c r="Y1455" i="4" s="1"/>
  <c r="AG1454" i="4"/>
  <c r="U1454" i="4"/>
  <c r="U1455" i="4" s="1"/>
  <c r="U1456" i="4" s="1"/>
  <c r="AM1455" i="4"/>
  <c r="AM1456" i="4" s="1"/>
  <c r="AN1455" i="4"/>
  <c r="AN1456" i="4" s="1"/>
  <c r="AL1455" i="4"/>
  <c r="S1455" i="4"/>
  <c r="S1456" i="4" s="1"/>
  <c r="AB1455" i="4"/>
  <c r="AB1456" i="4" s="1"/>
  <c r="AK1455" i="4"/>
  <c r="AK1456" i="4" s="1"/>
  <c r="T1456" i="4"/>
  <c r="N1456" i="4"/>
  <c r="AI1513" i="4"/>
  <c r="AI1514" i="4" s="1"/>
  <c r="AI1516" i="4" s="1"/>
  <c r="AA1513" i="4"/>
  <c r="AA1514" i="4" s="1"/>
  <c r="AA1516" i="4" s="1"/>
  <c r="T1563" i="4"/>
  <c r="AB1613" i="4"/>
  <c r="AO1585" i="4"/>
  <c r="AO1586" i="4" s="1"/>
  <c r="W1585" i="4"/>
  <c r="W1586" i="4" s="1"/>
  <c r="W1588" i="4" s="1"/>
  <c r="AD1635" i="4"/>
  <c r="AD1636" i="4" s="1"/>
  <c r="AD1638" i="4" s="1"/>
  <c r="AN1660" i="4"/>
  <c r="AN1661" i="4" s="1"/>
  <c r="AN1663" i="4" s="1"/>
  <c r="R1585" i="4"/>
  <c r="R1586" i="4" s="1"/>
  <c r="R1588" i="4" s="1"/>
  <c r="U1660" i="4"/>
  <c r="U1661" i="4" s="1"/>
  <c r="U1663" i="4" s="1"/>
  <c r="O1685" i="4"/>
  <c r="O1686" i="4" s="1"/>
  <c r="R1610" i="4"/>
  <c r="R1611" i="4" s="1"/>
  <c r="R1613" i="4" s="1"/>
  <c r="Z1638" i="4"/>
  <c r="AF1366" i="4"/>
  <c r="AH1366" i="4"/>
  <c r="X1455" i="4"/>
  <c r="X1456" i="4" s="1"/>
  <c r="V1455" i="4"/>
  <c r="V1456" i="4" s="1"/>
  <c r="AN1610" i="4"/>
  <c r="AN1611" i="4" s="1"/>
  <c r="AN1613" i="4" s="1"/>
  <c r="AR1663" i="4"/>
  <c r="S1663" i="4"/>
  <c r="AA1685" i="4"/>
  <c r="AA1686" i="4" s="1"/>
  <c r="AA1688" i="4" s="1"/>
  <c r="AO1663" i="4"/>
  <c r="Z1610" i="4"/>
  <c r="Z1611" i="4" s="1"/>
  <c r="Z1613" i="4" s="1"/>
  <c r="AQ1688" i="4"/>
  <c r="M1585" i="4"/>
  <c r="M1586" i="4" s="1"/>
  <c r="M1660" i="4"/>
  <c r="M1661" i="4" s="1"/>
  <c r="M1663" i="4" s="1"/>
  <c r="AO1610" i="4"/>
  <c r="AO1611" i="4" s="1"/>
  <c r="AO1613" i="4" s="1"/>
  <c r="V1244" i="4"/>
  <c r="V1245" i="4" s="1"/>
  <c r="V1246" i="4" s="1"/>
  <c r="R1275" i="4"/>
  <c r="X1395" i="4"/>
  <c r="V1685" i="4"/>
  <c r="V1686" i="4" s="1"/>
  <c r="V1688" i="4" s="1"/>
  <c r="N1560" i="4"/>
  <c r="N1561" i="4" s="1"/>
  <c r="N1563" i="4" s="1"/>
  <c r="AG1585" i="4"/>
  <c r="AG1586" i="4" s="1"/>
  <c r="AG1588" i="4" s="1"/>
  <c r="O1660" i="4"/>
  <c r="O1661" i="4" s="1"/>
  <c r="O1663" i="4" s="1"/>
  <c r="X1660" i="4"/>
  <c r="X1661" i="4" s="1"/>
  <c r="X1663" i="4" s="1"/>
  <c r="AH1685" i="4"/>
  <c r="AH1686" i="4" s="1"/>
  <c r="P1454" i="4"/>
  <c r="P1455" i="4" s="1"/>
  <c r="P1456" i="4" s="1"/>
  <c r="Q1425" i="4"/>
  <c r="Q1426" i="4" s="1"/>
  <c r="O1688" i="4"/>
  <c r="AE1685" i="4"/>
  <c r="AE1686" i="4" s="1"/>
  <c r="AE1688" i="4" s="1"/>
  <c r="AO1560" i="4"/>
  <c r="AO1561" i="4" s="1"/>
  <c r="AO1563" i="4" s="1"/>
  <c r="AJ1685" i="4"/>
  <c r="AJ1686" i="4" s="1"/>
  <c r="P1368" i="4"/>
  <c r="AO1395" i="4"/>
  <c r="AO1396" i="4" s="1"/>
  <c r="AO1397" i="4" s="1"/>
  <c r="AM1425" i="4"/>
  <c r="AM1426" i="4" s="1"/>
  <c r="M1425" i="4"/>
  <c r="X1425" i="4"/>
  <c r="X1426" i="4" s="1"/>
  <c r="AN1424" i="4"/>
  <c r="AN1425" i="4" s="1"/>
  <c r="AN1426" i="4" s="1"/>
  <c r="AG1425" i="4"/>
  <c r="AG1426" i="4" s="1"/>
  <c r="Y1424" i="4"/>
  <c r="Y1425" i="4" s="1"/>
  <c r="Y1426" i="4" s="1"/>
  <c r="U1425" i="4"/>
  <c r="U1426" i="4" s="1"/>
  <c r="AB1425" i="4"/>
  <c r="AB1426" i="4" s="1"/>
  <c r="R1426" i="4"/>
  <c r="N1425" i="4"/>
  <c r="N1426" i="4" s="1"/>
  <c r="AI1425" i="4"/>
  <c r="AI1426" i="4" s="1"/>
  <c r="AK1425" i="4"/>
  <c r="AK1426" i="4" s="1"/>
  <c r="T1425" i="4"/>
  <c r="T1426" i="4" s="1"/>
  <c r="O1426" i="4"/>
  <c r="AJ1424" i="4"/>
  <c r="AJ1425" i="4" s="1"/>
  <c r="AJ1426" i="4" s="1"/>
  <c r="AF1425" i="4"/>
  <c r="AF1426" i="4" s="1"/>
  <c r="AD1425" i="4"/>
  <c r="AD1426" i="4" s="1"/>
  <c r="S1426" i="4"/>
  <c r="AQ1425" i="4"/>
  <c r="AQ1426" i="4" s="1"/>
  <c r="AR1425" i="4"/>
  <c r="AR1426" i="4" s="1"/>
  <c r="V1426" i="4"/>
  <c r="Z1425" i="4"/>
  <c r="Z1426" i="4" s="1"/>
  <c r="AL1426" i="4"/>
  <c r="W1426" i="4"/>
  <c r="AH1426" i="4"/>
  <c r="AC1426" i="4"/>
  <c r="AF1638" i="4"/>
  <c r="AJ1588" i="4"/>
  <c r="AN1588" i="4"/>
  <c r="P1685" i="4"/>
  <c r="P1686" i="4" s="1"/>
  <c r="P1688" i="4" s="1"/>
  <c r="AA1585" i="4"/>
  <c r="AA1586" i="4" s="1"/>
  <c r="AA1588" i="4" s="1"/>
  <c r="V1610" i="4"/>
  <c r="V1611" i="4" s="1"/>
  <c r="V1613" i="4" s="1"/>
  <c r="W1275" i="4"/>
  <c r="AA1338" i="4"/>
  <c r="AN1688" i="4"/>
  <c r="X1685" i="4"/>
  <c r="X1686" i="4" s="1"/>
  <c r="X1688" i="4" s="1"/>
  <c r="N1588" i="4"/>
  <c r="S1585" i="4"/>
  <c r="S1586" i="4" s="1"/>
  <c r="AC1660" i="4"/>
  <c r="AC1661" i="4" s="1"/>
  <c r="AC1663" i="4" s="1"/>
  <c r="AH1610" i="4"/>
  <c r="AH1611" i="4" s="1"/>
  <c r="AH1613" i="4" s="1"/>
  <c r="AK1560" i="4"/>
  <c r="AK1561" i="4" s="1"/>
  <c r="AK1563" i="4" s="1"/>
  <c r="R1560" i="4"/>
  <c r="R1561" i="4" s="1"/>
  <c r="R1563" i="4" s="1"/>
  <c r="R1685" i="4"/>
  <c r="R1686" i="4" s="1"/>
  <c r="R1688" i="4" s="1"/>
  <c r="P1560" i="4"/>
  <c r="P1561" i="4" s="1"/>
  <c r="P1563" i="4" s="1"/>
  <c r="AE1610" i="4"/>
  <c r="AE1611" i="4" s="1"/>
  <c r="AE1613" i="4" s="1"/>
  <c r="AG1560" i="4"/>
  <c r="AG1561" i="4" s="1"/>
  <c r="AG1563" i="4" s="1"/>
  <c r="AI1660" i="4"/>
  <c r="AI1661" i="4" s="1"/>
  <c r="AI1663" i="4" s="1"/>
  <c r="AA1613" i="4"/>
  <c r="AQ1610" i="4"/>
  <c r="AQ1611" i="4" s="1"/>
  <c r="AQ1613" i="4" s="1"/>
  <c r="AR1275" i="4"/>
  <c r="AN1275" i="4"/>
  <c r="AJ1275" i="4"/>
  <c r="AN1366" i="4"/>
  <c r="AN1367" i="4" s="1"/>
  <c r="AN1368" i="4" s="1"/>
  <c r="AL1396" i="4"/>
  <c r="AL1397" i="4" s="1"/>
  <c r="AK1396" i="4"/>
  <c r="AK1397" i="4" s="1"/>
  <c r="AP1367" i="4"/>
  <c r="Q1368" i="4"/>
  <c r="M1366" i="4"/>
  <c r="M1367" i="4" s="1"/>
  <c r="M1368" i="4" s="1"/>
  <c r="AO1366" i="4"/>
  <c r="AO1367" i="4" s="1"/>
  <c r="AO1368" i="4" s="1"/>
  <c r="AI1368" i="4"/>
  <c r="AF1337" i="4"/>
  <c r="AF1338" i="4" s="1"/>
  <c r="AJ1337" i="4"/>
  <c r="AJ1338" i="4" s="1"/>
  <c r="AM1275" i="4"/>
  <c r="U1275" i="4"/>
  <c r="Q1275" i="4"/>
  <c r="AM1367" i="4"/>
  <c r="AM1368" i="4" s="1"/>
  <c r="N1368" i="4"/>
  <c r="AP1368" i="4"/>
  <c r="S1368" i="4"/>
  <c r="R1368" i="4"/>
  <c r="AA1367" i="4"/>
  <c r="AA1368" i="4" s="1"/>
  <c r="AK1368" i="4"/>
  <c r="T1395" i="4"/>
  <c r="T1396" i="4" s="1"/>
  <c r="T1397" i="4" s="1"/>
  <c r="AF1395" i="4"/>
  <c r="AF1396" i="4" s="1"/>
  <c r="AF1397" i="4" s="1"/>
  <c r="Q1395" i="4"/>
  <c r="Q1396" i="4" s="1"/>
  <c r="Q1397" i="4" s="1"/>
  <c r="AD1396" i="4"/>
  <c r="AD1397" i="4" s="1"/>
  <c r="AN1396" i="4"/>
  <c r="AN1397" i="4" s="1"/>
  <c r="X1396" i="4"/>
  <c r="X1397" i="4" s="1"/>
  <c r="AI1396" i="4"/>
  <c r="AI1397" i="4" s="1"/>
  <c r="AC1396" i="4"/>
  <c r="AC1397" i="4" s="1"/>
  <c r="V1396" i="4"/>
  <c r="V1397" i="4" s="1"/>
  <c r="AM1396" i="4"/>
  <c r="AM1397" i="4" s="1"/>
  <c r="P1395" i="4"/>
  <c r="P1396" i="4" s="1"/>
  <c r="P1397" i="4" s="1"/>
  <c r="AQ1396" i="4"/>
  <c r="AQ1397" i="4" s="1"/>
  <c r="AE1396" i="4"/>
  <c r="AE1397" i="4" s="1"/>
  <c r="AR1396" i="4"/>
  <c r="AR1397" i="4" s="1"/>
  <c r="R1396" i="4"/>
  <c r="R1397" i="4" s="1"/>
  <c r="O1396" i="4"/>
  <c r="O1397" i="4" s="1"/>
  <c r="AA1396" i="4"/>
  <c r="AA1397" i="4" s="1"/>
  <c r="W1396" i="4"/>
  <c r="W1397" i="4" s="1"/>
  <c r="S1396" i="4"/>
  <c r="S1397" i="4" s="1"/>
  <c r="AH1396" i="4"/>
  <c r="AH1397" i="4" s="1"/>
  <c r="N1396" i="4"/>
  <c r="N1397" i="4" s="1"/>
  <c r="AG1396" i="4"/>
  <c r="AG1397" i="4" s="1"/>
  <c r="M1396" i="4"/>
  <c r="M1397" i="4" s="1"/>
  <c r="Y1396" i="4"/>
  <c r="Y1397" i="4" s="1"/>
  <c r="AP1396" i="4"/>
  <c r="AP1397" i="4" s="1"/>
  <c r="Z1396" i="4"/>
  <c r="Z1397" i="4" s="1"/>
  <c r="U1396" i="4"/>
  <c r="U1397" i="4" s="1"/>
  <c r="Y1366" i="4"/>
  <c r="Y1367" i="4" s="1"/>
  <c r="Y1368" i="4" s="1"/>
  <c r="AB1366" i="4"/>
  <c r="AB1367" i="4" s="1"/>
  <c r="AB1368" i="4" s="1"/>
  <c r="AL1366" i="4"/>
  <c r="AL1367" i="4" s="1"/>
  <c r="AL1368" i="4" s="1"/>
  <c r="W1367" i="4"/>
  <c r="W1368" i="4" s="1"/>
  <c r="AE1367" i="4"/>
  <c r="AE1368" i="4" s="1"/>
  <c r="AQ1367" i="4"/>
  <c r="AQ1368" i="4" s="1"/>
  <c r="AD1367" i="4"/>
  <c r="AD1368" i="4" s="1"/>
  <c r="X1366" i="4"/>
  <c r="X1367" i="4" s="1"/>
  <c r="X1368" i="4" s="1"/>
  <c r="T1366" i="4"/>
  <c r="T1367" i="4" s="1"/>
  <c r="T1368" i="4" s="1"/>
  <c r="AJ1366" i="4"/>
  <c r="AJ1367" i="4" s="1"/>
  <c r="AJ1368" i="4" s="1"/>
  <c r="AG1366" i="4"/>
  <c r="AG1367" i="4" s="1"/>
  <c r="AG1368" i="4" s="1"/>
  <c r="AF1367" i="4"/>
  <c r="AF1368" i="4" s="1"/>
  <c r="AR1367" i="4"/>
  <c r="AR1368" i="4" s="1"/>
  <c r="Z1367" i="4"/>
  <c r="Z1368" i="4" s="1"/>
  <c r="O1367" i="4"/>
  <c r="O1368" i="4" s="1"/>
  <c r="U1367" i="4"/>
  <c r="U1368" i="4" s="1"/>
  <c r="AH1367" i="4"/>
  <c r="AH1368" i="4" s="1"/>
  <c r="V1366" i="4"/>
  <c r="V1367" i="4" s="1"/>
  <c r="V1368" i="4" s="1"/>
  <c r="AC1366" i="4"/>
  <c r="AC1367" i="4" s="1"/>
  <c r="AC1368" i="4" s="1"/>
  <c r="Y1336" i="4"/>
  <c r="Y1337" i="4" s="1"/>
  <c r="Y1338" i="4" s="1"/>
  <c r="U1338" i="4"/>
  <c r="AQ1275" i="4"/>
  <c r="AI1275" i="4"/>
  <c r="S1275" i="4"/>
  <c r="AL1336" i="4"/>
  <c r="AL1337" i="4" s="1"/>
  <c r="AL1338" i="4" s="1"/>
  <c r="AD1336" i="4"/>
  <c r="AD1337" i="4" s="1"/>
  <c r="AD1338" i="4" s="1"/>
  <c r="AG1275" i="4"/>
  <c r="AF1275" i="4"/>
  <c r="Z1336" i="4"/>
  <c r="Z1337" i="4" s="1"/>
  <c r="Z1338" i="4" s="1"/>
  <c r="AD1275" i="4"/>
  <c r="V1336" i="4"/>
  <c r="V1337" i="4" s="1"/>
  <c r="V1338" i="4" s="1"/>
  <c r="AO1336" i="4"/>
  <c r="AO1337" i="4" s="1"/>
  <c r="AO1338" i="4" s="1"/>
  <c r="AK1336" i="4"/>
  <c r="AK1337" i="4" s="1"/>
  <c r="AK1338" i="4" s="1"/>
  <c r="AH1336" i="4"/>
  <c r="AH1337" i="4" s="1"/>
  <c r="AH1338" i="4" s="1"/>
  <c r="AC1336" i="4"/>
  <c r="AC1337" i="4" s="1"/>
  <c r="AC1338" i="4" s="1"/>
  <c r="M1275" i="4"/>
  <c r="M1289" i="4"/>
  <c r="M1260" i="4"/>
  <c r="T1275" i="4"/>
  <c r="AP1336" i="4"/>
  <c r="AP1337" i="4" s="1"/>
  <c r="AP1338" i="4" s="1"/>
  <c r="N1336" i="4"/>
  <c r="N1337" i="4" s="1"/>
  <c r="N1338" i="4" s="1"/>
  <c r="P1336" i="4"/>
  <c r="P1337" i="4" s="1"/>
  <c r="P1338" i="4" s="1"/>
  <c r="AR1336" i="4"/>
  <c r="AR1337" i="4" s="1"/>
  <c r="AR1338" i="4" s="1"/>
  <c r="AB1275" i="4"/>
  <c r="AK1275" i="4"/>
  <c r="X1275" i="4"/>
  <c r="AC1275" i="4"/>
  <c r="AQ1337" i="4"/>
  <c r="AQ1338" i="4" s="1"/>
  <c r="AM1336" i="4"/>
  <c r="AM1337" i="4" s="1"/>
  <c r="AM1338" i="4" s="1"/>
  <c r="AN1336" i="4"/>
  <c r="AN1337" i="4" s="1"/>
  <c r="AN1338" i="4" s="1"/>
  <c r="AE1336" i="4"/>
  <c r="AE1337" i="4" s="1"/>
  <c r="AE1338" i="4" s="1"/>
  <c r="AE1275" i="4"/>
  <c r="O1275" i="4"/>
  <c r="W1337" i="4"/>
  <c r="W1338" i="4" s="1"/>
  <c r="R1337" i="4"/>
  <c r="R1338" i="4" s="1"/>
  <c r="T1337" i="4"/>
  <c r="T1338" i="4" s="1"/>
  <c r="O1336" i="4"/>
  <c r="O1337" i="4" s="1"/>
  <c r="O1338" i="4" s="1"/>
  <c r="M1337" i="4"/>
  <c r="M1338" i="4" s="1"/>
  <c r="AA1275" i="4"/>
  <c r="AL1275" i="4"/>
  <c r="AB1336" i="4"/>
  <c r="AB1337" i="4" s="1"/>
  <c r="AB1338" i="4" s="1"/>
  <c r="AI1336" i="4"/>
  <c r="AI1337" i="4" s="1"/>
  <c r="AI1338" i="4" s="1"/>
  <c r="AG1337" i="4"/>
  <c r="AG1338" i="4" s="1"/>
  <c r="X1336" i="4"/>
  <c r="X1337" i="4" s="1"/>
  <c r="X1338" i="4" s="1"/>
  <c r="N1275" i="4"/>
  <c r="S1337" i="4"/>
  <c r="S1338" i="4" s="1"/>
  <c r="Q1337" i="4"/>
  <c r="Q1338" i="4" s="1"/>
  <c r="M1304" i="4"/>
  <c r="Q1305" i="4"/>
  <c r="Q1306" i="4" s="1"/>
  <c r="AR1305" i="4"/>
  <c r="AA1305" i="4"/>
  <c r="AA1306" i="4" s="1"/>
  <c r="Z1304" i="4"/>
  <c r="Z1305" i="4" s="1"/>
  <c r="Z1306" i="4" s="1"/>
  <c r="AD1304" i="4"/>
  <c r="AD1305" i="4" s="1"/>
  <c r="AD1306" i="4" s="1"/>
  <c r="AC1304" i="4"/>
  <c r="Y1304" i="4"/>
  <c r="Y1305" i="4" s="1"/>
  <c r="Y1306" i="4" s="1"/>
  <c r="AE1304" i="4"/>
  <c r="AE1305" i="4" s="1"/>
  <c r="AE1306" i="4" s="1"/>
  <c r="O1304" i="4"/>
  <c r="O1305" i="4" s="1"/>
  <c r="O1306" i="4" s="1"/>
  <c r="T1304" i="4"/>
  <c r="T1305" i="4" s="1"/>
  <c r="T1306" i="4" s="1"/>
  <c r="X1304" i="4"/>
  <c r="AG1304" i="4"/>
  <c r="AG1305" i="4" s="1"/>
  <c r="AG1306" i="4" s="1"/>
  <c r="AB1304" i="4"/>
  <c r="AB1305" i="4" s="1"/>
  <c r="AB1306" i="4" s="1"/>
  <c r="AI1305" i="4"/>
  <c r="AI1306" i="4" s="1"/>
  <c r="AK1305" i="4"/>
  <c r="AK1306" i="4" s="1"/>
  <c r="W1305" i="4"/>
  <c r="W1306" i="4" s="1"/>
  <c r="AM1305" i="4"/>
  <c r="AM1306" i="4" s="1"/>
  <c r="AN1305" i="4"/>
  <c r="AN1306" i="4" s="1"/>
  <c r="P1305" i="4"/>
  <c r="P1306" i="4" s="1"/>
  <c r="AM1244" i="4"/>
  <c r="AO1305" i="4"/>
  <c r="AO1306" i="4" s="1"/>
  <c r="AC1305" i="4"/>
  <c r="AC1306" i="4" s="1"/>
  <c r="AQ1638" i="4"/>
  <c r="AQ1305" i="4"/>
  <c r="AQ1306" i="4" s="1"/>
  <c r="N1305" i="4"/>
  <c r="N1306" i="4" s="1"/>
  <c r="U1305" i="4"/>
  <c r="U1306" i="4" s="1"/>
  <c r="S1305" i="4"/>
  <c r="S1306" i="4" s="1"/>
  <c r="M1305" i="4"/>
  <c r="AP1244" i="4"/>
  <c r="AP1245" i="4" s="1"/>
  <c r="AP1246" i="4" s="1"/>
  <c r="AR1306" i="4"/>
  <c r="AP1305" i="4"/>
  <c r="AP1306" i="4" s="1"/>
  <c r="AL1305" i="4"/>
  <c r="AL1306" i="4" s="1"/>
  <c r="AJ1305" i="4"/>
  <c r="AJ1306" i="4" s="1"/>
  <c r="AH1305" i="4"/>
  <c r="AH1306" i="4" s="1"/>
  <c r="X1305" i="4"/>
  <c r="X1306" i="4" s="1"/>
  <c r="V1305" i="4"/>
  <c r="V1306" i="4" s="1"/>
  <c r="R1305" i="4"/>
  <c r="R1306" i="4" s="1"/>
  <c r="AF1305" i="4"/>
  <c r="AF1306" i="4" s="1"/>
  <c r="AC1244" i="4"/>
  <c r="AC1245" i="4" s="1"/>
  <c r="AC1246" i="4" s="1"/>
  <c r="AE1244" i="4"/>
  <c r="AE1245" i="4" s="1"/>
  <c r="AE1246" i="4" s="1"/>
  <c r="AO1244" i="4"/>
  <c r="AO1245" i="4" s="1"/>
  <c r="AO1246" i="4" s="1"/>
  <c r="Z1244" i="4"/>
  <c r="Z1245" i="4" s="1"/>
  <c r="Z1246" i="4" s="1"/>
  <c r="W1244" i="4"/>
  <c r="W1245" i="4" s="1"/>
  <c r="W1246" i="4" s="1"/>
  <c r="O1244" i="4"/>
  <c r="O1245" i="4" s="1"/>
  <c r="O1246" i="4" s="1"/>
  <c r="AR1244" i="4"/>
  <c r="AR1245" i="4" s="1"/>
  <c r="AR1246" i="4" s="1"/>
  <c r="AJ1244" i="4"/>
  <c r="AJ1245" i="4" s="1"/>
  <c r="AJ1246" i="4" s="1"/>
  <c r="AQ1244" i="4"/>
  <c r="AQ1245" i="4" s="1"/>
  <c r="AQ1246" i="4" s="1"/>
  <c r="AB1244" i="4"/>
  <c r="AB1245" i="4" s="1"/>
  <c r="AB1246" i="4" s="1"/>
  <c r="R1244" i="4"/>
  <c r="R1245" i="4" s="1"/>
  <c r="R1246" i="4" s="1"/>
  <c r="AN1244" i="4"/>
  <c r="AN1245" i="4" s="1"/>
  <c r="AN1246" i="4" s="1"/>
  <c r="N1244" i="4"/>
  <c r="N1245" i="4" s="1"/>
  <c r="N1246" i="4" s="1"/>
  <c r="AM1513" i="4"/>
  <c r="AM1514" i="4" s="1"/>
  <c r="AM1516" i="4" s="1"/>
  <c r="M1244" i="4"/>
  <c r="M1245" i="4" s="1"/>
  <c r="M1246" i="4" s="1"/>
  <c r="U1244" i="4"/>
  <c r="U1245" i="4" s="1"/>
  <c r="U1246" i="4" s="1"/>
  <c r="S1244" i="4"/>
  <c r="S1245" i="4" s="1"/>
  <c r="S1246" i="4" s="1"/>
  <c r="AO1588" i="4"/>
  <c r="O1638" i="4"/>
  <c r="AH1245" i="4"/>
  <c r="AH1246" i="4" s="1"/>
  <c r="X1244" i="4"/>
  <c r="X1245" i="4" s="1"/>
  <c r="X1246" i="4" s="1"/>
  <c r="AD1244" i="4"/>
  <c r="AD1245" i="4" s="1"/>
  <c r="AD1246" i="4" s="1"/>
  <c r="AM1245" i="4"/>
  <c r="AM1246" i="4" s="1"/>
  <c r="Y1244" i="4"/>
  <c r="Y1245" i="4" s="1"/>
  <c r="Y1246" i="4" s="1"/>
  <c r="AF1244" i="4"/>
  <c r="AF1245" i="4" s="1"/>
  <c r="AF1246" i="4" s="1"/>
  <c r="Z1685" i="4"/>
  <c r="Z1686" i="4" s="1"/>
  <c r="Z1688" i="4" s="1"/>
  <c r="T1244" i="4"/>
  <c r="T1245" i="4" s="1"/>
  <c r="T1246" i="4" s="1"/>
  <c r="P1244" i="4"/>
  <c r="P1245" i="4" s="1"/>
  <c r="P1246" i="4" s="1"/>
  <c r="AL1245" i="4"/>
  <c r="AL1246" i="4" s="1"/>
  <c r="Q1244" i="4"/>
  <c r="Q1245" i="4" s="1"/>
  <c r="Q1246" i="4" s="1"/>
  <c r="AK1244" i="4"/>
  <c r="AK1245" i="4" s="1"/>
  <c r="AK1246" i="4" s="1"/>
  <c r="AI1245" i="4"/>
  <c r="AI1246" i="4" s="1"/>
  <c r="AG1244" i="4"/>
  <c r="AG1245" i="4" s="1"/>
  <c r="AG1246" i="4" s="1"/>
  <c r="S1513" i="4"/>
  <c r="S1514" i="4" s="1"/>
  <c r="S1516" i="4" s="1"/>
  <c r="W1660" i="4"/>
  <c r="W1661" i="4" s="1"/>
  <c r="W1663" i="4" s="1"/>
  <c r="AB1588" i="4"/>
  <c r="U1560" i="4"/>
  <c r="U1561" i="4" s="1"/>
  <c r="U1563" i="4" s="1"/>
  <c r="Y1560" i="4"/>
  <c r="Y1561" i="4" s="1"/>
  <c r="Y1563" i="4" s="1"/>
  <c r="S1560" i="4"/>
  <c r="S1561" i="4" s="1"/>
  <c r="S1563" i="4" s="1"/>
  <c r="P1588" i="4"/>
  <c r="AQ1663" i="4"/>
  <c r="AN1638" i="4"/>
  <c r="AJ1560" i="4"/>
  <c r="AJ1561" i="4" s="1"/>
  <c r="AJ1563" i="4" s="1"/>
  <c r="AR1513" i="4"/>
  <c r="AR1514" i="4" s="1"/>
  <c r="AR1516" i="4" s="1"/>
  <c r="Z1563" i="4"/>
  <c r="Y1613" i="4"/>
  <c r="AM1588" i="4"/>
  <c r="AC1560" i="4"/>
  <c r="AC1561" i="4" s="1"/>
  <c r="AC1563" i="4" s="1"/>
  <c r="P1610" i="4"/>
  <c r="P1611" i="4" s="1"/>
  <c r="P1613" i="4" s="1"/>
  <c r="AR1685" i="4"/>
  <c r="AR1686" i="4" s="1"/>
  <c r="AR1688" i="4" s="1"/>
  <c r="AJ1688" i="4"/>
  <c r="AM1638" i="4"/>
  <c r="AC1516" i="4"/>
  <c r="AK1663" i="4"/>
  <c r="AM1660" i="4"/>
  <c r="AM1661" i="4" s="1"/>
  <c r="AM1663" i="4" s="1"/>
  <c r="AH1688" i="4"/>
  <c r="O1613" i="4"/>
  <c r="AR1613" i="4"/>
  <c r="R1513" i="4"/>
  <c r="R1514" i="4" s="1"/>
  <c r="R1516" i="4" s="1"/>
  <c r="AD1560" i="4"/>
  <c r="AD1561" i="4" s="1"/>
  <c r="AD1563" i="4" s="1"/>
  <c r="N1663" i="4"/>
  <c r="AG1513" i="4"/>
  <c r="AG1514" i="4" s="1"/>
  <c r="AG1516" i="4" s="1"/>
  <c r="AG1638" i="4"/>
  <c r="AM1613" i="4"/>
  <c r="AF1560" i="4"/>
  <c r="AF1561" i="4" s="1"/>
  <c r="AF1563" i="4" s="1"/>
  <c r="AR1588" i="4"/>
  <c r="AE1638" i="4"/>
  <c r="AA1560" i="4"/>
  <c r="AA1561" i="4" s="1"/>
  <c r="AA1563" i="4" s="1"/>
  <c r="X1638" i="4"/>
  <c r="Y1588" i="4"/>
  <c r="AO1638" i="4"/>
  <c r="Z1663" i="4"/>
  <c r="AE1560" i="4"/>
  <c r="AE1561" i="4" s="1"/>
  <c r="AE1563" i="4" s="1"/>
  <c r="AC1588" i="4"/>
  <c r="Y1638" i="4"/>
  <c r="AL1560" i="4"/>
  <c r="AL1561" i="4" s="1"/>
  <c r="AL1563" i="4" s="1"/>
  <c r="S1613" i="4"/>
  <c r="W1610" i="4"/>
  <c r="W1611" i="4" s="1"/>
  <c r="W1613" i="4" s="1"/>
  <c r="M1685" i="4"/>
  <c r="M1686" i="4" s="1"/>
  <c r="M1688" i="4" s="1"/>
  <c r="M1560" i="4"/>
  <c r="M1561" i="4" s="1"/>
  <c r="M1563" i="4" s="1"/>
  <c r="N1610" i="4"/>
  <c r="N1611" i="4" s="1"/>
  <c r="N1613" i="4" s="1"/>
  <c r="AA1638" i="4"/>
  <c r="AB1560" i="4"/>
  <c r="AB1561" i="4" s="1"/>
  <c r="AB1563" i="4" s="1"/>
  <c r="S1588" i="4"/>
  <c r="AK1638" i="4"/>
  <c r="W1638" i="4"/>
  <c r="W1513" i="4"/>
  <c r="W1514" i="4" s="1"/>
  <c r="W1516" i="4" s="1"/>
  <c r="Q1513" i="4"/>
  <c r="Q1514" i="4" s="1"/>
  <c r="Q1516" i="4" s="1"/>
  <c r="X1513" i="4"/>
  <c r="X1514" i="4" s="1"/>
  <c r="X1516" i="4" s="1"/>
  <c r="AQ1516" i="4"/>
  <c r="AQ1560" i="4"/>
  <c r="AQ1561" i="4" s="1"/>
  <c r="AQ1563" i="4" s="1"/>
  <c r="R1660" i="4"/>
  <c r="R1661" i="4" s="1"/>
  <c r="R1663" i="4" s="1"/>
  <c r="V1563" i="4"/>
  <c r="AL1610" i="4"/>
  <c r="AL1611" i="4" s="1"/>
  <c r="AL1613" i="4" s="1"/>
  <c r="AG1660" i="4"/>
  <c r="AG1661" i="4" s="1"/>
  <c r="AG1663" i="4" s="1"/>
  <c r="AJ1638" i="4"/>
  <c r="Q1685" i="4"/>
  <c r="Q1686" i="4" s="1"/>
  <c r="Q1688" i="4" s="1"/>
  <c r="AP1688" i="4"/>
  <c r="AH1560" i="4"/>
  <c r="AH1561" i="4" s="1"/>
  <c r="AH1563" i="4" s="1"/>
  <c r="AC1610" i="4"/>
  <c r="AC1611" i="4" s="1"/>
  <c r="AC1613" i="4" s="1"/>
  <c r="U1638" i="4"/>
  <c r="AI1638" i="4"/>
  <c r="AC1685" i="4"/>
  <c r="AC1686" i="4" s="1"/>
  <c r="AC1688" i="4" s="1"/>
  <c r="AI1560" i="4"/>
  <c r="AI1561" i="4" s="1"/>
  <c r="AI1563" i="4" s="1"/>
  <c r="U1513" i="4"/>
  <c r="U1514" i="4" s="1"/>
  <c r="U1516" i="4" s="1"/>
  <c r="M1638" i="4"/>
  <c r="AD1610" i="4"/>
  <c r="AD1611" i="4" s="1"/>
  <c r="AD1613" i="4" s="1"/>
  <c r="AB1638" i="4"/>
  <c r="X1613" i="4"/>
  <c r="O1560" i="4"/>
  <c r="O1561" i="4" s="1"/>
  <c r="O1563" i="4" s="1"/>
  <c r="N1688" i="4"/>
  <c r="U1685" i="4"/>
  <c r="U1686" i="4" s="1"/>
  <c r="U1688" i="4" s="1"/>
  <c r="X1588" i="4"/>
  <c r="T1638" i="4"/>
  <c r="AR1560" i="4"/>
  <c r="AR1561" i="4" s="1"/>
  <c r="AR1563" i="4" s="1"/>
  <c r="AK1513" i="4"/>
  <c r="AK1514" i="4" s="1"/>
  <c r="AK1516" i="4" s="1"/>
  <c r="AK1685" i="4"/>
  <c r="AK1686" i="4" s="1"/>
  <c r="AK1688" i="4" s="1"/>
  <c r="AL1660" i="4"/>
  <c r="AL1661" i="4" s="1"/>
  <c r="AL1663" i="4" s="1"/>
  <c r="Y1685" i="4"/>
  <c r="Y1686" i="4" s="1"/>
  <c r="Y1688" i="4" s="1"/>
  <c r="M1588" i="4"/>
  <c r="AF1613" i="4"/>
  <c r="AO1685" i="4"/>
  <c r="AO1686" i="4" s="1"/>
  <c r="AO1688" i="4" s="1"/>
  <c r="AQ1588" i="4"/>
  <c r="Q1638" i="4"/>
  <c r="AG1685" i="4"/>
  <c r="AG1686" i="4" s="1"/>
  <c r="AG1688" i="4" s="1"/>
  <c r="Q1560" i="4"/>
  <c r="Q1561" i="4" s="1"/>
  <c r="Q1563" i="4" s="1"/>
  <c r="AD1513" i="4"/>
  <c r="AD1514" i="4" s="1"/>
  <c r="AD1516" i="4" s="1"/>
  <c r="AH1513" i="4"/>
  <c r="AH1514" i="4" s="1"/>
  <c r="AH1516" i="4" s="1"/>
  <c r="Z1513" i="4"/>
  <c r="Z1514" i="4" s="1"/>
  <c r="Z1516" i="4" s="1"/>
  <c r="O1513" i="4"/>
  <c r="O1514" i="4" s="1"/>
  <c r="O1516" i="4" s="1"/>
  <c r="Y1513" i="4"/>
  <c r="Y1514" i="4" s="1"/>
  <c r="Y1516" i="4" s="1"/>
  <c r="AN1513" i="4"/>
  <c r="AN1514" i="4" s="1"/>
  <c r="AN1516" i="4" s="1"/>
  <c r="AB1513" i="4"/>
  <c r="AB1514" i="4" s="1"/>
  <c r="AB1516" i="4" s="1"/>
  <c r="AL1513" i="4"/>
  <c r="AL1514" i="4" s="1"/>
  <c r="AL1516" i="4" s="1"/>
  <c r="AF1513" i="4"/>
  <c r="AF1514" i="4" s="1"/>
  <c r="AF1516" i="4" s="1"/>
  <c r="AP1513" i="4"/>
  <c r="AP1514" i="4" s="1"/>
  <c r="AP1516" i="4" s="1"/>
  <c r="AJ1513" i="4"/>
  <c r="AJ1514" i="4" s="1"/>
  <c r="AJ1516" i="4" s="1"/>
  <c r="N1513" i="4"/>
  <c r="N1514" i="4" s="1"/>
  <c r="N1516" i="4" s="1"/>
  <c r="AE1513" i="4"/>
  <c r="AE1514" i="4" s="1"/>
  <c r="AE1516" i="4" s="1"/>
  <c r="AO1513" i="4"/>
  <c r="AO1514" i="4" s="1"/>
  <c r="AO1516" i="4" s="1"/>
  <c r="AR279" i="11"/>
  <c r="I1057" i="4"/>
  <c r="AQ1070" i="4" s="1"/>
  <c r="J1207" i="4"/>
  <c r="I1058" i="4"/>
  <c r="AP1081" i="4" s="1"/>
  <c r="J1197" i="4"/>
  <c r="I1055" i="4"/>
  <c r="AK1096" i="4" s="1"/>
  <c r="J1178" i="4"/>
  <c r="I1054" i="4"/>
  <c r="W1095" i="4" s="1"/>
  <c r="J1169" i="4"/>
  <c r="AC1173" i="4" s="1"/>
  <c r="I1053" i="4"/>
  <c r="R1094" i="4" s="1"/>
  <c r="J1151" i="4"/>
  <c r="H1052" i="4"/>
  <c r="I1133" i="4"/>
  <c r="AQ279" i="11"/>
  <c r="M279" i="11"/>
  <c r="Z1081" i="4"/>
  <c r="X1081" i="4"/>
  <c r="Z1100" i="4"/>
  <c r="AB1100" i="4"/>
  <c r="N1081" i="4"/>
  <c r="AQ1081" i="4"/>
  <c r="N1100" i="4"/>
  <c r="P1100" i="4"/>
  <c r="R1081" i="4"/>
  <c r="P1081" i="4"/>
  <c r="R1100" i="4"/>
  <c r="T1100" i="4"/>
  <c r="V1081" i="4"/>
  <c r="T1081" i="4"/>
  <c r="V1100" i="4"/>
  <c r="X1100" i="4"/>
  <c r="N1095" i="4"/>
  <c r="R1095" i="4"/>
  <c r="S1095" i="4"/>
  <c r="AR1095" i="4"/>
  <c r="O1095" i="4"/>
  <c r="AH1095" i="4"/>
  <c r="AG1094" i="4"/>
  <c r="O1094" i="4"/>
  <c r="AK1094" i="4"/>
  <c r="W1094" i="4"/>
  <c r="AO1094" i="4"/>
  <c r="AE1094" i="4"/>
  <c r="N1094" i="4"/>
  <c r="AM1094" i="4"/>
  <c r="AC1089" i="4"/>
  <c r="AA1088" i="4"/>
  <c r="AF1088" i="4"/>
  <c r="Y1070" i="4"/>
  <c r="O1088" i="4"/>
  <c r="AC1088" i="4"/>
  <c r="AI1089" i="4"/>
  <c r="AQ1088" i="4"/>
  <c r="R1088" i="4"/>
  <c r="AO1070" i="4"/>
  <c r="W1088" i="4"/>
  <c r="AH1088" i="4"/>
  <c r="AN1090" i="4"/>
  <c r="AN1175" i="4" s="1"/>
  <c r="AI1090" i="4"/>
  <c r="AI1175" i="4" s="1"/>
  <c r="AP1069" i="4"/>
  <c r="O1069" i="4"/>
  <c r="P1090" i="4"/>
  <c r="P1175" i="4" s="1"/>
  <c r="Q1090" i="4"/>
  <c r="Q1175" i="4" s="1"/>
  <c r="T1069" i="4"/>
  <c r="AR1069" i="4"/>
  <c r="X1090" i="4"/>
  <c r="X1175" i="4" s="1"/>
  <c r="AG1090" i="4"/>
  <c r="AG1175" i="4" s="1"/>
  <c r="AB1069" i="4"/>
  <c r="R1069" i="4"/>
  <c r="AF1090" i="4"/>
  <c r="AF1175" i="4" s="1"/>
  <c r="S1090" i="4"/>
  <c r="S1175" i="4" s="1"/>
  <c r="AJ1069" i="4"/>
  <c r="AF1069" i="4"/>
  <c r="AF1089" i="4"/>
  <c r="AB1088" i="4"/>
  <c r="AN1088" i="4"/>
  <c r="AB1070" i="4"/>
  <c r="AR1088" i="4"/>
  <c r="U1088" i="4"/>
  <c r="AK1089" i="4"/>
  <c r="Y1088" i="4"/>
  <c r="S1088" i="4"/>
  <c r="AO1088" i="4"/>
  <c r="AE1088" i="4"/>
  <c r="AP1090" i="4"/>
  <c r="AP1175" i="4" s="1"/>
  <c r="W1090" i="4"/>
  <c r="W1175" i="4" s="1"/>
  <c r="AL1069" i="4"/>
  <c r="AG1069" i="4"/>
  <c r="R1090" i="4"/>
  <c r="R1175" i="4" s="1"/>
  <c r="O1090" i="4"/>
  <c r="O1175" i="4" s="1"/>
  <c r="N1069" i="4"/>
  <c r="AE1069" i="4"/>
  <c r="Z1090" i="4"/>
  <c r="Z1175" i="4" s="1"/>
  <c r="U1090" i="4"/>
  <c r="U1175" i="4" s="1"/>
  <c r="V1069" i="4"/>
  <c r="U1069" i="4"/>
  <c r="AH1090" i="4"/>
  <c r="AH1175" i="4" s="1"/>
  <c r="AK1090" i="4"/>
  <c r="AK1175" i="4" s="1"/>
  <c r="AD1069" i="4"/>
  <c r="AK1069" i="4"/>
  <c r="M1098" i="4"/>
  <c r="AI1098" i="4"/>
  <c r="Q1098" i="4"/>
  <c r="AN1098" i="4"/>
  <c r="W1098" i="4"/>
  <c r="O1098" i="4"/>
  <c r="AB1098" i="4"/>
  <c r="AE1098" i="4"/>
  <c r="O1096" i="4"/>
  <c r="AG1096" i="4"/>
  <c r="U1096" i="4"/>
  <c r="AL1096" i="4"/>
  <c r="Z1096" i="4"/>
  <c r="AQ1096" i="4"/>
  <c r="AE1096" i="4"/>
  <c r="M1096" i="4"/>
  <c r="AL1070" i="4"/>
  <c r="N1088" i="4"/>
  <c r="T1088" i="4"/>
  <c r="AE1089" i="4"/>
  <c r="AD1088" i="4"/>
  <c r="AJ1088" i="4"/>
  <c r="Q1070" i="4"/>
  <c r="AM1088" i="4"/>
  <c r="Q1088" i="4"/>
  <c r="AR1089" i="4"/>
  <c r="X1088" i="4"/>
  <c r="AG1088" i="4"/>
  <c r="AL1090" i="4"/>
  <c r="AL1175" i="4" s="1"/>
  <c r="AO1090" i="4"/>
  <c r="AO1175" i="4" s="1"/>
  <c r="Z1069" i="4"/>
  <c r="AO1069" i="4"/>
  <c r="T1090" i="4"/>
  <c r="T1175" i="4" s="1"/>
  <c r="AM1090" i="4"/>
  <c r="AM1175" i="4" s="1"/>
  <c r="AQ1069" i="4"/>
  <c r="S1069" i="4"/>
  <c r="AJ1090" i="4"/>
  <c r="AJ1175" i="4" s="1"/>
  <c r="M1090" i="4"/>
  <c r="M1175" i="4" s="1"/>
  <c r="X1069" i="4"/>
  <c r="AI1069" i="4"/>
  <c r="V1090" i="4"/>
  <c r="V1175" i="4" s="1"/>
  <c r="Y1090" i="4"/>
  <c r="Y1175" i="4" s="1"/>
  <c r="AM1069" i="4"/>
  <c r="Y1069" i="4"/>
  <c r="AA1099" i="4"/>
  <c r="AQ1099" i="4"/>
  <c r="AH1099" i="4"/>
  <c r="AK1099" i="4"/>
  <c r="N1099" i="4"/>
  <c r="AJ1099" i="4"/>
  <c r="AP1099" i="4"/>
  <c r="M1099" i="4"/>
  <c r="O1099" i="4"/>
  <c r="AE1099" i="4"/>
  <c r="R1099" i="4"/>
  <c r="AN1099" i="4"/>
  <c r="V1099" i="4"/>
  <c r="T1099" i="4"/>
  <c r="AO1099" i="4"/>
  <c r="Q1099" i="4"/>
  <c r="S1099" i="4"/>
  <c r="AI1099" i="4"/>
  <c r="X1099" i="4"/>
  <c r="P1099" i="4"/>
  <c r="AG1099" i="4"/>
  <c r="Y1099" i="4"/>
  <c r="U1099" i="4"/>
  <c r="AB1099" i="4"/>
  <c r="W1099" i="4"/>
  <c r="AM1099" i="4"/>
  <c r="AC1099" i="4"/>
  <c r="Z1099" i="4"/>
  <c r="AR1099" i="4"/>
  <c r="AD1099" i="4"/>
  <c r="AF1099" i="4"/>
  <c r="AL1099" i="4"/>
  <c r="AA1070" i="4"/>
  <c r="AK1088" i="4"/>
  <c r="V1088" i="4"/>
  <c r="AG1089" i="4"/>
  <c r="Z1088" i="4"/>
  <c r="AL1088" i="4"/>
  <c r="AI1070" i="4"/>
  <c r="AI1088" i="4"/>
  <c r="AP1088" i="4"/>
  <c r="AN1089" i="4"/>
  <c r="P1088" i="4"/>
  <c r="M1088" i="4"/>
  <c r="AR1090" i="4"/>
  <c r="AR1175" i="4" s="1"/>
  <c r="AE1090" i="4"/>
  <c r="AE1175" i="4" s="1"/>
  <c r="P1069" i="4"/>
  <c r="Q1069" i="4"/>
  <c r="N1090" i="4"/>
  <c r="N1175" i="4" s="1"/>
  <c r="AA1090" i="4"/>
  <c r="AA1175" i="4" s="1"/>
  <c r="AN1069" i="4"/>
  <c r="AA1069" i="4"/>
  <c r="AB1090" i="4"/>
  <c r="AB1175" i="4" s="1"/>
  <c r="AQ1090" i="4"/>
  <c r="AQ1175" i="4" s="1"/>
  <c r="AH1069" i="4"/>
  <c r="W1069" i="4"/>
  <c r="AD1090" i="4"/>
  <c r="AD1175" i="4" s="1"/>
  <c r="AC1090" i="4"/>
  <c r="AC1175" i="4" s="1"/>
  <c r="M1069" i="4"/>
  <c r="S13" i="10"/>
  <c r="H1058" i="4"/>
  <c r="AE1079" i="4"/>
  <c r="Z1079" i="4"/>
  <c r="AI1079" i="4"/>
  <c r="AL1079" i="4"/>
  <c r="AM1079" i="4"/>
  <c r="Q1079" i="4"/>
  <c r="AQ1079" i="4"/>
  <c r="U1079" i="4"/>
  <c r="AG1077" i="4"/>
  <c r="AJ1077" i="4"/>
  <c r="AK1077" i="4"/>
  <c r="O1077" i="4"/>
  <c r="AO1077" i="4"/>
  <c r="S1077" i="4"/>
  <c r="M1077" i="4"/>
  <c r="W1077" i="4"/>
  <c r="P1080" i="4"/>
  <c r="AF1080" i="4"/>
  <c r="W1080" i="4"/>
  <c r="AC1080" i="4"/>
  <c r="V1080" i="4"/>
  <c r="AL1080" i="4"/>
  <c r="AA1080" i="4"/>
  <c r="T1080" i="4"/>
  <c r="AJ1080" i="4"/>
  <c r="Q1080" i="4"/>
  <c r="AG1080" i="4"/>
  <c r="S1080" i="4"/>
  <c r="Z1080" i="4"/>
  <c r="AP1080" i="4"/>
  <c r="AQ1080" i="4"/>
  <c r="X1080" i="4"/>
  <c r="AN1080" i="4"/>
  <c r="U1080" i="4"/>
  <c r="AK1080" i="4"/>
  <c r="N1080" i="4"/>
  <c r="AD1080" i="4"/>
  <c r="O1080" i="4"/>
  <c r="AE1080" i="4"/>
  <c r="AB1080" i="4"/>
  <c r="AR1080" i="4"/>
  <c r="Y1080" i="4"/>
  <c r="AO1080" i="4"/>
  <c r="R1080" i="4"/>
  <c r="AH1080" i="4"/>
  <c r="AM1080" i="4"/>
  <c r="AI1080" i="4"/>
  <c r="P1076" i="4"/>
  <c r="AF1076" i="4"/>
  <c r="AE1076" i="4"/>
  <c r="AC1076" i="4"/>
  <c r="M1076" i="4"/>
  <c r="V1076" i="4"/>
  <c r="AL1076" i="4"/>
  <c r="W1076" i="4"/>
  <c r="T1076" i="4"/>
  <c r="AJ1076" i="4"/>
  <c r="Q1076" i="4"/>
  <c r="AG1076" i="4"/>
  <c r="AA1076" i="4"/>
  <c r="Z1076" i="4"/>
  <c r="AP1076" i="4"/>
  <c r="AI1076" i="4"/>
  <c r="X1076" i="4"/>
  <c r="AN1076" i="4"/>
  <c r="U1076" i="4"/>
  <c r="AK1076" i="4"/>
  <c r="N1076" i="4"/>
  <c r="AD1076" i="4"/>
  <c r="O1076" i="4"/>
  <c r="AM1076" i="4"/>
  <c r="AB1076" i="4"/>
  <c r="AR1076" i="4"/>
  <c r="Y1076" i="4"/>
  <c r="AO1076" i="4"/>
  <c r="R1076" i="4"/>
  <c r="AH1076" i="4"/>
  <c r="S1076" i="4"/>
  <c r="AQ1076" i="4"/>
  <c r="AE1075" i="4"/>
  <c r="AG1075" i="4"/>
  <c r="AI1075" i="4"/>
  <c r="AK1075" i="4"/>
  <c r="AM1075" i="4"/>
  <c r="AO1075" i="4"/>
  <c r="AQ1075" i="4"/>
  <c r="M1075" i="4"/>
  <c r="S12" i="10"/>
  <c r="H1054" i="4"/>
  <c r="S8" i="10"/>
  <c r="H1053" i="4"/>
  <c r="S14" i="10"/>
  <c r="H1057" i="4"/>
  <c r="S10" i="10"/>
  <c r="H1055" i="4"/>
  <c r="U279" i="11"/>
  <c r="AB279" i="11"/>
  <c r="Y279" i="11"/>
  <c r="AF279" i="11"/>
  <c r="R279" i="11"/>
  <c r="AO279" i="11"/>
  <c r="AP279" i="11"/>
  <c r="AL279" i="11"/>
  <c r="T279" i="11"/>
  <c r="AE253" i="11"/>
  <c r="AO253" i="11"/>
  <c r="N279" i="11"/>
  <c r="AD253" i="11"/>
  <c r="AP253" i="11"/>
  <c r="AJ253" i="11"/>
  <c r="Z253" i="11"/>
  <c r="AH253" i="11"/>
  <c r="AI253" i="11"/>
  <c r="U253" i="11"/>
  <c r="R253" i="11"/>
  <c r="AH279" i="11"/>
  <c r="Q253" i="11"/>
  <c r="N253" i="11"/>
  <c r="W279" i="11"/>
  <c r="X279" i="11"/>
  <c r="Z279" i="11"/>
  <c r="T253" i="11"/>
  <c r="Y253" i="11"/>
  <c r="AQ253" i="11"/>
  <c r="AC279" i="11"/>
  <c r="AD279" i="11"/>
  <c r="AK253" i="11"/>
  <c r="AN279" i="11"/>
  <c r="AM253" i="11"/>
  <c r="AE279" i="11"/>
  <c r="M253" i="11"/>
  <c r="P253" i="11"/>
  <c r="AA253" i="11"/>
  <c r="X253" i="11"/>
  <c r="V253" i="11"/>
  <c r="AB253" i="11"/>
  <c r="AG253" i="11"/>
  <c r="AG279" i="11"/>
  <c r="AI279" i="11"/>
  <c r="AK279" i="11"/>
  <c r="AA279" i="11"/>
  <c r="AN253" i="11"/>
  <c r="AL253" i="11"/>
  <c r="AC253" i="11"/>
  <c r="O253" i="11"/>
  <c r="S253" i="11"/>
  <c r="V279" i="11"/>
  <c r="AF253" i="11"/>
  <c r="W253" i="11"/>
  <c r="O279" i="11"/>
  <c r="AR253" i="11"/>
  <c r="P279" i="11"/>
  <c r="Q279" i="11"/>
  <c r="S279" i="11"/>
  <c r="AM279" i="11"/>
  <c r="H5" i="4"/>
  <c r="H11" i="4"/>
  <c r="J1187" i="4" s="1"/>
  <c r="I881" i="4"/>
  <c r="I928" i="4"/>
  <c r="H9" i="4"/>
  <c r="J1496" i="4" s="1"/>
  <c r="R14" i="10"/>
  <c r="H14" i="11"/>
  <c r="R10" i="10"/>
  <c r="H10" i="11"/>
  <c r="I152" i="11" s="1"/>
  <c r="R6" i="10"/>
  <c r="H6" i="11"/>
  <c r="R13" i="10"/>
  <c r="H13" i="11"/>
  <c r="I164" i="11" s="1"/>
  <c r="I155" i="4"/>
  <c r="I882" i="4"/>
  <c r="M889" i="4" s="1"/>
  <c r="H4" i="11"/>
  <c r="I65" i="11" s="1"/>
  <c r="I168" i="4"/>
  <c r="I62" i="4"/>
  <c r="M71" i="4" s="1"/>
  <c r="I89" i="4"/>
  <c r="I115" i="4"/>
  <c r="I142" i="4"/>
  <c r="R4" i="10"/>
  <c r="I102" i="4"/>
  <c r="M110" i="4" s="1"/>
  <c r="R12" i="10"/>
  <c r="H12" i="11"/>
  <c r="I140" i="11" s="1"/>
  <c r="R8" i="10"/>
  <c r="H8" i="11"/>
  <c r="I188" i="11" s="1"/>
  <c r="M191" i="11" s="1"/>
  <c r="R7" i="10"/>
  <c r="H7" i="11"/>
  <c r="I235" i="4"/>
  <c r="S9" i="10"/>
  <c r="I35" i="4"/>
  <c r="K1248" i="4" s="1"/>
  <c r="I221" i="4"/>
  <c r="I74" i="4"/>
  <c r="I182" i="4"/>
  <c r="S5" i="10"/>
  <c r="I195" i="4"/>
  <c r="I22" i="4"/>
  <c r="I208" i="4"/>
  <c r="I61" i="4"/>
  <c r="I114" i="4"/>
  <c r="I167" i="4"/>
  <c r="S4" i="10"/>
  <c r="I88" i="4"/>
  <c r="I141" i="4"/>
  <c r="I101" i="4"/>
  <c r="I154" i="4"/>
  <c r="K1370" i="4" s="1"/>
  <c r="S11" i="10"/>
  <c r="I127" i="4"/>
  <c r="I248" i="4"/>
  <c r="O820" i="3"/>
  <c r="S820" i="3"/>
  <c r="W820" i="3"/>
  <c r="AA820" i="3"/>
  <c r="AE820" i="3"/>
  <c r="AI820" i="3"/>
  <c r="AM820" i="3"/>
  <c r="AQ820" i="3"/>
  <c r="O818" i="3"/>
  <c r="S818" i="3"/>
  <c r="W818" i="3"/>
  <c r="AA818" i="3"/>
  <c r="AE818" i="3"/>
  <c r="AI818" i="3"/>
  <c r="AM818" i="3"/>
  <c r="AQ818" i="3"/>
  <c r="N819" i="3"/>
  <c r="R819" i="3"/>
  <c r="V819" i="3"/>
  <c r="Z819" i="3"/>
  <c r="AD819" i="3"/>
  <c r="AH819" i="3"/>
  <c r="AL819" i="3"/>
  <c r="AP819" i="3"/>
  <c r="M820" i="3"/>
  <c r="Q820" i="3"/>
  <c r="U820" i="3"/>
  <c r="Y820" i="3"/>
  <c r="AC820" i="3"/>
  <c r="AG820" i="3"/>
  <c r="AK820" i="3"/>
  <c r="AO820" i="3"/>
  <c r="L821" i="3"/>
  <c r="P821" i="3"/>
  <c r="T821" i="3"/>
  <c r="X821" i="3"/>
  <c r="AB821" i="3"/>
  <c r="AF821" i="3"/>
  <c r="AJ821" i="3"/>
  <c r="AN821" i="3"/>
  <c r="O822" i="3"/>
  <c r="S822" i="3"/>
  <c r="W822" i="3"/>
  <c r="AA822" i="3"/>
  <c r="AE822" i="3"/>
  <c r="AI822" i="3"/>
  <c r="AM822" i="3"/>
  <c r="AQ822" i="3"/>
  <c r="N823" i="3"/>
  <c r="R823" i="3"/>
  <c r="V823" i="3"/>
  <c r="Z823" i="3"/>
  <c r="AD823" i="3"/>
  <c r="AH823" i="3"/>
  <c r="AL823" i="3"/>
  <c r="AP823" i="3"/>
  <c r="M824" i="3"/>
  <c r="Q824" i="3"/>
  <c r="U824" i="3"/>
  <c r="Y824" i="3"/>
  <c r="AC824" i="3"/>
  <c r="AG824" i="3"/>
  <c r="AK824" i="3"/>
  <c r="AO824" i="3"/>
  <c r="L820" i="3"/>
  <c r="P820" i="3"/>
  <c r="T820" i="3"/>
  <c r="X820" i="3"/>
  <c r="AB820" i="3"/>
  <c r="AF820" i="3"/>
  <c r="AJ820" i="3"/>
  <c r="AN820" i="3"/>
  <c r="AN825" i="3" s="1"/>
  <c r="O821" i="3"/>
  <c r="S821" i="3"/>
  <c r="W821" i="3"/>
  <c r="AA821" i="3"/>
  <c r="AE821" i="3"/>
  <c r="AI821" i="3"/>
  <c r="AM821" i="3"/>
  <c r="AQ821" i="3"/>
  <c r="L818" i="3"/>
  <c r="P818" i="3"/>
  <c r="T818" i="3"/>
  <c r="X818" i="3"/>
  <c r="AB818" i="3"/>
  <c r="AF818" i="3"/>
  <c r="AJ818" i="3"/>
  <c r="O819" i="3"/>
  <c r="S819" i="3"/>
  <c r="W819" i="3"/>
  <c r="AA819" i="3"/>
  <c r="AE819" i="3"/>
  <c r="AI819" i="3"/>
  <c r="AM819" i="3"/>
  <c r="N820" i="3"/>
  <c r="R820" i="3"/>
  <c r="V820" i="3"/>
  <c r="Z820" i="3"/>
  <c r="AD820" i="3"/>
  <c r="AH820" i="3"/>
  <c r="AL820" i="3"/>
  <c r="M821" i="3"/>
  <c r="Q821" i="3"/>
  <c r="U821" i="3"/>
  <c r="Y821" i="3"/>
  <c r="AC821" i="3"/>
  <c r="AG821" i="3"/>
  <c r="AK821" i="3"/>
  <c r="L822" i="3"/>
  <c r="P822" i="3"/>
  <c r="T822" i="3"/>
  <c r="X822" i="3"/>
  <c r="AB822" i="3"/>
  <c r="AF822" i="3"/>
  <c r="AJ822" i="3"/>
  <c r="O823" i="3"/>
  <c r="S823" i="3"/>
  <c r="W823" i="3"/>
  <c r="AA823" i="3"/>
  <c r="AE823" i="3"/>
  <c r="AI823" i="3"/>
  <c r="AM823" i="3"/>
  <c r="N824" i="3"/>
  <c r="R824" i="3"/>
  <c r="V824" i="3"/>
  <c r="Z824" i="3"/>
  <c r="AD824" i="3"/>
  <c r="AH824" i="3"/>
  <c r="AL824" i="3"/>
  <c r="AP824" i="3"/>
  <c r="O824" i="3"/>
  <c r="S824" i="3"/>
  <c r="W824" i="3"/>
  <c r="AA824" i="3"/>
  <c r="AE824" i="3"/>
  <c r="AI824" i="3"/>
  <c r="AM824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E209" i="3"/>
  <c r="D152" i="3"/>
  <c r="AB1709" i="4" l="1"/>
  <c r="AI1709" i="4"/>
  <c r="AR1456" i="4"/>
  <c r="AF1487" i="4"/>
  <c r="AO1456" i="4"/>
  <c r="AF1456" i="4"/>
  <c r="AJ1456" i="4"/>
  <c r="AB1487" i="4"/>
  <c r="W1487" i="4"/>
  <c r="AK1487" i="4"/>
  <c r="AG1487" i="4"/>
  <c r="V1487" i="4"/>
  <c r="Z1709" i="4"/>
  <c r="AL1456" i="4"/>
  <c r="AG1455" i="4"/>
  <c r="AG1456" i="4" s="1"/>
  <c r="AR1709" i="4"/>
  <c r="AC1487" i="4"/>
  <c r="U1487" i="4"/>
  <c r="W1477" i="4"/>
  <c r="AA1487" i="4"/>
  <c r="AO1487" i="4"/>
  <c r="Z1487" i="4"/>
  <c r="AJ1477" i="4"/>
  <c r="AD1487" i="4"/>
  <c r="AP1455" i="4"/>
  <c r="AP1456" i="4" s="1"/>
  <c r="N1487" i="4"/>
  <c r="AD1477" i="4"/>
  <c r="AL1477" i="4"/>
  <c r="U1477" i="4"/>
  <c r="N1709" i="4"/>
  <c r="AM1487" i="4"/>
  <c r="Y1483" i="4"/>
  <c r="Y1474" i="4"/>
  <c r="AG1483" i="4"/>
  <c r="AG1474" i="4"/>
  <c r="AG1477" i="4" s="1"/>
  <c r="AO1483" i="4"/>
  <c r="AO1474" i="4"/>
  <c r="AO1477" i="4" s="1"/>
  <c r="AN1483" i="4"/>
  <c r="AN1474" i="4"/>
  <c r="AN1477" i="4" s="1"/>
  <c r="AP1483" i="4"/>
  <c r="AP1474" i="4"/>
  <c r="AP1477" i="4" s="1"/>
  <c r="AC1477" i="4"/>
  <c r="AK1477" i="4"/>
  <c r="Q1477" i="4"/>
  <c r="Y1477" i="4"/>
  <c r="N1474" i="4"/>
  <c r="N1477" i="4" s="1"/>
  <c r="S1474" i="4"/>
  <c r="S1477" i="4" s="1"/>
  <c r="R1709" i="4"/>
  <c r="Q1487" i="4"/>
  <c r="AA1483" i="4"/>
  <c r="AA1474" i="4"/>
  <c r="AA1477" i="4" s="1"/>
  <c r="AQ1483" i="4"/>
  <c r="AQ1474" i="4"/>
  <c r="AQ1477" i="4" s="1"/>
  <c r="Z1483" i="4"/>
  <c r="Z1474" i="4"/>
  <c r="Z1477" i="4" s="1"/>
  <c r="O1477" i="4"/>
  <c r="AM1477" i="4"/>
  <c r="M1474" i="4"/>
  <c r="M1477" i="4" s="1"/>
  <c r="AJ1487" i="4"/>
  <c r="AB1483" i="4"/>
  <c r="AB1474" i="4"/>
  <c r="AB1477" i="4" s="1"/>
  <c r="AR1483" i="4"/>
  <c r="AR1474" i="4"/>
  <c r="AR1477" i="4" s="1"/>
  <c r="AF1477" i="4"/>
  <c r="R1474" i="4"/>
  <c r="R1477" i="4" s="1"/>
  <c r="AE1477" i="4"/>
  <c r="AI1474" i="4"/>
  <c r="AI1477" i="4" s="1"/>
  <c r="Q1455" i="4"/>
  <c r="Q1456" i="4" s="1"/>
  <c r="Q1476" i="4"/>
  <c r="AD1455" i="4"/>
  <c r="AD1456" i="4" s="1"/>
  <c r="AJ1714" i="4"/>
  <c r="AJ1715" i="4" s="1"/>
  <c r="X1709" i="4"/>
  <c r="AD1709" i="4"/>
  <c r="T1714" i="4"/>
  <c r="T1715" i="4" s="1"/>
  <c r="AE1714" i="4"/>
  <c r="AE1715" i="4" s="1"/>
  <c r="AH1709" i="4"/>
  <c r="AN1709" i="4"/>
  <c r="AJ1709" i="4"/>
  <c r="R1714" i="4"/>
  <c r="R1715" i="4" s="1"/>
  <c r="O1714" i="4"/>
  <c r="O1715" i="4" s="1"/>
  <c r="T1709" i="4"/>
  <c r="AN1714" i="4"/>
  <c r="AN1715" i="4" s="1"/>
  <c r="U1709" i="4"/>
  <c r="Y1456" i="4"/>
  <c r="AQ1709" i="4"/>
  <c r="AC1709" i="4"/>
  <c r="W1709" i="4"/>
  <c r="AK1709" i="4"/>
  <c r="Y1709" i="4"/>
  <c r="AK1714" i="4"/>
  <c r="AK1715" i="4" s="1"/>
  <c r="Q1709" i="4"/>
  <c r="AO1709" i="4"/>
  <c r="Y1714" i="4"/>
  <c r="Y1715" i="4" s="1"/>
  <c r="W1714" i="4"/>
  <c r="W1715" i="4" s="1"/>
  <c r="AE1709" i="4"/>
  <c r="N1714" i="4"/>
  <c r="N1715" i="4" s="1"/>
  <c r="AM1709" i="4"/>
  <c r="U1714" i="4"/>
  <c r="U1715" i="4" s="1"/>
  <c r="AC1714" i="4"/>
  <c r="AC1715" i="4" s="1"/>
  <c r="AR1714" i="4"/>
  <c r="AR1715" i="4" s="1"/>
  <c r="S1714" i="4"/>
  <c r="S1715" i="4" s="1"/>
  <c r="AH1714" i="4"/>
  <c r="AH1715" i="4" s="1"/>
  <c r="AP1714" i="4"/>
  <c r="AP1715" i="4" s="1"/>
  <c r="AI1714" i="4"/>
  <c r="AI1715" i="4" s="1"/>
  <c r="M1714" i="4"/>
  <c r="M1715" i="4" s="1"/>
  <c r="AF1709" i="4"/>
  <c r="O1709" i="4"/>
  <c r="P1709" i="4"/>
  <c r="AB1714" i="4"/>
  <c r="AB1715" i="4" s="1"/>
  <c r="V1714" i="4"/>
  <c r="V1715" i="4" s="1"/>
  <c r="AO1714" i="4"/>
  <c r="AO1715" i="4" s="1"/>
  <c r="AQ1714" i="4"/>
  <c r="AQ1715" i="4" s="1"/>
  <c r="AL1714" i="4"/>
  <c r="AL1715" i="4" s="1"/>
  <c r="X1714" i="4"/>
  <c r="X1715" i="4" s="1"/>
  <c r="AD1714" i="4"/>
  <c r="AD1715" i="4" s="1"/>
  <c r="AA1709" i="4"/>
  <c r="Z1714" i="4"/>
  <c r="Z1715" i="4" s="1"/>
  <c r="AG1714" i="4"/>
  <c r="AG1715" i="4" s="1"/>
  <c r="M1426" i="4"/>
  <c r="M1306" i="4"/>
  <c r="I23" i="4"/>
  <c r="M26" i="4" s="1"/>
  <c r="I75" i="4"/>
  <c r="M82" i="4" s="1"/>
  <c r="AI1214" i="4"/>
  <c r="V1095" i="4"/>
  <c r="T1095" i="4"/>
  <c r="AB1095" i="4"/>
  <c r="AC1075" i="4"/>
  <c r="W1075" i="4"/>
  <c r="Q1075" i="4"/>
  <c r="X1077" i="4"/>
  <c r="AC1077" i="4"/>
  <c r="AP1077" i="4"/>
  <c r="Y1077" i="4"/>
  <c r="AL1077" i="4"/>
  <c r="U1077" i="4"/>
  <c r="AH1077" i="4"/>
  <c r="Q1077" i="4"/>
  <c r="N1079" i="4"/>
  <c r="AA1079" i="4"/>
  <c r="AR1079" i="4"/>
  <c r="W1079" i="4"/>
  <c r="AN1079" i="4"/>
  <c r="S1079" i="4"/>
  <c r="AJ1079" i="4"/>
  <c r="O1079" i="4"/>
  <c r="X1070" i="4"/>
  <c r="AL1089" i="4"/>
  <c r="AF1070" i="4"/>
  <c r="AF1214" i="4" s="1"/>
  <c r="Y1089" i="4"/>
  <c r="AR1070" i="4"/>
  <c r="T1089" i="4"/>
  <c r="AC1070" i="4"/>
  <c r="AC1214" i="4" s="1"/>
  <c r="W1089" i="4"/>
  <c r="AA1096" i="4"/>
  <c r="AR1096" i="4"/>
  <c r="V1096" i="4"/>
  <c r="AN1096" i="4"/>
  <c r="Q1096" i="4"/>
  <c r="AJ1096" i="4"/>
  <c r="AI1096" i="4"/>
  <c r="AF1096" i="4"/>
  <c r="AC1098" i="4"/>
  <c r="AP1098" i="4"/>
  <c r="X1098" i="4"/>
  <c r="AL1098" i="4"/>
  <c r="S1098" i="4"/>
  <c r="AH1098" i="4"/>
  <c r="AK1098" i="4"/>
  <c r="AD1098" i="4"/>
  <c r="AH1070" i="4"/>
  <c r="N1089" i="4"/>
  <c r="Z1070" i="4"/>
  <c r="AP1089" i="4"/>
  <c r="P1070" i="4"/>
  <c r="AD1089" i="4"/>
  <c r="S1070" i="4"/>
  <c r="M1089" i="4"/>
  <c r="AQ1094" i="4"/>
  <c r="AC1094" i="4"/>
  <c r="AI1094" i="4"/>
  <c r="Y1094" i="4"/>
  <c r="AA1094" i="4"/>
  <c r="U1094" i="4"/>
  <c r="S1094" i="4"/>
  <c r="Q1094" i="4"/>
  <c r="AA1075" i="4"/>
  <c r="U1075" i="4"/>
  <c r="O1075" i="4"/>
  <c r="AP1075" i="4"/>
  <c r="AR1075" i="4"/>
  <c r="AL1075" i="4"/>
  <c r="AN1075" i="4"/>
  <c r="AH1075" i="4"/>
  <c r="AJ1075" i="4"/>
  <c r="AD1075" i="4"/>
  <c r="AF1075" i="4"/>
  <c r="AN1077" i="4"/>
  <c r="AD1077" i="4"/>
  <c r="AB1077" i="4"/>
  <c r="Z1077" i="4"/>
  <c r="P1077" i="4"/>
  <c r="V1077" i="4"/>
  <c r="AQ1077" i="4"/>
  <c r="R1077" i="4"/>
  <c r="AH1079" i="4"/>
  <c r="AF1079" i="4"/>
  <c r="V1079" i="4"/>
  <c r="AB1079" i="4"/>
  <c r="M1079" i="4"/>
  <c r="X1079" i="4"/>
  <c r="AO1079" i="4"/>
  <c r="T1079" i="4"/>
  <c r="AM1070" i="4"/>
  <c r="AA1089" i="4"/>
  <c r="AA1214" i="4" s="1"/>
  <c r="AE1070" i="4"/>
  <c r="AE1214" i="4" s="1"/>
  <c r="Q1089" i="4"/>
  <c r="V1070" i="4"/>
  <c r="AB1089" i="4"/>
  <c r="AP1070" i="4"/>
  <c r="AP1214" i="4" s="1"/>
  <c r="O1089" i="4"/>
  <c r="S1096" i="4"/>
  <c r="AB1096" i="4"/>
  <c r="AM1096" i="4"/>
  <c r="X1096" i="4"/>
  <c r="AH1096" i="4"/>
  <c r="T1096" i="4"/>
  <c r="AC1096" i="4"/>
  <c r="P1096" i="4"/>
  <c r="AA1098" i="4"/>
  <c r="Z1098" i="4"/>
  <c r="U1098" i="4"/>
  <c r="V1098" i="4"/>
  <c r="AJ1098" i="4"/>
  <c r="R1098" i="4"/>
  <c r="Y1098" i="4"/>
  <c r="N1098" i="4"/>
  <c r="X1089" i="4"/>
  <c r="AJ1070" i="4"/>
  <c r="U1089" i="4"/>
  <c r="R1070" i="4"/>
  <c r="P1089" i="4"/>
  <c r="AG1070" i="4"/>
  <c r="S1089" i="4"/>
  <c r="N1070" i="4"/>
  <c r="AN1094" i="4"/>
  <c r="M1094" i="4"/>
  <c r="X1094" i="4"/>
  <c r="AP1094" i="4"/>
  <c r="AR1094" i="4"/>
  <c r="AL1094" i="4"/>
  <c r="AJ1094" i="4"/>
  <c r="AH1094" i="4"/>
  <c r="Y1075" i="4"/>
  <c r="S1075" i="4"/>
  <c r="Z1075" i="4"/>
  <c r="AB1075" i="4"/>
  <c r="V1075" i="4"/>
  <c r="X1075" i="4"/>
  <c r="R1075" i="4"/>
  <c r="T1075" i="4"/>
  <c r="N1075" i="4"/>
  <c r="P1075" i="4"/>
  <c r="AM1077" i="4"/>
  <c r="N1077" i="4"/>
  <c r="AI1077" i="4"/>
  <c r="AR1077" i="4"/>
  <c r="AE1077" i="4"/>
  <c r="AF1077" i="4"/>
  <c r="AA1077" i="4"/>
  <c r="T1077" i="4"/>
  <c r="AK1079" i="4"/>
  <c r="P1079" i="4"/>
  <c r="AG1079" i="4"/>
  <c r="AP1079" i="4"/>
  <c r="AC1079" i="4"/>
  <c r="AD1079" i="4"/>
  <c r="Y1079" i="4"/>
  <c r="R1079" i="4"/>
  <c r="AQ1089" i="4"/>
  <c r="AN1070" i="4"/>
  <c r="AN1214" i="4" s="1"/>
  <c r="AO1089" i="4"/>
  <c r="M1070" i="4"/>
  <c r="M1214" i="4" s="1"/>
  <c r="AJ1089" i="4"/>
  <c r="AK1070" i="4"/>
  <c r="AK1214" i="4" s="1"/>
  <c r="AM1089" i="4"/>
  <c r="T1070" i="4"/>
  <c r="AO1096" i="4"/>
  <c r="W1096" i="4"/>
  <c r="AD1096" i="4"/>
  <c r="R1096" i="4"/>
  <c r="Y1096" i="4"/>
  <c r="AP1096" i="4"/>
  <c r="N1096" i="4"/>
  <c r="AQ1098" i="4"/>
  <c r="T1098" i="4"/>
  <c r="AF1098" i="4"/>
  <c r="AR1098" i="4"/>
  <c r="P1098" i="4"/>
  <c r="AM1098" i="4"/>
  <c r="AO1098" i="4"/>
  <c r="AG1098" i="4"/>
  <c r="V1089" i="4"/>
  <c r="V1214" i="4" s="1"/>
  <c r="AD1070" i="4"/>
  <c r="AD1214" i="4" s="1"/>
  <c r="R1089" i="4"/>
  <c r="U1070" i="4"/>
  <c r="AH1089" i="4"/>
  <c r="W1070" i="4"/>
  <c r="Z1089" i="4"/>
  <c r="O1070" i="4"/>
  <c r="AB1094" i="4"/>
  <c r="AD1094" i="4"/>
  <c r="T1094" i="4"/>
  <c r="Z1094" i="4"/>
  <c r="AF1094" i="4"/>
  <c r="V1094" i="4"/>
  <c r="P1094" i="4"/>
  <c r="AN1095" i="4"/>
  <c r="AL1095" i="4"/>
  <c r="P1095" i="4"/>
  <c r="X1095" i="4"/>
  <c r="AJ1095" i="4"/>
  <c r="M1095" i="4"/>
  <c r="AD1095" i="4"/>
  <c r="AO1100" i="4"/>
  <c r="AM1100" i="4"/>
  <c r="AK1081" i="4"/>
  <c r="AI1081" i="4"/>
  <c r="AK1100" i="4"/>
  <c r="AI1100" i="4"/>
  <c r="AG1081" i="4"/>
  <c r="AE1081" i="4"/>
  <c r="AG1100" i="4"/>
  <c r="AE1100" i="4"/>
  <c r="AC1081" i="4"/>
  <c r="AA1081" i="4"/>
  <c r="M1100" i="4"/>
  <c r="AQ1100" i="4"/>
  <c r="M1081" i="4"/>
  <c r="AM1081" i="4"/>
  <c r="AO1095" i="4"/>
  <c r="AE1095" i="4"/>
  <c r="AP1095" i="4"/>
  <c r="Y1095" i="4"/>
  <c r="AF1095" i="4"/>
  <c r="AQ1095" i="4"/>
  <c r="Z1095" i="4"/>
  <c r="AM1095" i="4"/>
  <c r="Y1100" i="4"/>
  <c r="W1100" i="4"/>
  <c r="U1081" i="4"/>
  <c r="S1081" i="4"/>
  <c r="U1100" i="4"/>
  <c r="S1100" i="4"/>
  <c r="Q1081" i="4"/>
  <c r="O1081" i="4"/>
  <c r="Q1100" i="4"/>
  <c r="O1100" i="4"/>
  <c r="AR1081" i="4"/>
  <c r="AO1081" i="4"/>
  <c r="AC1100" i="4"/>
  <c r="AA1100" i="4"/>
  <c r="Y1081" i="4"/>
  <c r="W1081" i="4"/>
  <c r="AK1095" i="4"/>
  <c r="AG1095" i="4"/>
  <c r="U1095" i="4"/>
  <c r="AI1095" i="4"/>
  <c r="AC1095" i="4"/>
  <c r="AA1095" i="4"/>
  <c r="Q1095" i="4"/>
  <c r="AN1100" i="4"/>
  <c r="AL1100" i="4"/>
  <c r="AJ1081" i="4"/>
  <c r="AL1081" i="4"/>
  <c r="AJ1100" i="4"/>
  <c r="AH1100" i="4"/>
  <c r="AF1081" i="4"/>
  <c r="AH1081" i="4"/>
  <c r="AF1100" i="4"/>
  <c r="AD1100" i="4"/>
  <c r="AB1081" i="4"/>
  <c r="AD1081" i="4"/>
  <c r="AR1100" i="4"/>
  <c r="AP1100" i="4"/>
  <c r="AN1081" i="4"/>
  <c r="X1214" i="4"/>
  <c r="AM1214" i="4"/>
  <c r="AR1214" i="4"/>
  <c r="I196" i="4"/>
  <c r="AA1191" i="4"/>
  <c r="AQ1191" i="4"/>
  <c r="AB1191" i="4"/>
  <c r="AR1191" i="4"/>
  <c r="AC1191" i="4"/>
  <c r="N1191" i="4"/>
  <c r="Z1191" i="4"/>
  <c r="U1189" i="4"/>
  <c r="AK1189" i="4"/>
  <c r="V1189" i="4"/>
  <c r="AL1189" i="4"/>
  <c r="W1189" i="4"/>
  <c r="AM1189" i="4"/>
  <c r="AN1189" i="4"/>
  <c r="T1189" i="4"/>
  <c r="R1202" i="4"/>
  <c r="AH1202" i="4"/>
  <c r="S1202" i="4"/>
  <c r="AI1202" i="4"/>
  <c r="T1202" i="4"/>
  <c r="AJ1202" i="4"/>
  <c r="AK1202" i="4"/>
  <c r="AG1202" i="4"/>
  <c r="AL1209" i="4"/>
  <c r="AQ1209" i="4"/>
  <c r="N1209" i="4"/>
  <c r="R1209" i="4"/>
  <c r="AM1209" i="4"/>
  <c r="Y1209" i="4"/>
  <c r="AC1209" i="4"/>
  <c r="AN1209" i="4"/>
  <c r="O1191" i="4"/>
  <c r="AE1191" i="4"/>
  <c r="P1191" i="4"/>
  <c r="AF1191" i="4"/>
  <c r="Q1191" i="4"/>
  <c r="AG1191" i="4"/>
  <c r="AD1191" i="4"/>
  <c r="V1191" i="4"/>
  <c r="Y1189" i="4"/>
  <c r="AO1189" i="4"/>
  <c r="Z1189" i="4"/>
  <c r="AP1189" i="4"/>
  <c r="AA1189" i="4"/>
  <c r="AQ1189" i="4"/>
  <c r="P1189" i="4"/>
  <c r="AJ1189" i="4"/>
  <c r="V1202" i="4"/>
  <c r="AL1202" i="4"/>
  <c r="W1202" i="4"/>
  <c r="AM1202" i="4"/>
  <c r="X1202" i="4"/>
  <c r="AN1202" i="4"/>
  <c r="Y1202" i="4"/>
  <c r="Q1202" i="4"/>
  <c r="AD1209" i="4"/>
  <c r="AI1209" i="4"/>
  <c r="AP1209" i="4"/>
  <c r="M1209" i="4"/>
  <c r="AE1209" i="4"/>
  <c r="U1209" i="4"/>
  <c r="AB1209" i="4"/>
  <c r="AG1209" i="4"/>
  <c r="S1191" i="4"/>
  <c r="AI1191" i="4"/>
  <c r="T1191" i="4"/>
  <c r="AJ1191" i="4"/>
  <c r="U1191" i="4"/>
  <c r="AK1191" i="4"/>
  <c r="R1191" i="4"/>
  <c r="AL1191" i="4"/>
  <c r="AC1189" i="4"/>
  <c r="N1189" i="4"/>
  <c r="AD1189" i="4"/>
  <c r="O1189" i="4"/>
  <c r="AE1189" i="4"/>
  <c r="AB1189" i="4"/>
  <c r="AF1189" i="4"/>
  <c r="X1189" i="4"/>
  <c r="Z1202" i="4"/>
  <c r="AP1202" i="4"/>
  <c r="AA1202" i="4"/>
  <c r="AQ1202" i="4"/>
  <c r="AB1202" i="4"/>
  <c r="AR1202" i="4"/>
  <c r="AO1202" i="4"/>
  <c r="M1202" i="4"/>
  <c r="V1209" i="4"/>
  <c r="AA1209" i="4"/>
  <c r="AH1209" i="4"/>
  <c r="W1209" i="4"/>
  <c r="P1209" i="4"/>
  <c r="T1209" i="4"/>
  <c r="AK1209" i="4"/>
  <c r="AR1209" i="4"/>
  <c r="W1191" i="4"/>
  <c r="AM1191" i="4"/>
  <c r="X1191" i="4"/>
  <c r="AN1191" i="4"/>
  <c r="Y1191" i="4"/>
  <c r="AO1191" i="4"/>
  <c r="AH1191" i="4"/>
  <c r="AP1191" i="4"/>
  <c r="Q1189" i="4"/>
  <c r="AG1189" i="4"/>
  <c r="R1189" i="4"/>
  <c r="AH1189" i="4"/>
  <c r="S1189" i="4"/>
  <c r="AI1189" i="4"/>
  <c r="AR1189" i="4"/>
  <c r="M1189" i="4"/>
  <c r="N1202" i="4"/>
  <c r="AD1202" i="4"/>
  <c r="O1202" i="4"/>
  <c r="AE1202" i="4"/>
  <c r="P1202" i="4"/>
  <c r="AF1202" i="4"/>
  <c r="U1202" i="4"/>
  <c r="AC1202" i="4"/>
  <c r="AO1209" i="4"/>
  <c r="O1209" i="4"/>
  <c r="S1209" i="4"/>
  <c r="Z1209" i="4"/>
  <c r="Q1209" i="4"/>
  <c r="AF1209" i="4"/>
  <c r="AJ1209" i="4"/>
  <c r="X1209" i="4"/>
  <c r="Z1192" i="4"/>
  <c r="AP1192" i="4"/>
  <c r="AE1192" i="4"/>
  <c r="AC1192" i="4"/>
  <c r="AF1192" i="4"/>
  <c r="AN1192" i="4"/>
  <c r="AG1192" i="4"/>
  <c r="Q1195" i="4"/>
  <c r="AC1195" i="4"/>
  <c r="X1195" i="4"/>
  <c r="Z1195" i="4"/>
  <c r="AP1195" i="4"/>
  <c r="N1195" i="4"/>
  <c r="AE1195" i="4"/>
  <c r="O1195" i="4"/>
  <c r="S1198" i="4"/>
  <c r="AI1198" i="4"/>
  <c r="T1198" i="4"/>
  <c r="AJ1198" i="4"/>
  <c r="U1198" i="4"/>
  <c r="AK1198" i="4"/>
  <c r="V1198" i="4"/>
  <c r="N1198" i="4"/>
  <c r="AM1211" i="4"/>
  <c r="AK1211" i="4"/>
  <c r="Y1211" i="4"/>
  <c r="R1211" i="4"/>
  <c r="AQ1211" i="4"/>
  <c r="AE1211" i="4"/>
  <c r="AC1211" i="4"/>
  <c r="AA1211" i="4"/>
  <c r="U1201" i="4"/>
  <c r="AK1201" i="4"/>
  <c r="V1201" i="4"/>
  <c r="AL1201" i="4"/>
  <c r="W1201" i="4"/>
  <c r="AM1201" i="4"/>
  <c r="X1201" i="4"/>
  <c r="P1201" i="4"/>
  <c r="AI1212" i="4"/>
  <c r="M1212" i="4"/>
  <c r="AM1212" i="4"/>
  <c r="AG1212" i="4"/>
  <c r="AC1212" i="4"/>
  <c r="AK1212" i="4"/>
  <c r="AN1212" i="4"/>
  <c r="AL1212" i="4"/>
  <c r="AP1215" i="4"/>
  <c r="AO1215" i="4"/>
  <c r="AL1215" i="4"/>
  <c r="AC1215" i="4"/>
  <c r="S1215" i="4"/>
  <c r="P1215" i="4"/>
  <c r="AN1215" i="4"/>
  <c r="AQ1215" i="4"/>
  <c r="X1188" i="4"/>
  <c r="AN1188" i="4"/>
  <c r="Y1188" i="4"/>
  <c r="AO1188" i="4"/>
  <c r="Z1188" i="4"/>
  <c r="AP1188" i="4"/>
  <c r="O1188" i="4"/>
  <c r="AI1188" i="4"/>
  <c r="AB1205" i="4"/>
  <c r="U1205" i="4"/>
  <c r="AK1205" i="4"/>
  <c r="V1205" i="4"/>
  <c r="AL1205" i="4"/>
  <c r="AA1205" i="4"/>
  <c r="AE1205" i="4"/>
  <c r="S1205" i="4"/>
  <c r="AB1199" i="4"/>
  <c r="AR1199" i="4"/>
  <c r="AC1199" i="4"/>
  <c r="N1199" i="4"/>
  <c r="AD1199" i="4"/>
  <c r="S1199" i="4"/>
  <c r="AA1199" i="4"/>
  <c r="M1199" i="4"/>
  <c r="AH1208" i="4"/>
  <c r="AJ1208" i="4"/>
  <c r="U1208" i="4"/>
  <c r="N1208" i="4"/>
  <c r="X1208" i="4"/>
  <c r="AP1208" i="4"/>
  <c r="AR1208" i="4"/>
  <c r="AN1208" i="4"/>
  <c r="N1192" i="4"/>
  <c r="AD1192" i="4"/>
  <c r="O1192" i="4"/>
  <c r="AJ1192" i="4"/>
  <c r="P1192" i="4"/>
  <c r="AK1192" i="4"/>
  <c r="Q1192" i="4"/>
  <c r="AM1192" i="4"/>
  <c r="P1195" i="4"/>
  <c r="AG1195" i="4"/>
  <c r="AJ1195" i="4"/>
  <c r="AD1195" i="4"/>
  <c r="T1195" i="4"/>
  <c r="S1195" i="4"/>
  <c r="AI1195" i="4"/>
  <c r="AB1195" i="4"/>
  <c r="W1198" i="4"/>
  <c r="AM1198" i="4"/>
  <c r="X1198" i="4"/>
  <c r="AN1198" i="4"/>
  <c r="Y1198" i="4"/>
  <c r="AO1198" i="4"/>
  <c r="AL1198" i="4"/>
  <c r="AD1198" i="4"/>
  <c r="W1211" i="4"/>
  <c r="U1211" i="4"/>
  <c r="AI1211" i="4"/>
  <c r="AG1211" i="4"/>
  <c r="AG1210" i="4" s="1"/>
  <c r="Z1211" i="4"/>
  <c r="O1211" i="4"/>
  <c r="AB1211" i="4"/>
  <c r="AO1211" i="4"/>
  <c r="Y1201" i="4"/>
  <c r="AO1201" i="4"/>
  <c r="Z1201" i="4"/>
  <c r="AP1201" i="4"/>
  <c r="AA1201" i="4"/>
  <c r="AQ1201" i="4"/>
  <c r="AN1201" i="4"/>
  <c r="AN1200" i="4" s="1"/>
  <c r="AF1201" i="4"/>
  <c r="S1212" i="4"/>
  <c r="AQ1212" i="4"/>
  <c r="P1212" i="4"/>
  <c r="N1212" i="4"/>
  <c r="T1212" i="4"/>
  <c r="R1212" i="4"/>
  <c r="Y1212" i="4"/>
  <c r="AB1212" i="4"/>
  <c r="AH1215" i="4"/>
  <c r="AG1215" i="4"/>
  <c r="AD1215" i="4"/>
  <c r="U1215" i="4"/>
  <c r="AI1215" i="4"/>
  <c r="W1215" i="4"/>
  <c r="O1215" i="4"/>
  <c r="AB1215" i="4"/>
  <c r="AB1188" i="4"/>
  <c r="AR1188" i="4"/>
  <c r="AC1188" i="4"/>
  <c r="N1188" i="4"/>
  <c r="AD1188" i="4"/>
  <c r="AA1188" i="4"/>
  <c r="AE1188" i="4"/>
  <c r="P1205" i="4"/>
  <c r="AF1205" i="4"/>
  <c r="Y1205" i="4"/>
  <c r="AO1205" i="4"/>
  <c r="Z1205" i="4"/>
  <c r="W1205" i="4"/>
  <c r="AN1205" i="4"/>
  <c r="AP1205" i="4"/>
  <c r="P1199" i="4"/>
  <c r="AF1199" i="4"/>
  <c r="Q1199" i="4"/>
  <c r="AG1199" i="4"/>
  <c r="R1199" i="4"/>
  <c r="AH1199" i="4"/>
  <c r="AI1199" i="4"/>
  <c r="AQ1199" i="4"/>
  <c r="AI1208" i="4"/>
  <c r="R1208" i="4"/>
  <c r="P1208" i="4"/>
  <c r="S1208" i="4"/>
  <c r="AC1208" i="4"/>
  <c r="AQ1208" i="4"/>
  <c r="Z1208" i="4"/>
  <c r="AB1208" i="4"/>
  <c r="R1192" i="4"/>
  <c r="AH1192" i="4"/>
  <c r="T1192" i="4"/>
  <c r="AO1192" i="4"/>
  <c r="U1192" i="4"/>
  <c r="AQ1192" i="4"/>
  <c r="W1192" i="4"/>
  <c r="AR1192" i="4"/>
  <c r="U1195" i="4"/>
  <c r="AK1195" i="4"/>
  <c r="R1195" i="4"/>
  <c r="AH1195" i="4"/>
  <c r="AF1195" i="4"/>
  <c r="W1195" i="4"/>
  <c r="AM1195" i="4"/>
  <c r="AN1195" i="4"/>
  <c r="AA1198" i="4"/>
  <c r="AQ1198" i="4"/>
  <c r="AB1198" i="4"/>
  <c r="AR1198" i="4"/>
  <c r="AC1198" i="4"/>
  <c r="R1198" i="4"/>
  <c r="Z1198" i="4"/>
  <c r="M1198" i="4"/>
  <c r="AL1211" i="4"/>
  <c r="AL1210" i="4" s="1"/>
  <c r="T1211" i="4"/>
  <c r="T1210" i="4" s="1"/>
  <c r="S1211" i="4"/>
  <c r="Q1211" i="4"/>
  <c r="AF1211" i="4"/>
  <c r="AD1211" i="4"/>
  <c r="P1211" i="4"/>
  <c r="AR1211" i="4"/>
  <c r="AC1201" i="4"/>
  <c r="N1201" i="4"/>
  <c r="AD1201" i="4"/>
  <c r="O1201" i="4"/>
  <c r="AE1201" i="4"/>
  <c r="T1201" i="4"/>
  <c r="T1200" i="4" s="1"/>
  <c r="AB1201" i="4"/>
  <c r="AB1200" i="4" s="1"/>
  <c r="M1201" i="4"/>
  <c r="AE1212" i="4"/>
  <c r="AA1212" i="4"/>
  <c r="AF1212" i="4"/>
  <c r="AD1212" i="4"/>
  <c r="AJ1212" i="4"/>
  <c r="AH1212" i="4"/>
  <c r="AO1212" i="4"/>
  <c r="Z1212" i="4"/>
  <c r="Z1215" i="4"/>
  <c r="Y1215" i="4"/>
  <c r="V1215" i="4"/>
  <c r="M1215" i="4"/>
  <c r="T1215" i="4"/>
  <c r="AM1215" i="4"/>
  <c r="AF1215" i="4"/>
  <c r="AE1215" i="4"/>
  <c r="P1188" i="4"/>
  <c r="AF1188" i="4"/>
  <c r="Q1188" i="4"/>
  <c r="AG1188" i="4"/>
  <c r="R1188" i="4"/>
  <c r="AH1188" i="4"/>
  <c r="AQ1188" i="4"/>
  <c r="AM1188" i="4"/>
  <c r="T1205" i="4"/>
  <c r="AJ1205" i="4"/>
  <c r="AC1205" i="4"/>
  <c r="N1205" i="4"/>
  <c r="AD1205" i="4"/>
  <c r="AM1205" i="4"/>
  <c r="M1205" i="4"/>
  <c r="AI1205" i="4"/>
  <c r="T1199" i="4"/>
  <c r="AJ1199" i="4"/>
  <c r="U1199" i="4"/>
  <c r="AK1199" i="4"/>
  <c r="V1199" i="4"/>
  <c r="AL1199" i="4"/>
  <c r="W1199" i="4"/>
  <c r="O1199" i="4"/>
  <c r="T1208" i="4"/>
  <c r="AG1208" i="4"/>
  <c r="AA1208" i="4"/>
  <c r="W1208" i="4"/>
  <c r="M1208" i="4"/>
  <c r="AK1208" i="4"/>
  <c r="AO1208" i="4"/>
  <c r="AM1208" i="4"/>
  <c r="V1192" i="4"/>
  <c r="AL1192" i="4"/>
  <c r="Y1192" i="4"/>
  <c r="S1192" i="4"/>
  <c r="AA1192" i="4"/>
  <c r="X1192" i="4"/>
  <c r="AB1192" i="4"/>
  <c r="AI1192" i="4"/>
  <c r="Y1195" i="4"/>
  <c r="AO1195" i="4"/>
  <c r="V1195" i="4"/>
  <c r="AL1195" i="4"/>
  <c r="AR1195" i="4"/>
  <c r="AA1195" i="4"/>
  <c r="AQ1195" i="4"/>
  <c r="O1198" i="4"/>
  <c r="AE1198" i="4"/>
  <c r="P1198" i="4"/>
  <c r="AF1198" i="4"/>
  <c r="Q1198" i="4"/>
  <c r="AG1198" i="4"/>
  <c r="AH1198" i="4"/>
  <c r="AP1198" i="4"/>
  <c r="M1211" i="4"/>
  <c r="V1211" i="4"/>
  <c r="AP1211" i="4"/>
  <c r="AH1211" i="4"/>
  <c r="AJ1211" i="4"/>
  <c r="AN1211" i="4"/>
  <c r="N1211" i="4"/>
  <c r="X1211" i="4"/>
  <c r="Q1201" i="4"/>
  <c r="AG1201" i="4"/>
  <c r="R1201" i="4"/>
  <c r="AH1201" i="4"/>
  <c r="S1201" i="4"/>
  <c r="S1200" i="4" s="1"/>
  <c r="AI1201" i="4"/>
  <c r="AJ1201" i="4"/>
  <c r="AR1201" i="4"/>
  <c r="AP1212" i="4"/>
  <c r="O1212" i="4"/>
  <c r="W1212" i="4"/>
  <c r="Q1212" i="4"/>
  <c r="AR1212" i="4"/>
  <c r="U1212" i="4"/>
  <c r="X1212" i="4"/>
  <c r="V1212" i="4"/>
  <c r="AR1215" i="4"/>
  <c r="R1215" i="4"/>
  <c r="Q1215" i="4"/>
  <c r="N1215" i="4"/>
  <c r="AK1215" i="4"/>
  <c r="AJ1215" i="4"/>
  <c r="X1215" i="4"/>
  <c r="AA1215" i="4"/>
  <c r="T1188" i="4"/>
  <c r="AJ1188" i="4"/>
  <c r="U1188" i="4"/>
  <c r="AK1188" i="4"/>
  <c r="V1188" i="4"/>
  <c r="AL1188" i="4"/>
  <c r="W1188" i="4"/>
  <c r="S1188" i="4"/>
  <c r="X1205" i="4"/>
  <c r="Q1205" i="4"/>
  <c r="AG1205" i="4"/>
  <c r="R1205" i="4"/>
  <c r="AH1205" i="4"/>
  <c r="AR1205" i="4"/>
  <c r="O1205" i="4"/>
  <c r="AQ1205" i="4"/>
  <c r="X1199" i="4"/>
  <c r="AN1199" i="4"/>
  <c r="Y1199" i="4"/>
  <c r="AO1199" i="4"/>
  <c r="Z1199" i="4"/>
  <c r="AP1199" i="4"/>
  <c r="AM1199" i="4"/>
  <c r="AE1199" i="4"/>
  <c r="O1208" i="4"/>
  <c r="Q1208" i="4"/>
  <c r="AL1208" i="4"/>
  <c r="AD1208" i="4"/>
  <c r="AF1208" i="4"/>
  <c r="AE1208" i="4"/>
  <c r="Y1208" i="4"/>
  <c r="V1208" i="4"/>
  <c r="Q1214" i="4"/>
  <c r="AL1214" i="4"/>
  <c r="AB1214" i="4"/>
  <c r="AO1214" i="4"/>
  <c r="Y1214" i="4"/>
  <c r="AH1214" i="4"/>
  <c r="Z1214" i="4"/>
  <c r="P1214" i="4"/>
  <c r="S1214" i="4"/>
  <c r="AJ1214" i="4"/>
  <c r="R1214" i="4"/>
  <c r="AG1214" i="4"/>
  <c r="P1153" i="4"/>
  <c r="AF1153" i="4"/>
  <c r="Q1153" i="4"/>
  <c r="AG1153" i="4"/>
  <c r="R1153" i="4"/>
  <c r="AH1153" i="4"/>
  <c r="AQ1153" i="4"/>
  <c r="AI1153" i="4"/>
  <c r="U1155" i="4"/>
  <c r="AK1155" i="4"/>
  <c r="V1155" i="4"/>
  <c r="AL1155" i="4"/>
  <c r="W1155" i="4"/>
  <c r="AM1155" i="4"/>
  <c r="AR1155" i="4"/>
  <c r="T1155" i="4"/>
  <c r="Q1158" i="4"/>
  <c r="AI1158" i="4"/>
  <c r="R1158" i="4"/>
  <c r="AJ1158" i="4"/>
  <c r="S1158" i="4"/>
  <c r="AK1158" i="4"/>
  <c r="T1158" i="4"/>
  <c r="AH1158" i="4"/>
  <c r="T1153" i="4"/>
  <c r="AJ1153" i="4"/>
  <c r="U1153" i="4"/>
  <c r="AK1153" i="4"/>
  <c r="V1153" i="4"/>
  <c r="AL1153" i="4"/>
  <c r="O1153" i="4"/>
  <c r="W1153" i="4"/>
  <c r="Y1155" i="4"/>
  <c r="AO1155" i="4"/>
  <c r="Z1155" i="4"/>
  <c r="AP1155" i="4"/>
  <c r="AA1155" i="4"/>
  <c r="AQ1155" i="4"/>
  <c r="P1155" i="4"/>
  <c r="AJ1155" i="4"/>
  <c r="U1158" i="4"/>
  <c r="AM1158" i="4"/>
  <c r="V1158" i="4"/>
  <c r="AN1158" i="4"/>
  <c r="W1158" i="4"/>
  <c r="AO1158" i="4"/>
  <c r="AC1158" i="4"/>
  <c r="X1153" i="4"/>
  <c r="AN1153" i="4"/>
  <c r="Y1153" i="4"/>
  <c r="AO1153" i="4"/>
  <c r="Z1153" i="4"/>
  <c r="AP1153" i="4"/>
  <c r="AE1153" i="4"/>
  <c r="AM1153" i="4"/>
  <c r="AC1155" i="4"/>
  <c r="N1155" i="4"/>
  <c r="AD1155" i="4"/>
  <c r="O1155" i="4"/>
  <c r="AE1155" i="4"/>
  <c r="M1155" i="4"/>
  <c r="AF1155" i="4"/>
  <c r="X1155" i="4"/>
  <c r="AE1158" i="4"/>
  <c r="Z1158" i="4"/>
  <c r="AQ1158" i="4"/>
  <c r="AA1158" i="4"/>
  <c r="AR1158" i="4"/>
  <c r="AB1158" i="4"/>
  <c r="Y1158" i="4"/>
  <c r="AL1158" i="4"/>
  <c r="AB1153" i="4"/>
  <c r="AR1153" i="4"/>
  <c r="AC1153" i="4"/>
  <c r="N1153" i="4"/>
  <c r="AD1153" i="4"/>
  <c r="AA1153" i="4"/>
  <c r="S1153" i="4"/>
  <c r="Q1155" i="4"/>
  <c r="AG1155" i="4"/>
  <c r="R1155" i="4"/>
  <c r="AH1155" i="4"/>
  <c r="S1155" i="4"/>
  <c r="AI1155" i="4"/>
  <c r="AB1155" i="4"/>
  <c r="AN1155" i="4"/>
  <c r="X1158" i="4"/>
  <c r="AD1158" i="4"/>
  <c r="N1158" i="4"/>
  <c r="AF1158" i="4"/>
  <c r="O1158" i="4"/>
  <c r="AG1158" i="4"/>
  <c r="AP1158" i="4"/>
  <c r="P1158" i="4"/>
  <c r="N1156" i="4"/>
  <c r="AD1156" i="4"/>
  <c r="O1156" i="4"/>
  <c r="AE1156" i="4"/>
  <c r="P1156" i="4"/>
  <c r="AF1156" i="4"/>
  <c r="AC1156" i="4"/>
  <c r="U1156" i="4"/>
  <c r="W1152" i="4"/>
  <c r="AM1152" i="4"/>
  <c r="X1152" i="4"/>
  <c r="AN1152" i="4"/>
  <c r="Y1152" i="4"/>
  <c r="AO1152" i="4"/>
  <c r="AD1152" i="4"/>
  <c r="AL1152" i="4"/>
  <c r="R1156" i="4"/>
  <c r="AH1156" i="4"/>
  <c r="S1156" i="4"/>
  <c r="AI1156" i="4"/>
  <c r="T1156" i="4"/>
  <c r="AJ1156" i="4"/>
  <c r="Y1156" i="4"/>
  <c r="Y1154" i="4" s="1"/>
  <c r="AK1156" i="4"/>
  <c r="AK1154" i="4" s="1"/>
  <c r="AA1152" i="4"/>
  <c r="AQ1152" i="4"/>
  <c r="AB1152" i="4"/>
  <c r="AR1152" i="4"/>
  <c r="AC1152" i="4"/>
  <c r="Z1152" i="4"/>
  <c r="V1152" i="4"/>
  <c r="V1156" i="4"/>
  <c r="AL1156" i="4"/>
  <c r="W1156" i="4"/>
  <c r="AM1156" i="4"/>
  <c r="X1156" i="4"/>
  <c r="AN1156" i="4"/>
  <c r="Q1156" i="4"/>
  <c r="AO1156" i="4"/>
  <c r="O1152" i="4"/>
  <c r="AE1152" i="4"/>
  <c r="P1152" i="4"/>
  <c r="AF1152" i="4"/>
  <c r="Q1152" i="4"/>
  <c r="AG1152" i="4"/>
  <c r="AP1152" i="4"/>
  <c r="R1152" i="4"/>
  <c r="Z1156" i="4"/>
  <c r="AP1156" i="4"/>
  <c r="AA1156" i="4"/>
  <c r="AQ1156" i="4"/>
  <c r="AB1156" i="4"/>
  <c r="AR1156" i="4"/>
  <c r="AG1156" i="4"/>
  <c r="AG1154" i="4" s="1"/>
  <c r="S1152" i="4"/>
  <c r="AI1152" i="4"/>
  <c r="T1152" i="4"/>
  <c r="AJ1152" i="4"/>
  <c r="U1152" i="4"/>
  <c r="AK1152" i="4"/>
  <c r="N1152" i="4"/>
  <c r="AH1152" i="4"/>
  <c r="P1180" i="4"/>
  <c r="AF1180" i="4"/>
  <c r="Q1180" i="4"/>
  <c r="AG1180" i="4"/>
  <c r="R1180" i="4"/>
  <c r="AH1180" i="4"/>
  <c r="AM1180" i="4"/>
  <c r="O1180" i="4"/>
  <c r="AC1182" i="4"/>
  <c r="N1182" i="4"/>
  <c r="AD1182" i="4"/>
  <c r="O1182" i="4"/>
  <c r="AE1182" i="4"/>
  <c r="X1182" i="4"/>
  <c r="AR1182" i="4"/>
  <c r="N1183" i="4"/>
  <c r="T1180" i="4"/>
  <c r="AJ1180" i="4"/>
  <c r="U1180" i="4"/>
  <c r="AK1180" i="4"/>
  <c r="V1180" i="4"/>
  <c r="AL1180" i="4"/>
  <c r="AA1180" i="4"/>
  <c r="AE1180" i="4"/>
  <c r="Q1182" i="4"/>
  <c r="AG1182" i="4"/>
  <c r="R1182" i="4"/>
  <c r="AH1182" i="4"/>
  <c r="S1182" i="4"/>
  <c r="AI1182" i="4"/>
  <c r="AN1182" i="4"/>
  <c r="AJ1182" i="4"/>
  <c r="R1183" i="4"/>
  <c r="AH1183" i="4"/>
  <c r="S1183" i="4"/>
  <c r="AI1183" i="4"/>
  <c r="X1180" i="4"/>
  <c r="AN1180" i="4"/>
  <c r="Y1180" i="4"/>
  <c r="AO1180" i="4"/>
  <c r="Z1180" i="4"/>
  <c r="AP1180" i="4"/>
  <c r="AQ1180" i="4"/>
  <c r="AI1180" i="4"/>
  <c r="U1182" i="4"/>
  <c r="AK1182" i="4"/>
  <c r="V1182" i="4"/>
  <c r="AL1182" i="4"/>
  <c r="W1182" i="4"/>
  <c r="AM1182" i="4"/>
  <c r="T1182" i="4"/>
  <c r="P1182" i="4"/>
  <c r="V1183" i="4"/>
  <c r="AL1183" i="4"/>
  <c r="W1183" i="4"/>
  <c r="AM1183" i="4"/>
  <c r="AB1180" i="4"/>
  <c r="AR1180" i="4"/>
  <c r="AC1180" i="4"/>
  <c r="N1180" i="4"/>
  <c r="AD1180" i="4"/>
  <c r="W1180" i="4"/>
  <c r="S1180" i="4"/>
  <c r="Y1182" i="4"/>
  <c r="AO1182" i="4"/>
  <c r="Z1182" i="4"/>
  <c r="AP1182" i="4"/>
  <c r="AA1182" i="4"/>
  <c r="AQ1182" i="4"/>
  <c r="AB1182" i="4"/>
  <c r="AF1182" i="4"/>
  <c r="Z1183" i="4"/>
  <c r="AD1183" i="4"/>
  <c r="AE1183" i="4"/>
  <c r="X1183" i="4"/>
  <c r="AN1183" i="4"/>
  <c r="AK1183" i="4"/>
  <c r="U1183" i="4"/>
  <c r="T1185" i="4"/>
  <c r="AJ1185" i="4"/>
  <c r="U1185" i="4"/>
  <c r="AK1185" i="4"/>
  <c r="V1185" i="4"/>
  <c r="AL1185" i="4"/>
  <c r="N1185" i="4"/>
  <c r="AI1185" i="4"/>
  <c r="W1179" i="4"/>
  <c r="AM1179" i="4"/>
  <c r="X1179" i="4"/>
  <c r="AN1179" i="4"/>
  <c r="U1179" i="4"/>
  <c r="AK1179" i="4"/>
  <c r="AH1179" i="4"/>
  <c r="AD1179" i="4"/>
  <c r="AP1183" i="4"/>
  <c r="AP1181" i="4" s="1"/>
  <c r="AQ1183" i="4"/>
  <c r="AB1183" i="4"/>
  <c r="AR1183" i="4"/>
  <c r="AC1183" i="4"/>
  <c r="X1185" i="4"/>
  <c r="AN1185" i="4"/>
  <c r="Y1185" i="4"/>
  <c r="AO1185" i="4"/>
  <c r="Z1185" i="4"/>
  <c r="AP1185" i="4"/>
  <c r="AE1185" i="4"/>
  <c r="AM1185" i="4"/>
  <c r="AA1179" i="4"/>
  <c r="AQ1179" i="4"/>
  <c r="AB1179" i="4"/>
  <c r="AR1179" i="4"/>
  <c r="Y1179" i="4"/>
  <c r="AO1179" i="4"/>
  <c r="Z1179" i="4"/>
  <c r="R1179" i="4"/>
  <c r="O1183" i="4"/>
  <c r="P1183" i="4"/>
  <c r="AF1183" i="4"/>
  <c r="Y1183" i="4"/>
  <c r="Q1183" i="4"/>
  <c r="AB1185" i="4"/>
  <c r="AR1185" i="4"/>
  <c r="AC1185" i="4"/>
  <c r="Q1185" i="4"/>
  <c r="AD1185" i="4"/>
  <c r="AA1185" i="4"/>
  <c r="W1185" i="4"/>
  <c r="O1179" i="4"/>
  <c r="AE1179" i="4"/>
  <c r="P1179" i="4"/>
  <c r="AF1179" i="4"/>
  <c r="M1179" i="4"/>
  <c r="AC1179" i="4"/>
  <c r="V1179" i="4"/>
  <c r="AP1179" i="4"/>
  <c r="AA1183" i="4"/>
  <c r="T1183" i="4"/>
  <c r="AJ1183" i="4"/>
  <c r="AO1183" i="4"/>
  <c r="AG1183" i="4"/>
  <c r="O1185" i="4"/>
  <c r="AF1185" i="4"/>
  <c r="P1185" i="4"/>
  <c r="AG1185" i="4"/>
  <c r="R1185" i="4"/>
  <c r="AH1185" i="4"/>
  <c r="AQ1185" i="4"/>
  <c r="S1185" i="4"/>
  <c r="S1179" i="4"/>
  <c r="AI1179" i="4"/>
  <c r="T1179" i="4"/>
  <c r="AJ1179" i="4"/>
  <c r="Q1179" i="4"/>
  <c r="AG1179" i="4"/>
  <c r="AL1179" i="4"/>
  <c r="N1179" i="4"/>
  <c r="T1214" i="4"/>
  <c r="W1214" i="4"/>
  <c r="O1214" i="4"/>
  <c r="AQ1214" i="4"/>
  <c r="N1173" i="4"/>
  <c r="AD1173" i="4"/>
  <c r="O1173" i="4"/>
  <c r="AE1173" i="4"/>
  <c r="T1173" i="4"/>
  <c r="R1173" i="4"/>
  <c r="AH1173" i="4"/>
  <c r="S1173" i="4"/>
  <c r="AI1173" i="4"/>
  <c r="X1173" i="4"/>
  <c r="AP1173" i="4"/>
  <c r="P1173" i="4"/>
  <c r="AN1173" i="4"/>
  <c r="M1173" i="4"/>
  <c r="S1176" i="4"/>
  <c r="AI1176" i="4"/>
  <c r="T1176" i="4"/>
  <c r="AJ1176" i="4"/>
  <c r="V1176" i="4"/>
  <c r="AP1176" i="4"/>
  <c r="AO1176" i="4"/>
  <c r="AK1176" i="4"/>
  <c r="Z1170" i="4"/>
  <c r="AP1170" i="4"/>
  <c r="AA1170" i="4"/>
  <c r="AQ1170" i="4"/>
  <c r="AB1170" i="4"/>
  <c r="AR1170" i="4"/>
  <c r="AO1170" i="4"/>
  <c r="AG1170" i="4"/>
  <c r="W1171" i="4"/>
  <c r="AM1171" i="4"/>
  <c r="X1171" i="4"/>
  <c r="AN1171" i="4"/>
  <c r="Y1171" i="4"/>
  <c r="AO1171" i="4"/>
  <c r="AP1171" i="4"/>
  <c r="N1171" i="4"/>
  <c r="V1173" i="4"/>
  <c r="W1173" i="4"/>
  <c r="AB1173" i="4"/>
  <c r="AR1173" i="4"/>
  <c r="Y1173" i="4"/>
  <c r="AG1173" i="4"/>
  <c r="W1176" i="4"/>
  <c r="AM1176" i="4"/>
  <c r="X1176" i="4"/>
  <c r="AN1176" i="4"/>
  <c r="AD1176" i="4"/>
  <c r="Q1176" i="4"/>
  <c r="R1176" i="4"/>
  <c r="M1176" i="4"/>
  <c r="N1170" i="4"/>
  <c r="AD1170" i="4"/>
  <c r="O1170" i="4"/>
  <c r="AE1170" i="4"/>
  <c r="P1170" i="4"/>
  <c r="AF1170" i="4"/>
  <c r="U1170" i="4"/>
  <c r="M1170" i="4"/>
  <c r="M1171" i="4"/>
  <c r="AA1171" i="4"/>
  <c r="AQ1171" i="4"/>
  <c r="AB1171" i="4"/>
  <c r="AR1171" i="4"/>
  <c r="AC1171" i="4"/>
  <c r="V1171" i="4"/>
  <c r="R1171" i="4"/>
  <c r="Z1173" i="4"/>
  <c r="AA1173" i="4"/>
  <c r="AF1173" i="4"/>
  <c r="U1173" i="4"/>
  <c r="AO1173" i="4"/>
  <c r="AQ1173" i="4"/>
  <c r="AA1176" i="4"/>
  <c r="AQ1176" i="4"/>
  <c r="AB1176" i="4"/>
  <c r="AR1176" i="4"/>
  <c r="AL1176" i="4"/>
  <c r="Y1176" i="4"/>
  <c r="AH1176" i="4"/>
  <c r="U1176" i="4"/>
  <c r="R1170" i="4"/>
  <c r="AH1170" i="4"/>
  <c r="S1170" i="4"/>
  <c r="AI1170" i="4"/>
  <c r="T1170" i="4"/>
  <c r="AJ1170" i="4"/>
  <c r="AK1170" i="4"/>
  <c r="Q1170" i="4"/>
  <c r="O1171" i="4"/>
  <c r="AE1171" i="4"/>
  <c r="P1171" i="4"/>
  <c r="AF1171" i="4"/>
  <c r="Q1171" i="4"/>
  <c r="AG1171" i="4"/>
  <c r="AL1171" i="4"/>
  <c r="AH1171" i="4"/>
  <c r="AL1173" i="4"/>
  <c r="AM1173" i="4"/>
  <c r="AJ1173" i="4"/>
  <c r="AK1173" i="4"/>
  <c r="Q1173" i="4"/>
  <c r="O1176" i="4"/>
  <c r="AE1176" i="4"/>
  <c r="P1176" i="4"/>
  <c r="AF1176" i="4"/>
  <c r="N1176" i="4"/>
  <c r="Z1176" i="4"/>
  <c r="AG1176" i="4"/>
  <c r="AC1176" i="4"/>
  <c r="V1170" i="4"/>
  <c r="W1170" i="4"/>
  <c r="Y1170" i="4"/>
  <c r="T1171" i="4"/>
  <c r="Z1171" i="4"/>
  <c r="O1174" i="4"/>
  <c r="AE1174" i="4"/>
  <c r="Q1174" i="4"/>
  <c r="AG1174" i="4"/>
  <c r="AG1172" i="4" s="1"/>
  <c r="X1174" i="4"/>
  <c r="Z1174" i="4"/>
  <c r="AD1174" i="4"/>
  <c r="AJ1174" i="4"/>
  <c r="AM1170" i="4"/>
  <c r="AC1170" i="4"/>
  <c r="AJ1171" i="4"/>
  <c r="AD1171" i="4"/>
  <c r="S1174" i="4"/>
  <c r="AI1174" i="4"/>
  <c r="U1174" i="4"/>
  <c r="AK1174" i="4"/>
  <c r="AF1174" i="4"/>
  <c r="AH1174" i="4"/>
  <c r="M1174" i="4"/>
  <c r="AL1174" i="4"/>
  <c r="X1170" i="4"/>
  <c r="S1171" i="4"/>
  <c r="U1171" i="4"/>
  <c r="W1174" i="4"/>
  <c r="W1172" i="4" s="1"/>
  <c r="AM1174" i="4"/>
  <c r="Y1174" i="4"/>
  <c r="AO1174" i="4"/>
  <c r="AN1174" i="4"/>
  <c r="AP1174" i="4"/>
  <c r="V1174" i="4"/>
  <c r="AB1174" i="4"/>
  <c r="AL1170" i="4"/>
  <c r="AN1170" i="4"/>
  <c r="AI1171" i="4"/>
  <c r="AK1171" i="4"/>
  <c r="AA1174" i="4"/>
  <c r="AQ1174" i="4"/>
  <c r="AC1174" i="4"/>
  <c r="AC1172" i="4" s="1"/>
  <c r="P1174" i="4"/>
  <c r="R1174" i="4"/>
  <c r="N1174" i="4"/>
  <c r="T1174" i="4"/>
  <c r="AR1174" i="4"/>
  <c r="M1192" i="4"/>
  <c r="M1195" i="4"/>
  <c r="M1188" i="4"/>
  <c r="M1191" i="4"/>
  <c r="M1156" i="4"/>
  <c r="M1152" i="4"/>
  <c r="M1153" i="4"/>
  <c r="M1158" i="4"/>
  <c r="M1182" i="4"/>
  <c r="M1183" i="4"/>
  <c r="M1185" i="4"/>
  <c r="M1180" i="4"/>
  <c r="R9" i="10"/>
  <c r="J1133" i="4"/>
  <c r="U1140" i="4" s="1"/>
  <c r="H17" i="4"/>
  <c r="I49" i="4" s="1"/>
  <c r="I209" i="4"/>
  <c r="I249" i="4"/>
  <c r="V258" i="4" s="1"/>
  <c r="V258" i="10" s="1"/>
  <c r="I1056" i="4"/>
  <c r="I236" i="4"/>
  <c r="I1052" i="4"/>
  <c r="H5" i="11"/>
  <c r="I118" i="11" s="1"/>
  <c r="I1050" i="4"/>
  <c r="N191" i="11"/>
  <c r="R191" i="11"/>
  <c r="V191" i="11"/>
  <c r="Z191" i="11"/>
  <c r="AD191" i="11"/>
  <c r="AH191" i="11"/>
  <c r="AL191" i="11"/>
  <c r="AP191" i="11"/>
  <c r="O194" i="11"/>
  <c r="S194" i="11"/>
  <c r="W194" i="11"/>
  <c r="AA194" i="11"/>
  <c r="AE194" i="11"/>
  <c r="AI194" i="11"/>
  <c r="AM194" i="11"/>
  <c r="AQ194" i="11"/>
  <c r="P195" i="11"/>
  <c r="T195" i="11"/>
  <c r="X195" i="11"/>
  <c r="AB195" i="11"/>
  <c r="AF195" i="11"/>
  <c r="AJ195" i="11"/>
  <c r="AN195" i="11"/>
  <c r="AR195" i="11"/>
  <c r="P191" i="11"/>
  <c r="X191" i="11"/>
  <c r="AJ191" i="11"/>
  <c r="AN191" i="11"/>
  <c r="Q194" i="11"/>
  <c r="Y194" i="11"/>
  <c r="AG194" i="11"/>
  <c r="N195" i="11"/>
  <c r="V195" i="11"/>
  <c r="AD195" i="11"/>
  <c r="O191" i="11"/>
  <c r="S191" i="11"/>
  <c r="W191" i="11"/>
  <c r="AA191" i="11"/>
  <c r="AE191" i="11"/>
  <c r="AI191" i="11"/>
  <c r="AM191" i="11"/>
  <c r="AQ191" i="11"/>
  <c r="P194" i="11"/>
  <c r="T194" i="11"/>
  <c r="X194" i="11"/>
  <c r="AB194" i="11"/>
  <c r="AF194" i="11"/>
  <c r="AJ194" i="11"/>
  <c r="AN194" i="11"/>
  <c r="AR194" i="11"/>
  <c r="Q195" i="11"/>
  <c r="U195" i="11"/>
  <c r="Y195" i="11"/>
  <c r="AC195" i="11"/>
  <c r="AG195" i="11"/>
  <c r="AK195" i="11"/>
  <c r="AO195" i="11"/>
  <c r="M195" i="11"/>
  <c r="T191" i="11"/>
  <c r="AB191" i="11"/>
  <c r="AF191" i="11"/>
  <c r="AR191" i="11"/>
  <c r="U194" i="11"/>
  <c r="AC194" i="11"/>
  <c r="AK194" i="11"/>
  <c r="AO194" i="11"/>
  <c r="R195" i="11"/>
  <c r="Z195" i="11"/>
  <c r="Q191" i="11"/>
  <c r="AG191" i="11"/>
  <c r="R194" i="11"/>
  <c r="AH194" i="11"/>
  <c r="S195" i="11"/>
  <c r="AH195" i="11"/>
  <c r="U191" i="11"/>
  <c r="AK191" i="11"/>
  <c r="V194" i="11"/>
  <c r="AL194" i="11"/>
  <c r="W195" i="11"/>
  <c r="AI195" i="11"/>
  <c r="AQ195" i="11"/>
  <c r="Y191" i="11"/>
  <c r="AO191" i="11"/>
  <c r="Z194" i="11"/>
  <c r="AP194" i="11"/>
  <c r="AA195" i="11"/>
  <c r="AL195" i="11"/>
  <c r="M194" i="11"/>
  <c r="AC191" i="11"/>
  <c r="N194" i="11"/>
  <c r="AD194" i="11"/>
  <c r="O195" i="11"/>
  <c r="AE195" i="11"/>
  <c r="AM195" i="11"/>
  <c r="AP195" i="11"/>
  <c r="AP159" i="11"/>
  <c r="AL159" i="11"/>
  <c r="AH159" i="11"/>
  <c r="AD159" i="11"/>
  <c r="Z159" i="11"/>
  <c r="V159" i="11"/>
  <c r="R159" i="11"/>
  <c r="N159" i="11"/>
  <c r="N146" i="11"/>
  <c r="R146" i="11"/>
  <c r="V146" i="11"/>
  <c r="Z146" i="11"/>
  <c r="AD146" i="11"/>
  <c r="AH146" i="11"/>
  <c r="AL146" i="11"/>
  <c r="AP146" i="11"/>
  <c r="P147" i="11"/>
  <c r="T147" i="11"/>
  <c r="X147" i="11"/>
  <c r="AB147" i="11"/>
  <c r="AF147" i="11"/>
  <c r="AJ147" i="11"/>
  <c r="AN147" i="11"/>
  <c r="M147" i="11"/>
  <c r="AO159" i="11"/>
  <c r="AK159" i="11"/>
  <c r="AG159" i="11"/>
  <c r="AC159" i="11"/>
  <c r="Y159" i="11"/>
  <c r="U159" i="11"/>
  <c r="Q159" i="11"/>
  <c r="O146" i="11"/>
  <c r="S146" i="11"/>
  <c r="W146" i="11"/>
  <c r="AA146" i="11"/>
  <c r="AE146" i="11"/>
  <c r="AI146" i="11"/>
  <c r="AM146" i="11"/>
  <c r="AQ146" i="11"/>
  <c r="Q147" i="11"/>
  <c r="U147" i="11"/>
  <c r="Y147" i="11"/>
  <c r="AC147" i="11"/>
  <c r="AG147" i="11"/>
  <c r="AK147" i="11"/>
  <c r="AO147" i="11"/>
  <c r="M146" i="11"/>
  <c r="AM159" i="11"/>
  <c r="AE159" i="11"/>
  <c r="W159" i="11"/>
  <c r="O159" i="11"/>
  <c r="Q146" i="11"/>
  <c r="Q148" i="11" s="1"/>
  <c r="Y146" i="11"/>
  <c r="AG146" i="11"/>
  <c r="AO146" i="11"/>
  <c r="S147" i="11"/>
  <c r="AA147" i="11"/>
  <c r="AI147" i="11"/>
  <c r="AQ147" i="11"/>
  <c r="AQ159" i="11"/>
  <c r="AI159" i="11"/>
  <c r="AA159" i="11"/>
  <c r="S159" i="11"/>
  <c r="AR147" i="11"/>
  <c r="U146" i="11"/>
  <c r="U148" i="11" s="1"/>
  <c r="AC146" i="11"/>
  <c r="AK146" i="11"/>
  <c r="O147" i="11"/>
  <c r="W147" i="11"/>
  <c r="AE147" i="11"/>
  <c r="AM147" i="11"/>
  <c r="AR159" i="11"/>
  <c r="AJ159" i="11"/>
  <c r="AB159" i="11"/>
  <c r="T159" i="11"/>
  <c r="AR146" i="11"/>
  <c r="AR148" i="11" s="1"/>
  <c r="T146" i="11"/>
  <c r="AB146" i="11"/>
  <c r="AJ146" i="11"/>
  <c r="N147" i="11"/>
  <c r="V147" i="11"/>
  <c r="AD147" i="11"/>
  <c r="AL147" i="11"/>
  <c r="P159" i="11"/>
  <c r="AN146" i="11"/>
  <c r="AP147" i="11"/>
  <c r="Z147" i="11"/>
  <c r="X159" i="11"/>
  <c r="AF146" i="11"/>
  <c r="AH147" i="11"/>
  <c r="AN159" i="11"/>
  <c r="P146" i="11"/>
  <c r="R147" i="11"/>
  <c r="AF159" i="11"/>
  <c r="X146" i="11"/>
  <c r="X148" i="11" s="1"/>
  <c r="N170" i="11"/>
  <c r="N172" i="11" s="1"/>
  <c r="R170" i="11"/>
  <c r="R172" i="11" s="1"/>
  <c r="V170" i="11"/>
  <c r="V172" i="11" s="1"/>
  <c r="Z170" i="11"/>
  <c r="Z172" i="11" s="1"/>
  <c r="AD170" i="11"/>
  <c r="AD172" i="11" s="1"/>
  <c r="AH170" i="11"/>
  <c r="AH172" i="11" s="1"/>
  <c r="AL170" i="11"/>
  <c r="AL172" i="11" s="1"/>
  <c r="AP170" i="11"/>
  <c r="AP172" i="11" s="1"/>
  <c r="O170" i="11"/>
  <c r="O172" i="11" s="1"/>
  <c r="S170" i="11"/>
  <c r="S172" i="11" s="1"/>
  <c r="W170" i="11"/>
  <c r="W172" i="11" s="1"/>
  <c r="AA170" i="11"/>
  <c r="AA172" i="11" s="1"/>
  <c r="AE170" i="11"/>
  <c r="AE172" i="11" s="1"/>
  <c r="AI170" i="11"/>
  <c r="AI172" i="11" s="1"/>
  <c r="AM170" i="11"/>
  <c r="AM172" i="11" s="1"/>
  <c r="AQ170" i="11"/>
  <c r="AQ172" i="11" s="1"/>
  <c r="P170" i="11"/>
  <c r="P172" i="11" s="1"/>
  <c r="X170" i="11"/>
  <c r="X172" i="11" s="1"/>
  <c r="AF170" i="11"/>
  <c r="AF172" i="11" s="1"/>
  <c r="AN170" i="11"/>
  <c r="AN172" i="11" s="1"/>
  <c r="T170" i="11"/>
  <c r="T172" i="11" s="1"/>
  <c r="AB170" i="11"/>
  <c r="AB172" i="11" s="1"/>
  <c r="AJ170" i="11"/>
  <c r="AJ172" i="11" s="1"/>
  <c r="AR170" i="11"/>
  <c r="AR172" i="11" s="1"/>
  <c r="U170" i="11"/>
  <c r="U172" i="11" s="1"/>
  <c r="AC170" i="11"/>
  <c r="AC172" i="11" s="1"/>
  <c r="AK170" i="11"/>
  <c r="AK172" i="11" s="1"/>
  <c r="M170" i="11"/>
  <c r="M172" i="11" s="1"/>
  <c r="Q170" i="11"/>
  <c r="Q172" i="11" s="1"/>
  <c r="Y170" i="11"/>
  <c r="Y172" i="11" s="1"/>
  <c r="AG170" i="11"/>
  <c r="AG172" i="11" s="1"/>
  <c r="AO170" i="11"/>
  <c r="AO172" i="11" s="1"/>
  <c r="O158" i="11"/>
  <c r="AP158" i="11"/>
  <c r="AP160" i="11" s="1"/>
  <c r="Z158" i="11"/>
  <c r="AK158" i="11"/>
  <c r="U158" i="11"/>
  <c r="AJ158" i="11"/>
  <c r="AJ160" i="11" s="1"/>
  <c r="T158" i="11"/>
  <c r="AM158" i="11"/>
  <c r="W158" i="11"/>
  <c r="AH158" i="11"/>
  <c r="AC158" i="11"/>
  <c r="AB158" i="11"/>
  <c r="AE158" i="11"/>
  <c r="Y158" i="11"/>
  <c r="Y160" i="11" s="1"/>
  <c r="X158" i="11"/>
  <c r="AQ158" i="11"/>
  <c r="M158" i="11"/>
  <c r="AL158" i="11"/>
  <c r="R158" i="11"/>
  <c r="AG158" i="11"/>
  <c r="AG160" i="11" s="1"/>
  <c r="Q158" i="11"/>
  <c r="AF158" i="11"/>
  <c r="P158" i="11"/>
  <c r="AI158" i="11"/>
  <c r="S158" i="11"/>
  <c r="N158" i="11"/>
  <c r="AR158" i="11"/>
  <c r="V158" i="11"/>
  <c r="M159" i="11"/>
  <c r="AD158" i="11"/>
  <c r="AO158" i="11"/>
  <c r="AN158" i="11"/>
  <c r="AN160" i="11" s="1"/>
  <c r="AA158" i="11"/>
  <c r="I107" i="11"/>
  <c r="I222" i="4"/>
  <c r="I36" i="4"/>
  <c r="I929" i="4"/>
  <c r="W942" i="4" s="1"/>
  <c r="R11" i="10"/>
  <c r="I183" i="4"/>
  <c r="K1399" i="4" s="1"/>
  <c r="R5" i="10"/>
  <c r="I128" i="4"/>
  <c r="H9" i="11"/>
  <c r="I214" i="11" s="1"/>
  <c r="H11" i="11"/>
  <c r="I129" i="11" s="1"/>
  <c r="M887" i="4"/>
  <c r="M70" i="11" s="1"/>
  <c r="M101" i="11" s="1"/>
  <c r="O922" i="4"/>
  <c r="AE922" i="4"/>
  <c r="P922" i="4"/>
  <c r="AF922" i="4"/>
  <c r="S922" i="4"/>
  <c r="AI922" i="4"/>
  <c r="T922" i="4"/>
  <c r="AJ922" i="4"/>
  <c r="Q922" i="4"/>
  <c r="AG922" i="4"/>
  <c r="AL922" i="4"/>
  <c r="R922" i="4"/>
  <c r="T912" i="4"/>
  <c r="Q912" i="4"/>
  <c r="AG912" i="4"/>
  <c r="AD912" i="4"/>
  <c r="AI912" i="4"/>
  <c r="AE912" i="4"/>
  <c r="AA912" i="4"/>
  <c r="AH912" i="4"/>
  <c r="R913" i="4"/>
  <c r="AH913" i="4"/>
  <c r="U913" i="4"/>
  <c r="O913" i="4"/>
  <c r="AE913" i="4"/>
  <c r="Q913" i="4"/>
  <c r="T913" i="4"/>
  <c r="AJ913" i="4"/>
  <c r="P915" i="4"/>
  <c r="AF915" i="4"/>
  <c r="S915" i="4"/>
  <c r="Q915" i="4"/>
  <c r="AG915" i="4"/>
  <c r="W915" i="4"/>
  <c r="R915" i="4"/>
  <c r="AH915" i="4"/>
  <c r="R921" i="4"/>
  <c r="AH921" i="4"/>
  <c r="O921" i="4"/>
  <c r="AE921" i="4"/>
  <c r="P921" i="4"/>
  <c r="AF921" i="4"/>
  <c r="U921" i="4"/>
  <c r="AO921" i="4"/>
  <c r="S918" i="4"/>
  <c r="AI918" i="4"/>
  <c r="T918" i="4"/>
  <c r="AJ918" i="4"/>
  <c r="Q918" i="4"/>
  <c r="AG918" i="4"/>
  <c r="AH918" i="4"/>
  <c r="Z918" i="4"/>
  <c r="R917" i="4"/>
  <c r="AH917" i="4"/>
  <c r="S917" i="4"/>
  <c r="AI917" i="4"/>
  <c r="T917" i="4"/>
  <c r="AJ917" i="4"/>
  <c r="AG917" i="4"/>
  <c r="M917" i="4"/>
  <c r="S911" i="4"/>
  <c r="AI911" i="4"/>
  <c r="W922" i="4"/>
  <c r="AM922" i="4"/>
  <c r="X922" i="4"/>
  <c r="AN922" i="4"/>
  <c r="U922" i="4"/>
  <c r="AK922" i="4"/>
  <c r="AH922" i="4"/>
  <c r="N922" i="4"/>
  <c r="X912" i="4"/>
  <c r="U912" i="4"/>
  <c r="AK912" i="4"/>
  <c r="AJ912" i="4"/>
  <c r="AR912" i="4"/>
  <c r="AL912" i="4"/>
  <c r="AN912" i="4"/>
  <c r="AM912" i="4"/>
  <c r="V913" i="4"/>
  <c r="AL913" i="4"/>
  <c r="AC913" i="4"/>
  <c r="S913" i="4"/>
  <c r="AI913" i="4"/>
  <c r="Y913" i="4"/>
  <c r="X913" i="4"/>
  <c r="AN913" i="4"/>
  <c r="T915" i="4"/>
  <c r="AJ915" i="4"/>
  <c r="AA915" i="4"/>
  <c r="U915" i="4"/>
  <c r="AK915" i="4"/>
  <c r="AE915" i="4"/>
  <c r="V915" i="4"/>
  <c r="AL915" i="4"/>
  <c r="V921" i="4"/>
  <c r="AL921" i="4"/>
  <c r="S921" i="4"/>
  <c r="AI921" i="4"/>
  <c r="T921" i="4"/>
  <c r="AJ921" i="4"/>
  <c r="AK921" i="4"/>
  <c r="Q921" i="4"/>
  <c r="W918" i="4"/>
  <c r="AM918" i="4"/>
  <c r="X918" i="4"/>
  <c r="AN918" i="4"/>
  <c r="U918" i="4"/>
  <c r="AK918" i="4"/>
  <c r="V918" i="4"/>
  <c r="AP918" i="4"/>
  <c r="V917" i="4"/>
  <c r="AL917" i="4"/>
  <c r="W917" i="4"/>
  <c r="AM917" i="4"/>
  <c r="X917" i="4"/>
  <c r="AN917" i="4"/>
  <c r="AC917" i="4"/>
  <c r="Y917" i="4"/>
  <c r="W911" i="4"/>
  <c r="AM911" i="4"/>
  <c r="X911" i="4"/>
  <c r="AN911" i="4"/>
  <c r="AK911" i="4"/>
  <c r="V911" i="4"/>
  <c r="AP911" i="4"/>
  <c r="AO911" i="4"/>
  <c r="Y909" i="4"/>
  <c r="AO909" i="4"/>
  <c r="Z909" i="4"/>
  <c r="AP909" i="4"/>
  <c r="AA909" i="4"/>
  <c r="AF909" i="4"/>
  <c r="AJ909" i="4"/>
  <c r="AM909" i="4"/>
  <c r="W914" i="4"/>
  <c r="AM914" i="4"/>
  <c r="AH914" i="4"/>
  <c r="X914" i="4"/>
  <c r="AN914" i="4"/>
  <c r="V914" i="4"/>
  <c r="U914" i="4"/>
  <c r="AK914" i="4"/>
  <c r="X919" i="4"/>
  <c r="AN919" i="4"/>
  <c r="Y919" i="4"/>
  <c r="AO919" i="4"/>
  <c r="Z919" i="4"/>
  <c r="AA922" i="4"/>
  <c r="AQ922" i="4"/>
  <c r="AB922" i="4"/>
  <c r="AR922" i="4"/>
  <c r="Y922" i="4"/>
  <c r="AO922" i="4"/>
  <c r="Z922" i="4"/>
  <c r="AD922" i="4"/>
  <c r="AB912" i="4"/>
  <c r="Y912" i="4"/>
  <c r="N912" i="4"/>
  <c r="AO912" i="4"/>
  <c r="O912" i="4"/>
  <c r="AP912" i="4"/>
  <c r="R912" i="4"/>
  <c r="AQ912" i="4"/>
  <c r="Z913" i="4"/>
  <c r="AP913" i="4"/>
  <c r="AK913" i="4"/>
  <c r="W913" i="4"/>
  <c r="AM913" i="4"/>
  <c r="AG913" i="4"/>
  <c r="AB913" i="4"/>
  <c r="AR913" i="4"/>
  <c r="X915" i="4"/>
  <c r="AN915" i="4"/>
  <c r="AI915" i="4"/>
  <c r="Y915" i="4"/>
  <c r="AO915" i="4"/>
  <c r="AM915" i="4"/>
  <c r="Z915" i="4"/>
  <c r="AP915" i="4"/>
  <c r="Z921" i="4"/>
  <c r="AP921" i="4"/>
  <c r="W921" i="4"/>
  <c r="AM921" i="4"/>
  <c r="X921" i="4"/>
  <c r="AN921" i="4"/>
  <c r="AG921" i="4"/>
  <c r="AC921" i="4"/>
  <c r="AA918" i="4"/>
  <c r="AQ918" i="4"/>
  <c r="AB918" i="4"/>
  <c r="AR918" i="4"/>
  <c r="Y918" i="4"/>
  <c r="AO918" i="4"/>
  <c r="AL918" i="4"/>
  <c r="N918" i="4"/>
  <c r="Z917" i="4"/>
  <c r="AP917" i="4"/>
  <c r="AA917" i="4"/>
  <c r="AQ917" i="4"/>
  <c r="AB917" i="4"/>
  <c r="AR917" i="4"/>
  <c r="U917" i="4"/>
  <c r="AO917" i="4"/>
  <c r="AA911" i="4"/>
  <c r="AQ911" i="4"/>
  <c r="AB911" i="4"/>
  <c r="AR911" i="4"/>
  <c r="R911" i="4"/>
  <c r="AD911" i="4"/>
  <c r="Q911" i="4"/>
  <c r="M911" i="4"/>
  <c r="AC909" i="4"/>
  <c r="N909" i="4"/>
  <c r="AD909" i="4"/>
  <c r="O909" i="4"/>
  <c r="AE909" i="4"/>
  <c r="AQ909" i="4"/>
  <c r="AR909" i="4"/>
  <c r="M922" i="4"/>
  <c r="P912" i="4"/>
  <c r="S912" i="4"/>
  <c r="N913" i="4"/>
  <c r="AA913" i="4"/>
  <c r="M915" i="4"/>
  <c r="AC915" i="4"/>
  <c r="N921" i="4"/>
  <c r="AQ921" i="4"/>
  <c r="O918" i="4"/>
  <c r="M918" i="4"/>
  <c r="N917" i="4"/>
  <c r="P917" i="4"/>
  <c r="O911" i="4"/>
  <c r="AF911" i="4"/>
  <c r="AH911" i="4"/>
  <c r="Y911" i="4"/>
  <c r="AG909" i="4"/>
  <c r="AH909" i="4"/>
  <c r="AI909" i="4"/>
  <c r="AN909" i="4"/>
  <c r="S914" i="4"/>
  <c r="AQ914" i="4"/>
  <c r="P914" i="4"/>
  <c r="AJ914" i="4"/>
  <c r="AD914" i="4"/>
  <c r="AC914" i="4"/>
  <c r="T919" i="4"/>
  <c r="AR919" i="4"/>
  <c r="AG919" i="4"/>
  <c r="V919" i="4"/>
  <c r="AP919" i="4"/>
  <c r="AE919" i="4"/>
  <c r="AQ919" i="4"/>
  <c r="Y920" i="4"/>
  <c r="AO920" i="4"/>
  <c r="Z920" i="4"/>
  <c r="AP920" i="4"/>
  <c r="AA920" i="4"/>
  <c r="AQ920" i="4"/>
  <c r="X920" i="4"/>
  <c r="M920" i="4"/>
  <c r="X923" i="4"/>
  <c r="AN923" i="4"/>
  <c r="Y923" i="4"/>
  <c r="AO923" i="4"/>
  <c r="Z923" i="4"/>
  <c r="AP923" i="4"/>
  <c r="AI923" i="4"/>
  <c r="O923" i="4"/>
  <c r="V910" i="4"/>
  <c r="AL910" i="4"/>
  <c r="W910" i="4"/>
  <c r="AM910" i="4"/>
  <c r="AJ910" i="4"/>
  <c r="U910" i="4"/>
  <c r="AO910" i="4"/>
  <c r="AF910" i="4"/>
  <c r="Q910" i="4"/>
  <c r="AC922" i="4"/>
  <c r="AF912" i="4"/>
  <c r="W912" i="4"/>
  <c r="AD913" i="4"/>
  <c r="AQ913" i="4"/>
  <c r="AB915" i="4"/>
  <c r="O915" i="4"/>
  <c r="AD921" i="4"/>
  <c r="AB921" i="4"/>
  <c r="AE918" i="4"/>
  <c r="AC918" i="4"/>
  <c r="AD917" i="4"/>
  <c r="AF917" i="4"/>
  <c r="AE911" i="4"/>
  <c r="AJ911" i="4"/>
  <c r="N911" i="4"/>
  <c r="AG911" i="4"/>
  <c r="AK909" i="4"/>
  <c r="AL909" i="4"/>
  <c r="P909" i="4"/>
  <c r="X909" i="4"/>
  <c r="AA914" i="4"/>
  <c r="R914" i="4"/>
  <c r="T914" i="4"/>
  <c r="AR914" i="4"/>
  <c r="AL914" i="4"/>
  <c r="AG914" i="4"/>
  <c r="AB919" i="4"/>
  <c r="Q919" i="4"/>
  <c r="AK919" i="4"/>
  <c r="AD919" i="4"/>
  <c r="M919" i="4"/>
  <c r="W919" i="4"/>
  <c r="O919" i="4"/>
  <c r="AC920" i="4"/>
  <c r="N920" i="4"/>
  <c r="AD920" i="4"/>
  <c r="O920" i="4"/>
  <c r="AE920" i="4"/>
  <c r="T920" i="4"/>
  <c r="AN920" i="4"/>
  <c r="P920" i="4"/>
  <c r="AB923" i="4"/>
  <c r="AR923" i="4"/>
  <c r="AC923" i="4"/>
  <c r="N923" i="4"/>
  <c r="AD923" i="4"/>
  <c r="M923" i="4"/>
  <c r="AA923" i="4"/>
  <c r="AE923" i="4"/>
  <c r="Z910" i="4"/>
  <c r="AP910" i="4"/>
  <c r="AA910" i="4"/>
  <c r="AQ910" i="4"/>
  <c r="AR910" i="4"/>
  <c r="AC910" i="4"/>
  <c r="M910" i="4"/>
  <c r="AN910" i="4"/>
  <c r="P910" i="4"/>
  <c r="V922" i="4"/>
  <c r="AC912" i="4"/>
  <c r="M912" i="4"/>
  <c r="M913" i="4"/>
  <c r="P913" i="4"/>
  <c r="AR915" i="4"/>
  <c r="N915" i="4"/>
  <c r="M921" i="4"/>
  <c r="AR921" i="4"/>
  <c r="P918" i="4"/>
  <c r="R918" i="4"/>
  <c r="O917" i="4"/>
  <c r="Q917" i="4"/>
  <c r="P911" i="4"/>
  <c r="U911" i="4"/>
  <c r="AL911" i="4"/>
  <c r="Q909" i="4"/>
  <c r="R909" i="4"/>
  <c r="S909" i="4"/>
  <c r="AB909" i="4"/>
  <c r="M909" i="4"/>
  <c r="AE914" i="4"/>
  <c r="Z914" i="4"/>
  <c r="AB914" i="4"/>
  <c r="M914" i="4"/>
  <c r="Q914" i="4"/>
  <c r="AO914" i="4"/>
  <c r="AF919" i="4"/>
  <c r="U919" i="4"/>
  <c r="N919" i="4"/>
  <c r="AH919" i="4"/>
  <c r="S919" i="4"/>
  <c r="AM919" i="4"/>
  <c r="Q920" i="4"/>
  <c r="AG920" i="4"/>
  <c r="R920" i="4"/>
  <c r="AH920" i="4"/>
  <c r="S920" i="4"/>
  <c r="AI920" i="4"/>
  <c r="AJ920" i="4"/>
  <c r="AB920" i="4"/>
  <c r="P923" i="4"/>
  <c r="AF923" i="4"/>
  <c r="Q923" i="4"/>
  <c r="AG923" i="4"/>
  <c r="R923" i="4"/>
  <c r="AH923" i="4"/>
  <c r="W923" i="4"/>
  <c r="AQ923" i="4"/>
  <c r="N910" i="4"/>
  <c r="AD910" i="4"/>
  <c r="O910" i="4"/>
  <c r="AE910" i="4"/>
  <c r="T910" i="4"/>
  <c r="AK910" i="4"/>
  <c r="AP922" i="4"/>
  <c r="V912" i="4"/>
  <c r="Z912" i="4"/>
  <c r="AO913" i="4"/>
  <c r="AF913" i="4"/>
  <c r="AQ915" i="4"/>
  <c r="AD915" i="4"/>
  <c r="AA921" i="4"/>
  <c r="Y921" i="4"/>
  <c r="AF918" i="4"/>
  <c r="AD918" i="4"/>
  <c r="AE917" i="4"/>
  <c r="AK917" i="4"/>
  <c r="T911" i="4"/>
  <c r="AC911" i="4"/>
  <c r="Z911" i="4"/>
  <c r="U909" i="4"/>
  <c r="V909" i="4"/>
  <c r="W909" i="4"/>
  <c r="T909" i="4"/>
  <c r="O914" i="4"/>
  <c r="AI914" i="4"/>
  <c r="AP914" i="4"/>
  <c r="AF914" i="4"/>
  <c r="N914" i="4"/>
  <c r="Y914" i="4"/>
  <c r="P919" i="4"/>
  <c r="AJ919" i="4"/>
  <c r="AC919" i="4"/>
  <c r="R919" i="4"/>
  <c r="AL919" i="4"/>
  <c r="AI919" i="4"/>
  <c r="AA919" i="4"/>
  <c r="U920" i="4"/>
  <c r="AK920" i="4"/>
  <c r="V920" i="4"/>
  <c r="AL920" i="4"/>
  <c r="W920" i="4"/>
  <c r="AM920" i="4"/>
  <c r="AF920" i="4"/>
  <c r="AR920" i="4"/>
  <c r="T923" i="4"/>
  <c r="AJ923" i="4"/>
  <c r="U923" i="4"/>
  <c r="AK923" i="4"/>
  <c r="V923" i="4"/>
  <c r="AL923" i="4"/>
  <c r="AM923" i="4"/>
  <c r="S923" i="4"/>
  <c r="R910" i="4"/>
  <c r="AH910" i="4"/>
  <c r="S910" i="4"/>
  <c r="AI910" i="4"/>
  <c r="AB910" i="4"/>
  <c r="AG910" i="4"/>
  <c r="Y910" i="4"/>
  <c r="X910" i="4"/>
  <c r="M26" i="10"/>
  <c r="W886" i="4"/>
  <c r="W69" i="11" s="1"/>
  <c r="W100" i="11" s="1"/>
  <c r="AM886" i="4"/>
  <c r="AM69" i="11" s="1"/>
  <c r="AM100" i="11" s="1"/>
  <c r="X886" i="4"/>
  <c r="X69" i="11" s="1"/>
  <c r="X100" i="11" s="1"/>
  <c r="AN886" i="4"/>
  <c r="AN69" i="11" s="1"/>
  <c r="AN100" i="11" s="1"/>
  <c r="Y886" i="4"/>
  <c r="Y69" i="11" s="1"/>
  <c r="Y100" i="11" s="1"/>
  <c r="Z886" i="4"/>
  <c r="Z69" i="11" s="1"/>
  <c r="Z100" i="11" s="1"/>
  <c r="AK886" i="4"/>
  <c r="AK69" i="11" s="1"/>
  <c r="AK100" i="11" s="1"/>
  <c r="AL886" i="4"/>
  <c r="AL69" i="11" s="1"/>
  <c r="AL100" i="11" s="1"/>
  <c r="Y888" i="4"/>
  <c r="Y71" i="11" s="1"/>
  <c r="AO888" i="4"/>
  <c r="AO71" i="11" s="1"/>
  <c r="Z888" i="4"/>
  <c r="Z71" i="11" s="1"/>
  <c r="AP888" i="4"/>
  <c r="AP71" i="11" s="1"/>
  <c r="AQ888" i="4"/>
  <c r="AQ71" i="11" s="1"/>
  <c r="AR888" i="4"/>
  <c r="AR71" i="11" s="1"/>
  <c r="AF888" i="4"/>
  <c r="AF71" i="11" s="1"/>
  <c r="O888" i="4"/>
  <c r="O71" i="11" s="1"/>
  <c r="V895" i="4"/>
  <c r="AL895" i="4"/>
  <c r="W895" i="4"/>
  <c r="AM895" i="4"/>
  <c r="AJ895" i="4"/>
  <c r="AK895" i="4"/>
  <c r="AN895" i="4"/>
  <c r="AO895" i="4"/>
  <c r="S891" i="4"/>
  <c r="AI891" i="4"/>
  <c r="T891" i="4"/>
  <c r="AJ891" i="4"/>
  <c r="Y891" i="4"/>
  <c r="R891" i="4"/>
  <c r="AC891" i="4"/>
  <c r="AK891" i="4"/>
  <c r="T887" i="4"/>
  <c r="T70" i="11" s="1"/>
  <c r="T101" i="11" s="1"/>
  <c r="AJ887" i="4"/>
  <c r="AJ70" i="11" s="1"/>
  <c r="AJ101" i="11" s="1"/>
  <c r="Q887" i="4"/>
  <c r="Q70" i="11" s="1"/>
  <c r="Q101" i="11" s="1"/>
  <c r="AG887" i="4"/>
  <c r="AG70" i="11" s="1"/>
  <c r="AG101" i="11" s="1"/>
  <c r="Z887" i="4"/>
  <c r="Z70" i="11" s="1"/>
  <c r="Z101" i="11" s="1"/>
  <c r="AA887" i="4"/>
  <c r="AA70" i="11" s="1"/>
  <c r="AA101" i="11" s="1"/>
  <c r="AL887" i="4"/>
  <c r="AL70" i="11" s="1"/>
  <c r="AL101" i="11" s="1"/>
  <c r="AM887" i="4"/>
  <c r="AM70" i="11" s="1"/>
  <c r="AM101" i="11" s="1"/>
  <c r="P893" i="4"/>
  <c r="AF893" i="4"/>
  <c r="Q893" i="4"/>
  <c r="AG893" i="4"/>
  <c r="V893" i="4"/>
  <c r="AH893" i="4"/>
  <c r="AM893" i="4"/>
  <c r="S893" i="4"/>
  <c r="R900" i="4"/>
  <c r="AH900" i="4"/>
  <c r="O900" i="4"/>
  <c r="AE900" i="4"/>
  <c r="P900" i="4"/>
  <c r="AF900" i="4"/>
  <c r="Q900" i="4"/>
  <c r="AO900" i="4"/>
  <c r="S897" i="4"/>
  <c r="AI897" i="4"/>
  <c r="T897" i="4"/>
  <c r="AJ897" i="4"/>
  <c r="AC897" i="4"/>
  <c r="V897" i="4"/>
  <c r="AG897" i="4"/>
  <c r="Y897" i="4"/>
  <c r="T892" i="4"/>
  <c r="AJ892" i="4"/>
  <c r="U892" i="4"/>
  <c r="AK892" i="4"/>
  <c r="AH892" i="4"/>
  <c r="AI892" i="4"/>
  <c r="AD892" i="4"/>
  <c r="AL892" i="4"/>
  <c r="R898" i="4"/>
  <c r="AH898" i="4"/>
  <c r="S898" i="4"/>
  <c r="AI898" i="4"/>
  <c r="AB898" i="4"/>
  <c r="AC898" i="4"/>
  <c r="AF898" i="4"/>
  <c r="X898" i="4"/>
  <c r="N890" i="4"/>
  <c r="AD890" i="4"/>
  <c r="O890" i="4"/>
  <c r="AE890" i="4"/>
  <c r="P890" i="4"/>
  <c r="Q890" i="4"/>
  <c r="AB890" i="4"/>
  <c r="M890" i="4"/>
  <c r="N896" i="4"/>
  <c r="AA886" i="4"/>
  <c r="AA69" i="11" s="1"/>
  <c r="AA100" i="11" s="1"/>
  <c r="AQ886" i="4"/>
  <c r="AQ69" i="11" s="1"/>
  <c r="AQ100" i="11" s="1"/>
  <c r="AB886" i="4"/>
  <c r="AB69" i="11" s="1"/>
  <c r="AB100" i="11" s="1"/>
  <c r="AR886" i="4"/>
  <c r="AR69" i="11" s="1"/>
  <c r="AR100" i="11" s="1"/>
  <c r="AG886" i="4"/>
  <c r="AG69" i="11" s="1"/>
  <c r="AG100" i="11" s="1"/>
  <c r="AH886" i="4"/>
  <c r="AH69" i="11" s="1"/>
  <c r="AH100" i="11" s="1"/>
  <c r="AC886" i="4"/>
  <c r="AC69" i="11" s="1"/>
  <c r="AC100" i="11" s="1"/>
  <c r="N886" i="4"/>
  <c r="N69" i="11" s="1"/>
  <c r="N100" i="11" s="1"/>
  <c r="AC888" i="4"/>
  <c r="AC71" i="11" s="1"/>
  <c r="N888" i="4"/>
  <c r="N71" i="11" s="1"/>
  <c r="AD888" i="4"/>
  <c r="AD71" i="11" s="1"/>
  <c r="S888" i="4"/>
  <c r="S71" i="11" s="1"/>
  <c r="T888" i="4"/>
  <c r="T71" i="11" s="1"/>
  <c r="W888" i="4"/>
  <c r="W71" i="11" s="1"/>
  <c r="X888" i="4"/>
  <c r="X71" i="11" s="1"/>
  <c r="P888" i="4"/>
  <c r="P71" i="11" s="1"/>
  <c r="Z895" i="4"/>
  <c r="AP895" i="4"/>
  <c r="AA895" i="4"/>
  <c r="AQ895" i="4"/>
  <c r="AR895" i="4"/>
  <c r="M895" i="4"/>
  <c r="Q895" i="4"/>
  <c r="Y895" i="4"/>
  <c r="W891" i="4"/>
  <c r="AM891" i="4"/>
  <c r="X891" i="4"/>
  <c r="AN891" i="4"/>
  <c r="AG891" i="4"/>
  <c r="Z891" i="4"/>
  <c r="U891" i="4"/>
  <c r="V891" i="4"/>
  <c r="X887" i="4"/>
  <c r="X70" i="11" s="1"/>
  <c r="X101" i="11" s="1"/>
  <c r="AN887" i="4"/>
  <c r="AN70" i="11" s="1"/>
  <c r="AN101" i="11" s="1"/>
  <c r="U887" i="4"/>
  <c r="U70" i="11" s="1"/>
  <c r="U101" i="11" s="1"/>
  <c r="AK887" i="4"/>
  <c r="AK70" i="11" s="1"/>
  <c r="AK101" i="11" s="1"/>
  <c r="AH887" i="4"/>
  <c r="AH70" i="11" s="1"/>
  <c r="AH101" i="11" s="1"/>
  <c r="AI887" i="4"/>
  <c r="AI70" i="11" s="1"/>
  <c r="AI101" i="11" s="1"/>
  <c r="AD887" i="4"/>
  <c r="AD70" i="11" s="1"/>
  <c r="AD101" i="11" s="1"/>
  <c r="N887" i="4"/>
  <c r="N70" i="11" s="1"/>
  <c r="N101" i="11" s="1"/>
  <c r="T893" i="4"/>
  <c r="AJ893" i="4"/>
  <c r="U893" i="4"/>
  <c r="AK893" i="4"/>
  <c r="AD893" i="4"/>
  <c r="O893" i="4"/>
  <c r="Z893" i="4"/>
  <c r="AQ893" i="4"/>
  <c r="V900" i="4"/>
  <c r="AL900" i="4"/>
  <c r="S900" i="4"/>
  <c r="AI900" i="4"/>
  <c r="T900" i="4"/>
  <c r="AJ900" i="4"/>
  <c r="AG900" i="4"/>
  <c r="Y900" i="4"/>
  <c r="W897" i="4"/>
  <c r="AM897" i="4"/>
  <c r="X897" i="4"/>
  <c r="AN897" i="4"/>
  <c r="AK897" i="4"/>
  <c r="AD897" i="4"/>
  <c r="AO897" i="4"/>
  <c r="AP897" i="4"/>
  <c r="X892" i="4"/>
  <c r="AN892" i="4"/>
  <c r="Y892" i="4"/>
  <c r="AO892" i="4"/>
  <c r="AP892" i="4"/>
  <c r="AQ892" i="4"/>
  <c r="V892" i="4"/>
  <c r="AM892" i="4"/>
  <c r="V898" i="4"/>
  <c r="AL898" i="4"/>
  <c r="W898" i="4"/>
  <c r="AM898" i="4"/>
  <c r="AJ898" i="4"/>
  <c r="O886" i="4"/>
  <c r="O69" i="11" s="1"/>
  <c r="O100" i="11" s="1"/>
  <c r="P886" i="4"/>
  <c r="P69" i="11" s="1"/>
  <c r="P100" i="11" s="1"/>
  <c r="M886" i="4"/>
  <c r="M69" i="11" s="1"/>
  <c r="M100" i="11" s="1"/>
  <c r="AP886" i="4"/>
  <c r="AP69" i="11" s="1"/>
  <c r="AP100" i="11" s="1"/>
  <c r="Q888" i="4"/>
  <c r="Q71" i="11" s="1"/>
  <c r="R888" i="4"/>
  <c r="R71" i="11" s="1"/>
  <c r="AA888" i="4"/>
  <c r="AA71" i="11" s="1"/>
  <c r="AM888" i="4"/>
  <c r="AM71" i="11" s="1"/>
  <c r="N895" i="4"/>
  <c r="O895" i="4"/>
  <c r="T895" i="4"/>
  <c r="P895" i="4"/>
  <c r="AQ891" i="4"/>
  <c r="AR891" i="4"/>
  <c r="AH891" i="4"/>
  <c r="AL891" i="4"/>
  <c r="AR887" i="4"/>
  <c r="AR70" i="11" s="1"/>
  <c r="AR101" i="11" s="1"/>
  <c r="AO887" i="4"/>
  <c r="AO70" i="11" s="1"/>
  <c r="AO101" i="11" s="1"/>
  <c r="AQ887" i="4"/>
  <c r="AQ70" i="11" s="1"/>
  <c r="AQ101" i="11" s="1"/>
  <c r="O887" i="4"/>
  <c r="O70" i="11" s="1"/>
  <c r="O101" i="11" s="1"/>
  <c r="AN893" i="4"/>
  <c r="AO893" i="4"/>
  <c r="W893" i="4"/>
  <c r="AA893" i="4"/>
  <c r="AP900" i="4"/>
  <c r="AM900" i="4"/>
  <c r="AN900" i="4"/>
  <c r="AC900" i="4"/>
  <c r="AQ897" i="4"/>
  <c r="AR897" i="4"/>
  <c r="AL897" i="4"/>
  <c r="Z897" i="4"/>
  <c r="AR892" i="4"/>
  <c r="R892" i="4"/>
  <c r="M892" i="4"/>
  <c r="W892" i="4"/>
  <c r="AP898" i="4"/>
  <c r="AQ898" i="4"/>
  <c r="AK898" i="4"/>
  <c r="Q898" i="4"/>
  <c r="AH890" i="4"/>
  <c r="W890" i="4"/>
  <c r="AQ890" i="4"/>
  <c r="Y890" i="4"/>
  <c r="T890" i="4"/>
  <c r="U890" i="4"/>
  <c r="AD896" i="4"/>
  <c r="O896" i="4"/>
  <c r="AE896" i="4"/>
  <c r="T896" i="4"/>
  <c r="U896" i="4"/>
  <c r="P896" i="4"/>
  <c r="Q896" i="4"/>
  <c r="Q889" i="4"/>
  <c r="AG889" i="4"/>
  <c r="R889" i="4"/>
  <c r="AH889" i="4"/>
  <c r="W889" i="4"/>
  <c r="X889" i="4"/>
  <c r="AQ889" i="4"/>
  <c r="S889" i="4"/>
  <c r="Q899" i="4"/>
  <c r="AG899" i="4"/>
  <c r="R899" i="4"/>
  <c r="AH899" i="4"/>
  <c r="S899" i="4"/>
  <c r="AI899" i="4"/>
  <c r="AF899" i="4"/>
  <c r="AR899" i="4"/>
  <c r="M899" i="4"/>
  <c r="S886" i="4"/>
  <c r="S69" i="11" s="1"/>
  <c r="S100" i="11" s="1"/>
  <c r="T886" i="4"/>
  <c r="T69" i="11" s="1"/>
  <c r="T100" i="11" s="1"/>
  <c r="Q886" i="4"/>
  <c r="Q69" i="11" s="1"/>
  <c r="Q100" i="11" s="1"/>
  <c r="U886" i="4"/>
  <c r="U69" i="11" s="1"/>
  <c r="U100" i="11" s="1"/>
  <c r="U888" i="4"/>
  <c r="U71" i="11" s="1"/>
  <c r="V888" i="4"/>
  <c r="V71" i="11" s="1"/>
  <c r="AI888" i="4"/>
  <c r="AI71" i="11" s="1"/>
  <c r="AE888" i="4"/>
  <c r="AE71" i="11" s="1"/>
  <c r="R895" i="4"/>
  <c r="S895" i="4"/>
  <c r="AB895" i="4"/>
  <c r="AF895" i="4"/>
  <c r="O891" i="4"/>
  <c r="P891" i="4"/>
  <c r="Q891" i="4"/>
  <c r="AP891" i="4"/>
  <c r="P887" i="4"/>
  <c r="P70" i="11" s="1"/>
  <c r="P101" i="11" s="1"/>
  <c r="R887" i="4"/>
  <c r="R70" i="11" s="1"/>
  <c r="R101" i="11" s="1"/>
  <c r="V887" i="4"/>
  <c r="V70" i="11" s="1"/>
  <c r="V101" i="11" s="1"/>
  <c r="M893" i="4"/>
  <c r="AR893" i="4"/>
  <c r="N893" i="4"/>
  <c r="AE893" i="4"/>
  <c r="N900" i="4"/>
  <c r="M900" i="4"/>
  <c r="AQ900" i="4"/>
  <c r="AR900" i="4"/>
  <c r="O897" i="4"/>
  <c r="P897" i="4"/>
  <c r="U897" i="4"/>
  <c r="Q897" i="4"/>
  <c r="P892" i="4"/>
  <c r="Q892" i="4"/>
  <c r="Z892" i="4"/>
  <c r="N892" i="4"/>
  <c r="N898" i="4"/>
  <c r="O898" i="4"/>
  <c r="T898" i="4"/>
  <c r="M898" i="4"/>
  <c r="AG898" i="4"/>
  <c r="R890" i="4"/>
  <c r="AL890" i="4"/>
  <c r="AA890" i="4"/>
  <c r="X890" i="4"/>
  <c r="AG890" i="4"/>
  <c r="AC890" i="4"/>
  <c r="R896" i="4"/>
  <c r="AH896" i="4"/>
  <c r="S896" i="4"/>
  <c r="AI896" i="4"/>
  <c r="AB896" i="4"/>
  <c r="AC896" i="4"/>
  <c r="AF896" i="4"/>
  <c r="AG896" i="4"/>
  <c r="U889" i="4"/>
  <c r="AK889" i="4"/>
  <c r="V889" i="4"/>
  <c r="AL889" i="4"/>
  <c r="AE889" i="4"/>
  <c r="AF889" i="4"/>
  <c r="AI889" i="4"/>
  <c r="U899" i="4"/>
  <c r="AK899" i="4"/>
  <c r="V899" i="4"/>
  <c r="AL899" i="4"/>
  <c r="W899" i="4"/>
  <c r="AM899" i="4"/>
  <c r="T899" i="4"/>
  <c r="AE886" i="4"/>
  <c r="AE69" i="11" s="1"/>
  <c r="AE100" i="11" s="1"/>
  <c r="AF886" i="4"/>
  <c r="AF69" i="11" s="1"/>
  <c r="AF100" i="11" s="1"/>
  <c r="AO886" i="4"/>
  <c r="AO69" i="11" s="1"/>
  <c r="AO100" i="11" s="1"/>
  <c r="AD886" i="4"/>
  <c r="AD69" i="11" s="1"/>
  <c r="AD100" i="11" s="1"/>
  <c r="AG888" i="4"/>
  <c r="AG71" i="11" s="1"/>
  <c r="AH888" i="4"/>
  <c r="AH71" i="11" s="1"/>
  <c r="AB888" i="4"/>
  <c r="AB71" i="11" s="1"/>
  <c r="AN888" i="4"/>
  <c r="AN71" i="11" s="1"/>
  <c r="AD895" i="4"/>
  <c r="AE895" i="4"/>
  <c r="U895" i="4"/>
  <c r="AG895" i="4"/>
  <c r="AA891" i="4"/>
  <c r="AB891" i="4"/>
  <c r="AO891" i="4"/>
  <c r="N891" i="4"/>
  <c r="AB887" i="4"/>
  <c r="AB70" i="11" s="1"/>
  <c r="AB101" i="11" s="1"/>
  <c r="Y887" i="4"/>
  <c r="Y70" i="11" s="1"/>
  <c r="Y101" i="11" s="1"/>
  <c r="AP887" i="4"/>
  <c r="AP70" i="11" s="1"/>
  <c r="AP101" i="11" s="1"/>
  <c r="AE887" i="4"/>
  <c r="AE70" i="11" s="1"/>
  <c r="AE101" i="11" s="1"/>
  <c r="X893" i="4"/>
  <c r="Y893" i="4"/>
  <c r="AL893" i="4"/>
  <c r="AP893" i="4"/>
  <c r="Z900" i="4"/>
  <c r="W900" i="4"/>
  <c r="X900" i="4"/>
  <c r="U900" i="4"/>
  <c r="AA897" i="4"/>
  <c r="AB897" i="4"/>
  <c r="M897" i="4"/>
  <c r="R897" i="4"/>
  <c r="AB892" i="4"/>
  <c r="AC892" i="4"/>
  <c r="S892" i="4"/>
  <c r="O892" i="4"/>
  <c r="Z898" i="4"/>
  <c r="AA898" i="4"/>
  <c r="AR898" i="4"/>
  <c r="P898" i="4"/>
  <c r="Y898" i="4"/>
  <c r="V890" i="4"/>
  <c r="AP890" i="4"/>
  <c r="AI890" i="4"/>
  <c r="AF890" i="4"/>
  <c r="AO890" i="4"/>
  <c r="AJ890" i="4"/>
  <c r="V896" i="4"/>
  <c r="AL896" i="4"/>
  <c r="W896" i="4"/>
  <c r="AM896" i="4"/>
  <c r="AJ896" i="4"/>
  <c r="AK896" i="4"/>
  <c r="X896" i="4"/>
  <c r="Y896" i="4"/>
  <c r="Y889" i="4"/>
  <c r="AO889" i="4"/>
  <c r="Z889" i="4"/>
  <c r="AP889" i="4"/>
  <c r="AM889" i="4"/>
  <c r="AN889" i="4"/>
  <c r="AB889" i="4"/>
  <c r="AJ889" i="4"/>
  <c r="Y899" i="4"/>
  <c r="AO899" i="4"/>
  <c r="Z899" i="4"/>
  <c r="AP899" i="4"/>
  <c r="AA899" i="4"/>
  <c r="AQ899" i="4"/>
  <c r="AJ899" i="4"/>
  <c r="X899" i="4"/>
  <c r="AI886" i="4"/>
  <c r="AI69" i="11" s="1"/>
  <c r="AI100" i="11" s="1"/>
  <c r="AJ886" i="4"/>
  <c r="AJ69" i="11" s="1"/>
  <c r="AJ100" i="11" s="1"/>
  <c r="R886" i="4"/>
  <c r="R69" i="11" s="1"/>
  <c r="R100" i="11" s="1"/>
  <c r="V886" i="4"/>
  <c r="V69" i="11" s="1"/>
  <c r="V100" i="11" s="1"/>
  <c r="AK888" i="4"/>
  <c r="AK71" i="11" s="1"/>
  <c r="AL888" i="4"/>
  <c r="AL71" i="11" s="1"/>
  <c r="AJ888" i="4"/>
  <c r="AJ71" i="11" s="1"/>
  <c r="M888" i="4"/>
  <c r="M71" i="11" s="1"/>
  <c r="AH895" i="4"/>
  <c r="AI895" i="4"/>
  <c r="AC895" i="4"/>
  <c r="X895" i="4"/>
  <c r="AE891" i="4"/>
  <c r="AF891" i="4"/>
  <c r="M891" i="4"/>
  <c r="AD891" i="4"/>
  <c r="AF887" i="4"/>
  <c r="AF70" i="11" s="1"/>
  <c r="AF101" i="11" s="1"/>
  <c r="AC887" i="4"/>
  <c r="AC70" i="11" s="1"/>
  <c r="AC101" i="11" s="1"/>
  <c r="S887" i="4"/>
  <c r="S70" i="11" s="1"/>
  <c r="S101" i="11" s="1"/>
  <c r="W887" i="4"/>
  <c r="W70" i="11" s="1"/>
  <c r="W101" i="11" s="1"/>
  <c r="AB893" i="4"/>
  <c r="AC893" i="4"/>
  <c r="R893" i="4"/>
  <c r="AI893" i="4"/>
  <c r="AD900" i="4"/>
  <c r="AA900" i="4"/>
  <c r="AB900" i="4"/>
  <c r="AK900" i="4"/>
  <c r="AE897" i="4"/>
  <c r="AF897" i="4"/>
  <c r="N897" i="4"/>
  <c r="AH897" i="4"/>
  <c r="AF892" i="4"/>
  <c r="AG892" i="4"/>
  <c r="AA892" i="4"/>
  <c r="AE892" i="4"/>
  <c r="AD898" i="4"/>
  <c r="AE898" i="4"/>
  <c r="U898" i="4"/>
  <c r="AN898" i="4"/>
  <c r="AO898" i="4"/>
  <c r="Z890" i="4"/>
  <c r="S890" i="4"/>
  <c r="AM890" i="4"/>
  <c r="AN890" i="4"/>
  <c r="AR890" i="4"/>
  <c r="AK890" i="4"/>
  <c r="Z896" i="4"/>
  <c r="AP896" i="4"/>
  <c r="AA896" i="4"/>
  <c r="AQ896" i="4"/>
  <c r="AR896" i="4"/>
  <c r="M896" i="4"/>
  <c r="AN896" i="4"/>
  <c r="AO896" i="4"/>
  <c r="AC889" i="4"/>
  <c r="N889" i="4"/>
  <c r="AD889" i="4"/>
  <c r="O889" i="4"/>
  <c r="P889" i="4"/>
  <c r="AA889" i="4"/>
  <c r="AR889" i="4"/>
  <c r="T889" i="4"/>
  <c r="AC899" i="4"/>
  <c r="N899" i="4"/>
  <c r="AD899" i="4"/>
  <c r="O899" i="4"/>
  <c r="AE899" i="4"/>
  <c r="P899" i="4"/>
  <c r="AN899" i="4"/>
  <c r="AB899" i="4"/>
  <c r="R258" i="4"/>
  <c r="R258" i="10" s="1"/>
  <c r="N285" i="4"/>
  <c r="N285" i="10" s="1"/>
  <c r="R285" i="4"/>
  <c r="R285" i="10" s="1"/>
  <c r="V285" i="4"/>
  <c r="V285" i="10" s="1"/>
  <c r="Z285" i="4"/>
  <c r="Z285" i="10" s="1"/>
  <c r="AD285" i="4"/>
  <c r="AD285" i="10" s="1"/>
  <c r="AH285" i="4"/>
  <c r="AH285" i="10" s="1"/>
  <c r="AL285" i="4"/>
  <c r="AL285" i="10" s="1"/>
  <c r="AP285" i="4"/>
  <c r="AP285" i="10" s="1"/>
  <c r="O285" i="4"/>
  <c r="O285" i="10" s="1"/>
  <c r="S285" i="4"/>
  <c r="S285" i="10" s="1"/>
  <c r="W285" i="4"/>
  <c r="W285" i="10" s="1"/>
  <c r="AA285" i="4"/>
  <c r="AA285" i="10" s="1"/>
  <c r="AE285" i="4"/>
  <c r="AE285" i="10" s="1"/>
  <c r="AI285" i="4"/>
  <c r="AI285" i="10" s="1"/>
  <c r="AM285" i="4"/>
  <c r="AM285" i="10" s="1"/>
  <c r="AQ285" i="4"/>
  <c r="AQ285" i="10" s="1"/>
  <c r="P285" i="4"/>
  <c r="P285" i="10" s="1"/>
  <c r="X285" i="4"/>
  <c r="X285" i="10" s="1"/>
  <c r="AF285" i="4"/>
  <c r="AF285" i="10" s="1"/>
  <c r="AN285" i="4"/>
  <c r="AN285" i="10" s="1"/>
  <c r="T285" i="4"/>
  <c r="T285" i="10" s="1"/>
  <c r="AB285" i="4"/>
  <c r="AB285" i="10" s="1"/>
  <c r="AJ285" i="4"/>
  <c r="AJ285" i="10" s="1"/>
  <c r="AR285" i="4"/>
  <c r="AR285" i="10" s="1"/>
  <c r="Q285" i="4"/>
  <c r="Q285" i="10" s="1"/>
  <c r="AG285" i="4"/>
  <c r="AG285" i="10" s="1"/>
  <c r="U285" i="4"/>
  <c r="U285" i="10" s="1"/>
  <c r="AK285" i="4"/>
  <c r="AK285" i="10" s="1"/>
  <c r="Y285" i="4"/>
  <c r="Y285" i="10" s="1"/>
  <c r="AO285" i="4"/>
  <c r="AO285" i="10" s="1"/>
  <c r="AC285" i="4"/>
  <c r="AC285" i="10" s="1"/>
  <c r="O332" i="4"/>
  <c r="O332" i="10" s="1"/>
  <c r="S332" i="4"/>
  <c r="S332" i="10" s="1"/>
  <c r="W332" i="4"/>
  <c r="W332" i="10" s="1"/>
  <c r="AA332" i="4"/>
  <c r="AA332" i="10" s="1"/>
  <c r="AE332" i="4"/>
  <c r="AE332" i="10" s="1"/>
  <c r="AI332" i="4"/>
  <c r="AI332" i="10" s="1"/>
  <c r="AM332" i="4"/>
  <c r="AM332" i="10" s="1"/>
  <c r="AQ332" i="4"/>
  <c r="AQ332" i="10" s="1"/>
  <c r="P332" i="4"/>
  <c r="P332" i="10" s="1"/>
  <c r="T332" i="4"/>
  <c r="T332" i="10" s="1"/>
  <c r="X332" i="4"/>
  <c r="X332" i="10" s="1"/>
  <c r="AB332" i="4"/>
  <c r="AB332" i="10" s="1"/>
  <c r="AF332" i="4"/>
  <c r="AF332" i="10" s="1"/>
  <c r="AJ332" i="4"/>
  <c r="AJ332" i="10" s="1"/>
  <c r="AN332" i="4"/>
  <c r="AN332" i="10" s="1"/>
  <c r="AR332" i="4"/>
  <c r="AR332" i="10" s="1"/>
  <c r="Q332" i="4"/>
  <c r="Q332" i="10" s="1"/>
  <c r="Y332" i="4"/>
  <c r="Y332" i="10" s="1"/>
  <c r="AG332" i="4"/>
  <c r="AG332" i="10" s="1"/>
  <c r="AO332" i="4"/>
  <c r="AO332" i="10" s="1"/>
  <c r="R332" i="4"/>
  <c r="R332" i="10" s="1"/>
  <c r="Z332" i="4"/>
  <c r="Z332" i="10" s="1"/>
  <c r="AH332" i="4"/>
  <c r="AH332" i="10" s="1"/>
  <c r="AP332" i="4"/>
  <c r="AP332" i="10" s="1"/>
  <c r="V332" i="4"/>
  <c r="V332" i="10" s="1"/>
  <c r="AL332" i="4"/>
  <c r="AL332" i="10" s="1"/>
  <c r="N332" i="4"/>
  <c r="N332" i="10" s="1"/>
  <c r="AD332" i="4"/>
  <c r="AD332" i="10" s="1"/>
  <c r="AC332" i="4"/>
  <c r="AC332" i="10" s="1"/>
  <c r="AK332" i="4"/>
  <c r="AK332" i="10" s="1"/>
  <c r="M332" i="4"/>
  <c r="M332" i="10" s="1"/>
  <c r="U332" i="4"/>
  <c r="U332" i="10" s="1"/>
  <c r="N445" i="4"/>
  <c r="N445" i="10" s="1"/>
  <c r="R445" i="4"/>
  <c r="R445" i="10" s="1"/>
  <c r="V445" i="4"/>
  <c r="V445" i="10" s="1"/>
  <c r="Z445" i="4"/>
  <c r="Z445" i="10" s="1"/>
  <c r="AD445" i="4"/>
  <c r="AD445" i="10" s="1"/>
  <c r="AH445" i="4"/>
  <c r="AH445" i="10" s="1"/>
  <c r="AL445" i="4"/>
  <c r="AL445" i="10" s="1"/>
  <c r="AP445" i="4"/>
  <c r="AP445" i="10" s="1"/>
  <c r="O445" i="4"/>
  <c r="O445" i="10" s="1"/>
  <c r="T445" i="4"/>
  <c r="T445" i="10" s="1"/>
  <c r="Y445" i="4"/>
  <c r="Y445" i="10" s="1"/>
  <c r="AE445" i="4"/>
  <c r="AE445" i="10" s="1"/>
  <c r="AJ445" i="4"/>
  <c r="AJ445" i="10" s="1"/>
  <c r="AO445" i="4"/>
  <c r="AO445" i="10" s="1"/>
  <c r="P445" i="4"/>
  <c r="P445" i="10" s="1"/>
  <c r="U445" i="4"/>
  <c r="U445" i="10" s="1"/>
  <c r="AA445" i="4"/>
  <c r="AA445" i="10" s="1"/>
  <c r="AF445" i="4"/>
  <c r="AF445" i="10" s="1"/>
  <c r="AK445" i="4"/>
  <c r="AK445" i="10" s="1"/>
  <c r="AQ445" i="4"/>
  <c r="AQ445" i="10" s="1"/>
  <c r="M445" i="4"/>
  <c r="M445" i="10" s="1"/>
  <c r="W445" i="4"/>
  <c r="W445" i="10" s="1"/>
  <c r="AG445" i="4"/>
  <c r="AG445" i="10" s="1"/>
  <c r="AR445" i="4"/>
  <c r="AR445" i="10" s="1"/>
  <c r="X445" i="4"/>
  <c r="X445" i="10" s="1"/>
  <c r="AI445" i="4"/>
  <c r="AI445" i="10" s="1"/>
  <c r="Q445" i="4"/>
  <c r="Q445" i="10" s="1"/>
  <c r="AM445" i="4"/>
  <c r="AM445" i="10" s="1"/>
  <c r="S445" i="4"/>
  <c r="S445" i="10" s="1"/>
  <c r="AN445" i="4"/>
  <c r="AN445" i="10" s="1"/>
  <c r="AB445" i="4"/>
  <c r="AB445" i="10" s="1"/>
  <c r="AC445" i="4"/>
  <c r="AC445" i="10" s="1"/>
  <c r="O556" i="4"/>
  <c r="O556" i="10" s="1"/>
  <c r="S556" i="4"/>
  <c r="S556" i="10" s="1"/>
  <c r="W556" i="4"/>
  <c r="W556" i="10" s="1"/>
  <c r="AA556" i="4"/>
  <c r="AA556" i="10" s="1"/>
  <c r="AE556" i="4"/>
  <c r="AE556" i="10" s="1"/>
  <c r="AI556" i="4"/>
  <c r="AI556" i="10" s="1"/>
  <c r="AM556" i="4"/>
  <c r="AM556" i="10" s="1"/>
  <c r="AQ556" i="4"/>
  <c r="AQ556" i="10" s="1"/>
  <c r="P556" i="4"/>
  <c r="P556" i="10" s="1"/>
  <c r="T556" i="4"/>
  <c r="T556" i="10" s="1"/>
  <c r="X556" i="4"/>
  <c r="X556" i="10" s="1"/>
  <c r="AB556" i="4"/>
  <c r="AB556" i="10" s="1"/>
  <c r="AF556" i="4"/>
  <c r="AF556" i="10" s="1"/>
  <c r="AJ556" i="4"/>
  <c r="AJ556" i="10" s="1"/>
  <c r="AN556" i="4"/>
  <c r="AN556" i="10" s="1"/>
  <c r="AR556" i="4"/>
  <c r="AR556" i="10" s="1"/>
  <c r="Q556" i="4"/>
  <c r="Q556" i="10" s="1"/>
  <c r="Y556" i="4"/>
  <c r="Y556" i="10" s="1"/>
  <c r="AG556" i="4"/>
  <c r="AG556" i="10" s="1"/>
  <c r="AO556" i="4"/>
  <c r="AO556" i="10" s="1"/>
  <c r="R556" i="4"/>
  <c r="R556" i="10" s="1"/>
  <c r="Z556" i="4"/>
  <c r="Z556" i="10" s="1"/>
  <c r="AH556" i="4"/>
  <c r="AH556" i="10" s="1"/>
  <c r="AP556" i="4"/>
  <c r="AP556" i="10" s="1"/>
  <c r="AC556" i="4"/>
  <c r="AC556" i="10" s="1"/>
  <c r="N556" i="4"/>
  <c r="N556" i="10" s="1"/>
  <c r="AD556" i="4"/>
  <c r="AD556" i="10" s="1"/>
  <c r="M556" i="4"/>
  <c r="M556" i="10" s="1"/>
  <c r="U556" i="4"/>
  <c r="U556" i="10" s="1"/>
  <c r="AK556" i="4"/>
  <c r="AK556" i="10" s="1"/>
  <c r="V556" i="4"/>
  <c r="V556" i="10" s="1"/>
  <c r="AL556" i="4"/>
  <c r="AL556" i="10" s="1"/>
  <c r="Q376" i="4"/>
  <c r="Q376" i="10" s="1"/>
  <c r="U376" i="4"/>
  <c r="U376" i="10" s="1"/>
  <c r="Y376" i="4"/>
  <c r="Y376" i="10" s="1"/>
  <c r="AC376" i="4"/>
  <c r="AC376" i="10" s="1"/>
  <c r="AG376" i="4"/>
  <c r="AG376" i="10" s="1"/>
  <c r="AK376" i="4"/>
  <c r="AK376" i="10" s="1"/>
  <c r="AO376" i="4"/>
  <c r="AO376" i="10" s="1"/>
  <c r="N376" i="4"/>
  <c r="N376" i="10" s="1"/>
  <c r="R376" i="4"/>
  <c r="R376" i="10" s="1"/>
  <c r="V376" i="4"/>
  <c r="V376" i="10" s="1"/>
  <c r="Z376" i="4"/>
  <c r="Z376" i="10" s="1"/>
  <c r="AD376" i="4"/>
  <c r="AD376" i="10" s="1"/>
  <c r="AH376" i="4"/>
  <c r="AH376" i="10" s="1"/>
  <c r="AL376" i="4"/>
  <c r="AL376" i="10" s="1"/>
  <c r="AP376" i="4"/>
  <c r="AP376" i="10" s="1"/>
  <c r="O376" i="4"/>
  <c r="O376" i="10" s="1"/>
  <c r="W376" i="4"/>
  <c r="W376" i="10" s="1"/>
  <c r="AE376" i="4"/>
  <c r="AE376" i="10" s="1"/>
  <c r="AM376" i="4"/>
  <c r="AM376" i="10" s="1"/>
  <c r="P376" i="4"/>
  <c r="P376" i="10" s="1"/>
  <c r="X376" i="4"/>
  <c r="X376" i="10" s="1"/>
  <c r="AF376" i="4"/>
  <c r="AF376" i="10" s="1"/>
  <c r="AN376" i="4"/>
  <c r="AN376" i="10" s="1"/>
  <c r="M376" i="4"/>
  <c r="M376" i="10" s="1"/>
  <c r="AB376" i="4"/>
  <c r="AB376" i="10" s="1"/>
  <c r="AR376" i="4"/>
  <c r="AR376" i="10" s="1"/>
  <c r="T376" i="4"/>
  <c r="T376" i="10" s="1"/>
  <c r="AJ376" i="4"/>
  <c r="AJ376" i="10" s="1"/>
  <c r="AI376" i="4"/>
  <c r="AI376" i="10" s="1"/>
  <c r="AQ376" i="4"/>
  <c r="AQ376" i="10" s="1"/>
  <c r="S376" i="4"/>
  <c r="S376" i="10" s="1"/>
  <c r="AA376" i="4"/>
  <c r="AA376" i="10" s="1"/>
  <c r="O535" i="4"/>
  <c r="O535" i="10" s="1"/>
  <c r="S535" i="4"/>
  <c r="S535" i="10" s="1"/>
  <c r="W535" i="4"/>
  <c r="W535" i="10" s="1"/>
  <c r="AA535" i="4"/>
  <c r="AA535" i="10" s="1"/>
  <c r="AE535" i="4"/>
  <c r="AE535" i="10" s="1"/>
  <c r="AI535" i="4"/>
  <c r="AI535" i="10" s="1"/>
  <c r="AM535" i="4"/>
  <c r="AM535" i="10" s="1"/>
  <c r="AQ535" i="4"/>
  <c r="AQ535" i="10" s="1"/>
  <c r="P535" i="4"/>
  <c r="P535" i="10" s="1"/>
  <c r="T535" i="4"/>
  <c r="T535" i="10" s="1"/>
  <c r="X535" i="4"/>
  <c r="X535" i="10" s="1"/>
  <c r="AB535" i="4"/>
  <c r="AB535" i="10" s="1"/>
  <c r="AF535" i="4"/>
  <c r="AF535" i="10" s="1"/>
  <c r="AJ535" i="4"/>
  <c r="AJ535" i="10" s="1"/>
  <c r="AN535" i="4"/>
  <c r="AN535" i="10" s="1"/>
  <c r="AR535" i="4"/>
  <c r="AR535" i="10" s="1"/>
  <c r="M535" i="4"/>
  <c r="M535" i="10" s="1"/>
  <c r="Q535" i="4"/>
  <c r="Q535" i="10" s="1"/>
  <c r="Y535" i="4"/>
  <c r="Y535" i="10" s="1"/>
  <c r="AG535" i="4"/>
  <c r="AG535" i="10" s="1"/>
  <c r="AO535" i="4"/>
  <c r="AO535" i="10" s="1"/>
  <c r="R535" i="4"/>
  <c r="R535" i="10" s="1"/>
  <c r="Z535" i="4"/>
  <c r="Z535" i="10" s="1"/>
  <c r="AH535" i="4"/>
  <c r="AH535" i="10" s="1"/>
  <c r="AP535" i="4"/>
  <c r="AP535" i="10" s="1"/>
  <c r="U535" i="4"/>
  <c r="U535" i="10" s="1"/>
  <c r="AK535" i="4"/>
  <c r="AK535" i="10" s="1"/>
  <c r="N535" i="4"/>
  <c r="N535" i="10" s="1"/>
  <c r="AL535" i="4"/>
  <c r="AL535" i="10" s="1"/>
  <c r="AC535" i="4"/>
  <c r="AC535" i="10" s="1"/>
  <c r="V535" i="4"/>
  <c r="V535" i="10" s="1"/>
  <c r="AD535" i="4"/>
  <c r="AD535" i="10" s="1"/>
  <c r="O453" i="4"/>
  <c r="S453" i="4"/>
  <c r="W453" i="4"/>
  <c r="AA453" i="4"/>
  <c r="AE453" i="4"/>
  <c r="AI453" i="4"/>
  <c r="AM453" i="4"/>
  <c r="AQ453" i="4"/>
  <c r="P453" i="4"/>
  <c r="T453" i="4"/>
  <c r="X453" i="4"/>
  <c r="AB453" i="4"/>
  <c r="AF453" i="4"/>
  <c r="AJ453" i="4"/>
  <c r="AN453" i="4"/>
  <c r="AR453" i="4"/>
  <c r="M453" i="4"/>
  <c r="U453" i="4"/>
  <c r="AC453" i="4"/>
  <c r="AK453" i="4"/>
  <c r="N453" i="4"/>
  <c r="V453" i="4"/>
  <c r="AD453" i="4"/>
  <c r="AL453" i="4"/>
  <c r="Z453" i="4"/>
  <c r="AP453" i="4"/>
  <c r="R453" i="4"/>
  <c r="AH453" i="4"/>
  <c r="AG453" i="4"/>
  <c r="AO453" i="4"/>
  <c r="Q453" i="4"/>
  <c r="Y453" i="4"/>
  <c r="P629" i="4"/>
  <c r="P629" i="10" s="1"/>
  <c r="T629" i="4"/>
  <c r="T629" i="10" s="1"/>
  <c r="X629" i="4"/>
  <c r="X629" i="10" s="1"/>
  <c r="AB629" i="4"/>
  <c r="AB629" i="10" s="1"/>
  <c r="AF629" i="4"/>
  <c r="AF629" i="10" s="1"/>
  <c r="AJ629" i="4"/>
  <c r="AJ629" i="10" s="1"/>
  <c r="AN629" i="4"/>
  <c r="AN629" i="10" s="1"/>
  <c r="AR629" i="4"/>
  <c r="AR629" i="10" s="1"/>
  <c r="M629" i="4"/>
  <c r="M629" i="10" s="1"/>
  <c r="Q629" i="4"/>
  <c r="Q629" i="10" s="1"/>
  <c r="U629" i="4"/>
  <c r="U629" i="10" s="1"/>
  <c r="Y629" i="4"/>
  <c r="Y629" i="10" s="1"/>
  <c r="AC629" i="4"/>
  <c r="AC629" i="10" s="1"/>
  <c r="AG629" i="4"/>
  <c r="AG629" i="10" s="1"/>
  <c r="AK629" i="4"/>
  <c r="AK629" i="10" s="1"/>
  <c r="AO629" i="4"/>
  <c r="AO629" i="10" s="1"/>
  <c r="N629" i="4"/>
  <c r="N629" i="10" s="1"/>
  <c r="V629" i="4"/>
  <c r="V629" i="10" s="1"/>
  <c r="AD629" i="4"/>
  <c r="AD629" i="10" s="1"/>
  <c r="AL629" i="4"/>
  <c r="AL629" i="10" s="1"/>
  <c r="O629" i="4"/>
  <c r="O629" i="10" s="1"/>
  <c r="W629" i="4"/>
  <c r="W629" i="10" s="1"/>
  <c r="AE629" i="4"/>
  <c r="AE629" i="10" s="1"/>
  <c r="AM629" i="4"/>
  <c r="AM629" i="10" s="1"/>
  <c r="R629" i="4"/>
  <c r="R629" i="10" s="1"/>
  <c r="AH629" i="4"/>
  <c r="AH629" i="10" s="1"/>
  <c r="S629" i="4"/>
  <c r="S629" i="10" s="1"/>
  <c r="AI629" i="4"/>
  <c r="AI629" i="10" s="1"/>
  <c r="Z629" i="4"/>
  <c r="Z629" i="10" s="1"/>
  <c r="AP629" i="4"/>
  <c r="AP629" i="10" s="1"/>
  <c r="AA629" i="4"/>
  <c r="AA629" i="10" s="1"/>
  <c r="AQ629" i="4"/>
  <c r="AQ629" i="10" s="1"/>
  <c r="M478" i="4"/>
  <c r="M478" i="10" s="1"/>
  <c r="Q478" i="4"/>
  <c r="Q478" i="10" s="1"/>
  <c r="U478" i="4"/>
  <c r="U478" i="10" s="1"/>
  <c r="Y478" i="4"/>
  <c r="Y478" i="10" s="1"/>
  <c r="AC478" i="4"/>
  <c r="AC478" i="10" s="1"/>
  <c r="AG478" i="4"/>
  <c r="AG478" i="10" s="1"/>
  <c r="AK478" i="4"/>
  <c r="AK478" i="10" s="1"/>
  <c r="AO478" i="4"/>
  <c r="AO478" i="10" s="1"/>
  <c r="N478" i="4"/>
  <c r="N478" i="10" s="1"/>
  <c r="R478" i="4"/>
  <c r="R478" i="10" s="1"/>
  <c r="V478" i="4"/>
  <c r="V478" i="10" s="1"/>
  <c r="Z478" i="4"/>
  <c r="Z478" i="10" s="1"/>
  <c r="AD478" i="4"/>
  <c r="AD478" i="10" s="1"/>
  <c r="AH478" i="4"/>
  <c r="AH478" i="10" s="1"/>
  <c r="AL478" i="4"/>
  <c r="AL478" i="10" s="1"/>
  <c r="AP478" i="4"/>
  <c r="AP478" i="10" s="1"/>
  <c r="S478" i="4"/>
  <c r="S478" i="10" s="1"/>
  <c r="AA478" i="4"/>
  <c r="AA478" i="10" s="1"/>
  <c r="AI478" i="4"/>
  <c r="AI478" i="10" s="1"/>
  <c r="AQ478" i="4"/>
  <c r="AQ478" i="10" s="1"/>
  <c r="T478" i="4"/>
  <c r="T478" i="10" s="1"/>
  <c r="AB478" i="4"/>
  <c r="AB478" i="10" s="1"/>
  <c r="AJ478" i="4"/>
  <c r="AJ478" i="10" s="1"/>
  <c r="AR478" i="4"/>
  <c r="AR478" i="10" s="1"/>
  <c r="X478" i="4"/>
  <c r="X478" i="10" s="1"/>
  <c r="AN478" i="4"/>
  <c r="AN478" i="10" s="1"/>
  <c r="P478" i="4"/>
  <c r="P478" i="10" s="1"/>
  <c r="AF478" i="4"/>
  <c r="AF478" i="10" s="1"/>
  <c r="AE478" i="4"/>
  <c r="AE478" i="10" s="1"/>
  <c r="AM478" i="4"/>
  <c r="AM478" i="10" s="1"/>
  <c r="O478" i="4"/>
  <c r="O478" i="10" s="1"/>
  <c r="W478" i="4"/>
  <c r="W478" i="10" s="1"/>
  <c r="O639" i="4"/>
  <c r="S639" i="4"/>
  <c r="W639" i="4"/>
  <c r="AA639" i="4"/>
  <c r="AE639" i="4"/>
  <c r="AI639" i="4"/>
  <c r="AM639" i="4"/>
  <c r="AQ639" i="4"/>
  <c r="P639" i="4"/>
  <c r="T639" i="4"/>
  <c r="X639" i="4"/>
  <c r="AB639" i="4"/>
  <c r="AF639" i="4"/>
  <c r="AJ639" i="4"/>
  <c r="AN639" i="4"/>
  <c r="AR639" i="4"/>
  <c r="Q639" i="4"/>
  <c r="Y639" i="4"/>
  <c r="AG639" i="4"/>
  <c r="AO639" i="4"/>
  <c r="R639" i="4"/>
  <c r="Z639" i="4"/>
  <c r="AH639" i="4"/>
  <c r="AP639" i="4"/>
  <c r="M639" i="4"/>
  <c r="U639" i="4"/>
  <c r="AK639" i="4"/>
  <c r="V639" i="4"/>
  <c r="AL639" i="4"/>
  <c r="N639" i="4"/>
  <c r="AC639" i="4"/>
  <c r="AD639" i="4"/>
  <c r="P557" i="4"/>
  <c r="T557" i="4"/>
  <c r="X557" i="4"/>
  <c r="Q557" i="4"/>
  <c r="U557" i="4"/>
  <c r="Y557" i="4"/>
  <c r="AC557" i="4"/>
  <c r="R557" i="4"/>
  <c r="Z557" i="4"/>
  <c r="AE557" i="4"/>
  <c r="AI557" i="4"/>
  <c r="AM557" i="4"/>
  <c r="AQ557" i="4"/>
  <c r="S557" i="4"/>
  <c r="AA557" i="4"/>
  <c r="AF557" i="4"/>
  <c r="AJ557" i="4"/>
  <c r="AN557" i="4"/>
  <c r="AR557" i="4"/>
  <c r="M557" i="4"/>
  <c r="N557" i="4"/>
  <c r="AB557" i="4"/>
  <c r="AK557" i="4"/>
  <c r="O557" i="4"/>
  <c r="AD557" i="4"/>
  <c r="AL557" i="4"/>
  <c r="V557" i="4"/>
  <c r="AO557" i="4"/>
  <c r="AG557" i="4"/>
  <c r="W557" i="4"/>
  <c r="AP557" i="4"/>
  <c r="AH557" i="4"/>
  <c r="N530" i="4"/>
  <c r="N530" i="10" s="1"/>
  <c r="R530" i="4"/>
  <c r="R530" i="10" s="1"/>
  <c r="V530" i="4"/>
  <c r="V530" i="10" s="1"/>
  <c r="Z530" i="4"/>
  <c r="Z530" i="10" s="1"/>
  <c r="AD530" i="4"/>
  <c r="AD530" i="10" s="1"/>
  <c r="AH530" i="4"/>
  <c r="AH530" i="10" s="1"/>
  <c r="AL530" i="4"/>
  <c r="AL530" i="10" s="1"/>
  <c r="AP530" i="4"/>
  <c r="AP530" i="10" s="1"/>
  <c r="O530" i="4"/>
  <c r="O530" i="10" s="1"/>
  <c r="S530" i="4"/>
  <c r="S530" i="10" s="1"/>
  <c r="W530" i="4"/>
  <c r="W530" i="10" s="1"/>
  <c r="AA530" i="4"/>
  <c r="AA530" i="10" s="1"/>
  <c r="AE530" i="4"/>
  <c r="AE530" i="10" s="1"/>
  <c r="AI530" i="4"/>
  <c r="AI530" i="10" s="1"/>
  <c r="AM530" i="4"/>
  <c r="AM530" i="10" s="1"/>
  <c r="AQ530" i="4"/>
  <c r="AQ530" i="10" s="1"/>
  <c r="T530" i="4"/>
  <c r="T530" i="10" s="1"/>
  <c r="AB530" i="4"/>
  <c r="AB530" i="10" s="1"/>
  <c r="AJ530" i="4"/>
  <c r="AJ530" i="10" s="1"/>
  <c r="AR530" i="4"/>
  <c r="AR530" i="10" s="1"/>
  <c r="U530" i="4"/>
  <c r="U530" i="10" s="1"/>
  <c r="AC530" i="4"/>
  <c r="AC530" i="10" s="1"/>
  <c r="AK530" i="4"/>
  <c r="AK530" i="10" s="1"/>
  <c r="M530" i="4"/>
  <c r="M530" i="10" s="1"/>
  <c r="X530" i="4"/>
  <c r="X530" i="10" s="1"/>
  <c r="AN530" i="4"/>
  <c r="AN530" i="10" s="1"/>
  <c r="P530" i="4"/>
  <c r="P530" i="10" s="1"/>
  <c r="AF530" i="4"/>
  <c r="AF530" i="10" s="1"/>
  <c r="Y530" i="4"/>
  <c r="Y530" i="10" s="1"/>
  <c r="AO530" i="4"/>
  <c r="AO530" i="10" s="1"/>
  <c r="AG530" i="4"/>
  <c r="AG530" i="10" s="1"/>
  <c r="Q530" i="4"/>
  <c r="Q530" i="10" s="1"/>
  <c r="O586" i="4"/>
  <c r="O586" i="10" s="1"/>
  <c r="S586" i="4"/>
  <c r="S586" i="10" s="1"/>
  <c r="W586" i="4"/>
  <c r="W586" i="10" s="1"/>
  <c r="AA586" i="4"/>
  <c r="AA586" i="10" s="1"/>
  <c r="AE586" i="4"/>
  <c r="AE586" i="10" s="1"/>
  <c r="AI586" i="4"/>
  <c r="AI586" i="10" s="1"/>
  <c r="AM586" i="4"/>
  <c r="AM586" i="10" s="1"/>
  <c r="AQ586" i="4"/>
  <c r="AQ586" i="10" s="1"/>
  <c r="P586" i="4"/>
  <c r="P586" i="10" s="1"/>
  <c r="T586" i="4"/>
  <c r="T586" i="10" s="1"/>
  <c r="X586" i="4"/>
  <c r="X586" i="10" s="1"/>
  <c r="AB586" i="4"/>
  <c r="AB586" i="10" s="1"/>
  <c r="AF586" i="4"/>
  <c r="AF586" i="10" s="1"/>
  <c r="AJ586" i="4"/>
  <c r="AJ586" i="10" s="1"/>
  <c r="AN586" i="4"/>
  <c r="AN586" i="10" s="1"/>
  <c r="AR586" i="4"/>
  <c r="AR586" i="10" s="1"/>
  <c r="U586" i="4"/>
  <c r="U586" i="10" s="1"/>
  <c r="AC586" i="4"/>
  <c r="AC586" i="10" s="1"/>
  <c r="AK586" i="4"/>
  <c r="AK586" i="10" s="1"/>
  <c r="N586" i="4"/>
  <c r="N586" i="10" s="1"/>
  <c r="V586" i="4"/>
  <c r="V586" i="10" s="1"/>
  <c r="AD586" i="4"/>
  <c r="AD586" i="10" s="1"/>
  <c r="AL586" i="4"/>
  <c r="AL586" i="10" s="1"/>
  <c r="M586" i="4"/>
  <c r="M586" i="10" s="1"/>
  <c r="Q586" i="4"/>
  <c r="Q586" i="10" s="1"/>
  <c r="AG586" i="4"/>
  <c r="AG586" i="10" s="1"/>
  <c r="R586" i="4"/>
  <c r="R586" i="10" s="1"/>
  <c r="AH586" i="4"/>
  <c r="AH586" i="10" s="1"/>
  <c r="Y586" i="4"/>
  <c r="Y586" i="10" s="1"/>
  <c r="AO586" i="4"/>
  <c r="AO586" i="10" s="1"/>
  <c r="Z586" i="4"/>
  <c r="Z586" i="10" s="1"/>
  <c r="AP586" i="4"/>
  <c r="AP586" i="10" s="1"/>
  <c r="Q641" i="4"/>
  <c r="Q641" i="10" s="1"/>
  <c r="U641" i="4"/>
  <c r="U641" i="10" s="1"/>
  <c r="Y641" i="4"/>
  <c r="Y641" i="10" s="1"/>
  <c r="AC641" i="4"/>
  <c r="AC641" i="10" s="1"/>
  <c r="AG641" i="4"/>
  <c r="AG641" i="10" s="1"/>
  <c r="AK641" i="4"/>
  <c r="AK641" i="10" s="1"/>
  <c r="AO641" i="4"/>
  <c r="AO641" i="10" s="1"/>
  <c r="N641" i="4"/>
  <c r="N641" i="10" s="1"/>
  <c r="R641" i="4"/>
  <c r="R641" i="10" s="1"/>
  <c r="V641" i="4"/>
  <c r="V641" i="10" s="1"/>
  <c r="Z641" i="4"/>
  <c r="Z641" i="10" s="1"/>
  <c r="AD641" i="4"/>
  <c r="AD641" i="10" s="1"/>
  <c r="AH641" i="4"/>
  <c r="AH641" i="10" s="1"/>
  <c r="AL641" i="4"/>
  <c r="AL641" i="10" s="1"/>
  <c r="AP641" i="4"/>
  <c r="AP641" i="10" s="1"/>
  <c r="M641" i="4"/>
  <c r="M641" i="10" s="1"/>
  <c r="S641" i="4"/>
  <c r="S641" i="10" s="1"/>
  <c r="AA641" i="4"/>
  <c r="AA641" i="10" s="1"/>
  <c r="AI641" i="4"/>
  <c r="AI641" i="10" s="1"/>
  <c r="AQ641" i="4"/>
  <c r="AQ641" i="10" s="1"/>
  <c r="T641" i="4"/>
  <c r="T641" i="10" s="1"/>
  <c r="AB641" i="4"/>
  <c r="AB641" i="10" s="1"/>
  <c r="AJ641" i="4"/>
  <c r="AJ641" i="10" s="1"/>
  <c r="AR641" i="4"/>
  <c r="AR641" i="10" s="1"/>
  <c r="W641" i="4"/>
  <c r="W641" i="10" s="1"/>
  <c r="AM641" i="4"/>
  <c r="AM641" i="10" s="1"/>
  <c r="X641" i="4"/>
  <c r="X641" i="10" s="1"/>
  <c r="AN641" i="4"/>
  <c r="AN641" i="10" s="1"/>
  <c r="O641" i="4"/>
  <c r="O641" i="10" s="1"/>
  <c r="P641" i="4"/>
  <c r="P641" i="10" s="1"/>
  <c r="AE641" i="4"/>
  <c r="AE641" i="10" s="1"/>
  <c r="AF641" i="4"/>
  <c r="AF641" i="10" s="1"/>
  <c r="O706" i="4"/>
  <c r="O706" i="10" s="1"/>
  <c r="S706" i="4"/>
  <c r="S706" i="10" s="1"/>
  <c r="W706" i="4"/>
  <c r="W706" i="10" s="1"/>
  <c r="AA706" i="4"/>
  <c r="AA706" i="10" s="1"/>
  <c r="AE706" i="4"/>
  <c r="AE706" i="10" s="1"/>
  <c r="AI706" i="4"/>
  <c r="AI706" i="10" s="1"/>
  <c r="AM706" i="4"/>
  <c r="AM706" i="10" s="1"/>
  <c r="AQ706" i="4"/>
  <c r="AQ706" i="10" s="1"/>
  <c r="M706" i="4"/>
  <c r="M706" i="10" s="1"/>
  <c r="P706" i="4"/>
  <c r="P706" i="10" s="1"/>
  <c r="T706" i="4"/>
  <c r="T706" i="10" s="1"/>
  <c r="X706" i="4"/>
  <c r="X706" i="10" s="1"/>
  <c r="AB706" i="4"/>
  <c r="AB706" i="10" s="1"/>
  <c r="AF706" i="4"/>
  <c r="AF706" i="10" s="1"/>
  <c r="AJ706" i="4"/>
  <c r="AJ706" i="10" s="1"/>
  <c r="AN706" i="4"/>
  <c r="AN706" i="10" s="1"/>
  <c r="U706" i="4"/>
  <c r="U706" i="10" s="1"/>
  <c r="AC706" i="4"/>
  <c r="AC706" i="10" s="1"/>
  <c r="AK706" i="4"/>
  <c r="AK706" i="10" s="1"/>
  <c r="AR706" i="4"/>
  <c r="AR706" i="10" s="1"/>
  <c r="N706" i="4"/>
  <c r="N706" i="10" s="1"/>
  <c r="V706" i="4"/>
  <c r="V706" i="10" s="1"/>
  <c r="AD706" i="4"/>
  <c r="AD706" i="10" s="1"/>
  <c r="AL706" i="4"/>
  <c r="AL706" i="10" s="1"/>
  <c r="Y706" i="4"/>
  <c r="Y706" i="10" s="1"/>
  <c r="AO706" i="4"/>
  <c r="AO706" i="10" s="1"/>
  <c r="Z706" i="4"/>
  <c r="Z706" i="10" s="1"/>
  <c r="AP706" i="4"/>
  <c r="AP706" i="10" s="1"/>
  <c r="Q706" i="4"/>
  <c r="Q706" i="10" s="1"/>
  <c r="R706" i="4"/>
  <c r="R706" i="10" s="1"/>
  <c r="AG706" i="4"/>
  <c r="AG706" i="10" s="1"/>
  <c r="AH706" i="4"/>
  <c r="AH706" i="10" s="1"/>
  <c r="O784" i="4"/>
  <c r="O784" i="10" s="1"/>
  <c r="S784" i="4"/>
  <c r="S784" i="10" s="1"/>
  <c r="W784" i="4"/>
  <c r="W784" i="10" s="1"/>
  <c r="AA784" i="4"/>
  <c r="AA784" i="10" s="1"/>
  <c r="AE784" i="4"/>
  <c r="AE784" i="10" s="1"/>
  <c r="AI784" i="4"/>
  <c r="AI784" i="10" s="1"/>
  <c r="AM784" i="4"/>
  <c r="AM784" i="10" s="1"/>
  <c r="AQ784" i="4"/>
  <c r="AQ784" i="10" s="1"/>
  <c r="P784" i="4"/>
  <c r="P784" i="10" s="1"/>
  <c r="U784" i="4"/>
  <c r="U784" i="10" s="1"/>
  <c r="Z784" i="4"/>
  <c r="Z784" i="10" s="1"/>
  <c r="AF784" i="4"/>
  <c r="AF784" i="10" s="1"/>
  <c r="AK784" i="4"/>
  <c r="AK784" i="10" s="1"/>
  <c r="AP784" i="4"/>
  <c r="AP784" i="10" s="1"/>
  <c r="Q784" i="4"/>
  <c r="Q784" i="10" s="1"/>
  <c r="V784" i="4"/>
  <c r="V784" i="10" s="1"/>
  <c r="AB784" i="4"/>
  <c r="AB784" i="10" s="1"/>
  <c r="AG784" i="4"/>
  <c r="AG784" i="10" s="1"/>
  <c r="AL784" i="4"/>
  <c r="AL784" i="10" s="1"/>
  <c r="AR784" i="4"/>
  <c r="AR784" i="10" s="1"/>
  <c r="X784" i="4"/>
  <c r="X784" i="10" s="1"/>
  <c r="AH784" i="4"/>
  <c r="AH784" i="10" s="1"/>
  <c r="M784" i="4"/>
  <c r="M784" i="10" s="1"/>
  <c r="N784" i="4"/>
  <c r="N784" i="10" s="1"/>
  <c r="Y784" i="4"/>
  <c r="Y784" i="10" s="1"/>
  <c r="AJ784" i="4"/>
  <c r="AJ784" i="10" s="1"/>
  <c r="R784" i="4"/>
  <c r="R784" i="10" s="1"/>
  <c r="AN784" i="4"/>
  <c r="AN784" i="10" s="1"/>
  <c r="T784" i="4"/>
  <c r="T784" i="10" s="1"/>
  <c r="AO784" i="4"/>
  <c r="AO784" i="10" s="1"/>
  <c r="AC784" i="4"/>
  <c r="AC784" i="10" s="1"/>
  <c r="AD784" i="4"/>
  <c r="AD784" i="10" s="1"/>
  <c r="P785" i="4"/>
  <c r="P785" i="10" s="1"/>
  <c r="T785" i="4"/>
  <c r="T785" i="10" s="1"/>
  <c r="X785" i="4"/>
  <c r="X785" i="10" s="1"/>
  <c r="AB785" i="4"/>
  <c r="AB785" i="10" s="1"/>
  <c r="AF785" i="4"/>
  <c r="AF785" i="10" s="1"/>
  <c r="AJ785" i="4"/>
  <c r="AJ785" i="10" s="1"/>
  <c r="AN785" i="4"/>
  <c r="AN785" i="10" s="1"/>
  <c r="AR785" i="4"/>
  <c r="AR785" i="10" s="1"/>
  <c r="Q785" i="4"/>
  <c r="Q785" i="10" s="1"/>
  <c r="V785" i="4"/>
  <c r="V785" i="10" s="1"/>
  <c r="AA785" i="4"/>
  <c r="AA785" i="10" s="1"/>
  <c r="AG785" i="4"/>
  <c r="AG785" i="10" s="1"/>
  <c r="AL785" i="4"/>
  <c r="AL785" i="10" s="1"/>
  <c r="AQ785" i="4"/>
  <c r="AQ785" i="10" s="1"/>
  <c r="R785" i="4"/>
  <c r="R785" i="10" s="1"/>
  <c r="W785" i="4"/>
  <c r="W785" i="10" s="1"/>
  <c r="AC785" i="4"/>
  <c r="AC785" i="10" s="1"/>
  <c r="AH785" i="4"/>
  <c r="AH785" i="10" s="1"/>
  <c r="AM785" i="4"/>
  <c r="AM785" i="10" s="1"/>
  <c r="N785" i="4"/>
  <c r="N785" i="10" s="1"/>
  <c r="Y785" i="4"/>
  <c r="Y785" i="10" s="1"/>
  <c r="AI785" i="4"/>
  <c r="AI785" i="10" s="1"/>
  <c r="O785" i="4"/>
  <c r="O785" i="10" s="1"/>
  <c r="Z785" i="4"/>
  <c r="Z785" i="10" s="1"/>
  <c r="AK785" i="4"/>
  <c r="AK785" i="10" s="1"/>
  <c r="M785" i="4"/>
  <c r="M785" i="10" s="1"/>
  <c r="AD785" i="4"/>
  <c r="AD785" i="10" s="1"/>
  <c r="AE785" i="4"/>
  <c r="AE785" i="10" s="1"/>
  <c r="S785" i="4"/>
  <c r="S785" i="10" s="1"/>
  <c r="U785" i="4"/>
  <c r="U785" i="10" s="1"/>
  <c r="AO785" i="4"/>
  <c r="AO785" i="10" s="1"/>
  <c r="AP785" i="4"/>
  <c r="AP785" i="10" s="1"/>
  <c r="Q783" i="4"/>
  <c r="Q783" i="10" s="1"/>
  <c r="U783" i="4"/>
  <c r="U783" i="10" s="1"/>
  <c r="Y783" i="4"/>
  <c r="Y783" i="10" s="1"/>
  <c r="AC783" i="4"/>
  <c r="AC783" i="10" s="1"/>
  <c r="N783" i="4"/>
  <c r="N783" i="10" s="1"/>
  <c r="R783" i="4"/>
  <c r="R783" i="10" s="1"/>
  <c r="V783" i="4"/>
  <c r="V783" i="10" s="1"/>
  <c r="Z783" i="4"/>
  <c r="Z783" i="10" s="1"/>
  <c r="AD783" i="4"/>
  <c r="AD783" i="10" s="1"/>
  <c r="AH783" i="4"/>
  <c r="AH783" i="10" s="1"/>
  <c r="AL783" i="4"/>
  <c r="AL783" i="10" s="1"/>
  <c r="AP783" i="4"/>
  <c r="AP783" i="10" s="1"/>
  <c r="O783" i="4"/>
  <c r="O783" i="10" s="1"/>
  <c r="W783" i="4"/>
  <c r="W783" i="10" s="1"/>
  <c r="AE783" i="4"/>
  <c r="AE783" i="10" s="1"/>
  <c r="AJ783" i="4"/>
  <c r="AJ783" i="10" s="1"/>
  <c r="AO783" i="4"/>
  <c r="AO783" i="10" s="1"/>
  <c r="P783" i="4"/>
  <c r="P783" i="10" s="1"/>
  <c r="X783" i="4"/>
  <c r="X783" i="10" s="1"/>
  <c r="AF783" i="4"/>
  <c r="AF783" i="10" s="1"/>
  <c r="AK783" i="4"/>
  <c r="AK783" i="10" s="1"/>
  <c r="AQ783" i="4"/>
  <c r="AQ783" i="10" s="1"/>
  <c r="M783" i="4"/>
  <c r="M783" i="10" s="1"/>
  <c r="S783" i="4"/>
  <c r="S783" i="10" s="1"/>
  <c r="AG783" i="4"/>
  <c r="AG783" i="10" s="1"/>
  <c r="AR783" i="4"/>
  <c r="AR783" i="10" s="1"/>
  <c r="T783" i="4"/>
  <c r="T783" i="10" s="1"/>
  <c r="AI783" i="4"/>
  <c r="AI783" i="10" s="1"/>
  <c r="AA783" i="4"/>
  <c r="AA783" i="10" s="1"/>
  <c r="AB783" i="4"/>
  <c r="AB783" i="10" s="1"/>
  <c r="AM783" i="4"/>
  <c r="AM783" i="10" s="1"/>
  <c r="AN783" i="4"/>
  <c r="AN783" i="10" s="1"/>
  <c r="P808" i="4"/>
  <c r="P808" i="10" s="1"/>
  <c r="T808" i="4"/>
  <c r="T808" i="10" s="1"/>
  <c r="X808" i="4"/>
  <c r="X808" i="10" s="1"/>
  <c r="AB808" i="4"/>
  <c r="AB808" i="10" s="1"/>
  <c r="AF808" i="4"/>
  <c r="AF808" i="10" s="1"/>
  <c r="AJ808" i="4"/>
  <c r="AJ808" i="10" s="1"/>
  <c r="AN808" i="4"/>
  <c r="AN808" i="10" s="1"/>
  <c r="AR808" i="4"/>
  <c r="AR808" i="10" s="1"/>
  <c r="R808" i="4"/>
  <c r="R808" i="10" s="1"/>
  <c r="W808" i="4"/>
  <c r="W808" i="10" s="1"/>
  <c r="AC808" i="4"/>
  <c r="AC808" i="10" s="1"/>
  <c r="AH808" i="4"/>
  <c r="AH808" i="10" s="1"/>
  <c r="AM808" i="4"/>
  <c r="AM808" i="10" s="1"/>
  <c r="N808" i="4"/>
  <c r="N808" i="10" s="1"/>
  <c r="S808" i="4"/>
  <c r="S808" i="10" s="1"/>
  <c r="Y808" i="4"/>
  <c r="Y808" i="10" s="1"/>
  <c r="AD808" i="4"/>
  <c r="AD808" i="10" s="1"/>
  <c r="AI808" i="4"/>
  <c r="AI808" i="10" s="1"/>
  <c r="AO808" i="4"/>
  <c r="AO808" i="10" s="1"/>
  <c r="M808" i="4"/>
  <c r="M808" i="10" s="1"/>
  <c r="O808" i="4"/>
  <c r="O808" i="10" s="1"/>
  <c r="Z808" i="4"/>
  <c r="Z808" i="10" s="1"/>
  <c r="AK808" i="4"/>
  <c r="AK808" i="10" s="1"/>
  <c r="Q808" i="4"/>
  <c r="Q808" i="10" s="1"/>
  <c r="AA808" i="4"/>
  <c r="AA808" i="10" s="1"/>
  <c r="AL808" i="4"/>
  <c r="AL808" i="10" s="1"/>
  <c r="AE808" i="4"/>
  <c r="AE808" i="10" s="1"/>
  <c r="AG808" i="4"/>
  <c r="AG808" i="10" s="1"/>
  <c r="U808" i="4"/>
  <c r="U808" i="10" s="1"/>
  <c r="V808" i="4"/>
  <c r="V808" i="10" s="1"/>
  <c r="AP808" i="4"/>
  <c r="AP808" i="10" s="1"/>
  <c r="AQ808" i="4"/>
  <c r="AQ808" i="10" s="1"/>
  <c r="Q324" i="4"/>
  <c r="Q324" i="10" s="1"/>
  <c r="U324" i="4"/>
  <c r="U324" i="10" s="1"/>
  <c r="Y324" i="4"/>
  <c r="Y324" i="10" s="1"/>
  <c r="AC324" i="4"/>
  <c r="AC324" i="10" s="1"/>
  <c r="AG324" i="4"/>
  <c r="AG324" i="10" s="1"/>
  <c r="AK324" i="4"/>
  <c r="AK324" i="10" s="1"/>
  <c r="AO324" i="4"/>
  <c r="AO324" i="10" s="1"/>
  <c r="N324" i="4"/>
  <c r="N324" i="10" s="1"/>
  <c r="R324" i="4"/>
  <c r="R324" i="10" s="1"/>
  <c r="V324" i="4"/>
  <c r="V324" i="10" s="1"/>
  <c r="Z324" i="4"/>
  <c r="Z324" i="10" s="1"/>
  <c r="AD324" i="4"/>
  <c r="AD324" i="10" s="1"/>
  <c r="AH324" i="4"/>
  <c r="AH324" i="10" s="1"/>
  <c r="AL324" i="4"/>
  <c r="AL324" i="10" s="1"/>
  <c r="AP324" i="4"/>
  <c r="AP324" i="10" s="1"/>
  <c r="S324" i="4"/>
  <c r="S324" i="10" s="1"/>
  <c r="AA324" i="4"/>
  <c r="AA324" i="10" s="1"/>
  <c r="AI324" i="4"/>
  <c r="AI324" i="10" s="1"/>
  <c r="AQ324" i="4"/>
  <c r="AQ324" i="10" s="1"/>
  <c r="O324" i="4"/>
  <c r="O324" i="10" s="1"/>
  <c r="W324" i="4"/>
  <c r="W324" i="10" s="1"/>
  <c r="AE324" i="4"/>
  <c r="AE324" i="10" s="1"/>
  <c r="AM324" i="4"/>
  <c r="AM324" i="10" s="1"/>
  <c r="T324" i="4"/>
  <c r="T324" i="10" s="1"/>
  <c r="AJ324" i="4"/>
  <c r="AJ324" i="10" s="1"/>
  <c r="X324" i="4"/>
  <c r="X324" i="10" s="1"/>
  <c r="AN324" i="4"/>
  <c r="AN324" i="10" s="1"/>
  <c r="AB324" i="4"/>
  <c r="AB324" i="10" s="1"/>
  <c r="AR324" i="4"/>
  <c r="AR324" i="10" s="1"/>
  <c r="AF324" i="4"/>
  <c r="AF324" i="10" s="1"/>
  <c r="M324" i="4"/>
  <c r="M324" i="10" s="1"/>
  <c r="P324" i="4"/>
  <c r="P324" i="10" s="1"/>
  <c r="U253" i="4"/>
  <c r="AK253" i="4"/>
  <c r="V253" i="4"/>
  <c r="AE253" i="4"/>
  <c r="AI253" i="4"/>
  <c r="T253" i="4"/>
  <c r="Q363" i="4"/>
  <c r="Q363" i="10" s="1"/>
  <c r="U363" i="4"/>
  <c r="U363" i="10" s="1"/>
  <c r="Y363" i="4"/>
  <c r="Y363" i="10" s="1"/>
  <c r="AC363" i="4"/>
  <c r="AC363" i="10" s="1"/>
  <c r="AG363" i="4"/>
  <c r="AG363" i="10" s="1"/>
  <c r="AK363" i="4"/>
  <c r="AK363" i="10" s="1"/>
  <c r="AO363" i="4"/>
  <c r="AO363" i="10" s="1"/>
  <c r="N363" i="4"/>
  <c r="N363" i="10" s="1"/>
  <c r="R363" i="4"/>
  <c r="R363" i="10" s="1"/>
  <c r="V363" i="4"/>
  <c r="V363" i="10" s="1"/>
  <c r="Z363" i="4"/>
  <c r="Z363" i="10" s="1"/>
  <c r="AD363" i="4"/>
  <c r="AD363" i="10" s="1"/>
  <c r="AH363" i="4"/>
  <c r="AH363" i="10" s="1"/>
  <c r="AL363" i="4"/>
  <c r="AL363" i="10" s="1"/>
  <c r="AP363" i="4"/>
  <c r="AP363" i="10" s="1"/>
  <c r="O363" i="4"/>
  <c r="O363" i="10" s="1"/>
  <c r="W363" i="4"/>
  <c r="W363" i="10" s="1"/>
  <c r="AE363" i="4"/>
  <c r="AE363" i="10" s="1"/>
  <c r="AM363" i="4"/>
  <c r="AM363" i="10" s="1"/>
  <c r="P363" i="4"/>
  <c r="P363" i="10" s="1"/>
  <c r="X363" i="4"/>
  <c r="X363" i="10" s="1"/>
  <c r="AF363" i="4"/>
  <c r="AF363" i="10" s="1"/>
  <c r="AN363" i="4"/>
  <c r="AN363" i="10" s="1"/>
  <c r="M363" i="4"/>
  <c r="M363" i="10" s="1"/>
  <c r="AB363" i="4"/>
  <c r="AB363" i="10" s="1"/>
  <c r="AR363" i="4"/>
  <c r="AR363" i="10" s="1"/>
  <c r="T363" i="4"/>
  <c r="T363" i="10" s="1"/>
  <c r="AJ363" i="4"/>
  <c r="AJ363" i="10" s="1"/>
  <c r="AI363" i="4"/>
  <c r="AI363" i="10" s="1"/>
  <c r="AQ363" i="4"/>
  <c r="AQ363" i="10" s="1"/>
  <c r="S363" i="4"/>
  <c r="S363" i="10" s="1"/>
  <c r="AA363" i="4"/>
  <c r="AA363" i="10" s="1"/>
  <c r="O336" i="4"/>
  <c r="O336" i="10" s="1"/>
  <c r="S336" i="4"/>
  <c r="S336" i="10" s="1"/>
  <c r="W336" i="4"/>
  <c r="W336" i="10" s="1"/>
  <c r="AA336" i="4"/>
  <c r="AA336" i="10" s="1"/>
  <c r="AE336" i="4"/>
  <c r="AE336" i="10" s="1"/>
  <c r="AI336" i="4"/>
  <c r="AI336" i="10" s="1"/>
  <c r="AM336" i="4"/>
  <c r="AM336" i="10" s="1"/>
  <c r="AQ336" i="4"/>
  <c r="AQ336" i="10" s="1"/>
  <c r="P336" i="4"/>
  <c r="P336" i="10" s="1"/>
  <c r="T336" i="4"/>
  <c r="T336" i="10" s="1"/>
  <c r="X336" i="4"/>
  <c r="X336" i="10" s="1"/>
  <c r="AB336" i="4"/>
  <c r="AB336" i="10" s="1"/>
  <c r="AF336" i="4"/>
  <c r="AF336" i="10" s="1"/>
  <c r="AJ336" i="4"/>
  <c r="AJ336" i="10" s="1"/>
  <c r="AN336" i="4"/>
  <c r="AN336" i="10" s="1"/>
  <c r="AR336" i="4"/>
  <c r="AR336" i="10" s="1"/>
  <c r="R336" i="4"/>
  <c r="R336" i="10" s="1"/>
  <c r="Z336" i="4"/>
  <c r="Z336" i="10" s="1"/>
  <c r="AH336" i="4"/>
  <c r="AH336" i="10" s="1"/>
  <c r="AP336" i="4"/>
  <c r="AP336" i="10" s="1"/>
  <c r="N336" i="4"/>
  <c r="N336" i="10" s="1"/>
  <c r="V336" i="4"/>
  <c r="V336" i="10" s="1"/>
  <c r="AD336" i="4"/>
  <c r="AD336" i="10" s="1"/>
  <c r="AL336" i="4"/>
  <c r="AL336" i="10" s="1"/>
  <c r="M336" i="4"/>
  <c r="M336" i="10" s="1"/>
  <c r="AC336" i="4"/>
  <c r="AC336" i="10" s="1"/>
  <c r="U336" i="4"/>
  <c r="U336" i="10" s="1"/>
  <c r="AK336" i="4"/>
  <c r="AK336" i="10" s="1"/>
  <c r="Y336" i="4"/>
  <c r="Y336" i="10" s="1"/>
  <c r="AO336" i="4"/>
  <c r="AO336" i="10" s="1"/>
  <c r="Q336" i="4"/>
  <c r="Q336" i="10" s="1"/>
  <c r="AG336" i="4"/>
  <c r="AG336" i="10" s="1"/>
  <c r="Q359" i="4"/>
  <c r="U359" i="4"/>
  <c r="Y359" i="4"/>
  <c r="AC359" i="4"/>
  <c r="AG359" i="4"/>
  <c r="AK359" i="4"/>
  <c r="AO359" i="4"/>
  <c r="N359" i="4"/>
  <c r="R359" i="4"/>
  <c r="V359" i="4"/>
  <c r="Z359" i="4"/>
  <c r="AD359" i="4"/>
  <c r="AH359" i="4"/>
  <c r="AL359" i="4"/>
  <c r="AP359" i="4"/>
  <c r="S359" i="4"/>
  <c r="AA359" i="4"/>
  <c r="AI359" i="4"/>
  <c r="AQ359" i="4"/>
  <c r="T359" i="4"/>
  <c r="AB359" i="4"/>
  <c r="AJ359" i="4"/>
  <c r="AR359" i="4"/>
  <c r="X359" i="4"/>
  <c r="AN359" i="4"/>
  <c r="M359" i="4"/>
  <c r="P359" i="4"/>
  <c r="AF359" i="4"/>
  <c r="AE359" i="4"/>
  <c r="AM359" i="4"/>
  <c r="O359" i="4"/>
  <c r="W359" i="4"/>
  <c r="O361" i="4"/>
  <c r="O361" i="10" s="1"/>
  <c r="S361" i="4"/>
  <c r="S361" i="10" s="1"/>
  <c r="W361" i="4"/>
  <c r="W361" i="10" s="1"/>
  <c r="AA361" i="4"/>
  <c r="AA361" i="10" s="1"/>
  <c r="AE361" i="4"/>
  <c r="AE361" i="10" s="1"/>
  <c r="AI361" i="4"/>
  <c r="AI361" i="10" s="1"/>
  <c r="AM361" i="4"/>
  <c r="AM361" i="10" s="1"/>
  <c r="AQ361" i="4"/>
  <c r="AQ361" i="10" s="1"/>
  <c r="P361" i="4"/>
  <c r="P361" i="10" s="1"/>
  <c r="T361" i="4"/>
  <c r="T361" i="10" s="1"/>
  <c r="X361" i="4"/>
  <c r="X361" i="10" s="1"/>
  <c r="AB361" i="4"/>
  <c r="AB361" i="10" s="1"/>
  <c r="AF361" i="4"/>
  <c r="AF361" i="10" s="1"/>
  <c r="AJ361" i="4"/>
  <c r="AJ361" i="10" s="1"/>
  <c r="AN361" i="4"/>
  <c r="AN361" i="10" s="1"/>
  <c r="AR361" i="4"/>
  <c r="AR361" i="10" s="1"/>
  <c r="M361" i="4"/>
  <c r="M361" i="10" s="1"/>
  <c r="U361" i="4"/>
  <c r="U361" i="10" s="1"/>
  <c r="AC361" i="4"/>
  <c r="AC361" i="10" s="1"/>
  <c r="AK361" i="4"/>
  <c r="AK361" i="10" s="1"/>
  <c r="N361" i="4"/>
  <c r="N361" i="10" s="1"/>
  <c r="V361" i="4"/>
  <c r="V361" i="10" s="1"/>
  <c r="AD361" i="4"/>
  <c r="AD361" i="10" s="1"/>
  <c r="AL361" i="4"/>
  <c r="AL361" i="10" s="1"/>
  <c r="Z361" i="4"/>
  <c r="Z361" i="10" s="1"/>
  <c r="AP361" i="4"/>
  <c r="AP361" i="10" s="1"/>
  <c r="R361" i="4"/>
  <c r="R361" i="10" s="1"/>
  <c r="AH361" i="4"/>
  <c r="AH361" i="10" s="1"/>
  <c r="AG361" i="4"/>
  <c r="AG361" i="10" s="1"/>
  <c r="AO361" i="4"/>
  <c r="AO361" i="10" s="1"/>
  <c r="Q361" i="4"/>
  <c r="Q361" i="10" s="1"/>
  <c r="Y361" i="4"/>
  <c r="Y361" i="10" s="1"/>
  <c r="O426" i="4"/>
  <c r="O426" i="10" s="1"/>
  <c r="S426" i="4"/>
  <c r="S426" i="10" s="1"/>
  <c r="W426" i="4"/>
  <c r="W426" i="10" s="1"/>
  <c r="AA426" i="4"/>
  <c r="AA426" i="10" s="1"/>
  <c r="AE426" i="4"/>
  <c r="AE426" i="10" s="1"/>
  <c r="AI426" i="4"/>
  <c r="AI426" i="10" s="1"/>
  <c r="AM426" i="4"/>
  <c r="AM426" i="10" s="1"/>
  <c r="AQ426" i="4"/>
  <c r="AQ426" i="10" s="1"/>
  <c r="P426" i="4"/>
  <c r="P426" i="10" s="1"/>
  <c r="T426" i="4"/>
  <c r="T426" i="10" s="1"/>
  <c r="X426" i="4"/>
  <c r="X426" i="10" s="1"/>
  <c r="AB426" i="4"/>
  <c r="AB426" i="10" s="1"/>
  <c r="AF426" i="4"/>
  <c r="AF426" i="10" s="1"/>
  <c r="AJ426" i="4"/>
  <c r="AJ426" i="10" s="1"/>
  <c r="AN426" i="4"/>
  <c r="AN426" i="10" s="1"/>
  <c r="AR426" i="4"/>
  <c r="AR426" i="10" s="1"/>
  <c r="U426" i="4"/>
  <c r="U426" i="10" s="1"/>
  <c r="AC426" i="4"/>
  <c r="AC426" i="10" s="1"/>
  <c r="AK426" i="4"/>
  <c r="AK426" i="10" s="1"/>
  <c r="M426" i="4"/>
  <c r="M426" i="10" s="1"/>
  <c r="N426" i="4"/>
  <c r="N426" i="10" s="1"/>
  <c r="V426" i="4"/>
  <c r="V426" i="10" s="1"/>
  <c r="AD426" i="4"/>
  <c r="AD426" i="10" s="1"/>
  <c r="AL426" i="4"/>
  <c r="AL426" i="10" s="1"/>
  <c r="Z426" i="4"/>
  <c r="Z426" i="10" s="1"/>
  <c r="AP426" i="4"/>
  <c r="AP426" i="10" s="1"/>
  <c r="R426" i="4"/>
  <c r="R426" i="10" s="1"/>
  <c r="AH426" i="4"/>
  <c r="AH426" i="10" s="1"/>
  <c r="AG426" i="4"/>
  <c r="AG426" i="10" s="1"/>
  <c r="AO426" i="4"/>
  <c r="AO426" i="10" s="1"/>
  <c r="Q426" i="4"/>
  <c r="Q426" i="10" s="1"/>
  <c r="Y426" i="4"/>
  <c r="Y426" i="10" s="1"/>
  <c r="Q584" i="4"/>
  <c r="U584" i="4"/>
  <c r="Y584" i="4"/>
  <c r="AC584" i="4"/>
  <c r="AG584" i="4"/>
  <c r="AK584" i="4"/>
  <c r="AO584" i="4"/>
  <c r="N584" i="4"/>
  <c r="R584" i="4"/>
  <c r="V584" i="4"/>
  <c r="Z584" i="4"/>
  <c r="AD584" i="4"/>
  <c r="AH584" i="4"/>
  <c r="AL584" i="4"/>
  <c r="AP584" i="4"/>
  <c r="M584" i="4"/>
  <c r="S584" i="4"/>
  <c r="AA584" i="4"/>
  <c r="AI584" i="4"/>
  <c r="AQ584" i="4"/>
  <c r="T584" i="4"/>
  <c r="AB584" i="4"/>
  <c r="AJ584" i="4"/>
  <c r="AR584" i="4"/>
  <c r="O584" i="4"/>
  <c r="AE584" i="4"/>
  <c r="P584" i="4"/>
  <c r="AF584" i="4"/>
  <c r="W584" i="4"/>
  <c r="AM584" i="4"/>
  <c r="X584" i="4"/>
  <c r="AN584" i="4"/>
  <c r="O569" i="4"/>
  <c r="O569" i="10" s="1"/>
  <c r="S569" i="4"/>
  <c r="S569" i="10" s="1"/>
  <c r="W569" i="4"/>
  <c r="W569" i="10" s="1"/>
  <c r="AA569" i="4"/>
  <c r="AA569" i="10" s="1"/>
  <c r="AE569" i="4"/>
  <c r="AE569" i="10" s="1"/>
  <c r="AI569" i="4"/>
  <c r="AI569" i="10" s="1"/>
  <c r="AM569" i="4"/>
  <c r="AM569" i="10" s="1"/>
  <c r="AQ569" i="4"/>
  <c r="AQ569" i="10" s="1"/>
  <c r="P569" i="4"/>
  <c r="P569" i="10" s="1"/>
  <c r="T569" i="4"/>
  <c r="T569" i="10" s="1"/>
  <c r="X569" i="4"/>
  <c r="X569" i="10" s="1"/>
  <c r="AB569" i="4"/>
  <c r="AB569" i="10" s="1"/>
  <c r="AF569" i="4"/>
  <c r="AF569" i="10" s="1"/>
  <c r="AJ569" i="4"/>
  <c r="AJ569" i="10" s="1"/>
  <c r="AN569" i="4"/>
  <c r="AN569" i="10" s="1"/>
  <c r="AR569" i="4"/>
  <c r="AR569" i="10" s="1"/>
  <c r="Q569" i="4"/>
  <c r="Q569" i="10" s="1"/>
  <c r="Y569" i="4"/>
  <c r="Y569" i="10" s="1"/>
  <c r="AG569" i="4"/>
  <c r="AG569" i="10" s="1"/>
  <c r="AO569" i="4"/>
  <c r="AO569" i="10" s="1"/>
  <c r="R569" i="4"/>
  <c r="R569" i="10" s="1"/>
  <c r="Z569" i="4"/>
  <c r="Z569" i="10" s="1"/>
  <c r="AH569" i="4"/>
  <c r="AH569" i="10" s="1"/>
  <c r="AP569" i="4"/>
  <c r="AP569" i="10" s="1"/>
  <c r="AC569" i="4"/>
  <c r="AC569" i="10" s="1"/>
  <c r="M569" i="4"/>
  <c r="M569" i="10" s="1"/>
  <c r="N569" i="4"/>
  <c r="N569" i="10" s="1"/>
  <c r="AD569" i="4"/>
  <c r="AD569" i="10" s="1"/>
  <c r="U569" i="4"/>
  <c r="U569" i="10" s="1"/>
  <c r="AK569" i="4"/>
  <c r="AK569" i="10" s="1"/>
  <c r="V569" i="4"/>
  <c r="V569" i="10" s="1"/>
  <c r="AL569" i="4"/>
  <c r="AL569" i="10" s="1"/>
  <c r="O457" i="4"/>
  <c r="O457" i="10" s="1"/>
  <c r="S457" i="4"/>
  <c r="S457" i="10" s="1"/>
  <c r="W457" i="4"/>
  <c r="W457" i="10" s="1"/>
  <c r="AA457" i="4"/>
  <c r="AA457" i="10" s="1"/>
  <c r="AE457" i="4"/>
  <c r="AE457" i="10" s="1"/>
  <c r="AI457" i="4"/>
  <c r="AI457" i="10" s="1"/>
  <c r="AM457" i="4"/>
  <c r="AM457" i="10" s="1"/>
  <c r="AQ457" i="4"/>
  <c r="AQ457" i="10" s="1"/>
  <c r="P457" i="4"/>
  <c r="P457" i="10" s="1"/>
  <c r="T457" i="4"/>
  <c r="T457" i="10" s="1"/>
  <c r="X457" i="4"/>
  <c r="X457" i="10" s="1"/>
  <c r="AB457" i="4"/>
  <c r="AB457" i="10" s="1"/>
  <c r="AF457" i="4"/>
  <c r="AF457" i="10" s="1"/>
  <c r="AJ457" i="4"/>
  <c r="AJ457" i="10" s="1"/>
  <c r="AN457" i="4"/>
  <c r="AN457" i="10" s="1"/>
  <c r="AR457" i="4"/>
  <c r="AR457" i="10" s="1"/>
  <c r="M457" i="4"/>
  <c r="M457" i="10" s="1"/>
  <c r="Q457" i="4"/>
  <c r="Q457" i="10" s="1"/>
  <c r="Y457" i="4"/>
  <c r="Y457" i="10" s="1"/>
  <c r="AG457" i="4"/>
  <c r="AG457" i="10" s="1"/>
  <c r="AO457" i="4"/>
  <c r="AO457" i="10" s="1"/>
  <c r="R457" i="4"/>
  <c r="R457" i="10" s="1"/>
  <c r="Z457" i="4"/>
  <c r="Z457" i="10" s="1"/>
  <c r="AH457" i="4"/>
  <c r="AH457" i="10" s="1"/>
  <c r="AP457" i="4"/>
  <c r="AP457" i="10" s="1"/>
  <c r="N457" i="4"/>
  <c r="N457" i="10" s="1"/>
  <c r="AD457" i="4"/>
  <c r="AD457" i="10" s="1"/>
  <c r="V457" i="4"/>
  <c r="V457" i="10" s="1"/>
  <c r="AL457" i="4"/>
  <c r="AL457" i="10" s="1"/>
  <c r="AK457" i="4"/>
  <c r="AK457" i="10" s="1"/>
  <c r="U457" i="4"/>
  <c r="U457" i="10" s="1"/>
  <c r="AC457" i="4"/>
  <c r="AC457" i="10" s="1"/>
  <c r="O531" i="4"/>
  <c r="S531" i="4"/>
  <c r="W531" i="4"/>
  <c r="AA531" i="4"/>
  <c r="AE531" i="4"/>
  <c r="AI531" i="4"/>
  <c r="AM531" i="4"/>
  <c r="AQ531" i="4"/>
  <c r="P531" i="4"/>
  <c r="T531" i="4"/>
  <c r="X531" i="4"/>
  <c r="AB531" i="4"/>
  <c r="AF531" i="4"/>
  <c r="AJ531" i="4"/>
  <c r="AN531" i="4"/>
  <c r="AR531" i="4"/>
  <c r="M531" i="4"/>
  <c r="U531" i="4"/>
  <c r="AC531" i="4"/>
  <c r="AK531" i="4"/>
  <c r="N531" i="4"/>
  <c r="V531" i="4"/>
  <c r="AD531" i="4"/>
  <c r="AL531" i="4"/>
  <c r="Y531" i="4"/>
  <c r="AO531" i="4"/>
  <c r="Q531" i="4"/>
  <c r="AG531" i="4"/>
  <c r="Z531" i="4"/>
  <c r="AP531" i="4"/>
  <c r="R531" i="4"/>
  <c r="AH531" i="4"/>
  <c r="P454" i="4"/>
  <c r="T454" i="4"/>
  <c r="X454" i="4"/>
  <c r="AB454" i="4"/>
  <c r="AF454" i="4"/>
  <c r="AJ454" i="4"/>
  <c r="AN454" i="4"/>
  <c r="AR454" i="4"/>
  <c r="Q454" i="4"/>
  <c r="U454" i="4"/>
  <c r="Y454" i="4"/>
  <c r="AC454" i="4"/>
  <c r="AG454" i="4"/>
  <c r="AK454" i="4"/>
  <c r="AO454" i="4"/>
  <c r="N454" i="4"/>
  <c r="V454" i="4"/>
  <c r="AD454" i="4"/>
  <c r="AL454" i="4"/>
  <c r="O454" i="4"/>
  <c r="W454" i="4"/>
  <c r="AE454" i="4"/>
  <c r="AM454" i="4"/>
  <c r="AA454" i="4"/>
  <c r="AQ454" i="4"/>
  <c r="S454" i="4"/>
  <c r="AI454" i="4"/>
  <c r="AH454" i="4"/>
  <c r="AP454" i="4"/>
  <c r="M454" i="4"/>
  <c r="R454" i="4"/>
  <c r="Z454" i="4"/>
  <c r="P532" i="4"/>
  <c r="T532" i="4"/>
  <c r="X532" i="4"/>
  <c r="AB532" i="4"/>
  <c r="AF532" i="4"/>
  <c r="AJ532" i="4"/>
  <c r="AN532" i="4"/>
  <c r="AR532" i="4"/>
  <c r="Q532" i="4"/>
  <c r="U532" i="4"/>
  <c r="Y532" i="4"/>
  <c r="AC532" i="4"/>
  <c r="AG532" i="4"/>
  <c r="AK532" i="4"/>
  <c r="AO532" i="4"/>
  <c r="N532" i="4"/>
  <c r="V532" i="4"/>
  <c r="AD532" i="4"/>
  <c r="AL532" i="4"/>
  <c r="O532" i="4"/>
  <c r="W532" i="4"/>
  <c r="AE532" i="4"/>
  <c r="AM532" i="4"/>
  <c r="Z532" i="4"/>
  <c r="AP532" i="4"/>
  <c r="R532" i="4"/>
  <c r="AH532" i="4"/>
  <c r="AA532" i="4"/>
  <c r="AQ532" i="4"/>
  <c r="AI532" i="4"/>
  <c r="S532" i="4"/>
  <c r="M532" i="4"/>
  <c r="Q533" i="4"/>
  <c r="Q533" i="10" s="1"/>
  <c r="U533" i="4"/>
  <c r="U533" i="10" s="1"/>
  <c r="Y533" i="4"/>
  <c r="Y533" i="10" s="1"/>
  <c r="AC533" i="4"/>
  <c r="AC533" i="10" s="1"/>
  <c r="AG533" i="4"/>
  <c r="AG533" i="10" s="1"/>
  <c r="AK533" i="4"/>
  <c r="AK533" i="10" s="1"/>
  <c r="AO533" i="4"/>
  <c r="AO533" i="10" s="1"/>
  <c r="N533" i="4"/>
  <c r="N533" i="10" s="1"/>
  <c r="R533" i="4"/>
  <c r="R533" i="10" s="1"/>
  <c r="V533" i="4"/>
  <c r="V533" i="10" s="1"/>
  <c r="Z533" i="4"/>
  <c r="Z533" i="10" s="1"/>
  <c r="AD533" i="4"/>
  <c r="AD533" i="10" s="1"/>
  <c r="AH533" i="4"/>
  <c r="AH533" i="10" s="1"/>
  <c r="AL533" i="4"/>
  <c r="AL533" i="10" s="1"/>
  <c r="AP533" i="4"/>
  <c r="AP533" i="10" s="1"/>
  <c r="O533" i="4"/>
  <c r="O533" i="10" s="1"/>
  <c r="W533" i="4"/>
  <c r="W533" i="10" s="1"/>
  <c r="AE533" i="4"/>
  <c r="AE533" i="10" s="1"/>
  <c r="AM533" i="4"/>
  <c r="AM533" i="10" s="1"/>
  <c r="P533" i="4"/>
  <c r="P533" i="10" s="1"/>
  <c r="X533" i="4"/>
  <c r="X533" i="10" s="1"/>
  <c r="AF533" i="4"/>
  <c r="AF533" i="10" s="1"/>
  <c r="AN533" i="4"/>
  <c r="AN533" i="10" s="1"/>
  <c r="AA533" i="4"/>
  <c r="AA533" i="10" s="1"/>
  <c r="AQ533" i="4"/>
  <c r="AQ533" i="10" s="1"/>
  <c r="S533" i="4"/>
  <c r="S533" i="10" s="1"/>
  <c r="AI533" i="4"/>
  <c r="AI533" i="10" s="1"/>
  <c r="AB533" i="4"/>
  <c r="AB533" i="10" s="1"/>
  <c r="M533" i="4"/>
  <c r="M533" i="10" s="1"/>
  <c r="AR533" i="4"/>
  <c r="AR533" i="10" s="1"/>
  <c r="T533" i="4"/>
  <c r="T533" i="10" s="1"/>
  <c r="AJ533" i="4"/>
  <c r="AJ533" i="10" s="1"/>
  <c r="N534" i="4"/>
  <c r="N534" i="10" s="1"/>
  <c r="R534" i="4"/>
  <c r="R534" i="10" s="1"/>
  <c r="V534" i="4"/>
  <c r="V534" i="10" s="1"/>
  <c r="Z534" i="4"/>
  <c r="Z534" i="10" s="1"/>
  <c r="AD534" i="4"/>
  <c r="AD534" i="10" s="1"/>
  <c r="AH534" i="4"/>
  <c r="AH534" i="10" s="1"/>
  <c r="AL534" i="4"/>
  <c r="AL534" i="10" s="1"/>
  <c r="AP534" i="4"/>
  <c r="AP534" i="10" s="1"/>
  <c r="M534" i="4"/>
  <c r="M534" i="10" s="1"/>
  <c r="O534" i="4"/>
  <c r="O534" i="10" s="1"/>
  <c r="S534" i="4"/>
  <c r="S534" i="10" s="1"/>
  <c r="W534" i="4"/>
  <c r="W534" i="10" s="1"/>
  <c r="AA534" i="4"/>
  <c r="AA534" i="10" s="1"/>
  <c r="AE534" i="4"/>
  <c r="AE534" i="10" s="1"/>
  <c r="AI534" i="4"/>
  <c r="AI534" i="10" s="1"/>
  <c r="AM534" i="4"/>
  <c r="AM534" i="10" s="1"/>
  <c r="AQ534" i="4"/>
  <c r="AQ534" i="10" s="1"/>
  <c r="P534" i="4"/>
  <c r="P534" i="10" s="1"/>
  <c r="X534" i="4"/>
  <c r="X534" i="10" s="1"/>
  <c r="AF534" i="4"/>
  <c r="AF534" i="10" s="1"/>
  <c r="AN534" i="4"/>
  <c r="AN534" i="10" s="1"/>
  <c r="Q534" i="4"/>
  <c r="Q534" i="10" s="1"/>
  <c r="Y534" i="4"/>
  <c r="Y534" i="10" s="1"/>
  <c r="AG534" i="4"/>
  <c r="AG534" i="10" s="1"/>
  <c r="AO534" i="4"/>
  <c r="AO534" i="10" s="1"/>
  <c r="T534" i="4"/>
  <c r="T534" i="10" s="1"/>
  <c r="AJ534" i="4"/>
  <c r="AJ534" i="10" s="1"/>
  <c r="AB534" i="4"/>
  <c r="AB534" i="10" s="1"/>
  <c r="AK534" i="4"/>
  <c r="AK534" i="10" s="1"/>
  <c r="AC534" i="4"/>
  <c r="AC534" i="10" s="1"/>
  <c r="AR534" i="4"/>
  <c r="AR534" i="10" s="1"/>
  <c r="U534" i="4"/>
  <c r="U534" i="10" s="1"/>
  <c r="Q665" i="4"/>
  <c r="U665" i="4"/>
  <c r="Y665" i="4"/>
  <c r="AC665" i="4"/>
  <c r="AG665" i="4"/>
  <c r="AK665" i="4"/>
  <c r="AO665" i="4"/>
  <c r="N665" i="4"/>
  <c r="R665" i="4"/>
  <c r="V665" i="4"/>
  <c r="Z665" i="4"/>
  <c r="AD665" i="4"/>
  <c r="AH665" i="4"/>
  <c r="AL665" i="4"/>
  <c r="AP665" i="4"/>
  <c r="S665" i="4"/>
  <c r="AA665" i="4"/>
  <c r="AI665" i="4"/>
  <c r="AQ665" i="4"/>
  <c r="T665" i="4"/>
  <c r="AB665" i="4"/>
  <c r="AJ665" i="4"/>
  <c r="AR665" i="4"/>
  <c r="W665" i="4"/>
  <c r="AM665" i="4"/>
  <c r="X665" i="4"/>
  <c r="AN665" i="4"/>
  <c r="O665" i="4"/>
  <c r="P665" i="4"/>
  <c r="M665" i="4"/>
  <c r="AE665" i="4"/>
  <c r="AF665" i="4"/>
  <c r="Q669" i="4"/>
  <c r="Q669" i="10" s="1"/>
  <c r="U669" i="4"/>
  <c r="U669" i="10" s="1"/>
  <c r="Y669" i="4"/>
  <c r="Y669" i="10" s="1"/>
  <c r="AC669" i="4"/>
  <c r="AC669" i="10" s="1"/>
  <c r="AG669" i="4"/>
  <c r="AG669" i="10" s="1"/>
  <c r="AK669" i="4"/>
  <c r="AK669" i="10" s="1"/>
  <c r="AO669" i="4"/>
  <c r="AO669" i="10" s="1"/>
  <c r="N669" i="4"/>
  <c r="N669" i="10" s="1"/>
  <c r="R669" i="4"/>
  <c r="R669" i="10" s="1"/>
  <c r="V669" i="4"/>
  <c r="V669" i="10" s="1"/>
  <c r="Z669" i="4"/>
  <c r="Z669" i="10" s="1"/>
  <c r="AD669" i="4"/>
  <c r="AD669" i="10" s="1"/>
  <c r="AH669" i="4"/>
  <c r="AH669" i="10" s="1"/>
  <c r="AL669" i="4"/>
  <c r="AL669" i="10" s="1"/>
  <c r="AP669" i="4"/>
  <c r="AP669" i="10" s="1"/>
  <c r="O669" i="4"/>
  <c r="O669" i="10" s="1"/>
  <c r="W669" i="4"/>
  <c r="W669" i="10" s="1"/>
  <c r="AE669" i="4"/>
  <c r="AE669" i="10" s="1"/>
  <c r="AM669" i="4"/>
  <c r="AM669" i="10" s="1"/>
  <c r="P669" i="4"/>
  <c r="P669" i="10" s="1"/>
  <c r="X669" i="4"/>
  <c r="X669" i="10" s="1"/>
  <c r="AF669" i="4"/>
  <c r="AF669" i="10" s="1"/>
  <c r="AN669" i="4"/>
  <c r="AN669" i="10" s="1"/>
  <c r="M669" i="4"/>
  <c r="M669" i="10" s="1"/>
  <c r="AA669" i="4"/>
  <c r="AA669" i="10" s="1"/>
  <c r="AQ669" i="4"/>
  <c r="AQ669" i="10" s="1"/>
  <c r="AB669" i="4"/>
  <c r="AB669" i="10" s="1"/>
  <c r="AR669" i="4"/>
  <c r="AR669" i="10" s="1"/>
  <c r="S669" i="4"/>
  <c r="S669" i="10" s="1"/>
  <c r="T669" i="4"/>
  <c r="T669" i="10" s="1"/>
  <c r="AI669" i="4"/>
  <c r="AI669" i="10" s="1"/>
  <c r="AJ669" i="4"/>
  <c r="AJ669" i="10" s="1"/>
  <c r="N666" i="4"/>
  <c r="N666" i="10" s="1"/>
  <c r="R666" i="4"/>
  <c r="R666" i="10" s="1"/>
  <c r="V666" i="4"/>
  <c r="V666" i="10" s="1"/>
  <c r="Z666" i="4"/>
  <c r="Z666" i="10" s="1"/>
  <c r="AD666" i="4"/>
  <c r="AD666" i="10" s="1"/>
  <c r="AH666" i="4"/>
  <c r="AH666" i="10" s="1"/>
  <c r="AL666" i="4"/>
  <c r="AL666" i="10" s="1"/>
  <c r="AP666" i="4"/>
  <c r="AP666" i="10" s="1"/>
  <c r="M666" i="4"/>
  <c r="M666" i="10" s="1"/>
  <c r="O666" i="4"/>
  <c r="O666" i="10" s="1"/>
  <c r="S666" i="4"/>
  <c r="S666" i="10" s="1"/>
  <c r="W666" i="4"/>
  <c r="W666" i="10" s="1"/>
  <c r="AA666" i="4"/>
  <c r="AA666" i="10" s="1"/>
  <c r="AE666" i="4"/>
  <c r="AE666" i="10" s="1"/>
  <c r="AI666" i="4"/>
  <c r="AI666" i="10" s="1"/>
  <c r="AM666" i="4"/>
  <c r="AM666" i="10" s="1"/>
  <c r="AQ666" i="4"/>
  <c r="AQ666" i="10" s="1"/>
  <c r="T666" i="4"/>
  <c r="T666" i="10" s="1"/>
  <c r="AB666" i="4"/>
  <c r="AB666" i="10" s="1"/>
  <c r="AJ666" i="4"/>
  <c r="AJ666" i="10" s="1"/>
  <c r="AR666" i="4"/>
  <c r="AR666" i="10" s="1"/>
  <c r="U666" i="4"/>
  <c r="U666" i="10" s="1"/>
  <c r="AC666" i="4"/>
  <c r="AC666" i="10" s="1"/>
  <c r="AK666" i="4"/>
  <c r="AK666" i="10" s="1"/>
  <c r="X666" i="4"/>
  <c r="X666" i="10" s="1"/>
  <c r="AN666" i="4"/>
  <c r="AN666" i="10" s="1"/>
  <c r="Y666" i="4"/>
  <c r="Y666" i="10" s="1"/>
  <c r="AO666" i="4"/>
  <c r="AO666" i="10" s="1"/>
  <c r="P666" i="4"/>
  <c r="P666" i="10" s="1"/>
  <c r="Q666" i="4"/>
  <c r="Q666" i="10" s="1"/>
  <c r="AF666" i="4"/>
  <c r="AF666" i="10" s="1"/>
  <c r="AG666" i="4"/>
  <c r="AG666" i="10" s="1"/>
  <c r="N691" i="4"/>
  <c r="R691" i="4"/>
  <c r="V691" i="4"/>
  <c r="Z691" i="4"/>
  <c r="AD691" i="4"/>
  <c r="AH691" i="4"/>
  <c r="AL691" i="4"/>
  <c r="AP691" i="4"/>
  <c r="P691" i="4"/>
  <c r="U691" i="4"/>
  <c r="AA691" i="4"/>
  <c r="AF691" i="4"/>
  <c r="AK691" i="4"/>
  <c r="AQ691" i="4"/>
  <c r="Q691" i="4"/>
  <c r="W691" i="4"/>
  <c r="AB691" i="4"/>
  <c r="AG691" i="4"/>
  <c r="AM691" i="4"/>
  <c r="AR691" i="4"/>
  <c r="S691" i="4"/>
  <c r="AC691" i="4"/>
  <c r="AN691" i="4"/>
  <c r="T691" i="4"/>
  <c r="AE691" i="4"/>
  <c r="AO691" i="4"/>
  <c r="M691" i="4"/>
  <c r="AI691" i="4"/>
  <c r="O691" i="4"/>
  <c r="AJ691" i="4"/>
  <c r="X691" i="4"/>
  <c r="Y691" i="4"/>
  <c r="N682" i="4"/>
  <c r="N682" i="10" s="1"/>
  <c r="R682" i="4"/>
  <c r="R682" i="10" s="1"/>
  <c r="V682" i="4"/>
  <c r="V682" i="10" s="1"/>
  <c r="Z682" i="4"/>
  <c r="Z682" i="10" s="1"/>
  <c r="AD682" i="4"/>
  <c r="AD682" i="10" s="1"/>
  <c r="AH682" i="4"/>
  <c r="AH682" i="10" s="1"/>
  <c r="AL682" i="4"/>
  <c r="AL682" i="10" s="1"/>
  <c r="AP682" i="4"/>
  <c r="AP682" i="10" s="1"/>
  <c r="O682" i="4"/>
  <c r="O682" i="10" s="1"/>
  <c r="T682" i="4"/>
  <c r="T682" i="10" s="1"/>
  <c r="Y682" i="4"/>
  <c r="Y682" i="10" s="1"/>
  <c r="AE682" i="4"/>
  <c r="AE682" i="10" s="1"/>
  <c r="AJ682" i="4"/>
  <c r="AJ682" i="10" s="1"/>
  <c r="AO682" i="4"/>
  <c r="AO682" i="10" s="1"/>
  <c r="P682" i="4"/>
  <c r="P682" i="10" s="1"/>
  <c r="U682" i="4"/>
  <c r="U682" i="10" s="1"/>
  <c r="AA682" i="4"/>
  <c r="AA682" i="10" s="1"/>
  <c r="AF682" i="4"/>
  <c r="AF682" i="10" s="1"/>
  <c r="AK682" i="4"/>
  <c r="AK682" i="10" s="1"/>
  <c r="AQ682" i="4"/>
  <c r="AQ682" i="10" s="1"/>
  <c r="M682" i="4"/>
  <c r="M682" i="10" s="1"/>
  <c r="W682" i="4"/>
  <c r="W682" i="10" s="1"/>
  <c r="AG682" i="4"/>
  <c r="AG682" i="10" s="1"/>
  <c r="AR682" i="4"/>
  <c r="AR682" i="10" s="1"/>
  <c r="X682" i="4"/>
  <c r="X682" i="10" s="1"/>
  <c r="AI682" i="4"/>
  <c r="AI682" i="10" s="1"/>
  <c r="AB682" i="4"/>
  <c r="AB682" i="10" s="1"/>
  <c r="AC682" i="4"/>
  <c r="AC682" i="10" s="1"/>
  <c r="AM682" i="4"/>
  <c r="AM682" i="10" s="1"/>
  <c r="AN682" i="4"/>
  <c r="AN682" i="10" s="1"/>
  <c r="Q682" i="4"/>
  <c r="Q682" i="10" s="1"/>
  <c r="S682" i="4"/>
  <c r="S682" i="10" s="1"/>
  <c r="P707" i="4"/>
  <c r="P707" i="10" s="1"/>
  <c r="T707" i="4"/>
  <c r="T707" i="10" s="1"/>
  <c r="X707" i="4"/>
  <c r="X707" i="10" s="1"/>
  <c r="AB707" i="4"/>
  <c r="AB707" i="10" s="1"/>
  <c r="AF707" i="4"/>
  <c r="AF707" i="10" s="1"/>
  <c r="AJ707" i="4"/>
  <c r="AJ707" i="10" s="1"/>
  <c r="AN707" i="4"/>
  <c r="AN707" i="10" s="1"/>
  <c r="AR707" i="4"/>
  <c r="AR707" i="10" s="1"/>
  <c r="R707" i="4"/>
  <c r="R707" i="10" s="1"/>
  <c r="W707" i="4"/>
  <c r="W707" i="10" s="1"/>
  <c r="AC707" i="4"/>
  <c r="AC707" i="10" s="1"/>
  <c r="AH707" i="4"/>
  <c r="AH707" i="10" s="1"/>
  <c r="AM707" i="4"/>
  <c r="AM707" i="10" s="1"/>
  <c r="M707" i="4"/>
  <c r="M707" i="10" s="1"/>
  <c r="N707" i="4"/>
  <c r="N707" i="10" s="1"/>
  <c r="S707" i="4"/>
  <c r="S707" i="10" s="1"/>
  <c r="Y707" i="4"/>
  <c r="Y707" i="10" s="1"/>
  <c r="AD707" i="4"/>
  <c r="AD707" i="10" s="1"/>
  <c r="AI707" i="4"/>
  <c r="AI707" i="10" s="1"/>
  <c r="AO707" i="4"/>
  <c r="AO707" i="10" s="1"/>
  <c r="U707" i="4"/>
  <c r="U707" i="10" s="1"/>
  <c r="AE707" i="4"/>
  <c r="AE707" i="10" s="1"/>
  <c r="AP707" i="4"/>
  <c r="AP707" i="10" s="1"/>
  <c r="V707" i="4"/>
  <c r="V707" i="10" s="1"/>
  <c r="AG707" i="4"/>
  <c r="AG707" i="10" s="1"/>
  <c r="AQ707" i="4"/>
  <c r="AQ707" i="10" s="1"/>
  <c r="O707" i="4"/>
  <c r="O707" i="10" s="1"/>
  <c r="AK707" i="4"/>
  <c r="AK707" i="10" s="1"/>
  <c r="Q707" i="4"/>
  <c r="Q707" i="10" s="1"/>
  <c r="AL707" i="4"/>
  <c r="AL707" i="10" s="1"/>
  <c r="Z707" i="4"/>
  <c r="Z707" i="10" s="1"/>
  <c r="AA707" i="4"/>
  <c r="AA707" i="10" s="1"/>
  <c r="P805" i="4"/>
  <c r="P805" i="10" s="1"/>
  <c r="T805" i="4"/>
  <c r="T805" i="10" s="1"/>
  <c r="X805" i="4"/>
  <c r="X805" i="10" s="1"/>
  <c r="AB805" i="4"/>
  <c r="AB805" i="10" s="1"/>
  <c r="AF805" i="4"/>
  <c r="AF805" i="10" s="1"/>
  <c r="AJ805" i="4"/>
  <c r="AJ805" i="10" s="1"/>
  <c r="Q805" i="4"/>
  <c r="Q805" i="10" s="1"/>
  <c r="V805" i="4"/>
  <c r="V805" i="10" s="1"/>
  <c r="AA805" i="4"/>
  <c r="AA805" i="10" s="1"/>
  <c r="AG805" i="4"/>
  <c r="AG805" i="10" s="1"/>
  <c r="AL805" i="4"/>
  <c r="AL805" i="10" s="1"/>
  <c r="AP805" i="4"/>
  <c r="AP805" i="10" s="1"/>
  <c r="R805" i="4"/>
  <c r="R805" i="10" s="1"/>
  <c r="W805" i="4"/>
  <c r="W805" i="10" s="1"/>
  <c r="AC805" i="4"/>
  <c r="AC805" i="10" s="1"/>
  <c r="AH805" i="4"/>
  <c r="AH805" i="10" s="1"/>
  <c r="AM805" i="4"/>
  <c r="AM805" i="10" s="1"/>
  <c r="AQ805" i="4"/>
  <c r="AQ805" i="10" s="1"/>
  <c r="S805" i="4"/>
  <c r="S805" i="10" s="1"/>
  <c r="AD805" i="4"/>
  <c r="AD805" i="10" s="1"/>
  <c r="AN805" i="4"/>
  <c r="AN805" i="10" s="1"/>
  <c r="U805" i="4"/>
  <c r="U805" i="10" s="1"/>
  <c r="AE805" i="4"/>
  <c r="AE805" i="10" s="1"/>
  <c r="AO805" i="4"/>
  <c r="AO805" i="10" s="1"/>
  <c r="M805" i="4"/>
  <c r="M805" i="10" s="1"/>
  <c r="N805" i="4"/>
  <c r="N805" i="10" s="1"/>
  <c r="AI805" i="4"/>
  <c r="AI805" i="10" s="1"/>
  <c r="O805" i="4"/>
  <c r="O805" i="10" s="1"/>
  <c r="AK805" i="4"/>
  <c r="AK805" i="10" s="1"/>
  <c r="Y805" i="4"/>
  <c r="Y805" i="10" s="1"/>
  <c r="Z805" i="4"/>
  <c r="Z805" i="10" s="1"/>
  <c r="AR805" i="4"/>
  <c r="AR805" i="10" s="1"/>
  <c r="N821" i="4"/>
  <c r="N821" i="10" s="1"/>
  <c r="R821" i="4"/>
  <c r="R821" i="10" s="1"/>
  <c r="V821" i="4"/>
  <c r="V821" i="10" s="1"/>
  <c r="Z821" i="4"/>
  <c r="Z821" i="10" s="1"/>
  <c r="AD821" i="4"/>
  <c r="AD821" i="10" s="1"/>
  <c r="AH821" i="4"/>
  <c r="AH821" i="10" s="1"/>
  <c r="AL821" i="4"/>
  <c r="AL821" i="10" s="1"/>
  <c r="AP821" i="4"/>
  <c r="AP821" i="10" s="1"/>
  <c r="O821" i="4"/>
  <c r="O821" i="10" s="1"/>
  <c r="S821" i="4"/>
  <c r="S821" i="10" s="1"/>
  <c r="W821" i="4"/>
  <c r="W821" i="10" s="1"/>
  <c r="AA821" i="4"/>
  <c r="AA821" i="10" s="1"/>
  <c r="AE821" i="4"/>
  <c r="AE821" i="10" s="1"/>
  <c r="AI821" i="4"/>
  <c r="AI821" i="10" s="1"/>
  <c r="AM821" i="4"/>
  <c r="AM821" i="10" s="1"/>
  <c r="AQ821" i="4"/>
  <c r="AQ821" i="10" s="1"/>
  <c r="P821" i="4"/>
  <c r="P821" i="10" s="1"/>
  <c r="T821" i="4"/>
  <c r="T821" i="10" s="1"/>
  <c r="X821" i="4"/>
  <c r="X821" i="10" s="1"/>
  <c r="AB821" i="4"/>
  <c r="AB821" i="10" s="1"/>
  <c r="AF821" i="4"/>
  <c r="AF821" i="10" s="1"/>
  <c r="AJ821" i="4"/>
  <c r="AJ821" i="10" s="1"/>
  <c r="AN821" i="4"/>
  <c r="AN821" i="10" s="1"/>
  <c r="AR821" i="4"/>
  <c r="AR821" i="10" s="1"/>
  <c r="Y821" i="4"/>
  <c r="Y821" i="10" s="1"/>
  <c r="AO821" i="4"/>
  <c r="AO821" i="10" s="1"/>
  <c r="AC821" i="4"/>
  <c r="AC821" i="10" s="1"/>
  <c r="AG821" i="4"/>
  <c r="AG821" i="10" s="1"/>
  <c r="AK821" i="4"/>
  <c r="AK821" i="10" s="1"/>
  <c r="M821" i="4"/>
  <c r="M821" i="10" s="1"/>
  <c r="Q821" i="4"/>
  <c r="Q821" i="10" s="1"/>
  <c r="U821" i="4"/>
  <c r="U821" i="10" s="1"/>
  <c r="P570" i="4"/>
  <c r="T570" i="4"/>
  <c r="X570" i="4"/>
  <c r="AB570" i="4"/>
  <c r="AF570" i="4"/>
  <c r="AJ570" i="4"/>
  <c r="AN570" i="4"/>
  <c r="AR570" i="4"/>
  <c r="M570" i="4"/>
  <c r="Q570" i="4"/>
  <c r="U570" i="4"/>
  <c r="Y570" i="4"/>
  <c r="AC570" i="4"/>
  <c r="AG570" i="4"/>
  <c r="AK570" i="4"/>
  <c r="AO570" i="4"/>
  <c r="R570" i="4"/>
  <c r="Z570" i="4"/>
  <c r="AH570" i="4"/>
  <c r="AP570" i="4"/>
  <c r="S570" i="4"/>
  <c r="AA570" i="4"/>
  <c r="AI570" i="4"/>
  <c r="AQ570" i="4"/>
  <c r="N570" i="4"/>
  <c r="AD570" i="4"/>
  <c r="O570" i="4"/>
  <c r="AE570" i="4"/>
  <c r="V570" i="4"/>
  <c r="AL570" i="4"/>
  <c r="W570" i="4"/>
  <c r="AM570" i="4"/>
  <c r="Q244" i="4"/>
  <c r="Q244" i="10" s="1"/>
  <c r="U244" i="4"/>
  <c r="U244" i="10" s="1"/>
  <c r="Y244" i="4"/>
  <c r="Y244" i="10" s="1"/>
  <c r="AC244" i="4"/>
  <c r="AC244" i="10" s="1"/>
  <c r="AG244" i="4"/>
  <c r="AG244" i="10" s="1"/>
  <c r="AK244" i="4"/>
  <c r="AK244" i="10" s="1"/>
  <c r="AO244" i="4"/>
  <c r="AO244" i="10" s="1"/>
  <c r="N244" i="4"/>
  <c r="N244" i="10" s="1"/>
  <c r="R244" i="4"/>
  <c r="R244" i="10" s="1"/>
  <c r="V244" i="4"/>
  <c r="V244" i="10" s="1"/>
  <c r="Z244" i="4"/>
  <c r="Z244" i="10" s="1"/>
  <c r="AD244" i="4"/>
  <c r="AD244" i="10" s="1"/>
  <c r="AH244" i="4"/>
  <c r="AH244" i="10" s="1"/>
  <c r="AL244" i="4"/>
  <c r="AL244" i="10" s="1"/>
  <c r="AP244" i="4"/>
  <c r="AP244" i="10" s="1"/>
  <c r="S244" i="4"/>
  <c r="S244" i="10" s="1"/>
  <c r="AA244" i="4"/>
  <c r="AA244" i="10" s="1"/>
  <c r="AI244" i="4"/>
  <c r="AI244" i="10" s="1"/>
  <c r="AQ244" i="4"/>
  <c r="AQ244" i="10" s="1"/>
  <c r="O244" i="4"/>
  <c r="O244" i="10" s="1"/>
  <c r="W244" i="4"/>
  <c r="W244" i="10" s="1"/>
  <c r="AE244" i="4"/>
  <c r="AE244" i="10" s="1"/>
  <c r="AM244" i="4"/>
  <c r="AM244" i="10" s="1"/>
  <c r="T244" i="4"/>
  <c r="T244" i="10" s="1"/>
  <c r="AJ244" i="4"/>
  <c r="AJ244" i="10" s="1"/>
  <c r="X244" i="4"/>
  <c r="X244" i="10" s="1"/>
  <c r="AN244" i="4"/>
  <c r="AN244" i="10" s="1"/>
  <c r="AB244" i="4"/>
  <c r="AB244" i="10" s="1"/>
  <c r="P244" i="4"/>
  <c r="P244" i="10" s="1"/>
  <c r="M244" i="4"/>
  <c r="M244" i="10" s="1"/>
  <c r="AR244" i="4"/>
  <c r="AR244" i="10" s="1"/>
  <c r="AF244" i="4"/>
  <c r="AF244" i="10" s="1"/>
  <c r="O484" i="4"/>
  <c r="O484" i="10" s="1"/>
  <c r="S484" i="4"/>
  <c r="S484" i="10" s="1"/>
  <c r="W484" i="4"/>
  <c r="W484" i="10" s="1"/>
  <c r="AA484" i="4"/>
  <c r="AA484" i="10" s="1"/>
  <c r="AE484" i="4"/>
  <c r="AE484" i="10" s="1"/>
  <c r="AI484" i="4"/>
  <c r="AI484" i="10" s="1"/>
  <c r="AM484" i="4"/>
  <c r="AM484" i="10" s="1"/>
  <c r="AQ484" i="4"/>
  <c r="AQ484" i="10" s="1"/>
  <c r="P484" i="4"/>
  <c r="P484" i="10" s="1"/>
  <c r="T484" i="4"/>
  <c r="T484" i="10" s="1"/>
  <c r="X484" i="4"/>
  <c r="X484" i="10" s="1"/>
  <c r="AB484" i="4"/>
  <c r="AB484" i="10" s="1"/>
  <c r="AF484" i="4"/>
  <c r="AF484" i="10" s="1"/>
  <c r="AJ484" i="4"/>
  <c r="AJ484" i="10" s="1"/>
  <c r="AN484" i="4"/>
  <c r="AN484" i="10" s="1"/>
  <c r="AR484" i="4"/>
  <c r="AR484" i="10" s="1"/>
  <c r="Q484" i="4"/>
  <c r="Q484" i="10" s="1"/>
  <c r="Y484" i="4"/>
  <c r="Y484" i="10" s="1"/>
  <c r="AG484" i="4"/>
  <c r="AG484" i="10" s="1"/>
  <c r="AO484" i="4"/>
  <c r="AO484" i="10" s="1"/>
  <c r="R484" i="4"/>
  <c r="R484" i="10" s="1"/>
  <c r="Z484" i="4"/>
  <c r="Z484" i="10" s="1"/>
  <c r="AH484" i="4"/>
  <c r="AH484" i="10" s="1"/>
  <c r="AP484" i="4"/>
  <c r="AP484" i="10" s="1"/>
  <c r="M484" i="4"/>
  <c r="M484" i="10" s="1"/>
  <c r="N484" i="4"/>
  <c r="N484" i="10" s="1"/>
  <c r="AD484" i="4"/>
  <c r="AD484" i="10" s="1"/>
  <c r="V484" i="4"/>
  <c r="V484" i="10" s="1"/>
  <c r="AL484" i="4"/>
  <c r="AL484" i="10" s="1"/>
  <c r="AK484" i="4"/>
  <c r="AK484" i="10" s="1"/>
  <c r="U484" i="4"/>
  <c r="U484" i="10" s="1"/>
  <c r="AC484" i="4"/>
  <c r="AC484" i="10" s="1"/>
  <c r="P243" i="4"/>
  <c r="P243" i="10" s="1"/>
  <c r="T243" i="4"/>
  <c r="T243" i="10" s="1"/>
  <c r="X243" i="4"/>
  <c r="X243" i="10" s="1"/>
  <c r="AB243" i="4"/>
  <c r="AB243" i="10" s="1"/>
  <c r="AF243" i="4"/>
  <c r="AF243" i="10" s="1"/>
  <c r="AJ243" i="4"/>
  <c r="AJ243" i="10" s="1"/>
  <c r="AN243" i="4"/>
  <c r="AN243" i="10" s="1"/>
  <c r="AR243" i="4"/>
  <c r="AR243" i="10" s="1"/>
  <c r="Q243" i="4"/>
  <c r="Q243" i="10" s="1"/>
  <c r="U243" i="4"/>
  <c r="U243" i="10" s="1"/>
  <c r="Y243" i="4"/>
  <c r="Y243" i="10" s="1"/>
  <c r="AC243" i="4"/>
  <c r="AC243" i="10" s="1"/>
  <c r="AG243" i="4"/>
  <c r="AG243" i="10" s="1"/>
  <c r="AK243" i="4"/>
  <c r="AK243" i="10" s="1"/>
  <c r="AO243" i="4"/>
  <c r="AO243" i="10" s="1"/>
  <c r="R243" i="4"/>
  <c r="R243" i="10" s="1"/>
  <c r="Z243" i="4"/>
  <c r="Z243" i="10" s="1"/>
  <c r="AH243" i="4"/>
  <c r="AH243" i="10" s="1"/>
  <c r="AP243" i="4"/>
  <c r="AP243" i="10" s="1"/>
  <c r="N243" i="4"/>
  <c r="N243" i="10" s="1"/>
  <c r="V243" i="4"/>
  <c r="V243" i="10" s="1"/>
  <c r="AD243" i="4"/>
  <c r="AD243" i="10" s="1"/>
  <c r="AL243" i="4"/>
  <c r="AL243" i="10" s="1"/>
  <c r="M243" i="4"/>
  <c r="M243" i="10" s="1"/>
  <c r="S243" i="4"/>
  <c r="S243" i="10" s="1"/>
  <c r="AI243" i="4"/>
  <c r="AI243" i="10" s="1"/>
  <c r="W243" i="4"/>
  <c r="W243" i="10" s="1"/>
  <c r="AM243" i="4"/>
  <c r="AM243" i="10" s="1"/>
  <c r="AA243" i="4"/>
  <c r="AA243" i="10" s="1"/>
  <c r="O243" i="4"/>
  <c r="O243" i="10" s="1"/>
  <c r="AQ243" i="4"/>
  <c r="AQ243" i="10" s="1"/>
  <c r="AE243" i="4"/>
  <c r="AE243" i="10" s="1"/>
  <c r="N325" i="4"/>
  <c r="N325" i="10" s="1"/>
  <c r="R325" i="4"/>
  <c r="R325" i="10" s="1"/>
  <c r="V325" i="4"/>
  <c r="V325" i="10" s="1"/>
  <c r="Z325" i="4"/>
  <c r="Z325" i="10" s="1"/>
  <c r="AD325" i="4"/>
  <c r="AD325" i="10" s="1"/>
  <c r="AH325" i="4"/>
  <c r="AH325" i="10" s="1"/>
  <c r="AL325" i="4"/>
  <c r="AL325" i="10" s="1"/>
  <c r="AP325" i="4"/>
  <c r="AP325" i="10" s="1"/>
  <c r="M325" i="4"/>
  <c r="M325" i="10" s="1"/>
  <c r="O325" i="4"/>
  <c r="O325" i="10" s="1"/>
  <c r="S325" i="4"/>
  <c r="S325" i="10" s="1"/>
  <c r="W325" i="4"/>
  <c r="W325" i="10" s="1"/>
  <c r="AA325" i="4"/>
  <c r="AA325" i="10" s="1"/>
  <c r="AE325" i="4"/>
  <c r="AE325" i="10" s="1"/>
  <c r="AI325" i="4"/>
  <c r="AI325" i="10" s="1"/>
  <c r="AM325" i="4"/>
  <c r="AM325" i="10" s="1"/>
  <c r="AQ325" i="4"/>
  <c r="AQ325" i="10" s="1"/>
  <c r="T325" i="4"/>
  <c r="T325" i="10" s="1"/>
  <c r="AB325" i="4"/>
  <c r="AB325" i="10" s="1"/>
  <c r="AJ325" i="4"/>
  <c r="AJ325" i="10" s="1"/>
  <c r="AR325" i="4"/>
  <c r="AR325" i="10" s="1"/>
  <c r="P325" i="4"/>
  <c r="P325" i="10" s="1"/>
  <c r="X325" i="4"/>
  <c r="X325" i="10" s="1"/>
  <c r="AF325" i="4"/>
  <c r="AF325" i="10" s="1"/>
  <c r="AN325" i="4"/>
  <c r="AN325" i="10" s="1"/>
  <c r="U325" i="4"/>
  <c r="U325" i="10" s="1"/>
  <c r="AK325" i="4"/>
  <c r="AK325" i="10" s="1"/>
  <c r="Y325" i="4"/>
  <c r="Y325" i="10" s="1"/>
  <c r="AO325" i="4"/>
  <c r="AO325" i="10" s="1"/>
  <c r="AC325" i="4"/>
  <c r="AC325" i="10" s="1"/>
  <c r="Q325" i="4"/>
  <c r="Q325" i="10" s="1"/>
  <c r="AG325" i="4"/>
  <c r="AG325" i="10" s="1"/>
  <c r="N377" i="4"/>
  <c r="N377" i="10" s="1"/>
  <c r="R377" i="4"/>
  <c r="R377" i="10" s="1"/>
  <c r="V377" i="4"/>
  <c r="V377" i="10" s="1"/>
  <c r="Z377" i="4"/>
  <c r="Z377" i="10" s="1"/>
  <c r="AD377" i="4"/>
  <c r="AD377" i="10" s="1"/>
  <c r="AH377" i="4"/>
  <c r="AH377" i="10" s="1"/>
  <c r="AL377" i="4"/>
  <c r="AL377" i="10" s="1"/>
  <c r="AP377" i="4"/>
  <c r="AP377" i="10" s="1"/>
  <c r="M377" i="4"/>
  <c r="M377" i="10" s="1"/>
  <c r="O377" i="4"/>
  <c r="O377" i="10" s="1"/>
  <c r="S377" i="4"/>
  <c r="S377" i="10" s="1"/>
  <c r="W377" i="4"/>
  <c r="W377" i="10" s="1"/>
  <c r="AA377" i="4"/>
  <c r="AA377" i="10" s="1"/>
  <c r="AE377" i="4"/>
  <c r="AE377" i="10" s="1"/>
  <c r="AI377" i="4"/>
  <c r="AI377" i="10" s="1"/>
  <c r="AM377" i="4"/>
  <c r="AM377" i="10" s="1"/>
  <c r="AQ377" i="4"/>
  <c r="AQ377" i="10" s="1"/>
  <c r="P377" i="4"/>
  <c r="P377" i="10" s="1"/>
  <c r="X377" i="4"/>
  <c r="X377" i="10" s="1"/>
  <c r="AF377" i="4"/>
  <c r="AF377" i="10" s="1"/>
  <c r="AN377" i="4"/>
  <c r="AN377" i="10" s="1"/>
  <c r="Q377" i="4"/>
  <c r="Q377" i="10" s="1"/>
  <c r="Y377" i="4"/>
  <c r="Y377" i="10" s="1"/>
  <c r="AG377" i="4"/>
  <c r="AG377" i="10" s="1"/>
  <c r="AO377" i="4"/>
  <c r="AO377" i="10" s="1"/>
  <c r="AC377" i="4"/>
  <c r="AC377" i="10" s="1"/>
  <c r="U377" i="4"/>
  <c r="U377" i="10" s="1"/>
  <c r="AK377" i="4"/>
  <c r="AK377" i="10" s="1"/>
  <c r="AJ377" i="4"/>
  <c r="AJ377" i="10" s="1"/>
  <c r="AR377" i="4"/>
  <c r="AR377" i="10" s="1"/>
  <c r="T377" i="4"/>
  <c r="T377" i="10" s="1"/>
  <c r="AB377" i="4"/>
  <c r="AB377" i="10" s="1"/>
  <c r="P536" i="4"/>
  <c r="P536" i="10" s="1"/>
  <c r="T536" i="4"/>
  <c r="T536" i="10" s="1"/>
  <c r="X536" i="4"/>
  <c r="X536" i="10" s="1"/>
  <c r="AB536" i="4"/>
  <c r="AB536" i="10" s="1"/>
  <c r="AF536" i="4"/>
  <c r="AF536" i="10" s="1"/>
  <c r="AJ536" i="4"/>
  <c r="AJ536" i="10" s="1"/>
  <c r="AN536" i="4"/>
  <c r="AN536" i="10" s="1"/>
  <c r="AR536" i="4"/>
  <c r="AR536" i="10" s="1"/>
  <c r="Q536" i="4"/>
  <c r="Q536" i="10" s="1"/>
  <c r="U536" i="4"/>
  <c r="U536" i="10" s="1"/>
  <c r="Y536" i="4"/>
  <c r="Y536" i="10" s="1"/>
  <c r="AC536" i="4"/>
  <c r="AC536" i="10" s="1"/>
  <c r="AG536" i="4"/>
  <c r="AG536" i="10" s="1"/>
  <c r="AK536" i="4"/>
  <c r="AK536" i="10" s="1"/>
  <c r="AO536" i="4"/>
  <c r="AO536" i="10" s="1"/>
  <c r="R536" i="4"/>
  <c r="R536" i="10" s="1"/>
  <c r="Z536" i="4"/>
  <c r="Z536" i="10" s="1"/>
  <c r="AH536" i="4"/>
  <c r="AH536" i="10" s="1"/>
  <c r="AP536" i="4"/>
  <c r="AP536" i="10" s="1"/>
  <c r="M536" i="4"/>
  <c r="M536" i="10" s="1"/>
  <c r="S536" i="4"/>
  <c r="S536" i="10" s="1"/>
  <c r="AA536" i="4"/>
  <c r="AA536" i="10" s="1"/>
  <c r="AI536" i="4"/>
  <c r="AI536" i="10" s="1"/>
  <c r="AQ536" i="4"/>
  <c r="AQ536" i="10" s="1"/>
  <c r="V536" i="4"/>
  <c r="V536" i="10" s="1"/>
  <c r="AL536" i="4"/>
  <c r="AL536" i="10" s="1"/>
  <c r="AD536" i="4"/>
  <c r="AD536" i="10" s="1"/>
  <c r="O536" i="4"/>
  <c r="O536" i="10" s="1"/>
  <c r="AM536" i="4"/>
  <c r="AM536" i="10" s="1"/>
  <c r="N536" i="4"/>
  <c r="N536" i="10" s="1"/>
  <c r="W536" i="4"/>
  <c r="W536" i="10" s="1"/>
  <c r="AE536" i="4"/>
  <c r="AE536" i="10" s="1"/>
  <c r="O282" i="4"/>
  <c r="S282" i="4"/>
  <c r="W282" i="4"/>
  <c r="AA282" i="4"/>
  <c r="AE282" i="4"/>
  <c r="AI282" i="4"/>
  <c r="AM282" i="4"/>
  <c r="AQ282" i="4"/>
  <c r="P282" i="4"/>
  <c r="T282" i="4"/>
  <c r="X282" i="4"/>
  <c r="AB282" i="4"/>
  <c r="AF282" i="4"/>
  <c r="AJ282" i="4"/>
  <c r="AN282" i="4"/>
  <c r="AR282" i="4"/>
  <c r="U282" i="4"/>
  <c r="AC282" i="4"/>
  <c r="AK282" i="4"/>
  <c r="Q282" i="4"/>
  <c r="Y282" i="4"/>
  <c r="AG282" i="4"/>
  <c r="AO282" i="4"/>
  <c r="N282" i="4"/>
  <c r="AD282" i="4"/>
  <c r="R282" i="4"/>
  <c r="AH282" i="4"/>
  <c r="V282" i="4"/>
  <c r="AP282" i="4"/>
  <c r="AL282" i="4"/>
  <c r="Z282" i="4"/>
  <c r="P333" i="4"/>
  <c r="T333" i="4"/>
  <c r="Q333" i="4"/>
  <c r="U333" i="4"/>
  <c r="R333" i="4"/>
  <c r="X333" i="4"/>
  <c r="AB333" i="4"/>
  <c r="AF333" i="4"/>
  <c r="AJ333" i="4"/>
  <c r="AN333" i="4"/>
  <c r="AR333" i="4"/>
  <c r="M333" i="4"/>
  <c r="S333" i="4"/>
  <c r="Y333" i="4"/>
  <c r="AC333" i="4"/>
  <c r="AG333" i="4"/>
  <c r="AK333" i="4"/>
  <c r="AO333" i="4"/>
  <c r="W333" i="4"/>
  <c r="AE333" i="4"/>
  <c r="AM333" i="4"/>
  <c r="O333" i="4"/>
  <c r="AA333" i="4"/>
  <c r="AI333" i="4"/>
  <c r="AQ333" i="4"/>
  <c r="Z333" i="4"/>
  <c r="AP333" i="4"/>
  <c r="N333" i="4"/>
  <c r="AH333" i="4"/>
  <c r="V333" i="4"/>
  <c r="AL333" i="4"/>
  <c r="AD333" i="4"/>
  <c r="N373" i="4"/>
  <c r="R373" i="4"/>
  <c r="V373" i="4"/>
  <c r="Z373" i="4"/>
  <c r="AD373" i="4"/>
  <c r="AH373" i="4"/>
  <c r="AL373" i="4"/>
  <c r="AP373" i="4"/>
  <c r="M373" i="4"/>
  <c r="O373" i="4"/>
  <c r="S373" i="4"/>
  <c r="W373" i="4"/>
  <c r="AA373" i="4"/>
  <c r="AE373" i="4"/>
  <c r="AI373" i="4"/>
  <c r="AM373" i="4"/>
  <c r="AQ373" i="4"/>
  <c r="T373" i="4"/>
  <c r="AB373" i="4"/>
  <c r="AJ373" i="4"/>
  <c r="AR373" i="4"/>
  <c r="U373" i="4"/>
  <c r="AC373" i="4"/>
  <c r="AK373" i="4"/>
  <c r="Y373" i="4"/>
  <c r="AO373" i="4"/>
  <c r="Q373" i="4"/>
  <c r="AG373" i="4"/>
  <c r="AF373" i="4"/>
  <c r="AN373" i="4"/>
  <c r="P373" i="4"/>
  <c r="X373" i="4"/>
  <c r="N479" i="4"/>
  <c r="R479" i="4"/>
  <c r="V479" i="4"/>
  <c r="Z479" i="4"/>
  <c r="AD479" i="4"/>
  <c r="AH479" i="4"/>
  <c r="AL479" i="4"/>
  <c r="AP479" i="4"/>
  <c r="O479" i="4"/>
  <c r="S479" i="4"/>
  <c r="W479" i="4"/>
  <c r="AA479" i="4"/>
  <c r="AE479" i="4"/>
  <c r="AI479" i="4"/>
  <c r="AM479" i="4"/>
  <c r="AQ479" i="4"/>
  <c r="T479" i="4"/>
  <c r="AB479" i="4"/>
  <c r="AJ479" i="4"/>
  <c r="AR479" i="4"/>
  <c r="U479" i="4"/>
  <c r="AC479" i="4"/>
  <c r="AK479" i="4"/>
  <c r="Y479" i="4"/>
  <c r="AO479" i="4"/>
  <c r="Q479" i="4"/>
  <c r="AG479" i="4"/>
  <c r="AF479" i="4"/>
  <c r="AN479" i="4"/>
  <c r="M479" i="4"/>
  <c r="P479" i="4"/>
  <c r="X479" i="4"/>
  <c r="P583" i="4"/>
  <c r="T583" i="4"/>
  <c r="T583" i="10" s="1"/>
  <c r="X583" i="4"/>
  <c r="AB583" i="4"/>
  <c r="AF583" i="4"/>
  <c r="AF583" i="10" s="1"/>
  <c r="AJ583" i="4"/>
  <c r="AN583" i="4"/>
  <c r="AR583" i="4"/>
  <c r="M583" i="4"/>
  <c r="M583" i="10" s="1"/>
  <c r="Q583" i="4"/>
  <c r="Q583" i="10" s="1"/>
  <c r="U583" i="4"/>
  <c r="U583" i="10" s="1"/>
  <c r="Y583" i="4"/>
  <c r="Y583" i="10" s="1"/>
  <c r="AC583" i="4"/>
  <c r="AC583" i="10" s="1"/>
  <c r="AG583" i="4"/>
  <c r="AG583" i="10" s="1"/>
  <c r="AK583" i="4"/>
  <c r="AK583" i="10" s="1"/>
  <c r="AO583" i="4"/>
  <c r="AO583" i="10" s="1"/>
  <c r="R583" i="4"/>
  <c r="Z583" i="4"/>
  <c r="AH583" i="4"/>
  <c r="AP583" i="4"/>
  <c r="AP583" i="10" s="1"/>
  <c r="S583" i="4"/>
  <c r="AA583" i="4"/>
  <c r="AI583" i="4"/>
  <c r="AQ583" i="4"/>
  <c r="N583" i="4"/>
  <c r="N583" i="10" s="1"/>
  <c r="AD583" i="4"/>
  <c r="O583" i="4"/>
  <c r="AE583" i="4"/>
  <c r="V583" i="4"/>
  <c r="AL583" i="4"/>
  <c r="W583" i="4"/>
  <c r="AM583" i="4"/>
  <c r="P371" i="4"/>
  <c r="P371" i="10" s="1"/>
  <c r="T371" i="4"/>
  <c r="T371" i="10" s="1"/>
  <c r="X371" i="4"/>
  <c r="X371" i="10" s="1"/>
  <c r="AB371" i="4"/>
  <c r="AB371" i="10" s="1"/>
  <c r="AF371" i="4"/>
  <c r="AF371" i="10" s="1"/>
  <c r="AJ371" i="4"/>
  <c r="AJ371" i="10" s="1"/>
  <c r="AN371" i="4"/>
  <c r="AN371" i="10" s="1"/>
  <c r="AR371" i="4"/>
  <c r="AR371" i="10" s="1"/>
  <c r="Q371" i="4"/>
  <c r="Q371" i="10" s="1"/>
  <c r="U371" i="4"/>
  <c r="U371" i="10" s="1"/>
  <c r="Y371" i="4"/>
  <c r="Y371" i="10" s="1"/>
  <c r="AC371" i="4"/>
  <c r="AC371" i="10" s="1"/>
  <c r="AG371" i="4"/>
  <c r="AG371" i="10" s="1"/>
  <c r="AK371" i="4"/>
  <c r="AK371" i="10" s="1"/>
  <c r="AO371" i="4"/>
  <c r="AO371" i="10" s="1"/>
  <c r="M371" i="4"/>
  <c r="M371" i="10" s="1"/>
  <c r="R371" i="4"/>
  <c r="R371" i="10" s="1"/>
  <c r="Z371" i="4"/>
  <c r="Z371" i="10" s="1"/>
  <c r="AH371" i="4"/>
  <c r="AH371" i="10" s="1"/>
  <c r="AP371" i="4"/>
  <c r="AP371" i="10" s="1"/>
  <c r="S371" i="4"/>
  <c r="S371" i="10" s="1"/>
  <c r="AA371" i="4"/>
  <c r="AA371" i="10" s="1"/>
  <c r="AI371" i="4"/>
  <c r="AI371" i="10" s="1"/>
  <c r="AQ371" i="4"/>
  <c r="AQ371" i="10" s="1"/>
  <c r="W371" i="4"/>
  <c r="W371" i="10" s="1"/>
  <c r="AM371" i="4"/>
  <c r="AM371" i="10" s="1"/>
  <c r="O371" i="4"/>
  <c r="O371" i="10" s="1"/>
  <c r="AE371" i="4"/>
  <c r="AE371" i="10" s="1"/>
  <c r="AD371" i="4"/>
  <c r="AD371" i="10" s="1"/>
  <c r="AL371" i="4"/>
  <c r="AL371" i="10" s="1"/>
  <c r="N371" i="4"/>
  <c r="N371" i="10" s="1"/>
  <c r="V371" i="4"/>
  <c r="V371" i="10" s="1"/>
  <c r="Q432" i="4"/>
  <c r="Q432" i="10" s="1"/>
  <c r="U432" i="4"/>
  <c r="U432" i="10" s="1"/>
  <c r="Y432" i="4"/>
  <c r="Y432" i="10" s="1"/>
  <c r="AC432" i="4"/>
  <c r="AC432" i="10" s="1"/>
  <c r="AG432" i="4"/>
  <c r="AG432" i="10" s="1"/>
  <c r="AK432" i="4"/>
  <c r="AK432" i="10" s="1"/>
  <c r="AO432" i="4"/>
  <c r="AO432" i="10" s="1"/>
  <c r="N432" i="4"/>
  <c r="N432" i="10" s="1"/>
  <c r="R432" i="4"/>
  <c r="R432" i="10" s="1"/>
  <c r="V432" i="4"/>
  <c r="V432" i="10" s="1"/>
  <c r="Z432" i="4"/>
  <c r="Z432" i="10" s="1"/>
  <c r="AD432" i="4"/>
  <c r="AD432" i="10" s="1"/>
  <c r="AH432" i="4"/>
  <c r="AH432" i="10" s="1"/>
  <c r="AL432" i="4"/>
  <c r="AL432" i="10" s="1"/>
  <c r="AP432" i="4"/>
  <c r="AP432" i="10" s="1"/>
  <c r="M432" i="4"/>
  <c r="M432" i="10" s="1"/>
  <c r="S432" i="4"/>
  <c r="S432" i="10" s="1"/>
  <c r="AA432" i="4"/>
  <c r="AA432" i="10" s="1"/>
  <c r="AI432" i="4"/>
  <c r="AI432" i="10" s="1"/>
  <c r="AQ432" i="4"/>
  <c r="AQ432" i="10" s="1"/>
  <c r="T432" i="4"/>
  <c r="T432" i="10" s="1"/>
  <c r="AB432" i="4"/>
  <c r="AB432" i="10" s="1"/>
  <c r="AJ432" i="4"/>
  <c r="AJ432" i="10" s="1"/>
  <c r="AR432" i="4"/>
  <c r="AR432" i="10" s="1"/>
  <c r="P432" i="4"/>
  <c r="P432" i="10" s="1"/>
  <c r="AF432" i="4"/>
  <c r="AF432" i="10" s="1"/>
  <c r="X432" i="4"/>
  <c r="X432" i="10" s="1"/>
  <c r="AN432" i="4"/>
  <c r="AN432" i="10" s="1"/>
  <c r="AM432" i="4"/>
  <c r="AM432" i="10" s="1"/>
  <c r="O432" i="4"/>
  <c r="O432" i="10" s="1"/>
  <c r="W432" i="4"/>
  <c r="W432" i="10" s="1"/>
  <c r="AE432" i="4"/>
  <c r="AE432" i="10" s="1"/>
  <c r="P494" i="4"/>
  <c r="P494" i="10" s="1"/>
  <c r="T494" i="4"/>
  <c r="T494" i="10" s="1"/>
  <c r="X494" i="4"/>
  <c r="X494" i="10" s="1"/>
  <c r="AB494" i="4"/>
  <c r="AB494" i="10" s="1"/>
  <c r="AF494" i="4"/>
  <c r="AF494" i="10" s="1"/>
  <c r="AJ494" i="4"/>
  <c r="AJ494" i="10" s="1"/>
  <c r="AN494" i="4"/>
  <c r="AN494" i="10" s="1"/>
  <c r="AR494" i="4"/>
  <c r="AR494" i="10" s="1"/>
  <c r="M494" i="4"/>
  <c r="M494" i="10" s="1"/>
  <c r="Q494" i="4"/>
  <c r="Q494" i="10" s="1"/>
  <c r="U494" i="4"/>
  <c r="U494" i="10" s="1"/>
  <c r="Y494" i="4"/>
  <c r="Y494" i="10" s="1"/>
  <c r="AC494" i="4"/>
  <c r="AC494" i="10" s="1"/>
  <c r="AG494" i="4"/>
  <c r="AG494" i="10" s="1"/>
  <c r="AK494" i="4"/>
  <c r="AK494" i="10" s="1"/>
  <c r="AO494" i="4"/>
  <c r="AO494" i="10" s="1"/>
  <c r="N494" i="4"/>
  <c r="N494" i="10" s="1"/>
  <c r="V494" i="4"/>
  <c r="V494" i="10" s="1"/>
  <c r="AD494" i="4"/>
  <c r="AD494" i="10" s="1"/>
  <c r="AL494" i="4"/>
  <c r="AL494" i="10" s="1"/>
  <c r="O494" i="4"/>
  <c r="O494" i="10" s="1"/>
  <c r="W494" i="4"/>
  <c r="W494" i="10" s="1"/>
  <c r="AE494" i="4"/>
  <c r="AE494" i="10" s="1"/>
  <c r="AM494" i="4"/>
  <c r="AM494" i="10" s="1"/>
  <c r="AA494" i="4"/>
  <c r="AA494" i="10" s="1"/>
  <c r="AQ494" i="4"/>
  <c r="AQ494" i="10" s="1"/>
  <c r="S494" i="4"/>
  <c r="S494" i="10" s="1"/>
  <c r="AI494" i="4"/>
  <c r="AI494" i="10" s="1"/>
  <c r="AH494" i="4"/>
  <c r="AH494" i="10" s="1"/>
  <c r="AP494" i="4"/>
  <c r="AP494" i="10" s="1"/>
  <c r="R494" i="4"/>
  <c r="R494" i="10" s="1"/>
  <c r="Z494" i="4"/>
  <c r="Z494" i="10" s="1"/>
  <c r="Q626" i="4"/>
  <c r="U626" i="4"/>
  <c r="Y626" i="4"/>
  <c r="AC626" i="4"/>
  <c r="AG626" i="4"/>
  <c r="AK626" i="4"/>
  <c r="AO626" i="4"/>
  <c r="N626" i="4"/>
  <c r="R626" i="4"/>
  <c r="V626" i="4"/>
  <c r="Z626" i="4"/>
  <c r="AD626" i="4"/>
  <c r="AH626" i="4"/>
  <c r="AL626" i="4"/>
  <c r="AP626" i="4"/>
  <c r="M626" i="4"/>
  <c r="S626" i="4"/>
  <c r="AA626" i="4"/>
  <c r="AI626" i="4"/>
  <c r="AQ626" i="4"/>
  <c r="T626" i="4"/>
  <c r="AB626" i="4"/>
  <c r="AJ626" i="4"/>
  <c r="AR626" i="4"/>
  <c r="O626" i="4"/>
  <c r="AE626" i="4"/>
  <c r="P626" i="4"/>
  <c r="AF626" i="4"/>
  <c r="W626" i="4"/>
  <c r="AM626" i="4"/>
  <c r="X626" i="4"/>
  <c r="AN626" i="4"/>
  <c r="P362" i="4"/>
  <c r="P362" i="10" s="1"/>
  <c r="T362" i="4"/>
  <c r="T362" i="10" s="1"/>
  <c r="X362" i="4"/>
  <c r="X362" i="10" s="1"/>
  <c r="AB362" i="4"/>
  <c r="AB362" i="10" s="1"/>
  <c r="AF362" i="4"/>
  <c r="AF362" i="10" s="1"/>
  <c r="AJ362" i="4"/>
  <c r="AJ362" i="10" s="1"/>
  <c r="AN362" i="4"/>
  <c r="AN362" i="10" s="1"/>
  <c r="AR362" i="4"/>
  <c r="AR362" i="10" s="1"/>
  <c r="Q362" i="4"/>
  <c r="Q362" i="10" s="1"/>
  <c r="U362" i="4"/>
  <c r="U362" i="10" s="1"/>
  <c r="Y362" i="4"/>
  <c r="Y362" i="10" s="1"/>
  <c r="AC362" i="4"/>
  <c r="AC362" i="10" s="1"/>
  <c r="AG362" i="4"/>
  <c r="AG362" i="10" s="1"/>
  <c r="AK362" i="4"/>
  <c r="AK362" i="10" s="1"/>
  <c r="AO362" i="4"/>
  <c r="AO362" i="10" s="1"/>
  <c r="N362" i="4"/>
  <c r="N362" i="10" s="1"/>
  <c r="V362" i="4"/>
  <c r="V362" i="10" s="1"/>
  <c r="AD362" i="4"/>
  <c r="AD362" i="10" s="1"/>
  <c r="AL362" i="4"/>
  <c r="AL362" i="10" s="1"/>
  <c r="M362" i="4"/>
  <c r="M362" i="10" s="1"/>
  <c r="O362" i="4"/>
  <c r="O362" i="10" s="1"/>
  <c r="W362" i="4"/>
  <c r="W362" i="10" s="1"/>
  <c r="AE362" i="4"/>
  <c r="AE362" i="10" s="1"/>
  <c r="AM362" i="4"/>
  <c r="AM362" i="10" s="1"/>
  <c r="AA362" i="4"/>
  <c r="AA362" i="10" s="1"/>
  <c r="AQ362" i="4"/>
  <c r="AQ362" i="10" s="1"/>
  <c r="S362" i="4"/>
  <c r="S362" i="10" s="1"/>
  <c r="AI362" i="4"/>
  <c r="AI362" i="10" s="1"/>
  <c r="AH362" i="4"/>
  <c r="AH362" i="10" s="1"/>
  <c r="AP362" i="4"/>
  <c r="AP362" i="10" s="1"/>
  <c r="R362" i="4"/>
  <c r="R362" i="10" s="1"/>
  <c r="Z362" i="4"/>
  <c r="Z362" i="10" s="1"/>
  <c r="P427" i="4"/>
  <c r="T427" i="4"/>
  <c r="X427" i="4"/>
  <c r="AB427" i="4"/>
  <c r="AF427" i="4"/>
  <c r="AJ427" i="4"/>
  <c r="AN427" i="4"/>
  <c r="AR427" i="4"/>
  <c r="Q427" i="4"/>
  <c r="U427" i="4"/>
  <c r="Y427" i="4"/>
  <c r="AC427" i="4"/>
  <c r="AG427" i="4"/>
  <c r="AK427" i="4"/>
  <c r="AO427" i="4"/>
  <c r="M427" i="4"/>
  <c r="N427" i="4"/>
  <c r="V427" i="4"/>
  <c r="AD427" i="4"/>
  <c r="AL427" i="4"/>
  <c r="O427" i="4"/>
  <c r="W427" i="4"/>
  <c r="AE427" i="4"/>
  <c r="AM427" i="4"/>
  <c r="AA427" i="4"/>
  <c r="AQ427" i="4"/>
  <c r="S427" i="4"/>
  <c r="AI427" i="4"/>
  <c r="AH427" i="4"/>
  <c r="AP427" i="4"/>
  <c r="R427" i="4"/>
  <c r="Z427" i="4"/>
  <c r="N483" i="4"/>
  <c r="N483" i="10" s="1"/>
  <c r="R483" i="4"/>
  <c r="R483" i="10" s="1"/>
  <c r="V483" i="4"/>
  <c r="V483" i="10" s="1"/>
  <c r="Z483" i="4"/>
  <c r="Z483" i="10" s="1"/>
  <c r="AD483" i="4"/>
  <c r="AD483" i="10" s="1"/>
  <c r="AH483" i="4"/>
  <c r="AH483" i="10" s="1"/>
  <c r="AL483" i="4"/>
  <c r="AL483" i="10" s="1"/>
  <c r="AP483" i="4"/>
  <c r="AP483" i="10" s="1"/>
  <c r="O483" i="4"/>
  <c r="O483" i="10" s="1"/>
  <c r="S483" i="4"/>
  <c r="S483" i="10" s="1"/>
  <c r="W483" i="4"/>
  <c r="W483" i="10" s="1"/>
  <c r="AA483" i="4"/>
  <c r="AA483" i="10" s="1"/>
  <c r="AE483" i="4"/>
  <c r="AE483" i="10" s="1"/>
  <c r="AI483" i="4"/>
  <c r="AI483" i="10" s="1"/>
  <c r="AM483" i="4"/>
  <c r="AM483" i="10" s="1"/>
  <c r="AQ483" i="4"/>
  <c r="AQ483" i="10" s="1"/>
  <c r="P483" i="4"/>
  <c r="P483" i="10" s="1"/>
  <c r="X483" i="4"/>
  <c r="X483" i="10" s="1"/>
  <c r="AF483" i="4"/>
  <c r="AF483" i="10" s="1"/>
  <c r="AN483" i="4"/>
  <c r="AN483" i="10" s="1"/>
  <c r="M483" i="4"/>
  <c r="M483" i="10" s="1"/>
  <c r="Q483" i="4"/>
  <c r="Q483" i="10" s="1"/>
  <c r="Y483" i="4"/>
  <c r="Y483" i="10" s="1"/>
  <c r="AG483" i="4"/>
  <c r="AG483" i="10" s="1"/>
  <c r="AO483" i="4"/>
  <c r="AO483" i="10" s="1"/>
  <c r="AC483" i="4"/>
  <c r="AC483" i="10" s="1"/>
  <c r="U483" i="4"/>
  <c r="U483" i="10" s="1"/>
  <c r="AK483" i="4"/>
  <c r="AK483" i="10" s="1"/>
  <c r="AJ483" i="4"/>
  <c r="AJ483" i="10" s="1"/>
  <c r="AR483" i="4"/>
  <c r="AR483" i="10" s="1"/>
  <c r="T483" i="4"/>
  <c r="T483" i="10" s="1"/>
  <c r="AB483" i="4"/>
  <c r="AB483" i="10" s="1"/>
  <c r="O439" i="4"/>
  <c r="O439" i="10" s="1"/>
  <c r="S439" i="4"/>
  <c r="S439" i="10" s="1"/>
  <c r="W439" i="4"/>
  <c r="W439" i="10" s="1"/>
  <c r="AA439" i="4"/>
  <c r="AA439" i="10" s="1"/>
  <c r="AE439" i="4"/>
  <c r="AE439" i="10" s="1"/>
  <c r="AI439" i="4"/>
  <c r="AI439" i="10" s="1"/>
  <c r="AM439" i="4"/>
  <c r="AM439" i="10" s="1"/>
  <c r="AQ439" i="4"/>
  <c r="AQ439" i="10" s="1"/>
  <c r="P439" i="4"/>
  <c r="P439" i="10" s="1"/>
  <c r="T439" i="4"/>
  <c r="T439" i="10" s="1"/>
  <c r="X439" i="4"/>
  <c r="X439" i="10" s="1"/>
  <c r="AB439" i="4"/>
  <c r="AB439" i="10" s="1"/>
  <c r="AF439" i="4"/>
  <c r="AF439" i="10" s="1"/>
  <c r="AJ439" i="4"/>
  <c r="AJ439" i="10" s="1"/>
  <c r="AN439" i="4"/>
  <c r="AN439" i="10" s="1"/>
  <c r="AR439" i="4"/>
  <c r="AR439" i="10" s="1"/>
  <c r="Q439" i="4"/>
  <c r="Q439" i="10" s="1"/>
  <c r="Y439" i="4"/>
  <c r="Y439" i="10" s="1"/>
  <c r="AG439" i="4"/>
  <c r="AG439" i="10" s="1"/>
  <c r="AO439" i="4"/>
  <c r="AO439" i="10" s="1"/>
  <c r="R439" i="4"/>
  <c r="R439" i="10" s="1"/>
  <c r="Z439" i="4"/>
  <c r="Z439" i="10" s="1"/>
  <c r="AH439" i="4"/>
  <c r="AH439" i="10" s="1"/>
  <c r="AP439" i="4"/>
  <c r="AP439" i="10" s="1"/>
  <c r="U439" i="4"/>
  <c r="U439" i="10" s="1"/>
  <c r="AK439" i="4"/>
  <c r="AK439" i="10" s="1"/>
  <c r="M439" i="4"/>
  <c r="M439" i="10" s="1"/>
  <c r="V439" i="4"/>
  <c r="V439" i="10" s="1"/>
  <c r="AL439" i="4"/>
  <c r="AL439" i="10" s="1"/>
  <c r="N439" i="4"/>
  <c r="N439" i="10" s="1"/>
  <c r="AC439" i="4"/>
  <c r="AC439" i="10" s="1"/>
  <c r="AD439" i="4"/>
  <c r="AD439" i="10" s="1"/>
  <c r="Q495" i="4"/>
  <c r="Q495" i="10" s="1"/>
  <c r="U495" i="4"/>
  <c r="U495" i="10" s="1"/>
  <c r="Y495" i="4"/>
  <c r="Y495" i="10" s="1"/>
  <c r="AC495" i="4"/>
  <c r="AC495" i="10" s="1"/>
  <c r="AG495" i="4"/>
  <c r="AG495" i="10" s="1"/>
  <c r="AK495" i="4"/>
  <c r="AK495" i="10" s="1"/>
  <c r="AO495" i="4"/>
  <c r="AO495" i="10" s="1"/>
  <c r="N495" i="4"/>
  <c r="N495" i="10" s="1"/>
  <c r="R495" i="4"/>
  <c r="R495" i="10" s="1"/>
  <c r="V495" i="4"/>
  <c r="V495" i="10" s="1"/>
  <c r="Z495" i="4"/>
  <c r="Z495" i="10" s="1"/>
  <c r="AD495" i="4"/>
  <c r="AD495" i="10" s="1"/>
  <c r="AH495" i="4"/>
  <c r="AH495" i="10" s="1"/>
  <c r="AL495" i="4"/>
  <c r="AL495" i="10" s="1"/>
  <c r="AP495" i="4"/>
  <c r="AP495" i="10" s="1"/>
  <c r="M495" i="4"/>
  <c r="M495" i="10" s="1"/>
  <c r="O495" i="4"/>
  <c r="O495" i="10" s="1"/>
  <c r="W495" i="4"/>
  <c r="W495" i="10" s="1"/>
  <c r="AE495" i="4"/>
  <c r="AE495" i="10" s="1"/>
  <c r="AM495" i="4"/>
  <c r="AM495" i="10" s="1"/>
  <c r="P495" i="4"/>
  <c r="P495" i="10" s="1"/>
  <c r="X495" i="4"/>
  <c r="X495" i="10" s="1"/>
  <c r="AF495" i="4"/>
  <c r="AF495" i="10" s="1"/>
  <c r="AN495" i="4"/>
  <c r="AN495" i="10" s="1"/>
  <c r="AB495" i="4"/>
  <c r="AB495" i="10" s="1"/>
  <c r="AR495" i="4"/>
  <c r="AR495" i="10" s="1"/>
  <c r="T495" i="4"/>
  <c r="T495" i="10" s="1"/>
  <c r="AJ495" i="4"/>
  <c r="AJ495" i="10" s="1"/>
  <c r="AI495" i="4"/>
  <c r="AI495" i="10" s="1"/>
  <c r="AQ495" i="4"/>
  <c r="AQ495" i="10" s="1"/>
  <c r="S495" i="4"/>
  <c r="S495" i="10" s="1"/>
  <c r="AA495" i="4"/>
  <c r="AA495" i="10" s="1"/>
  <c r="P545" i="4"/>
  <c r="T545" i="4"/>
  <c r="X545" i="4"/>
  <c r="AB545" i="4"/>
  <c r="AF545" i="4"/>
  <c r="AJ545" i="4"/>
  <c r="AN545" i="4"/>
  <c r="AR545" i="4"/>
  <c r="Q545" i="4"/>
  <c r="U545" i="4"/>
  <c r="Y545" i="4"/>
  <c r="AC545" i="4"/>
  <c r="AG545" i="4"/>
  <c r="AK545" i="4"/>
  <c r="AO545" i="4"/>
  <c r="N545" i="4"/>
  <c r="V545" i="4"/>
  <c r="AD545" i="4"/>
  <c r="AL545" i="4"/>
  <c r="O545" i="4"/>
  <c r="W545" i="4"/>
  <c r="AE545" i="4"/>
  <c r="AM545" i="4"/>
  <c r="Z545" i="4"/>
  <c r="AP545" i="4"/>
  <c r="M545" i="4"/>
  <c r="R545" i="4"/>
  <c r="AH545" i="4"/>
  <c r="AA545" i="4"/>
  <c r="AQ545" i="4"/>
  <c r="S545" i="4"/>
  <c r="AI545" i="4"/>
  <c r="O430" i="4"/>
  <c r="O430" i="10" s="1"/>
  <c r="S430" i="4"/>
  <c r="S430" i="10" s="1"/>
  <c r="W430" i="4"/>
  <c r="W430" i="10" s="1"/>
  <c r="AA430" i="4"/>
  <c r="AA430" i="10" s="1"/>
  <c r="AE430" i="4"/>
  <c r="AE430" i="10" s="1"/>
  <c r="AI430" i="4"/>
  <c r="AI430" i="10" s="1"/>
  <c r="AM430" i="4"/>
  <c r="AM430" i="10" s="1"/>
  <c r="AQ430" i="4"/>
  <c r="AQ430" i="10" s="1"/>
  <c r="P430" i="4"/>
  <c r="P430" i="10" s="1"/>
  <c r="T430" i="4"/>
  <c r="T430" i="10" s="1"/>
  <c r="X430" i="4"/>
  <c r="X430" i="10" s="1"/>
  <c r="AB430" i="4"/>
  <c r="AB430" i="10" s="1"/>
  <c r="AF430" i="4"/>
  <c r="AF430" i="10" s="1"/>
  <c r="AJ430" i="4"/>
  <c r="AJ430" i="10" s="1"/>
  <c r="AN430" i="4"/>
  <c r="AN430" i="10" s="1"/>
  <c r="AR430" i="4"/>
  <c r="AR430" i="10" s="1"/>
  <c r="Q430" i="4"/>
  <c r="Q430" i="10" s="1"/>
  <c r="Y430" i="4"/>
  <c r="Y430" i="10" s="1"/>
  <c r="AG430" i="4"/>
  <c r="AG430" i="10" s="1"/>
  <c r="AO430" i="4"/>
  <c r="AO430" i="10" s="1"/>
  <c r="R430" i="4"/>
  <c r="R430" i="10" s="1"/>
  <c r="Z430" i="4"/>
  <c r="Z430" i="10" s="1"/>
  <c r="AH430" i="4"/>
  <c r="AH430" i="10" s="1"/>
  <c r="AP430" i="4"/>
  <c r="AP430" i="10" s="1"/>
  <c r="N430" i="4"/>
  <c r="N430" i="10" s="1"/>
  <c r="AD430" i="4"/>
  <c r="AD430" i="10" s="1"/>
  <c r="M430" i="4"/>
  <c r="M430" i="10" s="1"/>
  <c r="V430" i="4"/>
  <c r="V430" i="10" s="1"/>
  <c r="AL430" i="4"/>
  <c r="AL430" i="10" s="1"/>
  <c r="AK430" i="4"/>
  <c r="AK430" i="10" s="1"/>
  <c r="U430" i="4"/>
  <c r="U430" i="10" s="1"/>
  <c r="AC430" i="4"/>
  <c r="AC430" i="10" s="1"/>
  <c r="P458" i="4"/>
  <c r="P458" i="10" s="1"/>
  <c r="T458" i="4"/>
  <c r="T458" i="10" s="1"/>
  <c r="X458" i="4"/>
  <c r="X458" i="10" s="1"/>
  <c r="AB458" i="4"/>
  <c r="AB458" i="10" s="1"/>
  <c r="AF458" i="4"/>
  <c r="AF458" i="10" s="1"/>
  <c r="AJ458" i="4"/>
  <c r="AJ458" i="10" s="1"/>
  <c r="AN458" i="4"/>
  <c r="AN458" i="10" s="1"/>
  <c r="AR458" i="4"/>
  <c r="AR458" i="10" s="1"/>
  <c r="Q458" i="4"/>
  <c r="Q458" i="10" s="1"/>
  <c r="U458" i="4"/>
  <c r="U458" i="10" s="1"/>
  <c r="Y458" i="4"/>
  <c r="Y458" i="10" s="1"/>
  <c r="AC458" i="4"/>
  <c r="AC458" i="10" s="1"/>
  <c r="AG458" i="4"/>
  <c r="AG458" i="10" s="1"/>
  <c r="AK458" i="4"/>
  <c r="AK458" i="10" s="1"/>
  <c r="AO458" i="4"/>
  <c r="AO458" i="10" s="1"/>
  <c r="R458" i="4"/>
  <c r="R458" i="10" s="1"/>
  <c r="Z458" i="4"/>
  <c r="Z458" i="10" s="1"/>
  <c r="AH458" i="4"/>
  <c r="AH458" i="10" s="1"/>
  <c r="AP458" i="4"/>
  <c r="AP458" i="10" s="1"/>
  <c r="M458" i="4"/>
  <c r="M458" i="10" s="1"/>
  <c r="S458" i="4"/>
  <c r="S458" i="10" s="1"/>
  <c r="AA458" i="4"/>
  <c r="AA458" i="10" s="1"/>
  <c r="AI458" i="4"/>
  <c r="AI458" i="10" s="1"/>
  <c r="AQ458" i="4"/>
  <c r="AQ458" i="10" s="1"/>
  <c r="O458" i="4"/>
  <c r="O458" i="10" s="1"/>
  <c r="AE458" i="4"/>
  <c r="AE458" i="10" s="1"/>
  <c r="W458" i="4"/>
  <c r="W458" i="10" s="1"/>
  <c r="AM458" i="4"/>
  <c r="AM458" i="10" s="1"/>
  <c r="AL458" i="4"/>
  <c r="AL458" i="10" s="1"/>
  <c r="N458" i="4"/>
  <c r="N458" i="10" s="1"/>
  <c r="V458" i="4"/>
  <c r="V458" i="10" s="1"/>
  <c r="AD458" i="4"/>
  <c r="AD458" i="10" s="1"/>
  <c r="N492" i="4"/>
  <c r="R492" i="4"/>
  <c r="V492" i="4"/>
  <c r="Z492" i="4"/>
  <c r="AD492" i="4"/>
  <c r="AH492" i="4"/>
  <c r="AL492" i="4"/>
  <c r="AP492" i="4"/>
  <c r="O492" i="4"/>
  <c r="S492" i="4"/>
  <c r="W492" i="4"/>
  <c r="AA492" i="4"/>
  <c r="AE492" i="4"/>
  <c r="AI492" i="4"/>
  <c r="AM492" i="4"/>
  <c r="AQ492" i="4"/>
  <c r="T492" i="4"/>
  <c r="AB492" i="4"/>
  <c r="AJ492" i="4"/>
  <c r="AR492" i="4"/>
  <c r="U492" i="4"/>
  <c r="AC492" i="4"/>
  <c r="AK492" i="4"/>
  <c r="P492" i="4"/>
  <c r="AF492" i="4"/>
  <c r="X492" i="4"/>
  <c r="AO492" i="4"/>
  <c r="AG492" i="4"/>
  <c r="Y492" i="4"/>
  <c r="AN492" i="4"/>
  <c r="M492" i="4"/>
  <c r="Q492" i="4"/>
  <c r="Q546" i="4"/>
  <c r="Q546" i="10" s="1"/>
  <c r="U546" i="4"/>
  <c r="U546" i="10" s="1"/>
  <c r="Y546" i="4"/>
  <c r="Y546" i="10" s="1"/>
  <c r="AC546" i="4"/>
  <c r="AC546" i="10" s="1"/>
  <c r="AG546" i="4"/>
  <c r="AG546" i="10" s="1"/>
  <c r="AK546" i="4"/>
  <c r="AK546" i="10" s="1"/>
  <c r="AO546" i="4"/>
  <c r="AO546" i="10" s="1"/>
  <c r="N546" i="4"/>
  <c r="N546" i="10" s="1"/>
  <c r="R546" i="4"/>
  <c r="R546" i="10" s="1"/>
  <c r="V546" i="4"/>
  <c r="V546" i="10" s="1"/>
  <c r="Z546" i="4"/>
  <c r="Z546" i="10" s="1"/>
  <c r="AD546" i="4"/>
  <c r="AD546" i="10" s="1"/>
  <c r="AH546" i="4"/>
  <c r="AH546" i="10" s="1"/>
  <c r="AL546" i="4"/>
  <c r="AL546" i="10" s="1"/>
  <c r="AP546" i="4"/>
  <c r="AP546" i="10" s="1"/>
  <c r="O546" i="4"/>
  <c r="O546" i="10" s="1"/>
  <c r="W546" i="4"/>
  <c r="W546" i="10" s="1"/>
  <c r="AE546" i="4"/>
  <c r="AE546" i="10" s="1"/>
  <c r="AM546" i="4"/>
  <c r="AM546" i="10" s="1"/>
  <c r="P546" i="4"/>
  <c r="P546" i="10" s="1"/>
  <c r="X546" i="4"/>
  <c r="X546" i="10" s="1"/>
  <c r="AF546" i="4"/>
  <c r="AF546" i="10" s="1"/>
  <c r="AN546" i="4"/>
  <c r="AN546" i="10" s="1"/>
  <c r="AA546" i="4"/>
  <c r="AA546" i="10" s="1"/>
  <c r="AQ546" i="4"/>
  <c r="AQ546" i="10" s="1"/>
  <c r="S546" i="4"/>
  <c r="S546" i="10" s="1"/>
  <c r="AI546" i="4"/>
  <c r="AI546" i="10" s="1"/>
  <c r="AB546" i="4"/>
  <c r="AB546" i="10" s="1"/>
  <c r="AR546" i="4"/>
  <c r="AR546" i="10" s="1"/>
  <c r="M546" i="4"/>
  <c r="M546" i="10" s="1"/>
  <c r="AJ546" i="4"/>
  <c r="AJ546" i="10" s="1"/>
  <c r="T546" i="4"/>
  <c r="T546" i="10" s="1"/>
  <c r="N543" i="4"/>
  <c r="N543" i="10" s="1"/>
  <c r="R543" i="4"/>
  <c r="R543" i="10" s="1"/>
  <c r="V543" i="4"/>
  <c r="V543" i="10" s="1"/>
  <c r="Z543" i="4"/>
  <c r="Z543" i="10" s="1"/>
  <c r="AD543" i="4"/>
  <c r="AD543" i="10" s="1"/>
  <c r="AH543" i="4"/>
  <c r="AH543" i="10" s="1"/>
  <c r="AL543" i="4"/>
  <c r="AL543" i="10" s="1"/>
  <c r="AP543" i="4"/>
  <c r="AP543" i="10" s="1"/>
  <c r="O543" i="4"/>
  <c r="O543" i="10" s="1"/>
  <c r="S543" i="4"/>
  <c r="S543" i="10" s="1"/>
  <c r="W543" i="4"/>
  <c r="W543" i="10" s="1"/>
  <c r="AA543" i="4"/>
  <c r="AA543" i="10" s="1"/>
  <c r="AE543" i="4"/>
  <c r="AE543" i="10" s="1"/>
  <c r="AI543" i="4"/>
  <c r="AI543" i="10" s="1"/>
  <c r="AM543" i="4"/>
  <c r="AM543" i="10" s="1"/>
  <c r="AQ543" i="4"/>
  <c r="AQ543" i="10" s="1"/>
  <c r="T543" i="4"/>
  <c r="T543" i="10" s="1"/>
  <c r="AB543" i="4"/>
  <c r="AB543" i="10" s="1"/>
  <c r="AJ543" i="4"/>
  <c r="AJ543" i="10" s="1"/>
  <c r="AR543" i="4"/>
  <c r="AR543" i="10" s="1"/>
  <c r="U543" i="4"/>
  <c r="U543" i="10" s="1"/>
  <c r="AC543" i="4"/>
  <c r="AC543" i="10" s="1"/>
  <c r="AK543" i="4"/>
  <c r="AK543" i="10" s="1"/>
  <c r="M543" i="4"/>
  <c r="M543" i="10" s="1"/>
  <c r="X543" i="4"/>
  <c r="X543" i="10" s="1"/>
  <c r="AN543" i="4"/>
  <c r="AN543" i="10" s="1"/>
  <c r="P543" i="4"/>
  <c r="P543" i="10" s="1"/>
  <c r="AF543" i="4"/>
  <c r="AF543" i="10" s="1"/>
  <c r="Y543" i="4"/>
  <c r="Y543" i="10" s="1"/>
  <c r="AO543" i="4"/>
  <c r="AO543" i="10" s="1"/>
  <c r="Q543" i="4"/>
  <c r="Q543" i="10" s="1"/>
  <c r="AG543" i="4"/>
  <c r="AG543" i="10" s="1"/>
  <c r="Q571" i="4"/>
  <c r="U571" i="4"/>
  <c r="Y571" i="4"/>
  <c r="AC571" i="4"/>
  <c r="AG571" i="4"/>
  <c r="AK571" i="4"/>
  <c r="AO571" i="4"/>
  <c r="N571" i="4"/>
  <c r="R571" i="4"/>
  <c r="V571" i="4"/>
  <c r="Z571" i="4"/>
  <c r="AD571" i="4"/>
  <c r="AH571" i="4"/>
  <c r="AL571" i="4"/>
  <c r="AP571" i="4"/>
  <c r="M571" i="4"/>
  <c r="S571" i="4"/>
  <c r="AA571" i="4"/>
  <c r="AI571" i="4"/>
  <c r="AQ571" i="4"/>
  <c r="T571" i="4"/>
  <c r="AB571" i="4"/>
  <c r="AJ571" i="4"/>
  <c r="AR571" i="4"/>
  <c r="O571" i="4"/>
  <c r="AE571" i="4"/>
  <c r="P571" i="4"/>
  <c r="AF571" i="4"/>
  <c r="W571" i="4"/>
  <c r="AM571" i="4"/>
  <c r="X571" i="4"/>
  <c r="AN571" i="4"/>
  <c r="O544" i="4"/>
  <c r="S544" i="4"/>
  <c r="W544" i="4"/>
  <c r="AA544" i="4"/>
  <c r="AE544" i="4"/>
  <c r="AI544" i="4"/>
  <c r="AM544" i="4"/>
  <c r="AM544" i="10" s="1"/>
  <c r="AQ544" i="4"/>
  <c r="P544" i="4"/>
  <c r="P544" i="10" s="1"/>
  <c r="T544" i="4"/>
  <c r="T544" i="10" s="1"/>
  <c r="X544" i="4"/>
  <c r="X544" i="10" s="1"/>
  <c r="AB544" i="4"/>
  <c r="AB544" i="10" s="1"/>
  <c r="AF544" i="4"/>
  <c r="AF544" i="10" s="1"/>
  <c r="AJ544" i="4"/>
  <c r="AJ544" i="10" s="1"/>
  <c r="AN544" i="4"/>
  <c r="AN544" i="10" s="1"/>
  <c r="AR544" i="4"/>
  <c r="AR544" i="10" s="1"/>
  <c r="M544" i="4"/>
  <c r="U544" i="4"/>
  <c r="U544" i="10" s="1"/>
  <c r="AC544" i="4"/>
  <c r="AK544" i="4"/>
  <c r="N544" i="4"/>
  <c r="V544" i="4"/>
  <c r="AD544" i="4"/>
  <c r="AL544" i="4"/>
  <c r="Y544" i="4"/>
  <c r="AO544" i="4"/>
  <c r="Q544" i="4"/>
  <c r="AG544" i="4"/>
  <c r="Z544" i="4"/>
  <c r="AP544" i="4"/>
  <c r="AH544" i="4"/>
  <c r="R544" i="4"/>
  <c r="N572" i="4"/>
  <c r="N572" i="10" s="1"/>
  <c r="R572" i="4"/>
  <c r="R572" i="10" s="1"/>
  <c r="V572" i="4"/>
  <c r="V572" i="10" s="1"/>
  <c r="Z572" i="4"/>
  <c r="Z572" i="10" s="1"/>
  <c r="AD572" i="4"/>
  <c r="AD572" i="10" s="1"/>
  <c r="AH572" i="4"/>
  <c r="AH572" i="10" s="1"/>
  <c r="AL572" i="4"/>
  <c r="AL572" i="10" s="1"/>
  <c r="AP572" i="4"/>
  <c r="AP572" i="10" s="1"/>
  <c r="O572" i="4"/>
  <c r="O572" i="10" s="1"/>
  <c r="S572" i="4"/>
  <c r="S572" i="10" s="1"/>
  <c r="W572" i="4"/>
  <c r="W572" i="10" s="1"/>
  <c r="AA572" i="4"/>
  <c r="AA572" i="10" s="1"/>
  <c r="AE572" i="4"/>
  <c r="AE572" i="10" s="1"/>
  <c r="AI572" i="4"/>
  <c r="AI572" i="10" s="1"/>
  <c r="AM572" i="4"/>
  <c r="AM572" i="10" s="1"/>
  <c r="AQ572" i="4"/>
  <c r="AQ572" i="10" s="1"/>
  <c r="T572" i="4"/>
  <c r="T572" i="10" s="1"/>
  <c r="AB572" i="4"/>
  <c r="AB572" i="10" s="1"/>
  <c r="AJ572" i="4"/>
  <c r="AJ572" i="10" s="1"/>
  <c r="AR572" i="4"/>
  <c r="AR572" i="10" s="1"/>
  <c r="M572" i="4"/>
  <c r="M572" i="10" s="1"/>
  <c r="U572" i="4"/>
  <c r="U572" i="10" s="1"/>
  <c r="AC572" i="4"/>
  <c r="AC572" i="10" s="1"/>
  <c r="AK572" i="4"/>
  <c r="AK572" i="10" s="1"/>
  <c r="P572" i="4"/>
  <c r="P572" i="10" s="1"/>
  <c r="AF572" i="4"/>
  <c r="AF572" i="10" s="1"/>
  <c r="Q572" i="4"/>
  <c r="Q572" i="10" s="1"/>
  <c r="AG572" i="4"/>
  <c r="AG572" i="10" s="1"/>
  <c r="X572" i="4"/>
  <c r="X572" i="10" s="1"/>
  <c r="AN572" i="4"/>
  <c r="AN572" i="10" s="1"/>
  <c r="Y572" i="4"/>
  <c r="Y572" i="10" s="1"/>
  <c r="AO572" i="4"/>
  <c r="AO572" i="10" s="1"/>
  <c r="Q630" i="4"/>
  <c r="Q630" i="10" s="1"/>
  <c r="U630" i="4"/>
  <c r="U630" i="10" s="1"/>
  <c r="Y630" i="4"/>
  <c r="Y630" i="10" s="1"/>
  <c r="AC630" i="4"/>
  <c r="AC630" i="10" s="1"/>
  <c r="AG630" i="4"/>
  <c r="AG630" i="10" s="1"/>
  <c r="AK630" i="4"/>
  <c r="AK630" i="10" s="1"/>
  <c r="AO630" i="4"/>
  <c r="AO630" i="10" s="1"/>
  <c r="N630" i="4"/>
  <c r="N630" i="10" s="1"/>
  <c r="R630" i="4"/>
  <c r="R630" i="10" s="1"/>
  <c r="V630" i="4"/>
  <c r="V630" i="10" s="1"/>
  <c r="Z630" i="4"/>
  <c r="Z630" i="10" s="1"/>
  <c r="AD630" i="4"/>
  <c r="AD630" i="10" s="1"/>
  <c r="AH630" i="4"/>
  <c r="AH630" i="10" s="1"/>
  <c r="AL630" i="4"/>
  <c r="AL630" i="10" s="1"/>
  <c r="AP630" i="4"/>
  <c r="AP630" i="10" s="1"/>
  <c r="M630" i="4"/>
  <c r="M630" i="10" s="1"/>
  <c r="O630" i="4"/>
  <c r="O630" i="10" s="1"/>
  <c r="W630" i="4"/>
  <c r="W630" i="10" s="1"/>
  <c r="AE630" i="4"/>
  <c r="AE630" i="10" s="1"/>
  <c r="AM630" i="4"/>
  <c r="AM630" i="10" s="1"/>
  <c r="P630" i="4"/>
  <c r="P630" i="10" s="1"/>
  <c r="X630" i="4"/>
  <c r="X630" i="10" s="1"/>
  <c r="AF630" i="4"/>
  <c r="AF630" i="10" s="1"/>
  <c r="AN630" i="4"/>
  <c r="AN630" i="10" s="1"/>
  <c r="S630" i="4"/>
  <c r="S630" i="10" s="1"/>
  <c r="AI630" i="4"/>
  <c r="AI630" i="10" s="1"/>
  <c r="T630" i="4"/>
  <c r="T630" i="10" s="1"/>
  <c r="AJ630" i="4"/>
  <c r="AJ630" i="10" s="1"/>
  <c r="AA630" i="4"/>
  <c r="AA630" i="10" s="1"/>
  <c r="AQ630" i="4"/>
  <c r="AQ630" i="10" s="1"/>
  <c r="AB630" i="4"/>
  <c r="AB630" i="10" s="1"/>
  <c r="AR630" i="4"/>
  <c r="AR630" i="10" s="1"/>
  <c r="P689" i="4"/>
  <c r="P689" i="10" s="1"/>
  <c r="T689" i="4"/>
  <c r="T689" i="10" s="1"/>
  <c r="X689" i="4"/>
  <c r="X689" i="10" s="1"/>
  <c r="AB689" i="4"/>
  <c r="AB689" i="10" s="1"/>
  <c r="AF689" i="4"/>
  <c r="AF689" i="10" s="1"/>
  <c r="AJ689" i="4"/>
  <c r="AJ689" i="10" s="1"/>
  <c r="AN689" i="4"/>
  <c r="AN689" i="10" s="1"/>
  <c r="AR689" i="4"/>
  <c r="AR689" i="10" s="1"/>
  <c r="M689" i="4"/>
  <c r="M689" i="10" s="1"/>
  <c r="N689" i="4"/>
  <c r="N689" i="10" s="1"/>
  <c r="S689" i="4"/>
  <c r="S689" i="10" s="1"/>
  <c r="Y689" i="4"/>
  <c r="Y689" i="10" s="1"/>
  <c r="AD689" i="4"/>
  <c r="AD689" i="10" s="1"/>
  <c r="AI689" i="4"/>
  <c r="AI689" i="10" s="1"/>
  <c r="AO689" i="4"/>
  <c r="AO689" i="10" s="1"/>
  <c r="O689" i="4"/>
  <c r="O689" i="10" s="1"/>
  <c r="U689" i="4"/>
  <c r="U689" i="10" s="1"/>
  <c r="Z689" i="4"/>
  <c r="Z689" i="10" s="1"/>
  <c r="AE689" i="4"/>
  <c r="AE689" i="10" s="1"/>
  <c r="AK689" i="4"/>
  <c r="AK689" i="10" s="1"/>
  <c r="AP689" i="4"/>
  <c r="AP689" i="10" s="1"/>
  <c r="Q689" i="4"/>
  <c r="Q689" i="10" s="1"/>
  <c r="AA689" i="4"/>
  <c r="AA689" i="10" s="1"/>
  <c r="AL689" i="4"/>
  <c r="AL689" i="10" s="1"/>
  <c r="R689" i="4"/>
  <c r="R689" i="10" s="1"/>
  <c r="AC689" i="4"/>
  <c r="AC689" i="10" s="1"/>
  <c r="AM689" i="4"/>
  <c r="AM689" i="10" s="1"/>
  <c r="AG689" i="4"/>
  <c r="AG689" i="10" s="1"/>
  <c r="AH689" i="4"/>
  <c r="AH689" i="10" s="1"/>
  <c r="V689" i="4"/>
  <c r="V689" i="10" s="1"/>
  <c r="W689" i="4"/>
  <c r="W689" i="10" s="1"/>
  <c r="AQ689" i="4"/>
  <c r="AQ689" i="10" s="1"/>
  <c r="N627" i="4"/>
  <c r="N627" i="10" s="1"/>
  <c r="R627" i="4"/>
  <c r="R627" i="10" s="1"/>
  <c r="V627" i="4"/>
  <c r="V627" i="10" s="1"/>
  <c r="Z627" i="4"/>
  <c r="Z627" i="10" s="1"/>
  <c r="AD627" i="4"/>
  <c r="AD627" i="10" s="1"/>
  <c r="AH627" i="4"/>
  <c r="AH627" i="10" s="1"/>
  <c r="AL627" i="4"/>
  <c r="AL627" i="10" s="1"/>
  <c r="AP627" i="4"/>
  <c r="AP627" i="10" s="1"/>
  <c r="O627" i="4"/>
  <c r="O627" i="10" s="1"/>
  <c r="S627" i="4"/>
  <c r="S627" i="10" s="1"/>
  <c r="W627" i="4"/>
  <c r="W627" i="10" s="1"/>
  <c r="AA627" i="4"/>
  <c r="AA627" i="10" s="1"/>
  <c r="AE627" i="4"/>
  <c r="AE627" i="10" s="1"/>
  <c r="AI627" i="4"/>
  <c r="AI627" i="10" s="1"/>
  <c r="AM627" i="4"/>
  <c r="AM627" i="10" s="1"/>
  <c r="AQ627" i="4"/>
  <c r="AQ627" i="10" s="1"/>
  <c r="T627" i="4"/>
  <c r="T627" i="10" s="1"/>
  <c r="AB627" i="4"/>
  <c r="AB627" i="10" s="1"/>
  <c r="AJ627" i="4"/>
  <c r="AJ627" i="10" s="1"/>
  <c r="AR627" i="4"/>
  <c r="AR627" i="10" s="1"/>
  <c r="M627" i="4"/>
  <c r="M627" i="10" s="1"/>
  <c r="U627" i="4"/>
  <c r="U627" i="10" s="1"/>
  <c r="AC627" i="4"/>
  <c r="AC627" i="10" s="1"/>
  <c r="AK627" i="4"/>
  <c r="AK627" i="10" s="1"/>
  <c r="P627" i="4"/>
  <c r="P627" i="10" s="1"/>
  <c r="AF627" i="4"/>
  <c r="AF627" i="10" s="1"/>
  <c r="Q627" i="4"/>
  <c r="Q627" i="10" s="1"/>
  <c r="AG627" i="4"/>
  <c r="AG627" i="10" s="1"/>
  <c r="X627" i="4"/>
  <c r="X627" i="10" s="1"/>
  <c r="AN627" i="4"/>
  <c r="AN627" i="10" s="1"/>
  <c r="Y627" i="4"/>
  <c r="Y627" i="10" s="1"/>
  <c r="AO627" i="4"/>
  <c r="AO627" i="10" s="1"/>
  <c r="P693" i="4"/>
  <c r="P693" i="10" s="1"/>
  <c r="T693" i="4"/>
  <c r="T693" i="10" s="1"/>
  <c r="X693" i="4"/>
  <c r="X693" i="10" s="1"/>
  <c r="AB693" i="4"/>
  <c r="AB693" i="10" s="1"/>
  <c r="AF693" i="4"/>
  <c r="AF693" i="10" s="1"/>
  <c r="AJ693" i="4"/>
  <c r="AJ693" i="10" s="1"/>
  <c r="AN693" i="4"/>
  <c r="AN693" i="10" s="1"/>
  <c r="AR693" i="4"/>
  <c r="AR693" i="10" s="1"/>
  <c r="M693" i="4"/>
  <c r="M693" i="10" s="1"/>
  <c r="R693" i="4"/>
  <c r="R693" i="10" s="1"/>
  <c r="W693" i="4"/>
  <c r="W693" i="10" s="1"/>
  <c r="AC693" i="4"/>
  <c r="AC693" i="10" s="1"/>
  <c r="AH693" i="4"/>
  <c r="AH693" i="10" s="1"/>
  <c r="AM693" i="4"/>
  <c r="AM693" i="10" s="1"/>
  <c r="N693" i="4"/>
  <c r="N693" i="10" s="1"/>
  <c r="S693" i="4"/>
  <c r="S693" i="10" s="1"/>
  <c r="Y693" i="4"/>
  <c r="Y693" i="10" s="1"/>
  <c r="AD693" i="4"/>
  <c r="AD693" i="10" s="1"/>
  <c r="AI693" i="4"/>
  <c r="AI693" i="10" s="1"/>
  <c r="AO693" i="4"/>
  <c r="AO693" i="10" s="1"/>
  <c r="U693" i="4"/>
  <c r="U693" i="10" s="1"/>
  <c r="AE693" i="4"/>
  <c r="AE693" i="10" s="1"/>
  <c r="AP693" i="4"/>
  <c r="AP693" i="10" s="1"/>
  <c r="V693" i="4"/>
  <c r="V693" i="10" s="1"/>
  <c r="AG693" i="4"/>
  <c r="AG693" i="10" s="1"/>
  <c r="AQ693" i="4"/>
  <c r="AQ693" i="10" s="1"/>
  <c r="O693" i="4"/>
  <c r="O693" i="10" s="1"/>
  <c r="AK693" i="4"/>
  <c r="AK693" i="10" s="1"/>
  <c r="Q693" i="4"/>
  <c r="Q693" i="10" s="1"/>
  <c r="AL693" i="4"/>
  <c r="AL693" i="10" s="1"/>
  <c r="Z693" i="4"/>
  <c r="Z693" i="10" s="1"/>
  <c r="AA693" i="4"/>
  <c r="AA693" i="10" s="1"/>
  <c r="O628" i="4"/>
  <c r="O628" i="10" s="1"/>
  <c r="S628" i="4"/>
  <c r="S628" i="10" s="1"/>
  <c r="W628" i="4"/>
  <c r="W628" i="10" s="1"/>
  <c r="AA628" i="4"/>
  <c r="AA628" i="10" s="1"/>
  <c r="AE628" i="4"/>
  <c r="AE628" i="10" s="1"/>
  <c r="AI628" i="4"/>
  <c r="AI628" i="10" s="1"/>
  <c r="AM628" i="4"/>
  <c r="AM628" i="10" s="1"/>
  <c r="AQ628" i="4"/>
  <c r="AQ628" i="10" s="1"/>
  <c r="P628" i="4"/>
  <c r="P628" i="10" s="1"/>
  <c r="T628" i="4"/>
  <c r="T628" i="10" s="1"/>
  <c r="X628" i="4"/>
  <c r="X628" i="10" s="1"/>
  <c r="AB628" i="4"/>
  <c r="AB628" i="10" s="1"/>
  <c r="AF628" i="4"/>
  <c r="AF628" i="10" s="1"/>
  <c r="AJ628" i="4"/>
  <c r="AJ628" i="10" s="1"/>
  <c r="AN628" i="4"/>
  <c r="AN628" i="10" s="1"/>
  <c r="AR628" i="4"/>
  <c r="AR628" i="10" s="1"/>
  <c r="U628" i="4"/>
  <c r="U628" i="10" s="1"/>
  <c r="AC628" i="4"/>
  <c r="AC628" i="10" s="1"/>
  <c r="AK628" i="4"/>
  <c r="AK628" i="10" s="1"/>
  <c r="N628" i="4"/>
  <c r="N628" i="10" s="1"/>
  <c r="V628" i="4"/>
  <c r="V628" i="10" s="1"/>
  <c r="AD628" i="4"/>
  <c r="AD628" i="10" s="1"/>
  <c r="AL628" i="4"/>
  <c r="AL628" i="10" s="1"/>
  <c r="M628" i="4"/>
  <c r="M628" i="10" s="1"/>
  <c r="Q628" i="4"/>
  <c r="Q628" i="10" s="1"/>
  <c r="AG628" i="4"/>
  <c r="AG628" i="10" s="1"/>
  <c r="R628" i="4"/>
  <c r="R628" i="10" s="1"/>
  <c r="AH628" i="4"/>
  <c r="AH628" i="10" s="1"/>
  <c r="Y628" i="4"/>
  <c r="Y628" i="10" s="1"/>
  <c r="AO628" i="4"/>
  <c r="AO628" i="10" s="1"/>
  <c r="Z628" i="4"/>
  <c r="Z628" i="10" s="1"/>
  <c r="AP628" i="4"/>
  <c r="AP628" i="10" s="1"/>
  <c r="P703" i="4"/>
  <c r="T703" i="4"/>
  <c r="X703" i="4"/>
  <c r="AB703" i="4"/>
  <c r="AF703" i="4"/>
  <c r="AJ703" i="4"/>
  <c r="AN703" i="4"/>
  <c r="AR703" i="4"/>
  <c r="M703" i="4"/>
  <c r="Q703" i="4"/>
  <c r="U703" i="4"/>
  <c r="Y703" i="4"/>
  <c r="AC703" i="4"/>
  <c r="AG703" i="4"/>
  <c r="AK703" i="4"/>
  <c r="AO703" i="4"/>
  <c r="R703" i="4"/>
  <c r="Z703" i="4"/>
  <c r="AH703" i="4"/>
  <c r="AP703" i="4"/>
  <c r="S703" i="4"/>
  <c r="AA703" i="4"/>
  <c r="AI703" i="4"/>
  <c r="AQ703" i="4"/>
  <c r="V703" i="4"/>
  <c r="AL703" i="4"/>
  <c r="W703" i="4"/>
  <c r="AM703" i="4"/>
  <c r="N703" i="4"/>
  <c r="O703" i="4"/>
  <c r="AD703" i="4"/>
  <c r="AE703" i="4"/>
  <c r="P676" i="4"/>
  <c r="P676" i="10" s="1"/>
  <c r="T676" i="4"/>
  <c r="T676" i="10" s="1"/>
  <c r="X676" i="4"/>
  <c r="X676" i="10" s="1"/>
  <c r="AB676" i="4"/>
  <c r="AB676" i="10" s="1"/>
  <c r="AF676" i="4"/>
  <c r="AF676" i="10" s="1"/>
  <c r="AJ676" i="4"/>
  <c r="AJ676" i="10" s="1"/>
  <c r="AN676" i="4"/>
  <c r="AN676" i="10" s="1"/>
  <c r="AR676" i="4"/>
  <c r="AR676" i="10" s="1"/>
  <c r="N676" i="4"/>
  <c r="N676" i="10" s="1"/>
  <c r="S676" i="4"/>
  <c r="S676" i="10" s="1"/>
  <c r="Y676" i="4"/>
  <c r="Y676" i="10" s="1"/>
  <c r="AD676" i="4"/>
  <c r="AD676" i="10" s="1"/>
  <c r="AI676" i="4"/>
  <c r="AI676" i="10" s="1"/>
  <c r="AO676" i="4"/>
  <c r="AO676" i="10" s="1"/>
  <c r="M676" i="4"/>
  <c r="M676" i="10" s="1"/>
  <c r="O676" i="4"/>
  <c r="O676" i="10" s="1"/>
  <c r="U676" i="4"/>
  <c r="U676" i="10" s="1"/>
  <c r="Z676" i="4"/>
  <c r="Z676" i="10" s="1"/>
  <c r="AE676" i="4"/>
  <c r="AE676" i="10" s="1"/>
  <c r="AK676" i="4"/>
  <c r="AK676" i="10" s="1"/>
  <c r="AP676" i="4"/>
  <c r="AP676" i="10" s="1"/>
  <c r="Q676" i="4"/>
  <c r="Q676" i="10" s="1"/>
  <c r="AA676" i="4"/>
  <c r="AA676" i="10" s="1"/>
  <c r="AL676" i="4"/>
  <c r="AL676" i="10" s="1"/>
  <c r="R676" i="4"/>
  <c r="R676" i="10" s="1"/>
  <c r="AC676" i="4"/>
  <c r="AC676" i="10" s="1"/>
  <c r="AM676" i="4"/>
  <c r="AM676" i="10" s="1"/>
  <c r="V676" i="4"/>
  <c r="V676" i="10" s="1"/>
  <c r="AQ676" i="4"/>
  <c r="AQ676" i="10" s="1"/>
  <c r="W676" i="4"/>
  <c r="W676" i="10" s="1"/>
  <c r="AG676" i="4"/>
  <c r="AG676" i="10" s="1"/>
  <c r="AH676" i="4"/>
  <c r="AH676" i="10" s="1"/>
  <c r="Q704" i="4"/>
  <c r="U704" i="4"/>
  <c r="Y704" i="4"/>
  <c r="AC704" i="4"/>
  <c r="AG704" i="4"/>
  <c r="AK704" i="4"/>
  <c r="AO704" i="4"/>
  <c r="N704" i="4"/>
  <c r="R704" i="4"/>
  <c r="V704" i="4"/>
  <c r="Z704" i="4"/>
  <c r="AD704" i="4"/>
  <c r="AH704" i="4"/>
  <c r="AL704" i="4"/>
  <c r="AP704" i="4"/>
  <c r="S704" i="4"/>
  <c r="AA704" i="4"/>
  <c r="AI704" i="4"/>
  <c r="AQ704" i="4"/>
  <c r="T704" i="4"/>
  <c r="AB704" i="4"/>
  <c r="AJ704" i="4"/>
  <c r="AR704" i="4"/>
  <c r="W704" i="4"/>
  <c r="AM704" i="4"/>
  <c r="X704" i="4"/>
  <c r="AN704" i="4"/>
  <c r="O704" i="4"/>
  <c r="P704" i="4"/>
  <c r="AE704" i="4"/>
  <c r="AF704" i="4"/>
  <c r="O667" i="4"/>
  <c r="O667" i="10" s="1"/>
  <c r="S667" i="4"/>
  <c r="S667" i="10" s="1"/>
  <c r="W667" i="4"/>
  <c r="W667" i="10" s="1"/>
  <c r="AA667" i="4"/>
  <c r="AA667" i="10" s="1"/>
  <c r="AE667" i="4"/>
  <c r="AE667" i="10" s="1"/>
  <c r="AI667" i="4"/>
  <c r="AI667" i="10" s="1"/>
  <c r="AM667" i="4"/>
  <c r="AM667" i="10" s="1"/>
  <c r="AQ667" i="4"/>
  <c r="AQ667" i="10" s="1"/>
  <c r="P667" i="4"/>
  <c r="P667" i="10" s="1"/>
  <c r="T667" i="4"/>
  <c r="T667" i="10" s="1"/>
  <c r="X667" i="4"/>
  <c r="X667" i="10" s="1"/>
  <c r="AB667" i="4"/>
  <c r="AB667" i="10" s="1"/>
  <c r="AF667" i="4"/>
  <c r="AF667" i="10" s="1"/>
  <c r="AJ667" i="4"/>
  <c r="AJ667" i="10" s="1"/>
  <c r="AN667" i="4"/>
  <c r="AN667" i="10" s="1"/>
  <c r="AR667" i="4"/>
  <c r="AR667" i="10" s="1"/>
  <c r="M667" i="4"/>
  <c r="M667" i="10" s="1"/>
  <c r="U667" i="4"/>
  <c r="U667" i="10" s="1"/>
  <c r="AC667" i="4"/>
  <c r="AC667" i="10" s="1"/>
  <c r="AK667" i="4"/>
  <c r="AK667" i="10" s="1"/>
  <c r="N667" i="4"/>
  <c r="N667" i="10" s="1"/>
  <c r="V667" i="4"/>
  <c r="V667" i="10" s="1"/>
  <c r="AD667" i="4"/>
  <c r="AD667" i="10" s="1"/>
  <c r="AL667" i="4"/>
  <c r="AL667" i="10" s="1"/>
  <c r="Y667" i="4"/>
  <c r="Y667" i="10" s="1"/>
  <c r="AO667" i="4"/>
  <c r="AO667" i="10" s="1"/>
  <c r="Z667" i="4"/>
  <c r="Z667" i="10" s="1"/>
  <c r="AP667" i="4"/>
  <c r="AP667" i="10" s="1"/>
  <c r="Q667" i="4"/>
  <c r="Q667" i="10" s="1"/>
  <c r="R667" i="4"/>
  <c r="R667" i="10" s="1"/>
  <c r="AG667" i="4"/>
  <c r="AG667" i="10" s="1"/>
  <c r="AH667" i="4"/>
  <c r="AH667" i="10" s="1"/>
  <c r="N695" i="4"/>
  <c r="N695" i="10" s="1"/>
  <c r="R695" i="4"/>
  <c r="R695" i="10" s="1"/>
  <c r="V695" i="4"/>
  <c r="V695" i="10" s="1"/>
  <c r="Z695" i="4"/>
  <c r="Z695" i="10" s="1"/>
  <c r="AD695" i="4"/>
  <c r="AD695" i="10" s="1"/>
  <c r="AH695" i="4"/>
  <c r="AH695" i="10" s="1"/>
  <c r="AL695" i="4"/>
  <c r="AL695" i="10" s="1"/>
  <c r="AP695" i="4"/>
  <c r="AP695" i="10" s="1"/>
  <c r="O695" i="4"/>
  <c r="O695" i="10" s="1"/>
  <c r="T695" i="4"/>
  <c r="T695" i="10" s="1"/>
  <c r="Y695" i="4"/>
  <c r="Y695" i="10" s="1"/>
  <c r="AE695" i="4"/>
  <c r="AE695" i="10" s="1"/>
  <c r="AJ695" i="4"/>
  <c r="AJ695" i="10" s="1"/>
  <c r="AO695" i="4"/>
  <c r="AO695" i="10" s="1"/>
  <c r="P695" i="4"/>
  <c r="P695" i="10" s="1"/>
  <c r="U695" i="4"/>
  <c r="U695" i="10" s="1"/>
  <c r="AA695" i="4"/>
  <c r="AA695" i="10" s="1"/>
  <c r="AF695" i="4"/>
  <c r="AF695" i="10" s="1"/>
  <c r="AK695" i="4"/>
  <c r="AK695" i="10" s="1"/>
  <c r="AQ695" i="4"/>
  <c r="AQ695" i="10" s="1"/>
  <c r="M695" i="4"/>
  <c r="M695" i="10" s="1"/>
  <c r="W695" i="4"/>
  <c r="W695" i="10" s="1"/>
  <c r="AG695" i="4"/>
  <c r="AG695" i="10" s="1"/>
  <c r="AR695" i="4"/>
  <c r="AR695" i="10" s="1"/>
  <c r="X695" i="4"/>
  <c r="X695" i="10" s="1"/>
  <c r="AI695" i="4"/>
  <c r="AI695" i="10" s="1"/>
  <c r="Q695" i="4"/>
  <c r="Q695" i="10" s="1"/>
  <c r="AM695" i="4"/>
  <c r="AM695" i="10" s="1"/>
  <c r="S695" i="4"/>
  <c r="S695" i="10" s="1"/>
  <c r="AN695" i="4"/>
  <c r="AN695" i="10" s="1"/>
  <c r="AB695" i="4"/>
  <c r="AB695" i="10" s="1"/>
  <c r="AC695" i="4"/>
  <c r="AC695" i="10" s="1"/>
  <c r="P664" i="4"/>
  <c r="T664" i="4"/>
  <c r="T664" i="10" s="1"/>
  <c r="X664" i="4"/>
  <c r="AB664" i="4"/>
  <c r="AF664" i="4"/>
  <c r="AJ664" i="4"/>
  <c r="AN664" i="4"/>
  <c r="AN664" i="10" s="1"/>
  <c r="AR664" i="4"/>
  <c r="Q664" i="4"/>
  <c r="U664" i="4"/>
  <c r="Y664" i="4"/>
  <c r="Y664" i="10" s="1"/>
  <c r="AC664" i="4"/>
  <c r="AG664" i="4"/>
  <c r="AK664" i="4"/>
  <c r="AO664" i="4"/>
  <c r="AO664" i="10" s="1"/>
  <c r="M664" i="4"/>
  <c r="M664" i="10" s="1"/>
  <c r="R664" i="4"/>
  <c r="Z664" i="4"/>
  <c r="AH664" i="4"/>
  <c r="AH664" i="10" s="1"/>
  <c r="AP664" i="4"/>
  <c r="S664" i="4"/>
  <c r="AA664" i="4"/>
  <c r="AI664" i="4"/>
  <c r="AQ664" i="4"/>
  <c r="V664" i="4"/>
  <c r="AL664" i="4"/>
  <c r="W664" i="4"/>
  <c r="AM664" i="4"/>
  <c r="N664" i="4"/>
  <c r="O664" i="4"/>
  <c r="O664" i="10" s="1"/>
  <c r="AD664" i="4"/>
  <c r="AE664" i="4"/>
  <c r="O692" i="4"/>
  <c r="O692" i="10" s="1"/>
  <c r="S692" i="4"/>
  <c r="S692" i="10" s="1"/>
  <c r="W692" i="4"/>
  <c r="W692" i="10" s="1"/>
  <c r="AA692" i="4"/>
  <c r="AA692" i="10" s="1"/>
  <c r="AE692" i="4"/>
  <c r="AE692" i="10" s="1"/>
  <c r="AI692" i="4"/>
  <c r="AI692" i="10" s="1"/>
  <c r="AM692" i="4"/>
  <c r="AM692" i="10" s="1"/>
  <c r="AQ692" i="4"/>
  <c r="AQ692" i="10" s="1"/>
  <c r="Q692" i="4"/>
  <c r="Q692" i="10" s="1"/>
  <c r="V692" i="4"/>
  <c r="V692" i="10" s="1"/>
  <c r="AB692" i="4"/>
  <c r="AB692" i="10" s="1"/>
  <c r="AG692" i="4"/>
  <c r="AG692" i="10" s="1"/>
  <c r="AL692" i="4"/>
  <c r="AL692" i="10" s="1"/>
  <c r="AR692" i="4"/>
  <c r="AR692" i="10" s="1"/>
  <c r="R692" i="4"/>
  <c r="R692" i="10" s="1"/>
  <c r="X692" i="4"/>
  <c r="X692" i="10" s="1"/>
  <c r="AC692" i="4"/>
  <c r="AC692" i="10" s="1"/>
  <c r="AH692" i="4"/>
  <c r="AH692" i="10" s="1"/>
  <c r="AN692" i="4"/>
  <c r="AN692" i="10" s="1"/>
  <c r="T692" i="4"/>
  <c r="T692" i="10" s="1"/>
  <c r="AD692" i="4"/>
  <c r="AD692" i="10" s="1"/>
  <c r="AO692" i="4"/>
  <c r="AO692" i="10" s="1"/>
  <c r="U692" i="4"/>
  <c r="U692" i="10" s="1"/>
  <c r="AF692" i="4"/>
  <c r="AF692" i="10" s="1"/>
  <c r="AP692" i="4"/>
  <c r="AP692" i="10" s="1"/>
  <c r="Y692" i="4"/>
  <c r="Y692" i="10" s="1"/>
  <c r="Z692" i="4"/>
  <c r="Z692" i="10" s="1"/>
  <c r="N692" i="4"/>
  <c r="N692" i="10" s="1"/>
  <c r="M692" i="4"/>
  <c r="M692" i="10" s="1"/>
  <c r="P692" i="4"/>
  <c r="P692" i="10" s="1"/>
  <c r="AJ692" i="4"/>
  <c r="AJ692" i="10" s="1"/>
  <c r="AK692" i="4"/>
  <c r="AK692" i="10" s="1"/>
  <c r="AQ720" i="4"/>
  <c r="AQ720" i="10" s="1"/>
  <c r="AP720" i="4"/>
  <c r="AP720" i="10" s="1"/>
  <c r="AM720" i="4"/>
  <c r="AM720" i="10" s="1"/>
  <c r="AI720" i="4"/>
  <c r="AI720" i="10" s="1"/>
  <c r="AE720" i="4"/>
  <c r="AE720" i="10" s="1"/>
  <c r="AA720" i="4"/>
  <c r="AA720" i="10" s="1"/>
  <c r="W720" i="4"/>
  <c r="W720" i="10" s="1"/>
  <c r="S720" i="4"/>
  <c r="S720" i="10" s="1"/>
  <c r="O720" i="4"/>
  <c r="O720" i="10" s="1"/>
  <c r="AR720" i="4"/>
  <c r="AR720" i="10" s="1"/>
  <c r="AL720" i="4"/>
  <c r="AL720" i="10" s="1"/>
  <c r="AH720" i="4"/>
  <c r="AH720" i="10" s="1"/>
  <c r="AD720" i="4"/>
  <c r="AD720" i="10" s="1"/>
  <c r="Z720" i="4"/>
  <c r="Z720" i="10" s="1"/>
  <c r="V720" i="4"/>
  <c r="V720" i="10" s="1"/>
  <c r="R720" i="4"/>
  <c r="R720" i="10" s="1"/>
  <c r="N720" i="4"/>
  <c r="N720" i="10" s="1"/>
  <c r="AO720" i="4"/>
  <c r="AO720" i="10" s="1"/>
  <c r="AG720" i="4"/>
  <c r="AG720" i="10" s="1"/>
  <c r="Y720" i="4"/>
  <c r="Y720" i="10" s="1"/>
  <c r="Q720" i="4"/>
  <c r="Q720" i="10" s="1"/>
  <c r="M720" i="4"/>
  <c r="M720" i="10" s="1"/>
  <c r="AN720" i="4"/>
  <c r="AN720" i="10" s="1"/>
  <c r="AF720" i="4"/>
  <c r="AF720" i="10" s="1"/>
  <c r="X720" i="4"/>
  <c r="X720" i="10" s="1"/>
  <c r="P720" i="4"/>
  <c r="P720" i="10" s="1"/>
  <c r="AK720" i="4"/>
  <c r="AK720" i="10" s="1"/>
  <c r="U720" i="4"/>
  <c r="U720" i="10" s="1"/>
  <c r="AJ720" i="4"/>
  <c r="AJ720" i="10" s="1"/>
  <c r="T720" i="4"/>
  <c r="T720" i="10" s="1"/>
  <c r="AC720" i="4"/>
  <c r="AC720" i="10" s="1"/>
  <c r="AB720" i="4"/>
  <c r="AB720" i="10" s="1"/>
  <c r="AR717" i="4"/>
  <c r="AN717" i="4"/>
  <c r="AJ717" i="4"/>
  <c r="AF717" i="4"/>
  <c r="AB717" i="4"/>
  <c r="X717" i="4"/>
  <c r="T717" i="4"/>
  <c r="P717" i="4"/>
  <c r="AQ717" i="4"/>
  <c r="AM717" i="4"/>
  <c r="AI717" i="4"/>
  <c r="AE717" i="4"/>
  <c r="AA717" i="4"/>
  <c r="W717" i="4"/>
  <c r="S717" i="4"/>
  <c r="O717" i="4"/>
  <c r="AL717" i="4"/>
  <c r="AD717" i="4"/>
  <c r="V717" i="4"/>
  <c r="N717" i="4"/>
  <c r="AK717" i="4"/>
  <c r="AC717" i="4"/>
  <c r="U717" i="4"/>
  <c r="AH717" i="4"/>
  <c r="R717" i="4"/>
  <c r="AG717" i="4"/>
  <c r="Q717" i="4"/>
  <c r="AP717" i="4"/>
  <c r="AO717" i="4"/>
  <c r="Z717" i="4"/>
  <c r="Y717" i="4"/>
  <c r="Q770" i="4"/>
  <c r="Q770" i="10" s="1"/>
  <c r="U770" i="4"/>
  <c r="U770" i="10" s="1"/>
  <c r="Y770" i="4"/>
  <c r="Y770" i="10" s="1"/>
  <c r="AC770" i="4"/>
  <c r="AC770" i="10" s="1"/>
  <c r="AG770" i="4"/>
  <c r="AG770" i="10" s="1"/>
  <c r="AK770" i="4"/>
  <c r="AK770" i="10" s="1"/>
  <c r="AO770" i="4"/>
  <c r="AO770" i="10" s="1"/>
  <c r="N770" i="4"/>
  <c r="N770" i="10" s="1"/>
  <c r="R770" i="4"/>
  <c r="R770" i="10" s="1"/>
  <c r="V770" i="4"/>
  <c r="V770" i="10" s="1"/>
  <c r="Z770" i="4"/>
  <c r="Z770" i="10" s="1"/>
  <c r="AD770" i="4"/>
  <c r="AD770" i="10" s="1"/>
  <c r="AH770" i="4"/>
  <c r="AH770" i="10" s="1"/>
  <c r="AL770" i="4"/>
  <c r="AL770" i="10" s="1"/>
  <c r="AP770" i="4"/>
  <c r="AP770" i="10" s="1"/>
  <c r="O770" i="4"/>
  <c r="O770" i="10" s="1"/>
  <c r="W770" i="4"/>
  <c r="W770" i="10" s="1"/>
  <c r="AE770" i="4"/>
  <c r="AE770" i="10" s="1"/>
  <c r="AM770" i="4"/>
  <c r="AM770" i="10" s="1"/>
  <c r="P770" i="4"/>
  <c r="P770" i="10" s="1"/>
  <c r="X770" i="4"/>
  <c r="X770" i="10" s="1"/>
  <c r="AF770" i="4"/>
  <c r="AF770" i="10" s="1"/>
  <c r="AN770" i="4"/>
  <c r="AN770" i="10" s="1"/>
  <c r="S770" i="4"/>
  <c r="S770" i="10" s="1"/>
  <c r="AI770" i="4"/>
  <c r="AI770" i="10" s="1"/>
  <c r="T770" i="4"/>
  <c r="T770" i="10" s="1"/>
  <c r="AJ770" i="4"/>
  <c r="AJ770" i="10" s="1"/>
  <c r="AA770" i="4"/>
  <c r="AA770" i="10" s="1"/>
  <c r="AB770" i="4"/>
  <c r="AB770" i="10" s="1"/>
  <c r="AQ770" i="4"/>
  <c r="AQ770" i="10" s="1"/>
  <c r="M770" i="4"/>
  <c r="M770" i="10" s="1"/>
  <c r="AR770" i="4"/>
  <c r="AR770" i="10" s="1"/>
  <c r="O759" i="4"/>
  <c r="O759" i="10" s="1"/>
  <c r="S759" i="4"/>
  <c r="S759" i="10" s="1"/>
  <c r="W759" i="4"/>
  <c r="W759" i="10" s="1"/>
  <c r="AA759" i="4"/>
  <c r="AA759" i="10" s="1"/>
  <c r="AE759" i="4"/>
  <c r="AE759" i="10" s="1"/>
  <c r="AI759" i="4"/>
  <c r="AI759" i="10" s="1"/>
  <c r="AM759" i="4"/>
  <c r="AM759" i="10" s="1"/>
  <c r="AQ759" i="4"/>
  <c r="AQ759" i="10" s="1"/>
  <c r="M759" i="4"/>
  <c r="M759" i="10" s="1"/>
  <c r="P759" i="4"/>
  <c r="P759" i="10" s="1"/>
  <c r="T759" i="4"/>
  <c r="T759" i="10" s="1"/>
  <c r="X759" i="4"/>
  <c r="X759" i="10" s="1"/>
  <c r="AB759" i="4"/>
  <c r="AB759" i="10" s="1"/>
  <c r="AF759" i="4"/>
  <c r="AF759" i="10" s="1"/>
  <c r="AJ759" i="4"/>
  <c r="AJ759" i="10" s="1"/>
  <c r="AN759" i="4"/>
  <c r="AN759" i="10" s="1"/>
  <c r="AR759" i="4"/>
  <c r="AR759" i="10" s="1"/>
  <c r="Q759" i="4"/>
  <c r="Q759" i="10" s="1"/>
  <c r="Y759" i="4"/>
  <c r="Y759" i="10" s="1"/>
  <c r="AG759" i="4"/>
  <c r="AG759" i="10" s="1"/>
  <c r="AO759" i="4"/>
  <c r="AO759" i="10" s="1"/>
  <c r="R759" i="4"/>
  <c r="R759" i="10" s="1"/>
  <c r="Z759" i="4"/>
  <c r="Z759" i="10" s="1"/>
  <c r="AH759" i="4"/>
  <c r="AH759" i="10" s="1"/>
  <c r="AP759" i="4"/>
  <c r="AP759" i="10" s="1"/>
  <c r="U759" i="4"/>
  <c r="U759" i="10" s="1"/>
  <c r="AK759" i="4"/>
  <c r="AK759" i="10" s="1"/>
  <c r="V759" i="4"/>
  <c r="V759" i="10" s="1"/>
  <c r="AL759" i="4"/>
  <c r="AL759" i="10" s="1"/>
  <c r="AC759" i="4"/>
  <c r="AC759" i="10" s="1"/>
  <c r="AD759" i="4"/>
  <c r="AD759" i="10" s="1"/>
  <c r="N759" i="4"/>
  <c r="N759" i="10" s="1"/>
  <c r="P756" i="4"/>
  <c r="P756" i="10" s="1"/>
  <c r="T756" i="4"/>
  <c r="T756" i="10" s="1"/>
  <c r="X756" i="4"/>
  <c r="X756" i="10" s="1"/>
  <c r="AB756" i="4"/>
  <c r="AB756" i="10" s="1"/>
  <c r="AF756" i="4"/>
  <c r="AF756" i="10" s="1"/>
  <c r="AJ756" i="4"/>
  <c r="AJ756" i="10" s="1"/>
  <c r="AN756" i="4"/>
  <c r="AN756" i="10" s="1"/>
  <c r="AR756" i="4"/>
  <c r="AR756" i="10" s="1"/>
  <c r="Q756" i="4"/>
  <c r="Q756" i="10" s="1"/>
  <c r="U756" i="4"/>
  <c r="U756" i="10" s="1"/>
  <c r="Y756" i="4"/>
  <c r="Y756" i="10" s="1"/>
  <c r="AC756" i="4"/>
  <c r="AC756" i="10" s="1"/>
  <c r="AG756" i="4"/>
  <c r="AG756" i="10" s="1"/>
  <c r="AK756" i="4"/>
  <c r="AK756" i="10" s="1"/>
  <c r="AO756" i="4"/>
  <c r="AO756" i="10" s="1"/>
  <c r="M756" i="4"/>
  <c r="M756" i="10" s="1"/>
  <c r="N756" i="4"/>
  <c r="N756" i="10" s="1"/>
  <c r="V756" i="4"/>
  <c r="V756" i="10" s="1"/>
  <c r="AD756" i="4"/>
  <c r="AD756" i="10" s="1"/>
  <c r="AL756" i="4"/>
  <c r="AL756" i="10" s="1"/>
  <c r="O756" i="4"/>
  <c r="O756" i="10" s="1"/>
  <c r="W756" i="4"/>
  <c r="W756" i="10" s="1"/>
  <c r="AE756" i="4"/>
  <c r="AE756" i="10" s="1"/>
  <c r="AM756" i="4"/>
  <c r="AM756" i="10" s="1"/>
  <c r="R756" i="4"/>
  <c r="R756" i="10" s="1"/>
  <c r="AH756" i="4"/>
  <c r="AH756" i="10" s="1"/>
  <c r="S756" i="4"/>
  <c r="S756" i="10" s="1"/>
  <c r="AI756" i="4"/>
  <c r="AI756" i="10" s="1"/>
  <c r="Z756" i="4"/>
  <c r="Z756" i="10" s="1"/>
  <c r="AA756" i="4"/>
  <c r="AA756" i="10" s="1"/>
  <c r="AP756" i="4"/>
  <c r="AP756" i="10" s="1"/>
  <c r="AQ756" i="4"/>
  <c r="AQ756" i="10" s="1"/>
  <c r="Q757" i="4"/>
  <c r="Q757" i="10" s="1"/>
  <c r="U757" i="4"/>
  <c r="U757" i="10" s="1"/>
  <c r="Y757" i="4"/>
  <c r="Y757" i="10" s="1"/>
  <c r="AC757" i="4"/>
  <c r="AC757" i="10" s="1"/>
  <c r="AG757" i="4"/>
  <c r="AG757" i="10" s="1"/>
  <c r="AK757" i="4"/>
  <c r="AK757" i="10" s="1"/>
  <c r="AO757" i="4"/>
  <c r="AO757" i="10" s="1"/>
  <c r="N757" i="4"/>
  <c r="N757" i="10" s="1"/>
  <c r="R757" i="4"/>
  <c r="R757" i="10" s="1"/>
  <c r="V757" i="4"/>
  <c r="V757" i="10" s="1"/>
  <c r="Z757" i="4"/>
  <c r="Z757" i="10" s="1"/>
  <c r="AD757" i="4"/>
  <c r="AD757" i="10" s="1"/>
  <c r="AH757" i="4"/>
  <c r="AH757" i="10" s="1"/>
  <c r="AL757" i="4"/>
  <c r="AL757" i="10" s="1"/>
  <c r="AP757" i="4"/>
  <c r="AP757" i="10" s="1"/>
  <c r="O757" i="4"/>
  <c r="O757" i="10" s="1"/>
  <c r="W757" i="4"/>
  <c r="W757" i="10" s="1"/>
  <c r="AE757" i="4"/>
  <c r="AE757" i="10" s="1"/>
  <c r="AM757" i="4"/>
  <c r="AM757" i="10" s="1"/>
  <c r="P757" i="4"/>
  <c r="P757" i="10" s="1"/>
  <c r="X757" i="4"/>
  <c r="X757" i="10" s="1"/>
  <c r="AF757" i="4"/>
  <c r="AF757" i="10" s="1"/>
  <c r="AN757" i="4"/>
  <c r="AN757" i="10" s="1"/>
  <c r="S757" i="4"/>
  <c r="S757" i="10" s="1"/>
  <c r="AI757" i="4"/>
  <c r="AI757" i="10" s="1"/>
  <c r="T757" i="4"/>
  <c r="T757" i="10" s="1"/>
  <c r="AJ757" i="4"/>
  <c r="AJ757" i="10" s="1"/>
  <c r="AA757" i="4"/>
  <c r="AA757" i="10" s="1"/>
  <c r="AB757" i="4"/>
  <c r="AB757" i="10" s="1"/>
  <c r="AQ757" i="4"/>
  <c r="AQ757" i="10" s="1"/>
  <c r="M757" i="4"/>
  <c r="M757" i="10" s="1"/>
  <c r="AR757" i="4"/>
  <c r="AR757" i="10" s="1"/>
  <c r="N771" i="4"/>
  <c r="N771" i="10" s="1"/>
  <c r="R771" i="4"/>
  <c r="R771" i="10" s="1"/>
  <c r="V771" i="4"/>
  <c r="V771" i="10" s="1"/>
  <c r="Z771" i="4"/>
  <c r="Z771" i="10" s="1"/>
  <c r="AD771" i="4"/>
  <c r="AD771" i="10" s="1"/>
  <c r="AH771" i="4"/>
  <c r="AH771" i="10" s="1"/>
  <c r="AL771" i="4"/>
  <c r="AL771" i="10" s="1"/>
  <c r="AP771" i="4"/>
  <c r="AP771" i="10" s="1"/>
  <c r="O771" i="4"/>
  <c r="O771" i="10" s="1"/>
  <c r="S771" i="4"/>
  <c r="S771" i="10" s="1"/>
  <c r="W771" i="4"/>
  <c r="W771" i="10" s="1"/>
  <c r="AA771" i="4"/>
  <c r="AA771" i="10" s="1"/>
  <c r="AE771" i="4"/>
  <c r="AE771" i="10" s="1"/>
  <c r="AI771" i="4"/>
  <c r="AI771" i="10" s="1"/>
  <c r="AM771" i="4"/>
  <c r="AM771" i="10" s="1"/>
  <c r="AQ771" i="4"/>
  <c r="AQ771" i="10" s="1"/>
  <c r="P771" i="4"/>
  <c r="P771" i="10" s="1"/>
  <c r="X771" i="4"/>
  <c r="X771" i="10" s="1"/>
  <c r="AF771" i="4"/>
  <c r="AF771" i="10" s="1"/>
  <c r="AN771" i="4"/>
  <c r="AN771" i="10" s="1"/>
  <c r="Q771" i="4"/>
  <c r="Q771" i="10" s="1"/>
  <c r="Y771" i="4"/>
  <c r="Y771" i="10" s="1"/>
  <c r="AG771" i="4"/>
  <c r="AG771" i="10" s="1"/>
  <c r="AO771" i="4"/>
  <c r="AO771" i="10" s="1"/>
  <c r="T771" i="4"/>
  <c r="T771" i="10" s="1"/>
  <c r="AJ771" i="4"/>
  <c r="AJ771" i="10" s="1"/>
  <c r="U771" i="4"/>
  <c r="U771" i="10" s="1"/>
  <c r="AK771" i="4"/>
  <c r="AK771" i="10" s="1"/>
  <c r="AB771" i="4"/>
  <c r="AB771" i="10" s="1"/>
  <c r="AC771" i="4"/>
  <c r="AC771" i="10" s="1"/>
  <c r="M771" i="4"/>
  <c r="M771" i="10" s="1"/>
  <c r="AR771" i="4"/>
  <c r="AR771" i="10" s="1"/>
  <c r="Q809" i="4"/>
  <c r="Q809" i="10" s="1"/>
  <c r="U809" i="4"/>
  <c r="U809" i="10" s="1"/>
  <c r="Y809" i="4"/>
  <c r="Y809" i="10" s="1"/>
  <c r="AC809" i="4"/>
  <c r="AC809" i="10" s="1"/>
  <c r="AG809" i="4"/>
  <c r="AG809" i="10" s="1"/>
  <c r="AK809" i="4"/>
  <c r="AK809" i="10" s="1"/>
  <c r="AO809" i="4"/>
  <c r="AO809" i="10" s="1"/>
  <c r="N809" i="4"/>
  <c r="N809" i="10" s="1"/>
  <c r="S809" i="4"/>
  <c r="S809" i="10" s="1"/>
  <c r="X809" i="4"/>
  <c r="X809" i="10" s="1"/>
  <c r="AD809" i="4"/>
  <c r="AD809" i="10" s="1"/>
  <c r="AI809" i="4"/>
  <c r="AI809" i="10" s="1"/>
  <c r="AN809" i="4"/>
  <c r="AN809" i="10" s="1"/>
  <c r="O809" i="4"/>
  <c r="O809" i="10" s="1"/>
  <c r="T809" i="4"/>
  <c r="T809" i="10" s="1"/>
  <c r="Z809" i="4"/>
  <c r="Z809" i="10" s="1"/>
  <c r="AE809" i="4"/>
  <c r="AE809" i="10" s="1"/>
  <c r="AJ809" i="4"/>
  <c r="AJ809" i="10" s="1"/>
  <c r="AP809" i="4"/>
  <c r="AP809" i="10" s="1"/>
  <c r="P809" i="4"/>
  <c r="P809" i="10" s="1"/>
  <c r="AA809" i="4"/>
  <c r="AA809" i="10" s="1"/>
  <c r="AL809" i="4"/>
  <c r="AL809" i="10" s="1"/>
  <c r="R809" i="4"/>
  <c r="R809" i="10" s="1"/>
  <c r="AB809" i="4"/>
  <c r="AB809" i="10" s="1"/>
  <c r="AM809" i="4"/>
  <c r="AM809" i="10" s="1"/>
  <c r="V809" i="4"/>
  <c r="V809" i="10" s="1"/>
  <c r="AQ809" i="4"/>
  <c r="AQ809" i="10" s="1"/>
  <c r="W809" i="4"/>
  <c r="W809" i="10" s="1"/>
  <c r="AR809" i="4"/>
  <c r="AR809" i="10" s="1"/>
  <c r="AF809" i="4"/>
  <c r="AF809" i="10" s="1"/>
  <c r="AH809" i="4"/>
  <c r="AH809" i="10" s="1"/>
  <c r="M809" i="4"/>
  <c r="M809" i="10" s="1"/>
  <c r="O811" i="4"/>
  <c r="O811" i="10" s="1"/>
  <c r="S811" i="4"/>
  <c r="S811" i="10" s="1"/>
  <c r="W811" i="4"/>
  <c r="W811" i="10" s="1"/>
  <c r="AA811" i="4"/>
  <c r="AA811" i="10" s="1"/>
  <c r="AE811" i="4"/>
  <c r="AE811" i="10" s="1"/>
  <c r="AI811" i="4"/>
  <c r="AI811" i="10" s="1"/>
  <c r="AM811" i="4"/>
  <c r="AM811" i="10" s="1"/>
  <c r="AQ811" i="4"/>
  <c r="AQ811" i="10" s="1"/>
  <c r="P811" i="4"/>
  <c r="P811" i="10" s="1"/>
  <c r="U811" i="4"/>
  <c r="U811" i="10" s="1"/>
  <c r="Z811" i="4"/>
  <c r="Z811" i="10" s="1"/>
  <c r="AF811" i="4"/>
  <c r="AF811" i="10" s="1"/>
  <c r="AK811" i="4"/>
  <c r="AK811" i="10" s="1"/>
  <c r="AP811" i="4"/>
  <c r="AP811" i="10" s="1"/>
  <c r="M811" i="4"/>
  <c r="M811" i="10" s="1"/>
  <c r="Q811" i="4"/>
  <c r="Q811" i="10" s="1"/>
  <c r="V811" i="4"/>
  <c r="V811" i="10" s="1"/>
  <c r="AB811" i="4"/>
  <c r="AB811" i="10" s="1"/>
  <c r="AG811" i="4"/>
  <c r="AG811" i="10" s="1"/>
  <c r="AL811" i="4"/>
  <c r="AL811" i="10" s="1"/>
  <c r="AR811" i="4"/>
  <c r="AR811" i="10" s="1"/>
  <c r="R811" i="4"/>
  <c r="R811" i="10" s="1"/>
  <c r="AC811" i="4"/>
  <c r="AC811" i="10" s="1"/>
  <c r="AN811" i="4"/>
  <c r="AN811" i="10" s="1"/>
  <c r="T811" i="4"/>
  <c r="T811" i="10" s="1"/>
  <c r="AD811" i="4"/>
  <c r="AD811" i="10" s="1"/>
  <c r="AO811" i="4"/>
  <c r="AO811" i="10" s="1"/>
  <c r="X811" i="4"/>
  <c r="X811" i="10" s="1"/>
  <c r="Y811" i="4"/>
  <c r="Y811" i="10" s="1"/>
  <c r="N811" i="4"/>
  <c r="N811" i="10" s="1"/>
  <c r="AH811" i="4"/>
  <c r="AH811" i="10" s="1"/>
  <c r="AJ811" i="4"/>
  <c r="AJ811" i="10" s="1"/>
  <c r="O818" i="4"/>
  <c r="O818" i="10" s="1"/>
  <c r="P818" i="4"/>
  <c r="P818" i="10" s="1"/>
  <c r="T818" i="4"/>
  <c r="T818" i="10" s="1"/>
  <c r="X818" i="4"/>
  <c r="X818" i="10" s="1"/>
  <c r="AB818" i="4"/>
  <c r="AB818" i="10" s="1"/>
  <c r="AF818" i="4"/>
  <c r="AF818" i="10" s="1"/>
  <c r="AJ818" i="4"/>
  <c r="AJ818" i="10" s="1"/>
  <c r="AN818" i="4"/>
  <c r="AN818" i="10" s="1"/>
  <c r="AR818" i="4"/>
  <c r="AR818" i="10" s="1"/>
  <c r="Q818" i="4"/>
  <c r="Q818" i="10" s="1"/>
  <c r="U818" i="4"/>
  <c r="U818" i="10" s="1"/>
  <c r="Y818" i="4"/>
  <c r="Y818" i="10" s="1"/>
  <c r="AC818" i="4"/>
  <c r="AC818" i="10" s="1"/>
  <c r="AG818" i="4"/>
  <c r="AG818" i="10" s="1"/>
  <c r="AK818" i="4"/>
  <c r="AK818" i="10" s="1"/>
  <c r="AO818" i="4"/>
  <c r="AO818" i="10" s="1"/>
  <c r="N818" i="4"/>
  <c r="N818" i="10" s="1"/>
  <c r="R818" i="4"/>
  <c r="R818" i="10" s="1"/>
  <c r="V818" i="4"/>
  <c r="V818" i="10" s="1"/>
  <c r="Z818" i="4"/>
  <c r="Z818" i="10" s="1"/>
  <c r="AD818" i="4"/>
  <c r="AD818" i="10" s="1"/>
  <c r="AH818" i="4"/>
  <c r="AH818" i="10" s="1"/>
  <c r="AL818" i="4"/>
  <c r="AL818" i="10" s="1"/>
  <c r="AP818" i="4"/>
  <c r="AP818" i="10" s="1"/>
  <c r="W818" i="4"/>
  <c r="W818" i="10" s="1"/>
  <c r="AM818" i="4"/>
  <c r="AM818" i="10" s="1"/>
  <c r="M818" i="4"/>
  <c r="M818" i="10" s="1"/>
  <c r="AA818" i="4"/>
  <c r="AA818" i="10" s="1"/>
  <c r="AQ818" i="4"/>
  <c r="AQ818" i="10" s="1"/>
  <c r="AE818" i="4"/>
  <c r="AE818" i="10" s="1"/>
  <c r="AI818" i="4"/>
  <c r="AI818" i="10" s="1"/>
  <c r="S818" i="4"/>
  <c r="S818" i="10" s="1"/>
  <c r="Q280" i="4"/>
  <c r="Q280" i="10" s="1"/>
  <c r="U280" i="4"/>
  <c r="U280" i="10" s="1"/>
  <c r="Y280" i="4"/>
  <c r="Y280" i="10" s="1"/>
  <c r="AC280" i="4"/>
  <c r="AC280" i="10" s="1"/>
  <c r="AG280" i="4"/>
  <c r="AG280" i="10" s="1"/>
  <c r="AK280" i="4"/>
  <c r="AK280" i="10" s="1"/>
  <c r="AO280" i="4"/>
  <c r="AO280" i="10" s="1"/>
  <c r="N280" i="4"/>
  <c r="N280" i="10" s="1"/>
  <c r="R280" i="4"/>
  <c r="R280" i="10" s="1"/>
  <c r="V280" i="4"/>
  <c r="V280" i="10" s="1"/>
  <c r="Z280" i="4"/>
  <c r="Z280" i="10" s="1"/>
  <c r="AD280" i="4"/>
  <c r="AD280" i="10" s="1"/>
  <c r="AH280" i="4"/>
  <c r="AH280" i="10" s="1"/>
  <c r="AL280" i="4"/>
  <c r="AL280" i="10" s="1"/>
  <c r="AP280" i="4"/>
  <c r="AP280" i="10" s="1"/>
  <c r="S280" i="4"/>
  <c r="S280" i="10" s="1"/>
  <c r="AA280" i="4"/>
  <c r="AA280" i="10" s="1"/>
  <c r="AI280" i="4"/>
  <c r="AI280" i="10" s="1"/>
  <c r="AQ280" i="4"/>
  <c r="AQ280" i="10" s="1"/>
  <c r="O280" i="4"/>
  <c r="O280" i="10" s="1"/>
  <c r="W280" i="4"/>
  <c r="W280" i="10" s="1"/>
  <c r="AE280" i="4"/>
  <c r="AE280" i="10" s="1"/>
  <c r="AM280" i="4"/>
  <c r="AM280" i="10" s="1"/>
  <c r="AB280" i="4"/>
  <c r="AB280" i="10" s="1"/>
  <c r="AR280" i="4"/>
  <c r="AR280" i="10" s="1"/>
  <c r="P280" i="4"/>
  <c r="P280" i="10" s="1"/>
  <c r="AF280" i="4"/>
  <c r="AF280" i="10" s="1"/>
  <c r="AJ280" i="4"/>
  <c r="AJ280" i="10" s="1"/>
  <c r="AN280" i="4"/>
  <c r="AN280" i="10" s="1"/>
  <c r="T280" i="4"/>
  <c r="T280" i="10" s="1"/>
  <c r="X280" i="4"/>
  <c r="X280" i="10" s="1"/>
  <c r="N241" i="4"/>
  <c r="R241" i="4"/>
  <c r="V241" i="4"/>
  <c r="Z241" i="4"/>
  <c r="AD241" i="4"/>
  <c r="AH241" i="4"/>
  <c r="AL241" i="4"/>
  <c r="AP241" i="4"/>
  <c r="M241" i="4"/>
  <c r="O241" i="4"/>
  <c r="S241" i="4"/>
  <c r="W241" i="4"/>
  <c r="AA241" i="4"/>
  <c r="AE241" i="4"/>
  <c r="AI241" i="4"/>
  <c r="AM241" i="4"/>
  <c r="AQ241" i="4"/>
  <c r="P241" i="4"/>
  <c r="X241" i="4"/>
  <c r="AF241" i="4"/>
  <c r="AN241" i="4"/>
  <c r="T241" i="4"/>
  <c r="AB241" i="4"/>
  <c r="AJ241" i="4"/>
  <c r="AR241" i="4"/>
  <c r="Q241" i="4"/>
  <c r="AG241" i="4"/>
  <c r="U241" i="4"/>
  <c r="AK241" i="4"/>
  <c r="Y241" i="4"/>
  <c r="AO241" i="4"/>
  <c r="AC241" i="4"/>
  <c r="N360" i="4"/>
  <c r="R360" i="4"/>
  <c r="V360" i="4"/>
  <c r="Z360" i="4"/>
  <c r="AD360" i="4"/>
  <c r="AH360" i="4"/>
  <c r="AL360" i="4"/>
  <c r="AP360" i="4"/>
  <c r="M360" i="4"/>
  <c r="O360" i="4"/>
  <c r="S360" i="4"/>
  <c r="W360" i="4"/>
  <c r="AA360" i="4"/>
  <c r="AE360" i="4"/>
  <c r="AI360" i="4"/>
  <c r="AM360" i="4"/>
  <c r="AQ360" i="4"/>
  <c r="T360" i="4"/>
  <c r="AB360" i="4"/>
  <c r="AJ360" i="4"/>
  <c r="AR360" i="4"/>
  <c r="U360" i="4"/>
  <c r="AC360" i="4"/>
  <c r="AK360" i="4"/>
  <c r="Y360" i="4"/>
  <c r="AO360" i="4"/>
  <c r="Q360" i="4"/>
  <c r="AG360" i="4"/>
  <c r="AF360" i="4"/>
  <c r="AN360" i="4"/>
  <c r="P360" i="4"/>
  <c r="X360" i="4"/>
  <c r="P319" i="4"/>
  <c r="P319" i="10" s="1"/>
  <c r="T319" i="4"/>
  <c r="T319" i="10" s="1"/>
  <c r="X319" i="4"/>
  <c r="X319" i="10" s="1"/>
  <c r="AB319" i="4"/>
  <c r="AB319" i="10" s="1"/>
  <c r="AF319" i="4"/>
  <c r="AF319" i="10" s="1"/>
  <c r="AJ319" i="4"/>
  <c r="AJ319" i="10" s="1"/>
  <c r="AN319" i="4"/>
  <c r="AN319" i="10" s="1"/>
  <c r="AR319" i="4"/>
  <c r="AR319" i="10" s="1"/>
  <c r="Q319" i="4"/>
  <c r="Q319" i="10" s="1"/>
  <c r="U319" i="4"/>
  <c r="U319" i="10" s="1"/>
  <c r="Y319" i="4"/>
  <c r="Y319" i="10" s="1"/>
  <c r="AC319" i="4"/>
  <c r="AC319" i="10" s="1"/>
  <c r="AG319" i="4"/>
  <c r="AG319" i="10" s="1"/>
  <c r="AK319" i="4"/>
  <c r="AK319" i="10" s="1"/>
  <c r="AO319" i="4"/>
  <c r="AO319" i="10" s="1"/>
  <c r="M319" i="4"/>
  <c r="O319" i="4"/>
  <c r="O319" i="10" s="1"/>
  <c r="W319" i="4"/>
  <c r="W319" i="10" s="1"/>
  <c r="AE319" i="4"/>
  <c r="AE319" i="10" s="1"/>
  <c r="AM319" i="4"/>
  <c r="AM319" i="10" s="1"/>
  <c r="S319" i="4"/>
  <c r="S319" i="10" s="1"/>
  <c r="AA319" i="4"/>
  <c r="AA319" i="10" s="1"/>
  <c r="AI319" i="4"/>
  <c r="AI319" i="10" s="1"/>
  <c r="AQ319" i="4"/>
  <c r="AQ319" i="10" s="1"/>
  <c r="Z319" i="4"/>
  <c r="Z319" i="10" s="1"/>
  <c r="AP319" i="4"/>
  <c r="AP319" i="10" s="1"/>
  <c r="R319" i="4"/>
  <c r="R319" i="10" s="1"/>
  <c r="AH319" i="4"/>
  <c r="AH319" i="10" s="1"/>
  <c r="V319" i="4"/>
  <c r="V319" i="10" s="1"/>
  <c r="AL319" i="4"/>
  <c r="AL319" i="10" s="1"/>
  <c r="N319" i="4"/>
  <c r="N319" i="10" s="1"/>
  <c r="AD319" i="4"/>
  <c r="AD319" i="10" s="1"/>
  <c r="Q455" i="4"/>
  <c r="Q455" i="10" s="1"/>
  <c r="U455" i="4"/>
  <c r="U455" i="10" s="1"/>
  <c r="Y455" i="4"/>
  <c r="Y455" i="10" s="1"/>
  <c r="AC455" i="4"/>
  <c r="AC455" i="10" s="1"/>
  <c r="AG455" i="4"/>
  <c r="AG455" i="10" s="1"/>
  <c r="AK455" i="4"/>
  <c r="AK455" i="10" s="1"/>
  <c r="AO455" i="4"/>
  <c r="AO455" i="10" s="1"/>
  <c r="N455" i="4"/>
  <c r="N455" i="10" s="1"/>
  <c r="R455" i="4"/>
  <c r="R455" i="10" s="1"/>
  <c r="V455" i="4"/>
  <c r="V455" i="10" s="1"/>
  <c r="Z455" i="4"/>
  <c r="Z455" i="10" s="1"/>
  <c r="AD455" i="4"/>
  <c r="AD455" i="10" s="1"/>
  <c r="AH455" i="4"/>
  <c r="AH455" i="10" s="1"/>
  <c r="AL455" i="4"/>
  <c r="AL455" i="10" s="1"/>
  <c r="AP455" i="4"/>
  <c r="AP455" i="10" s="1"/>
  <c r="O455" i="4"/>
  <c r="O455" i="10" s="1"/>
  <c r="W455" i="4"/>
  <c r="W455" i="10" s="1"/>
  <c r="AE455" i="4"/>
  <c r="AE455" i="10" s="1"/>
  <c r="AM455" i="4"/>
  <c r="AM455" i="10" s="1"/>
  <c r="P455" i="4"/>
  <c r="P455" i="10" s="1"/>
  <c r="X455" i="4"/>
  <c r="X455" i="10" s="1"/>
  <c r="AF455" i="4"/>
  <c r="AF455" i="10" s="1"/>
  <c r="AN455" i="4"/>
  <c r="AN455" i="10" s="1"/>
  <c r="AB455" i="4"/>
  <c r="AB455" i="10" s="1"/>
  <c r="AR455" i="4"/>
  <c r="AR455" i="10" s="1"/>
  <c r="M455" i="4"/>
  <c r="M455" i="10" s="1"/>
  <c r="T455" i="4"/>
  <c r="T455" i="10" s="1"/>
  <c r="AJ455" i="4"/>
  <c r="AJ455" i="10" s="1"/>
  <c r="AI455" i="4"/>
  <c r="AI455" i="10" s="1"/>
  <c r="AQ455" i="4"/>
  <c r="AQ455" i="10" s="1"/>
  <c r="S455" i="4"/>
  <c r="S455" i="10" s="1"/>
  <c r="AA455" i="4"/>
  <c r="AA455" i="10" s="1"/>
  <c r="O679" i="4"/>
  <c r="O679" i="10" s="1"/>
  <c r="S679" i="4"/>
  <c r="S679" i="10" s="1"/>
  <c r="W679" i="4"/>
  <c r="W679" i="10" s="1"/>
  <c r="AA679" i="4"/>
  <c r="AA679" i="10" s="1"/>
  <c r="AE679" i="4"/>
  <c r="AE679" i="10" s="1"/>
  <c r="AI679" i="4"/>
  <c r="AI679" i="10" s="1"/>
  <c r="AM679" i="4"/>
  <c r="AM679" i="10" s="1"/>
  <c r="AQ679" i="4"/>
  <c r="AQ679" i="10" s="1"/>
  <c r="Q679" i="4"/>
  <c r="Q679" i="10" s="1"/>
  <c r="V679" i="4"/>
  <c r="V679" i="10" s="1"/>
  <c r="AB679" i="4"/>
  <c r="AB679" i="10" s="1"/>
  <c r="AG679" i="4"/>
  <c r="AG679" i="10" s="1"/>
  <c r="AL679" i="4"/>
  <c r="AL679" i="10" s="1"/>
  <c r="AR679" i="4"/>
  <c r="AR679" i="10" s="1"/>
  <c r="R679" i="4"/>
  <c r="R679" i="10" s="1"/>
  <c r="X679" i="4"/>
  <c r="X679" i="10" s="1"/>
  <c r="AC679" i="4"/>
  <c r="AC679" i="10" s="1"/>
  <c r="AH679" i="4"/>
  <c r="AH679" i="10" s="1"/>
  <c r="AN679" i="4"/>
  <c r="AN679" i="10" s="1"/>
  <c r="T679" i="4"/>
  <c r="T679" i="10" s="1"/>
  <c r="AD679" i="4"/>
  <c r="AD679" i="10" s="1"/>
  <c r="AO679" i="4"/>
  <c r="AO679" i="10" s="1"/>
  <c r="U679" i="4"/>
  <c r="U679" i="10" s="1"/>
  <c r="AF679" i="4"/>
  <c r="AF679" i="10" s="1"/>
  <c r="AP679" i="4"/>
  <c r="AP679" i="10" s="1"/>
  <c r="N679" i="4"/>
  <c r="N679" i="10" s="1"/>
  <c r="AJ679" i="4"/>
  <c r="AJ679" i="10" s="1"/>
  <c r="M679" i="4"/>
  <c r="M679" i="10" s="1"/>
  <c r="P679" i="4"/>
  <c r="P679" i="10" s="1"/>
  <c r="AK679" i="4"/>
  <c r="AK679" i="10" s="1"/>
  <c r="Y679" i="4"/>
  <c r="Y679" i="10" s="1"/>
  <c r="Z679" i="4"/>
  <c r="Z679" i="10" s="1"/>
  <c r="P481" i="4"/>
  <c r="P481" i="10" s="1"/>
  <c r="T481" i="4"/>
  <c r="T481" i="10" s="1"/>
  <c r="X481" i="4"/>
  <c r="X481" i="10" s="1"/>
  <c r="AB481" i="4"/>
  <c r="AB481" i="10" s="1"/>
  <c r="AF481" i="4"/>
  <c r="AF481" i="10" s="1"/>
  <c r="AJ481" i="4"/>
  <c r="AJ481" i="10" s="1"/>
  <c r="AN481" i="4"/>
  <c r="AN481" i="10" s="1"/>
  <c r="AR481" i="4"/>
  <c r="AR481" i="10" s="1"/>
  <c r="M481" i="4"/>
  <c r="M481" i="10" s="1"/>
  <c r="Q481" i="4"/>
  <c r="Q481" i="10" s="1"/>
  <c r="U481" i="4"/>
  <c r="U481" i="10" s="1"/>
  <c r="Y481" i="4"/>
  <c r="Y481" i="10" s="1"/>
  <c r="AC481" i="4"/>
  <c r="AC481" i="10" s="1"/>
  <c r="AG481" i="4"/>
  <c r="AG481" i="10" s="1"/>
  <c r="AK481" i="4"/>
  <c r="AK481" i="10" s="1"/>
  <c r="AO481" i="4"/>
  <c r="AO481" i="10" s="1"/>
  <c r="N481" i="4"/>
  <c r="N481" i="10" s="1"/>
  <c r="V481" i="4"/>
  <c r="V481" i="10" s="1"/>
  <c r="AD481" i="4"/>
  <c r="AD481" i="10" s="1"/>
  <c r="AL481" i="4"/>
  <c r="AL481" i="10" s="1"/>
  <c r="O481" i="4"/>
  <c r="O481" i="10" s="1"/>
  <c r="W481" i="4"/>
  <c r="W481" i="10" s="1"/>
  <c r="AE481" i="4"/>
  <c r="AE481" i="10" s="1"/>
  <c r="AM481" i="4"/>
  <c r="AM481" i="10" s="1"/>
  <c r="AA481" i="4"/>
  <c r="AA481" i="10" s="1"/>
  <c r="AQ481" i="4"/>
  <c r="AQ481" i="10" s="1"/>
  <c r="S481" i="4"/>
  <c r="S481" i="10" s="1"/>
  <c r="AI481" i="4"/>
  <c r="AI481" i="10" s="1"/>
  <c r="AH481" i="4"/>
  <c r="AH481" i="10" s="1"/>
  <c r="AP481" i="4"/>
  <c r="AP481" i="10" s="1"/>
  <c r="R481" i="4"/>
  <c r="R481" i="10" s="1"/>
  <c r="Z481" i="4"/>
  <c r="Z481" i="10" s="1"/>
  <c r="O573" i="4"/>
  <c r="O573" i="10" s="1"/>
  <c r="S573" i="4"/>
  <c r="S573" i="10" s="1"/>
  <c r="W573" i="4"/>
  <c r="W573" i="10" s="1"/>
  <c r="AA573" i="4"/>
  <c r="AA573" i="10" s="1"/>
  <c r="AE573" i="4"/>
  <c r="AE573" i="10" s="1"/>
  <c r="AI573" i="4"/>
  <c r="AI573" i="10" s="1"/>
  <c r="AM573" i="4"/>
  <c r="AM573" i="10" s="1"/>
  <c r="AQ573" i="4"/>
  <c r="AQ573" i="10" s="1"/>
  <c r="P573" i="4"/>
  <c r="P573" i="10" s="1"/>
  <c r="T573" i="4"/>
  <c r="T573" i="10" s="1"/>
  <c r="X573" i="4"/>
  <c r="X573" i="10" s="1"/>
  <c r="AB573" i="4"/>
  <c r="AB573" i="10" s="1"/>
  <c r="AF573" i="4"/>
  <c r="AF573" i="10" s="1"/>
  <c r="AJ573" i="4"/>
  <c r="AJ573" i="10" s="1"/>
  <c r="AN573" i="4"/>
  <c r="AN573" i="10" s="1"/>
  <c r="AR573" i="4"/>
  <c r="AR573" i="10" s="1"/>
  <c r="U573" i="4"/>
  <c r="U573" i="10" s="1"/>
  <c r="AC573" i="4"/>
  <c r="AC573" i="10" s="1"/>
  <c r="AK573" i="4"/>
  <c r="AK573" i="10" s="1"/>
  <c r="N573" i="4"/>
  <c r="N573" i="10" s="1"/>
  <c r="V573" i="4"/>
  <c r="V573" i="10" s="1"/>
  <c r="AD573" i="4"/>
  <c r="AD573" i="10" s="1"/>
  <c r="AL573" i="4"/>
  <c r="AL573" i="10" s="1"/>
  <c r="M573" i="4"/>
  <c r="M573" i="10" s="1"/>
  <c r="Q573" i="4"/>
  <c r="Q573" i="10" s="1"/>
  <c r="AG573" i="4"/>
  <c r="AG573" i="10" s="1"/>
  <c r="R573" i="4"/>
  <c r="R573" i="10" s="1"/>
  <c r="AH573" i="4"/>
  <c r="AH573" i="10" s="1"/>
  <c r="Y573" i="4"/>
  <c r="Y573" i="10" s="1"/>
  <c r="AO573" i="4"/>
  <c r="AO573" i="10" s="1"/>
  <c r="Z573" i="4"/>
  <c r="Z573" i="10" s="1"/>
  <c r="AP573" i="4"/>
  <c r="AP573" i="10" s="1"/>
  <c r="Q444" i="4"/>
  <c r="Q444" i="10" s="1"/>
  <c r="U444" i="4"/>
  <c r="U444" i="10" s="1"/>
  <c r="Y444" i="4"/>
  <c r="Y444" i="10" s="1"/>
  <c r="AC444" i="4"/>
  <c r="AC444" i="10" s="1"/>
  <c r="AG444" i="4"/>
  <c r="AG444" i="10" s="1"/>
  <c r="AK444" i="4"/>
  <c r="AK444" i="10" s="1"/>
  <c r="AO444" i="4"/>
  <c r="AO444" i="10" s="1"/>
  <c r="N444" i="4"/>
  <c r="N444" i="10" s="1"/>
  <c r="S444" i="4"/>
  <c r="S444" i="10" s="1"/>
  <c r="X444" i="4"/>
  <c r="X444" i="10" s="1"/>
  <c r="AD444" i="4"/>
  <c r="AD444" i="10" s="1"/>
  <c r="AI444" i="4"/>
  <c r="AI444" i="10" s="1"/>
  <c r="AN444" i="4"/>
  <c r="AN444" i="10" s="1"/>
  <c r="M444" i="4"/>
  <c r="M444" i="10" s="1"/>
  <c r="O444" i="4"/>
  <c r="O444" i="10" s="1"/>
  <c r="T444" i="4"/>
  <c r="T444" i="10" s="1"/>
  <c r="Z444" i="4"/>
  <c r="Z444" i="10" s="1"/>
  <c r="AE444" i="4"/>
  <c r="AE444" i="10" s="1"/>
  <c r="AJ444" i="4"/>
  <c r="AJ444" i="10" s="1"/>
  <c r="AP444" i="4"/>
  <c r="AP444" i="10" s="1"/>
  <c r="V444" i="4"/>
  <c r="V444" i="10" s="1"/>
  <c r="AF444" i="4"/>
  <c r="AF444" i="10" s="1"/>
  <c r="AQ444" i="4"/>
  <c r="AQ444" i="10" s="1"/>
  <c r="W444" i="4"/>
  <c r="W444" i="10" s="1"/>
  <c r="AH444" i="4"/>
  <c r="AH444" i="10" s="1"/>
  <c r="AR444" i="4"/>
  <c r="AR444" i="10" s="1"/>
  <c r="AA444" i="4"/>
  <c r="AA444" i="10" s="1"/>
  <c r="AB444" i="4"/>
  <c r="AB444" i="10" s="1"/>
  <c r="AL444" i="4"/>
  <c r="AL444" i="10" s="1"/>
  <c r="AM444" i="4"/>
  <c r="AM444" i="10" s="1"/>
  <c r="P444" i="4"/>
  <c r="P444" i="10" s="1"/>
  <c r="R444" i="4"/>
  <c r="R444" i="10" s="1"/>
  <c r="P574" i="4"/>
  <c r="P574" i="10" s="1"/>
  <c r="T574" i="4"/>
  <c r="T574" i="10" s="1"/>
  <c r="X574" i="4"/>
  <c r="X574" i="10" s="1"/>
  <c r="AB574" i="4"/>
  <c r="AB574" i="10" s="1"/>
  <c r="AF574" i="4"/>
  <c r="AF574" i="10" s="1"/>
  <c r="AJ574" i="4"/>
  <c r="AJ574" i="10" s="1"/>
  <c r="AN574" i="4"/>
  <c r="AN574" i="10" s="1"/>
  <c r="AR574" i="4"/>
  <c r="AR574" i="10" s="1"/>
  <c r="M574" i="4"/>
  <c r="M574" i="10" s="1"/>
  <c r="Q574" i="4"/>
  <c r="Q574" i="10" s="1"/>
  <c r="U574" i="4"/>
  <c r="U574" i="10" s="1"/>
  <c r="Y574" i="4"/>
  <c r="Y574" i="10" s="1"/>
  <c r="AC574" i="4"/>
  <c r="AC574" i="10" s="1"/>
  <c r="AG574" i="4"/>
  <c r="AG574" i="10" s="1"/>
  <c r="AK574" i="4"/>
  <c r="AK574" i="10" s="1"/>
  <c r="AO574" i="4"/>
  <c r="AO574" i="10" s="1"/>
  <c r="N574" i="4"/>
  <c r="N574" i="10" s="1"/>
  <c r="V574" i="4"/>
  <c r="V574" i="10" s="1"/>
  <c r="AD574" i="4"/>
  <c r="AD574" i="10" s="1"/>
  <c r="AL574" i="4"/>
  <c r="AL574" i="10" s="1"/>
  <c r="O574" i="4"/>
  <c r="O574" i="10" s="1"/>
  <c r="W574" i="4"/>
  <c r="W574" i="10" s="1"/>
  <c r="AE574" i="4"/>
  <c r="AE574" i="10" s="1"/>
  <c r="AM574" i="4"/>
  <c r="AM574" i="10" s="1"/>
  <c r="R574" i="4"/>
  <c r="R574" i="10" s="1"/>
  <c r="AH574" i="4"/>
  <c r="AH574" i="10" s="1"/>
  <c r="S574" i="4"/>
  <c r="S574" i="10" s="1"/>
  <c r="AI574" i="4"/>
  <c r="AI574" i="10" s="1"/>
  <c r="Z574" i="4"/>
  <c r="Z574" i="10" s="1"/>
  <c r="AP574" i="4"/>
  <c r="AP574" i="10" s="1"/>
  <c r="AA574" i="4"/>
  <c r="AA574" i="10" s="1"/>
  <c r="AQ574" i="4"/>
  <c r="AQ574" i="10" s="1"/>
  <c r="N585" i="4"/>
  <c r="N585" i="10" s="1"/>
  <c r="R585" i="4"/>
  <c r="R585" i="10" s="1"/>
  <c r="V585" i="4"/>
  <c r="V585" i="10" s="1"/>
  <c r="Z585" i="4"/>
  <c r="Z585" i="10" s="1"/>
  <c r="AD585" i="4"/>
  <c r="AD585" i="10" s="1"/>
  <c r="AH585" i="4"/>
  <c r="AH585" i="10" s="1"/>
  <c r="AL585" i="4"/>
  <c r="AL585" i="10" s="1"/>
  <c r="AP585" i="4"/>
  <c r="AP585" i="10" s="1"/>
  <c r="O585" i="4"/>
  <c r="O585" i="10" s="1"/>
  <c r="S585" i="4"/>
  <c r="S585" i="10" s="1"/>
  <c r="W585" i="4"/>
  <c r="W585" i="10" s="1"/>
  <c r="AA585" i="4"/>
  <c r="AA585" i="10" s="1"/>
  <c r="AE585" i="4"/>
  <c r="AE585" i="10" s="1"/>
  <c r="AI585" i="4"/>
  <c r="AI585" i="10" s="1"/>
  <c r="AM585" i="4"/>
  <c r="AM585" i="10" s="1"/>
  <c r="AQ585" i="4"/>
  <c r="AQ585" i="10" s="1"/>
  <c r="T585" i="4"/>
  <c r="T585" i="10" s="1"/>
  <c r="AB585" i="4"/>
  <c r="AB585" i="10" s="1"/>
  <c r="AJ585" i="4"/>
  <c r="AJ585" i="10" s="1"/>
  <c r="AR585" i="4"/>
  <c r="AR585" i="10" s="1"/>
  <c r="M585" i="4"/>
  <c r="M585" i="10" s="1"/>
  <c r="U585" i="4"/>
  <c r="U585" i="10" s="1"/>
  <c r="AC585" i="4"/>
  <c r="AC585" i="10" s="1"/>
  <c r="AK585" i="4"/>
  <c r="AK585" i="10" s="1"/>
  <c r="P585" i="4"/>
  <c r="P585" i="10" s="1"/>
  <c r="AF585" i="4"/>
  <c r="AF585" i="10" s="1"/>
  <c r="Q585" i="4"/>
  <c r="Q585" i="10" s="1"/>
  <c r="AG585" i="4"/>
  <c r="AG585" i="10" s="1"/>
  <c r="X585" i="4"/>
  <c r="X585" i="10" s="1"/>
  <c r="AN585" i="4"/>
  <c r="AN585" i="10" s="1"/>
  <c r="Y585" i="4"/>
  <c r="Y585" i="10" s="1"/>
  <c r="AO585" i="4"/>
  <c r="AO585" i="10" s="1"/>
  <c r="N496" i="4"/>
  <c r="N496" i="10" s="1"/>
  <c r="R496" i="4"/>
  <c r="R496" i="10" s="1"/>
  <c r="V496" i="4"/>
  <c r="V496" i="10" s="1"/>
  <c r="Z496" i="4"/>
  <c r="Z496" i="10" s="1"/>
  <c r="AD496" i="4"/>
  <c r="AD496" i="10" s="1"/>
  <c r="AH496" i="4"/>
  <c r="AH496" i="10" s="1"/>
  <c r="AL496" i="4"/>
  <c r="AL496" i="10" s="1"/>
  <c r="AP496" i="4"/>
  <c r="AP496" i="10" s="1"/>
  <c r="O496" i="4"/>
  <c r="O496" i="10" s="1"/>
  <c r="S496" i="4"/>
  <c r="S496" i="10" s="1"/>
  <c r="W496" i="4"/>
  <c r="W496" i="10" s="1"/>
  <c r="AA496" i="4"/>
  <c r="AA496" i="10" s="1"/>
  <c r="AE496" i="4"/>
  <c r="AE496" i="10" s="1"/>
  <c r="AI496" i="4"/>
  <c r="AI496" i="10" s="1"/>
  <c r="AM496" i="4"/>
  <c r="AM496" i="10" s="1"/>
  <c r="AQ496" i="4"/>
  <c r="AQ496" i="10" s="1"/>
  <c r="P496" i="4"/>
  <c r="P496" i="10" s="1"/>
  <c r="X496" i="4"/>
  <c r="X496" i="10" s="1"/>
  <c r="AF496" i="4"/>
  <c r="AF496" i="10" s="1"/>
  <c r="AN496" i="4"/>
  <c r="AN496" i="10" s="1"/>
  <c r="M496" i="4"/>
  <c r="M496" i="10" s="1"/>
  <c r="Q496" i="4"/>
  <c r="Q496" i="10" s="1"/>
  <c r="Y496" i="4"/>
  <c r="Y496" i="10" s="1"/>
  <c r="AG496" i="4"/>
  <c r="AG496" i="10" s="1"/>
  <c r="AO496" i="4"/>
  <c r="AO496" i="10" s="1"/>
  <c r="AC496" i="4"/>
  <c r="AC496" i="10" s="1"/>
  <c r="U496" i="4"/>
  <c r="U496" i="10" s="1"/>
  <c r="AK496" i="4"/>
  <c r="AK496" i="10" s="1"/>
  <c r="AJ496" i="4"/>
  <c r="AJ496" i="10" s="1"/>
  <c r="AR496" i="4"/>
  <c r="AR496" i="10" s="1"/>
  <c r="T496" i="4"/>
  <c r="T496" i="10" s="1"/>
  <c r="AB496" i="4"/>
  <c r="AB496" i="10" s="1"/>
  <c r="P558" i="4"/>
  <c r="T558" i="4"/>
  <c r="X558" i="4"/>
  <c r="AB558" i="4"/>
  <c r="AF558" i="4"/>
  <c r="AJ558" i="4"/>
  <c r="AN558" i="4"/>
  <c r="AR558" i="4"/>
  <c r="Q558" i="4"/>
  <c r="U558" i="4"/>
  <c r="Y558" i="4"/>
  <c r="AC558" i="4"/>
  <c r="AG558" i="4"/>
  <c r="AK558" i="4"/>
  <c r="AO558" i="4"/>
  <c r="N558" i="4"/>
  <c r="V558" i="4"/>
  <c r="AD558" i="4"/>
  <c r="AL558" i="4"/>
  <c r="O558" i="4"/>
  <c r="W558" i="4"/>
  <c r="AE558" i="4"/>
  <c r="AM558" i="4"/>
  <c r="Z558" i="4"/>
  <c r="AP558" i="4"/>
  <c r="M558" i="4"/>
  <c r="R558" i="4"/>
  <c r="AH558" i="4"/>
  <c r="AA558" i="4"/>
  <c r="AQ558" i="4"/>
  <c r="AI558" i="4"/>
  <c r="S558" i="4"/>
  <c r="N625" i="4"/>
  <c r="N625" i="10" s="1"/>
  <c r="O625" i="4"/>
  <c r="O625" i="10" s="1"/>
  <c r="P625" i="4"/>
  <c r="T625" i="4"/>
  <c r="T625" i="10" s="1"/>
  <c r="X625" i="4"/>
  <c r="AB625" i="4"/>
  <c r="AF625" i="4"/>
  <c r="AF625" i="10" s="1"/>
  <c r="AJ625" i="4"/>
  <c r="AN625" i="4"/>
  <c r="AN625" i="10" s="1"/>
  <c r="AR625" i="4"/>
  <c r="AR625" i="10" s="1"/>
  <c r="M625" i="4"/>
  <c r="M625" i="10" s="1"/>
  <c r="Q625" i="4"/>
  <c r="Q625" i="10" s="1"/>
  <c r="U625" i="4"/>
  <c r="U625" i="10" s="1"/>
  <c r="Y625" i="4"/>
  <c r="Y625" i="10" s="1"/>
  <c r="AC625" i="4"/>
  <c r="AC625" i="10" s="1"/>
  <c r="AG625" i="4"/>
  <c r="AG625" i="10" s="1"/>
  <c r="AK625" i="4"/>
  <c r="AK625" i="10" s="1"/>
  <c r="AO625" i="4"/>
  <c r="AO625" i="10" s="1"/>
  <c r="R625" i="4"/>
  <c r="R625" i="10" s="1"/>
  <c r="Z625" i="4"/>
  <c r="AH625" i="4"/>
  <c r="AH625" i="10" s="1"/>
  <c r="AP625" i="4"/>
  <c r="AP625" i="10" s="1"/>
  <c r="S625" i="4"/>
  <c r="S625" i="10" s="1"/>
  <c r="AA625" i="4"/>
  <c r="AI625" i="4"/>
  <c r="AQ625" i="4"/>
  <c r="AQ625" i="10" s="1"/>
  <c r="AD625" i="4"/>
  <c r="AD625" i="10" s="1"/>
  <c r="AE625" i="4"/>
  <c r="V625" i="4"/>
  <c r="V625" i="10" s="1"/>
  <c r="AL625" i="4"/>
  <c r="W625" i="4"/>
  <c r="W625" i="10" s="1"/>
  <c r="AM625" i="4"/>
  <c r="N642" i="4"/>
  <c r="N642" i="10" s="1"/>
  <c r="R642" i="4"/>
  <c r="R642" i="10" s="1"/>
  <c r="V642" i="4"/>
  <c r="V642" i="10" s="1"/>
  <c r="Z642" i="4"/>
  <c r="Z642" i="10" s="1"/>
  <c r="AD642" i="4"/>
  <c r="AD642" i="10" s="1"/>
  <c r="AH642" i="4"/>
  <c r="AH642" i="10" s="1"/>
  <c r="AL642" i="4"/>
  <c r="AL642" i="10" s="1"/>
  <c r="AP642" i="4"/>
  <c r="AP642" i="10" s="1"/>
  <c r="O642" i="4"/>
  <c r="O642" i="10" s="1"/>
  <c r="S642" i="4"/>
  <c r="S642" i="10" s="1"/>
  <c r="W642" i="4"/>
  <c r="W642" i="10" s="1"/>
  <c r="AA642" i="4"/>
  <c r="AA642" i="10" s="1"/>
  <c r="AE642" i="4"/>
  <c r="AE642" i="10" s="1"/>
  <c r="AI642" i="4"/>
  <c r="AI642" i="10" s="1"/>
  <c r="AM642" i="4"/>
  <c r="AM642" i="10" s="1"/>
  <c r="AQ642" i="4"/>
  <c r="AQ642" i="10" s="1"/>
  <c r="T642" i="4"/>
  <c r="T642" i="10" s="1"/>
  <c r="AB642" i="4"/>
  <c r="AB642" i="10" s="1"/>
  <c r="AJ642" i="4"/>
  <c r="AJ642" i="10" s="1"/>
  <c r="AR642" i="4"/>
  <c r="AR642" i="10" s="1"/>
  <c r="U642" i="4"/>
  <c r="U642" i="10" s="1"/>
  <c r="AC642" i="4"/>
  <c r="AC642" i="10" s="1"/>
  <c r="AK642" i="4"/>
  <c r="AK642" i="10" s="1"/>
  <c r="X642" i="4"/>
  <c r="X642" i="10" s="1"/>
  <c r="AN642" i="4"/>
  <c r="AN642" i="10" s="1"/>
  <c r="Y642" i="4"/>
  <c r="Y642" i="10" s="1"/>
  <c r="AO642" i="4"/>
  <c r="AO642" i="10" s="1"/>
  <c r="P642" i="4"/>
  <c r="P642" i="10" s="1"/>
  <c r="M642" i="4"/>
  <c r="M642" i="10" s="1"/>
  <c r="Q642" i="4"/>
  <c r="Q642" i="10" s="1"/>
  <c r="AF642" i="4"/>
  <c r="AF642" i="10" s="1"/>
  <c r="AG642" i="4"/>
  <c r="AG642" i="10" s="1"/>
  <c r="Q690" i="4"/>
  <c r="Q690" i="10" s="1"/>
  <c r="U690" i="4"/>
  <c r="U690" i="10" s="1"/>
  <c r="Y690" i="4"/>
  <c r="Y690" i="10" s="1"/>
  <c r="AC690" i="4"/>
  <c r="AG690" i="4"/>
  <c r="AK690" i="4"/>
  <c r="AK690" i="10" s="1"/>
  <c r="AO690" i="4"/>
  <c r="O690" i="4"/>
  <c r="O690" i="10" s="1"/>
  <c r="T690" i="4"/>
  <c r="T690" i="10" s="1"/>
  <c r="Z690" i="4"/>
  <c r="Z690" i="10" s="1"/>
  <c r="AE690" i="4"/>
  <c r="AE690" i="10" s="1"/>
  <c r="AJ690" i="4"/>
  <c r="AP690" i="4"/>
  <c r="AP690" i="10" s="1"/>
  <c r="P690" i="4"/>
  <c r="P690" i="10" s="1"/>
  <c r="V690" i="4"/>
  <c r="V690" i="10" s="1"/>
  <c r="AA690" i="4"/>
  <c r="AA690" i="10" s="1"/>
  <c r="AF690" i="4"/>
  <c r="AF690" i="10" s="1"/>
  <c r="AL690" i="4"/>
  <c r="AL690" i="10" s="1"/>
  <c r="AQ690" i="4"/>
  <c r="R690" i="4"/>
  <c r="AB690" i="4"/>
  <c r="AB690" i="10" s="1"/>
  <c r="AM690" i="4"/>
  <c r="AM690" i="10" s="1"/>
  <c r="S690" i="4"/>
  <c r="S690" i="10" s="1"/>
  <c r="AD690" i="4"/>
  <c r="AD690" i="10" s="1"/>
  <c r="AN690" i="4"/>
  <c r="AN690" i="10" s="1"/>
  <c r="M690" i="4"/>
  <c r="M690" i="10" s="1"/>
  <c r="W690" i="4"/>
  <c r="W690" i="10" s="1"/>
  <c r="AR690" i="4"/>
  <c r="AR690" i="10" s="1"/>
  <c r="X690" i="4"/>
  <c r="X690" i="10" s="1"/>
  <c r="AH690" i="4"/>
  <c r="AH690" i="10" s="1"/>
  <c r="AI690" i="4"/>
  <c r="AI690" i="10" s="1"/>
  <c r="N690" i="4"/>
  <c r="N690" i="10" s="1"/>
  <c r="Q681" i="4"/>
  <c r="Q681" i="10" s="1"/>
  <c r="U681" i="4"/>
  <c r="U681" i="10" s="1"/>
  <c r="Y681" i="4"/>
  <c r="Y681" i="10" s="1"/>
  <c r="AC681" i="4"/>
  <c r="AC681" i="10" s="1"/>
  <c r="AG681" i="4"/>
  <c r="AG681" i="10" s="1"/>
  <c r="AK681" i="4"/>
  <c r="AK681" i="10" s="1"/>
  <c r="AO681" i="4"/>
  <c r="AO681" i="10" s="1"/>
  <c r="N681" i="4"/>
  <c r="N681" i="10" s="1"/>
  <c r="S681" i="4"/>
  <c r="S681" i="10" s="1"/>
  <c r="X681" i="4"/>
  <c r="X681" i="10" s="1"/>
  <c r="AD681" i="4"/>
  <c r="AD681" i="10" s="1"/>
  <c r="AI681" i="4"/>
  <c r="AI681" i="10" s="1"/>
  <c r="AN681" i="4"/>
  <c r="AN681" i="10" s="1"/>
  <c r="M681" i="4"/>
  <c r="M681" i="10" s="1"/>
  <c r="O681" i="4"/>
  <c r="O681" i="10" s="1"/>
  <c r="T681" i="4"/>
  <c r="T681" i="10" s="1"/>
  <c r="Z681" i="4"/>
  <c r="Z681" i="10" s="1"/>
  <c r="AE681" i="4"/>
  <c r="AE681" i="10" s="1"/>
  <c r="AJ681" i="4"/>
  <c r="AJ681" i="10" s="1"/>
  <c r="AP681" i="4"/>
  <c r="AP681" i="10" s="1"/>
  <c r="V681" i="4"/>
  <c r="V681" i="10" s="1"/>
  <c r="AF681" i="4"/>
  <c r="AF681" i="10" s="1"/>
  <c r="AQ681" i="4"/>
  <c r="AQ681" i="10" s="1"/>
  <c r="W681" i="4"/>
  <c r="W681" i="10" s="1"/>
  <c r="AH681" i="4"/>
  <c r="AH681" i="10" s="1"/>
  <c r="AR681" i="4"/>
  <c r="AR681" i="10" s="1"/>
  <c r="P681" i="4"/>
  <c r="P681" i="10" s="1"/>
  <c r="AL681" i="4"/>
  <c r="AL681" i="10" s="1"/>
  <c r="R681" i="4"/>
  <c r="R681" i="10" s="1"/>
  <c r="AM681" i="4"/>
  <c r="AM681" i="10" s="1"/>
  <c r="AA681" i="4"/>
  <c r="AA681" i="10" s="1"/>
  <c r="AB681" i="4"/>
  <c r="AB681" i="10" s="1"/>
  <c r="N678" i="4"/>
  <c r="R678" i="4"/>
  <c r="V678" i="4"/>
  <c r="Z678" i="4"/>
  <c r="AD678" i="4"/>
  <c r="AH678" i="4"/>
  <c r="AL678" i="4"/>
  <c r="AP678" i="4"/>
  <c r="P678" i="4"/>
  <c r="U678" i="4"/>
  <c r="AA678" i="4"/>
  <c r="AF678" i="4"/>
  <c r="AK678" i="4"/>
  <c r="AQ678" i="4"/>
  <c r="AQ652" i="4" s="1"/>
  <c r="M678" i="4"/>
  <c r="Q678" i="4"/>
  <c r="W678" i="4"/>
  <c r="AB678" i="4"/>
  <c r="AG678" i="4"/>
  <c r="AM678" i="4"/>
  <c r="AR678" i="4"/>
  <c r="S678" i="4"/>
  <c r="AC678" i="4"/>
  <c r="AN678" i="4"/>
  <c r="T678" i="4"/>
  <c r="AE678" i="4"/>
  <c r="AO678" i="4"/>
  <c r="X678" i="4"/>
  <c r="Y678" i="4"/>
  <c r="AI678" i="4"/>
  <c r="AJ678" i="4"/>
  <c r="O678" i="4"/>
  <c r="O754" i="4"/>
  <c r="S754" i="4"/>
  <c r="W754" i="4"/>
  <c r="AA754" i="4"/>
  <c r="AE754" i="4"/>
  <c r="AI754" i="4"/>
  <c r="AM754" i="4"/>
  <c r="AQ754" i="4"/>
  <c r="P754" i="4"/>
  <c r="T754" i="4"/>
  <c r="X754" i="4"/>
  <c r="AB754" i="4"/>
  <c r="AF754" i="4"/>
  <c r="AJ754" i="4"/>
  <c r="AN754" i="4"/>
  <c r="AR754" i="4"/>
  <c r="U754" i="4"/>
  <c r="AC754" i="4"/>
  <c r="AK754" i="4"/>
  <c r="M754" i="4"/>
  <c r="N754" i="4"/>
  <c r="V754" i="4"/>
  <c r="AD754" i="4"/>
  <c r="AL754" i="4"/>
  <c r="Q754" i="4"/>
  <c r="AG754" i="4"/>
  <c r="R754" i="4"/>
  <c r="AH754" i="4"/>
  <c r="Y754" i="4"/>
  <c r="Z754" i="4"/>
  <c r="AO754" i="4"/>
  <c r="AP754" i="4"/>
  <c r="AO718" i="4"/>
  <c r="AO718" i="10" s="1"/>
  <c r="AK718" i="4"/>
  <c r="AK718" i="10" s="1"/>
  <c r="AG718" i="4"/>
  <c r="AG718" i="10" s="1"/>
  <c r="AC718" i="4"/>
  <c r="AC718" i="10" s="1"/>
  <c r="Y718" i="4"/>
  <c r="Y718" i="10" s="1"/>
  <c r="U718" i="4"/>
  <c r="U718" i="10" s="1"/>
  <c r="Q718" i="4"/>
  <c r="Q718" i="10" s="1"/>
  <c r="M718" i="4"/>
  <c r="M718" i="10" s="1"/>
  <c r="AR718" i="4"/>
  <c r="AR718" i="10" s="1"/>
  <c r="AN718" i="4"/>
  <c r="AN718" i="10" s="1"/>
  <c r="AJ718" i="4"/>
  <c r="AJ718" i="10" s="1"/>
  <c r="AF718" i="4"/>
  <c r="AF718" i="10" s="1"/>
  <c r="AB718" i="4"/>
  <c r="AB718" i="10" s="1"/>
  <c r="X718" i="4"/>
  <c r="X718" i="10" s="1"/>
  <c r="T718" i="4"/>
  <c r="T718" i="10" s="1"/>
  <c r="P718" i="4"/>
  <c r="P718" i="10" s="1"/>
  <c r="AM718" i="4"/>
  <c r="AM718" i="10" s="1"/>
  <c r="AE718" i="4"/>
  <c r="AE718" i="10" s="1"/>
  <c r="W718" i="4"/>
  <c r="W718" i="10" s="1"/>
  <c r="O718" i="4"/>
  <c r="O718" i="10" s="1"/>
  <c r="AL718" i="4"/>
  <c r="AL718" i="10" s="1"/>
  <c r="AD718" i="4"/>
  <c r="AD718" i="10" s="1"/>
  <c r="V718" i="4"/>
  <c r="V718" i="10" s="1"/>
  <c r="N718" i="4"/>
  <c r="N718" i="10" s="1"/>
  <c r="AI718" i="4"/>
  <c r="AI718" i="10" s="1"/>
  <c r="S718" i="4"/>
  <c r="S718" i="10" s="1"/>
  <c r="AH718" i="4"/>
  <c r="AH718" i="10" s="1"/>
  <c r="R718" i="4"/>
  <c r="R718" i="10" s="1"/>
  <c r="AQ718" i="4"/>
  <c r="AQ718" i="10" s="1"/>
  <c r="AP718" i="4"/>
  <c r="AP718" i="10" s="1"/>
  <c r="AA718" i="4"/>
  <c r="AA718" i="10" s="1"/>
  <c r="Z718" i="4"/>
  <c r="Z718" i="10" s="1"/>
  <c r="O780" i="4"/>
  <c r="S780" i="4"/>
  <c r="W780" i="4"/>
  <c r="AA780" i="4"/>
  <c r="AE780" i="4"/>
  <c r="AI780" i="4"/>
  <c r="AM780" i="4"/>
  <c r="AQ780" i="4"/>
  <c r="P780" i="4"/>
  <c r="T780" i="4"/>
  <c r="X780" i="4"/>
  <c r="AB780" i="4"/>
  <c r="AF780" i="4"/>
  <c r="AJ780" i="4"/>
  <c r="AN780" i="4"/>
  <c r="AR780" i="4"/>
  <c r="U780" i="4"/>
  <c r="AC780" i="4"/>
  <c r="AK780" i="4"/>
  <c r="M780" i="4"/>
  <c r="N780" i="4"/>
  <c r="V780" i="4"/>
  <c r="AD780" i="4"/>
  <c r="AL780" i="4"/>
  <c r="Q780" i="4"/>
  <c r="AG780" i="4"/>
  <c r="R780" i="4"/>
  <c r="AH780" i="4"/>
  <c r="Y780" i="4"/>
  <c r="Z780" i="4"/>
  <c r="AO780" i="4"/>
  <c r="AP780" i="4"/>
  <c r="P782" i="4"/>
  <c r="P782" i="10" s="1"/>
  <c r="T782" i="4"/>
  <c r="T782" i="10" s="1"/>
  <c r="X782" i="4"/>
  <c r="X782" i="10" s="1"/>
  <c r="AB782" i="4"/>
  <c r="AB782" i="10" s="1"/>
  <c r="AF782" i="4"/>
  <c r="AF782" i="10" s="1"/>
  <c r="AJ782" i="4"/>
  <c r="AJ782" i="10" s="1"/>
  <c r="AN782" i="4"/>
  <c r="AN782" i="10" s="1"/>
  <c r="AR782" i="4"/>
  <c r="AR782" i="10" s="1"/>
  <c r="Q782" i="4"/>
  <c r="Q782" i="10" s="1"/>
  <c r="U782" i="4"/>
  <c r="U782" i="10" s="1"/>
  <c r="Y782" i="4"/>
  <c r="Y782" i="10" s="1"/>
  <c r="AC782" i="4"/>
  <c r="AC782" i="10" s="1"/>
  <c r="AG782" i="4"/>
  <c r="AG782" i="10" s="1"/>
  <c r="AK782" i="4"/>
  <c r="AK782" i="10" s="1"/>
  <c r="AO782" i="4"/>
  <c r="AO782" i="10" s="1"/>
  <c r="M782" i="4"/>
  <c r="M782" i="10" s="1"/>
  <c r="N782" i="4"/>
  <c r="N782" i="10" s="1"/>
  <c r="V782" i="4"/>
  <c r="V782" i="10" s="1"/>
  <c r="AD782" i="4"/>
  <c r="AD782" i="10" s="1"/>
  <c r="AL782" i="4"/>
  <c r="AL782" i="10" s="1"/>
  <c r="O782" i="4"/>
  <c r="O782" i="10" s="1"/>
  <c r="W782" i="4"/>
  <c r="W782" i="10" s="1"/>
  <c r="AE782" i="4"/>
  <c r="AE782" i="10" s="1"/>
  <c r="AM782" i="4"/>
  <c r="AM782" i="10" s="1"/>
  <c r="R782" i="4"/>
  <c r="R782" i="10" s="1"/>
  <c r="AH782" i="4"/>
  <c r="AH782" i="10" s="1"/>
  <c r="S782" i="4"/>
  <c r="S782" i="10" s="1"/>
  <c r="AI782" i="4"/>
  <c r="AI782" i="10" s="1"/>
  <c r="Z782" i="4"/>
  <c r="Z782" i="10" s="1"/>
  <c r="AA782" i="4"/>
  <c r="AA782" i="10" s="1"/>
  <c r="AP782" i="4"/>
  <c r="AP782" i="10" s="1"/>
  <c r="AQ782" i="4"/>
  <c r="AQ782" i="10" s="1"/>
  <c r="N810" i="4"/>
  <c r="N810" i="10" s="1"/>
  <c r="R810" i="4"/>
  <c r="R810" i="10" s="1"/>
  <c r="V810" i="4"/>
  <c r="V810" i="10" s="1"/>
  <c r="Z810" i="4"/>
  <c r="Z810" i="10" s="1"/>
  <c r="AD810" i="4"/>
  <c r="AD810" i="10" s="1"/>
  <c r="AH810" i="4"/>
  <c r="AH810" i="10" s="1"/>
  <c r="AL810" i="4"/>
  <c r="AL810" i="10" s="1"/>
  <c r="AP810" i="4"/>
  <c r="AP810" i="10" s="1"/>
  <c r="O810" i="4"/>
  <c r="O810" i="10" s="1"/>
  <c r="T810" i="4"/>
  <c r="T810" i="10" s="1"/>
  <c r="Y810" i="4"/>
  <c r="Y810" i="10" s="1"/>
  <c r="AE810" i="4"/>
  <c r="AE810" i="10" s="1"/>
  <c r="AJ810" i="4"/>
  <c r="AJ810" i="10" s="1"/>
  <c r="AO810" i="4"/>
  <c r="AO810" i="10" s="1"/>
  <c r="P810" i="4"/>
  <c r="P810" i="10" s="1"/>
  <c r="U810" i="4"/>
  <c r="U810" i="10" s="1"/>
  <c r="AA810" i="4"/>
  <c r="AA810" i="10" s="1"/>
  <c r="AF810" i="4"/>
  <c r="AF810" i="10" s="1"/>
  <c r="AK810" i="4"/>
  <c r="AK810" i="10" s="1"/>
  <c r="AQ810" i="4"/>
  <c r="AQ810" i="10" s="1"/>
  <c r="Q810" i="4"/>
  <c r="Q810" i="10" s="1"/>
  <c r="AB810" i="4"/>
  <c r="AB810" i="10" s="1"/>
  <c r="AM810" i="4"/>
  <c r="AM810" i="10" s="1"/>
  <c r="S810" i="4"/>
  <c r="S810" i="10" s="1"/>
  <c r="AC810" i="4"/>
  <c r="AC810" i="10" s="1"/>
  <c r="AN810" i="4"/>
  <c r="AN810" i="10" s="1"/>
  <c r="AG810" i="4"/>
  <c r="AG810" i="10" s="1"/>
  <c r="AI810" i="4"/>
  <c r="AI810" i="10" s="1"/>
  <c r="AR810" i="4"/>
  <c r="AR810" i="10" s="1"/>
  <c r="M810" i="4"/>
  <c r="M810" i="10" s="1"/>
  <c r="W810" i="4"/>
  <c r="W810" i="10" s="1"/>
  <c r="X810" i="4"/>
  <c r="X810" i="10" s="1"/>
  <c r="Q819" i="4"/>
  <c r="U819" i="4"/>
  <c r="Y819" i="4"/>
  <c r="AC819" i="4"/>
  <c r="AG819" i="4"/>
  <c r="AK819" i="4"/>
  <c r="AO819" i="4"/>
  <c r="M819" i="4"/>
  <c r="N819" i="4"/>
  <c r="R819" i="4"/>
  <c r="V819" i="4"/>
  <c r="Z819" i="4"/>
  <c r="AD819" i="4"/>
  <c r="AH819" i="4"/>
  <c r="AL819" i="4"/>
  <c r="AP819" i="4"/>
  <c r="O819" i="4"/>
  <c r="S819" i="4"/>
  <c r="W819" i="4"/>
  <c r="AA819" i="4"/>
  <c r="AE819" i="4"/>
  <c r="AI819" i="4"/>
  <c r="AM819" i="4"/>
  <c r="AQ819" i="4"/>
  <c r="X819" i="4"/>
  <c r="AN819" i="4"/>
  <c r="AB819" i="4"/>
  <c r="AR819" i="4"/>
  <c r="AF819" i="4"/>
  <c r="AJ819" i="4"/>
  <c r="P819" i="4"/>
  <c r="T819" i="4"/>
  <c r="P252" i="4"/>
  <c r="P252" i="10" s="1"/>
  <c r="T252" i="4"/>
  <c r="T252" i="10" s="1"/>
  <c r="X252" i="4"/>
  <c r="X252" i="10" s="1"/>
  <c r="AB252" i="4"/>
  <c r="AB252" i="10" s="1"/>
  <c r="AF252" i="4"/>
  <c r="AF252" i="10" s="1"/>
  <c r="AJ252" i="4"/>
  <c r="AJ252" i="10" s="1"/>
  <c r="AN252" i="4"/>
  <c r="AN252" i="10" s="1"/>
  <c r="AR252" i="4"/>
  <c r="AR252" i="10" s="1"/>
  <c r="Q252" i="4"/>
  <c r="Q252" i="10" s="1"/>
  <c r="U252" i="4"/>
  <c r="U252" i="10" s="1"/>
  <c r="Y252" i="4"/>
  <c r="Y252" i="10" s="1"/>
  <c r="AC252" i="4"/>
  <c r="AC252" i="10" s="1"/>
  <c r="AG252" i="4"/>
  <c r="AG252" i="10" s="1"/>
  <c r="AK252" i="4"/>
  <c r="AK252" i="10" s="1"/>
  <c r="AO252" i="4"/>
  <c r="AO252" i="10" s="1"/>
  <c r="M252" i="4"/>
  <c r="M252" i="10" s="1"/>
  <c r="N252" i="4"/>
  <c r="N252" i="10" s="1"/>
  <c r="V252" i="4"/>
  <c r="V252" i="10" s="1"/>
  <c r="AD252" i="4"/>
  <c r="AD252" i="10" s="1"/>
  <c r="AL252" i="4"/>
  <c r="AL252" i="10" s="1"/>
  <c r="R252" i="4"/>
  <c r="R252" i="10" s="1"/>
  <c r="Z252" i="4"/>
  <c r="Z252" i="10" s="1"/>
  <c r="AH252" i="4"/>
  <c r="AH252" i="10" s="1"/>
  <c r="AP252" i="4"/>
  <c r="AP252" i="10" s="1"/>
  <c r="O252" i="4"/>
  <c r="O252" i="10" s="1"/>
  <c r="AE252" i="4"/>
  <c r="AE252" i="10" s="1"/>
  <c r="S252" i="4"/>
  <c r="S252" i="10" s="1"/>
  <c r="AI252" i="4"/>
  <c r="AI252" i="10" s="1"/>
  <c r="W252" i="4"/>
  <c r="W252" i="10" s="1"/>
  <c r="AQ252" i="4"/>
  <c r="AQ252" i="10" s="1"/>
  <c r="AM252" i="4"/>
  <c r="AM252" i="10" s="1"/>
  <c r="AA252" i="4"/>
  <c r="AA252" i="10" s="1"/>
  <c r="N254" i="4"/>
  <c r="R254" i="4"/>
  <c r="V254" i="4"/>
  <c r="Z254" i="4"/>
  <c r="AD254" i="4"/>
  <c r="AH254" i="4"/>
  <c r="AL254" i="4"/>
  <c r="AP254" i="4"/>
  <c r="M254" i="4"/>
  <c r="O254" i="4"/>
  <c r="S254" i="4"/>
  <c r="W254" i="4"/>
  <c r="AA254" i="4"/>
  <c r="AE254" i="4"/>
  <c r="AI254" i="4"/>
  <c r="AM254" i="4"/>
  <c r="AQ254" i="4"/>
  <c r="P254" i="4"/>
  <c r="X254" i="4"/>
  <c r="AF254" i="4"/>
  <c r="AN254" i="4"/>
  <c r="T254" i="4"/>
  <c r="AB254" i="4"/>
  <c r="AJ254" i="4"/>
  <c r="AR254" i="4"/>
  <c r="Q254" i="4"/>
  <c r="AG254" i="4"/>
  <c r="U254" i="4"/>
  <c r="AK254" i="4"/>
  <c r="Y254" i="4"/>
  <c r="AO254" i="4"/>
  <c r="AC254" i="4"/>
  <c r="Q320" i="4"/>
  <c r="U320" i="4"/>
  <c r="U307" i="4" s="1"/>
  <c r="Y320" i="4"/>
  <c r="AC320" i="4"/>
  <c r="AG320" i="4"/>
  <c r="AK320" i="4"/>
  <c r="AK307" i="4" s="1"/>
  <c r="AO320" i="4"/>
  <c r="N320" i="4"/>
  <c r="R320" i="4"/>
  <c r="V320" i="4"/>
  <c r="V307" i="4" s="1"/>
  <c r="Z320" i="4"/>
  <c r="AD320" i="4"/>
  <c r="AH320" i="4"/>
  <c r="AL320" i="4"/>
  <c r="AL307" i="4" s="1"/>
  <c r="AP320" i="4"/>
  <c r="T320" i="4"/>
  <c r="AB320" i="4"/>
  <c r="AJ320" i="4"/>
  <c r="AR320" i="4"/>
  <c r="W320" i="4"/>
  <c r="AF320" i="4"/>
  <c r="AQ320" i="4"/>
  <c r="AQ307" i="4" s="1"/>
  <c r="P320" i="4"/>
  <c r="AA320" i="4"/>
  <c r="AM320" i="4"/>
  <c r="AM307" i="4" s="1"/>
  <c r="S320" i="4"/>
  <c r="AE320" i="4"/>
  <c r="O320" i="4"/>
  <c r="X320" i="4"/>
  <c r="X307" i="4" s="1"/>
  <c r="AI320" i="4"/>
  <c r="M320" i="4"/>
  <c r="AN320" i="4"/>
  <c r="N321" i="4"/>
  <c r="R321" i="4"/>
  <c r="V321" i="4"/>
  <c r="Z321" i="4"/>
  <c r="AD321" i="4"/>
  <c r="AH321" i="4"/>
  <c r="AL321" i="4"/>
  <c r="AP321" i="4"/>
  <c r="M321" i="4"/>
  <c r="O321" i="4"/>
  <c r="S321" i="4"/>
  <c r="W321" i="4"/>
  <c r="AA321" i="4"/>
  <c r="AE321" i="4"/>
  <c r="AI321" i="4"/>
  <c r="AM321" i="4"/>
  <c r="AQ321" i="4"/>
  <c r="U321" i="4"/>
  <c r="AC321" i="4"/>
  <c r="AK321" i="4"/>
  <c r="X321" i="4"/>
  <c r="AG321" i="4"/>
  <c r="AR321" i="4"/>
  <c r="Q321" i="4"/>
  <c r="AB321" i="4"/>
  <c r="AN321" i="4"/>
  <c r="P321" i="4"/>
  <c r="AJ321" i="4"/>
  <c r="T321" i="4"/>
  <c r="AO321" i="4"/>
  <c r="Y321" i="4"/>
  <c r="AF321" i="4"/>
  <c r="O442" i="4"/>
  <c r="O442" i="10" s="1"/>
  <c r="S442" i="4"/>
  <c r="S442" i="10" s="1"/>
  <c r="W442" i="4"/>
  <c r="W442" i="10" s="1"/>
  <c r="AA442" i="4"/>
  <c r="AA442" i="10" s="1"/>
  <c r="AE442" i="4"/>
  <c r="AE442" i="10" s="1"/>
  <c r="AI442" i="4"/>
  <c r="AI442" i="10" s="1"/>
  <c r="AM442" i="4"/>
  <c r="AM442" i="10" s="1"/>
  <c r="AQ442" i="4"/>
  <c r="AQ442" i="10" s="1"/>
  <c r="Q442" i="4"/>
  <c r="Q442" i="10" s="1"/>
  <c r="V442" i="4"/>
  <c r="V442" i="10" s="1"/>
  <c r="AB442" i="4"/>
  <c r="AB442" i="10" s="1"/>
  <c r="AG442" i="4"/>
  <c r="AG442" i="10" s="1"/>
  <c r="AL442" i="4"/>
  <c r="AL442" i="10" s="1"/>
  <c r="AR442" i="4"/>
  <c r="AR442" i="10" s="1"/>
  <c r="R442" i="4"/>
  <c r="R442" i="10" s="1"/>
  <c r="X442" i="4"/>
  <c r="X442" i="10" s="1"/>
  <c r="AC442" i="4"/>
  <c r="AC442" i="10" s="1"/>
  <c r="AH442" i="4"/>
  <c r="AH442" i="10" s="1"/>
  <c r="AN442" i="4"/>
  <c r="AN442" i="10" s="1"/>
  <c r="T442" i="4"/>
  <c r="T442" i="10" s="1"/>
  <c r="AD442" i="4"/>
  <c r="AD442" i="10" s="1"/>
  <c r="AO442" i="4"/>
  <c r="AO442" i="10" s="1"/>
  <c r="U442" i="4"/>
  <c r="U442" i="10" s="1"/>
  <c r="AF442" i="4"/>
  <c r="AF442" i="10" s="1"/>
  <c r="AP442" i="4"/>
  <c r="AP442" i="10" s="1"/>
  <c r="M442" i="4"/>
  <c r="M442" i="10" s="1"/>
  <c r="Y442" i="4"/>
  <c r="Y442" i="10" s="1"/>
  <c r="Z442" i="4"/>
  <c r="Z442" i="10" s="1"/>
  <c r="N442" i="4"/>
  <c r="N442" i="10" s="1"/>
  <c r="P442" i="4"/>
  <c r="P442" i="10" s="1"/>
  <c r="AJ442" i="4"/>
  <c r="AJ442" i="10" s="1"/>
  <c r="AK442" i="4"/>
  <c r="AK442" i="10" s="1"/>
  <c r="P323" i="4"/>
  <c r="P323" i="10" s="1"/>
  <c r="T323" i="4"/>
  <c r="T323" i="10" s="1"/>
  <c r="X323" i="4"/>
  <c r="X323" i="10" s="1"/>
  <c r="AB323" i="4"/>
  <c r="AB323" i="10" s="1"/>
  <c r="AF323" i="4"/>
  <c r="AF323" i="10" s="1"/>
  <c r="AJ323" i="4"/>
  <c r="AJ323" i="10" s="1"/>
  <c r="AN323" i="4"/>
  <c r="AN323" i="10" s="1"/>
  <c r="AR323" i="4"/>
  <c r="AR323" i="10" s="1"/>
  <c r="Q323" i="4"/>
  <c r="Q323" i="10" s="1"/>
  <c r="U323" i="4"/>
  <c r="U323" i="10" s="1"/>
  <c r="Y323" i="4"/>
  <c r="Y323" i="10" s="1"/>
  <c r="AC323" i="4"/>
  <c r="AC323" i="10" s="1"/>
  <c r="AG323" i="4"/>
  <c r="AG323" i="10" s="1"/>
  <c r="AK323" i="4"/>
  <c r="AK323" i="10" s="1"/>
  <c r="AO323" i="4"/>
  <c r="AO323" i="10" s="1"/>
  <c r="O323" i="4"/>
  <c r="O323" i="10" s="1"/>
  <c r="W323" i="4"/>
  <c r="W323" i="10" s="1"/>
  <c r="N323" i="4"/>
  <c r="N323" i="10" s="1"/>
  <c r="Z323" i="4"/>
  <c r="Z323" i="10" s="1"/>
  <c r="AH323" i="4"/>
  <c r="AH323" i="10" s="1"/>
  <c r="AP323" i="4"/>
  <c r="AP323" i="10" s="1"/>
  <c r="S323" i="4"/>
  <c r="S323" i="10" s="1"/>
  <c r="AD323" i="4"/>
  <c r="AD323" i="10" s="1"/>
  <c r="AL323" i="4"/>
  <c r="AL323" i="10" s="1"/>
  <c r="M323" i="4"/>
  <c r="M323" i="10" s="1"/>
  <c r="R323" i="4"/>
  <c r="R323" i="10" s="1"/>
  <c r="AI323" i="4"/>
  <c r="AI323" i="10" s="1"/>
  <c r="V323" i="4"/>
  <c r="V323" i="10" s="1"/>
  <c r="AM323" i="4"/>
  <c r="AM323" i="10" s="1"/>
  <c r="AA323" i="4"/>
  <c r="AA323" i="10" s="1"/>
  <c r="AQ323" i="4"/>
  <c r="AQ323" i="10" s="1"/>
  <c r="AE323" i="4"/>
  <c r="AE323" i="10" s="1"/>
  <c r="P549" i="4"/>
  <c r="P549" i="10" s="1"/>
  <c r="T549" i="4"/>
  <c r="T549" i="10" s="1"/>
  <c r="X549" i="4"/>
  <c r="X549" i="10" s="1"/>
  <c r="AB549" i="4"/>
  <c r="AB549" i="10" s="1"/>
  <c r="AF549" i="4"/>
  <c r="AF549" i="10" s="1"/>
  <c r="AJ549" i="4"/>
  <c r="AJ549" i="10" s="1"/>
  <c r="AN549" i="4"/>
  <c r="AN549" i="10" s="1"/>
  <c r="AR549" i="4"/>
  <c r="AR549" i="10" s="1"/>
  <c r="Q549" i="4"/>
  <c r="Q549" i="10" s="1"/>
  <c r="U549" i="4"/>
  <c r="U549" i="10" s="1"/>
  <c r="Y549" i="4"/>
  <c r="Y549" i="10" s="1"/>
  <c r="AC549" i="4"/>
  <c r="AC549" i="10" s="1"/>
  <c r="AG549" i="4"/>
  <c r="AG549" i="10" s="1"/>
  <c r="AK549" i="4"/>
  <c r="AK549" i="10" s="1"/>
  <c r="AO549" i="4"/>
  <c r="AO549" i="10" s="1"/>
  <c r="R549" i="4"/>
  <c r="R549" i="10" s="1"/>
  <c r="Z549" i="4"/>
  <c r="Z549" i="10" s="1"/>
  <c r="AH549" i="4"/>
  <c r="AH549" i="10" s="1"/>
  <c r="AP549" i="4"/>
  <c r="AP549" i="10" s="1"/>
  <c r="M549" i="4"/>
  <c r="M549" i="10" s="1"/>
  <c r="S549" i="4"/>
  <c r="S549" i="10" s="1"/>
  <c r="AA549" i="4"/>
  <c r="AA549" i="10" s="1"/>
  <c r="AI549" i="4"/>
  <c r="AI549" i="10" s="1"/>
  <c r="AQ549" i="4"/>
  <c r="AQ549" i="10" s="1"/>
  <c r="N549" i="4"/>
  <c r="N549" i="10" s="1"/>
  <c r="AD549" i="4"/>
  <c r="AD549" i="10" s="1"/>
  <c r="V549" i="4"/>
  <c r="V549" i="10" s="1"/>
  <c r="AL549" i="4"/>
  <c r="AL549" i="10" s="1"/>
  <c r="AE549" i="4"/>
  <c r="AE549" i="10" s="1"/>
  <c r="O549" i="4"/>
  <c r="O549" i="10" s="1"/>
  <c r="W549" i="4"/>
  <c r="W549" i="10" s="1"/>
  <c r="AM549" i="4"/>
  <c r="AM549" i="10" s="1"/>
  <c r="O480" i="4"/>
  <c r="S480" i="4"/>
  <c r="W480" i="4"/>
  <c r="AA480" i="4"/>
  <c r="AE480" i="4"/>
  <c r="AI480" i="4"/>
  <c r="AM480" i="4"/>
  <c r="AQ480" i="4"/>
  <c r="P480" i="4"/>
  <c r="T480" i="4"/>
  <c r="X480" i="4"/>
  <c r="AB480" i="4"/>
  <c r="AF480" i="4"/>
  <c r="AJ480" i="4"/>
  <c r="AN480" i="4"/>
  <c r="AR480" i="4"/>
  <c r="U480" i="4"/>
  <c r="AC480" i="4"/>
  <c r="AK480" i="4"/>
  <c r="N480" i="4"/>
  <c r="V480" i="4"/>
  <c r="AD480" i="4"/>
  <c r="AL480" i="4"/>
  <c r="Z480" i="4"/>
  <c r="AP480" i="4"/>
  <c r="M480" i="4"/>
  <c r="R480" i="4"/>
  <c r="AH480" i="4"/>
  <c r="AG480" i="4"/>
  <c r="AO480" i="4"/>
  <c r="Q480" i="4"/>
  <c r="Y480" i="4"/>
  <c r="P358" i="4"/>
  <c r="P358" i="10" s="1"/>
  <c r="T358" i="4"/>
  <c r="T358" i="10" s="1"/>
  <c r="X358" i="4"/>
  <c r="X358" i="10" s="1"/>
  <c r="AB358" i="4"/>
  <c r="AB358" i="10" s="1"/>
  <c r="AF358" i="4"/>
  <c r="AF358" i="10" s="1"/>
  <c r="AJ358" i="4"/>
  <c r="AJ358" i="10" s="1"/>
  <c r="AN358" i="4"/>
  <c r="AN358" i="10" s="1"/>
  <c r="AR358" i="4"/>
  <c r="AR358" i="10" s="1"/>
  <c r="Q358" i="4"/>
  <c r="Q358" i="10" s="1"/>
  <c r="U358" i="4"/>
  <c r="U358" i="10" s="1"/>
  <c r="Y358" i="4"/>
  <c r="Y358" i="10" s="1"/>
  <c r="AC358" i="4"/>
  <c r="AC358" i="10" s="1"/>
  <c r="AG358" i="4"/>
  <c r="AG358" i="10" s="1"/>
  <c r="AK358" i="4"/>
  <c r="AK358" i="10" s="1"/>
  <c r="AO358" i="4"/>
  <c r="AO358" i="10" s="1"/>
  <c r="M358" i="4"/>
  <c r="R358" i="4"/>
  <c r="R358" i="10" s="1"/>
  <c r="Z358" i="4"/>
  <c r="Z358" i="10" s="1"/>
  <c r="AH358" i="4"/>
  <c r="AH358" i="10" s="1"/>
  <c r="AP358" i="4"/>
  <c r="AP358" i="10" s="1"/>
  <c r="S358" i="4"/>
  <c r="S358" i="10" s="1"/>
  <c r="AA358" i="4"/>
  <c r="AA358" i="10" s="1"/>
  <c r="AI358" i="4"/>
  <c r="AI358" i="10" s="1"/>
  <c r="AQ358" i="4"/>
  <c r="AQ358" i="10" s="1"/>
  <c r="W358" i="4"/>
  <c r="W358" i="10" s="1"/>
  <c r="AM358" i="4"/>
  <c r="AM358" i="10" s="1"/>
  <c r="O358" i="4"/>
  <c r="O358" i="10" s="1"/>
  <c r="AE358" i="4"/>
  <c r="AE358" i="10" s="1"/>
  <c r="AD358" i="4"/>
  <c r="AD358" i="10" s="1"/>
  <c r="AL358" i="4"/>
  <c r="AL358" i="10" s="1"/>
  <c r="N358" i="4"/>
  <c r="N358" i="10" s="1"/>
  <c r="V358" i="4"/>
  <c r="V358" i="10" s="1"/>
  <c r="N429" i="4"/>
  <c r="N429" i="10" s="1"/>
  <c r="R429" i="4"/>
  <c r="R429" i="10" s="1"/>
  <c r="V429" i="4"/>
  <c r="V429" i="10" s="1"/>
  <c r="Z429" i="4"/>
  <c r="Z429" i="10" s="1"/>
  <c r="AD429" i="4"/>
  <c r="AD429" i="10" s="1"/>
  <c r="AH429" i="4"/>
  <c r="AH429" i="10" s="1"/>
  <c r="AL429" i="4"/>
  <c r="AL429" i="10" s="1"/>
  <c r="AP429" i="4"/>
  <c r="AP429" i="10" s="1"/>
  <c r="O429" i="4"/>
  <c r="O429" i="10" s="1"/>
  <c r="S429" i="4"/>
  <c r="S429" i="10" s="1"/>
  <c r="W429" i="4"/>
  <c r="W429" i="10" s="1"/>
  <c r="AA429" i="4"/>
  <c r="AA429" i="10" s="1"/>
  <c r="AE429" i="4"/>
  <c r="AE429" i="10" s="1"/>
  <c r="AI429" i="4"/>
  <c r="AI429" i="10" s="1"/>
  <c r="AM429" i="4"/>
  <c r="AM429" i="10" s="1"/>
  <c r="AQ429" i="4"/>
  <c r="AQ429" i="10" s="1"/>
  <c r="P429" i="4"/>
  <c r="P429" i="10" s="1"/>
  <c r="X429" i="4"/>
  <c r="X429" i="10" s="1"/>
  <c r="AF429" i="4"/>
  <c r="AF429" i="10" s="1"/>
  <c r="AN429" i="4"/>
  <c r="AN429" i="10" s="1"/>
  <c r="Q429" i="4"/>
  <c r="Q429" i="10" s="1"/>
  <c r="Y429" i="4"/>
  <c r="Y429" i="10" s="1"/>
  <c r="AG429" i="4"/>
  <c r="AG429" i="10" s="1"/>
  <c r="AO429" i="4"/>
  <c r="AO429" i="10" s="1"/>
  <c r="AC429" i="4"/>
  <c r="AC429" i="10" s="1"/>
  <c r="U429" i="4"/>
  <c r="U429" i="10" s="1"/>
  <c r="AK429" i="4"/>
  <c r="AK429" i="10" s="1"/>
  <c r="AJ429" i="4"/>
  <c r="AJ429" i="10" s="1"/>
  <c r="AR429" i="4"/>
  <c r="AR429" i="10" s="1"/>
  <c r="M429" i="4"/>
  <c r="M429" i="10" s="1"/>
  <c r="T429" i="4"/>
  <c r="T429" i="10" s="1"/>
  <c r="AB429" i="4"/>
  <c r="AB429" i="10" s="1"/>
  <c r="Q491" i="4"/>
  <c r="Q491" i="10" s="1"/>
  <c r="U491" i="4"/>
  <c r="U491" i="10" s="1"/>
  <c r="Y491" i="4"/>
  <c r="Y491" i="10" s="1"/>
  <c r="AC491" i="4"/>
  <c r="AC491" i="10" s="1"/>
  <c r="AG491" i="4"/>
  <c r="AG491" i="10" s="1"/>
  <c r="AK491" i="4"/>
  <c r="AK491" i="10" s="1"/>
  <c r="AO491" i="4"/>
  <c r="AO491" i="10" s="1"/>
  <c r="M491" i="4"/>
  <c r="M491" i="10" s="1"/>
  <c r="N491" i="4"/>
  <c r="N491" i="10" s="1"/>
  <c r="R491" i="4"/>
  <c r="R491" i="10" s="1"/>
  <c r="V491" i="4"/>
  <c r="V491" i="10" s="1"/>
  <c r="Z491" i="4"/>
  <c r="Z491" i="10" s="1"/>
  <c r="AD491" i="4"/>
  <c r="AD491" i="10" s="1"/>
  <c r="AH491" i="4"/>
  <c r="AH491" i="10" s="1"/>
  <c r="AL491" i="4"/>
  <c r="AL491" i="10" s="1"/>
  <c r="AP491" i="4"/>
  <c r="AP491" i="10" s="1"/>
  <c r="S491" i="4"/>
  <c r="S491" i="10" s="1"/>
  <c r="AA491" i="4"/>
  <c r="AA491" i="10" s="1"/>
  <c r="AI491" i="4"/>
  <c r="AI491" i="10" s="1"/>
  <c r="AQ491" i="4"/>
  <c r="AQ491" i="10" s="1"/>
  <c r="T491" i="4"/>
  <c r="T491" i="10" s="1"/>
  <c r="AB491" i="4"/>
  <c r="AB491" i="10" s="1"/>
  <c r="AJ491" i="4"/>
  <c r="AJ491" i="10" s="1"/>
  <c r="AR491" i="4"/>
  <c r="AR491" i="10" s="1"/>
  <c r="O491" i="4"/>
  <c r="O491" i="10" s="1"/>
  <c r="AE491" i="4"/>
  <c r="AE491" i="10" s="1"/>
  <c r="AF491" i="4"/>
  <c r="AF491" i="10" s="1"/>
  <c r="W491" i="4"/>
  <c r="W491" i="10" s="1"/>
  <c r="AN491" i="4"/>
  <c r="AN491" i="10" s="1"/>
  <c r="P491" i="4"/>
  <c r="P491" i="10" s="1"/>
  <c r="X491" i="4"/>
  <c r="X491" i="10" s="1"/>
  <c r="AM491" i="4"/>
  <c r="AM491" i="10" s="1"/>
  <c r="P587" i="4"/>
  <c r="P587" i="10" s="1"/>
  <c r="T587" i="4"/>
  <c r="T587" i="10" s="1"/>
  <c r="X587" i="4"/>
  <c r="X587" i="10" s="1"/>
  <c r="AB587" i="4"/>
  <c r="AB587" i="10" s="1"/>
  <c r="AF587" i="4"/>
  <c r="AF587" i="10" s="1"/>
  <c r="AJ587" i="4"/>
  <c r="AJ587" i="10" s="1"/>
  <c r="AN587" i="4"/>
  <c r="AN587" i="10" s="1"/>
  <c r="AR587" i="4"/>
  <c r="AR587" i="10" s="1"/>
  <c r="M587" i="4"/>
  <c r="M587" i="10" s="1"/>
  <c r="Q587" i="4"/>
  <c r="Q587" i="10" s="1"/>
  <c r="U587" i="4"/>
  <c r="U587" i="10" s="1"/>
  <c r="Y587" i="4"/>
  <c r="Y587" i="10" s="1"/>
  <c r="AC587" i="4"/>
  <c r="AC587" i="10" s="1"/>
  <c r="AG587" i="4"/>
  <c r="AG587" i="10" s="1"/>
  <c r="AK587" i="4"/>
  <c r="AK587" i="10" s="1"/>
  <c r="AO587" i="4"/>
  <c r="AO587" i="10" s="1"/>
  <c r="N587" i="4"/>
  <c r="N587" i="10" s="1"/>
  <c r="V587" i="4"/>
  <c r="V587" i="10" s="1"/>
  <c r="AD587" i="4"/>
  <c r="AD587" i="10" s="1"/>
  <c r="AL587" i="4"/>
  <c r="AL587" i="10" s="1"/>
  <c r="O587" i="4"/>
  <c r="O587" i="10" s="1"/>
  <c r="W587" i="4"/>
  <c r="W587" i="10" s="1"/>
  <c r="AE587" i="4"/>
  <c r="AE587" i="10" s="1"/>
  <c r="AM587" i="4"/>
  <c r="AM587" i="10" s="1"/>
  <c r="R587" i="4"/>
  <c r="R587" i="10" s="1"/>
  <c r="AH587" i="4"/>
  <c r="AH587" i="10" s="1"/>
  <c r="S587" i="4"/>
  <c r="S587" i="10" s="1"/>
  <c r="AI587" i="4"/>
  <c r="AI587" i="10" s="1"/>
  <c r="Z587" i="4"/>
  <c r="Z587" i="10" s="1"/>
  <c r="AP587" i="4"/>
  <c r="AP587" i="10" s="1"/>
  <c r="AA587" i="4"/>
  <c r="AA587" i="10" s="1"/>
  <c r="AQ587" i="4"/>
  <c r="AQ587" i="10" s="1"/>
  <c r="Q482" i="4"/>
  <c r="Q482" i="10" s="1"/>
  <c r="U482" i="4"/>
  <c r="U482" i="10" s="1"/>
  <c r="Y482" i="4"/>
  <c r="Y482" i="10" s="1"/>
  <c r="AC482" i="4"/>
  <c r="AC482" i="10" s="1"/>
  <c r="AG482" i="4"/>
  <c r="AG482" i="10" s="1"/>
  <c r="AK482" i="4"/>
  <c r="AK482" i="10" s="1"/>
  <c r="AO482" i="4"/>
  <c r="AO482" i="10" s="1"/>
  <c r="N482" i="4"/>
  <c r="N482" i="10" s="1"/>
  <c r="R482" i="4"/>
  <c r="R482" i="10" s="1"/>
  <c r="V482" i="4"/>
  <c r="V482" i="10" s="1"/>
  <c r="Z482" i="4"/>
  <c r="Z482" i="10" s="1"/>
  <c r="AD482" i="4"/>
  <c r="AD482" i="10" s="1"/>
  <c r="AH482" i="4"/>
  <c r="AH482" i="10" s="1"/>
  <c r="AL482" i="4"/>
  <c r="AL482" i="10" s="1"/>
  <c r="AP482" i="4"/>
  <c r="AP482" i="10" s="1"/>
  <c r="M482" i="4"/>
  <c r="M482" i="10" s="1"/>
  <c r="O482" i="4"/>
  <c r="O482" i="10" s="1"/>
  <c r="W482" i="4"/>
  <c r="W482" i="10" s="1"/>
  <c r="AE482" i="4"/>
  <c r="AE482" i="10" s="1"/>
  <c r="AM482" i="4"/>
  <c r="AM482" i="10" s="1"/>
  <c r="P482" i="4"/>
  <c r="P482" i="10" s="1"/>
  <c r="X482" i="4"/>
  <c r="X482" i="10" s="1"/>
  <c r="AF482" i="4"/>
  <c r="AF482" i="10" s="1"/>
  <c r="AN482" i="4"/>
  <c r="AN482" i="10" s="1"/>
  <c r="AB482" i="4"/>
  <c r="AB482" i="10" s="1"/>
  <c r="AR482" i="4"/>
  <c r="AR482" i="10" s="1"/>
  <c r="T482" i="4"/>
  <c r="T482" i="10" s="1"/>
  <c r="AJ482" i="4"/>
  <c r="AJ482" i="10" s="1"/>
  <c r="AI482" i="4"/>
  <c r="AI482" i="10" s="1"/>
  <c r="AQ482" i="4"/>
  <c r="AQ482" i="10" s="1"/>
  <c r="S482" i="4"/>
  <c r="S482" i="10" s="1"/>
  <c r="AA482" i="4"/>
  <c r="AA482" i="10" s="1"/>
  <c r="Q588" i="4"/>
  <c r="Q588" i="10" s="1"/>
  <c r="U588" i="4"/>
  <c r="U588" i="10" s="1"/>
  <c r="Y588" i="4"/>
  <c r="Y588" i="10" s="1"/>
  <c r="AC588" i="4"/>
  <c r="AC588" i="10" s="1"/>
  <c r="AG588" i="4"/>
  <c r="AG588" i="10" s="1"/>
  <c r="AK588" i="4"/>
  <c r="AK588" i="10" s="1"/>
  <c r="AO588" i="4"/>
  <c r="AO588" i="10" s="1"/>
  <c r="N588" i="4"/>
  <c r="N588" i="10" s="1"/>
  <c r="R588" i="4"/>
  <c r="R588" i="10" s="1"/>
  <c r="V588" i="4"/>
  <c r="V588" i="10" s="1"/>
  <c r="Z588" i="4"/>
  <c r="Z588" i="10" s="1"/>
  <c r="AD588" i="4"/>
  <c r="AD588" i="10" s="1"/>
  <c r="AH588" i="4"/>
  <c r="AH588" i="10" s="1"/>
  <c r="AL588" i="4"/>
  <c r="AL588" i="10" s="1"/>
  <c r="AP588" i="4"/>
  <c r="AP588" i="10" s="1"/>
  <c r="M588" i="4"/>
  <c r="M588" i="10" s="1"/>
  <c r="O588" i="4"/>
  <c r="O588" i="10" s="1"/>
  <c r="W588" i="4"/>
  <c r="W588" i="10" s="1"/>
  <c r="AE588" i="4"/>
  <c r="AE588" i="10" s="1"/>
  <c r="AM588" i="4"/>
  <c r="AM588" i="10" s="1"/>
  <c r="P588" i="4"/>
  <c r="P588" i="10" s="1"/>
  <c r="X588" i="4"/>
  <c r="X588" i="10" s="1"/>
  <c r="AF588" i="4"/>
  <c r="AF588" i="10" s="1"/>
  <c r="AN588" i="4"/>
  <c r="AN588" i="10" s="1"/>
  <c r="S588" i="4"/>
  <c r="S588" i="10" s="1"/>
  <c r="AI588" i="4"/>
  <c r="AI588" i="10" s="1"/>
  <c r="T588" i="4"/>
  <c r="T588" i="10" s="1"/>
  <c r="AJ588" i="4"/>
  <c r="AJ588" i="10" s="1"/>
  <c r="AA588" i="4"/>
  <c r="AA588" i="10" s="1"/>
  <c r="AQ588" i="4"/>
  <c r="AQ588" i="10" s="1"/>
  <c r="AB588" i="4"/>
  <c r="AB588" i="10" s="1"/>
  <c r="AR588" i="4"/>
  <c r="AR588" i="10" s="1"/>
  <c r="O561" i="4"/>
  <c r="O561" i="10" s="1"/>
  <c r="S561" i="4"/>
  <c r="S561" i="10" s="1"/>
  <c r="W561" i="4"/>
  <c r="W561" i="10" s="1"/>
  <c r="AA561" i="4"/>
  <c r="AA561" i="10" s="1"/>
  <c r="AE561" i="4"/>
  <c r="AE561" i="10" s="1"/>
  <c r="AI561" i="4"/>
  <c r="AI561" i="10" s="1"/>
  <c r="AM561" i="4"/>
  <c r="AM561" i="10" s="1"/>
  <c r="AQ561" i="4"/>
  <c r="AQ561" i="10" s="1"/>
  <c r="P561" i="4"/>
  <c r="P561" i="10" s="1"/>
  <c r="T561" i="4"/>
  <c r="T561" i="10" s="1"/>
  <c r="X561" i="4"/>
  <c r="X561" i="10" s="1"/>
  <c r="AB561" i="4"/>
  <c r="AB561" i="10" s="1"/>
  <c r="AF561" i="4"/>
  <c r="AF561" i="10" s="1"/>
  <c r="AJ561" i="4"/>
  <c r="AJ561" i="10" s="1"/>
  <c r="AN561" i="4"/>
  <c r="AN561" i="10" s="1"/>
  <c r="AR561" i="4"/>
  <c r="AR561" i="10" s="1"/>
  <c r="M561" i="4"/>
  <c r="M561" i="10" s="1"/>
  <c r="Q561" i="4"/>
  <c r="Q561" i="10" s="1"/>
  <c r="Y561" i="4"/>
  <c r="Y561" i="10" s="1"/>
  <c r="AG561" i="4"/>
  <c r="AG561" i="10" s="1"/>
  <c r="AO561" i="4"/>
  <c r="AO561" i="10" s="1"/>
  <c r="R561" i="4"/>
  <c r="R561" i="10" s="1"/>
  <c r="Z561" i="4"/>
  <c r="Z561" i="10" s="1"/>
  <c r="AH561" i="4"/>
  <c r="AH561" i="10" s="1"/>
  <c r="AP561" i="4"/>
  <c r="AP561" i="10" s="1"/>
  <c r="AC561" i="4"/>
  <c r="AC561" i="10" s="1"/>
  <c r="U561" i="4"/>
  <c r="U561" i="10" s="1"/>
  <c r="AK561" i="4"/>
  <c r="AK561" i="10" s="1"/>
  <c r="AD561" i="4"/>
  <c r="AD561" i="10" s="1"/>
  <c r="N561" i="4"/>
  <c r="N561" i="10" s="1"/>
  <c r="V561" i="4"/>
  <c r="V561" i="10" s="1"/>
  <c r="AL561" i="4"/>
  <c r="AL561" i="10" s="1"/>
  <c r="P562" i="4"/>
  <c r="P562" i="10" s="1"/>
  <c r="T562" i="4"/>
  <c r="T562" i="10" s="1"/>
  <c r="X562" i="4"/>
  <c r="X562" i="10" s="1"/>
  <c r="AB562" i="4"/>
  <c r="AB562" i="10" s="1"/>
  <c r="AF562" i="4"/>
  <c r="AF562" i="10" s="1"/>
  <c r="AJ562" i="4"/>
  <c r="AJ562" i="10" s="1"/>
  <c r="AN562" i="4"/>
  <c r="AN562" i="10" s="1"/>
  <c r="AR562" i="4"/>
  <c r="AR562" i="10" s="1"/>
  <c r="Q562" i="4"/>
  <c r="Q562" i="10" s="1"/>
  <c r="U562" i="4"/>
  <c r="U562" i="10" s="1"/>
  <c r="Y562" i="4"/>
  <c r="Y562" i="10" s="1"/>
  <c r="AC562" i="4"/>
  <c r="AC562" i="10" s="1"/>
  <c r="AG562" i="4"/>
  <c r="AG562" i="10" s="1"/>
  <c r="AK562" i="4"/>
  <c r="AK562" i="10" s="1"/>
  <c r="AO562" i="4"/>
  <c r="AO562" i="10" s="1"/>
  <c r="R562" i="4"/>
  <c r="R562" i="10" s="1"/>
  <c r="Z562" i="4"/>
  <c r="Z562" i="10" s="1"/>
  <c r="AH562" i="4"/>
  <c r="AH562" i="10" s="1"/>
  <c r="AP562" i="4"/>
  <c r="AP562" i="10" s="1"/>
  <c r="M562" i="4"/>
  <c r="M562" i="10" s="1"/>
  <c r="S562" i="4"/>
  <c r="S562" i="10" s="1"/>
  <c r="AA562" i="4"/>
  <c r="AA562" i="10" s="1"/>
  <c r="AI562" i="4"/>
  <c r="AI562" i="10" s="1"/>
  <c r="AQ562" i="4"/>
  <c r="AQ562" i="10" s="1"/>
  <c r="N562" i="4"/>
  <c r="N562" i="10" s="1"/>
  <c r="AD562" i="4"/>
  <c r="AD562" i="10" s="1"/>
  <c r="V562" i="4"/>
  <c r="V562" i="10" s="1"/>
  <c r="AL562" i="4"/>
  <c r="AL562" i="10" s="1"/>
  <c r="AE562" i="4"/>
  <c r="AE562" i="10" s="1"/>
  <c r="O562" i="4"/>
  <c r="O562" i="10" s="1"/>
  <c r="AM562" i="4"/>
  <c r="AM562" i="10" s="1"/>
  <c r="W562" i="4"/>
  <c r="W562" i="10" s="1"/>
  <c r="AP715" i="4"/>
  <c r="AP715" i="10" s="1"/>
  <c r="AL715" i="4"/>
  <c r="AL715" i="10" s="1"/>
  <c r="AH715" i="4"/>
  <c r="AH715" i="10" s="1"/>
  <c r="AD715" i="4"/>
  <c r="AD715" i="10" s="1"/>
  <c r="Z715" i="4"/>
  <c r="Z715" i="10" s="1"/>
  <c r="V715" i="4"/>
  <c r="V715" i="10" s="1"/>
  <c r="R715" i="4"/>
  <c r="R715" i="10" s="1"/>
  <c r="N715" i="4"/>
  <c r="N715" i="10" s="1"/>
  <c r="AO715" i="4"/>
  <c r="AO715" i="10" s="1"/>
  <c r="AK715" i="4"/>
  <c r="AK715" i="10" s="1"/>
  <c r="AG715" i="4"/>
  <c r="AG715" i="10" s="1"/>
  <c r="AC715" i="4"/>
  <c r="AC715" i="10" s="1"/>
  <c r="Y715" i="4"/>
  <c r="Y715" i="10" s="1"/>
  <c r="U715" i="4"/>
  <c r="U715" i="10" s="1"/>
  <c r="Q715" i="4"/>
  <c r="Q715" i="10" s="1"/>
  <c r="AR715" i="4"/>
  <c r="AR715" i="10" s="1"/>
  <c r="AJ715" i="4"/>
  <c r="AJ715" i="10" s="1"/>
  <c r="AB715" i="4"/>
  <c r="AB715" i="10" s="1"/>
  <c r="T715" i="4"/>
  <c r="T715" i="10" s="1"/>
  <c r="AQ715" i="4"/>
  <c r="AQ715" i="10" s="1"/>
  <c r="AI715" i="4"/>
  <c r="AI715" i="10" s="1"/>
  <c r="AA715" i="4"/>
  <c r="AA715" i="10" s="1"/>
  <c r="S715" i="4"/>
  <c r="S715" i="10" s="1"/>
  <c r="AF715" i="4"/>
  <c r="AF715" i="10" s="1"/>
  <c r="P715" i="4"/>
  <c r="P715" i="10" s="1"/>
  <c r="AE715" i="4"/>
  <c r="AE715" i="10" s="1"/>
  <c r="O715" i="4"/>
  <c r="O715" i="10" s="1"/>
  <c r="AN715" i="4"/>
  <c r="AN715" i="10" s="1"/>
  <c r="M715" i="4"/>
  <c r="M715" i="10" s="1"/>
  <c r="AM715" i="4"/>
  <c r="AM715" i="10" s="1"/>
  <c r="X715" i="4"/>
  <c r="X715" i="10" s="1"/>
  <c r="W715" i="4"/>
  <c r="W715" i="10" s="1"/>
  <c r="Q624" i="4"/>
  <c r="Q624" i="10" s="1"/>
  <c r="U624" i="4"/>
  <c r="U624" i="10" s="1"/>
  <c r="Y624" i="4"/>
  <c r="Y624" i="10" s="1"/>
  <c r="AC624" i="4"/>
  <c r="AC624" i="10" s="1"/>
  <c r="AG624" i="4"/>
  <c r="AG624" i="10" s="1"/>
  <c r="AK624" i="4"/>
  <c r="AK624" i="10" s="1"/>
  <c r="AO624" i="4"/>
  <c r="AO624" i="10" s="1"/>
  <c r="N624" i="4"/>
  <c r="N624" i="10" s="1"/>
  <c r="R624" i="4"/>
  <c r="R624" i="10" s="1"/>
  <c r="V624" i="4"/>
  <c r="V624" i="10" s="1"/>
  <c r="Z624" i="4"/>
  <c r="Z624" i="10" s="1"/>
  <c r="AD624" i="4"/>
  <c r="AD624" i="10" s="1"/>
  <c r="AH624" i="4"/>
  <c r="AH624" i="10" s="1"/>
  <c r="AL624" i="4"/>
  <c r="AL624" i="10" s="1"/>
  <c r="AP624" i="4"/>
  <c r="AP624" i="10" s="1"/>
  <c r="O624" i="4"/>
  <c r="O624" i="10" s="1"/>
  <c r="W624" i="4"/>
  <c r="W624" i="10" s="1"/>
  <c r="AE624" i="4"/>
  <c r="AE624" i="10" s="1"/>
  <c r="AM624" i="4"/>
  <c r="AM624" i="10" s="1"/>
  <c r="P624" i="4"/>
  <c r="P624" i="10" s="1"/>
  <c r="X624" i="4"/>
  <c r="X624" i="10" s="1"/>
  <c r="AF624" i="4"/>
  <c r="AF624" i="10" s="1"/>
  <c r="AN624" i="4"/>
  <c r="AN624" i="10" s="1"/>
  <c r="S624" i="4"/>
  <c r="S624" i="10" s="1"/>
  <c r="AI624" i="4"/>
  <c r="AI624" i="10" s="1"/>
  <c r="T624" i="4"/>
  <c r="T624" i="10" s="1"/>
  <c r="AJ624" i="4"/>
  <c r="AJ624" i="10" s="1"/>
  <c r="AQ624" i="4"/>
  <c r="AQ624" i="10" s="1"/>
  <c r="M624" i="4"/>
  <c r="AR624" i="4"/>
  <c r="AR624" i="10" s="1"/>
  <c r="AA624" i="4"/>
  <c r="AA624" i="10" s="1"/>
  <c r="AB624" i="4"/>
  <c r="AB624" i="10" s="1"/>
  <c r="Q694" i="4"/>
  <c r="Q694" i="10" s="1"/>
  <c r="U694" i="4"/>
  <c r="U694" i="10" s="1"/>
  <c r="Y694" i="4"/>
  <c r="Y694" i="10" s="1"/>
  <c r="AC694" i="4"/>
  <c r="AC694" i="10" s="1"/>
  <c r="AG694" i="4"/>
  <c r="AG694" i="10" s="1"/>
  <c r="AK694" i="4"/>
  <c r="AK694" i="10" s="1"/>
  <c r="AO694" i="4"/>
  <c r="AO694" i="10" s="1"/>
  <c r="N694" i="4"/>
  <c r="N694" i="10" s="1"/>
  <c r="S694" i="4"/>
  <c r="S694" i="10" s="1"/>
  <c r="X694" i="4"/>
  <c r="X694" i="10" s="1"/>
  <c r="AD694" i="4"/>
  <c r="AD694" i="10" s="1"/>
  <c r="AI694" i="4"/>
  <c r="AI694" i="10" s="1"/>
  <c r="AN694" i="4"/>
  <c r="AN694" i="10" s="1"/>
  <c r="M694" i="4"/>
  <c r="M694" i="10" s="1"/>
  <c r="O694" i="4"/>
  <c r="O694" i="10" s="1"/>
  <c r="T694" i="4"/>
  <c r="T694" i="10" s="1"/>
  <c r="Z694" i="4"/>
  <c r="Z694" i="10" s="1"/>
  <c r="AE694" i="4"/>
  <c r="AE694" i="10" s="1"/>
  <c r="AJ694" i="4"/>
  <c r="AJ694" i="10" s="1"/>
  <c r="AP694" i="4"/>
  <c r="AP694" i="10" s="1"/>
  <c r="V694" i="4"/>
  <c r="V694" i="10" s="1"/>
  <c r="AF694" i="4"/>
  <c r="AF694" i="10" s="1"/>
  <c r="AQ694" i="4"/>
  <c r="AQ694" i="10" s="1"/>
  <c r="W694" i="4"/>
  <c r="W694" i="10" s="1"/>
  <c r="AH694" i="4"/>
  <c r="AH694" i="10" s="1"/>
  <c r="AR694" i="4"/>
  <c r="AR694" i="10" s="1"/>
  <c r="AA694" i="4"/>
  <c r="AA694" i="10" s="1"/>
  <c r="AB694" i="4"/>
  <c r="AB694" i="10" s="1"/>
  <c r="AL694" i="4"/>
  <c r="AL694" i="10" s="1"/>
  <c r="AM694" i="4"/>
  <c r="AM694" i="10" s="1"/>
  <c r="P694" i="4"/>
  <c r="P694" i="10" s="1"/>
  <c r="R694" i="4"/>
  <c r="R694" i="10" s="1"/>
  <c r="O663" i="4"/>
  <c r="O663" i="10" s="1"/>
  <c r="S663" i="4"/>
  <c r="S663" i="10" s="1"/>
  <c r="W663" i="4"/>
  <c r="W663" i="10" s="1"/>
  <c r="AA663" i="4"/>
  <c r="AA663" i="10" s="1"/>
  <c r="AE663" i="4"/>
  <c r="AE663" i="10" s="1"/>
  <c r="AI663" i="4"/>
  <c r="AI663" i="10" s="1"/>
  <c r="AM663" i="4"/>
  <c r="AM663" i="10" s="1"/>
  <c r="AQ663" i="4"/>
  <c r="AQ663" i="10" s="1"/>
  <c r="P663" i="4"/>
  <c r="P663" i="10" s="1"/>
  <c r="T663" i="4"/>
  <c r="T663" i="10" s="1"/>
  <c r="X663" i="4"/>
  <c r="X663" i="10" s="1"/>
  <c r="AB663" i="4"/>
  <c r="AB663" i="10" s="1"/>
  <c r="AF663" i="4"/>
  <c r="AF663" i="10" s="1"/>
  <c r="AJ663" i="4"/>
  <c r="AJ663" i="10" s="1"/>
  <c r="AN663" i="4"/>
  <c r="AN663" i="10" s="1"/>
  <c r="AR663" i="4"/>
  <c r="AR663" i="10" s="1"/>
  <c r="Q663" i="4"/>
  <c r="Q663" i="10" s="1"/>
  <c r="Y663" i="4"/>
  <c r="Y663" i="10" s="1"/>
  <c r="AG663" i="4"/>
  <c r="AG663" i="10" s="1"/>
  <c r="AO663" i="4"/>
  <c r="AO663" i="10" s="1"/>
  <c r="R663" i="4"/>
  <c r="R663" i="10" s="1"/>
  <c r="Z663" i="4"/>
  <c r="Z663" i="10" s="1"/>
  <c r="AH663" i="4"/>
  <c r="AH663" i="10" s="1"/>
  <c r="AP663" i="4"/>
  <c r="AP663" i="10" s="1"/>
  <c r="U663" i="4"/>
  <c r="U663" i="10" s="1"/>
  <c r="AK663" i="4"/>
  <c r="AK663" i="10" s="1"/>
  <c r="V663" i="4"/>
  <c r="V663" i="10" s="1"/>
  <c r="AL663" i="4"/>
  <c r="AL663" i="10" s="1"/>
  <c r="M663" i="4"/>
  <c r="M663" i="10" s="1"/>
  <c r="N663" i="4"/>
  <c r="N663" i="10" s="1"/>
  <c r="AC663" i="4"/>
  <c r="AC663" i="10" s="1"/>
  <c r="AD663" i="4"/>
  <c r="AD663" i="10" s="1"/>
  <c r="AQ716" i="4"/>
  <c r="AQ716" i="10" s="1"/>
  <c r="AM716" i="4"/>
  <c r="AM716" i="10" s="1"/>
  <c r="AI716" i="4"/>
  <c r="AE716" i="4"/>
  <c r="AA716" i="4"/>
  <c r="AA716" i="10" s="1"/>
  <c r="W716" i="4"/>
  <c r="W716" i="10" s="1"/>
  <c r="S716" i="4"/>
  <c r="O716" i="4"/>
  <c r="AP716" i="4"/>
  <c r="AL716" i="4"/>
  <c r="AH716" i="4"/>
  <c r="AD716" i="4"/>
  <c r="AD716" i="10" s="1"/>
  <c r="Z716" i="4"/>
  <c r="V716" i="4"/>
  <c r="R716" i="4"/>
  <c r="R716" i="10" s="1"/>
  <c r="N716" i="4"/>
  <c r="M716" i="4"/>
  <c r="AK716" i="4"/>
  <c r="AC716" i="4"/>
  <c r="AC716" i="10" s="1"/>
  <c r="U716" i="4"/>
  <c r="AR716" i="4"/>
  <c r="AR716" i="10" s="1"/>
  <c r="AJ716" i="4"/>
  <c r="AB716" i="4"/>
  <c r="AB716" i="10" s="1"/>
  <c r="T716" i="4"/>
  <c r="AG716" i="4"/>
  <c r="Q716" i="4"/>
  <c r="AF716" i="4"/>
  <c r="P716" i="4"/>
  <c r="AO716" i="4"/>
  <c r="AO716" i="10" s="1"/>
  <c r="AN716" i="4"/>
  <c r="AN716" i="10" s="1"/>
  <c r="Y716" i="4"/>
  <c r="X716" i="4"/>
  <c r="X716" i="10" s="1"/>
  <c r="N758" i="4"/>
  <c r="N758" i="10" s="1"/>
  <c r="R758" i="4"/>
  <c r="R758" i="10" s="1"/>
  <c r="V758" i="4"/>
  <c r="V758" i="10" s="1"/>
  <c r="Z758" i="4"/>
  <c r="Z758" i="10" s="1"/>
  <c r="AD758" i="4"/>
  <c r="AD758" i="10" s="1"/>
  <c r="AH758" i="4"/>
  <c r="AH758" i="10" s="1"/>
  <c r="AL758" i="4"/>
  <c r="AL758" i="10" s="1"/>
  <c r="AP758" i="4"/>
  <c r="AP758" i="10" s="1"/>
  <c r="O758" i="4"/>
  <c r="O758" i="10" s="1"/>
  <c r="S758" i="4"/>
  <c r="S758" i="10" s="1"/>
  <c r="W758" i="4"/>
  <c r="W758" i="10" s="1"/>
  <c r="AA758" i="4"/>
  <c r="AA758" i="10" s="1"/>
  <c r="AE758" i="4"/>
  <c r="AE758" i="10" s="1"/>
  <c r="AI758" i="4"/>
  <c r="AI758" i="10" s="1"/>
  <c r="AM758" i="4"/>
  <c r="AM758" i="10" s="1"/>
  <c r="AQ758" i="4"/>
  <c r="AQ758" i="10" s="1"/>
  <c r="P758" i="4"/>
  <c r="P758" i="10" s="1"/>
  <c r="X758" i="4"/>
  <c r="X758" i="10" s="1"/>
  <c r="AF758" i="4"/>
  <c r="AF758" i="10" s="1"/>
  <c r="AN758" i="4"/>
  <c r="AN758" i="10" s="1"/>
  <c r="Q758" i="4"/>
  <c r="Q758" i="10" s="1"/>
  <c r="Y758" i="4"/>
  <c r="Y758" i="10" s="1"/>
  <c r="AG758" i="4"/>
  <c r="AG758" i="10" s="1"/>
  <c r="AO758" i="4"/>
  <c r="AO758" i="10" s="1"/>
  <c r="T758" i="4"/>
  <c r="T758" i="10" s="1"/>
  <c r="AJ758" i="4"/>
  <c r="AJ758" i="10" s="1"/>
  <c r="U758" i="4"/>
  <c r="U758" i="10" s="1"/>
  <c r="AK758" i="4"/>
  <c r="AK758" i="10" s="1"/>
  <c r="AB758" i="4"/>
  <c r="AB758" i="10" s="1"/>
  <c r="AC758" i="4"/>
  <c r="AC758" i="10" s="1"/>
  <c r="M758" i="4"/>
  <c r="M758" i="10" s="1"/>
  <c r="AR758" i="4"/>
  <c r="AR758" i="10" s="1"/>
  <c r="M755" i="4"/>
  <c r="Q755" i="4"/>
  <c r="U755" i="4"/>
  <c r="Y755" i="4"/>
  <c r="AC755" i="4"/>
  <c r="AG755" i="4"/>
  <c r="AK755" i="4"/>
  <c r="AO755" i="4"/>
  <c r="N755" i="4"/>
  <c r="R755" i="4"/>
  <c r="V755" i="4"/>
  <c r="Z755" i="4"/>
  <c r="AD755" i="4"/>
  <c r="AH755" i="4"/>
  <c r="AL755" i="4"/>
  <c r="AP755" i="4"/>
  <c r="S755" i="4"/>
  <c r="AA755" i="4"/>
  <c r="AI755" i="4"/>
  <c r="AQ755" i="4"/>
  <c r="T755" i="4"/>
  <c r="AB755" i="4"/>
  <c r="AJ755" i="4"/>
  <c r="AR755" i="4"/>
  <c r="O755" i="4"/>
  <c r="AE755" i="4"/>
  <c r="P755" i="4"/>
  <c r="AF755" i="4"/>
  <c r="W755" i="4"/>
  <c r="X755" i="4"/>
  <c r="AM755" i="4"/>
  <c r="AN755" i="4"/>
  <c r="N753" i="4"/>
  <c r="N753" i="10" s="1"/>
  <c r="R753" i="4"/>
  <c r="R753" i="10" s="1"/>
  <c r="V753" i="4"/>
  <c r="V753" i="10" s="1"/>
  <c r="Z753" i="4"/>
  <c r="Z753" i="10" s="1"/>
  <c r="AD753" i="4"/>
  <c r="AD753" i="10" s="1"/>
  <c r="AH753" i="4"/>
  <c r="AH753" i="10" s="1"/>
  <c r="AL753" i="4"/>
  <c r="AL753" i="10" s="1"/>
  <c r="AP753" i="4"/>
  <c r="AP753" i="10" s="1"/>
  <c r="O753" i="4"/>
  <c r="O753" i="10" s="1"/>
  <c r="S753" i="4"/>
  <c r="S753" i="10" s="1"/>
  <c r="W753" i="4"/>
  <c r="W753" i="10" s="1"/>
  <c r="AA753" i="4"/>
  <c r="AA753" i="10" s="1"/>
  <c r="AE753" i="4"/>
  <c r="AE753" i="10" s="1"/>
  <c r="AI753" i="4"/>
  <c r="AI753" i="10" s="1"/>
  <c r="AM753" i="4"/>
  <c r="AM753" i="10" s="1"/>
  <c r="AQ753" i="4"/>
  <c r="AQ753" i="10" s="1"/>
  <c r="T753" i="4"/>
  <c r="T753" i="10" s="1"/>
  <c r="AB753" i="4"/>
  <c r="AB753" i="10" s="1"/>
  <c r="AJ753" i="4"/>
  <c r="AJ753" i="10" s="1"/>
  <c r="AR753" i="4"/>
  <c r="AR753" i="10" s="1"/>
  <c r="U753" i="4"/>
  <c r="U753" i="10" s="1"/>
  <c r="AC753" i="4"/>
  <c r="AC753" i="10" s="1"/>
  <c r="AK753" i="4"/>
  <c r="AK753" i="10" s="1"/>
  <c r="M753" i="4"/>
  <c r="M753" i="10" s="1"/>
  <c r="P753" i="4"/>
  <c r="P753" i="10" s="1"/>
  <c r="AF753" i="4"/>
  <c r="AF753" i="10" s="1"/>
  <c r="Q753" i="4"/>
  <c r="Q753" i="10" s="1"/>
  <c r="AG753" i="4"/>
  <c r="AG753" i="10" s="1"/>
  <c r="X753" i="4"/>
  <c r="X753" i="10" s="1"/>
  <c r="Y753" i="4"/>
  <c r="Y753" i="10" s="1"/>
  <c r="AN753" i="4"/>
  <c r="AN753" i="10" s="1"/>
  <c r="AO753" i="4"/>
  <c r="AO753" i="10" s="1"/>
  <c r="P823" i="4"/>
  <c r="P823" i="10" s="1"/>
  <c r="T823" i="4"/>
  <c r="T823" i="10" s="1"/>
  <c r="X823" i="4"/>
  <c r="X823" i="10" s="1"/>
  <c r="AB823" i="4"/>
  <c r="AB823" i="10" s="1"/>
  <c r="AF823" i="4"/>
  <c r="AF823" i="10" s="1"/>
  <c r="AJ823" i="4"/>
  <c r="AJ823" i="10" s="1"/>
  <c r="AN823" i="4"/>
  <c r="AN823" i="10" s="1"/>
  <c r="AR823" i="4"/>
  <c r="AR823" i="10" s="1"/>
  <c r="Q823" i="4"/>
  <c r="Q823" i="10" s="1"/>
  <c r="U823" i="4"/>
  <c r="U823" i="10" s="1"/>
  <c r="Y823" i="4"/>
  <c r="Y823" i="10" s="1"/>
  <c r="AC823" i="4"/>
  <c r="AC823" i="10" s="1"/>
  <c r="AG823" i="4"/>
  <c r="AG823" i="10" s="1"/>
  <c r="N823" i="4"/>
  <c r="N823" i="10" s="1"/>
  <c r="R823" i="4"/>
  <c r="R823" i="10" s="1"/>
  <c r="W823" i="4"/>
  <c r="W823" i="10" s="1"/>
  <c r="AE823" i="4"/>
  <c r="AE823" i="10" s="1"/>
  <c r="AL823" i="4"/>
  <c r="AL823" i="10" s="1"/>
  <c r="AQ823" i="4"/>
  <c r="AQ823" i="10" s="1"/>
  <c r="O823" i="4"/>
  <c r="O823" i="10" s="1"/>
  <c r="Z823" i="4"/>
  <c r="Z823" i="10" s="1"/>
  <c r="AH823" i="4"/>
  <c r="AH823" i="10" s="1"/>
  <c r="AM823" i="4"/>
  <c r="AM823" i="10" s="1"/>
  <c r="M823" i="4"/>
  <c r="M823" i="10" s="1"/>
  <c r="AA823" i="4"/>
  <c r="AA823" i="10" s="1"/>
  <c r="AO823" i="4"/>
  <c r="AO823" i="10" s="1"/>
  <c r="AD823" i="4"/>
  <c r="AD823" i="10" s="1"/>
  <c r="AP823" i="4"/>
  <c r="AP823" i="10" s="1"/>
  <c r="AI823" i="4"/>
  <c r="AI823" i="10" s="1"/>
  <c r="AK823" i="4"/>
  <c r="AK823" i="10" s="1"/>
  <c r="S823" i="4"/>
  <c r="S823" i="10" s="1"/>
  <c r="V823" i="4"/>
  <c r="V823" i="10" s="1"/>
  <c r="O242" i="4"/>
  <c r="O242" i="10" s="1"/>
  <c r="S242" i="4"/>
  <c r="S242" i="10" s="1"/>
  <c r="W242" i="4"/>
  <c r="W242" i="10" s="1"/>
  <c r="AA242" i="4"/>
  <c r="AA242" i="10" s="1"/>
  <c r="AE242" i="4"/>
  <c r="AE242" i="10" s="1"/>
  <c r="AI242" i="4"/>
  <c r="AI242" i="10" s="1"/>
  <c r="AM242" i="4"/>
  <c r="AM242" i="10" s="1"/>
  <c r="AQ242" i="4"/>
  <c r="AQ242" i="10" s="1"/>
  <c r="P242" i="4"/>
  <c r="P242" i="10" s="1"/>
  <c r="T242" i="4"/>
  <c r="T242" i="10" s="1"/>
  <c r="X242" i="4"/>
  <c r="X242" i="10" s="1"/>
  <c r="AB242" i="4"/>
  <c r="AB242" i="10" s="1"/>
  <c r="AF242" i="4"/>
  <c r="AF242" i="10" s="1"/>
  <c r="AJ242" i="4"/>
  <c r="AJ242" i="10" s="1"/>
  <c r="AN242" i="4"/>
  <c r="AN242" i="10" s="1"/>
  <c r="AR242" i="4"/>
  <c r="AR242" i="10" s="1"/>
  <c r="M242" i="4"/>
  <c r="M242" i="10" s="1"/>
  <c r="Q242" i="4"/>
  <c r="Q242" i="10" s="1"/>
  <c r="Y242" i="4"/>
  <c r="Y242" i="10" s="1"/>
  <c r="AG242" i="4"/>
  <c r="AG242" i="10" s="1"/>
  <c r="AO242" i="4"/>
  <c r="AO242" i="10" s="1"/>
  <c r="U242" i="4"/>
  <c r="U242" i="10" s="1"/>
  <c r="AC242" i="4"/>
  <c r="AC242" i="10" s="1"/>
  <c r="AK242" i="4"/>
  <c r="AK242" i="10" s="1"/>
  <c r="R242" i="4"/>
  <c r="R242" i="10" s="1"/>
  <c r="AH242" i="4"/>
  <c r="AH242" i="10" s="1"/>
  <c r="V242" i="4"/>
  <c r="V242" i="10" s="1"/>
  <c r="AL242" i="4"/>
  <c r="AL242" i="10" s="1"/>
  <c r="Z242" i="4"/>
  <c r="Z242" i="10" s="1"/>
  <c r="N242" i="4"/>
  <c r="N242" i="10" s="1"/>
  <c r="AP242" i="4"/>
  <c r="AP242" i="10" s="1"/>
  <c r="AD242" i="4"/>
  <c r="AD242" i="10" s="1"/>
  <c r="O374" i="4"/>
  <c r="O374" i="10" s="1"/>
  <c r="S374" i="4"/>
  <c r="S374" i="10" s="1"/>
  <c r="W374" i="4"/>
  <c r="W374" i="10" s="1"/>
  <c r="AA374" i="4"/>
  <c r="AA374" i="10" s="1"/>
  <c r="AE374" i="4"/>
  <c r="AE374" i="10" s="1"/>
  <c r="AI374" i="4"/>
  <c r="AI374" i="10" s="1"/>
  <c r="AM374" i="4"/>
  <c r="AM374" i="10" s="1"/>
  <c r="AQ374" i="4"/>
  <c r="AQ374" i="10" s="1"/>
  <c r="P374" i="4"/>
  <c r="P374" i="10" s="1"/>
  <c r="T374" i="4"/>
  <c r="T374" i="10" s="1"/>
  <c r="X374" i="4"/>
  <c r="X374" i="10" s="1"/>
  <c r="AB374" i="4"/>
  <c r="AB374" i="10" s="1"/>
  <c r="AF374" i="4"/>
  <c r="AF374" i="10" s="1"/>
  <c r="AJ374" i="4"/>
  <c r="AJ374" i="10" s="1"/>
  <c r="AN374" i="4"/>
  <c r="AN374" i="10" s="1"/>
  <c r="AR374" i="4"/>
  <c r="AR374" i="10" s="1"/>
  <c r="M374" i="4"/>
  <c r="M374" i="10" s="1"/>
  <c r="U374" i="4"/>
  <c r="U374" i="10" s="1"/>
  <c r="AC374" i="4"/>
  <c r="AC374" i="10" s="1"/>
  <c r="AK374" i="4"/>
  <c r="AK374" i="10" s="1"/>
  <c r="N374" i="4"/>
  <c r="N374" i="10" s="1"/>
  <c r="V374" i="4"/>
  <c r="V374" i="10" s="1"/>
  <c r="AD374" i="4"/>
  <c r="AD374" i="10" s="1"/>
  <c r="AL374" i="4"/>
  <c r="AL374" i="10" s="1"/>
  <c r="Z374" i="4"/>
  <c r="Z374" i="10" s="1"/>
  <c r="AP374" i="4"/>
  <c r="AP374" i="10" s="1"/>
  <c r="R374" i="4"/>
  <c r="R374" i="10" s="1"/>
  <c r="AH374" i="4"/>
  <c r="AH374" i="10" s="1"/>
  <c r="AG374" i="4"/>
  <c r="AG374" i="10" s="1"/>
  <c r="AO374" i="4"/>
  <c r="AO374" i="10" s="1"/>
  <c r="Q374" i="4"/>
  <c r="Q374" i="10" s="1"/>
  <c r="Y374" i="4"/>
  <c r="Y374" i="10" s="1"/>
  <c r="Q334" i="4"/>
  <c r="Q308" i="4" s="1"/>
  <c r="U334" i="4"/>
  <c r="U308" i="4" s="1"/>
  <c r="Y334" i="4"/>
  <c r="Y308" i="4" s="1"/>
  <c r="AC334" i="4"/>
  <c r="AG334" i="4"/>
  <c r="AK334" i="4"/>
  <c r="AO334" i="4"/>
  <c r="N334" i="4"/>
  <c r="R334" i="4"/>
  <c r="V334" i="4"/>
  <c r="Z334" i="4"/>
  <c r="AD334" i="4"/>
  <c r="AH334" i="4"/>
  <c r="AL334" i="4"/>
  <c r="AP334" i="4"/>
  <c r="M334" i="4"/>
  <c r="P334" i="4"/>
  <c r="X334" i="4"/>
  <c r="AF334" i="4"/>
  <c r="AN334" i="4"/>
  <c r="T334" i="4"/>
  <c r="AB334" i="4"/>
  <c r="AJ334" i="4"/>
  <c r="AR334" i="4"/>
  <c r="AA334" i="4"/>
  <c r="AA308" i="4" s="1"/>
  <c r="AQ334" i="4"/>
  <c r="S334" i="4"/>
  <c r="S308" i="4" s="1"/>
  <c r="AI334" i="4"/>
  <c r="W334" i="4"/>
  <c r="W308" i="4" s="1"/>
  <c r="AM334" i="4"/>
  <c r="O334" i="4"/>
  <c r="AE334" i="4"/>
  <c r="O255" i="4"/>
  <c r="O255" i="10" s="1"/>
  <c r="S255" i="4"/>
  <c r="S255" i="10" s="1"/>
  <c r="W255" i="4"/>
  <c r="W255" i="10" s="1"/>
  <c r="AA255" i="4"/>
  <c r="AA255" i="10" s="1"/>
  <c r="AE255" i="4"/>
  <c r="AE255" i="10" s="1"/>
  <c r="AI255" i="4"/>
  <c r="AI255" i="10" s="1"/>
  <c r="AM255" i="4"/>
  <c r="AM255" i="10" s="1"/>
  <c r="AQ255" i="4"/>
  <c r="AQ255" i="10" s="1"/>
  <c r="P255" i="4"/>
  <c r="P255" i="10" s="1"/>
  <c r="T255" i="4"/>
  <c r="T255" i="10" s="1"/>
  <c r="X255" i="4"/>
  <c r="X255" i="10" s="1"/>
  <c r="AB255" i="4"/>
  <c r="AB255" i="10" s="1"/>
  <c r="AF255" i="4"/>
  <c r="AF255" i="10" s="1"/>
  <c r="AJ255" i="4"/>
  <c r="AJ255" i="10" s="1"/>
  <c r="AN255" i="4"/>
  <c r="AN255" i="10" s="1"/>
  <c r="AR255" i="4"/>
  <c r="AR255" i="10" s="1"/>
  <c r="M255" i="4"/>
  <c r="M255" i="10" s="1"/>
  <c r="Q255" i="4"/>
  <c r="Q255" i="10" s="1"/>
  <c r="Y255" i="4"/>
  <c r="Y255" i="10" s="1"/>
  <c r="AG255" i="4"/>
  <c r="AG255" i="10" s="1"/>
  <c r="AO255" i="4"/>
  <c r="AO255" i="10" s="1"/>
  <c r="U255" i="4"/>
  <c r="U255" i="10" s="1"/>
  <c r="AC255" i="4"/>
  <c r="AC255" i="10" s="1"/>
  <c r="AK255" i="4"/>
  <c r="AK255" i="10" s="1"/>
  <c r="R255" i="4"/>
  <c r="R255" i="10" s="1"/>
  <c r="AH255" i="4"/>
  <c r="AH255" i="10" s="1"/>
  <c r="V255" i="4"/>
  <c r="V255" i="10" s="1"/>
  <c r="AL255" i="4"/>
  <c r="AL255" i="10" s="1"/>
  <c r="Z255" i="4"/>
  <c r="Z255" i="10" s="1"/>
  <c r="N255" i="4"/>
  <c r="N255" i="10" s="1"/>
  <c r="AP255" i="4"/>
  <c r="AP255" i="10" s="1"/>
  <c r="AD255" i="4"/>
  <c r="AD255" i="10" s="1"/>
  <c r="Q240" i="4"/>
  <c r="U240" i="4"/>
  <c r="U240" i="10" s="1"/>
  <c r="Y240" i="4"/>
  <c r="AC240" i="4"/>
  <c r="AC240" i="10" s="1"/>
  <c r="AG240" i="4"/>
  <c r="AG240" i="10" s="1"/>
  <c r="AK240" i="4"/>
  <c r="AO240" i="4"/>
  <c r="AO240" i="10" s="1"/>
  <c r="N240" i="4"/>
  <c r="R240" i="4"/>
  <c r="V240" i="4"/>
  <c r="Z240" i="4"/>
  <c r="AD240" i="4"/>
  <c r="AH240" i="4"/>
  <c r="AL240" i="4"/>
  <c r="AP240" i="4"/>
  <c r="O240" i="4"/>
  <c r="W240" i="4"/>
  <c r="AE240" i="4"/>
  <c r="AE240" i="10" s="1"/>
  <c r="AM240" i="4"/>
  <c r="S240" i="4"/>
  <c r="AA240" i="4"/>
  <c r="AA240" i="10" s="1"/>
  <c r="AI240" i="4"/>
  <c r="AQ240" i="4"/>
  <c r="P240" i="4"/>
  <c r="AF240" i="4"/>
  <c r="T240" i="4"/>
  <c r="T240" i="10" s="1"/>
  <c r="AJ240" i="4"/>
  <c r="X240" i="4"/>
  <c r="AR240" i="4"/>
  <c r="AR240" i="10" s="1"/>
  <c r="AN240" i="4"/>
  <c r="M240" i="4"/>
  <c r="AB240" i="4"/>
  <c r="Q284" i="4"/>
  <c r="Q284" i="10" s="1"/>
  <c r="U284" i="4"/>
  <c r="U284" i="10" s="1"/>
  <c r="Y284" i="4"/>
  <c r="Y284" i="10" s="1"/>
  <c r="AC284" i="4"/>
  <c r="AC284" i="10" s="1"/>
  <c r="AG284" i="4"/>
  <c r="AG284" i="10" s="1"/>
  <c r="AK284" i="4"/>
  <c r="AK284" i="10" s="1"/>
  <c r="AO284" i="4"/>
  <c r="AO284" i="10" s="1"/>
  <c r="N284" i="4"/>
  <c r="N284" i="10" s="1"/>
  <c r="R284" i="4"/>
  <c r="R284" i="10" s="1"/>
  <c r="V284" i="4"/>
  <c r="V284" i="10" s="1"/>
  <c r="Z284" i="4"/>
  <c r="Z284" i="10" s="1"/>
  <c r="AD284" i="4"/>
  <c r="AD284" i="10" s="1"/>
  <c r="AH284" i="4"/>
  <c r="AH284" i="10" s="1"/>
  <c r="AL284" i="4"/>
  <c r="AL284" i="10" s="1"/>
  <c r="AP284" i="4"/>
  <c r="AP284" i="10" s="1"/>
  <c r="O284" i="4"/>
  <c r="O284" i="10" s="1"/>
  <c r="W284" i="4"/>
  <c r="W284" i="10" s="1"/>
  <c r="AE284" i="4"/>
  <c r="AE284" i="10" s="1"/>
  <c r="AM284" i="4"/>
  <c r="AM284" i="10" s="1"/>
  <c r="S284" i="4"/>
  <c r="S284" i="10" s="1"/>
  <c r="AA284" i="4"/>
  <c r="AA284" i="10" s="1"/>
  <c r="AI284" i="4"/>
  <c r="AI284" i="10" s="1"/>
  <c r="AQ284" i="4"/>
  <c r="AQ284" i="10" s="1"/>
  <c r="P284" i="4"/>
  <c r="P284" i="10" s="1"/>
  <c r="AF284" i="4"/>
  <c r="AF284" i="10" s="1"/>
  <c r="T284" i="4"/>
  <c r="T284" i="10" s="1"/>
  <c r="AJ284" i="4"/>
  <c r="AJ284" i="10" s="1"/>
  <c r="X284" i="4"/>
  <c r="X284" i="10" s="1"/>
  <c r="AR284" i="4"/>
  <c r="AR284" i="10" s="1"/>
  <c r="AN284" i="4"/>
  <c r="AN284" i="10" s="1"/>
  <c r="AB284" i="4"/>
  <c r="AB284" i="10" s="1"/>
  <c r="P239" i="4"/>
  <c r="P239" i="10" s="1"/>
  <c r="T239" i="4"/>
  <c r="T239" i="10" s="1"/>
  <c r="X239" i="4"/>
  <c r="X239" i="10" s="1"/>
  <c r="AB239" i="4"/>
  <c r="AB239" i="10" s="1"/>
  <c r="AF239" i="4"/>
  <c r="AF239" i="10" s="1"/>
  <c r="AJ239" i="4"/>
  <c r="AJ239" i="10" s="1"/>
  <c r="AN239" i="4"/>
  <c r="AN239" i="10" s="1"/>
  <c r="AR239" i="4"/>
  <c r="AR239" i="10" s="1"/>
  <c r="Q239" i="4"/>
  <c r="Q239" i="10" s="1"/>
  <c r="U239" i="4"/>
  <c r="U239" i="10" s="1"/>
  <c r="Y239" i="4"/>
  <c r="Y239" i="10" s="1"/>
  <c r="AC239" i="4"/>
  <c r="AC239" i="10" s="1"/>
  <c r="AG239" i="4"/>
  <c r="AG239" i="10" s="1"/>
  <c r="AK239" i="4"/>
  <c r="AK239" i="10" s="1"/>
  <c r="AO239" i="4"/>
  <c r="AO239" i="10" s="1"/>
  <c r="M239" i="4"/>
  <c r="M239" i="10" s="1"/>
  <c r="N239" i="4"/>
  <c r="N239" i="10" s="1"/>
  <c r="V239" i="4"/>
  <c r="V239" i="10" s="1"/>
  <c r="AD239" i="4"/>
  <c r="AD239" i="10" s="1"/>
  <c r="AL239" i="4"/>
  <c r="AL239" i="10" s="1"/>
  <c r="R239" i="4"/>
  <c r="R239" i="10" s="1"/>
  <c r="Z239" i="4"/>
  <c r="Z239" i="10" s="1"/>
  <c r="AH239" i="4"/>
  <c r="AH239" i="10" s="1"/>
  <c r="AP239" i="4"/>
  <c r="AP239" i="10" s="1"/>
  <c r="O239" i="4"/>
  <c r="O239" i="10" s="1"/>
  <c r="AE239" i="4"/>
  <c r="AE239" i="10" s="1"/>
  <c r="S239" i="4"/>
  <c r="S239" i="10" s="1"/>
  <c r="AI239" i="4"/>
  <c r="AI239" i="10" s="1"/>
  <c r="W239" i="4"/>
  <c r="W239" i="10" s="1"/>
  <c r="AQ239" i="4"/>
  <c r="AQ239" i="10" s="1"/>
  <c r="AM239" i="4"/>
  <c r="AM239" i="10" s="1"/>
  <c r="AA239" i="4"/>
  <c r="AA239" i="10" s="1"/>
  <c r="N281" i="4"/>
  <c r="N281" i="10" s="1"/>
  <c r="R281" i="4"/>
  <c r="R281" i="10" s="1"/>
  <c r="V281" i="4"/>
  <c r="V281" i="10" s="1"/>
  <c r="Z281" i="4"/>
  <c r="Z281" i="10" s="1"/>
  <c r="AD281" i="4"/>
  <c r="AD281" i="10" s="1"/>
  <c r="AH281" i="4"/>
  <c r="AH281" i="10" s="1"/>
  <c r="AL281" i="4"/>
  <c r="AL281" i="10" s="1"/>
  <c r="AP281" i="4"/>
  <c r="AP281" i="10" s="1"/>
  <c r="O281" i="4"/>
  <c r="O281" i="10" s="1"/>
  <c r="S281" i="4"/>
  <c r="S281" i="10" s="1"/>
  <c r="W281" i="4"/>
  <c r="W281" i="10" s="1"/>
  <c r="AA281" i="4"/>
  <c r="AA281" i="10" s="1"/>
  <c r="AE281" i="4"/>
  <c r="AE281" i="10" s="1"/>
  <c r="AI281" i="4"/>
  <c r="AI281" i="10" s="1"/>
  <c r="AM281" i="4"/>
  <c r="AM281" i="10" s="1"/>
  <c r="AQ281" i="4"/>
  <c r="AQ281" i="10" s="1"/>
  <c r="T281" i="4"/>
  <c r="T281" i="10" s="1"/>
  <c r="AB281" i="4"/>
  <c r="AB281" i="10" s="1"/>
  <c r="AJ281" i="4"/>
  <c r="AJ281" i="10" s="1"/>
  <c r="AR281" i="4"/>
  <c r="AR281" i="10" s="1"/>
  <c r="P281" i="4"/>
  <c r="P281" i="10" s="1"/>
  <c r="X281" i="4"/>
  <c r="X281" i="10" s="1"/>
  <c r="AF281" i="4"/>
  <c r="AF281" i="10" s="1"/>
  <c r="AN281" i="4"/>
  <c r="AN281" i="10" s="1"/>
  <c r="AC281" i="4"/>
  <c r="AC281" i="10" s="1"/>
  <c r="Q281" i="4"/>
  <c r="Q281" i="10" s="1"/>
  <c r="AG281" i="4"/>
  <c r="AG281" i="10" s="1"/>
  <c r="U281" i="4"/>
  <c r="U281" i="10" s="1"/>
  <c r="AO281" i="4"/>
  <c r="AO281" i="10" s="1"/>
  <c r="AK281" i="4"/>
  <c r="AK281" i="10" s="1"/>
  <c r="Y281" i="4"/>
  <c r="Y281" i="10" s="1"/>
  <c r="N335" i="4"/>
  <c r="N335" i="10" s="1"/>
  <c r="R335" i="4"/>
  <c r="R335" i="10" s="1"/>
  <c r="V335" i="4"/>
  <c r="V335" i="10" s="1"/>
  <c r="Z335" i="4"/>
  <c r="Z335" i="10" s="1"/>
  <c r="AD335" i="4"/>
  <c r="AD335" i="10" s="1"/>
  <c r="AH335" i="4"/>
  <c r="AH335" i="10" s="1"/>
  <c r="AL335" i="4"/>
  <c r="AL335" i="10" s="1"/>
  <c r="AP335" i="4"/>
  <c r="AP335" i="10" s="1"/>
  <c r="O335" i="4"/>
  <c r="O335" i="10" s="1"/>
  <c r="S335" i="4"/>
  <c r="S335" i="10" s="1"/>
  <c r="W335" i="4"/>
  <c r="W335" i="10" s="1"/>
  <c r="AA335" i="4"/>
  <c r="AA335" i="10" s="1"/>
  <c r="AE335" i="4"/>
  <c r="AE335" i="10" s="1"/>
  <c r="AI335" i="4"/>
  <c r="AI335" i="10" s="1"/>
  <c r="AM335" i="4"/>
  <c r="AM335" i="10" s="1"/>
  <c r="AQ335" i="4"/>
  <c r="AQ335" i="10" s="1"/>
  <c r="Q335" i="4"/>
  <c r="Q335" i="10" s="1"/>
  <c r="Y335" i="4"/>
  <c r="Y335" i="10" s="1"/>
  <c r="AG335" i="4"/>
  <c r="AG335" i="10" s="1"/>
  <c r="AO335" i="4"/>
  <c r="AO335" i="10" s="1"/>
  <c r="U335" i="4"/>
  <c r="U335" i="10" s="1"/>
  <c r="AC335" i="4"/>
  <c r="AC335" i="10" s="1"/>
  <c r="AK335" i="4"/>
  <c r="AK335" i="10" s="1"/>
  <c r="AB335" i="4"/>
  <c r="AB335" i="10" s="1"/>
  <c r="AR335" i="4"/>
  <c r="AR335" i="10" s="1"/>
  <c r="M335" i="4"/>
  <c r="M335" i="10" s="1"/>
  <c r="T335" i="4"/>
  <c r="T335" i="10" s="1"/>
  <c r="AJ335" i="4"/>
  <c r="AJ335" i="10" s="1"/>
  <c r="X335" i="4"/>
  <c r="X335" i="10" s="1"/>
  <c r="AN335" i="4"/>
  <c r="AN335" i="10" s="1"/>
  <c r="P335" i="4"/>
  <c r="P335" i="10" s="1"/>
  <c r="AF335" i="4"/>
  <c r="AF335" i="10" s="1"/>
  <c r="O286" i="4"/>
  <c r="O286" i="10" s="1"/>
  <c r="S286" i="4"/>
  <c r="S286" i="10" s="1"/>
  <c r="W286" i="4"/>
  <c r="W286" i="10" s="1"/>
  <c r="AA286" i="4"/>
  <c r="AA286" i="10" s="1"/>
  <c r="AE286" i="4"/>
  <c r="AE286" i="10" s="1"/>
  <c r="AI286" i="4"/>
  <c r="AI286" i="10" s="1"/>
  <c r="AM286" i="4"/>
  <c r="AM286" i="10" s="1"/>
  <c r="AQ286" i="4"/>
  <c r="AQ286" i="10" s="1"/>
  <c r="P286" i="4"/>
  <c r="P286" i="10" s="1"/>
  <c r="T286" i="4"/>
  <c r="T286" i="10" s="1"/>
  <c r="X286" i="4"/>
  <c r="X286" i="10" s="1"/>
  <c r="AB286" i="4"/>
  <c r="AB286" i="10" s="1"/>
  <c r="AF286" i="4"/>
  <c r="AF286" i="10" s="1"/>
  <c r="AJ286" i="4"/>
  <c r="AJ286" i="10" s="1"/>
  <c r="AN286" i="4"/>
  <c r="AN286" i="10" s="1"/>
  <c r="AR286" i="4"/>
  <c r="AR286" i="10" s="1"/>
  <c r="Q286" i="4"/>
  <c r="Q286" i="10" s="1"/>
  <c r="Y286" i="4"/>
  <c r="Y286" i="10" s="1"/>
  <c r="AG286" i="4"/>
  <c r="AG286" i="10" s="1"/>
  <c r="AO286" i="4"/>
  <c r="AO286" i="10" s="1"/>
  <c r="U286" i="4"/>
  <c r="U286" i="10" s="1"/>
  <c r="AC286" i="4"/>
  <c r="AC286" i="10" s="1"/>
  <c r="AK286" i="4"/>
  <c r="AK286" i="10" s="1"/>
  <c r="R286" i="4"/>
  <c r="R286" i="10" s="1"/>
  <c r="AH286" i="4"/>
  <c r="AH286" i="10" s="1"/>
  <c r="V286" i="4"/>
  <c r="V286" i="10" s="1"/>
  <c r="AL286" i="4"/>
  <c r="AL286" i="10" s="1"/>
  <c r="Z286" i="4"/>
  <c r="Z286" i="10" s="1"/>
  <c r="N286" i="4"/>
  <c r="N286" i="10" s="1"/>
  <c r="AP286" i="4"/>
  <c r="AP286" i="10" s="1"/>
  <c r="AD286" i="4"/>
  <c r="AD286" i="10" s="1"/>
  <c r="O322" i="4"/>
  <c r="O322" i="10" s="1"/>
  <c r="S322" i="4"/>
  <c r="S322" i="10" s="1"/>
  <c r="W322" i="4"/>
  <c r="W322" i="10" s="1"/>
  <c r="AA322" i="4"/>
  <c r="AA322" i="10" s="1"/>
  <c r="AE322" i="4"/>
  <c r="AE322" i="10" s="1"/>
  <c r="AI322" i="4"/>
  <c r="AI322" i="10" s="1"/>
  <c r="AM322" i="4"/>
  <c r="AM322" i="10" s="1"/>
  <c r="AQ322" i="4"/>
  <c r="AQ322" i="10" s="1"/>
  <c r="P322" i="4"/>
  <c r="P322" i="10" s="1"/>
  <c r="T322" i="4"/>
  <c r="T322" i="10" s="1"/>
  <c r="X322" i="4"/>
  <c r="X322" i="10" s="1"/>
  <c r="AB322" i="4"/>
  <c r="AB322" i="10" s="1"/>
  <c r="AF322" i="4"/>
  <c r="AF322" i="10" s="1"/>
  <c r="AJ322" i="4"/>
  <c r="AJ322" i="10" s="1"/>
  <c r="AN322" i="4"/>
  <c r="AN322" i="10" s="1"/>
  <c r="AR322" i="4"/>
  <c r="AR322" i="10" s="1"/>
  <c r="M322" i="4"/>
  <c r="M322" i="10" s="1"/>
  <c r="N322" i="4"/>
  <c r="N322" i="10" s="1"/>
  <c r="V322" i="4"/>
  <c r="V322" i="10" s="1"/>
  <c r="AD322" i="4"/>
  <c r="AD322" i="10" s="1"/>
  <c r="AL322" i="4"/>
  <c r="AL322" i="10" s="1"/>
  <c r="Y322" i="4"/>
  <c r="Y322" i="10" s="1"/>
  <c r="AH322" i="4"/>
  <c r="AH322" i="10" s="1"/>
  <c r="R322" i="4"/>
  <c r="R322" i="10" s="1"/>
  <c r="AC322" i="4"/>
  <c r="AC322" i="10" s="1"/>
  <c r="AO322" i="4"/>
  <c r="AO322" i="10" s="1"/>
  <c r="Z322" i="4"/>
  <c r="Z322" i="10" s="1"/>
  <c r="AG322" i="4"/>
  <c r="AG322" i="10" s="1"/>
  <c r="Q322" i="4"/>
  <c r="Q322" i="10" s="1"/>
  <c r="AK322" i="4"/>
  <c r="AK322" i="10" s="1"/>
  <c r="U322" i="4"/>
  <c r="U322" i="10" s="1"/>
  <c r="AP322" i="4"/>
  <c r="AP322" i="10" s="1"/>
  <c r="N364" i="4"/>
  <c r="N364" i="10" s="1"/>
  <c r="R364" i="4"/>
  <c r="R364" i="10" s="1"/>
  <c r="V364" i="4"/>
  <c r="V364" i="10" s="1"/>
  <c r="Z364" i="4"/>
  <c r="Z364" i="10" s="1"/>
  <c r="AD364" i="4"/>
  <c r="AD364" i="10" s="1"/>
  <c r="AH364" i="4"/>
  <c r="AH364" i="10" s="1"/>
  <c r="AL364" i="4"/>
  <c r="AL364" i="10" s="1"/>
  <c r="AP364" i="4"/>
  <c r="AP364" i="10" s="1"/>
  <c r="M364" i="4"/>
  <c r="M364" i="10" s="1"/>
  <c r="O364" i="4"/>
  <c r="O364" i="10" s="1"/>
  <c r="S364" i="4"/>
  <c r="S364" i="10" s="1"/>
  <c r="W364" i="4"/>
  <c r="W364" i="10" s="1"/>
  <c r="AA364" i="4"/>
  <c r="AA364" i="10" s="1"/>
  <c r="AE364" i="4"/>
  <c r="AE364" i="10" s="1"/>
  <c r="AI364" i="4"/>
  <c r="AI364" i="10" s="1"/>
  <c r="AM364" i="4"/>
  <c r="AM364" i="10" s="1"/>
  <c r="AQ364" i="4"/>
  <c r="AQ364" i="10" s="1"/>
  <c r="P364" i="4"/>
  <c r="P364" i="10" s="1"/>
  <c r="X364" i="4"/>
  <c r="X364" i="10" s="1"/>
  <c r="AF364" i="4"/>
  <c r="AF364" i="10" s="1"/>
  <c r="AN364" i="4"/>
  <c r="AN364" i="10" s="1"/>
  <c r="Q364" i="4"/>
  <c r="Q364" i="10" s="1"/>
  <c r="Y364" i="4"/>
  <c r="Y364" i="10" s="1"/>
  <c r="AG364" i="4"/>
  <c r="AG364" i="10" s="1"/>
  <c r="AO364" i="4"/>
  <c r="AO364" i="10" s="1"/>
  <c r="AC364" i="4"/>
  <c r="AC364" i="10" s="1"/>
  <c r="U364" i="4"/>
  <c r="U364" i="10" s="1"/>
  <c r="AK364" i="4"/>
  <c r="AK364" i="10" s="1"/>
  <c r="AJ364" i="4"/>
  <c r="AJ364" i="10" s="1"/>
  <c r="AR364" i="4"/>
  <c r="AR364" i="10" s="1"/>
  <c r="T364" i="4"/>
  <c r="T364" i="10" s="1"/>
  <c r="AB364" i="4"/>
  <c r="AB364" i="10" s="1"/>
  <c r="N456" i="4"/>
  <c r="N456" i="10" s="1"/>
  <c r="R456" i="4"/>
  <c r="R456" i="10" s="1"/>
  <c r="V456" i="4"/>
  <c r="V456" i="10" s="1"/>
  <c r="Z456" i="4"/>
  <c r="Z456" i="10" s="1"/>
  <c r="AD456" i="4"/>
  <c r="AD456" i="10" s="1"/>
  <c r="AH456" i="4"/>
  <c r="AH456" i="10" s="1"/>
  <c r="AL456" i="4"/>
  <c r="AL456" i="10" s="1"/>
  <c r="AP456" i="4"/>
  <c r="AP456" i="10" s="1"/>
  <c r="M456" i="4"/>
  <c r="M456" i="10" s="1"/>
  <c r="O456" i="4"/>
  <c r="O456" i="10" s="1"/>
  <c r="S456" i="4"/>
  <c r="S456" i="10" s="1"/>
  <c r="W456" i="4"/>
  <c r="W456" i="10" s="1"/>
  <c r="AA456" i="4"/>
  <c r="AA456" i="10" s="1"/>
  <c r="AE456" i="4"/>
  <c r="AE456" i="10" s="1"/>
  <c r="AI456" i="4"/>
  <c r="AI456" i="10" s="1"/>
  <c r="AM456" i="4"/>
  <c r="AM456" i="10" s="1"/>
  <c r="AQ456" i="4"/>
  <c r="AQ456" i="10" s="1"/>
  <c r="P456" i="4"/>
  <c r="P456" i="10" s="1"/>
  <c r="X456" i="4"/>
  <c r="X456" i="10" s="1"/>
  <c r="AF456" i="4"/>
  <c r="AF456" i="10" s="1"/>
  <c r="AN456" i="4"/>
  <c r="AN456" i="10" s="1"/>
  <c r="Q456" i="4"/>
  <c r="Q456" i="10" s="1"/>
  <c r="Y456" i="4"/>
  <c r="Y456" i="10" s="1"/>
  <c r="AG456" i="4"/>
  <c r="AG456" i="10" s="1"/>
  <c r="AO456" i="4"/>
  <c r="AO456" i="10" s="1"/>
  <c r="AC456" i="4"/>
  <c r="AC456" i="10" s="1"/>
  <c r="U456" i="4"/>
  <c r="U456" i="10" s="1"/>
  <c r="AK456" i="4"/>
  <c r="AK456" i="10" s="1"/>
  <c r="AJ456" i="4"/>
  <c r="AJ456" i="10" s="1"/>
  <c r="AR456" i="4"/>
  <c r="AR456" i="10" s="1"/>
  <c r="T456" i="4"/>
  <c r="T456" i="10" s="1"/>
  <c r="AB456" i="4"/>
  <c r="AB456" i="10" s="1"/>
  <c r="P283" i="4"/>
  <c r="P283" i="10" s="1"/>
  <c r="T283" i="4"/>
  <c r="T283" i="10" s="1"/>
  <c r="X283" i="4"/>
  <c r="X283" i="10" s="1"/>
  <c r="AB283" i="4"/>
  <c r="AB283" i="10" s="1"/>
  <c r="AF283" i="4"/>
  <c r="AF283" i="10" s="1"/>
  <c r="AJ283" i="4"/>
  <c r="AJ283" i="10" s="1"/>
  <c r="AN283" i="4"/>
  <c r="AN283" i="10" s="1"/>
  <c r="AR283" i="4"/>
  <c r="AR283" i="10" s="1"/>
  <c r="Q283" i="4"/>
  <c r="Q283" i="10" s="1"/>
  <c r="U283" i="4"/>
  <c r="U283" i="10" s="1"/>
  <c r="Y283" i="4"/>
  <c r="Y283" i="10" s="1"/>
  <c r="AC283" i="4"/>
  <c r="AC283" i="10" s="1"/>
  <c r="AG283" i="4"/>
  <c r="AG283" i="10" s="1"/>
  <c r="AK283" i="4"/>
  <c r="AK283" i="10" s="1"/>
  <c r="AO283" i="4"/>
  <c r="AO283" i="10" s="1"/>
  <c r="N283" i="4"/>
  <c r="N283" i="10" s="1"/>
  <c r="V283" i="4"/>
  <c r="V283" i="10" s="1"/>
  <c r="AD283" i="4"/>
  <c r="AD283" i="10" s="1"/>
  <c r="AL283" i="4"/>
  <c r="AL283" i="10" s="1"/>
  <c r="R283" i="4"/>
  <c r="R283" i="10" s="1"/>
  <c r="Z283" i="4"/>
  <c r="Z283" i="10" s="1"/>
  <c r="AH283" i="4"/>
  <c r="AH283" i="10" s="1"/>
  <c r="AP283" i="4"/>
  <c r="AP283" i="10" s="1"/>
  <c r="O283" i="4"/>
  <c r="O283" i="10" s="1"/>
  <c r="AE283" i="4"/>
  <c r="AE283" i="10" s="1"/>
  <c r="S283" i="4"/>
  <c r="S283" i="10" s="1"/>
  <c r="AI283" i="4"/>
  <c r="AI283" i="10" s="1"/>
  <c r="W283" i="4"/>
  <c r="W283" i="10" s="1"/>
  <c r="AQ283" i="4"/>
  <c r="AQ283" i="10" s="1"/>
  <c r="AM283" i="4"/>
  <c r="AM283" i="10" s="1"/>
  <c r="AA283" i="4"/>
  <c r="AA283" i="10" s="1"/>
  <c r="P337" i="4"/>
  <c r="P337" i="10" s="1"/>
  <c r="T337" i="4"/>
  <c r="T337" i="10" s="1"/>
  <c r="X337" i="4"/>
  <c r="X337" i="10" s="1"/>
  <c r="AB337" i="4"/>
  <c r="AB337" i="10" s="1"/>
  <c r="AF337" i="4"/>
  <c r="AF337" i="10" s="1"/>
  <c r="AJ337" i="4"/>
  <c r="AJ337" i="10" s="1"/>
  <c r="AN337" i="4"/>
  <c r="AN337" i="10" s="1"/>
  <c r="AR337" i="4"/>
  <c r="AR337" i="10" s="1"/>
  <c r="M337" i="4"/>
  <c r="M337" i="10" s="1"/>
  <c r="Q337" i="4"/>
  <c r="Q337" i="10" s="1"/>
  <c r="U337" i="4"/>
  <c r="U337" i="10" s="1"/>
  <c r="Y337" i="4"/>
  <c r="Y337" i="10" s="1"/>
  <c r="AC337" i="4"/>
  <c r="AC337" i="10" s="1"/>
  <c r="AG337" i="4"/>
  <c r="AG337" i="10" s="1"/>
  <c r="AK337" i="4"/>
  <c r="AK337" i="10" s="1"/>
  <c r="AO337" i="4"/>
  <c r="AO337" i="10" s="1"/>
  <c r="S337" i="4"/>
  <c r="S337" i="10" s="1"/>
  <c r="AA337" i="4"/>
  <c r="AA337" i="10" s="1"/>
  <c r="AI337" i="4"/>
  <c r="AI337" i="10" s="1"/>
  <c r="AQ337" i="4"/>
  <c r="AQ337" i="10" s="1"/>
  <c r="O337" i="4"/>
  <c r="O337" i="10" s="1"/>
  <c r="W337" i="4"/>
  <c r="W337" i="10" s="1"/>
  <c r="AE337" i="4"/>
  <c r="AE337" i="10" s="1"/>
  <c r="AM337" i="4"/>
  <c r="AM337" i="10" s="1"/>
  <c r="N337" i="4"/>
  <c r="N337" i="10" s="1"/>
  <c r="AD337" i="4"/>
  <c r="AD337" i="10" s="1"/>
  <c r="V337" i="4"/>
  <c r="V337" i="10" s="1"/>
  <c r="AL337" i="4"/>
  <c r="AL337" i="10" s="1"/>
  <c r="Z337" i="4"/>
  <c r="Z337" i="10" s="1"/>
  <c r="AP337" i="4"/>
  <c r="AP337" i="10" s="1"/>
  <c r="R337" i="4"/>
  <c r="R337" i="10" s="1"/>
  <c r="AH337" i="4"/>
  <c r="AH337" i="10" s="1"/>
  <c r="P431" i="4"/>
  <c r="P431" i="10" s="1"/>
  <c r="T431" i="4"/>
  <c r="T431" i="10" s="1"/>
  <c r="X431" i="4"/>
  <c r="X431" i="10" s="1"/>
  <c r="AB431" i="4"/>
  <c r="AB431" i="10" s="1"/>
  <c r="AF431" i="4"/>
  <c r="AF431" i="10" s="1"/>
  <c r="AJ431" i="4"/>
  <c r="AJ431" i="10" s="1"/>
  <c r="AN431" i="4"/>
  <c r="AN431" i="10" s="1"/>
  <c r="AR431" i="4"/>
  <c r="AR431" i="10" s="1"/>
  <c r="M431" i="4"/>
  <c r="M431" i="10" s="1"/>
  <c r="Q431" i="4"/>
  <c r="Q431" i="10" s="1"/>
  <c r="U431" i="4"/>
  <c r="U431" i="10" s="1"/>
  <c r="Y431" i="4"/>
  <c r="Y431" i="10" s="1"/>
  <c r="AC431" i="4"/>
  <c r="AC431" i="10" s="1"/>
  <c r="AG431" i="4"/>
  <c r="AG431" i="10" s="1"/>
  <c r="AK431" i="4"/>
  <c r="AK431" i="10" s="1"/>
  <c r="AO431" i="4"/>
  <c r="AO431" i="10" s="1"/>
  <c r="R431" i="4"/>
  <c r="R431" i="10" s="1"/>
  <c r="Z431" i="4"/>
  <c r="Z431" i="10" s="1"/>
  <c r="AH431" i="4"/>
  <c r="AH431" i="10" s="1"/>
  <c r="AP431" i="4"/>
  <c r="AP431" i="10" s="1"/>
  <c r="S431" i="4"/>
  <c r="S431" i="10" s="1"/>
  <c r="AA431" i="4"/>
  <c r="AA431" i="10" s="1"/>
  <c r="AI431" i="4"/>
  <c r="AI431" i="10" s="1"/>
  <c r="AQ431" i="4"/>
  <c r="AQ431" i="10" s="1"/>
  <c r="O431" i="4"/>
  <c r="O431" i="10" s="1"/>
  <c r="AE431" i="4"/>
  <c r="AE431" i="10" s="1"/>
  <c r="W431" i="4"/>
  <c r="W431" i="10" s="1"/>
  <c r="AM431" i="4"/>
  <c r="AM431" i="10" s="1"/>
  <c r="AL431" i="4"/>
  <c r="AL431" i="10" s="1"/>
  <c r="N431" i="4"/>
  <c r="N431" i="10" s="1"/>
  <c r="V431" i="4"/>
  <c r="V431" i="10" s="1"/>
  <c r="AD431" i="4"/>
  <c r="AD431" i="10" s="1"/>
  <c r="O493" i="4"/>
  <c r="S493" i="4"/>
  <c r="W493" i="4"/>
  <c r="AA493" i="4"/>
  <c r="AE493" i="4"/>
  <c r="AI493" i="4"/>
  <c r="AM493" i="4"/>
  <c r="AQ493" i="4"/>
  <c r="P493" i="4"/>
  <c r="T493" i="4"/>
  <c r="X493" i="4"/>
  <c r="AB493" i="4"/>
  <c r="AF493" i="4"/>
  <c r="AJ493" i="4"/>
  <c r="AN493" i="4"/>
  <c r="AR493" i="4"/>
  <c r="U493" i="4"/>
  <c r="AC493" i="4"/>
  <c r="AK493" i="4"/>
  <c r="N493" i="4"/>
  <c r="V493" i="4"/>
  <c r="AD493" i="4"/>
  <c r="AL493" i="4"/>
  <c r="Z493" i="4"/>
  <c r="AP493" i="4"/>
  <c r="M493" i="4"/>
  <c r="R493" i="4"/>
  <c r="AH493" i="4"/>
  <c r="AG493" i="4"/>
  <c r="AO493" i="4"/>
  <c r="Q493" i="4"/>
  <c r="Y493" i="4"/>
  <c r="P375" i="4"/>
  <c r="P375" i="10" s="1"/>
  <c r="T375" i="4"/>
  <c r="T375" i="10" s="1"/>
  <c r="X375" i="4"/>
  <c r="X375" i="10" s="1"/>
  <c r="AB375" i="4"/>
  <c r="AB375" i="10" s="1"/>
  <c r="AF375" i="4"/>
  <c r="AF375" i="10" s="1"/>
  <c r="AJ375" i="4"/>
  <c r="AJ375" i="10" s="1"/>
  <c r="AN375" i="4"/>
  <c r="AN375" i="10" s="1"/>
  <c r="AR375" i="4"/>
  <c r="AR375" i="10" s="1"/>
  <c r="Q375" i="4"/>
  <c r="Q375" i="10" s="1"/>
  <c r="U375" i="4"/>
  <c r="U375" i="10" s="1"/>
  <c r="Y375" i="4"/>
  <c r="Y375" i="10" s="1"/>
  <c r="AC375" i="4"/>
  <c r="AC375" i="10" s="1"/>
  <c r="AG375" i="4"/>
  <c r="AG375" i="10" s="1"/>
  <c r="AK375" i="4"/>
  <c r="AK375" i="10" s="1"/>
  <c r="AO375" i="4"/>
  <c r="AO375" i="10" s="1"/>
  <c r="N375" i="4"/>
  <c r="N375" i="10" s="1"/>
  <c r="V375" i="4"/>
  <c r="V375" i="10" s="1"/>
  <c r="AD375" i="4"/>
  <c r="AD375" i="10" s="1"/>
  <c r="AL375" i="4"/>
  <c r="AL375" i="10" s="1"/>
  <c r="M375" i="4"/>
  <c r="M375" i="10" s="1"/>
  <c r="O375" i="4"/>
  <c r="O375" i="10" s="1"/>
  <c r="W375" i="4"/>
  <c r="W375" i="10" s="1"/>
  <c r="AE375" i="4"/>
  <c r="AE375" i="10" s="1"/>
  <c r="AM375" i="4"/>
  <c r="AM375" i="10" s="1"/>
  <c r="AA375" i="4"/>
  <c r="AA375" i="10" s="1"/>
  <c r="AQ375" i="4"/>
  <c r="AQ375" i="10" s="1"/>
  <c r="S375" i="4"/>
  <c r="S375" i="10" s="1"/>
  <c r="AI375" i="4"/>
  <c r="AI375" i="10" s="1"/>
  <c r="AH375" i="4"/>
  <c r="AH375" i="10" s="1"/>
  <c r="AP375" i="4"/>
  <c r="AP375" i="10" s="1"/>
  <c r="R375" i="4"/>
  <c r="R375" i="10" s="1"/>
  <c r="Z375" i="4"/>
  <c r="Z375" i="10" s="1"/>
  <c r="N452" i="4"/>
  <c r="N452" i="10" s="1"/>
  <c r="R452" i="4"/>
  <c r="R452" i="10" s="1"/>
  <c r="V452" i="4"/>
  <c r="V452" i="10" s="1"/>
  <c r="Z452" i="4"/>
  <c r="Z452" i="10" s="1"/>
  <c r="AD452" i="4"/>
  <c r="AD452" i="10" s="1"/>
  <c r="AH452" i="4"/>
  <c r="AH452" i="10" s="1"/>
  <c r="AL452" i="4"/>
  <c r="AL452" i="10" s="1"/>
  <c r="AP452" i="4"/>
  <c r="AP452" i="10" s="1"/>
  <c r="O452" i="4"/>
  <c r="O452" i="10" s="1"/>
  <c r="S452" i="4"/>
  <c r="S452" i="10" s="1"/>
  <c r="W452" i="4"/>
  <c r="W452" i="10" s="1"/>
  <c r="AA452" i="4"/>
  <c r="AA452" i="10" s="1"/>
  <c r="AE452" i="4"/>
  <c r="AE452" i="10" s="1"/>
  <c r="AI452" i="4"/>
  <c r="AI452" i="10" s="1"/>
  <c r="AM452" i="4"/>
  <c r="AM452" i="10" s="1"/>
  <c r="AQ452" i="4"/>
  <c r="AQ452" i="10" s="1"/>
  <c r="T452" i="4"/>
  <c r="T452" i="10" s="1"/>
  <c r="AB452" i="4"/>
  <c r="AB452" i="10" s="1"/>
  <c r="AJ452" i="4"/>
  <c r="AJ452" i="10" s="1"/>
  <c r="AR452" i="4"/>
  <c r="AR452" i="10" s="1"/>
  <c r="U452" i="4"/>
  <c r="U452" i="10" s="1"/>
  <c r="AC452" i="4"/>
  <c r="AC452" i="10" s="1"/>
  <c r="AK452" i="4"/>
  <c r="AK452" i="10" s="1"/>
  <c r="M452" i="4"/>
  <c r="M452" i="10" s="1"/>
  <c r="Y452" i="4"/>
  <c r="Y452" i="10" s="1"/>
  <c r="AO452" i="4"/>
  <c r="AO452" i="10" s="1"/>
  <c r="Q452" i="4"/>
  <c r="Q452" i="10" s="1"/>
  <c r="AG452" i="4"/>
  <c r="AG452" i="10" s="1"/>
  <c r="AF452" i="4"/>
  <c r="AF452" i="10" s="1"/>
  <c r="AN452" i="4"/>
  <c r="AN452" i="10" s="1"/>
  <c r="P452" i="4"/>
  <c r="P452" i="10" s="1"/>
  <c r="X452" i="4"/>
  <c r="X452" i="10" s="1"/>
  <c r="Q338" i="4"/>
  <c r="Q338" i="10" s="1"/>
  <c r="U338" i="4"/>
  <c r="U338" i="10" s="1"/>
  <c r="Y338" i="4"/>
  <c r="Y338" i="10" s="1"/>
  <c r="AC338" i="4"/>
  <c r="AC338" i="10" s="1"/>
  <c r="AG338" i="4"/>
  <c r="AG338" i="10" s="1"/>
  <c r="AK338" i="4"/>
  <c r="AK338" i="10" s="1"/>
  <c r="AO338" i="4"/>
  <c r="AO338" i="10" s="1"/>
  <c r="N338" i="4"/>
  <c r="N338" i="10" s="1"/>
  <c r="R338" i="4"/>
  <c r="R338" i="10" s="1"/>
  <c r="V338" i="4"/>
  <c r="V338" i="10" s="1"/>
  <c r="Z338" i="4"/>
  <c r="Z338" i="10" s="1"/>
  <c r="AD338" i="4"/>
  <c r="AD338" i="10" s="1"/>
  <c r="AH338" i="4"/>
  <c r="AH338" i="10" s="1"/>
  <c r="AL338" i="4"/>
  <c r="AL338" i="10" s="1"/>
  <c r="AP338" i="4"/>
  <c r="AP338" i="10" s="1"/>
  <c r="M338" i="4"/>
  <c r="M338" i="10" s="1"/>
  <c r="T338" i="4"/>
  <c r="T338" i="10" s="1"/>
  <c r="AB338" i="4"/>
  <c r="AB338" i="10" s="1"/>
  <c r="AJ338" i="4"/>
  <c r="AJ338" i="10" s="1"/>
  <c r="AR338" i="4"/>
  <c r="AR338" i="10" s="1"/>
  <c r="P338" i="4"/>
  <c r="P338" i="10" s="1"/>
  <c r="X338" i="4"/>
  <c r="X338" i="10" s="1"/>
  <c r="AF338" i="4"/>
  <c r="AF338" i="10" s="1"/>
  <c r="AN338" i="4"/>
  <c r="AN338" i="10" s="1"/>
  <c r="O338" i="4"/>
  <c r="O338" i="10" s="1"/>
  <c r="AE338" i="4"/>
  <c r="AE338" i="10" s="1"/>
  <c r="W338" i="4"/>
  <c r="W338" i="10" s="1"/>
  <c r="AM338" i="4"/>
  <c r="AM338" i="10" s="1"/>
  <c r="AA338" i="4"/>
  <c r="AA338" i="10" s="1"/>
  <c r="AQ338" i="4"/>
  <c r="AQ338" i="10" s="1"/>
  <c r="S338" i="4"/>
  <c r="S338" i="10" s="1"/>
  <c r="AI338" i="4"/>
  <c r="AI338" i="10" s="1"/>
  <c r="Q372" i="4"/>
  <c r="Q372" i="10" s="1"/>
  <c r="U372" i="4"/>
  <c r="U372" i="10" s="1"/>
  <c r="Y372" i="4"/>
  <c r="Y372" i="10" s="1"/>
  <c r="AC372" i="4"/>
  <c r="AC372" i="10" s="1"/>
  <c r="AG372" i="4"/>
  <c r="AG372" i="10" s="1"/>
  <c r="AK372" i="4"/>
  <c r="AK372" i="10" s="1"/>
  <c r="AO372" i="4"/>
  <c r="AO372" i="10" s="1"/>
  <c r="N372" i="4"/>
  <c r="N372" i="10" s="1"/>
  <c r="R372" i="4"/>
  <c r="R372" i="10" s="1"/>
  <c r="V372" i="4"/>
  <c r="V372" i="10" s="1"/>
  <c r="Z372" i="4"/>
  <c r="Z372" i="10" s="1"/>
  <c r="AD372" i="4"/>
  <c r="AD372" i="10" s="1"/>
  <c r="AH372" i="4"/>
  <c r="AH372" i="10" s="1"/>
  <c r="AL372" i="4"/>
  <c r="AL372" i="10" s="1"/>
  <c r="AP372" i="4"/>
  <c r="AP372" i="10" s="1"/>
  <c r="S372" i="4"/>
  <c r="S372" i="10" s="1"/>
  <c r="AA372" i="4"/>
  <c r="AA372" i="10" s="1"/>
  <c r="AI372" i="4"/>
  <c r="AI372" i="10" s="1"/>
  <c r="AQ372" i="4"/>
  <c r="AQ372" i="10" s="1"/>
  <c r="T372" i="4"/>
  <c r="T372" i="10" s="1"/>
  <c r="AB372" i="4"/>
  <c r="AB372" i="10" s="1"/>
  <c r="AJ372" i="4"/>
  <c r="AJ372" i="10" s="1"/>
  <c r="AR372" i="4"/>
  <c r="AR372" i="10" s="1"/>
  <c r="X372" i="4"/>
  <c r="X372" i="10" s="1"/>
  <c r="AN372" i="4"/>
  <c r="AN372" i="10" s="1"/>
  <c r="M372" i="4"/>
  <c r="M372" i="10" s="1"/>
  <c r="P372" i="4"/>
  <c r="P372" i="10" s="1"/>
  <c r="AF372" i="4"/>
  <c r="AF372" i="10" s="1"/>
  <c r="AE372" i="4"/>
  <c r="AE372" i="10" s="1"/>
  <c r="AM372" i="4"/>
  <c r="AM372" i="10" s="1"/>
  <c r="O372" i="4"/>
  <c r="O372" i="10" s="1"/>
  <c r="W372" i="4"/>
  <c r="W372" i="10" s="1"/>
  <c r="N441" i="4"/>
  <c r="R441" i="4"/>
  <c r="V441" i="4"/>
  <c r="Z441" i="4"/>
  <c r="AD441" i="4"/>
  <c r="AH441" i="4"/>
  <c r="AL441" i="4"/>
  <c r="AP441" i="4"/>
  <c r="P441" i="4"/>
  <c r="U441" i="4"/>
  <c r="AA441" i="4"/>
  <c r="AF441" i="4"/>
  <c r="AK441" i="4"/>
  <c r="AQ441" i="4"/>
  <c r="Q441" i="4"/>
  <c r="W441" i="4"/>
  <c r="AB441" i="4"/>
  <c r="AG441" i="4"/>
  <c r="AM441" i="4"/>
  <c r="AR441" i="4"/>
  <c r="S441" i="4"/>
  <c r="AC441" i="4"/>
  <c r="AN441" i="4"/>
  <c r="T441" i="4"/>
  <c r="AE441" i="4"/>
  <c r="AO441" i="4"/>
  <c r="AI441" i="4"/>
  <c r="O441" i="4"/>
  <c r="AJ441" i="4"/>
  <c r="M441" i="4"/>
  <c r="X441" i="4"/>
  <c r="Y441" i="4"/>
  <c r="P443" i="4"/>
  <c r="P443" i="10" s="1"/>
  <c r="T443" i="4"/>
  <c r="T443" i="10" s="1"/>
  <c r="X443" i="4"/>
  <c r="X443" i="10" s="1"/>
  <c r="AB443" i="4"/>
  <c r="AB443" i="10" s="1"/>
  <c r="AF443" i="4"/>
  <c r="AF443" i="10" s="1"/>
  <c r="AJ443" i="4"/>
  <c r="AJ443" i="10" s="1"/>
  <c r="AN443" i="4"/>
  <c r="AN443" i="10" s="1"/>
  <c r="AR443" i="4"/>
  <c r="AR443" i="10" s="1"/>
  <c r="M443" i="4"/>
  <c r="M443" i="10" s="1"/>
  <c r="R443" i="4"/>
  <c r="R443" i="10" s="1"/>
  <c r="W443" i="4"/>
  <c r="W443" i="10" s="1"/>
  <c r="AC443" i="4"/>
  <c r="AC443" i="10" s="1"/>
  <c r="AH443" i="4"/>
  <c r="AH443" i="10" s="1"/>
  <c r="AM443" i="4"/>
  <c r="AM443" i="10" s="1"/>
  <c r="N443" i="4"/>
  <c r="N443" i="10" s="1"/>
  <c r="S443" i="4"/>
  <c r="S443" i="10" s="1"/>
  <c r="Y443" i="4"/>
  <c r="Y443" i="10" s="1"/>
  <c r="AD443" i="4"/>
  <c r="AD443" i="10" s="1"/>
  <c r="AI443" i="4"/>
  <c r="AI443" i="10" s="1"/>
  <c r="AO443" i="4"/>
  <c r="AO443" i="10" s="1"/>
  <c r="U443" i="4"/>
  <c r="U443" i="10" s="1"/>
  <c r="AE443" i="4"/>
  <c r="AE443" i="10" s="1"/>
  <c r="AP443" i="4"/>
  <c r="AP443" i="10" s="1"/>
  <c r="V443" i="4"/>
  <c r="V443" i="10" s="1"/>
  <c r="AG443" i="4"/>
  <c r="AG443" i="10" s="1"/>
  <c r="AQ443" i="4"/>
  <c r="AQ443" i="10" s="1"/>
  <c r="O443" i="4"/>
  <c r="O443" i="10" s="1"/>
  <c r="AK443" i="4"/>
  <c r="AK443" i="10" s="1"/>
  <c r="Q443" i="4"/>
  <c r="Q443" i="10" s="1"/>
  <c r="AL443" i="4"/>
  <c r="AL443" i="10" s="1"/>
  <c r="Z443" i="4"/>
  <c r="Z443" i="10" s="1"/>
  <c r="AA443" i="4"/>
  <c r="AA443" i="10" s="1"/>
  <c r="O497" i="4"/>
  <c r="O497" i="10" s="1"/>
  <c r="S497" i="4"/>
  <c r="S497" i="10" s="1"/>
  <c r="W497" i="4"/>
  <c r="W497" i="10" s="1"/>
  <c r="AA497" i="4"/>
  <c r="AA497" i="10" s="1"/>
  <c r="AE497" i="4"/>
  <c r="AE497" i="10" s="1"/>
  <c r="AI497" i="4"/>
  <c r="AI497" i="10" s="1"/>
  <c r="AM497" i="4"/>
  <c r="AM497" i="10" s="1"/>
  <c r="AQ497" i="4"/>
  <c r="AQ497" i="10" s="1"/>
  <c r="P497" i="4"/>
  <c r="P497" i="10" s="1"/>
  <c r="T497" i="4"/>
  <c r="T497" i="10" s="1"/>
  <c r="X497" i="4"/>
  <c r="X497" i="10" s="1"/>
  <c r="AB497" i="4"/>
  <c r="AB497" i="10" s="1"/>
  <c r="AF497" i="4"/>
  <c r="AF497" i="10" s="1"/>
  <c r="AJ497" i="4"/>
  <c r="AJ497" i="10" s="1"/>
  <c r="AN497" i="4"/>
  <c r="AN497" i="10" s="1"/>
  <c r="AR497" i="4"/>
  <c r="AR497" i="10" s="1"/>
  <c r="Q497" i="4"/>
  <c r="Q497" i="10" s="1"/>
  <c r="Y497" i="4"/>
  <c r="Y497" i="10" s="1"/>
  <c r="AG497" i="4"/>
  <c r="AG497" i="10" s="1"/>
  <c r="AO497" i="4"/>
  <c r="AO497" i="10" s="1"/>
  <c r="R497" i="4"/>
  <c r="R497" i="10" s="1"/>
  <c r="Z497" i="4"/>
  <c r="Z497" i="10" s="1"/>
  <c r="AH497" i="4"/>
  <c r="AH497" i="10" s="1"/>
  <c r="AP497" i="4"/>
  <c r="AP497" i="10" s="1"/>
  <c r="M497" i="4"/>
  <c r="M497" i="10" s="1"/>
  <c r="N497" i="4"/>
  <c r="N497" i="10" s="1"/>
  <c r="AD497" i="4"/>
  <c r="AD497" i="10" s="1"/>
  <c r="V497" i="4"/>
  <c r="V497" i="10" s="1"/>
  <c r="AL497" i="4"/>
  <c r="AL497" i="10" s="1"/>
  <c r="AK497" i="4"/>
  <c r="AK497" i="10" s="1"/>
  <c r="U497" i="4"/>
  <c r="U497" i="10" s="1"/>
  <c r="AC497" i="4"/>
  <c r="AC497" i="10" s="1"/>
  <c r="Q559" i="4"/>
  <c r="Q559" i="10" s="1"/>
  <c r="U559" i="4"/>
  <c r="U559" i="10" s="1"/>
  <c r="Y559" i="4"/>
  <c r="Y559" i="10" s="1"/>
  <c r="AC559" i="4"/>
  <c r="AC559" i="10" s="1"/>
  <c r="AG559" i="4"/>
  <c r="AG559" i="10" s="1"/>
  <c r="AK559" i="4"/>
  <c r="AK559" i="10" s="1"/>
  <c r="AO559" i="4"/>
  <c r="AO559" i="10" s="1"/>
  <c r="N559" i="4"/>
  <c r="N559" i="10" s="1"/>
  <c r="R559" i="4"/>
  <c r="R559" i="10" s="1"/>
  <c r="V559" i="4"/>
  <c r="V559" i="10" s="1"/>
  <c r="Z559" i="4"/>
  <c r="Z559" i="10" s="1"/>
  <c r="AD559" i="4"/>
  <c r="AD559" i="10" s="1"/>
  <c r="AH559" i="4"/>
  <c r="AH559" i="10" s="1"/>
  <c r="AL559" i="4"/>
  <c r="AL559" i="10" s="1"/>
  <c r="AP559" i="4"/>
  <c r="AP559" i="10" s="1"/>
  <c r="O559" i="4"/>
  <c r="O559" i="10" s="1"/>
  <c r="W559" i="4"/>
  <c r="W559" i="10" s="1"/>
  <c r="AE559" i="4"/>
  <c r="AE559" i="10" s="1"/>
  <c r="AM559" i="4"/>
  <c r="AM559" i="10" s="1"/>
  <c r="P559" i="4"/>
  <c r="P559" i="10" s="1"/>
  <c r="X559" i="4"/>
  <c r="X559" i="10" s="1"/>
  <c r="AF559" i="4"/>
  <c r="AF559" i="10" s="1"/>
  <c r="AN559" i="4"/>
  <c r="AN559" i="10" s="1"/>
  <c r="AA559" i="4"/>
  <c r="AA559" i="10" s="1"/>
  <c r="AQ559" i="4"/>
  <c r="AQ559" i="10" s="1"/>
  <c r="S559" i="4"/>
  <c r="S559" i="10" s="1"/>
  <c r="AI559" i="4"/>
  <c r="AI559" i="10" s="1"/>
  <c r="AB559" i="4"/>
  <c r="AB559" i="10" s="1"/>
  <c r="AR559" i="4"/>
  <c r="AR559" i="10" s="1"/>
  <c r="M559" i="4"/>
  <c r="M559" i="10" s="1"/>
  <c r="T559" i="4"/>
  <c r="T559" i="10" s="1"/>
  <c r="AJ559" i="4"/>
  <c r="AJ559" i="10" s="1"/>
  <c r="M440" i="4"/>
  <c r="N440" i="4"/>
  <c r="R440" i="4"/>
  <c r="V440" i="4"/>
  <c r="Z440" i="4"/>
  <c r="AD440" i="4"/>
  <c r="AH440" i="4"/>
  <c r="AL440" i="4"/>
  <c r="AP440" i="4"/>
  <c r="O440" i="4"/>
  <c r="S440" i="4"/>
  <c r="W440" i="4"/>
  <c r="AA440" i="4"/>
  <c r="AE440" i="4"/>
  <c r="AI440" i="4"/>
  <c r="AM440" i="4"/>
  <c r="AQ440" i="4"/>
  <c r="T440" i="4"/>
  <c r="AB440" i="4"/>
  <c r="AJ440" i="4"/>
  <c r="AR440" i="4"/>
  <c r="U440" i="4"/>
  <c r="AC440" i="4"/>
  <c r="AK440" i="4"/>
  <c r="Y440" i="4"/>
  <c r="AO440" i="4"/>
  <c r="Q440" i="4"/>
  <c r="AG440" i="4"/>
  <c r="AF440" i="4"/>
  <c r="AN440" i="4"/>
  <c r="P440" i="4"/>
  <c r="X440" i="4"/>
  <c r="N560" i="4"/>
  <c r="N560" i="10" s="1"/>
  <c r="R560" i="4"/>
  <c r="R560" i="10" s="1"/>
  <c r="V560" i="4"/>
  <c r="V560" i="10" s="1"/>
  <c r="Z560" i="4"/>
  <c r="Z560" i="10" s="1"/>
  <c r="AD560" i="4"/>
  <c r="AD560" i="10" s="1"/>
  <c r="AH560" i="4"/>
  <c r="AH560" i="10" s="1"/>
  <c r="AL560" i="4"/>
  <c r="AL560" i="10" s="1"/>
  <c r="AP560" i="4"/>
  <c r="AP560" i="10" s="1"/>
  <c r="M560" i="4"/>
  <c r="M560" i="10" s="1"/>
  <c r="O560" i="4"/>
  <c r="O560" i="10" s="1"/>
  <c r="S560" i="4"/>
  <c r="S560" i="10" s="1"/>
  <c r="W560" i="4"/>
  <c r="W560" i="10" s="1"/>
  <c r="AA560" i="4"/>
  <c r="AA560" i="10" s="1"/>
  <c r="AE560" i="4"/>
  <c r="AE560" i="10" s="1"/>
  <c r="AI560" i="4"/>
  <c r="AI560" i="10" s="1"/>
  <c r="AM560" i="4"/>
  <c r="AM560" i="10" s="1"/>
  <c r="AQ560" i="4"/>
  <c r="AQ560" i="10" s="1"/>
  <c r="P560" i="4"/>
  <c r="P560" i="10" s="1"/>
  <c r="X560" i="4"/>
  <c r="X560" i="10" s="1"/>
  <c r="AF560" i="4"/>
  <c r="AF560" i="10" s="1"/>
  <c r="AN560" i="4"/>
  <c r="AN560" i="10" s="1"/>
  <c r="Q560" i="4"/>
  <c r="Q560" i="10" s="1"/>
  <c r="Y560" i="4"/>
  <c r="Y560" i="10" s="1"/>
  <c r="AG560" i="4"/>
  <c r="AG560" i="10" s="1"/>
  <c r="AO560" i="4"/>
  <c r="AO560" i="10" s="1"/>
  <c r="AB560" i="4"/>
  <c r="AB560" i="10" s="1"/>
  <c r="AR560" i="4"/>
  <c r="AR560" i="10" s="1"/>
  <c r="T560" i="4"/>
  <c r="T560" i="10" s="1"/>
  <c r="AJ560" i="4"/>
  <c r="AJ560" i="10" s="1"/>
  <c r="AC560" i="4"/>
  <c r="AC560" i="10" s="1"/>
  <c r="AK560" i="4"/>
  <c r="AK560" i="10" s="1"/>
  <c r="U560" i="4"/>
  <c r="U560" i="10" s="1"/>
  <c r="N547" i="4"/>
  <c r="N547" i="10" s="1"/>
  <c r="R547" i="4"/>
  <c r="R547" i="10" s="1"/>
  <c r="V547" i="4"/>
  <c r="V547" i="10" s="1"/>
  <c r="Z547" i="4"/>
  <c r="Z547" i="10" s="1"/>
  <c r="AD547" i="4"/>
  <c r="AD547" i="10" s="1"/>
  <c r="AH547" i="4"/>
  <c r="AL547" i="4"/>
  <c r="AL547" i="10" s="1"/>
  <c r="AP547" i="4"/>
  <c r="AP547" i="10" s="1"/>
  <c r="M547" i="4"/>
  <c r="M547" i="10" s="1"/>
  <c r="O547" i="4"/>
  <c r="O547" i="10" s="1"/>
  <c r="S547" i="4"/>
  <c r="S547" i="10" s="1"/>
  <c r="W547" i="4"/>
  <c r="W547" i="10" s="1"/>
  <c r="AA547" i="4"/>
  <c r="AE547" i="4"/>
  <c r="AE547" i="10" s="1"/>
  <c r="AI547" i="4"/>
  <c r="AI547" i="10" s="1"/>
  <c r="AM547" i="4"/>
  <c r="AM547" i="10" s="1"/>
  <c r="AQ547" i="4"/>
  <c r="P547" i="4"/>
  <c r="P547" i="10" s="1"/>
  <c r="X547" i="4"/>
  <c r="X547" i="10" s="1"/>
  <c r="AF547" i="4"/>
  <c r="AF547" i="10" s="1"/>
  <c r="AN547" i="4"/>
  <c r="AN547" i="10" s="1"/>
  <c r="Q547" i="4"/>
  <c r="Q547" i="10" s="1"/>
  <c r="Y547" i="4"/>
  <c r="Y547" i="10" s="1"/>
  <c r="AG547" i="4"/>
  <c r="AG547" i="10" s="1"/>
  <c r="AO547" i="4"/>
  <c r="AB547" i="4"/>
  <c r="AB547" i="10" s="1"/>
  <c r="AR547" i="4"/>
  <c r="AR547" i="10" s="1"/>
  <c r="T547" i="4"/>
  <c r="T547" i="10" s="1"/>
  <c r="AJ547" i="4"/>
  <c r="AJ547" i="10" s="1"/>
  <c r="AC547" i="4"/>
  <c r="AC547" i="10" s="1"/>
  <c r="U547" i="4"/>
  <c r="U547" i="10" s="1"/>
  <c r="AK547" i="4"/>
  <c r="AK547" i="10" s="1"/>
  <c r="Q575" i="4"/>
  <c r="Q575" i="10" s="1"/>
  <c r="U575" i="4"/>
  <c r="U575" i="10" s="1"/>
  <c r="Y575" i="4"/>
  <c r="Y575" i="10" s="1"/>
  <c r="AC575" i="4"/>
  <c r="AC575" i="10" s="1"/>
  <c r="AG575" i="4"/>
  <c r="AG575" i="10" s="1"/>
  <c r="AK575" i="4"/>
  <c r="AK575" i="10" s="1"/>
  <c r="AO575" i="4"/>
  <c r="AO575" i="10" s="1"/>
  <c r="N575" i="4"/>
  <c r="N575" i="10" s="1"/>
  <c r="R575" i="4"/>
  <c r="R575" i="10" s="1"/>
  <c r="V575" i="4"/>
  <c r="V575" i="10" s="1"/>
  <c r="Z575" i="4"/>
  <c r="Z575" i="10" s="1"/>
  <c r="AD575" i="4"/>
  <c r="AD575" i="10" s="1"/>
  <c r="AH575" i="4"/>
  <c r="AH575" i="10" s="1"/>
  <c r="AL575" i="4"/>
  <c r="AL575" i="10" s="1"/>
  <c r="AP575" i="4"/>
  <c r="AP575" i="10" s="1"/>
  <c r="M575" i="4"/>
  <c r="M575" i="10" s="1"/>
  <c r="O575" i="4"/>
  <c r="O575" i="10" s="1"/>
  <c r="W575" i="4"/>
  <c r="W575" i="10" s="1"/>
  <c r="AE575" i="4"/>
  <c r="AE575" i="10" s="1"/>
  <c r="AM575" i="4"/>
  <c r="AM575" i="10" s="1"/>
  <c r="P575" i="4"/>
  <c r="P575" i="10" s="1"/>
  <c r="X575" i="4"/>
  <c r="X575" i="10" s="1"/>
  <c r="AF575" i="4"/>
  <c r="AF575" i="10" s="1"/>
  <c r="AN575" i="4"/>
  <c r="AN575" i="10" s="1"/>
  <c r="S575" i="4"/>
  <c r="S575" i="10" s="1"/>
  <c r="AI575" i="4"/>
  <c r="AI575" i="10" s="1"/>
  <c r="T575" i="4"/>
  <c r="T575" i="10" s="1"/>
  <c r="AJ575" i="4"/>
  <c r="AJ575" i="10" s="1"/>
  <c r="AA575" i="4"/>
  <c r="AA575" i="10" s="1"/>
  <c r="AQ575" i="4"/>
  <c r="AQ575" i="10" s="1"/>
  <c r="AB575" i="4"/>
  <c r="AB575" i="10" s="1"/>
  <c r="AR575" i="4"/>
  <c r="AR575" i="10" s="1"/>
  <c r="O643" i="4"/>
  <c r="O643" i="10" s="1"/>
  <c r="S643" i="4"/>
  <c r="S643" i="10" s="1"/>
  <c r="W643" i="4"/>
  <c r="W643" i="10" s="1"/>
  <c r="AA643" i="4"/>
  <c r="AA643" i="10" s="1"/>
  <c r="AE643" i="4"/>
  <c r="AE643" i="10" s="1"/>
  <c r="AI643" i="4"/>
  <c r="AI643" i="10" s="1"/>
  <c r="AM643" i="4"/>
  <c r="AM643" i="10" s="1"/>
  <c r="AQ643" i="4"/>
  <c r="AQ643" i="10" s="1"/>
  <c r="P643" i="4"/>
  <c r="P643" i="10" s="1"/>
  <c r="T643" i="4"/>
  <c r="T643" i="10" s="1"/>
  <c r="X643" i="4"/>
  <c r="X643" i="10" s="1"/>
  <c r="AB643" i="4"/>
  <c r="AB643" i="10" s="1"/>
  <c r="AF643" i="4"/>
  <c r="AF643" i="10" s="1"/>
  <c r="AJ643" i="4"/>
  <c r="AJ643" i="10" s="1"/>
  <c r="AN643" i="4"/>
  <c r="AN643" i="10" s="1"/>
  <c r="AR643" i="4"/>
  <c r="AR643" i="10" s="1"/>
  <c r="U643" i="4"/>
  <c r="U643" i="10" s="1"/>
  <c r="AC643" i="4"/>
  <c r="AC643" i="10" s="1"/>
  <c r="AK643" i="4"/>
  <c r="AK643" i="10" s="1"/>
  <c r="N643" i="4"/>
  <c r="N643" i="10" s="1"/>
  <c r="V643" i="4"/>
  <c r="V643" i="10" s="1"/>
  <c r="AD643" i="4"/>
  <c r="AD643" i="10" s="1"/>
  <c r="AL643" i="4"/>
  <c r="AL643" i="10" s="1"/>
  <c r="Y643" i="4"/>
  <c r="Y643" i="10" s="1"/>
  <c r="AO643" i="4"/>
  <c r="AO643" i="10" s="1"/>
  <c r="Z643" i="4"/>
  <c r="Z643" i="10" s="1"/>
  <c r="AP643" i="4"/>
  <c r="AP643" i="10" s="1"/>
  <c r="Q643" i="4"/>
  <c r="Q643" i="10" s="1"/>
  <c r="R643" i="4"/>
  <c r="R643" i="10" s="1"/>
  <c r="M643" i="4"/>
  <c r="M643" i="10" s="1"/>
  <c r="AG643" i="4"/>
  <c r="AG643" i="10" s="1"/>
  <c r="AH643" i="4"/>
  <c r="AH643" i="10" s="1"/>
  <c r="O548" i="4"/>
  <c r="O548" i="10" s="1"/>
  <c r="S548" i="4"/>
  <c r="S548" i="10" s="1"/>
  <c r="W548" i="4"/>
  <c r="W548" i="10" s="1"/>
  <c r="AA548" i="4"/>
  <c r="AA548" i="10" s="1"/>
  <c r="AE548" i="4"/>
  <c r="AE548" i="10" s="1"/>
  <c r="AI548" i="4"/>
  <c r="AI548" i="10" s="1"/>
  <c r="AM548" i="4"/>
  <c r="AM548" i="10" s="1"/>
  <c r="AQ548" i="4"/>
  <c r="AQ548" i="10" s="1"/>
  <c r="P548" i="4"/>
  <c r="P548" i="10" s="1"/>
  <c r="T548" i="4"/>
  <c r="T548" i="10" s="1"/>
  <c r="X548" i="4"/>
  <c r="X548" i="10" s="1"/>
  <c r="AB548" i="4"/>
  <c r="AB548" i="10" s="1"/>
  <c r="AF548" i="4"/>
  <c r="AF548" i="10" s="1"/>
  <c r="AJ548" i="4"/>
  <c r="AJ548" i="10" s="1"/>
  <c r="AN548" i="4"/>
  <c r="AN548" i="10" s="1"/>
  <c r="AR548" i="4"/>
  <c r="AR548" i="10" s="1"/>
  <c r="M548" i="4"/>
  <c r="M548" i="10" s="1"/>
  <c r="Q548" i="4"/>
  <c r="Q548" i="10" s="1"/>
  <c r="Y548" i="4"/>
  <c r="Y548" i="10" s="1"/>
  <c r="AG548" i="4"/>
  <c r="AG548" i="10" s="1"/>
  <c r="AO548" i="4"/>
  <c r="AO548" i="10" s="1"/>
  <c r="R548" i="4"/>
  <c r="R548" i="10" s="1"/>
  <c r="Z548" i="4"/>
  <c r="Z548" i="10" s="1"/>
  <c r="AH548" i="4"/>
  <c r="AH548" i="10" s="1"/>
  <c r="AP548" i="4"/>
  <c r="AP548" i="10" s="1"/>
  <c r="AC548" i="4"/>
  <c r="AC548" i="10" s="1"/>
  <c r="U548" i="4"/>
  <c r="U548" i="10" s="1"/>
  <c r="AK548" i="4"/>
  <c r="AK548" i="10" s="1"/>
  <c r="AD548" i="4"/>
  <c r="AD548" i="10" s="1"/>
  <c r="N548" i="4"/>
  <c r="N548" i="10" s="1"/>
  <c r="AL548" i="4"/>
  <c r="AL548" i="10" s="1"/>
  <c r="V548" i="4"/>
  <c r="V548" i="10" s="1"/>
  <c r="O582" i="4"/>
  <c r="O582" i="10" s="1"/>
  <c r="S582" i="4"/>
  <c r="S582" i="10" s="1"/>
  <c r="W582" i="4"/>
  <c r="W582" i="10" s="1"/>
  <c r="AA582" i="4"/>
  <c r="AA582" i="10" s="1"/>
  <c r="AE582" i="4"/>
  <c r="AE582" i="10" s="1"/>
  <c r="AI582" i="4"/>
  <c r="AI582" i="10" s="1"/>
  <c r="AM582" i="4"/>
  <c r="AM582" i="10" s="1"/>
  <c r="AQ582" i="4"/>
  <c r="AQ582" i="10" s="1"/>
  <c r="P582" i="4"/>
  <c r="P582" i="10" s="1"/>
  <c r="T582" i="4"/>
  <c r="T582" i="10" s="1"/>
  <c r="X582" i="4"/>
  <c r="X582" i="10" s="1"/>
  <c r="AB582" i="4"/>
  <c r="AB582" i="10" s="1"/>
  <c r="AF582" i="4"/>
  <c r="AF582" i="10" s="1"/>
  <c r="AJ582" i="4"/>
  <c r="AJ582" i="10" s="1"/>
  <c r="AN582" i="4"/>
  <c r="AN582" i="10" s="1"/>
  <c r="AR582" i="4"/>
  <c r="AR582" i="10" s="1"/>
  <c r="Q582" i="4"/>
  <c r="Q582" i="10" s="1"/>
  <c r="Y582" i="4"/>
  <c r="Y582" i="10" s="1"/>
  <c r="AG582" i="4"/>
  <c r="AG582" i="10" s="1"/>
  <c r="AO582" i="4"/>
  <c r="AO582" i="10" s="1"/>
  <c r="R582" i="4"/>
  <c r="R582" i="10" s="1"/>
  <c r="Z582" i="4"/>
  <c r="Z582" i="10" s="1"/>
  <c r="AH582" i="4"/>
  <c r="AH582" i="10" s="1"/>
  <c r="AP582" i="4"/>
  <c r="AP582" i="10" s="1"/>
  <c r="AC582" i="4"/>
  <c r="AC582" i="10" s="1"/>
  <c r="M582" i="4"/>
  <c r="M582" i="10" s="1"/>
  <c r="N582" i="4"/>
  <c r="N582" i="10" s="1"/>
  <c r="AD582" i="4"/>
  <c r="AD582" i="10" s="1"/>
  <c r="U582" i="4"/>
  <c r="U582" i="10" s="1"/>
  <c r="AK582" i="4"/>
  <c r="AK582" i="10" s="1"/>
  <c r="V582" i="4"/>
  <c r="V582" i="10" s="1"/>
  <c r="AL582" i="4"/>
  <c r="AL582" i="10" s="1"/>
  <c r="P640" i="4"/>
  <c r="P640" i="10" s="1"/>
  <c r="T640" i="4"/>
  <c r="T640" i="10" s="1"/>
  <c r="X640" i="4"/>
  <c r="X640" i="10" s="1"/>
  <c r="AB640" i="4"/>
  <c r="AB640" i="10" s="1"/>
  <c r="AF640" i="4"/>
  <c r="AF640" i="10" s="1"/>
  <c r="AJ640" i="4"/>
  <c r="AJ640" i="10" s="1"/>
  <c r="AN640" i="4"/>
  <c r="AN640" i="10" s="1"/>
  <c r="AR640" i="4"/>
  <c r="AR640" i="10" s="1"/>
  <c r="M640" i="4"/>
  <c r="M640" i="10" s="1"/>
  <c r="Q640" i="4"/>
  <c r="Q640" i="10" s="1"/>
  <c r="U640" i="4"/>
  <c r="U640" i="10" s="1"/>
  <c r="Y640" i="4"/>
  <c r="Y640" i="10" s="1"/>
  <c r="AC640" i="4"/>
  <c r="AC640" i="10" s="1"/>
  <c r="AG640" i="4"/>
  <c r="AG640" i="10" s="1"/>
  <c r="AK640" i="4"/>
  <c r="AK640" i="10" s="1"/>
  <c r="AO640" i="4"/>
  <c r="AO640" i="10" s="1"/>
  <c r="R640" i="4"/>
  <c r="R640" i="10" s="1"/>
  <c r="Z640" i="4"/>
  <c r="Z640" i="10" s="1"/>
  <c r="AH640" i="4"/>
  <c r="AH640" i="10" s="1"/>
  <c r="AP640" i="4"/>
  <c r="AP640" i="10" s="1"/>
  <c r="S640" i="4"/>
  <c r="S640" i="10" s="1"/>
  <c r="AA640" i="4"/>
  <c r="AA640" i="10" s="1"/>
  <c r="AI640" i="4"/>
  <c r="AI640" i="10" s="1"/>
  <c r="AQ640" i="4"/>
  <c r="AQ640" i="10" s="1"/>
  <c r="V640" i="4"/>
  <c r="V640" i="10" s="1"/>
  <c r="AL640" i="4"/>
  <c r="AL640" i="10" s="1"/>
  <c r="W640" i="4"/>
  <c r="W640" i="10" s="1"/>
  <c r="AM640" i="4"/>
  <c r="AM640" i="10" s="1"/>
  <c r="N640" i="4"/>
  <c r="N640" i="10" s="1"/>
  <c r="O640" i="4"/>
  <c r="O640" i="10" s="1"/>
  <c r="AD640" i="4"/>
  <c r="AD640" i="10" s="1"/>
  <c r="AE640" i="4"/>
  <c r="AE640" i="10" s="1"/>
  <c r="Q637" i="4"/>
  <c r="Q637" i="10" s="1"/>
  <c r="U637" i="4"/>
  <c r="U637" i="10" s="1"/>
  <c r="Y637" i="4"/>
  <c r="Y637" i="10" s="1"/>
  <c r="AC637" i="4"/>
  <c r="AC637" i="10" s="1"/>
  <c r="AG637" i="4"/>
  <c r="AG637" i="10" s="1"/>
  <c r="AK637" i="4"/>
  <c r="AK637" i="10" s="1"/>
  <c r="AO637" i="4"/>
  <c r="AO637" i="10" s="1"/>
  <c r="M637" i="4"/>
  <c r="M637" i="10" s="1"/>
  <c r="N637" i="4"/>
  <c r="N637" i="10" s="1"/>
  <c r="R637" i="4"/>
  <c r="R637" i="10" s="1"/>
  <c r="V637" i="4"/>
  <c r="V637" i="10" s="1"/>
  <c r="Z637" i="4"/>
  <c r="Z637" i="10" s="1"/>
  <c r="AD637" i="4"/>
  <c r="AD637" i="10" s="1"/>
  <c r="AH637" i="4"/>
  <c r="AH637" i="10" s="1"/>
  <c r="AL637" i="4"/>
  <c r="AL637" i="10" s="1"/>
  <c r="AP637" i="4"/>
  <c r="AP637" i="10" s="1"/>
  <c r="O637" i="4"/>
  <c r="O637" i="10" s="1"/>
  <c r="W637" i="4"/>
  <c r="W637" i="10" s="1"/>
  <c r="AE637" i="4"/>
  <c r="AE637" i="10" s="1"/>
  <c r="AM637" i="4"/>
  <c r="AM637" i="10" s="1"/>
  <c r="P637" i="4"/>
  <c r="P637" i="10" s="1"/>
  <c r="X637" i="4"/>
  <c r="X637" i="10" s="1"/>
  <c r="AF637" i="4"/>
  <c r="AF637" i="10" s="1"/>
  <c r="AN637" i="4"/>
  <c r="AN637" i="10" s="1"/>
  <c r="S637" i="4"/>
  <c r="S637" i="10" s="1"/>
  <c r="AI637" i="4"/>
  <c r="AI637" i="10" s="1"/>
  <c r="T637" i="4"/>
  <c r="T637" i="10" s="1"/>
  <c r="AJ637" i="4"/>
  <c r="AJ637" i="10" s="1"/>
  <c r="AQ637" i="4"/>
  <c r="AQ637" i="10" s="1"/>
  <c r="AR637" i="4"/>
  <c r="AR637" i="10" s="1"/>
  <c r="AA637" i="4"/>
  <c r="AA637" i="10" s="1"/>
  <c r="AB637" i="4"/>
  <c r="AB637" i="10" s="1"/>
  <c r="N638" i="4"/>
  <c r="N638" i="10" s="1"/>
  <c r="R638" i="4"/>
  <c r="R638" i="10" s="1"/>
  <c r="V638" i="4"/>
  <c r="V638" i="10" s="1"/>
  <c r="Z638" i="4"/>
  <c r="Z638" i="10" s="1"/>
  <c r="AD638" i="4"/>
  <c r="AD638" i="10" s="1"/>
  <c r="AH638" i="4"/>
  <c r="AH638" i="10" s="1"/>
  <c r="AL638" i="4"/>
  <c r="AL638" i="10" s="1"/>
  <c r="AP638" i="4"/>
  <c r="AP638" i="10" s="1"/>
  <c r="O638" i="4"/>
  <c r="O638" i="10" s="1"/>
  <c r="S638" i="4"/>
  <c r="S638" i="10" s="1"/>
  <c r="W638" i="4"/>
  <c r="W638" i="10" s="1"/>
  <c r="AA638" i="4"/>
  <c r="AA638" i="10" s="1"/>
  <c r="AE638" i="4"/>
  <c r="AE638" i="10" s="1"/>
  <c r="AI638" i="4"/>
  <c r="AI638" i="10" s="1"/>
  <c r="AM638" i="4"/>
  <c r="AM638" i="10" s="1"/>
  <c r="AQ638" i="4"/>
  <c r="AQ638" i="10" s="1"/>
  <c r="P638" i="4"/>
  <c r="P638" i="10" s="1"/>
  <c r="X638" i="4"/>
  <c r="X638" i="10" s="1"/>
  <c r="AF638" i="4"/>
  <c r="AF638" i="10" s="1"/>
  <c r="AN638" i="4"/>
  <c r="AN638" i="10" s="1"/>
  <c r="M638" i="4"/>
  <c r="M638" i="10" s="1"/>
  <c r="Q638" i="4"/>
  <c r="Q638" i="10" s="1"/>
  <c r="Y638" i="4"/>
  <c r="Y638" i="10" s="1"/>
  <c r="AG638" i="4"/>
  <c r="AG638" i="10" s="1"/>
  <c r="AO638" i="4"/>
  <c r="AO638" i="10" s="1"/>
  <c r="T638" i="4"/>
  <c r="T638" i="10" s="1"/>
  <c r="AJ638" i="4"/>
  <c r="AJ638" i="10" s="1"/>
  <c r="U638" i="4"/>
  <c r="U638" i="10" s="1"/>
  <c r="AK638" i="4"/>
  <c r="AK638" i="10" s="1"/>
  <c r="AR638" i="4"/>
  <c r="AR638" i="10" s="1"/>
  <c r="AB638" i="4"/>
  <c r="AB638" i="10" s="1"/>
  <c r="AC638" i="4"/>
  <c r="AC638" i="10" s="1"/>
  <c r="P680" i="4"/>
  <c r="P680" i="10" s="1"/>
  <c r="T680" i="4"/>
  <c r="T680" i="10" s="1"/>
  <c r="X680" i="4"/>
  <c r="X680" i="10" s="1"/>
  <c r="AB680" i="4"/>
  <c r="AB680" i="10" s="1"/>
  <c r="AF680" i="4"/>
  <c r="AF680" i="10" s="1"/>
  <c r="AJ680" i="4"/>
  <c r="AJ680" i="10" s="1"/>
  <c r="AN680" i="4"/>
  <c r="AN680" i="10" s="1"/>
  <c r="AR680" i="4"/>
  <c r="AR680" i="10" s="1"/>
  <c r="M680" i="4"/>
  <c r="M680" i="10" s="1"/>
  <c r="R680" i="4"/>
  <c r="R680" i="10" s="1"/>
  <c r="W680" i="4"/>
  <c r="W680" i="10" s="1"/>
  <c r="AC680" i="4"/>
  <c r="AC680" i="10" s="1"/>
  <c r="AH680" i="4"/>
  <c r="AH680" i="10" s="1"/>
  <c r="AM680" i="4"/>
  <c r="AM680" i="10" s="1"/>
  <c r="N680" i="4"/>
  <c r="N680" i="10" s="1"/>
  <c r="S680" i="4"/>
  <c r="S680" i="10" s="1"/>
  <c r="Y680" i="4"/>
  <c r="Y680" i="10" s="1"/>
  <c r="AD680" i="4"/>
  <c r="AD680" i="10" s="1"/>
  <c r="AI680" i="4"/>
  <c r="AI680" i="10" s="1"/>
  <c r="AO680" i="4"/>
  <c r="AO680" i="10" s="1"/>
  <c r="U680" i="4"/>
  <c r="U680" i="10" s="1"/>
  <c r="AE680" i="4"/>
  <c r="AE680" i="10" s="1"/>
  <c r="AP680" i="4"/>
  <c r="AP680" i="10" s="1"/>
  <c r="V680" i="4"/>
  <c r="V680" i="10" s="1"/>
  <c r="AG680" i="4"/>
  <c r="AG680" i="10" s="1"/>
  <c r="AQ680" i="4"/>
  <c r="AQ680" i="10" s="1"/>
  <c r="Z680" i="4"/>
  <c r="Z680" i="10" s="1"/>
  <c r="AA680" i="4"/>
  <c r="AA680" i="10" s="1"/>
  <c r="O680" i="4"/>
  <c r="O680" i="10" s="1"/>
  <c r="Q680" i="4"/>
  <c r="Q680" i="10" s="1"/>
  <c r="AK680" i="4"/>
  <c r="AK680" i="10" s="1"/>
  <c r="AL680" i="4"/>
  <c r="AL680" i="10" s="1"/>
  <c r="AP719" i="4"/>
  <c r="AP719" i="10" s="1"/>
  <c r="AL719" i="4"/>
  <c r="AL719" i="10" s="1"/>
  <c r="AH719" i="4"/>
  <c r="AH719" i="10" s="1"/>
  <c r="AD719" i="4"/>
  <c r="AD719" i="10" s="1"/>
  <c r="Z719" i="4"/>
  <c r="Z719" i="10" s="1"/>
  <c r="V719" i="4"/>
  <c r="V719" i="10" s="1"/>
  <c r="R719" i="4"/>
  <c r="R719" i="10" s="1"/>
  <c r="N719" i="4"/>
  <c r="N719" i="10" s="1"/>
  <c r="AO719" i="4"/>
  <c r="AO719" i="10" s="1"/>
  <c r="AK719" i="4"/>
  <c r="AK719" i="10" s="1"/>
  <c r="AG719" i="4"/>
  <c r="AG719" i="10" s="1"/>
  <c r="AC719" i="4"/>
  <c r="AC719" i="10" s="1"/>
  <c r="Y719" i="4"/>
  <c r="Y719" i="10" s="1"/>
  <c r="U719" i="4"/>
  <c r="U719" i="10" s="1"/>
  <c r="Q719" i="4"/>
  <c r="Q719" i="10" s="1"/>
  <c r="M719" i="4"/>
  <c r="M719" i="10" s="1"/>
  <c r="AN719" i="4"/>
  <c r="AN719" i="10" s="1"/>
  <c r="AF719" i="4"/>
  <c r="AF719" i="10" s="1"/>
  <c r="X719" i="4"/>
  <c r="X719" i="10" s="1"/>
  <c r="P719" i="4"/>
  <c r="P719" i="10" s="1"/>
  <c r="AM719" i="4"/>
  <c r="AM719" i="10" s="1"/>
  <c r="AE719" i="4"/>
  <c r="AE719" i="10" s="1"/>
  <c r="W719" i="4"/>
  <c r="W719" i="10" s="1"/>
  <c r="O719" i="4"/>
  <c r="O719" i="10" s="1"/>
  <c r="AJ719" i="4"/>
  <c r="AJ719" i="10" s="1"/>
  <c r="T719" i="4"/>
  <c r="T719" i="10" s="1"/>
  <c r="AI719" i="4"/>
  <c r="AI719" i="10" s="1"/>
  <c r="S719" i="4"/>
  <c r="S719" i="10" s="1"/>
  <c r="AR719" i="4"/>
  <c r="AR719" i="10" s="1"/>
  <c r="AQ719" i="4"/>
  <c r="AQ719" i="10" s="1"/>
  <c r="AB719" i="4"/>
  <c r="AB719" i="10" s="1"/>
  <c r="AA719" i="4"/>
  <c r="AA719" i="10" s="1"/>
  <c r="Q677" i="4"/>
  <c r="Q677" i="10" s="1"/>
  <c r="U677" i="4"/>
  <c r="U677" i="10" s="1"/>
  <c r="Y677" i="4"/>
  <c r="AC677" i="4"/>
  <c r="AG677" i="4"/>
  <c r="AK677" i="4"/>
  <c r="AO677" i="4"/>
  <c r="AO677" i="10" s="1"/>
  <c r="O677" i="4"/>
  <c r="O677" i="10" s="1"/>
  <c r="T677" i="4"/>
  <c r="T677" i="10" s="1"/>
  <c r="Z677" i="4"/>
  <c r="Z677" i="10" s="1"/>
  <c r="AE677" i="4"/>
  <c r="AJ677" i="4"/>
  <c r="AP677" i="4"/>
  <c r="AP677" i="10" s="1"/>
  <c r="P677" i="4"/>
  <c r="V677" i="4"/>
  <c r="V677" i="10" s="1"/>
  <c r="AA677" i="4"/>
  <c r="AF677" i="4"/>
  <c r="AF677" i="10" s="1"/>
  <c r="AL677" i="4"/>
  <c r="AQ677" i="4"/>
  <c r="R677" i="4"/>
  <c r="AB677" i="4"/>
  <c r="AM677" i="4"/>
  <c r="AM677" i="10" s="1"/>
  <c r="S677" i="4"/>
  <c r="AD677" i="4"/>
  <c r="AD677" i="10" s="1"/>
  <c r="AN677" i="4"/>
  <c r="AN677" i="10" s="1"/>
  <c r="AH677" i="4"/>
  <c r="AH677" i="10" s="1"/>
  <c r="N677" i="4"/>
  <c r="AI677" i="4"/>
  <c r="W677" i="4"/>
  <c r="W677" i="10" s="1"/>
  <c r="M677" i="4"/>
  <c r="X677" i="4"/>
  <c r="AR677" i="4"/>
  <c r="AR677" i="10" s="1"/>
  <c r="N705" i="4"/>
  <c r="N705" i="10" s="1"/>
  <c r="R705" i="4"/>
  <c r="R705" i="10" s="1"/>
  <c r="V705" i="4"/>
  <c r="V705" i="10" s="1"/>
  <c r="Z705" i="4"/>
  <c r="Z705" i="10" s="1"/>
  <c r="AD705" i="4"/>
  <c r="AD705" i="10" s="1"/>
  <c r="AH705" i="4"/>
  <c r="AH705" i="10" s="1"/>
  <c r="AL705" i="4"/>
  <c r="AL705" i="10" s="1"/>
  <c r="AP705" i="4"/>
  <c r="AP705" i="10" s="1"/>
  <c r="O705" i="4"/>
  <c r="O705" i="10" s="1"/>
  <c r="S705" i="4"/>
  <c r="S705" i="10" s="1"/>
  <c r="W705" i="4"/>
  <c r="W705" i="10" s="1"/>
  <c r="AA705" i="4"/>
  <c r="AA705" i="10" s="1"/>
  <c r="AE705" i="4"/>
  <c r="AE705" i="10" s="1"/>
  <c r="AI705" i="4"/>
  <c r="AI705" i="10" s="1"/>
  <c r="AM705" i="4"/>
  <c r="AM705" i="10" s="1"/>
  <c r="AQ705" i="4"/>
  <c r="AQ705" i="10" s="1"/>
  <c r="T705" i="4"/>
  <c r="T705" i="10" s="1"/>
  <c r="AB705" i="4"/>
  <c r="AB705" i="10" s="1"/>
  <c r="AJ705" i="4"/>
  <c r="AJ705" i="10" s="1"/>
  <c r="AR705" i="4"/>
  <c r="AR705" i="10" s="1"/>
  <c r="U705" i="4"/>
  <c r="U705" i="10" s="1"/>
  <c r="AC705" i="4"/>
  <c r="AC705" i="10" s="1"/>
  <c r="AK705" i="4"/>
  <c r="AK705" i="10" s="1"/>
  <c r="X705" i="4"/>
  <c r="X705" i="10" s="1"/>
  <c r="AN705" i="4"/>
  <c r="AN705" i="10" s="1"/>
  <c r="Y705" i="4"/>
  <c r="Y705" i="10" s="1"/>
  <c r="AO705" i="4"/>
  <c r="AO705" i="10" s="1"/>
  <c r="P705" i="4"/>
  <c r="P705" i="10" s="1"/>
  <c r="M705" i="4"/>
  <c r="M705" i="10" s="1"/>
  <c r="Q705" i="4"/>
  <c r="Q705" i="10" s="1"/>
  <c r="AF705" i="4"/>
  <c r="AF705" i="10" s="1"/>
  <c r="AG705" i="4"/>
  <c r="AG705" i="10" s="1"/>
  <c r="P668" i="4"/>
  <c r="P668" i="10" s="1"/>
  <c r="T668" i="4"/>
  <c r="T668" i="10" s="1"/>
  <c r="X668" i="4"/>
  <c r="X668" i="10" s="1"/>
  <c r="AB668" i="4"/>
  <c r="AB668" i="10" s="1"/>
  <c r="AF668" i="4"/>
  <c r="AF668" i="10" s="1"/>
  <c r="AJ668" i="4"/>
  <c r="AJ668" i="10" s="1"/>
  <c r="AN668" i="4"/>
  <c r="AN668" i="10" s="1"/>
  <c r="AR668" i="4"/>
  <c r="AR668" i="10" s="1"/>
  <c r="Q668" i="4"/>
  <c r="Q668" i="10" s="1"/>
  <c r="U668" i="4"/>
  <c r="U668" i="10" s="1"/>
  <c r="Y668" i="4"/>
  <c r="Y668" i="10" s="1"/>
  <c r="AC668" i="4"/>
  <c r="AC668" i="10" s="1"/>
  <c r="AG668" i="4"/>
  <c r="AG668" i="10" s="1"/>
  <c r="AK668" i="4"/>
  <c r="AK668" i="10" s="1"/>
  <c r="AO668" i="4"/>
  <c r="AO668" i="10" s="1"/>
  <c r="N668" i="4"/>
  <c r="N668" i="10" s="1"/>
  <c r="V668" i="4"/>
  <c r="V668" i="10" s="1"/>
  <c r="AD668" i="4"/>
  <c r="AD668" i="10" s="1"/>
  <c r="AL668" i="4"/>
  <c r="AL668" i="10" s="1"/>
  <c r="M668" i="4"/>
  <c r="M668" i="10" s="1"/>
  <c r="O668" i="4"/>
  <c r="O668" i="10" s="1"/>
  <c r="W668" i="4"/>
  <c r="W668" i="10" s="1"/>
  <c r="AE668" i="4"/>
  <c r="AE668" i="10" s="1"/>
  <c r="AM668" i="4"/>
  <c r="AM668" i="10" s="1"/>
  <c r="Z668" i="4"/>
  <c r="Z668" i="10" s="1"/>
  <c r="AP668" i="4"/>
  <c r="AP668" i="10" s="1"/>
  <c r="AA668" i="4"/>
  <c r="AA668" i="10" s="1"/>
  <c r="AQ668" i="4"/>
  <c r="AQ668" i="10" s="1"/>
  <c r="R668" i="4"/>
  <c r="R668" i="10" s="1"/>
  <c r="S668" i="4"/>
  <c r="S668" i="10" s="1"/>
  <c r="AH668" i="4"/>
  <c r="AH668" i="10" s="1"/>
  <c r="AI668" i="4"/>
  <c r="AI668" i="10" s="1"/>
  <c r="O702" i="4"/>
  <c r="O702" i="10" s="1"/>
  <c r="S702" i="4"/>
  <c r="S702" i="10" s="1"/>
  <c r="W702" i="4"/>
  <c r="W702" i="10" s="1"/>
  <c r="AA702" i="4"/>
  <c r="AA702" i="10" s="1"/>
  <c r="AE702" i="4"/>
  <c r="AE702" i="10" s="1"/>
  <c r="AI702" i="4"/>
  <c r="AI702" i="10" s="1"/>
  <c r="AM702" i="4"/>
  <c r="AM702" i="10" s="1"/>
  <c r="AQ702" i="4"/>
  <c r="AQ702" i="10" s="1"/>
  <c r="P702" i="4"/>
  <c r="P702" i="10" s="1"/>
  <c r="T702" i="4"/>
  <c r="T702" i="10" s="1"/>
  <c r="X702" i="4"/>
  <c r="X702" i="10" s="1"/>
  <c r="AB702" i="4"/>
  <c r="AB702" i="10" s="1"/>
  <c r="AF702" i="4"/>
  <c r="AF702" i="10" s="1"/>
  <c r="AJ702" i="4"/>
  <c r="AJ702" i="10" s="1"/>
  <c r="AN702" i="4"/>
  <c r="AN702" i="10" s="1"/>
  <c r="AR702" i="4"/>
  <c r="AR702" i="10" s="1"/>
  <c r="Q702" i="4"/>
  <c r="Q702" i="10" s="1"/>
  <c r="Y702" i="4"/>
  <c r="Y702" i="10" s="1"/>
  <c r="AG702" i="4"/>
  <c r="AG702" i="10" s="1"/>
  <c r="AO702" i="4"/>
  <c r="AO702" i="10" s="1"/>
  <c r="R702" i="4"/>
  <c r="R702" i="10" s="1"/>
  <c r="Z702" i="4"/>
  <c r="Z702" i="10" s="1"/>
  <c r="AH702" i="4"/>
  <c r="AH702" i="10" s="1"/>
  <c r="AP702" i="4"/>
  <c r="AP702" i="10" s="1"/>
  <c r="U702" i="4"/>
  <c r="U702" i="10" s="1"/>
  <c r="AK702" i="4"/>
  <c r="AK702" i="10" s="1"/>
  <c r="V702" i="4"/>
  <c r="V702" i="10" s="1"/>
  <c r="AL702" i="4"/>
  <c r="AL702" i="10" s="1"/>
  <c r="N702" i="4"/>
  <c r="N702" i="10" s="1"/>
  <c r="M702" i="4"/>
  <c r="M702" i="10" s="1"/>
  <c r="AC702" i="4"/>
  <c r="AC702" i="10" s="1"/>
  <c r="AD702" i="4"/>
  <c r="AD702" i="10" s="1"/>
  <c r="AR721" i="4"/>
  <c r="AR721" i="10" s="1"/>
  <c r="AN721" i="4"/>
  <c r="AN721" i="10" s="1"/>
  <c r="AJ721" i="4"/>
  <c r="AJ721" i="10" s="1"/>
  <c r="AF721" i="4"/>
  <c r="AF721" i="10" s="1"/>
  <c r="AB721" i="4"/>
  <c r="AB721" i="10" s="1"/>
  <c r="X721" i="4"/>
  <c r="X721" i="10" s="1"/>
  <c r="T721" i="4"/>
  <c r="T721" i="10" s="1"/>
  <c r="P721" i="4"/>
  <c r="P721" i="10" s="1"/>
  <c r="AQ721" i="4"/>
  <c r="AQ721" i="10" s="1"/>
  <c r="AM721" i="4"/>
  <c r="AM721" i="10" s="1"/>
  <c r="AI721" i="4"/>
  <c r="AI721" i="10" s="1"/>
  <c r="AE721" i="4"/>
  <c r="AE721" i="10" s="1"/>
  <c r="AA721" i="4"/>
  <c r="AA721" i="10" s="1"/>
  <c r="W721" i="4"/>
  <c r="W721" i="10" s="1"/>
  <c r="S721" i="4"/>
  <c r="S721" i="10" s="1"/>
  <c r="O721" i="4"/>
  <c r="O721" i="10" s="1"/>
  <c r="AL721" i="4"/>
  <c r="AL721" i="10" s="1"/>
  <c r="AD721" i="4"/>
  <c r="AD721" i="10" s="1"/>
  <c r="V721" i="4"/>
  <c r="V721" i="10" s="1"/>
  <c r="N721" i="4"/>
  <c r="N721" i="10" s="1"/>
  <c r="AK721" i="4"/>
  <c r="AK721" i="10" s="1"/>
  <c r="AC721" i="4"/>
  <c r="AC721" i="10" s="1"/>
  <c r="U721" i="4"/>
  <c r="U721" i="10" s="1"/>
  <c r="AP721" i="4"/>
  <c r="AP721" i="10" s="1"/>
  <c r="Z721" i="4"/>
  <c r="Z721" i="10" s="1"/>
  <c r="AO721" i="4"/>
  <c r="AO721" i="10" s="1"/>
  <c r="Y721" i="4"/>
  <c r="Y721" i="10" s="1"/>
  <c r="M721" i="4"/>
  <c r="M721" i="10" s="1"/>
  <c r="AH721" i="4"/>
  <c r="AH721" i="10" s="1"/>
  <c r="AG721" i="4"/>
  <c r="AG721" i="10" s="1"/>
  <c r="R721" i="4"/>
  <c r="R721" i="10" s="1"/>
  <c r="Q721" i="4"/>
  <c r="Q721" i="10" s="1"/>
  <c r="Q708" i="4"/>
  <c r="U708" i="4"/>
  <c r="U708" i="10" s="1"/>
  <c r="Y708" i="4"/>
  <c r="Y708" i="10" s="1"/>
  <c r="AC708" i="4"/>
  <c r="AC708" i="10" s="1"/>
  <c r="AG708" i="4"/>
  <c r="AK708" i="4"/>
  <c r="AK708" i="10" s="1"/>
  <c r="AO708" i="4"/>
  <c r="AO708" i="10" s="1"/>
  <c r="N708" i="4"/>
  <c r="N708" i="10" s="1"/>
  <c r="S708" i="4"/>
  <c r="X708" i="4"/>
  <c r="X708" i="10" s="1"/>
  <c r="AD708" i="4"/>
  <c r="AD708" i="10" s="1"/>
  <c r="AI708" i="4"/>
  <c r="AI708" i="10" s="1"/>
  <c r="AN708" i="4"/>
  <c r="O708" i="4"/>
  <c r="O708" i="10" s="1"/>
  <c r="T708" i="4"/>
  <c r="T708" i="10" s="1"/>
  <c r="Z708" i="4"/>
  <c r="Z708" i="10" s="1"/>
  <c r="AE708" i="4"/>
  <c r="AJ708" i="4"/>
  <c r="AJ708" i="10" s="1"/>
  <c r="AP708" i="4"/>
  <c r="AP708" i="10" s="1"/>
  <c r="M708" i="4"/>
  <c r="M708" i="10" s="1"/>
  <c r="V708" i="4"/>
  <c r="V708" i="10" s="1"/>
  <c r="AF708" i="4"/>
  <c r="AF708" i="10" s="1"/>
  <c r="AQ708" i="4"/>
  <c r="AQ708" i="10" s="1"/>
  <c r="W708" i="4"/>
  <c r="W708" i="10" s="1"/>
  <c r="AH708" i="4"/>
  <c r="AR708" i="4"/>
  <c r="AR708" i="10" s="1"/>
  <c r="AA708" i="4"/>
  <c r="AA708" i="10" s="1"/>
  <c r="AB708" i="4"/>
  <c r="AB708" i="10" s="1"/>
  <c r="P708" i="4"/>
  <c r="R708" i="4"/>
  <c r="R708" i="10" s="1"/>
  <c r="AL708" i="4"/>
  <c r="AL708" i="10" s="1"/>
  <c r="AM708" i="4"/>
  <c r="AM708" i="10" s="1"/>
  <c r="P769" i="4"/>
  <c r="P769" i="10" s="1"/>
  <c r="T769" i="4"/>
  <c r="T769" i="10" s="1"/>
  <c r="X769" i="4"/>
  <c r="X769" i="10" s="1"/>
  <c r="AB769" i="4"/>
  <c r="AB769" i="10" s="1"/>
  <c r="AF769" i="4"/>
  <c r="AF769" i="10" s="1"/>
  <c r="AJ769" i="4"/>
  <c r="AJ769" i="10" s="1"/>
  <c r="AN769" i="4"/>
  <c r="AN769" i="10" s="1"/>
  <c r="AR769" i="4"/>
  <c r="AR769" i="10" s="1"/>
  <c r="Q769" i="4"/>
  <c r="Q769" i="10" s="1"/>
  <c r="U769" i="4"/>
  <c r="U769" i="10" s="1"/>
  <c r="Y769" i="4"/>
  <c r="Y769" i="10" s="1"/>
  <c r="AC769" i="4"/>
  <c r="AC769" i="10" s="1"/>
  <c r="AG769" i="4"/>
  <c r="AG769" i="10" s="1"/>
  <c r="AK769" i="4"/>
  <c r="AK769" i="10" s="1"/>
  <c r="AO769" i="4"/>
  <c r="AO769" i="10" s="1"/>
  <c r="M769" i="4"/>
  <c r="M769" i="10" s="1"/>
  <c r="N769" i="4"/>
  <c r="N769" i="10" s="1"/>
  <c r="V769" i="4"/>
  <c r="V769" i="10" s="1"/>
  <c r="AD769" i="4"/>
  <c r="AD769" i="10" s="1"/>
  <c r="AL769" i="4"/>
  <c r="AL769" i="10" s="1"/>
  <c r="O769" i="4"/>
  <c r="O769" i="10" s="1"/>
  <c r="W769" i="4"/>
  <c r="W769" i="10" s="1"/>
  <c r="AE769" i="4"/>
  <c r="AE769" i="10" s="1"/>
  <c r="AM769" i="4"/>
  <c r="AM769" i="10" s="1"/>
  <c r="R769" i="4"/>
  <c r="R769" i="10" s="1"/>
  <c r="AH769" i="4"/>
  <c r="AH769" i="10" s="1"/>
  <c r="S769" i="4"/>
  <c r="S769" i="10" s="1"/>
  <c r="AI769" i="4"/>
  <c r="AI769" i="10" s="1"/>
  <c r="Z769" i="4"/>
  <c r="Z769" i="10" s="1"/>
  <c r="AA769" i="4"/>
  <c r="AA769" i="10" s="1"/>
  <c r="AP769" i="4"/>
  <c r="AP769" i="10" s="1"/>
  <c r="AQ769" i="4"/>
  <c r="AQ769" i="10" s="1"/>
  <c r="O766" i="4"/>
  <c r="O766" i="10" s="1"/>
  <c r="S766" i="4"/>
  <c r="S766" i="10" s="1"/>
  <c r="Q766" i="4"/>
  <c r="Q766" i="10" s="1"/>
  <c r="V766" i="4"/>
  <c r="V766" i="10" s="1"/>
  <c r="Z766" i="4"/>
  <c r="Z766" i="10" s="1"/>
  <c r="AD766" i="4"/>
  <c r="AD766" i="10" s="1"/>
  <c r="AH766" i="4"/>
  <c r="AH766" i="10" s="1"/>
  <c r="AL766" i="4"/>
  <c r="AL766" i="10" s="1"/>
  <c r="AP766" i="4"/>
  <c r="AP766" i="10" s="1"/>
  <c r="R766" i="4"/>
  <c r="R766" i="10" s="1"/>
  <c r="W766" i="4"/>
  <c r="W766" i="10" s="1"/>
  <c r="AA766" i="4"/>
  <c r="AA766" i="10" s="1"/>
  <c r="AE766" i="4"/>
  <c r="AE766" i="10" s="1"/>
  <c r="AI766" i="4"/>
  <c r="AI766" i="10" s="1"/>
  <c r="AM766" i="4"/>
  <c r="AM766" i="10" s="1"/>
  <c r="AQ766" i="4"/>
  <c r="AQ766" i="10" s="1"/>
  <c r="T766" i="4"/>
  <c r="T766" i="10" s="1"/>
  <c r="AB766" i="4"/>
  <c r="AB766" i="10" s="1"/>
  <c r="AJ766" i="4"/>
  <c r="AJ766" i="10" s="1"/>
  <c r="AR766" i="4"/>
  <c r="AR766" i="10" s="1"/>
  <c r="U766" i="4"/>
  <c r="U766" i="10" s="1"/>
  <c r="AC766" i="4"/>
  <c r="AC766" i="10" s="1"/>
  <c r="AK766" i="4"/>
  <c r="AK766" i="10" s="1"/>
  <c r="M766" i="4"/>
  <c r="M766" i="10" s="1"/>
  <c r="N766" i="4"/>
  <c r="N766" i="10" s="1"/>
  <c r="AF766" i="4"/>
  <c r="AF766" i="10" s="1"/>
  <c r="P766" i="4"/>
  <c r="P766" i="10" s="1"/>
  <c r="AG766" i="4"/>
  <c r="AG766" i="10" s="1"/>
  <c r="X766" i="4"/>
  <c r="X766" i="10" s="1"/>
  <c r="Y766" i="4"/>
  <c r="Y766" i="10" s="1"/>
  <c r="AN766" i="4"/>
  <c r="AN766" i="10" s="1"/>
  <c r="AO766" i="4"/>
  <c r="AO766" i="10" s="1"/>
  <c r="O767" i="4"/>
  <c r="S767" i="4"/>
  <c r="W767" i="4"/>
  <c r="AA767" i="4"/>
  <c r="AE767" i="4"/>
  <c r="AI767" i="4"/>
  <c r="AM767" i="4"/>
  <c r="AQ767" i="4"/>
  <c r="P767" i="4"/>
  <c r="T767" i="4"/>
  <c r="X767" i="4"/>
  <c r="AB767" i="4"/>
  <c r="AF767" i="4"/>
  <c r="AJ767" i="4"/>
  <c r="AN767" i="4"/>
  <c r="AR767" i="4"/>
  <c r="U767" i="4"/>
  <c r="AC767" i="4"/>
  <c r="AK767" i="4"/>
  <c r="M767" i="4"/>
  <c r="N767" i="4"/>
  <c r="V767" i="4"/>
  <c r="AD767" i="4"/>
  <c r="AL767" i="4"/>
  <c r="Q767" i="4"/>
  <c r="AG767" i="4"/>
  <c r="R767" i="4"/>
  <c r="AH767" i="4"/>
  <c r="Y767" i="4"/>
  <c r="Z767" i="4"/>
  <c r="AO767" i="4"/>
  <c r="AP767" i="4"/>
  <c r="O772" i="4"/>
  <c r="O772" i="10" s="1"/>
  <c r="S772" i="4"/>
  <c r="S772" i="10" s="1"/>
  <c r="W772" i="4"/>
  <c r="W772" i="10" s="1"/>
  <c r="AA772" i="4"/>
  <c r="AA772" i="10" s="1"/>
  <c r="AE772" i="4"/>
  <c r="AE772" i="10" s="1"/>
  <c r="AI772" i="4"/>
  <c r="AI772" i="10" s="1"/>
  <c r="AM772" i="4"/>
  <c r="AM772" i="10" s="1"/>
  <c r="AQ772" i="4"/>
  <c r="AQ772" i="10" s="1"/>
  <c r="M772" i="4"/>
  <c r="M772" i="10" s="1"/>
  <c r="P772" i="4"/>
  <c r="P772" i="10" s="1"/>
  <c r="T772" i="4"/>
  <c r="T772" i="10" s="1"/>
  <c r="X772" i="4"/>
  <c r="X772" i="10" s="1"/>
  <c r="AB772" i="4"/>
  <c r="AB772" i="10" s="1"/>
  <c r="AF772" i="4"/>
  <c r="AF772" i="10" s="1"/>
  <c r="AJ772" i="4"/>
  <c r="AJ772" i="10" s="1"/>
  <c r="AN772" i="4"/>
  <c r="AN772" i="10" s="1"/>
  <c r="AR772" i="4"/>
  <c r="AR772" i="10" s="1"/>
  <c r="Q772" i="4"/>
  <c r="Q772" i="10" s="1"/>
  <c r="Y772" i="4"/>
  <c r="Y772" i="10" s="1"/>
  <c r="AG772" i="4"/>
  <c r="AG772" i="10" s="1"/>
  <c r="AO772" i="4"/>
  <c r="AO772" i="10" s="1"/>
  <c r="R772" i="4"/>
  <c r="R772" i="10" s="1"/>
  <c r="Z772" i="4"/>
  <c r="Z772" i="10" s="1"/>
  <c r="AH772" i="4"/>
  <c r="AH772" i="10" s="1"/>
  <c r="AP772" i="4"/>
  <c r="AP772" i="10" s="1"/>
  <c r="U772" i="4"/>
  <c r="U772" i="10" s="1"/>
  <c r="AK772" i="4"/>
  <c r="AK772" i="10" s="1"/>
  <c r="V772" i="4"/>
  <c r="V772" i="10" s="1"/>
  <c r="AL772" i="4"/>
  <c r="AL772" i="10" s="1"/>
  <c r="AC772" i="4"/>
  <c r="AC772" i="10" s="1"/>
  <c r="AD772" i="4"/>
  <c r="AD772" i="10" s="1"/>
  <c r="N772" i="4"/>
  <c r="N772" i="10" s="1"/>
  <c r="N779" i="4"/>
  <c r="N779" i="10" s="1"/>
  <c r="R779" i="4"/>
  <c r="R779" i="10" s="1"/>
  <c r="V779" i="4"/>
  <c r="V779" i="10" s="1"/>
  <c r="Z779" i="4"/>
  <c r="Z779" i="10" s="1"/>
  <c r="AD779" i="4"/>
  <c r="AD779" i="10" s="1"/>
  <c r="AH779" i="4"/>
  <c r="AH779" i="10" s="1"/>
  <c r="AL779" i="4"/>
  <c r="AL779" i="10" s="1"/>
  <c r="AP779" i="4"/>
  <c r="AP779" i="10" s="1"/>
  <c r="O779" i="4"/>
  <c r="O779" i="10" s="1"/>
  <c r="S779" i="4"/>
  <c r="S779" i="10" s="1"/>
  <c r="W779" i="4"/>
  <c r="W779" i="10" s="1"/>
  <c r="AA779" i="4"/>
  <c r="AA779" i="10" s="1"/>
  <c r="AE779" i="4"/>
  <c r="AE779" i="10" s="1"/>
  <c r="AI779" i="4"/>
  <c r="AI779" i="10" s="1"/>
  <c r="AM779" i="4"/>
  <c r="AM779" i="10" s="1"/>
  <c r="AQ779" i="4"/>
  <c r="AQ779" i="10" s="1"/>
  <c r="T779" i="4"/>
  <c r="T779" i="10" s="1"/>
  <c r="AB779" i="4"/>
  <c r="AB779" i="10" s="1"/>
  <c r="AJ779" i="4"/>
  <c r="AJ779" i="10" s="1"/>
  <c r="AR779" i="4"/>
  <c r="AR779" i="10" s="1"/>
  <c r="U779" i="4"/>
  <c r="U779" i="10" s="1"/>
  <c r="AC779" i="4"/>
  <c r="AC779" i="10" s="1"/>
  <c r="AK779" i="4"/>
  <c r="AK779" i="10" s="1"/>
  <c r="M779" i="4"/>
  <c r="M779" i="10" s="1"/>
  <c r="P779" i="4"/>
  <c r="P779" i="10" s="1"/>
  <c r="AF779" i="4"/>
  <c r="AF779" i="10" s="1"/>
  <c r="Q779" i="4"/>
  <c r="Q779" i="10" s="1"/>
  <c r="AG779" i="4"/>
  <c r="AG779" i="10" s="1"/>
  <c r="X779" i="4"/>
  <c r="X779" i="10" s="1"/>
  <c r="Y779" i="4"/>
  <c r="Y779" i="10" s="1"/>
  <c r="AN779" i="4"/>
  <c r="AN779" i="10" s="1"/>
  <c r="AO779" i="4"/>
  <c r="AO779" i="10" s="1"/>
  <c r="O806" i="4"/>
  <c r="S806" i="4"/>
  <c r="W806" i="4"/>
  <c r="AA806" i="4"/>
  <c r="AE806" i="4"/>
  <c r="AI806" i="4"/>
  <c r="AM806" i="4"/>
  <c r="AQ806" i="4"/>
  <c r="P806" i="4"/>
  <c r="T806" i="4"/>
  <c r="X806" i="4"/>
  <c r="AB806" i="4"/>
  <c r="AF806" i="4"/>
  <c r="AJ806" i="4"/>
  <c r="AN806" i="4"/>
  <c r="AR806" i="4"/>
  <c r="Q806" i="4"/>
  <c r="Y806" i="4"/>
  <c r="AG806" i="4"/>
  <c r="AO806" i="4"/>
  <c r="M806" i="4"/>
  <c r="R806" i="4"/>
  <c r="Z806" i="4"/>
  <c r="AH806" i="4"/>
  <c r="AP806" i="4"/>
  <c r="U806" i="4"/>
  <c r="AK806" i="4"/>
  <c r="V806" i="4"/>
  <c r="AL806" i="4"/>
  <c r="AC806" i="4"/>
  <c r="AD806" i="4"/>
  <c r="N806" i="4"/>
  <c r="O822" i="4"/>
  <c r="O822" i="10" s="1"/>
  <c r="S822" i="4"/>
  <c r="S822" i="10" s="1"/>
  <c r="W822" i="4"/>
  <c r="W822" i="10" s="1"/>
  <c r="AA822" i="4"/>
  <c r="AA822" i="10" s="1"/>
  <c r="AE822" i="4"/>
  <c r="AE822" i="10" s="1"/>
  <c r="AI822" i="4"/>
  <c r="AI822" i="10" s="1"/>
  <c r="AM822" i="4"/>
  <c r="AM822" i="10" s="1"/>
  <c r="AQ822" i="4"/>
  <c r="AQ822" i="10" s="1"/>
  <c r="M822" i="4"/>
  <c r="M822" i="10" s="1"/>
  <c r="P822" i="4"/>
  <c r="P822" i="10" s="1"/>
  <c r="T822" i="4"/>
  <c r="T822" i="10" s="1"/>
  <c r="X822" i="4"/>
  <c r="X822" i="10" s="1"/>
  <c r="AB822" i="4"/>
  <c r="AB822" i="10" s="1"/>
  <c r="AF822" i="4"/>
  <c r="AF822" i="10" s="1"/>
  <c r="AJ822" i="4"/>
  <c r="AJ822" i="10" s="1"/>
  <c r="AN822" i="4"/>
  <c r="AN822" i="10" s="1"/>
  <c r="AR822" i="4"/>
  <c r="AR822" i="10" s="1"/>
  <c r="Q822" i="4"/>
  <c r="Q822" i="10" s="1"/>
  <c r="U822" i="4"/>
  <c r="U822" i="10" s="1"/>
  <c r="Y822" i="4"/>
  <c r="Y822" i="10" s="1"/>
  <c r="AC822" i="4"/>
  <c r="AC822" i="10" s="1"/>
  <c r="AG822" i="4"/>
  <c r="AG822" i="10" s="1"/>
  <c r="AK822" i="4"/>
  <c r="AK822" i="10" s="1"/>
  <c r="AO822" i="4"/>
  <c r="AO822" i="10" s="1"/>
  <c r="Z822" i="4"/>
  <c r="Z822" i="10" s="1"/>
  <c r="AP822" i="4"/>
  <c r="AP822" i="10" s="1"/>
  <c r="N822" i="4"/>
  <c r="N822" i="10" s="1"/>
  <c r="AD822" i="4"/>
  <c r="AD822" i="10" s="1"/>
  <c r="AH822" i="4"/>
  <c r="AH822" i="10" s="1"/>
  <c r="AL822" i="4"/>
  <c r="AL822" i="10" s="1"/>
  <c r="R822" i="4"/>
  <c r="R822" i="10" s="1"/>
  <c r="V822" i="4"/>
  <c r="V822" i="10" s="1"/>
  <c r="Q824" i="4"/>
  <c r="Q824" i="10" s="1"/>
  <c r="U824" i="4"/>
  <c r="U824" i="10" s="1"/>
  <c r="Y824" i="4"/>
  <c r="Y824" i="10" s="1"/>
  <c r="AC824" i="4"/>
  <c r="AC824" i="10" s="1"/>
  <c r="AG824" i="4"/>
  <c r="AG824" i="10" s="1"/>
  <c r="AK824" i="4"/>
  <c r="AK824" i="10" s="1"/>
  <c r="AO824" i="4"/>
  <c r="AO824" i="10" s="1"/>
  <c r="R824" i="4"/>
  <c r="R824" i="10" s="1"/>
  <c r="W824" i="4"/>
  <c r="W824" i="10" s="1"/>
  <c r="AB824" i="4"/>
  <c r="AB824" i="10" s="1"/>
  <c r="AH824" i="4"/>
  <c r="AH824" i="10" s="1"/>
  <c r="AM824" i="4"/>
  <c r="AM824" i="10" s="1"/>
  <c r="AR824" i="4"/>
  <c r="AR824" i="10" s="1"/>
  <c r="N824" i="4"/>
  <c r="N824" i="10" s="1"/>
  <c r="S824" i="4"/>
  <c r="S824" i="10" s="1"/>
  <c r="X824" i="4"/>
  <c r="X824" i="10" s="1"/>
  <c r="AD824" i="4"/>
  <c r="AD824" i="10" s="1"/>
  <c r="AI824" i="4"/>
  <c r="AI824" i="10" s="1"/>
  <c r="AN824" i="4"/>
  <c r="AN824" i="10" s="1"/>
  <c r="T824" i="4"/>
  <c r="T824" i="10" s="1"/>
  <c r="AE824" i="4"/>
  <c r="AE824" i="10" s="1"/>
  <c r="AP824" i="4"/>
  <c r="AP824" i="10" s="1"/>
  <c r="V824" i="4"/>
  <c r="V824" i="10" s="1"/>
  <c r="AF824" i="4"/>
  <c r="AF824" i="10" s="1"/>
  <c r="AQ824" i="4"/>
  <c r="AQ824" i="10" s="1"/>
  <c r="Z824" i="4"/>
  <c r="Z824" i="10" s="1"/>
  <c r="M824" i="4"/>
  <c r="M824" i="10" s="1"/>
  <c r="AA824" i="4"/>
  <c r="AA824" i="10" s="1"/>
  <c r="O824" i="4"/>
  <c r="O824" i="10" s="1"/>
  <c r="P824" i="4"/>
  <c r="P824" i="10" s="1"/>
  <c r="AJ824" i="4"/>
  <c r="AJ824" i="10" s="1"/>
  <c r="AL824" i="4"/>
  <c r="AL824" i="10" s="1"/>
  <c r="P256" i="4"/>
  <c r="P256" i="10" s="1"/>
  <c r="T256" i="4"/>
  <c r="T256" i="10" s="1"/>
  <c r="X256" i="4"/>
  <c r="X256" i="10" s="1"/>
  <c r="AB256" i="4"/>
  <c r="AB256" i="10" s="1"/>
  <c r="AF256" i="4"/>
  <c r="AF256" i="10" s="1"/>
  <c r="AJ256" i="4"/>
  <c r="AJ256" i="10" s="1"/>
  <c r="AN256" i="4"/>
  <c r="AN256" i="10" s="1"/>
  <c r="AR256" i="4"/>
  <c r="AR256" i="10" s="1"/>
  <c r="Q256" i="4"/>
  <c r="Q256" i="10" s="1"/>
  <c r="U256" i="4"/>
  <c r="U256" i="10" s="1"/>
  <c r="Y256" i="4"/>
  <c r="Y256" i="10" s="1"/>
  <c r="AC256" i="4"/>
  <c r="AC256" i="10" s="1"/>
  <c r="AG256" i="4"/>
  <c r="AG256" i="10" s="1"/>
  <c r="AK256" i="4"/>
  <c r="AK256" i="10" s="1"/>
  <c r="AO256" i="4"/>
  <c r="AO256" i="10" s="1"/>
  <c r="R256" i="4"/>
  <c r="R256" i="10" s="1"/>
  <c r="Z256" i="4"/>
  <c r="Z256" i="10" s="1"/>
  <c r="AH256" i="4"/>
  <c r="AH256" i="10" s="1"/>
  <c r="AP256" i="4"/>
  <c r="AP256" i="10" s="1"/>
  <c r="N256" i="4"/>
  <c r="N256" i="10" s="1"/>
  <c r="V256" i="4"/>
  <c r="V256" i="10" s="1"/>
  <c r="AD256" i="4"/>
  <c r="AD256" i="10" s="1"/>
  <c r="AL256" i="4"/>
  <c r="AL256" i="10" s="1"/>
  <c r="M256" i="4"/>
  <c r="M256" i="10" s="1"/>
  <c r="S256" i="4"/>
  <c r="S256" i="10" s="1"/>
  <c r="AI256" i="4"/>
  <c r="AI256" i="10" s="1"/>
  <c r="W256" i="4"/>
  <c r="W256" i="10" s="1"/>
  <c r="AM256" i="4"/>
  <c r="AM256" i="10" s="1"/>
  <c r="AA256" i="4"/>
  <c r="AA256" i="10" s="1"/>
  <c r="O256" i="4"/>
  <c r="O256" i="10" s="1"/>
  <c r="AQ256" i="4"/>
  <c r="AQ256" i="10" s="1"/>
  <c r="AE256" i="4"/>
  <c r="AE256" i="10" s="1"/>
  <c r="O227" i="4"/>
  <c r="AQ227" i="4"/>
  <c r="P227" i="4"/>
  <c r="AR227" i="4"/>
  <c r="N227" i="4"/>
  <c r="AP227" i="4"/>
  <c r="M227" i="4"/>
  <c r="Q227" i="4"/>
  <c r="N226" i="4"/>
  <c r="N226" i="10" s="1"/>
  <c r="AP226" i="4"/>
  <c r="AP226" i="10" s="1"/>
  <c r="O226" i="4"/>
  <c r="O226" i="10" s="1"/>
  <c r="AQ226" i="4"/>
  <c r="AQ226" i="10" s="1"/>
  <c r="U226" i="4"/>
  <c r="U226" i="10" s="1"/>
  <c r="T226" i="4"/>
  <c r="T226" i="10" s="1"/>
  <c r="AJ226" i="4"/>
  <c r="AJ226" i="10" s="1"/>
  <c r="P226" i="4"/>
  <c r="P226" i="10" s="1"/>
  <c r="Q428" i="4"/>
  <c r="U428" i="4"/>
  <c r="U415" i="4" s="1"/>
  <c r="Y428" i="4"/>
  <c r="AC428" i="4"/>
  <c r="AG428" i="4"/>
  <c r="AK428" i="4"/>
  <c r="AO428" i="4"/>
  <c r="N428" i="4"/>
  <c r="R428" i="4"/>
  <c r="V428" i="4"/>
  <c r="Z428" i="4"/>
  <c r="AD428" i="4"/>
  <c r="AH428" i="4"/>
  <c r="AL428" i="4"/>
  <c r="AP428" i="4"/>
  <c r="M428" i="4"/>
  <c r="O428" i="4"/>
  <c r="W428" i="4"/>
  <c r="AE428" i="4"/>
  <c r="AM428" i="4"/>
  <c r="P428" i="4"/>
  <c r="P415" i="4" s="1"/>
  <c r="X428" i="4"/>
  <c r="AF428" i="4"/>
  <c r="AN428" i="4"/>
  <c r="AB428" i="4"/>
  <c r="AB415" i="4" s="1"/>
  <c r="AR428" i="4"/>
  <c r="T428" i="4"/>
  <c r="AJ428" i="4"/>
  <c r="AI428" i="4"/>
  <c r="AQ428" i="4"/>
  <c r="AQ415" i="4" s="1"/>
  <c r="S428" i="4"/>
  <c r="AA428" i="4"/>
  <c r="N245" i="4"/>
  <c r="N245" i="10" s="1"/>
  <c r="R245" i="4"/>
  <c r="R245" i="10" s="1"/>
  <c r="V245" i="4"/>
  <c r="V245" i="10" s="1"/>
  <c r="Z245" i="4"/>
  <c r="Z245" i="10" s="1"/>
  <c r="AD245" i="4"/>
  <c r="AD245" i="10" s="1"/>
  <c r="AH245" i="4"/>
  <c r="AH245" i="10" s="1"/>
  <c r="AL245" i="4"/>
  <c r="AL245" i="10" s="1"/>
  <c r="AP245" i="4"/>
  <c r="AP245" i="10" s="1"/>
  <c r="M245" i="4"/>
  <c r="M245" i="10" s="1"/>
  <c r="O245" i="4"/>
  <c r="O245" i="10" s="1"/>
  <c r="S245" i="4"/>
  <c r="S245" i="10" s="1"/>
  <c r="W245" i="4"/>
  <c r="W245" i="10" s="1"/>
  <c r="AA245" i="4"/>
  <c r="AA245" i="10" s="1"/>
  <c r="AE245" i="4"/>
  <c r="AE245" i="10" s="1"/>
  <c r="AI245" i="4"/>
  <c r="AI245" i="10" s="1"/>
  <c r="AM245" i="4"/>
  <c r="AM245" i="10" s="1"/>
  <c r="AQ245" i="4"/>
  <c r="AQ245" i="10" s="1"/>
  <c r="T245" i="4"/>
  <c r="T245" i="10" s="1"/>
  <c r="AB245" i="4"/>
  <c r="AB245" i="10" s="1"/>
  <c r="AJ245" i="4"/>
  <c r="AJ245" i="10" s="1"/>
  <c r="AR245" i="4"/>
  <c r="AR245" i="10" s="1"/>
  <c r="P245" i="4"/>
  <c r="P245" i="10" s="1"/>
  <c r="X245" i="4"/>
  <c r="X245" i="10" s="1"/>
  <c r="AF245" i="4"/>
  <c r="AF245" i="10" s="1"/>
  <c r="AN245" i="4"/>
  <c r="AN245" i="10" s="1"/>
  <c r="U245" i="4"/>
  <c r="U245" i="10" s="1"/>
  <c r="AK245" i="4"/>
  <c r="AK245" i="10" s="1"/>
  <c r="Y245" i="4"/>
  <c r="Y245" i="10" s="1"/>
  <c r="AO245" i="4"/>
  <c r="AO245" i="10" s="1"/>
  <c r="AC245" i="4"/>
  <c r="AC245" i="10" s="1"/>
  <c r="Q245" i="4"/>
  <c r="Q245" i="10" s="1"/>
  <c r="AG245" i="4"/>
  <c r="AG245" i="10" s="1"/>
  <c r="O132" i="4"/>
  <c r="S132" i="4"/>
  <c r="W132" i="4"/>
  <c r="AA132" i="4"/>
  <c r="AE132" i="4"/>
  <c r="AI132" i="4"/>
  <c r="AM132" i="4"/>
  <c r="AQ132" i="4"/>
  <c r="P132" i="4"/>
  <c r="T132" i="4"/>
  <c r="X132" i="4"/>
  <c r="AB132" i="4"/>
  <c r="AF132" i="4"/>
  <c r="AJ132" i="4"/>
  <c r="AN132" i="4"/>
  <c r="AR132" i="4"/>
  <c r="M132" i="4"/>
  <c r="Q132" i="4"/>
  <c r="U132" i="4"/>
  <c r="Y132" i="4"/>
  <c r="AC132" i="4"/>
  <c r="AG132" i="4"/>
  <c r="AK132" i="4"/>
  <c r="AO132" i="4"/>
  <c r="Z132" i="4"/>
  <c r="AP132" i="4"/>
  <c r="N132" i="4"/>
  <c r="AD132" i="4"/>
  <c r="R132" i="4"/>
  <c r="AH132" i="4"/>
  <c r="AL132" i="4"/>
  <c r="V132" i="4"/>
  <c r="Q134" i="4"/>
  <c r="Q134" i="10" s="1"/>
  <c r="U134" i="4"/>
  <c r="U134" i="10" s="1"/>
  <c r="Y134" i="4"/>
  <c r="Y134" i="10" s="1"/>
  <c r="AC134" i="4"/>
  <c r="AC134" i="10" s="1"/>
  <c r="AG134" i="4"/>
  <c r="AG134" i="10" s="1"/>
  <c r="AK134" i="4"/>
  <c r="AK134" i="10" s="1"/>
  <c r="AO134" i="4"/>
  <c r="AO134" i="10" s="1"/>
  <c r="N134" i="4"/>
  <c r="N134" i="10" s="1"/>
  <c r="R134" i="4"/>
  <c r="R134" i="10" s="1"/>
  <c r="V134" i="4"/>
  <c r="V134" i="10" s="1"/>
  <c r="Z134" i="4"/>
  <c r="Z134" i="10" s="1"/>
  <c r="AD134" i="4"/>
  <c r="AD134" i="10" s="1"/>
  <c r="AH134" i="4"/>
  <c r="AH134" i="10" s="1"/>
  <c r="AL134" i="4"/>
  <c r="AL134" i="10" s="1"/>
  <c r="AP134" i="4"/>
  <c r="AP134" i="10" s="1"/>
  <c r="M134" i="4"/>
  <c r="M134" i="10" s="1"/>
  <c r="O134" i="4"/>
  <c r="O134" i="10" s="1"/>
  <c r="S134" i="4"/>
  <c r="S134" i="10" s="1"/>
  <c r="W134" i="4"/>
  <c r="W134" i="10" s="1"/>
  <c r="AA134" i="4"/>
  <c r="AA134" i="10" s="1"/>
  <c r="AE134" i="4"/>
  <c r="AE134" i="10" s="1"/>
  <c r="AI134" i="4"/>
  <c r="AI134" i="10" s="1"/>
  <c r="AM134" i="4"/>
  <c r="AM134" i="10" s="1"/>
  <c r="AQ134" i="4"/>
  <c r="AQ134" i="10" s="1"/>
  <c r="AB134" i="4"/>
  <c r="AB134" i="10" s="1"/>
  <c r="AR134" i="4"/>
  <c r="AR134" i="10" s="1"/>
  <c r="P134" i="4"/>
  <c r="P134" i="10" s="1"/>
  <c r="AF134" i="4"/>
  <c r="AF134" i="10" s="1"/>
  <c r="T134" i="4"/>
  <c r="T134" i="10" s="1"/>
  <c r="AJ134" i="4"/>
  <c r="AJ134" i="10" s="1"/>
  <c r="AN134" i="4"/>
  <c r="AN134" i="10" s="1"/>
  <c r="X134" i="4"/>
  <c r="X134" i="10" s="1"/>
  <c r="P133" i="4"/>
  <c r="T133" i="4"/>
  <c r="X133" i="4"/>
  <c r="AB133" i="4"/>
  <c r="AF133" i="4"/>
  <c r="AJ133" i="4"/>
  <c r="AN133" i="4"/>
  <c r="AR133" i="4"/>
  <c r="M133" i="4"/>
  <c r="Q133" i="4"/>
  <c r="U133" i="4"/>
  <c r="Y133" i="4"/>
  <c r="AC133" i="4"/>
  <c r="AG133" i="4"/>
  <c r="AK133" i="4"/>
  <c r="AO133" i="4"/>
  <c r="N133" i="4"/>
  <c r="R133" i="4"/>
  <c r="V133" i="4"/>
  <c r="Z133" i="4"/>
  <c r="AD133" i="4"/>
  <c r="AH133" i="4"/>
  <c r="AL133" i="4"/>
  <c r="AP133" i="4"/>
  <c r="AA133" i="4"/>
  <c r="AQ133" i="4"/>
  <c r="O133" i="4"/>
  <c r="AE133" i="4"/>
  <c r="S133" i="4"/>
  <c r="AI133" i="4"/>
  <c r="W133" i="4"/>
  <c r="AM133" i="4"/>
  <c r="AI176" i="4"/>
  <c r="AI176" i="10" s="1"/>
  <c r="X92" i="4"/>
  <c r="X92" i="10" s="1"/>
  <c r="Y92" i="4"/>
  <c r="Y92" i="10" s="1"/>
  <c r="U187" i="4"/>
  <c r="U187" i="10" s="1"/>
  <c r="AK187" i="4"/>
  <c r="AK187" i="10" s="1"/>
  <c r="AM187" i="4"/>
  <c r="AM187" i="10" s="1"/>
  <c r="X187" i="4"/>
  <c r="X187" i="10" s="1"/>
  <c r="AG84" i="4"/>
  <c r="AG84" i="10" s="1"/>
  <c r="Q174" i="4"/>
  <c r="Q174" i="10" s="1"/>
  <c r="T83" i="4"/>
  <c r="T83" i="10" s="1"/>
  <c r="AE172" i="4"/>
  <c r="AP81" i="4"/>
  <c r="AP81" i="10" s="1"/>
  <c r="R175" i="4"/>
  <c r="R175" i="10" s="1"/>
  <c r="P137" i="4"/>
  <c r="P137" i="10" s="1"/>
  <c r="T137" i="4"/>
  <c r="T137" i="10" s="1"/>
  <c r="X137" i="4"/>
  <c r="X137" i="10" s="1"/>
  <c r="AB137" i="4"/>
  <c r="AB137" i="10" s="1"/>
  <c r="AF137" i="4"/>
  <c r="AF137" i="10" s="1"/>
  <c r="AJ137" i="4"/>
  <c r="AJ137" i="10" s="1"/>
  <c r="AN137" i="4"/>
  <c r="AN137" i="10" s="1"/>
  <c r="AR137" i="4"/>
  <c r="AR137" i="10" s="1"/>
  <c r="M137" i="4"/>
  <c r="M137" i="10" s="1"/>
  <c r="Q137" i="4"/>
  <c r="Q137" i="10" s="1"/>
  <c r="U137" i="4"/>
  <c r="U137" i="10" s="1"/>
  <c r="Y137" i="4"/>
  <c r="Y137" i="10" s="1"/>
  <c r="AC137" i="4"/>
  <c r="AC137" i="10" s="1"/>
  <c r="AG137" i="4"/>
  <c r="AG137" i="10" s="1"/>
  <c r="AK137" i="4"/>
  <c r="AK137" i="10" s="1"/>
  <c r="AO137" i="4"/>
  <c r="AO137" i="10" s="1"/>
  <c r="N137" i="4"/>
  <c r="N137" i="10" s="1"/>
  <c r="R137" i="4"/>
  <c r="R137" i="10" s="1"/>
  <c r="V137" i="4"/>
  <c r="V137" i="10" s="1"/>
  <c r="Z137" i="4"/>
  <c r="Z137" i="10" s="1"/>
  <c r="AD137" i="4"/>
  <c r="AD137" i="10" s="1"/>
  <c r="AH137" i="4"/>
  <c r="AH137" i="10" s="1"/>
  <c r="AL137" i="4"/>
  <c r="AL137" i="10" s="1"/>
  <c r="AP137" i="4"/>
  <c r="AP137" i="10" s="1"/>
  <c r="O137" i="4"/>
  <c r="O137" i="10" s="1"/>
  <c r="AE137" i="4"/>
  <c r="AE137" i="10" s="1"/>
  <c r="S137" i="4"/>
  <c r="S137" i="10" s="1"/>
  <c r="AI137" i="4"/>
  <c r="AI137" i="10" s="1"/>
  <c r="W137" i="4"/>
  <c r="W137" i="10" s="1"/>
  <c r="AM137" i="4"/>
  <c r="AM137" i="10" s="1"/>
  <c r="AA137" i="4"/>
  <c r="AA137" i="10" s="1"/>
  <c r="AQ137" i="4"/>
  <c r="AQ137" i="10" s="1"/>
  <c r="AB80" i="4"/>
  <c r="AB935" i="4" s="1"/>
  <c r="AH164" i="4"/>
  <c r="AH164" i="10" s="1"/>
  <c r="O136" i="4"/>
  <c r="O136" i="10" s="1"/>
  <c r="S136" i="4"/>
  <c r="S136" i="10" s="1"/>
  <c r="W136" i="4"/>
  <c r="W136" i="10" s="1"/>
  <c r="AA136" i="4"/>
  <c r="AA136" i="10" s="1"/>
  <c r="AE136" i="4"/>
  <c r="AE136" i="10" s="1"/>
  <c r="AI136" i="4"/>
  <c r="AM136" i="4"/>
  <c r="AM136" i="10" s="1"/>
  <c r="AQ136" i="4"/>
  <c r="AQ136" i="10" s="1"/>
  <c r="P136" i="4"/>
  <c r="P136" i="10" s="1"/>
  <c r="T136" i="4"/>
  <c r="T136" i="10" s="1"/>
  <c r="X136" i="4"/>
  <c r="X136" i="10" s="1"/>
  <c r="AB136" i="4"/>
  <c r="AB136" i="10" s="1"/>
  <c r="AF136" i="4"/>
  <c r="AF136" i="10" s="1"/>
  <c r="AJ136" i="4"/>
  <c r="AJ136" i="10" s="1"/>
  <c r="AN136" i="4"/>
  <c r="AN136" i="10" s="1"/>
  <c r="AR136" i="4"/>
  <c r="AR136" i="10" s="1"/>
  <c r="Q136" i="4"/>
  <c r="Q136" i="10" s="1"/>
  <c r="U136" i="4"/>
  <c r="U136" i="10" s="1"/>
  <c r="Y136" i="4"/>
  <c r="Y136" i="10" s="1"/>
  <c r="AC136" i="4"/>
  <c r="AC136" i="10" s="1"/>
  <c r="AG136" i="4"/>
  <c r="AG136" i="10" s="1"/>
  <c r="AK136" i="4"/>
  <c r="AK136" i="10" s="1"/>
  <c r="AO136" i="4"/>
  <c r="AO136" i="10" s="1"/>
  <c r="N136" i="4"/>
  <c r="N136" i="10" s="1"/>
  <c r="AD136" i="4"/>
  <c r="AD136" i="10" s="1"/>
  <c r="M136" i="4"/>
  <c r="M136" i="10" s="1"/>
  <c r="R136" i="4"/>
  <c r="R136" i="10" s="1"/>
  <c r="AH136" i="4"/>
  <c r="AH136" i="10" s="1"/>
  <c r="V136" i="4"/>
  <c r="V136" i="10" s="1"/>
  <c r="AL136" i="4"/>
  <c r="AL136" i="10" s="1"/>
  <c r="AP136" i="4"/>
  <c r="AP136" i="10" s="1"/>
  <c r="Z136" i="4"/>
  <c r="Z136" i="10" s="1"/>
  <c r="AA79" i="4"/>
  <c r="T93" i="4"/>
  <c r="U93" i="4"/>
  <c r="V93" i="4"/>
  <c r="AL93" i="4"/>
  <c r="N131" i="4"/>
  <c r="N131" i="10" s="1"/>
  <c r="R131" i="4"/>
  <c r="R131" i="10" s="1"/>
  <c r="V131" i="4"/>
  <c r="V131" i="10" s="1"/>
  <c r="Z131" i="4"/>
  <c r="Z131" i="10" s="1"/>
  <c r="AD131" i="4"/>
  <c r="AH131" i="4"/>
  <c r="AH131" i="10" s="1"/>
  <c r="AL131" i="4"/>
  <c r="AL131" i="10" s="1"/>
  <c r="AP131" i="4"/>
  <c r="AP131" i="10" s="1"/>
  <c r="O131" i="4"/>
  <c r="O131" i="10" s="1"/>
  <c r="S131" i="4"/>
  <c r="S131" i="10" s="1"/>
  <c r="W131" i="4"/>
  <c r="W131" i="10" s="1"/>
  <c r="AA131" i="4"/>
  <c r="AA131" i="10" s="1"/>
  <c r="AE131" i="4"/>
  <c r="AE131" i="10" s="1"/>
  <c r="AI131" i="4"/>
  <c r="AI131" i="10" s="1"/>
  <c r="AM131" i="4"/>
  <c r="AM131" i="10" s="1"/>
  <c r="AQ131" i="4"/>
  <c r="AQ131" i="10" s="1"/>
  <c r="P131" i="4"/>
  <c r="P131" i="10" s="1"/>
  <c r="T131" i="4"/>
  <c r="T131" i="10" s="1"/>
  <c r="X131" i="4"/>
  <c r="X131" i="10" s="1"/>
  <c r="AB131" i="4"/>
  <c r="AB131" i="10" s="1"/>
  <c r="AF131" i="4"/>
  <c r="AF131" i="10" s="1"/>
  <c r="AJ131" i="4"/>
  <c r="AJ131" i="10" s="1"/>
  <c r="AN131" i="4"/>
  <c r="AN131" i="10" s="1"/>
  <c r="AR131" i="4"/>
  <c r="AR131" i="10" s="1"/>
  <c r="Y131" i="4"/>
  <c r="Y131" i="10" s="1"/>
  <c r="AO131" i="4"/>
  <c r="AO131" i="10" s="1"/>
  <c r="M131" i="4"/>
  <c r="M131" i="10" s="1"/>
  <c r="AC131" i="4"/>
  <c r="AC131" i="10" s="1"/>
  <c r="Q131" i="4"/>
  <c r="AG131" i="4"/>
  <c r="AG131" i="10" s="1"/>
  <c r="U131" i="4"/>
  <c r="U131" i="10" s="1"/>
  <c r="AK131" i="4"/>
  <c r="AK131" i="10" s="1"/>
  <c r="N135" i="4"/>
  <c r="N135" i="10" s="1"/>
  <c r="R135" i="4"/>
  <c r="R135" i="10" s="1"/>
  <c r="V135" i="4"/>
  <c r="V135" i="10" s="1"/>
  <c r="Z135" i="4"/>
  <c r="Z135" i="10" s="1"/>
  <c r="AD135" i="4"/>
  <c r="AD135" i="10" s="1"/>
  <c r="AH135" i="4"/>
  <c r="AH135" i="10" s="1"/>
  <c r="AL135" i="4"/>
  <c r="AL135" i="10" s="1"/>
  <c r="AP135" i="4"/>
  <c r="AP135" i="10" s="1"/>
  <c r="O135" i="4"/>
  <c r="O135" i="10" s="1"/>
  <c r="S135" i="4"/>
  <c r="S135" i="10" s="1"/>
  <c r="W135" i="4"/>
  <c r="W135" i="10" s="1"/>
  <c r="AA135" i="4"/>
  <c r="AA135" i="10" s="1"/>
  <c r="AE135" i="4"/>
  <c r="AE135" i="10" s="1"/>
  <c r="AI135" i="4"/>
  <c r="AI135" i="10" s="1"/>
  <c r="AM135" i="4"/>
  <c r="AM135" i="10" s="1"/>
  <c r="AQ135" i="4"/>
  <c r="AQ135" i="10" s="1"/>
  <c r="P135" i="4"/>
  <c r="P135" i="10" s="1"/>
  <c r="T135" i="4"/>
  <c r="T135" i="10" s="1"/>
  <c r="X135" i="4"/>
  <c r="X135" i="10" s="1"/>
  <c r="AB135" i="4"/>
  <c r="AB135" i="10" s="1"/>
  <c r="AF135" i="4"/>
  <c r="AF135" i="10" s="1"/>
  <c r="AJ135" i="4"/>
  <c r="AJ135" i="10" s="1"/>
  <c r="AN135" i="4"/>
  <c r="AN135" i="10" s="1"/>
  <c r="AR135" i="4"/>
  <c r="AR135" i="10" s="1"/>
  <c r="M135" i="4"/>
  <c r="M135" i="10" s="1"/>
  <c r="AC135" i="4"/>
  <c r="AC135" i="10" s="1"/>
  <c r="Q135" i="4"/>
  <c r="Q135" i="10" s="1"/>
  <c r="AG135" i="4"/>
  <c r="AG135" i="10" s="1"/>
  <c r="U135" i="4"/>
  <c r="U135" i="10" s="1"/>
  <c r="AK135" i="4"/>
  <c r="AK135" i="10" s="1"/>
  <c r="Y135" i="4"/>
  <c r="Y135" i="10" s="1"/>
  <c r="AO135" i="4"/>
  <c r="AO135" i="10" s="1"/>
  <c r="V162" i="4"/>
  <c r="V162" i="10" s="1"/>
  <c r="Y94" i="4"/>
  <c r="W177" i="4"/>
  <c r="W177" i="10" s="1"/>
  <c r="AN69" i="4"/>
  <c r="AN69" i="10" s="1"/>
  <c r="AI45" i="4"/>
  <c r="AI45" i="10" s="1"/>
  <c r="W187" i="4"/>
  <c r="W187" i="10" s="1"/>
  <c r="X82" i="4"/>
  <c r="W227" i="4"/>
  <c r="AQ39" i="4"/>
  <c r="AR310" i="4"/>
  <c r="AR310" i="10" s="1"/>
  <c r="AN310" i="4"/>
  <c r="AN310" i="10" s="1"/>
  <c r="AF310" i="4"/>
  <c r="AF310" i="10" s="1"/>
  <c r="AB310" i="4"/>
  <c r="AB310" i="10" s="1"/>
  <c r="X310" i="4"/>
  <c r="X310" i="10" s="1"/>
  <c r="P310" i="4"/>
  <c r="P310" i="10" s="1"/>
  <c r="AQ310" i="4"/>
  <c r="AQ310" i="10" s="1"/>
  <c r="AM310" i="4"/>
  <c r="AM310" i="10" s="1"/>
  <c r="AE310" i="4"/>
  <c r="AE310" i="10" s="1"/>
  <c r="S310" i="4"/>
  <c r="S310" i="10" s="1"/>
  <c r="O310" i="4"/>
  <c r="O310" i="10" s="1"/>
  <c r="AH310" i="4"/>
  <c r="AH310" i="10" s="1"/>
  <c r="V310" i="4"/>
  <c r="V310" i="10" s="1"/>
  <c r="AC310" i="4"/>
  <c r="AC310" i="10" s="1"/>
  <c r="M310" i="4"/>
  <c r="M310" i="10" s="1"/>
  <c r="AG310" i="4"/>
  <c r="AG310" i="10" s="1"/>
  <c r="M704" i="4"/>
  <c r="M717" i="4"/>
  <c r="AR820" i="4"/>
  <c r="AN820" i="4"/>
  <c r="AJ820" i="4"/>
  <c r="AF820" i="4"/>
  <c r="AB820" i="4"/>
  <c r="X820" i="4"/>
  <c r="T820" i="4"/>
  <c r="P820" i="4"/>
  <c r="AQ820" i="4"/>
  <c r="AM820" i="4"/>
  <c r="AI820" i="4"/>
  <c r="AE820" i="4"/>
  <c r="AA820" i="4"/>
  <c r="W820" i="4"/>
  <c r="S820" i="4"/>
  <c r="O820" i="4"/>
  <c r="AP820" i="4"/>
  <c r="AL820" i="4"/>
  <c r="AH820" i="4"/>
  <c r="AD820" i="4"/>
  <c r="Z820" i="4"/>
  <c r="V820" i="4"/>
  <c r="R820" i="4"/>
  <c r="N820" i="4"/>
  <c r="AC820" i="4"/>
  <c r="M820" i="4"/>
  <c r="AO820" i="4"/>
  <c r="Y820" i="4"/>
  <c r="AK820" i="4"/>
  <c r="U820" i="4"/>
  <c r="AG820" i="4"/>
  <c r="Q820" i="4"/>
  <c r="M309" i="4"/>
  <c r="M309" i="10" s="1"/>
  <c r="AI309" i="4"/>
  <c r="AI309" i="10" s="1"/>
  <c r="AQ768" i="4"/>
  <c r="AM768" i="4"/>
  <c r="AI768" i="4"/>
  <c r="AE768" i="4"/>
  <c r="AA768" i="4"/>
  <c r="W768" i="4"/>
  <c r="S768" i="4"/>
  <c r="O768" i="4"/>
  <c r="AP768" i="4"/>
  <c r="AL768" i="4"/>
  <c r="AH768" i="4"/>
  <c r="AD768" i="4"/>
  <c r="Z768" i="4"/>
  <c r="V768" i="4"/>
  <c r="R768" i="4"/>
  <c r="N768" i="4"/>
  <c r="AO768" i="4"/>
  <c r="AK768" i="4"/>
  <c r="AG768" i="4"/>
  <c r="AC768" i="4"/>
  <c r="Y768" i="4"/>
  <c r="U768" i="4"/>
  <c r="Q768" i="4"/>
  <c r="M768" i="4"/>
  <c r="AR768" i="4"/>
  <c r="AB768" i="4"/>
  <c r="AN768" i="4"/>
  <c r="X768" i="4"/>
  <c r="AJ768" i="4"/>
  <c r="T768" i="4"/>
  <c r="AF768" i="4"/>
  <c r="P768" i="4"/>
  <c r="AP781" i="4"/>
  <c r="AL781" i="4"/>
  <c r="AH781" i="4"/>
  <c r="AD781" i="4"/>
  <c r="Z781" i="4"/>
  <c r="V781" i="4"/>
  <c r="R781" i="4"/>
  <c r="N781" i="4"/>
  <c r="AO781" i="4"/>
  <c r="AK781" i="4"/>
  <c r="AG781" i="4"/>
  <c r="AC781" i="4"/>
  <c r="Y781" i="4"/>
  <c r="U781" i="4"/>
  <c r="Q781" i="4"/>
  <c r="M781" i="4"/>
  <c r="AR781" i="4"/>
  <c r="AN781" i="4"/>
  <c r="AJ781" i="4"/>
  <c r="AF781" i="4"/>
  <c r="AB781" i="4"/>
  <c r="X781" i="4"/>
  <c r="T781" i="4"/>
  <c r="P781" i="4"/>
  <c r="AI781" i="4"/>
  <c r="S781" i="4"/>
  <c r="AE781" i="4"/>
  <c r="O781" i="4"/>
  <c r="AQ781" i="4"/>
  <c r="AA781" i="4"/>
  <c r="W781" i="4"/>
  <c r="AM781" i="4"/>
  <c r="AI307" i="4"/>
  <c r="AE307" i="4"/>
  <c r="AA307" i="4"/>
  <c r="W307" i="4"/>
  <c r="S307" i="4"/>
  <c r="O307" i="4"/>
  <c r="AP307" i="4"/>
  <c r="AH307" i="4"/>
  <c r="AD307" i="4"/>
  <c r="Z307" i="4"/>
  <c r="R307" i="4"/>
  <c r="N307" i="4"/>
  <c r="AO307" i="4"/>
  <c r="AG307" i="4"/>
  <c r="AC307" i="4"/>
  <c r="Y307" i="4"/>
  <c r="Q307" i="4"/>
  <c r="M307" i="4"/>
  <c r="AF307" i="4"/>
  <c r="P307" i="4"/>
  <c r="AR307" i="4"/>
  <c r="AB307" i="4"/>
  <c r="AN307" i="4"/>
  <c r="T307" i="4"/>
  <c r="AJ307" i="4"/>
  <c r="AD308" i="4"/>
  <c r="N308" i="4"/>
  <c r="AK308" i="4"/>
  <c r="AR308" i="4"/>
  <c r="AJ308" i="4"/>
  <c r="T308" i="4"/>
  <c r="AE308" i="4"/>
  <c r="W346" i="4"/>
  <c r="AC346" i="4"/>
  <c r="AO348" i="4"/>
  <c r="AO348" i="10" s="1"/>
  <c r="AK348" i="4"/>
  <c r="AK348" i="10" s="1"/>
  <c r="AG348" i="4"/>
  <c r="AG348" i="10" s="1"/>
  <c r="AC348" i="4"/>
  <c r="AC348" i="10" s="1"/>
  <c r="AR348" i="4"/>
  <c r="AR348" i="10" s="1"/>
  <c r="AF348" i="4"/>
  <c r="AF348" i="10" s="1"/>
  <c r="AB348" i="4"/>
  <c r="AB348" i="10" s="1"/>
  <c r="X348" i="4"/>
  <c r="X348" i="10" s="1"/>
  <c r="AH348" i="4"/>
  <c r="AH348" i="10" s="1"/>
  <c r="R348" i="4"/>
  <c r="R348" i="10" s="1"/>
  <c r="O348" i="4"/>
  <c r="O348" i="10" s="1"/>
  <c r="AQ348" i="4"/>
  <c r="AQ348" i="10" s="1"/>
  <c r="AA348" i="4"/>
  <c r="AA348" i="10" s="1"/>
  <c r="S348" i="4"/>
  <c r="S348" i="10" s="1"/>
  <c r="Y351" i="4"/>
  <c r="Y351" i="10" s="1"/>
  <c r="O351" i="4"/>
  <c r="O351" i="10" s="1"/>
  <c r="AA351" i="4"/>
  <c r="AA351" i="10" s="1"/>
  <c r="S351" i="4"/>
  <c r="S351" i="10" s="1"/>
  <c r="X351" i="4"/>
  <c r="X351" i="10" s="1"/>
  <c r="AP347" i="4"/>
  <c r="AL347" i="4"/>
  <c r="AH347" i="4"/>
  <c r="AD347" i="4"/>
  <c r="Z347" i="4"/>
  <c r="V347" i="4"/>
  <c r="R347" i="4"/>
  <c r="N347" i="4"/>
  <c r="AK347" i="4"/>
  <c r="AG347" i="4"/>
  <c r="AC347" i="4"/>
  <c r="Y347" i="4"/>
  <c r="U347" i="4"/>
  <c r="Q347" i="4"/>
  <c r="M347" i="4"/>
  <c r="AQ347" i="4"/>
  <c r="AI347" i="4"/>
  <c r="AA347" i="4"/>
  <c r="S347" i="4"/>
  <c r="AF347" i="4"/>
  <c r="X347" i="4"/>
  <c r="P347" i="4"/>
  <c r="AM347" i="4"/>
  <c r="AE347" i="4"/>
  <c r="W347" i="4"/>
  <c r="O347" i="4"/>
  <c r="AR347" i="4"/>
  <c r="AJ347" i="4"/>
  <c r="AB347" i="4"/>
  <c r="T347" i="4"/>
  <c r="AO468" i="4"/>
  <c r="AO468" i="10" s="1"/>
  <c r="AK468" i="4"/>
  <c r="AK468" i="10" s="1"/>
  <c r="AC468" i="4"/>
  <c r="AC468" i="10" s="1"/>
  <c r="Y468" i="4"/>
  <c r="Y468" i="10" s="1"/>
  <c r="U468" i="4"/>
  <c r="U468" i="10" s="1"/>
  <c r="M468" i="4"/>
  <c r="M468" i="10" s="1"/>
  <c r="AR468" i="4"/>
  <c r="AR468" i="10" s="1"/>
  <c r="AN468" i="4"/>
  <c r="AN468" i="10" s="1"/>
  <c r="AF468" i="4"/>
  <c r="AF468" i="10" s="1"/>
  <c r="AB468" i="4"/>
  <c r="AB468" i="10" s="1"/>
  <c r="X468" i="4"/>
  <c r="X468" i="10" s="1"/>
  <c r="P468" i="4"/>
  <c r="P468" i="10" s="1"/>
  <c r="AL468" i="4"/>
  <c r="AL468" i="10" s="1"/>
  <c r="AD468" i="4"/>
  <c r="AD468" i="10" s="1"/>
  <c r="N468" i="4"/>
  <c r="N468" i="10" s="1"/>
  <c r="AI468" i="4"/>
  <c r="AI468" i="10" s="1"/>
  <c r="AA468" i="4"/>
  <c r="AA468" i="10" s="1"/>
  <c r="S468" i="4"/>
  <c r="S468" i="10" s="1"/>
  <c r="AH468" i="4"/>
  <c r="AH468" i="10" s="1"/>
  <c r="Z468" i="4"/>
  <c r="Z468" i="10" s="1"/>
  <c r="R468" i="4"/>
  <c r="R468" i="10" s="1"/>
  <c r="AM468" i="4"/>
  <c r="AM468" i="10" s="1"/>
  <c r="AE468" i="4"/>
  <c r="AE468" i="10" s="1"/>
  <c r="O468" i="4"/>
  <c r="O468" i="10" s="1"/>
  <c r="AM311" i="4"/>
  <c r="AM311" i="10" s="1"/>
  <c r="AH311" i="4"/>
  <c r="AH311" i="10" s="1"/>
  <c r="AB311" i="4"/>
  <c r="AB311" i="10" s="1"/>
  <c r="AK416" i="4"/>
  <c r="AK416" i="10" s="1"/>
  <c r="AG416" i="4"/>
  <c r="AG416" i="10" s="1"/>
  <c r="AC416" i="4"/>
  <c r="AC416" i="10" s="1"/>
  <c r="M416" i="4"/>
  <c r="M416" i="10" s="1"/>
  <c r="AJ416" i="4"/>
  <c r="AJ416" i="10" s="1"/>
  <c r="AB416" i="4"/>
  <c r="T416" i="4"/>
  <c r="T416" i="10" s="1"/>
  <c r="P416" i="4"/>
  <c r="P416" i="10" s="1"/>
  <c r="AP416" i="4"/>
  <c r="AP416" i="10" s="1"/>
  <c r="AM416" i="4"/>
  <c r="W416" i="4"/>
  <c r="O416" i="4"/>
  <c r="N416" i="4"/>
  <c r="AI416" i="4"/>
  <c r="AI416" i="10" s="1"/>
  <c r="AP510" i="4"/>
  <c r="AP510" i="10" s="1"/>
  <c r="AH510" i="4"/>
  <c r="AH510" i="10" s="1"/>
  <c r="AD510" i="4"/>
  <c r="AD510" i="10" s="1"/>
  <c r="Z510" i="4"/>
  <c r="Z510" i="10" s="1"/>
  <c r="R510" i="4"/>
  <c r="R510" i="10" s="1"/>
  <c r="N510" i="4"/>
  <c r="N510" i="10" s="1"/>
  <c r="AO510" i="4"/>
  <c r="AO510" i="10" s="1"/>
  <c r="AG510" i="4"/>
  <c r="AG510" i="10" s="1"/>
  <c r="AC510" i="4"/>
  <c r="AC510" i="10" s="1"/>
  <c r="Y510" i="4"/>
  <c r="Y510" i="10" s="1"/>
  <c r="Q510" i="4"/>
  <c r="Q510" i="10" s="1"/>
  <c r="M510" i="4"/>
  <c r="M510" i="10" s="1"/>
  <c r="AR510" i="4"/>
  <c r="AR510" i="10" s="1"/>
  <c r="AJ510" i="4"/>
  <c r="AJ510" i="10" s="1"/>
  <c r="AB510" i="4"/>
  <c r="AB510" i="10" s="1"/>
  <c r="T510" i="4"/>
  <c r="T510" i="10" s="1"/>
  <c r="AA510" i="4"/>
  <c r="AA510" i="10" s="1"/>
  <c r="AN510" i="4"/>
  <c r="AN510" i="10" s="1"/>
  <c r="P510" i="4"/>
  <c r="P510" i="10" s="1"/>
  <c r="AM510" i="4"/>
  <c r="AM510" i="10" s="1"/>
  <c r="O510" i="4"/>
  <c r="O510" i="10" s="1"/>
  <c r="AM652" i="4"/>
  <c r="AA652" i="4"/>
  <c r="W652" i="4"/>
  <c r="O652" i="4"/>
  <c r="AP652" i="4"/>
  <c r="AL652" i="4"/>
  <c r="AD652" i="4"/>
  <c r="Z652" i="4"/>
  <c r="V652" i="4"/>
  <c r="N652" i="4"/>
  <c r="AO652" i="4"/>
  <c r="AG652" i="4"/>
  <c r="AC652" i="4"/>
  <c r="Y652" i="4"/>
  <c r="Q652" i="4"/>
  <c r="AF652" i="4"/>
  <c r="P652" i="4"/>
  <c r="AR652" i="4"/>
  <c r="AB652" i="4"/>
  <c r="AN652" i="4"/>
  <c r="X652" i="4"/>
  <c r="T652" i="4"/>
  <c r="AQ745" i="4"/>
  <c r="AQ745" i="10" s="1"/>
  <c r="AA745" i="4"/>
  <c r="AA745" i="10" s="1"/>
  <c r="O745" i="4"/>
  <c r="O745" i="10" s="1"/>
  <c r="AP745" i="4"/>
  <c r="AP745" i="10" s="1"/>
  <c r="Z745" i="4"/>
  <c r="Z745" i="10" s="1"/>
  <c r="R745" i="4"/>
  <c r="R745" i="10" s="1"/>
  <c r="N745" i="4"/>
  <c r="N745" i="10" s="1"/>
  <c r="AK745" i="4"/>
  <c r="AK745" i="10" s="1"/>
  <c r="AG745" i="4"/>
  <c r="AG745" i="10" s="1"/>
  <c r="Q745" i="4"/>
  <c r="Q745" i="10" s="1"/>
  <c r="AF745" i="4"/>
  <c r="AF745" i="10" s="1"/>
  <c r="AR745" i="4"/>
  <c r="AR745" i="10" s="1"/>
  <c r="AB745" i="4"/>
  <c r="AB745" i="10" s="1"/>
  <c r="AJ745" i="4"/>
  <c r="AJ745" i="10" s="1"/>
  <c r="AO807" i="4"/>
  <c r="AK807" i="4"/>
  <c r="AG807" i="4"/>
  <c r="AC807" i="4"/>
  <c r="Y807" i="4"/>
  <c r="U807" i="4"/>
  <c r="Q807" i="4"/>
  <c r="M807" i="4"/>
  <c r="AR807" i="4"/>
  <c r="AN807" i="4"/>
  <c r="AJ807" i="4"/>
  <c r="AF807" i="4"/>
  <c r="AB807" i="4"/>
  <c r="X807" i="4"/>
  <c r="T807" i="4"/>
  <c r="P807" i="4"/>
  <c r="AQ807" i="4"/>
  <c r="AM807" i="4"/>
  <c r="AI807" i="4"/>
  <c r="AE807" i="4"/>
  <c r="AA807" i="4"/>
  <c r="W807" i="4"/>
  <c r="S807" i="4"/>
  <c r="O807" i="4"/>
  <c r="AL807" i="4"/>
  <c r="V807" i="4"/>
  <c r="AH807" i="4"/>
  <c r="R807" i="4"/>
  <c r="AD807" i="4"/>
  <c r="N807" i="4"/>
  <c r="AP807" i="4"/>
  <c r="Z807" i="4"/>
  <c r="AO825" i="3"/>
  <c r="Y825" i="3"/>
  <c r="AP825" i="3"/>
  <c r="AK825" i="3"/>
  <c r="U825" i="3"/>
  <c r="AG825" i="3"/>
  <c r="Q825" i="3"/>
  <c r="AC825" i="3"/>
  <c r="M825" i="3"/>
  <c r="Z825" i="3"/>
  <c r="AL825" i="3"/>
  <c r="V825" i="3"/>
  <c r="AH825" i="3"/>
  <c r="R825" i="3"/>
  <c r="AD825" i="3"/>
  <c r="N825" i="3"/>
  <c r="AJ825" i="3"/>
  <c r="T825" i="3"/>
  <c r="AM825" i="3"/>
  <c r="W825" i="3"/>
  <c r="AF825" i="3"/>
  <c r="P825" i="3"/>
  <c r="AI825" i="3"/>
  <c r="S825" i="3"/>
  <c r="AB825" i="3"/>
  <c r="L825" i="3"/>
  <c r="AE825" i="3"/>
  <c r="O825" i="3"/>
  <c r="X825" i="3"/>
  <c r="AQ825" i="3"/>
  <c r="AA825" i="3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H1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1517" i="1"/>
  <c r="F1" i="2"/>
  <c r="F100" i="2" s="1"/>
  <c r="AB351" i="4" l="1"/>
  <c r="AB351" i="10" s="1"/>
  <c r="N677" i="10"/>
  <c r="Y677" i="10"/>
  <c r="T745" i="4"/>
  <c r="T745" i="10" s="1"/>
  <c r="P745" i="4"/>
  <c r="P745" i="10" s="1"/>
  <c r="AD745" i="4"/>
  <c r="AD745" i="10" s="1"/>
  <c r="AE745" i="4"/>
  <c r="AE745" i="10" s="1"/>
  <c r="AJ716" i="10"/>
  <c r="AL625" i="10"/>
  <c r="AB625" i="10"/>
  <c r="AN347" i="4"/>
  <c r="AO347" i="4"/>
  <c r="T716" i="10"/>
  <c r="AI652" i="4"/>
  <c r="AE652" i="4"/>
  <c r="U652" i="4"/>
  <c r="U1214" i="4"/>
  <c r="N1214" i="4"/>
  <c r="AI308" i="4"/>
  <c r="AL308" i="4"/>
  <c r="S652" i="4"/>
  <c r="R17" i="10"/>
  <c r="Y1200" i="4"/>
  <c r="AT1480" i="4"/>
  <c r="AI257" i="4"/>
  <c r="AI257" i="10" s="1"/>
  <c r="AN253" i="4"/>
  <c r="AL253" i="4"/>
  <c r="U257" i="4"/>
  <c r="U257" i="10" s="1"/>
  <c r="T258" i="4"/>
  <c r="T258" i="10" s="1"/>
  <c r="M1210" i="4"/>
  <c r="AH652" i="4"/>
  <c r="R652" i="4"/>
  <c r="AC308" i="4"/>
  <c r="AQ39" i="10"/>
  <c r="AM308" i="4"/>
  <c r="AN308" i="4"/>
  <c r="AG308" i="4"/>
  <c r="Q1200" i="4"/>
  <c r="M1200" i="4"/>
  <c r="AD346" i="4"/>
  <c r="AN309" i="4"/>
  <c r="AN309" i="10" s="1"/>
  <c r="AF240" i="10"/>
  <c r="AF246" i="10" s="1"/>
  <c r="W240" i="10"/>
  <c r="AQ1200" i="4"/>
  <c r="AM1200" i="4"/>
  <c r="AN745" i="4"/>
  <c r="AN745" i="10" s="1"/>
  <c r="AO745" i="4"/>
  <c r="AO745" i="10" s="1"/>
  <c r="Y311" i="4"/>
  <c r="Y311" i="10" s="1"/>
  <c r="T351" i="4"/>
  <c r="T351" i="10" s="1"/>
  <c r="AL351" i="4"/>
  <c r="AL351" i="10" s="1"/>
  <c r="AL348" i="4"/>
  <c r="AL348" i="10" s="1"/>
  <c r="Y348" i="4"/>
  <c r="Y348" i="10" s="1"/>
  <c r="X677" i="10"/>
  <c r="X683" i="10" s="1"/>
  <c r="AJ240" i="10"/>
  <c r="AJ246" i="10" s="1"/>
  <c r="AM240" i="10"/>
  <c r="AP240" i="10"/>
  <c r="AP246" i="10" s="1"/>
  <c r="Z240" i="10"/>
  <c r="Z246" i="10" s="1"/>
  <c r="AI1200" i="4"/>
  <c r="AG1200" i="4"/>
  <c r="AE1200" i="4"/>
  <c r="AC1200" i="4"/>
  <c r="S745" i="4"/>
  <c r="S745" i="10" s="1"/>
  <c r="AI510" i="4"/>
  <c r="AI510" i="10" s="1"/>
  <c r="U510" i="4"/>
  <c r="U510" i="10" s="1"/>
  <c r="AK510" i="4"/>
  <c r="AK510" i="10" s="1"/>
  <c r="V510" i="4"/>
  <c r="V510" i="10" s="1"/>
  <c r="AL510" i="4"/>
  <c r="AL510" i="10" s="1"/>
  <c r="U416" i="4"/>
  <c r="U416" i="10" s="1"/>
  <c r="AO416" i="4"/>
  <c r="AO416" i="10" s="1"/>
  <c r="AP468" i="4"/>
  <c r="AP468" i="10" s="1"/>
  <c r="AQ468" i="4"/>
  <c r="AQ468" i="10" s="1"/>
  <c r="AO351" i="4"/>
  <c r="AO351" i="10" s="1"/>
  <c r="AO309" i="4"/>
  <c r="AO309" i="10" s="1"/>
  <c r="U310" i="4"/>
  <c r="U310" i="10" s="1"/>
  <c r="AA310" i="4"/>
  <c r="AA310" i="10" s="1"/>
  <c r="AB677" i="10"/>
  <c r="AB683" i="10" s="1"/>
  <c r="AG690" i="10"/>
  <c r="AG696" i="10" s="1"/>
  <c r="AR253" i="4"/>
  <c r="AF253" i="4"/>
  <c r="AA253" i="4"/>
  <c r="W253" i="4"/>
  <c r="AH253" i="4"/>
  <c r="R253" i="4"/>
  <c r="AG253" i="4"/>
  <c r="Q253" i="4"/>
  <c r="M257" i="4"/>
  <c r="M257" i="10" s="1"/>
  <c r="AL257" i="4"/>
  <c r="AL257" i="10" s="1"/>
  <c r="AC258" i="4"/>
  <c r="AC258" i="10" s="1"/>
  <c r="AE258" i="4"/>
  <c r="AE258" i="10" s="1"/>
  <c r="AK310" i="4"/>
  <c r="AK310" i="10" s="1"/>
  <c r="T310" i="4"/>
  <c r="T310" i="10" s="1"/>
  <c r="AJ310" i="4"/>
  <c r="AJ310" i="10" s="1"/>
  <c r="AI677" i="10"/>
  <c r="AI683" i="10" s="1"/>
  <c r="R677" i="10"/>
  <c r="R683" i="10" s="1"/>
  <c r="R690" i="10"/>
  <c r="AJ690" i="10"/>
  <c r="AC690" i="10"/>
  <c r="AC696" i="10" s="1"/>
  <c r="AB253" i="4"/>
  <c r="X253" i="4"/>
  <c r="P253" i="4"/>
  <c r="S253" i="4"/>
  <c r="O253" i="4"/>
  <c r="AD253" i="4"/>
  <c r="N253" i="4"/>
  <c r="AC253" i="4"/>
  <c r="X257" i="4"/>
  <c r="X257" i="10" s="1"/>
  <c r="V257" i="4"/>
  <c r="V257" i="10" s="1"/>
  <c r="U258" i="4"/>
  <c r="U258" i="10" s="1"/>
  <c r="O258" i="4"/>
  <c r="O258" i="10" s="1"/>
  <c r="X510" i="4"/>
  <c r="X510" i="10" s="1"/>
  <c r="AQ510" i="4"/>
  <c r="AQ510" i="10" s="1"/>
  <c r="V416" i="4"/>
  <c r="AD351" i="4"/>
  <c r="AD351" i="10" s="1"/>
  <c r="AI348" i="4"/>
  <c r="AI348" i="10" s="1"/>
  <c r="Y745" i="4"/>
  <c r="Y745" i="10" s="1"/>
  <c r="W510" i="4"/>
  <c r="W510" i="10" s="1"/>
  <c r="S416" i="4"/>
  <c r="S416" i="10" s="1"/>
  <c r="AL416" i="4"/>
  <c r="W468" i="4"/>
  <c r="W468" i="10" s="1"/>
  <c r="V468" i="4"/>
  <c r="V468" i="10" s="1"/>
  <c r="T468" i="4"/>
  <c r="T468" i="10" s="1"/>
  <c r="AJ468" i="4"/>
  <c r="AJ468" i="10" s="1"/>
  <c r="Q468" i="4"/>
  <c r="Q468" i="10" s="1"/>
  <c r="AG468" i="4"/>
  <c r="AG468" i="10" s="1"/>
  <c r="S677" i="10"/>
  <c r="S683" i="10" s="1"/>
  <c r="AQ677" i="10"/>
  <c r="AE677" i="10"/>
  <c r="AQ690" i="10"/>
  <c r="AO690" i="10"/>
  <c r="AO696" i="10" s="1"/>
  <c r="M253" i="4"/>
  <c r="AJ253" i="4"/>
  <c r="AQ253" i="4"/>
  <c r="AM253" i="4"/>
  <c r="AM253" i="10" s="1"/>
  <c r="AP253" i="4"/>
  <c r="Z253" i="4"/>
  <c r="AO253" i="4"/>
  <c r="Y253" i="4"/>
  <c r="Y253" i="10" s="1"/>
  <c r="AE257" i="4"/>
  <c r="AE257" i="10" s="1"/>
  <c r="AK257" i="4"/>
  <c r="AK257" i="10" s="1"/>
  <c r="P258" i="4"/>
  <c r="P258" i="10" s="1"/>
  <c r="AH258" i="4"/>
  <c r="AH258" i="10" s="1"/>
  <c r="R970" i="4"/>
  <c r="P351" i="4"/>
  <c r="P351" i="10" s="1"/>
  <c r="AC351" i="4"/>
  <c r="AC351" i="10" s="1"/>
  <c r="AD348" i="4"/>
  <c r="AD348" i="10" s="1"/>
  <c r="AN348" i="4"/>
  <c r="AN348" i="10" s="1"/>
  <c r="AR346" i="4"/>
  <c r="Y309" i="4"/>
  <c r="Y309" i="10" s="1"/>
  <c r="AI240" i="10"/>
  <c r="AI246" i="10" s="1"/>
  <c r="AL240" i="10"/>
  <c r="AL246" i="10" s="1"/>
  <c r="V240" i="10"/>
  <c r="AK716" i="10"/>
  <c r="AK722" i="10" s="1"/>
  <c r="AL716" i="10"/>
  <c r="AL722" i="10" s="1"/>
  <c r="AE664" i="10"/>
  <c r="AE670" i="10" s="1"/>
  <c r="AQ664" i="10"/>
  <c r="AP664" i="10"/>
  <c r="AP670" i="10" s="1"/>
  <c r="AR664" i="10"/>
  <c r="AR670" i="10" s="1"/>
  <c r="Z961" i="4"/>
  <c r="Y952" i="4"/>
  <c r="V970" i="4"/>
  <c r="AH967" i="4"/>
  <c r="H17" i="11"/>
  <c r="I51" i="11" s="1"/>
  <c r="AP961" i="4"/>
  <c r="AR950" i="4"/>
  <c r="W960" i="4"/>
  <c r="R939" i="4"/>
  <c r="X954" i="4"/>
  <c r="AJ958" i="4"/>
  <c r="N938" i="4"/>
  <c r="N970" i="4"/>
  <c r="AC952" i="4"/>
  <c r="U967" i="4"/>
  <c r="W965" i="4"/>
  <c r="P1200" i="4"/>
  <c r="I38" i="11"/>
  <c r="N954" i="4"/>
  <c r="P952" i="4"/>
  <c r="U945" i="4"/>
  <c r="U944" i="4" s="1"/>
  <c r="U85" i="11" s="1"/>
  <c r="R938" i="4"/>
  <c r="AL966" i="4"/>
  <c r="Z966" i="4"/>
  <c r="X1200" i="4"/>
  <c r="AH970" i="4"/>
  <c r="AK945" i="4"/>
  <c r="AK944" i="4" s="1"/>
  <c r="AK85" i="11" s="1"/>
  <c r="W950" i="4"/>
  <c r="AE954" i="4"/>
  <c r="AE967" i="4"/>
  <c r="AO941" i="4"/>
  <c r="U961" i="4"/>
  <c r="AN957" i="4"/>
  <c r="AO959" i="4"/>
  <c r="AJ957" i="4"/>
  <c r="N949" i="4"/>
  <c r="AM954" i="4"/>
  <c r="M967" i="4"/>
  <c r="AL941" i="4"/>
  <c r="M938" i="4"/>
  <c r="M939" i="4"/>
  <c r="AL970" i="4"/>
  <c r="T945" i="4"/>
  <c r="T944" i="4" s="1"/>
  <c r="T85" i="11" s="1"/>
  <c r="AG938" i="4"/>
  <c r="R937" i="4"/>
  <c r="AK962" i="4"/>
  <c r="AJ1181" i="4"/>
  <c r="P1181" i="4"/>
  <c r="P1178" i="4" s="1"/>
  <c r="AD1181" i="4"/>
  <c r="AI1210" i="4"/>
  <c r="Q1154" i="4"/>
  <c r="AH1210" i="4"/>
  <c r="S1210" i="4"/>
  <c r="AF1181" i="4"/>
  <c r="AR1181" i="4"/>
  <c r="AA1172" i="4"/>
  <c r="AA1169" i="4" s="1"/>
  <c r="P311" i="4"/>
  <c r="P311" i="10" s="1"/>
  <c r="O311" i="4"/>
  <c r="O311" i="10" s="1"/>
  <c r="Z351" i="4"/>
  <c r="Z351" i="10" s="1"/>
  <c r="V309" i="4"/>
  <c r="V309" i="10" s="1"/>
  <c r="X1181" i="4"/>
  <c r="AC1154" i="4"/>
  <c r="O1200" i="4"/>
  <c r="P257" i="4"/>
  <c r="P257" i="10" s="1"/>
  <c r="AJ257" i="4"/>
  <c r="AJ257" i="10" s="1"/>
  <c r="W257" i="4"/>
  <c r="W257" i="10" s="1"/>
  <c r="AA257" i="4"/>
  <c r="AA257" i="10" s="1"/>
  <c r="AH257" i="4"/>
  <c r="AH257" i="10" s="1"/>
  <c r="R257" i="4"/>
  <c r="R257" i="10" s="1"/>
  <c r="AG257" i="4"/>
  <c r="AG257" i="10" s="1"/>
  <c r="Q257" i="4"/>
  <c r="Q257" i="10" s="1"/>
  <c r="AO258" i="4"/>
  <c r="AO258" i="10" s="1"/>
  <c r="AN258" i="4"/>
  <c r="AN258" i="10" s="1"/>
  <c r="AR258" i="4"/>
  <c r="AR258" i="10" s="1"/>
  <c r="AQ258" i="4"/>
  <c r="AQ258" i="10" s="1"/>
  <c r="AA258" i="4"/>
  <c r="AA258" i="10" s="1"/>
  <c r="M258" i="4"/>
  <c r="M258" i="10" s="1"/>
  <c r="AD258" i="4"/>
  <c r="AD258" i="10" s="1"/>
  <c r="N258" i="4"/>
  <c r="N258" i="10" s="1"/>
  <c r="O954" i="4"/>
  <c r="AR938" i="4"/>
  <c r="Y970" i="4"/>
  <c r="AN954" i="4"/>
  <c r="AJ938" i="4"/>
  <c r="AC961" i="4"/>
  <c r="AB945" i="4"/>
  <c r="AB944" i="4" s="1"/>
  <c r="AB85" i="11" s="1"/>
  <c r="AD967" i="4"/>
  <c r="AK939" i="4"/>
  <c r="V966" i="4"/>
  <c r="AD957" i="4"/>
  <c r="Y959" i="4"/>
  <c r="W938" i="4"/>
  <c r="U970" i="4"/>
  <c r="AF954" i="4"/>
  <c r="AB938" i="4"/>
  <c r="Y961" i="4"/>
  <c r="X945" i="4"/>
  <c r="X944" i="4" s="1"/>
  <c r="X85" i="11" s="1"/>
  <c r="Z967" i="4"/>
  <c r="AC939" i="4"/>
  <c r="AO966" i="4"/>
  <c r="Z957" i="4"/>
  <c r="AB963" i="4"/>
  <c r="AI970" i="4"/>
  <c r="AK954" i="4"/>
  <c r="Z938" i="4"/>
  <c r="AI961" i="4"/>
  <c r="AH945" i="4"/>
  <c r="AH944" i="4" s="1"/>
  <c r="AH85" i="11" s="1"/>
  <c r="AG939" i="4"/>
  <c r="AN966" i="4"/>
  <c r="P959" i="4"/>
  <c r="O961" i="4"/>
  <c r="P967" i="4"/>
  <c r="AA950" i="4"/>
  <c r="AN969" i="4"/>
  <c r="AE958" i="4"/>
  <c r="AJ943" i="4"/>
  <c r="AP966" i="4"/>
  <c r="AJ959" i="4"/>
  <c r="AI953" i="4"/>
  <c r="AK949" i="4"/>
  <c r="O959" i="4"/>
  <c r="N962" i="4"/>
  <c r="AF257" i="4"/>
  <c r="AF257" i="10" s="1"/>
  <c r="AB257" i="4"/>
  <c r="AB257" i="10" s="1"/>
  <c r="T257" i="4"/>
  <c r="T257" i="10" s="1"/>
  <c r="O257" i="4"/>
  <c r="O257" i="10" s="1"/>
  <c r="S257" i="4"/>
  <c r="S257" i="10" s="1"/>
  <c r="AD257" i="4"/>
  <c r="AD257" i="10" s="1"/>
  <c r="N257" i="4"/>
  <c r="N257" i="10" s="1"/>
  <c r="AC257" i="4"/>
  <c r="AC257" i="10" s="1"/>
  <c r="AG258" i="4"/>
  <c r="AG258" i="10" s="1"/>
  <c r="Y258" i="4"/>
  <c r="Y258" i="10" s="1"/>
  <c r="AF258" i="4"/>
  <c r="AF258" i="10" s="1"/>
  <c r="AJ258" i="4"/>
  <c r="AJ258" i="10" s="1"/>
  <c r="AM258" i="4"/>
  <c r="AM258" i="10" s="1"/>
  <c r="W258" i="4"/>
  <c r="W258" i="10" s="1"/>
  <c r="AP258" i="4"/>
  <c r="AP258" i="10" s="1"/>
  <c r="Z258" i="4"/>
  <c r="Z258" i="10" s="1"/>
  <c r="AI954" i="4"/>
  <c r="AL938" i="4"/>
  <c r="AR970" i="4"/>
  <c r="AP954" i="4"/>
  <c r="AM938" i="4"/>
  <c r="AR961" i="4"/>
  <c r="AQ945" i="4"/>
  <c r="AQ944" i="4" s="1"/>
  <c r="AQ85" i="11" s="1"/>
  <c r="N967" i="4"/>
  <c r="AJ939" i="4"/>
  <c r="U966" i="4"/>
  <c r="Y957" i="4"/>
  <c r="W963" i="4"/>
  <c r="AA938" i="4"/>
  <c r="AN970" i="4"/>
  <c r="AL954" i="4"/>
  <c r="AI938" i="4"/>
  <c r="AN961" i="4"/>
  <c r="AM945" i="4"/>
  <c r="AM944" i="4" s="1"/>
  <c r="AM85" i="11" s="1"/>
  <c r="AO967" i="4"/>
  <c r="AB939" i="4"/>
  <c r="AR966" i="4"/>
  <c r="AR957" i="4"/>
  <c r="AP963" i="4"/>
  <c r="S970" i="4"/>
  <c r="U954" i="4"/>
  <c r="U938" i="4"/>
  <c r="S961" i="4"/>
  <c r="O967" i="4"/>
  <c r="AD939" i="4"/>
  <c r="AM966" i="4"/>
  <c r="Z963" i="4"/>
  <c r="AF945" i="4"/>
  <c r="AF944" i="4" s="1"/>
  <c r="AF85" i="11" s="1"/>
  <c r="N939" i="4"/>
  <c r="R957" i="4"/>
  <c r="W969" i="4"/>
  <c r="Y958" i="4"/>
  <c r="W943" i="4"/>
  <c r="AJ966" i="4"/>
  <c r="AL959" i="4"/>
  <c r="T953" i="4"/>
  <c r="AH943" i="4"/>
  <c r="R962" i="4"/>
  <c r="AP937" i="4"/>
  <c r="AR257" i="4"/>
  <c r="AR257" i="10" s="1"/>
  <c r="AN257" i="4"/>
  <c r="AN257" i="10" s="1"/>
  <c r="AM257" i="4"/>
  <c r="AM257" i="10" s="1"/>
  <c r="AQ257" i="4"/>
  <c r="AQ257" i="10" s="1"/>
  <c r="AP257" i="4"/>
  <c r="AP257" i="10" s="1"/>
  <c r="Z257" i="4"/>
  <c r="Z257" i="10" s="1"/>
  <c r="AO257" i="4"/>
  <c r="AO257" i="10" s="1"/>
  <c r="Y257" i="4"/>
  <c r="Y257" i="10" s="1"/>
  <c r="Q258" i="4"/>
  <c r="Q258" i="10" s="1"/>
  <c r="AK258" i="4"/>
  <c r="AK258" i="10" s="1"/>
  <c r="X258" i="4"/>
  <c r="X258" i="10" s="1"/>
  <c r="AB258" i="4"/>
  <c r="AB258" i="10" s="1"/>
  <c r="AI258" i="4"/>
  <c r="AI258" i="10" s="1"/>
  <c r="S258" i="4"/>
  <c r="S258" i="10" s="1"/>
  <c r="AL258" i="4"/>
  <c r="AL258" i="10" s="1"/>
  <c r="AG970" i="4"/>
  <c r="AD954" i="4"/>
  <c r="AE961" i="4"/>
  <c r="AA970" i="4"/>
  <c r="AC954" i="4"/>
  <c r="O938" i="4"/>
  <c r="AA961" i="4"/>
  <c r="Z945" i="4"/>
  <c r="Z944" i="4" s="1"/>
  <c r="Z85" i="11" s="1"/>
  <c r="AB967" i="4"/>
  <c r="Z952" i="4"/>
  <c r="Q950" i="4"/>
  <c r="AP941" i="4"/>
  <c r="X962" i="4"/>
  <c r="P961" i="4"/>
  <c r="W970" i="4"/>
  <c r="Y954" i="4"/>
  <c r="Y938" i="4"/>
  <c r="W961" i="4"/>
  <c r="V945" i="4"/>
  <c r="V944" i="4" s="1"/>
  <c r="V85" i="11" s="1"/>
  <c r="X967" i="4"/>
  <c r="AL952" i="4"/>
  <c r="AQ950" i="4"/>
  <c r="R941" i="4"/>
  <c r="AG969" i="4"/>
  <c r="AJ954" i="4"/>
  <c r="S938" i="4"/>
  <c r="AK961" i="4"/>
  <c r="AJ945" i="4"/>
  <c r="AJ944" i="4" s="1"/>
  <c r="AJ85" i="11" s="1"/>
  <c r="AK967" i="4"/>
  <c r="AH952" i="4"/>
  <c r="AL950" i="4"/>
  <c r="Q970" i="4"/>
  <c r="N945" i="4"/>
  <c r="N944" i="4" s="1"/>
  <c r="N85" i="11" s="1"/>
  <c r="T952" i="4"/>
  <c r="O941" i="4"/>
  <c r="V937" i="4"/>
  <c r="U965" i="4"/>
  <c r="AG960" i="4"/>
  <c r="M957" i="4"/>
  <c r="AA962" i="4"/>
  <c r="U968" i="4"/>
  <c r="AP952" i="4"/>
  <c r="P971" i="4"/>
  <c r="U960" i="4"/>
  <c r="AQ949" i="4"/>
  <c r="AC942" i="4"/>
  <c r="AB958" i="4"/>
  <c r="AC968" i="4"/>
  <c r="AF968" i="4"/>
  <c r="AG937" i="4"/>
  <c r="Z953" i="4"/>
  <c r="AA969" i="4"/>
  <c r="M969" i="4"/>
  <c r="O962" i="4"/>
  <c r="AD963" i="4"/>
  <c r="AR963" i="4"/>
  <c r="AQ959" i="4"/>
  <c r="AR941" i="4"/>
  <c r="AD960" i="4"/>
  <c r="AF960" i="4"/>
  <c r="AF948" i="4"/>
  <c r="S948" i="4"/>
  <c r="AD943" i="4"/>
  <c r="Q943" i="4"/>
  <c r="AG949" i="4"/>
  <c r="AD949" i="4"/>
  <c r="AD965" i="4"/>
  <c r="AF965" i="4"/>
  <c r="AG942" i="4"/>
  <c r="X942" i="4"/>
  <c r="AF958" i="4"/>
  <c r="AH958" i="4"/>
  <c r="AG968" i="4"/>
  <c r="AI968" i="4"/>
  <c r="X937" i="4"/>
  <c r="N937" i="4"/>
  <c r="N936" i="4" s="1"/>
  <c r="N83" i="11" s="1"/>
  <c r="N96" i="11" s="1"/>
  <c r="AF953" i="4"/>
  <c r="S953" i="4"/>
  <c r="AD969" i="4"/>
  <c r="AF969" i="4"/>
  <c r="AF962" i="4"/>
  <c r="AH962" i="4"/>
  <c r="AG963" i="4"/>
  <c r="AE963" i="4"/>
  <c r="AG959" i="4"/>
  <c r="AE959" i="4"/>
  <c r="AF941" i="4"/>
  <c r="W941" i="4"/>
  <c r="W940" i="4" s="1"/>
  <c r="W84" i="11" s="1"/>
  <c r="W97" i="11" s="1"/>
  <c r="AE957" i="4"/>
  <c r="AG957" i="4"/>
  <c r="AD950" i="4"/>
  <c r="AE950" i="4"/>
  <c r="AE966" i="4"/>
  <c r="AC966" i="4"/>
  <c r="AE952" i="4"/>
  <c r="X952" i="4"/>
  <c r="AE939" i="4"/>
  <c r="V939" i="4"/>
  <c r="AI960" i="4"/>
  <c r="Y960" i="4"/>
  <c r="O948" i="4"/>
  <c r="AA948" i="4"/>
  <c r="AI943" i="4"/>
  <c r="AC943" i="4"/>
  <c r="AI949" i="4"/>
  <c r="AJ949" i="4"/>
  <c r="AI965" i="4"/>
  <c r="AO965" i="4"/>
  <c r="AL942" i="4"/>
  <c r="AJ942" i="4"/>
  <c r="AK958" i="4"/>
  <c r="M958" i="4"/>
  <c r="AL968" i="4"/>
  <c r="M968" i="4"/>
  <c r="AI937" i="4"/>
  <c r="W937" i="4"/>
  <c r="AK953" i="4"/>
  <c r="V953" i="4"/>
  <c r="AI969" i="4"/>
  <c r="AC971" i="4"/>
  <c r="Z948" i="4"/>
  <c r="P949" i="4"/>
  <c r="AD942" i="4"/>
  <c r="N958" i="4"/>
  <c r="AD968" i="4"/>
  <c r="T937" i="4"/>
  <c r="AB953" i="4"/>
  <c r="AQ953" i="4"/>
  <c r="AQ969" i="4"/>
  <c r="AR962" i="4"/>
  <c r="W962" i="4"/>
  <c r="M963" i="4"/>
  <c r="N959" i="4"/>
  <c r="AF959" i="4"/>
  <c r="AC941" i="4"/>
  <c r="O960" i="4"/>
  <c r="AC960" i="4"/>
  <c r="W948" i="4"/>
  <c r="AO948" i="4"/>
  <c r="O943" i="4"/>
  <c r="T943" i="4"/>
  <c r="O949" i="4"/>
  <c r="AB949" i="4"/>
  <c r="O965" i="4"/>
  <c r="Q965" i="4"/>
  <c r="R942" i="4"/>
  <c r="AA942" i="4"/>
  <c r="Q958" i="4"/>
  <c r="AQ958" i="4"/>
  <c r="R968" i="4"/>
  <c r="AJ968" i="4"/>
  <c r="AN937" i="4"/>
  <c r="AC937" i="4"/>
  <c r="Q953" i="4"/>
  <c r="AH953" i="4"/>
  <c r="O969" i="4"/>
  <c r="U969" i="4"/>
  <c r="Q962" i="4"/>
  <c r="AE962" i="4"/>
  <c r="R963" i="4"/>
  <c r="P963" i="4"/>
  <c r="R959" i="4"/>
  <c r="AB959" i="4"/>
  <c r="Q941" i="4"/>
  <c r="Z941" i="4"/>
  <c r="P957" i="4"/>
  <c r="AP957" i="4"/>
  <c r="P950" i="4"/>
  <c r="AC950" i="4"/>
  <c r="P966" i="4"/>
  <c r="R966" i="4"/>
  <c r="AF952" i="4"/>
  <c r="N952" i="4"/>
  <c r="P939" i="4"/>
  <c r="R960" i="4"/>
  <c r="T960" i="4"/>
  <c r="T948" i="4"/>
  <c r="AK948" i="4"/>
  <c r="R943" i="4"/>
  <c r="X943" i="4"/>
  <c r="U949" i="4"/>
  <c r="R949" i="4"/>
  <c r="R965" i="4"/>
  <c r="T965" i="4"/>
  <c r="U942" i="4"/>
  <c r="AE942" i="4"/>
  <c r="T958" i="4"/>
  <c r="V958" i="4"/>
  <c r="O971" i="4"/>
  <c r="Z943" i="4"/>
  <c r="Z965" i="4"/>
  <c r="T942" i="4"/>
  <c r="AD958" i="4"/>
  <c r="O968" i="4"/>
  <c r="U937" i="4"/>
  <c r="AC953" i="4"/>
  <c r="AC951" i="4" s="1"/>
  <c r="AL953" i="4"/>
  <c r="AR969" i="4"/>
  <c r="AC962" i="4"/>
  <c r="M962" i="4"/>
  <c r="AQ963" i="4"/>
  <c r="AD959" i="4"/>
  <c r="AN959" i="4"/>
  <c r="N941" i="4"/>
  <c r="AE960" i="4"/>
  <c r="AK960" i="4"/>
  <c r="AR948" i="4"/>
  <c r="M948" i="4"/>
  <c r="AE943" i="4"/>
  <c r="U943" i="4"/>
  <c r="AE949" i="4"/>
  <c r="AF949" i="4"/>
  <c r="AE965" i="4"/>
  <c r="Y965" i="4"/>
  <c r="AH942" i="4"/>
  <c r="AB942" i="4"/>
  <c r="AG958" i="4"/>
  <c r="AI958" i="4"/>
  <c r="AH968" i="4"/>
  <c r="AR968" i="4"/>
  <c r="AD937" i="4"/>
  <c r="AQ937" i="4"/>
  <c r="AG953" i="4"/>
  <c r="N953" i="4"/>
  <c r="AE969" i="4"/>
  <c r="AC969" i="4"/>
  <c r="AG962" i="4"/>
  <c r="AM962" i="4"/>
  <c r="AH963" i="4"/>
  <c r="X963" i="4"/>
  <c r="AH959" i="4"/>
  <c r="T959" i="4"/>
  <c r="AG941" i="4"/>
  <c r="AA941" i="4"/>
  <c r="AF957" i="4"/>
  <c r="AH957" i="4"/>
  <c r="AR942" i="4"/>
  <c r="O953" i="4"/>
  <c r="N963" i="4"/>
  <c r="N960" i="4"/>
  <c r="N943" i="4"/>
  <c r="N965" i="4"/>
  <c r="P958" i="4"/>
  <c r="O937" i="4"/>
  <c r="N969" i="4"/>
  <c r="Q963" i="4"/>
  <c r="P941" i="4"/>
  <c r="N950" i="4"/>
  <c r="O966" i="4"/>
  <c r="O952" i="4"/>
  <c r="O939" i="4"/>
  <c r="S960" i="4"/>
  <c r="AC948" i="4"/>
  <c r="S943" i="4"/>
  <c r="S949" i="4"/>
  <c r="S965" i="4"/>
  <c r="V942" i="4"/>
  <c r="U958" i="4"/>
  <c r="AK968" i="4"/>
  <c r="X968" i="4"/>
  <c r="AE937" i="4"/>
  <c r="AJ953" i="4"/>
  <c r="AP953" i="4"/>
  <c r="T969" i="4"/>
  <c r="T962" i="4"/>
  <c r="V962" i="4"/>
  <c r="U963" i="4"/>
  <c r="S963" i="4"/>
  <c r="U959" i="4"/>
  <c r="S959" i="4"/>
  <c r="T941" i="4"/>
  <c r="AD941" i="4"/>
  <c r="AD940" i="4" s="1"/>
  <c r="AD84" i="11" s="1"/>
  <c r="AD97" i="11" s="1"/>
  <c r="S957" i="4"/>
  <c r="U957" i="4"/>
  <c r="R950" i="4"/>
  <c r="S950" i="4"/>
  <c r="S966" i="4"/>
  <c r="Q966" i="4"/>
  <c r="S952" i="4"/>
  <c r="AK952" i="4"/>
  <c r="AK951" i="4" s="1"/>
  <c r="S939" i="4"/>
  <c r="AM960" i="4"/>
  <c r="AO960" i="4"/>
  <c r="U948" i="4"/>
  <c r="Q948" i="4"/>
  <c r="AM943" i="4"/>
  <c r="AK943" i="4"/>
  <c r="AM949" i="4"/>
  <c r="X949" i="4"/>
  <c r="AM965" i="4"/>
  <c r="AC965" i="4"/>
  <c r="AP942" i="4"/>
  <c r="M942" i="4"/>
  <c r="AO958" i="4"/>
  <c r="W958" i="4"/>
  <c r="AP968" i="4"/>
  <c r="P968" i="4"/>
  <c r="AO937" i="4"/>
  <c r="AH937" i="4"/>
  <c r="AO953" i="4"/>
  <c r="AD953" i="4"/>
  <c r="AM969" i="4"/>
  <c r="AP962" i="4"/>
  <c r="AM959" i="4"/>
  <c r="AA957" i="4"/>
  <c r="Z950" i="4"/>
  <c r="AA966" i="4"/>
  <c r="AA952" i="4"/>
  <c r="AA939" i="4"/>
  <c r="Y939" i="4"/>
  <c r="Q967" i="4"/>
  <c r="AI967" i="4"/>
  <c r="O945" i="4"/>
  <c r="O944" i="4" s="1"/>
  <c r="O85" i="11" s="1"/>
  <c r="Y945" i="4"/>
  <c r="Y944" i="4" s="1"/>
  <c r="Y85" i="11" s="1"/>
  <c r="AD961" i="4"/>
  <c r="P970" i="4"/>
  <c r="Y969" i="4"/>
  <c r="T963" i="4"/>
  <c r="AM941" i="4"/>
  <c r="AO957" i="4"/>
  <c r="AM950" i="4"/>
  <c r="AK966" i="4"/>
  <c r="V952" i="4"/>
  <c r="AR939" i="4"/>
  <c r="T967" i="4"/>
  <c r="V967" i="4"/>
  <c r="R945" i="4"/>
  <c r="R944" i="4" s="1"/>
  <c r="R85" i="11" s="1"/>
  <c r="Z960" i="4"/>
  <c r="S958" i="4"/>
  <c r="AP969" i="4"/>
  <c r="AJ963" i="4"/>
  <c r="P960" i="4"/>
  <c r="P943" i="4"/>
  <c r="P965" i="4"/>
  <c r="R958" i="4"/>
  <c r="Z937" i="4"/>
  <c r="P969" i="4"/>
  <c r="O963" i="4"/>
  <c r="V941" i="4"/>
  <c r="AF950" i="4"/>
  <c r="AF966" i="4"/>
  <c r="Q952" i="4"/>
  <c r="AF939" i="4"/>
  <c r="AJ960" i="4"/>
  <c r="Y948" i="4"/>
  <c r="Y943" i="4"/>
  <c r="AH949" i="4"/>
  <c r="AJ965" i="4"/>
  <c r="AF942" i="4"/>
  <c r="AL958" i="4"/>
  <c r="V968" i="4"/>
  <c r="S937" i="4"/>
  <c r="AA937" i="4"/>
  <c r="U953" i="4"/>
  <c r="R969" i="4"/>
  <c r="AJ969" i="4"/>
  <c r="AJ962" i="4"/>
  <c r="AL962" i="4"/>
  <c r="AK963" i="4"/>
  <c r="AI963" i="4"/>
  <c r="AK959" i="4"/>
  <c r="AI959" i="4"/>
  <c r="AJ941" i="4"/>
  <c r="AE941" i="4"/>
  <c r="AI957" i="4"/>
  <c r="AK957" i="4"/>
  <c r="AH950" i="4"/>
  <c r="AI950" i="4"/>
  <c r="AI966" i="4"/>
  <c r="AG966" i="4"/>
  <c r="AI952" i="4"/>
  <c r="AI951" i="4" s="1"/>
  <c r="AB952" i="4"/>
  <c r="V960" i="4"/>
  <c r="X960" i="4"/>
  <c r="X948" i="4"/>
  <c r="AP948" i="4"/>
  <c r="V943" i="4"/>
  <c r="AF943" i="4"/>
  <c r="Y949" i="4"/>
  <c r="V949" i="4"/>
  <c r="V965" i="4"/>
  <c r="X965" i="4"/>
  <c r="Y942" i="4"/>
  <c r="AM942" i="4"/>
  <c r="X958" i="4"/>
  <c r="Z958" i="4"/>
  <c r="Y968" i="4"/>
  <c r="AA968" i="4"/>
  <c r="P937" i="4"/>
  <c r="AK937" i="4"/>
  <c r="X953" i="4"/>
  <c r="X951" i="4" s="1"/>
  <c r="AM953" i="4"/>
  <c r="V969" i="4"/>
  <c r="X969" i="4"/>
  <c r="AO963" i="4"/>
  <c r="AN941" i="4"/>
  <c r="AB957" i="4"/>
  <c r="AB950" i="4"/>
  <c r="AB966" i="4"/>
  <c r="AR952" i="4"/>
  <c r="T939" i="4"/>
  <c r="AH939" i="4"/>
  <c r="AG967" i="4"/>
  <c r="AQ967" i="4"/>
  <c r="AE945" i="4"/>
  <c r="AE944" i="4" s="1"/>
  <c r="AE85" i="11" s="1"/>
  <c r="AG945" i="4"/>
  <c r="AG944" i="4" s="1"/>
  <c r="AG85" i="11" s="1"/>
  <c r="T938" i="4"/>
  <c r="AC970" i="4"/>
  <c r="Y962" i="4"/>
  <c r="Z959" i="4"/>
  <c r="AQ941" i="4"/>
  <c r="V957" i="4"/>
  <c r="AR943" i="4"/>
  <c r="AB968" i="4"/>
  <c r="AO969" i="4"/>
  <c r="M959" i="4"/>
  <c r="P948" i="4"/>
  <c r="Q949" i="4"/>
  <c r="Q942" i="4"/>
  <c r="Q968" i="4"/>
  <c r="P953" i="4"/>
  <c r="P962" i="4"/>
  <c r="Q959" i="4"/>
  <c r="O957" i="4"/>
  <c r="O950" i="4"/>
  <c r="M966" i="4"/>
  <c r="AG952" i="4"/>
  <c r="U939" i="4"/>
  <c r="Q960" i="4"/>
  <c r="V948" i="4"/>
  <c r="AB943" i="4"/>
  <c r="AR949" i="4"/>
  <c r="AG965" i="4"/>
  <c r="AI942" i="4"/>
  <c r="O958" i="4"/>
  <c r="W968" i="4"/>
  <c r="AB937" i="4"/>
  <c r="AM937" i="4"/>
  <c r="AE953" i="4"/>
  <c r="AE951" i="4" s="1"/>
  <c r="AH969" i="4"/>
  <c r="AK969" i="4"/>
  <c r="U962" i="4"/>
  <c r="S962" i="4"/>
  <c r="V963" i="4"/>
  <c r="AF963" i="4"/>
  <c r="V959" i="4"/>
  <c r="AR959" i="4"/>
  <c r="U941" i="4"/>
  <c r="AH941" i="4"/>
  <c r="T957" i="4"/>
  <c r="N957" i="4"/>
  <c r="T950" i="4"/>
  <c r="U950" i="4"/>
  <c r="T966" i="4"/>
  <c r="AH966" i="4"/>
  <c r="AJ952" i="4"/>
  <c r="AD952" i="4"/>
  <c r="AL960" i="4"/>
  <c r="AN960" i="4"/>
  <c r="AN948" i="4"/>
  <c r="AD948" i="4"/>
  <c r="AL943" i="4"/>
  <c r="AG943" i="4"/>
  <c r="AG940" i="4" s="1"/>
  <c r="AG84" i="11" s="1"/>
  <c r="AG97" i="11" s="1"/>
  <c r="AO949" i="4"/>
  <c r="AL949" i="4"/>
  <c r="AL965" i="4"/>
  <c r="AN965" i="4"/>
  <c r="AO942" i="4"/>
  <c r="AN942" i="4"/>
  <c r="AN958" i="4"/>
  <c r="AP958" i="4"/>
  <c r="AO968" i="4"/>
  <c r="AQ968" i="4"/>
  <c r="AF937" i="4"/>
  <c r="AL937" i="4"/>
  <c r="AN953" i="4"/>
  <c r="R953" i="4"/>
  <c r="AL969" i="4"/>
  <c r="AF970" i="4"/>
  <c r="T954" i="4"/>
  <c r="T951" i="4" s="1"/>
  <c r="AG954" i="4"/>
  <c r="AL961" i="4"/>
  <c r="AP970" i="4"/>
  <c r="AB970" i="4"/>
  <c r="AR954" i="4"/>
  <c r="Z954" i="4"/>
  <c r="X938" i="4"/>
  <c r="V938" i="4"/>
  <c r="V961" i="4"/>
  <c r="AB961" i="4"/>
  <c r="Q945" i="4"/>
  <c r="Q944" i="4" s="1"/>
  <c r="Q85" i="11" s="1"/>
  <c r="AA945" i="4"/>
  <c r="AA944" i="4" s="1"/>
  <c r="AA85" i="11" s="1"/>
  <c r="AA967" i="4"/>
  <c r="AC967" i="4"/>
  <c r="Z939" i="4"/>
  <c r="AQ939" i="4"/>
  <c r="AN952" i="4"/>
  <c r="X966" i="4"/>
  <c r="X950" i="4"/>
  <c r="X957" i="4"/>
  <c r="X941" i="4"/>
  <c r="Y963" i="4"/>
  <c r="M970" i="4"/>
  <c r="Q938" i="4"/>
  <c r="Z970" i="4"/>
  <c r="X970" i="4"/>
  <c r="AB954" i="4"/>
  <c r="V954" i="4"/>
  <c r="AN938" i="4"/>
  <c r="P938" i="4"/>
  <c r="AH961" i="4"/>
  <c r="X961" i="4"/>
  <c r="AC945" i="4"/>
  <c r="AC944" i="4" s="1"/>
  <c r="AC85" i="11" s="1"/>
  <c r="W945" i="4"/>
  <c r="W944" i="4" s="1"/>
  <c r="W85" i="11" s="1"/>
  <c r="AM967" i="4"/>
  <c r="Y967" i="4"/>
  <c r="AO939" i="4"/>
  <c r="AM939" i="4"/>
  <c r="AM936" i="4" s="1"/>
  <c r="AM83" i="11" s="1"/>
  <c r="AM96" i="11" s="1"/>
  <c r="AQ952" i="4"/>
  <c r="AQ966" i="4"/>
  <c r="AP950" i="4"/>
  <c r="AQ957" i="4"/>
  <c r="X959" i="4"/>
  <c r="AQ962" i="4"/>
  <c r="AJ970" i="4"/>
  <c r="W954" i="4"/>
  <c r="AH954" i="4"/>
  <c r="AH951" i="4" s="1"/>
  <c r="AO938" i="4"/>
  <c r="AE938" i="4"/>
  <c r="M961" i="4"/>
  <c r="AJ961" i="4"/>
  <c r="M945" i="4"/>
  <c r="M944" i="4" s="1"/>
  <c r="M85" i="11" s="1"/>
  <c r="AI945" i="4"/>
  <c r="AI944" i="4" s="1"/>
  <c r="AI85" i="11" s="1"/>
  <c r="W967" i="4"/>
  <c r="AJ967" i="4"/>
  <c r="X939" i="4"/>
  <c r="AM952" i="4"/>
  <c r="Y950" i="4"/>
  <c r="AM957" i="4"/>
  <c r="AI962" i="4"/>
  <c r="AQ938" i="4"/>
  <c r="P945" i="4"/>
  <c r="P944" i="4" s="1"/>
  <c r="P85" i="11" s="1"/>
  <c r="R967" i="4"/>
  <c r="AN939" i="4"/>
  <c r="Y966" i="4"/>
  <c r="AC957" i="4"/>
  <c r="AM963" i="4"/>
  <c r="AA953" i="4"/>
  <c r="AN968" i="4"/>
  <c r="AQ942" i="4"/>
  <c r="T949" i="4"/>
  <c r="AQ948" i="4"/>
  <c r="AQ947" i="4" s="1"/>
  <c r="R952" i="4"/>
  <c r="AK950" i="4"/>
  <c r="AI941" i="4"/>
  <c r="AN963" i="4"/>
  <c r="Q969" i="4"/>
  <c r="AR937" i="4"/>
  <c r="AK942" i="4"/>
  <c r="AJ948" i="4"/>
  <c r="M950" i="4"/>
  <c r="W953" i="4"/>
  <c r="AE948" i="4"/>
  <c r="AK965" i="4"/>
  <c r="I92" i="11"/>
  <c r="O970" i="4"/>
  <c r="P954" i="4"/>
  <c r="Q954" i="4"/>
  <c r="Q961" i="4"/>
  <c r="AO970" i="4"/>
  <c r="AQ970" i="4"/>
  <c r="AA954" i="4"/>
  <c r="M954" i="4"/>
  <c r="AK938" i="4"/>
  <c r="AH938" i="4"/>
  <c r="AH936" i="4" s="1"/>
  <c r="AH83" i="11" s="1"/>
  <c r="AH96" i="11" s="1"/>
  <c r="N961" i="4"/>
  <c r="AQ961" i="4"/>
  <c r="AR945" i="4"/>
  <c r="AR944" i="4" s="1"/>
  <c r="AR85" i="11" s="1"/>
  <c r="AP945" i="4"/>
  <c r="AP944" i="4" s="1"/>
  <c r="AP85" i="11" s="1"/>
  <c r="S967" i="4"/>
  <c r="AR967" i="4"/>
  <c r="Q939" i="4"/>
  <c r="W939" i="4"/>
  <c r="W936" i="4" s="1"/>
  <c r="W83" i="11" s="1"/>
  <c r="W96" i="11" s="1"/>
  <c r="W952" i="4"/>
  <c r="W966" i="4"/>
  <c r="V950" i="4"/>
  <c r="W957" i="4"/>
  <c r="W959" i="4"/>
  <c r="Z962" i="4"/>
  <c r="AE970" i="4"/>
  <c r="AG961" i="4"/>
  <c r="AG956" i="4" s="1"/>
  <c r="AK970" i="4"/>
  <c r="AM970" i="4"/>
  <c r="S954" i="4"/>
  <c r="AO954" i="4"/>
  <c r="AC938" i="4"/>
  <c r="AC936" i="4" s="1"/>
  <c r="AC83" i="11" s="1"/>
  <c r="AC96" i="11" s="1"/>
  <c r="AD938" i="4"/>
  <c r="AO961" i="4"/>
  <c r="AM961" i="4"/>
  <c r="AN945" i="4"/>
  <c r="AN944" i="4" s="1"/>
  <c r="AN85" i="11" s="1"/>
  <c r="AL945" i="4"/>
  <c r="AL944" i="4" s="1"/>
  <c r="AL85" i="11" s="1"/>
  <c r="AP967" i="4"/>
  <c r="AN967" i="4"/>
  <c r="AL939" i="4"/>
  <c r="M952" i="4"/>
  <c r="AD966" i="4"/>
  <c r="AO950" i="4"/>
  <c r="AL957" i="4"/>
  <c r="M941" i="4"/>
  <c r="AP959" i="4"/>
  <c r="AO962" i="4"/>
  <c r="T970" i="4"/>
  <c r="AQ954" i="4"/>
  <c r="R954" i="4"/>
  <c r="AF938" i="4"/>
  <c r="AP938" i="4"/>
  <c r="R961" i="4"/>
  <c r="T961" i="4"/>
  <c r="AO945" i="4"/>
  <c r="AO944" i="4" s="1"/>
  <c r="AO85" i="11" s="1"/>
  <c r="S945" i="4"/>
  <c r="S944" i="4" s="1"/>
  <c r="S85" i="11" s="1"/>
  <c r="AL967" i="4"/>
  <c r="AP939" i="4"/>
  <c r="AI939" i="4"/>
  <c r="AI936" i="4" s="1"/>
  <c r="AI83" i="11" s="1"/>
  <c r="AI96" i="11" s="1"/>
  <c r="N966" i="4"/>
  <c r="AN950" i="4"/>
  <c r="Y941" i="4"/>
  <c r="AD970" i="4"/>
  <c r="AF961" i="4"/>
  <c r="AD945" i="4"/>
  <c r="AD944" i="4" s="1"/>
  <c r="AD85" i="11" s="1"/>
  <c r="AF967" i="4"/>
  <c r="AO952" i="4"/>
  <c r="AG950" i="4"/>
  <c r="S941" i="4"/>
  <c r="AN962" i="4"/>
  <c r="Y953" i="4"/>
  <c r="Z968" i="4"/>
  <c r="Z942" i="4"/>
  <c r="W949" i="4"/>
  <c r="AH948" i="4"/>
  <c r="AH947" i="4" s="1"/>
  <c r="U952" i="4"/>
  <c r="U951" i="4" s="1"/>
  <c r="AJ950" i="4"/>
  <c r="AK941" i="4"/>
  <c r="AL963" i="4"/>
  <c r="S969" i="4"/>
  <c r="AM968" i="4"/>
  <c r="AH965" i="4"/>
  <c r="AH960" i="4"/>
  <c r="Q957" i="4"/>
  <c r="S968" i="4"/>
  <c r="AB941" i="4"/>
  <c r="AR1200" i="4"/>
  <c r="AJ1200" i="4"/>
  <c r="AI1172" i="4"/>
  <c r="AI1169" i="4" s="1"/>
  <c r="AL1181" i="4"/>
  <c r="AL1178" i="4" s="1"/>
  <c r="AM1181" i="4"/>
  <c r="AM1178" i="4" s="1"/>
  <c r="AH1181" i="4"/>
  <c r="AI1181" i="4"/>
  <c r="AI1178" i="4" s="1"/>
  <c r="U1154" i="4"/>
  <c r="U1151" i="4" s="1"/>
  <c r="AN1210" i="4"/>
  <c r="AF1200" i="4"/>
  <c r="N1154" i="4"/>
  <c r="AQ943" i="4"/>
  <c r="AB948" i="4"/>
  <c r="AL971" i="4"/>
  <c r="AQ971" i="4"/>
  <c r="AN971" i="4"/>
  <c r="Z971" i="4"/>
  <c r="S971" i="4"/>
  <c r="AB971" i="4"/>
  <c r="O942" i="4"/>
  <c r="AQ965" i="4"/>
  <c r="AC949" i="4"/>
  <c r="AC947" i="4" s="1"/>
  <c r="AG948" i="4"/>
  <c r="AQ960" i="4"/>
  <c r="AE971" i="4"/>
  <c r="AO971" i="4"/>
  <c r="AQ1172" i="4"/>
  <c r="AQ1169" i="4" s="1"/>
  <c r="T1181" i="4"/>
  <c r="AB1181" i="4"/>
  <c r="AB1178" i="4" s="1"/>
  <c r="AH1178" i="4"/>
  <c r="V1181" i="4"/>
  <c r="W1181" i="4"/>
  <c r="U1181" i="4"/>
  <c r="U1178" i="4" s="1"/>
  <c r="R1181" i="4"/>
  <c r="R1178" i="4" s="1"/>
  <c r="S1181" i="4"/>
  <c r="S1178" i="4" s="1"/>
  <c r="AO1154" i="4"/>
  <c r="AO1151" i="4" s="1"/>
  <c r="AB1154" i="4"/>
  <c r="R1154" i="4"/>
  <c r="AJ1210" i="4"/>
  <c r="AN1181" i="4"/>
  <c r="AN1178" i="4" s="1"/>
  <c r="AO1200" i="4"/>
  <c r="AK1200" i="4"/>
  <c r="N1210" i="4"/>
  <c r="AA1200" i="4"/>
  <c r="W1200" i="4"/>
  <c r="U1200" i="4"/>
  <c r="AA959" i="4"/>
  <c r="AC959" i="4"/>
  <c r="AA963" i="4"/>
  <c r="AC963" i="4"/>
  <c r="AD962" i="4"/>
  <c r="AB962" i="4"/>
  <c r="AB969" i="4"/>
  <c r="Z969" i="4"/>
  <c r="M953" i="4"/>
  <c r="M951" i="4" s="1"/>
  <c r="M937" i="4"/>
  <c r="Y937" i="4"/>
  <c r="AE968" i="4"/>
  <c r="AM958" i="4"/>
  <c r="AC958" i="4"/>
  <c r="P942" i="4"/>
  <c r="M965" i="4"/>
  <c r="AA965" i="4"/>
  <c r="Z949" i="4"/>
  <c r="M943" i="4"/>
  <c r="AA943" i="4"/>
  <c r="AA940" i="4" s="1"/>
  <c r="AA84" i="11" s="1"/>
  <c r="AA97" i="11" s="1"/>
  <c r="N948" i="4"/>
  <c r="M960" i="4"/>
  <c r="AA960" i="4"/>
  <c r="AH971" i="4"/>
  <c r="W971" i="4"/>
  <c r="AI971" i="4"/>
  <c r="AG971" i="4"/>
  <c r="AJ971" i="4"/>
  <c r="M1181" i="4"/>
  <c r="M1178" i="4" s="1"/>
  <c r="AK1172" i="4"/>
  <c r="AK1169" i="4" s="1"/>
  <c r="AJ1178" i="4"/>
  <c r="AB965" i="4"/>
  <c r="AN949" i="4"/>
  <c r="AA949" i="4"/>
  <c r="AA947" i="4" s="1"/>
  <c r="AN943" i="4"/>
  <c r="AL948" i="4"/>
  <c r="AL947" i="4" s="1"/>
  <c r="AM948" i="4"/>
  <c r="AB960" i="4"/>
  <c r="AD971" i="4"/>
  <c r="R971" i="4"/>
  <c r="M971" i="4"/>
  <c r="N971" i="4"/>
  <c r="Y971" i="4"/>
  <c r="Y1172" i="4"/>
  <c r="Y1169" i="4" s="1"/>
  <c r="Z1172" i="4"/>
  <c r="Z1169" i="4" s="1"/>
  <c r="AO1181" i="4"/>
  <c r="AO1178" i="4" s="1"/>
  <c r="AE1181" i="4"/>
  <c r="AE1178" i="4" s="1"/>
  <c r="AC1181" i="4"/>
  <c r="AC1178" i="4" s="1"/>
  <c r="AB1210" i="4"/>
  <c r="AR953" i="4"/>
  <c r="Q937" i="4"/>
  <c r="AJ937" i="4"/>
  <c r="AJ936" i="4" s="1"/>
  <c r="AJ83" i="11" s="1"/>
  <c r="AJ96" i="11" s="1"/>
  <c r="T968" i="4"/>
  <c r="N968" i="4"/>
  <c r="AA958" i="4"/>
  <c r="AR958" i="4"/>
  <c r="S942" i="4"/>
  <c r="N942" i="4"/>
  <c r="AR965" i="4"/>
  <c r="AP965" i="4"/>
  <c r="AP949" i="4"/>
  <c r="M949" i="4"/>
  <c r="AO943" i="4"/>
  <c r="AP943" i="4"/>
  <c r="AI948" i="4"/>
  <c r="R948" i="4"/>
  <c r="AR960" i="4"/>
  <c r="AP960" i="4"/>
  <c r="AP971" i="4"/>
  <c r="AM971" i="4"/>
  <c r="V971" i="4"/>
  <c r="AA971" i="4"/>
  <c r="AK971" i="4"/>
  <c r="U971" i="4"/>
  <c r="T971" i="4"/>
  <c r="AO1172" i="4"/>
  <c r="AO1169" i="4" s="1"/>
  <c r="U1172" i="4"/>
  <c r="U1169" i="4" s="1"/>
  <c r="T1178" i="4"/>
  <c r="AP1178" i="4"/>
  <c r="AF1178" i="4"/>
  <c r="AR1178" i="4"/>
  <c r="W1178" i="4"/>
  <c r="S1154" i="4"/>
  <c r="X1154" i="4"/>
  <c r="O1154" i="4"/>
  <c r="P1154" i="4"/>
  <c r="Z1154" i="4"/>
  <c r="AR1154" i="4"/>
  <c r="V1154" i="4"/>
  <c r="AP1210" i="4"/>
  <c r="AD1210" i="4"/>
  <c r="Z1210" i="4"/>
  <c r="W1210" i="4"/>
  <c r="AQ1210" i="4"/>
  <c r="AM1210" i="4"/>
  <c r="AP1190" i="4"/>
  <c r="AN1190" i="4"/>
  <c r="AL1190" i="4"/>
  <c r="AJ1190" i="4"/>
  <c r="V1190" i="4"/>
  <c r="AF1190" i="4"/>
  <c r="Z1190" i="4"/>
  <c r="AB1190" i="4"/>
  <c r="AE1172" i="4"/>
  <c r="AE1169" i="4" s="1"/>
  <c r="V1178" i="4"/>
  <c r="AD1178" i="4"/>
  <c r="AK1181" i="4"/>
  <c r="AK1178" i="4" s="1"/>
  <c r="AG1181" i="4"/>
  <c r="AG1178" i="4" s="1"/>
  <c r="AN1154" i="4"/>
  <c r="AH1154" i="4"/>
  <c r="AF1154" i="4"/>
  <c r="AD1154" i="4"/>
  <c r="AQ1154" i="4"/>
  <c r="AM1154" i="4"/>
  <c r="V1210" i="4"/>
  <c r="AF1210" i="4"/>
  <c r="AO1210" i="4"/>
  <c r="AA1210" i="4"/>
  <c r="R1210" i="4"/>
  <c r="AH1190" i="4"/>
  <c r="X1190" i="4"/>
  <c r="R1190" i="4"/>
  <c r="T1190" i="4"/>
  <c r="AD1190" i="4"/>
  <c r="P1190" i="4"/>
  <c r="N1190" i="4"/>
  <c r="AQ1190" i="4"/>
  <c r="AM1172" i="4"/>
  <c r="AM1169" i="4" s="1"/>
  <c r="X1178" i="4"/>
  <c r="AQ1181" i="4"/>
  <c r="AQ1178" i="4" s="1"/>
  <c r="Q1181" i="4"/>
  <c r="Q1178" i="4" s="1"/>
  <c r="M1154" i="4"/>
  <c r="M1151" i="4" s="1"/>
  <c r="AA1154" i="4"/>
  <c r="W1154" i="4"/>
  <c r="AR1210" i="4"/>
  <c r="Q1210" i="4"/>
  <c r="AC1210" i="4"/>
  <c r="Y1210" i="4"/>
  <c r="AD1200" i="4"/>
  <c r="AO1190" i="4"/>
  <c r="AM1190" i="4"/>
  <c r="AP1200" i="4"/>
  <c r="AK1190" i="4"/>
  <c r="AI1190" i="4"/>
  <c r="AL1200" i="4"/>
  <c r="AG1190" i="4"/>
  <c r="AE1190" i="4"/>
  <c r="AH1200" i="4"/>
  <c r="AC1190" i="4"/>
  <c r="AA1190" i="4"/>
  <c r="Z1181" i="4"/>
  <c r="Z1178" i="4" s="1"/>
  <c r="AA1181" i="4"/>
  <c r="AA1178" i="4" s="1"/>
  <c r="Y1181" i="4"/>
  <c r="Y1178" i="4" s="1"/>
  <c r="N1181" i="4"/>
  <c r="N1178" i="4" s="1"/>
  <c r="O1181" i="4"/>
  <c r="O1178" i="4" s="1"/>
  <c r="AI1154" i="4"/>
  <c r="AE1154" i="4"/>
  <c r="AJ1154" i="4"/>
  <c r="AP1154" i="4"/>
  <c r="T1154" i="4"/>
  <c r="AL1154" i="4"/>
  <c r="AL1151" i="4" s="1"/>
  <c r="X1210" i="4"/>
  <c r="P1210" i="4"/>
  <c r="O1210" i="4"/>
  <c r="U1210" i="4"/>
  <c r="AE1210" i="4"/>
  <c r="AK1210" i="4"/>
  <c r="N1200" i="4"/>
  <c r="Y1190" i="4"/>
  <c r="W1190" i="4"/>
  <c r="Z1200" i="4"/>
  <c r="U1190" i="4"/>
  <c r="S1190" i="4"/>
  <c r="V1200" i="4"/>
  <c r="Q1190" i="4"/>
  <c r="O1190" i="4"/>
  <c r="R1200" i="4"/>
  <c r="AR1190" i="4"/>
  <c r="M1190" i="4"/>
  <c r="M1172" i="4"/>
  <c r="M1169" i="4" s="1"/>
  <c r="AH1172" i="4"/>
  <c r="AH1169" i="4" s="1"/>
  <c r="AD1172" i="4"/>
  <c r="AD1169" i="4" s="1"/>
  <c r="AH308" i="4"/>
  <c r="AH307" i="10" s="1"/>
  <c r="R308" i="4"/>
  <c r="R307" i="10" s="1"/>
  <c r="O1140" i="4"/>
  <c r="AC1140" i="4"/>
  <c r="M1140" i="4"/>
  <c r="AQ1140" i="4"/>
  <c r="AD1140" i="4"/>
  <c r="S1140" i="4"/>
  <c r="AB1140" i="4"/>
  <c r="T1140" i="4"/>
  <c r="Q1140" i="4"/>
  <c r="AG1140" i="4"/>
  <c r="N1140" i="4"/>
  <c r="R1140" i="4"/>
  <c r="AH1140" i="4"/>
  <c r="AA1140" i="4"/>
  <c r="AR1140" i="4"/>
  <c r="AJ1140" i="4"/>
  <c r="AK1140" i="4"/>
  <c r="W1140" i="4"/>
  <c r="V1140" i="4"/>
  <c r="AL1140" i="4"/>
  <c r="AE1140" i="4"/>
  <c r="P1140" i="4"/>
  <c r="X1140" i="4"/>
  <c r="Y1140" i="4"/>
  <c r="AO1140" i="4"/>
  <c r="AI1140" i="4"/>
  <c r="Z1140" i="4"/>
  <c r="AP1140" i="4"/>
  <c r="AM1140" i="4"/>
  <c r="AF1140" i="4"/>
  <c r="AN1140" i="4"/>
  <c r="Z1135" i="4"/>
  <c r="AP1135" i="4"/>
  <c r="AA1135" i="4"/>
  <c r="AQ1135" i="4"/>
  <c r="Q1135" i="4"/>
  <c r="AF1135" i="4"/>
  <c r="AJ1135" i="4"/>
  <c r="AB1135" i="4"/>
  <c r="W1137" i="4"/>
  <c r="AM1137" i="4"/>
  <c r="X1137" i="4"/>
  <c r="AN1137" i="4"/>
  <c r="AD1137" i="4"/>
  <c r="Q1137" i="4"/>
  <c r="Z1137" i="4"/>
  <c r="AC1137" i="4"/>
  <c r="X1138" i="4"/>
  <c r="AN1138" i="4"/>
  <c r="Y1138" i="4"/>
  <c r="AO1138" i="4"/>
  <c r="AM1138" i="4"/>
  <c r="Z1138" i="4"/>
  <c r="AA1138" i="4"/>
  <c r="N1135" i="4"/>
  <c r="AD1135" i="4"/>
  <c r="O1135" i="4"/>
  <c r="AE1135" i="4"/>
  <c r="U1135" i="4"/>
  <c r="AG1135" i="4"/>
  <c r="AN1135" i="4"/>
  <c r="AR1135" i="4"/>
  <c r="AA1137" i="4"/>
  <c r="AQ1137" i="4"/>
  <c r="AB1137" i="4"/>
  <c r="AR1137" i="4"/>
  <c r="AL1137" i="4"/>
  <c r="Y1137" i="4"/>
  <c r="AP1137" i="4"/>
  <c r="AK1137" i="4"/>
  <c r="R1135" i="4"/>
  <c r="AH1135" i="4"/>
  <c r="S1135" i="4"/>
  <c r="AI1135" i="4"/>
  <c r="AC1135" i="4"/>
  <c r="P1135" i="4"/>
  <c r="Y1135" i="4"/>
  <c r="M1135" i="4"/>
  <c r="O1137" i="4"/>
  <c r="AE1137" i="4"/>
  <c r="P1137" i="4"/>
  <c r="AF1137" i="4"/>
  <c r="N1137" i="4"/>
  <c r="R1137" i="4"/>
  <c r="AG1137" i="4"/>
  <c r="M1137" i="4"/>
  <c r="P1138" i="4"/>
  <c r="AF1138" i="4"/>
  <c r="Q1138" i="4"/>
  <c r="AG1138" i="4"/>
  <c r="V1135" i="4"/>
  <c r="AL1135" i="4"/>
  <c r="W1135" i="4"/>
  <c r="AM1135" i="4"/>
  <c r="AK1135" i="4"/>
  <c r="X1135" i="4"/>
  <c r="AO1135" i="4"/>
  <c r="T1135" i="4"/>
  <c r="AI1137" i="4"/>
  <c r="AH1137" i="4"/>
  <c r="AB1138" i="4"/>
  <c r="AC1138" i="4"/>
  <c r="AE1138" i="4"/>
  <c r="AH1138" i="4"/>
  <c r="V1138" i="4"/>
  <c r="T1137" i="4"/>
  <c r="AO1137" i="4"/>
  <c r="AO1136" i="4" s="1"/>
  <c r="AJ1138" i="4"/>
  <c r="AK1138" i="4"/>
  <c r="S1138" i="4"/>
  <c r="AP1138" i="4"/>
  <c r="AD1138" i="4"/>
  <c r="AJ1137" i="4"/>
  <c r="U1137" i="4"/>
  <c r="AR1138" i="4"/>
  <c r="O1138" i="4"/>
  <c r="AI1138" i="4"/>
  <c r="M1138" i="4"/>
  <c r="AL1138" i="4"/>
  <c r="S1137" i="4"/>
  <c r="V1137" i="4"/>
  <c r="V1136" i="4" s="1"/>
  <c r="T1138" i="4"/>
  <c r="U1138" i="4"/>
  <c r="W1138" i="4"/>
  <c r="R1138" i="4"/>
  <c r="AQ1138" i="4"/>
  <c r="N1138" i="4"/>
  <c r="N1136" i="4" s="1"/>
  <c r="Q1172" i="4"/>
  <c r="Q1169" i="4" s="1"/>
  <c r="W1169" i="4"/>
  <c r="AJ1172" i="4"/>
  <c r="AJ1169" i="4" s="1"/>
  <c r="V1172" i="4"/>
  <c r="V1169" i="4" s="1"/>
  <c r="AN1172" i="4"/>
  <c r="AN1169" i="4" s="1"/>
  <c r="X1172" i="4"/>
  <c r="X1169" i="4" s="1"/>
  <c r="R1172" i="4"/>
  <c r="R1169" i="4" s="1"/>
  <c r="T1172" i="4"/>
  <c r="T1169" i="4" s="1"/>
  <c r="N1172" i="4"/>
  <c r="N1169" i="4" s="1"/>
  <c r="AR971" i="4"/>
  <c r="X971" i="4"/>
  <c r="Q1134" i="4"/>
  <c r="AG1134" i="4"/>
  <c r="R1134" i="4"/>
  <c r="AH1134" i="4"/>
  <c r="AB1134" i="4"/>
  <c r="AF1134" i="4"/>
  <c r="AM1134" i="4"/>
  <c r="AQ1134" i="4"/>
  <c r="U1134" i="4"/>
  <c r="AK1134" i="4"/>
  <c r="V1134" i="4"/>
  <c r="AL1134" i="4"/>
  <c r="AJ1134" i="4"/>
  <c r="O1134" i="4"/>
  <c r="X1134" i="4"/>
  <c r="S1134" i="4"/>
  <c r="Y1134" i="4"/>
  <c r="AO1134" i="4"/>
  <c r="Z1134" i="4"/>
  <c r="AP1134" i="4"/>
  <c r="AR1134" i="4"/>
  <c r="W1134" i="4"/>
  <c r="AN1134" i="4"/>
  <c r="AA1134" i="4"/>
  <c r="AC1134" i="4"/>
  <c r="N1134" i="4"/>
  <c r="AD1134" i="4"/>
  <c r="T1134" i="4"/>
  <c r="P1134" i="4"/>
  <c r="AE1134" i="4"/>
  <c r="AI1134" i="4"/>
  <c r="M1134" i="4"/>
  <c r="AF1172" i="4"/>
  <c r="AF1169" i="4" s="1"/>
  <c r="AR1172" i="4"/>
  <c r="AR1169" i="4" s="1"/>
  <c r="P1172" i="4"/>
  <c r="P1169" i="4" s="1"/>
  <c r="AC1169" i="4"/>
  <c r="AL1172" i="4"/>
  <c r="AL1169" i="4" s="1"/>
  <c r="AB1172" i="4"/>
  <c r="AB1169" i="4" s="1"/>
  <c r="AG1169" i="4"/>
  <c r="AP1172" i="4"/>
  <c r="AP1169" i="4" s="1"/>
  <c r="S1172" i="4"/>
  <c r="S1169" i="4" s="1"/>
  <c r="O1172" i="4"/>
  <c r="O1169" i="4" s="1"/>
  <c r="I25" i="11"/>
  <c r="I79" i="11"/>
  <c r="P1093" i="4"/>
  <c r="AF1093" i="4"/>
  <c r="Q1093" i="4"/>
  <c r="AG1093" i="4"/>
  <c r="R1093" i="4"/>
  <c r="AH1093" i="4"/>
  <c r="AM1093" i="4"/>
  <c r="M1093" i="4"/>
  <c r="T1093" i="4"/>
  <c r="AJ1093" i="4"/>
  <c r="U1093" i="4"/>
  <c r="AK1093" i="4"/>
  <c r="V1093" i="4"/>
  <c r="AL1093" i="4"/>
  <c r="O1093" i="4"/>
  <c r="AA1093" i="4"/>
  <c r="X1093" i="4"/>
  <c r="AN1093" i="4"/>
  <c r="Y1093" i="4"/>
  <c r="AO1093" i="4"/>
  <c r="Z1093" i="4"/>
  <c r="AP1093" i="4"/>
  <c r="AE1093" i="4"/>
  <c r="AQ1093" i="4"/>
  <c r="AB1093" i="4"/>
  <c r="AR1093" i="4"/>
  <c r="AC1093" i="4"/>
  <c r="N1093" i="4"/>
  <c r="AD1093" i="4"/>
  <c r="W1093" i="4"/>
  <c r="S1093" i="4"/>
  <c r="AI1093" i="4"/>
  <c r="O1084" i="4"/>
  <c r="AE1084" i="4"/>
  <c r="P1084" i="4"/>
  <c r="AF1084" i="4"/>
  <c r="Q1084" i="4"/>
  <c r="R1084" i="4"/>
  <c r="V1084" i="4"/>
  <c r="AD1084" i="4"/>
  <c r="Q1086" i="4"/>
  <c r="AG1086" i="4"/>
  <c r="R1086" i="4"/>
  <c r="AH1086" i="4"/>
  <c r="S1084" i="4"/>
  <c r="AI1084" i="4"/>
  <c r="T1084" i="4"/>
  <c r="AJ1084" i="4"/>
  <c r="Y1084" i="4"/>
  <c r="Z1084" i="4"/>
  <c r="AL1084" i="4"/>
  <c r="M1084" i="4"/>
  <c r="M1083" i="4" s="1"/>
  <c r="U1086" i="4"/>
  <c r="AK1086" i="4"/>
  <c r="V1086" i="4"/>
  <c r="AL1086" i="4"/>
  <c r="AI1086" i="4"/>
  <c r="AJ1086" i="4"/>
  <c r="M1086" i="4"/>
  <c r="AF1086" i="4"/>
  <c r="T1085" i="4"/>
  <c r="AJ1085" i="4"/>
  <c r="U1085" i="4"/>
  <c r="AK1085" i="4"/>
  <c r="AH1085" i="4"/>
  <c r="AI1085" i="4"/>
  <c r="W1084" i="4"/>
  <c r="AM1084" i="4"/>
  <c r="X1084" i="4"/>
  <c r="AN1084" i="4"/>
  <c r="AG1084" i="4"/>
  <c r="AH1084" i="4"/>
  <c r="AC1084" i="4"/>
  <c r="U1084" i="4"/>
  <c r="AA1084" i="4"/>
  <c r="AQ1084" i="4"/>
  <c r="AB1084" i="4"/>
  <c r="AR1084" i="4"/>
  <c r="AO1084" i="4"/>
  <c r="AP1084" i="4"/>
  <c r="N1084" i="4"/>
  <c r="AK1084" i="4"/>
  <c r="AC1086" i="4"/>
  <c r="N1086" i="4"/>
  <c r="AD1086" i="4"/>
  <c r="S1086" i="4"/>
  <c r="T1086" i="4"/>
  <c r="X1086" i="4"/>
  <c r="AE1086" i="4"/>
  <c r="W1086" i="4"/>
  <c r="AB1085" i="4"/>
  <c r="AR1085" i="4"/>
  <c r="AC1085" i="4"/>
  <c r="R1085" i="4"/>
  <c r="S1085" i="4"/>
  <c r="Y1086" i="4"/>
  <c r="AA1086" i="4"/>
  <c r="AN1086" i="4"/>
  <c r="P1085" i="4"/>
  <c r="Q1085" i="4"/>
  <c r="Z1085" i="4"/>
  <c r="W1085" i="4"/>
  <c r="M1085" i="4"/>
  <c r="AL1085" i="4"/>
  <c r="Z1087" i="4"/>
  <c r="AP1087" i="4"/>
  <c r="AA1087" i="4"/>
  <c r="AQ1087" i="4"/>
  <c r="AR1087" i="4"/>
  <c r="Y1087" i="4"/>
  <c r="Q1087" i="4"/>
  <c r="M1087" i="4"/>
  <c r="AO1086" i="4"/>
  <c r="AQ1086" i="4"/>
  <c r="O1086" i="4"/>
  <c r="X1085" i="4"/>
  <c r="Y1085" i="4"/>
  <c r="AP1085" i="4"/>
  <c r="AM1085" i="4"/>
  <c r="O1085" i="4"/>
  <c r="N1087" i="4"/>
  <c r="AD1087" i="4"/>
  <c r="O1087" i="4"/>
  <c r="AE1087" i="4"/>
  <c r="T1087" i="4"/>
  <c r="U1087" i="4"/>
  <c r="AO1087" i="4"/>
  <c r="AG1087" i="4"/>
  <c r="Z1086" i="4"/>
  <c r="AB1086" i="4"/>
  <c r="P1086" i="4"/>
  <c r="AF1085" i="4"/>
  <c r="AG1085" i="4"/>
  <c r="AA1085" i="4"/>
  <c r="N1085" i="4"/>
  <c r="AE1085" i="4"/>
  <c r="R1087" i="4"/>
  <c r="AH1087" i="4"/>
  <c r="S1087" i="4"/>
  <c r="AI1087" i="4"/>
  <c r="AB1087" i="4"/>
  <c r="AC1087" i="4"/>
  <c r="P1087" i="4"/>
  <c r="X1087" i="4"/>
  <c r="AP1086" i="4"/>
  <c r="AR1086" i="4"/>
  <c r="AM1086" i="4"/>
  <c r="AN1085" i="4"/>
  <c r="AO1085" i="4"/>
  <c r="AQ1085" i="4"/>
  <c r="AD1085" i="4"/>
  <c r="V1085" i="4"/>
  <c r="V1087" i="4"/>
  <c r="AL1087" i="4"/>
  <c r="W1087" i="4"/>
  <c r="AM1087" i="4"/>
  <c r="AJ1087" i="4"/>
  <c r="AK1087" i="4"/>
  <c r="AF1087" i="4"/>
  <c r="AN1087" i="4"/>
  <c r="AC1097" i="4"/>
  <c r="P1097" i="4"/>
  <c r="AL1097" i="4"/>
  <c r="X1097" i="4"/>
  <c r="O1097" i="4"/>
  <c r="W1097" i="4"/>
  <c r="AR1097" i="4"/>
  <c r="AP1097" i="4"/>
  <c r="Q1097" i="4"/>
  <c r="AG1097" i="4"/>
  <c r="V1097" i="4"/>
  <c r="AQ1097" i="4"/>
  <c r="AD1097" i="4"/>
  <c r="Z1097" i="4"/>
  <c r="AB1097" i="4"/>
  <c r="S1097" i="4"/>
  <c r="U1097" i="4"/>
  <c r="AK1097" i="4"/>
  <c r="AA1097" i="4"/>
  <c r="M1097" i="4"/>
  <c r="AI1097" i="4"/>
  <c r="AJ1097" i="4"/>
  <c r="AH1097" i="4"/>
  <c r="T1097" i="4"/>
  <c r="Y1097" i="4"/>
  <c r="AO1097" i="4"/>
  <c r="AF1097" i="4"/>
  <c r="N1097" i="4"/>
  <c r="AN1097" i="4"/>
  <c r="R1097" i="4"/>
  <c r="AM1097" i="4"/>
  <c r="AE1097" i="4"/>
  <c r="AD521" i="4"/>
  <c r="AD508" i="4" s="1"/>
  <c r="AD508" i="10" s="1"/>
  <c r="AC311" i="4"/>
  <c r="AC311" i="10" s="1"/>
  <c r="AE346" i="4"/>
  <c r="AE346" i="10" s="1"/>
  <c r="AG309" i="4"/>
  <c r="N1074" i="4"/>
  <c r="AD1074" i="4"/>
  <c r="O1074" i="4"/>
  <c r="AE1074" i="4"/>
  <c r="P1074" i="4"/>
  <c r="AF1074" i="4"/>
  <c r="Q1074" i="4"/>
  <c r="AG1074" i="4"/>
  <c r="R1074" i="4"/>
  <c r="AH1074" i="4"/>
  <c r="S1074" i="4"/>
  <c r="AI1074" i="4"/>
  <c r="T1074" i="4"/>
  <c r="AJ1074" i="4"/>
  <c r="U1074" i="4"/>
  <c r="AK1074" i="4"/>
  <c r="V1074" i="4"/>
  <c r="AL1074" i="4"/>
  <c r="W1074" i="4"/>
  <c r="AM1074" i="4"/>
  <c r="X1074" i="4"/>
  <c r="AN1074" i="4"/>
  <c r="Y1074" i="4"/>
  <c r="AO1074" i="4"/>
  <c r="Z1074" i="4"/>
  <c r="AP1074" i="4"/>
  <c r="AA1074" i="4"/>
  <c r="AQ1074" i="4"/>
  <c r="AB1074" i="4"/>
  <c r="AR1074" i="4"/>
  <c r="AC1074" i="4"/>
  <c r="M1074" i="4"/>
  <c r="N1078" i="4"/>
  <c r="AD1078" i="4"/>
  <c r="Y1078" i="4"/>
  <c r="W1078" i="4"/>
  <c r="AM1078" i="4"/>
  <c r="AG1078" i="4"/>
  <c r="AB1078" i="4"/>
  <c r="AR1078" i="4"/>
  <c r="R1078" i="4"/>
  <c r="AH1078" i="4"/>
  <c r="AK1078" i="4"/>
  <c r="AA1078" i="4"/>
  <c r="AQ1078" i="4"/>
  <c r="P1078" i="4"/>
  <c r="AF1078" i="4"/>
  <c r="AC1078" i="4"/>
  <c r="V1078" i="4"/>
  <c r="AL1078" i="4"/>
  <c r="O1078" i="4"/>
  <c r="AE1078" i="4"/>
  <c r="Q1078" i="4"/>
  <c r="T1078" i="4"/>
  <c r="AJ1078" i="4"/>
  <c r="AO1078" i="4"/>
  <c r="Z1078" i="4"/>
  <c r="AP1078" i="4"/>
  <c r="S1078" i="4"/>
  <c r="AI1078" i="4"/>
  <c r="U1078" i="4"/>
  <c r="X1078" i="4"/>
  <c r="AN1078" i="4"/>
  <c r="M1078" i="4"/>
  <c r="P308" i="4"/>
  <c r="P307" i="10" s="1"/>
  <c r="AE160" i="11"/>
  <c r="AK196" i="11"/>
  <c r="AK210" i="11" s="1"/>
  <c r="AQ311" i="4"/>
  <c r="AQ311" i="10" s="1"/>
  <c r="U351" i="4"/>
  <c r="U351" i="10" s="1"/>
  <c r="V351" i="4"/>
  <c r="V351" i="10" s="1"/>
  <c r="Y346" i="4"/>
  <c r="Y346" i="10" s="1"/>
  <c r="AG716" i="10"/>
  <c r="AG722" i="10" s="1"/>
  <c r="Z716" i="10"/>
  <c r="Z722" i="10" s="1"/>
  <c r="AD664" i="10"/>
  <c r="AD670" i="10" s="1"/>
  <c r="W664" i="10"/>
  <c r="W670" i="10" s="1"/>
  <c r="Z311" i="4"/>
  <c r="Z311" i="10" s="1"/>
  <c r="W351" i="4"/>
  <c r="W351" i="10" s="1"/>
  <c r="AM625" i="10"/>
  <c r="AM631" i="10" s="1"/>
  <c r="AE625" i="10"/>
  <c r="AE631" i="10" s="1"/>
  <c r="AA625" i="10"/>
  <c r="AA631" i="10" s="1"/>
  <c r="M311" i="4"/>
  <c r="M311" i="10" s="1"/>
  <c r="AN346" i="4"/>
  <c r="AN346" i="10" s="1"/>
  <c r="M240" i="10"/>
  <c r="M246" i="10" s="1"/>
  <c r="AQ240" i="10"/>
  <c r="AQ246" i="10" s="1"/>
  <c r="Y716" i="10"/>
  <c r="Y722" i="10" s="1"/>
  <c r="S716" i="10"/>
  <c r="S722" i="10" s="1"/>
  <c r="AI716" i="10"/>
  <c r="AI722" i="10" s="1"/>
  <c r="X308" i="4"/>
  <c r="X295" i="4" s="1"/>
  <c r="AQ308" i="4"/>
  <c r="AQ307" i="10" s="1"/>
  <c r="M308" i="4"/>
  <c r="M307" i="10" s="1"/>
  <c r="AF311" i="4"/>
  <c r="AF311" i="10" s="1"/>
  <c r="AM351" i="4"/>
  <c r="AM351" i="10" s="1"/>
  <c r="AK351" i="4"/>
  <c r="AK351" i="10" s="1"/>
  <c r="Z348" i="4"/>
  <c r="Z348" i="10" s="1"/>
  <c r="M348" i="4"/>
  <c r="M348" i="10" s="1"/>
  <c r="R309" i="4"/>
  <c r="AB309" i="4"/>
  <c r="AB309" i="10" s="1"/>
  <c r="Z947" i="4"/>
  <c r="R664" i="10"/>
  <c r="R670" i="10" s="1"/>
  <c r="AG664" i="10"/>
  <c r="AG670" i="10" s="1"/>
  <c r="Q664" i="10"/>
  <c r="Q670" i="10" s="1"/>
  <c r="P664" i="10"/>
  <c r="P670" i="10" s="1"/>
  <c r="S510" i="4"/>
  <c r="S510" i="10" s="1"/>
  <c r="AD416" i="4"/>
  <c r="AD416" i="10" s="1"/>
  <c r="AE416" i="4"/>
  <c r="AE416" i="10" s="1"/>
  <c r="Q416" i="4"/>
  <c r="Q416" i="10" s="1"/>
  <c r="N311" i="4"/>
  <c r="N311" i="10" s="1"/>
  <c r="N348" i="4"/>
  <c r="N348" i="10" s="1"/>
  <c r="AE348" i="4"/>
  <c r="AE348" i="10" s="1"/>
  <c r="P348" i="4"/>
  <c r="P348" i="10" s="1"/>
  <c r="R346" i="4"/>
  <c r="R268" i="4" s="1"/>
  <c r="W309" i="4"/>
  <c r="W309" i="10" s="1"/>
  <c r="AR309" i="4"/>
  <c r="AR309" i="10" s="1"/>
  <c r="W310" i="4"/>
  <c r="W310" i="10" s="1"/>
  <c r="P677" i="10"/>
  <c r="P683" i="10" s="1"/>
  <c r="AK677" i="10"/>
  <c r="AK683" i="10" s="1"/>
  <c r="AN240" i="10"/>
  <c r="AN246" i="10" s="1"/>
  <c r="AK240" i="10"/>
  <c r="AK246" i="10" s="1"/>
  <c r="Q716" i="10"/>
  <c r="Q722" i="10" s="1"/>
  <c r="V716" i="10"/>
  <c r="V722" i="10" s="1"/>
  <c r="AM664" i="10"/>
  <c r="AM670" i="10" s="1"/>
  <c r="AB664" i="10"/>
  <c r="AB670" i="10" s="1"/>
  <c r="S160" i="11"/>
  <c r="Q160" i="11"/>
  <c r="O160" i="11"/>
  <c r="AN196" i="11"/>
  <c r="AN210" i="11" s="1"/>
  <c r="AR311" i="4"/>
  <c r="AR311" i="10" s="1"/>
  <c r="AO311" i="4"/>
  <c r="AO311" i="10" s="1"/>
  <c r="AL311" i="4"/>
  <c r="AL311" i="10" s="1"/>
  <c r="AI351" i="4"/>
  <c r="AI351" i="10" s="1"/>
  <c r="X346" i="4"/>
  <c r="X346" i="10" s="1"/>
  <c r="N664" i="10"/>
  <c r="N670" i="10" s="1"/>
  <c r="S664" i="10"/>
  <c r="S670" i="10" s="1"/>
  <c r="AF664" i="10"/>
  <c r="AF670" i="10" s="1"/>
  <c r="AF346" i="4"/>
  <c r="AF346" i="10" s="1"/>
  <c r="AC664" i="10"/>
  <c r="AC670" i="10" s="1"/>
  <c r="Z148" i="11"/>
  <c r="N1066" i="4"/>
  <c r="AD1066" i="4"/>
  <c r="M1066" i="4"/>
  <c r="Y1066" i="4"/>
  <c r="S1066" i="4"/>
  <c r="AI1066" i="4"/>
  <c r="X1066" i="4"/>
  <c r="Q1066" i="4"/>
  <c r="AB1068" i="4"/>
  <c r="AR1068" i="4"/>
  <c r="AO1068" i="4"/>
  <c r="AP1068" i="4"/>
  <c r="N1068" i="4"/>
  <c r="M1068" i="4"/>
  <c r="AM1068" i="4"/>
  <c r="AE1068" i="4"/>
  <c r="AC1065" i="4"/>
  <c r="AC1064" i="4" s="1"/>
  <c r="O1065" i="4"/>
  <c r="O1064" i="4" s="1"/>
  <c r="AQ1065" i="4"/>
  <c r="AQ1064" i="4" s="1"/>
  <c r="AR1065" i="4"/>
  <c r="AR1064" i="4" s="1"/>
  <c r="Z1065" i="4"/>
  <c r="Z1064" i="4" s="1"/>
  <c r="AP1065" i="4"/>
  <c r="AP1064" i="4" s="1"/>
  <c r="AM1065" i="4"/>
  <c r="AM1064" i="4" s="1"/>
  <c r="AJ1065" i="4"/>
  <c r="AJ1064" i="4" s="1"/>
  <c r="AA1067" i="4"/>
  <c r="AQ1067" i="4"/>
  <c r="AR1067" i="4"/>
  <c r="AO1067" i="4"/>
  <c r="AN1067" i="4"/>
  <c r="N1067" i="4"/>
  <c r="AL1067" i="4"/>
  <c r="M1067" i="4"/>
  <c r="R1066" i="4"/>
  <c r="AH1066" i="4"/>
  <c r="T1066" i="4"/>
  <c r="AG1066" i="4"/>
  <c r="W1066" i="4"/>
  <c r="AM1066" i="4"/>
  <c r="AB1066" i="4"/>
  <c r="U1066" i="4"/>
  <c r="P1068" i="4"/>
  <c r="AF1068" i="4"/>
  <c r="Q1068" i="4"/>
  <c r="R1068" i="4"/>
  <c r="U1068" i="4"/>
  <c r="V1068" i="4"/>
  <c r="S1068" i="4"/>
  <c r="AA1068" i="4"/>
  <c r="Q1065" i="4"/>
  <c r="Q1064" i="4" s="1"/>
  <c r="AG1065" i="4"/>
  <c r="AG1064" i="4" s="1"/>
  <c r="W1065" i="4"/>
  <c r="W1064" i="4" s="1"/>
  <c r="T1065" i="4"/>
  <c r="T1064" i="4" s="1"/>
  <c r="N1065" i="4"/>
  <c r="N1064" i="4" s="1"/>
  <c r="AD1065" i="4"/>
  <c r="AD1064" i="4" s="1"/>
  <c r="M1065" i="4"/>
  <c r="M1064" i="4" s="1"/>
  <c r="P1065" i="4"/>
  <c r="P1064" i="4" s="1"/>
  <c r="O1067" i="4"/>
  <c r="AE1067" i="4"/>
  <c r="P1067" i="4"/>
  <c r="Q1067" i="4"/>
  <c r="T1067" i="4"/>
  <c r="U1067" i="4"/>
  <c r="R1067" i="4"/>
  <c r="Z1067" i="4"/>
  <c r="V1066" i="4"/>
  <c r="AL1066" i="4"/>
  <c r="AF1066" i="4"/>
  <c r="AO1066" i="4"/>
  <c r="AA1066" i="4"/>
  <c r="AQ1066" i="4"/>
  <c r="AJ1066" i="4"/>
  <c r="AC1066" i="4"/>
  <c r="T1068" i="4"/>
  <c r="AJ1068" i="4"/>
  <c r="Y1068" i="4"/>
  <c r="Z1068" i="4"/>
  <c r="AC1068" i="4"/>
  <c r="AD1068" i="4"/>
  <c r="AI1068" i="4"/>
  <c r="AQ1068" i="4"/>
  <c r="U1065" i="4"/>
  <c r="U1064" i="4" s="1"/>
  <c r="AK1065" i="4"/>
  <c r="AK1064" i="4" s="1"/>
  <c r="AA1065" i="4"/>
  <c r="AA1064" i="4" s="1"/>
  <c r="AF1065" i="4"/>
  <c r="AF1064" i="4" s="1"/>
  <c r="R1065" i="4"/>
  <c r="R1064" i="4" s="1"/>
  <c r="AH1065" i="4"/>
  <c r="AH1064" i="4" s="1"/>
  <c r="S1065" i="4"/>
  <c r="S1064" i="4" s="1"/>
  <c r="X1065" i="4"/>
  <c r="X1064" i="4" s="1"/>
  <c r="S1067" i="4"/>
  <c r="AI1067" i="4"/>
  <c r="AB1067" i="4"/>
  <c r="Y1067" i="4"/>
  <c r="X1067" i="4"/>
  <c r="AC1067" i="4"/>
  <c r="AH1067" i="4"/>
  <c r="AP1067" i="4"/>
  <c r="Z1066" i="4"/>
  <c r="AP1066" i="4"/>
  <c r="AN1066" i="4"/>
  <c r="O1066" i="4"/>
  <c r="AE1066" i="4"/>
  <c r="P1066" i="4"/>
  <c r="AR1066" i="4"/>
  <c r="AK1066" i="4"/>
  <c r="X1068" i="4"/>
  <c r="AN1068" i="4"/>
  <c r="AG1068" i="4"/>
  <c r="AH1068" i="4"/>
  <c r="AK1068" i="4"/>
  <c r="AL1068" i="4"/>
  <c r="W1068" i="4"/>
  <c r="O1068" i="4"/>
  <c r="Y1065" i="4"/>
  <c r="Y1064" i="4" s="1"/>
  <c r="AO1065" i="4"/>
  <c r="AO1064" i="4" s="1"/>
  <c r="AI1065" i="4"/>
  <c r="AI1064" i="4" s="1"/>
  <c r="AN1065" i="4"/>
  <c r="AN1064" i="4" s="1"/>
  <c r="V1065" i="4"/>
  <c r="V1064" i="4" s="1"/>
  <c r="AL1065" i="4"/>
  <c r="AL1064" i="4" s="1"/>
  <c r="AE1065" i="4"/>
  <c r="AE1064" i="4" s="1"/>
  <c r="AB1065" i="4"/>
  <c r="AB1064" i="4" s="1"/>
  <c r="W1067" i="4"/>
  <c r="AM1067" i="4"/>
  <c r="AJ1067" i="4"/>
  <c r="AG1067" i="4"/>
  <c r="AF1067" i="4"/>
  <c r="AK1067" i="4"/>
  <c r="V1067" i="4"/>
  <c r="AD1067" i="4"/>
  <c r="Y196" i="11"/>
  <c r="Y209" i="11" s="1"/>
  <c r="AK148" i="11"/>
  <c r="AA160" i="11"/>
  <c r="W160" i="11"/>
  <c r="U160" i="11"/>
  <c r="AE148" i="11"/>
  <c r="AP148" i="11"/>
  <c r="AB196" i="11"/>
  <c r="AB209" i="11" s="1"/>
  <c r="S196" i="11"/>
  <c r="S209" i="11" s="1"/>
  <c r="Q971" i="4"/>
  <c r="AF971" i="4"/>
  <c r="V160" i="11"/>
  <c r="AO196" i="11"/>
  <c r="AO209" i="11" s="1"/>
  <c r="AA664" i="10"/>
  <c r="AA670" i="10" s="1"/>
  <c r="AI160" i="11"/>
  <c r="AO160" i="11"/>
  <c r="Z160" i="11"/>
  <c r="Q217" i="11"/>
  <c r="U217" i="11"/>
  <c r="Y217" i="11"/>
  <c r="AC217" i="11"/>
  <c r="AG217" i="11"/>
  <c r="AK217" i="11"/>
  <c r="AO217" i="11"/>
  <c r="N220" i="11"/>
  <c r="R220" i="11"/>
  <c r="V220" i="11"/>
  <c r="Z220" i="11"/>
  <c r="AD220" i="11"/>
  <c r="AH220" i="11"/>
  <c r="AL220" i="11"/>
  <c r="AP220" i="11"/>
  <c r="O221" i="11"/>
  <c r="S221" i="11"/>
  <c r="W221" i="11"/>
  <c r="AA221" i="11"/>
  <c r="AE221" i="11"/>
  <c r="AI221" i="11"/>
  <c r="AM221" i="11"/>
  <c r="AQ221" i="11"/>
  <c r="M217" i="11"/>
  <c r="P217" i="11"/>
  <c r="X217" i="11"/>
  <c r="AF217" i="11"/>
  <c r="AN217" i="11"/>
  <c r="Q220" i="11"/>
  <c r="Y220" i="11"/>
  <c r="AG220" i="11"/>
  <c r="AO220" i="11"/>
  <c r="R221" i="11"/>
  <c r="N217" i="11"/>
  <c r="R217" i="11"/>
  <c r="V217" i="11"/>
  <c r="Z217" i="11"/>
  <c r="AD217" i="11"/>
  <c r="AH217" i="11"/>
  <c r="AL217" i="11"/>
  <c r="AP217" i="11"/>
  <c r="O220" i="11"/>
  <c r="S220" i="11"/>
  <c r="W220" i="11"/>
  <c r="AA220" i="11"/>
  <c r="AE220" i="11"/>
  <c r="AI220" i="11"/>
  <c r="AM220" i="11"/>
  <c r="AQ220" i="11"/>
  <c r="P221" i="11"/>
  <c r="T221" i="11"/>
  <c r="X221" i="11"/>
  <c r="AB221" i="11"/>
  <c r="AF221" i="11"/>
  <c r="AJ221" i="11"/>
  <c r="AN221" i="11"/>
  <c r="AR221" i="11"/>
  <c r="T217" i="11"/>
  <c r="AB217" i="11"/>
  <c r="AJ217" i="11"/>
  <c r="AR217" i="11"/>
  <c r="U220" i="11"/>
  <c r="AC220" i="11"/>
  <c r="AK220" i="11"/>
  <c r="N221" i="11"/>
  <c r="O217" i="11"/>
  <c r="S217" i="11"/>
  <c r="W217" i="11"/>
  <c r="AA217" i="11"/>
  <c r="AE217" i="11"/>
  <c r="AI217" i="11"/>
  <c r="AM217" i="11"/>
  <c r="AQ217" i="11"/>
  <c r="P220" i="11"/>
  <c r="T220" i="11"/>
  <c r="X220" i="11"/>
  <c r="AB220" i="11"/>
  <c r="AF220" i="11"/>
  <c r="AJ220" i="11"/>
  <c r="AN220" i="11"/>
  <c r="AR220" i="11"/>
  <c r="Q221" i="11"/>
  <c r="U221" i="11"/>
  <c r="Y221" i="11"/>
  <c r="AC221" i="11"/>
  <c r="AG221" i="11"/>
  <c r="AK221" i="11"/>
  <c r="AO221" i="11"/>
  <c r="M221" i="11"/>
  <c r="V221" i="11"/>
  <c r="AL221" i="11"/>
  <c r="AD221" i="11"/>
  <c r="AH221" i="11"/>
  <c r="Z221" i="11"/>
  <c r="AP221" i="11"/>
  <c r="M220" i="11"/>
  <c r="R160" i="11"/>
  <c r="T160" i="11"/>
  <c r="AC148" i="11"/>
  <c r="AH160" i="11"/>
  <c r="AN148" i="11"/>
  <c r="AI196" i="11"/>
  <c r="Z196" i="11"/>
  <c r="M196" i="11"/>
  <c r="U196" i="11"/>
  <c r="T196" i="11"/>
  <c r="AE196" i="11"/>
  <c r="O196" i="11"/>
  <c r="AJ196" i="11"/>
  <c r="AL196" i="11"/>
  <c r="V196" i="11"/>
  <c r="AP196" i="11"/>
  <c r="AO148" i="11"/>
  <c r="AG196" i="11"/>
  <c r="AR196" i="11"/>
  <c r="AQ196" i="11"/>
  <c r="AA196" i="11"/>
  <c r="X196" i="11"/>
  <c r="AH196" i="11"/>
  <c r="R196" i="11"/>
  <c r="AC196" i="11"/>
  <c r="Q196" i="11"/>
  <c r="AF196" i="11"/>
  <c r="AM196" i="11"/>
  <c r="W196" i="11"/>
  <c r="P196" i="11"/>
  <c r="AD196" i="11"/>
  <c r="N196" i="11"/>
  <c r="AM148" i="11"/>
  <c r="W148" i="11"/>
  <c r="AJ148" i="11"/>
  <c r="R148" i="11"/>
  <c r="N133" i="11"/>
  <c r="R133" i="11"/>
  <c r="V133" i="11"/>
  <c r="Z133" i="11"/>
  <c r="AD133" i="11"/>
  <c r="AH133" i="11"/>
  <c r="AL133" i="11"/>
  <c r="AP133" i="11"/>
  <c r="O134" i="11"/>
  <c r="S134" i="11"/>
  <c r="W134" i="11"/>
  <c r="AA134" i="11"/>
  <c r="AE134" i="11"/>
  <c r="AI134" i="11"/>
  <c r="AM134" i="11"/>
  <c r="AQ134" i="11"/>
  <c r="P135" i="11"/>
  <c r="T135" i="11"/>
  <c r="X135" i="11"/>
  <c r="AB135" i="11"/>
  <c r="AF135" i="11"/>
  <c r="AJ135" i="11"/>
  <c r="AN135" i="11"/>
  <c r="AR135" i="11"/>
  <c r="Q136" i="11"/>
  <c r="U136" i="11"/>
  <c r="Y136" i="11"/>
  <c r="AC136" i="11"/>
  <c r="AG136" i="11"/>
  <c r="AK136" i="11"/>
  <c r="AO136" i="11"/>
  <c r="M136" i="11"/>
  <c r="O133" i="11"/>
  <c r="S133" i="11"/>
  <c r="W133" i="11"/>
  <c r="AA133" i="11"/>
  <c r="AE133" i="11"/>
  <c r="AI133" i="11"/>
  <c r="AM133" i="11"/>
  <c r="AQ133" i="11"/>
  <c r="P134" i="11"/>
  <c r="T134" i="11"/>
  <c r="X134" i="11"/>
  <c r="AB134" i="11"/>
  <c r="AF134" i="11"/>
  <c r="AJ134" i="11"/>
  <c r="AN134" i="11"/>
  <c r="AR134" i="11"/>
  <c r="Q135" i="11"/>
  <c r="U135" i="11"/>
  <c r="Y135" i="11"/>
  <c r="AC135" i="11"/>
  <c r="AG135" i="11"/>
  <c r="AK135" i="11"/>
  <c r="AO135" i="11"/>
  <c r="N136" i="11"/>
  <c r="R136" i="11"/>
  <c r="V136" i="11"/>
  <c r="Z136" i="11"/>
  <c r="AD136" i="11"/>
  <c r="AH136" i="11"/>
  <c r="AL136" i="11"/>
  <c r="AP136" i="11"/>
  <c r="M135" i="11"/>
  <c r="U133" i="11"/>
  <c r="AC133" i="11"/>
  <c r="AK133" i="11"/>
  <c r="N134" i="11"/>
  <c r="V134" i="11"/>
  <c r="AD134" i="11"/>
  <c r="AL134" i="11"/>
  <c r="O135" i="11"/>
  <c r="W135" i="11"/>
  <c r="AE135" i="11"/>
  <c r="AM135" i="11"/>
  <c r="P136" i="11"/>
  <c r="X136" i="11"/>
  <c r="AF136" i="11"/>
  <c r="AN136" i="11"/>
  <c r="M133" i="11"/>
  <c r="Q133" i="11"/>
  <c r="Y133" i="11"/>
  <c r="AO133" i="11"/>
  <c r="R134" i="11"/>
  <c r="AH134" i="11"/>
  <c r="AP134" i="11"/>
  <c r="AI135" i="11"/>
  <c r="T136" i="11"/>
  <c r="AJ136" i="11"/>
  <c r="P133" i="11"/>
  <c r="X133" i="11"/>
  <c r="AF133" i="11"/>
  <c r="AN133" i="11"/>
  <c r="Q134" i="11"/>
  <c r="Y134" i="11"/>
  <c r="AG134" i="11"/>
  <c r="AO134" i="11"/>
  <c r="R135" i="11"/>
  <c r="Z135" i="11"/>
  <c r="AH135" i="11"/>
  <c r="AP135" i="11"/>
  <c r="S136" i="11"/>
  <c r="AA136" i="11"/>
  <c r="AI136" i="11"/>
  <c r="AQ136" i="11"/>
  <c r="AG133" i="11"/>
  <c r="Z134" i="11"/>
  <c r="S135" i="11"/>
  <c r="AA135" i="11"/>
  <c r="AQ135" i="11"/>
  <c r="AB136" i="11"/>
  <c r="AR136" i="11"/>
  <c r="T133" i="11"/>
  <c r="U134" i="11"/>
  <c r="V135" i="11"/>
  <c r="W136" i="11"/>
  <c r="AJ133" i="11"/>
  <c r="AL135" i="11"/>
  <c r="AB133" i="11"/>
  <c r="AC134" i="11"/>
  <c r="AD135" i="11"/>
  <c r="AE136" i="11"/>
  <c r="AK134" i="11"/>
  <c r="AM136" i="11"/>
  <c r="AR133" i="11"/>
  <c r="N135" i="11"/>
  <c r="O136" i="11"/>
  <c r="M134" i="11"/>
  <c r="AQ160" i="11"/>
  <c r="AB160" i="11"/>
  <c r="AM160" i="11"/>
  <c r="AK160" i="11"/>
  <c r="M148" i="11"/>
  <c r="AQ148" i="11"/>
  <c r="AA148" i="11"/>
  <c r="AL148" i="11"/>
  <c r="V148" i="11"/>
  <c r="M160" i="11"/>
  <c r="O148" i="11"/>
  <c r="AR160" i="11"/>
  <c r="P160" i="11"/>
  <c r="X160" i="11"/>
  <c r="AC160" i="11"/>
  <c r="AB148" i="11"/>
  <c r="AG148" i="11"/>
  <c r="AH148" i="11"/>
  <c r="AD160" i="11"/>
  <c r="N160" i="11"/>
  <c r="AF160" i="11"/>
  <c r="AL160" i="11"/>
  <c r="T148" i="11"/>
  <c r="Y148" i="11"/>
  <c r="AI148" i="11"/>
  <c r="S148" i="11"/>
  <c r="AF148" i="11"/>
  <c r="P148" i="11"/>
  <c r="AD148" i="11"/>
  <c r="N148" i="11"/>
  <c r="M125" i="11"/>
  <c r="M126" i="11" s="1"/>
  <c r="P125" i="11"/>
  <c r="P126" i="11" s="1"/>
  <c r="T125" i="11"/>
  <c r="T126" i="11" s="1"/>
  <c r="X125" i="11"/>
  <c r="X126" i="11" s="1"/>
  <c r="AB125" i="11"/>
  <c r="AB126" i="11" s="1"/>
  <c r="AF125" i="11"/>
  <c r="AF126" i="11" s="1"/>
  <c r="AJ125" i="11"/>
  <c r="AJ126" i="11" s="1"/>
  <c r="AN125" i="11"/>
  <c r="AN126" i="11" s="1"/>
  <c r="AR125" i="11"/>
  <c r="AR126" i="11" s="1"/>
  <c r="Q125" i="11"/>
  <c r="Q126" i="11" s="1"/>
  <c r="U125" i="11"/>
  <c r="U126" i="11" s="1"/>
  <c r="Y125" i="11"/>
  <c r="Y126" i="11" s="1"/>
  <c r="AC125" i="11"/>
  <c r="AC126" i="11" s="1"/>
  <c r="AG125" i="11"/>
  <c r="AG126" i="11" s="1"/>
  <c r="AK125" i="11"/>
  <c r="AK126" i="11" s="1"/>
  <c r="AO125" i="11"/>
  <c r="AO126" i="11" s="1"/>
  <c r="N125" i="11"/>
  <c r="N126" i="11" s="1"/>
  <c r="R125" i="11"/>
  <c r="R126" i="11" s="1"/>
  <c r="V125" i="11"/>
  <c r="V126" i="11" s="1"/>
  <c r="Z125" i="11"/>
  <c r="Z126" i="11" s="1"/>
  <c r="AD125" i="11"/>
  <c r="AD126" i="11" s="1"/>
  <c r="AH125" i="11"/>
  <c r="AH126" i="11" s="1"/>
  <c r="AL125" i="11"/>
  <c r="AL126" i="11" s="1"/>
  <c r="AP125" i="11"/>
  <c r="AP126" i="11" s="1"/>
  <c r="O125" i="11"/>
  <c r="O126" i="11" s="1"/>
  <c r="S125" i="11"/>
  <c r="S126" i="11" s="1"/>
  <c r="W125" i="11"/>
  <c r="W126" i="11" s="1"/>
  <c r="AA125" i="11"/>
  <c r="AA126" i="11" s="1"/>
  <c r="AE125" i="11"/>
  <c r="AE126" i="11" s="1"/>
  <c r="AI125" i="11"/>
  <c r="AI126" i="11" s="1"/>
  <c r="AM125" i="11"/>
  <c r="AM126" i="11" s="1"/>
  <c r="AQ125" i="11"/>
  <c r="AQ126" i="11" s="1"/>
  <c r="N110" i="11"/>
  <c r="R110" i="11"/>
  <c r="V110" i="11"/>
  <c r="Z110" i="11"/>
  <c r="AD110" i="11"/>
  <c r="AH110" i="11"/>
  <c r="AL110" i="11"/>
  <c r="AP110" i="11"/>
  <c r="O111" i="11"/>
  <c r="S111" i="11"/>
  <c r="W111" i="11"/>
  <c r="AA111" i="11"/>
  <c r="AE111" i="11"/>
  <c r="AI111" i="11"/>
  <c r="AM111" i="11"/>
  <c r="AQ111" i="11"/>
  <c r="P112" i="11"/>
  <c r="T112" i="11"/>
  <c r="X112" i="11"/>
  <c r="AB112" i="11"/>
  <c r="AF112" i="11"/>
  <c r="AJ112" i="11"/>
  <c r="AN112" i="11"/>
  <c r="AR112" i="11"/>
  <c r="Q113" i="11"/>
  <c r="U113" i="11"/>
  <c r="Y113" i="11"/>
  <c r="AC113" i="11"/>
  <c r="AG113" i="11"/>
  <c r="AK113" i="11"/>
  <c r="AO113" i="11"/>
  <c r="N114" i="11"/>
  <c r="R114" i="11"/>
  <c r="V114" i="11"/>
  <c r="Z114" i="11"/>
  <c r="AD114" i="11"/>
  <c r="AH114" i="11"/>
  <c r="AL114" i="11"/>
  <c r="AP114" i="11"/>
  <c r="M113" i="11"/>
  <c r="V111" i="11"/>
  <c r="AP111" i="11"/>
  <c r="W112" i="11"/>
  <c r="AI112" i="11"/>
  <c r="P113" i="11"/>
  <c r="AB113" i="11"/>
  <c r="AR113" i="11"/>
  <c r="Y114" i="11"/>
  <c r="AK114" i="11"/>
  <c r="O110" i="11"/>
  <c r="S110" i="11"/>
  <c r="W110" i="11"/>
  <c r="AA110" i="11"/>
  <c r="AE110" i="11"/>
  <c r="AI110" i="11"/>
  <c r="AM110" i="11"/>
  <c r="AQ110" i="11"/>
  <c r="P111" i="11"/>
  <c r="T111" i="11"/>
  <c r="X111" i="11"/>
  <c r="AB111" i="11"/>
  <c r="AF111" i="11"/>
  <c r="AJ111" i="11"/>
  <c r="AN111" i="11"/>
  <c r="AR111" i="11"/>
  <c r="Q112" i="11"/>
  <c r="U112" i="11"/>
  <c r="Y112" i="11"/>
  <c r="AC112" i="11"/>
  <c r="AG112" i="11"/>
  <c r="AK112" i="11"/>
  <c r="AO112" i="11"/>
  <c r="N113" i="11"/>
  <c r="R113" i="11"/>
  <c r="V113" i="11"/>
  <c r="Z113" i="11"/>
  <c r="AD113" i="11"/>
  <c r="AH113" i="11"/>
  <c r="AL113" i="11"/>
  <c r="AP113" i="11"/>
  <c r="O114" i="11"/>
  <c r="S114" i="11"/>
  <c r="W114" i="11"/>
  <c r="AA114" i="11"/>
  <c r="AE114" i="11"/>
  <c r="AI114" i="11"/>
  <c r="AM114" i="11"/>
  <c r="AQ114" i="11"/>
  <c r="M112" i="11"/>
  <c r="AK110" i="11"/>
  <c r="AH111" i="11"/>
  <c r="O112" i="11"/>
  <c r="AA112" i="11"/>
  <c r="AM112" i="11"/>
  <c r="T113" i="11"/>
  <c r="AF113" i="11"/>
  <c r="AN113" i="11"/>
  <c r="U114" i="11"/>
  <c r="AG114" i="11"/>
  <c r="P110" i="11"/>
  <c r="T110" i="11"/>
  <c r="X110" i="11"/>
  <c r="AB110" i="11"/>
  <c r="AF110" i="11"/>
  <c r="AJ110" i="11"/>
  <c r="AN110" i="11"/>
  <c r="AR110" i="11"/>
  <c r="Q111" i="11"/>
  <c r="U111" i="11"/>
  <c r="Y111" i="11"/>
  <c r="AC111" i="11"/>
  <c r="AG111" i="11"/>
  <c r="AK111" i="11"/>
  <c r="AO111" i="11"/>
  <c r="N112" i="11"/>
  <c r="R112" i="11"/>
  <c r="V112" i="11"/>
  <c r="Z112" i="11"/>
  <c r="AD112" i="11"/>
  <c r="AH112" i="11"/>
  <c r="AL112" i="11"/>
  <c r="AP112" i="11"/>
  <c r="O113" i="11"/>
  <c r="S113" i="11"/>
  <c r="W113" i="11"/>
  <c r="AA113" i="11"/>
  <c r="AE113" i="11"/>
  <c r="AI113" i="11"/>
  <c r="AM113" i="11"/>
  <c r="AQ113" i="11"/>
  <c r="P114" i="11"/>
  <c r="T114" i="11"/>
  <c r="X114" i="11"/>
  <c r="AB114" i="11"/>
  <c r="AF114" i="11"/>
  <c r="AJ114" i="11"/>
  <c r="AN114" i="11"/>
  <c r="AR114" i="11"/>
  <c r="M111" i="11"/>
  <c r="Q110" i="11"/>
  <c r="U110" i="11"/>
  <c r="Y110" i="11"/>
  <c r="AC110" i="11"/>
  <c r="AG110" i="11"/>
  <c r="AO110" i="11"/>
  <c r="N111" i="11"/>
  <c r="R111" i="11"/>
  <c r="Z111" i="11"/>
  <c r="AD111" i="11"/>
  <c r="AL111" i="11"/>
  <c r="S112" i="11"/>
  <c r="AE112" i="11"/>
  <c r="AQ112" i="11"/>
  <c r="X113" i="11"/>
  <c r="AJ113" i="11"/>
  <c r="Q114" i="11"/>
  <c r="AC114" i="11"/>
  <c r="M114" i="11"/>
  <c r="M110" i="11"/>
  <c r="AO114" i="11"/>
  <c r="AI664" i="10"/>
  <c r="AI670" i="10" s="1"/>
  <c r="AN498" i="4"/>
  <c r="AO48" i="5" s="1"/>
  <c r="AL951" i="4"/>
  <c r="AP951" i="4"/>
  <c r="AL940" i="4"/>
  <c r="AL84" i="11" s="1"/>
  <c r="AL97" i="11" s="1"/>
  <c r="AG311" i="4"/>
  <c r="AG311" i="10" s="1"/>
  <c r="AD311" i="4"/>
  <c r="AD311" i="10" s="1"/>
  <c r="AN351" i="4"/>
  <c r="AN351" i="10" s="1"/>
  <c r="AQ351" i="4"/>
  <c r="AQ351" i="10" s="1"/>
  <c r="AH940" i="4"/>
  <c r="AH84" i="11" s="1"/>
  <c r="AH97" i="11" s="1"/>
  <c r="AD951" i="4"/>
  <c r="R940" i="4"/>
  <c r="R84" i="11" s="1"/>
  <c r="R97" i="11" s="1"/>
  <c r="AD894" i="4"/>
  <c r="AD72" i="11" s="1"/>
  <c r="AD102" i="11" s="1"/>
  <c r="O916" i="4"/>
  <c r="Z951" i="4"/>
  <c r="O947" i="4"/>
  <c r="AR940" i="4"/>
  <c r="AR84" i="11" s="1"/>
  <c r="AR97" i="11" s="1"/>
  <c r="AB956" i="4"/>
  <c r="P936" i="4"/>
  <c r="P83" i="11" s="1"/>
  <c r="P96" i="11" s="1"/>
  <c r="AK956" i="4"/>
  <c r="AA936" i="4"/>
  <c r="AA83" i="11" s="1"/>
  <c r="AA96" i="11" s="1"/>
  <c r="AB936" i="4"/>
  <c r="AB83" i="11" s="1"/>
  <c r="AB96" i="11" s="1"/>
  <c r="AD936" i="4"/>
  <c r="AD83" i="11" s="1"/>
  <c r="AD96" i="11" s="1"/>
  <c r="AR947" i="4"/>
  <c r="Q947" i="4"/>
  <c r="AE936" i="4"/>
  <c r="AE83" i="11" s="1"/>
  <c r="AE96" i="11" s="1"/>
  <c r="V956" i="4"/>
  <c r="AM947" i="4"/>
  <c r="X82" i="10"/>
  <c r="U908" i="4"/>
  <c r="R936" i="4"/>
  <c r="R83" i="11" s="1"/>
  <c r="R96" i="11" s="1"/>
  <c r="AD947" i="4"/>
  <c r="AF940" i="4"/>
  <c r="AF84" i="11" s="1"/>
  <c r="AF97" i="11" s="1"/>
  <c r="AF947" i="4"/>
  <c r="T956" i="4"/>
  <c r="P964" i="4"/>
  <c r="T936" i="4"/>
  <c r="T83" i="11" s="1"/>
  <c r="T96" i="11" s="1"/>
  <c r="AC940" i="4"/>
  <c r="AC84" i="11" s="1"/>
  <c r="AC97" i="11" s="1"/>
  <c r="AK346" i="4"/>
  <c r="AK268" i="4" s="1"/>
  <c r="AL346" i="4"/>
  <c r="AL346" i="10" s="1"/>
  <c r="AE521" i="4"/>
  <c r="AE508" i="4" s="1"/>
  <c r="AE508" i="10" s="1"/>
  <c r="T311" i="4"/>
  <c r="T311" i="10" s="1"/>
  <c r="AC309" i="4"/>
  <c r="AC309" i="10" s="1"/>
  <c r="P716" i="10"/>
  <c r="P722" i="10" s="1"/>
  <c r="N716" i="10"/>
  <c r="N722" i="10" s="1"/>
  <c r="O716" i="10"/>
  <c r="O722" i="10" s="1"/>
  <c r="AE716" i="10"/>
  <c r="AE722" i="10" s="1"/>
  <c r="Z625" i="10"/>
  <c r="Z631" i="10" s="1"/>
  <c r="AJ625" i="10"/>
  <c r="AJ631" i="10" s="1"/>
  <c r="AL664" i="10"/>
  <c r="AL670" i="10" s="1"/>
  <c r="AK664" i="10"/>
  <c r="AK670" i="10" s="1"/>
  <c r="U664" i="10"/>
  <c r="U670" i="10" s="1"/>
  <c r="AJ664" i="10"/>
  <c r="AJ670" i="10" s="1"/>
  <c r="AF716" i="10"/>
  <c r="AF722" i="10" s="1"/>
  <c r="AH716" i="10"/>
  <c r="AH722" i="10" s="1"/>
  <c r="V664" i="10"/>
  <c r="V670" i="10" s="1"/>
  <c r="AP716" i="10"/>
  <c r="AP722" i="10" s="1"/>
  <c r="X664" i="10"/>
  <c r="X670" i="10" s="1"/>
  <c r="W908" i="4"/>
  <c r="V908" i="4"/>
  <c r="Q908" i="4"/>
  <c r="Q916" i="4"/>
  <c r="AE916" i="4"/>
  <c r="T908" i="4"/>
  <c r="S908" i="4"/>
  <c r="AK908" i="4"/>
  <c r="AN908" i="4"/>
  <c r="P916" i="4"/>
  <c r="O908" i="4"/>
  <c r="AO916" i="4"/>
  <c r="AQ916" i="4"/>
  <c r="AA908" i="4"/>
  <c r="Y908" i="4"/>
  <c r="X916" i="4"/>
  <c r="V916" i="4"/>
  <c r="AG916" i="4"/>
  <c r="S916" i="4"/>
  <c r="R908" i="4"/>
  <c r="X908" i="4"/>
  <c r="AF916" i="4"/>
  <c r="AI908" i="4"/>
  <c r="N916" i="4"/>
  <c r="AR908" i="4"/>
  <c r="AD908" i="4"/>
  <c r="U916" i="4"/>
  <c r="AA916" i="4"/>
  <c r="AM908" i="4"/>
  <c r="AP908" i="4"/>
  <c r="Y916" i="4"/>
  <c r="AM916" i="4"/>
  <c r="AJ916" i="4"/>
  <c r="AH916" i="4"/>
  <c r="M908" i="4"/>
  <c r="P908" i="4"/>
  <c r="AD916" i="4"/>
  <c r="AH908" i="4"/>
  <c r="AQ908" i="4"/>
  <c r="N908" i="4"/>
  <c r="AR916" i="4"/>
  <c r="AP916" i="4"/>
  <c r="AJ908" i="4"/>
  <c r="Z908" i="4"/>
  <c r="AC916" i="4"/>
  <c r="W916" i="4"/>
  <c r="T916" i="4"/>
  <c r="R916" i="4"/>
  <c r="AK916" i="4"/>
  <c r="AB908" i="4"/>
  <c r="AL908" i="4"/>
  <c r="AG908" i="4"/>
  <c r="AE908" i="4"/>
  <c r="AC908" i="4"/>
  <c r="AB916" i="4"/>
  <c r="Z916" i="4"/>
  <c r="AF908" i="4"/>
  <c r="AO908" i="4"/>
  <c r="AN916" i="4"/>
  <c r="AL916" i="4"/>
  <c r="M916" i="4"/>
  <c r="AI916" i="4"/>
  <c r="AI346" i="4"/>
  <c r="AI268" i="4" s="1"/>
  <c r="AC521" i="4"/>
  <c r="AC508" i="4" s="1"/>
  <c r="AC508" i="10" s="1"/>
  <c r="Z498" i="4"/>
  <c r="AA48" i="5" s="1"/>
  <c r="S894" i="4"/>
  <c r="S72" i="11" s="1"/>
  <c r="S102" i="11" s="1"/>
  <c r="O498" i="4"/>
  <c r="P48" i="5" s="1"/>
  <c r="R583" i="10"/>
  <c r="R589" i="10" s="1"/>
  <c r="M498" i="4"/>
  <c r="N48" i="5" s="1"/>
  <c r="AG346" i="4"/>
  <c r="AG346" i="10" s="1"/>
  <c r="AE498" i="4"/>
  <c r="AF48" i="5" s="1"/>
  <c r="AB346" i="4"/>
  <c r="AB268" i="4" s="1"/>
  <c r="M589" i="10"/>
  <c r="AL631" i="10"/>
  <c r="AC894" i="4"/>
  <c r="AC72" i="11" s="1"/>
  <c r="AC102" i="11" s="1"/>
  <c r="AI894" i="4"/>
  <c r="AI72" i="11" s="1"/>
  <c r="AI102" i="11" s="1"/>
  <c r="AQ498" i="4"/>
  <c r="AR48" i="5" s="1"/>
  <c r="AD583" i="10"/>
  <c r="AD589" i="10" s="1"/>
  <c r="X894" i="4"/>
  <c r="X72" i="11" s="1"/>
  <c r="X102" i="11" s="1"/>
  <c r="AJ521" i="4"/>
  <c r="AJ508" i="4" s="1"/>
  <c r="AJ508" i="10" s="1"/>
  <c r="AL498" i="4"/>
  <c r="AM48" i="5" s="1"/>
  <c r="N346" i="4"/>
  <c r="N346" i="10" s="1"/>
  <c r="S346" i="4"/>
  <c r="S346" i="10" s="1"/>
  <c r="S415" i="4"/>
  <c r="AE415" i="4"/>
  <c r="AQ583" i="10"/>
  <c r="AQ589" i="10" s="1"/>
  <c r="X521" i="4"/>
  <c r="X508" i="4" s="1"/>
  <c r="X508" i="10" s="1"/>
  <c r="AM498" i="4"/>
  <c r="AN48" i="5" s="1"/>
  <c r="T894" i="4"/>
  <c r="T72" i="11" s="1"/>
  <c r="T102" i="11" s="1"/>
  <c r="Y894" i="4"/>
  <c r="Y72" i="11" s="1"/>
  <c r="Y102" i="11" s="1"/>
  <c r="V308" i="4"/>
  <c r="V307" i="10" s="1"/>
  <c r="AG894" i="4"/>
  <c r="AG72" i="11" s="1"/>
  <c r="AG102" i="11" s="1"/>
  <c r="AE894" i="4"/>
  <c r="AE72" i="11" s="1"/>
  <c r="AE102" i="11" s="1"/>
  <c r="AF894" i="4"/>
  <c r="AF72" i="11" s="1"/>
  <c r="AF102" i="11" s="1"/>
  <c r="O894" i="4"/>
  <c r="O72" i="11" s="1"/>
  <c r="O102" i="11" s="1"/>
  <c r="Q894" i="4"/>
  <c r="Q72" i="11" s="1"/>
  <c r="Q102" i="11" s="1"/>
  <c r="AA894" i="4"/>
  <c r="AA72" i="11" s="1"/>
  <c r="AA102" i="11" s="1"/>
  <c r="AO894" i="4"/>
  <c r="AO72" i="11" s="1"/>
  <c r="AO102" i="11" s="1"/>
  <c r="AM894" i="4"/>
  <c r="AM72" i="11" s="1"/>
  <c r="AM102" i="11" s="1"/>
  <c r="AB894" i="4"/>
  <c r="AB72" i="11" s="1"/>
  <c r="AB102" i="11" s="1"/>
  <c r="N894" i="4"/>
  <c r="N72" i="11" s="1"/>
  <c r="N102" i="11" s="1"/>
  <c r="M894" i="4"/>
  <c r="M72" i="11" s="1"/>
  <c r="M102" i="11" s="1"/>
  <c r="AP894" i="4"/>
  <c r="AP72" i="11" s="1"/>
  <c r="AP102" i="11" s="1"/>
  <c r="AN894" i="4"/>
  <c r="AN72" i="11" s="1"/>
  <c r="AN102" i="11" s="1"/>
  <c r="W894" i="4"/>
  <c r="W72" i="11" s="1"/>
  <c r="W102" i="11" s="1"/>
  <c r="AH894" i="4"/>
  <c r="AH72" i="11" s="1"/>
  <c r="AH102" i="11" s="1"/>
  <c r="P894" i="4"/>
  <c r="P72" i="11" s="1"/>
  <c r="P102" i="11" s="1"/>
  <c r="AR894" i="4"/>
  <c r="AR72" i="11" s="1"/>
  <c r="AR102" i="11" s="1"/>
  <c r="Z894" i="4"/>
  <c r="Z72" i="11" s="1"/>
  <c r="Z102" i="11" s="1"/>
  <c r="AK894" i="4"/>
  <c r="AK72" i="11" s="1"/>
  <c r="AK102" i="11" s="1"/>
  <c r="AL894" i="4"/>
  <c r="AL72" i="11" s="1"/>
  <c r="AL102" i="11" s="1"/>
  <c r="U894" i="4"/>
  <c r="U72" i="11" s="1"/>
  <c r="U102" i="11" s="1"/>
  <c r="R894" i="4"/>
  <c r="R72" i="11" s="1"/>
  <c r="R102" i="11" s="1"/>
  <c r="AQ894" i="4"/>
  <c r="AQ72" i="11" s="1"/>
  <c r="AQ102" i="11" s="1"/>
  <c r="AJ894" i="4"/>
  <c r="AJ72" i="11" s="1"/>
  <c r="AJ102" i="11" s="1"/>
  <c r="V894" i="4"/>
  <c r="V72" i="11" s="1"/>
  <c r="V102" i="11" s="1"/>
  <c r="U656" i="4"/>
  <c r="U656" i="10" s="1"/>
  <c r="O656" i="4"/>
  <c r="O656" i="10" s="1"/>
  <c r="S521" i="4"/>
  <c r="S521" i="10" s="1"/>
  <c r="AR521" i="4"/>
  <c r="AR508" i="4" s="1"/>
  <c r="AR508" i="10" s="1"/>
  <c r="V656" i="4"/>
  <c r="V656" i="10" s="1"/>
  <c r="M521" i="4"/>
  <c r="M521" i="10" s="1"/>
  <c r="AB308" i="4"/>
  <c r="AB307" i="10" s="1"/>
  <c r="AH583" i="10"/>
  <c r="AH589" i="10" s="1"/>
  <c r="S583" i="10"/>
  <c r="S589" i="10" s="1"/>
  <c r="AF308" i="4"/>
  <c r="AF307" i="10" s="1"/>
  <c r="AP308" i="4"/>
  <c r="AP307" i="10" s="1"/>
  <c r="Z308" i="4"/>
  <c r="Z656" i="4"/>
  <c r="Z656" i="10" s="1"/>
  <c r="AO498" i="4"/>
  <c r="AP48" i="5" s="1"/>
  <c r="T498" i="4"/>
  <c r="U48" i="5" s="1"/>
  <c r="AI498" i="4"/>
  <c r="AJ48" i="5" s="1"/>
  <c r="S498" i="4"/>
  <c r="T48" i="5" s="1"/>
  <c r="AM339" i="4"/>
  <c r="AN35" i="5" s="1"/>
  <c r="AI745" i="4"/>
  <c r="AI745" i="10" s="1"/>
  <c r="AR656" i="4"/>
  <c r="AR656" i="10" s="1"/>
  <c r="AB521" i="4"/>
  <c r="AB508" i="4" s="1"/>
  <c r="AB508" i="10" s="1"/>
  <c r="N498" i="4"/>
  <c r="O48" i="5" s="1"/>
  <c r="AP311" i="4"/>
  <c r="AP311" i="10" s="1"/>
  <c r="AJ351" i="4"/>
  <c r="AJ351" i="10" s="1"/>
  <c r="M351" i="4"/>
  <c r="M351" i="10" s="1"/>
  <c r="V348" i="4"/>
  <c r="V348" i="10" s="1"/>
  <c r="AP348" i="4"/>
  <c r="AP348" i="10" s="1"/>
  <c r="P309" i="4"/>
  <c r="AG589" i="10"/>
  <c r="Y240" i="10"/>
  <c r="Y246" i="10" s="1"/>
  <c r="O308" i="4"/>
  <c r="O307" i="10" s="1"/>
  <c r="AO308" i="4"/>
  <c r="P625" i="10"/>
  <c r="P631" i="10" s="1"/>
  <c r="X745" i="4"/>
  <c r="X745" i="10" s="1"/>
  <c r="AC745" i="4"/>
  <c r="AC745" i="10" s="1"/>
  <c r="AH745" i="4"/>
  <c r="AH745" i="10" s="1"/>
  <c r="AF656" i="4"/>
  <c r="AF656" i="10" s="1"/>
  <c r="R656" i="4"/>
  <c r="R656" i="10" s="1"/>
  <c r="R521" i="4"/>
  <c r="R521" i="10" s="1"/>
  <c r="P521" i="4"/>
  <c r="P508" i="4" s="1"/>
  <c r="P508" i="10" s="1"/>
  <c r="P498" i="4"/>
  <c r="Q48" i="5" s="1"/>
  <c r="Y498" i="4"/>
  <c r="Z48" i="5" s="1"/>
  <c r="Y416" i="4"/>
  <c r="Y416" i="10" s="1"/>
  <c r="AJ311" i="4"/>
  <c r="AJ311" i="10" s="1"/>
  <c r="Q311" i="4"/>
  <c r="Q311" i="10" s="1"/>
  <c r="W311" i="4"/>
  <c r="W311" i="10" s="1"/>
  <c r="N351" i="4"/>
  <c r="N351" i="10" s="1"/>
  <c r="T348" i="4"/>
  <c r="AJ348" i="4"/>
  <c r="AJ348" i="10" s="1"/>
  <c r="U348" i="4"/>
  <c r="U348" i="10" s="1"/>
  <c r="M346" i="4"/>
  <c r="M346" i="10" s="1"/>
  <c r="AM346" i="4"/>
  <c r="AF309" i="4"/>
  <c r="AF309" i="10" s="1"/>
  <c r="AH415" i="4"/>
  <c r="R415" i="4"/>
  <c r="AG498" i="4"/>
  <c r="AH48" i="5" s="1"/>
  <c r="V498" i="4"/>
  <c r="W48" i="5" s="1"/>
  <c r="AH240" i="10"/>
  <c r="AH246" i="10" s="1"/>
  <c r="R240" i="10"/>
  <c r="R246" i="10" s="1"/>
  <c r="Q240" i="10"/>
  <c r="Q246" i="10" s="1"/>
  <c r="AI625" i="10"/>
  <c r="AI631" i="10" s="1"/>
  <c r="X625" i="10"/>
  <c r="X631" i="10" s="1"/>
  <c r="AL583" i="10"/>
  <c r="AL589" i="10" s="1"/>
  <c r="AA583" i="10"/>
  <c r="AA589" i="10" s="1"/>
  <c r="AJ656" i="4"/>
  <c r="AJ656" i="10" s="1"/>
  <c r="O521" i="4"/>
  <c r="O508" i="4" s="1"/>
  <c r="O508" i="10" s="1"/>
  <c r="AA311" i="4"/>
  <c r="AA311" i="10" s="1"/>
  <c r="M415" i="4"/>
  <c r="AC415" i="4"/>
  <c r="P240" i="10"/>
  <c r="P246" i="10" s="1"/>
  <c r="O240" i="10"/>
  <c r="O246" i="10" s="1"/>
  <c r="V583" i="10"/>
  <c r="V589" i="10" s="1"/>
  <c r="W656" i="4"/>
  <c r="W656" i="10" s="1"/>
  <c r="W583" i="10"/>
  <c r="W589" i="10" s="1"/>
  <c r="O583" i="10"/>
  <c r="O589" i="10" s="1"/>
  <c r="AF498" i="4"/>
  <c r="AG48" i="5" s="1"/>
  <c r="AL415" i="4"/>
  <c r="Q498" i="4"/>
  <c r="R48" i="5" s="1"/>
  <c r="R498" i="4"/>
  <c r="S48" i="5" s="1"/>
  <c r="AK498" i="4"/>
  <c r="AL48" i="5" s="1"/>
  <c r="X498" i="4"/>
  <c r="Y48" i="5" s="1"/>
  <c r="W498" i="4"/>
  <c r="X48" i="5" s="1"/>
  <c r="AN631" i="10"/>
  <c r="AK415" i="4"/>
  <c r="V631" i="10"/>
  <c r="AD544" i="10"/>
  <c r="AD550" i="10" s="1"/>
  <c r="N521" i="4"/>
  <c r="N508" i="4" s="1"/>
  <c r="N508" i="10" s="1"/>
  <c r="AN521" i="4"/>
  <c r="AN521" i="10" s="1"/>
  <c r="S311" i="4"/>
  <c r="S311" i="10" s="1"/>
  <c r="AF351" i="4"/>
  <c r="AF351" i="10" s="1"/>
  <c r="AG351" i="4"/>
  <c r="AG351" i="10" s="1"/>
  <c r="AP351" i="4"/>
  <c r="AP351" i="10" s="1"/>
  <c r="Q346" i="4"/>
  <c r="Q346" i="10" s="1"/>
  <c r="AH346" i="4"/>
  <c r="AH346" i="10" s="1"/>
  <c r="AA346" i="4"/>
  <c r="AA346" i="10" s="1"/>
  <c r="AJ415" i="4"/>
  <c r="N415" i="4"/>
  <c r="AD240" i="10"/>
  <c r="AD246" i="10" s="1"/>
  <c r="N240" i="10"/>
  <c r="N246" i="10" s="1"/>
  <c r="U716" i="10"/>
  <c r="U722" i="10" s="1"/>
  <c r="M544" i="10"/>
  <c r="M550" i="10" s="1"/>
  <c r="AE544" i="10"/>
  <c r="AE550" i="10" s="1"/>
  <c r="M745" i="4"/>
  <c r="M745" i="10" s="1"/>
  <c r="Y656" i="4"/>
  <c r="AD656" i="4"/>
  <c r="AD656" i="10" s="1"/>
  <c r="AQ656" i="4"/>
  <c r="AQ656" i="10" s="1"/>
  <c r="V521" i="4"/>
  <c r="V521" i="10" s="1"/>
  <c r="Y521" i="4"/>
  <c r="Y508" i="4" s="1"/>
  <c r="Y508" i="10" s="1"/>
  <c r="AE311" i="4"/>
  <c r="AE311" i="10" s="1"/>
  <c r="W339" i="4"/>
  <c r="X35" i="5" s="1"/>
  <c r="Q351" i="4"/>
  <c r="Q351" i="10" s="1"/>
  <c r="R351" i="4"/>
  <c r="R351" i="10" s="1"/>
  <c r="AH351" i="4"/>
  <c r="AH351" i="10" s="1"/>
  <c r="W348" i="4"/>
  <c r="W348" i="10" s="1"/>
  <c r="Q348" i="4"/>
  <c r="Q348" i="10" s="1"/>
  <c r="N309" i="4"/>
  <c r="N309" i="10" s="1"/>
  <c r="X415" i="4"/>
  <c r="V415" i="4"/>
  <c r="M677" i="10"/>
  <c r="M683" i="10" s="1"/>
  <c r="AL677" i="10"/>
  <c r="AL683" i="10" s="1"/>
  <c r="AP656" i="4"/>
  <c r="AP656" i="10" s="1"/>
  <c r="AL521" i="4"/>
  <c r="AL508" i="4" s="1"/>
  <c r="AL508" i="10" s="1"/>
  <c r="AI521" i="4"/>
  <c r="AI521" i="10" s="1"/>
  <c r="AN311" i="4"/>
  <c r="AN311" i="10" s="1"/>
  <c r="R311" i="4"/>
  <c r="R311" i="10" s="1"/>
  <c r="AI311" i="4"/>
  <c r="AI311" i="10" s="1"/>
  <c r="AE339" i="4"/>
  <c r="AF35" i="5" s="1"/>
  <c r="AE351" i="4"/>
  <c r="AE351" i="10" s="1"/>
  <c r="AO346" i="4"/>
  <c r="AO346" i="10" s="1"/>
  <c r="AP346" i="4"/>
  <c r="AP268" i="4" s="1"/>
  <c r="AQ346" i="4"/>
  <c r="AQ346" i="10" s="1"/>
  <c r="AI415" i="4"/>
  <c r="Q415" i="4"/>
  <c r="AG677" i="10"/>
  <c r="AG683" i="10" s="1"/>
  <c r="Z583" i="10"/>
  <c r="Z589" i="10" s="1"/>
  <c r="S309" i="4"/>
  <c r="T309" i="4"/>
  <c r="T309" i="10" s="1"/>
  <c r="AJ309" i="4"/>
  <c r="AJ309" i="10" s="1"/>
  <c r="Q309" i="4"/>
  <c r="Q309" i="10" s="1"/>
  <c r="U745" i="4"/>
  <c r="U745" i="10" s="1"/>
  <c r="V745" i="4"/>
  <c r="V745" i="10" s="1"/>
  <c r="AL745" i="4"/>
  <c r="AL745" i="10" s="1"/>
  <c r="W745" i="4"/>
  <c r="W745" i="10" s="1"/>
  <c r="AM745" i="4"/>
  <c r="AM745" i="10" s="1"/>
  <c r="AE510" i="4"/>
  <c r="AE510" i="10" s="1"/>
  <c r="AF510" i="4"/>
  <c r="AF510" i="10" s="1"/>
  <c r="AD498" i="4"/>
  <c r="AE48" i="5" s="1"/>
  <c r="AJ498" i="4"/>
  <c r="AK48" i="5" s="1"/>
  <c r="U311" i="4"/>
  <c r="U311" i="10" s="1"/>
  <c r="AK311" i="4"/>
  <c r="AK311" i="10" s="1"/>
  <c r="V311" i="4"/>
  <c r="V311" i="10" s="1"/>
  <c r="AR351" i="4"/>
  <c r="AR351" i="10" s="1"/>
  <c r="AM348" i="4"/>
  <c r="AM348" i="10" s="1"/>
  <c r="P346" i="4"/>
  <c r="P346" i="10" s="1"/>
  <c r="O346" i="4"/>
  <c r="O346" i="10" s="1"/>
  <c r="X309" i="4"/>
  <c r="U309" i="4"/>
  <c r="U309" i="10" s="1"/>
  <c r="AK309" i="4"/>
  <c r="AK309" i="10" s="1"/>
  <c r="AI310" i="4"/>
  <c r="AI310" i="10" s="1"/>
  <c r="AA415" i="4"/>
  <c r="AA677" i="10"/>
  <c r="AA683" i="10" s="1"/>
  <c r="AJ677" i="10"/>
  <c r="AJ683" i="10" s="1"/>
  <c r="AC677" i="10"/>
  <c r="AC683" i="10" s="1"/>
  <c r="AB240" i="10"/>
  <c r="AB246" i="10" s="1"/>
  <c r="X240" i="10"/>
  <c r="X246" i="10" s="1"/>
  <c r="S240" i="10"/>
  <c r="S246" i="10" s="1"/>
  <c r="Z664" i="10"/>
  <c r="Z670" i="10" s="1"/>
  <c r="N703" i="10"/>
  <c r="N709" i="10" s="1"/>
  <c r="S703" i="10"/>
  <c r="AC703" i="10"/>
  <c r="AC709" i="10" s="1"/>
  <c r="AL794" i="4"/>
  <c r="AR415" i="4"/>
  <c r="W415" i="4"/>
  <c r="AC806" i="10"/>
  <c r="AC812" i="10" s="1"/>
  <c r="U806" i="10"/>
  <c r="U812" i="10" s="1"/>
  <c r="R806" i="10"/>
  <c r="R812" i="10" s="1"/>
  <c r="AJ806" i="10"/>
  <c r="AJ812" i="10" s="1"/>
  <c r="T806" i="10"/>
  <c r="T812" i="10" s="1"/>
  <c r="AI806" i="10"/>
  <c r="AI812" i="10" s="1"/>
  <c r="S806" i="10"/>
  <c r="S812" i="10" s="1"/>
  <c r="Z767" i="10"/>
  <c r="Z773" i="10" s="1"/>
  <c r="AG767" i="10"/>
  <c r="AG773" i="10" s="1"/>
  <c r="AC767" i="10"/>
  <c r="AC773" i="10" s="1"/>
  <c r="AJ767" i="10"/>
  <c r="AJ773" i="10" s="1"/>
  <c r="AI767" i="10"/>
  <c r="AI773" i="10" s="1"/>
  <c r="S767" i="10"/>
  <c r="S773" i="10" s="1"/>
  <c r="AC440" i="10"/>
  <c r="AC446" i="10" s="1"/>
  <c r="AG440" i="10"/>
  <c r="AG446" i="10" s="1"/>
  <c r="AQ440" i="10"/>
  <c r="AQ446" i="10" s="1"/>
  <c r="AH440" i="10"/>
  <c r="AH446" i="10" s="1"/>
  <c r="R440" i="10"/>
  <c r="R446" i="10" s="1"/>
  <c r="Z754" i="10"/>
  <c r="Z760" i="10" s="1"/>
  <c r="V754" i="10"/>
  <c r="AJ754" i="10"/>
  <c r="AJ760" i="10" s="1"/>
  <c r="AI754" i="10"/>
  <c r="AI760" i="10" s="1"/>
  <c r="AD703" i="10"/>
  <c r="AD709" i="10" s="1"/>
  <c r="W703" i="10"/>
  <c r="W709" i="10" s="1"/>
  <c r="AI703" i="10"/>
  <c r="AI709" i="10" s="1"/>
  <c r="AH703" i="10"/>
  <c r="AK703" i="10"/>
  <c r="AK709" i="10" s="1"/>
  <c r="U703" i="10"/>
  <c r="U709" i="10" s="1"/>
  <c r="X703" i="10"/>
  <c r="X709" i="10" s="1"/>
  <c r="AP794" i="4"/>
  <c r="S440" i="10"/>
  <c r="S446" i="10" s="1"/>
  <c r="AB440" i="10"/>
  <c r="AB446" i="10" s="1"/>
  <c r="P440" i="10"/>
  <c r="P446" i="10" s="1"/>
  <c r="O703" i="10"/>
  <c r="O709" i="10" s="1"/>
  <c r="AA703" i="10"/>
  <c r="AA709" i="10" s="1"/>
  <c r="AG703" i="10"/>
  <c r="Q703" i="10"/>
  <c r="T703" i="10"/>
  <c r="T709" i="10" s="1"/>
  <c r="X656" i="4"/>
  <c r="X656" i="10" s="1"/>
  <c r="AK656" i="4"/>
  <c r="AK656" i="10" s="1"/>
  <c r="Q521" i="4"/>
  <c r="Q508" i="4" s="1"/>
  <c r="Q508" i="10" s="1"/>
  <c r="Y806" i="10"/>
  <c r="Y812" i="10" s="1"/>
  <c r="V767" i="10"/>
  <c r="V773" i="10" s="1"/>
  <c r="T767" i="10"/>
  <c r="T773" i="10" s="1"/>
  <c r="AH547" i="10"/>
  <c r="AH521" i="4"/>
  <c r="AH508" i="4" s="1"/>
  <c r="AH508" i="10" s="1"/>
  <c r="AO415" i="4"/>
  <c r="AD806" i="10"/>
  <c r="AD812" i="10" s="1"/>
  <c r="AK806" i="10"/>
  <c r="AK812" i="10" s="1"/>
  <c r="Z806" i="10"/>
  <c r="Z812" i="10" s="1"/>
  <c r="AG806" i="10"/>
  <c r="AG812" i="10" s="1"/>
  <c r="AN806" i="10"/>
  <c r="AN812" i="10" s="1"/>
  <c r="X806" i="10"/>
  <c r="X812" i="10" s="1"/>
  <c r="AM806" i="10"/>
  <c r="AM812" i="10" s="1"/>
  <c r="W806" i="10"/>
  <c r="W812" i="10" s="1"/>
  <c r="AO767" i="10"/>
  <c r="AO773" i="10" s="1"/>
  <c r="R767" i="10"/>
  <c r="R773" i="10" s="1"/>
  <c r="AD767" i="10"/>
  <c r="AD773" i="10" s="1"/>
  <c r="AK767" i="10"/>
  <c r="AK773" i="10" s="1"/>
  <c r="AN767" i="10"/>
  <c r="AN773" i="10" s="1"/>
  <c r="X767" i="10"/>
  <c r="X773" i="10" s="1"/>
  <c r="AM767" i="10"/>
  <c r="AM773" i="10" s="1"/>
  <c r="W767" i="10"/>
  <c r="W773" i="10" s="1"/>
  <c r="X440" i="10"/>
  <c r="X446" i="10" s="1"/>
  <c r="AI440" i="10"/>
  <c r="AI446" i="10" s="1"/>
  <c r="AN440" i="10"/>
  <c r="AN446" i="10" s="1"/>
  <c r="AM440" i="10"/>
  <c r="AM446" i="10" s="1"/>
  <c r="Q440" i="10"/>
  <c r="Q446" i="10" s="1"/>
  <c r="AA440" i="10"/>
  <c r="AA446" i="10" s="1"/>
  <c r="AL440" i="10"/>
  <c r="AL446" i="10" s="1"/>
  <c r="V440" i="10"/>
  <c r="V446" i="10" s="1"/>
  <c r="V760" i="10"/>
  <c r="AP631" i="10"/>
  <c r="AO631" i="10"/>
  <c r="Y631" i="10"/>
  <c r="P819" i="10"/>
  <c r="P825" i="10" s="1"/>
  <c r="AB819" i="10"/>
  <c r="AB825" i="10" s="1"/>
  <c r="AM819" i="10"/>
  <c r="AM825" i="10" s="1"/>
  <c r="W819" i="10"/>
  <c r="W825" i="10" s="1"/>
  <c r="AL819" i="10"/>
  <c r="AL825" i="10" s="1"/>
  <c r="V819" i="10"/>
  <c r="V825" i="10" s="1"/>
  <c r="AO819" i="10"/>
  <c r="AO825" i="10" s="1"/>
  <c r="Y819" i="10"/>
  <c r="Y825" i="10" s="1"/>
  <c r="AO780" i="10"/>
  <c r="AO786" i="10" s="1"/>
  <c r="R780" i="10"/>
  <c r="R786" i="10" s="1"/>
  <c r="AD780" i="10"/>
  <c r="AD786" i="10" s="1"/>
  <c r="AK780" i="10"/>
  <c r="AK786" i="10" s="1"/>
  <c r="AN780" i="10"/>
  <c r="AN786" i="10" s="1"/>
  <c r="X780" i="10"/>
  <c r="X786" i="10" s="1"/>
  <c r="AM780" i="10"/>
  <c r="AM786" i="10" s="1"/>
  <c r="W780" i="10"/>
  <c r="W786" i="10" s="1"/>
  <c r="AO754" i="10"/>
  <c r="AO760" i="10" s="1"/>
  <c r="R754" i="10"/>
  <c r="R760" i="10" s="1"/>
  <c r="AD754" i="10"/>
  <c r="AD760" i="10" s="1"/>
  <c r="AK754" i="10"/>
  <c r="AK760" i="10" s="1"/>
  <c r="AN754" i="10"/>
  <c r="AN760" i="10" s="1"/>
  <c r="X754" i="10"/>
  <c r="X760" i="10" s="1"/>
  <c r="AM754" i="10"/>
  <c r="AM760" i="10" s="1"/>
  <c r="W754" i="10"/>
  <c r="W760" i="10" s="1"/>
  <c r="AH683" i="10"/>
  <c r="AR683" i="10"/>
  <c r="AE703" i="10"/>
  <c r="AM703" i="10"/>
  <c r="AM709" i="10" s="1"/>
  <c r="AQ703" i="10"/>
  <c r="AQ709" i="10" s="1"/>
  <c r="AP703" i="10"/>
  <c r="AP709" i="10" s="1"/>
  <c r="AO703" i="10"/>
  <c r="AO709" i="10" s="1"/>
  <c r="Y703" i="10"/>
  <c r="Y709" i="10" s="1"/>
  <c r="AR703" i="10"/>
  <c r="AR709" i="10" s="1"/>
  <c r="AB703" i="10"/>
  <c r="AB709" i="10" s="1"/>
  <c r="R544" i="10"/>
  <c r="R550" i="10" s="1"/>
  <c r="AL544" i="10"/>
  <c r="AL550" i="10" s="1"/>
  <c r="AK544" i="10"/>
  <c r="AK550" i="10" s="1"/>
  <c r="AQ544" i="10"/>
  <c r="AM583" i="10"/>
  <c r="AM589" i="10" s="1"/>
  <c r="AE583" i="10"/>
  <c r="AE589" i="10" s="1"/>
  <c r="AB583" i="10"/>
  <c r="AB589" i="10" s="1"/>
  <c r="AO440" i="10"/>
  <c r="AO446" i="10" s="1"/>
  <c r="U440" i="10"/>
  <c r="U446" i="10" s="1"/>
  <c r="AJ819" i="10"/>
  <c r="AJ825" i="10" s="1"/>
  <c r="AN819" i="10"/>
  <c r="AN825" i="10" s="1"/>
  <c r="AI819" i="10"/>
  <c r="AI825" i="10" s="1"/>
  <c r="S819" i="10"/>
  <c r="S825" i="10" s="1"/>
  <c r="AH819" i="10"/>
  <c r="AH825" i="10" s="1"/>
  <c r="R819" i="10"/>
  <c r="R825" i="10" s="1"/>
  <c r="AK819" i="10"/>
  <c r="AK825" i="10" s="1"/>
  <c r="U819" i="10"/>
  <c r="U825" i="10" s="1"/>
  <c r="Z780" i="10"/>
  <c r="Z786" i="10" s="1"/>
  <c r="AG780" i="10"/>
  <c r="V780" i="10"/>
  <c r="V786" i="10" s="1"/>
  <c r="AC780" i="10"/>
  <c r="AC786" i="10" s="1"/>
  <c r="AJ780" i="10"/>
  <c r="AJ786" i="10" s="1"/>
  <c r="T780" i="10"/>
  <c r="T786" i="10" s="1"/>
  <c r="AI780" i="10"/>
  <c r="AI786" i="10" s="1"/>
  <c r="S780" i="10"/>
  <c r="S786" i="10" s="1"/>
  <c r="AG754" i="10"/>
  <c r="AG760" i="10" s="1"/>
  <c r="AC754" i="10"/>
  <c r="AC760" i="10" s="1"/>
  <c r="T754" i="10"/>
  <c r="T760" i="10" s="1"/>
  <c r="S754" i="10"/>
  <c r="S760" i="10" s="1"/>
  <c r="AN703" i="10"/>
  <c r="AG415" i="4"/>
  <c r="AL806" i="10"/>
  <c r="AL812" i="10" s="1"/>
  <c r="AP806" i="10"/>
  <c r="AP812" i="10" s="1"/>
  <c r="M806" i="10"/>
  <c r="M812" i="10" s="1"/>
  <c r="Q806" i="10"/>
  <c r="Q812" i="10" s="1"/>
  <c r="AF806" i="10"/>
  <c r="AF812" i="10" s="1"/>
  <c r="P806" i="10"/>
  <c r="P812" i="10" s="1"/>
  <c r="AE806" i="10"/>
  <c r="AE812" i="10" s="1"/>
  <c r="O806" i="10"/>
  <c r="O812" i="10" s="1"/>
  <c r="Y767" i="10"/>
  <c r="Y773" i="10" s="1"/>
  <c r="Q767" i="10"/>
  <c r="Q773" i="10" s="1"/>
  <c r="N767" i="10"/>
  <c r="N773" i="10" s="1"/>
  <c r="U767" i="10"/>
  <c r="U773" i="10" s="1"/>
  <c r="AF767" i="10"/>
  <c r="AF773" i="10" s="1"/>
  <c r="P767" i="10"/>
  <c r="P773" i="10" s="1"/>
  <c r="AE767" i="10"/>
  <c r="AE773" i="10" s="1"/>
  <c r="O767" i="10"/>
  <c r="O773" i="10" s="1"/>
  <c r="AJ440" i="10"/>
  <c r="AJ446" i="10" s="1"/>
  <c r="AE440" i="10"/>
  <c r="AE446" i="10" s="1"/>
  <c r="AK440" i="10"/>
  <c r="AK446" i="10" s="1"/>
  <c r="AD440" i="10"/>
  <c r="AD446" i="10" s="1"/>
  <c r="N440" i="10"/>
  <c r="N446" i="10" s="1"/>
  <c r="M716" i="10"/>
  <c r="M722" i="10" s="1"/>
  <c r="AF819" i="10"/>
  <c r="AF825" i="10" s="1"/>
  <c r="X819" i="10"/>
  <c r="X825" i="10" s="1"/>
  <c r="AE819" i="10"/>
  <c r="AE825" i="10" s="1"/>
  <c r="O819" i="10"/>
  <c r="O825" i="10" s="1"/>
  <c r="AD819" i="10"/>
  <c r="AD825" i="10" s="1"/>
  <c r="N819" i="10"/>
  <c r="N825" i="10" s="1"/>
  <c r="AG819" i="10"/>
  <c r="AG825" i="10" s="1"/>
  <c r="Q819" i="10"/>
  <c r="Q825" i="10" s="1"/>
  <c r="Y780" i="10"/>
  <c r="Y786" i="10" s="1"/>
  <c r="Q780" i="10"/>
  <c r="Q786" i="10" s="1"/>
  <c r="N780" i="10"/>
  <c r="N786" i="10" s="1"/>
  <c r="U780" i="10"/>
  <c r="U786" i="10" s="1"/>
  <c r="AF780" i="10"/>
  <c r="AF786" i="10" s="1"/>
  <c r="P780" i="10"/>
  <c r="P786" i="10" s="1"/>
  <c r="AE780" i="10"/>
  <c r="AE786" i="10" s="1"/>
  <c r="O780" i="10"/>
  <c r="O786" i="10" s="1"/>
  <c r="Y754" i="10"/>
  <c r="Y760" i="10" s="1"/>
  <c r="Q754" i="10"/>
  <c r="Q760" i="10" s="1"/>
  <c r="N754" i="10"/>
  <c r="N760" i="10" s="1"/>
  <c r="U754" i="10"/>
  <c r="U760" i="10" s="1"/>
  <c r="AF754" i="10"/>
  <c r="AF760" i="10" s="1"/>
  <c r="P754" i="10"/>
  <c r="P760" i="10" s="1"/>
  <c r="AE754" i="10"/>
  <c r="AE760" i="10" s="1"/>
  <c r="O754" i="10"/>
  <c r="O760" i="10" s="1"/>
  <c r="AL703" i="10"/>
  <c r="AL709" i="10" s="1"/>
  <c r="Z703" i="10"/>
  <c r="Z709" i="10" s="1"/>
  <c r="AJ703" i="10"/>
  <c r="AJ709" i="10" s="1"/>
  <c r="AO544" i="10"/>
  <c r="S544" i="10"/>
  <c r="S550" i="10" s="1"/>
  <c r="N806" i="10"/>
  <c r="N812" i="10" s="1"/>
  <c r="V806" i="10"/>
  <c r="V812" i="10" s="1"/>
  <c r="AH806" i="10"/>
  <c r="AH812" i="10" s="1"/>
  <c r="AO806" i="10"/>
  <c r="AO812" i="10" s="1"/>
  <c r="AR806" i="10"/>
  <c r="AR812" i="10" s="1"/>
  <c r="AB806" i="10"/>
  <c r="AB812" i="10" s="1"/>
  <c r="AQ806" i="10"/>
  <c r="AQ812" i="10" s="1"/>
  <c r="AA806" i="10"/>
  <c r="AA812" i="10" s="1"/>
  <c r="AG786" i="10"/>
  <c r="AP767" i="10"/>
  <c r="AP773" i="10" s="1"/>
  <c r="AH767" i="10"/>
  <c r="AH773" i="10" s="1"/>
  <c r="AL767" i="10"/>
  <c r="AL773" i="10" s="1"/>
  <c r="M767" i="10"/>
  <c r="M773" i="10" s="1"/>
  <c r="AR767" i="10"/>
  <c r="AR773" i="10" s="1"/>
  <c r="AB767" i="10"/>
  <c r="AB773" i="10" s="1"/>
  <c r="AQ767" i="10"/>
  <c r="AQ773" i="10" s="1"/>
  <c r="AA767" i="10"/>
  <c r="AA773" i="10" s="1"/>
  <c r="Y440" i="10"/>
  <c r="Y446" i="10" s="1"/>
  <c r="O440" i="10"/>
  <c r="O446" i="10" s="1"/>
  <c r="T440" i="10"/>
  <c r="T446" i="10" s="1"/>
  <c r="AR440" i="10"/>
  <c r="AR446" i="10" s="1"/>
  <c r="W440" i="10"/>
  <c r="W446" i="10" s="1"/>
  <c r="AF440" i="10"/>
  <c r="AF446" i="10" s="1"/>
  <c r="AP440" i="10"/>
  <c r="AP446" i="10" s="1"/>
  <c r="Z440" i="10"/>
  <c r="Z446" i="10" s="1"/>
  <c r="O631" i="10"/>
  <c r="T819" i="10"/>
  <c r="T825" i="10" s="1"/>
  <c r="AR819" i="10"/>
  <c r="AR825" i="10" s="1"/>
  <c r="AQ819" i="10"/>
  <c r="AQ825" i="10" s="1"/>
  <c r="AA819" i="10"/>
  <c r="AA825" i="10" s="1"/>
  <c r="AP819" i="10"/>
  <c r="AP825" i="10" s="1"/>
  <c r="Z819" i="10"/>
  <c r="Z825" i="10" s="1"/>
  <c r="M819" i="10"/>
  <c r="M825" i="10" s="1"/>
  <c r="AC819" i="10"/>
  <c r="AC825" i="10" s="1"/>
  <c r="AP780" i="10"/>
  <c r="AP786" i="10" s="1"/>
  <c r="AH780" i="10"/>
  <c r="AH786" i="10" s="1"/>
  <c r="AL780" i="10"/>
  <c r="AL786" i="10" s="1"/>
  <c r="M780" i="10"/>
  <c r="M786" i="10" s="1"/>
  <c r="AR780" i="10"/>
  <c r="AR786" i="10" s="1"/>
  <c r="AB780" i="10"/>
  <c r="AB786" i="10" s="1"/>
  <c r="AQ780" i="10"/>
  <c r="AQ786" i="10" s="1"/>
  <c r="AA780" i="10"/>
  <c r="AA786" i="10" s="1"/>
  <c r="AP754" i="10"/>
  <c r="AP760" i="10" s="1"/>
  <c r="AH754" i="10"/>
  <c r="AH760" i="10" s="1"/>
  <c r="AL754" i="10"/>
  <c r="AL760" i="10" s="1"/>
  <c r="M754" i="10"/>
  <c r="M760" i="10" s="1"/>
  <c r="AR754" i="10"/>
  <c r="AR760" i="10" s="1"/>
  <c r="AB754" i="10"/>
  <c r="AB760" i="10" s="1"/>
  <c r="AQ754" i="10"/>
  <c r="AQ760" i="10" s="1"/>
  <c r="AA754" i="10"/>
  <c r="AA760" i="10" s="1"/>
  <c r="V703" i="10"/>
  <c r="V709" i="10" s="1"/>
  <c r="R703" i="10"/>
  <c r="R709" i="10" s="1"/>
  <c r="M703" i="10"/>
  <c r="M709" i="10" s="1"/>
  <c r="AF703" i="10"/>
  <c r="AF709" i="10" s="1"/>
  <c r="P703" i="10"/>
  <c r="Y544" i="10"/>
  <c r="Y550" i="10" s="1"/>
  <c r="AK589" i="10"/>
  <c r="Y589" i="10"/>
  <c r="AR631" i="10"/>
  <c r="AK631" i="10"/>
  <c r="U631" i="10"/>
  <c r="AM683" i="10"/>
  <c r="AE683" i="10"/>
  <c r="Y683" i="10"/>
  <c r="AN683" i="10"/>
  <c r="AD683" i="10"/>
  <c r="U589" i="10"/>
  <c r="AC589" i="10"/>
  <c r="Q589" i="10"/>
  <c r="AH631" i="10"/>
  <c r="W683" i="10"/>
  <c r="Q683" i="10"/>
  <c r="Z683" i="10"/>
  <c r="AO683" i="10"/>
  <c r="T683" i="10"/>
  <c r="V683" i="10"/>
  <c r="O683" i="10"/>
  <c r="AO589" i="10"/>
  <c r="AB631" i="10"/>
  <c r="AQ631" i="10"/>
  <c r="N631" i="10"/>
  <c r="AQ683" i="10"/>
  <c r="AP683" i="10"/>
  <c r="U683" i="10"/>
  <c r="N683" i="10"/>
  <c r="AF683" i="10"/>
  <c r="AK521" i="4"/>
  <c r="AK508" i="4" s="1"/>
  <c r="AK508" i="10" s="1"/>
  <c r="N132" i="10"/>
  <c r="N138" i="10" s="1"/>
  <c r="AN378" i="10"/>
  <c r="M320" i="10"/>
  <c r="M656" i="4"/>
  <c r="M656" i="10" s="1"/>
  <c r="AM132" i="10"/>
  <c r="AM138" i="10" s="1"/>
  <c r="T415" i="4"/>
  <c r="AF415" i="4"/>
  <c r="AP415" i="4"/>
  <c r="Z415" i="4"/>
  <c r="Y415" i="4"/>
  <c r="AA644" i="10"/>
  <c r="T644" i="10"/>
  <c r="AE644" i="10"/>
  <c r="AO644" i="10"/>
  <c r="AR550" i="10"/>
  <c r="X378" i="10"/>
  <c r="AP287" i="10"/>
  <c r="Z287" i="10"/>
  <c r="AB287" i="10"/>
  <c r="AM378" i="10"/>
  <c r="W378" i="10"/>
  <c r="AE320" i="10"/>
  <c r="AE326" i="10" s="1"/>
  <c r="AP320" i="10"/>
  <c r="AP326" i="10" s="1"/>
  <c r="Z320" i="10"/>
  <c r="Z326" i="10" s="1"/>
  <c r="AO320" i="10"/>
  <c r="AO326" i="10" s="1"/>
  <c r="AG544" i="10"/>
  <c r="AG550" i="10" s="1"/>
  <c r="AA544" i="10"/>
  <c r="AR583" i="10"/>
  <c r="AR589" i="10" s="1"/>
  <c r="W570" i="10"/>
  <c r="W576" i="10" s="1"/>
  <c r="O570" i="10"/>
  <c r="O576" i="10" s="1"/>
  <c r="AI570" i="10"/>
  <c r="AI576" i="10" s="1"/>
  <c r="AH570" i="10"/>
  <c r="AH576" i="10" s="1"/>
  <c r="AK570" i="10"/>
  <c r="AK576" i="10" s="1"/>
  <c r="U570" i="10"/>
  <c r="U576" i="10" s="1"/>
  <c r="R531" i="10"/>
  <c r="R537" i="10" s="1"/>
  <c r="Q531" i="10"/>
  <c r="Q537" i="10" s="1"/>
  <c r="AD531" i="10"/>
  <c r="AD537" i="10" s="1"/>
  <c r="AC531" i="10"/>
  <c r="AC537" i="10" s="1"/>
  <c r="W531" i="10"/>
  <c r="W537" i="10" s="1"/>
  <c r="Q453" i="10"/>
  <c r="Q459" i="10" s="1"/>
  <c r="AD453" i="10"/>
  <c r="AD459" i="10" s="1"/>
  <c r="AC453" i="10"/>
  <c r="AC459" i="10" s="1"/>
  <c r="W453" i="10"/>
  <c r="W459" i="10" s="1"/>
  <c r="N656" i="4"/>
  <c r="AI656" i="4"/>
  <c r="AI656" i="10" s="1"/>
  <c r="Z521" i="4"/>
  <c r="Z508" i="4" s="1"/>
  <c r="Z508" i="10" s="1"/>
  <c r="AM521" i="4"/>
  <c r="AM508" i="4" s="1"/>
  <c r="AM508" i="10" s="1"/>
  <c r="P138" i="4"/>
  <c r="AR346" i="10"/>
  <c r="S307" i="10"/>
  <c r="AB656" i="4"/>
  <c r="AB656" i="10" s="1"/>
  <c r="AM656" i="4"/>
  <c r="T631" i="10"/>
  <c r="AJ320" i="10"/>
  <c r="AJ326" i="10" s="1"/>
  <c r="AK320" i="10"/>
  <c r="AK326" i="10" s="1"/>
  <c r="Q544" i="10"/>
  <c r="Q550" i="10" s="1"/>
  <c r="W544" i="10"/>
  <c r="W550" i="10" s="1"/>
  <c r="AN583" i="10"/>
  <c r="AN589" i="10" s="1"/>
  <c r="W521" i="4"/>
  <c r="W508" i="4" s="1"/>
  <c r="W508" i="10" s="1"/>
  <c r="AF521" i="4"/>
  <c r="AF508" i="4" s="1"/>
  <c r="AF508" i="10" s="1"/>
  <c r="AC656" i="4"/>
  <c r="AC656" i="10" s="1"/>
  <c r="U521" i="4"/>
  <c r="U521" i="10" s="1"/>
  <c r="AG521" i="4"/>
  <c r="AG508" i="4" s="1"/>
  <c r="AG508" i="10" s="1"/>
  <c r="AP521" i="4"/>
  <c r="AP508" i="4" s="1"/>
  <c r="AP508" i="10" s="1"/>
  <c r="T521" i="4"/>
  <c r="T521" i="10" s="1"/>
  <c r="AA498" i="4"/>
  <c r="AB48" i="5" s="1"/>
  <c r="AP498" i="4"/>
  <c r="AQ48" i="5" s="1"/>
  <c r="AB498" i="4"/>
  <c r="AC48" i="5" s="1"/>
  <c r="AR498" i="4"/>
  <c r="AS48" i="5" s="1"/>
  <c r="AC498" i="4"/>
  <c r="AD48" i="5" s="1"/>
  <c r="AN307" i="10"/>
  <c r="AA307" i="10"/>
  <c r="R132" i="10"/>
  <c r="R138" i="10" s="1"/>
  <c r="Z132" i="10"/>
  <c r="Z138" i="10" s="1"/>
  <c r="AE132" i="10"/>
  <c r="AE138" i="10" s="1"/>
  <c r="O415" i="4"/>
  <c r="AQ644" i="10"/>
  <c r="S644" i="10"/>
  <c r="Q644" i="10"/>
  <c r="AJ550" i="10"/>
  <c r="M440" i="10"/>
  <c r="M446" i="10" s="1"/>
  <c r="AF378" i="10"/>
  <c r="AG631" i="10"/>
  <c r="Q631" i="10"/>
  <c r="AM320" i="10"/>
  <c r="AM326" i="10" s="1"/>
  <c r="AF320" i="10"/>
  <c r="AF326" i="10" s="1"/>
  <c r="Q320" i="10"/>
  <c r="Q326" i="10" s="1"/>
  <c r="AP544" i="10"/>
  <c r="AP550" i="10" s="1"/>
  <c r="V544" i="10"/>
  <c r="V550" i="10" s="1"/>
  <c r="AL132" i="10"/>
  <c r="AL138" i="10" s="1"/>
  <c r="AN132" i="10"/>
  <c r="AN138" i="10" s="1"/>
  <c r="V644" i="10"/>
  <c r="Y644" i="10"/>
  <c r="X550" i="10"/>
  <c r="AA246" i="10"/>
  <c r="AC246" i="10"/>
  <c r="AJ287" i="10"/>
  <c r="W246" i="10"/>
  <c r="AH670" i="10"/>
  <c r="AN670" i="10"/>
  <c r="X722" i="10"/>
  <c r="T722" i="10"/>
  <c r="R722" i="10"/>
  <c r="P320" i="10"/>
  <c r="P326" i="10" s="1"/>
  <c r="AR320" i="10"/>
  <c r="AR326" i="10" s="1"/>
  <c r="Y320" i="10"/>
  <c r="Y326" i="10" s="1"/>
  <c r="AE287" i="10"/>
  <c r="AI287" i="10"/>
  <c r="AK287" i="10"/>
  <c r="U287" i="10"/>
  <c r="AQ696" i="10"/>
  <c r="AL696" i="10"/>
  <c r="AK696" i="10"/>
  <c r="O696" i="10"/>
  <c r="Y696" i="10"/>
  <c r="AR696" i="10"/>
  <c r="AB696" i="10"/>
  <c r="Q492" i="10"/>
  <c r="Q498" i="10" s="1"/>
  <c r="AG492" i="10"/>
  <c r="AG498" i="10" s="1"/>
  <c r="P492" i="10"/>
  <c r="P498" i="10" s="1"/>
  <c r="AR492" i="10"/>
  <c r="AR498" i="10" s="1"/>
  <c r="AQ492" i="10"/>
  <c r="AQ498" i="10" s="1"/>
  <c r="AA492" i="10"/>
  <c r="AA498" i="10" s="1"/>
  <c r="AP492" i="10"/>
  <c r="AP498" i="10" s="1"/>
  <c r="Z492" i="10"/>
  <c r="Z498" i="10" s="1"/>
  <c r="Z427" i="10"/>
  <c r="Z433" i="10" s="1"/>
  <c r="AI427" i="10"/>
  <c r="AI433" i="10" s="1"/>
  <c r="AM427" i="10"/>
  <c r="AM433" i="10" s="1"/>
  <c r="AL427" i="10"/>
  <c r="AL433" i="10" s="1"/>
  <c r="M427" i="10"/>
  <c r="M433" i="10" s="1"/>
  <c r="AC427" i="10"/>
  <c r="AC433" i="10" s="1"/>
  <c r="AR427" i="10"/>
  <c r="AR433" i="10" s="1"/>
  <c r="AB427" i="10"/>
  <c r="AB433" i="10" s="1"/>
  <c r="V378" i="10"/>
  <c r="AP378" i="10"/>
  <c r="AC378" i="10"/>
  <c r="AP589" i="10"/>
  <c r="X479" i="10"/>
  <c r="X485" i="10" s="1"/>
  <c r="AF479" i="10"/>
  <c r="AF485" i="10" s="1"/>
  <c r="Y479" i="10"/>
  <c r="Y485" i="10" s="1"/>
  <c r="AR479" i="10"/>
  <c r="AR485" i="10" s="1"/>
  <c r="AQ479" i="10"/>
  <c r="AQ485" i="10" s="1"/>
  <c r="AA479" i="10"/>
  <c r="AA485" i="10" s="1"/>
  <c r="AP479" i="10"/>
  <c r="AP485" i="10" s="1"/>
  <c r="Z479" i="10"/>
  <c r="Z485" i="10" s="1"/>
  <c r="AD333" i="10"/>
  <c r="AD339" i="10" s="1"/>
  <c r="N333" i="10"/>
  <c r="N339" i="10" s="1"/>
  <c r="AI333" i="10"/>
  <c r="AI339" i="10" s="1"/>
  <c r="AE333" i="10"/>
  <c r="AE339" i="10" s="1"/>
  <c r="AG333" i="10"/>
  <c r="AG339" i="10" s="1"/>
  <c r="M333" i="10"/>
  <c r="M339" i="10" s="1"/>
  <c r="AF333" i="10"/>
  <c r="AF339" i="10" s="1"/>
  <c r="U333" i="10"/>
  <c r="U339" i="10" s="1"/>
  <c r="AN570" i="10"/>
  <c r="AN576" i="10" s="1"/>
  <c r="X570" i="10"/>
  <c r="X576" i="10" s="1"/>
  <c r="AN531" i="10"/>
  <c r="AN537" i="10" s="1"/>
  <c r="X531" i="10"/>
  <c r="X537" i="10" s="1"/>
  <c r="AM531" i="10"/>
  <c r="AM537" i="10" s="1"/>
  <c r="O359" i="10"/>
  <c r="O365" i="10" s="1"/>
  <c r="P359" i="10"/>
  <c r="P365" i="10" s="1"/>
  <c r="AR359" i="10"/>
  <c r="AR365" i="10" s="1"/>
  <c r="AQ359" i="10"/>
  <c r="AQ365" i="10" s="1"/>
  <c r="AP359" i="10"/>
  <c r="AP365" i="10" s="1"/>
  <c r="Z359" i="10"/>
  <c r="Z365" i="10" s="1"/>
  <c r="AO359" i="10"/>
  <c r="AO365" i="10" s="1"/>
  <c r="Y359" i="10"/>
  <c r="Y365" i="10" s="1"/>
  <c r="M253" i="10"/>
  <c r="AJ253" i="10"/>
  <c r="AQ253" i="10"/>
  <c r="AP253" i="10"/>
  <c r="Z253" i="10"/>
  <c r="Z259" i="10" s="1"/>
  <c r="AO253" i="10"/>
  <c r="AP557" i="10"/>
  <c r="AP563" i="10" s="1"/>
  <c r="V557" i="10"/>
  <c r="V563" i="10" s="1"/>
  <c r="AK557" i="10"/>
  <c r="AK563" i="10" s="1"/>
  <c r="AR557" i="10"/>
  <c r="AR563" i="10" s="1"/>
  <c r="AA557" i="10"/>
  <c r="AA563" i="10" s="1"/>
  <c r="AI557" i="10"/>
  <c r="AI563" i="10" s="1"/>
  <c r="AC557" i="10"/>
  <c r="AC563" i="10" s="1"/>
  <c r="X557" i="10"/>
  <c r="X563" i="10" s="1"/>
  <c r="R453" i="10"/>
  <c r="R459" i="10" s="1"/>
  <c r="AN453" i="10"/>
  <c r="AN459" i="10" s="1"/>
  <c r="X453" i="10"/>
  <c r="X459" i="10" s="1"/>
  <c r="AM453" i="10"/>
  <c r="AM459" i="10" s="1"/>
  <c r="AK132" i="10"/>
  <c r="AK138" i="10" s="1"/>
  <c r="AF644" i="10"/>
  <c r="AL644" i="10"/>
  <c r="T656" i="4"/>
  <c r="T656" i="10" s="1"/>
  <c r="AL656" i="4"/>
  <c r="AL656" i="10" s="1"/>
  <c r="AA656" i="4"/>
  <c r="AA656" i="10" s="1"/>
  <c r="V403" i="4"/>
  <c r="V403" i="10" s="1"/>
  <c r="V416" i="10"/>
  <c r="W403" i="4"/>
  <c r="W403" i="10" s="1"/>
  <c r="W416" i="10"/>
  <c r="W346" i="10"/>
  <c r="U307" i="10"/>
  <c r="AK307" i="10"/>
  <c r="AL307" i="10"/>
  <c r="W307" i="10"/>
  <c r="AM307" i="10"/>
  <c r="AH132" i="10"/>
  <c r="AH138" i="10" s="1"/>
  <c r="AP132" i="10"/>
  <c r="AP138" i="10" s="1"/>
  <c r="AG132" i="10"/>
  <c r="AG138" i="10" s="1"/>
  <c r="Q132" i="10"/>
  <c r="AJ132" i="10"/>
  <c r="AJ138" i="10" s="1"/>
  <c r="T132" i="10"/>
  <c r="T138" i="10" s="1"/>
  <c r="AI132" i="10"/>
  <c r="S132" i="10"/>
  <c r="S138" i="10" s="1"/>
  <c r="AR644" i="10"/>
  <c r="AI644" i="10"/>
  <c r="X644" i="10"/>
  <c r="W644" i="10"/>
  <c r="AH644" i="10"/>
  <c r="R644" i="10"/>
  <c r="AK644" i="10"/>
  <c r="U644" i="10"/>
  <c r="AB550" i="10"/>
  <c r="P550" i="10"/>
  <c r="AJ378" i="10"/>
  <c r="T378" i="10"/>
  <c r="AL287" i="10"/>
  <c r="V287" i="10"/>
  <c r="AM246" i="10"/>
  <c r="AO246" i="10"/>
  <c r="AN287" i="10"/>
  <c r="T287" i="10"/>
  <c r="V246" i="10"/>
  <c r="AI378" i="10"/>
  <c r="S378" i="10"/>
  <c r="Y670" i="10"/>
  <c r="T670" i="10"/>
  <c r="AF631" i="10"/>
  <c r="AM722" i="10"/>
  <c r="AA722" i="10"/>
  <c r="AB722" i="10"/>
  <c r="AI320" i="10"/>
  <c r="AI326" i="10" s="1"/>
  <c r="S320" i="10"/>
  <c r="S326" i="10" s="1"/>
  <c r="AQ320" i="10"/>
  <c r="AQ326" i="10" s="1"/>
  <c r="AL320" i="10"/>
  <c r="AL326" i="10" s="1"/>
  <c r="V320" i="10"/>
  <c r="V326" i="10" s="1"/>
  <c r="U320" i="10"/>
  <c r="U326" i="10" s="1"/>
  <c r="W287" i="10"/>
  <c r="AA287" i="10"/>
  <c r="AG287" i="10"/>
  <c r="Q287" i="10"/>
  <c r="W696" i="10"/>
  <c r="AM696" i="10"/>
  <c r="AA696" i="10"/>
  <c r="AE696" i="10"/>
  <c r="S696" i="10"/>
  <c r="AN696" i="10"/>
  <c r="X696" i="10"/>
  <c r="AH544" i="10"/>
  <c r="AC544" i="10"/>
  <c r="AC550" i="10" s="1"/>
  <c r="AM550" i="10"/>
  <c r="M492" i="10"/>
  <c r="M498" i="10" s="1"/>
  <c r="AO492" i="10"/>
  <c r="AO498" i="10" s="1"/>
  <c r="AK492" i="10"/>
  <c r="AK498" i="10" s="1"/>
  <c r="AJ492" i="10"/>
  <c r="AJ498" i="10" s="1"/>
  <c r="AM492" i="10"/>
  <c r="AM498" i="10" s="1"/>
  <c r="W492" i="10"/>
  <c r="W498" i="10" s="1"/>
  <c r="AL492" i="10"/>
  <c r="AL498" i="10" s="1"/>
  <c r="V492" i="10"/>
  <c r="V498" i="10" s="1"/>
  <c r="R427" i="10"/>
  <c r="R433" i="10" s="1"/>
  <c r="S427" i="10"/>
  <c r="S433" i="10" s="1"/>
  <c r="AE427" i="10"/>
  <c r="AE433" i="10" s="1"/>
  <c r="AD427" i="10"/>
  <c r="AD433" i="10" s="1"/>
  <c r="AO427" i="10"/>
  <c r="AO433" i="10" s="1"/>
  <c r="Y427" i="10"/>
  <c r="Y433" i="10" s="1"/>
  <c r="AN427" i="10"/>
  <c r="AN433" i="10" s="1"/>
  <c r="X427" i="10"/>
  <c r="X433" i="10" s="1"/>
  <c r="N378" i="10"/>
  <c r="AH378" i="10"/>
  <c r="AO378" i="10"/>
  <c r="Y378" i="10"/>
  <c r="AI583" i="10"/>
  <c r="AI589" i="10" s="1"/>
  <c r="X583" i="10"/>
  <c r="X589" i="10" s="1"/>
  <c r="P479" i="10"/>
  <c r="P485" i="10" s="1"/>
  <c r="AG479" i="10"/>
  <c r="AG485" i="10" s="1"/>
  <c r="AK479" i="10"/>
  <c r="AK485" i="10" s="1"/>
  <c r="AJ479" i="10"/>
  <c r="AJ485" i="10" s="1"/>
  <c r="AM479" i="10"/>
  <c r="AM485" i="10" s="1"/>
  <c r="W479" i="10"/>
  <c r="W485" i="10" s="1"/>
  <c r="AL479" i="10"/>
  <c r="AL485" i="10" s="1"/>
  <c r="V479" i="10"/>
  <c r="V485" i="10" s="1"/>
  <c r="AL333" i="10"/>
  <c r="AL339" i="10" s="1"/>
  <c r="AP333" i="10"/>
  <c r="AP339" i="10" s="1"/>
  <c r="AA333" i="10"/>
  <c r="AA339" i="10" s="1"/>
  <c r="W333" i="10"/>
  <c r="W339" i="10" s="1"/>
  <c r="AC333" i="10"/>
  <c r="AC339" i="10" s="1"/>
  <c r="AR333" i="10"/>
  <c r="AR339" i="10" s="1"/>
  <c r="AB333" i="10"/>
  <c r="AB339" i="10" s="1"/>
  <c r="Q333" i="10"/>
  <c r="Q339" i="10" s="1"/>
  <c r="AL570" i="10"/>
  <c r="AL576" i="10" s="1"/>
  <c r="AD570" i="10"/>
  <c r="AD576" i="10" s="1"/>
  <c r="AA570" i="10"/>
  <c r="AA576" i="10" s="1"/>
  <c r="Z570" i="10"/>
  <c r="Z576" i="10" s="1"/>
  <c r="AG570" i="10"/>
  <c r="AG576" i="10" s="1"/>
  <c r="Q570" i="10"/>
  <c r="Q576" i="10" s="1"/>
  <c r="AJ570" i="10"/>
  <c r="AJ576" i="10" s="1"/>
  <c r="T570" i="10"/>
  <c r="T576" i="10" s="1"/>
  <c r="AP531" i="10"/>
  <c r="AP537" i="10" s="1"/>
  <c r="AO531" i="10"/>
  <c r="V531" i="10"/>
  <c r="V537" i="10" s="1"/>
  <c r="U531" i="10"/>
  <c r="U537" i="10" s="1"/>
  <c r="AJ531" i="10"/>
  <c r="AJ537" i="10" s="1"/>
  <c r="T531" i="10"/>
  <c r="T537" i="10" s="1"/>
  <c r="AI531" i="10"/>
  <c r="AI537" i="10" s="1"/>
  <c r="S531" i="10"/>
  <c r="S537" i="10" s="1"/>
  <c r="AM359" i="10"/>
  <c r="AM365" i="10" s="1"/>
  <c r="M359" i="10"/>
  <c r="AJ359" i="10"/>
  <c r="AJ365" i="10" s="1"/>
  <c r="AI359" i="10"/>
  <c r="AI365" i="10" s="1"/>
  <c r="AL359" i="10"/>
  <c r="AL365" i="10" s="1"/>
  <c r="V359" i="10"/>
  <c r="V365" i="10" s="1"/>
  <c r="AK359" i="10"/>
  <c r="AK365" i="10" s="1"/>
  <c r="U359" i="10"/>
  <c r="U365" i="10" s="1"/>
  <c r="AN253" i="10"/>
  <c r="T253" i="10"/>
  <c r="AI253" i="10"/>
  <c r="AI259" i="10" s="1"/>
  <c r="AE253" i="10"/>
  <c r="AL253" i="10"/>
  <c r="V253" i="10"/>
  <c r="V259" i="10" s="1"/>
  <c r="AK253" i="10"/>
  <c r="U253" i="10"/>
  <c r="T589" i="10"/>
  <c r="AO537" i="10"/>
  <c r="W557" i="10"/>
  <c r="W563" i="10" s="1"/>
  <c r="AL557" i="10"/>
  <c r="AL563" i="10" s="1"/>
  <c r="AB557" i="10"/>
  <c r="AB563" i="10" s="1"/>
  <c r="AN557" i="10"/>
  <c r="AN563" i="10" s="1"/>
  <c r="S557" i="10"/>
  <c r="S563" i="10" s="1"/>
  <c r="AE557" i="10"/>
  <c r="AE563" i="10" s="1"/>
  <c r="Y557" i="10"/>
  <c r="Y563" i="10" s="1"/>
  <c r="T557" i="10"/>
  <c r="T563" i="10" s="1"/>
  <c r="AO453" i="10"/>
  <c r="AO459" i="10" s="1"/>
  <c r="AP453" i="10"/>
  <c r="AP459" i="10" s="1"/>
  <c r="V453" i="10"/>
  <c r="V459" i="10" s="1"/>
  <c r="U453" i="10"/>
  <c r="U459" i="10" s="1"/>
  <c r="AJ453" i="10"/>
  <c r="AJ459" i="10" s="1"/>
  <c r="T453" i="10"/>
  <c r="T459" i="10" s="1"/>
  <c r="AI453" i="10"/>
  <c r="AI459" i="10" s="1"/>
  <c r="S453" i="10"/>
  <c r="S459" i="10" s="1"/>
  <c r="N403" i="4"/>
  <c r="N403" i="10" s="1"/>
  <c r="N416" i="10"/>
  <c r="AC346" i="10"/>
  <c r="Q307" i="10"/>
  <c r="U132" i="10"/>
  <c r="U138" i="10" s="1"/>
  <c r="W132" i="10"/>
  <c r="W138" i="10" s="1"/>
  <c r="Y307" i="10"/>
  <c r="Q138" i="4"/>
  <c r="Q131" i="10"/>
  <c r="AD138" i="4"/>
  <c r="AD131" i="10"/>
  <c r="M132" i="10"/>
  <c r="M138" i="10" s="1"/>
  <c r="P132" i="10"/>
  <c r="P138" i="10" s="1"/>
  <c r="O132" i="10"/>
  <c r="O138" i="10" s="1"/>
  <c r="P656" i="4"/>
  <c r="P708" i="10"/>
  <c r="AH656" i="4"/>
  <c r="AH656" i="10" s="1"/>
  <c r="AH708" i="10"/>
  <c r="AE656" i="4"/>
  <c r="AE708" i="10"/>
  <c r="AN656" i="4"/>
  <c r="AN656" i="10" s="1"/>
  <c r="AN708" i="10"/>
  <c r="S656" i="4"/>
  <c r="S656" i="10" s="1"/>
  <c r="S708" i="10"/>
  <c r="AG656" i="4"/>
  <c r="AG656" i="10" s="1"/>
  <c r="AG708" i="10"/>
  <c r="Q656" i="4"/>
  <c r="Q708" i="10"/>
  <c r="P644" i="10"/>
  <c r="O644" i="10"/>
  <c r="AD644" i="10"/>
  <c r="N644" i="10"/>
  <c r="AG644" i="10"/>
  <c r="AO521" i="4"/>
  <c r="AO547" i="10"/>
  <c r="AN550" i="10"/>
  <c r="AQ521" i="4"/>
  <c r="AQ547" i="10"/>
  <c r="AA521" i="4"/>
  <c r="AA547" i="10"/>
  <c r="P378" i="10"/>
  <c r="AH287" i="10"/>
  <c r="R287" i="10"/>
  <c r="AE246" i="10"/>
  <c r="U246" i="10"/>
  <c r="T246" i="10"/>
  <c r="AR287" i="10"/>
  <c r="AF287" i="10"/>
  <c r="AE378" i="10"/>
  <c r="O378" i="10"/>
  <c r="M670" i="10"/>
  <c r="O670" i="10"/>
  <c r="M624" i="10"/>
  <c r="M631" i="10" s="1"/>
  <c r="W631" i="10"/>
  <c r="R631" i="10"/>
  <c r="AJ722" i="10"/>
  <c r="AO722" i="10"/>
  <c r="X320" i="10"/>
  <c r="X326" i="10" s="1"/>
  <c r="AB320" i="10"/>
  <c r="AB326" i="10" s="1"/>
  <c r="AH320" i="10"/>
  <c r="AH326" i="10" s="1"/>
  <c r="R320" i="10"/>
  <c r="R326" i="10" s="1"/>
  <c r="AG320" i="10"/>
  <c r="AG326" i="10" s="1"/>
  <c r="O287" i="10"/>
  <c r="S287" i="10"/>
  <c r="AC287" i="10"/>
  <c r="V696" i="10"/>
  <c r="Q696" i="10"/>
  <c r="Z696" i="10"/>
  <c r="AI696" i="10"/>
  <c r="N696" i="10"/>
  <c r="AJ696" i="10"/>
  <c r="T696" i="10"/>
  <c r="AI544" i="10"/>
  <c r="AI550" i="10" s="1"/>
  <c r="AN492" i="10"/>
  <c r="AN498" i="10" s="1"/>
  <c r="X492" i="10"/>
  <c r="X498" i="10" s="1"/>
  <c r="AC492" i="10"/>
  <c r="AC498" i="10" s="1"/>
  <c r="AB492" i="10"/>
  <c r="AB498" i="10" s="1"/>
  <c r="AI492" i="10"/>
  <c r="AI498" i="10" s="1"/>
  <c r="S492" i="10"/>
  <c r="S498" i="10" s="1"/>
  <c r="AH492" i="10"/>
  <c r="AH498" i="10" s="1"/>
  <c r="R492" i="10"/>
  <c r="R498" i="10" s="1"/>
  <c r="AP427" i="10"/>
  <c r="AP433" i="10" s="1"/>
  <c r="AQ427" i="10"/>
  <c r="AQ433" i="10" s="1"/>
  <c r="W427" i="10"/>
  <c r="W433" i="10" s="1"/>
  <c r="V427" i="10"/>
  <c r="V433" i="10" s="1"/>
  <c r="AK427" i="10"/>
  <c r="AK433" i="10" s="1"/>
  <c r="U427" i="10"/>
  <c r="U433" i="10" s="1"/>
  <c r="AJ427" i="10"/>
  <c r="AJ433" i="10" s="1"/>
  <c r="T427" i="10"/>
  <c r="T433" i="10" s="1"/>
  <c r="AL378" i="10"/>
  <c r="Z378" i="10"/>
  <c r="AK378" i="10"/>
  <c r="U378" i="10"/>
  <c r="AJ583" i="10"/>
  <c r="AJ589" i="10" s="1"/>
  <c r="M479" i="10"/>
  <c r="M485" i="10" s="1"/>
  <c r="Q479" i="10"/>
  <c r="Q485" i="10" s="1"/>
  <c r="AC479" i="10"/>
  <c r="AC485" i="10" s="1"/>
  <c r="AB479" i="10"/>
  <c r="AB485" i="10" s="1"/>
  <c r="AI479" i="10"/>
  <c r="AI485" i="10" s="1"/>
  <c r="S479" i="10"/>
  <c r="S485" i="10" s="1"/>
  <c r="AH479" i="10"/>
  <c r="AH485" i="10" s="1"/>
  <c r="R479" i="10"/>
  <c r="R485" i="10" s="1"/>
  <c r="V333" i="10"/>
  <c r="V339" i="10" s="1"/>
  <c r="Z333" i="10"/>
  <c r="Z339" i="10" s="1"/>
  <c r="O333" i="10"/>
  <c r="O339" i="10" s="1"/>
  <c r="AO333" i="10"/>
  <c r="AO339" i="10" s="1"/>
  <c r="Y333" i="10"/>
  <c r="Y339" i="10" s="1"/>
  <c r="AN333" i="10"/>
  <c r="AN339" i="10" s="1"/>
  <c r="X333" i="10"/>
  <c r="X339" i="10" s="1"/>
  <c r="T333" i="10"/>
  <c r="T339" i="10" s="1"/>
  <c r="V570" i="10"/>
  <c r="V576" i="10" s="1"/>
  <c r="N570" i="10"/>
  <c r="N576" i="10" s="1"/>
  <c r="S570" i="10"/>
  <c r="S576" i="10" s="1"/>
  <c r="R570" i="10"/>
  <c r="R576" i="10" s="1"/>
  <c r="AC570" i="10"/>
  <c r="AC576" i="10" s="1"/>
  <c r="M570" i="10"/>
  <c r="M576" i="10" s="1"/>
  <c r="AF570" i="10"/>
  <c r="AF576" i="10" s="1"/>
  <c r="P570" i="10"/>
  <c r="P576" i="10" s="1"/>
  <c r="Z531" i="10"/>
  <c r="Z537" i="10" s="1"/>
  <c r="Y531" i="10"/>
  <c r="Y537" i="10" s="1"/>
  <c r="N531" i="10"/>
  <c r="N537" i="10" s="1"/>
  <c r="M531" i="10"/>
  <c r="M537" i="10" s="1"/>
  <c r="AF531" i="10"/>
  <c r="AF537" i="10" s="1"/>
  <c r="P531" i="10"/>
  <c r="P537" i="10" s="1"/>
  <c r="AE531" i="10"/>
  <c r="AE537" i="10" s="1"/>
  <c r="O531" i="10"/>
  <c r="O537" i="10" s="1"/>
  <c r="AE359" i="10"/>
  <c r="AE365" i="10" s="1"/>
  <c r="AN359" i="10"/>
  <c r="AN365" i="10" s="1"/>
  <c r="AB359" i="10"/>
  <c r="AB365" i="10" s="1"/>
  <c r="AA359" i="10"/>
  <c r="AA365" i="10" s="1"/>
  <c r="AH359" i="10"/>
  <c r="AH365" i="10" s="1"/>
  <c r="R359" i="10"/>
  <c r="R365" i="10" s="1"/>
  <c r="AG359" i="10"/>
  <c r="AG365" i="10" s="1"/>
  <c r="Q359" i="10"/>
  <c r="Q365" i="10" s="1"/>
  <c r="AR253" i="10"/>
  <c r="AR259" i="10" s="1"/>
  <c r="AF253" i="10"/>
  <c r="AA253" i="10"/>
  <c r="W253" i="10"/>
  <c r="AH253" i="10"/>
  <c r="R253" i="10"/>
  <c r="AG253" i="10"/>
  <c r="Q253" i="10"/>
  <c r="AF589" i="10"/>
  <c r="AG557" i="10"/>
  <c r="AG563" i="10" s="1"/>
  <c r="AD557" i="10"/>
  <c r="AD563" i="10" s="1"/>
  <c r="N557" i="10"/>
  <c r="N563" i="10" s="1"/>
  <c r="AJ557" i="10"/>
  <c r="AJ563" i="10" s="1"/>
  <c r="AQ557" i="10"/>
  <c r="AQ563" i="10" s="1"/>
  <c r="Z557" i="10"/>
  <c r="Z563" i="10" s="1"/>
  <c r="U557" i="10"/>
  <c r="U563" i="10" s="1"/>
  <c r="P557" i="10"/>
  <c r="P563" i="10" s="1"/>
  <c r="AG453" i="10"/>
  <c r="AG459" i="10" s="1"/>
  <c r="Z453" i="10"/>
  <c r="Z459" i="10" s="1"/>
  <c r="N453" i="10"/>
  <c r="N459" i="10" s="1"/>
  <c r="M453" i="10"/>
  <c r="M459" i="10" s="1"/>
  <c r="AF453" i="10"/>
  <c r="AF459" i="10" s="1"/>
  <c r="P453" i="10"/>
  <c r="P459" i="10" s="1"/>
  <c r="AE453" i="10"/>
  <c r="AE459" i="10" s="1"/>
  <c r="O453" i="10"/>
  <c r="O459" i="10" s="1"/>
  <c r="O403" i="4"/>
  <c r="O403" i="10" s="1"/>
  <c r="O416" i="10"/>
  <c r="T307" i="10"/>
  <c r="AR268" i="4"/>
  <c r="AR307" i="10"/>
  <c r="AG307" i="10"/>
  <c r="AI307" i="10"/>
  <c r="X132" i="10"/>
  <c r="X138" i="10" s="1"/>
  <c r="AI138" i="4"/>
  <c r="AI136" i="10"/>
  <c r="AC132" i="10"/>
  <c r="AC138" i="10" s="1"/>
  <c r="AF132" i="10"/>
  <c r="AF138" i="10" s="1"/>
  <c r="AQ138" i="4"/>
  <c r="AO656" i="4"/>
  <c r="AL403" i="4"/>
  <c r="AL403" i="10" s="1"/>
  <c r="AL416" i="10"/>
  <c r="AM403" i="4"/>
  <c r="AM403" i="10" s="1"/>
  <c r="AM416" i="10"/>
  <c r="AB403" i="4"/>
  <c r="AB403" i="10" s="1"/>
  <c r="AB416" i="10"/>
  <c r="AD346" i="10"/>
  <c r="AJ307" i="10"/>
  <c r="AC307" i="10"/>
  <c r="N307" i="10"/>
  <c r="AD307" i="10"/>
  <c r="AE307" i="10"/>
  <c r="V132" i="10"/>
  <c r="V138" i="10" s="1"/>
  <c r="AD132" i="10"/>
  <c r="AO132" i="10"/>
  <c r="AO138" i="10" s="1"/>
  <c r="Y132" i="10"/>
  <c r="Y138" i="10" s="1"/>
  <c r="AR132" i="10"/>
  <c r="AR138" i="10" s="1"/>
  <c r="AB132" i="10"/>
  <c r="AB138" i="10" s="1"/>
  <c r="AQ132" i="10"/>
  <c r="AQ138" i="10" s="1"/>
  <c r="AA132" i="10"/>
  <c r="AA138" i="10" s="1"/>
  <c r="AN415" i="4"/>
  <c r="AM415" i="4"/>
  <c r="AB644" i="10"/>
  <c r="AJ644" i="10"/>
  <c r="AN644" i="10"/>
  <c r="AM644" i="10"/>
  <c r="AP644" i="10"/>
  <c r="Z644" i="10"/>
  <c r="M644" i="10"/>
  <c r="AC644" i="10"/>
  <c r="T550" i="10"/>
  <c r="AF550" i="10"/>
  <c r="M378" i="10"/>
  <c r="AR378" i="10"/>
  <c r="AB378" i="10"/>
  <c r="AD287" i="10"/>
  <c r="N287" i="10"/>
  <c r="AG246" i="10"/>
  <c r="X287" i="10"/>
  <c r="P287" i="10"/>
  <c r="AQ378" i="10"/>
  <c r="AA378" i="10"/>
  <c r="AO670" i="10"/>
  <c r="AQ670" i="10"/>
  <c r="S631" i="10"/>
  <c r="AD631" i="10"/>
  <c r="AC631" i="10"/>
  <c r="W722" i="10"/>
  <c r="AN722" i="10"/>
  <c r="AQ722" i="10"/>
  <c r="AR722" i="10"/>
  <c r="AC722" i="10"/>
  <c r="AD722" i="10"/>
  <c r="M345" i="4"/>
  <c r="M345" i="10" s="1"/>
  <c r="M358" i="10"/>
  <c r="AN320" i="10"/>
  <c r="AN326" i="10" s="1"/>
  <c r="O320" i="10"/>
  <c r="O326" i="10" s="1"/>
  <c r="AA320" i="10"/>
  <c r="AA326" i="10" s="1"/>
  <c r="W320" i="10"/>
  <c r="W326" i="10" s="1"/>
  <c r="T320" i="10"/>
  <c r="T326" i="10" s="1"/>
  <c r="AD320" i="10"/>
  <c r="AD326" i="10" s="1"/>
  <c r="N320" i="10"/>
  <c r="N326" i="10" s="1"/>
  <c r="AC320" i="10"/>
  <c r="AC326" i="10" s="1"/>
  <c r="M306" i="4"/>
  <c r="M306" i="10" s="1"/>
  <c r="M319" i="10"/>
  <c r="AM287" i="10"/>
  <c r="AQ287" i="10"/>
  <c r="AO287" i="10"/>
  <c r="Y287" i="10"/>
  <c r="AH696" i="10"/>
  <c r="R696" i="10"/>
  <c r="AP696" i="10"/>
  <c r="U696" i="10"/>
  <c r="AD696" i="10"/>
  <c r="M696" i="10"/>
  <c r="AF696" i="10"/>
  <c r="P696" i="10"/>
  <c r="Z544" i="10"/>
  <c r="Z550" i="10" s="1"/>
  <c r="N544" i="10"/>
  <c r="N550" i="10" s="1"/>
  <c r="O544" i="10"/>
  <c r="O550" i="10" s="1"/>
  <c r="U550" i="10"/>
  <c r="Y492" i="10"/>
  <c r="Y498" i="10" s="1"/>
  <c r="AF492" i="10"/>
  <c r="AF498" i="10" s="1"/>
  <c r="U492" i="10"/>
  <c r="U498" i="10" s="1"/>
  <c r="T492" i="10"/>
  <c r="T498" i="10" s="1"/>
  <c r="AE492" i="10"/>
  <c r="AE498" i="10" s="1"/>
  <c r="O492" i="10"/>
  <c r="O498" i="10" s="1"/>
  <c r="AD492" i="10"/>
  <c r="AD498" i="10" s="1"/>
  <c r="N492" i="10"/>
  <c r="N498" i="10" s="1"/>
  <c r="AH427" i="10"/>
  <c r="AH433" i="10" s="1"/>
  <c r="AA427" i="10"/>
  <c r="AA433" i="10" s="1"/>
  <c r="O427" i="10"/>
  <c r="O433" i="10" s="1"/>
  <c r="N427" i="10"/>
  <c r="N433" i="10" s="1"/>
  <c r="AG427" i="10"/>
  <c r="AG433" i="10" s="1"/>
  <c r="Q427" i="10"/>
  <c r="Q433" i="10" s="1"/>
  <c r="AF427" i="10"/>
  <c r="AF433" i="10" s="1"/>
  <c r="P427" i="10"/>
  <c r="P433" i="10" s="1"/>
  <c r="AD378" i="10"/>
  <c r="R378" i="10"/>
  <c r="AG378" i="10"/>
  <c r="Q378" i="10"/>
  <c r="N589" i="10"/>
  <c r="P583" i="10"/>
  <c r="P589" i="10" s="1"/>
  <c r="AN479" i="10"/>
  <c r="AN485" i="10" s="1"/>
  <c r="AO479" i="10"/>
  <c r="AO485" i="10" s="1"/>
  <c r="U479" i="10"/>
  <c r="U485" i="10" s="1"/>
  <c r="T479" i="10"/>
  <c r="T485" i="10" s="1"/>
  <c r="AE479" i="10"/>
  <c r="AE485" i="10" s="1"/>
  <c r="O479" i="10"/>
  <c r="O485" i="10" s="1"/>
  <c r="AD479" i="10"/>
  <c r="AD485" i="10" s="1"/>
  <c r="N479" i="10"/>
  <c r="N485" i="10" s="1"/>
  <c r="AH333" i="10"/>
  <c r="AH339" i="10" s="1"/>
  <c r="AQ333" i="10"/>
  <c r="AQ339" i="10" s="1"/>
  <c r="AM333" i="10"/>
  <c r="AM339" i="10" s="1"/>
  <c r="AK333" i="10"/>
  <c r="AK339" i="10" s="1"/>
  <c r="S333" i="10"/>
  <c r="S339" i="10" s="1"/>
  <c r="AJ333" i="10"/>
  <c r="AJ339" i="10" s="1"/>
  <c r="R333" i="10"/>
  <c r="R339" i="10" s="1"/>
  <c r="P333" i="10"/>
  <c r="P339" i="10" s="1"/>
  <c r="AR246" i="10"/>
  <c r="AM570" i="10"/>
  <c r="AM576" i="10" s="1"/>
  <c r="AE570" i="10"/>
  <c r="AE576" i="10" s="1"/>
  <c r="AQ570" i="10"/>
  <c r="AQ576" i="10" s="1"/>
  <c r="AP570" i="10"/>
  <c r="AP576" i="10" s="1"/>
  <c r="AO570" i="10"/>
  <c r="AO576" i="10" s="1"/>
  <c r="Y570" i="10"/>
  <c r="Y576" i="10" s="1"/>
  <c r="AR570" i="10"/>
  <c r="AR576" i="10" s="1"/>
  <c r="AB570" i="10"/>
  <c r="AB576" i="10" s="1"/>
  <c r="AH531" i="10"/>
  <c r="AH537" i="10" s="1"/>
  <c r="AG531" i="10"/>
  <c r="AG537" i="10" s="1"/>
  <c r="AL531" i="10"/>
  <c r="AL537" i="10" s="1"/>
  <c r="AK531" i="10"/>
  <c r="AK537" i="10" s="1"/>
  <c r="AR531" i="10"/>
  <c r="AR537" i="10" s="1"/>
  <c r="AB531" i="10"/>
  <c r="AB537" i="10" s="1"/>
  <c r="AQ531" i="10"/>
  <c r="AQ537" i="10" s="1"/>
  <c r="AA531" i="10"/>
  <c r="AA537" i="10" s="1"/>
  <c r="W359" i="10"/>
  <c r="W365" i="10" s="1"/>
  <c r="AF359" i="10"/>
  <c r="AF365" i="10" s="1"/>
  <c r="X359" i="10"/>
  <c r="X365" i="10" s="1"/>
  <c r="T359" i="10"/>
  <c r="T365" i="10" s="1"/>
  <c r="S359" i="10"/>
  <c r="S365" i="10" s="1"/>
  <c r="AD359" i="10"/>
  <c r="AD365" i="10" s="1"/>
  <c r="N359" i="10"/>
  <c r="N365" i="10" s="1"/>
  <c r="AC359" i="10"/>
  <c r="AC365" i="10" s="1"/>
  <c r="AB253" i="10"/>
  <c r="X253" i="10"/>
  <c r="P253" i="10"/>
  <c r="S253" i="10"/>
  <c r="S259" i="10" s="1"/>
  <c r="O253" i="10"/>
  <c r="AD253" i="10"/>
  <c r="N253" i="10"/>
  <c r="AC253" i="10"/>
  <c r="AC259" i="10" s="1"/>
  <c r="AH557" i="10"/>
  <c r="AH563" i="10" s="1"/>
  <c r="AO557" i="10"/>
  <c r="AO563" i="10" s="1"/>
  <c r="O557" i="10"/>
  <c r="O563" i="10" s="1"/>
  <c r="M557" i="10"/>
  <c r="M563" i="10" s="1"/>
  <c r="AF557" i="10"/>
  <c r="AF563" i="10" s="1"/>
  <c r="AM557" i="10"/>
  <c r="AM563" i="10" s="1"/>
  <c r="R557" i="10"/>
  <c r="R563" i="10" s="1"/>
  <c r="Q557" i="10"/>
  <c r="Q563" i="10" s="1"/>
  <c r="Y453" i="10"/>
  <c r="Y459" i="10" s="1"/>
  <c r="AH453" i="10"/>
  <c r="AH459" i="10" s="1"/>
  <c r="AL453" i="10"/>
  <c r="AL459" i="10" s="1"/>
  <c r="AK453" i="10"/>
  <c r="AK459" i="10" s="1"/>
  <c r="AR453" i="10"/>
  <c r="AR459" i="10" s="1"/>
  <c r="AB453" i="10"/>
  <c r="AB459" i="10" s="1"/>
  <c r="AQ453" i="10"/>
  <c r="AQ459" i="10" s="1"/>
  <c r="AA453" i="10"/>
  <c r="AA459" i="10" s="1"/>
  <c r="AO794" i="4"/>
  <c r="AG138" i="4"/>
  <c r="AO138" i="4"/>
  <c r="AH138" i="4"/>
  <c r="AK138" i="4"/>
  <c r="AE138" i="4"/>
  <c r="AF138" i="4"/>
  <c r="AD415" i="4"/>
  <c r="O138" i="4"/>
  <c r="V794" i="4"/>
  <c r="W794" i="4"/>
  <c r="AM794" i="4"/>
  <c r="X794" i="4"/>
  <c r="AN794" i="4"/>
  <c r="U794" i="4"/>
  <c r="AB138" i="4"/>
  <c r="M794" i="4"/>
  <c r="P403" i="4"/>
  <c r="P403" i="10" s="1"/>
  <c r="M403" i="4"/>
  <c r="M403" i="10" s="1"/>
  <c r="AC403" i="4"/>
  <c r="AC403" i="10" s="1"/>
  <c r="X138" i="4"/>
  <c r="AO80" i="4"/>
  <c r="AO935" i="4" s="1"/>
  <c r="AK175" i="4"/>
  <c r="AK175" i="10" s="1"/>
  <c r="AM83" i="4"/>
  <c r="AM83" i="10" s="1"/>
  <c r="N794" i="4"/>
  <c r="U138" i="4"/>
  <c r="M138" i="4"/>
  <c r="AN138" i="4"/>
  <c r="AM138" i="4"/>
  <c r="W138" i="4"/>
  <c r="AL138" i="4"/>
  <c r="V138" i="4"/>
  <c r="AG79" i="4"/>
  <c r="AJ164" i="4"/>
  <c r="AJ164" i="10" s="1"/>
  <c r="AD80" i="4"/>
  <c r="AD935" i="4" s="1"/>
  <c r="AI175" i="4"/>
  <c r="AI175" i="10" s="1"/>
  <c r="AI81" i="4"/>
  <c r="AI81" i="10" s="1"/>
  <c r="AN172" i="4"/>
  <c r="AO83" i="4"/>
  <c r="AO83" i="10" s="1"/>
  <c r="AL174" i="4"/>
  <c r="AL174" i="10" s="1"/>
  <c r="AL84" i="4"/>
  <c r="AL84" i="10" s="1"/>
  <c r="V187" i="4"/>
  <c r="V187" i="10" s="1"/>
  <c r="AO92" i="4"/>
  <c r="AO92" i="10" s="1"/>
  <c r="W92" i="4"/>
  <c r="W92" i="10" s="1"/>
  <c r="Y176" i="4"/>
  <c r="Y176" i="10" s="1"/>
  <c r="M226" i="4"/>
  <c r="M226" i="10" s="1"/>
  <c r="Q226" i="4"/>
  <c r="Q226" i="10" s="1"/>
  <c r="AA226" i="4"/>
  <c r="AA226" i="10" s="1"/>
  <c r="Z226" i="4"/>
  <c r="Z226" i="10" s="1"/>
  <c r="Y227" i="4"/>
  <c r="AL227" i="4"/>
  <c r="AB227" i="4"/>
  <c r="AA227" i="4"/>
  <c r="AJ138" i="4"/>
  <c r="T138" i="4"/>
  <c r="S138" i="4"/>
  <c r="R138" i="4"/>
  <c r="AP138" i="4"/>
  <c r="Z138" i="4"/>
  <c r="N138" i="4"/>
  <c r="AC138" i="4"/>
  <c r="Y138" i="4"/>
  <c r="AR138" i="4"/>
  <c r="AA138" i="4"/>
  <c r="AB45" i="4"/>
  <c r="AB45" i="10" s="1"/>
  <c r="AR79" i="4"/>
  <c r="AK81" i="4"/>
  <c r="AK81" i="10" s="1"/>
  <c r="AN174" i="4"/>
  <c r="AN174" i="10" s="1"/>
  <c r="AF176" i="4"/>
  <c r="AF176" i="10" s="1"/>
  <c r="AE164" i="4"/>
  <c r="AE164" i="10" s="1"/>
  <c r="AP172" i="4"/>
  <c r="AJ84" i="4"/>
  <c r="AJ84" i="10" s="1"/>
  <c r="AH794" i="4"/>
  <c r="S794" i="4"/>
  <c r="AI794" i="4"/>
  <c r="T794" i="4"/>
  <c r="AJ794" i="4"/>
  <c r="Q794" i="4"/>
  <c r="AG794" i="4"/>
  <c r="AD268" i="4"/>
  <c r="AD40" i="4"/>
  <c r="AA93" i="4"/>
  <c r="AJ93" i="4"/>
  <c r="AB79" i="4"/>
  <c r="U164" i="4"/>
  <c r="U164" i="10" s="1"/>
  <c r="U80" i="4"/>
  <c r="U935" i="4" s="1"/>
  <c r="T175" i="4"/>
  <c r="T175" i="10" s="1"/>
  <c r="T81" i="4"/>
  <c r="T81" i="10" s="1"/>
  <c r="Y172" i="4"/>
  <c r="V83" i="4"/>
  <c r="V83" i="10" s="1"/>
  <c r="W174" i="4"/>
  <c r="W174" i="10" s="1"/>
  <c r="W84" i="4"/>
  <c r="W84" i="10" s="1"/>
  <c r="R92" i="4"/>
  <c r="R92" i="10" s="1"/>
  <c r="AM92" i="4"/>
  <c r="AM92" i="10" s="1"/>
  <c r="R176" i="4"/>
  <c r="R176" i="10" s="1"/>
  <c r="AR226" i="4"/>
  <c r="AR226" i="10" s="1"/>
  <c r="Y226" i="4"/>
  <c r="Y226" i="10" s="1"/>
  <c r="AE226" i="4"/>
  <c r="AE226" i="10" s="1"/>
  <c r="AD226" i="4"/>
  <c r="AO227" i="4"/>
  <c r="R227" i="4"/>
  <c r="AF227" i="4"/>
  <c r="AE227" i="4"/>
  <c r="M216" i="4"/>
  <c r="M216" i="10" s="1"/>
  <c r="AC216" i="4"/>
  <c r="AC216" i="10" s="1"/>
  <c r="O216" i="4"/>
  <c r="O216" i="10" s="1"/>
  <c r="AE216" i="4"/>
  <c r="T216" i="4"/>
  <c r="T216" i="10" s="1"/>
  <c r="N216" i="4"/>
  <c r="N216" i="10" s="1"/>
  <c r="P216" i="4"/>
  <c r="P216" i="10" s="1"/>
  <c r="X216" i="4"/>
  <c r="X216" i="10" s="1"/>
  <c r="AK216" i="4"/>
  <c r="AK216" i="10" s="1"/>
  <c r="W216" i="4"/>
  <c r="W216" i="10" s="1"/>
  <c r="AM216" i="4"/>
  <c r="AM216" i="10" s="1"/>
  <c r="AJ216" i="4"/>
  <c r="AJ216" i="10" s="1"/>
  <c r="R216" i="4"/>
  <c r="R216" i="10" s="1"/>
  <c r="Z216" i="4"/>
  <c r="Z216" i="10" s="1"/>
  <c r="Y216" i="4"/>
  <c r="Y216" i="10" s="1"/>
  <c r="AA216" i="4"/>
  <c r="AL216" i="4"/>
  <c r="AL216" i="10" s="1"/>
  <c r="AP216" i="4"/>
  <c r="AP216" i="10" s="1"/>
  <c r="Q216" i="4"/>
  <c r="Q216" i="10" s="1"/>
  <c r="AG216" i="4"/>
  <c r="AG216" i="10" s="1"/>
  <c r="S216" i="4"/>
  <c r="S216" i="10" s="1"/>
  <c r="AI216" i="4"/>
  <c r="AI216" i="10" s="1"/>
  <c r="AB216" i="4"/>
  <c r="AB216" i="10" s="1"/>
  <c r="V216" i="4"/>
  <c r="V216" i="10" s="1"/>
  <c r="AF216" i="4"/>
  <c r="AF216" i="10" s="1"/>
  <c r="AN216" i="4"/>
  <c r="AN216" i="10" s="1"/>
  <c r="U216" i="4"/>
  <c r="U216" i="10" s="1"/>
  <c r="AD216" i="4"/>
  <c r="AD216" i="10" s="1"/>
  <c r="AO216" i="4"/>
  <c r="AO216" i="10" s="1"/>
  <c r="AQ216" i="4"/>
  <c r="AQ216" i="10" s="1"/>
  <c r="AR216" i="4"/>
  <c r="AR216" i="10" s="1"/>
  <c r="AH216" i="4"/>
  <c r="AH216" i="10" s="1"/>
  <c r="M217" i="4"/>
  <c r="M217" i="10" s="1"/>
  <c r="Z217" i="4"/>
  <c r="Z217" i="10" s="1"/>
  <c r="AP217" i="4"/>
  <c r="AP217" i="10" s="1"/>
  <c r="AB217" i="4"/>
  <c r="AB217" i="10" s="1"/>
  <c r="AR217" i="4"/>
  <c r="AR217" i="10" s="1"/>
  <c r="O217" i="4"/>
  <c r="O217" i="10" s="1"/>
  <c r="Q217" i="4"/>
  <c r="Q217" i="10" s="1"/>
  <c r="Y217" i="4"/>
  <c r="Y217" i="10" s="1"/>
  <c r="O218" i="4"/>
  <c r="O218" i="10" s="1"/>
  <c r="AE218" i="4"/>
  <c r="AE218" i="10" s="1"/>
  <c r="Q218" i="4"/>
  <c r="Q218" i="10" s="1"/>
  <c r="AG218" i="4"/>
  <c r="V218" i="4"/>
  <c r="V218" i="10" s="1"/>
  <c r="X218" i="4"/>
  <c r="X218" i="10" s="1"/>
  <c r="R218" i="4"/>
  <c r="R218" i="10" s="1"/>
  <c r="Z218" i="4"/>
  <c r="AB215" i="4"/>
  <c r="AB215" i="10" s="1"/>
  <c r="AR215" i="4"/>
  <c r="AR215" i="10" s="1"/>
  <c r="V215" i="4"/>
  <c r="V215" i="10" s="1"/>
  <c r="AL215" i="4"/>
  <c r="AI215" i="4"/>
  <c r="AI215" i="10" s="1"/>
  <c r="AK215" i="4"/>
  <c r="AK215" i="10" s="1"/>
  <c r="AG215" i="4"/>
  <c r="AG215" i="10" s="1"/>
  <c r="AO215" i="4"/>
  <c r="AA214" i="4"/>
  <c r="AQ214" i="4"/>
  <c r="AC214" i="4"/>
  <c r="R214" i="4"/>
  <c r="M214" i="4"/>
  <c r="AR214" i="4"/>
  <c r="AF214" i="4"/>
  <c r="AN214" i="4"/>
  <c r="S212" i="4"/>
  <c r="S212" i="10" s="1"/>
  <c r="AI212" i="4"/>
  <c r="AI212" i="10" s="1"/>
  <c r="P212" i="4"/>
  <c r="P212" i="10" s="1"/>
  <c r="AF212" i="4"/>
  <c r="N212" i="4"/>
  <c r="N212" i="10" s="1"/>
  <c r="R212" i="4"/>
  <c r="R212" i="10" s="1"/>
  <c r="U212" i="4"/>
  <c r="U212" i="10" s="1"/>
  <c r="AC212" i="4"/>
  <c r="AC212" i="10" s="1"/>
  <c r="T213" i="4"/>
  <c r="AJ213" i="4"/>
  <c r="Z213" i="4"/>
  <c r="R213" i="4"/>
  <c r="AM213" i="4"/>
  <c r="AD213" i="4"/>
  <c r="Y213" i="4"/>
  <c r="AI213" i="4"/>
  <c r="N217" i="4"/>
  <c r="N217" i="10" s="1"/>
  <c r="AD217" i="4"/>
  <c r="AD217" i="10" s="1"/>
  <c r="P217" i="4"/>
  <c r="P217" i="10" s="1"/>
  <c r="AF217" i="4"/>
  <c r="AF217" i="10" s="1"/>
  <c r="U217" i="4"/>
  <c r="U217" i="10" s="1"/>
  <c r="W217" i="4"/>
  <c r="W217" i="10" s="1"/>
  <c r="AG217" i="4"/>
  <c r="AG217" i="10" s="1"/>
  <c r="AO217" i="4"/>
  <c r="AO217" i="10" s="1"/>
  <c r="S218" i="4"/>
  <c r="S218" i="10" s="1"/>
  <c r="AI218" i="4"/>
  <c r="AI218" i="10" s="1"/>
  <c r="U218" i="4"/>
  <c r="U218" i="10" s="1"/>
  <c r="AK218" i="4"/>
  <c r="AK218" i="10" s="1"/>
  <c r="AD218" i="4"/>
  <c r="AD218" i="10" s="1"/>
  <c r="AF218" i="4"/>
  <c r="AF218" i="10" s="1"/>
  <c r="AH218" i="4"/>
  <c r="AH218" i="10" s="1"/>
  <c r="AP218" i="4"/>
  <c r="P215" i="4"/>
  <c r="P215" i="10" s="1"/>
  <c r="AF215" i="4"/>
  <c r="AF215" i="10" s="1"/>
  <c r="M215" i="4"/>
  <c r="M215" i="10" s="1"/>
  <c r="Z215" i="4"/>
  <c r="AP215" i="4"/>
  <c r="AP215" i="10" s="1"/>
  <c r="AQ215" i="4"/>
  <c r="AQ215" i="10" s="1"/>
  <c r="O215" i="4"/>
  <c r="O215" i="10" s="1"/>
  <c r="W215" i="4"/>
  <c r="O214" i="4"/>
  <c r="AE214" i="4"/>
  <c r="Q214" i="4"/>
  <c r="AG214" i="4"/>
  <c r="Z214" i="4"/>
  <c r="T214" i="4"/>
  <c r="N214" i="4"/>
  <c r="V214" i="4"/>
  <c r="W212" i="4"/>
  <c r="W212" i="10" s="1"/>
  <c r="AM212" i="4"/>
  <c r="AM212" i="10" s="1"/>
  <c r="T212" i="4"/>
  <c r="T212" i="10" s="1"/>
  <c r="AJ212" i="4"/>
  <c r="AJ212" i="10" s="1"/>
  <c r="V212" i="4"/>
  <c r="V212" i="10" s="1"/>
  <c r="Z212" i="4"/>
  <c r="Z212" i="10" s="1"/>
  <c r="AK212" i="4"/>
  <c r="AK212" i="10" s="1"/>
  <c r="AG212" i="4"/>
  <c r="X213" i="4"/>
  <c r="AN213" i="4"/>
  <c r="AE213" i="4"/>
  <c r="W213" i="4"/>
  <c r="AR213" i="4"/>
  <c r="AO213" i="4"/>
  <c r="AA213" i="4"/>
  <c r="Q213" i="4"/>
  <c r="R217" i="4"/>
  <c r="R217" i="10" s="1"/>
  <c r="AH217" i="4"/>
  <c r="AH217" i="10" s="1"/>
  <c r="T217" i="4"/>
  <c r="T217" i="10" s="1"/>
  <c r="AJ217" i="4"/>
  <c r="AJ217" i="10" s="1"/>
  <c r="AC217" i="4"/>
  <c r="AC217" i="10" s="1"/>
  <c r="AE217" i="4"/>
  <c r="AE217" i="10" s="1"/>
  <c r="S217" i="4"/>
  <c r="S217" i="10" s="1"/>
  <c r="AA217" i="4"/>
  <c r="AA217" i="10" s="1"/>
  <c r="W218" i="4"/>
  <c r="W218" i="10" s="1"/>
  <c r="AM218" i="4"/>
  <c r="AM218" i="10" s="1"/>
  <c r="Y218" i="4"/>
  <c r="Y218" i="10" s="1"/>
  <c r="AO218" i="4"/>
  <c r="AL218" i="4"/>
  <c r="AL218" i="10" s="1"/>
  <c r="AN218" i="4"/>
  <c r="AN218" i="10" s="1"/>
  <c r="T218" i="4"/>
  <c r="T218" i="10" s="1"/>
  <c r="AB218" i="4"/>
  <c r="AB218" i="10" s="1"/>
  <c r="T215" i="4"/>
  <c r="T215" i="10" s="1"/>
  <c r="AJ215" i="4"/>
  <c r="AJ215" i="10" s="1"/>
  <c r="N215" i="4"/>
  <c r="N215" i="10" s="1"/>
  <c r="AD215" i="4"/>
  <c r="S215" i="4"/>
  <c r="S215" i="10" s="1"/>
  <c r="U215" i="4"/>
  <c r="U215" i="10" s="1"/>
  <c r="AE215" i="4"/>
  <c r="AE215" i="10" s="1"/>
  <c r="AM215" i="4"/>
  <c r="AM215" i="10" s="1"/>
  <c r="S214" i="4"/>
  <c r="AI214" i="4"/>
  <c r="U214" i="4"/>
  <c r="AK214" i="4"/>
  <c r="AH214" i="4"/>
  <c r="AB214" i="4"/>
  <c r="AD214" i="4"/>
  <c r="AL214" i="4"/>
  <c r="AL201" i="4" s="1"/>
  <c r="AA212" i="4"/>
  <c r="AA212" i="10" s="1"/>
  <c r="AQ212" i="4"/>
  <c r="AQ212" i="10" s="1"/>
  <c r="X212" i="4"/>
  <c r="X212" i="10" s="1"/>
  <c r="AN212" i="4"/>
  <c r="AD212" i="4"/>
  <c r="AD212" i="10" s="1"/>
  <c r="AH212" i="4"/>
  <c r="AH212" i="10" s="1"/>
  <c r="Y212" i="4"/>
  <c r="Y212" i="10" s="1"/>
  <c r="Q212" i="4"/>
  <c r="AB213" i="4"/>
  <c r="O213" i="4"/>
  <c r="AK213" i="4"/>
  <c r="AC213" i="4"/>
  <c r="M213" i="4"/>
  <c r="AG213" i="4"/>
  <c r="V213" i="4"/>
  <c r="AL213" i="4"/>
  <c r="AL213" i="10" s="1"/>
  <c r="V217" i="4"/>
  <c r="V217" i="10" s="1"/>
  <c r="AL217" i="4"/>
  <c r="AL217" i="10" s="1"/>
  <c r="X217" i="4"/>
  <c r="X217" i="10" s="1"/>
  <c r="AN217" i="4"/>
  <c r="AN217" i="10" s="1"/>
  <c r="AK217" i="4"/>
  <c r="AK217" i="10" s="1"/>
  <c r="AM217" i="4"/>
  <c r="AM217" i="10" s="1"/>
  <c r="AI217" i="4"/>
  <c r="AI217" i="10" s="1"/>
  <c r="AQ217" i="4"/>
  <c r="AQ217" i="10" s="1"/>
  <c r="AA218" i="4"/>
  <c r="AA218" i="10" s="1"/>
  <c r="AQ218" i="4"/>
  <c r="AQ218" i="10" s="1"/>
  <c r="AC218" i="4"/>
  <c r="AC218" i="10" s="1"/>
  <c r="N218" i="4"/>
  <c r="P218" i="4"/>
  <c r="P218" i="10" s="1"/>
  <c r="M218" i="4"/>
  <c r="M218" i="10" s="1"/>
  <c r="AJ218" i="4"/>
  <c r="AJ218" i="10" s="1"/>
  <c r="AR218" i="4"/>
  <c r="AR218" i="10" s="1"/>
  <c r="X215" i="4"/>
  <c r="X215" i="10" s="1"/>
  <c r="AN215" i="4"/>
  <c r="AN215" i="10" s="1"/>
  <c r="R215" i="4"/>
  <c r="R215" i="10" s="1"/>
  <c r="AH215" i="4"/>
  <c r="AA215" i="4"/>
  <c r="AA215" i="10" s="1"/>
  <c r="AC215" i="4"/>
  <c r="AC215" i="10" s="1"/>
  <c r="Q215" i="4"/>
  <c r="Q215" i="10" s="1"/>
  <c r="Y215" i="4"/>
  <c r="W214" i="4"/>
  <c r="AM214" i="4"/>
  <c r="Y214" i="4"/>
  <c r="AO214" i="4"/>
  <c r="AP214" i="4"/>
  <c r="AJ214" i="4"/>
  <c r="P214" i="4"/>
  <c r="X214" i="4"/>
  <c r="O212" i="4"/>
  <c r="O212" i="10" s="1"/>
  <c r="AE212" i="4"/>
  <c r="AE212" i="10" s="1"/>
  <c r="M212" i="4"/>
  <c r="M212" i="10" s="1"/>
  <c r="AB212" i="4"/>
  <c r="AB212" i="10" s="1"/>
  <c r="AR212" i="4"/>
  <c r="AR212" i="10" s="1"/>
  <c r="AL212" i="4"/>
  <c r="AL212" i="10" s="1"/>
  <c r="AP212" i="4"/>
  <c r="AP212" i="10" s="1"/>
  <c r="AO212" i="4"/>
  <c r="P213" i="4"/>
  <c r="AF213" i="4"/>
  <c r="U213" i="4"/>
  <c r="AH213" i="4"/>
  <c r="AE66" i="4"/>
  <c r="U66" i="4"/>
  <c r="AK794" i="4"/>
  <c r="AM67" i="4"/>
  <c r="AO67" i="4"/>
  <c r="N213" i="4"/>
  <c r="AP213" i="4"/>
  <c r="T403" i="4"/>
  <c r="T403" i="10" s="1"/>
  <c r="AG403" i="4"/>
  <c r="AG403" i="10" s="1"/>
  <c r="AH66" i="4"/>
  <c r="AJ66" i="4"/>
  <c r="AQ794" i="4"/>
  <c r="AR794" i="4"/>
  <c r="AI403" i="4"/>
  <c r="AI403" i="10" s="1"/>
  <c r="U403" i="4"/>
  <c r="U403" i="10" s="1"/>
  <c r="AK403" i="4"/>
  <c r="AK403" i="10" s="1"/>
  <c r="AD45" i="4"/>
  <c r="AD45" i="10" s="1"/>
  <c r="M40" i="4"/>
  <c r="R66" i="4"/>
  <c r="T66" i="4"/>
  <c r="AL79" i="4"/>
  <c r="Q79" i="4"/>
  <c r="AD164" i="4"/>
  <c r="AD164" i="10" s="1"/>
  <c r="T164" i="4"/>
  <c r="T164" i="10" s="1"/>
  <c r="AI80" i="4"/>
  <c r="AI935" i="4" s="1"/>
  <c r="N80" i="4"/>
  <c r="N935" i="4" s="1"/>
  <c r="U175" i="4"/>
  <c r="U175" i="10" s="1"/>
  <c r="S175" i="4"/>
  <c r="S175" i="10" s="1"/>
  <c r="U81" i="4"/>
  <c r="U81" i="10" s="1"/>
  <c r="S81" i="4"/>
  <c r="S81" i="10" s="1"/>
  <c r="Z172" i="4"/>
  <c r="X172" i="4"/>
  <c r="W83" i="4"/>
  <c r="W83" i="10" s="1"/>
  <c r="Y83" i="4"/>
  <c r="Y83" i="10" s="1"/>
  <c r="X174" i="4"/>
  <c r="X174" i="10" s="1"/>
  <c r="V174" i="4"/>
  <c r="V174" i="10" s="1"/>
  <c r="W67" i="4"/>
  <c r="Y67" i="4"/>
  <c r="T84" i="4"/>
  <c r="T84" i="10" s="1"/>
  <c r="V84" i="4"/>
  <c r="V84" i="10" s="1"/>
  <c r="AE176" i="4"/>
  <c r="AE176" i="10" s="1"/>
  <c r="X176" i="4"/>
  <c r="X176" i="10" s="1"/>
  <c r="AB226" i="4"/>
  <c r="AB226" i="10" s="1"/>
  <c r="AN226" i="4"/>
  <c r="AN226" i="10" s="1"/>
  <c r="AO226" i="4"/>
  <c r="AO226" i="10" s="1"/>
  <c r="AK226" i="4"/>
  <c r="AK226" i="10" s="1"/>
  <c r="AM226" i="4"/>
  <c r="AM226" i="10" s="1"/>
  <c r="W226" i="4"/>
  <c r="W226" i="10" s="1"/>
  <c r="AL226" i="4"/>
  <c r="AL226" i="10" s="1"/>
  <c r="V226" i="4"/>
  <c r="V226" i="10" s="1"/>
  <c r="AG227" i="4"/>
  <c r="AK227" i="4"/>
  <c r="AH227" i="4"/>
  <c r="AD227" i="4"/>
  <c r="AN227" i="4"/>
  <c r="X227" i="4"/>
  <c r="AM227" i="4"/>
  <c r="AQ213" i="4"/>
  <c r="T67" i="4"/>
  <c r="V67" i="4"/>
  <c r="AD794" i="4"/>
  <c r="AA794" i="4"/>
  <c r="AB794" i="4"/>
  <c r="Y794" i="4"/>
  <c r="Z794" i="4"/>
  <c r="R794" i="4"/>
  <c r="O794" i="4"/>
  <c r="AE794" i="4"/>
  <c r="P794" i="4"/>
  <c r="AF794" i="4"/>
  <c r="AC794" i="4"/>
  <c r="AP403" i="4"/>
  <c r="AP403" i="10" s="1"/>
  <c r="AJ403" i="4"/>
  <c r="AJ403" i="10" s="1"/>
  <c r="AO403" i="4"/>
  <c r="AO403" i="10" s="1"/>
  <c r="Q225" i="4"/>
  <c r="Q225" i="10" s="1"/>
  <c r="AG225" i="4"/>
  <c r="R225" i="4"/>
  <c r="AH225" i="4"/>
  <c r="T225" i="4"/>
  <c r="P225" i="4"/>
  <c r="S225" i="4"/>
  <c r="AQ225" i="4"/>
  <c r="AQ225" i="10" s="1"/>
  <c r="S231" i="4"/>
  <c r="S231" i="10" s="1"/>
  <c r="AI231" i="4"/>
  <c r="T231" i="4"/>
  <c r="T231" i="10" s="1"/>
  <c r="AJ231" i="4"/>
  <c r="AJ231" i="10" s="1"/>
  <c r="Z231" i="4"/>
  <c r="Z231" i="10" s="1"/>
  <c r="V231" i="4"/>
  <c r="AO231" i="4"/>
  <c r="AO231" i="10" s="1"/>
  <c r="AK231" i="4"/>
  <c r="AK231" i="10" s="1"/>
  <c r="R230" i="4"/>
  <c r="R230" i="10" s="1"/>
  <c r="AH230" i="4"/>
  <c r="AH230" i="10" s="1"/>
  <c r="S230" i="4"/>
  <c r="S230" i="10" s="1"/>
  <c r="AI230" i="4"/>
  <c r="AI230" i="10" s="1"/>
  <c r="Y230" i="4"/>
  <c r="Y230" i="10" s="1"/>
  <c r="AC230" i="4"/>
  <c r="AC230" i="10" s="1"/>
  <c r="AB230" i="4"/>
  <c r="AB230" i="10" s="1"/>
  <c r="P230" i="4"/>
  <c r="P230" i="10" s="1"/>
  <c r="U229" i="4"/>
  <c r="U229" i="10" s="1"/>
  <c r="AK229" i="4"/>
  <c r="AK229" i="10" s="1"/>
  <c r="V229" i="4"/>
  <c r="V229" i="10" s="1"/>
  <c r="AL229" i="4"/>
  <c r="AL229" i="10" s="1"/>
  <c r="X229" i="4"/>
  <c r="X229" i="10" s="1"/>
  <c r="AB229" i="4"/>
  <c r="AB229" i="10" s="1"/>
  <c r="AM229" i="4"/>
  <c r="AM229" i="10" s="1"/>
  <c r="AI229" i="4"/>
  <c r="AI229" i="10" s="1"/>
  <c r="T228" i="4"/>
  <c r="T228" i="10" s="1"/>
  <c r="AJ228" i="4"/>
  <c r="Q228" i="4"/>
  <c r="Q228" i="10" s="1"/>
  <c r="AG228" i="4"/>
  <c r="AG228" i="10" s="1"/>
  <c r="W228" i="4"/>
  <c r="W228" i="10" s="1"/>
  <c r="AA228" i="4"/>
  <c r="AL228" i="4"/>
  <c r="AL228" i="10" s="1"/>
  <c r="AH228" i="4"/>
  <c r="AH228" i="10" s="1"/>
  <c r="U225" i="4"/>
  <c r="AK225" i="4"/>
  <c r="V225" i="4"/>
  <c r="AL225" i="4"/>
  <c r="AB225" i="4"/>
  <c r="X225" i="4"/>
  <c r="AI225" i="4"/>
  <c r="AE225" i="4"/>
  <c r="W231" i="4"/>
  <c r="W231" i="10" s="1"/>
  <c r="AM231" i="4"/>
  <c r="AM231" i="10" s="1"/>
  <c r="X231" i="4"/>
  <c r="X231" i="10" s="1"/>
  <c r="AN231" i="4"/>
  <c r="AN231" i="10" s="1"/>
  <c r="AH231" i="4"/>
  <c r="AH231" i="10" s="1"/>
  <c r="AD231" i="4"/>
  <c r="AD231" i="10" s="1"/>
  <c r="AC231" i="4"/>
  <c r="AC231" i="10" s="1"/>
  <c r="Q231" i="4"/>
  <c r="Q231" i="10" s="1"/>
  <c r="V230" i="4"/>
  <c r="V230" i="10" s="1"/>
  <c r="AL230" i="4"/>
  <c r="AL230" i="10" s="1"/>
  <c r="W230" i="4"/>
  <c r="W230" i="10" s="1"/>
  <c r="AM230" i="4"/>
  <c r="AM230" i="10" s="1"/>
  <c r="AG230" i="4"/>
  <c r="AG230" i="10" s="1"/>
  <c r="AK230" i="4"/>
  <c r="AK230" i="10" s="1"/>
  <c r="AR230" i="4"/>
  <c r="AR230" i="10" s="1"/>
  <c r="M230" i="4"/>
  <c r="M230" i="10" s="1"/>
  <c r="Y229" i="4"/>
  <c r="Y229" i="10" s="1"/>
  <c r="AO229" i="4"/>
  <c r="AO229" i="10" s="1"/>
  <c r="Z229" i="4"/>
  <c r="Z229" i="10" s="1"/>
  <c r="AP229" i="4"/>
  <c r="AP229" i="10" s="1"/>
  <c r="AF229" i="4"/>
  <c r="AF229" i="10" s="1"/>
  <c r="AJ229" i="4"/>
  <c r="AJ229" i="10" s="1"/>
  <c r="AA229" i="4"/>
  <c r="AA229" i="10" s="1"/>
  <c r="O229" i="4"/>
  <c r="O229" i="10" s="1"/>
  <c r="X228" i="4"/>
  <c r="X228" i="10" s="1"/>
  <c r="AN228" i="4"/>
  <c r="U228" i="4"/>
  <c r="U228" i="10" s="1"/>
  <c r="AK228" i="4"/>
  <c r="AK228" i="10" s="1"/>
  <c r="AE228" i="4"/>
  <c r="AE228" i="10" s="1"/>
  <c r="AI228" i="4"/>
  <c r="AI228" i="10" s="1"/>
  <c r="Z228" i="4"/>
  <c r="Z228" i="10" s="1"/>
  <c r="N228" i="4"/>
  <c r="N228" i="10" s="1"/>
  <c r="Y225" i="4"/>
  <c r="AO225" i="4"/>
  <c r="Z225" i="4"/>
  <c r="AP225" i="4"/>
  <c r="AP225" i="10" s="1"/>
  <c r="AJ225" i="4"/>
  <c r="AF225" i="4"/>
  <c r="W225" i="4"/>
  <c r="W225" i="10" s="1"/>
  <c r="AA225" i="4"/>
  <c r="AA231" i="4"/>
  <c r="AA231" i="10" s="1"/>
  <c r="AQ231" i="4"/>
  <c r="AB231" i="4"/>
  <c r="AB231" i="10" s="1"/>
  <c r="AR231" i="4"/>
  <c r="AR231" i="10" s="1"/>
  <c r="AP231" i="4"/>
  <c r="AP231" i="10" s="1"/>
  <c r="AL231" i="4"/>
  <c r="AL231" i="10" s="1"/>
  <c r="M231" i="4"/>
  <c r="M231" i="10" s="1"/>
  <c r="U231" i="4"/>
  <c r="U231" i="10" s="1"/>
  <c r="Z230" i="4"/>
  <c r="Z230" i="10" s="1"/>
  <c r="AP230" i="4"/>
  <c r="AP230" i="10" s="1"/>
  <c r="AA230" i="4"/>
  <c r="AA230" i="10" s="1"/>
  <c r="AQ230" i="4"/>
  <c r="AQ230" i="10" s="1"/>
  <c r="AO230" i="4"/>
  <c r="AO230" i="10" s="1"/>
  <c r="X230" i="4"/>
  <c r="X230" i="10" s="1"/>
  <c r="AF230" i="4"/>
  <c r="AF230" i="10" s="1"/>
  <c r="T230" i="4"/>
  <c r="T230" i="10" s="1"/>
  <c r="AC229" i="4"/>
  <c r="AC229" i="10" s="1"/>
  <c r="N229" i="4"/>
  <c r="N229" i="10" s="1"/>
  <c r="AD229" i="4"/>
  <c r="AD229" i="10" s="1"/>
  <c r="M229" i="4"/>
  <c r="M229" i="10" s="1"/>
  <c r="AN229" i="4"/>
  <c r="AN229" i="10" s="1"/>
  <c r="AR229" i="4"/>
  <c r="AR229" i="10" s="1"/>
  <c r="AQ229" i="4"/>
  <c r="AQ229" i="10" s="1"/>
  <c r="S229" i="4"/>
  <c r="S229" i="10" s="1"/>
  <c r="AB228" i="4"/>
  <c r="AB228" i="10" s="1"/>
  <c r="AR228" i="4"/>
  <c r="AR228" i="10" s="1"/>
  <c r="Y228" i="4"/>
  <c r="Y228" i="10" s="1"/>
  <c r="AO228" i="4"/>
  <c r="AO228" i="10" s="1"/>
  <c r="AM228" i="4"/>
  <c r="AM228" i="10" s="1"/>
  <c r="AQ228" i="4"/>
  <c r="AP228" i="4"/>
  <c r="AP228" i="10" s="1"/>
  <c r="R228" i="4"/>
  <c r="R228" i="10" s="1"/>
  <c r="AC225" i="4"/>
  <c r="N225" i="4"/>
  <c r="AD225" i="4"/>
  <c r="M225" i="4"/>
  <c r="M225" i="10" s="1"/>
  <c r="AR225" i="4"/>
  <c r="AR225" i="10" s="1"/>
  <c r="AN225" i="4"/>
  <c r="AM225" i="4"/>
  <c r="O225" i="4"/>
  <c r="O225" i="10" s="1"/>
  <c r="O231" i="4"/>
  <c r="O231" i="10" s="1"/>
  <c r="AE231" i="4"/>
  <c r="AE231" i="10" s="1"/>
  <c r="P231" i="4"/>
  <c r="P231" i="10" s="1"/>
  <c r="AF231" i="4"/>
  <c r="AF231" i="10" s="1"/>
  <c r="R231" i="4"/>
  <c r="R231" i="10" s="1"/>
  <c r="N231" i="4"/>
  <c r="N231" i="10" s="1"/>
  <c r="Y231" i="4"/>
  <c r="Y231" i="10" s="1"/>
  <c r="AG231" i="4"/>
  <c r="AG231" i="10" s="1"/>
  <c r="N230" i="4"/>
  <c r="N230" i="10" s="1"/>
  <c r="AD230" i="4"/>
  <c r="AD230" i="10" s="1"/>
  <c r="O230" i="4"/>
  <c r="O230" i="10" s="1"/>
  <c r="AE230" i="4"/>
  <c r="AE230" i="10" s="1"/>
  <c r="Q230" i="4"/>
  <c r="Q230" i="10" s="1"/>
  <c r="U230" i="4"/>
  <c r="U230" i="10" s="1"/>
  <c r="AN230" i="4"/>
  <c r="AN230" i="10" s="1"/>
  <c r="AJ230" i="4"/>
  <c r="AJ230" i="10" s="1"/>
  <c r="Q229" i="4"/>
  <c r="Q229" i="10" s="1"/>
  <c r="AG229" i="4"/>
  <c r="AG229" i="10" s="1"/>
  <c r="R229" i="4"/>
  <c r="R229" i="10" s="1"/>
  <c r="AH229" i="4"/>
  <c r="AH229" i="10" s="1"/>
  <c r="P229" i="4"/>
  <c r="P229" i="10" s="1"/>
  <c r="T229" i="4"/>
  <c r="T229" i="10" s="1"/>
  <c r="W229" i="4"/>
  <c r="W229" i="10" s="1"/>
  <c r="AE229" i="4"/>
  <c r="AE229" i="10" s="1"/>
  <c r="P228" i="4"/>
  <c r="P228" i="10" s="1"/>
  <c r="AF228" i="4"/>
  <c r="M228" i="4"/>
  <c r="M228" i="10" s="1"/>
  <c r="AC228" i="4"/>
  <c r="AC228" i="10" s="1"/>
  <c r="O228" i="4"/>
  <c r="O228" i="10" s="1"/>
  <c r="S228" i="4"/>
  <c r="V228" i="4"/>
  <c r="V228" i="10" s="1"/>
  <c r="AD228" i="4"/>
  <c r="AD228" i="10" s="1"/>
  <c r="T186" i="4"/>
  <c r="T186" i="10" s="1"/>
  <c r="M186" i="4"/>
  <c r="M186" i="10" s="1"/>
  <c r="AC45" i="4"/>
  <c r="AC45" i="10" s="1"/>
  <c r="N43" i="4"/>
  <c r="N43" i="10" s="1"/>
  <c r="W66" i="4"/>
  <c r="AK66" i="4"/>
  <c r="W93" i="4"/>
  <c r="AK93" i="4"/>
  <c r="AQ79" i="4"/>
  <c r="V79" i="4"/>
  <c r="AA164" i="4"/>
  <c r="AA164" i="10" s="1"/>
  <c r="AK164" i="4"/>
  <c r="AK164" i="10" s="1"/>
  <c r="AR80" i="4"/>
  <c r="AR935" i="4" s="1"/>
  <c r="S80" i="4"/>
  <c r="S935" i="4" s="1"/>
  <c r="AL175" i="4"/>
  <c r="AL175" i="10" s="1"/>
  <c r="AJ175" i="4"/>
  <c r="AJ175" i="10" s="1"/>
  <c r="V81" i="4"/>
  <c r="V81" i="10" s="1"/>
  <c r="AJ81" i="4"/>
  <c r="AJ81" i="10" s="1"/>
  <c r="W172" i="4"/>
  <c r="AO172" i="4"/>
  <c r="AN83" i="4"/>
  <c r="AN83" i="10" s="1"/>
  <c r="AL83" i="4"/>
  <c r="AL83" i="10" s="1"/>
  <c r="Y174" i="4"/>
  <c r="Y174" i="10" s="1"/>
  <c r="AM174" i="4"/>
  <c r="AM174" i="10" s="1"/>
  <c r="AN67" i="4"/>
  <c r="AL67" i="4"/>
  <c r="Y84" i="4"/>
  <c r="Y84" i="10" s="1"/>
  <c r="AM84" i="4"/>
  <c r="AM84" i="10" s="1"/>
  <c r="AN187" i="4"/>
  <c r="AN187" i="10" s="1"/>
  <c r="AL187" i="4"/>
  <c r="AL187" i="10" s="1"/>
  <c r="AL92" i="4"/>
  <c r="AL92" i="10" s="1"/>
  <c r="AN92" i="4"/>
  <c r="AN92" i="10" s="1"/>
  <c r="AJ176" i="4"/>
  <c r="AJ176" i="10" s="1"/>
  <c r="AH176" i="4"/>
  <c r="AH176" i="10" s="1"/>
  <c r="Y68" i="4"/>
  <c r="Y68" i="10" s="1"/>
  <c r="AF226" i="4"/>
  <c r="AF226" i="10" s="1"/>
  <c r="X226" i="4"/>
  <c r="X226" i="10" s="1"/>
  <c r="AG226" i="4"/>
  <c r="AG226" i="10" s="1"/>
  <c r="AC226" i="4"/>
  <c r="AC226" i="10" s="1"/>
  <c r="AI226" i="4"/>
  <c r="AI226" i="10" s="1"/>
  <c r="S226" i="4"/>
  <c r="S226" i="10" s="1"/>
  <c r="AH226" i="4"/>
  <c r="R226" i="4"/>
  <c r="R226" i="10" s="1"/>
  <c r="AC227" i="4"/>
  <c r="U227" i="4"/>
  <c r="Z227" i="4"/>
  <c r="V227" i="4"/>
  <c r="AJ227" i="4"/>
  <c r="T227" i="4"/>
  <c r="AI227" i="4"/>
  <c r="S227" i="4"/>
  <c r="S213" i="4"/>
  <c r="M650" i="4"/>
  <c r="M650" i="10" s="1"/>
  <c r="M683" i="4"/>
  <c r="N63" i="5" s="1"/>
  <c r="M740" i="4"/>
  <c r="M740" i="10" s="1"/>
  <c r="M465" i="4"/>
  <c r="M465" i="10" s="1"/>
  <c r="AK652" i="4"/>
  <c r="AH498" i="4"/>
  <c r="AI48" i="5" s="1"/>
  <c r="U498" i="4"/>
  <c r="V48" i="5" s="1"/>
  <c r="V339" i="4"/>
  <c r="W35" i="5" s="1"/>
  <c r="P339" i="4"/>
  <c r="Q35" i="5" s="1"/>
  <c r="U346" i="4"/>
  <c r="T346" i="4"/>
  <c r="AC294" i="4"/>
  <c r="AJ652" i="4"/>
  <c r="M652" i="4"/>
  <c r="M611" i="4" s="1"/>
  <c r="V508" i="4"/>
  <c r="V508" i="10" s="1"/>
  <c r="AF416" i="4"/>
  <c r="X311" i="4"/>
  <c r="X311" i="10" s="1"/>
  <c r="W259" i="4"/>
  <c r="O259" i="4"/>
  <c r="X259" i="4"/>
  <c r="AN259" i="4"/>
  <c r="U259" i="4"/>
  <c r="AK259" i="4"/>
  <c r="V259" i="4"/>
  <c r="R339" i="4"/>
  <c r="S35" i="5" s="1"/>
  <c r="Z339" i="4"/>
  <c r="AA35" i="5" s="1"/>
  <c r="X339" i="4"/>
  <c r="Y35" i="5" s="1"/>
  <c r="AN339" i="4"/>
  <c r="AO35" i="5" s="1"/>
  <c r="U339" i="4"/>
  <c r="V35" i="5" s="1"/>
  <c r="AK339" i="4"/>
  <c r="AL35" i="5" s="1"/>
  <c r="AC268" i="4"/>
  <c r="AJ346" i="4"/>
  <c r="AJ346" i="10" s="1"/>
  <c r="V346" i="4"/>
  <c r="AA339" i="4"/>
  <c r="AB35" i="5" s="1"/>
  <c r="AB339" i="4"/>
  <c r="AC35" i="5" s="1"/>
  <c r="AR339" i="4"/>
  <c r="AS35" i="5" s="1"/>
  <c r="AO339" i="4"/>
  <c r="AP35" i="5" s="1"/>
  <c r="Z346" i="4"/>
  <c r="T124" i="4"/>
  <c r="T124" i="10" s="1"/>
  <c r="AJ124" i="4"/>
  <c r="AJ124" i="10" s="1"/>
  <c r="U124" i="4"/>
  <c r="U124" i="10" s="1"/>
  <c r="AK124" i="4"/>
  <c r="AK124" i="10" s="1"/>
  <c r="R124" i="4"/>
  <c r="R124" i="10" s="1"/>
  <c r="AH124" i="4"/>
  <c r="AH124" i="10" s="1"/>
  <c r="AI124" i="4"/>
  <c r="AI124" i="10" s="1"/>
  <c r="AA124" i="4"/>
  <c r="AA124" i="10" s="1"/>
  <c r="S123" i="4"/>
  <c r="S123" i="10" s="1"/>
  <c r="AI123" i="4"/>
  <c r="AI123" i="10" s="1"/>
  <c r="P123" i="4"/>
  <c r="P123" i="10" s="1"/>
  <c r="AF123" i="4"/>
  <c r="AF123" i="10" s="1"/>
  <c r="Q123" i="4"/>
  <c r="Q123" i="10" s="1"/>
  <c r="AG123" i="4"/>
  <c r="AG123" i="10" s="1"/>
  <c r="AH123" i="4"/>
  <c r="AH123" i="10" s="1"/>
  <c r="AD123" i="4"/>
  <c r="AD123" i="10" s="1"/>
  <c r="R122" i="4"/>
  <c r="R122" i="10" s="1"/>
  <c r="AH122" i="4"/>
  <c r="AH122" i="10" s="1"/>
  <c r="S122" i="4"/>
  <c r="S122" i="10" s="1"/>
  <c r="AI122" i="4"/>
  <c r="AI122" i="10" s="1"/>
  <c r="T122" i="4"/>
  <c r="T122" i="10" s="1"/>
  <c r="AJ122" i="4"/>
  <c r="AJ122" i="10" s="1"/>
  <c r="AG122" i="4"/>
  <c r="AG122" i="10" s="1"/>
  <c r="Y122" i="4"/>
  <c r="Y122" i="10" s="1"/>
  <c r="X124" i="4"/>
  <c r="X124" i="10" s="1"/>
  <c r="AN124" i="4"/>
  <c r="AN124" i="10" s="1"/>
  <c r="Y124" i="4"/>
  <c r="Y124" i="10" s="1"/>
  <c r="AO124" i="4"/>
  <c r="AO124" i="10" s="1"/>
  <c r="V124" i="4"/>
  <c r="V124" i="10" s="1"/>
  <c r="AL124" i="4"/>
  <c r="AL124" i="10" s="1"/>
  <c r="AE124" i="4"/>
  <c r="AE124" i="10" s="1"/>
  <c r="AQ124" i="4"/>
  <c r="AQ124" i="10" s="1"/>
  <c r="W123" i="4"/>
  <c r="W123" i="10" s="1"/>
  <c r="AM123" i="4"/>
  <c r="AM123" i="10" s="1"/>
  <c r="T123" i="4"/>
  <c r="T123" i="10" s="1"/>
  <c r="AB124" i="4"/>
  <c r="AB124" i="10" s="1"/>
  <c r="AR124" i="4"/>
  <c r="AR124" i="10" s="1"/>
  <c r="AC124" i="4"/>
  <c r="AC124" i="10" s="1"/>
  <c r="M124" i="4"/>
  <c r="M124" i="10" s="1"/>
  <c r="Z124" i="4"/>
  <c r="Z124" i="10" s="1"/>
  <c r="AP124" i="4"/>
  <c r="AP124" i="10" s="1"/>
  <c r="W124" i="4"/>
  <c r="W124" i="10" s="1"/>
  <c r="O124" i="4"/>
  <c r="O124" i="10" s="1"/>
  <c r="AA123" i="4"/>
  <c r="AA123" i="10" s="1"/>
  <c r="AQ123" i="4"/>
  <c r="AQ123" i="10" s="1"/>
  <c r="X123" i="4"/>
  <c r="X123" i="10" s="1"/>
  <c r="AN123" i="4"/>
  <c r="AN123" i="10" s="1"/>
  <c r="Y123" i="4"/>
  <c r="Y123" i="10" s="1"/>
  <c r="AO123" i="4"/>
  <c r="AO123" i="10" s="1"/>
  <c r="V123" i="4"/>
  <c r="V123" i="10" s="1"/>
  <c r="AP123" i="4"/>
  <c r="AP123" i="10" s="1"/>
  <c r="Z122" i="4"/>
  <c r="Z122" i="10" s="1"/>
  <c r="AP122" i="4"/>
  <c r="AP122" i="10" s="1"/>
  <c r="AA122" i="4"/>
  <c r="AA122" i="10" s="1"/>
  <c r="AQ122" i="4"/>
  <c r="AQ122" i="10" s="1"/>
  <c r="AB122" i="4"/>
  <c r="AB122" i="10" s="1"/>
  <c r="AR122" i="4"/>
  <c r="AR122" i="10" s="1"/>
  <c r="AK122" i="4"/>
  <c r="AK122" i="10" s="1"/>
  <c r="AC122" i="4"/>
  <c r="AC122" i="10" s="1"/>
  <c r="P124" i="4"/>
  <c r="P124" i="10" s="1"/>
  <c r="AF124" i="4"/>
  <c r="AF124" i="10" s="1"/>
  <c r="Q124" i="4"/>
  <c r="Q124" i="10" s="1"/>
  <c r="AG124" i="4"/>
  <c r="AG124" i="10" s="1"/>
  <c r="N124" i="4"/>
  <c r="N124" i="10" s="1"/>
  <c r="AD124" i="4"/>
  <c r="AD124" i="10" s="1"/>
  <c r="S124" i="4"/>
  <c r="S124" i="10" s="1"/>
  <c r="AM124" i="4"/>
  <c r="AM124" i="10" s="1"/>
  <c r="O123" i="4"/>
  <c r="O123" i="10" s="1"/>
  <c r="AE123" i="4"/>
  <c r="AE123" i="10" s="1"/>
  <c r="M123" i="4"/>
  <c r="M123" i="10" s="1"/>
  <c r="AB123" i="4"/>
  <c r="AB123" i="10" s="1"/>
  <c r="AR123" i="4"/>
  <c r="AR123" i="10" s="1"/>
  <c r="AC123" i="4"/>
  <c r="AC123" i="10" s="1"/>
  <c r="R123" i="4"/>
  <c r="R123" i="10" s="1"/>
  <c r="AL123" i="4"/>
  <c r="AL123" i="10" s="1"/>
  <c r="Y107" i="4"/>
  <c r="AO107" i="4"/>
  <c r="Z107" i="4"/>
  <c r="AP107" i="4"/>
  <c r="W107" i="4"/>
  <c r="AM107" i="4"/>
  <c r="AB107" i="4"/>
  <c r="X107" i="4"/>
  <c r="U111" i="4"/>
  <c r="U111" i="10" s="1"/>
  <c r="AK111" i="4"/>
  <c r="AK111" i="10" s="1"/>
  <c r="V111" i="4"/>
  <c r="V111" i="10" s="1"/>
  <c r="AL111" i="4"/>
  <c r="AL111" i="10" s="1"/>
  <c r="S111" i="4"/>
  <c r="S111" i="10" s="1"/>
  <c r="AI111" i="4"/>
  <c r="AI111" i="10" s="1"/>
  <c r="AJ111" i="4"/>
  <c r="AJ111" i="10" s="1"/>
  <c r="AB111" i="4"/>
  <c r="AB111" i="10" s="1"/>
  <c r="AC107" i="4"/>
  <c r="N107" i="4"/>
  <c r="AD107" i="4"/>
  <c r="M107" i="4"/>
  <c r="AA107" i="4"/>
  <c r="AQ107" i="4"/>
  <c r="T107" i="4"/>
  <c r="AN107" i="4"/>
  <c r="Y111" i="4"/>
  <c r="Y111" i="10" s="1"/>
  <c r="AO111" i="4"/>
  <c r="AO111" i="10" s="1"/>
  <c r="Z111" i="4"/>
  <c r="Z111" i="10" s="1"/>
  <c r="AP111" i="4"/>
  <c r="AP111" i="10" s="1"/>
  <c r="W111" i="4"/>
  <c r="W111" i="10" s="1"/>
  <c r="AM111" i="4"/>
  <c r="AM111" i="10" s="1"/>
  <c r="X111" i="4"/>
  <c r="X111" i="10" s="1"/>
  <c r="AR111" i="4"/>
  <c r="AR111" i="10" s="1"/>
  <c r="Q107" i="4"/>
  <c r="AG107" i="4"/>
  <c r="R107" i="4"/>
  <c r="AH107" i="4"/>
  <c r="O107" i="4"/>
  <c r="AE107" i="4"/>
  <c r="P107" i="4"/>
  <c r="AJ107" i="4"/>
  <c r="AC111" i="4"/>
  <c r="AC111" i="10" s="1"/>
  <c r="N111" i="4"/>
  <c r="N111" i="10" s="1"/>
  <c r="AD111" i="4"/>
  <c r="AD111" i="10" s="1"/>
  <c r="M111" i="4"/>
  <c r="M111" i="10" s="1"/>
  <c r="AA111" i="4"/>
  <c r="AA111" i="10" s="1"/>
  <c r="AQ111" i="4"/>
  <c r="AQ111" i="10" s="1"/>
  <c r="AN111" i="4"/>
  <c r="AN111" i="10" s="1"/>
  <c r="AF111" i="4"/>
  <c r="AF111" i="10" s="1"/>
  <c r="U107" i="4"/>
  <c r="AK107" i="4"/>
  <c r="V107" i="4"/>
  <c r="AL107" i="4"/>
  <c r="S107" i="4"/>
  <c r="AI107" i="4"/>
  <c r="AF107" i="4"/>
  <c r="AR107" i="4"/>
  <c r="Q111" i="4"/>
  <c r="Q111" i="10" s="1"/>
  <c r="AG111" i="4"/>
  <c r="AG111" i="10" s="1"/>
  <c r="R111" i="4"/>
  <c r="R111" i="10" s="1"/>
  <c r="AH111" i="4"/>
  <c r="AH111" i="10" s="1"/>
  <c r="O111" i="4"/>
  <c r="O111" i="10" s="1"/>
  <c r="AE111" i="4"/>
  <c r="AE111" i="10" s="1"/>
  <c r="T111" i="4"/>
  <c r="T111" i="10" s="1"/>
  <c r="P111" i="4"/>
  <c r="P111" i="10" s="1"/>
  <c r="Y108" i="4"/>
  <c r="Y108" i="10" s="1"/>
  <c r="Q108" i="4"/>
  <c r="Q108" i="10" s="1"/>
  <c r="AJ108" i="4"/>
  <c r="AJ108" i="10" s="1"/>
  <c r="T108" i="4"/>
  <c r="T108" i="10" s="1"/>
  <c r="AI108" i="4"/>
  <c r="AI108" i="10" s="1"/>
  <c r="S108" i="4"/>
  <c r="S108" i="10" s="1"/>
  <c r="AH108" i="4"/>
  <c r="AH108" i="10" s="1"/>
  <c r="R108" i="4"/>
  <c r="R108" i="10" s="1"/>
  <c r="AD109" i="4"/>
  <c r="AD109" i="10" s="1"/>
  <c r="N109" i="4"/>
  <c r="N109" i="10" s="1"/>
  <c r="AK109" i="4"/>
  <c r="AK109" i="10" s="1"/>
  <c r="U109" i="4"/>
  <c r="U109" i="10" s="1"/>
  <c r="AJ109" i="4"/>
  <c r="AJ109" i="10" s="1"/>
  <c r="T109" i="4"/>
  <c r="T109" i="10" s="1"/>
  <c r="AI109" i="4"/>
  <c r="AI109" i="10" s="1"/>
  <c r="S109" i="4"/>
  <c r="S109" i="10" s="1"/>
  <c r="AQ110" i="4"/>
  <c r="AQ110" i="10" s="1"/>
  <c r="AE110" i="4"/>
  <c r="AE110" i="10" s="1"/>
  <c r="AL110" i="4"/>
  <c r="AL110" i="10" s="1"/>
  <c r="V110" i="4"/>
  <c r="V110" i="10" s="1"/>
  <c r="AK110" i="4"/>
  <c r="AK110" i="10" s="1"/>
  <c r="U110" i="4"/>
  <c r="U110" i="10" s="1"/>
  <c r="AN110" i="4"/>
  <c r="AN110" i="10" s="1"/>
  <c r="X110" i="4"/>
  <c r="X110" i="10" s="1"/>
  <c r="AO118" i="4"/>
  <c r="AO118" i="10" s="1"/>
  <c r="M118" i="4"/>
  <c r="M118" i="10" s="1"/>
  <c r="AF118" i="4"/>
  <c r="AF118" i="10" s="1"/>
  <c r="AM118" i="4"/>
  <c r="AM118" i="10" s="1"/>
  <c r="P118" i="4"/>
  <c r="P118" i="10" s="1"/>
  <c r="AD118" i="4"/>
  <c r="AD118" i="10" s="1"/>
  <c r="O118" i="4"/>
  <c r="O118" i="10" s="1"/>
  <c r="Y118" i="4"/>
  <c r="Y118" i="10" s="1"/>
  <c r="AL119" i="4"/>
  <c r="AP119" i="4"/>
  <c r="AK119" i="4"/>
  <c r="U119" i="4"/>
  <c r="AN119" i="4"/>
  <c r="X119" i="4"/>
  <c r="AM119" i="4"/>
  <c r="W119" i="4"/>
  <c r="AM120" i="4"/>
  <c r="S120" i="4"/>
  <c r="AP120" i="4"/>
  <c r="Z120" i="4"/>
  <c r="AO120" i="4"/>
  <c r="Y120" i="4"/>
  <c r="AN120" i="4"/>
  <c r="X120" i="4"/>
  <c r="AG68" i="4"/>
  <c r="AG68" i="10" s="1"/>
  <c r="AJ68" i="4"/>
  <c r="AJ68" i="10" s="1"/>
  <c r="T68" i="4"/>
  <c r="T68" i="10" s="1"/>
  <c r="AM68" i="4"/>
  <c r="AM68" i="10" s="1"/>
  <c r="W68" i="4"/>
  <c r="W68" i="10" s="1"/>
  <c r="AL68" i="4"/>
  <c r="AL68" i="10" s="1"/>
  <c r="V68" i="4"/>
  <c r="V68" i="10" s="1"/>
  <c r="AR71" i="4"/>
  <c r="AR71" i="10" s="1"/>
  <c r="AF71" i="4"/>
  <c r="AF71" i="10" s="1"/>
  <c r="AM71" i="4"/>
  <c r="AM71" i="10" s="1"/>
  <c r="W71" i="4"/>
  <c r="W71" i="10" s="1"/>
  <c r="AL71" i="4"/>
  <c r="AL71" i="10" s="1"/>
  <c r="V71" i="4"/>
  <c r="V71" i="10" s="1"/>
  <c r="AO71" i="4"/>
  <c r="AO71" i="10" s="1"/>
  <c r="Y71" i="4"/>
  <c r="Y71" i="10" s="1"/>
  <c r="AL105" i="4"/>
  <c r="AL105" i="10" s="1"/>
  <c r="AP105" i="4"/>
  <c r="AP105" i="10" s="1"/>
  <c r="AO105" i="4"/>
  <c r="AO105" i="10" s="1"/>
  <c r="Y105" i="4"/>
  <c r="Y105" i="10" s="1"/>
  <c r="AN105" i="4"/>
  <c r="AN105" i="10" s="1"/>
  <c r="X105" i="4"/>
  <c r="X105" i="10" s="1"/>
  <c r="AM105" i="4"/>
  <c r="AM105" i="10" s="1"/>
  <c r="W105" i="4"/>
  <c r="W105" i="10" s="1"/>
  <c r="AL171" i="4"/>
  <c r="AL171" i="10" s="1"/>
  <c r="N171" i="4"/>
  <c r="N171" i="10" s="1"/>
  <c r="AK171" i="4"/>
  <c r="AK171" i="10" s="1"/>
  <c r="U171" i="4"/>
  <c r="U171" i="10" s="1"/>
  <c r="AJ171" i="4"/>
  <c r="AJ171" i="10" s="1"/>
  <c r="T171" i="4"/>
  <c r="T171" i="10" s="1"/>
  <c r="AI171" i="4"/>
  <c r="AI171" i="10" s="1"/>
  <c r="S171" i="4"/>
  <c r="S171" i="10" s="1"/>
  <c r="V65" i="4"/>
  <c r="V65" i="10" s="1"/>
  <c r="Z65" i="4"/>
  <c r="Z65" i="10" s="1"/>
  <c r="AK65" i="4"/>
  <c r="AK65" i="10" s="1"/>
  <c r="U65" i="4"/>
  <c r="U65" i="10" s="1"/>
  <c r="AJ65" i="4"/>
  <c r="AJ65" i="10" s="1"/>
  <c r="T65" i="4"/>
  <c r="T65" i="10" s="1"/>
  <c r="AI65" i="4"/>
  <c r="AI65" i="10" s="1"/>
  <c r="S65" i="4"/>
  <c r="S65" i="10" s="1"/>
  <c r="AM106" i="4"/>
  <c r="S106" i="4"/>
  <c r="S106" i="10" s="1"/>
  <c r="AL106" i="4"/>
  <c r="V106" i="4"/>
  <c r="V106" i="10" s="1"/>
  <c r="AK106" i="4"/>
  <c r="U106" i="4"/>
  <c r="U106" i="10" s="1"/>
  <c r="AN106" i="4"/>
  <c r="X106" i="4"/>
  <c r="AC162" i="4"/>
  <c r="AC162" i="10" s="1"/>
  <c r="AK162" i="4"/>
  <c r="Q162" i="4"/>
  <c r="Q162" i="10" s="1"/>
  <c r="X162" i="4"/>
  <c r="X162" i="10" s="1"/>
  <c r="AM162" i="4"/>
  <c r="AM162" i="10" s="1"/>
  <c r="W162" i="4"/>
  <c r="W162" i="10" s="1"/>
  <c r="AL162" i="4"/>
  <c r="AI192" i="4"/>
  <c r="AI192" i="10" s="1"/>
  <c r="AK192" i="4"/>
  <c r="AK192" i="10" s="1"/>
  <c r="U192" i="4"/>
  <c r="U192" i="10" s="1"/>
  <c r="AN192" i="4"/>
  <c r="AN192" i="10" s="1"/>
  <c r="X192" i="4"/>
  <c r="X192" i="10" s="1"/>
  <c r="W192" i="4"/>
  <c r="W192" i="10" s="1"/>
  <c r="AL192" i="4"/>
  <c r="AL192" i="10" s="1"/>
  <c r="V192" i="4"/>
  <c r="V192" i="10" s="1"/>
  <c r="AP177" i="4"/>
  <c r="AP177" i="10" s="1"/>
  <c r="M177" i="4"/>
  <c r="M177" i="10" s="1"/>
  <c r="AK177" i="4"/>
  <c r="T177" i="4"/>
  <c r="AJ177" i="4"/>
  <c r="R177" i="4"/>
  <c r="R177" i="10" s="1"/>
  <c r="AE177" i="4"/>
  <c r="AA82" i="4"/>
  <c r="S82" i="4"/>
  <c r="AP82" i="4"/>
  <c r="Z82" i="4"/>
  <c r="AO82" i="4"/>
  <c r="Y82" i="4"/>
  <c r="AN82" i="4"/>
  <c r="X121" i="4"/>
  <c r="X121" i="10" s="1"/>
  <c r="AB121" i="4"/>
  <c r="AB121" i="10" s="1"/>
  <c r="AM121" i="4"/>
  <c r="AM121" i="10" s="1"/>
  <c r="W121" i="4"/>
  <c r="W121" i="10" s="1"/>
  <c r="AL121" i="4"/>
  <c r="AL121" i="10" s="1"/>
  <c r="V121" i="4"/>
  <c r="V121" i="10" s="1"/>
  <c r="AK121" i="4"/>
  <c r="AK121" i="10" s="1"/>
  <c r="U121" i="4"/>
  <c r="U121" i="10" s="1"/>
  <c r="AP189" i="4"/>
  <c r="AP189" i="10" s="1"/>
  <c r="Z189" i="4"/>
  <c r="Z189" i="10" s="1"/>
  <c r="AO189" i="4"/>
  <c r="AO189" i="10" s="1"/>
  <c r="Y189" i="4"/>
  <c r="Y189" i="10" s="1"/>
  <c r="AN189" i="4"/>
  <c r="AN189" i="10" s="1"/>
  <c r="X189" i="4"/>
  <c r="X189" i="10" s="1"/>
  <c r="AM189" i="4"/>
  <c r="AM189" i="10" s="1"/>
  <c r="W189" i="4"/>
  <c r="W189" i="10" s="1"/>
  <c r="AB94" i="4"/>
  <c r="AJ94" i="4"/>
  <c r="P94" i="4"/>
  <c r="AE94" i="4"/>
  <c r="O94" i="4"/>
  <c r="AD94" i="4"/>
  <c r="N94" i="4"/>
  <c r="AC94" i="4"/>
  <c r="M122" i="4"/>
  <c r="M122" i="10" s="1"/>
  <c r="AF122" i="4"/>
  <c r="AF122" i="10" s="1"/>
  <c r="AE122" i="4"/>
  <c r="AE122" i="10" s="1"/>
  <c r="AD122" i="4"/>
  <c r="AD122" i="10" s="1"/>
  <c r="AE186" i="4"/>
  <c r="AE186" i="10" s="1"/>
  <c r="AD186" i="4"/>
  <c r="AD186" i="10" s="1"/>
  <c r="AJ186" i="4"/>
  <c r="AJ186" i="10" s="1"/>
  <c r="AO69" i="4"/>
  <c r="AO69" i="10" s="1"/>
  <c r="AM69" i="4"/>
  <c r="AM69" i="10" s="1"/>
  <c r="AK123" i="4"/>
  <c r="AK123" i="10" s="1"/>
  <c r="X78" i="4"/>
  <c r="X78" i="10" s="1"/>
  <c r="AN78" i="4"/>
  <c r="AN78" i="10" s="1"/>
  <c r="Q78" i="4"/>
  <c r="Q78" i="10" s="1"/>
  <c r="AG78" i="4"/>
  <c r="AG78" i="10" s="1"/>
  <c r="AA78" i="4"/>
  <c r="AA78" i="10" s="1"/>
  <c r="V78" i="4"/>
  <c r="V78" i="10" s="1"/>
  <c r="AL78" i="4"/>
  <c r="AL78" i="10" s="1"/>
  <c r="AQ78" i="4"/>
  <c r="AQ78" i="10" s="1"/>
  <c r="M78" i="4"/>
  <c r="M78" i="10" s="1"/>
  <c r="AB78" i="4"/>
  <c r="AB78" i="10" s="1"/>
  <c r="AR78" i="4"/>
  <c r="AR78" i="10" s="1"/>
  <c r="U78" i="4"/>
  <c r="U78" i="10" s="1"/>
  <c r="AK78" i="4"/>
  <c r="AK78" i="10" s="1"/>
  <c r="AM78" i="4"/>
  <c r="AM78" i="10" s="1"/>
  <c r="Z78" i="4"/>
  <c r="Z78" i="10" s="1"/>
  <c r="AP78" i="4"/>
  <c r="AP78" i="10" s="1"/>
  <c r="P78" i="4"/>
  <c r="P78" i="10" s="1"/>
  <c r="AF78" i="4"/>
  <c r="AF78" i="10" s="1"/>
  <c r="W78" i="4"/>
  <c r="W78" i="10" s="1"/>
  <c r="Y78" i="4"/>
  <c r="Y78" i="10" s="1"/>
  <c r="AO78" i="4"/>
  <c r="AO78" i="10" s="1"/>
  <c r="N78" i="4"/>
  <c r="N78" i="10" s="1"/>
  <c r="AD78" i="4"/>
  <c r="AD78" i="10" s="1"/>
  <c r="S78" i="4"/>
  <c r="S78" i="10" s="1"/>
  <c r="T78" i="4"/>
  <c r="T78" i="10" s="1"/>
  <c r="AJ78" i="4"/>
  <c r="AJ78" i="10" s="1"/>
  <c r="AI78" i="4"/>
  <c r="AI78" i="10" s="1"/>
  <c r="AC78" i="4"/>
  <c r="AC78" i="10" s="1"/>
  <c r="O78" i="4"/>
  <c r="O78" i="10" s="1"/>
  <c r="R78" i="4"/>
  <c r="R78" i="10" s="1"/>
  <c r="AH78" i="4"/>
  <c r="AH78" i="10" s="1"/>
  <c r="AE78" i="4"/>
  <c r="AE78" i="10" s="1"/>
  <c r="AE45" i="4"/>
  <c r="AE45" i="10" s="1"/>
  <c r="V45" i="4"/>
  <c r="V45" i="10" s="1"/>
  <c r="U45" i="4"/>
  <c r="U45" i="10" s="1"/>
  <c r="T45" i="4"/>
  <c r="T45" i="10" s="1"/>
  <c r="AP40" i="4"/>
  <c r="P40" i="4"/>
  <c r="Z44" i="4"/>
  <c r="Z44" i="10" s="1"/>
  <c r="Y173" i="4"/>
  <c r="AO173" i="4"/>
  <c r="Z173" i="4"/>
  <c r="AP173" i="4"/>
  <c r="AA173" i="4"/>
  <c r="AQ173" i="4"/>
  <c r="AF173" i="4"/>
  <c r="X173" i="4"/>
  <c r="AC173" i="4"/>
  <c r="N173" i="4"/>
  <c r="AD173" i="4"/>
  <c r="O173" i="4"/>
  <c r="AE173" i="4"/>
  <c r="AE172" i="10" s="1"/>
  <c r="AB173" i="4"/>
  <c r="T173" i="4"/>
  <c r="M173" i="4"/>
  <c r="Q173" i="4"/>
  <c r="AG173" i="4"/>
  <c r="R173" i="4"/>
  <c r="AH173" i="4"/>
  <c r="S173" i="4"/>
  <c r="AI173" i="4"/>
  <c r="AR173" i="4"/>
  <c r="AJ173" i="4"/>
  <c r="U173" i="4"/>
  <c r="AK173" i="4"/>
  <c r="V173" i="4"/>
  <c r="AL173" i="4"/>
  <c r="W173" i="4"/>
  <c r="AM173" i="4"/>
  <c r="P173" i="4"/>
  <c r="AN173" i="4"/>
  <c r="AA163" i="4"/>
  <c r="AA163" i="10" s="1"/>
  <c r="AQ163" i="4"/>
  <c r="AQ163" i="10" s="1"/>
  <c r="AB163" i="4"/>
  <c r="AB163" i="10" s="1"/>
  <c r="AR163" i="4"/>
  <c r="AR163" i="10" s="1"/>
  <c r="N163" i="4"/>
  <c r="N163" i="10" s="1"/>
  <c r="Q163" i="4"/>
  <c r="Q163" i="10" s="1"/>
  <c r="M163" i="4"/>
  <c r="M163" i="10" s="1"/>
  <c r="AP163" i="4"/>
  <c r="AP163" i="10" s="1"/>
  <c r="AN163" i="4"/>
  <c r="AN163" i="10" s="1"/>
  <c r="AO163" i="4"/>
  <c r="AO163" i="10" s="1"/>
  <c r="O163" i="4"/>
  <c r="O163" i="10" s="1"/>
  <c r="AE163" i="4"/>
  <c r="P163" i="4"/>
  <c r="P163" i="10" s="1"/>
  <c r="AF163" i="4"/>
  <c r="U163" i="4"/>
  <c r="U163" i="10" s="1"/>
  <c r="V163" i="4"/>
  <c r="V163" i="10" s="1"/>
  <c r="Y163" i="4"/>
  <c r="R163" i="4"/>
  <c r="AM163" i="4"/>
  <c r="AM163" i="10" s="1"/>
  <c r="AK163" i="4"/>
  <c r="AK163" i="10" s="1"/>
  <c r="AH163" i="4"/>
  <c r="S163" i="4"/>
  <c r="S163" i="10" s="1"/>
  <c r="AI163" i="4"/>
  <c r="T163" i="4"/>
  <c r="T163" i="10" s="1"/>
  <c r="AJ163" i="4"/>
  <c r="AC163" i="4"/>
  <c r="AC163" i="10" s="1"/>
  <c r="AD163" i="4"/>
  <c r="AD163" i="10" s="1"/>
  <c r="AG163" i="4"/>
  <c r="AG163" i="10" s="1"/>
  <c r="Z163" i="4"/>
  <c r="Z163" i="10" s="1"/>
  <c r="X163" i="4"/>
  <c r="AL163" i="4"/>
  <c r="AL163" i="10" s="1"/>
  <c r="W163" i="4"/>
  <c r="W163" i="10" s="1"/>
  <c r="T160" i="4"/>
  <c r="AJ160" i="4"/>
  <c r="U160" i="4"/>
  <c r="AK160" i="4"/>
  <c r="R160" i="4"/>
  <c r="AH160" i="4"/>
  <c r="AE160" i="4"/>
  <c r="AM160" i="4"/>
  <c r="O159" i="4"/>
  <c r="AE159" i="4"/>
  <c r="P159" i="4"/>
  <c r="AF159" i="4"/>
  <c r="Q159" i="4"/>
  <c r="AG159" i="4"/>
  <c r="AD159" i="4"/>
  <c r="AL159" i="4"/>
  <c r="N158" i="4"/>
  <c r="N1213" i="4" s="1"/>
  <c r="AD158" i="4"/>
  <c r="O158" i="4"/>
  <c r="AE158" i="4"/>
  <c r="P158" i="4"/>
  <c r="AF158" i="4"/>
  <c r="AC158" i="4"/>
  <c r="AK158" i="4"/>
  <c r="AK1213" i="4" s="1"/>
  <c r="U161" i="4"/>
  <c r="U161" i="10" s="1"/>
  <c r="AK161" i="4"/>
  <c r="AK161" i="10" s="1"/>
  <c r="V161" i="4"/>
  <c r="AL161" i="4"/>
  <c r="W161" i="4"/>
  <c r="AM161" i="4"/>
  <c r="M161" i="4"/>
  <c r="M161" i="10" s="1"/>
  <c r="AN161" i="4"/>
  <c r="X160" i="4"/>
  <c r="AN160" i="4"/>
  <c r="Y160" i="4"/>
  <c r="AO160" i="4"/>
  <c r="V160" i="4"/>
  <c r="AL160" i="4"/>
  <c r="S160" i="4"/>
  <c r="AA160" i="4"/>
  <c r="S159" i="4"/>
  <c r="AI159" i="4"/>
  <c r="T159" i="4"/>
  <c r="AJ159" i="4"/>
  <c r="U159" i="4"/>
  <c r="AK159" i="4"/>
  <c r="R159" i="4"/>
  <c r="Z159" i="4"/>
  <c r="R158" i="4"/>
  <c r="AH158" i="4"/>
  <c r="S158" i="4"/>
  <c r="S1213" i="4" s="1"/>
  <c r="S1207" i="4" s="1"/>
  <c r="AI158" i="4"/>
  <c r="T158" i="4"/>
  <c r="T1213" i="4" s="1"/>
  <c r="T1207" i="4" s="1"/>
  <c r="AJ158" i="4"/>
  <c r="AJ1213" i="4" s="1"/>
  <c r="Q158" i="4"/>
  <c r="Y158" i="4"/>
  <c r="Y161" i="4"/>
  <c r="AO161" i="4"/>
  <c r="AO161" i="10" s="1"/>
  <c r="Z161" i="4"/>
  <c r="Z161" i="10" s="1"/>
  <c r="AP161" i="4"/>
  <c r="AP161" i="10" s="1"/>
  <c r="AA161" i="4"/>
  <c r="AA161" i="10" s="1"/>
  <c r="AQ161" i="4"/>
  <c r="AQ161" i="10" s="1"/>
  <c r="T161" i="4"/>
  <c r="T161" i="10" s="1"/>
  <c r="AB161" i="4"/>
  <c r="AB161" i="10" s="1"/>
  <c r="AB160" i="4"/>
  <c r="AR160" i="4"/>
  <c r="AC160" i="4"/>
  <c r="M160" i="4"/>
  <c r="M147" i="4" s="1"/>
  <c r="Z160" i="4"/>
  <c r="AP160" i="4"/>
  <c r="AI160" i="4"/>
  <c r="AQ160" i="4"/>
  <c r="W159" i="4"/>
  <c r="AM159" i="4"/>
  <c r="X159" i="4"/>
  <c r="AN159" i="4"/>
  <c r="Y159" i="4"/>
  <c r="AO159" i="4"/>
  <c r="AH159" i="4"/>
  <c r="AP159" i="4"/>
  <c r="V158" i="4"/>
  <c r="AL158" i="4"/>
  <c r="AL1213" i="4" s="1"/>
  <c r="AL1207" i="4" s="1"/>
  <c r="W158" i="4"/>
  <c r="AM158" i="4"/>
  <c r="X158" i="4"/>
  <c r="AN158" i="4"/>
  <c r="AG158" i="4"/>
  <c r="AO158" i="4"/>
  <c r="AC161" i="4"/>
  <c r="AC161" i="10" s="1"/>
  <c r="N161" i="4"/>
  <c r="N161" i="10" s="1"/>
  <c r="AD161" i="4"/>
  <c r="AD161" i="10" s="1"/>
  <c r="O161" i="4"/>
  <c r="O161" i="10" s="1"/>
  <c r="AE161" i="4"/>
  <c r="AE161" i="10" s="1"/>
  <c r="P161" i="4"/>
  <c r="P161" i="10" s="1"/>
  <c r="AJ161" i="4"/>
  <c r="AJ161" i="10" s="1"/>
  <c r="AR161" i="4"/>
  <c r="AR161" i="10" s="1"/>
  <c r="P160" i="4"/>
  <c r="AF160" i="4"/>
  <c r="Q160" i="4"/>
  <c r="AG160" i="4"/>
  <c r="N160" i="4"/>
  <c r="AD160" i="4"/>
  <c r="O160" i="4"/>
  <c r="W160" i="4"/>
  <c r="M159" i="4"/>
  <c r="AA159" i="4"/>
  <c r="AQ159" i="4"/>
  <c r="AB159" i="4"/>
  <c r="AR159" i="4"/>
  <c r="AC159" i="4"/>
  <c r="N159" i="4"/>
  <c r="V159" i="4"/>
  <c r="M158" i="4"/>
  <c r="Z158" i="4"/>
  <c r="AP158" i="4"/>
  <c r="AA158" i="4"/>
  <c r="AQ158" i="4"/>
  <c r="AB158" i="4"/>
  <c r="AR158" i="4"/>
  <c r="U158" i="4"/>
  <c r="U1213" i="4" s="1"/>
  <c r="Q161" i="4"/>
  <c r="AG161" i="4"/>
  <c r="AG161" i="10" s="1"/>
  <c r="R161" i="4"/>
  <c r="R161" i="10" s="1"/>
  <c r="AH161" i="4"/>
  <c r="AH161" i="10" s="1"/>
  <c r="S161" i="4"/>
  <c r="S161" i="10" s="1"/>
  <c r="AI161" i="4"/>
  <c r="AI161" i="10" s="1"/>
  <c r="AF161" i="4"/>
  <c r="AF161" i="10" s="1"/>
  <c r="X161" i="4"/>
  <c r="X161" i="10" s="1"/>
  <c r="AI66" i="4"/>
  <c r="O66" i="4"/>
  <c r="AD66" i="4"/>
  <c r="N66" i="4"/>
  <c r="AG66" i="4"/>
  <c r="Q66" i="4"/>
  <c r="AF66" i="4"/>
  <c r="P66" i="4"/>
  <c r="AQ93" i="4"/>
  <c r="AE93" i="4"/>
  <c r="AH93" i="4"/>
  <c r="R93" i="4"/>
  <c r="AG93" i="4"/>
  <c r="Q93" i="4"/>
  <c r="AF93" i="4"/>
  <c r="P93" i="4"/>
  <c r="AM79" i="4"/>
  <c r="W79" i="4"/>
  <c r="AF79" i="4"/>
  <c r="AH79" i="4"/>
  <c r="R79" i="4"/>
  <c r="P79" i="4"/>
  <c r="AC79" i="4"/>
  <c r="M79" i="4"/>
  <c r="AK108" i="4"/>
  <c r="AK108" i="10" s="1"/>
  <c r="M108" i="4"/>
  <c r="M108" i="10" s="1"/>
  <c r="AF108" i="4"/>
  <c r="AF108" i="10" s="1"/>
  <c r="P108" i="4"/>
  <c r="P108" i="10" s="1"/>
  <c r="AE108" i="4"/>
  <c r="AE108" i="10" s="1"/>
  <c r="O108" i="4"/>
  <c r="O108" i="10" s="1"/>
  <c r="AD108" i="4"/>
  <c r="AD108" i="10" s="1"/>
  <c r="N108" i="4"/>
  <c r="N108" i="10" s="1"/>
  <c r="M164" i="4"/>
  <c r="Z164" i="4"/>
  <c r="Z164" i="10" s="1"/>
  <c r="W164" i="4"/>
  <c r="V164" i="4"/>
  <c r="V164" i="10" s="1"/>
  <c r="AG164" i="4"/>
  <c r="AG164" i="10" s="1"/>
  <c r="Q164" i="4"/>
  <c r="Q164" i="10" s="1"/>
  <c r="AF164" i="4"/>
  <c r="AF164" i="10" s="1"/>
  <c r="P164" i="4"/>
  <c r="P164" i="10" s="1"/>
  <c r="AN80" i="4"/>
  <c r="AN935" i="4" s="1"/>
  <c r="X80" i="4"/>
  <c r="X935" i="4" s="1"/>
  <c r="Y80" i="4"/>
  <c r="Y935" i="4" s="1"/>
  <c r="AE80" i="4"/>
  <c r="AE935" i="4" s="1"/>
  <c r="O80" i="4"/>
  <c r="O935" i="4" s="1"/>
  <c r="AP80" i="4"/>
  <c r="AP935" i="4" s="1"/>
  <c r="Z80" i="4"/>
  <c r="Z935" i="4" s="1"/>
  <c r="M80" i="4"/>
  <c r="M935" i="4" s="1"/>
  <c r="AL109" i="4"/>
  <c r="AL109" i="10" s="1"/>
  <c r="AH109" i="4"/>
  <c r="AH109" i="10" s="1"/>
  <c r="AG109" i="4"/>
  <c r="AG109" i="10" s="1"/>
  <c r="Q109" i="4"/>
  <c r="Q109" i="10" s="1"/>
  <c r="AF109" i="4"/>
  <c r="AF109" i="10" s="1"/>
  <c r="P109" i="4"/>
  <c r="P109" i="10" s="1"/>
  <c r="AE109" i="4"/>
  <c r="AE109" i="10" s="1"/>
  <c r="O109" i="4"/>
  <c r="O109" i="10" s="1"/>
  <c r="V175" i="4"/>
  <c r="AD175" i="4"/>
  <c r="AD175" i="10" s="1"/>
  <c r="AG175" i="4"/>
  <c r="AG175" i="10" s="1"/>
  <c r="Q175" i="4"/>
  <c r="Q175" i="10" s="1"/>
  <c r="AF175" i="4"/>
  <c r="AF175" i="10" s="1"/>
  <c r="P175" i="4"/>
  <c r="P175" i="10" s="1"/>
  <c r="AE175" i="4"/>
  <c r="AE175" i="10" s="1"/>
  <c r="O175" i="4"/>
  <c r="O175" i="10" s="1"/>
  <c r="Z81" i="4"/>
  <c r="Z81" i="10" s="1"/>
  <c r="AD81" i="4"/>
  <c r="AD81" i="10" s="1"/>
  <c r="AG81" i="4"/>
  <c r="AG81" i="10" s="1"/>
  <c r="Q81" i="4"/>
  <c r="Q81" i="10" s="1"/>
  <c r="AF81" i="4"/>
  <c r="AF81" i="10" s="1"/>
  <c r="P81" i="4"/>
  <c r="P81" i="10" s="1"/>
  <c r="AE81" i="4"/>
  <c r="AE81" i="10" s="1"/>
  <c r="O81" i="4"/>
  <c r="O81" i="10" s="1"/>
  <c r="AA110" i="4"/>
  <c r="AA110" i="10" s="1"/>
  <c r="AI110" i="4"/>
  <c r="AI110" i="10" s="1"/>
  <c r="AH110" i="4"/>
  <c r="AH110" i="10" s="1"/>
  <c r="R110" i="4"/>
  <c r="R110" i="10" s="1"/>
  <c r="AG110" i="4"/>
  <c r="AG110" i="10" s="1"/>
  <c r="Q110" i="4"/>
  <c r="Q110" i="10" s="1"/>
  <c r="AJ110" i="4"/>
  <c r="AJ110" i="10" s="1"/>
  <c r="T110" i="4"/>
  <c r="T110" i="10" s="1"/>
  <c r="M172" i="4"/>
  <c r="O172" i="4"/>
  <c r="AL172" i="4"/>
  <c r="V172" i="4"/>
  <c r="AK172" i="4"/>
  <c r="U172" i="4"/>
  <c r="AJ172" i="4"/>
  <c r="T172" i="4"/>
  <c r="X83" i="4"/>
  <c r="X83" i="10" s="1"/>
  <c r="AF83" i="4"/>
  <c r="AF83" i="10" s="1"/>
  <c r="AI83" i="4"/>
  <c r="AI83" i="10" s="1"/>
  <c r="S83" i="4"/>
  <c r="S83" i="10" s="1"/>
  <c r="AH83" i="4"/>
  <c r="AH83" i="10" s="1"/>
  <c r="R83" i="4"/>
  <c r="R83" i="10" s="1"/>
  <c r="AK83" i="4"/>
  <c r="AK83" i="10" s="1"/>
  <c r="U83" i="4"/>
  <c r="U83" i="10" s="1"/>
  <c r="AG118" i="4"/>
  <c r="AG118" i="10" s="1"/>
  <c r="AR118" i="4"/>
  <c r="AR118" i="10" s="1"/>
  <c r="AB118" i="4"/>
  <c r="AB118" i="10" s="1"/>
  <c r="AI118" i="4"/>
  <c r="AI118" i="10" s="1"/>
  <c r="AP118" i="4"/>
  <c r="AP118" i="10" s="1"/>
  <c r="Z118" i="4"/>
  <c r="Z118" i="10" s="1"/>
  <c r="V118" i="4"/>
  <c r="V118" i="10" s="1"/>
  <c r="U118" i="4"/>
  <c r="U118" i="10" s="1"/>
  <c r="AK174" i="4"/>
  <c r="AK174" i="10" s="1"/>
  <c r="M174" i="4"/>
  <c r="M174" i="10" s="1"/>
  <c r="AJ174" i="4"/>
  <c r="AJ174" i="10" s="1"/>
  <c r="T174" i="4"/>
  <c r="T174" i="10" s="1"/>
  <c r="AI174" i="4"/>
  <c r="AI174" i="10" s="1"/>
  <c r="S174" i="4"/>
  <c r="S174" i="10" s="1"/>
  <c r="AH174" i="4"/>
  <c r="AH174" i="10" s="1"/>
  <c r="R174" i="4"/>
  <c r="R174" i="10" s="1"/>
  <c r="X67" i="4"/>
  <c r="AF67" i="4"/>
  <c r="AI67" i="4"/>
  <c r="S67" i="4"/>
  <c r="AH67" i="4"/>
  <c r="R67" i="4"/>
  <c r="AK67" i="4"/>
  <c r="U67" i="4"/>
  <c r="AK84" i="4"/>
  <c r="AK84" i="10" s="1"/>
  <c r="Q84" i="4"/>
  <c r="Q84" i="10" s="1"/>
  <c r="AF84" i="4"/>
  <c r="AF84" i="10" s="1"/>
  <c r="P84" i="4"/>
  <c r="P84" i="10" s="1"/>
  <c r="AI84" i="4"/>
  <c r="AI84" i="10" s="1"/>
  <c r="S84" i="4"/>
  <c r="S84" i="10" s="1"/>
  <c r="AH84" i="4"/>
  <c r="AH84" i="10" s="1"/>
  <c r="R84" i="4"/>
  <c r="R84" i="10" s="1"/>
  <c r="V119" i="4"/>
  <c r="AD119" i="4"/>
  <c r="AG119" i="4"/>
  <c r="Q119" i="4"/>
  <c r="AJ119" i="4"/>
  <c r="T119" i="4"/>
  <c r="AI119" i="4"/>
  <c r="S119" i="4"/>
  <c r="AJ187" i="4"/>
  <c r="AJ187" i="10" s="1"/>
  <c r="T187" i="4"/>
  <c r="T187" i="10" s="1"/>
  <c r="AI187" i="4"/>
  <c r="AI187" i="10" s="1"/>
  <c r="S187" i="4"/>
  <c r="S187" i="10" s="1"/>
  <c r="AH187" i="4"/>
  <c r="AH187" i="10" s="1"/>
  <c r="R187" i="4"/>
  <c r="R187" i="10" s="1"/>
  <c r="AG187" i="4"/>
  <c r="AG187" i="10" s="1"/>
  <c r="Q187" i="4"/>
  <c r="Q187" i="10" s="1"/>
  <c r="V92" i="4"/>
  <c r="V92" i="10" s="1"/>
  <c r="M92" i="4"/>
  <c r="M92" i="10" s="1"/>
  <c r="AK92" i="4"/>
  <c r="AK92" i="10" s="1"/>
  <c r="U92" i="4"/>
  <c r="U92" i="10" s="1"/>
  <c r="AJ92" i="4"/>
  <c r="AJ92" i="10" s="1"/>
  <c r="T92" i="4"/>
  <c r="T92" i="10" s="1"/>
  <c r="AI92" i="4"/>
  <c r="AI92" i="10" s="1"/>
  <c r="S92" i="4"/>
  <c r="S92" i="10" s="1"/>
  <c r="W120" i="4"/>
  <c r="AE120" i="4"/>
  <c r="AL120" i="4"/>
  <c r="V120" i="4"/>
  <c r="AK120" i="4"/>
  <c r="U120" i="4"/>
  <c r="AJ120" i="4"/>
  <c r="T120" i="4"/>
  <c r="AA176" i="4"/>
  <c r="AA176" i="10" s="1"/>
  <c r="W176" i="4"/>
  <c r="W176" i="10" s="1"/>
  <c r="S176" i="4"/>
  <c r="S176" i="10" s="1"/>
  <c r="O176" i="4"/>
  <c r="O176" i="10" s="1"/>
  <c r="AD176" i="4"/>
  <c r="AD176" i="10" s="1"/>
  <c r="N176" i="4"/>
  <c r="N176" i="10" s="1"/>
  <c r="U176" i="4"/>
  <c r="U176" i="10" s="1"/>
  <c r="T176" i="4"/>
  <c r="T176" i="10" s="1"/>
  <c r="AK68" i="4"/>
  <c r="AK68" i="10" s="1"/>
  <c r="Q68" i="4"/>
  <c r="Q68" i="10" s="1"/>
  <c r="AF68" i="4"/>
  <c r="AF68" i="10" s="1"/>
  <c r="P68" i="4"/>
  <c r="P68" i="10" s="1"/>
  <c r="AI68" i="4"/>
  <c r="AI68" i="10" s="1"/>
  <c r="S68" i="4"/>
  <c r="S68" i="10" s="1"/>
  <c r="AH68" i="4"/>
  <c r="AH68" i="10" s="1"/>
  <c r="R68" i="4"/>
  <c r="R68" i="10" s="1"/>
  <c r="AB71" i="4"/>
  <c r="AB71" i="10" s="1"/>
  <c r="AJ71" i="4"/>
  <c r="AJ71" i="10" s="1"/>
  <c r="AI71" i="4"/>
  <c r="AI71" i="10" s="1"/>
  <c r="S71" i="4"/>
  <c r="S71" i="10" s="1"/>
  <c r="AH71" i="4"/>
  <c r="AH71" i="10" s="1"/>
  <c r="R71" i="4"/>
  <c r="R71" i="10" s="1"/>
  <c r="AK71" i="4"/>
  <c r="AK71" i="10" s="1"/>
  <c r="U71" i="4"/>
  <c r="U71" i="10" s="1"/>
  <c r="V105" i="4"/>
  <c r="V105" i="10" s="1"/>
  <c r="AD105" i="4"/>
  <c r="AD105" i="10" s="1"/>
  <c r="AK105" i="4"/>
  <c r="U105" i="4"/>
  <c r="U105" i="10" s="1"/>
  <c r="AJ105" i="4"/>
  <c r="AJ105" i="10" s="1"/>
  <c r="T105" i="4"/>
  <c r="T105" i="10" s="1"/>
  <c r="AI105" i="4"/>
  <c r="AI105" i="10" s="1"/>
  <c r="S105" i="4"/>
  <c r="S105" i="10" s="1"/>
  <c r="AH171" i="4"/>
  <c r="AH171" i="10" s="1"/>
  <c r="AP171" i="4"/>
  <c r="AP171" i="10" s="1"/>
  <c r="AG171" i="4"/>
  <c r="AG171" i="10" s="1"/>
  <c r="Q171" i="4"/>
  <c r="Q171" i="10" s="1"/>
  <c r="AF171" i="4"/>
  <c r="AF171" i="10" s="1"/>
  <c r="P171" i="4"/>
  <c r="P171" i="10" s="1"/>
  <c r="AE171" i="4"/>
  <c r="AE171" i="10" s="1"/>
  <c r="O171" i="4"/>
  <c r="O171" i="10" s="1"/>
  <c r="AP65" i="4"/>
  <c r="AP65" i="10" s="1"/>
  <c r="AD65" i="4"/>
  <c r="AD65" i="10" s="1"/>
  <c r="AG65" i="4"/>
  <c r="AG65" i="10" s="1"/>
  <c r="Q65" i="4"/>
  <c r="Q65" i="10" s="1"/>
  <c r="AF65" i="4"/>
  <c r="AF65" i="10" s="1"/>
  <c r="P65" i="4"/>
  <c r="P65" i="10" s="1"/>
  <c r="AE65" i="4"/>
  <c r="AE65" i="10" s="1"/>
  <c r="O65" i="4"/>
  <c r="O65" i="10" s="1"/>
  <c r="W106" i="4"/>
  <c r="AE106" i="4"/>
  <c r="AH106" i="4"/>
  <c r="AH106" i="10" s="1"/>
  <c r="R106" i="4"/>
  <c r="AG106" i="4"/>
  <c r="AG106" i="10" s="1"/>
  <c r="Q106" i="4"/>
  <c r="AJ106" i="4"/>
  <c r="AJ106" i="10" s="1"/>
  <c r="T106" i="4"/>
  <c r="AN162" i="4"/>
  <c r="AN162" i="10" s="1"/>
  <c r="U162" i="4"/>
  <c r="AJ162" i="4"/>
  <c r="T162" i="4"/>
  <c r="AI162" i="4"/>
  <c r="S162" i="4"/>
  <c r="AH162" i="4"/>
  <c r="AH162" i="10" s="1"/>
  <c r="R162" i="4"/>
  <c r="AE192" i="4"/>
  <c r="AE192" i="10" s="1"/>
  <c r="AG192" i="4"/>
  <c r="AG192" i="10" s="1"/>
  <c r="Q192" i="4"/>
  <c r="Q192" i="10" s="1"/>
  <c r="AJ192" i="4"/>
  <c r="AJ192" i="10" s="1"/>
  <c r="T192" i="4"/>
  <c r="T192" i="10" s="1"/>
  <c r="S192" i="4"/>
  <c r="S192" i="10" s="1"/>
  <c r="AH192" i="4"/>
  <c r="AH192" i="10" s="1"/>
  <c r="R192" i="4"/>
  <c r="R192" i="10" s="1"/>
  <c r="Z177" i="4"/>
  <c r="Z177" i="10" s="1"/>
  <c r="AH177" i="4"/>
  <c r="AG177" i="4"/>
  <c r="AG177" i="10" s="1"/>
  <c r="N177" i="4"/>
  <c r="N177" i="10" s="1"/>
  <c r="AF177" i="4"/>
  <c r="AF177" i="10" s="1"/>
  <c r="AQ177" i="4"/>
  <c r="AQ177" i="10" s="1"/>
  <c r="AA177" i="4"/>
  <c r="S177" i="4"/>
  <c r="S177" i="10" s="1"/>
  <c r="AM82" i="4"/>
  <c r="AQ82" i="4"/>
  <c r="AL82" i="4"/>
  <c r="V82" i="4"/>
  <c r="AK82" i="4"/>
  <c r="U82" i="4"/>
  <c r="AJ82" i="4"/>
  <c r="T82" i="4"/>
  <c r="AR121" i="4"/>
  <c r="AR121" i="10" s="1"/>
  <c r="AF121" i="4"/>
  <c r="AF121" i="10" s="1"/>
  <c r="AI121" i="4"/>
  <c r="AI121" i="10" s="1"/>
  <c r="S121" i="4"/>
  <c r="S121" i="10" s="1"/>
  <c r="AH121" i="4"/>
  <c r="AH121" i="10" s="1"/>
  <c r="R121" i="4"/>
  <c r="R121" i="10" s="1"/>
  <c r="AG121" i="4"/>
  <c r="AG121" i="10" s="1"/>
  <c r="Q121" i="4"/>
  <c r="Q121" i="10" s="1"/>
  <c r="AL189" i="4"/>
  <c r="AL189" i="10" s="1"/>
  <c r="V189" i="4"/>
  <c r="V189" i="10" s="1"/>
  <c r="AK189" i="4"/>
  <c r="AK189" i="10" s="1"/>
  <c r="U189" i="4"/>
  <c r="U189" i="10" s="1"/>
  <c r="AJ189" i="4"/>
  <c r="AJ189" i="10" s="1"/>
  <c r="T189" i="4"/>
  <c r="T189" i="10" s="1"/>
  <c r="AI189" i="4"/>
  <c r="AI189" i="10" s="1"/>
  <c r="S189" i="4"/>
  <c r="S189" i="10" s="1"/>
  <c r="AN94" i="4"/>
  <c r="T94" i="4"/>
  <c r="T93" i="10" s="1"/>
  <c r="AQ94" i="4"/>
  <c r="AA94" i="4"/>
  <c r="AP94" i="4"/>
  <c r="Z94" i="4"/>
  <c r="AO94" i="4"/>
  <c r="U122" i="4"/>
  <c r="U122" i="10" s="1"/>
  <c r="X122" i="4"/>
  <c r="X122" i="10" s="1"/>
  <c r="W122" i="4"/>
  <c r="W122" i="10" s="1"/>
  <c r="V122" i="4"/>
  <c r="V122" i="10" s="1"/>
  <c r="W186" i="4"/>
  <c r="W186" i="10" s="1"/>
  <c r="V186" i="4"/>
  <c r="V186" i="10" s="1"/>
  <c r="Y69" i="4"/>
  <c r="Y69" i="10" s="1"/>
  <c r="W69" i="4"/>
  <c r="W69" i="10" s="1"/>
  <c r="U123" i="4"/>
  <c r="U123" i="10" s="1"/>
  <c r="Z310" i="4"/>
  <c r="Z310" i="10" s="1"/>
  <c r="AP310" i="4"/>
  <c r="AP310" i="10" s="1"/>
  <c r="T190" i="4"/>
  <c r="T190" i="10" s="1"/>
  <c r="AJ190" i="4"/>
  <c r="AJ190" i="10" s="1"/>
  <c r="Q190" i="4"/>
  <c r="Q190" i="10" s="1"/>
  <c r="AG190" i="4"/>
  <c r="AG190" i="10" s="1"/>
  <c r="R190" i="4"/>
  <c r="R190" i="10" s="1"/>
  <c r="AH190" i="4"/>
  <c r="AH190" i="10" s="1"/>
  <c r="S190" i="4"/>
  <c r="S190" i="10" s="1"/>
  <c r="AI190" i="4"/>
  <c r="AI190" i="10" s="1"/>
  <c r="N188" i="4"/>
  <c r="N188" i="10" s="1"/>
  <c r="AD188" i="4"/>
  <c r="AD188" i="10" s="1"/>
  <c r="O188" i="4"/>
  <c r="O188" i="10" s="1"/>
  <c r="AE188" i="4"/>
  <c r="AE188" i="10" s="1"/>
  <c r="P188" i="4"/>
  <c r="P188" i="10" s="1"/>
  <c r="AF188" i="4"/>
  <c r="AF188" i="10" s="1"/>
  <c r="Q188" i="4"/>
  <c r="Q188" i="10" s="1"/>
  <c r="AG188" i="4"/>
  <c r="AG188" i="10" s="1"/>
  <c r="U191" i="4"/>
  <c r="U191" i="10" s="1"/>
  <c r="AK191" i="4"/>
  <c r="AK191" i="10" s="1"/>
  <c r="V191" i="4"/>
  <c r="V191" i="10" s="1"/>
  <c r="AL191" i="4"/>
  <c r="AL191" i="10" s="1"/>
  <c r="W191" i="4"/>
  <c r="W191" i="10" s="1"/>
  <c r="AM191" i="4"/>
  <c r="AM191" i="10" s="1"/>
  <c r="X191" i="4"/>
  <c r="X191" i="10" s="1"/>
  <c r="AN191" i="4"/>
  <c r="AN191" i="10" s="1"/>
  <c r="P186" i="4"/>
  <c r="P186" i="10" s="1"/>
  <c r="AF186" i="4"/>
  <c r="AF186" i="10" s="1"/>
  <c r="Q186" i="4"/>
  <c r="Q186" i="10" s="1"/>
  <c r="AG186" i="4"/>
  <c r="AG186" i="10" s="1"/>
  <c r="R186" i="4"/>
  <c r="R186" i="10" s="1"/>
  <c r="AH186" i="4"/>
  <c r="AH186" i="10" s="1"/>
  <c r="S186" i="4"/>
  <c r="S186" i="10" s="1"/>
  <c r="AI186" i="4"/>
  <c r="AI186" i="10" s="1"/>
  <c r="X190" i="4"/>
  <c r="X190" i="10" s="1"/>
  <c r="AN190" i="4"/>
  <c r="AN190" i="10" s="1"/>
  <c r="U190" i="4"/>
  <c r="U190" i="10" s="1"/>
  <c r="AK190" i="4"/>
  <c r="AK190" i="10" s="1"/>
  <c r="V190" i="4"/>
  <c r="V190" i="10" s="1"/>
  <c r="AL190" i="4"/>
  <c r="AL190" i="10" s="1"/>
  <c r="W190" i="4"/>
  <c r="W190" i="10" s="1"/>
  <c r="AM190" i="4"/>
  <c r="AM190" i="10" s="1"/>
  <c r="R188" i="4"/>
  <c r="R188" i="10" s="1"/>
  <c r="AH188" i="4"/>
  <c r="AH188" i="10" s="1"/>
  <c r="S188" i="4"/>
  <c r="S188" i="10" s="1"/>
  <c r="AI188" i="4"/>
  <c r="AI188" i="10" s="1"/>
  <c r="T188" i="4"/>
  <c r="T188" i="10" s="1"/>
  <c r="AJ188" i="4"/>
  <c r="AJ188" i="10" s="1"/>
  <c r="U188" i="4"/>
  <c r="U188" i="10" s="1"/>
  <c r="AK188" i="4"/>
  <c r="AK188" i="10" s="1"/>
  <c r="Y191" i="4"/>
  <c r="Y191" i="10" s="1"/>
  <c r="AO191" i="4"/>
  <c r="AO191" i="10" s="1"/>
  <c r="Z191" i="4"/>
  <c r="Z191" i="10" s="1"/>
  <c r="AP191" i="4"/>
  <c r="AP191" i="10" s="1"/>
  <c r="AA191" i="4"/>
  <c r="AA191" i="10" s="1"/>
  <c r="AQ191" i="4"/>
  <c r="AQ191" i="10" s="1"/>
  <c r="AB191" i="4"/>
  <c r="AB191" i="10" s="1"/>
  <c r="AR191" i="4"/>
  <c r="AR191" i="10" s="1"/>
  <c r="AB190" i="4"/>
  <c r="AB190" i="10" s="1"/>
  <c r="AR190" i="4"/>
  <c r="AR190" i="10" s="1"/>
  <c r="Y190" i="4"/>
  <c r="Y190" i="10" s="1"/>
  <c r="AO190" i="4"/>
  <c r="AO190" i="10" s="1"/>
  <c r="Z190" i="4"/>
  <c r="Z190" i="10" s="1"/>
  <c r="AP190" i="4"/>
  <c r="AP190" i="10" s="1"/>
  <c r="AA190" i="4"/>
  <c r="AA190" i="10" s="1"/>
  <c r="AQ190" i="4"/>
  <c r="AQ190" i="10" s="1"/>
  <c r="V188" i="4"/>
  <c r="V188" i="10" s="1"/>
  <c r="AL188" i="4"/>
  <c r="AL188" i="10" s="1"/>
  <c r="W188" i="4"/>
  <c r="W188" i="10" s="1"/>
  <c r="AM188" i="4"/>
  <c r="AM188" i="10" s="1"/>
  <c r="X188" i="4"/>
  <c r="X188" i="10" s="1"/>
  <c r="AN188" i="4"/>
  <c r="AN188" i="10" s="1"/>
  <c r="Y188" i="4"/>
  <c r="Y188" i="10" s="1"/>
  <c r="AO188" i="4"/>
  <c r="AO188" i="10" s="1"/>
  <c r="AC191" i="4"/>
  <c r="AC191" i="10" s="1"/>
  <c r="N191" i="4"/>
  <c r="N191" i="10" s="1"/>
  <c r="AD191" i="4"/>
  <c r="AD191" i="10" s="1"/>
  <c r="O191" i="4"/>
  <c r="O191" i="10" s="1"/>
  <c r="AE191" i="4"/>
  <c r="AE191" i="10" s="1"/>
  <c r="P191" i="4"/>
  <c r="P191" i="10" s="1"/>
  <c r="AF191" i="4"/>
  <c r="AF191" i="10" s="1"/>
  <c r="M191" i="4"/>
  <c r="M191" i="10" s="1"/>
  <c r="X186" i="4"/>
  <c r="AN186" i="4"/>
  <c r="Y186" i="4"/>
  <c r="Y186" i="10" s="1"/>
  <c r="AO186" i="4"/>
  <c r="AO186" i="10" s="1"/>
  <c r="Z186" i="4"/>
  <c r="Z186" i="10" s="1"/>
  <c r="AP186" i="4"/>
  <c r="AP186" i="10" s="1"/>
  <c r="AA186" i="4"/>
  <c r="AA186" i="10" s="1"/>
  <c r="AQ186" i="4"/>
  <c r="AQ186" i="10" s="1"/>
  <c r="P190" i="4"/>
  <c r="P190" i="10" s="1"/>
  <c r="AF190" i="4"/>
  <c r="AF190" i="10" s="1"/>
  <c r="M190" i="4"/>
  <c r="M190" i="10" s="1"/>
  <c r="AC190" i="4"/>
  <c r="AC190" i="10" s="1"/>
  <c r="N190" i="4"/>
  <c r="N190" i="10" s="1"/>
  <c r="AD190" i="4"/>
  <c r="AD190" i="10" s="1"/>
  <c r="O190" i="4"/>
  <c r="O190" i="10" s="1"/>
  <c r="AE190" i="4"/>
  <c r="AE190" i="10" s="1"/>
  <c r="M188" i="4"/>
  <c r="M188" i="10" s="1"/>
  <c r="Z188" i="4"/>
  <c r="Z188" i="10" s="1"/>
  <c r="AP188" i="4"/>
  <c r="AP188" i="10" s="1"/>
  <c r="AA188" i="4"/>
  <c r="AA188" i="10" s="1"/>
  <c r="AQ188" i="4"/>
  <c r="AQ188" i="10" s="1"/>
  <c r="AB188" i="4"/>
  <c r="AB188" i="10" s="1"/>
  <c r="AR188" i="4"/>
  <c r="AR188" i="10" s="1"/>
  <c r="AC188" i="4"/>
  <c r="AC188" i="10" s="1"/>
  <c r="Q191" i="4"/>
  <c r="Q191" i="10" s="1"/>
  <c r="AG191" i="4"/>
  <c r="AG191" i="10" s="1"/>
  <c r="R191" i="4"/>
  <c r="R191" i="10" s="1"/>
  <c r="AH191" i="4"/>
  <c r="AH191" i="10" s="1"/>
  <c r="S191" i="4"/>
  <c r="S191" i="10" s="1"/>
  <c r="AI191" i="4"/>
  <c r="AI191" i="10" s="1"/>
  <c r="T191" i="4"/>
  <c r="T191" i="10" s="1"/>
  <c r="AJ191" i="4"/>
  <c r="AJ191" i="10" s="1"/>
  <c r="AB186" i="4"/>
  <c r="AB186" i="10" s="1"/>
  <c r="AR186" i="4"/>
  <c r="AR186" i="10" s="1"/>
  <c r="AC186" i="4"/>
  <c r="AC186" i="10" s="1"/>
  <c r="N186" i="4"/>
  <c r="N186" i="10" s="1"/>
  <c r="AM45" i="4"/>
  <c r="AM45" i="10" s="1"/>
  <c r="M45" i="4"/>
  <c r="M45" i="10" s="1"/>
  <c r="N45" i="4"/>
  <c r="N45" i="10" s="1"/>
  <c r="AR45" i="4"/>
  <c r="AR45" i="10" s="1"/>
  <c r="AL40" i="4"/>
  <c r="AO40" i="4"/>
  <c r="O40" i="4"/>
  <c r="AR44" i="4"/>
  <c r="AR44" i="10" s="1"/>
  <c r="N97" i="4"/>
  <c r="N97" i="10" s="1"/>
  <c r="AD97" i="4"/>
  <c r="AD97" i="10" s="1"/>
  <c r="Y97" i="4"/>
  <c r="Y97" i="10" s="1"/>
  <c r="AA97" i="4"/>
  <c r="AA97" i="10" s="1"/>
  <c r="AQ97" i="4"/>
  <c r="AQ97" i="10" s="1"/>
  <c r="T97" i="4"/>
  <c r="T97" i="10" s="1"/>
  <c r="AJ97" i="4"/>
  <c r="AJ97" i="10" s="1"/>
  <c r="U97" i="4"/>
  <c r="U97" i="10" s="1"/>
  <c r="S98" i="4"/>
  <c r="S98" i="10" s="1"/>
  <c r="AI98" i="4"/>
  <c r="AI98" i="10" s="1"/>
  <c r="AD98" i="4"/>
  <c r="AD98" i="10" s="1"/>
  <c r="X98" i="4"/>
  <c r="X98" i="10" s="1"/>
  <c r="AN98" i="4"/>
  <c r="AN98" i="10" s="1"/>
  <c r="Q98" i="4"/>
  <c r="Q98" i="10" s="1"/>
  <c r="AG98" i="4"/>
  <c r="AG98" i="10" s="1"/>
  <c r="Z98" i="4"/>
  <c r="Z98" i="10" s="1"/>
  <c r="R95" i="4"/>
  <c r="R95" i="10" s="1"/>
  <c r="AH95" i="4"/>
  <c r="AH95" i="10" s="1"/>
  <c r="S95" i="4"/>
  <c r="S95" i="10" s="1"/>
  <c r="AI95" i="4"/>
  <c r="AI95" i="10" s="1"/>
  <c r="T95" i="4"/>
  <c r="T95" i="10" s="1"/>
  <c r="AJ95" i="4"/>
  <c r="AJ95" i="10" s="1"/>
  <c r="AG95" i="4"/>
  <c r="AG95" i="10" s="1"/>
  <c r="AC95" i="4"/>
  <c r="AC95" i="10" s="1"/>
  <c r="S96" i="4"/>
  <c r="S96" i="10" s="1"/>
  <c r="AI96" i="4"/>
  <c r="AI96" i="10" s="1"/>
  <c r="T96" i="4"/>
  <c r="T96" i="10" s="1"/>
  <c r="AJ96" i="4"/>
  <c r="AJ96" i="10" s="1"/>
  <c r="U96" i="4"/>
  <c r="U96" i="10" s="1"/>
  <c r="AK96" i="4"/>
  <c r="AK96" i="10" s="1"/>
  <c r="AD96" i="4"/>
  <c r="AD96" i="10" s="1"/>
  <c r="Z96" i="4"/>
  <c r="Z96" i="10" s="1"/>
  <c r="U94" i="4"/>
  <c r="U93" i="10" s="1"/>
  <c r="R97" i="4"/>
  <c r="R97" i="10" s="1"/>
  <c r="AH97" i="4"/>
  <c r="AH97" i="10" s="1"/>
  <c r="AK97" i="4"/>
  <c r="AK97" i="10" s="1"/>
  <c r="AE97" i="4"/>
  <c r="AE97" i="10" s="1"/>
  <c r="O97" i="4"/>
  <c r="O97" i="10" s="1"/>
  <c r="X97" i="4"/>
  <c r="X97" i="10" s="1"/>
  <c r="AN97" i="4"/>
  <c r="AN97" i="10" s="1"/>
  <c r="AG97" i="4"/>
  <c r="AG97" i="10" s="1"/>
  <c r="W98" i="4"/>
  <c r="W98" i="10" s="1"/>
  <c r="AM98" i="4"/>
  <c r="AM98" i="10" s="1"/>
  <c r="AP98" i="4"/>
  <c r="AP98" i="10" s="1"/>
  <c r="AB98" i="4"/>
  <c r="AB98" i="10" s="1"/>
  <c r="AR98" i="4"/>
  <c r="AR98" i="10" s="1"/>
  <c r="U98" i="4"/>
  <c r="U98" i="10" s="1"/>
  <c r="AK98" i="4"/>
  <c r="AK98" i="10" s="1"/>
  <c r="AL98" i="4"/>
  <c r="AL98" i="10" s="1"/>
  <c r="V95" i="4"/>
  <c r="V95" i="10" s="1"/>
  <c r="AL95" i="4"/>
  <c r="AL95" i="10" s="1"/>
  <c r="W95" i="4"/>
  <c r="W95" i="10" s="1"/>
  <c r="AM95" i="4"/>
  <c r="AM95" i="10" s="1"/>
  <c r="X95" i="4"/>
  <c r="X95" i="10" s="1"/>
  <c r="AN95" i="4"/>
  <c r="AN95" i="10" s="1"/>
  <c r="M95" i="4"/>
  <c r="M95" i="10" s="1"/>
  <c r="Y95" i="4"/>
  <c r="Y95" i="10" s="1"/>
  <c r="W96" i="4"/>
  <c r="W96" i="10" s="1"/>
  <c r="AM96" i="4"/>
  <c r="AM96" i="10" s="1"/>
  <c r="X96" i="4"/>
  <c r="X96" i="10" s="1"/>
  <c r="AN96" i="4"/>
  <c r="AN96" i="10" s="1"/>
  <c r="Y96" i="4"/>
  <c r="Y96" i="10" s="1"/>
  <c r="AO96" i="4"/>
  <c r="AO96" i="10" s="1"/>
  <c r="V96" i="4"/>
  <c r="V96" i="10" s="1"/>
  <c r="AP96" i="4"/>
  <c r="AP96" i="10" s="1"/>
  <c r="P97" i="4"/>
  <c r="P97" i="10" s="1"/>
  <c r="V97" i="4"/>
  <c r="V97" i="10" s="1"/>
  <c r="AL97" i="4"/>
  <c r="AL97" i="10" s="1"/>
  <c r="S97" i="4"/>
  <c r="S97" i="10" s="1"/>
  <c r="AI97" i="4"/>
  <c r="AI97" i="10" s="1"/>
  <c r="AC97" i="4"/>
  <c r="AC97" i="10" s="1"/>
  <c r="AB97" i="4"/>
  <c r="AB97" i="10" s="1"/>
  <c r="AR97" i="4"/>
  <c r="AR97" i="10" s="1"/>
  <c r="AA98" i="4"/>
  <c r="AA98" i="10" s="1"/>
  <c r="AQ98" i="4"/>
  <c r="AQ98" i="10" s="1"/>
  <c r="P98" i="4"/>
  <c r="P98" i="10" s="1"/>
  <c r="AF98" i="4"/>
  <c r="AF98" i="10" s="1"/>
  <c r="V98" i="4"/>
  <c r="V98" i="10" s="1"/>
  <c r="Y98" i="4"/>
  <c r="Y98" i="10" s="1"/>
  <c r="AO98" i="4"/>
  <c r="AO98" i="10" s="1"/>
  <c r="M98" i="4"/>
  <c r="M98" i="10" s="1"/>
  <c r="Z95" i="4"/>
  <c r="Z95" i="10" s="1"/>
  <c r="AP95" i="4"/>
  <c r="AP95" i="10" s="1"/>
  <c r="AA95" i="4"/>
  <c r="AA95" i="10" s="1"/>
  <c r="AQ95" i="4"/>
  <c r="AQ95" i="10" s="1"/>
  <c r="AB95" i="4"/>
  <c r="AB95" i="10" s="1"/>
  <c r="AR95" i="4"/>
  <c r="AR95" i="10" s="1"/>
  <c r="U95" i="4"/>
  <c r="U95" i="10" s="1"/>
  <c r="AO95" i="4"/>
  <c r="AO95" i="10" s="1"/>
  <c r="AA96" i="4"/>
  <c r="AA96" i="10" s="1"/>
  <c r="AQ96" i="4"/>
  <c r="AQ96" i="10" s="1"/>
  <c r="AB96" i="4"/>
  <c r="AB96" i="10" s="1"/>
  <c r="AR96" i="4"/>
  <c r="AR96" i="10" s="1"/>
  <c r="AC96" i="4"/>
  <c r="AC96" i="10" s="1"/>
  <c r="R96" i="4"/>
  <c r="R96" i="10" s="1"/>
  <c r="AL96" i="4"/>
  <c r="AL96" i="10" s="1"/>
  <c r="N96" i="4"/>
  <c r="N96" i="10" s="1"/>
  <c r="Q97" i="4"/>
  <c r="Q97" i="10" s="1"/>
  <c r="Z97" i="4"/>
  <c r="Z97" i="10" s="1"/>
  <c r="AP97" i="4"/>
  <c r="AP97" i="10" s="1"/>
  <c r="W97" i="4"/>
  <c r="W97" i="10" s="1"/>
  <c r="AM97" i="4"/>
  <c r="AM97" i="10" s="1"/>
  <c r="AO97" i="4"/>
  <c r="AO97" i="10" s="1"/>
  <c r="AF97" i="4"/>
  <c r="AF97" i="10" s="1"/>
  <c r="M97" i="4"/>
  <c r="M97" i="10" s="1"/>
  <c r="O98" i="4"/>
  <c r="O98" i="10" s="1"/>
  <c r="AE98" i="4"/>
  <c r="AE98" i="10" s="1"/>
  <c r="R98" i="4"/>
  <c r="R98" i="10" s="1"/>
  <c r="T98" i="4"/>
  <c r="T98" i="10" s="1"/>
  <c r="AJ98" i="4"/>
  <c r="AJ98" i="10" s="1"/>
  <c r="AH98" i="4"/>
  <c r="AH98" i="10" s="1"/>
  <c r="AC98" i="4"/>
  <c r="AC98" i="10" s="1"/>
  <c r="N98" i="4"/>
  <c r="N98" i="10" s="1"/>
  <c r="N95" i="4"/>
  <c r="N95" i="10" s="1"/>
  <c r="AD95" i="4"/>
  <c r="AD95" i="10" s="1"/>
  <c r="O95" i="4"/>
  <c r="O95" i="10" s="1"/>
  <c r="AE95" i="4"/>
  <c r="AE95" i="10" s="1"/>
  <c r="P95" i="4"/>
  <c r="P95" i="10" s="1"/>
  <c r="AF95" i="4"/>
  <c r="AF95" i="10" s="1"/>
  <c r="Q95" i="4"/>
  <c r="Q95" i="10" s="1"/>
  <c r="AK95" i="4"/>
  <c r="AK95" i="10" s="1"/>
  <c r="O96" i="4"/>
  <c r="O96" i="10" s="1"/>
  <c r="AE96" i="4"/>
  <c r="AE96" i="10" s="1"/>
  <c r="P96" i="4"/>
  <c r="P96" i="10" s="1"/>
  <c r="AF96" i="4"/>
  <c r="AF96" i="10" s="1"/>
  <c r="Q96" i="4"/>
  <c r="Q96" i="10" s="1"/>
  <c r="AG96" i="4"/>
  <c r="AG96" i="10" s="1"/>
  <c r="AH96" i="4"/>
  <c r="AH96" i="10" s="1"/>
  <c r="M96" i="4"/>
  <c r="M96" i="10" s="1"/>
  <c r="AA66" i="4"/>
  <c r="S66" i="4"/>
  <c r="AP66" i="4"/>
  <c r="Z66" i="4"/>
  <c r="M66" i="4"/>
  <c r="AC66" i="4"/>
  <c r="AR66" i="4"/>
  <c r="AB66" i="4"/>
  <c r="M93" i="4"/>
  <c r="AI93" i="4"/>
  <c r="O93" i="4"/>
  <c r="AD93" i="4"/>
  <c r="N93" i="4"/>
  <c r="AC93" i="4"/>
  <c r="AR93" i="4"/>
  <c r="AB93" i="4"/>
  <c r="AJ79" i="4"/>
  <c r="AI79" i="4"/>
  <c r="S79" i="4"/>
  <c r="T79" i="4"/>
  <c r="AD79" i="4"/>
  <c r="N79" i="4"/>
  <c r="AO79" i="4"/>
  <c r="Y79" i="4"/>
  <c r="AC108" i="4"/>
  <c r="AC108" i="10" s="1"/>
  <c r="U108" i="4"/>
  <c r="U108" i="10" s="1"/>
  <c r="AR108" i="4"/>
  <c r="AR108" i="10" s="1"/>
  <c r="AB108" i="4"/>
  <c r="AB108" i="10" s="1"/>
  <c r="AQ108" i="4"/>
  <c r="AQ108" i="10" s="1"/>
  <c r="AA108" i="4"/>
  <c r="AA108" i="10" s="1"/>
  <c r="AP108" i="4"/>
  <c r="AP108" i="10" s="1"/>
  <c r="Z108" i="4"/>
  <c r="Z108" i="10" s="1"/>
  <c r="AQ164" i="4"/>
  <c r="S164" i="4"/>
  <c r="S164" i="10" s="1"/>
  <c r="R164" i="4"/>
  <c r="O164" i="4"/>
  <c r="O164" i="10" s="1"/>
  <c r="N164" i="4"/>
  <c r="N164" i="10" s="1"/>
  <c r="AC164" i="4"/>
  <c r="AC164" i="10" s="1"/>
  <c r="AR164" i="4"/>
  <c r="AR164" i="10" s="1"/>
  <c r="AB164" i="4"/>
  <c r="AB164" i="10" s="1"/>
  <c r="AG80" i="4"/>
  <c r="AG935" i="4" s="1"/>
  <c r="AJ80" i="4"/>
  <c r="AJ935" i="4" s="1"/>
  <c r="T80" i="4"/>
  <c r="T935" i="4" s="1"/>
  <c r="AQ80" i="4"/>
  <c r="AQ935" i="4" s="1"/>
  <c r="AA80" i="4"/>
  <c r="AK80" i="4"/>
  <c r="AK935" i="4" s="1"/>
  <c r="AL80" i="4"/>
  <c r="AL935" i="4" s="1"/>
  <c r="V80" i="4"/>
  <c r="V935" i="4" s="1"/>
  <c r="AP109" i="4"/>
  <c r="AP109" i="10" s="1"/>
  <c r="V109" i="4"/>
  <c r="V109" i="10" s="1"/>
  <c r="R109" i="4"/>
  <c r="R109" i="10" s="1"/>
  <c r="AC109" i="4"/>
  <c r="AC109" i="10" s="1"/>
  <c r="AR109" i="4"/>
  <c r="AR109" i="10" s="1"/>
  <c r="AB109" i="4"/>
  <c r="AB109" i="10" s="1"/>
  <c r="AQ109" i="4"/>
  <c r="AQ109" i="10" s="1"/>
  <c r="AA109" i="4"/>
  <c r="AA109" i="10" s="1"/>
  <c r="Z175" i="4"/>
  <c r="Z175" i="10" s="1"/>
  <c r="M175" i="4"/>
  <c r="M175" i="10" s="1"/>
  <c r="N175" i="4"/>
  <c r="N175" i="10" s="1"/>
  <c r="AC175" i="4"/>
  <c r="AC175" i="10" s="1"/>
  <c r="AR175" i="4"/>
  <c r="AR175" i="10" s="1"/>
  <c r="AB175" i="4"/>
  <c r="AB175" i="10" s="1"/>
  <c r="AQ175" i="4"/>
  <c r="AQ175" i="10" s="1"/>
  <c r="AA175" i="4"/>
  <c r="AA175" i="10" s="1"/>
  <c r="M39" i="4"/>
  <c r="AH81" i="4"/>
  <c r="AH81" i="10" s="1"/>
  <c r="N81" i="4"/>
  <c r="N81" i="10" s="1"/>
  <c r="AC81" i="4"/>
  <c r="AC81" i="10" s="1"/>
  <c r="AR81" i="4"/>
  <c r="AR81" i="10" s="1"/>
  <c r="AB81" i="4"/>
  <c r="AB81" i="10" s="1"/>
  <c r="AQ81" i="4"/>
  <c r="AQ81" i="10" s="1"/>
  <c r="AA81" i="4"/>
  <c r="AA81" i="10" s="1"/>
  <c r="M81" i="4"/>
  <c r="M81" i="10" s="1"/>
  <c r="AM110" i="4"/>
  <c r="AM110" i="10" s="1"/>
  <c r="S110" i="4"/>
  <c r="S110" i="10" s="1"/>
  <c r="AD110" i="4"/>
  <c r="AD110" i="10" s="1"/>
  <c r="N110" i="4"/>
  <c r="N110" i="10" s="1"/>
  <c r="AC110" i="4"/>
  <c r="AC110" i="10" s="1"/>
  <c r="M110" i="10"/>
  <c r="AF110" i="4"/>
  <c r="AF110" i="10" s="1"/>
  <c r="P110" i="4"/>
  <c r="P110" i="10" s="1"/>
  <c r="AI172" i="4"/>
  <c r="AQ172" i="4"/>
  <c r="AQ172" i="10" s="1"/>
  <c r="AH172" i="4"/>
  <c r="R172" i="4"/>
  <c r="AG172" i="4"/>
  <c r="Q172" i="4"/>
  <c r="AF172" i="4"/>
  <c r="AF172" i="10" s="1"/>
  <c r="P172" i="4"/>
  <c r="AR83" i="4"/>
  <c r="AR83" i="10" s="1"/>
  <c r="P83" i="4"/>
  <c r="P83" i="10" s="1"/>
  <c r="AE83" i="4"/>
  <c r="AE83" i="10" s="1"/>
  <c r="O83" i="4"/>
  <c r="O83" i="10" s="1"/>
  <c r="AD83" i="4"/>
  <c r="AD83" i="10" s="1"/>
  <c r="N83" i="4"/>
  <c r="N83" i="10" s="1"/>
  <c r="AG83" i="4"/>
  <c r="AG83" i="10" s="1"/>
  <c r="Q83" i="4"/>
  <c r="Q83" i="10" s="1"/>
  <c r="X118" i="4"/>
  <c r="X118" i="10" s="1"/>
  <c r="AN118" i="4"/>
  <c r="AN118" i="10" s="1"/>
  <c r="T118" i="4"/>
  <c r="T118" i="10" s="1"/>
  <c r="AE118" i="4"/>
  <c r="AE118" i="10" s="1"/>
  <c r="AL118" i="4"/>
  <c r="AL118" i="10" s="1"/>
  <c r="W118" i="4"/>
  <c r="W118" i="10" s="1"/>
  <c r="R118" i="4"/>
  <c r="R118" i="10" s="1"/>
  <c r="Q118" i="4"/>
  <c r="Q118" i="10" s="1"/>
  <c r="U174" i="4"/>
  <c r="U174" i="10" s="1"/>
  <c r="AC174" i="4"/>
  <c r="AC174" i="10" s="1"/>
  <c r="AF174" i="4"/>
  <c r="AF174" i="10" s="1"/>
  <c r="P174" i="4"/>
  <c r="P174" i="10" s="1"/>
  <c r="AE174" i="4"/>
  <c r="AE174" i="10" s="1"/>
  <c r="O174" i="4"/>
  <c r="O174" i="10" s="1"/>
  <c r="AD174" i="4"/>
  <c r="AD174" i="10" s="1"/>
  <c r="N174" i="4"/>
  <c r="N174" i="10" s="1"/>
  <c r="AB67" i="4"/>
  <c r="P67" i="4"/>
  <c r="AE67" i="4"/>
  <c r="O67" i="4"/>
  <c r="AD67" i="4"/>
  <c r="N67" i="4"/>
  <c r="AG67" i="4"/>
  <c r="Q67" i="4"/>
  <c r="U84" i="4"/>
  <c r="U84" i="10" s="1"/>
  <c r="AR84" i="4"/>
  <c r="AR84" i="10" s="1"/>
  <c r="AB84" i="4"/>
  <c r="AB84" i="10" s="1"/>
  <c r="M84" i="4"/>
  <c r="M84" i="10" s="1"/>
  <c r="AE84" i="4"/>
  <c r="AE84" i="10" s="1"/>
  <c r="O84" i="4"/>
  <c r="O84" i="10" s="1"/>
  <c r="AD84" i="4"/>
  <c r="AD84" i="10" s="1"/>
  <c r="N84" i="4"/>
  <c r="N84" i="10" s="1"/>
  <c r="AH119" i="4"/>
  <c r="N119" i="4"/>
  <c r="AC119" i="4"/>
  <c r="M119" i="4"/>
  <c r="AF119" i="4"/>
  <c r="P119" i="4"/>
  <c r="AE119" i="4"/>
  <c r="O119" i="4"/>
  <c r="AF187" i="4"/>
  <c r="AF187" i="10" s="1"/>
  <c r="P187" i="4"/>
  <c r="P187" i="10" s="1"/>
  <c r="AE187" i="4"/>
  <c r="AE187" i="10" s="1"/>
  <c r="O187" i="4"/>
  <c r="O187" i="10" s="1"/>
  <c r="AD187" i="4"/>
  <c r="AD187" i="10" s="1"/>
  <c r="N187" i="4"/>
  <c r="N187" i="10" s="1"/>
  <c r="AC187" i="4"/>
  <c r="AC187" i="10" s="1"/>
  <c r="M187" i="4"/>
  <c r="M187" i="10" s="1"/>
  <c r="Z92" i="4"/>
  <c r="Z92" i="10" s="1"/>
  <c r="AD92" i="4"/>
  <c r="AD92" i="10" s="1"/>
  <c r="AG92" i="4"/>
  <c r="AG92" i="10" s="1"/>
  <c r="Q92" i="4"/>
  <c r="Q92" i="10" s="1"/>
  <c r="AF92" i="4"/>
  <c r="AF92" i="10" s="1"/>
  <c r="P92" i="4"/>
  <c r="P92" i="10" s="1"/>
  <c r="AE92" i="4"/>
  <c r="O92" i="4"/>
  <c r="O92" i="10" s="1"/>
  <c r="AA120" i="4"/>
  <c r="O120" i="4"/>
  <c r="AH120" i="4"/>
  <c r="R120" i="4"/>
  <c r="AG120" i="4"/>
  <c r="Q120" i="4"/>
  <c r="AF120" i="4"/>
  <c r="P120" i="4"/>
  <c r="M176" i="4"/>
  <c r="M176" i="10" s="1"/>
  <c r="AR176" i="4"/>
  <c r="AR176" i="10" s="1"/>
  <c r="AQ176" i="4"/>
  <c r="AQ176" i="10" s="1"/>
  <c r="AP176" i="4"/>
  <c r="AP176" i="10" s="1"/>
  <c r="Z176" i="4"/>
  <c r="Z176" i="10" s="1"/>
  <c r="AG176" i="4"/>
  <c r="AG176" i="10" s="1"/>
  <c r="Q176" i="4"/>
  <c r="Q176" i="10" s="1"/>
  <c r="P176" i="4"/>
  <c r="P176" i="10" s="1"/>
  <c r="U68" i="4"/>
  <c r="U68" i="10" s="1"/>
  <c r="AR68" i="4"/>
  <c r="AR68" i="10" s="1"/>
  <c r="AB68" i="4"/>
  <c r="AB68" i="10" s="1"/>
  <c r="M68" i="4"/>
  <c r="M68" i="10" s="1"/>
  <c r="AE68" i="4"/>
  <c r="AE68" i="10" s="1"/>
  <c r="O68" i="4"/>
  <c r="O68" i="10" s="1"/>
  <c r="AD68" i="4"/>
  <c r="AD68" i="10" s="1"/>
  <c r="N68" i="4"/>
  <c r="N68" i="10" s="1"/>
  <c r="AN71" i="4"/>
  <c r="AN71" i="10" s="1"/>
  <c r="T71" i="4"/>
  <c r="T71" i="10" s="1"/>
  <c r="AE71" i="4"/>
  <c r="AE71" i="10" s="1"/>
  <c r="O71" i="4"/>
  <c r="O71" i="10" s="1"/>
  <c r="AD71" i="4"/>
  <c r="AD71" i="10" s="1"/>
  <c r="N71" i="4"/>
  <c r="N71" i="10" s="1"/>
  <c r="AG71" i="4"/>
  <c r="AG71" i="10" s="1"/>
  <c r="Q71" i="4"/>
  <c r="Q71" i="10" s="1"/>
  <c r="AH105" i="4"/>
  <c r="AH105" i="10" s="1"/>
  <c r="N105" i="4"/>
  <c r="N105" i="10" s="1"/>
  <c r="AG105" i="4"/>
  <c r="AG105" i="10" s="1"/>
  <c r="Q105" i="4"/>
  <c r="Q105" i="10" s="1"/>
  <c r="AF105" i="4"/>
  <c r="AF105" i="10" s="1"/>
  <c r="P105" i="4"/>
  <c r="P105" i="10" s="1"/>
  <c r="AE105" i="4"/>
  <c r="O105" i="4"/>
  <c r="O105" i="10" s="1"/>
  <c r="R171" i="4"/>
  <c r="R171" i="10" s="1"/>
  <c r="Z171" i="4"/>
  <c r="Z171" i="10" s="1"/>
  <c r="AC171" i="4"/>
  <c r="AC171" i="10" s="1"/>
  <c r="AR171" i="4"/>
  <c r="AR171" i="10" s="1"/>
  <c r="AB171" i="4"/>
  <c r="AB171" i="10" s="1"/>
  <c r="AQ171" i="4"/>
  <c r="AQ171" i="10" s="1"/>
  <c r="AA171" i="4"/>
  <c r="AA171" i="10" s="1"/>
  <c r="M171" i="4"/>
  <c r="M171" i="10" s="1"/>
  <c r="AH65" i="4"/>
  <c r="AH65" i="10" s="1"/>
  <c r="N65" i="4"/>
  <c r="N65" i="10" s="1"/>
  <c r="AC65" i="4"/>
  <c r="AC65" i="10" s="1"/>
  <c r="AR65" i="4"/>
  <c r="AR65" i="10" s="1"/>
  <c r="AB65" i="4"/>
  <c r="AB65" i="10" s="1"/>
  <c r="AQ65" i="4"/>
  <c r="AQ65" i="10" s="1"/>
  <c r="AA65" i="4"/>
  <c r="AA65" i="10" s="1"/>
  <c r="M65" i="4"/>
  <c r="M65" i="10" s="1"/>
  <c r="AA106" i="4"/>
  <c r="O106" i="4"/>
  <c r="AD106" i="4"/>
  <c r="N106" i="4"/>
  <c r="AC106" i="4"/>
  <c r="M106" i="4"/>
  <c r="AF106" i="4"/>
  <c r="P106" i="4"/>
  <c r="Y162" i="4"/>
  <c r="Y162" i="10" s="1"/>
  <c r="AR162" i="4"/>
  <c r="AF162" i="4"/>
  <c r="P162" i="4"/>
  <c r="AE162" i="4"/>
  <c r="AE162" i="10" s="1"/>
  <c r="O162" i="4"/>
  <c r="O162" i="10" s="1"/>
  <c r="AD162" i="4"/>
  <c r="AD162" i="10" s="1"/>
  <c r="N162" i="4"/>
  <c r="AQ192" i="4"/>
  <c r="AQ192" i="10" s="1"/>
  <c r="AC192" i="4"/>
  <c r="AC192" i="10" s="1"/>
  <c r="M192" i="4"/>
  <c r="M192" i="10" s="1"/>
  <c r="AF192" i="4"/>
  <c r="AF192" i="10" s="1"/>
  <c r="P192" i="4"/>
  <c r="P192" i="10" s="1"/>
  <c r="O192" i="4"/>
  <c r="O192" i="10" s="1"/>
  <c r="AD192" i="4"/>
  <c r="AD192" i="10" s="1"/>
  <c r="N192" i="4"/>
  <c r="N192" i="10" s="1"/>
  <c r="AL177" i="4"/>
  <c r="AL177" i="10" s="1"/>
  <c r="P177" i="4"/>
  <c r="P177" i="10" s="1"/>
  <c r="AC177" i="4"/>
  <c r="AC177" i="10" s="1"/>
  <c r="AR177" i="4"/>
  <c r="AR177" i="10" s="1"/>
  <c r="AB177" i="4"/>
  <c r="AB177" i="10" s="1"/>
  <c r="AM177" i="4"/>
  <c r="AM177" i="10" s="1"/>
  <c r="V177" i="4"/>
  <c r="V177" i="10" s="1"/>
  <c r="O177" i="4"/>
  <c r="O177" i="10" s="1"/>
  <c r="W82" i="4"/>
  <c r="AE82" i="4"/>
  <c r="AH82" i="4"/>
  <c r="R82" i="4"/>
  <c r="AG82" i="4"/>
  <c r="Q82" i="4"/>
  <c r="AF82" i="4"/>
  <c r="P82" i="4"/>
  <c r="AJ121" i="4"/>
  <c r="AJ121" i="10" s="1"/>
  <c r="P121" i="4"/>
  <c r="P121" i="10" s="1"/>
  <c r="AE121" i="4"/>
  <c r="AE121" i="10" s="1"/>
  <c r="O121" i="4"/>
  <c r="O121" i="10" s="1"/>
  <c r="AD121" i="4"/>
  <c r="AD121" i="10" s="1"/>
  <c r="N121" i="4"/>
  <c r="N121" i="10" s="1"/>
  <c r="AC121" i="4"/>
  <c r="AC121" i="10" s="1"/>
  <c r="M121" i="4"/>
  <c r="M121" i="10" s="1"/>
  <c r="AH189" i="4"/>
  <c r="AH189" i="10" s="1"/>
  <c r="R189" i="4"/>
  <c r="R189" i="10" s="1"/>
  <c r="AG189" i="4"/>
  <c r="AG189" i="10" s="1"/>
  <c r="Q189" i="4"/>
  <c r="Q189" i="10" s="1"/>
  <c r="AF189" i="4"/>
  <c r="AF189" i="10" s="1"/>
  <c r="P189" i="4"/>
  <c r="P189" i="10" s="1"/>
  <c r="AE189" i="4"/>
  <c r="AE189" i="10" s="1"/>
  <c r="O189" i="4"/>
  <c r="O189" i="10" s="1"/>
  <c r="X94" i="4"/>
  <c r="AR94" i="4"/>
  <c r="AM94" i="4"/>
  <c r="W94" i="4"/>
  <c r="AL94" i="4"/>
  <c r="AL93" i="10" s="1"/>
  <c r="V94" i="4"/>
  <c r="V93" i="10" s="1"/>
  <c r="AK94" i="4"/>
  <c r="Q94" i="4"/>
  <c r="Q122" i="4"/>
  <c r="Q122" i="10" s="1"/>
  <c r="P122" i="4"/>
  <c r="P122" i="10" s="1"/>
  <c r="O122" i="4"/>
  <c r="O122" i="10" s="1"/>
  <c r="N122" i="4"/>
  <c r="N122" i="10" s="1"/>
  <c r="O186" i="4"/>
  <c r="O186" i="10" s="1"/>
  <c r="AK186" i="4"/>
  <c r="AK186" i="10" s="1"/>
  <c r="AP69" i="4"/>
  <c r="AP69" i="10" s="1"/>
  <c r="Z123" i="4"/>
  <c r="Z123" i="10" s="1"/>
  <c r="AJ123" i="4"/>
  <c r="AJ123" i="10" s="1"/>
  <c r="Q310" i="4"/>
  <c r="Q310" i="10" s="1"/>
  <c r="AQ45" i="4"/>
  <c r="AQ45" i="10" s="1"/>
  <c r="AL45" i="4"/>
  <c r="AL45" i="10" s="1"/>
  <c r="AK45" i="4"/>
  <c r="AK45" i="10" s="1"/>
  <c r="AJ45" i="4"/>
  <c r="AJ45" i="10" s="1"/>
  <c r="AH40" i="4"/>
  <c r="AG40" i="4"/>
  <c r="AQ43" i="4"/>
  <c r="AQ43" i="10" s="1"/>
  <c r="X70" i="4"/>
  <c r="X70" i="10" s="1"/>
  <c r="AN70" i="4"/>
  <c r="AN70" i="10" s="1"/>
  <c r="Y70" i="4"/>
  <c r="Y70" i="10" s="1"/>
  <c r="AO70" i="4"/>
  <c r="AO70" i="10" s="1"/>
  <c r="Z70" i="4"/>
  <c r="Z70" i="10" s="1"/>
  <c r="AP70" i="4"/>
  <c r="AP70" i="10" s="1"/>
  <c r="W70" i="4"/>
  <c r="W70" i="10" s="1"/>
  <c r="AA70" i="4"/>
  <c r="AA70" i="10" s="1"/>
  <c r="S69" i="4"/>
  <c r="S69" i="10" s="1"/>
  <c r="AI69" i="4"/>
  <c r="AI69" i="10" s="1"/>
  <c r="T69" i="4"/>
  <c r="T69" i="10" s="1"/>
  <c r="AJ69" i="4"/>
  <c r="AJ69" i="10" s="1"/>
  <c r="U69" i="4"/>
  <c r="U69" i="10" s="1"/>
  <c r="AK69" i="4"/>
  <c r="AK69" i="10" s="1"/>
  <c r="AH69" i="4"/>
  <c r="AH69" i="10" s="1"/>
  <c r="Z69" i="4"/>
  <c r="Z69" i="10" s="1"/>
  <c r="AB70" i="4"/>
  <c r="AB70" i="10" s="1"/>
  <c r="AR70" i="4"/>
  <c r="AR70" i="10" s="1"/>
  <c r="AC70" i="4"/>
  <c r="AC70" i="10" s="1"/>
  <c r="N70" i="4"/>
  <c r="N70" i="10" s="1"/>
  <c r="AD70" i="4"/>
  <c r="AD70" i="10" s="1"/>
  <c r="S70" i="4"/>
  <c r="S70" i="10" s="1"/>
  <c r="AM70" i="4"/>
  <c r="AM70" i="10" s="1"/>
  <c r="AQ70" i="4"/>
  <c r="AQ70" i="10" s="1"/>
  <c r="P70" i="4"/>
  <c r="P70" i="10" s="1"/>
  <c r="AF70" i="4"/>
  <c r="AF70" i="10" s="1"/>
  <c r="Q70" i="4"/>
  <c r="Q70" i="10" s="1"/>
  <c r="AG70" i="4"/>
  <c r="AG70" i="10" s="1"/>
  <c r="R70" i="4"/>
  <c r="R70" i="10" s="1"/>
  <c r="AH70" i="4"/>
  <c r="AI70" i="4"/>
  <c r="AI70" i="10" s="1"/>
  <c r="AE70" i="4"/>
  <c r="AE70" i="10" s="1"/>
  <c r="AA69" i="4"/>
  <c r="AA69" i="10" s="1"/>
  <c r="AQ69" i="4"/>
  <c r="AQ69" i="10" s="1"/>
  <c r="AB69" i="4"/>
  <c r="AB69" i="10" s="1"/>
  <c r="AR69" i="4"/>
  <c r="AR69" i="10" s="1"/>
  <c r="AC69" i="4"/>
  <c r="AC69" i="10" s="1"/>
  <c r="M69" i="4"/>
  <c r="M69" i="10" s="1"/>
  <c r="AL69" i="4"/>
  <c r="AL69" i="10" s="1"/>
  <c r="AD69" i="4"/>
  <c r="AD69" i="10" s="1"/>
  <c r="T70" i="4"/>
  <c r="T70" i="10" s="1"/>
  <c r="AJ70" i="4"/>
  <c r="AJ70" i="10" s="1"/>
  <c r="U70" i="4"/>
  <c r="U70" i="10" s="1"/>
  <c r="AK70" i="4"/>
  <c r="AK70" i="10" s="1"/>
  <c r="V70" i="4"/>
  <c r="V70" i="10" s="1"/>
  <c r="AL70" i="4"/>
  <c r="AL70" i="10" s="1"/>
  <c r="O70" i="4"/>
  <c r="O70" i="10" s="1"/>
  <c r="M70" i="4"/>
  <c r="M70" i="10" s="1"/>
  <c r="O69" i="4"/>
  <c r="O69" i="10" s="1"/>
  <c r="AE69" i="4"/>
  <c r="AE69" i="10" s="1"/>
  <c r="P69" i="4"/>
  <c r="P69" i="10" s="1"/>
  <c r="AF69" i="4"/>
  <c r="AF69" i="10" s="1"/>
  <c r="Q69" i="4"/>
  <c r="Q69" i="10" s="1"/>
  <c r="AG69" i="4"/>
  <c r="AG69" i="10" s="1"/>
  <c r="R69" i="4"/>
  <c r="R69" i="10" s="1"/>
  <c r="N69" i="4"/>
  <c r="N69" i="10" s="1"/>
  <c r="AM66" i="4"/>
  <c r="AQ66" i="4"/>
  <c r="AL66" i="4"/>
  <c r="V66" i="4"/>
  <c r="AO66" i="4"/>
  <c r="AO66" i="10" s="1"/>
  <c r="Y66" i="4"/>
  <c r="Y66" i="10" s="1"/>
  <c r="AN66" i="4"/>
  <c r="AN66" i="10" s="1"/>
  <c r="X66" i="4"/>
  <c r="X66" i="10" s="1"/>
  <c r="AM93" i="4"/>
  <c r="S93" i="4"/>
  <c r="AP93" i="4"/>
  <c r="Z93" i="4"/>
  <c r="AO93" i="4"/>
  <c r="Y93" i="4"/>
  <c r="AN93" i="4"/>
  <c r="X93" i="4"/>
  <c r="X93" i="10" s="1"/>
  <c r="X79" i="4"/>
  <c r="AE79" i="4"/>
  <c r="O79" i="4"/>
  <c r="AP79" i="4"/>
  <c r="Z79" i="4"/>
  <c r="AN79" i="4"/>
  <c r="AK79" i="4"/>
  <c r="U79" i="4"/>
  <c r="U933" i="4" s="1"/>
  <c r="AO108" i="4"/>
  <c r="AO108" i="10" s="1"/>
  <c r="AG108" i="4"/>
  <c r="AG108" i="10" s="1"/>
  <c r="AN108" i="4"/>
  <c r="AN108" i="10" s="1"/>
  <c r="X108" i="4"/>
  <c r="X108" i="10" s="1"/>
  <c r="AM108" i="4"/>
  <c r="AM108" i="10" s="1"/>
  <c r="W108" i="4"/>
  <c r="W108" i="10" s="1"/>
  <c r="AL108" i="4"/>
  <c r="AL108" i="10" s="1"/>
  <c r="V108" i="4"/>
  <c r="V108" i="10" s="1"/>
  <c r="AI164" i="4"/>
  <c r="AI164" i="10" s="1"/>
  <c r="AP164" i="4"/>
  <c r="AM164" i="4"/>
  <c r="AL164" i="4"/>
  <c r="AO164" i="4"/>
  <c r="AO164" i="10" s="1"/>
  <c r="Y164" i="4"/>
  <c r="Y164" i="10" s="1"/>
  <c r="AN164" i="4"/>
  <c r="AN164" i="10" s="1"/>
  <c r="X164" i="4"/>
  <c r="X164" i="10" s="1"/>
  <c r="Q80" i="4"/>
  <c r="Q935" i="4" s="1"/>
  <c r="AF80" i="4"/>
  <c r="AF935" i="4" s="1"/>
  <c r="P80" i="4"/>
  <c r="P935" i="4" s="1"/>
  <c r="AM80" i="4"/>
  <c r="W80" i="4"/>
  <c r="W935" i="4" s="1"/>
  <c r="AC80" i="4"/>
  <c r="AC935" i="4" s="1"/>
  <c r="AH80" i="4"/>
  <c r="AH935" i="4" s="1"/>
  <c r="R80" i="4"/>
  <c r="R935" i="4" s="1"/>
  <c r="Z109" i="4"/>
  <c r="Z109" i="10" s="1"/>
  <c r="M109" i="4"/>
  <c r="M109" i="10" s="1"/>
  <c r="AO109" i="4"/>
  <c r="AO109" i="10" s="1"/>
  <c r="Y109" i="4"/>
  <c r="Y109" i="10" s="1"/>
  <c r="AN109" i="4"/>
  <c r="AN109" i="10" s="1"/>
  <c r="X109" i="4"/>
  <c r="X109" i="10" s="1"/>
  <c r="AM109" i="4"/>
  <c r="AM109" i="10" s="1"/>
  <c r="W109" i="4"/>
  <c r="W109" i="10" s="1"/>
  <c r="AP175" i="4"/>
  <c r="AP175" i="10" s="1"/>
  <c r="AH175" i="4"/>
  <c r="AH175" i="10" s="1"/>
  <c r="AO175" i="4"/>
  <c r="AO175" i="10" s="1"/>
  <c r="Y175" i="4"/>
  <c r="Y175" i="10" s="1"/>
  <c r="AN175" i="4"/>
  <c r="AN175" i="10" s="1"/>
  <c r="X175" i="4"/>
  <c r="X175" i="10" s="1"/>
  <c r="AM175" i="4"/>
  <c r="AM175" i="10" s="1"/>
  <c r="W175" i="4"/>
  <c r="W175" i="10" s="1"/>
  <c r="AL81" i="4"/>
  <c r="AL81" i="10" s="1"/>
  <c r="R81" i="4"/>
  <c r="R81" i="10" s="1"/>
  <c r="AO81" i="4"/>
  <c r="AO81" i="10" s="1"/>
  <c r="Y81" i="4"/>
  <c r="Y81" i="10" s="1"/>
  <c r="AN81" i="4"/>
  <c r="AN81" i="10" s="1"/>
  <c r="X81" i="4"/>
  <c r="X81" i="10" s="1"/>
  <c r="AM81" i="4"/>
  <c r="AM81" i="10" s="1"/>
  <c r="W81" i="4"/>
  <c r="W81" i="10" s="1"/>
  <c r="O110" i="4"/>
  <c r="O110" i="10" s="1"/>
  <c r="W110" i="4"/>
  <c r="W110" i="10" s="1"/>
  <c r="AP110" i="4"/>
  <c r="AP110" i="10" s="1"/>
  <c r="Z110" i="4"/>
  <c r="Z110" i="10" s="1"/>
  <c r="AO110" i="4"/>
  <c r="AO110" i="10" s="1"/>
  <c r="Y110" i="4"/>
  <c r="Y110" i="10" s="1"/>
  <c r="AR110" i="4"/>
  <c r="AR110" i="10" s="1"/>
  <c r="AB110" i="4"/>
  <c r="AB110" i="10" s="1"/>
  <c r="AM172" i="4"/>
  <c r="AM172" i="10" s="1"/>
  <c r="S172" i="4"/>
  <c r="AA172" i="4"/>
  <c r="AD172" i="4"/>
  <c r="N172" i="4"/>
  <c r="N172" i="10" s="1"/>
  <c r="AC172" i="4"/>
  <c r="AR172" i="4"/>
  <c r="AB172" i="4"/>
  <c r="AB83" i="4"/>
  <c r="AB83" i="10" s="1"/>
  <c r="AJ83" i="4"/>
  <c r="AJ83" i="10" s="1"/>
  <c r="AQ83" i="4"/>
  <c r="AQ83" i="10" s="1"/>
  <c r="AA83" i="4"/>
  <c r="AA83" i="10" s="1"/>
  <c r="AP83" i="4"/>
  <c r="AP83" i="10" s="1"/>
  <c r="Z83" i="4"/>
  <c r="Z83" i="10" s="1"/>
  <c r="M83" i="4"/>
  <c r="M83" i="10" s="1"/>
  <c r="AC83" i="4"/>
  <c r="AC83" i="10" s="1"/>
  <c r="AK118" i="4"/>
  <c r="AK118" i="10" s="1"/>
  <c r="AC118" i="4"/>
  <c r="AC118" i="10" s="1"/>
  <c r="AJ118" i="4"/>
  <c r="AJ118" i="10" s="1"/>
  <c r="AQ118" i="4"/>
  <c r="AQ118" i="10" s="1"/>
  <c r="AA118" i="4"/>
  <c r="AA118" i="10" s="1"/>
  <c r="AH118" i="4"/>
  <c r="S118" i="4"/>
  <c r="S118" i="10" s="1"/>
  <c r="N118" i="4"/>
  <c r="N118" i="10" s="1"/>
  <c r="AO174" i="4"/>
  <c r="AO174" i="10" s="1"/>
  <c r="AG174" i="4"/>
  <c r="AG174" i="10" s="1"/>
  <c r="AR174" i="4"/>
  <c r="AR174" i="10" s="1"/>
  <c r="AB174" i="4"/>
  <c r="AB174" i="10" s="1"/>
  <c r="AQ174" i="4"/>
  <c r="AQ174" i="10" s="1"/>
  <c r="AA174" i="4"/>
  <c r="AA174" i="10" s="1"/>
  <c r="AP174" i="4"/>
  <c r="AP174" i="10" s="1"/>
  <c r="Z174" i="4"/>
  <c r="Z174" i="10" s="1"/>
  <c r="AR67" i="4"/>
  <c r="AJ67" i="4"/>
  <c r="AQ67" i="4"/>
  <c r="AA67" i="4"/>
  <c r="AP67" i="4"/>
  <c r="Z67" i="4"/>
  <c r="M67" i="4"/>
  <c r="AC67" i="4"/>
  <c r="AO84" i="4"/>
  <c r="AO84" i="10" s="1"/>
  <c r="AC84" i="4"/>
  <c r="AC84" i="10" s="1"/>
  <c r="AN84" i="4"/>
  <c r="AN84" i="10" s="1"/>
  <c r="X84" i="4"/>
  <c r="X84" i="10" s="1"/>
  <c r="AQ84" i="4"/>
  <c r="AQ84" i="10" s="1"/>
  <c r="AA84" i="4"/>
  <c r="AA84" i="10" s="1"/>
  <c r="AP84" i="4"/>
  <c r="AP84" i="10" s="1"/>
  <c r="Z84" i="4"/>
  <c r="Z84" i="10" s="1"/>
  <c r="Z119" i="4"/>
  <c r="R119" i="4"/>
  <c r="AO119" i="4"/>
  <c r="AO119" i="10" s="1"/>
  <c r="Y119" i="4"/>
  <c r="Y119" i="10" s="1"/>
  <c r="AR119" i="4"/>
  <c r="AB119" i="4"/>
  <c r="AQ119" i="4"/>
  <c r="AA119" i="4"/>
  <c r="AA119" i="10" s="1"/>
  <c r="AR187" i="4"/>
  <c r="AR187" i="10" s="1"/>
  <c r="AB187" i="4"/>
  <c r="AB187" i="10" s="1"/>
  <c r="AQ187" i="4"/>
  <c r="AQ187" i="10" s="1"/>
  <c r="AA187" i="4"/>
  <c r="AA187" i="10" s="1"/>
  <c r="AP187" i="4"/>
  <c r="AP187" i="10" s="1"/>
  <c r="Z187" i="4"/>
  <c r="Z187" i="10" s="1"/>
  <c r="AO187" i="4"/>
  <c r="AO187" i="10" s="1"/>
  <c r="Y187" i="4"/>
  <c r="Y187" i="10" s="1"/>
  <c r="AP92" i="4"/>
  <c r="AP92" i="10" s="1"/>
  <c r="AH92" i="4"/>
  <c r="AH92" i="10" s="1"/>
  <c r="N92" i="4"/>
  <c r="N92" i="10" s="1"/>
  <c r="AC92" i="4"/>
  <c r="AC92" i="10" s="1"/>
  <c r="AR92" i="4"/>
  <c r="AR92" i="10" s="1"/>
  <c r="AB92" i="4"/>
  <c r="AQ92" i="4"/>
  <c r="AQ92" i="10" s="1"/>
  <c r="AA92" i="4"/>
  <c r="AA92" i="10" s="1"/>
  <c r="AQ120" i="4"/>
  <c r="AI120" i="4"/>
  <c r="M120" i="4"/>
  <c r="AD120" i="4"/>
  <c r="N120" i="4"/>
  <c r="AC120" i="4"/>
  <c r="AR120" i="4"/>
  <c r="AB120" i="4"/>
  <c r="AO176" i="4"/>
  <c r="AO176" i="10" s="1"/>
  <c r="AN176" i="4"/>
  <c r="AN176" i="10" s="1"/>
  <c r="AM176" i="4"/>
  <c r="AM176" i="10" s="1"/>
  <c r="AK176" i="4"/>
  <c r="AK176" i="10" s="1"/>
  <c r="AL176" i="4"/>
  <c r="AL176" i="10" s="1"/>
  <c r="V176" i="4"/>
  <c r="V176" i="10" s="1"/>
  <c r="AC176" i="4"/>
  <c r="AC176" i="10" s="1"/>
  <c r="AB176" i="4"/>
  <c r="AB176" i="10" s="1"/>
  <c r="AO68" i="4"/>
  <c r="AO68" i="10" s="1"/>
  <c r="AC68" i="4"/>
  <c r="AC68" i="10" s="1"/>
  <c r="AN68" i="4"/>
  <c r="AN68" i="10" s="1"/>
  <c r="X68" i="4"/>
  <c r="X68" i="10" s="1"/>
  <c r="AQ68" i="4"/>
  <c r="AQ68" i="10" s="1"/>
  <c r="AA68" i="4"/>
  <c r="AA68" i="10" s="1"/>
  <c r="AP68" i="4"/>
  <c r="AP68" i="10" s="1"/>
  <c r="Z68" i="4"/>
  <c r="Z68" i="10" s="1"/>
  <c r="P71" i="4"/>
  <c r="P71" i="10" s="1"/>
  <c r="X71" i="4"/>
  <c r="X71" i="10" s="1"/>
  <c r="AQ71" i="4"/>
  <c r="AQ71" i="10" s="1"/>
  <c r="AA71" i="4"/>
  <c r="AA71" i="10" s="1"/>
  <c r="AP71" i="4"/>
  <c r="AP71" i="10" s="1"/>
  <c r="Z71" i="4"/>
  <c r="Z71" i="10" s="1"/>
  <c r="M71" i="10"/>
  <c r="AC71" i="4"/>
  <c r="AC71" i="10" s="1"/>
  <c r="Z105" i="4"/>
  <c r="Z105" i="10" s="1"/>
  <c r="R105" i="4"/>
  <c r="M105" i="4"/>
  <c r="M105" i="10" s="1"/>
  <c r="AC105" i="4"/>
  <c r="AC105" i="10" s="1"/>
  <c r="AR105" i="4"/>
  <c r="AR105" i="10" s="1"/>
  <c r="AB105" i="4"/>
  <c r="AB105" i="10" s="1"/>
  <c r="AQ105" i="4"/>
  <c r="AQ105" i="10" s="1"/>
  <c r="AA105" i="4"/>
  <c r="AA105" i="10" s="1"/>
  <c r="V171" i="4"/>
  <c r="V171" i="10" s="1"/>
  <c r="AD171" i="4"/>
  <c r="AD171" i="10" s="1"/>
  <c r="AO171" i="4"/>
  <c r="AO171" i="10" s="1"/>
  <c r="Y171" i="4"/>
  <c r="Y171" i="10" s="1"/>
  <c r="AN171" i="4"/>
  <c r="AN171" i="10" s="1"/>
  <c r="X171" i="4"/>
  <c r="X171" i="10" s="1"/>
  <c r="AM171" i="4"/>
  <c r="W171" i="4"/>
  <c r="AL65" i="4"/>
  <c r="AL65" i="10" s="1"/>
  <c r="R65" i="4"/>
  <c r="AO65" i="4"/>
  <c r="AO65" i="10" s="1"/>
  <c r="Y65" i="4"/>
  <c r="Y65" i="10" s="1"/>
  <c r="AN65" i="4"/>
  <c r="AN65" i="10" s="1"/>
  <c r="X65" i="4"/>
  <c r="X65" i="10" s="1"/>
  <c r="AM65" i="4"/>
  <c r="AM65" i="10" s="1"/>
  <c r="W65" i="4"/>
  <c r="W65" i="10" s="1"/>
  <c r="AQ106" i="4"/>
  <c r="AQ106" i="10" s="1"/>
  <c r="AI106" i="4"/>
  <c r="AP106" i="4"/>
  <c r="Z106" i="4"/>
  <c r="AO106" i="4"/>
  <c r="AO106" i="10" s="1"/>
  <c r="Y106" i="4"/>
  <c r="Y106" i="10" s="1"/>
  <c r="AR106" i="4"/>
  <c r="AB106" i="4"/>
  <c r="AO162" i="4"/>
  <c r="M162" i="4"/>
  <c r="AG162" i="4"/>
  <c r="AG162" i="10" s="1"/>
  <c r="AB162" i="4"/>
  <c r="AQ162" i="4"/>
  <c r="AA162" i="4"/>
  <c r="AP162" i="4"/>
  <c r="Z162" i="4"/>
  <c r="AM192" i="4"/>
  <c r="AM192" i="10" s="1"/>
  <c r="AO192" i="4"/>
  <c r="AO192" i="10" s="1"/>
  <c r="Y192" i="4"/>
  <c r="Y192" i="10" s="1"/>
  <c r="AR192" i="4"/>
  <c r="AR192" i="10" s="1"/>
  <c r="AB192" i="4"/>
  <c r="AB192" i="10" s="1"/>
  <c r="AA192" i="4"/>
  <c r="AA192" i="10" s="1"/>
  <c r="AP192" i="4"/>
  <c r="AP192" i="10" s="1"/>
  <c r="Z192" i="4"/>
  <c r="Z192" i="10" s="1"/>
  <c r="AD177" i="4"/>
  <c r="U177" i="4"/>
  <c r="AO177" i="4"/>
  <c r="AO177" i="10" s="1"/>
  <c r="Y177" i="4"/>
  <c r="Y177" i="10" s="1"/>
  <c r="AN177" i="4"/>
  <c r="AN177" i="10" s="1"/>
  <c r="X177" i="4"/>
  <c r="X177" i="10" s="1"/>
  <c r="AI177" i="4"/>
  <c r="AI177" i="10" s="1"/>
  <c r="Q177" i="4"/>
  <c r="Q177" i="10" s="1"/>
  <c r="AI82" i="4"/>
  <c r="O82" i="4"/>
  <c r="AD82" i="4"/>
  <c r="N82" i="4"/>
  <c r="AC82" i="4"/>
  <c r="AR82" i="4"/>
  <c r="AB82" i="4"/>
  <c r="AN121" i="4"/>
  <c r="AN121" i="10" s="1"/>
  <c r="T121" i="4"/>
  <c r="T121" i="10" s="1"/>
  <c r="AQ121" i="4"/>
  <c r="AQ121" i="10" s="1"/>
  <c r="AA121" i="4"/>
  <c r="AA121" i="10" s="1"/>
  <c r="AP121" i="4"/>
  <c r="AP121" i="10" s="1"/>
  <c r="Z121" i="4"/>
  <c r="Z121" i="10" s="1"/>
  <c r="AO121" i="4"/>
  <c r="AO121" i="10" s="1"/>
  <c r="Y121" i="4"/>
  <c r="Y121" i="10" s="1"/>
  <c r="M189" i="4"/>
  <c r="M189" i="10" s="1"/>
  <c r="AD189" i="4"/>
  <c r="AD189" i="10" s="1"/>
  <c r="N189" i="4"/>
  <c r="N189" i="10" s="1"/>
  <c r="AC189" i="4"/>
  <c r="AC189" i="10" s="1"/>
  <c r="AR189" i="4"/>
  <c r="AR189" i="10" s="1"/>
  <c r="AB189" i="4"/>
  <c r="AB189" i="10" s="1"/>
  <c r="AQ189" i="4"/>
  <c r="AQ189" i="10" s="1"/>
  <c r="AA189" i="4"/>
  <c r="AA189" i="10" s="1"/>
  <c r="M94" i="4"/>
  <c r="AF94" i="4"/>
  <c r="AI94" i="4"/>
  <c r="S94" i="4"/>
  <c r="AH94" i="4"/>
  <c r="R94" i="4"/>
  <c r="AG94" i="4"/>
  <c r="AO122" i="4"/>
  <c r="AO122" i="10" s="1"/>
  <c r="AN122" i="4"/>
  <c r="AN122" i="10" s="1"/>
  <c r="AM122" i="4"/>
  <c r="AL122" i="4"/>
  <c r="AL122" i="10" s="1"/>
  <c r="AM186" i="4"/>
  <c r="AM186" i="10" s="1"/>
  <c r="AL186" i="4"/>
  <c r="AL186" i="10" s="1"/>
  <c r="U186" i="4"/>
  <c r="V69" i="4"/>
  <c r="V69" i="10" s="1"/>
  <c r="X69" i="4"/>
  <c r="X69" i="10" s="1"/>
  <c r="N123" i="4"/>
  <c r="N123" i="10" s="1"/>
  <c r="AQ416" i="4"/>
  <c r="AP339" i="4"/>
  <c r="AQ35" i="5" s="1"/>
  <c r="Y339" i="4"/>
  <c r="Z35" i="5" s="1"/>
  <c r="Y418" i="4"/>
  <c r="Y418" i="10" s="1"/>
  <c r="AJ418" i="4"/>
  <c r="AJ418" i="10" s="1"/>
  <c r="V418" i="4"/>
  <c r="V418" i="10" s="1"/>
  <c r="Z309" i="4"/>
  <c r="Z309" i="10" s="1"/>
  <c r="AE309" i="4"/>
  <c r="AE296" i="4" s="1"/>
  <c r="AE296" i="10" s="1"/>
  <c r="Y310" i="4"/>
  <c r="Y310" i="10" s="1"/>
  <c r="N310" i="4"/>
  <c r="N310" i="10" s="1"/>
  <c r="AD310" i="4"/>
  <c r="AD310" i="10" s="1"/>
  <c r="AD32" i="4"/>
  <c r="AD58" i="4" s="1"/>
  <c r="AD60" i="11" s="1"/>
  <c r="S32" i="4"/>
  <c r="AI32" i="4"/>
  <c r="AI58" i="4" s="1"/>
  <c r="AI60" i="11" s="1"/>
  <c r="T32" i="4"/>
  <c r="T58" i="4" s="1"/>
  <c r="T60" i="11" s="1"/>
  <c r="AJ32" i="4"/>
  <c r="AH32" i="4"/>
  <c r="AO32" i="4"/>
  <c r="V32" i="4"/>
  <c r="W32" i="4"/>
  <c r="AM32" i="4"/>
  <c r="X32" i="4"/>
  <c r="AN32" i="4"/>
  <c r="Z32" i="4"/>
  <c r="Y32" i="4"/>
  <c r="AK32" i="4"/>
  <c r="Q32" i="4"/>
  <c r="AL32" i="4"/>
  <c r="AE32" i="4"/>
  <c r="AF32" i="4"/>
  <c r="AP32" i="4"/>
  <c r="N32" i="4"/>
  <c r="AG32" i="4"/>
  <c r="AA32" i="4"/>
  <c r="AQ32" i="4"/>
  <c r="AB32" i="4"/>
  <c r="AB58" i="4" s="1"/>
  <c r="AB60" i="11" s="1"/>
  <c r="AR32" i="4"/>
  <c r="M32" i="4"/>
  <c r="R32" i="4"/>
  <c r="AC32" i="4"/>
  <c r="AC58" i="4" s="1"/>
  <c r="AC60" i="11" s="1"/>
  <c r="O32" i="4"/>
  <c r="P32" i="4"/>
  <c r="U32" i="4"/>
  <c r="Q30" i="4"/>
  <c r="AG30" i="4"/>
  <c r="R30" i="4"/>
  <c r="AH30" i="4"/>
  <c r="S30" i="4"/>
  <c r="W30" i="4"/>
  <c r="AF30" i="4"/>
  <c r="AJ30" i="4"/>
  <c r="N31" i="4"/>
  <c r="AD31" i="4"/>
  <c r="O31" i="4"/>
  <c r="AE31" i="4"/>
  <c r="T31" i="4"/>
  <c r="X31" i="4"/>
  <c r="AG31" i="4"/>
  <c r="AK31" i="4"/>
  <c r="Q28" i="4"/>
  <c r="AG28" i="4"/>
  <c r="R28" i="4"/>
  <c r="AH28" i="4"/>
  <c r="S28" i="4"/>
  <c r="AI28" i="4"/>
  <c r="AR28" i="4"/>
  <c r="AJ28" i="4"/>
  <c r="N29" i="4"/>
  <c r="O29" i="4"/>
  <c r="T29" i="4"/>
  <c r="AF29" i="4"/>
  <c r="M29" i="4"/>
  <c r="AK29" i="4"/>
  <c r="AP29" i="4"/>
  <c r="Y29" i="4"/>
  <c r="O26" i="4"/>
  <c r="AE26" i="4"/>
  <c r="P26" i="4"/>
  <c r="AF26" i="4"/>
  <c r="Q26" i="4"/>
  <c r="AG26" i="4"/>
  <c r="AP26" i="4"/>
  <c r="R26" i="4"/>
  <c r="P27" i="4"/>
  <c r="AF27" i="4"/>
  <c r="Q27" i="4"/>
  <c r="AG27" i="4"/>
  <c r="R27" i="4"/>
  <c r="AH27" i="4"/>
  <c r="AQ27" i="4"/>
  <c r="M27" i="4"/>
  <c r="U30" i="4"/>
  <c r="AK30" i="4"/>
  <c r="V30" i="4"/>
  <c r="AL30" i="4"/>
  <c r="AA30" i="4"/>
  <c r="AM30" i="4"/>
  <c r="AN30" i="4"/>
  <c r="AR30" i="4"/>
  <c r="R31" i="4"/>
  <c r="AH31" i="4"/>
  <c r="S31" i="4"/>
  <c r="AI31" i="4"/>
  <c r="AB31" i="4"/>
  <c r="AN31" i="4"/>
  <c r="AO31" i="4"/>
  <c r="P31" i="4"/>
  <c r="U28" i="4"/>
  <c r="AK28" i="4"/>
  <c r="V28" i="4"/>
  <c r="AL28" i="4"/>
  <c r="W28" i="4"/>
  <c r="AM28" i="4"/>
  <c r="P28" i="4"/>
  <c r="AN28" i="4"/>
  <c r="R29" i="4"/>
  <c r="S29" i="4"/>
  <c r="X29" i="4"/>
  <c r="AJ29" i="4"/>
  <c r="Q29" i="4"/>
  <c r="AO29" i="4"/>
  <c r="AL29" i="4"/>
  <c r="AI29" i="4"/>
  <c r="S26" i="4"/>
  <c r="AI26" i="4"/>
  <c r="T26" i="4"/>
  <c r="AJ26" i="4"/>
  <c r="U26" i="4"/>
  <c r="AK26" i="4"/>
  <c r="AH26" i="4"/>
  <c r="T27" i="4"/>
  <c r="AJ27" i="4"/>
  <c r="U27" i="4"/>
  <c r="AK27" i="4"/>
  <c r="V27" i="4"/>
  <c r="AL27" i="4"/>
  <c r="O27" i="4"/>
  <c r="AM27" i="4"/>
  <c r="Y30" i="4"/>
  <c r="AO30" i="4"/>
  <c r="Z30" i="4"/>
  <c r="AP30" i="4"/>
  <c r="AI30" i="4"/>
  <c r="P30" i="4"/>
  <c r="T30" i="4"/>
  <c r="O30" i="4"/>
  <c r="V31" i="4"/>
  <c r="AL31" i="4"/>
  <c r="W31" i="4"/>
  <c r="AM31" i="4"/>
  <c r="AJ31" i="4"/>
  <c r="Q31" i="4"/>
  <c r="U31" i="4"/>
  <c r="AF31" i="4"/>
  <c r="Y28" i="4"/>
  <c r="AO28" i="4"/>
  <c r="Z28" i="4"/>
  <c r="AP28" i="4"/>
  <c r="AA28" i="4"/>
  <c r="AQ28" i="4"/>
  <c r="AF28" i="4"/>
  <c r="X28" i="4"/>
  <c r="V29" i="4"/>
  <c r="W29" i="4"/>
  <c r="AB29" i="4"/>
  <c r="AN29" i="4"/>
  <c r="AC29" i="4"/>
  <c r="U29" i="4"/>
  <c r="AE29" i="4"/>
  <c r="AQ29" i="4"/>
  <c r="W26" i="4"/>
  <c r="AM26" i="4"/>
  <c r="X26" i="4"/>
  <c r="AN26" i="4"/>
  <c r="Y26" i="4"/>
  <c r="AO26" i="4"/>
  <c r="N26" i="4"/>
  <c r="AL26" i="4"/>
  <c r="X27" i="4"/>
  <c r="AN27" i="4"/>
  <c r="Y27" i="4"/>
  <c r="AO27" i="4"/>
  <c r="Z27" i="4"/>
  <c r="AP27" i="4"/>
  <c r="AE27" i="4"/>
  <c r="W27" i="4"/>
  <c r="AI27" i="4"/>
  <c r="N27" i="4"/>
  <c r="V26" i="4"/>
  <c r="AR26" i="4"/>
  <c r="AD29" i="4"/>
  <c r="AR29" i="4"/>
  <c r="AM41" i="4"/>
  <c r="N41" i="4"/>
  <c r="AK39" i="4"/>
  <c r="M28" i="4"/>
  <c r="O28" i="4"/>
  <c r="M31" i="4"/>
  <c r="AQ31" i="4"/>
  <c r="AE30" i="4"/>
  <c r="M30" i="4"/>
  <c r="Z416" i="4"/>
  <c r="AF339" i="4"/>
  <c r="AG35" i="5" s="1"/>
  <c r="M339" i="4"/>
  <c r="N35" i="5" s="1"/>
  <c r="X294" i="4"/>
  <c r="P294" i="4"/>
  <c r="U294" i="4"/>
  <c r="AP773" i="4"/>
  <c r="AQ70" i="5" s="1"/>
  <c r="AP309" i="4"/>
  <c r="AO310" i="4"/>
  <c r="AO310" i="10" s="1"/>
  <c r="R310" i="4"/>
  <c r="R310" i="10" s="1"/>
  <c r="AN42" i="4"/>
  <c r="AN42" i="10" s="1"/>
  <c r="AC42" i="4"/>
  <c r="AC42" i="10" s="1"/>
  <c r="N42" i="4"/>
  <c r="N42" i="10" s="1"/>
  <c r="AD42" i="4"/>
  <c r="AD42" i="10" s="1"/>
  <c r="O42" i="4"/>
  <c r="O42" i="10" s="1"/>
  <c r="AE42" i="4"/>
  <c r="AE42" i="10" s="1"/>
  <c r="AB42" i="4"/>
  <c r="AB42" i="10" s="1"/>
  <c r="AF42" i="4"/>
  <c r="AF42" i="10" s="1"/>
  <c r="T42" i="4"/>
  <c r="T42" i="10" s="1"/>
  <c r="Q42" i="4"/>
  <c r="Q42" i="10" s="1"/>
  <c r="AG42" i="4"/>
  <c r="AG42" i="10" s="1"/>
  <c r="R42" i="4"/>
  <c r="R42" i="10" s="1"/>
  <c r="AH42" i="4"/>
  <c r="AH42" i="10" s="1"/>
  <c r="S42" i="4"/>
  <c r="S42" i="10" s="1"/>
  <c r="AI42" i="4"/>
  <c r="AI42" i="10" s="1"/>
  <c r="AR42" i="4"/>
  <c r="AR42" i="10" s="1"/>
  <c r="Z42" i="4"/>
  <c r="Z42" i="10" s="1"/>
  <c r="AA42" i="4"/>
  <c r="AA42" i="10" s="1"/>
  <c r="P42" i="4"/>
  <c r="P42" i="10" s="1"/>
  <c r="U42" i="4"/>
  <c r="U42" i="10" s="1"/>
  <c r="AK42" i="4"/>
  <c r="AK42" i="10" s="1"/>
  <c r="V42" i="4"/>
  <c r="V42" i="10" s="1"/>
  <c r="AL42" i="4"/>
  <c r="AL42" i="10" s="1"/>
  <c r="W42" i="4"/>
  <c r="W42" i="10" s="1"/>
  <c r="AM42" i="4"/>
  <c r="AM42" i="10" s="1"/>
  <c r="M42" i="4"/>
  <c r="M42" i="10" s="1"/>
  <c r="X42" i="4"/>
  <c r="X42" i="10" s="1"/>
  <c r="AJ42" i="4"/>
  <c r="AJ42" i="10" s="1"/>
  <c r="Y42" i="4"/>
  <c r="Y42" i="10" s="1"/>
  <c r="AO42" i="4"/>
  <c r="AO42" i="10" s="1"/>
  <c r="AP42" i="4"/>
  <c r="AP42" i="10" s="1"/>
  <c r="AQ42" i="4"/>
  <c r="AQ42" i="10" s="1"/>
  <c r="N39" i="4"/>
  <c r="AD39" i="4"/>
  <c r="O39" i="4"/>
  <c r="AE39" i="4"/>
  <c r="P39" i="4"/>
  <c r="AF39" i="4"/>
  <c r="Y39" i="4"/>
  <c r="Q39" i="4"/>
  <c r="P41" i="4"/>
  <c r="AF41" i="4"/>
  <c r="Q41" i="4"/>
  <c r="AG41" i="4"/>
  <c r="R41" i="4"/>
  <c r="AH41" i="4"/>
  <c r="AA41" i="4"/>
  <c r="S41" i="4"/>
  <c r="O44" i="4"/>
  <c r="O44" i="10" s="1"/>
  <c r="AE44" i="4"/>
  <c r="AE44" i="10" s="1"/>
  <c r="P44" i="4"/>
  <c r="P44" i="10" s="1"/>
  <c r="AF44" i="4"/>
  <c r="AF44" i="10" s="1"/>
  <c r="M44" i="4"/>
  <c r="M44" i="10" s="1"/>
  <c r="AC44" i="4"/>
  <c r="AC44" i="10" s="1"/>
  <c r="N44" i="4"/>
  <c r="N44" i="10" s="1"/>
  <c r="V44" i="4"/>
  <c r="V44" i="10" s="1"/>
  <c r="R43" i="4"/>
  <c r="R43" i="10" s="1"/>
  <c r="AH43" i="4"/>
  <c r="AH43" i="10" s="1"/>
  <c r="O43" i="4"/>
  <c r="O43" i="10" s="1"/>
  <c r="AE43" i="4"/>
  <c r="AE43" i="10" s="1"/>
  <c r="P43" i="4"/>
  <c r="P43" i="10" s="1"/>
  <c r="AF43" i="4"/>
  <c r="AF43" i="10" s="1"/>
  <c r="AC43" i="4"/>
  <c r="AC43" i="10" s="1"/>
  <c r="AO43" i="4"/>
  <c r="AO43" i="10" s="1"/>
  <c r="S40" i="4"/>
  <c r="AI40" i="4"/>
  <c r="T40" i="4"/>
  <c r="AJ40" i="4"/>
  <c r="Q40" i="4"/>
  <c r="R39" i="4"/>
  <c r="AH39" i="4"/>
  <c r="S39" i="4"/>
  <c r="AI39" i="4"/>
  <c r="T39" i="4"/>
  <c r="AJ39" i="4"/>
  <c r="AO39" i="4"/>
  <c r="U39" i="4"/>
  <c r="T41" i="4"/>
  <c r="AJ41" i="4"/>
  <c r="U41" i="4"/>
  <c r="AK41" i="4"/>
  <c r="V41" i="4"/>
  <c r="AL41" i="4"/>
  <c r="AQ41" i="4"/>
  <c r="W41" i="4"/>
  <c r="S44" i="4"/>
  <c r="S44" i="10" s="1"/>
  <c r="AI44" i="4"/>
  <c r="AI44" i="10" s="1"/>
  <c r="T44" i="4"/>
  <c r="T44" i="10" s="1"/>
  <c r="AJ44" i="4"/>
  <c r="AJ44" i="10" s="1"/>
  <c r="Q44" i="4"/>
  <c r="Q44" i="10" s="1"/>
  <c r="AG44" i="4"/>
  <c r="AG44" i="10" s="1"/>
  <c r="AD44" i="4"/>
  <c r="AD44" i="10" s="1"/>
  <c r="AL44" i="4"/>
  <c r="AL44" i="10" s="1"/>
  <c r="V43" i="4"/>
  <c r="V43" i="10" s="1"/>
  <c r="AL43" i="4"/>
  <c r="AL43" i="10" s="1"/>
  <c r="S43" i="4"/>
  <c r="S43" i="10" s="1"/>
  <c r="AI43" i="4"/>
  <c r="AI43" i="10" s="1"/>
  <c r="T43" i="4"/>
  <c r="T43" i="10" s="1"/>
  <c r="AJ43" i="4"/>
  <c r="AJ43" i="10" s="1"/>
  <c r="Q43" i="4"/>
  <c r="Q43" i="10" s="1"/>
  <c r="Y43" i="4"/>
  <c r="Y43" i="10" s="1"/>
  <c r="W40" i="4"/>
  <c r="AM40" i="4"/>
  <c r="X40" i="4"/>
  <c r="AN40" i="4"/>
  <c r="U40" i="4"/>
  <c r="V39" i="4"/>
  <c r="AL39" i="4"/>
  <c r="W39" i="4"/>
  <c r="AM39" i="4"/>
  <c r="X39" i="4"/>
  <c r="AN39" i="4"/>
  <c r="AG39" i="4"/>
  <c r="X41" i="4"/>
  <c r="AN41" i="4"/>
  <c r="Y41" i="4"/>
  <c r="AO41" i="4"/>
  <c r="Z41" i="4"/>
  <c r="AP41" i="4"/>
  <c r="O41" i="4"/>
  <c r="AI41" i="4"/>
  <c r="W44" i="4"/>
  <c r="W44" i="10" s="1"/>
  <c r="AM44" i="4"/>
  <c r="AM44" i="10" s="1"/>
  <c r="X44" i="4"/>
  <c r="X44" i="10" s="1"/>
  <c r="AN44" i="4"/>
  <c r="AN44" i="10" s="1"/>
  <c r="U44" i="4"/>
  <c r="U44" i="10" s="1"/>
  <c r="AK44" i="4"/>
  <c r="AK44" i="10" s="1"/>
  <c r="R44" i="4"/>
  <c r="R44" i="10" s="1"/>
  <c r="AP44" i="4"/>
  <c r="AP44" i="10" s="1"/>
  <c r="Z43" i="4"/>
  <c r="Z43" i="10" s="1"/>
  <c r="AP43" i="4"/>
  <c r="AP43" i="10" s="1"/>
  <c r="W43" i="4"/>
  <c r="W43" i="10" s="1"/>
  <c r="AM43" i="4"/>
  <c r="AM43" i="10" s="1"/>
  <c r="X43" i="4"/>
  <c r="X43" i="10" s="1"/>
  <c r="AN43" i="4"/>
  <c r="AN43" i="10" s="1"/>
  <c r="AG43" i="4"/>
  <c r="AG43" i="10" s="1"/>
  <c r="AK43" i="4"/>
  <c r="AK43" i="10" s="1"/>
  <c r="AA40" i="4"/>
  <c r="AQ40" i="4"/>
  <c r="AB40" i="4"/>
  <c r="AR40" i="4"/>
  <c r="Y40" i="4"/>
  <c r="AA45" i="4"/>
  <c r="AA45" i="10" s="1"/>
  <c r="S45" i="4"/>
  <c r="S45" i="10" s="1"/>
  <c r="AP45" i="4"/>
  <c r="AP45" i="10" s="1"/>
  <c r="Z45" i="4"/>
  <c r="Z45" i="10" s="1"/>
  <c r="AO45" i="4"/>
  <c r="AO45" i="10" s="1"/>
  <c r="Y45" i="4"/>
  <c r="Y45" i="10" s="1"/>
  <c r="AN45" i="4"/>
  <c r="AN45" i="10" s="1"/>
  <c r="X45" i="4"/>
  <c r="X45" i="10" s="1"/>
  <c r="V40" i="4"/>
  <c r="N40" i="4"/>
  <c r="AK40" i="4"/>
  <c r="AF40" i="4"/>
  <c r="AF40" i="10" s="1"/>
  <c r="U43" i="4"/>
  <c r="U43" i="10" s="1"/>
  <c r="AA43" i="4"/>
  <c r="AA43" i="10" s="1"/>
  <c r="AH44" i="4"/>
  <c r="AH44" i="10" s="1"/>
  <c r="AB44" i="4"/>
  <c r="AB44" i="10" s="1"/>
  <c r="S27" i="4"/>
  <c r="AC27" i="4"/>
  <c r="AD26" i="4"/>
  <c r="AB26" i="4"/>
  <c r="AM29" i="4"/>
  <c r="AA29" i="4"/>
  <c r="AE41" i="4"/>
  <c r="AC41" i="4"/>
  <c r="AC39" i="4"/>
  <c r="AA39" i="4"/>
  <c r="T28" i="4"/>
  <c r="AD28" i="4"/>
  <c r="AC31" i="4"/>
  <c r="AA31" i="4"/>
  <c r="AB30" i="4"/>
  <c r="AD30" i="4"/>
  <c r="P219" i="4"/>
  <c r="Q24" i="5" s="1"/>
  <c r="AN416" i="4"/>
  <c r="AD339" i="4"/>
  <c r="AE35" i="5" s="1"/>
  <c r="AI339" i="4"/>
  <c r="AJ35" i="5" s="1"/>
  <c r="T339" i="4"/>
  <c r="U35" i="5" s="1"/>
  <c r="Q339" i="4"/>
  <c r="R35" i="5" s="1"/>
  <c r="M268" i="4"/>
  <c r="W295" i="4"/>
  <c r="O295" i="4"/>
  <c r="AN295" i="4"/>
  <c r="Y294" i="4"/>
  <c r="AM309" i="4"/>
  <c r="AM309" i="10" s="1"/>
  <c r="AL310" i="4"/>
  <c r="AL310" i="10" s="1"/>
  <c r="AR43" i="4"/>
  <c r="AR43" i="10" s="1"/>
  <c r="M43" i="4"/>
  <c r="M43" i="10" s="1"/>
  <c r="AO44" i="4"/>
  <c r="AO44" i="10" s="1"/>
  <c r="AQ44" i="4"/>
  <c r="AQ44" i="10" s="1"/>
  <c r="AA27" i="4"/>
  <c r="AR27" i="4"/>
  <c r="Z26" i="4"/>
  <c r="AQ26" i="4"/>
  <c r="AH29" i="4"/>
  <c r="P29" i="4"/>
  <c r="M41" i="4"/>
  <c r="AR41" i="4"/>
  <c r="AR39" i="4"/>
  <c r="AP39" i="4"/>
  <c r="AB28" i="4"/>
  <c r="N28" i="4"/>
  <c r="Y31" i="4"/>
  <c r="AP31" i="4"/>
  <c r="X30" i="4"/>
  <c r="N30" i="4"/>
  <c r="AL259" i="4"/>
  <c r="W45" i="4"/>
  <c r="W45" i="10" s="1"/>
  <c r="O45" i="4"/>
  <c r="O45" i="10" s="1"/>
  <c r="AH45" i="4"/>
  <c r="AH45" i="10" s="1"/>
  <c r="R45" i="4"/>
  <c r="R45" i="10" s="1"/>
  <c r="AG45" i="4"/>
  <c r="AG45" i="10" s="1"/>
  <c r="Q45" i="4"/>
  <c r="Q45" i="10" s="1"/>
  <c r="AF45" i="4"/>
  <c r="AF45" i="10" s="1"/>
  <c r="P45" i="4"/>
  <c r="P45" i="10" s="1"/>
  <c r="R40" i="4"/>
  <c r="Z40" i="4"/>
  <c r="AC40" i="4"/>
  <c r="AE40" i="4"/>
  <c r="AB43" i="4"/>
  <c r="AB43" i="10" s="1"/>
  <c r="AD43" i="4"/>
  <c r="AD43" i="10" s="1"/>
  <c r="Y44" i="4"/>
  <c r="Y44" i="10" s="1"/>
  <c r="AA44" i="4"/>
  <c r="AA44" i="10" s="1"/>
  <c r="AD27" i="4"/>
  <c r="AB27" i="4"/>
  <c r="AC26" i="4"/>
  <c r="AA26" i="4"/>
  <c r="AG29" i="4"/>
  <c r="Z29" i="4"/>
  <c r="AD41" i="4"/>
  <c r="AB41" i="4"/>
  <c r="AB39" i="4"/>
  <c r="Z39" i="4"/>
  <c r="AE28" i="4"/>
  <c r="AC28" i="4"/>
  <c r="AR31" i="4"/>
  <c r="Z31" i="4"/>
  <c r="AQ30" i="4"/>
  <c r="AC30" i="4"/>
  <c r="Y200" i="4"/>
  <c r="AP812" i="4"/>
  <c r="AQ73" i="5" s="1"/>
  <c r="AP792" i="4"/>
  <c r="AP792" i="10" s="1"/>
  <c r="AC760" i="4"/>
  <c r="AD69" i="5" s="1"/>
  <c r="AC740" i="4"/>
  <c r="AC740" i="10" s="1"/>
  <c r="Z760" i="4"/>
  <c r="AA69" i="5" s="1"/>
  <c r="Z740" i="4"/>
  <c r="Z740" i="10" s="1"/>
  <c r="AA760" i="4"/>
  <c r="AB69" i="5" s="1"/>
  <c r="AA740" i="4"/>
  <c r="AA740" i="10" s="1"/>
  <c r="AB760" i="4"/>
  <c r="AC69" i="5" s="1"/>
  <c r="AB740" i="4"/>
  <c r="AB740" i="10" s="1"/>
  <c r="AR416" i="4"/>
  <c r="V433" i="4"/>
  <c r="W43" i="5" s="1"/>
  <c r="V413" i="4"/>
  <c r="V413" i="10" s="1"/>
  <c r="AL433" i="4"/>
  <c r="AM43" i="5" s="1"/>
  <c r="AL413" i="4"/>
  <c r="AL413" i="10" s="1"/>
  <c r="AA413" i="4"/>
  <c r="AA413" i="10" s="1"/>
  <c r="AA433" i="4"/>
  <c r="AB43" i="5" s="1"/>
  <c r="AQ413" i="4"/>
  <c r="AQ413" i="10" s="1"/>
  <c r="AQ433" i="4"/>
  <c r="AR43" i="5" s="1"/>
  <c r="AB413" i="4"/>
  <c r="AB413" i="10" s="1"/>
  <c r="AB433" i="4"/>
  <c r="AC43" i="5" s="1"/>
  <c r="AR413" i="4"/>
  <c r="AR413" i="10" s="1"/>
  <c r="AR433" i="4"/>
  <c r="AS43" i="5" s="1"/>
  <c r="Y433" i="4"/>
  <c r="Z43" i="5" s="1"/>
  <c r="Y413" i="4"/>
  <c r="Y413" i="10" s="1"/>
  <c r="AO433" i="4"/>
  <c r="AP43" i="5" s="1"/>
  <c r="AO413" i="4"/>
  <c r="AO413" i="10" s="1"/>
  <c r="S219" i="4"/>
  <c r="T24" i="5" s="1"/>
  <c r="S259" i="4"/>
  <c r="AA259" i="4"/>
  <c r="P259" i="4"/>
  <c r="AF259" i="4"/>
  <c r="M259" i="4"/>
  <c r="AC259" i="4"/>
  <c r="N259" i="4"/>
  <c r="AD259" i="4"/>
  <c r="Y795" i="4"/>
  <c r="Y795" i="10" s="1"/>
  <c r="Q795" i="4"/>
  <c r="Q795" i="10" s="1"/>
  <c r="N795" i="4"/>
  <c r="N795" i="10" s="1"/>
  <c r="AD795" i="4"/>
  <c r="AD795" i="10" s="1"/>
  <c r="O795" i="4"/>
  <c r="O795" i="10" s="1"/>
  <c r="AE795" i="4"/>
  <c r="AE795" i="10" s="1"/>
  <c r="P795" i="4"/>
  <c r="P795" i="10" s="1"/>
  <c r="AF795" i="4"/>
  <c r="AF795" i="10" s="1"/>
  <c r="W797" i="4"/>
  <c r="S797" i="4"/>
  <c r="X797" i="4"/>
  <c r="M797" i="4"/>
  <c r="AC797" i="4"/>
  <c r="V797" i="4"/>
  <c r="AH797" i="4"/>
  <c r="AM797" i="4"/>
  <c r="X741" i="4"/>
  <c r="P741" i="4"/>
  <c r="M741" i="4"/>
  <c r="AC741" i="4"/>
  <c r="N741" i="4"/>
  <c r="AD741" i="4"/>
  <c r="O741" i="4"/>
  <c r="AE741" i="4"/>
  <c r="R537" i="4"/>
  <c r="S51" i="5" s="1"/>
  <c r="R517" i="4"/>
  <c r="R517" i="10" s="1"/>
  <c r="Z537" i="4"/>
  <c r="AA51" i="5" s="1"/>
  <c r="Z517" i="4"/>
  <c r="Z517" i="10" s="1"/>
  <c r="M537" i="4"/>
  <c r="N51" i="5" s="1"/>
  <c r="M517" i="4"/>
  <c r="N537" i="4"/>
  <c r="O51" i="5" s="1"/>
  <c r="N517" i="4"/>
  <c r="N517" i="10" s="1"/>
  <c r="O517" i="4"/>
  <c r="O517" i="10" s="1"/>
  <c r="O537" i="4"/>
  <c r="P51" i="5" s="1"/>
  <c r="AE517" i="4"/>
  <c r="AE517" i="10" s="1"/>
  <c r="AE537" i="4"/>
  <c r="AF51" i="5" s="1"/>
  <c r="P537" i="4"/>
  <c r="Q51" i="5" s="1"/>
  <c r="P517" i="4"/>
  <c r="P517" i="10" s="1"/>
  <c r="AF537" i="4"/>
  <c r="AG51" i="5" s="1"/>
  <c r="AF517" i="4"/>
  <c r="AF517" i="10" s="1"/>
  <c r="R485" i="4"/>
  <c r="S47" i="5" s="1"/>
  <c r="R465" i="4"/>
  <c r="R465" i="10" s="1"/>
  <c r="M485" i="4"/>
  <c r="N47" i="5" s="1"/>
  <c r="N485" i="4"/>
  <c r="O47" i="5" s="1"/>
  <c r="N465" i="4"/>
  <c r="N465" i="10" s="1"/>
  <c r="Q485" i="4"/>
  <c r="R47" i="5" s="1"/>
  <c r="Q465" i="4"/>
  <c r="Q465" i="10" s="1"/>
  <c r="O465" i="4"/>
  <c r="O465" i="10" s="1"/>
  <c r="O485" i="4"/>
  <c r="P47" i="5" s="1"/>
  <c r="AE465" i="4"/>
  <c r="AE465" i="10" s="1"/>
  <c r="AE485" i="4"/>
  <c r="AF47" i="5" s="1"/>
  <c r="P465" i="4"/>
  <c r="P465" i="10" s="1"/>
  <c r="P485" i="4"/>
  <c r="Q47" i="5" s="1"/>
  <c r="AF465" i="4"/>
  <c r="AF465" i="10" s="1"/>
  <c r="AF485" i="4"/>
  <c r="AG47" i="5" s="1"/>
  <c r="AC522" i="4"/>
  <c r="U522" i="4"/>
  <c r="P522" i="4"/>
  <c r="Q522" i="4"/>
  <c r="N522" i="4"/>
  <c r="AD522" i="4"/>
  <c r="O522" i="4"/>
  <c r="AE522" i="4"/>
  <c r="T563" i="4"/>
  <c r="U53" i="5" s="1"/>
  <c r="AB563" i="4"/>
  <c r="AC53" i="5" s="1"/>
  <c r="O563" i="4"/>
  <c r="P53" i="5" s="1"/>
  <c r="P563" i="4"/>
  <c r="Q53" i="5" s="1"/>
  <c r="M563" i="4"/>
  <c r="N53" i="5" s="1"/>
  <c r="AC563" i="4"/>
  <c r="AD53" i="5" s="1"/>
  <c r="N563" i="4"/>
  <c r="O53" i="5" s="1"/>
  <c r="AD563" i="4"/>
  <c r="AE53" i="5" s="1"/>
  <c r="U306" i="4"/>
  <c r="U306" i="10" s="1"/>
  <c r="U326" i="4"/>
  <c r="V34" i="5" s="1"/>
  <c r="M326" i="4"/>
  <c r="N34" i="5" s="1"/>
  <c r="N326" i="4"/>
  <c r="O34" i="5" s="1"/>
  <c r="N306" i="4"/>
  <c r="N306" i="10" s="1"/>
  <c r="AD326" i="4"/>
  <c r="AE34" i="5" s="1"/>
  <c r="AD306" i="4"/>
  <c r="AD306" i="10" s="1"/>
  <c r="O306" i="4"/>
  <c r="O306" i="10" s="1"/>
  <c r="O326" i="4"/>
  <c r="P34" i="5" s="1"/>
  <c r="AE306" i="4"/>
  <c r="AE306" i="10" s="1"/>
  <c r="AE326" i="4"/>
  <c r="AF34" i="5" s="1"/>
  <c r="P306" i="4"/>
  <c r="P306" i="10" s="1"/>
  <c r="P326" i="4"/>
  <c r="Q34" i="5" s="1"/>
  <c r="AF306" i="4"/>
  <c r="AF306" i="10" s="1"/>
  <c r="AF326" i="4"/>
  <c r="AG34" i="5" s="1"/>
  <c r="N339" i="4"/>
  <c r="O35" i="5" s="1"/>
  <c r="O339" i="4"/>
  <c r="P35" i="5" s="1"/>
  <c r="AC339" i="4"/>
  <c r="AD35" i="5" s="1"/>
  <c r="AF459" i="4"/>
  <c r="S459" i="4"/>
  <c r="T459" i="4"/>
  <c r="O459" i="4"/>
  <c r="M459" i="4"/>
  <c r="AC459" i="4"/>
  <c r="N459" i="4"/>
  <c r="AD459" i="4"/>
  <c r="AO418" i="4"/>
  <c r="AO418" i="10" s="1"/>
  <c r="T418" i="4"/>
  <c r="T418" i="10" s="1"/>
  <c r="M418" i="4"/>
  <c r="M418" i="10" s="1"/>
  <c r="P418" i="4"/>
  <c r="P418" i="10" s="1"/>
  <c r="N418" i="4"/>
  <c r="N418" i="10" s="1"/>
  <c r="AD418" i="4"/>
  <c r="AD418" i="10" s="1"/>
  <c r="O418" i="4"/>
  <c r="O418" i="10" s="1"/>
  <c r="AE418" i="4"/>
  <c r="AE418" i="10" s="1"/>
  <c r="W268" i="4"/>
  <c r="P268" i="4"/>
  <c r="AF268" i="4"/>
  <c r="Z246" i="4"/>
  <c r="R246" i="4"/>
  <c r="O246" i="4"/>
  <c r="AE246" i="4"/>
  <c r="P246" i="4"/>
  <c r="AF246" i="4"/>
  <c r="M246" i="4"/>
  <c r="AC246" i="4"/>
  <c r="S295" i="4"/>
  <c r="AA295" i="4"/>
  <c r="P295" i="4"/>
  <c r="AF295" i="4"/>
  <c r="M295" i="4"/>
  <c r="AC295" i="4"/>
  <c r="N295" i="4"/>
  <c r="AD295" i="4"/>
  <c r="AJ294" i="4"/>
  <c r="M294" i="4"/>
  <c r="N294" i="4"/>
  <c r="N294" i="10" s="1"/>
  <c r="AD294" i="4"/>
  <c r="AD294" i="10" s="1"/>
  <c r="O294" i="4"/>
  <c r="AE294" i="4"/>
  <c r="O219" i="4"/>
  <c r="P24" i="5" s="1"/>
  <c r="T219" i="4"/>
  <c r="U24" i="5" s="1"/>
  <c r="AE793" i="4"/>
  <c r="AM793" i="4"/>
  <c r="AM793" i="10" s="1"/>
  <c r="AB793" i="4"/>
  <c r="AB793" i="10" s="1"/>
  <c r="AR793" i="4"/>
  <c r="AR793" i="10" s="1"/>
  <c r="Y793" i="4"/>
  <c r="AO793" i="4"/>
  <c r="AO793" i="10" s="1"/>
  <c r="Z793" i="4"/>
  <c r="Z793" i="10" s="1"/>
  <c r="AP793" i="4"/>
  <c r="AP793" i="10" s="1"/>
  <c r="AC786" i="4"/>
  <c r="AD71" i="5" s="1"/>
  <c r="AK786" i="4"/>
  <c r="AL71" i="5" s="1"/>
  <c r="Z786" i="4"/>
  <c r="AA71" i="5" s="1"/>
  <c r="AP786" i="4"/>
  <c r="AQ71" i="5" s="1"/>
  <c r="AA786" i="4"/>
  <c r="AB71" i="5" s="1"/>
  <c r="AQ786" i="4"/>
  <c r="AR71" i="5" s="1"/>
  <c r="AB786" i="4"/>
  <c r="AC71" i="5" s="1"/>
  <c r="AR786" i="4"/>
  <c r="AS71" i="5" s="1"/>
  <c r="AL773" i="4"/>
  <c r="AM70" i="5" s="1"/>
  <c r="AD773" i="4"/>
  <c r="AE70" i="5" s="1"/>
  <c r="AA773" i="4"/>
  <c r="AB70" i="5" s="1"/>
  <c r="AQ773" i="4"/>
  <c r="AR70" i="5" s="1"/>
  <c r="AB773" i="4"/>
  <c r="AC70" i="5" s="1"/>
  <c r="AR773" i="4"/>
  <c r="AS70" i="5" s="1"/>
  <c r="Y773" i="4"/>
  <c r="Z70" i="5" s="1"/>
  <c r="AO773" i="4"/>
  <c r="AP70" i="5" s="1"/>
  <c r="AK709" i="4"/>
  <c r="AL65" i="5" s="1"/>
  <c r="AC709" i="4"/>
  <c r="AD65" i="5" s="1"/>
  <c r="Z709" i="4"/>
  <c r="AA65" i="5" s="1"/>
  <c r="AP709" i="4"/>
  <c r="AQ65" i="5" s="1"/>
  <c r="AA709" i="4"/>
  <c r="AB65" i="5" s="1"/>
  <c r="AQ709" i="4"/>
  <c r="AR65" i="5" s="1"/>
  <c r="AB709" i="4"/>
  <c r="AC65" i="5" s="1"/>
  <c r="AR709" i="4"/>
  <c r="AS65" i="5" s="1"/>
  <c r="AK655" i="4"/>
  <c r="AC655" i="4"/>
  <c r="Z655" i="4"/>
  <c r="AP655" i="4"/>
  <c r="AA655" i="4"/>
  <c r="AQ655" i="4"/>
  <c r="AB655" i="4"/>
  <c r="AR655" i="4"/>
  <c r="N644" i="4"/>
  <c r="O60" i="5" s="1"/>
  <c r="AL644" i="4"/>
  <c r="AM60" i="5" s="1"/>
  <c r="AA644" i="4"/>
  <c r="AB60" i="5" s="1"/>
  <c r="AQ644" i="4"/>
  <c r="AR60" i="5" s="1"/>
  <c r="AB644" i="4"/>
  <c r="AC60" i="5" s="1"/>
  <c r="AR644" i="4"/>
  <c r="AS60" i="5" s="1"/>
  <c r="Y644" i="4"/>
  <c r="Z60" i="5" s="1"/>
  <c r="AO644" i="4"/>
  <c r="AP60" i="5" s="1"/>
  <c r="AC589" i="4"/>
  <c r="AD55" i="5" s="1"/>
  <c r="AK589" i="4"/>
  <c r="AL55" i="5" s="1"/>
  <c r="AO589" i="4"/>
  <c r="AP55" i="5" s="1"/>
  <c r="AP589" i="4"/>
  <c r="AQ55" i="5" s="1"/>
  <c r="AA589" i="4"/>
  <c r="AB55" i="5" s="1"/>
  <c r="AQ589" i="4"/>
  <c r="AR55" i="5" s="1"/>
  <c r="AB589" i="4"/>
  <c r="AC55" i="5" s="1"/>
  <c r="AR589" i="4"/>
  <c r="AS55" i="5" s="1"/>
  <c r="AO270" i="4"/>
  <c r="AO270" i="10" s="1"/>
  <c r="AB270" i="4"/>
  <c r="AB270" i="10" s="1"/>
  <c r="AR270" i="4"/>
  <c r="AR270" i="10" s="1"/>
  <c r="AL309" i="4"/>
  <c r="AD309" i="4"/>
  <c r="AD309" i="10" s="1"/>
  <c r="AA309" i="4"/>
  <c r="AQ309" i="4"/>
  <c r="AB296" i="4"/>
  <c r="AB296" i="10" s="1"/>
  <c r="AR296" i="4"/>
  <c r="AR296" i="10" s="1"/>
  <c r="Y296" i="4"/>
  <c r="Y296" i="10" s="1"/>
  <c r="AO296" i="4"/>
  <c r="AO296" i="10" s="1"/>
  <c r="AR696" i="4"/>
  <c r="AS64" i="5" s="1"/>
  <c r="AJ696" i="4"/>
  <c r="AK64" i="5" s="1"/>
  <c r="Y696" i="4"/>
  <c r="Z64" i="5" s="1"/>
  <c r="AO696" i="4"/>
  <c r="AP64" i="5" s="1"/>
  <c r="Z696" i="4"/>
  <c r="AA64" i="5" s="1"/>
  <c r="AP696" i="4"/>
  <c r="AQ64" i="5" s="1"/>
  <c r="AA696" i="4"/>
  <c r="AB64" i="5" s="1"/>
  <c r="AQ696" i="4"/>
  <c r="AR64" i="5" s="1"/>
  <c r="AH550" i="4"/>
  <c r="AI52" i="5" s="1"/>
  <c r="AP550" i="4"/>
  <c r="AQ52" i="5" s="1"/>
  <c r="AL550" i="4"/>
  <c r="AM52" i="5" s="1"/>
  <c r="AM550" i="4"/>
  <c r="AN52" i="5" s="1"/>
  <c r="AB550" i="4"/>
  <c r="AC52" i="5" s="1"/>
  <c r="AR550" i="4"/>
  <c r="AS52" i="5" s="1"/>
  <c r="Y550" i="4"/>
  <c r="Z52" i="5" s="1"/>
  <c r="AO550" i="4"/>
  <c r="AP52" i="5" s="1"/>
  <c r="AE446" i="4"/>
  <c r="AF44" i="5" s="1"/>
  <c r="AP446" i="4"/>
  <c r="AQ44" i="5" s="1"/>
  <c r="AQ446" i="4"/>
  <c r="AR44" i="5" s="1"/>
  <c r="AL446" i="4"/>
  <c r="AM44" i="5" s="1"/>
  <c r="AB446" i="4"/>
  <c r="AC44" i="5" s="1"/>
  <c r="AR446" i="4"/>
  <c r="AS44" i="5" s="1"/>
  <c r="Y446" i="4"/>
  <c r="Z44" i="5" s="1"/>
  <c r="AO446" i="4"/>
  <c r="AP44" i="5" s="1"/>
  <c r="AK470" i="4"/>
  <c r="AK470" i="10" s="1"/>
  <c r="AN470" i="4"/>
  <c r="AN470" i="10" s="1"/>
  <c r="AO470" i="4"/>
  <c r="AO470" i="10" s="1"/>
  <c r="AR470" i="4"/>
  <c r="AR470" i="10" s="1"/>
  <c r="Z470" i="4"/>
  <c r="Z470" i="10" s="1"/>
  <c r="AP470" i="4"/>
  <c r="AP470" i="10" s="1"/>
  <c r="AA470" i="4"/>
  <c r="AA470" i="10" s="1"/>
  <c r="AQ470" i="4"/>
  <c r="AQ470" i="10" s="1"/>
  <c r="T611" i="4"/>
  <c r="AM611" i="4"/>
  <c r="AB611" i="4"/>
  <c r="AR611" i="4"/>
  <c r="Y611" i="4"/>
  <c r="AO611" i="4"/>
  <c r="Z611" i="4"/>
  <c r="AP611" i="4"/>
  <c r="AI312" i="4"/>
  <c r="AQ312" i="4"/>
  <c r="AB312" i="4"/>
  <c r="AR312" i="4"/>
  <c r="AF812" i="4"/>
  <c r="AG73" i="5" s="1"/>
  <c r="AF792" i="4"/>
  <c r="AF792" i="10" s="1"/>
  <c r="AN812" i="4"/>
  <c r="AO73" i="5" s="1"/>
  <c r="AN792" i="4"/>
  <c r="AN792" i="10" s="1"/>
  <c r="Y812" i="4"/>
  <c r="Z73" i="5" s="1"/>
  <c r="Y792" i="4"/>
  <c r="Y792" i="10" s="1"/>
  <c r="AO812" i="4"/>
  <c r="AP73" i="5" s="1"/>
  <c r="AO792" i="4"/>
  <c r="AO792" i="10" s="1"/>
  <c r="Z812" i="4"/>
  <c r="AA73" i="5" s="1"/>
  <c r="Z792" i="4"/>
  <c r="Z792" i="10" s="1"/>
  <c r="AA812" i="4"/>
  <c r="AB73" i="5" s="1"/>
  <c r="AA792" i="4"/>
  <c r="AA792" i="10" s="1"/>
  <c r="AQ812" i="4"/>
  <c r="AR73" i="5" s="1"/>
  <c r="AQ792" i="4"/>
  <c r="AQ792" i="10" s="1"/>
  <c r="AK760" i="4"/>
  <c r="AL69" i="5" s="1"/>
  <c r="AK740" i="4"/>
  <c r="AK740" i="10" s="1"/>
  <c r="AP760" i="4"/>
  <c r="AQ69" i="5" s="1"/>
  <c r="AP740" i="4"/>
  <c r="AP740" i="10" s="1"/>
  <c r="AQ760" i="4"/>
  <c r="AR69" i="5" s="1"/>
  <c r="AQ740" i="4"/>
  <c r="AQ740" i="10" s="1"/>
  <c r="AR760" i="4"/>
  <c r="AS69" i="5" s="1"/>
  <c r="AR740" i="4"/>
  <c r="AR740" i="10" s="1"/>
  <c r="AR219" i="4"/>
  <c r="AS24" i="5" s="1"/>
  <c r="AB812" i="4"/>
  <c r="AC73" i="5" s="1"/>
  <c r="AB792" i="4"/>
  <c r="AB792" i="10" s="1"/>
  <c r="T812" i="4"/>
  <c r="U73" i="5" s="1"/>
  <c r="T792" i="4"/>
  <c r="T792" i="10" s="1"/>
  <c r="M812" i="4"/>
  <c r="N73" i="5" s="1"/>
  <c r="M792" i="4"/>
  <c r="M792" i="10" s="1"/>
  <c r="AC812" i="4"/>
  <c r="AD73" i="5" s="1"/>
  <c r="AC792" i="4"/>
  <c r="AC792" i="10" s="1"/>
  <c r="N812" i="4"/>
  <c r="O73" i="5" s="1"/>
  <c r="N792" i="4"/>
  <c r="N792" i="10" s="1"/>
  <c r="AD812" i="4"/>
  <c r="AE73" i="5" s="1"/>
  <c r="AD792" i="4"/>
  <c r="AD792" i="10" s="1"/>
  <c r="O812" i="4"/>
  <c r="P73" i="5" s="1"/>
  <c r="O792" i="4"/>
  <c r="O792" i="10" s="1"/>
  <c r="AE812" i="4"/>
  <c r="AF73" i="5" s="1"/>
  <c r="AE792" i="4"/>
  <c r="AE792" i="10" s="1"/>
  <c r="Y760" i="4"/>
  <c r="Z69" i="5" s="1"/>
  <c r="Y740" i="4"/>
  <c r="Y740" i="10" s="1"/>
  <c r="Q760" i="4"/>
  <c r="R69" i="5" s="1"/>
  <c r="Q740" i="4"/>
  <c r="Q740" i="10" s="1"/>
  <c r="N760" i="4"/>
  <c r="O69" i="5" s="1"/>
  <c r="N740" i="4"/>
  <c r="N740" i="10" s="1"/>
  <c r="AD760" i="4"/>
  <c r="AE69" i="5" s="1"/>
  <c r="AD740" i="4"/>
  <c r="AD740" i="10" s="1"/>
  <c r="O760" i="4"/>
  <c r="P69" i="5" s="1"/>
  <c r="O740" i="4"/>
  <c r="O740" i="10" s="1"/>
  <c r="AE760" i="4"/>
  <c r="AF69" i="5" s="1"/>
  <c r="AE740" i="4"/>
  <c r="AE740" i="10" s="1"/>
  <c r="P760" i="4"/>
  <c r="Q69" i="5" s="1"/>
  <c r="P740" i="4"/>
  <c r="P740" i="10" s="1"/>
  <c r="AF760" i="4"/>
  <c r="AG69" i="5" s="1"/>
  <c r="AF740" i="4"/>
  <c r="AF740" i="10" s="1"/>
  <c r="R416" i="4"/>
  <c r="S413" i="4"/>
  <c r="S413" i="10" s="1"/>
  <c r="S433" i="4"/>
  <c r="T43" i="5" s="1"/>
  <c r="AH433" i="4"/>
  <c r="AI43" i="5" s="1"/>
  <c r="AH413" i="4"/>
  <c r="AH413" i="10" s="1"/>
  <c r="R433" i="4"/>
  <c r="S43" i="5" s="1"/>
  <c r="R413" i="4"/>
  <c r="R413" i="10" s="1"/>
  <c r="AE433" i="4"/>
  <c r="AF43" i="5" s="1"/>
  <c r="AE413" i="4"/>
  <c r="AE413" i="10" s="1"/>
  <c r="P413" i="4"/>
  <c r="P413" i="10" s="1"/>
  <c r="P433" i="4"/>
  <c r="Q43" i="5" s="1"/>
  <c r="AF413" i="4"/>
  <c r="AF413" i="10" s="1"/>
  <c r="AF433" i="4"/>
  <c r="AG43" i="5" s="1"/>
  <c r="M433" i="4"/>
  <c r="N43" i="5" s="1"/>
  <c r="M413" i="4"/>
  <c r="AC433" i="4"/>
  <c r="AD43" i="5" s="1"/>
  <c r="AC413" i="4"/>
  <c r="AC413" i="10" s="1"/>
  <c r="AI259" i="4"/>
  <c r="AQ259" i="4"/>
  <c r="T259" i="4"/>
  <c r="AJ259" i="4"/>
  <c r="Q259" i="4"/>
  <c r="AG259" i="4"/>
  <c r="R259" i="4"/>
  <c r="AH259" i="4"/>
  <c r="AO795" i="4"/>
  <c r="AO795" i="10" s="1"/>
  <c r="AG795" i="4"/>
  <c r="AG795" i="10" s="1"/>
  <c r="R795" i="4"/>
  <c r="R795" i="10" s="1"/>
  <c r="AH795" i="4"/>
  <c r="AH795" i="10" s="1"/>
  <c r="S795" i="4"/>
  <c r="S795" i="10" s="1"/>
  <c r="AI795" i="4"/>
  <c r="AI795" i="10" s="1"/>
  <c r="T795" i="4"/>
  <c r="T795" i="10" s="1"/>
  <c r="AJ795" i="4"/>
  <c r="AJ795" i="10" s="1"/>
  <c r="AA797" i="4"/>
  <c r="AK797" i="4"/>
  <c r="AB797" i="4"/>
  <c r="Q797" i="4"/>
  <c r="AG797" i="4"/>
  <c r="Z797" i="4"/>
  <c r="AL797" i="4"/>
  <c r="AQ797" i="4"/>
  <c r="AN741" i="4"/>
  <c r="AF741" i="4"/>
  <c r="Q741" i="4"/>
  <c r="AG741" i="4"/>
  <c r="R741" i="4"/>
  <c r="AH741" i="4"/>
  <c r="S741" i="4"/>
  <c r="AI741" i="4"/>
  <c r="AH537" i="4"/>
  <c r="AI51" i="5" s="1"/>
  <c r="AH517" i="4"/>
  <c r="AH517" i="10" s="1"/>
  <c r="AP537" i="4"/>
  <c r="AQ51" i="5" s="1"/>
  <c r="AP517" i="4"/>
  <c r="AP517" i="10" s="1"/>
  <c r="U537" i="4"/>
  <c r="V51" i="5" s="1"/>
  <c r="U517" i="4"/>
  <c r="U517" i="10" s="1"/>
  <c r="V537" i="4"/>
  <c r="W51" i="5" s="1"/>
  <c r="V517" i="4"/>
  <c r="V517" i="10" s="1"/>
  <c r="S517" i="4"/>
  <c r="S517" i="10" s="1"/>
  <c r="S537" i="4"/>
  <c r="T51" i="5" s="1"/>
  <c r="AI517" i="4"/>
  <c r="AI517" i="10" s="1"/>
  <c r="AI537" i="4"/>
  <c r="AJ51" i="5" s="1"/>
  <c r="T517" i="4"/>
  <c r="T517" i="10" s="1"/>
  <c r="T537" i="4"/>
  <c r="U51" i="5" s="1"/>
  <c r="AJ517" i="4"/>
  <c r="AJ517" i="10" s="1"/>
  <c r="AJ537" i="4"/>
  <c r="AK51" i="5" s="1"/>
  <c r="Z485" i="4"/>
  <c r="AA47" i="5" s="1"/>
  <c r="Z465" i="4"/>
  <c r="Z465" i="10" s="1"/>
  <c r="U485" i="4"/>
  <c r="V47" i="5" s="1"/>
  <c r="U465" i="4"/>
  <c r="U465" i="10" s="1"/>
  <c r="V485" i="4"/>
  <c r="W47" i="5" s="1"/>
  <c r="V465" i="4"/>
  <c r="V465" i="10" s="1"/>
  <c r="Y485" i="4"/>
  <c r="Z47" i="5" s="1"/>
  <c r="Y465" i="4"/>
  <c r="Y465" i="10" s="1"/>
  <c r="S465" i="4"/>
  <c r="S465" i="10" s="1"/>
  <c r="S485" i="4"/>
  <c r="T47" i="5" s="1"/>
  <c r="AI465" i="4"/>
  <c r="AI465" i="10" s="1"/>
  <c r="AI485" i="4"/>
  <c r="AJ47" i="5" s="1"/>
  <c r="T465" i="4"/>
  <c r="T465" i="10" s="1"/>
  <c r="T485" i="4"/>
  <c r="U47" i="5" s="1"/>
  <c r="AJ465" i="4"/>
  <c r="AJ465" i="10" s="1"/>
  <c r="AJ485" i="4"/>
  <c r="AK47" i="5" s="1"/>
  <c r="M522" i="4"/>
  <c r="AK522" i="4"/>
  <c r="X522" i="4"/>
  <c r="Y522" i="4"/>
  <c r="R522" i="4"/>
  <c r="AH522" i="4"/>
  <c r="S522" i="4"/>
  <c r="AI522" i="4"/>
  <c r="AJ563" i="4"/>
  <c r="AK53" i="5" s="1"/>
  <c r="AR563" i="4"/>
  <c r="AS53" i="5" s="1"/>
  <c r="W563" i="4"/>
  <c r="X53" i="5" s="1"/>
  <c r="X563" i="4"/>
  <c r="Y53" i="5" s="1"/>
  <c r="Q563" i="4"/>
  <c r="R53" i="5" s="1"/>
  <c r="AG563" i="4"/>
  <c r="AH53" i="5" s="1"/>
  <c r="R563" i="4"/>
  <c r="S53" i="5" s="1"/>
  <c r="AH563" i="4"/>
  <c r="AI53" i="5" s="1"/>
  <c r="AK306" i="4"/>
  <c r="AK306" i="10" s="1"/>
  <c r="AK326" i="4"/>
  <c r="AL34" i="5" s="1"/>
  <c r="AC306" i="4"/>
  <c r="AC306" i="10" s="1"/>
  <c r="AC326" i="4"/>
  <c r="AD34" i="5" s="1"/>
  <c r="R326" i="4"/>
  <c r="S34" i="5" s="1"/>
  <c r="R306" i="4"/>
  <c r="R306" i="10" s="1"/>
  <c r="AH326" i="4"/>
  <c r="AI34" i="5" s="1"/>
  <c r="AH306" i="4"/>
  <c r="AH306" i="10" s="1"/>
  <c r="S306" i="4"/>
  <c r="S306" i="10" s="1"/>
  <c r="S326" i="4"/>
  <c r="T34" i="5" s="1"/>
  <c r="AI306" i="4"/>
  <c r="AI306" i="10" s="1"/>
  <c r="AI326" i="4"/>
  <c r="AJ34" i="5" s="1"/>
  <c r="T306" i="4"/>
  <c r="T306" i="10" s="1"/>
  <c r="T326" i="4"/>
  <c r="U34" i="5" s="1"/>
  <c r="AJ306" i="4"/>
  <c r="AJ306" i="10" s="1"/>
  <c r="AJ326" i="4"/>
  <c r="AK34" i="5" s="1"/>
  <c r="AL339" i="4"/>
  <c r="AM35" i="5" s="1"/>
  <c r="S339" i="4"/>
  <c r="T35" i="5" s="1"/>
  <c r="AJ339" i="4"/>
  <c r="AK35" i="5" s="1"/>
  <c r="AG339" i="4"/>
  <c r="AH35" i="5" s="1"/>
  <c r="AN459" i="4"/>
  <c r="AA459" i="4"/>
  <c r="AB459" i="4"/>
  <c r="W459" i="4"/>
  <c r="Q459" i="4"/>
  <c r="AG459" i="4"/>
  <c r="R459" i="4"/>
  <c r="AH459" i="4"/>
  <c r="Q418" i="4"/>
  <c r="Q418" i="10" s="1"/>
  <c r="AB418" i="4"/>
  <c r="AB418" i="10" s="1"/>
  <c r="U418" i="4"/>
  <c r="U418" i="10" s="1"/>
  <c r="X418" i="4"/>
  <c r="X418" i="10" s="1"/>
  <c r="R418" i="4"/>
  <c r="R418" i="10" s="1"/>
  <c r="AH418" i="4"/>
  <c r="AH418" i="10" s="1"/>
  <c r="S418" i="4"/>
  <c r="S418" i="10" s="1"/>
  <c r="AI418" i="4"/>
  <c r="AI418" i="10" s="1"/>
  <c r="AM268" i="4"/>
  <c r="AE268" i="4"/>
  <c r="AJ268" i="4"/>
  <c r="Q268" i="4"/>
  <c r="AG268" i="4"/>
  <c r="AP246" i="4"/>
  <c r="AH246" i="4"/>
  <c r="S246" i="4"/>
  <c r="AI246" i="4"/>
  <c r="T246" i="4"/>
  <c r="AJ246" i="4"/>
  <c r="Q246" i="4"/>
  <c r="AG246" i="4"/>
  <c r="AI295" i="4"/>
  <c r="AQ295" i="4"/>
  <c r="T295" i="4"/>
  <c r="AJ295" i="4"/>
  <c r="Q295" i="4"/>
  <c r="AG295" i="4"/>
  <c r="R295" i="4"/>
  <c r="AH295" i="4"/>
  <c r="AR294" i="4"/>
  <c r="Q294" i="4"/>
  <c r="AG294" i="4"/>
  <c r="R294" i="4"/>
  <c r="AH294" i="4"/>
  <c r="S294" i="4"/>
  <c r="AI294" i="4"/>
  <c r="M219" i="4"/>
  <c r="N24" i="5" s="1"/>
  <c r="AA793" i="4"/>
  <c r="AA793" i="10" s="1"/>
  <c r="S793" i="4"/>
  <c r="S793" i="10" s="1"/>
  <c r="P793" i="4"/>
  <c r="P793" i="10" s="1"/>
  <c r="AF793" i="4"/>
  <c r="AF793" i="10" s="1"/>
  <c r="M793" i="4"/>
  <c r="M793" i="10" s="1"/>
  <c r="AC793" i="4"/>
  <c r="AC793" i="10" s="1"/>
  <c r="N793" i="4"/>
  <c r="N793" i="10" s="1"/>
  <c r="AD793" i="4"/>
  <c r="AD793" i="10" s="1"/>
  <c r="AO786" i="4"/>
  <c r="AP71" i="5" s="1"/>
  <c r="Q786" i="4"/>
  <c r="R71" i="5" s="1"/>
  <c r="N786" i="4"/>
  <c r="O71" i="5" s="1"/>
  <c r="AD786" i="4"/>
  <c r="AE71" i="5" s="1"/>
  <c r="O786" i="4"/>
  <c r="P71" i="5" s="1"/>
  <c r="AE786" i="4"/>
  <c r="AF71" i="5" s="1"/>
  <c r="P786" i="4"/>
  <c r="Q71" i="5" s="1"/>
  <c r="AF786" i="4"/>
  <c r="AG71" i="5" s="1"/>
  <c r="R773" i="4"/>
  <c r="S70" i="5" s="1"/>
  <c r="Z773" i="4"/>
  <c r="AA70" i="5" s="1"/>
  <c r="O773" i="4"/>
  <c r="P70" i="5" s="1"/>
  <c r="AE773" i="4"/>
  <c r="AF70" i="5" s="1"/>
  <c r="P773" i="4"/>
  <c r="Q70" i="5" s="1"/>
  <c r="AF773" i="4"/>
  <c r="AG70" i="5" s="1"/>
  <c r="M773" i="4"/>
  <c r="N70" i="5" s="1"/>
  <c r="AC773" i="4"/>
  <c r="AD70" i="5" s="1"/>
  <c r="Q709" i="4"/>
  <c r="R65" i="5" s="1"/>
  <c r="Y709" i="4"/>
  <c r="Z65" i="5" s="1"/>
  <c r="N709" i="4"/>
  <c r="O65" i="5" s="1"/>
  <c r="AD709" i="4"/>
  <c r="AE65" i="5" s="1"/>
  <c r="O709" i="4"/>
  <c r="P65" i="5" s="1"/>
  <c r="AE709" i="4"/>
  <c r="AF65" i="5" s="1"/>
  <c r="P709" i="4"/>
  <c r="Q65" i="5" s="1"/>
  <c r="AF709" i="4"/>
  <c r="AG65" i="5" s="1"/>
  <c r="Q655" i="4"/>
  <c r="Y655" i="4"/>
  <c r="N655" i="4"/>
  <c r="AD655" i="4"/>
  <c r="O655" i="4"/>
  <c r="AE655" i="4"/>
  <c r="P655" i="4"/>
  <c r="AF655" i="4"/>
  <c r="Z644" i="4"/>
  <c r="AA60" i="5" s="1"/>
  <c r="R644" i="4"/>
  <c r="S60" i="5" s="1"/>
  <c r="O644" i="4"/>
  <c r="P60" i="5" s="1"/>
  <c r="AE644" i="4"/>
  <c r="AF60" i="5" s="1"/>
  <c r="P644" i="4"/>
  <c r="Q60" i="5" s="1"/>
  <c r="AF644" i="4"/>
  <c r="AG60" i="5" s="1"/>
  <c r="M644" i="4"/>
  <c r="N60" i="5" s="1"/>
  <c r="AC644" i="4"/>
  <c r="AD60" i="5" s="1"/>
  <c r="AL589" i="4"/>
  <c r="AM55" i="5" s="1"/>
  <c r="N589" i="4"/>
  <c r="O55" i="5" s="1"/>
  <c r="Q589" i="4"/>
  <c r="R55" i="5" s="1"/>
  <c r="R589" i="4"/>
  <c r="S55" i="5" s="1"/>
  <c r="O589" i="4"/>
  <c r="P55" i="5" s="1"/>
  <c r="AE589" i="4"/>
  <c r="AF55" i="5" s="1"/>
  <c r="P589" i="4"/>
  <c r="Q55" i="5" s="1"/>
  <c r="AF589" i="4"/>
  <c r="AG55" i="5" s="1"/>
  <c r="U270" i="4"/>
  <c r="U270" i="10" s="1"/>
  <c r="M270" i="4"/>
  <c r="M270" i="10" s="1"/>
  <c r="AF270" i="4"/>
  <c r="AF270" i="10" s="1"/>
  <c r="AH309" i="4"/>
  <c r="O309" i="4"/>
  <c r="AF296" i="4"/>
  <c r="AF296" i="10" s="1"/>
  <c r="M296" i="4"/>
  <c r="M296" i="10" s="1"/>
  <c r="AC296" i="4"/>
  <c r="AC296" i="10" s="1"/>
  <c r="X696" i="4"/>
  <c r="Y64" i="5" s="1"/>
  <c r="P696" i="4"/>
  <c r="Q64" i="5" s="1"/>
  <c r="M696" i="4"/>
  <c r="N64" i="5" s="1"/>
  <c r="AC696" i="4"/>
  <c r="AD64" i="5" s="1"/>
  <c r="N696" i="4"/>
  <c r="O64" i="5" s="1"/>
  <c r="AD696" i="4"/>
  <c r="AE64" i="5" s="1"/>
  <c r="O696" i="4"/>
  <c r="P64" i="5" s="1"/>
  <c r="AE696" i="4"/>
  <c r="AF64" i="5" s="1"/>
  <c r="AA550" i="4"/>
  <c r="AB52" i="5" s="1"/>
  <c r="S550" i="4"/>
  <c r="T52" i="5" s="1"/>
  <c r="N550" i="4"/>
  <c r="O52" i="5" s="1"/>
  <c r="O550" i="4"/>
  <c r="P52" i="5" s="1"/>
  <c r="P550" i="4"/>
  <c r="Q52" i="5" s="1"/>
  <c r="AF550" i="4"/>
  <c r="AG52" i="5" s="1"/>
  <c r="M550" i="4"/>
  <c r="N52" i="5" s="1"/>
  <c r="AC550" i="4"/>
  <c r="AD52" i="5" s="1"/>
  <c r="AM446" i="4"/>
  <c r="AN44" i="5" s="1"/>
  <c r="R446" i="4"/>
  <c r="S44" i="5" s="1"/>
  <c r="S446" i="4"/>
  <c r="T44" i="5" s="1"/>
  <c r="N446" i="4"/>
  <c r="O44" i="5" s="1"/>
  <c r="P446" i="4"/>
  <c r="Q44" i="5" s="1"/>
  <c r="AF446" i="4"/>
  <c r="AG44" i="5" s="1"/>
  <c r="M446" i="4"/>
  <c r="N44" i="5" s="1"/>
  <c r="AC446" i="4"/>
  <c r="AD44" i="5" s="1"/>
  <c r="M470" i="4"/>
  <c r="M470" i="10" s="1"/>
  <c r="P470" i="4"/>
  <c r="P470" i="10" s="1"/>
  <c r="Q470" i="4"/>
  <c r="Q470" i="10" s="1"/>
  <c r="T470" i="4"/>
  <c r="T470" i="10" s="1"/>
  <c r="N470" i="4"/>
  <c r="N470" i="10" s="1"/>
  <c r="AD470" i="4"/>
  <c r="AD470" i="10" s="1"/>
  <c r="O470" i="4"/>
  <c r="O470" i="10" s="1"/>
  <c r="AE470" i="4"/>
  <c r="AE470" i="10" s="1"/>
  <c r="AE611" i="4"/>
  <c r="W611" i="4"/>
  <c r="S611" i="4"/>
  <c r="AF611" i="4"/>
  <c r="AC611" i="4"/>
  <c r="N611" i="4"/>
  <c r="AD611" i="4"/>
  <c r="O312" i="4"/>
  <c r="W312" i="4"/>
  <c r="P312" i="4"/>
  <c r="AF312" i="4"/>
  <c r="M312" i="4"/>
  <c r="M312" i="10" s="1"/>
  <c r="AC312" i="4"/>
  <c r="N312" i="4"/>
  <c r="AD312" i="4"/>
  <c r="AD312" i="10" s="1"/>
  <c r="AO200" i="4"/>
  <c r="AR812" i="4"/>
  <c r="AS73" i="5" s="1"/>
  <c r="AR792" i="4"/>
  <c r="AR792" i="10" s="1"/>
  <c r="Q812" i="4"/>
  <c r="R73" i="5" s="1"/>
  <c r="Q792" i="4"/>
  <c r="Q792" i="10" s="1"/>
  <c r="R812" i="4"/>
  <c r="S73" i="5" s="1"/>
  <c r="R792" i="4"/>
  <c r="R792" i="10" s="1"/>
  <c r="S812" i="4"/>
  <c r="T73" i="5" s="1"/>
  <c r="S792" i="4"/>
  <c r="S792" i="10" s="1"/>
  <c r="AO760" i="4"/>
  <c r="AP69" i="5" s="1"/>
  <c r="AO740" i="4"/>
  <c r="AO740" i="10" s="1"/>
  <c r="R760" i="4"/>
  <c r="S69" i="5" s="1"/>
  <c r="R740" i="4"/>
  <c r="R740" i="10" s="1"/>
  <c r="S740" i="4"/>
  <c r="S740" i="10" s="1"/>
  <c r="S760" i="4"/>
  <c r="T69" i="5" s="1"/>
  <c r="T760" i="4"/>
  <c r="U69" i="5" s="1"/>
  <c r="T740" i="4"/>
  <c r="T740" i="10" s="1"/>
  <c r="AD433" i="4"/>
  <c r="AE43" i="5" s="1"/>
  <c r="AD413" i="4"/>
  <c r="AD413" i="10" s="1"/>
  <c r="O433" i="4"/>
  <c r="P43" i="5" s="1"/>
  <c r="O413" i="4"/>
  <c r="O413" i="10" s="1"/>
  <c r="Z433" i="4"/>
  <c r="AA43" i="5" s="1"/>
  <c r="Z413" i="4"/>
  <c r="Z413" i="10" s="1"/>
  <c r="AI413" i="4"/>
  <c r="AI413" i="10" s="1"/>
  <c r="AI433" i="4"/>
  <c r="AJ43" i="5" s="1"/>
  <c r="T413" i="4"/>
  <c r="T413" i="10" s="1"/>
  <c r="T433" i="4"/>
  <c r="U43" i="5" s="1"/>
  <c r="AJ413" i="4"/>
  <c r="AJ413" i="10" s="1"/>
  <c r="AJ433" i="4"/>
  <c r="AK43" i="5" s="1"/>
  <c r="Q433" i="4"/>
  <c r="R43" i="5" s="1"/>
  <c r="Q413" i="4"/>
  <c r="Q413" i="10" s="1"/>
  <c r="AG433" i="4"/>
  <c r="AH43" i="5" s="1"/>
  <c r="AG413" i="4"/>
  <c r="AG413" i="10" s="1"/>
  <c r="AH219" i="4"/>
  <c r="AI24" i="5" s="1"/>
  <c r="M795" i="4"/>
  <c r="M795" i="10" s="1"/>
  <c r="U795" i="4"/>
  <c r="U795" i="10" s="1"/>
  <c r="V795" i="4"/>
  <c r="V795" i="10" s="1"/>
  <c r="AL795" i="4"/>
  <c r="AL795" i="10" s="1"/>
  <c r="W795" i="4"/>
  <c r="W795" i="10" s="1"/>
  <c r="AM795" i="4"/>
  <c r="AM795" i="10" s="1"/>
  <c r="X795" i="4"/>
  <c r="X795" i="10" s="1"/>
  <c r="AN795" i="4"/>
  <c r="AN795" i="10" s="1"/>
  <c r="O797" i="4"/>
  <c r="P797" i="4"/>
  <c r="AF797" i="4"/>
  <c r="U797" i="4"/>
  <c r="N797" i="4"/>
  <c r="AD797" i="4"/>
  <c r="AP797" i="4"/>
  <c r="AN797" i="4"/>
  <c r="AB741" i="4"/>
  <c r="T741" i="4"/>
  <c r="U741" i="4"/>
  <c r="AK741" i="4"/>
  <c r="V741" i="4"/>
  <c r="AL741" i="4"/>
  <c r="W741" i="4"/>
  <c r="AM741" i="4"/>
  <c r="Y537" i="4"/>
  <c r="Z51" i="5" s="1"/>
  <c r="Y517" i="4"/>
  <c r="Y517" i="10" s="1"/>
  <c r="Q537" i="4"/>
  <c r="R51" i="5" s="1"/>
  <c r="Q517" i="4"/>
  <c r="Q517" i="10" s="1"/>
  <c r="AC537" i="4"/>
  <c r="AD51" i="5" s="1"/>
  <c r="AC517" i="4"/>
  <c r="AC517" i="10" s="1"/>
  <c r="AD537" i="4"/>
  <c r="AE51" i="5" s="1"/>
  <c r="AD517" i="4"/>
  <c r="AD517" i="10" s="1"/>
  <c r="W517" i="4"/>
  <c r="W517" i="10" s="1"/>
  <c r="W537" i="4"/>
  <c r="X51" i="5" s="1"/>
  <c r="AM517" i="4"/>
  <c r="AM517" i="10" s="1"/>
  <c r="AM537" i="4"/>
  <c r="AN51" i="5" s="1"/>
  <c r="X537" i="4"/>
  <c r="Y51" i="5" s="1"/>
  <c r="X517" i="4"/>
  <c r="X517" i="10" s="1"/>
  <c r="AN537" i="4"/>
  <c r="AO51" i="5" s="1"/>
  <c r="AN517" i="4"/>
  <c r="AN517" i="10" s="1"/>
  <c r="AH485" i="4"/>
  <c r="AI47" i="5" s="1"/>
  <c r="AH465" i="4"/>
  <c r="AH465" i="10" s="1"/>
  <c r="AC485" i="4"/>
  <c r="AD47" i="5" s="1"/>
  <c r="AC465" i="4"/>
  <c r="AC465" i="10" s="1"/>
  <c r="AD485" i="4"/>
  <c r="AE47" i="5" s="1"/>
  <c r="AD465" i="4"/>
  <c r="AD465" i="10" s="1"/>
  <c r="AG485" i="4"/>
  <c r="AH47" i="5" s="1"/>
  <c r="AG465" i="4"/>
  <c r="AG465" i="10" s="1"/>
  <c r="W465" i="4"/>
  <c r="W465" i="10" s="1"/>
  <c r="W485" i="4"/>
  <c r="X47" i="5" s="1"/>
  <c r="AM465" i="4"/>
  <c r="AM465" i="10" s="1"/>
  <c r="AM485" i="4"/>
  <c r="AN47" i="5" s="1"/>
  <c r="X465" i="4"/>
  <c r="X465" i="10" s="1"/>
  <c r="X485" i="4"/>
  <c r="Y47" i="5" s="1"/>
  <c r="AN465" i="4"/>
  <c r="AN465" i="10" s="1"/>
  <c r="AN485" i="4"/>
  <c r="AO47" i="5" s="1"/>
  <c r="T522" i="4"/>
  <c r="AB522" i="4"/>
  <c r="AF522" i="4"/>
  <c r="AG522" i="4"/>
  <c r="V522" i="4"/>
  <c r="AL522" i="4"/>
  <c r="W522" i="4"/>
  <c r="AM522" i="4"/>
  <c r="AA563" i="4"/>
  <c r="AB53" i="5" s="1"/>
  <c r="S563" i="4"/>
  <c r="T53" i="5" s="1"/>
  <c r="AE563" i="4"/>
  <c r="AF53" i="5" s="1"/>
  <c r="AF563" i="4"/>
  <c r="AG53" i="5" s="1"/>
  <c r="U563" i="4"/>
  <c r="V53" i="5" s="1"/>
  <c r="AK563" i="4"/>
  <c r="AL53" i="5" s="1"/>
  <c r="V563" i="4"/>
  <c r="W53" i="5" s="1"/>
  <c r="AL563" i="4"/>
  <c r="AM53" i="5" s="1"/>
  <c r="Y306" i="4"/>
  <c r="Y306" i="10" s="1"/>
  <c r="Y326" i="4"/>
  <c r="Z34" i="5" s="1"/>
  <c r="Q306" i="4"/>
  <c r="Q306" i="10" s="1"/>
  <c r="Q326" i="4"/>
  <c r="R34" i="5" s="1"/>
  <c r="V326" i="4"/>
  <c r="W34" i="5" s="1"/>
  <c r="V306" i="4"/>
  <c r="V306" i="10" s="1"/>
  <c r="AL326" i="4"/>
  <c r="AM34" i="5" s="1"/>
  <c r="AL306" i="4"/>
  <c r="AL306" i="10" s="1"/>
  <c r="W306" i="4"/>
  <c r="W306" i="10" s="1"/>
  <c r="W326" i="4"/>
  <c r="X34" i="5" s="1"/>
  <c r="AM306" i="4"/>
  <c r="AM306" i="10" s="1"/>
  <c r="AM326" i="4"/>
  <c r="AN34" i="5" s="1"/>
  <c r="X306" i="4"/>
  <c r="X306" i="10" s="1"/>
  <c r="X326" i="4"/>
  <c r="Y34" i="5" s="1"/>
  <c r="AN306" i="4"/>
  <c r="AN306" i="10" s="1"/>
  <c r="AN326" i="4"/>
  <c r="AO34" i="5" s="1"/>
  <c r="P459" i="4"/>
  <c r="AI459" i="4"/>
  <c r="AJ459" i="4"/>
  <c r="AE459" i="4"/>
  <c r="U459" i="4"/>
  <c r="AK459" i="4"/>
  <c r="V459" i="4"/>
  <c r="AL459" i="4"/>
  <c r="AC418" i="4"/>
  <c r="AC418" i="10" s="1"/>
  <c r="AF418" i="4"/>
  <c r="AF418" i="10" s="1"/>
  <c r="AL418" i="4"/>
  <c r="AL418" i="10" s="1"/>
  <c r="W418" i="4"/>
  <c r="W418" i="10" s="1"/>
  <c r="AM418" i="4"/>
  <c r="AM418" i="10" s="1"/>
  <c r="N246" i="4"/>
  <c r="V246" i="4"/>
  <c r="W246" i="4"/>
  <c r="AM246" i="4"/>
  <c r="X246" i="4"/>
  <c r="AN246" i="4"/>
  <c r="U246" i="4"/>
  <c r="AK246" i="4"/>
  <c r="U295" i="4"/>
  <c r="AK295" i="4"/>
  <c r="V295" i="4"/>
  <c r="AL295" i="4"/>
  <c r="AK294" i="4"/>
  <c r="V294" i="4"/>
  <c r="AL294" i="4"/>
  <c r="W294" i="4"/>
  <c r="AD219" i="4"/>
  <c r="AE24" i="5" s="1"/>
  <c r="AQ793" i="4"/>
  <c r="AQ793" i="10" s="1"/>
  <c r="AI793" i="4"/>
  <c r="T793" i="4"/>
  <c r="T793" i="10" s="1"/>
  <c r="AJ793" i="4"/>
  <c r="AJ793" i="10" s="1"/>
  <c r="Q793" i="4"/>
  <c r="Q793" i="10" s="1"/>
  <c r="AG793" i="4"/>
  <c r="R793" i="4"/>
  <c r="R793" i="10" s="1"/>
  <c r="AH793" i="4"/>
  <c r="AH793" i="10" s="1"/>
  <c r="Y786" i="4"/>
  <c r="Z71" i="5" s="1"/>
  <c r="AG786" i="4"/>
  <c r="AH71" i="5" s="1"/>
  <c r="R786" i="4"/>
  <c r="S71" i="5" s="1"/>
  <c r="AH786" i="4"/>
  <c r="AI71" i="5" s="1"/>
  <c r="S786" i="4"/>
  <c r="T71" i="5" s="1"/>
  <c r="AI786" i="4"/>
  <c r="AJ71" i="5" s="1"/>
  <c r="T786" i="4"/>
  <c r="U71" i="5" s="1"/>
  <c r="AJ786" i="4"/>
  <c r="AK71" i="5" s="1"/>
  <c r="AH773" i="4"/>
  <c r="AI70" i="5" s="1"/>
  <c r="S773" i="4"/>
  <c r="T70" i="5" s="1"/>
  <c r="AI773" i="4"/>
  <c r="AJ70" i="5" s="1"/>
  <c r="T773" i="4"/>
  <c r="U70" i="5" s="1"/>
  <c r="AJ773" i="4"/>
  <c r="AK70" i="5" s="1"/>
  <c r="Q773" i="4"/>
  <c r="R70" i="5" s="1"/>
  <c r="AG773" i="4"/>
  <c r="AH70" i="5" s="1"/>
  <c r="AG709" i="4"/>
  <c r="AH65" i="5" s="1"/>
  <c r="AO709" i="4"/>
  <c r="AP65" i="5" s="1"/>
  <c r="R709" i="4"/>
  <c r="S65" i="5" s="1"/>
  <c r="AH709" i="4"/>
  <c r="AI65" i="5" s="1"/>
  <c r="S709" i="4"/>
  <c r="T65" i="5" s="1"/>
  <c r="AI709" i="4"/>
  <c r="AJ65" i="5" s="1"/>
  <c r="T709" i="4"/>
  <c r="U65" i="5" s="1"/>
  <c r="AJ709" i="4"/>
  <c r="AK65" i="5" s="1"/>
  <c r="AG655" i="4"/>
  <c r="AO655" i="4"/>
  <c r="R655" i="4"/>
  <c r="AH655" i="4"/>
  <c r="S655" i="4"/>
  <c r="AI655" i="4"/>
  <c r="T655" i="4"/>
  <c r="AJ655" i="4"/>
  <c r="AD644" i="4"/>
  <c r="AE60" i="5" s="1"/>
  <c r="AH644" i="4"/>
  <c r="AI60" i="5" s="1"/>
  <c r="S644" i="4"/>
  <c r="T60" i="5" s="1"/>
  <c r="AI644" i="4"/>
  <c r="AJ60" i="5" s="1"/>
  <c r="T644" i="4"/>
  <c r="U60" i="5" s="1"/>
  <c r="AJ644" i="4"/>
  <c r="AK60" i="5" s="1"/>
  <c r="Q644" i="4"/>
  <c r="R60" i="5" s="1"/>
  <c r="AG644" i="4"/>
  <c r="AH60" i="5" s="1"/>
  <c r="V589" i="4"/>
  <c r="W55" i="5" s="1"/>
  <c r="AD589" i="4"/>
  <c r="AE55" i="5" s="1"/>
  <c r="Y589" i="4"/>
  <c r="Z55" i="5" s="1"/>
  <c r="Z589" i="4"/>
  <c r="AA55" i="5" s="1"/>
  <c r="S589" i="4"/>
  <c r="T55" i="5" s="1"/>
  <c r="AI589" i="4"/>
  <c r="AJ55" i="5" s="1"/>
  <c r="T589" i="4"/>
  <c r="U55" i="5" s="1"/>
  <c r="AJ589" i="4"/>
  <c r="AK55" i="5" s="1"/>
  <c r="AK270" i="4"/>
  <c r="AK270" i="10" s="1"/>
  <c r="AC270" i="4"/>
  <c r="AC270" i="10" s="1"/>
  <c r="AI270" i="4"/>
  <c r="AI270" i="10" s="1"/>
  <c r="T270" i="4"/>
  <c r="T270" i="10" s="1"/>
  <c r="AJ270" i="4"/>
  <c r="AJ270" i="10" s="1"/>
  <c r="S296" i="4"/>
  <c r="S296" i="10" s="1"/>
  <c r="AI296" i="4"/>
  <c r="AI296" i="10" s="1"/>
  <c r="AJ296" i="4"/>
  <c r="AJ296" i="10" s="1"/>
  <c r="Q296" i="4"/>
  <c r="Q296" i="10" s="1"/>
  <c r="AG296" i="4"/>
  <c r="AG296" i="10" s="1"/>
  <c r="AN696" i="4"/>
  <c r="AO64" i="5" s="1"/>
  <c r="AF696" i="4"/>
  <c r="AG64" i="5" s="1"/>
  <c r="Q696" i="4"/>
  <c r="R64" i="5" s="1"/>
  <c r="AG696" i="4"/>
  <c r="AH64" i="5" s="1"/>
  <c r="R696" i="4"/>
  <c r="S64" i="5" s="1"/>
  <c r="AH696" i="4"/>
  <c r="AI64" i="5" s="1"/>
  <c r="S696" i="4"/>
  <c r="T64" i="5" s="1"/>
  <c r="AI696" i="4"/>
  <c r="AJ64" i="5" s="1"/>
  <c r="AQ550" i="4"/>
  <c r="AR52" i="5" s="1"/>
  <c r="AI550" i="4"/>
  <c r="AJ52" i="5" s="1"/>
  <c r="V550" i="4"/>
  <c r="W52" i="5" s="1"/>
  <c r="W550" i="4"/>
  <c r="X52" i="5" s="1"/>
  <c r="T550" i="4"/>
  <c r="U52" i="5" s="1"/>
  <c r="AJ550" i="4"/>
  <c r="AK52" i="5" s="1"/>
  <c r="Q550" i="4"/>
  <c r="R52" i="5" s="1"/>
  <c r="AG550" i="4"/>
  <c r="AH52" i="5" s="1"/>
  <c r="O446" i="4"/>
  <c r="P44" i="5" s="1"/>
  <c r="Z446" i="4"/>
  <c r="AA44" i="5" s="1"/>
  <c r="AA446" i="4"/>
  <c r="AB44" i="5" s="1"/>
  <c r="V446" i="4"/>
  <c r="W44" i="5" s="1"/>
  <c r="T446" i="4"/>
  <c r="U44" i="5" s="1"/>
  <c r="AJ446" i="4"/>
  <c r="AK44" i="5" s="1"/>
  <c r="Q446" i="4"/>
  <c r="R44" i="5" s="1"/>
  <c r="AG446" i="4"/>
  <c r="AH44" i="5" s="1"/>
  <c r="U470" i="4"/>
  <c r="U470" i="10" s="1"/>
  <c r="X470" i="4"/>
  <c r="X470" i="10" s="1"/>
  <c r="Y470" i="4"/>
  <c r="Y470" i="10" s="1"/>
  <c r="AB470" i="4"/>
  <c r="AB470" i="10" s="1"/>
  <c r="R470" i="4"/>
  <c r="R470" i="10" s="1"/>
  <c r="AH470" i="4"/>
  <c r="AH470" i="10" s="1"/>
  <c r="S470" i="4"/>
  <c r="S470" i="10" s="1"/>
  <c r="AI470" i="4"/>
  <c r="AI470" i="10" s="1"/>
  <c r="O611" i="4"/>
  <c r="P611" i="4"/>
  <c r="AA611" i="4"/>
  <c r="AJ611" i="4"/>
  <c r="Q611" i="4"/>
  <c r="AG611" i="4"/>
  <c r="R611" i="4"/>
  <c r="AH611" i="4"/>
  <c r="AB287" i="4"/>
  <c r="AC31" i="5" s="1"/>
  <c r="T287" i="4"/>
  <c r="U31" i="5" s="1"/>
  <c r="U287" i="4"/>
  <c r="V31" i="5" s="1"/>
  <c r="AK287" i="4"/>
  <c r="AL31" i="5" s="1"/>
  <c r="V287" i="4"/>
  <c r="W31" i="5" s="1"/>
  <c r="AL287" i="4"/>
  <c r="AM31" i="5" s="1"/>
  <c r="W287" i="4"/>
  <c r="X31" i="5" s="1"/>
  <c r="AM287" i="4"/>
  <c r="AN31" i="5" s="1"/>
  <c r="W825" i="4"/>
  <c r="X74" i="5" s="1"/>
  <c r="O825" i="4"/>
  <c r="P74" i="5" s="1"/>
  <c r="X825" i="4"/>
  <c r="Y74" i="5" s="1"/>
  <c r="AN825" i="4"/>
  <c r="AO74" i="5" s="1"/>
  <c r="U825" i="4"/>
  <c r="V74" i="5" s="1"/>
  <c r="AK825" i="4"/>
  <c r="AL74" i="5" s="1"/>
  <c r="V825" i="4"/>
  <c r="W74" i="5" s="1"/>
  <c r="AL825" i="4"/>
  <c r="AM74" i="5" s="1"/>
  <c r="X798" i="4"/>
  <c r="X798" i="10" s="1"/>
  <c r="P798" i="4"/>
  <c r="P798" i="10" s="1"/>
  <c r="U798" i="4"/>
  <c r="U798" i="10" s="1"/>
  <c r="AK798" i="4"/>
  <c r="AK798" i="10" s="1"/>
  <c r="V798" i="4"/>
  <c r="V798" i="10" s="1"/>
  <c r="AL798" i="4"/>
  <c r="AL798" i="10" s="1"/>
  <c r="W798" i="4"/>
  <c r="W798" i="10" s="1"/>
  <c r="AM798" i="4"/>
  <c r="AM798" i="10" s="1"/>
  <c r="AB796" i="4"/>
  <c r="AB796" i="10" s="1"/>
  <c r="T796" i="4"/>
  <c r="T796" i="10" s="1"/>
  <c r="U796" i="4"/>
  <c r="U796" i="10" s="1"/>
  <c r="AK796" i="4"/>
  <c r="AK796" i="10" s="1"/>
  <c r="V796" i="4"/>
  <c r="V796" i="10" s="1"/>
  <c r="AL796" i="4"/>
  <c r="AL796" i="10" s="1"/>
  <c r="W796" i="4"/>
  <c r="W796" i="10" s="1"/>
  <c r="AM796" i="4"/>
  <c r="AM796" i="10" s="1"/>
  <c r="Y744" i="4"/>
  <c r="Y744" i="10" s="1"/>
  <c r="Q744" i="4"/>
  <c r="Q744" i="10" s="1"/>
  <c r="V744" i="4"/>
  <c r="V744" i="10" s="1"/>
  <c r="AL744" i="4"/>
  <c r="AL744" i="10" s="1"/>
  <c r="W744" i="4"/>
  <c r="W744" i="10" s="1"/>
  <c r="AM744" i="4"/>
  <c r="AM744" i="10" s="1"/>
  <c r="X744" i="4"/>
  <c r="X744" i="10" s="1"/>
  <c r="AN744" i="4"/>
  <c r="AN744" i="10" s="1"/>
  <c r="Z743" i="4"/>
  <c r="Z743" i="10" s="1"/>
  <c r="R743" i="4"/>
  <c r="R743" i="10" s="1"/>
  <c r="W743" i="4"/>
  <c r="W743" i="10" s="1"/>
  <c r="AM743" i="4"/>
  <c r="AM743" i="10" s="1"/>
  <c r="X743" i="4"/>
  <c r="X743" i="10" s="1"/>
  <c r="AN743" i="4"/>
  <c r="AN743" i="10" s="1"/>
  <c r="U743" i="4"/>
  <c r="U743" i="10" s="1"/>
  <c r="AK743" i="4"/>
  <c r="AK743" i="10" s="1"/>
  <c r="W746" i="4"/>
  <c r="W746" i="10" s="1"/>
  <c r="O746" i="4"/>
  <c r="O746" i="10" s="1"/>
  <c r="X746" i="4"/>
  <c r="X746" i="10" s="1"/>
  <c r="AN746" i="4"/>
  <c r="AN746" i="10" s="1"/>
  <c r="U746" i="4"/>
  <c r="U746" i="10" s="1"/>
  <c r="AK746" i="4"/>
  <c r="AK746" i="10" s="1"/>
  <c r="V746" i="4"/>
  <c r="V746" i="10" s="1"/>
  <c r="AL746" i="4"/>
  <c r="AL746" i="10" s="1"/>
  <c r="Y651" i="4"/>
  <c r="Q651" i="4"/>
  <c r="V651" i="4"/>
  <c r="AL651" i="4"/>
  <c r="W651" i="4"/>
  <c r="AM651" i="4"/>
  <c r="X651" i="4"/>
  <c r="AN651" i="4"/>
  <c r="V654" i="4"/>
  <c r="V654" i="10" s="1"/>
  <c r="N654" i="4"/>
  <c r="W654" i="4"/>
  <c r="AM654" i="4"/>
  <c r="X654" i="4"/>
  <c r="AN654" i="4"/>
  <c r="U654" i="4"/>
  <c r="AK654" i="4"/>
  <c r="S683" i="4"/>
  <c r="T63" i="5" s="1"/>
  <c r="AA683" i="4"/>
  <c r="AB63" i="5" s="1"/>
  <c r="X683" i="4"/>
  <c r="Y63" i="5" s="1"/>
  <c r="AN683" i="4"/>
  <c r="AO63" i="5" s="1"/>
  <c r="U683" i="4"/>
  <c r="V63" i="5" s="1"/>
  <c r="AK683" i="4"/>
  <c r="AL63" i="5" s="1"/>
  <c r="V683" i="4"/>
  <c r="W63" i="5" s="1"/>
  <c r="AL683" i="4"/>
  <c r="AM63" i="5" s="1"/>
  <c r="V613" i="4"/>
  <c r="V613" i="10" s="1"/>
  <c r="AQ615" i="4"/>
  <c r="AQ615" i="10" s="1"/>
  <c r="W615" i="4"/>
  <c r="W615" i="10" s="1"/>
  <c r="X615" i="4"/>
  <c r="X615" i="10" s="1"/>
  <c r="AN615" i="4"/>
  <c r="AN615" i="10" s="1"/>
  <c r="U615" i="4"/>
  <c r="U615" i="10" s="1"/>
  <c r="AK615" i="4"/>
  <c r="AK615" i="10" s="1"/>
  <c r="V615" i="4"/>
  <c r="V615" i="10" s="1"/>
  <c r="AL615" i="4"/>
  <c r="AL615" i="10" s="1"/>
  <c r="AB200" i="4"/>
  <c r="Z200" i="4"/>
  <c r="AJ200" i="4"/>
  <c r="AJ812" i="4"/>
  <c r="AK73" i="5" s="1"/>
  <c r="AJ792" i="4"/>
  <c r="AJ792" i="10" s="1"/>
  <c r="AG812" i="4"/>
  <c r="AH73" i="5" s="1"/>
  <c r="AG792" i="4"/>
  <c r="AG792" i="10" s="1"/>
  <c r="AH812" i="4"/>
  <c r="AI73" i="5" s="1"/>
  <c r="AH792" i="4"/>
  <c r="AH792" i="10" s="1"/>
  <c r="AI812" i="4"/>
  <c r="AJ73" i="5" s="1"/>
  <c r="AI792" i="4"/>
  <c r="AI792" i="10" s="1"/>
  <c r="AG760" i="4"/>
  <c r="AH69" i="5" s="1"/>
  <c r="AG740" i="4"/>
  <c r="AG740" i="10" s="1"/>
  <c r="AH760" i="4"/>
  <c r="AI69" i="5" s="1"/>
  <c r="AH740" i="4"/>
  <c r="AH740" i="10" s="1"/>
  <c r="AI740" i="4"/>
  <c r="AI740" i="10" s="1"/>
  <c r="AI760" i="4"/>
  <c r="AJ69" i="5" s="1"/>
  <c r="AJ760" i="4"/>
  <c r="AK69" i="5" s="1"/>
  <c r="AJ740" i="4"/>
  <c r="AJ740" i="10" s="1"/>
  <c r="AA200" i="4"/>
  <c r="X200" i="4"/>
  <c r="X219" i="4"/>
  <c r="Y24" i="5" s="1"/>
  <c r="P812" i="4"/>
  <c r="Q73" i="5" s="1"/>
  <c r="P792" i="4"/>
  <c r="P792" i="10" s="1"/>
  <c r="X812" i="4"/>
  <c r="Y73" i="5" s="1"/>
  <c r="X792" i="4"/>
  <c r="X792" i="10" s="1"/>
  <c r="U812" i="4"/>
  <c r="V73" i="5" s="1"/>
  <c r="U792" i="4"/>
  <c r="U792" i="10" s="1"/>
  <c r="AK812" i="4"/>
  <c r="AL73" i="5" s="1"/>
  <c r="AK792" i="4"/>
  <c r="AK792" i="10" s="1"/>
  <c r="V812" i="4"/>
  <c r="W73" i="5" s="1"/>
  <c r="V792" i="4"/>
  <c r="V792" i="10" s="1"/>
  <c r="AL812" i="4"/>
  <c r="AM73" i="5" s="1"/>
  <c r="AL792" i="4"/>
  <c r="AL792" i="10" s="1"/>
  <c r="W812" i="4"/>
  <c r="X73" i="5" s="1"/>
  <c r="W792" i="4"/>
  <c r="W792" i="10" s="1"/>
  <c r="AM812" i="4"/>
  <c r="AN73" i="5" s="1"/>
  <c r="AM792" i="4"/>
  <c r="AM792" i="10" s="1"/>
  <c r="M760" i="4"/>
  <c r="N69" i="5" s="1"/>
  <c r="U760" i="4"/>
  <c r="V69" i="5" s="1"/>
  <c r="U740" i="4"/>
  <c r="U740" i="10" s="1"/>
  <c r="V760" i="4"/>
  <c r="W69" i="5" s="1"/>
  <c r="V740" i="4"/>
  <c r="V740" i="10" s="1"/>
  <c r="AL760" i="4"/>
  <c r="AM69" i="5" s="1"/>
  <c r="AL740" i="4"/>
  <c r="AL740" i="10" s="1"/>
  <c r="W740" i="4"/>
  <c r="W740" i="10" s="1"/>
  <c r="W760" i="4"/>
  <c r="X69" i="5" s="1"/>
  <c r="AM740" i="4"/>
  <c r="AM740" i="10" s="1"/>
  <c r="AM760" i="4"/>
  <c r="AN69" i="5" s="1"/>
  <c r="X760" i="4"/>
  <c r="Y69" i="5" s="1"/>
  <c r="X740" i="4"/>
  <c r="X740" i="10" s="1"/>
  <c r="AN760" i="4"/>
  <c r="AO69" i="5" s="1"/>
  <c r="AN740" i="4"/>
  <c r="AN740" i="10" s="1"/>
  <c r="AA416" i="4"/>
  <c r="AH416" i="4"/>
  <c r="X416" i="4"/>
  <c r="N433" i="4"/>
  <c r="O43" i="5" s="1"/>
  <c r="N413" i="4"/>
  <c r="N413" i="10" s="1"/>
  <c r="W433" i="4"/>
  <c r="X43" i="5" s="1"/>
  <c r="W413" i="4"/>
  <c r="W413" i="10" s="1"/>
  <c r="AP433" i="4"/>
  <c r="AQ43" i="5" s="1"/>
  <c r="AP413" i="4"/>
  <c r="AP413" i="10" s="1"/>
  <c r="AM433" i="4"/>
  <c r="AN43" i="5" s="1"/>
  <c r="AM413" i="4"/>
  <c r="AM413" i="10" s="1"/>
  <c r="X413" i="4"/>
  <c r="X413" i="10" s="1"/>
  <c r="X433" i="4"/>
  <c r="Y43" i="5" s="1"/>
  <c r="AN413" i="4"/>
  <c r="AN413" i="10" s="1"/>
  <c r="AN433" i="4"/>
  <c r="AO43" i="5" s="1"/>
  <c r="U433" i="4"/>
  <c r="V43" i="5" s="1"/>
  <c r="U413" i="4"/>
  <c r="U413" i="10" s="1"/>
  <c r="AK433" i="4"/>
  <c r="AL43" i="5" s="1"/>
  <c r="AK413" i="4"/>
  <c r="AK413" i="10" s="1"/>
  <c r="W165" i="4"/>
  <c r="X19" i="5" s="1"/>
  <c r="AM259" i="4"/>
  <c r="AE259" i="4"/>
  <c r="AB259" i="4"/>
  <c r="AR259" i="4"/>
  <c r="Y259" i="4"/>
  <c r="AO259" i="4"/>
  <c r="Z259" i="4"/>
  <c r="AP259" i="4"/>
  <c r="AC795" i="4"/>
  <c r="AC795" i="10" s="1"/>
  <c r="AK795" i="4"/>
  <c r="AK795" i="10" s="1"/>
  <c r="Z795" i="4"/>
  <c r="Z795" i="10" s="1"/>
  <c r="AP795" i="4"/>
  <c r="AP795" i="10" s="1"/>
  <c r="AA795" i="4"/>
  <c r="AA795" i="10" s="1"/>
  <c r="AQ795" i="4"/>
  <c r="AQ795" i="10" s="1"/>
  <c r="AB795" i="4"/>
  <c r="AB795" i="10" s="1"/>
  <c r="AR795" i="4"/>
  <c r="AR795" i="10" s="1"/>
  <c r="AE797" i="4"/>
  <c r="T797" i="4"/>
  <c r="AO797" i="4"/>
  <c r="Y797" i="4"/>
  <c r="R797" i="4"/>
  <c r="AJ797" i="4"/>
  <c r="AI797" i="4"/>
  <c r="AR797" i="4"/>
  <c r="AR741" i="4"/>
  <c r="AJ741" i="4"/>
  <c r="Y741" i="4"/>
  <c r="AO741" i="4"/>
  <c r="Z741" i="4"/>
  <c r="AP741" i="4"/>
  <c r="AA741" i="4"/>
  <c r="AQ741" i="4"/>
  <c r="AO537" i="4"/>
  <c r="AP51" i="5" s="1"/>
  <c r="AO517" i="4"/>
  <c r="AO517" i="10" s="1"/>
  <c r="AG537" i="4"/>
  <c r="AH51" i="5" s="1"/>
  <c r="AG517" i="4"/>
  <c r="AG517" i="10" s="1"/>
  <c r="AK537" i="4"/>
  <c r="AL51" i="5" s="1"/>
  <c r="AK517" i="4"/>
  <c r="AK517" i="10" s="1"/>
  <c r="AL537" i="4"/>
  <c r="AM51" i="5" s="1"/>
  <c r="AL517" i="4"/>
  <c r="AL517" i="10" s="1"/>
  <c r="AA517" i="4"/>
  <c r="AA517" i="10" s="1"/>
  <c r="AA537" i="4"/>
  <c r="AB51" i="5" s="1"/>
  <c r="AQ517" i="4"/>
  <c r="AQ517" i="10" s="1"/>
  <c r="AQ537" i="4"/>
  <c r="AR51" i="5" s="1"/>
  <c r="AB517" i="4"/>
  <c r="AB517" i="10" s="1"/>
  <c r="AB537" i="4"/>
  <c r="AC51" i="5" s="1"/>
  <c r="AR517" i="4"/>
  <c r="AR517" i="10" s="1"/>
  <c r="AR537" i="4"/>
  <c r="AS51" i="5" s="1"/>
  <c r="AP485" i="4"/>
  <c r="AQ47" i="5" s="1"/>
  <c r="AP465" i="4"/>
  <c r="AP465" i="10" s="1"/>
  <c r="AK485" i="4"/>
  <c r="AL47" i="5" s="1"/>
  <c r="AK465" i="4"/>
  <c r="AK465" i="10" s="1"/>
  <c r="AL485" i="4"/>
  <c r="AM47" i="5" s="1"/>
  <c r="AL465" i="4"/>
  <c r="AL465" i="10" s="1"/>
  <c r="AO485" i="4"/>
  <c r="AP47" i="5" s="1"/>
  <c r="AO465" i="4"/>
  <c r="AO465" i="10" s="1"/>
  <c r="AA465" i="4"/>
  <c r="AA465" i="10" s="1"/>
  <c r="AA485" i="4"/>
  <c r="AB47" i="5" s="1"/>
  <c r="AQ465" i="4"/>
  <c r="AQ465" i="10" s="1"/>
  <c r="AQ485" i="4"/>
  <c r="AR47" i="5" s="1"/>
  <c r="AB465" i="4"/>
  <c r="AB465" i="10" s="1"/>
  <c r="AB485" i="4"/>
  <c r="AC47" i="5" s="1"/>
  <c r="AR465" i="4"/>
  <c r="AR465" i="10" s="1"/>
  <c r="AR485" i="4"/>
  <c r="AS47" i="5" s="1"/>
  <c r="AJ522" i="4"/>
  <c r="AR522" i="4"/>
  <c r="AN522" i="4"/>
  <c r="AO522" i="4"/>
  <c r="Z522" i="4"/>
  <c r="AP522" i="4"/>
  <c r="AA522" i="4"/>
  <c r="AQ522" i="4"/>
  <c r="AQ563" i="4"/>
  <c r="AR53" i="5" s="1"/>
  <c r="AI563" i="4"/>
  <c r="AJ53" i="5" s="1"/>
  <c r="AM563" i="4"/>
  <c r="AN53" i="5" s="1"/>
  <c r="AN563" i="4"/>
  <c r="AO53" i="5" s="1"/>
  <c r="Y563" i="4"/>
  <c r="Z53" i="5" s="1"/>
  <c r="AO563" i="4"/>
  <c r="AP53" i="5" s="1"/>
  <c r="Z563" i="4"/>
  <c r="AA53" i="5" s="1"/>
  <c r="AP563" i="4"/>
  <c r="AQ53" i="5" s="1"/>
  <c r="AO306" i="4"/>
  <c r="AO306" i="10" s="1"/>
  <c r="AO326" i="4"/>
  <c r="AP34" i="5" s="1"/>
  <c r="AG306" i="4"/>
  <c r="AG306" i="10" s="1"/>
  <c r="AG326" i="4"/>
  <c r="AH34" i="5" s="1"/>
  <c r="Z326" i="4"/>
  <c r="AA34" i="5" s="1"/>
  <c r="Z306" i="4"/>
  <c r="Z306" i="10" s="1"/>
  <c r="AP326" i="4"/>
  <c r="AQ34" i="5" s="1"/>
  <c r="AP306" i="4"/>
  <c r="AP306" i="10" s="1"/>
  <c r="AA306" i="4"/>
  <c r="AA306" i="10" s="1"/>
  <c r="AA326" i="4"/>
  <c r="AB34" i="5" s="1"/>
  <c r="AQ306" i="4"/>
  <c r="AQ306" i="10" s="1"/>
  <c r="AQ326" i="4"/>
  <c r="AR34" i="5" s="1"/>
  <c r="AB306" i="4"/>
  <c r="AB306" i="10" s="1"/>
  <c r="AB326" i="4"/>
  <c r="AC34" i="5" s="1"/>
  <c r="AR306" i="4"/>
  <c r="AR306" i="10" s="1"/>
  <c r="AR326" i="4"/>
  <c r="AS34" i="5" s="1"/>
  <c r="AH339" i="4"/>
  <c r="AI35" i="5" s="1"/>
  <c r="AQ339" i="4"/>
  <c r="AR35" i="5" s="1"/>
  <c r="X459" i="4"/>
  <c r="AQ459" i="4"/>
  <c r="AR459" i="4"/>
  <c r="AM459" i="4"/>
  <c r="Y459" i="4"/>
  <c r="AO459" i="4"/>
  <c r="Z459" i="4"/>
  <c r="AP459" i="4"/>
  <c r="AG418" i="4"/>
  <c r="AG418" i="10" s="1"/>
  <c r="AR418" i="4"/>
  <c r="AR418" i="10" s="1"/>
  <c r="AK418" i="4"/>
  <c r="AK418" i="10" s="1"/>
  <c r="AN418" i="4"/>
  <c r="AN418" i="10" s="1"/>
  <c r="Z418" i="4"/>
  <c r="Z418" i="10" s="1"/>
  <c r="AP418" i="4"/>
  <c r="AP418" i="10" s="1"/>
  <c r="AA418" i="4"/>
  <c r="AA418" i="10" s="1"/>
  <c r="AQ418" i="4"/>
  <c r="AQ418" i="10" s="1"/>
  <c r="AD246" i="4"/>
  <c r="AL246" i="4"/>
  <c r="AA246" i="4"/>
  <c r="AQ246" i="4"/>
  <c r="AB246" i="4"/>
  <c r="AR246" i="4"/>
  <c r="Y246" i="4"/>
  <c r="AO246" i="4"/>
  <c r="AM295" i="4"/>
  <c r="AE295" i="4"/>
  <c r="AB295" i="4"/>
  <c r="AR295" i="4"/>
  <c r="Y295" i="4"/>
  <c r="AP295" i="4"/>
  <c r="AN294" i="4"/>
  <c r="AF294" i="4"/>
  <c r="AO294" i="4"/>
  <c r="Z294" i="4"/>
  <c r="AP294" i="4"/>
  <c r="AA294" i="4"/>
  <c r="AQ294" i="4"/>
  <c r="AC219" i="4"/>
  <c r="AD24" i="5" s="1"/>
  <c r="O793" i="4"/>
  <c r="O793" i="10" s="1"/>
  <c r="W793" i="4"/>
  <c r="X793" i="4"/>
  <c r="X793" i="10" s="1"/>
  <c r="AN793" i="4"/>
  <c r="AN793" i="10" s="1"/>
  <c r="U793" i="4"/>
  <c r="AK793" i="4"/>
  <c r="AK793" i="10" s="1"/>
  <c r="V793" i="4"/>
  <c r="V793" i="10" s="1"/>
  <c r="AL793" i="4"/>
  <c r="AL793" i="10" s="1"/>
  <c r="M786" i="4"/>
  <c r="N71" i="5" s="1"/>
  <c r="U786" i="4"/>
  <c r="V71" i="5" s="1"/>
  <c r="V786" i="4"/>
  <c r="W71" i="5" s="1"/>
  <c r="AL786" i="4"/>
  <c r="AM71" i="5" s="1"/>
  <c r="W786" i="4"/>
  <c r="X71" i="5" s="1"/>
  <c r="AM786" i="4"/>
  <c r="AN71" i="5" s="1"/>
  <c r="X786" i="4"/>
  <c r="Y71" i="5" s="1"/>
  <c r="AN786" i="4"/>
  <c r="AO71" i="5" s="1"/>
  <c r="V773" i="4"/>
  <c r="W70" i="5" s="1"/>
  <c r="N773" i="4"/>
  <c r="O70" i="5" s="1"/>
  <c r="W773" i="4"/>
  <c r="X70" i="5" s="1"/>
  <c r="AM773" i="4"/>
  <c r="AN70" i="5" s="1"/>
  <c r="X773" i="4"/>
  <c r="Y70" i="5" s="1"/>
  <c r="AN773" i="4"/>
  <c r="AO70" i="5" s="1"/>
  <c r="U773" i="4"/>
  <c r="V70" i="5" s="1"/>
  <c r="AK773" i="4"/>
  <c r="AL70" i="5" s="1"/>
  <c r="U709" i="4"/>
  <c r="V65" i="5" s="1"/>
  <c r="M709" i="4"/>
  <c r="N65" i="5" s="1"/>
  <c r="V709" i="4"/>
  <c r="W65" i="5" s="1"/>
  <c r="AL709" i="4"/>
  <c r="AM65" i="5" s="1"/>
  <c r="W709" i="4"/>
  <c r="X65" i="5" s="1"/>
  <c r="AM709" i="4"/>
  <c r="AN65" i="5" s="1"/>
  <c r="X709" i="4"/>
  <c r="Y65" i="5" s="1"/>
  <c r="AN709" i="4"/>
  <c r="AO65" i="5" s="1"/>
  <c r="U655" i="4"/>
  <c r="M655" i="4"/>
  <c r="V655" i="4"/>
  <c r="AL655" i="4"/>
  <c r="W655" i="4"/>
  <c r="AM655" i="4"/>
  <c r="X655" i="4"/>
  <c r="AN655" i="4"/>
  <c r="AP644" i="4"/>
  <c r="AQ60" i="5" s="1"/>
  <c r="V644" i="4"/>
  <c r="W60" i="5" s="1"/>
  <c r="W644" i="4"/>
  <c r="X60" i="5" s="1"/>
  <c r="AM644" i="4"/>
  <c r="AN60" i="5" s="1"/>
  <c r="X644" i="4"/>
  <c r="Y60" i="5" s="1"/>
  <c r="AN644" i="4"/>
  <c r="AO60" i="5" s="1"/>
  <c r="U644" i="4"/>
  <c r="V60" i="5" s="1"/>
  <c r="AK644" i="4"/>
  <c r="AL60" i="5" s="1"/>
  <c r="M589" i="4"/>
  <c r="N55" i="5" s="1"/>
  <c r="U589" i="4"/>
  <c r="V55" i="5" s="1"/>
  <c r="AG589" i="4"/>
  <c r="AH55" i="5" s="1"/>
  <c r="AH589" i="4"/>
  <c r="AI55" i="5" s="1"/>
  <c r="W589" i="4"/>
  <c r="X55" i="5" s="1"/>
  <c r="AM589" i="4"/>
  <c r="AN55" i="5" s="1"/>
  <c r="X589" i="4"/>
  <c r="Y55" i="5" s="1"/>
  <c r="AN589" i="4"/>
  <c r="AO55" i="5" s="1"/>
  <c r="Y270" i="4"/>
  <c r="Y270" i="10" s="1"/>
  <c r="Q270" i="4"/>
  <c r="Q270" i="10" s="1"/>
  <c r="V270" i="4"/>
  <c r="V270" i="10" s="1"/>
  <c r="W270" i="4"/>
  <c r="W270" i="10" s="1"/>
  <c r="X270" i="4"/>
  <c r="X270" i="10" s="1"/>
  <c r="AN270" i="4"/>
  <c r="AN270" i="10" s="1"/>
  <c r="V296" i="4"/>
  <c r="V296" i="10" s="1"/>
  <c r="N296" i="4"/>
  <c r="N296" i="10" s="1"/>
  <c r="AN296" i="4"/>
  <c r="AN296" i="10" s="1"/>
  <c r="U296" i="4"/>
  <c r="U296" i="10" s="1"/>
  <c r="AK296" i="4"/>
  <c r="AK296" i="10" s="1"/>
  <c r="AB696" i="4"/>
  <c r="AC64" i="5" s="1"/>
  <c r="T696" i="4"/>
  <c r="U64" i="5" s="1"/>
  <c r="U696" i="4"/>
  <c r="V64" i="5" s="1"/>
  <c r="AK696" i="4"/>
  <c r="AL64" i="5" s="1"/>
  <c r="V696" i="4"/>
  <c r="W64" i="5" s="1"/>
  <c r="AL696" i="4"/>
  <c r="AM64" i="5" s="1"/>
  <c r="W696" i="4"/>
  <c r="X64" i="5" s="1"/>
  <c r="AM696" i="4"/>
  <c r="AN64" i="5" s="1"/>
  <c r="R550" i="4"/>
  <c r="S52" i="5" s="1"/>
  <c r="Z550" i="4"/>
  <c r="AA52" i="5" s="1"/>
  <c r="AD550" i="4"/>
  <c r="AE52" i="5" s="1"/>
  <c r="AE550" i="4"/>
  <c r="AF52" i="5" s="1"/>
  <c r="X550" i="4"/>
  <c r="Y52" i="5" s="1"/>
  <c r="AN550" i="4"/>
  <c r="AO52" i="5" s="1"/>
  <c r="U550" i="4"/>
  <c r="V52" i="5" s="1"/>
  <c r="AK550" i="4"/>
  <c r="AL52" i="5" s="1"/>
  <c r="W446" i="4"/>
  <c r="X44" i="5" s="1"/>
  <c r="AH446" i="4"/>
  <c r="AI44" i="5" s="1"/>
  <c r="AI446" i="4"/>
  <c r="AJ44" i="5" s="1"/>
  <c r="AD446" i="4"/>
  <c r="AE44" i="5" s="1"/>
  <c r="X446" i="4"/>
  <c r="Y44" i="5" s="1"/>
  <c r="AN446" i="4"/>
  <c r="AO44" i="5" s="1"/>
  <c r="U446" i="4"/>
  <c r="V44" i="5" s="1"/>
  <c r="AK446" i="4"/>
  <c r="AL44" i="5" s="1"/>
  <c r="AC470" i="4"/>
  <c r="AC470" i="10" s="1"/>
  <c r="AF470" i="4"/>
  <c r="AF470" i="10" s="1"/>
  <c r="AG470" i="4"/>
  <c r="AG470" i="10" s="1"/>
  <c r="AJ470" i="4"/>
  <c r="V470" i="4"/>
  <c r="AL470" i="4"/>
  <c r="AL470" i="10" s="1"/>
  <c r="W470" i="4"/>
  <c r="W470" i="10" s="1"/>
  <c r="AM470" i="4"/>
  <c r="AM470" i="10" s="1"/>
  <c r="AI611" i="4"/>
  <c r="X611" i="4"/>
  <c r="AQ611" i="4"/>
  <c r="AN611" i="4"/>
  <c r="U611" i="4"/>
  <c r="AK611" i="4"/>
  <c r="V611" i="4"/>
  <c r="AL611" i="4"/>
  <c r="Y312" i="4"/>
  <c r="AO312" i="4"/>
  <c r="Z312" i="4"/>
  <c r="AP312" i="4"/>
  <c r="X287" i="4"/>
  <c r="Y31" i="5" s="1"/>
  <c r="AF287" i="4"/>
  <c r="AG31" i="5" s="1"/>
  <c r="Q287" i="4"/>
  <c r="R31" i="5" s="1"/>
  <c r="AG287" i="4"/>
  <c r="AH31" i="5" s="1"/>
  <c r="R287" i="4"/>
  <c r="S31" i="5" s="1"/>
  <c r="AH287" i="4"/>
  <c r="AI31" i="5" s="1"/>
  <c r="S287" i="4"/>
  <c r="T31" i="5" s="1"/>
  <c r="AI287" i="4"/>
  <c r="AJ31" i="5" s="1"/>
  <c r="AI825" i="4"/>
  <c r="AJ74" i="5" s="1"/>
  <c r="AQ825" i="4"/>
  <c r="AR74" i="5" s="1"/>
  <c r="T825" i="4"/>
  <c r="U74" i="5" s="1"/>
  <c r="AJ825" i="4"/>
  <c r="AK74" i="5" s="1"/>
  <c r="Q825" i="4"/>
  <c r="R74" i="5" s="1"/>
  <c r="AG825" i="4"/>
  <c r="AH74" i="5" s="1"/>
  <c r="R825" i="4"/>
  <c r="S74" i="5" s="1"/>
  <c r="AH825" i="4"/>
  <c r="AI74" i="5" s="1"/>
  <c r="AJ798" i="4"/>
  <c r="AJ798" i="10" s="1"/>
  <c r="AR798" i="4"/>
  <c r="AR798" i="10" s="1"/>
  <c r="Q798" i="4"/>
  <c r="Q798" i="10" s="1"/>
  <c r="AG798" i="4"/>
  <c r="AG798" i="10" s="1"/>
  <c r="R798" i="4"/>
  <c r="R798" i="10" s="1"/>
  <c r="AH798" i="4"/>
  <c r="AH798" i="10" s="1"/>
  <c r="S798" i="4"/>
  <c r="S798" i="10" s="1"/>
  <c r="AI798" i="4"/>
  <c r="AI798" i="10" s="1"/>
  <c r="AN796" i="4"/>
  <c r="AN796" i="10" s="1"/>
  <c r="AF796" i="4"/>
  <c r="AF796" i="10" s="1"/>
  <c r="Q796" i="4"/>
  <c r="Q796" i="10" s="1"/>
  <c r="AG796" i="4"/>
  <c r="AG796" i="10" s="1"/>
  <c r="R796" i="4"/>
  <c r="R796" i="10" s="1"/>
  <c r="AH796" i="4"/>
  <c r="AH796" i="10" s="1"/>
  <c r="S796" i="4"/>
  <c r="S796" i="10" s="1"/>
  <c r="AI796" i="4"/>
  <c r="AI796" i="10" s="1"/>
  <c r="AK744" i="4"/>
  <c r="AK744" i="10" s="1"/>
  <c r="AC744" i="4"/>
  <c r="AC744" i="10" s="1"/>
  <c r="R744" i="4"/>
  <c r="R744" i="10" s="1"/>
  <c r="AH744" i="4"/>
  <c r="AH744" i="10" s="1"/>
  <c r="S744" i="4"/>
  <c r="S744" i="10" s="1"/>
  <c r="AI744" i="4"/>
  <c r="AI744" i="10" s="1"/>
  <c r="T744" i="4"/>
  <c r="T744" i="10" s="1"/>
  <c r="AJ744" i="4"/>
  <c r="AJ744" i="10" s="1"/>
  <c r="AL743" i="4"/>
  <c r="AL743" i="10" s="1"/>
  <c r="AD743" i="4"/>
  <c r="AD743" i="10" s="1"/>
  <c r="S743" i="4"/>
  <c r="AI743" i="4"/>
  <c r="AI743" i="10" s="1"/>
  <c r="T743" i="4"/>
  <c r="T743" i="10" s="1"/>
  <c r="AJ743" i="4"/>
  <c r="AJ743" i="10" s="1"/>
  <c r="Q743" i="4"/>
  <c r="Q743" i="10" s="1"/>
  <c r="AG743" i="4"/>
  <c r="AG743" i="10" s="1"/>
  <c r="AI746" i="4"/>
  <c r="AI746" i="10" s="1"/>
  <c r="AQ746" i="4"/>
  <c r="AQ746" i="10" s="1"/>
  <c r="T746" i="4"/>
  <c r="T746" i="10" s="1"/>
  <c r="AJ746" i="4"/>
  <c r="AJ746" i="10" s="1"/>
  <c r="Q746" i="4"/>
  <c r="Q746" i="10" s="1"/>
  <c r="AG746" i="4"/>
  <c r="AG746" i="10" s="1"/>
  <c r="R746" i="4"/>
  <c r="R746" i="10" s="1"/>
  <c r="AH746" i="4"/>
  <c r="AH746" i="10" s="1"/>
  <c r="AK651" i="4"/>
  <c r="AC651" i="4"/>
  <c r="R651" i="4"/>
  <c r="AH651" i="4"/>
  <c r="S651" i="4"/>
  <c r="AI651" i="4"/>
  <c r="T651" i="4"/>
  <c r="AJ651" i="4"/>
  <c r="R654" i="4"/>
  <c r="AP654" i="4"/>
  <c r="S654" i="4"/>
  <c r="AI654" i="4"/>
  <c r="T654" i="4"/>
  <c r="AJ654" i="4"/>
  <c r="Q654" i="4"/>
  <c r="AG654" i="4"/>
  <c r="O683" i="4"/>
  <c r="P63" i="5" s="1"/>
  <c r="AM683" i="4"/>
  <c r="AN63" i="5" s="1"/>
  <c r="T683" i="4"/>
  <c r="U63" i="5" s="1"/>
  <c r="AJ683" i="4"/>
  <c r="AK63" i="5" s="1"/>
  <c r="Q683" i="4"/>
  <c r="R63" i="5" s="1"/>
  <c r="AG683" i="4"/>
  <c r="AH63" i="5" s="1"/>
  <c r="R683" i="4"/>
  <c r="S63" i="5" s="1"/>
  <c r="AH683" i="4"/>
  <c r="AI63" i="5" s="1"/>
  <c r="AI615" i="4"/>
  <c r="AI615" i="10" s="1"/>
  <c r="T615" i="4"/>
  <c r="T615" i="10" s="1"/>
  <c r="AJ615" i="4"/>
  <c r="AJ615" i="10" s="1"/>
  <c r="AG615" i="4"/>
  <c r="AG615" i="10" s="1"/>
  <c r="R615" i="4"/>
  <c r="R615" i="10" s="1"/>
  <c r="AH615" i="4"/>
  <c r="AH615" i="10" s="1"/>
  <c r="R417" i="4"/>
  <c r="R417" i="10" s="1"/>
  <c r="U417" i="4"/>
  <c r="U417" i="10" s="1"/>
  <c r="V417" i="4"/>
  <c r="V417" i="10" s="1"/>
  <c r="Y417" i="4"/>
  <c r="Y417" i="10" s="1"/>
  <c r="S417" i="4"/>
  <c r="S417" i="10" s="1"/>
  <c r="AI417" i="4"/>
  <c r="AI417" i="10" s="1"/>
  <c r="T417" i="4"/>
  <c r="T417" i="10" s="1"/>
  <c r="AJ417" i="4"/>
  <c r="AJ417" i="10" s="1"/>
  <c r="AC414" i="4"/>
  <c r="AC414" i="10" s="1"/>
  <c r="AK414" i="4"/>
  <c r="AK414" i="10" s="1"/>
  <c r="R414" i="4"/>
  <c r="R414" i="10" s="1"/>
  <c r="AH414" i="4"/>
  <c r="AH414" i="10" s="1"/>
  <c r="S414" i="4"/>
  <c r="AI414" i="4"/>
  <c r="AI414" i="10" s="1"/>
  <c r="T414" i="4"/>
  <c r="T414" i="10" s="1"/>
  <c r="AJ414" i="4"/>
  <c r="Z349" i="4"/>
  <c r="U349" i="4"/>
  <c r="V349" i="4"/>
  <c r="V349" i="10" s="1"/>
  <c r="Y349" i="4"/>
  <c r="S349" i="4"/>
  <c r="S349" i="10" s="1"/>
  <c r="AI349" i="4"/>
  <c r="T349" i="4"/>
  <c r="AJ349" i="4"/>
  <c r="P419" i="4"/>
  <c r="P419" i="10" s="1"/>
  <c r="AA419" i="4"/>
  <c r="AA419" i="10" s="1"/>
  <c r="AB419" i="4"/>
  <c r="AB419" i="10" s="1"/>
  <c r="W419" i="4"/>
  <c r="W419" i="10" s="1"/>
  <c r="Q419" i="4"/>
  <c r="Q419" i="10" s="1"/>
  <c r="AG419" i="4"/>
  <c r="AG419" i="10" s="1"/>
  <c r="R419" i="4"/>
  <c r="R419" i="10" s="1"/>
  <c r="AH419" i="4"/>
  <c r="AH419" i="10" s="1"/>
  <c r="W378" i="4"/>
  <c r="X38" i="5" s="1"/>
  <c r="Z378" i="4"/>
  <c r="AA38" i="5" s="1"/>
  <c r="AA378" i="4"/>
  <c r="AB38" i="5" s="1"/>
  <c r="V378" i="4"/>
  <c r="W38" i="5" s="1"/>
  <c r="T378" i="4"/>
  <c r="U38" i="5" s="1"/>
  <c r="AJ378" i="4"/>
  <c r="AK38" i="5" s="1"/>
  <c r="Q378" i="4"/>
  <c r="R38" i="5" s="1"/>
  <c r="AG378" i="4"/>
  <c r="AH38" i="5" s="1"/>
  <c r="Y466" i="4"/>
  <c r="AB466" i="4"/>
  <c r="U466" i="4"/>
  <c r="X466" i="4"/>
  <c r="R466" i="4"/>
  <c r="AH466" i="4"/>
  <c r="S466" i="4"/>
  <c r="AI466" i="4"/>
  <c r="V269" i="4"/>
  <c r="AD269" i="4"/>
  <c r="S269" i="4"/>
  <c r="AI269" i="4"/>
  <c r="T269" i="4"/>
  <c r="AJ269" i="4"/>
  <c r="Q269" i="4"/>
  <c r="AG269" i="4"/>
  <c r="AD201" i="4"/>
  <c r="S201" i="4"/>
  <c r="T201" i="4"/>
  <c r="AJ201" i="4"/>
  <c r="Q201" i="4"/>
  <c r="T471" i="4"/>
  <c r="T471" i="10" s="1"/>
  <c r="W471" i="4"/>
  <c r="W471" i="10" s="1"/>
  <c r="X471" i="4"/>
  <c r="X471" i="10" s="1"/>
  <c r="AA471" i="4"/>
  <c r="AA471" i="10" s="1"/>
  <c r="Q471" i="4"/>
  <c r="Q471" i="10" s="1"/>
  <c r="AG471" i="4"/>
  <c r="AG471" i="10" s="1"/>
  <c r="R471" i="4"/>
  <c r="R471" i="10" s="1"/>
  <c r="AH471" i="4"/>
  <c r="AH471" i="10" s="1"/>
  <c r="AK202" i="4"/>
  <c r="AK202" i="10" s="1"/>
  <c r="AC202" i="4"/>
  <c r="AC202" i="10" s="1"/>
  <c r="R202" i="4"/>
  <c r="R202" i="10" s="1"/>
  <c r="AI202" i="4"/>
  <c r="AI202" i="10" s="1"/>
  <c r="T202" i="4"/>
  <c r="T202" i="10" s="1"/>
  <c r="W742" i="4"/>
  <c r="O742" i="4"/>
  <c r="O730" i="4" s="1"/>
  <c r="P742" i="4"/>
  <c r="P730" i="4" s="1"/>
  <c r="AF742" i="4"/>
  <c r="AF730" i="4" s="1"/>
  <c r="M742" i="4"/>
  <c r="M730" i="4" s="1"/>
  <c r="AC742" i="4"/>
  <c r="AC730" i="4" s="1"/>
  <c r="N742" i="4"/>
  <c r="N730" i="4" s="1"/>
  <c r="AD742" i="4"/>
  <c r="AD730" i="4" s="1"/>
  <c r="AL670" i="4"/>
  <c r="AM62" i="5" s="1"/>
  <c r="AL650" i="4"/>
  <c r="N670" i="4"/>
  <c r="O62" i="5" s="1"/>
  <c r="N650" i="4"/>
  <c r="O670" i="4"/>
  <c r="P62" i="5" s="1"/>
  <c r="O650" i="4"/>
  <c r="AE670" i="4"/>
  <c r="AF62" i="5" s="1"/>
  <c r="AE650" i="4"/>
  <c r="P650" i="4"/>
  <c r="P670" i="4"/>
  <c r="Q62" i="5" s="1"/>
  <c r="AF650" i="4"/>
  <c r="AF670" i="4"/>
  <c r="AG62" i="5" s="1"/>
  <c r="M670" i="4"/>
  <c r="N62" i="5" s="1"/>
  <c r="AC670" i="4"/>
  <c r="AD62" i="5" s="1"/>
  <c r="AC650" i="4"/>
  <c r="AC650" i="10" s="1"/>
  <c r="S653" i="4"/>
  <c r="AA653" i="4"/>
  <c r="P653" i="4"/>
  <c r="AF653" i="4"/>
  <c r="M653" i="4"/>
  <c r="AC653" i="4"/>
  <c r="N653" i="4"/>
  <c r="AD653" i="4"/>
  <c r="N631" i="4"/>
  <c r="O59" i="5" s="1"/>
  <c r="V631" i="4"/>
  <c r="W59" i="5" s="1"/>
  <c r="R631" i="4"/>
  <c r="S59" i="5" s="1"/>
  <c r="M631" i="4"/>
  <c r="N59" i="5" s="1"/>
  <c r="O631" i="4"/>
  <c r="P59" i="5" s="1"/>
  <c r="AE631" i="4"/>
  <c r="AF59" i="5" s="1"/>
  <c r="P631" i="4"/>
  <c r="Q59" i="5" s="1"/>
  <c r="AF631" i="4"/>
  <c r="AG59" i="5" s="1"/>
  <c r="AB722" i="4"/>
  <c r="AC66" i="5" s="1"/>
  <c r="T722" i="4"/>
  <c r="U66" i="5" s="1"/>
  <c r="M722" i="4"/>
  <c r="N66" i="5" s="1"/>
  <c r="AC722" i="4"/>
  <c r="AD66" i="5" s="1"/>
  <c r="N722" i="4"/>
  <c r="O66" i="5" s="1"/>
  <c r="AD722" i="4"/>
  <c r="AE66" i="5" s="1"/>
  <c r="O722" i="4"/>
  <c r="P66" i="5" s="1"/>
  <c r="AE722" i="4"/>
  <c r="AF66" i="5" s="1"/>
  <c r="AE520" i="4"/>
  <c r="W520" i="4"/>
  <c r="R520" i="4"/>
  <c r="S520" i="4"/>
  <c r="P520" i="4"/>
  <c r="AF520" i="4"/>
  <c r="M520" i="4"/>
  <c r="AC520" i="4"/>
  <c r="P519" i="4"/>
  <c r="P506" i="4" s="1"/>
  <c r="X519" i="4"/>
  <c r="X506" i="4" s="1"/>
  <c r="S519" i="4"/>
  <c r="S506" i="4" s="1"/>
  <c r="T519" i="4"/>
  <c r="T506" i="4" s="1"/>
  <c r="M519" i="4"/>
  <c r="M506" i="4" s="1"/>
  <c r="AC519" i="4"/>
  <c r="AC506" i="4" s="1"/>
  <c r="N519" i="4"/>
  <c r="N506" i="4" s="1"/>
  <c r="AD519" i="4"/>
  <c r="AD506" i="4" s="1"/>
  <c r="N469" i="4"/>
  <c r="N469" i="10" s="1"/>
  <c r="Q469" i="4"/>
  <c r="Q469" i="10" s="1"/>
  <c r="R469" i="4"/>
  <c r="R469" i="10" s="1"/>
  <c r="M469" i="4"/>
  <c r="M469" i="10" s="1"/>
  <c r="O469" i="4"/>
  <c r="O469" i="10" s="1"/>
  <c r="AE469" i="4"/>
  <c r="AE469" i="10" s="1"/>
  <c r="P469" i="4"/>
  <c r="P469" i="10" s="1"/>
  <c r="AF469" i="4"/>
  <c r="AF469" i="10" s="1"/>
  <c r="AG518" i="4"/>
  <c r="Y518" i="4"/>
  <c r="T518" i="4"/>
  <c r="M518" i="4"/>
  <c r="N518" i="4"/>
  <c r="AD518" i="4"/>
  <c r="O518" i="4"/>
  <c r="AE518" i="4"/>
  <c r="M576" i="4"/>
  <c r="N54" i="5" s="1"/>
  <c r="U576" i="4"/>
  <c r="V54" i="5" s="1"/>
  <c r="P576" i="4"/>
  <c r="Q54" i="5" s="1"/>
  <c r="Q576" i="4"/>
  <c r="R54" i="5" s="1"/>
  <c r="N576" i="4"/>
  <c r="O54" i="5" s="1"/>
  <c r="AD576" i="4"/>
  <c r="AE54" i="5" s="1"/>
  <c r="O576" i="4"/>
  <c r="P54" i="5" s="1"/>
  <c r="AE576" i="4"/>
  <c r="AF54" i="5" s="1"/>
  <c r="V365" i="4"/>
  <c r="W37" i="5" s="1"/>
  <c r="V345" i="4"/>
  <c r="V345" i="10" s="1"/>
  <c r="Q365" i="4"/>
  <c r="R37" i="5" s="1"/>
  <c r="Q345" i="4"/>
  <c r="Q345" i="10" s="1"/>
  <c r="R365" i="4"/>
  <c r="S37" i="5" s="1"/>
  <c r="R345" i="4"/>
  <c r="R345" i="10" s="1"/>
  <c r="M365" i="4"/>
  <c r="N37" i="5" s="1"/>
  <c r="O345" i="4"/>
  <c r="O345" i="10" s="1"/>
  <c r="O365" i="4"/>
  <c r="P37" i="5" s="1"/>
  <c r="AE345" i="4"/>
  <c r="AE365" i="4"/>
  <c r="AF37" i="5" s="1"/>
  <c r="P345" i="4"/>
  <c r="P345" i="10" s="1"/>
  <c r="P365" i="4"/>
  <c r="Q37" i="5" s="1"/>
  <c r="AF345" i="4"/>
  <c r="AF345" i="10" s="1"/>
  <c r="AF365" i="4"/>
  <c r="AG37" i="5" s="1"/>
  <c r="P467" i="4"/>
  <c r="P402" i="4" s="1"/>
  <c r="S467" i="4"/>
  <c r="T467" i="4"/>
  <c r="T402" i="4" s="1"/>
  <c r="O467" i="4"/>
  <c r="O402" i="4" s="1"/>
  <c r="M467" i="4"/>
  <c r="M402" i="4" s="1"/>
  <c r="AC467" i="4"/>
  <c r="AC402" i="4" s="1"/>
  <c r="N467" i="4"/>
  <c r="N402" i="4" s="1"/>
  <c r="AD467" i="4"/>
  <c r="AD402" i="4" s="1"/>
  <c r="Q350" i="4"/>
  <c r="T350" i="4"/>
  <c r="M350" i="4"/>
  <c r="M350" i="10" s="1"/>
  <c r="P350" i="4"/>
  <c r="N350" i="4"/>
  <c r="AD350" i="4"/>
  <c r="O350" i="4"/>
  <c r="AE350" i="4"/>
  <c r="R205" i="4"/>
  <c r="R205" i="10" s="1"/>
  <c r="O205" i="4"/>
  <c r="O205" i="10" s="1"/>
  <c r="P205" i="4"/>
  <c r="P205" i="10" s="1"/>
  <c r="AF205" i="4"/>
  <c r="AF205" i="10" s="1"/>
  <c r="M205" i="4"/>
  <c r="M205" i="10" s="1"/>
  <c r="AC205" i="4"/>
  <c r="AC205" i="10" s="1"/>
  <c r="Q232" i="4"/>
  <c r="R25" i="5" s="1"/>
  <c r="O232" i="4"/>
  <c r="P25" i="5" s="1"/>
  <c r="AE232" i="4"/>
  <c r="AF25" i="5" s="1"/>
  <c r="Z417" i="4"/>
  <c r="Z417" i="10" s="1"/>
  <c r="AC417" i="4"/>
  <c r="AC417" i="10" s="1"/>
  <c r="AD417" i="4"/>
  <c r="AD417" i="10" s="1"/>
  <c r="AG417" i="4"/>
  <c r="AG417" i="10" s="1"/>
  <c r="W417" i="4"/>
  <c r="W417" i="10" s="1"/>
  <c r="AM417" i="4"/>
  <c r="AM417" i="10" s="1"/>
  <c r="X417" i="4"/>
  <c r="X417" i="10" s="1"/>
  <c r="AN417" i="4"/>
  <c r="AN417" i="10" s="1"/>
  <c r="Q414" i="4"/>
  <c r="Q414" i="10" s="1"/>
  <c r="Y414" i="4"/>
  <c r="Y414" i="10" s="1"/>
  <c r="V414" i="4"/>
  <c r="V414" i="10" s="1"/>
  <c r="AL414" i="4"/>
  <c r="AL414" i="10" s="1"/>
  <c r="W414" i="4"/>
  <c r="W414" i="10" s="1"/>
  <c r="AM414" i="4"/>
  <c r="AM414" i="10" s="1"/>
  <c r="X414" i="4"/>
  <c r="X414" i="10" s="1"/>
  <c r="AN414" i="4"/>
  <c r="AN414" i="10" s="1"/>
  <c r="AH349" i="4"/>
  <c r="AH297" i="4" s="1"/>
  <c r="AH297" i="10" s="1"/>
  <c r="AC349" i="4"/>
  <c r="AD349" i="4"/>
  <c r="AG349" i="4"/>
  <c r="AG297" i="4" s="1"/>
  <c r="AG297" i="10" s="1"/>
  <c r="W349" i="4"/>
  <c r="AM349" i="4"/>
  <c r="X349" i="4"/>
  <c r="AN349" i="4"/>
  <c r="X419" i="4"/>
  <c r="X419" i="10" s="1"/>
  <c r="AI419" i="4"/>
  <c r="AI419" i="10" s="1"/>
  <c r="AJ419" i="4"/>
  <c r="AJ419" i="10" s="1"/>
  <c r="AE419" i="4"/>
  <c r="AE419" i="10" s="1"/>
  <c r="U419" i="4"/>
  <c r="U419" i="10" s="1"/>
  <c r="AK419" i="4"/>
  <c r="AK419" i="10" s="1"/>
  <c r="V419" i="4"/>
  <c r="V419" i="10" s="1"/>
  <c r="AL419" i="4"/>
  <c r="AL419" i="10" s="1"/>
  <c r="AE378" i="4"/>
  <c r="AF38" i="5" s="1"/>
  <c r="AH378" i="4"/>
  <c r="AI38" i="5" s="1"/>
  <c r="AI378" i="4"/>
  <c r="AJ38" i="5" s="1"/>
  <c r="AD378" i="4"/>
  <c r="AE38" i="5" s="1"/>
  <c r="X378" i="4"/>
  <c r="Y38" i="5" s="1"/>
  <c r="AN378" i="4"/>
  <c r="AO38" i="5" s="1"/>
  <c r="U378" i="4"/>
  <c r="V38" i="5" s="1"/>
  <c r="AK378" i="4"/>
  <c r="AL38" i="5" s="1"/>
  <c r="AG466" i="4"/>
  <c r="AJ466" i="4"/>
  <c r="AC466" i="4"/>
  <c r="AF466" i="4"/>
  <c r="V466" i="4"/>
  <c r="AL466" i="4"/>
  <c r="W466" i="4"/>
  <c r="AM466" i="4"/>
  <c r="Z269" i="4"/>
  <c r="R269" i="4"/>
  <c r="W269" i="4"/>
  <c r="AM269" i="4"/>
  <c r="AN269" i="4"/>
  <c r="U269" i="4"/>
  <c r="AK269" i="4"/>
  <c r="R201" i="4"/>
  <c r="W201" i="4"/>
  <c r="AM201" i="4"/>
  <c r="AN201" i="4"/>
  <c r="U201" i="4"/>
  <c r="AB471" i="4"/>
  <c r="AB471" i="10" s="1"/>
  <c r="AE471" i="4"/>
  <c r="AE471" i="10" s="1"/>
  <c r="AF471" i="4"/>
  <c r="AF471" i="10" s="1"/>
  <c r="AI471" i="4"/>
  <c r="AI471" i="10" s="1"/>
  <c r="U471" i="4"/>
  <c r="U471" i="10" s="1"/>
  <c r="AK471" i="4"/>
  <c r="AK471" i="10" s="1"/>
  <c r="V471" i="4"/>
  <c r="V471" i="10" s="1"/>
  <c r="AL471" i="4"/>
  <c r="AL471" i="10" s="1"/>
  <c r="Y202" i="4"/>
  <c r="Y202" i="10" s="1"/>
  <c r="Q202" i="4"/>
  <c r="Q202" i="10" s="1"/>
  <c r="AM202" i="4"/>
  <c r="AM202" i="10" s="1"/>
  <c r="X202" i="4"/>
  <c r="X202" i="10" s="1"/>
  <c r="AM742" i="4"/>
  <c r="AM730" i="4" s="1"/>
  <c r="AE742" i="4"/>
  <c r="T742" i="4"/>
  <c r="T730" i="4" s="1"/>
  <c r="AJ742" i="4"/>
  <c r="AJ730" i="4" s="1"/>
  <c r="Q742" i="4"/>
  <c r="Q730" i="4" s="1"/>
  <c r="AG742" i="4"/>
  <c r="R742" i="4"/>
  <c r="R730" i="4" s="1"/>
  <c r="AH742" i="4"/>
  <c r="AH730" i="4" s="1"/>
  <c r="V670" i="4"/>
  <c r="W62" i="5" s="1"/>
  <c r="V650" i="4"/>
  <c r="V650" i="10" s="1"/>
  <c r="AD670" i="4"/>
  <c r="AE62" i="5" s="1"/>
  <c r="AD650" i="4"/>
  <c r="S670" i="4"/>
  <c r="T62" i="5" s="1"/>
  <c r="S650" i="4"/>
  <c r="S650" i="10" s="1"/>
  <c r="AI670" i="4"/>
  <c r="AJ62" i="5" s="1"/>
  <c r="AI650" i="4"/>
  <c r="T670" i="4"/>
  <c r="U62" i="5" s="1"/>
  <c r="T650" i="4"/>
  <c r="T650" i="10" s="1"/>
  <c r="AJ650" i="4"/>
  <c r="AJ670" i="4"/>
  <c r="AK62" i="5" s="1"/>
  <c r="Q670" i="4"/>
  <c r="R62" i="5" s="1"/>
  <c r="Q650" i="4"/>
  <c r="Q650" i="10" s="1"/>
  <c r="AG670" i="4"/>
  <c r="AH62" i="5" s="1"/>
  <c r="AG650" i="4"/>
  <c r="AI653" i="4"/>
  <c r="AQ653" i="4"/>
  <c r="T653" i="4"/>
  <c r="AJ653" i="4"/>
  <c r="Q653" i="4"/>
  <c r="AG653" i="4"/>
  <c r="R653" i="4"/>
  <c r="AH653" i="4"/>
  <c r="AD631" i="4"/>
  <c r="AE59" i="5" s="1"/>
  <c r="AL631" i="4"/>
  <c r="AM59" i="5" s="1"/>
  <c r="Z631" i="4"/>
  <c r="AA59" i="5" s="1"/>
  <c r="U631" i="4"/>
  <c r="V59" i="5" s="1"/>
  <c r="S631" i="4"/>
  <c r="T59" i="5" s="1"/>
  <c r="AI631" i="4"/>
  <c r="AJ59" i="5" s="1"/>
  <c r="T631" i="4"/>
  <c r="U59" i="5" s="1"/>
  <c r="AJ631" i="4"/>
  <c r="AK59" i="5" s="1"/>
  <c r="AR722" i="4"/>
  <c r="AS66" i="5" s="1"/>
  <c r="AJ722" i="4"/>
  <c r="AK66" i="5" s="1"/>
  <c r="Q722" i="4"/>
  <c r="R66" i="5" s="1"/>
  <c r="AG722" i="4"/>
  <c r="AH66" i="5" s="1"/>
  <c r="R722" i="4"/>
  <c r="S66" i="5" s="1"/>
  <c r="AH722" i="4"/>
  <c r="AI66" i="5" s="1"/>
  <c r="S722" i="4"/>
  <c r="T66" i="5" s="1"/>
  <c r="AI722" i="4"/>
  <c r="AJ66" i="5" s="1"/>
  <c r="O520" i="4"/>
  <c r="AM520" i="4"/>
  <c r="Z520" i="4"/>
  <c r="AA520" i="4"/>
  <c r="T520" i="4"/>
  <c r="AJ520" i="4"/>
  <c r="Q520" i="4"/>
  <c r="AG520" i="4"/>
  <c r="AF519" i="4"/>
  <c r="AF506" i="4" s="1"/>
  <c r="AN519" i="4"/>
  <c r="AN506" i="4" s="1"/>
  <c r="AA519" i="4"/>
  <c r="AA506" i="4" s="1"/>
  <c r="AB519" i="4"/>
  <c r="AB506" i="4" s="1"/>
  <c r="Q519" i="4"/>
  <c r="Q506" i="4" s="1"/>
  <c r="AG519" i="4"/>
  <c r="AG506" i="4" s="1"/>
  <c r="R519" i="4"/>
  <c r="R506" i="4" s="1"/>
  <c r="AH519" i="4"/>
  <c r="AH506" i="4" s="1"/>
  <c r="V469" i="4"/>
  <c r="V469" i="10" s="1"/>
  <c r="Y469" i="4"/>
  <c r="Y469" i="10" s="1"/>
  <c r="Z469" i="4"/>
  <c r="Z469" i="10" s="1"/>
  <c r="U469" i="4"/>
  <c r="U469" i="10" s="1"/>
  <c r="S469" i="4"/>
  <c r="S469" i="10" s="1"/>
  <c r="AI469" i="4"/>
  <c r="AI469" i="10" s="1"/>
  <c r="T469" i="4"/>
  <c r="T469" i="10" s="1"/>
  <c r="AJ469" i="4"/>
  <c r="AJ469" i="10" s="1"/>
  <c r="Q518" i="4"/>
  <c r="AO518" i="4"/>
  <c r="AB518" i="4"/>
  <c r="U518" i="4"/>
  <c r="R518" i="4"/>
  <c r="AH518" i="4"/>
  <c r="S518" i="4"/>
  <c r="AI518" i="4"/>
  <c r="AC576" i="4"/>
  <c r="AD54" i="5" s="1"/>
  <c r="AK576" i="4"/>
  <c r="AL54" i="5" s="1"/>
  <c r="X576" i="4"/>
  <c r="Y54" i="5" s="1"/>
  <c r="Y576" i="4"/>
  <c r="Z54" i="5" s="1"/>
  <c r="R576" i="4"/>
  <c r="S54" i="5" s="1"/>
  <c r="AH576" i="4"/>
  <c r="AI54" i="5" s="1"/>
  <c r="S576" i="4"/>
  <c r="T54" i="5" s="1"/>
  <c r="AI576" i="4"/>
  <c r="AJ54" i="5" s="1"/>
  <c r="AD365" i="4"/>
  <c r="AE37" i="5" s="1"/>
  <c r="AD345" i="4"/>
  <c r="AD345" i="10" s="1"/>
  <c r="Y365" i="4"/>
  <c r="Z37" i="5" s="1"/>
  <c r="Y345" i="4"/>
  <c r="Y345" i="10" s="1"/>
  <c r="Z365" i="4"/>
  <c r="AA37" i="5" s="1"/>
  <c r="Z345" i="4"/>
  <c r="Z345" i="10" s="1"/>
  <c r="U365" i="4"/>
  <c r="V37" i="5" s="1"/>
  <c r="U345" i="4"/>
  <c r="U345" i="10" s="1"/>
  <c r="S345" i="4"/>
  <c r="S345" i="10" s="1"/>
  <c r="S365" i="4"/>
  <c r="T37" i="5" s="1"/>
  <c r="AI345" i="4"/>
  <c r="AI345" i="10" s="1"/>
  <c r="AI365" i="4"/>
  <c r="AJ37" i="5" s="1"/>
  <c r="T345" i="4"/>
  <c r="T345" i="10" s="1"/>
  <c r="T365" i="4"/>
  <c r="U37" i="5" s="1"/>
  <c r="AJ345" i="4"/>
  <c r="AJ345" i="10" s="1"/>
  <c r="AJ365" i="4"/>
  <c r="AK37" i="5" s="1"/>
  <c r="X467" i="4"/>
  <c r="X402" i="4" s="1"/>
  <c r="AA467" i="4"/>
  <c r="AA402" i="4" s="1"/>
  <c r="AB467" i="4"/>
  <c r="AB402" i="4" s="1"/>
  <c r="W467" i="4"/>
  <c r="W402" i="4" s="1"/>
  <c r="Q467" i="4"/>
  <c r="Q402" i="4" s="1"/>
  <c r="Q389" i="4" s="1"/>
  <c r="AG467" i="4"/>
  <c r="AG402" i="4" s="1"/>
  <c r="AG389" i="4" s="1"/>
  <c r="R467" i="4"/>
  <c r="R402" i="4" s="1"/>
  <c r="R389" i="4" s="1"/>
  <c r="AH467" i="4"/>
  <c r="AH402" i="4" s="1"/>
  <c r="AH389" i="4" s="1"/>
  <c r="Y350" i="4"/>
  <c r="AB350" i="4"/>
  <c r="U350" i="4"/>
  <c r="X350" i="4"/>
  <c r="R350" i="4"/>
  <c r="AH350" i="4"/>
  <c r="S350" i="4"/>
  <c r="AI350" i="4"/>
  <c r="AH205" i="4"/>
  <c r="AH205" i="10" s="1"/>
  <c r="S205" i="4"/>
  <c r="S205" i="10" s="1"/>
  <c r="T205" i="4"/>
  <c r="T205" i="10" s="1"/>
  <c r="AJ205" i="4"/>
  <c r="AJ205" i="10" s="1"/>
  <c r="Q205" i="4"/>
  <c r="Q205" i="10" s="1"/>
  <c r="R232" i="4"/>
  <c r="S25" i="5" s="1"/>
  <c r="T232" i="4"/>
  <c r="U25" i="5" s="1"/>
  <c r="AE312" i="4"/>
  <c r="AM312" i="4"/>
  <c r="T312" i="4"/>
  <c r="AJ312" i="4"/>
  <c r="Q312" i="4"/>
  <c r="AG312" i="4"/>
  <c r="R312" i="4"/>
  <c r="AH312" i="4"/>
  <c r="AR287" i="4"/>
  <c r="AS31" i="5" s="1"/>
  <c r="AJ287" i="4"/>
  <c r="AK31" i="5" s="1"/>
  <c r="Y287" i="4"/>
  <c r="Z31" i="5" s="1"/>
  <c r="AO287" i="4"/>
  <c r="AP31" i="5" s="1"/>
  <c r="Z287" i="4"/>
  <c r="AA31" i="5" s="1"/>
  <c r="AP287" i="4"/>
  <c r="AQ31" i="5" s="1"/>
  <c r="AA287" i="4"/>
  <c r="AB31" i="5" s="1"/>
  <c r="AQ287" i="4"/>
  <c r="AR31" i="5" s="1"/>
  <c r="AM825" i="4"/>
  <c r="AN74" i="5" s="1"/>
  <c r="AE825" i="4"/>
  <c r="AF74" i="5" s="1"/>
  <c r="AB825" i="4"/>
  <c r="AC74" i="5" s="1"/>
  <c r="AR825" i="4"/>
  <c r="AS74" i="5" s="1"/>
  <c r="Y825" i="4"/>
  <c r="Z74" i="5" s="1"/>
  <c r="AO825" i="4"/>
  <c r="AP74" i="5" s="1"/>
  <c r="Z825" i="4"/>
  <c r="AA74" i="5" s="1"/>
  <c r="AP825" i="4"/>
  <c r="AQ74" i="5" s="1"/>
  <c r="AN798" i="4"/>
  <c r="AN798" i="10" s="1"/>
  <c r="AF798" i="4"/>
  <c r="AF798" i="10" s="1"/>
  <c r="Y798" i="4"/>
  <c r="Y798" i="10" s="1"/>
  <c r="AO798" i="4"/>
  <c r="AO798" i="10" s="1"/>
  <c r="Z798" i="4"/>
  <c r="Z798" i="10" s="1"/>
  <c r="AP798" i="4"/>
  <c r="AP798" i="10" s="1"/>
  <c r="AA798" i="4"/>
  <c r="AA798" i="10" s="1"/>
  <c r="AQ798" i="4"/>
  <c r="AQ798" i="10" s="1"/>
  <c r="AR796" i="4"/>
  <c r="AR796" i="10" s="1"/>
  <c r="AJ796" i="4"/>
  <c r="AJ796" i="10" s="1"/>
  <c r="Y796" i="4"/>
  <c r="Y796" i="10" s="1"/>
  <c r="AO796" i="4"/>
  <c r="AO796" i="10" s="1"/>
  <c r="Z796" i="4"/>
  <c r="Z796" i="10" s="1"/>
  <c r="AP796" i="4"/>
  <c r="AP796" i="10" s="1"/>
  <c r="AA796" i="4"/>
  <c r="AA796" i="10" s="1"/>
  <c r="AQ796" i="4"/>
  <c r="AQ796" i="10" s="1"/>
  <c r="AO744" i="4"/>
  <c r="AO744" i="10" s="1"/>
  <c r="AG744" i="4"/>
  <c r="AG744" i="10" s="1"/>
  <c r="Z744" i="4"/>
  <c r="Z744" i="10" s="1"/>
  <c r="AP744" i="4"/>
  <c r="AP744" i="10" s="1"/>
  <c r="AA744" i="4"/>
  <c r="AA744" i="10" s="1"/>
  <c r="AQ744" i="4"/>
  <c r="AQ744" i="10" s="1"/>
  <c r="AB744" i="4"/>
  <c r="AR744" i="4"/>
  <c r="AR744" i="10" s="1"/>
  <c r="AP743" i="4"/>
  <c r="AP743" i="10" s="1"/>
  <c r="AH743" i="4"/>
  <c r="AH743" i="10" s="1"/>
  <c r="AA743" i="4"/>
  <c r="AA743" i="10" s="1"/>
  <c r="AQ743" i="4"/>
  <c r="AQ743" i="10" s="1"/>
  <c r="AB743" i="4"/>
  <c r="AB743" i="10" s="1"/>
  <c r="AR743" i="4"/>
  <c r="AR743" i="10" s="1"/>
  <c r="Y743" i="4"/>
  <c r="Y743" i="10" s="1"/>
  <c r="AO743" i="4"/>
  <c r="AO743" i="10" s="1"/>
  <c r="AM746" i="4"/>
  <c r="AM746" i="10" s="1"/>
  <c r="AE746" i="4"/>
  <c r="AE746" i="10" s="1"/>
  <c r="AB746" i="4"/>
  <c r="AB746" i="10" s="1"/>
  <c r="AR746" i="4"/>
  <c r="AR746" i="10" s="1"/>
  <c r="Y746" i="4"/>
  <c r="Y746" i="10" s="1"/>
  <c r="AO746" i="4"/>
  <c r="AO746" i="10" s="1"/>
  <c r="Z746" i="4"/>
  <c r="Z746" i="10" s="1"/>
  <c r="AP746" i="4"/>
  <c r="AP746" i="10" s="1"/>
  <c r="AO651" i="4"/>
  <c r="AG651" i="4"/>
  <c r="Z651" i="4"/>
  <c r="AP651" i="4"/>
  <c r="AA651" i="4"/>
  <c r="AQ651" i="4"/>
  <c r="AB651" i="4"/>
  <c r="AR651" i="4"/>
  <c r="AL654" i="4"/>
  <c r="AD654" i="4"/>
  <c r="AA654" i="4"/>
  <c r="AQ654" i="4"/>
  <c r="AB654" i="4"/>
  <c r="AR654" i="4"/>
  <c r="Y654" i="4"/>
  <c r="AO654" i="4"/>
  <c r="AI683" i="4"/>
  <c r="AJ63" i="5" s="1"/>
  <c r="AQ683" i="4"/>
  <c r="AR63" i="5" s="1"/>
  <c r="AB683" i="4"/>
  <c r="AC63" i="5" s="1"/>
  <c r="AR683" i="4"/>
  <c r="AS63" i="5" s="1"/>
  <c r="Y683" i="4"/>
  <c r="Z63" i="5" s="1"/>
  <c r="AO683" i="4"/>
  <c r="AP63" i="5" s="1"/>
  <c r="Z683" i="4"/>
  <c r="AA63" i="5" s="1"/>
  <c r="AP683" i="4"/>
  <c r="AQ63" i="5" s="1"/>
  <c r="O615" i="4"/>
  <c r="O615" i="10" s="1"/>
  <c r="AB615" i="4"/>
  <c r="AB615" i="10" s="1"/>
  <c r="AR615" i="4"/>
  <c r="AR615" i="10" s="1"/>
  <c r="Z615" i="4"/>
  <c r="Z615" i="10" s="1"/>
  <c r="AP615" i="4"/>
  <c r="AP615" i="10" s="1"/>
  <c r="AH417" i="4"/>
  <c r="AH417" i="10" s="1"/>
  <c r="AK417" i="4"/>
  <c r="AK417" i="10" s="1"/>
  <c r="AL417" i="4"/>
  <c r="AL417" i="10" s="1"/>
  <c r="AO417" i="4"/>
  <c r="AO417" i="10" s="1"/>
  <c r="AA417" i="4"/>
  <c r="AA417" i="10" s="1"/>
  <c r="AQ417" i="4"/>
  <c r="AQ417" i="10" s="1"/>
  <c r="AB417" i="4"/>
  <c r="AB417" i="10" s="1"/>
  <c r="AR417" i="4"/>
  <c r="AR417" i="10" s="1"/>
  <c r="AG414" i="4"/>
  <c r="AG414" i="10" s="1"/>
  <c r="AO414" i="4"/>
  <c r="Z414" i="4"/>
  <c r="Z414" i="10" s="1"/>
  <c r="AP414" i="4"/>
  <c r="AP414" i="10" s="1"/>
  <c r="AA414" i="4"/>
  <c r="AQ414" i="4"/>
  <c r="AQ414" i="10" s="1"/>
  <c r="AB414" i="4"/>
  <c r="AB414" i="10" s="1"/>
  <c r="AR414" i="4"/>
  <c r="AR414" i="10" s="1"/>
  <c r="AP349" i="4"/>
  <c r="AK349" i="4"/>
  <c r="AL349" i="4"/>
  <c r="AL349" i="10" s="1"/>
  <c r="AO349" i="4"/>
  <c r="AO349" i="10" s="1"/>
  <c r="AA349" i="4"/>
  <c r="AQ349" i="4"/>
  <c r="AB349" i="4"/>
  <c r="AR349" i="4"/>
  <c r="AF419" i="4"/>
  <c r="AF419" i="10" s="1"/>
  <c r="AQ419" i="4"/>
  <c r="AQ419" i="10" s="1"/>
  <c r="AR419" i="4"/>
  <c r="AR419" i="10" s="1"/>
  <c r="AM419" i="4"/>
  <c r="AM419" i="10" s="1"/>
  <c r="Y419" i="4"/>
  <c r="Y419" i="10" s="1"/>
  <c r="AO419" i="4"/>
  <c r="AO419" i="10" s="1"/>
  <c r="Z419" i="4"/>
  <c r="Z419" i="10" s="1"/>
  <c r="AP419" i="4"/>
  <c r="AP419" i="10" s="1"/>
  <c r="AM378" i="4"/>
  <c r="AN38" i="5" s="1"/>
  <c r="AP378" i="4"/>
  <c r="AQ38" i="5" s="1"/>
  <c r="AQ378" i="4"/>
  <c r="AR38" i="5" s="1"/>
  <c r="AL378" i="4"/>
  <c r="AM38" i="5" s="1"/>
  <c r="AB378" i="4"/>
  <c r="AC38" i="5" s="1"/>
  <c r="AR378" i="4"/>
  <c r="AS38" i="5" s="1"/>
  <c r="Y378" i="4"/>
  <c r="Z38" i="5" s="1"/>
  <c r="AO378" i="4"/>
  <c r="AP38" i="5" s="1"/>
  <c r="AO466" i="4"/>
  <c r="AR466" i="4"/>
  <c r="AK466" i="4"/>
  <c r="AN466" i="4"/>
  <c r="Z466" i="4"/>
  <c r="AP466" i="4"/>
  <c r="AA466" i="4"/>
  <c r="AQ466" i="4"/>
  <c r="AP269" i="4"/>
  <c r="AH269" i="4"/>
  <c r="AA269" i="4"/>
  <c r="AQ269" i="4"/>
  <c r="AB269" i="4"/>
  <c r="AR269" i="4"/>
  <c r="Y269" i="4"/>
  <c r="AO269" i="4"/>
  <c r="AP201" i="4"/>
  <c r="AH201" i="4"/>
  <c r="AA201" i="4"/>
  <c r="AQ201" i="4"/>
  <c r="AB201" i="4"/>
  <c r="AR201" i="4"/>
  <c r="Y201" i="4"/>
  <c r="AJ471" i="4"/>
  <c r="AJ471" i="10" s="1"/>
  <c r="AM471" i="4"/>
  <c r="AM471" i="10" s="1"/>
  <c r="AN471" i="4"/>
  <c r="AN471" i="10" s="1"/>
  <c r="AQ471" i="4"/>
  <c r="AQ471" i="10" s="1"/>
  <c r="Y471" i="4"/>
  <c r="Y471" i="10" s="1"/>
  <c r="AO471" i="4"/>
  <c r="AO471" i="10" s="1"/>
  <c r="Z471" i="4"/>
  <c r="Z471" i="10" s="1"/>
  <c r="AP471" i="4"/>
  <c r="AP471" i="10" s="1"/>
  <c r="AG202" i="4"/>
  <c r="AG202" i="10" s="1"/>
  <c r="Z202" i="4"/>
  <c r="Z202" i="10" s="1"/>
  <c r="AP202" i="4"/>
  <c r="AP202" i="10" s="1"/>
  <c r="AB202" i="4"/>
  <c r="AB202" i="10" s="1"/>
  <c r="AR202" i="4"/>
  <c r="AR202" i="10" s="1"/>
  <c r="AA742" i="4"/>
  <c r="AA730" i="4" s="1"/>
  <c r="S742" i="4"/>
  <c r="S730" i="4" s="1"/>
  <c r="X742" i="4"/>
  <c r="X730" i="4" s="1"/>
  <c r="AN742" i="4"/>
  <c r="AN730" i="4" s="1"/>
  <c r="U742" i="4"/>
  <c r="AK742" i="4"/>
  <c r="AK730" i="4" s="1"/>
  <c r="V742" i="4"/>
  <c r="V730" i="4" s="1"/>
  <c r="AL742" i="4"/>
  <c r="AL730" i="4" s="1"/>
  <c r="Z670" i="4"/>
  <c r="AA62" i="5" s="1"/>
  <c r="Z650" i="4"/>
  <c r="R670" i="4"/>
  <c r="S62" i="5" s="1"/>
  <c r="R650" i="4"/>
  <c r="R650" i="10" s="1"/>
  <c r="W670" i="4"/>
  <c r="X62" i="5" s="1"/>
  <c r="W650" i="4"/>
  <c r="AM670" i="4"/>
  <c r="AN62" i="5" s="1"/>
  <c r="AM650" i="4"/>
  <c r="AM650" i="10" s="1"/>
  <c r="X670" i="4"/>
  <c r="Y62" i="5" s="1"/>
  <c r="X650" i="4"/>
  <c r="AN650" i="4"/>
  <c r="AN670" i="4"/>
  <c r="AO62" i="5" s="1"/>
  <c r="U670" i="4"/>
  <c r="V62" i="5" s="1"/>
  <c r="U650" i="4"/>
  <c r="U650" i="10" s="1"/>
  <c r="AK670" i="4"/>
  <c r="AL62" i="5" s="1"/>
  <c r="AK650" i="4"/>
  <c r="W653" i="4"/>
  <c r="O653" i="4"/>
  <c r="X653" i="4"/>
  <c r="AN653" i="4"/>
  <c r="U653" i="4"/>
  <c r="AK653" i="4"/>
  <c r="V653" i="4"/>
  <c r="AL653" i="4"/>
  <c r="Q631" i="4"/>
  <c r="R59" i="5" s="1"/>
  <c r="Y631" i="4"/>
  <c r="Z59" i="5" s="1"/>
  <c r="AH631" i="4"/>
  <c r="AI59" i="5" s="1"/>
  <c r="AC631" i="4"/>
  <c r="AD59" i="5" s="1"/>
  <c r="W631" i="4"/>
  <c r="X59" i="5" s="1"/>
  <c r="AM631" i="4"/>
  <c r="AN59" i="5" s="1"/>
  <c r="X631" i="4"/>
  <c r="Y59" i="5" s="1"/>
  <c r="AN631" i="4"/>
  <c r="AO59" i="5" s="1"/>
  <c r="P722" i="4"/>
  <c r="Q66" i="5" s="1"/>
  <c r="X722" i="4"/>
  <c r="Y66" i="5" s="1"/>
  <c r="U722" i="4"/>
  <c r="V66" i="5" s="1"/>
  <c r="AK722" i="4"/>
  <c r="AL66" i="5" s="1"/>
  <c r="V722" i="4"/>
  <c r="W66" i="5" s="1"/>
  <c r="AL722" i="4"/>
  <c r="AM66" i="5" s="1"/>
  <c r="W722" i="4"/>
  <c r="X66" i="5" s="1"/>
  <c r="AM722" i="4"/>
  <c r="AN66" i="5" s="1"/>
  <c r="V520" i="4"/>
  <c r="N520" i="4"/>
  <c r="AH520" i="4"/>
  <c r="AI520" i="4"/>
  <c r="X520" i="4"/>
  <c r="AN520" i="4"/>
  <c r="U520" i="4"/>
  <c r="AK520" i="4"/>
  <c r="W519" i="4"/>
  <c r="W506" i="4" s="1"/>
  <c r="O519" i="4"/>
  <c r="O506" i="4" s="1"/>
  <c r="AI519" i="4"/>
  <c r="AI506" i="4" s="1"/>
  <c r="AJ519" i="4"/>
  <c r="AJ506" i="4" s="1"/>
  <c r="U519" i="4"/>
  <c r="U506" i="4" s="1"/>
  <c r="AK519" i="4"/>
  <c r="AK506" i="4" s="1"/>
  <c r="V519" i="4"/>
  <c r="V506" i="4" s="1"/>
  <c r="AL519" i="4"/>
  <c r="AL506" i="4" s="1"/>
  <c r="AD469" i="4"/>
  <c r="AD469" i="10" s="1"/>
  <c r="AG469" i="4"/>
  <c r="AG469" i="10" s="1"/>
  <c r="AH469" i="4"/>
  <c r="AH469" i="10" s="1"/>
  <c r="AC469" i="4"/>
  <c r="AC469" i="10" s="1"/>
  <c r="W469" i="4"/>
  <c r="W469" i="10" s="1"/>
  <c r="AM469" i="4"/>
  <c r="AM469" i="10" s="1"/>
  <c r="X469" i="4"/>
  <c r="X469" i="10" s="1"/>
  <c r="AN469" i="4"/>
  <c r="AN469" i="10" s="1"/>
  <c r="X518" i="4"/>
  <c r="P518" i="4"/>
  <c r="AJ518" i="4"/>
  <c r="AC518" i="4"/>
  <c r="V518" i="4"/>
  <c r="AL518" i="4"/>
  <c r="W518" i="4"/>
  <c r="AM518" i="4"/>
  <c r="T576" i="4"/>
  <c r="U54" i="5" s="1"/>
  <c r="AB576" i="4"/>
  <c r="AC54" i="5" s="1"/>
  <c r="AF576" i="4"/>
  <c r="AG54" i="5" s="1"/>
  <c r="AG576" i="4"/>
  <c r="AH54" i="5" s="1"/>
  <c r="V576" i="4"/>
  <c r="W54" i="5" s="1"/>
  <c r="AL576" i="4"/>
  <c r="AM54" i="5" s="1"/>
  <c r="W576" i="4"/>
  <c r="X54" i="5" s="1"/>
  <c r="AM576" i="4"/>
  <c r="AN54" i="5" s="1"/>
  <c r="AL365" i="4"/>
  <c r="AM37" i="5" s="1"/>
  <c r="AL345" i="4"/>
  <c r="AL345" i="10" s="1"/>
  <c r="AG365" i="4"/>
  <c r="AH37" i="5" s="1"/>
  <c r="AG345" i="4"/>
  <c r="AG345" i="10" s="1"/>
  <c r="AH365" i="4"/>
  <c r="AI37" i="5" s="1"/>
  <c r="AH345" i="4"/>
  <c r="AH345" i="10" s="1"/>
  <c r="AC365" i="4"/>
  <c r="AD37" i="5" s="1"/>
  <c r="AC345" i="4"/>
  <c r="AC345" i="10" s="1"/>
  <c r="W345" i="4"/>
  <c r="W345" i="10" s="1"/>
  <c r="W365" i="4"/>
  <c r="X37" i="5" s="1"/>
  <c r="AM345" i="4"/>
  <c r="AM345" i="10" s="1"/>
  <c r="AM365" i="4"/>
  <c r="AN37" i="5" s="1"/>
  <c r="X345" i="4"/>
  <c r="X345" i="10" s="1"/>
  <c r="X365" i="4"/>
  <c r="Y37" i="5" s="1"/>
  <c r="AN345" i="4"/>
  <c r="AN345" i="10" s="1"/>
  <c r="AN365" i="4"/>
  <c r="AO37" i="5" s="1"/>
  <c r="AF467" i="4"/>
  <c r="AF402" i="4" s="1"/>
  <c r="AI467" i="4"/>
  <c r="AJ467" i="4"/>
  <c r="AJ402" i="4" s="1"/>
  <c r="AE467" i="4"/>
  <c r="AE402" i="4" s="1"/>
  <c r="U467" i="4"/>
  <c r="U402" i="4" s="1"/>
  <c r="U389" i="4" s="1"/>
  <c r="AK467" i="4"/>
  <c r="V467" i="4"/>
  <c r="V402" i="4" s="1"/>
  <c r="V389" i="4" s="1"/>
  <c r="AL467" i="4"/>
  <c r="AL402" i="4" s="1"/>
  <c r="AL389" i="4" s="1"/>
  <c r="AG350" i="4"/>
  <c r="AJ350" i="4"/>
  <c r="AC350" i="4"/>
  <c r="AF350" i="4"/>
  <c r="V350" i="4"/>
  <c r="AL350" i="4"/>
  <c r="W350" i="4"/>
  <c r="AM350" i="4"/>
  <c r="W205" i="4"/>
  <c r="W205" i="10" s="1"/>
  <c r="X205" i="4"/>
  <c r="X205" i="10" s="1"/>
  <c r="AN205" i="4"/>
  <c r="AN205" i="10" s="1"/>
  <c r="U205" i="4"/>
  <c r="U205" i="10" s="1"/>
  <c r="M232" i="4"/>
  <c r="N25" i="5" s="1"/>
  <c r="AL232" i="4"/>
  <c r="AM25" i="5" s="1"/>
  <c r="AM232" i="4"/>
  <c r="AN25" i="5" s="1"/>
  <c r="S312" i="4"/>
  <c r="AA312" i="4"/>
  <c r="X312" i="4"/>
  <c r="AN312" i="4"/>
  <c r="U312" i="4"/>
  <c r="AK312" i="4"/>
  <c r="V312" i="4"/>
  <c r="AL312" i="4"/>
  <c r="AN287" i="4"/>
  <c r="AO31" i="5" s="1"/>
  <c r="P287" i="4"/>
  <c r="Q31" i="5" s="1"/>
  <c r="M287" i="4"/>
  <c r="N31" i="5" s="1"/>
  <c r="AC287" i="4"/>
  <c r="AD31" i="5" s="1"/>
  <c r="N287" i="4"/>
  <c r="O31" i="5" s="1"/>
  <c r="AD287" i="4"/>
  <c r="AE31" i="5" s="1"/>
  <c r="O287" i="4"/>
  <c r="P31" i="5" s="1"/>
  <c r="AE287" i="4"/>
  <c r="AF31" i="5" s="1"/>
  <c r="S825" i="4"/>
  <c r="T74" i="5" s="1"/>
  <c r="AA825" i="4"/>
  <c r="AB74" i="5" s="1"/>
  <c r="P825" i="4"/>
  <c r="Q74" i="5" s="1"/>
  <c r="AF825" i="4"/>
  <c r="AG74" i="5" s="1"/>
  <c r="M825" i="4"/>
  <c r="N74" i="5" s="1"/>
  <c r="AC825" i="4"/>
  <c r="AD74" i="5" s="1"/>
  <c r="N825" i="4"/>
  <c r="O74" i="5" s="1"/>
  <c r="AD825" i="4"/>
  <c r="AE74" i="5" s="1"/>
  <c r="T798" i="4"/>
  <c r="T798" i="10" s="1"/>
  <c r="AB798" i="4"/>
  <c r="AB798" i="10" s="1"/>
  <c r="M798" i="4"/>
  <c r="M798" i="10" s="1"/>
  <c r="AC798" i="4"/>
  <c r="AC798" i="10" s="1"/>
  <c r="N798" i="4"/>
  <c r="N798" i="10" s="1"/>
  <c r="AD798" i="4"/>
  <c r="AD798" i="10" s="1"/>
  <c r="O798" i="4"/>
  <c r="O798" i="10" s="1"/>
  <c r="AE798" i="4"/>
  <c r="AE798" i="10" s="1"/>
  <c r="X796" i="4"/>
  <c r="X796" i="10" s="1"/>
  <c r="P796" i="4"/>
  <c r="P796" i="10" s="1"/>
  <c r="M796" i="4"/>
  <c r="M796" i="10" s="1"/>
  <c r="AC796" i="4"/>
  <c r="AC796" i="10" s="1"/>
  <c r="N796" i="4"/>
  <c r="N796" i="10" s="1"/>
  <c r="AD796" i="4"/>
  <c r="AD796" i="10" s="1"/>
  <c r="O796" i="4"/>
  <c r="O796" i="10" s="1"/>
  <c r="AE796" i="4"/>
  <c r="AE796" i="10" s="1"/>
  <c r="U744" i="4"/>
  <c r="M744" i="4"/>
  <c r="M744" i="10" s="1"/>
  <c r="N744" i="4"/>
  <c r="N744" i="10" s="1"/>
  <c r="AD744" i="4"/>
  <c r="AD744" i="10" s="1"/>
  <c r="O744" i="4"/>
  <c r="O744" i="10" s="1"/>
  <c r="AE744" i="4"/>
  <c r="AE744" i="10" s="1"/>
  <c r="P744" i="4"/>
  <c r="P744" i="10" s="1"/>
  <c r="AF744" i="4"/>
  <c r="AF744" i="10" s="1"/>
  <c r="V743" i="4"/>
  <c r="N743" i="4"/>
  <c r="N743" i="10" s="1"/>
  <c r="O743" i="4"/>
  <c r="O743" i="10" s="1"/>
  <c r="AE743" i="4"/>
  <c r="AE743" i="10" s="1"/>
  <c r="P743" i="4"/>
  <c r="AF743" i="4"/>
  <c r="AF743" i="10" s="1"/>
  <c r="M743" i="4"/>
  <c r="M743" i="10" s="1"/>
  <c r="AC743" i="4"/>
  <c r="AC743" i="10" s="1"/>
  <c r="S746" i="4"/>
  <c r="S746" i="10" s="1"/>
  <c r="AA746" i="4"/>
  <c r="AA746" i="10" s="1"/>
  <c r="P746" i="4"/>
  <c r="AF746" i="4"/>
  <c r="AF746" i="10" s="1"/>
  <c r="M746" i="4"/>
  <c r="M746" i="10" s="1"/>
  <c r="AC746" i="4"/>
  <c r="AC746" i="10" s="1"/>
  <c r="N746" i="4"/>
  <c r="N746" i="10" s="1"/>
  <c r="AD746" i="4"/>
  <c r="AD746" i="10" s="1"/>
  <c r="U651" i="4"/>
  <c r="M651" i="4"/>
  <c r="N651" i="4"/>
  <c r="AD651" i="4"/>
  <c r="O651" i="4"/>
  <c r="AE651" i="4"/>
  <c r="P651" i="4"/>
  <c r="AF651" i="4"/>
  <c r="AH654" i="4"/>
  <c r="Z654" i="4"/>
  <c r="O654" i="4"/>
  <c r="AE654" i="4"/>
  <c r="P654" i="4"/>
  <c r="AF654" i="4"/>
  <c r="M654" i="4"/>
  <c r="AC654" i="4"/>
  <c r="AC654" i="10" s="1"/>
  <c r="AE683" i="4"/>
  <c r="AF63" i="5" s="1"/>
  <c r="W683" i="4"/>
  <c r="X63" i="5" s="1"/>
  <c r="P683" i="4"/>
  <c r="Q63" i="5" s="1"/>
  <c r="AF683" i="4"/>
  <c r="AG63" i="5" s="1"/>
  <c r="AC683" i="4"/>
  <c r="AD63" i="5" s="1"/>
  <c r="N683" i="4"/>
  <c r="O63" i="5" s="1"/>
  <c r="AD683" i="4"/>
  <c r="AE63" i="5" s="1"/>
  <c r="AA615" i="4"/>
  <c r="AA615" i="10" s="1"/>
  <c r="S615" i="4"/>
  <c r="S615" i="10" s="1"/>
  <c r="AF615" i="4"/>
  <c r="AF615" i="10" s="1"/>
  <c r="M615" i="4"/>
  <c r="M615" i="10" s="1"/>
  <c r="AC615" i="4"/>
  <c r="AC615" i="10" s="1"/>
  <c r="AD615" i="4"/>
  <c r="AD615" i="10" s="1"/>
  <c r="AP417" i="4"/>
  <c r="AP417" i="10" s="1"/>
  <c r="M417" i="4"/>
  <c r="M417" i="10" s="1"/>
  <c r="N417" i="4"/>
  <c r="N417" i="10" s="1"/>
  <c r="Q417" i="4"/>
  <c r="Q417" i="10" s="1"/>
  <c r="O417" i="4"/>
  <c r="O417" i="10" s="1"/>
  <c r="AE417" i="4"/>
  <c r="AE417" i="10" s="1"/>
  <c r="P417" i="4"/>
  <c r="P417" i="10" s="1"/>
  <c r="AF417" i="4"/>
  <c r="M414" i="4"/>
  <c r="M414" i="10" s="1"/>
  <c r="U414" i="4"/>
  <c r="U414" i="10" s="1"/>
  <c r="N414" i="4"/>
  <c r="N414" i="10" s="1"/>
  <c r="AD414" i="4"/>
  <c r="O414" i="4"/>
  <c r="O414" i="10" s="1"/>
  <c r="AE414" i="4"/>
  <c r="AE414" i="10" s="1"/>
  <c r="P414" i="4"/>
  <c r="P414" i="10" s="1"/>
  <c r="AF414" i="4"/>
  <c r="R349" i="4"/>
  <c r="M349" i="4"/>
  <c r="N349" i="4"/>
  <c r="N349" i="10" s="1"/>
  <c r="Q349" i="4"/>
  <c r="O349" i="4"/>
  <c r="AE349" i="4"/>
  <c r="P349" i="4"/>
  <c r="AF349" i="4"/>
  <c r="AN419" i="4"/>
  <c r="AN419" i="10" s="1"/>
  <c r="S419" i="4"/>
  <c r="S419" i="10" s="1"/>
  <c r="T419" i="4"/>
  <c r="T419" i="10" s="1"/>
  <c r="O419" i="4"/>
  <c r="O419" i="10" s="1"/>
  <c r="M419" i="4"/>
  <c r="M419" i="10" s="1"/>
  <c r="AC419" i="4"/>
  <c r="AC419" i="10" s="1"/>
  <c r="N419" i="4"/>
  <c r="N419" i="10" s="1"/>
  <c r="AD419" i="4"/>
  <c r="AD419" i="10" s="1"/>
  <c r="O378" i="4"/>
  <c r="P38" i="5" s="1"/>
  <c r="R378" i="4"/>
  <c r="S38" i="5" s="1"/>
  <c r="S378" i="4"/>
  <c r="T38" i="5" s="1"/>
  <c r="N378" i="4"/>
  <c r="O38" i="5" s="1"/>
  <c r="P378" i="4"/>
  <c r="Q38" i="5" s="1"/>
  <c r="AF378" i="4"/>
  <c r="AG38" i="5" s="1"/>
  <c r="M378" i="4"/>
  <c r="N38" i="5" s="1"/>
  <c r="AC378" i="4"/>
  <c r="AD38" i="5" s="1"/>
  <c r="Q466" i="4"/>
  <c r="T466" i="4"/>
  <c r="M466" i="4"/>
  <c r="P466" i="4"/>
  <c r="N466" i="4"/>
  <c r="AD466" i="4"/>
  <c r="O466" i="4"/>
  <c r="AE466" i="4"/>
  <c r="AL269" i="4"/>
  <c r="N269" i="4"/>
  <c r="O269" i="4"/>
  <c r="AE269" i="4"/>
  <c r="P269" i="4"/>
  <c r="AF269" i="4"/>
  <c r="M269" i="4"/>
  <c r="AC269" i="4"/>
  <c r="V201" i="4"/>
  <c r="N201" i="4"/>
  <c r="O201" i="4"/>
  <c r="P201" i="4"/>
  <c r="AF201" i="4"/>
  <c r="M201" i="4"/>
  <c r="AC201" i="4"/>
  <c r="AR471" i="4"/>
  <c r="AR471" i="10" s="1"/>
  <c r="O471" i="4"/>
  <c r="O471" i="10" s="1"/>
  <c r="P471" i="4"/>
  <c r="P471" i="10" s="1"/>
  <c r="S471" i="4"/>
  <c r="S471" i="10" s="1"/>
  <c r="M471" i="4"/>
  <c r="M471" i="10" s="1"/>
  <c r="AC471" i="4"/>
  <c r="AC471" i="10" s="1"/>
  <c r="N471" i="4"/>
  <c r="N471" i="10" s="1"/>
  <c r="AD471" i="4"/>
  <c r="AD471" i="10" s="1"/>
  <c r="U202" i="4"/>
  <c r="U202" i="10" s="1"/>
  <c r="M202" i="4"/>
  <c r="M202" i="10" s="1"/>
  <c r="N202" i="4"/>
  <c r="N202" i="10" s="1"/>
  <c r="O202" i="4"/>
  <c r="O202" i="10" s="1"/>
  <c r="AE202" i="4"/>
  <c r="AE202" i="10" s="1"/>
  <c r="P202" i="4"/>
  <c r="P202" i="10" s="1"/>
  <c r="AQ742" i="4"/>
  <c r="AQ730" i="4" s="1"/>
  <c r="AI742" i="4"/>
  <c r="AB742" i="4"/>
  <c r="AB730" i="4" s="1"/>
  <c r="AR742" i="4"/>
  <c r="AR730" i="4" s="1"/>
  <c r="Y742" i="4"/>
  <c r="Y730" i="4" s="1"/>
  <c r="AO742" i="4"/>
  <c r="AO730" i="4" s="1"/>
  <c r="Z742" i="4"/>
  <c r="Z730" i="4" s="1"/>
  <c r="AP742" i="4"/>
  <c r="AP730" i="4" s="1"/>
  <c r="AP670" i="4"/>
  <c r="AQ62" i="5" s="1"/>
  <c r="AP650" i="4"/>
  <c r="AH670" i="4"/>
  <c r="AI62" i="5" s="1"/>
  <c r="AH650" i="4"/>
  <c r="AH650" i="10" s="1"/>
  <c r="AA670" i="4"/>
  <c r="AB62" i="5" s="1"/>
  <c r="AA650" i="4"/>
  <c r="AA650" i="10" s="1"/>
  <c r="AQ670" i="4"/>
  <c r="AR62" i="5" s="1"/>
  <c r="AQ650" i="4"/>
  <c r="AQ650" i="10" s="1"/>
  <c r="AB650" i="4"/>
  <c r="AB670" i="4"/>
  <c r="AC62" i="5" s="1"/>
  <c r="AR650" i="4"/>
  <c r="AR670" i="4"/>
  <c r="AS62" i="5" s="1"/>
  <c r="Y670" i="4"/>
  <c r="Z62" i="5" s="1"/>
  <c r="Y650" i="4"/>
  <c r="Y650" i="10" s="1"/>
  <c r="AO670" i="4"/>
  <c r="AP62" i="5" s="1"/>
  <c r="AO650" i="4"/>
  <c r="AM653" i="4"/>
  <c r="AE653" i="4"/>
  <c r="AB653" i="4"/>
  <c r="AR653" i="4"/>
  <c r="Y653" i="4"/>
  <c r="AO653" i="4"/>
  <c r="Z653" i="4"/>
  <c r="AP653" i="4"/>
  <c r="AG631" i="4"/>
  <c r="AH59" i="5" s="1"/>
  <c r="AO631" i="4"/>
  <c r="AP59" i="5" s="1"/>
  <c r="AP631" i="4"/>
  <c r="AQ59" i="5" s="1"/>
  <c r="AK631" i="4"/>
  <c r="AL59" i="5" s="1"/>
  <c r="AA631" i="4"/>
  <c r="AB59" i="5" s="1"/>
  <c r="AQ631" i="4"/>
  <c r="AR59" i="5" s="1"/>
  <c r="AB631" i="4"/>
  <c r="AC59" i="5" s="1"/>
  <c r="AR631" i="4"/>
  <c r="AS59" i="5" s="1"/>
  <c r="AF722" i="4"/>
  <c r="AG66" i="5" s="1"/>
  <c r="AN722" i="4"/>
  <c r="AO66" i="5" s="1"/>
  <c r="Y722" i="4"/>
  <c r="Z66" i="5" s="1"/>
  <c r="AO722" i="4"/>
  <c r="AP66" i="5" s="1"/>
  <c r="Z722" i="4"/>
  <c r="AA66" i="5" s="1"/>
  <c r="AP722" i="4"/>
  <c r="AQ66" i="5" s="1"/>
  <c r="AA722" i="4"/>
  <c r="AB66" i="5" s="1"/>
  <c r="AQ722" i="4"/>
  <c r="AR66" i="5" s="1"/>
  <c r="AL520" i="4"/>
  <c r="AD520" i="4"/>
  <c r="AP520" i="4"/>
  <c r="AQ520" i="4"/>
  <c r="AB520" i="4"/>
  <c r="AR520" i="4"/>
  <c r="Y520" i="4"/>
  <c r="AO520" i="4"/>
  <c r="AM519" i="4"/>
  <c r="AM506" i="4" s="1"/>
  <c r="AE519" i="4"/>
  <c r="AE506" i="4" s="1"/>
  <c r="AQ519" i="4"/>
  <c r="AQ506" i="4" s="1"/>
  <c r="AR519" i="4"/>
  <c r="AR506" i="4" s="1"/>
  <c r="Y519" i="4"/>
  <c r="Y506" i="4" s="1"/>
  <c r="AO519" i="4"/>
  <c r="AO506" i="4" s="1"/>
  <c r="Z519" i="4"/>
  <c r="Z506" i="4" s="1"/>
  <c r="AP519" i="4"/>
  <c r="AP506" i="4" s="1"/>
  <c r="AL469" i="4"/>
  <c r="AL469" i="10" s="1"/>
  <c r="AO469" i="4"/>
  <c r="AO469" i="10" s="1"/>
  <c r="AP469" i="4"/>
  <c r="AP469" i="10" s="1"/>
  <c r="AK469" i="4"/>
  <c r="AK469" i="10" s="1"/>
  <c r="AA469" i="4"/>
  <c r="AA469" i="10" s="1"/>
  <c r="AQ469" i="4"/>
  <c r="AQ469" i="10" s="1"/>
  <c r="AB469" i="4"/>
  <c r="AB469" i="10" s="1"/>
  <c r="AR469" i="4"/>
  <c r="AR469" i="10" s="1"/>
  <c r="AN518" i="4"/>
  <c r="AF518" i="4"/>
  <c r="AR518" i="4"/>
  <c r="AK518" i="4"/>
  <c r="Z518" i="4"/>
  <c r="AP518" i="4"/>
  <c r="AA518" i="4"/>
  <c r="AQ518" i="4"/>
  <c r="AJ576" i="4"/>
  <c r="AK54" i="5" s="1"/>
  <c r="AR576" i="4"/>
  <c r="AS54" i="5" s="1"/>
  <c r="AN576" i="4"/>
  <c r="AO54" i="5" s="1"/>
  <c r="AO576" i="4"/>
  <c r="AP54" i="5" s="1"/>
  <c r="Z576" i="4"/>
  <c r="AA54" i="5" s="1"/>
  <c r="AP576" i="4"/>
  <c r="AQ54" i="5" s="1"/>
  <c r="AA576" i="4"/>
  <c r="AB54" i="5" s="1"/>
  <c r="AQ576" i="4"/>
  <c r="AR54" i="5" s="1"/>
  <c r="N365" i="4"/>
  <c r="O37" i="5" s="1"/>
  <c r="N345" i="4"/>
  <c r="N345" i="10" s="1"/>
  <c r="AO365" i="4"/>
  <c r="AP37" i="5" s="1"/>
  <c r="AO345" i="4"/>
  <c r="AO345" i="10" s="1"/>
  <c r="AP365" i="4"/>
  <c r="AQ37" i="5" s="1"/>
  <c r="AP345" i="4"/>
  <c r="AP345" i="10" s="1"/>
  <c r="AK365" i="4"/>
  <c r="AL37" i="5" s="1"/>
  <c r="AK345" i="4"/>
  <c r="AK345" i="10" s="1"/>
  <c r="AA345" i="4"/>
  <c r="AA345" i="10" s="1"/>
  <c r="AA365" i="4"/>
  <c r="AB37" i="5" s="1"/>
  <c r="AQ345" i="4"/>
  <c r="AQ345" i="10" s="1"/>
  <c r="AQ365" i="4"/>
  <c r="AR37" i="5" s="1"/>
  <c r="AB345" i="4"/>
  <c r="AB345" i="10" s="1"/>
  <c r="AB365" i="4"/>
  <c r="AC37" i="5" s="1"/>
  <c r="AR345" i="4"/>
  <c r="AR345" i="10" s="1"/>
  <c r="AR365" i="4"/>
  <c r="AS37" i="5" s="1"/>
  <c r="AN467" i="4"/>
  <c r="AN402" i="4" s="1"/>
  <c r="AQ467" i="4"/>
  <c r="AQ402" i="4" s="1"/>
  <c r="AR467" i="4"/>
  <c r="AM467" i="4"/>
  <c r="AM402" i="4" s="1"/>
  <c r="Y467" i="4"/>
  <c r="Y402" i="4" s="1"/>
  <c r="Y389" i="4" s="1"/>
  <c r="AO467" i="4"/>
  <c r="AO402" i="4" s="1"/>
  <c r="AO389" i="4" s="1"/>
  <c r="Z467" i="4"/>
  <c r="Z402" i="4" s="1"/>
  <c r="Z389" i="4" s="1"/>
  <c r="AP467" i="4"/>
  <c r="AO350" i="4"/>
  <c r="AR350" i="4"/>
  <c r="AK350" i="4"/>
  <c r="AN350" i="4"/>
  <c r="Z350" i="4"/>
  <c r="AP350" i="4"/>
  <c r="AA350" i="4"/>
  <c r="AQ350" i="4"/>
  <c r="AL205" i="4"/>
  <c r="AL205" i="10" s="1"/>
  <c r="AA205" i="4"/>
  <c r="AA205" i="10" s="1"/>
  <c r="AB205" i="4"/>
  <c r="AB205" i="10" s="1"/>
  <c r="AR205" i="4"/>
  <c r="AR205" i="10" s="1"/>
  <c r="AQ232" i="4"/>
  <c r="AR25" i="5" s="1"/>
  <c r="AR232" i="4"/>
  <c r="AS25" i="5" s="1"/>
  <c r="H798" i="3"/>
  <c r="H794" i="3"/>
  <c r="H810" i="3"/>
  <c r="H797" i="3"/>
  <c r="H793" i="3"/>
  <c r="H809" i="3"/>
  <c r="H796" i="3"/>
  <c r="H792" i="3"/>
  <c r="H808" i="3"/>
  <c r="H795" i="3"/>
  <c r="H811" i="3"/>
  <c r="H807" i="3"/>
  <c r="H806" i="3"/>
  <c r="H805" i="3"/>
  <c r="H784" i="3"/>
  <c r="H780" i="3"/>
  <c r="H771" i="3"/>
  <c r="H770" i="3"/>
  <c r="H767" i="3"/>
  <c r="H783" i="3"/>
  <c r="H779" i="3"/>
  <c r="H769" i="3"/>
  <c r="H766" i="3"/>
  <c r="H782" i="3"/>
  <c r="H759" i="3"/>
  <c r="H781" i="3"/>
  <c r="H758" i="3"/>
  <c r="H757" i="3"/>
  <c r="H755" i="3"/>
  <c r="H746" i="3"/>
  <c r="H744" i="3"/>
  <c r="H768" i="3"/>
  <c r="H772" i="3"/>
  <c r="H754" i="3"/>
  <c r="H742" i="3"/>
  <c r="H718" i="3"/>
  <c r="H756" i="3"/>
  <c r="H745" i="3"/>
  <c r="H740" i="3"/>
  <c r="H732" i="3"/>
  <c r="H731" i="3"/>
  <c r="H730" i="3"/>
  <c r="H785" i="3"/>
  <c r="H743" i="3"/>
  <c r="H729" i="3"/>
  <c r="H728" i="3"/>
  <c r="H727" i="3"/>
  <c r="H726" i="3"/>
  <c r="H716" i="3"/>
  <c r="H753" i="3"/>
  <c r="H715" i="3"/>
  <c r="H713" i="3"/>
  <c r="H706" i="3"/>
  <c r="H690" i="3"/>
  <c r="H689" i="3"/>
  <c r="H741" i="3"/>
  <c r="H714" i="3"/>
  <c r="H705" i="3"/>
  <c r="H702" i="3"/>
  <c r="H701" i="3"/>
  <c r="H700" i="3"/>
  <c r="H693" i="3"/>
  <c r="H688" i="3"/>
  <c r="H687" i="3"/>
  <c r="H719" i="3"/>
  <c r="H704" i="3"/>
  <c r="H692" i="3"/>
  <c r="H717" i="3"/>
  <c r="H703" i="3"/>
  <c r="H691" i="3"/>
  <c r="H677" i="3"/>
  <c r="H635" i="3"/>
  <c r="H637" i="3"/>
  <c r="H639" i="3"/>
  <c r="H636" i="3"/>
  <c r="H638" i="3"/>
  <c r="H680" i="3"/>
  <c r="H676" i="3"/>
  <c r="H640" i="3"/>
  <c r="H678" i="3"/>
  <c r="H679" i="3"/>
  <c r="H675" i="3"/>
  <c r="H641" i="3"/>
  <c r="H674" i="3"/>
  <c r="H667" i="3"/>
  <c r="H663" i="3"/>
  <c r="H666" i="3"/>
  <c r="H662" i="3"/>
  <c r="H665" i="3"/>
  <c r="H661" i="3"/>
  <c r="H664" i="3"/>
  <c r="H652" i="3"/>
  <c r="H654" i="3"/>
  <c r="H653" i="3"/>
  <c r="H651" i="3"/>
  <c r="H648" i="3"/>
  <c r="H650" i="3"/>
  <c r="H623" i="3"/>
  <c r="H621" i="3"/>
  <c r="H611" i="3"/>
  <c r="H599" i="3"/>
  <c r="H595" i="3"/>
  <c r="H649" i="3"/>
  <c r="H626" i="3"/>
  <c r="H614" i="3"/>
  <c r="H610" i="3"/>
  <c r="H608" i="3"/>
  <c r="H598" i="3"/>
  <c r="H625" i="3"/>
  <c r="H613" i="3"/>
  <c r="H601" i="3"/>
  <c r="H609" i="3"/>
  <c r="H597" i="3"/>
  <c r="H622" i="3"/>
  <c r="H624" i="3"/>
  <c r="H612" i="3"/>
  <c r="H600" i="3"/>
  <c r="H627" i="3"/>
  <c r="H596" i="3"/>
  <c r="H298" i="3"/>
  <c r="H296" i="3"/>
  <c r="H294" i="3"/>
  <c r="H292" i="3"/>
  <c r="H297" i="3"/>
  <c r="H295" i="3"/>
  <c r="H293" i="3"/>
  <c r="H584" i="3"/>
  <c r="L584" i="3" s="1"/>
  <c r="H587" i="3"/>
  <c r="H582" i="3"/>
  <c r="H586" i="3"/>
  <c r="H581" i="3"/>
  <c r="H585" i="3"/>
  <c r="L585" i="3" s="1"/>
  <c r="H583" i="3"/>
  <c r="L583" i="3" s="1"/>
  <c r="H574" i="3"/>
  <c r="L574" i="3" s="1"/>
  <c r="H561" i="3"/>
  <c r="H558" i="3"/>
  <c r="L558" i="3" s="1"/>
  <c r="H556" i="3"/>
  <c r="H546" i="3"/>
  <c r="H544" i="3"/>
  <c r="L544" i="3" s="1"/>
  <c r="H573" i="3"/>
  <c r="H571" i="3"/>
  <c r="L571" i="3" s="1"/>
  <c r="H569" i="3"/>
  <c r="L569" i="3" s="1"/>
  <c r="H560" i="3"/>
  <c r="H555" i="3"/>
  <c r="H545" i="3"/>
  <c r="H543" i="3"/>
  <c r="H572" i="3"/>
  <c r="H570" i="3"/>
  <c r="L570" i="3" s="1"/>
  <c r="H568" i="3"/>
  <c r="H559" i="3"/>
  <c r="H547" i="3"/>
  <c r="H548" i="3"/>
  <c r="H534" i="3"/>
  <c r="H530" i="3"/>
  <c r="H521" i="3"/>
  <c r="H520" i="3"/>
  <c r="H535" i="3"/>
  <c r="H531" i="3"/>
  <c r="L531" i="3" s="1"/>
  <c r="H522" i="3"/>
  <c r="H516" i="3"/>
  <c r="H533" i="3"/>
  <c r="H519" i="3"/>
  <c r="H518" i="3"/>
  <c r="H557" i="3"/>
  <c r="L557" i="3" s="1"/>
  <c r="H532" i="3"/>
  <c r="L532" i="3" s="1"/>
  <c r="H529" i="3"/>
  <c r="H517" i="3"/>
  <c r="H542" i="3"/>
  <c r="H509" i="3"/>
  <c r="H506" i="3"/>
  <c r="H505" i="3"/>
  <c r="H507" i="3"/>
  <c r="H508" i="3"/>
  <c r="H504" i="3"/>
  <c r="H503" i="3"/>
  <c r="H496" i="3"/>
  <c r="H494" i="3"/>
  <c r="H490" i="3"/>
  <c r="H480" i="3"/>
  <c r="H478" i="3"/>
  <c r="H468" i="3"/>
  <c r="H465" i="3"/>
  <c r="H492" i="3"/>
  <c r="H495" i="3"/>
  <c r="H493" i="3"/>
  <c r="H483" i="3"/>
  <c r="H477" i="3"/>
  <c r="H467" i="3"/>
  <c r="H482" i="3"/>
  <c r="L482" i="3" s="1"/>
  <c r="H481" i="3"/>
  <c r="H470" i="3"/>
  <c r="H491" i="3"/>
  <c r="H469" i="3"/>
  <c r="H466" i="3"/>
  <c r="H464" i="3"/>
  <c r="H479" i="3"/>
  <c r="H405" i="3"/>
  <c r="H401" i="3"/>
  <c r="H404" i="3"/>
  <c r="H400" i="3"/>
  <c r="H403" i="3"/>
  <c r="H399" i="3"/>
  <c r="H402" i="3"/>
  <c r="H454" i="3"/>
  <c r="L454" i="3" s="1"/>
  <c r="H444" i="3"/>
  <c r="H440" i="3"/>
  <c r="L440" i="3" s="1"/>
  <c r="H430" i="3"/>
  <c r="H425" i="3"/>
  <c r="H413" i="3"/>
  <c r="H391" i="3"/>
  <c r="H387" i="3"/>
  <c r="H457" i="3"/>
  <c r="H453" i="3"/>
  <c r="L453" i="3" s="1"/>
  <c r="H443" i="3"/>
  <c r="H439" i="3"/>
  <c r="H428" i="3"/>
  <c r="L428" i="3" s="1"/>
  <c r="H426" i="3"/>
  <c r="H418" i="3"/>
  <c r="H416" i="3"/>
  <c r="H412" i="3"/>
  <c r="H390" i="3"/>
  <c r="H386" i="3"/>
  <c r="H456" i="3"/>
  <c r="L456" i="3" s="1"/>
  <c r="H442" i="3"/>
  <c r="H415" i="3"/>
  <c r="H389" i="3"/>
  <c r="H388" i="3"/>
  <c r="H452" i="3"/>
  <c r="H417" i="3"/>
  <c r="H392" i="3"/>
  <c r="H455" i="3"/>
  <c r="L455" i="3" s="1"/>
  <c r="H441" i="3"/>
  <c r="L441" i="3" s="1"/>
  <c r="H427" i="3"/>
  <c r="H414" i="3"/>
  <c r="H438" i="3"/>
  <c r="H429" i="3"/>
  <c r="L429" i="3" s="1"/>
  <c r="H451" i="3"/>
  <c r="H431" i="3"/>
  <c r="H272" i="3"/>
  <c r="H268" i="3"/>
  <c r="H271" i="3"/>
  <c r="H267" i="3"/>
  <c r="H270" i="3"/>
  <c r="H269" i="3"/>
  <c r="H266" i="3"/>
  <c r="H375" i="3"/>
  <c r="H347" i="3"/>
  <c r="H345" i="3"/>
  <c r="H363" i="3"/>
  <c r="H358" i="3"/>
  <c r="H374" i="3"/>
  <c r="H361" i="3"/>
  <c r="H359" i="3"/>
  <c r="H357" i="3"/>
  <c r="H346" i="3"/>
  <c r="H344" i="3"/>
  <c r="H373" i="3"/>
  <c r="H371" i="3"/>
  <c r="L371" i="3" s="1"/>
  <c r="H360" i="3"/>
  <c r="H372" i="3"/>
  <c r="L372" i="3" s="1"/>
  <c r="H370" i="3"/>
  <c r="L370" i="3" s="1"/>
  <c r="H350" i="3"/>
  <c r="H348" i="3"/>
  <c r="H376" i="3"/>
  <c r="H362" i="3"/>
  <c r="H349" i="3"/>
  <c r="H337" i="3"/>
  <c r="H331" i="3"/>
  <c r="H320" i="3"/>
  <c r="H318" i="3"/>
  <c r="L318" i="3" s="1"/>
  <c r="H308" i="3"/>
  <c r="H305" i="3"/>
  <c r="H336" i="3"/>
  <c r="H324" i="3"/>
  <c r="H321" i="3"/>
  <c r="H322" i="3"/>
  <c r="H335" i="3"/>
  <c r="H333" i="3"/>
  <c r="H323" i="3"/>
  <c r="H311" i="3"/>
  <c r="H310" i="3"/>
  <c r="H307" i="3"/>
  <c r="H334" i="3"/>
  <c r="H332" i="3"/>
  <c r="H319" i="3"/>
  <c r="H309" i="3"/>
  <c r="H306" i="3"/>
  <c r="H213" i="3"/>
  <c r="AP213" i="3" s="1"/>
  <c r="H252" i="3"/>
  <c r="H256" i="3"/>
  <c r="H253" i="3"/>
  <c r="H254" i="3"/>
  <c r="H251" i="3"/>
  <c r="H255" i="3"/>
  <c r="H257" i="3"/>
  <c r="H185" i="3"/>
  <c r="H189" i="3"/>
  <c r="H186" i="3"/>
  <c r="H190" i="3"/>
  <c r="H200" i="3"/>
  <c r="H204" i="3"/>
  <c r="H244" i="3"/>
  <c r="H240" i="3"/>
  <c r="H243" i="3"/>
  <c r="H239" i="3"/>
  <c r="H242" i="3"/>
  <c r="H238" i="3"/>
  <c r="H230" i="3"/>
  <c r="H226" i="3"/>
  <c r="H217" i="3"/>
  <c r="Q217" i="3" s="1"/>
  <c r="H229" i="3"/>
  <c r="H225" i="3"/>
  <c r="H216" i="3"/>
  <c r="R216" i="3" s="1"/>
  <c r="H241" i="3"/>
  <c r="H228" i="3"/>
  <c r="H224" i="3"/>
  <c r="H199" i="3"/>
  <c r="H203" i="3"/>
  <c r="H187" i="3"/>
  <c r="H191" i="3"/>
  <c r="H201" i="3"/>
  <c r="H211" i="3"/>
  <c r="AA211" i="3" s="1"/>
  <c r="H212" i="3"/>
  <c r="AD212" i="3" s="1"/>
  <c r="H214" i="3"/>
  <c r="AN214" i="3" s="1"/>
  <c r="H188" i="3"/>
  <c r="H198" i="3"/>
  <c r="H202" i="3"/>
  <c r="H215" i="3"/>
  <c r="AA215" i="3" s="1"/>
  <c r="H227" i="3"/>
  <c r="H280" i="3"/>
  <c r="AD280" i="3" s="1"/>
  <c r="H83" i="3"/>
  <c r="H79" i="3"/>
  <c r="L79" i="3" s="1"/>
  <c r="H82" i="3"/>
  <c r="H78" i="3"/>
  <c r="L78" i="3" s="1"/>
  <c r="H81" i="3"/>
  <c r="H77" i="3"/>
  <c r="L77" i="3" s="1"/>
  <c r="H80" i="3"/>
  <c r="L80" i="3" s="1"/>
  <c r="AP280" i="3"/>
  <c r="H54" i="3"/>
  <c r="H29" i="3"/>
  <c r="H38" i="3"/>
  <c r="H176" i="3"/>
  <c r="H172" i="3"/>
  <c r="H162" i="3"/>
  <c r="H175" i="3"/>
  <c r="H171" i="3"/>
  <c r="H161" i="3"/>
  <c r="H174" i="3"/>
  <c r="H170" i="3"/>
  <c r="H173" i="3"/>
  <c r="H159" i="3"/>
  <c r="H149" i="3"/>
  <c r="H163" i="3"/>
  <c r="H158" i="3"/>
  <c r="H148" i="3"/>
  <c r="H157" i="3"/>
  <c r="H147" i="3"/>
  <c r="H145" i="3"/>
  <c r="H134" i="3"/>
  <c r="H144" i="3"/>
  <c r="H133" i="3"/>
  <c r="H160" i="3"/>
  <c r="H136" i="3"/>
  <c r="H146" i="3"/>
  <c r="H123" i="3"/>
  <c r="H119" i="3"/>
  <c r="H109" i="3"/>
  <c r="H105" i="3"/>
  <c r="H135" i="3"/>
  <c r="H132" i="3"/>
  <c r="H122" i="3"/>
  <c r="H118" i="3"/>
  <c r="H108" i="3"/>
  <c r="H104" i="3"/>
  <c r="H131" i="3"/>
  <c r="H117" i="3"/>
  <c r="H97" i="3"/>
  <c r="H95" i="3"/>
  <c r="H91" i="3"/>
  <c r="H67" i="3"/>
  <c r="H130" i="3"/>
  <c r="H110" i="3"/>
  <c r="H94" i="3"/>
  <c r="H70" i="3"/>
  <c r="H66" i="3"/>
  <c r="H107" i="3"/>
  <c r="H93" i="3"/>
  <c r="H53" i="3"/>
  <c r="H41" i="3"/>
  <c r="H283" i="3"/>
  <c r="H281" i="3"/>
  <c r="H106" i="3"/>
  <c r="H92" i="3"/>
  <c r="H56" i="3"/>
  <c r="H52" i="3"/>
  <c r="H42" i="3"/>
  <c r="H40" i="3"/>
  <c r="H282" i="3"/>
  <c r="H150" i="3"/>
  <c r="H57" i="3"/>
  <c r="H51" i="3"/>
  <c r="H279" i="3"/>
  <c r="L279" i="3" s="1"/>
  <c r="H30" i="3"/>
  <c r="H26" i="3"/>
  <c r="H55" i="3"/>
  <c r="H39" i="3"/>
  <c r="H96" i="3"/>
  <c r="H44" i="3"/>
  <c r="H31" i="3"/>
  <c r="H27" i="3"/>
  <c r="H121" i="3"/>
  <c r="H69" i="3"/>
  <c r="H65" i="3"/>
  <c r="H43" i="3"/>
  <c r="H285" i="3"/>
  <c r="H28" i="3"/>
  <c r="H120" i="3"/>
  <c r="H68" i="3"/>
  <c r="H64" i="3"/>
  <c r="H25" i="3"/>
  <c r="N25" i="3" s="1"/>
  <c r="H284" i="3"/>
  <c r="L100" i="2"/>
  <c r="P100" i="2"/>
  <c r="T100" i="2"/>
  <c r="X100" i="2"/>
  <c r="AB100" i="2"/>
  <c r="AF100" i="2"/>
  <c r="AJ100" i="2"/>
  <c r="AN100" i="2"/>
  <c r="I100" i="2"/>
  <c r="M100" i="2"/>
  <c r="Q100" i="2"/>
  <c r="U100" i="2"/>
  <c r="Y100" i="2"/>
  <c r="AC100" i="2"/>
  <c r="AG100" i="2"/>
  <c r="AK100" i="2"/>
  <c r="J100" i="2"/>
  <c r="N100" i="2"/>
  <c r="R100" i="2"/>
  <c r="V100" i="2"/>
  <c r="Z100" i="2"/>
  <c r="AD100" i="2"/>
  <c r="AH100" i="2"/>
  <c r="AL100" i="2"/>
  <c r="O100" i="2"/>
  <c r="AE100" i="2"/>
  <c r="K100" i="2"/>
  <c r="S100" i="2"/>
  <c r="AI100" i="2"/>
  <c r="AA100" i="2"/>
  <c r="W100" i="2"/>
  <c r="AM100" i="2"/>
  <c r="F125" i="2"/>
  <c r="F135" i="2"/>
  <c r="F139" i="2"/>
  <c r="F149" i="2"/>
  <c r="F153" i="2"/>
  <c r="F164" i="2"/>
  <c r="F168" i="2"/>
  <c r="F178" i="2"/>
  <c r="F188" i="2"/>
  <c r="F192" i="2"/>
  <c r="F124" i="2"/>
  <c r="F148" i="2"/>
  <c r="F163" i="2"/>
  <c r="F181" i="2"/>
  <c r="F122" i="2"/>
  <c r="F126" i="2"/>
  <c r="F136" i="2"/>
  <c r="F140" i="2"/>
  <c r="F150" i="2"/>
  <c r="F154" i="2"/>
  <c r="F165" i="2"/>
  <c r="F175" i="2"/>
  <c r="F179" i="2"/>
  <c r="F189" i="2"/>
  <c r="F193" i="2"/>
  <c r="F128" i="2"/>
  <c r="F138" i="2"/>
  <c r="F152" i="2"/>
  <c r="F167" i="2"/>
  <c r="F177" i="2"/>
  <c r="F191" i="2"/>
  <c r="F123" i="2"/>
  <c r="F127" i="2"/>
  <c r="F137" i="2"/>
  <c r="F141" i="2"/>
  <c r="F151" i="2"/>
  <c r="F162" i="2"/>
  <c r="F166" i="2"/>
  <c r="F176" i="2"/>
  <c r="F180" i="2"/>
  <c r="F190" i="2"/>
  <c r="F194" i="2"/>
  <c r="F109" i="2"/>
  <c r="F110" i="2"/>
  <c r="F114" i="2"/>
  <c r="F112" i="2"/>
  <c r="F113" i="2"/>
  <c r="F111" i="2"/>
  <c r="F115" i="2"/>
  <c r="F94" i="2"/>
  <c r="F98" i="2"/>
  <c r="F97" i="2"/>
  <c r="F95" i="2"/>
  <c r="F99" i="2"/>
  <c r="F96" i="2"/>
  <c r="AK940" i="4" l="1"/>
  <c r="AK84" i="11" s="1"/>
  <c r="AK97" i="11" s="1"/>
  <c r="U508" i="4"/>
  <c r="U508" i="10" s="1"/>
  <c r="M1073" i="4"/>
  <c r="R947" i="4"/>
  <c r="S951" i="4"/>
  <c r="Z940" i="4"/>
  <c r="Z84" i="11" s="1"/>
  <c r="Z97" i="11" s="1"/>
  <c r="V964" i="4"/>
  <c r="Y936" i="4"/>
  <c r="Y83" i="11" s="1"/>
  <c r="Y96" i="11" s="1"/>
  <c r="AB947" i="4"/>
  <c r="AF936" i="4"/>
  <c r="AF83" i="11" s="1"/>
  <c r="AF96" i="11" s="1"/>
  <c r="AO947" i="4"/>
  <c r="AI940" i="4"/>
  <c r="AI84" i="11" s="1"/>
  <c r="AI97" i="11" s="1"/>
  <c r="Z936" i="4"/>
  <c r="Z83" i="11" s="1"/>
  <c r="Z96" i="11" s="1"/>
  <c r="AG951" i="4"/>
  <c r="X947" i="4"/>
  <c r="V940" i="4"/>
  <c r="V84" i="11" s="1"/>
  <c r="V97" i="11" s="1"/>
  <c r="AM940" i="4"/>
  <c r="AM84" i="11" s="1"/>
  <c r="AM97" i="11" s="1"/>
  <c r="Y940" i="4"/>
  <c r="Y84" i="11" s="1"/>
  <c r="Y97" i="11" s="1"/>
  <c r="AD521" i="10"/>
  <c r="Q964" i="4"/>
  <c r="AD956" i="4"/>
  <c r="V951" i="4"/>
  <c r="AD964" i="4"/>
  <c r="M58" i="4"/>
  <c r="M60" i="11" s="1"/>
  <c r="Z201" i="4"/>
  <c r="Z200" i="10" s="1"/>
  <c r="AO201" i="4"/>
  <c r="R964" i="4"/>
  <c r="AJ964" i="4"/>
  <c r="AH268" i="4"/>
  <c r="AH268" i="10" s="1"/>
  <c r="AJ58" i="4"/>
  <c r="AJ60" i="11" s="1"/>
  <c r="R346" i="10"/>
  <c r="AN268" i="4"/>
  <c r="AN268" i="10" s="1"/>
  <c r="AP956" i="4"/>
  <c r="Q951" i="4"/>
  <c r="Q946" i="4" s="1"/>
  <c r="Q86" i="11" s="1"/>
  <c r="Q98" i="11" s="1"/>
  <c r="AI956" i="4"/>
  <c r="AJ951" i="4"/>
  <c r="U940" i="4"/>
  <c r="U84" i="11" s="1"/>
  <c r="U97" i="11" s="1"/>
  <c r="AE940" i="4"/>
  <c r="AE84" i="11" s="1"/>
  <c r="AE97" i="11" s="1"/>
  <c r="Q259" i="10"/>
  <c r="U259" i="10"/>
  <c r="AG259" i="10"/>
  <c r="AK259" i="10"/>
  <c r="T933" i="4"/>
  <c r="P259" i="10"/>
  <c r="Q956" i="4"/>
  <c r="Q955" i="4" s="1"/>
  <c r="Q89" i="11" s="1"/>
  <c r="S936" i="4"/>
  <c r="S83" i="11" s="1"/>
  <c r="S96" i="11" s="1"/>
  <c r="N951" i="4"/>
  <c r="AF951" i="4"/>
  <c r="AF946" i="4" s="1"/>
  <c r="AF86" i="11" s="1"/>
  <c r="AF98" i="11" s="1"/>
  <c r="X936" i="4"/>
  <c r="X83" i="11" s="1"/>
  <c r="X96" i="11" s="1"/>
  <c r="S947" i="4"/>
  <c r="S946" i="4" s="1"/>
  <c r="S86" i="11" s="1"/>
  <c r="S98" i="11" s="1"/>
  <c r="AL259" i="10"/>
  <c r="X39" i="10"/>
  <c r="M52" i="4"/>
  <c r="M54" i="11" s="1"/>
  <c r="O39" i="10"/>
  <c r="Z39" i="10"/>
  <c r="AM39" i="10"/>
  <c r="T39" i="10"/>
  <c r="R39" i="10"/>
  <c r="AF39" i="10"/>
  <c r="AF46" i="10" s="1"/>
  <c r="AD39" i="10"/>
  <c r="AC39" i="10"/>
  <c r="AH39" i="10"/>
  <c r="Y39" i="10"/>
  <c r="AB39" i="10"/>
  <c r="AP39" i="10"/>
  <c r="AG39" i="10"/>
  <c r="W39" i="10"/>
  <c r="U39" i="10"/>
  <c r="AI39" i="10"/>
  <c r="P39" i="10"/>
  <c r="N39" i="10"/>
  <c r="AQ964" i="4"/>
  <c r="S940" i="4"/>
  <c r="S84" i="11" s="1"/>
  <c r="S97" i="11" s="1"/>
  <c r="M940" i="4"/>
  <c r="M84" i="11" s="1"/>
  <c r="M97" i="11" s="1"/>
  <c r="V39" i="10"/>
  <c r="AJ39" i="10"/>
  <c r="AR39" i="10"/>
  <c r="AA39" i="10"/>
  <c r="AN39" i="10"/>
  <c r="AL39" i="10"/>
  <c r="AO39" i="10"/>
  <c r="S39" i="10"/>
  <c r="Q39" i="10"/>
  <c r="AE39" i="10"/>
  <c r="AK39" i="10"/>
  <c r="AO232" i="4"/>
  <c r="AP25" i="5" s="1"/>
  <c r="AJ232" i="4"/>
  <c r="AK25" i="5" s="1"/>
  <c r="X201" i="4"/>
  <c r="X200" i="10" s="1"/>
  <c r="AN199" i="4"/>
  <c r="AN199" i="10" s="1"/>
  <c r="W219" i="4"/>
  <c r="X24" i="5" s="1"/>
  <c r="AG201" i="4"/>
  <c r="AP205" i="4"/>
  <c r="AP205" i="10" s="1"/>
  <c r="AI219" i="4"/>
  <c r="AJ24" i="5" s="1"/>
  <c r="AE201" i="4"/>
  <c r="O956" i="4"/>
  <c r="P956" i="4"/>
  <c r="P955" i="4" s="1"/>
  <c r="P89" i="11" s="1"/>
  <c r="AG964" i="4"/>
  <c r="AG955" i="4" s="1"/>
  <c r="AG89" i="11" s="1"/>
  <c r="X964" i="4"/>
  <c r="AM964" i="4"/>
  <c r="AR956" i="4"/>
  <c r="AK936" i="4"/>
  <c r="AK83" i="11" s="1"/>
  <c r="AK96" i="11" s="1"/>
  <c r="O951" i="4"/>
  <c r="O946" i="4" s="1"/>
  <c r="O86" i="11" s="1"/>
  <c r="O98" i="11" s="1"/>
  <c r="AG936" i="4"/>
  <c r="AG83" i="11" s="1"/>
  <c r="AG96" i="11" s="1"/>
  <c r="N259" i="10"/>
  <c r="AQ259" i="10"/>
  <c r="AE259" i="10"/>
  <c r="R259" i="10"/>
  <c r="AF259" i="10"/>
  <c r="AJ259" i="10"/>
  <c r="T259" i="10"/>
  <c r="M259" i="10"/>
  <c r="AN259" i="10"/>
  <c r="AP259" i="10"/>
  <c r="S228" i="10"/>
  <c r="S202" i="4"/>
  <c r="S202" i="10" s="1"/>
  <c r="T346" i="10"/>
  <c r="T268" i="4"/>
  <c r="T268" i="10" s="1"/>
  <c r="T294" i="4"/>
  <c r="T294" i="10" s="1"/>
  <c r="AP232" i="4"/>
  <c r="AQ25" i="5" s="1"/>
  <c r="Y793" i="10"/>
  <c r="X307" i="10"/>
  <c r="AM656" i="10"/>
  <c r="AM615" i="4"/>
  <c r="AM615" i="10" s="1"/>
  <c r="N656" i="10"/>
  <c r="N615" i="4"/>
  <c r="N615" i="10" s="1"/>
  <c r="X309" i="10"/>
  <c r="X296" i="4"/>
  <c r="X296" i="10" s="1"/>
  <c r="S309" i="10"/>
  <c r="S270" i="4"/>
  <c r="S270" i="10" s="1"/>
  <c r="Y656" i="10"/>
  <c r="Y615" i="4"/>
  <c r="Y615" i="10" s="1"/>
  <c r="AM346" i="10"/>
  <c r="AM294" i="4"/>
  <c r="AM294" i="10" s="1"/>
  <c r="T348" i="10"/>
  <c r="T296" i="4"/>
  <c r="T296" i="10" s="1"/>
  <c r="AO307" i="10"/>
  <c r="AO295" i="4"/>
  <c r="AO294" i="10" s="1"/>
  <c r="P309" i="10"/>
  <c r="P270" i="4"/>
  <c r="P270" i="10" s="1"/>
  <c r="P296" i="4"/>
  <c r="P296" i="10" s="1"/>
  <c r="Z307" i="10"/>
  <c r="Z295" i="4"/>
  <c r="Z294" i="10" s="1"/>
  <c r="AH226" i="10"/>
  <c r="AH232" i="4"/>
  <c r="AI25" i="5" s="1"/>
  <c r="AF228" i="10"/>
  <c r="AF202" i="4"/>
  <c r="AF202" i="10" s="1"/>
  <c r="AB219" i="4"/>
  <c r="AC24" i="5" s="1"/>
  <c r="AE793" i="10"/>
  <c r="AC232" i="4"/>
  <c r="AD25" i="5" s="1"/>
  <c r="AD205" i="4"/>
  <c r="AD205" i="10" s="1"/>
  <c r="AI730" i="4"/>
  <c r="AK205" i="4"/>
  <c r="AK205" i="10" s="1"/>
  <c r="AM205" i="4"/>
  <c r="AM205" i="10" s="1"/>
  <c r="AG730" i="4"/>
  <c r="AG598" i="4" s="1"/>
  <c r="AE730" i="4"/>
  <c r="X269" i="4"/>
  <c r="AE205" i="4"/>
  <c r="AE205" i="10" s="1"/>
  <c r="W296" i="4"/>
  <c r="W296" i="10" s="1"/>
  <c r="U793" i="10"/>
  <c r="AN200" i="4"/>
  <c r="AN200" i="10" s="1"/>
  <c r="AJ219" i="4"/>
  <c r="AK24" i="5" s="1"/>
  <c r="N270" i="4"/>
  <c r="N270" i="10" s="1"/>
  <c r="AQ219" i="4"/>
  <c r="AR24" i="5" s="1"/>
  <c r="AG55" i="4"/>
  <c r="AG57" i="11" s="1"/>
  <c r="P55" i="4"/>
  <c r="P57" i="11" s="1"/>
  <c r="AO656" i="10"/>
  <c r="AO615" i="4"/>
  <c r="AO615" i="10" s="1"/>
  <c r="Q656" i="10"/>
  <c r="Q615" i="4"/>
  <c r="Q615" i="10" s="1"/>
  <c r="AE656" i="10"/>
  <c r="AE615" i="4"/>
  <c r="AE615" i="10" s="1"/>
  <c r="P656" i="10"/>
  <c r="P615" i="4"/>
  <c r="P615" i="10" s="1"/>
  <c r="AI201" i="4"/>
  <c r="AI232" i="4"/>
  <c r="AJ25" i="5" s="1"/>
  <c r="N225" i="10"/>
  <c r="N232" i="10" s="1"/>
  <c r="N232" i="4"/>
  <c r="O25" i="5" s="1"/>
  <c r="AQ228" i="10"/>
  <c r="AQ202" i="4"/>
  <c r="AQ202" i="10" s="1"/>
  <c r="AQ231" i="10"/>
  <c r="AQ205" i="4"/>
  <c r="AQ205" i="10" s="1"/>
  <c r="AF232" i="4"/>
  <c r="AG25" i="5" s="1"/>
  <c r="AN228" i="10"/>
  <c r="AN202" i="4"/>
  <c r="AN202" i="10" s="1"/>
  <c r="X232" i="4"/>
  <c r="Y25" i="5" s="1"/>
  <c r="X199" i="4"/>
  <c r="X199" i="10" s="1"/>
  <c r="AK232" i="4"/>
  <c r="AL25" i="5" s="1"/>
  <c r="AA228" i="10"/>
  <c r="AA202" i="4"/>
  <c r="AA202" i="10" s="1"/>
  <c r="AA232" i="4"/>
  <c r="AB25" i="5" s="1"/>
  <c r="AJ228" i="10"/>
  <c r="AJ202" i="4"/>
  <c r="AJ202" i="10" s="1"/>
  <c r="V231" i="10"/>
  <c r="V205" i="4"/>
  <c r="V205" i="10" s="1"/>
  <c r="V232" i="4"/>
  <c r="W25" i="5" s="1"/>
  <c r="AI231" i="10"/>
  <c r="AI205" i="4"/>
  <c r="AI205" i="10" s="1"/>
  <c r="P225" i="10"/>
  <c r="P232" i="10" s="1"/>
  <c r="P232" i="4"/>
  <c r="Q25" i="5" s="1"/>
  <c r="AG232" i="4"/>
  <c r="AH25" i="5" s="1"/>
  <c r="AO212" i="10"/>
  <c r="AO219" i="4"/>
  <c r="AP24" i="5" s="1"/>
  <c r="Y215" i="10"/>
  <c r="Y219" i="4"/>
  <c r="Z24" i="5" s="1"/>
  <c r="AH215" i="10"/>
  <c r="AH202" i="4"/>
  <c r="AH202" i="10" s="1"/>
  <c r="N218" i="10"/>
  <c r="N219" i="4"/>
  <c r="O24" i="5" s="1"/>
  <c r="N205" i="4"/>
  <c r="N205" i="10" s="1"/>
  <c r="Q212" i="10"/>
  <c r="Q219" i="4"/>
  <c r="R24" i="5" s="1"/>
  <c r="AN212" i="10"/>
  <c r="AN219" i="4"/>
  <c r="AO24" i="5" s="1"/>
  <c r="AK201" i="4"/>
  <c r="AD215" i="10"/>
  <c r="AD202" i="4"/>
  <c r="AD202" i="10" s="1"/>
  <c r="AO218" i="10"/>
  <c r="AO205" i="4"/>
  <c r="AO205" i="10" s="1"/>
  <c r="AG212" i="10"/>
  <c r="AG219" i="4"/>
  <c r="AH24" i="5" s="1"/>
  <c r="W215" i="10"/>
  <c r="W202" i="4"/>
  <c r="W202" i="10" s="1"/>
  <c r="Z215" i="10"/>
  <c r="Z219" i="4"/>
  <c r="AA24" i="5" s="1"/>
  <c r="AP218" i="10"/>
  <c r="AP219" i="4"/>
  <c r="AQ24" i="5" s="1"/>
  <c r="R213" i="10"/>
  <c r="R219" i="10" s="1"/>
  <c r="R219" i="4"/>
  <c r="S24" i="5" s="1"/>
  <c r="AF212" i="10"/>
  <c r="AF219" i="4"/>
  <c r="AG24" i="5" s="1"/>
  <c r="AO215" i="10"/>
  <c r="AO202" i="4"/>
  <c r="AO202" i="10" s="1"/>
  <c r="AL215" i="10"/>
  <c r="AL219" i="10" s="1"/>
  <c r="AL202" i="4"/>
  <c r="AL202" i="10" s="1"/>
  <c r="Z218" i="10"/>
  <c r="Z205" i="4"/>
  <c r="Z205" i="10" s="1"/>
  <c r="AG218" i="10"/>
  <c r="AG205" i="4"/>
  <c r="AG205" i="10" s="1"/>
  <c r="AA216" i="10"/>
  <c r="AA219" i="4"/>
  <c r="AB24" i="5" s="1"/>
  <c r="AE216" i="10"/>
  <c r="AE219" i="4"/>
  <c r="AF24" i="5" s="1"/>
  <c r="AD226" i="10"/>
  <c r="AD232" i="4"/>
  <c r="AE25" i="5" s="1"/>
  <c r="R309" i="10"/>
  <c r="R270" i="4"/>
  <c r="R270" i="10" s="1"/>
  <c r="R296" i="4"/>
  <c r="R296" i="10" s="1"/>
  <c r="AG309" i="10"/>
  <c r="AG270" i="4"/>
  <c r="AG270" i="10" s="1"/>
  <c r="AP402" i="4"/>
  <c r="AP389" i="4" s="1"/>
  <c r="AI402" i="4"/>
  <c r="AO414" i="10"/>
  <c r="AO420" i="10" s="1"/>
  <c r="S414" i="10"/>
  <c r="S420" i="10" s="1"/>
  <c r="AM66" i="10"/>
  <c r="AM72" i="10" s="1"/>
  <c r="AJ1207" i="4"/>
  <c r="S403" i="4"/>
  <c r="S403" i="10" s="1"/>
  <c r="AD259" i="10"/>
  <c r="X259" i="10"/>
  <c r="AH259" i="10"/>
  <c r="P940" i="4"/>
  <c r="P84" i="11" s="1"/>
  <c r="P97" i="11" s="1"/>
  <c r="AD414" i="10"/>
  <c r="AD420" i="10" s="1"/>
  <c r="AK402" i="4"/>
  <c r="AK389" i="4" s="1"/>
  <c r="W730" i="4"/>
  <c r="W598" i="4" s="1"/>
  <c r="AR402" i="4"/>
  <c r="AR389" i="4" s="1"/>
  <c r="U730" i="4"/>
  <c r="U598" i="4" s="1"/>
  <c r="AA414" i="10"/>
  <c r="S402" i="4"/>
  <c r="AJ414" i="10"/>
  <c r="AJ420" i="10" s="1"/>
  <c r="W793" i="10"/>
  <c r="AG793" i="10"/>
  <c r="AI793" i="10"/>
  <c r="V66" i="10"/>
  <c r="V72" i="10" s="1"/>
  <c r="N1207" i="4"/>
  <c r="S268" i="4"/>
  <c r="S268" i="10" s="1"/>
  <c r="AE964" i="4"/>
  <c r="Z964" i="4"/>
  <c r="W956" i="4"/>
  <c r="AG947" i="4"/>
  <c r="AG946" i="4" s="1"/>
  <c r="AG86" i="11" s="1"/>
  <c r="AG98" i="11" s="1"/>
  <c r="N964" i="4"/>
  <c r="AL956" i="4"/>
  <c r="W951" i="4"/>
  <c r="AK964" i="4"/>
  <c r="AK955" i="4" s="1"/>
  <c r="AK89" i="11" s="1"/>
  <c r="AJ947" i="4"/>
  <c r="AA951" i="4"/>
  <c r="AA946" i="4" s="1"/>
  <c r="AA86" i="11" s="1"/>
  <c r="AA98" i="11" s="1"/>
  <c r="AO936" i="4"/>
  <c r="AO83" i="11" s="1"/>
  <c r="AO96" i="11" s="1"/>
  <c r="AQ956" i="4"/>
  <c r="Y964" i="4"/>
  <c r="X956" i="4"/>
  <c r="AQ936" i="4"/>
  <c r="AQ83" i="11" s="1"/>
  <c r="AQ96" i="11" s="1"/>
  <c r="AN951" i="4"/>
  <c r="AO940" i="4"/>
  <c r="AO84" i="11" s="1"/>
  <c r="AO97" i="11" s="1"/>
  <c r="AN947" i="4"/>
  <c r="T947" i="4"/>
  <c r="T946" i="4" s="1"/>
  <c r="T86" i="11" s="1"/>
  <c r="T98" i="11" s="1"/>
  <c r="AR951" i="4"/>
  <c r="AN940" i="4"/>
  <c r="AN84" i="11" s="1"/>
  <c r="AN97" i="11" s="1"/>
  <c r="AM951" i="4"/>
  <c r="AP947" i="4"/>
  <c r="AP946" i="4" s="1"/>
  <c r="AP86" i="11" s="1"/>
  <c r="AP98" i="11" s="1"/>
  <c r="AB951" i="4"/>
  <c r="AB946" i="4" s="1"/>
  <c r="AB86" i="11" s="1"/>
  <c r="AB98" i="11" s="1"/>
  <c r="AI947" i="4"/>
  <c r="AI946" i="4" s="1"/>
  <c r="AI86" i="11" s="1"/>
  <c r="AI98" i="11" s="1"/>
  <c r="AJ956" i="4"/>
  <c r="AJ955" i="4" s="1"/>
  <c r="AJ89" i="11" s="1"/>
  <c r="Z956" i="4"/>
  <c r="AI964" i="4"/>
  <c r="AI955" i="4" s="1"/>
  <c r="AI89" i="11" s="1"/>
  <c r="AM956" i="4"/>
  <c r="AO951" i="4"/>
  <c r="AO946" i="4" s="1"/>
  <c r="AO86" i="11" s="1"/>
  <c r="AO98" i="11" s="1"/>
  <c r="U947" i="4"/>
  <c r="U946" i="4" s="1"/>
  <c r="U86" i="11" s="1"/>
  <c r="U98" i="11" s="1"/>
  <c r="S956" i="4"/>
  <c r="O936" i="4"/>
  <c r="O83" i="11" s="1"/>
  <c r="O96" i="11" s="1"/>
  <c r="AH956" i="4"/>
  <c r="M947" i="4"/>
  <c r="M946" i="4" s="1"/>
  <c r="M86" i="11" s="1"/>
  <c r="M98" i="11" s="1"/>
  <c r="N940" i="4"/>
  <c r="N84" i="11" s="1"/>
  <c r="N97" i="11" s="1"/>
  <c r="X940" i="4"/>
  <c r="X84" i="11" s="1"/>
  <c r="X97" i="11" s="1"/>
  <c r="P947" i="4"/>
  <c r="Q940" i="4"/>
  <c r="Q84" i="11" s="1"/>
  <c r="Q97" i="11" s="1"/>
  <c r="AN936" i="4"/>
  <c r="AN83" i="11" s="1"/>
  <c r="AN96" i="11" s="1"/>
  <c r="O964" i="4"/>
  <c r="O940" i="4"/>
  <c r="O84" i="11" s="1"/>
  <c r="O97" i="11" s="1"/>
  <c r="AQ951" i="4"/>
  <c r="AQ946" i="4" s="1"/>
  <c r="AQ86" i="11" s="1"/>
  <c r="AQ98" i="11" s="1"/>
  <c r="N956" i="4"/>
  <c r="Y956" i="4"/>
  <c r="Y955" i="4" s="1"/>
  <c r="Y89" i="11" s="1"/>
  <c r="AE947" i="4"/>
  <c r="AE946" i="4" s="1"/>
  <c r="AE86" i="11" s="1"/>
  <c r="AE98" i="11" s="1"/>
  <c r="AE956" i="4"/>
  <c r="AE955" i="4" s="1"/>
  <c r="AE89" i="11" s="1"/>
  <c r="AF956" i="4"/>
  <c r="AC964" i="4"/>
  <c r="U956" i="4"/>
  <c r="AA956" i="4"/>
  <c r="V936" i="4"/>
  <c r="V83" i="11" s="1"/>
  <c r="V96" i="11" s="1"/>
  <c r="Y951" i="4"/>
  <c r="AP940" i="4"/>
  <c r="AP84" i="11" s="1"/>
  <c r="AP97" i="11" s="1"/>
  <c r="R956" i="4"/>
  <c r="R955" i="4" s="1"/>
  <c r="R89" i="11" s="1"/>
  <c r="U936" i="4"/>
  <c r="U83" i="11" s="1"/>
  <c r="U96" i="11" s="1"/>
  <c r="AN964" i="4"/>
  <c r="U964" i="4"/>
  <c r="AL936" i="4"/>
  <c r="AL83" i="11" s="1"/>
  <c r="AL96" i="11" s="1"/>
  <c r="AJ940" i="4"/>
  <c r="AJ84" i="11" s="1"/>
  <c r="AJ97" i="11" s="1"/>
  <c r="M936" i="4"/>
  <c r="M83" i="11" s="1"/>
  <c r="M96" i="11" s="1"/>
  <c r="P951" i="4"/>
  <c r="Y259" i="10"/>
  <c r="AM259" i="10"/>
  <c r="X268" i="4"/>
  <c r="AF964" i="4"/>
  <c r="N947" i="4"/>
  <c r="N946" i="4" s="1"/>
  <c r="N86" i="11" s="1"/>
  <c r="N98" i="11" s="1"/>
  <c r="Z119" i="10"/>
  <c r="Z125" i="10" s="1"/>
  <c r="AA268" i="4"/>
  <c r="O259" i="10"/>
  <c r="AB259" i="10"/>
  <c r="W259" i="10"/>
  <c r="V58" i="4"/>
  <c r="V60" i="11" s="1"/>
  <c r="AD172" i="10"/>
  <c r="AA259" i="10"/>
  <c r="AO259" i="10"/>
  <c r="AB940" i="4"/>
  <c r="AB84" i="11" s="1"/>
  <c r="AB97" i="11" s="1"/>
  <c r="W947" i="4"/>
  <c r="V947" i="4"/>
  <c r="V946" i="4" s="1"/>
  <c r="V86" i="11" s="1"/>
  <c r="V98" i="11" s="1"/>
  <c r="AR936" i="4"/>
  <c r="AR83" i="11" s="1"/>
  <c r="AR96" i="11" s="1"/>
  <c r="AK947" i="4"/>
  <c r="Y947" i="4"/>
  <c r="AD225" i="10"/>
  <c r="R225" i="10"/>
  <c r="R232" i="10" s="1"/>
  <c r="AE403" i="4"/>
  <c r="AE403" i="10" s="1"/>
  <c r="AO225" i="10"/>
  <c r="AO232" i="10" s="1"/>
  <c r="T964" i="4"/>
  <c r="T955" i="4" s="1"/>
  <c r="T89" i="11" s="1"/>
  <c r="AE225" i="10"/>
  <c r="AE232" i="10" s="1"/>
  <c r="Y403" i="4"/>
  <c r="Y403" i="10" s="1"/>
  <c r="AR964" i="4"/>
  <c r="T940" i="4"/>
  <c r="T84" i="11" s="1"/>
  <c r="T97" i="11" s="1"/>
  <c r="AB294" i="4"/>
  <c r="AB294" i="10" s="1"/>
  <c r="AA225" i="10"/>
  <c r="AA213" i="10"/>
  <c r="AD403" i="4"/>
  <c r="AD403" i="10" s="1"/>
  <c r="R951" i="4"/>
  <c r="R946" i="4" s="1"/>
  <c r="R86" i="11" s="1"/>
  <c r="R98" i="11" s="1"/>
  <c r="AN956" i="4"/>
  <c r="AN955" i="4" s="1"/>
  <c r="AN89" i="11" s="1"/>
  <c r="AA964" i="4"/>
  <c r="AP964" i="4"/>
  <c r="AP955" i="4" s="1"/>
  <c r="AP89" i="11" s="1"/>
  <c r="AB964" i="4"/>
  <c r="AB955" i="4" s="1"/>
  <c r="AB89" i="11" s="1"/>
  <c r="S964" i="4"/>
  <c r="AL964" i="4"/>
  <c r="AL955" i="4" s="1"/>
  <c r="AL89" i="11" s="1"/>
  <c r="AH964" i="4"/>
  <c r="AP936" i="4"/>
  <c r="AP83" i="11" s="1"/>
  <c r="AP96" i="11" s="1"/>
  <c r="AO956" i="4"/>
  <c r="Q936" i="4"/>
  <c r="Q83" i="11" s="1"/>
  <c r="Q96" i="11" s="1"/>
  <c r="AO964" i="4"/>
  <c r="AQ940" i="4"/>
  <c r="AQ84" i="11" s="1"/>
  <c r="AQ97" i="11" s="1"/>
  <c r="AC956" i="4"/>
  <c r="AC955" i="4" s="1"/>
  <c r="AC89" i="11" s="1"/>
  <c r="W964" i="4"/>
  <c r="M956" i="4"/>
  <c r="S1136" i="4"/>
  <c r="Y1136" i="4"/>
  <c r="M964" i="4"/>
  <c r="Y225" i="10"/>
  <c r="Y232" i="10" s="1"/>
  <c r="M293" i="4"/>
  <c r="M293" i="10" s="1"/>
  <c r="Q403" i="4"/>
  <c r="Q403" i="10" s="1"/>
  <c r="Y268" i="4"/>
  <c r="Y268" i="10" s="1"/>
  <c r="Z946" i="4"/>
  <c r="Z86" i="11" s="1"/>
  <c r="Z98" i="11" s="1"/>
  <c r="AL946" i="4"/>
  <c r="AL86" i="11" s="1"/>
  <c r="AL98" i="11" s="1"/>
  <c r="O268" i="4"/>
  <c r="O268" i="10" s="1"/>
  <c r="AA1136" i="4"/>
  <c r="AP28" i="5"/>
  <c r="AO1194" i="4"/>
  <c r="T28" i="5"/>
  <c r="S1194" i="4"/>
  <c r="AM28" i="5"/>
  <c r="AL1194" i="4"/>
  <c r="AK28" i="5"/>
  <c r="AJ1194" i="4"/>
  <c r="AE28" i="5"/>
  <c r="AD1194" i="4"/>
  <c r="AG28" i="5"/>
  <c r="AF1194" i="4"/>
  <c r="AQ28" i="5"/>
  <c r="AP1194" i="4"/>
  <c r="AS28" i="5"/>
  <c r="AR1194" i="4"/>
  <c r="S28" i="5"/>
  <c r="R1194" i="4"/>
  <c r="U28" i="5"/>
  <c r="T1194" i="4"/>
  <c r="O28" i="5"/>
  <c r="N1194" i="4"/>
  <c r="Q28" i="5"/>
  <c r="P1194" i="4"/>
  <c r="AQ158" i="10"/>
  <c r="AQ1213" i="4"/>
  <c r="AQ1207" i="4" s="1"/>
  <c r="M158" i="10"/>
  <c r="M1213" i="4"/>
  <c r="M1207" i="4" s="1"/>
  <c r="X158" i="10"/>
  <c r="X1213" i="4"/>
  <c r="X1207" i="4" s="1"/>
  <c r="V158" i="10"/>
  <c r="V1213" i="4"/>
  <c r="V1207" i="4" s="1"/>
  <c r="R158" i="10"/>
  <c r="R1213" i="4"/>
  <c r="R1207" i="4" s="1"/>
  <c r="P158" i="10"/>
  <c r="P1213" i="4"/>
  <c r="P1207" i="4" s="1"/>
  <c r="AO28" i="5"/>
  <c r="AN1194" i="4"/>
  <c r="AB17" i="5"/>
  <c r="AA1193" i="4"/>
  <c r="O17" i="5"/>
  <c r="N1193" i="4"/>
  <c r="T17" i="5"/>
  <c r="S1193" i="4"/>
  <c r="W17" i="5"/>
  <c r="V1193" i="4"/>
  <c r="AO17" i="5"/>
  <c r="AN1193" i="4"/>
  <c r="AC17" i="5"/>
  <c r="AB1193" i="4"/>
  <c r="AF17" i="5"/>
  <c r="AE1193" i="4"/>
  <c r="AI17" i="5"/>
  <c r="AH1193" i="4"/>
  <c r="AR17" i="5"/>
  <c r="AQ1193" i="4"/>
  <c r="AJ17" i="5"/>
  <c r="AI1193" i="4"/>
  <c r="AJ28" i="5"/>
  <c r="AI1194" i="4"/>
  <c r="AN28" i="5"/>
  <c r="AM1194" i="4"/>
  <c r="AI28" i="5"/>
  <c r="AH1194" i="4"/>
  <c r="AA28" i="5"/>
  <c r="Z1194" i="4"/>
  <c r="AC28" i="5"/>
  <c r="AB1194" i="4"/>
  <c r="AH28" i="5"/>
  <c r="AG1194" i="4"/>
  <c r="AR28" i="5"/>
  <c r="AQ1194" i="4"/>
  <c r="AD28" i="5"/>
  <c r="AC1194" i="4"/>
  <c r="AB28" i="5"/>
  <c r="AA1194" i="4"/>
  <c r="AA158" i="10"/>
  <c r="AA1213" i="4"/>
  <c r="AA1207" i="4" s="1"/>
  <c r="AO158" i="10"/>
  <c r="AO1213" i="4"/>
  <c r="AO1207" i="4" s="1"/>
  <c r="AM158" i="10"/>
  <c r="AM1213" i="4"/>
  <c r="AM1207" i="4" s="1"/>
  <c r="Y158" i="10"/>
  <c r="Y1213" i="4"/>
  <c r="AI158" i="10"/>
  <c r="AI1213" i="4"/>
  <c r="AI1207" i="4" s="1"/>
  <c r="AE158" i="10"/>
  <c r="AE1213" i="4"/>
  <c r="AE1207" i="4" s="1"/>
  <c r="W28" i="5"/>
  <c r="V1194" i="4"/>
  <c r="Y28" i="5"/>
  <c r="X1194" i="4"/>
  <c r="AS17" i="5"/>
  <c r="AR1193" i="4"/>
  <c r="AA17" i="5"/>
  <c r="Z1193" i="4"/>
  <c r="U17" i="5"/>
  <c r="T1193" i="4"/>
  <c r="AM17" i="5"/>
  <c r="AL1193" i="4"/>
  <c r="N17" i="5"/>
  <c r="M1193" i="4"/>
  <c r="P17" i="5"/>
  <c r="O1193" i="4"/>
  <c r="AL17" i="5"/>
  <c r="AK1193" i="4"/>
  <c r="AP17" i="5"/>
  <c r="AO1193" i="4"/>
  <c r="R17" i="5"/>
  <c r="Q1193" i="4"/>
  <c r="U1207" i="4"/>
  <c r="Y1207" i="4"/>
  <c r="R28" i="5"/>
  <c r="Q1194" i="4"/>
  <c r="AR158" i="10"/>
  <c r="AR1213" i="4"/>
  <c r="AR1207" i="4" s="1"/>
  <c r="AP158" i="10"/>
  <c r="AP1213" i="4"/>
  <c r="AP1207" i="4" s="1"/>
  <c r="AG158" i="10"/>
  <c r="AG1213" i="4"/>
  <c r="AG1207" i="4" s="1"/>
  <c r="W158" i="10"/>
  <c r="W1213" i="4"/>
  <c r="W1207" i="4" s="1"/>
  <c r="Q158" i="10"/>
  <c r="Q1213" i="4"/>
  <c r="Q1207" i="4" s="1"/>
  <c r="AC158" i="10"/>
  <c r="AC1213" i="4"/>
  <c r="AC1207" i="4" s="1"/>
  <c r="O158" i="10"/>
  <c r="O1213" i="4"/>
  <c r="O1207" i="4" s="1"/>
  <c r="AL28" i="5"/>
  <c r="AK1194" i="4"/>
  <c r="P28" i="5"/>
  <c r="O1194" i="4"/>
  <c r="Z17" i="5"/>
  <c r="Y1193" i="4"/>
  <c r="AQ17" i="5"/>
  <c r="AP1193" i="4"/>
  <c r="AK17" i="5"/>
  <c r="AJ1193" i="4"/>
  <c r="X17" i="5"/>
  <c r="W1193" i="4"/>
  <c r="V17" i="5"/>
  <c r="U1193" i="4"/>
  <c r="AH17" i="5"/>
  <c r="AG1193" i="4"/>
  <c r="Q17" i="5"/>
  <c r="P1193" i="4"/>
  <c r="AF28" i="5"/>
  <c r="AE1194" i="4"/>
  <c r="Z28" i="5"/>
  <c r="Y1194" i="4"/>
  <c r="AB158" i="10"/>
  <c r="AB1213" i="4"/>
  <c r="AB1207" i="4" s="1"/>
  <c r="Z158" i="10"/>
  <c r="Z1213" i="4"/>
  <c r="Z1207" i="4" s="1"/>
  <c r="AN158" i="10"/>
  <c r="AN1213" i="4"/>
  <c r="AN1207" i="4" s="1"/>
  <c r="AH158" i="10"/>
  <c r="AH1213" i="4"/>
  <c r="AH1207" i="4" s="1"/>
  <c r="AF158" i="10"/>
  <c r="AF1213" i="4"/>
  <c r="AF1207" i="4" s="1"/>
  <c r="AD158" i="10"/>
  <c r="AD1213" i="4"/>
  <c r="AD1207" i="4" s="1"/>
  <c r="V28" i="5"/>
  <c r="U1194" i="4"/>
  <c r="X28" i="5"/>
  <c r="W1194" i="4"/>
  <c r="AD17" i="5"/>
  <c r="AC1193" i="4"/>
  <c r="S17" i="5"/>
  <c r="R1193" i="4"/>
  <c r="R1187" i="4" s="1"/>
  <c r="AN17" i="5"/>
  <c r="AM1193" i="4"/>
  <c r="Y17" i="5"/>
  <c r="X1193" i="4"/>
  <c r="AG17" i="5"/>
  <c r="AF1193" i="4"/>
  <c r="AE17" i="5"/>
  <c r="AD1193" i="4"/>
  <c r="AD1187" i="4" s="1"/>
  <c r="AK1207" i="4"/>
  <c r="AR27" i="5"/>
  <c r="AQ1139" i="4"/>
  <c r="V27" i="5"/>
  <c r="U1139" i="4"/>
  <c r="R27" i="5"/>
  <c r="Q1139" i="4"/>
  <c r="T27" i="5"/>
  <c r="S1139" i="4"/>
  <c r="AG27" i="5"/>
  <c r="AF1139" i="4"/>
  <c r="S27" i="5"/>
  <c r="R1139" i="4"/>
  <c r="AH1151" i="4"/>
  <c r="AD1151" i="4"/>
  <c r="AF1151" i="4"/>
  <c r="O1151" i="4"/>
  <c r="AI1142" i="4"/>
  <c r="AR1142" i="4"/>
  <c r="T1142" i="4"/>
  <c r="AR1151" i="4"/>
  <c r="AB1151" i="4"/>
  <c r="AH1136" i="4"/>
  <c r="R1136" i="4"/>
  <c r="AE1136" i="4"/>
  <c r="AQ1136" i="4"/>
  <c r="AD1136" i="4"/>
  <c r="W1136" i="4"/>
  <c r="Z27" i="5"/>
  <c r="Y1139" i="4"/>
  <c r="AB27" i="5"/>
  <c r="AA1139" i="4"/>
  <c r="AO27" i="5"/>
  <c r="AN1139" i="4"/>
  <c r="W27" i="5"/>
  <c r="V1139" i="4"/>
  <c r="V1133" i="4" s="1"/>
  <c r="AK27" i="5"/>
  <c r="AJ1139" i="4"/>
  <c r="AI27" i="5"/>
  <c r="AH1139" i="4"/>
  <c r="AL112" i="4"/>
  <c r="AL901" i="4" s="1"/>
  <c r="Q27" i="5"/>
  <c r="P1139" i="4"/>
  <c r="AA27" i="5"/>
  <c r="Z1139" i="4"/>
  <c r="N28" i="5"/>
  <c r="M1194" i="4"/>
  <c r="AK1151" i="4"/>
  <c r="X1142" i="4"/>
  <c r="P1151" i="4"/>
  <c r="AJ1142" i="4"/>
  <c r="V1142" i="4"/>
  <c r="AQ1151" i="4"/>
  <c r="X1151" i="4"/>
  <c r="W1142" i="4"/>
  <c r="AF1142" i="4"/>
  <c r="AC1151" i="4"/>
  <c r="AG1151" i="4"/>
  <c r="AH1142" i="4"/>
  <c r="AP1142" i="4"/>
  <c r="AI1136" i="4"/>
  <c r="O1136" i="4"/>
  <c r="AL1136" i="4"/>
  <c r="AC1136" i="4"/>
  <c r="AN1136" i="4"/>
  <c r="AS27" i="5"/>
  <c r="AR1139" i="4"/>
  <c r="O27" i="5"/>
  <c r="N1139" i="4"/>
  <c r="N1133" i="4" s="1"/>
  <c r="AQ27" i="5"/>
  <c r="AP1139" i="4"/>
  <c r="AD27" i="5"/>
  <c r="AC1139" i="4"/>
  <c r="O106" i="10"/>
  <c r="O112" i="10" s="1"/>
  <c r="V1151" i="4"/>
  <c r="AD1142" i="4"/>
  <c r="AJ1151" i="4"/>
  <c r="Y1151" i="4"/>
  <c r="AE1142" i="4"/>
  <c r="R1142" i="4"/>
  <c r="AN1151" i="4"/>
  <c r="AP1151" i="4"/>
  <c r="AG1142" i="4"/>
  <c r="AL1142" i="4"/>
  <c r="AA1142" i="4"/>
  <c r="W1151" i="4"/>
  <c r="AI1151" i="4"/>
  <c r="N1142" i="4"/>
  <c r="Q1142" i="4"/>
  <c r="AE1151" i="4"/>
  <c r="P1142" i="4"/>
  <c r="AB1142" i="4"/>
  <c r="U1136" i="4"/>
  <c r="T1136" i="4"/>
  <c r="M1136" i="4"/>
  <c r="AF1136" i="4"/>
  <c r="AK1136" i="4"/>
  <c r="AR1136" i="4"/>
  <c r="Z1136" i="4"/>
  <c r="X1136" i="4"/>
  <c r="AP27" i="5"/>
  <c r="AO1139" i="4"/>
  <c r="X27" i="5"/>
  <c r="W1139" i="4"/>
  <c r="AM27" i="5"/>
  <c r="AL1139" i="4"/>
  <c r="Y27" i="5"/>
  <c r="X1139" i="4"/>
  <c r="U27" i="5"/>
  <c r="T1139" i="4"/>
  <c r="AF27" i="5"/>
  <c r="AE1139" i="4"/>
  <c r="AC27" i="5"/>
  <c r="AB1139" i="4"/>
  <c r="AE27" i="5"/>
  <c r="AD1139" i="4"/>
  <c r="AL27" i="5"/>
  <c r="AK1139" i="4"/>
  <c r="AN27" i="5"/>
  <c r="AM1139" i="4"/>
  <c r="AH27" i="5"/>
  <c r="AG1139" i="4"/>
  <c r="AJ27" i="5"/>
  <c r="AI1139" i="4"/>
  <c r="N27" i="5"/>
  <c r="M1139" i="4"/>
  <c r="P27" i="5"/>
  <c r="O1139" i="4"/>
  <c r="AC106" i="10"/>
  <c r="AC112" i="10" s="1"/>
  <c r="AA106" i="10"/>
  <c r="AA112" i="10" s="1"/>
  <c r="R1151" i="4"/>
  <c r="Z1151" i="4"/>
  <c r="N1151" i="4"/>
  <c r="AN1142" i="4"/>
  <c r="Q1151" i="4"/>
  <c r="AC1142" i="4"/>
  <c r="AK1142" i="4"/>
  <c r="AQ1142" i="4"/>
  <c r="T1151" i="4"/>
  <c r="AO1142" i="4"/>
  <c r="S1142" i="4"/>
  <c r="Y1142" i="4"/>
  <c r="AM1151" i="4"/>
  <c r="AA1151" i="4"/>
  <c r="O1142" i="4"/>
  <c r="Z1142" i="4"/>
  <c r="S1151" i="4"/>
  <c r="U1142" i="4"/>
  <c r="AM1142" i="4"/>
  <c r="AO1133" i="4"/>
  <c r="AJ1136" i="4"/>
  <c r="AG1136" i="4"/>
  <c r="P1136" i="4"/>
  <c r="AP1136" i="4"/>
  <c r="AB1136" i="4"/>
  <c r="Q1136" i="4"/>
  <c r="AM1136" i="4"/>
  <c r="AO93" i="10"/>
  <c r="AO99" i="10" s="1"/>
  <c r="AJ112" i="4"/>
  <c r="AJ902" i="4" s="1"/>
  <c r="AR106" i="10"/>
  <c r="AR112" i="10" s="1"/>
  <c r="AP106" i="10"/>
  <c r="AP112" i="10" s="1"/>
  <c r="AR172" i="10"/>
  <c r="AR178" i="10" s="1"/>
  <c r="AL66" i="10"/>
  <c r="AL72" i="10" s="1"/>
  <c r="AJ933" i="4"/>
  <c r="M106" i="10"/>
  <c r="M112" i="10" s="1"/>
  <c r="AI1092" i="4"/>
  <c r="N1092" i="4"/>
  <c r="AQ1092" i="4"/>
  <c r="AO1092" i="4"/>
  <c r="AA1092" i="4"/>
  <c r="AK1092" i="4"/>
  <c r="M1092" i="4"/>
  <c r="K1082" i="4" s="1"/>
  <c r="AG1092" i="4"/>
  <c r="S1092" i="4"/>
  <c r="AC1092" i="4"/>
  <c r="AE1092" i="4"/>
  <c r="Y1092" i="4"/>
  <c r="O1092" i="4"/>
  <c r="U1092" i="4"/>
  <c r="AM1092" i="4"/>
  <c r="Q1092" i="4"/>
  <c r="W1092" i="4"/>
  <c r="AR1092" i="4"/>
  <c r="AP1092" i="4"/>
  <c r="AN1092" i="4"/>
  <c r="AL1092" i="4"/>
  <c r="AJ1092" i="4"/>
  <c r="AH1092" i="4"/>
  <c r="AF1092" i="4"/>
  <c r="AD1092" i="4"/>
  <c r="AB1092" i="4"/>
  <c r="Z1092" i="4"/>
  <c r="X1092" i="4"/>
  <c r="V1092" i="4"/>
  <c r="T1092" i="4"/>
  <c r="R1092" i="4"/>
  <c r="P1092" i="4"/>
  <c r="AK209" i="11"/>
  <c r="AN209" i="11"/>
  <c r="AQ1073" i="4"/>
  <c r="AO1073" i="4"/>
  <c r="AM1073" i="4"/>
  <c r="AK1073" i="4"/>
  <c r="AI1073" i="4"/>
  <c r="AG1073" i="4"/>
  <c r="AE1073" i="4"/>
  <c r="AC1073" i="4"/>
  <c r="AA1073" i="4"/>
  <c r="Y1073" i="4"/>
  <c r="W1073" i="4"/>
  <c r="U1073" i="4"/>
  <c r="S1073" i="4"/>
  <c r="Q1073" i="4"/>
  <c r="O1073" i="4"/>
  <c r="AR1073" i="4"/>
  <c r="AP1073" i="4"/>
  <c r="AN1073" i="4"/>
  <c r="AL1073" i="4"/>
  <c r="AJ1073" i="4"/>
  <c r="AH1073" i="4"/>
  <c r="AF1073" i="4"/>
  <c r="AD1073" i="4"/>
  <c r="AC613" i="4"/>
  <c r="AC613" i="10" s="1"/>
  <c r="AB1073" i="4"/>
  <c r="Z1073" i="4"/>
  <c r="X1073" i="4"/>
  <c r="V1073" i="4"/>
  <c r="T1073" i="4"/>
  <c r="R1073" i="4"/>
  <c r="P1073" i="4"/>
  <c r="N1073" i="4"/>
  <c r="AR521" i="10"/>
  <c r="AI346" i="10"/>
  <c r="N268" i="4"/>
  <c r="N268" i="10" s="1"/>
  <c r="AH946" i="4"/>
  <c r="AH86" i="11" s="1"/>
  <c r="AH98" i="11" s="1"/>
  <c r="AO268" i="4"/>
  <c r="AO268" i="10" s="1"/>
  <c r="AK346" i="10"/>
  <c r="AB521" i="10"/>
  <c r="AN508" i="4"/>
  <c r="AN508" i="10" s="1"/>
  <c r="AG709" i="10"/>
  <c r="AJ137" i="11"/>
  <c r="AB210" i="11"/>
  <c r="Y210" i="11"/>
  <c r="AM222" i="11"/>
  <c r="AM235" i="11" s="1"/>
  <c r="W222" i="11"/>
  <c r="W236" i="11" s="1"/>
  <c r="AJ222" i="11"/>
  <c r="AJ235" i="11" s="1"/>
  <c r="Q138" i="10"/>
  <c r="N222" i="11"/>
  <c r="N235" i="11" s="1"/>
  <c r="AC222" i="11"/>
  <c r="AC236" i="11" s="1"/>
  <c r="AO210" i="11"/>
  <c r="S210" i="11"/>
  <c r="AI222" i="11"/>
  <c r="AI236" i="11" s="1"/>
  <c r="S222" i="11"/>
  <c r="S236" i="11" s="1"/>
  <c r="AB222" i="11"/>
  <c r="AB235" i="11" s="1"/>
  <c r="AF222" i="11"/>
  <c r="AF235" i="11" s="1"/>
  <c r="Z222" i="11"/>
  <c r="Z235" i="11" s="1"/>
  <c r="AL268" i="4"/>
  <c r="AL268" i="10" s="1"/>
  <c r="AM209" i="11"/>
  <c r="AM210" i="11"/>
  <c r="AQ209" i="11"/>
  <c r="AQ210" i="11"/>
  <c r="O209" i="11"/>
  <c r="O210" i="11"/>
  <c r="AM236" i="11"/>
  <c r="AN222" i="11"/>
  <c r="AD209" i="11"/>
  <c r="AD210" i="11"/>
  <c r="AH209" i="11"/>
  <c r="AH210" i="11"/>
  <c r="V209" i="11"/>
  <c r="V210" i="11"/>
  <c r="AE209" i="11"/>
  <c r="AE210" i="11"/>
  <c r="AP222" i="11"/>
  <c r="AO222" i="11"/>
  <c r="P209" i="11"/>
  <c r="P210" i="11"/>
  <c r="Q209" i="11"/>
  <c r="Q210" i="11"/>
  <c r="X209" i="11"/>
  <c r="X210" i="11"/>
  <c r="AG209" i="11"/>
  <c r="AG210" i="11"/>
  <c r="AL209" i="11"/>
  <c r="AL210" i="11"/>
  <c r="T209" i="11"/>
  <c r="T210" i="11"/>
  <c r="AI209" i="11"/>
  <c r="AI210" i="11"/>
  <c r="AE222" i="11"/>
  <c r="O222" i="11"/>
  <c r="T222" i="11"/>
  <c r="X222" i="11"/>
  <c r="AL222" i="11"/>
  <c r="V222" i="11"/>
  <c r="AK222" i="11"/>
  <c r="U222" i="11"/>
  <c r="N209" i="11"/>
  <c r="N210" i="11"/>
  <c r="R209" i="11"/>
  <c r="R210" i="11"/>
  <c r="AP209" i="11"/>
  <c r="AP210" i="11"/>
  <c r="M222" i="11"/>
  <c r="AD222" i="11"/>
  <c r="AF209" i="11"/>
  <c r="AF210" i="11"/>
  <c r="AR209" i="11"/>
  <c r="AR210" i="11"/>
  <c r="Z209" i="11"/>
  <c r="Z210" i="11"/>
  <c r="Y222" i="11"/>
  <c r="AN137" i="11"/>
  <c r="W209" i="11"/>
  <c r="W210" i="11"/>
  <c r="AC209" i="11"/>
  <c r="AC210" i="11"/>
  <c r="AA209" i="11"/>
  <c r="AA210" i="11"/>
  <c r="AJ209" i="11"/>
  <c r="AJ210" i="11"/>
  <c r="U209" i="11"/>
  <c r="U210" i="11"/>
  <c r="AQ222" i="11"/>
  <c r="AA222" i="11"/>
  <c r="AR222" i="11"/>
  <c r="P222" i="11"/>
  <c r="AH222" i="11"/>
  <c r="R222" i="11"/>
  <c r="AG222" i="11"/>
  <c r="Q222" i="11"/>
  <c r="U115" i="11"/>
  <c r="AF137" i="11"/>
  <c r="R137" i="11"/>
  <c r="N137" i="11"/>
  <c r="AQ137" i="11"/>
  <c r="AA137" i="11"/>
  <c r="AP137" i="11"/>
  <c r="Z137" i="11"/>
  <c r="M209" i="11"/>
  <c r="M210" i="11"/>
  <c r="Y137" i="11"/>
  <c r="AB137" i="11"/>
  <c r="X137" i="11"/>
  <c r="AO137" i="11"/>
  <c r="AK137" i="11"/>
  <c r="AM137" i="11"/>
  <c r="W137" i="11"/>
  <c r="AL137" i="11"/>
  <c r="V137" i="11"/>
  <c r="M137" i="11"/>
  <c r="Q115" i="11"/>
  <c r="AG137" i="11"/>
  <c r="P137" i="11"/>
  <c r="AC137" i="11"/>
  <c r="AI137" i="11"/>
  <c r="S137" i="11"/>
  <c r="AH137" i="11"/>
  <c r="AR137" i="11"/>
  <c r="T137" i="11"/>
  <c r="Q137" i="11"/>
  <c r="U137" i="11"/>
  <c r="AE137" i="11"/>
  <c r="O137" i="11"/>
  <c r="AD137" i="11"/>
  <c r="M115" i="11"/>
  <c r="AJ115" i="11"/>
  <c r="R115" i="11"/>
  <c r="AC115" i="11"/>
  <c r="AG115" i="11"/>
  <c r="T115" i="11"/>
  <c r="AH115" i="11"/>
  <c r="AI115" i="11"/>
  <c r="S115" i="11"/>
  <c r="AR115" i="11"/>
  <c r="W115" i="11"/>
  <c r="AL115" i="11"/>
  <c r="V115" i="11"/>
  <c r="AF115" i="11"/>
  <c r="AP115" i="11"/>
  <c r="Y115" i="11"/>
  <c r="AN115" i="11"/>
  <c r="X115" i="11"/>
  <c r="AM115" i="11"/>
  <c r="AE115" i="11"/>
  <c r="O115" i="11"/>
  <c r="AB115" i="11"/>
  <c r="Z115" i="11"/>
  <c r="AQ115" i="11"/>
  <c r="AO115" i="11"/>
  <c r="AA115" i="11"/>
  <c r="AK115" i="11"/>
  <c r="P115" i="11"/>
  <c r="AD115" i="11"/>
  <c r="N115" i="11"/>
  <c r="P172" i="10"/>
  <c r="P178" i="10" s="1"/>
  <c r="R172" i="10"/>
  <c r="R178" i="10" s="1"/>
  <c r="AG521" i="10"/>
  <c r="AG125" i="4"/>
  <c r="AH16" i="5" s="1"/>
  <c r="AC93" i="10"/>
  <c r="AC99" i="10" s="1"/>
  <c r="S709" i="10"/>
  <c r="AM946" i="4"/>
  <c r="AM86" i="11" s="1"/>
  <c r="AM98" i="11" s="1"/>
  <c r="V955" i="4"/>
  <c r="V89" i="11" s="1"/>
  <c r="AC165" i="4"/>
  <c r="AD19" i="5" s="1"/>
  <c r="AL225" i="10"/>
  <c r="AL232" i="10" s="1"/>
  <c r="AC521" i="10"/>
  <c r="AB346" i="10"/>
  <c r="Y521" i="10"/>
  <c r="AC946" i="4"/>
  <c r="AC86" i="11" s="1"/>
  <c r="AC98" i="11" s="1"/>
  <c r="T508" i="4"/>
  <c r="T508" i="10" s="1"/>
  <c r="AD125" i="4"/>
  <c r="AE16" i="5" s="1"/>
  <c r="AR57" i="4"/>
  <c r="AR59" i="11" s="1"/>
  <c r="AR58" i="4"/>
  <c r="AR60" i="11" s="1"/>
  <c r="AE58" i="4"/>
  <c r="AE60" i="11" s="1"/>
  <c r="AD946" i="4"/>
  <c r="AD86" i="11" s="1"/>
  <c r="AD98" i="11" s="1"/>
  <c r="AP125" i="4"/>
  <c r="AQ16" i="5" s="1"/>
  <c r="AK933" i="4"/>
  <c r="O933" i="4"/>
  <c r="O955" i="4"/>
  <c r="O89" i="11" s="1"/>
  <c r="AN933" i="4"/>
  <c r="AE933" i="4"/>
  <c r="V933" i="4"/>
  <c r="AM955" i="4"/>
  <c r="AM89" i="11" s="1"/>
  <c r="AR82" i="10"/>
  <c r="AR934" i="4"/>
  <c r="O82" i="10"/>
  <c r="O934" i="4"/>
  <c r="P82" i="10"/>
  <c r="P934" i="4"/>
  <c r="R82" i="10"/>
  <c r="R934" i="4"/>
  <c r="AA79" i="10"/>
  <c r="AA935" i="4"/>
  <c r="AD79" i="10"/>
  <c r="AD933" i="4"/>
  <c r="T82" i="10"/>
  <c r="T934" i="4"/>
  <c r="T932" i="4" s="1"/>
  <c r="T82" i="11" s="1"/>
  <c r="V82" i="10"/>
  <c r="V934" i="4"/>
  <c r="M933" i="4"/>
  <c r="AH933" i="4"/>
  <c r="Z82" i="10"/>
  <c r="Z934" i="4"/>
  <c r="AM225" i="10"/>
  <c r="AM232" i="10" s="1"/>
  <c r="Q933" i="4"/>
  <c r="X934" i="4"/>
  <c r="AF82" i="10"/>
  <c r="AF934" i="4"/>
  <c r="AH82" i="10"/>
  <c r="AH934" i="4"/>
  <c r="Y79" i="10"/>
  <c r="Y933" i="4"/>
  <c r="AJ82" i="10"/>
  <c r="AJ934" i="4"/>
  <c r="AL82" i="10"/>
  <c r="AL934" i="4"/>
  <c r="AC933" i="4"/>
  <c r="AF933" i="4"/>
  <c r="AN82" i="10"/>
  <c r="AN934" i="4"/>
  <c r="AP82" i="10"/>
  <c r="AP934" i="4"/>
  <c r="AL933" i="4"/>
  <c r="AP521" i="10"/>
  <c r="X521" i="10"/>
  <c r="X946" i="4"/>
  <c r="X86" i="11" s="1"/>
  <c r="X98" i="11" s="1"/>
  <c r="AC82" i="10"/>
  <c r="AC934" i="4"/>
  <c r="AI82" i="10"/>
  <c r="AI934" i="4"/>
  <c r="N82" i="10"/>
  <c r="N934" i="4"/>
  <c r="M82" i="10"/>
  <c r="M934" i="4"/>
  <c r="Z79" i="10"/>
  <c r="Z933" i="4"/>
  <c r="X79" i="10"/>
  <c r="X85" i="10" s="1"/>
  <c r="X933" i="4"/>
  <c r="Q82" i="10"/>
  <c r="Q934" i="4"/>
  <c r="AE82" i="10"/>
  <c r="AE934" i="4"/>
  <c r="AO79" i="10"/>
  <c r="AO933" i="4"/>
  <c r="S79" i="10"/>
  <c r="S933" i="4"/>
  <c r="U82" i="10"/>
  <c r="U934" i="4"/>
  <c r="U932" i="4" s="1"/>
  <c r="U82" i="11" s="1"/>
  <c r="AQ82" i="10"/>
  <c r="AQ934" i="4"/>
  <c r="P933" i="4"/>
  <c r="W933" i="4"/>
  <c r="Y82" i="10"/>
  <c r="Y934" i="4"/>
  <c r="S82" i="10"/>
  <c r="S934" i="4"/>
  <c r="AQ933" i="4"/>
  <c r="W66" i="10"/>
  <c r="W72" i="10" s="1"/>
  <c r="AB79" i="10"/>
  <c r="AB933" i="4"/>
  <c r="AR933" i="4"/>
  <c r="S508" i="4"/>
  <c r="S508" i="10" s="1"/>
  <c r="AE521" i="10"/>
  <c r="AI508" i="4"/>
  <c r="AI508" i="10" s="1"/>
  <c r="AK946" i="4"/>
  <c r="AK86" i="11" s="1"/>
  <c r="AK98" i="11" s="1"/>
  <c r="AA933" i="4"/>
  <c r="AB82" i="10"/>
  <c r="AB934" i="4"/>
  <c r="AD82" i="10"/>
  <c r="AD934" i="4"/>
  <c r="AM85" i="4"/>
  <c r="AN12" i="5" s="1"/>
  <c r="AM935" i="4"/>
  <c r="AP933" i="4"/>
  <c r="AG82" i="10"/>
  <c r="AG934" i="4"/>
  <c r="W82" i="10"/>
  <c r="W934" i="4"/>
  <c r="N933" i="4"/>
  <c r="AI79" i="10"/>
  <c r="AI933" i="4"/>
  <c r="AK82" i="10"/>
  <c r="AK934" i="4"/>
  <c r="AM82" i="10"/>
  <c r="AM934" i="4"/>
  <c r="R933" i="4"/>
  <c r="AM933" i="4"/>
  <c r="AO82" i="10"/>
  <c r="AO934" i="4"/>
  <c r="AA82" i="10"/>
  <c r="AA934" i="4"/>
  <c r="AG933" i="4"/>
  <c r="AG932" i="4" s="1"/>
  <c r="AG82" i="11" s="1"/>
  <c r="R508" i="4"/>
  <c r="R508" i="10" s="1"/>
  <c r="AR946" i="4"/>
  <c r="AR86" i="11" s="1"/>
  <c r="AR98" i="11" s="1"/>
  <c r="AK58" i="4"/>
  <c r="AK60" i="11" s="1"/>
  <c r="AA172" i="10"/>
  <c r="AK85" i="4"/>
  <c r="AL12" i="5" s="1"/>
  <c r="O79" i="10"/>
  <c r="N106" i="10"/>
  <c r="N112" i="10" s="1"/>
  <c r="S119" i="10"/>
  <c r="S125" i="10" s="1"/>
  <c r="AC172" i="10"/>
  <c r="AC178" i="10" s="1"/>
  <c r="S172" i="10"/>
  <c r="S178" i="10" s="1"/>
  <c r="AN79" i="10"/>
  <c r="AD93" i="10"/>
  <c r="AD99" i="10" s="1"/>
  <c r="N58" i="4"/>
  <c r="N60" i="11" s="1"/>
  <c r="Q172" i="10"/>
  <c r="Q178" i="10" s="1"/>
  <c r="AE106" i="10"/>
  <c r="W521" i="10"/>
  <c r="AP346" i="10"/>
  <c r="M508" i="4"/>
  <c r="M508" i="10" s="1"/>
  <c r="O521" i="10"/>
  <c r="R119" i="10"/>
  <c r="R125" i="10" s="1"/>
  <c r="AE79" i="10"/>
  <c r="AH172" i="10"/>
  <c r="AB93" i="10"/>
  <c r="W72" i="4"/>
  <c r="X11" i="5" s="1"/>
  <c r="AO165" i="4"/>
  <c r="AP19" i="5" s="1"/>
  <c r="O93" i="10"/>
  <c r="O99" i="10" s="1"/>
  <c r="Q106" i="10"/>
  <c r="Q112" i="10" s="1"/>
  <c r="P99" i="4"/>
  <c r="Q14" i="5" s="1"/>
  <c r="W106" i="10"/>
  <c r="W112" i="10" s="1"/>
  <c r="AN709" i="10"/>
  <c r="M365" i="10"/>
  <c r="AD138" i="10"/>
  <c r="AL58" i="4"/>
  <c r="AL60" i="11" s="1"/>
  <c r="V213" i="10"/>
  <c r="V219" i="10" s="1"/>
  <c r="AN225" i="10"/>
  <c r="AE709" i="10"/>
  <c r="P709" i="10"/>
  <c r="N521" i="10"/>
  <c r="AQ268" i="4"/>
  <c r="AQ268" i="10" s="1"/>
  <c r="AH521" i="10"/>
  <c r="AJ521" i="10"/>
  <c r="AH709" i="10"/>
  <c r="AB54" i="4"/>
  <c r="AB56" i="11" s="1"/>
  <c r="AB31" i="11"/>
  <c r="AB44" i="11" s="1"/>
  <c r="AA31" i="10"/>
  <c r="AA57" i="4"/>
  <c r="AA59" i="11" s="1"/>
  <c r="AP31" i="10"/>
  <c r="AP57" i="4"/>
  <c r="AP59" i="11" s="1"/>
  <c r="S53" i="4"/>
  <c r="S55" i="11" s="1"/>
  <c r="S29" i="11"/>
  <c r="AC30" i="10"/>
  <c r="AC56" i="4"/>
  <c r="AC58" i="11" s="1"/>
  <c r="AC30" i="11"/>
  <c r="AC43" i="11" s="1"/>
  <c r="AC31" i="11"/>
  <c r="AC44" i="11" s="1"/>
  <c r="AC54" i="4"/>
  <c r="AC56" i="11" s="1"/>
  <c r="AA28" i="11"/>
  <c r="AA52" i="4"/>
  <c r="AA54" i="11" s="1"/>
  <c r="Y57" i="4"/>
  <c r="Y59" i="11" s="1"/>
  <c r="AH29" i="10"/>
  <c r="AH55" i="4"/>
  <c r="AH57" i="11" s="1"/>
  <c r="AA53" i="4"/>
  <c r="AA55" i="11" s="1"/>
  <c r="AA29" i="11"/>
  <c r="AD30" i="10"/>
  <c r="AD56" i="4"/>
  <c r="AD58" i="11" s="1"/>
  <c r="AD30" i="11"/>
  <c r="AD43" i="11" s="1"/>
  <c r="AD54" i="4"/>
  <c r="AD56" i="11" s="1"/>
  <c r="AD31" i="11"/>
  <c r="AD44" i="11" s="1"/>
  <c r="AB26" i="10"/>
  <c r="AB52" i="4"/>
  <c r="AB54" i="11" s="1"/>
  <c r="AB28" i="11"/>
  <c r="M30" i="10"/>
  <c r="M56" i="4"/>
  <c r="M58" i="11" s="1"/>
  <c r="M30" i="11"/>
  <c r="M43" i="11" s="1"/>
  <c r="O54" i="4"/>
  <c r="O56" i="11" s="1"/>
  <c r="O31" i="11"/>
  <c r="O44" i="11" s="1"/>
  <c r="V26" i="10"/>
  <c r="V52" i="4"/>
  <c r="V54" i="11" s="1"/>
  <c r="V28" i="11"/>
  <c r="AE53" i="4"/>
  <c r="AE55" i="11" s="1"/>
  <c r="AE29" i="11"/>
  <c r="Y53" i="4"/>
  <c r="Y55" i="11" s="1"/>
  <c r="Y29" i="11"/>
  <c r="N26" i="10"/>
  <c r="N52" i="4"/>
  <c r="N54" i="11" s="1"/>
  <c r="N28" i="11"/>
  <c r="X26" i="10"/>
  <c r="X52" i="4"/>
  <c r="X54" i="11" s="1"/>
  <c r="X28" i="11"/>
  <c r="AE29" i="10"/>
  <c r="AE55" i="4"/>
  <c r="AE57" i="11" s="1"/>
  <c r="AB29" i="10"/>
  <c r="AB55" i="4"/>
  <c r="AB57" i="11" s="1"/>
  <c r="AF54" i="4"/>
  <c r="AF56" i="11" s="1"/>
  <c r="AF31" i="11"/>
  <c r="AF44" i="11" s="1"/>
  <c r="Z54" i="4"/>
  <c r="Z56" i="11" s="1"/>
  <c r="Z31" i="11"/>
  <c r="Z44" i="11" s="1"/>
  <c r="U31" i="10"/>
  <c r="U57" i="4"/>
  <c r="U59" i="11" s="1"/>
  <c r="W31" i="10"/>
  <c r="W57" i="4"/>
  <c r="W59" i="11" s="1"/>
  <c r="T30" i="10"/>
  <c r="T56" i="4"/>
  <c r="T58" i="11" s="1"/>
  <c r="T30" i="11"/>
  <c r="T43" i="11" s="1"/>
  <c r="Z30" i="10"/>
  <c r="Z56" i="4"/>
  <c r="Z58" i="11" s="1"/>
  <c r="Z30" i="11"/>
  <c r="Z43" i="11" s="1"/>
  <c r="O53" i="4"/>
  <c r="O55" i="11" s="1"/>
  <c r="O29" i="11"/>
  <c r="U53" i="4"/>
  <c r="U55" i="11" s="1"/>
  <c r="U29" i="11"/>
  <c r="AK26" i="10"/>
  <c r="AK52" i="4"/>
  <c r="AK54" i="11" s="1"/>
  <c r="AK28" i="11"/>
  <c r="AI26" i="10"/>
  <c r="AI28" i="11"/>
  <c r="AI52" i="4"/>
  <c r="AI54" i="11" s="1"/>
  <c r="AO29" i="10"/>
  <c r="AO55" i="4"/>
  <c r="AO57" i="11" s="1"/>
  <c r="S29" i="10"/>
  <c r="S55" i="4"/>
  <c r="S57" i="11" s="1"/>
  <c r="AM54" i="4"/>
  <c r="AM56" i="11" s="1"/>
  <c r="AM31" i="11"/>
  <c r="AM44" i="11" s="1"/>
  <c r="AK31" i="11"/>
  <c r="AK44" i="11" s="1"/>
  <c r="AK54" i="4"/>
  <c r="AK56" i="11" s="1"/>
  <c r="AN31" i="10"/>
  <c r="AN57" i="4"/>
  <c r="AN59" i="11" s="1"/>
  <c r="AH31" i="10"/>
  <c r="AH57" i="4"/>
  <c r="AH59" i="11" s="1"/>
  <c r="AM30" i="10"/>
  <c r="AM30" i="11"/>
  <c r="AM43" i="11" s="1"/>
  <c r="AM56" i="4"/>
  <c r="AM58" i="11" s="1"/>
  <c r="AK30" i="10"/>
  <c r="AK56" i="4"/>
  <c r="AK58" i="11" s="1"/>
  <c r="AK30" i="11"/>
  <c r="AK43" i="11" s="1"/>
  <c r="AH53" i="4"/>
  <c r="AH55" i="11" s="1"/>
  <c r="AH29" i="11"/>
  <c r="AF53" i="4"/>
  <c r="AF55" i="11" s="1"/>
  <c r="AF29" i="11"/>
  <c r="AG26" i="10"/>
  <c r="AG52" i="4"/>
  <c r="AG54" i="11" s="1"/>
  <c r="AG28" i="11"/>
  <c r="AE26" i="10"/>
  <c r="AE52" i="4"/>
  <c r="AE54" i="11" s="1"/>
  <c r="AE28" i="11"/>
  <c r="AK29" i="10"/>
  <c r="AK55" i="4"/>
  <c r="AK57" i="11" s="1"/>
  <c r="O29" i="10"/>
  <c r="O55" i="4"/>
  <c r="O57" i="11" s="1"/>
  <c r="AI54" i="4"/>
  <c r="AI56" i="11" s="1"/>
  <c r="AI31" i="11"/>
  <c r="AI44" i="11" s="1"/>
  <c r="AG54" i="4"/>
  <c r="AG56" i="11" s="1"/>
  <c r="AG31" i="11"/>
  <c r="AG44" i="11" s="1"/>
  <c r="X31" i="10"/>
  <c r="X57" i="4"/>
  <c r="X59" i="11" s="1"/>
  <c r="AD31" i="10"/>
  <c r="AD57" i="4"/>
  <c r="AD59" i="11" s="1"/>
  <c r="W30" i="10"/>
  <c r="W30" i="11"/>
  <c r="W43" i="11" s="1"/>
  <c r="W56" i="4"/>
  <c r="W58" i="11" s="1"/>
  <c r="AG30" i="10"/>
  <c r="AG56" i="4"/>
  <c r="AG58" i="11" s="1"/>
  <c r="AG30" i="11"/>
  <c r="AG43" i="11" s="1"/>
  <c r="O32" i="10"/>
  <c r="O58" i="4"/>
  <c r="O60" i="11" s="1"/>
  <c r="AG32" i="10"/>
  <c r="AG58" i="4"/>
  <c r="AG60" i="11" s="1"/>
  <c r="Y32" i="10"/>
  <c r="Y58" i="4"/>
  <c r="Y60" i="11" s="1"/>
  <c r="AM32" i="10"/>
  <c r="AM58" i="4"/>
  <c r="AM60" i="11" s="1"/>
  <c r="AH32" i="10"/>
  <c r="AH58" i="4"/>
  <c r="AH60" i="11" s="1"/>
  <c r="S32" i="10"/>
  <c r="S58" i="4"/>
  <c r="S60" i="11" s="1"/>
  <c r="Z29" i="10"/>
  <c r="Z55" i="4"/>
  <c r="Z57" i="11" s="1"/>
  <c r="AQ56" i="4"/>
  <c r="AQ58" i="11" s="1"/>
  <c r="AQ30" i="11"/>
  <c r="AQ43" i="11" s="1"/>
  <c r="AE54" i="4"/>
  <c r="AE56" i="11" s="1"/>
  <c r="AE31" i="11"/>
  <c r="AE44" i="11" s="1"/>
  <c r="AC26" i="10"/>
  <c r="AC52" i="4"/>
  <c r="AC54" i="11" s="1"/>
  <c r="AC28" i="11"/>
  <c r="N56" i="4"/>
  <c r="N58" i="11" s="1"/>
  <c r="N30" i="11"/>
  <c r="N43" i="11" s="1"/>
  <c r="N54" i="4"/>
  <c r="N56" i="11" s="1"/>
  <c r="N31" i="11"/>
  <c r="N44" i="11" s="1"/>
  <c r="AQ28" i="11"/>
  <c r="AQ52" i="4"/>
  <c r="AQ54" i="11" s="1"/>
  <c r="AB30" i="10"/>
  <c r="AB56" i="4"/>
  <c r="AB58" i="11" s="1"/>
  <c r="AB30" i="11"/>
  <c r="AB43" i="11" s="1"/>
  <c r="T54" i="4"/>
  <c r="T56" i="11" s="1"/>
  <c r="T31" i="11"/>
  <c r="T44" i="11" s="1"/>
  <c r="AD26" i="10"/>
  <c r="AD52" i="4"/>
  <c r="AD54" i="11" s="1"/>
  <c r="AD28" i="11"/>
  <c r="AE30" i="10"/>
  <c r="AE30" i="11"/>
  <c r="AE43" i="11" s="1"/>
  <c r="AE56" i="4"/>
  <c r="AE58" i="11" s="1"/>
  <c r="M54" i="4"/>
  <c r="M56" i="11" s="1"/>
  <c r="M31" i="11"/>
  <c r="M44" i="11" s="1"/>
  <c r="AR29" i="10"/>
  <c r="AR55" i="4"/>
  <c r="AR57" i="11" s="1"/>
  <c r="N53" i="4"/>
  <c r="N55" i="11" s="1"/>
  <c r="N29" i="11"/>
  <c r="AP53" i="4"/>
  <c r="AP55" i="11" s="1"/>
  <c r="AP29" i="11"/>
  <c r="AN53" i="4"/>
  <c r="AN55" i="11" s="1"/>
  <c r="AN29" i="11"/>
  <c r="AO26" i="10"/>
  <c r="AO52" i="4"/>
  <c r="AO54" i="11" s="1"/>
  <c r="AO28" i="11"/>
  <c r="AM26" i="10"/>
  <c r="AM52" i="4"/>
  <c r="AM54" i="11" s="1"/>
  <c r="AM28" i="11"/>
  <c r="U29" i="10"/>
  <c r="U55" i="4"/>
  <c r="U57" i="11" s="1"/>
  <c r="W29" i="10"/>
  <c r="W55" i="4"/>
  <c r="W57" i="11" s="1"/>
  <c r="AQ54" i="4"/>
  <c r="AQ56" i="11" s="1"/>
  <c r="AQ31" i="11"/>
  <c r="AQ44" i="11" s="1"/>
  <c r="AO54" i="4"/>
  <c r="AO56" i="11" s="1"/>
  <c r="AO31" i="11"/>
  <c r="AO44" i="11" s="1"/>
  <c r="Q31" i="10"/>
  <c r="Q57" i="4"/>
  <c r="Q59" i="11" s="1"/>
  <c r="AL31" i="10"/>
  <c r="AL57" i="4"/>
  <c r="AL59" i="11" s="1"/>
  <c r="P30" i="10"/>
  <c r="P30" i="11"/>
  <c r="P43" i="11" s="1"/>
  <c r="P56" i="4"/>
  <c r="P58" i="11" s="1"/>
  <c r="AO30" i="10"/>
  <c r="AO56" i="4"/>
  <c r="AO58" i="11" s="1"/>
  <c r="AO30" i="11"/>
  <c r="AO43" i="11" s="1"/>
  <c r="AL53" i="4"/>
  <c r="AL55" i="11" s="1"/>
  <c r="AL29" i="11"/>
  <c r="AJ29" i="11"/>
  <c r="AJ53" i="4"/>
  <c r="AJ55" i="11" s="1"/>
  <c r="U26" i="10"/>
  <c r="U52" i="4"/>
  <c r="U54" i="11" s="1"/>
  <c r="U28" i="11"/>
  <c r="S26" i="10"/>
  <c r="S28" i="11"/>
  <c r="S52" i="4"/>
  <c r="S54" i="11" s="1"/>
  <c r="Q29" i="10"/>
  <c r="Q55" i="4"/>
  <c r="Q57" i="11" s="1"/>
  <c r="R29" i="10"/>
  <c r="R55" i="4"/>
  <c r="R57" i="11" s="1"/>
  <c r="W54" i="4"/>
  <c r="W56" i="11" s="1"/>
  <c r="W31" i="11"/>
  <c r="W44" i="11" s="1"/>
  <c r="U31" i="11"/>
  <c r="U44" i="11" s="1"/>
  <c r="U54" i="4"/>
  <c r="U56" i="11" s="1"/>
  <c r="AB31" i="10"/>
  <c r="AB57" i="4"/>
  <c r="AB59" i="11" s="1"/>
  <c r="R31" i="10"/>
  <c r="R57" i="4"/>
  <c r="R59" i="11" s="1"/>
  <c r="AA30" i="10"/>
  <c r="AA56" i="4"/>
  <c r="AA58" i="11" s="1"/>
  <c r="AA30" i="11"/>
  <c r="AA43" i="11" s="1"/>
  <c r="U30" i="10"/>
  <c r="U56" i="4"/>
  <c r="U58" i="11" s="1"/>
  <c r="U30" i="11"/>
  <c r="U43" i="11" s="1"/>
  <c r="R53" i="4"/>
  <c r="R55" i="11" s="1"/>
  <c r="R29" i="11"/>
  <c r="P53" i="4"/>
  <c r="P55" i="11" s="1"/>
  <c r="P29" i="11"/>
  <c r="Q26" i="10"/>
  <c r="Q52" i="4"/>
  <c r="Q54" i="11" s="1"/>
  <c r="Q28" i="11"/>
  <c r="O26" i="10"/>
  <c r="O52" i="4"/>
  <c r="O54" i="11" s="1"/>
  <c r="O28" i="11"/>
  <c r="M29" i="10"/>
  <c r="M55" i="4"/>
  <c r="M57" i="11" s="1"/>
  <c r="N29" i="10"/>
  <c r="N55" i="4"/>
  <c r="N57" i="11" s="1"/>
  <c r="S54" i="4"/>
  <c r="S56" i="11" s="1"/>
  <c r="S31" i="11"/>
  <c r="S44" i="11" s="1"/>
  <c r="Q54" i="4"/>
  <c r="Q56" i="11" s="1"/>
  <c r="Q31" i="11"/>
  <c r="Q44" i="11" s="1"/>
  <c r="T31" i="10"/>
  <c r="T57" i="4"/>
  <c r="T59" i="11" s="1"/>
  <c r="N31" i="10"/>
  <c r="N57" i="4"/>
  <c r="N59" i="11" s="1"/>
  <c r="S30" i="10"/>
  <c r="S56" i="4"/>
  <c r="S58" i="11" s="1"/>
  <c r="S30" i="11"/>
  <c r="S43" i="11" s="1"/>
  <c r="Q30" i="10"/>
  <c r="Q56" i="4"/>
  <c r="Q58" i="11" s="1"/>
  <c r="Q30" i="11"/>
  <c r="Q43" i="11" s="1"/>
  <c r="Z32" i="10"/>
  <c r="Z58" i="4"/>
  <c r="Z60" i="11" s="1"/>
  <c r="W32" i="10"/>
  <c r="W58" i="4"/>
  <c r="W60" i="11" s="1"/>
  <c r="Z31" i="10"/>
  <c r="Z57" i="4"/>
  <c r="Z59" i="11" s="1"/>
  <c r="Z26" i="10"/>
  <c r="Z52" i="4"/>
  <c r="Z54" i="11" s="1"/>
  <c r="Z28" i="11"/>
  <c r="AA29" i="10"/>
  <c r="AA55" i="4"/>
  <c r="AA57" i="11" s="1"/>
  <c r="AQ31" i="10"/>
  <c r="AQ57" i="4"/>
  <c r="AQ59" i="11" s="1"/>
  <c r="AD29" i="10"/>
  <c r="AD55" i="4"/>
  <c r="AD57" i="11" s="1"/>
  <c r="AI53" i="4"/>
  <c r="AI55" i="11" s="1"/>
  <c r="AI29" i="11"/>
  <c r="Z53" i="4"/>
  <c r="Z55" i="11" s="1"/>
  <c r="Z29" i="11"/>
  <c r="X53" i="4"/>
  <c r="X55" i="11" s="1"/>
  <c r="X29" i="11"/>
  <c r="Y26" i="10"/>
  <c r="Y52" i="4"/>
  <c r="Y54" i="11" s="1"/>
  <c r="Y28" i="11"/>
  <c r="W26" i="10"/>
  <c r="W52" i="4"/>
  <c r="W54" i="11" s="1"/>
  <c r="W28" i="11"/>
  <c r="AC29" i="10"/>
  <c r="AC55" i="4"/>
  <c r="AC57" i="11" s="1"/>
  <c r="V29" i="10"/>
  <c r="V55" i="4"/>
  <c r="V57" i="11" s="1"/>
  <c r="AA54" i="4"/>
  <c r="AA56" i="11" s="1"/>
  <c r="AA31" i="11"/>
  <c r="AA44" i="11" s="1"/>
  <c r="Y54" i="4"/>
  <c r="Y56" i="11" s="1"/>
  <c r="Y31" i="11"/>
  <c r="Y44" i="11" s="1"/>
  <c r="AJ31" i="10"/>
  <c r="AJ57" i="4"/>
  <c r="AJ59" i="11" s="1"/>
  <c r="V31" i="10"/>
  <c r="V57" i="4"/>
  <c r="V59" i="11" s="1"/>
  <c r="AI30" i="10"/>
  <c r="AI56" i="4"/>
  <c r="AI58" i="11" s="1"/>
  <c r="AI30" i="11"/>
  <c r="AI43" i="11" s="1"/>
  <c r="Y30" i="10"/>
  <c r="Y56" i="4"/>
  <c r="Y58" i="11" s="1"/>
  <c r="Y30" i="11"/>
  <c r="Y43" i="11" s="1"/>
  <c r="V53" i="4"/>
  <c r="V55" i="11" s="1"/>
  <c r="V29" i="11"/>
  <c r="T53" i="4"/>
  <c r="T55" i="11" s="1"/>
  <c r="T29" i="11"/>
  <c r="AJ26" i="10"/>
  <c r="AJ52" i="4"/>
  <c r="AJ54" i="11" s="1"/>
  <c r="AJ28" i="11"/>
  <c r="AI29" i="10"/>
  <c r="AI55" i="4"/>
  <c r="AI57" i="11" s="1"/>
  <c r="AJ29" i="10"/>
  <c r="AJ55" i="4"/>
  <c r="AJ57" i="11" s="1"/>
  <c r="AN54" i="4"/>
  <c r="AN56" i="11" s="1"/>
  <c r="AN31" i="11"/>
  <c r="AN44" i="11" s="1"/>
  <c r="AL31" i="11"/>
  <c r="AL44" i="11" s="1"/>
  <c r="AL54" i="4"/>
  <c r="AL56" i="11" s="1"/>
  <c r="P31" i="10"/>
  <c r="P57" i="4"/>
  <c r="P59" i="11" s="1"/>
  <c r="AI31" i="10"/>
  <c r="AI57" i="4"/>
  <c r="AI59" i="11" s="1"/>
  <c r="AR30" i="10"/>
  <c r="AR56" i="4"/>
  <c r="AR58" i="11" s="1"/>
  <c r="AR30" i="11"/>
  <c r="AR43" i="11" s="1"/>
  <c r="AL30" i="10"/>
  <c r="AL56" i="4"/>
  <c r="AL58" i="11" s="1"/>
  <c r="AL30" i="11"/>
  <c r="AL43" i="11" s="1"/>
  <c r="M53" i="4"/>
  <c r="M55" i="11" s="1"/>
  <c r="M29" i="11"/>
  <c r="M28" i="11"/>
  <c r="AG53" i="4"/>
  <c r="AG55" i="11" s="1"/>
  <c r="AG29" i="11"/>
  <c r="R26" i="10"/>
  <c r="R52" i="4"/>
  <c r="R54" i="11" s="1"/>
  <c r="R28" i="11"/>
  <c r="AF26" i="10"/>
  <c r="AF52" i="4"/>
  <c r="AF54" i="11" s="1"/>
  <c r="AF28" i="11"/>
  <c r="Y29" i="10"/>
  <c r="Y55" i="4"/>
  <c r="Y57" i="11" s="1"/>
  <c r="AF29" i="10"/>
  <c r="AF55" i="4"/>
  <c r="AF57" i="11" s="1"/>
  <c r="AJ54" i="4"/>
  <c r="AJ56" i="11" s="1"/>
  <c r="AJ31" i="11"/>
  <c r="AJ44" i="11" s="1"/>
  <c r="AH54" i="4"/>
  <c r="AH56" i="11" s="1"/>
  <c r="AH31" i="11"/>
  <c r="AH44" i="11" s="1"/>
  <c r="AK31" i="10"/>
  <c r="AK57" i="4"/>
  <c r="AK59" i="11" s="1"/>
  <c r="AE31" i="10"/>
  <c r="AE57" i="4"/>
  <c r="AE59" i="11" s="1"/>
  <c r="AJ30" i="10"/>
  <c r="AJ56" i="4"/>
  <c r="AJ58" i="11" s="1"/>
  <c r="AJ30" i="11"/>
  <c r="AJ43" i="11" s="1"/>
  <c r="AH30" i="10"/>
  <c r="AH56" i="4"/>
  <c r="AH58" i="11" s="1"/>
  <c r="AH30" i="11"/>
  <c r="AH43" i="11" s="1"/>
  <c r="U32" i="10"/>
  <c r="U58" i="4"/>
  <c r="U60" i="11" s="1"/>
  <c r="R32" i="10"/>
  <c r="R58" i="4"/>
  <c r="R60" i="11" s="1"/>
  <c r="AQ32" i="10"/>
  <c r="AQ58" i="4"/>
  <c r="AQ60" i="11" s="1"/>
  <c r="AP32" i="10"/>
  <c r="AP58" i="4"/>
  <c r="AP60" i="11" s="1"/>
  <c r="Q32" i="10"/>
  <c r="Q58" i="4"/>
  <c r="Q60" i="11" s="1"/>
  <c r="AN32" i="10"/>
  <c r="AN58" i="4"/>
  <c r="AN60" i="11" s="1"/>
  <c r="AB53" i="4"/>
  <c r="AB55" i="11" s="1"/>
  <c r="AB29" i="11"/>
  <c r="X30" i="10"/>
  <c r="X30" i="11"/>
  <c r="X43" i="11" s="1"/>
  <c r="X56" i="4"/>
  <c r="X58" i="11" s="1"/>
  <c r="AC29" i="11"/>
  <c r="AC53" i="4"/>
  <c r="AC55" i="11" s="1"/>
  <c r="AD53" i="4"/>
  <c r="AD55" i="11" s="1"/>
  <c r="AD29" i="11"/>
  <c r="AR27" i="10"/>
  <c r="AR53" i="4"/>
  <c r="AR55" i="11" s="1"/>
  <c r="AR29" i="11"/>
  <c r="AC31" i="10"/>
  <c r="AC57" i="4"/>
  <c r="AC59" i="11" s="1"/>
  <c r="AM29" i="10"/>
  <c r="AM55" i="4"/>
  <c r="AM57" i="11" s="1"/>
  <c r="M31" i="10"/>
  <c r="M57" i="4"/>
  <c r="M59" i="11" s="1"/>
  <c r="AR26" i="10"/>
  <c r="AR52" i="4"/>
  <c r="AR54" i="11" s="1"/>
  <c r="AR28" i="11"/>
  <c r="W53" i="4"/>
  <c r="W55" i="11" s="1"/>
  <c r="W29" i="11"/>
  <c r="AO53" i="4"/>
  <c r="AO55" i="11" s="1"/>
  <c r="AO29" i="11"/>
  <c r="AL26" i="10"/>
  <c r="AL52" i="4"/>
  <c r="AL54" i="11" s="1"/>
  <c r="AL28" i="11"/>
  <c r="AN26" i="10"/>
  <c r="AN52" i="4"/>
  <c r="AN54" i="11" s="1"/>
  <c r="AN28" i="11"/>
  <c r="AQ29" i="10"/>
  <c r="AQ55" i="4"/>
  <c r="AQ57" i="11" s="1"/>
  <c r="AN29" i="10"/>
  <c r="AN55" i="4"/>
  <c r="AN57" i="11" s="1"/>
  <c r="X54" i="4"/>
  <c r="X56" i="11" s="1"/>
  <c r="X31" i="11"/>
  <c r="X44" i="11" s="1"/>
  <c r="AP54" i="4"/>
  <c r="AP56" i="11" s="1"/>
  <c r="AP31" i="11"/>
  <c r="AP44" i="11" s="1"/>
  <c r="AF31" i="10"/>
  <c r="AF57" i="4"/>
  <c r="AF59" i="11" s="1"/>
  <c r="AM31" i="10"/>
  <c r="AM57" i="4"/>
  <c r="AM59" i="11" s="1"/>
  <c r="O30" i="10"/>
  <c r="O30" i="11"/>
  <c r="O43" i="11" s="1"/>
  <c r="O56" i="4"/>
  <c r="O58" i="11" s="1"/>
  <c r="AP30" i="10"/>
  <c r="AP56" i="4"/>
  <c r="AP58" i="11" s="1"/>
  <c r="AP30" i="11"/>
  <c r="AP43" i="11" s="1"/>
  <c r="AM53" i="4"/>
  <c r="AM55" i="11" s="1"/>
  <c r="AM29" i="11"/>
  <c r="AK29" i="11"/>
  <c r="AK53" i="4"/>
  <c r="AK55" i="11" s="1"/>
  <c r="AH26" i="10"/>
  <c r="AH52" i="4"/>
  <c r="AH54" i="11" s="1"/>
  <c r="AH28" i="11"/>
  <c r="T26" i="10"/>
  <c r="T28" i="11"/>
  <c r="T52" i="4"/>
  <c r="T54" i="11" s="1"/>
  <c r="AL29" i="10"/>
  <c r="AL55" i="4"/>
  <c r="AL57" i="11" s="1"/>
  <c r="X29" i="10"/>
  <c r="X55" i="4"/>
  <c r="X57" i="11" s="1"/>
  <c r="P54" i="4"/>
  <c r="P56" i="11" s="1"/>
  <c r="P31" i="11"/>
  <c r="P44" i="11" s="1"/>
  <c r="V54" i="4"/>
  <c r="V56" i="11" s="1"/>
  <c r="V31" i="11"/>
  <c r="V44" i="11" s="1"/>
  <c r="AO31" i="10"/>
  <c r="AO57" i="4"/>
  <c r="AO59" i="11" s="1"/>
  <c r="S31" i="10"/>
  <c r="S57" i="4"/>
  <c r="S59" i="11" s="1"/>
  <c r="AN30" i="10"/>
  <c r="AN30" i="11"/>
  <c r="AN43" i="11" s="1"/>
  <c r="AN56" i="4"/>
  <c r="AN58" i="11" s="1"/>
  <c r="V30" i="10"/>
  <c r="V56" i="4"/>
  <c r="V58" i="11" s="1"/>
  <c r="V30" i="11"/>
  <c r="V43" i="11" s="1"/>
  <c r="AQ53" i="4"/>
  <c r="AQ55" i="11" s="1"/>
  <c r="AQ29" i="11"/>
  <c r="Q53" i="4"/>
  <c r="Q55" i="11" s="1"/>
  <c r="Q29" i="11"/>
  <c r="AP26" i="10"/>
  <c r="AP52" i="4"/>
  <c r="AP54" i="11" s="1"/>
  <c r="AP28" i="11"/>
  <c r="P26" i="10"/>
  <c r="P52" i="4"/>
  <c r="P54" i="11" s="1"/>
  <c r="P28" i="11"/>
  <c r="AP29" i="10"/>
  <c r="AP55" i="4"/>
  <c r="AP57" i="11" s="1"/>
  <c r="T29" i="10"/>
  <c r="T55" i="4"/>
  <c r="T57" i="11" s="1"/>
  <c r="AR54" i="4"/>
  <c r="AR56" i="11" s="1"/>
  <c r="AR31" i="11"/>
  <c r="AR44" i="11" s="1"/>
  <c r="R54" i="4"/>
  <c r="R56" i="11" s="1"/>
  <c r="R31" i="11"/>
  <c r="R44" i="11" s="1"/>
  <c r="AG31" i="10"/>
  <c r="AG57" i="4"/>
  <c r="AG59" i="11" s="1"/>
  <c r="O31" i="10"/>
  <c r="O57" i="4"/>
  <c r="O59" i="11" s="1"/>
  <c r="AF30" i="10"/>
  <c r="AF30" i="11"/>
  <c r="AF43" i="11" s="1"/>
  <c r="AF56" i="4"/>
  <c r="AF58" i="11" s="1"/>
  <c r="R30" i="10"/>
  <c r="R56" i="4"/>
  <c r="R58" i="11" s="1"/>
  <c r="R30" i="11"/>
  <c r="R43" i="11" s="1"/>
  <c r="P32" i="10"/>
  <c r="P58" i="4"/>
  <c r="P60" i="11" s="1"/>
  <c r="AA32" i="10"/>
  <c r="AA58" i="4"/>
  <c r="AA60" i="11" s="1"/>
  <c r="AF32" i="10"/>
  <c r="AF58" i="4"/>
  <c r="AF60" i="11" s="1"/>
  <c r="X32" i="10"/>
  <c r="X58" i="4"/>
  <c r="X60" i="11" s="1"/>
  <c r="AO32" i="10"/>
  <c r="AO58" i="4"/>
  <c r="AO60" i="11" s="1"/>
  <c r="AE93" i="10"/>
  <c r="AC159" i="10"/>
  <c r="X106" i="10"/>
  <c r="X112" i="10" s="1"/>
  <c r="AN106" i="10"/>
  <c r="AN112" i="10" s="1"/>
  <c r="P521" i="10"/>
  <c r="AL521" i="10"/>
  <c r="Z521" i="10"/>
  <c r="AQ550" i="10"/>
  <c r="Q521" i="10"/>
  <c r="AK521" i="10"/>
  <c r="Q709" i="10"/>
  <c r="AH550" i="10"/>
  <c r="Z741" i="10"/>
  <c r="Z747" i="10" s="1"/>
  <c r="AQ294" i="10"/>
  <c r="AE40" i="10"/>
  <c r="Q147" i="4"/>
  <c r="AC147" i="4"/>
  <c r="Y147" i="4"/>
  <c r="AM106" i="10"/>
  <c r="AM112" i="10" s="1"/>
  <c r="U172" i="10"/>
  <c r="T165" i="4"/>
  <c r="U19" i="5" s="1"/>
  <c r="S165" i="4"/>
  <c r="T19" i="5" s="1"/>
  <c r="N165" i="4"/>
  <c r="O19" i="5" s="1"/>
  <c r="W147" i="4"/>
  <c r="AR165" i="4"/>
  <c r="AS19" i="5" s="1"/>
  <c r="P165" i="4"/>
  <c r="Q19" i="5" s="1"/>
  <c r="AO125" i="4"/>
  <c r="AK79" i="10"/>
  <c r="AN93" i="10"/>
  <c r="AN99" i="10" s="1"/>
  <c r="AP93" i="10"/>
  <c r="AP99" i="10" s="1"/>
  <c r="V159" i="10"/>
  <c r="AA147" i="4"/>
  <c r="Y40" i="10"/>
  <c r="U40" i="10"/>
  <c r="Y27" i="10"/>
  <c r="AH27" i="10"/>
  <c r="AF99" i="4"/>
  <c r="AB125" i="4"/>
  <c r="R159" i="10"/>
  <c r="S147" i="4"/>
  <c r="AE147" i="4"/>
  <c r="AK106" i="10"/>
  <c r="Y125" i="4"/>
  <c r="AA27" i="10"/>
  <c r="Z296" i="4"/>
  <c r="Z296" i="10" s="1"/>
  <c r="Z270" i="4"/>
  <c r="Z270" i="10" s="1"/>
  <c r="AJ33" i="4"/>
  <c r="AK8" i="5" s="1"/>
  <c r="AR125" i="4"/>
  <c r="O125" i="4"/>
  <c r="N125" i="4"/>
  <c r="AO550" i="10"/>
  <c r="M326" i="10"/>
  <c r="R125" i="4"/>
  <c r="AA125" i="4"/>
  <c r="AC99" i="4"/>
  <c r="AN99" i="4"/>
  <c r="W125" i="4"/>
  <c r="AL178" i="4"/>
  <c r="AM20" i="5" s="1"/>
  <c r="T172" i="10"/>
  <c r="V172" i="10"/>
  <c r="AO72" i="4"/>
  <c r="AF741" i="10"/>
  <c r="AF747" i="10" s="1"/>
  <c r="AK741" i="10"/>
  <c r="AK747" i="10" s="1"/>
  <c r="AI33" i="4"/>
  <c r="AJ8" i="5" s="1"/>
  <c r="S232" i="4"/>
  <c r="T25" i="5" s="1"/>
  <c r="AA741" i="10"/>
  <c r="AA747" i="10" s="1"/>
  <c r="AL125" i="4"/>
  <c r="AM72" i="4"/>
  <c r="AF33" i="4"/>
  <c r="AG8" i="5" s="1"/>
  <c r="AD741" i="10"/>
  <c r="AD747" i="10" s="1"/>
  <c r="AA40" i="10"/>
  <c r="T159" i="10"/>
  <c r="U147" i="4"/>
  <c r="AH741" i="10"/>
  <c r="AH747" i="10" s="1"/>
  <c r="O172" i="10"/>
  <c r="O178" i="10" s="1"/>
  <c r="AA159" i="10"/>
  <c r="AM159" i="10"/>
  <c r="AK159" i="10"/>
  <c r="N159" i="10"/>
  <c r="AM270" i="4"/>
  <c r="AM270" i="10" s="1"/>
  <c r="AF294" i="10"/>
  <c r="AO741" i="10"/>
  <c r="AO747" i="10" s="1"/>
  <c r="U741" i="10"/>
  <c r="R741" i="10"/>
  <c r="R747" i="10" s="1"/>
  <c r="AN741" i="10"/>
  <c r="AN747" i="10" s="1"/>
  <c r="O294" i="10"/>
  <c r="M741" i="10"/>
  <c r="M747" i="10" s="1"/>
  <c r="AQ125" i="4"/>
  <c r="P125" i="4"/>
  <c r="N99" i="4"/>
  <c r="AB213" i="10"/>
  <c r="AB219" i="10" s="1"/>
  <c r="AM219" i="4"/>
  <c r="AN24" i="5" s="1"/>
  <c r="P741" i="10"/>
  <c r="AR466" i="10"/>
  <c r="AR472" i="10" s="1"/>
  <c r="AM296" i="4"/>
  <c r="AM296" i="10" s="1"/>
  <c r="AB741" i="10"/>
  <c r="AQ40" i="10"/>
  <c r="AQ46" i="10" s="1"/>
  <c r="AB159" i="10"/>
  <c r="Z232" i="4"/>
  <c r="AA25" i="5" s="1"/>
  <c r="AK213" i="10"/>
  <c r="AK219" i="10" s="1"/>
  <c r="AL193" i="10"/>
  <c r="M193" i="10"/>
  <c r="N178" i="10"/>
  <c r="AK193" i="10"/>
  <c r="AJ72" i="4"/>
  <c r="AK99" i="4"/>
  <c r="AF106" i="10"/>
  <c r="AF112" i="10" s="1"/>
  <c r="AD106" i="10"/>
  <c r="AD112" i="10" s="1"/>
  <c r="AE119" i="10"/>
  <c r="AE125" i="10" s="1"/>
  <c r="V85" i="4"/>
  <c r="W12" i="5" s="1"/>
  <c r="AJ172" i="10"/>
  <c r="AL172" i="10"/>
  <c r="AL178" i="10" s="1"/>
  <c r="AQ159" i="10"/>
  <c r="AH159" i="10"/>
  <c r="AI147" i="4"/>
  <c r="S213" i="10"/>
  <c r="S219" i="10" s="1"/>
  <c r="AH213" i="10"/>
  <c r="AC213" i="10"/>
  <c r="AC219" i="10" s="1"/>
  <c r="AM741" i="10"/>
  <c r="AM747" i="10" s="1"/>
  <c r="AA550" i="10"/>
  <c r="W741" i="10"/>
  <c r="W747" i="10" s="1"/>
  <c r="AB232" i="4"/>
  <c r="AC25" i="5" s="1"/>
  <c r="Y205" i="4"/>
  <c r="Y205" i="10" s="1"/>
  <c r="AF125" i="4"/>
  <c r="AN232" i="4"/>
  <c r="AO25" i="5" s="1"/>
  <c r="W232" i="4"/>
  <c r="X25" i="5" s="1"/>
  <c r="U232" i="4"/>
  <c r="V25" i="5" s="1"/>
  <c r="Z125" i="4"/>
  <c r="V202" i="4"/>
  <c r="V202" i="10" s="1"/>
  <c r="X99" i="4"/>
  <c r="Y232" i="4"/>
  <c r="Z25" i="5" s="1"/>
  <c r="AJ99" i="4"/>
  <c r="AJ125" i="4"/>
  <c r="AP741" i="10"/>
  <c r="AP747" i="10" s="1"/>
  <c r="AK125" i="4"/>
  <c r="AK33" i="4"/>
  <c r="AL8" i="5" s="1"/>
  <c r="AL741" i="10"/>
  <c r="AL747" i="10" s="1"/>
  <c r="T741" i="10"/>
  <c r="T747" i="10" s="1"/>
  <c r="AD112" i="4"/>
  <c r="AI741" i="10"/>
  <c r="AI747" i="10" s="1"/>
  <c r="AG741" i="10"/>
  <c r="AG747" i="10" s="1"/>
  <c r="Q165" i="4"/>
  <c r="R19" i="5" s="1"/>
  <c r="AR85" i="4"/>
  <c r="AS12" i="5" s="1"/>
  <c r="N741" i="10"/>
  <c r="N747" i="10" s="1"/>
  <c r="X741" i="10"/>
  <c r="X747" i="10" s="1"/>
  <c r="Z165" i="4"/>
  <c r="AA19" i="5" s="1"/>
  <c r="AB106" i="10"/>
  <c r="AB112" i="10" s="1"/>
  <c r="Z106" i="10"/>
  <c r="Z112" i="10" s="1"/>
  <c r="Y72" i="10"/>
  <c r="AB172" i="10"/>
  <c r="AB178" i="10" s="1"/>
  <c r="U79" i="10"/>
  <c r="AP79" i="10"/>
  <c r="Z93" i="10"/>
  <c r="Z99" i="10" s="1"/>
  <c r="AL99" i="10"/>
  <c r="AG172" i="10"/>
  <c r="AG178" i="10" s="1"/>
  <c r="AI172" i="10"/>
  <c r="AI178" i="10" s="1"/>
  <c r="N79" i="10"/>
  <c r="S66" i="10"/>
  <c r="S72" i="10" s="1"/>
  <c r="AK172" i="10"/>
  <c r="M172" i="10"/>
  <c r="M178" i="10" s="1"/>
  <c r="M159" i="10"/>
  <c r="N147" i="4"/>
  <c r="AB147" i="4"/>
  <c r="AL106" i="10"/>
  <c r="AL112" i="10" s="1"/>
  <c r="AF225" i="10"/>
  <c r="X225" i="10"/>
  <c r="X232" i="10" s="1"/>
  <c r="AK225" i="10"/>
  <c r="AK232" i="10" s="1"/>
  <c r="AF213" i="10"/>
  <c r="AG213" i="10"/>
  <c r="AN213" i="10"/>
  <c r="AF521" i="10"/>
  <c r="AM521" i="10"/>
  <c r="AQ741" i="10"/>
  <c r="AQ747" i="10" s="1"/>
  <c r="O741" i="10"/>
  <c r="O747" i="10" s="1"/>
  <c r="Y741" i="10"/>
  <c r="Y747" i="10" s="1"/>
  <c r="Q99" i="4"/>
  <c r="N466" i="10"/>
  <c r="N472" i="10" s="1"/>
  <c r="Z99" i="4"/>
  <c r="V99" i="4"/>
  <c r="AI99" i="4"/>
  <c r="AR741" i="10"/>
  <c r="AR747" i="10" s="1"/>
  <c r="AB200" i="10"/>
  <c r="AN125" i="4"/>
  <c r="X72" i="4"/>
  <c r="U33" i="4"/>
  <c r="V8" i="5" s="1"/>
  <c r="V741" i="10"/>
  <c r="AH294" i="10"/>
  <c r="T72" i="4"/>
  <c r="S741" i="10"/>
  <c r="Q741" i="10"/>
  <c r="Q747" i="10" s="1"/>
  <c r="AJ294" i="10"/>
  <c r="O72" i="4"/>
  <c r="AE741" i="10"/>
  <c r="AE747" i="10" s="1"/>
  <c r="AC741" i="10"/>
  <c r="AC747" i="10" s="1"/>
  <c r="R40" i="10"/>
  <c r="Y294" i="10"/>
  <c r="S27" i="10"/>
  <c r="V40" i="10"/>
  <c r="W27" i="10"/>
  <c r="P106" i="10"/>
  <c r="P112" i="10" s="1"/>
  <c r="N93" i="10"/>
  <c r="N99" i="10" s="1"/>
  <c r="T106" i="10"/>
  <c r="T112" i="10" s="1"/>
  <c r="R106" i="10"/>
  <c r="P93" i="10"/>
  <c r="P99" i="10" s="1"/>
  <c r="AQ147" i="4"/>
  <c r="AO147" i="4"/>
  <c r="U219" i="4"/>
  <c r="V24" i="5" s="1"/>
  <c r="AB225" i="10"/>
  <c r="AB232" i="10" s="1"/>
  <c r="AM93" i="10"/>
  <c r="AM99" i="10" s="1"/>
  <c r="AI193" i="10"/>
  <c r="T119" i="10"/>
  <c r="T125" i="10" s="1"/>
  <c r="AM119" i="10"/>
  <c r="O466" i="10"/>
  <c r="O472" i="10" s="1"/>
  <c r="T466" i="10"/>
  <c r="T472" i="10" s="1"/>
  <c r="AM40" i="10"/>
  <c r="AM27" i="10"/>
  <c r="AK27" i="10"/>
  <c r="Q27" i="10"/>
  <c r="AO72" i="10"/>
  <c r="AP232" i="10"/>
  <c r="AH225" i="10"/>
  <c r="AI420" i="10"/>
  <c r="V466" i="10"/>
  <c r="R466" i="10"/>
  <c r="R472" i="10" s="1"/>
  <c r="AJ200" i="10"/>
  <c r="AL294" i="10"/>
  <c r="AR294" i="10"/>
  <c r="AJ268" i="10"/>
  <c r="AA294" i="10"/>
  <c r="R294" i="10"/>
  <c r="AD466" i="10"/>
  <c r="AD472" i="10" s="1"/>
  <c r="AN466" i="10"/>
  <c r="AN472" i="10" s="1"/>
  <c r="AC466" i="10"/>
  <c r="AC472" i="10" s="1"/>
  <c r="S466" i="10"/>
  <c r="S472" i="10" s="1"/>
  <c r="AP294" i="10"/>
  <c r="AN294" i="10"/>
  <c r="AA200" i="10"/>
  <c r="AE268" i="10"/>
  <c r="AC40" i="10"/>
  <c r="S40" i="10"/>
  <c r="AN27" i="10"/>
  <c r="AL27" i="10"/>
  <c r="AJ27" i="10"/>
  <c r="R27" i="10"/>
  <c r="AN72" i="10"/>
  <c r="V99" i="10"/>
  <c r="P119" i="10"/>
  <c r="P125" i="10" s="1"/>
  <c r="AI159" i="10"/>
  <c r="W193" i="10"/>
  <c r="U159" i="10"/>
  <c r="AG225" i="10"/>
  <c r="AG232" i="10" s="1"/>
  <c r="AI138" i="10"/>
  <c r="Y200" i="10"/>
  <c r="T40" i="10"/>
  <c r="O232" i="10"/>
  <c r="AR232" i="10"/>
  <c r="Y466" i="10"/>
  <c r="Y472" i="10" s="1"/>
  <c r="M466" i="10"/>
  <c r="M472" i="10" s="1"/>
  <c r="AM609" i="4"/>
  <c r="AM609" i="10" s="1"/>
  <c r="AO466" i="10"/>
  <c r="AO472" i="10" s="1"/>
  <c r="AE420" i="10"/>
  <c r="X72" i="10"/>
  <c r="Z193" i="10"/>
  <c r="AB119" i="10"/>
  <c r="AB125" i="10" s="1"/>
  <c r="AK505" i="4"/>
  <c r="AK505" i="10" s="1"/>
  <c r="AK518" i="10"/>
  <c r="AP612" i="4"/>
  <c r="AP612" i="10" s="1"/>
  <c r="AP653" i="10"/>
  <c r="AO609" i="4"/>
  <c r="AO609" i="10" s="1"/>
  <c r="AO650" i="10"/>
  <c r="P271" i="4"/>
  <c r="P271" i="10" s="1"/>
  <c r="P349" i="10"/>
  <c r="M613" i="4"/>
  <c r="M613" i="10" s="1"/>
  <c r="M654" i="10"/>
  <c r="AL505" i="4"/>
  <c r="AL505" i="10" s="1"/>
  <c r="AL518" i="10"/>
  <c r="AK609" i="4"/>
  <c r="AK609" i="10" s="1"/>
  <c r="AK650" i="10"/>
  <c r="AP466" i="10"/>
  <c r="AP472" i="10" s="1"/>
  <c r="AG610" i="4"/>
  <c r="AG610" i="10" s="1"/>
  <c r="AG651" i="10"/>
  <c r="AH299" i="4"/>
  <c r="AH299" i="10" s="1"/>
  <c r="AH312" i="10"/>
  <c r="X298" i="4"/>
  <c r="X298" i="10" s="1"/>
  <c r="X350" i="10"/>
  <c r="AO505" i="4"/>
  <c r="AO505" i="10" s="1"/>
  <c r="AO518" i="10"/>
  <c r="AQ612" i="4"/>
  <c r="AQ612" i="10" s="1"/>
  <c r="AQ653" i="10"/>
  <c r="AK610" i="4"/>
  <c r="AK610" i="10" s="1"/>
  <c r="AK651" i="10"/>
  <c r="AO299" i="4"/>
  <c r="AO299" i="10" s="1"/>
  <c r="AO312" i="10"/>
  <c r="AM614" i="4"/>
  <c r="AM614" i="10" s="1"/>
  <c r="AM655" i="10"/>
  <c r="Z509" i="4"/>
  <c r="Z509" i="10" s="1"/>
  <c r="Z522" i="10"/>
  <c r="R733" i="4"/>
  <c r="R733" i="10" s="1"/>
  <c r="R797" i="10"/>
  <c r="R799" i="10" s="1"/>
  <c r="N613" i="4"/>
  <c r="N613" i="10" s="1"/>
  <c r="N654" i="10"/>
  <c r="O614" i="4"/>
  <c r="O614" i="10" s="1"/>
  <c r="O655" i="10"/>
  <c r="S509" i="4"/>
  <c r="S509" i="10" s="1"/>
  <c r="S522" i="10"/>
  <c r="AB614" i="4"/>
  <c r="AB614" i="10" s="1"/>
  <c r="AB655" i="10"/>
  <c r="AM733" i="4"/>
  <c r="AM733" i="10" s="1"/>
  <c r="AM797" i="10"/>
  <c r="AM799" i="10" s="1"/>
  <c r="AG29" i="10"/>
  <c r="P29" i="10"/>
  <c r="AK298" i="4"/>
  <c r="AK298" i="10" s="1"/>
  <c r="AK350" i="10"/>
  <c r="AR505" i="4"/>
  <c r="AR505" i="10" s="1"/>
  <c r="AR518" i="10"/>
  <c r="AP507" i="4"/>
  <c r="AP520" i="10"/>
  <c r="AE271" i="4"/>
  <c r="AE271" i="10" s="1"/>
  <c r="AE349" i="10"/>
  <c r="AE610" i="4"/>
  <c r="AE610" i="10" s="1"/>
  <c r="AE651" i="10"/>
  <c r="AG272" i="4"/>
  <c r="AG272" i="10" s="1"/>
  <c r="AG350" i="10"/>
  <c r="X505" i="4"/>
  <c r="X505" i="10" s="1"/>
  <c r="X518" i="10"/>
  <c r="X507" i="4"/>
  <c r="X507" i="10" s="1"/>
  <c r="X520" i="10"/>
  <c r="X612" i="4"/>
  <c r="X612" i="10" s="1"/>
  <c r="X653" i="10"/>
  <c r="AA610" i="4"/>
  <c r="AA610" i="10" s="1"/>
  <c r="AA651" i="10"/>
  <c r="T299" i="4"/>
  <c r="T299" i="10" s="1"/>
  <c r="T312" i="10"/>
  <c r="T313" i="10" s="1"/>
  <c r="Q505" i="4"/>
  <c r="Q505" i="10" s="1"/>
  <c r="Q518" i="10"/>
  <c r="AF466" i="10"/>
  <c r="AF472" i="10" s="1"/>
  <c r="AN271" i="4"/>
  <c r="AN271" i="10" s="1"/>
  <c r="AN349" i="10"/>
  <c r="AG271" i="4"/>
  <c r="AG271" i="10" s="1"/>
  <c r="AG349" i="10"/>
  <c r="T505" i="4"/>
  <c r="T505" i="10" s="1"/>
  <c r="T518" i="10"/>
  <c r="R507" i="4"/>
  <c r="R507" i="10" s="1"/>
  <c r="R520" i="10"/>
  <c r="P612" i="4"/>
  <c r="P612" i="10" s="1"/>
  <c r="P653" i="10"/>
  <c r="O609" i="4"/>
  <c r="O609" i="10" s="1"/>
  <c r="O650" i="10"/>
  <c r="AI466" i="10"/>
  <c r="AI472" i="10" s="1"/>
  <c r="AI613" i="4"/>
  <c r="AI613" i="10" s="1"/>
  <c r="AI654" i="10"/>
  <c r="W614" i="4"/>
  <c r="W614" i="10" s="1"/>
  <c r="W655" i="10"/>
  <c r="AR733" i="4"/>
  <c r="AR733" i="10" s="1"/>
  <c r="AR797" i="10"/>
  <c r="AR799" i="10" s="1"/>
  <c r="U420" i="10"/>
  <c r="AA403" i="4"/>
  <c r="AA403" i="10" s="1"/>
  <c r="AA416" i="10"/>
  <c r="X613" i="4"/>
  <c r="X613" i="10" s="1"/>
  <c r="X654" i="10"/>
  <c r="U733" i="4"/>
  <c r="U733" i="10" s="1"/>
  <c r="U797" i="10"/>
  <c r="AF614" i="4"/>
  <c r="AF614" i="10" s="1"/>
  <c r="AF655" i="10"/>
  <c r="AA26" i="10"/>
  <c r="Y33" i="4"/>
  <c r="Z8" i="5" s="1"/>
  <c r="Y31" i="10"/>
  <c r="M268" i="10"/>
  <c r="W40" i="10"/>
  <c r="V46" i="4"/>
  <c r="W9" i="5" s="1"/>
  <c r="AI40" i="10"/>
  <c r="AP270" i="4"/>
  <c r="AP270" i="10" s="1"/>
  <c r="AP309" i="10"/>
  <c r="X294" i="10"/>
  <c r="O33" i="4"/>
  <c r="P8" i="5" s="1"/>
  <c r="AE27" i="10"/>
  <c r="O27" i="10"/>
  <c r="U27" i="10"/>
  <c r="AF27" i="10"/>
  <c r="AR32" i="10"/>
  <c r="AE32" i="10"/>
  <c r="AQ403" i="4"/>
  <c r="AQ403" i="10" s="1"/>
  <c r="AQ416" i="10"/>
  <c r="AQ420" i="10" s="1"/>
  <c r="U193" i="4"/>
  <c r="V22" i="5" s="1"/>
  <c r="U186" i="10"/>
  <c r="U193" i="10" s="1"/>
  <c r="AM125" i="4"/>
  <c r="AM122" i="10"/>
  <c r="U151" i="4"/>
  <c r="U151" i="10" s="1"/>
  <c r="U177" i="10"/>
  <c r="AA149" i="4"/>
  <c r="AA149" i="10" s="1"/>
  <c r="AA162" i="10"/>
  <c r="M149" i="4"/>
  <c r="M149" i="10" s="1"/>
  <c r="M162" i="10"/>
  <c r="AI112" i="4"/>
  <c r="AI106" i="10"/>
  <c r="AI112" i="10" s="1"/>
  <c r="R72" i="4"/>
  <c r="R65" i="10"/>
  <c r="R112" i="4"/>
  <c r="R105" i="10"/>
  <c r="AB99" i="4"/>
  <c r="AB92" i="10"/>
  <c r="AH125" i="4"/>
  <c r="AH118" i="10"/>
  <c r="AP151" i="4"/>
  <c r="AP151" i="10" s="1"/>
  <c r="AP164" i="10"/>
  <c r="Y99" i="4"/>
  <c r="Y93" i="10"/>
  <c r="Y99" i="10" s="1"/>
  <c r="S93" i="10"/>
  <c r="S99" i="10" s="1"/>
  <c r="AQ66" i="10"/>
  <c r="AQ72" i="10" s="1"/>
  <c r="AH72" i="4"/>
  <c r="AH70" i="10"/>
  <c r="AH40" i="10"/>
  <c r="AF149" i="4"/>
  <c r="AF149" i="10" s="1"/>
  <c r="AF162" i="10"/>
  <c r="AE112" i="4"/>
  <c r="AE105" i="10"/>
  <c r="AG112" i="10"/>
  <c r="AE99" i="4"/>
  <c r="AE92" i="10"/>
  <c r="AC119" i="10"/>
  <c r="AC125" i="10" s="1"/>
  <c r="T79" i="10"/>
  <c r="AB66" i="10"/>
  <c r="AB72" i="10" s="1"/>
  <c r="Z66" i="10"/>
  <c r="Z72" i="10" s="1"/>
  <c r="AL40" i="10"/>
  <c r="AB193" i="10"/>
  <c r="X193" i="4"/>
  <c r="Y22" i="5" s="1"/>
  <c r="X186" i="10"/>
  <c r="X193" i="10" s="1"/>
  <c r="P193" i="10"/>
  <c r="AA151" i="4"/>
  <c r="AA151" i="10" s="1"/>
  <c r="AA177" i="10"/>
  <c r="AJ149" i="4"/>
  <c r="AJ149" i="10" s="1"/>
  <c r="AJ162" i="10"/>
  <c r="AH112" i="10"/>
  <c r="AK112" i="4"/>
  <c r="AK105" i="10"/>
  <c r="AI119" i="10"/>
  <c r="AI125" i="10" s="1"/>
  <c r="AG119" i="10"/>
  <c r="AG125" i="10" s="1"/>
  <c r="W151" i="4"/>
  <c r="W151" i="10" s="1"/>
  <c r="W164" i="10"/>
  <c r="AC79" i="10"/>
  <c r="AF79" i="10"/>
  <c r="AF93" i="10"/>
  <c r="AF99" i="10" s="1"/>
  <c r="AH93" i="10"/>
  <c r="AH99" i="10" s="1"/>
  <c r="AF66" i="10"/>
  <c r="AF72" i="10" s="1"/>
  <c r="AD66" i="10"/>
  <c r="AD72" i="10" s="1"/>
  <c r="X146" i="4"/>
  <c r="X159" i="10"/>
  <c r="S145" i="4"/>
  <c r="S145" i="10" s="1"/>
  <c r="S158" i="10"/>
  <c r="V148" i="4"/>
  <c r="V161" i="10"/>
  <c r="AD159" i="10"/>
  <c r="P159" i="10"/>
  <c r="AI150" i="4"/>
  <c r="AI150" i="10" s="1"/>
  <c r="AI163" i="10"/>
  <c r="P40" i="10"/>
  <c r="W119" i="10"/>
  <c r="W125" i="10" s="1"/>
  <c r="U119" i="10"/>
  <c r="U125" i="10" s="1"/>
  <c r="Y125" i="10"/>
  <c r="AC268" i="10"/>
  <c r="AC294" i="10"/>
  <c r="AO172" i="10"/>
  <c r="AO178" i="10" s="1"/>
  <c r="AK93" i="10"/>
  <c r="AK99" i="10" s="1"/>
  <c r="M232" i="10"/>
  <c r="Z172" i="10"/>
  <c r="Z178" i="10" s="1"/>
  <c r="R66" i="10"/>
  <c r="AJ66" i="10"/>
  <c r="AJ72" i="10" s="1"/>
  <c r="AP200" i="4"/>
  <c r="AP200" i="10" s="1"/>
  <c r="AP213" i="10"/>
  <c r="Q200" i="4"/>
  <c r="Q200" i="10" s="1"/>
  <c r="Q213" i="10"/>
  <c r="W213" i="10"/>
  <c r="AI213" i="10"/>
  <c r="AI219" i="10" s="1"/>
  <c r="AJ93" i="10"/>
  <c r="AJ99" i="10" s="1"/>
  <c r="AD268" i="10"/>
  <c r="AG79" i="10"/>
  <c r="AI268" i="10"/>
  <c r="AD313" i="10"/>
  <c r="AM420" i="10"/>
  <c r="AO508" i="4"/>
  <c r="AO508" i="10" s="1"/>
  <c r="AO521" i="10"/>
  <c r="AQ272" i="4"/>
  <c r="AQ272" i="10" s="1"/>
  <c r="AQ350" i="10"/>
  <c r="AO507" i="4"/>
  <c r="AO520" i="10"/>
  <c r="N420" i="10"/>
  <c r="N610" i="4"/>
  <c r="N610" i="10" s="1"/>
  <c r="N651" i="10"/>
  <c r="AL299" i="4"/>
  <c r="AL299" i="10" s="1"/>
  <c r="AL312" i="10"/>
  <c r="AQ610" i="4"/>
  <c r="AQ610" i="10" s="1"/>
  <c r="AQ651" i="10"/>
  <c r="AJ507" i="4"/>
  <c r="AJ520" i="10"/>
  <c r="N272" i="4"/>
  <c r="N272" i="10" s="1"/>
  <c r="N350" i="10"/>
  <c r="N352" i="10" s="1"/>
  <c r="M505" i="4"/>
  <c r="M505" i="10" s="1"/>
  <c r="M518" i="10"/>
  <c r="S507" i="4"/>
  <c r="S520" i="10"/>
  <c r="AF612" i="4"/>
  <c r="AF612" i="10" s="1"/>
  <c r="AF653" i="10"/>
  <c r="R613" i="4"/>
  <c r="R613" i="10" s="1"/>
  <c r="R654" i="10"/>
  <c r="AM610" i="4"/>
  <c r="AM610" i="10" s="1"/>
  <c r="AM651" i="10"/>
  <c r="AH614" i="4"/>
  <c r="AH614" i="10" s="1"/>
  <c r="AH655" i="10"/>
  <c r="T509" i="4"/>
  <c r="T509" i="10" s="1"/>
  <c r="T522" i="10"/>
  <c r="AB733" i="4"/>
  <c r="AB733" i="10" s="1"/>
  <c r="AB797" i="10"/>
  <c r="AB799" i="10" s="1"/>
  <c r="AQ299" i="4"/>
  <c r="AQ299" i="10" s="1"/>
  <c r="AQ312" i="10"/>
  <c r="Z614" i="4"/>
  <c r="Z614" i="10" s="1"/>
  <c r="Z655" i="10"/>
  <c r="N509" i="4"/>
  <c r="N509" i="10" s="1"/>
  <c r="N522" i="10"/>
  <c r="AA298" i="4"/>
  <c r="AA298" i="10" s="1"/>
  <c r="AA350" i="10"/>
  <c r="AA505" i="4"/>
  <c r="AA505" i="10" s="1"/>
  <c r="AA518" i="10"/>
  <c r="Y507" i="4"/>
  <c r="Y520" i="10"/>
  <c r="AB612" i="4"/>
  <c r="AB612" i="10" s="1"/>
  <c r="AB653" i="10"/>
  <c r="M271" i="4"/>
  <c r="M271" i="10" s="1"/>
  <c r="M349" i="10"/>
  <c r="M352" i="10" s="1"/>
  <c r="Z613" i="4"/>
  <c r="Z613" i="10" s="1"/>
  <c r="Z654" i="10"/>
  <c r="X299" i="4"/>
  <c r="X299" i="10" s="1"/>
  <c r="X312" i="10"/>
  <c r="V505" i="4"/>
  <c r="V505" i="10" s="1"/>
  <c r="V518" i="10"/>
  <c r="V507" i="4"/>
  <c r="V520" i="10"/>
  <c r="AP271" i="4"/>
  <c r="AP271" i="10" s="1"/>
  <c r="AP349" i="10"/>
  <c r="AL613" i="4"/>
  <c r="AL613" i="10" s="1"/>
  <c r="AL654" i="10"/>
  <c r="R299" i="4"/>
  <c r="R299" i="10" s="1"/>
  <c r="R312" i="10"/>
  <c r="S272" i="4"/>
  <c r="S272" i="10" s="1"/>
  <c r="S350" i="10"/>
  <c r="S352" i="10" s="1"/>
  <c r="R505" i="4"/>
  <c r="R505" i="10" s="1"/>
  <c r="R518" i="10"/>
  <c r="T507" i="4"/>
  <c r="T520" i="10"/>
  <c r="Q612" i="4"/>
  <c r="Q612" i="10" s="1"/>
  <c r="Q653" i="10"/>
  <c r="AI612" i="4"/>
  <c r="AI612" i="10" s="1"/>
  <c r="AI653" i="10"/>
  <c r="AM466" i="10"/>
  <c r="AM472" i="10" s="1"/>
  <c r="AL420" i="10"/>
  <c r="Y271" i="4"/>
  <c r="Y271" i="10" s="1"/>
  <c r="Y349" i="10"/>
  <c r="AJ610" i="4"/>
  <c r="AJ610" i="10" s="1"/>
  <c r="AJ651" i="10"/>
  <c r="U614" i="4"/>
  <c r="U614" i="10" s="1"/>
  <c r="U655" i="10"/>
  <c r="AQ509" i="4"/>
  <c r="AQ509" i="10" s="1"/>
  <c r="AQ522" i="10"/>
  <c r="W610" i="4"/>
  <c r="W610" i="10" s="1"/>
  <c r="W651" i="10"/>
  <c r="R614" i="4"/>
  <c r="R614" i="10" s="1"/>
  <c r="R655" i="10"/>
  <c r="V294" i="10"/>
  <c r="AM509" i="4"/>
  <c r="AM509" i="10" s="1"/>
  <c r="AM522" i="10"/>
  <c r="O296" i="4"/>
  <c r="O296" i="10" s="1"/>
  <c r="O309" i="10"/>
  <c r="AD614" i="4"/>
  <c r="AD614" i="10" s="1"/>
  <c r="AD655" i="10"/>
  <c r="AK509" i="4"/>
  <c r="AK509" i="10" s="1"/>
  <c r="AK522" i="10"/>
  <c r="AL296" i="4"/>
  <c r="AL296" i="10" s="1"/>
  <c r="AL309" i="10"/>
  <c r="AF268" i="10"/>
  <c r="Q509" i="4"/>
  <c r="Q509" i="10" s="1"/>
  <c r="Q522" i="10"/>
  <c r="AH733" i="4"/>
  <c r="AH733" i="10" s="1"/>
  <c r="AH797" i="10"/>
  <c r="AH799" i="10" s="1"/>
  <c r="AR272" i="4"/>
  <c r="AR272" i="10" s="1"/>
  <c r="AR350" i="10"/>
  <c r="AP505" i="4"/>
  <c r="AP505" i="10" s="1"/>
  <c r="AP518" i="10"/>
  <c r="AF505" i="4"/>
  <c r="AF505" i="10" s="1"/>
  <c r="AF518" i="10"/>
  <c r="Q466" i="10"/>
  <c r="Q472" i="10" s="1"/>
  <c r="AH613" i="4"/>
  <c r="AH613" i="10" s="1"/>
  <c r="AH654" i="10"/>
  <c r="U610" i="4"/>
  <c r="U610" i="10" s="1"/>
  <c r="U651" i="10"/>
  <c r="U732" i="4"/>
  <c r="U732" i="10" s="1"/>
  <c r="U744" i="10"/>
  <c r="AM505" i="4"/>
  <c r="AM505" i="10" s="1"/>
  <c r="AM518" i="10"/>
  <c r="AI507" i="4"/>
  <c r="AI520" i="10"/>
  <c r="W609" i="4"/>
  <c r="W609" i="10" s="1"/>
  <c r="W650" i="10"/>
  <c r="AQ466" i="10"/>
  <c r="AQ472" i="10" s="1"/>
  <c r="AQ613" i="4"/>
  <c r="AQ613" i="10" s="1"/>
  <c r="AQ654" i="10"/>
  <c r="AP610" i="4"/>
  <c r="AP610" i="10" s="1"/>
  <c r="AP651" i="10"/>
  <c r="AG299" i="4"/>
  <c r="AG299" i="10" s="1"/>
  <c r="AG312" i="10"/>
  <c r="AH272" i="4"/>
  <c r="AH272" i="10" s="1"/>
  <c r="AH350" i="10"/>
  <c r="AB272" i="4"/>
  <c r="AB272" i="10" s="1"/>
  <c r="AB350" i="10"/>
  <c r="U505" i="4"/>
  <c r="U505" i="10" s="1"/>
  <c r="U518" i="10"/>
  <c r="AG507" i="4"/>
  <c r="AG520" i="10"/>
  <c r="AJ612" i="4"/>
  <c r="AJ612" i="10" s="1"/>
  <c r="AJ653" i="10"/>
  <c r="AD609" i="4"/>
  <c r="AD609" i="10" s="1"/>
  <c r="AD650" i="10"/>
  <c r="X271" i="4"/>
  <c r="X271" i="10" s="1"/>
  <c r="X349" i="10"/>
  <c r="AD505" i="4"/>
  <c r="AD505" i="10" s="1"/>
  <c r="AD518" i="10"/>
  <c r="AC612" i="4"/>
  <c r="AC612" i="10" s="1"/>
  <c r="AC653" i="10"/>
  <c r="AA612" i="4"/>
  <c r="AA612" i="10" s="1"/>
  <c r="AA653" i="10"/>
  <c r="U466" i="10"/>
  <c r="U472" i="10" s="1"/>
  <c r="T271" i="4"/>
  <c r="T271" i="10" s="1"/>
  <c r="T349" i="10"/>
  <c r="S613" i="4"/>
  <c r="S613" i="10" s="1"/>
  <c r="S654" i="10"/>
  <c r="R610" i="4"/>
  <c r="R610" i="10" s="1"/>
  <c r="R651" i="10"/>
  <c r="AN614" i="4"/>
  <c r="AN655" i="10"/>
  <c r="AI733" i="4"/>
  <c r="AI733" i="10" s="1"/>
  <c r="AI797" i="10"/>
  <c r="AO733" i="4"/>
  <c r="AO733" i="10" s="1"/>
  <c r="AO797" i="10"/>
  <c r="AO799" i="10" s="1"/>
  <c r="AK613" i="4"/>
  <c r="AK613" i="10" s="1"/>
  <c r="AK654" i="10"/>
  <c r="AL610" i="4"/>
  <c r="AL610" i="10" s="1"/>
  <c r="AL651" i="10"/>
  <c r="AF733" i="4"/>
  <c r="AF733" i="10" s="1"/>
  <c r="AF797" i="10"/>
  <c r="AF799" i="10" s="1"/>
  <c r="AG420" i="10"/>
  <c r="W299" i="4"/>
  <c r="W299" i="10" s="1"/>
  <c r="W312" i="10"/>
  <c r="W313" i="10" s="1"/>
  <c r="P614" i="4"/>
  <c r="P614" i="10" s="1"/>
  <c r="P655" i="10"/>
  <c r="AI294" i="10"/>
  <c r="AG268" i="10"/>
  <c r="M509" i="4"/>
  <c r="M509" i="10" s="1"/>
  <c r="M522" i="10"/>
  <c r="AA614" i="4"/>
  <c r="AA614" i="10" s="1"/>
  <c r="AA655" i="10"/>
  <c r="P268" i="10"/>
  <c r="O509" i="4"/>
  <c r="O509" i="10" s="1"/>
  <c r="O522" i="10"/>
  <c r="P509" i="4"/>
  <c r="P509" i="10" s="1"/>
  <c r="P522" i="10"/>
  <c r="S733" i="4"/>
  <c r="S733" i="10" s="1"/>
  <c r="S797" i="10"/>
  <c r="S799" i="10" s="1"/>
  <c r="Y420" i="10"/>
  <c r="AQ26" i="10"/>
  <c r="AR40" i="10"/>
  <c r="Q40" i="10"/>
  <c r="N27" i="10"/>
  <c r="P27" i="10"/>
  <c r="AC58" i="10"/>
  <c r="AC32" i="10"/>
  <c r="AB58" i="10"/>
  <c r="AB32" i="10"/>
  <c r="N32" i="10"/>
  <c r="AL32" i="10"/>
  <c r="AJ58" i="10"/>
  <c r="AJ32" i="10"/>
  <c r="AD58" i="10"/>
  <c r="AD32" i="10"/>
  <c r="AE270" i="4"/>
  <c r="AE270" i="10" s="1"/>
  <c r="AE309" i="10"/>
  <c r="AD151" i="4"/>
  <c r="AD151" i="10" s="1"/>
  <c r="AD177" i="10"/>
  <c r="AQ149" i="4"/>
  <c r="AQ149" i="10" s="1"/>
  <c r="AQ162" i="10"/>
  <c r="AO149" i="4"/>
  <c r="AO149" i="10" s="1"/>
  <c r="AO162" i="10"/>
  <c r="AP193" i="10"/>
  <c r="AR119" i="10"/>
  <c r="AR125" i="10" s="1"/>
  <c r="AR149" i="4"/>
  <c r="AR149" i="10" s="1"/>
  <c r="AR162" i="10"/>
  <c r="AQ178" i="10"/>
  <c r="N193" i="10"/>
  <c r="N119" i="10"/>
  <c r="N125" i="10" s="1"/>
  <c r="R151" i="4"/>
  <c r="R151" i="10" s="1"/>
  <c r="R164" i="10"/>
  <c r="AR93" i="10"/>
  <c r="AR99" i="10" s="1"/>
  <c r="AR66" i="10"/>
  <c r="AR72" i="10" s="1"/>
  <c r="AP66" i="10"/>
  <c r="AP72" i="10" s="1"/>
  <c r="X99" i="10"/>
  <c r="AQ193" i="10"/>
  <c r="AO193" i="10"/>
  <c r="AM193" i="10"/>
  <c r="AG193" i="10"/>
  <c r="AE193" i="10"/>
  <c r="AH151" i="4"/>
  <c r="AH151" i="10" s="1"/>
  <c r="AH177" i="10"/>
  <c r="S149" i="4"/>
  <c r="S149" i="10" s="1"/>
  <c r="S162" i="10"/>
  <c r="U149" i="4"/>
  <c r="U149" i="10" s="1"/>
  <c r="U162" i="10"/>
  <c r="R193" i="10"/>
  <c r="AD119" i="10"/>
  <c r="AD125" i="10" s="1"/>
  <c r="P79" i="10"/>
  <c r="W79" i="10"/>
  <c r="Q93" i="10"/>
  <c r="Q99" i="10" s="1"/>
  <c r="Q66" i="10"/>
  <c r="Q72" i="10" s="1"/>
  <c r="O66" i="10"/>
  <c r="O72" i="10" s="1"/>
  <c r="AL145" i="4"/>
  <c r="AL145" i="10" s="1"/>
  <c r="AL158" i="10"/>
  <c r="AO146" i="4"/>
  <c r="AO159" i="10"/>
  <c r="AJ145" i="4"/>
  <c r="AJ145" i="10" s="1"/>
  <c r="AJ158" i="10"/>
  <c r="AM148" i="4"/>
  <c r="AM161" i="10"/>
  <c r="AG159" i="10"/>
  <c r="AE146" i="4"/>
  <c r="AE159" i="10"/>
  <c r="X150" i="4"/>
  <c r="X150" i="10" s="1"/>
  <c r="X163" i="10"/>
  <c r="R150" i="4"/>
  <c r="R150" i="10" s="1"/>
  <c r="R163" i="10"/>
  <c r="AF150" i="4"/>
  <c r="AF150" i="10" s="1"/>
  <c r="AF163" i="10"/>
  <c r="AP40" i="10"/>
  <c r="AJ193" i="10"/>
  <c r="AJ151" i="4"/>
  <c r="AJ151" i="10" s="1"/>
  <c r="AJ177" i="10"/>
  <c r="V112" i="10"/>
  <c r="Y112" i="10"/>
  <c r="AK119" i="10"/>
  <c r="AK125" i="10" s="1"/>
  <c r="R268" i="10"/>
  <c r="W172" i="10"/>
  <c r="W93" i="10"/>
  <c r="W99" i="10" s="1"/>
  <c r="Z225" i="10"/>
  <c r="Z232" i="10" s="1"/>
  <c r="AI225" i="10"/>
  <c r="V225" i="10"/>
  <c r="S225" i="10"/>
  <c r="AQ200" i="4"/>
  <c r="AQ200" i="10" s="1"/>
  <c r="AQ213" i="10"/>
  <c r="AQ219" i="10" s="1"/>
  <c r="Q79" i="10"/>
  <c r="M40" i="10"/>
  <c r="AH66" i="10"/>
  <c r="N200" i="4"/>
  <c r="N200" i="10" s="1"/>
  <c r="N213" i="10"/>
  <c r="U200" i="4"/>
  <c r="U200" i="10" s="1"/>
  <c r="U213" i="10"/>
  <c r="U219" i="10" s="1"/>
  <c r="AE200" i="4"/>
  <c r="AE213" i="10"/>
  <c r="Y213" i="10"/>
  <c r="Z213" i="10"/>
  <c r="AA93" i="10"/>
  <c r="AA99" i="10" s="1"/>
  <c r="AP268" i="10"/>
  <c r="AB268" i="10"/>
  <c r="M313" i="10"/>
  <c r="AR268" i="10"/>
  <c r="AQ508" i="4"/>
  <c r="AQ508" i="10" s="1"/>
  <c r="AQ521" i="10"/>
  <c r="AQ505" i="4"/>
  <c r="AQ505" i="10" s="1"/>
  <c r="AQ518" i="10"/>
  <c r="AR612" i="4"/>
  <c r="AR612" i="10" s="1"/>
  <c r="AR653" i="10"/>
  <c r="O613" i="4"/>
  <c r="O613" i="10" s="1"/>
  <c r="O654" i="10"/>
  <c r="AN299" i="4"/>
  <c r="AN299" i="10" s="1"/>
  <c r="AN312" i="10"/>
  <c r="AN313" i="10" s="1"/>
  <c r="AJ298" i="4"/>
  <c r="AJ298" i="10" s="1"/>
  <c r="AJ350" i="10"/>
  <c r="AN507" i="4"/>
  <c r="AN507" i="10" s="1"/>
  <c r="AN520" i="10"/>
  <c r="AN612" i="4"/>
  <c r="AN612" i="10" s="1"/>
  <c r="AN653" i="10"/>
  <c r="AK271" i="4"/>
  <c r="AK271" i="10" s="1"/>
  <c r="AK349" i="10"/>
  <c r="AR613" i="4"/>
  <c r="AR613" i="10" s="1"/>
  <c r="AR654" i="10"/>
  <c r="AH505" i="4"/>
  <c r="AH505" i="10" s="1"/>
  <c r="AH518" i="10"/>
  <c r="AG612" i="4"/>
  <c r="AG612" i="10" s="1"/>
  <c r="AG653" i="10"/>
  <c r="AG466" i="10"/>
  <c r="AG472" i="10" s="1"/>
  <c r="AH271" i="4"/>
  <c r="AH271" i="10" s="1"/>
  <c r="AH349" i="10"/>
  <c r="Q272" i="4"/>
  <c r="Q272" i="10" s="1"/>
  <c r="Q350" i="10"/>
  <c r="AC507" i="4"/>
  <c r="AC520" i="10"/>
  <c r="AD612" i="4"/>
  <c r="AD612" i="10" s="1"/>
  <c r="AD653" i="10"/>
  <c r="AF609" i="4"/>
  <c r="AF609" i="10" s="1"/>
  <c r="AF650" i="10"/>
  <c r="Z271" i="4"/>
  <c r="Z271" i="10" s="1"/>
  <c r="Z349" i="10"/>
  <c r="T613" i="4"/>
  <c r="T613" i="10" s="1"/>
  <c r="T654" i="10"/>
  <c r="AJ509" i="4"/>
  <c r="AJ509" i="10" s="1"/>
  <c r="AJ522" i="10"/>
  <c r="AH403" i="4"/>
  <c r="AH403" i="10" s="1"/>
  <c r="AH416" i="10"/>
  <c r="AH420" i="10" s="1"/>
  <c r="AN613" i="4"/>
  <c r="AN613" i="10" s="1"/>
  <c r="AN654" i="10"/>
  <c r="O733" i="4"/>
  <c r="O733" i="10" s="1"/>
  <c r="O797" i="10"/>
  <c r="O799" i="10" s="1"/>
  <c r="AL733" i="4"/>
  <c r="AL733" i="10" s="1"/>
  <c r="AL797" i="10"/>
  <c r="AL799" i="10" s="1"/>
  <c r="P420" i="10"/>
  <c r="AC509" i="4"/>
  <c r="AC509" i="10" s="1"/>
  <c r="AC522" i="10"/>
  <c r="M733" i="4"/>
  <c r="M733" i="10" s="1"/>
  <c r="M797" i="10"/>
  <c r="M799" i="10" s="1"/>
  <c r="AR403" i="4"/>
  <c r="AR403" i="10" s="1"/>
  <c r="AR416" i="10"/>
  <c r="AR420" i="10" s="1"/>
  <c r="AD27" i="10"/>
  <c r="Z612" i="4"/>
  <c r="Z612" i="10" s="1"/>
  <c r="Z653" i="10"/>
  <c r="AR609" i="4"/>
  <c r="AR609" i="10" s="1"/>
  <c r="AR650" i="10"/>
  <c r="AF613" i="4"/>
  <c r="AF613" i="10" s="1"/>
  <c r="AF654" i="10"/>
  <c r="M610" i="4"/>
  <c r="M610" i="10" s="1"/>
  <c r="M651" i="10"/>
  <c r="V299" i="4"/>
  <c r="V299" i="10" s="1"/>
  <c r="V312" i="10"/>
  <c r="V313" i="10" s="1"/>
  <c r="V272" i="4"/>
  <c r="V272" i="10" s="1"/>
  <c r="V350" i="10"/>
  <c r="V612" i="4"/>
  <c r="V612" i="10" s="1"/>
  <c r="V653" i="10"/>
  <c r="AN609" i="4"/>
  <c r="AN609" i="10" s="1"/>
  <c r="AN650" i="10"/>
  <c r="Z466" i="10"/>
  <c r="Z472" i="10" s="1"/>
  <c r="AA271" i="4"/>
  <c r="AA271" i="10" s="1"/>
  <c r="AA349" i="10"/>
  <c r="AB613" i="4"/>
  <c r="AB613" i="10" s="1"/>
  <c r="AB654" i="10"/>
  <c r="AO610" i="4"/>
  <c r="AO610" i="10" s="1"/>
  <c r="AO651" i="10"/>
  <c r="U298" i="4"/>
  <c r="U298" i="10" s="1"/>
  <c r="U350" i="10"/>
  <c r="O507" i="4"/>
  <c r="O520" i="10"/>
  <c r="AE272" i="4"/>
  <c r="AE272" i="10" s="1"/>
  <c r="AE350" i="10"/>
  <c r="P272" i="4"/>
  <c r="P272" i="10" s="1"/>
  <c r="P350" i="10"/>
  <c r="O505" i="4"/>
  <c r="O505" i="10" s="1"/>
  <c r="O518" i="10"/>
  <c r="M507" i="4"/>
  <c r="M520" i="10"/>
  <c r="N612" i="4"/>
  <c r="N612" i="10" s="1"/>
  <c r="N653" i="10"/>
  <c r="AL609" i="4"/>
  <c r="AL609" i="10" s="1"/>
  <c r="AL650" i="10"/>
  <c r="X466" i="10"/>
  <c r="X472" i="10" s="1"/>
  <c r="AJ271" i="4"/>
  <c r="AJ271" i="10" s="1"/>
  <c r="AJ349" i="10"/>
  <c r="AG613" i="4"/>
  <c r="AG613" i="10" s="1"/>
  <c r="AG654" i="10"/>
  <c r="AH610" i="4"/>
  <c r="AH610" i="10" s="1"/>
  <c r="AH651" i="10"/>
  <c r="Y299" i="4"/>
  <c r="Y299" i="10" s="1"/>
  <c r="Y312" i="10"/>
  <c r="Y313" i="10" s="1"/>
  <c r="AO509" i="4"/>
  <c r="AO509" i="10" s="1"/>
  <c r="AO522" i="10"/>
  <c r="Y733" i="4"/>
  <c r="Y733" i="10" s="1"/>
  <c r="Y797" i="10"/>
  <c r="Y610" i="4"/>
  <c r="Y610" i="10" s="1"/>
  <c r="Y651" i="10"/>
  <c r="T614" i="4"/>
  <c r="T614" i="10" s="1"/>
  <c r="T655" i="10"/>
  <c r="AG509" i="4"/>
  <c r="AG509" i="10" s="1"/>
  <c r="AG522" i="10"/>
  <c r="AN733" i="4"/>
  <c r="AN733" i="10" s="1"/>
  <c r="AN797" i="10"/>
  <c r="AN799" i="10" s="1"/>
  <c r="T420" i="10"/>
  <c r="N299" i="4"/>
  <c r="N299" i="10" s="1"/>
  <c r="N312" i="10"/>
  <c r="N313" i="10" s="1"/>
  <c r="P299" i="4"/>
  <c r="P299" i="10" s="1"/>
  <c r="P312" i="10"/>
  <c r="AH509" i="4"/>
  <c r="AH509" i="10" s="1"/>
  <c r="AH522" i="10"/>
  <c r="Z733" i="4"/>
  <c r="Z733" i="10" s="1"/>
  <c r="Z797" i="10"/>
  <c r="Z799" i="10" s="1"/>
  <c r="AK733" i="4"/>
  <c r="AK733" i="10" s="1"/>
  <c r="AK797" i="10"/>
  <c r="AK799" i="10" s="1"/>
  <c r="AC420" i="10"/>
  <c r="R403" i="4"/>
  <c r="R403" i="10" s="1"/>
  <c r="R416" i="10"/>
  <c r="R420" i="10" s="1"/>
  <c r="AI299" i="4"/>
  <c r="AI299" i="10" s="1"/>
  <c r="AI312" i="10"/>
  <c r="AI313" i="10" s="1"/>
  <c r="AQ614" i="4"/>
  <c r="AQ614" i="10" s="1"/>
  <c r="AQ655" i="10"/>
  <c r="AC614" i="4"/>
  <c r="AC614" i="10" s="1"/>
  <c r="AC655" i="10"/>
  <c r="AE509" i="4"/>
  <c r="AE509" i="10" s="1"/>
  <c r="AE522" i="10"/>
  <c r="X733" i="4"/>
  <c r="X733" i="10" s="1"/>
  <c r="X797" i="10"/>
  <c r="X799" i="10" s="1"/>
  <c r="AP272" i="4"/>
  <c r="AP272" i="10" s="1"/>
  <c r="AP350" i="10"/>
  <c r="AR507" i="4"/>
  <c r="AR507" i="10" s="1"/>
  <c r="AR520" i="10"/>
  <c r="AD507" i="4"/>
  <c r="AD520" i="10"/>
  <c r="AO612" i="4"/>
  <c r="AO612" i="10" s="1"/>
  <c r="AO653" i="10"/>
  <c r="AE612" i="4"/>
  <c r="AE612" i="10" s="1"/>
  <c r="AE653" i="10"/>
  <c r="AP609" i="4"/>
  <c r="AP609" i="10" s="1"/>
  <c r="AP650" i="10"/>
  <c r="O271" i="4"/>
  <c r="O271" i="10" s="1"/>
  <c r="O349" i="10"/>
  <c r="R271" i="4"/>
  <c r="R271" i="10" s="1"/>
  <c r="R349" i="10"/>
  <c r="P613" i="4"/>
  <c r="P613" i="10" s="1"/>
  <c r="P654" i="10"/>
  <c r="O610" i="4"/>
  <c r="O610" i="10" s="1"/>
  <c r="O651" i="10"/>
  <c r="P731" i="4"/>
  <c r="P731" i="10" s="1"/>
  <c r="P743" i="10"/>
  <c r="V731" i="4"/>
  <c r="V731" i="10" s="1"/>
  <c r="V743" i="10"/>
  <c r="AK299" i="4"/>
  <c r="AK299" i="10" s="1"/>
  <c r="AK312" i="10"/>
  <c r="AK313" i="10" s="1"/>
  <c r="AA299" i="4"/>
  <c r="AA299" i="10" s="1"/>
  <c r="AA312" i="10"/>
  <c r="AM298" i="4"/>
  <c r="AM298" i="10" s="1"/>
  <c r="AM350" i="10"/>
  <c r="AF272" i="4"/>
  <c r="AF272" i="10" s="1"/>
  <c r="AF350" i="10"/>
  <c r="AC505" i="4"/>
  <c r="AC505" i="10" s="1"/>
  <c r="AC518" i="10"/>
  <c r="AK507" i="4"/>
  <c r="AK520" i="10"/>
  <c r="AK612" i="4"/>
  <c r="AK612" i="10" s="1"/>
  <c r="AK653" i="10"/>
  <c r="O612" i="4"/>
  <c r="O612" i="10" s="1"/>
  <c r="O653" i="10"/>
  <c r="X609" i="4"/>
  <c r="X609" i="10" s="1"/>
  <c r="X650" i="10"/>
  <c r="Z609" i="4"/>
  <c r="Z609" i="10" s="1"/>
  <c r="Z650" i="10"/>
  <c r="AR271" i="4"/>
  <c r="AR271" i="10" s="1"/>
  <c r="AR349" i="10"/>
  <c r="AP420" i="10"/>
  <c r="AO613" i="4"/>
  <c r="AO613" i="10" s="1"/>
  <c r="AO654" i="10"/>
  <c r="AR610" i="4"/>
  <c r="AR610" i="10" s="1"/>
  <c r="AR651" i="10"/>
  <c r="AM299" i="4"/>
  <c r="AM299" i="10" s="1"/>
  <c r="AM312" i="10"/>
  <c r="AM313" i="10" s="1"/>
  <c r="AI505" i="4"/>
  <c r="AI505" i="10" s="1"/>
  <c r="AI518" i="10"/>
  <c r="AA507" i="4"/>
  <c r="AA507" i="10" s="1"/>
  <c r="AA520" i="10"/>
  <c r="AH612" i="4"/>
  <c r="AH612" i="10" s="1"/>
  <c r="AH653" i="10"/>
  <c r="AG609" i="4"/>
  <c r="AG609" i="10" s="1"/>
  <c r="AG650" i="10"/>
  <c r="AI609" i="4"/>
  <c r="AI609" i="10" s="1"/>
  <c r="AI650" i="10"/>
  <c r="W466" i="10"/>
  <c r="W472" i="10" s="1"/>
  <c r="AD297" i="4"/>
  <c r="AD297" i="10" s="1"/>
  <c r="AD349" i="10"/>
  <c r="V420" i="10"/>
  <c r="O298" i="4"/>
  <c r="O298" i="10" s="1"/>
  <c r="O350" i="10"/>
  <c r="AE267" i="4"/>
  <c r="AE267" i="10" s="1"/>
  <c r="AE345" i="10"/>
  <c r="Y505" i="4"/>
  <c r="Y505" i="10" s="1"/>
  <c r="Y518" i="10"/>
  <c r="AF507" i="4"/>
  <c r="AF520" i="10"/>
  <c r="W507" i="4"/>
  <c r="W520" i="10"/>
  <c r="P609" i="4"/>
  <c r="P609" i="10" s="1"/>
  <c r="P650" i="10"/>
  <c r="Q613" i="4"/>
  <c r="Q613" i="10" s="1"/>
  <c r="Q654" i="10"/>
  <c r="T610" i="4"/>
  <c r="T610" i="10" s="1"/>
  <c r="T651" i="10"/>
  <c r="S731" i="4"/>
  <c r="S731" i="10" s="1"/>
  <c r="S743" i="10"/>
  <c r="AP299" i="4"/>
  <c r="AP299" i="10" s="1"/>
  <c r="AP312" i="10"/>
  <c r="V405" i="4"/>
  <c r="V405" i="10" s="1"/>
  <c r="V470" i="10"/>
  <c r="AL614" i="4"/>
  <c r="AL614" i="10" s="1"/>
  <c r="AL655" i="10"/>
  <c r="AA509" i="4"/>
  <c r="AA509" i="10" s="1"/>
  <c r="AA522" i="10"/>
  <c r="AN509" i="4"/>
  <c r="AN509" i="10" s="1"/>
  <c r="AN522" i="10"/>
  <c r="AM613" i="4"/>
  <c r="AM613" i="10" s="1"/>
  <c r="AM654" i="10"/>
  <c r="AN610" i="4"/>
  <c r="AN610" i="10" s="1"/>
  <c r="AN651" i="10"/>
  <c r="AI614" i="4"/>
  <c r="AI614" i="10" s="1"/>
  <c r="AI655" i="10"/>
  <c r="AO614" i="4"/>
  <c r="AO614" i="10" s="1"/>
  <c r="AO655" i="10"/>
  <c r="AK294" i="10"/>
  <c r="W509" i="4"/>
  <c r="W509" i="10" s="1"/>
  <c r="W522" i="10"/>
  <c r="AF509" i="4"/>
  <c r="AF509" i="10" s="1"/>
  <c r="AF522" i="10"/>
  <c r="AP733" i="4"/>
  <c r="AP733" i="10" s="1"/>
  <c r="AP797" i="10"/>
  <c r="AP799" i="10" s="1"/>
  <c r="AC299" i="4"/>
  <c r="AC299" i="10" s="1"/>
  <c r="AC312" i="10"/>
  <c r="AC313" i="10" s="1"/>
  <c r="N614" i="4"/>
  <c r="N614" i="10" s="1"/>
  <c r="N655" i="10"/>
  <c r="AG294" i="10"/>
  <c r="R509" i="4"/>
  <c r="R509" i="10" s="1"/>
  <c r="R522" i="10"/>
  <c r="AG733" i="4"/>
  <c r="AG733" i="10" s="1"/>
  <c r="AG797" i="10"/>
  <c r="AA733" i="4"/>
  <c r="AA733" i="10" s="1"/>
  <c r="AA797" i="10"/>
  <c r="AA799" i="10" s="1"/>
  <c r="AR299" i="4"/>
  <c r="AR299" i="10" s="1"/>
  <c r="AR312" i="10"/>
  <c r="AR313" i="10" s="1"/>
  <c r="AQ296" i="4"/>
  <c r="AQ296" i="10" s="1"/>
  <c r="AQ309" i="10"/>
  <c r="AK614" i="4"/>
  <c r="AK614" i="10" s="1"/>
  <c r="AK655" i="10"/>
  <c r="M504" i="4"/>
  <c r="M504" i="10" s="1"/>
  <c r="M517" i="10"/>
  <c r="V733" i="4"/>
  <c r="V733" i="10" s="1"/>
  <c r="V797" i="10"/>
  <c r="V799" i="10" s="1"/>
  <c r="AQ30" i="10"/>
  <c r="N30" i="10"/>
  <c r="AN403" i="4"/>
  <c r="AN403" i="10" s="1"/>
  <c r="AN416" i="10"/>
  <c r="AN420" i="10" s="1"/>
  <c r="AK46" i="4"/>
  <c r="AL9" i="5" s="1"/>
  <c r="AK40" i="10"/>
  <c r="AN40" i="10"/>
  <c r="AP27" i="10"/>
  <c r="Z272" i="4"/>
  <c r="Z272" i="10" s="1"/>
  <c r="Z350" i="10"/>
  <c r="AO272" i="4"/>
  <c r="AO272" i="10" s="1"/>
  <c r="AO350" i="10"/>
  <c r="AO352" i="10" s="1"/>
  <c r="Z505" i="4"/>
  <c r="Z505" i="10" s="1"/>
  <c r="Z518" i="10"/>
  <c r="AN505" i="4"/>
  <c r="AN505" i="10" s="1"/>
  <c r="AN518" i="10"/>
  <c r="AB507" i="4"/>
  <c r="AB520" i="10"/>
  <c r="AL507" i="4"/>
  <c r="AL520" i="10"/>
  <c r="Y612" i="4"/>
  <c r="Y612" i="10" s="1"/>
  <c r="Y653" i="10"/>
  <c r="AM612" i="4"/>
  <c r="AM612" i="10" s="1"/>
  <c r="AM653" i="10"/>
  <c r="AB609" i="4"/>
  <c r="AB609" i="10" s="1"/>
  <c r="AB650" i="10"/>
  <c r="AE466" i="10"/>
  <c r="AE472" i="10" s="1"/>
  <c r="P466" i="10"/>
  <c r="P472" i="10" s="1"/>
  <c r="AF271" i="4"/>
  <c r="AF271" i="10" s="1"/>
  <c r="AF349" i="10"/>
  <c r="Q297" i="4"/>
  <c r="Q297" i="10" s="1"/>
  <c r="Q349" i="10"/>
  <c r="AF401" i="4"/>
  <c r="AF401" i="10" s="1"/>
  <c r="AF414" i="10"/>
  <c r="AF404" i="4"/>
  <c r="AF417" i="10"/>
  <c r="AE613" i="4"/>
  <c r="AE613" i="10" s="1"/>
  <c r="AE654" i="10"/>
  <c r="AF610" i="4"/>
  <c r="AF610" i="10" s="1"/>
  <c r="AF651" i="10"/>
  <c r="AD610" i="4"/>
  <c r="AD610" i="10" s="1"/>
  <c r="AD651" i="10"/>
  <c r="U299" i="4"/>
  <c r="U299" i="10" s="1"/>
  <c r="U312" i="10"/>
  <c r="U313" i="10" s="1"/>
  <c r="S299" i="4"/>
  <c r="S299" i="10" s="1"/>
  <c r="S312" i="10"/>
  <c r="W298" i="4"/>
  <c r="W298" i="10" s="1"/>
  <c r="W350" i="10"/>
  <c r="AC272" i="4"/>
  <c r="AC272" i="10" s="1"/>
  <c r="AC350" i="10"/>
  <c r="W505" i="4"/>
  <c r="W505" i="10" s="1"/>
  <c r="W518" i="10"/>
  <c r="AJ505" i="4"/>
  <c r="AJ505" i="10" s="1"/>
  <c r="AJ518" i="10"/>
  <c r="U507" i="4"/>
  <c r="U520" i="10"/>
  <c r="AH507" i="4"/>
  <c r="AH507" i="10" s="1"/>
  <c r="AH520" i="10"/>
  <c r="AC609" i="4"/>
  <c r="AC609" i="10" s="1"/>
  <c r="U612" i="4"/>
  <c r="U612" i="10" s="1"/>
  <c r="U653" i="10"/>
  <c r="W612" i="4"/>
  <c r="W612" i="10" s="1"/>
  <c r="W653" i="10"/>
  <c r="AA466" i="10"/>
  <c r="AA472" i="10" s="1"/>
  <c r="AK466" i="10"/>
  <c r="AK472" i="10" s="1"/>
  <c r="AB271" i="4"/>
  <c r="AB271" i="10" s="1"/>
  <c r="AB349" i="10"/>
  <c r="Y613" i="4"/>
  <c r="Y613" i="10" s="1"/>
  <c r="Y654" i="10"/>
  <c r="AA613" i="4"/>
  <c r="AA613" i="10" s="1"/>
  <c r="AA654" i="10"/>
  <c r="AB610" i="4"/>
  <c r="AB610" i="10" s="1"/>
  <c r="AB651" i="10"/>
  <c r="Z610" i="4"/>
  <c r="Z610" i="10" s="1"/>
  <c r="Z651" i="10"/>
  <c r="AB732" i="4"/>
  <c r="AB732" i="10" s="1"/>
  <c r="AB744" i="10"/>
  <c r="Q299" i="4"/>
  <c r="Q299" i="10" s="1"/>
  <c r="Q312" i="10"/>
  <c r="Q313" i="10" s="1"/>
  <c r="AE299" i="4"/>
  <c r="AE299" i="10" s="1"/>
  <c r="AE312" i="10"/>
  <c r="R272" i="4"/>
  <c r="R272" i="10" s="1"/>
  <c r="R350" i="10"/>
  <c r="Y298" i="4"/>
  <c r="Y298" i="10" s="1"/>
  <c r="Y350" i="10"/>
  <c r="S505" i="4"/>
  <c r="S505" i="10" s="1"/>
  <c r="S518" i="10"/>
  <c r="AB505" i="4"/>
  <c r="AB505" i="10" s="1"/>
  <c r="AB518" i="10"/>
  <c r="Q507" i="4"/>
  <c r="Q520" i="10"/>
  <c r="Z507" i="4"/>
  <c r="Z507" i="10" s="1"/>
  <c r="Z520" i="10"/>
  <c r="R612" i="4"/>
  <c r="R612" i="10" s="1"/>
  <c r="R653" i="10"/>
  <c r="T612" i="4"/>
  <c r="T612" i="10" s="1"/>
  <c r="T653" i="10"/>
  <c r="AJ609" i="4"/>
  <c r="AJ609" i="10" s="1"/>
  <c r="AJ650" i="10"/>
  <c r="AL466" i="10"/>
  <c r="AL472" i="10" s="1"/>
  <c r="AJ466" i="10"/>
  <c r="AM271" i="4"/>
  <c r="AM271" i="10" s="1"/>
  <c r="AM349" i="10"/>
  <c r="AC271" i="4"/>
  <c r="AC271" i="10" s="1"/>
  <c r="AC349" i="10"/>
  <c r="AD272" i="4"/>
  <c r="AD272" i="10" s="1"/>
  <c r="AD350" i="10"/>
  <c r="T272" i="4"/>
  <c r="T272" i="10" s="1"/>
  <c r="T350" i="10"/>
  <c r="N505" i="4"/>
  <c r="N505" i="10" s="1"/>
  <c r="N518" i="10"/>
  <c r="AG505" i="4"/>
  <c r="AG505" i="10" s="1"/>
  <c r="AG518" i="10"/>
  <c r="P507" i="4"/>
  <c r="P520" i="10"/>
  <c r="AE507" i="4"/>
  <c r="AE520" i="10"/>
  <c r="M612" i="4"/>
  <c r="M612" i="10" s="1"/>
  <c r="M653" i="10"/>
  <c r="S612" i="4"/>
  <c r="S612" i="10" s="1"/>
  <c r="S653" i="10"/>
  <c r="AE609" i="4"/>
  <c r="AE609" i="10" s="1"/>
  <c r="AE650" i="10"/>
  <c r="N609" i="4"/>
  <c r="N609" i="10" s="1"/>
  <c r="N650" i="10"/>
  <c r="AH466" i="10"/>
  <c r="AH472" i="10" s="1"/>
  <c r="AB466" i="10"/>
  <c r="AB472" i="10" s="1"/>
  <c r="AI271" i="4"/>
  <c r="AI271" i="10" s="1"/>
  <c r="AI349" i="10"/>
  <c r="U271" i="4"/>
  <c r="U271" i="10" s="1"/>
  <c r="U349" i="10"/>
  <c r="AJ613" i="4"/>
  <c r="AJ613" i="10" s="1"/>
  <c r="AJ654" i="10"/>
  <c r="AP613" i="4"/>
  <c r="AP613" i="10" s="1"/>
  <c r="AP654" i="10"/>
  <c r="AI610" i="4"/>
  <c r="AI610" i="10" s="1"/>
  <c r="AI651" i="10"/>
  <c r="AC610" i="4"/>
  <c r="AC610" i="10" s="1"/>
  <c r="AC651" i="10"/>
  <c r="Z299" i="4"/>
  <c r="Z299" i="10" s="1"/>
  <c r="Z312" i="10"/>
  <c r="AJ405" i="4"/>
  <c r="AJ405" i="10" s="1"/>
  <c r="AJ470" i="10"/>
  <c r="X614" i="4"/>
  <c r="X614" i="10" s="1"/>
  <c r="X655" i="10"/>
  <c r="V614" i="4"/>
  <c r="V614" i="10" s="1"/>
  <c r="V655" i="10"/>
  <c r="AP509" i="4"/>
  <c r="AP509" i="10" s="1"/>
  <c r="AP522" i="10"/>
  <c r="AR509" i="4"/>
  <c r="AR509" i="10" s="1"/>
  <c r="AR522" i="10"/>
  <c r="AJ729" i="4"/>
  <c r="AJ729" i="10" s="1"/>
  <c r="AJ741" i="10"/>
  <c r="AJ747" i="10" s="1"/>
  <c r="AJ733" i="4"/>
  <c r="AJ733" i="10" s="1"/>
  <c r="AJ797" i="10"/>
  <c r="AJ799" i="10" s="1"/>
  <c r="T733" i="4"/>
  <c r="T733" i="10" s="1"/>
  <c r="T797" i="10"/>
  <c r="T799" i="10" s="1"/>
  <c r="AK420" i="10"/>
  <c r="X403" i="4"/>
  <c r="X403" i="10" s="1"/>
  <c r="X416" i="10"/>
  <c r="X420" i="10" s="1"/>
  <c r="U613" i="4"/>
  <c r="U613" i="10" s="1"/>
  <c r="U654" i="10"/>
  <c r="W613" i="4"/>
  <c r="W613" i="10" s="1"/>
  <c r="W654" i="10"/>
  <c r="X610" i="4"/>
  <c r="X610" i="10" s="1"/>
  <c r="X651" i="10"/>
  <c r="V610" i="4"/>
  <c r="V610" i="10" s="1"/>
  <c r="V651" i="10"/>
  <c r="S614" i="4"/>
  <c r="S614" i="10" s="1"/>
  <c r="S655" i="10"/>
  <c r="AG614" i="4"/>
  <c r="AG614" i="10" s="1"/>
  <c r="AG655" i="10"/>
  <c r="W294" i="10"/>
  <c r="AL509" i="4"/>
  <c r="AL509" i="10" s="1"/>
  <c r="AL522" i="10"/>
  <c r="AB509" i="4"/>
  <c r="AB509" i="10" s="1"/>
  <c r="AB522" i="10"/>
  <c r="AD733" i="4"/>
  <c r="AD733" i="10" s="1"/>
  <c r="AD797" i="10"/>
  <c r="AD799" i="10" s="1"/>
  <c r="P733" i="4"/>
  <c r="P733" i="10" s="1"/>
  <c r="P797" i="10"/>
  <c r="P799" i="10" s="1"/>
  <c r="AO200" i="10"/>
  <c r="O299" i="4"/>
  <c r="O299" i="10" s="1"/>
  <c r="O312" i="10"/>
  <c r="AH296" i="4"/>
  <c r="AH296" i="10" s="1"/>
  <c r="AH309" i="10"/>
  <c r="AE614" i="4"/>
  <c r="AE614" i="10" s="1"/>
  <c r="AE655" i="10"/>
  <c r="Y614" i="4"/>
  <c r="Y614" i="10" s="1"/>
  <c r="Y655" i="10"/>
  <c r="S294" i="10"/>
  <c r="Q294" i="10"/>
  <c r="Q268" i="10"/>
  <c r="AM268" i="10"/>
  <c r="AI509" i="4"/>
  <c r="AI509" i="10" s="1"/>
  <c r="AI522" i="10"/>
  <c r="Y509" i="4"/>
  <c r="Y509" i="10" s="1"/>
  <c r="Y522" i="10"/>
  <c r="AQ733" i="4"/>
  <c r="AQ733" i="10" s="1"/>
  <c r="AQ797" i="10"/>
  <c r="AQ799" i="10" s="1"/>
  <c r="Q733" i="4"/>
  <c r="Q733" i="10" s="1"/>
  <c r="Q797" i="10"/>
  <c r="Q799" i="10" s="1"/>
  <c r="M413" i="10"/>
  <c r="M420" i="10" s="1"/>
  <c r="M400" i="4"/>
  <c r="AB299" i="4"/>
  <c r="AB299" i="10" s="1"/>
  <c r="AB312" i="10"/>
  <c r="AB313" i="10" s="1"/>
  <c r="AA296" i="4"/>
  <c r="AA296" i="10" s="1"/>
  <c r="AA309" i="10"/>
  <c r="AR614" i="4"/>
  <c r="AR614" i="10" s="1"/>
  <c r="AR655" i="10"/>
  <c r="AP614" i="4"/>
  <c r="AP614" i="10" s="1"/>
  <c r="AP655" i="10"/>
  <c r="AE294" i="10"/>
  <c r="M294" i="10"/>
  <c r="W268" i="10"/>
  <c r="AD509" i="4"/>
  <c r="AD509" i="10" s="1"/>
  <c r="AD522" i="10"/>
  <c r="U509" i="4"/>
  <c r="U509" i="10" s="1"/>
  <c r="U522" i="10"/>
  <c r="AC733" i="4"/>
  <c r="AC733" i="10" s="1"/>
  <c r="AC797" i="10"/>
  <c r="AC799" i="10" s="1"/>
  <c r="W733" i="4"/>
  <c r="W733" i="10" s="1"/>
  <c r="W797" i="10"/>
  <c r="AB420" i="10"/>
  <c r="AB27" i="10"/>
  <c r="Z40" i="10"/>
  <c r="Z46" i="10" s="1"/>
  <c r="AC27" i="10"/>
  <c r="N40" i="10"/>
  <c r="AB40" i="10"/>
  <c r="X40" i="10"/>
  <c r="AJ40" i="10"/>
  <c r="U294" i="10"/>
  <c r="AI27" i="10"/>
  <c r="Z27" i="10"/>
  <c r="X27" i="10"/>
  <c r="V27" i="10"/>
  <c r="T27" i="10"/>
  <c r="M27" i="10"/>
  <c r="AG27" i="10"/>
  <c r="V58" i="10"/>
  <c r="V32" i="10"/>
  <c r="T58" i="10"/>
  <c r="T32" i="10"/>
  <c r="AA125" i="10"/>
  <c r="Z149" i="4"/>
  <c r="Z149" i="10" s="1"/>
  <c r="Z162" i="10"/>
  <c r="AB149" i="4"/>
  <c r="AB149" i="10" s="1"/>
  <c r="AB162" i="10"/>
  <c r="W178" i="4"/>
  <c r="X20" i="5" s="1"/>
  <c r="W171" i="10"/>
  <c r="AL151" i="4"/>
  <c r="AL151" i="10" s="1"/>
  <c r="AL164" i="10"/>
  <c r="AD193" i="10"/>
  <c r="AF119" i="10"/>
  <c r="AF125" i="10" s="1"/>
  <c r="AH119" i="10"/>
  <c r="AI93" i="10"/>
  <c r="AI99" i="10" s="1"/>
  <c r="AC66" i="10"/>
  <c r="AC72" i="10" s="1"/>
  <c r="T99" i="10"/>
  <c r="O40" i="10"/>
  <c r="AC193" i="10"/>
  <c r="AA193" i="10"/>
  <c r="Y193" i="10"/>
  <c r="S193" i="10"/>
  <c r="Q193" i="10"/>
  <c r="O193" i="10"/>
  <c r="V193" i="10"/>
  <c r="AI149" i="4"/>
  <c r="AI149" i="10" s="1"/>
  <c r="AI162" i="10"/>
  <c r="AF178" i="10"/>
  <c r="AH193" i="10"/>
  <c r="AJ119" i="10"/>
  <c r="AJ125" i="10" s="1"/>
  <c r="V119" i="10"/>
  <c r="V125" i="10" s="1"/>
  <c r="V149" i="4"/>
  <c r="V149" i="10" s="1"/>
  <c r="V175" i="10"/>
  <c r="M151" i="4"/>
  <c r="M151" i="10" s="1"/>
  <c r="M164" i="10"/>
  <c r="R79" i="10"/>
  <c r="AM79" i="10"/>
  <c r="AG93" i="10"/>
  <c r="AG99" i="10" s="1"/>
  <c r="AQ93" i="10"/>
  <c r="AQ99" i="10" s="1"/>
  <c r="AG66" i="10"/>
  <c r="AG72" i="10" s="1"/>
  <c r="AI66" i="10"/>
  <c r="AI72" i="10" s="1"/>
  <c r="Q148" i="4"/>
  <c r="Q161" i="10"/>
  <c r="AR159" i="10"/>
  <c r="Y146" i="4"/>
  <c r="Y159" i="10"/>
  <c r="W146" i="4"/>
  <c r="W159" i="10"/>
  <c r="Y148" i="4"/>
  <c r="Y161" i="10"/>
  <c r="T145" i="4"/>
  <c r="T145" i="10" s="1"/>
  <c r="T158" i="10"/>
  <c r="S159" i="10"/>
  <c r="W148" i="4"/>
  <c r="W161" i="10"/>
  <c r="N145" i="4"/>
  <c r="N145" i="10" s="1"/>
  <c r="N158" i="10"/>
  <c r="Q159" i="10"/>
  <c r="O159" i="10"/>
  <c r="AJ150" i="4"/>
  <c r="AJ150" i="10" s="1"/>
  <c r="AJ163" i="10"/>
  <c r="AH150" i="4"/>
  <c r="AH150" i="10" s="1"/>
  <c r="AH163" i="10"/>
  <c r="Y150" i="4"/>
  <c r="Y150" i="10" s="1"/>
  <c r="Y163" i="10"/>
  <c r="T151" i="4"/>
  <c r="T151" i="10" s="1"/>
  <c r="T177" i="10"/>
  <c r="AL149" i="4"/>
  <c r="AL149" i="10" s="1"/>
  <c r="AL162" i="10"/>
  <c r="AO112" i="10"/>
  <c r="X119" i="10"/>
  <c r="X125" i="10" s="1"/>
  <c r="AP119" i="10"/>
  <c r="AP125" i="10" s="1"/>
  <c r="S112" i="10"/>
  <c r="V268" i="4"/>
  <c r="V268" i="10" s="1"/>
  <c r="V346" i="10"/>
  <c r="V79" i="10"/>
  <c r="AK66" i="10"/>
  <c r="AK72" i="10" s="1"/>
  <c r="AL79" i="10"/>
  <c r="U66" i="10"/>
  <c r="U72" i="10" s="1"/>
  <c r="O200" i="4"/>
  <c r="O200" i="10" s="1"/>
  <c r="O213" i="10"/>
  <c r="O219" i="10" s="1"/>
  <c r="AO213" i="10"/>
  <c r="AD200" i="4"/>
  <c r="AD200" i="10" s="1"/>
  <c r="AD213" i="10"/>
  <c r="AJ213" i="10"/>
  <c r="AJ219" i="10" s="1"/>
  <c r="Y172" i="10"/>
  <c r="Y178" i="10" s="1"/>
  <c r="AD40" i="10"/>
  <c r="AP172" i="10"/>
  <c r="AP178" i="10" s="1"/>
  <c r="AK268" i="10"/>
  <c r="O420" i="10"/>
  <c r="AN272" i="4"/>
  <c r="AN272" i="10" s="1"/>
  <c r="AN350" i="10"/>
  <c r="AQ507" i="4"/>
  <c r="AQ507" i="10" s="1"/>
  <c r="AQ520" i="10"/>
  <c r="P610" i="4"/>
  <c r="P610" i="10" s="1"/>
  <c r="P651" i="10"/>
  <c r="P734" i="4"/>
  <c r="P734" i="10" s="1"/>
  <c r="P746" i="10"/>
  <c r="AL272" i="4"/>
  <c r="AL272" i="10" s="1"/>
  <c r="AL350" i="10"/>
  <c r="AL352" i="10" s="1"/>
  <c r="P505" i="4"/>
  <c r="P505" i="10" s="1"/>
  <c r="P518" i="10"/>
  <c r="N507" i="4"/>
  <c r="N520" i="10"/>
  <c r="AL612" i="4"/>
  <c r="AL612" i="10" s="1"/>
  <c r="AL653" i="10"/>
  <c r="AQ271" i="4"/>
  <c r="AQ271" i="10" s="1"/>
  <c r="AQ349" i="10"/>
  <c r="AD613" i="4"/>
  <c r="AD613" i="10" s="1"/>
  <c r="AD654" i="10"/>
  <c r="AJ299" i="4"/>
  <c r="AJ299" i="10" s="1"/>
  <c r="AJ312" i="10"/>
  <c r="AJ313" i="10" s="1"/>
  <c r="AI298" i="4"/>
  <c r="AI298" i="10" s="1"/>
  <c r="AI350" i="10"/>
  <c r="AM507" i="4"/>
  <c r="AM520" i="10"/>
  <c r="W271" i="4"/>
  <c r="W271" i="10" s="1"/>
  <c r="W349" i="10"/>
  <c r="AE505" i="4"/>
  <c r="AE505" i="10" s="1"/>
  <c r="AE518" i="10"/>
  <c r="S610" i="4"/>
  <c r="S610" i="10" s="1"/>
  <c r="S651" i="10"/>
  <c r="M614" i="4"/>
  <c r="M614" i="10" s="1"/>
  <c r="M655" i="10"/>
  <c r="AE733" i="4"/>
  <c r="AE733" i="10" s="1"/>
  <c r="AE797" i="10"/>
  <c r="Q610" i="4"/>
  <c r="Q610" i="10" s="1"/>
  <c r="Q651" i="10"/>
  <c r="AJ614" i="4"/>
  <c r="AJ614" i="10" s="1"/>
  <c r="AJ655" i="10"/>
  <c r="V509" i="4"/>
  <c r="V509" i="10" s="1"/>
  <c r="V522" i="10"/>
  <c r="N733" i="4"/>
  <c r="N733" i="10" s="1"/>
  <c r="N797" i="10"/>
  <c r="N799" i="10" s="1"/>
  <c r="Q420" i="10"/>
  <c r="AF299" i="4"/>
  <c r="AF299" i="10" s="1"/>
  <c r="AF312" i="10"/>
  <c r="AF313" i="10" s="1"/>
  <c r="Q614" i="4"/>
  <c r="Q614" i="10" s="1"/>
  <c r="Q655" i="10"/>
  <c r="X509" i="4"/>
  <c r="X509" i="10" s="1"/>
  <c r="X522" i="10"/>
  <c r="AR31" i="10"/>
  <c r="P294" i="10"/>
  <c r="Z403" i="4"/>
  <c r="Z403" i="10" s="1"/>
  <c r="Z416" i="10"/>
  <c r="Z420" i="10" s="1"/>
  <c r="AO27" i="10"/>
  <c r="AQ27" i="10"/>
  <c r="M58" i="10"/>
  <c r="M32" i="10"/>
  <c r="AK32" i="10"/>
  <c r="AI58" i="10"/>
  <c r="AI32" i="10"/>
  <c r="AP149" i="4"/>
  <c r="AP149" i="10" s="1"/>
  <c r="AP162" i="10"/>
  <c r="AM178" i="4"/>
  <c r="AN20" i="5" s="1"/>
  <c r="AM171" i="10"/>
  <c r="AM178" i="10" s="1"/>
  <c r="AQ112" i="10"/>
  <c r="AQ119" i="10"/>
  <c r="AQ125" i="10" s="1"/>
  <c r="AM151" i="4"/>
  <c r="AM151" i="10" s="1"/>
  <c r="AM164" i="10"/>
  <c r="AG40" i="10"/>
  <c r="N149" i="4"/>
  <c r="N149" i="10" s="1"/>
  <c r="N162" i="10"/>
  <c r="P149" i="4"/>
  <c r="P149" i="10" s="1"/>
  <c r="P162" i="10"/>
  <c r="O119" i="10"/>
  <c r="O125" i="10" s="1"/>
  <c r="M119" i="10"/>
  <c r="M125" i="10" s="1"/>
  <c r="M39" i="10"/>
  <c r="AQ151" i="4"/>
  <c r="AQ151" i="10" s="1"/>
  <c r="AQ164" i="10"/>
  <c r="AJ79" i="10"/>
  <c r="M93" i="10"/>
  <c r="M99" i="10" s="1"/>
  <c r="M66" i="10"/>
  <c r="M72" i="10" s="1"/>
  <c r="AA66" i="10"/>
  <c r="AA72" i="10" s="1"/>
  <c r="AO40" i="10"/>
  <c r="AR193" i="10"/>
  <c r="AN193" i="4"/>
  <c r="AO22" i="5" s="1"/>
  <c r="AN186" i="10"/>
  <c r="AN193" i="10" s="1"/>
  <c r="AF193" i="10"/>
  <c r="R149" i="4"/>
  <c r="R149" i="10" s="1"/>
  <c r="R162" i="10"/>
  <c r="T149" i="4"/>
  <c r="T149" i="10" s="1"/>
  <c r="T162" i="10"/>
  <c r="U112" i="10"/>
  <c r="U99" i="10"/>
  <c r="Q119" i="10"/>
  <c r="Q125" i="10" s="1"/>
  <c r="M79" i="10"/>
  <c r="AH79" i="10"/>
  <c r="R93" i="10"/>
  <c r="R99" i="10" s="1"/>
  <c r="P66" i="10"/>
  <c r="P72" i="10" s="1"/>
  <c r="N66" i="10"/>
  <c r="N72" i="10" s="1"/>
  <c r="U145" i="4"/>
  <c r="U145" i="10" s="1"/>
  <c r="U158" i="10"/>
  <c r="AP146" i="4"/>
  <c r="AP159" i="10"/>
  <c r="AN146" i="4"/>
  <c r="AN159" i="10"/>
  <c r="Z146" i="4"/>
  <c r="Z159" i="10"/>
  <c r="AJ159" i="10"/>
  <c r="AN148" i="4"/>
  <c r="AN161" i="10"/>
  <c r="AL148" i="4"/>
  <c r="AL161" i="10"/>
  <c r="AK145" i="4"/>
  <c r="AK145" i="10" s="1"/>
  <c r="AK158" i="10"/>
  <c r="AL159" i="10"/>
  <c r="AF159" i="10"/>
  <c r="AM147" i="4"/>
  <c r="AK147" i="4"/>
  <c r="AE150" i="4"/>
  <c r="AE150" i="10" s="1"/>
  <c r="AE163" i="10"/>
  <c r="AE151" i="4"/>
  <c r="AE151" i="10" s="1"/>
  <c r="AE177" i="10"/>
  <c r="AE178" i="10" s="1"/>
  <c r="AK151" i="4"/>
  <c r="AK151" i="10" s="1"/>
  <c r="AK177" i="10"/>
  <c r="AK149" i="4"/>
  <c r="AK149" i="10" s="1"/>
  <c r="AK162" i="10"/>
  <c r="AN119" i="10"/>
  <c r="AN125" i="10" s="1"/>
  <c r="AL119" i="10"/>
  <c r="AL125" i="10" s="1"/>
  <c r="AO125" i="10"/>
  <c r="AJ112" i="10"/>
  <c r="Z268" i="4"/>
  <c r="Z268" i="10" s="1"/>
  <c r="Z346" i="10"/>
  <c r="AF403" i="4"/>
  <c r="AF403" i="10" s="1"/>
  <c r="AF416" i="10"/>
  <c r="U268" i="4"/>
  <c r="U268" i="10" s="1"/>
  <c r="U346" i="10"/>
  <c r="AA268" i="10"/>
  <c r="AQ79" i="10"/>
  <c r="T193" i="10"/>
  <c r="AC225" i="10"/>
  <c r="AC232" i="10" s="1"/>
  <c r="AJ225" i="10"/>
  <c r="U225" i="10"/>
  <c r="U232" i="10" s="1"/>
  <c r="W232" i="10"/>
  <c r="T225" i="10"/>
  <c r="T232" i="10" s="1"/>
  <c r="Q232" i="10"/>
  <c r="X172" i="10"/>
  <c r="X178" i="10" s="1"/>
  <c r="T66" i="10"/>
  <c r="T72" i="10" s="1"/>
  <c r="AE66" i="10"/>
  <c r="AE72" i="10" s="1"/>
  <c r="P200" i="4"/>
  <c r="P200" i="10" s="1"/>
  <c r="P213" i="10"/>
  <c r="P219" i="10" s="1"/>
  <c r="M200" i="4"/>
  <c r="M200" i="10" s="1"/>
  <c r="M213" i="10"/>
  <c r="M219" i="10" s="1"/>
  <c r="AR200" i="4"/>
  <c r="AR200" i="10" s="1"/>
  <c r="AR213" i="10"/>
  <c r="AR219" i="10" s="1"/>
  <c r="X213" i="10"/>
  <c r="X219" i="10" s="1"/>
  <c r="AM213" i="10"/>
  <c r="AM219" i="10" s="1"/>
  <c r="T200" i="4"/>
  <c r="T200" i="10" s="1"/>
  <c r="T213" i="10"/>
  <c r="T219" i="10" s="1"/>
  <c r="AR79" i="10"/>
  <c r="AN172" i="10"/>
  <c r="AN178" i="10" s="1"/>
  <c r="M609" i="4"/>
  <c r="M609" i="10" s="1"/>
  <c r="AA508" i="4"/>
  <c r="AA508" i="10" s="1"/>
  <c r="AA521" i="10"/>
  <c r="W420" i="10"/>
  <c r="AR72" i="4"/>
  <c r="AC72" i="4"/>
  <c r="AG99" i="4"/>
  <c r="AE46" i="4"/>
  <c r="AF9" i="5" s="1"/>
  <c r="G264" i="4"/>
  <c r="AR273" i="4"/>
  <c r="AR273" i="10" s="1"/>
  <c r="V72" i="4"/>
  <c r="AN267" i="4"/>
  <c r="AN267" i="10" s="1"/>
  <c r="N731" i="4"/>
  <c r="N731" i="10" s="1"/>
  <c r="S267" i="4"/>
  <c r="S267" i="10" s="1"/>
  <c r="X731" i="4"/>
  <c r="X731" i="10" s="1"/>
  <c r="X46" i="4"/>
  <c r="Y9" i="5" s="1"/>
  <c r="AJ46" i="4"/>
  <c r="AK9" i="5" s="1"/>
  <c r="O46" i="4"/>
  <c r="P9" i="5" s="1"/>
  <c r="S200" i="4"/>
  <c r="S200" i="10" s="1"/>
  <c r="AR297" i="4"/>
  <c r="AR297" i="10" s="1"/>
  <c r="Q404" i="4"/>
  <c r="U297" i="4"/>
  <c r="U297" i="10" s="1"/>
  <c r="X389" i="4"/>
  <c r="AD389" i="4"/>
  <c r="AQ405" i="4"/>
  <c r="AQ405" i="10" s="1"/>
  <c r="AN46" i="4"/>
  <c r="AO9" i="5" s="1"/>
  <c r="Z46" i="4"/>
  <c r="AA9" i="5" s="1"/>
  <c r="Y405" i="4"/>
  <c r="Y405" i="10" s="1"/>
  <c r="AG46" i="4"/>
  <c r="AH9" i="5" s="1"/>
  <c r="AP57" i="10"/>
  <c r="AO271" i="4"/>
  <c r="AO271" i="10" s="1"/>
  <c r="AL731" i="4"/>
  <c r="AK405" i="4"/>
  <c r="AK405" i="10" s="1"/>
  <c r="AN731" i="4"/>
  <c r="AN731" i="10" s="1"/>
  <c r="AJ267" i="4"/>
  <c r="AJ267" i="10" s="1"/>
  <c r="AC56" i="10"/>
  <c r="P46" i="4"/>
  <c r="Q9" i="5" s="1"/>
  <c r="AH55" i="10"/>
  <c r="AG149" i="4"/>
  <c r="AG149" i="10" s="1"/>
  <c r="X297" i="4"/>
  <c r="X297" i="10" s="1"/>
  <c r="AR731" i="4"/>
  <c r="AR731" i="10" s="1"/>
  <c r="AH731" i="4"/>
  <c r="AH731" i="10" s="1"/>
  <c r="AD352" i="4"/>
  <c r="AE36" i="5" s="1"/>
  <c r="M389" i="4"/>
  <c r="Q267" i="4"/>
  <c r="Q267" i="10" s="1"/>
  <c r="Q731" i="4"/>
  <c r="Q731" i="10" s="1"/>
  <c r="Z405" i="4"/>
  <c r="Z405" i="10" s="1"/>
  <c r="AA33" i="4"/>
  <c r="AB8" i="5" s="1"/>
  <c r="AM731" i="4"/>
  <c r="AM731" i="10" s="1"/>
  <c r="AI273" i="4"/>
  <c r="AI273" i="10" s="1"/>
  <c r="AD147" i="4"/>
  <c r="AF147" i="4"/>
  <c r="AR147" i="4"/>
  <c r="R46" i="4"/>
  <c r="S9" i="5" s="1"/>
  <c r="AP46" i="4"/>
  <c r="AQ9" i="5" s="1"/>
  <c r="W33" i="4"/>
  <c r="X8" i="5" s="1"/>
  <c r="AN55" i="10"/>
  <c r="AE149" i="4"/>
  <c r="AE149" i="10" s="1"/>
  <c r="AH112" i="4"/>
  <c r="P147" i="4"/>
  <c r="Z147" i="4"/>
  <c r="V147" i="4"/>
  <c r="R147" i="4"/>
  <c r="T147" i="4"/>
  <c r="N352" i="4"/>
  <c r="O36" i="5" s="1"/>
  <c r="M404" i="4"/>
  <c r="M734" i="4"/>
  <c r="M734" i="10" s="1"/>
  <c r="T297" i="4"/>
  <c r="T297" i="10" s="1"/>
  <c r="AC389" i="4"/>
  <c r="AG734" i="4"/>
  <c r="AG734" i="10" s="1"/>
  <c r="AJ731" i="4"/>
  <c r="AJ731" i="10" s="1"/>
  <c r="AD731" i="4"/>
  <c r="AD731" i="10" s="1"/>
  <c r="AI732" i="4"/>
  <c r="AI732" i="10" s="1"/>
  <c r="AO729" i="4"/>
  <c r="AO729" i="10" s="1"/>
  <c r="Z33" i="4"/>
  <c r="AA8" i="5" s="1"/>
  <c r="AR46" i="4"/>
  <c r="AS9" i="5" s="1"/>
  <c r="AD178" i="4"/>
  <c r="AE20" i="5" s="1"/>
  <c r="AB112" i="4"/>
  <c r="AH99" i="4"/>
  <c r="AC125" i="4"/>
  <c r="X85" i="4"/>
  <c r="Y12" i="5" s="1"/>
  <c r="M112" i="4"/>
  <c r="M902" i="4" s="1"/>
  <c r="Y151" i="4"/>
  <c r="Y151" i="10" s="1"/>
  <c r="AN85" i="4"/>
  <c r="AO12" i="5" s="1"/>
  <c r="Y72" i="4"/>
  <c r="AQ72" i="4"/>
  <c r="AL72" i="4"/>
  <c r="AF72" i="4"/>
  <c r="AK72" i="4"/>
  <c r="AI72" i="4"/>
  <c r="AN72" i="4"/>
  <c r="AH46" i="4"/>
  <c r="AI9" i="5" s="1"/>
  <c r="AP72" i="4"/>
  <c r="AM99" i="4"/>
  <c r="AG112" i="4"/>
  <c r="AD72" i="4"/>
  <c r="AB85" i="4"/>
  <c r="AC12" i="5" s="1"/>
  <c r="AG72" i="4"/>
  <c r="AE72" i="4"/>
  <c r="T125" i="4"/>
  <c r="AC112" i="4"/>
  <c r="AQ85" i="4"/>
  <c r="AR12" i="5" s="1"/>
  <c r="AB151" i="4"/>
  <c r="AB151" i="10" s="1"/>
  <c r="O151" i="4"/>
  <c r="O151" i="10" s="1"/>
  <c r="Y85" i="4"/>
  <c r="Z12" i="5" s="1"/>
  <c r="T85" i="4"/>
  <c r="U12" i="5" s="1"/>
  <c r="AD99" i="4"/>
  <c r="AB72" i="4"/>
  <c r="M99" i="4"/>
  <c r="W99" i="4"/>
  <c r="AR99" i="4"/>
  <c r="AO99" i="4"/>
  <c r="AQ99" i="4"/>
  <c r="AP99" i="4"/>
  <c r="AL99" i="4"/>
  <c r="T99" i="4"/>
  <c r="AL46" i="4"/>
  <c r="AM9" i="5" s="1"/>
  <c r="AH200" i="4"/>
  <c r="AH200" i="10" s="1"/>
  <c r="AO199" i="4"/>
  <c r="AO199" i="10" s="1"/>
  <c r="AB199" i="4"/>
  <c r="AB199" i="10" s="1"/>
  <c r="AQ204" i="4"/>
  <c r="AQ204" i="10" s="1"/>
  <c r="AN204" i="4"/>
  <c r="AN204" i="10" s="1"/>
  <c r="AL200" i="4"/>
  <c r="AL200" i="10" s="1"/>
  <c r="AC200" i="4"/>
  <c r="AC200" i="10" s="1"/>
  <c r="Q199" i="4"/>
  <c r="Q199" i="10" s="1"/>
  <c r="AA204" i="4"/>
  <c r="AA204" i="10" s="1"/>
  <c r="AJ204" i="4"/>
  <c r="AJ204" i="10" s="1"/>
  <c r="W200" i="4"/>
  <c r="W200" i="10" s="1"/>
  <c r="AG199" i="4"/>
  <c r="AG199" i="10" s="1"/>
  <c r="AJ199" i="4"/>
  <c r="AJ199" i="10" s="1"/>
  <c r="AO204" i="4"/>
  <c r="AO204" i="10" s="1"/>
  <c r="AF204" i="4"/>
  <c r="AF204" i="10" s="1"/>
  <c r="AI200" i="4"/>
  <c r="R200" i="4"/>
  <c r="R200" i="10" s="1"/>
  <c r="AC199" i="4"/>
  <c r="AC199" i="10" s="1"/>
  <c r="AF199" i="4"/>
  <c r="AF199" i="10" s="1"/>
  <c r="Y204" i="4"/>
  <c r="Y204" i="10" s="1"/>
  <c r="AB204" i="4"/>
  <c r="AB204" i="10" s="1"/>
  <c r="AH203" i="4"/>
  <c r="AH203" i="10" s="1"/>
  <c r="AD203" i="4"/>
  <c r="AD203" i="10" s="1"/>
  <c r="V203" i="4"/>
  <c r="V203" i="10" s="1"/>
  <c r="AG203" i="4"/>
  <c r="AG203" i="10" s="1"/>
  <c r="AA203" i="4"/>
  <c r="AA203" i="10" s="1"/>
  <c r="AJ203" i="4"/>
  <c r="AJ203" i="10" s="1"/>
  <c r="X203" i="4"/>
  <c r="X203" i="10" s="1"/>
  <c r="AE203" i="4"/>
  <c r="AE203" i="10" s="1"/>
  <c r="AA297" i="4"/>
  <c r="AA297" i="10" s="1"/>
  <c r="AQ731" i="4"/>
  <c r="AQ731" i="10" s="1"/>
  <c r="AP199" i="4"/>
  <c r="AP199" i="10" s="1"/>
  <c r="M199" i="4"/>
  <c r="M199" i="10" s="1"/>
  <c r="AI204" i="4"/>
  <c r="AI204" i="10" s="1"/>
  <c r="X204" i="4"/>
  <c r="X204" i="10" s="1"/>
  <c r="V200" i="4"/>
  <c r="V200" i="10" s="1"/>
  <c r="AK200" i="4"/>
  <c r="Y199" i="4"/>
  <c r="Y199" i="10" s="1"/>
  <c r="S204" i="4"/>
  <c r="S204" i="10" s="1"/>
  <c r="T204" i="4"/>
  <c r="T204" i="10" s="1"/>
  <c r="AK199" i="4"/>
  <c r="AK199" i="10" s="1"/>
  <c r="AK219" i="4"/>
  <c r="AL24" i="5" s="1"/>
  <c r="T199" i="4"/>
  <c r="T199" i="10" s="1"/>
  <c r="AG204" i="4"/>
  <c r="AG204" i="10" s="1"/>
  <c r="P204" i="4"/>
  <c r="P204" i="10" s="1"/>
  <c r="U199" i="4"/>
  <c r="U199" i="10" s="1"/>
  <c r="P199" i="4"/>
  <c r="P199" i="10" s="1"/>
  <c r="Q204" i="4"/>
  <c r="Q204" i="10" s="1"/>
  <c r="AP204" i="4"/>
  <c r="AP204" i="10" s="1"/>
  <c r="AR203" i="4"/>
  <c r="AR203" i="10" s="1"/>
  <c r="U203" i="4"/>
  <c r="U203" i="10" s="1"/>
  <c r="AB203" i="4"/>
  <c r="AB203" i="10" s="1"/>
  <c r="Q203" i="4"/>
  <c r="Q203" i="10" s="1"/>
  <c r="Y203" i="4"/>
  <c r="Y203" i="10" s="1"/>
  <c r="AM203" i="4"/>
  <c r="AM203" i="10" s="1"/>
  <c r="P203" i="4"/>
  <c r="P203" i="10" s="1"/>
  <c r="O203" i="4"/>
  <c r="O203" i="10" s="1"/>
  <c r="N46" i="4"/>
  <c r="O9" i="5" s="1"/>
  <c r="X33" i="4"/>
  <c r="Y8" i="5" s="1"/>
  <c r="AH52" i="10"/>
  <c r="V33" i="4"/>
  <c r="W8" i="5" s="1"/>
  <c r="S33" i="4"/>
  <c r="T8" i="5" s="1"/>
  <c r="T55" i="10"/>
  <c r="AF200" i="4"/>
  <c r="AF200" i="10" s="1"/>
  <c r="AL219" i="4"/>
  <c r="AM24" i="5" s="1"/>
  <c r="AL199" i="4"/>
  <c r="AL199" i="10" s="1"/>
  <c r="AE199" i="4"/>
  <c r="AE199" i="10" s="1"/>
  <c r="AM204" i="4"/>
  <c r="AM204" i="10" s="1"/>
  <c r="AL204" i="4"/>
  <c r="AL204" i="10" s="1"/>
  <c r="AG200" i="4"/>
  <c r="AG200" i="10" s="1"/>
  <c r="AH199" i="4"/>
  <c r="AQ199" i="4"/>
  <c r="AQ199" i="10" s="1"/>
  <c r="AE204" i="4"/>
  <c r="AE204" i="10" s="1"/>
  <c r="AH204" i="4"/>
  <c r="AH204" i="10" s="1"/>
  <c r="Z199" i="4"/>
  <c r="Z199" i="10" s="1"/>
  <c r="AM199" i="4"/>
  <c r="AM199" i="10" s="1"/>
  <c r="W204" i="4"/>
  <c r="W204" i="10" s="1"/>
  <c r="AD204" i="4"/>
  <c r="AD204" i="10" s="1"/>
  <c r="R199" i="4"/>
  <c r="R199" i="10" s="1"/>
  <c r="AI199" i="4"/>
  <c r="AI199" i="10" s="1"/>
  <c r="O204" i="4"/>
  <c r="O204" i="10" s="1"/>
  <c r="Z204" i="4"/>
  <c r="Z204" i="10" s="1"/>
  <c r="AQ203" i="4"/>
  <c r="AQ203" i="10" s="1"/>
  <c r="AN203" i="4"/>
  <c r="AN203" i="10" s="1"/>
  <c r="AI203" i="4"/>
  <c r="AI203" i="10" s="1"/>
  <c r="AP203" i="4"/>
  <c r="AP203" i="10" s="1"/>
  <c r="Z203" i="4"/>
  <c r="Z203" i="10" s="1"/>
  <c r="W203" i="4"/>
  <c r="W203" i="10" s="1"/>
  <c r="N203" i="4"/>
  <c r="N203" i="10" s="1"/>
  <c r="AC203" i="4"/>
  <c r="AC203" i="10" s="1"/>
  <c r="AC734" i="4"/>
  <c r="AC734" i="10" s="1"/>
  <c r="AA734" i="4"/>
  <c r="AA734" i="10" s="1"/>
  <c r="AF731" i="4"/>
  <c r="AF731" i="10" s="1"/>
  <c r="AE732" i="4"/>
  <c r="AE732" i="10" s="1"/>
  <c r="M732" i="4"/>
  <c r="M732" i="10" s="1"/>
  <c r="AO734" i="4"/>
  <c r="AO734" i="10" s="1"/>
  <c r="AQ732" i="4"/>
  <c r="AQ732" i="10" s="1"/>
  <c r="AG732" i="4"/>
  <c r="AG732" i="10" s="1"/>
  <c r="N389" i="4"/>
  <c r="AL270" i="4"/>
  <c r="AL270" i="10" s="1"/>
  <c r="Z729" i="4"/>
  <c r="Z729" i="10" s="1"/>
  <c r="AB729" i="4"/>
  <c r="AB729" i="10" s="1"/>
  <c r="AB46" i="4"/>
  <c r="AC9" i="5" s="1"/>
  <c r="AA46" i="4"/>
  <c r="AB9" i="5" s="1"/>
  <c r="AI46" i="4"/>
  <c r="AJ9" i="5" s="1"/>
  <c r="AO46" i="4"/>
  <c r="AP9" i="5" s="1"/>
  <c r="M46" i="4"/>
  <c r="N9" i="5" s="1"/>
  <c r="W193" i="4"/>
  <c r="X22" i="5" s="1"/>
  <c r="AA99" i="4"/>
  <c r="T112" i="4"/>
  <c r="Q72" i="4"/>
  <c r="Q178" i="4"/>
  <c r="R20" i="5" s="1"/>
  <c r="S112" i="4"/>
  <c r="V125" i="4"/>
  <c r="S99" i="4"/>
  <c r="P85" i="4"/>
  <c r="Q12" i="5" s="1"/>
  <c r="U72" i="4"/>
  <c r="U125" i="4"/>
  <c r="AI125" i="4"/>
  <c r="U85" i="4"/>
  <c r="V12" i="5" s="1"/>
  <c r="Q112" i="4"/>
  <c r="R99" i="4"/>
  <c r="P72" i="4"/>
  <c r="N72" i="4"/>
  <c r="AH165" i="4"/>
  <c r="AI19" i="5" s="1"/>
  <c r="AB165" i="4"/>
  <c r="AC19" i="5" s="1"/>
  <c r="O165" i="4"/>
  <c r="P19" i="5" s="1"/>
  <c r="AM165" i="4"/>
  <c r="AN19" i="5" s="1"/>
  <c r="AJ165" i="4"/>
  <c r="AK19" i="5" s="1"/>
  <c r="AE165" i="4"/>
  <c r="AF19" i="5" s="1"/>
  <c r="AL165" i="4"/>
  <c r="AM19" i="5" s="1"/>
  <c r="M178" i="4"/>
  <c r="N20" i="5" s="1"/>
  <c r="W85" i="4"/>
  <c r="X12" i="5" s="1"/>
  <c r="Z85" i="4"/>
  <c r="AA12" i="5" s="1"/>
  <c r="AL85" i="4"/>
  <c r="AM12" i="5" s="1"/>
  <c r="M125" i="4"/>
  <c r="O99" i="4"/>
  <c r="X125" i="4"/>
  <c r="AR199" i="4"/>
  <c r="AR199" i="10" s="1"/>
  <c r="O199" i="4"/>
  <c r="O199" i="10" s="1"/>
  <c r="AK204" i="4"/>
  <c r="AK204" i="10" s="1"/>
  <c r="V204" i="4"/>
  <c r="V204" i="10" s="1"/>
  <c r="AD199" i="4"/>
  <c r="AD199" i="10" s="1"/>
  <c r="AA199" i="4"/>
  <c r="AA199" i="10" s="1"/>
  <c r="AC204" i="4"/>
  <c r="R204" i="4"/>
  <c r="R204" i="10" s="1"/>
  <c r="V219" i="4"/>
  <c r="W24" i="5" s="1"/>
  <c r="V199" i="4"/>
  <c r="V199" i="10" s="1"/>
  <c r="W199" i="4"/>
  <c r="W199" i="10" s="1"/>
  <c r="U204" i="4"/>
  <c r="U204" i="10" s="1"/>
  <c r="N204" i="4"/>
  <c r="N204" i="10" s="1"/>
  <c r="AM200" i="4"/>
  <c r="AM200" i="10" s="1"/>
  <c r="N199" i="4"/>
  <c r="N199" i="10" s="1"/>
  <c r="S199" i="4"/>
  <c r="S199" i="10" s="1"/>
  <c r="AR204" i="4"/>
  <c r="AR204" i="10" s="1"/>
  <c r="M204" i="4"/>
  <c r="M204" i="10" s="1"/>
  <c r="AO203" i="4"/>
  <c r="AO203" i="10" s="1"/>
  <c r="AF203" i="4"/>
  <c r="AF203" i="10" s="1"/>
  <c r="S203" i="4"/>
  <c r="S203" i="10" s="1"/>
  <c r="AL203" i="4"/>
  <c r="AL203" i="10" s="1"/>
  <c r="R203" i="4"/>
  <c r="R203" i="10" s="1"/>
  <c r="AK203" i="4"/>
  <c r="AK203" i="10" s="1"/>
  <c r="T203" i="4"/>
  <c r="T203" i="10" s="1"/>
  <c r="M203" i="4"/>
  <c r="M203" i="10" s="1"/>
  <c r="AA389" i="4"/>
  <c r="P389" i="4"/>
  <c r="AC267" i="4"/>
  <c r="AC267" i="10" s="1"/>
  <c r="P267" i="4"/>
  <c r="P267" i="10" s="1"/>
  <c r="O267" i="4"/>
  <c r="O267" i="10" s="1"/>
  <c r="M267" i="4"/>
  <c r="M267" i="10" s="1"/>
  <c r="Z72" i="4"/>
  <c r="U99" i="4"/>
  <c r="S125" i="4"/>
  <c r="V165" i="4"/>
  <c r="W19" i="5" s="1"/>
  <c r="AD299" i="4"/>
  <c r="AD299" i="10" s="1"/>
  <c r="AD273" i="4"/>
  <c r="AD273" i="10" s="1"/>
  <c r="AA72" i="4"/>
  <c r="X148" i="4"/>
  <c r="X165" i="4"/>
  <c r="Y19" i="5" s="1"/>
  <c r="AA165" i="4"/>
  <c r="AB19" i="5" s="1"/>
  <c r="AG147" i="4"/>
  <c r="AG165" i="4"/>
  <c r="AH19" i="5" s="1"/>
  <c r="AI145" i="4"/>
  <c r="AI145" i="10" s="1"/>
  <c r="AI165" i="4"/>
  <c r="AJ19" i="5" s="1"/>
  <c r="Z297" i="4"/>
  <c r="Z297" i="10" s="1"/>
  <c r="S734" i="4"/>
  <c r="S734" i="10" s="1"/>
  <c r="Z267" i="4"/>
  <c r="Z267" i="10" s="1"/>
  <c r="AD296" i="4"/>
  <c r="AD296" i="10" s="1"/>
  <c r="AD270" i="4"/>
  <c r="AD270" i="10" s="1"/>
  <c r="AK165" i="4"/>
  <c r="AL19" i="5" s="1"/>
  <c r="U46" i="4"/>
  <c r="V9" i="5" s="1"/>
  <c r="AD46" i="4"/>
  <c r="AE9" i="5" s="1"/>
  <c r="Q46" i="4"/>
  <c r="R9" i="5" s="1"/>
  <c r="M33" i="4"/>
  <c r="R33" i="4"/>
  <c r="S8" i="5" s="1"/>
  <c r="AD149" i="4"/>
  <c r="AD149" i="10" s="1"/>
  <c r="AD165" i="4"/>
  <c r="AE19" i="5" s="1"/>
  <c r="AE125" i="4"/>
  <c r="AA85" i="4"/>
  <c r="AB12" i="5" s="1"/>
  <c r="V178" i="4"/>
  <c r="W20" i="5" s="1"/>
  <c r="Y165" i="4"/>
  <c r="Z19" i="5" s="1"/>
  <c r="AF165" i="4"/>
  <c r="AG19" i="5" s="1"/>
  <c r="AQ389" i="4"/>
  <c r="T352" i="4"/>
  <c r="U36" i="5" s="1"/>
  <c r="W46" i="4"/>
  <c r="X9" i="5" s="1"/>
  <c r="AC297" i="4"/>
  <c r="AC297" i="10" s="1"/>
  <c r="AN406" i="4"/>
  <c r="AF389" i="4"/>
  <c r="X352" i="4"/>
  <c r="Y36" i="5" s="1"/>
  <c r="AF406" i="4"/>
  <c r="AO731" i="4"/>
  <c r="AJ297" i="4"/>
  <c r="AJ297" i="10" s="1"/>
  <c r="Y297" i="4"/>
  <c r="Y297" i="10" s="1"/>
  <c r="V271" i="4"/>
  <c r="V271" i="10" s="1"/>
  <c r="V297" i="4"/>
  <c r="V297" i="10" s="1"/>
  <c r="AO33" i="4"/>
  <c r="AP8" i="5" s="1"/>
  <c r="AA729" i="4"/>
  <c r="Y729" i="4"/>
  <c r="Y729" i="10" s="1"/>
  <c r="AN165" i="4"/>
  <c r="AO19" i="5" s="1"/>
  <c r="U165" i="4"/>
  <c r="V19" i="5" s="1"/>
  <c r="AM33" i="4"/>
  <c r="AN8" i="5" s="1"/>
  <c r="Q33" i="4"/>
  <c r="R8" i="5" s="1"/>
  <c r="AP33" i="4"/>
  <c r="AQ8" i="5" s="1"/>
  <c r="AQ165" i="4"/>
  <c r="AR19" i="5" s="1"/>
  <c r="S271" i="4"/>
  <c r="S271" i="10" s="1"/>
  <c r="S297" i="4"/>
  <c r="S297" i="10" s="1"/>
  <c r="Q125" i="4"/>
  <c r="S72" i="4"/>
  <c r="AA405" i="4"/>
  <c r="AA405" i="10" s="1"/>
  <c r="AQ46" i="4"/>
  <c r="AR9" i="5" s="1"/>
  <c r="AL297" i="4"/>
  <c r="AL297" i="10" s="1"/>
  <c r="Y46" i="4"/>
  <c r="Z9" i="5" s="1"/>
  <c r="AM46" i="4"/>
  <c r="AN9" i="5" s="1"/>
  <c r="T46" i="4"/>
  <c r="U9" i="5" s="1"/>
  <c r="AF46" i="4"/>
  <c r="AG9" i="5" s="1"/>
  <c r="S46" i="4"/>
  <c r="T9" i="5" s="1"/>
  <c r="AB297" i="4"/>
  <c r="AB297" i="10" s="1"/>
  <c r="AQ657" i="4"/>
  <c r="AR61" i="5" s="1"/>
  <c r="AH657" i="4"/>
  <c r="AI61" i="5" s="1"/>
  <c r="AA731" i="4"/>
  <c r="X401" i="4"/>
  <c r="X401" i="10" s="1"/>
  <c r="M165" i="4"/>
  <c r="N19" i="5" s="1"/>
  <c r="AH33" i="4"/>
  <c r="AI8" i="5" s="1"/>
  <c r="R165" i="4"/>
  <c r="S19" i="5" s="1"/>
  <c r="AP165" i="4"/>
  <c r="AQ19" i="5" s="1"/>
  <c r="AL193" i="4"/>
  <c r="AM22" i="5" s="1"/>
  <c r="AK193" i="4"/>
  <c r="AL22" i="5" s="1"/>
  <c r="O149" i="4"/>
  <c r="O149" i="10" s="1"/>
  <c r="O147" i="4"/>
  <c r="T406" i="4"/>
  <c r="N271" i="4"/>
  <c r="N271" i="10" s="1"/>
  <c r="P404" i="4"/>
  <c r="AC731" i="4"/>
  <c r="AM734" i="4"/>
  <c r="AB731" i="4"/>
  <c r="AB731" i="10" s="1"/>
  <c r="AP731" i="4"/>
  <c r="X406" i="4"/>
  <c r="S389" i="4"/>
  <c r="AI734" i="4"/>
  <c r="V734" i="4"/>
  <c r="X734" i="4"/>
  <c r="X734" i="10" s="1"/>
  <c r="U731" i="4"/>
  <c r="U731" i="10" s="1"/>
  <c r="W731" i="4"/>
  <c r="W731" i="10" s="1"/>
  <c r="Z57" i="10"/>
  <c r="AM193" i="4"/>
  <c r="AN22" i="5" s="1"/>
  <c r="AA112" i="4"/>
  <c r="R178" i="4"/>
  <c r="S20" i="5" s="1"/>
  <c r="AP147" i="4"/>
  <c r="AL147" i="4"/>
  <c r="AN147" i="4"/>
  <c r="AH147" i="4"/>
  <c r="AJ147" i="4"/>
  <c r="AC46" i="4"/>
  <c r="AD9" i="5" s="1"/>
  <c r="AQ112" i="4"/>
  <c r="N151" i="4"/>
  <c r="N151" i="10" s="1"/>
  <c r="X147" i="4"/>
  <c r="AQ297" i="4"/>
  <c r="AQ297" i="10" s="1"/>
  <c r="AK297" i="4"/>
  <c r="AK297" i="10" s="1"/>
  <c r="AN389" i="4"/>
  <c r="AB352" i="4"/>
  <c r="AC36" i="5" s="1"/>
  <c r="N404" i="4"/>
  <c r="AF734" i="4"/>
  <c r="AF734" i="10" s="1"/>
  <c r="AE731" i="4"/>
  <c r="AE731" i="10" s="1"/>
  <c r="AF732" i="4"/>
  <c r="W297" i="4"/>
  <c r="W297" i="10" s="1"/>
  <c r="AG401" i="4"/>
  <c r="AP734" i="4"/>
  <c r="AP734" i="10" s="1"/>
  <c r="AR734" i="4"/>
  <c r="AR734" i="10" s="1"/>
  <c r="AR732" i="4"/>
  <c r="AR732" i="10" s="1"/>
  <c r="AP732" i="4"/>
  <c r="AI297" i="4"/>
  <c r="AI297" i="10" s="1"/>
  <c r="W389" i="4"/>
  <c r="U267" i="4"/>
  <c r="U267" i="10" s="1"/>
  <c r="Y267" i="4"/>
  <c r="Y267" i="10" s="1"/>
  <c r="O389" i="4"/>
  <c r="Q734" i="4"/>
  <c r="Q734" i="10" s="1"/>
  <c r="T731" i="4"/>
  <c r="T731" i="10" s="1"/>
  <c r="S732" i="4"/>
  <c r="S732" i="10" s="1"/>
  <c r="AK732" i="4"/>
  <c r="AK732" i="10" s="1"/>
  <c r="AB273" i="4"/>
  <c r="AB273" i="10" s="1"/>
  <c r="AR405" i="4"/>
  <c r="AR33" i="4"/>
  <c r="AS8" i="5" s="1"/>
  <c r="AL33" i="4"/>
  <c r="AM8" i="5" s="1"/>
  <c r="AK734" i="4"/>
  <c r="AK734" i="10" s="1"/>
  <c r="R731" i="4"/>
  <c r="AM732" i="4"/>
  <c r="AM732" i="10" s="1"/>
  <c r="AP296" i="4"/>
  <c r="AP296" i="10" s="1"/>
  <c r="W273" i="4"/>
  <c r="W273" i="10" s="1"/>
  <c r="AM729" i="4"/>
  <c r="T33" i="4"/>
  <c r="U8" i="5" s="1"/>
  <c r="N33" i="4"/>
  <c r="O8" i="5" s="1"/>
  <c r="P33" i="4"/>
  <c r="Q8" i="5" s="1"/>
  <c r="AD33" i="4"/>
  <c r="AE8" i="5" s="1"/>
  <c r="M56" i="10"/>
  <c r="AB55" i="10"/>
  <c r="AK52" i="10"/>
  <c r="S55" i="10"/>
  <c r="O55" i="10"/>
  <c r="Y58" i="10"/>
  <c r="AN178" i="4"/>
  <c r="AO20" i="5" s="1"/>
  <c r="AR112" i="4"/>
  <c r="Z112" i="4"/>
  <c r="AO151" i="4"/>
  <c r="AO151" i="10" s="1"/>
  <c r="AI151" i="4"/>
  <c r="AI151" i="10" s="1"/>
  <c r="AQ178" i="4"/>
  <c r="AR20" i="5" s="1"/>
  <c r="Z178" i="4"/>
  <c r="AA20" i="5" s="1"/>
  <c r="P112" i="4"/>
  <c r="N112" i="4"/>
  <c r="AR151" i="4"/>
  <c r="AR151" i="10" s="1"/>
  <c r="N193" i="4"/>
  <c r="O22" i="5" s="1"/>
  <c r="M193" i="4"/>
  <c r="N22" i="5" s="1"/>
  <c r="Z193" i="4"/>
  <c r="AA22" i="5" s="1"/>
  <c r="R193" i="4"/>
  <c r="S22" i="5" s="1"/>
  <c r="P193" i="4"/>
  <c r="Q22" i="5" s="1"/>
  <c r="AH149" i="4"/>
  <c r="AH149" i="10" s="1"/>
  <c r="AE178" i="4"/>
  <c r="AF20" i="5" s="1"/>
  <c r="AG178" i="4"/>
  <c r="AH20" i="5" s="1"/>
  <c r="AF151" i="4"/>
  <c r="AF151" i="10" s="1"/>
  <c r="AF148" i="4"/>
  <c r="R148" i="4"/>
  <c r="AR145" i="4"/>
  <c r="AR145" i="10" s="1"/>
  <c r="AP145" i="4"/>
  <c r="AP145" i="10" s="1"/>
  <c r="N146" i="4"/>
  <c r="AQ146" i="4"/>
  <c r="AJ148" i="4"/>
  <c r="AD148" i="4"/>
  <c r="AG145" i="4"/>
  <c r="AG145" i="10" s="1"/>
  <c r="W145" i="4"/>
  <c r="W145" i="10" s="1"/>
  <c r="AH146" i="4"/>
  <c r="T148" i="4"/>
  <c r="Z148" i="4"/>
  <c r="Q145" i="4"/>
  <c r="Q145" i="10" s="1"/>
  <c r="R146" i="4"/>
  <c r="T146" i="4"/>
  <c r="M148" i="4"/>
  <c r="AC145" i="4"/>
  <c r="AC145" i="10" s="1"/>
  <c r="O145" i="4"/>
  <c r="O145" i="10" s="1"/>
  <c r="AD146" i="4"/>
  <c r="P146" i="4"/>
  <c r="AL150" i="4"/>
  <c r="AL150" i="10" s="1"/>
  <c r="AD150" i="4"/>
  <c r="AD150" i="10" s="1"/>
  <c r="AM150" i="4"/>
  <c r="AM150" i="10" s="1"/>
  <c r="U150" i="4"/>
  <c r="U150" i="10" s="1"/>
  <c r="O150" i="4"/>
  <c r="O150" i="10" s="1"/>
  <c r="M150" i="4"/>
  <c r="M150" i="10" s="1"/>
  <c r="AB150" i="4"/>
  <c r="AB150" i="10" s="1"/>
  <c r="R85" i="4"/>
  <c r="S12" i="5" s="1"/>
  <c r="AJ85" i="4"/>
  <c r="AK12" i="5" s="1"/>
  <c r="N85" i="4"/>
  <c r="O12" i="5" s="1"/>
  <c r="AF85" i="4"/>
  <c r="AG12" i="5" s="1"/>
  <c r="AM149" i="4"/>
  <c r="AM149" i="10" s="1"/>
  <c r="AC149" i="4"/>
  <c r="AC149" i="10" s="1"/>
  <c r="AJ178" i="4"/>
  <c r="AK20" i="5" s="1"/>
  <c r="AN112" i="4"/>
  <c r="U401" i="4"/>
  <c r="U401" i="10" s="1"/>
  <c r="AE404" i="4"/>
  <c r="N734" i="4"/>
  <c r="M731" i="4"/>
  <c r="O731" i="4"/>
  <c r="N732" i="4"/>
  <c r="AD267" i="4"/>
  <c r="AD267" i="10" s="1"/>
  <c r="AJ389" i="4"/>
  <c r="Z734" i="4"/>
  <c r="Z734" i="10" s="1"/>
  <c r="Y731" i="4"/>
  <c r="Y731" i="10" s="1"/>
  <c r="Z732" i="4"/>
  <c r="Z732" i="10" s="1"/>
  <c r="Q657" i="4"/>
  <c r="R61" i="5" s="1"/>
  <c r="T657" i="4"/>
  <c r="U61" i="5" s="1"/>
  <c r="S657" i="4"/>
  <c r="T61" i="5" s="1"/>
  <c r="Y401" i="4"/>
  <c r="AH734" i="4"/>
  <c r="AG731" i="4"/>
  <c r="AI731" i="4"/>
  <c r="AI731" i="10" s="1"/>
  <c r="AH732" i="4"/>
  <c r="AH732" i="10" s="1"/>
  <c r="AB33" i="4"/>
  <c r="AC8" i="5" s="1"/>
  <c r="AM799" i="4"/>
  <c r="AN72" i="5" s="1"/>
  <c r="U734" i="4"/>
  <c r="W734" i="4"/>
  <c r="W732" i="4"/>
  <c r="AN33" i="4"/>
  <c r="AO8" i="5" s="1"/>
  <c r="AG33" i="4"/>
  <c r="AH8" i="5" s="1"/>
  <c r="AE33" i="4"/>
  <c r="AF8" i="5" s="1"/>
  <c r="AE56" i="10"/>
  <c r="AO52" i="10"/>
  <c r="AL57" i="10"/>
  <c r="U52" i="10"/>
  <c r="R55" i="10"/>
  <c r="Q52" i="10"/>
  <c r="N57" i="10"/>
  <c r="Y178" i="4"/>
  <c r="Z20" i="5" s="1"/>
  <c r="X151" i="4"/>
  <c r="X151" i="10" s="1"/>
  <c r="O193" i="4"/>
  <c r="P22" i="5" s="1"/>
  <c r="Y149" i="4"/>
  <c r="Y149" i="10" s="1"/>
  <c r="AB178" i="4"/>
  <c r="AC20" i="5" s="1"/>
  <c r="AF112" i="4"/>
  <c r="AC151" i="4"/>
  <c r="AC151" i="10" s="1"/>
  <c r="S151" i="4"/>
  <c r="S151" i="10" s="1"/>
  <c r="AC193" i="4"/>
  <c r="AD22" i="5" s="1"/>
  <c r="AQ193" i="4"/>
  <c r="AR22" i="5" s="1"/>
  <c r="AO193" i="4"/>
  <c r="AP22" i="5" s="1"/>
  <c r="AI193" i="4"/>
  <c r="AJ22" i="5" s="1"/>
  <c r="AG193" i="4"/>
  <c r="AH22" i="5" s="1"/>
  <c r="P178" i="4"/>
  <c r="Q20" i="5" s="1"/>
  <c r="AP178" i="4"/>
  <c r="AQ20" i="5" s="1"/>
  <c r="T193" i="4"/>
  <c r="U22" i="5" s="1"/>
  <c r="Q151" i="4"/>
  <c r="Q151" i="10" s="1"/>
  <c r="Z151" i="4"/>
  <c r="Z151" i="10" s="1"/>
  <c r="AI148" i="4"/>
  <c r="AG148" i="4"/>
  <c r="AB145" i="4"/>
  <c r="AB145" i="10" s="1"/>
  <c r="Z145" i="4"/>
  <c r="Z145" i="10" s="1"/>
  <c r="AC146" i="4"/>
  <c r="AA146" i="4"/>
  <c r="P148" i="4"/>
  <c r="N148" i="4"/>
  <c r="AN145" i="4"/>
  <c r="AN145" i="10" s="1"/>
  <c r="AM146" i="4"/>
  <c r="AQ148" i="4"/>
  <c r="AO148" i="4"/>
  <c r="AH145" i="4"/>
  <c r="AH145" i="10" s="1"/>
  <c r="AK146" i="4"/>
  <c r="AI146" i="4"/>
  <c r="AK148" i="4"/>
  <c r="AF145" i="4"/>
  <c r="AF145" i="10" s="1"/>
  <c r="AD145" i="4"/>
  <c r="AD145" i="10" s="1"/>
  <c r="AG146" i="4"/>
  <c r="AC150" i="4"/>
  <c r="AC150" i="10" s="1"/>
  <c r="S150" i="4"/>
  <c r="S150" i="10" s="1"/>
  <c r="AO150" i="4"/>
  <c r="AO150" i="10" s="1"/>
  <c r="Q150" i="4"/>
  <c r="Q150" i="10" s="1"/>
  <c r="AQ150" i="4"/>
  <c r="AQ150" i="10" s="1"/>
  <c r="O85" i="4"/>
  <c r="P12" i="5" s="1"/>
  <c r="AO85" i="4"/>
  <c r="AP12" i="5" s="1"/>
  <c r="M85" i="4"/>
  <c r="N12" i="5" s="1"/>
  <c r="AJ193" i="4"/>
  <c r="AK22" i="5" s="1"/>
  <c r="X149" i="4"/>
  <c r="X149" i="10" s="1"/>
  <c r="S178" i="4"/>
  <c r="T20" i="5" s="1"/>
  <c r="U178" i="4"/>
  <c r="V20" i="5" s="1"/>
  <c r="W112" i="4"/>
  <c r="Y112" i="4"/>
  <c r="O404" i="4"/>
  <c r="AN297" i="4"/>
  <c r="AN297" i="10" s="1"/>
  <c r="AL267" i="4"/>
  <c r="AL267" i="10" s="1"/>
  <c r="AL271" i="4"/>
  <c r="AL271" i="10" s="1"/>
  <c r="AQ33" i="4"/>
  <c r="AR8" i="5" s="1"/>
  <c r="W52" i="10"/>
  <c r="P57" i="10"/>
  <c r="AH56" i="10"/>
  <c r="AO178" i="4"/>
  <c r="AP20" i="5" s="1"/>
  <c r="AN151" i="4"/>
  <c r="AN151" i="10" s="1"/>
  <c r="M72" i="4"/>
  <c r="AR178" i="4"/>
  <c r="AS20" i="5" s="1"/>
  <c r="O112" i="4"/>
  <c r="AR193" i="4"/>
  <c r="AS22" i="5" s="1"/>
  <c r="AA193" i="4"/>
  <c r="AB22" i="5" s="1"/>
  <c r="Y193" i="4"/>
  <c r="Z22" i="5" s="1"/>
  <c r="S193" i="4"/>
  <c r="T22" i="5" s="1"/>
  <c r="Q193" i="4"/>
  <c r="R22" i="5" s="1"/>
  <c r="V193" i="4"/>
  <c r="W22" i="5" s="1"/>
  <c r="AN149" i="4"/>
  <c r="AN149" i="10" s="1"/>
  <c r="AF178" i="4"/>
  <c r="AG20" i="5" s="1"/>
  <c r="AH178" i="4"/>
  <c r="AI20" i="5" s="1"/>
  <c r="V112" i="4"/>
  <c r="AG151" i="4"/>
  <c r="AG151" i="10" s="1"/>
  <c r="S148" i="4"/>
  <c r="AQ145" i="4"/>
  <c r="AQ145" i="10" s="1"/>
  <c r="M145" i="4"/>
  <c r="M145" i="10" s="1"/>
  <c r="AR146" i="4"/>
  <c r="M146" i="4"/>
  <c r="M146" i="10" s="1"/>
  <c r="AE148" i="4"/>
  <c r="AC148" i="4"/>
  <c r="X145" i="4"/>
  <c r="X145" i="10" s="1"/>
  <c r="V145" i="4"/>
  <c r="V145" i="10" s="1"/>
  <c r="AA148" i="4"/>
  <c r="R145" i="4"/>
  <c r="R145" i="10" s="1"/>
  <c r="U146" i="4"/>
  <c r="S146" i="4"/>
  <c r="U148" i="4"/>
  <c r="P145" i="4"/>
  <c r="P145" i="10" s="1"/>
  <c r="Q146" i="4"/>
  <c r="O146" i="4"/>
  <c r="Z150" i="4"/>
  <c r="Z150" i="10" s="1"/>
  <c r="P150" i="4"/>
  <c r="P150" i="10" s="1"/>
  <c r="AN150" i="4"/>
  <c r="AN150" i="10" s="1"/>
  <c r="N150" i="4"/>
  <c r="N150" i="10" s="1"/>
  <c r="AA150" i="4"/>
  <c r="AA150" i="10" s="1"/>
  <c r="AE85" i="4"/>
  <c r="AF12" i="5" s="1"/>
  <c r="AC85" i="4"/>
  <c r="AD12" i="5" s="1"/>
  <c r="S85" i="4"/>
  <c r="T12" i="5" s="1"/>
  <c r="AP85" i="4"/>
  <c r="AQ12" i="5" s="1"/>
  <c r="AG85" i="4"/>
  <c r="AH12" i="5" s="1"/>
  <c r="AD193" i="4"/>
  <c r="AE22" i="5" s="1"/>
  <c r="Q149" i="4"/>
  <c r="Q149" i="10" s="1"/>
  <c r="AI178" i="4"/>
  <c r="AJ20" i="5" s="1"/>
  <c r="AK178" i="4"/>
  <c r="AL20" i="5" s="1"/>
  <c r="AM112" i="4"/>
  <c r="AO112" i="4"/>
  <c r="S57" i="10"/>
  <c r="AF58" i="10"/>
  <c r="X178" i="4"/>
  <c r="Y20" i="5" s="1"/>
  <c r="AA178" i="4"/>
  <c r="AB20" i="5" s="1"/>
  <c r="AC178" i="4"/>
  <c r="AD20" i="5" s="1"/>
  <c r="AB193" i="4"/>
  <c r="AC22" i="5" s="1"/>
  <c r="AP193" i="4"/>
  <c r="AQ22" i="5" s="1"/>
  <c r="AH193" i="4"/>
  <c r="AI22" i="5" s="1"/>
  <c r="AF193" i="4"/>
  <c r="AG22" i="5" s="1"/>
  <c r="O178" i="4"/>
  <c r="P20" i="5" s="1"/>
  <c r="U112" i="4"/>
  <c r="P151" i="4"/>
  <c r="P151" i="10" s="1"/>
  <c r="V151" i="4"/>
  <c r="V151" i="10" s="1"/>
  <c r="AH148" i="4"/>
  <c r="AA145" i="4"/>
  <c r="AA145" i="10" s="1"/>
  <c r="V146" i="4"/>
  <c r="AB146" i="4"/>
  <c r="AR148" i="4"/>
  <c r="O148" i="4"/>
  <c r="AO145" i="4"/>
  <c r="AO145" i="10" s="1"/>
  <c r="AM145" i="4"/>
  <c r="AM145" i="10" s="1"/>
  <c r="AB148" i="4"/>
  <c r="AP148" i="4"/>
  <c r="Y145" i="4"/>
  <c r="Y145" i="10" s="1"/>
  <c r="AJ146" i="4"/>
  <c r="AE145" i="4"/>
  <c r="AE145" i="10" s="1"/>
  <c r="AL146" i="4"/>
  <c r="AF146" i="4"/>
  <c r="W150" i="4"/>
  <c r="W150" i="10" s="1"/>
  <c r="AG150" i="4"/>
  <c r="AG150" i="10" s="1"/>
  <c r="T150" i="4"/>
  <c r="T150" i="10" s="1"/>
  <c r="AK150" i="4"/>
  <c r="AK150" i="10" s="1"/>
  <c r="V150" i="4"/>
  <c r="V150" i="10" s="1"/>
  <c r="AP150" i="4"/>
  <c r="AP150" i="10" s="1"/>
  <c r="AR150" i="4"/>
  <c r="AR150" i="10" s="1"/>
  <c r="AH85" i="4"/>
  <c r="AI12" i="5" s="1"/>
  <c r="AI85" i="4"/>
  <c r="AJ12" i="5" s="1"/>
  <c r="AD85" i="4"/>
  <c r="AE12" i="5" s="1"/>
  <c r="Q85" i="4"/>
  <c r="R12" i="5" s="1"/>
  <c r="AE193" i="4"/>
  <c r="AF22" i="5" s="1"/>
  <c r="W149" i="4"/>
  <c r="W149" i="10" s="1"/>
  <c r="T178" i="4"/>
  <c r="U20" i="5" s="1"/>
  <c r="N178" i="4"/>
  <c r="O20" i="5" s="1"/>
  <c r="X112" i="4"/>
  <c r="AP112" i="4"/>
  <c r="AE389" i="4"/>
  <c r="Q609" i="4"/>
  <c r="Q609" i="10" s="1"/>
  <c r="AQ273" i="4"/>
  <c r="AQ273" i="10" s="1"/>
  <c r="AP405" i="4"/>
  <c r="AQ729" i="4"/>
  <c r="AQ729" i="10" s="1"/>
  <c r="N273" i="4"/>
  <c r="N273" i="10" s="1"/>
  <c r="AC33" i="4"/>
  <c r="AD8" i="5" s="1"/>
  <c r="AP297" i="4"/>
  <c r="AP297" i="10" s="1"/>
  <c r="AM389" i="4"/>
  <c r="AQ609" i="4"/>
  <c r="AQ609" i="10" s="1"/>
  <c r="AR657" i="4"/>
  <c r="AS61" i="5" s="1"/>
  <c r="O732" i="4"/>
  <c r="AI389" i="4"/>
  <c r="AH352" i="4"/>
  <c r="AI36" i="5" s="1"/>
  <c r="AK657" i="4"/>
  <c r="AL61" i="5" s="1"/>
  <c r="R657" i="4"/>
  <c r="S61" i="5" s="1"/>
  <c r="AB389" i="4"/>
  <c r="T389" i="4"/>
  <c r="AJ734" i="4"/>
  <c r="AN405" i="4"/>
  <c r="AP729" i="4"/>
  <c r="Y657" i="4"/>
  <c r="Z61" i="5" s="1"/>
  <c r="AA657" i="4"/>
  <c r="AB61" i="5" s="1"/>
  <c r="AP657" i="4"/>
  <c r="AQ61" i="5" s="1"/>
  <c r="S406" i="4"/>
  <c r="AE401" i="4"/>
  <c r="AM297" i="4"/>
  <c r="AM297" i="10" s="1"/>
  <c r="AB401" i="4"/>
  <c r="Y734" i="4"/>
  <c r="AA732" i="4"/>
  <c r="T609" i="4"/>
  <c r="T609" i="10" s="1"/>
  <c r="S609" i="4"/>
  <c r="S609" i="10" s="1"/>
  <c r="R734" i="4"/>
  <c r="T732" i="4"/>
  <c r="AB267" i="4"/>
  <c r="AB267" i="10" s="1"/>
  <c r="AR729" i="4"/>
  <c r="AL734" i="4"/>
  <c r="AL732" i="4"/>
  <c r="AH270" i="4"/>
  <c r="AH270" i="10" s="1"/>
  <c r="AK352" i="4"/>
  <c r="AL36" i="5" s="1"/>
  <c r="AO352" i="4"/>
  <c r="AP36" i="5" s="1"/>
  <c r="AO657" i="4"/>
  <c r="AP61" i="5" s="1"/>
  <c r="AD406" i="4"/>
  <c r="O406" i="4"/>
  <c r="AD401" i="4"/>
  <c r="AD734" i="4"/>
  <c r="AD732" i="4"/>
  <c r="W352" i="4"/>
  <c r="X36" i="5" s="1"/>
  <c r="Y406" i="4"/>
  <c r="AA401" i="4"/>
  <c r="AA404" i="4"/>
  <c r="AH404" i="4"/>
  <c r="AO732" i="4"/>
  <c r="AO732" i="10" s="1"/>
  <c r="R297" i="4"/>
  <c r="R297" i="10" s="1"/>
  <c r="AJ352" i="4"/>
  <c r="AK36" i="5" s="1"/>
  <c r="AI352" i="4"/>
  <c r="AJ36" i="5" s="1"/>
  <c r="AJ657" i="4"/>
  <c r="AK61" i="5" s="1"/>
  <c r="V406" i="4"/>
  <c r="AJ406" i="4"/>
  <c r="V401" i="4"/>
  <c r="X404" i="4"/>
  <c r="AD404" i="4"/>
  <c r="P297" i="4"/>
  <c r="P297" i="10" s="1"/>
  <c r="N297" i="4"/>
  <c r="N297" i="10" s="1"/>
  <c r="AF352" i="4"/>
  <c r="AG36" i="5" s="1"/>
  <c r="AE352" i="4"/>
  <c r="AF36" i="5" s="1"/>
  <c r="AF657" i="4"/>
  <c r="AG61" i="5" s="1"/>
  <c r="R406" i="4"/>
  <c r="AB406" i="4"/>
  <c r="T401" i="4"/>
  <c r="R401" i="4"/>
  <c r="T404" i="4"/>
  <c r="V404" i="4"/>
  <c r="T734" i="4"/>
  <c r="R732" i="4"/>
  <c r="AH267" i="4"/>
  <c r="AH267" i="10" s="1"/>
  <c r="V598" i="4"/>
  <c r="AQ598" i="4"/>
  <c r="AL273" i="4"/>
  <c r="AG405" i="4"/>
  <c r="Y272" i="4"/>
  <c r="Y272" i="10" s="1"/>
  <c r="AM272" i="4"/>
  <c r="AM272" i="10" s="1"/>
  <c r="AR313" i="4"/>
  <c r="AS33" i="5" s="1"/>
  <c r="AR293" i="4"/>
  <c r="AR293" i="10" s="1"/>
  <c r="AQ293" i="4"/>
  <c r="AQ293" i="10" s="1"/>
  <c r="AQ313" i="4"/>
  <c r="AR33" i="5" s="1"/>
  <c r="AG313" i="4"/>
  <c r="AH33" i="5" s="1"/>
  <c r="AG293" i="4"/>
  <c r="AG293" i="10" s="1"/>
  <c r="AR472" i="4"/>
  <c r="AS46" i="5" s="1"/>
  <c r="AQ472" i="4"/>
  <c r="AR46" i="5" s="1"/>
  <c r="AR524" i="4"/>
  <c r="AS50" i="5" s="1"/>
  <c r="AR504" i="4"/>
  <c r="AQ504" i="4"/>
  <c r="AQ524" i="4"/>
  <c r="AR50" i="5" s="1"/>
  <c r="AL298" i="4"/>
  <c r="AL298" i="10" s="1"/>
  <c r="AB298" i="4"/>
  <c r="AB298" i="10" s="1"/>
  <c r="U420" i="4"/>
  <c r="V42" i="5" s="1"/>
  <c r="U400" i="4"/>
  <c r="U400" i="10" s="1"/>
  <c r="AP420" i="4"/>
  <c r="AQ42" i="5" s="1"/>
  <c r="AP400" i="4"/>
  <c r="AP400" i="10" s="1"/>
  <c r="N420" i="4"/>
  <c r="O42" i="5" s="1"/>
  <c r="N400" i="4"/>
  <c r="N400" i="10" s="1"/>
  <c r="AN747" i="4"/>
  <c r="AO67" i="5" s="1"/>
  <c r="AN728" i="4"/>
  <c r="AN728" i="10" s="1"/>
  <c r="AL747" i="4"/>
  <c r="AM67" i="5" s="1"/>
  <c r="AL728" i="4"/>
  <c r="AL728" i="10" s="1"/>
  <c r="U747" i="4"/>
  <c r="V67" i="5" s="1"/>
  <c r="U728" i="4"/>
  <c r="U728" i="10" s="1"/>
  <c r="AL799" i="4"/>
  <c r="AM72" i="5" s="1"/>
  <c r="AK799" i="4"/>
  <c r="AL72" i="5" s="1"/>
  <c r="X799" i="4"/>
  <c r="Y72" i="5" s="1"/>
  <c r="AG747" i="4"/>
  <c r="AH67" i="5" s="1"/>
  <c r="AG728" i="4"/>
  <c r="AG728" i="10" s="1"/>
  <c r="AH799" i="4"/>
  <c r="AI72" i="5" s="1"/>
  <c r="AJ799" i="4"/>
  <c r="AK72" i="5" s="1"/>
  <c r="X732" i="4"/>
  <c r="V732" i="4"/>
  <c r="AH598" i="4"/>
  <c r="AJ598" i="4"/>
  <c r="AK273" i="4"/>
  <c r="AK273" i="10" s="1"/>
  <c r="AM273" i="4"/>
  <c r="AM273" i="10" s="1"/>
  <c r="V273" i="4"/>
  <c r="V273" i="10" s="1"/>
  <c r="AK272" i="4"/>
  <c r="AK272" i="10" s="1"/>
  <c r="O272" i="4"/>
  <c r="O272" i="10" s="1"/>
  <c r="V293" i="4"/>
  <c r="V293" i="10" s="1"/>
  <c r="V313" i="4"/>
  <c r="W33" i="5" s="1"/>
  <c r="AD472" i="4"/>
  <c r="AE46" i="5" s="1"/>
  <c r="AH472" i="4"/>
  <c r="AI46" i="5" s="1"/>
  <c r="X524" i="4"/>
  <c r="Y50" i="5" s="1"/>
  <c r="X504" i="4"/>
  <c r="AC524" i="4"/>
  <c r="AD50" i="5" s="1"/>
  <c r="AC504" i="4"/>
  <c r="Y524" i="4"/>
  <c r="Z50" i="5" s="1"/>
  <c r="Y504" i="4"/>
  <c r="AL729" i="4"/>
  <c r="T729" i="4"/>
  <c r="S298" i="4"/>
  <c r="S298" i="10" s="1"/>
  <c r="Q298" i="4"/>
  <c r="Q298" i="10" s="1"/>
  <c r="AJ400" i="4"/>
  <c r="AJ400" i="10" s="1"/>
  <c r="AJ420" i="4"/>
  <c r="AK42" i="5" s="1"/>
  <c r="AI400" i="4"/>
  <c r="AI400" i="10" s="1"/>
  <c r="AI420" i="4"/>
  <c r="AJ42" i="5" s="1"/>
  <c r="AC598" i="4"/>
  <c r="AD271" i="4"/>
  <c r="AD271" i="10" s="1"/>
  <c r="O270" i="4"/>
  <c r="O270" i="10" s="1"/>
  <c r="Q273" i="4"/>
  <c r="Q273" i="10" s="1"/>
  <c r="S273" i="4"/>
  <c r="S405" i="4"/>
  <c r="U405" i="4"/>
  <c r="AI272" i="4"/>
  <c r="AI272" i="10" s="1"/>
  <c r="T313" i="4"/>
  <c r="U33" i="5" s="1"/>
  <c r="T293" i="4"/>
  <c r="T293" i="10" s="1"/>
  <c r="S293" i="4"/>
  <c r="S293" i="10" s="1"/>
  <c r="S313" i="4"/>
  <c r="T33" i="5" s="1"/>
  <c r="AK313" i="4"/>
  <c r="AL33" i="5" s="1"/>
  <c r="AK293" i="4"/>
  <c r="T472" i="4"/>
  <c r="U46" i="5" s="1"/>
  <c r="S472" i="4"/>
  <c r="T46" i="5" s="1"/>
  <c r="T524" i="4"/>
  <c r="U50" i="5" s="1"/>
  <c r="T504" i="4"/>
  <c r="S504" i="4"/>
  <c r="S524" i="4"/>
  <c r="T50" i="5" s="1"/>
  <c r="R729" i="4"/>
  <c r="AN729" i="4"/>
  <c r="AN729" i="10" s="1"/>
  <c r="AE298" i="4"/>
  <c r="AE298" i="10" s="1"/>
  <c r="AC298" i="4"/>
  <c r="AC298" i="10" s="1"/>
  <c r="AF298" i="4"/>
  <c r="AF298" i="10" s="1"/>
  <c r="P400" i="4"/>
  <c r="P400" i="10" s="1"/>
  <c r="P420" i="4"/>
  <c r="Q42" i="5" s="1"/>
  <c r="S400" i="4"/>
  <c r="S400" i="10" s="1"/>
  <c r="S420" i="4"/>
  <c r="T42" i="5" s="1"/>
  <c r="AF747" i="4"/>
  <c r="AG67" i="5" s="1"/>
  <c r="AF728" i="4"/>
  <c r="AF728" i="10" s="1"/>
  <c r="AE747" i="4"/>
  <c r="AF67" i="5" s="1"/>
  <c r="AE728" i="4"/>
  <c r="AE728" i="10" s="1"/>
  <c r="AD747" i="4"/>
  <c r="AE67" i="5" s="1"/>
  <c r="AD728" i="4"/>
  <c r="AD728" i="10" s="1"/>
  <c r="Q747" i="4"/>
  <c r="R67" i="5" s="1"/>
  <c r="Q728" i="4"/>
  <c r="Q728" i="10" s="1"/>
  <c r="AE799" i="4"/>
  <c r="AF72" i="5" s="1"/>
  <c r="AD799" i="4"/>
  <c r="AE72" i="5" s="1"/>
  <c r="AC799" i="4"/>
  <c r="AD72" i="5" s="1"/>
  <c r="T799" i="4"/>
  <c r="U72" i="5" s="1"/>
  <c r="Y598" i="4"/>
  <c r="T598" i="4"/>
  <c r="AA270" i="4"/>
  <c r="AA270" i="10" s="1"/>
  <c r="AF273" i="4"/>
  <c r="AF273" i="10" s="1"/>
  <c r="Z273" i="4"/>
  <c r="AD405" i="4"/>
  <c r="T405" i="4"/>
  <c r="AA272" i="4"/>
  <c r="AA272" i="10" s="1"/>
  <c r="P313" i="4"/>
  <c r="Q33" i="5" s="1"/>
  <c r="P293" i="4"/>
  <c r="P293" i="10" s="1"/>
  <c r="O293" i="4"/>
  <c r="O293" i="10" s="1"/>
  <c r="O313" i="4"/>
  <c r="P33" i="5" s="1"/>
  <c r="U313" i="4"/>
  <c r="V33" i="5" s="1"/>
  <c r="U293" i="4"/>
  <c r="P472" i="4"/>
  <c r="Q46" i="5" s="1"/>
  <c r="O472" i="4"/>
  <c r="P46" i="5" s="1"/>
  <c r="O524" i="4"/>
  <c r="P50" i="5" s="1"/>
  <c r="O504" i="4"/>
  <c r="N729" i="4"/>
  <c r="X729" i="4"/>
  <c r="AP298" i="4"/>
  <c r="AP298" i="10" s="1"/>
  <c r="AR298" i="4"/>
  <c r="AR298" i="10" s="1"/>
  <c r="Y420" i="4"/>
  <c r="Z42" i="5" s="1"/>
  <c r="Y400" i="4"/>
  <c r="Y400" i="10" s="1"/>
  <c r="V420" i="4"/>
  <c r="W42" i="5" s="1"/>
  <c r="V400" i="4"/>
  <c r="V400" i="10" s="1"/>
  <c r="AB747" i="4"/>
  <c r="AC67" i="5" s="1"/>
  <c r="AB728" i="4"/>
  <c r="AB728" i="10" s="1"/>
  <c r="Z747" i="4"/>
  <c r="AA67" i="5" s="1"/>
  <c r="Z728" i="4"/>
  <c r="AP799" i="4"/>
  <c r="AQ72" i="5" s="1"/>
  <c r="AR352" i="4"/>
  <c r="AS36" i="5" s="1"/>
  <c r="AQ352" i="4"/>
  <c r="AR36" i="5" s="1"/>
  <c r="N406" i="4"/>
  <c r="P401" i="4"/>
  <c r="N401" i="4"/>
  <c r="P732" i="4"/>
  <c r="AC352" i="4"/>
  <c r="AD36" i="5" s="1"/>
  <c r="AG352" i="4"/>
  <c r="AH36" i="5" s="1"/>
  <c r="Y609" i="4"/>
  <c r="Y609" i="10" s="1"/>
  <c r="AM657" i="4"/>
  <c r="AN61" i="5" s="1"/>
  <c r="AP406" i="4"/>
  <c r="AM406" i="4"/>
  <c r="AR401" i="4"/>
  <c r="AP401" i="4"/>
  <c r="AR404" i="4"/>
  <c r="AO404" i="4"/>
  <c r="AQ267" i="4"/>
  <c r="AQ267" i="10" s="1"/>
  <c r="AO267" i="4"/>
  <c r="AO267" i="10" s="1"/>
  <c r="AO297" i="4"/>
  <c r="AO297" i="10" s="1"/>
  <c r="Z352" i="4"/>
  <c r="AA36" i="5" s="1"/>
  <c r="V657" i="4"/>
  <c r="W61" i="5" s="1"/>
  <c r="AK406" i="4"/>
  <c r="AI406" i="4"/>
  <c r="AM401" i="4"/>
  <c r="AM404" i="4"/>
  <c r="AC404" i="4"/>
  <c r="AE297" i="4"/>
  <c r="AE297" i="10" s="1"/>
  <c r="R352" i="4"/>
  <c r="S36" i="5" s="1"/>
  <c r="V352" i="4"/>
  <c r="W36" i="5" s="1"/>
  <c r="R609" i="4"/>
  <c r="R609" i="10" s="1"/>
  <c r="M657" i="4"/>
  <c r="N61" i="5" s="1"/>
  <c r="O657" i="4"/>
  <c r="P61" i="5" s="1"/>
  <c r="AL657" i="4"/>
  <c r="AM61" i="5" s="1"/>
  <c r="AG406" i="4"/>
  <c r="AA406" i="4"/>
  <c r="AI401" i="4"/>
  <c r="AK401" i="4"/>
  <c r="AI404" i="4"/>
  <c r="U404" i="4"/>
  <c r="AQ734" i="4"/>
  <c r="AQ734" i="10" s="1"/>
  <c r="AC732" i="4"/>
  <c r="AC732" i="10" s="1"/>
  <c r="X267" i="4"/>
  <c r="X267" i="10" s="1"/>
  <c r="AK598" i="4"/>
  <c r="X598" i="4"/>
  <c r="AO273" i="4"/>
  <c r="AO273" i="10" s="1"/>
  <c r="Z293" i="4"/>
  <c r="Z293" i="10" s="1"/>
  <c r="Z313" i="4"/>
  <c r="AA33" i="5" s="1"/>
  <c r="AL472" i="4"/>
  <c r="AM46" i="5" s="1"/>
  <c r="AP472" i="4"/>
  <c r="AQ46" i="5" s="1"/>
  <c r="AK524" i="4"/>
  <c r="AL50" i="5" s="1"/>
  <c r="AK504" i="4"/>
  <c r="AO524" i="4"/>
  <c r="AP50" i="5" s="1"/>
  <c r="AO504" i="4"/>
  <c r="V298" i="4"/>
  <c r="V298" i="10" s="1"/>
  <c r="T298" i="4"/>
  <c r="T298" i="10" s="1"/>
  <c r="X400" i="4"/>
  <c r="X400" i="10" s="1"/>
  <c r="X420" i="4"/>
  <c r="Y42" i="5" s="1"/>
  <c r="AM747" i="4"/>
  <c r="AN67" i="5" s="1"/>
  <c r="AM728" i="4"/>
  <c r="AI747" i="4"/>
  <c r="AJ67" i="5" s="1"/>
  <c r="AI728" i="4"/>
  <c r="AI728" i="10" s="1"/>
  <c r="O734" i="4"/>
  <c r="Q732" i="4"/>
  <c r="W267" i="4"/>
  <c r="W267" i="10" s="1"/>
  <c r="R598" i="4"/>
  <c r="AA598" i="4"/>
  <c r="Q271" i="4"/>
  <c r="U273" i="4"/>
  <c r="U273" i="10" s="1"/>
  <c r="AM405" i="4"/>
  <c r="AF405" i="4"/>
  <c r="U272" i="4"/>
  <c r="W272" i="4"/>
  <c r="W272" i="10" s="1"/>
  <c r="X313" i="4"/>
  <c r="Y33" i="5" s="1"/>
  <c r="X293" i="4"/>
  <c r="W293" i="4"/>
  <c r="W313" i="4"/>
  <c r="X33" i="5" s="1"/>
  <c r="Y313" i="4"/>
  <c r="Z33" i="5" s="1"/>
  <c r="Y293" i="4"/>
  <c r="X472" i="4"/>
  <c r="Y46" i="5" s="1"/>
  <c r="W472" i="4"/>
  <c r="X46" i="5" s="1"/>
  <c r="W524" i="4"/>
  <c r="X50" i="5" s="1"/>
  <c r="W504" i="4"/>
  <c r="V729" i="4"/>
  <c r="AH298" i="4"/>
  <c r="AH298" i="10" s="1"/>
  <c r="AN298" i="4"/>
  <c r="AN298" i="10" s="1"/>
  <c r="Q420" i="4"/>
  <c r="R42" i="5" s="1"/>
  <c r="Q400" i="4"/>
  <c r="Q400" i="10" s="1"/>
  <c r="Z420" i="4"/>
  <c r="AA42" i="5" s="1"/>
  <c r="Z400" i="4"/>
  <c r="Z400" i="10" s="1"/>
  <c r="AD420" i="4"/>
  <c r="AE42" i="5" s="1"/>
  <c r="AD400" i="4"/>
  <c r="AD400" i="10" s="1"/>
  <c r="AO747" i="4"/>
  <c r="AP67" i="5" s="1"/>
  <c r="AO728" i="4"/>
  <c r="R799" i="4"/>
  <c r="S72" i="5" s="1"/>
  <c r="AR799" i="4"/>
  <c r="AS72" i="5" s="1"/>
  <c r="M299" i="4"/>
  <c r="M299" i="10" s="1"/>
  <c r="M598" i="4"/>
  <c r="AE598" i="4"/>
  <c r="AJ273" i="4"/>
  <c r="AJ273" i="10" s="1"/>
  <c r="AP273" i="4"/>
  <c r="AP273" i="10" s="1"/>
  <c r="AH405" i="4"/>
  <c r="AB405" i="4"/>
  <c r="AJ272" i="4"/>
  <c r="AJ272" i="10" s="1"/>
  <c r="AH293" i="4"/>
  <c r="AH313" i="4"/>
  <c r="AI33" i="5" s="1"/>
  <c r="Y472" i="4"/>
  <c r="Z46" i="5" s="1"/>
  <c r="U472" i="4"/>
  <c r="V46" i="5" s="1"/>
  <c r="V504" i="4"/>
  <c r="V524" i="4"/>
  <c r="W50" i="5" s="1"/>
  <c r="AP504" i="4"/>
  <c r="AP524" i="4"/>
  <c r="AQ50" i="5" s="1"/>
  <c r="AI729" i="4"/>
  <c r="AG729" i="4"/>
  <c r="M298" i="4"/>
  <c r="M298" i="10" s="1"/>
  <c r="AC420" i="4"/>
  <c r="AD42" i="5" s="1"/>
  <c r="AC400" i="4"/>
  <c r="AC400" i="10" s="1"/>
  <c r="AE400" i="4"/>
  <c r="AE400" i="10" s="1"/>
  <c r="AE420" i="4"/>
  <c r="AF42" i="5" s="1"/>
  <c r="AH420" i="4"/>
  <c r="AI42" i="5" s="1"/>
  <c r="AH400" i="4"/>
  <c r="AH400" i="10" s="1"/>
  <c r="AR747" i="4"/>
  <c r="AS67" i="5" s="1"/>
  <c r="AR728" i="4"/>
  <c r="AP747" i="4"/>
  <c r="AQ67" i="5" s="1"/>
  <c r="AP728" i="4"/>
  <c r="AQ799" i="4"/>
  <c r="AR72" i="5" s="1"/>
  <c r="Z799" i="4"/>
  <c r="AA72" i="5" s="1"/>
  <c r="Y799" i="4"/>
  <c r="Z72" i="5" s="1"/>
  <c r="AF799" i="4"/>
  <c r="AG72" i="5" s="1"/>
  <c r="AP598" i="4"/>
  <c r="AR598" i="4"/>
  <c r="P273" i="4"/>
  <c r="AH273" i="4"/>
  <c r="AH273" i="10" s="1"/>
  <c r="N405" i="4"/>
  <c r="AO405" i="4"/>
  <c r="M272" i="4"/>
  <c r="M272" i="10" s="1"/>
  <c r="AD293" i="4"/>
  <c r="AD293" i="10" s="1"/>
  <c r="AD313" i="4"/>
  <c r="AE33" i="5" s="1"/>
  <c r="Q472" i="4"/>
  <c r="R46" i="5" s="1"/>
  <c r="M472" i="4"/>
  <c r="N46" i="5" s="1"/>
  <c r="AF524" i="4"/>
  <c r="AG50" i="5" s="1"/>
  <c r="AF504" i="4"/>
  <c r="N504" i="4"/>
  <c r="N524" i="4"/>
  <c r="O50" i="5" s="1"/>
  <c r="Z504" i="4"/>
  <c r="Z524" i="4"/>
  <c r="AA50" i="5" s="1"/>
  <c r="AE729" i="4"/>
  <c r="AC729" i="4"/>
  <c r="Z298" i="4"/>
  <c r="Z298" i="10" s="1"/>
  <c r="AB400" i="4"/>
  <c r="AB400" i="10" s="1"/>
  <c r="AB420" i="4"/>
  <c r="AC42" i="5" s="1"/>
  <c r="AA400" i="4"/>
  <c r="AA400" i="10" s="1"/>
  <c r="AA420" i="4"/>
  <c r="AB42" i="5" s="1"/>
  <c r="AP352" i="4"/>
  <c r="AQ36" i="5" s="1"/>
  <c r="AC406" i="4"/>
  <c r="M297" i="4"/>
  <c r="M297" i="10" s="1"/>
  <c r="AN352" i="4"/>
  <c r="AO36" i="5" s="1"/>
  <c r="AM352" i="4"/>
  <c r="AN36" i="5" s="1"/>
  <c r="AN657" i="4"/>
  <c r="AO61" i="5" s="1"/>
  <c r="Z406" i="4"/>
  <c r="AR406" i="4"/>
  <c r="Z401" i="4"/>
  <c r="AB404" i="4"/>
  <c r="AL404" i="4"/>
  <c r="AB734" i="4"/>
  <c r="AP267" i="4"/>
  <c r="S352" i="4"/>
  <c r="T36" i="5" s="1"/>
  <c r="U406" i="4"/>
  <c r="W401" i="4"/>
  <c r="Q401" i="4"/>
  <c r="W404" i="4"/>
  <c r="Z404" i="4"/>
  <c r="O297" i="4"/>
  <c r="O297" i="10" s="1"/>
  <c r="P352" i="4"/>
  <c r="Q36" i="5" s="1"/>
  <c r="O352" i="4"/>
  <c r="P36" i="5" s="1"/>
  <c r="P657" i="4"/>
  <c r="Q61" i="5" s="1"/>
  <c r="Q406" i="4"/>
  <c r="P406" i="4"/>
  <c r="S401" i="4"/>
  <c r="AC401" i="4"/>
  <c r="S404" i="4"/>
  <c r="R404" i="4"/>
  <c r="R267" i="4"/>
  <c r="R267" i="10" s="1"/>
  <c r="AI598" i="4"/>
  <c r="Y273" i="4"/>
  <c r="Y273" i="10" s="1"/>
  <c r="AA273" i="4"/>
  <c r="AA273" i="10" s="1"/>
  <c r="AB313" i="4"/>
  <c r="AC33" i="5" s="1"/>
  <c r="AB293" i="4"/>
  <c r="AA293" i="4"/>
  <c r="AA313" i="4"/>
  <c r="AB33" i="5" s="1"/>
  <c r="AO313" i="4"/>
  <c r="AP33" i="5" s="1"/>
  <c r="AO293" i="4"/>
  <c r="AO293" i="10" s="1"/>
  <c r="AB472" i="4"/>
  <c r="AC46" i="5" s="1"/>
  <c r="AA472" i="4"/>
  <c r="AB46" i="5" s="1"/>
  <c r="AB524" i="4"/>
  <c r="AC50" i="5" s="1"/>
  <c r="AB504" i="4"/>
  <c r="AA504" i="4"/>
  <c r="AA524" i="4"/>
  <c r="AB50" i="5" s="1"/>
  <c r="AK420" i="4"/>
  <c r="AL42" i="5" s="1"/>
  <c r="AK400" i="4"/>
  <c r="AK400" i="10" s="1"/>
  <c r="AM400" i="4"/>
  <c r="AM400" i="10" s="1"/>
  <c r="AM420" i="4"/>
  <c r="AN42" i="5" s="1"/>
  <c r="W400" i="4"/>
  <c r="W400" i="10" s="1"/>
  <c r="W420" i="4"/>
  <c r="X42" i="5" s="1"/>
  <c r="X747" i="4"/>
  <c r="Y67" i="5" s="1"/>
  <c r="X728" i="4"/>
  <c r="V747" i="4"/>
  <c r="W67" i="5" s="1"/>
  <c r="V728" i="4"/>
  <c r="M747" i="4"/>
  <c r="N67" i="5" s="1"/>
  <c r="M728" i="4"/>
  <c r="W799" i="4"/>
  <c r="X72" i="5" s="1"/>
  <c r="V799" i="4"/>
  <c r="W72" i="5" s="1"/>
  <c r="U799" i="4"/>
  <c r="V72" i="5" s="1"/>
  <c r="P799" i="4"/>
  <c r="Q72" i="5" s="1"/>
  <c r="AJ747" i="4"/>
  <c r="AK67" i="5" s="1"/>
  <c r="AJ728" i="4"/>
  <c r="AJ728" i="10" s="1"/>
  <c r="AH747" i="4"/>
  <c r="AI67" i="5" s="1"/>
  <c r="AH728" i="4"/>
  <c r="AH728" i="10" s="1"/>
  <c r="AI799" i="4"/>
  <c r="AJ72" i="5" s="1"/>
  <c r="AG799" i="4"/>
  <c r="AH72" i="5" s="1"/>
  <c r="Z731" i="4"/>
  <c r="Y732" i="4"/>
  <c r="V267" i="4"/>
  <c r="P598" i="4"/>
  <c r="AN273" i="4"/>
  <c r="AN273" i="10" s="1"/>
  <c r="W405" i="4"/>
  <c r="AC405" i="4"/>
  <c r="AL293" i="4"/>
  <c r="AL313" i="4"/>
  <c r="AM33" i="5" s="1"/>
  <c r="AG472" i="4"/>
  <c r="AH46" i="5" s="1"/>
  <c r="AC472" i="4"/>
  <c r="AD46" i="5" s="1"/>
  <c r="AN524" i="4"/>
  <c r="AO50" i="5" s="1"/>
  <c r="AN504" i="4"/>
  <c r="AD504" i="4"/>
  <c r="AD524" i="4"/>
  <c r="AE50" i="5" s="1"/>
  <c r="Q524" i="4"/>
  <c r="R50" i="5" s="1"/>
  <c r="Q504" i="4"/>
  <c r="AK729" i="4"/>
  <c r="R298" i="4"/>
  <c r="R298" i="10" s="1"/>
  <c r="P298" i="4"/>
  <c r="P298" i="10" s="1"/>
  <c r="T400" i="4"/>
  <c r="T400" i="10" s="1"/>
  <c r="T420" i="4"/>
  <c r="U42" i="5" s="1"/>
  <c r="S747" i="4"/>
  <c r="T67" i="5" s="1"/>
  <c r="S728" i="4"/>
  <c r="S728" i="10" s="1"/>
  <c r="AD598" i="4"/>
  <c r="AF598" i="4"/>
  <c r="T273" i="4"/>
  <c r="T273" i="10" s="1"/>
  <c r="R273" i="4"/>
  <c r="R273" i="10" s="1"/>
  <c r="R405" i="4"/>
  <c r="Q405" i="4"/>
  <c r="AJ313" i="4"/>
  <c r="AK33" i="5" s="1"/>
  <c r="AJ293" i="4"/>
  <c r="AI293" i="4"/>
  <c r="AI313" i="4"/>
  <c r="AJ33" i="5" s="1"/>
  <c r="AC313" i="4"/>
  <c r="AD33" i="5" s="1"/>
  <c r="AC293" i="4"/>
  <c r="AJ472" i="4"/>
  <c r="AK46" i="5" s="1"/>
  <c r="AI472" i="4"/>
  <c r="AJ46" i="5" s="1"/>
  <c r="AJ524" i="4"/>
  <c r="AK50" i="5" s="1"/>
  <c r="AJ504" i="4"/>
  <c r="AI504" i="4"/>
  <c r="AI524" i="4"/>
  <c r="AJ50" i="5" s="1"/>
  <c r="S729" i="4"/>
  <c r="Q729" i="4"/>
  <c r="AD298" i="4"/>
  <c r="AD298" i="10" s="1"/>
  <c r="AF400" i="4"/>
  <c r="AF400" i="10" s="1"/>
  <c r="AF420" i="4"/>
  <c r="AG42" i="5" s="1"/>
  <c r="P747" i="4"/>
  <c r="Q67" i="5" s="1"/>
  <c r="P728" i="4"/>
  <c r="P728" i="10" s="1"/>
  <c r="O747" i="4"/>
  <c r="P67" i="5" s="1"/>
  <c r="O728" i="4"/>
  <c r="O728" i="10" s="1"/>
  <c r="N747" i="4"/>
  <c r="O67" i="5" s="1"/>
  <c r="N728" i="4"/>
  <c r="Y747" i="4"/>
  <c r="Z67" i="5" s="1"/>
  <c r="Y728" i="4"/>
  <c r="O799" i="4"/>
  <c r="P72" i="5" s="1"/>
  <c r="N799" i="4"/>
  <c r="O72" i="5" s="1"/>
  <c r="M799" i="4"/>
  <c r="N72" i="5" s="1"/>
  <c r="AB799" i="4"/>
  <c r="AC72" i="5" s="1"/>
  <c r="Z598" i="4"/>
  <c r="AB598" i="4"/>
  <c r="AC273" i="4"/>
  <c r="AE273" i="4"/>
  <c r="AE405" i="4"/>
  <c r="P405" i="4"/>
  <c r="AF313" i="4"/>
  <c r="AG33" i="5" s="1"/>
  <c r="AF293" i="4"/>
  <c r="AF293" i="10" s="1"/>
  <c r="AE293" i="4"/>
  <c r="AE313" i="4"/>
  <c r="AF33" i="5" s="1"/>
  <c r="M313" i="4"/>
  <c r="N33" i="5" s="1"/>
  <c r="AF472" i="4"/>
  <c r="AG46" i="5" s="1"/>
  <c r="AE472" i="4"/>
  <c r="AF46" i="5" s="1"/>
  <c r="AE524" i="4"/>
  <c r="AF50" i="5" s="1"/>
  <c r="AE504" i="4"/>
  <c r="O729" i="4"/>
  <c r="M729" i="4"/>
  <c r="AQ298" i="4"/>
  <c r="AQ298" i="10" s="1"/>
  <c r="AO298" i="4"/>
  <c r="AO298" i="10" s="1"/>
  <c r="AO420" i="4"/>
  <c r="AP42" i="5" s="1"/>
  <c r="AO400" i="4"/>
  <c r="AO400" i="10" s="1"/>
  <c r="AL420" i="4"/>
  <c r="AM42" i="5" s="1"/>
  <c r="AL400" i="4"/>
  <c r="AL400" i="10" s="1"/>
  <c r="AA747" i="4"/>
  <c r="AB67" i="5" s="1"/>
  <c r="AA728" i="4"/>
  <c r="AC747" i="4"/>
  <c r="AD67" i="5" s="1"/>
  <c r="AC728" i="4"/>
  <c r="AA352" i="4"/>
  <c r="AB36" i="5" s="1"/>
  <c r="AA609" i="4"/>
  <c r="AA609" i="10" s="1"/>
  <c r="AB657" i="4"/>
  <c r="AC61" i="5" s="1"/>
  <c r="M406" i="4"/>
  <c r="O401" i="4"/>
  <c r="M401" i="4"/>
  <c r="AP404" i="4"/>
  <c r="N267" i="4"/>
  <c r="AL352" i="4"/>
  <c r="AM36" i="5" s="1"/>
  <c r="AH609" i="4"/>
  <c r="AH609" i="10" s="1"/>
  <c r="U657" i="4"/>
  <c r="V61" i="5" s="1"/>
  <c r="X657" i="4"/>
  <c r="Y61" i="5" s="1"/>
  <c r="W657" i="4"/>
  <c r="X61" i="5" s="1"/>
  <c r="Z657" i="4"/>
  <c r="AA61" i="5" s="1"/>
  <c r="AO406" i="4"/>
  <c r="AQ406" i="4"/>
  <c r="AQ401" i="4"/>
  <c r="AO401" i="4"/>
  <c r="AQ404" i="4"/>
  <c r="AK404" i="4"/>
  <c r="AE734" i="4"/>
  <c r="AA267" i="4"/>
  <c r="AR267" i="4"/>
  <c r="U352" i="4"/>
  <c r="V36" i="5" s="1"/>
  <c r="Y352" i="4"/>
  <c r="Z36" i="5" s="1"/>
  <c r="U609" i="4"/>
  <c r="U609" i="10" s="1"/>
  <c r="AG657" i="4"/>
  <c r="AH61" i="5" s="1"/>
  <c r="AI657" i="4"/>
  <c r="AJ61" i="5" s="1"/>
  <c r="AD657" i="4"/>
  <c r="AE61" i="5" s="1"/>
  <c r="AL406" i="4"/>
  <c r="AE406" i="4"/>
  <c r="AN401" i="4"/>
  <c r="AL401" i="4"/>
  <c r="AN404" i="4"/>
  <c r="AG404" i="4"/>
  <c r="AF297" i="4"/>
  <c r="AF297" i="10" s="1"/>
  <c r="M352" i="4"/>
  <c r="N36" i="5" s="1"/>
  <c r="Q352" i="4"/>
  <c r="R36" i="5" s="1"/>
  <c r="V609" i="4"/>
  <c r="V609" i="10" s="1"/>
  <c r="AC657" i="4"/>
  <c r="AD61" i="5" s="1"/>
  <c r="AE657" i="4"/>
  <c r="AF61" i="5" s="1"/>
  <c r="N657" i="4"/>
  <c r="O61" i="5" s="1"/>
  <c r="AH406" i="4"/>
  <c r="W406" i="4"/>
  <c r="AJ401" i="4"/>
  <c r="AH401" i="4"/>
  <c r="AJ404" i="4"/>
  <c r="Y404" i="4"/>
  <c r="AJ732" i="4"/>
  <c r="AI267" i="4"/>
  <c r="AG267" i="4"/>
  <c r="AG267" i="10" s="1"/>
  <c r="AF267" i="4"/>
  <c r="AL598" i="4"/>
  <c r="AN598" i="4"/>
  <c r="AP293" i="4"/>
  <c r="AP313" i="4"/>
  <c r="AQ33" i="5" s="1"/>
  <c r="AO472" i="4"/>
  <c r="AP46" i="5" s="1"/>
  <c r="AK472" i="4"/>
  <c r="AL46" i="5" s="1"/>
  <c r="AL504" i="4"/>
  <c r="AL524" i="4"/>
  <c r="AM50" i="5" s="1"/>
  <c r="AG524" i="4"/>
  <c r="AH50" i="5" s="1"/>
  <c r="AG504" i="4"/>
  <c r="AN400" i="4"/>
  <c r="AN400" i="10" s="1"/>
  <c r="AN420" i="4"/>
  <c r="AO42" i="5" s="1"/>
  <c r="W747" i="4"/>
  <c r="X67" i="5" s="1"/>
  <c r="W728" i="4"/>
  <c r="W728" i="10" s="1"/>
  <c r="AN734" i="4"/>
  <c r="AK731" i="4"/>
  <c r="AN732" i="4"/>
  <c r="AM267" i="4"/>
  <c r="AK267" i="4"/>
  <c r="T267" i="4"/>
  <c r="Q598" i="4"/>
  <c r="O598" i="4"/>
  <c r="X273" i="4"/>
  <c r="X273" i="10" s="1"/>
  <c r="AL405" i="4"/>
  <c r="X272" i="4"/>
  <c r="X272" i="10" s="1"/>
  <c r="AN313" i="4"/>
  <c r="AO33" i="5" s="1"/>
  <c r="AN293" i="4"/>
  <c r="AM293" i="4"/>
  <c r="AM313" i="4"/>
  <c r="AN33" i="5" s="1"/>
  <c r="Q313" i="4"/>
  <c r="R33" i="5" s="1"/>
  <c r="Q293" i="4"/>
  <c r="AN472" i="4"/>
  <c r="AO46" i="5" s="1"/>
  <c r="AM472" i="4"/>
  <c r="AN46" i="5" s="1"/>
  <c r="AM524" i="4"/>
  <c r="AN50" i="5" s="1"/>
  <c r="AM504" i="4"/>
  <c r="W729" i="4"/>
  <c r="U729" i="4"/>
  <c r="AG298" i="4"/>
  <c r="AG298" i="10" s="1"/>
  <c r="AG420" i="4"/>
  <c r="AH42" i="5" s="1"/>
  <c r="AG400" i="4"/>
  <c r="AG400" i="10" s="1"/>
  <c r="O400" i="4"/>
  <c r="O400" i="10" s="1"/>
  <c r="O420" i="4"/>
  <c r="P42" i="5" s="1"/>
  <c r="T747" i="4"/>
  <c r="U67" i="5" s="1"/>
  <c r="T728" i="4"/>
  <c r="R747" i="4"/>
  <c r="S67" i="5" s="1"/>
  <c r="R728" i="4"/>
  <c r="S799" i="4"/>
  <c r="T72" i="5" s="1"/>
  <c r="Q799" i="4"/>
  <c r="R72" i="5" s="1"/>
  <c r="N598" i="4"/>
  <c r="S598" i="4"/>
  <c r="AG273" i="4"/>
  <c r="AG273" i="10" s="1"/>
  <c r="AI405" i="4"/>
  <c r="X405" i="4"/>
  <c r="R293" i="4"/>
  <c r="R313" i="4"/>
  <c r="S33" i="5" s="1"/>
  <c r="V472" i="4"/>
  <c r="W46" i="5" s="1"/>
  <c r="Z472" i="4"/>
  <c r="AA46" i="5" s="1"/>
  <c r="U524" i="4"/>
  <c r="V50" i="5" s="1"/>
  <c r="U504" i="4"/>
  <c r="AH504" i="4"/>
  <c r="AH524" i="4"/>
  <c r="AI50" i="5" s="1"/>
  <c r="AH729" i="4"/>
  <c r="AF729" i="4"/>
  <c r="N298" i="4"/>
  <c r="N298" i="10" s="1"/>
  <c r="M420" i="4"/>
  <c r="N42" i="5" s="1"/>
  <c r="R420" i="4"/>
  <c r="S42" i="5" s="1"/>
  <c r="R400" i="4"/>
  <c r="R400" i="10" s="1"/>
  <c r="AQ747" i="4"/>
  <c r="AR67" i="5" s="1"/>
  <c r="AQ728" i="4"/>
  <c r="AK747" i="4"/>
  <c r="AL67" i="5" s="1"/>
  <c r="AK728" i="4"/>
  <c r="AK728" i="10" s="1"/>
  <c r="AA799" i="4"/>
  <c r="AB72" i="5" s="1"/>
  <c r="AO799" i="4"/>
  <c r="AP72" i="5" s="1"/>
  <c r="AN799" i="4"/>
  <c r="AO72" i="5" s="1"/>
  <c r="AO598" i="4"/>
  <c r="AM598" i="4"/>
  <c r="AQ270" i="4"/>
  <c r="AQ270" i="10" s="1"/>
  <c r="M273" i="4"/>
  <c r="O273" i="4"/>
  <c r="O405" i="4"/>
  <c r="M405" i="4"/>
  <c r="N293" i="4"/>
  <c r="N313" i="4"/>
  <c r="O33" i="5" s="1"/>
  <c r="N472" i="4"/>
  <c r="O46" i="5" s="1"/>
  <c r="R472" i="4"/>
  <c r="S46" i="5" s="1"/>
  <c r="P524" i="4"/>
  <c r="Q50" i="5" s="1"/>
  <c r="P504" i="4"/>
  <c r="M524" i="4"/>
  <c r="N50" i="5" s="1"/>
  <c r="R504" i="4"/>
  <c r="R524" i="4"/>
  <c r="S50" i="5" s="1"/>
  <c r="AD729" i="4"/>
  <c r="P729" i="4"/>
  <c r="AR400" i="4"/>
  <c r="AR400" i="10" s="1"/>
  <c r="AR420" i="4"/>
  <c r="AS42" i="5" s="1"/>
  <c r="AQ400" i="4"/>
  <c r="AQ400" i="10" s="1"/>
  <c r="AQ420" i="4"/>
  <c r="AR42" i="5" s="1"/>
  <c r="AQ807" i="3"/>
  <c r="AQ794" i="3" s="1"/>
  <c r="AN807" i="3"/>
  <c r="AN794" i="3" s="1"/>
  <c r="AF807" i="3"/>
  <c r="AF794" i="3" s="1"/>
  <c r="X807" i="3"/>
  <c r="X794" i="3" s="1"/>
  <c r="P807" i="3"/>
  <c r="P794" i="3" s="1"/>
  <c r="AK807" i="3"/>
  <c r="AK794" i="3" s="1"/>
  <c r="AC807" i="3"/>
  <c r="AC794" i="3" s="1"/>
  <c r="U807" i="3"/>
  <c r="U794" i="3" s="1"/>
  <c r="M807" i="3"/>
  <c r="M794" i="3" s="1"/>
  <c r="AJ807" i="3"/>
  <c r="AJ794" i="3" s="1"/>
  <c r="AB807" i="3"/>
  <c r="AB794" i="3" s="1"/>
  <c r="T807" i="3"/>
  <c r="T794" i="3" s="1"/>
  <c r="L807" i="3"/>
  <c r="L794" i="3" s="1"/>
  <c r="Y807" i="3"/>
  <c r="Y794" i="3" s="1"/>
  <c r="Q807" i="3"/>
  <c r="Q794" i="3" s="1"/>
  <c r="AO807" i="3"/>
  <c r="AO794" i="3" s="1"/>
  <c r="AG807" i="3"/>
  <c r="AG794" i="3" s="1"/>
  <c r="R807" i="3"/>
  <c r="R794" i="3" s="1"/>
  <c r="AH807" i="3"/>
  <c r="AH794" i="3" s="1"/>
  <c r="AA807" i="3"/>
  <c r="AA794" i="3" s="1"/>
  <c r="V807" i="3"/>
  <c r="V794" i="3" s="1"/>
  <c r="AL807" i="3"/>
  <c r="AL794" i="3" s="1"/>
  <c r="O807" i="3"/>
  <c r="O794" i="3" s="1"/>
  <c r="AE807" i="3"/>
  <c r="AE794" i="3" s="1"/>
  <c r="Z807" i="3"/>
  <c r="Z794" i="3" s="1"/>
  <c r="AP807" i="3"/>
  <c r="AP794" i="3" s="1"/>
  <c r="S807" i="3"/>
  <c r="S794" i="3" s="1"/>
  <c r="AI807" i="3"/>
  <c r="AI794" i="3" s="1"/>
  <c r="N807" i="3"/>
  <c r="N794" i="3" s="1"/>
  <c r="AD807" i="3"/>
  <c r="AD794" i="3" s="1"/>
  <c r="W807" i="3"/>
  <c r="W794" i="3" s="1"/>
  <c r="AM807" i="3"/>
  <c r="AM794" i="3" s="1"/>
  <c r="AQ811" i="3"/>
  <c r="AQ798" i="3" s="1"/>
  <c r="AN811" i="3"/>
  <c r="AN798" i="3" s="1"/>
  <c r="AF811" i="3"/>
  <c r="AF798" i="3" s="1"/>
  <c r="X811" i="3"/>
  <c r="X798" i="3" s="1"/>
  <c r="P811" i="3"/>
  <c r="P798" i="3" s="1"/>
  <c r="AK811" i="3"/>
  <c r="AK798" i="3" s="1"/>
  <c r="AC811" i="3"/>
  <c r="AC798" i="3" s="1"/>
  <c r="U811" i="3"/>
  <c r="U798" i="3" s="1"/>
  <c r="M811" i="3"/>
  <c r="M798" i="3" s="1"/>
  <c r="AJ811" i="3"/>
  <c r="AJ798" i="3" s="1"/>
  <c r="AB811" i="3"/>
  <c r="AB798" i="3" s="1"/>
  <c r="T811" i="3"/>
  <c r="T798" i="3" s="1"/>
  <c r="L811" i="3"/>
  <c r="L798" i="3" s="1"/>
  <c r="Q811" i="3"/>
  <c r="Q798" i="3" s="1"/>
  <c r="AO811" i="3"/>
  <c r="AO798" i="3" s="1"/>
  <c r="AG811" i="3"/>
  <c r="AG798" i="3" s="1"/>
  <c r="Y811" i="3"/>
  <c r="Y798" i="3" s="1"/>
  <c r="V811" i="3"/>
  <c r="V798" i="3" s="1"/>
  <c r="AL811" i="3"/>
  <c r="AL798" i="3" s="1"/>
  <c r="W811" i="3"/>
  <c r="W798" i="3" s="1"/>
  <c r="AM811" i="3"/>
  <c r="AM798" i="3" s="1"/>
  <c r="S811" i="3"/>
  <c r="S798" i="3" s="1"/>
  <c r="Z811" i="3"/>
  <c r="Z798" i="3" s="1"/>
  <c r="AP811" i="3"/>
  <c r="AP798" i="3" s="1"/>
  <c r="AA811" i="3"/>
  <c r="AA798" i="3" s="1"/>
  <c r="N811" i="3"/>
  <c r="N798" i="3" s="1"/>
  <c r="AD811" i="3"/>
  <c r="AD798" i="3" s="1"/>
  <c r="O811" i="3"/>
  <c r="O798" i="3" s="1"/>
  <c r="AE811" i="3"/>
  <c r="AE798" i="3" s="1"/>
  <c r="R811" i="3"/>
  <c r="R798" i="3" s="1"/>
  <c r="AH811" i="3"/>
  <c r="AH798" i="3" s="1"/>
  <c r="AI811" i="3"/>
  <c r="AI798" i="3" s="1"/>
  <c r="AQ810" i="3"/>
  <c r="AQ797" i="3" s="1"/>
  <c r="AP810" i="3"/>
  <c r="AP797" i="3" s="1"/>
  <c r="AK810" i="3"/>
  <c r="AK797" i="3" s="1"/>
  <c r="AF810" i="3"/>
  <c r="AF797" i="3" s="1"/>
  <c r="Z810" i="3"/>
  <c r="Z797" i="3" s="1"/>
  <c r="U810" i="3"/>
  <c r="U797" i="3" s="1"/>
  <c r="P810" i="3"/>
  <c r="P797" i="3" s="1"/>
  <c r="AO810" i="3"/>
  <c r="AO797" i="3" s="1"/>
  <c r="AJ810" i="3"/>
  <c r="AJ797" i="3" s="1"/>
  <c r="AD810" i="3"/>
  <c r="AD797" i="3" s="1"/>
  <c r="Y810" i="3"/>
  <c r="Y797" i="3" s="1"/>
  <c r="T810" i="3"/>
  <c r="T797" i="3" s="1"/>
  <c r="N810" i="3"/>
  <c r="N797" i="3" s="1"/>
  <c r="AN810" i="3"/>
  <c r="AN797" i="3" s="1"/>
  <c r="AH810" i="3"/>
  <c r="AH797" i="3" s="1"/>
  <c r="AC810" i="3"/>
  <c r="AC797" i="3" s="1"/>
  <c r="X810" i="3"/>
  <c r="X797" i="3" s="1"/>
  <c r="R810" i="3"/>
  <c r="R797" i="3" s="1"/>
  <c r="M810" i="3"/>
  <c r="M797" i="3" s="1"/>
  <c r="AB810" i="3"/>
  <c r="AB797" i="3" s="1"/>
  <c r="V810" i="3"/>
  <c r="V797" i="3" s="1"/>
  <c r="AL810" i="3"/>
  <c r="AL797" i="3" s="1"/>
  <c r="Q810" i="3"/>
  <c r="Q797" i="3" s="1"/>
  <c r="AG810" i="3"/>
  <c r="AG797" i="3" s="1"/>
  <c r="L810" i="3"/>
  <c r="L797" i="3" s="1"/>
  <c r="S810" i="3"/>
  <c r="S797" i="3" s="1"/>
  <c r="AI810" i="3"/>
  <c r="AI797" i="3" s="1"/>
  <c r="W810" i="3"/>
  <c r="W797" i="3" s="1"/>
  <c r="AM810" i="3"/>
  <c r="AM797" i="3" s="1"/>
  <c r="AA810" i="3"/>
  <c r="AA797" i="3" s="1"/>
  <c r="O810" i="3"/>
  <c r="O797" i="3" s="1"/>
  <c r="AE810" i="3"/>
  <c r="AE797" i="3" s="1"/>
  <c r="AO805" i="3"/>
  <c r="AO792" i="3" s="1"/>
  <c r="AL805" i="3"/>
  <c r="AL792" i="3" s="1"/>
  <c r="V805" i="3"/>
  <c r="V792" i="3" s="1"/>
  <c r="AH805" i="3"/>
  <c r="AH792" i="3" s="1"/>
  <c r="R805" i="3"/>
  <c r="R792" i="3" s="1"/>
  <c r="AD805" i="3"/>
  <c r="AD792" i="3" s="1"/>
  <c r="N805" i="3"/>
  <c r="N792" i="3" s="1"/>
  <c r="AP805" i="3"/>
  <c r="AP792" i="3" s="1"/>
  <c r="Z805" i="3"/>
  <c r="Z792" i="3" s="1"/>
  <c r="O805" i="3"/>
  <c r="O792" i="3" s="1"/>
  <c r="AE805" i="3"/>
  <c r="AE792" i="3" s="1"/>
  <c r="L805" i="3"/>
  <c r="L792" i="3" s="1"/>
  <c r="AB805" i="3"/>
  <c r="AB792" i="3" s="1"/>
  <c r="U805" i="3"/>
  <c r="U792" i="3" s="1"/>
  <c r="AK805" i="3"/>
  <c r="AK792" i="3" s="1"/>
  <c r="S805" i="3"/>
  <c r="S792" i="3" s="1"/>
  <c r="AI805" i="3"/>
  <c r="AI792" i="3" s="1"/>
  <c r="P805" i="3"/>
  <c r="P792" i="3" s="1"/>
  <c r="AF805" i="3"/>
  <c r="AF792" i="3" s="1"/>
  <c r="Y805" i="3"/>
  <c r="Y792" i="3" s="1"/>
  <c r="W805" i="3"/>
  <c r="W792" i="3" s="1"/>
  <c r="AM805" i="3"/>
  <c r="AM792" i="3" s="1"/>
  <c r="T805" i="3"/>
  <c r="T792" i="3" s="1"/>
  <c r="AJ805" i="3"/>
  <c r="AJ792" i="3" s="1"/>
  <c r="M805" i="3"/>
  <c r="M792" i="3" s="1"/>
  <c r="AC805" i="3"/>
  <c r="AC792" i="3" s="1"/>
  <c r="AA805" i="3"/>
  <c r="AA792" i="3" s="1"/>
  <c r="AQ805" i="3"/>
  <c r="AQ792" i="3" s="1"/>
  <c r="X805" i="3"/>
  <c r="X792" i="3" s="1"/>
  <c r="AN805" i="3"/>
  <c r="AN792" i="3" s="1"/>
  <c r="Q805" i="3"/>
  <c r="Q792" i="3" s="1"/>
  <c r="AG805" i="3"/>
  <c r="AG792" i="3" s="1"/>
  <c r="AO809" i="3"/>
  <c r="AO796" i="3" s="1"/>
  <c r="AD809" i="3"/>
  <c r="AD796" i="3" s="1"/>
  <c r="N809" i="3"/>
  <c r="N796" i="3" s="1"/>
  <c r="AP809" i="3"/>
  <c r="AP796" i="3" s="1"/>
  <c r="Z809" i="3"/>
  <c r="Z796" i="3" s="1"/>
  <c r="AL809" i="3"/>
  <c r="AL796" i="3" s="1"/>
  <c r="V809" i="3"/>
  <c r="V796" i="3" s="1"/>
  <c r="AH809" i="3"/>
  <c r="AH796" i="3" s="1"/>
  <c r="R809" i="3"/>
  <c r="R796" i="3" s="1"/>
  <c r="O809" i="3"/>
  <c r="O796" i="3" s="1"/>
  <c r="AE809" i="3"/>
  <c r="AE796" i="3" s="1"/>
  <c r="P809" i="3"/>
  <c r="P796" i="3" s="1"/>
  <c r="AF809" i="3"/>
  <c r="AF796" i="3" s="1"/>
  <c r="Q809" i="3"/>
  <c r="Q796" i="3" s="1"/>
  <c r="AG809" i="3"/>
  <c r="AG796" i="3" s="1"/>
  <c r="AK809" i="3"/>
  <c r="AK796" i="3" s="1"/>
  <c r="S809" i="3"/>
  <c r="S796" i="3" s="1"/>
  <c r="AI809" i="3"/>
  <c r="AI796" i="3" s="1"/>
  <c r="T809" i="3"/>
  <c r="T796" i="3" s="1"/>
  <c r="AJ809" i="3"/>
  <c r="AJ796" i="3" s="1"/>
  <c r="U809" i="3"/>
  <c r="U796" i="3" s="1"/>
  <c r="W809" i="3"/>
  <c r="W796" i="3" s="1"/>
  <c r="AM809" i="3"/>
  <c r="AM796" i="3" s="1"/>
  <c r="X809" i="3"/>
  <c r="X796" i="3" s="1"/>
  <c r="AN809" i="3"/>
  <c r="AN796" i="3" s="1"/>
  <c r="Y809" i="3"/>
  <c r="Y796" i="3" s="1"/>
  <c r="AA809" i="3"/>
  <c r="AA796" i="3" s="1"/>
  <c r="AQ809" i="3"/>
  <c r="AQ796" i="3" s="1"/>
  <c r="L809" i="3"/>
  <c r="L796" i="3" s="1"/>
  <c r="AB809" i="3"/>
  <c r="AB796" i="3" s="1"/>
  <c r="M809" i="3"/>
  <c r="M796" i="3" s="1"/>
  <c r="AC809" i="3"/>
  <c r="AC796" i="3" s="1"/>
  <c r="AQ806" i="3"/>
  <c r="AQ793" i="3" s="1"/>
  <c r="AP806" i="3"/>
  <c r="AP793" i="3" s="1"/>
  <c r="AO806" i="3"/>
  <c r="AO793" i="3" s="1"/>
  <c r="AJ806" i="3"/>
  <c r="AJ793" i="3" s="1"/>
  <c r="AN806" i="3"/>
  <c r="AN793" i="3" s="1"/>
  <c r="AH806" i="3"/>
  <c r="AH793" i="3" s="1"/>
  <c r="AK806" i="3"/>
  <c r="AK793" i="3" s="1"/>
  <c r="AC806" i="3"/>
  <c r="AC793" i="3" s="1"/>
  <c r="X806" i="3"/>
  <c r="X793" i="3" s="1"/>
  <c r="R806" i="3"/>
  <c r="R793" i="3" s="1"/>
  <c r="M806" i="3"/>
  <c r="M793" i="3" s="1"/>
  <c r="AG806" i="3"/>
  <c r="AG793" i="3" s="1"/>
  <c r="AB806" i="3"/>
  <c r="AB793" i="3" s="1"/>
  <c r="V806" i="3"/>
  <c r="V793" i="3" s="1"/>
  <c r="Q806" i="3"/>
  <c r="Q793" i="3" s="1"/>
  <c r="AF806" i="3"/>
  <c r="AF793" i="3" s="1"/>
  <c r="Z806" i="3"/>
  <c r="Z793" i="3" s="1"/>
  <c r="U806" i="3"/>
  <c r="U793" i="3" s="1"/>
  <c r="P806" i="3"/>
  <c r="P793" i="3" s="1"/>
  <c r="AL806" i="3"/>
  <c r="AL793" i="3" s="1"/>
  <c r="AD806" i="3"/>
  <c r="AD793" i="3" s="1"/>
  <c r="Y806" i="3"/>
  <c r="Y793" i="3" s="1"/>
  <c r="T806" i="3"/>
  <c r="T793" i="3" s="1"/>
  <c r="N806" i="3"/>
  <c r="N793" i="3" s="1"/>
  <c r="O806" i="3"/>
  <c r="O793" i="3" s="1"/>
  <c r="AE806" i="3"/>
  <c r="AE793" i="3" s="1"/>
  <c r="S806" i="3"/>
  <c r="S793" i="3" s="1"/>
  <c r="AI806" i="3"/>
  <c r="AI793" i="3" s="1"/>
  <c r="W806" i="3"/>
  <c r="W793" i="3" s="1"/>
  <c r="AM806" i="3"/>
  <c r="AM793" i="3" s="1"/>
  <c r="AA806" i="3"/>
  <c r="AA793" i="3" s="1"/>
  <c r="AP808" i="3"/>
  <c r="AP795" i="3" s="1"/>
  <c r="O808" i="3"/>
  <c r="O795" i="3" s="1"/>
  <c r="AE808" i="3"/>
  <c r="AE795" i="3" s="1"/>
  <c r="L808" i="3"/>
  <c r="L795" i="3" s="1"/>
  <c r="AB808" i="3"/>
  <c r="AB795" i="3" s="1"/>
  <c r="Q808" i="3"/>
  <c r="Q795" i="3" s="1"/>
  <c r="AG808" i="3"/>
  <c r="AG795" i="3" s="1"/>
  <c r="N808" i="3"/>
  <c r="N795" i="3" s="1"/>
  <c r="AD808" i="3"/>
  <c r="AD795" i="3" s="1"/>
  <c r="AH808" i="3"/>
  <c r="AH795" i="3" s="1"/>
  <c r="S808" i="3"/>
  <c r="S795" i="3" s="1"/>
  <c r="AI808" i="3"/>
  <c r="AI795" i="3" s="1"/>
  <c r="P808" i="3"/>
  <c r="P795" i="3" s="1"/>
  <c r="AF808" i="3"/>
  <c r="AF795" i="3" s="1"/>
  <c r="U808" i="3"/>
  <c r="U795" i="3" s="1"/>
  <c r="AK808" i="3"/>
  <c r="AK795" i="3" s="1"/>
  <c r="R808" i="3"/>
  <c r="R795" i="3" s="1"/>
  <c r="W808" i="3"/>
  <c r="W795" i="3" s="1"/>
  <c r="AM808" i="3"/>
  <c r="AM795" i="3" s="1"/>
  <c r="T808" i="3"/>
  <c r="T795" i="3" s="1"/>
  <c r="AJ808" i="3"/>
  <c r="AJ795" i="3" s="1"/>
  <c r="Y808" i="3"/>
  <c r="Y795" i="3" s="1"/>
  <c r="AO808" i="3"/>
  <c r="AO795" i="3" s="1"/>
  <c r="V808" i="3"/>
  <c r="V795" i="3" s="1"/>
  <c r="AL808" i="3"/>
  <c r="AL795" i="3" s="1"/>
  <c r="AA808" i="3"/>
  <c r="AA795" i="3" s="1"/>
  <c r="AQ808" i="3"/>
  <c r="AQ795" i="3" s="1"/>
  <c r="X808" i="3"/>
  <c r="X795" i="3" s="1"/>
  <c r="AN808" i="3"/>
  <c r="AN795" i="3" s="1"/>
  <c r="M808" i="3"/>
  <c r="M795" i="3" s="1"/>
  <c r="AC808" i="3"/>
  <c r="AC795" i="3" s="1"/>
  <c r="Z808" i="3"/>
  <c r="Z795" i="3" s="1"/>
  <c r="AA641" i="3"/>
  <c r="S641" i="3"/>
  <c r="AI641" i="3"/>
  <c r="AQ641" i="3"/>
  <c r="L641" i="3"/>
  <c r="AB641" i="3"/>
  <c r="M641" i="3"/>
  <c r="AC641" i="3"/>
  <c r="AP641" i="3"/>
  <c r="AM641" i="3"/>
  <c r="AL641" i="3"/>
  <c r="P641" i="3"/>
  <c r="AF641" i="3"/>
  <c r="Q641" i="3"/>
  <c r="AG641" i="3"/>
  <c r="AH641" i="3"/>
  <c r="AE641" i="3"/>
  <c r="AD641" i="3"/>
  <c r="AN641" i="3"/>
  <c r="AO641" i="3"/>
  <c r="O641" i="3"/>
  <c r="N641" i="3"/>
  <c r="T641" i="3"/>
  <c r="AJ641" i="3"/>
  <c r="U641" i="3"/>
  <c r="AK641" i="3"/>
  <c r="Z641" i="3"/>
  <c r="W641" i="3"/>
  <c r="V641" i="3"/>
  <c r="X641" i="3"/>
  <c r="Y641" i="3"/>
  <c r="R641" i="3"/>
  <c r="T640" i="3"/>
  <c r="AJ640" i="3"/>
  <c r="AA640" i="3"/>
  <c r="AQ640" i="3"/>
  <c r="AI640" i="3"/>
  <c r="L640" i="3"/>
  <c r="AB640" i="3"/>
  <c r="S640" i="3"/>
  <c r="U640" i="3"/>
  <c r="AK640" i="3"/>
  <c r="V640" i="3"/>
  <c r="AL640" i="3"/>
  <c r="AN640" i="3"/>
  <c r="AM640" i="3"/>
  <c r="Y640" i="3"/>
  <c r="AO640" i="3"/>
  <c r="Z640" i="3"/>
  <c r="AP640" i="3"/>
  <c r="AF640" i="3"/>
  <c r="AE640" i="3"/>
  <c r="AG640" i="3"/>
  <c r="R640" i="3"/>
  <c r="M640" i="3"/>
  <c r="AC640" i="3"/>
  <c r="N640" i="3"/>
  <c r="AD640" i="3"/>
  <c r="X640" i="3"/>
  <c r="W640" i="3"/>
  <c r="Q640" i="3"/>
  <c r="AH640" i="3"/>
  <c r="P640" i="3"/>
  <c r="O640" i="3"/>
  <c r="M636" i="3"/>
  <c r="L636" i="3"/>
  <c r="T636" i="3"/>
  <c r="AB636" i="3"/>
  <c r="AJ636" i="3"/>
  <c r="AA636" i="3"/>
  <c r="O636" i="3"/>
  <c r="W636" i="3"/>
  <c r="AE636" i="3"/>
  <c r="AM636" i="3"/>
  <c r="AI636" i="3"/>
  <c r="P636" i="3"/>
  <c r="X636" i="3"/>
  <c r="AF636" i="3"/>
  <c r="AN636" i="3"/>
  <c r="S636" i="3"/>
  <c r="AQ636" i="3"/>
  <c r="AP636" i="3"/>
  <c r="Z636" i="3"/>
  <c r="AK636" i="3"/>
  <c r="U636" i="3"/>
  <c r="AL636" i="3"/>
  <c r="V636" i="3"/>
  <c r="AG636" i="3"/>
  <c r="Q636" i="3"/>
  <c r="AD636" i="3"/>
  <c r="Y636" i="3"/>
  <c r="AH636" i="3"/>
  <c r="R636" i="3"/>
  <c r="AC636" i="3"/>
  <c r="N636" i="3"/>
  <c r="AO636" i="3"/>
  <c r="N677" i="3"/>
  <c r="R677" i="3"/>
  <c r="V677" i="3"/>
  <c r="Z677" i="3"/>
  <c r="AD677" i="3"/>
  <c r="AH677" i="3"/>
  <c r="AL677" i="3"/>
  <c r="AP677" i="3"/>
  <c r="M677" i="3"/>
  <c r="Y677" i="3"/>
  <c r="AK677" i="3"/>
  <c r="O677" i="3"/>
  <c r="S677" i="3"/>
  <c r="W677" i="3"/>
  <c r="AA677" i="3"/>
  <c r="AE677" i="3"/>
  <c r="AI677" i="3"/>
  <c r="AM677" i="3"/>
  <c r="AQ677" i="3"/>
  <c r="Q677" i="3"/>
  <c r="AC677" i="3"/>
  <c r="AO677" i="3"/>
  <c r="L677" i="3"/>
  <c r="P677" i="3"/>
  <c r="T677" i="3"/>
  <c r="X677" i="3"/>
  <c r="AB677" i="3"/>
  <c r="AF677" i="3"/>
  <c r="AJ677" i="3"/>
  <c r="AN677" i="3"/>
  <c r="U677" i="3"/>
  <c r="AG677" i="3"/>
  <c r="AQ692" i="3"/>
  <c r="AK692" i="3"/>
  <c r="AC692" i="3"/>
  <c r="U692" i="3"/>
  <c r="M692" i="3"/>
  <c r="AJ692" i="3"/>
  <c r="AB692" i="3"/>
  <c r="T692" i="3"/>
  <c r="L692" i="3"/>
  <c r="AO692" i="3"/>
  <c r="AG692" i="3"/>
  <c r="Y692" i="3"/>
  <c r="Q692" i="3"/>
  <c r="AN692" i="3"/>
  <c r="AF692" i="3"/>
  <c r="X692" i="3"/>
  <c r="P692" i="3"/>
  <c r="V692" i="3"/>
  <c r="AL692" i="3"/>
  <c r="W692" i="3"/>
  <c r="AM692" i="3"/>
  <c r="Z692" i="3"/>
  <c r="AP692" i="3"/>
  <c r="AA692" i="3"/>
  <c r="N692" i="3"/>
  <c r="AD692" i="3"/>
  <c r="O692" i="3"/>
  <c r="AE692" i="3"/>
  <c r="R692" i="3"/>
  <c r="S692" i="3"/>
  <c r="AH692" i="3"/>
  <c r="AI692" i="3"/>
  <c r="AI688" i="3"/>
  <c r="X688" i="3"/>
  <c r="M688" i="3"/>
  <c r="AO688" i="3"/>
  <c r="AE688" i="3"/>
  <c r="T688" i="3"/>
  <c r="AN688" i="3"/>
  <c r="AC688" i="3"/>
  <c r="S688" i="3"/>
  <c r="Y688" i="3"/>
  <c r="L688" i="3"/>
  <c r="O688" i="3"/>
  <c r="AJ688" i="3"/>
  <c r="AD688" i="3"/>
  <c r="N688" i="3"/>
  <c r="AF688" i="3"/>
  <c r="W688" i="3"/>
  <c r="R688" i="3"/>
  <c r="AM688" i="3"/>
  <c r="AP688" i="3"/>
  <c r="Z688" i="3"/>
  <c r="P688" i="3"/>
  <c r="AK688" i="3"/>
  <c r="AB688" i="3"/>
  <c r="AA688" i="3"/>
  <c r="AL688" i="3"/>
  <c r="V688" i="3"/>
  <c r="U688" i="3"/>
  <c r="AQ688" i="3"/>
  <c r="AG688" i="3"/>
  <c r="AH688" i="3"/>
  <c r="Q688" i="3"/>
  <c r="AQ702" i="3"/>
  <c r="W702" i="3"/>
  <c r="L702" i="3"/>
  <c r="AM702" i="3"/>
  <c r="T702" i="3"/>
  <c r="AI702" i="3"/>
  <c r="P702" i="3"/>
  <c r="O702" i="3"/>
  <c r="AA702" i="3"/>
  <c r="AP702" i="3"/>
  <c r="Z702" i="3"/>
  <c r="AO702" i="3"/>
  <c r="Y702" i="3"/>
  <c r="AN702" i="3"/>
  <c r="X702" i="3"/>
  <c r="AD702" i="3"/>
  <c r="M702" i="3"/>
  <c r="AL702" i="3"/>
  <c r="V702" i="3"/>
  <c r="AK702" i="3"/>
  <c r="U702" i="3"/>
  <c r="AJ702" i="3"/>
  <c r="S702" i="3"/>
  <c r="N702" i="3"/>
  <c r="AB702" i="3"/>
  <c r="AH702" i="3"/>
  <c r="R702" i="3"/>
  <c r="AG702" i="3"/>
  <c r="Q702" i="3"/>
  <c r="AF702" i="3"/>
  <c r="AE702" i="3"/>
  <c r="AC702" i="3"/>
  <c r="AI689" i="3"/>
  <c r="Z689" i="3"/>
  <c r="R689" i="3"/>
  <c r="AQ689" i="3"/>
  <c r="AH689" i="3"/>
  <c r="W689" i="3"/>
  <c r="O689" i="3"/>
  <c r="AP689" i="3"/>
  <c r="AE689" i="3"/>
  <c r="T689" i="3"/>
  <c r="N689" i="3"/>
  <c r="L689" i="3"/>
  <c r="AM689" i="3"/>
  <c r="AA689" i="3"/>
  <c r="S689" i="3"/>
  <c r="AO689" i="3"/>
  <c r="Y689" i="3"/>
  <c r="AN689" i="3"/>
  <c r="X689" i="3"/>
  <c r="AL689" i="3"/>
  <c r="AB689" i="3"/>
  <c r="AK689" i="3"/>
  <c r="U689" i="3"/>
  <c r="AJ689" i="3"/>
  <c r="P689" i="3"/>
  <c r="AC689" i="3"/>
  <c r="AD689" i="3"/>
  <c r="AG689" i="3"/>
  <c r="Q689" i="3"/>
  <c r="AF689" i="3"/>
  <c r="V689" i="3"/>
  <c r="M689" i="3"/>
  <c r="AQ715" i="3"/>
  <c r="AJ715" i="3"/>
  <c r="T715" i="3"/>
  <c r="AB715" i="3"/>
  <c r="L715" i="3"/>
  <c r="AN715" i="3"/>
  <c r="AF715" i="3"/>
  <c r="X715" i="3"/>
  <c r="P715" i="3"/>
  <c r="M715" i="3"/>
  <c r="AC715" i="3"/>
  <c r="Q715" i="3"/>
  <c r="AK715" i="3"/>
  <c r="N715" i="3"/>
  <c r="AD715" i="3"/>
  <c r="S715" i="3"/>
  <c r="AI715" i="3"/>
  <c r="AG715" i="3"/>
  <c r="AP715" i="3"/>
  <c r="O715" i="3"/>
  <c r="U715" i="3"/>
  <c r="AO715" i="3"/>
  <c r="R715" i="3"/>
  <c r="AH715" i="3"/>
  <c r="W715" i="3"/>
  <c r="AM715" i="3"/>
  <c r="AE715" i="3"/>
  <c r="Y715" i="3"/>
  <c r="V715" i="3"/>
  <c r="AL715" i="3"/>
  <c r="AA715" i="3"/>
  <c r="Z715" i="3"/>
  <c r="AN727" i="3"/>
  <c r="L727" i="3"/>
  <c r="M727" i="3"/>
  <c r="AK727" i="3"/>
  <c r="U727" i="3"/>
  <c r="AG727" i="3"/>
  <c r="Q727" i="3"/>
  <c r="AC727" i="3"/>
  <c r="AO727" i="3"/>
  <c r="Y727" i="3"/>
  <c r="R727" i="3"/>
  <c r="AH727" i="3"/>
  <c r="O727" i="3"/>
  <c r="AE727" i="3"/>
  <c r="P727" i="3"/>
  <c r="AF727" i="3"/>
  <c r="V727" i="3"/>
  <c r="AL727" i="3"/>
  <c r="Z727" i="3"/>
  <c r="AP727" i="3"/>
  <c r="W727" i="3"/>
  <c r="AM727" i="3"/>
  <c r="X727" i="3"/>
  <c r="AD727" i="3"/>
  <c r="AQ727" i="3"/>
  <c r="AI727" i="3"/>
  <c r="S727" i="3"/>
  <c r="T727" i="3"/>
  <c r="AJ727" i="3"/>
  <c r="AA727" i="3"/>
  <c r="AB727" i="3"/>
  <c r="N727" i="3"/>
  <c r="AQ785" i="3"/>
  <c r="AJ785" i="3"/>
  <c r="T785" i="3"/>
  <c r="AF785" i="3"/>
  <c r="P785" i="3"/>
  <c r="AB785" i="3"/>
  <c r="L785" i="3"/>
  <c r="AN785" i="3"/>
  <c r="X785" i="3"/>
  <c r="M785" i="3"/>
  <c r="AC785" i="3"/>
  <c r="N785" i="3"/>
  <c r="AD785" i="3"/>
  <c r="O785" i="3"/>
  <c r="AE785" i="3"/>
  <c r="Q785" i="3"/>
  <c r="AG785" i="3"/>
  <c r="R785" i="3"/>
  <c r="AH785" i="3"/>
  <c r="S785" i="3"/>
  <c r="AI785" i="3"/>
  <c r="U785" i="3"/>
  <c r="AK785" i="3"/>
  <c r="V785" i="3"/>
  <c r="AL785" i="3"/>
  <c r="W785" i="3"/>
  <c r="AM785" i="3"/>
  <c r="AP785" i="3"/>
  <c r="Z785" i="3"/>
  <c r="Y785" i="3"/>
  <c r="AA785" i="3"/>
  <c r="AO785" i="3"/>
  <c r="AM768" i="3"/>
  <c r="AE768" i="3"/>
  <c r="X768" i="3"/>
  <c r="R768" i="3"/>
  <c r="AJ768" i="3"/>
  <c r="AD768" i="3"/>
  <c r="W768" i="3"/>
  <c r="O768" i="3"/>
  <c r="L768" i="3"/>
  <c r="AP768" i="3"/>
  <c r="AI768" i="3"/>
  <c r="AB768" i="3"/>
  <c r="T768" i="3"/>
  <c r="N768" i="3"/>
  <c r="S768" i="3"/>
  <c r="AN768" i="3"/>
  <c r="AH768" i="3"/>
  <c r="Z768" i="3"/>
  <c r="AO768" i="3"/>
  <c r="Y768" i="3"/>
  <c r="P768" i="3"/>
  <c r="AL768" i="3"/>
  <c r="AK768" i="3"/>
  <c r="U768" i="3"/>
  <c r="V768" i="3"/>
  <c r="AQ768" i="3"/>
  <c r="AG768" i="3"/>
  <c r="Q768" i="3"/>
  <c r="AA768" i="3"/>
  <c r="AC768" i="3"/>
  <c r="M768" i="3"/>
  <c r="AF768" i="3"/>
  <c r="AN757" i="3"/>
  <c r="AK757" i="3"/>
  <c r="AC757" i="3"/>
  <c r="U757" i="3"/>
  <c r="P757" i="3"/>
  <c r="AP757" i="3"/>
  <c r="AH757" i="3"/>
  <c r="Z757" i="3"/>
  <c r="T757" i="3"/>
  <c r="N757" i="3"/>
  <c r="AO757" i="3"/>
  <c r="AG757" i="3"/>
  <c r="Y757" i="3"/>
  <c r="R757" i="3"/>
  <c r="M757" i="3"/>
  <c r="V757" i="3"/>
  <c r="Q757" i="3"/>
  <c r="AL757" i="3"/>
  <c r="L757" i="3"/>
  <c r="AD757" i="3"/>
  <c r="W757" i="3"/>
  <c r="AM757" i="3"/>
  <c r="AF757" i="3"/>
  <c r="AA757" i="3"/>
  <c r="AQ757" i="3"/>
  <c r="AJ757" i="3"/>
  <c r="O757" i="3"/>
  <c r="AE757" i="3"/>
  <c r="X757" i="3"/>
  <c r="S757" i="3"/>
  <c r="AB757" i="3"/>
  <c r="AI757" i="3"/>
  <c r="AO782" i="3"/>
  <c r="AH782" i="3"/>
  <c r="R782" i="3"/>
  <c r="AD782" i="3"/>
  <c r="N782" i="3"/>
  <c r="AP782" i="3"/>
  <c r="Z782" i="3"/>
  <c r="AL782" i="3"/>
  <c r="V782" i="3"/>
  <c r="X782" i="3"/>
  <c r="AN782" i="3"/>
  <c r="AA782" i="3"/>
  <c r="AQ782" i="3"/>
  <c r="U782" i="3"/>
  <c r="AK782" i="3"/>
  <c r="L782" i="3"/>
  <c r="AB782" i="3"/>
  <c r="O782" i="3"/>
  <c r="AE782" i="3"/>
  <c r="Y782" i="3"/>
  <c r="P782" i="3"/>
  <c r="AF782" i="3"/>
  <c r="S782" i="3"/>
  <c r="AI782" i="3"/>
  <c r="M782" i="3"/>
  <c r="AC782" i="3"/>
  <c r="AJ782" i="3"/>
  <c r="AG782" i="3"/>
  <c r="T782" i="3"/>
  <c r="W782" i="3"/>
  <c r="AM782" i="3"/>
  <c r="Q782" i="3"/>
  <c r="AP769" i="3"/>
  <c r="M769" i="3"/>
  <c r="AH769" i="3"/>
  <c r="N769" i="3"/>
  <c r="AI769" i="3"/>
  <c r="Z769" i="3"/>
  <c r="AJ769" i="3"/>
  <c r="T769" i="3"/>
  <c r="V769" i="3"/>
  <c r="AQ769" i="3"/>
  <c r="R769" i="3"/>
  <c r="AM769" i="3"/>
  <c r="S769" i="3"/>
  <c r="AO769" i="3"/>
  <c r="AE769" i="3"/>
  <c r="AF769" i="3"/>
  <c r="P769" i="3"/>
  <c r="AA769" i="3"/>
  <c r="W769" i="3"/>
  <c r="Y769" i="3"/>
  <c r="O769" i="3"/>
  <c r="AK769" i="3"/>
  <c r="AB769" i="3"/>
  <c r="L769" i="3"/>
  <c r="AG769" i="3"/>
  <c r="AC769" i="3"/>
  <c r="AD769" i="3"/>
  <c r="AN769" i="3"/>
  <c r="U769" i="3"/>
  <c r="X769" i="3"/>
  <c r="Q769" i="3"/>
  <c r="AL769" i="3"/>
  <c r="AQ780" i="3"/>
  <c r="AO780" i="3"/>
  <c r="AG780" i="3"/>
  <c r="Y780" i="3"/>
  <c r="Q780" i="3"/>
  <c r="AN780" i="3"/>
  <c r="AF780" i="3"/>
  <c r="X780" i="3"/>
  <c r="P780" i="3"/>
  <c r="AK780" i="3"/>
  <c r="AC780" i="3"/>
  <c r="U780" i="3"/>
  <c r="M780" i="3"/>
  <c r="L780" i="3"/>
  <c r="AJ780" i="3"/>
  <c r="AB780" i="3"/>
  <c r="T780" i="3"/>
  <c r="Z780" i="3"/>
  <c r="AP780" i="3"/>
  <c r="O780" i="3"/>
  <c r="AE780" i="3"/>
  <c r="N780" i="3"/>
  <c r="AD780" i="3"/>
  <c r="S780" i="3"/>
  <c r="AI780" i="3"/>
  <c r="R780" i="3"/>
  <c r="AH780" i="3"/>
  <c r="W780" i="3"/>
  <c r="AM780" i="3"/>
  <c r="AL780" i="3"/>
  <c r="AA780" i="3"/>
  <c r="V780" i="3"/>
  <c r="O675" i="3"/>
  <c r="S675" i="3"/>
  <c r="W675" i="3"/>
  <c r="AA675" i="3"/>
  <c r="AE675" i="3"/>
  <c r="AI675" i="3"/>
  <c r="AM675" i="3"/>
  <c r="AQ675" i="3"/>
  <c r="AB675" i="3"/>
  <c r="AN675" i="3"/>
  <c r="L675" i="3"/>
  <c r="P675" i="3"/>
  <c r="T675" i="3"/>
  <c r="X675" i="3"/>
  <c r="AF675" i="3"/>
  <c r="AJ675" i="3"/>
  <c r="M675" i="3"/>
  <c r="Q675" i="3"/>
  <c r="U675" i="3"/>
  <c r="Y675" i="3"/>
  <c r="AC675" i="3"/>
  <c r="AG675" i="3"/>
  <c r="AK675" i="3"/>
  <c r="AO675" i="3"/>
  <c r="V675" i="3"/>
  <c r="AP675" i="3"/>
  <c r="N675" i="3"/>
  <c r="AD675" i="3"/>
  <c r="R675" i="3"/>
  <c r="AH675" i="3"/>
  <c r="AL675" i="3"/>
  <c r="Z675" i="3"/>
  <c r="N676" i="3"/>
  <c r="N663" i="3" s="1"/>
  <c r="R676" i="3"/>
  <c r="R663" i="3" s="1"/>
  <c r="V676" i="3"/>
  <c r="Z676" i="3"/>
  <c r="Z663" i="3" s="1"/>
  <c r="AD676" i="3"/>
  <c r="AD663" i="3" s="1"/>
  <c r="AH676" i="3"/>
  <c r="AL676" i="3"/>
  <c r="AL663" i="3" s="1"/>
  <c r="AP676" i="3"/>
  <c r="AP663" i="3" s="1"/>
  <c r="Q676" i="3"/>
  <c r="Q663" i="3" s="1"/>
  <c r="AG676" i="3"/>
  <c r="AG663" i="3" s="1"/>
  <c r="O676" i="3"/>
  <c r="O663" i="3" s="1"/>
  <c r="S676" i="3"/>
  <c r="S663" i="3" s="1"/>
  <c r="W676" i="3"/>
  <c r="W663" i="3" s="1"/>
  <c r="AA676" i="3"/>
  <c r="AE676" i="3"/>
  <c r="AI676" i="3"/>
  <c r="AM676" i="3"/>
  <c r="AM663" i="3" s="1"/>
  <c r="AQ676" i="3"/>
  <c r="M676" i="3"/>
  <c r="Y676" i="3"/>
  <c r="AK676" i="3"/>
  <c r="AK663" i="3" s="1"/>
  <c r="L676" i="3"/>
  <c r="P676" i="3"/>
  <c r="T676" i="3"/>
  <c r="X676" i="3"/>
  <c r="X663" i="3" s="1"/>
  <c r="AB676" i="3"/>
  <c r="AF676" i="3"/>
  <c r="AF663" i="3" s="1"/>
  <c r="AJ676" i="3"/>
  <c r="AJ663" i="3" s="1"/>
  <c r="AN676" i="3"/>
  <c r="AN663" i="3" s="1"/>
  <c r="U676" i="3"/>
  <c r="AC676" i="3"/>
  <c r="AC663" i="3" s="1"/>
  <c r="AO676" i="3"/>
  <c r="AO663" i="3" s="1"/>
  <c r="N639" i="3"/>
  <c r="P639" i="3"/>
  <c r="U639" i="3"/>
  <c r="AA639" i="3"/>
  <c r="AF639" i="3"/>
  <c r="AK639" i="3"/>
  <c r="AQ639" i="3"/>
  <c r="Y639" i="3"/>
  <c r="AO639" i="3"/>
  <c r="L639" i="3"/>
  <c r="Q639" i="3"/>
  <c r="W639" i="3"/>
  <c r="AB639" i="3"/>
  <c r="AG639" i="3"/>
  <c r="AM639" i="3"/>
  <c r="T639" i="3"/>
  <c r="AJ639" i="3"/>
  <c r="M639" i="3"/>
  <c r="S639" i="3"/>
  <c r="X639" i="3"/>
  <c r="AC639" i="3"/>
  <c r="AI639" i="3"/>
  <c r="AN639" i="3"/>
  <c r="O639" i="3"/>
  <c r="AE639" i="3"/>
  <c r="AP639" i="3"/>
  <c r="Z639" i="3"/>
  <c r="AL639" i="3"/>
  <c r="V639" i="3"/>
  <c r="AD639" i="3"/>
  <c r="AH639" i="3"/>
  <c r="R639" i="3"/>
  <c r="AQ691" i="3"/>
  <c r="AO691" i="3"/>
  <c r="AJ691" i="3"/>
  <c r="AD691" i="3"/>
  <c r="Y691" i="3"/>
  <c r="T691" i="3"/>
  <c r="N691" i="3"/>
  <c r="AN691" i="3"/>
  <c r="AH691" i="3"/>
  <c r="AC691" i="3"/>
  <c r="X691" i="3"/>
  <c r="R691" i="3"/>
  <c r="M691" i="3"/>
  <c r="AL691" i="3"/>
  <c r="AG691" i="3"/>
  <c r="AB691" i="3"/>
  <c r="V691" i="3"/>
  <c r="Q691" i="3"/>
  <c r="L691" i="3"/>
  <c r="AF691" i="3"/>
  <c r="Z691" i="3"/>
  <c r="AP691" i="3"/>
  <c r="U691" i="3"/>
  <c r="AK691" i="3"/>
  <c r="P691" i="3"/>
  <c r="S691" i="3"/>
  <c r="AI691" i="3"/>
  <c r="W691" i="3"/>
  <c r="AM691" i="3"/>
  <c r="AA691" i="3"/>
  <c r="AE691" i="3"/>
  <c r="O691" i="3"/>
  <c r="AQ704" i="3"/>
  <c r="AP704" i="3"/>
  <c r="AK704" i="3"/>
  <c r="AF704" i="3"/>
  <c r="Z704" i="3"/>
  <c r="AL704" i="3"/>
  <c r="AD704" i="3"/>
  <c r="X704" i="3"/>
  <c r="R704" i="3"/>
  <c r="M704" i="3"/>
  <c r="AJ704" i="3"/>
  <c r="AC704" i="3"/>
  <c r="V704" i="3"/>
  <c r="Q704" i="3"/>
  <c r="L704" i="3"/>
  <c r="AO704" i="3"/>
  <c r="AH704" i="3"/>
  <c r="AB704" i="3"/>
  <c r="U704" i="3"/>
  <c r="P704" i="3"/>
  <c r="T704" i="3"/>
  <c r="AN704" i="3"/>
  <c r="N704" i="3"/>
  <c r="AG704" i="3"/>
  <c r="Y704" i="3"/>
  <c r="W704" i="3"/>
  <c r="AM704" i="3"/>
  <c r="AI704" i="3"/>
  <c r="AA704" i="3"/>
  <c r="O704" i="3"/>
  <c r="AE704" i="3"/>
  <c r="S704" i="3"/>
  <c r="AQ693" i="3"/>
  <c r="AB693" i="3"/>
  <c r="L693" i="3"/>
  <c r="AN693" i="3"/>
  <c r="X693" i="3"/>
  <c r="AJ693" i="3"/>
  <c r="T693" i="3"/>
  <c r="AF693" i="3"/>
  <c r="P693" i="3"/>
  <c r="U693" i="3"/>
  <c r="AK693" i="3"/>
  <c r="Z693" i="3"/>
  <c r="AP693" i="3"/>
  <c r="AA693" i="3"/>
  <c r="Y693" i="3"/>
  <c r="AO693" i="3"/>
  <c r="N693" i="3"/>
  <c r="AD693" i="3"/>
  <c r="O693" i="3"/>
  <c r="AE693" i="3"/>
  <c r="M693" i="3"/>
  <c r="AC693" i="3"/>
  <c r="R693" i="3"/>
  <c r="AH693" i="3"/>
  <c r="S693" i="3"/>
  <c r="AI693" i="3"/>
  <c r="AG693" i="3"/>
  <c r="AL693" i="3"/>
  <c r="Q693" i="3"/>
  <c r="W693" i="3"/>
  <c r="AM693" i="3"/>
  <c r="V693" i="3"/>
  <c r="AQ705" i="3"/>
  <c r="AN705" i="3"/>
  <c r="AF705" i="3"/>
  <c r="X705" i="3"/>
  <c r="P705" i="3"/>
  <c r="AG705" i="3"/>
  <c r="U705" i="3"/>
  <c r="L705" i="3"/>
  <c r="AO705" i="3"/>
  <c r="AC705" i="3"/>
  <c r="T705" i="3"/>
  <c r="AK705" i="3"/>
  <c r="AB705" i="3"/>
  <c r="Q705" i="3"/>
  <c r="Y705" i="3"/>
  <c r="M705" i="3"/>
  <c r="AJ705" i="3"/>
  <c r="Z705" i="3"/>
  <c r="AP705" i="3"/>
  <c r="S705" i="3"/>
  <c r="AI705" i="3"/>
  <c r="AE705" i="3"/>
  <c r="N705" i="3"/>
  <c r="AD705" i="3"/>
  <c r="W705" i="3"/>
  <c r="AM705" i="3"/>
  <c r="V705" i="3"/>
  <c r="R705" i="3"/>
  <c r="AH705" i="3"/>
  <c r="AA705" i="3"/>
  <c r="AL705" i="3"/>
  <c r="O705" i="3"/>
  <c r="AN690" i="3"/>
  <c r="AP690" i="3"/>
  <c r="AH690" i="3"/>
  <c r="Z690" i="3"/>
  <c r="R690" i="3"/>
  <c r="AO690" i="3"/>
  <c r="AG690" i="3"/>
  <c r="Y690" i="3"/>
  <c r="Q690" i="3"/>
  <c r="AL690" i="3"/>
  <c r="AD690" i="3"/>
  <c r="V690" i="3"/>
  <c r="N690" i="3"/>
  <c r="AC690" i="3"/>
  <c r="U690" i="3"/>
  <c r="M690" i="3"/>
  <c r="AK690" i="3"/>
  <c r="AA690" i="3"/>
  <c r="AQ690" i="3"/>
  <c r="L690" i="3"/>
  <c r="AB690" i="3"/>
  <c r="AM690" i="3"/>
  <c r="O690" i="3"/>
  <c r="AE690" i="3"/>
  <c r="P690" i="3"/>
  <c r="AF690" i="3"/>
  <c r="S690" i="3"/>
  <c r="AI690" i="3"/>
  <c r="T690" i="3"/>
  <c r="AJ690" i="3"/>
  <c r="W690" i="3"/>
  <c r="X690" i="3"/>
  <c r="AQ753" i="3"/>
  <c r="AO753" i="3"/>
  <c r="AJ753" i="3"/>
  <c r="AD753" i="3"/>
  <c r="Y753" i="3"/>
  <c r="T753" i="3"/>
  <c r="N753" i="3"/>
  <c r="AL753" i="3"/>
  <c r="AG753" i="3"/>
  <c r="AB753" i="3"/>
  <c r="V753" i="3"/>
  <c r="Q753" i="3"/>
  <c r="L753" i="3"/>
  <c r="AN753" i="3"/>
  <c r="AC753" i="3"/>
  <c r="R753" i="3"/>
  <c r="AK753" i="3"/>
  <c r="Z753" i="3"/>
  <c r="P753" i="3"/>
  <c r="AH753" i="3"/>
  <c r="X753" i="3"/>
  <c r="M753" i="3"/>
  <c r="AP753" i="3"/>
  <c r="AF753" i="3"/>
  <c r="U753" i="3"/>
  <c r="S753" i="3"/>
  <c r="AI753" i="3"/>
  <c r="W753" i="3"/>
  <c r="AM753" i="3"/>
  <c r="AA753" i="3"/>
  <c r="AE753" i="3"/>
  <c r="O753" i="3"/>
  <c r="AQ728" i="3"/>
  <c r="AN728" i="3"/>
  <c r="AF728" i="3"/>
  <c r="X728" i="3"/>
  <c r="P728" i="3"/>
  <c r="AL728" i="3"/>
  <c r="AD728" i="3"/>
  <c r="V728" i="3"/>
  <c r="N728" i="3"/>
  <c r="AJ728" i="3"/>
  <c r="AB728" i="3"/>
  <c r="T728" i="3"/>
  <c r="L728" i="3"/>
  <c r="R728" i="3"/>
  <c r="AP728" i="3"/>
  <c r="AH728" i="3"/>
  <c r="Z728" i="3"/>
  <c r="Q728" i="3"/>
  <c r="AG728" i="3"/>
  <c r="W728" i="3"/>
  <c r="AM728" i="3"/>
  <c r="U728" i="3"/>
  <c r="AK728" i="3"/>
  <c r="Y728" i="3"/>
  <c r="AO728" i="3"/>
  <c r="O728" i="3"/>
  <c r="AE728" i="3"/>
  <c r="S728" i="3"/>
  <c r="M728" i="3"/>
  <c r="AA728" i="3"/>
  <c r="AC728" i="3"/>
  <c r="AI728" i="3"/>
  <c r="AQ730" i="3"/>
  <c r="L730" i="3"/>
  <c r="AN730" i="3"/>
  <c r="AH730" i="3"/>
  <c r="AC730" i="3"/>
  <c r="X730" i="3"/>
  <c r="R730" i="3"/>
  <c r="M730" i="3"/>
  <c r="AL730" i="3"/>
  <c r="AG730" i="3"/>
  <c r="AB730" i="3"/>
  <c r="V730" i="3"/>
  <c r="Q730" i="3"/>
  <c r="AP730" i="3"/>
  <c r="AK730" i="3"/>
  <c r="AF730" i="3"/>
  <c r="Z730" i="3"/>
  <c r="U730" i="3"/>
  <c r="P730" i="3"/>
  <c r="AJ730" i="3"/>
  <c r="N730" i="3"/>
  <c r="AD730" i="3"/>
  <c r="Y730" i="3"/>
  <c r="AO730" i="3"/>
  <c r="T730" i="3"/>
  <c r="W730" i="3"/>
  <c r="AM730" i="3"/>
  <c r="AA730" i="3"/>
  <c r="O730" i="3"/>
  <c r="AE730" i="3"/>
  <c r="S730" i="3"/>
  <c r="AI730" i="3"/>
  <c r="L754" i="3"/>
  <c r="AJ754" i="3"/>
  <c r="AC754" i="3"/>
  <c r="W754" i="3"/>
  <c r="O754" i="3"/>
  <c r="AN754" i="3"/>
  <c r="AG754" i="3"/>
  <c r="Y754" i="3"/>
  <c r="S754" i="3"/>
  <c r="AI754" i="3"/>
  <c r="T754" i="3"/>
  <c r="AE754" i="3"/>
  <c r="Q754" i="3"/>
  <c r="AO754" i="3"/>
  <c r="AB754" i="3"/>
  <c r="M754" i="3"/>
  <c r="X754" i="3"/>
  <c r="AM754" i="3"/>
  <c r="AL754" i="3"/>
  <c r="V754" i="3"/>
  <c r="U754" i="3"/>
  <c r="AQ754" i="3"/>
  <c r="AH754" i="3"/>
  <c r="R754" i="3"/>
  <c r="AA754" i="3"/>
  <c r="AD754" i="3"/>
  <c r="N754" i="3"/>
  <c r="AF754" i="3"/>
  <c r="P754" i="3"/>
  <c r="AK754" i="3"/>
  <c r="Z754" i="3"/>
  <c r="AP754" i="3"/>
  <c r="AQ758" i="3"/>
  <c r="AN758" i="3"/>
  <c r="AF758" i="3"/>
  <c r="X758" i="3"/>
  <c r="AK758" i="3"/>
  <c r="AC758" i="3"/>
  <c r="U758" i="3"/>
  <c r="AJ758" i="3"/>
  <c r="AB758" i="3"/>
  <c r="T758" i="3"/>
  <c r="Q758" i="3"/>
  <c r="AO758" i="3"/>
  <c r="P758" i="3"/>
  <c r="AG758" i="3"/>
  <c r="M758" i="3"/>
  <c r="Y758" i="3"/>
  <c r="L758" i="3"/>
  <c r="V758" i="3"/>
  <c r="AL758" i="3"/>
  <c r="W758" i="3"/>
  <c r="AM758" i="3"/>
  <c r="Z758" i="3"/>
  <c r="AP758" i="3"/>
  <c r="AA758" i="3"/>
  <c r="N758" i="3"/>
  <c r="AD758" i="3"/>
  <c r="O758" i="3"/>
  <c r="AE758" i="3"/>
  <c r="AH758" i="3"/>
  <c r="S758" i="3"/>
  <c r="AI758" i="3"/>
  <c r="R758" i="3"/>
  <c r="AQ779" i="3"/>
  <c r="AL779" i="3"/>
  <c r="AG779" i="3"/>
  <c r="AB779" i="3"/>
  <c r="V779" i="3"/>
  <c r="Q779" i="3"/>
  <c r="L779" i="3"/>
  <c r="AP779" i="3"/>
  <c r="AK779" i="3"/>
  <c r="AF779" i="3"/>
  <c r="Z779" i="3"/>
  <c r="U779" i="3"/>
  <c r="P779" i="3"/>
  <c r="AO779" i="3"/>
  <c r="AJ779" i="3"/>
  <c r="AD779" i="3"/>
  <c r="Y779" i="3"/>
  <c r="T779" i="3"/>
  <c r="N779" i="3"/>
  <c r="X779" i="3"/>
  <c r="AN779" i="3"/>
  <c r="R779" i="3"/>
  <c r="AH779" i="3"/>
  <c r="M779" i="3"/>
  <c r="AC779" i="3"/>
  <c r="W779" i="3"/>
  <c r="AM779" i="3"/>
  <c r="AA779" i="3"/>
  <c r="O779" i="3"/>
  <c r="AE779" i="3"/>
  <c r="S779" i="3"/>
  <c r="AI779" i="3"/>
  <c r="AM767" i="3"/>
  <c r="AO767" i="3"/>
  <c r="AE767" i="3"/>
  <c r="T767" i="3"/>
  <c r="L767" i="3"/>
  <c r="AN767" i="3"/>
  <c r="AC767" i="3"/>
  <c r="S767" i="3"/>
  <c r="AJ767" i="3"/>
  <c r="Y767" i="3"/>
  <c r="O767" i="3"/>
  <c r="M767" i="3"/>
  <c r="AI767" i="3"/>
  <c r="X767" i="3"/>
  <c r="Q767" i="3"/>
  <c r="AH767" i="3"/>
  <c r="R767" i="3"/>
  <c r="AA767" i="3"/>
  <c r="W767" i="3"/>
  <c r="AD767" i="3"/>
  <c r="N767" i="3"/>
  <c r="AF767" i="3"/>
  <c r="AB767" i="3"/>
  <c r="AP767" i="3"/>
  <c r="Z767" i="3"/>
  <c r="P767" i="3"/>
  <c r="AK767" i="3"/>
  <c r="AL767" i="3"/>
  <c r="V767" i="3"/>
  <c r="AG767" i="3"/>
  <c r="AQ767" i="3"/>
  <c r="U767" i="3"/>
  <c r="AQ784" i="3"/>
  <c r="AO784" i="3"/>
  <c r="AG784" i="3"/>
  <c r="Y784" i="3"/>
  <c r="Q784" i="3"/>
  <c r="AN784" i="3"/>
  <c r="AF784" i="3"/>
  <c r="X784" i="3"/>
  <c r="P784" i="3"/>
  <c r="AK784" i="3"/>
  <c r="AC784" i="3"/>
  <c r="U784" i="3"/>
  <c r="M784" i="3"/>
  <c r="AJ784" i="3"/>
  <c r="AB784" i="3"/>
  <c r="T784" i="3"/>
  <c r="L784" i="3"/>
  <c r="N784" i="3"/>
  <c r="AD784" i="3"/>
  <c r="AA784" i="3"/>
  <c r="R784" i="3"/>
  <c r="AH784" i="3"/>
  <c r="O784" i="3"/>
  <c r="AE784" i="3"/>
  <c r="V784" i="3"/>
  <c r="AL784" i="3"/>
  <c r="S784" i="3"/>
  <c r="AI784" i="3"/>
  <c r="AP784" i="3"/>
  <c r="W784" i="3"/>
  <c r="AM784" i="3"/>
  <c r="Z784" i="3"/>
  <c r="N679" i="3"/>
  <c r="R679" i="3"/>
  <c r="V679" i="3"/>
  <c r="Z679" i="3"/>
  <c r="AD679" i="3"/>
  <c r="AH679" i="3"/>
  <c r="AL679" i="3"/>
  <c r="AP679" i="3"/>
  <c r="U679" i="3"/>
  <c r="AC679" i="3"/>
  <c r="AO679" i="3"/>
  <c r="O679" i="3"/>
  <c r="S679" i="3"/>
  <c r="W679" i="3"/>
  <c r="AA679" i="3"/>
  <c r="AE679" i="3"/>
  <c r="AI679" i="3"/>
  <c r="AM679" i="3"/>
  <c r="AQ679" i="3"/>
  <c r="M679" i="3"/>
  <c r="Y679" i="3"/>
  <c r="AK679" i="3"/>
  <c r="L679" i="3"/>
  <c r="P679" i="3"/>
  <c r="T679" i="3"/>
  <c r="X679" i="3"/>
  <c r="AB679" i="3"/>
  <c r="AF679" i="3"/>
  <c r="AJ679" i="3"/>
  <c r="AN679" i="3"/>
  <c r="Q679" i="3"/>
  <c r="AG679" i="3"/>
  <c r="N680" i="3"/>
  <c r="R680" i="3"/>
  <c r="V680" i="3"/>
  <c r="Z680" i="3"/>
  <c r="AD680" i="3"/>
  <c r="AH680" i="3"/>
  <c r="AL680" i="3"/>
  <c r="AP680" i="3"/>
  <c r="U680" i="3"/>
  <c r="AG680" i="3"/>
  <c r="AK680" i="3"/>
  <c r="O680" i="3"/>
  <c r="S680" i="3"/>
  <c r="W680" i="3"/>
  <c r="AA680" i="3"/>
  <c r="AE680" i="3"/>
  <c r="AI680" i="3"/>
  <c r="AM680" i="3"/>
  <c r="AQ680" i="3"/>
  <c r="Q680" i="3"/>
  <c r="AC680" i="3"/>
  <c r="AO680" i="3"/>
  <c r="L680" i="3"/>
  <c r="P680" i="3"/>
  <c r="T680" i="3"/>
  <c r="X680" i="3"/>
  <c r="AB680" i="3"/>
  <c r="AF680" i="3"/>
  <c r="AJ680" i="3"/>
  <c r="AN680" i="3"/>
  <c r="M680" i="3"/>
  <c r="Y680" i="3"/>
  <c r="O637" i="3"/>
  <c r="AA637" i="3"/>
  <c r="AQ637" i="3"/>
  <c r="AM637" i="3"/>
  <c r="AE637" i="3"/>
  <c r="Z637" i="3"/>
  <c r="AP637" i="3"/>
  <c r="X637" i="3"/>
  <c r="AN637" i="3"/>
  <c r="Y637" i="3"/>
  <c r="AO637" i="3"/>
  <c r="AK637" i="3"/>
  <c r="W637" i="3"/>
  <c r="N637" i="3"/>
  <c r="AD637" i="3"/>
  <c r="L637" i="3"/>
  <c r="AB637" i="3"/>
  <c r="M637" i="3"/>
  <c r="AC637" i="3"/>
  <c r="S637" i="3"/>
  <c r="V637" i="3"/>
  <c r="T637" i="3"/>
  <c r="U637" i="3"/>
  <c r="AI637" i="3"/>
  <c r="R637" i="3"/>
  <c r="AH637" i="3"/>
  <c r="P637" i="3"/>
  <c r="AF637" i="3"/>
  <c r="Q637" i="3"/>
  <c r="AG637" i="3"/>
  <c r="AL637" i="3"/>
  <c r="AJ637" i="3"/>
  <c r="AO703" i="3"/>
  <c r="AL703" i="3"/>
  <c r="V703" i="3"/>
  <c r="AH703" i="3"/>
  <c r="R703" i="3"/>
  <c r="AD703" i="3"/>
  <c r="N703" i="3"/>
  <c r="Z703" i="3"/>
  <c r="AP703" i="3"/>
  <c r="S703" i="3"/>
  <c r="AI703" i="3"/>
  <c r="T703" i="3"/>
  <c r="AJ703" i="3"/>
  <c r="M703" i="3"/>
  <c r="AC703" i="3"/>
  <c r="O703" i="3"/>
  <c r="P703" i="3"/>
  <c r="W703" i="3"/>
  <c r="AM703" i="3"/>
  <c r="X703" i="3"/>
  <c r="AN703" i="3"/>
  <c r="Q703" i="3"/>
  <c r="AG703" i="3"/>
  <c r="AF703" i="3"/>
  <c r="Y703" i="3"/>
  <c r="AA703" i="3"/>
  <c r="AQ703" i="3"/>
  <c r="L703" i="3"/>
  <c r="AB703" i="3"/>
  <c r="U703" i="3"/>
  <c r="AK703" i="3"/>
  <c r="AE703" i="3"/>
  <c r="AQ719" i="3"/>
  <c r="AJ719" i="3"/>
  <c r="T719" i="3"/>
  <c r="AB719" i="3"/>
  <c r="L719" i="3"/>
  <c r="X719" i="3"/>
  <c r="P719" i="3"/>
  <c r="AN719" i="3"/>
  <c r="AF719" i="3"/>
  <c r="Y719" i="3"/>
  <c r="AO719" i="3"/>
  <c r="R719" i="3"/>
  <c r="AH719" i="3"/>
  <c r="AA719" i="3"/>
  <c r="M719" i="3"/>
  <c r="AC719" i="3"/>
  <c r="V719" i="3"/>
  <c r="AL719" i="3"/>
  <c r="O719" i="3"/>
  <c r="AE719" i="3"/>
  <c r="AK719" i="3"/>
  <c r="N719" i="3"/>
  <c r="W719" i="3"/>
  <c r="Q719" i="3"/>
  <c r="AG719" i="3"/>
  <c r="Z719" i="3"/>
  <c r="AP719" i="3"/>
  <c r="S719" i="3"/>
  <c r="AI719" i="3"/>
  <c r="U719" i="3"/>
  <c r="AD719" i="3"/>
  <c r="AM719" i="3"/>
  <c r="AQ700" i="3"/>
  <c r="L700" i="3"/>
  <c r="AN700" i="3"/>
  <c r="AH700" i="3"/>
  <c r="AC700" i="3"/>
  <c r="X700" i="3"/>
  <c r="R700" i="3"/>
  <c r="M700" i="3"/>
  <c r="AL700" i="3"/>
  <c r="AG700" i="3"/>
  <c r="AB700" i="3"/>
  <c r="V700" i="3"/>
  <c r="Q700" i="3"/>
  <c r="AP700" i="3"/>
  <c r="AK700" i="3"/>
  <c r="AF700" i="3"/>
  <c r="Z700" i="3"/>
  <c r="U700" i="3"/>
  <c r="P700" i="3"/>
  <c r="AO700" i="3"/>
  <c r="AJ700" i="3"/>
  <c r="N700" i="3"/>
  <c r="AD700" i="3"/>
  <c r="Y700" i="3"/>
  <c r="T700" i="3"/>
  <c r="S700" i="3"/>
  <c r="AI700" i="3"/>
  <c r="AE700" i="3"/>
  <c r="W700" i="3"/>
  <c r="AM700" i="3"/>
  <c r="O700" i="3"/>
  <c r="AA700" i="3"/>
  <c r="AQ714" i="3"/>
  <c r="AO714" i="3"/>
  <c r="AG714" i="3"/>
  <c r="Y714" i="3"/>
  <c r="Q714" i="3"/>
  <c r="AK714" i="3"/>
  <c r="AC714" i="3"/>
  <c r="U714" i="3"/>
  <c r="M714" i="3"/>
  <c r="AB714" i="3"/>
  <c r="L714" i="3"/>
  <c r="AN714" i="3"/>
  <c r="X714" i="3"/>
  <c r="AJ714" i="3"/>
  <c r="T714" i="3"/>
  <c r="P714" i="3"/>
  <c r="AF714" i="3"/>
  <c r="N714" i="3"/>
  <c r="AD714" i="3"/>
  <c r="Z714" i="3"/>
  <c r="AA714" i="3"/>
  <c r="V714" i="3"/>
  <c r="AM714" i="3"/>
  <c r="AH714" i="3"/>
  <c r="O714" i="3"/>
  <c r="AE714" i="3"/>
  <c r="AP714" i="3"/>
  <c r="W714" i="3"/>
  <c r="R714" i="3"/>
  <c r="AL714" i="3"/>
  <c r="S714" i="3"/>
  <c r="AI714" i="3"/>
  <c r="AQ706" i="3"/>
  <c r="AF706" i="3"/>
  <c r="P706" i="3"/>
  <c r="AB706" i="3"/>
  <c r="X706" i="3"/>
  <c r="AN706" i="3"/>
  <c r="T706" i="3"/>
  <c r="AJ706" i="3"/>
  <c r="L706" i="3"/>
  <c r="Y706" i="3"/>
  <c r="AO706" i="3"/>
  <c r="V706" i="3"/>
  <c r="AL706" i="3"/>
  <c r="W706" i="3"/>
  <c r="AM706" i="3"/>
  <c r="U706" i="3"/>
  <c r="S706" i="3"/>
  <c r="M706" i="3"/>
  <c r="AC706" i="3"/>
  <c r="Z706" i="3"/>
  <c r="AP706" i="3"/>
  <c r="AA706" i="3"/>
  <c r="AK706" i="3"/>
  <c r="R706" i="3"/>
  <c r="AI706" i="3"/>
  <c r="Q706" i="3"/>
  <c r="AG706" i="3"/>
  <c r="N706" i="3"/>
  <c r="AD706" i="3"/>
  <c r="O706" i="3"/>
  <c r="AE706" i="3"/>
  <c r="AH706" i="3"/>
  <c r="AP716" i="3"/>
  <c r="T716" i="3"/>
  <c r="AJ716" i="3"/>
  <c r="AA716" i="3"/>
  <c r="AQ716" i="3"/>
  <c r="M716" i="3"/>
  <c r="AC716" i="3"/>
  <c r="V716" i="3"/>
  <c r="AL716" i="3"/>
  <c r="W716" i="3"/>
  <c r="AH716" i="3"/>
  <c r="X716" i="3"/>
  <c r="AN716" i="3"/>
  <c r="O716" i="3"/>
  <c r="AE716" i="3"/>
  <c r="Q716" i="3"/>
  <c r="AG716" i="3"/>
  <c r="Z716" i="3"/>
  <c r="AF716" i="3"/>
  <c r="Y716" i="3"/>
  <c r="L716" i="3"/>
  <c r="AB716" i="3"/>
  <c r="S716" i="3"/>
  <c r="AI716" i="3"/>
  <c r="U716" i="3"/>
  <c r="AK716" i="3"/>
  <c r="N716" i="3"/>
  <c r="AD716" i="3"/>
  <c r="P716" i="3"/>
  <c r="AM716" i="3"/>
  <c r="AO716" i="3"/>
  <c r="R716" i="3"/>
  <c r="AP729" i="3"/>
  <c r="L729" i="3"/>
  <c r="T729" i="3"/>
  <c r="AJ729" i="3"/>
  <c r="Y729" i="3"/>
  <c r="AO729" i="3"/>
  <c r="O729" i="3"/>
  <c r="AE729" i="3"/>
  <c r="Z729" i="3"/>
  <c r="X729" i="3"/>
  <c r="AN729" i="3"/>
  <c r="AB729" i="3"/>
  <c r="Q729" i="3"/>
  <c r="AG729" i="3"/>
  <c r="W729" i="3"/>
  <c r="AM729" i="3"/>
  <c r="R729" i="3"/>
  <c r="AH729" i="3"/>
  <c r="AF729" i="3"/>
  <c r="AK729" i="3"/>
  <c r="AQ729" i="3"/>
  <c r="V729" i="3"/>
  <c r="M729" i="3"/>
  <c r="S729" i="3"/>
  <c r="AD729" i="3"/>
  <c r="P729" i="3"/>
  <c r="AC729" i="3"/>
  <c r="U729" i="3"/>
  <c r="AA729" i="3"/>
  <c r="AL729" i="3"/>
  <c r="AI729" i="3"/>
  <c r="N729" i="3"/>
  <c r="AQ731" i="3"/>
  <c r="AK731" i="3"/>
  <c r="AC731" i="3"/>
  <c r="U731" i="3"/>
  <c r="M731" i="3"/>
  <c r="L731" i="3"/>
  <c r="AJ731" i="3"/>
  <c r="AB731" i="3"/>
  <c r="T731" i="3"/>
  <c r="AO731" i="3"/>
  <c r="AG731" i="3"/>
  <c r="Y731" i="3"/>
  <c r="Q731" i="3"/>
  <c r="AF731" i="3"/>
  <c r="X731" i="3"/>
  <c r="P731" i="3"/>
  <c r="AN731" i="3"/>
  <c r="Z731" i="3"/>
  <c r="AP731" i="3"/>
  <c r="AA731" i="3"/>
  <c r="N731" i="3"/>
  <c r="AD731" i="3"/>
  <c r="R731" i="3"/>
  <c r="AH731" i="3"/>
  <c r="S731" i="3"/>
  <c r="AI731" i="3"/>
  <c r="AL731" i="3"/>
  <c r="AM731" i="3"/>
  <c r="V731" i="3"/>
  <c r="AE731" i="3"/>
  <c r="O731" i="3"/>
  <c r="W731" i="3"/>
  <c r="Z756" i="3"/>
  <c r="Z743" i="3" s="1"/>
  <c r="Z624" i="3" s="1"/>
  <c r="AP756" i="3"/>
  <c r="AP743" i="3" s="1"/>
  <c r="AP624" i="3" s="1"/>
  <c r="AK756" i="3"/>
  <c r="AK743" i="3" s="1"/>
  <c r="AK624" i="3" s="1"/>
  <c r="O756" i="3"/>
  <c r="O743" i="3" s="1"/>
  <c r="O624" i="3" s="1"/>
  <c r="U756" i="3"/>
  <c r="U743" i="3" s="1"/>
  <c r="U624" i="3" s="1"/>
  <c r="AE756" i="3"/>
  <c r="AE743" i="3" s="1"/>
  <c r="AE624" i="3" s="1"/>
  <c r="AN756" i="3"/>
  <c r="AN743" i="3" s="1"/>
  <c r="AN624" i="3" s="1"/>
  <c r="X756" i="3"/>
  <c r="X743" i="3" s="1"/>
  <c r="X624" i="3" s="1"/>
  <c r="Q756" i="3"/>
  <c r="Q743" i="3" s="1"/>
  <c r="Q624" i="3" s="1"/>
  <c r="AL756" i="3"/>
  <c r="AL743" i="3" s="1"/>
  <c r="AL624" i="3" s="1"/>
  <c r="W756" i="3"/>
  <c r="W743" i="3" s="1"/>
  <c r="W624" i="3" s="1"/>
  <c r="AD756" i="3"/>
  <c r="AD743" i="3" s="1"/>
  <c r="AD624" i="3" s="1"/>
  <c r="AJ756" i="3"/>
  <c r="AJ743" i="3" s="1"/>
  <c r="AJ624" i="3" s="1"/>
  <c r="T756" i="3"/>
  <c r="T743" i="3" s="1"/>
  <c r="T624" i="3" s="1"/>
  <c r="V756" i="3"/>
  <c r="V743" i="3" s="1"/>
  <c r="V624" i="3" s="1"/>
  <c r="AQ756" i="3"/>
  <c r="AQ743" i="3" s="1"/>
  <c r="AQ624" i="3" s="1"/>
  <c r="AC756" i="3"/>
  <c r="AC743" i="3" s="1"/>
  <c r="AC624" i="3" s="1"/>
  <c r="N756" i="3"/>
  <c r="N743" i="3" s="1"/>
  <c r="N624" i="3" s="1"/>
  <c r="AI756" i="3"/>
  <c r="AI743" i="3" s="1"/>
  <c r="AI624" i="3" s="1"/>
  <c r="AF756" i="3"/>
  <c r="AF743" i="3" s="1"/>
  <c r="AF624" i="3" s="1"/>
  <c r="P756" i="3"/>
  <c r="P743" i="3" s="1"/>
  <c r="P624" i="3" s="1"/>
  <c r="AA756" i="3"/>
  <c r="AA743" i="3" s="1"/>
  <c r="AA624" i="3" s="1"/>
  <c r="M756" i="3"/>
  <c r="M743" i="3" s="1"/>
  <c r="M624" i="3" s="1"/>
  <c r="AH756" i="3"/>
  <c r="AH743" i="3" s="1"/>
  <c r="AH624" i="3" s="1"/>
  <c r="S756" i="3"/>
  <c r="S743" i="3" s="1"/>
  <c r="S624" i="3" s="1"/>
  <c r="AO756" i="3"/>
  <c r="AO743" i="3" s="1"/>
  <c r="AO624" i="3" s="1"/>
  <c r="R756" i="3"/>
  <c r="R743" i="3" s="1"/>
  <c r="R624" i="3" s="1"/>
  <c r="AB756" i="3"/>
  <c r="AB743" i="3" s="1"/>
  <c r="AB624" i="3" s="1"/>
  <c r="AM756" i="3"/>
  <c r="AM743" i="3" s="1"/>
  <c r="AM624" i="3" s="1"/>
  <c r="L756" i="3"/>
  <c r="L743" i="3" s="1"/>
  <c r="L624" i="3" s="1"/>
  <c r="Y756" i="3"/>
  <c r="Y743" i="3" s="1"/>
  <c r="Y624" i="3" s="1"/>
  <c r="AG756" i="3"/>
  <c r="AG743" i="3" s="1"/>
  <c r="AG624" i="3" s="1"/>
  <c r="AQ772" i="3"/>
  <c r="AJ772" i="3"/>
  <c r="T772" i="3"/>
  <c r="AF772" i="3"/>
  <c r="P772" i="3"/>
  <c r="AB772" i="3"/>
  <c r="L772" i="3"/>
  <c r="AN772" i="3"/>
  <c r="X772" i="3"/>
  <c r="M772" i="3"/>
  <c r="AC772" i="3"/>
  <c r="R772" i="3"/>
  <c r="AH772" i="3"/>
  <c r="S772" i="3"/>
  <c r="AI772" i="3"/>
  <c r="Q772" i="3"/>
  <c r="AG772" i="3"/>
  <c r="V772" i="3"/>
  <c r="AL772" i="3"/>
  <c r="W772" i="3"/>
  <c r="AM772" i="3"/>
  <c r="U772" i="3"/>
  <c r="AK772" i="3"/>
  <c r="Z772" i="3"/>
  <c r="AP772" i="3"/>
  <c r="AA772" i="3"/>
  <c r="N772" i="3"/>
  <c r="AE772" i="3"/>
  <c r="Y772" i="3"/>
  <c r="AD772" i="3"/>
  <c r="AO772" i="3"/>
  <c r="O772" i="3"/>
  <c r="AP781" i="3"/>
  <c r="AA781" i="3"/>
  <c r="AQ781" i="3"/>
  <c r="Y781" i="3"/>
  <c r="AO781" i="3"/>
  <c r="X781" i="3"/>
  <c r="AN781" i="3"/>
  <c r="R781" i="3"/>
  <c r="AH781" i="3"/>
  <c r="O781" i="3"/>
  <c r="AE781" i="3"/>
  <c r="M781" i="3"/>
  <c r="AC781" i="3"/>
  <c r="L781" i="3"/>
  <c r="AB781" i="3"/>
  <c r="V781" i="3"/>
  <c r="AL781" i="3"/>
  <c r="S781" i="3"/>
  <c r="AI781" i="3"/>
  <c r="Q781" i="3"/>
  <c r="AG781" i="3"/>
  <c r="P781" i="3"/>
  <c r="AF781" i="3"/>
  <c r="Z781" i="3"/>
  <c r="AJ781" i="3"/>
  <c r="U781" i="3"/>
  <c r="N781" i="3"/>
  <c r="T781" i="3"/>
  <c r="W781" i="3"/>
  <c r="AK781" i="3"/>
  <c r="AD781" i="3"/>
  <c r="AM781" i="3"/>
  <c r="AQ783" i="3"/>
  <c r="AL783" i="3"/>
  <c r="AG783" i="3"/>
  <c r="AB783" i="3"/>
  <c r="V783" i="3"/>
  <c r="Q783" i="3"/>
  <c r="L783" i="3"/>
  <c r="AP783" i="3"/>
  <c r="AK783" i="3"/>
  <c r="AF783" i="3"/>
  <c r="Z783" i="3"/>
  <c r="U783" i="3"/>
  <c r="P783" i="3"/>
  <c r="AO783" i="3"/>
  <c r="AJ783" i="3"/>
  <c r="AD783" i="3"/>
  <c r="Y783" i="3"/>
  <c r="T783" i="3"/>
  <c r="N783" i="3"/>
  <c r="AN783" i="3"/>
  <c r="R783" i="3"/>
  <c r="AH783" i="3"/>
  <c r="M783" i="3"/>
  <c r="AC783" i="3"/>
  <c r="X783" i="3"/>
  <c r="AA783" i="3"/>
  <c r="O783" i="3"/>
  <c r="AE783" i="3"/>
  <c r="S783" i="3"/>
  <c r="AI783" i="3"/>
  <c r="W783" i="3"/>
  <c r="AM783" i="3"/>
  <c r="AN770" i="3"/>
  <c r="AK770" i="3"/>
  <c r="AF770" i="3"/>
  <c r="Z770" i="3"/>
  <c r="U770" i="3"/>
  <c r="P770" i="3"/>
  <c r="AP770" i="3"/>
  <c r="AJ770" i="3"/>
  <c r="AD770" i="3"/>
  <c r="Y770" i="3"/>
  <c r="T770" i="3"/>
  <c r="N770" i="3"/>
  <c r="AO770" i="3"/>
  <c r="AH770" i="3"/>
  <c r="AC770" i="3"/>
  <c r="X770" i="3"/>
  <c r="R770" i="3"/>
  <c r="M770" i="3"/>
  <c r="AG770" i="3"/>
  <c r="L770" i="3"/>
  <c r="AB770" i="3"/>
  <c r="V770" i="3"/>
  <c r="AL770" i="3"/>
  <c r="Q770" i="3"/>
  <c r="O770" i="3"/>
  <c r="AE770" i="3"/>
  <c r="S770" i="3"/>
  <c r="AI770" i="3"/>
  <c r="W770" i="3"/>
  <c r="AM770" i="3"/>
  <c r="AA770" i="3"/>
  <c r="AQ770" i="3"/>
  <c r="L674" i="3"/>
  <c r="O674" i="3"/>
  <c r="S674" i="3"/>
  <c r="W674" i="3"/>
  <c r="AA674" i="3"/>
  <c r="AE674" i="3"/>
  <c r="AI674" i="3"/>
  <c r="AM674" i="3"/>
  <c r="AQ674" i="3"/>
  <c r="R674" i="3"/>
  <c r="AD674" i="3"/>
  <c r="AP674" i="3"/>
  <c r="P674" i="3"/>
  <c r="T674" i="3"/>
  <c r="X674" i="3"/>
  <c r="AB674" i="3"/>
  <c r="AF674" i="3"/>
  <c r="AJ674" i="3"/>
  <c r="AN674" i="3"/>
  <c r="V674" i="3"/>
  <c r="AH674" i="3"/>
  <c r="M674" i="3"/>
  <c r="Q674" i="3"/>
  <c r="U674" i="3"/>
  <c r="Y674" i="3"/>
  <c r="AC674" i="3"/>
  <c r="AG674" i="3"/>
  <c r="AK674" i="3"/>
  <c r="AO674" i="3"/>
  <c r="N674" i="3"/>
  <c r="Z674" i="3"/>
  <c r="AL674" i="3"/>
  <c r="N678" i="3"/>
  <c r="R678" i="3"/>
  <c r="V678" i="3"/>
  <c r="Z678" i="3"/>
  <c r="AD678" i="3"/>
  <c r="AH678" i="3"/>
  <c r="AL678" i="3"/>
  <c r="AP678" i="3"/>
  <c r="Q678" i="3"/>
  <c r="AC678" i="3"/>
  <c r="AO678" i="3"/>
  <c r="O678" i="3"/>
  <c r="S678" i="3"/>
  <c r="W678" i="3"/>
  <c r="AA678" i="3"/>
  <c r="AE678" i="3"/>
  <c r="AI678" i="3"/>
  <c r="AM678" i="3"/>
  <c r="AQ678" i="3"/>
  <c r="U678" i="3"/>
  <c r="AG678" i="3"/>
  <c r="L678" i="3"/>
  <c r="P678" i="3"/>
  <c r="T678" i="3"/>
  <c r="X678" i="3"/>
  <c r="AB678" i="3"/>
  <c r="AF678" i="3"/>
  <c r="AJ678" i="3"/>
  <c r="AN678" i="3"/>
  <c r="M678" i="3"/>
  <c r="Y678" i="3"/>
  <c r="AK678" i="3"/>
  <c r="L638" i="3"/>
  <c r="P638" i="3"/>
  <c r="T638" i="3"/>
  <c r="X638" i="3"/>
  <c r="AB638" i="3"/>
  <c r="AF638" i="3"/>
  <c r="AJ638" i="3"/>
  <c r="AN638" i="3"/>
  <c r="S638" i="3"/>
  <c r="AE638" i="3"/>
  <c r="AQ638" i="3"/>
  <c r="M638" i="3"/>
  <c r="Q638" i="3"/>
  <c r="U638" i="3"/>
  <c r="Y638" i="3"/>
  <c r="AC638" i="3"/>
  <c r="AG638" i="3"/>
  <c r="AK638" i="3"/>
  <c r="AO638" i="3"/>
  <c r="O638" i="3"/>
  <c r="AA638" i="3"/>
  <c r="AM638" i="3"/>
  <c r="N638" i="3"/>
  <c r="R638" i="3"/>
  <c r="V638" i="3"/>
  <c r="Z638" i="3"/>
  <c r="AD638" i="3"/>
  <c r="AH638" i="3"/>
  <c r="AL638" i="3"/>
  <c r="AP638" i="3"/>
  <c r="W638" i="3"/>
  <c r="AI638" i="3"/>
  <c r="L635" i="3"/>
  <c r="Q635" i="3"/>
  <c r="U635" i="3"/>
  <c r="Y635" i="3"/>
  <c r="AC635" i="3"/>
  <c r="AG635" i="3"/>
  <c r="AK635" i="3"/>
  <c r="AO635" i="3"/>
  <c r="X635" i="3"/>
  <c r="AJ635" i="3"/>
  <c r="N635" i="3"/>
  <c r="R635" i="3"/>
  <c r="V635" i="3"/>
  <c r="Z635" i="3"/>
  <c r="AD635" i="3"/>
  <c r="AH635" i="3"/>
  <c r="AL635" i="3"/>
  <c r="AP635" i="3"/>
  <c r="P635" i="3"/>
  <c r="AB635" i="3"/>
  <c r="AN635" i="3"/>
  <c r="O635" i="3"/>
  <c r="S635" i="3"/>
  <c r="W635" i="3"/>
  <c r="AA635" i="3"/>
  <c r="AE635" i="3"/>
  <c r="AI635" i="3"/>
  <c r="AM635" i="3"/>
  <c r="AQ635" i="3"/>
  <c r="T635" i="3"/>
  <c r="AF635" i="3"/>
  <c r="M635" i="3"/>
  <c r="AQ717" i="3"/>
  <c r="AL717" i="3"/>
  <c r="AG717" i="3"/>
  <c r="AB717" i="3"/>
  <c r="V717" i="3"/>
  <c r="Q717" i="3"/>
  <c r="L717" i="3"/>
  <c r="AO717" i="3"/>
  <c r="AJ717" i="3"/>
  <c r="AD717" i="3"/>
  <c r="Y717" i="3"/>
  <c r="T717" i="3"/>
  <c r="N717" i="3"/>
  <c r="AN717" i="3"/>
  <c r="AC717" i="3"/>
  <c r="R717" i="3"/>
  <c r="AK717" i="3"/>
  <c r="Z717" i="3"/>
  <c r="P717" i="3"/>
  <c r="AH717" i="3"/>
  <c r="X717" i="3"/>
  <c r="M717" i="3"/>
  <c r="AP717" i="3"/>
  <c r="AF717" i="3"/>
  <c r="U717" i="3"/>
  <c r="W717" i="3"/>
  <c r="AM717" i="3"/>
  <c r="S717" i="3"/>
  <c r="AA717" i="3"/>
  <c r="O717" i="3"/>
  <c r="AE717" i="3"/>
  <c r="AI717" i="3"/>
  <c r="AQ687" i="3"/>
  <c r="AN687" i="3"/>
  <c r="AH687" i="3"/>
  <c r="AH694" i="3" s="1"/>
  <c r="AC687" i="3"/>
  <c r="AC694" i="3" s="1"/>
  <c r="X687" i="3"/>
  <c r="X694" i="3" s="1"/>
  <c r="R687" i="3"/>
  <c r="R694" i="3" s="1"/>
  <c r="M687" i="3"/>
  <c r="M694" i="3" s="1"/>
  <c r="AL687" i="3"/>
  <c r="AL694" i="3" s="1"/>
  <c r="AG687" i="3"/>
  <c r="AB687" i="3"/>
  <c r="AB694" i="3" s="1"/>
  <c r="V687" i="3"/>
  <c r="V694" i="3" s="1"/>
  <c r="Q687" i="3"/>
  <c r="Q694" i="3" s="1"/>
  <c r="L687" i="3"/>
  <c r="AP687" i="3"/>
  <c r="AP694" i="3" s="1"/>
  <c r="AK687" i="3"/>
  <c r="AF687" i="3"/>
  <c r="AF694" i="3" s="1"/>
  <c r="Z687" i="3"/>
  <c r="Z694" i="3" s="1"/>
  <c r="U687" i="3"/>
  <c r="P687" i="3"/>
  <c r="P694" i="3" s="1"/>
  <c r="N687" i="3"/>
  <c r="N694" i="3" s="1"/>
  <c r="AJ687" i="3"/>
  <c r="AD687" i="3"/>
  <c r="AD694" i="3" s="1"/>
  <c r="Y687" i="3"/>
  <c r="AO687" i="3"/>
  <c r="T687" i="3"/>
  <c r="AA687" i="3"/>
  <c r="AA694" i="3" s="1"/>
  <c r="O687" i="3"/>
  <c r="O694" i="3" s="1"/>
  <c r="AE687" i="3"/>
  <c r="AE694" i="3" s="1"/>
  <c r="S687" i="3"/>
  <c r="S694" i="3" s="1"/>
  <c r="AI687" i="3"/>
  <c r="AI694" i="3" s="1"/>
  <c r="W687" i="3"/>
  <c r="W694" i="3" s="1"/>
  <c r="AM687" i="3"/>
  <c r="AM694" i="3" s="1"/>
  <c r="AQ701" i="3"/>
  <c r="AK701" i="3"/>
  <c r="AC701" i="3"/>
  <c r="U701" i="3"/>
  <c r="M701" i="3"/>
  <c r="L701" i="3"/>
  <c r="AJ701" i="3"/>
  <c r="AB701" i="3"/>
  <c r="T701" i="3"/>
  <c r="AO701" i="3"/>
  <c r="AG701" i="3"/>
  <c r="Y701" i="3"/>
  <c r="Q701" i="3"/>
  <c r="AF701" i="3"/>
  <c r="X701" i="3"/>
  <c r="P701" i="3"/>
  <c r="AN701" i="3"/>
  <c r="V701" i="3"/>
  <c r="AL701" i="3"/>
  <c r="AA701" i="3"/>
  <c r="AM701" i="3"/>
  <c r="Z701" i="3"/>
  <c r="AP701" i="3"/>
  <c r="O701" i="3"/>
  <c r="AE701" i="3"/>
  <c r="AH701" i="3"/>
  <c r="N701" i="3"/>
  <c r="AD701" i="3"/>
  <c r="S701" i="3"/>
  <c r="AI701" i="3"/>
  <c r="R701" i="3"/>
  <c r="W701" i="3"/>
  <c r="AQ713" i="3"/>
  <c r="AO713" i="3"/>
  <c r="AJ713" i="3"/>
  <c r="AD713" i="3"/>
  <c r="Y713" i="3"/>
  <c r="T713" i="3"/>
  <c r="N713" i="3"/>
  <c r="AL713" i="3"/>
  <c r="AF713" i="3"/>
  <c r="X713" i="3"/>
  <c r="Q713" i="3"/>
  <c r="AK713" i="3"/>
  <c r="AC713" i="3"/>
  <c r="V713" i="3"/>
  <c r="P713" i="3"/>
  <c r="AP713" i="3"/>
  <c r="AH713" i="3"/>
  <c r="AB713" i="3"/>
  <c r="U713" i="3"/>
  <c r="M713" i="3"/>
  <c r="AN713" i="3"/>
  <c r="AG713" i="3"/>
  <c r="Z713" i="3"/>
  <c r="R713" i="3"/>
  <c r="L713" i="3"/>
  <c r="AA713" i="3"/>
  <c r="O713" i="3"/>
  <c r="AI713" i="3"/>
  <c r="S713" i="3"/>
  <c r="AM713" i="3"/>
  <c r="W713" i="3"/>
  <c r="AE713" i="3"/>
  <c r="AQ726" i="3"/>
  <c r="AO726" i="3"/>
  <c r="AJ726" i="3"/>
  <c r="AD726" i="3"/>
  <c r="Y726" i="3"/>
  <c r="T726" i="3"/>
  <c r="N726" i="3"/>
  <c r="AN726" i="3"/>
  <c r="AH726" i="3"/>
  <c r="AC726" i="3"/>
  <c r="X726" i="3"/>
  <c r="R726" i="3"/>
  <c r="M726" i="3"/>
  <c r="L726" i="3"/>
  <c r="AL726" i="3"/>
  <c r="AG726" i="3"/>
  <c r="AB726" i="3"/>
  <c r="V726" i="3"/>
  <c r="Q726" i="3"/>
  <c r="AK726" i="3"/>
  <c r="P726" i="3"/>
  <c r="AF726" i="3"/>
  <c r="Z726" i="3"/>
  <c r="AP726" i="3"/>
  <c r="U726" i="3"/>
  <c r="O726" i="3"/>
  <c r="AE726" i="3"/>
  <c r="S726" i="3"/>
  <c r="AI726" i="3"/>
  <c r="W726" i="3"/>
  <c r="AM726" i="3"/>
  <c r="AA726" i="3"/>
  <c r="AQ732" i="3"/>
  <c r="AJ732" i="3"/>
  <c r="AF732" i="3"/>
  <c r="P732" i="3"/>
  <c r="AB732" i="3"/>
  <c r="L732" i="3"/>
  <c r="X732" i="3"/>
  <c r="AN732" i="3"/>
  <c r="T732" i="3"/>
  <c r="Y732" i="3"/>
  <c r="AO732" i="3"/>
  <c r="N732" i="3"/>
  <c r="AD732" i="3"/>
  <c r="Q732" i="3"/>
  <c r="AG732" i="3"/>
  <c r="V732" i="3"/>
  <c r="AL732" i="3"/>
  <c r="W732" i="3"/>
  <c r="AM732" i="3"/>
  <c r="AK732" i="3"/>
  <c r="AP732" i="3"/>
  <c r="S732" i="3"/>
  <c r="O732" i="3"/>
  <c r="M732" i="3"/>
  <c r="R732" i="3"/>
  <c r="AA732" i="3"/>
  <c r="AH732" i="3"/>
  <c r="AI732" i="3"/>
  <c r="U732" i="3"/>
  <c r="Z732" i="3"/>
  <c r="AE732" i="3"/>
  <c r="AC732" i="3"/>
  <c r="AQ718" i="3"/>
  <c r="AO718" i="3"/>
  <c r="AG718" i="3"/>
  <c r="Y718" i="3"/>
  <c r="Q718" i="3"/>
  <c r="AK718" i="3"/>
  <c r="AC718" i="3"/>
  <c r="U718" i="3"/>
  <c r="M718" i="3"/>
  <c r="AJ718" i="3"/>
  <c r="T718" i="3"/>
  <c r="AF718" i="3"/>
  <c r="P718" i="3"/>
  <c r="AB718" i="3"/>
  <c r="L718" i="3"/>
  <c r="AN718" i="3"/>
  <c r="X718" i="3"/>
  <c r="Z718" i="3"/>
  <c r="AP718" i="3"/>
  <c r="O718" i="3"/>
  <c r="AE718" i="3"/>
  <c r="AL718" i="3"/>
  <c r="AA718" i="3"/>
  <c r="N718" i="3"/>
  <c r="AD718" i="3"/>
  <c r="S718" i="3"/>
  <c r="AI718" i="3"/>
  <c r="V718" i="3"/>
  <c r="R718" i="3"/>
  <c r="AH718" i="3"/>
  <c r="W718" i="3"/>
  <c r="AM718" i="3"/>
  <c r="AL755" i="3"/>
  <c r="AL742" i="3" s="1"/>
  <c r="AL623" i="3" s="1"/>
  <c r="P755" i="3"/>
  <c r="P742" i="3" s="1"/>
  <c r="P623" i="3" s="1"/>
  <c r="AG755" i="3"/>
  <c r="Q755" i="3"/>
  <c r="Q742" i="3" s="1"/>
  <c r="Q623" i="3" s="1"/>
  <c r="AE755" i="3"/>
  <c r="AE742" i="3" s="1"/>
  <c r="AE623" i="3" s="1"/>
  <c r="AN755" i="3"/>
  <c r="AN742" i="3" s="1"/>
  <c r="AN623" i="3" s="1"/>
  <c r="S755" i="3"/>
  <c r="AB755" i="3"/>
  <c r="AB742" i="3" s="1"/>
  <c r="AB623" i="3" s="1"/>
  <c r="AF755" i="3"/>
  <c r="AF742" i="3" s="1"/>
  <c r="AF623" i="3" s="1"/>
  <c r="AC755" i="3"/>
  <c r="AC742" i="3" s="1"/>
  <c r="AC623" i="3" s="1"/>
  <c r="M755" i="3"/>
  <c r="M742" i="3" s="1"/>
  <c r="M623" i="3" s="1"/>
  <c r="Z755" i="3"/>
  <c r="Z742" i="3" s="1"/>
  <c r="Z623" i="3" s="1"/>
  <c r="AI755" i="3"/>
  <c r="AI742" i="3" s="1"/>
  <c r="AI623" i="3" s="1"/>
  <c r="N755" i="3"/>
  <c r="N742" i="3" s="1"/>
  <c r="N623" i="3" s="1"/>
  <c r="W755" i="3"/>
  <c r="V755" i="3"/>
  <c r="V742" i="3" s="1"/>
  <c r="V623" i="3" s="1"/>
  <c r="AO755" i="3"/>
  <c r="AO742" i="3" s="1"/>
  <c r="AO623" i="3" s="1"/>
  <c r="Y755" i="3"/>
  <c r="Y742" i="3" s="1"/>
  <c r="Y623" i="3" s="1"/>
  <c r="AP755" i="3"/>
  <c r="T755" i="3"/>
  <c r="T742" i="3" s="1"/>
  <c r="T623" i="3" s="1"/>
  <c r="AD755" i="3"/>
  <c r="AD742" i="3" s="1"/>
  <c r="AD623" i="3" s="1"/>
  <c r="AM755" i="3"/>
  <c r="AM742" i="3" s="1"/>
  <c r="AM623" i="3" s="1"/>
  <c r="R755" i="3"/>
  <c r="R742" i="3" s="1"/>
  <c r="R623" i="3" s="1"/>
  <c r="AQ755" i="3"/>
  <c r="AQ742" i="3" s="1"/>
  <c r="AQ623" i="3" s="1"/>
  <c r="U755" i="3"/>
  <c r="AH755" i="3"/>
  <c r="AH742" i="3" s="1"/>
  <c r="AH623" i="3" s="1"/>
  <c r="AA755" i="3"/>
  <c r="X755" i="3"/>
  <c r="AJ755" i="3"/>
  <c r="AJ742" i="3" s="1"/>
  <c r="AJ623" i="3" s="1"/>
  <c r="L755" i="3"/>
  <c r="L742" i="3" s="1"/>
  <c r="L623" i="3" s="1"/>
  <c r="O755" i="3"/>
  <c r="AK755" i="3"/>
  <c r="AQ759" i="3"/>
  <c r="AQ746" i="3" s="1"/>
  <c r="AQ627" i="3" s="1"/>
  <c r="AF759" i="3"/>
  <c r="AF746" i="3" s="1"/>
  <c r="AF627" i="3" s="1"/>
  <c r="P759" i="3"/>
  <c r="AB759" i="3"/>
  <c r="L759" i="3"/>
  <c r="L746" i="3" s="1"/>
  <c r="L627" i="3" s="1"/>
  <c r="AN759" i="3"/>
  <c r="AN746" i="3" s="1"/>
  <c r="AN627" i="3" s="1"/>
  <c r="X759" i="3"/>
  <c r="T759" i="3"/>
  <c r="T746" i="3" s="1"/>
  <c r="T627" i="3" s="1"/>
  <c r="AJ759" i="3"/>
  <c r="U759" i="3"/>
  <c r="U746" i="3" s="1"/>
  <c r="U627" i="3" s="1"/>
  <c r="AK759" i="3"/>
  <c r="AK746" i="3" s="1"/>
  <c r="AK627" i="3" s="1"/>
  <c r="Z759" i="3"/>
  <c r="Z746" i="3" s="1"/>
  <c r="Z627" i="3" s="1"/>
  <c r="AP759" i="3"/>
  <c r="AP746" i="3" s="1"/>
  <c r="AP627" i="3" s="1"/>
  <c r="AA759" i="3"/>
  <c r="AA746" i="3" s="1"/>
  <c r="AA627" i="3" s="1"/>
  <c r="Y759" i="3"/>
  <c r="AO759" i="3"/>
  <c r="AO746" i="3" s="1"/>
  <c r="AO627" i="3" s="1"/>
  <c r="N759" i="3"/>
  <c r="N746" i="3" s="1"/>
  <c r="N627" i="3" s="1"/>
  <c r="AD759" i="3"/>
  <c r="AD746" i="3" s="1"/>
  <c r="AD627" i="3" s="1"/>
  <c r="O759" i="3"/>
  <c r="O746" i="3" s="1"/>
  <c r="O627" i="3" s="1"/>
  <c r="AE759" i="3"/>
  <c r="AE746" i="3" s="1"/>
  <c r="AE627" i="3" s="1"/>
  <c r="M759" i="3"/>
  <c r="AC759" i="3"/>
  <c r="AC746" i="3" s="1"/>
  <c r="AC627" i="3" s="1"/>
  <c r="R759" i="3"/>
  <c r="R746" i="3" s="1"/>
  <c r="R627" i="3" s="1"/>
  <c r="AH759" i="3"/>
  <c r="S759" i="3"/>
  <c r="AI759" i="3"/>
  <c r="AI746" i="3" s="1"/>
  <c r="AI627" i="3" s="1"/>
  <c r="W759" i="3"/>
  <c r="W746" i="3" s="1"/>
  <c r="W627" i="3" s="1"/>
  <c r="AL759" i="3"/>
  <c r="AL746" i="3" s="1"/>
  <c r="AL627" i="3" s="1"/>
  <c r="Q759" i="3"/>
  <c r="Q746" i="3" s="1"/>
  <c r="Q627" i="3" s="1"/>
  <c r="AM759" i="3"/>
  <c r="AM746" i="3" s="1"/>
  <c r="AM627" i="3" s="1"/>
  <c r="AG759" i="3"/>
  <c r="V759" i="3"/>
  <c r="AQ766" i="3"/>
  <c r="AL766" i="3"/>
  <c r="AG766" i="3"/>
  <c r="AB766" i="3"/>
  <c r="V766" i="3"/>
  <c r="Q766" i="3"/>
  <c r="L766" i="3"/>
  <c r="AP766" i="3"/>
  <c r="AK766" i="3"/>
  <c r="AF766" i="3"/>
  <c r="Z766" i="3"/>
  <c r="U766" i="3"/>
  <c r="P766" i="3"/>
  <c r="AO766" i="3"/>
  <c r="AJ766" i="3"/>
  <c r="AD766" i="3"/>
  <c r="Y766" i="3"/>
  <c r="T766" i="3"/>
  <c r="N766" i="3"/>
  <c r="X766" i="3"/>
  <c r="AN766" i="3"/>
  <c r="R766" i="3"/>
  <c r="AH766" i="3"/>
  <c r="M766" i="3"/>
  <c r="AC766" i="3"/>
  <c r="AA766" i="3"/>
  <c r="O766" i="3"/>
  <c r="AE766" i="3"/>
  <c r="S766" i="3"/>
  <c r="AI766" i="3"/>
  <c r="AM766" i="3"/>
  <c r="W766" i="3"/>
  <c r="AQ771" i="3"/>
  <c r="AO771" i="3"/>
  <c r="AG771" i="3"/>
  <c r="Y771" i="3"/>
  <c r="Q771" i="3"/>
  <c r="AN771" i="3"/>
  <c r="AF771" i="3"/>
  <c r="X771" i="3"/>
  <c r="P771" i="3"/>
  <c r="AK771" i="3"/>
  <c r="AC771" i="3"/>
  <c r="U771" i="3"/>
  <c r="M771" i="3"/>
  <c r="AB771" i="3"/>
  <c r="T771" i="3"/>
  <c r="L771" i="3"/>
  <c r="AJ771" i="3"/>
  <c r="N771" i="3"/>
  <c r="AD771" i="3"/>
  <c r="O771" i="3"/>
  <c r="AE771" i="3"/>
  <c r="R771" i="3"/>
  <c r="AH771" i="3"/>
  <c r="S771" i="3"/>
  <c r="AI771" i="3"/>
  <c r="V771" i="3"/>
  <c r="AL771" i="3"/>
  <c r="W771" i="3"/>
  <c r="AM771" i="3"/>
  <c r="AP771" i="3"/>
  <c r="AA771" i="3"/>
  <c r="Z771" i="3"/>
  <c r="AE490" i="3"/>
  <c r="AI490" i="3"/>
  <c r="AM490" i="3"/>
  <c r="AQ490" i="3"/>
  <c r="AF490" i="3"/>
  <c r="AJ490" i="3"/>
  <c r="AN490" i="3"/>
  <c r="AK490" i="3"/>
  <c r="N490" i="3"/>
  <c r="R490" i="3"/>
  <c r="V490" i="3"/>
  <c r="Z490" i="3"/>
  <c r="L490" i="3"/>
  <c r="AO490" i="3"/>
  <c r="T490" i="3"/>
  <c r="AP490" i="3"/>
  <c r="AD490" i="3"/>
  <c r="AL490" i="3"/>
  <c r="O490" i="3"/>
  <c r="S490" i="3"/>
  <c r="W490" i="3"/>
  <c r="AA490" i="3"/>
  <c r="AG490" i="3"/>
  <c r="P490" i="3"/>
  <c r="X490" i="3"/>
  <c r="AB490" i="3"/>
  <c r="AH490" i="3"/>
  <c r="Y490" i="3"/>
  <c r="M490" i="3"/>
  <c r="AC490" i="3"/>
  <c r="Q490" i="3"/>
  <c r="U490" i="3"/>
  <c r="AI651" i="3"/>
  <c r="X651" i="3"/>
  <c r="M651" i="3"/>
  <c r="AO651" i="3"/>
  <c r="AE651" i="3"/>
  <c r="T651" i="3"/>
  <c r="AC651" i="3"/>
  <c r="Y651" i="3"/>
  <c r="AN651" i="3"/>
  <c r="AJ651" i="3"/>
  <c r="S651" i="3"/>
  <c r="O651" i="3"/>
  <c r="AD651" i="3"/>
  <c r="N651" i="3"/>
  <c r="AF651" i="3"/>
  <c r="W651" i="3"/>
  <c r="Z651" i="3"/>
  <c r="P651" i="3"/>
  <c r="AB651" i="3"/>
  <c r="AA651" i="3"/>
  <c r="Q651" i="3"/>
  <c r="AP651" i="3"/>
  <c r="AK651" i="3"/>
  <c r="R651" i="3"/>
  <c r="AM651" i="3"/>
  <c r="AL651" i="3"/>
  <c r="V651" i="3"/>
  <c r="U651" i="3"/>
  <c r="AQ651" i="3"/>
  <c r="L651" i="3"/>
  <c r="AG651" i="3"/>
  <c r="AH651" i="3"/>
  <c r="AE493" i="3"/>
  <c r="AI493" i="3"/>
  <c r="AM493" i="3"/>
  <c r="AQ493" i="3"/>
  <c r="O493" i="3"/>
  <c r="S493" i="3"/>
  <c r="W493" i="3"/>
  <c r="AA493" i="3"/>
  <c r="L493" i="3"/>
  <c r="AK493" i="3"/>
  <c r="Q493" i="3"/>
  <c r="Y493" i="3"/>
  <c r="AD493" i="3"/>
  <c r="AF493" i="3"/>
  <c r="AJ493" i="3"/>
  <c r="AN493" i="3"/>
  <c r="P493" i="3"/>
  <c r="T493" i="3"/>
  <c r="X493" i="3"/>
  <c r="AB493" i="3"/>
  <c r="AG493" i="3"/>
  <c r="AO493" i="3"/>
  <c r="M493" i="3"/>
  <c r="U493" i="3"/>
  <c r="AC493" i="3"/>
  <c r="AH493" i="3"/>
  <c r="V493" i="3"/>
  <c r="AL493" i="3"/>
  <c r="Z493" i="3"/>
  <c r="AP493" i="3"/>
  <c r="N493" i="3"/>
  <c r="R493" i="3"/>
  <c r="AG494" i="3"/>
  <c r="AK494" i="3"/>
  <c r="AO494" i="3"/>
  <c r="N494" i="3"/>
  <c r="R494" i="3"/>
  <c r="V494" i="3"/>
  <c r="Z494" i="3"/>
  <c r="AE494" i="3"/>
  <c r="AM494" i="3"/>
  <c r="P494" i="3"/>
  <c r="X494" i="3"/>
  <c r="AD494" i="3"/>
  <c r="AH494" i="3"/>
  <c r="AL494" i="3"/>
  <c r="AP494" i="3"/>
  <c r="O494" i="3"/>
  <c r="S494" i="3"/>
  <c r="W494" i="3"/>
  <c r="AA494" i="3"/>
  <c r="L494" i="3"/>
  <c r="AI494" i="3"/>
  <c r="AQ494" i="3"/>
  <c r="T494" i="3"/>
  <c r="AB494" i="3"/>
  <c r="AJ494" i="3"/>
  <c r="U494" i="3"/>
  <c r="AN494" i="3"/>
  <c r="Y494" i="3"/>
  <c r="M494" i="3"/>
  <c r="AF494" i="3"/>
  <c r="Q494" i="3"/>
  <c r="AC494" i="3"/>
  <c r="AL649" i="3"/>
  <c r="Q649" i="3"/>
  <c r="AB649" i="3"/>
  <c r="L649" i="3"/>
  <c r="Z649" i="3"/>
  <c r="AI649" i="3"/>
  <c r="N649" i="3"/>
  <c r="AC649" i="3"/>
  <c r="AA649" i="3"/>
  <c r="X649" i="3"/>
  <c r="AP649" i="3"/>
  <c r="AD649" i="3"/>
  <c r="AM649" i="3"/>
  <c r="AE649" i="3"/>
  <c r="AQ649" i="3"/>
  <c r="AH649" i="3"/>
  <c r="AN649" i="3"/>
  <c r="U649" i="3"/>
  <c r="V649" i="3"/>
  <c r="M649" i="3"/>
  <c r="AF649" i="3"/>
  <c r="AO649" i="3"/>
  <c r="R649" i="3"/>
  <c r="AJ649" i="3"/>
  <c r="T649" i="3"/>
  <c r="AK649" i="3"/>
  <c r="O649" i="3"/>
  <c r="Y649" i="3"/>
  <c r="AG649" i="3"/>
  <c r="W649" i="3"/>
  <c r="P649" i="3"/>
  <c r="S649" i="3"/>
  <c r="V653" i="3"/>
  <c r="AQ653" i="3"/>
  <c r="AA653" i="3"/>
  <c r="AF653" i="3"/>
  <c r="P653" i="3"/>
  <c r="AC653" i="3"/>
  <c r="AP653" i="3"/>
  <c r="U653" i="3"/>
  <c r="AD653" i="3"/>
  <c r="AG653" i="3"/>
  <c r="L653" i="3"/>
  <c r="AK653" i="3"/>
  <c r="Y653" i="3"/>
  <c r="T653" i="3"/>
  <c r="Z653" i="3"/>
  <c r="N653" i="3"/>
  <c r="AB653" i="3"/>
  <c r="W653" i="3"/>
  <c r="O653" i="3"/>
  <c r="AJ653" i="3"/>
  <c r="M653" i="3"/>
  <c r="AN653" i="3"/>
  <c r="X653" i="3"/>
  <c r="AM653" i="3"/>
  <c r="R653" i="3"/>
  <c r="AE653" i="3"/>
  <c r="AO653" i="3"/>
  <c r="S653" i="3"/>
  <c r="Q653" i="3"/>
  <c r="AH653" i="3"/>
  <c r="AI653" i="3"/>
  <c r="AL653" i="3"/>
  <c r="AQ650" i="3"/>
  <c r="AN650" i="3"/>
  <c r="AH650" i="3"/>
  <c r="AC650" i="3"/>
  <c r="X650" i="3"/>
  <c r="R650" i="3"/>
  <c r="M650" i="3"/>
  <c r="AL650" i="3"/>
  <c r="AG650" i="3"/>
  <c r="AB650" i="3"/>
  <c r="V650" i="3"/>
  <c r="Q650" i="3"/>
  <c r="L650" i="3"/>
  <c r="AP650" i="3"/>
  <c r="AF650" i="3"/>
  <c r="U650" i="3"/>
  <c r="AO650" i="3"/>
  <c r="AD650" i="3"/>
  <c r="T650" i="3"/>
  <c r="AK650" i="3"/>
  <c r="P650" i="3"/>
  <c r="Y650" i="3"/>
  <c r="AJ650" i="3"/>
  <c r="N650" i="3"/>
  <c r="Z650" i="3"/>
  <c r="AA650" i="3"/>
  <c r="O650" i="3"/>
  <c r="AM650" i="3"/>
  <c r="AE650" i="3"/>
  <c r="S650" i="3"/>
  <c r="AI650" i="3"/>
  <c r="W650" i="3"/>
  <c r="AQ654" i="3"/>
  <c r="AO654" i="3"/>
  <c r="AJ654" i="3"/>
  <c r="AD654" i="3"/>
  <c r="Y654" i="3"/>
  <c r="T654" i="3"/>
  <c r="N654" i="3"/>
  <c r="AN654" i="3"/>
  <c r="AH654" i="3"/>
  <c r="AC654" i="3"/>
  <c r="X654" i="3"/>
  <c r="R654" i="3"/>
  <c r="M654" i="3"/>
  <c r="AG654" i="3"/>
  <c r="V654" i="3"/>
  <c r="L654" i="3"/>
  <c r="AP654" i="3"/>
  <c r="AF654" i="3"/>
  <c r="U654" i="3"/>
  <c r="AL654" i="3"/>
  <c r="Q654" i="3"/>
  <c r="AK654" i="3"/>
  <c r="P654" i="3"/>
  <c r="AB654" i="3"/>
  <c r="Z654" i="3"/>
  <c r="O654" i="3"/>
  <c r="AE654" i="3"/>
  <c r="S654" i="3"/>
  <c r="AI654" i="3"/>
  <c r="AA654" i="3"/>
  <c r="W654" i="3"/>
  <c r="AM654" i="3"/>
  <c r="AG491" i="3"/>
  <c r="AK491" i="3"/>
  <c r="AO491" i="3"/>
  <c r="AD491" i="3"/>
  <c r="AH491" i="3"/>
  <c r="AL491" i="3"/>
  <c r="AP491" i="3"/>
  <c r="AE491" i="3"/>
  <c r="AM491" i="3"/>
  <c r="M491" i="3"/>
  <c r="Q491" i="3"/>
  <c r="U491" i="3"/>
  <c r="Y491" i="3"/>
  <c r="AC491" i="3"/>
  <c r="AQ491" i="3"/>
  <c r="O491" i="3"/>
  <c r="W491" i="3"/>
  <c r="L491" i="3"/>
  <c r="AF491" i="3"/>
  <c r="AN491" i="3"/>
  <c r="N491" i="3"/>
  <c r="R491" i="3"/>
  <c r="V491" i="3"/>
  <c r="Z491" i="3"/>
  <c r="AI491" i="3"/>
  <c r="S491" i="3"/>
  <c r="AA491" i="3"/>
  <c r="AJ491" i="3"/>
  <c r="X491" i="3"/>
  <c r="AB491" i="3"/>
  <c r="P491" i="3"/>
  <c r="T491" i="3"/>
  <c r="AE495" i="3"/>
  <c r="AI495" i="3"/>
  <c r="AM495" i="3"/>
  <c r="AQ495" i="3"/>
  <c r="M495" i="3"/>
  <c r="Q495" i="3"/>
  <c r="U495" i="3"/>
  <c r="Y495" i="3"/>
  <c r="AC495" i="3"/>
  <c r="AG495" i="3"/>
  <c r="AO495" i="3"/>
  <c r="O495" i="3"/>
  <c r="W495" i="3"/>
  <c r="AF495" i="3"/>
  <c r="AJ495" i="3"/>
  <c r="AN495" i="3"/>
  <c r="N495" i="3"/>
  <c r="R495" i="3"/>
  <c r="V495" i="3"/>
  <c r="Z495" i="3"/>
  <c r="AK495" i="3"/>
  <c r="S495" i="3"/>
  <c r="AA495" i="3"/>
  <c r="L495" i="3"/>
  <c r="AL495" i="3"/>
  <c r="T495" i="3"/>
  <c r="AP495" i="3"/>
  <c r="X495" i="3"/>
  <c r="AD495" i="3"/>
  <c r="AB495" i="3"/>
  <c r="AH495" i="3"/>
  <c r="P495" i="3"/>
  <c r="AG496" i="3"/>
  <c r="AK496" i="3"/>
  <c r="AO496" i="3"/>
  <c r="P496" i="3"/>
  <c r="T496" i="3"/>
  <c r="X496" i="3"/>
  <c r="AB496" i="3"/>
  <c r="AI496" i="3"/>
  <c r="AQ496" i="3"/>
  <c r="N496" i="3"/>
  <c r="V496" i="3"/>
  <c r="AD496" i="3"/>
  <c r="AH496" i="3"/>
  <c r="AL496" i="3"/>
  <c r="AP496" i="3"/>
  <c r="M496" i="3"/>
  <c r="Q496" i="3"/>
  <c r="U496" i="3"/>
  <c r="Y496" i="3"/>
  <c r="AC496" i="3"/>
  <c r="AE496" i="3"/>
  <c r="AM496" i="3"/>
  <c r="R496" i="3"/>
  <c r="Z496" i="3"/>
  <c r="AN496" i="3"/>
  <c r="S496" i="3"/>
  <c r="L496" i="3"/>
  <c r="W496" i="3"/>
  <c r="AF496" i="3"/>
  <c r="AA496" i="3"/>
  <c r="AJ496" i="3"/>
  <c r="O496" i="3"/>
  <c r="AE492" i="3"/>
  <c r="AI492" i="3"/>
  <c r="AM492" i="3"/>
  <c r="AF492" i="3"/>
  <c r="AJ492" i="3"/>
  <c r="AN492" i="3"/>
  <c r="AG492" i="3"/>
  <c r="AO492" i="3"/>
  <c r="P492" i="3"/>
  <c r="T492" i="3"/>
  <c r="X492" i="3"/>
  <c r="AB492" i="3"/>
  <c r="AQ492" i="3"/>
  <c r="N492" i="3"/>
  <c r="V492" i="3"/>
  <c r="AD492" i="3"/>
  <c r="AH492" i="3"/>
  <c r="AP492" i="3"/>
  <c r="M492" i="3"/>
  <c r="Q492" i="3"/>
  <c r="U492" i="3"/>
  <c r="Y492" i="3"/>
  <c r="AC492" i="3"/>
  <c r="AK492" i="3"/>
  <c r="R492" i="3"/>
  <c r="Z492" i="3"/>
  <c r="AL492" i="3"/>
  <c r="W492" i="3"/>
  <c r="AA492" i="3"/>
  <c r="O492" i="3"/>
  <c r="S492" i="3"/>
  <c r="L492" i="3"/>
  <c r="L648" i="3"/>
  <c r="AP648" i="3"/>
  <c r="AI648" i="3"/>
  <c r="AB648" i="3"/>
  <c r="T648" i="3"/>
  <c r="N648" i="3"/>
  <c r="AN648" i="3"/>
  <c r="AH648" i="3"/>
  <c r="Z648" i="3"/>
  <c r="S648" i="3"/>
  <c r="AE648" i="3"/>
  <c r="R648" i="3"/>
  <c r="AD648" i="3"/>
  <c r="O648" i="3"/>
  <c r="X648" i="3"/>
  <c r="W648" i="3"/>
  <c r="AM648" i="3"/>
  <c r="AJ648" i="3"/>
  <c r="AO648" i="3"/>
  <c r="Y648" i="3"/>
  <c r="P648" i="3"/>
  <c r="AL648" i="3"/>
  <c r="AK648" i="3"/>
  <c r="V648" i="3"/>
  <c r="M648" i="3"/>
  <c r="U648" i="3"/>
  <c r="AQ648" i="3"/>
  <c r="AC648" i="3"/>
  <c r="AG648" i="3"/>
  <c r="Q648" i="3"/>
  <c r="AA648" i="3"/>
  <c r="AF648" i="3"/>
  <c r="AM652" i="3"/>
  <c r="AE652" i="3"/>
  <c r="X652" i="3"/>
  <c r="R652" i="3"/>
  <c r="AJ652" i="3"/>
  <c r="AD652" i="3"/>
  <c r="W652" i="3"/>
  <c r="O652" i="3"/>
  <c r="AP652" i="3"/>
  <c r="AB652" i="3"/>
  <c r="N652" i="3"/>
  <c r="AN652" i="3"/>
  <c r="Z652" i="3"/>
  <c r="L652" i="3"/>
  <c r="AI652" i="3"/>
  <c r="S652" i="3"/>
  <c r="AH652" i="3"/>
  <c r="T652" i="3"/>
  <c r="AO652" i="3"/>
  <c r="Y652" i="3"/>
  <c r="P652" i="3"/>
  <c r="AL652" i="3"/>
  <c r="U652" i="3"/>
  <c r="AQ652" i="3"/>
  <c r="M652" i="3"/>
  <c r="AK652" i="3"/>
  <c r="V652" i="3"/>
  <c r="AF652" i="3"/>
  <c r="AG652" i="3"/>
  <c r="Q652" i="3"/>
  <c r="AA652" i="3"/>
  <c r="AC652" i="3"/>
  <c r="L415" i="3"/>
  <c r="L518" i="3"/>
  <c r="L505" i="3" s="1"/>
  <c r="L331" i="3"/>
  <c r="L305" i="3" s="1"/>
  <c r="M331" i="3"/>
  <c r="M361" i="3"/>
  <c r="Q361" i="3"/>
  <c r="U361" i="3"/>
  <c r="Y361" i="3"/>
  <c r="AC361" i="3"/>
  <c r="AG361" i="3"/>
  <c r="AK361" i="3"/>
  <c r="AO361" i="3"/>
  <c r="N361" i="3"/>
  <c r="S361" i="3"/>
  <c r="X361" i="3"/>
  <c r="AD361" i="3"/>
  <c r="AI361" i="3"/>
  <c r="AN361" i="3"/>
  <c r="P361" i="3"/>
  <c r="AA361" i="3"/>
  <c r="AL361" i="3"/>
  <c r="R361" i="3"/>
  <c r="AB361" i="3"/>
  <c r="AM361" i="3"/>
  <c r="O361" i="3"/>
  <c r="T361" i="3"/>
  <c r="Z361" i="3"/>
  <c r="AE361" i="3"/>
  <c r="AJ361" i="3"/>
  <c r="AP361" i="3"/>
  <c r="V361" i="3"/>
  <c r="AF361" i="3"/>
  <c r="AQ361" i="3"/>
  <c r="L361" i="3"/>
  <c r="W361" i="3"/>
  <c r="AH361" i="3"/>
  <c r="M360" i="3"/>
  <c r="Q360" i="3"/>
  <c r="U360" i="3"/>
  <c r="Y360" i="3"/>
  <c r="AC360" i="3"/>
  <c r="AG360" i="3"/>
  <c r="AK360" i="3"/>
  <c r="AO360" i="3"/>
  <c r="N360" i="3"/>
  <c r="S360" i="3"/>
  <c r="X360" i="3"/>
  <c r="AD360" i="3"/>
  <c r="AI360" i="3"/>
  <c r="AN360" i="3"/>
  <c r="P360" i="3"/>
  <c r="AA360" i="3"/>
  <c r="AL360" i="3"/>
  <c r="R360" i="3"/>
  <c r="AB360" i="3"/>
  <c r="AM360" i="3"/>
  <c r="O360" i="3"/>
  <c r="T360" i="3"/>
  <c r="Z360" i="3"/>
  <c r="AE360" i="3"/>
  <c r="AJ360" i="3"/>
  <c r="AP360" i="3"/>
  <c r="V360" i="3"/>
  <c r="AF360" i="3"/>
  <c r="AQ360" i="3"/>
  <c r="L360" i="3"/>
  <c r="W360" i="3"/>
  <c r="AH360" i="3"/>
  <c r="N357" i="3"/>
  <c r="R357" i="3"/>
  <c r="V357" i="3"/>
  <c r="Z357" i="3"/>
  <c r="AD357" i="3"/>
  <c r="AH357" i="3"/>
  <c r="AL357" i="3"/>
  <c r="AP357" i="3"/>
  <c r="O357" i="3"/>
  <c r="T357" i="3"/>
  <c r="Y357" i="3"/>
  <c r="AE357" i="3"/>
  <c r="AJ357" i="3"/>
  <c r="AO357" i="3"/>
  <c r="Q357" i="3"/>
  <c r="AB357" i="3"/>
  <c r="AM357" i="3"/>
  <c r="S357" i="3"/>
  <c r="AI357" i="3"/>
  <c r="P357" i="3"/>
  <c r="U357" i="3"/>
  <c r="AA357" i="3"/>
  <c r="AF357" i="3"/>
  <c r="AK357" i="3"/>
  <c r="AQ357" i="3"/>
  <c r="W357" i="3"/>
  <c r="AG357" i="3"/>
  <c r="L357" i="3"/>
  <c r="M357" i="3"/>
  <c r="X357" i="3"/>
  <c r="AC357" i="3"/>
  <c r="AN357" i="3"/>
  <c r="O358" i="3"/>
  <c r="S358" i="3"/>
  <c r="W358" i="3"/>
  <c r="AA358" i="3"/>
  <c r="AE358" i="3"/>
  <c r="AI358" i="3"/>
  <c r="L358" i="3"/>
  <c r="P358" i="3"/>
  <c r="T358" i="3"/>
  <c r="X358" i="3"/>
  <c r="AB358" i="3"/>
  <c r="AF358" i="3"/>
  <c r="AJ358" i="3"/>
  <c r="AN358" i="3"/>
  <c r="M358" i="3"/>
  <c r="Q358" i="3"/>
  <c r="U358" i="3"/>
  <c r="Y358" i="3"/>
  <c r="AC358" i="3"/>
  <c r="AG358" i="3"/>
  <c r="AK358" i="3"/>
  <c r="AO358" i="3"/>
  <c r="Z358" i="3"/>
  <c r="AM358" i="3"/>
  <c r="N358" i="3"/>
  <c r="AH358" i="3"/>
  <c r="V358" i="3"/>
  <c r="AD358" i="3"/>
  <c r="R358" i="3"/>
  <c r="AL358" i="3"/>
  <c r="AP358" i="3"/>
  <c r="AQ358" i="3"/>
  <c r="M362" i="3"/>
  <c r="Q362" i="3"/>
  <c r="U362" i="3"/>
  <c r="Y362" i="3"/>
  <c r="AC362" i="3"/>
  <c r="AG362" i="3"/>
  <c r="AK362" i="3"/>
  <c r="AO362" i="3"/>
  <c r="N362" i="3"/>
  <c r="S362" i="3"/>
  <c r="X362" i="3"/>
  <c r="AD362" i="3"/>
  <c r="AI362" i="3"/>
  <c r="AN362" i="3"/>
  <c r="P362" i="3"/>
  <c r="AA362" i="3"/>
  <c r="AL362" i="3"/>
  <c r="R362" i="3"/>
  <c r="AB362" i="3"/>
  <c r="AM362" i="3"/>
  <c r="O362" i="3"/>
  <c r="T362" i="3"/>
  <c r="Z362" i="3"/>
  <c r="AE362" i="3"/>
  <c r="AJ362" i="3"/>
  <c r="AP362" i="3"/>
  <c r="V362" i="3"/>
  <c r="AF362" i="3"/>
  <c r="AQ362" i="3"/>
  <c r="L362" i="3"/>
  <c r="W362" i="3"/>
  <c r="AH362" i="3"/>
  <c r="L359" i="3"/>
  <c r="L346" i="3" s="1"/>
  <c r="P359" i="3"/>
  <c r="T359" i="3"/>
  <c r="X359" i="3"/>
  <c r="AB359" i="3"/>
  <c r="M359" i="3"/>
  <c r="Q359" i="3"/>
  <c r="U359" i="3"/>
  <c r="Y359" i="3"/>
  <c r="AC359" i="3"/>
  <c r="AG359" i="3"/>
  <c r="AK359" i="3"/>
  <c r="O359" i="3"/>
  <c r="W359" i="3"/>
  <c r="AE359" i="3"/>
  <c r="AJ359" i="3"/>
  <c r="AO359" i="3"/>
  <c r="N359" i="3"/>
  <c r="Z359" i="3"/>
  <c r="AH359" i="3"/>
  <c r="AN359" i="3"/>
  <c r="S359" i="3"/>
  <c r="AL359" i="3"/>
  <c r="V359" i="3"/>
  <c r="AM359" i="3"/>
  <c r="R359" i="3"/>
  <c r="AA359" i="3"/>
  <c r="AI359" i="3"/>
  <c r="AP359" i="3"/>
  <c r="AD359" i="3"/>
  <c r="AQ359" i="3"/>
  <c r="AF359" i="3"/>
  <c r="M363" i="3"/>
  <c r="Q363" i="3"/>
  <c r="U363" i="3"/>
  <c r="Y363" i="3"/>
  <c r="AC363" i="3"/>
  <c r="AG363" i="3"/>
  <c r="AK363" i="3"/>
  <c r="AO363" i="3"/>
  <c r="N363" i="3"/>
  <c r="S363" i="3"/>
  <c r="X363" i="3"/>
  <c r="AD363" i="3"/>
  <c r="AI363" i="3"/>
  <c r="AN363" i="3"/>
  <c r="P363" i="3"/>
  <c r="AA363" i="3"/>
  <c r="AL363" i="3"/>
  <c r="R363" i="3"/>
  <c r="AB363" i="3"/>
  <c r="AM363" i="3"/>
  <c r="O363" i="3"/>
  <c r="T363" i="3"/>
  <c r="Z363" i="3"/>
  <c r="AE363" i="3"/>
  <c r="AJ363" i="3"/>
  <c r="AP363" i="3"/>
  <c r="V363" i="3"/>
  <c r="AF363" i="3"/>
  <c r="AQ363" i="3"/>
  <c r="L363" i="3"/>
  <c r="W363" i="3"/>
  <c r="AH363" i="3"/>
  <c r="N481" i="3"/>
  <c r="R481" i="3"/>
  <c r="V481" i="3"/>
  <c r="Z481" i="3"/>
  <c r="AD481" i="3"/>
  <c r="AH481" i="3"/>
  <c r="AL481" i="3"/>
  <c r="AP481" i="3"/>
  <c r="L481" i="3"/>
  <c r="O481" i="3"/>
  <c r="S481" i="3"/>
  <c r="W481" i="3"/>
  <c r="AA481" i="3"/>
  <c r="AE481" i="3"/>
  <c r="AI481" i="3"/>
  <c r="AM481" i="3"/>
  <c r="AQ481" i="3"/>
  <c r="P481" i="3"/>
  <c r="T481" i="3"/>
  <c r="X481" i="3"/>
  <c r="AB481" i="3"/>
  <c r="AF481" i="3"/>
  <c r="AJ481" i="3"/>
  <c r="AN481" i="3"/>
  <c r="Q481" i="3"/>
  <c r="AG481" i="3"/>
  <c r="U481" i="3"/>
  <c r="AK481" i="3"/>
  <c r="M481" i="3"/>
  <c r="Y481" i="3"/>
  <c r="AO481" i="3"/>
  <c r="AC481" i="3"/>
  <c r="P483" i="3"/>
  <c r="T483" i="3"/>
  <c r="X483" i="3"/>
  <c r="AB483" i="3"/>
  <c r="AF483" i="3"/>
  <c r="AJ483" i="3"/>
  <c r="AN483" i="3"/>
  <c r="L483" i="3"/>
  <c r="M483" i="3"/>
  <c r="Q483" i="3"/>
  <c r="U483" i="3"/>
  <c r="Y483" i="3"/>
  <c r="AC483" i="3"/>
  <c r="AG483" i="3"/>
  <c r="AK483" i="3"/>
  <c r="AO483" i="3"/>
  <c r="N483" i="3"/>
  <c r="R483" i="3"/>
  <c r="V483" i="3"/>
  <c r="Z483" i="3"/>
  <c r="AD483" i="3"/>
  <c r="AH483" i="3"/>
  <c r="AL483" i="3"/>
  <c r="AP483" i="3"/>
  <c r="S483" i="3"/>
  <c r="AI483" i="3"/>
  <c r="AE483" i="3"/>
  <c r="W483" i="3"/>
  <c r="AM483" i="3"/>
  <c r="AA483" i="3"/>
  <c r="AQ483" i="3"/>
  <c r="O483" i="3"/>
  <c r="L586" i="3"/>
  <c r="P586" i="3"/>
  <c r="T586" i="3"/>
  <c r="X586" i="3"/>
  <c r="AB586" i="3"/>
  <c r="AF586" i="3"/>
  <c r="AJ586" i="3"/>
  <c r="N586" i="3"/>
  <c r="R586" i="3"/>
  <c r="V586" i="3"/>
  <c r="O586" i="3"/>
  <c r="W586" i="3"/>
  <c r="AC586" i="3"/>
  <c r="AH586" i="3"/>
  <c r="AM586" i="3"/>
  <c r="AQ586" i="3"/>
  <c r="Q586" i="3"/>
  <c r="Y586" i="3"/>
  <c r="AD586" i="3"/>
  <c r="AI586" i="3"/>
  <c r="AN586" i="3"/>
  <c r="S586" i="3"/>
  <c r="Z586" i="3"/>
  <c r="AE586" i="3"/>
  <c r="AK586" i="3"/>
  <c r="AO586" i="3"/>
  <c r="U586" i="3"/>
  <c r="AP586" i="3"/>
  <c r="AA586" i="3"/>
  <c r="AG586" i="3"/>
  <c r="M586" i="3"/>
  <c r="AL586" i="3"/>
  <c r="O482" i="3"/>
  <c r="S482" i="3"/>
  <c r="W482" i="3"/>
  <c r="AA482" i="3"/>
  <c r="AE482" i="3"/>
  <c r="AI482" i="3"/>
  <c r="AM482" i="3"/>
  <c r="AQ482" i="3"/>
  <c r="P482" i="3"/>
  <c r="T482" i="3"/>
  <c r="X482" i="3"/>
  <c r="AB482" i="3"/>
  <c r="AF482" i="3"/>
  <c r="AJ482" i="3"/>
  <c r="AN482" i="3"/>
  <c r="M482" i="3"/>
  <c r="Q482" i="3"/>
  <c r="U482" i="3"/>
  <c r="Y482" i="3"/>
  <c r="AC482" i="3"/>
  <c r="AG482" i="3"/>
  <c r="AK482" i="3"/>
  <c r="AO482" i="3"/>
  <c r="R482" i="3"/>
  <c r="AH482" i="3"/>
  <c r="N482" i="3"/>
  <c r="V482" i="3"/>
  <c r="AL482" i="3"/>
  <c r="AD482" i="3"/>
  <c r="Z482" i="3"/>
  <c r="AP482" i="3"/>
  <c r="P583" i="3"/>
  <c r="T583" i="3"/>
  <c r="X583" i="3"/>
  <c r="AB583" i="3"/>
  <c r="AF583" i="3"/>
  <c r="AJ583" i="3"/>
  <c r="AN583" i="3"/>
  <c r="M583" i="3"/>
  <c r="Q583" i="3"/>
  <c r="U583" i="3"/>
  <c r="Y583" i="3"/>
  <c r="AC583" i="3"/>
  <c r="AG583" i="3"/>
  <c r="AK583" i="3"/>
  <c r="N583" i="3"/>
  <c r="R583" i="3"/>
  <c r="V583" i="3"/>
  <c r="Z583" i="3"/>
  <c r="AD583" i="3"/>
  <c r="AH583" i="3"/>
  <c r="AL583" i="3"/>
  <c r="AP583" i="3"/>
  <c r="W583" i="3"/>
  <c r="AM583" i="3"/>
  <c r="AA583" i="3"/>
  <c r="AO583" i="3"/>
  <c r="O583" i="3"/>
  <c r="AE583" i="3"/>
  <c r="AQ583" i="3"/>
  <c r="S583" i="3"/>
  <c r="AI583" i="3"/>
  <c r="N582" i="3"/>
  <c r="R582" i="3"/>
  <c r="V582" i="3"/>
  <c r="Z582" i="3"/>
  <c r="AD582" i="3"/>
  <c r="AH582" i="3"/>
  <c r="AL582" i="3"/>
  <c r="M582" i="3"/>
  <c r="S582" i="3"/>
  <c r="X582" i="3"/>
  <c r="AC582" i="3"/>
  <c r="AI582" i="3"/>
  <c r="AN582" i="3"/>
  <c r="O582" i="3"/>
  <c r="T582" i="3"/>
  <c r="Y582" i="3"/>
  <c r="AE582" i="3"/>
  <c r="AJ582" i="3"/>
  <c r="AO582" i="3"/>
  <c r="P582" i="3"/>
  <c r="U582" i="3"/>
  <c r="AA582" i="3"/>
  <c r="AF582" i="3"/>
  <c r="AK582" i="3"/>
  <c r="AP582" i="3"/>
  <c r="Q582" i="3"/>
  <c r="AM582" i="3"/>
  <c r="W582" i="3"/>
  <c r="AQ582" i="3"/>
  <c r="AB582" i="3"/>
  <c r="AG582" i="3"/>
  <c r="L582" i="3"/>
  <c r="P585" i="3"/>
  <c r="T585" i="3"/>
  <c r="X585" i="3"/>
  <c r="AB585" i="3"/>
  <c r="AF585" i="3"/>
  <c r="AJ585" i="3"/>
  <c r="AN585" i="3"/>
  <c r="N585" i="3"/>
  <c r="R585" i="3"/>
  <c r="V585" i="3"/>
  <c r="Z585" i="3"/>
  <c r="AD585" i="3"/>
  <c r="AH585" i="3"/>
  <c r="AL585" i="3"/>
  <c r="AP585" i="3"/>
  <c r="O585" i="3"/>
  <c r="W585" i="3"/>
  <c r="AE585" i="3"/>
  <c r="AM585" i="3"/>
  <c r="Q585" i="3"/>
  <c r="Y585" i="3"/>
  <c r="AG585" i="3"/>
  <c r="AO585" i="3"/>
  <c r="S585" i="3"/>
  <c r="AA585" i="3"/>
  <c r="AI585" i="3"/>
  <c r="AQ585" i="3"/>
  <c r="U585" i="3"/>
  <c r="AC585" i="3"/>
  <c r="AK585" i="3"/>
  <c r="M585" i="3"/>
  <c r="O587" i="3"/>
  <c r="O509" i="3" s="1"/>
  <c r="S587" i="3"/>
  <c r="S509" i="3" s="1"/>
  <c r="W587" i="3"/>
  <c r="W509" i="3" s="1"/>
  <c r="AA587" i="3"/>
  <c r="AA509" i="3" s="1"/>
  <c r="AE587" i="3"/>
  <c r="AE509" i="3" s="1"/>
  <c r="AI587" i="3"/>
  <c r="AI509" i="3" s="1"/>
  <c r="AM587" i="3"/>
  <c r="AM509" i="3" s="1"/>
  <c r="AQ587" i="3"/>
  <c r="AQ509" i="3" s="1"/>
  <c r="L587" i="3"/>
  <c r="L509" i="3" s="1"/>
  <c r="P587" i="3"/>
  <c r="P509" i="3" s="1"/>
  <c r="T587" i="3"/>
  <c r="T509" i="3" s="1"/>
  <c r="X587" i="3"/>
  <c r="X509" i="3" s="1"/>
  <c r="AB587" i="3"/>
  <c r="AB509" i="3" s="1"/>
  <c r="AF587" i="3"/>
  <c r="AF509" i="3" s="1"/>
  <c r="AJ587" i="3"/>
  <c r="AJ509" i="3" s="1"/>
  <c r="AN587" i="3"/>
  <c r="AN509" i="3" s="1"/>
  <c r="M587" i="3"/>
  <c r="M509" i="3" s="1"/>
  <c r="Q587" i="3"/>
  <c r="Q509" i="3" s="1"/>
  <c r="U587" i="3"/>
  <c r="U509" i="3" s="1"/>
  <c r="Y587" i="3"/>
  <c r="Y509" i="3" s="1"/>
  <c r="AC587" i="3"/>
  <c r="AC509" i="3" s="1"/>
  <c r="AG587" i="3"/>
  <c r="AG509" i="3" s="1"/>
  <c r="AK587" i="3"/>
  <c r="AK509" i="3" s="1"/>
  <c r="AO587" i="3"/>
  <c r="AO509" i="3" s="1"/>
  <c r="Z587" i="3"/>
  <c r="Z509" i="3" s="1"/>
  <c r="AP587" i="3"/>
  <c r="AP509" i="3" s="1"/>
  <c r="N587" i="3"/>
  <c r="N509" i="3" s="1"/>
  <c r="AD587" i="3"/>
  <c r="AD509" i="3" s="1"/>
  <c r="R587" i="3"/>
  <c r="R509" i="3" s="1"/>
  <c r="AH587" i="3"/>
  <c r="AH509" i="3" s="1"/>
  <c r="V587" i="3"/>
  <c r="V509" i="3" s="1"/>
  <c r="AL587" i="3"/>
  <c r="AL509" i="3" s="1"/>
  <c r="P479" i="3"/>
  <c r="T479" i="3"/>
  <c r="X479" i="3"/>
  <c r="AB479" i="3"/>
  <c r="AF479" i="3"/>
  <c r="AJ479" i="3"/>
  <c r="AN479" i="3"/>
  <c r="M479" i="3"/>
  <c r="Q479" i="3"/>
  <c r="U479" i="3"/>
  <c r="Y479" i="3"/>
  <c r="AC479" i="3"/>
  <c r="AG479" i="3"/>
  <c r="AK479" i="3"/>
  <c r="AO479" i="3"/>
  <c r="L479" i="3"/>
  <c r="N479" i="3"/>
  <c r="R479" i="3"/>
  <c r="V479" i="3"/>
  <c r="Z479" i="3"/>
  <c r="AD479" i="3"/>
  <c r="AH479" i="3"/>
  <c r="AL479" i="3"/>
  <c r="AP479" i="3"/>
  <c r="O479" i="3"/>
  <c r="AE479" i="3"/>
  <c r="S479" i="3"/>
  <c r="AI479" i="3"/>
  <c r="W479" i="3"/>
  <c r="AM479" i="3"/>
  <c r="AA479" i="3"/>
  <c r="AQ479" i="3"/>
  <c r="O478" i="3"/>
  <c r="O465" i="3" s="1"/>
  <c r="S478" i="3"/>
  <c r="S465" i="3" s="1"/>
  <c r="W478" i="3"/>
  <c r="W465" i="3" s="1"/>
  <c r="AA478" i="3"/>
  <c r="AE478" i="3"/>
  <c r="AE465" i="3" s="1"/>
  <c r="AI478" i="3"/>
  <c r="AI465" i="3" s="1"/>
  <c r="AM478" i="3"/>
  <c r="AM465" i="3" s="1"/>
  <c r="AQ478" i="3"/>
  <c r="L478" i="3"/>
  <c r="L465" i="3" s="1"/>
  <c r="P478" i="3"/>
  <c r="T478" i="3"/>
  <c r="T465" i="3" s="1"/>
  <c r="X478" i="3"/>
  <c r="X465" i="3" s="1"/>
  <c r="AB478" i="3"/>
  <c r="AB465" i="3" s="1"/>
  <c r="AF478" i="3"/>
  <c r="AJ478" i="3"/>
  <c r="AJ465" i="3" s="1"/>
  <c r="AN478" i="3"/>
  <c r="M478" i="3"/>
  <c r="M465" i="3" s="1"/>
  <c r="Q478" i="3"/>
  <c r="U478" i="3"/>
  <c r="U465" i="3" s="1"/>
  <c r="Y478" i="3"/>
  <c r="Y465" i="3" s="1"/>
  <c r="AC478" i="3"/>
  <c r="AC465" i="3" s="1"/>
  <c r="AG478" i="3"/>
  <c r="AG465" i="3" s="1"/>
  <c r="AK478" i="3"/>
  <c r="AK465" i="3" s="1"/>
  <c r="AO478" i="3"/>
  <c r="N478" i="3"/>
  <c r="N465" i="3" s="1"/>
  <c r="AD478" i="3"/>
  <c r="AP478" i="3"/>
  <c r="R478" i="3"/>
  <c r="R465" i="3" s="1"/>
  <c r="AH478" i="3"/>
  <c r="AH465" i="3" s="1"/>
  <c r="V478" i="3"/>
  <c r="AL478" i="3"/>
  <c r="AL465" i="3" s="1"/>
  <c r="Z478" i="3"/>
  <c r="N477" i="3"/>
  <c r="N464" i="3" s="1"/>
  <c r="R477" i="3"/>
  <c r="V477" i="3"/>
  <c r="V464" i="3" s="1"/>
  <c r="Z477" i="3"/>
  <c r="AD477" i="3"/>
  <c r="AD464" i="3" s="1"/>
  <c r="AH477" i="3"/>
  <c r="AH464" i="3" s="1"/>
  <c r="AL477" i="3"/>
  <c r="AL464" i="3" s="1"/>
  <c r="AP477" i="3"/>
  <c r="O477" i="3"/>
  <c r="O464" i="3" s="1"/>
  <c r="S477" i="3"/>
  <c r="W477" i="3"/>
  <c r="W464" i="3" s="1"/>
  <c r="AA477" i="3"/>
  <c r="AE477" i="3"/>
  <c r="AE464" i="3" s="1"/>
  <c r="AI477" i="3"/>
  <c r="AM477" i="3"/>
  <c r="AM464" i="3" s="1"/>
  <c r="AQ477" i="3"/>
  <c r="L477" i="3"/>
  <c r="L464" i="3" s="1"/>
  <c r="P477" i="3"/>
  <c r="T477" i="3"/>
  <c r="T464" i="3" s="1"/>
  <c r="X477" i="3"/>
  <c r="X464" i="3" s="1"/>
  <c r="AB477" i="3"/>
  <c r="AB464" i="3" s="1"/>
  <c r="AF477" i="3"/>
  <c r="AF464" i="3" s="1"/>
  <c r="AJ477" i="3"/>
  <c r="AJ464" i="3" s="1"/>
  <c r="AN477" i="3"/>
  <c r="AN464" i="3" s="1"/>
  <c r="M477" i="3"/>
  <c r="M464" i="3" s="1"/>
  <c r="AC477" i="3"/>
  <c r="Q477" i="3"/>
  <c r="Q464" i="3" s="1"/>
  <c r="AG477" i="3"/>
  <c r="AG464" i="3" s="1"/>
  <c r="Y477" i="3"/>
  <c r="U477" i="3"/>
  <c r="AK477" i="3"/>
  <c r="AK464" i="3" s="1"/>
  <c r="AO477" i="3"/>
  <c r="M480" i="3"/>
  <c r="M467" i="3" s="1"/>
  <c r="Q480" i="3"/>
  <c r="Q467" i="3" s="1"/>
  <c r="U480" i="3"/>
  <c r="U467" i="3" s="1"/>
  <c r="Y480" i="3"/>
  <c r="AC480" i="3"/>
  <c r="AC467" i="3" s="1"/>
  <c r="AG480" i="3"/>
  <c r="AG467" i="3" s="1"/>
  <c r="AK480" i="3"/>
  <c r="AK467" i="3" s="1"/>
  <c r="AO480" i="3"/>
  <c r="N480" i="3"/>
  <c r="N467" i="3" s="1"/>
  <c r="R480" i="3"/>
  <c r="V480" i="3"/>
  <c r="V467" i="3" s="1"/>
  <c r="Z480" i="3"/>
  <c r="Z467" i="3" s="1"/>
  <c r="AD480" i="3"/>
  <c r="AD467" i="3" s="1"/>
  <c r="AH480" i="3"/>
  <c r="AL480" i="3"/>
  <c r="AL467" i="3" s="1"/>
  <c r="AP480" i="3"/>
  <c r="O480" i="3"/>
  <c r="O467" i="3" s="1"/>
  <c r="S480" i="3"/>
  <c r="W480" i="3"/>
  <c r="W467" i="3" s="1"/>
  <c r="AA480" i="3"/>
  <c r="AE480" i="3"/>
  <c r="AE467" i="3" s="1"/>
  <c r="AI480" i="3"/>
  <c r="AM480" i="3"/>
  <c r="AM467" i="3" s="1"/>
  <c r="AQ480" i="3"/>
  <c r="L480" i="3"/>
  <c r="L467" i="3" s="1"/>
  <c r="P480" i="3"/>
  <c r="P467" i="3" s="1"/>
  <c r="AF480" i="3"/>
  <c r="AF467" i="3" s="1"/>
  <c r="T480" i="3"/>
  <c r="AJ480" i="3"/>
  <c r="AJ467" i="3" s="1"/>
  <c r="X480" i="3"/>
  <c r="X467" i="3" s="1"/>
  <c r="AN480" i="3"/>
  <c r="AN467" i="3" s="1"/>
  <c r="AB480" i="3"/>
  <c r="P581" i="3"/>
  <c r="T581" i="3"/>
  <c r="X581" i="3"/>
  <c r="AB581" i="3"/>
  <c r="AF581" i="3"/>
  <c r="AJ581" i="3"/>
  <c r="AN581" i="3"/>
  <c r="L581" i="3"/>
  <c r="M581" i="3"/>
  <c r="Q581" i="3"/>
  <c r="U581" i="3"/>
  <c r="Y581" i="3"/>
  <c r="AC581" i="3"/>
  <c r="AG581" i="3"/>
  <c r="AK581" i="3"/>
  <c r="AO581" i="3"/>
  <c r="N581" i="3"/>
  <c r="R581" i="3"/>
  <c r="V581" i="3"/>
  <c r="Z581" i="3"/>
  <c r="AD581" i="3"/>
  <c r="AH581" i="3"/>
  <c r="AL581" i="3"/>
  <c r="AP581" i="3"/>
  <c r="AA581" i="3"/>
  <c r="AQ581" i="3"/>
  <c r="O581" i="3"/>
  <c r="AE581" i="3"/>
  <c r="S581" i="3"/>
  <c r="AI581" i="3"/>
  <c r="W581" i="3"/>
  <c r="AM581" i="3"/>
  <c r="P584" i="3"/>
  <c r="T584" i="3"/>
  <c r="X584" i="3"/>
  <c r="AB584" i="3"/>
  <c r="AF584" i="3"/>
  <c r="AJ584" i="3"/>
  <c r="AN584" i="3"/>
  <c r="N584" i="3"/>
  <c r="R584" i="3"/>
  <c r="V584" i="3"/>
  <c r="Z584" i="3"/>
  <c r="AD584" i="3"/>
  <c r="AH584" i="3"/>
  <c r="AL584" i="3"/>
  <c r="AP584" i="3"/>
  <c r="O584" i="3"/>
  <c r="W584" i="3"/>
  <c r="AE584" i="3"/>
  <c r="AM584" i="3"/>
  <c r="Q584" i="3"/>
  <c r="Y584" i="3"/>
  <c r="AG584" i="3"/>
  <c r="AO584" i="3"/>
  <c r="S584" i="3"/>
  <c r="AA584" i="3"/>
  <c r="AI584" i="3"/>
  <c r="AQ584" i="3"/>
  <c r="U584" i="3"/>
  <c r="AC584" i="3"/>
  <c r="AK584" i="3"/>
  <c r="M584" i="3"/>
  <c r="AQ532" i="3"/>
  <c r="AN532" i="3"/>
  <c r="AH532" i="3"/>
  <c r="AC532" i="3"/>
  <c r="X532" i="3"/>
  <c r="R532" i="3"/>
  <c r="M532" i="3"/>
  <c r="AJ532" i="3"/>
  <c r="T532" i="3"/>
  <c r="AL532" i="3"/>
  <c r="AG532" i="3"/>
  <c r="AB532" i="3"/>
  <c r="V532" i="3"/>
  <c r="Q532" i="3"/>
  <c r="AO532" i="3"/>
  <c r="Y532" i="3"/>
  <c r="AP532" i="3"/>
  <c r="AK532" i="3"/>
  <c r="AF532" i="3"/>
  <c r="Z532" i="3"/>
  <c r="U532" i="3"/>
  <c r="P532" i="3"/>
  <c r="AD532" i="3"/>
  <c r="N532" i="3"/>
  <c r="AA532" i="3"/>
  <c r="W532" i="3"/>
  <c r="O532" i="3"/>
  <c r="AE532" i="3"/>
  <c r="S532" i="3"/>
  <c r="AI532" i="3"/>
  <c r="AM532" i="3"/>
  <c r="AF533" i="3"/>
  <c r="W533" i="3"/>
  <c r="L533" i="3"/>
  <c r="X533" i="3"/>
  <c r="AN533" i="3"/>
  <c r="AE533" i="3"/>
  <c r="T533" i="3"/>
  <c r="AJ533" i="3"/>
  <c r="AM533" i="3"/>
  <c r="AB533" i="3"/>
  <c r="P533" i="3"/>
  <c r="O533" i="3"/>
  <c r="AD533" i="3"/>
  <c r="N533" i="3"/>
  <c r="AC533" i="3"/>
  <c r="M533" i="3"/>
  <c r="AQ533" i="3"/>
  <c r="AP533" i="3"/>
  <c r="Z533" i="3"/>
  <c r="AO533" i="3"/>
  <c r="Y533" i="3"/>
  <c r="S533" i="3"/>
  <c r="AL533" i="3"/>
  <c r="V533" i="3"/>
  <c r="AK533" i="3"/>
  <c r="U533" i="3"/>
  <c r="AA533" i="3"/>
  <c r="Q533" i="3"/>
  <c r="AG533" i="3"/>
  <c r="AH533" i="3"/>
  <c r="AI533" i="3"/>
  <c r="R533" i="3"/>
  <c r="AQ535" i="3"/>
  <c r="AG535" i="3"/>
  <c r="Y535" i="3"/>
  <c r="Q535" i="3"/>
  <c r="AH535" i="3"/>
  <c r="AM535" i="3"/>
  <c r="AD535" i="3"/>
  <c r="V535" i="3"/>
  <c r="N535" i="3"/>
  <c r="Z535" i="3"/>
  <c r="AL535" i="3"/>
  <c r="AC535" i="3"/>
  <c r="U535" i="3"/>
  <c r="M535" i="3"/>
  <c r="R535" i="3"/>
  <c r="O535" i="3"/>
  <c r="AE535" i="3"/>
  <c r="S535" i="3"/>
  <c r="AI535" i="3"/>
  <c r="AN535" i="3"/>
  <c r="AO535" i="3"/>
  <c r="L535" i="3"/>
  <c r="AB535" i="3"/>
  <c r="AP535" i="3"/>
  <c r="AJ535" i="3"/>
  <c r="P535" i="3"/>
  <c r="AF535" i="3"/>
  <c r="X535" i="3"/>
  <c r="W535" i="3"/>
  <c r="T535" i="3"/>
  <c r="AK535" i="3"/>
  <c r="AA535" i="3"/>
  <c r="AO534" i="3"/>
  <c r="Y534" i="3"/>
  <c r="AN534" i="3"/>
  <c r="X534" i="3"/>
  <c r="S534" i="3"/>
  <c r="AL534" i="3"/>
  <c r="AM534" i="3"/>
  <c r="AP534" i="3"/>
  <c r="AK534" i="3"/>
  <c r="U534" i="3"/>
  <c r="AJ534" i="3"/>
  <c r="T534" i="3"/>
  <c r="AA534" i="3"/>
  <c r="N534" i="3"/>
  <c r="O534" i="3"/>
  <c r="R534" i="3"/>
  <c r="AG534" i="3"/>
  <c r="Q534" i="3"/>
  <c r="AF534" i="3"/>
  <c r="P534" i="3"/>
  <c r="AI534" i="3"/>
  <c r="V534" i="3"/>
  <c r="W534" i="3"/>
  <c r="Z534" i="3"/>
  <c r="AC534" i="3"/>
  <c r="AQ534" i="3"/>
  <c r="L534" i="3"/>
  <c r="M534" i="3"/>
  <c r="AE534" i="3"/>
  <c r="AB534" i="3"/>
  <c r="AD534" i="3"/>
  <c r="AH534" i="3"/>
  <c r="AQ568" i="3"/>
  <c r="AN568" i="3"/>
  <c r="AH568" i="3"/>
  <c r="AC568" i="3"/>
  <c r="X568" i="3"/>
  <c r="R568" i="3"/>
  <c r="M568" i="3"/>
  <c r="AL568" i="3"/>
  <c r="AG568" i="3"/>
  <c r="AB568" i="3"/>
  <c r="V568" i="3"/>
  <c r="Q568" i="3"/>
  <c r="L568" i="3"/>
  <c r="AP568" i="3"/>
  <c r="AK568" i="3"/>
  <c r="AF568" i="3"/>
  <c r="Z568" i="3"/>
  <c r="U568" i="3"/>
  <c r="P568" i="3"/>
  <c r="AD568" i="3"/>
  <c r="Y568" i="3"/>
  <c r="AO568" i="3"/>
  <c r="T568" i="3"/>
  <c r="AJ568" i="3"/>
  <c r="N568" i="3"/>
  <c r="O568" i="3"/>
  <c r="AE568" i="3"/>
  <c r="S568" i="3"/>
  <c r="AI568" i="3"/>
  <c r="W568" i="3"/>
  <c r="AM568" i="3"/>
  <c r="AA568" i="3"/>
  <c r="AB545" i="3"/>
  <c r="L545" i="3"/>
  <c r="L519" i="3" s="1"/>
  <c r="L506" i="3" s="1"/>
  <c r="AG545" i="3"/>
  <c r="AC545" i="3"/>
  <c r="S545" i="3"/>
  <c r="AO545" i="3"/>
  <c r="AN545" i="3"/>
  <c r="X545" i="3"/>
  <c r="Q545" i="3"/>
  <c r="AL545" i="3"/>
  <c r="M545" i="3"/>
  <c r="AH545" i="3"/>
  <c r="Y545" i="3"/>
  <c r="AJ545" i="3"/>
  <c r="T545" i="3"/>
  <c r="V545" i="3"/>
  <c r="AQ545" i="3"/>
  <c r="R545" i="3"/>
  <c r="AM545" i="3"/>
  <c r="AD545" i="3"/>
  <c r="P545" i="3"/>
  <c r="Z545" i="3"/>
  <c r="W545" i="3"/>
  <c r="U545" i="3"/>
  <c r="AA545" i="3"/>
  <c r="AE545" i="3"/>
  <c r="AF545" i="3"/>
  <c r="AI545" i="3"/>
  <c r="N545" i="3"/>
  <c r="O545" i="3"/>
  <c r="AK545" i="3"/>
  <c r="AP545" i="3"/>
  <c r="AO571" i="3"/>
  <c r="AH571" i="3"/>
  <c r="Z571" i="3"/>
  <c r="S571" i="3"/>
  <c r="M571" i="3"/>
  <c r="AM571" i="3"/>
  <c r="AE571" i="3"/>
  <c r="Y571" i="3"/>
  <c r="R571" i="3"/>
  <c r="AK571" i="3"/>
  <c r="AD571" i="3"/>
  <c r="W571" i="3"/>
  <c r="O571" i="3"/>
  <c r="AP571" i="3"/>
  <c r="N571" i="3"/>
  <c r="AI571" i="3"/>
  <c r="AC571" i="3"/>
  <c r="U571" i="3"/>
  <c r="AF571" i="3"/>
  <c r="P571" i="3"/>
  <c r="AA571" i="3"/>
  <c r="AB571" i="3"/>
  <c r="AG571" i="3"/>
  <c r="AN571" i="3"/>
  <c r="X571" i="3"/>
  <c r="Q571" i="3"/>
  <c r="AL571" i="3"/>
  <c r="T571" i="3"/>
  <c r="AJ571" i="3"/>
  <c r="V571" i="3"/>
  <c r="AQ571" i="3"/>
  <c r="AL556" i="3"/>
  <c r="V556" i="3"/>
  <c r="AG556" i="3"/>
  <c r="L556" i="3"/>
  <c r="AN556" i="3"/>
  <c r="T556" i="3"/>
  <c r="U556" i="3"/>
  <c r="AH556" i="3"/>
  <c r="R556" i="3"/>
  <c r="AB556" i="3"/>
  <c r="S556" i="3"/>
  <c r="AA556" i="3"/>
  <c r="AC556" i="3"/>
  <c r="AD556" i="3"/>
  <c r="N556" i="3"/>
  <c r="W556" i="3"/>
  <c r="Y556" i="3"/>
  <c r="AI556" i="3"/>
  <c r="AJ556" i="3"/>
  <c r="AM556" i="3"/>
  <c r="M556" i="3"/>
  <c r="O556" i="3"/>
  <c r="AK556" i="3"/>
  <c r="AE556" i="3"/>
  <c r="Q556" i="3"/>
  <c r="AO556" i="3"/>
  <c r="AQ556" i="3"/>
  <c r="P556" i="3"/>
  <c r="AP556" i="3"/>
  <c r="AF556" i="3"/>
  <c r="X556" i="3"/>
  <c r="Z556" i="3"/>
  <c r="AQ542" i="3"/>
  <c r="AN542" i="3"/>
  <c r="AL542" i="3"/>
  <c r="AP542" i="3"/>
  <c r="AK542" i="3"/>
  <c r="AJ542" i="3"/>
  <c r="AD542" i="3"/>
  <c r="Y542" i="3"/>
  <c r="T542" i="3"/>
  <c r="N542" i="3"/>
  <c r="U542" i="3"/>
  <c r="AH542" i="3"/>
  <c r="AC542" i="3"/>
  <c r="X542" i="3"/>
  <c r="R542" i="3"/>
  <c r="M542" i="3"/>
  <c r="AF542" i="3"/>
  <c r="P542" i="3"/>
  <c r="AG542" i="3"/>
  <c r="AB542" i="3"/>
  <c r="V542" i="3"/>
  <c r="Q542" i="3"/>
  <c r="L542" i="3"/>
  <c r="AO542" i="3"/>
  <c r="Z542" i="3"/>
  <c r="W542" i="3"/>
  <c r="AM542" i="3"/>
  <c r="S542" i="3"/>
  <c r="AA542" i="3"/>
  <c r="AI542" i="3"/>
  <c r="O542" i="3"/>
  <c r="AE542" i="3"/>
  <c r="AJ557" i="3"/>
  <c r="AD557" i="3"/>
  <c r="W557" i="3"/>
  <c r="O557" i="3"/>
  <c r="AP557" i="3"/>
  <c r="AI557" i="3"/>
  <c r="AB557" i="3"/>
  <c r="T557" i="3"/>
  <c r="N557" i="3"/>
  <c r="AN557" i="3"/>
  <c r="AH557" i="3"/>
  <c r="Z557" i="3"/>
  <c r="S557" i="3"/>
  <c r="AE557" i="3"/>
  <c r="X557" i="3"/>
  <c r="R557" i="3"/>
  <c r="AM557" i="3"/>
  <c r="AG557" i="3"/>
  <c r="Q557" i="3"/>
  <c r="AA557" i="3"/>
  <c r="V557" i="3"/>
  <c r="AC557" i="3"/>
  <c r="M557" i="3"/>
  <c r="AF557" i="3"/>
  <c r="U557" i="3"/>
  <c r="AO557" i="3"/>
  <c r="Y557" i="3"/>
  <c r="P557" i="3"/>
  <c r="AL557" i="3"/>
  <c r="AK557" i="3"/>
  <c r="AQ557" i="3"/>
  <c r="AI548" i="3"/>
  <c r="V548" i="3"/>
  <c r="AD548" i="3"/>
  <c r="Q548" i="3"/>
  <c r="AQ548" i="3"/>
  <c r="AC548" i="3"/>
  <c r="N548" i="3"/>
  <c r="W548" i="3"/>
  <c r="AL548" i="3"/>
  <c r="AB548" i="3"/>
  <c r="L548" i="3"/>
  <c r="Z548" i="3"/>
  <c r="Y548" i="3"/>
  <c r="AN548" i="3"/>
  <c r="X548" i="3"/>
  <c r="AP548" i="3"/>
  <c r="U548" i="3"/>
  <c r="AG548" i="3"/>
  <c r="AJ548" i="3"/>
  <c r="T548" i="3"/>
  <c r="AK548" i="3"/>
  <c r="O548" i="3"/>
  <c r="AM548" i="3"/>
  <c r="AF548" i="3"/>
  <c r="M548" i="3"/>
  <c r="AO548" i="3"/>
  <c r="P548" i="3"/>
  <c r="S548" i="3"/>
  <c r="AH548" i="3"/>
  <c r="AE548" i="3"/>
  <c r="AA548" i="3"/>
  <c r="R548" i="3"/>
  <c r="AJ570" i="3"/>
  <c r="Z570" i="3"/>
  <c r="O570" i="3"/>
  <c r="AI570" i="3"/>
  <c r="X570" i="3"/>
  <c r="N570" i="3"/>
  <c r="AP570" i="3"/>
  <c r="AE570" i="3"/>
  <c r="T570" i="3"/>
  <c r="AN570" i="3"/>
  <c r="AD570" i="3"/>
  <c r="S570" i="3"/>
  <c r="AG570" i="3"/>
  <c r="Q570" i="3"/>
  <c r="AA570" i="3"/>
  <c r="AH570" i="3"/>
  <c r="AC570" i="3"/>
  <c r="M570" i="3"/>
  <c r="AF570" i="3"/>
  <c r="R570" i="3"/>
  <c r="AM570" i="3"/>
  <c r="AO570" i="3"/>
  <c r="Y570" i="3"/>
  <c r="P570" i="3"/>
  <c r="AL570" i="3"/>
  <c r="W570" i="3"/>
  <c r="V570" i="3"/>
  <c r="AQ570" i="3"/>
  <c r="U570" i="3"/>
  <c r="AK570" i="3"/>
  <c r="AB570" i="3"/>
  <c r="AQ555" i="3"/>
  <c r="AL555" i="3"/>
  <c r="AG555" i="3"/>
  <c r="AB555" i="3"/>
  <c r="V555" i="3"/>
  <c r="Q555" i="3"/>
  <c r="L555" i="3"/>
  <c r="AP555" i="3"/>
  <c r="AK555" i="3"/>
  <c r="AF555" i="3"/>
  <c r="Z555" i="3"/>
  <c r="U555" i="3"/>
  <c r="P555" i="3"/>
  <c r="AO555" i="3"/>
  <c r="AJ555" i="3"/>
  <c r="AD555" i="3"/>
  <c r="Y555" i="3"/>
  <c r="T555" i="3"/>
  <c r="N555" i="3"/>
  <c r="AN555" i="3"/>
  <c r="R555" i="3"/>
  <c r="X555" i="3"/>
  <c r="AH555" i="3"/>
  <c r="M555" i="3"/>
  <c r="AC555" i="3"/>
  <c r="O555" i="3"/>
  <c r="AE555" i="3"/>
  <c r="S555" i="3"/>
  <c r="AI555" i="3"/>
  <c r="AA555" i="3"/>
  <c r="W555" i="3"/>
  <c r="AM555" i="3"/>
  <c r="AQ573" i="3"/>
  <c r="AJ573" i="3"/>
  <c r="AB573" i="3"/>
  <c r="T573" i="3"/>
  <c r="L573" i="3"/>
  <c r="AO573" i="3"/>
  <c r="AG573" i="3"/>
  <c r="Y573" i="3"/>
  <c r="Q573" i="3"/>
  <c r="AN573" i="3"/>
  <c r="AF573" i="3"/>
  <c r="X573" i="3"/>
  <c r="P573" i="3"/>
  <c r="U573" i="3"/>
  <c r="M573" i="3"/>
  <c r="AK573" i="3"/>
  <c r="AC573" i="3"/>
  <c r="V573" i="3"/>
  <c r="AL573" i="3"/>
  <c r="W573" i="3"/>
  <c r="AM573" i="3"/>
  <c r="Z573" i="3"/>
  <c r="AP573" i="3"/>
  <c r="AA573" i="3"/>
  <c r="N573" i="3"/>
  <c r="AD573" i="3"/>
  <c r="O573" i="3"/>
  <c r="AE573" i="3"/>
  <c r="AH573" i="3"/>
  <c r="R573" i="3"/>
  <c r="S573" i="3"/>
  <c r="AI573" i="3"/>
  <c r="AL558" i="3"/>
  <c r="AI558" i="3"/>
  <c r="AC558" i="3"/>
  <c r="V558" i="3"/>
  <c r="AQ558" i="3"/>
  <c r="N558" i="3"/>
  <c r="Q558" i="3"/>
  <c r="AN558" i="3"/>
  <c r="X558" i="3"/>
  <c r="AP558" i="3"/>
  <c r="U558" i="3"/>
  <c r="AG558" i="3"/>
  <c r="W558" i="3"/>
  <c r="AJ558" i="3"/>
  <c r="T558" i="3"/>
  <c r="AK558" i="3"/>
  <c r="O558" i="3"/>
  <c r="AM558" i="3"/>
  <c r="AD558" i="3"/>
  <c r="AF558" i="3"/>
  <c r="P558" i="3"/>
  <c r="AE558" i="3"/>
  <c r="R558" i="3"/>
  <c r="Z558" i="3"/>
  <c r="AH558" i="3"/>
  <c r="Y558" i="3"/>
  <c r="M558" i="3"/>
  <c r="AO558" i="3"/>
  <c r="AB558" i="3"/>
  <c r="S558" i="3"/>
  <c r="AA558" i="3"/>
  <c r="AP547" i="3"/>
  <c r="AI547" i="3"/>
  <c r="AB547" i="3"/>
  <c r="T547" i="3"/>
  <c r="N547" i="3"/>
  <c r="AN547" i="3"/>
  <c r="AH547" i="3"/>
  <c r="Z547" i="3"/>
  <c r="S547" i="3"/>
  <c r="L547" i="3"/>
  <c r="AM547" i="3"/>
  <c r="AE547" i="3"/>
  <c r="X547" i="3"/>
  <c r="R547" i="3"/>
  <c r="O547" i="3"/>
  <c r="AJ547" i="3"/>
  <c r="AD547" i="3"/>
  <c r="W547" i="3"/>
  <c r="AO547" i="3"/>
  <c r="Y547" i="3"/>
  <c r="P547" i="3"/>
  <c r="AL547" i="3"/>
  <c r="M547" i="3"/>
  <c r="AK547" i="3"/>
  <c r="U547" i="3"/>
  <c r="V547" i="3"/>
  <c r="AQ547" i="3"/>
  <c r="AF547" i="3"/>
  <c r="AG547" i="3"/>
  <c r="Q547" i="3"/>
  <c r="AA547" i="3"/>
  <c r="AC547" i="3"/>
  <c r="AQ572" i="3"/>
  <c r="AN572" i="3"/>
  <c r="AH572" i="3"/>
  <c r="AC572" i="3"/>
  <c r="X572" i="3"/>
  <c r="R572" i="3"/>
  <c r="M572" i="3"/>
  <c r="AL572" i="3"/>
  <c r="AG572" i="3"/>
  <c r="AB572" i="3"/>
  <c r="V572" i="3"/>
  <c r="Q572" i="3"/>
  <c r="L572" i="3"/>
  <c r="AP572" i="3"/>
  <c r="AK572" i="3"/>
  <c r="AF572" i="3"/>
  <c r="Z572" i="3"/>
  <c r="U572" i="3"/>
  <c r="P572" i="3"/>
  <c r="AD572" i="3"/>
  <c r="AJ572" i="3"/>
  <c r="Y572" i="3"/>
  <c r="N572" i="3"/>
  <c r="AO572" i="3"/>
  <c r="T572" i="3"/>
  <c r="S572" i="3"/>
  <c r="AI572" i="3"/>
  <c r="W572" i="3"/>
  <c r="AM572" i="3"/>
  <c r="AA572" i="3"/>
  <c r="O572" i="3"/>
  <c r="AE572" i="3"/>
  <c r="AQ560" i="3"/>
  <c r="AJ560" i="3"/>
  <c r="AB560" i="3"/>
  <c r="T560" i="3"/>
  <c r="L560" i="3"/>
  <c r="AO560" i="3"/>
  <c r="AG560" i="3"/>
  <c r="Y560" i="3"/>
  <c r="Q560" i="3"/>
  <c r="AN560" i="3"/>
  <c r="AF560" i="3"/>
  <c r="X560" i="3"/>
  <c r="P560" i="3"/>
  <c r="AC560" i="3"/>
  <c r="U560" i="3"/>
  <c r="M560" i="3"/>
  <c r="AK560" i="3"/>
  <c r="V560" i="3"/>
  <c r="AL560" i="3"/>
  <c r="W560" i="3"/>
  <c r="AM560" i="3"/>
  <c r="AH560" i="3"/>
  <c r="S560" i="3"/>
  <c r="AI560" i="3"/>
  <c r="Z560" i="3"/>
  <c r="AP560" i="3"/>
  <c r="AA560" i="3"/>
  <c r="R560" i="3"/>
  <c r="N560" i="3"/>
  <c r="AD560" i="3"/>
  <c r="O560" i="3"/>
  <c r="AE560" i="3"/>
  <c r="AM544" i="3"/>
  <c r="AE544" i="3"/>
  <c r="X544" i="3"/>
  <c r="R544" i="3"/>
  <c r="AJ544" i="3"/>
  <c r="AD544" i="3"/>
  <c r="W544" i="3"/>
  <c r="O544" i="3"/>
  <c r="AP544" i="3"/>
  <c r="AI544" i="3"/>
  <c r="AB544" i="3"/>
  <c r="T544" i="3"/>
  <c r="N544" i="3"/>
  <c r="AH544" i="3"/>
  <c r="Z544" i="3"/>
  <c r="AN544" i="3"/>
  <c r="S544" i="3"/>
  <c r="AO544" i="3"/>
  <c r="Y544" i="3"/>
  <c r="P544" i="3"/>
  <c r="AL544" i="3"/>
  <c r="AC544" i="3"/>
  <c r="AK544" i="3"/>
  <c r="U544" i="3"/>
  <c r="V544" i="3"/>
  <c r="AQ544" i="3"/>
  <c r="AF544" i="3"/>
  <c r="AG544" i="3"/>
  <c r="Q544" i="3"/>
  <c r="AA544" i="3"/>
  <c r="M544" i="3"/>
  <c r="AQ561" i="3"/>
  <c r="AN561" i="3"/>
  <c r="X561" i="3"/>
  <c r="AJ561" i="3"/>
  <c r="T561" i="3"/>
  <c r="AF561" i="3"/>
  <c r="P561" i="3"/>
  <c r="AB561" i="3"/>
  <c r="L561" i="3"/>
  <c r="U561" i="3"/>
  <c r="AK561" i="3"/>
  <c r="Z561" i="3"/>
  <c r="AP561" i="3"/>
  <c r="AA561" i="3"/>
  <c r="W561" i="3"/>
  <c r="Y561" i="3"/>
  <c r="AO561" i="3"/>
  <c r="N561" i="3"/>
  <c r="AD561" i="3"/>
  <c r="O561" i="3"/>
  <c r="AE561" i="3"/>
  <c r="AG561" i="3"/>
  <c r="AL561" i="3"/>
  <c r="M561" i="3"/>
  <c r="AC561" i="3"/>
  <c r="R561" i="3"/>
  <c r="AH561" i="3"/>
  <c r="S561" i="3"/>
  <c r="AI561" i="3"/>
  <c r="Q561" i="3"/>
  <c r="V561" i="3"/>
  <c r="AM561" i="3"/>
  <c r="AD216" i="3"/>
  <c r="L529" i="3"/>
  <c r="T529" i="3"/>
  <c r="AJ529" i="3"/>
  <c r="O529" i="3"/>
  <c r="AE529" i="3"/>
  <c r="Y529" i="3"/>
  <c r="AH529" i="3"/>
  <c r="R529" i="3"/>
  <c r="P529" i="3"/>
  <c r="AM529" i="3"/>
  <c r="AG529" i="3"/>
  <c r="S529" i="3"/>
  <c r="AQ529" i="3"/>
  <c r="AD529" i="3"/>
  <c r="N529" i="3"/>
  <c r="U529" i="3"/>
  <c r="Q529" i="3"/>
  <c r="AN529" i="3"/>
  <c r="X529" i="3"/>
  <c r="AP529" i="3"/>
  <c r="Z529" i="3"/>
  <c r="AO529" i="3"/>
  <c r="AA529" i="3"/>
  <c r="AA516" i="3" s="1"/>
  <c r="AA503" i="3" s="1"/>
  <c r="W529" i="3"/>
  <c r="AC529" i="3"/>
  <c r="AF529" i="3"/>
  <c r="AB529" i="3"/>
  <c r="AL529" i="3"/>
  <c r="AK529" i="3"/>
  <c r="AK516" i="3" s="1"/>
  <c r="AK503" i="3" s="1"/>
  <c r="V529" i="3"/>
  <c r="M529" i="3"/>
  <c r="AI529" i="3"/>
  <c r="AN531" i="3"/>
  <c r="AO531" i="3"/>
  <c r="AG531" i="3"/>
  <c r="Y531" i="3"/>
  <c r="Q531" i="3"/>
  <c r="Q518" i="3" s="1"/>
  <c r="Q505" i="3" s="1"/>
  <c r="AH531" i="3"/>
  <c r="AH518" i="3" s="1"/>
  <c r="AH505" i="3" s="1"/>
  <c r="AL531" i="3"/>
  <c r="AD531" i="3"/>
  <c r="V531" i="3"/>
  <c r="V518" i="3" s="1"/>
  <c r="V505" i="3" s="1"/>
  <c r="N531" i="3"/>
  <c r="AP531" i="3"/>
  <c r="R531" i="3"/>
  <c r="AK531" i="3"/>
  <c r="AC531" i="3"/>
  <c r="U531" i="3"/>
  <c r="M531" i="3"/>
  <c r="Z531" i="3"/>
  <c r="W531" i="3"/>
  <c r="AM531" i="3"/>
  <c r="AA531" i="3"/>
  <c r="AQ531" i="3"/>
  <c r="O531" i="3"/>
  <c r="AE531" i="3"/>
  <c r="T531" i="3"/>
  <c r="AJ531" i="3"/>
  <c r="AJ518" i="3" s="1"/>
  <c r="AJ505" i="3" s="1"/>
  <c r="AI531" i="3"/>
  <c r="X531" i="3"/>
  <c r="X518" i="3" s="1"/>
  <c r="X505" i="3" s="1"/>
  <c r="AF531" i="3"/>
  <c r="S531" i="3"/>
  <c r="S518" i="3" s="1"/>
  <c r="S505" i="3" s="1"/>
  <c r="AB531" i="3"/>
  <c r="P531" i="3"/>
  <c r="AM530" i="3"/>
  <c r="S530" i="3"/>
  <c r="AL530" i="3"/>
  <c r="AE530" i="3"/>
  <c r="AC530" i="3"/>
  <c r="M530" i="3"/>
  <c r="AB530" i="3"/>
  <c r="L530" i="3"/>
  <c r="AP530" i="3"/>
  <c r="AI530" i="3"/>
  <c r="N530" i="3"/>
  <c r="AO530" i="3"/>
  <c r="Y530" i="3"/>
  <c r="AN530" i="3"/>
  <c r="X530" i="3"/>
  <c r="AA530" i="3"/>
  <c r="R530" i="3"/>
  <c r="V530" i="3"/>
  <c r="O530" i="3"/>
  <c r="AK530" i="3"/>
  <c r="U530" i="3"/>
  <c r="AJ530" i="3"/>
  <c r="T530" i="3"/>
  <c r="AQ530" i="3"/>
  <c r="Z530" i="3"/>
  <c r="W530" i="3"/>
  <c r="AF530" i="3"/>
  <c r="AH530" i="3"/>
  <c r="AD530" i="3"/>
  <c r="P530" i="3"/>
  <c r="Q530" i="3"/>
  <c r="AG530" i="3"/>
  <c r="AQ559" i="3"/>
  <c r="AN559" i="3"/>
  <c r="AH559" i="3"/>
  <c r="AC559" i="3"/>
  <c r="X559" i="3"/>
  <c r="R559" i="3"/>
  <c r="M559" i="3"/>
  <c r="AL559" i="3"/>
  <c r="AG559" i="3"/>
  <c r="AB559" i="3"/>
  <c r="V559" i="3"/>
  <c r="Q559" i="3"/>
  <c r="L559" i="3"/>
  <c r="AP559" i="3"/>
  <c r="AK559" i="3"/>
  <c r="AF559" i="3"/>
  <c r="Z559" i="3"/>
  <c r="U559" i="3"/>
  <c r="P559" i="3"/>
  <c r="AJ559" i="3"/>
  <c r="N559" i="3"/>
  <c r="T559" i="3"/>
  <c r="AD559" i="3"/>
  <c r="AO559" i="3"/>
  <c r="Y559" i="3"/>
  <c r="S559" i="3"/>
  <c r="AI559" i="3"/>
  <c r="O559" i="3"/>
  <c r="W559" i="3"/>
  <c r="AM559" i="3"/>
  <c r="AA559" i="3"/>
  <c r="AE559" i="3"/>
  <c r="AI543" i="3"/>
  <c r="X543" i="3"/>
  <c r="M543" i="3"/>
  <c r="AO543" i="3"/>
  <c r="AE543" i="3"/>
  <c r="T543" i="3"/>
  <c r="AN543" i="3"/>
  <c r="AC543" i="3"/>
  <c r="S543" i="3"/>
  <c r="AJ543" i="3"/>
  <c r="Y543" i="3"/>
  <c r="O543" i="3"/>
  <c r="AL543" i="3"/>
  <c r="V543" i="3"/>
  <c r="U543" i="3"/>
  <c r="AH543" i="3"/>
  <c r="R543" i="3"/>
  <c r="N543" i="3"/>
  <c r="AK543" i="3"/>
  <c r="W543" i="3"/>
  <c r="AF543" i="3"/>
  <c r="AP543" i="3"/>
  <c r="P543" i="3"/>
  <c r="AQ543" i="3"/>
  <c r="AB543" i="3"/>
  <c r="Z543" i="3"/>
  <c r="AM543" i="3"/>
  <c r="AD543" i="3"/>
  <c r="AA543" i="3"/>
  <c r="L543" i="3"/>
  <c r="AG543" i="3"/>
  <c r="Q543" i="3"/>
  <c r="AJ569" i="3"/>
  <c r="O569" i="3"/>
  <c r="AA569" i="3"/>
  <c r="Y569" i="3"/>
  <c r="AK569" i="3"/>
  <c r="P569" i="3"/>
  <c r="AP569" i="3"/>
  <c r="Z569" i="3"/>
  <c r="AN569" i="3"/>
  <c r="S569" i="3"/>
  <c r="AB569" i="3"/>
  <c r="U569" i="3"/>
  <c r="AE569" i="3"/>
  <c r="AL569" i="3"/>
  <c r="V569" i="3"/>
  <c r="AI569" i="3"/>
  <c r="M569" i="3"/>
  <c r="W569" i="3"/>
  <c r="AF569" i="3"/>
  <c r="AO569" i="3"/>
  <c r="AH569" i="3"/>
  <c r="R569" i="3"/>
  <c r="AC569" i="3"/>
  <c r="AM569" i="3"/>
  <c r="Q569" i="3"/>
  <c r="AQ569" i="3"/>
  <c r="AD569" i="3"/>
  <c r="N569" i="3"/>
  <c r="T569" i="3"/>
  <c r="X569" i="3"/>
  <c r="AG569" i="3"/>
  <c r="AO546" i="3"/>
  <c r="AI546" i="3"/>
  <c r="AA546" i="3"/>
  <c r="U546" i="3"/>
  <c r="P546" i="3"/>
  <c r="AN546" i="3"/>
  <c r="AF546" i="3"/>
  <c r="Y546" i="3"/>
  <c r="T546" i="3"/>
  <c r="N546" i="3"/>
  <c r="AK546" i="3"/>
  <c r="AE546" i="3"/>
  <c r="X546" i="3"/>
  <c r="R546" i="3"/>
  <c r="M546" i="3"/>
  <c r="V546" i="3"/>
  <c r="AC546" i="3"/>
  <c r="AQ546" i="3"/>
  <c r="Q546" i="3"/>
  <c r="AJ546" i="3"/>
  <c r="L546" i="3"/>
  <c r="AD546" i="3"/>
  <c r="W546" i="3"/>
  <c r="S546" i="3"/>
  <c r="AP546" i="3"/>
  <c r="Z546" i="3"/>
  <c r="AB546" i="3"/>
  <c r="AM546" i="3"/>
  <c r="AL546" i="3"/>
  <c r="O546" i="3"/>
  <c r="AG546" i="3"/>
  <c r="AH546" i="3"/>
  <c r="AQ574" i="3"/>
  <c r="AN574" i="3"/>
  <c r="X574" i="3"/>
  <c r="AJ574" i="3"/>
  <c r="T574" i="3"/>
  <c r="AF574" i="3"/>
  <c r="P574" i="3"/>
  <c r="AB574" i="3"/>
  <c r="U574" i="3"/>
  <c r="AK574" i="3"/>
  <c r="Z574" i="3"/>
  <c r="AP574" i="3"/>
  <c r="AA574" i="3"/>
  <c r="Y574" i="3"/>
  <c r="AO574" i="3"/>
  <c r="N574" i="3"/>
  <c r="AD574" i="3"/>
  <c r="O574" i="3"/>
  <c r="AE574" i="3"/>
  <c r="M574" i="3"/>
  <c r="AC574" i="3"/>
  <c r="R574" i="3"/>
  <c r="AH574" i="3"/>
  <c r="S574" i="3"/>
  <c r="AI574" i="3"/>
  <c r="Q574" i="3"/>
  <c r="V574" i="3"/>
  <c r="AG574" i="3"/>
  <c r="AL574" i="3"/>
  <c r="AM574" i="3"/>
  <c r="W574" i="3"/>
  <c r="V213" i="3"/>
  <c r="AI213" i="3"/>
  <c r="U213" i="3"/>
  <c r="N213" i="3"/>
  <c r="AK213" i="3"/>
  <c r="W213" i="3"/>
  <c r="AQ213" i="3"/>
  <c r="Z213" i="3"/>
  <c r="AL213" i="3"/>
  <c r="P213" i="3"/>
  <c r="Y213" i="3"/>
  <c r="AO213" i="3"/>
  <c r="T213" i="3"/>
  <c r="AD213" i="3"/>
  <c r="AM213" i="3"/>
  <c r="R213" i="3"/>
  <c r="AF213" i="3"/>
  <c r="M213" i="3"/>
  <c r="AC213" i="3"/>
  <c r="AJ213" i="3"/>
  <c r="O213" i="3"/>
  <c r="X213" i="3"/>
  <c r="AH213" i="3"/>
  <c r="L213" i="3"/>
  <c r="AA213" i="3"/>
  <c r="Q213" i="3"/>
  <c r="AG213" i="3"/>
  <c r="AE213" i="3"/>
  <c r="AN213" i="3"/>
  <c r="S213" i="3"/>
  <c r="AB213" i="3"/>
  <c r="M238" i="3"/>
  <c r="Q238" i="3"/>
  <c r="U238" i="3"/>
  <c r="Y238" i="3"/>
  <c r="AC238" i="3"/>
  <c r="AG238" i="3"/>
  <c r="AK238" i="3"/>
  <c r="AO238" i="3"/>
  <c r="N238" i="3"/>
  <c r="R238" i="3"/>
  <c r="V238" i="3"/>
  <c r="Z238" i="3"/>
  <c r="AD238" i="3"/>
  <c r="AH238" i="3"/>
  <c r="AL238" i="3"/>
  <c r="AP238" i="3"/>
  <c r="S238" i="3"/>
  <c r="AA238" i="3"/>
  <c r="AI238" i="3"/>
  <c r="AQ238" i="3"/>
  <c r="T238" i="3"/>
  <c r="AB238" i="3"/>
  <c r="AJ238" i="3"/>
  <c r="L238" i="3"/>
  <c r="W238" i="3"/>
  <c r="AM238" i="3"/>
  <c r="O238" i="3"/>
  <c r="X238" i="3"/>
  <c r="AN238" i="3"/>
  <c r="AE238" i="3"/>
  <c r="P238" i="3"/>
  <c r="AF238" i="3"/>
  <c r="L240" i="3"/>
  <c r="P240" i="3"/>
  <c r="T240" i="3"/>
  <c r="X240" i="3"/>
  <c r="AB240" i="3"/>
  <c r="AF240" i="3"/>
  <c r="AJ240" i="3"/>
  <c r="AN240" i="3"/>
  <c r="M240" i="3"/>
  <c r="Q240" i="3"/>
  <c r="U240" i="3"/>
  <c r="Y240" i="3"/>
  <c r="AC240" i="3"/>
  <c r="AG240" i="3"/>
  <c r="AK240" i="3"/>
  <c r="AO240" i="3"/>
  <c r="R240" i="3"/>
  <c r="Z240" i="3"/>
  <c r="AH240" i="3"/>
  <c r="AP240" i="3"/>
  <c r="S240" i="3"/>
  <c r="AA240" i="3"/>
  <c r="AI240" i="3"/>
  <c r="AQ240" i="3"/>
  <c r="V240" i="3"/>
  <c r="AL240" i="3"/>
  <c r="AD240" i="3"/>
  <c r="W240" i="3"/>
  <c r="AM240" i="3"/>
  <c r="N240" i="3"/>
  <c r="AE240" i="3"/>
  <c r="O240" i="3"/>
  <c r="L257" i="3"/>
  <c r="P257" i="3"/>
  <c r="T257" i="3"/>
  <c r="X257" i="3"/>
  <c r="AB257" i="3"/>
  <c r="AF257" i="3"/>
  <c r="AJ257" i="3"/>
  <c r="AN257" i="3"/>
  <c r="M257" i="3"/>
  <c r="Q257" i="3"/>
  <c r="U257" i="3"/>
  <c r="Y257" i="3"/>
  <c r="AC257" i="3"/>
  <c r="AG257" i="3"/>
  <c r="AK257" i="3"/>
  <c r="AO257" i="3"/>
  <c r="N257" i="3"/>
  <c r="V257" i="3"/>
  <c r="AD257" i="3"/>
  <c r="AL257" i="3"/>
  <c r="Z257" i="3"/>
  <c r="AP257" i="3"/>
  <c r="O257" i="3"/>
  <c r="W257" i="3"/>
  <c r="AE257" i="3"/>
  <c r="AM257" i="3"/>
  <c r="R257" i="3"/>
  <c r="AH257" i="3"/>
  <c r="AA257" i="3"/>
  <c r="AI257" i="3"/>
  <c r="AQ257" i="3"/>
  <c r="S257" i="3"/>
  <c r="L253" i="3"/>
  <c r="P253" i="3"/>
  <c r="T253" i="3"/>
  <c r="X253" i="3"/>
  <c r="AB253" i="3"/>
  <c r="AF253" i="3"/>
  <c r="AJ253" i="3"/>
  <c r="AN253" i="3"/>
  <c r="M253" i="3"/>
  <c r="Q253" i="3"/>
  <c r="U253" i="3"/>
  <c r="Y253" i="3"/>
  <c r="AC253" i="3"/>
  <c r="AG253" i="3"/>
  <c r="AK253" i="3"/>
  <c r="AO253" i="3"/>
  <c r="R253" i="3"/>
  <c r="Z253" i="3"/>
  <c r="AH253" i="3"/>
  <c r="AP253" i="3"/>
  <c r="S253" i="3"/>
  <c r="AA253" i="3"/>
  <c r="AI253" i="3"/>
  <c r="AQ253" i="3"/>
  <c r="V253" i="3"/>
  <c r="AL253" i="3"/>
  <c r="N253" i="3"/>
  <c r="W253" i="3"/>
  <c r="AM253" i="3"/>
  <c r="AD253" i="3"/>
  <c r="O253" i="3"/>
  <c r="AE253" i="3"/>
  <c r="L334" i="3"/>
  <c r="P334" i="3"/>
  <c r="T334" i="3"/>
  <c r="X334" i="3"/>
  <c r="AB334" i="3"/>
  <c r="AF334" i="3"/>
  <c r="AJ334" i="3"/>
  <c r="AN334" i="3"/>
  <c r="N334" i="3"/>
  <c r="V334" i="3"/>
  <c r="AD334" i="3"/>
  <c r="AL334" i="3"/>
  <c r="M334" i="3"/>
  <c r="Q334" i="3"/>
  <c r="U334" i="3"/>
  <c r="Y334" i="3"/>
  <c r="AC334" i="3"/>
  <c r="AG334" i="3"/>
  <c r="AK334" i="3"/>
  <c r="AO334" i="3"/>
  <c r="R334" i="3"/>
  <c r="Z334" i="3"/>
  <c r="AH334" i="3"/>
  <c r="AP334" i="3"/>
  <c r="AA334" i="3"/>
  <c r="AQ334" i="3"/>
  <c r="W334" i="3"/>
  <c r="O334" i="3"/>
  <c r="AE334" i="3"/>
  <c r="S334" i="3"/>
  <c r="AI334" i="3"/>
  <c r="AM334" i="3"/>
  <c r="O323" i="3"/>
  <c r="S323" i="3"/>
  <c r="W323" i="3"/>
  <c r="AA323" i="3"/>
  <c r="AE323" i="3"/>
  <c r="AI323" i="3"/>
  <c r="AM323" i="3"/>
  <c r="AQ323" i="3"/>
  <c r="L323" i="3"/>
  <c r="P323" i="3"/>
  <c r="T323" i="3"/>
  <c r="X323" i="3"/>
  <c r="AB323" i="3"/>
  <c r="AF323" i="3"/>
  <c r="AJ323" i="3"/>
  <c r="AN323" i="3"/>
  <c r="M323" i="3"/>
  <c r="U323" i="3"/>
  <c r="AC323" i="3"/>
  <c r="AK323" i="3"/>
  <c r="Y323" i="3"/>
  <c r="AG323" i="3"/>
  <c r="N323" i="3"/>
  <c r="V323" i="3"/>
  <c r="AD323" i="3"/>
  <c r="AL323" i="3"/>
  <c r="Q323" i="3"/>
  <c r="AO323" i="3"/>
  <c r="Z323" i="3"/>
  <c r="AH323" i="3"/>
  <c r="AP323" i="3"/>
  <c r="R323" i="3"/>
  <c r="O321" i="3"/>
  <c r="S321" i="3"/>
  <c r="W321" i="3"/>
  <c r="AA321" i="3"/>
  <c r="AE321" i="3"/>
  <c r="AI321" i="3"/>
  <c r="AM321" i="3"/>
  <c r="AQ321" i="3"/>
  <c r="L321" i="3"/>
  <c r="L308" i="3" s="1"/>
  <c r="P321" i="3"/>
  <c r="T321" i="3"/>
  <c r="X321" i="3"/>
  <c r="AB321" i="3"/>
  <c r="AF321" i="3"/>
  <c r="AJ321" i="3"/>
  <c r="AN321" i="3"/>
  <c r="M321" i="3"/>
  <c r="U321" i="3"/>
  <c r="AC321" i="3"/>
  <c r="AK321" i="3"/>
  <c r="Y321" i="3"/>
  <c r="AO321" i="3"/>
  <c r="N321" i="3"/>
  <c r="V321" i="3"/>
  <c r="AD321" i="3"/>
  <c r="AL321" i="3"/>
  <c r="Q321" i="3"/>
  <c r="AG321" i="3"/>
  <c r="Z321" i="3"/>
  <c r="AH321" i="3"/>
  <c r="AP321" i="3"/>
  <c r="R321" i="3"/>
  <c r="L337" i="3"/>
  <c r="P337" i="3"/>
  <c r="T337" i="3"/>
  <c r="X337" i="3"/>
  <c r="AB337" i="3"/>
  <c r="AF337" i="3"/>
  <c r="AJ337" i="3"/>
  <c r="AN337" i="3"/>
  <c r="N337" i="3"/>
  <c r="R337" i="3"/>
  <c r="V337" i="3"/>
  <c r="Z337" i="3"/>
  <c r="AD337" i="3"/>
  <c r="AH337" i="3"/>
  <c r="M337" i="3"/>
  <c r="Q337" i="3"/>
  <c r="U337" i="3"/>
  <c r="Y337" i="3"/>
  <c r="AC337" i="3"/>
  <c r="AG337" i="3"/>
  <c r="AK337" i="3"/>
  <c r="AO337" i="3"/>
  <c r="AA337" i="3"/>
  <c r="AM337" i="3"/>
  <c r="S337" i="3"/>
  <c r="AQ337" i="3"/>
  <c r="W337" i="3"/>
  <c r="AL337" i="3"/>
  <c r="O337" i="3"/>
  <c r="AE337" i="3"/>
  <c r="AP337" i="3"/>
  <c r="AI337" i="3"/>
  <c r="L374" i="3"/>
  <c r="P374" i="3"/>
  <c r="T374" i="3"/>
  <c r="X374" i="3"/>
  <c r="AB374" i="3"/>
  <c r="AF374" i="3"/>
  <c r="AJ374" i="3"/>
  <c r="AN374" i="3"/>
  <c r="M374" i="3"/>
  <c r="Q374" i="3"/>
  <c r="U374" i="3"/>
  <c r="Y374" i="3"/>
  <c r="AC374" i="3"/>
  <c r="AG374" i="3"/>
  <c r="AK374" i="3"/>
  <c r="AO374" i="3"/>
  <c r="O374" i="3"/>
  <c r="W374" i="3"/>
  <c r="AE374" i="3"/>
  <c r="AM374" i="3"/>
  <c r="R374" i="3"/>
  <c r="AH374" i="3"/>
  <c r="S374" i="3"/>
  <c r="AI374" i="3"/>
  <c r="V374" i="3"/>
  <c r="AL374" i="3"/>
  <c r="Z374" i="3"/>
  <c r="AP374" i="3"/>
  <c r="AA374" i="3"/>
  <c r="AQ374" i="3"/>
  <c r="N374" i="3"/>
  <c r="AD374" i="3"/>
  <c r="O438" i="3"/>
  <c r="S438" i="3"/>
  <c r="W438" i="3"/>
  <c r="AA438" i="3"/>
  <c r="AE438" i="3"/>
  <c r="AI438" i="3"/>
  <c r="AM438" i="3"/>
  <c r="AQ438" i="3"/>
  <c r="P438" i="3"/>
  <c r="T438" i="3"/>
  <c r="X438" i="3"/>
  <c r="AB438" i="3"/>
  <c r="AF438" i="3"/>
  <c r="AJ438" i="3"/>
  <c r="AN438" i="3"/>
  <c r="L438" i="3"/>
  <c r="Q438" i="3"/>
  <c r="Y438" i="3"/>
  <c r="AG438" i="3"/>
  <c r="AO438" i="3"/>
  <c r="R438" i="3"/>
  <c r="Z438" i="3"/>
  <c r="AH438" i="3"/>
  <c r="AP438" i="3"/>
  <c r="M438" i="3"/>
  <c r="AC438" i="3"/>
  <c r="N438" i="3"/>
  <c r="AD438" i="3"/>
  <c r="AK438" i="3"/>
  <c r="AL438" i="3"/>
  <c r="U438" i="3"/>
  <c r="V438" i="3"/>
  <c r="P455" i="3"/>
  <c r="T455" i="3"/>
  <c r="X455" i="3"/>
  <c r="AB455" i="3"/>
  <c r="AF455" i="3"/>
  <c r="AJ455" i="3"/>
  <c r="AN455" i="3"/>
  <c r="M455" i="3"/>
  <c r="Q455" i="3"/>
  <c r="U455" i="3"/>
  <c r="Y455" i="3"/>
  <c r="AC455" i="3"/>
  <c r="AG455" i="3"/>
  <c r="AK455" i="3"/>
  <c r="AO455" i="3"/>
  <c r="N455" i="3"/>
  <c r="V455" i="3"/>
  <c r="AD455" i="3"/>
  <c r="AL455" i="3"/>
  <c r="O455" i="3"/>
  <c r="W455" i="3"/>
  <c r="AE455" i="3"/>
  <c r="AM455" i="3"/>
  <c r="R455" i="3"/>
  <c r="AH455" i="3"/>
  <c r="S455" i="3"/>
  <c r="AI455" i="3"/>
  <c r="Z455" i="3"/>
  <c r="AA455" i="3"/>
  <c r="AP455" i="3"/>
  <c r="AQ455" i="3"/>
  <c r="P456" i="3"/>
  <c r="T456" i="3"/>
  <c r="X456" i="3"/>
  <c r="AB456" i="3"/>
  <c r="AF456" i="3"/>
  <c r="AJ456" i="3"/>
  <c r="AN456" i="3"/>
  <c r="M456" i="3"/>
  <c r="Q456" i="3"/>
  <c r="U456" i="3"/>
  <c r="Y456" i="3"/>
  <c r="AC456" i="3"/>
  <c r="AG456" i="3"/>
  <c r="AK456" i="3"/>
  <c r="AO456" i="3"/>
  <c r="N456" i="3"/>
  <c r="V456" i="3"/>
  <c r="AD456" i="3"/>
  <c r="AL456" i="3"/>
  <c r="O456" i="3"/>
  <c r="W456" i="3"/>
  <c r="AE456" i="3"/>
  <c r="AM456" i="3"/>
  <c r="R456" i="3"/>
  <c r="AH456" i="3"/>
  <c r="S456" i="3"/>
  <c r="AI456" i="3"/>
  <c r="Z456" i="3"/>
  <c r="AA456" i="3"/>
  <c r="AP456" i="3"/>
  <c r="AQ456" i="3"/>
  <c r="L439" i="3"/>
  <c r="P439" i="3"/>
  <c r="T439" i="3"/>
  <c r="X439" i="3"/>
  <c r="AB439" i="3"/>
  <c r="AF439" i="3"/>
  <c r="AJ439" i="3"/>
  <c r="AN439" i="3"/>
  <c r="M439" i="3"/>
  <c r="Q439" i="3"/>
  <c r="U439" i="3"/>
  <c r="Y439" i="3"/>
  <c r="AC439" i="3"/>
  <c r="AG439" i="3"/>
  <c r="AK439" i="3"/>
  <c r="AO439" i="3"/>
  <c r="N439" i="3"/>
  <c r="V439" i="3"/>
  <c r="AD439" i="3"/>
  <c r="AL439" i="3"/>
  <c r="O439" i="3"/>
  <c r="W439" i="3"/>
  <c r="AE439" i="3"/>
  <c r="AM439" i="3"/>
  <c r="R439" i="3"/>
  <c r="AH439" i="3"/>
  <c r="S439" i="3"/>
  <c r="AI439" i="3"/>
  <c r="Z439" i="3"/>
  <c r="AA439" i="3"/>
  <c r="AP439" i="3"/>
  <c r="AQ439" i="3"/>
  <c r="L430" i="3"/>
  <c r="P430" i="3"/>
  <c r="T430" i="3"/>
  <c r="X430" i="3"/>
  <c r="AB430" i="3"/>
  <c r="AF430" i="3"/>
  <c r="AJ430" i="3"/>
  <c r="AN430" i="3"/>
  <c r="M430" i="3"/>
  <c r="Q430" i="3"/>
  <c r="U430" i="3"/>
  <c r="Y430" i="3"/>
  <c r="AC430" i="3"/>
  <c r="AG430" i="3"/>
  <c r="AK430" i="3"/>
  <c r="AO430" i="3"/>
  <c r="R430" i="3"/>
  <c r="Z430" i="3"/>
  <c r="AH430" i="3"/>
  <c r="AP430" i="3"/>
  <c r="S430" i="3"/>
  <c r="AA430" i="3"/>
  <c r="AI430" i="3"/>
  <c r="AQ430" i="3"/>
  <c r="V430" i="3"/>
  <c r="AL430" i="3"/>
  <c r="N430" i="3"/>
  <c r="W430" i="3"/>
  <c r="AM430" i="3"/>
  <c r="AD430" i="3"/>
  <c r="AE430" i="3"/>
  <c r="O430" i="3"/>
  <c r="L241" i="3"/>
  <c r="P241" i="3"/>
  <c r="T241" i="3"/>
  <c r="X241" i="3"/>
  <c r="AB241" i="3"/>
  <c r="AF241" i="3"/>
  <c r="AJ241" i="3"/>
  <c r="AN241" i="3"/>
  <c r="M241" i="3"/>
  <c r="Q241" i="3"/>
  <c r="U241" i="3"/>
  <c r="Y241" i="3"/>
  <c r="AC241" i="3"/>
  <c r="AG241" i="3"/>
  <c r="AK241" i="3"/>
  <c r="AO241" i="3"/>
  <c r="R241" i="3"/>
  <c r="Z241" i="3"/>
  <c r="AH241" i="3"/>
  <c r="AP241" i="3"/>
  <c r="S241" i="3"/>
  <c r="AA241" i="3"/>
  <c r="AI241" i="3"/>
  <c r="AQ241" i="3"/>
  <c r="V241" i="3"/>
  <c r="AL241" i="3"/>
  <c r="N241" i="3"/>
  <c r="W241" i="3"/>
  <c r="AM241" i="3"/>
  <c r="AD241" i="3"/>
  <c r="O241" i="3"/>
  <c r="AE241" i="3"/>
  <c r="L242" i="3"/>
  <c r="P242" i="3"/>
  <c r="T242" i="3"/>
  <c r="X242" i="3"/>
  <c r="AB242" i="3"/>
  <c r="AF242" i="3"/>
  <c r="AJ242" i="3"/>
  <c r="AN242" i="3"/>
  <c r="M242" i="3"/>
  <c r="Q242" i="3"/>
  <c r="U242" i="3"/>
  <c r="Y242" i="3"/>
  <c r="AC242" i="3"/>
  <c r="AG242" i="3"/>
  <c r="AK242" i="3"/>
  <c r="AO242" i="3"/>
  <c r="R242" i="3"/>
  <c r="Z242" i="3"/>
  <c r="AH242" i="3"/>
  <c r="AP242" i="3"/>
  <c r="S242" i="3"/>
  <c r="AA242" i="3"/>
  <c r="AI242" i="3"/>
  <c r="AQ242" i="3"/>
  <c r="V242" i="3"/>
  <c r="AL242" i="3"/>
  <c r="N242" i="3"/>
  <c r="W242" i="3"/>
  <c r="AM242" i="3"/>
  <c r="AD242" i="3"/>
  <c r="O242" i="3"/>
  <c r="AE242" i="3"/>
  <c r="L244" i="3"/>
  <c r="P244" i="3"/>
  <c r="T244" i="3"/>
  <c r="X244" i="3"/>
  <c r="AB244" i="3"/>
  <c r="AF244" i="3"/>
  <c r="AJ244" i="3"/>
  <c r="AN244" i="3"/>
  <c r="M244" i="3"/>
  <c r="Q244" i="3"/>
  <c r="U244" i="3"/>
  <c r="Y244" i="3"/>
  <c r="AC244" i="3"/>
  <c r="AG244" i="3"/>
  <c r="AK244" i="3"/>
  <c r="AO244" i="3"/>
  <c r="R244" i="3"/>
  <c r="Z244" i="3"/>
  <c r="AH244" i="3"/>
  <c r="AP244" i="3"/>
  <c r="S244" i="3"/>
  <c r="AA244" i="3"/>
  <c r="AI244" i="3"/>
  <c r="AQ244" i="3"/>
  <c r="V244" i="3"/>
  <c r="AL244" i="3"/>
  <c r="N244" i="3"/>
  <c r="W244" i="3"/>
  <c r="AM244" i="3"/>
  <c r="AD244" i="3"/>
  <c r="O244" i="3"/>
  <c r="AE244" i="3"/>
  <c r="L255" i="3"/>
  <c r="P255" i="3"/>
  <c r="T255" i="3"/>
  <c r="X255" i="3"/>
  <c r="AB255" i="3"/>
  <c r="AF255" i="3"/>
  <c r="AJ255" i="3"/>
  <c r="M255" i="3"/>
  <c r="Q255" i="3"/>
  <c r="U255" i="3"/>
  <c r="Y255" i="3"/>
  <c r="AC255" i="3"/>
  <c r="AG255" i="3"/>
  <c r="AK255" i="3"/>
  <c r="R255" i="3"/>
  <c r="Z255" i="3"/>
  <c r="AH255" i="3"/>
  <c r="AN255" i="3"/>
  <c r="S255" i="3"/>
  <c r="AA255" i="3"/>
  <c r="AI255" i="3"/>
  <c r="AO255" i="3"/>
  <c r="V255" i="3"/>
  <c r="AL255" i="3"/>
  <c r="AD255" i="3"/>
  <c r="W255" i="3"/>
  <c r="AM255" i="3"/>
  <c r="N255" i="3"/>
  <c r="AP255" i="3"/>
  <c r="O255" i="3"/>
  <c r="AE255" i="3"/>
  <c r="AQ255" i="3"/>
  <c r="L256" i="3"/>
  <c r="P256" i="3"/>
  <c r="T256" i="3"/>
  <c r="X256" i="3"/>
  <c r="AB256" i="3"/>
  <c r="AF256" i="3"/>
  <c r="AJ256" i="3"/>
  <c r="AN256" i="3"/>
  <c r="M256" i="3"/>
  <c r="Q256" i="3"/>
  <c r="U256" i="3"/>
  <c r="Y256" i="3"/>
  <c r="AC256" i="3"/>
  <c r="AG256" i="3"/>
  <c r="AK256" i="3"/>
  <c r="AO256" i="3"/>
  <c r="N256" i="3"/>
  <c r="V256" i="3"/>
  <c r="AD256" i="3"/>
  <c r="AL256" i="3"/>
  <c r="R256" i="3"/>
  <c r="AH256" i="3"/>
  <c r="O256" i="3"/>
  <c r="W256" i="3"/>
  <c r="AE256" i="3"/>
  <c r="AM256" i="3"/>
  <c r="Z256" i="3"/>
  <c r="AP256" i="3"/>
  <c r="AA256" i="3"/>
  <c r="AQ256" i="3"/>
  <c r="AI256" i="3"/>
  <c r="S256" i="3"/>
  <c r="L333" i="3"/>
  <c r="P333" i="3"/>
  <c r="T333" i="3"/>
  <c r="X333" i="3"/>
  <c r="AB333" i="3"/>
  <c r="AF333" i="3"/>
  <c r="AJ333" i="3"/>
  <c r="AN333" i="3"/>
  <c r="V333" i="3"/>
  <c r="AD333" i="3"/>
  <c r="AL333" i="3"/>
  <c r="M333" i="3"/>
  <c r="Q333" i="3"/>
  <c r="U333" i="3"/>
  <c r="Y333" i="3"/>
  <c r="AC333" i="3"/>
  <c r="AG333" i="3"/>
  <c r="AK333" i="3"/>
  <c r="AO333" i="3"/>
  <c r="N333" i="3"/>
  <c r="R333" i="3"/>
  <c r="Z333" i="3"/>
  <c r="AH333" i="3"/>
  <c r="AP333" i="3"/>
  <c r="AA333" i="3"/>
  <c r="AQ333" i="3"/>
  <c r="AI333" i="3"/>
  <c r="W333" i="3"/>
  <c r="O333" i="3"/>
  <c r="AE333" i="3"/>
  <c r="S333" i="3"/>
  <c r="AM333" i="3"/>
  <c r="O324" i="3"/>
  <c r="S324" i="3"/>
  <c r="W324" i="3"/>
  <c r="AA324" i="3"/>
  <c r="AE324" i="3"/>
  <c r="AI324" i="3"/>
  <c r="AM324" i="3"/>
  <c r="AQ324" i="3"/>
  <c r="L324" i="3"/>
  <c r="P324" i="3"/>
  <c r="T324" i="3"/>
  <c r="X324" i="3"/>
  <c r="AB324" i="3"/>
  <c r="AF324" i="3"/>
  <c r="AJ324" i="3"/>
  <c r="AN324" i="3"/>
  <c r="M324" i="3"/>
  <c r="U324" i="3"/>
  <c r="AC324" i="3"/>
  <c r="AK324" i="3"/>
  <c r="Q324" i="3"/>
  <c r="AG324" i="3"/>
  <c r="N324" i="3"/>
  <c r="V324" i="3"/>
  <c r="AD324" i="3"/>
  <c r="AL324" i="3"/>
  <c r="Y324" i="3"/>
  <c r="AO324" i="3"/>
  <c r="Z324" i="3"/>
  <c r="AP324" i="3"/>
  <c r="R324" i="3"/>
  <c r="AH324" i="3"/>
  <c r="P318" i="3"/>
  <c r="T318" i="3"/>
  <c r="X318" i="3"/>
  <c r="AB318" i="3"/>
  <c r="AF318" i="3"/>
  <c r="AJ318" i="3"/>
  <c r="AN318" i="3"/>
  <c r="M318" i="3"/>
  <c r="Q318" i="3"/>
  <c r="U318" i="3"/>
  <c r="Y318" i="3"/>
  <c r="AC318" i="3"/>
  <c r="AG318" i="3"/>
  <c r="AK318" i="3"/>
  <c r="AO318" i="3"/>
  <c r="N318" i="3"/>
  <c r="V318" i="3"/>
  <c r="AD318" i="3"/>
  <c r="AL318" i="3"/>
  <c r="Z318" i="3"/>
  <c r="AP318" i="3"/>
  <c r="O318" i="3"/>
  <c r="W318" i="3"/>
  <c r="AE318" i="3"/>
  <c r="AM318" i="3"/>
  <c r="R318" i="3"/>
  <c r="AH318" i="3"/>
  <c r="AA318" i="3"/>
  <c r="AI318" i="3"/>
  <c r="AQ318" i="3"/>
  <c r="S318" i="3"/>
  <c r="P371" i="3"/>
  <c r="T371" i="3"/>
  <c r="X371" i="3"/>
  <c r="AB371" i="3"/>
  <c r="AF371" i="3"/>
  <c r="AJ371" i="3"/>
  <c r="AN371" i="3"/>
  <c r="M371" i="3"/>
  <c r="Q371" i="3"/>
  <c r="U371" i="3"/>
  <c r="Y371" i="3"/>
  <c r="AC371" i="3"/>
  <c r="AG371" i="3"/>
  <c r="AK371" i="3"/>
  <c r="AO371" i="3"/>
  <c r="O371" i="3"/>
  <c r="W371" i="3"/>
  <c r="AE371" i="3"/>
  <c r="AE345" i="3" s="1"/>
  <c r="AM371" i="3"/>
  <c r="Z371" i="3"/>
  <c r="AP371" i="3"/>
  <c r="AI371" i="3"/>
  <c r="V371" i="3"/>
  <c r="AL371" i="3"/>
  <c r="R371" i="3"/>
  <c r="AH371" i="3"/>
  <c r="S371" i="3"/>
  <c r="AA371" i="3"/>
  <c r="AQ371" i="3"/>
  <c r="N371" i="3"/>
  <c r="AD371" i="3"/>
  <c r="L375" i="3"/>
  <c r="L349" i="3" s="1"/>
  <c r="P375" i="3"/>
  <c r="T375" i="3"/>
  <c r="T349" i="3" s="1"/>
  <c r="X375" i="3"/>
  <c r="AB375" i="3"/>
  <c r="AB349" i="3" s="1"/>
  <c r="AF375" i="3"/>
  <c r="AJ375" i="3"/>
  <c r="AJ349" i="3" s="1"/>
  <c r="AN375" i="3"/>
  <c r="M375" i="3"/>
  <c r="Q375" i="3"/>
  <c r="U375" i="3"/>
  <c r="Y375" i="3"/>
  <c r="AC375" i="3"/>
  <c r="AG375" i="3"/>
  <c r="AK375" i="3"/>
  <c r="AO375" i="3"/>
  <c r="O375" i="3"/>
  <c r="W375" i="3"/>
  <c r="AE375" i="3"/>
  <c r="AM375" i="3"/>
  <c r="R375" i="3"/>
  <c r="AH375" i="3"/>
  <c r="S375" i="3"/>
  <c r="AI375" i="3"/>
  <c r="V375" i="3"/>
  <c r="AL375" i="3"/>
  <c r="Z375" i="3"/>
  <c r="AP375" i="3"/>
  <c r="AA375" i="3"/>
  <c r="AQ375" i="3"/>
  <c r="N375" i="3"/>
  <c r="AD375" i="3"/>
  <c r="L431" i="3"/>
  <c r="P431" i="3"/>
  <c r="T431" i="3"/>
  <c r="X431" i="3"/>
  <c r="AB431" i="3"/>
  <c r="AF431" i="3"/>
  <c r="AJ431" i="3"/>
  <c r="AN431" i="3"/>
  <c r="M431" i="3"/>
  <c r="Q431" i="3"/>
  <c r="U431" i="3"/>
  <c r="Y431" i="3"/>
  <c r="AC431" i="3"/>
  <c r="AG431" i="3"/>
  <c r="AK431" i="3"/>
  <c r="AO431" i="3"/>
  <c r="R431" i="3"/>
  <c r="Z431" i="3"/>
  <c r="AH431" i="3"/>
  <c r="AP431" i="3"/>
  <c r="S431" i="3"/>
  <c r="AA431" i="3"/>
  <c r="AI431" i="3"/>
  <c r="AQ431" i="3"/>
  <c r="V431" i="3"/>
  <c r="AL431" i="3"/>
  <c r="N431" i="3"/>
  <c r="W431" i="3"/>
  <c r="AM431" i="3"/>
  <c r="AD431" i="3"/>
  <c r="O431" i="3"/>
  <c r="AE431" i="3"/>
  <c r="N443" i="3"/>
  <c r="R443" i="3"/>
  <c r="V443" i="3"/>
  <c r="Z443" i="3"/>
  <c r="AD443" i="3"/>
  <c r="AH443" i="3"/>
  <c r="AL443" i="3"/>
  <c r="AP443" i="3"/>
  <c r="O443" i="3"/>
  <c r="S443" i="3"/>
  <c r="W443" i="3"/>
  <c r="AA443" i="3"/>
  <c r="AE443" i="3"/>
  <c r="AI443" i="3"/>
  <c r="AM443" i="3"/>
  <c r="AQ443" i="3"/>
  <c r="P443" i="3"/>
  <c r="X443" i="3"/>
  <c r="AF443" i="3"/>
  <c r="AN443" i="3"/>
  <c r="Q443" i="3"/>
  <c r="Y443" i="3"/>
  <c r="AG443" i="3"/>
  <c r="AO443" i="3"/>
  <c r="L443" i="3"/>
  <c r="AB443" i="3"/>
  <c r="M443" i="3"/>
  <c r="AC443" i="3"/>
  <c r="AJ443" i="3"/>
  <c r="AK443" i="3"/>
  <c r="T443" i="3"/>
  <c r="U443" i="3"/>
  <c r="P440" i="3"/>
  <c r="T440" i="3"/>
  <c r="X440" i="3"/>
  <c r="AB440" i="3"/>
  <c r="AF440" i="3"/>
  <c r="AJ440" i="3"/>
  <c r="AN440" i="3"/>
  <c r="M440" i="3"/>
  <c r="Q440" i="3"/>
  <c r="U440" i="3"/>
  <c r="Y440" i="3"/>
  <c r="AC440" i="3"/>
  <c r="AG440" i="3"/>
  <c r="AK440" i="3"/>
  <c r="AO440" i="3"/>
  <c r="N440" i="3"/>
  <c r="V440" i="3"/>
  <c r="AD440" i="3"/>
  <c r="AL440" i="3"/>
  <c r="O440" i="3"/>
  <c r="W440" i="3"/>
  <c r="AE440" i="3"/>
  <c r="AM440" i="3"/>
  <c r="R440" i="3"/>
  <c r="AH440" i="3"/>
  <c r="S440" i="3"/>
  <c r="AI440" i="3"/>
  <c r="Z440" i="3"/>
  <c r="AA440" i="3"/>
  <c r="AP440" i="3"/>
  <c r="AQ440" i="3"/>
  <c r="L239" i="3"/>
  <c r="P239" i="3"/>
  <c r="T239" i="3"/>
  <c r="X239" i="3"/>
  <c r="AB239" i="3"/>
  <c r="AF239" i="3"/>
  <c r="AJ239" i="3"/>
  <c r="AN239" i="3"/>
  <c r="M239" i="3"/>
  <c r="Q239" i="3"/>
  <c r="U239" i="3"/>
  <c r="Y239" i="3"/>
  <c r="AC239" i="3"/>
  <c r="AG239" i="3"/>
  <c r="AK239" i="3"/>
  <c r="AO239" i="3"/>
  <c r="R239" i="3"/>
  <c r="Z239" i="3"/>
  <c r="AH239" i="3"/>
  <c r="AP239" i="3"/>
  <c r="S239" i="3"/>
  <c r="AA239" i="3"/>
  <c r="AI239" i="3"/>
  <c r="AQ239" i="3"/>
  <c r="V239" i="3"/>
  <c r="AL239" i="3"/>
  <c r="AD239" i="3"/>
  <c r="W239" i="3"/>
  <c r="AM239" i="3"/>
  <c r="N239" i="3"/>
  <c r="O239" i="3"/>
  <c r="AE239" i="3"/>
  <c r="M251" i="3"/>
  <c r="Q251" i="3"/>
  <c r="U251" i="3"/>
  <c r="Y251" i="3"/>
  <c r="AC251" i="3"/>
  <c r="AG251" i="3"/>
  <c r="AK251" i="3"/>
  <c r="AO251" i="3"/>
  <c r="N251" i="3"/>
  <c r="R251" i="3"/>
  <c r="V251" i="3"/>
  <c r="Z251" i="3"/>
  <c r="AD251" i="3"/>
  <c r="AH251" i="3"/>
  <c r="AL251" i="3"/>
  <c r="AP251" i="3"/>
  <c r="O251" i="3"/>
  <c r="W251" i="3"/>
  <c r="AE251" i="3"/>
  <c r="AM251" i="3"/>
  <c r="AA251" i="3"/>
  <c r="AQ251" i="3"/>
  <c r="P251" i="3"/>
  <c r="X251" i="3"/>
  <c r="AF251" i="3"/>
  <c r="AN251" i="3"/>
  <c r="S251" i="3"/>
  <c r="AI251" i="3"/>
  <c r="AB251" i="3"/>
  <c r="L251" i="3"/>
  <c r="T251" i="3"/>
  <c r="AJ251" i="3"/>
  <c r="L252" i="3"/>
  <c r="P252" i="3"/>
  <c r="T252" i="3"/>
  <c r="X252" i="3"/>
  <c r="AB252" i="3"/>
  <c r="AF252" i="3"/>
  <c r="AJ252" i="3"/>
  <c r="AN252" i="3"/>
  <c r="M252" i="3"/>
  <c r="Q252" i="3"/>
  <c r="U252" i="3"/>
  <c r="Y252" i="3"/>
  <c r="AC252" i="3"/>
  <c r="AG252" i="3"/>
  <c r="AK252" i="3"/>
  <c r="AO252" i="3"/>
  <c r="R252" i="3"/>
  <c r="Z252" i="3"/>
  <c r="AH252" i="3"/>
  <c r="AP252" i="3"/>
  <c r="S252" i="3"/>
  <c r="AA252" i="3"/>
  <c r="AI252" i="3"/>
  <c r="AQ252" i="3"/>
  <c r="V252" i="3"/>
  <c r="AL252" i="3"/>
  <c r="N252" i="3"/>
  <c r="W252" i="3"/>
  <c r="AM252" i="3"/>
  <c r="AD252" i="3"/>
  <c r="O252" i="3"/>
  <c r="AE252" i="3"/>
  <c r="O319" i="3"/>
  <c r="S319" i="3"/>
  <c r="W319" i="3"/>
  <c r="AA319" i="3"/>
  <c r="AE319" i="3"/>
  <c r="AI319" i="3"/>
  <c r="AM319" i="3"/>
  <c r="AQ319" i="3"/>
  <c r="L319" i="3"/>
  <c r="P319" i="3"/>
  <c r="T319" i="3"/>
  <c r="X319" i="3"/>
  <c r="AB319" i="3"/>
  <c r="AF319" i="3"/>
  <c r="AJ319" i="3"/>
  <c r="AN319" i="3"/>
  <c r="M319" i="3"/>
  <c r="U319" i="3"/>
  <c r="AC319" i="3"/>
  <c r="AK319" i="3"/>
  <c r="Y319" i="3"/>
  <c r="AO319" i="3"/>
  <c r="N319" i="3"/>
  <c r="V319" i="3"/>
  <c r="AD319" i="3"/>
  <c r="AL319" i="3"/>
  <c r="Q319" i="3"/>
  <c r="AG319" i="3"/>
  <c r="Z319" i="3"/>
  <c r="AH319" i="3"/>
  <c r="AP319" i="3"/>
  <c r="R319" i="3"/>
  <c r="L335" i="3"/>
  <c r="P335" i="3"/>
  <c r="T335" i="3"/>
  <c r="X335" i="3"/>
  <c r="AB335" i="3"/>
  <c r="AF335" i="3"/>
  <c r="AJ335" i="3"/>
  <c r="AN335" i="3"/>
  <c r="N335" i="3"/>
  <c r="V335" i="3"/>
  <c r="Z335" i="3"/>
  <c r="AD335" i="3"/>
  <c r="AH335" i="3"/>
  <c r="AL335" i="3"/>
  <c r="AP335" i="3"/>
  <c r="M335" i="3"/>
  <c r="Q335" i="3"/>
  <c r="U335" i="3"/>
  <c r="Y335" i="3"/>
  <c r="AC335" i="3"/>
  <c r="AG335" i="3"/>
  <c r="AK335" i="3"/>
  <c r="AO335" i="3"/>
  <c r="R335" i="3"/>
  <c r="AA335" i="3"/>
  <c r="AQ335" i="3"/>
  <c r="S335" i="3"/>
  <c r="W335" i="3"/>
  <c r="O335" i="3"/>
  <c r="AE335" i="3"/>
  <c r="AI335" i="3"/>
  <c r="AM335" i="3"/>
  <c r="L336" i="3"/>
  <c r="P336" i="3"/>
  <c r="P310" i="3" s="1"/>
  <c r="T336" i="3"/>
  <c r="T310" i="3" s="1"/>
  <c r="X336" i="3"/>
  <c r="X310" i="3" s="1"/>
  <c r="AB336" i="3"/>
  <c r="AF336" i="3"/>
  <c r="AF310" i="3" s="1"/>
  <c r="AJ336" i="3"/>
  <c r="AN336" i="3"/>
  <c r="N336" i="3"/>
  <c r="R336" i="3"/>
  <c r="V336" i="3"/>
  <c r="Z336" i="3"/>
  <c r="AD336" i="3"/>
  <c r="AH336" i="3"/>
  <c r="AL336" i="3"/>
  <c r="AP336" i="3"/>
  <c r="AP310" i="3" s="1"/>
  <c r="M336" i="3"/>
  <c r="Q336" i="3"/>
  <c r="U336" i="3"/>
  <c r="Y336" i="3"/>
  <c r="AC336" i="3"/>
  <c r="AG336" i="3"/>
  <c r="AK336" i="3"/>
  <c r="AO336" i="3"/>
  <c r="AA336" i="3"/>
  <c r="AQ336" i="3"/>
  <c r="S336" i="3"/>
  <c r="S310" i="3" s="1"/>
  <c r="W336" i="3"/>
  <c r="O336" i="3"/>
  <c r="AE336" i="3"/>
  <c r="AI336" i="3"/>
  <c r="AI310" i="3" s="1"/>
  <c r="AM336" i="3"/>
  <c r="O320" i="3"/>
  <c r="S320" i="3"/>
  <c r="S307" i="3" s="1"/>
  <c r="W320" i="3"/>
  <c r="AA320" i="3"/>
  <c r="AE320" i="3"/>
  <c r="AI320" i="3"/>
  <c r="AM320" i="3"/>
  <c r="AQ320" i="3"/>
  <c r="L320" i="3"/>
  <c r="P320" i="3"/>
  <c r="T320" i="3"/>
  <c r="X320" i="3"/>
  <c r="AB320" i="3"/>
  <c r="AF320" i="3"/>
  <c r="AF307" i="3" s="1"/>
  <c r="AJ320" i="3"/>
  <c r="AN320" i="3"/>
  <c r="M320" i="3"/>
  <c r="U320" i="3"/>
  <c r="AC320" i="3"/>
  <c r="AC307" i="3" s="1"/>
  <c r="AK320" i="3"/>
  <c r="Y320" i="3"/>
  <c r="AO320" i="3"/>
  <c r="N320" i="3"/>
  <c r="V320" i="3"/>
  <c r="V307" i="3" s="1"/>
  <c r="AD320" i="3"/>
  <c r="AL320" i="3"/>
  <c r="Q320" i="3"/>
  <c r="AG320" i="3"/>
  <c r="Z320" i="3"/>
  <c r="AP320" i="3"/>
  <c r="R320" i="3"/>
  <c r="AH320" i="3"/>
  <c r="M370" i="3"/>
  <c r="Q370" i="3"/>
  <c r="U370" i="3"/>
  <c r="Y370" i="3"/>
  <c r="AC370" i="3"/>
  <c r="AG370" i="3"/>
  <c r="AK370" i="3"/>
  <c r="AO370" i="3"/>
  <c r="N370" i="3"/>
  <c r="R370" i="3"/>
  <c r="V370" i="3"/>
  <c r="Z370" i="3"/>
  <c r="AD370" i="3"/>
  <c r="AH370" i="3"/>
  <c r="AL370" i="3"/>
  <c r="AP370" i="3"/>
  <c r="P370" i="3"/>
  <c r="X370" i="3"/>
  <c r="AF370" i="3"/>
  <c r="AN370" i="3"/>
  <c r="S370" i="3"/>
  <c r="AI370" i="3"/>
  <c r="T370" i="3"/>
  <c r="AJ370" i="3"/>
  <c r="W370" i="3"/>
  <c r="AM370" i="3"/>
  <c r="AA370" i="3"/>
  <c r="AQ370" i="3"/>
  <c r="AB370" i="3"/>
  <c r="O370" i="3"/>
  <c r="AE370" i="3"/>
  <c r="L373" i="3"/>
  <c r="L347" i="3" s="1"/>
  <c r="P373" i="3"/>
  <c r="P347" i="3" s="1"/>
  <c r="T373" i="3"/>
  <c r="X373" i="3"/>
  <c r="AB373" i="3"/>
  <c r="AB347" i="3" s="1"/>
  <c r="AF373" i="3"/>
  <c r="AJ373" i="3"/>
  <c r="AN373" i="3"/>
  <c r="M373" i="3"/>
  <c r="Q373" i="3"/>
  <c r="U373" i="3"/>
  <c r="U347" i="3" s="1"/>
  <c r="Y373" i="3"/>
  <c r="AC373" i="3"/>
  <c r="AC347" i="3" s="1"/>
  <c r="AG373" i="3"/>
  <c r="AG347" i="3" s="1"/>
  <c r="AK373" i="3"/>
  <c r="AK347" i="3" s="1"/>
  <c r="AO373" i="3"/>
  <c r="O373" i="3"/>
  <c r="O347" i="3" s="1"/>
  <c r="W373" i="3"/>
  <c r="AE373" i="3"/>
  <c r="AM373" i="3"/>
  <c r="R373" i="3"/>
  <c r="R347" i="3" s="1"/>
  <c r="AH373" i="3"/>
  <c r="S373" i="3"/>
  <c r="S347" i="3" s="1"/>
  <c r="AI373" i="3"/>
  <c r="V373" i="3"/>
  <c r="V347" i="3" s="1"/>
  <c r="AL373" i="3"/>
  <c r="Z373" i="3"/>
  <c r="Z347" i="3" s="1"/>
  <c r="AP373" i="3"/>
  <c r="AA373" i="3"/>
  <c r="AQ373" i="3"/>
  <c r="AQ347" i="3" s="1"/>
  <c r="N373" i="3"/>
  <c r="N347" i="3" s="1"/>
  <c r="AD373" i="3"/>
  <c r="M451" i="3"/>
  <c r="Q451" i="3"/>
  <c r="U451" i="3"/>
  <c r="Y451" i="3"/>
  <c r="AC451" i="3"/>
  <c r="AG451" i="3"/>
  <c r="AK451" i="3"/>
  <c r="AO451" i="3"/>
  <c r="N451" i="3"/>
  <c r="R451" i="3"/>
  <c r="V451" i="3"/>
  <c r="Z451" i="3"/>
  <c r="AD451" i="3"/>
  <c r="AH451" i="3"/>
  <c r="AL451" i="3"/>
  <c r="AP451" i="3"/>
  <c r="O451" i="3"/>
  <c r="W451" i="3"/>
  <c r="AE451" i="3"/>
  <c r="AM451" i="3"/>
  <c r="P451" i="3"/>
  <c r="X451" i="3"/>
  <c r="AF451" i="3"/>
  <c r="AN451" i="3"/>
  <c r="S451" i="3"/>
  <c r="AI451" i="3"/>
  <c r="T451" i="3"/>
  <c r="AJ451" i="3"/>
  <c r="AA451" i="3"/>
  <c r="AB451" i="3"/>
  <c r="AQ451" i="3"/>
  <c r="L451" i="3"/>
  <c r="N427" i="3"/>
  <c r="R427" i="3"/>
  <c r="V427" i="3"/>
  <c r="Z427" i="3"/>
  <c r="AD427" i="3"/>
  <c r="AH427" i="3"/>
  <c r="AL427" i="3"/>
  <c r="O427" i="3"/>
  <c r="S427" i="3"/>
  <c r="W427" i="3"/>
  <c r="AA427" i="3"/>
  <c r="AE427" i="3"/>
  <c r="AI427" i="3"/>
  <c r="AM427" i="3"/>
  <c r="P427" i="3"/>
  <c r="X427" i="3"/>
  <c r="AF427" i="3"/>
  <c r="AN427" i="3"/>
  <c r="Q427" i="3"/>
  <c r="Y427" i="3"/>
  <c r="AG427" i="3"/>
  <c r="AO427" i="3"/>
  <c r="L427" i="3"/>
  <c r="L414" i="3" s="1"/>
  <c r="AB427" i="3"/>
  <c r="AP427" i="3"/>
  <c r="M427" i="3"/>
  <c r="AC427" i="3"/>
  <c r="AQ427" i="3"/>
  <c r="AJ427" i="3"/>
  <c r="AK427" i="3"/>
  <c r="T427" i="3"/>
  <c r="U427" i="3"/>
  <c r="N426" i="3"/>
  <c r="R426" i="3"/>
  <c r="V426" i="3"/>
  <c r="Z426" i="3"/>
  <c r="AD426" i="3"/>
  <c r="AH426" i="3"/>
  <c r="AL426" i="3"/>
  <c r="AP426" i="3"/>
  <c r="O426" i="3"/>
  <c r="S426" i="3"/>
  <c r="W426" i="3"/>
  <c r="AA426" i="3"/>
  <c r="AE426" i="3"/>
  <c r="AI426" i="3"/>
  <c r="AM426" i="3"/>
  <c r="AQ426" i="3"/>
  <c r="P426" i="3"/>
  <c r="X426" i="3"/>
  <c r="AF426" i="3"/>
  <c r="AN426" i="3"/>
  <c r="Q426" i="3"/>
  <c r="Y426" i="3"/>
  <c r="AG426" i="3"/>
  <c r="AO426" i="3"/>
  <c r="L426" i="3"/>
  <c r="AB426" i="3"/>
  <c r="M426" i="3"/>
  <c r="AC426" i="3"/>
  <c r="AJ426" i="3"/>
  <c r="T426" i="3"/>
  <c r="AK426" i="3"/>
  <c r="U426" i="3"/>
  <c r="P453" i="3"/>
  <c r="T453" i="3"/>
  <c r="X453" i="3"/>
  <c r="AB453" i="3"/>
  <c r="AF453" i="3"/>
  <c r="AJ453" i="3"/>
  <c r="AN453" i="3"/>
  <c r="M453" i="3"/>
  <c r="Q453" i="3"/>
  <c r="U453" i="3"/>
  <c r="Y453" i="3"/>
  <c r="AC453" i="3"/>
  <c r="AG453" i="3"/>
  <c r="AK453" i="3"/>
  <c r="AO453" i="3"/>
  <c r="N453" i="3"/>
  <c r="V453" i="3"/>
  <c r="AD453" i="3"/>
  <c r="AL453" i="3"/>
  <c r="O453" i="3"/>
  <c r="W453" i="3"/>
  <c r="AE453" i="3"/>
  <c r="AM453" i="3"/>
  <c r="R453" i="3"/>
  <c r="AH453" i="3"/>
  <c r="S453" i="3"/>
  <c r="AI453" i="3"/>
  <c r="Z453" i="3"/>
  <c r="AA453" i="3"/>
  <c r="AP453" i="3"/>
  <c r="AQ453" i="3"/>
  <c r="N444" i="3"/>
  <c r="R444" i="3"/>
  <c r="V444" i="3"/>
  <c r="Z444" i="3"/>
  <c r="AD444" i="3"/>
  <c r="AH444" i="3"/>
  <c r="AL444" i="3"/>
  <c r="AP444" i="3"/>
  <c r="O444" i="3"/>
  <c r="S444" i="3"/>
  <c r="W444" i="3"/>
  <c r="AA444" i="3"/>
  <c r="AE444" i="3"/>
  <c r="AI444" i="3"/>
  <c r="AM444" i="3"/>
  <c r="AQ444" i="3"/>
  <c r="P444" i="3"/>
  <c r="X444" i="3"/>
  <c r="AF444" i="3"/>
  <c r="AN444" i="3"/>
  <c r="Q444" i="3"/>
  <c r="Y444" i="3"/>
  <c r="AG444" i="3"/>
  <c r="AO444" i="3"/>
  <c r="L444" i="3"/>
  <c r="AB444" i="3"/>
  <c r="M444" i="3"/>
  <c r="AC444" i="3"/>
  <c r="AJ444" i="3"/>
  <c r="T444" i="3"/>
  <c r="AK444" i="3"/>
  <c r="U444" i="3"/>
  <c r="L243" i="3"/>
  <c r="P243" i="3"/>
  <c r="T243" i="3"/>
  <c r="X243" i="3"/>
  <c r="AB243" i="3"/>
  <c r="AF243" i="3"/>
  <c r="AJ243" i="3"/>
  <c r="AN243" i="3"/>
  <c r="M243" i="3"/>
  <c r="Q243" i="3"/>
  <c r="U243" i="3"/>
  <c r="Y243" i="3"/>
  <c r="AC243" i="3"/>
  <c r="AG243" i="3"/>
  <c r="AK243" i="3"/>
  <c r="AO243" i="3"/>
  <c r="AO245" i="3" s="1"/>
  <c r="R243" i="3"/>
  <c r="Z243" i="3"/>
  <c r="AH243" i="3"/>
  <c r="AP243" i="3"/>
  <c r="S243" i="3"/>
  <c r="AA243" i="3"/>
  <c r="AI243" i="3"/>
  <c r="AQ243" i="3"/>
  <c r="V243" i="3"/>
  <c r="AL243" i="3"/>
  <c r="N243" i="3"/>
  <c r="W243" i="3"/>
  <c r="AM243" i="3"/>
  <c r="AD243" i="3"/>
  <c r="O243" i="3"/>
  <c r="AE243" i="3"/>
  <c r="L254" i="3"/>
  <c r="P254" i="3"/>
  <c r="T254" i="3"/>
  <c r="X254" i="3"/>
  <c r="AB254" i="3"/>
  <c r="AF254" i="3"/>
  <c r="AJ254" i="3"/>
  <c r="AN254" i="3"/>
  <c r="M254" i="3"/>
  <c r="Q254" i="3"/>
  <c r="U254" i="3"/>
  <c r="Y254" i="3"/>
  <c r="AC254" i="3"/>
  <c r="AG254" i="3"/>
  <c r="AK254" i="3"/>
  <c r="AO254" i="3"/>
  <c r="R254" i="3"/>
  <c r="Z254" i="3"/>
  <c r="AH254" i="3"/>
  <c r="AP254" i="3"/>
  <c r="S254" i="3"/>
  <c r="AA254" i="3"/>
  <c r="AI254" i="3"/>
  <c r="AQ254" i="3"/>
  <c r="V254" i="3"/>
  <c r="AL254" i="3"/>
  <c r="N254" i="3"/>
  <c r="AD254" i="3"/>
  <c r="W254" i="3"/>
  <c r="AM254" i="3"/>
  <c r="O254" i="3"/>
  <c r="AE254" i="3"/>
  <c r="O332" i="3"/>
  <c r="S332" i="3"/>
  <c r="W332" i="3"/>
  <c r="AA332" i="3"/>
  <c r="L332" i="3"/>
  <c r="P332" i="3"/>
  <c r="T332" i="3"/>
  <c r="X332" i="3"/>
  <c r="M332" i="3"/>
  <c r="U332" i="3"/>
  <c r="AB332" i="3"/>
  <c r="AF332" i="3"/>
  <c r="AJ332" i="3"/>
  <c r="AN332" i="3"/>
  <c r="Y332" i="3"/>
  <c r="AH332" i="3"/>
  <c r="AP332" i="3"/>
  <c r="N332" i="3"/>
  <c r="V332" i="3"/>
  <c r="AC332" i="3"/>
  <c r="AG332" i="3"/>
  <c r="AK332" i="3"/>
  <c r="AO332" i="3"/>
  <c r="Q332" i="3"/>
  <c r="AD332" i="3"/>
  <c r="AL332" i="3"/>
  <c r="Z332" i="3"/>
  <c r="AQ332" i="3"/>
  <c r="AI332" i="3"/>
  <c r="R332" i="3"/>
  <c r="AE332" i="3"/>
  <c r="AM332" i="3"/>
  <c r="O322" i="3"/>
  <c r="S322" i="3"/>
  <c r="W322" i="3"/>
  <c r="AA322" i="3"/>
  <c r="AA309" i="3" s="1"/>
  <c r="AE322" i="3"/>
  <c r="AI322" i="3"/>
  <c r="AM322" i="3"/>
  <c r="AQ322" i="3"/>
  <c r="L322" i="3"/>
  <c r="P322" i="3"/>
  <c r="T322" i="3"/>
  <c r="X322" i="3"/>
  <c r="AB322" i="3"/>
  <c r="AF322" i="3"/>
  <c r="AJ322" i="3"/>
  <c r="AN322" i="3"/>
  <c r="M322" i="3"/>
  <c r="U322" i="3"/>
  <c r="AC322" i="3"/>
  <c r="AK322" i="3"/>
  <c r="Y322" i="3"/>
  <c r="AO322" i="3"/>
  <c r="N322" i="3"/>
  <c r="V322" i="3"/>
  <c r="AD322" i="3"/>
  <c r="AL322" i="3"/>
  <c r="Q322" i="3"/>
  <c r="AG322" i="3"/>
  <c r="Z322" i="3"/>
  <c r="AP322" i="3"/>
  <c r="R322" i="3"/>
  <c r="AH322" i="3"/>
  <c r="Q331" i="3"/>
  <c r="U331" i="3"/>
  <c r="Y331" i="3"/>
  <c r="AC331" i="3"/>
  <c r="AG331" i="3"/>
  <c r="AK331" i="3"/>
  <c r="AO331" i="3"/>
  <c r="N331" i="3"/>
  <c r="R331" i="3"/>
  <c r="V331" i="3"/>
  <c r="Z331" i="3"/>
  <c r="AD331" i="3"/>
  <c r="AH331" i="3"/>
  <c r="AL331" i="3"/>
  <c r="AP331" i="3"/>
  <c r="P331" i="3"/>
  <c r="X331" i="3"/>
  <c r="AF331" i="3"/>
  <c r="AN331" i="3"/>
  <c r="AB331" i="3"/>
  <c r="AE331" i="3"/>
  <c r="S331" i="3"/>
  <c r="AA331" i="3"/>
  <c r="AI331" i="3"/>
  <c r="AQ331" i="3"/>
  <c r="T331" i="3"/>
  <c r="AJ331" i="3"/>
  <c r="O331" i="3"/>
  <c r="W331" i="3"/>
  <c r="AM331" i="3"/>
  <c r="L376" i="3"/>
  <c r="P376" i="3"/>
  <c r="T376" i="3"/>
  <c r="X376" i="3"/>
  <c r="AB376" i="3"/>
  <c r="AF376" i="3"/>
  <c r="AJ376" i="3"/>
  <c r="AN376" i="3"/>
  <c r="M376" i="3"/>
  <c r="Q376" i="3"/>
  <c r="U376" i="3"/>
  <c r="Y376" i="3"/>
  <c r="AC376" i="3"/>
  <c r="AG376" i="3"/>
  <c r="AK376" i="3"/>
  <c r="AO376" i="3"/>
  <c r="O376" i="3"/>
  <c r="W376" i="3"/>
  <c r="AE376" i="3"/>
  <c r="AM376" i="3"/>
  <c r="R376" i="3"/>
  <c r="AH376" i="3"/>
  <c r="S376" i="3"/>
  <c r="S350" i="3" s="1"/>
  <c r="AI376" i="3"/>
  <c r="V376" i="3"/>
  <c r="AL376" i="3"/>
  <c r="Z376" i="3"/>
  <c r="AP376" i="3"/>
  <c r="AA376" i="3"/>
  <c r="AQ376" i="3"/>
  <c r="N376" i="3"/>
  <c r="AD376" i="3"/>
  <c r="P372" i="3"/>
  <c r="T372" i="3"/>
  <c r="X372" i="3"/>
  <c r="AB372" i="3"/>
  <c r="AF372" i="3"/>
  <c r="AJ372" i="3"/>
  <c r="AN372" i="3"/>
  <c r="M372" i="3"/>
  <c r="Q372" i="3"/>
  <c r="U372" i="3"/>
  <c r="Y372" i="3"/>
  <c r="AC372" i="3"/>
  <c r="AG372" i="3"/>
  <c r="AK372" i="3"/>
  <c r="AO372" i="3"/>
  <c r="O372" i="3"/>
  <c r="O346" i="3" s="1"/>
  <c r="W372" i="3"/>
  <c r="AE372" i="3"/>
  <c r="AM372" i="3"/>
  <c r="Z372" i="3"/>
  <c r="AH372" i="3"/>
  <c r="S372" i="3"/>
  <c r="AI372" i="3"/>
  <c r="V372" i="3"/>
  <c r="AL372" i="3"/>
  <c r="R372" i="3"/>
  <c r="AP372" i="3"/>
  <c r="AA372" i="3"/>
  <c r="AQ372" i="3"/>
  <c r="N372" i="3"/>
  <c r="AD372" i="3"/>
  <c r="U348" i="3"/>
  <c r="AP348" i="3"/>
  <c r="P429" i="3"/>
  <c r="T429" i="3"/>
  <c r="X429" i="3"/>
  <c r="AB429" i="3"/>
  <c r="AF429" i="3"/>
  <c r="AJ429" i="3"/>
  <c r="AN429" i="3"/>
  <c r="M429" i="3"/>
  <c r="Q429" i="3"/>
  <c r="U429" i="3"/>
  <c r="Y429" i="3"/>
  <c r="AC429" i="3"/>
  <c r="AG429" i="3"/>
  <c r="AK429" i="3"/>
  <c r="AO429" i="3"/>
  <c r="R429" i="3"/>
  <c r="Z429" i="3"/>
  <c r="AH429" i="3"/>
  <c r="AP429" i="3"/>
  <c r="S429" i="3"/>
  <c r="AA429" i="3"/>
  <c r="AI429" i="3"/>
  <c r="AQ429" i="3"/>
  <c r="V429" i="3"/>
  <c r="AL429" i="3"/>
  <c r="N429" i="3"/>
  <c r="W429" i="3"/>
  <c r="AM429" i="3"/>
  <c r="AD429" i="3"/>
  <c r="O429" i="3"/>
  <c r="AE429" i="3"/>
  <c r="P441" i="3"/>
  <c r="T441" i="3"/>
  <c r="X441" i="3"/>
  <c r="AB441" i="3"/>
  <c r="AF441" i="3"/>
  <c r="AJ441" i="3"/>
  <c r="AN441" i="3"/>
  <c r="M441" i="3"/>
  <c r="Q441" i="3"/>
  <c r="U441" i="3"/>
  <c r="Y441" i="3"/>
  <c r="AC441" i="3"/>
  <c r="AG441" i="3"/>
  <c r="AK441" i="3"/>
  <c r="AO441" i="3"/>
  <c r="N441" i="3"/>
  <c r="V441" i="3"/>
  <c r="AD441" i="3"/>
  <c r="AL441" i="3"/>
  <c r="O441" i="3"/>
  <c r="W441" i="3"/>
  <c r="AE441" i="3"/>
  <c r="AM441" i="3"/>
  <c r="R441" i="3"/>
  <c r="AH441" i="3"/>
  <c r="S441" i="3"/>
  <c r="AI441" i="3"/>
  <c r="Z441" i="3"/>
  <c r="AA441" i="3"/>
  <c r="AP441" i="3"/>
  <c r="AQ441" i="3"/>
  <c r="L452" i="3"/>
  <c r="P452" i="3"/>
  <c r="T452" i="3"/>
  <c r="X452" i="3"/>
  <c r="AB452" i="3"/>
  <c r="AF452" i="3"/>
  <c r="AJ452" i="3"/>
  <c r="AN452" i="3"/>
  <c r="M452" i="3"/>
  <c r="Q452" i="3"/>
  <c r="U452" i="3"/>
  <c r="Y452" i="3"/>
  <c r="AC452" i="3"/>
  <c r="AG452" i="3"/>
  <c r="AK452" i="3"/>
  <c r="AO452" i="3"/>
  <c r="N452" i="3"/>
  <c r="V452" i="3"/>
  <c r="AD452" i="3"/>
  <c r="AL452" i="3"/>
  <c r="O452" i="3"/>
  <c r="W452" i="3"/>
  <c r="AE452" i="3"/>
  <c r="AM452" i="3"/>
  <c r="R452" i="3"/>
  <c r="AH452" i="3"/>
  <c r="S452" i="3"/>
  <c r="AI452" i="3"/>
  <c r="Z452" i="3"/>
  <c r="AA452" i="3"/>
  <c r="AP452" i="3"/>
  <c r="AQ452" i="3"/>
  <c r="L442" i="3"/>
  <c r="L416" i="3" s="1"/>
  <c r="P442" i="3"/>
  <c r="T442" i="3"/>
  <c r="X442" i="3"/>
  <c r="AB442" i="3"/>
  <c r="M442" i="3"/>
  <c r="Q442" i="3"/>
  <c r="U442" i="3"/>
  <c r="Y442" i="3"/>
  <c r="AC442" i="3"/>
  <c r="N442" i="3"/>
  <c r="V442" i="3"/>
  <c r="AD442" i="3"/>
  <c r="AH442" i="3"/>
  <c r="AL442" i="3"/>
  <c r="AP442" i="3"/>
  <c r="O442" i="3"/>
  <c r="W442" i="3"/>
  <c r="AE442" i="3"/>
  <c r="AI442" i="3"/>
  <c r="AM442" i="3"/>
  <c r="AQ442" i="3"/>
  <c r="R442" i="3"/>
  <c r="AF442" i="3"/>
  <c r="AN442" i="3"/>
  <c r="S442" i="3"/>
  <c r="AG442" i="3"/>
  <c r="AO442" i="3"/>
  <c r="Z442" i="3"/>
  <c r="AA442" i="3"/>
  <c r="AJ442" i="3"/>
  <c r="AK442" i="3"/>
  <c r="P428" i="3"/>
  <c r="T428" i="3"/>
  <c r="X428" i="3"/>
  <c r="AB428" i="3"/>
  <c r="AF428" i="3"/>
  <c r="AJ428" i="3"/>
  <c r="AN428" i="3"/>
  <c r="M428" i="3"/>
  <c r="Q428" i="3"/>
  <c r="U428" i="3"/>
  <c r="Y428" i="3"/>
  <c r="AC428" i="3"/>
  <c r="AG428" i="3"/>
  <c r="AK428" i="3"/>
  <c r="AO428" i="3"/>
  <c r="R428" i="3"/>
  <c r="Z428" i="3"/>
  <c r="AH428" i="3"/>
  <c r="AP428" i="3"/>
  <c r="S428" i="3"/>
  <c r="AA428" i="3"/>
  <c r="AI428" i="3"/>
  <c r="AQ428" i="3"/>
  <c r="V428" i="3"/>
  <c r="AL428" i="3"/>
  <c r="N428" i="3"/>
  <c r="W428" i="3"/>
  <c r="AM428" i="3"/>
  <c r="AD428" i="3"/>
  <c r="O428" i="3"/>
  <c r="AE428" i="3"/>
  <c r="L457" i="3"/>
  <c r="P457" i="3"/>
  <c r="T457" i="3"/>
  <c r="X457" i="3"/>
  <c r="AB457" i="3"/>
  <c r="AF457" i="3"/>
  <c r="AJ457" i="3"/>
  <c r="AN457" i="3"/>
  <c r="M457" i="3"/>
  <c r="Q457" i="3"/>
  <c r="U457" i="3"/>
  <c r="Y457" i="3"/>
  <c r="AC457" i="3"/>
  <c r="AG457" i="3"/>
  <c r="AK457" i="3"/>
  <c r="AO457" i="3"/>
  <c r="N457" i="3"/>
  <c r="V457" i="3"/>
  <c r="AD457" i="3"/>
  <c r="AL457" i="3"/>
  <c r="O457" i="3"/>
  <c r="W457" i="3"/>
  <c r="AE457" i="3"/>
  <c r="AM457" i="3"/>
  <c r="R457" i="3"/>
  <c r="AH457" i="3"/>
  <c r="S457" i="3"/>
  <c r="AI457" i="3"/>
  <c r="Z457" i="3"/>
  <c r="AA457" i="3"/>
  <c r="AP457" i="3"/>
  <c r="AQ457" i="3"/>
  <c r="M425" i="3"/>
  <c r="Q425" i="3"/>
  <c r="Q412" i="3" s="1"/>
  <c r="U425" i="3"/>
  <c r="Y425" i="3"/>
  <c r="Y412" i="3" s="1"/>
  <c r="AC425" i="3"/>
  <c r="AG425" i="3"/>
  <c r="AG412" i="3" s="1"/>
  <c r="AK425" i="3"/>
  <c r="AO425" i="3"/>
  <c r="AO412" i="3" s="1"/>
  <c r="N425" i="3"/>
  <c r="R425" i="3"/>
  <c r="R412" i="3" s="1"/>
  <c r="V425" i="3"/>
  <c r="Z425" i="3"/>
  <c r="Z412" i="3" s="1"/>
  <c r="AD425" i="3"/>
  <c r="AH425" i="3"/>
  <c r="AH412" i="3" s="1"/>
  <c r="AL425" i="3"/>
  <c r="AP425" i="3"/>
  <c r="AP412" i="3" s="1"/>
  <c r="S425" i="3"/>
  <c r="AA425" i="3"/>
  <c r="AA412" i="3" s="1"/>
  <c r="AI425" i="3"/>
  <c r="AI412" i="3" s="1"/>
  <c r="AQ425" i="3"/>
  <c r="AQ412" i="3" s="1"/>
  <c r="T425" i="3"/>
  <c r="AB425" i="3"/>
  <c r="AB412" i="3" s="1"/>
  <c r="AJ425" i="3"/>
  <c r="AJ412" i="3" s="1"/>
  <c r="L425" i="3"/>
  <c r="L412" i="3" s="1"/>
  <c r="L399" i="3" s="1"/>
  <c r="W425" i="3"/>
  <c r="W412" i="3" s="1"/>
  <c r="AM425" i="3"/>
  <c r="AM412" i="3" s="1"/>
  <c r="O425" i="3"/>
  <c r="X425" i="3"/>
  <c r="X412" i="3" s="1"/>
  <c r="AN425" i="3"/>
  <c r="AN412" i="3" s="1"/>
  <c r="AE425" i="3"/>
  <c r="P425" i="3"/>
  <c r="AF425" i="3"/>
  <c r="P454" i="3"/>
  <c r="T454" i="3"/>
  <c r="X454" i="3"/>
  <c r="AB454" i="3"/>
  <c r="AF454" i="3"/>
  <c r="AJ454" i="3"/>
  <c r="AN454" i="3"/>
  <c r="M454" i="3"/>
  <c r="Q454" i="3"/>
  <c r="U454" i="3"/>
  <c r="Y454" i="3"/>
  <c r="AC454" i="3"/>
  <c r="AG454" i="3"/>
  <c r="AK454" i="3"/>
  <c r="AO454" i="3"/>
  <c r="N454" i="3"/>
  <c r="V454" i="3"/>
  <c r="AD454" i="3"/>
  <c r="AL454" i="3"/>
  <c r="O454" i="3"/>
  <c r="W454" i="3"/>
  <c r="AE454" i="3"/>
  <c r="AM454" i="3"/>
  <c r="R454" i="3"/>
  <c r="AH454" i="3"/>
  <c r="S454" i="3"/>
  <c r="AI454" i="3"/>
  <c r="Z454" i="3"/>
  <c r="AA454" i="3"/>
  <c r="AP454" i="3"/>
  <c r="AQ454" i="3"/>
  <c r="AN347" i="3"/>
  <c r="Y347" i="3"/>
  <c r="AD347" i="3"/>
  <c r="AM347" i="3"/>
  <c r="Q347" i="3"/>
  <c r="X347" i="3"/>
  <c r="AP347" i="3"/>
  <c r="AA347" i="3"/>
  <c r="W347" i="3"/>
  <c r="AK345" i="3"/>
  <c r="AQ349" i="3"/>
  <c r="X349" i="3"/>
  <c r="AQ310" i="3"/>
  <c r="AA310" i="3"/>
  <c r="AP308" i="3"/>
  <c r="AJ308" i="3"/>
  <c r="L214" i="3"/>
  <c r="AM215" i="3"/>
  <c r="U212" i="3"/>
  <c r="T214" i="3"/>
  <c r="S215" i="3"/>
  <c r="AQ214" i="3"/>
  <c r="W215" i="3"/>
  <c r="AI214" i="3"/>
  <c r="AL212" i="3"/>
  <c r="Y214" i="3"/>
  <c r="AG214" i="3"/>
  <c r="AB214" i="3"/>
  <c r="AE216" i="3"/>
  <c r="AI215" i="3"/>
  <c r="O215" i="3"/>
  <c r="O216" i="3"/>
  <c r="AE215" i="3"/>
  <c r="N214" i="3"/>
  <c r="V214" i="3"/>
  <c r="AJ214" i="3"/>
  <c r="AN280" i="3"/>
  <c r="AO280" i="3"/>
  <c r="AD214" i="3"/>
  <c r="AA214" i="3"/>
  <c r="P214" i="3"/>
  <c r="AF214" i="3"/>
  <c r="AE280" i="3"/>
  <c r="AO214" i="3"/>
  <c r="S214" i="3"/>
  <c r="AL214" i="3"/>
  <c r="Q214" i="3"/>
  <c r="X214" i="3"/>
  <c r="AA216" i="3"/>
  <c r="N216" i="3"/>
  <c r="R212" i="3"/>
  <c r="AP212" i="3"/>
  <c r="AK212" i="3"/>
  <c r="V212" i="3"/>
  <c r="AP216" i="3"/>
  <c r="AA212" i="3"/>
  <c r="Z212" i="3"/>
  <c r="O280" i="3"/>
  <c r="AF280" i="3"/>
  <c r="AK280" i="3"/>
  <c r="AL280" i="3"/>
  <c r="W211" i="3"/>
  <c r="AQ280" i="3"/>
  <c r="W280" i="3"/>
  <c r="U280" i="3"/>
  <c r="V280" i="3"/>
  <c r="S217" i="3"/>
  <c r="S280" i="3"/>
  <c r="AM280" i="3"/>
  <c r="Y280" i="3"/>
  <c r="Z280" i="3"/>
  <c r="AH217" i="3"/>
  <c r="R217" i="3"/>
  <c r="AC217" i="3"/>
  <c r="Z216" i="3"/>
  <c r="AQ212" i="3"/>
  <c r="P212" i="3"/>
  <c r="AH212" i="3"/>
  <c r="AI217" i="3"/>
  <c r="M217" i="3"/>
  <c r="AM211" i="3"/>
  <c r="AE217" i="3"/>
  <c r="O217" i="3"/>
  <c r="AD217" i="3"/>
  <c r="N217" i="3"/>
  <c r="AA217" i="3"/>
  <c r="AP217" i="3"/>
  <c r="Z217" i="3"/>
  <c r="AM216" i="3"/>
  <c r="W216" i="3"/>
  <c r="AK217" i="3"/>
  <c r="U217" i="3"/>
  <c r="AL216" i="3"/>
  <c r="V216" i="3"/>
  <c r="AE211" i="3"/>
  <c r="O211" i="3"/>
  <c r="AF212" i="3"/>
  <c r="N212" i="3"/>
  <c r="AO217" i="3"/>
  <c r="Y217" i="3"/>
  <c r="AI211" i="3"/>
  <c r="S211" i="3"/>
  <c r="AM217" i="3"/>
  <c r="W217" i="3"/>
  <c r="AL217" i="3"/>
  <c r="V217" i="3"/>
  <c r="AI216" i="3"/>
  <c r="S216" i="3"/>
  <c r="AG217" i="3"/>
  <c r="AH216" i="3"/>
  <c r="AI280" i="3"/>
  <c r="AJ280" i="3"/>
  <c r="AB280" i="3"/>
  <c r="X280" i="3"/>
  <c r="Q280" i="3"/>
  <c r="AG280" i="3"/>
  <c r="R280" i="3"/>
  <c r="AH280" i="3"/>
  <c r="AQ211" i="3"/>
  <c r="AN211" i="3"/>
  <c r="AH211" i="3"/>
  <c r="AC211" i="3"/>
  <c r="X211" i="3"/>
  <c r="R211" i="3"/>
  <c r="M211" i="3"/>
  <c r="AJ211" i="3"/>
  <c r="T211" i="3"/>
  <c r="L211" i="3"/>
  <c r="AL211" i="3"/>
  <c r="AG211" i="3"/>
  <c r="AB211" i="3"/>
  <c r="V211" i="3"/>
  <c r="Q211" i="3"/>
  <c r="AO211" i="3"/>
  <c r="Y211" i="3"/>
  <c r="AP211" i="3"/>
  <c r="AK211" i="3"/>
  <c r="AF211" i="3"/>
  <c r="Z211" i="3"/>
  <c r="U211" i="3"/>
  <c r="P211" i="3"/>
  <c r="AD211" i="3"/>
  <c r="N211" i="3"/>
  <c r="AQ217" i="3"/>
  <c r="AN217" i="3"/>
  <c r="X217" i="3"/>
  <c r="AJ217" i="3"/>
  <c r="T217" i="3"/>
  <c r="AF217" i="3"/>
  <c r="P217" i="3"/>
  <c r="L217" i="3"/>
  <c r="AB217" i="3"/>
  <c r="O186" i="3"/>
  <c r="S186" i="3"/>
  <c r="W186" i="3"/>
  <c r="AA186" i="3"/>
  <c r="AE186" i="3"/>
  <c r="AI186" i="3"/>
  <c r="AM186" i="3"/>
  <c r="AQ186" i="3"/>
  <c r="N186" i="3"/>
  <c r="Z186" i="3"/>
  <c r="AL186" i="3"/>
  <c r="L186" i="3"/>
  <c r="P186" i="3"/>
  <c r="T186" i="3"/>
  <c r="X186" i="3"/>
  <c r="AB186" i="3"/>
  <c r="AF186" i="3"/>
  <c r="AJ186" i="3"/>
  <c r="AN186" i="3"/>
  <c r="R186" i="3"/>
  <c r="AD186" i="3"/>
  <c r="AP186" i="3"/>
  <c r="M186" i="3"/>
  <c r="Q186" i="3"/>
  <c r="U186" i="3"/>
  <c r="Y186" i="3"/>
  <c r="AC186" i="3"/>
  <c r="AG186" i="3"/>
  <c r="AK186" i="3"/>
  <c r="AO186" i="3"/>
  <c r="V186" i="3"/>
  <c r="AH186" i="3"/>
  <c r="L227" i="3"/>
  <c r="L201" i="3" s="1"/>
  <c r="P227" i="3"/>
  <c r="T227" i="3"/>
  <c r="X227" i="3"/>
  <c r="X201" i="3" s="1"/>
  <c r="AB227" i="3"/>
  <c r="AF227" i="3"/>
  <c r="AJ227" i="3"/>
  <c r="AN227" i="3"/>
  <c r="AN201" i="3" s="1"/>
  <c r="M227" i="3"/>
  <c r="Q227" i="3"/>
  <c r="U227" i="3"/>
  <c r="Y227" i="3"/>
  <c r="AC227" i="3"/>
  <c r="AG227" i="3"/>
  <c r="AK227" i="3"/>
  <c r="AO227" i="3"/>
  <c r="AO201" i="3" s="1"/>
  <c r="N227" i="3"/>
  <c r="R227" i="3"/>
  <c r="V227" i="3"/>
  <c r="V201" i="3" s="1"/>
  <c r="Z227" i="3"/>
  <c r="AD227" i="3"/>
  <c r="AH227" i="3"/>
  <c r="AL227" i="3"/>
  <c r="AP227" i="3"/>
  <c r="O227" i="3"/>
  <c r="AE227" i="3"/>
  <c r="S227" i="3"/>
  <c r="AI227" i="3"/>
  <c r="AI201" i="3" s="1"/>
  <c r="AQ227" i="3"/>
  <c r="W227" i="3"/>
  <c r="AM227" i="3"/>
  <c r="AA227" i="3"/>
  <c r="AA201" i="3" s="1"/>
  <c r="O188" i="3"/>
  <c r="S188" i="3"/>
  <c r="W188" i="3"/>
  <c r="AA188" i="3"/>
  <c r="AE188" i="3"/>
  <c r="AI188" i="3"/>
  <c r="AM188" i="3"/>
  <c r="AQ188" i="3"/>
  <c r="V188" i="3"/>
  <c r="AH188" i="3"/>
  <c r="L188" i="3"/>
  <c r="P188" i="3"/>
  <c r="T188" i="3"/>
  <c r="X188" i="3"/>
  <c r="AB188" i="3"/>
  <c r="AF188" i="3"/>
  <c r="AJ188" i="3"/>
  <c r="AN188" i="3"/>
  <c r="N188" i="3"/>
  <c r="AD188" i="3"/>
  <c r="AL188" i="3"/>
  <c r="M188" i="3"/>
  <c r="Q188" i="3"/>
  <c r="U188" i="3"/>
  <c r="Y188" i="3"/>
  <c r="AC188" i="3"/>
  <c r="AG188" i="3"/>
  <c r="AK188" i="3"/>
  <c r="AO188" i="3"/>
  <c r="R188" i="3"/>
  <c r="Z188" i="3"/>
  <c r="AP188" i="3"/>
  <c r="AQ216" i="3"/>
  <c r="AJ216" i="3"/>
  <c r="AB216" i="3"/>
  <c r="T216" i="3"/>
  <c r="L216" i="3"/>
  <c r="AO216" i="3"/>
  <c r="AG216" i="3"/>
  <c r="Y216" i="3"/>
  <c r="Q216" i="3"/>
  <c r="AN216" i="3"/>
  <c r="AF216" i="3"/>
  <c r="X216" i="3"/>
  <c r="P216" i="3"/>
  <c r="AK216" i="3"/>
  <c r="AC216" i="3"/>
  <c r="U216" i="3"/>
  <c r="M216" i="3"/>
  <c r="L226" i="3"/>
  <c r="P226" i="3"/>
  <c r="P200" i="3" s="1"/>
  <c r="T226" i="3"/>
  <c r="T200" i="3" s="1"/>
  <c r="X226" i="3"/>
  <c r="X200" i="3" s="1"/>
  <c r="AB226" i="3"/>
  <c r="AB200" i="3" s="1"/>
  <c r="AF226" i="3"/>
  <c r="AF200" i="3" s="1"/>
  <c r="AJ226" i="3"/>
  <c r="AJ200" i="3" s="1"/>
  <c r="AN226" i="3"/>
  <c r="AN200" i="3" s="1"/>
  <c r="M226" i="3"/>
  <c r="Q226" i="3"/>
  <c r="Q200" i="3" s="1"/>
  <c r="U226" i="3"/>
  <c r="U200" i="3" s="1"/>
  <c r="Y226" i="3"/>
  <c r="Y200" i="3" s="1"/>
  <c r="AC226" i="3"/>
  <c r="AC200" i="3" s="1"/>
  <c r="AG226" i="3"/>
  <c r="AG200" i="3" s="1"/>
  <c r="AK226" i="3"/>
  <c r="AK200" i="3" s="1"/>
  <c r="AO226" i="3"/>
  <c r="N226" i="3"/>
  <c r="R226" i="3"/>
  <c r="V226" i="3"/>
  <c r="V200" i="3" s="1"/>
  <c r="Z226" i="3"/>
  <c r="AD226" i="3"/>
  <c r="AD200" i="3" s="1"/>
  <c r="AH226" i="3"/>
  <c r="AH200" i="3" s="1"/>
  <c r="AL226" i="3"/>
  <c r="AL200" i="3" s="1"/>
  <c r="AP226" i="3"/>
  <c r="AP200" i="3" s="1"/>
  <c r="O226" i="3"/>
  <c r="O200" i="3" s="1"/>
  <c r="AE226" i="3"/>
  <c r="AQ226" i="3"/>
  <c r="AQ200" i="3" s="1"/>
  <c r="S226" i="3"/>
  <c r="S200" i="3" s="1"/>
  <c r="AI226" i="3"/>
  <c r="AI200" i="3" s="1"/>
  <c r="AA226" i="3"/>
  <c r="AA200" i="3" s="1"/>
  <c r="W226" i="3"/>
  <c r="W200" i="3" s="1"/>
  <c r="AM226" i="3"/>
  <c r="AM200" i="3" s="1"/>
  <c r="O189" i="3"/>
  <c r="S189" i="3"/>
  <c r="W189" i="3"/>
  <c r="AA189" i="3"/>
  <c r="AE189" i="3"/>
  <c r="AI189" i="3"/>
  <c r="AM189" i="3"/>
  <c r="AQ189" i="3"/>
  <c r="N189" i="3"/>
  <c r="Z189" i="3"/>
  <c r="AL189" i="3"/>
  <c r="L189" i="3"/>
  <c r="P189" i="3"/>
  <c r="T189" i="3"/>
  <c r="X189" i="3"/>
  <c r="AB189" i="3"/>
  <c r="AF189" i="3"/>
  <c r="AJ189" i="3"/>
  <c r="AN189" i="3"/>
  <c r="R189" i="3"/>
  <c r="AD189" i="3"/>
  <c r="AP189" i="3"/>
  <c r="M189" i="3"/>
  <c r="Q189" i="3"/>
  <c r="U189" i="3"/>
  <c r="Y189" i="3"/>
  <c r="AC189" i="3"/>
  <c r="AG189" i="3"/>
  <c r="AK189" i="3"/>
  <c r="AO189" i="3"/>
  <c r="V189" i="3"/>
  <c r="AH189" i="3"/>
  <c r="M200" i="3"/>
  <c r="AQ215" i="3"/>
  <c r="AN215" i="3"/>
  <c r="AH215" i="3"/>
  <c r="AC215" i="3"/>
  <c r="X215" i="3"/>
  <c r="AL215" i="3"/>
  <c r="AG215" i="3"/>
  <c r="AB215" i="3"/>
  <c r="V215" i="3"/>
  <c r="AP215" i="3"/>
  <c r="AK215" i="3"/>
  <c r="AF215" i="3"/>
  <c r="Z215" i="3"/>
  <c r="AO215" i="3"/>
  <c r="U215" i="3"/>
  <c r="P215" i="3"/>
  <c r="Y215" i="3"/>
  <c r="AJ215" i="3"/>
  <c r="T215" i="3"/>
  <c r="N215" i="3"/>
  <c r="L215" i="3"/>
  <c r="AD215" i="3"/>
  <c r="R215" i="3"/>
  <c r="M215" i="3"/>
  <c r="Q215" i="3"/>
  <c r="AH214" i="3"/>
  <c r="W214" i="3"/>
  <c r="M214" i="3"/>
  <c r="AK214" i="3"/>
  <c r="AP214" i="3"/>
  <c r="AE214" i="3"/>
  <c r="U214" i="3"/>
  <c r="O214" i="3"/>
  <c r="AM214" i="3"/>
  <c r="AC214" i="3"/>
  <c r="R214" i="3"/>
  <c r="Z214" i="3"/>
  <c r="O191" i="3"/>
  <c r="S191" i="3"/>
  <c r="W191" i="3"/>
  <c r="AA191" i="3"/>
  <c r="AE191" i="3"/>
  <c r="AI191" i="3"/>
  <c r="AM191" i="3"/>
  <c r="AQ191" i="3"/>
  <c r="V191" i="3"/>
  <c r="AH191" i="3"/>
  <c r="L191" i="3"/>
  <c r="P191" i="3"/>
  <c r="T191" i="3"/>
  <c r="X191" i="3"/>
  <c r="AB191" i="3"/>
  <c r="AF191" i="3"/>
  <c r="AJ191" i="3"/>
  <c r="AN191" i="3"/>
  <c r="N191" i="3"/>
  <c r="Z191" i="3"/>
  <c r="AL191" i="3"/>
  <c r="M191" i="3"/>
  <c r="Q191" i="3"/>
  <c r="U191" i="3"/>
  <c r="Y191" i="3"/>
  <c r="AC191" i="3"/>
  <c r="AG191" i="3"/>
  <c r="AK191" i="3"/>
  <c r="AO191" i="3"/>
  <c r="R191" i="3"/>
  <c r="AD191" i="3"/>
  <c r="AP191" i="3"/>
  <c r="M224" i="3"/>
  <c r="Q224" i="3"/>
  <c r="U224" i="3"/>
  <c r="Y224" i="3"/>
  <c r="AC224" i="3"/>
  <c r="AG224" i="3"/>
  <c r="AK224" i="3"/>
  <c r="AO224" i="3"/>
  <c r="N224" i="3"/>
  <c r="R224" i="3"/>
  <c r="V224" i="3"/>
  <c r="Z224" i="3"/>
  <c r="AD224" i="3"/>
  <c r="AH224" i="3"/>
  <c r="AL224" i="3"/>
  <c r="AP224" i="3"/>
  <c r="O224" i="3"/>
  <c r="S224" i="3"/>
  <c r="W224" i="3"/>
  <c r="AA224" i="3"/>
  <c r="AA198" i="3" s="1"/>
  <c r="AE224" i="3"/>
  <c r="AI224" i="3"/>
  <c r="AM224" i="3"/>
  <c r="AQ224" i="3"/>
  <c r="P224" i="3"/>
  <c r="AF224" i="3"/>
  <c r="L224" i="3"/>
  <c r="T224" i="3"/>
  <c r="AJ224" i="3"/>
  <c r="X224" i="3"/>
  <c r="AN224" i="3"/>
  <c r="AB224" i="3"/>
  <c r="M225" i="3"/>
  <c r="Q225" i="3"/>
  <c r="U225" i="3"/>
  <c r="Y225" i="3"/>
  <c r="AC225" i="3"/>
  <c r="N225" i="3"/>
  <c r="R225" i="3"/>
  <c r="V225" i="3"/>
  <c r="Z225" i="3"/>
  <c r="AD225" i="3"/>
  <c r="AD199" i="3" s="1"/>
  <c r="O225" i="3"/>
  <c r="S225" i="3"/>
  <c r="W225" i="3"/>
  <c r="AA225" i="3"/>
  <c r="AE225" i="3"/>
  <c r="P225" i="3"/>
  <c r="AF225" i="3"/>
  <c r="AJ225" i="3"/>
  <c r="AN225" i="3"/>
  <c r="T225" i="3"/>
  <c r="AG225" i="3"/>
  <c r="AK225" i="3"/>
  <c r="AO225" i="3"/>
  <c r="X225" i="3"/>
  <c r="AH225" i="3"/>
  <c r="AL225" i="3"/>
  <c r="AL199" i="3" s="1"/>
  <c r="AP225" i="3"/>
  <c r="AB225" i="3"/>
  <c r="L225" i="3"/>
  <c r="AI225" i="3"/>
  <c r="AM225" i="3"/>
  <c r="AQ225" i="3"/>
  <c r="L230" i="3"/>
  <c r="P230" i="3"/>
  <c r="T230" i="3"/>
  <c r="X230" i="3"/>
  <c r="AB230" i="3"/>
  <c r="AF230" i="3"/>
  <c r="AJ230" i="3"/>
  <c r="AN230" i="3"/>
  <c r="M230" i="3"/>
  <c r="M204" i="3" s="1"/>
  <c r="Q230" i="3"/>
  <c r="Q204" i="3" s="1"/>
  <c r="U230" i="3"/>
  <c r="Y230" i="3"/>
  <c r="AC230" i="3"/>
  <c r="AG230" i="3"/>
  <c r="AG204" i="3" s="1"/>
  <c r="AK230" i="3"/>
  <c r="AO230" i="3"/>
  <c r="N230" i="3"/>
  <c r="R230" i="3"/>
  <c r="V230" i="3"/>
  <c r="Z230" i="3"/>
  <c r="AD230" i="3"/>
  <c r="AH230" i="3"/>
  <c r="AL230" i="3"/>
  <c r="AP230" i="3"/>
  <c r="O230" i="3"/>
  <c r="AE230" i="3"/>
  <c r="S230" i="3"/>
  <c r="AI230" i="3"/>
  <c r="AQ230" i="3"/>
  <c r="W230" i="3"/>
  <c r="AM230" i="3"/>
  <c r="AA230" i="3"/>
  <c r="P185" i="3"/>
  <c r="T185" i="3"/>
  <c r="X185" i="3"/>
  <c r="AB185" i="3"/>
  <c r="AF185" i="3"/>
  <c r="AJ185" i="3"/>
  <c r="AN185" i="3"/>
  <c r="L185" i="3"/>
  <c r="O185" i="3"/>
  <c r="AA185" i="3"/>
  <c r="AM185" i="3"/>
  <c r="M185" i="3"/>
  <c r="Q185" i="3"/>
  <c r="U185" i="3"/>
  <c r="Y185" i="3"/>
  <c r="AC185" i="3"/>
  <c r="AG185" i="3"/>
  <c r="AK185" i="3"/>
  <c r="AO185" i="3"/>
  <c r="S185" i="3"/>
  <c r="AE185" i="3"/>
  <c r="AQ185" i="3"/>
  <c r="N185" i="3"/>
  <c r="R185" i="3"/>
  <c r="V185" i="3"/>
  <c r="Z185" i="3"/>
  <c r="AD185" i="3"/>
  <c r="AH185" i="3"/>
  <c r="AL185" i="3"/>
  <c r="AP185" i="3"/>
  <c r="W185" i="3"/>
  <c r="AI185" i="3"/>
  <c r="AD204" i="3"/>
  <c r="AA280" i="3"/>
  <c r="T280" i="3"/>
  <c r="L280" i="3"/>
  <c r="P280" i="3"/>
  <c r="M280" i="3"/>
  <c r="AC280" i="3"/>
  <c r="N280" i="3"/>
  <c r="AN212" i="3"/>
  <c r="AG212" i="3"/>
  <c r="Y212" i="3"/>
  <c r="S212" i="3"/>
  <c r="L212" i="3"/>
  <c r="AO212" i="3"/>
  <c r="T212" i="3"/>
  <c r="AM212" i="3"/>
  <c r="AE212" i="3"/>
  <c r="X212" i="3"/>
  <c r="Q212" i="3"/>
  <c r="AB212" i="3"/>
  <c r="AJ212" i="3"/>
  <c r="AC212" i="3"/>
  <c r="W212" i="3"/>
  <c r="O212" i="3"/>
  <c r="AI212" i="3"/>
  <c r="M212" i="3"/>
  <c r="O187" i="3"/>
  <c r="S187" i="3"/>
  <c r="W187" i="3"/>
  <c r="AA187" i="3"/>
  <c r="AE187" i="3"/>
  <c r="AI187" i="3"/>
  <c r="AM187" i="3"/>
  <c r="AQ187" i="3"/>
  <c r="V187" i="3"/>
  <c r="AD187" i="3"/>
  <c r="AP187" i="3"/>
  <c r="L187" i="3"/>
  <c r="P187" i="3"/>
  <c r="T187" i="3"/>
  <c r="X187" i="3"/>
  <c r="AB187" i="3"/>
  <c r="AF187" i="3"/>
  <c r="AJ187" i="3"/>
  <c r="AN187" i="3"/>
  <c r="R187" i="3"/>
  <c r="AH187" i="3"/>
  <c r="M187" i="3"/>
  <c r="Q187" i="3"/>
  <c r="U187" i="3"/>
  <c r="Y187" i="3"/>
  <c r="AC187" i="3"/>
  <c r="AG187" i="3"/>
  <c r="AK187" i="3"/>
  <c r="AO187" i="3"/>
  <c r="N187" i="3"/>
  <c r="Z187" i="3"/>
  <c r="AL187" i="3"/>
  <c r="L228" i="3"/>
  <c r="P228" i="3"/>
  <c r="T228" i="3"/>
  <c r="X228" i="3"/>
  <c r="AB228" i="3"/>
  <c r="AF228" i="3"/>
  <c r="AJ228" i="3"/>
  <c r="AN228" i="3"/>
  <c r="M228" i="3"/>
  <c r="Q228" i="3"/>
  <c r="U228" i="3"/>
  <c r="Y228" i="3"/>
  <c r="AC228" i="3"/>
  <c r="AG228" i="3"/>
  <c r="AK228" i="3"/>
  <c r="AO228" i="3"/>
  <c r="N228" i="3"/>
  <c r="R228" i="3"/>
  <c r="V228" i="3"/>
  <c r="Z228" i="3"/>
  <c r="AD228" i="3"/>
  <c r="AH228" i="3"/>
  <c r="AL228" i="3"/>
  <c r="AP228" i="3"/>
  <c r="O228" i="3"/>
  <c r="AE228" i="3"/>
  <c r="AA228" i="3"/>
  <c r="AA202" i="3" s="1"/>
  <c r="S228" i="3"/>
  <c r="AI228" i="3"/>
  <c r="W228" i="3"/>
  <c r="W202" i="3" s="1"/>
  <c r="AM228" i="3"/>
  <c r="AQ228" i="3"/>
  <c r="L229" i="3"/>
  <c r="P229" i="3"/>
  <c r="T229" i="3"/>
  <c r="X229" i="3"/>
  <c r="AB229" i="3"/>
  <c r="AF229" i="3"/>
  <c r="AJ229" i="3"/>
  <c r="AN229" i="3"/>
  <c r="M229" i="3"/>
  <c r="Q229" i="3"/>
  <c r="U229" i="3"/>
  <c r="Y229" i="3"/>
  <c r="AC229" i="3"/>
  <c r="AG229" i="3"/>
  <c r="AK229" i="3"/>
  <c r="AO229" i="3"/>
  <c r="N229" i="3"/>
  <c r="R229" i="3"/>
  <c r="R203" i="3" s="1"/>
  <c r="V229" i="3"/>
  <c r="Z229" i="3"/>
  <c r="AD229" i="3"/>
  <c r="AD203" i="3" s="1"/>
  <c r="AH229" i="3"/>
  <c r="AL229" i="3"/>
  <c r="AP229" i="3"/>
  <c r="O229" i="3"/>
  <c r="AE229" i="3"/>
  <c r="AQ229" i="3"/>
  <c r="S229" i="3"/>
  <c r="AI229" i="3"/>
  <c r="AA229" i="3"/>
  <c r="W229" i="3"/>
  <c r="AM229" i="3"/>
  <c r="O190" i="3"/>
  <c r="S190" i="3"/>
  <c r="W190" i="3"/>
  <c r="AA190" i="3"/>
  <c r="AE190" i="3"/>
  <c r="AI190" i="3"/>
  <c r="AM190" i="3"/>
  <c r="AQ190" i="3"/>
  <c r="R190" i="3"/>
  <c r="AD190" i="3"/>
  <c r="AP190" i="3"/>
  <c r="L190" i="3"/>
  <c r="P190" i="3"/>
  <c r="T190" i="3"/>
  <c r="X190" i="3"/>
  <c r="AB190" i="3"/>
  <c r="AF190" i="3"/>
  <c r="AJ190" i="3"/>
  <c r="AN190" i="3"/>
  <c r="V190" i="3"/>
  <c r="AH190" i="3"/>
  <c r="M190" i="3"/>
  <c r="Q190" i="3"/>
  <c r="U190" i="3"/>
  <c r="Y190" i="3"/>
  <c r="AC190" i="3"/>
  <c r="AG190" i="3"/>
  <c r="AK190" i="3"/>
  <c r="AO190" i="3"/>
  <c r="N190" i="3"/>
  <c r="Z190" i="3"/>
  <c r="AL190" i="3"/>
  <c r="N160" i="3"/>
  <c r="R160" i="3"/>
  <c r="V160" i="3"/>
  <c r="Z160" i="3"/>
  <c r="AD160" i="3"/>
  <c r="AH160" i="3"/>
  <c r="AL160" i="3"/>
  <c r="AP160" i="3"/>
  <c r="L160" i="3"/>
  <c r="P160" i="3"/>
  <c r="T160" i="3"/>
  <c r="X160" i="3"/>
  <c r="AB160" i="3"/>
  <c r="AF160" i="3"/>
  <c r="AJ160" i="3"/>
  <c r="AN160" i="3"/>
  <c r="M160" i="3"/>
  <c r="U160" i="3"/>
  <c r="AC160" i="3"/>
  <c r="AK160" i="3"/>
  <c r="Y160" i="3"/>
  <c r="O160" i="3"/>
  <c r="W160" i="3"/>
  <c r="AE160" i="3"/>
  <c r="AM160" i="3"/>
  <c r="AG160" i="3"/>
  <c r="S160" i="3"/>
  <c r="AA160" i="3"/>
  <c r="AI160" i="3"/>
  <c r="AQ160" i="3"/>
  <c r="Q160" i="3"/>
  <c r="AO160" i="3"/>
  <c r="N158" i="3"/>
  <c r="R158" i="3"/>
  <c r="V158" i="3"/>
  <c r="Z158" i="3"/>
  <c r="AD158" i="3"/>
  <c r="AH158" i="3"/>
  <c r="AL158" i="3"/>
  <c r="AP158" i="3"/>
  <c r="O158" i="3"/>
  <c r="S158" i="3"/>
  <c r="W158" i="3"/>
  <c r="AA158" i="3"/>
  <c r="AE158" i="3"/>
  <c r="AI158" i="3"/>
  <c r="AM158" i="3"/>
  <c r="AQ158" i="3"/>
  <c r="L158" i="3"/>
  <c r="P158" i="3"/>
  <c r="T158" i="3"/>
  <c r="X158" i="3"/>
  <c r="AB158" i="3"/>
  <c r="AF158" i="3"/>
  <c r="AJ158" i="3"/>
  <c r="AN158" i="3"/>
  <c r="Q158" i="3"/>
  <c r="AG158" i="3"/>
  <c r="Y158" i="3"/>
  <c r="U158" i="3"/>
  <c r="AK158" i="3"/>
  <c r="AO158" i="3"/>
  <c r="M158" i="3"/>
  <c r="AC158" i="3"/>
  <c r="L173" i="3"/>
  <c r="P173" i="3"/>
  <c r="T173" i="3"/>
  <c r="X173" i="3"/>
  <c r="AB173" i="3"/>
  <c r="AF173" i="3"/>
  <c r="AJ173" i="3"/>
  <c r="AN173" i="3"/>
  <c r="M173" i="3"/>
  <c r="Q173" i="3"/>
  <c r="U173" i="3"/>
  <c r="Y173" i="3"/>
  <c r="AC173" i="3"/>
  <c r="AG173" i="3"/>
  <c r="N173" i="3"/>
  <c r="R173" i="3"/>
  <c r="V173" i="3"/>
  <c r="Z173" i="3"/>
  <c r="AD173" i="3"/>
  <c r="AH173" i="3"/>
  <c r="AL173" i="3"/>
  <c r="AP173" i="3"/>
  <c r="W173" i="3"/>
  <c r="AK173" i="3"/>
  <c r="AA173" i="3"/>
  <c r="AM173" i="3"/>
  <c r="O173" i="3"/>
  <c r="AE173" i="3"/>
  <c r="AO173" i="3"/>
  <c r="AQ173" i="3"/>
  <c r="S173" i="3"/>
  <c r="AI173" i="3"/>
  <c r="L171" i="3"/>
  <c r="P171" i="3"/>
  <c r="T171" i="3"/>
  <c r="X171" i="3"/>
  <c r="AB171" i="3"/>
  <c r="AF171" i="3"/>
  <c r="AJ171" i="3"/>
  <c r="AN171" i="3"/>
  <c r="M171" i="3"/>
  <c r="Q171" i="3"/>
  <c r="U171" i="3"/>
  <c r="Y171" i="3"/>
  <c r="AC171" i="3"/>
  <c r="AG171" i="3"/>
  <c r="AK171" i="3"/>
  <c r="AO171" i="3"/>
  <c r="N171" i="3"/>
  <c r="R171" i="3"/>
  <c r="V171" i="3"/>
  <c r="Z171" i="3"/>
  <c r="AD171" i="3"/>
  <c r="AH171" i="3"/>
  <c r="AL171" i="3"/>
  <c r="AP171" i="3"/>
  <c r="W171" i="3"/>
  <c r="AM171" i="3"/>
  <c r="AA171" i="3"/>
  <c r="AQ171" i="3"/>
  <c r="O171" i="3"/>
  <c r="AE171" i="3"/>
  <c r="AI171" i="3"/>
  <c r="S171" i="3"/>
  <c r="N176" i="3"/>
  <c r="R176" i="3"/>
  <c r="V176" i="3"/>
  <c r="Z176" i="3"/>
  <c r="AD176" i="3"/>
  <c r="AH176" i="3"/>
  <c r="AL176" i="3"/>
  <c r="AP176" i="3"/>
  <c r="O176" i="3"/>
  <c r="S176" i="3"/>
  <c r="W176" i="3"/>
  <c r="AA176" i="3"/>
  <c r="AE176" i="3"/>
  <c r="AI176" i="3"/>
  <c r="AM176" i="3"/>
  <c r="AQ176" i="3"/>
  <c r="L176" i="3"/>
  <c r="P176" i="3"/>
  <c r="T176" i="3"/>
  <c r="X176" i="3"/>
  <c r="AB176" i="3"/>
  <c r="AF176" i="3"/>
  <c r="AJ176" i="3"/>
  <c r="AN176" i="3"/>
  <c r="Q176" i="3"/>
  <c r="AG176" i="3"/>
  <c r="AO176" i="3"/>
  <c r="U176" i="3"/>
  <c r="AK176" i="3"/>
  <c r="M176" i="3"/>
  <c r="AC176" i="3"/>
  <c r="Y176" i="3"/>
  <c r="M77" i="3"/>
  <c r="Q77" i="3"/>
  <c r="U77" i="3"/>
  <c r="Y77" i="3"/>
  <c r="AC77" i="3"/>
  <c r="AG77" i="3"/>
  <c r="AK77" i="3"/>
  <c r="AO77" i="3"/>
  <c r="N77" i="3"/>
  <c r="R77" i="3"/>
  <c r="V77" i="3"/>
  <c r="Z77" i="3"/>
  <c r="AD77" i="3"/>
  <c r="AH77" i="3"/>
  <c r="AL77" i="3"/>
  <c r="AP77" i="3"/>
  <c r="O77" i="3"/>
  <c r="S77" i="3"/>
  <c r="W77" i="3"/>
  <c r="AA77" i="3"/>
  <c r="AE77" i="3"/>
  <c r="AI77" i="3"/>
  <c r="AM77" i="3"/>
  <c r="AQ77" i="3"/>
  <c r="P77" i="3"/>
  <c r="AF77" i="3"/>
  <c r="T77" i="3"/>
  <c r="AJ77" i="3"/>
  <c r="X77" i="3"/>
  <c r="AN77" i="3"/>
  <c r="AB77" i="3"/>
  <c r="P79" i="3"/>
  <c r="T79" i="3"/>
  <c r="X79" i="3"/>
  <c r="AB79" i="3"/>
  <c r="AF79" i="3"/>
  <c r="AJ79" i="3"/>
  <c r="AN79" i="3"/>
  <c r="M79" i="3"/>
  <c r="Q79" i="3"/>
  <c r="U79" i="3"/>
  <c r="Y79" i="3"/>
  <c r="AC79" i="3"/>
  <c r="AG79" i="3"/>
  <c r="AK79" i="3"/>
  <c r="AO79" i="3"/>
  <c r="N79" i="3"/>
  <c r="R79" i="3"/>
  <c r="V79" i="3"/>
  <c r="Z79" i="3"/>
  <c r="AD79" i="3"/>
  <c r="AH79" i="3"/>
  <c r="AL79" i="3"/>
  <c r="AP79" i="3"/>
  <c r="O79" i="3"/>
  <c r="AE79" i="3"/>
  <c r="S79" i="3"/>
  <c r="AI79" i="3"/>
  <c r="W79" i="3"/>
  <c r="AM79" i="3"/>
  <c r="AA79" i="3"/>
  <c r="AQ79" i="3"/>
  <c r="N159" i="3"/>
  <c r="R159" i="3"/>
  <c r="V159" i="3"/>
  <c r="Z159" i="3"/>
  <c r="AD159" i="3"/>
  <c r="AH159" i="3"/>
  <c r="AL159" i="3"/>
  <c r="AP159" i="3"/>
  <c r="O159" i="3"/>
  <c r="S159" i="3"/>
  <c r="W159" i="3"/>
  <c r="L159" i="3"/>
  <c r="P159" i="3"/>
  <c r="T159" i="3"/>
  <c r="X159" i="3"/>
  <c r="AB159" i="3"/>
  <c r="AF159" i="3"/>
  <c r="AJ159" i="3"/>
  <c r="AN159" i="3"/>
  <c r="Q159" i="3"/>
  <c r="AC159" i="3"/>
  <c r="AK159" i="3"/>
  <c r="AG159" i="3"/>
  <c r="U159" i="3"/>
  <c r="AE159" i="3"/>
  <c r="AM159" i="3"/>
  <c r="AO159" i="3"/>
  <c r="M159" i="3"/>
  <c r="AA159" i="3"/>
  <c r="AI159" i="3"/>
  <c r="AQ159" i="3"/>
  <c r="Y159" i="3"/>
  <c r="N161" i="3"/>
  <c r="R161" i="3"/>
  <c r="V161" i="3"/>
  <c r="Z161" i="3"/>
  <c r="AD161" i="3"/>
  <c r="AH161" i="3"/>
  <c r="AL161" i="3"/>
  <c r="AP161" i="3"/>
  <c r="L161" i="3"/>
  <c r="P161" i="3"/>
  <c r="T161" i="3"/>
  <c r="X161" i="3"/>
  <c r="AB161" i="3"/>
  <c r="AF161" i="3"/>
  <c r="AJ161" i="3"/>
  <c r="AN161" i="3"/>
  <c r="M161" i="3"/>
  <c r="U161" i="3"/>
  <c r="AC161" i="3"/>
  <c r="AK161" i="3"/>
  <c r="Q161" i="3"/>
  <c r="AO161" i="3"/>
  <c r="O161" i="3"/>
  <c r="W161" i="3"/>
  <c r="AE161" i="3"/>
  <c r="AM161" i="3"/>
  <c r="Y161" i="3"/>
  <c r="S161" i="3"/>
  <c r="AA161" i="3"/>
  <c r="AI161" i="3"/>
  <c r="AQ161" i="3"/>
  <c r="AG161" i="3"/>
  <c r="L172" i="3"/>
  <c r="P172" i="3"/>
  <c r="T172" i="3"/>
  <c r="X172" i="3"/>
  <c r="AB172" i="3"/>
  <c r="AF172" i="3"/>
  <c r="AJ172" i="3"/>
  <c r="AN172" i="3"/>
  <c r="M172" i="3"/>
  <c r="Q172" i="3"/>
  <c r="U172" i="3"/>
  <c r="Y172" i="3"/>
  <c r="AC172" i="3"/>
  <c r="AG172" i="3"/>
  <c r="AK172" i="3"/>
  <c r="AO172" i="3"/>
  <c r="N172" i="3"/>
  <c r="R172" i="3"/>
  <c r="V172" i="3"/>
  <c r="Z172" i="3"/>
  <c r="AD172" i="3"/>
  <c r="AH172" i="3"/>
  <c r="AL172" i="3"/>
  <c r="AP172" i="3"/>
  <c r="W172" i="3"/>
  <c r="AM172" i="3"/>
  <c r="AA172" i="3"/>
  <c r="AQ172" i="3"/>
  <c r="O172" i="3"/>
  <c r="AE172" i="3"/>
  <c r="S172" i="3"/>
  <c r="AI172" i="3"/>
  <c r="P80" i="3"/>
  <c r="T80" i="3"/>
  <c r="X80" i="3"/>
  <c r="AB80" i="3"/>
  <c r="AF80" i="3"/>
  <c r="AJ80" i="3"/>
  <c r="AN80" i="3"/>
  <c r="M80" i="3"/>
  <c r="Q80" i="3"/>
  <c r="U80" i="3"/>
  <c r="Y80" i="3"/>
  <c r="AC80" i="3"/>
  <c r="AG80" i="3"/>
  <c r="AK80" i="3"/>
  <c r="AO80" i="3"/>
  <c r="N80" i="3"/>
  <c r="R80" i="3"/>
  <c r="V80" i="3"/>
  <c r="Z80" i="3"/>
  <c r="AD80" i="3"/>
  <c r="AH80" i="3"/>
  <c r="AL80" i="3"/>
  <c r="AP80" i="3"/>
  <c r="O80" i="3"/>
  <c r="AE80" i="3"/>
  <c r="S80" i="3"/>
  <c r="AI80" i="3"/>
  <c r="W80" i="3"/>
  <c r="AM80" i="3"/>
  <c r="AA80" i="3"/>
  <c r="AQ80" i="3"/>
  <c r="L82" i="3"/>
  <c r="P82" i="3"/>
  <c r="T82" i="3"/>
  <c r="X82" i="3"/>
  <c r="AB82" i="3"/>
  <c r="AF82" i="3"/>
  <c r="AJ82" i="3"/>
  <c r="AN82" i="3"/>
  <c r="M82" i="3"/>
  <c r="Q82" i="3"/>
  <c r="U82" i="3"/>
  <c r="Y82" i="3"/>
  <c r="AC82" i="3"/>
  <c r="AG82" i="3"/>
  <c r="AK82" i="3"/>
  <c r="AO82" i="3"/>
  <c r="N82" i="3"/>
  <c r="R82" i="3"/>
  <c r="V82" i="3"/>
  <c r="Z82" i="3"/>
  <c r="AD82" i="3"/>
  <c r="AH82" i="3"/>
  <c r="AL82" i="3"/>
  <c r="AP82" i="3"/>
  <c r="O82" i="3"/>
  <c r="AE82" i="3"/>
  <c r="S82" i="3"/>
  <c r="AI82" i="3"/>
  <c r="W82" i="3"/>
  <c r="AM82" i="3"/>
  <c r="AA82" i="3"/>
  <c r="AQ82" i="3"/>
  <c r="L163" i="3"/>
  <c r="P163" i="3"/>
  <c r="T163" i="3"/>
  <c r="X163" i="3"/>
  <c r="AB163" i="3"/>
  <c r="AF163" i="3"/>
  <c r="AJ163" i="3"/>
  <c r="AN163" i="3"/>
  <c r="N163" i="3"/>
  <c r="S163" i="3"/>
  <c r="Y163" i="3"/>
  <c r="Y150" i="3" s="1"/>
  <c r="AD163" i="3"/>
  <c r="AI163" i="3"/>
  <c r="AI150" i="3" s="1"/>
  <c r="AO163" i="3"/>
  <c r="AO150" i="3" s="1"/>
  <c r="AA163" i="3"/>
  <c r="AA150" i="3" s="1"/>
  <c r="AQ163" i="3"/>
  <c r="O163" i="3"/>
  <c r="U163" i="3"/>
  <c r="Z163" i="3"/>
  <c r="Z150" i="3" s="1"/>
  <c r="AE163" i="3"/>
  <c r="AE150" i="3" s="1"/>
  <c r="AK163" i="3"/>
  <c r="AP163" i="3"/>
  <c r="Q163" i="3"/>
  <c r="AG163" i="3"/>
  <c r="M163" i="3"/>
  <c r="M150" i="3" s="1"/>
  <c r="R163" i="3"/>
  <c r="W163" i="3"/>
  <c r="AC163" i="3"/>
  <c r="AC150" i="3" s="1"/>
  <c r="AH163" i="3"/>
  <c r="AH150" i="3" s="1"/>
  <c r="AM163" i="3"/>
  <c r="AM150" i="3" s="1"/>
  <c r="V163" i="3"/>
  <c r="AL163" i="3"/>
  <c r="O170" i="3"/>
  <c r="S170" i="3"/>
  <c r="W170" i="3"/>
  <c r="AA170" i="3"/>
  <c r="AE170" i="3"/>
  <c r="AI170" i="3"/>
  <c r="AM170" i="3"/>
  <c r="AQ170" i="3"/>
  <c r="P170" i="3"/>
  <c r="T170" i="3"/>
  <c r="X170" i="3"/>
  <c r="AB170" i="3"/>
  <c r="AF170" i="3"/>
  <c r="AJ170" i="3"/>
  <c r="AN170" i="3"/>
  <c r="L170" i="3"/>
  <c r="M170" i="3"/>
  <c r="Q170" i="3"/>
  <c r="U170" i="3"/>
  <c r="Y170" i="3"/>
  <c r="AC170" i="3"/>
  <c r="AG170" i="3"/>
  <c r="AK170" i="3"/>
  <c r="AO170" i="3"/>
  <c r="R170" i="3"/>
  <c r="AH170" i="3"/>
  <c r="V170" i="3"/>
  <c r="AL170" i="3"/>
  <c r="Z170" i="3"/>
  <c r="N170" i="3"/>
  <c r="AD170" i="3"/>
  <c r="AP170" i="3"/>
  <c r="N175" i="3"/>
  <c r="R175" i="3"/>
  <c r="V175" i="3"/>
  <c r="Z175" i="3"/>
  <c r="AD175" i="3"/>
  <c r="AH175" i="3"/>
  <c r="AL175" i="3"/>
  <c r="AP175" i="3"/>
  <c r="O175" i="3"/>
  <c r="S175" i="3"/>
  <c r="W175" i="3"/>
  <c r="AA175" i="3"/>
  <c r="AE175" i="3"/>
  <c r="AI175" i="3"/>
  <c r="AM175" i="3"/>
  <c r="AQ175" i="3"/>
  <c r="L175" i="3"/>
  <c r="P175" i="3"/>
  <c r="T175" i="3"/>
  <c r="X175" i="3"/>
  <c r="AB175" i="3"/>
  <c r="AF175" i="3"/>
  <c r="AJ175" i="3"/>
  <c r="AN175" i="3"/>
  <c r="Q175" i="3"/>
  <c r="AG175" i="3"/>
  <c r="AO175" i="3"/>
  <c r="U175" i="3"/>
  <c r="AK175" i="3"/>
  <c r="Y175" i="3"/>
  <c r="M175" i="3"/>
  <c r="AC175" i="3"/>
  <c r="M157" i="3"/>
  <c r="M144" i="3" s="1"/>
  <c r="Q157" i="3"/>
  <c r="Q144" i="3" s="1"/>
  <c r="U157" i="3"/>
  <c r="Y157" i="3"/>
  <c r="Y144" i="3" s="1"/>
  <c r="AC157" i="3"/>
  <c r="AG157" i="3"/>
  <c r="AG144" i="3" s="1"/>
  <c r="AK157" i="3"/>
  <c r="AO157" i="3"/>
  <c r="AO144" i="3" s="1"/>
  <c r="O157" i="3"/>
  <c r="O144" i="3" s="1"/>
  <c r="T157" i="3"/>
  <c r="T144" i="3" s="1"/>
  <c r="Z157" i="3"/>
  <c r="AE157" i="3"/>
  <c r="AJ157" i="3"/>
  <c r="AP157" i="3"/>
  <c r="AB157" i="3"/>
  <c r="L157" i="3"/>
  <c r="P157" i="3"/>
  <c r="P144" i="3" s="1"/>
  <c r="V157" i="3"/>
  <c r="AA157" i="3"/>
  <c r="AF157" i="3"/>
  <c r="AL157" i="3"/>
  <c r="AQ157" i="3"/>
  <c r="R157" i="3"/>
  <c r="AH157" i="3"/>
  <c r="N157" i="3"/>
  <c r="S157" i="3"/>
  <c r="S144" i="3" s="1"/>
  <c r="X157" i="3"/>
  <c r="AD157" i="3"/>
  <c r="AI157" i="3"/>
  <c r="AN157" i="3"/>
  <c r="W157" i="3"/>
  <c r="AM157" i="3"/>
  <c r="L174" i="3"/>
  <c r="P174" i="3"/>
  <c r="T174" i="3"/>
  <c r="N174" i="3"/>
  <c r="R174" i="3"/>
  <c r="V174" i="3"/>
  <c r="M174" i="3"/>
  <c r="U174" i="3"/>
  <c r="Z174" i="3"/>
  <c r="AD174" i="3"/>
  <c r="AD148" i="3" s="1"/>
  <c r="AH174" i="3"/>
  <c r="AL174" i="3"/>
  <c r="AP174" i="3"/>
  <c r="O174" i="3"/>
  <c r="W174" i="3"/>
  <c r="AA174" i="3"/>
  <c r="AE174" i="3"/>
  <c r="AI174" i="3"/>
  <c r="AM174" i="3"/>
  <c r="AQ174" i="3"/>
  <c r="AQ148" i="3" s="1"/>
  <c r="Q174" i="3"/>
  <c r="X174" i="3"/>
  <c r="AB174" i="3"/>
  <c r="AF174" i="3"/>
  <c r="AJ174" i="3"/>
  <c r="AN174" i="3"/>
  <c r="AG174" i="3"/>
  <c r="Y174" i="3"/>
  <c r="S174" i="3"/>
  <c r="AK174" i="3"/>
  <c r="AC174" i="3"/>
  <c r="AO174" i="3"/>
  <c r="N162" i="3"/>
  <c r="L162" i="3"/>
  <c r="P162" i="3"/>
  <c r="T162" i="3"/>
  <c r="X162" i="3"/>
  <c r="AB162" i="3"/>
  <c r="AF162" i="3"/>
  <c r="AJ162" i="3"/>
  <c r="AN162" i="3"/>
  <c r="M162" i="3"/>
  <c r="S162" i="3"/>
  <c r="Y162" i="3"/>
  <c r="AD162" i="3"/>
  <c r="AI162" i="3"/>
  <c r="AI149" i="3" s="1"/>
  <c r="AO162" i="3"/>
  <c r="AA162" i="3"/>
  <c r="AQ162" i="3"/>
  <c r="O162" i="3"/>
  <c r="U162" i="3"/>
  <c r="Z162" i="3"/>
  <c r="Z149" i="3" s="1"/>
  <c r="AE162" i="3"/>
  <c r="AE149" i="3" s="1"/>
  <c r="AK162" i="3"/>
  <c r="AP162" i="3"/>
  <c r="Q162" i="3"/>
  <c r="AG162" i="3"/>
  <c r="R162" i="3"/>
  <c r="R149" i="3" s="1"/>
  <c r="W162" i="3"/>
  <c r="AC162" i="3"/>
  <c r="AC149" i="3" s="1"/>
  <c r="AH162" i="3"/>
  <c r="AM162" i="3"/>
  <c r="V162" i="3"/>
  <c r="AL162" i="3"/>
  <c r="L81" i="3"/>
  <c r="P81" i="3"/>
  <c r="T81" i="3"/>
  <c r="X81" i="3"/>
  <c r="AB81" i="3"/>
  <c r="AF81" i="3"/>
  <c r="AJ81" i="3"/>
  <c r="AN81" i="3"/>
  <c r="M81" i="3"/>
  <c r="Q81" i="3"/>
  <c r="U81" i="3"/>
  <c r="Y81" i="3"/>
  <c r="AC81" i="3"/>
  <c r="AG81" i="3"/>
  <c r="AK81" i="3"/>
  <c r="AO81" i="3"/>
  <c r="N81" i="3"/>
  <c r="R81" i="3"/>
  <c r="V81" i="3"/>
  <c r="Z81" i="3"/>
  <c r="AD81" i="3"/>
  <c r="AH81" i="3"/>
  <c r="AL81" i="3"/>
  <c r="AP81" i="3"/>
  <c r="O81" i="3"/>
  <c r="AE81" i="3"/>
  <c r="S81" i="3"/>
  <c r="AI81" i="3"/>
  <c r="W81" i="3"/>
  <c r="AM81" i="3"/>
  <c r="AQ81" i="3"/>
  <c r="AA81" i="3"/>
  <c r="L83" i="3"/>
  <c r="P83" i="3"/>
  <c r="T83" i="3"/>
  <c r="X83" i="3"/>
  <c r="AB83" i="3"/>
  <c r="AF83" i="3"/>
  <c r="AJ83" i="3"/>
  <c r="AN83" i="3"/>
  <c r="M83" i="3"/>
  <c r="Q83" i="3"/>
  <c r="U83" i="3"/>
  <c r="Y83" i="3"/>
  <c r="AC83" i="3"/>
  <c r="AG83" i="3"/>
  <c r="AK83" i="3"/>
  <c r="AO83" i="3"/>
  <c r="N83" i="3"/>
  <c r="R83" i="3"/>
  <c r="V83" i="3"/>
  <c r="Z83" i="3"/>
  <c r="AD83" i="3"/>
  <c r="AH83" i="3"/>
  <c r="AL83" i="3"/>
  <c r="AP83" i="3"/>
  <c r="O83" i="3"/>
  <c r="AE83" i="3"/>
  <c r="S83" i="3"/>
  <c r="AI83" i="3"/>
  <c r="W83" i="3"/>
  <c r="AM83" i="3"/>
  <c r="AA83" i="3"/>
  <c r="AQ83" i="3"/>
  <c r="P78" i="3"/>
  <c r="T78" i="3"/>
  <c r="X78" i="3"/>
  <c r="AB78" i="3"/>
  <c r="AF78" i="3"/>
  <c r="AJ78" i="3"/>
  <c r="AN78" i="3"/>
  <c r="M78" i="3"/>
  <c r="Q78" i="3"/>
  <c r="U78" i="3"/>
  <c r="Y78" i="3"/>
  <c r="AC78" i="3"/>
  <c r="AG78" i="3"/>
  <c r="AK78" i="3"/>
  <c r="AO78" i="3"/>
  <c r="N78" i="3"/>
  <c r="R78" i="3"/>
  <c r="V78" i="3"/>
  <c r="Z78" i="3"/>
  <c r="AD78" i="3"/>
  <c r="AH78" i="3"/>
  <c r="AL78" i="3"/>
  <c r="AP78" i="3"/>
  <c r="O78" i="3"/>
  <c r="AE78" i="3"/>
  <c r="S78" i="3"/>
  <c r="AI78" i="3"/>
  <c r="W78" i="3"/>
  <c r="AM78" i="3"/>
  <c r="AA78" i="3"/>
  <c r="AQ78" i="3"/>
  <c r="AP64" i="3"/>
  <c r="AL64" i="3"/>
  <c r="AH64" i="3"/>
  <c r="AD64" i="3"/>
  <c r="Z64" i="3"/>
  <c r="V64" i="3"/>
  <c r="R64" i="3"/>
  <c r="N64" i="3"/>
  <c r="AO64" i="3"/>
  <c r="AK64" i="3"/>
  <c r="AG64" i="3"/>
  <c r="AC64" i="3"/>
  <c r="Y64" i="3"/>
  <c r="U64" i="3"/>
  <c r="Q64" i="3"/>
  <c r="M64" i="3"/>
  <c r="AN64" i="3"/>
  <c r="AF64" i="3"/>
  <c r="X64" i="3"/>
  <c r="P64" i="3"/>
  <c r="AB64" i="3"/>
  <c r="AI64" i="3"/>
  <c r="S64" i="3"/>
  <c r="AM64" i="3"/>
  <c r="AE64" i="3"/>
  <c r="W64" i="3"/>
  <c r="O64" i="3"/>
  <c r="AJ64" i="3"/>
  <c r="T64" i="3"/>
  <c r="AQ64" i="3"/>
  <c r="AA64" i="3"/>
  <c r="AO285" i="3"/>
  <c r="AK285" i="3"/>
  <c r="AG285" i="3"/>
  <c r="AC285" i="3"/>
  <c r="Y285" i="3"/>
  <c r="U285" i="3"/>
  <c r="Q285" i="3"/>
  <c r="M285" i="3"/>
  <c r="AN285" i="3"/>
  <c r="AJ285" i="3"/>
  <c r="AF285" i="3"/>
  <c r="AB285" i="3"/>
  <c r="X285" i="3"/>
  <c r="T285" i="3"/>
  <c r="P285" i="3"/>
  <c r="L285" i="3"/>
  <c r="AM285" i="3"/>
  <c r="AE285" i="3"/>
  <c r="W285" i="3"/>
  <c r="O285" i="3"/>
  <c r="AI285" i="3"/>
  <c r="S285" i="3"/>
  <c r="AL285" i="3"/>
  <c r="AD285" i="3"/>
  <c r="V285" i="3"/>
  <c r="N285" i="3"/>
  <c r="AQ285" i="3"/>
  <c r="AA285" i="3"/>
  <c r="AP285" i="3"/>
  <c r="R285" i="3"/>
  <c r="AH285" i="3"/>
  <c r="Z285" i="3"/>
  <c r="AO69" i="3"/>
  <c r="AK69" i="3"/>
  <c r="AG69" i="3"/>
  <c r="AC69" i="3"/>
  <c r="Y69" i="3"/>
  <c r="U69" i="3"/>
  <c r="Q69" i="3"/>
  <c r="M69" i="3"/>
  <c r="AN69" i="3"/>
  <c r="AJ69" i="3"/>
  <c r="AF69" i="3"/>
  <c r="AB69" i="3"/>
  <c r="X69" i="3"/>
  <c r="T69" i="3"/>
  <c r="P69" i="3"/>
  <c r="L69" i="3"/>
  <c r="AM69" i="3"/>
  <c r="AE69" i="3"/>
  <c r="W69" i="3"/>
  <c r="O69" i="3"/>
  <c r="AL69" i="3"/>
  <c r="AD69" i="3"/>
  <c r="V69" i="3"/>
  <c r="N69" i="3"/>
  <c r="AI69" i="3"/>
  <c r="S69" i="3"/>
  <c r="AA69" i="3"/>
  <c r="Z69" i="3"/>
  <c r="AH69" i="3"/>
  <c r="R69" i="3"/>
  <c r="AQ69" i="3"/>
  <c r="AP69" i="3"/>
  <c r="AP44" i="3"/>
  <c r="AL44" i="3"/>
  <c r="AH44" i="3"/>
  <c r="AD44" i="3"/>
  <c r="Z44" i="3"/>
  <c r="V44" i="3"/>
  <c r="R44" i="3"/>
  <c r="N44" i="3"/>
  <c r="AO44" i="3"/>
  <c r="AK44" i="3"/>
  <c r="AG44" i="3"/>
  <c r="AC44" i="3"/>
  <c r="Y44" i="3"/>
  <c r="U44" i="3"/>
  <c r="Q44" i="3"/>
  <c r="M44" i="3"/>
  <c r="AJ44" i="3"/>
  <c r="AB44" i="3"/>
  <c r="T44" i="3"/>
  <c r="L44" i="3"/>
  <c r="AN44" i="3"/>
  <c r="P44" i="3"/>
  <c r="AQ44" i="3"/>
  <c r="AI44" i="3"/>
  <c r="AA44" i="3"/>
  <c r="S44" i="3"/>
  <c r="AF44" i="3"/>
  <c r="X44" i="3"/>
  <c r="O44" i="3"/>
  <c r="AM44" i="3"/>
  <c r="AE44" i="3"/>
  <c r="W44" i="3"/>
  <c r="AQ26" i="3"/>
  <c r="AM26" i="3"/>
  <c r="AI26" i="3"/>
  <c r="AE26" i="3"/>
  <c r="AA26" i="3"/>
  <c r="W26" i="3"/>
  <c r="S26" i="3"/>
  <c r="O26" i="3"/>
  <c r="AL26" i="3"/>
  <c r="AD26" i="3"/>
  <c r="Z26" i="3"/>
  <c r="R26" i="3"/>
  <c r="AO26" i="3"/>
  <c r="AG26" i="3"/>
  <c r="Y26" i="3"/>
  <c r="M26" i="3"/>
  <c r="AP26" i="3"/>
  <c r="AH26" i="3"/>
  <c r="V26" i="3"/>
  <c r="N26" i="3"/>
  <c r="AK26" i="3"/>
  <c r="AC26" i="3"/>
  <c r="U26" i="3"/>
  <c r="Q26" i="3"/>
  <c r="AF26" i="3"/>
  <c r="P26" i="3"/>
  <c r="X26" i="3"/>
  <c r="T26" i="3"/>
  <c r="AB26" i="3"/>
  <c r="L26" i="3"/>
  <c r="AN26" i="3"/>
  <c r="AJ26" i="3"/>
  <c r="AN282" i="3"/>
  <c r="AJ282" i="3"/>
  <c r="AF282" i="3"/>
  <c r="AB282" i="3"/>
  <c r="X282" i="3"/>
  <c r="T282" i="3"/>
  <c r="P282" i="3"/>
  <c r="L282" i="3"/>
  <c r="AQ282" i="3"/>
  <c r="AM282" i="3"/>
  <c r="AI282" i="3"/>
  <c r="AE282" i="3"/>
  <c r="AA282" i="3"/>
  <c r="W282" i="3"/>
  <c r="S282" i="3"/>
  <c r="O282" i="3"/>
  <c r="AP282" i="3"/>
  <c r="AH282" i="3"/>
  <c r="Z282" i="3"/>
  <c r="R282" i="3"/>
  <c r="AO282" i="3"/>
  <c r="Y282" i="3"/>
  <c r="AL282" i="3"/>
  <c r="V282" i="3"/>
  <c r="AG282" i="3"/>
  <c r="Q282" i="3"/>
  <c r="AD282" i="3"/>
  <c r="N282" i="3"/>
  <c r="M282" i="3"/>
  <c r="U282" i="3"/>
  <c r="AK282" i="3"/>
  <c r="AC282" i="3"/>
  <c r="AQ281" i="3"/>
  <c r="AM281" i="3"/>
  <c r="AI281" i="3"/>
  <c r="AE281" i="3"/>
  <c r="AA281" i="3"/>
  <c r="W281" i="3"/>
  <c r="S281" i="3"/>
  <c r="O281" i="3"/>
  <c r="AP281" i="3"/>
  <c r="AL281" i="3"/>
  <c r="AH281" i="3"/>
  <c r="AD281" i="3"/>
  <c r="Z281" i="3"/>
  <c r="V281" i="3"/>
  <c r="R281" i="3"/>
  <c r="N281" i="3"/>
  <c r="AK281" i="3"/>
  <c r="AC281" i="3"/>
  <c r="U281" i="3"/>
  <c r="M281" i="3"/>
  <c r="AJ281" i="3"/>
  <c r="T281" i="3"/>
  <c r="AO281" i="3"/>
  <c r="Y281" i="3"/>
  <c r="AB281" i="3"/>
  <c r="L281" i="3"/>
  <c r="AG281" i="3"/>
  <c r="Q281" i="3"/>
  <c r="P281" i="3"/>
  <c r="AF281" i="3"/>
  <c r="AN281" i="3"/>
  <c r="X281" i="3"/>
  <c r="AO107" i="3"/>
  <c r="AK107" i="3"/>
  <c r="AG107" i="3"/>
  <c r="AC107" i="3"/>
  <c r="Y107" i="3"/>
  <c r="U107" i="3"/>
  <c r="Q107" i="3"/>
  <c r="M107" i="3"/>
  <c r="AN107" i="3"/>
  <c r="AJ107" i="3"/>
  <c r="AF107" i="3"/>
  <c r="AB107" i="3"/>
  <c r="X107" i="3"/>
  <c r="T107" i="3"/>
  <c r="P107" i="3"/>
  <c r="L107" i="3"/>
  <c r="AM107" i="3"/>
  <c r="AE107" i="3"/>
  <c r="W107" i="3"/>
  <c r="O107" i="3"/>
  <c r="AL107" i="3"/>
  <c r="AD107" i="3"/>
  <c r="V107" i="3"/>
  <c r="N107" i="3"/>
  <c r="AQ107" i="3"/>
  <c r="AA107" i="3"/>
  <c r="AP107" i="3"/>
  <c r="Z107" i="3"/>
  <c r="AI107" i="3"/>
  <c r="AH107" i="3"/>
  <c r="S107" i="3"/>
  <c r="R107" i="3"/>
  <c r="AP110" i="3"/>
  <c r="AL110" i="3"/>
  <c r="AH110" i="3"/>
  <c r="AD110" i="3"/>
  <c r="Z110" i="3"/>
  <c r="V110" i="3"/>
  <c r="R110" i="3"/>
  <c r="N110" i="3"/>
  <c r="AO110" i="3"/>
  <c r="AK110" i="3"/>
  <c r="AG110" i="3"/>
  <c r="AC110" i="3"/>
  <c r="Y110" i="3"/>
  <c r="U110" i="3"/>
  <c r="Q110" i="3"/>
  <c r="M110" i="3"/>
  <c r="AJ110" i="3"/>
  <c r="AB110" i="3"/>
  <c r="T110" i="3"/>
  <c r="L110" i="3"/>
  <c r="AQ110" i="3"/>
  <c r="AI110" i="3"/>
  <c r="AA110" i="3"/>
  <c r="S110" i="3"/>
  <c r="AN110" i="3"/>
  <c r="X110" i="3"/>
  <c r="AM110" i="3"/>
  <c r="W110" i="3"/>
  <c r="AF110" i="3"/>
  <c r="AE110" i="3"/>
  <c r="P110" i="3"/>
  <c r="O110" i="3"/>
  <c r="AQ95" i="3"/>
  <c r="AM95" i="3"/>
  <c r="AI95" i="3"/>
  <c r="AE95" i="3"/>
  <c r="AA95" i="3"/>
  <c r="W95" i="3"/>
  <c r="S95" i="3"/>
  <c r="O95" i="3"/>
  <c r="AP95" i="3"/>
  <c r="AL95" i="3"/>
  <c r="AH95" i="3"/>
  <c r="AD95" i="3"/>
  <c r="Z95" i="3"/>
  <c r="V95" i="3"/>
  <c r="R95" i="3"/>
  <c r="N95" i="3"/>
  <c r="AO95" i="3"/>
  <c r="AG95" i="3"/>
  <c r="Y95" i="3"/>
  <c r="Q95" i="3"/>
  <c r="AN95" i="3"/>
  <c r="AF95" i="3"/>
  <c r="X95" i="3"/>
  <c r="P95" i="3"/>
  <c r="AC95" i="3"/>
  <c r="M95" i="3"/>
  <c r="U95" i="3"/>
  <c r="T95" i="3"/>
  <c r="AB95" i="3"/>
  <c r="L95" i="3"/>
  <c r="AK95" i="3"/>
  <c r="AJ95" i="3"/>
  <c r="AN104" i="3"/>
  <c r="AJ104" i="3"/>
  <c r="AF104" i="3"/>
  <c r="AB104" i="3"/>
  <c r="X104" i="3"/>
  <c r="T104" i="3"/>
  <c r="P104" i="3"/>
  <c r="L104" i="3"/>
  <c r="AQ104" i="3"/>
  <c r="AM104" i="3"/>
  <c r="AI104" i="3"/>
  <c r="AE104" i="3"/>
  <c r="AA104" i="3"/>
  <c r="W104" i="3"/>
  <c r="S104" i="3"/>
  <c r="O104" i="3"/>
  <c r="AP104" i="3"/>
  <c r="AH104" i="3"/>
  <c r="Z104" i="3"/>
  <c r="R104" i="3"/>
  <c r="AO104" i="3"/>
  <c r="AG104" i="3"/>
  <c r="Y104" i="3"/>
  <c r="Q104" i="3"/>
  <c r="AD104" i="3"/>
  <c r="N104" i="3"/>
  <c r="AC104" i="3"/>
  <c r="M104" i="3"/>
  <c r="AL104" i="3"/>
  <c r="V104" i="3"/>
  <c r="U104" i="3"/>
  <c r="AK104" i="3"/>
  <c r="AO132" i="3"/>
  <c r="AK132" i="3"/>
  <c r="AG132" i="3"/>
  <c r="AC132" i="3"/>
  <c r="Y132" i="3"/>
  <c r="U132" i="3"/>
  <c r="Q132" i="3"/>
  <c r="AN132" i="3"/>
  <c r="AJ132" i="3"/>
  <c r="AF132" i="3"/>
  <c r="AB132" i="3"/>
  <c r="X132" i="3"/>
  <c r="T132" i="3"/>
  <c r="P132" i="3"/>
  <c r="AQ132" i="3"/>
  <c r="AM132" i="3"/>
  <c r="AI132" i="3"/>
  <c r="AE132" i="3"/>
  <c r="AA132" i="3"/>
  <c r="W132" i="3"/>
  <c r="S132" i="3"/>
  <c r="AH132" i="3"/>
  <c r="R132" i="3"/>
  <c r="L132" i="3"/>
  <c r="AD132" i="3"/>
  <c r="O132" i="3"/>
  <c r="Z132" i="3"/>
  <c r="V132" i="3"/>
  <c r="N132" i="3"/>
  <c r="M132" i="3"/>
  <c r="AP132" i="3"/>
  <c r="AL132" i="3"/>
  <c r="AQ119" i="3"/>
  <c r="AM119" i="3"/>
  <c r="AI119" i="3"/>
  <c r="AE119" i="3"/>
  <c r="AA119" i="3"/>
  <c r="W119" i="3"/>
  <c r="S119" i="3"/>
  <c r="O119" i="3"/>
  <c r="AP119" i="3"/>
  <c r="AL119" i="3"/>
  <c r="AH119" i="3"/>
  <c r="AD119" i="3"/>
  <c r="Z119" i="3"/>
  <c r="V119" i="3"/>
  <c r="R119" i="3"/>
  <c r="N119" i="3"/>
  <c r="AO119" i="3"/>
  <c r="AG119" i="3"/>
  <c r="Y119" i="3"/>
  <c r="Q119" i="3"/>
  <c r="AN119" i="3"/>
  <c r="AF119" i="3"/>
  <c r="X119" i="3"/>
  <c r="P119" i="3"/>
  <c r="AK119" i="3"/>
  <c r="U119" i="3"/>
  <c r="AJ119" i="3"/>
  <c r="T119" i="3"/>
  <c r="AC119" i="3"/>
  <c r="M119" i="3"/>
  <c r="L119" i="3"/>
  <c r="AB119" i="3"/>
  <c r="AP68" i="3"/>
  <c r="AL68" i="3"/>
  <c r="AH68" i="3"/>
  <c r="AD68" i="3"/>
  <c r="Z68" i="3"/>
  <c r="V68" i="3"/>
  <c r="R68" i="3"/>
  <c r="N68" i="3"/>
  <c r="AO68" i="3"/>
  <c r="AK68" i="3"/>
  <c r="AG68" i="3"/>
  <c r="AC68" i="3"/>
  <c r="Y68" i="3"/>
  <c r="U68" i="3"/>
  <c r="Q68" i="3"/>
  <c r="M68" i="3"/>
  <c r="AN68" i="3"/>
  <c r="AF68" i="3"/>
  <c r="X68" i="3"/>
  <c r="P68" i="3"/>
  <c r="AM68" i="3"/>
  <c r="AE68" i="3"/>
  <c r="W68" i="3"/>
  <c r="O68" i="3"/>
  <c r="AJ68" i="3"/>
  <c r="T68" i="3"/>
  <c r="AB68" i="3"/>
  <c r="AA68" i="3"/>
  <c r="AI68" i="3"/>
  <c r="S68" i="3"/>
  <c r="L68" i="3"/>
  <c r="AQ68" i="3"/>
  <c r="AO43" i="3"/>
  <c r="AK43" i="3"/>
  <c r="AG43" i="3"/>
  <c r="AC43" i="3"/>
  <c r="Y43" i="3"/>
  <c r="U43" i="3"/>
  <c r="Q43" i="3"/>
  <c r="M43" i="3"/>
  <c r="AN43" i="3"/>
  <c r="AJ43" i="3"/>
  <c r="AF43" i="3"/>
  <c r="AB43" i="3"/>
  <c r="X43" i="3"/>
  <c r="T43" i="3"/>
  <c r="P43" i="3"/>
  <c r="L43" i="3"/>
  <c r="AM43" i="3"/>
  <c r="AE43" i="3"/>
  <c r="W43" i="3"/>
  <c r="O43" i="3"/>
  <c r="AI43" i="3"/>
  <c r="S43" i="3"/>
  <c r="AL43" i="3"/>
  <c r="AD43" i="3"/>
  <c r="V43" i="3"/>
  <c r="N43" i="3"/>
  <c r="AQ43" i="3"/>
  <c r="AA43" i="3"/>
  <c r="R43" i="3"/>
  <c r="AH43" i="3"/>
  <c r="AP43" i="3"/>
  <c r="Z43" i="3"/>
  <c r="AO121" i="3"/>
  <c r="AK121" i="3"/>
  <c r="AG121" i="3"/>
  <c r="AC121" i="3"/>
  <c r="Y121" i="3"/>
  <c r="U121" i="3"/>
  <c r="Q121" i="3"/>
  <c r="M121" i="3"/>
  <c r="AN121" i="3"/>
  <c r="AJ121" i="3"/>
  <c r="AF121" i="3"/>
  <c r="AB121" i="3"/>
  <c r="X121" i="3"/>
  <c r="T121" i="3"/>
  <c r="P121" i="3"/>
  <c r="L121" i="3"/>
  <c r="AM121" i="3"/>
  <c r="AE121" i="3"/>
  <c r="W121" i="3"/>
  <c r="O121" i="3"/>
  <c r="AL121" i="3"/>
  <c r="AD121" i="3"/>
  <c r="V121" i="3"/>
  <c r="N121" i="3"/>
  <c r="AI121" i="3"/>
  <c r="S121" i="3"/>
  <c r="AH121" i="3"/>
  <c r="R121" i="3"/>
  <c r="AA121" i="3"/>
  <c r="AP121" i="3"/>
  <c r="Z121" i="3"/>
  <c r="AQ121" i="3"/>
  <c r="AP96" i="3"/>
  <c r="AL96" i="3"/>
  <c r="AH96" i="3"/>
  <c r="AD96" i="3"/>
  <c r="Z96" i="3"/>
  <c r="V96" i="3"/>
  <c r="R96" i="3"/>
  <c r="AO96" i="3"/>
  <c r="AK96" i="3"/>
  <c r="AG96" i="3"/>
  <c r="AC96" i="3"/>
  <c r="Y96" i="3"/>
  <c r="U96" i="3"/>
  <c r="Q96" i="3"/>
  <c r="AJ96" i="3"/>
  <c r="AB96" i="3"/>
  <c r="T96" i="3"/>
  <c r="N96" i="3"/>
  <c r="AQ96" i="3"/>
  <c r="AI96" i="3"/>
  <c r="AA96" i="3"/>
  <c r="S96" i="3"/>
  <c r="M96" i="3"/>
  <c r="AF96" i="3"/>
  <c r="P96" i="3"/>
  <c r="AE96" i="3"/>
  <c r="O96" i="3"/>
  <c r="AN96" i="3"/>
  <c r="L96" i="3"/>
  <c r="X96" i="3"/>
  <c r="W96" i="3"/>
  <c r="AM96" i="3"/>
  <c r="AQ30" i="3"/>
  <c r="AM30" i="3"/>
  <c r="AI30" i="3"/>
  <c r="AE30" i="3"/>
  <c r="AA30" i="3"/>
  <c r="W30" i="3"/>
  <c r="S30" i="3"/>
  <c r="O30" i="3"/>
  <c r="O56" i="3" s="1"/>
  <c r="AL30" i="3"/>
  <c r="AH30" i="3"/>
  <c r="AH56" i="3" s="1"/>
  <c r="Z30" i="3"/>
  <c r="R30" i="3"/>
  <c r="AO30" i="3"/>
  <c r="AO56" i="3" s="1"/>
  <c r="AG30" i="3"/>
  <c r="Y30" i="3"/>
  <c r="Q30" i="3"/>
  <c r="AP30" i="3"/>
  <c r="AD30" i="3"/>
  <c r="V30" i="3"/>
  <c r="N30" i="3"/>
  <c r="AK30" i="3"/>
  <c r="AC30" i="3"/>
  <c r="U30" i="3"/>
  <c r="M30" i="3"/>
  <c r="AJ30" i="3"/>
  <c r="T30" i="3"/>
  <c r="T56" i="3" s="1"/>
  <c r="L30" i="3"/>
  <c r="AF30" i="3"/>
  <c r="P30" i="3"/>
  <c r="AB30" i="3"/>
  <c r="X30" i="3"/>
  <c r="AN30" i="3"/>
  <c r="AN40" i="3"/>
  <c r="AJ40" i="3"/>
  <c r="AF40" i="3"/>
  <c r="AB40" i="3"/>
  <c r="X40" i="3"/>
  <c r="T40" i="3"/>
  <c r="P40" i="3"/>
  <c r="L40" i="3"/>
  <c r="AQ40" i="3"/>
  <c r="AM40" i="3"/>
  <c r="AI40" i="3"/>
  <c r="AE40" i="3"/>
  <c r="AA40" i="3"/>
  <c r="W40" i="3"/>
  <c r="S40" i="3"/>
  <c r="O40" i="3"/>
  <c r="AL40" i="3"/>
  <c r="AD40" i="3"/>
  <c r="V40" i="3"/>
  <c r="N40" i="3"/>
  <c r="AH40" i="3"/>
  <c r="AK40" i="3"/>
  <c r="AC40" i="3"/>
  <c r="U40" i="3"/>
  <c r="M40" i="3"/>
  <c r="AP40" i="3"/>
  <c r="Z40" i="3"/>
  <c r="R40" i="3"/>
  <c r="Y40" i="3"/>
  <c r="AO40" i="3"/>
  <c r="Q40" i="3"/>
  <c r="AG40" i="3"/>
  <c r="AQ283" i="3"/>
  <c r="AM283" i="3"/>
  <c r="AI283" i="3"/>
  <c r="AE283" i="3"/>
  <c r="AA283" i="3"/>
  <c r="W283" i="3"/>
  <c r="S283" i="3"/>
  <c r="O283" i="3"/>
  <c r="AP283" i="3"/>
  <c r="AL283" i="3"/>
  <c r="AH283" i="3"/>
  <c r="AD283" i="3"/>
  <c r="Z283" i="3"/>
  <c r="V283" i="3"/>
  <c r="R283" i="3"/>
  <c r="N283" i="3"/>
  <c r="AO283" i="3"/>
  <c r="AG283" i="3"/>
  <c r="Y283" i="3"/>
  <c r="Q283" i="3"/>
  <c r="X283" i="3"/>
  <c r="AK283" i="3"/>
  <c r="U283" i="3"/>
  <c r="AN283" i="3"/>
  <c r="AF283" i="3"/>
  <c r="P283" i="3"/>
  <c r="AC283" i="3"/>
  <c r="M283" i="3"/>
  <c r="L283" i="3"/>
  <c r="AB283" i="3"/>
  <c r="AJ283" i="3"/>
  <c r="T283" i="3"/>
  <c r="AN66" i="3"/>
  <c r="AJ66" i="3"/>
  <c r="AF66" i="3"/>
  <c r="AB66" i="3"/>
  <c r="X66" i="3"/>
  <c r="T66" i="3"/>
  <c r="P66" i="3"/>
  <c r="L66" i="3"/>
  <c r="AQ66" i="3"/>
  <c r="AM66" i="3"/>
  <c r="AI66" i="3"/>
  <c r="AE66" i="3"/>
  <c r="AA66" i="3"/>
  <c r="W66" i="3"/>
  <c r="S66" i="3"/>
  <c r="O66" i="3"/>
  <c r="AP66" i="3"/>
  <c r="AH66" i="3"/>
  <c r="Z66" i="3"/>
  <c r="R66" i="3"/>
  <c r="AO66" i="3"/>
  <c r="AG66" i="3"/>
  <c r="Y66" i="3"/>
  <c r="Q66" i="3"/>
  <c r="AL66" i="3"/>
  <c r="V66" i="3"/>
  <c r="AD66" i="3"/>
  <c r="AC66" i="3"/>
  <c r="AK66" i="3"/>
  <c r="U66" i="3"/>
  <c r="N66" i="3"/>
  <c r="M66" i="3"/>
  <c r="AP130" i="3"/>
  <c r="AL130" i="3"/>
  <c r="AH130" i="3"/>
  <c r="AD130" i="3"/>
  <c r="Z130" i="3"/>
  <c r="V130" i="3"/>
  <c r="R130" i="3"/>
  <c r="N130" i="3"/>
  <c r="AO130" i="3"/>
  <c r="AK130" i="3"/>
  <c r="AG130" i="3"/>
  <c r="AC130" i="3"/>
  <c r="Y130" i="3"/>
  <c r="U130" i="3"/>
  <c r="Q130" i="3"/>
  <c r="M130" i="3"/>
  <c r="AJ130" i="3"/>
  <c r="AB130" i="3"/>
  <c r="T130" i="3"/>
  <c r="L130" i="3"/>
  <c r="AQ130" i="3"/>
  <c r="AI130" i="3"/>
  <c r="AA130" i="3"/>
  <c r="S130" i="3"/>
  <c r="AF130" i="3"/>
  <c r="P130" i="3"/>
  <c r="AE130" i="3"/>
  <c r="O130" i="3"/>
  <c r="X130" i="3"/>
  <c r="W130" i="3"/>
  <c r="AN130" i="3"/>
  <c r="AM130" i="3"/>
  <c r="AO97" i="3"/>
  <c r="AK97" i="3"/>
  <c r="AG97" i="3"/>
  <c r="AC97" i="3"/>
  <c r="Y97" i="3"/>
  <c r="U97" i="3"/>
  <c r="Q97" i="3"/>
  <c r="M97" i="3"/>
  <c r="AN97" i="3"/>
  <c r="AJ97" i="3"/>
  <c r="AF97" i="3"/>
  <c r="AB97" i="3"/>
  <c r="X97" i="3"/>
  <c r="T97" i="3"/>
  <c r="P97" i="3"/>
  <c r="L97" i="3"/>
  <c r="AQ97" i="3"/>
  <c r="AI97" i="3"/>
  <c r="AA97" i="3"/>
  <c r="S97" i="3"/>
  <c r="AP97" i="3"/>
  <c r="AH97" i="3"/>
  <c r="Z97" i="3"/>
  <c r="R97" i="3"/>
  <c r="AE97" i="3"/>
  <c r="O97" i="3"/>
  <c r="AD97" i="3"/>
  <c r="N97" i="3"/>
  <c r="AM97" i="3"/>
  <c r="AL97" i="3"/>
  <c r="W97" i="3"/>
  <c r="V97" i="3"/>
  <c r="AN108" i="3"/>
  <c r="AJ108" i="3"/>
  <c r="AF108" i="3"/>
  <c r="AB108" i="3"/>
  <c r="X108" i="3"/>
  <c r="T108" i="3"/>
  <c r="P108" i="3"/>
  <c r="L108" i="3"/>
  <c r="AQ108" i="3"/>
  <c r="AM108" i="3"/>
  <c r="AI108" i="3"/>
  <c r="AE108" i="3"/>
  <c r="AA108" i="3"/>
  <c r="W108" i="3"/>
  <c r="S108" i="3"/>
  <c r="O108" i="3"/>
  <c r="AL108" i="3"/>
  <c r="AD108" i="3"/>
  <c r="V108" i="3"/>
  <c r="N108" i="3"/>
  <c r="AK108" i="3"/>
  <c r="AC108" i="3"/>
  <c r="U108" i="3"/>
  <c r="M108" i="3"/>
  <c r="AP108" i="3"/>
  <c r="Z108" i="3"/>
  <c r="AO108" i="3"/>
  <c r="Y108" i="3"/>
  <c r="AH108" i="3"/>
  <c r="R108" i="3"/>
  <c r="AG108" i="3"/>
  <c r="Q108" i="3"/>
  <c r="AP135" i="3"/>
  <c r="AL135" i="3"/>
  <c r="AH135" i="3"/>
  <c r="AD135" i="3"/>
  <c r="Z135" i="3"/>
  <c r="V135" i="3"/>
  <c r="R135" i="3"/>
  <c r="N135" i="3"/>
  <c r="AO135" i="3"/>
  <c r="AK135" i="3"/>
  <c r="AG135" i="3"/>
  <c r="AC135" i="3"/>
  <c r="Y135" i="3"/>
  <c r="U135" i="3"/>
  <c r="Q135" i="3"/>
  <c r="M135" i="3"/>
  <c r="AN135" i="3"/>
  <c r="AJ135" i="3"/>
  <c r="AF135" i="3"/>
  <c r="AB135" i="3"/>
  <c r="X135" i="3"/>
  <c r="T135" i="3"/>
  <c r="P135" i="3"/>
  <c r="L135" i="3"/>
  <c r="AE135" i="3"/>
  <c r="O135" i="3"/>
  <c r="AQ135" i="3"/>
  <c r="AA135" i="3"/>
  <c r="W135" i="3"/>
  <c r="S135" i="3"/>
  <c r="AM135" i="3"/>
  <c r="AI135" i="3"/>
  <c r="AQ123" i="3"/>
  <c r="AM123" i="3"/>
  <c r="AI123" i="3"/>
  <c r="AE123" i="3"/>
  <c r="AA123" i="3"/>
  <c r="W123" i="3"/>
  <c r="S123" i="3"/>
  <c r="O123" i="3"/>
  <c r="AP123" i="3"/>
  <c r="AL123" i="3"/>
  <c r="AH123" i="3"/>
  <c r="AD123" i="3"/>
  <c r="Z123" i="3"/>
  <c r="V123" i="3"/>
  <c r="R123" i="3"/>
  <c r="N123" i="3"/>
  <c r="AK123" i="3"/>
  <c r="AC123" i="3"/>
  <c r="U123" i="3"/>
  <c r="M123" i="3"/>
  <c r="AJ123" i="3"/>
  <c r="AB123" i="3"/>
  <c r="T123" i="3"/>
  <c r="L123" i="3"/>
  <c r="AG123" i="3"/>
  <c r="Q123" i="3"/>
  <c r="AF123" i="3"/>
  <c r="P123" i="3"/>
  <c r="Y123" i="3"/>
  <c r="X123" i="3"/>
  <c r="AO123" i="3"/>
  <c r="AN123" i="3"/>
  <c r="AN133" i="3"/>
  <c r="AJ133" i="3"/>
  <c r="AF133" i="3"/>
  <c r="AB133" i="3"/>
  <c r="X133" i="3"/>
  <c r="T133" i="3"/>
  <c r="P133" i="3"/>
  <c r="L133" i="3"/>
  <c r="AQ133" i="3"/>
  <c r="AM133" i="3"/>
  <c r="AI133" i="3"/>
  <c r="AE133" i="3"/>
  <c r="AA133" i="3"/>
  <c r="W133" i="3"/>
  <c r="S133" i="3"/>
  <c r="O133" i="3"/>
  <c r="AP133" i="3"/>
  <c r="AL133" i="3"/>
  <c r="AH133" i="3"/>
  <c r="AD133" i="3"/>
  <c r="Z133" i="3"/>
  <c r="V133" i="3"/>
  <c r="R133" i="3"/>
  <c r="N133" i="3"/>
  <c r="AG133" i="3"/>
  <c r="Q133" i="3"/>
  <c r="AC133" i="3"/>
  <c r="M133" i="3"/>
  <c r="Y133" i="3"/>
  <c r="U133" i="3"/>
  <c r="AO133" i="3"/>
  <c r="AK133" i="3"/>
  <c r="AD150" i="3"/>
  <c r="AP38" i="3"/>
  <c r="AL38" i="3"/>
  <c r="AH38" i="3"/>
  <c r="AD38" i="3"/>
  <c r="Z38" i="3"/>
  <c r="V38" i="3"/>
  <c r="R38" i="3"/>
  <c r="N38" i="3"/>
  <c r="AO38" i="3"/>
  <c r="AK38" i="3"/>
  <c r="AG38" i="3"/>
  <c r="AC38" i="3"/>
  <c r="Y38" i="3"/>
  <c r="U38" i="3"/>
  <c r="Q38" i="3"/>
  <c r="M38" i="3"/>
  <c r="AN38" i="3"/>
  <c r="AF38" i="3"/>
  <c r="X38" i="3"/>
  <c r="P38" i="3"/>
  <c r="AB38" i="3"/>
  <c r="L38" i="3"/>
  <c r="AM38" i="3"/>
  <c r="AE38" i="3"/>
  <c r="W38" i="3"/>
  <c r="O38" i="3"/>
  <c r="AJ38" i="3"/>
  <c r="T38" i="3"/>
  <c r="AA38" i="3"/>
  <c r="AQ38" i="3"/>
  <c r="S38" i="3"/>
  <c r="AI38" i="3"/>
  <c r="AP284" i="3"/>
  <c r="AL284" i="3"/>
  <c r="AH284" i="3"/>
  <c r="AD284" i="3"/>
  <c r="Z284" i="3"/>
  <c r="V284" i="3"/>
  <c r="R284" i="3"/>
  <c r="N284" i="3"/>
  <c r="AO284" i="3"/>
  <c r="AK284" i="3"/>
  <c r="AG284" i="3"/>
  <c r="AC284" i="3"/>
  <c r="Y284" i="3"/>
  <c r="U284" i="3"/>
  <c r="Q284" i="3"/>
  <c r="M284" i="3"/>
  <c r="AN284" i="3"/>
  <c r="AF284" i="3"/>
  <c r="X284" i="3"/>
  <c r="P284" i="3"/>
  <c r="AJ284" i="3"/>
  <c r="T284" i="3"/>
  <c r="AM284" i="3"/>
  <c r="AE284" i="3"/>
  <c r="W284" i="3"/>
  <c r="O284" i="3"/>
  <c r="AB284" i="3"/>
  <c r="L284" i="3"/>
  <c r="AQ284" i="3"/>
  <c r="AI284" i="3"/>
  <c r="AA284" i="3"/>
  <c r="S284" i="3"/>
  <c r="AP120" i="3"/>
  <c r="AL120" i="3"/>
  <c r="AH120" i="3"/>
  <c r="AD120" i="3"/>
  <c r="Z120" i="3"/>
  <c r="V120" i="3"/>
  <c r="R120" i="3"/>
  <c r="N120" i="3"/>
  <c r="AO120" i="3"/>
  <c r="AK120" i="3"/>
  <c r="AG120" i="3"/>
  <c r="AC120" i="3"/>
  <c r="Y120" i="3"/>
  <c r="U120" i="3"/>
  <c r="Q120" i="3"/>
  <c r="M120" i="3"/>
  <c r="AN120" i="3"/>
  <c r="AF120" i="3"/>
  <c r="X120" i="3"/>
  <c r="P120" i="3"/>
  <c r="AM120" i="3"/>
  <c r="AE120" i="3"/>
  <c r="W120" i="3"/>
  <c r="O120" i="3"/>
  <c r="AJ120" i="3"/>
  <c r="T120" i="3"/>
  <c r="AI120" i="3"/>
  <c r="S120" i="3"/>
  <c r="AB120" i="3"/>
  <c r="AA120" i="3"/>
  <c r="L120" i="3"/>
  <c r="AQ120" i="3"/>
  <c r="AN27" i="3"/>
  <c r="AJ27" i="3"/>
  <c r="AF27" i="3"/>
  <c r="AB27" i="3"/>
  <c r="X27" i="3"/>
  <c r="T27" i="3"/>
  <c r="P27" i="3"/>
  <c r="L27" i="3"/>
  <c r="AQ27" i="3"/>
  <c r="AI27" i="3"/>
  <c r="AA27" i="3"/>
  <c r="S27" i="3"/>
  <c r="O27" i="3"/>
  <c r="AP27" i="3"/>
  <c r="AH27" i="3"/>
  <c r="V27" i="3"/>
  <c r="N27" i="3"/>
  <c r="AM27" i="3"/>
  <c r="AE27" i="3"/>
  <c r="W27" i="3"/>
  <c r="AL27" i="3"/>
  <c r="AD27" i="3"/>
  <c r="Z27" i="3"/>
  <c r="R27" i="3"/>
  <c r="AC27" i="3"/>
  <c r="M27" i="3"/>
  <c r="U27" i="3"/>
  <c r="AG27" i="3"/>
  <c r="AO27" i="3"/>
  <c r="Y27" i="3"/>
  <c r="Q27" i="3"/>
  <c r="AK27" i="3"/>
  <c r="AO39" i="3"/>
  <c r="AK39" i="3"/>
  <c r="AG39" i="3"/>
  <c r="AC39" i="3"/>
  <c r="Y39" i="3"/>
  <c r="U39" i="3"/>
  <c r="Q39" i="3"/>
  <c r="M39" i="3"/>
  <c r="AN39" i="3"/>
  <c r="AJ39" i="3"/>
  <c r="AF39" i="3"/>
  <c r="AB39" i="3"/>
  <c r="X39" i="3"/>
  <c r="T39" i="3"/>
  <c r="P39" i="3"/>
  <c r="L39" i="3"/>
  <c r="AM39" i="3"/>
  <c r="AE39" i="3"/>
  <c r="W39" i="3"/>
  <c r="O39" i="3"/>
  <c r="N39" i="3"/>
  <c r="AQ39" i="3"/>
  <c r="AA39" i="3"/>
  <c r="AL39" i="3"/>
  <c r="AD39" i="3"/>
  <c r="V39" i="3"/>
  <c r="AI39" i="3"/>
  <c r="S39" i="3"/>
  <c r="Z39" i="3"/>
  <c r="AH39" i="3"/>
  <c r="R39" i="3"/>
  <c r="AP39" i="3"/>
  <c r="AO279" i="3"/>
  <c r="AK279" i="3"/>
  <c r="AG279" i="3"/>
  <c r="AC279" i="3"/>
  <c r="AN279" i="3"/>
  <c r="AJ279" i="3"/>
  <c r="AF279" i="3"/>
  <c r="AB279" i="3"/>
  <c r="AQ279" i="3"/>
  <c r="AI279" i="3"/>
  <c r="AA279" i="3"/>
  <c r="W279" i="3"/>
  <c r="S279" i="3"/>
  <c r="O279" i="3"/>
  <c r="AP279" i="3"/>
  <c r="Z279" i="3"/>
  <c r="R279" i="3"/>
  <c r="AE279" i="3"/>
  <c r="Y279" i="3"/>
  <c r="Q279" i="3"/>
  <c r="AH279" i="3"/>
  <c r="V279" i="3"/>
  <c r="N279" i="3"/>
  <c r="AM279" i="3"/>
  <c r="U279" i="3"/>
  <c r="M279" i="3"/>
  <c r="X279" i="3"/>
  <c r="P279" i="3"/>
  <c r="AD279" i="3"/>
  <c r="T279" i="3"/>
  <c r="AL279" i="3"/>
  <c r="AN42" i="3"/>
  <c r="AJ42" i="3"/>
  <c r="AF42" i="3"/>
  <c r="AB42" i="3"/>
  <c r="X42" i="3"/>
  <c r="T42" i="3"/>
  <c r="P42" i="3"/>
  <c r="L42" i="3"/>
  <c r="AQ42" i="3"/>
  <c r="AM42" i="3"/>
  <c r="AI42" i="3"/>
  <c r="AE42" i="3"/>
  <c r="AA42" i="3"/>
  <c r="W42" i="3"/>
  <c r="S42" i="3"/>
  <c r="O42" i="3"/>
  <c r="AP42" i="3"/>
  <c r="AH42" i="3"/>
  <c r="Z42" i="3"/>
  <c r="R42" i="3"/>
  <c r="AL42" i="3"/>
  <c r="N42" i="3"/>
  <c r="AO42" i="3"/>
  <c r="AG42" i="3"/>
  <c r="Y42" i="3"/>
  <c r="Q42" i="3"/>
  <c r="AD42" i="3"/>
  <c r="V42" i="3"/>
  <c r="U42" i="3"/>
  <c r="AC42" i="3"/>
  <c r="M42" i="3"/>
  <c r="AK42" i="3"/>
  <c r="AP92" i="3"/>
  <c r="AL92" i="3"/>
  <c r="AH92" i="3"/>
  <c r="AD92" i="3"/>
  <c r="Z92" i="3"/>
  <c r="V92" i="3"/>
  <c r="R92" i="3"/>
  <c r="N92" i="3"/>
  <c r="AO92" i="3"/>
  <c r="AK92" i="3"/>
  <c r="AG92" i="3"/>
  <c r="AC92" i="3"/>
  <c r="Y92" i="3"/>
  <c r="U92" i="3"/>
  <c r="Q92" i="3"/>
  <c r="M92" i="3"/>
  <c r="AJ92" i="3"/>
  <c r="AB92" i="3"/>
  <c r="T92" i="3"/>
  <c r="L92" i="3"/>
  <c r="AQ92" i="3"/>
  <c r="AI92" i="3"/>
  <c r="AA92" i="3"/>
  <c r="S92" i="3"/>
  <c r="AF92" i="3"/>
  <c r="P92" i="3"/>
  <c r="X92" i="3"/>
  <c r="W92" i="3"/>
  <c r="AE92" i="3"/>
  <c r="O92" i="3"/>
  <c r="AN92" i="3"/>
  <c r="AM92" i="3"/>
  <c r="AQ41" i="3"/>
  <c r="AM41" i="3"/>
  <c r="AI41" i="3"/>
  <c r="AE41" i="3"/>
  <c r="AA41" i="3"/>
  <c r="W41" i="3"/>
  <c r="S41" i="3"/>
  <c r="O41" i="3"/>
  <c r="AP41" i="3"/>
  <c r="AL41" i="3"/>
  <c r="AH41" i="3"/>
  <c r="AD41" i="3"/>
  <c r="Z41" i="3"/>
  <c r="V41" i="3"/>
  <c r="R41" i="3"/>
  <c r="N41" i="3"/>
  <c r="AK41" i="3"/>
  <c r="AC41" i="3"/>
  <c r="U41" i="3"/>
  <c r="M41" i="3"/>
  <c r="AG41" i="3"/>
  <c r="Q41" i="3"/>
  <c r="AJ41" i="3"/>
  <c r="AB41" i="3"/>
  <c r="T41" i="3"/>
  <c r="L41" i="3"/>
  <c r="AO41" i="3"/>
  <c r="Y41" i="3"/>
  <c r="X41" i="3"/>
  <c r="P41" i="3"/>
  <c r="AN41" i="3"/>
  <c r="AF41" i="3"/>
  <c r="AN70" i="3"/>
  <c r="AJ70" i="3"/>
  <c r="AF70" i="3"/>
  <c r="AB70" i="3"/>
  <c r="X70" i="3"/>
  <c r="T70" i="3"/>
  <c r="P70" i="3"/>
  <c r="L70" i="3"/>
  <c r="AQ70" i="3"/>
  <c r="AM70" i="3"/>
  <c r="AI70" i="3"/>
  <c r="AE70" i="3"/>
  <c r="AA70" i="3"/>
  <c r="W70" i="3"/>
  <c r="S70" i="3"/>
  <c r="O70" i="3"/>
  <c r="AL70" i="3"/>
  <c r="AD70" i="3"/>
  <c r="V70" i="3"/>
  <c r="N70" i="3"/>
  <c r="AK70" i="3"/>
  <c r="AC70" i="3"/>
  <c r="U70" i="3"/>
  <c r="M70" i="3"/>
  <c r="AH70" i="3"/>
  <c r="R70" i="3"/>
  <c r="Z70" i="3"/>
  <c r="Y70" i="3"/>
  <c r="AG70" i="3"/>
  <c r="Q70" i="3"/>
  <c r="AP70" i="3"/>
  <c r="AO70" i="3"/>
  <c r="AQ67" i="3"/>
  <c r="AM67" i="3"/>
  <c r="AI67" i="3"/>
  <c r="AE67" i="3"/>
  <c r="AA67" i="3"/>
  <c r="W67" i="3"/>
  <c r="S67" i="3"/>
  <c r="O67" i="3"/>
  <c r="AP67" i="3"/>
  <c r="AL67" i="3"/>
  <c r="AH67" i="3"/>
  <c r="AD67" i="3"/>
  <c r="Z67" i="3"/>
  <c r="V67" i="3"/>
  <c r="R67" i="3"/>
  <c r="N67" i="3"/>
  <c r="AO67" i="3"/>
  <c r="AG67" i="3"/>
  <c r="Y67" i="3"/>
  <c r="Q67" i="3"/>
  <c r="AN67" i="3"/>
  <c r="AF67" i="3"/>
  <c r="X67" i="3"/>
  <c r="P67" i="3"/>
  <c r="AK67" i="3"/>
  <c r="U67" i="3"/>
  <c r="AC67" i="3"/>
  <c r="AB67" i="3"/>
  <c r="AJ67" i="3"/>
  <c r="T67" i="3"/>
  <c r="M67" i="3"/>
  <c r="L67" i="3"/>
  <c r="AO117" i="3"/>
  <c r="AK117" i="3"/>
  <c r="AG117" i="3"/>
  <c r="AC117" i="3"/>
  <c r="Y117" i="3"/>
  <c r="U117" i="3"/>
  <c r="Q117" i="3"/>
  <c r="M117" i="3"/>
  <c r="AN117" i="3"/>
  <c r="AJ117" i="3"/>
  <c r="AF117" i="3"/>
  <c r="AB117" i="3"/>
  <c r="X117" i="3"/>
  <c r="T117" i="3"/>
  <c r="P117" i="3"/>
  <c r="L117" i="3"/>
  <c r="AQ117" i="3"/>
  <c r="AI117" i="3"/>
  <c r="AA117" i="3"/>
  <c r="S117" i="3"/>
  <c r="AP117" i="3"/>
  <c r="AH117" i="3"/>
  <c r="Z117" i="3"/>
  <c r="R117" i="3"/>
  <c r="AM117" i="3"/>
  <c r="W117" i="3"/>
  <c r="AL117" i="3"/>
  <c r="V117" i="3"/>
  <c r="AE117" i="3"/>
  <c r="O117" i="3"/>
  <c r="N117" i="3"/>
  <c r="AD117" i="3"/>
  <c r="AN118" i="3"/>
  <c r="AJ118" i="3"/>
  <c r="AF118" i="3"/>
  <c r="AB118" i="3"/>
  <c r="X118" i="3"/>
  <c r="T118" i="3"/>
  <c r="P118" i="3"/>
  <c r="L118" i="3"/>
  <c r="AQ118" i="3"/>
  <c r="AM118" i="3"/>
  <c r="AI118" i="3"/>
  <c r="AE118" i="3"/>
  <c r="AA118" i="3"/>
  <c r="W118" i="3"/>
  <c r="S118" i="3"/>
  <c r="O118" i="3"/>
  <c r="AP118" i="3"/>
  <c r="AH118" i="3"/>
  <c r="Z118" i="3"/>
  <c r="R118" i="3"/>
  <c r="AO118" i="3"/>
  <c r="AG118" i="3"/>
  <c r="Y118" i="3"/>
  <c r="Q118" i="3"/>
  <c r="AL118" i="3"/>
  <c r="V118" i="3"/>
  <c r="AK118" i="3"/>
  <c r="U118" i="3"/>
  <c r="AD118" i="3"/>
  <c r="AC118" i="3"/>
  <c r="N118" i="3"/>
  <c r="M118" i="3"/>
  <c r="AQ105" i="3"/>
  <c r="AM105" i="3"/>
  <c r="AI105" i="3"/>
  <c r="AE105" i="3"/>
  <c r="AA105" i="3"/>
  <c r="W105" i="3"/>
  <c r="S105" i="3"/>
  <c r="O105" i="3"/>
  <c r="AP105" i="3"/>
  <c r="AL105" i="3"/>
  <c r="AH105" i="3"/>
  <c r="AD105" i="3"/>
  <c r="Z105" i="3"/>
  <c r="V105" i="3"/>
  <c r="R105" i="3"/>
  <c r="N105" i="3"/>
  <c r="AO105" i="3"/>
  <c r="AG105" i="3"/>
  <c r="Y105" i="3"/>
  <c r="Q105" i="3"/>
  <c r="AN105" i="3"/>
  <c r="AF105" i="3"/>
  <c r="X105" i="3"/>
  <c r="P105" i="3"/>
  <c r="AC105" i="3"/>
  <c r="M105" i="3"/>
  <c r="AB105" i="3"/>
  <c r="L105" i="3"/>
  <c r="AK105" i="3"/>
  <c r="AJ105" i="3"/>
  <c r="U105" i="3"/>
  <c r="T105" i="3"/>
  <c r="AK144" i="3"/>
  <c r="AC144" i="3"/>
  <c r="U144" i="3"/>
  <c r="AB144" i="3"/>
  <c r="X144" i="3"/>
  <c r="AI144" i="3"/>
  <c r="AA144" i="3"/>
  <c r="W144" i="3"/>
  <c r="V144" i="3"/>
  <c r="AM149" i="3"/>
  <c r="AA149" i="3"/>
  <c r="W149" i="3"/>
  <c r="S149" i="3"/>
  <c r="AP149" i="3"/>
  <c r="AL149" i="3"/>
  <c r="AD149" i="3"/>
  <c r="V149" i="3"/>
  <c r="N149" i="3"/>
  <c r="AO149" i="3"/>
  <c r="U149" i="3"/>
  <c r="M149" i="3"/>
  <c r="T149" i="3"/>
  <c r="AP29" i="3"/>
  <c r="AL29" i="3"/>
  <c r="AH29" i="3"/>
  <c r="AD29" i="3"/>
  <c r="Z29" i="3"/>
  <c r="V29" i="3"/>
  <c r="R29" i="3"/>
  <c r="N29" i="3"/>
  <c r="AO29" i="3"/>
  <c r="AG29" i="3"/>
  <c r="Y29" i="3"/>
  <c r="Q29" i="3"/>
  <c r="AJ29" i="3"/>
  <c r="AB29" i="3"/>
  <c r="T29" i="3"/>
  <c r="L29" i="3"/>
  <c r="AK29" i="3"/>
  <c r="AC29" i="3"/>
  <c r="U29" i="3"/>
  <c r="M29" i="3"/>
  <c r="AN29" i="3"/>
  <c r="AF29" i="3"/>
  <c r="X29" i="3"/>
  <c r="P29" i="3"/>
  <c r="AM29" i="3"/>
  <c r="W29" i="3"/>
  <c r="AA29" i="3"/>
  <c r="AI29" i="3"/>
  <c r="S29" i="3"/>
  <c r="AE29" i="3"/>
  <c r="O29" i="3"/>
  <c r="AQ29" i="3"/>
  <c r="AP25" i="3"/>
  <c r="AL25" i="3"/>
  <c r="AH25" i="3"/>
  <c r="AD25" i="3"/>
  <c r="Z25" i="3"/>
  <c r="V25" i="3"/>
  <c r="R25" i="3"/>
  <c r="AK25" i="3"/>
  <c r="AC25" i="3"/>
  <c r="U25" i="3"/>
  <c r="Q25" i="3"/>
  <c r="AJ25" i="3"/>
  <c r="AB25" i="3"/>
  <c r="T25" i="3"/>
  <c r="L25" i="3"/>
  <c r="AO25" i="3"/>
  <c r="AG25" i="3"/>
  <c r="Y25" i="3"/>
  <c r="M25" i="3"/>
  <c r="AN25" i="3"/>
  <c r="AF25" i="3"/>
  <c r="X25" i="3"/>
  <c r="P25" i="3"/>
  <c r="AI25" i="3"/>
  <c r="S25" i="3"/>
  <c r="AE25" i="3"/>
  <c r="O25" i="3"/>
  <c r="AA25" i="3"/>
  <c r="AM25" i="3"/>
  <c r="AQ25" i="3"/>
  <c r="W25" i="3"/>
  <c r="AO28" i="3"/>
  <c r="AK28" i="3"/>
  <c r="AG28" i="3"/>
  <c r="AC28" i="3"/>
  <c r="Y28" i="3"/>
  <c r="U28" i="3"/>
  <c r="Q28" i="3"/>
  <c r="M28" i="3"/>
  <c r="AN28" i="3"/>
  <c r="AF28" i="3"/>
  <c r="AB28" i="3"/>
  <c r="P28" i="3"/>
  <c r="AM28" i="3"/>
  <c r="AE28" i="3"/>
  <c r="W28" i="3"/>
  <c r="O28" i="3"/>
  <c r="AJ28" i="3"/>
  <c r="X28" i="3"/>
  <c r="T28" i="3"/>
  <c r="L28" i="3"/>
  <c r="AQ28" i="3"/>
  <c r="AI28" i="3"/>
  <c r="AA28" i="3"/>
  <c r="S28" i="3"/>
  <c r="AP28" i="3"/>
  <c r="Z28" i="3"/>
  <c r="AH28" i="3"/>
  <c r="AL28" i="3"/>
  <c r="V28" i="3"/>
  <c r="R28" i="3"/>
  <c r="N28" i="3"/>
  <c r="AD28" i="3"/>
  <c r="AO65" i="3"/>
  <c r="AN65" i="3"/>
  <c r="AQ65" i="3"/>
  <c r="AK65" i="3"/>
  <c r="AG65" i="3"/>
  <c r="AC65" i="3"/>
  <c r="Y65" i="3"/>
  <c r="U65" i="3"/>
  <c r="Q65" i="3"/>
  <c r="M65" i="3"/>
  <c r="AP65" i="3"/>
  <c r="AJ65" i="3"/>
  <c r="AF65" i="3"/>
  <c r="AB65" i="3"/>
  <c r="X65" i="3"/>
  <c r="T65" i="3"/>
  <c r="P65" i="3"/>
  <c r="L65" i="3"/>
  <c r="AM65" i="3"/>
  <c r="AE65" i="3"/>
  <c r="W65" i="3"/>
  <c r="O65" i="3"/>
  <c r="AI65" i="3"/>
  <c r="S65" i="3"/>
  <c r="AH65" i="3"/>
  <c r="R65" i="3"/>
  <c r="AL65" i="3"/>
  <c r="AD65" i="3"/>
  <c r="V65" i="3"/>
  <c r="N65" i="3"/>
  <c r="AA65" i="3"/>
  <c r="Z65" i="3"/>
  <c r="AN31" i="3"/>
  <c r="AJ31" i="3"/>
  <c r="AJ57" i="3" s="1"/>
  <c r="AF31" i="3"/>
  <c r="AB31" i="3"/>
  <c r="X31" i="3"/>
  <c r="T31" i="3"/>
  <c r="P31" i="3"/>
  <c r="P57" i="3" s="1"/>
  <c r="L31" i="3"/>
  <c r="AM31" i="3"/>
  <c r="AI31" i="3"/>
  <c r="AA31" i="3"/>
  <c r="S31" i="3"/>
  <c r="O31" i="3"/>
  <c r="AL31" i="3"/>
  <c r="AD31" i="3"/>
  <c r="V31" i="3"/>
  <c r="N31" i="3"/>
  <c r="AQ31" i="3"/>
  <c r="AE31" i="3"/>
  <c r="W31" i="3"/>
  <c r="AP31" i="3"/>
  <c r="AH31" i="3"/>
  <c r="Z31" i="3"/>
  <c r="R31" i="3"/>
  <c r="AG31" i="3"/>
  <c r="AG57" i="3" s="1"/>
  <c r="Q31" i="3"/>
  <c r="Y31" i="3"/>
  <c r="AC31" i="3"/>
  <c r="M31" i="3"/>
  <c r="AO31" i="3"/>
  <c r="AO57" i="3" s="1"/>
  <c r="U31" i="3"/>
  <c r="U57" i="3" s="1"/>
  <c r="AK31" i="3"/>
  <c r="AP106" i="3"/>
  <c r="AL106" i="3"/>
  <c r="AH106" i="3"/>
  <c r="AD106" i="3"/>
  <c r="Z106" i="3"/>
  <c r="V106" i="3"/>
  <c r="R106" i="3"/>
  <c r="N106" i="3"/>
  <c r="AO106" i="3"/>
  <c r="AK106" i="3"/>
  <c r="AG106" i="3"/>
  <c r="AC106" i="3"/>
  <c r="Y106" i="3"/>
  <c r="U106" i="3"/>
  <c r="Q106" i="3"/>
  <c r="M106" i="3"/>
  <c r="AN106" i="3"/>
  <c r="AF106" i="3"/>
  <c r="X106" i="3"/>
  <c r="P106" i="3"/>
  <c r="AM106" i="3"/>
  <c r="AE106" i="3"/>
  <c r="W106" i="3"/>
  <c r="O106" i="3"/>
  <c r="AB106" i="3"/>
  <c r="L106" i="3"/>
  <c r="AQ106" i="3"/>
  <c r="AA106" i="3"/>
  <c r="AJ106" i="3"/>
  <c r="T106" i="3"/>
  <c r="S106" i="3"/>
  <c r="AI106" i="3"/>
  <c r="AO93" i="3"/>
  <c r="AK93" i="3"/>
  <c r="AG93" i="3"/>
  <c r="AC93" i="3"/>
  <c r="Y93" i="3"/>
  <c r="U93" i="3"/>
  <c r="Q93" i="3"/>
  <c r="M93" i="3"/>
  <c r="AN93" i="3"/>
  <c r="AJ93" i="3"/>
  <c r="AF93" i="3"/>
  <c r="AB93" i="3"/>
  <c r="X93" i="3"/>
  <c r="T93" i="3"/>
  <c r="P93" i="3"/>
  <c r="L93" i="3"/>
  <c r="AQ93" i="3"/>
  <c r="AI93" i="3"/>
  <c r="AA93" i="3"/>
  <c r="S93" i="3"/>
  <c r="AP93" i="3"/>
  <c r="AH93" i="3"/>
  <c r="Z93" i="3"/>
  <c r="R93" i="3"/>
  <c r="AE93" i="3"/>
  <c r="O93" i="3"/>
  <c r="W93" i="3"/>
  <c r="V93" i="3"/>
  <c r="AD93" i="3"/>
  <c r="N93" i="3"/>
  <c r="AM93" i="3"/>
  <c r="AL93" i="3"/>
  <c r="AN94" i="3"/>
  <c r="AJ94" i="3"/>
  <c r="AF94" i="3"/>
  <c r="AB94" i="3"/>
  <c r="X94" i="3"/>
  <c r="T94" i="3"/>
  <c r="P94" i="3"/>
  <c r="L94" i="3"/>
  <c r="AQ94" i="3"/>
  <c r="AM94" i="3"/>
  <c r="AI94" i="3"/>
  <c r="AE94" i="3"/>
  <c r="AA94" i="3"/>
  <c r="W94" i="3"/>
  <c r="S94" i="3"/>
  <c r="O94" i="3"/>
  <c r="AP94" i="3"/>
  <c r="AH94" i="3"/>
  <c r="Z94" i="3"/>
  <c r="R94" i="3"/>
  <c r="AO94" i="3"/>
  <c r="AG94" i="3"/>
  <c r="Y94" i="3"/>
  <c r="Q94" i="3"/>
  <c r="AD94" i="3"/>
  <c r="N94" i="3"/>
  <c r="V94" i="3"/>
  <c r="U94" i="3"/>
  <c r="AC94" i="3"/>
  <c r="M94" i="3"/>
  <c r="AL94" i="3"/>
  <c r="AK94" i="3"/>
  <c r="AQ91" i="3"/>
  <c r="AM91" i="3"/>
  <c r="AI91" i="3"/>
  <c r="AE91" i="3"/>
  <c r="AA91" i="3"/>
  <c r="W91" i="3"/>
  <c r="S91" i="3"/>
  <c r="O91" i="3"/>
  <c r="AP91" i="3"/>
  <c r="AL91" i="3"/>
  <c r="AH91" i="3"/>
  <c r="AD91" i="3"/>
  <c r="Z91" i="3"/>
  <c r="V91" i="3"/>
  <c r="R91" i="3"/>
  <c r="N91" i="3"/>
  <c r="AK91" i="3"/>
  <c r="AC91" i="3"/>
  <c r="U91" i="3"/>
  <c r="M91" i="3"/>
  <c r="AJ91" i="3"/>
  <c r="AB91" i="3"/>
  <c r="T91" i="3"/>
  <c r="L91" i="3"/>
  <c r="AG91" i="3"/>
  <c r="Q91" i="3"/>
  <c r="Y91" i="3"/>
  <c r="X91" i="3"/>
  <c r="AF91" i="3"/>
  <c r="P91" i="3"/>
  <c r="AO91" i="3"/>
  <c r="AN91" i="3"/>
  <c r="AO131" i="3"/>
  <c r="AK131" i="3"/>
  <c r="AG131" i="3"/>
  <c r="AC131" i="3"/>
  <c r="Y131" i="3"/>
  <c r="U131" i="3"/>
  <c r="Q131" i="3"/>
  <c r="M131" i="3"/>
  <c r="AN131" i="3"/>
  <c r="AJ131" i="3"/>
  <c r="AF131" i="3"/>
  <c r="AB131" i="3"/>
  <c r="X131" i="3"/>
  <c r="T131" i="3"/>
  <c r="P131" i="3"/>
  <c r="L131" i="3"/>
  <c r="AQ131" i="3"/>
  <c r="AI131" i="3"/>
  <c r="AA131" i="3"/>
  <c r="S131" i="3"/>
  <c r="AP131" i="3"/>
  <c r="AH131" i="3"/>
  <c r="Z131" i="3"/>
  <c r="R131" i="3"/>
  <c r="AE131" i="3"/>
  <c r="O131" i="3"/>
  <c r="AD131" i="3"/>
  <c r="N131" i="3"/>
  <c r="W131" i="3"/>
  <c r="V131" i="3"/>
  <c r="AM131" i="3"/>
  <c r="AL131" i="3"/>
  <c r="AN122" i="3"/>
  <c r="AJ122" i="3"/>
  <c r="AF122" i="3"/>
  <c r="AB122" i="3"/>
  <c r="X122" i="3"/>
  <c r="T122" i="3"/>
  <c r="P122" i="3"/>
  <c r="L122" i="3"/>
  <c r="AQ122" i="3"/>
  <c r="AM122" i="3"/>
  <c r="AI122" i="3"/>
  <c r="AE122" i="3"/>
  <c r="AA122" i="3"/>
  <c r="W122" i="3"/>
  <c r="S122" i="3"/>
  <c r="O122" i="3"/>
  <c r="AL122" i="3"/>
  <c r="AD122" i="3"/>
  <c r="V122" i="3"/>
  <c r="N122" i="3"/>
  <c r="AK122" i="3"/>
  <c r="AC122" i="3"/>
  <c r="U122" i="3"/>
  <c r="M122" i="3"/>
  <c r="AH122" i="3"/>
  <c r="R122" i="3"/>
  <c r="AG122" i="3"/>
  <c r="Q122" i="3"/>
  <c r="Z122" i="3"/>
  <c r="AP122" i="3"/>
  <c r="Y122" i="3"/>
  <c r="AO122" i="3"/>
  <c r="AQ109" i="3"/>
  <c r="AM109" i="3"/>
  <c r="AI109" i="3"/>
  <c r="AE109" i="3"/>
  <c r="AA109" i="3"/>
  <c r="W109" i="3"/>
  <c r="S109" i="3"/>
  <c r="O109" i="3"/>
  <c r="AP109" i="3"/>
  <c r="AL109" i="3"/>
  <c r="AH109" i="3"/>
  <c r="AD109" i="3"/>
  <c r="Z109" i="3"/>
  <c r="V109" i="3"/>
  <c r="R109" i="3"/>
  <c r="N109" i="3"/>
  <c r="AK109" i="3"/>
  <c r="AC109" i="3"/>
  <c r="U109" i="3"/>
  <c r="M109" i="3"/>
  <c r="AJ109" i="3"/>
  <c r="AB109" i="3"/>
  <c r="T109" i="3"/>
  <c r="L109" i="3"/>
  <c r="AO109" i="3"/>
  <c r="Y109" i="3"/>
  <c r="AN109" i="3"/>
  <c r="X109" i="3"/>
  <c r="AG109" i="3"/>
  <c r="Q109" i="3"/>
  <c r="P109" i="3"/>
  <c r="AF109" i="3"/>
  <c r="AO136" i="3"/>
  <c r="AK136" i="3"/>
  <c r="AG136" i="3"/>
  <c r="AC136" i="3"/>
  <c r="Y136" i="3"/>
  <c r="U136" i="3"/>
  <c r="Q136" i="3"/>
  <c r="M136" i="3"/>
  <c r="AN136" i="3"/>
  <c r="AJ136" i="3"/>
  <c r="AF136" i="3"/>
  <c r="AB136" i="3"/>
  <c r="X136" i="3"/>
  <c r="T136" i="3"/>
  <c r="P136" i="3"/>
  <c r="L136" i="3"/>
  <c r="AQ136" i="3"/>
  <c r="AM136" i="3"/>
  <c r="AI136" i="3"/>
  <c r="AE136" i="3"/>
  <c r="AA136" i="3"/>
  <c r="W136" i="3"/>
  <c r="S136" i="3"/>
  <c r="O136" i="3"/>
  <c r="AD136" i="3"/>
  <c r="N136" i="3"/>
  <c r="AP136" i="3"/>
  <c r="Z136" i="3"/>
  <c r="V136" i="3"/>
  <c r="R136" i="3"/>
  <c r="AL136" i="3"/>
  <c r="AH136" i="3"/>
  <c r="AQ134" i="3"/>
  <c r="AM134" i="3"/>
  <c r="AI134" i="3"/>
  <c r="AE134" i="3"/>
  <c r="AA134" i="3"/>
  <c r="W134" i="3"/>
  <c r="S134" i="3"/>
  <c r="O134" i="3"/>
  <c r="AP134" i="3"/>
  <c r="AL134" i="3"/>
  <c r="AH134" i="3"/>
  <c r="AD134" i="3"/>
  <c r="Z134" i="3"/>
  <c r="V134" i="3"/>
  <c r="R134" i="3"/>
  <c r="N134" i="3"/>
  <c r="AO134" i="3"/>
  <c r="AK134" i="3"/>
  <c r="AG134" i="3"/>
  <c r="AC134" i="3"/>
  <c r="Y134" i="3"/>
  <c r="U134" i="3"/>
  <c r="Q134" i="3"/>
  <c r="M134" i="3"/>
  <c r="AF134" i="3"/>
  <c r="P134" i="3"/>
  <c r="AB134" i="3"/>
  <c r="L134" i="3"/>
  <c r="X134" i="3"/>
  <c r="T134" i="3"/>
  <c r="AJ134" i="3"/>
  <c r="AN134" i="3"/>
  <c r="AN148" i="3"/>
  <c r="AJ148" i="3"/>
  <c r="AB148" i="3"/>
  <c r="X148" i="3"/>
  <c r="T148" i="3"/>
  <c r="AM148" i="3"/>
  <c r="AA148" i="3"/>
  <c r="W148" i="3"/>
  <c r="S148" i="3"/>
  <c r="AP148" i="3"/>
  <c r="AL148" i="3"/>
  <c r="AH148" i="3"/>
  <c r="Z148" i="3"/>
  <c r="R148" i="3"/>
  <c r="N148" i="3"/>
  <c r="Q148" i="3"/>
  <c r="AC148" i="3"/>
  <c r="M148" i="3"/>
  <c r="AO148" i="3"/>
  <c r="Y148" i="3"/>
  <c r="I194" i="2"/>
  <c r="M194" i="2"/>
  <c r="Q194" i="2"/>
  <c r="U194" i="2"/>
  <c r="Y194" i="2"/>
  <c r="AC194" i="2"/>
  <c r="AG194" i="2"/>
  <c r="AK194" i="2"/>
  <c r="P194" i="2"/>
  <c r="X194" i="2"/>
  <c r="AJ194" i="2"/>
  <c r="J194" i="2"/>
  <c r="N194" i="2"/>
  <c r="R194" i="2"/>
  <c r="V194" i="2"/>
  <c r="Z194" i="2"/>
  <c r="AD194" i="2"/>
  <c r="AH194" i="2"/>
  <c r="AL194" i="2"/>
  <c r="L194" i="2"/>
  <c r="AB194" i="2"/>
  <c r="AN194" i="2"/>
  <c r="K194" i="2"/>
  <c r="O194" i="2"/>
  <c r="S194" i="2"/>
  <c r="W194" i="2"/>
  <c r="AA194" i="2"/>
  <c r="AE194" i="2"/>
  <c r="AI194" i="2"/>
  <c r="AM194" i="2"/>
  <c r="T194" i="2"/>
  <c r="AF194" i="2"/>
  <c r="I192" i="2"/>
  <c r="M192" i="2"/>
  <c r="Q192" i="2"/>
  <c r="U192" i="2"/>
  <c r="Y192" i="2"/>
  <c r="AC192" i="2"/>
  <c r="AG192" i="2"/>
  <c r="AK192" i="2"/>
  <c r="L192" i="2"/>
  <c r="T192" i="2"/>
  <c r="AF192" i="2"/>
  <c r="J192" i="2"/>
  <c r="N192" i="2"/>
  <c r="R192" i="2"/>
  <c r="V192" i="2"/>
  <c r="Z192" i="2"/>
  <c r="AD192" i="2"/>
  <c r="AH192" i="2"/>
  <c r="AL192" i="2"/>
  <c r="P192" i="2"/>
  <c r="AB192" i="2"/>
  <c r="AN192" i="2"/>
  <c r="K192" i="2"/>
  <c r="O192" i="2"/>
  <c r="S192" i="2"/>
  <c r="W192" i="2"/>
  <c r="AA192" i="2"/>
  <c r="AE192" i="2"/>
  <c r="AI192" i="2"/>
  <c r="AM192" i="2"/>
  <c r="X192" i="2"/>
  <c r="AJ192" i="2"/>
  <c r="I189" i="2"/>
  <c r="M189" i="2"/>
  <c r="Q189" i="2"/>
  <c r="U189" i="2"/>
  <c r="Y189" i="2"/>
  <c r="AC189" i="2"/>
  <c r="AG189" i="2"/>
  <c r="AK189" i="2"/>
  <c r="T189" i="2"/>
  <c r="AF189" i="2"/>
  <c r="J189" i="2"/>
  <c r="N189" i="2"/>
  <c r="R189" i="2"/>
  <c r="V189" i="2"/>
  <c r="Z189" i="2"/>
  <c r="AD189" i="2"/>
  <c r="AH189" i="2"/>
  <c r="AL189" i="2"/>
  <c r="L189" i="2"/>
  <c r="X189" i="2"/>
  <c r="AJ189" i="2"/>
  <c r="K189" i="2"/>
  <c r="O189" i="2"/>
  <c r="S189" i="2"/>
  <c r="W189" i="2"/>
  <c r="AA189" i="2"/>
  <c r="AE189" i="2"/>
  <c r="AI189" i="2"/>
  <c r="AM189" i="2"/>
  <c r="P189" i="2"/>
  <c r="AB189" i="2"/>
  <c r="AN189" i="2"/>
  <c r="I191" i="2"/>
  <c r="M191" i="2"/>
  <c r="Q191" i="2"/>
  <c r="U191" i="2"/>
  <c r="Y191" i="2"/>
  <c r="AC191" i="2"/>
  <c r="AG191" i="2"/>
  <c r="AK191" i="2"/>
  <c r="L191" i="2"/>
  <c r="X191" i="2"/>
  <c r="AF191" i="2"/>
  <c r="J191" i="2"/>
  <c r="N191" i="2"/>
  <c r="R191" i="2"/>
  <c r="V191" i="2"/>
  <c r="Z191" i="2"/>
  <c r="AD191" i="2"/>
  <c r="AH191" i="2"/>
  <c r="AL191" i="2"/>
  <c r="T191" i="2"/>
  <c r="AJ191" i="2"/>
  <c r="K191" i="2"/>
  <c r="O191" i="2"/>
  <c r="S191" i="2"/>
  <c r="W191" i="2"/>
  <c r="AA191" i="2"/>
  <c r="AE191" i="2"/>
  <c r="AI191" i="2"/>
  <c r="AM191" i="2"/>
  <c r="P191" i="2"/>
  <c r="AB191" i="2"/>
  <c r="AN191" i="2"/>
  <c r="I190" i="2"/>
  <c r="M190" i="2"/>
  <c r="Q190" i="2"/>
  <c r="U190" i="2"/>
  <c r="Y190" i="2"/>
  <c r="AC190" i="2"/>
  <c r="AG190" i="2"/>
  <c r="AK190" i="2"/>
  <c r="L190" i="2"/>
  <c r="T190" i="2"/>
  <c r="AF190" i="2"/>
  <c r="J190" i="2"/>
  <c r="N190" i="2"/>
  <c r="R190" i="2"/>
  <c r="V190" i="2"/>
  <c r="Z190" i="2"/>
  <c r="AD190" i="2"/>
  <c r="AH190" i="2"/>
  <c r="AL190" i="2"/>
  <c r="P190" i="2"/>
  <c r="AB190" i="2"/>
  <c r="AN190" i="2"/>
  <c r="K190" i="2"/>
  <c r="O190" i="2"/>
  <c r="S190" i="2"/>
  <c r="W190" i="2"/>
  <c r="AA190" i="2"/>
  <c r="AE190" i="2"/>
  <c r="AI190" i="2"/>
  <c r="AM190" i="2"/>
  <c r="X190" i="2"/>
  <c r="AJ190" i="2"/>
  <c r="I193" i="2"/>
  <c r="M193" i="2"/>
  <c r="Q193" i="2"/>
  <c r="U193" i="2"/>
  <c r="Y193" i="2"/>
  <c r="AC193" i="2"/>
  <c r="AG193" i="2"/>
  <c r="AK193" i="2"/>
  <c r="L193" i="2"/>
  <c r="X193" i="2"/>
  <c r="AJ193" i="2"/>
  <c r="J193" i="2"/>
  <c r="N193" i="2"/>
  <c r="R193" i="2"/>
  <c r="V193" i="2"/>
  <c r="Z193" i="2"/>
  <c r="AD193" i="2"/>
  <c r="AH193" i="2"/>
  <c r="AL193" i="2"/>
  <c r="T193" i="2"/>
  <c r="AF193" i="2"/>
  <c r="K193" i="2"/>
  <c r="O193" i="2"/>
  <c r="S193" i="2"/>
  <c r="W193" i="2"/>
  <c r="AA193" i="2"/>
  <c r="AE193" i="2"/>
  <c r="AI193" i="2"/>
  <c r="AM193" i="2"/>
  <c r="P193" i="2"/>
  <c r="AB193" i="2"/>
  <c r="AN193" i="2"/>
  <c r="J188" i="2"/>
  <c r="N188" i="2"/>
  <c r="R188" i="2"/>
  <c r="V188" i="2"/>
  <c r="Z188" i="2"/>
  <c r="AD188" i="2"/>
  <c r="AH188" i="2"/>
  <c r="AL188" i="2"/>
  <c r="AM188" i="2"/>
  <c r="M188" i="2"/>
  <c r="Y188" i="2"/>
  <c r="AK188" i="2"/>
  <c r="K188" i="2"/>
  <c r="O188" i="2"/>
  <c r="S188" i="2"/>
  <c r="W188" i="2"/>
  <c r="AA188" i="2"/>
  <c r="AE188" i="2"/>
  <c r="AI188" i="2"/>
  <c r="U188" i="2"/>
  <c r="AG188" i="2"/>
  <c r="L188" i="2"/>
  <c r="P188" i="2"/>
  <c r="T188" i="2"/>
  <c r="X188" i="2"/>
  <c r="AB188" i="2"/>
  <c r="AF188" i="2"/>
  <c r="AJ188" i="2"/>
  <c r="AN188" i="2"/>
  <c r="Q188" i="2"/>
  <c r="AC188" i="2"/>
  <c r="I188" i="2"/>
  <c r="I180" i="2"/>
  <c r="I167" i="2" s="1"/>
  <c r="M180" i="2"/>
  <c r="M167" i="2" s="1"/>
  <c r="Q180" i="2"/>
  <c r="Q167" i="2" s="1"/>
  <c r="U180" i="2"/>
  <c r="U167" i="2" s="1"/>
  <c r="Y180" i="2"/>
  <c r="Y167" i="2" s="1"/>
  <c r="AC180" i="2"/>
  <c r="AC167" i="2" s="1"/>
  <c r="AG180" i="2"/>
  <c r="AG167" i="2" s="1"/>
  <c r="AK180" i="2"/>
  <c r="AK167" i="2" s="1"/>
  <c r="J180" i="2"/>
  <c r="N180" i="2"/>
  <c r="R180" i="2"/>
  <c r="V180" i="2"/>
  <c r="Z180" i="2"/>
  <c r="AD180" i="2"/>
  <c r="AH180" i="2"/>
  <c r="AL180" i="2"/>
  <c r="K180" i="2"/>
  <c r="O180" i="2"/>
  <c r="S180" i="2"/>
  <c r="W180" i="2"/>
  <c r="AA180" i="2"/>
  <c r="AE180" i="2"/>
  <c r="AI180" i="2"/>
  <c r="AM180" i="2"/>
  <c r="L180" i="2"/>
  <c r="L167" i="2" s="1"/>
  <c r="AB180" i="2"/>
  <c r="P180" i="2"/>
  <c r="AF180" i="2"/>
  <c r="AN180" i="2"/>
  <c r="T180" i="2"/>
  <c r="AJ180" i="2"/>
  <c r="AJ167" i="2" s="1"/>
  <c r="X180" i="2"/>
  <c r="I178" i="2"/>
  <c r="I165" i="2" s="1"/>
  <c r="M178" i="2"/>
  <c r="M165" i="2" s="1"/>
  <c r="Q178" i="2"/>
  <c r="Q165" i="2" s="1"/>
  <c r="U178" i="2"/>
  <c r="U165" i="2" s="1"/>
  <c r="Y178" i="2"/>
  <c r="Y165" i="2" s="1"/>
  <c r="AC178" i="2"/>
  <c r="AC165" i="2" s="1"/>
  <c r="AG178" i="2"/>
  <c r="AG165" i="2" s="1"/>
  <c r="AK178" i="2"/>
  <c r="AK165" i="2" s="1"/>
  <c r="J178" i="2"/>
  <c r="N178" i="2"/>
  <c r="R178" i="2"/>
  <c r="V178" i="2"/>
  <c r="Z178" i="2"/>
  <c r="AD178" i="2"/>
  <c r="AH178" i="2"/>
  <c r="AL178" i="2"/>
  <c r="K178" i="2"/>
  <c r="O178" i="2"/>
  <c r="S178" i="2"/>
  <c r="W178" i="2"/>
  <c r="AA178" i="2"/>
  <c r="AE178" i="2"/>
  <c r="AI178" i="2"/>
  <c r="AM178" i="2"/>
  <c r="L178" i="2"/>
  <c r="L165" i="2" s="1"/>
  <c r="AB178" i="2"/>
  <c r="X178" i="2"/>
  <c r="P178" i="2"/>
  <c r="AF178" i="2"/>
  <c r="T178" i="2"/>
  <c r="AJ178" i="2"/>
  <c r="AN178" i="2"/>
  <c r="AN165" i="2" s="1"/>
  <c r="I176" i="2"/>
  <c r="I163" i="2" s="1"/>
  <c r="M176" i="2"/>
  <c r="M163" i="2" s="1"/>
  <c r="Q176" i="2"/>
  <c r="Q163" i="2" s="1"/>
  <c r="U176" i="2"/>
  <c r="U163" i="2" s="1"/>
  <c r="Y176" i="2"/>
  <c r="Y163" i="2" s="1"/>
  <c r="AC176" i="2"/>
  <c r="AC163" i="2" s="1"/>
  <c r="AG176" i="2"/>
  <c r="AG163" i="2" s="1"/>
  <c r="AK176" i="2"/>
  <c r="AK163" i="2" s="1"/>
  <c r="J176" i="2"/>
  <c r="N176" i="2"/>
  <c r="R176" i="2"/>
  <c r="V176" i="2"/>
  <c r="Z176" i="2"/>
  <c r="AD176" i="2"/>
  <c r="AH176" i="2"/>
  <c r="AL176" i="2"/>
  <c r="K176" i="2"/>
  <c r="O176" i="2"/>
  <c r="S176" i="2"/>
  <c r="W176" i="2"/>
  <c r="AA176" i="2"/>
  <c r="AE176" i="2"/>
  <c r="AI176" i="2"/>
  <c r="AM176" i="2"/>
  <c r="L176" i="2"/>
  <c r="AB176" i="2"/>
  <c r="P176" i="2"/>
  <c r="AF176" i="2"/>
  <c r="AN176" i="2"/>
  <c r="T176" i="2"/>
  <c r="T163" i="2" s="1"/>
  <c r="AJ176" i="2"/>
  <c r="X176" i="2"/>
  <c r="X163" i="2" s="1"/>
  <c r="I179" i="2"/>
  <c r="I166" i="2" s="1"/>
  <c r="M179" i="2"/>
  <c r="M166" i="2" s="1"/>
  <c r="Q179" i="2"/>
  <c r="Q166" i="2" s="1"/>
  <c r="U179" i="2"/>
  <c r="U166" i="2" s="1"/>
  <c r="Y179" i="2"/>
  <c r="Y166" i="2" s="1"/>
  <c r="AC179" i="2"/>
  <c r="AC166" i="2" s="1"/>
  <c r="AG179" i="2"/>
  <c r="AG166" i="2" s="1"/>
  <c r="AK179" i="2"/>
  <c r="AK166" i="2" s="1"/>
  <c r="J179" i="2"/>
  <c r="N179" i="2"/>
  <c r="N166" i="2" s="1"/>
  <c r="R179" i="2"/>
  <c r="V179" i="2"/>
  <c r="V166" i="2" s="1"/>
  <c r="Z179" i="2"/>
  <c r="AD179" i="2"/>
  <c r="AD166" i="2" s="1"/>
  <c r="AH179" i="2"/>
  <c r="AL179" i="2"/>
  <c r="AL166" i="2" s="1"/>
  <c r="K179" i="2"/>
  <c r="O179" i="2"/>
  <c r="S179" i="2"/>
  <c r="W179" i="2"/>
  <c r="AA179" i="2"/>
  <c r="AE179" i="2"/>
  <c r="AI179" i="2"/>
  <c r="AM179" i="2"/>
  <c r="L179" i="2"/>
  <c r="L166" i="2" s="1"/>
  <c r="AB179" i="2"/>
  <c r="AB166" i="2" s="1"/>
  <c r="AN179" i="2"/>
  <c r="P179" i="2"/>
  <c r="P166" i="2" s="1"/>
  <c r="AF179" i="2"/>
  <c r="X179" i="2"/>
  <c r="T179" i="2"/>
  <c r="AJ179" i="2"/>
  <c r="AJ166" i="2" s="1"/>
  <c r="I177" i="2"/>
  <c r="I164" i="2" s="1"/>
  <c r="M177" i="2"/>
  <c r="M164" i="2" s="1"/>
  <c r="Q177" i="2"/>
  <c r="Q164" i="2" s="1"/>
  <c r="U177" i="2"/>
  <c r="U164" i="2" s="1"/>
  <c r="Y177" i="2"/>
  <c r="Y164" i="2" s="1"/>
  <c r="AC177" i="2"/>
  <c r="AC164" i="2" s="1"/>
  <c r="AG177" i="2"/>
  <c r="AG164" i="2" s="1"/>
  <c r="AK177" i="2"/>
  <c r="AK164" i="2" s="1"/>
  <c r="J177" i="2"/>
  <c r="N177" i="2"/>
  <c r="N164" i="2" s="1"/>
  <c r="R177" i="2"/>
  <c r="V177" i="2"/>
  <c r="V164" i="2" s="1"/>
  <c r="Z177" i="2"/>
  <c r="AD177" i="2"/>
  <c r="AD164" i="2" s="1"/>
  <c r="AH177" i="2"/>
  <c r="AL177" i="2"/>
  <c r="AL164" i="2" s="1"/>
  <c r="K177" i="2"/>
  <c r="O177" i="2"/>
  <c r="S177" i="2"/>
  <c r="W177" i="2"/>
  <c r="AA177" i="2"/>
  <c r="AE177" i="2"/>
  <c r="AI177" i="2"/>
  <c r="AM177" i="2"/>
  <c r="L177" i="2"/>
  <c r="L164" i="2" s="1"/>
  <c r="AB177" i="2"/>
  <c r="AB164" i="2" s="1"/>
  <c r="X177" i="2"/>
  <c r="X164" i="2" s="1"/>
  <c r="P177" i="2"/>
  <c r="P164" i="2" s="1"/>
  <c r="AF177" i="2"/>
  <c r="AN177" i="2"/>
  <c r="AN164" i="2" s="1"/>
  <c r="T177" i="2"/>
  <c r="AJ177" i="2"/>
  <c r="AJ164" i="2" s="1"/>
  <c r="J175" i="2"/>
  <c r="J162" i="2" s="1"/>
  <c r="N175" i="2"/>
  <c r="N162" i="2" s="1"/>
  <c r="R175" i="2"/>
  <c r="R162" i="2" s="1"/>
  <c r="V175" i="2"/>
  <c r="V162" i="2" s="1"/>
  <c r="Z175" i="2"/>
  <c r="Z162" i="2" s="1"/>
  <c r="AD175" i="2"/>
  <c r="AD162" i="2" s="1"/>
  <c r="AH175" i="2"/>
  <c r="AH162" i="2" s="1"/>
  <c r="AL175" i="2"/>
  <c r="AL162" i="2" s="1"/>
  <c r="K175" i="2"/>
  <c r="K162" i="2" s="1"/>
  <c r="O175" i="2"/>
  <c r="O162" i="2" s="1"/>
  <c r="S175" i="2"/>
  <c r="S162" i="2" s="1"/>
  <c r="W175" i="2"/>
  <c r="W162" i="2" s="1"/>
  <c r="AA175" i="2"/>
  <c r="AA162" i="2" s="1"/>
  <c r="AE175" i="2"/>
  <c r="AE162" i="2" s="1"/>
  <c r="AI175" i="2"/>
  <c r="AI162" i="2" s="1"/>
  <c r="AM175" i="2"/>
  <c r="L175" i="2"/>
  <c r="P175" i="2"/>
  <c r="T175" i="2"/>
  <c r="X175" i="2"/>
  <c r="AB175" i="2"/>
  <c r="AF175" i="2"/>
  <c r="AJ175" i="2"/>
  <c r="AN175" i="2"/>
  <c r="M175" i="2"/>
  <c r="AC175" i="2"/>
  <c r="Y175" i="2"/>
  <c r="Y162" i="2" s="1"/>
  <c r="Q175" i="2"/>
  <c r="AG175" i="2"/>
  <c r="AG162" i="2" s="1"/>
  <c r="I175" i="2"/>
  <c r="U175" i="2"/>
  <c r="AK175" i="2"/>
  <c r="AK162" i="2" s="1"/>
  <c r="I181" i="2"/>
  <c r="I168" i="2" s="1"/>
  <c r="M181" i="2"/>
  <c r="M168" i="2" s="1"/>
  <c r="Q181" i="2"/>
  <c r="Q168" i="2" s="1"/>
  <c r="U181" i="2"/>
  <c r="U168" i="2" s="1"/>
  <c r="Y181" i="2"/>
  <c r="Y168" i="2" s="1"/>
  <c r="AC181" i="2"/>
  <c r="AC168" i="2" s="1"/>
  <c r="AG181" i="2"/>
  <c r="AG168" i="2" s="1"/>
  <c r="AK181" i="2"/>
  <c r="AK168" i="2" s="1"/>
  <c r="J181" i="2"/>
  <c r="N181" i="2"/>
  <c r="N168" i="2" s="1"/>
  <c r="R181" i="2"/>
  <c r="V181" i="2"/>
  <c r="V168" i="2" s="1"/>
  <c r="Z181" i="2"/>
  <c r="AD181" i="2"/>
  <c r="AH181" i="2"/>
  <c r="AL181" i="2"/>
  <c r="AL168" i="2" s="1"/>
  <c r="K181" i="2"/>
  <c r="K168" i="2" s="1"/>
  <c r="O181" i="2"/>
  <c r="S181" i="2"/>
  <c r="W181" i="2"/>
  <c r="AA181" i="2"/>
  <c r="AA168" i="2" s="1"/>
  <c r="AE181" i="2"/>
  <c r="AI181" i="2"/>
  <c r="AM181" i="2"/>
  <c r="L181" i="2"/>
  <c r="AB181" i="2"/>
  <c r="AB168" i="2" s="1"/>
  <c r="X181" i="2"/>
  <c r="P181" i="2"/>
  <c r="AF181" i="2"/>
  <c r="T181" i="2"/>
  <c r="T168" i="2" s="1"/>
  <c r="AJ181" i="2"/>
  <c r="AJ168" i="2" s="1"/>
  <c r="AN181" i="2"/>
  <c r="L99" i="2"/>
  <c r="P99" i="2"/>
  <c r="T99" i="2"/>
  <c r="X99" i="2"/>
  <c r="AB99" i="2"/>
  <c r="AF99" i="2"/>
  <c r="AJ99" i="2"/>
  <c r="AN99" i="2"/>
  <c r="I99" i="2"/>
  <c r="M99" i="2"/>
  <c r="Q99" i="2"/>
  <c r="U99" i="2"/>
  <c r="Y99" i="2"/>
  <c r="AC99" i="2"/>
  <c r="AG99" i="2"/>
  <c r="AK99" i="2"/>
  <c r="J99" i="2"/>
  <c r="N99" i="2"/>
  <c r="R99" i="2"/>
  <c r="V99" i="2"/>
  <c r="Z99" i="2"/>
  <c r="AD99" i="2"/>
  <c r="AH99" i="2"/>
  <c r="AL99" i="2"/>
  <c r="O99" i="2"/>
  <c r="AE99" i="2"/>
  <c r="S99" i="2"/>
  <c r="AI99" i="2"/>
  <c r="K99" i="2"/>
  <c r="W99" i="2"/>
  <c r="AM99" i="2"/>
  <c r="AA99" i="2"/>
  <c r="I94" i="2"/>
  <c r="M94" i="2"/>
  <c r="Q94" i="2"/>
  <c r="U94" i="2"/>
  <c r="Y94" i="2"/>
  <c r="AC94" i="2"/>
  <c r="AG94" i="2"/>
  <c r="AK94" i="2"/>
  <c r="J94" i="2"/>
  <c r="N94" i="2"/>
  <c r="R94" i="2"/>
  <c r="V94" i="2"/>
  <c r="Z94" i="2"/>
  <c r="AD94" i="2"/>
  <c r="AH94" i="2"/>
  <c r="AL94" i="2"/>
  <c r="K94" i="2"/>
  <c r="O94" i="2"/>
  <c r="S94" i="2"/>
  <c r="W94" i="2"/>
  <c r="AA94" i="2"/>
  <c r="AE94" i="2"/>
  <c r="AI94" i="2"/>
  <c r="AM94" i="2"/>
  <c r="P94" i="2"/>
  <c r="AF94" i="2"/>
  <c r="T94" i="2"/>
  <c r="AJ94" i="2"/>
  <c r="AB94" i="2"/>
  <c r="X94" i="2"/>
  <c r="AN94" i="2"/>
  <c r="L94" i="2"/>
  <c r="L112" i="2"/>
  <c r="P112" i="2"/>
  <c r="T112" i="2"/>
  <c r="X112" i="2"/>
  <c r="AB112" i="2"/>
  <c r="AF112" i="2"/>
  <c r="AJ112" i="2"/>
  <c r="AN112" i="2"/>
  <c r="I112" i="2"/>
  <c r="M112" i="2"/>
  <c r="Q112" i="2"/>
  <c r="U112" i="2"/>
  <c r="Y112" i="2"/>
  <c r="AC112" i="2"/>
  <c r="AG112" i="2"/>
  <c r="AK112" i="2"/>
  <c r="J112" i="2"/>
  <c r="N112" i="2"/>
  <c r="R112" i="2"/>
  <c r="V112" i="2"/>
  <c r="Z112" i="2"/>
  <c r="AD112" i="2"/>
  <c r="AH112" i="2"/>
  <c r="AL112" i="2"/>
  <c r="K112" i="2"/>
  <c r="AA112" i="2"/>
  <c r="W112" i="2"/>
  <c r="O112" i="2"/>
  <c r="AE112" i="2"/>
  <c r="S112" i="2"/>
  <c r="AI112" i="2"/>
  <c r="AM112" i="2"/>
  <c r="I137" i="2"/>
  <c r="M137" i="2"/>
  <c r="Q137" i="2"/>
  <c r="U137" i="2"/>
  <c r="Y137" i="2"/>
  <c r="AC137" i="2"/>
  <c r="AG137" i="2"/>
  <c r="AK137" i="2"/>
  <c r="J137" i="2"/>
  <c r="K137" i="2"/>
  <c r="O137" i="2"/>
  <c r="S137" i="2"/>
  <c r="W137" i="2"/>
  <c r="AA137" i="2"/>
  <c r="AE137" i="2"/>
  <c r="AI137" i="2"/>
  <c r="AM137" i="2"/>
  <c r="L137" i="2"/>
  <c r="T137" i="2"/>
  <c r="AB137" i="2"/>
  <c r="AJ137" i="2"/>
  <c r="N137" i="2"/>
  <c r="V137" i="2"/>
  <c r="AD137" i="2"/>
  <c r="AL137" i="2"/>
  <c r="P137" i="2"/>
  <c r="X137" i="2"/>
  <c r="AF137" i="2"/>
  <c r="AN137" i="2"/>
  <c r="R137" i="2"/>
  <c r="Z137" i="2"/>
  <c r="AH137" i="2"/>
  <c r="K128" i="2"/>
  <c r="O128" i="2"/>
  <c r="S128" i="2"/>
  <c r="W128" i="2"/>
  <c r="AA128" i="2"/>
  <c r="AE128" i="2"/>
  <c r="AI128" i="2"/>
  <c r="AM128" i="2"/>
  <c r="L128" i="2"/>
  <c r="P128" i="2"/>
  <c r="T128" i="2"/>
  <c r="X128" i="2"/>
  <c r="AB128" i="2"/>
  <c r="AF128" i="2"/>
  <c r="AJ128" i="2"/>
  <c r="AN128" i="2"/>
  <c r="I128" i="2"/>
  <c r="M128" i="2"/>
  <c r="Q128" i="2"/>
  <c r="U128" i="2"/>
  <c r="Y128" i="2"/>
  <c r="AC128" i="2"/>
  <c r="AG128" i="2"/>
  <c r="AK128" i="2"/>
  <c r="J128" i="2"/>
  <c r="Z128" i="2"/>
  <c r="N128" i="2"/>
  <c r="AD128" i="2"/>
  <c r="AL128" i="2"/>
  <c r="R128" i="2"/>
  <c r="AH128" i="2"/>
  <c r="V128" i="2"/>
  <c r="L140" i="2"/>
  <c r="P140" i="2"/>
  <c r="T140" i="2"/>
  <c r="X140" i="2"/>
  <c r="AB140" i="2"/>
  <c r="AF140" i="2"/>
  <c r="AJ140" i="2"/>
  <c r="AN140" i="2"/>
  <c r="I140" i="2"/>
  <c r="M140" i="2"/>
  <c r="Q140" i="2"/>
  <c r="U140" i="2"/>
  <c r="Y140" i="2"/>
  <c r="AC140" i="2"/>
  <c r="AG140" i="2"/>
  <c r="AK140" i="2"/>
  <c r="J140" i="2"/>
  <c r="N140" i="2"/>
  <c r="R140" i="2"/>
  <c r="V140" i="2"/>
  <c r="Z140" i="2"/>
  <c r="AD140" i="2"/>
  <c r="AH140" i="2"/>
  <c r="AL140" i="2"/>
  <c r="W140" i="2"/>
  <c r="AM140" i="2"/>
  <c r="K140" i="2"/>
  <c r="AA140" i="2"/>
  <c r="O140" i="2"/>
  <c r="AE140" i="2"/>
  <c r="AI140" i="2"/>
  <c r="S140" i="2"/>
  <c r="M135" i="2"/>
  <c r="Q135" i="2"/>
  <c r="U135" i="2"/>
  <c r="Y135" i="2"/>
  <c r="AC135" i="2"/>
  <c r="AG135" i="2"/>
  <c r="AK135" i="2"/>
  <c r="I135" i="2"/>
  <c r="J135" i="2"/>
  <c r="N135" i="2"/>
  <c r="R135" i="2"/>
  <c r="V135" i="2"/>
  <c r="Z135" i="2"/>
  <c r="AD135" i="2"/>
  <c r="AH135" i="2"/>
  <c r="AL135" i="2"/>
  <c r="K135" i="2"/>
  <c r="O135" i="2"/>
  <c r="S135" i="2"/>
  <c r="W135" i="2"/>
  <c r="AA135" i="2"/>
  <c r="AE135" i="2"/>
  <c r="AI135" i="2"/>
  <c r="AM135" i="2"/>
  <c r="X135" i="2"/>
  <c r="AN135" i="2"/>
  <c r="L135" i="2"/>
  <c r="AB135" i="2"/>
  <c r="P135" i="2"/>
  <c r="AF135" i="2"/>
  <c r="AJ135" i="2"/>
  <c r="T135" i="2"/>
  <c r="L95" i="2"/>
  <c r="P95" i="2"/>
  <c r="T95" i="2"/>
  <c r="X95" i="2"/>
  <c r="AB95" i="2"/>
  <c r="AF95" i="2"/>
  <c r="AJ95" i="2"/>
  <c r="AN95" i="2"/>
  <c r="K95" i="2"/>
  <c r="S95" i="2"/>
  <c r="AE95" i="2"/>
  <c r="I95" i="2"/>
  <c r="M95" i="2"/>
  <c r="Q95" i="2"/>
  <c r="U95" i="2"/>
  <c r="Y95" i="2"/>
  <c r="AC95" i="2"/>
  <c r="AG95" i="2"/>
  <c r="AK95" i="2"/>
  <c r="O95" i="2"/>
  <c r="AA95" i="2"/>
  <c r="AM95" i="2"/>
  <c r="J95" i="2"/>
  <c r="N95" i="2"/>
  <c r="R95" i="2"/>
  <c r="V95" i="2"/>
  <c r="Z95" i="2"/>
  <c r="AD95" i="2"/>
  <c r="AH95" i="2"/>
  <c r="AL95" i="2"/>
  <c r="W95" i="2"/>
  <c r="AI95" i="2"/>
  <c r="L115" i="2"/>
  <c r="P115" i="2"/>
  <c r="T115" i="2"/>
  <c r="X115" i="2"/>
  <c r="AB115" i="2"/>
  <c r="AF115" i="2"/>
  <c r="AJ115" i="2"/>
  <c r="AN115" i="2"/>
  <c r="I115" i="2"/>
  <c r="M115" i="2"/>
  <c r="Q115" i="2"/>
  <c r="U115" i="2"/>
  <c r="Y115" i="2"/>
  <c r="AC115" i="2"/>
  <c r="AG115" i="2"/>
  <c r="J115" i="2"/>
  <c r="K115" i="2"/>
  <c r="S115" i="2"/>
  <c r="AA115" i="2"/>
  <c r="AI115" i="2"/>
  <c r="R115" i="2"/>
  <c r="AM115" i="2"/>
  <c r="N115" i="2"/>
  <c r="V115" i="2"/>
  <c r="AD115" i="2"/>
  <c r="AK115" i="2"/>
  <c r="AH115" i="2"/>
  <c r="O115" i="2"/>
  <c r="W115" i="2"/>
  <c r="AE115" i="2"/>
  <c r="AL115" i="2"/>
  <c r="Z115" i="2"/>
  <c r="L114" i="2"/>
  <c r="P114" i="2"/>
  <c r="T114" i="2"/>
  <c r="X114" i="2"/>
  <c r="AB114" i="2"/>
  <c r="AF114" i="2"/>
  <c r="AJ114" i="2"/>
  <c r="AN114" i="2"/>
  <c r="I114" i="2"/>
  <c r="M114" i="2"/>
  <c r="Q114" i="2"/>
  <c r="U114" i="2"/>
  <c r="Y114" i="2"/>
  <c r="AC114" i="2"/>
  <c r="AG114" i="2"/>
  <c r="AK114" i="2"/>
  <c r="J114" i="2"/>
  <c r="N114" i="2"/>
  <c r="R114" i="2"/>
  <c r="V114" i="2"/>
  <c r="Z114" i="2"/>
  <c r="AD114" i="2"/>
  <c r="AH114" i="2"/>
  <c r="AL114" i="2"/>
  <c r="K114" i="2"/>
  <c r="AA114" i="2"/>
  <c r="O114" i="2"/>
  <c r="AE114" i="2"/>
  <c r="AM114" i="2"/>
  <c r="S114" i="2"/>
  <c r="AI114" i="2"/>
  <c r="W114" i="2"/>
  <c r="L127" i="2"/>
  <c r="P127" i="2"/>
  <c r="T127" i="2"/>
  <c r="X127" i="2"/>
  <c r="K127" i="2"/>
  <c r="Q127" i="2"/>
  <c r="V127" i="2"/>
  <c r="AA127" i="2"/>
  <c r="AE127" i="2"/>
  <c r="AI127" i="2"/>
  <c r="AM127" i="2"/>
  <c r="M127" i="2"/>
  <c r="R127" i="2"/>
  <c r="W127" i="2"/>
  <c r="AB127" i="2"/>
  <c r="AF127" i="2"/>
  <c r="AJ127" i="2"/>
  <c r="AN127" i="2"/>
  <c r="I127" i="2"/>
  <c r="N127" i="2"/>
  <c r="S127" i="2"/>
  <c r="Y127" i="2"/>
  <c r="AC127" i="2"/>
  <c r="AG127" i="2"/>
  <c r="AK127" i="2"/>
  <c r="Z127" i="2"/>
  <c r="AL127" i="2"/>
  <c r="J127" i="2"/>
  <c r="AD127" i="2"/>
  <c r="U127" i="2"/>
  <c r="O127" i="2"/>
  <c r="AH127" i="2"/>
  <c r="I136" i="2"/>
  <c r="M136" i="2"/>
  <c r="Q136" i="2"/>
  <c r="U136" i="2"/>
  <c r="Y136" i="2"/>
  <c r="AC136" i="2"/>
  <c r="AG136" i="2"/>
  <c r="AK136" i="2"/>
  <c r="J136" i="2"/>
  <c r="N136" i="2"/>
  <c r="R136" i="2"/>
  <c r="V136" i="2"/>
  <c r="Z136" i="2"/>
  <c r="AD136" i="2"/>
  <c r="AH136" i="2"/>
  <c r="AL136" i="2"/>
  <c r="K136" i="2"/>
  <c r="O136" i="2"/>
  <c r="S136" i="2"/>
  <c r="W136" i="2"/>
  <c r="AA136" i="2"/>
  <c r="AE136" i="2"/>
  <c r="AI136" i="2"/>
  <c r="AM136" i="2"/>
  <c r="L136" i="2"/>
  <c r="AB136" i="2"/>
  <c r="P136" i="2"/>
  <c r="AF136" i="2"/>
  <c r="T136" i="2"/>
  <c r="AJ136" i="2"/>
  <c r="X136" i="2"/>
  <c r="AN136" i="2"/>
  <c r="I153" i="2"/>
  <c r="M153" i="2"/>
  <c r="Q153" i="2"/>
  <c r="U153" i="2"/>
  <c r="Y153" i="2"/>
  <c r="AC153" i="2"/>
  <c r="AG153" i="2"/>
  <c r="AK153" i="2"/>
  <c r="J153" i="2"/>
  <c r="N153" i="2"/>
  <c r="R153" i="2"/>
  <c r="V153" i="2"/>
  <c r="Z153" i="2"/>
  <c r="AD153" i="2"/>
  <c r="AH153" i="2"/>
  <c r="AL153" i="2"/>
  <c r="K153" i="2"/>
  <c r="O153" i="2"/>
  <c r="S153" i="2"/>
  <c r="W153" i="2"/>
  <c r="AA153" i="2"/>
  <c r="AE153" i="2"/>
  <c r="AI153" i="2"/>
  <c r="AM153" i="2"/>
  <c r="L153" i="2"/>
  <c r="AB153" i="2"/>
  <c r="P153" i="2"/>
  <c r="AF153" i="2"/>
  <c r="T153" i="2"/>
  <c r="AJ153" i="2"/>
  <c r="X153" i="2"/>
  <c r="AN153" i="2"/>
  <c r="L125" i="2"/>
  <c r="P125" i="2"/>
  <c r="T125" i="2"/>
  <c r="X125" i="2"/>
  <c r="AB125" i="2"/>
  <c r="AF125" i="2"/>
  <c r="AJ125" i="2"/>
  <c r="AN125" i="2"/>
  <c r="I125" i="2"/>
  <c r="M125" i="2"/>
  <c r="Q125" i="2"/>
  <c r="U125" i="2"/>
  <c r="Y125" i="2"/>
  <c r="AC125" i="2"/>
  <c r="AG125" i="2"/>
  <c r="AK125" i="2"/>
  <c r="J125" i="2"/>
  <c r="N125" i="2"/>
  <c r="R125" i="2"/>
  <c r="V125" i="2"/>
  <c r="Z125" i="2"/>
  <c r="AD125" i="2"/>
  <c r="AH125" i="2"/>
  <c r="AL125" i="2"/>
  <c r="W125" i="2"/>
  <c r="AM125" i="2"/>
  <c r="K125" i="2"/>
  <c r="AA125" i="2"/>
  <c r="O125" i="2"/>
  <c r="AE125" i="2"/>
  <c r="S125" i="2"/>
  <c r="AI125" i="2"/>
  <c r="L97" i="2"/>
  <c r="P97" i="2"/>
  <c r="T97" i="2"/>
  <c r="X97" i="2"/>
  <c r="AB97" i="2"/>
  <c r="AF97" i="2"/>
  <c r="AJ97" i="2"/>
  <c r="AN97" i="2"/>
  <c r="S97" i="2"/>
  <c r="I97" i="2"/>
  <c r="M97" i="2"/>
  <c r="Q97" i="2"/>
  <c r="U97" i="2"/>
  <c r="Y97" i="2"/>
  <c r="AC97" i="2"/>
  <c r="AG97" i="2"/>
  <c r="AK97" i="2"/>
  <c r="K97" i="2"/>
  <c r="W97" i="2"/>
  <c r="J97" i="2"/>
  <c r="N97" i="2"/>
  <c r="R97" i="2"/>
  <c r="V97" i="2"/>
  <c r="Z97" i="2"/>
  <c r="AD97" i="2"/>
  <c r="AH97" i="2"/>
  <c r="AL97" i="2"/>
  <c r="O97" i="2"/>
  <c r="AA97" i="2"/>
  <c r="AE97" i="2"/>
  <c r="AI97" i="2"/>
  <c r="AM97" i="2"/>
  <c r="L111" i="2"/>
  <c r="P111" i="2"/>
  <c r="T111" i="2"/>
  <c r="X111" i="2"/>
  <c r="AB111" i="2"/>
  <c r="AF111" i="2"/>
  <c r="AJ111" i="2"/>
  <c r="AN111" i="2"/>
  <c r="I111" i="2"/>
  <c r="M111" i="2"/>
  <c r="Q111" i="2"/>
  <c r="U111" i="2"/>
  <c r="Y111" i="2"/>
  <c r="AC111" i="2"/>
  <c r="AG111" i="2"/>
  <c r="AK111" i="2"/>
  <c r="J111" i="2"/>
  <c r="N111" i="2"/>
  <c r="R111" i="2"/>
  <c r="V111" i="2"/>
  <c r="Z111" i="2"/>
  <c r="AD111" i="2"/>
  <c r="AH111" i="2"/>
  <c r="AL111" i="2"/>
  <c r="K111" i="2"/>
  <c r="AA111" i="2"/>
  <c r="O111" i="2"/>
  <c r="AE111" i="2"/>
  <c r="AM111" i="2"/>
  <c r="S111" i="2"/>
  <c r="AI111" i="2"/>
  <c r="W111" i="2"/>
  <c r="L110" i="2"/>
  <c r="P110" i="2"/>
  <c r="T110" i="2"/>
  <c r="X110" i="2"/>
  <c r="AB110" i="2"/>
  <c r="AF110" i="2"/>
  <c r="AJ110" i="2"/>
  <c r="AN110" i="2"/>
  <c r="I110" i="2"/>
  <c r="M110" i="2"/>
  <c r="Q110" i="2"/>
  <c r="U110" i="2"/>
  <c r="Y110" i="2"/>
  <c r="AC110" i="2"/>
  <c r="AG110" i="2"/>
  <c r="AK110" i="2"/>
  <c r="J110" i="2"/>
  <c r="N110" i="2"/>
  <c r="R110" i="2"/>
  <c r="V110" i="2"/>
  <c r="Z110" i="2"/>
  <c r="AD110" i="2"/>
  <c r="AH110" i="2"/>
  <c r="AL110" i="2"/>
  <c r="K110" i="2"/>
  <c r="AA110" i="2"/>
  <c r="AM110" i="2"/>
  <c r="O110" i="2"/>
  <c r="AE110" i="2"/>
  <c r="W110" i="2"/>
  <c r="S110" i="2"/>
  <c r="AI110" i="2"/>
  <c r="I151" i="2"/>
  <c r="M151" i="2"/>
  <c r="Q151" i="2"/>
  <c r="U151" i="2"/>
  <c r="Y151" i="2"/>
  <c r="AC151" i="2"/>
  <c r="AG151" i="2"/>
  <c r="AK151" i="2"/>
  <c r="J151" i="2"/>
  <c r="N151" i="2"/>
  <c r="R151" i="2"/>
  <c r="V151" i="2"/>
  <c r="Z151" i="2"/>
  <c r="AD151" i="2"/>
  <c r="AH151" i="2"/>
  <c r="AL151" i="2"/>
  <c r="K151" i="2"/>
  <c r="O151" i="2"/>
  <c r="S151" i="2"/>
  <c r="W151" i="2"/>
  <c r="AA151" i="2"/>
  <c r="AE151" i="2"/>
  <c r="AI151" i="2"/>
  <c r="AM151" i="2"/>
  <c r="L151" i="2"/>
  <c r="AB151" i="2"/>
  <c r="P151" i="2"/>
  <c r="AF151" i="2"/>
  <c r="T151" i="2"/>
  <c r="AJ151" i="2"/>
  <c r="X151" i="2"/>
  <c r="AN151" i="2"/>
  <c r="L123" i="2"/>
  <c r="P123" i="2"/>
  <c r="T123" i="2"/>
  <c r="X123" i="2"/>
  <c r="AB123" i="2"/>
  <c r="AF123" i="2"/>
  <c r="AJ123" i="2"/>
  <c r="AN123" i="2"/>
  <c r="I123" i="2"/>
  <c r="M123" i="2"/>
  <c r="Q123" i="2"/>
  <c r="U123" i="2"/>
  <c r="Y123" i="2"/>
  <c r="AC123" i="2"/>
  <c r="AG123" i="2"/>
  <c r="AK123" i="2"/>
  <c r="J123" i="2"/>
  <c r="N123" i="2"/>
  <c r="R123" i="2"/>
  <c r="V123" i="2"/>
  <c r="Z123" i="2"/>
  <c r="AD123" i="2"/>
  <c r="AH123" i="2"/>
  <c r="AL123" i="2"/>
  <c r="W123" i="2"/>
  <c r="AM123" i="2"/>
  <c r="K123" i="2"/>
  <c r="AA123" i="2"/>
  <c r="O123" i="2"/>
  <c r="AE123" i="2"/>
  <c r="S123" i="2"/>
  <c r="AI123" i="2"/>
  <c r="I152" i="2"/>
  <c r="M152" i="2"/>
  <c r="Q152" i="2"/>
  <c r="U152" i="2"/>
  <c r="Y152" i="2"/>
  <c r="AC152" i="2"/>
  <c r="AG152" i="2"/>
  <c r="AK152" i="2"/>
  <c r="J152" i="2"/>
  <c r="N152" i="2"/>
  <c r="R152" i="2"/>
  <c r="V152" i="2"/>
  <c r="Z152" i="2"/>
  <c r="AD152" i="2"/>
  <c r="AH152" i="2"/>
  <c r="AL152" i="2"/>
  <c r="K152" i="2"/>
  <c r="O152" i="2"/>
  <c r="S152" i="2"/>
  <c r="W152" i="2"/>
  <c r="AA152" i="2"/>
  <c r="AE152" i="2"/>
  <c r="AI152" i="2"/>
  <c r="AM152" i="2"/>
  <c r="L152" i="2"/>
  <c r="AB152" i="2"/>
  <c r="P152" i="2"/>
  <c r="AF152" i="2"/>
  <c r="T152" i="2"/>
  <c r="AJ152" i="2"/>
  <c r="X152" i="2"/>
  <c r="AN152" i="2"/>
  <c r="I154" i="2"/>
  <c r="M154" i="2"/>
  <c r="Q154" i="2"/>
  <c r="U154" i="2"/>
  <c r="Y154" i="2"/>
  <c r="AC154" i="2"/>
  <c r="AG154" i="2"/>
  <c r="AK154" i="2"/>
  <c r="J154" i="2"/>
  <c r="N154" i="2"/>
  <c r="R154" i="2"/>
  <c r="V154" i="2"/>
  <c r="Z154" i="2"/>
  <c r="AD154" i="2"/>
  <c r="AH154" i="2"/>
  <c r="AL154" i="2"/>
  <c r="K154" i="2"/>
  <c r="O154" i="2"/>
  <c r="S154" i="2"/>
  <c r="W154" i="2"/>
  <c r="AA154" i="2"/>
  <c r="AE154" i="2"/>
  <c r="AI154" i="2"/>
  <c r="AM154" i="2"/>
  <c r="L154" i="2"/>
  <c r="AB154" i="2"/>
  <c r="P154" i="2"/>
  <c r="AF154" i="2"/>
  <c r="T154" i="2"/>
  <c r="AJ154" i="2"/>
  <c r="X154" i="2"/>
  <c r="AN154" i="2"/>
  <c r="L126" i="2"/>
  <c r="P126" i="2"/>
  <c r="T126" i="2"/>
  <c r="X126" i="2"/>
  <c r="AB126" i="2"/>
  <c r="AF126" i="2"/>
  <c r="AJ126" i="2"/>
  <c r="AN126" i="2"/>
  <c r="I126" i="2"/>
  <c r="M126" i="2"/>
  <c r="Q126" i="2"/>
  <c r="U126" i="2"/>
  <c r="Y126" i="2"/>
  <c r="AC126" i="2"/>
  <c r="AG126" i="2"/>
  <c r="AK126" i="2"/>
  <c r="J126" i="2"/>
  <c r="N126" i="2"/>
  <c r="R126" i="2"/>
  <c r="V126" i="2"/>
  <c r="Z126" i="2"/>
  <c r="AD126" i="2"/>
  <c r="AH126" i="2"/>
  <c r="W126" i="2"/>
  <c r="AL126" i="2"/>
  <c r="K126" i="2"/>
  <c r="AA126" i="2"/>
  <c r="AM126" i="2"/>
  <c r="O126" i="2"/>
  <c r="AE126" i="2"/>
  <c r="AI126" i="2"/>
  <c r="S126" i="2"/>
  <c r="J148" i="2"/>
  <c r="N148" i="2"/>
  <c r="R148" i="2"/>
  <c r="V148" i="2"/>
  <c r="Z148" i="2"/>
  <c r="AD148" i="2"/>
  <c r="AH148" i="2"/>
  <c r="AL148" i="2"/>
  <c r="K148" i="2"/>
  <c r="O148" i="2"/>
  <c r="S148" i="2"/>
  <c r="W148" i="2"/>
  <c r="AA148" i="2"/>
  <c r="AE148" i="2"/>
  <c r="AI148" i="2"/>
  <c r="AM148" i="2"/>
  <c r="L148" i="2"/>
  <c r="P148" i="2"/>
  <c r="T148" i="2"/>
  <c r="X148" i="2"/>
  <c r="AB148" i="2"/>
  <c r="AF148" i="2"/>
  <c r="AJ148" i="2"/>
  <c r="AN148" i="2"/>
  <c r="M148" i="2"/>
  <c r="AC148" i="2"/>
  <c r="Q148" i="2"/>
  <c r="AG148" i="2"/>
  <c r="U148" i="2"/>
  <c r="AK148" i="2"/>
  <c r="Y148" i="2"/>
  <c r="I148" i="2"/>
  <c r="I149" i="2"/>
  <c r="M149" i="2"/>
  <c r="Q149" i="2"/>
  <c r="U149" i="2"/>
  <c r="Y149" i="2"/>
  <c r="AC149" i="2"/>
  <c r="AG149" i="2"/>
  <c r="AK149" i="2"/>
  <c r="J149" i="2"/>
  <c r="N149" i="2"/>
  <c r="R149" i="2"/>
  <c r="V149" i="2"/>
  <c r="Z149" i="2"/>
  <c r="AD149" i="2"/>
  <c r="AH149" i="2"/>
  <c r="AL149" i="2"/>
  <c r="K149" i="2"/>
  <c r="O149" i="2"/>
  <c r="S149" i="2"/>
  <c r="W149" i="2"/>
  <c r="AA149" i="2"/>
  <c r="AE149" i="2"/>
  <c r="AI149" i="2"/>
  <c r="AM149" i="2"/>
  <c r="L149" i="2"/>
  <c r="AB149" i="2"/>
  <c r="P149" i="2"/>
  <c r="AF149" i="2"/>
  <c r="T149" i="2"/>
  <c r="AJ149" i="2"/>
  <c r="X149" i="2"/>
  <c r="AN149" i="2"/>
  <c r="L96" i="2"/>
  <c r="P96" i="2"/>
  <c r="T96" i="2"/>
  <c r="X96" i="2"/>
  <c r="AB96" i="2"/>
  <c r="AF96" i="2"/>
  <c r="AJ96" i="2"/>
  <c r="AN96" i="2"/>
  <c r="K96" i="2"/>
  <c r="W96" i="2"/>
  <c r="AE96" i="2"/>
  <c r="AM96" i="2"/>
  <c r="I96" i="2"/>
  <c r="M96" i="2"/>
  <c r="Q96" i="2"/>
  <c r="U96" i="2"/>
  <c r="Y96" i="2"/>
  <c r="AC96" i="2"/>
  <c r="AG96" i="2"/>
  <c r="AK96" i="2"/>
  <c r="S96" i="2"/>
  <c r="AA96" i="2"/>
  <c r="J96" i="2"/>
  <c r="N96" i="2"/>
  <c r="R96" i="2"/>
  <c r="V96" i="2"/>
  <c r="Z96" i="2"/>
  <c r="AD96" i="2"/>
  <c r="AH96" i="2"/>
  <c r="AL96" i="2"/>
  <c r="O96" i="2"/>
  <c r="AI96" i="2"/>
  <c r="L98" i="2"/>
  <c r="P98" i="2"/>
  <c r="T98" i="2"/>
  <c r="X98" i="2"/>
  <c r="AB98" i="2"/>
  <c r="AF98" i="2"/>
  <c r="AJ98" i="2"/>
  <c r="AN98" i="2"/>
  <c r="I98" i="2"/>
  <c r="M98" i="2"/>
  <c r="Q98" i="2"/>
  <c r="U98" i="2"/>
  <c r="Y98" i="2"/>
  <c r="AC98" i="2"/>
  <c r="AG98" i="2"/>
  <c r="AK98" i="2"/>
  <c r="J98" i="2"/>
  <c r="N98" i="2"/>
  <c r="R98" i="2"/>
  <c r="V98" i="2"/>
  <c r="Z98" i="2"/>
  <c r="AD98" i="2"/>
  <c r="AH98" i="2"/>
  <c r="AL98" i="2"/>
  <c r="O98" i="2"/>
  <c r="AE98" i="2"/>
  <c r="K98" i="2"/>
  <c r="S98" i="2"/>
  <c r="AI98" i="2"/>
  <c r="W98" i="2"/>
  <c r="AM98" i="2"/>
  <c r="AA98" i="2"/>
  <c r="L113" i="2"/>
  <c r="P113" i="2"/>
  <c r="T113" i="2"/>
  <c r="X113" i="2"/>
  <c r="AB113" i="2"/>
  <c r="AF113" i="2"/>
  <c r="AJ113" i="2"/>
  <c r="AN113" i="2"/>
  <c r="I113" i="2"/>
  <c r="M113" i="2"/>
  <c r="Q113" i="2"/>
  <c r="U113" i="2"/>
  <c r="Y113" i="2"/>
  <c r="AC113" i="2"/>
  <c r="AG113" i="2"/>
  <c r="AK113" i="2"/>
  <c r="J113" i="2"/>
  <c r="N113" i="2"/>
  <c r="R113" i="2"/>
  <c r="V113" i="2"/>
  <c r="Z113" i="2"/>
  <c r="AD113" i="2"/>
  <c r="AH113" i="2"/>
  <c r="AL113" i="2"/>
  <c r="K113" i="2"/>
  <c r="AA113" i="2"/>
  <c r="AM113" i="2"/>
  <c r="O113" i="2"/>
  <c r="AE113" i="2"/>
  <c r="W113" i="2"/>
  <c r="S113" i="2"/>
  <c r="AI113" i="2"/>
  <c r="M109" i="2"/>
  <c r="Q109" i="2"/>
  <c r="U109" i="2"/>
  <c r="Y109" i="2"/>
  <c r="AC109" i="2"/>
  <c r="J109" i="2"/>
  <c r="O109" i="2"/>
  <c r="T109" i="2"/>
  <c r="Z109" i="2"/>
  <c r="AE109" i="2"/>
  <c r="AI109" i="2"/>
  <c r="AM109" i="2"/>
  <c r="S109" i="2"/>
  <c r="AH109" i="2"/>
  <c r="K109" i="2"/>
  <c r="P109" i="2"/>
  <c r="V109" i="2"/>
  <c r="AA109" i="2"/>
  <c r="AF109" i="2"/>
  <c r="AJ109" i="2"/>
  <c r="AN109" i="2"/>
  <c r="X109" i="2"/>
  <c r="AL109" i="2"/>
  <c r="L109" i="2"/>
  <c r="R109" i="2"/>
  <c r="W109" i="2"/>
  <c r="AB109" i="2"/>
  <c r="AG109" i="2"/>
  <c r="AK109" i="2"/>
  <c r="N109" i="2"/>
  <c r="AD109" i="2"/>
  <c r="I109" i="2"/>
  <c r="L141" i="2"/>
  <c r="P141" i="2"/>
  <c r="T141" i="2"/>
  <c r="X141" i="2"/>
  <c r="AB141" i="2"/>
  <c r="AF141" i="2"/>
  <c r="AJ141" i="2"/>
  <c r="AN141" i="2"/>
  <c r="I141" i="2"/>
  <c r="M141" i="2"/>
  <c r="Q141" i="2"/>
  <c r="U141" i="2"/>
  <c r="Y141" i="2"/>
  <c r="AC141" i="2"/>
  <c r="AG141" i="2"/>
  <c r="AK141" i="2"/>
  <c r="J141" i="2"/>
  <c r="N141" i="2"/>
  <c r="R141" i="2"/>
  <c r="V141" i="2"/>
  <c r="Z141" i="2"/>
  <c r="AD141" i="2"/>
  <c r="AH141" i="2"/>
  <c r="AL141" i="2"/>
  <c r="W141" i="2"/>
  <c r="AM141" i="2"/>
  <c r="K141" i="2"/>
  <c r="AA141" i="2"/>
  <c r="O141" i="2"/>
  <c r="AE141" i="2"/>
  <c r="S141" i="2"/>
  <c r="AI141" i="2"/>
  <c r="I138" i="2"/>
  <c r="M138" i="2"/>
  <c r="Q138" i="2"/>
  <c r="U138" i="2"/>
  <c r="Y138" i="2"/>
  <c r="AC138" i="2"/>
  <c r="AG138" i="2"/>
  <c r="AK138" i="2"/>
  <c r="K138" i="2"/>
  <c r="O138" i="2"/>
  <c r="S138" i="2"/>
  <c r="W138" i="2"/>
  <c r="AA138" i="2"/>
  <c r="AE138" i="2"/>
  <c r="AI138" i="2"/>
  <c r="AM138" i="2"/>
  <c r="L138" i="2"/>
  <c r="T138" i="2"/>
  <c r="AB138" i="2"/>
  <c r="AJ138" i="2"/>
  <c r="N138" i="2"/>
  <c r="V138" i="2"/>
  <c r="AD138" i="2"/>
  <c r="AL138" i="2"/>
  <c r="P138" i="2"/>
  <c r="X138" i="2"/>
  <c r="AF138" i="2"/>
  <c r="AN138" i="2"/>
  <c r="R138" i="2"/>
  <c r="Z138" i="2"/>
  <c r="AH138" i="2"/>
  <c r="J138" i="2"/>
  <c r="I150" i="2"/>
  <c r="M150" i="2"/>
  <c r="Q150" i="2"/>
  <c r="U150" i="2"/>
  <c r="Y150" i="2"/>
  <c r="AC150" i="2"/>
  <c r="AG150" i="2"/>
  <c r="AK150" i="2"/>
  <c r="J150" i="2"/>
  <c r="N150" i="2"/>
  <c r="R150" i="2"/>
  <c r="V150" i="2"/>
  <c r="Z150" i="2"/>
  <c r="AD150" i="2"/>
  <c r="AH150" i="2"/>
  <c r="AL150" i="2"/>
  <c r="K150" i="2"/>
  <c r="O150" i="2"/>
  <c r="S150" i="2"/>
  <c r="W150" i="2"/>
  <c r="AA150" i="2"/>
  <c r="AE150" i="2"/>
  <c r="AI150" i="2"/>
  <c r="AM150" i="2"/>
  <c r="L150" i="2"/>
  <c r="AB150" i="2"/>
  <c r="P150" i="2"/>
  <c r="AF150" i="2"/>
  <c r="T150" i="2"/>
  <c r="AJ150" i="2"/>
  <c r="X150" i="2"/>
  <c r="AN150" i="2"/>
  <c r="L122" i="2"/>
  <c r="P122" i="2"/>
  <c r="T122" i="2"/>
  <c r="X122" i="2"/>
  <c r="AB122" i="2"/>
  <c r="AF122" i="2"/>
  <c r="AJ122" i="2"/>
  <c r="AN122" i="2"/>
  <c r="M122" i="2"/>
  <c r="Q122" i="2"/>
  <c r="U122" i="2"/>
  <c r="Y122" i="2"/>
  <c r="AC122" i="2"/>
  <c r="AG122" i="2"/>
  <c r="AK122" i="2"/>
  <c r="J122" i="2"/>
  <c r="N122" i="2"/>
  <c r="R122" i="2"/>
  <c r="V122" i="2"/>
  <c r="Z122" i="2"/>
  <c r="AD122" i="2"/>
  <c r="AH122" i="2"/>
  <c r="AL122" i="2"/>
  <c r="K122" i="2"/>
  <c r="AA122" i="2"/>
  <c r="AM122" i="2"/>
  <c r="O122" i="2"/>
  <c r="AE122" i="2"/>
  <c r="S122" i="2"/>
  <c r="AI122" i="2"/>
  <c r="I122" i="2"/>
  <c r="W122" i="2"/>
  <c r="L124" i="2"/>
  <c r="P124" i="2"/>
  <c r="T124" i="2"/>
  <c r="X124" i="2"/>
  <c r="AB124" i="2"/>
  <c r="AF124" i="2"/>
  <c r="AJ124" i="2"/>
  <c r="AN124" i="2"/>
  <c r="I124" i="2"/>
  <c r="M124" i="2"/>
  <c r="Q124" i="2"/>
  <c r="U124" i="2"/>
  <c r="Y124" i="2"/>
  <c r="AC124" i="2"/>
  <c r="AG124" i="2"/>
  <c r="AK124" i="2"/>
  <c r="J124" i="2"/>
  <c r="N124" i="2"/>
  <c r="R124" i="2"/>
  <c r="V124" i="2"/>
  <c r="Z124" i="2"/>
  <c r="AD124" i="2"/>
  <c r="AH124" i="2"/>
  <c r="AL124" i="2"/>
  <c r="W124" i="2"/>
  <c r="AM124" i="2"/>
  <c r="K124" i="2"/>
  <c r="AA124" i="2"/>
  <c r="O124" i="2"/>
  <c r="AE124" i="2"/>
  <c r="AI124" i="2"/>
  <c r="S124" i="2"/>
  <c r="I139" i="2"/>
  <c r="M139" i="2"/>
  <c r="Q139" i="2"/>
  <c r="U139" i="2"/>
  <c r="Y139" i="2"/>
  <c r="K139" i="2"/>
  <c r="O139" i="2"/>
  <c r="S139" i="2"/>
  <c r="W139" i="2"/>
  <c r="AA139" i="2"/>
  <c r="L139" i="2"/>
  <c r="T139" i="2"/>
  <c r="AB139" i="2"/>
  <c r="AF139" i="2"/>
  <c r="AJ139" i="2"/>
  <c r="AN139" i="2"/>
  <c r="N139" i="2"/>
  <c r="V139" i="2"/>
  <c r="AC139" i="2"/>
  <c r="AG139" i="2"/>
  <c r="AK139" i="2"/>
  <c r="P139" i="2"/>
  <c r="X139" i="2"/>
  <c r="AD139" i="2"/>
  <c r="AH139" i="2"/>
  <c r="AL139" i="2"/>
  <c r="R139" i="2"/>
  <c r="AM139" i="2"/>
  <c r="Z139" i="2"/>
  <c r="AE139" i="2"/>
  <c r="J139" i="2"/>
  <c r="AI139" i="2"/>
  <c r="AD955" i="4" l="1"/>
  <c r="AD89" i="11" s="1"/>
  <c r="P55" i="10"/>
  <c r="AO56" i="10"/>
  <c r="AK56" i="10"/>
  <c r="AE219" i="10"/>
  <c r="V232" i="10"/>
  <c r="AK46" i="10"/>
  <c r="AF232" i="10"/>
  <c r="AO46" i="10"/>
  <c r="M52" i="10"/>
  <c r="Z313" i="10"/>
  <c r="AL46" i="10"/>
  <c r="AG55" i="10"/>
  <c r="T46" i="10"/>
  <c r="AC46" i="10"/>
  <c r="AJ946" i="4"/>
  <c r="AJ86" i="11" s="1"/>
  <c r="AJ98" i="11" s="1"/>
  <c r="AH219" i="10"/>
  <c r="AG56" i="10"/>
  <c r="AQ56" i="10"/>
  <c r="AE46" i="10"/>
  <c r="AQ516" i="3"/>
  <c r="AQ503" i="3" s="1"/>
  <c r="U162" i="2"/>
  <c r="AJ162" i="2"/>
  <c r="T162" i="2"/>
  <c r="AI163" i="2"/>
  <c r="S163" i="2"/>
  <c r="AB1187" i="4"/>
  <c r="AD165" i="2"/>
  <c r="N165" i="2"/>
  <c r="AD167" i="2"/>
  <c r="N167" i="2"/>
  <c r="U663" i="3"/>
  <c r="AB663" i="3"/>
  <c r="L663" i="3"/>
  <c r="AQ663" i="3"/>
  <c r="AA663" i="3"/>
  <c r="AA610" i="3" s="1"/>
  <c r="AA597" i="3" s="1"/>
  <c r="AH663" i="3"/>
  <c r="P168" i="2"/>
  <c r="AH746" i="3"/>
  <c r="AH627" i="3" s="1"/>
  <c r="T663" i="3"/>
  <c r="Y663" i="3"/>
  <c r="AI663" i="3"/>
  <c r="X168" i="2"/>
  <c r="S168" i="2"/>
  <c r="AI165" i="2"/>
  <c r="S165" i="2"/>
  <c r="AG746" i="3"/>
  <c r="AG627" i="3" s="1"/>
  <c r="Y746" i="3"/>
  <c r="Y627" i="3" s="1"/>
  <c r="X746" i="3"/>
  <c r="X627" i="3" s="1"/>
  <c r="P746" i="3"/>
  <c r="P627" i="3" s="1"/>
  <c r="AP742" i="3"/>
  <c r="AP623" i="3" s="1"/>
  <c r="W742" i="3"/>
  <c r="W623" i="3" s="1"/>
  <c r="W597" i="3" s="1"/>
  <c r="AG742" i="3"/>
  <c r="AG623" i="3" s="1"/>
  <c r="P663" i="3"/>
  <c r="M663" i="3"/>
  <c r="AE663" i="3"/>
  <c r="AE610" i="3" s="1"/>
  <c r="AE597" i="3" s="1"/>
  <c r="V663" i="3"/>
  <c r="AE168" i="2"/>
  <c r="O168" i="2"/>
  <c r="I162" i="2"/>
  <c r="AC162" i="2"/>
  <c r="AF162" i="2"/>
  <c r="P162" i="2"/>
  <c r="AE164" i="2"/>
  <c r="O164" i="2"/>
  <c r="X166" i="2"/>
  <c r="AE166" i="2"/>
  <c r="O166" i="2"/>
  <c r="AB163" i="2"/>
  <c r="AE163" i="2"/>
  <c r="O163" i="2"/>
  <c r="AD163" i="2"/>
  <c r="N163" i="2"/>
  <c r="T165" i="2"/>
  <c r="AB165" i="2"/>
  <c r="AE165" i="2"/>
  <c r="O165" i="2"/>
  <c r="T167" i="2"/>
  <c r="AB167" i="2"/>
  <c r="AE167" i="2"/>
  <c r="O167" i="2"/>
  <c r="AF168" i="2"/>
  <c r="L168" i="2"/>
  <c r="Z168" i="2"/>
  <c r="J168" i="2"/>
  <c r="AF164" i="2"/>
  <c r="AA164" i="2"/>
  <c r="K164" i="2"/>
  <c r="Z164" i="2"/>
  <c r="J164" i="2"/>
  <c r="AF166" i="2"/>
  <c r="AA166" i="2"/>
  <c r="K166" i="2"/>
  <c r="Z166" i="2"/>
  <c r="J166" i="2"/>
  <c r="AN163" i="2"/>
  <c r="L163" i="2"/>
  <c r="Z163" i="2"/>
  <c r="J163" i="2"/>
  <c r="Z165" i="2"/>
  <c r="J165" i="2"/>
  <c r="AP733" i="3"/>
  <c r="AQ146" i="10"/>
  <c r="AO955" i="4"/>
  <c r="AO89" i="11" s="1"/>
  <c r="AI167" i="2"/>
  <c r="S167" i="2"/>
  <c r="Y946" i="4"/>
  <c r="Y86" i="11" s="1"/>
  <c r="Y98" i="11" s="1"/>
  <c r="X1187" i="4"/>
  <c r="AK200" i="10"/>
  <c r="AK206" i="10" s="1"/>
  <c r="R46" i="10"/>
  <c r="X955" i="4"/>
  <c r="X89" i="11" s="1"/>
  <c r="R85" i="10"/>
  <c r="U955" i="4"/>
  <c r="U89" i="11" s="1"/>
  <c r="P946" i="4"/>
  <c r="P86" i="11" s="1"/>
  <c r="P98" i="11" s="1"/>
  <c r="AR955" i="4"/>
  <c r="AR89" i="11" s="1"/>
  <c r="AJ46" i="10"/>
  <c r="U46" i="10"/>
  <c r="X268" i="10"/>
  <c r="X274" i="10" s="1"/>
  <c r="X46" i="10"/>
  <c r="AO313" i="10"/>
  <c r="AQ955" i="4"/>
  <c r="AQ89" i="11" s="1"/>
  <c r="AN56" i="10"/>
  <c r="AE799" i="10"/>
  <c r="AD46" i="10"/>
  <c r="AB46" i="10"/>
  <c r="AM46" i="10"/>
  <c r="AH955" i="4"/>
  <c r="AH89" i="11" s="1"/>
  <c r="Z955" i="4"/>
  <c r="Z89" i="11" s="1"/>
  <c r="Q46" i="10"/>
  <c r="N46" i="10"/>
  <c r="V46" i="10"/>
  <c r="W946" i="4"/>
  <c r="W86" i="11" s="1"/>
  <c r="W98" i="11" s="1"/>
  <c r="W601" i="4"/>
  <c r="W601" i="10" s="1"/>
  <c r="P58" i="10"/>
  <c r="AR56" i="10"/>
  <c r="Z58" i="10"/>
  <c r="R57" i="10"/>
  <c r="AR55" i="10"/>
  <c r="AH58" i="10"/>
  <c r="AD57" i="10"/>
  <c r="AH57" i="10"/>
  <c r="W57" i="10"/>
  <c r="AD52" i="10"/>
  <c r="AP52" i="10"/>
  <c r="X55" i="10"/>
  <c r="AL52" i="10"/>
  <c r="W799" i="10"/>
  <c r="N56" i="10"/>
  <c r="AP46" i="10"/>
  <c r="W219" i="10"/>
  <c r="AP219" i="10"/>
  <c r="AR58" i="10"/>
  <c r="W46" i="10"/>
  <c r="AF219" i="10"/>
  <c r="Y46" i="10"/>
  <c r="AP1133" i="4"/>
  <c r="Y1133" i="4"/>
  <c r="W955" i="4"/>
  <c r="W89" i="11" s="1"/>
  <c r="AA955" i="4"/>
  <c r="AA89" i="11" s="1"/>
  <c r="AO58" i="10"/>
  <c r="AI55" i="10"/>
  <c r="N55" i="10"/>
  <c r="S52" i="10"/>
  <c r="W55" i="10"/>
  <c r="O58" i="10"/>
  <c r="AG52" i="10"/>
  <c r="AI52" i="10"/>
  <c r="N52" i="10"/>
  <c r="T52" i="10"/>
  <c r="AD56" i="10"/>
  <c r="O57" i="10"/>
  <c r="AM57" i="10"/>
  <c r="Z55" i="10"/>
  <c r="AN46" i="10"/>
  <c r="AR46" i="10"/>
  <c r="R313" i="10"/>
  <c r="AI46" i="10"/>
  <c r="O1187" i="4"/>
  <c r="AF955" i="4"/>
  <c r="AF89" i="11" s="1"/>
  <c r="N955" i="4"/>
  <c r="N89" i="11" s="1"/>
  <c r="AN946" i="4"/>
  <c r="AN86" i="11" s="1"/>
  <c r="AN98" i="11" s="1"/>
  <c r="S955" i="4"/>
  <c r="S89" i="11" s="1"/>
  <c r="AQ232" i="10"/>
  <c r="O601" i="4"/>
  <c r="O601" i="10" s="1"/>
  <c r="AA55" i="10"/>
  <c r="AD55" i="10"/>
  <c r="AI200" i="10"/>
  <c r="AE200" i="10"/>
  <c r="AE206" i="10" s="1"/>
  <c r="Y599" i="4"/>
  <c r="Y599" i="10" s="1"/>
  <c r="W53" i="10"/>
  <c r="AJ56" i="10"/>
  <c r="V55" i="10"/>
  <c r="Q56" i="10"/>
  <c r="U56" i="10"/>
  <c r="AQ52" i="10"/>
  <c r="AF601" i="4"/>
  <c r="AF601" i="10" s="1"/>
  <c r="AN58" i="10"/>
  <c r="Y52" i="10"/>
  <c r="Z56" i="10"/>
  <c r="N58" i="10"/>
  <c r="Q219" i="10"/>
  <c r="O46" i="10"/>
  <c r="P313" i="10"/>
  <c r="AG46" i="10"/>
  <c r="AG799" i="10"/>
  <c r="S232" i="10"/>
  <c r="S46" i="10"/>
  <c r="AA46" i="10"/>
  <c r="X313" i="10"/>
  <c r="P46" i="10"/>
  <c r="AH46" i="10"/>
  <c r="AA420" i="10"/>
  <c r="W1187" i="4"/>
  <c r="AM1133" i="4"/>
  <c r="S1133" i="4"/>
  <c r="AD232" i="10"/>
  <c r="AH313" i="10"/>
  <c r="AJ232" i="10"/>
  <c r="Z219" i="10"/>
  <c r="AD219" i="10"/>
  <c r="Y219" i="10"/>
  <c r="U799" i="10"/>
  <c r="AH232" i="10"/>
  <c r="AN232" i="10"/>
  <c r="N219" i="10"/>
  <c r="AG219" i="10"/>
  <c r="AO219" i="10"/>
  <c r="AI799" i="10"/>
  <c r="AA219" i="10"/>
  <c r="AA232" i="10"/>
  <c r="AG313" i="10"/>
  <c r="S313" i="10"/>
  <c r="AI232" i="10"/>
  <c r="AN219" i="10"/>
  <c r="Y799" i="10"/>
  <c r="AD178" i="10"/>
  <c r="U1187" i="4"/>
  <c r="AP903" i="4"/>
  <c r="AQ1187" i="4"/>
  <c r="S1187" i="4"/>
  <c r="V932" i="4"/>
  <c r="V82" i="11" s="1"/>
  <c r="AH1187" i="4"/>
  <c r="AA1187" i="4"/>
  <c r="AN1133" i="4"/>
  <c r="T1187" i="4"/>
  <c r="AR1187" i="4"/>
  <c r="M955" i="4"/>
  <c r="M89" i="11" s="1"/>
  <c r="AE58" i="10"/>
  <c r="AB1133" i="4"/>
  <c r="AA1133" i="4"/>
  <c r="AF1187" i="4"/>
  <c r="AE1187" i="4"/>
  <c r="P1187" i="4"/>
  <c r="AJ1187" i="4"/>
  <c r="AN1187" i="4"/>
  <c r="O616" i="4"/>
  <c r="P58" i="5" s="1"/>
  <c r="AJ55" i="10"/>
  <c r="AC52" i="10"/>
  <c r="AP55" i="10"/>
  <c r="Y146" i="10"/>
  <c r="AB99" i="10"/>
  <c r="AJ932" i="4"/>
  <c r="AJ82" i="11" s="1"/>
  <c r="AI1133" i="4"/>
  <c r="AF52" i="10"/>
  <c r="W58" i="10"/>
  <c r="AB57" i="10"/>
  <c r="AF57" i="10"/>
  <c r="AK58" i="10"/>
  <c r="AD165" i="10"/>
  <c r="AL55" i="10"/>
  <c r="O165" i="10"/>
  <c r="AG165" i="10"/>
  <c r="AL1133" i="4"/>
  <c r="AR1133" i="4"/>
  <c r="M1187" i="4"/>
  <c r="AH1133" i="4"/>
  <c r="W1133" i="4"/>
  <c r="AP596" i="4"/>
  <c r="AP596" i="10" s="1"/>
  <c r="Q602" i="4"/>
  <c r="Q602" i="10" s="1"/>
  <c r="AJ392" i="4"/>
  <c r="AJ392" i="10" s="1"/>
  <c r="AK602" i="4"/>
  <c r="AK602" i="10" s="1"/>
  <c r="Q1187" i="4"/>
  <c r="Y1187" i="4"/>
  <c r="AL1187" i="4"/>
  <c r="AM146" i="10"/>
  <c r="AK1133" i="4"/>
  <c r="AQ1133" i="4"/>
  <c r="V1187" i="4"/>
  <c r="AC1187" i="4"/>
  <c r="AG1187" i="4"/>
  <c r="Z1187" i="4"/>
  <c r="AM1187" i="4"/>
  <c r="P1133" i="4"/>
  <c r="AD1133" i="4"/>
  <c r="AF1133" i="4"/>
  <c r="AC1133" i="4"/>
  <c r="AE1133" i="4"/>
  <c r="Q1133" i="4"/>
  <c r="AG1133" i="4"/>
  <c r="AP1187" i="4"/>
  <c r="AI1187" i="4"/>
  <c r="N1187" i="4"/>
  <c r="U148" i="10"/>
  <c r="U1203" i="4"/>
  <c r="U1197" i="4" s="1"/>
  <c r="Q616" i="4"/>
  <c r="R58" i="5" s="1"/>
  <c r="AE59" i="4"/>
  <c r="AE885" i="4" s="1"/>
  <c r="AE68" i="11" s="1"/>
  <c r="N601" i="4"/>
  <c r="N601" i="10" s="1"/>
  <c r="AK206" i="4"/>
  <c r="AL23" i="5" s="1"/>
  <c r="AG601" i="4"/>
  <c r="AG601" i="10" s="1"/>
  <c r="AP148" i="10"/>
  <c r="AP1203" i="4"/>
  <c r="AP1197" i="4" s="1"/>
  <c r="O148" i="10"/>
  <c r="O1203" i="4"/>
  <c r="O1197" i="4" s="1"/>
  <c r="AF56" i="10"/>
  <c r="AQ148" i="10"/>
  <c r="AQ152" i="10" s="1"/>
  <c r="AQ1203" i="4"/>
  <c r="AQ1197" i="4" s="1"/>
  <c r="P148" i="10"/>
  <c r="P1203" i="4"/>
  <c r="P1197" i="4" s="1"/>
  <c r="T148" i="10"/>
  <c r="T1203" i="4"/>
  <c r="T1197" i="4" s="1"/>
  <c r="AD148" i="10"/>
  <c r="AD1203" i="4"/>
  <c r="AD1197" i="4" s="1"/>
  <c r="M57" i="10"/>
  <c r="X148" i="10"/>
  <c r="X1203" i="4"/>
  <c r="X1197" i="4" s="1"/>
  <c r="P52" i="10"/>
  <c r="O56" i="10"/>
  <c r="AN52" i="10"/>
  <c r="AE165" i="10"/>
  <c r="Y148" i="10"/>
  <c r="Y1203" i="4"/>
  <c r="Y1197" i="4" s="1"/>
  <c r="AR352" i="10"/>
  <c r="AL902" i="4"/>
  <c r="AE932" i="4"/>
  <c r="AE82" i="11" s="1"/>
  <c r="AE95" i="11" s="1"/>
  <c r="X932" i="4"/>
  <c r="X82" i="11" s="1"/>
  <c r="AJ1133" i="4"/>
  <c r="O1133" i="4"/>
  <c r="AA148" i="10"/>
  <c r="AA1203" i="4"/>
  <c r="AA1197" i="4" s="1"/>
  <c r="AB148" i="10"/>
  <c r="AB1203" i="4"/>
  <c r="AB1197" i="4" s="1"/>
  <c r="AR148" i="10"/>
  <c r="AR1203" i="4"/>
  <c r="AR1197" i="4" s="1"/>
  <c r="AH148" i="10"/>
  <c r="AH1203" i="4"/>
  <c r="AH1197" i="4" s="1"/>
  <c r="AC148" i="10"/>
  <c r="AC1203" i="4"/>
  <c r="AC1197" i="4" s="1"/>
  <c r="AG148" i="10"/>
  <c r="AG1203" i="4"/>
  <c r="AG1197" i="4" s="1"/>
  <c r="AD599" i="4"/>
  <c r="AD599" i="10" s="1"/>
  <c r="AJ148" i="10"/>
  <c r="AJ1203" i="4"/>
  <c r="AJ1197" i="4" s="1"/>
  <c r="Z59" i="4"/>
  <c r="Z885" i="4" s="1"/>
  <c r="Z68" i="11" s="1"/>
  <c r="AL148" i="10"/>
  <c r="AL1203" i="4"/>
  <c r="AL1197" i="4" s="1"/>
  <c r="AM15" i="5"/>
  <c r="U1133" i="4"/>
  <c r="AK1187" i="4"/>
  <c r="AO1187" i="4"/>
  <c r="AE148" i="10"/>
  <c r="AE1203" i="4"/>
  <c r="AE1197" i="4" s="1"/>
  <c r="AI148" i="10"/>
  <c r="AI1203" i="4"/>
  <c r="AI1197" i="4" s="1"/>
  <c r="R148" i="10"/>
  <c r="R1203" i="4"/>
  <c r="R1197" i="4" s="1"/>
  <c r="AM148" i="10"/>
  <c r="AM1203" i="4"/>
  <c r="AM1197" i="4" s="1"/>
  <c r="V148" i="10"/>
  <c r="V1203" i="4"/>
  <c r="V1197" i="4" s="1"/>
  <c r="Z601" i="4"/>
  <c r="Z601" i="10" s="1"/>
  <c r="AE601" i="4"/>
  <c r="AE601" i="10" s="1"/>
  <c r="S148" i="10"/>
  <c r="S1203" i="4"/>
  <c r="S1197" i="4" s="1"/>
  <c r="AC57" i="10"/>
  <c r="AK148" i="10"/>
  <c r="AK1203" i="4"/>
  <c r="AK1197" i="4" s="1"/>
  <c r="AO148" i="10"/>
  <c r="AO1203" i="4"/>
  <c r="AO1197" i="4" s="1"/>
  <c r="N148" i="10"/>
  <c r="N1203" i="4"/>
  <c r="N1197" i="4" s="1"/>
  <c r="M148" i="10"/>
  <c r="M152" i="10" s="1"/>
  <c r="M1203" i="4"/>
  <c r="M1197" i="4" s="1"/>
  <c r="Z148" i="10"/>
  <c r="Z1203" i="4"/>
  <c r="Z1197" i="4" s="1"/>
  <c r="AF148" i="10"/>
  <c r="AF1203" i="4"/>
  <c r="AF1197" i="4" s="1"/>
  <c r="AN148" i="10"/>
  <c r="AN1203" i="4"/>
  <c r="AN1197" i="4" s="1"/>
  <c r="W148" i="10"/>
  <c r="W1203" i="4"/>
  <c r="W1197" i="4" s="1"/>
  <c r="Q148" i="10"/>
  <c r="Q1203" i="4"/>
  <c r="Q1197" i="4" s="1"/>
  <c r="AC165" i="10"/>
  <c r="Z1133" i="4"/>
  <c r="M1133" i="4"/>
  <c r="R1133" i="4"/>
  <c r="T1133" i="4"/>
  <c r="X1133" i="4"/>
  <c r="AI57" i="10"/>
  <c r="Y56" i="10"/>
  <c r="AA56" i="10"/>
  <c r="Q55" i="10"/>
  <c r="P146" i="10"/>
  <c r="S58" i="10"/>
  <c r="AE55" i="10"/>
  <c r="Z52" i="10"/>
  <c r="AG57" i="10"/>
  <c r="AQ55" i="10"/>
  <c r="AJ901" i="4"/>
  <c r="AP616" i="4"/>
  <c r="AQ58" i="5" s="1"/>
  <c r="AA602" i="4"/>
  <c r="AA602" i="10" s="1"/>
  <c r="AA58" i="10"/>
  <c r="S56" i="10"/>
  <c r="M55" i="10"/>
  <c r="Q57" i="10"/>
  <c r="N53" i="10"/>
  <c r="T146" i="10"/>
  <c r="AK55" i="10"/>
  <c r="AN57" i="10"/>
  <c r="U57" i="10"/>
  <c r="X56" i="10"/>
  <c r="Y57" i="10"/>
  <c r="AM58" i="10"/>
  <c r="AK15" i="5"/>
  <c r="AQ601" i="4"/>
  <c r="AQ601" i="10" s="1"/>
  <c r="T601" i="4"/>
  <c r="T601" i="10" s="1"/>
  <c r="AJ146" i="10"/>
  <c r="AJ152" i="10" s="1"/>
  <c r="X58" i="10"/>
  <c r="T57" i="10"/>
  <c r="U55" i="10"/>
  <c r="AG58" i="10"/>
  <c r="X57" i="10"/>
  <c r="AO55" i="10"/>
  <c r="T56" i="10"/>
  <c r="AO57" i="10"/>
  <c r="AH85" i="10"/>
  <c r="V85" i="10"/>
  <c r="O85" i="10"/>
  <c r="AF206" i="4"/>
  <c r="AG23" i="5" s="1"/>
  <c r="AG146" i="10"/>
  <c r="AG152" i="10" s="1"/>
  <c r="AQ352" i="10"/>
  <c r="AI85" i="10"/>
  <c r="AD85" i="10"/>
  <c r="W235" i="11"/>
  <c r="AJ236" i="11"/>
  <c r="V165" i="10"/>
  <c r="T178" i="10"/>
  <c r="O146" i="10"/>
  <c r="O152" i="10" s="1"/>
  <c r="U178" i="10"/>
  <c r="N932" i="4"/>
  <c r="N82" i="11" s="1"/>
  <c r="N236" i="11"/>
  <c r="AR146" i="10"/>
  <c r="X602" i="4"/>
  <c r="X602" i="10" s="1"/>
  <c r="AO152" i="4"/>
  <c r="AP18" i="5" s="1"/>
  <c r="AO601" i="4"/>
  <c r="AO601" i="10" s="1"/>
  <c r="AF596" i="4"/>
  <c r="AF596" i="10" s="1"/>
  <c r="AH390" i="4"/>
  <c r="AH390" i="10" s="1"/>
  <c r="AB601" i="4"/>
  <c r="AB601" i="10" s="1"/>
  <c r="U206" i="4"/>
  <c r="V23" i="5" s="1"/>
  <c r="V57" i="10"/>
  <c r="AR600" i="4"/>
  <c r="AR600" i="10" s="1"/>
  <c r="P599" i="4"/>
  <c r="P599" i="10" s="1"/>
  <c r="V599" i="4"/>
  <c r="V599" i="10" s="1"/>
  <c r="S85" i="10"/>
  <c r="Z85" i="10"/>
  <c r="X596" i="4"/>
  <c r="X596" i="10" s="1"/>
  <c r="AH601" i="4"/>
  <c r="AH601" i="10" s="1"/>
  <c r="AI206" i="4"/>
  <c r="AJ23" i="5" s="1"/>
  <c r="AP58" i="10"/>
  <c r="AK57" i="10"/>
  <c r="AJ52" i="10"/>
  <c r="AF602" i="4"/>
  <c r="AF602" i="10" s="1"/>
  <c r="P601" i="4"/>
  <c r="P601" i="10" s="1"/>
  <c r="AI932" i="4"/>
  <c r="AI82" i="11" s="1"/>
  <c r="AI95" i="11" s="1"/>
  <c r="M511" i="4"/>
  <c r="N49" i="5" s="1"/>
  <c r="R390" i="4"/>
  <c r="R390" i="10" s="1"/>
  <c r="AR601" i="4"/>
  <c r="AR601" i="10" s="1"/>
  <c r="AC616" i="4"/>
  <c r="AD58" i="5" s="1"/>
  <c r="AM206" i="4"/>
  <c r="AN23" i="5" s="1"/>
  <c r="R58" i="10"/>
  <c r="Y55" i="10"/>
  <c r="AI600" i="4"/>
  <c r="AI600" i="10" s="1"/>
  <c r="AJ599" i="4"/>
  <c r="AJ599" i="10" s="1"/>
  <c r="AO146" i="10"/>
  <c r="AG903" i="4"/>
  <c r="Z602" i="4"/>
  <c r="Z602" i="10" s="1"/>
  <c r="AQ600" i="4"/>
  <c r="AQ600" i="10" s="1"/>
  <c r="AN599" i="4"/>
  <c r="AN599" i="10" s="1"/>
  <c r="P932" i="4"/>
  <c r="P82" i="11" s="1"/>
  <c r="P95" i="11" s="1"/>
  <c r="S932" i="4"/>
  <c r="S82" i="11" s="1"/>
  <c r="S95" i="11" s="1"/>
  <c r="AF236" i="11"/>
  <c r="AO85" i="10"/>
  <c r="AG85" i="10"/>
  <c r="AM125" i="10"/>
  <c r="R33" i="10"/>
  <c r="AH165" i="10"/>
  <c r="AB747" i="10"/>
  <c r="P85" i="10"/>
  <c r="AE112" i="10"/>
  <c r="AN85" i="10"/>
  <c r="Z236" i="11"/>
  <c r="AI235" i="11"/>
  <c r="AB352" i="10"/>
  <c r="AP33" i="10"/>
  <c r="AB85" i="10"/>
  <c r="U352" i="10"/>
  <c r="U85" i="10"/>
  <c r="S33" i="10"/>
  <c r="V747" i="10"/>
  <c r="AA85" i="10"/>
  <c r="Q85" i="10"/>
  <c r="AH178" i="10"/>
  <c r="N85" i="10"/>
  <c r="AK85" i="10"/>
  <c r="AB236" i="11"/>
  <c r="AL85" i="10"/>
  <c r="AF85" i="10"/>
  <c r="T85" i="10"/>
  <c r="AA165" i="10"/>
  <c r="AC235" i="11"/>
  <c r="S235" i="11"/>
  <c r="AC85" i="10"/>
  <c r="AN59" i="4"/>
  <c r="AN905" i="4" s="1"/>
  <c r="AN74" i="11" s="1"/>
  <c r="AL596" i="4"/>
  <c r="AL596" i="10" s="1"/>
  <c r="W152" i="4"/>
  <c r="X18" i="5" s="1"/>
  <c r="AG59" i="4"/>
  <c r="AG905" i="4" s="1"/>
  <c r="AG74" i="11" s="1"/>
  <c r="AC601" i="4"/>
  <c r="AC601" i="10" s="1"/>
  <c r="AA392" i="4"/>
  <c r="AA392" i="10" s="1"/>
  <c r="AA206" i="4"/>
  <c r="AB23" i="5" s="1"/>
  <c r="AO206" i="4"/>
  <c r="AP23" i="5" s="1"/>
  <c r="AC55" i="10"/>
  <c r="AA57" i="10"/>
  <c r="X52" i="10"/>
  <c r="U58" i="10"/>
  <c r="AR599" i="4"/>
  <c r="AR599" i="10" s="1"/>
  <c r="AO33" i="10"/>
  <c r="Y352" i="10"/>
  <c r="X352" i="10"/>
  <c r="AF59" i="4"/>
  <c r="AG10" i="5" s="1"/>
  <c r="M616" i="4"/>
  <c r="N58" i="5" s="1"/>
  <c r="N59" i="4"/>
  <c r="N905" i="4" s="1"/>
  <c r="N74" i="11" s="1"/>
  <c r="AN616" i="4"/>
  <c r="AO58" i="5" s="1"/>
  <c r="AC602" i="4"/>
  <c r="AC602" i="10" s="1"/>
  <c r="O206" i="4"/>
  <c r="P23" i="5" s="1"/>
  <c r="M602" i="4"/>
  <c r="M602" i="10" s="1"/>
  <c r="AC53" i="10"/>
  <c r="R146" i="10"/>
  <c r="W56" i="10"/>
  <c r="AM56" i="10"/>
  <c r="X206" i="4"/>
  <c r="Y23" i="5" s="1"/>
  <c r="W85" i="10"/>
  <c r="AD903" i="4"/>
  <c r="AM152" i="4"/>
  <c r="AN18" i="5" s="1"/>
  <c r="AA601" i="4"/>
  <c r="AA601" i="10" s="1"/>
  <c r="AK616" i="4"/>
  <c r="AL58" i="5" s="1"/>
  <c r="AK392" i="4"/>
  <c r="AK392" i="10" s="1"/>
  <c r="M206" i="4"/>
  <c r="N23" i="5" s="1"/>
  <c r="W206" i="4"/>
  <c r="X23" i="5" s="1"/>
  <c r="M600" i="4"/>
  <c r="M600" i="10" s="1"/>
  <c r="AE57" i="10"/>
  <c r="AQ57" i="10"/>
  <c r="S600" i="4"/>
  <c r="S600" i="10" s="1"/>
  <c r="AI146" i="10"/>
  <c r="AE52" i="10"/>
  <c r="M601" i="4"/>
  <c r="M601" i="10" s="1"/>
  <c r="O313" i="10"/>
  <c r="AL58" i="10"/>
  <c r="O33" i="10"/>
  <c r="Y33" i="10"/>
  <c r="AG235" i="11"/>
  <c r="AG236" i="11"/>
  <c r="AR236" i="11"/>
  <c r="AR235" i="11"/>
  <c r="M235" i="11"/>
  <c r="M236" i="11"/>
  <c r="AL236" i="11"/>
  <c r="AL235" i="11"/>
  <c r="AE236" i="11"/>
  <c r="AE235" i="11"/>
  <c r="AP235" i="11"/>
  <c r="AP236" i="11"/>
  <c r="R236" i="11"/>
  <c r="R235" i="11"/>
  <c r="AA236" i="11"/>
  <c r="AA235" i="11"/>
  <c r="U236" i="11"/>
  <c r="U235" i="11"/>
  <c r="X235" i="11"/>
  <c r="X236" i="11"/>
  <c r="AN235" i="11"/>
  <c r="AN236" i="11"/>
  <c r="AH236" i="11"/>
  <c r="AH235" i="11"/>
  <c r="AQ236" i="11"/>
  <c r="AQ235" i="11"/>
  <c r="Y236" i="11"/>
  <c r="Y235" i="11"/>
  <c r="AK236" i="11"/>
  <c r="AK235" i="11"/>
  <c r="T236" i="11"/>
  <c r="T235" i="11"/>
  <c r="Q236" i="11"/>
  <c r="Q235" i="11"/>
  <c r="P236" i="11"/>
  <c r="P235" i="11"/>
  <c r="AD236" i="11"/>
  <c r="AD235" i="11"/>
  <c r="V235" i="11"/>
  <c r="V236" i="11"/>
  <c r="O236" i="11"/>
  <c r="O235" i="11"/>
  <c r="AO235" i="11"/>
  <c r="AO236" i="11"/>
  <c r="AJ95" i="11"/>
  <c r="O932" i="4"/>
  <c r="O82" i="11" s="1"/>
  <c r="O95" i="11" s="1"/>
  <c r="AL932" i="4"/>
  <c r="AL82" i="11" s="1"/>
  <c r="AL95" i="11" s="1"/>
  <c r="U95" i="11"/>
  <c r="AF932" i="4"/>
  <c r="AF82" i="11" s="1"/>
  <c r="AF95" i="11" s="1"/>
  <c r="AR932" i="4"/>
  <c r="AR82" i="11" s="1"/>
  <c r="AR95" i="11" s="1"/>
  <c r="Y85" i="10"/>
  <c r="V95" i="11"/>
  <c r="AN932" i="4"/>
  <c r="AN82" i="11" s="1"/>
  <c r="AN95" i="11" s="1"/>
  <c r="AP932" i="4"/>
  <c r="AP82" i="11" s="1"/>
  <c r="AP95" i="11" s="1"/>
  <c r="AO165" i="10"/>
  <c r="AE85" i="10"/>
  <c r="AP85" i="10"/>
  <c r="X165" i="10"/>
  <c r="W165" i="10"/>
  <c r="AD152" i="4"/>
  <c r="AE99" i="10"/>
  <c r="AN33" i="10"/>
  <c r="AH33" i="10"/>
  <c r="W33" i="10"/>
  <c r="AI59" i="4"/>
  <c r="AI885" i="4" s="1"/>
  <c r="AI68" i="11" s="1"/>
  <c r="AG152" i="4"/>
  <c r="AH18" i="5" s="1"/>
  <c r="AK59" i="4"/>
  <c r="AK885" i="4" s="1"/>
  <c r="AK68" i="11" s="1"/>
  <c r="AE616" i="4"/>
  <c r="AF58" i="5" s="1"/>
  <c r="AP152" i="4"/>
  <c r="AQ18" i="5" s="1"/>
  <c r="AE152" i="4"/>
  <c r="AF18" i="5" s="1"/>
  <c r="AG616" i="4"/>
  <c r="AH58" i="5" s="1"/>
  <c r="O59" i="4"/>
  <c r="O885" i="4" s="1"/>
  <c r="O68" i="11" s="1"/>
  <c r="P152" i="4"/>
  <c r="Q18" i="5" s="1"/>
  <c r="S206" i="4"/>
  <c r="T23" i="5" s="1"/>
  <c r="AJ57" i="10"/>
  <c r="O52" i="10"/>
  <c r="P56" i="10"/>
  <c r="AH146" i="10"/>
  <c r="AE53" i="10"/>
  <c r="AB56" i="10"/>
  <c r="X599" i="4"/>
  <c r="X599" i="10" s="1"/>
  <c r="AB52" i="10"/>
  <c r="AM59" i="4"/>
  <c r="AM885" i="4" s="1"/>
  <c r="AM68" i="11" s="1"/>
  <c r="AR52" i="10"/>
  <c r="M85" i="10"/>
  <c r="AJ85" i="10"/>
  <c r="AM85" i="10"/>
  <c r="Q524" i="10"/>
  <c r="AP313" i="10"/>
  <c r="AH657" i="10"/>
  <c r="AE146" i="10"/>
  <c r="AE152" i="10" s="1"/>
  <c r="AM33" i="10"/>
  <c r="P907" i="4"/>
  <c r="P75" i="11" s="1"/>
  <c r="AK932" i="4"/>
  <c r="AK82" i="11" s="1"/>
  <c r="AK95" i="11" s="1"/>
  <c r="Z932" i="4"/>
  <c r="Z82" i="11" s="1"/>
  <c r="Z95" i="11" s="1"/>
  <c r="W616" i="4"/>
  <c r="X58" i="5" s="1"/>
  <c r="AQ602" i="4"/>
  <c r="AQ602" i="10" s="1"/>
  <c r="AA390" i="4"/>
  <c r="AA390" i="10" s="1"/>
  <c r="AL59" i="4"/>
  <c r="AL885" i="4" s="1"/>
  <c r="AL68" i="11" s="1"/>
  <c r="N616" i="4"/>
  <c r="O58" i="5" s="1"/>
  <c r="R601" i="4"/>
  <c r="R601" i="10" s="1"/>
  <c r="AB274" i="4"/>
  <c r="AC30" i="5" s="1"/>
  <c r="AL206" i="4"/>
  <c r="AM23" i="5" s="1"/>
  <c r="Q601" i="4"/>
  <c r="Q601" i="10" s="1"/>
  <c r="V56" i="10"/>
  <c r="U146" i="10"/>
  <c r="U152" i="10" s="1"/>
  <c r="AJ59" i="4"/>
  <c r="AJ885" i="4" s="1"/>
  <c r="AJ68" i="11" s="1"/>
  <c r="R52" i="10"/>
  <c r="Y59" i="4"/>
  <c r="Y905" i="4" s="1"/>
  <c r="Y74" i="11" s="1"/>
  <c r="AC146" i="10"/>
  <c r="AM52" i="10"/>
  <c r="Z392" i="4"/>
  <c r="Z392" i="10" s="1"/>
  <c r="V52" i="10"/>
  <c r="S599" i="4"/>
  <c r="S599" i="10" s="1"/>
  <c r="AP56" i="10"/>
  <c r="AR85" i="10"/>
  <c r="AR33" i="10"/>
  <c r="X33" i="10"/>
  <c r="AA313" i="10"/>
  <c r="AA178" i="10"/>
  <c r="AF33" i="10"/>
  <c r="R932" i="4"/>
  <c r="R82" i="11" s="1"/>
  <c r="R95" i="11" s="1"/>
  <c r="R59" i="4"/>
  <c r="R885" i="4" s="1"/>
  <c r="R68" i="11" s="1"/>
  <c r="X616" i="4"/>
  <c r="Y58" i="5" s="1"/>
  <c r="AP59" i="4"/>
  <c r="AP905" i="4" s="1"/>
  <c r="AP74" i="11" s="1"/>
  <c r="T152" i="4"/>
  <c r="U18" i="5" s="1"/>
  <c r="AK601" i="4"/>
  <c r="AK601" i="10" s="1"/>
  <c r="AR59" i="4"/>
  <c r="AR885" i="4" s="1"/>
  <c r="AR68" i="11" s="1"/>
  <c r="AB616" i="4"/>
  <c r="AC58" i="5" s="1"/>
  <c r="AC59" i="4"/>
  <c r="AC905" i="4" s="1"/>
  <c r="AC74" i="11" s="1"/>
  <c r="X390" i="4"/>
  <c r="X390" i="10" s="1"/>
  <c r="AP601" i="4"/>
  <c r="AP601" i="10" s="1"/>
  <c r="AN596" i="4"/>
  <c r="AN596" i="10" s="1"/>
  <c r="Y601" i="4"/>
  <c r="Y601" i="10" s="1"/>
  <c r="AB59" i="4"/>
  <c r="AC10" i="5" s="1"/>
  <c r="Q58" i="10"/>
  <c r="AF55" i="10"/>
  <c r="AL56" i="10"/>
  <c r="AI56" i="10"/>
  <c r="AI53" i="10"/>
  <c r="U59" i="4"/>
  <c r="U885" i="4" s="1"/>
  <c r="U68" i="11" s="1"/>
  <c r="AQ599" i="4"/>
  <c r="AQ599" i="10" s="1"/>
  <c r="N146" i="10"/>
  <c r="AQ58" i="10"/>
  <c r="R56" i="10"/>
  <c r="AM55" i="10"/>
  <c r="AQ85" i="10"/>
  <c r="U165" i="10"/>
  <c r="AR57" i="10"/>
  <c r="Z33" i="10"/>
  <c r="AG524" i="10"/>
  <c r="AE313" i="10"/>
  <c r="AA52" i="10"/>
  <c r="X95" i="11"/>
  <c r="W599" i="4"/>
  <c r="W599" i="10" s="1"/>
  <c r="AD596" i="4"/>
  <c r="AD596" i="10" s="1"/>
  <c r="AM600" i="4"/>
  <c r="AM600" i="10" s="1"/>
  <c r="AA932" i="4"/>
  <c r="AA82" i="11" s="1"/>
  <c r="AA95" i="11" s="1"/>
  <c r="AQ932" i="4"/>
  <c r="AQ82" i="11" s="1"/>
  <c r="AA352" i="10"/>
  <c r="Y206" i="4"/>
  <c r="Z23" i="5" s="1"/>
  <c r="Z165" i="10"/>
  <c r="Y524" i="10"/>
  <c r="AG95" i="11"/>
  <c r="AC932" i="4"/>
  <c r="AC82" i="11" s="1"/>
  <c r="AC95" i="11" s="1"/>
  <c r="AD932" i="4"/>
  <c r="AD82" i="11" s="1"/>
  <c r="AD95" i="11" s="1"/>
  <c r="T95" i="11"/>
  <c r="Q932" i="4"/>
  <c r="Q82" i="11" s="1"/>
  <c r="Q95" i="11" s="1"/>
  <c r="AH932" i="4"/>
  <c r="AH82" i="11" s="1"/>
  <c r="AH95" i="11" s="1"/>
  <c r="AM932" i="4"/>
  <c r="AM82" i="11" s="1"/>
  <c r="AM95" i="11" s="1"/>
  <c r="AB932" i="4"/>
  <c r="AB82" i="11" s="1"/>
  <c r="AB95" i="11" s="1"/>
  <c r="W932" i="4"/>
  <c r="W82" i="11" s="1"/>
  <c r="AO932" i="4"/>
  <c r="AO82" i="11" s="1"/>
  <c r="Y932" i="4"/>
  <c r="Y82" i="11" s="1"/>
  <c r="Y95" i="11" s="1"/>
  <c r="M932" i="4"/>
  <c r="M82" i="11" s="1"/>
  <c r="U33" i="10"/>
  <c r="N206" i="4"/>
  <c r="O23" i="5" s="1"/>
  <c r="AD146" i="10"/>
  <c r="U388" i="4"/>
  <c r="U388" i="10" s="1"/>
  <c r="V601" i="4"/>
  <c r="V601" i="10" s="1"/>
  <c r="R165" i="10"/>
  <c r="P33" i="10"/>
  <c r="Y597" i="4"/>
  <c r="Y597" i="10" s="1"/>
  <c r="AD206" i="4"/>
  <c r="AE23" i="5" s="1"/>
  <c r="AP602" i="4"/>
  <c r="AP602" i="10" s="1"/>
  <c r="AK112" i="10"/>
  <c r="Q33" i="10"/>
  <c r="AH61" i="11"/>
  <c r="O352" i="10"/>
  <c r="S657" i="10"/>
  <c r="AM352" i="10"/>
  <c r="Z352" i="10"/>
  <c r="AB33" i="10"/>
  <c r="AE352" i="10"/>
  <c r="P61" i="11"/>
  <c r="AE18" i="5"/>
  <c r="AG885" i="4"/>
  <c r="AG68" i="11" s="1"/>
  <c r="N11" i="5"/>
  <c r="AP61" i="11"/>
  <c r="AK905" i="4"/>
  <c r="AK74" i="11" s="1"/>
  <c r="V15" i="5"/>
  <c r="U901" i="4"/>
  <c r="U902" i="4"/>
  <c r="W15" i="5"/>
  <c r="V902" i="4"/>
  <c r="V901" i="4"/>
  <c r="Z15" i="5"/>
  <c r="Y901" i="4"/>
  <c r="Y902" i="4"/>
  <c r="AS15" i="5"/>
  <c r="AR901" i="4"/>
  <c r="AR902" i="4"/>
  <c r="T11" i="5"/>
  <c r="AF16" i="5"/>
  <c r="AE903" i="4"/>
  <c r="V14" i="5"/>
  <c r="U907" i="4"/>
  <c r="U75" i="11" s="1"/>
  <c r="P14" i="5"/>
  <c r="O907" i="4"/>
  <c r="O75" i="11" s="1"/>
  <c r="R15" i="5"/>
  <c r="Q901" i="4"/>
  <c r="Q902" i="4"/>
  <c r="V11" i="5"/>
  <c r="T15" i="5"/>
  <c r="S902" i="4"/>
  <c r="S901" i="4"/>
  <c r="AB14" i="5"/>
  <c r="AA907" i="4"/>
  <c r="AA75" i="11" s="1"/>
  <c r="U14" i="5"/>
  <c r="T907" i="4"/>
  <c r="T75" i="11" s="1"/>
  <c r="AP14" i="5"/>
  <c r="AO907" i="4"/>
  <c r="AO75" i="11" s="1"/>
  <c r="AC11" i="5"/>
  <c r="U16" i="5"/>
  <c r="T903" i="4"/>
  <c r="AE11" i="5"/>
  <c r="AG11" i="5"/>
  <c r="AD16" i="5"/>
  <c r="AC903" i="4"/>
  <c r="W11" i="5"/>
  <c r="AH14" i="5"/>
  <c r="AG907" i="4"/>
  <c r="AG75" i="11" s="1"/>
  <c r="AF14" i="5"/>
  <c r="AE907" i="4"/>
  <c r="AE75" i="11" s="1"/>
  <c r="AC14" i="5"/>
  <c r="AB907" i="4"/>
  <c r="AB75" i="11" s="1"/>
  <c r="S11" i="5"/>
  <c r="AO16" i="5"/>
  <c r="AN903" i="4"/>
  <c r="AJ14" i="5"/>
  <c r="AI907" i="4"/>
  <c r="AI75" i="11" s="1"/>
  <c r="R14" i="5"/>
  <c r="Q907" i="4"/>
  <c r="Q75" i="11" s="1"/>
  <c r="AK16" i="5"/>
  <c r="AJ903" i="4"/>
  <c r="AK11" i="5"/>
  <c r="AR16" i="5"/>
  <c r="AQ903" i="4"/>
  <c r="AN11" i="5"/>
  <c r="AO14" i="5"/>
  <c r="AN907" i="4"/>
  <c r="AN75" i="11" s="1"/>
  <c r="AS16" i="5"/>
  <c r="AR903" i="4"/>
  <c r="P41" i="11"/>
  <c r="AQ42" i="11"/>
  <c r="AQ33" i="11"/>
  <c r="AQ32" i="11"/>
  <c r="T61" i="11"/>
  <c r="AM42" i="11"/>
  <c r="AM33" i="11"/>
  <c r="AM32" i="11"/>
  <c r="AN41" i="11"/>
  <c r="AL61" i="11"/>
  <c r="W42" i="11"/>
  <c r="W33" i="11"/>
  <c r="W32" i="11"/>
  <c r="AF61" i="11"/>
  <c r="M42" i="11"/>
  <c r="M32" i="11"/>
  <c r="M33" i="11"/>
  <c r="M61" i="11" s="1"/>
  <c r="AJ41" i="11"/>
  <c r="Y41" i="11"/>
  <c r="Z61" i="11"/>
  <c r="P42" i="11"/>
  <c r="P32" i="11"/>
  <c r="P33" i="11"/>
  <c r="AN42" i="11"/>
  <c r="AN45" i="11" s="1"/>
  <c r="AN33" i="11"/>
  <c r="AN32" i="11"/>
  <c r="N42" i="11"/>
  <c r="N32" i="11"/>
  <c r="N33" i="11"/>
  <c r="AG41" i="11"/>
  <c r="AK41" i="11"/>
  <c r="N41" i="11"/>
  <c r="V61" i="11"/>
  <c r="AB61" i="11"/>
  <c r="AA61" i="11"/>
  <c r="AJ904" i="4"/>
  <c r="AJ73" i="11" s="1"/>
  <c r="X15" i="5"/>
  <c r="W902" i="4"/>
  <c r="W901" i="4"/>
  <c r="AG15" i="5"/>
  <c r="AF901" i="4"/>
  <c r="AF902" i="4"/>
  <c r="O15" i="5"/>
  <c r="N902" i="4"/>
  <c r="N901" i="4"/>
  <c r="R16" i="5"/>
  <c r="Q903" i="4"/>
  <c r="AA11" i="5"/>
  <c r="N16" i="5"/>
  <c r="M903" i="4"/>
  <c r="M904" i="4" s="1"/>
  <c r="M73" i="11" s="1"/>
  <c r="O11" i="5"/>
  <c r="AM14" i="5"/>
  <c r="AL907" i="4"/>
  <c r="AL75" i="11" s="1"/>
  <c r="AS14" i="5"/>
  <c r="AR907" i="4"/>
  <c r="AR75" i="11" s="1"/>
  <c r="AE14" i="5"/>
  <c r="AD907" i="4"/>
  <c r="AD75" i="11" s="1"/>
  <c r="AF11" i="5"/>
  <c r="AH15" i="5"/>
  <c r="AG901" i="4"/>
  <c r="AG902" i="4"/>
  <c r="AG904" i="4" s="1"/>
  <c r="AG73" i="11" s="1"/>
  <c r="AO11" i="5"/>
  <c r="AM11" i="5"/>
  <c r="AI14" i="5"/>
  <c r="AH907" i="4"/>
  <c r="AH75" i="11" s="1"/>
  <c r="AI15" i="5"/>
  <c r="AH902" i="4"/>
  <c r="AH901" i="4"/>
  <c r="AD11" i="5"/>
  <c r="AK152" i="4"/>
  <c r="Z152" i="4"/>
  <c r="AI11" i="5"/>
  <c r="Z14" i="5"/>
  <c r="Y907" i="4"/>
  <c r="Y75" i="11" s="1"/>
  <c r="W14" i="5"/>
  <c r="V907" i="4"/>
  <c r="V75" i="11" s="1"/>
  <c r="AB152" i="4"/>
  <c r="AK14" i="5"/>
  <c r="AJ907" i="4"/>
  <c r="AJ75" i="11" s="1"/>
  <c r="AA16" i="5"/>
  <c r="Z903" i="4"/>
  <c r="AG16" i="5"/>
  <c r="AF903" i="4"/>
  <c r="AM16" i="5"/>
  <c r="AL903" i="4"/>
  <c r="AL904" i="4" s="1"/>
  <c r="AL73" i="11" s="1"/>
  <c r="AD14" i="5"/>
  <c r="AC907" i="4"/>
  <c r="AC75" i="11" s="1"/>
  <c r="Z16" i="5"/>
  <c r="Y903" i="4"/>
  <c r="AP16" i="5"/>
  <c r="AO903" i="4"/>
  <c r="T41" i="11"/>
  <c r="AN61" i="11"/>
  <c r="AG42" i="11"/>
  <c r="AG32" i="11"/>
  <c r="AG33" i="11"/>
  <c r="AJ61" i="11"/>
  <c r="V42" i="11"/>
  <c r="V32" i="11"/>
  <c r="V33" i="11"/>
  <c r="W41" i="11"/>
  <c r="Y61" i="11"/>
  <c r="Z42" i="11"/>
  <c r="Z33" i="11"/>
  <c r="Z32" i="11"/>
  <c r="Q41" i="11"/>
  <c r="U41" i="11"/>
  <c r="AJ42" i="11"/>
  <c r="AJ32" i="11"/>
  <c r="AJ33" i="11"/>
  <c r="AO41" i="11"/>
  <c r="AD41" i="11"/>
  <c r="AQ61" i="11"/>
  <c r="AE41" i="11"/>
  <c r="AG61" i="11"/>
  <c r="AH42" i="11"/>
  <c r="AH32" i="11"/>
  <c r="AH33" i="11"/>
  <c r="AI61" i="11"/>
  <c r="AK61" i="11"/>
  <c r="O42" i="11"/>
  <c r="O33" i="11"/>
  <c r="O32" i="11"/>
  <c r="X41" i="11"/>
  <c r="N61" i="11"/>
  <c r="AE42" i="11"/>
  <c r="AE33" i="11"/>
  <c r="AE32" i="11"/>
  <c r="AA41" i="11"/>
  <c r="S42" i="11"/>
  <c r="S32" i="11"/>
  <c r="S33" i="11"/>
  <c r="AL905" i="4"/>
  <c r="AL74" i="11" s="1"/>
  <c r="AQ15" i="5"/>
  <c r="AP902" i="4"/>
  <c r="AP901" i="4"/>
  <c r="AP15" i="5"/>
  <c r="AO901" i="4"/>
  <c r="AO902" i="4"/>
  <c r="P15" i="5"/>
  <c r="O902" i="4"/>
  <c r="O901" i="4"/>
  <c r="Q15" i="5"/>
  <c r="P901" i="4"/>
  <c r="P902" i="4"/>
  <c r="AB15" i="5"/>
  <c r="AA902" i="4"/>
  <c r="AA901" i="4"/>
  <c r="Q11" i="5"/>
  <c r="AJ16" i="5"/>
  <c r="AI903" i="4"/>
  <c r="T14" i="5"/>
  <c r="S907" i="4"/>
  <c r="S75" i="11" s="1"/>
  <c r="R11" i="5"/>
  <c r="AQ14" i="5"/>
  <c r="AP907" i="4"/>
  <c r="AP75" i="11" s="1"/>
  <c r="X14" i="5"/>
  <c r="W907" i="4"/>
  <c r="W75" i="11" s="1"/>
  <c r="AH11" i="5"/>
  <c r="AN14" i="5"/>
  <c r="AM907" i="4"/>
  <c r="AM75" i="11" s="1"/>
  <c r="AJ11" i="5"/>
  <c r="AR11" i="5"/>
  <c r="N15" i="5"/>
  <c r="M901" i="4"/>
  <c r="AC15" i="5"/>
  <c r="AB901" i="4"/>
  <c r="AB902" i="4"/>
  <c r="AS11" i="5"/>
  <c r="AL15" i="5"/>
  <c r="AK901" i="4"/>
  <c r="AK902" i="4"/>
  <c r="AI16" i="5"/>
  <c r="AH903" i="4"/>
  <c r="S15" i="5"/>
  <c r="R902" i="4"/>
  <c r="R901" i="4"/>
  <c r="AJ15" i="5"/>
  <c r="AI902" i="4"/>
  <c r="AI901" i="4"/>
  <c r="AN16" i="5"/>
  <c r="AM903" i="4"/>
  <c r="AA14" i="5"/>
  <c r="Z907" i="4"/>
  <c r="Z75" i="11" s="1"/>
  <c r="AE15" i="5"/>
  <c r="AD902" i="4"/>
  <c r="AD901" i="4"/>
  <c r="AL16" i="5"/>
  <c r="AK903" i="4"/>
  <c r="O14" i="5"/>
  <c r="N907" i="4"/>
  <c r="N75" i="11" s="1"/>
  <c r="AB16" i="5"/>
  <c r="AA903" i="4"/>
  <c r="O16" i="5"/>
  <c r="N903" i="4"/>
  <c r="AC16" i="5"/>
  <c r="AB903" i="4"/>
  <c r="Q42" i="11"/>
  <c r="Q33" i="11"/>
  <c r="Q32" i="11"/>
  <c r="AO42" i="11"/>
  <c r="AO33" i="11"/>
  <c r="AO32" i="11"/>
  <c r="AR41" i="11"/>
  <c r="AD42" i="11"/>
  <c r="AD33" i="11"/>
  <c r="AD32" i="11"/>
  <c r="R41" i="11"/>
  <c r="W61" i="11"/>
  <c r="O41" i="11"/>
  <c r="Q61" i="11"/>
  <c r="R42" i="11"/>
  <c r="R33" i="11"/>
  <c r="R32" i="11"/>
  <c r="S61" i="11"/>
  <c r="U61" i="11"/>
  <c r="AL42" i="11"/>
  <c r="AL33" i="11"/>
  <c r="AL32" i="11"/>
  <c r="AM41" i="11"/>
  <c r="AO61" i="11"/>
  <c r="AP42" i="11"/>
  <c r="AP32" i="11"/>
  <c r="AP33" i="11"/>
  <c r="AD61" i="11"/>
  <c r="AQ41" i="11"/>
  <c r="AE61" i="11"/>
  <c r="AI41" i="11"/>
  <c r="X61" i="11"/>
  <c r="AD10" i="5"/>
  <c r="Y15" i="5"/>
  <c r="X901" i="4"/>
  <c r="X902" i="4"/>
  <c r="AN15" i="5"/>
  <c r="AM902" i="4"/>
  <c r="AM901" i="4"/>
  <c r="AK10" i="5"/>
  <c r="AO15" i="5"/>
  <c r="AN901" i="4"/>
  <c r="AN902" i="4"/>
  <c r="AA15" i="5"/>
  <c r="Z902" i="4"/>
  <c r="Z901" i="4"/>
  <c r="AR15" i="5"/>
  <c r="AQ902" i="4"/>
  <c r="AQ901" i="4"/>
  <c r="AB11" i="5"/>
  <c r="T16" i="5"/>
  <c r="S903" i="4"/>
  <c r="Y16" i="5"/>
  <c r="X903" i="4"/>
  <c r="S14" i="5"/>
  <c r="R907" i="4"/>
  <c r="R75" i="11" s="1"/>
  <c r="V16" i="5"/>
  <c r="U903" i="4"/>
  <c r="W16" i="5"/>
  <c r="V903" i="4"/>
  <c r="U15" i="5"/>
  <c r="T901" i="4"/>
  <c r="T902" i="4"/>
  <c r="AR14" i="5"/>
  <c r="AQ907" i="4"/>
  <c r="AQ75" i="11" s="1"/>
  <c r="N14" i="5"/>
  <c r="M907" i="4"/>
  <c r="M75" i="11" s="1"/>
  <c r="AD15" i="5"/>
  <c r="AC901" i="4"/>
  <c r="AC902" i="4"/>
  <c r="AQ11" i="5"/>
  <c r="AL11" i="5"/>
  <c r="Z11" i="5"/>
  <c r="T33" i="10"/>
  <c r="AF15" i="5"/>
  <c r="AE902" i="4"/>
  <c r="AE901" i="4"/>
  <c r="P11" i="5"/>
  <c r="U11" i="5"/>
  <c r="Y11" i="5"/>
  <c r="Y14" i="5"/>
  <c r="X907" i="4"/>
  <c r="X75" i="11" s="1"/>
  <c r="AL14" i="5"/>
  <c r="AK907" i="4"/>
  <c r="AK75" i="11" s="1"/>
  <c r="Q16" i="5"/>
  <c r="P903" i="4"/>
  <c r="AP11" i="5"/>
  <c r="X16" i="5"/>
  <c r="W903" i="4"/>
  <c r="S16" i="5"/>
  <c r="R903" i="4"/>
  <c r="P16" i="5"/>
  <c r="O903" i="4"/>
  <c r="AG14" i="5"/>
  <c r="AF907" i="4"/>
  <c r="AF75" i="11" s="1"/>
  <c r="AP41" i="11"/>
  <c r="AH41" i="11"/>
  <c r="AK42" i="11"/>
  <c r="AK33" i="11"/>
  <c r="AK32" i="11"/>
  <c r="AL41" i="11"/>
  <c r="AR42" i="11"/>
  <c r="AR32" i="11"/>
  <c r="AR61" i="11" s="1"/>
  <c r="AR33" i="11"/>
  <c r="AC42" i="11"/>
  <c r="AC32" i="11"/>
  <c r="AC33" i="11"/>
  <c r="AC61" i="11" s="1"/>
  <c r="AB42" i="11"/>
  <c r="AB45" i="11" s="1"/>
  <c r="AB32" i="11"/>
  <c r="AB33" i="11"/>
  <c r="AF41" i="11"/>
  <c r="R61" i="11"/>
  <c r="M41" i="11"/>
  <c r="T42" i="11"/>
  <c r="T32" i="11"/>
  <c r="T33" i="11"/>
  <c r="X42" i="11"/>
  <c r="X32" i="11"/>
  <c r="X33" i="11"/>
  <c r="AI42" i="11"/>
  <c r="AI33" i="11"/>
  <c r="AI32" i="11"/>
  <c r="Z41" i="11"/>
  <c r="O61" i="11"/>
  <c r="S41" i="11"/>
  <c r="AM61" i="11"/>
  <c r="AC41" i="11"/>
  <c r="AF42" i="11"/>
  <c r="AF33" i="11"/>
  <c r="AF32" i="11"/>
  <c r="U42" i="11"/>
  <c r="U33" i="11"/>
  <c r="U32" i="11"/>
  <c r="Y42" i="11"/>
  <c r="Y33" i="11"/>
  <c r="Y32" i="11"/>
  <c r="V41" i="11"/>
  <c r="AB41" i="11"/>
  <c r="AA42" i="11"/>
  <c r="AA33" i="11"/>
  <c r="AA32" i="11"/>
  <c r="V178" i="10"/>
  <c r="AO524" i="10"/>
  <c r="AH152" i="4"/>
  <c r="AN152" i="4"/>
  <c r="AA59" i="4"/>
  <c r="AA885" i="4" s="1"/>
  <c r="AA68" i="11" s="1"/>
  <c r="AO600" i="4"/>
  <c r="AO600" i="10" s="1"/>
  <c r="Q596" i="4"/>
  <c r="Q596" i="10" s="1"/>
  <c r="AF152" i="4"/>
  <c r="T59" i="4"/>
  <c r="T885" i="4" s="1"/>
  <c r="T68" i="11" s="1"/>
  <c r="S152" i="4"/>
  <c r="V59" i="4"/>
  <c r="V885" i="4" s="1"/>
  <c r="V68" i="11" s="1"/>
  <c r="AO59" i="4"/>
  <c r="AO885" i="4" s="1"/>
  <c r="AO68" i="11" s="1"/>
  <c r="P59" i="4"/>
  <c r="P885" i="4" s="1"/>
  <c r="P68" i="11" s="1"/>
  <c r="R152" i="4"/>
  <c r="R616" i="10"/>
  <c r="AM616" i="4"/>
  <c r="AN58" i="5" s="1"/>
  <c r="AR390" i="4"/>
  <c r="AR390" i="10" s="1"/>
  <c r="AI152" i="4"/>
  <c r="AQ616" i="4"/>
  <c r="AR58" i="5" s="1"/>
  <c r="AD601" i="4"/>
  <c r="AD601" i="10" s="1"/>
  <c r="AI601" i="4"/>
  <c r="AI601" i="10" s="1"/>
  <c r="AH599" i="4"/>
  <c r="AH599" i="10" s="1"/>
  <c r="T206" i="4"/>
  <c r="U23" i="5" s="1"/>
  <c r="AB600" i="4"/>
  <c r="AB600" i="10" s="1"/>
  <c r="AJ206" i="4"/>
  <c r="AK23" i="5" s="1"/>
  <c r="U601" i="4"/>
  <c r="U601" i="10" s="1"/>
  <c r="Q206" i="4"/>
  <c r="R23" i="5" s="1"/>
  <c r="T599" i="4"/>
  <c r="T599" i="10" s="1"/>
  <c r="AB146" i="10"/>
  <c r="AH600" i="4"/>
  <c r="AH600" i="10" s="1"/>
  <c r="R206" i="4"/>
  <c r="S23" i="5" s="1"/>
  <c r="U599" i="4"/>
  <c r="U599" i="10" s="1"/>
  <c r="AG602" i="4"/>
  <c r="AG602" i="10" s="1"/>
  <c r="P602" i="4"/>
  <c r="P602" i="10" s="1"/>
  <c r="AQ390" i="4"/>
  <c r="AQ390" i="10" s="1"/>
  <c r="AK178" i="10"/>
  <c r="AC657" i="10"/>
  <c r="AQ152" i="4"/>
  <c r="AC152" i="4"/>
  <c r="AF616" i="4"/>
  <c r="AG58" i="5" s="1"/>
  <c r="AI616" i="4"/>
  <c r="AJ58" i="5" s="1"/>
  <c r="AN274" i="4"/>
  <c r="AO30" i="5" s="1"/>
  <c r="Q59" i="4"/>
  <c r="Q885" i="4" s="1"/>
  <c r="Q68" i="11" s="1"/>
  <c r="S59" i="4"/>
  <c r="S885" i="4" s="1"/>
  <c r="S68" i="11" s="1"/>
  <c r="AD616" i="4"/>
  <c r="AE58" i="5" s="1"/>
  <c r="Y152" i="4"/>
  <c r="AJ152" i="4"/>
  <c r="M152" i="4"/>
  <c r="AR616" i="4"/>
  <c r="AS58" i="5" s="1"/>
  <c r="AG206" i="4"/>
  <c r="AH23" i="5" s="1"/>
  <c r="AN206" i="4"/>
  <c r="AO23" i="5" s="1"/>
  <c r="S601" i="4"/>
  <c r="S601" i="10" s="1"/>
  <c r="AQ206" i="4"/>
  <c r="AR23" i="5" s="1"/>
  <c r="N599" i="4"/>
  <c r="N599" i="10" s="1"/>
  <c r="AR206" i="4"/>
  <c r="AS23" i="5" s="1"/>
  <c r="AF146" i="10"/>
  <c r="V146" i="10"/>
  <c r="S146" i="10"/>
  <c r="T53" i="10"/>
  <c r="AL601" i="4"/>
  <c r="AL601" i="10" s="1"/>
  <c r="AI599" i="4"/>
  <c r="AI599" i="10" s="1"/>
  <c r="V392" i="4"/>
  <c r="V392" i="10" s="1"/>
  <c r="Z390" i="4"/>
  <c r="Z390" i="10" s="1"/>
  <c r="AB597" i="4"/>
  <c r="AB597" i="10" s="1"/>
  <c r="AN390" i="4"/>
  <c r="AN390" i="10" s="1"/>
  <c r="W146" i="10"/>
  <c r="AR152" i="4"/>
  <c r="N152" i="4"/>
  <c r="AE596" i="4"/>
  <c r="AE596" i="10" s="1"/>
  <c r="AL616" i="4"/>
  <c r="AM58" i="5" s="1"/>
  <c r="AJ616" i="4"/>
  <c r="AK58" i="5" s="1"/>
  <c r="AG600" i="4"/>
  <c r="AG600" i="10" s="1"/>
  <c r="AB596" i="4"/>
  <c r="AB596" i="10" s="1"/>
  <c r="P616" i="4"/>
  <c r="Q58" i="5" s="1"/>
  <c r="S616" i="4"/>
  <c r="T58" i="5" s="1"/>
  <c r="AD59" i="4"/>
  <c r="AD885" i="4" s="1"/>
  <c r="AD68" i="11" s="1"/>
  <c r="W59" i="4"/>
  <c r="W885" i="4" s="1"/>
  <c r="W68" i="11" s="1"/>
  <c r="X388" i="4"/>
  <c r="X388" i="10" s="1"/>
  <c r="AF388" i="4"/>
  <c r="AF388" i="10" s="1"/>
  <c r="AO616" i="4"/>
  <c r="AP58" i="5" s="1"/>
  <c r="Z616" i="4"/>
  <c r="AA58" i="5" s="1"/>
  <c r="AJ601" i="4"/>
  <c r="AJ601" i="10" s="1"/>
  <c r="T616" i="10"/>
  <c r="AF599" i="4"/>
  <c r="AF599" i="10" s="1"/>
  <c r="Z206" i="4"/>
  <c r="AA23" i="5" s="1"/>
  <c r="AB206" i="4"/>
  <c r="AC23" i="5" s="1"/>
  <c r="AK600" i="4"/>
  <c r="AK600" i="10" s="1"/>
  <c r="P206" i="4"/>
  <c r="Q23" i="5" s="1"/>
  <c r="AL146" i="10"/>
  <c r="AQ53" i="10"/>
  <c r="Q146" i="10"/>
  <c r="Z600" i="4"/>
  <c r="Z600" i="10" s="1"/>
  <c r="AK146" i="10"/>
  <c r="AA146" i="10"/>
  <c r="AJ597" i="4"/>
  <c r="AJ597" i="10" s="1"/>
  <c r="S602" i="4"/>
  <c r="S602" i="10" s="1"/>
  <c r="AM601" i="4"/>
  <c r="AM601" i="10" s="1"/>
  <c r="AB599" i="4"/>
  <c r="AB599" i="10" s="1"/>
  <c r="U600" i="4"/>
  <c r="U600" i="10" s="1"/>
  <c r="X601" i="4"/>
  <c r="X601" i="10" s="1"/>
  <c r="M46" i="10"/>
  <c r="W352" i="10"/>
  <c r="AK352" i="10"/>
  <c r="U747" i="10"/>
  <c r="AA33" i="10"/>
  <c r="AN597" i="4"/>
  <c r="Z53" i="10"/>
  <c r="R53" i="10"/>
  <c r="AR602" i="4"/>
  <c r="AR602" i="10" s="1"/>
  <c r="AE599" i="4"/>
  <c r="AE599" i="10" s="1"/>
  <c r="Q599" i="4"/>
  <c r="Q599" i="10" s="1"/>
  <c r="AO597" i="4"/>
  <c r="AO597" i="10" s="1"/>
  <c r="Z597" i="4"/>
  <c r="Z597" i="10" s="1"/>
  <c r="AQ597" i="4"/>
  <c r="AE600" i="4"/>
  <c r="AE600" i="10" s="1"/>
  <c r="AM599" i="4"/>
  <c r="AM599" i="10" s="1"/>
  <c r="AN206" i="10"/>
  <c r="AJ596" i="4"/>
  <c r="AJ596" i="10" s="1"/>
  <c r="T616" i="4"/>
  <c r="U58" i="5" s="1"/>
  <c r="V152" i="4"/>
  <c r="Y392" i="4"/>
  <c r="Y392" i="10" s="1"/>
  <c r="AE206" i="4"/>
  <c r="AF23" i="5" s="1"/>
  <c r="AP206" i="4"/>
  <c r="AQ23" i="5" s="1"/>
  <c r="AA206" i="10"/>
  <c r="AO602" i="4"/>
  <c r="AO602" i="10" s="1"/>
  <c r="Q352" i="10"/>
  <c r="AG352" i="10"/>
  <c r="AI165" i="10"/>
  <c r="W206" i="10"/>
  <c r="AC524" i="10"/>
  <c r="T524" i="10"/>
  <c r="V206" i="4"/>
  <c r="W23" i="5" s="1"/>
  <c r="V616" i="10"/>
  <c r="AF300" i="10"/>
  <c r="U616" i="10"/>
  <c r="O206" i="10"/>
  <c r="AB165" i="10"/>
  <c r="AC352" i="10"/>
  <c r="AH72" i="10"/>
  <c r="AQ616" i="10"/>
  <c r="T165" i="10"/>
  <c r="X524" i="10"/>
  <c r="M524" i="10"/>
  <c r="AQ313" i="10"/>
  <c r="AD33" i="10"/>
  <c r="AJ178" i="10"/>
  <c r="AJ33" i="10"/>
  <c r="AA616" i="10"/>
  <c r="S616" i="10"/>
  <c r="M616" i="10"/>
  <c r="AM524" i="10"/>
  <c r="AG33" i="10"/>
  <c r="R657" i="10"/>
  <c r="AN524" i="10"/>
  <c r="AM657" i="10"/>
  <c r="V206" i="10"/>
  <c r="AQ392" i="4"/>
  <c r="AQ392" i="10" s="1"/>
  <c r="N657" i="10"/>
  <c r="Y165" i="10"/>
  <c r="M657" i="10"/>
  <c r="AL33" i="10"/>
  <c r="M165" i="10"/>
  <c r="AL313" i="10"/>
  <c r="AK524" i="10"/>
  <c r="R112" i="10"/>
  <c r="AQ274" i="10"/>
  <c r="Q616" i="10"/>
  <c r="AP165" i="10"/>
  <c r="AK33" i="10"/>
  <c r="AC33" i="10"/>
  <c r="AJ524" i="10"/>
  <c r="AJ352" i="10"/>
  <c r="AH352" i="10"/>
  <c r="AD206" i="10"/>
  <c r="AQ165" i="10"/>
  <c r="P165" i="10"/>
  <c r="P524" i="10"/>
  <c r="V352" i="10"/>
  <c r="W178" i="10"/>
  <c r="V657" i="10"/>
  <c r="AF352" i="10"/>
  <c r="V472" i="10"/>
  <c r="S747" i="10"/>
  <c r="AH616" i="10"/>
  <c r="Y616" i="10"/>
  <c r="AN165" i="10"/>
  <c r="AQ524" i="10"/>
  <c r="N616" i="10"/>
  <c r="R72" i="10"/>
  <c r="X59" i="4"/>
  <c r="X885" i="4" s="1"/>
  <c r="X68" i="11" s="1"/>
  <c r="AH59" i="4"/>
  <c r="AH885" i="4" s="1"/>
  <c r="AH68" i="11" s="1"/>
  <c r="AA53" i="10"/>
  <c r="Q165" i="10"/>
  <c r="AC600" i="4"/>
  <c r="AC600" i="10" s="1"/>
  <c r="U152" i="4"/>
  <c r="AG596" i="4"/>
  <c r="AG596" i="10" s="1"/>
  <c r="AD300" i="10"/>
  <c r="X152" i="4"/>
  <c r="O152" i="4"/>
  <c r="S300" i="10"/>
  <c r="AK165" i="10"/>
  <c r="Q657" i="10"/>
  <c r="N165" i="10"/>
  <c r="V33" i="10"/>
  <c r="Y657" i="10"/>
  <c r="N33" i="10"/>
  <c r="U657" i="10"/>
  <c r="Y274" i="4"/>
  <c r="Z30" i="5" s="1"/>
  <c r="AL152" i="4"/>
  <c r="Q152" i="4"/>
  <c r="AD274" i="4"/>
  <c r="AE30" i="5" s="1"/>
  <c r="S206" i="10"/>
  <c r="X206" i="10"/>
  <c r="AI33" i="10"/>
  <c r="M300" i="10"/>
  <c r="T657" i="10"/>
  <c r="AF524" i="10"/>
  <c r="R352" i="10"/>
  <c r="AA657" i="10"/>
  <c r="AM616" i="10"/>
  <c r="AI596" i="4"/>
  <c r="AI596" i="10" s="1"/>
  <c r="AA152" i="4"/>
  <c r="AQ59" i="4"/>
  <c r="AQ885" i="4" s="1"/>
  <c r="AQ68" i="11" s="1"/>
  <c r="AI352" i="10"/>
  <c r="AJ472" i="10"/>
  <c r="AB524" i="10"/>
  <c r="AF420" i="10"/>
  <c r="AB657" i="10"/>
  <c r="Z524" i="10"/>
  <c r="AD352" i="10"/>
  <c r="AR524" i="10"/>
  <c r="AP352" i="10"/>
  <c r="AQ657" i="10"/>
  <c r="AE33" i="10"/>
  <c r="U524" i="10"/>
  <c r="P747" i="10"/>
  <c r="P597" i="4"/>
  <c r="P597" i="10" s="1"/>
  <c r="P729" i="10"/>
  <c r="AH511" i="4"/>
  <c r="AI49" i="5" s="1"/>
  <c r="AH504" i="10"/>
  <c r="AH511" i="10" s="1"/>
  <c r="R735" i="4"/>
  <c r="S68" i="5" s="1"/>
  <c r="R728" i="10"/>
  <c r="W597" i="4"/>
  <c r="W597" i="10" s="1"/>
  <c r="W729" i="10"/>
  <c r="AM300" i="4"/>
  <c r="AN32" i="5" s="1"/>
  <c r="AM293" i="10"/>
  <c r="AM300" i="10" s="1"/>
  <c r="AM274" i="4"/>
  <c r="AN30" i="5" s="1"/>
  <c r="AM267" i="10"/>
  <c r="AM274" i="10" s="1"/>
  <c r="AF274" i="4"/>
  <c r="AG30" i="5" s="1"/>
  <c r="AF267" i="10"/>
  <c r="AF274" i="10" s="1"/>
  <c r="Y391" i="4"/>
  <c r="Y391" i="10" s="1"/>
  <c r="Y404" i="10"/>
  <c r="W393" i="4"/>
  <c r="W393" i="10" s="1"/>
  <c r="W406" i="10"/>
  <c r="AL388" i="4"/>
  <c r="AL388" i="10" s="1"/>
  <c r="AL401" i="10"/>
  <c r="AR274" i="4"/>
  <c r="AS30" i="5" s="1"/>
  <c r="AR267" i="10"/>
  <c r="AR274" i="10" s="1"/>
  <c r="AQ388" i="4"/>
  <c r="AQ388" i="10" s="1"/>
  <c r="AQ401" i="10"/>
  <c r="M393" i="4"/>
  <c r="M393" i="10" s="1"/>
  <c r="M406" i="10"/>
  <c r="AC735" i="4"/>
  <c r="AD68" i="5" s="1"/>
  <c r="AC728" i="10"/>
  <c r="M597" i="4"/>
  <c r="M597" i="10" s="1"/>
  <c r="M729" i="10"/>
  <c r="AE300" i="4"/>
  <c r="AF32" i="5" s="1"/>
  <c r="AE293" i="10"/>
  <c r="AE300" i="10" s="1"/>
  <c r="AC274" i="4"/>
  <c r="AD30" i="5" s="1"/>
  <c r="AC273" i="10"/>
  <c r="AC274" i="10" s="1"/>
  <c r="Q597" i="4"/>
  <c r="Q597" i="10" s="1"/>
  <c r="Q729" i="10"/>
  <c r="AJ511" i="4"/>
  <c r="AK49" i="5" s="1"/>
  <c r="AJ504" i="10"/>
  <c r="AC300" i="4"/>
  <c r="AD32" i="5" s="1"/>
  <c r="AC293" i="10"/>
  <c r="AC300" i="10" s="1"/>
  <c r="AJ300" i="4"/>
  <c r="AK32" i="5" s="1"/>
  <c r="AJ293" i="10"/>
  <c r="AJ300" i="10" s="1"/>
  <c r="Q392" i="4"/>
  <c r="Q392" i="10" s="1"/>
  <c r="Q405" i="10"/>
  <c r="AC392" i="4"/>
  <c r="AC392" i="10" s="1"/>
  <c r="AC405" i="10"/>
  <c r="AB511" i="4"/>
  <c r="AC49" i="5" s="1"/>
  <c r="AB504" i="10"/>
  <c r="AA300" i="4"/>
  <c r="AB32" i="5" s="1"/>
  <c r="AA293" i="10"/>
  <c r="AA300" i="10" s="1"/>
  <c r="S391" i="4"/>
  <c r="S391" i="10" s="1"/>
  <c r="S404" i="10"/>
  <c r="Q393" i="4"/>
  <c r="Q393" i="10" s="1"/>
  <c r="Q406" i="10"/>
  <c r="W388" i="4"/>
  <c r="W388" i="10" s="1"/>
  <c r="W401" i="10"/>
  <c r="AB602" i="4"/>
  <c r="AB602" i="10" s="1"/>
  <c r="AB734" i="10"/>
  <c r="AB735" i="10" s="1"/>
  <c r="AR393" i="4"/>
  <c r="AR393" i="10" s="1"/>
  <c r="AR406" i="10"/>
  <c r="Z511" i="4"/>
  <c r="AA49" i="5" s="1"/>
  <c r="Z504" i="10"/>
  <c r="Z511" i="10" s="1"/>
  <c r="AO392" i="4"/>
  <c r="AO392" i="10" s="1"/>
  <c r="AO405" i="10"/>
  <c r="AR735" i="4"/>
  <c r="AS68" i="5" s="1"/>
  <c r="AR728" i="10"/>
  <c r="AG597" i="4"/>
  <c r="AG597" i="10" s="1"/>
  <c r="AG729" i="10"/>
  <c r="Y300" i="4"/>
  <c r="Z32" i="5" s="1"/>
  <c r="Y293" i="10"/>
  <c r="Y300" i="10" s="1"/>
  <c r="X300" i="4"/>
  <c r="Y32" i="5" s="1"/>
  <c r="X293" i="10"/>
  <c r="X300" i="10" s="1"/>
  <c r="W274" i="10"/>
  <c r="AO511" i="4"/>
  <c r="AP49" i="5" s="1"/>
  <c r="AO504" i="10"/>
  <c r="AI388" i="4"/>
  <c r="AI388" i="10" s="1"/>
  <c r="AI401" i="10"/>
  <c r="AI393" i="4"/>
  <c r="AI393" i="10" s="1"/>
  <c r="AI406" i="10"/>
  <c r="AR391" i="4"/>
  <c r="AR391" i="10" s="1"/>
  <c r="AR404" i="10"/>
  <c r="AP393" i="4"/>
  <c r="AP393" i="10" s="1"/>
  <c r="AP406" i="10"/>
  <c r="P388" i="4"/>
  <c r="P388" i="10" s="1"/>
  <c r="P401" i="10"/>
  <c r="O511" i="4"/>
  <c r="P49" i="5" s="1"/>
  <c r="O504" i="10"/>
  <c r="U300" i="4"/>
  <c r="V32" i="5" s="1"/>
  <c r="U293" i="10"/>
  <c r="U300" i="10" s="1"/>
  <c r="S511" i="4"/>
  <c r="T49" i="5" s="1"/>
  <c r="S504" i="10"/>
  <c r="S274" i="4"/>
  <c r="T30" i="5" s="1"/>
  <c r="S273" i="10"/>
  <c r="S274" i="10" s="1"/>
  <c r="Y511" i="4"/>
  <c r="Z49" i="5" s="1"/>
  <c r="Y504" i="10"/>
  <c r="X511" i="4"/>
  <c r="Y49" i="5" s="1"/>
  <c r="X504" i="10"/>
  <c r="X511" i="10" s="1"/>
  <c r="X600" i="4"/>
  <c r="X600" i="10" s="1"/>
  <c r="X732" i="10"/>
  <c r="AG300" i="10"/>
  <c r="V391" i="4"/>
  <c r="V391" i="10" s="1"/>
  <c r="V404" i="10"/>
  <c r="AB393" i="4"/>
  <c r="AB393" i="10" s="1"/>
  <c r="AB406" i="10"/>
  <c r="X391" i="4"/>
  <c r="X391" i="10" s="1"/>
  <c r="X404" i="10"/>
  <c r="V393" i="4"/>
  <c r="V393" i="10" s="1"/>
  <c r="V406" i="10"/>
  <c r="AA388" i="4"/>
  <c r="AA388" i="10" s="1"/>
  <c r="AA401" i="10"/>
  <c r="AD602" i="4"/>
  <c r="AD602" i="10" s="1"/>
  <c r="AD734" i="10"/>
  <c r="AD393" i="4"/>
  <c r="AD393" i="10" s="1"/>
  <c r="AD406" i="10"/>
  <c r="AL600" i="4"/>
  <c r="AL600" i="10" s="1"/>
  <c r="AL732" i="10"/>
  <c r="Y602" i="4"/>
  <c r="Y602" i="10" s="1"/>
  <c r="Y734" i="10"/>
  <c r="AN392" i="4"/>
  <c r="AN392" i="10" s="1"/>
  <c r="AN405" i="10"/>
  <c r="AQ597" i="10"/>
  <c r="O600" i="4"/>
  <c r="O600" i="10" s="1"/>
  <c r="O732" i="10"/>
  <c r="W600" i="4"/>
  <c r="W600" i="10" s="1"/>
  <c r="W732" i="10"/>
  <c r="Y388" i="4"/>
  <c r="Y388" i="10" s="1"/>
  <c r="Y401" i="10"/>
  <c r="O599" i="4"/>
  <c r="O599" i="10" s="1"/>
  <c r="O731" i="10"/>
  <c r="Y53" i="10"/>
  <c r="AM597" i="4"/>
  <c r="AM597" i="10" s="1"/>
  <c r="AM729" i="10"/>
  <c r="R599" i="4"/>
  <c r="R599" i="10" s="1"/>
  <c r="R731" i="10"/>
  <c r="Y274" i="10"/>
  <c r="AP600" i="4"/>
  <c r="AP600" i="10" s="1"/>
  <c r="AP732" i="10"/>
  <c r="N391" i="4"/>
  <c r="N391" i="10" s="1"/>
  <c r="N404" i="10"/>
  <c r="AP599" i="4"/>
  <c r="AP599" i="10" s="1"/>
  <c r="AP731" i="10"/>
  <c r="AR206" i="10"/>
  <c r="AL206" i="10"/>
  <c r="AM53" i="10"/>
  <c r="AP206" i="10"/>
  <c r="AJ206" i="10"/>
  <c r="M391" i="4"/>
  <c r="M391" i="10" s="1"/>
  <c r="M404" i="10"/>
  <c r="AR53" i="10"/>
  <c r="AL599" i="4"/>
  <c r="AL599" i="10" s="1"/>
  <c r="AL731" i="10"/>
  <c r="M53" i="10"/>
  <c r="AB53" i="10"/>
  <c r="AE524" i="10"/>
  <c r="AC616" i="10"/>
  <c r="U390" i="4"/>
  <c r="U390" i="10" s="1"/>
  <c r="U507" i="10"/>
  <c r="AB616" i="10"/>
  <c r="AB390" i="4"/>
  <c r="AB390" i="10" s="1"/>
  <c r="AB507" i="10"/>
  <c r="P616" i="10"/>
  <c r="AF390" i="4"/>
  <c r="AF390" i="10" s="1"/>
  <c r="AF507" i="10"/>
  <c r="AI616" i="10"/>
  <c r="Z616" i="10"/>
  <c r="AK390" i="4"/>
  <c r="AK390" i="10" s="1"/>
  <c r="AK507" i="10"/>
  <c r="AD390" i="4"/>
  <c r="AD390" i="10" s="1"/>
  <c r="AD507" i="10"/>
  <c r="AH524" i="10"/>
  <c r="AR165" i="10"/>
  <c r="T390" i="4"/>
  <c r="T390" i="10" s="1"/>
  <c r="T507" i="10"/>
  <c r="V390" i="4"/>
  <c r="V390" i="10" s="1"/>
  <c r="V507" i="10"/>
  <c r="Y390" i="4"/>
  <c r="Y390" i="10" s="1"/>
  <c r="Y507" i="10"/>
  <c r="AJ390" i="4"/>
  <c r="AJ390" i="10" s="1"/>
  <c r="AJ507" i="10"/>
  <c r="AO390" i="4"/>
  <c r="AO390" i="10" s="1"/>
  <c r="AO507" i="10"/>
  <c r="AD274" i="10"/>
  <c r="AF165" i="10"/>
  <c r="O657" i="10"/>
  <c r="AK616" i="10"/>
  <c r="AO657" i="10"/>
  <c r="AD597" i="4"/>
  <c r="AD597" i="10" s="1"/>
  <c r="AD729" i="10"/>
  <c r="M392" i="4"/>
  <c r="M392" i="10" s="1"/>
  <c r="M405" i="10"/>
  <c r="AQ735" i="4"/>
  <c r="AR68" i="5" s="1"/>
  <c r="AQ728" i="10"/>
  <c r="AQ735" i="10" s="1"/>
  <c r="AF597" i="4"/>
  <c r="AF597" i="10" s="1"/>
  <c r="AF729" i="10"/>
  <c r="U511" i="4"/>
  <c r="V49" i="5" s="1"/>
  <c r="U504" i="10"/>
  <c r="X392" i="4"/>
  <c r="X392" i="10" s="1"/>
  <c r="X405" i="10"/>
  <c r="AM511" i="4"/>
  <c r="AN49" i="5" s="1"/>
  <c r="AM504" i="10"/>
  <c r="Q300" i="4"/>
  <c r="R32" i="5" s="1"/>
  <c r="Q293" i="10"/>
  <c r="Q300" i="10" s="1"/>
  <c r="AN300" i="4"/>
  <c r="AO32" i="5" s="1"/>
  <c r="AN293" i="10"/>
  <c r="AN300" i="10" s="1"/>
  <c r="AN600" i="4"/>
  <c r="AN600" i="10" s="1"/>
  <c r="AN732" i="10"/>
  <c r="AL511" i="4"/>
  <c r="AM49" i="5" s="1"/>
  <c r="AL504" i="10"/>
  <c r="AG274" i="10"/>
  <c r="AJ391" i="4"/>
  <c r="AJ391" i="10" s="1"/>
  <c r="AJ404" i="10"/>
  <c r="AH393" i="4"/>
  <c r="AH393" i="10" s="1"/>
  <c r="AH406" i="10"/>
  <c r="AN388" i="4"/>
  <c r="AN388" i="10" s="1"/>
  <c r="AN401" i="10"/>
  <c r="AK391" i="4"/>
  <c r="AK391" i="10" s="1"/>
  <c r="AK404" i="10"/>
  <c r="AQ393" i="4"/>
  <c r="AQ393" i="10" s="1"/>
  <c r="AQ406" i="10"/>
  <c r="AP391" i="4"/>
  <c r="AP391" i="10" s="1"/>
  <c r="AP404" i="10"/>
  <c r="O597" i="4"/>
  <c r="O597" i="10" s="1"/>
  <c r="O729" i="10"/>
  <c r="P392" i="4"/>
  <c r="P392" i="10" s="1"/>
  <c r="P405" i="10"/>
  <c r="N735" i="4"/>
  <c r="O68" i="5" s="1"/>
  <c r="N728" i="10"/>
  <c r="S597" i="4"/>
  <c r="S597" i="10" s="1"/>
  <c r="S729" i="10"/>
  <c r="S735" i="10" s="1"/>
  <c r="R392" i="4"/>
  <c r="R392" i="10" s="1"/>
  <c r="R405" i="10"/>
  <c r="AL300" i="4"/>
  <c r="AM32" i="5" s="1"/>
  <c r="AL293" i="10"/>
  <c r="AL300" i="10" s="1"/>
  <c r="W392" i="4"/>
  <c r="W392" i="10" s="1"/>
  <c r="W405" i="10"/>
  <c r="V274" i="4"/>
  <c r="W30" i="5" s="1"/>
  <c r="V267" i="10"/>
  <c r="V274" i="10" s="1"/>
  <c r="V735" i="4"/>
  <c r="W68" i="5" s="1"/>
  <c r="V728" i="10"/>
  <c r="AO300" i="10"/>
  <c r="AB300" i="4"/>
  <c r="AC32" i="5" s="1"/>
  <c r="AB293" i="10"/>
  <c r="AB300" i="10" s="1"/>
  <c r="AC388" i="4"/>
  <c r="AC388" i="10" s="1"/>
  <c r="AC401" i="10"/>
  <c r="Z391" i="4"/>
  <c r="Z391" i="10" s="1"/>
  <c r="Z404" i="10"/>
  <c r="U393" i="4"/>
  <c r="U393" i="10" s="1"/>
  <c r="U406" i="10"/>
  <c r="AL391" i="4"/>
  <c r="AL391" i="10" s="1"/>
  <c r="AL404" i="10"/>
  <c r="Z393" i="4"/>
  <c r="Z393" i="10" s="1"/>
  <c r="Z406" i="10"/>
  <c r="AC597" i="4"/>
  <c r="AC597" i="10" s="1"/>
  <c r="AC729" i="10"/>
  <c r="N392" i="4"/>
  <c r="N392" i="10" s="1"/>
  <c r="N405" i="10"/>
  <c r="AI597" i="4"/>
  <c r="AI597" i="10" s="1"/>
  <c r="AI729" i="10"/>
  <c r="V511" i="4"/>
  <c r="W49" i="5" s="1"/>
  <c r="V504" i="10"/>
  <c r="AH300" i="4"/>
  <c r="AI32" i="5" s="1"/>
  <c r="AH293" i="10"/>
  <c r="AH300" i="10" s="1"/>
  <c r="AB392" i="4"/>
  <c r="AB392" i="10" s="1"/>
  <c r="AB405" i="10"/>
  <c r="Q274" i="4"/>
  <c r="R30" i="5" s="1"/>
  <c r="Q271" i="10"/>
  <c r="Q274" i="10" s="1"/>
  <c r="Q600" i="4"/>
  <c r="Q600" i="10" s="1"/>
  <c r="Q732" i="10"/>
  <c r="AM735" i="4"/>
  <c r="AN68" i="5" s="1"/>
  <c r="AM728" i="10"/>
  <c r="U391" i="4"/>
  <c r="U391" i="10" s="1"/>
  <c r="U404" i="10"/>
  <c r="AA393" i="4"/>
  <c r="AA393" i="10" s="1"/>
  <c r="AA406" i="10"/>
  <c r="AC391" i="4"/>
  <c r="AC391" i="10" s="1"/>
  <c r="AC404" i="10"/>
  <c r="AK393" i="4"/>
  <c r="AK393" i="10" s="1"/>
  <c r="AK406" i="10"/>
  <c r="AO274" i="10"/>
  <c r="AP388" i="4"/>
  <c r="AP388" i="10" s="1"/>
  <c r="AP401" i="10"/>
  <c r="N393" i="4"/>
  <c r="N393" i="10" s="1"/>
  <c r="N406" i="10"/>
  <c r="Z596" i="4"/>
  <c r="Z596" i="10" s="1"/>
  <c r="Z728" i="10"/>
  <c r="T392" i="4"/>
  <c r="T392" i="10" s="1"/>
  <c r="T405" i="10"/>
  <c r="T511" i="4"/>
  <c r="U49" i="5" s="1"/>
  <c r="T504" i="10"/>
  <c r="AK300" i="4"/>
  <c r="AL32" i="5" s="1"/>
  <c r="AK293" i="10"/>
  <c r="AK300" i="10" s="1"/>
  <c r="AQ511" i="4"/>
  <c r="AR49" i="5" s="1"/>
  <c r="AQ504" i="10"/>
  <c r="AQ511" i="10" s="1"/>
  <c r="AG392" i="4"/>
  <c r="AG392" i="10" s="1"/>
  <c r="AG405" i="10"/>
  <c r="AH274" i="10"/>
  <c r="T391" i="4"/>
  <c r="T391" i="10" s="1"/>
  <c r="T404" i="10"/>
  <c r="R393" i="4"/>
  <c r="R393" i="10" s="1"/>
  <c r="R406" i="10"/>
  <c r="V388" i="4"/>
  <c r="V388" i="10" s="1"/>
  <c r="V401" i="10"/>
  <c r="Y393" i="4"/>
  <c r="Y393" i="10" s="1"/>
  <c r="Y406" i="10"/>
  <c r="AD388" i="4"/>
  <c r="AD388" i="10" s="1"/>
  <c r="AD401" i="10"/>
  <c r="AL602" i="4"/>
  <c r="AL602" i="10" s="1"/>
  <c r="AL734" i="10"/>
  <c r="AE388" i="4"/>
  <c r="AE388" i="10" s="1"/>
  <c r="AE401" i="10"/>
  <c r="AJ602" i="4"/>
  <c r="AJ602" i="10" s="1"/>
  <c r="AJ734" i="10"/>
  <c r="AN53" i="10"/>
  <c r="W602" i="4"/>
  <c r="W602" i="10" s="1"/>
  <c r="W734" i="10"/>
  <c r="AG599" i="4"/>
  <c r="AG599" i="10" s="1"/>
  <c r="AG731" i="10"/>
  <c r="M599" i="4"/>
  <c r="M599" i="10" s="1"/>
  <c r="M731" i="10"/>
  <c r="AE391" i="4"/>
  <c r="AE391" i="10" s="1"/>
  <c r="AE404" i="10"/>
  <c r="U53" i="10"/>
  <c r="AG388" i="4"/>
  <c r="AG388" i="10" s="1"/>
  <c r="AG401" i="10"/>
  <c r="AF600" i="4"/>
  <c r="AF600" i="10" s="1"/>
  <c r="AF732" i="10"/>
  <c r="V602" i="4"/>
  <c r="V602" i="10" s="1"/>
  <c r="V734" i="10"/>
  <c r="AC599" i="4"/>
  <c r="AC599" i="10" s="1"/>
  <c r="AC731" i="10"/>
  <c r="T393" i="4"/>
  <c r="T393" i="10" s="1"/>
  <c r="T406" i="10"/>
  <c r="AO599" i="4"/>
  <c r="AO599" i="10" s="1"/>
  <c r="AO731" i="10"/>
  <c r="P206" i="10"/>
  <c r="T206" i="10"/>
  <c r="AG206" i="10"/>
  <c r="Q206" i="10"/>
  <c r="Q391" i="4"/>
  <c r="Q391" i="10" s="1"/>
  <c r="Q404" i="10"/>
  <c r="Z146" i="10"/>
  <c r="AN146" i="10"/>
  <c r="Z300" i="10"/>
  <c r="AE390" i="4"/>
  <c r="AE390" i="10" s="1"/>
  <c r="AE507" i="10"/>
  <c r="AB274" i="10"/>
  <c r="AF391" i="4"/>
  <c r="AF391" i="10" s="1"/>
  <c r="AF404" i="10"/>
  <c r="W524" i="10"/>
  <c r="AG657" i="10"/>
  <c r="AA524" i="10"/>
  <c r="X657" i="10"/>
  <c r="AP657" i="10"/>
  <c r="AL657" i="10"/>
  <c r="AQ33" i="10"/>
  <c r="AN601" i="4"/>
  <c r="AN601" i="10" s="1"/>
  <c r="AN614" i="10"/>
  <c r="AN616" i="10" s="1"/>
  <c r="AI524" i="10"/>
  <c r="V300" i="10"/>
  <c r="R524" i="10"/>
  <c r="V524" i="10"/>
  <c r="O616" i="10"/>
  <c r="AP390" i="4"/>
  <c r="AP390" i="10" s="1"/>
  <c r="AP507" i="10"/>
  <c r="AL524" i="10"/>
  <c r="AO616" i="10"/>
  <c r="P511" i="4"/>
  <c r="Q49" i="5" s="1"/>
  <c r="P504" i="10"/>
  <c r="O392" i="4"/>
  <c r="O392" i="10" s="1"/>
  <c r="O405" i="10"/>
  <c r="AH597" i="4"/>
  <c r="AH597" i="10" s="1"/>
  <c r="AH729" i="10"/>
  <c r="R300" i="4"/>
  <c r="S32" i="5" s="1"/>
  <c r="R293" i="10"/>
  <c r="R300" i="10" s="1"/>
  <c r="AI392" i="4"/>
  <c r="AI392" i="10" s="1"/>
  <c r="AI405" i="10"/>
  <c r="T735" i="4"/>
  <c r="U68" i="5" s="1"/>
  <c r="T728" i="10"/>
  <c r="AL392" i="4"/>
  <c r="AL392" i="10" s="1"/>
  <c r="AL405" i="10"/>
  <c r="T274" i="4"/>
  <c r="U30" i="5" s="1"/>
  <c r="T267" i="10"/>
  <c r="T274" i="10" s="1"/>
  <c r="AK599" i="4"/>
  <c r="AK599" i="10" s="1"/>
  <c r="AK731" i="10"/>
  <c r="AG511" i="4"/>
  <c r="AH49" i="5" s="1"/>
  <c r="AG504" i="10"/>
  <c r="AI274" i="4"/>
  <c r="AJ30" i="5" s="1"/>
  <c r="AI267" i="10"/>
  <c r="AI274" i="10" s="1"/>
  <c r="AH388" i="4"/>
  <c r="AH388" i="10" s="1"/>
  <c r="AH401" i="10"/>
  <c r="AG391" i="4"/>
  <c r="AG391" i="10" s="1"/>
  <c r="AG404" i="10"/>
  <c r="AE393" i="4"/>
  <c r="AE393" i="10" s="1"/>
  <c r="AE406" i="10"/>
  <c r="AA274" i="4"/>
  <c r="AB30" i="5" s="1"/>
  <c r="AA267" i="10"/>
  <c r="AA274" i="10" s="1"/>
  <c r="AQ391" i="4"/>
  <c r="AQ391" i="10" s="1"/>
  <c r="AQ404" i="10"/>
  <c r="AO393" i="4"/>
  <c r="AO393" i="10" s="1"/>
  <c r="AO406" i="10"/>
  <c r="M388" i="4"/>
  <c r="M388" i="10" s="1"/>
  <c r="M401" i="10"/>
  <c r="AA735" i="4"/>
  <c r="AB68" i="5" s="1"/>
  <c r="AA728" i="10"/>
  <c r="AE511" i="4"/>
  <c r="AF49" i="5" s="1"/>
  <c r="AE504" i="10"/>
  <c r="AE392" i="4"/>
  <c r="AE392" i="10" s="1"/>
  <c r="AE405" i="10"/>
  <c r="AK597" i="4"/>
  <c r="AK597" i="10" s="1"/>
  <c r="AK729" i="10"/>
  <c r="AD511" i="4"/>
  <c r="AE49" i="5" s="1"/>
  <c r="AD504" i="10"/>
  <c r="Y600" i="4"/>
  <c r="Y600" i="10" s="1"/>
  <c r="Y732" i="10"/>
  <c r="S388" i="4"/>
  <c r="S388" i="10" s="1"/>
  <c r="S401" i="10"/>
  <c r="W391" i="4"/>
  <c r="W391" i="10" s="1"/>
  <c r="W404" i="10"/>
  <c r="AB391" i="4"/>
  <c r="AB391" i="10" s="1"/>
  <c r="AB404" i="10"/>
  <c r="AC393" i="4"/>
  <c r="AC393" i="10" s="1"/>
  <c r="AC406" i="10"/>
  <c r="AE597" i="4"/>
  <c r="AE597" i="10" s="1"/>
  <c r="AE729" i="10"/>
  <c r="N511" i="4"/>
  <c r="O49" i="5" s="1"/>
  <c r="N504" i="10"/>
  <c r="AP735" i="4"/>
  <c r="AQ68" i="5" s="1"/>
  <c r="AP728" i="10"/>
  <c r="AH392" i="4"/>
  <c r="AH392" i="10" s="1"/>
  <c r="AH405" i="10"/>
  <c r="AO735" i="4"/>
  <c r="AP68" i="5" s="1"/>
  <c r="AO728" i="10"/>
  <c r="V597" i="4"/>
  <c r="V597" i="10" s="1"/>
  <c r="V729" i="10"/>
  <c r="AF392" i="4"/>
  <c r="AF392" i="10" s="1"/>
  <c r="AF405" i="10"/>
  <c r="O602" i="4"/>
  <c r="O602" i="10" s="1"/>
  <c r="O734" i="10"/>
  <c r="AK511" i="4"/>
  <c r="AL49" i="5" s="1"/>
  <c r="AK504" i="10"/>
  <c r="AI391" i="4"/>
  <c r="AI391" i="10" s="1"/>
  <c r="AI404" i="10"/>
  <c r="AG393" i="4"/>
  <c r="AG393" i="10" s="1"/>
  <c r="AG406" i="10"/>
  <c r="AM391" i="4"/>
  <c r="AM391" i="10" s="1"/>
  <c r="AM404" i="10"/>
  <c r="AR388" i="4"/>
  <c r="AR388" i="10" s="1"/>
  <c r="AR401" i="10"/>
  <c r="P600" i="4"/>
  <c r="P600" i="10" s="1"/>
  <c r="P732" i="10"/>
  <c r="X597" i="4"/>
  <c r="X597" i="10" s="1"/>
  <c r="X729" i="10"/>
  <c r="AD392" i="4"/>
  <c r="AD392" i="10" s="1"/>
  <c r="AD405" i="10"/>
  <c r="R597" i="4"/>
  <c r="R597" i="10" s="1"/>
  <c r="R729" i="10"/>
  <c r="U392" i="4"/>
  <c r="U392" i="10" s="1"/>
  <c r="U405" i="10"/>
  <c r="T597" i="4"/>
  <c r="T597" i="10" s="1"/>
  <c r="T729" i="10"/>
  <c r="AC511" i="4"/>
  <c r="AD49" i="5" s="1"/>
  <c r="AC504" i="10"/>
  <c r="AR511" i="4"/>
  <c r="AS49" i="5" s="1"/>
  <c r="AR504" i="10"/>
  <c r="AR511" i="10" s="1"/>
  <c r="AL274" i="4"/>
  <c r="AM30" i="5" s="1"/>
  <c r="AL273" i="10"/>
  <c r="AL274" i="10" s="1"/>
  <c r="R600" i="4"/>
  <c r="R600" i="10" s="1"/>
  <c r="R732" i="10"/>
  <c r="R388" i="4"/>
  <c r="R388" i="10" s="1"/>
  <c r="R401" i="10"/>
  <c r="P300" i="10"/>
  <c r="AH391" i="4"/>
  <c r="AH391" i="10" s="1"/>
  <c r="AH404" i="10"/>
  <c r="AR597" i="4"/>
  <c r="AR597" i="10" s="1"/>
  <c r="AR729" i="10"/>
  <c r="T600" i="4"/>
  <c r="T600" i="10" s="1"/>
  <c r="T732" i="10"/>
  <c r="AB388" i="4"/>
  <c r="AB388" i="10" s="1"/>
  <c r="AB401" i="10"/>
  <c r="S393" i="4"/>
  <c r="S393" i="10" s="1"/>
  <c r="S406" i="10"/>
  <c r="X53" i="10"/>
  <c r="O391" i="4"/>
  <c r="O391" i="10" s="1"/>
  <c r="O404" i="10"/>
  <c r="AJ53" i="10"/>
  <c r="U602" i="4"/>
  <c r="U602" i="10" s="1"/>
  <c r="U734" i="10"/>
  <c r="AH602" i="4"/>
  <c r="AH602" i="10" s="1"/>
  <c r="AH734" i="10"/>
  <c r="N602" i="4"/>
  <c r="N602" i="10" s="1"/>
  <c r="N734" i="10"/>
  <c r="AF53" i="10"/>
  <c r="AR392" i="4"/>
  <c r="AR392" i="10" s="1"/>
  <c r="AR405" i="10"/>
  <c r="X393" i="4"/>
  <c r="X393" i="10" s="1"/>
  <c r="X406" i="10"/>
  <c r="AM602" i="4"/>
  <c r="AM602" i="10" s="1"/>
  <c r="AM734" i="10"/>
  <c r="AA599" i="4"/>
  <c r="AA599" i="10" s="1"/>
  <c r="AA731" i="10"/>
  <c r="AF393" i="4"/>
  <c r="AF393" i="10" s="1"/>
  <c r="AF406" i="10"/>
  <c r="N206" i="10"/>
  <c r="AC206" i="4"/>
  <c r="AD23" i="5" s="1"/>
  <c r="AC204" i="10"/>
  <c r="AC206" i="10" s="1"/>
  <c r="AI206" i="10"/>
  <c r="AM206" i="10"/>
  <c r="AQ206" i="10"/>
  <c r="Q53" i="10"/>
  <c r="U206" i="10"/>
  <c r="Y206" i="10"/>
  <c r="AF206" i="10"/>
  <c r="AB206" i="10"/>
  <c r="T300" i="10"/>
  <c r="S53" i="10"/>
  <c r="AR300" i="10"/>
  <c r="AO53" i="10"/>
  <c r="AM390" i="4"/>
  <c r="AM390" i="10" s="1"/>
  <c r="AM507" i="10"/>
  <c r="AG53" i="10"/>
  <c r="M387" i="4"/>
  <c r="M387" i="10" s="1"/>
  <c r="M400" i="10"/>
  <c r="AE657" i="10"/>
  <c r="N524" i="10"/>
  <c r="AJ657" i="10"/>
  <c r="AL390" i="4"/>
  <c r="AL390" i="10" s="1"/>
  <c r="AL507" i="10"/>
  <c r="W390" i="4"/>
  <c r="W390" i="10" s="1"/>
  <c r="W507" i="10"/>
  <c r="AG616" i="10"/>
  <c r="X616" i="10"/>
  <c r="AP616" i="10"/>
  <c r="AL616" i="10"/>
  <c r="M390" i="4"/>
  <c r="M390" i="10" s="1"/>
  <c r="M507" i="10"/>
  <c r="M511" i="10" s="1"/>
  <c r="O524" i="10"/>
  <c r="AN657" i="10"/>
  <c r="AR657" i="10"/>
  <c r="AF657" i="10"/>
  <c r="R274" i="10"/>
  <c r="AL165" i="10"/>
  <c r="P53" i="10"/>
  <c r="AD524" i="10"/>
  <c r="AD657" i="10"/>
  <c r="W657" i="10"/>
  <c r="AI390" i="4"/>
  <c r="AI390" i="10" s="1"/>
  <c r="AI507" i="10"/>
  <c r="AP524" i="10"/>
  <c r="S524" i="10"/>
  <c r="AJ165" i="10"/>
  <c r="AH125" i="10"/>
  <c r="AN352" i="10"/>
  <c r="P352" i="10"/>
  <c r="R511" i="4"/>
  <c r="S49" i="5" s="1"/>
  <c r="R504" i="10"/>
  <c r="R511" i="10" s="1"/>
  <c r="N300" i="4"/>
  <c r="O32" i="5" s="1"/>
  <c r="N293" i="10"/>
  <c r="N300" i="10" s="1"/>
  <c r="O274" i="4"/>
  <c r="P30" i="5" s="1"/>
  <c r="O273" i="10"/>
  <c r="O274" i="10" s="1"/>
  <c r="U597" i="4"/>
  <c r="U597" i="10" s="1"/>
  <c r="U729" i="10"/>
  <c r="AK274" i="4"/>
  <c r="AL30" i="5" s="1"/>
  <c r="AK267" i="10"/>
  <c r="AK274" i="10" s="1"/>
  <c r="AN602" i="4"/>
  <c r="AN602" i="10" s="1"/>
  <c r="AN734" i="10"/>
  <c r="AP300" i="4"/>
  <c r="AQ32" i="5" s="1"/>
  <c r="AP293" i="10"/>
  <c r="AP300" i="10" s="1"/>
  <c r="AJ600" i="4"/>
  <c r="AJ600" i="10" s="1"/>
  <c r="AJ732" i="10"/>
  <c r="AJ388" i="4"/>
  <c r="AJ388" i="10" s="1"/>
  <c r="AJ401" i="10"/>
  <c r="AN391" i="4"/>
  <c r="AN391" i="10" s="1"/>
  <c r="AN404" i="10"/>
  <c r="AL393" i="4"/>
  <c r="AL393" i="10" s="1"/>
  <c r="AL406" i="10"/>
  <c r="AE602" i="4"/>
  <c r="AE602" i="10" s="1"/>
  <c r="AE734" i="10"/>
  <c r="AO388" i="4"/>
  <c r="AO388" i="10" s="1"/>
  <c r="AO401" i="10"/>
  <c r="N274" i="4"/>
  <c r="O30" i="5" s="1"/>
  <c r="N267" i="10"/>
  <c r="N274" i="10" s="1"/>
  <c r="O388" i="4"/>
  <c r="O388" i="10" s="1"/>
  <c r="O401" i="10"/>
  <c r="AE274" i="4"/>
  <c r="AF30" i="5" s="1"/>
  <c r="AE273" i="10"/>
  <c r="AE274" i="10" s="1"/>
  <c r="Y735" i="4"/>
  <c r="Z68" i="5" s="1"/>
  <c r="Y728" i="10"/>
  <c r="AI511" i="4"/>
  <c r="AJ49" i="5" s="1"/>
  <c r="AI504" i="10"/>
  <c r="AI300" i="4"/>
  <c r="AJ32" i="5" s="1"/>
  <c r="AI293" i="10"/>
  <c r="AI300" i="10" s="1"/>
  <c r="Q511" i="4"/>
  <c r="R49" i="5" s="1"/>
  <c r="Q504" i="10"/>
  <c r="AN511" i="4"/>
  <c r="AO49" i="5" s="1"/>
  <c r="AN504" i="10"/>
  <c r="AN511" i="10" s="1"/>
  <c r="Z599" i="4"/>
  <c r="Z599" i="10" s="1"/>
  <c r="Z731" i="10"/>
  <c r="M596" i="4"/>
  <c r="M596" i="10" s="1"/>
  <c r="M728" i="10"/>
  <c r="X735" i="4"/>
  <c r="Y68" i="5" s="1"/>
  <c r="X728" i="10"/>
  <c r="AA511" i="4"/>
  <c r="AB49" i="5" s="1"/>
  <c r="AA504" i="10"/>
  <c r="AA511" i="10" s="1"/>
  <c r="R391" i="4"/>
  <c r="R391" i="10" s="1"/>
  <c r="R404" i="10"/>
  <c r="P393" i="4"/>
  <c r="P393" i="10" s="1"/>
  <c r="P406" i="10"/>
  <c r="Q388" i="4"/>
  <c r="Q388" i="10" s="1"/>
  <c r="Q401" i="10"/>
  <c r="AP274" i="4"/>
  <c r="AQ30" i="5" s="1"/>
  <c r="AP267" i="10"/>
  <c r="AP274" i="10" s="1"/>
  <c r="Z388" i="4"/>
  <c r="Z388" i="10" s="1"/>
  <c r="Z401" i="10"/>
  <c r="AF511" i="4"/>
  <c r="AG49" i="5" s="1"/>
  <c r="AF504" i="10"/>
  <c r="P274" i="4"/>
  <c r="Q30" i="5" s="1"/>
  <c r="P273" i="10"/>
  <c r="P274" i="10" s="1"/>
  <c r="AP511" i="4"/>
  <c r="AQ49" i="5" s="1"/>
  <c r="AP504" i="10"/>
  <c r="W511" i="4"/>
  <c r="X49" i="5" s="1"/>
  <c r="W504" i="10"/>
  <c r="W300" i="4"/>
  <c r="X32" i="5" s="1"/>
  <c r="W293" i="10"/>
  <c r="W300" i="10" s="1"/>
  <c r="U274" i="4"/>
  <c r="V30" i="5" s="1"/>
  <c r="U272" i="10"/>
  <c r="U274" i="10" s="1"/>
  <c r="AM392" i="4"/>
  <c r="AM392" i="10" s="1"/>
  <c r="AM405" i="10"/>
  <c r="AK388" i="4"/>
  <c r="AK388" i="10" s="1"/>
  <c r="AK401" i="10"/>
  <c r="AM388" i="4"/>
  <c r="AM388" i="10" s="1"/>
  <c r="AM401" i="10"/>
  <c r="AO391" i="4"/>
  <c r="AO391" i="10" s="1"/>
  <c r="AO404" i="10"/>
  <c r="AM393" i="4"/>
  <c r="AM393" i="10" s="1"/>
  <c r="AM406" i="10"/>
  <c r="N388" i="4"/>
  <c r="N388" i="10" s="1"/>
  <c r="N401" i="10"/>
  <c r="N597" i="4"/>
  <c r="N597" i="10" s="1"/>
  <c r="N729" i="10"/>
  <c r="O300" i="10"/>
  <c r="Z274" i="4"/>
  <c r="AA30" i="5" s="1"/>
  <c r="Z273" i="10"/>
  <c r="Z274" i="10" s="1"/>
  <c r="S392" i="4"/>
  <c r="S392" i="10" s="1"/>
  <c r="S405" i="10"/>
  <c r="AL597" i="4"/>
  <c r="AL597" i="10" s="1"/>
  <c r="AL729" i="10"/>
  <c r="V600" i="4"/>
  <c r="V600" i="10" s="1"/>
  <c r="V732" i="10"/>
  <c r="AQ300" i="10"/>
  <c r="T602" i="4"/>
  <c r="T602" i="10" s="1"/>
  <c r="T734" i="10"/>
  <c r="T388" i="4"/>
  <c r="T388" i="10" s="1"/>
  <c r="T401" i="10"/>
  <c r="AD391" i="4"/>
  <c r="AD391" i="10" s="1"/>
  <c r="AD404" i="10"/>
  <c r="AJ393" i="4"/>
  <c r="AJ393" i="10" s="1"/>
  <c r="AJ406" i="10"/>
  <c r="AA391" i="4"/>
  <c r="AA391" i="10" s="1"/>
  <c r="AA404" i="10"/>
  <c r="AD600" i="4"/>
  <c r="AD600" i="10" s="1"/>
  <c r="AD732" i="10"/>
  <c r="O393" i="4"/>
  <c r="O393" i="10" s="1"/>
  <c r="O406" i="10"/>
  <c r="R602" i="4"/>
  <c r="R602" i="10" s="1"/>
  <c r="R734" i="10"/>
  <c r="AA600" i="4"/>
  <c r="AA600" i="10" s="1"/>
  <c r="AA732" i="10"/>
  <c r="AP597" i="4"/>
  <c r="AP597" i="10" s="1"/>
  <c r="AP729" i="10"/>
  <c r="AP392" i="4"/>
  <c r="AP392" i="10" s="1"/>
  <c r="AP405" i="10"/>
  <c r="V53" i="10"/>
  <c r="N600" i="4"/>
  <c r="N600" i="10" s="1"/>
  <c r="N732" i="10"/>
  <c r="AL53" i="10"/>
  <c r="AI602" i="4"/>
  <c r="AI602" i="10" s="1"/>
  <c r="AI734" i="10"/>
  <c r="P391" i="4"/>
  <c r="P391" i="10" s="1"/>
  <c r="P404" i="10"/>
  <c r="AH53" i="10"/>
  <c r="AA597" i="4"/>
  <c r="AA597" i="10" s="1"/>
  <c r="AA729" i="10"/>
  <c r="AN393" i="4"/>
  <c r="AN393" i="10" s="1"/>
  <c r="AN406" i="10"/>
  <c r="R206" i="10"/>
  <c r="Z206" i="10"/>
  <c r="AH206" i="4"/>
  <c r="AI23" i="5" s="1"/>
  <c r="AH199" i="10"/>
  <c r="AH206" i="10" s="1"/>
  <c r="AK53" i="10"/>
  <c r="M206" i="10"/>
  <c r="AO206" i="10"/>
  <c r="AP146" i="10"/>
  <c r="N390" i="4"/>
  <c r="N390" i="10" s="1"/>
  <c r="N507" i="10"/>
  <c r="M33" i="10"/>
  <c r="AE616" i="10"/>
  <c r="P390" i="4"/>
  <c r="P390" i="10" s="1"/>
  <c r="P507" i="10"/>
  <c r="AJ616" i="10"/>
  <c r="Q390" i="4"/>
  <c r="Q390" i="10" s="1"/>
  <c r="Q507" i="10"/>
  <c r="AP53" i="10"/>
  <c r="P657" i="10"/>
  <c r="AI657" i="10"/>
  <c r="Z657" i="10"/>
  <c r="AJ274" i="10"/>
  <c r="O390" i="4"/>
  <c r="O390" i="10" s="1"/>
  <c r="O507" i="10"/>
  <c r="AR616" i="10"/>
  <c r="AD53" i="10"/>
  <c r="AF616" i="10"/>
  <c r="AC390" i="4"/>
  <c r="AC390" i="10" s="1"/>
  <c r="AC507" i="10"/>
  <c r="AM165" i="10"/>
  <c r="T352" i="10"/>
  <c r="AD616" i="10"/>
  <c r="AG390" i="4"/>
  <c r="AG390" i="10" s="1"/>
  <c r="AG507" i="10"/>
  <c r="W616" i="10"/>
  <c r="S390" i="4"/>
  <c r="S390" i="10" s="1"/>
  <c r="S507" i="10"/>
  <c r="S165" i="10"/>
  <c r="X146" i="10"/>
  <c r="O53" i="10"/>
  <c r="AN274" i="10"/>
  <c r="AK657" i="10"/>
  <c r="M274" i="4"/>
  <c r="N30" i="5" s="1"/>
  <c r="M273" i="10"/>
  <c r="M274" i="10" s="1"/>
  <c r="N8" i="5"/>
  <c r="J8" i="5"/>
  <c r="M407" i="4"/>
  <c r="N41" i="5" s="1"/>
  <c r="S300" i="4"/>
  <c r="T32" i="5" s="1"/>
  <c r="M59" i="4"/>
  <c r="M905" i="4" s="1"/>
  <c r="M74" i="11" s="1"/>
  <c r="AJ274" i="4"/>
  <c r="AK30" i="5" s="1"/>
  <c r="W274" i="4"/>
  <c r="X30" i="5" s="1"/>
  <c r="S735" i="4"/>
  <c r="T68" i="5" s="1"/>
  <c r="W735" i="4"/>
  <c r="X68" i="5" s="1"/>
  <c r="O735" i="4"/>
  <c r="P68" i="5" s="1"/>
  <c r="AO274" i="4"/>
  <c r="AP30" i="5" s="1"/>
  <c r="AR407" i="4"/>
  <c r="AS41" i="5" s="1"/>
  <c r="AR387" i="4"/>
  <c r="V596" i="4"/>
  <c r="V616" i="4"/>
  <c r="W58" i="5" s="1"/>
  <c r="P735" i="4"/>
  <c r="Q68" i="5" s="1"/>
  <c r="AK407" i="4"/>
  <c r="AL41" i="5" s="1"/>
  <c r="AK387" i="4"/>
  <c r="AA387" i="4"/>
  <c r="AA407" i="4"/>
  <c r="AB41" i="5" s="1"/>
  <c r="Z387" i="4"/>
  <c r="Z407" i="4"/>
  <c r="AA41" i="5" s="1"/>
  <c r="X407" i="4"/>
  <c r="Y41" i="5" s="1"/>
  <c r="X387" i="4"/>
  <c r="X274" i="4"/>
  <c r="Y30" i="5" s="1"/>
  <c r="N596" i="4"/>
  <c r="AC596" i="4"/>
  <c r="AB735" i="4"/>
  <c r="AC68" i="5" s="1"/>
  <c r="O300" i="4"/>
  <c r="P32" i="5" s="1"/>
  <c r="AD735" i="4"/>
  <c r="AE68" i="5" s="1"/>
  <c r="AF735" i="4"/>
  <c r="AG68" i="5" s="1"/>
  <c r="U735" i="4"/>
  <c r="V68" i="5" s="1"/>
  <c r="AN735" i="4"/>
  <c r="AO68" i="5" s="1"/>
  <c r="AP387" i="4"/>
  <c r="AP407" i="4"/>
  <c r="AQ41" i="5" s="1"/>
  <c r="AG300" i="4"/>
  <c r="AH32" i="5" s="1"/>
  <c r="AR300" i="4"/>
  <c r="AS32" i="5" s="1"/>
  <c r="AK735" i="4"/>
  <c r="AL68" i="5" s="1"/>
  <c r="R387" i="4"/>
  <c r="R407" i="4"/>
  <c r="S41" i="5" s="1"/>
  <c r="O387" i="4"/>
  <c r="O407" i="4"/>
  <c r="P41" i="5" s="1"/>
  <c r="AN407" i="4"/>
  <c r="AO41" i="5" s="1"/>
  <c r="AN387" i="4"/>
  <c r="U616" i="4"/>
  <c r="V58" i="5" s="1"/>
  <c r="U596" i="4"/>
  <c r="AH616" i="4"/>
  <c r="AI58" i="5" s="1"/>
  <c r="AH596" i="4"/>
  <c r="AA616" i="4"/>
  <c r="AB58" i="5" s="1"/>
  <c r="AA596" i="4"/>
  <c r="AO407" i="4"/>
  <c r="AP41" i="5" s="1"/>
  <c r="AO387" i="4"/>
  <c r="M300" i="4"/>
  <c r="N32" i="5" s="1"/>
  <c r="T407" i="4"/>
  <c r="U41" i="5" s="1"/>
  <c r="T387" i="4"/>
  <c r="AH735" i="4"/>
  <c r="AI68" i="5" s="1"/>
  <c r="M735" i="4"/>
  <c r="N68" i="5" s="1"/>
  <c r="W387" i="4"/>
  <c r="W407" i="4"/>
  <c r="X41" i="5" s="1"/>
  <c r="AD300" i="4"/>
  <c r="AE32" i="5" s="1"/>
  <c r="AE387" i="4"/>
  <c r="AE407" i="4"/>
  <c r="AF41" i="5" s="1"/>
  <c r="AI735" i="4"/>
  <c r="AJ68" i="5" s="1"/>
  <c r="P596" i="4"/>
  <c r="T596" i="4"/>
  <c r="Y407" i="4"/>
  <c r="Z41" i="5" s="1"/>
  <c r="Y387" i="4"/>
  <c r="P300" i="4"/>
  <c r="Q32" i="5" s="1"/>
  <c r="P407" i="4"/>
  <c r="Q41" i="5" s="1"/>
  <c r="P387" i="4"/>
  <c r="AI387" i="4"/>
  <c r="AI407" i="4"/>
  <c r="AJ41" i="5" s="1"/>
  <c r="AQ596" i="4"/>
  <c r="AQ387" i="4"/>
  <c r="AQ407" i="4"/>
  <c r="AR41" i="5" s="1"/>
  <c r="AG407" i="4"/>
  <c r="AH41" i="5" s="1"/>
  <c r="AG387" i="4"/>
  <c r="W596" i="4"/>
  <c r="AF300" i="4"/>
  <c r="AG32" i="5" s="1"/>
  <c r="AB407" i="4"/>
  <c r="AC41" i="5" s="1"/>
  <c r="AB387" i="4"/>
  <c r="AH387" i="4"/>
  <c r="AH407" i="4"/>
  <c r="AI41" i="5" s="1"/>
  <c r="AC407" i="4"/>
  <c r="AD41" i="5" s="1"/>
  <c r="AC387" i="4"/>
  <c r="AD387" i="4"/>
  <c r="AD407" i="4"/>
  <c r="AE41" i="5" s="1"/>
  <c r="Q407" i="4"/>
  <c r="R41" i="5" s="1"/>
  <c r="Q387" i="4"/>
  <c r="Z300" i="4"/>
  <c r="AA32" i="5" s="1"/>
  <c r="R616" i="4"/>
  <c r="S58" i="5" s="1"/>
  <c r="R596" i="4"/>
  <c r="AM596" i="4"/>
  <c r="Z735" i="4"/>
  <c r="AA68" i="5" s="1"/>
  <c r="Q735" i="4"/>
  <c r="R68" i="5" s="1"/>
  <c r="AE735" i="4"/>
  <c r="AF68" i="5" s="1"/>
  <c r="AL735" i="4"/>
  <c r="AM68" i="5" s="1"/>
  <c r="N387" i="4"/>
  <c r="N407" i="4"/>
  <c r="O41" i="5" s="1"/>
  <c r="U407" i="4"/>
  <c r="V41" i="5" s="1"/>
  <c r="U387" i="4"/>
  <c r="AH274" i="4"/>
  <c r="AI30" i="5" s="1"/>
  <c r="AO596" i="4"/>
  <c r="AG274" i="4"/>
  <c r="AH30" i="5" s="1"/>
  <c r="AL387" i="4"/>
  <c r="AL407" i="4"/>
  <c r="AM41" i="5" s="1"/>
  <c r="AF407" i="4"/>
  <c r="AG41" i="5" s="1"/>
  <c r="AF387" i="4"/>
  <c r="AJ735" i="4"/>
  <c r="AK68" i="5" s="1"/>
  <c r="AM387" i="4"/>
  <c r="AM407" i="4"/>
  <c r="AN41" i="5" s="1"/>
  <c r="AO300" i="4"/>
  <c r="AP32" i="5" s="1"/>
  <c r="R274" i="4"/>
  <c r="S30" i="5" s="1"/>
  <c r="O596" i="4"/>
  <c r="S596" i="4"/>
  <c r="AQ274" i="4"/>
  <c r="AR30" i="5" s="1"/>
  <c r="Y596" i="4"/>
  <c r="Y616" i="4"/>
  <c r="Z58" i="5" s="1"/>
  <c r="V387" i="4"/>
  <c r="V407" i="4"/>
  <c r="W41" i="5" s="1"/>
  <c r="S387" i="4"/>
  <c r="S407" i="4"/>
  <c r="T41" i="5" s="1"/>
  <c r="T300" i="4"/>
  <c r="U32" i="5" s="1"/>
  <c r="AJ407" i="4"/>
  <c r="AK41" i="5" s="1"/>
  <c r="AJ387" i="4"/>
  <c r="V300" i="4"/>
  <c r="W32" i="5" s="1"/>
  <c r="AG735" i="4"/>
  <c r="AH68" i="5" s="1"/>
  <c r="AQ300" i="4"/>
  <c r="AR32" i="5" s="1"/>
  <c r="AK596" i="4"/>
  <c r="AR596" i="4"/>
  <c r="M773" i="3"/>
  <c r="V746" i="3"/>
  <c r="V627" i="3" s="1"/>
  <c r="AB746" i="3"/>
  <c r="AB627" i="3" s="1"/>
  <c r="AK742" i="3"/>
  <c r="AK623" i="3" s="1"/>
  <c r="X742" i="3"/>
  <c r="X623" i="3" s="1"/>
  <c r="AD733" i="3"/>
  <c r="V516" i="3"/>
  <c r="T467" i="3"/>
  <c r="AP467" i="3"/>
  <c r="AO467" i="3"/>
  <c r="AO464" i="3"/>
  <c r="AA464" i="3"/>
  <c r="AA399" i="3" s="1"/>
  <c r="AA386" i="3" s="1"/>
  <c r="Z465" i="3"/>
  <c r="AN465" i="3"/>
  <c r="AM773" i="3"/>
  <c r="N773" i="3"/>
  <c r="O742" i="3"/>
  <c r="O623" i="3" s="1"/>
  <c r="AA742" i="3"/>
  <c r="AA623" i="3" s="1"/>
  <c r="S742" i="3"/>
  <c r="S623" i="3" s="1"/>
  <c r="Z733" i="3"/>
  <c r="Q733" i="3"/>
  <c r="AL733" i="3"/>
  <c r="AF786" i="3"/>
  <c r="T309" i="3"/>
  <c r="AI467" i="3"/>
  <c r="S467" i="3"/>
  <c r="AH467" i="3"/>
  <c r="AC464" i="3"/>
  <c r="AI464" i="3"/>
  <c r="R464" i="3"/>
  <c r="AD465" i="3"/>
  <c r="S746" i="3"/>
  <c r="S627" i="3" s="1"/>
  <c r="M746" i="3"/>
  <c r="M627" i="3" s="1"/>
  <c r="AJ746" i="3"/>
  <c r="AJ627" i="3" s="1"/>
  <c r="U742" i="3"/>
  <c r="U623" i="3" s="1"/>
  <c r="AH516" i="3"/>
  <c r="AH503" i="3" s="1"/>
  <c r="AA733" i="3"/>
  <c r="S733" i="3"/>
  <c r="R733" i="3"/>
  <c r="AE720" i="3"/>
  <c r="R720" i="3"/>
  <c r="M720" i="3"/>
  <c r="AK720" i="3"/>
  <c r="AL720" i="3"/>
  <c r="AD720" i="3"/>
  <c r="AK665" i="3"/>
  <c r="AJ665" i="3"/>
  <c r="U665" i="3"/>
  <c r="U612" i="3" s="1"/>
  <c r="O665" i="3"/>
  <c r="Z665" i="3"/>
  <c r="R745" i="3"/>
  <c r="R626" i="3" s="1"/>
  <c r="AE745" i="3"/>
  <c r="AE626" i="3" s="1"/>
  <c r="AA745" i="3"/>
  <c r="AA626" i="3" s="1"/>
  <c r="W745" i="3"/>
  <c r="W626" i="3" s="1"/>
  <c r="Y745" i="3"/>
  <c r="Y626" i="3" s="1"/>
  <c r="AO745" i="3"/>
  <c r="AO626" i="3" s="1"/>
  <c r="AJ745" i="3"/>
  <c r="AJ626" i="3" s="1"/>
  <c r="X745" i="3"/>
  <c r="X626" i="3" s="1"/>
  <c r="AP741" i="3"/>
  <c r="AP622" i="3" s="1"/>
  <c r="AF741" i="3"/>
  <c r="AF622" i="3" s="1"/>
  <c r="R741" i="3"/>
  <c r="R622" i="3" s="1"/>
  <c r="V741" i="3"/>
  <c r="V622" i="3" s="1"/>
  <c r="M741" i="3"/>
  <c r="M622" i="3" s="1"/>
  <c r="AE741" i="3"/>
  <c r="AE622" i="3" s="1"/>
  <c r="Y741" i="3"/>
  <c r="Y622" i="3" s="1"/>
  <c r="W741" i="3"/>
  <c r="W622" i="3" s="1"/>
  <c r="O740" i="3"/>
  <c r="O621" i="3" s="1"/>
  <c r="W740" i="3"/>
  <c r="W621" i="3" s="1"/>
  <c r="AF740" i="3"/>
  <c r="AF621" i="3" s="1"/>
  <c r="AH740" i="3"/>
  <c r="AH621" i="3" s="1"/>
  <c r="R740" i="3"/>
  <c r="R621" i="3" s="1"/>
  <c r="Q740" i="3"/>
  <c r="Q621" i="3" s="1"/>
  <c r="AL740" i="3"/>
  <c r="AL621" i="3" s="1"/>
  <c r="AD740" i="3"/>
  <c r="AD621" i="3" s="1"/>
  <c r="AI744" i="3"/>
  <c r="AI625" i="3" s="1"/>
  <c r="AE744" i="3"/>
  <c r="AE625" i="3" s="1"/>
  <c r="AA744" i="3"/>
  <c r="AA625" i="3" s="1"/>
  <c r="AD744" i="3"/>
  <c r="AD625" i="3" s="1"/>
  <c r="V744" i="3"/>
  <c r="V625" i="3" s="1"/>
  <c r="AG744" i="3"/>
  <c r="AG625" i="3" s="1"/>
  <c r="Z744" i="3"/>
  <c r="Z625" i="3" s="1"/>
  <c r="U744" i="3"/>
  <c r="U625" i="3" s="1"/>
  <c r="AG812" i="3"/>
  <c r="AG799" i="3" s="1"/>
  <c r="AQ812" i="3"/>
  <c r="AQ799" i="3" s="1"/>
  <c r="AJ812" i="3"/>
  <c r="AJ799" i="3" s="1"/>
  <c r="Y812" i="3"/>
  <c r="S812" i="3"/>
  <c r="S799" i="3" s="1"/>
  <c r="L812" i="3"/>
  <c r="L799" i="3" s="1"/>
  <c r="AK148" i="3"/>
  <c r="AL665" i="3"/>
  <c r="AI745" i="3"/>
  <c r="AI626" i="3" s="1"/>
  <c r="O745" i="3"/>
  <c r="O626" i="3" s="1"/>
  <c r="AP745" i="3"/>
  <c r="AP626" i="3" s="1"/>
  <c r="AL745" i="3"/>
  <c r="AL626" i="3" s="1"/>
  <c r="M745" i="3"/>
  <c r="M626" i="3" s="1"/>
  <c r="Q745" i="3"/>
  <c r="Q626" i="3" s="1"/>
  <c r="U745" i="3"/>
  <c r="U626" i="3" s="1"/>
  <c r="AF745" i="3"/>
  <c r="AF626" i="3" s="1"/>
  <c r="Z741" i="3"/>
  <c r="Z622" i="3" s="1"/>
  <c r="N741" i="3"/>
  <c r="N622" i="3" s="1"/>
  <c r="AH741" i="3"/>
  <c r="AH622" i="3" s="1"/>
  <c r="AL741" i="3"/>
  <c r="AL622" i="3" s="1"/>
  <c r="AB741" i="3"/>
  <c r="AB622" i="3" s="1"/>
  <c r="T741" i="3"/>
  <c r="T622" i="3" s="1"/>
  <c r="AG741" i="3"/>
  <c r="AG622" i="3" s="1"/>
  <c r="AC741" i="3"/>
  <c r="AC622" i="3" s="1"/>
  <c r="AE740" i="3"/>
  <c r="AE621" i="3" s="1"/>
  <c r="AI740" i="3"/>
  <c r="AI621" i="3" s="1"/>
  <c r="AP740" i="3"/>
  <c r="AP621" i="3" s="1"/>
  <c r="P740" i="3"/>
  <c r="P621" i="3" s="1"/>
  <c r="AC740" i="3"/>
  <c r="AC621" i="3" s="1"/>
  <c r="V740" i="3"/>
  <c r="V621" i="3" s="1"/>
  <c r="N740" i="3"/>
  <c r="N621" i="3" s="1"/>
  <c r="AJ740" i="3"/>
  <c r="AJ621" i="3" s="1"/>
  <c r="AB744" i="3"/>
  <c r="AB625" i="3" s="1"/>
  <c r="O744" i="3"/>
  <c r="O625" i="3" s="1"/>
  <c r="AF744" i="3"/>
  <c r="AF625" i="3" s="1"/>
  <c r="L744" i="3"/>
  <c r="L625" i="3" s="1"/>
  <c r="M744" i="3"/>
  <c r="M625" i="3" s="1"/>
  <c r="AO744" i="3"/>
  <c r="AO625" i="3" s="1"/>
  <c r="AH744" i="3"/>
  <c r="AH625" i="3" s="1"/>
  <c r="AC744" i="3"/>
  <c r="AC625" i="3" s="1"/>
  <c r="AO812" i="3"/>
  <c r="Y799" i="3"/>
  <c r="Q812" i="3"/>
  <c r="Q799" i="3" s="1"/>
  <c r="AA812" i="3"/>
  <c r="AA799" i="3" s="1"/>
  <c r="T812" i="3"/>
  <c r="T799" i="3" s="1"/>
  <c r="AF812" i="3"/>
  <c r="AF799" i="3" s="1"/>
  <c r="AK812" i="3"/>
  <c r="AK799" i="3" s="1"/>
  <c r="AE812" i="3"/>
  <c r="AE799" i="3" s="1"/>
  <c r="AH812" i="3"/>
  <c r="AH799" i="3" s="1"/>
  <c r="Z516" i="3"/>
  <c r="Z503" i="3" s="1"/>
  <c r="AE516" i="3"/>
  <c r="AE503" i="3" s="1"/>
  <c r="L516" i="3"/>
  <c r="L503" i="3" s="1"/>
  <c r="S745" i="3"/>
  <c r="S626" i="3" s="1"/>
  <c r="AD745" i="3"/>
  <c r="AD626" i="3" s="1"/>
  <c r="Z745" i="3"/>
  <c r="Z626" i="3" s="1"/>
  <c r="V745" i="3"/>
  <c r="V626" i="3" s="1"/>
  <c r="AG745" i="3"/>
  <c r="AG626" i="3" s="1"/>
  <c r="T745" i="3"/>
  <c r="T626" i="3" s="1"/>
  <c r="AC745" i="3"/>
  <c r="AC626" i="3" s="1"/>
  <c r="AN745" i="3"/>
  <c r="AN626" i="3" s="1"/>
  <c r="AK741" i="3"/>
  <c r="AK622" i="3" s="1"/>
  <c r="AD741" i="3"/>
  <c r="AD622" i="3" s="1"/>
  <c r="AQ741" i="3"/>
  <c r="AQ622" i="3" s="1"/>
  <c r="AM741" i="3"/>
  <c r="AM622" i="3" s="1"/>
  <c r="AO741" i="3"/>
  <c r="AO622" i="3" s="1"/>
  <c r="AI741" i="3"/>
  <c r="AI622" i="3" s="1"/>
  <c r="AN741" i="3"/>
  <c r="AN622" i="3" s="1"/>
  <c r="AJ741" i="3"/>
  <c r="AJ622" i="3" s="1"/>
  <c r="AA740" i="3"/>
  <c r="AA621" i="3" s="1"/>
  <c r="S740" i="3"/>
  <c r="S621" i="3" s="1"/>
  <c r="M740" i="3"/>
  <c r="M621" i="3" s="1"/>
  <c r="Z740" i="3"/>
  <c r="Z621" i="3" s="1"/>
  <c r="AN740" i="3"/>
  <c r="AN621" i="3" s="1"/>
  <c r="AB740" i="3"/>
  <c r="AB621" i="3" s="1"/>
  <c r="T740" i="3"/>
  <c r="T621" i="3" s="1"/>
  <c r="AO740" i="3"/>
  <c r="AO621" i="3" s="1"/>
  <c r="S744" i="3"/>
  <c r="S625" i="3" s="1"/>
  <c r="AJ744" i="3"/>
  <c r="AJ625" i="3" s="1"/>
  <c r="AM744" i="3"/>
  <c r="AM625" i="3" s="1"/>
  <c r="AL744" i="3"/>
  <c r="AL625" i="3" s="1"/>
  <c r="R744" i="3"/>
  <c r="R625" i="3" s="1"/>
  <c r="N744" i="3"/>
  <c r="N625" i="3" s="1"/>
  <c r="AP744" i="3"/>
  <c r="AP625" i="3" s="1"/>
  <c r="AK744" i="3"/>
  <c r="AK625" i="3" s="1"/>
  <c r="AN812" i="3"/>
  <c r="AN799" i="3" s="1"/>
  <c r="AC812" i="3"/>
  <c r="AC799" i="3" s="1"/>
  <c r="AM812" i="3"/>
  <c r="AM799" i="3" s="1"/>
  <c r="P812" i="3"/>
  <c r="P799" i="3" s="1"/>
  <c r="U812" i="3"/>
  <c r="U799" i="3" s="1"/>
  <c r="O812" i="3"/>
  <c r="O799" i="3" s="1"/>
  <c r="AD812" i="3"/>
  <c r="AP812" i="3"/>
  <c r="AL812" i="3"/>
  <c r="AL799" i="3" s="1"/>
  <c r="R812" i="3"/>
  <c r="AJ149" i="3"/>
  <c r="AF148" i="3"/>
  <c r="U148" i="3"/>
  <c r="AM144" i="3"/>
  <c r="AD144" i="3"/>
  <c r="X149" i="3"/>
  <c r="N150" i="3"/>
  <c r="AH745" i="3"/>
  <c r="AH626" i="3" s="1"/>
  <c r="N745" i="3"/>
  <c r="N626" i="3" s="1"/>
  <c r="AM745" i="3"/>
  <c r="AM626" i="3" s="1"/>
  <c r="L745" i="3"/>
  <c r="L626" i="3" s="1"/>
  <c r="P745" i="3"/>
  <c r="P626" i="3" s="1"/>
  <c r="AB745" i="3"/>
  <c r="AB626" i="3" s="1"/>
  <c r="AK745" i="3"/>
  <c r="AK626" i="3" s="1"/>
  <c r="AQ745" i="3"/>
  <c r="AQ626" i="3" s="1"/>
  <c r="P741" i="3"/>
  <c r="P622" i="3" s="1"/>
  <c r="AA741" i="3"/>
  <c r="AA622" i="3" s="1"/>
  <c r="U741" i="3"/>
  <c r="U622" i="3" s="1"/>
  <c r="X741" i="3"/>
  <c r="X622" i="3" s="1"/>
  <c r="Q741" i="3"/>
  <c r="Q622" i="3" s="1"/>
  <c r="S741" i="3"/>
  <c r="S622" i="3" s="1"/>
  <c r="O741" i="3"/>
  <c r="O622" i="3" s="1"/>
  <c r="L741" i="3"/>
  <c r="L622" i="3" s="1"/>
  <c r="AM740" i="3"/>
  <c r="AM621" i="3" s="1"/>
  <c r="U740" i="3"/>
  <c r="U621" i="3" s="1"/>
  <c r="X740" i="3"/>
  <c r="X621" i="3" s="1"/>
  <c r="AK740" i="3"/>
  <c r="AK621" i="3" s="1"/>
  <c r="L740" i="3"/>
  <c r="L621" i="3" s="1"/>
  <c r="AG740" i="3"/>
  <c r="AG621" i="3" s="1"/>
  <c r="Y740" i="3"/>
  <c r="Y621" i="3" s="1"/>
  <c r="AQ740" i="3"/>
  <c r="AQ621" i="3" s="1"/>
  <c r="X744" i="3"/>
  <c r="X625" i="3" s="1"/>
  <c r="AQ744" i="3"/>
  <c r="AQ625" i="3" s="1"/>
  <c r="W744" i="3"/>
  <c r="W625" i="3" s="1"/>
  <c r="Q744" i="3"/>
  <c r="Q625" i="3" s="1"/>
  <c r="Y744" i="3"/>
  <c r="Y625" i="3" s="1"/>
  <c r="T744" i="3"/>
  <c r="T625" i="3" s="1"/>
  <c r="P744" i="3"/>
  <c r="P625" i="3" s="1"/>
  <c r="AN744" i="3"/>
  <c r="AN625" i="3" s="1"/>
  <c r="X812" i="3"/>
  <c r="X799" i="3" s="1"/>
  <c r="M812" i="3"/>
  <c r="M799" i="3" s="1"/>
  <c r="W812" i="3"/>
  <c r="W799" i="3" s="1"/>
  <c r="AI812" i="3"/>
  <c r="AI799" i="3" s="1"/>
  <c r="AB812" i="3"/>
  <c r="AB799" i="3" s="1"/>
  <c r="N812" i="3"/>
  <c r="Z812" i="3"/>
  <c r="V812" i="3"/>
  <c r="AL412" i="3"/>
  <c r="AL399" i="3" s="1"/>
  <c r="V412" i="3"/>
  <c r="U412" i="3"/>
  <c r="W518" i="3"/>
  <c r="W505" i="3" s="1"/>
  <c r="AF516" i="3"/>
  <c r="AF503" i="3" s="1"/>
  <c r="AO516" i="3"/>
  <c r="AO503" i="3" s="1"/>
  <c r="T516" i="3"/>
  <c r="T503" i="3" s="1"/>
  <c r="AJ733" i="3"/>
  <c r="Z720" i="3"/>
  <c r="Q720" i="3"/>
  <c r="AQ665" i="3"/>
  <c r="AA665" i="3"/>
  <c r="V665" i="3"/>
  <c r="V612" i="3" s="1"/>
  <c r="AN786" i="3"/>
  <c r="L667" i="3"/>
  <c r="AQ667" i="3"/>
  <c r="AA667" i="3"/>
  <c r="AA614" i="3" s="1"/>
  <c r="AA601" i="3" s="1"/>
  <c r="AL667" i="3"/>
  <c r="AP57" i="3"/>
  <c r="AI148" i="3"/>
  <c r="O148" i="3"/>
  <c r="P148" i="3"/>
  <c r="AN144" i="3"/>
  <c r="AQ144" i="3"/>
  <c r="AP144" i="3"/>
  <c r="Y149" i="3"/>
  <c r="AF149" i="3"/>
  <c r="AH144" i="3"/>
  <c r="AJ144" i="3"/>
  <c r="AE412" i="3"/>
  <c r="AH307" i="3"/>
  <c r="M310" i="3"/>
  <c r="L310" i="3"/>
  <c r="L297" i="3" s="1"/>
  <c r="Q516" i="3"/>
  <c r="Q503" i="3" s="1"/>
  <c r="T733" i="3"/>
  <c r="O57" i="3"/>
  <c r="AN57" i="3"/>
  <c r="Y57" i="3"/>
  <c r="Z57" i="3"/>
  <c r="AA57" i="3"/>
  <c r="X271" i="3"/>
  <c r="AP295" i="3"/>
  <c r="AQ297" i="3"/>
  <c r="T412" i="3"/>
  <c r="T518" i="3"/>
  <c r="T505" i="3" s="1"/>
  <c r="R518" i="3"/>
  <c r="R505" i="3" s="1"/>
  <c r="AE773" i="3"/>
  <c r="AP773" i="3"/>
  <c r="AB773" i="3"/>
  <c r="W773" i="3"/>
  <c r="AD773" i="3"/>
  <c r="U773" i="3"/>
  <c r="AK733" i="3"/>
  <c r="AG733" i="3"/>
  <c r="AN733" i="3"/>
  <c r="AI720" i="3"/>
  <c r="AP720" i="3"/>
  <c r="M642" i="3"/>
  <c r="AM642" i="3"/>
  <c r="W642" i="3"/>
  <c r="AB642" i="3"/>
  <c r="AH642" i="3"/>
  <c r="R642" i="3"/>
  <c r="T665" i="3"/>
  <c r="AE665" i="3"/>
  <c r="AE612" i="3" s="1"/>
  <c r="AP665" i="3"/>
  <c r="AL661" i="3"/>
  <c r="AK661" i="3"/>
  <c r="AK608" i="3" s="1"/>
  <c r="AK595" i="3" s="1"/>
  <c r="U661" i="3"/>
  <c r="U608" i="3" s="1"/>
  <c r="U595" i="3" s="1"/>
  <c r="V661" i="3"/>
  <c r="AB661" i="3"/>
  <c r="AB608" i="3" s="1"/>
  <c r="AP661" i="3"/>
  <c r="AM661" i="3"/>
  <c r="AM608" i="3" s="1"/>
  <c r="W661" i="3"/>
  <c r="W608" i="3" s="1"/>
  <c r="T786" i="3"/>
  <c r="X720" i="3"/>
  <c r="AA707" i="3"/>
  <c r="AE707" i="3"/>
  <c r="V707" i="3"/>
  <c r="M707" i="3"/>
  <c r="AH707" i="3"/>
  <c r="L707" i="3"/>
  <c r="AF707" i="3"/>
  <c r="T707" i="3"/>
  <c r="AJ642" i="3"/>
  <c r="AF642" i="3"/>
  <c r="AI642" i="3"/>
  <c r="S642" i="3"/>
  <c r="L610" i="3"/>
  <c r="X642" i="3"/>
  <c r="Y667" i="3"/>
  <c r="AF667" i="3"/>
  <c r="AF614" i="3" s="1"/>
  <c r="AF601" i="3" s="1"/>
  <c r="P667" i="3"/>
  <c r="P614" i="3" s="1"/>
  <c r="P601" i="3" s="1"/>
  <c r="Q667" i="3"/>
  <c r="AE667" i="3"/>
  <c r="O667" i="3"/>
  <c r="O614" i="3" s="1"/>
  <c r="O601" i="3" s="1"/>
  <c r="AP667" i="3"/>
  <c r="AP614" i="3" s="1"/>
  <c r="AP601" i="3" s="1"/>
  <c r="Z667" i="3"/>
  <c r="AG666" i="3"/>
  <c r="AF666" i="3"/>
  <c r="AF613" i="3" s="1"/>
  <c r="AF600" i="3" s="1"/>
  <c r="P666" i="3"/>
  <c r="P613" i="3" s="1"/>
  <c r="M666" i="3"/>
  <c r="AE666" i="3"/>
  <c r="O666" i="3"/>
  <c r="O613" i="3" s="1"/>
  <c r="AP666" i="3"/>
  <c r="AP613" i="3" s="1"/>
  <c r="AP600" i="3" s="1"/>
  <c r="Z666" i="3"/>
  <c r="AI786" i="3"/>
  <c r="AA786" i="3"/>
  <c r="M786" i="3"/>
  <c r="AD786" i="3"/>
  <c r="U786" i="3"/>
  <c r="AP786" i="3"/>
  <c r="AB786" i="3"/>
  <c r="AE148" i="3"/>
  <c r="L148" i="3"/>
  <c r="AE200" i="3"/>
  <c r="R200" i="3"/>
  <c r="S412" i="3"/>
  <c r="AD412" i="3"/>
  <c r="N412" i="3"/>
  <c r="AC412" i="3"/>
  <c r="M412" i="3"/>
  <c r="R467" i="3"/>
  <c r="U464" i="3"/>
  <c r="P464" i="3"/>
  <c r="S464" i="3"/>
  <c r="V465" i="3"/>
  <c r="AF465" i="3"/>
  <c r="P465" i="3"/>
  <c r="O773" i="3"/>
  <c r="AH773" i="3"/>
  <c r="Z773" i="3"/>
  <c r="L773" i="3"/>
  <c r="AG773" i="3"/>
  <c r="AM733" i="3"/>
  <c r="AE733" i="3"/>
  <c r="X733" i="3"/>
  <c r="N733" i="3"/>
  <c r="W720" i="3"/>
  <c r="O720" i="3"/>
  <c r="U720" i="3"/>
  <c r="N720" i="3"/>
  <c r="AD642" i="3"/>
  <c r="Y665" i="3"/>
  <c r="Y612" i="3" s="1"/>
  <c r="AF665" i="3"/>
  <c r="P665" i="3"/>
  <c r="AO665" i="3"/>
  <c r="Z661" i="3"/>
  <c r="Z668" i="3" s="1"/>
  <c r="AG661" i="3"/>
  <c r="Q661" i="3"/>
  <c r="AN661" i="3"/>
  <c r="X661" i="3"/>
  <c r="X668" i="3" s="1"/>
  <c r="AD661" i="3"/>
  <c r="AD608" i="3" s="1"/>
  <c r="AD595" i="3" s="1"/>
  <c r="AI661" i="3"/>
  <c r="AI608" i="3" s="1"/>
  <c r="S661" i="3"/>
  <c r="S608" i="3" s="1"/>
  <c r="AF720" i="3"/>
  <c r="AJ720" i="3"/>
  <c r="AO707" i="3"/>
  <c r="O707" i="3"/>
  <c r="AI707" i="3"/>
  <c r="AD707" i="3"/>
  <c r="AB707" i="3"/>
  <c r="R707" i="3"/>
  <c r="AK707" i="3"/>
  <c r="AQ707" i="3"/>
  <c r="P642" i="3"/>
  <c r="AQ642" i="3"/>
  <c r="M667" i="3"/>
  <c r="AB667" i="3"/>
  <c r="AB614" i="3" s="1"/>
  <c r="AB601" i="3" s="1"/>
  <c r="AK667" i="3"/>
  <c r="V667" i="3"/>
  <c r="Q666" i="3"/>
  <c r="Q613" i="3" s="1"/>
  <c r="AB666" i="3"/>
  <c r="AB613" i="3" s="1"/>
  <c r="L666" i="3"/>
  <c r="AQ666" i="3"/>
  <c r="AA666" i="3"/>
  <c r="AA613" i="3" s="1"/>
  <c r="AA600" i="3" s="1"/>
  <c r="AO666" i="3"/>
  <c r="AO613" i="3" s="1"/>
  <c r="AL666" i="3"/>
  <c r="V666" i="3"/>
  <c r="S786" i="3"/>
  <c r="AM786" i="3"/>
  <c r="AH786" i="3"/>
  <c r="N786" i="3"/>
  <c r="Z786" i="3"/>
  <c r="AC610" i="3"/>
  <c r="N200" i="3"/>
  <c r="L200" i="3"/>
  <c r="AF412" i="3"/>
  <c r="AE347" i="3"/>
  <c r="AE518" i="3"/>
  <c r="AE505" i="3" s="1"/>
  <c r="AM518" i="3"/>
  <c r="AM505" i="3" s="1"/>
  <c r="AP518" i="3"/>
  <c r="AP505" i="3" s="1"/>
  <c r="M516" i="3"/>
  <c r="M503" i="3" s="1"/>
  <c r="AB516" i="3"/>
  <c r="AB503" i="3" s="1"/>
  <c r="X516" i="3"/>
  <c r="X503" i="3" s="1"/>
  <c r="N516" i="3"/>
  <c r="N503" i="3" s="1"/>
  <c r="AG516" i="3"/>
  <c r="AG503" i="3" s="1"/>
  <c r="AJ516" i="3"/>
  <c r="AJ503" i="3" s="1"/>
  <c r="Y464" i="3"/>
  <c r="AI773" i="3"/>
  <c r="AA773" i="3"/>
  <c r="R773" i="3"/>
  <c r="AO773" i="3"/>
  <c r="Q773" i="3"/>
  <c r="AL773" i="3"/>
  <c r="W733" i="3"/>
  <c r="O733" i="3"/>
  <c r="AF733" i="3"/>
  <c r="V733" i="3"/>
  <c r="L733" i="3"/>
  <c r="AC733" i="3"/>
  <c r="AO733" i="3"/>
  <c r="AM720" i="3"/>
  <c r="AA720" i="3"/>
  <c r="AG720" i="3"/>
  <c r="V720" i="3"/>
  <c r="AO720" i="3"/>
  <c r="T642" i="3"/>
  <c r="AP608" i="3"/>
  <c r="AP595" i="3" s="1"/>
  <c r="AP642" i="3"/>
  <c r="Z642" i="3"/>
  <c r="AG608" i="3"/>
  <c r="AG595" i="3" s="1"/>
  <c r="Q608" i="3"/>
  <c r="M665" i="3"/>
  <c r="AB665" i="3"/>
  <c r="AB612" i="3" s="1"/>
  <c r="L665" i="3"/>
  <c r="L612" i="3" s="1"/>
  <c r="L599" i="3" s="1"/>
  <c r="AM665" i="3"/>
  <c r="W665" i="3"/>
  <c r="AC665" i="3"/>
  <c r="AC612" i="3" s="1"/>
  <c r="AH665" i="3"/>
  <c r="AH612" i="3" s="1"/>
  <c r="AH599" i="3" s="1"/>
  <c r="R665" i="3"/>
  <c r="N661" i="3"/>
  <c r="N608" i="3" s="1"/>
  <c r="N595" i="3" s="1"/>
  <c r="AC661" i="3"/>
  <c r="AC608" i="3" s="1"/>
  <c r="AC595" i="3" s="1"/>
  <c r="M661" i="3"/>
  <c r="M608" i="3" s="1"/>
  <c r="M595" i="3" s="1"/>
  <c r="AJ661" i="3"/>
  <c r="AJ608" i="3" s="1"/>
  <c r="AJ595" i="3" s="1"/>
  <c r="T661" i="3"/>
  <c r="T608" i="3" s="1"/>
  <c r="T595" i="3" s="1"/>
  <c r="R661" i="3"/>
  <c r="R608" i="3" s="1"/>
  <c r="R595" i="3" s="1"/>
  <c r="AE661" i="3"/>
  <c r="AE608" i="3" s="1"/>
  <c r="AE595" i="3" s="1"/>
  <c r="O661" i="3"/>
  <c r="O608" i="3" s="1"/>
  <c r="O595" i="3" s="1"/>
  <c r="P786" i="3"/>
  <c r="L786" i="3"/>
  <c r="X786" i="3"/>
  <c r="AB720" i="3"/>
  <c r="T720" i="3"/>
  <c r="AM707" i="3"/>
  <c r="S707" i="3"/>
  <c r="N707" i="3"/>
  <c r="AP707" i="3"/>
  <c r="AG707" i="3"/>
  <c r="X707" i="3"/>
  <c r="U707" i="3"/>
  <c r="AN667" i="3"/>
  <c r="X667" i="3"/>
  <c r="X614" i="3" s="1"/>
  <c r="X601" i="3" s="1"/>
  <c r="AO667" i="3"/>
  <c r="AM667" i="3"/>
  <c r="W667" i="3"/>
  <c r="AG667" i="3"/>
  <c r="AG614" i="3" s="1"/>
  <c r="AG601" i="3" s="1"/>
  <c r="AH667" i="3"/>
  <c r="AH614" i="3" s="1"/>
  <c r="AH601" i="3" s="1"/>
  <c r="R667" i="3"/>
  <c r="AN666" i="3"/>
  <c r="X666" i="3"/>
  <c r="X613" i="3" s="1"/>
  <c r="X600" i="3" s="1"/>
  <c r="AK666" i="3"/>
  <c r="AK613" i="3" s="1"/>
  <c r="AM666" i="3"/>
  <c r="W666" i="3"/>
  <c r="AC666" i="3"/>
  <c r="AH666" i="3"/>
  <c r="AH613" i="3" s="1"/>
  <c r="R666" i="3"/>
  <c r="P773" i="3"/>
  <c r="AF773" i="3"/>
  <c r="R57" i="3"/>
  <c r="Q57" i="3"/>
  <c r="AH57" i="3"/>
  <c r="AQ57" i="3"/>
  <c r="T57" i="3"/>
  <c r="Z200" i="3"/>
  <c r="AO200" i="3"/>
  <c r="P412" i="3"/>
  <c r="O412" i="3"/>
  <c r="AK412" i="3"/>
  <c r="AF347" i="3"/>
  <c r="AQ345" i="3"/>
  <c r="AB518" i="3"/>
  <c r="AB505" i="3" s="1"/>
  <c r="AI518" i="3"/>
  <c r="AI505" i="3" s="1"/>
  <c r="O518" i="3"/>
  <c r="O505" i="3" s="1"/>
  <c r="AC518" i="3"/>
  <c r="AC505" i="3" s="1"/>
  <c r="AO518" i="3"/>
  <c r="AO505" i="3" s="1"/>
  <c r="V503" i="3"/>
  <c r="AN516" i="3"/>
  <c r="AN503" i="3" s="1"/>
  <c r="AD516" i="3"/>
  <c r="AD503" i="3" s="1"/>
  <c r="AM516" i="3"/>
  <c r="AM503" i="3" s="1"/>
  <c r="Y516" i="3"/>
  <c r="Y503" i="3" s="1"/>
  <c r="AE588" i="3"/>
  <c r="AB467" i="3"/>
  <c r="AQ467" i="3"/>
  <c r="AA467" i="3"/>
  <c r="Y467" i="3"/>
  <c r="AQ464" i="3"/>
  <c r="AP464" i="3"/>
  <c r="AP399" i="3" s="1"/>
  <c r="Z464" i="3"/>
  <c r="AO465" i="3"/>
  <c r="AQ465" i="3"/>
  <c r="AQ400" i="3" s="1"/>
  <c r="AA465" i="3"/>
  <c r="S773" i="3"/>
  <c r="AC773" i="3"/>
  <c r="AK773" i="3"/>
  <c r="V773" i="3"/>
  <c r="AQ773" i="3"/>
  <c r="AI733" i="3"/>
  <c r="U733" i="3"/>
  <c r="P733" i="3"/>
  <c r="AB733" i="3"/>
  <c r="M733" i="3"/>
  <c r="AH733" i="3"/>
  <c r="Y733" i="3"/>
  <c r="AQ733" i="3"/>
  <c r="S720" i="3"/>
  <c r="AH720" i="3"/>
  <c r="AC720" i="3"/>
  <c r="Y720" i="3"/>
  <c r="AN608" i="3"/>
  <c r="AN595" i="3" s="1"/>
  <c r="AL608" i="3"/>
  <c r="AL595" i="3" s="1"/>
  <c r="AL642" i="3"/>
  <c r="V608" i="3"/>
  <c r="V642" i="3"/>
  <c r="X608" i="3"/>
  <c r="X595" i="3" s="1"/>
  <c r="L642" i="3"/>
  <c r="AN665" i="3"/>
  <c r="X665" i="3"/>
  <c r="AG665" i="3"/>
  <c r="AG612" i="3" s="1"/>
  <c r="AI665" i="3"/>
  <c r="S665" i="3"/>
  <c r="Q665" i="3"/>
  <c r="Q612" i="3" s="1"/>
  <c r="AD665" i="3"/>
  <c r="AD612" i="3" s="1"/>
  <c r="N665" i="3"/>
  <c r="AO661" i="3"/>
  <c r="AO608" i="3" s="1"/>
  <c r="AO595" i="3" s="1"/>
  <c r="Y661" i="3"/>
  <c r="Y608" i="3" s="1"/>
  <c r="Y595" i="3" s="1"/>
  <c r="AH661" i="3"/>
  <c r="AH608" i="3" s="1"/>
  <c r="AH595" i="3" s="1"/>
  <c r="AF661" i="3"/>
  <c r="AF608" i="3" s="1"/>
  <c r="AF595" i="3" s="1"/>
  <c r="P661" i="3"/>
  <c r="P608" i="3" s="1"/>
  <c r="P595" i="3" s="1"/>
  <c r="AQ661" i="3"/>
  <c r="AQ608" i="3" s="1"/>
  <c r="AQ595" i="3" s="1"/>
  <c r="AA661" i="3"/>
  <c r="AA608" i="3" s="1"/>
  <c r="AA595" i="3" s="1"/>
  <c r="L661" i="3"/>
  <c r="L608" i="3" s="1"/>
  <c r="AJ786" i="3"/>
  <c r="P720" i="3"/>
  <c r="L720" i="3"/>
  <c r="AN720" i="3"/>
  <c r="AQ720" i="3"/>
  <c r="W707" i="3"/>
  <c r="Z707" i="3"/>
  <c r="Q707" i="3"/>
  <c r="AL707" i="3"/>
  <c r="AC707" i="3"/>
  <c r="Y707" i="3"/>
  <c r="AN707" i="3"/>
  <c r="P707" i="3"/>
  <c r="AJ707" i="3"/>
  <c r="AN642" i="3"/>
  <c r="AE642" i="3"/>
  <c r="AJ667" i="3"/>
  <c r="AJ614" i="3" s="1"/>
  <c r="AJ601" i="3" s="1"/>
  <c r="T667" i="3"/>
  <c r="AC667" i="3"/>
  <c r="AC614" i="3" s="1"/>
  <c r="AC601" i="3" s="1"/>
  <c r="AI667" i="3"/>
  <c r="S667" i="3"/>
  <c r="S614" i="3" s="1"/>
  <c r="U667" i="3"/>
  <c r="AD667" i="3"/>
  <c r="N667" i="3"/>
  <c r="AJ666" i="3"/>
  <c r="AJ613" i="3" s="1"/>
  <c r="T666" i="3"/>
  <c r="T613" i="3" s="1"/>
  <c r="Y666" i="3"/>
  <c r="Y613" i="3" s="1"/>
  <c r="Y600" i="3" s="1"/>
  <c r="AI666" i="3"/>
  <c r="S666" i="3"/>
  <c r="S613" i="3" s="1"/>
  <c r="U666" i="3"/>
  <c r="AD666" i="3"/>
  <c r="N666" i="3"/>
  <c r="AI610" i="3"/>
  <c r="S610" i="3"/>
  <c r="S597" i="3" s="1"/>
  <c r="Y610" i="3"/>
  <c r="Y597" i="3" s="1"/>
  <c r="W610" i="3"/>
  <c r="AH610" i="3"/>
  <c r="AH597" i="3" s="1"/>
  <c r="T610" i="3"/>
  <c r="V610" i="3"/>
  <c r="V597" i="3" s="1"/>
  <c r="X610" i="3"/>
  <c r="O760" i="3"/>
  <c r="W760" i="3"/>
  <c r="AF760" i="3"/>
  <c r="AH760" i="3"/>
  <c r="R760" i="3"/>
  <c r="Q760" i="3"/>
  <c r="AL760" i="3"/>
  <c r="AD760" i="3"/>
  <c r="L694" i="3"/>
  <c r="AO694" i="3"/>
  <c r="R612" i="3"/>
  <c r="R599" i="3" s="1"/>
  <c r="AL612" i="3"/>
  <c r="O612" i="3"/>
  <c r="X612" i="3"/>
  <c r="T612" i="3"/>
  <c r="T599" i="3" s="1"/>
  <c r="W612" i="3"/>
  <c r="AA612" i="3"/>
  <c r="AA599" i="3" s="1"/>
  <c r="Z662" i="3"/>
  <c r="Z609" i="3" s="1"/>
  <c r="AD662" i="3"/>
  <c r="AD609" i="3" s="1"/>
  <c r="AO662" i="3"/>
  <c r="AO609" i="3" s="1"/>
  <c r="Y662" i="3"/>
  <c r="AJ662" i="3"/>
  <c r="AJ609" i="3" s="1"/>
  <c r="P662" i="3"/>
  <c r="AQ662" i="3"/>
  <c r="AA662" i="3"/>
  <c r="AA609" i="3" s="1"/>
  <c r="V786" i="3"/>
  <c r="AN773" i="3"/>
  <c r="T773" i="3"/>
  <c r="Q786" i="3"/>
  <c r="AG786" i="3"/>
  <c r="Y773" i="3"/>
  <c r="AG664" i="3"/>
  <c r="AG611" i="3" s="1"/>
  <c r="AF664" i="3"/>
  <c r="AF611" i="3" s="1"/>
  <c r="P664" i="3"/>
  <c r="P611" i="3" s="1"/>
  <c r="Q664" i="3"/>
  <c r="Q611" i="3" s="1"/>
  <c r="AE664" i="3"/>
  <c r="AE611" i="3" s="1"/>
  <c r="O664" i="3"/>
  <c r="O611" i="3" s="1"/>
  <c r="AP664" i="3"/>
  <c r="AP611" i="3" s="1"/>
  <c r="Z664" i="3"/>
  <c r="Z611" i="3" s="1"/>
  <c r="AO642" i="3"/>
  <c r="AG642" i="3"/>
  <c r="AK642" i="3"/>
  <c r="O642" i="3"/>
  <c r="W613" i="3"/>
  <c r="AC613" i="3"/>
  <c r="AC600" i="3" s="1"/>
  <c r="AE613" i="3"/>
  <c r="AL613" i="3"/>
  <c r="AL600" i="3" s="1"/>
  <c r="AQ613" i="3"/>
  <c r="R614" i="3"/>
  <c r="R601" i="3" s="1"/>
  <c r="W614" i="3"/>
  <c r="W601" i="3" s="1"/>
  <c r="AO614" i="3"/>
  <c r="AO601" i="3" s="1"/>
  <c r="AQ614" i="3"/>
  <c r="AQ601" i="3" s="1"/>
  <c r="AK610" i="3"/>
  <c r="AG610" i="3"/>
  <c r="AP610" i="3"/>
  <c r="AP597" i="3" s="1"/>
  <c r="AB610" i="3"/>
  <c r="AD610" i="3"/>
  <c r="AD597" i="3" s="1"/>
  <c r="AF610" i="3"/>
  <c r="AE760" i="3"/>
  <c r="AI760" i="3"/>
  <c r="AP760" i="3"/>
  <c r="P760" i="3"/>
  <c r="AC760" i="3"/>
  <c r="V760" i="3"/>
  <c r="N760" i="3"/>
  <c r="AJ760" i="3"/>
  <c r="AQ694" i="3"/>
  <c r="AG694" i="3"/>
  <c r="Y694" i="3"/>
  <c r="AK694" i="3"/>
  <c r="Z612" i="3"/>
  <c r="AN612" i="3"/>
  <c r="S612" i="3"/>
  <c r="AM612" i="3"/>
  <c r="AQ612" i="3"/>
  <c r="AQ599" i="3" s="1"/>
  <c r="AL662" i="3"/>
  <c r="N662" i="3"/>
  <c r="N609" i="3" s="1"/>
  <c r="AK662" i="3"/>
  <c r="AK609" i="3" s="1"/>
  <c r="U662" i="3"/>
  <c r="U609" i="3" s="1"/>
  <c r="AF662" i="3"/>
  <c r="L662" i="3"/>
  <c r="L609" i="3" s="1"/>
  <c r="AM662" i="3"/>
  <c r="AM609" i="3" s="1"/>
  <c r="W662" i="3"/>
  <c r="W609" i="3" s="1"/>
  <c r="AJ773" i="3"/>
  <c r="U664" i="3"/>
  <c r="U611" i="3" s="1"/>
  <c r="AB664" i="3"/>
  <c r="AB611" i="3" s="1"/>
  <c r="L664" i="3"/>
  <c r="L611" i="3" s="1"/>
  <c r="AQ664" i="3"/>
  <c r="AQ611" i="3" s="1"/>
  <c r="AA664" i="3"/>
  <c r="AA611" i="3" s="1"/>
  <c r="AK664" i="3"/>
  <c r="AK611" i="3" s="1"/>
  <c r="AL664" i="3"/>
  <c r="AL611" i="3" s="1"/>
  <c r="V664" i="3"/>
  <c r="V611" i="3" s="1"/>
  <c r="N642" i="3"/>
  <c r="Y642" i="3"/>
  <c r="Y609" i="3"/>
  <c r="M613" i="3"/>
  <c r="V613" i="3"/>
  <c r="V600" i="3" s="1"/>
  <c r="Y614" i="3"/>
  <c r="Z614" i="3"/>
  <c r="Z601" i="3" s="1"/>
  <c r="T614" i="3"/>
  <c r="T601" i="3" s="1"/>
  <c r="AN614" i="3"/>
  <c r="AN601" i="3" s="1"/>
  <c r="AL614" i="3"/>
  <c r="AL601" i="3" s="1"/>
  <c r="M614" i="3"/>
  <c r="M601" i="3" s="1"/>
  <c r="AI614" i="3"/>
  <c r="AI601" i="3" s="1"/>
  <c r="AE786" i="3"/>
  <c r="W786" i="3"/>
  <c r="R786" i="3"/>
  <c r="AO786" i="3"/>
  <c r="O610" i="3"/>
  <c r="O597" i="3" s="1"/>
  <c r="U610" i="3"/>
  <c r="U597" i="3" s="1"/>
  <c r="Q610" i="3"/>
  <c r="R610" i="3"/>
  <c r="R597" i="3" s="1"/>
  <c r="AJ610" i="3"/>
  <c r="AJ597" i="3" s="1"/>
  <c r="AL610" i="3"/>
  <c r="AL597" i="3" s="1"/>
  <c r="AN610" i="3"/>
  <c r="AA760" i="3"/>
  <c r="S760" i="3"/>
  <c r="M747" i="3"/>
  <c r="M760" i="3"/>
  <c r="Z760" i="3"/>
  <c r="AN747" i="3"/>
  <c r="AN760" i="3"/>
  <c r="AB760" i="3"/>
  <c r="T760" i="3"/>
  <c r="AO760" i="3"/>
  <c r="AJ694" i="3"/>
  <c r="U694" i="3"/>
  <c r="AP612" i="3"/>
  <c r="AP599" i="3" s="1"/>
  <c r="AI612" i="3"/>
  <c r="AI599" i="3" s="1"/>
  <c r="M612" i="3"/>
  <c r="AK612" i="3"/>
  <c r="AK599" i="3" s="1"/>
  <c r="P612" i="3"/>
  <c r="AH662" i="3"/>
  <c r="AH609" i="3" s="1"/>
  <c r="AP662" i="3"/>
  <c r="AG662" i="3"/>
  <c r="AG609" i="3" s="1"/>
  <c r="Q662" i="3"/>
  <c r="Q609" i="3" s="1"/>
  <c r="X662" i="3"/>
  <c r="X609" i="3" s="1"/>
  <c r="AN662" i="3"/>
  <c r="AI662" i="3"/>
  <c r="AI609" i="3" s="1"/>
  <c r="S662" i="3"/>
  <c r="S609" i="3" s="1"/>
  <c r="AL786" i="3"/>
  <c r="X773" i="3"/>
  <c r="AN694" i="3"/>
  <c r="AN664" i="3"/>
  <c r="AN611" i="3" s="1"/>
  <c r="X664" i="3"/>
  <c r="X611" i="3" s="1"/>
  <c r="AO664" i="3"/>
  <c r="AO611" i="3" s="1"/>
  <c r="AM664" i="3"/>
  <c r="AM611" i="3" s="1"/>
  <c r="W664" i="3"/>
  <c r="W611" i="3" s="1"/>
  <c r="Y664" i="3"/>
  <c r="Y611" i="3" s="1"/>
  <c r="AH664" i="3"/>
  <c r="AH611" i="3" s="1"/>
  <c r="R664" i="3"/>
  <c r="R611" i="3" s="1"/>
  <c r="AC642" i="3"/>
  <c r="AL609" i="3"/>
  <c r="AP609" i="3"/>
  <c r="AF609" i="3"/>
  <c r="AD613" i="3"/>
  <c r="AD600" i="3" s="1"/>
  <c r="R613" i="3"/>
  <c r="AM613" i="3"/>
  <c r="L613" i="3"/>
  <c r="L600" i="3" s="1"/>
  <c r="AK614" i="3"/>
  <c r="AK601" i="3" s="1"/>
  <c r="N614" i="3"/>
  <c r="N601" i="3" s="1"/>
  <c r="AD614" i="3"/>
  <c r="AD601" i="3" s="1"/>
  <c r="Q614" i="3"/>
  <c r="Q601" i="3" s="1"/>
  <c r="AM614" i="3"/>
  <c r="AM601" i="3" s="1"/>
  <c r="O786" i="3"/>
  <c r="AC786" i="3"/>
  <c r="Y786" i="3"/>
  <c r="AK786" i="3"/>
  <c r="AQ786" i="3"/>
  <c r="M610" i="3"/>
  <c r="AO610" i="3"/>
  <c r="AM610" i="3"/>
  <c r="AM597" i="3" s="1"/>
  <c r="Z610" i="3"/>
  <c r="Z597" i="3" s="1"/>
  <c r="N610" i="3"/>
  <c r="N597" i="3" s="1"/>
  <c r="P610" i="3"/>
  <c r="AQ610" i="3"/>
  <c r="AM760" i="3"/>
  <c r="U760" i="3"/>
  <c r="X760" i="3"/>
  <c r="AK760" i="3"/>
  <c r="L760" i="3"/>
  <c r="AG760" i="3"/>
  <c r="Y760" i="3"/>
  <c r="AQ760" i="3"/>
  <c r="T694" i="3"/>
  <c r="AJ612" i="3"/>
  <c r="AO612" i="3"/>
  <c r="AF612" i="3"/>
  <c r="N612" i="3"/>
  <c r="R662" i="3"/>
  <c r="V662" i="3"/>
  <c r="V609" i="3" s="1"/>
  <c r="AC662" i="3"/>
  <c r="AC609" i="3" s="1"/>
  <c r="M662" i="3"/>
  <c r="T662" i="3"/>
  <c r="T609" i="3" s="1"/>
  <c r="AB662" i="3"/>
  <c r="AB609" i="3" s="1"/>
  <c r="AE662" i="3"/>
  <c r="AE609" i="3" s="1"/>
  <c r="O662" i="3"/>
  <c r="O609" i="3" s="1"/>
  <c r="AN609" i="3"/>
  <c r="AJ664" i="3"/>
  <c r="AJ611" i="3" s="1"/>
  <c r="T664" i="3"/>
  <c r="T611" i="3" s="1"/>
  <c r="AC664" i="3"/>
  <c r="AC611" i="3" s="1"/>
  <c r="AI664" i="3"/>
  <c r="AI611" i="3" s="1"/>
  <c r="S664" i="3"/>
  <c r="S611" i="3" s="1"/>
  <c r="M664" i="3"/>
  <c r="M611" i="3" s="1"/>
  <c r="AD664" i="3"/>
  <c r="AD611" i="3" s="1"/>
  <c r="N664" i="3"/>
  <c r="N611" i="3" s="1"/>
  <c r="R609" i="3"/>
  <c r="Q642" i="3"/>
  <c r="U642" i="3"/>
  <c r="AQ609" i="3"/>
  <c r="M609" i="3"/>
  <c r="N613" i="3"/>
  <c r="N600" i="3" s="1"/>
  <c r="AG613" i="3"/>
  <c r="Z613" i="3"/>
  <c r="AN613" i="3"/>
  <c r="U613" i="3"/>
  <c r="U600" i="3" s="1"/>
  <c r="AI613" i="3"/>
  <c r="V614" i="3"/>
  <c r="V601" i="3" s="1"/>
  <c r="U614" i="3"/>
  <c r="U601" i="3" s="1"/>
  <c r="AE614" i="3"/>
  <c r="AE601" i="3" s="1"/>
  <c r="L614" i="3"/>
  <c r="L601" i="3" s="1"/>
  <c r="AA642" i="3"/>
  <c r="AI597" i="3"/>
  <c r="V655" i="3"/>
  <c r="W655" i="3"/>
  <c r="AD655" i="3"/>
  <c r="T655" i="3"/>
  <c r="L655" i="3"/>
  <c r="AQ597" i="3"/>
  <c r="AF597" i="3"/>
  <c r="AF655" i="3"/>
  <c r="AC655" i="3"/>
  <c r="Y655" i="3"/>
  <c r="R655" i="3"/>
  <c r="AH655" i="3"/>
  <c r="AG681" i="3"/>
  <c r="AN599" i="3"/>
  <c r="AM599" i="3"/>
  <c r="AK681" i="3"/>
  <c r="N681" i="3"/>
  <c r="R681" i="3"/>
  <c r="M681" i="3"/>
  <c r="U681" i="3"/>
  <c r="AC681" i="3"/>
  <c r="AM681" i="3"/>
  <c r="S681" i="3"/>
  <c r="AC597" i="3"/>
  <c r="L597" i="3"/>
  <c r="AM600" i="3"/>
  <c r="Z600" i="3"/>
  <c r="AQ518" i="3"/>
  <c r="AQ505" i="3" s="1"/>
  <c r="Z518" i="3"/>
  <c r="Z505" i="3" s="1"/>
  <c r="AK518" i="3"/>
  <c r="AK505" i="3" s="1"/>
  <c r="AC516" i="3"/>
  <c r="AC503" i="3" s="1"/>
  <c r="P516" i="3"/>
  <c r="P503" i="3" s="1"/>
  <c r="AA655" i="3"/>
  <c r="AQ655" i="3"/>
  <c r="AK655" i="3"/>
  <c r="AO655" i="3"/>
  <c r="X655" i="3"/>
  <c r="AE655" i="3"/>
  <c r="AN655" i="3"/>
  <c r="AI655" i="3"/>
  <c r="AO681" i="3"/>
  <c r="AB681" i="3"/>
  <c r="AP681" i="3"/>
  <c r="AD681" i="3"/>
  <c r="P681" i="3"/>
  <c r="AH681" i="3"/>
  <c r="Z681" i="3"/>
  <c r="V681" i="3"/>
  <c r="W681" i="3"/>
  <c r="AE681" i="3"/>
  <c r="AB655" i="3"/>
  <c r="AF518" i="3"/>
  <c r="AF505" i="3" s="1"/>
  <c r="AA518" i="3"/>
  <c r="AA505" i="3" s="1"/>
  <c r="M518" i="3"/>
  <c r="M505" i="3" s="1"/>
  <c r="AD518" i="3"/>
  <c r="AD505" i="3" s="1"/>
  <c r="Y518" i="3"/>
  <c r="Y505" i="3" s="1"/>
  <c r="R516" i="3"/>
  <c r="R503" i="3" s="1"/>
  <c r="Q655" i="3"/>
  <c r="U655" i="3"/>
  <c r="AL655" i="3"/>
  <c r="AJ655" i="3"/>
  <c r="O655" i="3"/>
  <c r="S655" i="3"/>
  <c r="AP655" i="3"/>
  <c r="L681" i="3"/>
  <c r="AJ681" i="3"/>
  <c r="Y681" i="3"/>
  <c r="AL681" i="3"/>
  <c r="AA681" i="3"/>
  <c r="O681" i="3"/>
  <c r="AN681" i="3"/>
  <c r="AO597" i="3"/>
  <c r="X597" i="3"/>
  <c r="Q597" i="3"/>
  <c r="W600" i="3"/>
  <c r="R600" i="3"/>
  <c r="N655" i="3"/>
  <c r="L417" i="3"/>
  <c r="AG655" i="3"/>
  <c r="M655" i="3"/>
  <c r="P655" i="3"/>
  <c r="AM655" i="3"/>
  <c r="P597" i="3"/>
  <c r="Q681" i="3"/>
  <c r="S599" i="3"/>
  <c r="X681" i="3"/>
  <c r="AF681" i="3"/>
  <c r="AN668" i="3"/>
  <c r="AI668" i="3"/>
  <c r="AQ681" i="3"/>
  <c r="T681" i="3"/>
  <c r="AI681" i="3"/>
  <c r="AG597" i="3"/>
  <c r="T597" i="3"/>
  <c r="AN597" i="3"/>
  <c r="Z655" i="3"/>
  <c r="AE415" i="3"/>
  <c r="AK415" i="3"/>
  <c r="U415" i="3"/>
  <c r="AJ415" i="3"/>
  <c r="T415" i="3"/>
  <c r="AM416" i="3"/>
  <c r="AB416" i="3"/>
  <c r="AO414" i="3"/>
  <c r="AN414" i="3"/>
  <c r="AM414" i="3"/>
  <c r="W414" i="3"/>
  <c r="AH414" i="3"/>
  <c r="AP465" i="3"/>
  <c r="S415" i="3"/>
  <c r="O416" i="3"/>
  <c r="Y414" i="3"/>
  <c r="X414" i="3"/>
  <c r="Q465" i="3"/>
  <c r="AP98" i="3"/>
  <c r="AQ98" i="3"/>
  <c r="O415" i="3"/>
  <c r="N415" i="3"/>
  <c r="AI415" i="3"/>
  <c r="AH415" i="3"/>
  <c r="V416" i="3"/>
  <c r="S416" i="3"/>
  <c r="R416" i="3"/>
  <c r="AC416" i="3"/>
  <c r="M416" i="3"/>
  <c r="T413" i="3"/>
  <c r="T400" i="3" s="1"/>
  <c r="AB413" i="3"/>
  <c r="Y413" i="3"/>
  <c r="X413" i="3"/>
  <c r="X400" i="3" s="1"/>
  <c r="AI413" i="3"/>
  <c r="AI400" i="3" s="1"/>
  <c r="AI387" i="3" s="1"/>
  <c r="S413" i="3"/>
  <c r="AH413" i="3"/>
  <c r="R413" i="3"/>
  <c r="AK414" i="3"/>
  <c r="M414" i="3"/>
  <c r="R414" i="3"/>
  <c r="T297" i="3"/>
  <c r="AD418" i="3"/>
  <c r="AL418" i="3"/>
  <c r="AA418" i="3"/>
  <c r="Z418" i="3"/>
  <c r="AG418" i="3"/>
  <c r="Q418" i="3"/>
  <c r="AF418" i="3"/>
  <c r="P418" i="3"/>
  <c r="O417" i="3"/>
  <c r="W417" i="3"/>
  <c r="AQ417" i="3"/>
  <c r="AP417" i="3"/>
  <c r="AO417" i="3"/>
  <c r="Y417" i="3"/>
  <c r="AN417" i="3"/>
  <c r="X417" i="3"/>
  <c r="AQ466" i="3"/>
  <c r="AI466" i="3"/>
  <c r="AP466" i="3"/>
  <c r="Z466" i="3"/>
  <c r="L466" i="3"/>
  <c r="L401" i="3" s="1"/>
  <c r="L388" i="3" s="1"/>
  <c r="AC466" i="3"/>
  <c r="M466" i="3"/>
  <c r="AB466" i="3"/>
  <c r="L469" i="3"/>
  <c r="N469" i="3"/>
  <c r="AK469" i="3"/>
  <c r="U469" i="3"/>
  <c r="AJ469" i="3"/>
  <c r="T469" i="3"/>
  <c r="AI469" i="3"/>
  <c r="S469" i="3"/>
  <c r="AA470" i="3"/>
  <c r="AA405" i="3" s="1"/>
  <c r="AA392" i="3" s="1"/>
  <c r="AI470" i="3"/>
  <c r="AH470" i="3"/>
  <c r="R470" i="3"/>
  <c r="AG470" i="3"/>
  <c r="Q470" i="3"/>
  <c r="AJ470" i="3"/>
  <c r="T470" i="3"/>
  <c r="Y468" i="3"/>
  <c r="AG468" i="3"/>
  <c r="AF468" i="3"/>
  <c r="P468" i="3"/>
  <c r="AE468" i="3"/>
  <c r="AE403" i="3" s="1"/>
  <c r="O468" i="3"/>
  <c r="AH468" i="3"/>
  <c r="R468" i="3"/>
  <c r="R403" i="3" s="1"/>
  <c r="X297" i="3"/>
  <c r="AD415" i="3"/>
  <c r="AL415" i="3"/>
  <c r="AA415" i="3"/>
  <c r="Z415" i="3"/>
  <c r="AG415" i="3"/>
  <c r="Q415" i="3"/>
  <c r="AF415" i="3"/>
  <c r="P415" i="3"/>
  <c r="AE416" i="3"/>
  <c r="W416" i="3"/>
  <c r="AQ416" i="3"/>
  <c r="AP416" i="3"/>
  <c r="AP403" i="3" s="1"/>
  <c r="AP390" i="3" s="1"/>
  <c r="AO416" i="3"/>
  <c r="Y416" i="3"/>
  <c r="AN416" i="3"/>
  <c r="X416" i="3"/>
  <c r="AJ413" i="3"/>
  <c r="L413" i="3"/>
  <c r="L400" i="3" s="1"/>
  <c r="Q413" i="3"/>
  <c r="P413" i="3"/>
  <c r="P400" i="3" s="1"/>
  <c r="AE413" i="3"/>
  <c r="O413" i="3"/>
  <c r="AD413" i="3"/>
  <c r="AD400" i="3" s="1"/>
  <c r="N413" i="3"/>
  <c r="N400" i="3" s="1"/>
  <c r="AJ414" i="3"/>
  <c r="AP414" i="3"/>
  <c r="AG414" i="3"/>
  <c r="AF414" i="3"/>
  <c r="AI414" i="3"/>
  <c r="S414" i="3"/>
  <c r="AD414" i="3"/>
  <c r="N414" i="3"/>
  <c r="AM418" i="3"/>
  <c r="V418" i="3"/>
  <c r="S418" i="3"/>
  <c r="R418" i="3"/>
  <c r="AC418" i="3"/>
  <c r="M418" i="3"/>
  <c r="AB418" i="3"/>
  <c r="L418" i="3"/>
  <c r="AE417" i="3"/>
  <c r="N417" i="3"/>
  <c r="AI417" i="3"/>
  <c r="AH417" i="3"/>
  <c r="AK417" i="3"/>
  <c r="U417" i="3"/>
  <c r="AJ417" i="3"/>
  <c r="T417" i="3"/>
  <c r="T404" i="3" s="1"/>
  <c r="L295" i="3"/>
  <c r="AN518" i="3"/>
  <c r="AN505" i="3" s="1"/>
  <c r="AA466" i="3"/>
  <c r="S466" i="3"/>
  <c r="S401" i="3" s="1"/>
  <c r="S388" i="3" s="1"/>
  <c r="AL466" i="3"/>
  <c r="V466" i="3"/>
  <c r="AO466" i="3"/>
  <c r="Y466" i="3"/>
  <c r="Y401" i="3" s="1"/>
  <c r="Y388" i="3" s="1"/>
  <c r="AN466" i="3"/>
  <c r="X466" i="3"/>
  <c r="AD469" i="3"/>
  <c r="AH469" i="3"/>
  <c r="AG469" i="3"/>
  <c r="Q469" i="3"/>
  <c r="AF469" i="3"/>
  <c r="P469" i="3"/>
  <c r="P404" i="3" s="1"/>
  <c r="AE469" i="3"/>
  <c r="O469" i="3"/>
  <c r="AM470" i="3"/>
  <c r="S470" i="3"/>
  <c r="AD470" i="3"/>
  <c r="N470" i="3"/>
  <c r="AC470" i="3"/>
  <c r="M470" i="3"/>
  <c r="AF470" i="3"/>
  <c r="P470" i="3"/>
  <c r="M468" i="3"/>
  <c r="Q468" i="3"/>
  <c r="AB468" i="3"/>
  <c r="AQ468" i="3"/>
  <c r="AA468" i="3"/>
  <c r="L468" i="3"/>
  <c r="L403" i="3" s="1"/>
  <c r="AD468" i="3"/>
  <c r="N468" i="3"/>
  <c r="AQ149" i="3"/>
  <c r="AN149" i="3"/>
  <c r="N144" i="3"/>
  <c r="AL144" i="3"/>
  <c r="AK149" i="3"/>
  <c r="Q149" i="3"/>
  <c r="AB149" i="3"/>
  <c r="L149" i="3"/>
  <c r="Z144" i="3"/>
  <c r="R144" i="3"/>
  <c r="AF144" i="3"/>
  <c r="AE144" i="3"/>
  <c r="AG148" i="3"/>
  <c r="AM415" i="3"/>
  <c r="V415" i="3"/>
  <c r="R415" i="3"/>
  <c r="AC415" i="3"/>
  <c r="M415" i="3"/>
  <c r="AB415" i="3"/>
  <c r="N416" i="3"/>
  <c r="AI416" i="3"/>
  <c r="AH416" i="3"/>
  <c r="AH403" i="3" s="1"/>
  <c r="AK416" i="3"/>
  <c r="U416" i="3"/>
  <c r="AJ416" i="3"/>
  <c r="T416" i="3"/>
  <c r="T403" i="3" s="1"/>
  <c r="T390" i="3" s="1"/>
  <c r="U413" i="3"/>
  <c r="AC413" i="3"/>
  <c r="AC400" i="3" s="1"/>
  <c r="AO413" i="3"/>
  <c r="AO400" i="3" s="1"/>
  <c r="AN413" i="3"/>
  <c r="AN400" i="3" s="1"/>
  <c r="AQ413" i="3"/>
  <c r="AA413" i="3"/>
  <c r="AP413" i="3"/>
  <c r="AP400" i="3" s="1"/>
  <c r="Z413" i="3"/>
  <c r="U414" i="3"/>
  <c r="AQ414" i="3"/>
  <c r="AB414" i="3"/>
  <c r="AB401" i="3" s="1"/>
  <c r="AE414" i="3"/>
  <c r="AE401" i="3" s="1"/>
  <c r="AE388" i="3" s="1"/>
  <c r="O414" i="3"/>
  <c r="Z414" i="3"/>
  <c r="AE418" i="3"/>
  <c r="W418" i="3"/>
  <c r="AQ418" i="3"/>
  <c r="AP418" i="3"/>
  <c r="AO418" i="3"/>
  <c r="Y418" i="3"/>
  <c r="AN418" i="3"/>
  <c r="X418" i="3"/>
  <c r="AD417" i="3"/>
  <c r="AD404" i="3" s="1"/>
  <c r="AL417" i="3"/>
  <c r="AL404" i="3" s="1"/>
  <c r="AA417" i="3"/>
  <c r="Z417" i="3"/>
  <c r="AG417" i="3"/>
  <c r="AG404" i="3" s="1"/>
  <c r="Q417" i="3"/>
  <c r="AF417" i="3"/>
  <c r="P417" i="3"/>
  <c r="O519" i="3"/>
  <c r="O506" i="3" s="1"/>
  <c r="AM466" i="3"/>
  <c r="AE466" i="3"/>
  <c r="AH466" i="3"/>
  <c r="R466" i="3"/>
  <c r="AK466" i="3"/>
  <c r="AK471" i="3" s="1"/>
  <c r="U466" i="3"/>
  <c r="AJ466" i="3"/>
  <c r="AJ401" i="3" s="1"/>
  <c r="AJ388" i="3" s="1"/>
  <c r="T466" i="3"/>
  <c r="AP469" i="3"/>
  <c r="AL469" i="3"/>
  <c r="R469" i="3"/>
  <c r="AC469" i="3"/>
  <c r="M469" i="3"/>
  <c r="AB469" i="3"/>
  <c r="AQ469" i="3"/>
  <c r="AA469" i="3"/>
  <c r="AA404" i="3" s="1"/>
  <c r="O470" i="3"/>
  <c r="W470" i="3"/>
  <c r="AP470" i="3"/>
  <c r="Z470" i="3"/>
  <c r="AO470" i="3"/>
  <c r="Y470" i="3"/>
  <c r="L470" i="3"/>
  <c r="AB470" i="3"/>
  <c r="AC468" i="3"/>
  <c r="AC403" i="3" s="1"/>
  <c r="AK468" i="3"/>
  <c r="AN468" i="3"/>
  <c r="X468" i="3"/>
  <c r="AM468" i="3"/>
  <c r="W468" i="3"/>
  <c r="AP468" i="3"/>
  <c r="Z468" i="3"/>
  <c r="L402" i="3"/>
  <c r="W415" i="3"/>
  <c r="AQ415" i="3"/>
  <c r="AP415" i="3"/>
  <c r="AO415" i="3"/>
  <c r="Y415" i="3"/>
  <c r="AN415" i="3"/>
  <c r="X415" i="3"/>
  <c r="AD416" i="3"/>
  <c r="AL416" i="3"/>
  <c r="AA416" i="3"/>
  <c r="Z416" i="3"/>
  <c r="AG416" i="3"/>
  <c r="AG403" i="3" s="1"/>
  <c r="Q416" i="3"/>
  <c r="AF416" i="3"/>
  <c r="P416" i="3"/>
  <c r="P403" i="3" s="1"/>
  <c r="AK413" i="3"/>
  <c r="AK400" i="3" s="1"/>
  <c r="M413" i="3"/>
  <c r="AG413" i="3"/>
  <c r="AG400" i="3" s="1"/>
  <c r="AF413" i="3"/>
  <c r="AF400" i="3" s="1"/>
  <c r="AM413" i="3"/>
  <c r="AM400" i="3" s="1"/>
  <c r="W413" i="3"/>
  <c r="AL413" i="3"/>
  <c r="V413" i="3"/>
  <c r="T414" i="3"/>
  <c r="AC414" i="3"/>
  <c r="Q414" i="3"/>
  <c r="P414" i="3"/>
  <c r="AA414" i="3"/>
  <c r="AL414" i="3"/>
  <c r="V414" i="3"/>
  <c r="O418" i="3"/>
  <c r="N418" i="3"/>
  <c r="N405" i="3" s="1"/>
  <c r="N392" i="3" s="1"/>
  <c r="AI418" i="3"/>
  <c r="AH418" i="3"/>
  <c r="AK418" i="3"/>
  <c r="U418" i="3"/>
  <c r="AJ418" i="3"/>
  <c r="T418" i="3"/>
  <c r="AM417" i="3"/>
  <c r="V417" i="3"/>
  <c r="S417" i="3"/>
  <c r="R417" i="3"/>
  <c r="R404" i="3" s="1"/>
  <c r="AC417" i="3"/>
  <c r="AC404" i="3" s="1"/>
  <c r="M417" i="3"/>
  <c r="M404" i="3" s="1"/>
  <c r="AB417" i="3"/>
  <c r="L517" i="3"/>
  <c r="L504" i="3" s="1"/>
  <c r="P518" i="3"/>
  <c r="P505" i="3" s="1"/>
  <c r="U518" i="3"/>
  <c r="U505" i="3" s="1"/>
  <c r="AG518" i="3"/>
  <c r="AG505" i="3" s="1"/>
  <c r="W466" i="3"/>
  <c r="W471" i="3" s="1"/>
  <c r="O466" i="3"/>
  <c r="AD466" i="3"/>
  <c r="N466" i="3"/>
  <c r="AG466" i="3"/>
  <c r="Q466" i="3"/>
  <c r="AF466" i="3"/>
  <c r="P466" i="3"/>
  <c r="Z469" i="3"/>
  <c r="V469" i="3"/>
  <c r="AO469" i="3"/>
  <c r="Y469" i="3"/>
  <c r="AN469" i="3"/>
  <c r="AN404" i="3" s="1"/>
  <c r="X469" i="3"/>
  <c r="AM469" i="3"/>
  <c r="W469" i="3"/>
  <c r="AQ470" i="3"/>
  <c r="AE470" i="3"/>
  <c r="AL470" i="3"/>
  <c r="V470" i="3"/>
  <c r="AK470" i="3"/>
  <c r="U470" i="3"/>
  <c r="AN470" i="3"/>
  <c r="AN471" i="3" s="1"/>
  <c r="X470" i="3"/>
  <c r="AO468" i="3"/>
  <c r="AO403" i="3" s="1"/>
  <c r="U468" i="3"/>
  <c r="AJ468" i="3"/>
  <c r="AJ471" i="3" s="1"/>
  <c r="T468" i="3"/>
  <c r="AI468" i="3"/>
  <c r="S468" i="3"/>
  <c r="AL468" i="3"/>
  <c r="AL403" i="3" s="1"/>
  <c r="V468" i="3"/>
  <c r="L269" i="3"/>
  <c r="D308" i="3"/>
  <c r="AD517" i="3"/>
  <c r="AD504" i="3" s="1"/>
  <c r="Z517" i="3"/>
  <c r="Z504" i="3" s="1"/>
  <c r="U517" i="3"/>
  <c r="U504" i="3" s="1"/>
  <c r="Y517" i="3"/>
  <c r="Y504" i="3" s="1"/>
  <c r="AP517" i="3"/>
  <c r="AP504" i="3" s="1"/>
  <c r="AC517" i="3"/>
  <c r="AC504" i="3" s="1"/>
  <c r="AM517" i="3"/>
  <c r="AM504" i="3" s="1"/>
  <c r="AQ307" i="3"/>
  <c r="AL518" i="3"/>
  <c r="AL505" i="3" s="1"/>
  <c r="N518" i="3"/>
  <c r="N505" i="3" s="1"/>
  <c r="AA588" i="3"/>
  <c r="AF588" i="3"/>
  <c r="P588" i="3"/>
  <c r="AQ271" i="3"/>
  <c r="AP269" i="3"/>
  <c r="T271" i="3"/>
  <c r="S346" i="3"/>
  <c r="S294" i="3" s="1"/>
  <c r="Q517" i="3"/>
  <c r="Q504" i="3" s="1"/>
  <c r="AF517" i="3"/>
  <c r="AF504" i="3" s="1"/>
  <c r="T517" i="3"/>
  <c r="T504" i="3" s="1"/>
  <c r="O517" i="3"/>
  <c r="O504" i="3" s="1"/>
  <c r="X517" i="3"/>
  <c r="X504" i="3" s="1"/>
  <c r="N517" i="3"/>
  <c r="N504" i="3" s="1"/>
  <c r="AB517" i="3"/>
  <c r="AB504" i="3" s="1"/>
  <c r="AL517" i="3"/>
  <c r="AL504" i="3" s="1"/>
  <c r="R562" i="3"/>
  <c r="Y562" i="3"/>
  <c r="V562" i="3"/>
  <c r="AB521" i="3"/>
  <c r="AB508" i="3" s="1"/>
  <c r="AQ521" i="3"/>
  <c r="AQ508" i="3" s="1"/>
  <c r="V521" i="3"/>
  <c r="V508" i="3" s="1"/>
  <c r="Q521" i="3"/>
  <c r="Q508" i="3" s="1"/>
  <c r="N521" i="3"/>
  <c r="N508" i="3" s="1"/>
  <c r="U521" i="3"/>
  <c r="U508" i="3" s="1"/>
  <c r="AL521" i="3"/>
  <c r="AL508" i="3" s="1"/>
  <c r="Y521" i="3"/>
  <c r="Y508" i="3" s="1"/>
  <c r="AH520" i="3"/>
  <c r="AH507" i="3" s="1"/>
  <c r="U520" i="3"/>
  <c r="U507" i="3" s="1"/>
  <c r="S520" i="3"/>
  <c r="S507" i="3" s="1"/>
  <c r="AP520" i="3"/>
  <c r="AP507" i="3" s="1"/>
  <c r="N520" i="3"/>
  <c r="N507" i="3" s="1"/>
  <c r="AB520" i="3"/>
  <c r="AB507" i="3" s="1"/>
  <c r="AE520" i="3"/>
  <c r="AE507" i="3" s="1"/>
  <c r="W520" i="3"/>
  <c r="W507" i="3" s="1"/>
  <c r="S519" i="3"/>
  <c r="S506" i="3" s="1"/>
  <c r="AA519" i="3"/>
  <c r="AA506" i="3" s="1"/>
  <c r="U519" i="3"/>
  <c r="U506" i="3" s="1"/>
  <c r="AP519" i="3"/>
  <c r="AP506" i="3" s="1"/>
  <c r="V519" i="3"/>
  <c r="V506" i="3" s="1"/>
  <c r="T519" i="3"/>
  <c r="T506" i="3" s="1"/>
  <c r="X519" i="3"/>
  <c r="X506" i="3" s="1"/>
  <c r="AQ519" i="3"/>
  <c r="AQ506" i="3" s="1"/>
  <c r="S588" i="3"/>
  <c r="AD588" i="3"/>
  <c r="N588" i="3"/>
  <c r="AC588" i="3"/>
  <c r="M588" i="3"/>
  <c r="Z309" i="3"/>
  <c r="P517" i="3"/>
  <c r="P504" i="3" s="1"/>
  <c r="W517" i="3"/>
  <c r="W504" i="3" s="1"/>
  <c r="AJ517" i="3"/>
  <c r="AJ504" i="3" s="1"/>
  <c r="V517" i="3"/>
  <c r="V504" i="3" s="1"/>
  <c r="AN517" i="3"/>
  <c r="AN504" i="3" s="1"/>
  <c r="AI517" i="3"/>
  <c r="AI504" i="3" s="1"/>
  <c r="M517" i="3"/>
  <c r="M504" i="3" s="1"/>
  <c r="S517" i="3"/>
  <c r="S504" i="3" s="1"/>
  <c r="AE521" i="3"/>
  <c r="AE508" i="3" s="1"/>
  <c r="AC521" i="3"/>
  <c r="AC508" i="3" s="1"/>
  <c r="AI521" i="3"/>
  <c r="AI508" i="3" s="1"/>
  <c r="AG521" i="3"/>
  <c r="AG508" i="3" s="1"/>
  <c r="AA521" i="3"/>
  <c r="AA508" i="3" s="1"/>
  <c r="AK521" i="3"/>
  <c r="AK508" i="3" s="1"/>
  <c r="S521" i="3"/>
  <c r="S508" i="3" s="1"/>
  <c r="AO521" i="3"/>
  <c r="AO508" i="3" s="1"/>
  <c r="AG520" i="3"/>
  <c r="AG507" i="3" s="1"/>
  <c r="AK520" i="3"/>
  <c r="AK507" i="3" s="1"/>
  <c r="Y520" i="3"/>
  <c r="Y507" i="3" s="1"/>
  <c r="AQ520" i="3"/>
  <c r="AQ507" i="3" s="1"/>
  <c r="AD520" i="3"/>
  <c r="AD507" i="3" s="1"/>
  <c r="AM520" i="3"/>
  <c r="AM507" i="3" s="1"/>
  <c r="AN520" i="3"/>
  <c r="AN507" i="3" s="1"/>
  <c r="AF520" i="3"/>
  <c r="AF507" i="3" s="1"/>
  <c r="AE519" i="3"/>
  <c r="AE506" i="3" s="1"/>
  <c r="N519" i="3"/>
  <c r="N506" i="3" s="1"/>
  <c r="Z519" i="3"/>
  <c r="Z506" i="3" s="1"/>
  <c r="Y519" i="3"/>
  <c r="AB519" i="3"/>
  <c r="AJ519" i="3"/>
  <c r="AJ506" i="3" s="1"/>
  <c r="AC519" i="3"/>
  <c r="AC506" i="3" s="1"/>
  <c r="AM588" i="3"/>
  <c r="AP588" i="3"/>
  <c r="Z588" i="3"/>
  <c r="AO588" i="3"/>
  <c r="Y588" i="3"/>
  <c r="L588" i="3"/>
  <c r="AB588" i="3"/>
  <c r="R517" i="3"/>
  <c r="R504" i="3" s="1"/>
  <c r="AI536" i="3"/>
  <c r="AI516" i="3"/>
  <c r="AI503" i="3" s="1"/>
  <c r="AL536" i="3"/>
  <c r="AL516" i="3"/>
  <c r="AL503" i="3" s="1"/>
  <c r="W536" i="3"/>
  <c r="W516" i="3"/>
  <c r="W503" i="3" s="1"/>
  <c r="AP536" i="3"/>
  <c r="AP516" i="3"/>
  <c r="AP503" i="3" s="1"/>
  <c r="U536" i="3"/>
  <c r="U516" i="3"/>
  <c r="U503" i="3" s="1"/>
  <c r="S536" i="3"/>
  <c r="S516" i="3"/>
  <c r="O536" i="3"/>
  <c r="O516" i="3"/>
  <c r="O503" i="3" s="1"/>
  <c r="AH521" i="3"/>
  <c r="AH508" i="3" s="1"/>
  <c r="M521" i="3"/>
  <c r="M508" i="3" s="1"/>
  <c r="Z521" i="3"/>
  <c r="Z508" i="3" s="1"/>
  <c r="P521" i="3"/>
  <c r="P508" i="3" s="1"/>
  <c r="R521" i="3"/>
  <c r="R508" i="3" s="1"/>
  <c r="T521" i="3"/>
  <c r="T508" i="3" s="1"/>
  <c r="AP521" i="3"/>
  <c r="AP508" i="3" s="1"/>
  <c r="X521" i="3"/>
  <c r="X508" i="3" s="1"/>
  <c r="R520" i="3"/>
  <c r="R507" i="3" s="1"/>
  <c r="Q520" i="3"/>
  <c r="Q507" i="3" s="1"/>
  <c r="V520" i="3"/>
  <c r="V507" i="3" s="1"/>
  <c r="AO520" i="3"/>
  <c r="AO507" i="3" s="1"/>
  <c r="M520" i="3"/>
  <c r="M507" i="3" s="1"/>
  <c r="O520" i="3"/>
  <c r="O507" i="3" s="1"/>
  <c r="AJ520" i="3"/>
  <c r="AJ507" i="3" s="1"/>
  <c r="X520" i="3"/>
  <c r="X507" i="3" s="1"/>
  <c r="AM519" i="3"/>
  <c r="AM506" i="3" s="1"/>
  <c r="AD519" i="3"/>
  <c r="AD506" i="3" s="1"/>
  <c r="AF519" i="3"/>
  <c r="AF506" i="3" s="1"/>
  <c r="AO519" i="3"/>
  <c r="AO506" i="3" s="1"/>
  <c r="AG519" i="3"/>
  <c r="AG506" i="3" s="1"/>
  <c r="M519" i="3"/>
  <c r="M506" i="3" s="1"/>
  <c r="AH519" i="3"/>
  <c r="AH506" i="3" s="1"/>
  <c r="W588" i="3"/>
  <c r="O588" i="3"/>
  <c r="AL588" i="3"/>
  <c r="V588" i="3"/>
  <c r="AK588" i="3"/>
  <c r="U588" i="3"/>
  <c r="AN588" i="3"/>
  <c r="X588" i="3"/>
  <c r="AG517" i="3"/>
  <c r="AG504" i="3" s="1"/>
  <c r="AH517" i="3"/>
  <c r="AQ517" i="3"/>
  <c r="AQ504" i="3" s="1"/>
  <c r="AK517" i="3"/>
  <c r="AK504" i="3" s="1"/>
  <c r="AA517" i="3"/>
  <c r="AA504" i="3" s="1"/>
  <c r="AO517" i="3"/>
  <c r="AE517" i="3"/>
  <c r="AE504" i="3" s="1"/>
  <c r="AD521" i="3"/>
  <c r="AD508" i="3" s="1"/>
  <c r="L521" i="3"/>
  <c r="L508" i="3" s="1"/>
  <c r="W521" i="3"/>
  <c r="W508" i="3" s="1"/>
  <c r="AF521" i="3"/>
  <c r="AF508" i="3" s="1"/>
  <c r="O521" i="3"/>
  <c r="O508" i="3" s="1"/>
  <c r="AJ521" i="3"/>
  <c r="AM521" i="3"/>
  <c r="AN521" i="3"/>
  <c r="AN508" i="3" s="1"/>
  <c r="AI520" i="3"/>
  <c r="AI507" i="3" s="1"/>
  <c r="AA520" i="3"/>
  <c r="AA507" i="3" s="1"/>
  <c r="AL520" i="3"/>
  <c r="AL507" i="3" s="1"/>
  <c r="Z520" i="3"/>
  <c r="Z507" i="3" s="1"/>
  <c r="AC520" i="3"/>
  <c r="AC507" i="3" s="1"/>
  <c r="P520" i="3"/>
  <c r="P507" i="3" s="1"/>
  <c r="T520" i="3"/>
  <c r="T507" i="3" s="1"/>
  <c r="L520" i="3"/>
  <c r="L507" i="3" s="1"/>
  <c r="AI519" i="3"/>
  <c r="AI506" i="3" s="1"/>
  <c r="W519" i="3"/>
  <c r="P519" i="3"/>
  <c r="P506" i="3" s="1"/>
  <c r="AK519" i="3"/>
  <c r="AK506" i="3" s="1"/>
  <c r="Q519" i="3"/>
  <c r="AL519" i="3"/>
  <c r="R519" i="3"/>
  <c r="AN519" i="3"/>
  <c r="AN506" i="3" s="1"/>
  <c r="AI588" i="3"/>
  <c r="AQ588" i="3"/>
  <c r="AH588" i="3"/>
  <c r="R588" i="3"/>
  <c r="AG588" i="3"/>
  <c r="Q588" i="3"/>
  <c r="AJ588" i="3"/>
  <c r="T588" i="3"/>
  <c r="M536" i="3"/>
  <c r="AB536" i="3"/>
  <c r="AA536" i="3"/>
  <c r="X536" i="3"/>
  <c r="N536" i="3"/>
  <c r="AG536" i="3"/>
  <c r="AH536" i="3"/>
  <c r="AJ536" i="3"/>
  <c r="AM562" i="3"/>
  <c r="S562" i="3"/>
  <c r="M562" i="3"/>
  <c r="AN562" i="3"/>
  <c r="AD562" i="3"/>
  <c r="U562" i="3"/>
  <c r="AP562" i="3"/>
  <c r="AB562" i="3"/>
  <c r="AE549" i="3"/>
  <c r="S549" i="3"/>
  <c r="AO549" i="3"/>
  <c r="AB549" i="3"/>
  <c r="M549" i="3"/>
  <c r="AH549" i="3"/>
  <c r="Y549" i="3"/>
  <c r="AP549" i="3"/>
  <c r="AA575" i="3"/>
  <c r="S575" i="3"/>
  <c r="AJ575" i="3"/>
  <c r="AD575" i="3"/>
  <c r="AF575" i="3"/>
  <c r="Q575" i="3"/>
  <c r="AL575" i="3"/>
  <c r="AC575" i="3"/>
  <c r="AL57" i="3"/>
  <c r="AA203" i="3"/>
  <c r="L549" i="3"/>
  <c r="V536" i="3"/>
  <c r="AF536" i="3"/>
  <c r="AO536" i="3"/>
  <c r="AN536" i="3"/>
  <c r="AD536" i="3"/>
  <c r="AM536" i="3"/>
  <c r="Y536" i="3"/>
  <c r="T536" i="3"/>
  <c r="W562" i="3"/>
  <c r="AE562" i="3"/>
  <c r="AH562" i="3"/>
  <c r="N562" i="3"/>
  <c r="AJ562" i="3"/>
  <c r="Z562" i="3"/>
  <c r="L562" i="3"/>
  <c r="AG562" i="3"/>
  <c r="O549" i="3"/>
  <c r="AM549" i="3"/>
  <c r="AG549" i="3"/>
  <c r="R549" i="3"/>
  <c r="U549" i="3"/>
  <c r="AD549" i="3"/>
  <c r="AL549" i="3"/>
  <c r="AM575" i="3"/>
  <c r="AE575" i="3"/>
  <c r="T575" i="3"/>
  <c r="P575" i="3"/>
  <c r="AK575" i="3"/>
  <c r="V575" i="3"/>
  <c r="M575" i="3"/>
  <c r="AH575" i="3"/>
  <c r="AM57" i="3"/>
  <c r="AK536" i="3"/>
  <c r="AC536" i="3"/>
  <c r="Z536" i="3"/>
  <c r="Q536" i="3"/>
  <c r="AQ536" i="3"/>
  <c r="P536" i="3"/>
  <c r="AE536" i="3"/>
  <c r="L536" i="3"/>
  <c r="AA562" i="3"/>
  <c r="O562" i="3"/>
  <c r="X562" i="3"/>
  <c r="T562" i="3"/>
  <c r="AO562" i="3"/>
  <c r="AF562" i="3"/>
  <c r="Q562" i="3"/>
  <c r="AL562" i="3"/>
  <c r="AI549" i="3"/>
  <c r="W549" i="3"/>
  <c r="Q549" i="3"/>
  <c r="P549" i="3"/>
  <c r="X549" i="3"/>
  <c r="N549" i="3"/>
  <c r="AJ549" i="3"/>
  <c r="AN549" i="3"/>
  <c r="W575" i="3"/>
  <c r="O575" i="3"/>
  <c r="AO575" i="3"/>
  <c r="U575" i="3"/>
  <c r="AP575" i="3"/>
  <c r="AB575" i="3"/>
  <c r="R575" i="3"/>
  <c r="AN575" i="3"/>
  <c r="R536" i="3"/>
  <c r="AI562" i="3"/>
  <c r="AC562" i="3"/>
  <c r="P562" i="3"/>
  <c r="AK562" i="3"/>
  <c r="AQ562" i="3"/>
  <c r="AA549" i="3"/>
  <c r="Z549" i="3"/>
  <c r="V549" i="3"/>
  <c r="AF549" i="3"/>
  <c r="AC549" i="3"/>
  <c r="T549" i="3"/>
  <c r="AK549" i="3"/>
  <c r="AQ549" i="3"/>
  <c r="AI575" i="3"/>
  <c r="N575" i="3"/>
  <c r="Y575" i="3"/>
  <c r="Z575" i="3"/>
  <c r="L575" i="3"/>
  <c r="AG575" i="3"/>
  <c r="X575" i="3"/>
  <c r="AQ575" i="3"/>
  <c r="U400" i="3"/>
  <c r="U401" i="3"/>
  <c r="U388" i="3" s="1"/>
  <c r="AJ400" i="3"/>
  <c r="AE400" i="3"/>
  <c r="AE387" i="3" s="1"/>
  <c r="AP401" i="3"/>
  <c r="AP388" i="3" s="1"/>
  <c r="AI401" i="3"/>
  <c r="AI388" i="3" s="1"/>
  <c r="AK404" i="3"/>
  <c r="AK391" i="3" s="1"/>
  <c r="AE497" i="3"/>
  <c r="W497" i="3"/>
  <c r="AB497" i="3"/>
  <c r="AC497" i="3"/>
  <c r="Y497" i="3"/>
  <c r="M497" i="3"/>
  <c r="U497" i="3"/>
  <c r="AP497" i="3"/>
  <c r="AF403" i="3"/>
  <c r="AF390" i="3" s="1"/>
  <c r="AB403" i="3"/>
  <c r="AE399" i="3"/>
  <c r="AE386" i="3" s="1"/>
  <c r="Z399" i="3"/>
  <c r="Z386" i="3" s="1"/>
  <c r="Q399" i="3"/>
  <c r="Q386" i="3" s="1"/>
  <c r="X405" i="3"/>
  <c r="X392" i="3" s="1"/>
  <c r="AE404" i="3"/>
  <c r="Y404" i="3"/>
  <c r="AB404" i="3"/>
  <c r="AQ404" i="3"/>
  <c r="O497" i="3"/>
  <c r="Q497" i="3"/>
  <c r="L497" i="3"/>
  <c r="AN497" i="3"/>
  <c r="AD497" i="3"/>
  <c r="X497" i="3"/>
  <c r="Z497" i="3"/>
  <c r="AQ497" i="3"/>
  <c r="O399" i="3"/>
  <c r="O386" i="3" s="1"/>
  <c r="R399" i="3"/>
  <c r="R386" i="3" s="1"/>
  <c r="M399" i="3"/>
  <c r="M386" i="3" s="1"/>
  <c r="AJ399" i="3"/>
  <c r="AD399" i="3"/>
  <c r="V399" i="3"/>
  <c r="V386" i="3" s="1"/>
  <c r="AC401" i="3"/>
  <c r="AL401" i="3"/>
  <c r="V401" i="3"/>
  <c r="V388" i="3" s="1"/>
  <c r="AH405" i="3"/>
  <c r="AH392" i="3" s="1"/>
  <c r="AI497" i="3"/>
  <c r="AA497" i="3"/>
  <c r="AL497" i="3"/>
  <c r="AG497" i="3"/>
  <c r="N497" i="3"/>
  <c r="AJ497" i="3"/>
  <c r="AH497" i="3"/>
  <c r="AF497" i="3"/>
  <c r="AK403" i="3"/>
  <c r="AD403" i="3"/>
  <c r="AH402" i="3"/>
  <c r="AN399" i="3"/>
  <c r="AN386" i="3" s="1"/>
  <c r="AH399" i="3"/>
  <c r="P399" i="3"/>
  <c r="AK399" i="3"/>
  <c r="AK386" i="3" s="1"/>
  <c r="AO399" i="3"/>
  <c r="AO386" i="3" s="1"/>
  <c r="AB399" i="3"/>
  <c r="AB400" i="3"/>
  <c r="S400" i="3"/>
  <c r="AH400" i="3"/>
  <c r="M401" i="3"/>
  <c r="M388" i="3" s="1"/>
  <c r="AH401" i="3"/>
  <c r="AH388" i="3" s="1"/>
  <c r="AF405" i="3"/>
  <c r="AF392" i="3" s="1"/>
  <c r="Q404" i="3"/>
  <c r="Q391" i="3" s="1"/>
  <c r="S497" i="3"/>
  <c r="AM497" i="3"/>
  <c r="V497" i="3"/>
  <c r="R497" i="3"/>
  <c r="T497" i="3"/>
  <c r="AO497" i="3"/>
  <c r="P497" i="3"/>
  <c r="AK497" i="3"/>
  <c r="W403" i="3"/>
  <c r="S399" i="3"/>
  <c r="AM399" i="3"/>
  <c r="AM386" i="3" s="1"/>
  <c r="N399" i="3"/>
  <c r="N386" i="3" s="1"/>
  <c r="U399" i="3"/>
  <c r="U386" i="3" s="1"/>
  <c r="AG399" i="3"/>
  <c r="AG386" i="3" s="1"/>
  <c r="AI471" i="3"/>
  <c r="AI484" i="3"/>
  <c r="AA484" i="3"/>
  <c r="AN484" i="3"/>
  <c r="AH484" i="3"/>
  <c r="P484" i="3"/>
  <c r="AK484" i="3"/>
  <c r="AO484" i="3"/>
  <c r="AB484" i="3"/>
  <c r="S484" i="3"/>
  <c r="AM484" i="3"/>
  <c r="X484" i="3"/>
  <c r="N484" i="3"/>
  <c r="U484" i="3"/>
  <c r="AP484" i="3"/>
  <c r="L484" i="3"/>
  <c r="AG484" i="3"/>
  <c r="AE484" i="3"/>
  <c r="W484" i="3"/>
  <c r="AC484" i="3"/>
  <c r="Y484" i="3"/>
  <c r="Z484" i="3"/>
  <c r="T484" i="3"/>
  <c r="Q484" i="3"/>
  <c r="AL484" i="3"/>
  <c r="O203" i="3"/>
  <c r="U204" i="3"/>
  <c r="AP199" i="3"/>
  <c r="O484" i="3"/>
  <c r="R484" i="3"/>
  <c r="M484" i="3"/>
  <c r="AJ484" i="3"/>
  <c r="AF484" i="3"/>
  <c r="AD484" i="3"/>
  <c r="V484" i="3"/>
  <c r="AQ471" i="3"/>
  <c r="AQ484" i="3"/>
  <c r="AQ150" i="3"/>
  <c r="Z204" i="3"/>
  <c r="AH204" i="3"/>
  <c r="AA199" i="3"/>
  <c r="O204" i="3"/>
  <c r="O202" i="3"/>
  <c r="U199" i="3"/>
  <c r="AG201" i="3"/>
  <c r="AL201" i="3"/>
  <c r="Z203" i="3"/>
  <c r="S201" i="3"/>
  <c r="O149" i="3"/>
  <c r="P149" i="3"/>
  <c r="R150" i="3"/>
  <c r="AG150" i="3"/>
  <c r="AH203" i="3"/>
  <c r="AQ201" i="3"/>
  <c r="N201" i="3"/>
  <c r="AI202" i="3"/>
  <c r="N204" i="3"/>
  <c r="AC204" i="3"/>
  <c r="AH199" i="3"/>
  <c r="AF199" i="3"/>
  <c r="Z199" i="3"/>
  <c r="P432" i="3"/>
  <c r="O432" i="3"/>
  <c r="AJ432" i="3"/>
  <c r="AI432" i="3"/>
  <c r="AL432" i="3"/>
  <c r="V432" i="3"/>
  <c r="AK432" i="3"/>
  <c r="U432" i="3"/>
  <c r="L458" i="3"/>
  <c r="AJ458" i="3"/>
  <c r="AN458" i="3"/>
  <c r="AM458" i="3"/>
  <c r="AP458" i="3"/>
  <c r="Z458" i="3"/>
  <c r="AO458" i="3"/>
  <c r="Y458" i="3"/>
  <c r="V445" i="3"/>
  <c r="AD445" i="3"/>
  <c r="AP445" i="3"/>
  <c r="AO445" i="3"/>
  <c r="L445" i="3"/>
  <c r="AB445" i="3"/>
  <c r="AQ445" i="3"/>
  <c r="AA445" i="3"/>
  <c r="AE432" i="3"/>
  <c r="AM432" i="3"/>
  <c r="AB432" i="3"/>
  <c r="AA432" i="3"/>
  <c r="AH432" i="3"/>
  <c r="R432" i="3"/>
  <c r="AG432" i="3"/>
  <c r="Q432" i="3"/>
  <c r="AQ458" i="3"/>
  <c r="T458" i="3"/>
  <c r="AF458" i="3"/>
  <c r="AE458" i="3"/>
  <c r="AL458" i="3"/>
  <c r="V458" i="3"/>
  <c r="AK458" i="3"/>
  <c r="U458" i="3"/>
  <c r="U445" i="3"/>
  <c r="N445" i="3"/>
  <c r="AH445" i="3"/>
  <c r="AG445" i="3"/>
  <c r="AN445" i="3"/>
  <c r="X445" i="3"/>
  <c r="AM445" i="3"/>
  <c r="W445" i="3"/>
  <c r="AL203" i="3"/>
  <c r="AL204" i="3"/>
  <c r="AJ201" i="3"/>
  <c r="T201" i="3"/>
  <c r="AN432" i="3"/>
  <c r="W432" i="3"/>
  <c r="T432" i="3"/>
  <c r="S432" i="3"/>
  <c r="AD432" i="3"/>
  <c r="N432" i="3"/>
  <c r="AC432" i="3"/>
  <c r="M432" i="3"/>
  <c r="AB458" i="3"/>
  <c r="AI458" i="3"/>
  <c r="X458" i="3"/>
  <c r="W458" i="3"/>
  <c r="AH458" i="3"/>
  <c r="R458" i="3"/>
  <c r="AG458" i="3"/>
  <c r="Q458" i="3"/>
  <c r="AL445" i="3"/>
  <c r="AC445" i="3"/>
  <c r="Z445" i="3"/>
  <c r="Y445" i="3"/>
  <c r="AJ445" i="3"/>
  <c r="T445" i="3"/>
  <c r="AI445" i="3"/>
  <c r="S445" i="3"/>
  <c r="AN150" i="3"/>
  <c r="X150" i="3"/>
  <c r="AF432" i="3"/>
  <c r="X432" i="3"/>
  <c r="L432" i="3"/>
  <c r="AQ432" i="3"/>
  <c r="AP432" i="3"/>
  <c r="Z432" i="3"/>
  <c r="AO432" i="3"/>
  <c r="Y432" i="3"/>
  <c r="AA458" i="3"/>
  <c r="S458" i="3"/>
  <c r="P458" i="3"/>
  <c r="O458" i="3"/>
  <c r="AD458" i="3"/>
  <c r="N458" i="3"/>
  <c r="AC458" i="3"/>
  <c r="M458" i="3"/>
  <c r="AK445" i="3"/>
  <c r="M445" i="3"/>
  <c r="R445" i="3"/>
  <c r="Q445" i="3"/>
  <c r="AF445" i="3"/>
  <c r="P445" i="3"/>
  <c r="AE445" i="3"/>
  <c r="O445" i="3"/>
  <c r="AF349" i="3"/>
  <c r="AF271" i="3" s="1"/>
  <c r="AM345" i="3"/>
  <c r="P349" i="3"/>
  <c r="P271" i="3" s="1"/>
  <c r="AQ286" i="3"/>
  <c r="V286" i="3"/>
  <c r="L98" i="3"/>
  <c r="AF245" i="3"/>
  <c r="Q245" i="3"/>
  <c r="S203" i="3"/>
  <c r="AP203" i="3"/>
  <c r="S202" i="3"/>
  <c r="AP204" i="3"/>
  <c r="Y204" i="3"/>
  <c r="V199" i="3"/>
  <c r="Y201" i="3"/>
  <c r="AE57" i="3"/>
  <c r="AF57" i="3"/>
  <c r="AL150" i="3"/>
  <c r="AJ245" i="3"/>
  <c r="P245" i="3"/>
  <c r="AK245" i="3"/>
  <c r="M245" i="3"/>
  <c r="AM202" i="3"/>
  <c r="AK204" i="3"/>
  <c r="R199" i="3"/>
  <c r="AI286" i="3"/>
  <c r="AK286" i="3"/>
  <c r="T245" i="3"/>
  <c r="U245" i="3"/>
  <c r="AB245" i="3"/>
  <c r="AN245" i="3"/>
  <c r="AE203" i="3"/>
  <c r="AE202" i="3"/>
  <c r="W204" i="3"/>
  <c r="AE204" i="3"/>
  <c r="AC201" i="3"/>
  <c r="Q201" i="3"/>
  <c r="AF201" i="3"/>
  <c r="AP201" i="3"/>
  <c r="AA348" i="3"/>
  <c r="AA270" i="3" s="1"/>
  <c r="W348" i="3"/>
  <c r="AN286" i="3"/>
  <c r="AO286" i="3"/>
  <c r="T286" i="3"/>
  <c r="O286" i="3"/>
  <c r="P258" i="3"/>
  <c r="M347" i="3"/>
  <c r="AL347" i="3"/>
  <c r="W346" i="3"/>
  <c r="W350" i="3"/>
  <c r="AB201" i="3"/>
  <c r="AI307" i="3"/>
  <c r="AI347" i="3"/>
  <c r="AJ347" i="3"/>
  <c r="AJ269" i="3" s="1"/>
  <c r="AE346" i="3"/>
  <c r="N245" i="3"/>
  <c r="AL245" i="3"/>
  <c r="Q348" i="3"/>
  <c r="AL348" i="3"/>
  <c r="AH347" i="3"/>
  <c r="T347" i="3"/>
  <c r="AO347" i="3"/>
  <c r="AE350" i="3"/>
  <c r="AD57" i="3"/>
  <c r="Y245" i="3"/>
  <c r="AC245" i="3"/>
  <c r="AM203" i="3"/>
  <c r="V204" i="3"/>
  <c r="U201" i="3"/>
  <c r="AJ286" i="3"/>
  <c r="V245" i="3"/>
  <c r="U345" i="3"/>
  <c r="Q345" i="3"/>
  <c r="M345" i="3"/>
  <c r="AH345" i="3"/>
  <c r="AN98" i="3"/>
  <c r="X98" i="3"/>
  <c r="M98" i="3"/>
  <c r="N98" i="3"/>
  <c r="AD98" i="3"/>
  <c r="O98" i="3"/>
  <c r="AC57" i="3"/>
  <c r="W57" i="3"/>
  <c r="V124" i="3"/>
  <c r="S124" i="3"/>
  <c r="L286" i="3"/>
  <c r="P286" i="3"/>
  <c r="AM286" i="3"/>
  <c r="Q286" i="3"/>
  <c r="Z286" i="3"/>
  <c r="W286" i="3"/>
  <c r="AB286" i="3"/>
  <c r="AC286" i="3"/>
  <c r="AI204" i="3"/>
  <c r="AQ199" i="3"/>
  <c r="AK201" i="3"/>
  <c r="Q307" i="3"/>
  <c r="AH348" i="3"/>
  <c r="AD124" i="3"/>
  <c r="AL286" i="3"/>
  <c r="X286" i="3"/>
  <c r="Y286" i="3"/>
  <c r="AP286" i="3"/>
  <c r="AA286" i="3"/>
  <c r="AF286" i="3"/>
  <c r="AG286" i="3"/>
  <c r="AM201" i="3"/>
  <c r="AC258" i="3"/>
  <c r="Y258" i="3"/>
  <c r="AM338" i="3"/>
  <c r="AA338" i="3"/>
  <c r="AE98" i="3"/>
  <c r="AC124" i="3"/>
  <c r="AP150" i="3"/>
  <c r="U150" i="3"/>
  <c r="S150" i="3"/>
  <c r="P150" i="3"/>
  <c r="L245" i="3"/>
  <c r="AG245" i="3"/>
  <c r="X245" i="3"/>
  <c r="AD201" i="3"/>
  <c r="T258" i="3"/>
  <c r="AH310" i="3"/>
  <c r="AD310" i="3"/>
  <c r="AC310" i="3"/>
  <c r="M307" i="3"/>
  <c r="AO307" i="3"/>
  <c r="L307" i="3"/>
  <c r="V258" i="3"/>
  <c r="W245" i="3"/>
  <c r="AI245" i="3"/>
  <c r="AE338" i="3"/>
  <c r="AI338" i="3"/>
  <c r="S258" i="3"/>
  <c r="AH286" i="3"/>
  <c r="R286" i="3"/>
  <c r="W258" i="3"/>
  <c r="X258" i="3"/>
  <c r="Z364" i="3"/>
  <c r="AI258" i="3"/>
  <c r="T98" i="3"/>
  <c r="AH98" i="3"/>
  <c r="AI98" i="3"/>
  <c r="N286" i="3"/>
  <c r="AG192" i="3"/>
  <c r="Q192" i="3"/>
  <c r="P231" i="3"/>
  <c r="AL258" i="3"/>
  <c r="AK258" i="3"/>
  <c r="O245" i="3"/>
  <c r="P305" i="3"/>
  <c r="P338" i="3"/>
  <c r="L338" i="3"/>
  <c r="AJ305" i="3"/>
  <c r="AJ338" i="3"/>
  <c r="W338" i="3"/>
  <c r="AI325" i="3"/>
  <c r="AM325" i="3"/>
  <c r="M325" i="3"/>
  <c r="AH325" i="3"/>
  <c r="N325" i="3"/>
  <c r="AJ325" i="3"/>
  <c r="P325" i="3"/>
  <c r="AK325" i="3"/>
  <c r="AD344" i="3"/>
  <c r="AD364" i="3"/>
  <c r="AB344" i="3"/>
  <c r="AB364" i="3"/>
  <c r="AF344" i="3"/>
  <c r="AF364" i="3"/>
  <c r="AQ344" i="3"/>
  <c r="AQ364" i="3"/>
  <c r="Y344" i="3"/>
  <c r="Y364" i="3"/>
  <c r="W344" i="3"/>
  <c r="W364" i="3"/>
  <c r="AN344" i="3"/>
  <c r="AN364" i="3"/>
  <c r="AE364" i="3"/>
  <c r="O258" i="3"/>
  <c r="Y377" i="3"/>
  <c r="AP377" i="3"/>
  <c r="X377" i="3"/>
  <c r="N377" i="3"/>
  <c r="Q377" i="3"/>
  <c r="Z377" i="3"/>
  <c r="L377" i="3"/>
  <c r="U377" i="3"/>
  <c r="M286" i="3"/>
  <c r="AE286" i="3"/>
  <c r="AH245" i="3"/>
  <c r="M258" i="3"/>
  <c r="AH258" i="3"/>
  <c r="AG258" i="3"/>
  <c r="AD258" i="3"/>
  <c r="U258" i="3"/>
  <c r="AP258" i="3"/>
  <c r="S245" i="3"/>
  <c r="AE245" i="3"/>
  <c r="AD338" i="3"/>
  <c r="AK305" i="3"/>
  <c r="AK338" i="3"/>
  <c r="AF305" i="3"/>
  <c r="AF338" i="3"/>
  <c r="AC338" i="3"/>
  <c r="AO338" i="3"/>
  <c r="R338" i="3"/>
  <c r="AL338" i="3"/>
  <c r="N338" i="3"/>
  <c r="AE325" i="3"/>
  <c r="W325" i="3"/>
  <c r="R325" i="3"/>
  <c r="AN325" i="3"/>
  <c r="T325" i="3"/>
  <c r="AO325" i="3"/>
  <c r="U325" i="3"/>
  <c r="AP325" i="3"/>
  <c r="L344" i="3"/>
  <c r="D305" i="3" s="1"/>
  <c r="L364" i="3"/>
  <c r="AH344" i="3"/>
  <c r="AH364" i="3"/>
  <c r="AO344" i="3"/>
  <c r="AO364" i="3"/>
  <c r="V344" i="3"/>
  <c r="V364" i="3"/>
  <c r="P344" i="3"/>
  <c r="P364" i="3"/>
  <c r="AL344" i="3"/>
  <c r="AL364" i="3"/>
  <c r="U364" i="3"/>
  <c r="O364" i="3"/>
  <c r="AA258" i="3"/>
  <c r="T348" i="3"/>
  <c r="AC348" i="3"/>
  <c r="AE258" i="3"/>
  <c r="AB377" i="3"/>
  <c r="AH377" i="3"/>
  <c r="AC377" i="3"/>
  <c r="S377" i="3"/>
  <c r="AG377" i="3"/>
  <c r="M377" i="3"/>
  <c r="AM377" i="3"/>
  <c r="AK377" i="3"/>
  <c r="AF98" i="3"/>
  <c r="AG98" i="3"/>
  <c r="AJ98" i="3"/>
  <c r="Z98" i="3"/>
  <c r="AA98" i="3"/>
  <c r="AM124" i="3"/>
  <c r="AD286" i="3"/>
  <c r="U286" i="3"/>
  <c r="S286" i="3"/>
  <c r="AP245" i="3"/>
  <c r="R245" i="3"/>
  <c r="Q258" i="3"/>
  <c r="R258" i="3"/>
  <c r="AN258" i="3"/>
  <c r="N258" i="3"/>
  <c r="AJ258" i="3"/>
  <c r="Z258" i="3"/>
  <c r="AQ258" i="3"/>
  <c r="AM245" i="3"/>
  <c r="AA218" i="3"/>
  <c r="AH338" i="3"/>
  <c r="O338" i="3"/>
  <c r="AG338" i="3"/>
  <c r="AQ305" i="3"/>
  <c r="AQ338" i="3"/>
  <c r="S338" i="3"/>
  <c r="U338" i="3"/>
  <c r="Q338" i="3"/>
  <c r="X338" i="3"/>
  <c r="O325" i="3"/>
  <c r="Q325" i="3"/>
  <c r="X325" i="3"/>
  <c r="V325" i="3"/>
  <c r="Y325" i="3"/>
  <c r="L325" i="3"/>
  <c r="Z325" i="3"/>
  <c r="AQ325" i="3"/>
  <c r="R344" i="3"/>
  <c r="R364" i="3"/>
  <c r="M344" i="3"/>
  <c r="M364" i="3"/>
  <c r="S344" i="3"/>
  <c r="S364" i="3"/>
  <c r="T344" i="3"/>
  <c r="T364" i="3"/>
  <c r="AI344" i="3"/>
  <c r="AI364" i="3"/>
  <c r="Q344" i="3"/>
  <c r="Q364" i="3"/>
  <c r="AP364" i="3"/>
  <c r="AK364" i="3"/>
  <c r="AF377" i="3"/>
  <c r="T377" i="3"/>
  <c r="AD377" i="3"/>
  <c r="R377" i="3"/>
  <c r="W377" i="3"/>
  <c r="AI377" i="3"/>
  <c r="O377" i="3"/>
  <c r="P377" i="3"/>
  <c r="AN164" i="3"/>
  <c r="S164" i="3"/>
  <c r="AQ164" i="3"/>
  <c r="V164" i="3"/>
  <c r="AP164" i="3"/>
  <c r="T164" i="3"/>
  <c r="AG164" i="3"/>
  <c r="Q164" i="3"/>
  <c r="N177" i="3"/>
  <c r="Q177" i="3"/>
  <c r="AJ177" i="3"/>
  <c r="T177" i="3"/>
  <c r="AD245" i="3"/>
  <c r="Z245" i="3"/>
  <c r="AQ245" i="3"/>
  <c r="AB258" i="3"/>
  <c r="L258" i="3"/>
  <c r="AO258" i="3"/>
  <c r="AF258" i="3"/>
  <c r="AA245" i="3"/>
  <c r="M338" i="3"/>
  <c r="Y338" i="3"/>
  <c r="AP338" i="3"/>
  <c r="V305" i="3"/>
  <c r="V338" i="3"/>
  <c r="T338" i="3"/>
  <c r="AB305" i="3"/>
  <c r="AB338" i="3"/>
  <c r="Z305" i="3"/>
  <c r="Z338" i="3"/>
  <c r="AN338" i="3"/>
  <c r="S325" i="3"/>
  <c r="AA325" i="3"/>
  <c r="AG325" i="3"/>
  <c r="AC325" i="3"/>
  <c r="AL325" i="3"/>
  <c r="AD325" i="3"/>
  <c r="AB325" i="3"/>
  <c r="AF325" i="3"/>
  <c r="AG344" i="3"/>
  <c r="AG364" i="3"/>
  <c r="AM344" i="3"/>
  <c r="AM364" i="3"/>
  <c r="AA344" i="3"/>
  <c r="AA364" i="3"/>
  <c r="AC344" i="3"/>
  <c r="AC364" i="3"/>
  <c r="AJ344" i="3"/>
  <c r="AJ364" i="3"/>
  <c r="N344" i="3"/>
  <c r="N364" i="3"/>
  <c r="X344" i="3"/>
  <c r="X364" i="3"/>
  <c r="AM258" i="3"/>
  <c r="AO377" i="3"/>
  <c r="V377" i="3"/>
  <c r="AQ377" i="3"/>
  <c r="AE377" i="3"/>
  <c r="AA377" i="3"/>
  <c r="AN377" i="3"/>
  <c r="AJ377" i="3"/>
  <c r="AL377" i="3"/>
  <c r="L124" i="3"/>
  <c r="AO98" i="3"/>
  <c r="R98" i="3"/>
  <c r="S98" i="3"/>
  <c r="AQ32" i="3"/>
  <c r="X32" i="3"/>
  <c r="AL32" i="3"/>
  <c r="AL124" i="3"/>
  <c r="AA124" i="3"/>
  <c r="AF124" i="3"/>
  <c r="AG124" i="3"/>
  <c r="R124" i="3"/>
  <c r="AB124" i="3"/>
  <c r="Y98" i="3"/>
  <c r="U98" i="3"/>
  <c r="V32" i="3"/>
  <c r="N124" i="3"/>
  <c r="Z124" i="3"/>
  <c r="P124" i="3"/>
  <c r="Q124" i="3"/>
  <c r="P98" i="3"/>
  <c r="Q98" i="3"/>
  <c r="AB98" i="3"/>
  <c r="AC98" i="3"/>
  <c r="V98" i="3"/>
  <c r="AL98" i="3"/>
  <c r="W98" i="3"/>
  <c r="AK98" i="3"/>
  <c r="AE124" i="3"/>
  <c r="AP124" i="3"/>
  <c r="AQ124" i="3"/>
  <c r="X124" i="3"/>
  <c r="AN124" i="3"/>
  <c r="Y124" i="3"/>
  <c r="AO124" i="3"/>
  <c r="M124" i="3"/>
  <c r="AM98" i="3"/>
  <c r="AM32" i="3"/>
  <c r="AP32" i="3"/>
  <c r="O124" i="3"/>
  <c r="W124" i="3"/>
  <c r="AH124" i="3"/>
  <c r="AI124" i="3"/>
  <c r="T124" i="3"/>
  <c r="AJ124" i="3"/>
  <c r="U124" i="3"/>
  <c r="AK124" i="3"/>
  <c r="O45" i="3"/>
  <c r="W137" i="3"/>
  <c r="P137" i="3"/>
  <c r="AI137" i="3"/>
  <c r="AB137" i="3"/>
  <c r="U137" i="3"/>
  <c r="AK137" i="3"/>
  <c r="V137" i="3"/>
  <c r="AL137" i="3"/>
  <c r="AL111" i="3"/>
  <c r="AD111" i="3"/>
  <c r="AO111" i="3"/>
  <c r="AP111" i="3"/>
  <c r="AA111" i="3"/>
  <c r="AQ111" i="3"/>
  <c r="X111" i="3"/>
  <c r="AN111" i="3"/>
  <c r="AM164" i="3"/>
  <c r="AD164" i="3"/>
  <c r="AH164" i="3"/>
  <c r="AF164" i="3"/>
  <c r="L144" i="3"/>
  <c r="L164" i="3"/>
  <c r="AE164" i="3"/>
  <c r="AO164" i="3"/>
  <c r="Y164" i="3"/>
  <c r="AP177" i="3"/>
  <c r="AL177" i="3"/>
  <c r="AO177" i="3"/>
  <c r="Y177" i="3"/>
  <c r="L177" i="3"/>
  <c r="AB177" i="3"/>
  <c r="AQ177" i="3"/>
  <c r="AA177" i="3"/>
  <c r="AI192" i="3"/>
  <c r="AH192" i="3"/>
  <c r="R192" i="3"/>
  <c r="S192" i="3"/>
  <c r="AC192" i="3"/>
  <c r="M192" i="3"/>
  <c r="L192" i="3"/>
  <c r="AB192" i="3"/>
  <c r="AB231" i="3"/>
  <c r="T231" i="3"/>
  <c r="AQ231" i="3"/>
  <c r="AA231" i="3"/>
  <c r="AP231" i="3"/>
  <c r="Z231" i="3"/>
  <c r="AO231" i="3"/>
  <c r="Y231" i="3"/>
  <c r="AD218" i="3"/>
  <c r="AF218" i="3"/>
  <c r="AO218" i="3"/>
  <c r="AG218" i="3"/>
  <c r="AJ218" i="3"/>
  <c r="AC218" i="3"/>
  <c r="S218" i="3"/>
  <c r="AK348" i="3"/>
  <c r="AF348" i="3"/>
  <c r="N350" i="3"/>
  <c r="AD350" i="3"/>
  <c r="AL350" i="3"/>
  <c r="AB350" i="3"/>
  <c r="AQ346" i="3"/>
  <c r="AK346" i="3"/>
  <c r="Q346" i="3"/>
  <c r="Y346" i="3"/>
  <c r="X137" i="3"/>
  <c r="AF137" i="3"/>
  <c r="AQ137" i="3"/>
  <c r="AJ137" i="3"/>
  <c r="Y137" i="3"/>
  <c r="AO137" i="3"/>
  <c r="Z137" i="3"/>
  <c r="AP137" i="3"/>
  <c r="AK111" i="3"/>
  <c r="M111" i="3"/>
  <c r="Q111" i="3"/>
  <c r="R111" i="3"/>
  <c r="O111" i="3"/>
  <c r="AE111" i="3"/>
  <c r="L111" i="3"/>
  <c r="AB111" i="3"/>
  <c r="N32" i="3"/>
  <c r="W164" i="3"/>
  <c r="X164" i="3"/>
  <c r="R164" i="3"/>
  <c r="AA164" i="3"/>
  <c r="AB164" i="3"/>
  <c r="Z164" i="3"/>
  <c r="AK164" i="3"/>
  <c r="U164" i="3"/>
  <c r="AD177" i="3"/>
  <c r="V177" i="3"/>
  <c r="AK177" i="3"/>
  <c r="U177" i="3"/>
  <c r="AN177" i="3"/>
  <c r="X177" i="3"/>
  <c r="AM177" i="3"/>
  <c r="W177" i="3"/>
  <c r="W192" i="3"/>
  <c r="AD192" i="3"/>
  <c r="N192" i="3"/>
  <c r="AO192" i="3"/>
  <c r="Y192" i="3"/>
  <c r="AM192" i="3"/>
  <c r="AN192" i="3"/>
  <c r="X192" i="3"/>
  <c r="AN231" i="3"/>
  <c r="L231" i="3"/>
  <c r="AM198" i="3"/>
  <c r="AM231" i="3"/>
  <c r="W198" i="3"/>
  <c r="W231" i="3"/>
  <c r="AL231" i="3"/>
  <c r="V231" i="3"/>
  <c r="AK231" i="3"/>
  <c r="U231" i="3"/>
  <c r="P218" i="3"/>
  <c r="AK218" i="3"/>
  <c r="Q218" i="3"/>
  <c r="AL218" i="3"/>
  <c r="M218" i="3"/>
  <c r="AH218" i="3"/>
  <c r="AI218" i="3"/>
  <c r="O218" i="3"/>
  <c r="W345" i="3"/>
  <c r="AP345" i="3"/>
  <c r="AG345" i="3"/>
  <c r="R345" i="3"/>
  <c r="Y345" i="3"/>
  <c r="AQ348" i="3"/>
  <c r="AE348" i="3"/>
  <c r="AM348" i="3"/>
  <c r="Z348" i="3"/>
  <c r="Z270" i="3" s="1"/>
  <c r="R348" i="3"/>
  <c r="AI346" i="3"/>
  <c r="R350" i="3"/>
  <c r="AQ350" i="3"/>
  <c r="AK350" i="3"/>
  <c r="AJ350" i="3"/>
  <c r="Y350" i="3"/>
  <c r="AO346" i="3"/>
  <c r="AB346" i="3"/>
  <c r="X346" i="3"/>
  <c r="AM137" i="3"/>
  <c r="O137" i="3"/>
  <c r="S137" i="3"/>
  <c r="L137" i="3"/>
  <c r="M137" i="3"/>
  <c r="AC137" i="3"/>
  <c r="N137" i="3"/>
  <c r="AD137" i="3"/>
  <c r="U111" i="3"/>
  <c r="AC111" i="3"/>
  <c r="Y111" i="3"/>
  <c r="Z111" i="3"/>
  <c r="S111" i="3"/>
  <c r="AI111" i="3"/>
  <c r="P111" i="3"/>
  <c r="AF111" i="3"/>
  <c r="AH177" i="3"/>
  <c r="AG177" i="3"/>
  <c r="AI177" i="3"/>
  <c r="S177" i="3"/>
  <c r="AP192" i="3"/>
  <c r="Z192" i="3"/>
  <c r="AQ192" i="3"/>
  <c r="AK192" i="3"/>
  <c r="U192" i="3"/>
  <c r="AA192" i="3"/>
  <c r="AJ192" i="3"/>
  <c r="T192" i="3"/>
  <c r="X231" i="3"/>
  <c r="AF231" i="3"/>
  <c r="AI198" i="3"/>
  <c r="AI231" i="3"/>
  <c r="S198" i="3"/>
  <c r="S231" i="3"/>
  <c r="AH231" i="3"/>
  <c r="R231" i="3"/>
  <c r="AG231" i="3"/>
  <c r="Q231" i="3"/>
  <c r="U218" i="3"/>
  <c r="AP218" i="3"/>
  <c r="V218" i="3"/>
  <c r="L218" i="3"/>
  <c r="R218" i="3"/>
  <c r="AN218" i="3"/>
  <c r="AE218" i="3"/>
  <c r="AM218" i="3"/>
  <c r="W218" i="3"/>
  <c r="AC345" i="3"/>
  <c r="AN345" i="3"/>
  <c r="AD345" i="3"/>
  <c r="T345" i="3"/>
  <c r="AM346" i="3"/>
  <c r="AM45" i="3"/>
  <c r="X45" i="3"/>
  <c r="AN137" i="3"/>
  <c r="AE137" i="3"/>
  <c r="AA137" i="3"/>
  <c r="T137" i="3"/>
  <c r="Q137" i="3"/>
  <c r="AG137" i="3"/>
  <c r="R137" i="3"/>
  <c r="AH137" i="3"/>
  <c r="V111" i="3"/>
  <c r="N111" i="3"/>
  <c r="AG111" i="3"/>
  <c r="AH111" i="3"/>
  <c r="W111" i="3"/>
  <c r="AM111" i="3"/>
  <c r="T111" i="3"/>
  <c r="AJ111" i="3"/>
  <c r="L84" i="3"/>
  <c r="AI164" i="3"/>
  <c r="N164" i="3"/>
  <c r="AL164" i="3"/>
  <c r="P164" i="3"/>
  <c r="AJ164" i="3"/>
  <c r="O164" i="3"/>
  <c r="AC164" i="3"/>
  <c r="M164" i="3"/>
  <c r="Z177" i="3"/>
  <c r="R177" i="3"/>
  <c r="AC177" i="3"/>
  <c r="M177" i="3"/>
  <c r="AF177" i="3"/>
  <c r="P177" i="3"/>
  <c r="AE177" i="3"/>
  <c r="O177" i="3"/>
  <c r="AL192" i="3"/>
  <c r="V192" i="3"/>
  <c r="AE192" i="3"/>
  <c r="O192" i="3"/>
  <c r="AF192" i="3"/>
  <c r="P192" i="3"/>
  <c r="AJ231" i="3"/>
  <c r="AE198" i="3"/>
  <c r="AE231" i="3"/>
  <c r="O198" i="3"/>
  <c r="O231" i="3"/>
  <c r="AD231" i="3"/>
  <c r="N231" i="3"/>
  <c r="AC231" i="3"/>
  <c r="M231" i="3"/>
  <c r="N218" i="3"/>
  <c r="Z218" i="3"/>
  <c r="Y218" i="3"/>
  <c r="AB218" i="3"/>
  <c r="T218" i="3"/>
  <c r="X218" i="3"/>
  <c r="AQ218" i="3"/>
  <c r="Y32" i="3"/>
  <c r="AH45" i="3"/>
  <c r="AF32" i="3"/>
  <c r="AB32" i="3"/>
  <c r="Z32" i="3"/>
  <c r="AA32" i="3"/>
  <c r="AI32" i="3"/>
  <c r="AN32" i="3"/>
  <c r="AO32" i="3"/>
  <c r="AJ32" i="3"/>
  <c r="AK51" i="3"/>
  <c r="AK32" i="3"/>
  <c r="AD32" i="3"/>
  <c r="AO53" i="3"/>
  <c r="AA45" i="3"/>
  <c r="W45" i="3"/>
  <c r="AB45" i="3"/>
  <c r="AN45" i="3"/>
  <c r="Y45" i="3"/>
  <c r="AO45" i="3"/>
  <c r="Z45" i="3"/>
  <c r="AP45" i="3"/>
  <c r="AJ71" i="3"/>
  <c r="AM71" i="3"/>
  <c r="AB71" i="3"/>
  <c r="AN71" i="3"/>
  <c r="Y71" i="3"/>
  <c r="AO71" i="3"/>
  <c r="Z71" i="3"/>
  <c r="AP71" i="3"/>
  <c r="X84" i="3"/>
  <c r="P84" i="3"/>
  <c r="AE84" i="3"/>
  <c r="O84" i="3"/>
  <c r="AD84" i="3"/>
  <c r="N84" i="3"/>
  <c r="AC84" i="3"/>
  <c r="M84" i="3"/>
  <c r="AN348" i="3"/>
  <c r="AB348" i="3"/>
  <c r="AP350" i="3"/>
  <c r="X350" i="3"/>
  <c r="AP346" i="3"/>
  <c r="AH346" i="3"/>
  <c r="AH268" i="3" s="1"/>
  <c r="M346" i="3"/>
  <c r="AK344" i="3"/>
  <c r="AI349" i="3"/>
  <c r="AI271" i="3" s="1"/>
  <c r="AM349" i="3"/>
  <c r="U349" i="3"/>
  <c r="Q349" i="3"/>
  <c r="R349" i="3"/>
  <c r="AN349" i="3"/>
  <c r="N349" i="3"/>
  <c r="T32" i="3"/>
  <c r="R45" i="3"/>
  <c r="W32" i="3"/>
  <c r="O32" i="3"/>
  <c r="P32" i="3"/>
  <c r="M32" i="3"/>
  <c r="L32" i="3"/>
  <c r="Q32" i="3"/>
  <c r="R32" i="3"/>
  <c r="AH32" i="3"/>
  <c r="AI45" i="3"/>
  <c r="T45" i="3"/>
  <c r="AE45" i="3"/>
  <c r="P45" i="3"/>
  <c r="M45" i="3"/>
  <c r="AC45" i="3"/>
  <c r="N51" i="3"/>
  <c r="N45" i="3"/>
  <c r="AD45" i="3"/>
  <c r="AA71" i="3"/>
  <c r="O71" i="3"/>
  <c r="S71" i="3"/>
  <c r="P71" i="3"/>
  <c r="M71" i="3"/>
  <c r="AC71" i="3"/>
  <c r="N71" i="3"/>
  <c r="AD71" i="3"/>
  <c r="AJ84" i="3"/>
  <c r="AQ84" i="3"/>
  <c r="AA84" i="3"/>
  <c r="AP84" i="3"/>
  <c r="Z84" i="3"/>
  <c r="AO84" i="3"/>
  <c r="Y84" i="3"/>
  <c r="AI345" i="3"/>
  <c r="AB345" i="3"/>
  <c r="M348" i="3"/>
  <c r="N348" i="3"/>
  <c r="V348" i="3"/>
  <c r="O348" i="3"/>
  <c r="O350" i="3"/>
  <c r="Q350" i="3"/>
  <c r="AL346" i="3"/>
  <c r="AF346" i="3"/>
  <c r="AF268" i="3" s="1"/>
  <c r="Z346" i="3"/>
  <c r="AJ346" i="3"/>
  <c r="AG346" i="3"/>
  <c r="O344" i="3"/>
  <c r="AE349" i="3"/>
  <c r="W349" i="3"/>
  <c r="AP349" i="3"/>
  <c r="AP271" i="3" s="1"/>
  <c r="AO349" i="3"/>
  <c r="AE32" i="3"/>
  <c r="U32" i="3"/>
  <c r="S45" i="3"/>
  <c r="Q45" i="3"/>
  <c r="AQ71" i="3"/>
  <c r="W71" i="3"/>
  <c r="AI71" i="3"/>
  <c r="X71" i="3"/>
  <c r="Q71" i="3"/>
  <c r="AG71" i="3"/>
  <c r="R71" i="3"/>
  <c r="AH71" i="3"/>
  <c r="AB84" i="3"/>
  <c r="T84" i="3"/>
  <c r="AM84" i="3"/>
  <c r="W84" i="3"/>
  <c r="AL84" i="3"/>
  <c r="V84" i="3"/>
  <c r="AK84" i="3"/>
  <c r="U84" i="3"/>
  <c r="AN307" i="3"/>
  <c r="S345" i="3"/>
  <c r="O345" i="3"/>
  <c r="AL345" i="3"/>
  <c r="X345" i="3"/>
  <c r="Z345" i="3"/>
  <c r="P345" i="3"/>
  <c r="AJ345" i="3"/>
  <c r="AJ348" i="3"/>
  <c r="AG348" i="3"/>
  <c r="Y348" i="3"/>
  <c r="S348" i="3"/>
  <c r="AD348" i="3"/>
  <c r="AM350" i="3"/>
  <c r="AA350" i="3"/>
  <c r="U350" i="3"/>
  <c r="P350" i="3"/>
  <c r="AG350" i="3"/>
  <c r="M350" i="3"/>
  <c r="AO350" i="3"/>
  <c r="U346" i="3"/>
  <c r="N346" i="3"/>
  <c r="AA346" i="3"/>
  <c r="T346" i="3"/>
  <c r="AN346" i="3"/>
  <c r="AE344" i="3"/>
  <c r="S349" i="3"/>
  <c r="S271" i="3" s="1"/>
  <c r="AL349" i="3"/>
  <c r="AC349" i="3"/>
  <c r="V349" i="3"/>
  <c r="Y349" i="3"/>
  <c r="AJ45" i="3"/>
  <c r="AG45" i="3"/>
  <c r="S32" i="3"/>
  <c r="AG32" i="3"/>
  <c r="AC32" i="3"/>
  <c r="AI53" i="3"/>
  <c r="AQ45" i="3"/>
  <c r="L45" i="3"/>
  <c r="AF45" i="3"/>
  <c r="U45" i="3"/>
  <c r="AK45" i="3"/>
  <c r="V45" i="3"/>
  <c r="AL45" i="3"/>
  <c r="T71" i="3"/>
  <c r="AE71" i="3"/>
  <c r="L71" i="3"/>
  <c r="AF71" i="3"/>
  <c r="U71" i="3"/>
  <c r="AK71" i="3"/>
  <c r="V71" i="3"/>
  <c r="AL71" i="3"/>
  <c r="AK150" i="3"/>
  <c r="O150" i="3"/>
  <c r="AB150" i="3"/>
  <c r="L150" i="3"/>
  <c r="AN84" i="3"/>
  <c r="AF84" i="3"/>
  <c r="AI84" i="3"/>
  <c r="S84" i="3"/>
  <c r="AH84" i="3"/>
  <c r="R84" i="3"/>
  <c r="AG84" i="3"/>
  <c r="Q84" i="3"/>
  <c r="AC308" i="3"/>
  <c r="AC295" i="3" s="1"/>
  <c r="P308" i="3"/>
  <c r="P295" i="3" s="1"/>
  <c r="U308" i="3"/>
  <c r="U295" i="3" s="1"/>
  <c r="AB310" i="3"/>
  <c r="AB297" i="3" s="1"/>
  <c r="W309" i="3"/>
  <c r="W296" i="3" s="1"/>
  <c r="O309" i="3"/>
  <c r="O296" i="3" s="1"/>
  <c r="AA307" i="3"/>
  <c r="AA294" i="3" s="1"/>
  <c r="AA345" i="3"/>
  <c r="V345" i="3"/>
  <c r="AO345" i="3"/>
  <c r="L345" i="3"/>
  <c r="AF345" i="3"/>
  <c r="N345" i="3"/>
  <c r="AI348" i="3"/>
  <c r="AO348" i="3"/>
  <c r="L348" i="3"/>
  <c r="X348" i="3"/>
  <c r="P348" i="3"/>
  <c r="AI350" i="3"/>
  <c r="AH350" i="3"/>
  <c r="AF350" i="3"/>
  <c r="V350" i="3"/>
  <c r="Z350" i="3"/>
  <c r="AC350" i="3"/>
  <c r="L350" i="3"/>
  <c r="AN350" i="3"/>
  <c r="T350" i="3"/>
  <c r="V346" i="3"/>
  <c r="V268" i="3" s="1"/>
  <c r="P346" i="3"/>
  <c r="AD346" i="3"/>
  <c r="R346" i="3"/>
  <c r="AC346" i="3"/>
  <c r="AC268" i="3" s="1"/>
  <c r="AP344" i="3"/>
  <c r="Z344" i="3"/>
  <c r="U344" i="3"/>
  <c r="O349" i="3"/>
  <c r="AA349" i="3"/>
  <c r="AA271" i="3" s="1"/>
  <c r="AK349" i="3"/>
  <c r="Z349" i="3"/>
  <c r="M349" i="3"/>
  <c r="M271" i="3" s="1"/>
  <c r="AH349" i="3"/>
  <c r="AG349" i="3"/>
  <c r="AD349" i="3"/>
  <c r="N309" i="3"/>
  <c r="M308" i="3"/>
  <c r="M295" i="3" s="1"/>
  <c r="AM308" i="3"/>
  <c r="AM295" i="3" s="1"/>
  <c r="X308" i="3"/>
  <c r="X295" i="3" s="1"/>
  <c r="V308" i="3"/>
  <c r="V295" i="3" s="1"/>
  <c r="Z310" i="3"/>
  <c r="Y310" i="3"/>
  <c r="S309" i="3"/>
  <c r="S296" i="3" s="1"/>
  <c r="AG308" i="3"/>
  <c r="AG295" i="3" s="1"/>
  <c r="AE308" i="3"/>
  <c r="AE295" i="3" s="1"/>
  <c r="AH308" i="3"/>
  <c r="AH295" i="3" s="1"/>
  <c r="T308" i="3"/>
  <c r="T295" i="3" s="1"/>
  <c r="AN308" i="3"/>
  <c r="AN295" i="3" s="1"/>
  <c r="V310" i="3"/>
  <c r="R310" i="3"/>
  <c r="R297" i="3" s="1"/>
  <c r="AN310" i="3"/>
  <c r="AN297" i="3" s="1"/>
  <c r="AE309" i="3"/>
  <c r="AP309" i="3"/>
  <c r="AP296" i="3" s="1"/>
  <c r="AI306" i="3"/>
  <c r="AI293" i="3" s="1"/>
  <c r="M306" i="3"/>
  <c r="M293" i="3" s="1"/>
  <c r="AP305" i="3"/>
  <c r="U305" i="3"/>
  <c r="AB308" i="3"/>
  <c r="AB295" i="3" s="1"/>
  <c r="AO308" i="3"/>
  <c r="AO295" i="3" s="1"/>
  <c r="AL310" i="3"/>
  <c r="AL297" i="3" s="1"/>
  <c r="AL307" i="3"/>
  <c r="AL294" i="3" s="1"/>
  <c r="Z308" i="3"/>
  <c r="Z295" i="3" s="1"/>
  <c r="W308" i="3"/>
  <c r="W295" i="3" s="1"/>
  <c r="S306" i="3"/>
  <c r="N310" i="3"/>
  <c r="N297" i="3" s="1"/>
  <c r="AG310" i="3"/>
  <c r="AG297" i="3" s="1"/>
  <c r="AK310" i="3"/>
  <c r="AM309" i="3"/>
  <c r="AM296" i="3" s="1"/>
  <c r="AM310" i="3"/>
  <c r="AM297" i="3" s="1"/>
  <c r="AE310" i="3"/>
  <c r="AO310" i="3"/>
  <c r="AO297" i="3" s="1"/>
  <c r="W310" i="3"/>
  <c r="O310" i="3"/>
  <c r="O297" i="3" s="1"/>
  <c r="Q310" i="3"/>
  <c r="AJ310" i="3"/>
  <c r="AJ297" i="3" s="1"/>
  <c r="U310" i="3"/>
  <c r="U297" i="3" s="1"/>
  <c r="AI309" i="3"/>
  <c r="AO309" i="3"/>
  <c r="AK308" i="3"/>
  <c r="AK295" i="3" s="1"/>
  <c r="AI308" i="3"/>
  <c r="AI295" i="3" s="1"/>
  <c r="AD308" i="3"/>
  <c r="AD295" i="3" s="1"/>
  <c r="Y308" i="3"/>
  <c r="Y295" i="3" s="1"/>
  <c r="N308" i="3"/>
  <c r="N295" i="3" s="1"/>
  <c r="S308" i="3"/>
  <c r="S295" i="3" s="1"/>
  <c r="AF308" i="3"/>
  <c r="AF295" i="3" s="1"/>
  <c r="O308" i="3"/>
  <c r="O295" i="3" s="1"/>
  <c r="R308" i="3"/>
  <c r="R295" i="3" s="1"/>
  <c r="P307" i="3"/>
  <c r="U307" i="3"/>
  <c r="U294" i="3" s="1"/>
  <c r="Y307" i="3"/>
  <c r="Y294" i="3" s="1"/>
  <c r="AG307" i="3"/>
  <c r="AG294" i="3" s="1"/>
  <c r="AK307" i="3"/>
  <c r="X307" i="3"/>
  <c r="AC305" i="3"/>
  <c r="R305" i="3"/>
  <c r="AL305" i="3"/>
  <c r="AH305" i="3"/>
  <c r="X305" i="3"/>
  <c r="M305" i="3"/>
  <c r="AN305" i="3"/>
  <c r="AA308" i="3"/>
  <c r="AA295" i="3" s="1"/>
  <c r="AC309" i="3"/>
  <c r="AC296" i="3" s="1"/>
  <c r="V309" i="3"/>
  <c r="V296" i="3" s="1"/>
  <c r="R309" i="3"/>
  <c r="AJ309" i="3"/>
  <c r="AJ296" i="3" s="1"/>
  <c r="AL309" i="3"/>
  <c r="AQ309" i="3"/>
  <c r="AD306" i="3"/>
  <c r="AD293" i="3" s="1"/>
  <c r="O306" i="3"/>
  <c r="O293" i="3" s="1"/>
  <c r="AA306" i="3"/>
  <c r="AA293" i="3" s="1"/>
  <c r="AB306" i="3"/>
  <c r="AB293" i="3" s="1"/>
  <c r="AL306" i="3"/>
  <c r="AL293" i="3" s="1"/>
  <c r="P306" i="3"/>
  <c r="P293" i="3" s="1"/>
  <c r="AC306" i="3"/>
  <c r="AC293" i="3" s="1"/>
  <c r="S305" i="3"/>
  <c r="AA305" i="3"/>
  <c r="AG305" i="3"/>
  <c r="AD305" i="3"/>
  <c r="AE311" i="3"/>
  <c r="Y311" i="3"/>
  <c r="Y298" i="3" s="1"/>
  <c r="Z311" i="3"/>
  <c r="Z298" i="3" s="1"/>
  <c r="W311" i="3"/>
  <c r="W298" i="3" s="1"/>
  <c r="Q311" i="3"/>
  <c r="R311" i="3"/>
  <c r="R298" i="3" s="1"/>
  <c r="T311" i="3"/>
  <c r="T298" i="3" s="1"/>
  <c r="AN311" i="3"/>
  <c r="AN298" i="3" s="1"/>
  <c r="AE307" i="3"/>
  <c r="W307" i="3"/>
  <c r="W294" i="3" s="1"/>
  <c r="AP307" i="3"/>
  <c r="T307" i="3"/>
  <c r="T294" i="3" s="1"/>
  <c r="N307" i="3"/>
  <c r="O307" i="3"/>
  <c r="O294" i="3" s="1"/>
  <c r="R307" i="3"/>
  <c r="R294" i="3" s="1"/>
  <c r="AQ308" i="3"/>
  <c r="AQ295" i="3" s="1"/>
  <c r="Q308" i="3"/>
  <c r="Q295" i="3" s="1"/>
  <c r="AB309" i="3"/>
  <c r="AB296" i="3" s="1"/>
  <c r="Y309" i="3"/>
  <c r="Y296" i="3" s="1"/>
  <c r="Q309" i="3"/>
  <c r="Q296" i="3" s="1"/>
  <c r="U309" i="3"/>
  <c r="U296" i="3" s="1"/>
  <c r="M309" i="3"/>
  <c r="X309" i="3"/>
  <c r="X296" i="3" s="1"/>
  <c r="Q306" i="3"/>
  <c r="Q293" i="3" s="1"/>
  <c r="N306" i="3"/>
  <c r="R306" i="3"/>
  <c r="R293" i="3" s="1"/>
  <c r="AQ306" i="3"/>
  <c r="Y306" i="3"/>
  <c r="Y293" i="3" s="1"/>
  <c r="Z306" i="3"/>
  <c r="X306" i="3"/>
  <c r="AI305" i="3"/>
  <c r="AM305" i="3"/>
  <c r="N305" i="3"/>
  <c r="O311" i="3"/>
  <c r="N311" i="3"/>
  <c r="N298" i="3" s="1"/>
  <c r="AK311" i="3"/>
  <c r="AL311" i="3"/>
  <c r="AL298" i="3" s="1"/>
  <c r="AI311" i="3"/>
  <c r="AI298" i="3" s="1"/>
  <c r="AC311" i="3"/>
  <c r="AC298" i="3" s="1"/>
  <c r="AJ311" i="3"/>
  <c r="AJ298" i="3" s="1"/>
  <c r="L311" i="3"/>
  <c r="AB307" i="3"/>
  <c r="AM307" i="3"/>
  <c r="AD307" i="3"/>
  <c r="AD294" i="3" s="1"/>
  <c r="AL308" i="3"/>
  <c r="AG309" i="3"/>
  <c r="P309" i="3"/>
  <c r="AK309" i="3"/>
  <c r="AK296" i="3" s="1"/>
  <c r="AN309" i="3"/>
  <c r="AJ306" i="3"/>
  <c r="AJ293" i="3" s="1"/>
  <c r="AG306" i="3"/>
  <c r="AH306" i="3"/>
  <c r="U306" i="3"/>
  <c r="W306" i="3"/>
  <c r="W293" i="3" s="1"/>
  <c r="AP306" i="3"/>
  <c r="AP293" i="3" s="1"/>
  <c r="AO306" i="3"/>
  <c r="AO293" i="3" s="1"/>
  <c r="AE305" i="3"/>
  <c r="W305" i="3"/>
  <c r="T305" i="3"/>
  <c r="T292" i="3" s="1"/>
  <c r="AO305" i="3"/>
  <c r="AO311" i="3"/>
  <c r="AO298" i="3" s="1"/>
  <c r="AA311" i="3"/>
  <c r="AA298" i="3" s="1"/>
  <c r="U311" i="3"/>
  <c r="U298" i="3" s="1"/>
  <c r="V311" i="3"/>
  <c r="V298" i="3" s="1"/>
  <c r="S311" i="3"/>
  <c r="S298" i="3" s="1"/>
  <c r="M311" i="3"/>
  <c r="M298" i="3" s="1"/>
  <c r="AF311" i="3"/>
  <c r="AF298" i="3" s="1"/>
  <c r="AB311" i="3"/>
  <c r="AB298" i="3" s="1"/>
  <c r="O51" i="3"/>
  <c r="AD309" i="3"/>
  <c r="AF309" i="3"/>
  <c r="AF296" i="3" s="1"/>
  <c r="AH309" i="3"/>
  <c r="AH296" i="3" s="1"/>
  <c r="L309" i="3"/>
  <c r="L296" i="3" s="1"/>
  <c r="D296" i="3" s="1"/>
  <c r="AM306" i="3"/>
  <c r="AM293" i="3" s="1"/>
  <c r="AF306" i="3"/>
  <c r="AF293" i="3" s="1"/>
  <c r="L306" i="3"/>
  <c r="L293" i="3" s="1"/>
  <c r="AE306" i="3"/>
  <c r="AE293" i="3" s="1"/>
  <c r="V306" i="3"/>
  <c r="AK306" i="3"/>
  <c r="AK293" i="3" s="1"/>
  <c r="T306" i="3"/>
  <c r="AN306" i="3"/>
  <c r="AN293" i="3" s="1"/>
  <c r="O305" i="3"/>
  <c r="Q305" i="3"/>
  <c r="Q292" i="3" s="1"/>
  <c r="Y305" i="3"/>
  <c r="Y292" i="3" s="1"/>
  <c r="AD311" i="3"/>
  <c r="AP311" i="3"/>
  <c r="AP298" i="3" s="1"/>
  <c r="AM311" i="3"/>
  <c r="AG311" i="3"/>
  <c r="AG298" i="3" s="1"/>
  <c r="AH311" i="3"/>
  <c r="AH298" i="3" s="1"/>
  <c r="P311" i="3"/>
  <c r="X311" i="3"/>
  <c r="X298" i="3" s="1"/>
  <c r="AQ311" i="3"/>
  <c r="AQ298" i="3" s="1"/>
  <c r="Z307" i="3"/>
  <c r="AJ307" i="3"/>
  <c r="AO199" i="3"/>
  <c r="AH201" i="3"/>
  <c r="AC51" i="3"/>
  <c r="AE51" i="3"/>
  <c r="T51" i="3"/>
  <c r="AI55" i="3"/>
  <c r="P55" i="3"/>
  <c r="AD55" i="3"/>
  <c r="AH149" i="3"/>
  <c r="AG149" i="3"/>
  <c r="AF150" i="3"/>
  <c r="AL54" i="3"/>
  <c r="P54" i="3"/>
  <c r="AC54" i="3"/>
  <c r="T55" i="3"/>
  <c r="AH55" i="3"/>
  <c r="AL55" i="3"/>
  <c r="R201" i="3"/>
  <c r="AK57" i="3"/>
  <c r="V57" i="3"/>
  <c r="S57" i="3"/>
  <c r="AB57" i="3"/>
  <c r="Q55" i="3"/>
  <c r="N55" i="3"/>
  <c r="AE201" i="3"/>
  <c r="W201" i="3"/>
  <c r="AI51" i="3"/>
  <c r="Q150" i="3"/>
  <c r="S199" i="3"/>
  <c r="AQ51" i="3"/>
  <c r="U51" i="3"/>
  <c r="V51" i="3"/>
  <c r="AL51" i="3"/>
  <c r="W55" i="3"/>
  <c r="AC55" i="3"/>
  <c r="AC53" i="3"/>
  <c r="AF51" i="3"/>
  <c r="Q53" i="3"/>
  <c r="Z53" i="3"/>
  <c r="P53" i="3"/>
  <c r="AF53" i="3"/>
  <c r="V150" i="3"/>
  <c r="W150" i="3"/>
  <c r="AJ150" i="3"/>
  <c r="T150" i="3"/>
  <c r="AB199" i="3"/>
  <c r="X199" i="3"/>
  <c r="P201" i="3"/>
  <c r="AM51" i="3"/>
  <c r="S51" i="3"/>
  <c r="AG51" i="3"/>
  <c r="AK53" i="3"/>
  <c r="W53" i="3"/>
  <c r="V53" i="3"/>
  <c r="S53" i="3"/>
  <c r="AK56" i="3"/>
  <c r="AE199" i="3"/>
  <c r="AN199" i="3"/>
  <c r="AD53" i="3"/>
  <c r="AM53" i="3"/>
  <c r="AP53" i="3"/>
  <c r="T53" i="3"/>
  <c r="AJ53" i="3"/>
  <c r="S54" i="3"/>
  <c r="Q51" i="3"/>
  <c r="AI203" i="3"/>
  <c r="N203" i="3"/>
  <c r="W199" i="3"/>
  <c r="AA204" i="3"/>
  <c r="AO204" i="3"/>
  <c r="P199" i="3"/>
  <c r="Z201" i="3"/>
  <c r="AL53" i="3"/>
  <c r="N53" i="3"/>
  <c r="O53" i="3"/>
  <c r="AQ53" i="3"/>
  <c r="X53" i="3"/>
  <c r="AN53" i="3"/>
  <c r="M199" i="3"/>
  <c r="AC199" i="3"/>
  <c r="AG199" i="3"/>
  <c r="AM204" i="3"/>
  <c r="S204" i="3"/>
  <c r="W203" i="3"/>
  <c r="V203" i="3"/>
  <c r="R204" i="3"/>
  <c r="AK199" i="3"/>
  <c r="N199" i="3"/>
  <c r="P56" i="3"/>
  <c r="L199" i="3"/>
  <c r="Q54" i="3"/>
  <c r="W54" i="3"/>
  <c r="AI57" i="3"/>
  <c r="Z54" i="3"/>
  <c r="X54" i="3"/>
  <c r="AK54" i="3"/>
  <c r="AB51" i="3"/>
  <c r="AG53" i="3"/>
  <c r="R53" i="3"/>
  <c r="AB53" i="3"/>
  <c r="N57" i="3"/>
  <c r="X57" i="3"/>
  <c r="AI199" i="3"/>
  <c r="AJ199" i="3"/>
  <c r="M201" i="3"/>
  <c r="W51" i="3"/>
  <c r="P51" i="3"/>
  <c r="AD51" i="3"/>
  <c r="AQ55" i="3"/>
  <c r="AH53" i="3"/>
  <c r="AA53" i="3"/>
  <c r="Q199" i="3"/>
  <c r="O201" i="3"/>
  <c r="AA54" i="3"/>
  <c r="T54" i="3"/>
  <c r="AG54" i="3"/>
  <c r="X51" i="3"/>
  <c r="Y51" i="3"/>
  <c r="R51" i="3"/>
  <c r="AH51" i="3"/>
  <c r="AA55" i="3"/>
  <c r="X55" i="3"/>
  <c r="U55" i="3"/>
  <c r="V54" i="3"/>
  <c r="AM54" i="3"/>
  <c r="AM55" i="3"/>
  <c r="AJ55" i="3"/>
  <c r="R54" i="3"/>
  <c r="AI54" i="3"/>
  <c r="U54" i="3"/>
  <c r="AF55" i="3"/>
  <c r="AJ56" i="3"/>
  <c r="M202" i="3"/>
  <c r="N202" i="3"/>
  <c r="P202" i="3"/>
  <c r="AF202" i="3"/>
  <c r="AB202" i="3"/>
  <c r="AC202" i="3"/>
  <c r="U203" i="3"/>
  <c r="X203" i="3"/>
  <c r="Y203" i="3"/>
  <c r="T203" i="3"/>
  <c r="P204" i="3"/>
  <c r="X204" i="3"/>
  <c r="N198" i="3"/>
  <c r="Z198" i="3"/>
  <c r="Y198" i="3"/>
  <c r="AB198" i="3"/>
  <c r="T198" i="3"/>
  <c r="X198" i="3"/>
  <c r="AQ198" i="3"/>
  <c r="N56" i="3"/>
  <c r="AE56" i="3"/>
  <c r="O199" i="3"/>
  <c r="AM199" i="3"/>
  <c r="R202" i="3"/>
  <c r="T202" i="3"/>
  <c r="U202" i="3"/>
  <c r="AK202" i="3"/>
  <c r="AG202" i="3"/>
  <c r="AH202" i="3"/>
  <c r="AC203" i="3"/>
  <c r="AF203" i="3"/>
  <c r="AG203" i="3"/>
  <c r="AB203" i="3"/>
  <c r="AF204" i="3"/>
  <c r="AN204" i="3"/>
  <c r="AD198" i="3"/>
  <c r="AF198" i="3"/>
  <c r="AO198" i="3"/>
  <c r="AG198" i="3"/>
  <c r="AJ198" i="3"/>
  <c r="AC198" i="3"/>
  <c r="X56" i="3"/>
  <c r="U56" i="3"/>
  <c r="Y56" i="3"/>
  <c r="S56" i="3"/>
  <c r="T199" i="3"/>
  <c r="Y199" i="3"/>
  <c r="AD202" i="3"/>
  <c r="AJ202" i="3"/>
  <c r="AO202" i="3"/>
  <c r="AP202" i="3"/>
  <c r="AL202" i="3"/>
  <c r="AN202" i="3"/>
  <c r="AK203" i="3"/>
  <c r="AN203" i="3"/>
  <c r="AO203" i="3"/>
  <c r="AJ203" i="3"/>
  <c r="AB204" i="3"/>
  <c r="T204" i="3"/>
  <c r="AQ204" i="3"/>
  <c r="P198" i="3"/>
  <c r="AK198" i="3"/>
  <c r="Q198" i="3"/>
  <c r="AL198" i="3"/>
  <c r="M198" i="3"/>
  <c r="AH198" i="3"/>
  <c r="AH54" i="3"/>
  <c r="Q202" i="3"/>
  <c r="L202" i="3"/>
  <c r="Y202" i="3"/>
  <c r="Z202" i="3"/>
  <c r="V202" i="3"/>
  <c r="X202" i="3"/>
  <c r="AQ202" i="3"/>
  <c r="M203" i="3"/>
  <c r="P203" i="3"/>
  <c r="Q203" i="3"/>
  <c r="L203" i="3"/>
  <c r="AQ203" i="3"/>
  <c r="L204" i="3"/>
  <c r="AJ204" i="3"/>
  <c r="U198" i="3"/>
  <c r="AP198" i="3"/>
  <c r="V198" i="3"/>
  <c r="L198" i="3"/>
  <c r="R198" i="3"/>
  <c r="R205" i="3" s="1"/>
  <c r="AN198" i="3"/>
  <c r="M162" i="2"/>
  <c r="AB162" i="2"/>
  <c r="L162" i="2"/>
  <c r="AA163" i="2"/>
  <c r="K163" i="2"/>
  <c r="AF165" i="2"/>
  <c r="AA165" i="2"/>
  <c r="K165" i="2"/>
  <c r="AA167" i="2"/>
  <c r="K167" i="2"/>
  <c r="AD54" i="3"/>
  <c r="O54" i="3"/>
  <c r="U53" i="3"/>
  <c r="AE53" i="3"/>
  <c r="AN168" i="2"/>
  <c r="AM168" i="2"/>
  <c r="W168" i="2"/>
  <c r="AM166" i="2"/>
  <c r="W166" i="2"/>
  <c r="AF163" i="2"/>
  <c r="AL163" i="2"/>
  <c r="V163" i="2"/>
  <c r="AL165" i="2"/>
  <c r="V165" i="2"/>
  <c r="AL167" i="2"/>
  <c r="V167" i="2"/>
  <c r="AH168" i="2"/>
  <c r="R168" i="2"/>
  <c r="T166" i="2"/>
  <c r="AN166" i="2"/>
  <c r="AH166" i="2"/>
  <c r="R166" i="2"/>
  <c r="P163" i="2"/>
  <c r="X165" i="2"/>
  <c r="AH165" i="2"/>
  <c r="R165" i="2"/>
  <c r="AP54" i="3"/>
  <c r="AQ54" i="3"/>
  <c r="AJ54" i="3"/>
  <c r="AN54" i="3"/>
  <c r="AO54" i="3"/>
  <c r="AA51" i="3"/>
  <c r="AN51" i="3"/>
  <c r="AO51" i="3"/>
  <c r="AJ51" i="3"/>
  <c r="Z51" i="3"/>
  <c r="AP51" i="3"/>
  <c r="S55" i="3"/>
  <c r="AN55" i="3"/>
  <c r="AO55" i="3"/>
  <c r="Z55" i="3"/>
  <c r="AP55" i="3"/>
  <c r="AN56" i="3"/>
  <c r="R56" i="3"/>
  <c r="V56" i="3"/>
  <c r="AI56" i="3"/>
  <c r="Y55" i="3"/>
  <c r="Y53" i="3"/>
  <c r="AM56" i="3"/>
  <c r="N54" i="3"/>
  <c r="AB54" i="3"/>
  <c r="O55" i="3"/>
  <c r="R55" i="3"/>
  <c r="Z56" i="3"/>
  <c r="V148" i="3"/>
  <c r="AE54" i="3"/>
  <c r="AF54" i="3"/>
  <c r="AE55" i="3"/>
  <c r="AB55" i="3"/>
  <c r="AG55" i="3"/>
  <c r="V55" i="3"/>
  <c r="AB56" i="3"/>
  <c r="AC56" i="3"/>
  <c r="AD56" i="3"/>
  <c r="Y54" i="3"/>
  <c r="AK55" i="3"/>
  <c r="AA56" i="3"/>
  <c r="AA147" i="3"/>
  <c r="AL147" i="3"/>
  <c r="X147" i="3"/>
  <c r="M147" i="3"/>
  <c r="AC147" i="3"/>
  <c r="V147" i="3"/>
  <c r="AI147" i="3"/>
  <c r="AN147" i="3"/>
  <c r="AF146" i="3"/>
  <c r="AH146" i="3"/>
  <c r="X146" i="3"/>
  <c r="P146" i="3"/>
  <c r="M146" i="3"/>
  <c r="AC146" i="3"/>
  <c r="N146" i="3"/>
  <c r="AD146" i="3"/>
  <c r="O146" i="3"/>
  <c r="AE146" i="3"/>
  <c r="L57" i="3"/>
  <c r="B24" i="3"/>
  <c r="B34" i="3" s="1"/>
  <c r="B21" i="3"/>
  <c r="B31" i="3" s="1"/>
  <c r="L54" i="3"/>
  <c r="M54" i="3"/>
  <c r="D21" i="3"/>
  <c r="D31" i="3" s="1"/>
  <c r="M51" i="3"/>
  <c r="D18" i="3"/>
  <c r="D28" i="3" s="1"/>
  <c r="L51" i="3"/>
  <c r="B18" i="3"/>
  <c r="B28" i="3" s="1"/>
  <c r="M55" i="3"/>
  <c r="D22" i="3"/>
  <c r="L55" i="3"/>
  <c r="B22" i="3"/>
  <c r="S8" i="3"/>
  <c r="L53" i="3"/>
  <c r="B20" i="3"/>
  <c r="AF56" i="3"/>
  <c r="D23" i="3"/>
  <c r="M56" i="3"/>
  <c r="Q56" i="3"/>
  <c r="Y145" i="3"/>
  <c r="Q145" i="3"/>
  <c r="N145" i="3"/>
  <c r="AD145" i="3"/>
  <c r="O145" i="3"/>
  <c r="AE145" i="3"/>
  <c r="L145" i="3"/>
  <c r="AB145" i="3"/>
  <c r="W147" i="3"/>
  <c r="S147" i="3"/>
  <c r="T147" i="3"/>
  <c r="AP147" i="3"/>
  <c r="Y147" i="3"/>
  <c r="R147" i="3"/>
  <c r="AH147" i="3"/>
  <c r="AJ147" i="3"/>
  <c r="AJ52" i="3"/>
  <c r="T52" i="3"/>
  <c r="Q52" i="3"/>
  <c r="N52" i="3"/>
  <c r="D19" i="3"/>
  <c r="M52" i="3"/>
  <c r="R52" i="3"/>
  <c r="O52" i="3"/>
  <c r="AE52" i="3"/>
  <c r="AG146" i="3"/>
  <c r="AI146" i="3"/>
  <c r="L56" i="3"/>
  <c r="B23" i="3"/>
  <c r="B33" i="3" s="1"/>
  <c r="AO145" i="3"/>
  <c r="AG145" i="3"/>
  <c r="R145" i="3"/>
  <c r="AH145" i="3"/>
  <c r="S145" i="3"/>
  <c r="AI145" i="3"/>
  <c r="P145" i="3"/>
  <c r="AF145" i="3"/>
  <c r="AN52" i="3"/>
  <c r="X52" i="3"/>
  <c r="U52" i="3"/>
  <c r="V52" i="3"/>
  <c r="Y52" i="3"/>
  <c r="Z52" i="3"/>
  <c r="S52" i="3"/>
  <c r="AI52" i="3"/>
  <c r="AN146" i="3"/>
  <c r="R146" i="3"/>
  <c r="L146" i="3"/>
  <c r="T146" i="3"/>
  <c r="U146" i="3"/>
  <c r="AK146" i="3"/>
  <c r="V146" i="3"/>
  <c r="AL146" i="3"/>
  <c r="W146" i="3"/>
  <c r="AM146" i="3"/>
  <c r="M53" i="3"/>
  <c r="D20" i="3"/>
  <c r="D30" i="3" s="1"/>
  <c r="AG56" i="3"/>
  <c r="W56" i="3"/>
  <c r="M145" i="3"/>
  <c r="U145" i="3"/>
  <c r="V145" i="3"/>
  <c r="AL145" i="3"/>
  <c r="W145" i="3"/>
  <c r="AM145" i="3"/>
  <c r="T145" i="3"/>
  <c r="AJ145" i="3"/>
  <c r="O147" i="3"/>
  <c r="L147" i="3"/>
  <c r="AB147" i="3"/>
  <c r="Q147" i="3"/>
  <c r="AG147" i="3"/>
  <c r="Z147" i="3"/>
  <c r="AM147" i="3"/>
  <c r="AK147" i="3"/>
  <c r="L52" i="3"/>
  <c r="B19" i="3"/>
  <c r="B29" i="3" s="1"/>
  <c r="P52" i="3"/>
  <c r="AC52" i="3"/>
  <c r="AH52" i="3"/>
  <c r="AG52" i="3"/>
  <c r="AD52" i="3"/>
  <c r="W52" i="3"/>
  <c r="AM52" i="3"/>
  <c r="Q146" i="3"/>
  <c r="S146" i="3"/>
  <c r="AB146" i="3"/>
  <c r="AJ146" i="3"/>
  <c r="Y146" i="3"/>
  <c r="AO146" i="3"/>
  <c r="Z146" i="3"/>
  <c r="AP146" i="3"/>
  <c r="AA146" i="3"/>
  <c r="AQ146" i="3"/>
  <c r="M57" i="3"/>
  <c r="D24" i="3"/>
  <c r="D34" i="3" s="1"/>
  <c r="AP56" i="3"/>
  <c r="AL56" i="3"/>
  <c r="AQ56" i="3"/>
  <c r="AC145" i="3"/>
  <c r="AK145" i="3"/>
  <c r="Z145" i="3"/>
  <c r="AP145" i="3"/>
  <c r="AA145" i="3"/>
  <c r="AQ145" i="3"/>
  <c r="X145" i="3"/>
  <c r="AN145" i="3"/>
  <c r="AE147" i="3"/>
  <c r="P147" i="3"/>
  <c r="AF147" i="3"/>
  <c r="U147" i="3"/>
  <c r="N147" i="3"/>
  <c r="AD147" i="3"/>
  <c r="AQ147" i="3"/>
  <c r="AO147" i="3"/>
  <c r="AB52" i="3"/>
  <c r="AF52" i="3"/>
  <c r="AK52" i="3"/>
  <c r="AP52" i="3"/>
  <c r="AO52" i="3"/>
  <c r="AL52" i="3"/>
  <c r="AA52" i="3"/>
  <c r="AQ52" i="3"/>
  <c r="AN167" i="2"/>
  <c r="Z167" i="2"/>
  <c r="J167" i="2"/>
  <c r="Q162" i="2"/>
  <c r="AN162" i="2"/>
  <c r="X162" i="2"/>
  <c r="AM162" i="2"/>
  <c r="AM164" i="2"/>
  <c r="W164" i="2"/>
  <c r="AM163" i="2"/>
  <c r="W163" i="2"/>
  <c r="P165" i="2"/>
  <c r="AM165" i="2"/>
  <c r="W165" i="2"/>
  <c r="X167" i="2"/>
  <c r="AF167" i="2"/>
  <c r="AM167" i="2"/>
  <c r="W167" i="2"/>
  <c r="AI168" i="2"/>
  <c r="T164" i="2"/>
  <c r="AI164" i="2"/>
  <c r="S164" i="2"/>
  <c r="AH164" i="2"/>
  <c r="R164" i="2"/>
  <c r="AI166" i="2"/>
  <c r="S166" i="2"/>
  <c r="AJ163" i="2"/>
  <c r="AH163" i="2"/>
  <c r="R163" i="2"/>
  <c r="AJ165" i="2"/>
  <c r="P167" i="2"/>
  <c r="AH167" i="2"/>
  <c r="R167" i="2"/>
  <c r="AD168" i="2"/>
  <c r="AH10" i="5" l="1"/>
  <c r="W95" i="11"/>
  <c r="N59" i="10"/>
  <c r="AQ293" i="3"/>
  <c r="N419" i="3"/>
  <c r="AB386" i="3"/>
  <c r="AD386" i="3"/>
  <c r="Y668" i="3"/>
  <c r="AO747" i="3"/>
  <c r="Z608" i="3"/>
  <c r="Z595" i="3" s="1"/>
  <c r="O600" i="3"/>
  <c r="AM10" i="5"/>
  <c r="AL10" i="5"/>
  <c r="AL388" i="3"/>
  <c r="AJ386" i="3"/>
  <c r="S268" i="3"/>
  <c r="Y601" i="3"/>
  <c r="AM905" i="4"/>
  <c r="AM74" i="11" s="1"/>
  <c r="R905" i="4"/>
  <c r="R74" i="11" s="1"/>
  <c r="AO95" i="11"/>
  <c r="AC388" i="3"/>
  <c r="AB391" i="3"/>
  <c r="W668" i="3"/>
  <c r="AL668" i="3"/>
  <c r="Y747" i="3"/>
  <c r="AK597" i="3"/>
  <c r="AG747" i="3"/>
  <c r="AO600" i="3"/>
  <c r="AN10" i="5"/>
  <c r="AJ905" i="4"/>
  <c r="AJ74" i="11" s="1"/>
  <c r="AJ99" i="11" s="1"/>
  <c r="AD904" i="4"/>
  <c r="AD73" i="11" s="1"/>
  <c r="S10" i="5"/>
  <c r="Q419" i="3"/>
  <c r="Y403" i="3"/>
  <c r="AL390" i="3"/>
  <c r="AL391" i="3"/>
  <c r="AH390" i="3"/>
  <c r="Q403" i="3"/>
  <c r="AH471" i="3"/>
  <c r="N401" i="3"/>
  <c r="AF401" i="3"/>
  <c r="AF388" i="3" s="1"/>
  <c r="AG471" i="3"/>
  <c r="AO404" i="3"/>
  <c r="AO391" i="3" s="1"/>
  <c r="AG405" i="3"/>
  <c r="AG392" i="3" s="1"/>
  <c r="AD405" i="3"/>
  <c r="AD392" i="3" s="1"/>
  <c r="AK401" i="3"/>
  <c r="AK388" i="3" s="1"/>
  <c r="T387" i="3"/>
  <c r="AM401" i="3"/>
  <c r="AM388" i="3" s="1"/>
  <c r="AM403" i="3"/>
  <c r="AM390" i="3" s="1"/>
  <c r="Y471" i="3"/>
  <c r="O10" i="5"/>
  <c r="V668" i="3"/>
  <c r="AL386" i="3"/>
  <c r="Y599" i="3"/>
  <c r="X599" i="3"/>
  <c r="P600" i="3"/>
  <c r="N599" i="3"/>
  <c r="AJ599" i="3"/>
  <c r="T600" i="3"/>
  <c r="AO599" i="3"/>
  <c r="O599" i="3"/>
  <c r="AE600" i="3"/>
  <c r="U599" i="3"/>
  <c r="AC399" i="3"/>
  <c r="AC386" i="3" s="1"/>
  <c r="P10" i="5"/>
  <c r="P298" i="3"/>
  <c r="V293" i="3"/>
  <c r="AD296" i="3"/>
  <c r="AB294" i="3"/>
  <c r="O298" i="3"/>
  <c r="X293" i="3"/>
  <c r="M296" i="3"/>
  <c r="R296" i="3"/>
  <c r="P294" i="3"/>
  <c r="AP292" i="3"/>
  <c r="AB387" i="3"/>
  <c r="Y399" i="3"/>
  <c r="Y386" i="3" s="1"/>
  <c r="S403" i="3"/>
  <c r="S390" i="3" s="1"/>
  <c r="U405" i="3"/>
  <c r="U392" i="3" s="1"/>
  <c r="AE471" i="3"/>
  <c r="AC391" i="3"/>
  <c r="AK419" i="3"/>
  <c r="V400" i="3"/>
  <c r="V387" i="3" s="1"/>
  <c r="X403" i="3"/>
  <c r="X390" i="3" s="1"/>
  <c r="AA391" i="3"/>
  <c r="AC471" i="3"/>
  <c r="AB388" i="3"/>
  <c r="M471" i="3"/>
  <c r="AF404" i="3"/>
  <c r="AF391" i="3" s="1"/>
  <c r="AD471" i="3"/>
  <c r="AJ404" i="3"/>
  <c r="AD401" i="3"/>
  <c r="AD388" i="3" s="1"/>
  <c r="Q400" i="3"/>
  <c r="AN403" i="3"/>
  <c r="AN390" i="3" s="1"/>
  <c r="P471" i="3"/>
  <c r="Z405" i="3"/>
  <c r="Z392" i="3" s="1"/>
  <c r="X401" i="3"/>
  <c r="X388" i="3" s="1"/>
  <c r="AA668" i="3"/>
  <c r="AD668" i="3"/>
  <c r="AK747" i="3"/>
  <c r="AB595" i="3"/>
  <c r="AR905" i="4"/>
  <c r="AR74" i="11" s="1"/>
  <c r="AQ95" i="11"/>
  <c r="M151" i="3"/>
  <c r="L58" i="3"/>
  <c r="Z294" i="3"/>
  <c r="L298" i="3"/>
  <c r="N293" i="3"/>
  <c r="AE294" i="3"/>
  <c r="AE298" i="3"/>
  <c r="AQ296" i="3"/>
  <c r="M292" i="3"/>
  <c r="AB292" i="3"/>
  <c r="T270" i="3"/>
  <c r="P386" i="3"/>
  <c r="AL471" i="3"/>
  <c r="D310" i="3"/>
  <c r="AQ401" i="3"/>
  <c r="AA400" i="3"/>
  <c r="AA387" i="3" s="1"/>
  <c r="AE668" i="3"/>
  <c r="AH668" i="3"/>
  <c r="S601" i="3"/>
  <c r="S595" i="3"/>
  <c r="L271" i="3"/>
  <c r="W595" i="3"/>
  <c r="Z905" i="4"/>
  <c r="Z74" i="11" s="1"/>
  <c r="AS10" i="5"/>
  <c r="N885" i="4"/>
  <c r="N68" i="11" s="1"/>
  <c r="T293" i="3"/>
  <c r="AH293" i="3"/>
  <c r="AK298" i="3"/>
  <c r="AL296" i="3"/>
  <c r="Q297" i="3"/>
  <c r="AE297" i="3"/>
  <c r="AE351" i="3"/>
  <c r="W390" i="3"/>
  <c r="AH386" i="3"/>
  <c r="AK390" i="3"/>
  <c r="Y391" i="3"/>
  <c r="AJ668" i="3"/>
  <c r="U668" i="3"/>
  <c r="L747" i="3"/>
  <c r="L595" i="3"/>
  <c r="V595" i="3"/>
  <c r="Q595" i="3"/>
  <c r="AI595" i="3"/>
  <c r="AM595" i="3"/>
  <c r="AH59" i="10"/>
  <c r="AA10" i="5"/>
  <c r="O905" i="4"/>
  <c r="O74" i="11" s="1"/>
  <c r="N95" i="11"/>
  <c r="AP904" i="4"/>
  <c r="AP73" i="11" s="1"/>
  <c r="AD59" i="10"/>
  <c r="AA152" i="10"/>
  <c r="AE905" i="4"/>
  <c r="AE74" i="11" s="1"/>
  <c r="V10" i="5"/>
  <c r="AL152" i="10"/>
  <c r="AF10" i="5"/>
  <c r="AR152" i="10"/>
  <c r="AP152" i="10"/>
  <c r="AC152" i="10"/>
  <c r="AI152" i="10"/>
  <c r="AO10" i="5"/>
  <c r="AM152" i="10"/>
  <c r="W59" i="10"/>
  <c r="AO152" i="10"/>
  <c r="AD152" i="10"/>
  <c r="P152" i="10"/>
  <c r="AF152" i="10"/>
  <c r="W152" i="10"/>
  <c r="Y152" i="10"/>
  <c r="S152" i="10"/>
  <c r="AH152" i="10"/>
  <c r="R152" i="10"/>
  <c r="X152" i="10"/>
  <c r="V152" i="10"/>
  <c r="AB152" i="10"/>
  <c r="AK152" i="10"/>
  <c r="AN59" i="10"/>
  <c r="M95" i="11"/>
  <c r="AF885" i="4"/>
  <c r="AF68" i="11" s="1"/>
  <c r="AE904" i="4"/>
  <c r="AE73" i="11" s="1"/>
  <c r="T152" i="10"/>
  <c r="AF905" i="4"/>
  <c r="AF74" i="11" s="1"/>
  <c r="AC885" i="4"/>
  <c r="AC68" i="11" s="1"/>
  <c r="AO59" i="10"/>
  <c r="AN152" i="10"/>
  <c r="Q152" i="10"/>
  <c r="AN885" i="4"/>
  <c r="AN68" i="11" s="1"/>
  <c r="O59" i="10"/>
  <c r="AG59" i="10"/>
  <c r="Z152" i="10"/>
  <c r="N152" i="10"/>
  <c r="R904" i="4"/>
  <c r="R73" i="11" s="1"/>
  <c r="AQ904" i="4"/>
  <c r="AQ73" i="11" s="1"/>
  <c r="AN904" i="4"/>
  <c r="AN73" i="11" s="1"/>
  <c r="V904" i="4"/>
  <c r="V73" i="11" s="1"/>
  <c r="AP885" i="4"/>
  <c r="AP68" i="11" s="1"/>
  <c r="AI905" i="4"/>
  <c r="AI74" i="11" s="1"/>
  <c r="AJ10" i="5"/>
  <c r="AK59" i="10"/>
  <c r="M59" i="10"/>
  <c r="Z59" i="10"/>
  <c r="T59" i="10"/>
  <c r="AP59" i="10"/>
  <c r="S59" i="10"/>
  <c r="Y59" i="10"/>
  <c r="Z10" i="5"/>
  <c r="AQ10" i="5"/>
  <c r="Y885" i="4"/>
  <c r="Y68" i="11" s="1"/>
  <c r="U905" i="4"/>
  <c r="U74" i="11" s="1"/>
  <c r="P59" i="10"/>
  <c r="AI59" i="10"/>
  <c r="Q59" i="10"/>
  <c r="AC59" i="10"/>
  <c r="AP511" i="10"/>
  <c r="U407" i="10"/>
  <c r="AE59" i="10"/>
  <c r="AL59" i="10"/>
  <c r="X59" i="10"/>
  <c r="AQ59" i="10"/>
  <c r="S511" i="10"/>
  <c r="AJ59" i="10"/>
  <c r="AM59" i="10"/>
  <c r="O511" i="10"/>
  <c r="U59" i="10"/>
  <c r="AA59" i="10"/>
  <c r="AB59" i="10"/>
  <c r="AR59" i="10"/>
  <c r="M735" i="10"/>
  <c r="R59" i="10"/>
  <c r="V59" i="10"/>
  <c r="AF59" i="10"/>
  <c r="AB885" i="4"/>
  <c r="AB68" i="11" s="1"/>
  <c r="AB905" i="4"/>
  <c r="AB74" i="11" s="1"/>
  <c r="AM904" i="4"/>
  <c r="AM73" i="11" s="1"/>
  <c r="AM99" i="11" s="1"/>
  <c r="AG99" i="11"/>
  <c r="AL99" i="11"/>
  <c r="AF603" i="4"/>
  <c r="AG57" i="5" s="1"/>
  <c r="AB603" i="4"/>
  <c r="AC57" i="5" s="1"/>
  <c r="Q603" i="4"/>
  <c r="R57" i="5" s="1"/>
  <c r="AL511" i="10"/>
  <c r="AM511" i="10"/>
  <c r="AD511" i="10"/>
  <c r="M603" i="4"/>
  <c r="N57" i="5" s="1"/>
  <c r="AD735" i="10"/>
  <c r="N407" i="10"/>
  <c r="AJ735" i="10"/>
  <c r="T511" i="10"/>
  <c r="AR46" i="11"/>
  <c r="AC904" i="4"/>
  <c r="AC73" i="11" s="1"/>
  <c r="M885" i="4"/>
  <c r="M68" i="11" s="1"/>
  <c r="M99" i="11" s="1"/>
  <c r="AN603" i="4"/>
  <c r="AO57" i="5" s="1"/>
  <c r="AE603" i="4"/>
  <c r="AF57" i="5" s="1"/>
  <c r="AJ603" i="4"/>
  <c r="AK57" i="5" s="1"/>
  <c r="AN597" i="10"/>
  <c r="T904" i="4"/>
  <c r="T73" i="11" s="1"/>
  <c r="AH904" i="4"/>
  <c r="AH73" i="11" s="1"/>
  <c r="AJ603" i="10"/>
  <c r="N904" i="4"/>
  <c r="N73" i="11" s="1"/>
  <c r="AG603" i="4"/>
  <c r="AH57" i="5" s="1"/>
  <c r="X46" i="11"/>
  <c r="AC407" i="10"/>
  <c r="T46" i="11"/>
  <c r="AD603" i="10"/>
  <c r="AE603" i="10"/>
  <c r="AB603" i="10"/>
  <c r="AO904" i="4"/>
  <c r="AO73" i="11" s="1"/>
  <c r="O735" i="10"/>
  <c r="AI904" i="4"/>
  <c r="AI73" i="11" s="1"/>
  <c r="AN46" i="11"/>
  <c r="AJ46" i="11"/>
  <c r="AB18" i="5"/>
  <c r="R18" i="5"/>
  <c r="Y18" i="5"/>
  <c r="AK18" i="5"/>
  <c r="AD18" i="5"/>
  <c r="AI18" i="5"/>
  <c r="AL18" i="5"/>
  <c r="AM18" i="5"/>
  <c r="Z18" i="5"/>
  <c r="AR18" i="5"/>
  <c r="AQ879" i="4"/>
  <c r="AJ18" i="5"/>
  <c r="S18" i="5"/>
  <c r="T18" i="5"/>
  <c r="W18" i="5"/>
  <c r="O18" i="5"/>
  <c r="AC18" i="5"/>
  <c r="P18" i="5"/>
  <c r="V18" i="5"/>
  <c r="AS18" i="5"/>
  <c r="AR879" i="4"/>
  <c r="N18" i="5"/>
  <c r="AG18" i="5"/>
  <c r="AO18" i="5"/>
  <c r="AA18" i="5"/>
  <c r="Y10" i="5"/>
  <c r="X905" i="4"/>
  <c r="X74" i="11" s="1"/>
  <c r="R10" i="5"/>
  <c r="Q905" i="4"/>
  <c r="Q74" i="11" s="1"/>
  <c r="W10" i="5"/>
  <c r="V905" i="4"/>
  <c r="V74" i="11" s="1"/>
  <c r="Y45" i="11"/>
  <c r="Y46" i="11"/>
  <c r="X904" i="4"/>
  <c r="X73" i="11" s="1"/>
  <c r="AB904" i="4"/>
  <c r="AB73" i="11" s="1"/>
  <c r="O45" i="11"/>
  <c r="O46" i="11"/>
  <c r="AG45" i="11"/>
  <c r="AG46" i="11"/>
  <c r="Z904" i="4"/>
  <c r="Z73" i="11" s="1"/>
  <c r="Z99" i="11" s="1"/>
  <c r="N45" i="11"/>
  <c r="N46" i="11"/>
  <c r="M46" i="11"/>
  <c r="M45" i="11"/>
  <c r="AQ46" i="11"/>
  <c r="AQ45" i="11"/>
  <c r="X10" i="5"/>
  <c r="W905" i="4"/>
  <c r="W74" i="11" s="1"/>
  <c r="AK45" i="11"/>
  <c r="AK46" i="11"/>
  <c r="T45" i="11"/>
  <c r="AP46" i="11"/>
  <c r="AP45" i="11"/>
  <c r="P904" i="4"/>
  <c r="P73" i="11" s="1"/>
  <c r="O904" i="4"/>
  <c r="O73" i="11" s="1"/>
  <c r="O99" i="11" s="1"/>
  <c r="AH46" i="11"/>
  <c r="AH45" i="11"/>
  <c r="AR45" i="11"/>
  <c r="X45" i="11"/>
  <c r="S904" i="4"/>
  <c r="S73" i="11" s="1"/>
  <c r="Q904" i="4"/>
  <c r="Q73" i="11" s="1"/>
  <c r="Q99" i="11" s="1"/>
  <c r="Y904" i="4"/>
  <c r="Y73" i="11" s="1"/>
  <c r="N10" i="5"/>
  <c r="AE10" i="5"/>
  <c r="AD905" i="4"/>
  <c r="AD74" i="11" s="1"/>
  <c r="Q10" i="5"/>
  <c r="P905" i="4"/>
  <c r="P74" i="11" s="1"/>
  <c r="U10" i="5"/>
  <c r="T905" i="4"/>
  <c r="T74" i="11" s="1"/>
  <c r="AB10" i="5"/>
  <c r="AA905" i="4"/>
  <c r="AA74" i="11" s="1"/>
  <c r="AF46" i="11"/>
  <c r="AI46" i="11"/>
  <c r="AI45" i="11"/>
  <c r="AC46" i="11"/>
  <c r="AC45" i="11"/>
  <c r="AL45" i="11"/>
  <c r="AL46" i="11"/>
  <c r="AD45" i="11"/>
  <c r="AD46" i="11"/>
  <c r="AO46" i="11"/>
  <c r="AO45" i="11"/>
  <c r="Q45" i="11"/>
  <c r="Q46" i="11"/>
  <c r="Z45" i="11"/>
  <c r="Z46" i="11"/>
  <c r="P45" i="11"/>
  <c r="P46" i="11"/>
  <c r="AJ45" i="11"/>
  <c r="W45" i="11"/>
  <c r="W46" i="11"/>
  <c r="AR904" i="4"/>
  <c r="AR73" i="11" s="1"/>
  <c r="AR99" i="11" s="1"/>
  <c r="AR10" i="5"/>
  <c r="AQ905" i="4"/>
  <c r="AI10" i="5"/>
  <c r="AH905" i="4"/>
  <c r="AH74" i="11" s="1"/>
  <c r="T10" i="5"/>
  <c r="S905" i="4"/>
  <c r="S74" i="11" s="1"/>
  <c r="AP10" i="5"/>
  <c r="AO905" i="4"/>
  <c r="AO74" i="11" s="1"/>
  <c r="AA46" i="11"/>
  <c r="AA45" i="11"/>
  <c r="U45" i="11"/>
  <c r="U46" i="11"/>
  <c r="AB46" i="11"/>
  <c r="R45" i="11"/>
  <c r="R46" i="11"/>
  <c r="AF45" i="11"/>
  <c r="AK904" i="4"/>
  <c r="AK73" i="11" s="1"/>
  <c r="AK99" i="11" s="1"/>
  <c r="AA904" i="4"/>
  <c r="AA73" i="11" s="1"/>
  <c r="S45" i="11"/>
  <c r="S46" i="11"/>
  <c r="AE46" i="11"/>
  <c r="AE45" i="11"/>
  <c r="V45" i="11"/>
  <c r="V46" i="11"/>
  <c r="AF904" i="4"/>
  <c r="AF73" i="11" s="1"/>
  <c r="W904" i="4"/>
  <c r="W73" i="11" s="1"/>
  <c r="AM45" i="11"/>
  <c r="AM46" i="11"/>
  <c r="U904" i="4"/>
  <c r="U73" i="11" s="1"/>
  <c r="AK735" i="10"/>
  <c r="T407" i="10"/>
  <c r="AF511" i="10"/>
  <c r="AQ407" i="10"/>
  <c r="P407" i="10"/>
  <c r="AI603" i="10"/>
  <c r="M603" i="10"/>
  <c r="AK511" i="10"/>
  <c r="AG735" i="10"/>
  <c r="Q735" i="10"/>
  <c r="AN603" i="10"/>
  <c r="AL735" i="10"/>
  <c r="AF603" i="10"/>
  <c r="X735" i="10"/>
  <c r="AB407" i="10"/>
  <c r="AD603" i="4"/>
  <c r="AE57" i="5" s="1"/>
  <c r="U735" i="10"/>
  <c r="AM407" i="10"/>
  <c r="AG407" i="10"/>
  <c r="AH735" i="10"/>
  <c r="N511" i="10"/>
  <c r="X407" i="10"/>
  <c r="X603" i="10"/>
  <c r="AI735" i="10"/>
  <c r="AN735" i="10"/>
  <c r="AF735" i="10"/>
  <c r="V511" i="10"/>
  <c r="AI603" i="4"/>
  <c r="AJ57" i="5" s="1"/>
  <c r="AL603" i="4"/>
  <c r="AM57" i="5" s="1"/>
  <c r="AA407" i="10"/>
  <c r="AK407" i="10"/>
  <c r="Z407" i="10"/>
  <c r="Q407" i="10"/>
  <c r="Y735" i="10"/>
  <c r="O407" i="10"/>
  <c r="AE735" i="10"/>
  <c r="S407" i="10"/>
  <c r="AE511" i="10"/>
  <c r="U511" i="10"/>
  <c r="W407" i="10"/>
  <c r="W735" i="10"/>
  <c r="M394" i="4"/>
  <c r="N40" i="5" s="1"/>
  <c r="X603" i="4"/>
  <c r="Y57" i="5" s="1"/>
  <c r="Z603" i="4"/>
  <c r="AA57" i="5" s="1"/>
  <c r="AO407" i="10"/>
  <c r="AJ407" i="10"/>
  <c r="AI511" i="10"/>
  <c r="M407" i="10"/>
  <c r="P735" i="10"/>
  <c r="AF407" i="10"/>
  <c r="AE407" i="10"/>
  <c r="V407" i="10"/>
  <c r="Y407" i="10"/>
  <c r="AG603" i="10"/>
  <c r="Q603" i="10"/>
  <c r="AP603" i="4"/>
  <c r="AQ57" i="5" s="1"/>
  <c r="AP603" i="10"/>
  <c r="AL603" i="10"/>
  <c r="AN407" i="10"/>
  <c r="AR407" i="10"/>
  <c r="AI407" i="10"/>
  <c r="AF394" i="4"/>
  <c r="AG40" i="5" s="1"/>
  <c r="AF387" i="10"/>
  <c r="AF394" i="10" s="1"/>
  <c r="N394" i="4"/>
  <c r="O40" i="5" s="1"/>
  <c r="N387" i="10"/>
  <c r="AD394" i="4"/>
  <c r="AE40" i="5" s="1"/>
  <c r="AD387" i="10"/>
  <c r="AD394" i="10" s="1"/>
  <c r="AH394" i="4"/>
  <c r="AI40" i="5" s="1"/>
  <c r="AH387" i="10"/>
  <c r="AH394" i="10" s="1"/>
  <c r="W603" i="4"/>
  <c r="X57" i="5" s="1"/>
  <c r="W596" i="10"/>
  <c r="W603" i="10" s="1"/>
  <c r="AI394" i="4"/>
  <c r="AJ40" i="5" s="1"/>
  <c r="AI387" i="10"/>
  <c r="AI394" i="10" s="1"/>
  <c r="Y394" i="4"/>
  <c r="Z40" i="5" s="1"/>
  <c r="Y387" i="10"/>
  <c r="Y394" i="10" s="1"/>
  <c r="P603" i="4"/>
  <c r="Q57" i="5" s="1"/>
  <c r="P596" i="10"/>
  <c r="P603" i="10" s="1"/>
  <c r="R394" i="4"/>
  <c r="S40" i="5" s="1"/>
  <c r="R387" i="10"/>
  <c r="R394" i="10" s="1"/>
  <c r="X394" i="4"/>
  <c r="Y40" i="5" s="1"/>
  <c r="X387" i="10"/>
  <c r="X394" i="10" s="1"/>
  <c r="AR394" i="4"/>
  <c r="AS40" i="5" s="1"/>
  <c r="AR387" i="10"/>
  <c r="AR394" i="10" s="1"/>
  <c r="R407" i="10"/>
  <c r="AO735" i="10"/>
  <c r="AP735" i="10"/>
  <c r="Z735" i="10"/>
  <c r="AM735" i="10"/>
  <c r="N735" i="10"/>
  <c r="Y511" i="10"/>
  <c r="AB511" i="10"/>
  <c r="AL407" i="10"/>
  <c r="V394" i="4"/>
  <c r="W40" i="5" s="1"/>
  <c r="V387" i="10"/>
  <c r="V394" i="10" s="1"/>
  <c r="S603" i="4"/>
  <c r="T57" i="5" s="1"/>
  <c r="S596" i="10"/>
  <c r="S603" i="10" s="1"/>
  <c r="U394" i="4"/>
  <c r="V40" i="5" s="1"/>
  <c r="U387" i="10"/>
  <c r="U394" i="10" s="1"/>
  <c r="AM603" i="4"/>
  <c r="AN57" i="5" s="1"/>
  <c r="AM596" i="10"/>
  <c r="AM603" i="10" s="1"/>
  <c r="Q394" i="4"/>
  <c r="R40" i="5" s="1"/>
  <c r="Q387" i="10"/>
  <c r="Q394" i="10" s="1"/>
  <c r="AC394" i="4"/>
  <c r="AD40" i="5" s="1"/>
  <c r="AC387" i="10"/>
  <c r="AC394" i="10" s="1"/>
  <c r="AB394" i="4"/>
  <c r="AC40" i="5" s="1"/>
  <c r="AB387" i="10"/>
  <c r="AB394" i="10" s="1"/>
  <c r="AQ394" i="4"/>
  <c r="AR40" i="5" s="1"/>
  <c r="AQ387" i="10"/>
  <c r="AQ394" i="10" s="1"/>
  <c r="P394" i="4"/>
  <c r="Q40" i="5" s="1"/>
  <c r="P387" i="10"/>
  <c r="P394" i="10" s="1"/>
  <c r="AO394" i="4"/>
  <c r="AP40" i="5" s="1"/>
  <c r="AO387" i="10"/>
  <c r="AO394" i="10" s="1"/>
  <c r="AH603" i="4"/>
  <c r="AI57" i="5" s="1"/>
  <c r="AH596" i="10"/>
  <c r="AH603" i="10" s="1"/>
  <c r="AP394" i="4"/>
  <c r="AQ40" i="5" s="1"/>
  <c r="AP387" i="10"/>
  <c r="AP394" i="10" s="1"/>
  <c r="AC603" i="4"/>
  <c r="AD57" i="5" s="1"/>
  <c r="AC596" i="10"/>
  <c r="AC603" i="10" s="1"/>
  <c r="AA394" i="4"/>
  <c r="AB40" i="5" s="1"/>
  <c r="AA387" i="10"/>
  <c r="AA394" i="10" s="1"/>
  <c r="N394" i="10"/>
  <c r="P511" i="10"/>
  <c r="AD407" i="10"/>
  <c r="Z603" i="10"/>
  <c r="AP407" i="10"/>
  <c r="V735" i="10"/>
  <c r="AR735" i="10"/>
  <c r="AC735" i="10"/>
  <c r="AR603" i="4"/>
  <c r="AS57" i="5" s="1"/>
  <c r="AR596" i="10"/>
  <c r="AR603" i="10" s="1"/>
  <c r="O603" i="4"/>
  <c r="P57" i="5" s="1"/>
  <c r="O596" i="10"/>
  <c r="O603" i="10" s="1"/>
  <c r="AM394" i="4"/>
  <c r="AN40" i="5" s="1"/>
  <c r="AM387" i="10"/>
  <c r="AM394" i="10" s="1"/>
  <c r="R603" i="4"/>
  <c r="S57" i="5" s="1"/>
  <c r="R596" i="10"/>
  <c r="R603" i="10" s="1"/>
  <c r="AG394" i="4"/>
  <c r="AH40" i="5" s="1"/>
  <c r="AG387" i="10"/>
  <c r="AG394" i="10" s="1"/>
  <c r="AQ603" i="4"/>
  <c r="AR57" i="5" s="1"/>
  <c r="AQ596" i="10"/>
  <c r="AQ603" i="10" s="1"/>
  <c r="T603" i="4"/>
  <c r="U57" i="5" s="1"/>
  <c r="T596" i="10"/>
  <c r="T603" i="10" s="1"/>
  <c r="T394" i="4"/>
  <c r="U40" i="5" s="1"/>
  <c r="T387" i="10"/>
  <c r="T394" i="10" s="1"/>
  <c r="O394" i="4"/>
  <c r="P40" i="5" s="1"/>
  <c r="O387" i="10"/>
  <c r="O394" i="10" s="1"/>
  <c r="N603" i="4"/>
  <c r="O57" i="5" s="1"/>
  <c r="N596" i="10"/>
  <c r="N603" i="10" s="1"/>
  <c r="AC511" i="10"/>
  <c r="AH407" i="10"/>
  <c r="AG511" i="10"/>
  <c r="AJ511" i="10"/>
  <c r="AK603" i="4"/>
  <c r="AL57" i="5" s="1"/>
  <c r="AK596" i="10"/>
  <c r="AK603" i="10" s="1"/>
  <c r="AJ394" i="4"/>
  <c r="AK40" i="5" s="1"/>
  <c r="AJ387" i="10"/>
  <c r="AJ394" i="10" s="1"/>
  <c r="S394" i="4"/>
  <c r="T40" i="5" s="1"/>
  <c r="S387" i="10"/>
  <c r="S394" i="10" s="1"/>
  <c r="Y603" i="4"/>
  <c r="Z57" i="5" s="1"/>
  <c r="Y596" i="10"/>
  <c r="Y603" i="10" s="1"/>
  <c r="AL394" i="4"/>
  <c r="AM40" i="5" s="1"/>
  <c r="AL387" i="10"/>
  <c r="AL394" i="10" s="1"/>
  <c r="AO603" i="4"/>
  <c r="AP57" i="5" s="1"/>
  <c r="AO596" i="10"/>
  <c r="AO603" i="10" s="1"/>
  <c r="AE394" i="4"/>
  <c r="AF40" i="5" s="1"/>
  <c r="AE387" i="10"/>
  <c r="AE394" i="10" s="1"/>
  <c r="W394" i="4"/>
  <c r="X40" i="5" s="1"/>
  <c r="W387" i="10"/>
  <c r="W394" i="10" s="1"/>
  <c r="AA603" i="4"/>
  <c r="AB57" i="5" s="1"/>
  <c r="AA596" i="10"/>
  <c r="AA603" i="10" s="1"/>
  <c r="U603" i="4"/>
  <c r="V57" i="5" s="1"/>
  <c r="U596" i="10"/>
  <c r="U603" i="10" s="1"/>
  <c r="AN394" i="4"/>
  <c r="AO40" i="5" s="1"/>
  <c r="AN387" i="10"/>
  <c r="AN394" i="10" s="1"/>
  <c r="Z394" i="4"/>
  <c r="AA40" i="5" s="1"/>
  <c r="Z387" i="10"/>
  <c r="Z394" i="10" s="1"/>
  <c r="AK394" i="4"/>
  <c r="AL40" i="5" s="1"/>
  <c r="AK387" i="10"/>
  <c r="AK394" i="10" s="1"/>
  <c r="V603" i="4"/>
  <c r="W57" i="5" s="1"/>
  <c r="V596" i="10"/>
  <c r="V603" i="10" s="1"/>
  <c r="Q511" i="10"/>
  <c r="W511" i="10"/>
  <c r="M394" i="10"/>
  <c r="AA735" i="10"/>
  <c r="T735" i="10"/>
  <c r="AO511" i="10"/>
  <c r="R735" i="10"/>
  <c r="Z799" i="3"/>
  <c r="R799" i="3"/>
  <c r="AP799" i="3"/>
  <c r="AO799" i="3"/>
  <c r="AE390" i="3"/>
  <c r="U387" i="3"/>
  <c r="X419" i="3"/>
  <c r="AI403" i="3"/>
  <c r="AI390" i="3" s="1"/>
  <c r="AG401" i="3"/>
  <c r="AG388" i="3" s="1"/>
  <c r="AP471" i="3"/>
  <c r="AF599" i="3"/>
  <c r="X471" i="3"/>
  <c r="AH389" i="3"/>
  <c r="N387" i="3"/>
  <c r="T668" i="3"/>
  <c r="V599" i="3"/>
  <c r="AC668" i="3"/>
  <c r="Q600" i="3"/>
  <c r="V799" i="3"/>
  <c r="N799" i="3"/>
  <c r="AD799" i="3"/>
  <c r="S387" i="3"/>
  <c r="AN600" i="3"/>
  <c r="P668" i="3"/>
  <c r="AO668" i="3"/>
  <c r="AN391" i="3"/>
  <c r="R391" i="3"/>
  <c r="AG387" i="3"/>
  <c r="AC387" i="3"/>
  <c r="U419" i="3"/>
  <c r="W419" i="3"/>
  <c r="AO296" i="3"/>
  <c r="Y297" i="3"/>
  <c r="L390" i="3"/>
  <c r="AQ387" i="3"/>
  <c r="Q599" i="3"/>
  <c r="AD599" i="3"/>
  <c r="AL599" i="3"/>
  <c r="AI600" i="3"/>
  <c r="AM668" i="3"/>
  <c r="M599" i="3"/>
  <c r="AB597" i="3"/>
  <c r="AE599" i="3"/>
  <c r="R668" i="3"/>
  <c r="AK668" i="3"/>
  <c r="Z599" i="3"/>
  <c r="AB599" i="3"/>
  <c r="P609" i="3"/>
  <c r="Z297" i="3"/>
  <c r="N388" i="3"/>
  <c r="AJ387" i="3"/>
  <c r="S600" i="3"/>
  <c r="Q668" i="3"/>
  <c r="O668" i="3"/>
  <c r="M597" i="3"/>
  <c r="AG668" i="3"/>
  <c r="M600" i="3"/>
  <c r="AP386" i="3"/>
  <c r="N510" i="3"/>
  <c r="U403" i="3"/>
  <c r="U390" i="3" s="1"/>
  <c r="Q401" i="3"/>
  <c r="Q388" i="3" s="1"/>
  <c r="O471" i="3"/>
  <c r="T401" i="3"/>
  <c r="T388" i="3" s="1"/>
  <c r="R401" i="3"/>
  <c r="R388" i="3" s="1"/>
  <c r="AO401" i="3"/>
  <c r="AO388" i="3" s="1"/>
  <c r="AI404" i="3"/>
  <c r="AJ600" i="3"/>
  <c r="AQ668" i="3"/>
  <c r="AC599" i="3"/>
  <c r="P599" i="3"/>
  <c r="AH600" i="3"/>
  <c r="AG599" i="3"/>
  <c r="AB668" i="3"/>
  <c r="W599" i="3"/>
  <c r="AB600" i="3"/>
  <c r="S668" i="3"/>
  <c r="AQ600" i="3"/>
  <c r="AG600" i="3"/>
  <c r="AK600" i="3"/>
  <c r="N598" i="3"/>
  <c r="S598" i="3"/>
  <c r="AG598" i="3"/>
  <c r="AA598" i="3"/>
  <c r="V598" i="3"/>
  <c r="AQ598" i="3"/>
  <c r="AI598" i="3"/>
  <c r="AP598" i="3"/>
  <c r="AB598" i="3"/>
  <c r="X747" i="3"/>
  <c r="S747" i="3"/>
  <c r="Q747" i="3"/>
  <c r="AH747" i="3"/>
  <c r="W747" i="3"/>
  <c r="AD598" i="3"/>
  <c r="AJ598" i="3"/>
  <c r="R598" i="3"/>
  <c r="AL598" i="3"/>
  <c r="Y598" i="3"/>
  <c r="AM598" i="3"/>
  <c r="Z747" i="3"/>
  <c r="AJ747" i="3"/>
  <c r="V747" i="3"/>
  <c r="P747" i="3"/>
  <c r="AI747" i="3"/>
  <c r="AD747" i="3"/>
  <c r="O747" i="3"/>
  <c r="T747" i="3"/>
  <c r="AF387" i="3"/>
  <c r="P390" i="3"/>
  <c r="AG391" i="3"/>
  <c r="AJ403" i="3"/>
  <c r="AJ390" i="3" s="1"/>
  <c r="AC419" i="3"/>
  <c r="AA403" i="3"/>
  <c r="AA390" i="3" s="1"/>
  <c r="AA401" i="3"/>
  <c r="AA388" i="3" s="1"/>
  <c r="AI391" i="3"/>
  <c r="S419" i="3"/>
  <c r="AD419" i="3"/>
  <c r="AQ403" i="3"/>
  <c r="AQ390" i="3" s="1"/>
  <c r="AA419" i="3"/>
  <c r="R390" i="3"/>
  <c r="S404" i="3"/>
  <c r="S391" i="3" s="1"/>
  <c r="U404" i="3"/>
  <c r="Z401" i="3"/>
  <c r="Z388" i="3" s="1"/>
  <c r="X404" i="3"/>
  <c r="X391" i="3" s="1"/>
  <c r="AP404" i="3"/>
  <c r="AP391" i="3" s="1"/>
  <c r="R419" i="3"/>
  <c r="M403" i="3"/>
  <c r="M390" i="3" s="1"/>
  <c r="V403" i="3"/>
  <c r="V390" i="3" s="1"/>
  <c r="O419" i="3"/>
  <c r="AN401" i="3"/>
  <c r="AN388" i="3" s="1"/>
  <c r="M598" i="3"/>
  <c r="O598" i="3"/>
  <c r="AH598" i="3"/>
  <c r="U598" i="3"/>
  <c r="AE598" i="3"/>
  <c r="AO598" i="3"/>
  <c r="AN598" i="3"/>
  <c r="U747" i="3"/>
  <c r="R747" i="3"/>
  <c r="AF747" i="3"/>
  <c r="U523" i="3"/>
  <c r="N523" i="3"/>
  <c r="AC598" i="3"/>
  <c r="P598" i="3"/>
  <c r="Q598" i="3"/>
  <c r="X598" i="3"/>
  <c r="AK598" i="3"/>
  <c r="L598" i="3"/>
  <c r="Z598" i="3"/>
  <c r="T598" i="3"/>
  <c r="AF598" i="3"/>
  <c r="W598" i="3"/>
  <c r="AM747" i="3"/>
  <c r="AA747" i="3"/>
  <c r="AQ747" i="3"/>
  <c r="N747" i="3"/>
  <c r="AC747" i="3"/>
  <c r="AP747" i="3"/>
  <c r="AE747" i="3"/>
  <c r="AL747" i="3"/>
  <c r="AB747" i="3"/>
  <c r="AP668" i="3"/>
  <c r="AM387" i="3"/>
  <c r="AA205" i="3"/>
  <c r="AM298" i="3"/>
  <c r="AG293" i="3"/>
  <c r="P296" i="3"/>
  <c r="AM294" i="3"/>
  <c r="AP294" i="3"/>
  <c r="AH292" i="3"/>
  <c r="X294" i="3"/>
  <c r="AI296" i="3"/>
  <c r="V297" i="3"/>
  <c r="AF419" i="3"/>
  <c r="M419" i="3"/>
  <c r="AO471" i="3"/>
  <c r="AO390" i="3"/>
  <c r="AF668" i="3"/>
  <c r="AJ294" i="3"/>
  <c r="AG296" i="3"/>
  <c r="AL292" i="3"/>
  <c r="AK294" i="3"/>
  <c r="W297" i="3"/>
  <c r="S293" i="3"/>
  <c r="AE296" i="3"/>
  <c r="N296" i="3"/>
  <c r="V292" i="3"/>
  <c r="AO419" i="3"/>
  <c r="AN419" i="3"/>
  <c r="V419" i="3"/>
  <c r="T471" i="3"/>
  <c r="R400" i="3"/>
  <c r="R387" i="3" s="1"/>
  <c r="Q471" i="3"/>
  <c r="P391" i="3"/>
  <c r="Y390" i="3"/>
  <c r="AQ388" i="3"/>
  <c r="L668" i="3"/>
  <c r="AD298" i="3"/>
  <c r="AE292" i="3"/>
  <c r="U293" i="3"/>
  <c r="AN296" i="3"/>
  <c r="AL295" i="3"/>
  <c r="N292" i="3"/>
  <c r="Z293" i="3"/>
  <c r="N294" i="3"/>
  <c r="Q298" i="3"/>
  <c r="AK297" i="3"/>
  <c r="Q628" i="3"/>
  <c r="Z628" i="3"/>
  <c r="L404" i="3"/>
  <c r="L391" i="3" s="1"/>
  <c r="T628" i="3"/>
  <c r="L628" i="3"/>
  <c r="N628" i="3"/>
  <c r="AQ628" i="3"/>
  <c r="Y628" i="3"/>
  <c r="L387" i="3"/>
  <c r="AD628" i="3"/>
  <c r="P628" i="3"/>
  <c r="U628" i="3"/>
  <c r="AH628" i="3"/>
  <c r="AN628" i="3"/>
  <c r="AP628" i="3"/>
  <c r="AO628" i="3"/>
  <c r="M628" i="3"/>
  <c r="R628" i="3"/>
  <c r="AI628" i="3"/>
  <c r="AM628" i="3"/>
  <c r="M668" i="3"/>
  <c r="AF628" i="3"/>
  <c r="AG628" i="3"/>
  <c r="AE628" i="3"/>
  <c r="AJ628" i="3"/>
  <c r="AK628" i="3"/>
  <c r="S628" i="3"/>
  <c r="AL628" i="3"/>
  <c r="AA628" i="3"/>
  <c r="W628" i="3"/>
  <c r="N668" i="3"/>
  <c r="X628" i="3"/>
  <c r="AB628" i="3"/>
  <c r="AC628" i="3"/>
  <c r="O628" i="3"/>
  <c r="V628" i="3"/>
  <c r="L292" i="3"/>
  <c r="AO266" i="3"/>
  <c r="AO292" i="3"/>
  <c r="AM266" i="3"/>
  <c r="AM292" i="3"/>
  <c r="AD266" i="3"/>
  <c r="AD292" i="3"/>
  <c r="X266" i="3"/>
  <c r="X292" i="3"/>
  <c r="AC266" i="3"/>
  <c r="AC292" i="3"/>
  <c r="L268" i="3"/>
  <c r="L294" i="3"/>
  <c r="D294" i="3" s="1"/>
  <c r="AD297" i="3"/>
  <c r="AI294" i="3"/>
  <c r="R506" i="3"/>
  <c r="R510" i="3" s="1"/>
  <c r="AM508" i="3"/>
  <c r="AM510" i="3" s="1"/>
  <c r="AO504" i="3"/>
  <c r="AO510" i="3" s="1"/>
  <c r="AH504" i="3"/>
  <c r="AH510" i="3" s="1"/>
  <c r="AB506" i="3"/>
  <c r="AB510" i="3" s="1"/>
  <c r="AF294" i="3"/>
  <c r="S297" i="3"/>
  <c r="M297" i="3"/>
  <c r="AI266" i="3"/>
  <c r="AI292" i="3"/>
  <c r="AG266" i="3"/>
  <c r="AG292" i="3"/>
  <c r="U266" i="3"/>
  <c r="U292" i="3"/>
  <c r="AN294" i="3"/>
  <c r="Z292" i="3"/>
  <c r="AQ266" i="3"/>
  <c r="AQ292" i="3"/>
  <c r="AF266" i="3"/>
  <c r="AF292" i="3"/>
  <c r="P292" i="3"/>
  <c r="AO294" i="3"/>
  <c r="AH297" i="3"/>
  <c r="AO387" i="3"/>
  <c r="AL506" i="3"/>
  <c r="AL510" i="3" s="1"/>
  <c r="W506" i="3"/>
  <c r="W510" i="3" s="1"/>
  <c r="AJ508" i="3"/>
  <c r="S503" i="3"/>
  <c r="S386" i="3" s="1"/>
  <c r="Y506" i="3"/>
  <c r="Y510" i="3" s="1"/>
  <c r="Z296" i="3"/>
  <c r="AQ294" i="3"/>
  <c r="AA296" i="3"/>
  <c r="AH294" i="3"/>
  <c r="V294" i="3"/>
  <c r="AI297" i="3"/>
  <c r="AP297" i="3"/>
  <c r="O266" i="3"/>
  <c r="O292" i="3"/>
  <c r="W266" i="3"/>
  <c r="W292" i="3"/>
  <c r="AA266" i="3"/>
  <c r="AA292" i="3"/>
  <c r="AN266" i="3"/>
  <c r="AN292" i="3"/>
  <c r="AJ292" i="3"/>
  <c r="M294" i="3"/>
  <c r="Q506" i="3"/>
  <c r="Q510" i="3" s="1"/>
  <c r="AA297" i="3"/>
  <c r="AF297" i="3"/>
  <c r="P297" i="3"/>
  <c r="AJ295" i="3"/>
  <c r="AC294" i="3"/>
  <c r="T296" i="3"/>
  <c r="S266" i="3"/>
  <c r="S292" i="3"/>
  <c r="R266" i="3"/>
  <c r="R292" i="3"/>
  <c r="AK292" i="3"/>
  <c r="AC297" i="3"/>
  <c r="Q294" i="3"/>
  <c r="AH266" i="3"/>
  <c r="AQ268" i="3"/>
  <c r="Y419" i="3"/>
  <c r="AI419" i="3"/>
  <c r="Z471" i="3"/>
  <c r="U471" i="3"/>
  <c r="AM471" i="3"/>
  <c r="R471" i="3"/>
  <c r="Q390" i="3"/>
  <c r="AD391" i="3"/>
  <c r="P405" i="3"/>
  <c r="P392" i="3" s="1"/>
  <c r="X387" i="3"/>
  <c r="AD390" i="3"/>
  <c r="U391" i="3"/>
  <c r="AC390" i="3"/>
  <c r="AM404" i="3"/>
  <c r="AB390" i="3"/>
  <c r="P387" i="3"/>
  <c r="AK387" i="3"/>
  <c r="AN387" i="3"/>
  <c r="AN510" i="3"/>
  <c r="AQ510" i="3"/>
  <c r="AL205" i="3"/>
  <c r="AL266" i="3"/>
  <c r="V471" i="3"/>
  <c r="AF471" i="3"/>
  <c r="AB471" i="3"/>
  <c r="N471" i="3"/>
  <c r="AA471" i="3"/>
  <c r="Y400" i="3"/>
  <c r="Y387" i="3" s="1"/>
  <c r="AG390" i="3"/>
  <c r="P401" i="3"/>
  <c r="P388" i="3" s="1"/>
  <c r="AQ391" i="3"/>
  <c r="AD387" i="3"/>
  <c r="Q387" i="3"/>
  <c r="T510" i="3"/>
  <c r="AP205" i="3"/>
  <c r="AE266" i="3"/>
  <c r="U351" i="3"/>
  <c r="AQ419" i="3"/>
  <c r="AJ419" i="3"/>
  <c r="S471" i="3"/>
  <c r="Q405" i="3"/>
  <c r="Q392" i="3" s="1"/>
  <c r="W401" i="3"/>
  <c r="W388" i="3" s="1"/>
  <c r="M391" i="3"/>
  <c r="AE391" i="3"/>
  <c r="T391" i="3"/>
  <c r="AL400" i="3"/>
  <c r="AL387" i="3" s="1"/>
  <c r="AP387" i="3"/>
  <c r="AA510" i="3"/>
  <c r="AG510" i="3"/>
  <c r="M510" i="3"/>
  <c r="U510" i="3"/>
  <c r="X272" i="3"/>
  <c r="AM272" i="3"/>
  <c r="AK267" i="3"/>
  <c r="AF267" i="3"/>
  <c r="AF270" i="3"/>
  <c r="AF272" i="3"/>
  <c r="U272" i="3"/>
  <c r="AP267" i="3"/>
  <c r="AG267" i="3"/>
  <c r="AG273" i="3" s="1"/>
  <c r="P270" i="3"/>
  <c r="AM268" i="3"/>
  <c r="AC272" i="3"/>
  <c r="N272" i="3"/>
  <c r="AQ267" i="3"/>
  <c r="X270" i="3"/>
  <c r="Y270" i="3"/>
  <c r="R268" i="3"/>
  <c r="AP268" i="3"/>
  <c r="T272" i="3"/>
  <c r="Z272" i="3"/>
  <c r="P267" i="3"/>
  <c r="O267" i="3"/>
  <c r="AJ270" i="3"/>
  <c r="AA269" i="3"/>
  <c r="X268" i="3"/>
  <c r="U268" i="3"/>
  <c r="AF269" i="3"/>
  <c r="AD269" i="3"/>
  <c r="AI270" i="3"/>
  <c r="O271" i="3"/>
  <c r="AM271" i="3"/>
  <c r="N271" i="3"/>
  <c r="AL268" i="3"/>
  <c r="AP270" i="3"/>
  <c r="V271" i="3"/>
  <c r="AE269" i="3"/>
  <c r="M269" i="3"/>
  <c r="W270" i="3"/>
  <c r="AC269" i="3"/>
  <c r="L510" i="3"/>
  <c r="AJ268" i="3"/>
  <c r="P272" i="3"/>
  <c r="AP272" i="3"/>
  <c r="V267" i="3"/>
  <c r="AM267" i="3"/>
  <c r="AD270" i="3"/>
  <c r="M272" i="3"/>
  <c r="AA272" i="3"/>
  <c r="W267" i="3"/>
  <c r="AJ267" i="3"/>
  <c r="AG270" i="3"/>
  <c r="AB268" i="3"/>
  <c r="AI272" i="3"/>
  <c r="O272" i="3"/>
  <c r="X267" i="3"/>
  <c r="R267" i="3"/>
  <c r="M270" i="3"/>
  <c r="AB270" i="3"/>
  <c r="O268" i="3"/>
  <c r="W268" i="3"/>
  <c r="R272" i="3"/>
  <c r="Y272" i="3"/>
  <c r="AL267" i="3"/>
  <c r="AD267" i="3"/>
  <c r="R270" i="3"/>
  <c r="AK268" i="3"/>
  <c r="S269" i="3"/>
  <c r="AI269" i="3"/>
  <c r="U271" i="3"/>
  <c r="W271" i="3"/>
  <c r="AM270" i="3"/>
  <c r="S267" i="3"/>
  <c r="AL271" i="3"/>
  <c r="AE270" i="3"/>
  <c r="AN269" i="3"/>
  <c r="AG269" i="3"/>
  <c r="V269" i="3"/>
  <c r="L270" i="3"/>
  <c r="AB271" i="3"/>
  <c r="L386" i="3"/>
  <c r="P510" i="3"/>
  <c r="AF510" i="3"/>
  <c r="AC510" i="3"/>
  <c r="Z268" i="3"/>
  <c r="AH272" i="3"/>
  <c r="AD272" i="3"/>
  <c r="AN267" i="3"/>
  <c r="AE267" i="3"/>
  <c r="D295" i="3"/>
  <c r="D309" i="3"/>
  <c r="S272" i="3"/>
  <c r="AO272" i="3"/>
  <c r="U267" i="3"/>
  <c r="AN270" i="3"/>
  <c r="AL269" i="3"/>
  <c r="L272" i="3"/>
  <c r="D297" i="3"/>
  <c r="D311" i="3"/>
  <c r="AL272" i="3"/>
  <c r="Z267" i="3"/>
  <c r="N267" i="3"/>
  <c r="U270" i="3"/>
  <c r="Q269" i="3"/>
  <c r="N268" i="3"/>
  <c r="AE268" i="3"/>
  <c r="Q272" i="3"/>
  <c r="AE272" i="3"/>
  <c r="AB267" i="3"/>
  <c r="AQ270" i="3"/>
  <c r="V270" i="3"/>
  <c r="AG268" i="3"/>
  <c r="R269" i="3"/>
  <c r="N269" i="3"/>
  <c r="AK269" i="3"/>
  <c r="AJ271" i="3"/>
  <c r="AO271" i="3"/>
  <c r="AK271" i="3"/>
  <c r="W269" i="3"/>
  <c r="AO269" i="3"/>
  <c r="M267" i="3"/>
  <c r="AN271" i="3"/>
  <c r="T269" i="3"/>
  <c r="S270" i="3"/>
  <c r="X269" i="3"/>
  <c r="AA268" i="3"/>
  <c r="U269" i="3"/>
  <c r="AD510" i="3"/>
  <c r="X510" i="3"/>
  <c r="AQ272" i="3"/>
  <c r="AG272" i="3"/>
  <c r="T267" i="3"/>
  <c r="D306" i="3"/>
  <c r="AH270" i="3"/>
  <c r="AB272" i="3"/>
  <c r="V272" i="3"/>
  <c r="AO267" i="3"/>
  <c r="AH267" i="3"/>
  <c r="AK270" i="3"/>
  <c r="AD268" i="3"/>
  <c r="AJ272" i="3"/>
  <c r="AK272" i="3"/>
  <c r="Y267" i="3"/>
  <c r="Q267" i="3"/>
  <c r="Q270" i="3"/>
  <c r="AQ269" i="3"/>
  <c r="T268" i="3"/>
  <c r="AN272" i="3"/>
  <c r="W272" i="3"/>
  <c r="AC267" i="3"/>
  <c r="AA267" i="3"/>
  <c r="AL270" i="3"/>
  <c r="AC270" i="3"/>
  <c r="Y268" i="3"/>
  <c r="O269" i="3"/>
  <c r="Y269" i="3"/>
  <c r="AO270" i="3"/>
  <c r="Q271" i="3"/>
  <c r="AE271" i="3"/>
  <c r="AG271" i="3"/>
  <c r="Z269" i="3"/>
  <c r="AB269" i="3"/>
  <c r="AI267" i="3"/>
  <c r="R271" i="3"/>
  <c r="AH269" i="3"/>
  <c r="Y271" i="3"/>
  <c r="AM269" i="3"/>
  <c r="O270" i="3"/>
  <c r="P269" i="3"/>
  <c r="D293" i="3"/>
  <c r="D307" i="3"/>
  <c r="AE510" i="3"/>
  <c r="L267" i="3"/>
  <c r="G263" i="3" s="1"/>
  <c r="Z510" i="3"/>
  <c r="AK510" i="3"/>
  <c r="Y523" i="3"/>
  <c r="V510" i="3"/>
  <c r="AP510" i="3"/>
  <c r="O510" i="3"/>
  <c r="AI510" i="3"/>
  <c r="Z271" i="3"/>
  <c r="AL405" i="3"/>
  <c r="AL392" i="3" s="1"/>
  <c r="T405" i="3"/>
  <c r="T392" i="3" s="1"/>
  <c r="AO405" i="3"/>
  <c r="AO392" i="3" s="1"/>
  <c r="AE405" i="3"/>
  <c r="AE392" i="3" s="1"/>
  <c r="M405" i="3"/>
  <c r="M392" i="3" s="1"/>
  <c r="V405" i="3"/>
  <c r="V392" i="3" s="1"/>
  <c r="O400" i="3"/>
  <c r="O387" i="3" s="1"/>
  <c r="Q402" i="3"/>
  <c r="Q389" i="3" s="1"/>
  <c r="AL402" i="3"/>
  <c r="AL389" i="3" s="1"/>
  <c r="AJ402" i="3"/>
  <c r="AJ389" i="3" s="1"/>
  <c r="AO402" i="3"/>
  <c r="AO389" i="3" s="1"/>
  <c r="L389" i="3"/>
  <c r="R402" i="3"/>
  <c r="R389" i="3" s="1"/>
  <c r="M400" i="3"/>
  <c r="M387" i="3" s="1"/>
  <c r="O401" i="3"/>
  <c r="O388" i="3" s="1"/>
  <c r="AG523" i="3"/>
  <c r="AN523" i="3"/>
  <c r="Q523" i="3"/>
  <c r="AL523" i="3"/>
  <c r="T523" i="3"/>
  <c r="Z403" i="3"/>
  <c r="Z390" i="3" s="1"/>
  <c r="AQ399" i="3"/>
  <c r="AQ386" i="3" s="1"/>
  <c r="AB523" i="3"/>
  <c r="AD523" i="3"/>
  <c r="W404" i="3"/>
  <c r="W391" i="3" s="1"/>
  <c r="N403" i="3"/>
  <c r="N390" i="3" s="1"/>
  <c r="T399" i="3"/>
  <c r="T386" i="3" s="1"/>
  <c r="L523" i="3"/>
  <c r="AI399" i="3"/>
  <c r="AI386" i="3" s="1"/>
  <c r="AF399" i="3"/>
  <c r="AF386" i="3" s="1"/>
  <c r="AJ405" i="3"/>
  <c r="AJ392" i="3" s="1"/>
  <c r="AI405" i="3"/>
  <c r="AI392" i="3" s="1"/>
  <c r="AP405" i="3"/>
  <c r="AP392" i="3" s="1"/>
  <c r="AP393" i="3" s="1"/>
  <c r="AC405" i="3"/>
  <c r="AC392" i="3" s="1"/>
  <c r="AM405" i="3"/>
  <c r="AM392" i="3" s="1"/>
  <c r="AG402" i="3"/>
  <c r="AG389" i="3" s="1"/>
  <c r="AD402" i="3"/>
  <c r="AD389" i="3" s="1"/>
  <c r="AD393" i="3" s="1"/>
  <c r="U402" i="3"/>
  <c r="U389" i="3" s="1"/>
  <c r="X402" i="3"/>
  <c r="X389" i="3" s="1"/>
  <c r="AP402" i="3"/>
  <c r="AP389" i="3" s="1"/>
  <c r="AB402" i="3"/>
  <c r="AB389" i="3" s="1"/>
  <c r="S402" i="3"/>
  <c r="S389" i="3" s="1"/>
  <c r="Z404" i="3"/>
  <c r="Z391" i="3" s="1"/>
  <c r="W400" i="3"/>
  <c r="W387" i="3" s="1"/>
  <c r="N402" i="3"/>
  <c r="N389" i="3" s="1"/>
  <c r="W402" i="3"/>
  <c r="AI523" i="3"/>
  <c r="AE523" i="3"/>
  <c r="O523" i="3"/>
  <c r="W523" i="3"/>
  <c r="V523" i="3"/>
  <c r="X523" i="3"/>
  <c r="O403" i="3"/>
  <c r="O390" i="3" s="1"/>
  <c r="W399" i="3"/>
  <c r="W386" i="3" s="1"/>
  <c r="AN405" i="3"/>
  <c r="AN392" i="3" s="1"/>
  <c r="AQ405" i="3"/>
  <c r="AQ392" i="3" s="1"/>
  <c r="L405" i="3"/>
  <c r="L392" i="3" s="1"/>
  <c r="R405" i="3"/>
  <c r="R392" i="3" s="1"/>
  <c r="P402" i="3"/>
  <c r="P389" i="3" s="1"/>
  <c r="Z402" i="3"/>
  <c r="Z389" i="3" s="1"/>
  <c r="AK402" i="3"/>
  <c r="AK389" i="3" s="1"/>
  <c r="AN402" i="3"/>
  <c r="AN389" i="3" s="1"/>
  <c r="AQ402" i="3"/>
  <c r="AQ389" i="3" s="1"/>
  <c r="M402" i="3"/>
  <c r="M389" i="3" s="1"/>
  <c r="AM402" i="3"/>
  <c r="AM389" i="3" s="1"/>
  <c r="O402" i="3"/>
  <c r="O389" i="3" s="1"/>
  <c r="Z400" i="3"/>
  <c r="Z387" i="3" s="1"/>
  <c r="AO523" i="3"/>
  <c r="AJ523" i="3"/>
  <c r="M523" i="3"/>
  <c r="P523" i="3"/>
  <c r="R523" i="3"/>
  <c r="X399" i="3"/>
  <c r="X386" i="3" s="1"/>
  <c r="AA523" i="3"/>
  <c r="AF523" i="3"/>
  <c r="V402" i="3"/>
  <c r="V389" i="3" s="1"/>
  <c r="AH404" i="3"/>
  <c r="AH391" i="3" s="1"/>
  <c r="AK405" i="3"/>
  <c r="AK392" i="3" s="1"/>
  <c r="O405" i="3"/>
  <c r="O392" i="3" s="1"/>
  <c r="Y405" i="3"/>
  <c r="Y392" i="3" s="1"/>
  <c r="W405" i="3"/>
  <c r="W392" i="3" s="1"/>
  <c r="AB405" i="3"/>
  <c r="AB392" i="3" s="1"/>
  <c r="S405" i="3"/>
  <c r="S392" i="3" s="1"/>
  <c r="AF402" i="3"/>
  <c r="AF389" i="3" s="1"/>
  <c r="AA402" i="3"/>
  <c r="AA389" i="3" s="1"/>
  <c r="T402" i="3"/>
  <c r="T389" i="3" s="1"/>
  <c r="Y402" i="3"/>
  <c r="Y389" i="3" s="1"/>
  <c r="AE402" i="3"/>
  <c r="AE389" i="3" s="1"/>
  <c r="AC402" i="3"/>
  <c r="AC389" i="3" s="1"/>
  <c r="N404" i="3"/>
  <c r="N391" i="3" s="1"/>
  <c r="O404" i="3"/>
  <c r="O391" i="3" s="1"/>
  <c r="Z523" i="3"/>
  <c r="AM523" i="3"/>
  <c r="V404" i="3"/>
  <c r="V391" i="3" s="1"/>
  <c r="AK523" i="3"/>
  <c r="AH523" i="3"/>
  <c r="S523" i="3"/>
  <c r="AQ523" i="3"/>
  <c r="AP523" i="3"/>
  <c r="AC523" i="3"/>
  <c r="AI402" i="3"/>
  <c r="AI389" i="3" s="1"/>
  <c r="L471" i="3"/>
  <c r="N312" i="3"/>
  <c r="Y312" i="3"/>
  <c r="AP406" i="3"/>
  <c r="P268" i="3"/>
  <c r="AP266" i="3"/>
  <c r="N270" i="3"/>
  <c r="T419" i="3"/>
  <c r="AG419" i="3"/>
  <c r="AH419" i="3"/>
  <c r="AB419" i="3"/>
  <c r="AL419" i="3"/>
  <c r="P419" i="3"/>
  <c r="Z419" i="3"/>
  <c r="AM419" i="3"/>
  <c r="AP419" i="3"/>
  <c r="AE419" i="3"/>
  <c r="AA406" i="3"/>
  <c r="V266" i="3"/>
  <c r="AE406" i="3"/>
  <c r="V406" i="3"/>
  <c r="AL151" i="3"/>
  <c r="L419" i="3"/>
  <c r="AG393" i="3"/>
  <c r="M266" i="3"/>
  <c r="AB266" i="3"/>
  <c r="Q266" i="3"/>
  <c r="T266" i="3"/>
  <c r="AK266" i="3"/>
  <c r="M268" i="3"/>
  <c r="L266" i="3"/>
  <c r="AC271" i="3"/>
  <c r="Q268" i="3"/>
  <c r="AN268" i="3"/>
  <c r="Z266" i="3"/>
  <c r="Z273" i="3" s="1"/>
  <c r="AD271" i="3"/>
  <c r="AI268" i="3"/>
  <c r="AJ266" i="3"/>
  <c r="P266" i="3"/>
  <c r="P273" i="3" s="1"/>
  <c r="AO268" i="3"/>
  <c r="AH271" i="3"/>
  <c r="AA273" i="3"/>
  <c r="Y266" i="3"/>
  <c r="N266" i="3"/>
  <c r="AP151" i="3"/>
  <c r="AI151" i="3"/>
  <c r="U205" i="3"/>
  <c r="AK205" i="3"/>
  <c r="X151" i="3"/>
  <c r="AO312" i="3"/>
  <c r="AK151" i="3"/>
  <c r="O312" i="3"/>
  <c r="W312" i="3"/>
  <c r="AC151" i="3"/>
  <c r="P151" i="3"/>
  <c r="AD151" i="3"/>
  <c r="Z151" i="3"/>
  <c r="T151" i="3"/>
  <c r="V151" i="3"/>
  <c r="L205" i="3"/>
  <c r="M205" i="3"/>
  <c r="P205" i="3"/>
  <c r="AC205" i="3"/>
  <c r="AF205" i="3"/>
  <c r="N205" i="3"/>
  <c r="Q312" i="3"/>
  <c r="AP351" i="3"/>
  <c r="AN151" i="3"/>
  <c r="AB151" i="3"/>
  <c r="AJ151" i="3"/>
  <c r="AM151" i="3"/>
  <c r="AG151" i="3"/>
  <c r="N151" i="3"/>
  <c r="Z205" i="3"/>
  <c r="AM312" i="3"/>
  <c r="AD312" i="3"/>
  <c r="X312" i="3"/>
  <c r="AC312" i="3"/>
  <c r="Z351" i="3"/>
  <c r="L151" i="3"/>
  <c r="Z312" i="3"/>
  <c r="Q351" i="3"/>
  <c r="T351" i="3"/>
  <c r="M351" i="3"/>
  <c r="AQ312" i="3"/>
  <c r="AF312" i="3"/>
  <c r="W351" i="3"/>
  <c r="AQ351" i="3"/>
  <c r="AB351" i="3"/>
  <c r="S151" i="3"/>
  <c r="AO151" i="3"/>
  <c r="AE151" i="3"/>
  <c r="Q151" i="3"/>
  <c r="T205" i="3"/>
  <c r="AH151" i="3"/>
  <c r="T312" i="3"/>
  <c r="AI312" i="3"/>
  <c r="AG312" i="3"/>
  <c r="AH312" i="3"/>
  <c r="U312" i="3"/>
  <c r="W205" i="3"/>
  <c r="X351" i="3"/>
  <c r="AJ351" i="3"/>
  <c r="AA351" i="3"/>
  <c r="AG351" i="3"/>
  <c r="V312" i="3"/>
  <c r="P351" i="3"/>
  <c r="AO351" i="3"/>
  <c r="L351" i="3"/>
  <c r="AJ312" i="3"/>
  <c r="P312" i="3"/>
  <c r="AQ151" i="3"/>
  <c r="U151" i="3"/>
  <c r="AF151" i="3"/>
  <c r="O151" i="3"/>
  <c r="Y151" i="3"/>
  <c r="AA312" i="3"/>
  <c r="AN312" i="3"/>
  <c r="AL312" i="3"/>
  <c r="AP312" i="3"/>
  <c r="AK351" i="3"/>
  <c r="AB312" i="3"/>
  <c r="AI351" i="3"/>
  <c r="S351" i="3"/>
  <c r="R351" i="3"/>
  <c r="AK312" i="3"/>
  <c r="AN351" i="3"/>
  <c r="Y351" i="3"/>
  <c r="AF351" i="3"/>
  <c r="AD351" i="3"/>
  <c r="AA151" i="3"/>
  <c r="W151" i="3"/>
  <c r="R151" i="3"/>
  <c r="AE312" i="3"/>
  <c r="S312" i="3"/>
  <c r="M312" i="3"/>
  <c r="R312" i="3"/>
  <c r="O351" i="3"/>
  <c r="N351" i="3"/>
  <c r="AC351" i="3"/>
  <c r="AM351" i="3"/>
  <c r="AL351" i="3"/>
  <c r="V351" i="3"/>
  <c r="AH351" i="3"/>
  <c r="L312" i="3"/>
  <c r="V205" i="3"/>
  <c r="AJ205" i="3"/>
  <c r="AD205" i="3"/>
  <c r="AB205" i="3"/>
  <c r="AE205" i="3"/>
  <c r="AI205" i="3"/>
  <c r="AN205" i="3"/>
  <c r="Q205" i="3"/>
  <c r="AG205" i="3"/>
  <c r="AQ205" i="3"/>
  <c r="Y205" i="3"/>
  <c r="AM205" i="3"/>
  <c r="AN58" i="3"/>
  <c r="AH205" i="3"/>
  <c r="AO205" i="3"/>
  <c r="X205" i="3"/>
  <c r="S58" i="3"/>
  <c r="O205" i="3"/>
  <c r="S205" i="3"/>
  <c r="W58" i="3"/>
  <c r="M58" i="3"/>
  <c r="Z58" i="3"/>
  <c r="AA58" i="3"/>
  <c r="X58" i="3"/>
  <c r="AB58" i="3"/>
  <c r="Q58" i="3"/>
  <c r="AM58" i="3"/>
  <c r="AF58" i="3"/>
  <c r="AL58" i="3"/>
  <c r="T58" i="3"/>
  <c r="AK58" i="3"/>
  <c r="AJ58" i="3"/>
  <c r="AH58" i="3"/>
  <c r="AD58" i="3"/>
  <c r="V58" i="3"/>
  <c r="AE58" i="3"/>
  <c r="N58" i="3"/>
  <c r="AP58" i="3"/>
  <c r="Y58" i="3"/>
  <c r="AQ58" i="3"/>
  <c r="AO58" i="3"/>
  <c r="R58" i="3"/>
  <c r="P58" i="3"/>
  <c r="AG58" i="3"/>
  <c r="U58" i="3"/>
  <c r="AI58" i="3"/>
  <c r="AC58" i="3"/>
  <c r="O58" i="3"/>
  <c r="D40" i="3"/>
  <c r="D48" i="3" s="1"/>
  <c r="D59" i="3" s="1"/>
  <c r="B43" i="3"/>
  <c r="B51" i="3" s="1"/>
  <c r="B62" i="3" s="1"/>
  <c r="D41" i="3"/>
  <c r="D49" i="3" s="1"/>
  <c r="D60" i="3" s="1"/>
  <c r="D42" i="3"/>
  <c r="D50" i="3" s="1"/>
  <c r="D61" i="3" s="1"/>
  <c r="B42" i="3"/>
  <c r="B50" i="3" s="1"/>
  <c r="B61" i="3" s="1"/>
  <c r="B70" i="3" s="1"/>
  <c r="B41" i="3"/>
  <c r="B49" i="3" s="1"/>
  <c r="D44" i="3"/>
  <c r="D52" i="3" s="1"/>
  <c r="D63" i="3" s="1"/>
  <c r="B39" i="3"/>
  <c r="B47" i="3" s="1"/>
  <c r="B67" i="3" s="1"/>
  <c r="D29" i="3"/>
  <c r="D39" i="3" s="1"/>
  <c r="D47" i="3" s="1"/>
  <c r="D33" i="3"/>
  <c r="D43" i="3" s="1"/>
  <c r="D51" i="3" s="1"/>
  <c r="D62" i="3" s="1"/>
  <c r="B30" i="3"/>
  <c r="B40" i="3" s="1"/>
  <c r="B48" i="3" s="1"/>
  <c r="B59" i="3" s="1"/>
  <c r="B68" i="3" s="1"/>
  <c r="B38" i="3"/>
  <c r="D38" i="3"/>
  <c r="D46" i="3" s="1"/>
  <c r="D57" i="3" s="1"/>
  <c r="B44" i="3"/>
  <c r="B52" i="3" s="1"/>
  <c r="B63" i="3" s="1"/>
  <c r="B72" i="3" s="1"/>
  <c r="F68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I23" i="2"/>
  <c r="N99" i="11" l="1"/>
  <c r="D298" i="3"/>
  <c r="U406" i="3"/>
  <c r="AD99" i="11"/>
  <c r="R99" i="11"/>
  <c r="AA393" i="3"/>
  <c r="AI273" i="3"/>
  <c r="AK273" i="3"/>
  <c r="M406" i="3"/>
  <c r="AB406" i="3"/>
  <c r="Y393" i="3"/>
  <c r="Z393" i="3"/>
  <c r="AQ393" i="3"/>
  <c r="AO393" i="3"/>
  <c r="AM391" i="3"/>
  <c r="N406" i="3"/>
  <c r="W389" i="3"/>
  <c r="W393" i="3" s="1"/>
  <c r="AJ391" i="3"/>
  <c r="AP99" i="11"/>
  <c r="Y99" i="11"/>
  <c r="AE99" i="11"/>
  <c r="AI99" i="11"/>
  <c r="AN99" i="11"/>
  <c r="AF99" i="11"/>
  <c r="V99" i="11"/>
  <c r="AC99" i="11"/>
  <c r="U99" i="11"/>
  <c r="AB99" i="11"/>
  <c r="AA99" i="11"/>
  <c r="X99" i="11"/>
  <c r="S99" i="11"/>
  <c r="W99" i="11"/>
  <c r="P99" i="11"/>
  <c r="AH99" i="11"/>
  <c r="T99" i="11"/>
  <c r="AO99" i="11"/>
  <c r="AQ878" i="4"/>
  <c r="AQ877" i="4" s="1"/>
  <c r="AQ74" i="11"/>
  <c r="AQ99" i="11" s="1"/>
  <c r="AR878" i="4"/>
  <c r="AR877" i="4" s="1"/>
  <c r="AI393" i="3"/>
  <c r="S273" i="3"/>
  <c r="X273" i="3"/>
  <c r="R273" i="3"/>
  <c r="Q393" i="3"/>
  <c r="T273" i="3"/>
  <c r="V273" i="3"/>
  <c r="Y273" i="3"/>
  <c r="AJ273" i="3"/>
  <c r="O596" i="3"/>
  <c r="O602" i="3" s="1"/>
  <c r="O615" i="3"/>
  <c r="AB596" i="3"/>
  <c r="AB602" i="3" s="1"/>
  <c r="AB615" i="3"/>
  <c r="AL596" i="3"/>
  <c r="AL602" i="3" s="1"/>
  <c r="AL615" i="3"/>
  <c r="AK596" i="3"/>
  <c r="AK602" i="3" s="1"/>
  <c r="AK615" i="3"/>
  <c r="AE596" i="3"/>
  <c r="AE602" i="3" s="1"/>
  <c r="AE615" i="3"/>
  <c r="AF596" i="3"/>
  <c r="AF602" i="3" s="1"/>
  <c r="AF615" i="3"/>
  <c r="AD596" i="3"/>
  <c r="AD602" i="3" s="1"/>
  <c r="AD615" i="3"/>
  <c r="N596" i="3"/>
  <c r="N602" i="3" s="1"/>
  <c r="N615" i="3"/>
  <c r="T596" i="3"/>
  <c r="T602" i="3" s="1"/>
  <c r="T615" i="3"/>
  <c r="AA596" i="3"/>
  <c r="AA602" i="3" s="1"/>
  <c r="AA615" i="3"/>
  <c r="AI596" i="3"/>
  <c r="AI602" i="3" s="1"/>
  <c r="AI615" i="3"/>
  <c r="M596" i="3"/>
  <c r="M602" i="3" s="1"/>
  <c r="M615" i="3"/>
  <c r="AP596" i="3"/>
  <c r="AP602" i="3" s="1"/>
  <c r="AP615" i="3"/>
  <c r="AH596" i="3"/>
  <c r="AH602" i="3" s="1"/>
  <c r="AH615" i="3"/>
  <c r="P596" i="3"/>
  <c r="P602" i="3" s="1"/>
  <c r="P615" i="3"/>
  <c r="Z596" i="3"/>
  <c r="Z602" i="3" s="1"/>
  <c r="Z615" i="3"/>
  <c r="V596" i="3"/>
  <c r="V602" i="3" s="1"/>
  <c r="V615" i="3"/>
  <c r="AC596" i="3"/>
  <c r="AC602" i="3" s="1"/>
  <c r="AC615" i="3"/>
  <c r="X596" i="3"/>
  <c r="X602" i="3" s="1"/>
  <c r="X615" i="3"/>
  <c r="S596" i="3"/>
  <c r="S602" i="3" s="1"/>
  <c r="S615" i="3"/>
  <c r="AJ596" i="3"/>
  <c r="AJ602" i="3" s="1"/>
  <c r="AJ615" i="3"/>
  <c r="AG596" i="3"/>
  <c r="AG602" i="3" s="1"/>
  <c r="AG615" i="3"/>
  <c r="AQ596" i="3"/>
  <c r="AQ602" i="3" s="1"/>
  <c r="AQ615" i="3"/>
  <c r="L596" i="3"/>
  <c r="L602" i="3" s="1"/>
  <c r="L615" i="3"/>
  <c r="W596" i="3"/>
  <c r="W602" i="3" s="1"/>
  <c r="W615" i="3"/>
  <c r="AM596" i="3"/>
  <c r="AM602" i="3" s="1"/>
  <c r="AM615" i="3"/>
  <c r="R596" i="3"/>
  <c r="R602" i="3" s="1"/>
  <c r="R615" i="3"/>
  <c r="AO596" i="3"/>
  <c r="AO602" i="3" s="1"/>
  <c r="AO615" i="3"/>
  <c r="AN596" i="3"/>
  <c r="AN602" i="3" s="1"/>
  <c r="AN615" i="3"/>
  <c r="U596" i="3"/>
  <c r="U602" i="3" s="1"/>
  <c r="U615" i="3"/>
  <c r="Y596" i="3"/>
  <c r="Y602" i="3" s="1"/>
  <c r="Y615" i="3"/>
  <c r="Q596" i="3"/>
  <c r="Q602" i="3" s="1"/>
  <c r="Q615" i="3"/>
  <c r="AJ510" i="3"/>
  <c r="W273" i="3"/>
  <c r="U273" i="3"/>
  <c r="AQ273" i="3"/>
  <c r="AM273" i="3"/>
  <c r="AB393" i="3"/>
  <c r="M393" i="3"/>
  <c r="AH273" i="3"/>
  <c r="AH387" i="3"/>
  <c r="AH393" i="3" s="1"/>
  <c r="AE273" i="3"/>
  <c r="AD273" i="3"/>
  <c r="AF273" i="3"/>
  <c r="S510" i="3"/>
  <c r="AJ393" i="3"/>
  <c r="AL393" i="3"/>
  <c r="AL273" i="3"/>
  <c r="R406" i="3"/>
  <c r="AO406" i="3"/>
  <c r="AH406" i="3"/>
  <c r="AE393" i="3"/>
  <c r="X393" i="3"/>
  <c r="AF406" i="3"/>
  <c r="AK406" i="3"/>
  <c r="AD406" i="3"/>
  <c r="AI406" i="3"/>
  <c r="Q406" i="3"/>
  <c r="V393" i="3"/>
  <c r="AF393" i="3"/>
  <c r="AJ406" i="3"/>
  <c r="T406" i="3"/>
  <c r="AC393" i="3"/>
  <c r="AK393" i="3"/>
  <c r="N393" i="3"/>
  <c r="R393" i="3"/>
  <c r="P393" i="3"/>
  <c r="AN393" i="3"/>
  <c r="U393" i="3"/>
  <c r="O393" i="3"/>
  <c r="L393" i="3"/>
  <c r="AN273" i="3"/>
  <c r="AB273" i="3"/>
  <c r="AN406" i="3"/>
  <c r="W406" i="3"/>
  <c r="AL406" i="3"/>
  <c r="T393" i="3"/>
  <c r="AP273" i="3"/>
  <c r="X406" i="3"/>
  <c r="N273" i="3"/>
  <c r="AO273" i="3"/>
  <c r="AC273" i="3"/>
  <c r="P406" i="3"/>
  <c r="O273" i="3"/>
  <c r="S393" i="3"/>
  <c r="U299" i="3"/>
  <c r="AE299" i="3"/>
  <c r="S406" i="3"/>
  <c r="Y406" i="3"/>
  <c r="AQ406" i="3"/>
  <c r="O406" i="3"/>
  <c r="AM393" i="3"/>
  <c r="AC299" i="3"/>
  <c r="Q299" i="3"/>
  <c r="AH299" i="3"/>
  <c r="T299" i="3"/>
  <c r="M299" i="3"/>
  <c r="AB299" i="3"/>
  <c r="Z299" i="3"/>
  <c r="AL299" i="3"/>
  <c r="X299" i="3"/>
  <c r="W299" i="3"/>
  <c r="AM299" i="3"/>
  <c r="P299" i="3"/>
  <c r="AG299" i="3"/>
  <c r="AK299" i="3"/>
  <c r="AN299" i="3"/>
  <c r="AI299" i="3"/>
  <c r="AA299" i="3"/>
  <c r="Y299" i="3"/>
  <c r="AO299" i="3"/>
  <c r="D292" i="3"/>
  <c r="L299" i="3"/>
  <c r="N299" i="3"/>
  <c r="S299" i="3"/>
  <c r="AD299" i="3"/>
  <c r="R299" i="3"/>
  <c r="AJ299" i="3"/>
  <c r="V299" i="3"/>
  <c r="O299" i="3"/>
  <c r="AQ299" i="3"/>
  <c r="AP299" i="3"/>
  <c r="AF299" i="3"/>
  <c r="AC406" i="3"/>
  <c r="Z406" i="3"/>
  <c r="L406" i="3"/>
  <c r="AM406" i="3"/>
  <c r="AG406" i="3"/>
  <c r="M273" i="3"/>
  <c r="Q273" i="3"/>
  <c r="L273" i="3"/>
  <c r="B46" i="3"/>
  <c r="B57" i="3" s="1"/>
  <c r="B66" i="3" s="1"/>
  <c r="B60" i="3"/>
  <c r="B69" i="3" s="1"/>
  <c r="F25" i="2"/>
  <c r="F31" i="2"/>
  <c r="F30" i="2"/>
  <c r="F41" i="2"/>
  <c r="F51" i="2"/>
  <c r="F55" i="2"/>
  <c r="F26" i="2"/>
  <c r="F67" i="2"/>
  <c r="F28" i="2"/>
  <c r="F39" i="2"/>
  <c r="F43" i="2"/>
  <c r="F53" i="2"/>
  <c r="F57" i="2"/>
  <c r="F69" i="2"/>
  <c r="F27" i="2"/>
  <c r="F40" i="2"/>
  <c r="F44" i="2"/>
  <c r="F54" i="2"/>
  <c r="F66" i="2"/>
  <c r="F72" i="2"/>
  <c r="F29" i="2"/>
  <c r="F38" i="2"/>
  <c r="F42" i="2"/>
  <c r="F52" i="2"/>
  <c r="F56" i="2"/>
  <c r="F71" i="2"/>
  <c r="F85" i="2"/>
  <c r="F81" i="2"/>
  <c r="F84" i="2"/>
  <c r="F80" i="2"/>
  <c r="F83" i="2"/>
  <c r="F79" i="2"/>
  <c r="F82" i="2"/>
  <c r="F70" i="2"/>
  <c r="I82" i="2" l="1"/>
  <c r="M82" i="2"/>
  <c r="Q82" i="2"/>
  <c r="U82" i="2"/>
  <c r="Y82" i="2"/>
  <c r="AC82" i="2"/>
  <c r="AG82" i="2"/>
  <c r="AK82" i="2"/>
  <c r="J82" i="2"/>
  <c r="N82" i="2"/>
  <c r="R82" i="2"/>
  <c r="V82" i="2"/>
  <c r="Z82" i="2"/>
  <c r="AD82" i="2"/>
  <c r="AH82" i="2"/>
  <c r="AL82" i="2"/>
  <c r="K82" i="2"/>
  <c r="O82" i="2"/>
  <c r="S82" i="2"/>
  <c r="W82" i="2"/>
  <c r="AA82" i="2"/>
  <c r="AE82" i="2"/>
  <c r="AI82" i="2"/>
  <c r="AM82" i="2"/>
  <c r="P82" i="2"/>
  <c r="AF82" i="2"/>
  <c r="T82" i="2"/>
  <c r="AJ82" i="2"/>
  <c r="AB82" i="2"/>
  <c r="X82" i="2"/>
  <c r="AN82" i="2"/>
  <c r="L82" i="2"/>
  <c r="I84" i="2"/>
  <c r="M84" i="2"/>
  <c r="Q84" i="2"/>
  <c r="U84" i="2"/>
  <c r="Y84" i="2"/>
  <c r="AC84" i="2"/>
  <c r="AG84" i="2"/>
  <c r="AK84" i="2"/>
  <c r="J84" i="2"/>
  <c r="N84" i="2"/>
  <c r="R84" i="2"/>
  <c r="V84" i="2"/>
  <c r="Z84" i="2"/>
  <c r="AD84" i="2"/>
  <c r="AH84" i="2"/>
  <c r="AL84" i="2"/>
  <c r="K84" i="2"/>
  <c r="O84" i="2"/>
  <c r="S84" i="2"/>
  <c r="W84" i="2"/>
  <c r="AA84" i="2"/>
  <c r="AE84" i="2"/>
  <c r="AI84" i="2"/>
  <c r="AM84" i="2"/>
  <c r="P84" i="2"/>
  <c r="AF84" i="2"/>
  <c r="AB84" i="2"/>
  <c r="T84" i="2"/>
  <c r="AJ84" i="2"/>
  <c r="L84" i="2"/>
  <c r="X84" i="2"/>
  <c r="AN84" i="2"/>
  <c r="L56" i="2"/>
  <c r="P56" i="2"/>
  <c r="T56" i="2"/>
  <c r="X56" i="2"/>
  <c r="AB56" i="2"/>
  <c r="AF56" i="2"/>
  <c r="AJ56" i="2"/>
  <c r="AN56" i="2"/>
  <c r="I56" i="2"/>
  <c r="M56" i="2"/>
  <c r="Q56" i="2"/>
  <c r="U56" i="2"/>
  <c r="Y56" i="2"/>
  <c r="AC56" i="2"/>
  <c r="AG56" i="2"/>
  <c r="AK56" i="2"/>
  <c r="J56" i="2"/>
  <c r="N56" i="2"/>
  <c r="R56" i="2"/>
  <c r="V56" i="2"/>
  <c r="Z56" i="2"/>
  <c r="AD56" i="2"/>
  <c r="AH56" i="2"/>
  <c r="AL56" i="2"/>
  <c r="O56" i="2"/>
  <c r="AE56" i="2"/>
  <c r="AA56" i="2"/>
  <c r="S56" i="2"/>
  <c r="AI56" i="2"/>
  <c r="W56" i="2"/>
  <c r="AM56" i="2"/>
  <c r="K56" i="2"/>
  <c r="I29" i="2"/>
  <c r="M29" i="2"/>
  <c r="Q29" i="2"/>
  <c r="U29" i="2"/>
  <c r="Y29" i="2"/>
  <c r="AC29" i="2"/>
  <c r="AG29" i="2"/>
  <c r="AK29" i="2"/>
  <c r="J29" i="2"/>
  <c r="N29" i="2"/>
  <c r="R29" i="2"/>
  <c r="V29" i="2"/>
  <c r="Z29" i="2"/>
  <c r="AD29" i="2"/>
  <c r="AH29" i="2"/>
  <c r="AL29" i="2"/>
  <c r="K29" i="2"/>
  <c r="O29" i="2"/>
  <c r="S29" i="2"/>
  <c r="W29" i="2"/>
  <c r="AA29" i="2"/>
  <c r="AE29" i="2"/>
  <c r="AI29" i="2"/>
  <c r="AM29" i="2"/>
  <c r="P29" i="2"/>
  <c r="AF29" i="2"/>
  <c r="L29" i="2"/>
  <c r="T29" i="2"/>
  <c r="AJ29" i="2"/>
  <c r="AB29" i="2"/>
  <c r="X29" i="2"/>
  <c r="AN29" i="2"/>
  <c r="I27" i="2"/>
  <c r="M27" i="2"/>
  <c r="Q27" i="2"/>
  <c r="U27" i="2"/>
  <c r="Y27" i="2"/>
  <c r="AC27" i="2"/>
  <c r="AG27" i="2"/>
  <c r="AK27" i="2"/>
  <c r="J27" i="2"/>
  <c r="N27" i="2"/>
  <c r="R27" i="2"/>
  <c r="V27" i="2"/>
  <c r="Z27" i="2"/>
  <c r="AD27" i="2"/>
  <c r="AH27" i="2"/>
  <c r="AL27" i="2"/>
  <c r="K27" i="2"/>
  <c r="O27" i="2"/>
  <c r="S27" i="2"/>
  <c r="W27" i="2"/>
  <c r="AA27" i="2"/>
  <c r="AE27" i="2"/>
  <c r="AI27" i="2"/>
  <c r="AM27" i="2"/>
  <c r="P27" i="2"/>
  <c r="AF27" i="2"/>
  <c r="AB27" i="2"/>
  <c r="T27" i="2"/>
  <c r="AJ27" i="2"/>
  <c r="X27" i="2"/>
  <c r="AN27" i="2"/>
  <c r="L27" i="2"/>
  <c r="L53" i="2"/>
  <c r="P53" i="2"/>
  <c r="T53" i="2"/>
  <c r="X53" i="2"/>
  <c r="AB53" i="2"/>
  <c r="AF53" i="2"/>
  <c r="AJ53" i="2"/>
  <c r="AN53" i="2"/>
  <c r="I53" i="2"/>
  <c r="M53" i="2"/>
  <c r="Q53" i="2"/>
  <c r="U53" i="2"/>
  <c r="Y53" i="2"/>
  <c r="AC53" i="2"/>
  <c r="AG53" i="2"/>
  <c r="AK53" i="2"/>
  <c r="J53" i="2"/>
  <c r="N53" i="2"/>
  <c r="R53" i="2"/>
  <c r="V53" i="2"/>
  <c r="Z53" i="2"/>
  <c r="AD53" i="2"/>
  <c r="AH53" i="2"/>
  <c r="AL53" i="2"/>
  <c r="O53" i="2"/>
  <c r="AE53" i="2"/>
  <c r="AA53" i="2"/>
  <c r="S53" i="2"/>
  <c r="AI53" i="2"/>
  <c r="K53" i="2"/>
  <c r="W53" i="2"/>
  <c r="AM53" i="2"/>
  <c r="I41" i="2"/>
  <c r="M41" i="2"/>
  <c r="Q41" i="2"/>
  <c r="U41" i="2"/>
  <c r="Y41" i="2"/>
  <c r="AC41" i="2"/>
  <c r="AG41" i="2"/>
  <c r="AK41" i="2"/>
  <c r="J41" i="2"/>
  <c r="N41" i="2"/>
  <c r="R41" i="2"/>
  <c r="V41" i="2"/>
  <c r="Z41" i="2"/>
  <c r="AD41" i="2"/>
  <c r="AH41" i="2"/>
  <c r="AL41" i="2"/>
  <c r="K41" i="2"/>
  <c r="O41" i="2"/>
  <c r="S41" i="2"/>
  <c r="W41" i="2"/>
  <c r="AA41" i="2"/>
  <c r="AE41" i="2"/>
  <c r="AI41" i="2"/>
  <c r="AM41" i="2"/>
  <c r="P41" i="2"/>
  <c r="AF41" i="2"/>
  <c r="AB41" i="2"/>
  <c r="T41" i="2"/>
  <c r="AJ41" i="2"/>
  <c r="L41" i="2"/>
  <c r="X41" i="2"/>
  <c r="AN41" i="2"/>
  <c r="J79" i="2"/>
  <c r="N79" i="2"/>
  <c r="R79" i="2"/>
  <c r="V79" i="2"/>
  <c r="Z79" i="2"/>
  <c r="AD79" i="2"/>
  <c r="AH79" i="2"/>
  <c r="AL79" i="2"/>
  <c r="O79" i="2"/>
  <c r="W79" i="2"/>
  <c r="AA79" i="2"/>
  <c r="AI79" i="2"/>
  <c r="X79" i="2"/>
  <c r="AJ79" i="2"/>
  <c r="K79" i="2"/>
  <c r="S79" i="2"/>
  <c r="AE79" i="2"/>
  <c r="AM79" i="2"/>
  <c r="AB79" i="2"/>
  <c r="AN79" i="2"/>
  <c r="L79" i="2"/>
  <c r="P79" i="2"/>
  <c r="T79" i="2"/>
  <c r="AF79" i="2"/>
  <c r="Q79" i="2"/>
  <c r="AG79" i="2"/>
  <c r="U79" i="2"/>
  <c r="AK79" i="2"/>
  <c r="Y79" i="2"/>
  <c r="M79" i="2"/>
  <c r="I79" i="2"/>
  <c r="AC79" i="2"/>
  <c r="I81" i="2"/>
  <c r="M81" i="2"/>
  <c r="Q81" i="2"/>
  <c r="U81" i="2"/>
  <c r="Y81" i="2"/>
  <c r="AC81" i="2"/>
  <c r="AG81" i="2"/>
  <c r="AK81" i="2"/>
  <c r="J81" i="2"/>
  <c r="N81" i="2"/>
  <c r="R81" i="2"/>
  <c r="V81" i="2"/>
  <c r="Z81" i="2"/>
  <c r="AD81" i="2"/>
  <c r="AH81" i="2"/>
  <c r="AL81" i="2"/>
  <c r="K81" i="2"/>
  <c r="O81" i="2"/>
  <c r="S81" i="2"/>
  <c r="W81" i="2"/>
  <c r="AA81" i="2"/>
  <c r="AE81" i="2"/>
  <c r="AI81" i="2"/>
  <c r="AM81" i="2"/>
  <c r="P81" i="2"/>
  <c r="AF81" i="2"/>
  <c r="AB81" i="2"/>
  <c r="T81" i="2"/>
  <c r="AJ81" i="2"/>
  <c r="L81" i="2"/>
  <c r="X81" i="2"/>
  <c r="AN81" i="2"/>
  <c r="L52" i="2"/>
  <c r="P52" i="2"/>
  <c r="T52" i="2"/>
  <c r="X52" i="2"/>
  <c r="AB52" i="2"/>
  <c r="AF52" i="2"/>
  <c r="AJ52" i="2"/>
  <c r="AN52" i="2"/>
  <c r="K52" i="2"/>
  <c r="AE52" i="2"/>
  <c r="I52" i="2"/>
  <c r="M52" i="2"/>
  <c r="Q52" i="2"/>
  <c r="U52" i="2"/>
  <c r="Y52" i="2"/>
  <c r="AC52" i="2"/>
  <c r="AG52" i="2"/>
  <c r="AK52" i="2"/>
  <c r="S52" i="2"/>
  <c r="W52" i="2"/>
  <c r="J52" i="2"/>
  <c r="N52" i="2"/>
  <c r="R52" i="2"/>
  <c r="V52" i="2"/>
  <c r="Z52" i="2"/>
  <c r="AD52" i="2"/>
  <c r="AH52" i="2"/>
  <c r="AL52" i="2"/>
  <c r="O52" i="2"/>
  <c r="AA52" i="2"/>
  <c r="AI52" i="2"/>
  <c r="AM52" i="2"/>
  <c r="L54" i="2"/>
  <c r="P54" i="2"/>
  <c r="T54" i="2"/>
  <c r="X54" i="2"/>
  <c r="AB54" i="2"/>
  <c r="AF54" i="2"/>
  <c r="AJ54" i="2"/>
  <c r="AN54" i="2"/>
  <c r="I54" i="2"/>
  <c r="M54" i="2"/>
  <c r="Q54" i="2"/>
  <c r="U54" i="2"/>
  <c r="Y54" i="2"/>
  <c r="AC54" i="2"/>
  <c r="AG54" i="2"/>
  <c r="AK54" i="2"/>
  <c r="J54" i="2"/>
  <c r="N54" i="2"/>
  <c r="R54" i="2"/>
  <c r="V54" i="2"/>
  <c r="Z54" i="2"/>
  <c r="AD54" i="2"/>
  <c r="AH54" i="2"/>
  <c r="AL54" i="2"/>
  <c r="O54" i="2"/>
  <c r="AE54" i="2"/>
  <c r="S54" i="2"/>
  <c r="AI54" i="2"/>
  <c r="W54" i="2"/>
  <c r="AM54" i="2"/>
  <c r="K54" i="2"/>
  <c r="AA54" i="2"/>
  <c r="I43" i="2"/>
  <c r="M43" i="2"/>
  <c r="Q43" i="2"/>
  <c r="U43" i="2"/>
  <c r="Y43" i="2"/>
  <c r="AC43" i="2"/>
  <c r="AG43" i="2"/>
  <c r="AK43" i="2"/>
  <c r="J43" i="2"/>
  <c r="N43" i="2"/>
  <c r="R43" i="2"/>
  <c r="V43" i="2"/>
  <c r="Z43" i="2"/>
  <c r="AD43" i="2"/>
  <c r="AH43" i="2"/>
  <c r="AL43" i="2"/>
  <c r="K43" i="2"/>
  <c r="O43" i="2"/>
  <c r="S43" i="2"/>
  <c r="W43" i="2"/>
  <c r="AA43" i="2"/>
  <c r="AE43" i="2"/>
  <c r="AI43" i="2"/>
  <c r="AM43" i="2"/>
  <c r="P43" i="2"/>
  <c r="AF43" i="2"/>
  <c r="T43" i="2"/>
  <c r="AJ43" i="2"/>
  <c r="AB43" i="2"/>
  <c r="X43" i="2"/>
  <c r="AN43" i="2"/>
  <c r="L43" i="2"/>
  <c r="I26" i="2"/>
  <c r="M26" i="2"/>
  <c r="Q26" i="2"/>
  <c r="Q67" i="2" s="1"/>
  <c r="U26" i="2"/>
  <c r="Y26" i="2"/>
  <c r="AC26" i="2"/>
  <c r="AG26" i="2"/>
  <c r="AG67" i="2" s="1"/>
  <c r="AK26" i="2"/>
  <c r="J26" i="2"/>
  <c r="N26" i="2"/>
  <c r="R26" i="2"/>
  <c r="R67" i="2" s="1"/>
  <c r="V26" i="2"/>
  <c r="Z26" i="2"/>
  <c r="Z67" i="2" s="1"/>
  <c r="AD26" i="2"/>
  <c r="AH26" i="2"/>
  <c r="AL26" i="2"/>
  <c r="AL67" i="2" s="1"/>
  <c r="K26" i="2"/>
  <c r="O26" i="2"/>
  <c r="S26" i="2"/>
  <c r="S67" i="2" s="1"/>
  <c r="W26" i="2"/>
  <c r="AA26" i="2"/>
  <c r="AE26" i="2"/>
  <c r="AI26" i="2"/>
  <c r="AM26" i="2"/>
  <c r="AM67" i="2" s="1"/>
  <c r="P26" i="2"/>
  <c r="AF26" i="2"/>
  <c r="L26" i="2"/>
  <c r="T26" i="2"/>
  <c r="AJ26" i="2"/>
  <c r="AB26" i="2"/>
  <c r="X26" i="2"/>
  <c r="AN26" i="2"/>
  <c r="AN67" i="2" s="1"/>
  <c r="I30" i="2"/>
  <c r="I71" i="2" s="1"/>
  <c r="M30" i="2"/>
  <c r="M71" i="2" s="1"/>
  <c r="Q30" i="2"/>
  <c r="Q71" i="2" s="1"/>
  <c r="U30" i="2"/>
  <c r="U71" i="2" s="1"/>
  <c r="Y30" i="2"/>
  <c r="Y71" i="2" s="1"/>
  <c r="AC30" i="2"/>
  <c r="AC71" i="2" s="1"/>
  <c r="AG30" i="2"/>
  <c r="AG71" i="2" s="1"/>
  <c r="AK30" i="2"/>
  <c r="AK71" i="2" s="1"/>
  <c r="J30" i="2"/>
  <c r="N30" i="2"/>
  <c r="R30" i="2"/>
  <c r="V30" i="2"/>
  <c r="Z30" i="2"/>
  <c r="AD30" i="2"/>
  <c r="AH30" i="2"/>
  <c r="AL30" i="2"/>
  <c r="K30" i="2"/>
  <c r="O30" i="2"/>
  <c r="S30" i="2"/>
  <c r="S71" i="2" s="1"/>
  <c r="W30" i="2"/>
  <c r="W71" i="2" s="1"/>
  <c r="AA30" i="2"/>
  <c r="AE30" i="2"/>
  <c r="AE71" i="2" s="1"/>
  <c r="AI30" i="2"/>
  <c r="AM30" i="2"/>
  <c r="AM71" i="2" s="1"/>
  <c r="P30" i="2"/>
  <c r="AF30" i="2"/>
  <c r="AB30" i="2"/>
  <c r="T30" i="2"/>
  <c r="AJ30" i="2"/>
  <c r="X30" i="2"/>
  <c r="X71" i="2" s="1"/>
  <c r="AN30" i="2"/>
  <c r="L30" i="2"/>
  <c r="I83" i="2"/>
  <c r="M83" i="2"/>
  <c r="Q83" i="2"/>
  <c r="U83" i="2"/>
  <c r="Y83" i="2"/>
  <c r="AC83" i="2"/>
  <c r="AG83" i="2"/>
  <c r="AK83" i="2"/>
  <c r="J83" i="2"/>
  <c r="N83" i="2"/>
  <c r="R83" i="2"/>
  <c r="V83" i="2"/>
  <c r="Z83" i="2"/>
  <c r="AD83" i="2"/>
  <c r="AH83" i="2"/>
  <c r="AL83" i="2"/>
  <c r="K83" i="2"/>
  <c r="O83" i="2"/>
  <c r="S83" i="2"/>
  <c r="W83" i="2"/>
  <c r="AA83" i="2"/>
  <c r="AE83" i="2"/>
  <c r="AI83" i="2"/>
  <c r="AM83" i="2"/>
  <c r="P83" i="2"/>
  <c r="AF83" i="2"/>
  <c r="L83" i="2"/>
  <c r="T83" i="2"/>
  <c r="AJ83" i="2"/>
  <c r="X83" i="2"/>
  <c r="AN83" i="2"/>
  <c r="AB83" i="2"/>
  <c r="I85" i="2"/>
  <c r="M85" i="2"/>
  <c r="Q85" i="2"/>
  <c r="U85" i="2"/>
  <c r="Y85" i="2"/>
  <c r="AC85" i="2"/>
  <c r="AG85" i="2"/>
  <c r="AK85" i="2"/>
  <c r="AL85" i="2"/>
  <c r="J85" i="2"/>
  <c r="N85" i="2"/>
  <c r="R85" i="2"/>
  <c r="V85" i="2"/>
  <c r="Z85" i="2"/>
  <c r="AD85" i="2"/>
  <c r="AH85" i="2"/>
  <c r="K85" i="2"/>
  <c r="O85" i="2"/>
  <c r="S85" i="2"/>
  <c r="W85" i="2"/>
  <c r="AA85" i="2"/>
  <c r="AE85" i="2"/>
  <c r="AI85" i="2"/>
  <c r="AM85" i="2"/>
  <c r="P85" i="2"/>
  <c r="AF85" i="2"/>
  <c r="T85" i="2"/>
  <c r="AJ85" i="2"/>
  <c r="X85" i="2"/>
  <c r="AB85" i="2"/>
  <c r="AN85" i="2"/>
  <c r="L85" i="2"/>
  <c r="I42" i="2"/>
  <c r="M42" i="2"/>
  <c r="Q42" i="2"/>
  <c r="U42" i="2"/>
  <c r="Y42" i="2"/>
  <c r="AC42" i="2"/>
  <c r="AG42" i="2"/>
  <c r="AK42" i="2"/>
  <c r="J42" i="2"/>
  <c r="N42" i="2"/>
  <c r="R42" i="2"/>
  <c r="V42" i="2"/>
  <c r="Z42" i="2"/>
  <c r="AD42" i="2"/>
  <c r="AH42" i="2"/>
  <c r="AL42" i="2"/>
  <c r="K42" i="2"/>
  <c r="O42" i="2"/>
  <c r="S42" i="2"/>
  <c r="W42" i="2"/>
  <c r="AA42" i="2"/>
  <c r="AE42" i="2"/>
  <c r="AI42" i="2"/>
  <c r="AM42" i="2"/>
  <c r="P42" i="2"/>
  <c r="AF42" i="2"/>
  <c r="AB42" i="2"/>
  <c r="T42" i="2"/>
  <c r="AJ42" i="2"/>
  <c r="L42" i="2"/>
  <c r="X42" i="2"/>
  <c r="AN42" i="2"/>
  <c r="I44" i="2"/>
  <c r="M44" i="2"/>
  <c r="Q44" i="2"/>
  <c r="U44" i="2"/>
  <c r="Y44" i="2"/>
  <c r="AC44" i="2"/>
  <c r="AG44" i="2"/>
  <c r="AK44" i="2"/>
  <c r="J44" i="2"/>
  <c r="N44" i="2"/>
  <c r="R44" i="2"/>
  <c r="V44" i="2"/>
  <c r="Z44" i="2"/>
  <c r="AD44" i="2"/>
  <c r="AH44" i="2"/>
  <c r="AL44" i="2"/>
  <c r="K44" i="2"/>
  <c r="O44" i="2"/>
  <c r="S44" i="2"/>
  <c r="W44" i="2"/>
  <c r="AA44" i="2"/>
  <c r="AE44" i="2"/>
  <c r="AI44" i="2"/>
  <c r="AM44" i="2"/>
  <c r="P44" i="2"/>
  <c r="AF44" i="2"/>
  <c r="AB44" i="2"/>
  <c r="T44" i="2"/>
  <c r="AJ44" i="2"/>
  <c r="L44" i="2"/>
  <c r="X44" i="2"/>
  <c r="AN44" i="2"/>
  <c r="I39" i="2"/>
  <c r="M39" i="2"/>
  <c r="Q39" i="2"/>
  <c r="U39" i="2"/>
  <c r="Y39" i="2"/>
  <c r="AC39" i="2"/>
  <c r="AG39" i="2"/>
  <c r="AK39" i="2"/>
  <c r="J39" i="2"/>
  <c r="N39" i="2"/>
  <c r="R39" i="2"/>
  <c r="V39" i="2"/>
  <c r="Z39" i="2"/>
  <c r="AD39" i="2"/>
  <c r="AH39" i="2"/>
  <c r="AL39" i="2"/>
  <c r="K39" i="2"/>
  <c r="O39" i="2"/>
  <c r="S39" i="2"/>
  <c r="W39" i="2"/>
  <c r="AA39" i="2"/>
  <c r="AE39" i="2"/>
  <c r="AI39" i="2"/>
  <c r="AM39" i="2"/>
  <c r="P39" i="2"/>
  <c r="AF39" i="2"/>
  <c r="T39" i="2"/>
  <c r="AJ39" i="2"/>
  <c r="AB39" i="2"/>
  <c r="X39" i="2"/>
  <c r="AN39" i="2"/>
  <c r="L39" i="2"/>
  <c r="L55" i="2"/>
  <c r="P55" i="2"/>
  <c r="T55" i="2"/>
  <c r="T70" i="2" s="1"/>
  <c r="X55" i="2"/>
  <c r="X70" i="2" s="1"/>
  <c r="AB55" i="2"/>
  <c r="AF55" i="2"/>
  <c r="AJ55" i="2"/>
  <c r="AJ70" i="2" s="1"/>
  <c r="AN55" i="2"/>
  <c r="AN70" i="2" s="1"/>
  <c r="I55" i="2"/>
  <c r="M55" i="2"/>
  <c r="Q55" i="2"/>
  <c r="Q70" i="2" s="1"/>
  <c r="U55" i="2"/>
  <c r="U70" i="2" s="1"/>
  <c r="Y55" i="2"/>
  <c r="AC55" i="2"/>
  <c r="AG55" i="2"/>
  <c r="AG70" i="2" s="1"/>
  <c r="AK55" i="2"/>
  <c r="J55" i="2"/>
  <c r="N55" i="2"/>
  <c r="R55" i="2"/>
  <c r="R70" i="2" s="1"/>
  <c r="V55" i="2"/>
  <c r="V70" i="2" s="1"/>
  <c r="Z55" i="2"/>
  <c r="AD55" i="2"/>
  <c r="AH55" i="2"/>
  <c r="AL55" i="2"/>
  <c r="O55" i="2"/>
  <c r="AE55" i="2"/>
  <c r="K55" i="2"/>
  <c r="S55" i="2"/>
  <c r="S70" i="2" s="1"/>
  <c r="AI55" i="2"/>
  <c r="AA55" i="2"/>
  <c r="W55" i="2"/>
  <c r="AM55" i="2"/>
  <c r="I31" i="2"/>
  <c r="M31" i="2"/>
  <c r="Q31" i="2"/>
  <c r="U31" i="2"/>
  <c r="Y31" i="2"/>
  <c r="AC31" i="2"/>
  <c r="AG31" i="2"/>
  <c r="AK31" i="2"/>
  <c r="J31" i="2"/>
  <c r="N31" i="2"/>
  <c r="R31" i="2"/>
  <c r="V31" i="2"/>
  <c r="Z31" i="2"/>
  <c r="AD31" i="2"/>
  <c r="AH31" i="2"/>
  <c r="AL31" i="2"/>
  <c r="K31" i="2"/>
  <c r="O31" i="2"/>
  <c r="S31" i="2"/>
  <c r="W31" i="2"/>
  <c r="AA31" i="2"/>
  <c r="AE31" i="2"/>
  <c r="AI31" i="2"/>
  <c r="AM31" i="2"/>
  <c r="P31" i="2"/>
  <c r="AF31" i="2"/>
  <c r="AJ31" i="2"/>
  <c r="T31" i="2"/>
  <c r="L31" i="2"/>
  <c r="X31" i="2"/>
  <c r="AN31" i="2"/>
  <c r="AB31" i="2"/>
  <c r="I80" i="2"/>
  <c r="M80" i="2"/>
  <c r="Q80" i="2"/>
  <c r="U80" i="2"/>
  <c r="Y80" i="2"/>
  <c r="AC80" i="2"/>
  <c r="AG80" i="2"/>
  <c r="AK80" i="2"/>
  <c r="J80" i="2"/>
  <c r="N80" i="2"/>
  <c r="R80" i="2"/>
  <c r="V80" i="2"/>
  <c r="Z80" i="2"/>
  <c r="AD80" i="2"/>
  <c r="AH80" i="2"/>
  <c r="AL80" i="2"/>
  <c r="K80" i="2"/>
  <c r="O80" i="2"/>
  <c r="S80" i="2"/>
  <c r="W80" i="2"/>
  <c r="AA80" i="2"/>
  <c r="AE80" i="2"/>
  <c r="AI80" i="2"/>
  <c r="AM80" i="2"/>
  <c r="P80" i="2"/>
  <c r="AF80" i="2"/>
  <c r="L80" i="2"/>
  <c r="T80" i="2"/>
  <c r="AJ80" i="2"/>
  <c r="X80" i="2"/>
  <c r="AN80" i="2"/>
  <c r="AB80" i="2"/>
  <c r="J38" i="2"/>
  <c r="N38" i="2"/>
  <c r="R38" i="2"/>
  <c r="V38" i="2"/>
  <c r="Z38" i="2"/>
  <c r="AD38" i="2"/>
  <c r="AH38" i="2"/>
  <c r="AL38" i="2"/>
  <c r="K38" i="2"/>
  <c r="O38" i="2"/>
  <c r="S38" i="2"/>
  <c r="W38" i="2"/>
  <c r="AA38" i="2"/>
  <c r="AE38" i="2"/>
  <c r="AI38" i="2"/>
  <c r="AM38" i="2"/>
  <c r="L38" i="2"/>
  <c r="P38" i="2"/>
  <c r="T38" i="2"/>
  <c r="X38" i="2"/>
  <c r="AB38" i="2"/>
  <c r="AF38" i="2"/>
  <c r="AJ38" i="2"/>
  <c r="AN38" i="2"/>
  <c r="Q38" i="2"/>
  <c r="AG38" i="2"/>
  <c r="M38" i="2"/>
  <c r="U38" i="2"/>
  <c r="AK38" i="2"/>
  <c r="Y38" i="2"/>
  <c r="I38" i="2"/>
  <c r="AC38" i="2"/>
  <c r="I40" i="2"/>
  <c r="M40" i="2"/>
  <c r="Q40" i="2"/>
  <c r="U40" i="2"/>
  <c r="Y40" i="2"/>
  <c r="AC40" i="2"/>
  <c r="AG40" i="2"/>
  <c r="AK40" i="2"/>
  <c r="J40" i="2"/>
  <c r="N40" i="2"/>
  <c r="R40" i="2"/>
  <c r="V40" i="2"/>
  <c r="Z40" i="2"/>
  <c r="AD40" i="2"/>
  <c r="AH40" i="2"/>
  <c r="AL40" i="2"/>
  <c r="K40" i="2"/>
  <c r="O40" i="2"/>
  <c r="S40" i="2"/>
  <c r="W40" i="2"/>
  <c r="AA40" i="2"/>
  <c r="AE40" i="2"/>
  <c r="AI40" i="2"/>
  <c r="AM40" i="2"/>
  <c r="P40" i="2"/>
  <c r="AF40" i="2"/>
  <c r="L40" i="2"/>
  <c r="T40" i="2"/>
  <c r="AJ40" i="2"/>
  <c r="X40" i="2"/>
  <c r="AN40" i="2"/>
  <c r="AB40" i="2"/>
  <c r="L57" i="2"/>
  <c r="P57" i="2"/>
  <c r="T57" i="2"/>
  <c r="X57" i="2"/>
  <c r="AB57" i="2"/>
  <c r="AF57" i="2"/>
  <c r="AJ57" i="2"/>
  <c r="AN57" i="2"/>
  <c r="I57" i="2"/>
  <c r="M57" i="2"/>
  <c r="Q57" i="2"/>
  <c r="U57" i="2"/>
  <c r="Y57" i="2"/>
  <c r="AC57" i="2"/>
  <c r="AG57" i="2"/>
  <c r="AK57" i="2"/>
  <c r="J57" i="2"/>
  <c r="N57" i="2"/>
  <c r="N72" i="2" s="1"/>
  <c r="R57" i="2"/>
  <c r="V57" i="2"/>
  <c r="Z57" i="2"/>
  <c r="AD57" i="2"/>
  <c r="AH57" i="2"/>
  <c r="AL57" i="2"/>
  <c r="O57" i="2"/>
  <c r="AE57" i="2"/>
  <c r="S57" i="2"/>
  <c r="AI57" i="2"/>
  <c r="K57" i="2"/>
  <c r="W57" i="2"/>
  <c r="AM57" i="2"/>
  <c r="AA57" i="2"/>
  <c r="I28" i="2"/>
  <c r="I69" i="2" s="1"/>
  <c r="M28" i="2"/>
  <c r="Q28" i="2"/>
  <c r="Q69" i="2" s="1"/>
  <c r="U28" i="2"/>
  <c r="U69" i="2" s="1"/>
  <c r="Y28" i="2"/>
  <c r="Y69" i="2" s="1"/>
  <c r="AC28" i="2"/>
  <c r="AG28" i="2"/>
  <c r="AG69" i="2" s="1"/>
  <c r="AK28" i="2"/>
  <c r="AK69" i="2" s="1"/>
  <c r="J28" i="2"/>
  <c r="J69" i="2" s="1"/>
  <c r="N28" i="2"/>
  <c r="R28" i="2"/>
  <c r="R69" i="2" s="1"/>
  <c r="V28" i="2"/>
  <c r="V69" i="2" s="1"/>
  <c r="Z28" i="2"/>
  <c r="Z69" i="2" s="1"/>
  <c r="AD28" i="2"/>
  <c r="AH28" i="2"/>
  <c r="AH69" i="2" s="1"/>
  <c r="AL28" i="2"/>
  <c r="AL69" i="2" s="1"/>
  <c r="K28" i="2"/>
  <c r="K69" i="2" s="1"/>
  <c r="O28" i="2"/>
  <c r="S28" i="2"/>
  <c r="S69" i="2" s="1"/>
  <c r="W28" i="2"/>
  <c r="W69" i="2" s="1"/>
  <c r="AA28" i="2"/>
  <c r="AA69" i="2" s="1"/>
  <c r="AE28" i="2"/>
  <c r="AE69" i="2" s="1"/>
  <c r="AI28" i="2"/>
  <c r="AI69" i="2" s="1"/>
  <c r="AM28" i="2"/>
  <c r="AM69" i="2" s="1"/>
  <c r="P28" i="2"/>
  <c r="P69" i="2" s="1"/>
  <c r="AF28" i="2"/>
  <c r="T28" i="2"/>
  <c r="T69" i="2" s="1"/>
  <c r="AJ28" i="2"/>
  <c r="AJ69" i="2" s="1"/>
  <c r="L28" i="2"/>
  <c r="X28" i="2"/>
  <c r="AN28" i="2"/>
  <c r="AN69" i="2" s="1"/>
  <c r="AB28" i="2"/>
  <c r="AB69" i="2" s="1"/>
  <c r="I51" i="2"/>
  <c r="M51" i="2"/>
  <c r="Q51" i="2"/>
  <c r="U51" i="2"/>
  <c r="Y51" i="2"/>
  <c r="AC51" i="2"/>
  <c r="AG51" i="2"/>
  <c r="AK51" i="2"/>
  <c r="J51" i="2"/>
  <c r="N51" i="2"/>
  <c r="R51" i="2"/>
  <c r="V51" i="2"/>
  <c r="Z51" i="2"/>
  <c r="AD51" i="2"/>
  <c r="AH51" i="2"/>
  <c r="AL51" i="2"/>
  <c r="K51" i="2"/>
  <c r="O51" i="2"/>
  <c r="S51" i="2"/>
  <c r="W51" i="2"/>
  <c r="AA51" i="2"/>
  <c r="AE51" i="2"/>
  <c r="AI51" i="2"/>
  <c r="AM51" i="2"/>
  <c r="P51" i="2"/>
  <c r="AF51" i="2"/>
  <c r="L51" i="2"/>
  <c r="T51" i="2"/>
  <c r="AJ51" i="2"/>
  <c r="X51" i="2"/>
  <c r="AN51" i="2"/>
  <c r="AB51" i="2"/>
  <c r="J25" i="2"/>
  <c r="N25" i="2"/>
  <c r="N66" i="2" s="1"/>
  <c r="R25" i="2"/>
  <c r="V25" i="2"/>
  <c r="V66" i="2" s="1"/>
  <c r="Z25" i="2"/>
  <c r="AD25" i="2"/>
  <c r="AD66" i="2" s="1"/>
  <c r="AH25" i="2"/>
  <c r="AL25" i="2"/>
  <c r="AL66" i="2" s="1"/>
  <c r="K25" i="2"/>
  <c r="O25" i="2"/>
  <c r="O66" i="2" s="1"/>
  <c r="S25" i="2"/>
  <c r="W25" i="2"/>
  <c r="W66" i="2" s="1"/>
  <c r="AA25" i="2"/>
  <c r="AE25" i="2"/>
  <c r="AE66" i="2" s="1"/>
  <c r="AI25" i="2"/>
  <c r="AM25" i="2"/>
  <c r="AM66" i="2" s="1"/>
  <c r="L25" i="2"/>
  <c r="P25" i="2"/>
  <c r="T25" i="2"/>
  <c r="X25" i="2"/>
  <c r="AB25" i="2"/>
  <c r="AF25" i="2"/>
  <c r="AF66" i="2" s="1"/>
  <c r="AJ25" i="2"/>
  <c r="AN25" i="2"/>
  <c r="Q25" i="2"/>
  <c r="AG25" i="2"/>
  <c r="AK25" i="2"/>
  <c r="I25" i="2"/>
  <c r="M25" i="2"/>
  <c r="M66" i="2" s="1"/>
  <c r="U25" i="2"/>
  <c r="AC25" i="2"/>
  <c r="AC66" i="2" s="1"/>
  <c r="Y25" i="2"/>
  <c r="AD68" i="2"/>
  <c r="M68" i="2"/>
  <c r="O70" i="2"/>
  <c r="K68" i="2"/>
  <c r="AE68" i="2"/>
  <c r="X68" i="2"/>
  <c r="I68" i="2"/>
  <c r="J70" i="2"/>
  <c r="AF68" i="2"/>
  <c r="O68" i="2"/>
  <c r="AM68" i="2"/>
  <c r="AC68" i="2"/>
  <c r="L68" i="2"/>
  <c r="P71" i="2"/>
  <c r="O69" i="2"/>
  <c r="K67" i="2"/>
  <c r="P68" i="2"/>
  <c r="C29" i="2"/>
  <c r="AN71" i="2"/>
  <c r="V71" i="2"/>
  <c r="Z71" i="2"/>
  <c r="L71" i="2"/>
  <c r="AA71" i="2"/>
  <c r="R71" i="2"/>
  <c r="AF70" i="2"/>
  <c r="AA70" i="2"/>
  <c r="Z68" i="2"/>
  <c r="AN68" i="2"/>
  <c r="S68" i="2"/>
  <c r="AB68" i="2"/>
  <c r="AK68" i="2"/>
  <c r="U68" i="2"/>
  <c r="AD71" i="2"/>
  <c r="O71" i="2"/>
  <c r="AJ71" i="2"/>
  <c r="J71" i="2"/>
  <c r="AF71" i="2"/>
  <c r="AB71" i="2"/>
  <c r="AC70" i="2"/>
  <c r="AB70" i="2"/>
  <c r="W70" i="2"/>
  <c r="T68" i="2"/>
  <c r="AI68" i="2"/>
  <c r="N68" i="2"/>
  <c r="W68" i="2"/>
  <c r="AG68" i="2"/>
  <c r="Q68" i="2"/>
  <c r="AL68" i="2"/>
  <c r="K71" i="2"/>
  <c r="AI71" i="2"/>
  <c r="T71" i="2"/>
  <c r="N71" i="2"/>
  <c r="AL71" i="2"/>
  <c r="AH71" i="2"/>
  <c r="W67" i="2"/>
  <c r="X67" i="2"/>
  <c r="J67" i="2"/>
  <c r="AE67" i="2"/>
  <c r="AC67" i="2"/>
  <c r="M67" i="2"/>
  <c r="AA67" i="2"/>
  <c r="AB67" i="2"/>
  <c r="AD67" i="2"/>
  <c r="X69" i="2"/>
  <c r="AJ67" i="2"/>
  <c r="Y67" i="2"/>
  <c r="I67" i="2"/>
  <c r="V67" i="2"/>
  <c r="AH67" i="2"/>
  <c r="AC69" i="2"/>
  <c r="M69" i="2"/>
  <c r="AI67" i="2"/>
  <c r="AD69" i="2"/>
  <c r="T67" i="2"/>
  <c r="AK67" i="2"/>
  <c r="U67" i="2"/>
  <c r="AF67" i="2"/>
  <c r="C31" i="2"/>
  <c r="AL70" i="2"/>
  <c r="Y70" i="2"/>
  <c r="AI70" i="2"/>
  <c r="C27" i="2"/>
  <c r="B27" i="2"/>
  <c r="AK70" i="2"/>
  <c r="AE70" i="2"/>
  <c r="I70" i="2"/>
  <c r="AD70" i="2"/>
  <c r="B31" i="2"/>
  <c r="AH70" i="2"/>
  <c r="N69" i="2"/>
  <c r="AF69" i="2"/>
  <c r="Q66" i="2" l="1"/>
  <c r="L66" i="2"/>
  <c r="B28" i="2"/>
  <c r="Y66" i="2"/>
  <c r="I66" i="2"/>
  <c r="AG66" i="2"/>
  <c r="AK66" i="2"/>
  <c r="T66" i="2"/>
  <c r="U66" i="2"/>
  <c r="AN66" i="2"/>
  <c r="X66" i="2"/>
  <c r="AI66" i="2"/>
  <c r="S66" i="2"/>
  <c r="AH66" i="2"/>
  <c r="R66" i="2"/>
  <c r="Z70" i="2"/>
  <c r="L72" i="2"/>
  <c r="P72" i="2"/>
  <c r="AA72" i="2"/>
  <c r="K72" i="2"/>
  <c r="Z72" i="2"/>
  <c r="J72" i="2"/>
  <c r="Y72" i="2"/>
  <c r="I72" i="2"/>
  <c r="AH68" i="2"/>
  <c r="R68" i="2"/>
  <c r="P66" i="2"/>
  <c r="AB72" i="2"/>
  <c r="T72" i="2"/>
  <c r="AM72" i="2"/>
  <c r="W72" i="2"/>
  <c r="AL72" i="2"/>
  <c r="V72" i="2"/>
  <c r="AK72" i="2"/>
  <c r="U72" i="2"/>
  <c r="N70" i="2"/>
  <c r="AJ66" i="2"/>
  <c r="AB66" i="2"/>
  <c r="AA66" i="2"/>
  <c r="K66" i="2"/>
  <c r="Z66" i="2"/>
  <c r="J66" i="2"/>
  <c r="AN72" i="2"/>
  <c r="AJ72" i="2"/>
  <c r="AI72" i="2"/>
  <c r="S72" i="2"/>
  <c r="AH72" i="2"/>
  <c r="R72" i="2"/>
  <c r="AG72" i="2"/>
  <c r="Q72" i="2"/>
  <c r="AJ68" i="2"/>
  <c r="AA68" i="2"/>
  <c r="J68" i="2"/>
  <c r="Y68" i="2"/>
  <c r="X72" i="2"/>
  <c r="AF72" i="2"/>
  <c r="AE72" i="2"/>
  <c r="O72" i="2"/>
  <c r="AD72" i="2"/>
  <c r="AC72" i="2"/>
  <c r="M72" i="2"/>
  <c r="V68" i="2"/>
  <c r="AM70" i="2"/>
  <c r="M70" i="2"/>
  <c r="L67" i="2"/>
  <c r="P70" i="2"/>
  <c r="K70" i="2"/>
  <c r="P67" i="2"/>
  <c r="L70" i="2"/>
  <c r="N67" i="2"/>
  <c r="O67" i="2"/>
  <c r="L69" i="2"/>
  <c r="B30" i="2"/>
  <c r="C41" i="2"/>
  <c r="C51" i="2" s="1"/>
  <c r="C61" i="2" s="1"/>
  <c r="C78" i="2" s="1"/>
  <c r="B38" i="2"/>
  <c r="B48" i="2" s="1"/>
  <c r="B58" i="2" s="1"/>
  <c r="B75" i="2" s="1"/>
  <c r="B84" i="2" s="1"/>
  <c r="C37" i="2"/>
  <c r="C47" i="2" s="1"/>
  <c r="C57" i="2" s="1"/>
  <c r="C74" i="2" s="1"/>
  <c r="B41" i="2"/>
  <c r="B51" i="2" s="1"/>
  <c r="B61" i="2" s="1"/>
  <c r="B78" i="2" s="1"/>
  <c r="B87" i="2" s="1"/>
  <c r="C25" i="2"/>
  <c r="C26" i="2"/>
  <c r="C36" i="2" s="1"/>
  <c r="C39" i="2"/>
  <c r="C49" i="2" s="1"/>
  <c r="C59" i="2" s="1"/>
  <c r="C76" i="2" s="1"/>
  <c r="B29" i="2"/>
  <c r="B39" i="2" s="1"/>
  <c r="C28" i="2"/>
  <c r="C38" i="2" s="1"/>
  <c r="B26" i="2"/>
  <c r="B36" i="2" s="1"/>
  <c r="C30" i="2"/>
  <c r="C40" i="2" s="1"/>
  <c r="B40" i="2"/>
  <c r="B50" i="2" s="1"/>
  <c r="B60" i="2" s="1"/>
  <c r="B77" i="2" s="1"/>
  <c r="B86" i="2" s="1"/>
  <c r="B37" i="2"/>
  <c r="B47" i="2" s="1"/>
  <c r="B57" i="2" s="1"/>
  <c r="B74" i="2" s="1"/>
  <c r="B83" i="2" s="1"/>
  <c r="B25" i="2"/>
  <c r="P8" i="2"/>
  <c r="B46" i="2" l="1"/>
  <c r="B56" i="2" s="1"/>
  <c r="B73" i="2" s="1"/>
  <c r="B82" i="2" s="1"/>
  <c r="B49" i="2"/>
  <c r="B59" i="2" s="1"/>
  <c r="B76" i="2" s="1"/>
  <c r="B85" i="2" s="1"/>
  <c r="C46" i="2"/>
  <c r="C56" i="2" s="1"/>
  <c r="C73" i="2" s="1"/>
  <c r="B35" i="2"/>
  <c r="B45" i="2" s="1"/>
  <c r="C50" i="2"/>
  <c r="C60" i="2" s="1"/>
  <c r="C77" i="2" s="1"/>
  <c r="C48" i="2"/>
  <c r="C58" i="2" s="1"/>
  <c r="C75" i="2" s="1"/>
  <c r="C35" i="2"/>
  <c r="C45" i="2" s="1"/>
  <c r="C55" i="2" s="1"/>
  <c r="C72" i="2" s="1"/>
  <c r="B55" i="2" l="1"/>
  <c r="B72" i="2" s="1"/>
  <c r="B81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069" authorId="0" shapeId="0" xr:uid="{D153EEB1-B26B-47C3-B575-3CC2AD8706DD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</commentList>
</comments>
</file>

<file path=xl/sharedStrings.xml><?xml version="1.0" encoding="utf-8"?>
<sst xmlns="http://schemas.openxmlformats.org/spreadsheetml/2006/main" count="23048" uniqueCount="887">
  <si>
    <t>Sum of Pv</t>
  </si>
  <si>
    <t>Region</t>
  </si>
  <si>
    <t>-</t>
  </si>
  <si>
    <t>NONE</t>
  </si>
  <si>
    <t>REG1</t>
  </si>
  <si>
    <t/>
  </si>
  <si>
    <t>Userconstraint</t>
  </si>
  <si>
    <t>SOLVE_STATUS</t>
  </si>
  <si>
    <t>COST</t>
  </si>
  <si>
    <t>ELS</t>
  </si>
  <si>
    <t>FIX</t>
  </si>
  <si>
    <t>INV</t>
  </si>
  <si>
    <t>VAR</t>
  </si>
  <si>
    <t>Attribute</t>
  </si>
  <si>
    <t>ObjZ</t>
  </si>
  <si>
    <t>User_con</t>
  </si>
  <si>
    <t>Cost_Act</t>
  </si>
  <si>
    <t>Cost_Flo</t>
  </si>
  <si>
    <t>EQ_Combal</t>
  </si>
  <si>
    <t>EQ_CombalM</t>
  </si>
  <si>
    <t>EQ_Cumflo</t>
  </si>
  <si>
    <t>EQ_CumfloM</t>
  </si>
  <si>
    <t>Reg_obj</t>
  </si>
  <si>
    <t>VAR_Act</t>
  </si>
  <si>
    <t>VAR_ActM</t>
  </si>
  <si>
    <t>VAR_Comnet</t>
  </si>
  <si>
    <t>VAR_FIn</t>
  </si>
  <si>
    <t>VAR_FOut</t>
  </si>
  <si>
    <t>Time_NPV</t>
  </si>
  <si>
    <t>Reg_wobj</t>
  </si>
  <si>
    <t>Reg_ACost</t>
  </si>
  <si>
    <t>Commodity</t>
  </si>
  <si>
    <t>AVG</t>
  </si>
  <si>
    <t>BDSL</t>
  </si>
  <si>
    <t>DSL</t>
  </si>
  <si>
    <t>ELC-SIN</t>
  </si>
  <si>
    <t>ETH</t>
  </si>
  <si>
    <t>GAS</t>
  </si>
  <si>
    <t>GSL</t>
  </si>
  <si>
    <t>HFO</t>
  </si>
  <si>
    <t>HOIL</t>
  </si>
  <si>
    <t>KER</t>
  </si>
  <si>
    <t>LOIL</t>
  </si>
  <si>
    <t>LPG</t>
  </si>
  <si>
    <t>MOIL</t>
  </si>
  <si>
    <t>R-CAM1</t>
  </si>
  <si>
    <t>R-CAM2</t>
  </si>
  <si>
    <t>R-CAM3</t>
  </si>
  <si>
    <t>R-CAM4</t>
  </si>
  <si>
    <t>R-CAM5</t>
  </si>
  <si>
    <t>R-CAM6</t>
  </si>
  <si>
    <t>R-CAM7</t>
  </si>
  <si>
    <t>DAGR</t>
  </si>
  <si>
    <t>DIND</t>
  </si>
  <si>
    <t>DRSD</t>
  </si>
  <si>
    <t>DTER</t>
  </si>
  <si>
    <t>DTRA</t>
  </si>
  <si>
    <t>ELC-REF1</t>
  </si>
  <si>
    <t>ELC-REF2</t>
  </si>
  <si>
    <t>FUEL-OIL-CAM7</t>
  </si>
  <si>
    <t>RFG1</t>
  </si>
  <si>
    <t>RFG2</t>
  </si>
  <si>
    <t>DAVG</t>
  </si>
  <si>
    <t>DBDSL</t>
  </si>
  <si>
    <t>DDSL</t>
  </si>
  <si>
    <t>DETH</t>
  </si>
  <si>
    <t>DGAS</t>
  </si>
  <si>
    <t>DGSL</t>
  </si>
  <si>
    <t>DHFO</t>
  </si>
  <si>
    <t>DKER</t>
  </si>
  <si>
    <t>DLOIL</t>
  </si>
  <si>
    <t>DLPG</t>
  </si>
  <si>
    <t>ELC-CAM1</t>
  </si>
  <si>
    <t>ELC-CAM2-CAM3</t>
  </si>
  <si>
    <t>ELC-CAM4</t>
  </si>
  <si>
    <t>ELC-CAM5</t>
  </si>
  <si>
    <t>ELC-CAM6</t>
  </si>
  <si>
    <t>ELC-CAM7</t>
  </si>
  <si>
    <t>ELC-COL-CAM1</t>
  </si>
  <si>
    <t>ELC-COL-CAM2-CAM3</t>
  </si>
  <si>
    <t>ELC-COL-CAM4</t>
  </si>
  <si>
    <t>ELC-COL-CAM5</t>
  </si>
  <si>
    <t>ELC-COL-CAM6</t>
  </si>
  <si>
    <t>ELC-COL-CAM7</t>
  </si>
  <si>
    <t>ELC-G-COL-CAM1</t>
  </si>
  <si>
    <t>ELC-G-COL-CAM2-CAM3</t>
  </si>
  <si>
    <t>ELC-G-COL-CAM5</t>
  </si>
  <si>
    <t>ELC-G-COL-CAM6</t>
  </si>
  <si>
    <t>ELC-G-COL-CAM7</t>
  </si>
  <si>
    <t>ELC-O-COL-CAM2-CAM3</t>
  </si>
  <si>
    <t>ELC-O-COL-CAM4</t>
  </si>
  <si>
    <t>ELC-O-COL-CAM6</t>
  </si>
  <si>
    <t>ELC-O-COL-CAM7</t>
  </si>
  <si>
    <t>FLU-CAM1</t>
  </si>
  <si>
    <t>FLU-CAM2</t>
  </si>
  <si>
    <t>FLU-CAM3</t>
  </si>
  <si>
    <t>FLU-CAM4</t>
  </si>
  <si>
    <t>FLU-CAM5</t>
  </si>
  <si>
    <t>FLU-CAM6</t>
  </si>
  <si>
    <t>FLU-CAM7</t>
  </si>
  <si>
    <t>FUEL-DSL-CAM2</t>
  </si>
  <si>
    <t>FUEL-DSL-CAM3</t>
  </si>
  <si>
    <t>FUEL-DSL-CAM4</t>
  </si>
  <si>
    <t>FUEL-DSL-CAM5</t>
  </si>
  <si>
    <t>FUEL-DSL-CAM6</t>
  </si>
  <si>
    <t>FUEL-DSL-CAM7</t>
  </si>
  <si>
    <t>FUEL-GAS-CAM1</t>
  </si>
  <si>
    <t>FUEL-GAS-CAM2</t>
  </si>
  <si>
    <t>FUEL-GAS-CAM3</t>
  </si>
  <si>
    <t>FUEL-GAS-CAM4</t>
  </si>
  <si>
    <t>FUEL-GAS-CAM5</t>
  </si>
  <si>
    <t>FUEL-GAS-CAM6</t>
  </si>
  <si>
    <t>FUEL-GAS-CAM7</t>
  </si>
  <si>
    <t>FUEL-LPG-CAM2</t>
  </si>
  <si>
    <t>FUEL-OIL-CAM2</t>
  </si>
  <si>
    <t>FUEL-OIL-CAM3</t>
  </si>
  <si>
    <t>FUEL-OIL-CAM4</t>
  </si>
  <si>
    <t>FUEL-OIL-CAM5</t>
  </si>
  <si>
    <t>FUEL-OIL-CAM6</t>
  </si>
  <si>
    <t>GAS-CAM1</t>
  </si>
  <si>
    <t>GAS-CAM2</t>
  </si>
  <si>
    <t>GAS-CAM3</t>
  </si>
  <si>
    <t>GAS-CAM4</t>
  </si>
  <si>
    <t>GAS-CAM5</t>
  </si>
  <si>
    <t>GAS-CAM6</t>
  </si>
  <si>
    <t>GAS-CAM7</t>
  </si>
  <si>
    <t>GAS-plt-CAM1</t>
  </si>
  <si>
    <t>GAS-plt-CAM2</t>
  </si>
  <si>
    <t>GAS-plt-CAM3</t>
  </si>
  <si>
    <t>GAS-plt-CAM4</t>
  </si>
  <si>
    <t>GAS-plt-CAM5</t>
  </si>
  <si>
    <t>GAS-plt-CAM7</t>
  </si>
  <si>
    <t>GAS-REF1</t>
  </si>
  <si>
    <t>GAS-REF2</t>
  </si>
  <si>
    <t>H2-REF1</t>
  </si>
  <si>
    <t>H2-REF2</t>
  </si>
  <si>
    <t>HFO-REF2</t>
  </si>
  <si>
    <t>HOIL-CAM3</t>
  </si>
  <si>
    <t>LOIL-CAM2</t>
  </si>
  <si>
    <t>LOIL-CAM4</t>
  </si>
  <si>
    <t>LOIL-CAM7</t>
  </si>
  <si>
    <t>MOIL-CAM5</t>
  </si>
  <si>
    <t>MOIL-CAM6</t>
  </si>
  <si>
    <t>OIL-REF1</t>
  </si>
  <si>
    <t>OIL-REF2</t>
  </si>
  <si>
    <t>STEAM-DRM-REF1</t>
  </si>
  <si>
    <t>STEAM-DRM-REF2</t>
  </si>
  <si>
    <t>ACT</t>
  </si>
  <si>
    <t>CO2e-CAM1</t>
  </si>
  <si>
    <t>CO2e-CAM2</t>
  </si>
  <si>
    <t>CO2e-CAM2-CAM3</t>
  </si>
  <si>
    <t>CO2e-CAM3</t>
  </si>
  <si>
    <t>CO2e-CAM4</t>
  </si>
  <si>
    <t>CO2e-CAM5</t>
  </si>
  <si>
    <t>CO2e-CAM6</t>
  </si>
  <si>
    <t>CO2e-CAM7</t>
  </si>
  <si>
    <t>CO2e-REF1</t>
  </si>
  <si>
    <t>CO2e-REF2</t>
  </si>
  <si>
    <t>CO2e-Scope3</t>
  </si>
  <si>
    <t>GAS-plt-CAM6</t>
  </si>
  <si>
    <t>MEuro05</t>
  </si>
  <si>
    <t>Process</t>
  </si>
  <si>
    <t>COLELC-HOIL-CAM3</t>
  </si>
  <si>
    <t>COLELC-LOIL-CAM2</t>
  </si>
  <si>
    <t>COLELC-LOIL-CAM4</t>
  </si>
  <si>
    <t>COLELC-MOIL-CAM5</t>
  </si>
  <si>
    <t>COLFUEL-HOIL-CAM3</t>
  </si>
  <si>
    <t>COLFUEL-LOIL-CAM4</t>
  </si>
  <si>
    <t>COLFUEL-MOIL-CAM5</t>
  </si>
  <si>
    <t>COLFUEL-MOIL-CAM6</t>
  </si>
  <si>
    <t>PROF-CAM1</t>
  </si>
  <si>
    <t>PROF-CAM2</t>
  </si>
  <si>
    <t>PROF-CAM3</t>
  </si>
  <si>
    <t>PROF-CAM4</t>
  </si>
  <si>
    <t>PROF-CAM5</t>
  </si>
  <si>
    <t>PROF-CAM6</t>
  </si>
  <si>
    <t>PROF-CAM7</t>
  </si>
  <si>
    <t>IMP-AVG</t>
  </si>
  <si>
    <t>IMP-BDSL</t>
  </si>
  <si>
    <t>EXP-DSL</t>
  </si>
  <si>
    <t>IMP-DSL</t>
  </si>
  <si>
    <t>IMP-SIN</t>
  </si>
  <si>
    <t>IMP-ETH</t>
  </si>
  <si>
    <t>EXP-GAS</t>
  </si>
  <si>
    <t>IMP-GAS</t>
  </si>
  <si>
    <t>IMP-GSL</t>
  </si>
  <si>
    <t>EXP-HFO</t>
  </si>
  <si>
    <t>EXP-HOIL</t>
  </si>
  <si>
    <t>IMP-HOIL</t>
  </si>
  <si>
    <t>IMP-KER</t>
  </si>
  <si>
    <t>IMP-LOIL</t>
  </si>
  <si>
    <t>EXP-LPG</t>
  </si>
  <si>
    <t>IMP-LPG</t>
  </si>
  <si>
    <t>IMP-MOIL</t>
  </si>
  <si>
    <t>MIN-CAM1</t>
  </si>
  <si>
    <t>MIN-CAM2</t>
  </si>
  <si>
    <t>MIN-CAM3</t>
  </si>
  <si>
    <t>MIN-CAM4</t>
  </si>
  <si>
    <t>MIN-CAM5</t>
  </si>
  <si>
    <t>MIN-CAM6</t>
  </si>
  <si>
    <t>MIN-CAM7</t>
  </si>
  <si>
    <t>AUTO-COL-GAS-CAM1</t>
  </si>
  <si>
    <t>AUTO-COL-GAS-CAM2-CAM3</t>
  </si>
  <si>
    <t>AUTO-COL-GAS-CAM5</t>
  </si>
  <si>
    <t>AUTO-COL-GAS-CAM6</t>
  </si>
  <si>
    <t>AUTO-COL-GAS-CAM7</t>
  </si>
  <si>
    <t>AUTO-COL-OIL-CAM2-CAM3</t>
  </si>
  <si>
    <t>AUTO-COL-OIL-CAM4</t>
  </si>
  <si>
    <t>AUTO-COL-OIL-CAM5</t>
  </si>
  <si>
    <t>AUTO-COL-OIL-CAM7</t>
  </si>
  <si>
    <t>AUTO-GAS-CAM1</t>
  </si>
  <si>
    <t>AUTO-GAS-CAM2-CAM3</t>
  </si>
  <si>
    <t>AUTO-GAS-CAM5</t>
  </si>
  <si>
    <t>AUTO-GAS-CAM6</t>
  </si>
  <si>
    <t>AUTO-GAS-CAM7</t>
  </si>
  <si>
    <t>AUTO-OIL-CAM2-CAM3</t>
  </si>
  <si>
    <t>AUTO-OIL-CAM4</t>
  </si>
  <si>
    <t>AUTO-OIL-CAM5</t>
  </si>
  <si>
    <t>AUTO-OIL-CAM6</t>
  </si>
  <si>
    <t>AUTO-REF1</t>
  </si>
  <si>
    <t>AUTO-REF2</t>
  </si>
  <si>
    <t>COLELC-GAS-CAM2</t>
  </si>
  <si>
    <t>COLELC-GAS-CAM3</t>
  </si>
  <si>
    <t>COLELC-GAS-CAM7</t>
  </si>
  <si>
    <t>COLFUEL-GAS-CAM1</t>
  </si>
  <si>
    <t>COLFUEL-GAS-CAM2</t>
  </si>
  <si>
    <t>COLFUEL-GAS-CAM3</t>
  </si>
  <si>
    <t>COLFUEL-GAS-CAM5</t>
  </si>
  <si>
    <t>COLFUEL-GAS-CAM6</t>
  </si>
  <si>
    <t>COLFUEL-GAS-CAM7</t>
  </si>
  <si>
    <t>COMPRA-ELC-CAM2-CAM3</t>
  </si>
  <si>
    <t>COMPRA-ELC-CAM7</t>
  </si>
  <si>
    <t>COMPRA-ELC-COLG-CAM2-CAM3</t>
  </si>
  <si>
    <t>COMPRA-ELC-COLG-CAM7</t>
  </si>
  <si>
    <t>COMPRA-ELC-COLO-CAM2-CAM3</t>
  </si>
  <si>
    <t>COMPRA-ELC-COLO-CAM4</t>
  </si>
  <si>
    <t>COMPRA-ELC-COLO-CAM6</t>
  </si>
  <si>
    <t>FTD-AGR</t>
  </si>
  <si>
    <t>FTD-IND</t>
  </si>
  <si>
    <t>FTD-RSD</t>
  </si>
  <si>
    <t>FTD-TER</t>
  </si>
  <si>
    <t>FTD-TRA</t>
  </si>
  <si>
    <t>FTE-BDSL</t>
  </si>
  <si>
    <t>FTE-DAVG</t>
  </si>
  <si>
    <t>FTE-DDSL</t>
  </si>
  <si>
    <t>FTE-DGAS</t>
  </si>
  <si>
    <t>FTE-DGSL</t>
  </si>
  <si>
    <t>FTE-DHFO</t>
  </si>
  <si>
    <t>FTE-DKER</t>
  </si>
  <si>
    <t>FTE-DLOIL</t>
  </si>
  <si>
    <t>FTE-DLPG</t>
  </si>
  <si>
    <t>FTE-ETH</t>
  </si>
  <si>
    <t>FTE-FUEL-GAS-CAM1</t>
  </si>
  <si>
    <t>FTE-FUEL-GAS-CAM2</t>
  </si>
  <si>
    <t>FTE-FUEL-GAS-CAM5</t>
  </si>
  <si>
    <t>FTE-FUEL-GAS-CAM6</t>
  </si>
  <si>
    <t>FTE-FUEL-GAS-CAM7</t>
  </si>
  <si>
    <t>FTE-FUEL-OIL-CAM3</t>
  </si>
  <si>
    <t>FTE-FUEL-OIL-CAM4</t>
  </si>
  <si>
    <t>FTE-FUEL-OIL-CAM5</t>
  </si>
  <si>
    <t>FTE-FUEL-OIL-CAM6</t>
  </si>
  <si>
    <t>FTE-FUEL-OIL-CAM7</t>
  </si>
  <si>
    <t>FTE-GAS-REF1</t>
  </si>
  <si>
    <t>FTE-GAS-REF2</t>
  </si>
  <si>
    <t>FTE-HFO-REF2</t>
  </si>
  <si>
    <t>MIX-OIL-REF1</t>
  </si>
  <si>
    <t>MIX-OIL-REF2</t>
  </si>
  <si>
    <t>PLT-CAM2</t>
  </si>
  <si>
    <t>PLT-CAM3</t>
  </si>
  <si>
    <t>PLT-CAM6</t>
  </si>
  <si>
    <t>REF1</t>
  </si>
  <si>
    <t>REF2</t>
  </si>
  <si>
    <t>SEP-CAM1</t>
  </si>
  <si>
    <t>SEP-CAM2</t>
  </si>
  <si>
    <t>SEP-CAM3</t>
  </si>
  <si>
    <t>SEP-CAM4</t>
  </si>
  <si>
    <t>SEP-CAM5</t>
  </si>
  <si>
    <t>SEP-CAM6</t>
  </si>
  <si>
    <t>SEP-CAM7</t>
  </si>
  <si>
    <t>SMR-REF1</t>
  </si>
  <si>
    <t>SMR-REF2</t>
  </si>
  <si>
    <t>AUTO-COL-DSL-CAM4</t>
  </si>
  <si>
    <t>AUTO-COL-DSL-CAM5</t>
  </si>
  <si>
    <t>AUTO-COL-DSL-CAM6</t>
  </si>
  <si>
    <t>AUTO-COL-OIL-CAM6</t>
  </si>
  <si>
    <t>AUTO-DSL-CAM5</t>
  </si>
  <si>
    <t>COMPRA-ELC-CAM1</t>
  </si>
  <si>
    <t>COMPRA-ELC-CAM4</t>
  </si>
  <si>
    <t>COMPRA-ELC-CAM5</t>
  </si>
  <si>
    <t>COMPRA-ELC-CAM6</t>
  </si>
  <si>
    <t>COMPRA-ELC-COLG-CAM1</t>
  </si>
  <si>
    <t>COMPRA-ELC-COLG-CAM4</t>
  </si>
  <si>
    <t>COMPRA-ELC-COLG-CAM5</t>
  </si>
  <si>
    <t>COMPRA-ELC-COLG-CAM6</t>
  </si>
  <si>
    <t>COMPRA-ELC-COLO-CAM1</t>
  </si>
  <si>
    <t>COMPRA-ELC-COLO-CAM5</t>
  </si>
  <si>
    <t>COMPRA-ELC-COLO-CAM7</t>
  </si>
  <si>
    <t>EXP-AVG</t>
  </si>
  <si>
    <t>EXP-BDSL</t>
  </si>
  <si>
    <t>EXP-ETH</t>
  </si>
  <si>
    <t>EXP-GSL</t>
  </si>
  <si>
    <t>EXP-KER</t>
  </si>
  <si>
    <t>EXP-LOIL</t>
  </si>
  <si>
    <t>EXP-MOIL</t>
  </si>
  <si>
    <t>EXP-SIN</t>
  </si>
  <si>
    <t>FTE-FUEL-DSL-CAM1</t>
  </si>
  <si>
    <t>FTE-FUEL-DSL-CAM2</t>
  </si>
  <si>
    <t>FTE-FUEL-DSL-CAM3</t>
  </si>
  <si>
    <t>FTE-FUEL-DSL-CAM4</t>
  </si>
  <si>
    <t>FTE-FUEL-DSL-CAM5</t>
  </si>
  <si>
    <t>FTE-FUEL-DSL-CAM6</t>
  </si>
  <si>
    <t>FTE-FUEL-DSL-CAM7</t>
  </si>
  <si>
    <t>FTE-FUEL-GAS-CAM3</t>
  </si>
  <si>
    <t>FTE-FUEL-GAS-CAM4</t>
  </si>
  <si>
    <t>FTE-FUEL-LPG-CAM2</t>
  </si>
  <si>
    <t>FTE-FUEL-OIL-CAM1</t>
  </si>
  <si>
    <t>FTE-FUEL-OIL-CAM2</t>
  </si>
  <si>
    <t>FTE-HFO-REF1</t>
  </si>
  <si>
    <t>IMP-HFO</t>
  </si>
  <si>
    <t>Period</t>
  </si>
  <si>
    <t>CAM1</t>
  </si>
  <si>
    <t>GU - Gas</t>
  </si>
  <si>
    <t>CAM2</t>
  </si>
  <si>
    <t>LLO - Ligth</t>
  </si>
  <si>
    <t>CAM3</t>
  </si>
  <si>
    <t>LLO - Heavy</t>
  </si>
  <si>
    <t>CAM4</t>
  </si>
  <si>
    <t>PU - Ligth</t>
  </si>
  <si>
    <t>CAM5</t>
  </si>
  <si>
    <t>VMM - Medium</t>
  </si>
  <si>
    <t>CAM6</t>
  </si>
  <si>
    <t>VSM - Medium</t>
  </si>
  <si>
    <t>CAM7</t>
  </si>
  <si>
    <t>VIM - GAS</t>
  </si>
  <si>
    <t>PCI</t>
  </si>
  <si>
    <t>F.E. CO2eq</t>
  </si>
  <si>
    <t>kt/PJ</t>
  </si>
  <si>
    <t>TJ/kbl*</t>
  </si>
  <si>
    <t>t/TJ</t>
  </si>
  <si>
    <t>RFG</t>
  </si>
  <si>
    <t>1. Producción Fluidos DESDE RESERVAS</t>
  </si>
  <si>
    <t>2. Electricidad Necesaria para Producir los Fluidos Bruto</t>
  </si>
  <si>
    <t>3. Producción de Fluidos realmente entregados al separador</t>
  </si>
  <si>
    <t>4. Fluidos quemadas (Flaring de Gas Natural)</t>
  </si>
  <si>
    <t>4 = 1-3</t>
  </si>
  <si>
    <t>Escenario</t>
  </si>
  <si>
    <t>Scenario</t>
  </si>
  <si>
    <t>DIC3</t>
  </si>
  <si>
    <t>ELC</t>
  </si>
  <si>
    <t>+</t>
  </si>
  <si>
    <t>5. Emisiones por Gas quemado</t>
  </si>
  <si>
    <t>Equivale a VAR_ACT del proceso</t>
  </si>
  <si>
    <t>1+2</t>
  </si>
  <si>
    <t>EFF</t>
  </si>
  <si>
    <t>Salida teorica</t>
  </si>
  <si>
    <t>Salida Teorica * GOR * Flaring</t>
  </si>
  <si>
    <t>Gas quemado</t>
  </si>
  <si>
    <t>Emisiones teoricas</t>
  </si>
  <si>
    <t>f,e teorico</t>
  </si>
  <si>
    <t>DIC4</t>
  </si>
  <si>
    <t>6. Producción Gas Natural Fiscalizada</t>
  </si>
  <si>
    <t>7.1 Uso para autogeneración</t>
  </si>
  <si>
    <t>7. Usos del Gas Natural</t>
  </si>
  <si>
    <t>7.2 Uso en Plantas</t>
  </si>
  <si>
    <t>7.2.1 LPG procesado en plantas</t>
  </si>
  <si>
    <t>7.3 Gas Natural Transportado</t>
  </si>
  <si>
    <t>7.3.1 Gas Natural Transportado por ELC</t>
  </si>
  <si>
    <t>7.3.2 Gas Natural Transportado por FUEL</t>
  </si>
  <si>
    <t>PLT-CAM1</t>
  </si>
  <si>
    <t>PLT-CAM4</t>
  </si>
  <si>
    <t>PLT-CAM5</t>
  </si>
  <si>
    <t>PLT-CAM7</t>
  </si>
  <si>
    <t>7.2.1 Gas Natural de salida en plantas</t>
  </si>
  <si>
    <t>COLELC-GAS-CAM1</t>
  </si>
  <si>
    <t>COLELC-GAS-CAM4</t>
  </si>
  <si>
    <t>COLELC-GAS-CAM5</t>
  </si>
  <si>
    <t>COLELC-GAS-CAM6</t>
  </si>
  <si>
    <t>VAR_Fin</t>
  </si>
  <si>
    <t>COLFUEL-GAS-CAM4</t>
  </si>
  <si>
    <t>COLELC-MOIL-CAM6</t>
  </si>
  <si>
    <t>AUTO-DSL-CAM6</t>
  </si>
  <si>
    <t>7,3,1 + 7,3,2</t>
  </si>
  <si>
    <t>COL-GAS-CAM1</t>
  </si>
  <si>
    <t>COL-GAS-CAM2</t>
  </si>
  <si>
    <t>COL-GAS-CAM3</t>
  </si>
  <si>
    <t>COL-GAS-CAM4</t>
  </si>
  <si>
    <t>COL-GAS-CAM5</t>
  </si>
  <si>
    <t>COL-GAS-CAM6</t>
  </si>
  <si>
    <t>COL-GAS-CAM7</t>
  </si>
  <si>
    <t>VAR_Fout</t>
  </si>
  <si>
    <t>No aplica</t>
  </si>
  <si>
    <t>LOIL-CAM1</t>
  </si>
  <si>
    <t>COLELC-LOIL-CAM1</t>
  </si>
  <si>
    <t>COLELC-LOIL-CAM7</t>
  </si>
  <si>
    <t>COLFUEL-LOIL-CAM1</t>
  </si>
  <si>
    <t>COLFUEL-LOIL-CAM2</t>
  </si>
  <si>
    <t>COLFUEL-LOIL-CAM7</t>
  </si>
  <si>
    <t>FTE-FUEL-LPG-CAM1</t>
  </si>
  <si>
    <t>FTE-FUEL-LPG-CAM3</t>
  </si>
  <si>
    <t>FTE-FUEL-LPG-CAM4</t>
  </si>
  <si>
    <t>FTE-FUEL-LPG-CAM5</t>
  </si>
  <si>
    <t>FTE-FUEL-LPG-CAM6</t>
  </si>
  <si>
    <t>FTE-FUEL-LPG-CAM7</t>
  </si>
  <si>
    <t>2. Producción de Fluidos realmente entregados al separador</t>
  </si>
  <si>
    <t>3. Fluidos quemadas (Flaring de Gas Natural)</t>
  </si>
  <si>
    <t>Genera CO2e-CAM1</t>
  </si>
  <si>
    <t>4. Producción Gas Natural Fiscalizada</t>
  </si>
  <si>
    <t>5. Producción de Petróleo Fiscalizada</t>
  </si>
  <si>
    <t>6. Usos del Gas Natural</t>
  </si>
  <si>
    <t>6.1 Uso para autogeneración</t>
  </si>
  <si>
    <t>6.2 Uso en Plantas</t>
  </si>
  <si>
    <t>6.2.1 Gas Natural de salida en plantas</t>
  </si>
  <si>
    <t>6.2.1 LPG procesado en plantas</t>
  </si>
  <si>
    <t>6.3 Gas Natural Transportado</t>
  </si>
  <si>
    <t>6.3.1 Gas Natural Transportado por ELC</t>
  </si>
  <si>
    <t>6.3.2 Gas Natural Transportado por FUEL</t>
  </si>
  <si>
    <t>7. Usos del Petróleo Fiscalizado</t>
  </si>
  <si>
    <t>7.2 Petróleo transportado</t>
  </si>
  <si>
    <t>7.2.1 Petróleo transportado por ELC</t>
  </si>
  <si>
    <t>7.2.2 Petróleo transportado por FUEL</t>
  </si>
  <si>
    <t>8. Otros</t>
  </si>
  <si>
    <t>8.1 Diésel usado para autogeneración</t>
  </si>
  <si>
    <t>8.2 LPG usado para auogeneración</t>
  </si>
  <si>
    <t>9. CONSUMO DE ELECTRICIDAD</t>
  </si>
  <si>
    <t>COL-OIL-CAM1</t>
  </si>
  <si>
    <t>COL-OIL-CAM2</t>
  </si>
  <si>
    <t>COL-OIL-CAM3</t>
  </si>
  <si>
    <t>COL-OIL-CAM4</t>
  </si>
  <si>
    <t>COL-OIL-CAM5</t>
  </si>
  <si>
    <t>COL-OIL-CAM6</t>
  </si>
  <si>
    <t>COL-OIL-CAM7</t>
  </si>
  <si>
    <t>ELC-O-COL-CAM5</t>
  </si>
  <si>
    <t>ELC-COLCAM1</t>
  </si>
  <si>
    <t>9.3.1 + 9.3.2</t>
  </si>
  <si>
    <t>ELC-G-COL-CAM4</t>
  </si>
  <si>
    <t>OIL</t>
  </si>
  <si>
    <t>OIL-eq</t>
  </si>
  <si>
    <t>10. GENERACIÓN DE ELECTRICIDAD</t>
  </si>
  <si>
    <t>9.1 Electricidad Necesaria en Producción Y Transporte</t>
  </si>
  <si>
    <t>9.2 Electricidad Necesaria para Producir los Fluidos Bruto</t>
  </si>
  <si>
    <t>9.3 Electricidad necesaria para Colectores de Gas Natural</t>
  </si>
  <si>
    <t>9.3.1 Electricidad para Colectores de Gas Natural usando ELC</t>
  </si>
  <si>
    <t>9.3.2 Electricidad para Colectores de Gas Natural usando FUEL</t>
  </si>
  <si>
    <t>9.4 Electricidad necesaria para Colectores de petróleo</t>
  </si>
  <si>
    <t>9.4.1 + 9.4.2</t>
  </si>
  <si>
    <t>9.4.1 Electricidad para Colectores de Petroleo usando ELC</t>
  </si>
  <si>
    <t>9.4.2 Electricidad para Colectores de Petroleo usando FUEL</t>
  </si>
  <si>
    <t>Table Name:</t>
  </si>
  <si>
    <t>Unsaved_10522</t>
  </si>
  <si>
    <t>10.1 Electricidad Necesaria en Producción Y Transporte</t>
  </si>
  <si>
    <t>AUTO-COL-GAS-CAM4</t>
  </si>
  <si>
    <t>AUTO-COL-OIL-CAM1</t>
  </si>
  <si>
    <t>AUTO-COL-DSL-CAM1</t>
  </si>
  <si>
    <t>AUTO-COL-DSL-CAM7</t>
  </si>
  <si>
    <t>AUTO-COL-DSL-CAM2-CAM3</t>
  </si>
  <si>
    <t>10.2 Electricidad para Transporte</t>
  </si>
  <si>
    <t>10.2.1 Electricidad AUTOGENERADA para Transporte</t>
  </si>
  <si>
    <t>10.2.2 Electricidad COMPRADA para Transporte</t>
  </si>
  <si>
    <t>ELC-O-COL-CAM1</t>
  </si>
  <si>
    <t>10.2.2.1 Electricidad por COMPRADA para Transprote de Gas Natural</t>
  </si>
  <si>
    <t>10.2.2.2 Electricidad por COMPRADA para Transprote de Petróleo</t>
  </si>
  <si>
    <t>10.3 Electricidad para Producción</t>
  </si>
  <si>
    <t>10.3 Electricidad para Producción por AUTOGENERACION</t>
  </si>
  <si>
    <t>AUTO-GAS-CAM4</t>
  </si>
  <si>
    <t>10.2.1.1 Electricidad por AUTOGENERACION con Gas Natural para TRANSPORTE</t>
  </si>
  <si>
    <t>10.2.1.3 Electricidad por AUTOGENERACION con Diésel para TRANSPORTE</t>
  </si>
  <si>
    <t>AUTO-OIL-CAM1</t>
  </si>
  <si>
    <t>AUTO-OIL-CAM7</t>
  </si>
  <si>
    <t>AUTO-DSL-CAM1</t>
  </si>
  <si>
    <t>AUTO-DSL-CAM2-CAM3</t>
  </si>
  <si>
    <t>AUTO-DSL-CAM4</t>
  </si>
  <si>
    <t>AUTO-LPG-CAM1</t>
  </si>
  <si>
    <t>AUTO-LPG-CAM2-CAM3</t>
  </si>
  <si>
    <t>AUTO-LPG-CAM4</t>
  </si>
  <si>
    <t>AUTO-LPG-CAM5</t>
  </si>
  <si>
    <t>AUTO-LPG-CAM6</t>
  </si>
  <si>
    <t>AUTO-LPG-CAM7</t>
  </si>
  <si>
    <t>10.3.1.1 Electricidad por AUTOGENERACION con Gas Natural para PRODUCCION</t>
  </si>
  <si>
    <t>10.3.1.2 Electricidad por AUTOGENERACION con Petróleo para PRODUCCION</t>
  </si>
  <si>
    <t>10.3.1.3 Electricidad por AUTOGENERACION con Diésel para PRODUCCION</t>
  </si>
  <si>
    <t>10.3.1.3 Electricidad por AUTOGENERACION con LPG para PRODUCCION</t>
  </si>
  <si>
    <t>10.4 Electricidad para Producción COMPRADA</t>
  </si>
  <si>
    <t>AUTO-DSL-CAM7</t>
  </si>
  <si>
    <t>10.2.1.2 Electricidad por AUTOGENERACION con Petróleo para TRANSPORTE</t>
  </si>
  <si>
    <t>9.3 Electricidad necesaria para TRANSPORTE</t>
  </si>
  <si>
    <t>11. Emisiones</t>
  </si>
  <si>
    <t>11.1 Emisiones TOTALES</t>
  </si>
  <si>
    <t>11.2 Emisiones PRODUCCIÓN</t>
  </si>
  <si>
    <t>CO2e</t>
  </si>
  <si>
    <t>11.3 Emisiones COLECCIÓN</t>
  </si>
  <si>
    <t>11.4 Emisiones por flaring en PRODUCCIÓN</t>
  </si>
  <si>
    <t>11.4 Emisiones por SEPARADOR</t>
  </si>
  <si>
    <t>11.5 Emisiones por AUTOGENERACIÓN EN PRODUCCIÓN</t>
  </si>
  <si>
    <t>11.5.1 Emisiones por AUTOGENERACION por GAS en PRODUCCIÓN</t>
  </si>
  <si>
    <t>11.5.2 Emisiones por AUTOGENERACION por OIL en PRODUCCIÓN</t>
  </si>
  <si>
    <t>11.5.3 Emisiones por AUTOGENERACION por DSL en PRODUCCIÓN</t>
  </si>
  <si>
    <t>11.5.4 Emisiones por AUTOGENERACION por LPG en PRODUCCIÓN</t>
  </si>
  <si>
    <t>11.5.1 Emisiones por COMPRA ELC para PRODUCCIÓN</t>
  </si>
  <si>
    <t>11.5 Emisiones por AUTOGENERACIÓN en COLECTORES</t>
  </si>
  <si>
    <t>11.5.1 Emisiones por AUTOGENERACION por GAS en COLECTORES</t>
  </si>
  <si>
    <t>11.5.2 Emisiones por AUTOGENERACION por OIL en COLECTORES</t>
  </si>
  <si>
    <t>11.5.3 Emisiones por AUTOGENERACION por DSL en COLECTORES</t>
  </si>
  <si>
    <t>11.5 Emisiones por COMPRA ELC en COLECTORES</t>
  </si>
  <si>
    <t>11.5.3 Emisiones por COMPRA ELC en COLECTORES DE PETRÓLEO</t>
  </si>
  <si>
    <t>11.5.3 Emisiones por COMPRA ELC en COLECTORES DE GAS NATURAL</t>
  </si>
  <si>
    <t>UO</t>
  </si>
  <si>
    <t>GWh/año</t>
  </si>
  <si>
    <t>kbl/TJ</t>
  </si>
  <si>
    <t>kbl/PJ</t>
  </si>
  <si>
    <t>MPC/TJ</t>
  </si>
  <si>
    <t>MPC/PJ</t>
  </si>
  <si>
    <t>MPC/d</t>
  </si>
  <si>
    <t>pj/gwh</t>
  </si>
  <si>
    <t>Kb/d</t>
  </si>
  <si>
    <t>EMISIONES</t>
  </si>
  <si>
    <t>Kt CO2e/año</t>
  </si>
  <si>
    <t>Kb/d - Mpc/d</t>
  </si>
  <si>
    <t>Unidad/PJ</t>
  </si>
  <si>
    <t>Energetico</t>
  </si>
  <si>
    <t>(MPC/d) / (kb/d)</t>
  </si>
  <si>
    <t>3 = 1 - 2</t>
  </si>
  <si>
    <t>10.4 Electricidad para Producción por AUTOGENERACION</t>
  </si>
  <si>
    <t>10.4.1.1 Electricidad por AUTOGENERACION con Gas Natural para PRODUCCION</t>
  </si>
  <si>
    <t>10.4.1.2 Electricidad por AUTOGENERACION con Petróleo para PRODUCCION</t>
  </si>
  <si>
    <t>10.4.1.3 Electricidad por AUTOGENERACION con Diésel para PRODUCCION</t>
  </si>
  <si>
    <t>10.4.1.4 Electricidad por AUTOGENERACION con LPG para PRODUCCION</t>
  </si>
  <si>
    <t>10.5 Electricidad para Producción COMPRADA</t>
  </si>
  <si>
    <t>11.3 Emisiones por flaring en PRODUCCIÓN</t>
  </si>
  <si>
    <t>11.6 Emisiones COLECCIÓN</t>
  </si>
  <si>
    <t>11.7 Emisiones por AUTOGENERACIÓN en COLECTORES</t>
  </si>
  <si>
    <t>11.7.1 Emisiones por AUTOGENERACION por GAS en COLECTORES</t>
  </si>
  <si>
    <t>11.7.2 Emisiones por AUTOGENERACION por OIL en COLECTORES</t>
  </si>
  <si>
    <t>11.7.3 Emisiones por AUTOGENERACION por DSL en COLECTORES</t>
  </si>
  <si>
    <t>11.8 Emisiones por COMPRA ELC en COLECTORES</t>
  </si>
  <si>
    <t>11.8.1 Emisiones por COMPRA ELC en COLECTORES DE PETRÓLEO</t>
  </si>
  <si>
    <t>11.8.2 Emisiones por COMPRA ELC en COLECTORES DE GAS NATURAL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</si>
  <si>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</si>
  <si>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</si>
  <si>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</si>
  <si>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</si>
  <si>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</si>
  <si>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</si>
  <si>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</si>
  <si>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</si>
  <si>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</si>
  <si>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6.1</t>
  </si>
  <si>
    <t>6.2</t>
  </si>
  <si>
    <t>6.3</t>
  </si>
  <si>
    <t>6.2.1</t>
  </si>
  <si>
    <t>6.3.1</t>
  </si>
  <si>
    <t>6.3.2</t>
  </si>
  <si>
    <t>7.1</t>
  </si>
  <si>
    <t>7.2</t>
  </si>
  <si>
    <t>7.2.1</t>
  </si>
  <si>
    <t>7.2.2</t>
  </si>
  <si>
    <t>8.1</t>
  </si>
  <si>
    <t>8.2</t>
  </si>
  <si>
    <t>9.1</t>
  </si>
  <si>
    <t>9.2</t>
  </si>
  <si>
    <t>9.3</t>
  </si>
  <si>
    <t>9.3.1</t>
  </si>
  <si>
    <t>9.3.2</t>
  </si>
  <si>
    <t>9.4</t>
  </si>
  <si>
    <t>9.4.1</t>
  </si>
  <si>
    <t>9.4.2</t>
  </si>
  <si>
    <t>10.</t>
  </si>
  <si>
    <t>10.1</t>
  </si>
  <si>
    <t>10.2</t>
  </si>
  <si>
    <t>10.2.1</t>
  </si>
  <si>
    <t>10.2.1.1</t>
  </si>
  <si>
    <t>10.2.1.2</t>
  </si>
  <si>
    <t>10.2.1.3</t>
  </si>
  <si>
    <t>10.2.2</t>
  </si>
  <si>
    <t>10.2.2.1</t>
  </si>
  <si>
    <t>10.2.2.2</t>
  </si>
  <si>
    <t>10.3</t>
  </si>
  <si>
    <t>10.4</t>
  </si>
  <si>
    <t>10.4.1.1</t>
  </si>
  <si>
    <t>10.4.1.2</t>
  </si>
  <si>
    <t>10.4.1.3</t>
  </si>
  <si>
    <t>10.4.1.4</t>
  </si>
  <si>
    <t>10.5</t>
  </si>
  <si>
    <t>11.</t>
  </si>
  <si>
    <t>11.1</t>
  </si>
  <si>
    <t>11.2</t>
  </si>
  <si>
    <t>11.3</t>
  </si>
  <si>
    <t>11.4</t>
  </si>
  <si>
    <t>11.5</t>
  </si>
  <si>
    <t>11.5.1</t>
  </si>
  <si>
    <t>11.5.2</t>
  </si>
  <si>
    <t>11.5.3</t>
  </si>
  <si>
    <t>11.5.4</t>
  </si>
  <si>
    <t>11.7</t>
  </si>
  <si>
    <t>11.6</t>
  </si>
  <si>
    <t>11.7.1</t>
  </si>
  <si>
    <t>11.7.2</t>
  </si>
  <si>
    <t>11.7.3</t>
  </si>
  <si>
    <t>11.8</t>
  </si>
  <si>
    <t>11.8.1</t>
  </si>
  <si>
    <t>11.8.2</t>
  </si>
  <si>
    <t>ID</t>
  </si>
  <si>
    <t>Produccion_UO!K48</t>
  </si>
  <si>
    <t>Produccion_UO!K22</t>
  </si>
  <si>
    <t>Número</t>
  </si>
  <si>
    <t>Produccion_UO!K35</t>
  </si>
  <si>
    <t>Produccion_UO!K61</t>
  </si>
  <si>
    <t>Produccion_UO!K74</t>
  </si>
  <si>
    <t>Produccion_UO!K87</t>
  </si>
  <si>
    <t>Produccion_UO!K88</t>
  </si>
  <si>
    <t>Produccion_UO!K101</t>
  </si>
  <si>
    <t>Produccion_UO!K114</t>
  </si>
  <si>
    <t>Produccion_UO!K127</t>
  </si>
  <si>
    <t>Produccion_UO!K141</t>
  </si>
  <si>
    <t>Produccion_UO!K154</t>
  </si>
  <si>
    <t>Produccion_UO!K167</t>
  </si>
  <si>
    <t>Produccion_UO!K181</t>
  </si>
  <si>
    <t>Produccion_UO!K182</t>
  </si>
  <si>
    <t>Produccion_UO!K195</t>
  </si>
  <si>
    <t>Produccion_UO!K208</t>
  </si>
  <si>
    <t>Produccion_UO!K221</t>
  </si>
  <si>
    <t>Produccion_UO!K234</t>
  </si>
  <si>
    <t>Produccion_UO!K235</t>
  </si>
  <si>
    <t>Produccion_UO!K248</t>
  </si>
  <si>
    <t>Produccion_UO!K262</t>
  </si>
  <si>
    <t>Produccion_UO!K263</t>
  </si>
  <si>
    <t>Produccion_UO!K276</t>
  </si>
  <si>
    <t>Produccion_UO!K289</t>
  </si>
  <si>
    <t>Produccion_UO!K302</t>
  </si>
  <si>
    <t>Produccion_UO!K315</t>
  </si>
  <si>
    <t>Produccion_UO!K328</t>
  </si>
  <si>
    <t>Produccion_UO!K341</t>
  </si>
  <si>
    <t>Produccion_UO!K354</t>
  </si>
  <si>
    <t>Produccion_UO!K367</t>
  </si>
  <si>
    <t>Produccion_UO!K382</t>
  </si>
  <si>
    <t>Produccion_UO!K383</t>
  </si>
  <si>
    <t>Produccion_UO!K396</t>
  </si>
  <si>
    <t>Produccion_UO!K409</t>
  </si>
  <si>
    <t>Produccion_UO!K422</t>
  </si>
  <si>
    <t>Produccion_UO!K435</t>
  </si>
  <si>
    <t>Produccion_UO!K448</t>
  </si>
  <si>
    <t>Produccion_UO!K461</t>
  </si>
  <si>
    <t>Produccion_UO!K474</t>
  </si>
  <si>
    <t>Produccion_UO!K487</t>
  </si>
  <si>
    <t>Produccion_UO!K500</t>
  </si>
  <si>
    <t>Produccion_UO!K513</t>
  </si>
  <si>
    <t>Produccion_UO!K526</t>
  </si>
  <si>
    <t>Produccion_UO!K539</t>
  </si>
  <si>
    <t>Produccion_UO!K552</t>
  </si>
  <si>
    <t>Produccion_UO!K565</t>
  </si>
  <si>
    <t>Produccion_UO!K578</t>
  </si>
  <si>
    <t>Produccion_UO!K591</t>
  </si>
  <si>
    <t>Produccion_UO!K592</t>
  </si>
  <si>
    <t>Produccion_UO!K605</t>
  </si>
  <si>
    <t>Produccion_UO!K620</t>
  </si>
  <si>
    <t>Produccion_UO!K633</t>
  </si>
  <si>
    <t>Produccion_UO!K646</t>
  </si>
  <si>
    <t>Produccion_UO!K659</t>
  </si>
  <si>
    <t>Produccion_UO!K672</t>
  </si>
  <si>
    <t>Produccion_UO!K685</t>
  </si>
  <si>
    <t>Produccion_UO!K698</t>
  </si>
  <si>
    <t>Produccion_UO!K711</t>
  </si>
  <si>
    <t>Produccion_UO!K736</t>
  </si>
  <si>
    <t>Produccion_UO!K724</t>
  </si>
  <si>
    <t>Produccion_UO!K749</t>
  </si>
  <si>
    <t>Produccion_UO!K762</t>
  </si>
  <si>
    <t>Produccion_UO!K775</t>
  </si>
  <si>
    <t>Produccion_UO!K788</t>
  </si>
  <si>
    <t>Produccion_UO!K801</t>
  </si>
  <si>
    <t>Produccion_UO!K814</t>
  </si>
  <si>
    <t xml:space="preserve">Nombre </t>
  </si>
  <si>
    <t>Enlace a la Hoja</t>
  </si>
  <si>
    <t>Fila</t>
  </si>
  <si>
    <t>Columna</t>
  </si>
  <si>
    <t>L</t>
  </si>
  <si>
    <t>Resultado</t>
  </si>
  <si>
    <t>Anterior</t>
  </si>
  <si>
    <t>K</t>
  </si>
  <si>
    <t>Nuevo</t>
  </si>
  <si>
    <t>GU</t>
  </si>
  <si>
    <t>LLO</t>
  </si>
  <si>
    <t>VIM</t>
  </si>
  <si>
    <t>VMM</t>
  </si>
  <si>
    <t>VSM</t>
  </si>
  <si>
    <t>PU</t>
  </si>
  <si>
    <t>9.2 Electricidad Necesaria para Producción</t>
  </si>
  <si>
    <t>9.3.1 Electricidad necesaria para Colectores de Gas Natural</t>
  </si>
  <si>
    <t>9.3.1.1 Electricidad para Colectores de Gas Natural usando ELC</t>
  </si>
  <si>
    <t>9.3.1.2 Electricidad para Colectores de Gas Natural usando FUEL</t>
  </si>
  <si>
    <t>9.3.2 Electricidad necesaria para Colectores de petróleo</t>
  </si>
  <si>
    <t>9.3.2.1 Electricidad para Colectores de Petroleo usando ELC</t>
  </si>
  <si>
    <t>9.3.2.2 Electricidad para Colectores de Petroleo usando FUEL</t>
  </si>
  <si>
    <t>CO2eq</t>
  </si>
  <si>
    <t>%</t>
  </si>
  <si>
    <t>"GOR"</t>
  </si>
  <si>
    <t>Total Gas</t>
  </si>
  <si>
    <t>3. Fluidos quemados (Flaring de Gas Natural) pòr campo</t>
  </si>
  <si>
    <t>Quemado</t>
  </si>
  <si>
    <t>Refinerías</t>
  </si>
  <si>
    <t>Demanda</t>
  </si>
  <si>
    <t>1. Producción Fiscalizada de Fluidos</t>
  </si>
  <si>
    <t>2. Producción Fiscalizada - Quema de Gas Natural</t>
  </si>
  <si>
    <t>Importacion</t>
  </si>
  <si>
    <t>Exportacion</t>
  </si>
  <si>
    <t>X. Balance de Gas Natual</t>
  </si>
  <si>
    <t>Refinerias</t>
  </si>
  <si>
    <t>REF 1</t>
  </si>
  <si>
    <t>Autogeneracion Ref 1</t>
  </si>
  <si>
    <t>Autogeneracion Ref 2</t>
  </si>
  <si>
    <t>SMR 2</t>
  </si>
  <si>
    <t>SMR 1</t>
  </si>
  <si>
    <t>Autogeneración P +T</t>
  </si>
  <si>
    <t>Autogeneracion P</t>
  </si>
  <si>
    <t>Autogeneracion T</t>
  </si>
  <si>
    <t>FTE-FUEL-GAS-</t>
  </si>
  <si>
    <t>Plantas de LPG</t>
  </si>
  <si>
    <t>Entrada</t>
  </si>
  <si>
    <t>Salida</t>
  </si>
  <si>
    <t>Transformado</t>
  </si>
  <si>
    <t>Producción Campos</t>
  </si>
  <si>
    <t>4. Balance de Gas Natural (Oferta y Usos)</t>
  </si>
  <si>
    <t>Autogeneracion P +T</t>
  </si>
  <si>
    <t>o</t>
  </si>
  <si>
    <t>d</t>
  </si>
  <si>
    <t>X. Balance de Petróleo</t>
  </si>
  <si>
    <t>5. Balance de Petróleo</t>
  </si>
  <si>
    <t>Liviano</t>
  </si>
  <si>
    <t>Mediano</t>
  </si>
  <si>
    <t>Pesado</t>
  </si>
  <si>
    <t>CAM5, CAM6</t>
  </si>
  <si>
    <t>CAM2, CAM4, CAM7</t>
  </si>
  <si>
    <t>oil</t>
  </si>
  <si>
    <t>IMP-</t>
  </si>
  <si>
    <t>REF-</t>
  </si>
  <si>
    <t>AUT-</t>
  </si>
  <si>
    <t>FTE-DOIL</t>
  </si>
  <si>
    <t>FUEL-OIL-CAM1</t>
  </si>
  <si>
    <t>6. Balance de Exportación, Importación, Producción Comercial por Fluidos</t>
  </si>
  <si>
    <t>Producción Comercial</t>
  </si>
  <si>
    <t>Importación</t>
  </si>
  <si>
    <t>Exportación</t>
  </si>
  <si>
    <t>Refinería + Demanda</t>
  </si>
  <si>
    <t>Oil</t>
  </si>
  <si>
    <t>kbpd</t>
  </si>
  <si>
    <t>Mpc/d</t>
  </si>
  <si>
    <t>Z.1 Agricultura, Construcción, Mineria</t>
  </si>
  <si>
    <t>Original</t>
  </si>
  <si>
    <t>Diésel</t>
  </si>
  <si>
    <t>Demanda Total</t>
  </si>
  <si>
    <t>Biodiésel</t>
  </si>
  <si>
    <t>Ethanol</t>
  </si>
  <si>
    <t>Gas Natural</t>
  </si>
  <si>
    <t>Gasolina</t>
  </si>
  <si>
    <t>PJ</t>
  </si>
  <si>
    <t>Z.2 Residencial</t>
  </si>
  <si>
    <t>Z. Demandas y Emisiones de Demandas por Sectores</t>
  </si>
  <si>
    <t>Emisiones</t>
  </si>
  <si>
    <t>Z.3 Terciario</t>
  </si>
  <si>
    <t>DH2</t>
  </si>
  <si>
    <t>Hidrogeno</t>
  </si>
  <si>
    <t>Fuel Oil</t>
  </si>
  <si>
    <t>Keroseno</t>
  </si>
  <si>
    <t>Petroleo</t>
  </si>
  <si>
    <t>Z.4 Transporte</t>
  </si>
  <si>
    <t>Z.5 Industrial</t>
  </si>
  <si>
    <t>7. Demanda de Cada Combustible por Sector</t>
  </si>
  <si>
    <t>7.1 Gas Natural</t>
  </si>
  <si>
    <t>AGR</t>
  </si>
  <si>
    <t>RSD</t>
  </si>
  <si>
    <t>TER</t>
  </si>
  <si>
    <t>TRA</t>
  </si>
  <si>
    <t>IND</t>
  </si>
  <si>
    <t>Mpc</t>
  </si>
  <si>
    <t>7.2 Petróleo</t>
  </si>
  <si>
    <t>7.3 LPG</t>
  </si>
  <si>
    <t>7.4 HFO</t>
  </si>
  <si>
    <t>7.5 KER</t>
  </si>
  <si>
    <t>7.6 AVG</t>
  </si>
  <si>
    <t>7.7 Hidrogeno</t>
  </si>
  <si>
    <t>7.8.1 Gasolina</t>
  </si>
  <si>
    <t>% Etanol / Gasolina</t>
  </si>
  <si>
    <t>vol</t>
  </si>
  <si>
    <t>7.8.2 Ethanol</t>
  </si>
  <si>
    <t>Total</t>
  </si>
  <si>
    <t>7.9.1 Diesel</t>
  </si>
  <si>
    <t>7.8.2 Biodiesel</t>
  </si>
  <si>
    <t>8. Demanda total de cada combustible</t>
  </si>
  <si>
    <t>H2</t>
  </si>
  <si>
    <t>9. Demanda y Emisiones por sectores</t>
  </si>
  <si>
    <t>Intensidad</t>
  </si>
  <si>
    <t>kton CO2e</t>
  </si>
  <si>
    <t>Kton/PJ</t>
  </si>
  <si>
    <t>Y. Producción, Compra y Venta de Combustibles</t>
  </si>
  <si>
    <t>Y.1 Refinerias</t>
  </si>
  <si>
    <t>Refinería 1</t>
  </si>
  <si>
    <t>Petróleo</t>
  </si>
  <si>
    <t>Refinery Gas 1</t>
  </si>
  <si>
    <t>Refinería 2</t>
  </si>
  <si>
    <t>Entradas 2</t>
  </si>
  <si>
    <t>Salidas 2</t>
  </si>
  <si>
    <t>Entradas 1</t>
  </si>
  <si>
    <t>Salidas 1</t>
  </si>
  <si>
    <t>Refinery Gas 2</t>
  </si>
  <si>
    <t>Refinery gas 2</t>
  </si>
  <si>
    <t>Actualmente Refinerías a la entrada</t>
  </si>
  <si>
    <t>Electricidad</t>
  </si>
  <si>
    <t>Vapor</t>
  </si>
  <si>
    <t>Gas natural para H2</t>
  </si>
  <si>
    <t>Electricidad producoda</t>
  </si>
  <si>
    <t>Vapor producida</t>
  </si>
  <si>
    <t>Gas Natural 1</t>
  </si>
  <si>
    <t>Hidrogeno produicido</t>
  </si>
  <si>
    <t>Fuel Oil 2</t>
  </si>
  <si>
    <t>Gas Natural 2</t>
  </si>
  <si>
    <t>MJ/kg</t>
  </si>
  <si>
    <t>J/kg</t>
  </si>
  <si>
    <t>PJ/t</t>
  </si>
  <si>
    <t>t/PJ</t>
  </si>
  <si>
    <t>kt</t>
  </si>
  <si>
    <t>Y.2 Balance de Combustibles</t>
  </si>
  <si>
    <t>Autoconsumo</t>
  </si>
  <si>
    <t>FTE-FUEL</t>
  </si>
  <si>
    <t>Biodiesel</t>
  </si>
  <si>
    <t>Etanol</t>
  </si>
  <si>
    <t>Plantas</t>
  </si>
  <si>
    <t>Refinery Gas</t>
  </si>
  <si>
    <t>IMP-RFG</t>
  </si>
  <si>
    <t>EXP-RFG</t>
  </si>
  <si>
    <t>FTE-DRFG</t>
  </si>
  <si>
    <t>U. Emisiones por cada actividad de cada Campo</t>
  </si>
  <si>
    <t>Producción</t>
  </si>
  <si>
    <t>Separación</t>
  </si>
  <si>
    <t>Autogeneración Transporte</t>
  </si>
  <si>
    <t>Compra para campo</t>
  </si>
  <si>
    <t>Compra para Transporte Gas</t>
  </si>
  <si>
    <t>Compra para Transporte Oil</t>
  </si>
  <si>
    <t>Autogeneración Campo</t>
  </si>
  <si>
    <t>EMI</t>
  </si>
  <si>
    <t>Flaring</t>
  </si>
  <si>
    <t>Venting</t>
  </si>
  <si>
    <t>Combustión</t>
  </si>
  <si>
    <t>Directas</t>
  </si>
  <si>
    <t>Indirectas</t>
  </si>
  <si>
    <t>COMPRA-ELC-CAM2</t>
  </si>
  <si>
    <t>COMPRA-ELC-COLO-CAM2</t>
  </si>
  <si>
    <t>COMPRA-ELC-COLG-CAM2</t>
  </si>
  <si>
    <t>COMPRA-ELC-CAM3</t>
  </si>
  <si>
    <t>COMPRA-ELC-COLO-CAM3</t>
  </si>
  <si>
    <t>COMPRA-ELC-COLG-CAM3</t>
  </si>
  <si>
    <t>TOTAL</t>
  </si>
  <si>
    <t>F.E. SIN</t>
  </si>
  <si>
    <t>Electricidade CAM2</t>
  </si>
  <si>
    <t>Electricidade CAM3</t>
  </si>
  <si>
    <t>ELC Transporte Gas</t>
  </si>
  <si>
    <t>ELC Transporte Oil</t>
  </si>
  <si>
    <t>ELC Prof</t>
  </si>
  <si>
    <t>kt CO2/PJ</t>
  </si>
  <si>
    <t>V. Balance de Electricidad de cada Campo</t>
  </si>
  <si>
    <t>Transporte</t>
  </si>
  <si>
    <t>Transporte Gas</t>
  </si>
  <si>
    <t>Transporte Oil</t>
  </si>
  <si>
    <t>Consumo Producción + Transporte</t>
  </si>
  <si>
    <t>Generado Producción</t>
  </si>
  <si>
    <t>Compra para Transporte</t>
  </si>
  <si>
    <t>Generado para Transporte</t>
  </si>
  <si>
    <t>Generado para Producción + Transporte</t>
  </si>
  <si>
    <t>v</t>
  </si>
  <si>
    <t>Producción Total Fluido</t>
  </si>
  <si>
    <t>Indice Energía</t>
  </si>
  <si>
    <t>Gwh-año/bl</t>
  </si>
  <si>
    <t>COLFUEL-OIL-CAM2</t>
  </si>
  <si>
    <t>CAM2-CAM3</t>
  </si>
  <si>
    <t>Generación Producción</t>
  </si>
  <si>
    <t>Generación Transporte</t>
  </si>
  <si>
    <t>COLELC-OIL-CAM1</t>
  </si>
  <si>
    <t>Transporte Gas Fuel</t>
  </si>
  <si>
    <t>Transporte Gas Elc</t>
  </si>
  <si>
    <t>Transporte Oil Fuel</t>
  </si>
  <si>
    <t>Transporte Oil Elc</t>
  </si>
  <si>
    <t>Total electricidad Producción</t>
  </si>
  <si>
    <t>Total electricidad Transporte</t>
  </si>
  <si>
    <t>Total electricidad GAS</t>
  </si>
  <si>
    <t>Total electricidad OIL</t>
  </si>
  <si>
    <t>Totales</t>
  </si>
  <si>
    <t>COMPRADA</t>
  </si>
  <si>
    <t>AUTOGENERADA</t>
  </si>
  <si>
    <t>Requerimiento</t>
  </si>
  <si>
    <t>Entregado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</si>
</sst>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#,000"/>
    <numFmt numFmtId="165" formatCode="_-* #,##0.000_-;\-* #,##0.000_-;_-* &quot;-&quot;??_-;_-@_-"/>
    <numFmt numFmtId="166" formatCode="0.0"/>
    <numFmt numFmtId="167" formatCode="0.000%"/>
    <numFmt numFmtId="168" formatCode="0.0000"/>
    <numFmt numFmtId="169" formatCode="0.000"/>
    <numFmt numFmtId="170" formatCode="0.0%"/>
  </numFmts>
  <fonts count="5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2B2C3C"/>
      <name val="Microsoft Sans Serif"/>
      <family val="2"/>
    </font>
    <font>
      <sz val="8.25"/>
      <color rgb="FF000000"/>
      <name val="Microsoft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8.25"/>
      <color rgb="FF000000"/>
      <name val="Microsoft Sans Serif"/>
      <family val="2"/>
    </font>
    <font>
      <sz val="8.25"/>
      <color rgb="FF2B2C3C"/>
      <name val="Microsoft Sans Serif"/>
      <family val="2"/>
    </font>
    <font>
      <i/>
      <sz val="10"/>
      <color theme="1"/>
      <name val="Calibri"/>
      <family val="2"/>
      <scheme val="minor"/>
    </font>
    <font>
      <b/>
      <sz val="8.25"/>
      <color rgb="FF000000"/>
      <name val="Microsoft Sans Serif"/>
      <family val="2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.25"/>
      <color rgb="FFFF0000"/>
      <name val="Microsoft Sans Serif"/>
      <family val="2"/>
    </font>
    <font>
      <b/>
      <sz val="9"/>
      <color rgb="FF000000"/>
      <name val="Microsoft Sans Serif"/>
      <family val="2"/>
    </font>
    <font>
      <sz val="8.25"/>
      <color theme="1"/>
      <name val="Microsoft Sans Serif"/>
      <family val="2"/>
    </font>
    <font>
      <i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B76FDF"/>
      <name val="Calibri"/>
      <family val="2"/>
      <scheme val="minor"/>
    </font>
    <font>
      <sz val="10"/>
      <color rgb="FF000000"/>
      <name val="Microsoft Sans Serif"/>
      <family val="2"/>
    </font>
  </fonts>
  <fills count="28">
    <fill>
      <patternFill patternType="none"/>
    </fill>
    <fill>
      <patternFill patternType="gray125"/>
    </fill>
    <fill>
      <patternFill patternType="solid">
        <fgColor rgb="FFEFF6FF"/>
        <bgColor rgb="FFEFF6FF"/>
      </patternFill>
    </fill>
    <fill>
      <patternFill patternType="solid">
        <fgColor rgb="FFEAF1FB"/>
        <bgColor rgb="FFEAF1FB"/>
      </patternFill>
    </fill>
    <fill>
      <patternFill patternType="solid">
        <fgColor rgb="FFFFFFFF"/>
        <bgColor rgb="FFFFFFFF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EAF1FB"/>
      </patternFill>
    </fill>
    <fill>
      <patternFill patternType="solid">
        <fgColor theme="9" tint="0.79998168889431442"/>
        <bgColor rgb="FFEAF1FB"/>
      </patternFill>
    </fill>
    <fill>
      <patternFill patternType="solid">
        <fgColor theme="6" tint="0.79998168889431442"/>
        <bgColor rgb="FFEAF1FB"/>
      </patternFill>
    </fill>
    <fill>
      <patternFill patternType="solid">
        <fgColor theme="8" tint="0.59999389629810485"/>
        <bgColor rgb="FFEAF1FB"/>
      </patternFill>
    </fill>
    <fill>
      <patternFill patternType="solid">
        <fgColor rgb="FFFFCCFF"/>
        <bgColor rgb="FFEAF1FB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BE4D5"/>
        <bgColor rgb="FFFBE4D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EAF1FB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EAF1FB"/>
      </patternFill>
    </fill>
    <fill>
      <patternFill patternType="solid">
        <fgColor theme="8" tint="0.79998168889431442"/>
        <bgColor rgb="FFEAF1FB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rgb="FFEAF1FB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61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ashDot">
        <color indexed="64"/>
      </top>
      <bottom/>
      <diagonal/>
    </border>
    <border>
      <left/>
      <right/>
      <top style="mediumDashDotDot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mediumDashDotDot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">
        <color auto="1"/>
      </top>
      <bottom/>
      <diagonal/>
    </border>
    <border>
      <left/>
      <right style="mediumDashDotDot">
        <color auto="1"/>
      </right>
      <top style="mediumDashDot">
        <color auto="1"/>
      </top>
      <bottom/>
      <diagonal/>
    </border>
    <border>
      <left/>
      <right/>
      <top style="dashDotDot">
        <color auto="1"/>
      </top>
      <bottom/>
      <diagonal/>
    </border>
    <border>
      <left/>
      <right style="mediumDashDotDot">
        <color auto="1"/>
      </right>
      <top style="dashDotDot">
        <color auto="1"/>
      </top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696969"/>
      </left>
      <right/>
      <top style="thin">
        <color rgb="FF696969"/>
      </top>
      <bottom style="thin">
        <color rgb="FF696969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/>
      <right/>
      <top/>
      <bottom style="dashDotDot">
        <color auto="1"/>
      </bottom>
      <diagonal/>
    </border>
    <border>
      <left/>
      <right style="mediumDashDotDot">
        <color auto="1"/>
      </right>
      <top/>
      <bottom style="dashDotDot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mediumDashDotDot">
        <color auto="1"/>
      </right>
      <top/>
      <bottom style="hair">
        <color auto="1"/>
      </bottom>
      <diagonal/>
    </border>
    <border>
      <left/>
      <right style="mediumDashDotDot">
        <color auto="1"/>
      </right>
      <top style="hair">
        <color auto="1"/>
      </top>
      <bottom/>
      <diagonal/>
    </border>
    <border>
      <left/>
      <right/>
      <top style="thin">
        <color indexed="64"/>
      </top>
      <bottom style="dashDotDot">
        <color auto="1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696969"/>
      </top>
      <bottom/>
      <diagonal/>
    </border>
    <border>
      <left style="thin">
        <color rgb="FF696969"/>
      </left>
      <right/>
      <top style="thin">
        <color indexed="64"/>
      </top>
      <bottom/>
      <diagonal/>
    </border>
    <border>
      <left style="thin">
        <color rgb="FF696969"/>
      </left>
      <right/>
      <top/>
      <bottom style="thin">
        <color indexed="64"/>
      </bottom>
      <diagonal/>
    </border>
    <border>
      <left style="thin">
        <color rgb="FF696969"/>
      </left>
      <right style="thin">
        <color rgb="FF696969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696969"/>
      </right>
      <top style="thin">
        <color indexed="64"/>
      </top>
      <bottom/>
      <diagonal/>
    </border>
    <border>
      <left style="thin">
        <color rgb="FF696969"/>
      </left>
      <right style="thin">
        <color rgb="FF696969"/>
      </right>
      <top style="thin">
        <color indexed="64"/>
      </top>
      <bottom/>
      <diagonal/>
    </border>
    <border>
      <left style="thin">
        <color rgb="FF696969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37">
    <xf numFmtId="0" fontId="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7" fillId="0" borderId="0"/>
    <xf numFmtId="0" fontId="22" fillId="0" borderId="0"/>
    <xf numFmtId="0" fontId="22" fillId="0" borderId="0"/>
    <xf numFmtId="0" fontId="22" fillId="0" borderId="0"/>
    <xf numFmtId="9" fontId="17" fillId="0" borderId="0" applyFont="0" applyFill="0" applyBorder="0" applyAlignment="0" applyProtection="0"/>
    <xf numFmtId="0" fontId="22" fillId="0" borderId="0"/>
    <xf numFmtId="43" fontId="17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1" fillId="6" borderId="0" applyNumberFormat="0" applyBorder="0" applyAlignment="0" applyProtection="0"/>
    <xf numFmtId="43" fontId="17" fillId="0" borderId="0" applyFont="0" applyFill="0" applyBorder="0" applyAlignment="0" applyProtection="0"/>
    <xf numFmtId="0" fontId="29" fillId="5" borderId="0" applyNumberFormat="0" applyBorder="0" applyAlignment="0" applyProtection="0"/>
    <xf numFmtId="0" fontId="22" fillId="0" borderId="0"/>
    <xf numFmtId="0" fontId="17" fillId="0" borderId="0"/>
    <xf numFmtId="0" fontId="22" fillId="0" borderId="0"/>
    <xf numFmtId="0" fontId="28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43" fontId="20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</cellStyleXfs>
  <cellXfs count="393">
    <xf numFmtId="0" fontId="0" fillId="0" borderId="0" xfId="0"/>
    <xf numFmtId="49" fontId="18" fillId="2" borderId="1" xfId="0" applyNumberFormat="1" applyFont="1" applyFill="1" applyBorder="1" applyAlignment="1">
      <alignment horizontal="left" vertical="center"/>
    </xf>
    <xf numFmtId="49" fontId="19" fillId="3" borderId="1" xfId="0" applyNumberFormat="1" applyFont="1" applyFill="1" applyBorder="1" applyAlignment="1">
      <alignment horizontal="left" vertical="center"/>
    </xf>
    <xf numFmtId="164" fontId="19" fillId="4" borderId="1" xfId="0" applyNumberFormat="1" applyFont="1" applyFill="1" applyBorder="1" applyAlignment="1">
      <alignment horizontal="right" vertical="center"/>
    </xf>
    <xf numFmtId="0" fontId="19" fillId="4" borderId="1" xfId="0" applyFont="1" applyFill="1" applyBorder="1" applyAlignment="1">
      <alignment horizontal="right" vertical="center"/>
    </xf>
    <xf numFmtId="0" fontId="19" fillId="3" borderId="1" xfId="0" applyFont="1" applyFill="1" applyBorder="1" applyAlignment="1">
      <alignment horizontal="right" vertical="center"/>
    </xf>
    <xf numFmtId="165" fontId="19" fillId="4" borderId="1" xfId="1" applyNumberFormat="1" applyFont="1" applyFill="1" applyBorder="1" applyAlignment="1">
      <alignment horizontal="right" vertical="center"/>
    </xf>
    <xf numFmtId="166" fontId="17" fillId="0" borderId="0" xfId="0" applyNumberFormat="1" applyFont="1"/>
    <xf numFmtId="0" fontId="17" fillId="0" borderId="3" xfId="3" applyBorder="1" applyAlignment="1">
      <alignment horizontal="center"/>
    </xf>
    <xf numFmtId="0" fontId="17" fillId="9" borderId="3" xfId="3" applyFill="1" applyBorder="1" applyAlignment="1">
      <alignment horizontal="center" vertical="center"/>
    </xf>
    <xf numFmtId="0" fontId="27" fillId="7" borderId="3" xfId="3" applyFont="1" applyFill="1" applyBorder="1" applyAlignment="1">
      <alignment horizontal="center" vertical="center" wrapText="1"/>
    </xf>
    <xf numFmtId="0" fontId="27" fillId="0" borderId="3" xfId="3" applyFont="1" applyBorder="1" applyAlignment="1">
      <alignment horizontal="center"/>
    </xf>
    <xf numFmtId="0" fontId="0" fillId="7" borderId="0" xfId="0" applyFill="1" applyAlignment="1">
      <alignment horizontal="center"/>
    </xf>
    <xf numFmtId="49" fontId="30" fillId="3" borderId="1" xfId="0" applyNumberFormat="1" applyFont="1" applyFill="1" applyBorder="1" applyAlignment="1">
      <alignment horizontal="left" vertical="center"/>
    </xf>
    <xf numFmtId="17" fontId="17" fillId="0" borderId="0" xfId="0" applyNumberFormat="1" applyFont="1" applyAlignment="1">
      <alignment horizontal="center"/>
    </xf>
    <xf numFmtId="0" fontId="0" fillId="7" borderId="0" xfId="0" applyFill="1"/>
    <xf numFmtId="0" fontId="17" fillId="0" borderId="0" xfId="0" applyFont="1"/>
    <xf numFmtId="0" fontId="0" fillId="0" borderId="0" xfId="0" applyAlignment="1">
      <alignment horizontal="center"/>
    </xf>
    <xf numFmtId="49" fontId="31" fillId="2" borderId="1" xfId="0" applyNumberFormat="1" applyFont="1" applyFill="1" applyBorder="1" applyAlignment="1">
      <alignment horizontal="left" vertical="center"/>
    </xf>
    <xf numFmtId="49" fontId="30" fillId="11" borderId="1" xfId="0" applyNumberFormat="1" applyFont="1" applyFill="1" applyBorder="1" applyAlignment="1">
      <alignment horizontal="left" vertical="center"/>
    </xf>
    <xf numFmtId="166" fontId="0" fillId="7" borderId="0" xfId="0" applyNumberFormat="1" applyFill="1"/>
    <xf numFmtId="166" fontId="0" fillId="0" borderId="0" xfId="0" applyNumberFormat="1"/>
    <xf numFmtId="2" fontId="0" fillId="0" borderId="0" xfId="0" applyNumberFormat="1"/>
    <xf numFmtId="49" fontId="19" fillId="10" borderId="0" xfId="0" applyNumberFormat="1" applyFont="1" applyFill="1" applyAlignment="1">
      <alignment horizontal="left" vertical="center"/>
    </xf>
    <xf numFmtId="0" fontId="25" fillId="8" borderId="0" xfId="0" applyFont="1" applyFill="1"/>
    <xf numFmtId="0" fontId="17" fillId="0" borderId="0" xfId="3"/>
    <xf numFmtId="0" fontId="17" fillId="0" borderId="0" xfId="3" applyAlignment="1">
      <alignment horizontal="center"/>
    </xf>
    <xf numFmtId="2" fontId="17" fillId="0" borderId="0" xfId="3" applyNumberFormat="1"/>
    <xf numFmtId="2" fontId="17" fillId="0" borderId="2" xfId="3" applyNumberFormat="1" applyBorder="1"/>
    <xf numFmtId="2" fontId="17" fillId="0" borderId="4" xfId="3" applyNumberFormat="1" applyBorder="1"/>
    <xf numFmtId="2" fontId="17" fillId="0" borderId="6" xfId="3" applyNumberFormat="1" applyBorder="1"/>
    <xf numFmtId="2" fontId="17" fillId="0" borderId="7" xfId="3" applyNumberFormat="1" applyBorder="1"/>
    <xf numFmtId="2" fontId="17" fillId="0" borderId="5" xfId="3" applyNumberFormat="1" applyBorder="1"/>
    <xf numFmtId="0" fontId="32" fillId="0" borderId="0" xfId="0" applyFont="1"/>
    <xf numFmtId="0" fontId="26" fillId="0" borderId="0" xfId="0" applyFont="1"/>
    <xf numFmtId="167" fontId="0" fillId="0" borderId="0" xfId="2" applyNumberFormat="1" applyFont="1"/>
    <xf numFmtId="49" fontId="33" fillId="3" borderId="0" xfId="0" applyNumberFormat="1" applyFont="1" applyFill="1" applyAlignment="1">
      <alignment horizontal="left" vertical="center"/>
    </xf>
    <xf numFmtId="49" fontId="30" fillId="3" borderId="0" xfId="0" applyNumberFormat="1" applyFont="1" applyFill="1" applyAlignment="1">
      <alignment horizontal="left" vertical="center"/>
    </xf>
    <xf numFmtId="0" fontId="0" fillId="7" borderId="6" xfId="0" applyFill="1" applyBorder="1"/>
    <xf numFmtId="0" fontId="0" fillId="0" borderId="6" xfId="0" applyBorder="1"/>
    <xf numFmtId="0" fontId="19" fillId="11" borderId="1" xfId="0" applyFont="1" applyFill="1" applyBorder="1" applyAlignment="1">
      <alignment horizontal="right" vertical="center"/>
    </xf>
    <xf numFmtId="49" fontId="19" fillId="11" borderId="1" xfId="0" applyNumberFormat="1" applyFont="1" applyFill="1" applyBorder="1" applyAlignment="1">
      <alignment horizontal="left" vertical="center"/>
    </xf>
    <xf numFmtId="0" fontId="17" fillId="7" borderId="0" xfId="3" applyFill="1"/>
    <xf numFmtId="0" fontId="23" fillId="7" borderId="0" xfId="6" applyFont="1" applyFill="1" applyAlignment="1">
      <alignment horizontal="center" vertical="center"/>
    </xf>
    <xf numFmtId="0" fontId="17" fillId="7" borderId="0" xfId="0" applyFont="1" applyFill="1"/>
    <xf numFmtId="166" fontId="34" fillId="0" borderId="0" xfId="0" applyNumberFormat="1" applyFont="1"/>
    <xf numFmtId="49" fontId="19" fillId="12" borderId="1" xfId="0" applyNumberFormat="1" applyFont="1" applyFill="1" applyBorder="1" applyAlignment="1">
      <alignment horizontal="left" vertical="center"/>
    </xf>
    <xf numFmtId="0" fontId="19" fillId="12" borderId="1" xfId="0" applyFont="1" applyFill="1" applyBorder="1" applyAlignment="1">
      <alignment horizontal="right" vertical="center"/>
    </xf>
    <xf numFmtId="17" fontId="0" fillId="0" borderId="0" xfId="0" applyNumberFormat="1"/>
    <xf numFmtId="0" fontId="19" fillId="13" borderId="1" xfId="0" applyFont="1" applyFill="1" applyBorder="1" applyAlignment="1">
      <alignment horizontal="right" vertical="center"/>
    </xf>
    <xf numFmtId="49" fontId="30" fillId="13" borderId="1" xfId="0" applyNumberFormat="1" applyFont="1" applyFill="1" applyBorder="1" applyAlignment="1">
      <alignment horizontal="left" vertical="center"/>
    </xf>
    <xf numFmtId="0" fontId="36" fillId="8" borderId="0" xfId="0" applyFont="1" applyFill="1"/>
    <xf numFmtId="0" fontId="37" fillId="0" borderId="0" xfId="0" applyFont="1"/>
    <xf numFmtId="49" fontId="19" fillId="3" borderId="0" xfId="0" applyNumberFormat="1" applyFont="1" applyFill="1" applyAlignment="1">
      <alignment horizontal="left" vertical="center"/>
    </xf>
    <xf numFmtId="49" fontId="19" fillId="14" borderId="1" xfId="0" applyNumberFormat="1" applyFont="1" applyFill="1" applyBorder="1" applyAlignment="1">
      <alignment horizontal="left" vertical="center"/>
    </xf>
    <xf numFmtId="0" fontId="19" fillId="14" borderId="1" xfId="0" applyFont="1" applyFill="1" applyBorder="1" applyAlignment="1">
      <alignment horizontal="right" vertical="center"/>
    </xf>
    <xf numFmtId="49" fontId="30" fillId="14" borderId="1" xfId="0" applyNumberFormat="1" applyFont="1" applyFill="1" applyBorder="1" applyAlignment="1">
      <alignment horizontal="left" vertical="center"/>
    </xf>
    <xf numFmtId="49" fontId="38" fillId="14" borderId="1" xfId="0" applyNumberFormat="1" applyFont="1" applyFill="1" applyBorder="1" applyAlignment="1">
      <alignment horizontal="left" vertical="center"/>
    </xf>
    <xf numFmtId="49" fontId="39" fillId="11" borderId="1" xfId="0" applyNumberFormat="1" applyFont="1" applyFill="1" applyBorder="1" applyAlignment="1">
      <alignment horizontal="left" vertical="center"/>
    </xf>
    <xf numFmtId="49" fontId="40" fillId="14" borderId="1" xfId="0" applyNumberFormat="1" applyFont="1" applyFill="1" applyBorder="1" applyAlignment="1">
      <alignment horizontal="left" vertical="center"/>
    </xf>
    <xf numFmtId="0" fontId="36" fillId="15" borderId="0" xfId="0" applyFont="1" applyFill="1"/>
    <xf numFmtId="0" fontId="25" fillId="15" borderId="0" xfId="0" applyFont="1" applyFill="1"/>
    <xf numFmtId="0" fontId="0" fillId="15" borderId="0" xfId="0" applyFill="1"/>
    <xf numFmtId="49" fontId="19" fillId="3" borderId="9" xfId="0" applyNumberFormat="1" applyFont="1" applyFill="1" applyBorder="1" applyAlignment="1">
      <alignment horizontal="left" vertical="center"/>
    </xf>
    <xf numFmtId="2" fontId="17" fillId="0" borderId="10" xfId="3" applyNumberFormat="1" applyBorder="1"/>
    <xf numFmtId="2" fontId="17" fillId="0" borderId="11" xfId="3" applyNumberFormat="1" applyBorder="1"/>
    <xf numFmtId="2" fontId="17" fillId="0" borderId="12" xfId="3" applyNumberFormat="1" applyBorder="1"/>
    <xf numFmtId="0" fontId="15" fillId="0" borderId="8" xfId="0" applyFont="1" applyBorder="1"/>
    <xf numFmtId="166" fontId="37" fillId="0" borderId="0" xfId="0" applyNumberFormat="1" applyFont="1"/>
    <xf numFmtId="166" fontId="37" fillId="0" borderId="2" xfId="0" applyNumberFormat="1" applyFont="1" applyBorder="1"/>
    <xf numFmtId="166" fontId="41" fillId="3" borderId="1" xfId="0" applyNumberFormat="1" applyFont="1" applyFill="1" applyBorder="1" applyAlignment="1">
      <alignment horizontal="left" vertical="center"/>
    </xf>
    <xf numFmtId="166" fontId="37" fillId="0" borderId="0" xfId="0" applyNumberFormat="1" applyFont="1" applyAlignment="1">
      <alignment horizontal="center"/>
    </xf>
    <xf numFmtId="1" fontId="41" fillId="3" borderId="1" xfId="0" applyNumberFormat="1" applyFont="1" applyFill="1" applyBorder="1" applyAlignment="1">
      <alignment horizontal="left" vertical="center"/>
    </xf>
    <xf numFmtId="1" fontId="37" fillId="0" borderId="0" xfId="0" applyNumberFormat="1" applyFont="1"/>
    <xf numFmtId="1" fontId="37" fillId="0" borderId="0" xfId="0" applyNumberFormat="1" applyFont="1" applyAlignment="1">
      <alignment horizontal="center"/>
    </xf>
    <xf numFmtId="1" fontId="37" fillId="0" borderId="2" xfId="0" applyNumberFormat="1" applyFont="1" applyBorder="1"/>
    <xf numFmtId="1" fontId="41" fillId="3" borderId="0" xfId="0" applyNumberFormat="1" applyFont="1" applyFill="1" applyAlignment="1">
      <alignment horizontal="left" vertical="center"/>
    </xf>
    <xf numFmtId="0" fontId="26" fillId="7" borderId="0" xfId="0" applyFont="1" applyFill="1"/>
    <xf numFmtId="1" fontId="0" fillId="0" borderId="0" xfId="0" applyNumberFormat="1"/>
    <xf numFmtId="166" fontId="41" fillId="3" borderId="0" xfId="0" applyNumberFormat="1" applyFont="1" applyFill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0" fillId="7" borderId="14" xfId="0" applyFill="1" applyBorder="1"/>
    <xf numFmtId="0" fontId="17" fillId="7" borderId="14" xfId="3" applyFill="1" applyBorder="1"/>
    <xf numFmtId="166" fontId="34" fillId="0" borderId="14" xfId="0" applyNumberFormat="1" applyFont="1" applyBorder="1"/>
    <xf numFmtId="166" fontId="0" fillId="0" borderId="14" xfId="0" applyNumberFormat="1" applyBorder="1"/>
    <xf numFmtId="0" fontId="26" fillId="0" borderId="14" xfId="0" applyFont="1" applyBorder="1"/>
    <xf numFmtId="0" fontId="43" fillId="0" borderId="14" xfId="0" applyFont="1" applyBorder="1"/>
    <xf numFmtId="0" fontId="0" fillId="0" borderId="13" xfId="0" applyBorder="1" applyAlignment="1">
      <alignment horizontal="center"/>
    </xf>
    <xf numFmtId="0" fontId="26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26" fillId="0" borderId="15" xfId="0" applyFont="1" applyBorder="1"/>
    <xf numFmtId="0" fontId="0" fillId="0" borderId="16" xfId="0" applyBorder="1"/>
    <xf numFmtId="1" fontId="37" fillId="0" borderId="16" xfId="0" applyNumberFormat="1" applyFont="1" applyBorder="1"/>
    <xf numFmtId="166" fontId="37" fillId="0" borderId="16" xfId="0" applyNumberFormat="1" applyFont="1" applyBorder="1"/>
    <xf numFmtId="0" fontId="0" fillId="7" borderId="16" xfId="0" applyFill="1" applyBorder="1"/>
    <xf numFmtId="0" fontId="0" fillId="0" borderId="18" xfId="0" applyBorder="1"/>
    <xf numFmtId="0" fontId="0" fillId="0" borderId="19" xfId="0" applyBorder="1"/>
    <xf numFmtId="0" fontId="0" fillId="0" borderId="18" xfId="0" applyBorder="1" applyAlignment="1">
      <alignment horizontal="center"/>
    </xf>
    <xf numFmtId="0" fontId="26" fillId="0" borderId="18" xfId="0" applyFont="1" applyBorder="1"/>
    <xf numFmtId="0" fontId="0" fillId="0" borderId="20" xfId="0" applyBorder="1"/>
    <xf numFmtId="0" fontId="0" fillId="0" borderId="21" xfId="0" applyBorder="1"/>
    <xf numFmtId="0" fontId="0" fillId="0" borderId="20" xfId="0" applyBorder="1" applyAlignment="1">
      <alignment horizontal="center"/>
    </xf>
    <xf numFmtId="0" fontId="26" fillId="0" borderId="20" xfId="0" applyFont="1" applyBorder="1"/>
    <xf numFmtId="0" fontId="14" fillId="0" borderId="0" xfId="0" applyFont="1"/>
    <xf numFmtId="0" fontId="14" fillId="0" borderId="8" xfId="0" applyFont="1" applyBorder="1"/>
    <xf numFmtId="166" fontId="41" fillId="3" borderId="22" xfId="0" applyNumberFormat="1" applyFont="1" applyFill="1" applyBorder="1" applyAlignment="1">
      <alignment horizontal="left" vertical="center"/>
    </xf>
    <xf numFmtId="49" fontId="30" fillId="12" borderId="1" xfId="0" applyNumberFormat="1" applyFont="1" applyFill="1" applyBorder="1" applyAlignment="1">
      <alignment horizontal="left" vertical="center"/>
    </xf>
    <xf numFmtId="0" fontId="0" fillId="8" borderId="0" xfId="0" applyFill="1"/>
    <xf numFmtId="0" fontId="17" fillId="0" borderId="23" xfId="3" applyBorder="1" applyAlignment="1">
      <alignment horizontal="center"/>
    </xf>
    <xf numFmtId="0" fontId="17" fillId="0" borderId="24" xfId="3" applyBorder="1" applyAlignment="1">
      <alignment horizontal="center"/>
    </xf>
    <xf numFmtId="0" fontId="17" fillId="0" borderId="25" xfId="3" applyBorder="1" applyAlignment="1">
      <alignment horizontal="center"/>
    </xf>
    <xf numFmtId="168" fontId="42" fillId="0" borderId="24" xfId="0" applyNumberFormat="1" applyFont="1" applyBorder="1"/>
    <xf numFmtId="168" fontId="42" fillId="0" borderId="25" xfId="0" applyNumberFormat="1" applyFont="1" applyBorder="1"/>
    <xf numFmtId="169" fontId="0" fillId="0" borderId="0" xfId="0" applyNumberFormat="1" applyAlignment="1">
      <alignment horizontal="center"/>
    </xf>
    <xf numFmtId="0" fontId="17" fillId="9" borderId="0" xfId="3" applyFill="1" applyAlignment="1">
      <alignment horizontal="center" vertical="center"/>
    </xf>
    <xf numFmtId="0" fontId="17" fillId="0" borderId="17" xfId="3" applyBorder="1" applyAlignment="1">
      <alignment horizontal="center"/>
    </xf>
    <xf numFmtId="0" fontId="42" fillId="0" borderId="17" xfId="0" applyFont="1" applyBorder="1"/>
    <xf numFmtId="0" fontId="13" fillId="0" borderId="17" xfId="3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17" xfId="3" applyFont="1" applyBorder="1" applyAlignment="1">
      <alignment horizontal="center"/>
    </xf>
    <xf numFmtId="0" fontId="42" fillId="0" borderId="29" xfId="0" applyFont="1" applyBorder="1"/>
    <xf numFmtId="0" fontId="44" fillId="0" borderId="26" xfId="0" applyFont="1" applyBorder="1" applyAlignment="1">
      <alignment horizontal="center" vertical="center"/>
    </xf>
    <xf numFmtId="0" fontId="44" fillId="0" borderId="27" xfId="0" applyFont="1" applyBorder="1" applyAlignment="1">
      <alignment horizontal="center" vertical="center"/>
    </xf>
    <xf numFmtId="0" fontId="44" fillId="0" borderId="28" xfId="0" applyFont="1" applyBorder="1" applyAlignment="1">
      <alignment horizontal="center" vertical="center"/>
    </xf>
    <xf numFmtId="0" fontId="44" fillId="0" borderId="17" xfId="0" applyFont="1" applyBorder="1"/>
    <xf numFmtId="2" fontId="37" fillId="0" borderId="2" xfId="0" applyNumberFormat="1" applyFont="1" applyBorder="1"/>
    <xf numFmtId="49" fontId="39" fillId="11" borderId="1" xfId="0" applyNumberFormat="1" applyFont="1" applyFill="1" applyBorder="1" applyAlignment="1">
      <alignment horizontal="center" vertical="center"/>
    </xf>
    <xf numFmtId="1" fontId="37" fillId="7" borderId="0" xfId="0" applyNumberFormat="1" applyFont="1" applyFill="1"/>
    <xf numFmtId="1" fontId="37" fillId="7" borderId="16" xfId="0" applyNumberFormat="1" applyFont="1" applyFill="1" applyBorder="1"/>
    <xf numFmtId="167" fontId="0" fillId="7" borderId="0" xfId="2" applyNumberFormat="1" applyFont="1" applyFill="1"/>
    <xf numFmtId="1" fontId="0" fillId="7" borderId="0" xfId="0" applyNumberFormat="1" applyFill="1"/>
    <xf numFmtId="166" fontId="37" fillId="7" borderId="0" xfId="0" applyNumberFormat="1" applyFont="1" applyFill="1"/>
    <xf numFmtId="166" fontId="37" fillId="7" borderId="16" xfId="0" applyNumberFormat="1" applyFont="1" applyFill="1" applyBorder="1"/>
    <xf numFmtId="2" fontId="0" fillId="7" borderId="0" xfId="0" applyNumberFormat="1" applyFill="1"/>
    <xf numFmtId="0" fontId="0" fillId="7" borderId="15" xfId="0" applyFill="1" applyBorder="1"/>
    <xf numFmtId="0" fontId="0" fillId="7" borderId="18" xfId="0" applyFill="1" applyBorder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13" fillId="7" borderId="0" xfId="0" applyFont="1" applyFill="1"/>
    <xf numFmtId="0" fontId="0" fillId="0" borderId="0" xfId="0" quotePrefix="1"/>
    <xf numFmtId="0" fontId="0" fillId="0" borderId="7" xfId="0" applyBorder="1"/>
    <xf numFmtId="49" fontId="0" fillId="0" borderId="0" xfId="0" applyNumberFormat="1"/>
    <xf numFmtId="0" fontId="0" fillId="0" borderId="7" xfId="0" quotePrefix="1" applyBorder="1"/>
    <xf numFmtId="0" fontId="12" fillId="0" borderId="0" xfId="0" applyFont="1"/>
    <xf numFmtId="0" fontId="42" fillId="0" borderId="0" xfId="0" applyFont="1"/>
    <xf numFmtId="0" fontId="12" fillId="0" borderId="0" xfId="0" quotePrefix="1" applyFont="1" applyAlignment="1">
      <alignment horizontal="center"/>
    </xf>
    <xf numFmtId="0" fontId="42" fillId="0" borderId="11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166" fontId="0" fillId="0" borderId="11" xfId="0" applyNumberFormat="1" applyBorder="1" applyAlignment="1">
      <alignment horizontal="center"/>
    </xf>
    <xf numFmtId="0" fontId="42" fillId="16" borderId="0" xfId="0" applyFont="1" applyFill="1"/>
    <xf numFmtId="49" fontId="39" fillId="11" borderId="0" xfId="0" applyNumberFormat="1" applyFont="1" applyFill="1" applyAlignment="1">
      <alignment horizontal="center" vertical="center"/>
    </xf>
    <xf numFmtId="49" fontId="19" fillId="11" borderId="0" xfId="0" applyNumberFormat="1" applyFont="1" applyFill="1" applyAlignment="1">
      <alignment horizontal="left" vertical="center"/>
    </xf>
    <xf numFmtId="49" fontId="30" fillId="13" borderId="0" xfId="0" applyNumberFormat="1" applyFont="1" applyFill="1" applyAlignment="1">
      <alignment horizontal="left" vertical="center"/>
    </xf>
    <xf numFmtId="49" fontId="19" fillId="14" borderId="0" xfId="0" applyNumberFormat="1" applyFont="1" applyFill="1" applyAlignment="1">
      <alignment horizontal="left" vertical="center"/>
    </xf>
    <xf numFmtId="49" fontId="39" fillId="11" borderId="0" xfId="0" applyNumberFormat="1" applyFont="1" applyFill="1" applyAlignment="1">
      <alignment horizontal="left" vertical="center"/>
    </xf>
    <xf numFmtId="49" fontId="30" fillId="14" borderId="0" xfId="0" applyNumberFormat="1" applyFont="1" applyFill="1" applyAlignment="1">
      <alignment horizontal="left" vertical="center"/>
    </xf>
    <xf numFmtId="49" fontId="30" fillId="12" borderId="0" xfId="0" applyNumberFormat="1" applyFont="1" applyFill="1" applyAlignment="1">
      <alignment horizontal="left" vertical="center"/>
    </xf>
    <xf numFmtId="49" fontId="19" fillId="3" borderId="30" xfId="0" applyNumberFormat="1" applyFont="1" applyFill="1" applyBorder="1" applyAlignment="1">
      <alignment horizontal="left" vertical="center"/>
    </xf>
    <xf numFmtId="49" fontId="33" fillId="3" borderId="8" xfId="0" applyNumberFormat="1" applyFont="1" applyFill="1" applyBorder="1" applyAlignment="1">
      <alignment horizontal="center" vertical="center"/>
    </xf>
    <xf numFmtId="49" fontId="19" fillId="11" borderId="30" xfId="0" applyNumberFormat="1" applyFont="1" applyFill="1" applyBorder="1" applyAlignment="1">
      <alignment horizontal="left" vertical="center"/>
    </xf>
    <xf numFmtId="49" fontId="33" fillId="11" borderId="8" xfId="0" applyNumberFormat="1" applyFont="1" applyFill="1" applyBorder="1" applyAlignment="1">
      <alignment horizontal="center" vertical="center"/>
    </xf>
    <xf numFmtId="49" fontId="30" fillId="12" borderId="30" xfId="0" applyNumberFormat="1" applyFont="1" applyFill="1" applyBorder="1" applyAlignment="1">
      <alignment horizontal="left" vertical="center"/>
    </xf>
    <xf numFmtId="49" fontId="33" fillId="12" borderId="8" xfId="0" applyNumberFormat="1" applyFont="1" applyFill="1" applyBorder="1" applyAlignment="1">
      <alignment horizontal="center" vertical="center"/>
    </xf>
    <xf numFmtId="49" fontId="19" fillId="14" borderId="30" xfId="0" applyNumberFormat="1" applyFont="1" applyFill="1" applyBorder="1" applyAlignment="1">
      <alignment horizontal="left" vertical="center"/>
    </xf>
    <xf numFmtId="49" fontId="33" fillId="14" borderId="8" xfId="0" applyNumberFormat="1" applyFont="1" applyFill="1" applyBorder="1" applyAlignment="1">
      <alignment horizontal="center" vertical="center"/>
    </xf>
    <xf numFmtId="0" fontId="42" fillId="0" borderId="8" xfId="0" applyFont="1" applyBorder="1" applyAlignment="1">
      <alignment horizontal="center"/>
    </xf>
    <xf numFmtId="49" fontId="30" fillId="3" borderId="30" xfId="0" applyNumberFormat="1" applyFont="1" applyFill="1" applyBorder="1" applyAlignment="1">
      <alignment horizontal="left" vertical="center"/>
    </xf>
    <xf numFmtId="49" fontId="30" fillId="13" borderId="30" xfId="0" applyNumberFormat="1" applyFont="1" applyFill="1" applyBorder="1" applyAlignment="1">
      <alignment horizontal="left" vertical="center"/>
    </xf>
    <xf numFmtId="49" fontId="33" fillId="13" borderId="8" xfId="0" applyNumberFormat="1" applyFont="1" applyFill="1" applyBorder="1" applyAlignment="1">
      <alignment horizontal="center" vertical="center"/>
    </xf>
    <xf numFmtId="166" fontId="11" fillId="0" borderId="0" xfId="0" applyNumberFormat="1" applyFont="1"/>
    <xf numFmtId="166" fontId="0" fillId="7" borderId="31" xfId="0" applyNumberFormat="1" applyFill="1" applyBorder="1"/>
    <xf numFmtId="0" fontId="0" fillId="7" borderId="31" xfId="0" applyFill="1" applyBorder="1"/>
    <xf numFmtId="0" fontId="0" fillId="0" borderId="31" xfId="0" applyBorder="1"/>
    <xf numFmtId="0" fontId="0" fillId="0" borderId="31" xfId="0" applyBorder="1" applyAlignment="1">
      <alignment horizontal="center"/>
    </xf>
    <xf numFmtId="2" fontId="0" fillId="0" borderId="31" xfId="0" applyNumberFormat="1" applyBorder="1"/>
    <xf numFmtId="0" fontId="0" fillId="7" borderId="32" xfId="0" applyFill="1" applyBorder="1"/>
    <xf numFmtId="166" fontId="0" fillId="0" borderId="31" xfId="0" applyNumberFormat="1" applyBorder="1"/>
    <xf numFmtId="1" fontId="37" fillId="7" borderId="31" xfId="0" applyNumberFormat="1" applyFont="1" applyFill="1" applyBorder="1"/>
    <xf numFmtId="1" fontId="37" fillId="7" borderId="32" xfId="0" applyNumberFormat="1" applyFont="1" applyFill="1" applyBorder="1"/>
    <xf numFmtId="1" fontId="37" fillId="0" borderId="31" xfId="0" applyNumberFormat="1" applyFont="1" applyBorder="1"/>
    <xf numFmtId="1" fontId="37" fillId="0" borderId="31" xfId="0" applyNumberFormat="1" applyFont="1" applyBorder="1" applyAlignment="1">
      <alignment horizontal="center"/>
    </xf>
    <xf numFmtId="0" fontId="42" fillId="16" borderId="0" xfId="0" applyFont="1" applyFill="1" applyAlignment="1">
      <alignment horizontal="center"/>
    </xf>
    <xf numFmtId="17" fontId="42" fillId="16" borderId="0" xfId="0" applyNumberFormat="1" applyFont="1" applyFill="1" applyAlignment="1">
      <alignment horizontal="center"/>
    </xf>
    <xf numFmtId="0" fontId="0" fillId="7" borderId="33" xfId="0" applyFill="1" applyBorder="1"/>
    <xf numFmtId="2" fontId="0" fillId="0" borderId="14" xfId="0" applyNumberFormat="1" applyBorder="1"/>
    <xf numFmtId="0" fontId="34" fillId="7" borderId="14" xfId="0" applyFont="1" applyFill="1" applyBorder="1"/>
    <xf numFmtId="0" fontId="43" fillId="0" borderId="0" xfId="0" applyFont="1"/>
    <xf numFmtId="0" fontId="0" fillId="7" borderId="34" xfId="0" applyFill="1" applyBorder="1"/>
    <xf numFmtId="0" fontId="0" fillId="7" borderId="35" xfId="0" applyFill="1" applyBorder="1"/>
    <xf numFmtId="0" fontId="0" fillId="7" borderId="34" xfId="0" applyFill="1" applyBorder="1" applyAlignment="1">
      <alignment horizontal="center"/>
    </xf>
    <xf numFmtId="0" fontId="26" fillId="7" borderId="34" xfId="0" applyFont="1" applyFill="1" applyBorder="1"/>
    <xf numFmtId="2" fontId="0" fillId="0" borderId="34" xfId="0" applyNumberFormat="1" applyBorder="1"/>
    <xf numFmtId="0" fontId="0" fillId="0" borderId="34" xfId="0" applyBorder="1"/>
    <xf numFmtId="0" fontId="0" fillId="0" borderId="34" xfId="0" applyBorder="1" applyAlignment="1">
      <alignment horizontal="center"/>
    </xf>
    <xf numFmtId="2" fontId="0" fillId="0" borderId="20" xfId="0" applyNumberFormat="1" applyBorder="1"/>
    <xf numFmtId="166" fontId="37" fillId="7" borderId="36" xfId="0" applyNumberFormat="1" applyFont="1" applyFill="1" applyBorder="1"/>
    <xf numFmtId="166" fontId="37" fillId="7" borderId="37" xfId="0" applyNumberFormat="1" applyFont="1" applyFill="1" applyBorder="1"/>
    <xf numFmtId="166" fontId="37" fillId="0" borderId="36" xfId="0" applyNumberFormat="1" applyFont="1" applyBorder="1"/>
    <xf numFmtId="166" fontId="37" fillId="0" borderId="36" xfId="0" applyNumberFormat="1" applyFont="1" applyBorder="1" applyAlignment="1">
      <alignment horizontal="center"/>
    </xf>
    <xf numFmtId="2" fontId="0" fillId="0" borderId="36" xfId="0" applyNumberFormat="1" applyBorder="1"/>
    <xf numFmtId="0" fontId="10" fillId="0" borderId="8" xfId="0" applyFont="1" applyBorder="1"/>
    <xf numFmtId="0" fontId="0" fillId="7" borderId="36" xfId="0" applyFill="1" applyBorder="1"/>
    <xf numFmtId="0" fontId="0" fillId="7" borderId="37" xfId="0" applyFill="1" applyBorder="1"/>
    <xf numFmtId="0" fontId="0" fillId="0" borderId="36" xfId="0" applyBorder="1"/>
    <xf numFmtId="0" fontId="0" fillId="0" borderId="36" xfId="0" applyBorder="1" applyAlignment="1">
      <alignment horizontal="center"/>
    </xf>
    <xf numFmtId="0" fontId="0" fillId="7" borderId="38" xfId="0" applyFill="1" applyBorder="1"/>
    <xf numFmtId="2" fontId="0" fillId="0" borderId="15" xfId="0" applyNumberFormat="1" applyBorder="1"/>
    <xf numFmtId="166" fontId="37" fillId="7" borderId="34" xfId="0" applyNumberFormat="1" applyFont="1" applyFill="1" applyBorder="1"/>
    <xf numFmtId="166" fontId="37" fillId="7" borderId="35" xfId="0" applyNumberFormat="1" applyFont="1" applyFill="1" applyBorder="1"/>
    <xf numFmtId="166" fontId="37" fillId="0" borderId="34" xfId="0" applyNumberFormat="1" applyFont="1" applyBorder="1"/>
    <xf numFmtId="166" fontId="37" fillId="0" borderId="34" xfId="0" applyNumberFormat="1" applyFont="1" applyBorder="1" applyAlignment="1">
      <alignment horizontal="center"/>
    </xf>
    <xf numFmtId="166" fontId="37" fillId="0" borderId="39" xfId="0" applyNumberFormat="1" applyFont="1" applyBorder="1"/>
    <xf numFmtId="0" fontId="9" fillId="0" borderId="0" xfId="0" applyFont="1"/>
    <xf numFmtId="0" fontId="9" fillId="0" borderId="0" xfId="0" applyFont="1" applyAlignment="1">
      <alignment horizontal="right"/>
    </xf>
    <xf numFmtId="0" fontId="9" fillId="0" borderId="8" xfId="0" applyFont="1" applyBorder="1"/>
    <xf numFmtId="0" fontId="42" fillId="0" borderId="0" xfId="0" applyFont="1" applyAlignment="1">
      <alignment horizontal="center"/>
    </xf>
    <xf numFmtId="0" fontId="42" fillId="17" borderId="8" xfId="0" applyFont="1" applyFill="1" applyBorder="1" applyAlignment="1">
      <alignment horizontal="center"/>
    </xf>
    <xf numFmtId="0" fontId="45" fillId="18" borderId="0" xfId="0" applyFont="1" applyFill="1" applyAlignment="1">
      <alignment horizontal="center"/>
    </xf>
    <xf numFmtId="0" fontId="46" fillId="18" borderId="40" xfId="0" applyFont="1" applyFill="1" applyBorder="1" applyAlignment="1">
      <alignment horizontal="center" vertical="center" wrapText="1"/>
    </xf>
    <xf numFmtId="9" fontId="47" fillId="18" borderId="41" xfId="0" applyNumberFormat="1" applyFont="1" applyFill="1" applyBorder="1" applyAlignment="1">
      <alignment horizontal="center"/>
    </xf>
    <xf numFmtId="0" fontId="42" fillId="19" borderId="8" xfId="0" applyFont="1" applyFill="1" applyBorder="1" applyAlignment="1">
      <alignment horizontal="center"/>
    </xf>
    <xf numFmtId="2" fontId="9" fillId="0" borderId="0" xfId="0" applyNumberFormat="1" applyFont="1"/>
    <xf numFmtId="166" fontId="0" fillId="0" borderId="42" xfId="0" applyNumberFormat="1" applyBorder="1"/>
    <xf numFmtId="166" fontId="0" fillId="0" borderId="6" xfId="0" applyNumberFormat="1" applyBorder="1"/>
    <xf numFmtId="166" fontId="0" fillId="0" borderId="5" xfId="0" applyNumberFormat="1" applyBorder="1"/>
    <xf numFmtId="2" fontId="0" fillId="0" borderId="43" xfId="0" applyNumberFormat="1" applyBorder="1"/>
    <xf numFmtId="2" fontId="0" fillId="0" borderId="44" xfId="0" applyNumberFormat="1" applyBorder="1"/>
    <xf numFmtId="2" fontId="42" fillId="0" borderId="0" xfId="0" applyNumberFormat="1" applyFont="1"/>
    <xf numFmtId="2" fontId="42" fillId="19" borderId="0" xfId="0" applyNumberFormat="1" applyFont="1" applyFill="1"/>
    <xf numFmtId="0" fontId="9" fillId="8" borderId="0" xfId="0" applyFont="1" applyFill="1"/>
    <xf numFmtId="49" fontId="30" fillId="12" borderId="45" xfId="0" applyNumberFormat="1" applyFont="1" applyFill="1" applyBorder="1" applyAlignment="1">
      <alignment horizontal="left" vertical="center"/>
    </xf>
    <xf numFmtId="166" fontId="42" fillId="0" borderId="0" xfId="0" applyNumberFormat="1" applyFont="1"/>
    <xf numFmtId="2" fontId="9" fillId="7" borderId="0" xfId="0" applyNumberFormat="1" applyFont="1" applyFill="1"/>
    <xf numFmtId="0" fontId="19" fillId="3" borderId="22" xfId="0" applyFont="1" applyFill="1" applyBorder="1" applyAlignment="1">
      <alignment horizontal="right" vertical="center"/>
    </xf>
    <xf numFmtId="0" fontId="25" fillId="7" borderId="0" xfId="0" applyFont="1" applyFill="1"/>
    <xf numFmtId="49" fontId="30" fillId="10" borderId="0" xfId="0" applyNumberFormat="1" applyFont="1" applyFill="1" applyAlignment="1">
      <alignment horizontal="left" vertical="center"/>
    </xf>
    <xf numFmtId="0" fontId="9" fillId="7" borderId="0" xfId="0" applyFont="1" applyFill="1"/>
    <xf numFmtId="0" fontId="8" fillId="7" borderId="0" xfId="0" applyFont="1" applyFill="1"/>
    <xf numFmtId="0" fontId="42" fillId="7" borderId="0" xfId="0" applyFont="1" applyFill="1"/>
    <xf numFmtId="2" fontId="8" fillId="15" borderId="0" xfId="0" applyNumberFormat="1" applyFont="1" applyFill="1"/>
    <xf numFmtId="2" fontId="8" fillId="0" borderId="0" xfId="0" applyNumberFormat="1" applyFont="1"/>
    <xf numFmtId="2" fontId="42" fillId="7" borderId="0" xfId="0" applyNumberFormat="1" applyFont="1" applyFill="1"/>
    <xf numFmtId="0" fontId="8" fillId="0" borderId="0" xfId="0" applyFont="1"/>
    <xf numFmtId="0" fontId="8" fillId="15" borderId="0" xfId="0" applyFont="1" applyFill="1" applyAlignment="1">
      <alignment horizontal="center"/>
    </xf>
    <xf numFmtId="0" fontId="8" fillId="0" borderId="8" xfId="0" applyFont="1" applyBorder="1"/>
    <xf numFmtId="49" fontId="33" fillId="0" borderId="0" xfId="0" applyNumberFormat="1" applyFont="1" applyAlignment="1">
      <alignment horizontal="left" vertical="center"/>
    </xf>
    <xf numFmtId="0" fontId="8" fillId="8" borderId="0" xfId="0" applyFont="1" applyFill="1"/>
    <xf numFmtId="49" fontId="30" fillId="0" borderId="0" xfId="0" applyNumberFormat="1" applyFont="1" applyAlignment="1">
      <alignment horizontal="left" vertical="center"/>
    </xf>
    <xf numFmtId="0" fontId="19" fillId="12" borderId="22" xfId="0" applyFont="1" applyFill="1" applyBorder="1" applyAlignment="1">
      <alignment horizontal="right" vertical="center"/>
    </xf>
    <xf numFmtId="0" fontId="0" fillId="19" borderId="8" xfId="0" applyFill="1" applyBorder="1"/>
    <xf numFmtId="2" fontId="42" fillId="19" borderId="46" xfId="0" applyNumberFormat="1" applyFont="1" applyFill="1" applyBorder="1"/>
    <xf numFmtId="0" fontId="42" fillId="19" borderId="8" xfId="0" applyFont="1" applyFill="1" applyBorder="1"/>
    <xf numFmtId="49" fontId="33" fillId="20" borderId="30" xfId="0" applyNumberFormat="1" applyFont="1" applyFill="1" applyBorder="1" applyAlignment="1">
      <alignment horizontal="left" vertical="center"/>
    </xf>
    <xf numFmtId="2" fontId="42" fillId="19" borderId="8" xfId="0" applyNumberFormat="1" applyFont="1" applyFill="1" applyBorder="1"/>
    <xf numFmtId="1" fontId="42" fillId="19" borderId="8" xfId="0" applyNumberFormat="1" applyFont="1" applyFill="1" applyBorder="1"/>
    <xf numFmtId="1" fontId="42" fillId="0" borderId="0" xfId="0" applyNumberFormat="1" applyFont="1"/>
    <xf numFmtId="2" fontId="33" fillId="20" borderId="8" xfId="0" applyNumberFormat="1" applyFont="1" applyFill="1" applyBorder="1" applyAlignment="1">
      <alignment horizontal="right" vertical="center"/>
    </xf>
    <xf numFmtId="166" fontId="42" fillId="19" borderId="8" xfId="0" applyNumberFormat="1" applyFont="1" applyFill="1" applyBorder="1"/>
    <xf numFmtId="49" fontId="33" fillId="20" borderId="8" xfId="0" applyNumberFormat="1" applyFont="1" applyFill="1" applyBorder="1" applyAlignment="1">
      <alignment horizontal="left" vertical="center"/>
    </xf>
    <xf numFmtId="0" fontId="7" fillId="0" borderId="8" xfId="0" applyFont="1" applyBorder="1"/>
    <xf numFmtId="0" fontId="7" fillId="0" borderId="0" xfId="0" applyFont="1"/>
    <xf numFmtId="2" fontId="7" fillId="0" borderId="0" xfId="0" applyNumberFormat="1" applyFont="1"/>
    <xf numFmtId="17" fontId="0" fillId="0" borderId="0" xfId="0" applyNumberFormat="1" applyAlignment="1">
      <alignment horizontal="center"/>
    </xf>
    <xf numFmtId="0" fontId="7" fillId="0" borderId="0" xfId="0" applyFont="1" applyAlignment="1">
      <alignment horizontal="center"/>
    </xf>
    <xf numFmtId="166" fontId="0" fillId="0" borderId="10" xfId="0" applyNumberFormat="1" applyBorder="1"/>
    <xf numFmtId="166" fontId="0" fillId="0" borderId="2" xfId="0" applyNumberFormat="1" applyBorder="1"/>
    <xf numFmtId="166" fontId="0" fillId="0" borderId="4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166" fontId="0" fillId="0" borderId="7" xfId="0" applyNumberFormat="1" applyBorder="1"/>
    <xf numFmtId="0" fontId="42" fillId="21" borderId="0" xfId="0" applyFont="1" applyFill="1"/>
    <xf numFmtId="49" fontId="33" fillId="22" borderId="1" xfId="0" applyNumberFormat="1" applyFont="1" applyFill="1" applyBorder="1" applyAlignment="1">
      <alignment horizontal="left" vertical="center"/>
    </xf>
    <xf numFmtId="2" fontId="42" fillId="21" borderId="0" xfId="0" applyNumberFormat="1" applyFont="1" applyFill="1"/>
    <xf numFmtId="166" fontId="42" fillId="21" borderId="10" xfId="0" applyNumberFormat="1" applyFont="1" applyFill="1" applyBorder="1"/>
    <xf numFmtId="166" fontId="42" fillId="21" borderId="2" xfId="0" applyNumberFormat="1" applyFont="1" applyFill="1" applyBorder="1"/>
    <xf numFmtId="166" fontId="42" fillId="21" borderId="4" xfId="0" applyNumberFormat="1" applyFont="1" applyFill="1" applyBorder="1"/>
    <xf numFmtId="0" fontId="6" fillId="0" borderId="8" xfId="0" applyFont="1" applyBorder="1"/>
    <xf numFmtId="0" fontId="6" fillId="0" borderId="0" xfId="0" applyFont="1"/>
    <xf numFmtId="169" fontId="0" fillId="0" borderId="0" xfId="0" applyNumberFormat="1"/>
    <xf numFmtId="169" fontId="37" fillId="0" borderId="0" xfId="0" applyNumberFormat="1" applyFont="1"/>
    <xf numFmtId="2" fontId="37" fillId="0" borderId="0" xfId="0" applyNumberFormat="1" applyFont="1"/>
    <xf numFmtId="2" fontId="0" fillId="0" borderId="12" xfId="0" applyNumberFormat="1" applyBorder="1"/>
    <xf numFmtId="168" fontId="0" fillId="0" borderId="0" xfId="0" applyNumberFormat="1" applyAlignment="1">
      <alignment horizontal="center"/>
    </xf>
    <xf numFmtId="170" fontId="0" fillId="0" borderId="0" xfId="2" applyNumberFormat="1" applyFont="1"/>
    <xf numFmtId="0" fontId="44" fillId="0" borderId="0" xfId="0" applyFont="1"/>
    <xf numFmtId="0" fontId="6" fillId="0" borderId="0" xfId="3" applyFont="1" applyAlignment="1">
      <alignment horizontal="center"/>
    </xf>
    <xf numFmtId="2" fontId="42" fillId="16" borderId="0" xfId="0" applyNumberFormat="1" applyFont="1" applyFill="1" applyAlignment="1">
      <alignment horizontal="center"/>
    </xf>
    <xf numFmtId="0" fontId="19" fillId="3" borderId="47" xfId="0" applyFont="1" applyFill="1" applyBorder="1" applyAlignment="1">
      <alignment horizontal="right" vertical="center"/>
    </xf>
    <xf numFmtId="0" fontId="19" fillId="3" borderId="48" xfId="0" applyFont="1" applyFill="1" applyBorder="1" applyAlignment="1">
      <alignment horizontal="right" vertical="center"/>
    </xf>
    <xf numFmtId="0" fontId="19" fillId="3" borderId="49" xfId="0" applyFont="1" applyFill="1" applyBorder="1" applyAlignment="1">
      <alignment horizontal="right" vertical="center"/>
    </xf>
    <xf numFmtId="2" fontId="0" fillId="0" borderId="11" xfId="0" applyNumberFormat="1" applyBorder="1"/>
    <xf numFmtId="2" fontId="0" fillId="0" borderId="6" xfId="0" applyNumberFormat="1" applyBorder="1"/>
    <xf numFmtId="166" fontId="37" fillId="0" borderId="46" xfId="0" applyNumberFormat="1" applyFont="1" applyBorder="1"/>
    <xf numFmtId="166" fontId="37" fillId="0" borderId="3" xfId="0" applyNumberFormat="1" applyFont="1" applyBorder="1"/>
    <xf numFmtId="166" fontId="37" fillId="0" borderId="50" xfId="0" applyNumberFormat="1" applyFont="1" applyBorder="1"/>
    <xf numFmtId="2" fontId="5" fillId="0" borderId="0" xfId="0" applyNumberFormat="1" applyFont="1"/>
    <xf numFmtId="0" fontId="5" fillId="0" borderId="0" xfId="0" applyFont="1"/>
    <xf numFmtId="0" fontId="5" fillId="0" borderId="8" xfId="0" applyFont="1" applyBorder="1"/>
    <xf numFmtId="2" fontId="5" fillId="0" borderId="0" xfId="0" applyNumberFormat="1" applyFont="1" applyAlignment="1">
      <alignment horizontal="left" indent="1"/>
    </xf>
    <xf numFmtId="2" fontId="42" fillId="15" borderId="0" xfId="0" applyNumberFormat="1" applyFont="1" applyFill="1"/>
    <xf numFmtId="0" fontId="5" fillId="0" borderId="0" xfId="0" applyFont="1" applyAlignment="1">
      <alignment horizontal="center"/>
    </xf>
    <xf numFmtId="49" fontId="33" fillId="12" borderId="1" xfId="0" applyNumberFormat="1" applyFont="1" applyFill="1" applyBorder="1" applyAlignment="1">
      <alignment horizontal="left" vertical="center"/>
    </xf>
    <xf numFmtId="2" fontId="42" fillId="0" borderId="0" xfId="0" applyNumberFormat="1" applyFont="1" applyAlignment="1">
      <alignment horizontal="left"/>
    </xf>
    <xf numFmtId="49" fontId="33" fillId="12" borderId="22" xfId="0" applyNumberFormat="1" applyFont="1" applyFill="1" applyBorder="1" applyAlignment="1">
      <alignment horizontal="left" vertical="center"/>
    </xf>
    <xf numFmtId="49" fontId="30" fillId="12" borderId="8" xfId="0" applyNumberFormat="1" applyFont="1" applyFill="1" applyBorder="1" applyAlignment="1">
      <alignment horizontal="left" vertical="center"/>
    </xf>
    <xf numFmtId="0" fontId="5" fillId="7" borderId="0" xfId="0" applyFont="1" applyFill="1"/>
    <xf numFmtId="0" fontId="5" fillId="0" borderId="51" xfId="0" applyFont="1" applyBorder="1"/>
    <xf numFmtId="2" fontId="5" fillId="7" borderId="0" xfId="0" applyNumberFormat="1" applyFont="1" applyFill="1"/>
    <xf numFmtId="49" fontId="30" fillId="12" borderId="22" xfId="0" applyNumberFormat="1" applyFont="1" applyFill="1" applyBorder="1" applyAlignment="1">
      <alignment horizontal="left" vertical="center"/>
    </xf>
    <xf numFmtId="0" fontId="34" fillId="0" borderId="0" xfId="0" applyFont="1"/>
    <xf numFmtId="2" fontId="4" fillId="0" borderId="0" xfId="0" applyNumberFormat="1" applyFont="1"/>
    <xf numFmtId="2" fontId="42" fillId="16" borderId="0" xfId="0" applyNumberFormat="1" applyFont="1" applyFill="1"/>
    <xf numFmtId="49" fontId="33" fillId="12" borderId="8" xfId="0" applyNumberFormat="1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left" indent="1"/>
    </xf>
    <xf numFmtId="49" fontId="33" fillId="12" borderId="51" xfId="0" applyNumberFormat="1" applyFont="1" applyFill="1" applyBorder="1" applyAlignment="1">
      <alignment horizontal="left" vertical="center"/>
    </xf>
    <xf numFmtId="0" fontId="4" fillId="0" borderId="8" xfId="0" applyFont="1" applyBorder="1"/>
    <xf numFmtId="0" fontId="4" fillId="0" borderId="0" xfId="0" applyFont="1" applyAlignment="1">
      <alignment horizontal="center"/>
    </xf>
    <xf numFmtId="2" fontId="48" fillId="7" borderId="0" xfId="0" applyNumberFormat="1" applyFont="1" applyFill="1"/>
    <xf numFmtId="0" fontId="19" fillId="12" borderId="8" xfId="0" applyFont="1" applyFill="1" applyBorder="1" applyAlignment="1">
      <alignment horizontal="right" vertical="center"/>
    </xf>
    <xf numFmtId="2" fontId="37" fillId="0" borderId="0" xfId="0" applyNumberFormat="1" applyFont="1" applyAlignment="1">
      <alignment horizontal="left" indent="1"/>
    </xf>
    <xf numFmtId="2" fontId="42" fillId="0" borderId="2" xfId="0" applyNumberFormat="1" applyFont="1" applyBorder="1"/>
    <xf numFmtId="166" fontId="19" fillId="12" borderId="0" xfId="0" applyNumberFormat="1" applyFont="1" applyFill="1" applyAlignment="1">
      <alignment horizontal="right" vertical="center"/>
    </xf>
    <xf numFmtId="0" fontId="0" fillId="0" borderId="52" xfId="0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53" xfId="0" applyBorder="1"/>
    <xf numFmtId="2" fontId="0" fillId="0" borderId="53" xfId="0" applyNumberFormat="1" applyBorder="1"/>
    <xf numFmtId="0" fontId="0" fillId="0" borderId="26" xfId="0" applyBorder="1"/>
    <xf numFmtId="0" fontId="0" fillId="0" borderId="54" xfId="0" applyBorder="1" applyAlignment="1">
      <alignment horizontal="center"/>
    </xf>
    <xf numFmtId="0" fontId="0" fillId="0" borderId="27" xfId="0" applyBorder="1"/>
    <xf numFmtId="0" fontId="19" fillId="12" borderId="55" xfId="0" applyFont="1" applyFill="1" applyBorder="1" applyAlignment="1">
      <alignment horizontal="right" vertical="center"/>
    </xf>
    <xf numFmtId="166" fontId="19" fillId="12" borderId="27" xfId="0" applyNumberFormat="1" applyFont="1" applyFill="1" applyBorder="1" applyAlignment="1">
      <alignment horizontal="right" vertical="center"/>
    </xf>
    <xf numFmtId="166" fontId="0" fillId="0" borderId="27" xfId="0" applyNumberFormat="1" applyBorder="1"/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7" xfId="0" applyBorder="1"/>
    <xf numFmtId="2" fontId="0" fillId="0" borderId="57" xfId="0" applyNumberFormat="1" applyBorder="1"/>
    <xf numFmtId="0" fontId="0" fillId="0" borderId="28" xfId="0" applyBorder="1"/>
    <xf numFmtId="49" fontId="33" fillId="12" borderId="0" xfId="0" applyNumberFormat="1" applyFont="1" applyFill="1" applyAlignment="1">
      <alignment horizontal="left" vertical="center"/>
    </xf>
    <xf numFmtId="2" fontId="3" fillId="0" borderId="0" xfId="0" applyNumberFormat="1" applyFont="1" applyAlignment="1">
      <alignment horizontal="left" indent="1"/>
    </xf>
    <xf numFmtId="49" fontId="33" fillId="11" borderId="8" xfId="0" applyNumberFormat="1" applyFont="1" applyFill="1" applyBorder="1" applyAlignment="1">
      <alignment horizontal="left" vertical="center"/>
    </xf>
    <xf numFmtId="2" fontId="42" fillId="15" borderId="0" xfId="0" applyNumberFormat="1" applyFont="1" applyFill="1" applyAlignment="1">
      <alignment horizontal="left"/>
    </xf>
    <xf numFmtId="166" fontId="0" fillId="15" borderId="0" xfId="0" applyNumberFormat="1" applyFill="1"/>
    <xf numFmtId="2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8" xfId="0" applyFont="1" applyBorder="1"/>
    <xf numFmtId="0" fontId="3" fillId="0" borderId="0" xfId="0" applyFont="1"/>
    <xf numFmtId="0" fontId="37" fillId="0" borderId="0" xfId="0" applyFont="1" applyAlignment="1">
      <alignment horizontal="right"/>
    </xf>
    <xf numFmtId="2" fontId="37" fillId="0" borderId="0" xfId="0" applyNumberFormat="1" applyFont="1" applyAlignment="1">
      <alignment horizontal="right"/>
    </xf>
    <xf numFmtId="0" fontId="0" fillId="15" borderId="0" xfId="0" applyFill="1" applyAlignment="1">
      <alignment horizontal="center"/>
    </xf>
    <xf numFmtId="49" fontId="33" fillId="23" borderId="8" xfId="0" applyNumberFormat="1" applyFont="1" applyFill="1" applyBorder="1" applyAlignment="1">
      <alignment horizontal="left" vertical="center"/>
    </xf>
    <xf numFmtId="2" fontId="42" fillId="24" borderId="0" xfId="0" applyNumberFormat="1" applyFont="1" applyFill="1"/>
    <xf numFmtId="2" fontId="3" fillId="24" borderId="0" xfId="0" applyNumberFormat="1" applyFont="1" applyFill="1" applyAlignment="1">
      <alignment horizontal="left" indent="1"/>
    </xf>
    <xf numFmtId="2" fontId="3" fillId="17" borderId="0" xfId="0" applyNumberFormat="1" applyFont="1" applyFill="1" applyAlignment="1">
      <alignment horizontal="left" indent="1"/>
    </xf>
    <xf numFmtId="0" fontId="49" fillId="0" borderId="0" xfId="0" applyFont="1"/>
    <xf numFmtId="0" fontId="50" fillId="0" borderId="0" xfId="0" applyFont="1"/>
    <xf numFmtId="11" fontId="0" fillId="0" borderId="0" xfId="0" applyNumberFormat="1"/>
    <xf numFmtId="49" fontId="33" fillId="25" borderId="8" xfId="0" applyNumberFormat="1" applyFont="1" applyFill="1" applyBorder="1" applyAlignment="1">
      <alignment horizontal="left" vertical="center"/>
    </xf>
    <xf numFmtId="49" fontId="30" fillId="25" borderId="1" xfId="0" applyNumberFormat="1" applyFont="1" applyFill="1" applyBorder="1" applyAlignment="1">
      <alignment horizontal="left" vertical="center"/>
    </xf>
    <xf numFmtId="0" fontId="19" fillId="25" borderId="8" xfId="0" applyFont="1" applyFill="1" applyBorder="1" applyAlignment="1">
      <alignment horizontal="right" vertical="center"/>
    </xf>
    <xf numFmtId="2" fontId="0" fillId="15" borderId="0" xfId="0" applyNumberFormat="1" applyFill="1"/>
    <xf numFmtId="0" fontId="51" fillId="12" borderId="8" xfId="0" applyFont="1" applyFill="1" applyBorder="1" applyAlignment="1">
      <alignment horizontal="right" vertical="center"/>
    </xf>
    <xf numFmtId="2" fontId="42" fillId="26" borderId="0" xfId="0" applyNumberFormat="1" applyFont="1" applyFill="1"/>
    <xf numFmtId="2" fontId="42" fillId="16" borderId="52" xfId="0" applyNumberFormat="1" applyFont="1" applyFill="1" applyBorder="1"/>
    <xf numFmtId="0" fontId="51" fillId="12" borderId="58" xfId="0" applyFont="1" applyFill="1" applyBorder="1" applyAlignment="1">
      <alignment horizontal="right" vertical="center"/>
    </xf>
    <xf numFmtId="0" fontId="51" fillId="12" borderId="59" xfId="0" applyFont="1" applyFill="1" applyBorder="1" applyAlignment="1">
      <alignment horizontal="right" vertical="center"/>
    </xf>
    <xf numFmtId="2" fontId="42" fillId="0" borderId="54" xfId="0" applyNumberFormat="1" applyFont="1" applyBorder="1"/>
    <xf numFmtId="2" fontId="4" fillId="0" borderId="54" xfId="0" applyNumberFormat="1" applyFont="1" applyBorder="1" applyAlignment="1">
      <alignment horizontal="left" indent="1"/>
    </xf>
    <xf numFmtId="2" fontId="3" fillId="0" borderId="54" xfId="0" applyNumberFormat="1" applyFont="1" applyBorder="1" applyAlignment="1">
      <alignment horizontal="left" indent="1"/>
    </xf>
    <xf numFmtId="2" fontId="0" fillId="0" borderId="54" xfId="0" applyNumberFormat="1" applyBorder="1"/>
    <xf numFmtId="2" fontId="37" fillId="0" borderId="54" xfId="0" applyNumberFormat="1" applyFont="1" applyBorder="1"/>
    <xf numFmtId="166" fontId="37" fillId="0" borderId="27" xfId="0" applyNumberFormat="1" applyFont="1" applyBorder="1"/>
    <xf numFmtId="0" fontId="51" fillId="12" borderId="55" xfId="0" applyFont="1" applyFill="1" applyBorder="1" applyAlignment="1">
      <alignment horizontal="right" vertical="center"/>
    </xf>
    <xf numFmtId="2" fontId="37" fillId="0" borderId="54" xfId="0" applyNumberFormat="1" applyFont="1" applyBorder="1" applyAlignment="1">
      <alignment horizontal="left" indent="1"/>
    </xf>
    <xf numFmtId="2" fontId="42" fillId="0" borderId="60" xfId="0" applyNumberFormat="1" applyFont="1" applyBorder="1"/>
    <xf numFmtId="0" fontId="2" fillId="0" borderId="8" xfId="0" applyFont="1" applyBorder="1"/>
    <xf numFmtId="17" fontId="48" fillId="0" borderId="0" xfId="0" applyNumberFormat="1" applyFont="1"/>
    <xf numFmtId="0" fontId="2" fillId="16" borderId="8" xfId="0" applyFont="1" applyFill="1" applyBorder="1"/>
    <xf numFmtId="2" fontId="37" fillId="0" borderId="3" xfId="0" applyNumberFormat="1" applyFont="1" applyBorder="1"/>
    <xf numFmtId="2" fontId="2" fillId="0" borderId="0" xfId="0" applyNumberFormat="1" applyFont="1"/>
    <xf numFmtId="2" fontId="2" fillId="0" borderId="0" xfId="0" applyNumberFormat="1" applyFont="1" applyAlignment="1">
      <alignment horizontal="right"/>
    </xf>
    <xf numFmtId="2" fontId="2" fillId="16" borderId="0" xfId="0" applyNumberFormat="1" applyFont="1" applyFill="1"/>
    <xf numFmtId="2" fontId="1" fillId="15" borderId="0" xfId="0" applyNumberFormat="1" applyFont="1" applyFill="1"/>
    <xf numFmtId="0" fontId="1" fillId="0" borderId="8" xfId="0" applyFont="1" applyBorder="1"/>
    <xf numFmtId="166" fontId="0" fillId="27" borderId="0" xfId="0" applyNumberFormat="1" applyFill="1"/>
    <xf numFmtId="166" fontId="0" fillId="0" borderId="11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12" fillId="0" borderId="11" xfId="0" applyNumberFormat="1" applyFont="1" applyBorder="1" applyAlignment="1">
      <alignment horizontal="center"/>
    </xf>
    <xf numFmtId="166" fontId="12" fillId="0" borderId="0" xfId="0" applyNumberFormat="1" applyFont="1" applyAlignment="1">
      <alignment horizontal="center"/>
    </xf>
    <xf numFmtId="0" fontId="12" fillId="16" borderId="0" xfId="0" applyFont="1" applyFill="1" applyAlignment="1">
      <alignment horizontal="center"/>
    </xf>
    <xf numFmtId="0" fontId="42" fillId="0" borderId="0" xfId="0" applyFont="1" applyAlignment="1">
      <alignment horizontal="center" vertical="center"/>
    </xf>
  </cellXfs>
  <cellStyles count="37">
    <cellStyle name="60% - Énfasis2 2" xfId="13" xr:uid="{9DDD8F2D-61D8-4F42-83BC-5270C30FE02D}"/>
    <cellStyle name="Comma 2" xfId="14" xr:uid="{7093E6CB-6050-4D75-88B1-053FFB3E39C0}"/>
    <cellStyle name="Comma 2 2" xfId="35" xr:uid="{B5B3072F-DCF3-4262-8C20-6BBA42E2197F}"/>
    <cellStyle name="Millares" xfId="1" builtinId="3"/>
    <cellStyle name="Millares 2" xfId="9" xr:uid="{59AA8A31-3888-4FF6-92F3-3ECAC77D89BD}"/>
    <cellStyle name="Millares 2 2" xfId="34" xr:uid="{1268CDEA-E127-49B8-ADC6-ECEE46076932}"/>
    <cellStyle name="Millares 3" xfId="31" xr:uid="{77BB7734-9F93-4611-8604-E8F4CD04F8E5}"/>
    <cellStyle name="Neutral 2" xfId="15" xr:uid="{68BF6CF3-2C84-4CD5-A396-973ED427C4C5}"/>
    <cellStyle name="Normal" xfId="0" builtinId="0"/>
    <cellStyle name="Normal 10" xfId="4" xr:uid="{118EF17F-4230-4982-B394-5D7EB9974CEB}"/>
    <cellStyle name="Normal 10 2" xfId="11" xr:uid="{D5E1E0D0-FA1C-4620-84CE-76165EBAF696}"/>
    <cellStyle name="Normal 2" xfId="6" xr:uid="{DF56A955-C68A-4619-9150-41A60FF782F5}"/>
    <cellStyle name="Normal 2 2" xfId="8" xr:uid="{3E9FA0AF-103D-42C1-BC27-9C5D7C72EDC9}"/>
    <cellStyle name="Normal 3" xfId="12" xr:uid="{1770A5FE-D27B-4BAA-8057-DCE171F6454E}"/>
    <cellStyle name="Normal 4" xfId="16" xr:uid="{C6B99AD2-E931-411C-975F-F12A04DD5DDC}"/>
    <cellStyle name="Normal 4 2" xfId="5" xr:uid="{B1EB6277-A930-4A34-91A9-852FB49D6327}"/>
    <cellStyle name="Normal 4 3" xfId="10" xr:uid="{3D9BD819-96AD-4E74-80A9-8FFA20E0F8F7}"/>
    <cellStyle name="Normal 5" xfId="3" xr:uid="{3BE737BC-1C51-440D-B6FD-8FAE439C1E35}"/>
    <cellStyle name="Normal 5 2" xfId="32" xr:uid="{60BEE9D8-943A-477D-94B0-B5847D1B8625}"/>
    <cellStyle name="Normal 8" xfId="17" xr:uid="{1366055E-D544-4DE1-A019-B62A4DEDA63D}"/>
    <cellStyle name="Normal 8 2" xfId="36" xr:uid="{230B83A9-387A-4AD6-B377-42E78A167358}"/>
    <cellStyle name="Normal 9 2" xfId="18" xr:uid="{82F2C2E4-556F-421D-BB7C-3247DEF7FF1F}"/>
    <cellStyle name="Normale_B2020" xfId="19" xr:uid="{335894A3-866F-4D5C-8177-88540676D475}"/>
    <cellStyle name="Percent 2" xfId="21" xr:uid="{63D00429-3A62-4FA8-9966-8F798CA01560}"/>
    <cellStyle name="Percent 3" xfId="22" xr:uid="{8C140C8E-0963-4047-9AE7-427CC382A33B}"/>
    <cellStyle name="Percent 3 2" xfId="23" xr:uid="{9C99942E-3B53-4706-929E-4ACDBDC4B07B}"/>
    <cellStyle name="Percent 3 3" xfId="24" xr:uid="{88B88A21-8D56-466E-8253-FF2FFE2610AE}"/>
    <cellStyle name="Percent 4" xfId="25" xr:uid="{DCF7AE1C-25A3-4334-89F1-3DFACD0B749E}"/>
    <cellStyle name="Percent 4 2" xfId="26" xr:uid="{6344B5A8-4FA6-4131-B94E-BB8602044C4A}"/>
    <cellStyle name="Percent 4 3" xfId="27" xr:uid="{9B92C01E-CF1B-4357-A646-D2EADD65F625}"/>
    <cellStyle name="Percent 5" xfId="28" xr:uid="{FC4FAAFE-757A-4D5C-B121-2C0D31F2CB03}"/>
    <cellStyle name="Percent 6" xfId="29" xr:uid="{40F82ADE-49D2-42BF-A9A2-3095EA405B3E}"/>
    <cellStyle name="Porcentaje" xfId="2" builtinId="5"/>
    <cellStyle name="Porcentaje 2" xfId="20" xr:uid="{0DE71FD8-DA8A-4465-97FB-49526878BFBE}"/>
    <cellStyle name="Porcentaje 3" xfId="7" xr:uid="{3E6ECBD3-77DA-4BDC-B986-ACEB65CED86C}"/>
    <cellStyle name="Porcentaje 3 2" xfId="33" xr:uid="{874FF780-9BA6-44C6-A3A1-73A4E43C99E6}"/>
    <cellStyle name="Standard_Sce_D_Extraction" xfId="30" xr:uid="{05C32BD9-BB48-4AE6-97D3-FBA96FE60B7A}"/>
  </cellStyles>
  <dxfs count="2621"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color rgb="FFA5A5A5"/>
      </font>
      <fill>
        <patternFill patternType="none"/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</dxfs>
  <tableStyles count="0" defaultTableStyle="TableStyleMedium2" defaultPivotStyle="PivotStyleLight16"/>
  <colors>
    <mruColors>
      <color rgb="FFB76FDF"/>
      <color rgb="FF00A7E2"/>
      <color rgb="FFFF7979"/>
      <color rgb="FFFFB7FF"/>
      <color rgb="FFFF9FFF"/>
      <color rgb="FFFF66FF"/>
      <color rgb="FFFFFF9F"/>
      <color rgb="FF89FFBE"/>
      <color rgb="FF69FFAD"/>
      <color rgb="FF37FF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Produccion_UO!$K$22</c:f>
          <c:strCache>
            <c:ptCount val="1"/>
            <c:pt idx="0">
              <c:v>1. Producción Fluidos DESDE RESERVAS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021110420437963"/>
          <c:y val="0.16789028773791043"/>
          <c:w val="0.86997862206287346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Produccion_UO!$C$3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Produccion_UO!$M$26:$AR$26</c15:sqref>
                  </c15:fullRef>
                </c:ext>
              </c:extLst>
              <c:f>(Produccion_UO!$M$26:$N$26,Produccion_UO!$Q$26,Produccion_UO!$S$26,Produccion_UO!$U$26,Produccion_UO!$X$26,Produccion_UO!$AA$26,Produccion_UO!$AC$26,Produccion_UO!$AE$26,Produccion_UO!$AH$26,Produccion_UO!$AK$26,Produccion_UO!$AM$26,Produccion_UO!$AO$26,Produccion_UO!$AR$26)</c:f>
              <c:numCache>
                <c:formatCode>0.0</c:formatCode>
                <c:ptCount val="14"/>
                <c:pt idx="0">
                  <c:v>30.896685189332434</c:v>
                </c:pt>
                <c:pt idx="1">
                  <c:v>24.96705443510988</c:v>
                </c:pt>
                <c:pt idx="2">
                  <c:v>21.758788442095327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Produccion_UO!$C$4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Produccion_UO!$M$27:$AR$27</c15:sqref>
                  </c15:fullRef>
                </c:ext>
              </c:extLst>
              <c:f>(Produccion_UO!$M$27:$N$27,Produccion_UO!$Q$27,Produccion_UO!$S$27,Produccion_UO!$U$27,Produccion_UO!$X$27,Produccion_UO!$AA$27,Produccion_UO!$AC$27,Produccion_UO!$AE$27,Produccion_UO!$AH$27,Produccion_UO!$AK$27,Produccion_UO!$AM$27,Produccion_UO!$AO$27,Produccion_UO!$AR$27)</c:f>
              <c:numCache>
                <c:formatCode>0.0</c:formatCode>
                <c:ptCount val="14"/>
                <c:pt idx="0">
                  <c:v>145.05024155630386</c:v>
                </c:pt>
                <c:pt idx="1">
                  <c:v>159.58620564490496</c:v>
                </c:pt>
                <c:pt idx="2">
                  <c:v>114.78752460318375</c:v>
                </c:pt>
                <c:pt idx="3">
                  <c:v>78.30856972652316</c:v>
                </c:pt>
                <c:pt idx="4">
                  <c:v>8.9094466280043196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Produccion_UO!$C$5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Produccion_UO!$M$28:$AR$28</c15:sqref>
                  </c15:fullRef>
                </c:ext>
              </c:extLst>
              <c:f>(Produccion_UO!$M$28:$N$28,Produccion_UO!$Q$28,Produccion_UO!$S$28,Produccion_UO!$U$28,Produccion_UO!$X$28,Produccion_UO!$AA$28,Produccion_UO!$AC$28,Produccion_UO!$AE$28,Produccion_UO!$AH$28,Produccion_UO!$AK$28,Produccion_UO!$AM$28,Produccion_UO!$AO$28,Produccion_UO!$AR$28)</c:f>
              <c:numCache>
                <c:formatCode>0.0</c:formatCode>
                <c:ptCount val="14"/>
                <c:pt idx="0">
                  <c:v>327.50661704706704</c:v>
                </c:pt>
                <c:pt idx="1">
                  <c:v>310.00143176152824</c:v>
                </c:pt>
                <c:pt idx="2">
                  <c:v>264.79672132904159</c:v>
                </c:pt>
                <c:pt idx="3">
                  <c:v>222.82421925160673</c:v>
                </c:pt>
                <c:pt idx="4">
                  <c:v>189.54040728530626</c:v>
                </c:pt>
                <c:pt idx="5">
                  <c:v>110.6589034561302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Produccion_UO!$C$6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Produccion_UO!$M$29:$AR$29</c15:sqref>
                  </c15:fullRef>
                </c:ext>
              </c:extLst>
              <c:f>(Produccion_UO!$M$29:$N$29,Produccion_UO!$Q$29,Produccion_UO!$S$29,Produccion_UO!$U$29,Produccion_UO!$X$29,Produccion_UO!$AA$29,Produccion_UO!$AC$29,Produccion_UO!$AE$29,Produccion_UO!$AH$29,Produccion_UO!$AK$29,Produccion_UO!$AM$29,Produccion_UO!$AO$29,Produccion_UO!$AR$29)</c:f>
              <c:numCache>
                <c:formatCode>0.0</c:formatCode>
                <c:ptCount val="14"/>
                <c:pt idx="0">
                  <c:v>3.2771823621709291</c:v>
                </c:pt>
                <c:pt idx="1">
                  <c:v>3.0968182238583037</c:v>
                </c:pt>
                <c:pt idx="2">
                  <c:v>2.6884465899429202</c:v>
                </c:pt>
                <c:pt idx="3">
                  <c:v>2.4161988339993341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Produccion_UO!$C$7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Produccion_UO!$M$30:$AR$30</c15:sqref>
                  </c15:fullRef>
                </c:ext>
              </c:extLst>
              <c:f>(Produccion_UO!$M$30:$N$30,Produccion_UO!$Q$30,Produccion_UO!$S$30,Produccion_UO!$U$30,Produccion_UO!$X$30,Produccion_UO!$AA$30,Produccion_UO!$AC$30,Produccion_UO!$AE$30,Produccion_UO!$AH$30,Produccion_UO!$AK$30,Produccion_UO!$AM$30,Produccion_UO!$AO$30,Produccion_UO!$AR$30)</c:f>
              <c:numCache>
                <c:formatCode>0.0</c:formatCode>
                <c:ptCount val="14"/>
                <c:pt idx="0">
                  <c:v>74.777099917877507</c:v>
                </c:pt>
                <c:pt idx="1">
                  <c:v>69.555095063480678</c:v>
                </c:pt>
                <c:pt idx="2">
                  <c:v>53.037212439902824</c:v>
                </c:pt>
                <c:pt idx="3">
                  <c:v>41.23409101297591</c:v>
                </c:pt>
                <c:pt idx="4">
                  <c:v>30.773427275789864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Produccion_UO!$C$8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Produccion_UO!$M$31:$AR$31</c15:sqref>
                  </c15:fullRef>
                </c:ext>
              </c:extLst>
              <c:f>(Produccion_UO!$M$31:$N$31,Produccion_UO!$Q$31,Produccion_UO!$S$31,Produccion_UO!$U$31,Produccion_UO!$X$31,Produccion_UO!$AA$31,Produccion_UO!$AC$31,Produccion_UO!$AE$31,Produccion_UO!$AH$31,Produccion_UO!$AK$31,Produccion_UO!$AM$31,Produccion_UO!$AO$31,Produccion_UO!$AR$31)</c:f>
              <c:numCache>
                <c:formatCode>0.0</c:formatCode>
                <c:ptCount val="14"/>
                <c:pt idx="0">
                  <c:v>13.544204945313224</c:v>
                </c:pt>
                <c:pt idx="1">
                  <c:v>12.624389672668016</c:v>
                </c:pt>
                <c:pt idx="2">
                  <c:v>10.882131059751535</c:v>
                </c:pt>
                <c:pt idx="3">
                  <c:v>9.195432990673055</c:v>
                </c:pt>
                <c:pt idx="4">
                  <c:v>7.790833245912185</c:v>
                </c:pt>
                <c:pt idx="5">
                  <c:v>5.7815694598082645</c:v>
                </c:pt>
                <c:pt idx="6">
                  <c:v>1.5108698913892975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Produccion_UO!$C$9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Produccion_UO!$M$32:$AR$32</c15:sqref>
                  </c15:fullRef>
                </c:ext>
              </c:extLst>
              <c:f>(Produccion_UO!$M$32:$N$32,Produccion_UO!$Q$32,Produccion_UO!$S$32,Produccion_UO!$U$32,Produccion_UO!$X$32,Produccion_UO!$AA$32,Produccion_UO!$AC$32,Produccion_UO!$AE$32,Produccion_UO!$AH$32,Produccion_UO!$AK$32,Produccion_UO!$AM$32,Produccion_UO!$AO$32,Produccion_UO!$AR$32)</c:f>
              <c:numCache>
                <c:formatCode>0.0</c:formatCode>
                <c:ptCount val="14"/>
                <c:pt idx="0">
                  <c:v>6.3218694827999649</c:v>
                </c:pt>
                <c:pt idx="1">
                  <c:v>6.2070049434735592</c:v>
                </c:pt>
                <c:pt idx="2">
                  <c:v>6.2186130402004638</c:v>
                </c:pt>
                <c:pt idx="3">
                  <c:v>5.2720814415556152</c:v>
                </c:pt>
                <c:pt idx="4">
                  <c:v>4.493197820881198</c:v>
                </c:pt>
                <c:pt idx="5">
                  <c:v>3.5247817593226265</c:v>
                </c:pt>
                <c:pt idx="6">
                  <c:v>1.4892579413941067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1.9860950592764642E-2"/>
              <c:y val="0.37922396032106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</c:f>
          <c:strCache>
            <c:ptCount val="1"/>
            <c:pt idx="0">
              <c:v>2. Producción de Fluidos realmente entregados al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Produccion_UO!$M$39:$AR$39</c:f>
              <c:numCache>
                <c:formatCode>0.0</c:formatCode>
                <c:ptCount val="14"/>
                <c:pt idx="0">
                  <c:v>30.854862874680528</c:v>
                </c:pt>
                <c:pt idx="1">
                  <c:v>24.933258576424141</c:v>
                </c:pt>
                <c:pt idx="2">
                  <c:v>21.729335350571336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Produccion_UO!$M$40:$AR$40</c:f>
              <c:numCache>
                <c:formatCode>0.0</c:formatCode>
                <c:ptCount val="14"/>
                <c:pt idx="0">
                  <c:v>143.74885773652295</c:v>
                </c:pt>
                <c:pt idx="1">
                  <c:v>158.15440585154914</c:v>
                </c:pt>
                <c:pt idx="2">
                  <c:v>113.75765643041457</c:v>
                </c:pt>
                <c:pt idx="3">
                  <c:v>77.605988989677215</c:v>
                </c:pt>
                <c:pt idx="4">
                  <c:v>8.8295114995930444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Produccion_UO!$M$41:$AR$41</c:f>
              <c:numCache>
                <c:formatCode>0.0</c:formatCode>
                <c:ptCount val="14"/>
                <c:pt idx="0">
                  <c:v>326.92467365979894</c:v>
                </c:pt>
                <c:pt idx="1">
                  <c:v>309.45059317120007</c:v>
                </c:pt>
                <c:pt idx="2">
                  <c:v>264.32620655795938</c:v>
                </c:pt>
                <c:pt idx="3">
                  <c:v>222.42828501954205</c:v>
                </c:pt>
                <c:pt idx="4">
                  <c:v>189.20361474158807</c:v>
                </c:pt>
                <c:pt idx="5">
                  <c:v>110.4622747049639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Produccion_UO!$M$42:$AR$42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Produccion_UO!$M$43:$AR$43</c:f>
              <c:numCache>
                <c:formatCode>0.0</c:formatCode>
                <c:ptCount val="14"/>
                <c:pt idx="0">
                  <c:v>74.429128703151363</c:v>
                </c:pt>
                <c:pt idx="1">
                  <c:v>69.231424167628504</c:v>
                </c:pt>
                <c:pt idx="2">
                  <c:v>52.790406622898978</c:v>
                </c:pt>
                <c:pt idx="3">
                  <c:v>41.04221038703988</c:v>
                </c:pt>
                <c:pt idx="4">
                  <c:v>30.630224786228091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Produccion_UO!$M$44:$AR$44</c:f>
              <c:numCache>
                <c:formatCode>0.0</c:formatCode>
                <c:ptCount val="14"/>
                <c:pt idx="0">
                  <c:v>13.434635067644196</c:v>
                </c:pt>
                <c:pt idx="1">
                  <c:v>12.522260914452572</c:v>
                </c:pt>
                <c:pt idx="2">
                  <c:v>10.794096821211147</c:v>
                </c:pt>
                <c:pt idx="3">
                  <c:v>9.1210437982494081</c:v>
                </c:pt>
                <c:pt idx="4">
                  <c:v>7.7278069812372854</c:v>
                </c:pt>
                <c:pt idx="5">
                  <c:v>5.7347977326375599</c:v>
                </c:pt>
                <c:pt idx="6">
                  <c:v>1.4986472596555187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Produccion_UO!$M$45:$AR$45</c:f>
              <c:numCache>
                <c:formatCode>0.0</c:formatCode>
                <c:ptCount val="14"/>
                <c:pt idx="0">
                  <c:v>6.210883284547136</c:v>
                </c:pt>
                <c:pt idx="1">
                  <c:v>6.098035297218301</c:v>
                </c:pt>
                <c:pt idx="2">
                  <c:v>6.1094396031949971</c:v>
                </c:pt>
                <c:pt idx="3">
                  <c:v>5.1795252320879053</c:v>
                </c:pt>
                <c:pt idx="4">
                  <c:v>4.414315625433435</c:v>
                </c:pt>
                <c:pt idx="5">
                  <c:v>3.4629009931659582</c:v>
                </c:pt>
                <c:pt idx="6">
                  <c:v>1.4631126567464472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</c:f>
          <c:strCache>
            <c:ptCount val="1"/>
            <c:pt idx="0">
              <c:v>3. Fluidos quemadas (Flaring de Gas Natural)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Produccion_UO!$M$52:$AR$52</c:f>
              <c:numCache>
                <c:formatCode>0.0</c:formatCode>
                <c:ptCount val="14"/>
                <c:pt idx="0">
                  <c:v>0.25217613488129526</c:v>
                </c:pt>
                <c:pt idx="1">
                  <c:v>0.20377898950113899</c:v>
                </c:pt>
                <c:pt idx="2">
                  <c:v>0.1775933934466348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Produccion_UO!$M$53:$AR$53</c:f>
              <c:numCache>
                <c:formatCode>0.0</c:formatCode>
                <c:ptCount val="14"/>
                <c:pt idx="0">
                  <c:v>7.8469578836294431</c:v>
                </c:pt>
                <c:pt idx="1">
                  <c:v>8.6333274668682716</c:v>
                </c:pt>
                <c:pt idx="2">
                  <c:v>6.2097991803607249</c:v>
                </c:pt>
                <c:pt idx="3">
                  <c:v>4.2363531558334726</c:v>
                </c:pt>
                <c:pt idx="4">
                  <c:v>0.48198508121254091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Produccion_UO!$M$54:$AR$54</c:f>
              <c:numCache>
                <c:formatCode>0.0</c:formatCode>
                <c:ptCount val="14"/>
                <c:pt idx="0">
                  <c:v>3.5089457707551621</c:v>
                </c:pt>
                <c:pt idx="1">
                  <c:v>3.3213930842559902</c:v>
                </c:pt>
                <c:pt idx="2">
                  <c:v>2.8370643127630135</c:v>
                </c:pt>
                <c:pt idx="3">
                  <c:v>2.3873658151227328</c:v>
                </c:pt>
                <c:pt idx="4">
                  <c:v>2.03075900123146</c:v>
                </c:pt>
                <c:pt idx="5">
                  <c:v>1.1856129649532419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Produccion_UO!$M$55:$AR$55</c:f>
              <c:numCache>
                <c:formatCode>0.0</c:formatCode>
                <c:ptCount val="14"/>
                <c:pt idx="0">
                  <c:v>4.4741459755197601</c:v>
                </c:pt>
                <c:pt idx="1">
                  <c:v>4.2279053351225038</c:v>
                </c:pt>
                <c:pt idx="2">
                  <c:v>3.6703793568645864</c:v>
                </c:pt>
                <c:pt idx="3">
                  <c:v>3.2986953713593112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Produccion_UO!$M$56:$AR$56</c:f>
              <c:numCache>
                <c:formatCode>0.0</c:formatCode>
                <c:ptCount val="14"/>
                <c:pt idx="0">
                  <c:v>2.0981630670120945</c:v>
                </c:pt>
                <c:pt idx="1">
                  <c:v>1.9516393621185575</c:v>
                </c:pt>
                <c:pt idx="2">
                  <c:v>1.4881657678746758</c:v>
                </c:pt>
                <c:pt idx="3">
                  <c:v>1.1569831801489303</c:v>
                </c:pt>
                <c:pt idx="4">
                  <c:v>0.86346847666455173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Produccion_UO!$M$57:$AR$57</c:f>
              <c:numCache>
                <c:formatCode>0.0</c:formatCode>
                <c:ptCount val="14"/>
                <c:pt idx="0">
                  <c:v>0.66067381683601856</c:v>
                </c:pt>
                <c:pt idx="1">
                  <c:v>0.61580607676441379</c:v>
                </c:pt>
                <c:pt idx="2">
                  <c:v>0.53082030961481375</c:v>
                </c:pt>
                <c:pt idx="3">
                  <c:v>0.4485447345148606</c:v>
                </c:pt>
                <c:pt idx="4">
                  <c:v>0.38002965531696875</c:v>
                </c:pt>
                <c:pt idx="5">
                  <c:v>0.28201962224712018</c:v>
                </c:pt>
                <c:pt idx="6">
                  <c:v>7.3698838870012759E-2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Produccion_UO!$M$58:$AR$58</c:f>
              <c:numCache>
                <c:formatCode>0.0</c:formatCode>
                <c:ptCount val="14"/>
                <c:pt idx="0">
                  <c:v>0.66921380926705709</c:v>
                </c:pt>
                <c:pt idx="1">
                  <c:v>0.65705459969754754</c:v>
                </c:pt>
                <c:pt idx="2">
                  <c:v>0.65828339738939801</c:v>
                </c:pt>
                <c:pt idx="3">
                  <c:v>0.5580864511468846</c:v>
                </c:pt>
                <c:pt idx="4">
                  <c:v>0.4756362081949273</c:v>
                </c:pt>
                <c:pt idx="5">
                  <c:v>0.37312263949911856</c:v>
                </c:pt>
                <c:pt idx="6">
                  <c:v>0.15764830049925399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Produccion_UO!$J$49</c:f>
              <c:strCache>
                <c:ptCount val="1"/>
                <c:pt idx="0">
                  <c:v>Kb/d - 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Produccion_UO!$K$61</c:f>
          <c:strCache>
            <c:ptCount val="1"/>
            <c:pt idx="0">
              <c:v>4. Producción Gas Natural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Produccion_UO!$M$65:$AR$65</c:f>
              <c:numCache>
                <c:formatCode>0.0</c:formatCode>
                <c:ptCount val="14"/>
                <c:pt idx="0">
                  <c:v>186.04565832356872</c:v>
                </c:pt>
                <c:pt idx="1">
                  <c:v>150.34014329744852</c:v>
                </c:pt>
                <c:pt idx="2">
                  <c:v>131.02143790592024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Produccion_UO!$M$66:$AR$66</c:f>
              <c:numCache>
                <c:formatCode>0.0</c:formatCode>
                <c:ptCount val="14"/>
                <c:pt idx="0">
                  <c:v>607.97897457379622</c:v>
                </c:pt>
                <c:pt idx="1">
                  <c:v>668.90655694944257</c:v>
                </c:pt>
                <c:pt idx="2">
                  <c:v>481.13261138568015</c:v>
                </c:pt>
                <c:pt idx="3">
                  <c:v>328.23084892410418</c:v>
                </c:pt>
                <c:pt idx="4">
                  <c:v>37.344000029199783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Produccion_UO!$M$67:$AR$67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0.69766748608100904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Produccion_UO!$M$68:$AR$68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Produccion_UO!$M$69:$AR$69</c:f>
              <c:numCache>
                <c:formatCode>0.0</c:formatCode>
                <c:ptCount val="14"/>
                <c:pt idx="0">
                  <c:v>10.980139097812287</c:v>
                </c:pt>
                <c:pt idx="1">
                  <c:v>10.213349001195796</c:v>
                </c:pt>
                <c:pt idx="2">
                  <c:v>7.7878918892269633</c:v>
                </c:pt>
                <c:pt idx="3">
                  <c:v>6.0547420987382061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Produccion_UO!$M$70:$AR$70</c:f>
              <c:numCache>
                <c:formatCode>0.0</c:formatCode>
                <c:ptCount val="14"/>
                <c:pt idx="0">
                  <c:v>3.3552456450599757</c:v>
                </c:pt>
                <c:pt idx="1">
                  <c:v>3.1273838990022789</c:v>
                </c:pt>
                <c:pt idx="2">
                  <c:v>2.6957819225732997</c:v>
                </c:pt>
                <c:pt idx="3">
                  <c:v>2.2779437125301913</c:v>
                </c:pt>
                <c:pt idx="4">
                  <c:v>1.9299884655673973</c:v>
                </c:pt>
                <c:pt idx="5">
                  <c:v>1.4322424852516775</c:v>
                </c:pt>
                <c:pt idx="6">
                  <c:v>0.37428107768631763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Produccion_UO!$M$71:$AR$71</c:f>
              <c:numCache>
                <c:formatCode>0.0</c:formatCode>
                <c:ptCount val="14"/>
                <c:pt idx="0">
                  <c:v>37.24291364470853</c:v>
                </c:pt>
                <c:pt idx="1">
                  <c:v>36.566232461933268</c:v>
                </c:pt>
                <c:pt idx="2">
                  <c:v>36.634617192930151</c:v>
                </c:pt>
                <c:pt idx="3">
                  <c:v>31.058482682999593</c:v>
                </c:pt>
                <c:pt idx="4">
                  <c:v>26.469983109736091</c:v>
                </c:pt>
                <c:pt idx="5">
                  <c:v>20.764924526843512</c:v>
                </c:pt>
                <c:pt idx="6">
                  <c:v>8.7734024020805652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</c:f>
          <c:strCache>
            <c:ptCount val="1"/>
            <c:pt idx="0">
              <c:v>5. Producción de Petróleo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Produccion_UO!$M$78:$AR$78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Produccion_UO!$M$79:$AR$79</c:f>
              <c:numCache>
                <c:formatCode>0.0</c:formatCode>
                <c:ptCount val="14"/>
                <c:pt idx="0">
                  <c:v>42.91819036057305</c:v>
                </c:pt>
                <c:pt idx="1">
                  <c:v>47.219164058620244</c:v>
                </c:pt>
                <c:pt idx="2">
                  <c:v>33.963906430490859</c:v>
                </c:pt>
                <c:pt idx="3">
                  <c:v>23.170330957929099</c:v>
                </c:pt>
                <c:pt idx="4">
                  <c:v>2.6361715932725827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Produccion_UO!$M$80:$AR$80</c:f>
              <c:numCache>
                <c:formatCode>0.0</c:formatCode>
                <c:ptCount val="14"/>
                <c:pt idx="0">
                  <c:v>326.58223224591535</c:v>
                </c:pt>
                <c:pt idx="1">
                  <c:v>309.12645520551411</c:v>
                </c:pt>
                <c:pt idx="2">
                  <c:v>264.04933470583893</c:v>
                </c:pt>
                <c:pt idx="3">
                  <c:v>222.19529967904447</c:v>
                </c:pt>
                <c:pt idx="4">
                  <c:v>189.00543100519829</c:v>
                </c:pt>
                <c:pt idx="5">
                  <c:v>110.34656958822502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Produccion_UO!$M$81:$AR$81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Produccion_UO!$M$82:$AR$82</c:f>
              <c:numCache>
                <c:formatCode>0.0</c:formatCode>
                <c:ptCount val="14"/>
                <c:pt idx="0">
                  <c:v>72.608120412709368</c:v>
                </c:pt>
                <c:pt idx="1">
                  <c:v>67.537584678103329</c:v>
                </c:pt>
                <c:pt idx="2">
                  <c:v>51.498818641269999</c:v>
                </c:pt>
                <c:pt idx="3">
                  <c:v>40.03805775654309</c:v>
                </c:pt>
                <c:pt idx="4">
                  <c:v>29.880815324560501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Produccion_UO!$M$83:$AR$83</c:f>
              <c:numCache>
                <c:formatCode>0.0</c:formatCode>
                <c:ptCount val="14"/>
                <c:pt idx="0">
                  <c:v>12.878182177412556</c:v>
                </c:pt>
                <c:pt idx="1">
                  <c:v>12.003597903287986</c:v>
                </c:pt>
                <c:pt idx="2">
                  <c:v>10.347013119766338</c:v>
                </c:pt>
                <c:pt idx="3">
                  <c:v>8.743256745760803</c:v>
                </c:pt>
                <c:pt idx="4">
                  <c:v>7.4077267923665122</c:v>
                </c:pt>
                <c:pt idx="5">
                  <c:v>5.4972665487124193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Produccion_UO!$M$84:$AR$84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Produccion_UO!$K$88</c:f>
          <c:strCache>
            <c:ptCount val="1"/>
            <c:pt idx="0">
              <c:v>6.1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Produccion_UO!$M$92:$AR$92</c:f>
              <c:numCache>
                <c:formatCode>0.0</c:formatCode>
                <c:ptCount val="14"/>
                <c:pt idx="0">
                  <c:v>6.7086042792357246</c:v>
                </c:pt>
                <c:pt idx="1">
                  <c:v>5.4211022055246172</c:v>
                </c:pt>
                <c:pt idx="2">
                  <c:v>4.7244906810917398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Produccion_UO!$M$93:$AR$93</c:f>
              <c:numCache>
                <c:formatCode>0.0</c:formatCode>
                <c:ptCount val="14"/>
                <c:pt idx="0">
                  <c:v>37.344000029199783</c:v>
                </c:pt>
                <c:pt idx="1">
                  <c:v>37.344000029199783</c:v>
                </c:pt>
                <c:pt idx="2">
                  <c:v>37.344000029199783</c:v>
                </c:pt>
                <c:pt idx="3">
                  <c:v>37.344000029199783</c:v>
                </c:pt>
                <c:pt idx="4">
                  <c:v>37.344000029199783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Produccion_UO!$M$94:$AR$94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Produccion_UO!$M$95:$AR$95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Produccion_UO!$M$96:$AR$96</c:f>
              <c:numCache>
                <c:formatCode>0.0</c:formatCode>
                <c:ptCount val="14"/>
                <c:pt idx="0">
                  <c:v>4.9739118618342326</c:v>
                </c:pt>
                <c:pt idx="1">
                  <c:v>4.9739118618342326</c:v>
                </c:pt>
                <c:pt idx="2">
                  <c:v>4.9739118618342326</c:v>
                </c:pt>
                <c:pt idx="3">
                  <c:v>4.9739118618342326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Produccion_UO!$M$97:$AR$97</c:f>
              <c:numCache>
                <c:formatCode>0.0</c:formatCode>
                <c:ptCount val="14"/>
                <c:pt idx="0">
                  <c:v>0.64412959201938158</c:v>
                </c:pt>
                <c:pt idx="1">
                  <c:v>0.64412959201938158</c:v>
                </c:pt>
                <c:pt idx="2">
                  <c:v>0.64412959201938158</c:v>
                </c:pt>
                <c:pt idx="3">
                  <c:v>0.64412959201938158</c:v>
                </c:pt>
                <c:pt idx="4">
                  <c:v>0.64412959201938158</c:v>
                </c:pt>
                <c:pt idx="5">
                  <c:v>0.64412959201938158</c:v>
                </c:pt>
                <c:pt idx="6">
                  <c:v>0.32740996619297436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Produccion_UO!$M$98:$AR$98</c:f>
              <c:numCache>
                <c:formatCode>0.0</c:formatCode>
                <c:ptCount val="14"/>
                <c:pt idx="0">
                  <c:v>8.6705925687047061E-2</c:v>
                </c:pt>
                <c:pt idx="1">
                  <c:v>8.6705925687047061E-2</c:v>
                </c:pt>
                <c:pt idx="2">
                  <c:v>8.6705925687047061E-2</c:v>
                </c:pt>
                <c:pt idx="3">
                  <c:v>8.6705925687047061E-2</c:v>
                </c:pt>
                <c:pt idx="4">
                  <c:v>8.6705925687047061E-2</c:v>
                </c:pt>
                <c:pt idx="5">
                  <c:v>8.6705925687047061E-2</c:v>
                </c:pt>
                <c:pt idx="6">
                  <c:v>6.5651314926898144E-2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Produccion_UO!$I$88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Produccion_UO!$K$101</c:f>
          <c:strCache>
            <c:ptCount val="1"/>
            <c:pt idx="0">
              <c:v>6.2 Uso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Produccion_UO!$M$105:$AR$105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Produccion_UO!$M$106:$AR$106</c:f>
              <c:numCache>
                <c:formatCode>0.0</c:formatCode>
                <c:ptCount val="14"/>
                <c:pt idx="0">
                  <c:v>290.88684889490577</c:v>
                </c:pt>
                <c:pt idx="1">
                  <c:v>290.88684889490577</c:v>
                </c:pt>
                <c:pt idx="2">
                  <c:v>290.88684889490577</c:v>
                </c:pt>
                <c:pt idx="3">
                  <c:v>290.88684889490577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Produccion_UO!$M$107:$AR$107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0.69766748608108498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Produccion_UO!$M$108:$AR$108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Produccion_UO!$M$109:$AR$109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Produccion_UO!$M$110:$AR$110</c:f>
              <c:numCache>
                <c:formatCode>0.0</c:formatCode>
                <c:ptCount val="14"/>
                <c:pt idx="0">
                  <c:v>1.8039042729249748</c:v>
                </c:pt>
                <c:pt idx="1">
                  <c:v>1.8039042729249748</c:v>
                </c:pt>
                <c:pt idx="2">
                  <c:v>1.8039042729249748</c:v>
                </c:pt>
                <c:pt idx="3">
                  <c:v>1.6338141205108099</c:v>
                </c:pt>
                <c:pt idx="4">
                  <c:v>1.2858588735480156</c:v>
                </c:pt>
                <c:pt idx="5">
                  <c:v>0.78811289323229616</c:v>
                </c:pt>
                <c:pt idx="6">
                  <c:v>4.6871111493342742E-2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Produccion_UO!$M$111:$AR$111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Produccion_UO!$I$101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Produccion_UO!$K$114</c:f>
          <c:strCache>
            <c:ptCount val="1"/>
            <c:pt idx="0">
              <c:v>6.2.1 Gas Natural de salida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Produccion_UO!$M$118:$AR$118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Produccion_UO!$M$119:$AR$119</c:f>
              <c:numCache>
                <c:formatCode>0.0</c:formatCode>
                <c:ptCount val="14"/>
                <c:pt idx="0">
                  <c:v>231.44849494826477</c:v>
                </c:pt>
                <c:pt idx="1">
                  <c:v>231.44849494826477</c:v>
                </c:pt>
                <c:pt idx="2">
                  <c:v>231.44849494826477</c:v>
                </c:pt>
                <c:pt idx="3">
                  <c:v>231.44849494826477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Produccion_UO!$M$120:$AR$120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0.38322671856844975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Produccion_UO!$M$121:$AR$121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Produccion_UO!$M$122:$AR$122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Produccion_UO!$M$123:$AR$123</c:f>
              <c:numCache>
                <c:formatCode>0.0</c:formatCode>
                <c:ptCount val="14"/>
                <c:pt idx="0">
                  <c:v>1.0941530020412098</c:v>
                </c:pt>
                <c:pt idx="1">
                  <c:v>1.0941530020412098</c:v>
                </c:pt>
                <c:pt idx="2">
                  <c:v>1.0941530020412098</c:v>
                </c:pt>
                <c:pt idx="3">
                  <c:v>0.99098530424544962</c:v>
                </c:pt>
                <c:pt idx="4">
                  <c:v>0.77993403963315611</c:v>
                </c:pt>
                <c:pt idx="5">
                  <c:v>0.47802763207566529</c:v>
                </c:pt>
                <c:pt idx="6">
                  <c:v>2.8429539260580224E-2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Produccion_UO!$M$124:$AR$124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Produccion_UO!$I$114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Produccion_UO!$K$127</c:f>
          <c:strCache>
            <c:ptCount val="1"/>
            <c:pt idx="0">
              <c:v>6.2.1 LPG procesado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Produccion_UO!$L$131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Produccion_UO!$M$131:$AR$131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Produccion_UO!$L$132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Produccion_UO!$M$132:$AR$132</c:f>
              <c:numCache>
                <c:formatCode>0.0</c:formatCode>
                <c:ptCount val="14"/>
                <c:pt idx="0">
                  <c:v>14.786388543376207</c:v>
                </c:pt>
                <c:pt idx="1">
                  <c:v>14.786388543376207</c:v>
                </c:pt>
                <c:pt idx="2">
                  <c:v>14.786388543376207</c:v>
                </c:pt>
                <c:pt idx="3">
                  <c:v>14.786388543376207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Produccion_UO!$L$133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Produccion_UO!$M$133:$AR$133</c:f>
              <c:numCache>
                <c:formatCode>0.0</c:formatCode>
                <c:ptCount val="14"/>
                <c:pt idx="0">
                  <c:v>0.23150901358703757</c:v>
                </c:pt>
                <c:pt idx="1">
                  <c:v>0.21913488748646198</c:v>
                </c:pt>
                <c:pt idx="2">
                  <c:v>0.18718042495965245</c:v>
                </c:pt>
                <c:pt idx="3">
                  <c:v>0.15751075708747486</c:v>
                </c:pt>
                <c:pt idx="4">
                  <c:v>0.13398298062234429</c:v>
                </c:pt>
                <c:pt idx="5">
                  <c:v>7.8222949553636553E-2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Produccion_UO!$L$134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Produccion_UO!$M$134:$AR$134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Produccion_UO!$L$135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Produccion_UO!$M$135:$AR$135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Produccion_UO!$L$136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Produccion_UO!$M$136:$AR$136</c:f>
              <c:numCache>
                <c:formatCode>0.0</c:formatCode>
                <c:ptCount val="14"/>
                <c:pt idx="0">
                  <c:v>0.17656373980113368</c:v>
                </c:pt>
                <c:pt idx="1">
                  <c:v>0.17656373980113368</c:v>
                </c:pt>
                <c:pt idx="2">
                  <c:v>0.17656373980113368</c:v>
                </c:pt>
                <c:pt idx="3">
                  <c:v>0.15991554296256563</c:v>
                </c:pt>
                <c:pt idx="4">
                  <c:v>0.12585814833842568</c:v>
                </c:pt>
                <c:pt idx="5">
                  <c:v>7.7139436888718535E-2</c:v>
                </c:pt>
                <c:pt idx="6">
                  <c:v>4.5876817623374524E-3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Produccion_UO!$L$137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Produccion_UO!$M$137:$AR$137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Produccion_UO!$I$127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Produccion_UO!$K$141</c:f>
          <c:strCache>
            <c:ptCount val="1"/>
            <c:pt idx="0">
              <c:v>6.3 Gas Natural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Produccion_UO!$M$145:$AR$145</c:f>
              <c:numCache>
                <c:formatCode>0.0</c:formatCode>
                <c:ptCount val="14"/>
                <c:pt idx="0">
                  <c:v>179.33705404433309</c:v>
                </c:pt>
                <c:pt idx="1">
                  <c:v>144.91904109192404</c:v>
                </c:pt>
                <c:pt idx="2">
                  <c:v>126.29694722482843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Produccion_UO!$M$146:$AR$146</c:f>
              <c:numCache>
                <c:formatCode>0.0</c:formatCode>
                <c:ptCount val="14"/>
                <c:pt idx="0">
                  <c:v>511.19662059795684</c:v>
                </c:pt>
                <c:pt idx="1">
                  <c:v>572.12420297360313</c:v>
                </c:pt>
                <c:pt idx="2">
                  <c:v>384.35025740983912</c:v>
                </c:pt>
                <c:pt idx="3">
                  <c:v>231.44849494826477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Produccion_UO!$M$147:$AR$147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0.38322671856844975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Produccion_UO!$M$148:$AR$148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Produccion_UO!$M$149:$AR$149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Produccion_UO!$M$150:$AR$150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Produccion_UO!$M$151:$AR$151</c:f>
              <c:numCache>
                <c:formatCode>0.0</c:formatCode>
                <c:ptCount val="14"/>
                <c:pt idx="0">
                  <c:v>37.156207719021566</c:v>
                </c:pt>
                <c:pt idx="1">
                  <c:v>36.479526536246034</c:v>
                </c:pt>
                <c:pt idx="2">
                  <c:v>36.547911267243187</c:v>
                </c:pt>
                <c:pt idx="3">
                  <c:v>30.971776757312625</c:v>
                </c:pt>
                <c:pt idx="4">
                  <c:v>26.383277184049042</c:v>
                </c:pt>
                <c:pt idx="5">
                  <c:v>20.678218601156463</c:v>
                </c:pt>
                <c:pt idx="6">
                  <c:v>8.7077510871536692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Produccion_UO!$I$141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Produccion_UO!$K$154</c:f>
          <c:strCache>
            <c:ptCount val="1"/>
            <c:pt idx="0">
              <c:v>6.3.1 Gas Natural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Produccion_UO!$M$158:$AR$158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Produccion_UO!$M$159:$AR$159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Produccion_UO!$M$160:$AR$160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Produccion_UO!$M$161:$AR$161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Produccion_UO!$M$162:$AR$162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Produccion_UO!$M$163:$AR$163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Produccion_UO!$M$164:$AR$164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Produccion_UO!$I$154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Produccion_UO!$K$167</c:f>
          <c:strCache>
            <c:ptCount val="1"/>
            <c:pt idx="0">
              <c:v>6.3.2 Gas Natural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Produccion_UO!$M$171:$AR$171</c:f>
              <c:numCache>
                <c:formatCode>0.0</c:formatCode>
                <c:ptCount val="14"/>
                <c:pt idx="0">
                  <c:v>179.33705404433309</c:v>
                </c:pt>
                <c:pt idx="1">
                  <c:v>144.91904109192404</c:v>
                </c:pt>
                <c:pt idx="2">
                  <c:v>126.29694722482843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Produccion_UO!$M$172:$AR$172</c:f>
              <c:numCache>
                <c:formatCode>0.0</c:formatCode>
                <c:ptCount val="14"/>
                <c:pt idx="0">
                  <c:v>511.19662059795684</c:v>
                </c:pt>
                <c:pt idx="1">
                  <c:v>572.12420297360313</c:v>
                </c:pt>
                <c:pt idx="2">
                  <c:v>384.35025740983912</c:v>
                </c:pt>
                <c:pt idx="3">
                  <c:v>231.44849494826477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Produccion_UO!$M$173:$AR$173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0.38322671856844975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Produccion_UO!$M$174:$AR$174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Produccion_UO!$M$175:$AR$175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Produccion_UO!$M$176:$AR$176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Produccion_UO!$M$177:$AR$177</c:f>
              <c:numCache>
                <c:formatCode>0.0</c:formatCode>
                <c:ptCount val="14"/>
                <c:pt idx="0">
                  <c:v>37.156207719021566</c:v>
                </c:pt>
                <c:pt idx="1">
                  <c:v>36.479526536246034</c:v>
                </c:pt>
                <c:pt idx="2">
                  <c:v>36.547911267243187</c:v>
                </c:pt>
                <c:pt idx="3">
                  <c:v>30.971776757312625</c:v>
                </c:pt>
                <c:pt idx="4">
                  <c:v>26.383277184049042</c:v>
                </c:pt>
                <c:pt idx="5">
                  <c:v>20.678218601156463</c:v>
                </c:pt>
                <c:pt idx="6">
                  <c:v>8.7077510871536692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Produccion_UO!$I$167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Produccion_UO!$K$182</c:f>
          <c:strCache>
            <c:ptCount val="1"/>
            <c:pt idx="0">
              <c:v>7.1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Produccion_UO!$L$186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Produccion_UO!$M$186:$AR$186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Produccion_UO!$L$187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Produccion_UO!$M$187:$AR$187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Produccion_UO!$L$188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Produccion_UO!$M$188:$AR$188</c:f>
              <c:numCache>
                <c:formatCode>0.0</c:formatCode>
                <c:ptCount val="14"/>
                <c:pt idx="0">
                  <c:v>2.3964443033121849</c:v>
                </c:pt>
                <c:pt idx="1">
                  <c:v>2.3964443033121849</c:v>
                </c:pt>
                <c:pt idx="2">
                  <c:v>2.3964443033121849</c:v>
                </c:pt>
                <c:pt idx="3">
                  <c:v>2.3964443033121849</c:v>
                </c:pt>
                <c:pt idx="4">
                  <c:v>2.3964443033121849</c:v>
                </c:pt>
                <c:pt idx="5">
                  <c:v>2.3964443033121849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Produccion_UO!$L$189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Produccion_UO!$M$189:$AR$189</c:f>
              <c:numCache>
                <c:formatCode>0.0</c:formatCode>
                <c:ptCount val="14"/>
                <c:pt idx="0">
                  <c:v>0.11361258071686078</c:v>
                </c:pt>
                <c:pt idx="1">
                  <c:v>0.10735975955591245</c:v>
                </c:pt>
                <c:pt idx="2">
                  <c:v>9.3202428625462352E-2</c:v>
                </c:pt>
                <c:pt idx="3">
                  <c:v>8.3764208005162294E-2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Produccion_UO!$L$190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Produccion_UO!$M$190:$AR$190</c:f>
              <c:numCache>
                <c:formatCode>0.0</c:formatCode>
                <c:ptCount val="14"/>
                <c:pt idx="0">
                  <c:v>1.6192887544205954</c:v>
                </c:pt>
                <c:pt idx="1">
                  <c:v>1.4614051676513575</c:v>
                </c:pt>
                <c:pt idx="2">
                  <c:v>0.96199878501504821</c:v>
                </c:pt>
                <c:pt idx="3">
                  <c:v>0.60513983947291539</c:v>
                </c:pt>
                <c:pt idx="4">
                  <c:v>0.3581391878169346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Produccion_UO!$L$191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Produccion_UO!$M$191:$AR$191</c:f>
              <c:numCache>
                <c:formatCode>0.0</c:formatCode>
                <c:ptCount val="14"/>
                <c:pt idx="0">
                  <c:v>0.37397923467737904</c:v>
                </c:pt>
                <c:pt idx="1">
                  <c:v>0.34548797739580134</c:v>
                </c:pt>
                <c:pt idx="2">
                  <c:v>0.28281906163979398</c:v>
                </c:pt>
                <c:pt idx="3">
                  <c:v>0.22231689742295882</c:v>
                </c:pt>
                <c:pt idx="4">
                  <c:v>0.17213772275329733</c:v>
                </c:pt>
                <c:pt idx="5">
                  <c:v>0.10035699030164609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Produccion_UO!$L$192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Produccion_UO!$M$192:$AR$192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Produccion_UO!$I$182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0229779559763623E-2"/>
              <c:y val="0.373508023636082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Produccion_UO!$K$195</c:f>
          <c:strCache>
            <c:ptCount val="1"/>
            <c:pt idx="0">
              <c:v>7.2 Petróleo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Produccion_UO!$L$199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Produccion_UO!$M$199:$AR$199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Produccion_UO!$L$200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Produccion_UO!$M$200:$AR$200</c:f>
              <c:numCache>
                <c:formatCode>0.0</c:formatCode>
                <c:ptCount val="14"/>
                <c:pt idx="0">
                  <c:v>42.91819036057305</c:v>
                </c:pt>
                <c:pt idx="1">
                  <c:v>47.219164058620244</c:v>
                </c:pt>
                <c:pt idx="2">
                  <c:v>33.963906430490859</c:v>
                </c:pt>
                <c:pt idx="3">
                  <c:v>23.170330957929099</c:v>
                </c:pt>
                <c:pt idx="4">
                  <c:v>2.6361715932725827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Produccion_UO!$L$201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Produccion_UO!$M$201:$AR$201</c:f>
              <c:numCache>
                <c:formatCode>0.0</c:formatCode>
                <c:ptCount val="14"/>
                <c:pt idx="0">
                  <c:v>324.18578794260344</c:v>
                </c:pt>
                <c:pt idx="1">
                  <c:v>306.73001090220214</c:v>
                </c:pt>
                <c:pt idx="2">
                  <c:v>261.65289040252674</c:v>
                </c:pt>
                <c:pt idx="3">
                  <c:v>219.79885537573205</c:v>
                </c:pt>
                <c:pt idx="4">
                  <c:v>186.60898670188632</c:v>
                </c:pt>
                <c:pt idx="5">
                  <c:v>107.9501252849129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Produccion_UO!$L$202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Produccion_UO!$M$202:$AR$202</c:f>
              <c:numCache>
                <c:formatCode>0.0</c:formatCode>
                <c:ptCount val="14"/>
                <c:pt idx="0">
                  <c:v>2.4215521401938145</c:v>
                </c:pt>
                <c:pt idx="1">
                  <c:v>2.2882787617615494</c:v>
                </c:pt>
                <c:pt idx="2">
                  <c:v>1.9865277162545292</c:v>
                </c:pt>
                <c:pt idx="3">
                  <c:v>1.7853603525831838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Produccion_UO!$L$203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Produccion_UO!$M$203:$AR$203</c:f>
              <c:numCache>
                <c:formatCode>0.0</c:formatCode>
                <c:ptCount val="14"/>
                <c:pt idx="0">
                  <c:v>70.988831658289129</c:v>
                </c:pt>
                <c:pt idx="1">
                  <c:v>66.076179510451894</c:v>
                </c:pt>
                <c:pt idx="2">
                  <c:v>50.536819856255164</c:v>
                </c:pt>
                <c:pt idx="3">
                  <c:v>39.432917917070156</c:v>
                </c:pt>
                <c:pt idx="4">
                  <c:v>29.522676136743552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Produccion_UO!$L$204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Produccion_UO!$M$204:$AR$204</c:f>
              <c:numCache>
                <c:formatCode>0.0</c:formatCode>
                <c:ptCount val="14"/>
                <c:pt idx="0">
                  <c:v>12.504202942735182</c:v>
                </c:pt>
                <c:pt idx="1">
                  <c:v>11.658109925892166</c:v>
                </c:pt>
                <c:pt idx="2">
                  <c:v>10.064194058126505</c:v>
                </c:pt>
                <c:pt idx="3">
                  <c:v>8.5209398483378553</c:v>
                </c:pt>
                <c:pt idx="4">
                  <c:v>7.2355890696131988</c:v>
                </c:pt>
                <c:pt idx="5">
                  <c:v>5.3969095584107789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Produccion_UO!$L$205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Produccion_UO!$M$205:$AR$205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Produccion_UO!$I$195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Produccion_UO!$K$208</c:f>
          <c:strCache>
            <c:ptCount val="1"/>
            <c:pt idx="0">
              <c:v>7.2.1 Petróleo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Produccion_UO!$L$212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Produccion_UO!$M$212:$AR$212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Produccion_UO!$L$213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Produccion_UO!$M$213:$AR$213</c:f>
              <c:numCache>
                <c:formatCode>0.0</c:formatCode>
                <c:ptCount val="14"/>
                <c:pt idx="0">
                  <c:v>0</c:v>
                </c:pt>
                <c:pt idx="1">
                  <c:v>47.219164058620244</c:v>
                </c:pt>
                <c:pt idx="2">
                  <c:v>33.963906430490859</c:v>
                </c:pt>
                <c:pt idx="3">
                  <c:v>23.170330957929099</c:v>
                </c:pt>
                <c:pt idx="4">
                  <c:v>2.6361715932725827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Produccion_UO!$L$214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Produccion_UO!$M$214:$AR$214</c:f>
              <c:numCache>
                <c:formatCode>0.0</c:formatCode>
                <c:ptCount val="14"/>
                <c:pt idx="0">
                  <c:v>222.87407867697956</c:v>
                </c:pt>
                <c:pt idx="1">
                  <c:v>172.59463166218728</c:v>
                </c:pt>
                <c:pt idx="2">
                  <c:v>233.86869831400006</c:v>
                </c:pt>
                <c:pt idx="3">
                  <c:v>166.6324645859878</c:v>
                </c:pt>
                <c:pt idx="4">
                  <c:v>95.03875372916707</c:v>
                </c:pt>
                <c:pt idx="5">
                  <c:v>34.670405990994261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Produccion_UO!$L$215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Produccion_UO!$M$215:$AR$215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Produccion_UO!$L$216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Produccion_UO!$M$216:$AR$216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20.443807958381761</c:v>
                </c:pt>
                <c:pt idx="3">
                  <c:v>9.0524706680647817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Produccion_UO!$L$217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Produccion_UO!$M$217:$AR$217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Produccion_UO!$L$218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Produccion_UO!$M$218:$AR$218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Produccion_UO!$I$208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Produccion_UO!$K$221</c:f>
          <c:strCache>
            <c:ptCount val="1"/>
            <c:pt idx="0">
              <c:v>7.2.2 Petróleo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Produccion_UO!$L$225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Produccion_UO!$M$225:$AR$225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Produccion_UO!$L$226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Produccion_UO!$M$226:$AR$226</c:f>
              <c:numCache>
                <c:formatCode>0.0</c:formatCode>
                <c:ptCount val="14"/>
                <c:pt idx="0">
                  <c:v>42.91819036057305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Produccion_UO!$L$227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Produccion_UO!$M$227:$AR$227</c:f>
              <c:numCache>
                <c:formatCode>0.0</c:formatCode>
                <c:ptCount val="14"/>
                <c:pt idx="0">
                  <c:v>101.31170926562388</c:v>
                </c:pt>
                <c:pt idx="1">
                  <c:v>134.13537924001483</c:v>
                </c:pt>
                <c:pt idx="2">
                  <c:v>27.784192088526666</c:v>
                </c:pt>
                <c:pt idx="3">
                  <c:v>53.166390789744248</c:v>
                </c:pt>
                <c:pt idx="4">
                  <c:v>91.570232972719253</c:v>
                </c:pt>
                <c:pt idx="5">
                  <c:v>73.279719293918632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Produccion_UO!$L$228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Produccion_UO!$M$228:$AR$228</c:f>
              <c:numCache>
                <c:formatCode>0.0</c:formatCode>
                <c:ptCount val="14"/>
                <c:pt idx="0">
                  <c:v>2.4215521401938145</c:v>
                </c:pt>
                <c:pt idx="1">
                  <c:v>2.2882787617615494</c:v>
                </c:pt>
                <c:pt idx="2">
                  <c:v>1.9865277162545292</c:v>
                </c:pt>
                <c:pt idx="3">
                  <c:v>1.7853603525831838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Produccion_UO!$L$229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Produccion_UO!$M$229:$AR$229</c:f>
              <c:numCache>
                <c:formatCode>0.0</c:formatCode>
                <c:ptCount val="14"/>
                <c:pt idx="0">
                  <c:v>70.988831658289129</c:v>
                </c:pt>
                <c:pt idx="1">
                  <c:v>66.076179510451894</c:v>
                </c:pt>
                <c:pt idx="2">
                  <c:v>30.093011897873406</c:v>
                </c:pt>
                <c:pt idx="3">
                  <c:v>30.380447249005378</c:v>
                </c:pt>
                <c:pt idx="4">
                  <c:v>29.522676136743552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Produccion_UO!$L$230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Produccion_UO!$M$230:$AR$230</c:f>
              <c:numCache>
                <c:formatCode>0.0</c:formatCode>
                <c:ptCount val="14"/>
                <c:pt idx="0">
                  <c:v>12.504202942735182</c:v>
                </c:pt>
                <c:pt idx="1">
                  <c:v>11.658109925892166</c:v>
                </c:pt>
                <c:pt idx="2">
                  <c:v>10.064194058126505</c:v>
                </c:pt>
                <c:pt idx="3">
                  <c:v>8.5209398483378553</c:v>
                </c:pt>
                <c:pt idx="4">
                  <c:v>7.2355890696131988</c:v>
                </c:pt>
                <c:pt idx="5">
                  <c:v>5.3969095584107789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Produccion_UO!$L$231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Produccion_UO!$M$231:$AR$231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Produccion_UO!$I$221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Produccion_UO!$K$235</c:f>
          <c:strCache>
            <c:ptCount val="1"/>
            <c:pt idx="0">
              <c:v>8.1 Diésel usado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Produccion_UO!$M$239:$AR$239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Produccion_UO!$M$240:$AR$240</c:f>
              <c:numCache>
                <c:formatCode>0.0</c:formatCode>
                <c:ptCount val="14"/>
                <c:pt idx="0">
                  <c:v>1.8792851384066582</c:v>
                </c:pt>
                <c:pt idx="1">
                  <c:v>0.63959024657318253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Produccion_UO!$M$241:$AR$241</c:f>
              <c:numCache>
                <c:formatCode>0.0</c:formatCode>
                <c:ptCount val="14"/>
                <c:pt idx="0">
                  <c:v>0</c:v>
                </c:pt>
                <c:pt idx="1">
                  <c:v>0.88623124897958971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Produccion_UO!$M$242:$AR$242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Produccion_UO!$M$243:$AR$243</c:f>
              <c:numCache>
                <c:formatCode>0.0</c:formatCode>
                <c:ptCount val="14"/>
                <c:pt idx="0">
                  <c:v>0.26696265822391579</c:v>
                </c:pt>
                <c:pt idx="1">
                  <c:v>0.23448381210972577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Produccion_UO!$M$244:$AR$244</c:f>
              <c:numCache>
                <c:formatCode>0.0</c:formatCode>
                <c:ptCount val="14"/>
                <c:pt idx="0">
                  <c:v>4.9643680626175251E-3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Produccion_UO!$M$245:$AR$245</c:f>
              <c:numCache>
                <c:formatCode>0.0</c:formatCode>
                <c:ptCount val="14"/>
                <c:pt idx="0">
                  <c:v>0.212056672281006</c:v>
                </c:pt>
                <c:pt idx="1">
                  <c:v>0.20760335164127661</c:v>
                </c:pt>
                <c:pt idx="2">
                  <c:v>1.7179535700591095E-2</c:v>
                </c:pt>
                <c:pt idx="3">
                  <c:v>1.1219857547120194E-2</c:v>
                </c:pt>
                <c:pt idx="4">
                  <c:v>6.3157468920978475E-3</c:v>
                </c:pt>
                <c:pt idx="5">
                  <c:v>2.1827687228669418E-4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Produccion_UO!$I$235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4746248901682007E-2"/>
              <c:y val="0.394798771004181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Produccion_UO!$K$248</c:f>
          <c:strCache>
            <c:ptCount val="1"/>
            <c:pt idx="0">
              <c:v>8.2 LPG usado para auogeneración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Produccion_UO!$M$252:$AR$252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Produccion_UO!$M$253:$AR$253</c:f>
              <c:numCache>
                <c:formatCode>0.0</c:formatCode>
                <c:ptCount val="14"/>
                <c:pt idx="0">
                  <c:v>1.2160450387051354</c:v>
                </c:pt>
                <c:pt idx="1">
                  <c:v>1.2160450387051354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Produccion_UO!$M$254:$AR$254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Produccion_UO!$M$255:$AR$255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Produccion_UO!$M$256:$AR$256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Produccion_UO!$M$257:$AR$257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Produccion_UO!$M$258:$AR$258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Produccion_UO!$I$248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Produccion_UO!$K$263</c:f>
          <c:strCache>
            <c:ptCount val="1"/>
            <c:pt idx="0">
              <c:v>9.1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Produccion_UO!$L$267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Produccion_UO!$M$267:$AR$267</c:f>
              <c:numCache>
                <c:formatCode>0.0</c:formatCode>
                <c:ptCount val="14"/>
                <c:pt idx="0">
                  <c:v>240.44289962196916</c:v>
                </c:pt>
                <c:pt idx="1">
                  <c:v>194.29757356203552</c:v>
                </c:pt>
                <c:pt idx="2">
                  <c:v>169.33033926515628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Produccion_UO!$L$268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Produccion_UO!$M$268:$AR$268</c:f>
              <c:numCache>
                <c:formatCode>0.0</c:formatCode>
                <c:ptCount val="14"/>
                <c:pt idx="0">
                  <c:v>1113.3312788850128</c:v>
                </c:pt>
                <c:pt idx="1">
                  <c:v>1227.27914813339</c:v>
                </c:pt>
                <c:pt idx="2">
                  <c:v>876.91762541057517</c:v>
                </c:pt>
                <c:pt idx="3">
                  <c:v>591.62301671392663</c:v>
                </c:pt>
                <c:pt idx="4">
                  <c:v>61.648328190571135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Produccion_UO!$L$269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Produccion_UO!$M$269:$AR$269</c:f>
              <c:numCache>
                <c:formatCode>0.0</c:formatCode>
                <c:ptCount val="14"/>
                <c:pt idx="0">
                  <c:v>3454.9005191149899</c:v>
                </c:pt>
                <c:pt idx="1">
                  <c:v>3269.8335557766368</c:v>
                </c:pt>
                <c:pt idx="2">
                  <c:v>2793.1038670327562</c:v>
                </c:pt>
                <c:pt idx="3">
                  <c:v>2349.6946601788341</c:v>
                </c:pt>
                <c:pt idx="4">
                  <c:v>1997.9623499897646</c:v>
                </c:pt>
                <c:pt idx="5">
                  <c:v>1165.0436428708358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Produccion_UO!$L$270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Produccion_UO!$M$270:$AR$270</c:f>
              <c:numCache>
                <c:formatCode>0.0</c:formatCode>
                <c:ptCount val="14"/>
                <c:pt idx="0">
                  <c:v>24.552862157296083</c:v>
                </c:pt>
                <c:pt idx="1">
                  <c:v>23.201562370861332</c:v>
                </c:pt>
                <c:pt idx="2">
                  <c:v>20.142015684593897</c:v>
                </c:pt>
                <c:pt idx="3">
                  <c:v>18.102317893748932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Produccion_UO!$L$271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Produccion_UO!$M$271:$AR$271</c:f>
              <c:numCache>
                <c:formatCode>0.0</c:formatCode>
                <c:ptCount val="14"/>
                <c:pt idx="0">
                  <c:v>581.92955964852968</c:v>
                </c:pt>
                <c:pt idx="1">
                  <c:v>541.27432509603864</c:v>
                </c:pt>
                <c:pt idx="2">
                  <c:v>386.16779513821098</c:v>
                </c:pt>
                <c:pt idx="3">
                  <c:v>309.04685972587407</c:v>
                </c:pt>
                <c:pt idx="4">
                  <c:v>239.35280011870472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Produccion_UO!$L$272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Produccion_UO!$M$272:$AR$272</c:f>
              <c:numCache>
                <c:formatCode>0.0</c:formatCode>
                <c:ptCount val="14"/>
                <c:pt idx="0">
                  <c:v>104.90590092738653</c:v>
                </c:pt>
                <c:pt idx="1">
                  <c:v>97.749781563408575</c:v>
                </c:pt>
                <c:pt idx="2">
                  <c:v>84.206376067329359</c:v>
                </c:pt>
                <c:pt idx="3">
                  <c:v>71.131228149194186</c:v>
                </c:pt>
                <c:pt idx="4">
                  <c:v>60.286985803344194</c:v>
                </c:pt>
                <c:pt idx="5">
                  <c:v>44.774421804579411</c:v>
                </c:pt>
                <c:pt idx="6">
                  <c:v>11.734691503601139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Produccion_UO!$L$273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Produccion_UO!$M$273:$AR$273</c:f>
              <c:numCache>
                <c:formatCode>0.0</c:formatCode>
                <c:ptCount val="14"/>
                <c:pt idx="0">
                  <c:v>49.297029355191754</c:v>
                </c:pt>
                <c:pt idx="1">
                  <c:v>48.400993409224171</c:v>
                </c:pt>
                <c:pt idx="2">
                  <c:v>48.491545915616229</c:v>
                </c:pt>
                <c:pt idx="3">
                  <c:v>41.107836884495526</c:v>
                </c:pt>
                <c:pt idx="4">
                  <c:v>35.031917145102334</c:v>
                </c:pt>
                <c:pt idx="5">
                  <c:v>27.477491672302914</c:v>
                </c:pt>
                <c:pt idx="6">
                  <c:v>11.603293703725845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Produccion_UO!$I$263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1.008041241184032E-3"/>
              <c:y val="0.30883133431694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Produccion_UO!$K$276</c:f>
          <c:strCache>
            <c:ptCount val="1"/>
            <c:pt idx="0">
              <c:v>9.2 Electricidad Necesaria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Produccion_UO!$L$280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Produccion_UO!$M$280:$AR$280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Produccion_UO!$L$281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Produccion_UO!$M$281:$AR$281</c:f>
              <c:numCache>
                <c:formatCode>0.0</c:formatCode>
                <c:ptCount val="14"/>
                <c:pt idx="0">
                  <c:v>947.75016760292499</c:v>
                </c:pt>
                <c:pt idx="1">
                  <c:v>1042.7273441551888</c:v>
                </c:pt>
                <c:pt idx="2">
                  <c:v>750.01526722148606</c:v>
                </c:pt>
                <c:pt idx="3">
                  <c:v>511.66381583893332</c:v>
                </c:pt>
                <c:pt idx="4">
                  <c:v>58.213826080825555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Produccion_UO!$L$282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Produccion_UO!$M$282:$AR$282</c:f>
              <c:numCache>
                <c:formatCode>0.0</c:formatCode>
                <c:ptCount val="14"/>
                <c:pt idx="0">
                  <c:v>3032.9209053829445</c:v>
                </c:pt>
                <c:pt idx="1">
                  <c:v>2870.8116848615</c:v>
                </c:pt>
                <c:pt idx="2">
                  <c:v>2452.1871314749474</c:v>
                </c:pt>
                <c:pt idx="3">
                  <c:v>2063.4948963388665</c:v>
                </c:pt>
                <c:pt idx="4">
                  <c:v>1755.2654931176164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Produccion_UO!$L$283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Produccion_UO!$M$283:$AR$283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Produccion_UO!$L$284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Produccion_UO!$M$284:$AR$284</c:f>
              <c:numCache>
                <c:formatCode>0.0</c:formatCode>
                <c:ptCount val="14"/>
                <c:pt idx="0">
                  <c:v>488.58938957726389</c:v>
                </c:pt>
                <c:pt idx="1">
                  <c:v>454.46910185573614</c:v>
                </c:pt>
                <c:pt idx="2">
                  <c:v>346.5421804182111</c:v>
                </c:pt>
                <c:pt idx="3">
                  <c:v>269.42124500587414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Produccion_UO!$L$285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Produccion_UO!$M$285:$AR$285</c:f>
              <c:numCache>
                <c:formatCode>0.0</c:formatCode>
                <c:ptCount val="14"/>
                <c:pt idx="0">
                  <c:v>88.497077765887497</c:v>
                </c:pt>
                <c:pt idx="1">
                  <c:v>82.4870562074275</c:v>
                </c:pt>
                <c:pt idx="2">
                  <c:v>71.103235851924438</c:v>
                </c:pt>
                <c:pt idx="3">
                  <c:v>60.082444983098888</c:v>
                </c:pt>
                <c:pt idx="4">
                  <c:v>50.904868791366944</c:v>
                </c:pt>
                <c:pt idx="5">
                  <c:v>37.776451564296664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Produccion_UO!$L$286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Produccion_UO!$M$286:$AR$286</c:f>
              <c:numCache>
                <c:formatCode>0.0</c:formatCode>
                <c:ptCount val="14"/>
                <c:pt idx="0">
                  <c:v>41.306741702748333</c:v>
                </c:pt>
                <c:pt idx="1">
                  <c:v>40.556223225631669</c:v>
                </c:pt>
                <c:pt idx="2">
                  <c:v>40.632069880559172</c:v>
                </c:pt>
                <c:pt idx="3">
                  <c:v>34.447485341905278</c:v>
                </c:pt>
                <c:pt idx="4">
                  <c:v>29.358303316994167</c:v>
                </c:pt>
                <c:pt idx="5">
                  <c:v>23.030726921368387</c:v>
                </c:pt>
                <c:pt idx="6">
                  <c:v>9.7307281147296383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Produccion_UO!$I$276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Produccion_UO!$K$289</c:f>
          <c:strCache>
            <c:ptCount val="1"/>
            <c:pt idx="0">
              <c:v>9.3 Electricidad necesaria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Produccion_UO!$L$293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Produccion_UO!$M$293:$AR$293</c:f>
              <c:numCache>
                <c:formatCode>0.0</c:formatCode>
                <c:ptCount val="14"/>
                <c:pt idx="0">
                  <c:v>38.565686234508611</c:v>
                </c:pt>
                <c:pt idx="1">
                  <c:v>31.164235957480553</c:v>
                </c:pt>
                <c:pt idx="2">
                  <c:v>27.159632263419333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Produccion_UO!$L$294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Produccion_UO!$M$294:$AR$294</c:f>
              <c:numCache>
                <c:formatCode>0.0</c:formatCode>
                <c:ptCount val="14"/>
                <c:pt idx="0">
                  <c:v>165.58111128208776</c:v>
                </c:pt>
                <c:pt idx="1">
                  <c:v>184.55180397820112</c:v>
                </c:pt>
                <c:pt idx="2">
                  <c:v>126.90235818908916</c:v>
                </c:pt>
                <c:pt idx="3">
                  <c:v>79.959200874993329</c:v>
                </c:pt>
                <c:pt idx="4">
                  <c:v>3.4345021097455835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Produccion_UO!$L$295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Produccion_UO!$M$295:$AR$295</c:f>
              <c:numCache>
                <c:formatCode>0.0</c:formatCode>
                <c:ptCount val="14"/>
                <c:pt idx="0">
                  <c:v>421.97961373204544</c:v>
                </c:pt>
                <c:pt idx="1">
                  <c:v>399.02187091513656</c:v>
                </c:pt>
                <c:pt idx="2">
                  <c:v>340.91673555780869</c:v>
                </c:pt>
                <c:pt idx="3">
                  <c:v>286.19976383996737</c:v>
                </c:pt>
                <c:pt idx="4">
                  <c:v>242.69685687214806</c:v>
                </c:pt>
                <c:pt idx="5">
                  <c:v>140.27136594729126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Produccion_UO!$L$296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Produccion_UO!$M$296:$AR$296</c:f>
              <c:numCache>
                <c:formatCode>0.0</c:formatCode>
                <c:ptCount val="14"/>
                <c:pt idx="0">
                  <c:v>3.1399358519840277</c:v>
                </c:pt>
                <c:pt idx="1">
                  <c:v>2.9671252599226112</c:v>
                </c:pt>
                <c:pt idx="2">
                  <c:v>2.5758559948778692</c:v>
                </c:pt>
                <c:pt idx="3">
                  <c:v>2.3150098181813776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Produccion_UO!$L$297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Produccion_UO!$M$297:$AR$297</c:f>
              <c:numCache>
                <c:formatCode>0.0</c:formatCode>
                <c:ptCount val="14"/>
                <c:pt idx="0">
                  <c:v>93.340170071265817</c:v>
                </c:pt>
                <c:pt idx="1">
                  <c:v>86.805223240302468</c:v>
                </c:pt>
                <c:pt idx="2">
                  <c:v>39.625614719999859</c:v>
                </c:pt>
                <c:pt idx="3">
                  <c:v>39.625614719999923</c:v>
                </c:pt>
                <c:pt idx="4">
                  <c:v>38.280947046160001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Produccion_UO!$L$298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Produccion_UO!$M$298:$AR$298</c:f>
              <c:numCache>
                <c:formatCode>0.0</c:formatCode>
                <c:ptCount val="14"/>
                <c:pt idx="0">
                  <c:v>16.408823161499033</c:v>
                </c:pt>
                <c:pt idx="1">
                  <c:v>15.26272535598107</c:v>
                </c:pt>
                <c:pt idx="2">
                  <c:v>13.10314021540492</c:v>
                </c:pt>
                <c:pt idx="3">
                  <c:v>11.048783166095305</c:v>
                </c:pt>
                <c:pt idx="4">
                  <c:v>9.3821170119772503</c:v>
                </c:pt>
                <c:pt idx="5">
                  <c:v>6.9979702402827497</c:v>
                </c:pt>
                <c:pt idx="6">
                  <c:v>1.8627521160711111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Produccion_UO!$L$299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Produccion_UO!$M$299:$AR$299</c:f>
              <c:numCache>
                <c:formatCode>0.0</c:formatCode>
                <c:ptCount val="14"/>
                <c:pt idx="0">
                  <c:v>7.990287652443417</c:v>
                </c:pt>
                <c:pt idx="1">
                  <c:v>7.8447701835924999</c:v>
                </c:pt>
                <c:pt idx="2">
                  <c:v>7.8594760350570558</c:v>
                </c:pt>
                <c:pt idx="3">
                  <c:v>6.6603515425902504</c:v>
                </c:pt>
                <c:pt idx="4">
                  <c:v>5.6736138281081665</c:v>
                </c:pt>
                <c:pt idx="5">
                  <c:v>4.4467647509345278</c:v>
                </c:pt>
                <c:pt idx="6">
                  <c:v>1.8725655889962056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Produccion_UO!$I$289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Produccion_UO!$K$302</c:f>
          <c:strCache>
            <c:ptCount val="1"/>
            <c:pt idx="0">
              <c:v>9.3.1 Electricidad necesaria para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Produccion_UO!$L$306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Produccion_UO!$M$306:$AR$306</c:f>
              <c:numCache>
                <c:formatCode>0.0</c:formatCode>
                <c:ptCount val="14"/>
                <c:pt idx="0">
                  <c:v>38.565686234508611</c:v>
                </c:pt>
                <c:pt idx="1">
                  <c:v>31.164235957480553</c:v>
                </c:pt>
                <c:pt idx="2">
                  <c:v>27.159632263419333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Produccion_UO!$L$307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Produccion_UO!$M$307:$AR$307</c:f>
              <c:numCache>
                <c:formatCode>0.0</c:formatCode>
                <c:ptCount val="14"/>
                <c:pt idx="0">
                  <c:v>109.93070327367167</c:v>
                </c:pt>
                <c:pt idx="1">
                  <c:v>123.03292599862777</c:v>
                </c:pt>
                <c:pt idx="2">
                  <c:v>82.652921396580268</c:v>
                </c:pt>
                <c:pt idx="3">
                  <c:v>49.772034469895551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Produccion_UO!$L$308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Produccion_UO!$M$308:$AR$308</c:f>
              <c:numCache>
                <c:formatCode>0.0</c:formatCode>
                <c:ptCount val="14"/>
                <c:pt idx="0">
                  <c:v>0.24390490227595943</c:v>
                </c:pt>
                <c:pt idx="1">
                  <c:v>0.2308682175674536</c:v>
                </c:pt>
                <c:pt idx="2">
                  <c:v>0.19720278943088526</c:v>
                </c:pt>
                <c:pt idx="3">
                  <c:v>0.16594449269850833</c:v>
                </c:pt>
                <c:pt idx="4">
                  <c:v>0.14115694801251696</c:v>
                </c:pt>
                <c:pt idx="5">
                  <c:v>8.2411309050151108E-2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Produccion_UO!$L$309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Produccion_UO!$M$309:$AR$309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Produccion_UO!$L$310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Produccion_UO!$M$310:$AR$310</c:f>
              <c:numCache>
                <c:formatCode>0.0</c:formatCode>
                <c:ptCount val="14"/>
                <c:pt idx="0">
                  <c:v>1.2916141411502666</c:v>
                </c:pt>
                <c:pt idx="1">
                  <c:v>1.1267191258316249</c:v>
                </c:pt>
                <c:pt idx="2">
                  <c:v>0.60513467997402492</c:v>
                </c:pt>
                <c:pt idx="3">
                  <c:v>0.23242803898687667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Produccion_UO!$L$311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Produccion_UO!$M$311:$AR$311</c:f>
              <c:numCache>
                <c:formatCode>0.0</c:formatCode>
                <c:ptCount val="14"/>
                <c:pt idx="0">
                  <c:v>0.19509211326478279</c:v>
                </c:pt>
                <c:pt idx="1">
                  <c:v>0.14609139419901501</c:v>
                </c:pt>
                <c:pt idx="2">
                  <c:v>5.3277187509530831E-2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Produccion_UO!$L$312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Produccion_UO!$M$312:$AR$312</c:f>
              <c:numCache>
                <c:formatCode>0.0</c:formatCode>
                <c:ptCount val="14"/>
                <c:pt idx="0">
                  <c:v>7.990287652443417</c:v>
                </c:pt>
                <c:pt idx="1">
                  <c:v>7.8447701835924999</c:v>
                </c:pt>
                <c:pt idx="2">
                  <c:v>7.8594760350570558</c:v>
                </c:pt>
                <c:pt idx="3">
                  <c:v>6.6603515425902504</c:v>
                </c:pt>
                <c:pt idx="4">
                  <c:v>5.6736138281081665</c:v>
                </c:pt>
                <c:pt idx="5">
                  <c:v>4.4467647509345278</c:v>
                </c:pt>
                <c:pt idx="6">
                  <c:v>1.8725655889962056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Produccion_UO!$I$302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Produccion_UO!$K$315</c:f>
          <c:strCache>
            <c:ptCount val="1"/>
            <c:pt idx="0">
              <c:v>9.3.1.1 Electricidad para Colectores de Gas Natural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Produccion_UO!$L$319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Produccion_UO!$M$319:$AR$319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Produccion_UO!$L$320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Produccion_UO!$M$320:$AR$320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Produccion_UO!$L$321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Produccion_UO!$M$321:$AR$321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Produccion_UO!$L$322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Produccion_UO!$M$322:$AR$322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Produccion_UO!$L$323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Produccion_UO!$M$323:$AR$323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Produccion_UO!$L$324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Produccion_UO!$M$324:$AR$324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Produccion_UO!$L$325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Produccion_UO!$M$325:$AR$325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Produccion_UO!$I$315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Produccion_UO!$K$328</c:f>
          <c:strCache>
            <c:ptCount val="1"/>
            <c:pt idx="0">
              <c:v>9.3.1.2 Electricidad para Colectores de Gas Natural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Produccion_UO!$L$332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Produccion_UO!$M$332:$AR$332</c:f>
              <c:numCache>
                <c:formatCode>0.0</c:formatCode>
                <c:ptCount val="14"/>
                <c:pt idx="0">
                  <c:v>38.565686234508611</c:v>
                </c:pt>
                <c:pt idx="1">
                  <c:v>31.164235957480553</c:v>
                </c:pt>
                <c:pt idx="2">
                  <c:v>27.159632263419333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Produccion_UO!$L$333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Produccion_UO!$M$333:$AR$333</c:f>
              <c:numCache>
                <c:formatCode>0.0</c:formatCode>
                <c:ptCount val="14"/>
                <c:pt idx="0">
                  <c:v>109.93070327367167</c:v>
                </c:pt>
                <c:pt idx="1">
                  <c:v>123.03292599862777</c:v>
                </c:pt>
                <c:pt idx="2">
                  <c:v>82.652921396580268</c:v>
                </c:pt>
                <c:pt idx="3">
                  <c:v>49.772034469895551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Produccion_UO!$L$334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Produccion_UO!$M$334:$AR$334</c:f>
              <c:numCache>
                <c:formatCode>0.0</c:formatCode>
                <c:ptCount val="14"/>
                <c:pt idx="0">
                  <c:v>0.24390490227595943</c:v>
                </c:pt>
                <c:pt idx="1">
                  <c:v>0.2308682175674536</c:v>
                </c:pt>
                <c:pt idx="2">
                  <c:v>0.19720278943088526</c:v>
                </c:pt>
                <c:pt idx="3">
                  <c:v>0.16594449269850833</c:v>
                </c:pt>
                <c:pt idx="4">
                  <c:v>0.14115694801251696</c:v>
                </c:pt>
                <c:pt idx="5">
                  <c:v>8.2411309050151108E-2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Produccion_UO!$L$335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Produccion_UO!$M$335:$AR$335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Produccion_UO!$L$336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Produccion_UO!$M$336:$AR$336</c:f>
              <c:numCache>
                <c:formatCode>0.0</c:formatCode>
                <c:ptCount val="14"/>
                <c:pt idx="0">
                  <c:v>1.2916141411502666</c:v>
                </c:pt>
                <c:pt idx="1">
                  <c:v>1.1267191258316249</c:v>
                </c:pt>
                <c:pt idx="2">
                  <c:v>0.60513467997402492</c:v>
                </c:pt>
                <c:pt idx="3">
                  <c:v>0.23242803898687667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Produccion_UO!$L$337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Produccion_UO!$M$337:$AR$337</c:f>
              <c:numCache>
                <c:formatCode>0.0</c:formatCode>
                <c:ptCount val="14"/>
                <c:pt idx="0">
                  <c:v>0.19509211326478279</c:v>
                </c:pt>
                <c:pt idx="1">
                  <c:v>0.14609139419901501</c:v>
                </c:pt>
                <c:pt idx="2">
                  <c:v>5.3277187509530831E-2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Produccion_UO!$L$338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Produccion_UO!$M$338:$AR$338</c:f>
              <c:numCache>
                <c:formatCode>0.0</c:formatCode>
                <c:ptCount val="14"/>
                <c:pt idx="0">
                  <c:v>7.990287652443417</c:v>
                </c:pt>
                <c:pt idx="1">
                  <c:v>7.8447701835924999</c:v>
                </c:pt>
                <c:pt idx="2">
                  <c:v>7.8594760350570558</c:v>
                </c:pt>
                <c:pt idx="3">
                  <c:v>6.6603515425902504</c:v>
                </c:pt>
                <c:pt idx="4">
                  <c:v>5.6736138281081665</c:v>
                </c:pt>
                <c:pt idx="5">
                  <c:v>4.4467647509345278</c:v>
                </c:pt>
                <c:pt idx="6">
                  <c:v>1.8725655889962056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Produccion_UO!$I$328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Produccion_UO!$K$341</c:f>
          <c:strCache>
            <c:ptCount val="1"/>
            <c:pt idx="0">
              <c:v>9.3.2 Electricidad necesaria para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Produccion_UO!$M$345:$AR$345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Produccion_UO!$M$346:$AR$346</c:f>
              <c:numCache>
                <c:formatCode>0.0</c:formatCode>
                <c:ptCount val="14"/>
                <c:pt idx="0">
                  <c:v>55.650408008416107</c:v>
                </c:pt>
                <c:pt idx="1">
                  <c:v>61.518877979573332</c:v>
                </c:pt>
                <c:pt idx="2">
                  <c:v>44.249436792508888</c:v>
                </c:pt>
                <c:pt idx="3">
                  <c:v>30.187166405097777</c:v>
                </c:pt>
                <c:pt idx="4">
                  <c:v>3.4345021097455835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Produccion_UO!$M$347:$AR$347</c:f>
              <c:numCache>
                <c:formatCode>0.0</c:formatCode>
                <c:ptCount val="14"/>
                <c:pt idx="0">
                  <c:v>421.73570882976946</c:v>
                </c:pt>
                <c:pt idx="1">
                  <c:v>398.79100269756913</c:v>
                </c:pt>
                <c:pt idx="2">
                  <c:v>340.7195327683778</c:v>
                </c:pt>
                <c:pt idx="3">
                  <c:v>286.03381934726889</c:v>
                </c:pt>
                <c:pt idx="4">
                  <c:v>242.55569992413555</c:v>
                </c:pt>
                <c:pt idx="5">
                  <c:v>140.18895463824111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Produccion_UO!$M$348:$AR$348</c:f>
              <c:numCache>
                <c:formatCode>0.0</c:formatCode>
                <c:ptCount val="14"/>
                <c:pt idx="0">
                  <c:v>3.1399358519840277</c:v>
                </c:pt>
                <c:pt idx="1">
                  <c:v>2.9671252599226112</c:v>
                </c:pt>
                <c:pt idx="2">
                  <c:v>2.5758559948778692</c:v>
                </c:pt>
                <c:pt idx="3">
                  <c:v>2.3150098181813776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Produccion_UO!$M$349:$AR$349</c:f>
              <c:numCache>
                <c:formatCode>0.0</c:formatCode>
                <c:ptCount val="14"/>
                <c:pt idx="0">
                  <c:v>92.048555930115555</c:v>
                </c:pt>
                <c:pt idx="1">
                  <c:v>85.67850411447084</c:v>
                </c:pt>
                <c:pt idx="2">
                  <c:v>39.020480040025838</c:v>
                </c:pt>
                <c:pt idx="3">
                  <c:v>39.393186681013049</c:v>
                </c:pt>
                <c:pt idx="4">
                  <c:v>38.280947046160001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Produccion_UO!$M$350:$AR$350</c:f>
              <c:numCache>
                <c:formatCode>0.0</c:formatCode>
                <c:ptCount val="14"/>
                <c:pt idx="0">
                  <c:v>16.213731048234251</c:v>
                </c:pt>
                <c:pt idx="1">
                  <c:v>15.116633961782055</c:v>
                </c:pt>
                <c:pt idx="2">
                  <c:v>13.049863027895389</c:v>
                </c:pt>
                <c:pt idx="3">
                  <c:v>11.048783166095305</c:v>
                </c:pt>
                <c:pt idx="4">
                  <c:v>9.3821170119772503</c:v>
                </c:pt>
                <c:pt idx="5">
                  <c:v>6.9979702402827497</c:v>
                </c:pt>
                <c:pt idx="6">
                  <c:v>1.8627521160711111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Produccion_UO!$M$351:$AR$351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Produccion_UO!$I$341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Produccion_UO!$K$354</c:f>
          <c:strCache>
            <c:ptCount val="1"/>
            <c:pt idx="0">
              <c:v>9.3.2.1 Electricidad para Colectores de Petroleo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Produccion_UO!$M$358:$AR$358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Produccion_UO!$M$359:$AR$359</c:f>
              <c:numCache>
                <c:formatCode>0.0</c:formatCode>
                <c:ptCount val="14"/>
                <c:pt idx="0">
                  <c:v>0</c:v>
                </c:pt>
                <c:pt idx="1">
                  <c:v>61.518877979573332</c:v>
                </c:pt>
                <c:pt idx="2">
                  <c:v>44.249436792508888</c:v>
                </c:pt>
                <c:pt idx="3">
                  <c:v>30.187166405097777</c:v>
                </c:pt>
                <c:pt idx="4">
                  <c:v>3.4345021097455835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Produccion_UO!$M$360:$AR$360</c:f>
              <c:numCache>
                <c:formatCode>0.0</c:formatCode>
                <c:ptCount val="14"/>
                <c:pt idx="0">
                  <c:v>290.36861461413332</c:v>
                </c:pt>
                <c:pt idx="1">
                  <c:v>224.86268651376443</c:v>
                </c:pt>
                <c:pt idx="2">
                  <c:v>304.69281279438889</c:v>
                </c:pt>
                <c:pt idx="3">
                  <c:v>217.09495414986279</c:v>
                </c:pt>
                <c:pt idx="4">
                  <c:v>123.82001271214806</c:v>
                </c:pt>
                <c:pt idx="5">
                  <c:v>45.169890619291387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Produccion_UO!$M$361:$AR$361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Produccion_UO!$M$362:$AR$362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Produccion_UO!$M$363:$AR$363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Produccion_UO!$M$364:$AR$364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Produccion_UO!$K$367</c:f>
          <c:strCache>
            <c:ptCount val="1"/>
            <c:pt idx="0">
              <c:v>9.3.2.2 Electricidad para Colectores de Petroleo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Produccion_UO!$M$371:$AR$371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Produccion_UO!$M$372:$AR$372</c:f>
              <c:numCache>
                <c:formatCode>0.0</c:formatCode>
                <c:ptCount val="14"/>
                <c:pt idx="0">
                  <c:v>55.650408008416107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Produccion_UO!$M$373:$AR$373</c:f>
              <c:numCache>
                <c:formatCode>0.0</c:formatCode>
                <c:ptCount val="14"/>
                <c:pt idx="0">
                  <c:v>131.36709421563611</c:v>
                </c:pt>
                <c:pt idx="1">
                  <c:v>173.9283161838047</c:v>
                </c:pt>
                <c:pt idx="2">
                  <c:v>36.026719973988889</c:v>
                </c:pt>
                <c:pt idx="3">
                  <c:v>68.938865197406116</c:v>
                </c:pt>
                <c:pt idx="4">
                  <c:v>118.7356872119875</c:v>
                </c:pt>
                <c:pt idx="5">
                  <c:v>95.01906401894972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Produccion_UO!$M$374:$AR$374</c:f>
              <c:numCache>
                <c:formatCode>0.0</c:formatCode>
                <c:ptCount val="14"/>
                <c:pt idx="0">
                  <c:v>3.1399358519840277</c:v>
                </c:pt>
                <c:pt idx="1">
                  <c:v>2.9671252599226112</c:v>
                </c:pt>
                <c:pt idx="2">
                  <c:v>2.5758559948778692</c:v>
                </c:pt>
                <c:pt idx="3">
                  <c:v>2.3150098181813776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Produccion_UO!$M$375:$AR$375</c:f>
              <c:numCache>
                <c:formatCode>0.0</c:formatCode>
                <c:ptCount val="14"/>
                <c:pt idx="0">
                  <c:v>92.048555930115555</c:v>
                </c:pt>
                <c:pt idx="1">
                  <c:v>85.67850411447084</c:v>
                </c:pt>
                <c:pt idx="2">
                  <c:v>39.020480040025838</c:v>
                </c:pt>
                <c:pt idx="3">
                  <c:v>39.393186681013049</c:v>
                </c:pt>
                <c:pt idx="4">
                  <c:v>38.280947046160001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Produccion_UO!$M$376:$AR$376</c:f>
              <c:numCache>
                <c:formatCode>0.0</c:formatCode>
                <c:ptCount val="14"/>
                <c:pt idx="0">
                  <c:v>16.213731048234251</c:v>
                </c:pt>
                <c:pt idx="1">
                  <c:v>15.116633961782055</c:v>
                </c:pt>
                <c:pt idx="2">
                  <c:v>13.049863027895389</c:v>
                </c:pt>
                <c:pt idx="3">
                  <c:v>11.048783166095305</c:v>
                </c:pt>
                <c:pt idx="4">
                  <c:v>9.3821170119772503</c:v>
                </c:pt>
                <c:pt idx="5">
                  <c:v>6.9979702402827497</c:v>
                </c:pt>
                <c:pt idx="6">
                  <c:v>1.8627521160711111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Produccion_UO!$M$377:$AR$377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Produccion_UO!$I$367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Produccion_UO!$K$383</c:f>
          <c:strCache>
            <c:ptCount val="1"/>
            <c:pt idx="0">
              <c:v>10.1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Produccion_UO!$L$387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Produccion_UO!$M$387:$AR$387</c:f>
              <c:numCache>
                <c:formatCode>0.0</c:formatCode>
                <c:ptCount val="14"/>
                <c:pt idx="0">
                  <c:v>240.44289962196916</c:v>
                </c:pt>
                <c:pt idx="1">
                  <c:v>194.29757356203552</c:v>
                </c:pt>
                <c:pt idx="2">
                  <c:v>169.33033926515628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Produccion_UO!$L$388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Produccion_UO!$M$388:$AR$388</c:f>
              <c:numCache>
                <c:formatCode>0.0</c:formatCode>
                <c:ptCount val="14"/>
                <c:pt idx="0">
                  <c:v>4568.2317980000007</c:v>
                </c:pt>
                <c:pt idx="1">
                  <c:v>4402.3535938932127</c:v>
                </c:pt>
                <c:pt idx="2">
                  <c:v>3575.2623824265083</c:v>
                </c:pt>
                <c:pt idx="3">
                  <c:v>2846.5585668759441</c:v>
                </c:pt>
                <c:pt idx="4">
                  <c:v>1964.8515681635172</c:v>
                </c:pt>
                <c:pt idx="5">
                  <c:v>1070.2845328540168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Produccion_UO!$L$389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Produccion_UO!$M$389:$AR$389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Produccion_UO!$L$390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Produccion_UO!$M$390:$AR$390</c:f>
              <c:numCache>
                <c:formatCode>0.0</c:formatCode>
                <c:ptCount val="14"/>
                <c:pt idx="0">
                  <c:v>24.552862157296083</c:v>
                </c:pt>
                <c:pt idx="1">
                  <c:v>23.201562370861332</c:v>
                </c:pt>
                <c:pt idx="2">
                  <c:v>20.142015684593897</c:v>
                </c:pt>
                <c:pt idx="3">
                  <c:v>18.102317893748932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Produccion_UO!$L$391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Produccion_UO!$M$391:$AR$391</c:f>
              <c:numCache>
                <c:formatCode>0.0</c:formatCode>
                <c:ptCount val="14"/>
                <c:pt idx="0">
                  <c:v>581.92955964853161</c:v>
                </c:pt>
                <c:pt idx="1">
                  <c:v>541.27432509604046</c:v>
                </c:pt>
                <c:pt idx="2">
                  <c:v>386.16779513821194</c:v>
                </c:pt>
                <c:pt idx="3">
                  <c:v>309.04685972587419</c:v>
                </c:pt>
                <c:pt idx="4">
                  <c:v>239.35280011870475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Produccion_UO!$L$392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Produccion_UO!$M$392:$AR$392</c:f>
              <c:numCache>
                <c:formatCode>0.0</c:formatCode>
                <c:ptCount val="14"/>
                <c:pt idx="0">
                  <c:v>104.90590092738645</c:v>
                </c:pt>
                <c:pt idx="1">
                  <c:v>97.749781563408504</c:v>
                </c:pt>
                <c:pt idx="2">
                  <c:v>110.84132720005559</c:v>
                </c:pt>
                <c:pt idx="3">
                  <c:v>82.925122631336734</c:v>
                </c:pt>
                <c:pt idx="4">
                  <c:v>60.286985803344109</c:v>
                </c:pt>
                <c:pt idx="5">
                  <c:v>44.774421804579362</c:v>
                </c:pt>
                <c:pt idx="6">
                  <c:v>11.734691503601139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Produccion_UO!$L$393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Produccion_UO!$M$393:$AR$393</c:f>
              <c:numCache>
                <c:formatCode>0.0</c:formatCode>
                <c:ptCount val="14"/>
                <c:pt idx="0">
                  <c:v>7.990287652443417</c:v>
                </c:pt>
                <c:pt idx="1">
                  <c:v>7.8447701835925283</c:v>
                </c:pt>
                <c:pt idx="2">
                  <c:v>46.264490457564833</c:v>
                </c:pt>
                <c:pt idx="3">
                  <c:v>38.880781426444145</c:v>
                </c:pt>
                <c:pt idx="4">
                  <c:v>32.804861687050902</c:v>
                </c:pt>
                <c:pt idx="5">
                  <c:v>25.250436214251394</c:v>
                </c:pt>
                <c:pt idx="6">
                  <c:v>9.3762382456743154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Produccion_UO!$I$383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Produccion_UO!$K$396</c:f>
          <c:strCache>
            <c:ptCount val="1"/>
            <c:pt idx="0">
              <c:v>10.2 Electricidad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Produccion_UO!$L$400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Produccion_UO!$M$400:$AR$400</c:f>
              <c:numCache>
                <c:formatCode>0.0</c:formatCode>
                <c:ptCount val="14"/>
                <c:pt idx="0">
                  <c:v>38.565686234508611</c:v>
                </c:pt>
                <c:pt idx="1">
                  <c:v>31.164235957480553</c:v>
                </c:pt>
                <c:pt idx="2">
                  <c:v>27.159632263419333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Produccion_UO!$M$401:$AR$401</c:f>
              <c:numCache>
                <c:formatCode>0.0</c:formatCode>
                <c:ptCount val="14"/>
                <c:pt idx="0">
                  <c:v>587.56072501413325</c:v>
                </c:pt>
                <c:pt idx="1">
                  <c:v>488.81456487651963</c:v>
                </c:pt>
                <c:pt idx="2">
                  <c:v>373.05998373007799</c:v>
                </c:pt>
                <c:pt idx="3">
                  <c:v>271.39985469814133</c:v>
                </c:pt>
                <c:pt idx="4">
                  <c:v>151.37224896507439</c:v>
                </c:pt>
                <c:pt idx="5">
                  <c:v>45.512255930472186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Produccion_UO!$L$402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Produccion_UO!$M$402:$AR$402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Produccion_UO!$L$403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Produccion_UO!$M$403:$AR$403</c:f>
              <c:numCache>
                <c:formatCode>0.0</c:formatCode>
                <c:ptCount val="14"/>
                <c:pt idx="0">
                  <c:v>3.1399358519840277</c:v>
                </c:pt>
                <c:pt idx="1">
                  <c:v>2.9671252599226112</c:v>
                </c:pt>
                <c:pt idx="2">
                  <c:v>2.5758559948778692</c:v>
                </c:pt>
                <c:pt idx="3">
                  <c:v>2.3150098181813776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Produccion_UO!$L$404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Produccion_UO!$M$404:$AR$404</c:f>
              <c:numCache>
                <c:formatCode>0.0</c:formatCode>
                <c:ptCount val="14"/>
                <c:pt idx="0">
                  <c:v>93.340170071265831</c:v>
                </c:pt>
                <c:pt idx="1">
                  <c:v>86.805223240302496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38.280947046160001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Produccion_UO!$L$405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Produccion_UO!$M$405:$AR$405</c:f>
              <c:numCache>
                <c:formatCode>0.0</c:formatCode>
                <c:ptCount val="14"/>
                <c:pt idx="0">
                  <c:v>16.408823161499036</c:v>
                </c:pt>
                <c:pt idx="1">
                  <c:v>15.262725355981082</c:v>
                </c:pt>
                <c:pt idx="2">
                  <c:v>39.738091348130943</c:v>
                </c:pt>
                <c:pt idx="3">
                  <c:v>22.842677648237917</c:v>
                </c:pt>
                <c:pt idx="4">
                  <c:v>9.3821170119772503</c:v>
                </c:pt>
                <c:pt idx="5">
                  <c:v>6.9979702402827506</c:v>
                </c:pt>
                <c:pt idx="6">
                  <c:v>1.8627521160711111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Produccion_UO!$L$406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Produccion_UO!$M$406:$AR$406</c:f>
              <c:numCache>
                <c:formatCode>0.0</c:formatCode>
                <c:ptCount val="14"/>
                <c:pt idx="0">
                  <c:v>7.990287652443417</c:v>
                </c:pt>
                <c:pt idx="1">
                  <c:v>7.8447701835925283</c:v>
                </c:pt>
                <c:pt idx="2">
                  <c:v>7.8594760350570558</c:v>
                </c:pt>
                <c:pt idx="3">
                  <c:v>6.6603515425902531</c:v>
                </c:pt>
                <c:pt idx="4">
                  <c:v>5.6736138281081585</c:v>
                </c:pt>
                <c:pt idx="5">
                  <c:v>4.4467647509345349</c:v>
                </c:pt>
                <c:pt idx="6">
                  <c:v>1.8725655889962043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Produccion_UO!$I$396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Produccion_UO!$K$409</c:f>
          <c:strCache>
            <c:ptCount val="1"/>
            <c:pt idx="0">
              <c:v>10.2.1 Electricidad AUTOGENERADA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Produccion_UO!$L$413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Produccion_UO!$M$413:$AR$413</c:f>
              <c:numCache>
                <c:formatCode>0.0</c:formatCode>
                <c:ptCount val="14"/>
                <c:pt idx="0">
                  <c:v>38.565686234508611</c:v>
                </c:pt>
                <c:pt idx="1">
                  <c:v>31.164235957480553</c:v>
                </c:pt>
                <c:pt idx="2">
                  <c:v>27.159632263419333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Produccion_UO!$L$414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Produccion_UO!$M$414:$AR$414</c:f>
              <c:numCache>
                <c:formatCode>0.0</c:formatCode>
                <c:ptCount val="14"/>
                <c:pt idx="0">
                  <c:v>297.19211039999993</c:v>
                </c:pt>
                <c:pt idx="1">
                  <c:v>202.43300038318077</c:v>
                </c:pt>
                <c:pt idx="2">
                  <c:v>24.117734143180797</c:v>
                </c:pt>
                <c:pt idx="3">
                  <c:v>24.117734143180797</c:v>
                </c:pt>
                <c:pt idx="4">
                  <c:v>24.117734143180797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Produccion_UO!$M$415:$AR$415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Produccion_UO!$L$416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Produccion_UO!$M$416:$AR$416</c:f>
              <c:numCache>
                <c:formatCode>0.0</c:formatCode>
                <c:ptCount val="14"/>
                <c:pt idx="0">
                  <c:v>3.1399358519840277</c:v>
                </c:pt>
                <c:pt idx="1">
                  <c:v>2.9671252599226112</c:v>
                </c:pt>
                <c:pt idx="2">
                  <c:v>2.5758559948778692</c:v>
                </c:pt>
                <c:pt idx="3">
                  <c:v>2.3150098181813776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Produccion_UO!$L$417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Produccion_UO!$M$417:$AR$417</c:f>
              <c:numCache>
                <c:formatCode>0.0</c:formatCode>
                <c:ptCount val="14"/>
                <c:pt idx="0">
                  <c:v>93.340170071265831</c:v>
                </c:pt>
                <c:pt idx="1">
                  <c:v>86.805223240302496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38.280947046160001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Produccion_UO!$L$418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Produccion_UO!$M$418:$AR$418</c:f>
              <c:numCache>
                <c:formatCode>0.0</c:formatCode>
                <c:ptCount val="14"/>
                <c:pt idx="0">
                  <c:v>16.408823161499036</c:v>
                </c:pt>
                <c:pt idx="1">
                  <c:v>15.262725355981082</c:v>
                </c:pt>
                <c:pt idx="2">
                  <c:v>13.103140215404917</c:v>
                </c:pt>
                <c:pt idx="3">
                  <c:v>11.048783166095305</c:v>
                </c:pt>
                <c:pt idx="4">
                  <c:v>9.3821170119772503</c:v>
                </c:pt>
                <c:pt idx="5">
                  <c:v>6.9979702402827506</c:v>
                </c:pt>
                <c:pt idx="6">
                  <c:v>1.8627521160711111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Produccion_UO!$L$419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Produccion_UO!$M$419:$AR$419</c:f>
              <c:numCache>
                <c:formatCode>0.0</c:formatCode>
                <c:ptCount val="14"/>
                <c:pt idx="0">
                  <c:v>7.990287652443417</c:v>
                </c:pt>
                <c:pt idx="1">
                  <c:v>7.8447701835925283</c:v>
                </c:pt>
                <c:pt idx="2">
                  <c:v>7.8594760350570558</c:v>
                </c:pt>
                <c:pt idx="3">
                  <c:v>6.6603515425902531</c:v>
                </c:pt>
                <c:pt idx="4">
                  <c:v>5.6736138281081585</c:v>
                </c:pt>
                <c:pt idx="5">
                  <c:v>4.4467647509345349</c:v>
                </c:pt>
                <c:pt idx="6">
                  <c:v>1.8725655889962043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Produccion_UO!$I$409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Produccion_UO!$K$422</c:f>
          <c:strCache>
            <c:ptCount val="1"/>
            <c:pt idx="0">
              <c:v>10.2.1.1 Electricidad por AUTOGENERACION con Gas Natural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Produccion_UO!$L$426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Produccion_UO!$M$426:$AR$426</c:f>
              <c:numCache>
                <c:formatCode>0.0</c:formatCode>
                <c:ptCount val="14"/>
                <c:pt idx="0">
                  <c:v>38.565686234508611</c:v>
                </c:pt>
                <c:pt idx="1">
                  <c:v>31.164235957480553</c:v>
                </c:pt>
                <c:pt idx="2">
                  <c:v>27.159632263419333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Produccion_UO!$L$427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Produccion_UO!$M$427:$AR$427</c:f>
              <c:numCache>
                <c:formatCode>0.0</c:formatCode>
                <c:ptCount val="14"/>
                <c:pt idx="0">
                  <c:v>23.775368831999998</c:v>
                </c:pt>
                <c:pt idx="1">
                  <c:v>23.775368831999998</c:v>
                </c:pt>
                <c:pt idx="2">
                  <c:v>23.775368831999998</c:v>
                </c:pt>
                <c:pt idx="3">
                  <c:v>23.775368831999998</c:v>
                </c:pt>
                <c:pt idx="4">
                  <c:v>23.775368831999998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Produccion_UO!$L$428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Produccion_UO!$M$428:$AR$428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Produccion_UO!$M$429:$AR$429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Produccion_UO!$M$430:$AR$430</c:f>
              <c:numCache>
                <c:formatCode>0.0</c:formatCode>
                <c:ptCount val="14"/>
                <c:pt idx="0">
                  <c:v>7.9251229439999999</c:v>
                </c:pt>
                <c:pt idx="1">
                  <c:v>7.9251229439999999</c:v>
                </c:pt>
                <c:pt idx="2">
                  <c:v>7.9251229439999999</c:v>
                </c:pt>
                <c:pt idx="3">
                  <c:v>7.9251229439999999</c:v>
                </c:pt>
                <c:pt idx="4">
                  <c:v>7.9251229439999999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Produccion_UO!$L$431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Produccion_UO!$M$431:$AR$431</c:f>
              <c:numCache>
                <c:formatCode>0.0</c:formatCode>
                <c:ptCount val="14"/>
                <c:pt idx="0">
                  <c:v>3.0819922559999999</c:v>
                </c:pt>
                <c:pt idx="1">
                  <c:v>3.0819922559999999</c:v>
                </c:pt>
                <c:pt idx="2">
                  <c:v>3.0819922559999999</c:v>
                </c:pt>
                <c:pt idx="3">
                  <c:v>3.0819922559999999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1.8627521160711111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Produccion_UO!$L$432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Produccion_UO!$M$432:$AR$432</c:f>
              <c:numCache>
                <c:formatCode>0.0</c:formatCode>
                <c:ptCount val="14"/>
                <c:pt idx="0">
                  <c:v>0.88056921600000004</c:v>
                </c:pt>
                <c:pt idx="1">
                  <c:v>0.88056921600000004</c:v>
                </c:pt>
                <c:pt idx="2">
                  <c:v>0.88056921600000004</c:v>
                </c:pt>
                <c:pt idx="3">
                  <c:v>0.88056921600000004</c:v>
                </c:pt>
                <c:pt idx="4">
                  <c:v>0.88056921600000004</c:v>
                </c:pt>
                <c:pt idx="5">
                  <c:v>0.88056921600000004</c:v>
                </c:pt>
                <c:pt idx="6">
                  <c:v>0.12595149659580165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Produccion_UO!$I$422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Produccion_UO!$K$435</c:f>
          <c:strCache>
            <c:ptCount val="1"/>
            <c:pt idx="0">
              <c:v>10.2.1.2 Electricidad por AUTOGENERACION con Petróleo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Produccion_UO!$M$439:$AR$439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Produccion_UO!$M$440:$AR$440</c:f>
              <c:numCache>
                <c:formatCode>0.0</c:formatCode>
                <c:ptCount val="14"/>
                <c:pt idx="0">
                  <c:v>95.101475327999992</c:v>
                </c:pt>
                <c:pt idx="1">
                  <c:v>0.34236531118079999</c:v>
                </c:pt>
                <c:pt idx="2">
                  <c:v>0.34236531118079999</c:v>
                </c:pt>
                <c:pt idx="3">
                  <c:v>0.34236531118079999</c:v>
                </c:pt>
                <c:pt idx="4">
                  <c:v>0.34236531118079999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Produccion_UO!$M$441:$AR$441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Produccion_UO!$M$442:$AR$442</c:f>
              <c:numCache>
                <c:formatCode>0.0</c:formatCode>
                <c:ptCount val="14"/>
                <c:pt idx="0">
                  <c:v>3.1399358519840277</c:v>
                </c:pt>
                <c:pt idx="1">
                  <c:v>2.9671252599226112</c:v>
                </c:pt>
                <c:pt idx="2">
                  <c:v>2.5758559948778692</c:v>
                </c:pt>
                <c:pt idx="3">
                  <c:v>2.3150098181813776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Produccion_UO!$M$443:$AR$443</c:f>
              <c:numCache>
                <c:formatCode>0.0</c:formatCode>
                <c:ptCount val="14"/>
                <c:pt idx="0">
                  <c:v>31.700491776</c:v>
                </c:pt>
                <c:pt idx="1">
                  <c:v>31.700491776</c:v>
                </c:pt>
                <c:pt idx="2">
                  <c:v>31.700491776</c:v>
                </c:pt>
                <c:pt idx="3">
                  <c:v>31.700491776</c:v>
                </c:pt>
                <c:pt idx="4">
                  <c:v>30.35582410216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Produccion_UO!$M$444:$AR$444</c:f>
              <c:numCache>
                <c:formatCode>0.0</c:formatCode>
                <c:ptCount val="14"/>
                <c:pt idx="0">
                  <c:v>12.327969024</c:v>
                </c:pt>
                <c:pt idx="1">
                  <c:v>12.180733099981083</c:v>
                </c:pt>
                <c:pt idx="2">
                  <c:v>10.021147959404917</c:v>
                </c:pt>
                <c:pt idx="3">
                  <c:v>7.9667909100953054</c:v>
                </c:pt>
                <c:pt idx="4">
                  <c:v>6.30012475597725</c:v>
                </c:pt>
                <c:pt idx="5">
                  <c:v>3.9159779842827502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Produccion_UO!$M$445:$AR$445</c:f>
              <c:numCache>
                <c:formatCode>0.0</c:formatCode>
                <c:ptCount val="14"/>
                <c:pt idx="0">
                  <c:v>3.5222768640000002</c:v>
                </c:pt>
                <c:pt idx="1">
                  <c:v>3.5222768640000002</c:v>
                </c:pt>
                <c:pt idx="2">
                  <c:v>3.5222768640000002</c:v>
                </c:pt>
                <c:pt idx="3">
                  <c:v>3.5222768640000002</c:v>
                </c:pt>
                <c:pt idx="4">
                  <c:v>3.5222768640000002</c:v>
                </c:pt>
                <c:pt idx="5">
                  <c:v>3.5222768640000002</c:v>
                </c:pt>
                <c:pt idx="6">
                  <c:v>1.7466140924004026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Produccion_UO!$I$435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Produccion_UO!$K$448</c:f>
          <c:strCache>
            <c:ptCount val="1"/>
            <c:pt idx="0">
              <c:v>10.2.1.3 Electricidad por AUTOGENERACION con Diésel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Produccion_UO!$M$452:$AR$452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Produccion_UO!$M$453:$AR$453</c:f>
              <c:numCache>
                <c:formatCode>0.0</c:formatCode>
                <c:ptCount val="14"/>
                <c:pt idx="0">
                  <c:v>178.31526623999997</c:v>
                </c:pt>
                <c:pt idx="1">
                  <c:v>178.31526623999997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Produccion_UO!$M$454:$AR$454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Produccion_UO!$M$455:$AR$455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Produccion_UO!$M$456:$AR$456</c:f>
              <c:numCache>
                <c:formatCode>0.0</c:formatCode>
                <c:ptCount val="14"/>
                <c:pt idx="0">
                  <c:v>53.71455535126583</c:v>
                </c:pt>
                <c:pt idx="1">
                  <c:v>47.179608520302494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Produccion_UO!$M$457:$AR$457</c:f>
              <c:numCache>
                <c:formatCode>0.0</c:formatCode>
                <c:ptCount val="14"/>
                <c:pt idx="0">
                  <c:v>0.9988618814990361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Produccion_UO!$M$458:$AR$458</c:f>
              <c:numCache>
                <c:formatCode>0.0</c:formatCode>
                <c:ptCount val="14"/>
                <c:pt idx="0">
                  <c:v>3.5874415724434168</c:v>
                </c:pt>
                <c:pt idx="1">
                  <c:v>3.4419241035925277</c:v>
                </c:pt>
                <c:pt idx="2">
                  <c:v>3.4566299550570556</c:v>
                </c:pt>
                <c:pt idx="3">
                  <c:v>2.2575054625902529</c:v>
                </c:pt>
                <c:pt idx="4">
                  <c:v>1.2707677481081583</c:v>
                </c:pt>
                <c:pt idx="5">
                  <c:v>4.391867093453472E-2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Produccion_UO!$I$448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4.211306919968337E-2"/>
              <c:y val="0.306687597654009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Produccion_UO!$K$461</c:f>
          <c:strCache>
            <c:ptCount val="1"/>
            <c:pt idx="0">
              <c:v>10.2.2 Electricidad COMPRADA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Produccion_UO!$M$465:$AR$465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Produccion_UO!$M$466:$AR$466</c:f>
              <c:numCache>
                <c:formatCode>0.0</c:formatCode>
                <c:ptCount val="14"/>
                <c:pt idx="0">
                  <c:v>290.36861461413332</c:v>
                </c:pt>
                <c:pt idx="1">
                  <c:v>286.38156449333883</c:v>
                </c:pt>
                <c:pt idx="2">
                  <c:v>348.94224958689722</c:v>
                </c:pt>
                <c:pt idx="3">
                  <c:v>247.28212055496053</c:v>
                </c:pt>
                <c:pt idx="4">
                  <c:v>127.25451482189361</c:v>
                </c:pt>
                <c:pt idx="5">
                  <c:v>45.169890619291387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Produccion_UO!$M$467:$AR$467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Produccion_UO!$M$468:$AR$468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Produccion_UO!$M$469:$AR$469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Produccion_UO!$M$470:$AR$470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26.634951132726027</c:v>
                </c:pt>
                <c:pt idx="3">
                  <c:v>11.79389448214261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Produccion_UO!$M$471:$AR$471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Produccion_UO!$I$461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Produccion_UO!$K$474</c:f>
          <c:strCache>
            <c:ptCount val="1"/>
            <c:pt idx="0">
              <c:v>10.2.2.1 Electricidad por COMPRADA para Transprote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Produccion_UO!$M$478:$AR$478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Produccion_UO!$M$479:$AR$479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Produccion_UO!$M$480:$AR$480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Produccion_UO!$M$481:$AR$481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Produccion_UO!$M$482:$AR$482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Produccion_UO!$M$483:$AR$483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Produccion_UO!$M$484:$AR$484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Produccion_UO!$I$474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Produccion_UO!$K$487</c:f>
          <c:strCache>
            <c:ptCount val="1"/>
            <c:pt idx="0">
              <c:v>10.2.2.2 Electricidad por COMPRADA para Transprote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Produccion_UO!$L$491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Produccion_UO!$M$491:$AR$491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Produccion_UO!$L$492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Produccion_UO!$M$492:$AR$492</c:f>
              <c:numCache>
                <c:formatCode>0.0</c:formatCode>
                <c:ptCount val="14"/>
                <c:pt idx="0">
                  <c:v>290.36861461413332</c:v>
                </c:pt>
                <c:pt idx="1">
                  <c:v>286.38156449333883</c:v>
                </c:pt>
                <c:pt idx="2">
                  <c:v>348.94224958689722</c:v>
                </c:pt>
                <c:pt idx="3">
                  <c:v>247.28212055496053</c:v>
                </c:pt>
                <c:pt idx="4">
                  <c:v>127.25451482189361</c:v>
                </c:pt>
                <c:pt idx="5">
                  <c:v>45.169890619291387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Produccion_UO!$L$493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Produccion_UO!$M$493:$AR$493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Produccion_UO!$L$494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Produccion_UO!$M$494:$AR$494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Produccion_UO!$L$495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Produccion_UO!$M$495:$AR$495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Produccion_UO!$L$496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Produccion_UO!$M$496:$AR$496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26.634951132726027</c:v>
                </c:pt>
                <c:pt idx="3">
                  <c:v>11.79389448214261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Produccion_UO!$L$497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Produccion_UO!$M$497:$AR$497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Produccion_UO!$I$487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Produccion_UO!$K$500</c:f>
          <c:strCache>
            <c:ptCount val="1"/>
            <c:pt idx="0">
              <c:v>10.3 Electricidad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Produccion_UO!$L$504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Produccion_UO!$M$504:$AR$504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Produccion_UO!$L$505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Produccion_UO!$M$505:$AR$505</c:f>
              <c:numCache>
                <c:formatCode>0.0</c:formatCode>
                <c:ptCount val="14"/>
                <c:pt idx="0">
                  <c:v>3980.6710729858678</c:v>
                </c:pt>
                <c:pt idx="1">
                  <c:v>3913.5390290166933</c:v>
                </c:pt>
                <c:pt idx="2">
                  <c:v>3202.2023986964305</c:v>
                </c:pt>
                <c:pt idx="3">
                  <c:v>2575.158712177803</c:v>
                </c:pt>
                <c:pt idx="4">
                  <c:v>1813.4793191984427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Produccion_UO!$L$506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Produccion_UO!$M$506:$AR$506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Produccion_UO!$L$507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Produccion_UO!$M$507:$AR$507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Produccion_UO!$L$508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Produccion_UO!$M$508:$AR$508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Produccion_UO!$L$509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Produccion_UO!$M$509:$AR$509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Produccion_UO!$L$510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Produccion_UO!$M$510:$AR$510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Produccion_UO!$I$500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Produccion_UO!$K$513</c:f>
          <c:strCache>
            <c:ptCount val="1"/>
            <c:pt idx="0">
              <c:v>10.4 Electricidad para Producción por AUTOGENERACION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Produccion_UO!$L$517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Produccion_UO!$M$517:$AR$517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Produccion_UO!$L$518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Produccion_UO!$M$518:$AR$518</c:f>
              <c:numCache>
                <c:formatCode>0.0</c:formatCode>
                <c:ptCount val="14"/>
                <c:pt idx="0">
                  <c:v>2112.473649600001</c:v>
                </c:pt>
                <c:pt idx="1">
                  <c:v>2041.3545555100322</c:v>
                </c:pt>
                <c:pt idx="2">
                  <c:v>1737.4650004604666</c:v>
                </c:pt>
                <c:pt idx="3">
                  <c:v>1737.4650004604666</c:v>
                </c:pt>
                <c:pt idx="4">
                  <c:v>1737.4650004604666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Produccion_UO!$L$519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Produccion_UO!$M$519:$AR$519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Produccion_UO!$L$520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Produccion_UO!$M$520:$AR$520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Produccion_UO!$L$521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Produccion_UO!$M$521:$AR$521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Produccion_UO!$L$522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Produccion_UO!$M$522:$AR$522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Produccion_UO!$L$523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Produccion_UO!$M$523:$AR$523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Produccion_UO!$I$513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Produccion_UO!$K$526</c:f>
          <c:strCache>
            <c:ptCount val="1"/>
            <c:pt idx="0">
              <c:v>10.4.1.1 Electricidad por AUTOGENERACION con Gas Natural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Produccion_UO!$L$530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Produccion_UO!$M$530:$AR$530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Produccion_UO!$M$531:$AR$531</c:f>
              <c:numCache>
                <c:formatCode>0.0</c:formatCode>
                <c:ptCount val="14"/>
                <c:pt idx="0">
                  <c:v>1314.6698988812111</c:v>
                </c:pt>
                <c:pt idx="1">
                  <c:v>1314.6698988812111</c:v>
                </c:pt>
                <c:pt idx="2">
                  <c:v>1314.6698988812111</c:v>
                </c:pt>
                <c:pt idx="3">
                  <c:v>1314.6698988812111</c:v>
                </c:pt>
                <c:pt idx="4">
                  <c:v>1314.6698988812111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Produccion_UO!$L$532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Produccion_UO!$M$532:$AR$532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Produccion_UO!$L$533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Produccion_UO!$M$533:$AR$533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Produccion_UO!$L$534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Produccion_UO!$M$534:$AR$534</c:f>
              <c:numCache>
                <c:formatCode>0.0</c:formatCode>
                <c:ptCount val="14"/>
                <c:pt idx="0">
                  <c:v>170.34471393178251</c:v>
                </c:pt>
                <c:pt idx="1">
                  <c:v>170.34471393178251</c:v>
                </c:pt>
                <c:pt idx="2">
                  <c:v>170.34471393178251</c:v>
                </c:pt>
                <c:pt idx="3">
                  <c:v>170.34471393178251</c:v>
                </c:pt>
                <c:pt idx="4">
                  <c:v>154.0300680709253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Produccion_UO!$L$535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Produccion_UO!$M$535:$AR$535</c:f>
              <c:numCache>
                <c:formatCode>0.0</c:formatCode>
                <c:ptCount val="14"/>
                <c:pt idx="0">
                  <c:v>20.004238559077972</c:v>
                </c:pt>
                <c:pt idx="1">
                  <c:v>20.004238559077972</c:v>
                </c:pt>
                <c:pt idx="2">
                  <c:v>20.004238559077972</c:v>
                </c:pt>
                <c:pt idx="3">
                  <c:v>20.004238559077972</c:v>
                </c:pt>
                <c:pt idx="4">
                  <c:v>20.004238559077972</c:v>
                </c:pt>
                <c:pt idx="5">
                  <c:v>20.004238559077972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Produccion_UO!$L$536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Produccion_UO!$M$536:$AR$536</c:f>
              <c:numCache>
                <c:formatCode>0.0</c:formatCode>
                <c:ptCount val="14"/>
                <c:pt idx="0">
                  <c:v>2.2270554580515167</c:v>
                </c:pt>
                <c:pt idx="1">
                  <c:v>2.2270554580515167</c:v>
                </c:pt>
                <c:pt idx="2">
                  <c:v>2.2270554580515167</c:v>
                </c:pt>
                <c:pt idx="3">
                  <c:v>2.2270554580515167</c:v>
                </c:pt>
                <c:pt idx="4">
                  <c:v>2.2270554580515167</c:v>
                </c:pt>
                <c:pt idx="5">
                  <c:v>2.2270554580515167</c:v>
                </c:pt>
                <c:pt idx="6">
                  <c:v>2.2270554580515167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Produccion_UO!$I$526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Produccion_UO!$K$539</c:f>
          <c:strCache>
            <c:ptCount val="1"/>
            <c:pt idx="0">
              <c:v>10.4.1.2 Electricidad por AUTOGENERACION con Petróleo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Produccion_UO!$L$543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Produccion_UO!$M$543:$AR$543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Produccion_UO!$L$544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Produccion_UO!$M$544:$AR$544</c:f>
              <c:numCache>
                <c:formatCode>0.0</c:formatCode>
                <c:ptCount val="14"/>
                <c:pt idx="0">
                  <c:v>422.79510157925557</c:v>
                </c:pt>
                <c:pt idx="1">
                  <c:v>422.79510157925557</c:v>
                </c:pt>
                <c:pt idx="2">
                  <c:v>422.79510157925557</c:v>
                </c:pt>
                <c:pt idx="3">
                  <c:v>422.79510157925557</c:v>
                </c:pt>
                <c:pt idx="4">
                  <c:v>422.79510157925557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Produccion_UO!$M$545:$AR$545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Produccion_UO!$L$546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Produccion_UO!$M$546:$AR$546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Produccion_UO!$L$547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Produccion_UO!$M$547:$AR$547</c:f>
              <c:numCache>
                <c:formatCode>0.0</c:formatCode>
                <c:ptCount val="14"/>
                <c:pt idx="0">
                  <c:v>318.24467564548331</c:v>
                </c:pt>
                <c:pt idx="1">
                  <c:v>284.12438792395551</c:v>
                </c:pt>
                <c:pt idx="2">
                  <c:v>176.19746648642945</c:v>
                </c:pt>
                <c:pt idx="3">
                  <c:v>99.076531074091676</c:v>
                </c:pt>
                <c:pt idx="4">
                  <c:v>47.041785001619445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Produccion_UO!$L$548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Produccion_UO!$M$548:$AR$548</c:f>
              <c:numCache>
                <c:formatCode>0.0</c:formatCode>
                <c:ptCount val="14"/>
                <c:pt idx="0">
                  <c:v>68.492839206809435</c:v>
                </c:pt>
                <c:pt idx="1">
                  <c:v>62.482817648349446</c:v>
                </c:pt>
                <c:pt idx="2">
                  <c:v>51.098997292846668</c:v>
                </c:pt>
                <c:pt idx="3">
                  <c:v>40.078206424020834</c:v>
                </c:pt>
                <c:pt idx="4">
                  <c:v>30.900630232288886</c:v>
                </c:pt>
                <c:pt idx="5">
                  <c:v>17.772213005218639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Produccion_UO!$L$549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Produccion_UO!$M$549:$AR$549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Produccion_UO!$I$539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Produccion_UO!$K$552</c:f>
          <c:strCache>
            <c:ptCount val="1"/>
            <c:pt idx="0">
              <c:v>10.4.1.3 Electricidad por AUTOGENERACION con Diésel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Produccion_UO!$L$556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Produccion_UO!$M$556:$AR$556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Produccion_UO!$L$557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Produccion_UO!$M$557:$AR$557</c:f>
              <c:numCache>
                <c:formatCode>0.0</c:formatCode>
                <c:ptCount val="14"/>
                <c:pt idx="0">
                  <c:v>199.80864913953442</c:v>
                </c:pt>
                <c:pt idx="1">
                  <c:v>128.68955504956554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Produccion_UO!$L$558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Produccion_UO!$M$558:$AR$558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Produccion_UO!$M$559:$AR$559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Produccion_UO!$M$560:$AR$560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Produccion_UO!$L$561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Produccion_UO!$M$561:$AR$561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Produccion_UO!$L$562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Produccion_UO!$M$562:$AR$562</c:f>
              <c:numCache>
                <c:formatCode>0.0</c:formatCode>
                <c:ptCount val="14"/>
                <c:pt idx="0">
                  <c:v>39.079686244696667</c:v>
                </c:pt>
                <c:pt idx="1">
                  <c:v>38.329167767579996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Produccion_UO!$I$552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Produccion_UO!$K$565</c:f>
          <c:strCache>
            <c:ptCount val="1"/>
            <c:pt idx="0">
              <c:v>10.4.1.4 Electricidad por AUTOGENERACION con LPG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Produccion_UO!$L$569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Produccion_UO!$M$569:$AR$569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Produccion_UO!$L$570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Produccion_UO!$M$570:$AR$570</c:f>
              <c:numCache>
                <c:formatCode>0.0</c:formatCode>
                <c:ptCount val="14"/>
                <c:pt idx="0">
                  <c:v>175.2</c:v>
                </c:pt>
                <c:pt idx="1">
                  <c:v>175.2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Produccion_UO!$L$571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Produccion_UO!$M$571:$AR$571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Produccion_UO!$L$572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Produccion_UO!$M$572:$AR$572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Produccion_UO!$L$573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Produccion_UO!$M$573:$AR$573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Produccion_UO!$M$574:$AR$574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Produccion_UO!$L$575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Produccion_UO!$M$575:$AR$575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Produccion_UO!$I$565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Produccion_UO!$K$578</c:f>
          <c:strCache>
            <c:ptCount val="1"/>
            <c:pt idx="0">
              <c:v>10.5 Electricidad para Producción COMPRADA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Produccion_UO!$L$582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Produccion_UO!$M$582:$AR$582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Produccion_UO!$L$583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Produccion_UO!$M$583:$AR$583</c:f>
              <c:numCache>
                <c:formatCode>0.0</c:formatCode>
                <c:ptCount val="14"/>
                <c:pt idx="0">
                  <c:v>1868.1974233858666</c:v>
                </c:pt>
                <c:pt idx="1">
                  <c:v>1872.1844735066609</c:v>
                </c:pt>
                <c:pt idx="2">
                  <c:v>1464.7373982359638</c:v>
                </c:pt>
                <c:pt idx="3">
                  <c:v>837.6937117173361</c:v>
                </c:pt>
                <c:pt idx="4">
                  <c:v>76.014318737976112</c:v>
                </c:pt>
                <c:pt idx="5">
                  <c:v>601.97717534428887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Produccion_UO!$L$584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Produccion_UO!$M$584:$AR$584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Produccion_UO!$L$585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Produccion_UO!$M$585:$AR$585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Produccion_UO!$L$586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Produccion_UO!$M$586:$AR$586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Produccion_UO!$L$587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Produccion_UO!$M$587:$AR$587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Produccion_UO!$M$588:$AR$588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Produccion_UO!$I$578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Produccion_UO!$K$592</c:f>
          <c:strCache>
            <c:ptCount val="1"/>
            <c:pt idx="0">
              <c:v>11.1 Emisiones TOTALES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Produccion_UO!$L$596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Produccion_UO!$M$596:$AR$596</c:f>
              <c:numCache>
                <c:formatCode>0.0</c:formatCode>
                <c:ptCount val="14"/>
                <c:pt idx="0">
                  <c:v>169.95275467421706</c:v>
                </c:pt>
                <c:pt idx="1">
                  <c:v>137.33575790884851</c:v>
                </c:pt>
                <c:pt idx="2">
                  <c:v>119.68811577833623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Produccion_UO!$L$597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Produccion_UO!$M$597:$AR$597</c:f>
              <c:numCache>
                <c:formatCode>0.0</c:formatCode>
                <c:ptCount val="14"/>
                <c:pt idx="0">
                  <c:v>2363.3818728800015</c:v>
                </c:pt>
                <c:pt idx="1">
                  <c:v>2353.3166213684658</c:v>
                </c:pt>
                <c:pt idx="2">
                  <c:v>1835.0506247854717</c:v>
                </c:pt>
                <c:pt idx="3">
                  <c:v>1601.356720603565</c:v>
                </c:pt>
                <c:pt idx="4">
                  <c:v>1240.532755773221</c:v>
                </c:pt>
                <c:pt idx="5">
                  <c:v>522.08459792072597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Produccion_UO!$L$598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Produccion_UO!$M$598:$AR$598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Produccion_UO!$L$599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Produccion_UO!$M$599:$AR$599</c:f>
              <c:numCache>
                <c:formatCode>0.0</c:formatCode>
                <c:ptCount val="14"/>
                <c:pt idx="0">
                  <c:v>114.08197614382763</c:v>
                </c:pt>
                <c:pt idx="1">
                  <c:v>107.80332117433353</c:v>
                </c:pt>
                <c:pt idx="2">
                  <c:v>93.587498601893941</c:v>
                </c:pt>
                <c:pt idx="3">
                  <c:v>84.110283553600823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Produccion_UO!$L$600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Produccion_UO!$M$600:$AR$600</c:f>
              <c:numCache>
                <c:formatCode>0.0</c:formatCode>
                <c:ptCount val="14"/>
                <c:pt idx="0">
                  <c:v>549.23491678624987</c:v>
                </c:pt>
                <c:pt idx="1">
                  <c:v>508.08694024833926</c:v>
                </c:pt>
                <c:pt idx="2">
                  <c:v>357.43557472402506</c:v>
                </c:pt>
                <c:pt idx="3">
                  <c:v>275.85002370640984</c:v>
                </c:pt>
                <c:pt idx="4">
                  <c:v>206.20975158970387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Produccion_UO!$L$601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Produccion_UO!$M$601:$AR$601</c:f>
              <c:numCache>
                <c:formatCode>0.0</c:formatCode>
                <c:ptCount val="14"/>
                <c:pt idx="0">
                  <c:v>107.1288894308548</c:v>
                </c:pt>
                <c:pt idx="1">
                  <c:v>99.494090525403635</c:v>
                </c:pt>
                <c:pt idx="2">
                  <c:v>89.411087179713832</c:v>
                </c:pt>
                <c:pt idx="3">
                  <c:v>72.934722485318503</c:v>
                </c:pt>
                <c:pt idx="4">
                  <c:v>59.343113667459157</c:v>
                </c:pt>
                <c:pt idx="5">
                  <c:v>42.70106457375163</c:v>
                </c:pt>
                <c:pt idx="6">
                  <c:v>9.8781341455374196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Produccion_UO!$L$602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Produccion_UO!$M$602:$AR$602</c:f>
              <c:numCache>
                <c:formatCode>0.0</c:formatCode>
                <c:ptCount val="14"/>
                <c:pt idx="0">
                  <c:v>56.807216961174689</c:v>
                </c:pt>
                <c:pt idx="1">
                  <c:v>55.765164519691567</c:v>
                </c:pt>
                <c:pt idx="2">
                  <c:v>32.553258058700507</c:v>
                </c:pt>
                <c:pt idx="3">
                  <c:v>27.72122016611997</c:v>
                </c:pt>
                <c:pt idx="4">
                  <c:v>23.745024152804241</c:v>
                </c:pt>
                <c:pt idx="5">
                  <c:v>18.801266213889047</c:v>
                </c:pt>
                <c:pt idx="6">
                  <c:v>8.5169094910650216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Produccion_UO!$I$592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Produccion_UO!$K$605</c:f>
          <c:strCache>
            <c:ptCount val="1"/>
            <c:pt idx="0">
              <c:v>11.2 Emisiones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Produccion_UO!$L$609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Produccion_UO!$M$609:$AR$609</c:f>
              <c:numCache>
                <c:formatCode>0.0</c:formatCode>
                <c:ptCount val="14"/>
                <c:pt idx="0">
                  <c:v>147.92174126786136</c:v>
                </c:pt>
                <c:pt idx="1">
                  <c:v>119.53289305113131</c:v>
                </c:pt>
                <c:pt idx="2">
                  <c:v>104.17291869695583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Produccion_UO!$L$610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Produccion_UO!$M$610:$AR$610</c:f>
              <c:numCache>
                <c:formatCode>0.0</c:formatCode>
                <c:ptCount val="14"/>
                <c:pt idx="0">
                  <c:v>2087.5923534154308</c:v>
                </c:pt>
                <c:pt idx="1">
                  <c:v>2078.1889522239467</c:v>
                </c:pt>
                <c:pt idx="2">
                  <c:v>1687.4005226823649</c:v>
                </c:pt>
                <c:pt idx="3">
                  <c:v>1470.5821999197597</c:v>
                </c:pt>
                <c:pt idx="4">
                  <c:v>1129.6828176411047</c:v>
                </c:pt>
                <c:pt idx="5">
                  <c:v>438.44261195978112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Produccion_UO!$L$611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Produccion_UO!$M$611:$AR$611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Produccion_UO!$L$612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Produccion_UO!$M$612:$AR$612</c:f>
              <c:numCache>
                <c:formatCode>0.0</c:formatCode>
                <c:ptCount val="14"/>
                <c:pt idx="0">
                  <c:v>111.56796049019354</c:v>
                </c:pt>
                <c:pt idx="1">
                  <c:v>105.42766775293475</c:v>
                </c:pt>
                <c:pt idx="2">
                  <c:v>91.525118159141144</c:v>
                </c:pt>
                <c:pt idx="3">
                  <c:v>82.2567517632787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Produccion_UO!$L$613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Produccion_UO!$M$613:$AR$613</c:f>
              <c:numCache>
                <c:formatCode>0.0</c:formatCode>
                <c:ptCount val="14"/>
                <c:pt idx="0">
                  <c:v>477.79748985338847</c:v>
                </c:pt>
                <c:pt idx="1">
                  <c:v>441.7019412224389</c:v>
                </c:pt>
                <c:pt idx="2">
                  <c:v>327.52701183346437</c:v>
                </c:pt>
                <c:pt idx="3">
                  <c:v>245.94146081584918</c:v>
                </c:pt>
                <c:pt idx="4">
                  <c:v>177.3778080125071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Produccion_UO!$L$614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Produccion_UO!$M$614:$AR$614</c:f>
              <c:numCache>
                <c:formatCode>0.0</c:formatCode>
                <c:ptCount val="14"/>
                <c:pt idx="0">
                  <c:v>94.725521700432807</c:v>
                </c:pt>
                <c:pt idx="1">
                  <c:v>87.98086839701611</c:v>
                </c:pt>
                <c:pt idx="2">
                  <c:v>75.205552897828795</c:v>
                </c:pt>
                <c:pt idx="3">
                  <c:v>62.837641598898998</c:v>
                </c:pt>
                <c:pt idx="4">
                  <c:v>52.538249329367027</c:v>
                </c:pt>
                <c:pt idx="5">
                  <c:v>37.80508710059781</c:v>
                </c:pt>
                <c:pt idx="6">
                  <c:v>8.8140193624544505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Produccion_UO!$L$615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Produccion_UO!$M$615:$AR$615</c:f>
              <c:numCache>
                <c:formatCode>0.0</c:formatCode>
                <c:ptCount val="14"/>
                <c:pt idx="0">
                  <c:v>50.710449215691462</c:v>
                </c:pt>
                <c:pt idx="1">
                  <c:v>49.780902130348203</c:v>
                </c:pt>
                <c:pt idx="2">
                  <c:v>26.5576259893495</c:v>
                </c:pt>
                <c:pt idx="3">
                  <c:v>22.652679044311789</c:v>
                </c:pt>
                <c:pt idx="4">
                  <c:v>19.439369293800652</c:v>
                </c:pt>
                <c:pt idx="5">
                  <c:v>15.444137284089949</c:v>
                </c:pt>
                <c:pt idx="6">
                  <c:v>7.0465174626794305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Produccion_UO!$I$605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Produccion_UO!$K$620</c:f>
          <c:strCache>
            <c:ptCount val="1"/>
            <c:pt idx="0">
              <c:v>11.3 Emisiones por flaring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Produccion_UO!$L$624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Produccion_UO!$M$624:$AR$624</c:f>
              <c:numCache>
                <c:formatCode>0.0</c:formatCode>
                <c:ptCount val="14"/>
                <c:pt idx="0">
                  <c:v>5.1631789443809799</c:v>
                </c:pt>
                <c:pt idx="1">
                  <c:v>4.1722718464012196</c:v>
                </c:pt>
                <c:pt idx="2">
                  <c:v>3.6361349980112299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Produccion_UO!$L$625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Produccion_UO!$M$625:$AR$625</c:f>
              <c:numCache>
                <c:formatCode>0.0</c:formatCode>
                <c:ptCount val="14"/>
                <c:pt idx="0">
                  <c:v>160.66249782621799</c:v>
                </c:pt>
                <c:pt idx="1">
                  <c:v>176.763017713187</c:v>
                </c:pt>
                <c:pt idx="2">
                  <c:v>127.142500585753</c:v>
                </c:pt>
                <c:pt idx="3">
                  <c:v>86.737190358818694</c:v>
                </c:pt>
                <c:pt idx="4">
                  <c:v>9.86840100468857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Produccion_UO!$L$626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Produccion_UO!$M$626:$AR$626</c:f>
              <c:numCache>
                <c:formatCode>0.0</c:formatCode>
                <c:ptCount val="14"/>
                <c:pt idx="0">
                  <c:v>71.8438916873057</c:v>
                </c:pt>
                <c:pt idx="1">
                  <c:v>68.003845196154202</c:v>
                </c:pt>
                <c:pt idx="2">
                  <c:v>58.087458317165201</c:v>
                </c:pt>
                <c:pt idx="3">
                  <c:v>48.8801087976804</c:v>
                </c:pt>
                <c:pt idx="4">
                  <c:v>41.578764466356901</c:v>
                </c:pt>
                <c:pt idx="5">
                  <c:v>24.274826401433302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Produccion_UO!$L$627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Produccion_UO!$M$627:$AR$627</c:f>
              <c:numCache>
                <c:formatCode>0.0</c:formatCode>
                <c:ptCount val="14"/>
                <c:pt idx="0">
                  <c:v>91.605878192078194</c:v>
                </c:pt>
                <c:pt idx="1">
                  <c:v>86.564225498225596</c:v>
                </c:pt>
                <c:pt idx="2">
                  <c:v>75.149162795162795</c:v>
                </c:pt>
                <c:pt idx="3">
                  <c:v>67.539120993121003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Produccion_UO!$L$628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Produccion_UO!$M$628:$AR$628</c:f>
              <c:numCache>
                <c:formatCode>0.0</c:formatCode>
                <c:ptCount val="14"/>
                <c:pt idx="0">
                  <c:v>42.958828655929999</c:v>
                </c:pt>
                <c:pt idx="1">
                  <c:v>39.958829832401896</c:v>
                </c:pt>
                <c:pt idx="2">
                  <c:v>30.469442170078398</c:v>
                </c:pt>
                <c:pt idx="3">
                  <c:v>23.6886460233791</c:v>
                </c:pt>
                <c:pt idx="4">
                  <c:v>17.679080774036802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Produccion_UO!$L$629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Produccion_UO!$M$629:$AR$629</c:f>
              <c:numCache>
                <c:formatCode>0.0</c:formatCode>
                <c:ptCount val="14"/>
                <c:pt idx="0">
                  <c:v>13.5269625803303</c:v>
                </c:pt>
                <c:pt idx="1">
                  <c:v>12.608318272737099</c:v>
                </c:pt>
                <c:pt idx="2">
                  <c:v>10.868277631198</c:v>
                </c:pt>
                <c:pt idx="3">
                  <c:v>9.1837268024957996</c:v>
                </c:pt>
                <c:pt idx="4">
                  <c:v>7.7809151746123799</c:v>
                </c:pt>
                <c:pt idx="5">
                  <c:v>5.7742092691435101</c:v>
                </c:pt>
                <c:pt idx="6">
                  <c:v>1.50894648796959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Produccion_UO!$L$630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Produccion_UO!$M$630:$AR$630</c:f>
              <c:numCache>
                <c:formatCode>0.0</c:formatCode>
                <c:ptCount val="14"/>
                <c:pt idx="0">
                  <c:v>13.701814610340501</c:v>
                </c:pt>
                <c:pt idx="1">
                  <c:v>13.4528609381024</c:v>
                </c:pt>
                <c:pt idx="2">
                  <c:v>13.4780199499681</c:v>
                </c:pt>
                <c:pt idx="3">
                  <c:v>11.426538102273099</c:v>
                </c:pt>
                <c:pt idx="4">
                  <c:v>9.7384110375579507</c:v>
                </c:pt>
                <c:pt idx="5">
                  <c:v>7.6394975156554503</c:v>
                </c:pt>
                <c:pt idx="6">
                  <c:v>3.2277692975910099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Produccion_UO!$I$620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Produccion_UO!$K$633</c:f>
          <c:strCache>
            <c:ptCount val="1"/>
            <c:pt idx="0">
              <c:v>11.4 Emisiones por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Produccion_UO!$L$637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Produccion_UO!$M$637:$AR$637</c:f>
              <c:numCache>
                <c:formatCode>0.0</c:formatCode>
                <c:ptCount val="14"/>
                <c:pt idx="0">
                  <c:v>27.434292776393399</c:v>
                </c:pt>
                <c:pt idx="1">
                  <c:v>22.169157530641801</c:v>
                </c:pt>
                <c:pt idx="2">
                  <c:v>19.320421233607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Produccion_UO!$L$638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Produccion_UO!$M$638:$AR$638</c:f>
              <c:numCache>
                <c:formatCode>0.0</c:formatCode>
                <c:ptCount val="14"/>
                <c:pt idx="0">
                  <c:v>287.57893357766699</c:v>
                </c:pt>
                <c:pt idx="1">
                  <c:v>316.39816894240403</c:v>
                </c:pt>
                <c:pt idx="2">
                  <c:v>227.57958593671299</c:v>
                </c:pt>
                <c:pt idx="3">
                  <c:v>155.25582536313399</c:v>
                </c:pt>
                <c:pt idx="4">
                  <c:v>17.664011673183399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Produccion_UO!$L$639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Produccion_UO!$M$639:$AR$639</c:f>
              <c:numCache>
                <c:formatCode>0.0</c:formatCode>
                <c:ptCount val="14"/>
                <c:pt idx="0">
                  <c:v>363.35225542234201</c:v>
                </c:pt>
                <c:pt idx="1">
                  <c:v>343.93112551530101</c:v>
                </c:pt>
                <c:pt idx="2">
                  <c:v>293.77875412368002</c:v>
                </c:pt>
                <c:pt idx="3">
                  <c:v>247.21235667784401</c:v>
                </c:pt>
                <c:pt idx="4">
                  <c:v>210.28562751416999</c:v>
                </c:pt>
                <c:pt idx="5">
                  <c:v>122.770533663965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Produccion_UO!$L$640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Produccion_UO!$M$640:$AR$640</c:f>
              <c:numCache>
                <c:formatCode>0.0</c:formatCode>
                <c:ptCount val="14"/>
                <c:pt idx="0">
                  <c:v>2.81764544993815</c:v>
                </c:pt>
                <c:pt idx="1">
                  <c:v>2.6625725435552599</c:v>
                </c:pt>
                <c:pt idx="2">
                  <c:v>2.3114640762732499</c:v>
                </c:pt>
                <c:pt idx="3">
                  <c:v>2.0773917647519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Produccion_UO!$L$641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Produccion_UO!$M$641:$AR$641</c:f>
              <c:numCache>
                <c:formatCode>0.0</c:formatCode>
                <c:ptCount val="14"/>
                <c:pt idx="0">
                  <c:v>82.722394368899998</c:v>
                </c:pt>
                <c:pt idx="1">
                  <c:v>76.945535605506507</c:v>
                </c:pt>
                <c:pt idx="2">
                  <c:v>58.672577680855497</c:v>
                </c:pt>
                <c:pt idx="3">
                  <c:v>45.6153386794158</c:v>
                </c:pt>
                <c:pt idx="4">
                  <c:v>34.043197583033503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Produccion_UO!$L$642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Produccion_UO!$M$642:$AR$642</c:f>
              <c:numCache>
                <c:formatCode>0.0</c:formatCode>
                <c:ptCount val="14"/>
                <c:pt idx="0">
                  <c:v>14.9315892800564</c:v>
                </c:pt>
                <c:pt idx="1">
                  <c:v>13.9175538368454</c:v>
                </c:pt>
                <c:pt idx="2">
                  <c:v>11.996829059514599</c:v>
                </c:pt>
                <c:pt idx="3">
                  <c:v>10.137356103469299</c:v>
                </c:pt>
                <c:pt idx="4">
                  <c:v>8.5888778741216498</c:v>
                </c:pt>
                <c:pt idx="5">
                  <c:v>6.3737975699967002</c:v>
                </c:pt>
                <c:pt idx="6">
                  <c:v>1.66563403056264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Produccion_UO!$L$643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Produccion_UO!$M$643:$AR$643</c:f>
              <c:numCache>
                <c:formatCode>0.0</c:formatCode>
                <c:ptCount val="14"/>
                <c:pt idx="0">
                  <c:v>5.5223447636222396</c:v>
                </c:pt>
                <c:pt idx="1">
                  <c:v>5.4220071041686797</c:v>
                </c:pt>
                <c:pt idx="2">
                  <c:v>5.4321471287848002</c:v>
                </c:pt>
                <c:pt idx="3">
                  <c:v>4.6053230648586396</c:v>
                </c:pt>
                <c:pt idx="4">
                  <c:v>3.9249445951978799</c:v>
                </c:pt>
                <c:pt idx="5">
                  <c:v>3.07900378906358</c:v>
                </c:pt>
                <c:pt idx="6">
                  <c:v>1.3009119876195301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Produccion_UO!$I$633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Produccion_UO!$K$646</c:f>
          <c:strCache>
            <c:ptCount val="1"/>
            <c:pt idx="0">
              <c:v>11.5 Emisiones por AUTOGENERACIÓN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Produccion_UO!$M$650:$AR$650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Produccion_UO!$L$651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Produccion_UO!$M$651:$AR$651</c:f>
              <c:numCache>
                <c:formatCode>0.0</c:formatCode>
                <c:ptCount val="14"/>
                <c:pt idx="0">
                  <c:v>1329.230149729492</c:v>
                </c:pt>
                <c:pt idx="1">
                  <c:v>1274.2451429662497</c:v>
                </c:pt>
                <c:pt idx="2">
                  <c:v>1089.5320280527289</c:v>
                </c:pt>
                <c:pt idx="3">
                  <c:v>1089.5320280527289</c:v>
                </c:pt>
                <c:pt idx="4">
                  <c:v>1089.5320280527289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Produccion_UO!$L$652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Produccion_UO!$M$652:$AR$652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Produccion_UO!$L$653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Produccion_UO!$M$653:$AR$653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Produccion_UO!$L$654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Produccion_UO!$M$654:$AR$654</c:f>
              <c:numCache>
                <c:formatCode>0.0</c:formatCode>
                <c:ptCount val="14"/>
                <c:pt idx="0">
                  <c:v>352.11626682855848</c:v>
                </c:pt>
                <c:pt idx="1">
                  <c:v>324.79757578453052</c:v>
                </c:pt>
                <c:pt idx="2">
                  <c:v>238.38499198253049</c:v>
                </c:pt>
                <c:pt idx="3">
                  <c:v>176.63747611305428</c:v>
                </c:pt>
                <c:pt idx="4">
                  <c:v>125.65552965543679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Produccion_UO!$L$655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Produccion_UO!$M$655:$AR$655</c:f>
              <c:numCache>
                <c:formatCode>0.0</c:formatCode>
                <c:ptCount val="14"/>
                <c:pt idx="0">
                  <c:v>66.266969840046102</c:v>
                </c:pt>
                <c:pt idx="1">
                  <c:v>61.454996287433602</c:v>
                </c:pt>
                <c:pt idx="2">
                  <c:v>52.340446207116202</c:v>
                </c:pt>
                <c:pt idx="3">
                  <c:v>43.516558692933899</c:v>
                </c:pt>
                <c:pt idx="4">
                  <c:v>36.168456280632995</c:v>
                </c:pt>
                <c:pt idx="5">
                  <c:v>25.657080261457601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Produccion_UO!$L$656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Produccion_UO!$M$656:$AR$656</c:f>
              <c:numCache>
                <c:formatCode>0.0</c:formatCode>
                <c:ptCount val="14"/>
                <c:pt idx="0">
                  <c:v>31.48628984172872</c:v>
                </c:pt>
                <c:pt idx="1">
                  <c:v>30.906034088077121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Produccion_UO!$I$646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Produccion_UO!$K$659</c:f>
          <c:strCache>
            <c:ptCount val="1"/>
            <c:pt idx="0">
              <c:v>11.5.1 Emisiones por AUTOGENERACION por GAS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Produccion_UO!$L$663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Produccion_UO!$M$663:$AR$663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Produccion_UO!$M$664:$AR$664</c:f>
              <c:numCache>
                <c:formatCode>0.0</c:formatCode>
                <c:ptCount val="14"/>
                <c:pt idx="0">
                  <c:v>751.01762720010004</c:v>
                </c:pt>
                <c:pt idx="1">
                  <c:v>751.01762720010004</c:v>
                </c:pt>
                <c:pt idx="2">
                  <c:v>751.01762720010004</c:v>
                </c:pt>
                <c:pt idx="3">
                  <c:v>751.01762720010004</c:v>
                </c:pt>
                <c:pt idx="4">
                  <c:v>751.01762720010004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Produccion_UO!$L$665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Produccion_UO!$M$665:$AR$665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Produccion_UO!$L$666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Produccion_UO!$M$666:$AR$666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Produccion_UO!$L$667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Produccion_UO!$M$667:$AR$667</c:f>
              <c:numCache>
                <c:formatCode>0.0</c:formatCode>
                <c:ptCount val="14"/>
                <c:pt idx="0">
                  <c:v>97.311030679258494</c:v>
                </c:pt>
                <c:pt idx="1">
                  <c:v>97.311030679258494</c:v>
                </c:pt>
                <c:pt idx="2">
                  <c:v>97.311030679258494</c:v>
                </c:pt>
                <c:pt idx="3">
                  <c:v>97.311030679258494</c:v>
                </c:pt>
                <c:pt idx="4">
                  <c:v>87.991134762071994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Produccion_UO!$L$668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Produccion_UO!$M$668:$AR$668</c:f>
              <c:numCache>
                <c:formatCode>0.0</c:formatCode>
                <c:ptCount val="14"/>
                <c:pt idx="0">
                  <c:v>11.427610679584699</c:v>
                </c:pt>
                <c:pt idx="1">
                  <c:v>11.427610679584699</c:v>
                </c:pt>
                <c:pt idx="2">
                  <c:v>11.427610679584699</c:v>
                </c:pt>
                <c:pt idx="3">
                  <c:v>11.427610679584699</c:v>
                </c:pt>
                <c:pt idx="4">
                  <c:v>11.427610679584699</c:v>
                </c:pt>
                <c:pt idx="5">
                  <c:v>11.427610679584699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Produccion_UO!$L$669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Produccion_UO!$M$669:$AR$669</c:f>
              <c:numCache>
                <c:formatCode>0.0</c:formatCode>
                <c:ptCount val="14"/>
                <c:pt idx="0">
                  <c:v>1.2722265164603199</c:v>
                </c:pt>
                <c:pt idx="1">
                  <c:v>1.2722265164603199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Produccion_UO!$I$659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Produccion_UO!$K$672</c:f>
          <c:strCache>
            <c:ptCount val="1"/>
            <c:pt idx="0">
              <c:v>11.5.2 Emisiones por AUTOGENERACION por OIL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Produccion_UO!$L$676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Produccion_UO!$M$676:$AR$676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Produccion_UO!$L$677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Produccion_UO!$M$677:$AR$677</c:f>
              <c:numCache>
                <c:formatCode>0.0</c:formatCode>
                <c:ptCount val="14"/>
                <c:pt idx="0">
                  <c:v>338.51440085262902</c:v>
                </c:pt>
                <c:pt idx="1">
                  <c:v>338.51440085262902</c:v>
                </c:pt>
                <c:pt idx="2">
                  <c:v>338.51440085262902</c:v>
                </c:pt>
                <c:pt idx="3">
                  <c:v>338.51440085262902</c:v>
                </c:pt>
                <c:pt idx="4">
                  <c:v>338.51440085262902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Produccion_UO!$M$678:$AR$678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Produccion_UO!$L$679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Produccion_UO!$M$679:$AR$679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Produccion_UO!$L$680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Produccion_UO!$M$680:$AR$680</c:f>
              <c:numCache>
                <c:formatCode>0.0</c:formatCode>
                <c:ptCount val="14"/>
                <c:pt idx="0">
                  <c:v>254.80523614929999</c:v>
                </c:pt>
                <c:pt idx="1">
                  <c:v>227.486545105272</c:v>
                </c:pt>
                <c:pt idx="2">
                  <c:v>141.073961303272</c:v>
                </c:pt>
                <c:pt idx="3">
                  <c:v>79.326445433795797</c:v>
                </c:pt>
                <c:pt idx="4">
                  <c:v>37.664394893364801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Produccion_UO!$L$681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Produccion_UO!$M$681:$AR$681</c:f>
              <c:numCache>
                <c:formatCode>0.0</c:formatCode>
                <c:ptCount val="14"/>
                <c:pt idx="0">
                  <c:v>54.839359160461399</c:v>
                </c:pt>
                <c:pt idx="1">
                  <c:v>50.027385607848899</c:v>
                </c:pt>
                <c:pt idx="2">
                  <c:v>40.912835527531499</c:v>
                </c:pt>
                <c:pt idx="3">
                  <c:v>32.088948013349203</c:v>
                </c:pt>
                <c:pt idx="4">
                  <c:v>24.740845601048299</c:v>
                </c:pt>
                <c:pt idx="5">
                  <c:v>14.2294695818729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Produccion_UO!$L$682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Produccion_UO!$M$682:$AR$682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Produccion_UO!$I$672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Produccion_UO!$K$685</c:f>
          <c:strCache>
            <c:ptCount val="1"/>
            <c:pt idx="0">
              <c:v>11.5.3 Emisiones por AUTOGENERACION por DSL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Produccion_UO!$L$689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Produccion_UO!$M$689:$AR$689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Produccion_UO!$L$690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Produccion_UO!$M$690:$AR$690</c:f>
              <c:numCache>
                <c:formatCode>0.0</c:formatCode>
                <c:ptCount val="14"/>
                <c:pt idx="0">
                  <c:v>154.48003190807299</c:v>
                </c:pt>
                <c:pt idx="1">
                  <c:v>99.495025144830606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Produccion_UO!$L$691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Produccion_UO!$M$691:$AR$691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Produccion_UO!$L$692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Produccion_UO!$M$692:$AR$692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Produccion_UO!$M$693:$AR$693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Produccion_UO!$L$694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Produccion_UO!$M$694:$AR$694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Produccion_UO!$L$695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Produccion_UO!$M$695:$AR$695</c:f>
              <c:numCache>
                <c:formatCode>0.0</c:formatCode>
                <c:ptCount val="14"/>
                <c:pt idx="0">
                  <c:v>30.214063325268398</c:v>
                </c:pt>
                <c:pt idx="1">
                  <c:v>29.633807571616799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Produccion_UO!$I$685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Produccion_UO!$K$698</c:f>
          <c:strCache>
            <c:ptCount val="1"/>
            <c:pt idx="0">
              <c:v>11.5.4 Emisiones por AUTOGENERACION por LPG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Produccion_UO!$L$702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Produccion_UO!$M$702:$AR$702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Produccion_UO!$L$703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Produccion_UO!$M$703:$AR$703</c:f>
              <c:numCache>
                <c:formatCode>0.0</c:formatCode>
                <c:ptCount val="14"/>
                <c:pt idx="0">
                  <c:v>85.218089768690007</c:v>
                </c:pt>
                <c:pt idx="1">
                  <c:v>85.218089768690007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Produccion_UO!$L$704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Produccion_UO!$M$704:$AR$704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Produccion_UO!$L$705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Produccion_UO!$M$705:$AR$705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Produccion_UO!$L$706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Produccion_UO!$M$706:$AR$706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Produccion_UO!$M$707:$AR$707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Produccion_UO!$L$708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Produccion_UO!$M$708:$AR$708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Produccion_UO!$I$698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Produccion_UO!$K$711</c:f>
          <c:strCache>
            <c:ptCount val="1"/>
            <c:pt idx="0">
              <c:v>11.5.1 Emisiones por COMPRA ELC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Produccion_UO!$L$715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Produccion_UO!$M$715:$AR$715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Produccion_UO!$L$716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Produccion_UO!$M$716:$AR$716</c:f>
              <c:numCache>
                <c:formatCode>0.0</c:formatCode>
                <c:ptCount val="14"/>
                <c:pt idx="0">
                  <c:v>310.12077228205402</c:v>
                </c:pt>
                <c:pt idx="1">
                  <c:v>310.78262260210602</c:v>
                </c:pt>
                <c:pt idx="2">
                  <c:v>243.14640810717</c:v>
                </c:pt>
                <c:pt idx="3">
                  <c:v>139.05715614507801</c:v>
                </c:pt>
                <c:pt idx="4">
                  <c:v>12.618376910504001</c:v>
                </c:pt>
                <c:pt idx="5">
                  <c:v>99.928211107152094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Produccion_UO!$L$717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Produccion_UO!$M$717:$AR$717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Produccion_UO!$L$718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Produccion_UO!$M$718:$AR$718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Produccion_UO!$L$719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Produccion_UO!$M$719:$AR$719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Produccion_UO!$L$720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Produccion_UO!$M$720:$AR$720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Produccion_UO!$L$721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Produccion_UO!$M$721:$AR$721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6.3752323941362796</c:v>
                </c:pt>
                <c:pt idx="3">
                  <c:v>5.3485913607197304</c:v>
                </c:pt>
                <c:pt idx="4">
                  <c:v>4.5037871445844999</c:v>
                </c:pt>
                <c:pt idx="5">
                  <c:v>3.4534094629105998</c:v>
                </c:pt>
                <c:pt idx="6">
                  <c:v>1.2456096610085701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Produccion_UO!$I$711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Produccion_UO!$K$724</c:f>
          <c:strCache>
            <c:ptCount val="1"/>
            <c:pt idx="0">
              <c:v>11.6 Emisiones COLECCIÓN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Produccion_UO!$L$728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Produccion_UO!$M$728:$AR$728</c:f>
              <c:numCache>
                <c:formatCode>0.0</c:formatCode>
                <c:ptCount val="14"/>
                <c:pt idx="0">
                  <c:v>22.031013406355701</c:v>
                </c:pt>
                <c:pt idx="1">
                  <c:v>17.8028648577172</c:v>
                </c:pt>
                <c:pt idx="2">
                  <c:v>15.5151970813804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Produccion_UO!$L$729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Produccion_UO!$M$729:$AR$729</c:f>
              <c:numCache>
                <c:formatCode>0.0</c:formatCode>
                <c:ptCount val="14"/>
                <c:pt idx="0">
                  <c:v>275.78951946457079</c:v>
                </c:pt>
                <c:pt idx="1">
                  <c:v>275.12766914451902</c:v>
                </c:pt>
                <c:pt idx="2">
                  <c:v>147.6501021031068</c:v>
                </c:pt>
                <c:pt idx="3">
                  <c:v>130.77452068380529</c:v>
                </c:pt>
                <c:pt idx="4">
                  <c:v>110.84993813211621</c:v>
                </c:pt>
                <c:pt idx="5">
                  <c:v>83.641985960944879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Produccion_UO!$L$730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Produccion_UO!$M$730:$AR$730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Produccion_UO!$L$731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Produccion_UO!$M$731:$AR$731</c:f>
              <c:numCache>
                <c:formatCode>0.0</c:formatCode>
                <c:ptCount val="14"/>
                <c:pt idx="0">
                  <c:v>2.5140156536340901</c:v>
                </c:pt>
                <c:pt idx="1">
                  <c:v>2.3756534213987801</c:v>
                </c:pt>
                <c:pt idx="2">
                  <c:v>2.0623804427527901</c:v>
                </c:pt>
                <c:pt idx="3">
                  <c:v>1.85353179032212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Produccion_UO!$L$732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Produccion_UO!$M$732:$AR$732</c:f>
              <c:numCache>
                <c:formatCode>0.0</c:formatCode>
                <c:ptCount val="14"/>
                <c:pt idx="0">
                  <c:v>71.437426932861356</c:v>
                </c:pt>
                <c:pt idx="1">
                  <c:v>66.384999025900356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28.83194357719676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Produccion_UO!$L$733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Produccion_UO!$M$733:$AR$733</c:f>
              <c:numCache>
                <c:formatCode>0.0</c:formatCode>
                <c:ptCount val="14"/>
                <c:pt idx="0">
                  <c:v>12.403367730421998</c:v>
                </c:pt>
                <c:pt idx="1">
                  <c:v>11.513222128387529</c:v>
                </c:pt>
                <c:pt idx="2">
                  <c:v>14.205534281885029</c:v>
                </c:pt>
                <c:pt idx="3">
                  <c:v>10.09708088641951</c:v>
                </c:pt>
                <c:pt idx="4">
                  <c:v>6.8048643380921305</c:v>
                </c:pt>
                <c:pt idx="5">
                  <c:v>4.8959774731538204</c:v>
                </c:pt>
                <c:pt idx="6">
                  <c:v>1.06411478308297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Produccion_UO!$L$734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Produccion_UO!$M$734:$AR$734</c:f>
              <c:numCache>
                <c:formatCode>0.0</c:formatCode>
                <c:ptCount val="14"/>
                <c:pt idx="0">
                  <c:v>6.0967677454832305</c:v>
                </c:pt>
                <c:pt idx="1">
                  <c:v>5.9842623893433604</c:v>
                </c:pt>
                <c:pt idx="2">
                  <c:v>5.9956320693510099</c:v>
                </c:pt>
                <c:pt idx="3">
                  <c:v>5.0685411218081802</c:v>
                </c:pt>
                <c:pt idx="4">
                  <c:v>4.3056548590035906</c:v>
                </c:pt>
                <c:pt idx="5">
                  <c:v>3.357128929799098</c:v>
                </c:pt>
                <c:pt idx="6">
                  <c:v>1.4703920283855905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Produccion_UO!$I$724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Produccion_UO!$K$736</c:f>
          <c:strCache>
            <c:ptCount val="1"/>
            <c:pt idx="0">
              <c:v>11.7 Emisiones por AUTOGENERACIÓN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Produccion_UO!$L$740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Produccion_UO!$M$740:$AR$740</c:f>
              <c:numCache>
                <c:formatCode>0.0</c:formatCode>
                <c:ptCount val="14"/>
                <c:pt idx="0">
                  <c:v>22.031013406355701</c:v>
                </c:pt>
                <c:pt idx="1">
                  <c:v>17.8028648577172</c:v>
                </c:pt>
                <c:pt idx="2">
                  <c:v>15.5151970813804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Produccion_UO!$L$741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Produccion_UO!$M$741:$AR$741</c:f>
              <c:numCache>
                <c:formatCode>0.0</c:formatCode>
                <c:ptCount val="14"/>
                <c:pt idx="0">
                  <c:v>227.5883294386249</c:v>
                </c:pt>
                <c:pt idx="1">
                  <c:v>227.5883294386249</c:v>
                </c:pt>
                <c:pt idx="2">
                  <c:v>89.725688671681908</c:v>
                </c:pt>
                <c:pt idx="3">
                  <c:v>89.725688671681908</c:v>
                </c:pt>
                <c:pt idx="4">
                  <c:v>89.725688671681908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Produccion_UO!$L$742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Produccion_UO!$M$742:$AR$742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Produccion_UO!$L$743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Produccion_UO!$M$743:$AR$743</c:f>
              <c:numCache>
                <c:formatCode>0.0</c:formatCode>
                <c:ptCount val="14"/>
                <c:pt idx="0">
                  <c:v>2.5140156536340901</c:v>
                </c:pt>
                <c:pt idx="1">
                  <c:v>2.3756534213987801</c:v>
                </c:pt>
                <c:pt idx="2">
                  <c:v>2.0623804427527901</c:v>
                </c:pt>
                <c:pt idx="3">
                  <c:v>1.85353179032212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Produccion_UO!$L$744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Produccion_UO!$M$744:$AR$744</c:f>
              <c:numCache>
                <c:formatCode>0.0</c:formatCode>
                <c:ptCount val="14"/>
                <c:pt idx="0">
                  <c:v>71.437426932861356</c:v>
                </c:pt>
                <c:pt idx="1">
                  <c:v>66.384999025900356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28.83194357719676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Produccion_UO!$L$745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Produccion_UO!$M$745:$AR$745</c:f>
              <c:numCache>
                <c:formatCode>0.0</c:formatCode>
                <c:ptCount val="14"/>
                <c:pt idx="0">
                  <c:v>12.403367730421998</c:v>
                </c:pt>
                <c:pt idx="1">
                  <c:v>11.513222128387529</c:v>
                </c:pt>
                <c:pt idx="2">
                  <c:v>9.7841323938525093</c:v>
                </c:pt>
                <c:pt idx="3">
                  <c:v>8.1392944023838396</c:v>
                </c:pt>
                <c:pt idx="4">
                  <c:v>6.8048643380921305</c:v>
                </c:pt>
                <c:pt idx="5">
                  <c:v>4.8959774731538204</c:v>
                </c:pt>
                <c:pt idx="6">
                  <c:v>1.06411478308297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Produccion_UO!$L$746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Produccion_UO!$M$746:$AR$746</c:f>
              <c:numCache>
                <c:formatCode>0.0</c:formatCode>
                <c:ptCount val="14"/>
                <c:pt idx="0">
                  <c:v>6.0967677454832305</c:v>
                </c:pt>
                <c:pt idx="1">
                  <c:v>5.9842623893433604</c:v>
                </c:pt>
                <c:pt idx="2">
                  <c:v>5.9956320693510099</c:v>
                </c:pt>
                <c:pt idx="3">
                  <c:v>5.0685411218081802</c:v>
                </c:pt>
                <c:pt idx="4">
                  <c:v>4.3056548590035906</c:v>
                </c:pt>
                <c:pt idx="5">
                  <c:v>3.357128929799098</c:v>
                </c:pt>
                <c:pt idx="6">
                  <c:v>1.4703920283855905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Produccion_UO!$I$736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Produccion_UO!$K$749</c:f>
          <c:strCache>
            <c:ptCount val="1"/>
            <c:pt idx="0">
              <c:v>11.7.1 Emisiones por AUTOGENERACION por GAS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Produccion_UO!$L$753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Produccion_UO!$M$753:$AR$753</c:f>
              <c:numCache>
                <c:formatCode>0.0</c:formatCode>
                <c:ptCount val="14"/>
                <c:pt idx="0">
                  <c:v>22.031013406355701</c:v>
                </c:pt>
                <c:pt idx="1">
                  <c:v>17.8028648577172</c:v>
                </c:pt>
                <c:pt idx="2">
                  <c:v>15.5151970813804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Produccion_UO!$L$754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Produccion_UO!$M$754:$AR$754</c:f>
              <c:numCache>
                <c:formatCode>0.0</c:formatCode>
                <c:ptCount val="14"/>
                <c:pt idx="0">
                  <c:v>13.581904553539401</c:v>
                </c:pt>
                <c:pt idx="1">
                  <c:v>13.581904553539401</c:v>
                </c:pt>
                <c:pt idx="2">
                  <c:v>13.581904553539401</c:v>
                </c:pt>
                <c:pt idx="3">
                  <c:v>13.581904553539401</c:v>
                </c:pt>
                <c:pt idx="4">
                  <c:v>13.581904553539401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Produccion_UO!$L$755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Produccion_UO!$M$755:$AR$755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Produccion_UO!$L$756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Produccion_UO!$M$756:$AR$756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Produccion_UO!$L$757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Produccion_UO!$M$757:$AR$757</c:f>
              <c:numCache>
                <c:formatCode>0.0</c:formatCode>
                <c:ptCount val="14"/>
                <c:pt idx="0">
                  <c:v>4.5273015178464604</c:v>
                </c:pt>
                <c:pt idx="1">
                  <c:v>4.5273015178464604</c:v>
                </c:pt>
                <c:pt idx="2">
                  <c:v>4.5273015178464604</c:v>
                </c:pt>
                <c:pt idx="3">
                  <c:v>4.5273015178464604</c:v>
                </c:pt>
                <c:pt idx="4">
                  <c:v>4.5273015178464604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Produccion_UO!$L$758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Produccion_UO!$M$758:$AR$758</c:f>
              <c:numCache>
                <c:formatCode>0.0</c:formatCode>
                <c:ptCount val="14"/>
                <c:pt idx="0">
                  <c:v>1.76061725694029</c:v>
                </c:pt>
                <c:pt idx="1">
                  <c:v>1.76061725694029</c:v>
                </c:pt>
                <c:pt idx="2">
                  <c:v>1.76061725694029</c:v>
                </c:pt>
                <c:pt idx="3">
                  <c:v>1.76061725694029</c:v>
                </c:pt>
                <c:pt idx="4">
                  <c:v>1.76061725694029</c:v>
                </c:pt>
                <c:pt idx="5">
                  <c:v>1.76061725694029</c:v>
                </c:pt>
                <c:pt idx="6">
                  <c:v>1.06411478308297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Produccion_UO!$L$759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Produccion_UO!$M$759:$AR$759</c:f>
              <c:numCache>
                <c:formatCode>0.0</c:formatCode>
                <c:ptCount val="14"/>
                <c:pt idx="0">
                  <c:v>0.50303350198293995</c:v>
                </c:pt>
                <c:pt idx="1">
                  <c:v>0.50303350198293995</c:v>
                </c:pt>
                <c:pt idx="2">
                  <c:v>0.50303350198293995</c:v>
                </c:pt>
                <c:pt idx="3">
                  <c:v>0.50303350198293995</c:v>
                </c:pt>
                <c:pt idx="4">
                  <c:v>0.50303350198293995</c:v>
                </c:pt>
                <c:pt idx="5">
                  <c:v>0.50303350198293995</c:v>
                </c:pt>
                <c:pt idx="6">
                  <c:v>7.1950984955370501E-2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Produccion_UO!$K$762</c:f>
          <c:strCache>
            <c:ptCount val="1"/>
            <c:pt idx="0">
              <c:v>11.7.2 Emisiones por AUTOGENERACION por OIL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Produccion_UO!$L$766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Produccion_UO!$M$766:$AR$766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Produccion_UO!$L$767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Produccion_UO!$M$767:$AR$767</c:f>
              <c:numCache>
                <c:formatCode>0.0</c:formatCode>
                <c:ptCount val="14"/>
                <c:pt idx="0">
                  <c:v>76.143784118142506</c:v>
                </c:pt>
                <c:pt idx="1">
                  <c:v>76.143784118142506</c:v>
                </c:pt>
                <c:pt idx="2">
                  <c:v>76.143784118142506</c:v>
                </c:pt>
                <c:pt idx="3">
                  <c:v>76.143784118142506</c:v>
                </c:pt>
                <c:pt idx="4">
                  <c:v>76.143784118142506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Produccion_UO!$L$768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Produccion_UO!$M$768:$AR$768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Produccion_UO!$L$769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Produccion_UO!$M$769:$AR$769</c:f>
              <c:numCache>
                <c:formatCode>0.0</c:formatCode>
                <c:ptCount val="14"/>
                <c:pt idx="0">
                  <c:v>2.5140156536340901</c:v>
                </c:pt>
                <c:pt idx="1">
                  <c:v>2.3756534213987801</c:v>
                </c:pt>
                <c:pt idx="2">
                  <c:v>2.0623804427527901</c:v>
                </c:pt>
                <c:pt idx="3">
                  <c:v>1.85353179032212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Produccion_UO!$L$770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Produccion_UO!$M$770:$AR$770</c:f>
              <c:numCache>
                <c:formatCode>0.0</c:formatCode>
                <c:ptCount val="14"/>
                <c:pt idx="0">
                  <c:v>25.381261372714199</c:v>
                </c:pt>
                <c:pt idx="1">
                  <c:v>25.381261372714199</c:v>
                </c:pt>
                <c:pt idx="2">
                  <c:v>25.381261372714199</c:v>
                </c:pt>
                <c:pt idx="3">
                  <c:v>25.381261372714199</c:v>
                </c:pt>
                <c:pt idx="4">
                  <c:v>24.3046420593503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Produccion_UO!$L$771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Produccion_UO!$M$771:$AR$771</c:f>
              <c:numCache>
                <c:formatCode>0.0</c:formatCode>
                <c:ptCount val="14"/>
                <c:pt idx="0">
                  <c:v>9.8704905338332907</c:v>
                </c:pt>
                <c:pt idx="1">
                  <c:v>9.7526048714472395</c:v>
                </c:pt>
                <c:pt idx="2">
                  <c:v>8.02351513691222</c:v>
                </c:pt>
                <c:pt idx="3">
                  <c:v>6.3786771454435502</c:v>
                </c:pt>
                <c:pt idx="4">
                  <c:v>5.0442470811518403</c:v>
                </c:pt>
                <c:pt idx="5">
                  <c:v>3.1353602162135301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Produccion_UO!$L$772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Produccion_UO!$M$772:$AR$772</c:f>
              <c:numCache>
                <c:formatCode>0.0</c:formatCode>
                <c:ptCount val="14"/>
                <c:pt idx="0">
                  <c:v>2.8201401525238001</c:v>
                </c:pt>
                <c:pt idx="1">
                  <c:v>2.8201401525238001</c:v>
                </c:pt>
                <c:pt idx="2">
                  <c:v>2.8201401525238001</c:v>
                </c:pt>
                <c:pt idx="3">
                  <c:v>2.8201401525238001</c:v>
                </c:pt>
                <c:pt idx="4">
                  <c:v>2.8201401525238001</c:v>
                </c:pt>
                <c:pt idx="5">
                  <c:v>2.8201401525238001</c:v>
                </c:pt>
                <c:pt idx="6">
                  <c:v>1.3984410434302199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Produccion_UO!$I$762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Produccion_UO!$K$775</c:f>
          <c:strCache>
            <c:ptCount val="1"/>
            <c:pt idx="0">
              <c:v>11.7.3 Emisiones por AUTOGENERACION por DSL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Produccion_UO!$L$779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Produccion_UO!$M$779:$AR$779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Produccion_UO!$L$780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Produccion_UO!$M$780:$AR$780</c:f>
              <c:numCache>
                <c:formatCode>0.0</c:formatCode>
                <c:ptCount val="14"/>
                <c:pt idx="0">
                  <c:v>137.862640766943</c:v>
                </c:pt>
                <c:pt idx="1">
                  <c:v>137.862640766943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Produccion_UO!$L$781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Produccion_UO!$M$781:$AR$781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Produccion_UO!$L$782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Produccion_UO!$M$782:$AR$782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Produccion_UO!$L$783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Produccion_UO!$M$783:$AR$783</c:f>
              <c:numCache>
                <c:formatCode>0.0</c:formatCode>
                <c:ptCount val="14"/>
                <c:pt idx="0">
                  <c:v>41.528864042300697</c:v>
                </c:pt>
                <c:pt idx="1">
                  <c:v>36.476436135339704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Produccion_UO!$L$784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Produccion_UO!$M$784:$AR$784</c:f>
              <c:numCache>
                <c:formatCode>0.0</c:formatCode>
                <c:ptCount val="14"/>
                <c:pt idx="0">
                  <c:v>0.77225993964841799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Produccion_UO!$L$785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Produccion_UO!$M$785:$AR$785</c:f>
              <c:numCache>
                <c:formatCode>0.0</c:formatCode>
                <c:ptCount val="14"/>
                <c:pt idx="0">
                  <c:v>2.77359409097649</c:v>
                </c:pt>
                <c:pt idx="1">
                  <c:v>2.6610887348366199</c:v>
                </c:pt>
                <c:pt idx="2">
                  <c:v>2.6724584148442698</c:v>
                </c:pt>
                <c:pt idx="3">
                  <c:v>1.7453674673014401</c:v>
                </c:pt>
                <c:pt idx="4">
                  <c:v>0.98248120449685095</c:v>
                </c:pt>
                <c:pt idx="5">
                  <c:v>3.3955275292357999E-2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Produccion_UO!$I$775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Produccion_UO!$K$788</c:f>
          <c:strCache>
            <c:ptCount val="1"/>
            <c:pt idx="0">
              <c:v>11.8 Emisiones por COMPRA ELC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Produccion_UO!$M$792:$AR$792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Produccion_UO!$M$793:$AR$793</c:f>
              <c:numCache>
                <c:formatCode>0.0</c:formatCode>
                <c:ptCount val="14"/>
                <c:pt idx="0">
                  <c:v>48.201190025945898</c:v>
                </c:pt>
                <c:pt idx="1">
                  <c:v>47.539339705894101</c:v>
                </c:pt>
                <c:pt idx="2">
                  <c:v>57.924413431424902</c:v>
                </c:pt>
                <c:pt idx="3">
                  <c:v>41.048832012123398</c:v>
                </c:pt>
                <c:pt idx="4">
                  <c:v>21.124249460434299</c:v>
                </c:pt>
                <c:pt idx="5">
                  <c:v>7.49820184280237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Produccion_UO!$M$794:$AR$794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Produccion_UO!$M$795:$AR$795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Produccion_UO!$M$796:$AR$796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Produccion_UO!$M$797:$AR$797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4.4214018880325199</c:v>
                </c:pt>
                <c:pt idx="3">
                  <c:v>1.95778648403567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Produccion_UO!$M$798:$AR$798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Produccion_UO!$I$788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Produccion_UO!$K$801</c:f>
          <c:strCache>
            <c:ptCount val="1"/>
            <c:pt idx="0">
              <c:v>11.8.1 Emisiones por COMPRA ELC en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Produccion_UO!$M$805:$AR$805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Produccion_UO!$M$806:$AR$806</c:f>
              <c:numCache>
                <c:formatCode>0.0</c:formatCode>
                <c:ptCount val="14"/>
                <c:pt idx="0">
                  <c:v>48.201190025945898</c:v>
                </c:pt>
                <c:pt idx="1">
                  <c:v>47.539339705894101</c:v>
                </c:pt>
                <c:pt idx="2">
                  <c:v>57.924413431424902</c:v>
                </c:pt>
                <c:pt idx="3">
                  <c:v>41.048832012123398</c:v>
                </c:pt>
                <c:pt idx="4">
                  <c:v>21.124249460434299</c:v>
                </c:pt>
                <c:pt idx="5">
                  <c:v>7.49820184280237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Produccion_UO!$M$807:$AR$807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Produccion_UO!$M$808:$AR$808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Produccion_UO!$M$809:$AR$809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Produccion_UO!$M$810:$AR$810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4.4214018880325199</c:v>
                </c:pt>
                <c:pt idx="3">
                  <c:v>1.95778648403567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Produccion_UO!$M$811:$AR$811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Produccion_UO!$I$801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Produccion_UO!$K$814</c:f>
          <c:strCache>
            <c:ptCount val="1"/>
            <c:pt idx="0">
              <c:v>11.8.2 Emisiones por COMPRA ELC en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Produccion_UO!$M$818:$AR$818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Produccion_UO!$M$819:$AR$819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Produccion_UO!$M$820:$AR$820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Produccion_UO!$M$821:$AR$821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Produccion_UO!$M$822:$AR$822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Produccion_UO!$M$823:$AR$823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Produccion_UO!$M$824:$AR$824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Produccion_UO!$I$814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5" Type="http://schemas.openxmlformats.org/officeDocument/2006/relationships/chart" Target="../charts/chart5.xml"/><Relationship Id="rId61" Type="http://schemas.openxmlformats.org/officeDocument/2006/relationships/chart" Target="../charts/chart61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176845</xdr:colOff>
      <xdr:row>21</xdr:row>
      <xdr:rowOff>44395</xdr:rowOff>
    </xdr:from>
    <xdr:to>
      <xdr:col>5</xdr:col>
      <xdr:colOff>329038</xdr:colOff>
      <xdr:row>34</xdr:row>
      <xdr:rowOff>51288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42EB57-5BB1-061C-D079-646D8D6A6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174176</xdr:colOff>
      <xdr:row>34</xdr:row>
      <xdr:rowOff>49353</xdr:rowOff>
    </xdr:from>
    <xdr:to>
      <xdr:col>5</xdr:col>
      <xdr:colOff>323021</xdr:colOff>
      <xdr:row>46</xdr:row>
      <xdr:rowOff>32156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447E01C-BEF7-2AA7-54C8-B81C72466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218513</xdr:colOff>
      <xdr:row>46</xdr:row>
      <xdr:rowOff>57148</xdr:rowOff>
    </xdr:from>
    <xdr:to>
      <xdr:col>5</xdr:col>
      <xdr:colOff>313764</xdr:colOff>
      <xdr:row>58</xdr:row>
      <xdr:rowOff>49695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F11868D-A37F-2FD3-57BC-A2157DC5C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218513</xdr:colOff>
      <xdr:row>60</xdr:row>
      <xdr:rowOff>146797</xdr:rowOff>
    </xdr:from>
    <xdr:to>
      <xdr:col>5</xdr:col>
      <xdr:colOff>302558</xdr:colOff>
      <xdr:row>72</xdr:row>
      <xdr:rowOff>56030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F4022AE-3D42-307B-BA48-EB8F63D3D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210909</xdr:colOff>
      <xdr:row>72</xdr:row>
      <xdr:rowOff>138792</xdr:rowOff>
    </xdr:from>
    <xdr:to>
      <xdr:col>5</xdr:col>
      <xdr:colOff>304800</xdr:colOff>
      <xdr:row>84</xdr:row>
      <xdr:rowOff>85725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E4A9D94-3F18-D648-4E30-C7B700096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238124</xdr:colOff>
      <xdr:row>87</xdr:row>
      <xdr:rowOff>33337</xdr:rowOff>
    </xdr:from>
    <xdr:to>
      <xdr:col>5</xdr:col>
      <xdr:colOff>276225</xdr:colOff>
      <xdr:row>100</xdr:row>
      <xdr:rowOff>19050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FADFDBF-C099-5CC9-8786-109D44D01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219075</xdr:colOff>
      <xdr:row>100</xdr:row>
      <xdr:rowOff>109537</xdr:rowOff>
    </xdr:from>
    <xdr:to>
      <xdr:col>5</xdr:col>
      <xdr:colOff>266700</xdr:colOff>
      <xdr:row>111</xdr:row>
      <xdr:rowOff>171450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F666A86-BBD3-A597-BC08-D729F2C20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257175</xdr:colOff>
      <xdr:row>112</xdr:row>
      <xdr:rowOff>71437</xdr:rowOff>
    </xdr:from>
    <xdr:to>
      <xdr:col>5</xdr:col>
      <xdr:colOff>266700</xdr:colOff>
      <xdr:row>124</xdr:row>
      <xdr:rowOff>19050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7683C54-43D4-FFB5-F902-C1EF65AD8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276225</xdr:colOff>
      <xdr:row>124</xdr:row>
      <xdr:rowOff>128587</xdr:rowOff>
    </xdr:from>
    <xdr:to>
      <xdr:col>5</xdr:col>
      <xdr:colOff>247650</xdr:colOff>
      <xdr:row>138</xdr:row>
      <xdr:rowOff>157162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02494D1-02DA-52A3-5A78-0E787E2FA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295274</xdr:colOff>
      <xdr:row>140</xdr:row>
      <xdr:rowOff>119062</xdr:rowOff>
    </xdr:from>
    <xdr:to>
      <xdr:col>5</xdr:col>
      <xdr:colOff>333374</xdr:colOff>
      <xdr:row>151</xdr:row>
      <xdr:rowOff>142875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8F6E08C-4E9E-7494-A439-A96223DD5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276224</xdr:colOff>
      <xdr:row>152</xdr:row>
      <xdr:rowOff>109537</xdr:rowOff>
    </xdr:from>
    <xdr:to>
      <xdr:col>5</xdr:col>
      <xdr:colOff>314324</xdr:colOff>
      <xdr:row>164</xdr:row>
      <xdr:rowOff>142875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A35CBBA-DEAF-8F6A-EB93-C1396C943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295274</xdr:colOff>
      <xdr:row>165</xdr:row>
      <xdr:rowOff>80962</xdr:rowOff>
    </xdr:from>
    <xdr:to>
      <xdr:col>5</xdr:col>
      <xdr:colOff>314324</xdr:colOff>
      <xdr:row>178</xdr:row>
      <xdr:rowOff>28575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A6BDFA20-96AD-4360-7306-6D8AB19D9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200025</xdr:colOff>
      <xdr:row>181</xdr:row>
      <xdr:rowOff>109537</xdr:rowOff>
    </xdr:from>
    <xdr:to>
      <xdr:col>5</xdr:col>
      <xdr:colOff>152400</xdr:colOff>
      <xdr:row>193</xdr:row>
      <xdr:rowOff>161925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4D04BD8-63A6-0B02-F7CE-2A3ACC728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200025</xdr:colOff>
      <xdr:row>194</xdr:row>
      <xdr:rowOff>100012</xdr:rowOff>
    </xdr:from>
    <xdr:to>
      <xdr:col>5</xdr:col>
      <xdr:colOff>152400</xdr:colOff>
      <xdr:row>205</xdr:row>
      <xdr:rowOff>180975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5683511B-38FE-D470-BC45-93207E8AC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200024</xdr:colOff>
      <xdr:row>206</xdr:row>
      <xdr:rowOff>90487</xdr:rowOff>
    </xdr:from>
    <xdr:to>
      <xdr:col>5</xdr:col>
      <xdr:colOff>142874</xdr:colOff>
      <xdr:row>218</xdr:row>
      <xdr:rowOff>95250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3CCB4C9B-00DF-90C3-FC6D-BF47F153C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200024</xdr:colOff>
      <xdr:row>218</xdr:row>
      <xdr:rowOff>176212</xdr:rowOff>
    </xdr:from>
    <xdr:to>
      <xdr:col>5</xdr:col>
      <xdr:colOff>200024</xdr:colOff>
      <xdr:row>231</xdr:row>
      <xdr:rowOff>95250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E22208E-3EB5-6860-E5A9-D53E05C19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252412</xdr:colOff>
      <xdr:row>233</xdr:row>
      <xdr:rowOff>195262</xdr:rowOff>
    </xdr:from>
    <xdr:to>
      <xdr:col>5</xdr:col>
      <xdr:colOff>238125</xdr:colOff>
      <xdr:row>245</xdr:row>
      <xdr:rowOff>142875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B63D6D2-D44C-B1F9-5E8F-610CD6865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261937</xdr:colOff>
      <xdr:row>246</xdr:row>
      <xdr:rowOff>109537</xdr:rowOff>
    </xdr:from>
    <xdr:to>
      <xdr:col>5</xdr:col>
      <xdr:colOff>247650</xdr:colOff>
      <xdr:row>259</xdr:row>
      <xdr:rowOff>85725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96147B4A-7E7D-30EA-E315-A24B82AF4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357187</xdr:colOff>
      <xdr:row>261</xdr:row>
      <xdr:rowOff>195262</xdr:rowOff>
    </xdr:from>
    <xdr:to>
      <xdr:col>5</xdr:col>
      <xdr:colOff>76200</xdr:colOff>
      <xdr:row>274</xdr:row>
      <xdr:rowOff>66675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C401FF3-E10A-F02C-C7BA-25B18155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414337</xdr:colOff>
      <xdr:row>275</xdr:row>
      <xdr:rowOff>109537</xdr:rowOff>
    </xdr:from>
    <xdr:to>
      <xdr:col>5</xdr:col>
      <xdr:colOff>38100</xdr:colOff>
      <xdr:row>287</xdr:row>
      <xdr:rowOff>66675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3E407BA2-3254-CD54-339A-9F9611723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433387</xdr:colOff>
      <xdr:row>288</xdr:row>
      <xdr:rowOff>147637</xdr:rowOff>
    </xdr:from>
    <xdr:to>
      <xdr:col>4</xdr:col>
      <xdr:colOff>1190625</xdr:colOff>
      <xdr:row>299</xdr:row>
      <xdr:rowOff>161925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C731027-0EF4-5B1C-4F62-4FA33A197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414336</xdr:colOff>
      <xdr:row>301</xdr:row>
      <xdr:rowOff>147637</xdr:rowOff>
    </xdr:from>
    <xdr:to>
      <xdr:col>4</xdr:col>
      <xdr:colOff>1238249</xdr:colOff>
      <xdr:row>313</xdr:row>
      <xdr:rowOff>28575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B30A898-5D5F-3E61-CB81-15703DECA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404811</xdr:colOff>
      <xdr:row>314</xdr:row>
      <xdr:rowOff>138112</xdr:rowOff>
    </xdr:from>
    <xdr:to>
      <xdr:col>5</xdr:col>
      <xdr:colOff>76199</xdr:colOff>
      <xdr:row>326</xdr:row>
      <xdr:rowOff>95250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6C75ED12-86F0-BD96-3EB6-DEA3DDFB1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414337</xdr:colOff>
      <xdr:row>327</xdr:row>
      <xdr:rowOff>80962</xdr:rowOff>
    </xdr:from>
    <xdr:to>
      <xdr:col>5</xdr:col>
      <xdr:colOff>57150</xdr:colOff>
      <xdr:row>338</xdr:row>
      <xdr:rowOff>95250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27C7E812-5C6F-748B-E5CE-F48021A8D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433386</xdr:colOff>
      <xdr:row>340</xdr:row>
      <xdr:rowOff>119062</xdr:rowOff>
    </xdr:from>
    <xdr:to>
      <xdr:col>5</xdr:col>
      <xdr:colOff>123824</xdr:colOff>
      <xdr:row>353</xdr:row>
      <xdr:rowOff>28575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8C8F7A1-EC0B-383C-8B05-804CCA5D6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461961</xdr:colOff>
      <xdr:row>353</xdr:row>
      <xdr:rowOff>176212</xdr:rowOff>
    </xdr:from>
    <xdr:to>
      <xdr:col>5</xdr:col>
      <xdr:colOff>228599</xdr:colOff>
      <xdr:row>365</xdr:row>
      <xdr:rowOff>114300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D937181-F112-E293-2F68-CA12542EB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481011</xdr:colOff>
      <xdr:row>366</xdr:row>
      <xdr:rowOff>90487</xdr:rowOff>
    </xdr:from>
    <xdr:to>
      <xdr:col>5</xdr:col>
      <xdr:colOff>190499</xdr:colOff>
      <xdr:row>379</xdr:row>
      <xdr:rowOff>9525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E0D23EE7-D352-BA19-B66B-5B7BC61C2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452437</xdr:colOff>
      <xdr:row>381</xdr:row>
      <xdr:rowOff>119062</xdr:rowOff>
    </xdr:from>
    <xdr:to>
      <xdr:col>5</xdr:col>
      <xdr:colOff>133350</xdr:colOff>
      <xdr:row>393</xdr:row>
      <xdr:rowOff>28575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E9548C1F-4D32-9F67-DFF5-0E49D4926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376236</xdr:colOff>
      <xdr:row>395</xdr:row>
      <xdr:rowOff>128587</xdr:rowOff>
    </xdr:from>
    <xdr:to>
      <xdr:col>5</xdr:col>
      <xdr:colOff>66674</xdr:colOff>
      <xdr:row>407</xdr:row>
      <xdr:rowOff>28575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EEEEAA44-9E3F-8EE6-2EAC-C21E26965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314325</xdr:colOff>
      <xdr:row>408</xdr:row>
      <xdr:rowOff>119062</xdr:rowOff>
    </xdr:from>
    <xdr:to>
      <xdr:col>5</xdr:col>
      <xdr:colOff>38100</xdr:colOff>
      <xdr:row>419</xdr:row>
      <xdr:rowOff>180975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F6CF0D66-AADB-AAD1-F2B4-3E6A9D284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361950</xdr:colOff>
      <xdr:row>421</xdr:row>
      <xdr:rowOff>52386</xdr:rowOff>
    </xdr:from>
    <xdr:to>
      <xdr:col>5</xdr:col>
      <xdr:colOff>85725</xdr:colOff>
      <xdr:row>432</xdr:row>
      <xdr:rowOff>161924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7B698D33-684B-3949-8508-67ADB4D06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390524</xdr:colOff>
      <xdr:row>434</xdr:row>
      <xdr:rowOff>100012</xdr:rowOff>
    </xdr:from>
    <xdr:to>
      <xdr:col>5</xdr:col>
      <xdr:colOff>104774</xdr:colOff>
      <xdr:row>445</xdr:row>
      <xdr:rowOff>123825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B350C8BD-63F6-99E7-6F6F-CE11354AA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446</xdr:row>
      <xdr:rowOff>138112</xdr:rowOff>
    </xdr:from>
    <xdr:to>
      <xdr:col>5</xdr:col>
      <xdr:colOff>142875</xdr:colOff>
      <xdr:row>458</xdr:row>
      <xdr:rowOff>114300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131C764F-7E76-F2C0-0C96-DABC1E1CE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409575</xdr:colOff>
      <xdr:row>460</xdr:row>
      <xdr:rowOff>195262</xdr:rowOff>
    </xdr:from>
    <xdr:to>
      <xdr:col>5</xdr:col>
      <xdr:colOff>171450</xdr:colOff>
      <xdr:row>472</xdr:row>
      <xdr:rowOff>133350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1B2996DB-79C9-1665-5424-823BF50C5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419099</xdr:colOff>
      <xdr:row>473</xdr:row>
      <xdr:rowOff>138112</xdr:rowOff>
    </xdr:from>
    <xdr:to>
      <xdr:col>5</xdr:col>
      <xdr:colOff>152399</xdr:colOff>
      <xdr:row>485</xdr:row>
      <xdr:rowOff>85725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5E055A57-EF8A-70A6-DDBA-8D7905300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419100</xdr:colOff>
      <xdr:row>486</xdr:row>
      <xdr:rowOff>71437</xdr:rowOff>
    </xdr:from>
    <xdr:to>
      <xdr:col>5</xdr:col>
      <xdr:colOff>123825</xdr:colOff>
      <xdr:row>497</xdr:row>
      <xdr:rowOff>152400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D0AB6D00-B000-1612-228E-A04F1B9DB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438150</xdr:colOff>
      <xdr:row>499</xdr:row>
      <xdr:rowOff>128587</xdr:rowOff>
    </xdr:from>
    <xdr:to>
      <xdr:col>5</xdr:col>
      <xdr:colOff>66675</xdr:colOff>
      <xdr:row>511</xdr:row>
      <xdr:rowOff>19050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F6C11A84-7A68-C8E3-1C53-0B5DEE88C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390525</xdr:colOff>
      <xdr:row>512</xdr:row>
      <xdr:rowOff>147637</xdr:rowOff>
    </xdr:from>
    <xdr:to>
      <xdr:col>5</xdr:col>
      <xdr:colOff>95250</xdr:colOff>
      <xdr:row>524</xdr:row>
      <xdr:rowOff>57150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E087D74-118F-F6B5-051C-71407627B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381000</xdr:colOff>
      <xdr:row>525</xdr:row>
      <xdr:rowOff>100012</xdr:rowOff>
    </xdr:from>
    <xdr:to>
      <xdr:col>5</xdr:col>
      <xdr:colOff>104775</xdr:colOff>
      <xdr:row>537</xdr:row>
      <xdr:rowOff>152400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AEB38939-4B7F-646B-AB73-D8A3D9011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371475</xdr:colOff>
      <xdr:row>538</xdr:row>
      <xdr:rowOff>195262</xdr:rowOff>
    </xdr:from>
    <xdr:to>
      <xdr:col>5</xdr:col>
      <xdr:colOff>38100</xdr:colOff>
      <xdr:row>550</xdr:row>
      <xdr:rowOff>95250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A3196E57-7CE5-04EE-49C3-8B2DEDD23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304799</xdr:colOff>
      <xdr:row>551</xdr:row>
      <xdr:rowOff>109537</xdr:rowOff>
    </xdr:from>
    <xdr:to>
      <xdr:col>4</xdr:col>
      <xdr:colOff>1247774</xdr:colOff>
      <xdr:row>563</xdr:row>
      <xdr:rowOff>161925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DC7B0536-026C-4FC3-9CD2-BF3B21CEF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333375</xdr:colOff>
      <xdr:row>564</xdr:row>
      <xdr:rowOff>119062</xdr:rowOff>
    </xdr:from>
    <xdr:to>
      <xdr:col>5</xdr:col>
      <xdr:colOff>0</xdr:colOff>
      <xdr:row>575</xdr:row>
      <xdr:rowOff>161925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421D7F46-3B99-4CB7-7BB7-D0DE0DC9C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323849</xdr:colOff>
      <xdr:row>577</xdr:row>
      <xdr:rowOff>128587</xdr:rowOff>
    </xdr:from>
    <xdr:to>
      <xdr:col>5</xdr:col>
      <xdr:colOff>57149</xdr:colOff>
      <xdr:row>589</xdr:row>
      <xdr:rowOff>57150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9C21F874-AE50-B0D4-3503-E4BD5EECF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333375</xdr:colOff>
      <xdr:row>590</xdr:row>
      <xdr:rowOff>128587</xdr:rowOff>
    </xdr:from>
    <xdr:to>
      <xdr:col>4</xdr:col>
      <xdr:colOff>1209675</xdr:colOff>
      <xdr:row>603</xdr:row>
      <xdr:rowOff>19050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F8157B55-A428-EA2D-87E2-A497EA938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333375</xdr:colOff>
      <xdr:row>604</xdr:row>
      <xdr:rowOff>138112</xdr:rowOff>
    </xdr:from>
    <xdr:to>
      <xdr:col>4</xdr:col>
      <xdr:colOff>1228725</xdr:colOff>
      <xdr:row>618</xdr:row>
      <xdr:rowOff>9525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B97C475D-7A2A-33C4-7E0E-592AEB1D1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419099</xdr:colOff>
      <xdr:row>619</xdr:row>
      <xdr:rowOff>185737</xdr:rowOff>
    </xdr:from>
    <xdr:to>
      <xdr:col>4</xdr:col>
      <xdr:colOff>1266824</xdr:colOff>
      <xdr:row>631</xdr:row>
      <xdr:rowOff>180975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9F93B098-EB4F-16E6-8742-77601A25B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419099</xdr:colOff>
      <xdr:row>632</xdr:row>
      <xdr:rowOff>119062</xdr:rowOff>
    </xdr:from>
    <xdr:to>
      <xdr:col>4</xdr:col>
      <xdr:colOff>1247774</xdr:colOff>
      <xdr:row>644</xdr:row>
      <xdr:rowOff>28575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106039F0-1EE1-6B94-EFA6-DC08CDD6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428625</xdr:colOff>
      <xdr:row>645</xdr:row>
      <xdr:rowOff>109537</xdr:rowOff>
    </xdr:from>
    <xdr:to>
      <xdr:col>4</xdr:col>
      <xdr:colOff>1209675</xdr:colOff>
      <xdr:row>658</xdr:row>
      <xdr:rowOff>114300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8051796C-01C5-42E4-099B-1CF3E67E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447674</xdr:colOff>
      <xdr:row>659</xdr:row>
      <xdr:rowOff>80962</xdr:rowOff>
    </xdr:from>
    <xdr:to>
      <xdr:col>4</xdr:col>
      <xdr:colOff>1219199</xdr:colOff>
      <xdr:row>671</xdr:row>
      <xdr:rowOff>104775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6102F498-9EF7-3E4F-D7B2-011F621F9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485774</xdr:colOff>
      <xdr:row>672</xdr:row>
      <xdr:rowOff>33337</xdr:rowOff>
    </xdr:from>
    <xdr:to>
      <xdr:col>4</xdr:col>
      <xdr:colOff>1238249</xdr:colOff>
      <xdr:row>684</xdr:row>
      <xdr:rowOff>104775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625E1FD2-58CD-5D83-F4C0-89CA9C884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485774</xdr:colOff>
      <xdr:row>684</xdr:row>
      <xdr:rowOff>223837</xdr:rowOff>
    </xdr:from>
    <xdr:to>
      <xdr:col>4</xdr:col>
      <xdr:colOff>1257299</xdr:colOff>
      <xdr:row>697</xdr:row>
      <xdr:rowOff>66675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13CB0655-2C74-86CF-39EE-723A5E114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485774</xdr:colOff>
      <xdr:row>697</xdr:row>
      <xdr:rowOff>223837</xdr:rowOff>
    </xdr:from>
    <xdr:to>
      <xdr:col>4</xdr:col>
      <xdr:colOff>1257299</xdr:colOff>
      <xdr:row>709</xdr:row>
      <xdr:rowOff>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E0D76AB2-F36F-3847-03F5-5E9A98512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504824</xdr:colOff>
      <xdr:row>710</xdr:row>
      <xdr:rowOff>90487</xdr:rowOff>
    </xdr:from>
    <xdr:to>
      <xdr:col>4</xdr:col>
      <xdr:colOff>1200149</xdr:colOff>
      <xdr:row>721</xdr:row>
      <xdr:rowOff>180975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5FF3B6F0-723F-448E-D7BB-45E3BD1BD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552449</xdr:colOff>
      <xdr:row>723</xdr:row>
      <xdr:rowOff>100012</xdr:rowOff>
    </xdr:from>
    <xdr:to>
      <xdr:col>4</xdr:col>
      <xdr:colOff>1209674</xdr:colOff>
      <xdr:row>734</xdr:row>
      <xdr:rowOff>47625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94DB56FD-315C-142E-00A8-41F8B062E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428625</xdr:colOff>
      <xdr:row>735</xdr:row>
      <xdr:rowOff>147637</xdr:rowOff>
    </xdr:from>
    <xdr:to>
      <xdr:col>5</xdr:col>
      <xdr:colOff>85725</xdr:colOff>
      <xdr:row>747</xdr:row>
      <xdr:rowOff>161925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7971F6FC-F60D-DF88-ABD5-8BFC712A6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409574</xdr:colOff>
      <xdr:row>748</xdr:row>
      <xdr:rowOff>52387</xdr:rowOff>
    </xdr:from>
    <xdr:to>
      <xdr:col>5</xdr:col>
      <xdr:colOff>85724</xdr:colOff>
      <xdr:row>760</xdr:row>
      <xdr:rowOff>28575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F0FE2B7E-6950-E53C-CC5D-2CA062474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371475</xdr:colOff>
      <xdr:row>760</xdr:row>
      <xdr:rowOff>185737</xdr:rowOff>
    </xdr:from>
    <xdr:to>
      <xdr:col>5</xdr:col>
      <xdr:colOff>152400</xdr:colOff>
      <xdr:row>773</xdr:row>
      <xdr:rowOff>19050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FBFCCE6-B77D-1A6C-ACEB-46FAF38AB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352425</xdr:colOff>
      <xdr:row>774</xdr:row>
      <xdr:rowOff>14287</xdr:rowOff>
    </xdr:from>
    <xdr:to>
      <xdr:col>5</xdr:col>
      <xdr:colOff>304800</xdr:colOff>
      <xdr:row>786</xdr:row>
      <xdr:rowOff>19050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97E131B2-9A0D-5D6D-0A06-F7163DBBD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361949</xdr:colOff>
      <xdr:row>787</xdr:row>
      <xdr:rowOff>128587</xdr:rowOff>
    </xdr:from>
    <xdr:to>
      <xdr:col>5</xdr:col>
      <xdr:colOff>380999</xdr:colOff>
      <xdr:row>799</xdr:row>
      <xdr:rowOff>19050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E9D8F4A9-35C5-AF85-3D26-679679FED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323850</xdr:colOff>
      <xdr:row>799</xdr:row>
      <xdr:rowOff>147636</xdr:rowOff>
    </xdr:from>
    <xdr:to>
      <xdr:col>5</xdr:col>
      <xdr:colOff>428625</xdr:colOff>
      <xdr:row>813</xdr:row>
      <xdr:rowOff>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670D9316-E558-F245-8D6F-87948E998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333374</xdr:colOff>
      <xdr:row>813</xdr:row>
      <xdr:rowOff>157162</xdr:rowOff>
    </xdr:from>
    <xdr:to>
      <xdr:col>5</xdr:col>
      <xdr:colOff>390524</xdr:colOff>
      <xdr:row>825</xdr:row>
      <xdr:rowOff>123825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317269C9-37B8-FBE3-9382-CE1567B0B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>
          <a:solidFill>
            <a:schemeClr val="phClr"/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070"/>
  <sheetViews>
    <sheetView topLeftCell="A2270" workbookViewId="0">
      <selection activeCell="A2288" sqref="A2288:A3070"/>
    </sheetView>
  </sheetViews>
  <sheetFormatPr baseColWidth="10" defaultColWidth="9.28515625" defaultRowHeight="15" x14ac:dyDescent="0.25"/>
  <cols>
    <col min="2" max="4" width="17.140625" bestFit="1"/>
    <col min="5" max="5" width="23.42578125" customWidth="1"/>
    <col min="6" max="6" width="29.42578125" customWidth="1"/>
    <col min="7" max="41" width="17.140625" bestFit="1"/>
  </cols>
  <sheetData>
    <row r="1" spans="1:41" ht="18.75" customHeight="1" x14ac:dyDescent="0.25">
      <c r="A1" s="18" t="s">
        <v>346</v>
      </c>
      <c r="B1" s="1" t="s">
        <v>0</v>
      </c>
      <c r="C1" t="s">
        <v>5</v>
      </c>
      <c r="D1" t="s">
        <v>5</v>
      </c>
      <c r="E1" t="s">
        <v>5</v>
      </c>
      <c r="F1" t="s">
        <v>5</v>
      </c>
      <c r="G1" s="1" t="s">
        <v>319</v>
      </c>
    </row>
    <row r="2" spans="1:41" ht="18.75" customHeight="1" x14ac:dyDescent="0.25">
      <c r="A2" s="18" t="s">
        <v>2</v>
      </c>
      <c r="B2" s="1" t="s">
        <v>1</v>
      </c>
      <c r="C2" s="1" t="s">
        <v>6</v>
      </c>
      <c r="D2" s="1" t="s">
        <v>13</v>
      </c>
      <c r="E2" s="1" t="s">
        <v>31</v>
      </c>
      <c r="F2" s="1" t="s">
        <v>161</v>
      </c>
      <c r="G2" s="2" t="s">
        <v>2</v>
      </c>
      <c r="H2" s="5">
        <v>2019</v>
      </c>
      <c r="I2" s="5">
        <v>2020</v>
      </c>
      <c r="J2" s="5">
        <v>2021</v>
      </c>
      <c r="K2" s="5">
        <v>2022</v>
      </c>
      <c r="L2" s="5">
        <v>2023</v>
      </c>
      <c r="M2" s="5">
        <v>2024</v>
      </c>
      <c r="N2" s="5">
        <v>2025</v>
      </c>
      <c r="O2" s="5">
        <v>2026</v>
      </c>
      <c r="P2" s="5">
        <v>2027</v>
      </c>
      <c r="Q2" s="5">
        <v>2028</v>
      </c>
      <c r="R2" s="5">
        <v>2029</v>
      </c>
      <c r="S2" s="5">
        <v>2030</v>
      </c>
      <c r="T2" s="5">
        <v>2031</v>
      </c>
      <c r="U2" s="5">
        <v>2032</v>
      </c>
      <c r="V2" s="5">
        <v>2033</v>
      </c>
      <c r="W2" s="5">
        <v>2034</v>
      </c>
      <c r="X2" s="5">
        <v>2035</v>
      </c>
      <c r="Y2" s="5">
        <v>2036</v>
      </c>
      <c r="Z2" s="5">
        <v>2037</v>
      </c>
      <c r="AA2" s="5">
        <v>2038</v>
      </c>
      <c r="AB2" s="5">
        <v>2039</v>
      </c>
      <c r="AC2" s="5">
        <v>2040</v>
      </c>
      <c r="AD2" s="5">
        <v>2041</v>
      </c>
      <c r="AE2" s="5">
        <v>2042</v>
      </c>
      <c r="AF2" s="5">
        <v>2043</v>
      </c>
      <c r="AG2" s="5">
        <v>2044</v>
      </c>
      <c r="AH2" s="5">
        <v>2045</v>
      </c>
      <c r="AI2" s="5">
        <v>2046</v>
      </c>
      <c r="AJ2" s="5">
        <v>2047</v>
      </c>
      <c r="AK2" s="5">
        <v>2048</v>
      </c>
      <c r="AL2" s="5">
        <v>2049</v>
      </c>
      <c r="AM2" s="5">
        <v>2050</v>
      </c>
      <c r="AN2" s="5">
        <v>2200</v>
      </c>
      <c r="AO2" s="2" t="s">
        <v>3</v>
      </c>
    </row>
    <row r="3" spans="1:41" ht="18.75" customHeight="1" x14ac:dyDescent="0.25">
      <c r="A3" s="2" t="s">
        <v>2</v>
      </c>
      <c r="B3" s="2" t="s">
        <v>2</v>
      </c>
      <c r="C3" s="2" t="s">
        <v>2</v>
      </c>
      <c r="D3" s="2" t="s">
        <v>14</v>
      </c>
      <c r="E3" s="2" t="s">
        <v>2</v>
      </c>
      <c r="F3" s="2" t="s">
        <v>2</v>
      </c>
      <c r="G3" s="3">
        <v>81345.725613079994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4"/>
      <c r="AO3" s="4"/>
    </row>
    <row r="4" spans="1:41" ht="18.75" customHeight="1" x14ac:dyDescent="0.25">
      <c r="A4" s="13" t="s">
        <v>347</v>
      </c>
      <c r="B4" s="2" t="s">
        <v>3</v>
      </c>
      <c r="C4" s="2" t="s">
        <v>7</v>
      </c>
      <c r="D4" s="2" t="s">
        <v>15</v>
      </c>
      <c r="E4" s="2" t="s">
        <v>2</v>
      </c>
      <c r="F4" s="2" t="s">
        <v>2</v>
      </c>
      <c r="G4" s="4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4"/>
      <c r="AO4" s="3">
        <v>1</v>
      </c>
    </row>
    <row r="5" spans="1:41" ht="18.75" customHeight="1" x14ac:dyDescent="0.25">
      <c r="A5" s="13" t="s">
        <v>347</v>
      </c>
      <c r="B5" s="2" t="s">
        <v>4</v>
      </c>
      <c r="C5" s="2" t="s">
        <v>2</v>
      </c>
      <c r="D5" s="2" t="s">
        <v>16</v>
      </c>
      <c r="E5" s="2" t="s">
        <v>2</v>
      </c>
      <c r="F5" s="2" t="s">
        <v>162</v>
      </c>
      <c r="G5" s="4"/>
      <c r="H5" s="6">
        <v>686.619912875762</v>
      </c>
      <c r="I5" s="6">
        <v>649.64887788152896</v>
      </c>
      <c r="J5" s="6">
        <v>617.82468971399499</v>
      </c>
      <c r="K5" s="6">
        <v>586.00050154645999</v>
      </c>
      <c r="L5" s="6">
        <v>554.17631337892601</v>
      </c>
      <c r="M5" s="6">
        <v>509.85325087520403</v>
      </c>
      <c r="N5" s="6">
        <v>465.53018837148198</v>
      </c>
      <c r="O5" s="6">
        <v>430.38240339019097</v>
      </c>
      <c r="P5" s="6">
        <v>320.607718877671</v>
      </c>
      <c r="Q5" s="6">
        <v>206.53760635434301</v>
      </c>
      <c r="R5" s="6">
        <v>105.651871143234</v>
      </c>
      <c r="S5" s="6">
        <v>105.651871143234</v>
      </c>
      <c r="T5" s="6">
        <v>105.651871143234</v>
      </c>
      <c r="U5" s="6">
        <v>37.265300915024902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4"/>
      <c r="AO5" s="4"/>
    </row>
    <row r="6" spans="1:41" ht="18.75" customHeight="1" x14ac:dyDescent="0.25">
      <c r="A6" s="13" t="s">
        <v>347</v>
      </c>
      <c r="B6" s="2" t="s">
        <v>4</v>
      </c>
      <c r="C6" s="2" t="s">
        <v>2</v>
      </c>
      <c r="D6" s="2" t="s">
        <v>16</v>
      </c>
      <c r="E6" s="2" t="s">
        <v>2</v>
      </c>
      <c r="F6" s="2" t="s">
        <v>163</v>
      </c>
      <c r="G6" s="4"/>
      <c r="H6" s="6">
        <v>44.000527614937397</v>
      </c>
      <c r="I6" s="6">
        <v>42.535879346731598</v>
      </c>
      <c r="J6" s="6">
        <v>38.252142809569897</v>
      </c>
      <c r="K6" s="6">
        <v>37.927457149591604</v>
      </c>
      <c r="L6" s="6">
        <v>20.870705561254699</v>
      </c>
      <c r="M6" s="6">
        <v>20.870705561254699</v>
      </c>
      <c r="N6" s="6">
        <v>20.870705561254699</v>
      </c>
      <c r="O6" s="6">
        <v>20.870705561254699</v>
      </c>
      <c r="P6" s="6">
        <v>6.5292629567947502</v>
      </c>
      <c r="Q6" s="6">
        <v>2.2296767170651601</v>
      </c>
      <c r="R6" s="6">
        <v>1.1165292521887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4"/>
      <c r="AO6" s="4"/>
    </row>
    <row r="7" spans="1:41" ht="18.75" customHeight="1" x14ac:dyDescent="0.25">
      <c r="A7" s="13" t="s">
        <v>347</v>
      </c>
      <c r="B7" s="2" t="s">
        <v>4</v>
      </c>
      <c r="C7" s="2" t="s">
        <v>2</v>
      </c>
      <c r="D7" s="2" t="s">
        <v>16</v>
      </c>
      <c r="E7" s="2" t="s">
        <v>2</v>
      </c>
      <c r="F7" s="2" t="s">
        <v>164</v>
      </c>
      <c r="G7" s="4"/>
      <c r="H7" s="6"/>
      <c r="I7" s="6"/>
      <c r="J7" s="6"/>
      <c r="K7" s="6"/>
      <c r="L7" s="6"/>
      <c r="M7" s="6">
        <v>1.7089591260108601</v>
      </c>
      <c r="N7" s="6">
        <v>1.6178146392902799</v>
      </c>
      <c r="O7" s="6">
        <v>0.184313398877608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4"/>
      <c r="AO7" s="4"/>
    </row>
    <row r="8" spans="1:41" ht="18.75" customHeight="1" x14ac:dyDescent="0.25">
      <c r="A8" s="13" t="s">
        <v>347</v>
      </c>
      <c r="B8" s="2" t="s">
        <v>4</v>
      </c>
      <c r="C8" s="2" t="s">
        <v>2</v>
      </c>
      <c r="D8" s="2" t="s">
        <v>16</v>
      </c>
      <c r="E8" s="2" t="s">
        <v>2</v>
      </c>
      <c r="F8" s="2" t="s">
        <v>165</v>
      </c>
      <c r="G8" s="4"/>
      <c r="H8" s="6">
        <v>45.920412541871002</v>
      </c>
      <c r="I8" s="6">
        <v>41.000839040947398</v>
      </c>
      <c r="J8" s="6">
        <v>35.813754775287997</v>
      </c>
      <c r="K8" s="6">
        <v>30.6266705096286</v>
      </c>
      <c r="L8" s="6">
        <v>25.439586243969199</v>
      </c>
      <c r="M8" s="6">
        <v>19.8798132239193</v>
      </c>
      <c r="N8" s="6">
        <v>14.320040203869301</v>
      </c>
      <c r="O8" s="6">
        <v>28.129047105472601</v>
      </c>
      <c r="P8" s="6">
        <v>26.7521442245224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4"/>
      <c r="AO8" s="4"/>
    </row>
    <row r="9" spans="1:41" ht="18.75" customHeight="1" x14ac:dyDescent="0.25">
      <c r="A9" s="13" t="s">
        <v>347</v>
      </c>
      <c r="B9" s="2" t="s">
        <v>4</v>
      </c>
      <c r="C9" s="2" t="s">
        <v>2</v>
      </c>
      <c r="D9" s="2" t="s">
        <v>16</v>
      </c>
      <c r="E9" s="2" t="s">
        <v>2</v>
      </c>
      <c r="F9" s="2" t="s">
        <v>166</v>
      </c>
      <c r="G9" s="4"/>
      <c r="H9" s="6"/>
      <c r="I9" s="6"/>
      <c r="J9" s="6"/>
      <c r="K9" s="6"/>
      <c r="L9" s="6"/>
      <c r="M9" s="6"/>
      <c r="N9" s="6"/>
      <c r="O9" s="6"/>
      <c r="P9" s="6">
        <v>74.626899531228403</v>
      </c>
      <c r="Q9" s="6">
        <v>153.549227073265</v>
      </c>
      <c r="R9" s="6">
        <v>122.98463414112901</v>
      </c>
      <c r="S9" s="6">
        <v>122.98463414112901</v>
      </c>
      <c r="T9" s="6">
        <v>122.98463414112901</v>
      </c>
      <c r="U9" s="6">
        <v>123.154251546379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4"/>
      <c r="AO9" s="4"/>
    </row>
    <row r="10" spans="1:41" ht="18.75" customHeight="1" x14ac:dyDescent="0.25">
      <c r="A10" s="13" t="s">
        <v>347</v>
      </c>
      <c r="B10" s="2" t="s">
        <v>4</v>
      </c>
      <c r="C10" s="2" t="s">
        <v>2</v>
      </c>
      <c r="D10" s="2" t="s">
        <v>16</v>
      </c>
      <c r="E10" s="2" t="s">
        <v>2</v>
      </c>
      <c r="F10" s="2" t="s">
        <v>167</v>
      </c>
      <c r="G10" s="4"/>
      <c r="H10" s="6">
        <v>2.1778761094296701</v>
      </c>
      <c r="I10" s="6">
        <v>2.05801376903531</v>
      </c>
      <c r="J10" s="6">
        <v>1.96755162534145</v>
      </c>
      <c r="K10" s="6">
        <v>1.87708948164759</v>
      </c>
      <c r="L10" s="6">
        <v>1.7866273379537301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4"/>
      <c r="AO10" s="4"/>
    </row>
    <row r="11" spans="1:41" ht="18.75" customHeight="1" x14ac:dyDescent="0.25">
      <c r="A11" s="13" t="s">
        <v>347</v>
      </c>
      <c r="B11" s="2" t="s">
        <v>4</v>
      </c>
      <c r="C11" s="2" t="s">
        <v>2</v>
      </c>
      <c r="D11" s="2" t="s">
        <v>16</v>
      </c>
      <c r="E11" s="2" t="s">
        <v>2</v>
      </c>
      <c r="F11" s="2" t="s">
        <v>168</v>
      </c>
      <c r="G11" s="4"/>
      <c r="H11" s="6">
        <v>18.022869337346702</v>
      </c>
      <c r="I11" s="6">
        <v>18.517365065814701</v>
      </c>
      <c r="J11" s="6">
        <v>19.0387498997015</v>
      </c>
      <c r="K11" s="6">
        <v>19.5601347335882</v>
      </c>
      <c r="L11" s="6">
        <v>20.081519567474899</v>
      </c>
      <c r="M11" s="6">
        <v>20.640365574989701</v>
      </c>
      <c r="N11" s="6">
        <v>21.1992115825045</v>
      </c>
      <c r="O11" s="6">
        <v>4.0682203317470904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4"/>
      <c r="AO11" s="4"/>
    </row>
    <row r="12" spans="1:41" ht="18.75" customHeight="1" x14ac:dyDescent="0.25">
      <c r="A12" s="13" t="s">
        <v>347</v>
      </c>
      <c r="B12" s="2" t="s">
        <v>4</v>
      </c>
      <c r="C12" s="2" t="s">
        <v>2</v>
      </c>
      <c r="D12" s="2" t="s">
        <v>16</v>
      </c>
      <c r="E12" s="2" t="s">
        <v>2</v>
      </c>
      <c r="F12" s="2" t="s">
        <v>169</v>
      </c>
      <c r="G12" s="4"/>
      <c r="H12" s="6">
        <v>11.2847683260828</v>
      </c>
      <c r="I12" s="6">
        <v>10.524043579372</v>
      </c>
      <c r="J12" s="6">
        <v>10.0437372680826</v>
      </c>
      <c r="K12" s="6">
        <v>9.5634309567932494</v>
      </c>
      <c r="L12" s="6">
        <v>9.0831246455038492</v>
      </c>
      <c r="M12" s="6">
        <v>8.3856405965125003</v>
      </c>
      <c r="N12" s="6">
        <v>7.6881565475211504</v>
      </c>
      <c r="O12" s="6">
        <v>7.1073259085655698</v>
      </c>
      <c r="P12" s="6">
        <v>6.52649526960999</v>
      </c>
      <c r="Q12" s="6">
        <v>5.9725809021582803</v>
      </c>
      <c r="R12" s="6">
        <v>5.4186665347065599</v>
      </c>
      <c r="S12" s="6">
        <v>4.8647521672548502</v>
      </c>
      <c r="T12" s="6">
        <v>4.57808412347317</v>
      </c>
      <c r="U12" s="6">
        <v>4.2914160796914897</v>
      </c>
      <c r="V12" s="6">
        <v>1.2905890670251301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4"/>
      <c r="AO12" s="4"/>
    </row>
    <row r="13" spans="1:41" ht="18.75" customHeight="1" x14ac:dyDescent="0.25">
      <c r="A13" s="13" t="s">
        <v>347</v>
      </c>
      <c r="B13" s="2" t="s">
        <v>4</v>
      </c>
      <c r="C13" s="2" t="s">
        <v>2</v>
      </c>
      <c r="D13" s="2" t="s">
        <v>16</v>
      </c>
      <c r="E13" s="2" t="s">
        <v>2</v>
      </c>
      <c r="F13" s="2" t="s">
        <v>170</v>
      </c>
      <c r="G13" s="4"/>
      <c r="H13" s="6">
        <v>68.585731940983607</v>
      </c>
      <c r="I13" s="6">
        <v>55.422893826604401</v>
      </c>
      <c r="J13" s="6">
        <v>43.393094134163597</v>
      </c>
      <c r="K13" s="6">
        <v>50.674999998213103</v>
      </c>
      <c r="L13" s="6">
        <v>48.301053084017497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4"/>
      <c r="AO13" s="4"/>
    </row>
    <row r="14" spans="1:41" ht="18.75" customHeight="1" x14ac:dyDescent="0.25">
      <c r="A14" s="13" t="s">
        <v>347</v>
      </c>
      <c r="B14" s="2" t="s">
        <v>4</v>
      </c>
      <c r="C14" s="2" t="s">
        <v>2</v>
      </c>
      <c r="D14" s="2" t="s">
        <v>16</v>
      </c>
      <c r="E14" s="2" t="s">
        <v>2</v>
      </c>
      <c r="F14" s="2" t="s">
        <v>171</v>
      </c>
      <c r="G14" s="4"/>
      <c r="H14" s="6">
        <v>363.68563536317902</v>
      </c>
      <c r="I14" s="6">
        <v>351.57960925668402</v>
      </c>
      <c r="J14" s="6">
        <v>316.17245555434403</v>
      </c>
      <c r="K14" s="6">
        <v>313.48877158637202</v>
      </c>
      <c r="L14" s="6">
        <v>172.50647262570399</v>
      </c>
      <c r="M14" s="6">
        <v>172.50647262570399</v>
      </c>
      <c r="N14" s="6">
        <v>172.50647262570399</v>
      </c>
      <c r="O14" s="6">
        <v>172.50647262570399</v>
      </c>
      <c r="P14" s="6">
        <v>53.9675152915447</v>
      </c>
      <c r="Q14" s="6">
        <v>18.429356134016999</v>
      </c>
      <c r="R14" s="6">
        <v>9.2286541206376196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4"/>
      <c r="AO14" s="4"/>
    </row>
    <row r="15" spans="1:41" ht="18.75" customHeight="1" x14ac:dyDescent="0.25">
      <c r="A15" s="13" t="s">
        <v>347</v>
      </c>
      <c r="B15" s="2" t="s">
        <v>4</v>
      </c>
      <c r="C15" s="2" t="s">
        <v>2</v>
      </c>
      <c r="D15" s="2" t="s">
        <v>16</v>
      </c>
      <c r="E15" s="2" t="s">
        <v>2</v>
      </c>
      <c r="F15" s="2" t="s">
        <v>172</v>
      </c>
      <c r="G15" s="4"/>
      <c r="H15" s="6">
        <v>726.70451084468402</v>
      </c>
      <c r="I15" s="6">
        <v>687.86225103060201</v>
      </c>
      <c r="J15" s="6">
        <v>654.42733676952105</v>
      </c>
      <c r="K15" s="6">
        <v>620.992422508441</v>
      </c>
      <c r="L15" s="6">
        <v>587.55750824736003</v>
      </c>
      <c r="M15" s="6">
        <v>540.991110801525</v>
      </c>
      <c r="N15" s="6">
        <v>494.42471335568899</v>
      </c>
      <c r="O15" s="6">
        <v>457.49798419201397</v>
      </c>
      <c r="P15" s="6">
        <v>420.57125502833901</v>
      </c>
      <c r="Q15" s="6">
        <v>383.64452586466501</v>
      </c>
      <c r="R15" s="6">
        <v>245.541067327929</v>
      </c>
      <c r="S15" s="6">
        <v>245.54106732792999</v>
      </c>
      <c r="T15" s="6">
        <v>245.54106732792999</v>
      </c>
      <c r="U15" s="6">
        <v>173.871431741919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4"/>
      <c r="AO15" s="4"/>
    </row>
    <row r="16" spans="1:41" ht="18.75" customHeight="1" x14ac:dyDescent="0.25">
      <c r="A16" s="13" t="s">
        <v>347</v>
      </c>
      <c r="B16" s="2" t="s">
        <v>4</v>
      </c>
      <c r="C16" s="2" t="s">
        <v>2</v>
      </c>
      <c r="D16" s="2" t="s">
        <v>16</v>
      </c>
      <c r="E16" s="2" t="s">
        <v>2</v>
      </c>
      <c r="F16" s="2" t="s">
        <v>173</v>
      </c>
      <c r="G16" s="4"/>
      <c r="H16" s="6">
        <v>5.6352908998762903</v>
      </c>
      <c r="I16" s="6">
        <v>5.3251450871105197</v>
      </c>
      <c r="J16" s="6">
        <v>5.09107277558918</v>
      </c>
      <c r="K16" s="6">
        <v>4.8570004640678297</v>
      </c>
      <c r="L16" s="6">
        <v>4.62292815254649</v>
      </c>
      <c r="M16" s="6">
        <v>4.3888558410251504</v>
      </c>
      <c r="N16" s="6">
        <v>4.1547835295038098</v>
      </c>
      <c r="O16" s="6">
        <v>0.47334364229729903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4"/>
      <c r="AO16" s="4"/>
    </row>
    <row r="17" spans="1:41" ht="18.75" customHeight="1" x14ac:dyDescent="0.25">
      <c r="A17" s="13" t="s">
        <v>347</v>
      </c>
      <c r="B17" s="2" t="s">
        <v>4</v>
      </c>
      <c r="C17" s="2" t="s">
        <v>2</v>
      </c>
      <c r="D17" s="2" t="s">
        <v>16</v>
      </c>
      <c r="E17" s="2" t="s">
        <v>2</v>
      </c>
      <c r="F17" s="2" t="s">
        <v>174</v>
      </c>
      <c r="G17" s="4"/>
      <c r="H17" s="6">
        <v>165.4447887378</v>
      </c>
      <c r="I17" s="6">
        <v>153.89107121101301</v>
      </c>
      <c r="J17" s="6">
        <v>141.709099261246</v>
      </c>
      <c r="K17" s="6">
        <v>129.52712731147801</v>
      </c>
      <c r="L17" s="6">
        <v>117.34515536171099</v>
      </c>
      <c r="M17" s="6">
        <v>104.287916360271</v>
      </c>
      <c r="N17" s="6">
        <v>91.230677358831599</v>
      </c>
      <c r="O17" s="6">
        <v>82.212115063181301</v>
      </c>
      <c r="P17" s="6">
        <v>68.086395166067106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4"/>
      <c r="AO17" s="4"/>
    </row>
    <row r="18" spans="1:41" ht="18.75" customHeight="1" x14ac:dyDescent="0.25">
      <c r="A18" s="13" t="s">
        <v>347</v>
      </c>
      <c r="B18" s="2" t="s">
        <v>4</v>
      </c>
      <c r="C18" s="2" t="s">
        <v>2</v>
      </c>
      <c r="D18" s="2" t="s">
        <v>16</v>
      </c>
      <c r="E18" s="2" t="s">
        <v>2</v>
      </c>
      <c r="F18" s="2" t="s">
        <v>175</v>
      </c>
      <c r="G18" s="4"/>
      <c r="H18" s="6">
        <v>29.8631785601129</v>
      </c>
      <c r="I18" s="6">
        <v>27.835107673690899</v>
      </c>
      <c r="J18" s="6">
        <v>26.5546244888037</v>
      </c>
      <c r="K18" s="6">
        <v>25.274141303916402</v>
      </c>
      <c r="L18" s="6">
        <v>23.993658119029199</v>
      </c>
      <c r="M18" s="6">
        <v>22.134185162983901</v>
      </c>
      <c r="N18" s="6">
        <v>20.274712206938698</v>
      </c>
      <c r="O18" s="6">
        <v>18.726233977591001</v>
      </c>
      <c r="P18" s="6">
        <v>17.1777557482433</v>
      </c>
      <c r="Q18" s="6">
        <v>15.701035545493299</v>
      </c>
      <c r="R18" s="6">
        <v>14.224315342743401</v>
      </c>
      <c r="S18" s="6">
        <v>12.7475951399934</v>
      </c>
      <c r="T18" s="6">
        <v>11.9833461574607</v>
      </c>
      <c r="U18" s="6">
        <v>11.219097174928001</v>
      </c>
      <c r="V18" s="6">
        <v>3.3312680611252699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4"/>
      <c r="AO18" s="4"/>
    </row>
    <row r="19" spans="1:41" ht="18.75" customHeight="1" x14ac:dyDescent="0.25">
      <c r="A19" s="13" t="s">
        <v>347</v>
      </c>
      <c r="B19" s="2" t="s">
        <v>4</v>
      </c>
      <c r="C19" s="2" t="s">
        <v>2</v>
      </c>
      <c r="D19" s="2" t="s">
        <v>16</v>
      </c>
      <c r="E19" s="2" t="s">
        <v>2</v>
      </c>
      <c r="F19" s="2" t="s">
        <v>176</v>
      </c>
      <c r="G19" s="4"/>
      <c r="H19" s="6">
        <v>13.805861909055601</v>
      </c>
      <c r="I19" s="6">
        <v>13.5550177604217</v>
      </c>
      <c r="J19" s="6">
        <v>13.563467780935101</v>
      </c>
      <c r="K19" s="6">
        <v>13.571917801448601</v>
      </c>
      <c r="L19" s="6">
        <v>13.580367821962</v>
      </c>
      <c r="M19" s="6">
        <v>12.546837742054301</v>
      </c>
      <c r="N19" s="6">
        <v>11.5133076621466</v>
      </c>
      <c r="O19" s="6">
        <v>10.662834575070701</v>
      </c>
      <c r="P19" s="6">
        <v>9.8123614879947105</v>
      </c>
      <c r="Q19" s="6">
        <v>9.1074108162161203</v>
      </c>
      <c r="R19" s="6">
        <v>8.4024601444375406</v>
      </c>
      <c r="S19" s="6">
        <v>7.6975094726589504</v>
      </c>
      <c r="T19" s="6">
        <v>7.2029695803141296</v>
      </c>
      <c r="U19" s="6">
        <v>6.7084296879692999</v>
      </c>
      <c r="V19" s="6">
        <v>3.25227996904884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4"/>
      <c r="AO19" s="4"/>
    </row>
    <row r="20" spans="1:41" ht="18.75" customHeight="1" x14ac:dyDescent="0.25">
      <c r="A20" s="13" t="s">
        <v>347</v>
      </c>
      <c r="B20" s="2" t="s">
        <v>4</v>
      </c>
      <c r="C20" s="2" t="s">
        <v>2</v>
      </c>
      <c r="D20" s="2" t="s">
        <v>17</v>
      </c>
      <c r="E20" s="2" t="s">
        <v>32</v>
      </c>
      <c r="F20" s="2" t="s">
        <v>177</v>
      </c>
      <c r="G20" s="4"/>
      <c r="H20" s="6">
        <v>14.063735860535299</v>
      </c>
      <c r="I20" s="6">
        <v>14.011759618622699</v>
      </c>
      <c r="J20" s="6">
        <v>14.822042209142101</v>
      </c>
      <c r="K20" s="6">
        <v>15.660489679753599</v>
      </c>
      <c r="L20" s="6">
        <v>16.527513621372499</v>
      </c>
      <c r="M20" s="6">
        <v>17.4235256249139</v>
      </c>
      <c r="N20" s="6">
        <v>18.348937281293001</v>
      </c>
      <c r="O20" s="6">
        <v>19.471702477493501</v>
      </c>
      <c r="P20" s="6">
        <v>20.638446357539401</v>
      </c>
      <c r="Q20" s="6">
        <v>21.849999701841998</v>
      </c>
      <c r="R20" s="6">
        <v>23.107193290812901</v>
      </c>
      <c r="S20" s="6">
        <v>24.410857904863501</v>
      </c>
      <c r="T20" s="6">
        <v>25.797759817360099</v>
      </c>
      <c r="U20" s="6">
        <v>27.232572501992902</v>
      </c>
      <c r="V20" s="6">
        <v>28.716049876795299</v>
      </c>
      <c r="W20" s="6">
        <v>30.248945859801001</v>
      </c>
      <c r="X20" s="6">
        <v>31.832014369043399</v>
      </c>
      <c r="Y20" s="6">
        <v>33.366975202088099</v>
      </c>
      <c r="Z20" s="6">
        <v>34.9455653661824</v>
      </c>
      <c r="AA20" s="6">
        <v>36.568359105556901</v>
      </c>
      <c r="AB20" s="6">
        <v>38.235930664442499</v>
      </c>
      <c r="AC20" s="6">
        <v>39.9488542870698</v>
      </c>
      <c r="AD20" s="6">
        <v>41.870303398253</v>
      </c>
      <c r="AE20" s="6">
        <v>43.848337753623902</v>
      </c>
      <c r="AF20" s="6">
        <v>45.883714746766699</v>
      </c>
      <c r="AG20" s="6">
        <v>47.977191771265701</v>
      </c>
      <c r="AH20" s="6">
        <v>50.129526220704697</v>
      </c>
      <c r="AI20" s="6">
        <v>52.088596072238502</v>
      </c>
      <c r="AJ20" s="6">
        <v>54.096436163295401</v>
      </c>
      <c r="AK20" s="6">
        <v>56.153631831597501</v>
      </c>
      <c r="AL20" s="6">
        <v>58.260768414866703</v>
      </c>
      <c r="AM20" s="6">
        <v>60.418431250825002</v>
      </c>
      <c r="AN20" s="4"/>
      <c r="AO20" s="4"/>
    </row>
    <row r="21" spans="1:41" ht="18.75" customHeight="1" x14ac:dyDescent="0.25">
      <c r="A21" s="13" t="s">
        <v>347</v>
      </c>
      <c r="B21" s="2" t="s">
        <v>4</v>
      </c>
      <c r="C21" s="2" t="s">
        <v>2</v>
      </c>
      <c r="D21" s="2" t="s">
        <v>17</v>
      </c>
      <c r="E21" s="2" t="s">
        <v>33</v>
      </c>
      <c r="F21" s="2" t="s">
        <v>178</v>
      </c>
      <c r="G21" s="4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>
        <v>0.192245359613163</v>
      </c>
      <c r="AA21" s="6">
        <v>0.19507043750463701</v>
      </c>
      <c r="AB21" s="6">
        <v>0.19784057373233699</v>
      </c>
      <c r="AC21" s="6">
        <v>0.20055425513636499</v>
      </c>
      <c r="AD21" s="6">
        <v>0.205841736823931</v>
      </c>
      <c r="AE21" s="6">
        <v>0.211129347470219</v>
      </c>
      <c r="AF21" s="6">
        <v>0.216415133262776</v>
      </c>
      <c r="AG21" s="6">
        <v>0.22169714039205099</v>
      </c>
      <c r="AH21" s="6">
        <v>0.22697341504531801</v>
      </c>
      <c r="AI21" s="6">
        <v>0.232640836244074</v>
      </c>
      <c r="AJ21" s="6">
        <v>0.23828148341031199</v>
      </c>
      <c r="AK21" s="6">
        <v>0.24389386623253201</v>
      </c>
      <c r="AL21" s="6">
        <v>0.24947649439702299</v>
      </c>
      <c r="AM21" s="6">
        <v>0.255027877591949</v>
      </c>
      <c r="AN21" s="4"/>
      <c r="AO21" s="4"/>
    </row>
    <row r="22" spans="1:41" ht="18.75" customHeight="1" x14ac:dyDescent="0.25">
      <c r="A22" s="13" t="s">
        <v>347</v>
      </c>
      <c r="B22" s="2" t="s">
        <v>4</v>
      </c>
      <c r="C22" s="2" t="s">
        <v>2</v>
      </c>
      <c r="D22" s="2" t="s">
        <v>17</v>
      </c>
      <c r="E22" s="2" t="s">
        <v>34</v>
      </c>
      <c r="F22" s="2" t="s">
        <v>179</v>
      </c>
      <c r="G22" s="4"/>
      <c r="H22" s="6">
        <v>-1101.5991674013601</v>
      </c>
      <c r="I22" s="6">
        <v>-1595.25874315639</v>
      </c>
      <c r="J22" s="6">
        <v>-1444.5349658745099</v>
      </c>
      <c r="K22" s="6">
        <v>-1292.35437318649</v>
      </c>
      <c r="L22" s="6">
        <v>-1138.7147495633701</v>
      </c>
      <c r="M22" s="6">
        <v>-983.61387947612695</v>
      </c>
      <c r="N22" s="6">
        <v>-827.04954739578602</v>
      </c>
      <c r="O22" s="6">
        <v>-726.67704052785302</v>
      </c>
      <c r="P22" s="6">
        <v>-623.72133306208696</v>
      </c>
      <c r="Q22" s="6">
        <v>-518.18881259778402</v>
      </c>
      <c r="R22" s="6">
        <v>-410.08586673425702</v>
      </c>
      <c r="S22" s="6">
        <v>-299.418883070817</v>
      </c>
      <c r="T22" s="6">
        <v>-241.83872320377401</v>
      </c>
      <c r="U22" s="6">
        <v>-183.73965279818799</v>
      </c>
      <c r="V22" s="6">
        <v>-125.144658279523</v>
      </c>
      <c r="W22" s="6">
        <v>-66.076726073256296</v>
      </c>
      <c r="X22" s="6">
        <v>-6.5588426048625399</v>
      </c>
      <c r="Y22" s="6"/>
      <c r="Z22" s="6"/>
      <c r="AA22" s="6"/>
      <c r="AB22" s="6"/>
      <c r="AC22" s="6"/>
      <c r="AD22" s="6"/>
      <c r="AE22" s="6"/>
      <c r="AF22" s="6">
        <v>-3.69163248652483</v>
      </c>
      <c r="AG22" s="6">
        <v>-39.164840961599097</v>
      </c>
      <c r="AH22" s="6">
        <v>-77.683942839580098</v>
      </c>
      <c r="AI22" s="6">
        <v>-110.813154102121</v>
      </c>
      <c r="AJ22" s="6">
        <v>-147.335189273385</v>
      </c>
      <c r="AK22" s="6">
        <v>-187.305752567046</v>
      </c>
      <c r="AL22" s="6">
        <v>-230.78054819677399</v>
      </c>
      <c r="AM22" s="6">
        <v>-277.81528037624099</v>
      </c>
      <c r="AN22" s="4"/>
      <c r="AO22" s="4"/>
    </row>
    <row r="23" spans="1:41" ht="18.75" customHeight="1" x14ac:dyDescent="0.25">
      <c r="A23" s="13" t="s">
        <v>347</v>
      </c>
      <c r="B23" s="2" t="s">
        <v>4</v>
      </c>
      <c r="C23" s="2" t="s">
        <v>2</v>
      </c>
      <c r="D23" s="2" t="s">
        <v>17</v>
      </c>
      <c r="E23" s="2" t="s">
        <v>34</v>
      </c>
      <c r="F23" s="2" t="s">
        <v>180</v>
      </c>
      <c r="G23" s="4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>
        <v>18.088932832643401</v>
      </c>
      <c r="Z23" s="6">
        <v>42.735239699795301</v>
      </c>
      <c r="AA23" s="6">
        <v>65.699691548031495</v>
      </c>
      <c r="AB23" s="6">
        <v>86.941612580009505</v>
      </c>
      <c r="AC23" s="6">
        <v>106.420326998373</v>
      </c>
      <c r="AD23" s="6">
        <v>72.988194857363098</v>
      </c>
      <c r="AE23" s="6">
        <v>36.005056866742898</v>
      </c>
      <c r="AF23" s="6"/>
      <c r="AG23" s="6"/>
      <c r="AH23" s="6"/>
      <c r="AI23" s="6"/>
      <c r="AJ23" s="6"/>
      <c r="AK23" s="6"/>
      <c r="AL23" s="6"/>
      <c r="AM23" s="6"/>
      <c r="AN23" s="4"/>
      <c r="AO23" s="4"/>
    </row>
    <row r="24" spans="1:41" ht="18.75" customHeight="1" x14ac:dyDescent="0.25">
      <c r="A24" s="13" t="s">
        <v>347</v>
      </c>
      <c r="B24" s="2" t="s">
        <v>4</v>
      </c>
      <c r="C24" s="2" t="s">
        <v>2</v>
      </c>
      <c r="D24" s="2" t="s">
        <v>17</v>
      </c>
      <c r="E24" s="2" t="s">
        <v>35</v>
      </c>
      <c r="F24" s="2" t="s">
        <v>181</v>
      </c>
      <c r="G24" s="4"/>
      <c r="H24" s="6">
        <v>559.64372244749597</v>
      </c>
      <c r="I24" s="6">
        <v>519.25530251365501</v>
      </c>
      <c r="J24" s="6">
        <v>463.55699898655001</v>
      </c>
      <c r="K24" s="6">
        <v>435.27292983353101</v>
      </c>
      <c r="L24" s="6">
        <v>291.12857215372998</v>
      </c>
      <c r="M24" s="6">
        <v>254.62680047907099</v>
      </c>
      <c r="N24" s="6">
        <v>217.71820838134099</v>
      </c>
      <c r="O24" s="6">
        <v>192.22996236666901</v>
      </c>
      <c r="P24" s="6">
        <v>74.491256788995202</v>
      </c>
      <c r="Q24" s="6">
        <v>28.041148875640101</v>
      </c>
      <c r="R24" s="6">
        <v>17.416684770661199</v>
      </c>
      <c r="S24" s="6">
        <v>110.546945328958</v>
      </c>
      <c r="T24" s="6">
        <v>110.072476979215</v>
      </c>
      <c r="U24" s="6">
        <v>56.2883419727195</v>
      </c>
      <c r="V24" s="6">
        <v>2.3459960830474298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4"/>
      <c r="AO24" s="4"/>
    </row>
    <row r="25" spans="1:41" ht="18.75" customHeight="1" x14ac:dyDescent="0.25">
      <c r="A25" s="13" t="s">
        <v>347</v>
      </c>
      <c r="B25" s="2" t="s">
        <v>4</v>
      </c>
      <c r="C25" s="2" t="s">
        <v>2</v>
      </c>
      <c r="D25" s="2" t="s">
        <v>17</v>
      </c>
      <c r="E25" s="2" t="s">
        <v>36</v>
      </c>
      <c r="F25" s="2" t="s">
        <v>182</v>
      </c>
      <c r="G25" s="4"/>
      <c r="H25" s="6">
        <v>277.97352051575899</v>
      </c>
      <c r="I25" s="6">
        <v>277.963234876466</v>
      </c>
      <c r="J25" s="6">
        <v>290.94215614389998</v>
      </c>
      <c r="K25" s="6">
        <v>304.171495716788</v>
      </c>
      <c r="L25" s="6">
        <v>317.648189180933</v>
      </c>
      <c r="M25" s="6">
        <v>331.36917212213802</v>
      </c>
      <c r="N25" s="6">
        <v>345.33138012620498</v>
      </c>
      <c r="O25" s="6">
        <v>359.98008799007903</v>
      </c>
      <c r="P25" s="6">
        <v>374.763661058428</v>
      </c>
      <c r="Q25" s="6">
        <v>389.67500438760402</v>
      </c>
      <c r="R25" s="6">
        <v>404.70702303395802</v>
      </c>
      <c r="S25" s="6">
        <v>419.852622053841</v>
      </c>
      <c r="T25" s="6">
        <v>421.20344376742798</v>
      </c>
      <c r="U25" s="6">
        <v>422.478513423273</v>
      </c>
      <c r="V25" s="6">
        <v>423.677479900729</v>
      </c>
      <c r="W25" s="6">
        <v>424.79999207915398</v>
      </c>
      <c r="X25" s="6">
        <v>425.84569883789999</v>
      </c>
      <c r="Y25" s="6">
        <v>427.92297643798003</v>
      </c>
      <c r="Z25" s="6">
        <v>429.589519274113</v>
      </c>
      <c r="AA25" s="6">
        <v>431.471566818496</v>
      </c>
      <c r="AB25" s="6">
        <v>433.25627255411501</v>
      </c>
      <c r="AC25" s="6">
        <v>434.94212038543901</v>
      </c>
      <c r="AD25" s="6">
        <v>438.90376489390098</v>
      </c>
      <c r="AE25" s="6">
        <v>442.76674560202201</v>
      </c>
      <c r="AF25" s="6">
        <v>446.52844066536801</v>
      </c>
      <c r="AG25" s="6">
        <v>450.18622823950398</v>
      </c>
      <c r="AH25" s="6">
        <v>453.737486479994</v>
      </c>
      <c r="AI25" s="6">
        <v>465.23936700253603</v>
      </c>
      <c r="AJ25" s="6">
        <v>476.63843549723998</v>
      </c>
      <c r="AK25" s="6">
        <v>487.927615933872</v>
      </c>
      <c r="AL25" s="6">
        <v>499.09983228219699</v>
      </c>
      <c r="AM25" s="6">
        <v>510.14800851198402</v>
      </c>
      <c r="AN25" s="4"/>
      <c r="AO25" s="4"/>
    </row>
    <row r="26" spans="1:41" ht="18.75" customHeight="1" x14ac:dyDescent="0.25">
      <c r="A26" s="13" t="s">
        <v>347</v>
      </c>
      <c r="B26" s="2" t="s">
        <v>4</v>
      </c>
      <c r="C26" s="2" t="s">
        <v>2</v>
      </c>
      <c r="D26" s="2" t="s">
        <v>17</v>
      </c>
      <c r="E26" s="2" t="s">
        <v>37</v>
      </c>
      <c r="F26" s="2" t="s">
        <v>183</v>
      </c>
      <c r="G26" s="4"/>
      <c r="H26" s="6">
        <v>-231.723711273882</v>
      </c>
      <c r="I26" s="6">
        <v>-188.88183333084601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4"/>
      <c r="AO26" s="4"/>
    </row>
    <row r="27" spans="1:41" ht="18.75" customHeight="1" x14ac:dyDescent="0.25">
      <c r="A27" s="13" t="s">
        <v>347</v>
      </c>
      <c r="B27" s="2" t="s">
        <v>4</v>
      </c>
      <c r="C27" s="2" t="s">
        <v>2</v>
      </c>
      <c r="D27" s="2" t="s">
        <v>17</v>
      </c>
      <c r="E27" s="2" t="s">
        <v>37</v>
      </c>
      <c r="F27" s="2" t="s">
        <v>184</v>
      </c>
      <c r="G27" s="4"/>
      <c r="H27" s="6"/>
      <c r="I27" s="6"/>
      <c r="J27" s="6"/>
      <c r="K27" s="6">
        <v>4.3048967693326201</v>
      </c>
      <c r="L27" s="6">
        <v>639.89921397555497</v>
      </c>
      <c r="M27" s="6">
        <v>966.404122893102</v>
      </c>
      <c r="N27" s="6">
        <v>1023.93186006884</v>
      </c>
      <c r="O27" s="6">
        <v>1087.8527040650099</v>
      </c>
      <c r="P27" s="6">
        <v>1575.7444805750099</v>
      </c>
      <c r="Q27" s="6">
        <v>1772.81165940186</v>
      </c>
      <c r="R27" s="6">
        <v>1849.4765000431</v>
      </c>
      <c r="S27" s="6">
        <v>1927.2476564501001</v>
      </c>
      <c r="T27" s="6">
        <v>1979.4622457810799</v>
      </c>
      <c r="U27" s="6">
        <v>2032.40113197045</v>
      </c>
      <c r="V27" s="6">
        <v>2106.1301896834002</v>
      </c>
      <c r="W27" s="6">
        <v>2178.1238672748</v>
      </c>
      <c r="X27" s="6">
        <v>2228.86913907916</v>
      </c>
      <c r="Y27" s="6">
        <v>2290.6121487984401</v>
      </c>
      <c r="Z27" s="6">
        <v>2353.0183489503102</v>
      </c>
      <c r="AA27" s="6">
        <v>2416.08990005336</v>
      </c>
      <c r="AB27" s="6">
        <v>2479.8289626261999</v>
      </c>
      <c r="AC27" s="6">
        <v>2544.2376971874301</v>
      </c>
      <c r="AD27" s="6">
        <v>2633.44758647873</v>
      </c>
      <c r="AE27" s="6">
        <v>2723.6920802897898</v>
      </c>
      <c r="AF27" s="6">
        <v>2814.9756572369201</v>
      </c>
      <c r="AG27" s="6">
        <v>2907.3027959364099</v>
      </c>
      <c r="AH27" s="6">
        <v>3000.6779750045998</v>
      </c>
      <c r="AI27" s="6">
        <v>3121.7941394282798</v>
      </c>
      <c r="AJ27" s="6">
        <v>3244.9745038489</v>
      </c>
      <c r="AK27" s="6">
        <v>3370.2340010214202</v>
      </c>
      <c r="AL27" s="6">
        <v>3497.5875637007798</v>
      </c>
      <c r="AM27" s="6">
        <v>3627.0501246419499</v>
      </c>
      <c r="AN27" s="4"/>
      <c r="AO27" s="4"/>
    </row>
    <row r="28" spans="1:41" ht="18.75" customHeight="1" x14ac:dyDescent="0.25">
      <c r="A28" s="13" t="s">
        <v>347</v>
      </c>
      <c r="B28" s="2" t="s">
        <v>4</v>
      </c>
      <c r="C28" s="2" t="s">
        <v>2</v>
      </c>
      <c r="D28" s="2" t="s">
        <v>17</v>
      </c>
      <c r="E28" s="2" t="s">
        <v>38</v>
      </c>
      <c r="F28" s="2" t="s">
        <v>185</v>
      </c>
      <c r="G28" s="4"/>
      <c r="H28" s="6">
        <v>1110.82111177866</v>
      </c>
      <c r="I28" s="6">
        <v>713.37096648231704</v>
      </c>
      <c r="J28" s="6">
        <v>855.34204179909398</v>
      </c>
      <c r="K28" s="6">
        <v>996.11458186258506</v>
      </c>
      <c r="L28" s="6">
        <v>1135.69082896788</v>
      </c>
      <c r="M28" s="6">
        <v>1274.0730254100599</v>
      </c>
      <c r="N28" s="6">
        <v>1411.2634134842201</v>
      </c>
      <c r="O28" s="6">
        <v>1497.74251220168</v>
      </c>
      <c r="P28" s="6">
        <v>1584.60736484941</v>
      </c>
      <c r="Q28" s="6">
        <v>1669.99384417946</v>
      </c>
      <c r="R28" s="6">
        <v>1757.1340786634701</v>
      </c>
      <c r="S28" s="6">
        <v>1844.4579812752099</v>
      </c>
      <c r="T28" s="6">
        <v>1880.60685262469</v>
      </c>
      <c r="U28" s="6">
        <v>1915.6082392128701</v>
      </c>
      <c r="V28" s="6">
        <v>1949.40901228293</v>
      </c>
      <c r="W28" s="6">
        <v>1981.95604307801</v>
      </c>
      <c r="X28" s="6">
        <v>2013.19620284127</v>
      </c>
      <c r="Y28" s="6">
        <v>2024.43736121334</v>
      </c>
      <c r="Z28" s="6">
        <v>2034.01424858737</v>
      </c>
      <c r="AA28" s="6">
        <v>2041.43073484612</v>
      </c>
      <c r="AB28" s="6">
        <v>2046.86374901004</v>
      </c>
      <c r="AC28" s="6">
        <v>2050.26741084899</v>
      </c>
      <c r="AD28" s="6">
        <v>2056.61330554595</v>
      </c>
      <c r="AE28" s="6">
        <v>2061.0187899034599</v>
      </c>
      <c r="AF28" s="6">
        <v>2063.4337794457801</v>
      </c>
      <c r="AG28" s="6">
        <v>2063.8081896971698</v>
      </c>
      <c r="AH28" s="6">
        <v>2062.0919361819001</v>
      </c>
      <c r="AI28" s="6">
        <v>2080.12625761959</v>
      </c>
      <c r="AJ28" s="6">
        <v>2096.2605895044699</v>
      </c>
      <c r="AK28" s="6">
        <v>2110.44138094043</v>
      </c>
      <c r="AL28" s="6">
        <v>2122.6150810313402</v>
      </c>
      <c r="AM28" s="6">
        <v>2132.7281388810702</v>
      </c>
      <c r="AN28" s="4"/>
      <c r="AO28" s="4"/>
    </row>
    <row r="29" spans="1:41" ht="18.75" customHeight="1" x14ac:dyDescent="0.25">
      <c r="A29" s="13" t="s">
        <v>347</v>
      </c>
      <c r="B29" s="2" t="s">
        <v>4</v>
      </c>
      <c r="C29" s="2" t="s">
        <v>2</v>
      </c>
      <c r="D29" s="2" t="s">
        <v>17</v>
      </c>
      <c r="E29" s="2" t="s">
        <v>39</v>
      </c>
      <c r="F29" s="2" t="s">
        <v>186</v>
      </c>
      <c r="G29" s="4"/>
      <c r="H29" s="6">
        <v>-667.27876978669099</v>
      </c>
      <c r="I29" s="6">
        <v>-796.50415551942899</v>
      </c>
      <c r="J29" s="6">
        <v>-791.09322883049094</v>
      </c>
      <c r="K29" s="6">
        <v>-785.67970957993896</v>
      </c>
      <c r="L29" s="6">
        <v>-780.26375882080299</v>
      </c>
      <c r="M29" s="6">
        <v>-774.845537606113</v>
      </c>
      <c r="N29" s="6">
        <v>-769.42520698889905</v>
      </c>
      <c r="O29" s="6">
        <v>-792.23327218040504</v>
      </c>
      <c r="P29" s="6">
        <v>-815.00689290839796</v>
      </c>
      <c r="Q29" s="6">
        <v>-837.74546981100696</v>
      </c>
      <c r="R29" s="6">
        <v>-860.44840352636299</v>
      </c>
      <c r="S29" s="6">
        <v>-883.11509469259704</v>
      </c>
      <c r="T29" s="6">
        <v>-903.16248221941896</v>
      </c>
      <c r="U29" s="6">
        <v>-923.17764812168298</v>
      </c>
      <c r="V29" s="6">
        <v>-943.16015300136905</v>
      </c>
      <c r="W29" s="6">
        <v>-963.10955746045295</v>
      </c>
      <c r="X29" s="6">
        <v>-983.02542210091201</v>
      </c>
      <c r="Y29" s="6">
        <v>-1004.25260424123</v>
      </c>
      <c r="Z29" s="6">
        <v>-1025.4419342404799</v>
      </c>
      <c r="AA29" s="6">
        <v>-1046.5929280302501</v>
      </c>
      <c r="AB29" s="6">
        <v>-1067.70510154213</v>
      </c>
      <c r="AC29" s="6">
        <v>-1088.7779707077</v>
      </c>
      <c r="AD29" s="6">
        <v>-1102.8947756458799</v>
      </c>
      <c r="AE29" s="6">
        <v>-1116.9781145826701</v>
      </c>
      <c r="AF29" s="6">
        <v>-1131.0276301077899</v>
      </c>
      <c r="AG29" s="6">
        <v>-1145.04296481095</v>
      </c>
      <c r="AH29" s="6">
        <v>-1159.0237612818601</v>
      </c>
      <c r="AI29" s="6">
        <v>-1170.73570540369</v>
      </c>
      <c r="AJ29" s="6">
        <v>-1182.4125349938199</v>
      </c>
      <c r="AK29" s="6">
        <v>-1194.05388736537</v>
      </c>
      <c r="AL29" s="6">
        <v>-1205.6593998314099</v>
      </c>
      <c r="AM29" s="6">
        <v>-1217.22870970504</v>
      </c>
      <c r="AN29" s="4"/>
      <c r="AO29" s="4"/>
    </row>
    <row r="30" spans="1:41" ht="18.75" customHeight="1" x14ac:dyDescent="0.25">
      <c r="A30" s="13" t="s">
        <v>347</v>
      </c>
      <c r="B30" s="2" t="s">
        <v>4</v>
      </c>
      <c r="C30" s="2" t="s">
        <v>2</v>
      </c>
      <c r="D30" s="2" t="s">
        <v>17</v>
      </c>
      <c r="E30" s="2" t="s">
        <v>40</v>
      </c>
      <c r="F30" s="2" t="s">
        <v>187</v>
      </c>
      <c r="G30" s="4"/>
      <c r="H30" s="6">
        <v>-3623.1147793095301</v>
      </c>
      <c r="I30" s="6">
        <v>-2987.9536854912499</v>
      </c>
      <c r="J30" s="6">
        <v>-2880.8317565669499</v>
      </c>
      <c r="K30" s="6">
        <v>-2754.2914926540102</v>
      </c>
      <c r="L30" s="6">
        <v>-2608.3328937524202</v>
      </c>
      <c r="M30" s="6">
        <v>-2338.9975814867298</v>
      </c>
      <c r="N30" s="6">
        <v>-2042.61742927449</v>
      </c>
      <c r="O30" s="6">
        <v>-1776.0983755470199</v>
      </c>
      <c r="P30" s="6">
        <v>-1496.8464301445799</v>
      </c>
      <c r="Q30" s="6">
        <v>-1204.8615930671799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4"/>
      <c r="AO30" s="4"/>
    </row>
    <row r="31" spans="1:41" ht="18.75" customHeight="1" x14ac:dyDescent="0.25">
      <c r="A31" s="13" t="s">
        <v>347</v>
      </c>
      <c r="B31" s="2" t="s">
        <v>4</v>
      </c>
      <c r="C31" s="2" t="s">
        <v>2</v>
      </c>
      <c r="D31" s="2" t="s">
        <v>17</v>
      </c>
      <c r="E31" s="2" t="s">
        <v>40</v>
      </c>
      <c r="F31" s="2" t="s">
        <v>188</v>
      </c>
      <c r="G31" s="4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>
        <v>849.00070551709598</v>
      </c>
      <c r="V31" s="6">
        <v>2906.7213072394502</v>
      </c>
      <c r="W31" s="6">
        <v>2967.9248031342599</v>
      </c>
      <c r="X31" s="6">
        <v>3029.1282990290601</v>
      </c>
      <c r="Y31" s="6">
        <v>3077.8456177907301</v>
      </c>
      <c r="Z31" s="6">
        <v>3126.5629365524001</v>
      </c>
      <c r="AA31" s="6">
        <v>3175.28025531408</v>
      </c>
      <c r="AB31" s="6">
        <v>3223.99757407575</v>
      </c>
      <c r="AC31" s="6">
        <v>3272.7148928374199</v>
      </c>
      <c r="AD31" s="6">
        <v>3330.8494524298198</v>
      </c>
      <c r="AE31" s="6">
        <v>3388.9840120222202</v>
      </c>
      <c r="AF31" s="6">
        <v>3447.1185716146201</v>
      </c>
      <c r="AG31" s="6">
        <v>3505.25313120702</v>
      </c>
      <c r="AH31" s="6">
        <v>3563.3876907994199</v>
      </c>
      <c r="AI31" s="6">
        <v>3619.6634121643201</v>
      </c>
      <c r="AJ31" s="6">
        <v>3675.9391335292198</v>
      </c>
      <c r="AK31" s="6">
        <v>3732.21485489412</v>
      </c>
      <c r="AL31" s="6">
        <v>3788.4905762590301</v>
      </c>
      <c r="AM31" s="6">
        <v>3844.7662976239299</v>
      </c>
      <c r="AN31" s="4"/>
      <c r="AO31" s="4"/>
    </row>
    <row r="32" spans="1:41" ht="18.75" customHeight="1" x14ac:dyDescent="0.25">
      <c r="A32" s="13" t="s">
        <v>347</v>
      </c>
      <c r="B32" s="2" t="s">
        <v>4</v>
      </c>
      <c r="C32" s="2" t="s">
        <v>2</v>
      </c>
      <c r="D32" s="2" t="s">
        <v>17</v>
      </c>
      <c r="E32" s="2" t="s">
        <v>41</v>
      </c>
      <c r="F32" s="2" t="s">
        <v>189</v>
      </c>
      <c r="G32" s="4"/>
      <c r="H32" s="6">
        <v>134.51655151454699</v>
      </c>
      <c r="I32" s="6">
        <v>41.715963716203603</v>
      </c>
      <c r="J32" s="6">
        <v>92.847368860281406</v>
      </c>
      <c r="K32" s="6">
        <v>146.31621080777501</v>
      </c>
      <c r="L32" s="6">
        <v>202.16240664610501</v>
      </c>
      <c r="M32" s="6">
        <v>260.425873462693</v>
      </c>
      <c r="N32" s="6">
        <v>321.14652834496098</v>
      </c>
      <c r="O32" s="6">
        <v>384.98292223141499</v>
      </c>
      <c r="P32" s="6">
        <v>452.06963309869002</v>
      </c>
      <c r="Q32" s="6">
        <v>522.468067079761</v>
      </c>
      <c r="R32" s="6">
        <v>596.23963030760399</v>
      </c>
      <c r="S32" s="6">
        <v>673.44572891519397</v>
      </c>
      <c r="T32" s="6">
        <v>755.924315790881</v>
      </c>
      <c r="U32" s="6">
        <v>841.94239687003699</v>
      </c>
      <c r="V32" s="6">
        <v>931.55566720315301</v>
      </c>
      <c r="W32" s="6">
        <v>1024.8198218407099</v>
      </c>
      <c r="X32" s="6">
        <v>1121.7905558332</v>
      </c>
      <c r="Y32" s="6">
        <v>1220.7939805968001</v>
      </c>
      <c r="Z32" s="6">
        <v>1323.0194399572399</v>
      </c>
      <c r="AA32" s="6">
        <v>1428.5093377302401</v>
      </c>
      <c r="AB32" s="6">
        <v>1537.3060777315</v>
      </c>
      <c r="AC32" s="6">
        <v>1649.4520637767</v>
      </c>
      <c r="AD32" s="6">
        <v>1771.0431600085799</v>
      </c>
      <c r="AE32" s="6">
        <v>1896.8155052531999</v>
      </c>
      <c r="AF32" s="6">
        <v>2026.8250676428399</v>
      </c>
      <c r="AG32" s="6">
        <v>2161.1278153097701</v>
      </c>
      <c r="AH32" s="6">
        <v>2299.7797163862401</v>
      </c>
      <c r="AI32" s="6">
        <v>2428.7999837877501</v>
      </c>
      <c r="AJ32" s="6">
        <v>2561.4230597459</v>
      </c>
      <c r="AK32" s="6">
        <v>2697.6921832660601</v>
      </c>
      <c r="AL32" s="6">
        <v>2837.65059335358</v>
      </c>
      <c r="AM32" s="6">
        <v>2981.34152901383</v>
      </c>
      <c r="AN32" s="4"/>
      <c r="AO32" s="4"/>
    </row>
    <row r="33" spans="1:41" ht="18.75" customHeight="1" x14ac:dyDescent="0.25">
      <c r="A33" s="13" t="s">
        <v>347</v>
      </c>
      <c r="B33" s="2" t="s">
        <v>4</v>
      </c>
      <c r="C33" s="2" t="s">
        <v>2</v>
      </c>
      <c r="D33" s="2" t="s">
        <v>17</v>
      </c>
      <c r="E33" s="2" t="s">
        <v>42</v>
      </c>
      <c r="F33" s="2" t="s">
        <v>190</v>
      </c>
      <c r="G33" s="4"/>
      <c r="H33" s="6"/>
      <c r="I33" s="6"/>
      <c r="J33" s="6">
        <v>125.240202247119</v>
      </c>
      <c r="K33" s="6">
        <v>142.805838312757</v>
      </c>
      <c r="L33" s="6">
        <v>679.79037728776996</v>
      </c>
      <c r="M33" s="6">
        <v>708.20656763027898</v>
      </c>
      <c r="N33" s="6">
        <v>737.25822439994704</v>
      </c>
      <c r="O33" s="6">
        <v>801.57254431027798</v>
      </c>
      <c r="P33" s="6">
        <v>1322.7884754849899</v>
      </c>
      <c r="Q33" s="6">
        <v>1501.881908412</v>
      </c>
      <c r="R33" s="6">
        <v>1571.8223634021101</v>
      </c>
      <c r="S33" s="6">
        <v>1643.4477645991699</v>
      </c>
      <c r="T33" s="6">
        <v>1680.40209684406</v>
      </c>
      <c r="U33" s="6">
        <v>1717.35681017155</v>
      </c>
      <c r="V33" s="6">
        <v>1754.31188125831</v>
      </c>
      <c r="W33" s="6">
        <v>1791.2672867809799</v>
      </c>
      <c r="X33" s="6">
        <v>1828.2230034162301</v>
      </c>
      <c r="Y33" s="6">
        <v>1857.64342893139</v>
      </c>
      <c r="Z33" s="6">
        <v>1887.0638884924999</v>
      </c>
      <c r="AA33" s="6">
        <v>1916.4843582288199</v>
      </c>
      <c r="AB33" s="6">
        <v>1945.9048142696099</v>
      </c>
      <c r="AC33" s="6">
        <v>1975.3252327441301</v>
      </c>
      <c r="AD33" s="6">
        <v>2010.4463350052299</v>
      </c>
      <c r="AE33" s="6">
        <v>2045.56815698947</v>
      </c>
      <c r="AF33" s="6">
        <v>2080.6906771727799</v>
      </c>
      <c r="AG33" s="6">
        <v>2115.8138740310901</v>
      </c>
      <c r="AH33" s="6">
        <v>2150.9377260402998</v>
      </c>
      <c r="AI33" s="6">
        <v>2184.9552224255499</v>
      </c>
      <c r="AJ33" s="6">
        <v>2218.9739027159399</v>
      </c>
      <c r="AK33" s="6">
        <v>2252.99375237095</v>
      </c>
      <c r="AL33" s="6">
        <v>2287.0147568500402</v>
      </c>
      <c r="AM33" s="6">
        <v>2321.0369016126901</v>
      </c>
      <c r="AN33" s="4"/>
      <c r="AO33" s="4"/>
    </row>
    <row r="34" spans="1:41" ht="18.75" customHeight="1" x14ac:dyDescent="0.25">
      <c r="A34" s="13" t="s">
        <v>347</v>
      </c>
      <c r="B34" s="2" t="s">
        <v>4</v>
      </c>
      <c r="C34" s="2" t="s">
        <v>2</v>
      </c>
      <c r="D34" s="2" t="s">
        <v>17</v>
      </c>
      <c r="E34" s="2" t="s">
        <v>43</v>
      </c>
      <c r="F34" s="2" t="s">
        <v>191</v>
      </c>
      <c r="G34" s="4"/>
      <c r="H34" s="6">
        <v>-140.970044861551</v>
      </c>
      <c r="I34" s="6">
        <v>-162.803368985595</v>
      </c>
      <c r="J34" s="6">
        <v>-158.660671031813</v>
      </c>
      <c r="K34" s="6">
        <v>-153.95597617886801</v>
      </c>
      <c r="L34" s="6">
        <v>-148.70151190739901</v>
      </c>
      <c r="M34" s="6">
        <v>-142.79003416492299</v>
      </c>
      <c r="N34" s="6">
        <v>-136.10337218327899</v>
      </c>
      <c r="O34" s="6">
        <v>-128.363006832076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4"/>
      <c r="AO34" s="4"/>
    </row>
    <row r="35" spans="1:41" ht="18.75" customHeight="1" x14ac:dyDescent="0.25">
      <c r="A35" s="13" t="s">
        <v>347</v>
      </c>
      <c r="B35" s="2" t="s">
        <v>4</v>
      </c>
      <c r="C35" s="2" t="s">
        <v>2</v>
      </c>
      <c r="D35" s="2" t="s">
        <v>17</v>
      </c>
      <c r="E35" s="2" t="s">
        <v>43</v>
      </c>
      <c r="F35" s="2" t="s">
        <v>192</v>
      </c>
      <c r="G35" s="4"/>
      <c r="H35" s="6"/>
      <c r="I35" s="6"/>
      <c r="J35" s="6"/>
      <c r="K35" s="6"/>
      <c r="L35" s="6"/>
      <c r="M35" s="6"/>
      <c r="N35" s="6"/>
      <c r="O35" s="6"/>
      <c r="P35" s="6">
        <v>289.95431122158402</v>
      </c>
      <c r="Q35" s="6">
        <v>441.53183492247399</v>
      </c>
      <c r="R35" s="6">
        <v>465.79420437413802</v>
      </c>
      <c r="S35" s="6">
        <v>488.725438903704</v>
      </c>
      <c r="T35" s="6">
        <v>503.28991727759899</v>
      </c>
      <c r="U35" s="6">
        <v>518.92407266861301</v>
      </c>
      <c r="V35" s="6">
        <v>538.17101713816703</v>
      </c>
      <c r="W35" s="6">
        <v>553.19804740923405</v>
      </c>
      <c r="X35" s="6">
        <v>567.93612278460398</v>
      </c>
      <c r="Y35" s="6">
        <v>588.34889590715602</v>
      </c>
      <c r="Z35" s="6">
        <v>609.15871191415204</v>
      </c>
      <c r="AA35" s="6">
        <v>630.36788545348202</v>
      </c>
      <c r="AB35" s="6">
        <v>651.978731173038</v>
      </c>
      <c r="AC35" s="6">
        <v>673.99356372071202</v>
      </c>
      <c r="AD35" s="6">
        <v>700.63153844956696</v>
      </c>
      <c r="AE35" s="6">
        <v>727.72550846643696</v>
      </c>
      <c r="AF35" s="6">
        <v>755.27603638233199</v>
      </c>
      <c r="AG35" s="6">
        <v>783.28368480826202</v>
      </c>
      <c r="AH35" s="6">
        <v>811.74901635523804</v>
      </c>
      <c r="AI35" s="6">
        <v>844.03548692514596</v>
      </c>
      <c r="AJ35" s="6">
        <v>876.84054837893802</v>
      </c>
      <c r="AK35" s="6">
        <v>910.16366752839201</v>
      </c>
      <c r="AL35" s="6">
        <v>944.00431118528502</v>
      </c>
      <c r="AM35" s="6">
        <v>978.36194616139198</v>
      </c>
      <c r="AN35" s="4"/>
      <c r="AO35" s="4"/>
    </row>
    <row r="36" spans="1:41" ht="18.75" customHeight="1" x14ac:dyDescent="0.25">
      <c r="A36" s="13" t="s">
        <v>347</v>
      </c>
      <c r="B36" s="2" t="s">
        <v>4</v>
      </c>
      <c r="C36" s="2" t="s">
        <v>2</v>
      </c>
      <c r="D36" s="2" t="s">
        <v>17</v>
      </c>
      <c r="E36" s="2" t="s">
        <v>44</v>
      </c>
      <c r="F36" s="2" t="s">
        <v>193</v>
      </c>
      <c r="G36" s="4"/>
      <c r="H36" s="6">
        <v>3422.9211098902801</v>
      </c>
      <c r="I36" s="6">
        <v>4085.28226560649</v>
      </c>
      <c r="J36" s="6">
        <v>4396.4220691338596</v>
      </c>
      <c r="K36" s="6">
        <v>4718.7332639837996</v>
      </c>
      <c r="L36" s="6">
        <v>5052.2158501562999</v>
      </c>
      <c r="M36" s="6">
        <v>5413.2164785981004</v>
      </c>
      <c r="N36" s="6">
        <v>5786.5877072808598</v>
      </c>
      <c r="O36" s="6">
        <v>6030.3895840170599</v>
      </c>
      <c r="P36" s="6">
        <v>6347.0901555667297</v>
      </c>
      <c r="Q36" s="6">
        <v>7365.5128891172099</v>
      </c>
      <c r="R36" s="6">
        <v>7529.4881140649904</v>
      </c>
      <c r="S36" s="6">
        <v>7694.1772664233704</v>
      </c>
      <c r="T36" s="6">
        <v>7877.0446563826199</v>
      </c>
      <c r="U36" s="6">
        <v>8060.3488761489198</v>
      </c>
      <c r="V36" s="6">
        <v>8342.3021239738991</v>
      </c>
      <c r="W36" s="6">
        <v>8565.6398550877802</v>
      </c>
      <c r="X36" s="6">
        <v>8742.2774515503206</v>
      </c>
      <c r="Y36" s="6">
        <v>8882.8790620686505</v>
      </c>
      <c r="Z36" s="6">
        <v>9023.4806725869894</v>
      </c>
      <c r="AA36" s="6">
        <v>9164.0822831053301</v>
      </c>
      <c r="AB36" s="6">
        <v>9304.6838936236709</v>
      </c>
      <c r="AC36" s="6">
        <v>9445.2855041420098</v>
      </c>
      <c r="AD36" s="6">
        <v>9613.0659344537198</v>
      </c>
      <c r="AE36" s="6">
        <v>9780.8463647654407</v>
      </c>
      <c r="AF36" s="6">
        <v>9948.6267950771598</v>
      </c>
      <c r="AG36" s="6">
        <v>10116.407225388901</v>
      </c>
      <c r="AH36" s="6">
        <v>10284.1876557006</v>
      </c>
      <c r="AI36" s="6">
        <v>10446.6033480685</v>
      </c>
      <c r="AJ36" s="6">
        <v>10609.0190404364</v>
      </c>
      <c r="AK36" s="6">
        <v>10771.4347328044</v>
      </c>
      <c r="AL36" s="6">
        <v>10933.850425172301</v>
      </c>
      <c r="AM36" s="6">
        <v>11096.266117540201</v>
      </c>
      <c r="AN36" s="4"/>
      <c r="AO36" s="4"/>
    </row>
    <row r="37" spans="1:41" ht="18.75" customHeight="1" x14ac:dyDescent="0.25">
      <c r="A37" s="13" t="s">
        <v>347</v>
      </c>
      <c r="B37" s="2" t="s">
        <v>4</v>
      </c>
      <c r="C37" s="2" t="s">
        <v>2</v>
      </c>
      <c r="D37" s="2" t="s">
        <v>17</v>
      </c>
      <c r="E37" s="2" t="s">
        <v>45</v>
      </c>
      <c r="F37" s="2" t="s">
        <v>194</v>
      </c>
      <c r="G37" s="4"/>
      <c r="H37" s="6">
        <v>6.8678696673107599E-5</v>
      </c>
      <c r="I37" s="6">
        <v>5.5498016951083999E-5</v>
      </c>
      <c r="J37" s="6">
        <v>4.3451911431260997E-5</v>
      </c>
      <c r="K37" s="6">
        <v>5.0743687576035799E-5</v>
      </c>
      <c r="L37" s="6">
        <v>4.83665228885116E-5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4"/>
      <c r="AO37" s="4"/>
    </row>
    <row r="38" spans="1:41" ht="18.75" customHeight="1" x14ac:dyDescent="0.25">
      <c r="A38" s="13" t="s">
        <v>347</v>
      </c>
      <c r="B38" s="2" t="s">
        <v>4</v>
      </c>
      <c r="C38" s="2" t="s">
        <v>2</v>
      </c>
      <c r="D38" s="2" t="s">
        <v>17</v>
      </c>
      <c r="E38" s="2" t="s">
        <v>46</v>
      </c>
      <c r="F38" s="2" t="s">
        <v>195</v>
      </c>
      <c r="G38" s="4"/>
      <c r="H38" s="6">
        <v>3.6697814570935399E-4</v>
      </c>
      <c r="I38" s="6">
        <v>3.5476252160851702E-4</v>
      </c>
      <c r="J38" s="6">
        <v>3.1903482068473701E-4</v>
      </c>
      <c r="K38" s="6">
        <v>3.1632684085140399E-4</v>
      </c>
      <c r="L38" s="6">
        <v>1.74068204216602E-4</v>
      </c>
      <c r="M38" s="6">
        <v>1.74068204216602E-4</v>
      </c>
      <c r="N38" s="6">
        <v>1.74068204216602E-4</v>
      </c>
      <c r="O38" s="6">
        <v>1.74068204216602E-4</v>
      </c>
      <c r="P38" s="6">
        <v>5.44560927473943E-5</v>
      </c>
      <c r="Q38" s="6">
        <v>1.8596200352882E-5</v>
      </c>
      <c r="R38" s="6">
        <v>9.3122027577542E-6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4"/>
      <c r="AO38" s="4"/>
    </row>
    <row r="39" spans="1:41" ht="18.75" customHeight="1" x14ac:dyDescent="0.25">
      <c r="A39" s="13" t="s">
        <v>347</v>
      </c>
      <c r="B39" s="2" t="s">
        <v>4</v>
      </c>
      <c r="C39" s="2" t="s">
        <v>2</v>
      </c>
      <c r="D39" s="2" t="s">
        <v>17</v>
      </c>
      <c r="E39" s="2" t="s">
        <v>47</v>
      </c>
      <c r="F39" s="2" t="s">
        <v>196</v>
      </c>
      <c r="G39" s="4"/>
      <c r="H39" s="6">
        <v>7.27998083703073E-4</v>
      </c>
      <c r="I39" s="6">
        <v>6.8908668259111297E-4</v>
      </c>
      <c r="J39" s="6">
        <v>6.55592252396162E-4</v>
      </c>
      <c r="K39" s="6">
        <v>6.2209782220121104E-4</v>
      </c>
      <c r="L39" s="6">
        <v>5.8860339200625996E-4</v>
      </c>
      <c r="M39" s="6">
        <v>5.41954103884847E-4</v>
      </c>
      <c r="N39" s="6">
        <v>4.9530481576343403E-4</v>
      </c>
      <c r="O39" s="6">
        <v>4.5831235504878898E-4</v>
      </c>
      <c r="P39" s="6">
        <v>4.2131989433414301E-4</v>
      </c>
      <c r="Q39" s="6">
        <v>3.8432743361949801E-4</v>
      </c>
      <c r="R39" s="6">
        <v>2.4597814354745902E-4</v>
      </c>
      <c r="S39" s="6">
        <v>2.4597814354745902E-4</v>
      </c>
      <c r="T39" s="6">
        <v>2.4597814354745902E-4</v>
      </c>
      <c r="U39" s="6">
        <v>1.74180932180673E-4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4"/>
      <c r="AO39" s="4"/>
    </row>
    <row r="40" spans="1:41" ht="18.75" customHeight="1" x14ac:dyDescent="0.25">
      <c r="A40" s="13" t="s">
        <v>347</v>
      </c>
      <c r="B40" s="2" t="s">
        <v>4</v>
      </c>
      <c r="C40" s="2" t="s">
        <v>2</v>
      </c>
      <c r="D40" s="2" t="s">
        <v>17</v>
      </c>
      <c r="E40" s="2" t="s">
        <v>48</v>
      </c>
      <c r="F40" s="2" t="s">
        <v>197</v>
      </c>
      <c r="G40" s="4"/>
      <c r="H40" s="6">
        <v>7.2846848137516399E-6</v>
      </c>
      <c r="I40" s="6">
        <v>6.8837623889034297E-6</v>
      </c>
      <c r="J40" s="6">
        <v>6.58117942675383E-6</v>
      </c>
      <c r="K40" s="6">
        <v>6.2785964646042202E-6</v>
      </c>
      <c r="L40" s="6">
        <v>5.9760135024546196E-6</v>
      </c>
      <c r="M40" s="6">
        <v>5.67343054030502E-6</v>
      </c>
      <c r="N40" s="6">
        <v>5.3708475781554203E-6</v>
      </c>
      <c r="O40" s="6">
        <v>6.1188664507181396E-7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4"/>
      <c r="AO40" s="4"/>
    </row>
    <row r="41" spans="1:41" ht="18.75" customHeight="1" x14ac:dyDescent="0.25">
      <c r="A41" s="13" t="s">
        <v>347</v>
      </c>
      <c r="B41" s="2" t="s">
        <v>4</v>
      </c>
      <c r="C41" s="2" t="s">
        <v>2</v>
      </c>
      <c r="D41" s="2" t="s">
        <v>17</v>
      </c>
      <c r="E41" s="2" t="s">
        <v>49</v>
      </c>
      <c r="F41" s="2" t="s">
        <v>198</v>
      </c>
      <c r="G41" s="4"/>
      <c r="H41" s="6">
        <v>1.6621827655245399E-4</v>
      </c>
      <c r="I41" s="6">
        <v>1.54610543061858E-4</v>
      </c>
      <c r="J41" s="6">
        <v>1.4237161793191801E-4</v>
      </c>
      <c r="K41" s="6">
        <v>1.3013269280197801E-4</v>
      </c>
      <c r="L41" s="6">
        <v>1.17893767672038E-4</v>
      </c>
      <c r="M41" s="6">
        <v>1.04775483440116E-4</v>
      </c>
      <c r="N41" s="6">
        <v>9.16571992081935E-5</v>
      </c>
      <c r="O41" s="6">
        <v>8.2596473311654904E-5</v>
      </c>
      <c r="P41" s="6">
        <v>6.8404712819989495E-5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4"/>
      <c r="AO41" s="4"/>
    </row>
    <row r="42" spans="1:41" ht="18.75" customHeight="1" x14ac:dyDescent="0.25">
      <c r="A42" s="13" t="s">
        <v>347</v>
      </c>
      <c r="B42" s="2" t="s">
        <v>4</v>
      </c>
      <c r="C42" s="2" t="s">
        <v>2</v>
      </c>
      <c r="D42" s="2" t="s">
        <v>17</v>
      </c>
      <c r="E42" s="2" t="s">
        <v>50</v>
      </c>
      <c r="F42" s="2" t="s">
        <v>199</v>
      </c>
      <c r="G42" s="4"/>
      <c r="H42" s="6">
        <v>3.0106735962689499E-5</v>
      </c>
      <c r="I42" s="6">
        <v>2.80621245838901E-5</v>
      </c>
      <c r="J42" s="6">
        <v>2.6771198064649702E-5</v>
      </c>
      <c r="K42" s="6">
        <v>2.5480271545409198E-5</v>
      </c>
      <c r="L42" s="6">
        <v>2.4189345026168699E-5</v>
      </c>
      <c r="M42" s="6">
        <v>2.2314706624743101E-5</v>
      </c>
      <c r="N42" s="6">
        <v>2.0440068223317601E-5</v>
      </c>
      <c r="O42" s="6">
        <v>1.8878960951996701E-5</v>
      </c>
      <c r="P42" s="6">
        <v>1.73178536806759E-5</v>
      </c>
      <c r="Q42" s="6">
        <v>1.58290896783622E-5</v>
      </c>
      <c r="R42" s="6">
        <v>1.43403256760485E-5</v>
      </c>
      <c r="S42" s="6">
        <v>1.2851561673734799E-5</v>
      </c>
      <c r="T42" s="6">
        <v>1.2081079647498E-5</v>
      </c>
      <c r="U42" s="6">
        <v>1.1310597621261301E-5</v>
      </c>
      <c r="V42" s="6">
        <v>3.3584371380747E-6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4"/>
      <c r="AO42" s="4"/>
    </row>
    <row r="43" spans="1:41" ht="18.75" customHeight="1" x14ac:dyDescent="0.25">
      <c r="A43" s="13" t="s">
        <v>347</v>
      </c>
      <c r="B43" s="2" t="s">
        <v>4</v>
      </c>
      <c r="C43" s="2" t="s">
        <v>2</v>
      </c>
      <c r="D43" s="2" t="s">
        <v>17</v>
      </c>
      <c r="E43" s="2" t="s">
        <v>51</v>
      </c>
      <c r="F43" s="2" t="s">
        <v>200</v>
      </c>
      <c r="G43" s="4"/>
      <c r="H43" s="6">
        <v>1.4052567579841899E-5</v>
      </c>
      <c r="I43" s="6">
        <v>1.3797240938600201E-5</v>
      </c>
      <c r="J43" s="6">
        <v>1.380584195787E-5</v>
      </c>
      <c r="K43" s="6">
        <v>1.3814442977139799E-5</v>
      </c>
      <c r="L43" s="6">
        <v>1.38230439964096E-5</v>
      </c>
      <c r="M43" s="6">
        <v>1.2771045114385801E-5</v>
      </c>
      <c r="N43" s="6">
        <v>1.17190462323619E-5</v>
      </c>
      <c r="O43" s="6">
        <v>1.0853375504253799E-5</v>
      </c>
      <c r="P43" s="6">
        <v>9.9877047761457698E-6</v>
      </c>
      <c r="Q43" s="6">
        <v>9.2701568953339502E-6</v>
      </c>
      <c r="R43" s="6">
        <v>8.5526090145221204E-6</v>
      </c>
      <c r="S43" s="6">
        <v>7.8350611337103008E-6</v>
      </c>
      <c r="T43" s="6">
        <v>7.3316839955147497E-6</v>
      </c>
      <c r="U43" s="6">
        <v>6.8283068573192002E-6</v>
      </c>
      <c r="V43" s="6">
        <v>3.3103970150278898E-6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4"/>
      <c r="AO43" s="4"/>
    </row>
    <row r="44" spans="1:41" ht="18.75" customHeight="1" x14ac:dyDescent="0.25">
      <c r="A44" s="13" t="s">
        <v>347</v>
      </c>
      <c r="B44" s="2" t="s">
        <v>4</v>
      </c>
      <c r="C44" s="2" t="s">
        <v>2</v>
      </c>
      <c r="D44" s="2" t="s">
        <v>18</v>
      </c>
      <c r="E44" s="2" t="s">
        <v>52</v>
      </c>
      <c r="F44" s="2" t="s">
        <v>2</v>
      </c>
      <c r="G44" s="4"/>
      <c r="H44" s="6">
        <v>31.6646</v>
      </c>
      <c r="I44" s="6">
        <v>27.873699999999999</v>
      </c>
      <c r="J44" s="6">
        <v>29.236599999999999</v>
      </c>
      <c r="K44" s="6">
        <v>30.599499999999999</v>
      </c>
      <c r="L44" s="6">
        <v>31.962399999999999</v>
      </c>
      <c r="M44" s="6">
        <v>33.325299999999999</v>
      </c>
      <c r="N44" s="6">
        <v>34.688200000000002</v>
      </c>
      <c r="O44" s="6">
        <v>36.028120000000001</v>
      </c>
      <c r="P44" s="6">
        <v>37.368040000000001</v>
      </c>
      <c r="Q44" s="6">
        <v>38.70796</v>
      </c>
      <c r="R44" s="6">
        <v>40.047879999999999</v>
      </c>
      <c r="S44" s="6">
        <v>41.387799999999999</v>
      </c>
      <c r="T44" s="6">
        <v>42.865299999999998</v>
      </c>
      <c r="U44" s="6">
        <v>44.342799999999997</v>
      </c>
      <c r="V44" s="6">
        <v>45.820300000000003</v>
      </c>
      <c r="W44" s="6">
        <v>47.297800000000002</v>
      </c>
      <c r="X44" s="6">
        <v>48.775300000000001</v>
      </c>
      <c r="Y44" s="6">
        <v>50.427759999999999</v>
      </c>
      <c r="Z44" s="6">
        <v>52.080219999999997</v>
      </c>
      <c r="AA44" s="6">
        <v>53.732680000000002</v>
      </c>
      <c r="AB44" s="6">
        <v>55.38514</v>
      </c>
      <c r="AC44" s="6">
        <v>57.037599999999998</v>
      </c>
      <c r="AD44" s="6">
        <v>58.916040000000002</v>
      </c>
      <c r="AE44" s="6">
        <v>60.79448</v>
      </c>
      <c r="AF44" s="6">
        <v>62.672919999999998</v>
      </c>
      <c r="AG44" s="6">
        <v>64.551360000000003</v>
      </c>
      <c r="AH44" s="6">
        <v>66.4298</v>
      </c>
      <c r="AI44" s="6">
        <v>68.51858</v>
      </c>
      <c r="AJ44" s="6">
        <v>70.60736</v>
      </c>
      <c r="AK44" s="6">
        <v>72.69614</v>
      </c>
      <c r="AL44" s="6">
        <v>74.78492</v>
      </c>
      <c r="AM44" s="6">
        <v>76.873699999999999</v>
      </c>
      <c r="AN44" s="4"/>
      <c r="AO44" s="4"/>
    </row>
    <row r="45" spans="1:41" ht="18.75" customHeight="1" x14ac:dyDescent="0.25">
      <c r="A45" s="13" t="s">
        <v>347</v>
      </c>
      <c r="B45" s="2" t="s">
        <v>4</v>
      </c>
      <c r="C45" s="2" t="s">
        <v>2</v>
      </c>
      <c r="D45" s="2" t="s">
        <v>18</v>
      </c>
      <c r="E45" s="2" t="s">
        <v>53</v>
      </c>
      <c r="F45" s="2" t="s">
        <v>2</v>
      </c>
      <c r="G45" s="4"/>
      <c r="H45" s="6">
        <v>105.9659</v>
      </c>
      <c r="I45" s="6">
        <v>97.14</v>
      </c>
      <c r="J45" s="6">
        <v>99.984160000000003</v>
      </c>
      <c r="K45" s="6">
        <v>102.82832000000001</v>
      </c>
      <c r="L45" s="6">
        <v>105.67247999999999</v>
      </c>
      <c r="M45" s="6">
        <v>108.51664</v>
      </c>
      <c r="N45" s="6">
        <v>111.3608</v>
      </c>
      <c r="O45" s="6">
        <v>113.86648</v>
      </c>
      <c r="P45" s="6">
        <v>116.37215999999999</v>
      </c>
      <c r="Q45" s="6">
        <v>118.87784000000001</v>
      </c>
      <c r="R45" s="6">
        <v>121.38352</v>
      </c>
      <c r="S45" s="6">
        <v>123.8892</v>
      </c>
      <c r="T45" s="6">
        <v>126.28466</v>
      </c>
      <c r="U45" s="6">
        <v>128.68011999999999</v>
      </c>
      <c r="V45" s="6">
        <v>131.07558</v>
      </c>
      <c r="W45" s="6">
        <v>133.47103999999999</v>
      </c>
      <c r="X45" s="6">
        <v>135.8665</v>
      </c>
      <c r="Y45" s="6">
        <v>138.47864000000001</v>
      </c>
      <c r="Z45" s="6">
        <v>141.09078</v>
      </c>
      <c r="AA45" s="6">
        <v>143.70292000000001</v>
      </c>
      <c r="AB45" s="6">
        <v>146.31505999999999</v>
      </c>
      <c r="AC45" s="6">
        <v>148.9272</v>
      </c>
      <c r="AD45" s="6">
        <v>152.36601999999999</v>
      </c>
      <c r="AE45" s="6">
        <v>155.80484000000001</v>
      </c>
      <c r="AF45" s="6">
        <v>159.24366000000001</v>
      </c>
      <c r="AG45" s="6">
        <v>162.68248</v>
      </c>
      <c r="AH45" s="6">
        <v>166.12129999999999</v>
      </c>
      <c r="AI45" s="6">
        <v>170.3622</v>
      </c>
      <c r="AJ45" s="6">
        <v>174.60310000000001</v>
      </c>
      <c r="AK45" s="6">
        <v>178.84399999999999</v>
      </c>
      <c r="AL45" s="6">
        <v>183.0849</v>
      </c>
      <c r="AM45" s="6">
        <v>187.32579999999999</v>
      </c>
      <c r="AN45" s="4"/>
      <c r="AO45" s="4"/>
    </row>
    <row r="46" spans="1:41" ht="18.75" customHeight="1" x14ac:dyDescent="0.25">
      <c r="A46" s="13" t="s">
        <v>347</v>
      </c>
      <c r="B46" s="2" t="s">
        <v>4</v>
      </c>
      <c r="C46" s="2" t="s">
        <v>2</v>
      </c>
      <c r="D46" s="2" t="s">
        <v>18</v>
      </c>
      <c r="E46" s="2" t="s">
        <v>54</v>
      </c>
      <c r="F46" s="2" t="s">
        <v>2</v>
      </c>
      <c r="G46" s="4"/>
      <c r="H46" s="6">
        <v>69.341300000000004</v>
      </c>
      <c r="I46" s="6">
        <v>71.078400000000002</v>
      </c>
      <c r="J46" s="6">
        <v>72.992840000000001</v>
      </c>
      <c r="K46" s="6">
        <v>74.90728</v>
      </c>
      <c r="L46" s="6">
        <v>76.821719999999999</v>
      </c>
      <c r="M46" s="6">
        <v>78.736159999999998</v>
      </c>
      <c r="N46" s="6">
        <v>80.650599999999997</v>
      </c>
      <c r="O46" s="6">
        <v>82.413380000000004</v>
      </c>
      <c r="P46" s="6">
        <v>84.176159999999996</v>
      </c>
      <c r="Q46" s="6">
        <v>85.938940000000002</v>
      </c>
      <c r="R46" s="6">
        <v>87.701719999999995</v>
      </c>
      <c r="S46" s="6">
        <v>89.464500000000001</v>
      </c>
      <c r="T46" s="6">
        <v>90.507499999999993</v>
      </c>
      <c r="U46" s="6">
        <v>91.5505</v>
      </c>
      <c r="V46" s="6">
        <v>92.593500000000006</v>
      </c>
      <c r="W46" s="6">
        <v>93.636499999999998</v>
      </c>
      <c r="X46" s="6">
        <v>94.679500000000004</v>
      </c>
      <c r="Y46" s="6">
        <v>95.391620000000003</v>
      </c>
      <c r="Z46" s="6">
        <v>96.103740000000002</v>
      </c>
      <c r="AA46" s="6">
        <v>96.815860000000001</v>
      </c>
      <c r="AB46" s="6">
        <v>97.527979999999999</v>
      </c>
      <c r="AC46" s="6">
        <v>98.240099999999998</v>
      </c>
      <c r="AD46" s="6">
        <v>99.267380000000003</v>
      </c>
      <c r="AE46" s="6">
        <v>100.29465999999999</v>
      </c>
      <c r="AF46" s="6">
        <v>101.32194</v>
      </c>
      <c r="AG46" s="6">
        <v>102.34922</v>
      </c>
      <c r="AH46" s="6">
        <v>103.37649999999999</v>
      </c>
      <c r="AI46" s="6">
        <v>104.58893999999999</v>
      </c>
      <c r="AJ46" s="6">
        <v>105.80137999999999</v>
      </c>
      <c r="AK46" s="6">
        <v>107.01382</v>
      </c>
      <c r="AL46" s="6">
        <v>108.22626</v>
      </c>
      <c r="AM46" s="6">
        <v>109.4387</v>
      </c>
      <c r="AN46" s="4"/>
      <c r="AO46" s="4"/>
    </row>
    <row r="47" spans="1:41" ht="18.75" customHeight="1" x14ac:dyDescent="0.25">
      <c r="A47" s="13" t="s">
        <v>347</v>
      </c>
      <c r="B47" s="2" t="s">
        <v>4</v>
      </c>
      <c r="C47" s="2" t="s">
        <v>2</v>
      </c>
      <c r="D47" s="2" t="s">
        <v>18</v>
      </c>
      <c r="E47" s="2" t="s">
        <v>55</v>
      </c>
      <c r="F47" s="2" t="s">
        <v>2</v>
      </c>
      <c r="G47" s="4"/>
      <c r="H47" s="6">
        <v>62.181399999999996</v>
      </c>
      <c r="I47" s="6">
        <v>54.353099999999998</v>
      </c>
      <c r="J47" s="6">
        <v>55.485239999999997</v>
      </c>
      <c r="K47" s="6">
        <v>56.617379999999997</v>
      </c>
      <c r="L47" s="6">
        <v>57.749519999999997</v>
      </c>
      <c r="M47" s="6">
        <v>58.881659999999997</v>
      </c>
      <c r="N47" s="6">
        <v>60.013800000000003</v>
      </c>
      <c r="O47" s="6">
        <v>61.532040000000002</v>
      </c>
      <c r="P47" s="6">
        <v>63.050280000000001</v>
      </c>
      <c r="Q47" s="6">
        <v>64.568520000000007</v>
      </c>
      <c r="R47" s="6">
        <v>66.086759999999998</v>
      </c>
      <c r="S47" s="6">
        <v>67.605000000000004</v>
      </c>
      <c r="T47" s="6">
        <v>68.968959999999996</v>
      </c>
      <c r="U47" s="6">
        <v>70.332920000000001</v>
      </c>
      <c r="V47" s="6">
        <v>71.696879999999993</v>
      </c>
      <c r="W47" s="6">
        <v>73.060839999999999</v>
      </c>
      <c r="X47" s="6">
        <v>74.424800000000005</v>
      </c>
      <c r="Y47" s="6">
        <v>75.68844</v>
      </c>
      <c r="Z47" s="6">
        <v>76.952079999999995</v>
      </c>
      <c r="AA47" s="6">
        <v>78.215720000000005</v>
      </c>
      <c r="AB47" s="6">
        <v>79.47936</v>
      </c>
      <c r="AC47" s="6">
        <v>80.742999999999995</v>
      </c>
      <c r="AD47" s="6">
        <v>82.736779999999996</v>
      </c>
      <c r="AE47" s="6">
        <v>84.730559999999997</v>
      </c>
      <c r="AF47" s="6">
        <v>86.724339999999998</v>
      </c>
      <c r="AG47" s="6">
        <v>88.718119999999999</v>
      </c>
      <c r="AH47" s="6">
        <v>90.7119</v>
      </c>
      <c r="AI47" s="6">
        <v>93.38082</v>
      </c>
      <c r="AJ47" s="6">
        <v>96.04974</v>
      </c>
      <c r="AK47" s="6">
        <v>98.71866</v>
      </c>
      <c r="AL47" s="6">
        <v>101.38758</v>
      </c>
      <c r="AM47" s="6">
        <v>104.0565</v>
      </c>
      <c r="AN47" s="4"/>
      <c r="AO47" s="4"/>
    </row>
    <row r="48" spans="1:41" ht="18.75" customHeight="1" x14ac:dyDescent="0.25">
      <c r="A48" s="13" t="s">
        <v>347</v>
      </c>
      <c r="B48" s="2" t="s">
        <v>4</v>
      </c>
      <c r="C48" s="2" t="s">
        <v>2</v>
      </c>
      <c r="D48" s="2" t="s">
        <v>18</v>
      </c>
      <c r="E48" s="2" t="s">
        <v>56</v>
      </c>
      <c r="F48" s="2" t="s">
        <v>2</v>
      </c>
      <c r="G48" s="4"/>
      <c r="H48" s="6">
        <v>574.73889999999994</v>
      </c>
      <c r="I48" s="6">
        <v>589.86</v>
      </c>
      <c r="J48" s="6">
        <v>605.09659999999997</v>
      </c>
      <c r="K48" s="6">
        <v>620.33320000000003</v>
      </c>
      <c r="L48" s="6">
        <v>635.56979999999999</v>
      </c>
      <c r="M48" s="6">
        <v>650.80640000000005</v>
      </c>
      <c r="N48" s="6">
        <v>666.04300000000001</v>
      </c>
      <c r="O48" s="6">
        <v>676.68813999999998</v>
      </c>
      <c r="P48" s="6">
        <v>687.33327999999995</v>
      </c>
      <c r="Q48" s="6">
        <v>697.97842000000003</v>
      </c>
      <c r="R48" s="6">
        <v>708.62356</v>
      </c>
      <c r="S48" s="6">
        <v>719.26869999999997</v>
      </c>
      <c r="T48" s="6">
        <v>726.84820000000002</v>
      </c>
      <c r="U48" s="6">
        <v>734.42769999999996</v>
      </c>
      <c r="V48" s="6">
        <v>742.00720000000001</v>
      </c>
      <c r="W48" s="6">
        <v>749.58669999999995</v>
      </c>
      <c r="X48" s="6">
        <v>757.1662</v>
      </c>
      <c r="Y48" s="6">
        <v>764.67906000000005</v>
      </c>
      <c r="Z48" s="6">
        <v>772.19191999999998</v>
      </c>
      <c r="AA48" s="6">
        <v>779.70478000000003</v>
      </c>
      <c r="AB48" s="6">
        <v>787.21763999999996</v>
      </c>
      <c r="AC48" s="6">
        <v>794.73050000000001</v>
      </c>
      <c r="AD48" s="6">
        <v>801.72234000000003</v>
      </c>
      <c r="AE48" s="6">
        <v>808.71418000000006</v>
      </c>
      <c r="AF48" s="6">
        <v>815.70601999999997</v>
      </c>
      <c r="AG48" s="6">
        <v>822.69785999999999</v>
      </c>
      <c r="AH48" s="6">
        <v>829.68970000000002</v>
      </c>
      <c r="AI48" s="6">
        <v>837.96831999999995</v>
      </c>
      <c r="AJ48" s="6">
        <v>846.24694</v>
      </c>
      <c r="AK48" s="6">
        <v>854.52556000000004</v>
      </c>
      <c r="AL48" s="6">
        <v>862.80417999999997</v>
      </c>
      <c r="AM48" s="6">
        <v>871.08280000000002</v>
      </c>
      <c r="AN48" s="4"/>
      <c r="AO48" s="4"/>
    </row>
    <row r="49" spans="1:41" ht="18.75" customHeight="1" x14ac:dyDescent="0.25">
      <c r="A49" s="13" t="s">
        <v>347</v>
      </c>
      <c r="B49" s="2" t="s">
        <v>4</v>
      </c>
      <c r="C49" s="2" t="s">
        <v>2</v>
      </c>
      <c r="D49" s="2" t="s">
        <v>18</v>
      </c>
      <c r="E49" s="2" t="s">
        <v>57</v>
      </c>
      <c r="F49" s="2" t="s">
        <v>2</v>
      </c>
      <c r="G49" s="4"/>
      <c r="H49" s="6">
        <v>0.18750224462041601</v>
      </c>
      <c r="I49" s="6">
        <v>0.199599163628184</v>
      </c>
      <c r="J49" s="6">
        <v>0.199599163628184</v>
      </c>
      <c r="K49" s="6">
        <v>0.199599163628184</v>
      </c>
      <c r="L49" s="6">
        <v>0.199599163628184</v>
      </c>
      <c r="M49" s="6">
        <v>0.199599163628184</v>
      </c>
      <c r="N49" s="6">
        <v>0.199599163628184</v>
      </c>
      <c r="O49" s="6">
        <v>0.199599163628184</v>
      </c>
      <c r="P49" s="6">
        <v>0.199599163628184</v>
      </c>
      <c r="Q49" s="6">
        <v>0.199599163628184</v>
      </c>
      <c r="R49" s="6">
        <v>0.199599163628184</v>
      </c>
      <c r="S49" s="6">
        <v>0.199599163628184</v>
      </c>
      <c r="T49" s="6">
        <v>0.199599163628184</v>
      </c>
      <c r="U49" s="6">
        <v>0.199599163628184</v>
      </c>
      <c r="V49" s="6">
        <v>0.199599163628184</v>
      </c>
      <c r="W49" s="6">
        <v>0.199599163628184</v>
      </c>
      <c r="X49" s="6">
        <v>0.199599163628184</v>
      </c>
      <c r="Y49" s="6">
        <v>0.199599163628184</v>
      </c>
      <c r="Z49" s="6">
        <v>0.199599163628184</v>
      </c>
      <c r="AA49" s="6">
        <v>0.199599163628184</v>
      </c>
      <c r="AB49" s="6">
        <v>0.199599163628184</v>
      </c>
      <c r="AC49" s="6">
        <v>0.199599163628184</v>
      </c>
      <c r="AD49" s="6">
        <v>0.199599163628184</v>
      </c>
      <c r="AE49" s="6">
        <v>0.199599163628184</v>
      </c>
      <c r="AF49" s="6">
        <v>0.199599163628184</v>
      </c>
      <c r="AG49" s="6">
        <v>0.199599163628184</v>
      </c>
      <c r="AH49" s="6">
        <v>0.199599163628184</v>
      </c>
      <c r="AI49" s="6">
        <v>0.199599163628184</v>
      </c>
      <c r="AJ49" s="6">
        <v>0.199599163628184</v>
      </c>
      <c r="AK49" s="6">
        <v>0.199599163628184</v>
      </c>
      <c r="AL49" s="6">
        <v>0.199599163628184</v>
      </c>
      <c r="AM49" s="6">
        <v>0.199599163628184</v>
      </c>
      <c r="AN49" s="4"/>
      <c r="AO49" s="4"/>
    </row>
    <row r="50" spans="1:41" ht="18.75" customHeight="1" x14ac:dyDescent="0.25">
      <c r="A50" s="13" t="s">
        <v>347</v>
      </c>
      <c r="B50" s="2" t="s">
        <v>4</v>
      </c>
      <c r="C50" s="2" t="s">
        <v>2</v>
      </c>
      <c r="D50" s="2" t="s">
        <v>18</v>
      </c>
      <c r="E50" s="2" t="s">
        <v>58</v>
      </c>
      <c r="F50" s="2" t="s">
        <v>2</v>
      </c>
      <c r="G50" s="4"/>
      <c r="H50" s="6">
        <v>1.4205041892095999E-2</v>
      </c>
      <c r="I50" s="6">
        <v>1.6245473344116901E-2</v>
      </c>
      <c r="J50" s="6">
        <v>1.6245473344116901E-2</v>
      </c>
      <c r="K50" s="6">
        <v>1.6245473344116901E-2</v>
      </c>
      <c r="L50" s="6">
        <v>1.6245473344116901E-2</v>
      </c>
      <c r="M50" s="6">
        <v>1.6245473344116901E-2</v>
      </c>
      <c r="N50" s="6">
        <v>1.6245473344116901E-2</v>
      </c>
      <c r="O50" s="6">
        <v>1.6245473344116901E-2</v>
      </c>
      <c r="P50" s="6">
        <v>1.6245473344116901E-2</v>
      </c>
      <c r="Q50" s="6">
        <v>1.6245473344116901E-2</v>
      </c>
      <c r="R50" s="6">
        <v>1.6245473344116901E-2</v>
      </c>
      <c r="S50" s="6">
        <v>1.6245473344116901E-2</v>
      </c>
      <c r="T50" s="6">
        <v>1.6245473344116901E-2</v>
      </c>
      <c r="U50" s="6">
        <v>1.6245473344116901E-2</v>
      </c>
      <c r="V50" s="6">
        <v>1.6245473344116901E-2</v>
      </c>
      <c r="W50" s="6">
        <v>1.6245473344116901E-2</v>
      </c>
      <c r="X50" s="6">
        <v>1.6245473344116901E-2</v>
      </c>
      <c r="Y50" s="6">
        <v>1.6245473344116901E-2</v>
      </c>
      <c r="Z50" s="6">
        <v>1.6245473344116901E-2</v>
      </c>
      <c r="AA50" s="6">
        <v>1.6245473344116901E-2</v>
      </c>
      <c r="AB50" s="6">
        <v>1.6245473344116901E-2</v>
      </c>
      <c r="AC50" s="6">
        <v>1.6245473344116901E-2</v>
      </c>
      <c r="AD50" s="6">
        <v>1.6245473344116901E-2</v>
      </c>
      <c r="AE50" s="6">
        <v>1.6245473344116901E-2</v>
      </c>
      <c r="AF50" s="6">
        <v>1.6245473344116901E-2</v>
      </c>
      <c r="AG50" s="6">
        <v>1.6245473344116901E-2</v>
      </c>
      <c r="AH50" s="6">
        <v>1.6245473344116901E-2</v>
      </c>
      <c r="AI50" s="6">
        <v>1.6245473344116901E-2</v>
      </c>
      <c r="AJ50" s="6">
        <v>1.6245473344116901E-2</v>
      </c>
      <c r="AK50" s="6">
        <v>1.6245473344116901E-2</v>
      </c>
      <c r="AL50" s="6">
        <v>1.6245473344116901E-2</v>
      </c>
      <c r="AM50" s="6">
        <v>1.6245473344116901E-2</v>
      </c>
      <c r="AN50" s="4"/>
      <c r="AO50" s="4"/>
    </row>
    <row r="51" spans="1:41" ht="18.75" customHeight="1" x14ac:dyDescent="0.25">
      <c r="A51" s="13" t="s">
        <v>347</v>
      </c>
      <c r="B51" s="2" t="s">
        <v>4</v>
      </c>
      <c r="C51" s="2" t="s">
        <v>2</v>
      </c>
      <c r="D51" s="2" t="s">
        <v>18</v>
      </c>
      <c r="E51" s="2" t="s">
        <v>59</v>
      </c>
      <c r="F51" s="2" t="s">
        <v>2</v>
      </c>
      <c r="G51" s="4"/>
      <c r="H51" s="6">
        <v>4.0032660475519503E-2</v>
      </c>
      <c r="I51" s="6">
        <v>3.8647029871748798E-2</v>
      </c>
      <c r="J51" s="6">
        <v>3.8693706691159097E-2</v>
      </c>
      <c r="K51" s="6">
        <v>3.8740383510569298E-2</v>
      </c>
      <c r="L51" s="6">
        <v>3.8787060329979597E-2</v>
      </c>
      <c r="M51" s="6">
        <v>3.3077973965251299E-2</v>
      </c>
      <c r="N51" s="6">
        <v>2.7368887600523101E-2</v>
      </c>
      <c r="O51" s="6">
        <v>2.2670984366369301E-2</v>
      </c>
      <c r="P51" s="6">
        <v>1.7973081132215501E-2</v>
      </c>
      <c r="Q51" s="6">
        <v>1.40790248814129E-2</v>
      </c>
      <c r="R51" s="6">
        <v>1.01849686306102E-2</v>
      </c>
      <c r="S51" s="6">
        <v>6.2909123798075804E-3</v>
      </c>
      <c r="T51" s="6">
        <v>3.55913803565677E-3</v>
      </c>
      <c r="U51" s="6">
        <v>8.2736369150594703E-4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4"/>
      <c r="AO51" s="4"/>
    </row>
    <row r="52" spans="1:41" ht="18.75" customHeight="1" x14ac:dyDescent="0.25">
      <c r="A52" s="13" t="s">
        <v>347</v>
      </c>
      <c r="B52" s="2" t="s">
        <v>4</v>
      </c>
      <c r="C52" s="2" t="s">
        <v>2</v>
      </c>
      <c r="D52" s="2" t="s">
        <v>18</v>
      </c>
      <c r="E52" s="2" t="s">
        <v>60</v>
      </c>
      <c r="F52" s="2" t="s">
        <v>2</v>
      </c>
      <c r="G52" s="4"/>
      <c r="H52" s="6">
        <v>8.8600888192381895</v>
      </c>
      <c r="I52" s="6">
        <v>9.4317074527374203</v>
      </c>
      <c r="J52" s="6">
        <v>9.4317074527374203</v>
      </c>
      <c r="K52" s="6">
        <v>9.4317074527374203</v>
      </c>
      <c r="L52" s="6">
        <v>9.4317074527374203</v>
      </c>
      <c r="M52" s="6">
        <v>9.4317074527374203</v>
      </c>
      <c r="N52" s="6">
        <v>9.4317074527374203</v>
      </c>
      <c r="O52" s="6">
        <v>9.4317074527374203</v>
      </c>
      <c r="P52" s="6">
        <v>9.4317074527374203</v>
      </c>
      <c r="Q52" s="6">
        <v>9.4317074527374203</v>
      </c>
      <c r="R52" s="6">
        <v>9.4317074527374203</v>
      </c>
      <c r="S52" s="6">
        <v>9.4317074527374203</v>
      </c>
      <c r="T52" s="6">
        <v>9.4317074527374203</v>
      </c>
      <c r="U52" s="6">
        <v>9.4317074527374203</v>
      </c>
      <c r="V52" s="6">
        <v>9.4317074527374203</v>
      </c>
      <c r="W52" s="6">
        <v>9.4317074527374203</v>
      </c>
      <c r="X52" s="6">
        <v>9.4317074527374203</v>
      </c>
      <c r="Y52" s="6">
        <v>9.4317074527374203</v>
      </c>
      <c r="Z52" s="6">
        <v>9.4317074527374203</v>
      </c>
      <c r="AA52" s="6">
        <v>9.4317074527374203</v>
      </c>
      <c r="AB52" s="6">
        <v>9.4317074527374203</v>
      </c>
      <c r="AC52" s="6">
        <v>9.4317074527374203</v>
      </c>
      <c r="AD52" s="6">
        <v>9.4317074527374203</v>
      </c>
      <c r="AE52" s="6">
        <v>9.4317074527374203</v>
      </c>
      <c r="AF52" s="6">
        <v>9.4317074527374203</v>
      </c>
      <c r="AG52" s="6">
        <v>9.4317074527374203</v>
      </c>
      <c r="AH52" s="6">
        <v>9.4317074527374203</v>
      </c>
      <c r="AI52" s="6">
        <v>9.4317074527374203</v>
      </c>
      <c r="AJ52" s="6">
        <v>9.4317074527374203</v>
      </c>
      <c r="AK52" s="6">
        <v>9.4317074527374203</v>
      </c>
      <c r="AL52" s="6">
        <v>9.4317074527374203</v>
      </c>
      <c r="AM52" s="6">
        <v>9.4317074527374203</v>
      </c>
      <c r="AN52" s="4"/>
      <c r="AO52" s="4"/>
    </row>
    <row r="53" spans="1:41" ht="18.75" customHeight="1" x14ac:dyDescent="0.25">
      <c r="A53" s="13" t="s">
        <v>347</v>
      </c>
      <c r="B53" s="2" t="s">
        <v>4</v>
      </c>
      <c r="C53" s="2" t="s">
        <v>2</v>
      </c>
      <c r="D53" s="2" t="s">
        <v>18</v>
      </c>
      <c r="E53" s="2" t="s">
        <v>61</v>
      </c>
      <c r="F53" s="2" t="s">
        <v>2</v>
      </c>
      <c r="G53" s="4"/>
      <c r="H53" s="6">
        <v>11.747536506218299</v>
      </c>
      <c r="I53" s="6">
        <v>13.434968556974299</v>
      </c>
      <c r="J53" s="6">
        <v>13.434968556974299</v>
      </c>
      <c r="K53" s="6">
        <v>13.434968556974299</v>
      </c>
      <c r="L53" s="6">
        <v>13.434968556974299</v>
      </c>
      <c r="M53" s="6">
        <v>13.434968556974299</v>
      </c>
      <c r="N53" s="6">
        <v>13.434968556974299</v>
      </c>
      <c r="O53" s="6">
        <v>13.434968556974299</v>
      </c>
      <c r="P53" s="6">
        <v>13.434968556974299</v>
      </c>
      <c r="Q53" s="6">
        <v>13.434968556974299</v>
      </c>
      <c r="R53" s="6">
        <v>13.434968556974299</v>
      </c>
      <c r="S53" s="6">
        <v>13.434968556974299</v>
      </c>
      <c r="T53" s="6">
        <v>13.434968556974299</v>
      </c>
      <c r="U53" s="6">
        <v>13.434968556974299</v>
      </c>
      <c r="V53" s="6">
        <v>13.434968556974299</v>
      </c>
      <c r="W53" s="6">
        <v>13.434968556974299</v>
      </c>
      <c r="X53" s="6">
        <v>13.434968556974299</v>
      </c>
      <c r="Y53" s="6">
        <v>13.434968556974299</v>
      </c>
      <c r="Z53" s="6">
        <v>13.434968556974299</v>
      </c>
      <c r="AA53" s="6">
        <v>13.434968556974299</v>
      </c>
      <c r="AB53" s="6">
        <v>13.434968556974299</v>
      </c>
      <c r="AC53" s="6">
        <v>13.434968556974299</v>
      </c>
      <c r="AD53" s="6">
        <v>13.434968556974299</v>
      </c>
      <c r="AE53" s="6">
        <v>13.434968556974299</v>
      </c>
      <c r="AF53" s="6">
        <v>13.434968556974299</v>
      </c>
      <c r="AG53" s="6">
        <v>13.434968556974299</v>
      </c>
      <c r="AH53" s="6">
        <v>13.434968556974299</v>
      </c>
      <c r="AI53" s="6">
        <v>13.434968556974299</v>
      </c>
      <c r="AJ53" s="6">
        <v>13.434968556974299</v>
      </c>
      <c r="AK53" s="6">
        <v>13.434968556974299</v>
      </c>
      <c r="AL53" s="6">
        <v>13.434968556974299</v>
      </c>
      <c r="AM53" s="6">
        <v>13.434968556974299</v>
      </c>
      <c r="AN53" s="4"/>
      <c r="AO53" s="4"/>
    </row>
    <row r="54" spans="1:41" ht="18.75" customHeight="1" x14ac:dyDescent="0.25">
      <c r="A54" s="13" t="s">
        <v>347</v>
      </c>
      <c r="B54" s="2" t="s">
        <v>4</v>
      </c>
      <c r="C54" s="2" t="s">
        <v>2</v>
      </c>
      <c r="D54" s="2" t="s">
        <v>19</v>
      </c>
      <c r="E54" s="2" t="s">
        <v>32</v>
      </c>
      <c r="F54" s="2" t="s">
        <v>2</v>
      </c>
      <c r="G54" s="4"/>
      <c r="H54" s="6">
        <v>26.813605072517301</v>
      </c>
      <c r="I54" s="6">
        <v>26.467245218403299</v>
      </c>
      <c r="J54" s="6">
        <v>26.688956163088399</v>
      </c>
      <c r="K54" s="6">
        <v>26.910667107773499</v>
      </c>
      <c r="L54" s="6">
        <v>27.132378052458701</v>
      </c>
      <c r="M54" s="6">
        <v>27.354088997143801</v>
      </c>
      <c r="N54" s="6">
        <v>27.575799941828901</v>
      </c>
      <c r="O54" s="6">
        <v>28.085780742026198</v>
      </c>
      <c r="P54" s="6">
        <v>28.595761542223599</v>
      </c>
      <c r="Q54" s="6">
        <v>29.1057423424209</v>
      </c>
      <c r="R54" s="6">
        <v>29.6157231426183</v>
      </c>
      <c r="S54" s="6">
        <v>30.125703942815601</v>
      </c>
      <c r="T54" s="6">
        <v>30.658456514170801</v>
      </c>
      <c r="U54" s="6">
        <v>31.191209085526001</v>
      </c>
      <c r="V54" s="6">
        <v>31.723961656881102</v>
      </c>
      <c r="W54" s="6">
        <v>32.256714228236298</v>
      </c>
      <c r="X54" s="6">
        <v>32.789466799591501</v>
      </c>
      <c r="Y54" s="6">
        <v>33.1725610666509</v>
      </c>
      <c r="Z54" s="6">
        <v>33.555655333710199</v>
      </c>
      <c r="AA54" s="6">
        <v>33.938749600769597</v>
      </c>
      <c r="AB54" s="6">
        <v>34.321843867828903</v>
      </c>
      <c r="AC54" s="6">
        <v>34.704938134888302</v>
      </c>
      <c r="AD54" s="6">
        <v>35.248203452178302</v>
      </c>
      <c r="AE54" s="6">
        <v>35.791468769468302</v>
      </c>
      <c r="AF54" s="6">
        <v>36.334734086758203</v>
      </c>
      <c r="AG54" s="6">
        <v>36.877999404048197</v>
      </c>
      <c r="AH54" s="6">
        <v>37.421264721338197</v>
      </c>
      <c r="AI54" s="6">
        <v>37.840011286661799</v>
      </c>
      <c r="AJ54" s="6">
        <v>38.258757851985401</v>
      </c>
      <c r="AK54" s="6">
        <v>38.677504417309002</v>
      </c>
      <c r="AL54" s="6">
        <v>39.096250982632597</v>
      </c>
      <c r="AM54" s="6">
        <v>39.514997547956199</v>
      </c>
      <c r="AN54" s="4"/>
      <c r="AO54" s="4"/>
    </row>
    <row r="55" spans="1:41" ht="18.75" customHeight="1" x14ac:dyDescent="0.25">
      <c r="A55" s="13" t="s">
        <v>347</v>
      </c>
      <c r="B55" s="2" t="s">
        <v>4</v>
      </c>
      <c r="C55" s="2" t="s">
        <v>2</v>
      </c>
      <c r="D55" s="2" t="s">
        <v>19</v>
      </c>
      <c r="E55" s="2" t="s">
        <v>33</v>
      </c>
      <c r="F55" s="2" t="s">
        <v>2</v>
      </c>
      <c r="G55" s="4"/>
      <c r="H55" s="6">
        <v>27.015813128159699</v>
      </c>
      <c r="I55" s="6">
        <v>26.129831538723</v>
      </c>
      <c r="J55" s="6">
        <v>26.236117629686699</v>
      </c>
      <c r="K55" s="6">
        <v>26.342403720650299</v>
      </c>
      <c r="L55" s="6">
        <v>26.448689811613999</v>
      </c>
      <c r="M55" s="6">
        <v>26.554975902577599</v>
      </c>
      <c r="N55" s="6">
        <v>26.661261993541299</v>
      </c>
      <c r="O55" s="6">
        <v>26.997107814844298</v>
      </c>
      <c r="P55" s="6">
        <v>27.332953636147199</v>
      </c>
      <c r="Q55" s="6">
        <v>27.668799457450199</v>
      </c>
      <c r="R55" s="6">
        <v>28.004645278753099</v>
      </c>
      <c r="S55" s="6">
        <v>28.340491100056099</v>
      </c>
      <c r="T55" s="6">
        <v>28.6383586875859</v>
      </c>
      <c r="U55" s="6">
        <v>28.9362262751157</v>
      </c>
      <c r="V55" s="6">
        <v>29.234093862645501</v>
      </c>
      <c r="W55" s="6">
        <v>29.531961450175299</v>
      </c>
      <c r="X55" s="6">
        <v>29.8298290377051</v>
      </c>
      <c r="Y55" s="6">
        <v>30.034763388177801</v>
      </c>
      <c r="Z55" s="6">
        <v>37.799622173312997</v>
      </c>
      <c r="AA55" s="6">
        <v>38.055790111403901</v>
      </c>
      <c r="AB55" s="6">
        <v>38.311958049494699</v>
      </c>
      <c r="AC55" s="6">
        <v>38.568125987585503</v>
      </c>
      <c r="AD55" s="6">
        <v>38.960694184519198</v>
      </c>
      <c r="AE55" s="6">
        <v>39.353262381453</v>
      </c>
      <c r="AF55" s="6">
        <v>39.745830578386702</v>
      </c>
      <c r="AG55" s="6">
        <v>40.138398775320503</v>
      </c>
      <c r="AH55" s="6">
        <v>40.530966972254198</v>
      </c>
      <c r="AI55" s="6">
        <v>40.786343334782501</v>
      </c>
      <c r="AJ55" s="6">
        <v>41.041719697310903</v>
      </c>
      <c r="AK55" s="6">
        <v>41.297096059839198</v>
      </c>
      <c r="AL55" s="6">
        <v>41.5524724223676</v>
      </c>
      <c r="AM55" s="6">
        <v>41.807848784895903</v>
      </c>
      <c r="AN55" s="4"/>
      <c r="AO55" s="4"/>
    </row>
    <row r="56" spans="1:41" ht="18.75" customHeight="1" x14ac:dyDescent="0.25">
      <c r="A56" s="13" t="s">
        <v>347</v>
      </c>
      <c r="B56" s="2" t="s">
        <v>4</v>
      </c>
      <c r="C56" s="2" t="s">
        <v>2</v>
      </c>
      <c r="D56" s="2" t="s">
        <v>19</v>
      </c>
      <c r="E56" s="2" t="s">
        <v>52</v>
      </c>
      <c r="F56" s="2" t="s">
        <v>2</v>
      </c>
      <c r="G56" s="4"/>
      <c r="H56" s="6">
        <v>16.2847547612479</v>
      </c>
      <c r="I56" s="6">
        <v>15.876131802979501</v>
      </c>
      <c r="J56" s="6">
        <v>16.0229073099276</v>
      </c>
      <c r="K56" s="6">
        <v>16.367485899376799</v>
      </c>
      <c r="L56" s="6">
        <v>16.455833021337899</v>
      </c>
      <c r="M56" s="6">
        <v>16.544184528738501</v>
      </c>
      <c r="N56" s="6">
        <v>16.6325404215787</v>
      </c>
      <c r="O56" s="6">
        <v>16.860926114325899</v>
      </c>
      <c r="P56" s="6">
        <v>17.089472849679499</v>
      </c>
      <c r="Q56" s="6">
        <v>17.318180627639599</v>
      </c>
      <c r="R56" s="6">
        <v>17.547049448206099</v>
      </c>
      <c r="S56" s="6">
        <v>17.776079311379</v>
      </c>
      <c r="T56" s="6">
        <v>17.952380833504801</v>
      </c>
      <c r="U56" s="6">
        <v>18.128815777474799</v>
      </c>
      <c r="V56" s="6">
        <v>18.305384143288901</v>
      </c>
      <c r="W56" s="6">
        <v>18.4820859309471</v>
      </c>
      <c r="X56" s="6">
        <v>18.6589211404496</v>
      </c>
      <c r="Y56" s="6">
        <v>22.957025875590499</v>
      </c>
      <c r="Z56" s="6">
        <v>23.104651920505699</v>
      </c>
      <c r="AA56" s="6">
        <v>23.2522873852507</v>
      </c>
      <c r="AB56" s="6">
        <v>23.399932269825399</v>
      </c>
      <c r="AC56" s="6">
        <v>23.5475865742299</v>
      </c>
      <c r="AD56" s="6">
        <v>23.7677160337205</v>
      </c>
      <c r="AE56" s="6">
        <v>23.9877258708838</v>
      </c>
      <c r="AF56" s="6">
        <v>19.7856554433389</v>
      </c>
      <c r="AG56" s="6">
        <v>19.9629670270111</v>
      </c>
      <c r="AH56" s="6">
        <v>20.1401827848415</v>
      </c>
      <c r="AI56" s="6">
        <v>20.2595680631768</v>
      </c>
      <c r="AJ56" s="6">
        <v>20.378855624363901</v>
      </c>
      <c r="AK56" s="6">
        <v>20.4980454684028</v>
      </c>
      <c r="AL56" s="6">
        <v>20.6171375952933</v>
      </c>
      <c r="AM56" s="6">
        <v>20.7361320050356</v>
      </c>
      <c r="AN56" s="4"/>
      <c r="AO56" s="4"/>
    </row>
    <row r="57" spans="1:41" ht="18.75" customHeight="1" x14ac:dyDescent="0.25">
      <c r="A57" s="13" t="s">
        <v>347</v>
      </c>
      <c r="B57" s="2" t="s">
        <v>4</v>
      </c>
      <c r="C57" s="2" t="s">
        <v>2</v>
      </c>
      <c r="D57" s="2" t="s">
        <v>19</v>
      </c>
      <c r="E57" s="2" t="s">
        <v>62</v>
      </c>
      <c r="F57" s="2" t="s">
        <v>2</v>
      </c>
      <c r="G57" s="4"/>
      <c r="H57" s="6">
        <v>26.813605072517301</v>
      </c>
      <c r="I57" s="6">
        <v>26.467245218403299</v>
      </c>
      <c r="J57" s="6">
        <v>26.688956163088399</v>
      </c>
      <c r="K57" s="6">
        <v>26.910667107773499</v>
      </c>
      <c r="L57" s="6">
        <v>27.132378052458701</v>
      </c>
      <c r="M57" s="6">
        <v>27.354088997143801</v>
      </c>
      <c r="N57" s="6">
        <v>27.575799941828901</v>
      </c>
      <c r="O57" s="6">
        <v>28.085780742026198</v>
      </c>
      <c r="P57" s="6">
        <v>28.595761542223599</v>
      </c>
      <c r="Q57" s="6">
        <v>29.1057423424209</v>
      </c>
      <c r="R57" s="6">
        <v>29.6157231426183</v>
      </c>
      <c r="S57" s="6">
        <v>30.125703942815601</v>
      </c>
      <c r="T57" s="6">
        <v>30.658456514170801</v>
      </c>
      <c r="U57" s="6">
        <v>31.191209085526001</v>
      </c>
      <c r="V57" s="6">
        <v>31.723961656881102</v>
      </c>
      <c r="W57" s="6">
        <v>32.256714228236298</v>
      </c>
      <c r="X57" s="6">
        <v>32.789466799591501</v>
      </c>
      <c r="Y57" s="6">
        <v>33.1725610666509</v>
      </c>
      <c r="Z57" s="6">
        <v>33.555655333710199</v>
      </c>
      <c r="AA57" s="6">
        <v>33.938749600769597</v>
      </c>
      <c r="AB57" s="6">
        <v>34.321843867828903</v>
      </c>
      <c r="AC57" s="6">
        <v>34.704938134888302</v>
      </c>
      <c r="AD57" s="6">
        <v>35.248203452178302</v>
      </c>
      <c r="AE57" s="6">
        <v>35.791468769468302</v>
      </c>
      <c r="AF57" s="6">
        <v>36.334734086758203</v>
      </c>
      <c r="AG57" s="6">
        <v>36.877999404048197</v>
      </c>
      <c r="AH57" s="6">
        <v>37.421264721338197</v>
      </c>
      <c r="AI57" s="6">
        <v>37.840011286661799</v>
      </c>
      <c r="AJ57" s="6">
        <v>38.258757851985401</v>
      </c>
      <c r="AK57" s="6">
        <v>38.677504417309002</v>
      </c>
      <c r="AL57" s="6">
        <v>39.096250982632597</v>
      </c>
      <c r="AM57" s="6">
        <v>39.514997547956199</v>
      </c>
      <c r="AN57" s="4"/>
      <c r="AO57" s="4"/>
    </row>
    <row r="58" spans="1:41" ht="18.75" customHeight="1" x14ac:dyDescent="0.25">
      <c r="A58" s="13" t="s">
        <v>347</v>
      </c>
      <c r="B58" s="2" t="s">
        <v>4</v>
      </c>
      <c r="C58" s="2" t="s">
        <v>2</v>
      </c>
      <c r="D58" s="2" t="s">
        <v>19</v>
      </c>
      <c r="E58" s="2" t="s">
        <v>63</v>
      </c>
      <c r="F58" s="2" t="s">
        <v>2</v>
      </c>
      <c r="G58" s="4"/>
      <c r="H58" s="6">
        <v>26.245557442552499</v>
      </c>
      <c r="I58" s="6">
        <v>25.994911975987499</v>
      </c>
      <c r="J58" s="6">
        <v>25.975150228491799</v>
      </c>
      <c r="K58" s="6">
        <v>25.955388480996</v>
      </c>
      <c r="L58" s="6">
        <v>25.9356267335003</v>
      </c>
      <c r="M58" s="6">
        <v>25.9158649860045</v>
      </c>
      <c r="N58" s="6">
        <v>25.8961032385088</v>
      </c>
      <c r="O58" s="6">
        <v>26.267399174454798</v>
      </c>
      <c r="P58" s="6">
        <v>26.6386951104008</v>
      </c>
      <c r="Q58" s="6">
        <v>27.009991046346801</v>
      </c>
      <c r="R58" s="6">
        <v>27.381286982292799</v>
      </c>
      <c r="S58" s="6">
        <v>27.752582918238801</v>
      </c>
      <c r="T58" s="6">
        <v>28.0941076852605</v>
      </c>
      <c r="U58" s="6">
        <v>28.435632452282299</v>
      </c>
      <c r="V58" s="6">
        <v>28.777157219304002</v>
      </c>
      <c r="W58" s="6">
        <v>29.1186819863258</v>
      </c>
      <c r="X58" s="6">
        <v>29.460206753347499</v>
      </c>
      <c r="Y58" s="6">
        <v>29.717449263186701</v>
      </c>
      <c r="Z58" s="6">
        <v>37.799622173312997</v>
      </c>
      <c r="AA58" s="6">
        <v>38.055790111403901</v>
      </c>
      <c r="AB58" s="6">
        <v>38.311958049494699</v>
      </c>
      <c r="AC58" s="6">
        <v>38.568125987585503</v>
      </c>
      <c r="AD58" s="6">
        <v>38.960694184519198</v>
      </c>
      <c r="AE58" s="6">
        <v>39.353262381453</v>
      </c>
      <c r="AF58" s="6">
        <v>39.745830578386702</v>
      </c>
      <c r="AG58" s="6">
        <v>40.138398775320503</v>
      </c>
      <c r="AH58" s="6">
        <v>40.530966972254198</v>
      </c>
      <c r="AI58" s="6">
        <v>40.786343334782501</v>
      </c>
      <c r="AJ58" s="6">
        <v>41.041719697310903</v>
      </c>
      <c r="AK58" s="6">
        <v>41.297096059839198</v>
      </c>
      <c r="AL58" s="6">
        <v>41.5524724223676</v>
      </c>
      <c r="AM58" s="6">
        <v>41.807848784895903</v>
      </c>
      <c r="AN58" s="4"/>
      <c r="AO58" s="4"/>
    </row>
    <row r="59" spans="1:41" ht="18.75" customHeight="1" x14ac:dyDescent="0.25">
      <c r="A59" s="13" t="s">
        <v>347</v>
      </c>
      <c r="B59" s="2" t="s">
        <v>4</v>
      </c>
      <c r="C59" s="2" t="s">
        <v>2</v>
      </c>
      <c r="D59" s="2" t="s">
        <v>19</v>
      </c>
      <c r="E59" s="2" t="s">
        <v>64</v>
      </c>
      <c r="F59" s="2" t="s">
        <v>2</v>
      </c>
      <c r="G59" s="4"/>
      <c r="H59" s="6">
        <v>20.905026160940999</v>
      </c>
      <c r="I59" s="6">
        <v>20.219447377232999</v>
      </c>
      <c r="J59" s="6">
        <v>20.301692301774001</v>
      </c>
      <c r="K59" s="6">
        <v>20.383937226314998</v>
      </c>
      <c r="L59" s="6">
        <v>20.466182150856</v>
      </c>
      <c r="M59" s="6">
        <v>20.548427075397001</v>
      </c>
      <c r="N59" s="6">
        <v>20.630671999937999</v>
      </c>
      <c r="O59" s="6">
        <v>20.8905518579706</v>
      </c>
      <c r="P59" s="6">
        <v>21.150431716003201</v>
      </c>
      <c r="Q59" s="6">
        <v>21.410311574035799</v>
      </c>
      <c r="R59" s="6">
        <v>21.6701914320684</v>
      </c>
      <c r="S59" s="6">
        <v>21.930071290101001</v>
      </c>
      <c r="T59" s="6">
        <v>22.160563323794999</v>
      </c>
      <c r="U59" s="6">
        <v>22.391055357489002</v>
      </c>
      <c r="V59" s="6">
        <v>22.621547391183</v>
      </c>
      <c r="W59" s="6">
        <v>22.852039424876999</v>
      </c>
      <c r="X59" s="6">
        <v>23.082531458571001</v>
      </c>
      <c r="Y59" s="6">
        <v>29.051388874959802</v>
      </c>
      <c r="Z59" s="6">
        <v>29.2496134267058</v>
      </c>
      <c r="AA59" s="6">
        <v>29.447837978451801</v>
      </c>
      <c r="AB59" s="6">
        <v>29.646062530197799</v>
      </c>
      <c r="AC59" s="6">
        <v>29.844287081943801</v>
      </c>
      <c r="AD59" s="6">
        <v>30.148059113084301</v>
      </c>
      <c r="AE59" s="6">
        <v>30.451831144224801</v>
      </c>
      <c r="AF59" s="6">
        <v>24.604482540292199</v>
      </c>
      <c r="AG59" s="6">
        <v>24.8475001652046</v>
      </c>
      <c r="AH59" s="6">
        <v>25.090517790117001</v>
      </c>
      <c r="AI59" s="6">
        <v>25.248607410124801</v>
      </c>
      <c r="AJ59" s="6">
        <v>25.406697030132602</v>
      </c>
      <c r="AK59" s="6">
        <v>25.564786650140402</v>
      </c>
      <c r="AL59" s="6">
        <v>25.722876270148198</v>
      </c>
      <c r="AM59" s="6">
        <v>25.880965890155998</v>
      </c>
      <c r="AN59" s="4"/>
      <c r="AO59" s="4"/>
    </row>
    <row r="60" spans="1:41" ht="18.75" customHeight="1" x14ac:dyDescent="0.25">
      <c r="A60" s="13" t="s">
        <v>347</v>
      </c>
      <c r="B60" s="2" t="s">
        <v>4</v>
      </c>
      <c r="C60" s="2" t="s">
        <v>2</v>
      </c>
      <c r="D60" s="2" t="s">
        <v>19</v>
      </c>
      <c r="E60" s="2" t="s">
        <v>65</v>
      </c>
      <c r="F60" s="2" t="s">
        <v>2</v>
      </c>
      <c r="G60" s="4"/>
      <c r="H60" s="6">
        <v>19.355462190721902</v>
      </c>
      <c r="I60" s="6">
        <v>18.846051901838599</v>
      </c>
      <c r="J60" s="6">
        <v>19.287447451026701</v>
      </c>
      <c r="K60" s="6">
        <v>19.728843000214901</v>
      </c>
      <c r="L60" s="6">
        <v>20.170238549402999</v>
      </c>
      <c r="M60" s="6">
        <v>20.6116340985912</v>
      </c>
      <c r="N60" s="6">
        <v>21.053029647779301</v>
      </c>
      <c r="O60" s="6">
        <v>21.7424652778598</v>
      </c>
      <c r="P60" s="6">
        <v>22.4319009079403</v>
      </c>
      <c r="Q60" s="6">
        <v>23.121336538020799</v>
      </c>
      <c r="R60" s="6">
        <v>23.810772168101298</v>
      </c>
      <c r="S60" s="6">
        <v>24.500207798181801</v>
      </c>
      <c r="T60" s="6">
        <v>24.537122642693902</v>
      </c>
      <c r="U60" s="6">
        <v>24.574037487205999</v>
      </c>
      <c r="V60" s="6">
        <v>24.610952331718099</v>
      </c>
      <c r="W60" s="6">
        <v>24.6478671762302</v>
      </c>
      <c r="X60" s="6">
        <v>24.684782020742301</v>
      </c>
      <c r="Y60" s="6">
        <v>24.823962664870201</v>
      </c>
      <c r="Z60" s="6">
        <v>24.963143308998099</v>
      </c>
      <c r="AA60" s="6">
        <v>25.102323953126099</v>
      </c>
      <c r="AB60" s="6">
        <v>25.241504597254</v>
      </c>
      <c r="AC60" s="6">
        <v>25.380685241381901</v>
      </c>
      <c r="AD60" s="6">
        <v>25.656853318980399</v>
      </c>
      <c r="AE60" s="6">
        <v>25.933021396578901</v>
      </c>
      <c r="AF60" s="6">
        <v>26.209189474177499</v>
      </c>
      <c r="AG60" s="6">
        <v>26.485357551776001</v>
      </c>
      <c r="AH60" s="6">
        <v>26.7615256293745</v>
      </c>
      <c r="AI60" s="6">
        <v>27.447006197579999</v>
      </c>
      <c r="AJ60" s="6">
        <v>28.132486765785401</v>
      </c>
      <c r="AK60" s="6">
        <v>28.8179673339909</v>
      </c>
      <c r="AL60" s="6">
        <v>29.503447902196299</v>
      </c>
      <c r="AM60" s="6">
        <v>30.188928470401802</v>
      </c>
      <c r="AN60" s="4"/>
      <c r="AO60" s="4"/>
    </row>
    <row r="61" spans="1:41" ht="18.75" customHeight="1" x14ac:dyDescent="0.25">
      <c r="A61" s="13" t="s">
        <v>347</v>
      </c>
      <c r="B61" s="2" t="s">
        <v>4</v>
      </c>
      <c r="C61" s="2" t="s">
        <v>2</v>
      </c>
      <c r="D61" s="2" t="s">
        <v>19</v>
      </c>
      <c r="E61" s="2" t="s">
        <v>66</v>
      </c>
      <c r="F61" s="2" t="s">
        <v>2</v>
      </c>
      <c r="G61" s="4"/>
      <c r="H61" s="6">
        <v>4.769127007632</v>
      </c>
      <c r="I61" s="6">
        <v>4.5122894526059998</v>
      </c>
      <c r="J61" s="6">
        <v>4.8253753947611404</v>
      </c>
      <c r="K61" s="6">
        <v>5.8479413212934999</v>
      </c>
      <c r="L61" s="6">
        <v>5.9517310740614997</v>
      </c>
      <c r="M61" s="6">
        <v>6.0555208268295004</v>
      </c>
      <c r="N61" s="6">
        <v>6.1593105795975003</v>
      </c>
      <c r="O61" s="6">
        <v>6.2731256297287503</v>
      </c>
      <c r="P61" s="6">
        <v>6.3869406798600004</v>
      </c>
      <c r="Q61" s="6">
        <v>6.5007557299912504</v>
      </c>
      <c r="R61" s="6">
        <v>6.6145707801225004</v>
      </c>
      <c r="S61" s="6">
        <v>6.7283858302537496</v>
      </c>
      <c r="T61" s="6">
        <v>6.7427398078560001</v>
      </c>
      <c r="U61" s="6">
        <v>6.7570937854582498</v>
      </c>
      <c r="V61" s="6">
        <v>6.7714477630605003</v>
      </c>
      <c r="W61" s="6">
        <v>6.78580174066275</v>
      </c>
      <c r="X61" s="6">
        <v>6.8001557182649996</v>
      </c>
      <c r="Y61" s="6">
        <v>6.81014594639925</v>
      </c>
      <c r="Z61" s="6">
        <v>6.8201361745335003</v>
      </c>
      <c r="AA61" s="6">
        <v>6.8301264026677497</v>
      </c>
      <c r="AB61" s="6">
        <v>6.8401166308020001</v>
      </c>
      <c r="AC61" s="6">
        <v>6.8501068589362504</v>
      </c>
      <c r="AD61" s="6">
        <v>6.8658633687442503</v>
      </c>
      <c r="AE61" s="6">
        <v>6.8816198785522502</v>
      </c>
      <c r="AF61" s="6">
        <v>6.8973763883602501</v>
      </c>
      <c r="AG61" s="6">
        <v>6.9131328981682501</v>
      </c>
      <c r="AH61" s="6">
        <v>6.92888940797625</v>
      </c>
      <c r="AI61" s="6">
        <v>6.9690510207629996</v>
      </c>
      <c r="AJ61" s="6">
        <v>7.0092126335497502</v>
      </c>
      <c r="AK61" s="6">
        <v>7.0493742463364999</v>
      </c>
      <c r="AL61" s="6">
        <v>7.0895358591232496</v>
      </c>
      <c r="AM61" s="6">
        <v>7.1296974719100001</v>
      </c>
      <c r="AN61" s="4"/>
      <c r="AO61" s="4"/>
    </row>
    <row r="62" spans="1:41" ht="18.75" customHeight="1" x14ac:dyDescent="0.25">
      <c r="A62" s="13" t="s">
        <v>347</v>
      </c>
      <c r="B62" s="2" t="s">
        <v>4</v>
      </c>
      <c r="C62" s="2" t="s">
        <v>2</v>
      </c>
      <c r="D62" s="2" t="s">
        <v>19</v>
      </c>
      <c r="E62" s="2" t="s">
        <v>67</v>
      </c>
      <c r="F62" s="2" t="s">
        <v>2</v>
      </c>
      <c r="G62" s="4"/>
      <c r="H62" s="6">
        <v>26.245557442552499</v>
      </c>
      <c r="I62" s="6">
        <v>25.994911975987499</v>
      </c>
      <c r="J62" s="6">
        <v>25.975150228491799</v>
      </c>
      <c r="K62" s="6">
        <v>25.955388480996</v>
      </c>
      <c r="L62" s="6">
        <v>25.9356267335003</v>
      </c>
      <c r="M62" s="6">
        <v>25.9158649860045</v>
      </c>
      <c r="N62" s="6">
        <v>25.8961032385088</v>
      </c>
      <c r="O62" s="6">
        <v>26.267399174454798</v>
      </c>
      <c r="P62" s="6">
        <v>26.6386951104008</v>
      </c>
      <c r="Q62" s="6">
        <v>27.009991046346801</v>
      </c>
      <c r="R62" s="6">
        <v>27.381286982292799</v>
      </c>
      <c r="S62" s="6">
        <v>27.752582918238801</v>
      </c>
      <c r="T62" s="6">
        <v>28.0941076852605</v>
      </c>
      <c r="U62" s="6">
        <v>28.435632452282299</v>
      </c>
      <c r="V62" s="6">
        <v>28.777157219304002</v>
      </c>
      <c r="W62" s="6">
        <v>29.1186819863258</v>
      </c>
      <c r="X62" s="6">
        <v>29.460206753347499</v>
      </c>
      <c r="Y62" s="6">
        <v>29.717449263186701</v>
      </c>
      <c r="Z62" s="6">
        <v>29.974691773025999</v>
      </c>
      <c r="AA62" s="6">
        <v>30.2319342828652</v>
      </c>
      <c r="AB62" s="6">
        <v>30.489176792704502</v>
      </c>
      <c r="AC62" s="6">
        <v>30.7464193025437</v>
      </c>
      <c r="AD62" s="6">
        <v>31.068664523968501</v>
      </c>
      <c r="AE62" s="6">
        <v>31.390909745393198</v>
      </c>
      <c r="AF62" s="6">
        <v>31.713154966817999</v>
      </c>
      <c r="AG62" s="6">
        <v>32.035400188242697</v>
      </c>
      <c r="AH62" s="6">
        <v>32.357645409667498</v>
      </c>
      <c r="AI62" s="6">
        <v>32.674606551317197</v>
      </c>
      <c r="AJ62" s="6">
        <v>32.991567692967003</v>
      </c>
      <c r="AK62" s="6">
        <v>33.308528834616702</v>
      </c>
      <c r="AL62" s="6">
        <v>33.6254899762665</v>
      </c>
      <c r="AM62" s="6">
        <v>33.9424511179162</v>
      </c>
      <c r="AN62" s="4"/>
      <c r="AO62" s="4"/>
    </row>
    <row r="63" spans="1:41" ht="18.75" customHeight="1" x14ac:dyDescent="0.25">
      <c r="A63" s="13" t="s">
        <v>347</v>
      </c>
      <c r="B63" s="2" t="s">
        <v>4</v>
      </c>
      <c r="C63" s="2" t="s">
        <v>2</v>
      </c>
      <c r="D63" s="2" t="s">
        <v>19</v>
      </c>
      <c r="E63" s="2" t="s">
        <v>68</v>
      </c>
      <c r="F63" s="2" t="s">
        <v>2</v>
      </c>
      <c r="G63" s="4"/>
      <c r="H63" s="6">
        <v>9.2415067298189992</v>
      </c>
      <c r="I63" s="6">
        <v>9.6605963379900004</v>
      </c>
      <c r="J63" s="6">
        <v>9.6007797966833994</v>
      </c>
      <c r="K63" s="6">
        <v>9.5409632553768002</v>
      </c>
      <c r="L63" s="6">
        <v>9.4811467140701993</v>
      </c>
      <c r="M63" s="6">
        <v>9.4213301727636001</v>
      </c>
      <c r="N63" s="6">
        <v>9.3615136314570009</v>
      </c>
      <c r="O63" s="6">
        <v>9.6447022051535996</v>
      </c>
      <c r="P63" s="6">
        <v>9.9278907788502</v>
      </c>
      <c r="Q63" s="6">
        <v>10.2110793525468</v>
      </c>
      <c r="R63" s="6">
        <v>10.494267926243401</v>
      </c>
      <c r="S63" s="6">
        <v>10.77745649994</v>
      </c>
      <c r="T63" s="6">
        <v>11.028976801596</v>
      </c>
      <c r="U63" s="6">
        <v>11.280497103251999</v>
      </c>
      <c r="V63" s="6">
        <v>11.532017404908</v>
      </c>
      <c r="W63" s="6">
        <v>11.783537706563999</v>
      </c>
      <c r="X63" s="6">
        <v>12.03505800822</v>
      </c>
      <c r="Y63" s="6">
        <v>12.303440922123</v>
      </c>
      <c r="Z63" s="6">
        <v>12.571823836026001</v>
      </c>
      <c r="AA63" s="6">
        <v>12.840206749928999</v>
      </c>
      <c r="AB63" s="6">
        <v>13.108589663831999</v>
      </c>
      <c r="AC63" s="6">
        <v>13.376972577735</v>
      </c>
      <c r="AD63" s="6">
        <v>13.561516528466401</v>
      </c>
      <c r="AE63" s="6">
        <v>13.7460604791978</v>
      </c>
      <c r="AF63" s="6">
        <v>13.9306044299292</v>
      </c>
      <c r="AG63" s="6">
        <v>14.1151483806606</v>
      </c>
      <c r="AH63" s="6">
        <v>14.299692331392</v>
      </c>
      <c r="AI63" s="6">
        <v>14.457699112194</v>
      </c>
      <c r="AJ63" s="6">
        <v>14.615705892996001</v>
      </c>
      <c r="AK63" s="6">
        <v>14.773712673798</v>
      </c>
      <c r="AL63" s="6">
        <v>14.9317194546</v>
      </c>
      <c r="AM63" s="6">
        <v>15.089726235402001</v>
      </c>
      <c r="AN63" s="4"/>
      <c r="AO63" s="4"/>
    </row>
    <row r="64" spans="1:41" ht="18.75" customHeight="1" x14ac:dyDescent="0.25">
      <c r="A64" s="13" t="s">
        <v>347</v>
      </c>
      <c r="B64" s="2" t="s">
        <v>4</v>
      </c>
      <c r="C64" s="2" t="s">
        <v>2</v>
      </c>
      <c r="D64" s="2" t="s">
        <v>19</v>
      </c>
      <c r="E64" s="2" t="s">
        <v>53</v>
      </c>
      <c r="F64" s="2" t="s">
        <v>2</v>
      </c>
      <c r="G64" s="4"/>
      <c r="H64" s="6">
        <v>5.7235980075233401</v>
      </c>
      <c r="I64" s="6">
        <v>5.4289701096771203</v>
      </c>
      <c r="J64" s="6">
        <v>5.7398413365995804</v>
      </c>
      <c r="K64" s="6">
        <v>6.71089128423655</v>
      </c>
      <c r="L64" s="6">
        <v>6.8255075329163004</v>
      </c>
      <c r="M64" s="6">
        <v>6.9392768743381898</v>
      </c>
      <c r="N64" s="6">
        <v>7.0521993085022201</v>
      </c>
      <c r="O64" s="6">
        <v>7.1735766016747098</v>
      </c>
      <c r="P64" s="6">
        <v>7.4814115886844696</v>
      </c>
      <c r="Q64" s="6">
        <v>7.6026371653104903</v>
      </c>
      <c r="R64" s="6">
        <v>7.7233397176775496</v>
      </c>
      <c r="S64" s="6">
        <v>7.8435192457856404</v>
      </c>
      <c r="T64" s="6">
        <v>7.8588883483006997</v>
      </c>
      <c r="U64" s="6">
        <v>7.87399401433977</v>
      </c>
      <c r="V64" s="6">
        <v>7.8888362439028503</v>
      </c>
      <c r="W64" s="6">
        <v>7.9034150369899399</v>
      </c>
      <c r="X64" s="6">
        <v>7.9177303936010501</v>
      </c>
      <c r="Y64" s="6">
        <v>8.0608575874566206</v>
      </c>
      <c r="Z64" s="6">
        <v>8.0750942150661196</v>
      </c>
      <c r="AA64" s="6">
        <v>8.0881946876413799</v>
      </c>
      <c r="AB64" s="6">
        <v>8.1008872451645502</v>
      </c>
      <c r="AC64" s="6">
        <v>8.1131718876356391</v>
      </c>
      <c r="AD64" s="6">
        <v>8.1329164717819307</v>
      </c>
      <c r="AE64" s="6">
        <v>8.1522634826279994</v>
      </c>
      <c r="AF64" s="6">
        <v>8.0386987901249292</v>
      </c>
      <c r="AG64" s="6">
        <v>8.0564235531654091</v>
      </c>
      <c r="AH64" s="6">
        <v>8.0737601660192002</v>
      </c>
      <c r="AI64" s="6">
        <v>8.1132540231326402</v>
      </c>
      <c r="AJ64" s="6">
        <v>8.1523984447789992</v>
      </c>
      <c r="AK64" s="6">
        <v>8.1911934309582808</v>
      </c>
      <c r="AL64" s="6">
        <v>8.2296389816704902</v>
      </c>
      <c r="AM64" s="6">
        <v>8.2677350969156098</v>
      </c>
      <c r="AN64" s="4"/>
      <c r="AO64" s="4"/>
    </row>
    <row r="65" spans="1:41" ht="18.75" customHeight="1" x14ac:dyDescent="0.25">
      <c r="A65" s="13" t="s">
        <v>347</v>
      </c>
      <c r="B65" s="2" t="s">
        <v>4</v>
      </c>
      <c r="C65" s="2" t="s">
        <v>2</v>
      </c>
      <c r="D65" s="2" t="s">
        <v>19</v>
      </c>
      <c r="E65" s="2" t="s">
        <v>69</v>
      </c>
      <c r="F65" s="2" t="s">
        <v>2</v>
      </c>
      <c r="G65" s="4"/>
      <c r="H65" s="6">
        <v>17.346292740269998</v>
      </c>
      <c r="I65" s="6">
        <v>17.119292938312501</v>
      </c>
      <c r="J65" s="6">
        <v>17.309999405614501</v>
      </c>
      <c r="K65" s="6">
        <v>17.500705872916502</v>
      </c>
      <c r="L65" s="6">
        <v>17.691412340218498</v>
      </c>
      <c r="M65" s="6">
        <v>17.882118807520499</v>
      </c>
      <c r="N65" s="6">
        <v>18.072825274822499</v>
      </c>
      <c r="O65" s="6">
        <v>18.407060144342999</v>
      </c>
      <c r="P65" s="6">
        <v>18.7412950138635</v>
      </c>
      <c r="Q65" s="6">
        <v>19.075529883384</v>
      </c>
      <c r="R65" s="6">
        <v>19.409764752904501</v>
      </c>
      <c r="S65" s="6">
        <v>19.743999622425001</v>
      </c>
      <c r="T65" s="6">
        <v>20.093158818427501</v>
      </c>
      <c r="U65" s="6">
        <v>20.442318014430001</v>
      </c>
      <c r="V65" s="6">
        <v>20.7914772104325</v>
      </c>
      <c r="W65" s="6">
        <v>21.140636406435</v>
      </c>
      <c r="X65" s="6">
        <v>21.4897956024375</v>
      </c>
      <c r="Y65" s="6">
        <v>21.740870667057798</v>
      </c>
      <c r="Z65" s="6">
        <v>21.991945731678001</v>
      </c>
      <c r="AA65" s="6">
        <v>22.2430207962983</v>
      </c>
      <c r="AB65" s="6">
        <v>22.494095860918499</v>
      </c>
      <c r="AC65" s="6">
        <v>22.745170925538801</v>
      </c>
      <c r="AD65" s="6">
        <v>23.101220040268501</v>
      </c>
      <c r="AE65" s="6">
        <v>23.457269154998301</v>
      </c>
      <c r="AF65" s="6">
        <v>23.813318269728001</v>
      </c>
      <c r="AG65" s="6">
        <v>24.1693673844578</v>
      </c>
      <c r="AH65" s="6">
        <v>24.5254164991875</v>
      </c>
      <c r="AI65" s="6">
        <v>24.7998576224002</v>
      </c>
      <c r="AJ65" s="6">
        <v>25.074298745613</v>
      </c>
      <c r="AK65" s="6">
        <v>25.3487398688257</v>
      </c>
      <c r="AL65" s="6">
        <v>25.623180992038499</v>
      </c>
      <c r="AM65" s="6">
        <v>25.897622115251199</v>
      </c>
      <c r="AN65" s="4"/>
      <c r="AO65" s="4"/>
    </row>
    <row r="66" spans="1:41" ht="18.75" customHeight="1" x14ac:dyDescent="0.25">
      <c r="A66" s="13" t="s">
        <v>347</v>
      </c>
      <c r="B66" s="2" t="s">
        <v>4</v>
      </c>
      <c r="C66" s="2" t="s">
        <v>2</v>
      </c>
      <c r="D66" s="2" t="s">
        <v>19</v>
      </c>
      <c r="E66" s="2" t="s">
        <v>70</v>
      </c>
      <c r="F66" s="2" t="s">
        <v>2</v>
      </c>
      <c r="G66" s="4"/>
      <c r="H66" s="6">
        <v>10.833488947313199</v>
      </c>
      <c r="I66" s="6">
        <v>10.580552219669199</v>
      </c>
      <c r="J66" s="6">
        <v>11.599522637734401</v>
      </c>
      <c r="K66" s="6">
        <v>12.077609189439199</v>
      </c>
      <c r="L66" s="6">
        <v>12.5556957411439</v>
      </c>
      <c r="M66" s="6">
        <v>13.0337822928487</v>
      </c>
      <c r="N66" s="6">
        <v>13.511868844553399</v>
      </c>
      <c r="O66" s="6">
        <v>13.7957136531651</v>
      </c>
      <c r="P66" s="6">
        <v>14.079558461776699</v>
      </c>
      <c r="Q66" s="6">
        <v>14.3634032703884</v>
      </c>
      <c r="R66" s="6">
        <v>14.647248079000001</v>
      </c>
      <c r="S66" s="6">
        <v>14.931092887611699</v>
      </c>
      <c r="T66" s="6">
        <v>15.266677864796399</v>
      </c>
      <c r="U66" s="6">
        <v>15.6022628419811</v>
      </c>
      <c r="V66" s="6">
        <v>15.9378478191658</v>
      </c>
      <c r="W66" s="6">
        <v>16.273432796350502</v>
      </c>
      <c r="X66" s="6">
        <v>16.6090177735352</v>
      </c>
      <c r="Y66" s="6">
        <v>16.876139774756101</v>
      </c>
      <c r="Z66" s="6">
        <v>17.143261775977098</v>
      </c>
      <c r="AA66" s="6">
        <v>17.410383777198</v>
      </c>
      <c r="AB66" s="6">
        <v>17.677505778419</v>
      </c>
      <c r="AC66" s="6">
        <v>17.944627779639902</v>
      </c>
      <c r="AD66" s="6">
        <v>18.26338546773</v>
      </c>
      <c r="AE66" s="6">
        <v>18.582143155820098</v>
      </c>
      <c r="AF66" s="6">
        <v>18.9009008439103</v>
      </c>
      <c r="AG66" s="6">
        <v>19.219658532000398</v>
      </c>
      <c r="AH66" s="6">
        <v>19.5384162200905</v>
      </c>
      <c r="AI66" s="6">
        <v>19.846981709597099</v>
      </c>
      <c r="AJ66" s="6">
        <v>20.155547199103701</v>
      </c>
      <c r="AK66" s="6">
        <v>20.4641126886102</v>
      </c>
      <c r="AL66" s="6">
        <v>20.772678178116799</v>
      </c>
      <c r="AM66" s="6">
        <v>21.081243667623401</v>
      </c>
      <c r="AN66" s="4"/>
      <c r="AO66" s="4"/>
    </row>
    <row r="67" spans="1:41" ht="18.75" customHeight="1" x14ac:dyDescent="0.25">
      <c r="A67" s="13" t="s">
        <v>347</v>
      </c>
      <c r="B67" s="2" t="s">
        <v>4</v>
      </c>
      <c r="C67" s="2" t="s">
        <v>2</v>
      </c>
      <c r="D67" s="2" t="s">
        <v>19</v>
      </c>
      <c r="E67" s="2" t="s">
        <v>71</v>
      </c>
      <c r="F67" s="2" t="s">
        <v>2</v>
      </c>
      <c r="G67" s="4"/>
      <c r="H67" s="6">
        <v>17.551047751146001</v>
      </c>
      <c r="I67" s="6">
        <v>16.867144707893999</v>
      </c>
      <c r="J67" s="6">
        <v>17.4683021896656</v>
      </c>
      <c r="K67" s="6">
        <v>18.069459671437201</v>
      </c>
      <c r="L67" s="6">
        <v>18.670617153208799</v>
      </c>
      <c r="M67" s="6">
        <v>19.2717746349804</v>
      </c>
      <c r="N67" s="6">
        <v>19.872932116752001</v>
      </c>
      <c r="O67" s="6">
        <v>20.302857168867</v>
      </c>
      <c r="P67" s="6">
        <v>25.9159777762275</v>
      </c>
      <c r="Q67" s="6">
        <v>26.453384091371198</v>
      </c>
      <c r="R67" s="6">
        <v>26.990790406515</v>
      </c>
      <c r="S67" s="6">
        <v>27.528196721658698</v>
      </c>
      <c r="T67" s="6">
        <v>27.745488744947998</v>
      </c>
      <c r="U67" s="6">
        <v>27.962780768237199</v>
      </c>
      <c r="V67" s="6">
        <v>28.180072791526499</v>
      </c>
      <c r="W67" s="6">
        <v>28.397364814815699</v>
      </c>
      <c r="X67" s="6">
        <v>28.614656838104999</v>
      </c>
      <c r="Y67" s="6">
        <v>28.9948504061385</v>
      </c>
      <c r="Z67" s="6">
        <v>29.375043974172002</v>
      </c>
      <c r="AA67" s="6">
        <v>29.755237542205499</v>
      </c>
      <c r="AB67" s="6">
        <v>30.135431110239001</v>
      </c>
      <c r="AC67" s="6">
        <v>30.515624678272498</v>
      </c>
      <c r="AD67" s="6">
        <v>30.8819249077658</v>
      </c>
      <c r="AE67" s="6">
        <v>31.248225137258999</v>
      </c>
      <c r="AF67" s="6">
        <v>31.6145253667523</v>
      </c>
      <c r="AG67" s="6">
        <v>31.980825596245499</v>
      </c>
      <c r="AH67" s="6">
        <v>32.3471258257388</v>
      </c>
      <c r="AI67" s="6">
        <v>32.734151969571002</v>
      </c>
      <c r="AJ67" s="6">
        <v>33.121178113403303</v>
      </c>
      <c r="AK67" s="6">
        <v>33.508204257235498</v>
      </c>
      <c r="AL67" s="6">
        <v>33.895230401067799</v>
      </c>
      <c r="AM67" s="6">
        <v>34.282256544900001</v>
      </c>
      <c r="AN67" s="4"/>
      <c r="AO67" s="4"/>
    </row>
    <row r="68" spans="1:41" ht="18.75" customHeight="1" x14ac:dyDescent="0.25">
      <c r="A68" s="13" t="s">
        <v>347</v>
      </c>
      <c r="B68" s="2" t="s">
        <v>4</v>
      </c>
      <c r="C68" s="2" t="s">
        <v>2</v>
      </c>
      <c r="D68" s="2" t="s">
        <v>19</v>
      </c>
      <c r="E68" s="2" t="s">
        <v>54</v>
      </c>
      <c r="F68" s="2" t="s">
        <v>2</v>
      </c>
      <c r="G68" s="4"/>
      <c r="H68" s="6">
        <v>8.1099863736295692</v>
      </c>
      <c r="I68" s="6">
        <v>7.6560868590581297</v>
      </c>
      <c r="J68" s="6">
        <v>8.0279266989455795</v>
      </c>
      <c r="K68" s="6">
        <v>8.9296831788028204</v>
      </c>
      <c r="L68" s="6">
        <v>9.1442519556360597</v>
      </c>
      <c r="M68" s="6">
        <v>9.3576760804703607</v>
      </c>
      <c r="N68" s="6">
        <v>9.5699555533057303</v>
      </c>
      <c r="O68" s="6">
        <v>9.74542214748943</v>
      </c>
      <c r="P68" s="6">
        <v>11.196673969856199</v>
      </c>
      <c r="Q68" s="6">
        <v>11.3906844266262</v>
      </c>
      <c r="R68" s="6">
        <v>11.583670360783801</v>
      </c>
      <c r="S68" s="6">
        <v>11.775631772328801</v>
      </c>
      <c r="T68" s="6">
        <v>11.8159664668577</v>
      </c>
      <c r="U68" s="6">
        <v>11.855851589226701</v>
      </c>
      <c r="V68" s="6">
        <v>11.895287139435901</v>
      </c>
      <c r="W68" s="6">
        <v>11.9342731174851</v>
      </c>
      <c r="X68" s="6">
        <v>11.9728095233744</v>
      </c>
      <c r="Y68" s="6">
        <v>12.0479239296803</v>
      </c>
      <c r="Z68" s="6">
        <v>12.122282119020699</v>
      </c>
      <c r="AA68" s="6">
        <v>12.195884091395399</v>
      </c>
      <c r="AB68" s="6">
        <v>12.2687298468046</v>
      </c>
      <c r="AC68" s="6">
        <v>12.3408193852481</v>
      </c>
      <c r="AD68" s="6">
        <v>12.415218055225299</v>
      </c>
      <c r="AE68" s="6">
        <v>12.488954389310299</v>
      </c>
      <c r="AF68" s="6">
        <v>12.5620283875031</v>
      </c>
      <c r="AG68" s="6">
        <v>12.634440049803599</v>
      </c>
      <c r="AH68" s="6">
        <v>12.706189376211899</v>
      </c>
      <c r="AI68" s="6">
        <v>12.802599047027</v>
      </c>
      <c r="AJ68" s="6">
        <v>12.898400461833599</v>
      </c>
      <c r="AK68" s="6">
        <v>12.9935936206316</v>
      </c>
      <c r="AL68" s="6">
        <v>13.088178523421</v>
      </c>
      <c r="AM68" s="6">
        <v>13.1821551702019</v>
      </c>
      <c r="AN68" s="4"/>
      <c r="AO68" s="4"/>
    </row>
    <row r="69" spans="1:41" ht="18.75" customHeight="1" x14ac:dyDescent="0.25">
      <c r="A69" s="13" t="s">
        <v>347</v>
      </c>
      <c r="B69" s="2" t="s">
        <v>4</v>
      </c>
      <c r="C69" s="2" t="s">
        <v>2</v>
      </c>
      <c r="D69" s="2" t="s">
        <v>19</v>
      </c>
      <c r="E69" s="2" t="s">
        <v>34</v>
      </c>
      <c r="F69" s="2" t="s">
        <v>2</v>
      </c>
      <c r="G69" s="4"/>
      <c r="H69" s="6">
        <v>20.905026160940999</v>
      </c>
      <c r="I69" s="6">
        <v>20.219447377232999</v>
      </c>
      <c r="J69" s="6">
        <v>20.301692301774001</v>
      </c>
      <c r="K69" s="6">
        <v>20.383937226314998</v>
      </c>
      <c r="L69" s="6">
        <v>20.466182150856</v>
      </c>
      <c r="M69" s="6">
        <v>20.548427075397001</v>
      </c>
      <c r="N69" s="6">
        <v>20.630671999937999</v>
      </c>
      <c r="O69" s="6">
        <v>20.8905518579706</v>
      </c>
      <c r="P69" s="6">
        <v>21.150431716003201</v>
      </c>
      <c r="Q69" s="6">
        <v>21.410311574035799</v>
      </c>
      <c r="R69" s="6">
        <v>21.6701914320684</v>
      </c>
      <c r="S69" s="6">
        <v>21.930071290101001</v>
      </c>
      <c r="T69" s="6">
        <v>22.160563323794999</v>
      </c>
      <c r="U69" s="6">
        <v>22.391055357489002</v>
      </c>
      <c r="V69" s="6">
        <v>22.621547391183</v>
      </c>
      <c r="W69" s="6">
        <v>22.852039424876999</v>
      </c>
      <c r="X69" s="6">
        <v>23.082531458571001</v>
      </c>
      <c r="Y69" s="6">
        <v>29.051388874959802</v>
      </c>
      <c r="Z69" s="6">
        <v>29.2496134267058</v>
      </c>
      <c r="AA69" s="6">
        <v>29.447837978451801</v>
      </c>
      <c r="AB69" s="6">
        <v>29.646062530197799</v>
      </c>
      <c r="AC69" s="6">
        <v>29.844287081943801</v>
      </c>
      <c r="AD69" s="6">
        <v>30.148059113084301</v>
      </c>
      <c r="AE69" s="6">
        <v>30.451831144224801</v>
      </c>
      <c r="AF69" s="6">
        <v>24.604482540292199</v>
      </c>
      <c r="AG69" s="6">
        <v>24.8475001652046</v>
      </c>
      <c r="AH69" s="6">
        <v>25.090517790117001</v>
      </c>
      <c r="AI69" s="6">
        <v>25.248607410124801</v>
      </c>
      <c r="AJ69" s="6">
        <v>25.406697030132602</v>
      </c>
      <c r="AK69" s="6">
        <v>25.564786650140402</v>
      </c>
      <c r="AL69" s="6">
        <v>25.722876270148198</v>
      </c>
      <c r="AM69" s="6">
        <v>25.880965890155998</v>
      </c>
      <c r="AN69" s="4"/>
      <c r="AO69" s="4"/>
    </row>
    <row r="70" spans="1:41" ht="18.75" customHeight="1" x14ac:dyDescent="0.25">
      <c r="A70" s="13" t="s">
        <v>347</v>
      </c>
      <c r="B70" s="2" t="s">
        <v>4</v>
      </c>
      <c r="C70" s="2" t="s">
        <v>2</v>
      </c>
      <c r="D70" s="2" t="s">
        <v>19</v>
      </c>
      <c r="E70" s="2" t="s">
        <v>55</v>
      </c>
      <c r="F70" s="2" t="s">
        <v>2</v>
      </c>
      <c r="G70" s="4"/>
      <c r="H70" s="6">
        <v>5.4191238166949303</v>
      </c>
      <c r="I70" s="6">
        <v>5.1412259623148504</v>
      </c>
      <c r="J70" s="6">
        <v>5.4823216565086899</v>
      </c>
      <c r="K70" s="6">
        <v>6.4958909017088304</v>
      </c>
      <c r="L70" s="6">
        <v>6.6394750088723997</v>
      </c>
      <c r="M70" s="6">
        <v>6.7841091039408203</v>
      </c>
      <c r="N70" s="6">
        <v>6.9297931869141101</v>
      </c>
      <c r="O70" s="6">
        <v>7.06956978619667</v>
      </c>
      <c r="P70" s="6">
        <v>7.50698713507765</v>
      </c>
      <c r="Q70" s="6">
        <v>7.6567599931246697</v>
      </c>
      <c r="R70" s="6">
        <v>7.8070280853680698</v>
      </c>
      <c r="S70" s="6">
        <v>7.9577914118078503</v>
      </c>
      <c r="T70" s="6">
        <v>7.9944014696797998</v>
      </c>
      <c r="U70" s="6">
        <v>8.0312098224607507</v>
      </c>
      <c r="V70" s="6">
        <v>8.0682164701507002</v>
      </c>
      <c r="W70" s="6">
        <v>8.1054214127496493</v>
      </c>
      <c r="X70" s="6">
        <v>8.1428246502575998</v>
      </c>
      <c r="Y70" s="6">
        <v>8.1883119511613298</v>
      </c>
      <c r="Z70" s="6">
        <v>8.2342234868214508</v>
      </c>
      <c r="AA70" s="6">
        <v>8.2805592572379805</v>
      </c>
      <c r="AB70" s="6">
        <v>8.32731926241091</v>
      </c>
      <c r="AC70" s="6">
        <v>8.3745035023402306</v>
      </c>
      <c r="AD70" s="6">
        <v>8.4207063441203793</v>
      </c>
      <c r="AE70" s="6">
        <v>8.4671388229838502</v>
      </c>
      <c r="AF70" s="6">
        <v>8.5138009389306504</v>
      </c>
      <c r="AG70" s="6">
        <v>8.5606926919607709</v>
      </c>
      <c r="AH70" s="6">
        <v>8.6078140820742206</v>
      </c>
      <c r="AI70" s="6">
        <v>8.6743811497895909</v>
      </c>
      <c r="AJ70" s="6">
        <v>8.7410423038724101</v>
      </c>
      <c r="AK70" s="6">
        <v>8.8077975443226801</v>
      </c>
      <c r="AL70" s="6">
        <v>8.8746468711403992</v>
      </c>
      <c r="AM70" s="6">
        <v>8.9415902843255708</v>
      </c>
      <c r="AN70" s="4"/>
      <c r="AO70" s="4"/>
    </row>
    <row r="71" spans="1:41" ht="18.75" customHeight="1" x14ac:dyDescent="0.25">
      <c r="A71" s="13" t="s">
        <v>347</v>
      </c>
      <c r="B71" s="2" t="s">
        <v>4</v>
      </c>
      <c r="C71" s="2" t="s">
        <v>2</v>
      </c>
      <c r="D71" s="2" t="s">
        <v>19</v>
      </c>
      <c r="E71" s="2" t="s">
        <v>56</v>
      </c>
      <c r="F71" s="2" t="s">
        <v>2</v>
      </c>
      <c r="G71" s="4"/>
      <c r="H71" s="6">
        <v>22.082432632618598</v>
      </c>
      <c r="I71" s="6">
        <v>21.683207525645201</v>
      </c>
      <c r="J71" s="6">
        <v>21.757335976456599</v>
      </c>
      <c r="K71" s="6">
        <v>21.854021944452601</v>
      </c>
      <c r="L71" s="6">
        <v>21.9210995683965</v>
      </c>
      <c r="M71" s="6">
        <v>21.988815956038</v>
      </c>
      <c r="N71" s="6">
        <v>22.057171107377201</v>
      </c>
      <c r="O71" s="6">
        <v>22.351048490050299</v>
      </c>
      <c r="P71" s="6">
        <v>22.6445577699509</v>
      </c>
      <c r="Q71" s="6">
        <v>22.937645745496901</v>
      </c>
      <c r="R71" s="6">
        <v>23.230429525569299</v>
      </c>
      <c r="S71" s="6">
        <v>23.522849602547101</v>
      </c>
      <c r="T71" s="6">
        <v>23.7403731050129</v>
      </c>
      <c r="U71" s="6">
        <v>23.957140255909199</v>
      </c>
      <c r="V71" s="6">
        <v>24.173151055236101</v>
      </c>
      <c r="W71" s="6">
        <v>24.3884055029935</v>
      </c>
      <c r="X71" s="6">
        <v>24.602903599181399</v>
      </c>
      <c r="Y71" s="6">
        <v>27.095232569763599</v>
      </c>
      <c r="Z71" s="6">
        <v>27.1813653161059</v>
      </c>
      <c r="AA71" s="6">
        <v>27.2658562995498</v>
      </c>
      <c r="AB71" s="6">
        <v>27.3487055200954</v>
      </c>
      <c r="AC71" s="6">
        <v>27.429912977742799</v>
      </c>
      <c r="AD71" s="6">
        <v>27.552301780597801</v>
      </c>
      <c r="AE71" s="6">
        <v>27.6713239954322</v>
      </c>
      <c r="AF71" s="6">
        <v>25.484948491003198</v>
      </c>
      <c r="AG71" s="6">
        <v>25.615591252482901</v>
      </c>
      <c r="AH71" s="6">
        <v>25.7436711920917</v>
      </c>
      <c r="AI71" s="6">
        <v>25.823483233151201</v>
      </c>
      <c r="AJ71" s="6">
        <v>25.90123199201</v>
      </c>
      <c r="AK71" s="6">
        <v>25.9769174686684</v>
      </c>
      <c r="AL71" s="6">
        <v>26.050539663126202</v>
      </c>
      <c r="AM71" s="6">
        <v>26.122098575383401</v>
      </c>
      <c r="AN71" s="4"/>
      <c r="AO71" s="4"/>
    </row>
    <row r="72" spans="1:41" ht="18.75" customHeight="1" x14ac:dyDescent="0.25">
      <c r="A72" s="13" t="s">
        <v>347</v>
      </c>
      <c r="B72" s="2" t="s">
        <v>4</v>
      </c>
      <c r="C72" s="2" t="s">
        <v>2</v>
      </c>
      <c r="D72" s="2" t="s">
        <v>19</v>
      </c>
      <c r="E72" s="2" t="s">
        <v>72</v>
      </c>
      <c r="F72" s="2" t="s">
        <v>2</v>
      </c>
      <c r="G72" s="4"/>
      <c r="H72" s="6">
        <v>13.196374939176501</v>
      </c>
      <c r="I72" s="6">
        <v>12.485694626163101</v>
      </c>
      <c r="J72" s="6">
        <v>13.352016591221499</v>
      </c>
      <c r="K72" s="6">
        <v>16.181499501815502</v>
      </c>
      <c r="L72" s="6">
        <v>16.468690111371401</v>
      </c>
      <c r="M72" s="6">
        <v>8.8430830278938206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4"/>
      <c r="AO72" s="4"/>
    </row>
    <row r="73" spans="1:41" ht="18.75" customHeight="1" x14ac:dyDescent="0.25">
      <c r="A73" s="13" t="s">
        <v>347</v>
      </c>
      <c r="B73" s="2" t="s">
        <v>4</v>
      </c>
      <c r="C73" s="2" t="s">
        <v>2</v>
      </c>
      <c r="D73" s="2" t="s">
        <v>19</v>
      </c>
      <c r="E73" s="2" t="s">
        <v>73</v>
      </c>
      <c r="F73" s="2" t="s">
        <v>2</v>
      </c>
      <c r="G73" s="4"/>
      <c r="H73" s="6">
        <v>43.4027777777778</v>
      </c>
      <c r="I73" s="6">
        <v>43.4027777777778</v>
      </c>
      <c r="J73" s="6">
        <v>43.4027777777778</v>
      </c>
      <c r="K73" s="6">
        <v>43.4027777777778</v>
      </c>
      <c r="L73" s="6">
        <v>43.4027777777778</v>
      </c>
      <c r="M73" s="6">
        <v>43.4027777777778</v>
      </c>
      <c r="N73" s="6">
        <v>43.4027777777778</v>
      </c>
      <c r="O73" s="6">
        <v>43.4027777777778</v>
      </c>
      <c r="P73" s="6">
        <v>43.4027777777778</v>
      </c>
      <c r="Q73" s="6">
        <v>32.655348307433698</v>
      </c>
      <c r="R73" s="6">
        <v>37.817732622819697</v>
      </c>
      <c r="S73" s="6">
        <v>43.4027777777778</v>
      </c>
      <c r="T73" s="6">
        <v>43.4027777777778</v>
      </c>
      <c r="U73" s="6">
        <v>43.4027777777778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4"/>
      <c r="AO73" s="4"/>
    </row>
    <row r="74" spans="1:41" ht="18.75" customHeight="1" x14ac:dyDescent="0.25">
      <c r="A74" s="13" t="s">
        <v>347</v>
      </c>
      <c r="B74" s="2" t="s">
        <v>4</v>
      </c>
      <c r="C74" s="2" t="s">
        <v>2</v>
      </c>
      <c r="D74" s="2" t="s">
        <v>19</v>
      </c>
      <c r="E74" s="2" t="s">
        <v>74</v>
      </c>
      <c r="F74" s="2" t="s">
        <v>2</v>
      </c>
      <c r="G74" s="4"/>
      <c r="H74" s="6">
        <v>29.571986562198902</v>
      </c>
      <c r="I74" s="6">
        <v>28.854720433444299</v>
      </c>
      <c r="J74" s="6">
        <v>31.744269032767299</v>
      </c>
      <c r="K74" s="6">
        <v>33.1000044901878</v>
      </c>
      <c r="L74" s="6">
        <v>34.455739947608201</v>
      </c>
      <c r="M74" s="6">
        <v>35.819939502051902</v>
      </c>
      <c r="N74" s="6">
        <v>37.185901078351201</v>
      </c>
      <c r="O74" s="6">
        <v>37.996886245813101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4"/>
      <c r="AO74" s="4"/>
    </row>
    <row r="75" spans="1:41" ht="18.75" customHeight="1" x14ac:dyDescent="0.25">
      <c r="A75" s="13" t="s">
        <v>347</v>
      </c>
      <c r="B75" s="2" t="s">
        <v>4</v>
      </c>
      <c r="C75" s="2" t="s">
        <v>2</v>
      </c>
      <c r="D75" s="2" t="s">
        <v>19</v>
      </c>
      <c r="E75" s="2" t="s">
        <v>75</v>
      </c>
      <c r="F75" s="2" t="s">
        <v>2</v>
      </c>
      <c r="G75" s="4"/>
      <c r="H75" s="6">
        <v>29.533387086236299</v>
      </c>
      <c r="I75" s="6">
        <v>27.814547766600001</v>
      </c>
      <c r="J75" s="6">
        <v>29.071253786211098</v>
      </c>
      <c r="K75" s="6">
        <v>30.3279598058221</v>
      </c>
      <c r="L75" s="6">
        <v>31.584665825433099</v>
      </c>
      <c r="M75" s="6">
        <v>32.8413718450442</v>
      </c>
      <c r="N75" s="6">
        <v>34.098077864655203</v>
      </c>
      <c r="O75" s="6">
        <v>34.844196905957801</v>
      </c>
      <c r="P75" s="6">
        <v>35.5903159472604</v>
      </c>
      <c r="Q75" s="6">
        <v>17.9878644170476</v>
      </c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4"/>
      <c r="AO75" s="4"/>
    </row>
    <row r="76" spans="1:41" ht="18.75" customHeight="1" x14ac:dyDescent="0.25">
      <c r="A76" s="13" t="s">
        <v>347</v>
      </c>
      <c r="B76" s="2" t="s">
        <v>4</v>
      </c>
      <c r="C76" s="2" t="s">
        <v>2</v>
      </c>
      <c r="D76" s="2" t="s">
        <v>19</v>
      </c>
      <c r="E76" s="2" t="s">
        <v>76</v>
      </c>
      <c r="F76" s="2" t="s">
        <v>2</v>
      </c>
      <c r="G76" s="4"/>
      <c r="H76" s="6">
        <v>29.7165920293107</v>
      </c>
      <c r="I76" s="6">
        <v>28.002278497398699</v>
      </c>
      <c r="J76" s="6">
        <v>29.255675548793999</v>
      </c>
      <c r="K76" s="6">
        <v>30.509072600189398</v>
      </c>
      <c r="L76" s="6">
        <v>31.762469651584698</v>
      </c>
      <c r="M76" s="6">
        <v>33.015866702979999</v>
      </c>
      <c r="N76" s="6">
        <v>34.269263754375402</v>
      </c>
      <c r="O76" s="6">
        <v>35.013418227868002</v>
      </c>
      <c r="P76" s="6">
        <v>35.757572701360601</v>
      </c>
      <c r="Q76" s="6">
        <v>36.501727174853201</v>
      </c>
      <c r="R76" s="6">
        <v>37.245881648345801</v>
      </c>
      <c r="S76" s="6">
        <v>37.990036121838401</v>
      </c>
      <c r="T76" s="6">
        <v>38.869837528918502</v>
      </c>
      <c r="U76" s="6">
        <v>39.749638935998497</v>
      </c>
      <c r="V76" s="6">
        <v>31.678656721864101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4"/>
      <c r="AO76" s="4"/>
    </row>
    <row r="77" spans="1:41" ht="18.75" customHeight="1" x14ac:dyDescent="0.25">
      <c r="A77" s="13" t="s">
        <v>347</v>
      </c>
      <c r="B77" s="2" t="s">
        <v>4</v>
      </c>
      <c r="C77" s="2" t="s">
        <v>2</v>
      </c>
      <c r="D77" s="2" t="s">
        <v>19</v>
      </c>
      <c r="E77" s="2" t="s">
        <v>77</v>
      </c>
      <c r="F77" s="2" t="s">
        <v>2</v>
      </c>
      <c r="G77" s="4"/>
      <c r="H77" s="6">
        <v>43.4027777777778</v>
      </c>
      <c r="I77" s="6">
        <v>43.4027777777778</v>
      </c>
      <c r="J77" s="6">
        <v>43.4027777777778</v>
      </c>
      <c r="K77" s="6">
        <v>43.4027777777778</v>
      </c>
      <c r="L77" s="6">
        <v>43.4027777777778</v>
      </c>
      <c r="M77" s="6">
        <v>43.4027777777778</v>
      </c>
      <c r="N77" s="6">
        <v>43.4027777777778</v>
      </c>
      <c r="O77" s="6">
        <v>43.4027777777778</v>
      </c>
      <c r="P77" s="6">
        <v>43.4027777777778</v>
      </c>
      <c r="Q77" s="6">
        <v>43.4027777777778</v>
      </c>
      <c r="R77" s="6">
        <v>43.4027777777778</v>
      </c>
      <c r="S77" s="6">
        <v>43.4027777777778</v>
      </c>
      <c r="T77" s="6">
        <v>43.4027777777778</v>
      </c>
      <c r="U77" s="6">
        <v>43.4027777777778</v>
      </c>
      <c r="V77" s="6">
        <v>43.4027777777778</v>
      </c>
      <c r="W77" s="6">
        <v>15.2070939655051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4"/>
      <c r="AO77" s="4"/>
    </row>
    <row r="78" spans="1:41" ht="18.75" customHeight="1" x14ac:dyDescent="0.25">
      <c r="A78" s="13" t="s">
        <v>347</v>
      </c>
      <c r="B78" s="2" t="s">
        <v>4</v>
      </c>
      <c r="C78" s="2" t="s">
        <v>2</v>
      </c>
      <c r="D78" s="2" t="s">
        <v>19</v>
      </c>
      <c r="E78" s="2" t="s">
        <v>78</v>
      </c>
      <c r="F78" s="2" t="s">
        <v>2</v>
      </c>
      <c r="G78" s="4"/>
      <c r="H78" s="6">
        <v>13.196374939176501</v>
      </c>
      <c r="I78" s="6">
        <v>12.485694626163101</v>
      </c>
      <c r="J78" s="6">
        <v>13.352016591221499</v>
      </c>
      <c r="K78" s="6">
        <v>16.181499501815502</v>
      </c>
      <c r="L78" s="6">
        <v>16.468690111371401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>
        <v>19.388004973322101</v>
      </c>
      <c r="X78" s="6"/>
      <c r="Y78" s="6"/>
      <c r="Z78" s="6">
        <v>18.871603534851701</v>
      </c>
      <c r="AA78" s="6">
        <v>19.514646864765002</v>
      </c>
      <c r="AB78" s="6">
        <v>19.543190373720002</v>
      </c>
      <c r="AC78" s="6">
        <v>19.571733882675002</v>
      </c>
      <c r="AD78" s="6">
        <v>19.616752482126401</v>
      </c>
      <c r="AE78" s="6">
        <v>19.6617710815779</v>
      </c>
      <c r="AF78" s="6">
        <v>19.706789681029299</v>
      </c>
      <c r="AG78" s="6">
        <v>19.751808280480699</v>
      </c>
      <c r="AH78" s="6">
        <v>19.796826879932102</v>
      </c>
      <c r="AI78" s="6">
        <v>19.911574345037099</v>
      </c>
      <c r="AJ78" s="6">
        <v>20.0263218101421</v>
      </c>
      <c r="AK78" s="6">
        <v>20.141069275247101</v>
      </c>
      <c r="AL78" s="6">
        <v>20.255816740352099</v>
      </c>
      <c r="AM78" s="6">
        <v>20.3705642054571</v>
      </c>
      <c r="AN78" s="4"/>
      <c r="AO78" s="4"/>
    </row>
    <row r="79" spans="1:41" ht="18.75" customHeight="1" x14ac:dyDescent="0.25">
      <c r="A79" s="13" t="s">
        <v>347</v>
      </c>
      <c r="B79" s="2" t="s">
        <v>4</v>
      </c>
      <c r="C79" s="2" t="s">
        <v>2</v>
      </c>
      <c r="D79" s="2" t="s">
        <v>19</v>
      </c>
      <c r="E79" s="2" t="s">
        <v>79</v>
      </c>
      <c r="F79" s="2" t="s">
        <v>2</v>
      </c>
      <c r="G79" s="4"/>
      <c r="H79" s="6">
        <v>43.4027777777778</v>
      </c>
      <c r="I79" s="6">
        <v>43.4027777777778</v>
      </c>
      <c r="J79" s="6">
        <v>43.4027777777778</v>
      </c>
      <c r="K79" s="6">
        <v>43.4027777777778</v>
      </c>
      <c r="L79" s="6">
        <v>43.4027777777778</v>
      </c>
      <c r="M79" s="6">
        <v>43.4027777777778</v>
      </c>
      <c r="N79" s="6">
        <v>43.4027777777778</v>
      </c>
      <c r="O79" s="6">
        <v>43.4027777777778</v>
      </c>
      <c r="P79" s="6">
        <v>34.6893413299683</v>
      </c>
      <c r="Q79" s="6">
        <v>34.6893413299683</v>
      </c>
      <c r="R79" s="6">
        <v>34.689341329968101</v>
      </c>
      <c r="S79" s="6">
        <v>34.689341329968599</v>
      </c>
      <c r="T79" s="6">
        <v>34.689341329968897</v>
      </c>
      <c r="U79" s="6">
        <v>34.6893413299683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4"/>
      <c r="AO79" s="4"/>
    </row>
    <row r="80" spans="1:41" ht="18.75" customHeight="1" x14ac:dyDescent="0.25">
      <c r="A80" s="13" t="s">
        <v>347</v>
      </c>
      <c r="B80" s="2" t="s">
        <v>4</v>
      </c>
      <c r="C80" s="2" t="s">
        <v>2</v>
      </c>
      <c r="D80" s="2" t="s">
        <v>19</v>
      </c>
      <c r="E80" s="2" t="s">
        <v>80</v>
      </c>
      <c r="F80" s="2" t="s">
        <v>2</v>
      </c>
      <c r="G80" s="4"/>
      <c r="H80" s="6">
        <v>29.571986562198902</v>
      </c>
      <c r="I80" s="6">
        <v>28.854720433444299</v>
      </c>
      <c r="J80" s="6">
        <v>31.744269032767299</v>
      </c>
      <c r="K80" s="6">
        <v>33.1000044901878</v>
      </c>
      <c r="L80" s="6">
        <v>34.455739947608201</v>
      </c>
      <c r="M80" s="6">
        <v>34.689341329968101</v>
      </c>
      <c r="N80" s="6">
        <v>34.689341329968499</v>
      </c>
      <c r="O80" s="6">
        <v>34.689341329968101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4"/>
      <c r="AO80" s="4"/>
    </row>
    <row r="81" spans="1:41" ht="18.75" customHeight="1" x14ac:dyDescent="0.25">
      <c r="A81" s="13" t="s">
        <v>347</v>
      </c>
      <c r="B81" s="2" t="s">
        <v>4</v>
      </c>
      <c r="C81" s="2" t="s">
        <v>2</v>
      </c>
      <c r="D81" s="2" t="s">
        <v>19</v>
      </c>
      <c r="E81" s="2" t="s">
        <v>81</v>
      </c>
      <c r="F81" s="2" t="s">
        <v>2</v>
      </c>
      <c r="G81" s="4"/>
      <c r="H81" s="6">
        <v>34.689341329968002</v>
      </c>
      <c r="I81" s="6">
        <v>34.689341329968201</v>
      </c>
      <c r="J81" s="6">
        <v>34.689341329968499</v>
      </c>
      <c r="K81" s="6">
        <v>34.689341329968201</v>
      </c>
      <c r="L81" s="6">
        <v>34.689341329968698</v>
      </c>
      <c r="M81" s="6">
        <v>34.689341329968101</v>
      </c>
      <c r="N81" s="6">
        <v>34.689341329967498</v>
      </c>
      <c r="O81" s="6">
        <v>34.689341329968698</v>
      </c>
      <c r="P81" s="6">
        <v>34.689341329967903</v>
      </c>
      <c r="Q81" s="6">
        <v>17.9878644170476</v>
      </c>
      <c r="R81" s="6"/>
      <c r="S81" s="6"/>
      <c r="T81" s="6"/>
      <c r="U81" s="6"/>
      <c r="V81" s="6"/>
      <c r="W81" s="6"/>
      <c r="X81" s="6"/>
      <c r="Y81" s="6"/>
      <c r="Z81" s="6"/>
      <c r="AA81" s="6"/>
      <c r="AB81" s="6">
        <v>19.543190373720002</v>
      </c>
      <c r="AC81" s="6">
        <v>19.571733882675002</v>
      </c>
      <c r="AD81" s="6">
        <v>19.616752482126401</v>
      </c>
      <c r="AE81" s="6">
        <v>19.6617710815779</v>
      </c>
      <c r="AF81" s="6"/>
      <c r="AG81" s="6"/>
      <c r="AH81" s="6"/>
      <c r="AI81" s="6"/>
      <c r="AJ81" s="6"/>
      <c r="AK81" s="6"/>
      <c r="AL81" s="6">
        <v>20.255816740352099</v>
      </c>
      <c r="AM81" s="6"/>
      <c r="AN81" s="4"/>
      <c r="AO81" s="4"/>
    </row>
    <row r="82" spans="1:41" ht="18.75" customHeight="1" x14ac:dyDescent="0.25">
      <c r="A82" s="13" t="s">
        <v>347</v>
      </c>
      <c r="B82" s="2" t="s">
        <v>4</v>
      </c>
      <c r="C82" s="2" t="s">
        <v>2</v>
      </c>
      <c r="D82" s="2" t="s">
        <v>19</v>
      </c>
      <c r="E82" s="2" t="s">
        <v>82</v>
      </c>
      <c r="F82" s="2" t="s">
        <v>2</v>
      </c>
      <c r="G82" s="4"/>
      <c r="H82" s="6">
        <v>13.196374939176501</v>
      </c>
      <c r="I82" s="6">
        <v>12.485694626163101</v>
      </c>
      <c r="J82" s="6">
        <v>13.352016591221499</v>
      </c>
      <c r="K82" s="6">
        <v>16.181499501815502</v>
      </c>
      <c r="L82" s="6">
        <v>16.468690111371401</v>
      </c>
      <c r="M82" s="6">
        <v>16.755880720927198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4"/>
      <c r="AO82" s="4"/>
    </row>
    <row r="83" spans="1:41" ht="18.75" customHeight="1" x14ac:dyDescent="0.25">
      <c r="A83" s="13" t="s">
        <v>347</v>
      </c>
      <c r="B83" s="2" t="s">
        <v>4</v>
      </c>
      <c r="C83" s="2" t="s">
        <v>2</v>
      </c>
      <c r="D83" s="2" t="s">
        <v>19</v>
      </c>
      <c r="E83" s="2" t="s">
        <v>83</v>
      </c>
      <c r="F83" s="2" t="s">
        <v>2</v>
      </c>
      <c r="G83" s="4"/>
      <c r="H83" s="6">
        <v>43.4027777777778</v>
      </c>
      <c r="I83" s="6">
        <v>43.4027777777778</v>
      </c>
      <c r="J83" s="6">
        <v>43.4027777777778</v>
      </c>
      <c r="K83" s="6">
        <v>43.4027777777778</v>
      </c>
      <c r="L83" s="6">
        <v>43.4027777777778</v>
      </c>
      <c r="M83" s="6">
        <v>43.4027777777778</v>
      </c>
      <c r="N83" s="6">
        <v>43.4027777777778</v>
      </c>
      <c r="O83" s="6">
        <v>43.4027777777778</v>
      </c>
      <c r="P83" s="6">
        <v>43.4027777777778</v>
      </c>
      <c r="Q83" s="6">
        <v>43.4027777777778</v>
      </c>
      <c r="R83" s="6">
        <v>43.4027777777778</v>
      </c>
      <c r="S83" s="6">
        <v>43.4027777777778</v>
      </c>
      <c r="T83" s="6">
        <v>43.4027777777778</v>
      </c>
      <c r="U83" s="6">
        <v>43.4027777777778</v>
      </c>
      <c r="V83" s="6">
        <v>43.4027777777778</v>
      </c>
      <c r="W83" s="6">
        <v>15.2070939655051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4"/>
      <c r="AO83" s="4"/>
    </row>
    <row r="84" spans="1:41" ht="18.75" customHeight="1" x14ac:dyDescent="0.25">
      <c r="A84" s="13" t="s">
        <v>347</v>
      </c>
      <c r="B84" s="2" t="s">
        <v>4</v>
      </c>
      <c r="C84" s="2" t="s">
        <v>2</v>
      </c>
      <c r="D84" s="2" t="s">
        <v>19</v>
      </c>
      <c r="E84" s="2" t="s">
        <v>84</v>
      </c>
      <c r="F84" s="2" t="s">
        <v>2</v>
      </c>
      <c r="G84" s="4"/>
      <c r="H84" s="6">
        <v>13.196374939176501</v>
      </c>
      <c r="I84" s="6">
        <v>12.485694626163101</v>
      </c>
      <c r="J84" s="6">
        <v>13.352016591221499</v>
      </c>
      <c r="K84" s="6">
        <v>16.181499501815601</v>
      </c>
      <c r="L84" s="6">
        <v>16.468690111371401</v>
      </c>
      <c r="M84" s="6">
        <v>2.26964708417654E-14</v>
      </c>
      <c r="N84" s="6"/>
      <c r="O84" s="6"/>
      <c r="P84" s="6">
        <v>-3.0787358856201199E-14</v>
      </c>
      <c r="Q84" s="6"/>
      <c r="R84" s="6">
        <v>-4.6895305009765701E-14</v>
      </c>
      <c r="S84" s="6"/>
      <c r="T84" s="6">
        <v>-8.6508045006250098E-15</v>
      </c>
      <c r="U84" s="6">
        <v>-9.6889010407000106E-16</v>
      </c>
      <c r="V84" s="6"/>
      <c r="W84" s="6"/>
      <c r="X84" s="6"/>
      <c r="Y84" s="6"/>
      <c r="Z84" s="6">
        <v>18.871603534851602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4"/>
      <c r="AO84" s="4"/>
    </row>
    <row r="85" spans="1:41" ht="18.75" customHeight="1" x14ac:dyDescent="0.25">
      <c r="A85" s="13" t="s">
        <v>347</v>
      </c>
      <c r="B85" s="2" t="s">
        <v>4</v>
      </c>
      <c r="C85" s="2" t="s">
        <v>2</v>
      </c>
      <c r="D85" s="2" t="s">
        <v>19</v>
      </c>
      <c r="E85" s="2" t="s">
        <v>85</v>
      </c>
      <c r="F85" s="2" t="s">
        <v>2</v>
      </c>
      <c r="G85" s="4"/>
      <c r="H85" s="6">
        <v>43.4027777777778</v>
      </c>
      <c r="I85" s="6">
        <v>43.4027777777778</v>
      </c>
      <c r="J85" s="6">
        <v>43.4027777777778</v>
      </c>
      <c r="K85" s="6">
        <v>43.4027777777778</v>
      </c>
      <c r="L85" s="6">
        <v>43.4027777777778</v>
      </c>
      <c r="M85" s="6">
        <v>43.4027777777778</v>
      </c>
      <c r="N85" s="6">
        <v>43.4027777777778</v>
      </c>
      <c r="O85" s="6">
        <v>43.4027777777778</v>
      </c>
      <c r="P85" s="6">
        <v>34.6893413299683</v>
      </c>
      <c r="Q85" s="6">
        <v>34.689341329968201</v>
      </c>
      <c r="R85" s="6">
        <v>34.689341329968101</v>
      </c>
      <c r="S85" s="6">
        <v>34.689341329968599</v>
      </c>
      <c r="T85" s="6">
        <v>34.689341329968897</v>
      </c>
      <c r="U85" s="6">
        <v>34.6893413299683</v>
      </c>
      <c r="V85" s="6">
        <v>-4.4491433578894401E-14</v>
      </c>
      <c r="W85" s="6">
        <v>-1.57998847050903E-14</v>
      </c>
      <c r="X85" s="6">
        <v>3.40305209032715E-14</v>
      </c>
      <c r="Y85" s="6">
        <v>3.2778197734031099E-14</v>
      </c>
      <c r="Z85" s="6">
        <v>1.7075154168425501E-14</v>
      </c>
      <c r="AA85" s="6">
        <v>-2.1992798568932001E-14</v>
      </c>
      <c r="AB85" s="6">
        <v>1.1780490363880101E-14</v>
      </c>
      <c r="AC85" s="6">
        <v>-2.0390957866207E-14</v>
      </c>
      <c r="AD85" s="6">
        <v>-3.7615319922603101E-14</v>
      </c>
      <c r="AE85" s="6">
        <v>-3.7615319922603101E-14</v>
      </c>
      <c r="AF85" s="6">
        <v>1.5166496992793601E-14</v>
      </c>
      <c r="AG85" s="6">
        <v>-2.8310794386548E-15</v>
      </c>
      <c r="AH85" s="6">
        <v>-2.1138726475289201E-15</v>
      </c>
      <c r="AI85" s="6">
        <v>1.1837686826161901E-15</v>
      </c>
      <c r="AJ85" s="6">
        <v>-4.3752090509494599E-14</v>
      </c>
      <c r="AK85" s="6">
        <v>-4.9002341370633903E-14</v>
      </c>
      <c r="AL85" s="6">
        <v>4.9893293031918199E-15</v>
      </c>
      <c r="AM85" s="6">
        <v>-3.91163417370239E-14</v>
      </c>
      <c r="AN85" s="4"/>
      <c r="AO85" s="4"/>
    </row>
    <row r="86" spans="1:41" ht="18.75" customHeight="1" x14ac:dyDescent="0.25">
      <c r="A86" s="13" t="s">
        <v>347</v>
      </c>
      <c r="B86" s="2" t="s">
        <v>4</v>
      </c>
      <c r="C86" s="2" t="s">
        <v>2</v>
      </c>
      <c r="D86" s="2" t="s">
        <v>19</v>
      </c>
      <c r="E86" s="2" t="s">
        <v>86</v>
      </c>
      <c r="F86" s="2" t="s">
        <v>2</v>
      </c>
      <c r="G86" s="4"/>
      <c r="H86" s="6">
        <v>34.689341329968002</v>
      </c>
      <c r="I86" s="6">
        <v>34.689341329968201</v>
      </c>
      <c r="J86" s="6">
        <v>34.689341329968499</v>
      </c>
      <c r="K86" s="6">
        <v>34.689341329968201</v>
      </c>
      <c r="L86" s="6">
        <v>34.689341329968698</v>
      </c>
      <c r="M86" s="6">
        <v>34.689341329968101</v>
      </c>
      <c r="N86" s="6">
        <v>34.689341329967498</v>
      </c>
      <c r="O86" s="6">
        <v>34.689341329968599</v>
      </c>
      <c r="P86" s="6"/>
      <c r="Q86" s="6">
        <v>17.9878644170477</v>
      </c>
      <c r="R86" s="6">
        <v>-4.6895305009765701E-14</v>
      </c>
      <c r="S86" s="6">
        <v>2.31717977695313E-15</v>
      </c>
      <c r="T86" s="6">
        <v>-8.6508045006250098E-15</v>
      </c>
      <c r="U86" s="6">
        <v>-9.6889010407000106E-16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4"/>
      <c r="AO86" s="4"/>
    </row>
    <row r="87" spans="1:41" ht="18.75" customHeight="1" x14ac:dyDescent="0.25">
      <c r="A87" s="13" t="s">
        <v>347</v>
      </c>
      <c r="B87" s="2" t="s">
        <v>4</v>
      </c>
      <c r="C87" s="2" t="s">
        <v>2</v>
      </c>
      <c r="D87" s="2" t="s">
        <v>19</v>
      </c>
      <c r="E87" s="2" t="s">
        <v>87</v>
      </c>
      <c r="F87" s="2" t="s">
        <v>2</v>
      </c>
      <c r="G87" s="4"/>
      <c r="H87" s="6">
        <v>13.196374939176501</v>
      </c>
      <c r="I87" s="6">
        <v>12.485694626163101</v>
      </c>
      <c r="J87" s="6">
        <v>13.3520165912216</v>
      </c>
      <c r="K87" s="6">
        <v>16.181499501815601</v>
      </c>
      <c r="L87" s="6">
        <v>16.468690111371401</v>
      </c>
      <c r="M87" s="6">
        <v>16.755880720927198</v>
      </c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4"/>
      <c r="AO87" s="4"/>
    </row>
    <row r="88" spans="1:41" ht="18.75" customHeight="1" x14ac:dyDescent="0.25">
      <c r="A88" s="13" t="s">
        <v>347</v>
      </c>
      <c r="B88" s="2" t="s">
        <v>4</v>
      </c>
      <c r="C88" s="2" t="s">
        <v>2</v>
      </c>
      <c r="D88" s="2" t="s">
        <v>19</v>
      </c>
      <c r="E88" s="2" t="s">
        <v>88</v>
      </c>
      <c r="F88" s="2" t="s">
        <v>2</v>
      </c>
      <c r="G88" s="4"/>
      <c r="H88" s="6">
        <v>43.4027777777778</v>
      </c>
      <c r="I88" s="6">
        <v>43.4027777777778</v>
      </c>
      <c r="J88" s="6">
        <v>43.4027777777778</v>
      </c>
      <c r="K88" s="6">
        <v>43.4027777777778</v>
      </c>
      <c r="L88" s="6">
        <v>43.4027777777778</v>
      </c>
      <c r="M88" s="6">
        <v>43.4027777777778</v>
      </c>
      <c r="N88" s="6">
        <v>43.4027777777778</v>
      </c>
      <c r="O88" s="6">
        <v>43.4027777777778</v>
      </c>
      <c r="P88" s="6">
        <v>43.4027777777778</v>
      </c>
      <c r="Q88" s="6">
        <v>43.4027777777778</v>
      </c>
      <c r="R88" s="6">
        <v>43.4027777777778</v>
      </c>
      <c r="S88" s="6">
        <v>43.4027777777778</v>
      </c>
      <c r="T88" s="6">
        <v>43.4027777777778</v>
      </c>
      <c r="U88" s="6">
        <v>43.4027777777778</v>
      </c>
      <c r="V88" s="6">
        <v>43.4027777777778</v>
      </c>
      <c r="W88" s="6">
        <v>15.2070939655051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4"/>
      <c r="AO88" s="4"/>
    </row>
    <row r="89" spans="1:41" ht="18.75" customHeight="1" x14ac:dyDescent="0.25">
      <c r="A89" s="13" t="s">
        <v>347</v>
      </c>
      <c r="B89" s="2" t="s">
        <v>4</v>
      </c>
      <c r="C89" s="2" t="s">
        <v>2</v>
      </c>
      <c r="D89" s="2" t="s">
        <v>19</v>
      </c>
      <c r="E89" s="2" t="s">
        <v>89</v>
      </c>
      <c r="F89" s="2" t="s">
        <v>2</v>
      </c>
      <c r="G89" s="4"/>
      <c r="H89" s="6">
        <v>43.4027777777778</v>
      </c>
      <c r="I89" s="6">
        <v>43.4027777777778</v>
      </c>
      <c r="J89" s="6">
        <v>43.4027777777778</v>
      </c>
      <c r="K89" s="6">
        <v>43.4027777777778</v>
      </c>
      <c r="L89" s="6">
        <v>43.4027777777778</v>
      </c>
      <c r="M89" s="6">
        <v>43.4027777777778</v>
      </c>
      <c r="N89" s="6">
        <v>43.4027777777778</v>
      </c>
      <c r="O89" s="6">
        <v>43.4027777777778</v>
      </c>
      <c r="P89" s="6">
        <v>43.4027777777778</v>
      </c>
      <c r="Q89" s="6">
        <v>43.4027777777778</v>
      </c>
      <c r="R89" s="6">
        <v>43.4027777777778</v>
      </c>
      <c r="S89" s="6">
        <v>43.4027777777778</v>
      </c>
      <c r="T89" s="6">
        <v>43.4027777777778</v>
      </c>
      <c r="U89" s="6">
        <v>43.4027777777778</v>
      </c>
      <c r="V89" s="6">
        <v>-5.2087531994803197E-14</v>
      </c>
      <c r="W89" s="6">
        <v>-3.1599769410180601E-13</v>
      </c>
      <c r="X89" s="6">
        <v>3.9747648415021102E-13</v>
      </c>
      <c r="Y89" s="6">
        <v>4.86336980332833E-13</v>
      </c>
      <c r="Z89" s="6">
        <v>-4.5590661629696105E-13</v>
      </c>
      <c r="AA89" s="6">
        <v>4.1690696417627702E-13</v>
      </c>
      <c r="AB89" s="6">
        <v>6.1686931359954102E-13</v>
      </c>
      <c r="AC89" s="6">
        <v>-1.3913830073411901E-13</v>
      </c>
      <c r="AD89" s="6">
        <v>4.5407064763713801E-13</v>
      </c>
      <c r="AE89" s="6">
        <v>-5.5670673485452603E-14</v>
      </c>
      <c r="AF89" s="6">
        <v>1.8031279758099001E-13</v>
      </c>
      <c r="AG89" s="6">
        <v>7.17206791125883E-13</v>
      </c>
      <c r="AH89" s="6">
        <v>-3.0651153389169302E-13</v>
      </c>
      <c r="AI89" s="6">
        <v>-1.01804106704993E-13</v>
      </c>
      <c r="AJ89" s="6">
        <v>-8.1670568951056496E-13</v>
      </c>
      <c r="AK89" s="6">
        <v>-6.8009310144697997E-13</v>
      </c>
      <c r="AL89" s="6">
        <v>-3.22643294939737E-13</v>
      </c>
      <c r="AM89" s="6">
        <v>-2.7195170921930899E-13</v>
      </c>
      <c r="AN89" s="4"/>
      <c r="AO89" s="4"/>
    </row>
    <row r="90" spans="1:41" ht="18.75" customHeight="1" x14ac:dyDescent="0.25">
      <c r="A90" s="13" t="s">
        <v>347</v>
      </c>
      <c r="B90" s="2" t="s">
        <v>4</v>
      </c>
      <c r="C90" s="2" t="s">
        <v>2</v>
      </c>
      <c r="D90" s="2" t="s">
        <v>19</v>
      </c>
      <c r="E90" s="2" t="s">
        <v>90</v>
      </c>
      <c r="F90" s="2" t="s">
        <v>2</v>
      </c>
      <c r="G90" s="4"/>
      <c r="H90" s="6">
        <v>37.0000211015182</v>
      </c>
      <c r="I90" s="6">
        <v>36.102588599190099</v>
      </c>
      <c r="J90" s="6">
        <v>39.717947984124599</v>
      </c>
      <c r="K90" s="6">
        <v>41.414223627530902</v>
      </c>
      <c r="L90" s="6">
        <v>43.110499270938803</v>
      </c>
      <c r="M90" s="6">
        <v>43.4027777777778</v>
      </c>
      <c r="N90" s="6">
        <v>43.4027777777778</v>
      </c>
      <c r="O90" s="6">
        <v>43.4027777777778</v>
      </c>
      <c r="P90" s="6"/>
      <c r="Q90" s="6">
        <v>7.6598948834228601E-13</v>
      </c>
      <c r="R90" s="6">
        <v>-9.5721593166992291E-13</v>
      </c>
      <c r="S90" s="6">
        <v>-2.56434561982813E-13</v>
      </c>
      <c r="T90" s="6">
        <v>-3.8063539802749998E-14</v>
      </c>
      <c r="U90" s="6">
        <v>-5.6776960098502104E-13</v>
      </c>
      <c r="V90" s="6">
        <v>-2.7780017063895102E-13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4"/>
      <c r="AO90" s="4"/>
    </row>
    <row r="91" spans="1:41" ht="18.75" customHeight="1" x14ac:dyDescent="0.25">
      <c r="A91" s="13" t="s">
        <v>347</v>
      </c>
      <c r="B91" s="2" t="s">
        <v>4</v>
      </c>
      <c r="C91" s="2" t="s">
        <v>2</v>
      </c>
      <c r="D91" s="2" t="s">
        <v>19</v>
      </c>
      <c r="E91" s="2" t="s">
        <v>91</v>
      </c>
      <c r="F91" s="2" t="s">
        <v>2</v>
      </c>
      <c r="G91" s="4"/>
      <c r="H91" s="6">
        <v>43.4027777777778</v>
      </c>
      <c r="I91" s="6">
        <v>43.4027777777778</v>
      </c>
      <c r="J91" s="6">
        <v>43.4027777777778</v>
      </c>
      <c r="K91" s="6">
        <v>43.4027777777778</v>
      </c>
      <c r="L91" s="6">
        <v>43.4027777777778</v>
      </c>
      <c r="M91" s="6">
        <v>43.4027777777778</v>
      </c>
      <c r="N91" s="6">
        <v>43.4027777777778</v>
      </c>
      <c r="O91" s="6">
        <v>43.4027777777778</v>
      </c>
      <c r="P91" s="6">
        <v>43.4027777777778</v>
      </c>
      <c r="Q91" s="6">
        <v>22.506143156873701</v>
      </c>
      <c r="R91" s="6">
        <v>-8.8273515312500095E-14</v>
      </c>
      <c r="S91" s="6">
        <v>3.8774141601015701E-13</v>
      </c>
      <c r="T91" s="6">
        <v>2.7163526131962501E-13</v>
      </c>
      <c r="U91" s="6">
        <v>-1.7246243852446001E-13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4"/>
      <c r="AO91" s="4"/>
    </row>
    <row r="92" spans="1:41" ht="18.75" customHeight="1" x14ac:dyDescent="0.25">
      <c r="A92" s="13" t="s">
        <v>347</v>
      </c>
      <c r="B92" s="2" t="s">
        <v>4</v>
      </c>
      <c r="C92" s="2" t="s">
        <v>2</v>
      </c>
      <c r="D92" s="2" t="s">
        <v>19</v>
      </c>
      <c r="E92" s="2" t="s">
        <v>92</v>
      </c>
      <c r="F92" s="2" t="s">
        <v>2</v>
      </c>
      <c r="G92" s="4"/>
      <c r="H92" s="6">
        <v>13.0133322441147</v>
      </c>
      <c r="I92" s="6">
        <v>12.2626091618933</v>
      </c>
      <c r="J92" s="6">
        <v>12.811490145537601</v>
      </c>
      <c r="K92" s="6">
        <v>13.360371129181599</v>
      </c>
      <c r="L92" s="6">
        <v>13.9092521128255</v>
      </c>
      <c r="M92" s="6">
        <v>14.458133096469901</v>
      </c>
      <c r="N92" s="6">
        <v>15.007014080114899</v>
      </c>
      <c r="O92" s="6">
        <v>15.3328902571317</v>
      </c>
      <c r="P92" s="6">
        <v>15.6587664341496</v>
      </c>
      <c r="Q92" s="6">
        <v>15.9846426111667</v>
      </c>
      <c r="R92" s="6">
        <v>16.3105187881843</v>
      </c>
      <c r="S92" s="6">
        <v>16.6363949652029</v>
      </c>
      <c r="T92" s="6">
        <v>17.0216729273548</v>
      </c>
      <c r="U92" s="6">
        <v>17.406950889507499</v>
      </c>
      <c r="V92" s="6">
        <v>17.792228851660099</v>
      </c>
      <c r="W92" s="6">
        <v>18.177506813812201</v>
      </c>
      <c r="X92" s="6">
        <v>18.5627847759655</v>
      </c>
      <c r="Y92" s="6">
        <v>18.8694618541228</v>
      </c>
      <c r="Z92" s="6">
        <v>19.176138932280001</v>
      </c>
      <c r="AA92" s="6">
        <v>19.482816010437201</v>
      </c>
      <c r="AB92" s="6">
        <v>19.7894930885947</v>
      </c>
      <c r="AC92" s="6">
        <v>20.096170166752199</v>
      </c>
      <c r="AD92" s="6">
        <v>20.462129076826901</v>
      </c>
      <c r="AE92" s="6">
        <v>20.828087986900201</v>
      </c>
      <c r="AF92" s="6"/>
      <c r="AG92" s="6"/>
      <c r="AH92" s="6"/>
      <c r="AI92" s="6"/>
      <c r="AJ92" s="6"/>
      <c r="AK92" s="6"/>
      <c r="AL92" s="6"/>
      <c r="AM92" s="6"/>
      <c r="AN92" s="4"/>
      <c r="AO92" s="4"/>
    </row>
    <row r="93" spans="1:41" ht="18.75" customHeight="1" x14ac:dyDescent="0.25">
      <c r="A93" s="13" t="s">
        <v>347</v>
      </c>
      <c r="B93" s="2" t="s">
        <v>4</v>
      </c>
      <c r="C93" s="2" t="s">
        <v>2</v>
      </c>
      <c r="D93" s="2" t="s">
        <v>19</v>
      </c>
      <c r="E93" s="2" t="s">
        <v>35</v>
      </c>
      <c r="F93" s="2" t="s">
        <v>2</v>
      </c>
      <c r="G93" s="4"/>
      <c r="H93" s="6">
        <v>43.4027777777778</v>
      </c>
      <c r="I93" s="6">
        <v>43.4027777777778</v>
      </c>
      <c r="J93" s="6">
        <v>43.4027777777778</v>
      </c>
      <c r="K93" s="6">
        <v>43.4027777777778</v>
      </c>
      <c r="L93" s="6">
        <v>43.4027777777778</v>
      </c>
      <c r="M93" s="6">
        <v>43.4027777777778</v>
      </c>
      <c r="N93" s="6">
        <v>43.4027777777778</v>
      </c>
      <c r="O93" s="6">
        <v>43.4027777777778</v>
      </c>
      <c r="P93" s="6">
        <v>43.4027777777778</v>
      </c>
      <c r="Q93" s="6">
        <v>43.4027777777778</v>
      </c>
      <c r="R93" s="6">
        <v>43.4027777777778</v>
      </c>
      <c r="S93" s="6">
        <v>43.4027777777778</v>
      </c>
      <c r="T93" s="6">
        <v>43.4027777777778</v>
      </c>
      <c r="U93" s="6">
        <v>43.4027777777778</v>
      </c>
      <c r="V93" s="6">
        <v>43.4027777777778</v>
      </c>
      <c r="W93" s="6">
        <v>34.7222222222222</v>
      </c>
      <c r="X93" s="6">
        <v>34.7222222222222</v>
      </c>
      <c r="Y93" s="6">
        <v>34.7222222222222</v>
      </c>
      <c r="Z93" s="6">
        <v>34.7222222222222</v>
      </c>
      <c r="AA93" s="6">
        <v>34.7222222222222</v>
      </c>
      <c r="AB93" s="6">
        <v>34.7222222222222</v>
      </c>
      <c r="AC93" s="6">
        <v>34.7222222222222</v>
      </c>
      <c r="AD93" s="6">
        <v>34.7222222222222</v>
      </c>
      <c r="AE93" s="6">
        <v>34.7222222222222</v>
      </c>
      <c r="AF93" s="6">
        <v>34.7222222222222</v>
      </c>
      <c r="AG93" s="6">
        <v>34.7222222222222</v>
      </c>
      <c r="AH93" s="6">
        <v>34.7222222222222</v>
      </c>
      <c r="AI93" s="6">
        <v>34.7222222222222</v>
      </c>
      <c r="AJ93" s="6">
        <v>34.7222222222222</v>
      </c>
      <c r="AK93" s="6">
        <v>34.7222222222222</v>
      </c>
      <c r="AL93" s="6">
        <v>34.7222222222222</v>
      </c>
      <c r="AM93" s="6">
        <v>34.7222222222222</v>
      </c>
      <c r="AN93" s="4"/>
      <c r="AO93" s="4"/>
    </row>
    <row r="94" spans="1:41" ht="18.75" customHeight="1" x14ac:dyDescent="0.25">
      <c r="A94" s="13" t="s">
        <v>347</v>
      </c>
      <c r="B94" s="2" t="s">
        <v>4</v>
      </c>
      <c r="C94" s="2" t="s">
        <v>2</v>
      </c>
      <c r="D94" s="2" t="s">
        <v>19</v>
      </c>
      <c r="E94" s="2" t="s">
        <v>36</v>
      </c>
      <c r="F94" s="2" t="s">
        <v>2</v>
      </c>
      <c r="G94" s="4"/>
      <c r="H94" s="6">
        <v>19.355462190721902</v>
      </c>
      <c r="I94" s="6">
        <v>18.846051901838599</v>
      </c>
      <c r="J94" s="6">
        <v>19.287447451026701</v>
      </c>
      <c r="K94" s="6">
        <v>19.728843000214901</v>
      </c>
      <c r="L94" s="6">
        <v>20.170238549402999</v>
      </c>
      <c r="M94" s="6">
        <v>20.6116340985912</v>
      </c>
      <c r="N94" s="6">
        <v>21.053029647779301</v>
      </c>
      <c r="O94" s="6">
        <v>21.7424652778598</v>
      </c>
      <c r="P94" s="6">
        <v>22.4319009079403</v>
      </c>
      <c r="Q94" s="6">
        <v>23.121336538020799</v>
      </c>
      <c r="R94" s="6">
        <v>23.810772168101298</v>
      </c>
      <c r="S94" s="6">
        <v>24.500207798181801</v>
      </c>
      <c r="T94" s="6">
        <v>24.537122642693902</v>
      </c>
      <c r="U94" s="6">
        <v>24.574037487205999</v>
      </c>
      <c r="V94" s="6">
        <v>24.610952331718099</v>
      </c>
      <c r="W94" s="6">
        <v>24.6478671762302</v>
      </c>
      <c r="X94" s="6">
        <v>24.684782020742301</v>
      </c>
      <c r="Y94" s="6">
        <v>24.823962664870201</v>
      </c>
      <c r="Z94" s="6">
        <v>24.963143308998099</v>
      </c>
      <c r="AA94" s="6">
        <v>25.102323953126099</v>
      </c>
      <c r="AB94" s="6">
        <v>25.241504597254</v>
      </c>
      <c r="AC94" s="6">
        <v>25.380685241381901</v>
      </c>
      <c r="AD94" s="6">
        <v>25.656853318980399</v>
      </c>
      <c r="AE94" s="6">
        <v>25.933021396578901</v>
      </c>
      <c r="AF94" s="6">
        <v>26.209189474177499</v>
      </c>
      <c r="AG94" s="6">
        <v>26.485357551776001</v>
      </c>
      <c r="AH94" s="6">
        <v>26.7615256293745</v>
      </c>
      <c r="AI94" s="6">
        <v>27.447006197579999</v>
      </c>
      <c r="AJ94" s="6">
        <v>28.132486765785401</v>
      </c>
      <c r="AK94" s="6">
        <v>28.8179673339909</v>
      </c>
      <c r="AL94" s="6">
        <v>29.503447902196299</v>
      </c>
      <c r="AM94" s="6">
        <v>30.188928470401802</v>
      </c>
      <c r="AN94" s="4"/>
      <c r="AO94" s="4"/>
    </row>
    <row r="95" spans="1:41" ht="18.75" customHeight="1" x14ac:dyDescent="0.25">
      <c r="A95" s="13" t="s">
        <v>347</v>
      </c>
      <c r="B95" s="2" t="s">
        <v>4</v>
      </c>
      <c r="C95" s="2" t="s">
        <v>2</v>
      </c>
      <c r="D95" s="2" t="s">
        <v>19</v>
      </c>
      <c r="E95" s="2" t="s">
        <v>93</v>
      </c>
      <c r="F95" s="2" t="s">
        <v>2</v>
      </c>
      <c r="G95" s="4"/>
      <c r="H95" s="6">
        <v>4.6187312287117699</v>
      </c>
      <c r="I95" s="6">
        <v>4.3699931191570904</v>
      </c>
      <c r="J95" s="6">
        <v>4.67320580692751</v>
      </c>
      <c r="K95" s="6">
        <v>5.6635248256354398</v>
      </c>
      <c r="L95" s="6">
        <v>5.7640415389799804</v>
      </c>
      <c r="M95" s="6">
        <v>6.0555208268295004</v>
      </c>
      <c r="N95" s="6">
        <v>6.1593105795975003</v>
      </c>
      <c r="O95" s="6">
        <v>6.2731256297287503</v>
      </c>
      <c r="P95" s="6">
        <v>6.3869406798600004</v>
      </c>
      <c r="Q95" s="6">
        <v>6.5007557299912504</v>
      </c>
      <c r="R95" s="6">
        <v>6.6145707801225004</v>
      </c>
      <c r="S95" s="6">
        <v>6.7283858302537496</v>
      </c>
      <c r="T95" s="6">
        <v>6.7427398078560001</v>
      </c>
      <c r="U95" s="6">
        <v>6.7570937854582498</v>
      </c>
      <c r="V95" s="6">
        <v>6.7714477630605003</v>
      </c>
      <c r="W95" s="6">
        <v>6.78580174066275</v>
      </c>
      <c r="X95" s="6">
        <v>6.8001557182649996</v>
      </c>
      <c r="Y95" s="6">
        <v>6.81014594639925</v>
      </c>
      <c r="Z95" s="6">
        <v>6.6050612371981101</v>
      </c>
      <c r="AA95" s="6">
        <v>6.8301264026677497</v>
      </c>
      <c r="AB95" s="6">
        <v>6.8401166308020001</v>
      </c>
      <c r="AC95" s="6">
        <v>6.8501068589362504</v>
      </c>
      <c r="AD95" s="6">
        <v>6.8658633687442503</v>
      </c>
      <c r="AE95" s="6">
        <v>6.8816198785522502</v>
      </c>
      <c r="AF95" s="6">
        <v>6.8973763883602501</v>
      </c>
      <c r="AG95" s="6">
        <v>6.9131328981682501</v>
      </c>
      <c r="AH95" s="6">
        <v>6.92888940797625</v>
      </c>
      <c r="AI95" s="6">
        <v>6.9690510207629996</v>
      </c>
      <c r="AJ95" s="6">
        <v>2222</v>
      </c>
      <c r="AK95" s="6">
        <v>2222</v>
      </c>
      <c r="AL95" s="6">
        <v>2222</v>
      </c>
      <c r="AM95" s="6">
        <v>2222</v>
      </c>
      <c r="AN95" s="4"/>
      <c r="AO95" s="4"/>
    </row>
    <row r="96" spans="1:41" ht="18.75" customHeight="1" x14ac:dyDescent="0.25">
      <c r="A96" s="13" t="s">
        <v>347</v>
      </c>
      <c r="B96" s="2" t="s">
        <v>4</v>
      </c>
      <c r="C96" s="2" t="s">
        <v>2</v>
      </c>
      <c r="D96" s="2" t="s">
        <v>19</v>
      </c>
      <c r="E96" s="2" t="s">
        <v>94</v>
      </c>
      <c r="F96" s="2" t="s">
        <v>2</v>
      </c>
      <c r="G96" s="4"/>
      <c r="H96" s="6">
        <v>6.0844319696097502</v>
      </c>
      <c r="I96" s="6">
        <v>5.8287590600270596</v>
      </c>
      <c r="J96" s="6">
        <v>6.35259648074498</v>
      </c>
      <c r="K96" s="6">
        <v>7.2126006323581402</v>
      </c>
      <c r="L96" s="6">
        <v>7.5963960524976404</v>
      </c>
      <c r="M96" s="6">
        <v>8.3323499123120293</v>
      </c>
      <c r="N96" s="6">
        <v>9.1566182353041601</v>
      </c>
      <c r="O96" s="6">
        <v>10.0797987570553</v>
      </c>
      <c r="P96" s="6">
        <v>11.1137609414167</v>
      </c>
      <c r="Q96" s="6">
        <v>12.1570396778014</v>
      </c>
      <c r="R96" s="6">
        <v>13.509164752806401</v>
      </c>
      <c r="S96" s="6">
        <v>14.9650542077138</v>
      </c>
      <c r="T96" s="6">
        <v>15.065247699055201</v>
      </c>
      <c r="U96" s="6">
        <v>15.165441190396599</v>
      </c>
      <c r="V96" s="6">
        <v>12.4556715890219</v>
      </c>
      <c r="W96" s="6">
        <v>12.5950201778807</v>
      </c>
      <c r="X96" s="6">
        <v>12.7343687667396</v>
      </c>
      <c r="Y96" s="6">
        <v>12.874189697870101</v>
      </c>
      <c r="Z96" s="6">
        <v>13.014010629000699</v>
      </c>
      <c r="AA96" s="6">
        <v>13.1538315601313</v>
      </c>
      <c r="AB96" s="6">
        <v>13.2936524912619</v>
      </c>
      <c r="AC96" s="6">
        <v>13.433473422392501</v>
      </c>
      <c r="AD96" s="6">
        <v>13.589937801074999</v>
      </c>
      <c r="AE96" s="6">
        <v>13.746402179757601</v>
      </c>
      <c r="AF96" s="6">
        <v>13.902866558440101</v>
      </c>
      <c r="AG96" s="6">
        <v>14.0593309371227</v>
      </c>
      <c r="AH96" s="6">
        <v>14.215795315805201</v>
      </c>
      <c r="AI96" s="6">
        <v>14.385807968606599</v>
      </c>
      <c r="AJ96" s="6">
        <v>14.5558206214079</v>
      </c>
      <c r="AK96" s="6">
        <v>14.725833274209201</v>
      </c>
      <c r="AL96" s="6">
        <v>14.8958459270105</v>
      </c>
      <c r="AM96" s="6">
        <v>15.0658585798119</v>
      </c>
      <c r="AN96" s="4"/>
      <c r="AO96" s="4"/>
    </row>
    <row r="97" spans="1:41" ht="18.75" customHeight="1" x14ac:dyDescent="0.25">
      <c r="A97" s="13" t="s">
        <v>347</v>
      </c>
      <c r="B97" s="2" t="s">
        <v>4</v>
      </c>
      <c r="C97" s="2" t="s">
        <v>2</v>
      </c>
      <c r="D97" s="2" t="s">
        <v>19</v>
      </c>
      <c r="E97" s="2" t="s">
        <v>95</v>
      </c>
      <c r="F97" s="2" t="s">
        <v>2</v>
      </c>
      <c r="G97" s="4"/>
      <c r="H97" s="6">
        <v>6.1197800263271596</v>
      </c>
      <c r="I97" s="6">
        <v>5.7221330483257198</v>
      </c>
      <c r="J97" s="6">
        <v>6.0129870731867303</v>
      </c>
      <c r="K97" s="6">
        <v>6.3042493102920201</v>
      </c>
      <c r="L97" s="6">
        <v>6.5949829127745696</v>
      </c>
      <c r="M97" s="6">
        <v>6.8857165152571298</v>
      </c>
      <c r="N97" s="6">
        <v>7.1764501177396802</v>
      </c>
      <c r="O97" s="6">
        <v>7.3491260896603396</v>
      </c>
      <c r="P97" s="6">
        <v>7.5243061565846103</v>
      </c>
      <c r="Q97" s="6">
        <v>7.6970328698190604</v>
      </c>
      <c r="R97" s="6">
        <v>8.0934240520410707</v>
      </c>
      <c r="S97" s="6">
        <v>8.9603644326434608</v>
      </c>
      <c r="T97" s="6">
        <v>9.8373544128816093</v>
      </c>
      <c r="U97" s="6">
        <v>10.8195831907483</v>
      </c>
      <c r="V97" s="6">
        <v>11.1661986023061</v>
      </c>
      <c r="W97" s="6">
        <v>11.421102609869999</v>
      </c>
      <c r="X97" s="6">
        <v>11.676006617433901</v>
      </c>
      <c r="Y97" s="6">
        <v>11.879004449077399</v>
      </c>
      <c r="Z97" s="6">
        <v>12.0820022807209</v>
      </c>
      <c r="AA97" s="6">
        <v>12.285000112364401</v>
      </c>
      <c r="AB97" s="6">
        <v>12.487997944008001</v>
      </c>
      <c r="AC97" s="6">
        <v>12.690995775651499</v>
      </c>
      <c r="AD97" s="6">
        <v>12.9331948032371</v>
      </c>
      <c r="AE97" s="6">
        <v>13.1753938308228</v>
      </c>
      <c r="AF97" s="6">
        <v>13.417592858408399</v>
      </c>
      <c r="AG97" s="6">
        <v>13.6597918859941</v>
      </c>
      <c r="AH97" s="6">
        <v>13.9019909135797</v>
      </c>
      <c r="AI97" s="6">
        <v>14.136475332627599</v>
      </c>
      <c r="AJ97" s="6">
        <v>14.3709597516755</v>
      </c>
      <c r="AK97" s="6">
        <v>14.605444170723301</v>
      </c>
      <c r="AL97" s="6">
        <v>14.839928589771199</v>
      </c>
      <c r="AM97" s="6">
        <v>15.0744130088191</v>
      </c>
      <c r="AN97" s="4"/>
      <c r="AO97" s="4"/>
    </row>
    <row r="98" spans="1:41" ht="18.75" customHeight="1" x14ac:dyDescent="0.25">
      <c r="A98" s="13" t="s">
        <v>347</v>
      </c>
      <c r="B98" s="2" t="s">
        <v>4</v>
      </c>
      <c r="C98" s="2" t="s">
        <v>2</v>
      </c>
      <c r="D98" s="2" t="s">
        <v>19</v>
      </c>
      <c r="E98" s="2" t="s">
        <v>96</v>
      </c>
      <c r="F98" s="2" t="s">
        <v>2</v>
      </c>
      <c r="G98" s="4"/>
      <c r="H98" s="6">
        <v>10.3501952967696</v>
      </c>
      <c r="I98" s="6">
        <v>10.0991521517055</v>
      </c>
      <c r="J98" s="6">
        <v>11.110494161468599</v>
      </c>
      <c r="K98" s="6">
        <v>11.5850015715657</v>
      </c>
      <c r="L98" s="6">
        <v>12.0595089816629</v>
      </c>
      <c r="M98" s="6">
        <v>12.536978825718201</v>
      </c>
      <c r="N98" s="6">
        <v>13.0150653774229</v>
      </c>
      <c r="O98" s="6">
        <v>13.2989101860346</v>
      </c>
      <c r="P98" s="6">
        <v>13.6743348557573</v>
      </c>
      <c r="Q98" s="6">
        <v>13.958179664369</v>
      </c>
      <c r="R98" s="6">
        <v>14.242024472980701</v>
      </c>
      <c r="S98" s="6">
        <v>14.5258692815923</v>
      </c>
      <c r="T98" s="6">
        <v>14.861454258777</v>
      </c>
      <c r="U98" s="6">
        <v>15.1970392359617</v>
      </c>
      <c r="V98" s="6">
        <v>15.5326242131464</v>
      </c>
      <c r="W98" s="6">
        <v>15.8682091903311</v>
      </c>
      <c r="X98" s="6">
        <v>16.203794167515799</v>
      </c>
      <c r="Y98" s="6">
        <v>16.4709161687368</v>
      </c>
      <c r="Z98" s="6">
        <v>16.738038169957701</v>
      </c>
      <c r="AA98" s="6">
        <v>17.005160171178598</v>
      </c>
      <c r="AB98" s="6">
        <v>17.272282172399599</v>
      </c>
      <c r="AC98" s="6">
        <v>17.5394041736205</v>
      </c>
      <c r="AD98" s="6">
        <v>17.858161861710599</v>
      </c>
      <c r="AE98" s="6">
        <v>18.1769195498008</v>
      </c>
      <c r="AF98" s="6">
        <v>18.495677237890899</v>
      </c>
      <c r="AG98" s="6">
        <v>18.814434925981001</v>
      </c>
      <c r="AH98" s="6">
        <v>19.133192614071099</v>
      </c>
      <c r="AI98" s="6">
        <v>19.441758103577701</v>
      </c>
      <c r="AJ98" s="6">
        <v>19.7503235930843</v>
      </c>
      <c r="AK98" s="6">
        <v>20.058889082590898</v>
      </c>
      <c r="AL98" s="6">
        <v>20.367454572097401</v>
      </c>
      <c r="AM98" s="6">
        <v>20.676020061604</v>
      </c>
      <c r="AN98" s="4"/>
      <c r="AO98" s="4"/>
    </row>
    <row r="99" spans="1:41" ht="18.75" customHeight="1" x14ac:dyDescent="0.25">
      <c r="A99" s="13" t="s">
        <v>347</v>
      </c>
      <c r="B99" s="2" t="s">
        <v>4</v>
      </c>
      <c r="C99" s="2" t="s">
        <v>2</v>
      </c>
      <c r="D99" s="2" t="s">
        <v>19</v>
      </c>
      <c r="E99" s="2" t="s">
        <v>97</v>
      </c>
      <c r="F99" s="2" t="s">
        <v>2</v>
      </c>
      <c r="G99" s="4"/>
      <c r="H99" s="6">
        <v>10.190795044801799</v>
      </c>
      <c r="I99" s="6">
        <v>9.59763620514018</v>
      </c>
      <c r="J99" s="6">
        <v>10.034381930382899</v>
      </c>
      <c r="K99" s="6">
        <v>10.488486033399999</v>
      </c>
      <c r="L99" s="6">
        <v>10.9201110471326</v>
      </c>
      <c r="M99" s="6">
        <v>11.351736060865299</v>
      </c>
      <c r="N99" s="6">
        <v>11.7833610745979</v>
      </c>
      <c r="O99" s="6">
        <v>12.0408981961717</v>
      </c>
      <c r="P99" s="6">
        <v>12.4566105815412</v>
      </c>
      <c r="Q99" s="6">
        <v>12.603642556316499</v>
      </c>
      <c r="R99" s="6">
        <v>12.912521460761299</v>
      </c>
      <c r="S99" s="6">
        <v>13.1700585823351</v>
      </c>
      <c r="T99" s="6">
        <v>13.471599379213201</v>
      </c>
      <c r="U99" s="6">
        <v>13.773140176091401</v>
      </c>
      <c r="V99" s="6">
        <v>14.074680972969499</v>
      </c>
      <c r="W99" s="6">
        <v>14.3762217698477</v>
      </c>
      <c r="X99" s="6">
        <v>14.6777625667258</v>
      </c>
      <c r="Y99" s="6">
        <v>14.9177506512032</v>
      </c>
      <c r="Z99" s="6">
        <v>15.157738735680599</v>
      </c>
      <c r="AA99" s="6">
        <v>15.397726820158001</v>
      </c>
      <c r="AB99" s="6">
        <v>15.6377149046354</v>
      </c>
      <c r="AC99" s="6">
        <v>15.8777029891128</v>
      </c>
      <c r="AD99" s="6">
        <v>16.164175504028901</v>
      </c>
      <c r="AE99" s="6">
        <v>16.450648018945</v>
      </c>
      <c r="AF99" s="6">
        <v>16.737120533861201</v>
      </c>
      <c r="AG99" s="6">
        <v>17.0235930487773</v>
      </c>
      <c r="AH99" s="6">
        <v>17.310065563693499</v>
      </c>
      <c r="AI99" s="6">
        <v>17.5879876204087</v>
      </c>
      <c r="AJ99" s="6">
        <v>17.865909677123899</v>
      </c>
      <c r="AK99" s="6">
        <v>18.1438317338391</v>
      </c>
      <c r="AL99" s="6">
        <v>18.421753790554199</v>
      </c>
      <c r="AM99" s="6">
        <v>18.6996758472694</v>
      </c>
      <c r="AN99" s="4"/>
      <c r="AO99" s="4"/>
    </row>
    <row r="100" spans="1:41" ht="18.75" customHeight="1" x14ac:dyDescent="0.25">
      <c r="A100" s="13" t="s">
        <v>347</v>
      </c>
      <c r="B100" s="2" t="s">
        <v>4</v>
      </c>
      <c r="C100" s="2" t="s">
        <v>2</v>
      </c>
      <c r="D100" s="2" t="s">
        <v>19</v>
      </c>
      <c r="E100" s="2" t="s">
        <v>98</v>
      </c>
      <c r="F100" s="2" t="s">
        <v>2</v>
      </c>
      <c r="G100" s="4"/>
      <c r="H100" s="6">
        <v>10.161317795379199</v>
      </c>
      <c r="I100" s="6">
        <v>9.5758574765109792</v>
      </c>
      <c r="J100" s="6">
        <v>10.0089351147308</v>
      </c>
      <c r="K100" s="6">
        <v>10.4704722013704</v>
      </c>
      <c r="L100" s="6">
        <v>10.8951543185924</v>
      </c>
      <c r="M100" s="6">
        <v>11.3198364358144</v>
      </c>
      <c r="N100" s="6">
        <v>11.8213093461061</v>
      </c>
      <c r="O100" s="6">
        <v>12.0779818801612</v>
      </c>
      <c r="P100" s="6">
        <v>12.419122531569</v>
      </c>
      <c r="Q100" s="6">
        <v>12.6775466375727</v>
      </c>
      <c r="R100" s="6">
        <v>12.9359707435764</v>
      </c>
      <c r="S100" s="6">
        <v>13.194394849580201</v>
      </c>
      <c r="T100" s="6">
        <v>13.4931121898844</v>
      </c>
      <c r="U100" s="6">
        <v>13.7918295301886</v>
      </c>
      <c r="V100" s="6">
        <v>14.090546870492799</v>
      </c>
      <c r="W100" s="6">
        <v>14.389264210797</v>
      </c>
      <c r="X100" s="6">
        <v>14.687981551101201</v>
      </c>
      <c r="Y100" s="6">
        <v>14.929134467891901</v>
      </c>
      <c r="Z100" s="6">
        <v>15.170287384682601</v>
      </c>
      <c r="AA100" s="6">
        <v>15.4114403014734</v>
      </c>
      <c r="AB100" s="6">
        <v>15.6525932182641</v>
      </c>
      <c r="AC100" s="6">
        <v>15.893746135054799</v>
      </c>
      <c r="AD100" s="6">
        <v>16.1800907252494</v>
      </c>
      <c r="AE100" s="6">
        <v>16.466435315443999</v>
      </c>
      <c r="AF100" s="6">
        <v>16.795647097698701</v>
      </c>
      <c r="AG100" s="6">
        <v>17.082731878332702</v>
      </c>
      <c r="AH100" s="6">
        <v>17.369816658966599</v>
      </c>
      <c r="AI100" s="6">
        <v>17.6482506058355</v>
      </c>
      <c r="AJ100" s="6">
        <v>17.926684552704302</v>
      </c>
      <c r="AK100" s="6">
        <v>18.205118499573199</v>
      </c>
      <c r="AL100" s="6">
        <v>18.483552446442101</v>
      </c>
      <c r="AM100" s="6">
        <v>18.761986393310899</v>
      </c>
      <c r="AN100" s="4"/>
      <c r="AO100" s="4"/>
    </row>
    <row r="101" spans="1:41" ht="18.75" customHeight="1" x14ac:dyDescent="0.25">
      <c r="A101" s="13" t="s">
        <v>347</v>
      </c>
      <c r="B101" s="2" t="s">
        <v>4</v>
      </c>
      <c r="C101" s="2" t="s">
        <v>2</v>
      </c>
      <c r="D101" s="2" t="s">
        <v>19</v>
      </c>
      <c r="E101" s="2" t="s">
        <v>99</v>
      </c>
      <c r="F101" s="2" t="s">
        <v>2</v>
      </c>
      <c r="G101" s="4"/>
      <c r="H101" s="6">
        <v>4.2508647691609402</v>
      </c>
      <c r="I101" s="6">
        <v>3.99544595153974</v>
      </c>
      <c r="J101" s="6">
        <v>4.3068024474812701</v>
      </c>
      <c r="K101" s="6">
        <v>5.32371985221278</v>
      </c>
      <c r="L101" s="6">
        <v>5.4269362838226902</v>
      </c>
      <c r="M101" s="6">
        <v>5.5301527154326102</v>
      </c>
      <c r="N101" s="6">
        <v>5.6333691470425302</v>
      </c>
      <c r="O101" s="6">
        <v>5.7465554975708901</v>
      </c>
      <c r="P101" s="6">
        <v>5.8597418480992598</v>
      </c>
      <c r="Q101" s="6">
        <v>5.9729281986276304</v>
      </c>
      <c r="R101" s="6">
        <v>6.086114549156</v>
      </c>
      <c r="S101" s="6">
        <v>6.1993008996843599</v>
      </c>
      <c r="T101" s="6">
        <v>6.2135755877725503</v>
      </c>
      <c r="U101" s="6">
        <v>6.2278502758607299</v>
      </c>
      <c r="V101" s="6">
        <v>6.3260379279418002</v>
      </c>
      <c r="W101" s="6">
        <v>6.6053644668220297</v>
      </c>
      <c r="X101" s="6">
        <v>6.7625925383983398</v>
      </c>
      <c r="Y101" s="6">
        <v>6.7725275818056696</v>
      </c>
      <c r="Z101" s="6">
        <v>6.7824626252130003</v>
      </c>
      <c r="AA101" s="6">
        <v>6.79239766862033</v>
      </c>
      <c r="AB101" s="6">
        <v>6.8023327120276704</v>
      </c>
      <c r="AC101" s="6">
        <v>6.8122677554350002</v>
      </c>
      <c r="AD101" s="6">
        <v>6.8279372283225896</v>
      </c>
      <c r="AE101" s="6">
        <v>6.8436067012101898</v>
      </c>
      <c r="AF101" s="6">
        <v>6.8592761740977801</v>
      </c>
      <c r="AG101" s="6">
        <v>6.8749456469853802</v>
      </c>
      <c r="AH101" s="6">
        <v>6.8906151198729697</v>
      </c>
      <c r="AI101" s="6">
        <v>6.9305548851098502</v>
      </c>
      <c r="AJ101" s="6">
        <v>6.9704946503467298</v>
      </c>
      <c r="AK101" s="6">
        <v>7.0104344155836102</v>
      </c>
      <c r="AL101" s="6">
        <v>7.0503741808204898</v>
      </c>
      <c r="AM101" s="6">
        <v>7.0903139460573703</v>
      </c>
      <c r="AN101" s="4"/>
      <c r="AO101" s="4"/>
    </row>
    <row r="102" spans="1:41" ht="18.75" customHeight="1" x14ac:dyDescent="0.25">
      <c r="A102" s="13" t="s">
        <v>347</v>
      </c>
      <c r="B102" s="2" t="s">
        <v>4</v>
      </c>
      <c r="C102" s="2" t="s">
        <v>2</v>
      </c>
      <c r="D102" s="2" t="s">
        <v>19</v>
      </c>
      <c r="E102" s="2" t="s">
        <v>100</v>
      </c>
      <c r="F102" s="2" t="s">
        <v>2</v>
      </c>
      <c r="G102" s="4"/>
      <c r="H102" s="6">
        <v>15.1909722222222</v>
      </c>
      <c r="I102" s="6">
        <v>15.1909722222222</v>
      </c>
      <c r="J102" s="6">
        <v>15.1909722222222</v>
      </c>
      <c r="K102" s="6">
        <v>15.1909722222222</v>
      </c>
      <c r="L102" s="6">
        <v>15.1909722222222</v>
      </c>
      <c r="M102" s="6">
        <v>15.1909722222222</v>
      </c>
      <c r="N102" s="6">
        <v>15.1909722222222</v>
      </c>
      <c r="O102" s="6">
        <v>15.1909722222222</v>
      </c>
      <c r="P102" s="6">
        <v>15.1909722222222</v>
      </c>
      <c r="Q102" s="6">
        <v>12.1412694654889</v>
      </c>
      <c r="R102" s="6">
        <v>13.236206417986899</v>
      </c>
      <c r="S102" s="6">
        <v>15.1909722222222</v>
      </c>
      <c r="T102" s="6">
        <v>15.1909722222222</v>
      </c>
      <c r="U102" s="6">
        <v>15.1909722222222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4"/>
      <c r="AO102" s="4"/>
    </row>
    <row r="103" spans="1:41" ht="18.75" customHeight="1" x14ac:dyDescent="0.25">
      <c r="A103" s="13" t="s">
        <v>347</v>
      </c>
      <c r="B103" s="2" t="s">
        <v>4</v>
      </c>
      <c r="C103" s="2" t="s">
        <v>2</v>
      </c>
      <c r="D103" s="2" t="s">
        <v>19</v>
      </c>
      <c r="E103" s="2" t="s">
        <v>101</v>
      </c>
      <c r="F103" s="2" t="s">
        <v>2</v>
      </c>
      <c r="G103" s="4"/>
      <c r="H103" s="6">
        <v>15.1909722222222</v>
      </c>
      <c r="I103" s="6">
        <v>15.1909722222222</v>
      </c>
      <c r="J103" s="6">
        <v>15.1909722222222</v>
      </c>
      <c r="K103" s="6">
        <v>15.1909722222222</v>
      </c>
      <c r="L103" s="6">
        <v>15.1909722222222</v>
      </c>
      <c r="M103" s="6">
        <v>15.1909722222222</v>
      </c>
      <c r="N103" s="6">
        <v>15.1909722222222</v>
      </c>
      <c r="O103" s="6">
        <v>15.1909722222222</v>
      </c>
      <c r="P103" s="6">
        <v>15.1909722222222</v>
      </c>
      <c r="Q103" s="6">
        <v>12.1412694654889</v>
      </c>
      <c r="R103" s="6">
        <v>13.236206417986899</v>
      </c>
      <c r="S103" s="6">
        <v>15.1909722222222</v>
      </c>
      <c r="T103" s="6">
        <v>15.1909722222222</v>
      </c>
      <c r="U103" s="6">
        <v>15.1909722222222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4"/>
      <c r="AO103" s="4"/>
    </row>
    <row r="104" spans="1:41" ht="18.75" customHeight="1" x14ac:dyDescent="0.25">
      <c r="A104" s="13" t="s">
        <v>347</v>
      </c>
      <c r="B104" s="2" t="s">
        <v>4</v>
      </c>
      <c r="C104" s="2" t="s">
        <v>2</v>
      </c>
      <c r="D104" s="2" t="s">
        <v>19</v>
      </c>
      <c r="E104" s="2" t="s">
        <v>102</v>
      </c>
      <c r="F104" s="2" t="s">
        <v>2</v>
      </c>
      <c r="G104" s="4"/>
      <c r="H104" s="6">
        <v>10.3501952967696</v>
      </c>
      <c r="I104" s="6">
        <v>10.0991521517055</v>
      </c>
      <c r="J104" s="6">
        <v>11.110494161468599</v>
      </c>
      <c r="K104" s="6">
        <v>11.5850015715657</v>
      </c>
      <c r="L104" s="6">
        <v>12.0595089816629</v>
      </c>
      <c r="M104" s="6">
        <v>12.536978825718201</v>
      </c>
      <c r="N104" s="6">
        <v>13.0150653774229</v>
      </c>
      <c r="O104" s="6">
        <v>13.2989101860346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4"/>
      <c r="AO104" s="4"/>
    </row>
    <row r="105" spans="1:41" ht="18.75" customHeight="1" x14ac:dyDescent="0.25">
      <c r="A105" s="13" t="s">
        <v>347</v>
      </c>
      <c r="B105" s="2" t="s">
        <v>4</v>
      </c>
      <c r="C105" s="2" t="s">
        <v>2</v>
      </c>
      <c r="D105" s="2" t="s">
        <v>19</v>
      </c>
      <c r="E105" s="2" t="s">
        <v>103</v>
      </c>
      <c r="F105" s="2" t="s">
        <v>2</v>
      </c>
      <c r="G105" s="4"/>
      <c r="H105" s="6">
        <v>12.141269465488801</v>
      </c>
      <c r="I105" s="6">
        <v>12.1412694654889</v>
      </c>
      <c r="J105" s="6">
        <v>12.141269465489</v>
      </c>
      <c r="K105" s="6">
        <v>12.1412694654889</v>
      </c>
      <c r="L105" s="6">
        <v>12.141269465489</v>
      </c>
      <c r="M105" s="6">
        <v>12.141269465488801</v>
      </c>
      <c r="N105" s="6">
        <v>12.1412694654886</v>
      </c>
      <c r="O105" s="6">
        <v>12.195468917085201</v>
      </c>
      <c r="P105" s="6">
        <v>12.4566105815412</v>
      </c>
      <c r="Q105" s="6">
        <v>6.2957525459666703</v>
      </c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>
        <v>6.8401166308020001</v>
      </c>
      <c r="AC105" s="6">
        <v>6.8501068589362504</v>
      </c>
      <c r="AD105" s="6">
        <v>6.8658633687442503</v>
      </c>
      <c r="AE105" s="6">
        <v>6.8816198785522502</v>
      </c>
      <c r="AF105" s="6"/>
      <c r="AG105" s="6"/>
      <c r="AH105" s="6"/>
      <c r="AI105" s="6"/>
      <c r="AJ105" s="6"/>
      <c r="AK105" s="6"/>
      <c r="AL105" s="6">
        <v>7.0895358591232496</v>
      </c>
      <c r="AM105" s="6"/>
      <c r="AN105" s="4"/>
      <c r="AO105" s="4"/>
    </row>
    <row r="106" spans="1:41" ht="18.75" customHeight="1" x14ac:dyDescent="0.25">
      <c r="A106" s="13" t="s">
        <v>347</v>
      </c>
      <c r="B106" s="2" t="s">
        <v>4</v>
      </c>
      <c r="C106" s="2" t="s">
        <v>2</v>
      </c>
      <c r="D106" s="2" t="s">
        <v>19</v>
      </c>
      <c r="E106" s="2" t="s">
        <v>104</v>
      </c>
      <c r="F106" s="2" t="s">
        <v>2</v>
      </c>
      <c r="G106" s="4"/>
      <c r="H106" s="6">
        <v>10.4008072102587</v>
      </c>
      <c r="I106" s="6">
        <v>9.8007974740895296</v>
      </c>
      <c r="J106" s="6">
        <v>10.239486442077901</v>
      </c>
      <c r="K106" s="6">
        <v>10.6781754100663</v>
      </c>
      <c r="L106" s="6">
        <v>11.116864378054601</v>
      </c>
      <c r="M106" s="6">
        <v>11.555553346043</v>
      </c>
      <c r="N106" s="6">
        <v>11.9942423140314</v>
      </c>
      <c r="O106" s="6">
        <v>12.254696379753801</v>
      </c>
      <c r="P106" s="6">
        <v>12.5151504454762</v>
      </c>
      <c r="Q106" s="6">
        <v>12.775604511198599</v>
      </c>
      <c r="R106" s="6">
        <v>13.036058576921</v>
      </c>
      <c r="S106" s="6">
        <v>13.2965126426434</v>
      </c>
      <c r="T106" s="6">
        <v>13.6044431351215</v>
      </c>
      <c r="U106" s="6">
        <v>13.9123736275995</v>
      </c>
      <c r="V106" s="6">
        <v>11.0875298526524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4"/>
      <c r="AO106" s="4"/>
    </row>
    <row r="107" spans="1:41" ht="18.75" customHeight="1" x14ac:dyDescent="0.25">
      <c r="A107" s="13" t="s">
        <v>347</v>
      </c>
      <c r="B107" s="2" t="s">
        <v>4</v>
      </c>
      <c r="C107" s="2" t="s">
        <v>2</v>
      </c>
      <c r="D107" s="2" t="s">
        <v>19</v>
      </c>
      <c r="E107" s="2" t="s">
        <v>105</v>
      </c>
      <c r="F107" s="2" t="s">
        <v>2</v>
      </c>
      <c r="G107" s="4"/>
      <c r="H107" s="6">
        <v>15.1909722222222</v>
      </c>
      <c r="I107" s="6">
        <v>15.1909722222222</v>
      </c>
      <c r="J107" s="6">
        <v>15.1909722222222</v>
      </c>
      <c r="K107" s="6">
        <v>15.1909722222222</v>
      </c>
      <c r="L107" s="6">
        <v>15.1909722222222</v>
      </c>
      <c r="M107" s="6">
        <v>15.1909722222222</v>
      </c>
      <c r="N107" s="6">
        <v>15.1909722222222</v>
      </c>
      <c r="O107" s="6">
        <v>15.1909722222222</v>
      </c>
      <c r="P107" s="6">
        <v>15.1909722222222</v>
      </c>
      <c r="Q107" s="6">
        <v>15.1909722222222</v>
      </c>
      <c r="R107" s="6">
        <v>15.1909722222222</v>
      </c>
      <c r="S107" s="6">
        <v>15.1909722222222</v>
      </c>
      <c r="T107" s="6">
        <v>15.1909722222222</v>
      </c>
      <c r="U107" s="6">
        <v>15.1909722222222</v>
      </c>
      <c r="V107" s="6">
        <v>15.1909722222222</v>
      </c>
      <c r="W107" s="6">
        <v>5.3224828879267996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4"/>
      <c r="AO107" s="4"/>
    </row>
    <row r="108" spans="1:41" ht="18.75" customHeight="1" x14ac:dyDescent="0.25">
      <c r="A108" s="13" t="s">
        <v>347</v>
      </c>
      <c r="B108" s="2" t="s">
        <v>4</v>
      </c>
      <c r="C108" s="2" t="s">
        <v>2</v>
      </c>
      <c r="D108" s="2" t="s">
        <v>19</v>
      </c>
      <c r="E108" s="2" t="s">
        <v>106</v>
      </c>
      <c r="F108" s="2" t="s">
        <v>2</v>
      </c>
      <c r="G108" s="4"/>
      <c r="H108" s="6">
        <v>4.6187312287117699</v>
      </c>
      <c r="I108" s="6">
        <v>4.3699931191570904</v>
      </c>
      <c r="J108" s="6">
        <v>4.67320580692751</v>
      </c>
      <c r="K108" s="6">
        <v>5.6635248256354398</v>
      </c>
      <c r="L108" s="6">
        <v>5.7640415389799804</v>
      </c>
      <c r="M108" s="6">
        <v>3.0950790597628401</v>
      </c>
      <c r="N108" s="6"/>
      <c r="O108" s="6"/>
      <c r="P108" s="6">
        <v>6.3869406798600004</v>
      </c>
      <c r="Q108" s="6"/>
      <c r="R108" s="6"/>
      <c r="S108" s="6">
        <v>6.7283858302537496</v>
      </c>
      <c r="T108" s="6">
        <v>6.7427398078560001</v>
      </c>
      <c r="U108" s="6">
        <v>6.7570937854582498</v>
      </c>
      <c r="V108" s="6">
        <v>6.7714477630605003</v>
      </c>
      <c r="W108" s="6">
        <v>6.78580174066275</v>
      </c>
      <c r="X108" s="6">
        <v>6.8001557182649996</v>
      </c>
      <c r="Y108" s="6">
        <v>6.81014594639925</v>
      </c>
      <c r="Z108" s="6">
        <v>6.6050612371981101</v>
      </c>
      <c r="AA108" s="6">
        <v>6.8301264026677497</v>
      </c>
      <c r="AB108" s="6">
        <v>6.8401166308020001</v>
      </c>
      <c r="AC108" s="6">
        <v>6.8501068589362504</v>
      </c>
      <c r="AD108" s="6">
        <v>6.8658633687442503</v>
      </c>
      <c r="AE108" s="6">
        <v>6.8816198785522502</v>
      </c>
      <c r="AF108" s="6">
        <v>6.8973763883602501</v>
      </c>
      <c r="AG108" s="6">
        <v>6.9131328981682501</v>
      </c>
      <c r="AH108" s="6">
        <v>6.92888940797625</v>
      </c>
      <c r="AI108" s="6">
        <v>6.9690510207629996</v>
      </c>
      <c r="AJ108" s="6">
        <v>7.0092126335497502</v>
      </c>
      <c r="AK108" s="6">
        <v>7.0493742463364999</v>
      </c>
      <c r="AL108" s="6">
        <v>7.0895358591232496</v>
      </c>
      <c r="AM108" s="6">
        <v>7.1296974719100001</v>
      </c>
      <c r="AN108" s="4"/>
      <c r="AO108" s="4"/>
    </row>
    <row r="109" spans="1:41" ht="18.75" customHeight="1" x14ac:dyDescent="0.25">
      <c r="A109" s="13" t="s">
        <v>347</v>
      </c>
      <c r="B109" s="2" t="s">
        <v>4</v>
      </c>
      <c r="C109" s="2" t="s">
        <v>2</v>
      </c>
      <c r="D109" s="2" t="s">
        <v>19</v>
      </c>
      <c r="E109" s="2" t="s">
        <v>107</v>
      </c>
      <c r="F109" s="2" t="s">
        <v>2</v>
      </c>
      <c r="G109" s="4"/>
      <c r="H109" s="6">
        <v>4.2744764235680597</v>
      </c>
      <c r="I109" s="6">
        <v>4.0176388685420603</v>
      </c>
      <c r="J109" s="6">
        <v>4.3307248106972001</v>
      </c>
      <c r="K109" s="6">
        <v>5.3532907372295604</v>
      </c>
      <c r="L109" s="6">
        <v>5.6969514955727396</v>
      </c>
      <c r="M109" s="6">
        <v>6.5426655950566301</v>
      </c>
      <c r="N109" s="6">
        <v>7.5142848733298102</v>
      </c>
      <c r="O109" s="6">
        <v>8.7095962115768</v>
      </c>
      <c r="P109" s="6">
        <v>10.062843006097101</v>
      </c>
      <c r="Q109" s="6">
        <v>11.4293719076018</v>
      </c>
      <c r="R109" s="6">
        <v>13.236206417986899</v>
      </c>
      <c r="S109" s="6">
        <v>15.1909722222222</v>
      </c>
      <c r="T109" s="6">
        <v>15.1909722222222</v>
      </c>
      <c r="U109" s="6">
        <v>15.1909722222222</v>
      </c>
      <c r="V109" s="6">
        <v>11.145978398553799</v>
      </c>
      <c r="W109" s="6">
        <v>11.201799714520099</v>
      </c>
      <c r="X109" s="6">
        <v>11.257621030486501</v>
      </c>
      <c r="Y109" s="6">
        <v>11.343256744942099</v>
      </c>
      <c r="Z109" s="6">
        <v>11.428892459397799</v>
      </c>
      <c r="AA109" s="6">
        <v>11.514528173853501</v>
      </c>
      <c r="AB109" s="6">
        <v>11.600163888309099</v>
      </c>
      <c r="AC109" s="6">
        <v>11.685799602764799</v>
      </c>
      <c r="AD109" s="6">
        <v>11.7731844510954</v>
      </c>
      <c r="AE109" s="6">
        <v>11.8605692994261</v>
      </c>
      <c r="AF109" s="6">
        <v>11.9479541477567</v>
      </c>
      <c r="AG109" s="6">
        <v>12.035338996087299</v>
      </c>
      <c r="AH109" s="6">
        <v>12.1227238444179</v>
      </c>
      <c r="AI109" s="6">
        <v>12.233762008847201</v>
      </c>
      <c r="AJ109" s="6">
        <v>12.344800173276401</v>
      </c>
      <c r="AK109" s="6">
        <v>12.4558383377056</v>
      </c>
      <c r="AL109" s="6">
        <v>12.5668765021348</v>
      </c>
      <c r="AM109" s="6">
        <v>12.677914666564099</v>
      </c>
      <c r="AN109" s="4"/>
      <c r="AO109" s="4"/>
    </row>
    <row r="110" spans="1:41" ht="18.75" customHeight="1" x14ac:dyDescent="0.25">
      <c r="A110" s="13" t="s">
        <v>347</v>
      </c>
      <c r="B110" s="2" t="s">
        <v>4</v>
      </c>
      <c r="C110" s="2" t="s">
        <v>2</v>
      </c>
      <c r="D110" s="2" t="s">
        <v>19</v>
      </c>
      <c r="E110" s="2" t="s">
        <v>108</v>
      </c>
      <c r="F110" s="2" t="s">
        <v>2</v>
      </c>
      <c r="G110" s="4"/>
      <c r="H110" s="6">
        <v>4.2744764235680597</v>
      </c>
      <c r="I110" s="6">
        <v>4.0176388685420603</v>
      </c>
      <c r="J110" s="6">
        <v>4.3307248106972001</v>
      </c>
      <c r="K110" s="6">
        <v>5.3532907372295604</v>
      </c>
      <c r="L110" s="6">
        <v>5.6969514955727396</v>
      </c>
      <c r="M110" s="6">
        <v>6.5426655950566301</v>
      </c>
      <c r="N110" s="6">
        <v>7.5142848733298102</v>
      </c>
      <c r="O110" s="6">
        <v>8.7095962115768</v>
      </c>
      <c r="P110" s="6">
        <v>10.062843006097101</v>
      </c>
      <c r="Q110" s="6">
        <v>11.4293719076018</v>
      </c>
      <c r="R110" s="6">
        <v>13.236206417986899</v>
      </c>
      <c r="S110" s="6">
        <v>15.1909722222222</v>
      </c>
      <c r="T110" s="6">
        <v>15.1909722222222</v>
      </c>
      <c r="U110" s="6">
        <v>15.1909722222222</v>
      </c>
      <c r="V110" s="6">
        <v>16.420377403102101</v>
      </c>
      <c r="W110" s="6">
        <v>16.526196148830198</v>
      </c>
      <c r="X110" s="6">
        <v>16.632014894558299</v>
      </c>
      <c r="Y110" s="6">
        <v>16.808856845979101</v>
      </c>
      <c r="Z110" s="6">
        <v>16.985698797400001</v>
      </c>
      <c r="AA110" s="6">
        <v>17.162540748820799</v>
      </c>
      <c r="AB110" s="6">
        <v>17.3393827002417</v>
      </c>
      <c r="AC110" s="6">
        <v>17.516224651662501</v>
      </c>
      <c r="AD110" s="6">
        <v>17.6899722366799</v>
      </c>
      <c r="AE110" s="6">
        <v>17.863719821697298</v>
      </c>
      <c r="AF110" s="6">
        <v>18.037467406714601</v>
      </c>
      <c r="AG110" s="6">
        <v>18.211214991732</v>
      </c>
      <c r="AH110" s="6">
        <v>18.384962576749398</v>
      </c>
      <c r="AI110" s="6">
        <v>18.581457043712099</v>
      </c>
      <c r="AJ110" s="6">
        <v>18.7779515106749</v>
      </c>
      <c r="AK110" s="6">
        <v>18.9744459776376</v>
      </c>
      <c r="AL110" s="6">
        <v>19.170940444600401</v>
      </c>
      <c r="AM110" s="6">
        <v>19.367434911563201</v>
      </c>
      <c r="AN110" s="4"/>
      <c r="AO110" s="4"/>
    </row>
    <row r="111" spans="1:41" ht="18.75" customHeight="1" x14ac:dyDescent="0.25">
      <c r="A111" s="13" t="s">
        <v>347</v>
      </c>
      <c r="B111" s="2" t="s">
        <v>4</v>
      </c>
      <c r="C111" s="2" t="s">
        <v>2</v>
      </c>
      <c r="D111" s="2" t="s">
        <v>19</v>
      </c>
      <c r="E111" s="2" t="s">
        <v>109</v>
      </c>
      <c r="F111" s="2" t="s">
        <v>2</v>
      </c>
      <c r="G111" s="4"/>
      <c r="H111" s="6">
        <v>10.3501952967696</v>
      </c>
      <c r="I111" s="6">
        <v>10.0991521517055</v>
      </c>
      <c r="J111" s="6">
        <v>11.110494161468599</v>
      </c>
      <c r="K111" s="6">
        <v>11.5850015715657</v>
      </c>
      <c r="L111" s="6">
        <v>12.0595089816629</v>
      </c>
      <c r="M111" s="6">
        <v>12.141269465488801</v>
      </c>
      <c r="N111" s="6">
        <v>12.141269465489</v>
      </c>
      <c r="O111" s="6">
        <v>12.141269465488801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4"/>
      <c r="AO111" s="4"/>
    </row>
    <row r="112" spans="1:41" ht="18.75" customHeight="1" x14ac:dyDescent="0.25">
      <c r="A112" s="13" t="s">
        <v>347</v>
      </c>
      <c r="B112" s="2" t="s">
        <v>4</v>
      </c>
      <c r="C112" s="2" t="s">
        <v>2</v>
      </c>
      <c r="D112" s="2" t="s">
        <v>19</v>
      </c>
      <c r="E112" s="2" t="s">
        <v>110</v>
      </c>
      <c r="F112" s="2" t="s">
        <v>2</v>
      </c>
      <c r="G112" s="4"/>
      <c r="H112" s="6">
        <v>4.3737812756717904</v>
      </c>
      <c r="I112" s="6">
        <v>4.1169437206457902</v>
      </c>
      <c r="J112" s="6">
        <v>4.4300296628009201</v>
      </c>
      <c r="K112" s="6">
        <v>5.4525955893332902</v>
      </c>
      <c r="L112" s="6">
        <v>5.5563853421012803</v>
      </c>
      <c r="M112" s="6">
        <v>5.6601750948692899</v>
      </c>
      <c r="N112" s="6">
        <v>5.7639648476373004</v>
      </c>
      <c r="O112" s="6">
        <v>5.87777989776853</v>
      </c>
      <c r="P112" s="6">
        <v>12.4566105815412</v>
      </c>
      <c r="Q112" s="6">
        <v>6.2957525459666703</v>
      </c>
      <c r="R112" s="6">
        <v>6.6145707801225004</v>
      </c>
      <c r="S112" s="6">
        <v>6.7283858302537496</v>
      </c>
      <c r="T112" s="6">
        <v>6.7427398078560001</v>
      </c>
      <c r="U112" s="6">
        <v>6.7570937854582498</v>
      </c>
      <c r="V112" s="6">
        <v>6.7714477630605003</v>
      </c>
      <c r="W112" s="6">
        <v>6.78580174066275</v>
      </c>
      <c r="X112" s="6">
        <v>6.8001557182649996</v>
      </c>
      <c r="Y112" s="6">
        <v>6.81014594639925</v>
      </c>
      <c r="Z112" s="6">
        <v>6.8201361745335003</v>
      </c>
      <c r="AA112" s="6">
        <v>6.8301264026677497</v>
      </c>
      <c r="AB112" s="6">
        <v>6.8401166308020001</v>
      </c>
      <c r="AC112" s="6">
        <v>6.8501068589362504</v>
      </c>
      <c r="AD112" s="6">
        <v>6.8658633687442503</v>
      </c>
      <c r="AE112" s="6">
        <v>6.8816198785522502</v>
      </c>
      <c r="AF112" s="6">
        <v>6.8973763883602501</v>
      </c>
      <c r="AG112" s="6">
        <v>6.9131328981682501</v>
      </c>
      <c r="AH112" s="6">
        <v>6.92888940797625</v>
      </c>
      <c r="AI112" s="6">
        <v>6.9690510207629996</v>
      </c>
      <c r="AJ112" s="6">
        <v>7.0092126335497502</v>
      </c>
      <c r="AK112" s="6">
        <v>7.0493742463364999</v>
      </c>
      <c r="AL112" s="6">
        <v>7.0895358591232496</v>
      </c>
      <c r="AM112" s="6">
        <v>7.1296974719100001</v>
      </c>
      <c r="AN112" s="4"/>
      <c r="AO112" s="4"/>
    </row>
    <row r="113" spans="1:41" ht="18.75" customHeight="1" x14ac:dyDescent="0.25">
      <c r="A113" s="13" t="s">
        <v>347</v>
      </c>
      <c r="B113" s="2" t="s">
        <v>4</v>
      </c>
      <c r="C113" s="2" t="s">
        <v>2</v>
      </c>
      <c r="D113" s="2" t="s">
        <v>19</v>
      </c>
      <c r="E113" s="2" t="s">
        <v>111</v>
      </c>
      <c r="F113" s="2" t="s">
        <v>2</v>
      </c>
      <c r="G113" s="4"/>
      <c r="H113" s="6">
        <v>4.6187312287117699</v>
      </c>
      <c r="I113" s="6">
        <v>4.3699931191570904</v>
      </c>
      <c r="J113" s="6">
        <v>4.67320580692751</v>
      </c>
      <c r="K113" s="6">
        <v>5.6635248256354398</v>
      </c>
      <c r="L113" s="6">
        <v>5.7640415389799804</v>
      </c>
      <c r="M113" s="6">
        <v>5.8645582523245103</v>
      </c>
      <c r="N113" s="6">
        <v>7.8190617084026197</v>
      </c>
      <c r="O113" s="6">
        <v>7.9882169439122199</v>
      </c>
      <c r="P113" s="6">
        <v>10.1967152242773</v>
      </c>
      <c r="Q113" s="6">
        <v>10.4081592686642</v>
      </c>
      <c r="R113" s="6">
        <v>10.619603313051201</v>
      </c>
      <c r="S113" s="6">
        <v>10.8310473574382</v>
      </c>
      <c r="T113" s="6">
        <v>10.916541522509601</v>
      </c>
      <c r="U113" s="6">
        <v>11.002035687580999</v>
      </c>
      <c r="V113" s="6">
        <v>11.0875298526524</v>
      </c>
      <c r="W113" s="6">
        <v>11.173024017723799</v>
      </c>
      <c r="X113" s="6">
        <v>11.2585181827952</v>
      </c>
      <c r="Y113" s="6">
        <v>11.408106424335401</v>
      </c>
      <c r="Z113" s="6">
        <v>11.5576946658755</v>
      </c>
      <c r="AA113" s="6">
        <v>11.707282907415699</v>
      </c>
      <c r="AB113" s="6">
        <v>11.856871148955801</v>
      </c>
      <c r="AC113" s="6">
        <v>12.006459390496</v>
      </c>
      <c r="AD113" s="6">
        <v>12.150581258440999</v>
      </c>
      <c r="AE113" s="6">
        <v>12.294703126385899</v>
      </c>
      <c r="AF113" s="6">
        <v>12.438824994330901</v>
      </c>
      <c r="AG113" s="6">
        <v>12.5829468622759</v>
      </c>
      <c r="AH113" s="6">
        <v>12.7270687302208</v>
      </c>
      <c r="AI113" s="6">
        <v>12.8793452681575</v>
      </c>
      <c r="AJ113" s="6">
        <v>13.031621806094201</v>
      </c>
      <c r="AK113" s="6">
        <v>13.1838983440308</v>
      </c>
      <c r="AL113" s="6">
        <v>13.3361748819675</v>
      </c>
      <c r="AM113" s="6">
        <v>13.4884514199042</v>
      </c>
      <c r="AN113" s="4"/>
      <c r="AO113" s="4"/>
    </row>
    <row r="114" spans="1:41" ht="18.75" customHeight="1" x14ac:dyDescent="0.25">
      <c r="A114" s="13" t="s">
        <v>347</v>
      </c>
      <c r="B114" s="2" t="s">
        <v>4</v>
      </c>
      <c r="C114" s="2" t="s">
        <v>2</v>
      </c>
      <c r="D114" s="2" t="s">
        <v>19</v>
      </c>
      <c r="E114" s="2" t="s">
        <v>112</v>
      </c>
      <c r="F114" s="2" t="s">
        <v>2</v>
      </c>
      <c r="G114" s="4"/>
      <c r="H114" s="6">
        <v>4.2744764235680703</v>
      </c>
      <c r="I114" s="6">
        <v>4.0176388685420603</v>
      </c>
      <c r="J114" s="6">
        <v>4.3307248106972001</v>
      </c>
      <c r="K114" s="6">
        <v>5.3532907372295604</v>
      </c>
      <c r="L114" s="6">
        <v>5.45708048999757</v>
      </c>
      <c r="M114" s="6">
        <v>5.5608702427655698</v>
      </c>
      <c r="N114" s="6">
        <v>5.6646599955335697</v>
      </c>
      <c r="O114" s="6">
        <v>5.77847504566481</v>
      </c>
      <c r="P114" s="6">
        <v>5.89229009579606</v>
      </c>
      <c r="Q114" s="6">
        <v>6.00610514592731</v>
      </c>
      <c r="R114" s="6">
        <v>6.1199201960585601</v>
      </c>
      <c r="S114" s="6">
        <v>6.2337352461898101</v>
      </c>
      <c r="T114" s="6">
        <v>6.2480892237920598</v>
      </c>
      <c r="U114" s="6">
        <v>6.2624432013943103</v>
      </c>
      <c r="V114" s="6">
        <v>6.2767971789965697</v>
      </c>
      <c r="W114" s="6">
        <v>5.3224828879267898</v>
      </c>
      <c r="X114" s="6"/>
      <c r="Y114" s="6"/>
      <c r="Z114" s="6"/>
      <c r="AA114" s="6"/>
      <c r="AB114" s="6">
        <v>6.8401166308020001</v>
      </c>
      <c r="AC114" s="6">
        <v>6.8501068589362504</v>
      </c>
      <c r="AD114" s="6">
        <v>6.8658633687442503</v>
      </c>
      <c r="AE114" s="6">
        <v>6.8816198785522502</v>
      </c>
      <c r="AF114" s="6">
        <v>6.8973763883602501</v>
      </c>
      <c r="AG114" s="6">
        <v>6.9131328981682501</v>
      </c>
      <c r="AH114" s="6">
        <v>6.92888940797625</v>
      </c>
      <c r="AI114" s="6">
        <v>6.9690510207629996</v>
      </c>
      <c r="AJ114" s="6">
        <v>7.0092126335497502</v>
      </c>
      <c r="AK114" s="6">
        <v>7.0493742463364999</v>
      </c>
      <c r="AL114" s="6">
        <v>7.0895358591232496</v>
      </c>
      <c r="AM114" s="6">
        <v>7.1296974719100001</v>
      </c>
      <c r="AN114" s="4"/>
      <c r="AO114" s="4"/>
    </row>
    <row r="115" spans="1:41" ht="18.75" customHeight="1" x14ac:dyDescent="0.25">
      <c r="A115" s="13" t="s">
        <v>347</v>
      </c>
      <c r="B115" s="2" t="s">
        <v>4</v>
      </c>
      <c r="C115" s="2" t="s">
        <v>2</v>
      </c>
      <c r="D115" s="2" t="s">
        <v>19</v>
      </c>
      <c r="E115" s="2" t="s">
        <v>113</v>
      </c>
      <c r="F115" s="2" t="s">
        <v>2</v>
      </c>
      <c r="G115" s="4"/>
      <c r="H115" s="6">
        <v>15.1909722222222</v>
      </c>
      <c r="I115" s="6">
        <v>15.1909722222222</v>
      </c>
      <c r="J115" s="6">
        <v>15.1909722222222</v>
      </c>
      <c r="K115" s="6">
        <v>15.1909722222222</v>
      </c>
      <c r="L115" s="6">
        <v>15.1909722222222</v>
      </c>
      <c r="M115" s="6">
        <v>15.1909722222222</v>
      </c>
      <c r="N115" s="6">
        <v>15.1909722222222</v>
      </c>
      <c r="O115" s="6">
        <v>15.1909722222222</v>
      </c>
      <c r="P115" s="6">
        <v>15.1909722222222</v>
      </c>
      <c r="Q115" s="6">
        <v>11.4293719076018</v>
      </c>
      <c r="R115" s="6">
        <v>13.236206417986899</v>
      </c>
      <c r="S115" s="6">
        <v>15.1909722222222</v>
      </c>
      <c r="T115" s="6">
        <v>15.1909722222222</v>
      </c>
      <c r="U115" s="6">
        <v>15.1909722222222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4"/>
      <c r="AO115" s="4"/>
    </row>
    <row r="116" spans="1:41" ht="18.75" customHeight="1" x14ac:dyDescent="0.25">
      <c r="A116" s="13" t="s">
        <v>347</v>
      </c>
      <c r="B116" s="2" t="s">
        <v>4</v>
      </c>
      <c r="C116" s="2" t="s">
        <v>2</v>
      </c>
      <c r="D116" s="2" t="s">
        <v>19</v>
      </c>
      <c r="E116" s="2" t="s">
        <v>114</v>
      </c>
      <c r="F116" s="2" t="s">
        <v>2</v>
      </c>
      <c r="G116" s="4"/>
      <c r="H116" s="6">
        <v>6.1154405712888602</v>
      </c>
      <c r="I116" s="6">
        <v>5.71784777268536</v>
      </c>
      <c r="J116" s="6">
        <v>6.0085423464310397</v>
      </c>
      <c r="K116" s="6">
        <v>6.29923692017673</v>
      </c>
      <c r="L116" s="6">
        <v>6.5899314939224203</v>
      </c>
      <c r="M116" s="6">
        <v>6.8806260676680999</v>
      </c>
      <c r="N116" s="6">
        <v>7.1713206414137902</v>
      </c>
      <c r="O116" s="6">
        <v>7.3439089423293398</v>
      </c>
      <c r="P116" s="6">
        <v>7.5164972432448902</v>
      </c>
      <c r="Q116" s="6">
        <v>7.6890855441604398</v>
      </c>
      <c r="R116" s="6">
        <v>8.0855728399177806</v>
      </c>
      <c r="S116" s="6">
        <v>8.9531027336250002</v>
      </c>
      <c r="T116" s="6">
        <v>9.8309013339955893</v>
      </c>
      <c r="U116" s="6">
        <v>15.1054593748506</v>
      </c>
      <c r="V116" s="6">
        <v>15.5326242131464</v>
      </c>
      <c r="W116" s="6">
        <v>15.8682091903311</v>
      </c>
      <c r="X116" s="6">
        <v>16.203794167515799</v>
      </c>
      <c r="Y116" s="6">
        <v>16.4709161687368</v>
      </c>
      <c r="Z116" s="6">
        <v>16.738038169957701</v>
      </c>
      <c r="AA116" s="6">
        <v>17.005160171178598</v>
      </c>
      <c r="AB116" s="6">
        <v>17.272282172399599</v>
      </c>
      <c r="AC116" s="6">
        <v>17.5394041736205</v>
      </c>
      <c r="AD116" s="6">
        <v>17.858161861710599</v>
      </c>
      <c r="AE116" s="6">
        <v>18.1769195498008</v>
      </c>
      <c r="AF116" s="6">
        <v>18.495677237890899</v>
      </c>
      <c r="AG116" s="6">
        <v>18.814434925981001</v>
      </c>
      <c r="AH116" s="6">
        <v>19.133192614071099</v>
      </c>
      <c r="AI116" s="6">
        <v>19.441758103577701</v>
      </c>
      <c r="AJ116" s="6">
        <v>19.7503235930843</v>
      </c>
      <c r="AK116" s="6">
        <v>20.058889082590898</v>
      </c>
      <c r="AL116" s="6">
        <v>20.367454572097401</v>
      </c>
      <c r="AM116" s="6">
        <v>20.676020061604</v>
      </c>
      <c r="AN116" s="4"/>
      <c r="AO116" s="4"/>
    </row>
    <row r="117" spans="1:41" ht="18.75" customHeight="1" x14ac:dyDescent="0.25">
      <c r="A117" s="13" t="s">
        <v>347</v>
      </c>
      <c r="B117" s="2" t="s">
        <v>4</v>
      </c>
      <c r="C117" s="2" t="s">
        <v>2</v>
      </c>
      <c r="D117" s="2" t="s">
        <v>19</v>
      </c>
      <c r="E117" s="2" t="s">
        <v>115</v>
      </c>
      <c r="F117" s="2" t="s">
        <v>2</v>
      </c>
      <c r="G117" s="4"/>
      <c r="H117" s="6">
        <v>6.1154405712888602</v>
      </c>
      <c r="I117" s="6">
        <v>5.71784777268536</v>
      </c>
      <c r="J117" s="6">
        <v>6.0085423464310397</v>
      </c>
      <c r="K117" s="6">
        <v>6.29923692017673</v>
      </c>
      <c r="L117" s="6">
        <v>6.5899314939224203</v>
      </c>
      <c r="M117" s="6">
        <v>6.8806260676680999</v>
      </c>
      <c r="N117" s="6">
        <v>7.1713206414137902</v>
      </c>
      <c r="O117" s="6">
        <v>7.3439089423293398</v>
      </c>
      <c r="P117" s="6">
        <v>7.5164972432448902</v>
      </c>
      <c r="Q117" s="6">
        <v>7.6890855441604398</v>
      </c>
      <c r="R117" s="6">
        <v>8.0855728399177806</v>
      </c>
      <c r="S117" s="6">
        <v>8.9531027336250002</v>
      </c>
      <c r="T117" s="6">
        <v>9.8309013339955893</v>
      </c>
      <c r="U117" s="6">
        <v>10.8140490813007</v>
      </c>
      <c r="V117" s="6"/>
      <c r="W117" s="6"/>
      <c r="X117" s="6"/>
      <c r="Y117" s="6"/>
      <c r="Z117" s="6">
        <v>12.0768604554695</v>
      </c>
      <c r="AA117" s="6">
        <v>12.2798857131507</v>
      </c>
      <c r="AB117" s="6">
        <v>12.482910970831901</v>
      </c>
      <c r="AC117" s="6">
        <v>12.6859362285131</v>
      </c>
      <c r="AD117" s="6">
        <v>12.928207031616401</v>
      </c>
      <c r="AE117" s="6">
        <v>13.1704778347197</v>
      </c>
      <c r="AF117" s="6">
        <v>13.412748637823</v>
      </c>
      <c r="AG117" s="6">
        <v>13.655019440926299</v>
      </c>
      <c r="AH117" s="6">
        <v>13.8972902440296</v>
      </c>
      <c r="AI117" s="6">
        <v>14.1318144978622</v>
      </c>
      <c r="AJ117" s="6">
        <v>14.3663387516947</v>
      </c>
      <c r="AK117" s="6">
        <v>14.6008630055273</v>
      </c>
      <c r="AL117" s="6">
        <v>14.8353872593598</v>
      </c>
      <c r="AM117" s="6">
        <v>15.0699115131924</v>
      </c>
      <c r="AN117" s="4"/>
      <c r="AO117" s="4"/>
    </row>
    <row r="118" spans="1:41" ht="18.75" customHeight="1" x14ac:dyDescent="0.25">
      <c r="A118" s="13" t="s">
        <v>347</v>
      </c>
      <c r="B118" s="2" t="s">
        <v>4</v>
      </c>
      <c r="C118" s="2" t="s">
        <v>2</v>
      </c>
      <c r="D118" s="2" t="s">
        <v>19</v>
      </c>
      <c r="E118" s="2" t="s">
        <v>116</v>
      </c>
      <c r="F118" s="2" t="s">
        <v>2</v>
      </c>
      <c r="G118" s="4"/>
      <c r="H118" s="6">
        <v>10.3501952967696</v>
      </c>
      <c r="I118" s="6">
        <v>10.0991521517055</v>
      </c>
      <c r="J118" s="6">
        <v>11.110494161468599</v>
      </c>
      <c r="K118" s="6">
        <v>11.5850015715657</v>
      </c>
      <c r="L118" s="6">
        <v>12.0595089816629</v>
      </c>
      <c r="M118" s="6">
        <v>12.536978825718201</v>
      </c>
      <c r="N118" s="6">
        <v>13.0150653774229</v>
      </c>
      <c r="O118" s="6">
        <v>13.2989101860346</v>
      </c>
      <c r="P118" s="6"/>
      <c r="Q118" s="6"/>
      <c r="R118" s="6"/>
      <c r="S118" s="6"/>
      <c r="T118" s="6"/>
      <c r="U118" s="6">
        <v>15.1970392359617</v>
      </c>
      <c r="V118" s="6">
        <v>15.5326242131464</v>
      </c>
      <c r="W118" s="6">
        <v>15.8682091903311</v>
      </c>
      <c r="X118" s="6">
        <v>16.203794167515799</v>
      </c>
      <c r="Y118" s="6">
        <v>16.4709161687368</v>
      </c>
      <c r="Z118" s="6">
        <v>16.738038169957701</v>
      </c>
      <c r="AA118" s="6">
        <v>17.005160171178598</v>
      </c>
      <c r="AB118" s="6">
        <v>17.272282172399599</v>
      </c>
      <c r="AC118" s="6">
        <v>17.5394041736205</v>
      </c>
      <c r="AD118" s="6">
        <v>17.858161861710599</v>
      </c>
      <c r="AE118" s="6">
        <v>18.1769195498008</v>
      </c>
      <c r="AF118" s="6">
        <v>18.495677237890899</v>
      </c>
      <c r="AG118" s="6">
        <v>18.814434925981001</v>
      </c>
      <c r="AH118" s="6">
        <v>19.133192614071099</v>
      </c>
      <c r="AI118" s="6">
        <v>19.441758103577701</v>
      </c>
      <c r="AJ118" s="6">
        <v>19.7503235930843</v>
      </c>
      <c r="AK118" s="6">
        <v>20.058889082590898</v>
      </c>
      <c r="AL118" s="6">
        <v>20.367454572097401</v>
      </c>
      <c r="AM118" s="6">
        <v>20.676020061604</v>
      </c>
      <c r="AN118" s="4"/>
      <c r="AO118" s="4"/>
    </row>
    <row r="119" spans="1:41" ht="18.75" customHeight="1" x14ac:dyDescent="0.25">
      <c r="A119" s="13" t="s">
        <v>347</v>
      </c>
      <c r="B119" s="2" t="s">
        <v>4</v>
      </c>
      <c r="C119" s="2" t="s">
        <v>2</v>
      </c>
      <c r="D119" s="2" t="s">
        <v>19</v>
      </c>
      <c r="E119" s="2" t="s">
        <v>117</v>
      </c>
      <c r="F119" s="2" t="s">
        <v>2</v>
      </c>
      <c r="G119" s="4"/>
      <c r="H119" s="6">
        <v>10.3366854801827</v>
      </c>
      <c r="I119" s="6">
        <v>9.7350917183100201</v>
      </c>
      <c r="J119" s="6">
        <v>10.1749388251739</v>
      </c>
      <c r="K119" s="6">
        <v>10.6147859320377</v>
      </c>
      <c r="L119" s="6">
        <v>11.054633038901599</v>
      </c>
      <c r="M119" s="6">
        <v>11.4944801457655</v>
      </c>
      <c r="N119" s="6">
        <v>11.9343272526293</v>
      </c>
      <c r="O119" s="6">
        <v>12.195468917085201</v>
      </c>
      <c r="P119" s="6">
        <v>12.4566105815412</v>
      </c>
      <c r="Q119" s="6">
        <v>6.2957525459666703</v>
      </c>
      <c r="R119" s="6"/>
      <c r="S119" s="6"/>
      <c r="T119" s="6"/>
      <c r="U119" s="6"/>
      <c r="V119" s="6"/>
      <c r="W119" s="6">
        <v>14.5665891519327</v>
      </c>
      <c r="X119" s="6">
        <v>14.875332580910801</v>
      </c>
      <c r="Y119" s="6">
        <v>15.1210890009518</v>
      </c>
      <c r="Z119" s="6">
        <v>15.366845420992901</v>
      </c>
      <c r="AA119" s="6">
        <v>15.6126018410339</v>
      </c>
      <c r="AB119" s="6">
        <v>15.858358261074899</v>
      </c>
      <c r="AC119" s="6">
        <v>16.104114681115899</v>
      </c>
      <c r="AD119" s="6">
        <v>16.3973767408771</v>
      </c>
      <c r="AE119" s="6">
        <v>16.6906388006383</v>
      </c>
      <c r="AF119" s="6">
        <v>16.983900860399501</v>
      </c>
      <c r="AG119" s="6">
        <v>17.277162920160698</v>
      </c>
      <c r="AH119" s="6">
        <v>17.570424979921899</v>
      </c>
      <c r="AI119" s="6">
        <v>17.854310057537099</v>
      </c>
      <c r="AJ119" s="6">
        <v>18.138195135152401</v>
      </c>
      <c r="AK119" s="6">
        <v>18.4220802127676</v>
      </c>
      <c r="AL119" s="6">
        <v>18.7059652903828</v>
      </c>
      <c r="AM119" s="6">
        <v>18.989850367997999</v>
      </c>
      <c r="AN119" s="4"/>
      <c r="AO119" s="4"/>
    </row>
    <row r="120" spans="1:41" ht="18.75" customHeight="1" x14ac:dyDescent="0.25">
      <c r="A120" s="13" t="s">
        <v>347</v>
      </c>
      <c r="B120" s="2" t="s">
        <v>4</v>
      </c>
      <c r="C120" s="2" t="s">
        <v>2</v>
      </c>
      <c r="D120" s="2" t="s">
        <v>19</v>
      </c>
      <c r="E120" s="2" t="s">
        <v>118</v>
      </c>
      <c r="F120" s="2" t="s">
        <v>2</v>
      </c>
      <c r="G120" s="4"/>
      <c r="H120" s="6">
        <v>10.4008072102587</v>
      </c>
      <c r="I120" s="6">
        <v>9.8007974740895296</v>
      </c>
      <c r="J120" s="6">
        <v>10.239486442077901</v>
      </c>
      <c r="K120" s="6">
        <v>10.6781754100663</v>
      </c>
      <c r="L120" s="6">
        <v>11.116864378054601</v>
      </c>
      <c r="M120" s="6">
        <v>11.555553346043</v>
      </c>
      <c r="N120" s="6">
        <v>11.9942423140314</v>
      </c>
      <c r="O120" s="6">
        <v>12.254696379753801</v>
      </c>
      <c r="P120" s="6">
        <v>12.5151504454762</v>
      </c>
      <c r="Q120" s="6">
        <v>12.775604511198599</v>
      </c>
      <c r="R120" s="6">
        <v>13.036058576921</v>
      </c>
      <c r="S120" s="6">
        <v>13.2965126426434</v>
      </c>
      <c r="T120" s="6">
        <v>13.6044431351215</v>
      </c>
      <c r="U120" s="6">
        <v>13.9123736275995</v>
      </c>
      <c r="V120" s="6">
        <v>11.0875298526524</v>
      </c>
      <c r="W120" s="6"/>
      <c r="X120" s="6"/>
      <c r="Y120" s="6"/>
      <c r="Z120" s="6"/>
      <c r="AA120" s="6"/>
      <c r="AB120" s="6"/>
      <c r="AC120" s="6">
        <v>16.0617117620641</v>
      </c>
      <c r="AD120" s="6">
        <v>16.354201648524999</v>
      </c>
      <c r="AE120" s="6">
        <v>16.646691534986001</v>
      </c>
      <c r="AF120" s="6">
        <v>16.983900860399501</v>
      </c>
      <c r="AG120" s="6">
        <v>17.277162920160698</v>
      </c>
      <c r="AH120" s="6">
        <v>17.570424979921899</v>
      </c>
      <c r="AI120" s="6">
        <v>17.854310057537099</v>
      </c>
      <c r="AJ120" s="6">
        <v>18.138195135152401</v>
      </c>
      <c r="AK120" s="6">
        <v>18.4220802127676</v>
      </c>
      <c r="AL120" s="6">
        <v>18.7059652903828</v>
      </c>
      <c r="AM120" s="6">
        <v>18.989850367997999</v>
      </c>
      <c r="AN120" s="4"/>
      <c r="AO120" s="4"/>
    </row>
    <row r="121" spans="1:41" ht="18.75" customHeight="1" x14ac:dyDescent="0.25">
      <c r="A121" s="13" t="s">
        <v>347</v>
      </c>
      <c r="B121" s="2" t="s">
        <v>4</v>
      </c>
      <c r="C121" s="2" t="s">
        <v>2</v>
      </c>
      <c r="D121" s="2" t="s">
        <v>19</v>
      </c>
      <c r="E121" s="2" t="s">
        <v>59</v>
      </c>
      <c r="F121" s="2" t="s">
        <v>2</v>
      </c>
      <c r="G121" s="4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>
        <v>15.1909722222222</v>
      </c>
      <c r="W121" s="6">
        <v>5.3224828879267996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4"/>
      <c r="AO121" s="4"/>
    </row>
    <row r="122" spans="1:41" ht="18.75" customHeight="1" x14ac:dyDescent="0.25">
      <c r="A122" s="13" t="s">
        <v>347</v>
      </c>
      <c r="B122" s="2" t="s">
        <v>4</v>
      </c>
      <c r="C122" s="2" t="s">
        <v>2</v>
      </c>
      <c r="D122" s="2" t="s">
        <v>19</v>
      </c>
      <c r="E122" s="2" t="s">
        <v>37</v>
      </c>
      <c r="F122" s="2" t="s">
        <v>2</v>
      </c>
      <c r="G122" s="4"/>
      <c r="H122" s="6">
        <v>4.769127007632</v>
      </c>
      <c r="I122" s="6">
        <v>4.5122894526059998</v>
      </c>
      <c r="J122" s="6">
        <v>4.8253753947611404</v>
      </c>
      <c r="K122" s="6">
        <v>5.8479413212934999</v>
      </c>
      <c r="L122" s="6">
        <v>5.9517310740614997</v>
      </c>
      <c r="M122" s="6">
        <v>6.0555208268295004</v>
      </c>
      <c r="N122" s="6">
        <v>6.1593105795975003</v>
      </c>
      <c r="O122" s="6">
        <v>6.2731256297287503</v>
      </c>
      <c r="P122" s="6">
        <v>6.3869406798600004</v>
      </c>
      <c r="Q122" s="6">
        <v>6.5007557299912504</v>
      </c>
      <c r="R122" s="6">
        <v>6.6145707801225004</v>
      </c>
      <c r="S122" s="6">
        <v>6.7283858302537496</v>
      </c>
      <c r="T122" s="6">
        <v>6.7427398078560001</v>
      </c>
      <c r="U122" s="6">
        <v>6.7570937854582498</v>
      </c>
      <c r="V122" s="6">
        <v>6.7714477630605003</v>
      </c>
      <c r="W122" s="6">
        <v>6.78580174066275</v>
      </c>
      <c r="X122" s="6">
        <v>6.8001557182649996</v>
      </c>
      <c r="Y122" s="6">
        <v>6.81014594639925</v>
      </c>
      <c r="Z122" s="6">
        <v>6.8201361745335003</v>
      </c>
      <c r="AA122" s="6">
        <v>6.8301264026677497</v>
      </c>
      <c r="AB122" s="6">
        <v>6.8401166308020001</v>
      </c>
      <c r="AC122" s="6">
        <v>6.8501068589362504</v>
      </c>
      <c r="AD122" s="6">
        <v>6.8658633687442503</v>
      </c>
      <c r="AE122" s="6">
        <v>6.8816198785522502</v>
      </c>
      <c r="AF122" s="6">
        <v>6.8973763883602501</v>
      </c>
      <c r="AG122" s="6">
        <v>6.9131328981682501</v>
      </c>
      <c r="AH122" s="6">
        <v>6.92888940797625</v>
      </c>
      <c r="AI122" s="6">
        <v>6.9690510207629996</v>
      </c>
      <c r="AJ122" s="6">
        <v>7.0092126335497502</v>
      </c>
      <c r="AK122" s="6">
        <v>7.0493742463364999</v>
      </c>
      <c r="AL122" s="6">
        <v>7.0895358591232496</v>
      </c>
      <c r="AM122" s="6">
        <v>7.1296974719100001</v>
      </c>
      <c r="AN122" s="4"/>
      <c r="AO122" s="4"/>
    </row>
    <row r="123" spans="1:41" ht="18.75" customHeight="1" x14ac:dyDescent="0.25">
      <c r="A123" s="13" t="s">
        <v>347</v>
      </c>
      <c r="B123" s="2" t="s">
        <v>4</v>
      </c>
      <c r="C123" s="2" t="s">
        <v>2</v>
      </c>
      <c r="D123" s="2" t="s">
        <v>19</v>
      </c>
      <c r="E123" s="2" t="s">
        <v>119</v>
      </c>
      <c r="F123" s="2" t="s">
        <v>2</v>
      </c>
      <c r="G123" s="4"/>
      <c r="H123" s="6">
        <v>4.6187312287117699</v>
      </c>
      <c r="I123" s="6">
        <v>4.3699931191570904</v>
      </c>
      <c r="J123" s="6">
        <v>4.67320580692751</v>
      </c>
      <c r="K123" s="6">
        <v>5.6635248256354398</v>
      </c>
      <c r="L123" s="6">
        <v>5.7640415389799804</v>
      </c>
      <c r="M123" s="6">
        <v>6.0555208268295004</v>
      </c>
      <c r="N123" s="6">
        <v>6.1593105795975003</v>
      </c>
      <c r="O123" s="6">
        <v>6.2731256297287503</v>
      </c>
      <c r="P123" s="6">
        <v>6.3869406798600004</v>
      </c>
      <c r="Q123" s="6">
        <v>6.5007557299912504</v>
      </c>
      <c r="R123" s="6">
        <v>6.6145707801225004</v>
      </c>
      <c r="S123" s="6">
        <v>6.7283858302537496</v>
      </c>
      <c r="T123" s="6">
        <v>6.7427398078560001</v>
      </c>
      <c r="U123" s="6">
        <v>6.7570937854582498</v>
      </c>
      <c r="V123" s="6">
        <v>6.7714477630605003</v>
      </c>
      <c r="W123" s="6">
        <v>6.78580174066275</v>
      </c>
      <c r="X123" s="6">
        <v>6.8001557182649996</v>
      </c>
      <c r="Y123" s="6">
        <v>6.81014594639925</v>
      </c>
      <c r="Z123" s="6">
        <v>6.6050612371981101</v>
      </c>
      <c r="AA123" s="6">
        <v>6.8301264026677497</v>
      </c>
      <c r="AB123" s="6">
        <v>6.8401166308020001</v>
      </c>
      <c r="AC123" s="6">
        <v>6.8501068589362504</v>
      </c>
      <c r="AD123" s="6">
        <v>6.8658633687442503</v>
      </c>
      <c r="AE123" s="6">
        <v>6.8816198785522502</v>
      </c>
      <c r="AF123" s="6">
        <v>6.8973763883602501</v>
      </c>
      <c r="AG123" s="6">
        <v>6.9131328981682501</v>
      </c>
      <c r="AH123" s="6">
        <v>6.92888940797625</v>
      </c>
      <c r="AI123" s="6">
        <v>6.9690510207629996</v>
      </c>
      <c r="AJ123" s="6">
        <v>7.0092126335497502</v>
      </c>
      <c r="AK123" s="6">
        <v>7.0493742463364999</v>
      </c>
      <c r="AL123" s="6">
        <v>7.0895358591232496</v>
      </c>
      <c r="AM123" s="6">
        <v>7.1296974719100001</v>
      </c>
      <c r="AN123" s="4"/>
      <c r="AO123" s="4"/>
    </row>
    <row r="124" spans="1:41" ht="18.75" customHeight="1" x14ac:dyDescent="0.25">
      <c r="A124" s="13" t="s">
        <v>347</v>
      </c>
      <c r="B124" s="2" t="s">
        <v>4</v>
      </c>
      <c r="C124" s="2" t="s">
        <v>2</v>
      </c>
      <c r="D124" s="2" t="s">
        <v>19</v>
      </c>
      <c r="E124" s="2" t="s">
        <v>120</v>
      </c>
      <c r="F124" s="2" t="s">
        <v>2</v>
      </c>
      <c r="G124" s="4"/>
      <c r="H124" s="6">
        <v>4.2744764235680597</v>
      </c>
      <c r="I124" s="6">
        <v>4.0176388685420603</v>
      </c>
      <c r="J124" s="6">
        <v>4.3307248106972001</v>
      </c>
      <c r="K124" s="6">
        <v>5.3532907372295604</v>
      </c>
      <c r="L124" s="6">
        <v>5.6969514955727396</v>
      </c>
      <c r="M124" s="6">
        <v>6.5426655950566301</v>
      </c>
      <c r="N124" s="6">
        <v>7.5142848733298102</v>
      </c>
      <c r="O124" s="6">
        <v>8.7095962115768</v>
      </c>
      <c r="P124" s="6">
        <v>10.062843006097101</v>
      </c>
      <c r="Q124" s="6">
        <v>11.4293719076018</v>
      </c>
      <c r="R124" s="6">
        <v>13.236206417986899</v>
      </c>
      <c r="S124" s="6">
        <v>15.1909722222222</v>
      </c>
      <c r="T124" s="6">
        <v>15.1909722222222</v>
      </c>
      <c r="U124" s="6">
        <v>15.1909722222222</v>
      </c>
      <c r="V124" s="6">
        <v>11.145978398553799</v>
      </c>
      <c r="W124" s="6">
        <v>11.201799714520099</v>
      </c>
      <c r="X124" s="6">
        <v>11.257621030486501</v>
      </c>
      <c r="Y124" s="6">
        <v>11.343256744942099</v>
      </c>
      <c r="Z124" s="6">
        <v>11.428892459397799</v>
      </c>
      <c r="AA124" s="6">
        <v>11.514528173853501</v>
      </c>
      <c r="AB124" s="6">
        <v>11.600163888309099</v>
      </c>
      <c r="AC124" s="6">
        <v>11.685799602764799</v>
      </c>
      <c r="AD124" s="6">
        <v>11.7731844510954</v>
      </c>
      <c r="AE124" s="6">
        <v>11.8605692994261</v>
      </c>
      <c r="AF124" s="6">
        <v>11.9479541477567</v>
      </c>
      <c r="AG124" s="6">
        <v>12.035338996087299</v>
      </c>
      <c r="AH124" s="6">
        <v>12.1227238444179</v>
      </c>
      <c r="AI124" s="6">
        <v>12.233762008847201</v>
      </c>
      <c r="AJ124" s="6">
        <v>12.344800173276401</v>
      </c>
      <c r="AK124" s="6">
        <v>12.4558383377056</v>
      </c>
      <c r="AL124" s="6">
        <v>12.5668765021348</v>
      </c>
      <c r="AM124" s="6">
        <v>12.677914666564099</v>
      </c>
      <c r="AN124" s="4"/>
      <c r="AO124" s="4"/>
    </row>
    <row r="125" spans="1:41" ht="18.75" customHeight="1" x14ac:dyDescent="0.25">
      <c r="A125" s="13" t="s">
        <v>347</v>
      </c>
      <c r="B125" s="2" t="s">
        <v>4</v>
      </c>
      <c r="C125" s="2" t="s">
        <v>2</v>
      </c>
      <c r="D125" s="2" t="s">
        <v>19</v>
      </c>
      <c r="E125" s="2" t="s">
        <v>121</v>
      </c>
      <c r="F125" s="2" t="s">
        <v>2</v>
      </c>
      <c r="G125" s="4"/>
      <c r="H125" s="6">
        <v>10.2582657809163</v>
      </c>
      <c r="I125" s="6">
        <v>9.8089485667760794</v>
      </c>
      <c r="J125" s="6">
        <v>10.251869190671</v>
      </c>
      <c r="K125" s="6">
        <v>11.084505104051701</v>
      </c>
      <c r="L125" s="6">
        <v>11.412459940565199</v>
      </c>
      <c r="M125" s="6">
        <v>11.740414777078801</v>
      </c>
      <c r="N125" s="6">
        <v>12.068369613592299</v>
      </c>
      <c r="O125" s="6">
        <v>12.3246563620974</v>
      </c>
      <c r="P125" s="6">
        <v>14.971572306378601</v>
      </c>
      <c r="Q125" s="6">
        <v>15.2763011731051</v>
      </c>
      <c r="R125" s="6">
        <v>15.5810300398316</v>
      </c>
      <c r="S125" s="6">
        <v>15.8857589065582</v>
      </c>
      <c r="T125" s="6">
        <v>15.991577652286299</v>
      </c>
      <c r="U125" s="6">
        <v>16.0973963980143</v>
      </c>
      <c r="V125" s="6">
        <v>16.420377403102101</v>
      </c>
      <c r="W125" s="6">
        <v>16.526196148830198</v>
      </c>
      <c r="X125" s="6">
        <v>16.632014894558299</v>
      </c>
      <c r="Y125" s="6">
        <v>16.808856845979101</v>
      </c>
      <c r="Z125" s="6">
        <v>16.985698797400001</v>
      </c>
      <c r="AA125" s="6">
        <v>17.162540748820799</v>
      </c>
      <c r="AB125" s="6">
        <v>17.3393827002417</v>
      </c>
      <c r="AC125" s="6">
        <v>17.516224651662501</v>
      </c>
      <c r="AD125" s="6">
        <v>17.6899722366799</v>
      </c>
      <c r="AE125" s="6">
        <v>17.863719821697298</v>
      </c>
      <c r="AF125" s="6">
        <v>18.037467406714601</v>
      </c>
      <c r="AG125" s="6">
        <v>18.211214991732</v>
      </c>
      <c r="AH125" s="6">
        <v>18.384962576749398</v>
      </c>
      <c r="AI125" s="6">
        <v>18.581457043712099</v>
      </c>
      <c r="AJ125" s="6">
        <v>18.7779515106749</v>
      </c>
      <c r="AK125" s="6">
        <v>18.9744459776376</v>
      </c>
      <c r="AL125" s="6">
        <v>19.170940444600401</v>
      </c>
      <c r="AM125" s="6">
        <v>19.367434911563201</v>
      </c>
      <c r="AN125" s="4"/>
      <c r="AO125" s="4"/>
    </row>
    <row r="126" spans="1:41" ht="18.75" customHeight="1" x14ac:dyDescent="0.25">
      <c r="A126" s="13" t="s">
        <v>347</v>
      </c>
      <c r="B126" s="2" t="s">
        <v>4</v>
      </c>
      <c r="C126" s="2" t="s">
        <v>2</v>
      </c>
      <c r="D126" s="2" t="s">
        <v>19</v>
      </c>
      <c r="E126" s="2" t="s">
        <v>122</v>
      </c>
      <c r="F126" s="2" t="s">
        <v>2</v>
      </c>
      <c r="G126" s="4"/>
      <c r="H126" s="6">
        <v>2222</v>
      </c>
      <c r="I126" s="6">
        <v>2222</v>
      </c>
      <c r="J126" s="6">
        <v>2222</v>
      </c>
      <c r="K126" s="6">
        <v>2222</v>
      </c>
      <c r="L126" s="6">
        <v>2222</v>
      </c>
      <c r="M126" s="6">
        <v>2222</v>
      </c>
      <c r="N126" s="6">
        <v>2222</v>
      </c>
      <c r="O126" s="6">
        <v>2222</v>
      </c>
      <c r="P126" s="6">
        <v>2222</v>
      </c>
      <c r="Q126" s="6">
        <v>2222</v>
      </c>
      <c r="R126" s="6">
        <v>2222</v>
      </c>
      <c r="S126" s="6">
        <v>2222</v>
      </c>
      <c r="T126" s="6">
        <v>2222</v>
      </c>
      <c r="U126" s="6">
        <v>2222</v>
      </c>
      <c r="V126" s="6">
        <v>2222</v>
      </c>
      <c r="W126" s="6">
        <v>2222</v>
      </c>
      <c r="X126" s="6">
        <v>2222</v>
      </c>
      <c r="Y126" s="6">
        <v>2222</v>
      </c>
      <c r="Z126" s="6">
        <v>2222</v>
      </c>
      <c r="AA126" s="6">
        <v>2222</v>
      </c>
      <c r="AB126" s="6">
        <v>2222</v>
      </c>
      <c r="AC126" s="6">
        <v>2222</v>
      </c>
      <c r="AD126" s="6">
        <v>2222</v>
      </c>
      <c r="AE126" s="6">
        <v>2222</v>
      </c>
      <c r="AF126" s="6">
        <v>2222</v>
      </c>
      <c r="AG126" s="6">
        <v>2222</v>
      </c>
      <c r="AH126" s="6">
        <v>2222</v>
      </c>
      <c r="AI126" s="6">
        <v>2222</v>
      </c>
      <c r="AJ126" s="6">
        <v>2222</v>
      </c>
      <c r="AK126" s="6">
        <v>2222</v>
      </c>
      <c r="AL126" s="6">
        <v>2222</v>
      </c>
      <c r="AM126" s="6">
        <v>2222</v>
      </c>
      <c r="AN126" s="4"/>
      <c r="AO126" s="4"/>
    </row>
    <row r="127" spans="1:41" ht="18.75" customHeight="1" x14ac:dyDescent="0.25">
      <c r="A127" s="13" t="s">
        <v>347</v>
      </c>
      <c r="B127" s="2" t="s">
        <v>4</v>
      </c>
      <c r="C127" s="2" t="s">
        <v>2</v>
      </c>
      <c r="D127" s="2" t="s">
        <v>19</v>
      </c>
      <c r="E127" s="2" t="s">
        <v>123</v>
      </c>
      <c r="F127" s="2" t="s">
        <v>2</v>
      </c>
      <c r="G127" s="4"/>
      <c r="H127" s="6">
        <v>4.3737812756717904</v>
      </c>
      <c r="I127" s="6">
        <v>4.1169437206457902</v>
      </c>
      <c r="J127" s="6">
        <v>4.4300296628009201</v>
      </c>
      <c r="K127" s="6">
        <v>5.4525955893332902</v>
      </c>
      <c r="L127" s="6">
        <v>5.5563853421012803</v>
      </c>
      <c r="M127" s="6">
        <v>5.6601750948692899</v>
      </c>
      <c r="N127" s="6">
        <v>5.7639648476373004</v>
      </c>
      <c r="O127" s="6">
        <v>5.87777989776853</v>
      </c>
      <c r="P127" s="6">
        <v>12.4566105815412</v>
      </c>
      <c r="Q127" s="6">
        <v>6.2957525459666703</v>
      </c>
      <c r="R127" s="6">
        <v>6.6145707801225004</v>
      </c>
      <c r="S127" s="6">
        <v>6.7283858302537496</v>
      </c>
      <c r="T127" s="6">
        <v>6.7427398078560001</v>
      </c>
      <c r="U127" s="6">
        <v>6.7570937854582498</v>
      </c>
      <c r="V127" s="6">
        <v>6.7714477630605003</v>
      </c>
      <c r="W127" s="6">
        <v>6.78580174066275</v>
      </c>
      <c r="X127" s="6">
        <v>6.8001557182649996</v>
      </c>
      <c r="Y127" s="6">
        <v>6.81014594639925</v>
      </c>
      <c r="Z127" s="6">
        <v>6.8201361745335003</v>
      </c>
      <c r="AA127" s="6">
        <v>6.8301264026677497</v>
      </c>
      <c r="AB127" s="6">
        <v>6.8401166308020001</v>
      </c>
      <c r="AC127" s="6">
        <v>6.8501068589362504</v>
      </c>
      <c r="AD127" s="6">
        <v>6.8658633687442503</v>
      </c>
      <c r="AE127" s="6">
        <v>6.8816198785522502</v>
      </c>
      <c r="AF127" s="6">
        <v>6.8973763883602501</v>
      </c>
      <c r="AG127" s="6">
        <v>6.9131328981682501</v>
      </c>
      <c r="AH127" s="6">
        <v>6.92888940797625</v>
      </c>
      <c r="AI127" s="6">
        <v>6.9690510207629996</v>
      </c>
      <c r="AJ127" s="6">
        <v>7.0092126335497502</v>
      </c>
      <c r="AK127" s="6">
        <v>7.0493742463364999</v>
      </c>
      <c r="AL127" s="6">
        <v>7.0895358591232496</v>
      </c>
      <c r="AM127" s="6">
        <v>7.1296974719100001</v>
      </c>
      <c r="AN127" s="4"/>
      <c r="AO127" s="4"/>
    </row>
    <row r="128" spans="1:41" ht="18.75" customHeight="1" x14ac:dyDescent="0.25">
      <c r="A128" s="13" t="s">
        <v>347</v>
      </c>
      <c r="B128" s="2" t="s">
        <v>4</v>
      </c>
      <c r="C128" s="2" t="s">
        <v>2</v>
      </c>
      <c r="D128" s="2" t="s">
        <v>19</v>
      </c>
      <c r="E128" s="2" t="s">
        <v>124</v>
      </c>
      <c r="F128" s="2" t="s">
        <v>2</v>
      </c>
      <c r="G128" s="4"/>
      <c r="H128" s="6">
        <v>4.6187312287117699</v>
      </c>
      <c r="I128" s="6">
        <v>4.3699931191570904</v>
      </c>
      <c r="J128" s="6">
        <v>4.67320580692751</v>
      </c>
      <c r="K128" s="6">
        <v>5.6635248256354398</v>
      </c>
      <c r="L128" s="6">
        <v>5.7640415389799804</v>
      </c>
      <c r="M128" s="6">
        <v>5.8645582523245103</v>
      </c>
      <c r="N128" s="6">
        <v>7.8190617084026197</v>
      </c>
      <c r="O128" s="6">
        <v>7.9882169439122199</v>
      </c>
      <c r="P128" s="6">
        <v>10.1967152242773</v>
      </c>
      <c r="Q128" s="6">
        <v>10.4081592686642</v>
      </c>
      <c r="R128" s="6">
        <v>10.619603313051201</v>
      </c>
      <c r="S128" s="6">
        <v>10.8310473574382</v>
      </c>
      <c r="T128" s="6">
        <v>10.916541522509601</v>
      </c>
      <c r="U128" s="6">
        <v>11.002035687580999</v>
      </c>
      <c r="V128" s="6">
        <v>11.0875298526524</v>
      </c>
      <c r="W128" s="6">
        <v>11.173024017723799</v>
      </c>
      <c r="X128" s="6">
        <v>11.2585181827952</v>
      </c>
      <c r="Y128" s="6">
        <v>11.408106424335401</v>
      </c>
      <c r="Z128" s="6">
        <v>11.5576946658755</v>
      </c>
      <c r="AA128" s="6">
        <v>11.707282907415699</v>
      </c>
      <c r="AB128" s="6">
        <v>11.856871148955801</v>
      </c>
      <c r="AC128" s="6">
        <v>12.006459390496</v>
      </c>
      <c r="AD128" s="6">
        <v>12.150581258440999</v>
      </c>
      <c r="AE128" s="6">
        <v>12.294703126385899</v>
      </c>
      <c r="AF128" s="6">
        <v>12.438824994330901</v>
      </c>
      <c r="AG128" s="6">
        <v>12.5829468622759</v>
      </c>
      <c r="AH128" s="6">
        <v>12.7270687302208</v>
      </c>
      <c r="AI128" s="6">
        <v>12.8793452681575</v>
      </c>
      <c r="AJ128" s="6">
        <v>13.031621806094201</v>
      </c>
      <c r="AK128" s="6">
        <v>13.1838983440308</v>
      </c>
      <c r="AL128" s="6">
        <v>13.3361748819675</v>
      </c>
      <c r="AM128" s="6">
        <v>13.4884514199042</v>
      </c>
      <c r="AN128" s="4"/>
      <c r="AO128" s="4"/>
    </row>
    <row r="129" spans="1:41" ht="18.75" customHeight="1" x14ac:dyDescent="0.25">
      <c r="A129" s="13" t="s">
        <v>347</v>
      </c>
      <c r="B129" s="2" t="s">
        <v>4</v>
      </c>
      <c r="C129" s="2" t="s">
        <v>2</v>
      </c>
      <c r="D129" s="2" t="s">
        <v>19</v>
      </c>
      <c r="E129" s="2" t="s">
        <v>125</v>
      </c>
      <c r="F129" s="2" t="s">
        <v>2</v>
      </c>
      <c r="G129" s="4"/>
      <c r="H129" s="6">
        <v>4.2744764235680703</v>
      </c>
      <c r="I129" s="6">
        <v>4.0176388685420603</v>
      </c>
      <c r="J129" s="6">
        <v>4.3307248106972001</v>
      </c>
      <c r="K129" s="6">
        <v>5.3532907372295604</v>
      </c>
      <c r="L129" s="6">
        <v>5.45708048999757</v>
      </c>
      <c r="M129" s="6">
        <v>5.5608702427655698</v>
      </c>
      <c r="N129" s="6">
        <v>5.6646599955335697</v>
      </c>
      <c r="O129" s="6">
        <v>5.77847504566481</v>
      </c>
      <c r="P129" s="6">
        <v>5.89229009579606</v>
      </c>
      <c r="Q129" s="6">
        <v>6.00610514592731</v>
      </c>
      <c r="R129" s="6">
        <v>6.1199201960585601</v>
      </c>
      <c r="S129" s="6">
        <v>6.2337352461898101</v>
      </c>
      <c r="T129" s="6">
        <v>6.2480892237920598</v>
      </c>
      <c r="U129" s="6">
        <v>6.2624432013943103</v>
      </c>
      <c r="V129" s="6">
        <v>6.2767971789965697</v>
      </c>
      <c r="W129" s="6">
        <v>6.6124903007713698</v>
      </c>
      <c r="X129" s="6">
        <v>6.8001557182649996</v>
      </c>
      <c r="Y129" s="6">
        <v>6.81014594639925</v>
      </c>
      <c r="Z129" s="6">
        <v>6.8201361745335003</v>
      </c>
      <c r="AA129" s="6">
        <v>6.8301264026677497</v>
      </c>
      <c r="AB129" s="6">
        <v>6.8401166308020001</v>
      </c>
      <c r="AC129" s="6">
        <v>6.8501068589362504</v>
      </c>
      <c r="AD129" s="6">
        <v>6.8658633687442503</v>
      </c>
      <c r="AE129" s="6">
        <v>6.8816198785522502</v>
      </c>
      <c r="AF129" s="6">
        <v>6.8973763883602501</v>
      </c>
      <c r="AG129" s="6">
        <v>6.9131328981682501</v>
      </c>
      <c r="AH129" s="6">
        <v>6.92888940797625</v>
      </c>
      <c r="AI129" s="6">
        <v>6.9690510207629996</v>
      </c>
      <c r="AJ129" s="6">
        <v>7.0092126335497502</v>
      </c>
      <c r="AK129" s="6">
        <v>7.0493742463364999</v>
      </c>
      <c r="AL129" s="6">
        <v>7.0895358591232496</v>
      </c>
      <c r="AM129" s="6">
        <v>7.1296974719100001</v>
      </c>
      <c r="AN129" s="4"/>
      <c r="AO129" s="4"/>
    </row>
    <row r="130" spans="1:41" ht="18.75" customHeight="1" x14ac:dyDescent="0.25">
      <c r="A130" s="13" t="s">
        <v>347</v>
      </c>
      <c r="B130" s="2" t="s">
        <v>4</v>
      </c>
      <c r="C130" s="2" t="s">
        <v>2</v>
      </c>
      <c r="D130" s="2" t="s">
        <v>19</v>
      </c>
      <c r="E130" s="2" t="s">
        <v>126</v>
      </c>
      <c r="F130" s="2" t="s">
        <v>2</v>
      </c>
      <c r="G130" s="4"/>
      <c r="H130" s="6">
        <v>2222</v>
      </c>
      <c r="I130" s="6">
        <v>2222</v>
      </c>
      <c r="J130" s="6">
        <v>2222</v>
      </c>
      <c r="K130" s="6">
        <v>2222</v>
      </c>
      <c r="L130" s="6">
        <v>2222</v>
      </c>
      <c r="M130" s="6">
        <v>2222</v>
      </c>
      <c r="N130" s="6">
        <v>2222</v>
      </c>
      <c r="O130" s="6">
        <v>2222</v>
      </c>
      <c r="P130" s="6">
        <v>2222</v>
      </c>
      <c r="Q130" s="6">
        <v>2222</v>
      </c>
      <c r="R130" s="6">
        <v>2222</v>
      </c>
      <c r="S130" s="6">
        <v>2222</v>
      </c>
      <c r="T130" s="6">
        <v>2222</v>
      </c>
      <c r="U130" s="6">
        <v>2222</v>
      </c>
      <c r="V130" s="6">
        <v>2222</v>
      </c>
      <c r="W130" s="6">
        <v>2222</v>
      </c>
      <c r="X130" s="6">
        <v>2222</v>
      </c>
      <c r="Y130" s="6">
        <v>2222</v>
      </c>
      <c r="Z130" s="6">
        <v>2222</v>
      </c>
      <c r="AA130" s="6">
        <v>2222</v>
      </c>
      <c r="AB130" s="6">
        <v>2222</v>
      </c>
      <c r="AC130" s="6">
        <v>2222</v>
      </c>
      <c r="AD130" s="6">
        <v>2222</v>
      </c>
      <c r="AE130" s="6">
        <v>2222</v>
      </c>
      <c r="AF130" s="6">
        <v>2222</v>
      </c>
      <c r="AG130" s="6">
        <v>2222</v>
      </c>
      <c r="AH130" s="6">
        <v>2222</v>
      </c>
      <c r="AI130" s="6">
        <v>2222</v>
      </c>
      <c r="AJ130" s="6">
        <v>2222</v>
      </c>
      <c r="AK130" s="6">
        <v>2222</v>
      </c>
      <c r="AL130" s="6">
        <v>2222</v>
      </c>
      <c r="AM130" s="6">
        <v>2222</v>
      </c>
      <c r="AN130" s="4"/>
      <c r="AO130" s="4"/>
    </row>
    <row r="131" spans="1:41" ht="18.75" customHeight="1" x14ac:dyDescent="0.25">
      <c r="A131" s="13" t="s">
        <v>347</v>
      </c>
      <c r="B131" s="2" t="s">
        <v>4</v>
      </c>
      <c r="C131" s="2" t="s">
        <v>2</v>
      </c>
      <c r="D131" s="2" t="s">
        <v>19</v>
      </c>
      <c r="E131" s="2" t="s">
        <v>127</v>
      </c>
      <c r="F131" s="2" t="s">
        <v>2</v>
      </c>
      <c r="G131" s="4"/>
      <c r="H131" s="6">
        <v>4.2744764235680597</v>
      </c>
      <c r="I131" s="6">
        <v>4.0176388685420603</v>
      </c>
      <c r="J131" s="6">
        <v>4.3307248106972001</v>
      </c>
      <c r="K131" s="6">
        <v>5.3532907372295604</v>
      </c>
      <c r="L131" s="6">
        <v>5.4570804899975602</v>
      </c>
      <c r="M131" s="6">
        <v>5.5608702427655601</v>
      </c>
      <c r="N131" s="6">
        <v>5.6646599955335599</v>
      </c>
      <c r="O131" s="6">
        <v>5.77847504566481</v>
      </c>
      <c r="P131" s="6">
        <v>5.9915949478997801</v>
      </c>
      <c r="Q131" s="6">
        <v>6.1054099980310301</v>
      </c>
      <c r="R131" s="6">
        <v>6.2192250481622899</v>
      </c>
      <c r="S131" s="6">
        <v>6.3330400982935302</v>
      </c>
      <c r="T131" s="6">
        <v>6.3473940758957799</v>
      </c>
      <c r="U131" s="6">
        <v>6.3617480534980304</v>
      </c>
      <c r="V131" s="6">
        <v>6.7714477630605003</v>
      </c>
      <c r="W131" s="6">
        <v>6.78580174066275</v>
      </c>
      <c r="X131" s="6">
        <v>6.8001557182649996</v>
      </c>
      <c r="Y131" s="6">
        <v>6.81014594639925</v>
      </c>
      <c r="Z131" s="6">
        <v>6.8201361745335003</v>
      </c>
      <c r="AA131" s="6">
        <v>6.8301264026677497</v>
      </c>
      <c r="AB131" s="6">
        <v>6.8401166308020001</v>
      </c>
      <c r="AC131" s="6">
        <v>6.8501068589362504</v>
      </c>
      <c r="AD131" s="6">
        <v>6.8658633687442503</v>
      </c>
      <c r="AE131" s="6">
        <v>6.8816198785522502</v>
      </c>
      <c r="AF131" s="6">
        <v>6.8973763883602501</v>
      </c>
      <c r="AG131" s="6">
        <v>6.9131328981682501</v>
      </c>
      <c r="AH131" s="6">
        <v>6.92888940797625</v>
      </c>
      <c r="AI131" s="6">
        <v>6.9690510207629996</v>
      </c>
      <c r="AJ131" s="6">
        <v>7.0092126335497502</v>
      </c>
      <c r="AK131" s="6">
        <v>7.0493742463364999</v>
      </c>
      <c r="AL131" s="6">
        <v>7.0895358591232496</v>
      </c>
      <c r="AM131" s="6">
        <v>7.1296974719100001</v>
      </c>
      <c r="AN131" s="4"/>
      <c r="AO131" s="4"/>
    </row>
    <row r="132" spans="1:41" ht="18.75" customHeight="1" x14ac:dyDescent="0.25">
      <c r="A132" s="13" t="s">
        <v>347</v>
      </c>
      <c r="B132" s="2" t="s">
        <v>4</v>
      </c>
      <c r="C132" s="2" t="s">
        <v>2</v>
      </c>
      <c r="D132" s="2" t="s">
        <v>19</v>
      </c>
      <c r="E132" s="2" t="s">
        <v>128</v>
      </c>
      <c r="F132" s="2" t="s">
        <v>2</v>
      </c>
      <c r="G132" s="4"/>
      <c r="H132" s="6">
        <v>4.2744764235680703</v>
      </c>
      <c r="I132" s="6">
        <v>4.0176388685420603</v>
      </c>
      <c r="J132" s="6">
        <v>4.3307248106972001</v>
      </c>
      <c r="K132" s="6">
        <v>5.3532907372295604</v>
      </c>
      <c r="L132" s="6">
        <v>5.45708048999757</v>
      </c>
      <c r="M132" s="6">
        <v>5.5608702427655698</v>
      </c>
      <c r="N132" s="6">
        <v>5.6646599955335697</v>
      </c>
      <c r="O132" s="6">
        <v>5.77847504566481</v>
      </c>
      <c r="P132" s="6">
        <v>5.9915949478997899</v>
      </c>
      <c r="Q132" s="6">
        <v>6.1054099980310399</v>
      </c>
      <c r="R132" s="6">
        <v>6.2192250481622899</v>
      </c>
      <c r="S132" s="6">
        <v>6.3330400982935302</v>
      </c>
      <c r="T132" s="6">
        <v>6.3473940758957701</v>
      </c>
      <c r="U132" s="6">
        <v>6.3617480534980402</v>
      </c>
      <c r="V132" s="6">
        <v>6.7714477630605003</v>
      </c>
      <c r="W132" s="6">
        <v>6.78580174066275</v>
      </c>
      <c r="X132" s="6">
        <v>6.8001557182649996</v>
      </c>
      <c r="Y132" s="6">
        <v>6.81014594639925</v>
      </c>
      <c r="Z132" s="6">
        <v>6.8201361745335003</v>
      </c>
      <c r="AA132" s="6">
        <v>6.8301264026677497</v>
      </c>
      <c r="AB132" s="6">
        <v>6.8401166308020001</v>
      </c>
      <c r="AC132" s="6">
        <v>6.8501068589362504</v>
      </c>
      <c r="AD132" s="6">
        <v>6.8658633687442503</v>
      </c>
      <c r="AE132" s="6">
        <v>6.8816198785522502</v>
      </c>
      <c r="AF132" s="6">
        <v>6.8973763883602501</v>
      </c>
      <c r="AG132" s="6">
        <v>6.9131328981682501</v>
      </c>
      <c r="AH132" s="6">
        <v>6.92888940797625</v>
      </c>
      <c r="AI132" s="6">
        <v>6.9690510207629996</v>
      </c>
      <c r="AJ132" s="6">
        <v>7.0092126335497502</v>
      </c>
      <c r="AK132" s="6">
        <v>7.0493742463364999</v>
      </c>
      <c r="AL132" s="6">
        <v>7.0895358591232496</v>
      </c>
      <c r="AM132" s="6">
        <v>7.1296974719100001</v>
      </c>
      <c r="AN132" s="4"/>
      <c r="AO132" s="4"/>
    </row>
    <row r="133" spans="1:41" ht="18.75" customHeight="1" x14ac:dyDescent="0.25">
      <c r="A133" s="13" t="s">
        <v>347</v>
      </c>
      <c r="B133" s="2" t="s">
        <v>4</v>
      </c>
      <c r="C133" s="2" t="s">
        <v>2</v>
      </c>
      <c r="D133" s="2" t="s">
        <v>19</v>
      </c>
      <c r="E133" s="2" t="s">
        <v>129</v>
      </c>
      <c r="F133" s="2" t="s">
        <v>2</v>
      </c>
      <c r="G133" s="4"/>
      <c r="H133" s="6">
        <v>2222</v>
      </c>
      <c r="I133" s="6">
        <v>2222</v>
      </c>
      <c r="J133" s="6">
        <v>2222</v>
      </c>
      <c r="K133" s="6">
        <v>2222</v>
      </c>
      <c r="L133" s="6">
        <v>2222</v>
      </c>
      <c r="M133" s="6">
        <v>2222</v>
      </c>
      <c r="N133" s="6">
        <v>2222</v>
      </c>
      <c r="O133" s="6">
        <v>2222</v>
      </c>
      <c r="P133" s="6">
        <v>2222</v>
      </c>
      <c r="Q133" s="6">
        <v>2222</v>
      </c>
      <c r="R133" s="6">
        <v>2222</v>
      </c>
      <c r="S133" s="6">
        <v>2222</v>
      </c>
      <c r="T133" s="6">
        <v>2222</v>
      </c>
      <c r="U133" s="6">
        <v>2222</v>
      </c>
      <c r="V133" s="6">
        <v>2222</v>
      </c>
      <c r="W133" s="6">
        <v>2222</v>
      </c>
      <c r="X133" s="6">
        <v>2222</v>
      </c>
      <c r="Y133" s="6">
        <v>2222</v>
      </c>
      <c r="Z133" s="6">
        <v>2222</v>
      </c>
      <c r="AA133" s="6">
        <v>2222</v>
      </c>
      <c r="AB133" s="6">
        <v>2222</v>
      </c>
      <c r="AC133" s="6">
        <v>2222</v>
      </c>
      <c r="AD133" s="6">
        <v>2222</v>
      </c>
      <c r="AE133" s="6">
        <v>2222</v>
      </c>
      <c r="AF133" s="6">
        <v>2222</v>
      </c>
      <c r="AG133" s="6">
        <v>2222</v>
      </c>
      <c r="AH133" s="6">
        <v>2222</v>
      </c>
      <c r="AI133" s="6">
        <v>2222</v>
      </c>
      <c r="AJ133" s="6">
        <v>2222</v>
      </c>
      <c r="AK133" s="6">
        <v>2222</v>
      </c>
      <c r="AL133" s="6">
        <v>2222</v>
      </c>
      <c r="AM133" s="6">
        <v>2222</v>
      </c>
      <c r="AN133" s="4"/>
      <c r="AO133" s="4"/>
    </row>
    <row r="134" spans="1:41" ht="18.75" customHeight="1" x14ac:dyDescent="0.25">
      <c r="A134" s="13" t="s">
        <v>347</v>
      </c>
      <c r="B134" s="2" t="s">
        <v>4</v>
      </c>
      <c r="C134" s="2" t="s">
        <v>2</v>
      </c>
      <c r="D134" s="2" t="s">
        <v>19</v>
      </c>
      <c r="E134" s="2" t="s">
        <v>130</v>
      </c>
      <c r="F134" s="2" t="s">
        <v>2</v>
      </c>
      <c r="G134" s="4"/>
      <c r="H134" s="6">
        <v>2222</v>
      </c>
      <c r="I134" s="6">
        <v>2222</v>
      </c>
      <c r="J134" s="6">
        <v>2222</v>
      </c>
      <c r="K134" s="6">
        <v>2222</v>
      </c>
      <c r="L134" s="6">
        <v>2222</v>
      </c>
      <c r="M134" s="6">
        <v>2222</v>
      </c>
      <c r="N134" s="6">
        <v>2222</v>
      </c>
      <c r="O134" s="6">
        <v>2222</v>
      </c>
      <c r="P134" s="6">
        <v>2222</v>
      </c>
      <c r="Q134" s="6">
        <v>2222</v>
      </c>
      <c r="R134" s="6">
        <v>2222</v>
      </c>
      <c r="S134" s="6">
        <v>2222</v>
      </c>
      <c r="T134" s="6">
        <v>2222</v>
      </c>
      <c r="U134" s="6">
        <v>2222</v>
      </c>
      <c r="V134" s="6">
        <v>2222</v>
      </c>
      <c r="W134" s="6">
        <v>2222</v>
      </c>
      <c r="X134" s="6">
        <v>2222</v>
      </c>
      <c r="Y134" s="6">
        <v>2222</v>
      </c>
      <c r="Z134" s="6">
        <v>2222</v>
      </c>
      <c r="AA134" s="6">
        <v>2222</v>
      </c>
      <c r="AB134" s="6">
        <v>2222</v>
      </c>
      <c r="AC134" s="6">
        <v>2222</v>
      </c>
      <c r="AD134" s="6">
        <v>2222</v>
      </c>
      <c r="AE134" s="6">
        <v>2222</v>
      </c>
      <c r="AF134" s="6">
        <v>2222</v>
      </c>
      <c r="AG134" s="6">
        <v>2222</v>
      </c>
      <c r="AH134" s="6">
        <v>2222</v>
      </c>
      <c r="AI134" s="6">
        <v>2222</v>
      </c>
      <c r="AJ134" s="6">
        <v>2222</v>
      </c>
      <c r="AK134" s="6">
        <v>2222</v>
      </c>
      <c r="AL134" s="6">
        <v>2222</v>
      </c>
      <c r="AM134" s="6">
        <v>2222</v>
      </c>
      <c r="AN134" s="4"/>
      <c r="AO134" s="4"/>
    </row>
    <row r="135" spans="1:41" ht="18.75" customHeight="1" x14ac:dyDescent="0.25">
      <c r="A135" s="13" t="s">
        <v>347</v>
      </c>
      <c r="B135" s="2" t="s">
        <v>4</v>
      </c>
      <c r="C135" s="2" t="s">
        <v>2</v>
      </c>
      <c r="D135" s="2" t="s">
        <v>19</v>
      </c>
      <c r="E135" s="2" t="s">
        <v>131</v>
      </c>
      <c r="F135" s="2" t="s">
        <v>2</v>
      </c>
      <c r="G135" s="4"/>
      <c r="H135" s="6">
        <v>2222</v>
      </c>
      <c r="I135" s="6">
        <v>2222</v>
      </c>
      <c r="J135" s="6">
        <v>2222</v>
      </c>
      <c r="K135" s="6">
        <v>2222</v>
      </c>
      <c r="L135" s="6">
        <v>2222</v>
      </c>
      <c r="M135" s="6">
        <v>2222</v>
      </c>
      <c r="N135" s="6">
        <v>2222</v>
      </c>
      <c r="O135" s="6">
        <v>2222</v>
      </c>
      <c r="P135" s="6">
        <v>2222</v>
      </c>
      <c r="Q135" s="6">
        <v>2222</v>
      </c>
      <c r="R135" s="6">
        <v>2222</v>
      </c>
      <c r="S135" s="6">
        <v>2222</v>
      </c>
      <c r="T135" s="6">
        <v>2222</v>
      </c>
      <c r="U135" s="6">
        <v>2222</v>
      </c>
      <c r="V135" s="6">
        <v>2222</v>
      </c>
      <c r="W135" s="6">
        <v>2222</v>
      </c>
      <c r="X135" s="6">
        <v>2222</v>
      </c>
      <c r="Y135" s="6">
        <v>2222</v>
      </c>
      <c r="Z135" s="6">
        <v>2222</v>
      </c>
      <c r="AA135" s="6">
        <v>2222</v>
      </c>
      <c r="AB135" s="6">
        <v>2222</v>
      </c>
      <c r="AC135" s="6">
        <v>2222</v>
      </c>
      <c r="AD135" s="6">
        <v>2222</v>
      </c>
      <c r="AE135" s="6">
        <v>2222</v>
      </c>
      <c r="AF135" s="6">
        <v>2222</v>
      </c>
      <c r="AG135" s="6">
        <v>2222</v>
      </c>
      <c r="AH135" s="6">
        <v>2222</v>
      </c>
      <c r="AI135" s="6">
        <v>2222</v>
      </c>
      <c r="AJ135" s="6">
        <v>2222</v>
      </c>
      <c r="AK135" s="6">
        <v>2222</v>
      </c>
      <c r="AL135" s="6">
        <v>2222</v>
      </c>
      <c r="AM135" s="6">
        <v>2222</v>
      </c>
      <c r="AN135" s="4"/>
      <c r="AO135" s="4"/>
    </row>
    <row r="136" spans="1:41" ht="18.75" customHeight="1" x14ac:dyDescent="0.25">
      <c r="A136" s="13" t="s">
        <v>347</v>
      </c>
      <c r="B136" s="2" t="s">
        <v>4</v>
      </c>
      <c r="C136" s="2" t="s">
        <v>2</v>
      </c>
      <c r="D136" s="2" t="s">
        <v>19</v>
      </c>
      <c r="E136" s="2" t="s">
        <v>132</v>
      </c>
      <c r="F136" s="2" t="s">
        <v>2</v>
      </c>
      <c r="G136" s="4"/>
      <c r="H136" s="6">
        <v>4.769127007632</v>
      </c>
      <c r="I136" s="6">
        <v>4.5122894526059998</v>
      </c>
      <c r="J136" s="6">
        <v>4.8253753947611404</v>
      </c>
      <c r="K136" s="6">
        <v>5.8479413212934999</v>
      </c>
      <c r="L136" s="6">
        <v>5.9517310740614997</v>
      </c>
      <c r="M136" s="6">
        <v>6.0555208268295004</v>
      </c>
      <c r="N136" s="6">
        <v>6.1593105795975003</v>
      </c>
      <c r="O136" s="6">
        <v>6.2731256297287503</v>
      </c>
      <c r="P136" s="6">
        <v>6.3869406798600004</v>
      </c>
      <c r="Q136" s="6">
        <v>6.5007557299912504</v>
      </c>
      <c r="R136" s="6">
        <v>6.6145707801225004</v>
      </c>
      <c r="S136" s="6">
        <v>6.7283858302537496</v>
      </c>
      <c r="T136" s="6">
        <v>6.7427398078560001</v>
      </c>
      <c r="U136" s="6">
        <v>6.7570937854582498</v>
      </c>
      <c r="V136" s="6">
        <v>6.7714477630605003</v>
      </c>
      <c r="W136" s="6">
        <v>6.78580174066275</v>
      </c>
      <c r="X136" s="6">
        <v>6.8001557182649996</v>
      </c>
      <c r="Y136" s="6">
        <v>6.81014594639925</v>
      </c>
      <c r="Z136" s="6">
        <v>6.8201361745335003</v>
      </c>
      <c r="AA136" s="6">
        <v>6.8301264026677497</v>
      </c>
      <c r="AB136" s="6">
        <v>6.8401166308020001</v>
      </c>
      <c r="AC136" s="6">
        <v>6.8501068589362504</v>
      </c>
      <c r="AD136" s="6">
        <v>6.8658633687442503</v>
      </c>
      <c r="AE136" s="6">
        <v>6.8816198785522502</v>
      </c>
      <c r="AF136" s="6">
        <v>6.8973763883602501</v>
      </c>
      <c r="AG136" s="6">
        <v>6.9131328981682501</v>
      </c>
      <c r="AH136" s="6">
        <v>6.92888940797625</v>
      </c>
      <c r="AI136" s="6">
        <v>6.9690510207629996</v>
      </c>
      <c r="AJ136" s="6">
        <v>7.0092126335497502</v>
      </c>
      <c r="AK136" s="6">
        <v>7.0493742463364999</v>
      </c>
      <c r="AL136" s="6">
        <v>7.0895358591232496</v>
      </c>
      <c r="AM136" s="6">
        <v>7.1296974719100001</v>
      </c>
      <c r="AN136" s="4"/>
      <c r="AO136" s="4"/>
    </row>
    <row r="137" spans="1:41" ht="18.75" customHeight="1" x14ac:dyDescent="0.25">
      <c r="A137" s="13" t="s">
        <v>347</v>
      </c>
      <c r="B137" s="2" t="s">
        <v>4</v>
      </c>
      <c r="C137" s="2" t="s">
        <v>2</v>
      </c>
      <c r="D137" s="2" t="s">
        <v>19</v>
      </c>
      <c r="E137" s="2" t="s">
        <v>133</v>
      </c>
      <c r="F137" s="2" t="s">
        <v>2</v>
      </c>
      <c r="G137" s="4"/>
      <c r="H137" s="6">
        <v>4.769127007632</v>
      </c>
      <c r="I137" s="6">
        <v>4.5122894526059998</v>
      </c>
      <c r="J137" s="6">
        <v>4.8253753947611404</v>
      </c>
      <c r="K137" s="6">
        <v>5.8479413212934999</v>
      </c>
      <c r="L137" s="6">
        <v>5.9517310740614997</v>
      </c>
      <c r="M137" s="6">
        <v>6.0555208268295004</v>
      </c>
      <c r="N137" s="6">
        <v>6.1593105795975003</v>
      </c>
      <c r="O137" s="6">
        <v>6.2731256297287503</v>
      </c>
      <c r="P137" s="6">
        <v>6.3869406798600004</v>
      </c>
      <c r="Q137" s="6">
        <v>6.5007557299912504</v>
      </c>
      <c r="R137" s="6">
        <v>6.6145707801225004</v>
      </c>
      <c r="S137" s="6">
        <v>6.7283858302537496</v>
      </c>
      <c r="T137" s="6">
        <v>6.7427398078560001</v>
      </c>
      <c r="U137" s="6">
        <v>6.7570937854582498</v>
      </c>
      <c r="V137" s="6">
        <v>6.7714477630605003</v>
      </c>
      <c r="W137" s="6">
        <v>6.78580174066275</v>
      </c>
      <c r="X137" s="6">
        <v>6.8001557182649996</v>
      </c>
      <c r="Y137" s="6">
        <v>6.81014594639925</v>
      </c>
      <c r="Z137" s="6">
        <v>6.8201361745335003</v>
      </c>
      <c r="AA137" s="6">
        <v>6.8301264026677497</v>
      </c>
      <c r="AB137" s="6">
        <v>6.8401166308020001</v>
      </c>
      <c r="AC137" s="6">
        <v>6.8501068589362504</v>
      </c>
      <c r="AD137" s="6">
        <v>6.8658633687442503</v>
      </c>
      <c r="AE137" s="6">
        <v>6.8816198785522502</v>
      </c>
      <c r="AF137" s="6">
        <v>6.8973763883602501</v>
      </c>
      <c r="AG137" s="6">
        <v>6.9131328981682501</v>
      </c>
      <c r="AH137" s="6">
        <v>6.92888940797625</v>
      </c>
      <c r="AI137" s="6">
        <v>6.9690510207629996</v>
      </c>
      <c r="AJ137" s="6">
        <v>7.0092126335497502</v>
      </c>
      <c r="AK137" s="6">
        <v>7.0493742463364999</v>
      </c>
      <c r="AL137" s="6">
        <v>7.0895358591232496</v>
      </c>
      <c r="AM137" s="6">
        <v>7.1296974719100001</v>
      </c>
      <c r="AN137" s="4"/>
      <c r="AO137" s="4"/>
    </row>
    <row r="138" spans="1:41" ht="18.75" customHeight="1" x14ac:dyDescent="0.25">
      <c r="A138" s="13" t="s">
        <v>347</v>
      </c>
      <c r="B138" s="2" t="s">
        <v>4</v>
      </c>
      <c r="C138" s="2" t="s">
        <v>2</v>
      </c>
      <c r="D138" s="2" t="s">
        <v>19</v>
      </c>
      <c r="E138" s="2" t="s">
        <v>38</v>
      </c>
      <c r="F138" s="2" t="s">
        <v>2</v>
      </c>
      <c r="G138" s="4"/>
      <c r="H138" s="6">
        <v>26.245557442552499</v>
      </c>
      <c r="I138" s="6">
        <v>25.994911975987499</v>
      </c>
      <c r="J138" s="6">
        <v>25.975150228491799</v>
      </c>
      <c r="K138" s="6">
        <v>25.955388480996</v>
      </c>
      <c r="L138" s="6">
        <v>25.9356267335003</v>
      </c>
      <c r="M138" s="6">
        <v>25.9158649860045</v>
      </c>
      <c r="N138" s="6">
        <v>25.8961032385088</v>
      </c>
      <c r="O138" s="6">
        <v>26.267399174454798</v>
      </c>
      <c r="P138" s="6">
        <v>26.6386951104008</v>
      </c>
      <c r="Q138" s="6">
        <v>27.009991046346801</v>
      </c>
      <c r="R138" s="6">
        <v>27.381286982292799</v>
      </c>
      <c r="S138" s="6">
        <v>27.752582918238801</v>
      </c>
      <c r="T138" s="6">
        <v>28.0941076852605</v>
      </c>
      <c r="U138" s="6">
        <v>28.435632452282299</v>
      </c>
      <c r="V138" s="6">
        <v>28.777157219304002</v>
      </c>
      <c r="W138" s="6">
        <v>29.1186819863258</v>
      </c>
      <c r="X138" s="6">
        <v>29.460206753347499</v>
      </c>
      <c r="Y138" s="6">
        <v>29.717449263186701</v>
      </c>
      <c r="Z138" s="6">
        <v>29.974691773025999</v>
      </c>
      <c r="AA138" s="6">
        <v>30.2319342828652</v>
      </c>
      <c r="AB138" s="6">
        <v>30.489176792704502</v>
      </c>
      <c r="AC138" s="6">
        <v>30.7464193025437</v>
      </c>
      <c r="AD138" s="6">
        <v>31.068664523968501</v>
      </c>
      <c r="AE138" s="6">
        <v>31.390909745393198</v>
      </c>
      <c r="AF138" s="6">
        <v>31.713154966817999</v>
      </c>
      <c r="AG138" s="6">
        <v>32.035400188242697</v>
      </c>
      <c r="AH138" s="6">
        <v>32.357645409667498</v>
      </c>
      <c r="AI138" s="6">
        <v>32.674606551317197</v>
      </c>
      <c r="AJ138" s="6">
        <v>32.991567692967003</v>
      </c>
      <c r="AK138" s="6">
        <v>33.308528834616702</v>
      </c>
      <c r="AL138" s="6">
        <v>33.6254899762665</v>
      </c>
      <c r="AM138" s="6">
        <v>33.9424511179162</v>
      </c>
      <c r="AN138" s="4"/>
      <c r="AO138" s="4"/>
    </row>
    <row r="139" spans="1:41" ht="18.75" customHeight="1" x14ac:dyDescent="0.25">
      <c r="A139" s="13" t="s">
        <v>347</v>
      </c>
      <c r="B139" s="2" t="s">
        <v>4</v>
      </c>
      <c r="C139" s="2" t="s">
        <v>2</v>
      </c>
      <c r="D139" s="2" t="s">
        <v>19</v>
      </c>
      <c r="E139" s="2" t="s">
        <v>134</v>
      </c>
      <c r="F139" s="2" t="s">
        <v>2</v>
      </c>
      <c r="G139" s="4"/>
      <c r="H139" s="6">
        <v>6.2819762055484896</v>
      </c>
      <c r="I139" s="6">
        <v>5.9436653560402704</v>
      </c>
      <c r="J139" s="6">
        <v>6.3560675495156902</v>
      </c>
      <c r="K139" s="6">
        <v>7.7030089936837998</v>
      </c>
      <c r="L139" s="6">
        <v>7.8397226430005196</v>
      </c>
      <c r="M139" s="6">
        <v>7.97643629231725</v>
      </c>
      <c r="N139" s="6">
        <v>8.1131499416339796</v>
      </c>
      <c r="O139" s="6">
        <v>8.2630690852453004</v>
      </c>
      <c r="P139" s="6">
        <v>8.4129882288566193</v>
      </c>
      <c r="Q139" s="6">
        <v>8.5629073724679508</v>
      </c>
      <c r="R139" s="6">
        <v>8.7128265160792697</v>
      </c>
      <c r="S139" s="6">
        <v>8.8627456596905905</v>
      </c>
      <c r="T139" s="6">
        <v>8.8816529661238306</v>
      </c>
      <c r="U139" s="6">
        <v>8.9005602725570601</v>
      </c>
      <c r="V139" s="6">
        <v>8.9194675789903002</v>
      </c>
      <c r="W139" s="6">
        <v>8.9383748854235296</v>
      </c>
      <c r="X139" s="6">
        <v>8.9572821918567591</v>
      </c>
      <c r="Y139" s="6">
        <v>8.9704414923591305</v>
      </c>
      <c r="Z139" s="6">
        <v>8.9836007928614894</v>
      </c>
      <c r="AA139" s="6">
        <v>8.9967600933638501</v>
      </c>
      <c r="AB139" s="6">
        <v>9.0099193938662108</v>
      </c>
      <c r="AC139" s="6">
        <v>9.0230786943685803</v>
      </c>
      <c r="AD139" s="6">
        <v>9.0438334403709195</v>
      </c>
      <c r="AE139" s="6">
        <v>9.0645881863732694</v>
      </c>
      <c r="AF139" s="6">
        <v>9.0853429323756192</v>
      </c>
      <c r="AG139" s="6">
        <v>9.1060976783779708</v>
      </c>
      <c r="AH139" s="6">
        <v>9.1268524243803206</v>
      </c>
      <c r="AI139" s="6">
        <v>9.1797539922142395</v>
      </c>
      <c r="AJ139" s="6">
        <v>9.2326555600481601</v>
      </c>
      <c r="AK139" s="6">
        <v>9.2855571278820808</v>
      </c>
      <c r="AL139" s="6">
        <v>9.3384586957159907</v>
      </c>
      <c r="AM139" s="6">
        <v>9.3913602635499096</v>
      </c>
      <c r="AN139" s="4"/>
      <c r="AO139" s="4"/>
    </row>
    <row r="140" spans="1:41" ht="18.75" customHeight="1" x14ac:dyDescent="0.25">
      <c r="A140" s="13" t="s">
        <v>347</v>
      </c>
      <c r="B140" s="2" t="s">
        <v>4</v>
      </c>
      <c r="C140" s="2" t="s">
        <v>2</v>
      </c>
      <c r="D140" s="2" t="s">
        <v>19</v>
      </c>
      <c r="E140" s="2" t="s">
        <v>135</v>
      </c>
      <c r="F140" s="2" t="s">
        <v>2</v>
      </c>
      <c r="G140" s="4"/>
      <c r="H140" s="6">
        <v>6.2819762055484896</v>
      </c>
      <c r="I140" s="6">
        <v>5.9436653560402704</v>
      </c>
      <c r="J140" s="6">
        <v>6.3560675495156902</v>
      </c>
      <c r="K140" s="6">
        <v>7.7030089936837998</v>
      </c>
      <c r="L140" s="6">
        <v>7.8397226430005196</v>
      </c>
      <c r="M140" s="6">
        <v>7.97643629231725</v>
      </c>
      <c r="N140" s="6">
        <v>8.1131499416339796</v>
      </c>
      <c r="O140" s="6">
        <v>8.2630690852453004</v>
      </c>
      <c r="P140" s="6">
        <v>8.4129882288566193</v>
      </c>
      <c r="Q140" s="6">
        <v>8.5629073724679508</v>
      </c>
      <c r="R140" s="6">
        <v>8.7128265160792697</v>
      </c>
      <c r="S140" s="6">
        <v>8.8627456596905905</v>
      </c>
      <c r="T140" s="6">
        <v>8.8816529661238306</v>
      </c>
      <c r="U140" s="6">
        <v>8.9005602725570601</v>
      </c>
      <c r="V140" s="6">
        <v>8.9194675789903002</v>
      </c>
      <c r="W140" s="6">
        <v>8.9383748854235296</v>
      </c>
      <c r="X140" s="6">
        <v>8.9572821918567591</v>
      </c>
      <c r="Y140" s="6">
        <v>8.9704414923591305</v>
      </c>
      <c r="Z140" s="6">
        <v>8.9836007928614894</v>
      </c>
      <c r="AA140" s="6">
        <v>8.9967600933638501</v>
      </c>
      <c r="AB140" s="6">
        <v>9.0099193938662108</v>
      </c>
      <c r="AC140" s="6">
        <v>9.0230786943685803</v>
      </c>
      <c r="AD140" s="6">
        <v>9.0438334403709195</v>
      </c>
      <c r="AE140" s="6">
        <v>9.0645881863732694</v>
      </c>
      <c r="AF140" s="6">
        <v>9.0853429323756192</v>
      </c>
      <c r="AG140" s="6">
        <v>9.1060976783779708</v>
      </c>
      <c r="AH140" s="6">
        <v>9.1268524243803206</v>
      </c>
      <c r="AI140" s="6">
        <v>9.1797539922142395</v>
      </c>
      <c r="AJ140" s="6">
        <v>9.2326555600481601</v>
      </c>
      <c r="AK140" s="6">
        <v>9.2855571278820808</v>
      </c>
      <c r="AL140" s="6">
        <v>9.3384586957159907</v>
      </c>
      <c r="AM140" s="6">
        <v>9.3913602635499096</v>
      </c>
      <c r="AN140" s="4"/>
      <c r="AO140" s="4"/>
    </row>
    <row r="141" spans="1:41" ht="18.75" customHeight="1" x14ac:dyDescent="0.25">
      <c r="A141" s="13" t="s">
        <v>347</v>
      </c>
      <c r="B141" s="2" t="s">
        <v>4</v>
      </c>
      <c r="C141" s="2" t="s">
        <v>2</v>
      </c>
      <c r="D141" s="2" t="s">
        <v>19</v>
      </c>
      <c r="E141" s="2" t="s">
        <v>39</v>
      </c>
      <c r="F141" s="2" t="s">
        <v>2</v>
      </c>
      <c r="G141" s="4"/>
      <c r="H141" s="6">
        <v>9.2415067298189992</v>
      </c>
      <c r="I141" s="6">
        <v>9.6605963379900004</v>
      </c>
      <c r="J141" s="6">
        <v>9.6007797966833994</v>
      </c>
      <c r="K141" s="6">
        <v>9.5409632553768002</v>
      </c>
      <c r="L141" s="6">
        <v>9.4811467140701993</v>
      </c>
      <c r="M141" s="6">
        <v>9.4213301727636001</v>
      </c>
      <c r="N141" s="6">
        <v>9.3615136314570009</v>
      </c>
      <c r="O141" s="6">
        <v>9.6447022051535996</v>
      </c>
      <c r="P141" s="6">
        <v>9.9278907788502</v>
      </c>
      <c r="Q141" s="6">
        <v>10.2110793525468</v>
      </c>
      <c r="R141" s="6">
        <v>10.494267926243401</v>
      </c>
      <c r="S141" s="6">
        <v>10.77745649994</v>
      </c>
      <c r="T141" s="6">
        <v>11.028976801596</v>
      </c>
      <c r="U141" s="6">
        <v>11.280497103251999</v>
      </c>
      <c r="V141" s="6">
        <v>11.532017404908</v>
      </c>
      <c r="W141" s="6">
        <v>11.783537706563999</v>
      </c>
      <c r="X141" s="6">
        <v>12.03505800822</v>
      </c>
      <c r="Y141" s="6">
        <v>12.303440922123</v>
      </c>
      <c r="Z141" s="6">
        <v>12.571823836026001</v>
      </c>
      <c r="AA141" s="6">
        <v>12.840206749928999</v>
      </c>
      <c r="AB141" s="6">
        <v>13.108589663831999</v>
      </c>
      <c r="AC141" s="6">
        <v>13.376972577735</v>
      </c>
      <c r="AD141" s="6">
        <v>13.561516528466401</v>
      </c>
      <c r="AE141" s="6">
        <v>13.7460604791978</v>
      </c>
      <c r="AF141" s="6">
        <v>13.9306044299292</v>
      </c>
      <c r="AG141" s="6">
        <v>14.1151483806606</v>
      </c>
      <c r="AH141" s="6">
        <v>14.299692331392</v>
      </c>
      <c r="AI141" s="6">
        <v>14.457699112194</v>
      </c>
      <c r="AJ141" s="6">
        <v>14.615705892996001</v>
      </c>
      <c r="AK141" s="6">
        <v>14.773712673798</v>
      </c>
      <c r="AL141" s="6">
        <v>14.9317194546</v>
      </c>
      <c r="AM141" s="6">
        <v>15.089726235402001</v>
      </c>
      <c r="AN141" s="4"/>
      <c r="AO141" s="4"/>
    </row>
    <row r="142" spans="1:41" ht="18.75" customHeight="1" x14ac:dyDescent="0.25">
      <c r="A142" s="13" t="s">
        <v>347</v>
      </c>
      <c r="B142" s="2" t="s">
        <v>4</v>
      </c>
      <c r="C142" s="2" t="s">
        <v>2</v>
      </c>
      <c r="D142" s="2" t="s">
        <v>19</v>
      </c>
      <c r="E142" s="2" t="s">
        <v>136</v>
      </c>
      <c r="F142" s="2" t="s">
        <v>2</v>
      </c>
      <c r="G142" s="4"/>
      <c r="H142" s="6">
        <v>9.2415067298189992</v>
      </c>
      <c r="I142" s="6">
        <v>9.6605963379900004</v>
      </c>
      <c r="J142" s="6">
        <v>9.6007797966833994</v>
      </c>
      <c r="K142" s="6">
        <v>9.5409632553768002</v>
      </c>
      <c r="L142" s="6">
        <v>9.4811467140701993</v>
      </c>
      <c r="M142" s="6">
        <v>9.4213301727636001</v>
      </c>
      <c r="N142" s="6">
        <v>9.3615136314570009</v>
      </c>
      <c r="O142" s="6">
        <v>9.6447022051535996</v>
      </c>
      <c r="P142" s="6">
        <v>9.9278907788502</v>
      </c>
      <c r="Q142" s="6">
        <v>10.2110793525468</v>
      </c>
      <c r="R142" s="6">
        <v>10.494267926243401</v>
      </c>
      <c r="S142" s="6">
        <v>10.77745649994</v>
      </c>
      <c r="T142" s="6">
        <v>11.028976801596</v>
      </c>
      <c r="U142" s="6">
        <v>11.280497103251999</v>
      </c>
      <c r="V142" s="6">
        <v>11.532017404908</v>
      </c>
      <c r="W142" s="6">
        <v>11.783537706563999</v>
      </c>
      <c r="X142" s="6">
        <v>12.03505800822</v>
      </c>
      <c r="Y142" s="6">
        <v>12.303440922123</v>
      </c>
      <c r="Z142" s="6">
        <v>12.571823836026001</v>
      </c>
      <c r="AA142" s="6">
        <v>12.840206749928999</v>
      </c>
      <c r="AB142" s="6">
        <v>13.108589663831999</v>
      </c>
      <c r="AC142" s="6">
        <v>13.376972577735</v>
      </c>
      <c r="AD142" s="6">
        <v>13.561516528466401</v>
      </c>
      <c r="AE142" s="6">
        <v>13.7460604791978</v>
      </c>
      <c r="AF142" s="6">
        <v>13.9306044299292</v>
      </c>
      <c r="AG142" s="6">
        <v>14.1151483806606</v>
      </c>
      <c r="AH142" s="6">
        <v>14.299692331392</v>
      </c>
      <c r="AI142" s="6">
        <v>14.457699112194</v>
      </c>
      <c r="AJ142" s="6">
        <v>14.615705892996001</v>
      </c>
      <c r="AK142" s="6">
        <v>14.773712673798</v>
      </c>
      <c r="AL142" s="6">
        <v>14.9317194546</v>
      </c>
      <c r="AM142" s="6">
        <v>15.089726235402001</v>
      </c>
      <c r="AN142" s="4"/>
      <c r="AO142" s="4"/>
    </row>
    <row r="143" spans="1:41" ht="18.75" customHeight="1" x14ac:dyDescent="0.25">
      <c r="A143" s="13" t="s">
        <v>347</v>
      </c>
      <c r="B143" s="2" t="s">
        <v>4</v>
      </c>
      <c r="C143" s="2" t="s">
        <v>2</v>
      </c>
      <c r="D143" s="2" t="s">
        <v>19</v>
      </c>
      <c r="E143" s="2" t="s">
        <v>40</v>
      </c>
      <c r="F143" s="2" t="s">
        <v>2</v>
      </c>
      <c r="G143" s="4"/>
      <c r="H143" s="6">
        <v>7.1598435060130798</v>
      </c>
      <c r="I143" s="6">
        <v>6.7622507074095797</v>
      </c>
      <c r="J143" s="6">
        <v>7.0529452811552602</v>
      </c>
      <c r="K143" s="6">
        <v>7.3436398549009496</v>
      </c>
      <c r="L143" s="6">
        <v>7.6343344286466399</v>
      </c>
      <c r="M143" s="6">
        <v>7.9250290023923204</v>
      </c>
      <c r="N143" s="6">
        <v>8.2157235761380107</v>
      </c>
      <c r="O143" s="6">
        <v>8.3883118770535603</v>
      </c>
      <c r="P143" s="6">
        <v>8.5609001779691098</v>
      </c>
      <c r="Q143" s="6">
        <v>8.7334884788846594</v>
      </c>
      <c r="R143" s="6">
        <v>9.1299757746420003</v>
      </c>
      <c r="S143" s="6">
        <v>9.9975056683492198</v>
      </c>
      <c r="T143" s="6">
        <v>10.8753042687198</v>
      </c>
      <c r="U143" s="6">
        <v>11.8584520160249</v>
      </c>
      <c r="V143" s="6">
        <v>12.11351234859</v>
      </c>
      <c r="W143" s="6">
        <v>12.368572681155101</v>
      </c>
      <c r="X143" s="6">
        <v>12.6236330137202</v>
      </c>
      <c r="Y143" s="6">
        <v>12.826658271401399</v>
      </c>
      <c r="Z143" s="6">
        <v>13.0296835290826</v>
      </c>
      <c r="AA143" s="6">
        <v>13.2327087867638</v>
      </c>
      <c r="AB143" s="6">
        <v>13.435734044445001</v>
      </c>
      <c r="AC143" s="6">
        <v>13.6387593021262</v>
      </c>
      <c r="AD143" s="6">
        <v>13.881030105229501</v>
      </c>
      <c r="AE143" s="6">
        <v>14.1233009083328</v>
      </c>
      <c r="AF143" s="6">
        <v>14.3655717114361</v>
      </c>
      <c r="AG143" s="6">
        <v>14.607842514539399</v>
      </c>
      <c r="AH143" s="6">
        <v>14.8501133176427</v>
      </c>
      <c r="AI143" s="6">
        <v>15.0846375714753</v>
      </c>
      <c r="AJ143" s="6">
        <v>15.3191618253078</v>
      </c>
      <c r="AK143" s="6">
        <v>15.5536860791404</v>
      </c>
      <c r="AL143" s="6">
        <v>15.7882103329729</v>
      </c>
      <c r="AM143" s="6">
        <v>16.022734586805498</v>
      </c>
      <c r="AN143" s="4"/>
      <c r="AO143" s="4"/>
    </row>
    <row r="144" spans="1:41" ht="18.75" customHeight="1" x14ac:dyDescent="0.25">
      <c r="A144" s="13" t="s">
        <v>347</v>
      </c>
      <c r="B144" s="2" t="s">
        <v>4</v>
      </c>
      <c r="C144" s="2" t="s">
        <v>2</v>
      </c>
      <c r="D144" s="2" t="s">
        <v>19</v>
      </c>
      <c r="E144" s="2" t="s">
        <v>137</v>
      </c>
      <c r="F144" s="2" t="s">
        <v>2</v>
      </c>
      <c r="G144" s="4"/>
      <c r="H144" s="6">
        <v>6.1154405712888602</v>
      </c>
      <c r="I144" s="6">
        <v>5.71784777268536</v>
      </c>
      <c r="J144" s="6">
        <v>6.0085423464310397</v>
      </c>
      <c r="K144" s="6">
        <v>6.29923692017673</v>
      </c>
      <c r="L144" s="6">
        <v>6.5899314939224203</v>
      </c>
      <c r="M144" s="6">
        <v>6.8806260676680999</v>
      </c>
      <c r="N144" s="6">
        <v>7.1713206414137902</v>
      </c>
      <c r="O144" s="6">
        <v>7.3439089423293398</v>
      </c>
      <c r="P144" s="6">
        <v>7.5164972432448902</v>
      </c>
      <c r="Q144" s="6">
        <v>7.6890855441604398</v>
      </c>
      <c r="R144" s="6">
        <v>8.0855728399177806</v>
      </c>
      <c r="S144" s="6">
        <v>8.9531027336250002</v>
      </c>
      <c r="T144" s="6">
        <v>9.8309013339955893</v>
      </c>
      <c r="U144" s="6">
        <v>10.8140490813007</v>
      </c>
      <c r="V144" s="6">
        <v>11.1606892749769</v>
      </c>
      <c r="W144" s="6">
        <v>11.415749607542001</v>
      </c>
      <c r="X144" s="6">
        <v>11.6708099401071</v>
      </c>
      <c r="Y144" s="6">
        <v>11.873835197788299</v>
      </c>
      <c r="Z144" s="6">
        <v>12.0768604554695</v>
      </c>
      <c r="AA144" s="6">
        <v>12.2798857131507</v>
      </c>
      <c r="AB144" s="6">
        <v>12.482910970831901</v>
      </c>
      <c r="AC144" s="6">
        <v>12.6859362285131</v>
      </c>
      <c r="AD144" s="6">
        <v>12.928207031616401</v>
      </c>
      <c r="AE144" s="6">
        <v>13.1704778347197</v>
      </c>
      <c r="AF144" s="6">
        <v>13.412748637823</v>
      </c>
      <c r="AG144" s="6">
        <v>13.655019440926299</v>
      </c>
      <c r="AH144" s="6">
        <v>13.8972902440296</v>
      </c>
      <c r="AI144" s="6">
        <v>14.1318144978622</v>
      </c>
      <c r="AJ144" s="6">
        <v>14.3663387516947</v>
      </c>
      <c r="AK144" s="6">
        <v>14.6008630055273</v>
      </c>
      <c r="AL144" s="6">
        <v>14.8353872593598</v>
      </c>
      <c r="AM144" s="6">
        <v>15.0699115131924</v>
      </c>
      <c r="AN144" s="4"/>
      <c r="AO144" s="4"/>
    </row>
    <row r="145" spans="1:41" ht="18.75" customHeight="1" x14ac:dyDescent="0.25">
      <c r="A145" s="13" t="s">
        <v>347</v>
      </c>
      <c r="B145" s="2" t="s">
        <v>4</v>
      </c>
      <c r="C145" s="2" t="s">
        <v>2</v>
      </c>
      <c r="D145" s="2" t="s">
        <v>19</v>
      </c>
      <c r="E145" s="2" t="s">
        <v>41</v>
      </c>
      <c r="F145" s="2" t="s">
        <v>2</v>
      </c>
      <c r="G145" s="4"/>
      <c r="H145" s="6">
        <v>17.346292740269998</v>
      </c>
      <c r="I145" s="6">
        <v>17.119292938312501</v>
      </c>
      <c r="J145" s="6">
        <v>17.309999405614501</v>
      </c>
      <c r="K145" s="6">
        <v>17.500705872916502</v>
      </c>
      <c r="L145" s="6">
        <v>17.691412340218498</v>
      </c>
      <c r="M145" s="6">
        <v>17.882118807520499</v>
      </c>
      <c r="N145" s="6">
        <v>18.072825274822499</v>
      </c>
      <c r="O145" s="6">
        <v>18.407060144342999</v>
      </c>
      <c r="P145" s="6">
        <v>18.7412950138635</v>
      </c>
      <c r="Q145" s="6">
        <v>19.075529883384</v>
      </c>
      <c r="R145" s="6">
        <v>19.409764752904501</v>
      </c>
      <c r="S145" s="6">
        <v>19.743999622425001</v>
      </c>
      <c r="T145" s="6">
        <v>20.093158818427501</v>
      </c>
      <c r="U145" s="6">
        <v>20.442318014430001</v>
      </c>
      <c r="V145" s="6">
        <v>20.7914772104325</v>
      </c>
      <c r="W145" s="6">
        <v>21.140636406435</v>
      </c>
      <c r="X145" s="6">
        <v>21.4897956024375</v>
      </c>
      <c r="Y145" s="6">
        <v>21.740870667057798</v>
      </c>
      <c r="Z145" s="6">
        <v>21.991945731678001</v>
      </c>
      <c r="AA145" s="6">
        <v>22.2430207962983</v>
      </c>
      <c r="AB145" s="6">
        <v>22.494095860918499</v>
      </c>
      <c r="AC145" s="6">
        <v>22.745170925538801</v>
      </c>
      <c r="AD145" s="6">
        <v>23.101220040268501</v>
      </c>
      <c r="AE145" s="6">
        <v>23.457269154998301</v>
      </c>
      <c r="AF145" s="6">
        <v>23.813318269728001</v>
      </c>
      <c r="AG145" s="6">
        <v>24.1693673844578</v>
      </c>
      <c r="AH145" s="6">
        <v>24.5254164991875</v>
      </c>
      <c r="AI145" s="6">
        <v>24.7998576224002</v>
      </c>
      <c r="AJ145" s="6">
        <v>25.074298745613</v>
      </c>
      <c r="AK145" s="6">
        <v>25.3487398688257</v>
      </c>
      <c r="AL145" s="6">
        <v>25.623180992038499</v>
      </c>
      <c r="AM145" s="6">
        <v>25.897622115251199</v>
      </c>
      <c r="AN145" s="4"/>
      <c r="AO145" s="4"/>
    </row>
    <row r="146" spans="1:41" ht="18.75" customHeight="1" x14ac:dyDescent="0.25">
      <c r="A146" s="13" t="s">
        <v>347</v>
      </c>
      <c r="B146" s="2" t="s">
        <v>4</v>
      </c>
      <c r="C146" s="2" t="s">
        <v>2</v>
      </c>
      <c r="D146" s="2" t="s">
        <v>19</v>
      </c>
      <c r="E146" s="2" t="s">
        <v>42</v>
      </c>
      <c r="F146" s="2" t="s">
        <v>2</v>
      </c>
      <c r="G146" s="4"/>
      <c r="H146" s="6">
        <v>10.833488947313199</v>
      </c>
      <c r="I146" s="6">
        <v>10.580552219669199</v>
      </c>
      <c r="J146" s="6">
        <v>11.599522637734401</v>
      </c>
      <c r="K146" s="6">
        <v>12.077609189439199</v>
      </c>
      <c r="L146" s="6">
        <v>12.5556957411439</v>
      </c>
      <c r="M146" s="6">
        <v>13.0337822928487</v>
      </c>
      <c r="N146" s="6">
        <v>13.511868844553399</v>
      </c>
      <c r="O146" s="6">
        <v>13.7957136531651</v>
      </c>
      <c r="P146" s="6">
        <v>14.079558461776699</v>
      </c>
      <c r="Q146" s="6">
        <v>14.3634032703884</v>
      </c>
      <c r="R146" s="6">
        <v>14.647248079000001</v>
      </c>
      <c r="S146" s="6">
        <v>14.931092887611699</v>
      </c>
      <c r="T146" s="6">
        <v>15.266677864796399</v>
      </c>
      <c r="U146" s="6">
        <v>15.6022628419811</v>
      </c>
      <c r="V146" s="6">
        <v>15.9378478191658</v>
      </c>
      <c r="W146" s="6">
        <v>16.273432796350502</v>
      </c>
      <c r="X146" s="6">
        <v>16.6090177735352</v>
      </c>
      <c r="Y146" s="6">
        <v>16.876139774756101</v>
      </c>
      <c r="Z146" s="6">
        <v>17.143261775977098</v>
      </c>
      <c r="AA146" s="6">
        <v>17.410383777198</v>
      </c>
      <c r="AB146" s="6">
        <v>17.677505778419</v>
      </c>
      <c r="AC146" s="6">
        <v>17.944627779639902</v>
      </c>
      <c r="AD146" s="6">
        <v>18.26338546773</v>
      </c>
      <c r="AE146" s="6">
        <v>18.582143155820098</v>
      </c>
      <c r="AF146" s="6">
        <v>18.9009008439103</v>
      </c>
      <c r="AG146" s="6">
        <v>19.219658532000398</v>
      </c>
      <c r="AH146" s="6">
        <v>19.5384162200905</v>
      </c>
      <c r="AI146" s="6">
        <v>19.846981709597099</v>
      </c>
      <c r="AJ146" s="6">
        <v>20.155547199103701</v>
      </c>
      <c r="AK146" s="6">
        <v>20.4641126886102</v>
      </c>
      <c r="AL146" s="6">
        <v>20.772678178116799</v>
      </c>
      <c r="AM146" s="6">
        <v>21.081243667623401</v>
      </c>
      <c r="AN146" s="4"/>
      <c r="AO146" s="4"/>
    </row>
    <row r="147" spans="1:41" ht="18.75" customHeight="1" x14ac:dyDescent="0.25">
      <c r="A147" s="13" t="s">
        <v>347</v>
      </c>
      <c r="B147" s="2" t="s">
        <v>4</v>
      </c>
      <c r="C147" s="2" t="s">
        <v>2</v>
      </c>
      <c r="D147" s="2" t="s">
        <v>19</v>
      </c>
      <c r="E147" s="2" t="s">
        <v>138</v>
      </c>
      <c r="F147" s="2" t="s">
        <v>2</v>
      </c>
      <c r="G147" s="4"/>
      <c r="H147" s="6">
        <v>10.3366854801827</v>
      </c>
      <c r="I147" s="6">
        <v>10.0837487525387</v>
      </c>
      <c r="J147" s="6">
        <v>11.102719170604001</v>
      </c>
      <c r="K147" s="6">
        <v>11.5808057223087</v>
      </c>
      <c r="L147" s="6">
        <v>12.058892274013401</v>
      </c>
      <c r="M147" s="6">
        <v>12.536978825718201</v>
      </c>
      <c r="N147" s="6">
        <v>13.0150653774229</v>
      </c>
      <c r="O147" s="6">
        <v>13.2989101860346</v>
      </c>
      <c r="P147" s="6">
        <v>13.5827549946462</v>
      </c>
      <c r="Q147" s="6">
        <v>13.8665998032579</v>
      </c>
      <c r="R147" s="6">
        <v>14.150444611869601</v>
      </c>
      <c r="S147" s="6">
        <v>14.4342894204812</v>
      </c>
      <c r="T147" s="6">
        <v>14.7698743976659</v>
      </c>
      <c r="U147" s="6">
        <v>15.1054593748506</v>
      </c>
      <c r="V147" s="6">
        <v>15.5326242131464</v>
      </c>
      <c r="W147" s="6">
        <v>15.8682091903311</v>
      </c>
      <c r="X147" s="6">
        <v>16.203794167515799</v>
      </c>
      <c r="Y147" s="6">
        <v>16.4709161687368</v>
      </c>
      <c r="Z147" s="6">
        <v>16.738038169957701</v>
      </c>
      <c r="AA147" s="6">
        <v>17.005160171178598</v>
      </c>
      <c r="AB147" s="6">
        <v>17.272282172399599</v>
      </c>
      <c r="AC147" s="6">
        <v>17.5394041736205</v>
      </c>
      <c r="AD147" s="6">
        <v>17.858161861710599</v>
      </c>
      <c r="AE147" s="6">
        <v>18.1769195498008</v>
      </c>
      <c r="AF147" s="6">
        <v>18.495677237890899</v>
      </c>
      <c r="AG147" s="6">
        <v>18.814434925981001</v>
      </c>
      <c r="AH147" s="6">
        <v>19.133192614071099</v>
      </c>
      <c r="AI147" s="6">
        <v>19.441758103577701</v>
      </c>
      <c r="AJ147" s="6">
        <v>19.7503235930843</v>
      </c>
      <c r="AK147" s="6">
        <v>20.058889082590898</v>
      </c>
      <c r="AL147" s="6">
        <v>20.367454572097401</v>
      </c>
      <c r="AM147" s="6">
        <v>20.676020061604</v>
      </c>
      <c r="AN147" s="4"/>
      <c r="AO147" s="4"/>
    </row>
    <row r="148" spans="1:41" ht="18.75" customHeight="1" x14ac:dyDescent="0.25">
      <c r="A148" s="13" t="s">
        <v>347</v>
      </c>
      <c r="B148" s="2" t="s">
        <v>4</v>
      </c>
      <c r="C148" s="2" t="s">
        <v>2</v>
      </c>
      <c r="D148" s="2" t="s">
        <v>19</v>
      </c>
      <c r="E148" s="2" t="s">
        <v>139</v>
      </c>
      <c r="F148" s="2" t="s">
        <v>2</v>
      </c>
      <c r="G148" s="4"/>
      <c r="H148" s="6">
        <v>10.3501952967696</v>
      </c>
      <c r="I148" s="6">
        <v>10.0991521517055</v>
      </c>
      <c r="J148" s="6">
        <v>11.110494161468599</v>
      </c>
      <c r="K148" s="6">
        <v>11.5850015715657</v>
      </c>
      <c r="L148" s="6">
        <v>12.0595089816629</v>
      </c>
      <c r="M148" s="6">
        <v>12.536978825718201</v>
      </c>
      <c r="N148" s="6">
        <v>13.0150653774229</v>
      </c>
      <c r="O148" s="6">
        <v>13.2989101860346</v>
      </c>
      <c r="P148" s="6">
        <v>13.6743348557573</v>
      </c>
      <c r="Q148" s="6">
        <v>13.958179664369</v>
      </c>
      <c r="R148" s="6">
        <v>14.242024472980701</v>
      </c>
      <c r="S148" s="6">
        <v>14.5258692815923</v>
      </c>
      <c r="T148" s="6">
        <v>14.861454258777</v>
      </c>
      <c r="U148" s="6">
        <v>15.1970392359617</v>
      </c>
      <c r="V148" s="6">
        <v>15.5326242131464</v>
      </c>
      <c r="W148" s="6">
        <v>15.8682091903311</v>
      </c>
      <c r="X148" s="6">
        <v>16.203794167515799</v>
      </c>
      <c r="Y148" s="6">
        <v>16.4709161687368</v>
      </c>
      <c r="Z148" s="6">
        <v>16.738038169957701</v>
      </c>
      <c r="AA148" s="6">
        <v>17.005160171178598</v>
      </c>
      <c r="AB148" s="6">
        <v>17.272282172399599</v>
      </c>
      <c r="AC148" s="6">
        <v>17.5394041736205</v>
      </c>
      <c r="AD148" s="6">
        <v>17.858161861710599</v>
      </c>
      <c r="AE148" s="6">
        <v>18.1769195498008</v>
      </c>
      <c r="AF148" s="6">
        <v>18.495677237890899</v>
      </c>
      <c r="AG148" s="6">
        <v>18.814434925981001</v>
      </c>
      <c r="AH148" s="6">
        <v>19.133192614071099</v>
      </c>
      <c r="AI148" s="6">
        <v>19.441758103577701</v>
      </c>
      <c r="AJ148" s="6">
        <v>19.7503235930843</v>
      </c>
      <c r="AK148" s="6">
        <v>20.058889082590898</v>
      </c>
      <c r="AL148" s="6">
        <v>20.367454572097401</v>
      </c>
      <c r="AM148" s="6">
        <v>20.676020061604</v>
      </c>
      <c r="AN148" s="4"/>
      <c r="AO148" s="4"/>
    </row>
    <row r="149" spans="1:41" ht="18.75" customHeight="1" x14ac:dyDescent="0.25">
      <c r="A149" s="13" t="s">
        <v>347</v>
      </c>
      <c r="B149" s="2" t="s">
        <v>4</v>
      </c>
      <c r="C149" s="2" t="s">
        <v>2</v>
      </c>
      <c r="D149" s="2" t="s">
        <v>19</v>
      </c>
      <c r="E149" s="2" t="s">
        <v>140</v>
      </c>
      <c r="F149" s="2" t="s">
        <v>2</v>
      </c>
      <c r="G149" s="4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>
        <v>15.1909722222222</v>
      </c>
      <c r="W149" s="6">
        <v>5.3224828879267996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4"/>
      <c r="AO149" s="4"/>
    </row>
    <row r="150" spans="1:41" ht="18.75" customHeight="1" x14ac:dyDescent="0.25">
      <c r="A150" s="13" t="s">
        <v>347</v>
      </c>
      <c r="B150" s="2" t="s">
        <v>4</v>
      </c>
      <c r="C150" s="2" t="s">
        <v>2</v>
      </c>
      <c r="D150" s="2" t="s">
        <v>19</v>
      </c>
      <c r="E150" s="2" t="s">
        <v>43</v>
      </c>
      <c r="F150" s="2" t="s">
        <v>2</v>
      </c>
      <c r="G150" s="4"/>
      <c r="H150" s="6">
        <v>17.551047751146001</v>
      </c>
      <c r="I150" s="6">
        <v>16.867144707893999</v>
      </c>
      <c r="J150" s="6">
        <v>17.4683021896656</v>
      </c>
      <c r="K150" s="6">
        <v>18.069459671437201</v>
      </c>
      <c r="L150" s="6">
        <v>18.670617153208799</v>
      </c>
      <c r="M150" s="6">
        <v>19.2717746349804</v>
      </c>
      <c r="N150" s="6">
        <v>19.872932116752001</v>
      </c>
      <c r="O150" s="6">
        <v>20.302857168867</v>
      </c>
      <c r="P150" s="6">
        <v>25.9159777762275</v>
      </c>
      <c r="Q150" s="6">
        <v>26.453384091371198</v>
      </c>
      <c r="R150" s="6">
        <v>26.990790406515</v>
      </c>
      <c r="S150" s="6">
        <v>27.528196721658698</v>
      </c>
      <c r="T150" s="6">
        <v>27.745488744947998</v>
      </c>
      <c r="U150" s="6">
        <v>27.962780768237199</v>
      </c>
      <c r="V150" s="6">
        <v>28.180072791526499</v>
      </c>
      <c r="W150" s="6">
        <v>28.397364814815699</v>
      </c>
      <c r="X150" s="6">
        <v>28.614656838104999</v>
      </c>
      <c r="Y150" s="6">
        <v>28.9948504061385</v>
      </c>
      <c r="Z150" s="6">
        <v>29.375043974172002</v>
      </c>
      <c r="AA150" s="6">
        <v>29.755237542205499</v>
      </c>
      <c r="AB150" s="6">
        <v>30.135431110239001</v>
      </c>
      <c r="AC150" s="6">
        <v>30.515624678272498</v>
      </c>
      <c r="AD150" s="6">
        <v>30.8819249077658</v>
      </c>
      <c r="AE150" s="6">
        <v>31.248225137258999</v>
      </c>
      <c r="AF150" s="6">
        <v>31.6145253667523</v>
      </c>
      <c r="AG150" s="6">
        <v>31.980825596245499</v>
      </c>
      <c r="AH150" s="6">
        <v>32.3471258257388</v>
      </c>
      <c r="AI150" s="6">
        <v>32.734151969571002</v>
      </c>
      <c r="AJ150" s="6">
        <v>33.121178113403303</v>
      </c>
      <c r="AK150" s="6">
        <v>33.508204257235498</v>
      </c>
      <c r="AL150" s="6">
        <v>33.895230401067799</v>
      </c>
      <c r="AM150" s="6">
        <v>34.282256544900001</v>
      </c>
      <c r="AN150" s="4"/>
      <c r="AO150" s="4"/>
    </row>
    <row r="151" spans="1:41" ht="18.75" customHeight="1" x14ac:dyDescent="0.25">
      <c r="A151" s="13" t="s">
        <v>347</v>
      </c>
      <c r="B151" s="2" t="s">
        <v>4</v>
      </c>
      <c r="C151" s="2" t="s">
        <v>2</v>
      </c>
      <c r="D151" s="2" t="s">
        <v>19</v>
      </c>
      <c r="E151" s="2" t="s">
        <v>44</v>
      </c>
      <c r="F151" s="2" t="s">
        <v>2</v>
      </c>
      <c r="G151" s="4"/>
      <c r="H151" s="6">
        <v>10.833488947313199</v>
      </c>
      <c r="I151" s="6">
        <v>10.2318951854405</v>
      </c>
      <c r="J151" s="6">
        <v>10.671742292304399</v>
      </c>
      <c r="K151" s="6">
        <v>11.111589399168199</v>
      </c>
      <c r="L151" s="6">
        <v>11.5514365060321</v>
      </c>
      <c r="M151" s="6">
        <v>11.9912836128959</v>
      </c>
      <c r="N151" s="6">
        <v>12.4311307197598</v>
      </c>
      <c r="O151" s="6">
        <v>12.6922723842157</v>
      </c>
      <c r="P151" s="6">
        <v>12.953414048671601</v>
      </c>
      <c r="Q151" s="6">
        <v>13.2145557131276</v>
      </c>
      <c r="R151" s="6">
        <v>13.475697377583501</v>
      </c>
      <c r="S151" s="6">
        <v>13.736839042039399</v>
      </c>
      <c r="T151" s="6">
        <v>14.0455824710176</v>
      </c>
      <c r="U151" s="6">
        <v>14.3543258999957</v>
      </c>
      <c r="V151" s="6">
        <v>14.663069328973901</v>
      </c>
      <c r="W151" s="6">
        <v>14.971812757952</v>
      </c>
      <c r="X151" s="6">
        <v>15.2805561869302</v>
      </c>
      <c r="Y151" s="6">
        <v>15.526312606971199</v>
      </c>
      <c r="Z151" s="6">
        <v>15.772069027012201</v>
      </c>
      <c r="AA151" s="6">
        <v>16.017825447053301</v>
      </c>
      <c r="AB151" s="6">
        <v>16.263581867094299</v>
      </c>
      <c r="AC151" s="6">
        <v>16.5093382871353</v>
      </c>
      <c r="AD151" s="6">
        <v>16.802600346896501</v>
      </c>
      <c r="AE151" s="6">
        <v>17.095862406657702</v>
      </c>
      <c r="AF151" s="6">
        <v>17.389124466418899</v>
      </c>
      <c r="AG151" s="6">
        <v>17.6823865261801</v>
      </c>
      <c r="AH151" s="6">
        <v>17.9756485859413</v>
      </c>
      <c r="AI151" s="6">
        <v>18.2595336635565</v>
      </c>
      <c r="AJ151" s="6">
        <v>18.543418741171699</v>
      </c>
      <c r="AK151" s="6">
        <v>18.827303818787001</v>
      </c>
      <c r="AL151" s="6">
        <v>19.111188896402201</v>
      </c>
      <c r="AM151" s="6">
        <v>19.3950739740174</v>
      </c>
      <c r="AN151" s="4"/>
      <c r="AO151" s="4"/>
    </row>
    <row r="152" spans="1:41" ht="18.75" customHeight="1" x14ac:dyDescent="0.25">
      <c r="A152" s="13" t="s">
        <v>347</v>
      </c>
      <c r="B152" s="2" t="s">
        <v>4</v>
      </c>
      <c r="C152" s="2" t="s">
        <v>2</v>
      </c>
      <c r="D152" s="2" t="s">
        <v>19</v>
      </c>
      <c r="E152" s="2" t="s">
        <v>141</v>
      </c>
      <c r="F152" s="2" t="s">
        <v>2</v>
      </c>
      <c r="G152" s="4"/>
      <c r="H152" s="6">
        <v>10.3366854801827</v>
      </c>
      <c r="I152" s="6">
        <v>9.7350917183100201</v>
      </c>
      <c r="J152" s="6">
        <v>10.1749388251739</v>
      </c>
      <c r="K152" s="6">
        <v>10.6147859320377</v>
      </c>
      <c r="L152" s="6">
        <v>11.054633038901599</v>
      </c>
      <c r="M152" s="6">
        <v>11.4944801457655</v>
      </c>
      <c r="N152" s="6">
        <v>11.9343272526293</v>
      </c>
      <c r="O152" s="6">
        <v>12.195468917085201</v>
      </c>
      <c r="P152" s="6">
        <v>12.4566105815412</v>
      </c>
      <c r="Q152" s="6">
        <v>12.761844145047201</v>
      </c>
      <c r="R152" s="6">
        <v>13.0704737715641</v>
      </c>
      <c r="S152" s="6">
        <v>13.33161543602</v>
      </c>
      <c r="T152" s="6">
        <v>13.6403588649982</v>
      </c>
      <c r="U152" s="6">
        <v>13.949102293976299</v>
      </c>
      <c r="V152" s="6">
        <v>14.257845722954499</v>
      </c>
      <c r="W152" s="6">
        <v>14.5665891519327</v>
      </c>
      <c r="X152" s="6">
        <v>14.875332580910801</v>
      </c>
      <c r="Y152" s="6">
        <v>15.1210890009518</v>
      </c>
      <c r="Z152" s="6">
        <v>15.366845420992901</v>
      </c>
      <c r="AA152" s="6">
        <v>15.6126018410339</v>
      </c>
      <c r="AB152" s="6">
        <v>15.858358261074899</v>
      </c>
      <c r="AC152" s="6">
        <v>16.104114681115899</v>
      </c>
      <c r="AD152" s="6">
        <v>16.3973767408771</v>
      </c>
      <c r="AE152" s="6">
        <v>16.6906388006383</v>
      </c>
      <c r="AF152" s="6">
        <v>16.983900860399501</v>
      </c>
      <c r="AG152" s="6">
        <v>17.277162920160698</v>
      </c>
      <c r="AH152" s="6">
        <v>17.570424979921899</v>
      </c>
      <c r="AI152" s="6">
        <v>17.854310057537099</v>
      </c>
      <c r="AJ152" s="6">
        <v>18.138195135152401</v>
      </c>
      <c r="AK152" s="6">
        <v>18.4220802127676</v>
      </c>
      <c r="AL152" s="6">
        <v>18.7059652903828</v>
      </c>
      <c r="AM152" s="6">
        <v>18.989850367997999</v>
      </c>
      <c r="AN152" s="4"/>
      <c r="AO152" s="4"/>
    </row>
    <row r="153" spans="1:41" ht="18.75" customHeight="1" x14ac:dyDescent="0.25">
      <c r="A153" s="13" t="s">
        <v>347</v>
      </c>
      <c r="B153" s="2" t="s">
        <v>4</v>
      </c>
      <c r="C153" s="2" t="s">
        <v>2</v>
      </c>
      <c r="D153" s="2" t="s">
        <v>19</v>
      </c>
      <c r="E153" s="2" t="s">
        <v>142</v>
      </c>
      <c r="F153" s="2" t="s">
        <v>2</v>
      </c>
      <c r="G153" s="4"/>
      <c r="H153" s="6">
        <v>10.4008072102587</v>
      </c>
      <c r="I153" s="6">
        <v>9.8007974740895296</v>
      </c>
      <c r="J153" s="6">
        <v>10.239486442077901</v>
      </c>
      <c r="K153" s="6">
        <v>10.6781754100663</v>
      </c>
      <c r="L153" s="6">
        <v>11.116864378054601</v>
      </c>
      <c r="M153" s="6">
        <v>11.555553346043</v>
      </c>
      <c r="N153" s="6">
        <v>11.9942423140314</v>
      </c>
      <c r="O153" s="6">
        <v>12.254696379753801</v>
      </c>
      <c r="P153" s="6">
        <v>12.5151504454762</v>
      </c>
      <c r="Q153" s="6">
        <v>12.775604511198599</v>
      </c>
      <c r="R153" s="6">
        <v>13.036058576921</v>
      </c>
      <c r="S153" s="6">
        <v>13.2965126426434</v>
      </c>
      <c r="T153" s="6">
        <v>13.6044431351215</v>
      </c>
      <c r="U153" s="6">
        <v>13.9123736275995</v>
      </c>
      <c r="V153" s="6">
        <v>14.2203041200775</v>
      </c>
      <c r="W153" s="6">
        <v>14.528234612555501</v>
      </c>
      <c r="X153" s="6">
        <v>14.8361651050335</v>
      </c>
      <c r="Y153" s="6">
        <v>15.0812744364396</v>
      </c>
      <c r="Z153" s="6">
        <v>15.326383767845799</v>
      </c>
      <c r="AA153" s="6">
        <v>15.571493099251899</v>
      </c>
      <c r="AB153" s="6">
        <v>15.816602430658</v>
      </c>
      <c r="AC153" s="6">
        <v>16.0617117620641</v>
      </c>
      <c r="AD153" s="6">
        <v>16.354201648524999</v>
      </c>
      <c r="AE153" s="6">
        <v>16.646691534986001</v>
      </c>
      <c r="AF153" s="6">
        <v>16.983900860399501</v>
      </c>
      <c r="AG153" s="6">
        <v>17.277162920160698</v>
      </c>
      <c r="AH153" s="6">
        <v>17.570424979921899</v>
      </c>
      <c r="AI153" s="6">
        <v>17.854310057537099</v>
      </c>
      <c r="AJ153" s="6">
        <v>18.138195135152401</v>
      </c>
      <c r="AK153" s="6">
        <v>18.4220802127676</v>
      </c>
      <c r="AL153" s="6">
        <v>18.7059652903828</v>
      </c>
      <c r="AM153" s="6">
        <v>18.989850367997999</v>
      </c>
      <c r="AN153" s="4"/>
      <c r="AO153" s="4"/>
    </row>
    <row r="154" spans="1:41" ht="18.75" customHeight="1" x14ac:dyDescent="0.25">
      <c r="A154" s="13" t="s">
        <v>347</v>
      </c>
      <c r="B154" s="2" t="s">
        <v>4</v>
      </c>
      <c r="C154" s="2" t="s">
        <v>2</v>
      </c>
      <c r="D154" s="2" t="s">
        <v>19</v>
      </c>
      <c r="E154" s="2" t="s">
        <v>143</v>
      </c>
      <c r="F154" s="2" t="s">
        <v>2</v>
      </c>
      <c r="G154" s="4"/>
      <c r="H154" s="6">
        <v>10.0987598590532</v>
      </c>
      <c r="I154" s="6">
        <v>9.6425634001029206</v>
      </c>
      <c r="J154" s="6">
        <v>10.2263169937036</v>
      </c>
      <c r="K154" s="6">
        <v>10.647805427396101</v>
      </c>
      <c r="L154" s="6">
        <v>11.0692938610885</v>
      </c>
      <c r="M154" s="6">
        <v>11.490782294781001</v>
      </c>
      <c r="N154" s="6">
        <v>11.9122707284735</v>
      </c>
      <c r="O154" s="6">
        <v>12.1625126634681</v>
      </c>
      <c r="P154" s="6">
        <v>12.412754598462699</v>
      </c>
      <c r="Q154" s="6">
        <v>12.6629965334572</v>
      </c>
      <c r="R154" s="6">
        <v>12.958018267420201</v>
      </c>
      <c r="S154" s="6">
        <v>13.3472485209731</v>
      </c>
      <c r="T154" s="6">
        <v>13.7778554486917</v>
      </c>
      <c r="U154" s="6">
        <v>14.2295322057972</v>
      </c>
      <c r="V154" s="6">
        <v>14.5355914799547</v>
      </c>
      <c r="W154" s="6">
        <v>14.8416507541122</v>
      </c>
      <c r="X154" s="6">
        <v>15.147710028269699</v>
      </c>
      <c r="Y154" s="6">
        <v>15.391329890192701</v>
      </c>
      <c r="Z154" s="6">
        <v>15.6349497521158</v>
      </c>
      <c r="AA154" s="6">
        <v>15.878569614038801</v>
      </c>
      <c r="AB154" s="6">
        <v>16.1221894759618</v>
      </c>
      <c r="AC154" s="6">
        <v>16.365809337884901</v>
      </c>
      <c r="AD154" s="6">
        <v>16.656521834813201</v>
      </c>
      <c r="AE154" s="6">
        <v>16.947234331741502</v>
      </c>
      <c r="AF154" s="6">
        <v>17.237946828669699</v>
      </c>
      <c r="AG154" s="6">
        <v>17.528659325597999</v>
      </c>
      <c r="AH154" s="6">
        <v>17.8193718225263</v>
      </c>
      <c r="AI154" s="6">
        <v>18.100788858952399</v>
      </c>
      <c r="AJ154" s="6">
        <v>18.382205895378501</v>
      </c>
      <c r="AK154" s="6">
        <v>18.6636229318046</v>
      </c>
      <c r="AL154" s="6">
        <v>18.945039968230699</v>
      </c>
      <c r="AM154" s="6">
        <v>19.226457004656801</v>
      </c>
      <c r="AN154" s="4"/>
      <c r="AO154" s="4"/>
    </row>
    <row r="155" spans="1:41" ht="18.75" customHeight="1" x14ac:dyDescent="0.25">
      <c r="A155" s="13" t="s">
        <v>347</v>
      </c>
      <c r="B155" s="2" t="s">
        <v>4</v>
      </c>
      <c r="C155" s="2" t="s">
        <v>2</v>
      </c>
      <c r="D155" s="2" t="s">
        <v>19</v>
      </c>
      <c r="E155" s="2" t="s">
        <v>144</v>
      </c>
      <c r="F155" s="2" t="s">
        <v>2</v>
      </c>
      <c r="G155" s="4"/>
      <c r="H155" s="6">
        <v>9.7313918076287003</v>
      </c>
      <c r="I155" s="6">
        <v>9.1909985295000993</v>
      </c>
      <c r="J155" s="6">
        <v>9.5860997340299292</v>
      </c>
      <c r="K155" s="6">
        <v>9.9812009385597804</v>
      </c>
      <c r="L155" s="6">
        <v>10.3763021430896</v>
      </c>
      <c r="M155" s="6">
        <v>10.771403347619501</v>
      </c>
      <c r="N155" s="6">
        <v>11.1665045521493</v>
      </c>
      <c r="O155" s="6">
        <v>11.4010801229996</v>
      </c>
      <c r="P155" s="6">
        <v>11.63565569385</v>
      </c>
      <c r="Q155" s="6">
        <v>11.870231264700299</v>
      </c>
      <c r="R155" s="6">
        <v>12.1719767477635</v>
      </c>
      <c r="S155" s="6">
        <v>12.6150354599244</v>
      </c>
      <c r="T155" s="6">
        <v>13.0944959836074</v>
      </c>
      <c r="U155" s="6">
        <v>13.605561351949399</v>
      </c>
      <c r="V155" s="6">
        <v>13.898199800751399</v>
      </c>
      <c r="W155" s="6">
        <v>14.190838249553501</v>
      </c>
      <c r="X155" s="6">
        <v>14.483476698355499</v>
      </c>
      <c r="Y155" s="6">
        <v>14.7164137288924</v>
      </c>
      <c r="Z155" s="6">
        <v>14.949350759429301</v>
      </c>
      <c r="AA155" s="6">
        <v>15.1822877899661</v>
      </c>
      <c r="AB155" s="6">
        <v>15.415224820502999</v>
      </c>
      <c r="AC155" s="6">
        <v>15.6481618510399</v>
      </c>
      <c r="AD155" s="6">
        <v>15.9261264851215</v>
      </c>
      <c r="AE155" s="6">
        <v>16.204091119202999</v>
      </c>
      <c r="AF155" s="6">
        <v>16.482055753284602</v>
      </c>
      <c r="AG155" s="6">
        <v>16.7600203873662</v>
      </c>
      <c r="AH155" s="6">
        <v>17.037985021447799</v>
      </c>
      <c r="AI155" s="6">
        <v>17.307061804802501</v>
      </c>
      <c r="AJ155" s="6">
        <v>17.576138588157299</v>
      </c>
      <c r="AK155" s="6">
        <v>17.845215371512101</v>
      </c>
      <c r="AL155" s="6">
        <v>18.114292154866799</v>
      </c>
      <c r="AM155" s="6">
        <v>18.383368938221601</v>
      </c>
      <c r="AN155" s="4"/>
      <c r="AO155" s="4"/>
    </row>
    <row r="156" spans="1:41" ht="18.75" customHeight="1" x14ac:dyDescent="0.25">
      <c r="A156" s="13" t="s">
        <v>347</v>
      </c>
      <c r="B156" s="2" t="s">
        <v>4</v>
      </c>
      <c r="C156" s="2" t="s">
        <v>2</v>
      </c>
      <c r="D156" s="2" t="s">
        <v>19</v>
      </c>
      <c r="E156" s="2" t="s">
        <v>45</v>
      </c>
      <c r="F156" s="2" t="s">
        <v>2</v>
      </c>
      <c r="G156" s="4"/>
      <c r="H156" s="6">
        <v>2.8116572892335601</v>
      </c>
      <c r="I156" s="6">
        <v>3.14905604394158</v>
      </c>
      <c r="J156" s="6">
        <v>3.5269426492145701</v>
      </c>
      <c r="K156" s="6">
        <v>3.9501756471203202</v>
      </c>
      <c r="L156" s="6">
        <v>4.4241966047747603</v>
      </c>
      <c r="M156" s="6">
        <v>4.9551000773477396</v>
      </c>
      <c r="N156" s="6">
        <v>5.15232684302108</v>
      </c>
      <c r="O156" s="6">
        <v>5.2659878310317598</v>
      </c>
      <c r="P156" s="6">
        <v>5.3796488190424503</v>
      </c>
      <c r="Q156" s="6">
        <v>5.4933098070531301</v>
      </c>
      <c r="R156" s="6">
        <v>5.6069707950638197</v>
      </c>
      <c r="S156" s="6">
        <v>5.7206317830745004</v>
      </c>
      <c r="T156" s="6">
        <v>5.73496633087177</v>
      </c>
      <c r="U156" s="6">
        <v>5.7493008786690396</v>
      </c>
      <c r="V156" s="6">
        <v>5.7636354264663101</v>
      </c>
      <c r="W156" s="6">
        <v>5.7779699742635797</v>
      </c>
      <c r="X156" s="6">
        <v>5.7923045220608502</v>
      </c>
      <c r="Y156" s="6">
        <v>5.8022812272407096</v>
      </c>
      <c r="Z156" s="6">
        <v>5.5974741244295796</v>
      </c>
      <c r="AA156" s="6">
        <v>5.8222346376004399</v>
      </c>
      <c r="AB156" s="6">
        <v>5.8322113427803002</v>
      </c>
      <c r="AC156" s="6">
        <v>5.8421880479601702</v>
      </c>
      <c r="AD156" s="6">
        <v>5.8579232294701002</v>
      </c>
      <c r="AE156" s="6">
        <v>5.87365841098004</v>
      </c>
      <c r="AF156" s="6">
        <v>5.8893935924899701</v>
      </c>
      <c r="AG156" s="6">
        <v>5.9051287739999001</v>
      </c>
      <c r="AH156" s="6">
        <v>5.9208639555098301</v>
      </c>
      <c r="AI156" s="6">
        <v>5.9609712048075298</v>
      </c>
      <c r="AJ156" s="6"/>
      <c r="AK156" s="6"/>
      <c r="AL156" s="6"/>
      <c r="AM156" s="6"/>
      <c r="AN156" s="4"/>
      <c r="AO156" s="4"/>
    </row>
    <row r="157" spans="1:41" ht="18.75" customHeight="1" x14ac:dyDescent="0.25">
      <c r="A157" s="13" t="s">
        <v>347</v>
      </c>
      <c r="B157" s="2" t="s">
        <v>4</v>
      </c>
      <c r="C157" s="2" t="s">
        <v>2</v>
      </c>
      <c r="D157" s="2" t="s">
        <v>19</v>
      </c>
      <c r="E157" s="2" t="s">
        <v>46</v>
      </c>
      <c r="F157" s="2" t="s">
        <v>2</v>
      </c>
      <c r="G157" s="4"/>
      <c r="H157" s="6">
        <v>3.8626317773025001</v>
      </c>
      <c r="I157" s="6">
        <v>4.3261474705787997</v>
      </c>
      <c r="J157" s="6">
        <v>4.8452850470482502</v>
      </c>
      <c r="K157" s="6">
        <v>5.42671913269404</v>
      </c>
      <c r="L157" s="6">
        <v>6.0779253086173304</v>
      </c>
      <c r="M157" s="6">
        <v>6.8072762256514103</v>
      </c>
      <c r="N157" s="6">
        <v>7.6241492527295804</v>
      </c>
      <c r="O157" s="6">
        <v>8.5390470430571295</v>
      </c>
      <c r="P157" s="6">
        <v>9.5637325682239798</v>
      </c>
      <c r="Q157" s="6">
        <v>10.711380356410899</v>
      </c>
      <c r="R157" s="6">
        <v>11.9967458791802</v>
      </c>
      <c r="S157" s="6">
        <v>13.380472215800999</v>
      </c>
      <c r="T157" s="6">
        <v>13.479766775937099</v>
      </c>
      <c r="U157" s="6">
        <v>13.579061336073099</v>
      </c>
      <c r="V157" s="6">
        <v>11.3528918522168</v>
      </c>
      <c r="W157" s="6">
        <v>11.4909902122108</v>
      </c>
      <c r="X157" s="6">
        <v>11.629088572204701</v>
      </c>
      <c r="Y157" s="6">
        <v>11.7676550366382</v>
      </c>
      <c r="Z157" s="6">
        <v>11.906221501071601</v>
      </c>
      <c r="AA157" s="6">
        <v>12.044787965505099</v>
      </c>
      <c r="AB157" s="6">
        <v>12.1833544299386</v>
      </c>
      <c r="AC157" s="6">
        <v>12.3219208943721</v>
      </c>
      <c r="AD157" s="6">
        <v>12.4769814821432</v>
      </c>
      <c r="AE157" s="6">
        <v>12.6320420699144</v>
      </c>
      <c r="AF157" s="6">
        <v>12.787102657685599</v>
      </c>
      <c r="AG157" s="6">
        <v>12.942163245456801</v>
      </c>
      <c r="AH157" s="6">
        <v>13.097223833227901</v>
      </c>
      <c r="AI157" s="6">
        <v>13.265711140651399</v>
      </c>
      <c r="AJ157" s="6">
        <v>13.4341984480749</v>
      </c>
      <c r="AK157" s="6">
        <v>13.602685755498401</v>
      </c>
      <c r="AL157" s="6">
        <v>13.7711730629218</v>
      </c>
      <c r="AM157" s="6">
        <v>13.939660370345299</v>
      </c>
      <c r="AN157" s="4"/>
      <c r="AO157" s="4"/>
    </row>
    <row r="158" spans="1:41" ht="18.75" customHeight="1" x14ac:dyDescent="0.25">
      <c r="A158" s="13" t="s">
        <v>347</v>
      </c>
      <c r="B158" s="2" t="s">
        <v>4</v>
      </c>
      <c r="C158" s="2" t="s">
        <v>2</v>
      </c>
      <c r="D158" s="2" t="s">
        <v>19</v>
      </c>
      <c r="E158" s="2" t="s">
        <v>47</v>
      </c>
      <c r="F158" s="2" t="s">
        <v>2</v>
      </c>
      <c r="G158" s="4"/>
      <c r="H158" s="6">
        <v>2.0972150373937901</v>
      </c>
      <c r="I158" s="6">
        <v>2.3488807218810401</v>
      </c>
      <c r="J158" s="6">
        <v>2.6307462885067698</v>
      </c>
      <c r="K158" s="6">
        <v>2.9464357231275802</v>
      </c>
      <c r="L158" s="6">
        <v>3.30000788990289</v>
      </c>
      <c r="M158" s="6">
        <v>3.6960087166912299</v>
      </c>
      <c r="N158" s="6">
        <v>4.1395296426941801</v>
      </c>
      <c r="O158" s="6">
        <v>4.6362730798174896</v>
      </c>
      <c r="P158" s="6">
        <v>5.19262572939558</v>
      </c>
      <c r="Q158" s="6">
        <v>5.8157406969230596</v>
      </c>
      <c r="R158" s="6">
        <v>6.5136294605538199</v>
      </c>
      <c r="S158" s="6">
        <v>7.2952648758202798</v>
      </c>
      <c r="T158" s="6">
        <v>8.1706965409187102</v>
      </c>
      <c r="U158" s="6">
        <v>9.1511800058289605</v>
      </c>
      <c r="V158" s="6">
        <v>10.1481343808757</v>
      </c>
      <c r="W158" s="6">
        <v>10.4025854519373</v>
      </c>
      <c r="X158" s="6">
        <v>10.657036522998901</v>
      </c>
      <c r="Y158" s="6">
        <v>10.859673649729601</v>
      </c>
      <c r="Z158" s="6">
        <v>11.062310776460301</v>
      </c>
      <c r="AA158" s="6">
        <v>11.264947903191</v>
      </c>
      <c r="AB158" s="6">
        <v>11.4675850299217</v>
      </c>
      <c r="AC158" s="6">
        <v>11.6702221566524</v>
      </c>
      <c r="AD158" s="6">
        <v>11.9119908230936</v>
      </c>
      <c r="AE158" s="6">
        <v>12.153759489534901</v>
      </c>
      <c r="AF158" s="6">
        <v>12.3955281559762</v>
      </c>
      <c r="AG158" s="6">
        <v>12.637296822417399</v>
      </c>
      <c r="AH158" s="6">
        <v>12.8790654888587</v>
      </c>
      <c r="AI158" s="6">
        <v>13.113133254776599</v>
      </c>
      <c r="AJ158" s="6">
        <v>13.3472010206945</v>
      </c>
      <c r="AK158" s="6">
        <v>13.5812687866124</v>
      </c>
      <c r="AL158" s="6">
        <v>13.8153365525302</v>
      </c>
      <c r="AM158" s="6">
        <v>14.049404318448101</v>
      </c>
      <c r="AN158" s="4"/>
      <c r="AO158" s="4"/>
    </row>
    <row r="159" spans="1:41" ht="18.75" customHeight="1" x14ac:dyDescent="0.25">
      <c r="A159" s="13" t="s">
        <v>347</v>
      </c>
      <c r="B159" s="2" t="s">
        <v>4</v>
      </c>
      <c r="C159" s="2" t="s">
        <v>2</v>
      </c>
      <c r="D159" s="2" t="s">
        <v>19</v>
      </c>
      <c r="E159" s="2" t="s">
        <v>48</v>
      </c>
      <c r="F159" s="2" t="s">
        <v>2</v>
      </c>
      <c r="G159" s="4"/>
      <c r="H159" s="6">
        <v>4.1218587792887096</v>
      </c>
      <c r="I159" s="6">
        <v>4.6164817128033597</v>
      </c>
      <c r="J159" s="6">
        <v>5.1704593983397604</v>
      </c>
      <c r="K159" s="6">
        <v>5.7909144061405398</v>
      </c>
      <c r="L159" s="6">
        <v>6.4858240148773998</v>
      </c>
      <c r="M159" s="6">
        <v>7.2641227766626901</v>
      </c>
      <c r="N159" s="6">
        <v>8.1358173898622095</v>
      </c>
      <c r="O159" s="6">
        <v>9.1121153566456794</v>
      </c>
      <c r="P159" s="6">
        <v>9.8046196507781094</v>
      </c>
      <c r="Q159" s="6">
        <v>10.024196490111899</v>
      </c>
      <c r="R159" s="6">
        <v>10.2437733294457</v>
      </c>
      <c r="S159" s="6">
        <v>10.463350168779501</v>
      </c>
      <c r="T159" s="6">
        <v>10.722952199123201</v>
      </c>
      <c r="U159" s="6">
        <v>10.982554229466899</v>
      </c>
      <c r="V159" s="6">
        <v>11.242156259810701</v>
      </c>
      <c r="W159" s="6">
        <v>11.501758290154401</v>
      </c>
      <c r="X159" s="6">
        <v>11.7613603204982</v>
      </c>
      <c r="Y159" s="6">
        <v>11.9680007203402</v>
      </c>
      <c r="Z159" s="6">
        <v>12.174641120182301</v>
      </c>
      <c r="AA159" s="6">
        <v>12.3812815200244</v>
      </c>
      <c r="AB159" s="6">
        <v>12.587921919866501</v>
      </c>
      <c r="AC159" s="6">
        <v>12.794562319708501</v>
      </c>
      <c r="AD159" s="6">
        <v>13.0411470855407</v>
      </c>
      <c r="AE159" s="6">
        <v>13.287731851372801</v>
      </c>
      <c r="AF159" s="6">
        <v>13.534316617204899</v>
      </c>
      <c r="AG159" s="6">
        <v>13.780901383037101</v>
      </c>
      <c r="AH159" s="6">
        <v>14.027486148869199</v>
      </c>
      <c r="AI159" s="6">
        <v>14.266186427534601</v>
      </c>
      <c r="AJ159" s="6">
        <v>14.504886706200001</v>
      </c>
      <c r="AK159" s="6">
        <v>14.7435869848655</v>
      </c>
      <c r="AL159" s="6">
        <v>14.9822872635309</v>
      </c>
      <c r="AM159" s="6">
        <v>15.220987542196299</v>
      </c>
      <c r="AN159" s="4"/>
      <c r="AO159" s="4"/>
    </row>
    <row r="160" spans="1:41" ht="18.75" customHeight="1" x14ac:dyDescent="0.25">
      <c r="A160" s="13" t="s">
        <v>347</v>
      </c>
      <c r="B160" s="2" t="s">
        <v>4</v>
      </c>
      <c r="C160" s="2" t="s">
        <v>2</v>
      </c>
      <c r="D160" s="2" t="s">
        <v>19</v>
      </c>
      <c r="E160" s="2" t="s">
        <v>49</v>
      </c>
      <c r="F160" s="2" t="s">
        <v>2</v>
      </c>
      <c r="G160" s="4"/>
      <c r="H160" s="6">
        <v>4.4534921675109196</v>
      </c>
      <c r="I160" s="6">
        <v>4.9879111076122298</v>
      </c>
      <c r="J160" s="6">
        <v>5.5864603205256902</v>
      </c>
      <c r="K160" s="6">
        <v>6.2568354389887801</v>
      </c>
      <c r="L160" s="6">
        <v>7.0076555716674296</v>
      </c>
      <c r="M160" s="6">
        <v>7.8485741202675303</v>
      </c>
      <c r="N160" s="6">
        <v>8.7904028946996302</v>
      </c>
      <c r="O160" s="6">
        <v>9.8452511220635799</v>
      </c>
      <c r="P160" s="6">
        <v>11.026681136711201</v>
      </c>
      <c r="Q160" s="6">
        <v>11.359298048188499</v>
      </c>
      <c r="R160" s="6">
        <v>11.857087182516899</v>
      </c>
      <c r="S160" s="6">
        <v>12.1134258689397</v>
      </c>
      <c r="T160" s="6">
        <v>12.4135634619293</v>
      </c>
      <c r="U160" s="6">
        <v>12.7137010549189</v>
      </c>
      <c r="V160" s="6">
        <v>13.0138386479085</v>
      </c>
      <c r="W160" s="6">
        <v>13.3139762408981</v>
      </c>
      <c r="X160" s="6">
        <v>13.6141138338877</v>
      </c>
      <c r="Y160" s="6">
        <v>13.852985146714801</v>
      </c>
      <c r="Z160" s="6">
        <v>14.091856459542001</v>
      </c>
      <c r="AA160" s="6">
        <v>14.3307277723691</v>
      </c>
      <c r="AB160" s="6">
        <v>14.5695990851963</v>
      </c>
      <c r="AC160" s="6">
        <v>14.808470398023401</v>
      </c>
      <c r="AD160" s="6">
        <v>15.0936098284911</v>
      </c>
      <c r="AE160" s="6">
        <v>15.3787492589588</v>
      </c>
      <c r="AF160" s="6">
        <v>15.6638886894265</v>
      </c>
      <c r="AG160" s="6">
        <v>15.9490281198942</v>
      </c>
      <c r="AH160" s="6">
        <v>16.234167550361899</v>
      </c>
      <c r="AI160" s="6">
        <v>16.5107963117262</v>
      </c>
      <c r="AJ160" s="6">
        <v>16.787425073090599</v>
      </c>
      <c r="AK160" s="6">
        <v>17.064053834454899</v>
      </c>
      <c r="AL160" s="6">
        <v>17.340682595819199</v>
      </c>
      <c r="AM160" s="6">
        <v>17.617311357183599</v>
      </c>
      <c r="AN160" s="4"/>
      <c r="AO160" s="4"/>
    </row>
    <row r="161" spans="1:41" ht="18.75" customHeight="1" x14ac:dyDescent="0.25">
      <c r="A161" s="13" t="s">
        <v>347</v>
      </c>
      <c r="B161" s="2" t="s">
        <v>4</v>
      </c>
      <c r="C161" s="2" t="s">
        <v>2</v>
      </c>
      <c r="D161" s="2" t="s">
        <v>19</v>
      </c>
      <c r="E161" s="2" t="s">
        <v>50</v>
      </c>
      <c r="F161" s="2" t="s">
        <v>2</v>
      </c>
      <c r="G161" s="4"/>
      <c r="H161" s="6">
        <v>2.5883234513021001</v>
      </c>
      <c r="I161" s="6">
        <v>2.89892214545835</v>
      </c>
      <c r="J161" s="6">
        <v>3.2467926829133602</v>
      </c>
      <c r="K161" s="6">
        <v>3.6364076848629598</v>
      </c>
      <c r="L161" s="6">
        <v>4.0727764870465197</v>
      </c>
      <c r="M161" s="6">
        <v>4.5615095454921004</v>
      </c>
      <c r="N161" s="6">
        <v>5.1088905709511501</v>
      </c>
      <c r="O161" s="6">
        <v>5.7219573194652904</v>
      </c>
      <c r="P161" s="6">
        <v>6.4085920778011198</v>
      </c>
      <c r="Q161" s="6">
        <v>7.1776230071372602</v>
      </c>
      <c r="R161" s="6">
        <v>8.0389376479937305</v>
      </c>
      <c r="S161" s="6">
        <v>9.0036100457529802</v>
      </c>
      <c r="T161" s="6">
        <v>10.0840431312433</v>
      </c>
      <c r="U161" s="6">
        <v>11.2941281869925</v>
      </c>
      <c r="V161" s="6">
        <v>12.6494234494316</v>
      </c>
      <c r="W161" s="6">
        <v>13.280947772321699</v>
      </c>
      <c r="X161" s="6">
        <v>13.577248549781</v>
      </c>
      <c r="Y161" s="6">
        <v>13.816450588266299</v>
      </c>
      <c r="Z161" s="6">
        <v>14.0556526267516</v>
      </c>
      <c r="AA161" s="6">
        <v>14.2948546652368</v>
      </c>
      <c r="AB161" s="6">
        <v>14.534056703722101</v>
      </c>
      <c r="AC161" s="6">
        <v>14.7732587422074</v>
      </c>
      <c r="AD161" s="6">
        <v>15.057286862602099</v>
      </c>
      <c r="AE161" s="6">
        <v>15.341314982996799</v>
      </c>
      <c r="AF161" s="6">
        <v>15.6678635085411</v>
      </c>
      <c r="AG161" s="6">
        <v>15.952625831384299</v>
      </c>
      <c r="AH161" s="6">
        <v>16.237388154227499</v>
      </c>
      <c r="AI161" s="6">
        <v>16.5135696268005</v>
      </c>
      <c r="AJ161" s="6">
        <v>16.7897510993735</v>
      </c>
      <c r="AK161" s="6">
        <v>17.065932571946501</v>
      </c>
      <c r="AL161" s="6">
        <v>17.342114044519501</v>
      </c>
      <c r="AM161" s="6">
        <v>17.618295517092498</v>
      </c>
      <c r="AN161" s="4"/>
      <c r="AO161" s="4"/>
    </row>
    <row r="162" spans="1:41" ht="18.75" customHeight="1" x14ac:dyDescent="0.25">
      <c r="A162" s="13" t="s">
        <v>347</v>
      </c>
      <c r="B162" s="2" t="s">
        <v>4</v>
      </c>
      <c r="C162" s="2" t="s">
        <v>2</v>
      </c>
      <c r="D162" s="2" t="s">
        <v>19</v>
      </c>
      <c r="E162" s="2" t="s">
        <v>51</v>
      </c>
      <c r="F162" s="2" t="s">
        <v>2</v>
      </c>
      <c r="G162" s="4"/>
      <c r="H162" s="6">
        <v>0.976701552427373</v>
      </c>
      <c r="I162" s="6">
        <v>1.09390561871866</v>
      </c>
      <c r="J162" s="6">
        <v>1.2251741729648999</v>
      </c>
      <c r="K162" s="6">
        <v>1.3721949537206799</v>
      </c>
      <c r="L162" s="6">
        <v>1.5368582281671701</v>
      </c>
      <c r="M162" s="6">
        <v>1.72128109554723</v>
      </c>
      <c r="N162" s="6">
        <v>1.9278347070128901</v>
      </c>
      <c r="O162" s="6">
        <v>2.1591747518544402</v>
      </c>
      <c r="P162" s="6">
        <v>2.41827560207697</v>
      </c>
      <c r="Q162" s="6">
        <v>2.7084685543262101</v>
      </c>
      <c r="R162" s="6">
        <v>3.0334846608453598</v>
      </c>
      <c r="S162" s="6">
        <v>3.3975027001467999</v>
      </c>
      <c r="T162" s="6">
        <v>3.8052029041644202</v>
      </c>
      <c r="U162" s="6">
        <v>4.2618271326641501</v>
      </c>
      <c r="V162" s="6">
        <v>4.7732462685838497</v>
      </c>
      <c r="W162" s="6">
        <v>5.3460357008139097</v>
      </c>
      <c r="X162" s="6">
        <v>5.66142495819805</v>
      </c>
      <c r="Y162" s="6">
        <v>5.6711855828357001</v>
      </c>
      <c r="Z162" s="6">
        <v>5.6809462074733599</v>
      </c>
      <c r="AA162" s="6">
        <v>5.6907068321110099</v>
      </c>
      <c r="AB162" s="6">
        <v>5.70046745674866</v>
      </c>
      <c r="AC162" s="6">
        <v>5.7102280813863198</v>
      </c>
      <c r="AD162" s="6">
        <v>5.72562246235226</v>
      </c>
      <c r="AE162" s="6">
        <v>5.7410168433182198</v>
      </c>
      <c r="AF162" s="6">
        <v>5.7564112242841601</v>
      </c>
      <c r="AG162" s="6">
        <v>5.7718056052501101</v>
      </c>
      <c r="AH162" s="6">
        <v>5.7871999862160601</v>
      </c>
      <c r="AI162" s="6">
        <v>5.8264385723610896</v>
      </c>
      <c r="AJ162" s="6">
        <v>5.86567715850612</v>
      </c>
      <c r="AK162" s="6">
        <v>5.9049157446511398</v>
      </c>
      <c r="AL162" s="6">
        <v>5.9441543307961702</v>
      </c>
      <c r="AM162" s="6">
        <v>5.9833929169411997</v>
      </c>
      <c r="AN162" s="4"/>
      <c r="AO162" s="4"/>
    </row>
    <row r="163" spans="1:41" ht="18.75" customHeight="1" x14ac:dyDescent="0.25">
      <c r="A163" s="13" t="s">
        <v>347</v>
      </c>
      <c r="B163" s="2" t="s">
        <v>4</v>
      </c>
      <c r="C163" s="2" t="s">
        <v>2</v>
      </c>
      <c r="D163" s="2" t="s">
        <v>19</v>
      </c>
      <c r="E163" s="2" t="s">
        <v>145</v>
      </c>
      <c r="F163" s="2" t="s">
        <v>2</v>
      </c>
      <c r="G163" s="4"/>
      <c r="H163" s="6">
        <v>14.1971235480378</v>
      </c>
      <c r="I163" s="6">
        <v>13.4325487118792</v>
      </c>
      <c r="J163" s="6">
        <v>14.364568302638</v>
      </c>
      <c r="K163" s="6">
        <v>17.4086253746685</v>
      </c>
      <c r="L163" s="6">
        <v>17.7175951170783</v>
      </c>
      <c r="M163" s="6">
        <v>18.026564859488101</v>
      </c>
      <c r="N163" s="6">
        <v>18.335534601897901</v>
      </c>
      <c r="O163" s="6">
        <v>18.6743484614897</v>
      </c>
      <c r="P163" s="6">
        <v>19.013162321081499</v>
      </c>
      <c r="Q163" s="6">
        <v>19.3519761806734</v>
      </c>
      <c r="R163" s="6">
        <v>19.690790040265199</v>
      </c>
      <c r="S163" s="6">
        <v>20.029603899857101</v>
      </c>
      <c r="T163" s="6">
        <v>20.072333982972602</v>
      </c>
      <c r="U163" s="6">
        <v>20.115064066088198</v>
      </c>
      <c r="V163" s="6">
        <v>20.157794149203799</v>
      </c>
      <c r="W163" s="6">
        <v>20.200524232319399</v>
      </c>
      <c r="X163" s="6">
        <v>20.243254315434999</v>
      </c>
      <c r="Y163" s="6">
        <v>20.272994035695799</v>
      </c>
      <c r="Z163" s="6">
        <v>20.302733755956499</v>
      </c>
      <c r="AA163" s="6">
        <v>20.332473476217299</v>
      </c>
      <c r="AB163" s="6">
        <v>20.362213196478098</v>
      </c>
      <c r="AC163" s="6">
        <v>20.391952916738799</v>
      </c>
      <c r="AD163" s="6">
        <v>20.438858171321499</v>
      </c>
      <c r="AE163" s="6">
        <v>20.485763425904199</v>
      </c>
      <c r="AF163" s="6">
        <v>20.5326686804868</v>
      </c>
      <c r="AG163" s="6">
        <v>20.579573935069501</v>
      </c>
      <c r="AH163" s="6">
        <v>20.626479189652098</v>
      </c>
      <c r="AI163" s="6">
        <v>20.746035531454201</v>
      </c>
      <c r="AJ163" s="6">
        <v>20.865591873256299</v>
      </c>
      <c r="AK163" s="6">
        <v>20.985148215058398</v>
      </c>
      <c r="AL163" s="6">
        <v>21.104704556860401</v>
      </c>
      <c r="AM163" s="6">
        <v>21.2242608986625</v>
      </c>
      <c r="AN163" s="4"/>
      <c r="AO163" s="4"/>
    </row>
    <row r="164" spans="1:41" ht="18.75" customHeight="1" x14ac:dyDescent="0.25">
      <c r="A164" s="13" t="s">
        <v>347</v>
      </c>
      <c r="B164" s="2" t="s">
        <v>4</v>
      </c>
      <c r="C164" s="2" t="s">
        <v>2</v>
      </c>
      <c r="D164" s="2" t="s">
        <v>19</v>
      </c>
      <c r="E164" s="2" t="s">
        <v>146</v>
      </c>
      <c r="F164" s="2" t="s">
        <v>2</v>
      </c>
      <c r="G164" s="4"/>
      <c r="H164" s="6">
        <v>19.7797116877659</v>
      </c>
      <c r="I164" s="6">
        <v>19.461499874426</v>
      </c>
      <c r="J164" s="6">
        <v>20.2169277770363</v>
      </c>
      <c r="K164" s="6">
        <v>22.7946687615526</v>
      </c>
      <c r="L164" s="6">
        <v>23.012515347830199</v>
      </c>
      <c r="M164" s="6">
        <v>23.230361934107801</v>
      </c>
      <c r="N164" s="6">
        <v>23.4482085203854</v>
      </c>
      <c r="O164" s="6">
        <v>23.971290926384</v>
      </c>
      <c r="P164" s="6">
        <v>24.494373332382601</v>
      </c>
      <c r="Q164" s="6">
        <v>25.017455738381098</v>
      </c>
      <c r="R164" s="6">
        <v>25.540538144379699</v>
      </c>
      <c r="S164" s="6">
        <v>26.0636205503783</v>
      </c>
      <c r="T164" s="6">
        <v>26.3054314878902</v>
      </c>
      <c r="U164" s="6">
        <v>26.5472424254021</v>
      </c>
      <c r="V164" s="6">
        <v>26.789053362914</v>
      </c>
      <c r="W164" s="6">
        <v>27.0308643004259</v>
      </c>
      <c r="X164" s="6">
        <v>27.272675237937801</v>
      </c>
      <c r="Y164" s="6">
        <v>27.5170177066943</v>
      </c>
      <c r="Z164" s="6">
        <v>27.7613601754508</v>
      </c>
      <c r="AA164" s="6">
        <v>28.0057026442073</v>
      </c>
      <c r="AB164" s="6">
        <v>28.2500451129638</v>
      </c>
      <c r="AC164" s="6">
        <v>28.4943875817204</v>
      </c>
      <c r="AD164" s="6">
        <v>28.685227627393001</v>
      </c>
      <c r="AE164" s="6">
        <v>28.876067673065599</v>
      </c>
      <c r="AF164" s="6">
        <v>29.0669077187383</v>
      </c>
      <c r="AG164" s="6">
        <v>29.257747764410901</v>
      </c>
      <c r="AH164" s="6">
        <v>29.448587810083598</v>
      </c>
      <c r="AI164" s="6">
        <v>29.680489956261798</v>
      </c>
      <c r="AJ164" s="6">
        <v>29.912392102440101</v>
      </c>
      <c r="AK164" s="6">
        <v>30.144294248618301</v>
      </c>
      <c r="AL164" s="6">
        <v>30.376196394796501</v>
      </c>
      <c r="AM164" s="6">
        <v>30.608098540974801</v>
      </c>
      <c r="AN164" s="4"/>
      <c r="AO164" s="4"/>
    </row>
    <row r="165" spans="1:41" ht="18.75" customHeight="1" x14ac:dyDescent="0.25">
      <c r="A165" s="13" t="s">
        <v>347</v>
      </c>
      <c r="B165" s="2" t="s">
        <v>4</v>
      </c>
      <c r="C165" s="2" t="s">
        <v>2</v>
      </c>
      <c r="D165" s="2" t="s">
        <v>20</v>
      </c>
      <c r="E165" s="2" t="s">
        <v>147</v>
      </c>
      <c r="F165" s="2" t="s">
        <v>194</v>
      </c>
      <c r="G165" s="4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3">
        <v>266.73883552000001</v>
      </c>
      <c r="AO165" s="4"/>
    </row>
    <row r="166" spans="1:41" ht="18.75" customHeight="1" x14ac:dyDescent="0.25">
      <c r="A166" s="13" t="s">
        <v>347</v>
      </c>
      <c r="B166" s="2" t="s">
        <v>4</v>
      </c>
      <c r="C166" s="2" t="s">
        <v>2</v>
      </c>
      <c r="D166" s="2" t="s">
        <v>20</v>
      </c>
      <c r="E166" s="2" t="s">
        <v>147</v>
      </c>
      <c r="F166" s="2" t="s">
        <v>195</v>
      </c>
      <c r="G166" s="4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3">
        <v>2135.7396415784501</v>
      </c>
      <c r="AO166" s="4"/>
    </row>
    <row r="167" spans="1:41" ht="18.75" customHeight="1" x14ac:dyDescent="0.25">
      <c r="A167" s="13" t="s">
        <v>347</v>
      </c>
      <c r="B167" s="2" t="s">
        <v>4</v>
      </c>
      <c r="C167" s="2" t="s">
        <v>2</v>
      </c>
      <c r="D167" s="2" t="s">
        <v>20</v>
      </c>
      <c r="E167" s="2" t="s">
        <v>147</v>
      </c>
      <c r="F167" s="2" t="s">
        <v>196</v>
      </c>
      <c r="G167" s="4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3">
        <v>6496.7121983715797</v>
      </c>
      <c r="AO167" s="4"/>
    </row>
    <row r="168" spans="1:41" ht="18.75" customHeight="1" x14ac:dyDescent="0.25">
      <c r="A168" s="13" t="s">
        <v>347</v>
      </c>
      <c r="B168" s="2" t="s">
        <v>4</v>
      </c>
      <c r="C168" s="2" t="s">
        <v>2</v>
      </c>
      <c r="D168" s="2" t="s">
        <v>20</v>
      </c>
      <c r="E168" s="2" t="s">
        <v>147</v>
      </c>
      <c r="F168" s="2" t="s">
        <v>197</v>
      </c>
      <c r="G168" s="4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3">
        <v>44.660401360000002</v>
      </c>
      <c r="AO168" s="4"/>
    </row>
    <row r="169" spans="1:41" ht="18.75" customHeight="1" x14ac:dyDescent="0.25">
      <c r="A169" s="13" t="s">
        <v>347</v>
      </c>
      <c r="B169" s="2" t="s">
        <v>4</v>
      </c>
      <c r="C169" s="2" t="s">
        <v>2</v>
      </c>
      <c r="D169" s="2" t="s">
        <v>20</v>
      </c>
      <c r="E169" s="2" t="s">
        <v>147</v>
      </c>
      <c r="F169" s="2" t="s">
        <v>198</v>
      </c>
      <c r="G169" s="4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3">
        <v>1058.6607668002</v>
      </c>
      <c r="AO169" s="4"/>
    </row>
    <row r="170" spans="1:41" ht="18.75" customHeight="1" x14ac:dyDescent="0.25">
      <c r="A170" s="13" t="s">
        <v>347</v>
      </c>
      <c r="B170" s="2" t="s">
        <v>4</v>
      </c>
      <c r="C170" s="2" t="s">
        <v>2</v>
      </c>
      <c r="D170" s="2" t="s">
        <v>20</v>
      </c>
      <c r="E170" s="2" t="s">
        <v>147</v>
      </c>
      <c r="F170" s="2" t="s">
        <v>199</v>
      </c>
      <c r="G170" s="4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3">
        <v>283.33235609851999</v>
      </c>
      <c r="AO170" s="4"/>
    </row>
    <row r="171" spans="1:41" ht="18.75" customHeight="1" x14ac:dyDescent="0.25">
      <c r="A171" s="13" t="s">
        <v>347</v>
      </c>
      <c r="B171" s="2" t="s">
        <v>4</v>
      </c>
      <c r="C171" s="2" t="s">
        <v>2</v>
      </c>
      <c r="D171" s="2" t="s">
        <v>20</v>
      </c>
      <c r="E171" s="2" t="s">
        <v>147</v>
      </c>
      <c r="F171" s="2" t="s">
        <v>200</v>
      </c>
      <c r="G171" s="4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3">
        <v>157.75252398843699</v>
      </c>
      <c r="AO171" s="4"/>
    </row>
    <row r="172" spans="1:41" ht="18.75" customHeight="1" x14ac:dyDescent="0.25">
      <c r="A172" s="13" t="s">
        <v>347</v>
      </c>
      <c r="B172" s="2" t="s">
        <v>4</v>
      </c>
      <c r="C172" s="2" t="s">
        <v>2</v>
      </c>
      <c r="D172" s="2" t="s">
        <v>21</v>
      </c>
      <c r="E172" s="2" t="s">
        <v>147</v>
      </c>
      <c r="F172" s="2" t="s">
        <v>194</v>
      </c>
      <c r="G172" s="4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3">
        <v>-2.8116562892335599</v>
      </c>
      <c r="AO172" s="4"/>
    </row>
    <row r="173" spans="1:41" ht="18.75" customHeight="1" x14ac:dyDescent="0.25">
      <c r="A173" s="13" t="s">
        <v>347</v>
      </c>
      <c r="B173" s="2" t="s">
        <v>4</v>
      </c>
      <c r="C173" s="2" t="s">
        <v>2</v>
      </c>
      <c r="D173" s="2" t="s">
        <v>21</v>
      </c>
      <c r="E173" s="2" t="s">
        <v>147</v>
      </c>
      <c r="F173" s="2" t="s">
        <v>195</v>
      </c>
      <c r="G173" s="4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3">
        <v>-3.8626307773024999</v>
      </c>
      <c r="AO173" s="4"/>
    </row>
    <row r="174" spans="1:41" ht="18.75" customHeight="1" x14ac:dyDescent="0.25">
      <c r="A174" s="13" t="s">
        <v>347</v>
      </c>
      <c r="B174" s="2" t="s">
        <v>4</v>
      </c>
      <c r="C174" s="2" t="s">
        <v>2</v>
      </c>
      <c r="D174" s="2" t="s">
        <v>21</v>
      </c>
      <c r="E174" s="2" t="s">
        <v>147</v>
      </c>
      <c r="F174" s="2" t="s">
        <v>196</v>
      </c>
      <c r="G174" s="4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3">
        <v>-2.09721403739379</v>
      </c>
      <c r="AO174" s="4"/>
    </row>
    <row r="175" spans="1:41" ht="18.75" customHeight="1" x14ac:dyDescent="0.25">
      <c r="A175" s="13" t="s">
        <v>347</v>
      </c>
      <c r="B175" s="2" t="s">
        <v>4</v>
      </c>
      <c r="C175" s="2" t="s">
        <v>2</v>
      </c>
      <c r="D175" s="2" t="s">
        <v>21</v>
      </c>
      <c r="E175" s="2" t="s">
        <v>147</v>
      </c>
      <c r="F175" s="2" t="s">
        <v>197</v>
      </c>
      <c r="G175" s="4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3">
        <v>-4.1218577792887103</v>
      </c>
      <c r="AO175" s="4"/>
    </row>
    <row r="176" spans="1:41" ht="18.75" customHeight="1" x14ac:dyDescent="0.25">
      <c r="A176" s="13" t="s">
        <v>347</v>
      </c>
      <c r="B176" s="2" t="s">
        <v>4</v>
      </c>
      <c r="C176" s="2" t="s">
        <v>2</v>
      </c>
      <c r="D176" s="2" t="s">
        <v>21</v>
      </c>
      <c r="E176" s="2" t="s">
        <v>147</v>
      </c>
      <c r="F176" s="2" t="s">
        <v>198</v>
      </c>
      <c r="G176" s="4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3">
        <v>-4.4534911675109203</v>
      </c>
      <c r="AO176" s="4"/>
    </row>
    <row r="177" spans="1:41" ht="18.75" customHeight="1" x14ac:dyDescent="0.25">
      <c r="A177" s="13" t="s">
        <v>347</v>
      </c>
      <c r="B177" s="2" t="s">
        <v>4</v>
      </c>
      <c r="C177" s="2" t="s">
        <v>2</v>
      </c>
      <c r="D177" s="2" t="s">
        <v>21</v>
      </c>
      <c r="E177" s="2" t="s">
        <v>147</v>
      </c>
      <c r="F177" s="2" t="s">
        <v>199</v>
      </c>
      <c r="G177" s="4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3">
        <v>-2.5883224513020999</v>
      </c>
      <c r="AO177" s="4"/>
    </row>
    <row r="178" spans="1:41" ht="18.75" customHeight="1" x14ac:dyDescent="0.25">
      <c r="A178" s="13" t="s">
        <v>347</v>
      </c>
      <c r="B178" s="2" t="s">
        <v>4</v>
      </c>
      <c r="C178" s="2" t="s">
        <v>2</v>
      </c>
      <c r="D178" s="2" t="s">
        <v>21</v>
      </c>
      <c r="E178" s="2" t="s">
        <v>147</v>
      </c>
      <c r="F178" s="2" t="s">
        <v>200</v>
      </c>
      <c r="G178" s="4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3">
        <v>-0.97670055242737297</v>
      </c>
      <c r="AO178" s="4"/>
    </row>
    <row r="179" spans="1:41" ht="18.75" customHeight="1" x14ac:dyDescent="0.25">
      <c r="A179" s="13" t="s">
        <v>347</v>
      </c>
      <c r="B179" s="2" t="s">
        <v>4</v>
      </c>
      <c r="C179" s="2" t="s">
        <v>2</v>
      </c>
      <c r="D179" s="2" t="s">
        <v>22</v>
      </c>
      <c r="E179" s="2" t="s">
        <v>2</v>
      </c>
      <c r="F179" s="2" t="s">
        <v>2</v>
      </c>
      <c r="G179" s="3">
        <v>81345.725613079994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4"/>
      <c r="AO179" s="4"/>
    </row>
    <row r="180" spans="1:41" ht="18.75" customHeight="1" x14ac:dyDescent="0.25">
      <c r="A180" s="13" t="s">
        <v>347</v>
      </c>
      <c r="B180" s="2" t="s">
        <v>4</v>
      </c>
      <c r="C180" s="2" t="s">
        <v>2</v>
      </c>
      <c r="D180" s="2" t="s">
        <v>23</v>
      </c>
      <c r="E180" s="2" t="s">
        <v>2</v>
      </c>
      <c r="F180" s="2" t="s">
        <v>201</v>
      </c>
      <c r="G180" s="4"/>
      <c r="H180" s="6">
        <v>0.73408618936161696</v>
      </c>
      <c r="I180" s="6">
        <v>0.59320181882106504</v>
      </c>
      <c r="J180" s="6">
        <v>0.46444457492948998</v>
      </c>
      <c r="K180" s="6">
        <v>0.54238420429190404</v>
      </c>
      <c r="L180" s="6">
        <v>0.51697539702732298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4"/>
      <c r="AO180" s="4"/>
    </row>
    <row r="181" spans="1:41" ht="18.75" customHeight="1" x14ac:dyDescent="0.25">
      <c r="A181" s="13" t="s">
        <v>347</v>
      </c>
      <c r="B181" s="2" t="s">
        <v>4</v>
      </c>
      <c r="C181" s="2" t="s">
        <v>2</v>
      </c>
      <c r="D181" s="2" t="s">
        <v>23</v>
      </c>
      <c r="E181" s="2" t="s">
        <v>2</v>
      </c>
      <c r="F181" s="2" t="s">
        <v>202</v>
      </c>
      <c r="G181" s="4"/>
      <c r="H181" s="6">
        <v>8.5591327795199998E-2</v>
      </c>
      <c r="I181" s="6">
        <v>8.5591327795199998E-2</v>
      </c>
      <c r="J181" s="6">
        <v>8.5591327795199998E-2</v>
      </c>
      <c r="K181" s="6">
        <v>8.5591327795199998E-2</v>
      </c>
      <c r="L181" s="6">
        <v>8.5591327795199998E-2</v>
      </c>
      <c r="M181" s="6">
        <v>8.5591327795199998E-2</v>
      </c>
      <c r="N181" s="6">
        <v>8.5591327795199998E-2</v>
      </c>
      <c r="O181" s="6">
        <v>8.5591327795199998E-2</v>
      </c>
      <c r="P181" s="6">
        <v>8.5591327795199998E-2</v>
      </c>
      <c r="Q181" s="6">
        <v>8.5591327795199998E-2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4"/>
      <c r="AO181" s="4"/>
    </row>
    <row r="182" spans="1:41" ht="18.75" customHeight="1" x14ac:dyDescent="0.25">
      <c r="A182" s="13" t="s">
        <v>347</v>
      </c>
      <c r="B182" s="2" t="s">
        <v>4</v>
      </c>
      <c r="C182" s="2" t="s">
        <v>2</v>
      </c>
      <c r="D182" s="2" t="s">
        <v>23</v>
      </c>
      <c r="E182" s="2" t="s">
        <v>2</v>
      </c>
      <c r="F182" s="2" t="s">
        <v>203</v>
      </c>
      <c r="G182" s="4"/>
      <c r="H182" s="6">
        <v>2.8530442598399999E-2</v>
      </c>
      <c r="I182" s="6">
        <v>2.8530442598399999E-2</v>
      </c>
      <c r="J182" s="6">
        <v>2.8530442598399999E-2</v>
      </c>
      <c r="K182" s="6">
        <v>2.8530442598399999E-2</v>
      </c>
      <c r="L182" s="6">
        <v>2.8530442598399999E-2</v>
      </c>
      <c r="M182" s="6">
        <v>2.8530442598399999E-2</v>
      </c>
      <c r="N182" s="6">
        <v>2.8530442598399999E-2</v>
      </c>
      <c r="O182" s="6">
        <v>2.8530442598399999E-2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4"/>
      <c r="AO182" s="4"/>
    </row>
    <row r="183" spans="1:41" ht="18.75" customHeight="1" x14ac:dyDescent="0.25">
      <c r="A183" s="13" t="s">
        <v>347</v>
      </c>
      <c r="B183" s="2" t="s">
        <v>4</v>
      </c>
      <c r="C183" s="2" t="s">
        <v>2</v>
      </c>
      <c r="D183" s="2" t="s">
        <v>23</v>
      </c>
      <c r="E183" s="2" t="s">
        <v>2</v>
      </c>
      <c r="F183" s="2" t="s">
        <v>204</v>
      </c>
      <c r="G183" s="4"/>
      <c r="H183" s="6">
        <v>4.0412606382738197E-3</v>
      </c>
      <c r="I183" s="6">
        <v>3.11410965658423E-3</v>
      </c>
      <c r="J183" s="6">
        <v>2.52872516640018E-3</v>
      </c>
      <c r="K183" s="6">
        <v>1.9433406762161701E-3</v>
      </c>
      <c r="L183" s="6">
        <v>1.35795618603215E-3</v>
      </c>
      <c r="M183" s="6">
        <v>5.0788127584783498E-4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4"/>
      <c r="AO183" s="4"/>
    </row>
    <row r="184" spans="1:41" ht="18.75" customHeight="1" x14ac:dyDescent="0.25">
      <c r="A184" s="13" t="s">
        <v>347</v>
      </c>
      <c r="B184" s="2" t="s">
        <v>4</v>
      </c>
      <c r="C184" s="2" t="s">
        <v>2</v>
      </c>
      <c r="D184" s="2" t="s">
        <v>23</v>
      </c>
      <c r="E184" s="2" t="s">
        <v>2</v>
      </c>
      <c r="F184" s="2" t="s">
        <v>205</v>
      </c>
      <c r="G184" s="4"/>
      <c r="H184" s="6">
        <v>3.1700491776000001E-3</v>
      </c>
      <c r="I184" s="6">
        <v>3.1700491776000001E-3</v>
      </c>
      <c r="J184" s="6">
        <v>3.1700491776000001E-3</v>
      </c>
      <c r="K184" s="6">
        <v>3.1700491776000001E-3</v>
      </c>
      <c r="L184" s="6">
        <v>3.1700491776000001E-3</v>
      </c>
      <c r="M184" s="6">
        <v>3.1700491776000001E-3</v>
      </c>
      <c r="N184" s="6">
        <v>3.1700491776000001E-3</v>
      </c>
      <c r="O184" s="6">
        <v>3.1700491776000001E-3</v>
      </c>
      <c r="P184" s="6">
        <v>3.1700491776000001E-3</v>
      </c>
      <c r="Q184" s="6">
        <v>3.1700491776000001E-3</v>
      </c>
      <c r="R184" s="6">
        <v>3.1700491776000001E-3</v>
      </c>
      <c r="S184" s="6">
        <v>3.1700491776000001E-3</v>
      </c>
      <c r="T184" s="6">
        <v>3.1700491776000001E-3</v>
      </c>
      <c r="U184" s="6">
        <v>3.1700491776000001E-3</v>
      </c>
      <c r="V184" s="6">
        <v>3.1700491776000001E-3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4"/>
      <c r="AO184" s="4"/>
    </row>
    <row r="185" spans="1:41" ht="18.75" customHeight="1" x14ac:dyDescent="0.25">
      <c r="A185" s="13" t="s">
        <v>347</v>
      </c>
      <c r="B185" s="2" t="s">
        <v>4</v>
      </c>
      <c r="C185" s="2" t="s">
        <v>2</v>
      </c>
      <c r="D185" s="2" t="s">
        <v>23</v>
      </c>
      <c r="E185" s="2" t="s">
        <v>2</v>
      </c>
      <c r="F185" s="2" t="s">
        <v>206</v>
      </c>
      <c r="G185" s="4"/>
      <c r="H185" s="6">
        <v>0.34236531118079999</v>
      </c>
      <c r="I185" s="6">
        <v>0.34236531118079999</v>
      </c>
      <c r="J185" s="6">
        <v>0.34236531118079999</v>
      </c>
      <c r="K185" s="6">
        <v>0.34236531118079999</v>
      </c>
      <c r="L185" s="6">
        <v>0.34236531118079999</v>
      </c>
      <c r="M185" s="6">
        <v>0.34236531118079999</v>
      </c>
      <c r="N185" s="6">
        <v>0.34236531118079999</v>
      </c>
      <c r="O185" s="6">
        <v>0.34236531118079999</v>
      </c>
      <c r="P185" s="6">
        <v>0.34236531118079999</v>
      </c>
      <c r="Q185" s="6">
        <v>0.34236531118079999</v>
      </c>
      <c r="R185" s="6">
        <v>0.34236531118079999</v>
      </c>
      <c r="S185" s="6">
        <v>0.34236531118079999</v>
      </c>
      <c r="T185" s="6">
        <v>0.34236531118079999</v>
      </c>
      <c r="U185" s="6">
        <v>0.34236531118079999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4"/>
      <c r="AO185" s="4"/>
    </row>
    <row r="186" spans="1:41" ht="18.75" customHeight="1" x14ac:dyDescent="0.25">
      <c r="A186" s="13" t="s">
        <v>347</v>
      </c>
      <c r="B186" s="2" t="s">
        <v>4</v>
      </c>
      <c r="C186" s="2" t="s">
        <v>2</v>
      </c>
      <c r="D186" s="2" t="s">
        <v>23</v>
      </c>
      <c r="E186" s="2" t="s">
        <v>2</v>
      </c>
      <c r="F186" s="2" t="s">
        <v>207</v>
      </c>
      <c r="G186" s="4"/>
      <c r="H186" s="6">
        <v>1.41886919801496E-2</v>
      </c>
      <c r="I186" s="6">
        <v>1.34077982366938E-2</v>
      </c>
      <c r="J186" s="6">
        <v>1.2818444468047901E-2</v>
      </c>
      <c r="K186" s="6">
        <v>1.2229090699402E-2</v>
      </c>
      <c r="L186" s="6">
        <v>1.1639736930756201E-2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4"/>
      <c r="AO186" s="4"/>
    </row>
    <row r="187" spans="1:41" ht="18.75" customHeight="1" x14ac:dyDescent="0.25">
      <c r="A187" s="13" t="s">
        <v>347</v>
      </c>
      <c r="B187" s="2" t="s">
        <v>4</v>
      </c>
      <c r="C187" s="2" t="s">
        <v>2</v>
      </c>
      <c r="D187" s="2" t="s">
        <v>23</v>
      </c>
      <c r="E187" s="2" t="s">
        <v>2</v>
      </c>
      <c r="F187" s="2" t="s">
        <v>208</v>
      </c>
      <c r="G187" s="4"/>
      <c r="H187" s="6">
        <v>0.1141217703936</v>
      </c>
      <c r="I187" s="6">
        <v>0.1141217703936</v>
      </c>
      <c r="J187" s="6">
        <v>0.1141217703936</v>
      </c>
      <c r="K187" s="6">
        <v>0.1141217703936</v>
      </c>
      <c r="L187" s="6">
        <v>0.1141217703936</v>
      </c>
      <c r="M187" s="6">
        <v>0.1141217703936</v>
      </c>
      <c r="N187" s="6">
        <v>0.1141217703936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4"/>
      <c r="AO187" s="4"/>
    </row>
    <row r="188" spans="1:41" ht="18.75" customHeight="1" x14ac:dyDescent="0.25">
      <c r="A188" s="13" t="s">
        <v>347</v>
      </c>
      <c r="B188" s="2" t="s">
        <v>4</v>
      </c>
      <c r="C188" s="2" t="s">
        <v>2</v>
      </c>
      <c r="D188" s="2" t="s">
        <v>23</v>
      </c>
      <c r="E188" s="2" t="s">
        <v>2</v>
      </c>
      <c r="F188" s="2" t="s">
        <v>209</v>
      </c>
      <c r="G188" s="4"/>
      <c r="H188" s="6">
        <v>1.26801967104E-2</v>
      </c>
      <c r="I188" s="6">
        <v>1.26801967104E-2</v>
      </c>
      <c r="J188" s="6">
        <v>1.26801967104E-2</v>
      </c>
      <c r="K188" s="6">
        <v>1.26801967104E-2</v>
      </c>
      <c r="L188" s="6">
        <v>1.26801967104E-2</v>
      </c>
      <c r="M188" s="6">
        <v>1.26801967104E-2</v>
      </c>
      <c r="N188" s="6">
        <v>1.26801967104E-2</v>
      </c>
      <c r="O188" s="6">
        <v>1.26801967104E-2</v>
      </c>
      <c r="P188" s="6">
        <v>1.26801967104E-2</v>
      </c>
      <c r="Q188" s="6">
        <v>1.26801967104E-2</v>
      </c>
      <c r="R188" s="6">
        <v>1.26801967104E-2</v>
      </c>
      <c r="S188" s="6">
        <v>1.26801967104E-2</v>
      </c>
      <c r="T188" s="6">
        <v>1.26801967104E-2</v>
      </c>
      <c r="U188" s="6">
        <v>1.26801967104E-2</v>
      </c>
      <c r="V188" s="6">
        <v>6.2878107326414601E-3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4"/>
      <c r="AO188" s="4"/>
    </row>
    <row r="189" spans="1:41" ht="18.75" customHeight="1" x14ac:dyDescent="0.25">
      <c r="A189" s="13" t="s">
        <v>347</v>
      </c>
      <c r="B189" s="2" t="s">
        <v>4</v>
      </c>
      <c r="C189" s="2" t="s">
        <v>2</v>
      </c>
      <c r="D189" s="2" t="s">
        <v>23</v>
      </c>
      <c r="E189" s="2" t="s">
        <v>2</v>
      </c>
      <c r="F189" s="2" t="s">
        <v>210</v>
      </c>
      <c r="G189" s="4"/>
      <c r="H189" s="6">
        <v>0.72675796819485805</v>
      </c>
      <c r="I189" s="6">
        <v>0.58728001537639796</v>
      </c>
      <c r="J189" s="6">
        <v>0.45980812676562499</v>
      </c>
      <c r="K189" s="6">
        <v>0.536969701929635</v>
      </c>
      <c r="L189" s="6">
        <v>0.51181454520625302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4"/>
      <c r="AO189" s="4"/>
    </row>
    <row r="190" spans="1:41" ht="18.75" customHeight="1" x14ac:dyDescent="0.25">
      <c r="A190" s="13" t="s">
        <v>347</v>
      </c>
      <c r="B190" s="2" t="s">
        <v>4</v>
      </c>
      <c r="C190" s="2" t="s">
        <v>2</v>
      </c>
      <c r="D190" s="2" t="s">
        <v>23</v>
      </c>
      <c r="E190" s="2" t="s">
        <v>2</v>
      </c>
      <c r="F190" s="2" t="s">
        <v>211</v>
      </c>
      <c r="G190" s="4"/>
      <c r="H190" s="6">
        <v>4.73281163597236</v>
      </c>
      <c r="I190" s="6">
        <v>4.73281163597236</v>
      </c>
      <c r="J190" s="6">
        <v>4.73281163597236</v>
      </c>
      <c r="K190" s="6">
        <v>4.73281163597236</v>
      </c>
      <c r="L190" s="6">
        <v>4.73281163597236</v>
      </c>
      <c r="M190" s="6">
        <v>4.73281163597236</v>
      </c>
      <c r="N190" s="6">
        <v>4.73281163597236</v>
      </c>
      <c r="O190" s="6">
        <v>4.73281163597236</v>
      </c>
      <c r="P190" s="6">
        <v>4.73281163597236</v>
      </c>
      <c r="Q190" s="6">
        <v>4.4388654758740698</v>
      </c>
      <c r="R190" s="6">
        <v>2.2656595608219998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4"/>
      <c r="AO190" s="4"/>
    </row>
    <row r="191" spans="1:41" ht="18.75" customHeight="1" x14ac:dyDescent="0.25">
      <c r="A191" s="13" t="s">
        <v>347</v>
      </c>
      <c r="B191" s="2" t="s">
        <v>4</v>
      </c>
      <c r="C191" s="2" t="s">
        <v>2</v>
      </c>
      <c r="D191" s="2" t="s">
        <v>23</v>
      </c>
      <c r="E191" s="2" t="s">
        <v>2</v>
      </c>
      <c r="F191" s="2" t="s">
        <v>212</v>
      </c>
      <c r="G191" s="4"/>
      <c r="H191" s="6">
        <v>0.61324097015441703</v>
      </c>
      <c r="I191" s="6">
        <v>0.61324097015441703</v>
      </c>
      <c r="J191" s="6">
        <v>0.61324097015441703</v>
      </c>
      <c r="K191" s="6">
        <v>0.61324097015441703</v>
      </c>
      <c r="L191" s="6">
        <v>0.61324097015441703</v>
      </c>
      <c r="M191" s="6">
        <v>0.61324097015441703</v>
      </c>
      <c r="N191" s="6">
        <v>0.61324097015441703</v>
      </c>
      <c r="O191" s="6">
        <v>0.61324097015441703</v>
      </c>
      <c r="P191" s="6">
        <v>0.58303868765373101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4"/>
      <c r="AO191" s="4"/>
    </row>
    <row r="192" spans="1:41" ht="18.75" customHeight="1" x14ac:dyDescent="0.25">
      <c r="A192" s="13" t="s">
        <v>347</v>
      </c>
      <c r="B192" s="2" t="s">
        <v>4</v>
      </c>
      <c r="C192" s="2" t="s">
        <v>2</v>
      </c>
      <c r="D192" s="2" t="s">
        <v>23</v>
      </c>
      <c r="E192" s="2" t="s">
        <v>2</v>
      </c>
      <c r="F192" s="2" t="s">
        <v>213</v>
      </c>
      <c r="G192" s="4"/>
      <c r="H192" s="6">
        <v>7.2015258812680699E-2</v>
      </c>
      <c r="I192" s="6">
        <v>7.2015258812680699E-2</v>
      </c>
      <c r="J192" s="6">
        <v>7.2015258812680699E-2</v>
      </c>
      <c r="K192" s="6">
        <v>7.2015258812680699E-2</v>
      </c>
      <c r="L192" s="6">
        <v>7.2015258812680699E-2</v>
      </c>
      <c r="M192" s="6">
        <v>7.2015258812680699E-2</v>
      </c>
      <c r="N192" s="6">
        <v>7.2015258812680699E-2</v>
      </c>
      <c r="O192" s="6">
        <v>7.2015258812680699E-2</v>
      </c>
      <c r="P192" s="6">
        <v>7.2015258812680699E-2</v>
      </c>
      <c r="Q192" s="6">
        <v>7.2015258812680699E-2</v>
      </c>
      <c r="R192" s="6">
        <v>7.2015258812680699E-2</v>
      </c>
      <c r="S192" s="6">
        <v>7.2015258812680699E-2</v>
      </c>
      <c r="T192" s="6">
        <v>7.2015258812680699E-2</v>
      </c>
      <c r="U192" s="6">
        <v>7.2015258812680699E-2</v>
      </c>
      <c r="V192" s="6">
        <v>3.5538981795108102E-2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4"/>
      <c r="AO192" s="4"/>
    </row>
    <row r="193" spans="1:41" ht="18.75" customHeight="1" x14ac:dyDescent="0.25">
      <c r="A193" s="13" t="s">
        <v>347</v>
      </c>
      <c r="B193" s="2" t="s">
        <v>4</v>
      </c>
      <c r="C193" s="2" t="s">
        <v>2</v>
      </c>
      <c r="D193" s="2" t="s">
        <v>23</v>
      </c>
      <c r="E193" s="2" t="s">
        <v>2</v>
      </c>
      <c r="F193" s="2" t="s">
        <v>214</v>
      </c>
      <c r="G193" s="4"/>
      <c r="H193" s="6">
        <v>8.0173996489854606E-3</v>
      </c>
      <c r="I193" s="6">
        <v>8.0173996489854606E-3</v>
      </c>
      <c r="J193" s="6">
        <v>8.0173996489854606E-3</v>
      </c>
      <c r="K193" s="6">
        <v>8.0173996489854606E-3</v>
      </c>
      <c r="L193" s="6">
        <v>8.0173996489854606E-3</v>
      </c>
      <c r="M193" s="6">
        <v>8.0173996489854606E-3</v>
      </c>
      <c r="N193" s="6">
        <v>8.0173996489854606E-3</v>
      </c>
      <c r="O193" s="6">
        <v>8.0173996489854606E-3</v>
      </c>
      <c r="P193" s="6">
        <v>8.0173996489854606E-3</v>
      </c>
      <c r="Q193" s="6">
        <v>8.0173996489854606E-3</v>
      </c>
      <c r="R193" s="6">
        <v>8.0173996489854606E-3</v>
      </c>
      <c r="S193" s="6">
        <v>8.0173996489854606E-3</v>
      </c>
      <c r="T193" s="6">
        <v>8.0173996489854606E-3</v>
      </c>
      <c r="U193" s="6">
        <v>8.0173996489854606E-3</v>
      </c>
      <c r="V193" s="6">
        <v>8.0173996489854606E-3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4"/>
      <c r="AO193" s="4"/>
    </row>
    <row r="194" spans="1:41" ht="18.75" customHeight="1" x14ac:dyDescent="0.25">
      <c r="A194" s="13" t="s">
        <v>347</v>
      </c>
      <c r="B194" s="2" t="s">
        <v>4</v>
      </c>
      <c r="C194" s="2" t="s">
        <v>2</v>
      </c>
      <c r="D194" s="2" t="s">
        <v>23</v>
      </c>
      <c r="E194" s="2" t="s">
        <v>2</v>
      </c>
      <c r="F194" s="2" t="s">
        <v>215</v>
      </c>
      <c r="G194" s="4"/>
      <c r="H194" s="6">
        <v>1.5220623656853201</v>
      </c>
      <c r="I194" s="6">
        <v>1.5220623656853201</v>
      </c>
      <c r="J194" s="6">
        <v>1.5220623656853201</v>
      </c>
      <c r="K194" s="6">
        <v>1.5220623656853201</v>
      </c>
      <c r="L194" s="6">
        <v>1.5220623656853201</v>
      </c>
      <c r="M194" s="6">
        <v>1.5220623656853201</v>
      </c>
      <c r="N194" s="6">
        <v>1.5220623656853201</v>
      </c>
      <c r="O194" s="6">
        <v>1.5220623656853201</v>
      </c>
      <c r="P194" s="6">
        <v>1.5220623656853201</v>
      </c>
      <c r="Q194" s="6">
        <v>1.5220623656853201</v>
      </c>
      <c r="R194" s="6">
        <v>1.5220623656853201</v>
      </c>
      <c r="S194" s="6">
        <v>1.5220623656853201</v>
      </c>
      <c r="T194" s="6">
        <v>1.5220623656853201</v>
      </c>
      <c r="U194" s="6">
        <v>1.5220623656853201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4"/>
      <c r="AO194" s="4"/>
    </row>
    <row r="195" spans="1:41" ht="18.75" customHeight="1" x14ac:dyDescent="0.25">
      <c r="A195" s="13" t="s">
        <v>347</v>
      </c>
      <c r="B195" s="2" t="s">
        <v>4</v>
      </c>
      <c r="C195" s="2" t="s">
        <v>2</v>
      </c>
      <c r="D195" s="2" t="s">
        <v>23</v>
      </c>
      <c r="E195" s="2" t="s">
        <v>2</v>
      </c>
      <c r="F195" s="2" t="s">
        <v>216</v>
      </c>
      <c r="G195" s="4"/>
      <c r="H195" s="6">
        <v>7.7086534699123396E-2</v>
      </c>
      <c r="I195" s="6">
        <v>7.28439735993794E-2</v>
      </c>
      <c r="J195" s="6">
        <v>6.9642040693912194E-2</v>
      </c>
      <c r="K195" s="6">
        <v>6.6440107788444905E-2</v>
      </c>
      <c r="L195" s="6">
        <v>6.3238174882977699E-2</v>
      </c>
      <c r="M195" s="6">
        <v>6.0036241977510403E-2</v>
      </c>
      <c r="N195" s="6">
        <v>5.6834309072043197E-2</v>
      </c>
      <c r="O195" s="6">
        <v>6.4749844781502299E-3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4"/>
      <c r="AO195" s="4"/>
    </row>
    <row r="196" spans="1:41" ht="18.75" customHeight="1" x14ac:dyDescent="0.25">
      <c r="A196" s="13" t="s">
        <v>347</v>
      </c>
      <c r="B196" s="2" t="s">
        <v>4</v>
      </c>
      <c r="C196" s="2" t="s">
        <v>2</v>
      </c>
      <c r="D196" s="2" t="s">
        <v>23</v>
      </c>
      <c r="E196" s="2" t="s">
        <v>2</v>
      </c>
      <c r="F196" s="2" t="s">
        <v>217</v>
      </c>
      <c r="G196" s="4"/>
      <c r="H196" s="6">
        <v>1.14568083232374</v>
      </c>
      <c r="I196" s="6">
        <v>1.0228477965262399</v>
      </c>
      <c r="J196" s="6">
        <v>0.893335490801207</v>
      </c>
      <c r="K196" s="6">
        <v>0.76382318507617697</v>
      </c>
      <c r="L196" s="6">
        <v>0.63431087935114605</v>
      </c>
      <c r="M196" s="6">
        <v>0.49549319560893801</v>
      </c>
      <c r="N196" s="6">
        <v>0.35667551186673002</v>
      </c>
      <c r="O196" s="6">
        <v>0.26079491042955399</v>
      </c>
      <c r="P196" s="6">
        <v>0.14081998340742999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4"/>
      <c r="AO196" s="4"/>
    </row>
    <row r="197" spans="1:41" ht="18.75" customHeight="1" x14ac:dyDescent="0.25">
      <c r="A197" s="13" t="s">
        <v>347</v>
      </c>
      <c r="B197" s="2" t="s">
        <v>4</v>
      </c>
      <c r="C197" s="2" t="s">
        <v>2</v>
      </c>
      <c r="D197" s="2" t="s">
        <v>23</v>
      </c>
      <c r="E197" s="2" t="s">
        <v>2</v>
      </c>
      <c r="F197" s="2" t="s">
        <v>218</v>
      </c>
      <c r="G197" s="4"/>
      <c r="H197" s="6">
        <v>0.24657422114451399</v>
      </c>
      <c r="I197" s="6">
        <v>0.224938143534058</v>
      </c>
      <c r="J197" s="6">
        <v>0.21127755910745499</v>
      </c>
      <c r="K197" s="6">
        <v>0.19761697468085099</v>
      </c>
      <c r="L197" s="6">
        <v>0.18395639025424801</v>
      </c>
      <c r="M197" s="6">
        <v>0.16411896669036199</v>
      </c>
      <c r="N197" s="6">
        <v>0.14428154312647501</v>
      </c>
      <c r="O197" s="6">
        <v>0.127761905981358</v>
      </c>
      <c r="P197" s="6">
        <v>0.11124226883624</v>
      </c>
      <c r="Q197" s="6">
        <v>9.5488168163755799E-2</v>
      </c>
      <c r="R197" s="6">
        <v>7.9734067491271404E-2</v>
      </c>
      <c r="S197" s="6">
        <v>6.3979966818787107E-2</v>
      </c>
      <c r="T197" s="6">
        <v>5.5826726017149199E-2</v>
      </c>
      <c r="U197" s="6">
        <v>4.7673485215511402E-2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4"/>
      <c r="AO197" s="4"/>
    </row>
    <row r="198" spans="1:41" ht="18.75" customHeight="1" x14ac:dyDescent="0.25">
      <c r="A198" s="13" t="s">
        <v>347</v>
      </c>
      <c r="B198" s="2" t="s">
        <v>4</v>
      </c>
      <c r="C198" s="2" t="s">
        <v>2</v>
      </c>
      <c r="D198" s="2" t="s">
        <v>23</v>
      </c>
      <c r="E198" s="2" t="s">
        <v>2</v>
      </c>
      <c r="F198" s="2" t="s">
        <v>219</v>
      </c>
      <c r="G198" s="4"/>
      <c r="H198" s="6">
        <v>5.0386982400000004</v>
      </c>
      <c r="I198" s="6">
        <v>5.3637755458064502</v>
      </c>
      <c r="J198" s="6">
        <v>5.3637755458064502</v>
      </c>
      <c r="K198" s="6">
        <v>5.3637755458064502</v>
      </c>
      <c r="L198" s="6">
        <v>5.3637755458064502</v>
      </c>
      <c r="M198" s="6">
        <v>5.3637755458064502</v>
      </c>
      <c r="N198" s="6">
        <v>5.3637755458064502</v>
      </c>
      <c r="O198" s="6">
        <v>5.3637755458064502</v>
      </c>
      <c r="P198" s="6">
        <v>5.3637755458064502</v>
      </c>
      <c r="Q198" s="6">
        <v>5.3637755458064502</v>
      </c>
      <c r="R198" s="6">
        <v>5.3637755458064502</v>
      </c>
      <c r="S198" s="6">
        <v>5.3637755458064502</v>
      </c>
      <c r="T198" s="6">
        <v>5.3637755458064502</v>
      </c>
      <c r="U198" s="6">
        <v>5.3637755458064502</v>
      </c>
      <c r="V198" s="6">
        <v>5.3637755458064502</v>
      </c>
      <c r="W198" s="6">
        <v>5.3637755458064502</v>
      </c>
      <c r="X198" s="6">
        <v>5.3637755458064502</v>
      </c>
      <c r="Y198" s="6">
        <v>5.3637755458064502</v>
      </c>
      <c r="Z198" s="6">
        <v>5.3637755458064502</v>
      </c>
      <c r="AA198" s="6">
        <v>5.3637755458064502</v>
      </c>
      <c r="AB198" s="6">
        <v>5.3637755458064502</v>
      </c>
      <c r="AC198" s="6">
        <v>5.3637755458064502</v>
      </c>
      <c r="AD198" s="6">
        <v>5.3637755458064502</v>
      </c>
      <c r="AE198" s="6">
        <v>5.3637755458064502</v>
      </c>
      <c r="AF198" s="6">
        <v>5.3637755458064502</v>
      </c>
      <c r="AG198" s="6">
        <v>5.3637755458064502</v>
      </c>
      <c r="AH198" s="6">
        <v>5.3637755458064502</v>
      </c>
      <c r="AI198" s="6">
        <v>5.3637755458064502</v>
      </c>
      <c r="AJ198" s="6">
        <v>5.3637755458064502</v>
      </c>
      <c r="AK198" s="6">
        <v>5.3637755458064502</v>
      </c>
      <c r="AL198" s="6">
        <v>5.3637755458064502</v>
      </c>
      <c r="AM198" s="6">
        <v>5.3637755458064502</v>
      </c>
      <c r="AN198" s="4"/>
      <c r="AO198" s="4"/>
    </row>
    <row r="199" spans="1:41" ht="18.75" customHeight="1" x14ac:dyDescent="0.25">
      <c r="A199" s="13" t="s">
        <v>347</v>
      </c>
      <c r="B199" s="2" t="s">
        <v>4</v>
      </c>
      <c r="C199" s="2" t="s">
        <v>2</v>
      </c>
      <c r="D199" s="2" t="s">
        <v>23</v>
      </c>
      <c r="E199" s="2" t="s">
        <v>2</v>
      </c>
      <c r="F199" s="2" t="s">
        <v>220</v>
      </c>
      <c r="G199" s="4"/>
      <c r="H199" s="6">
        <v>3.4419824262295</v>
      </c>
      <c r="I199" s="6">
        <v>3.9363934426229501</v>
      </c>
      <c r="J199" s="6">
        <v>3.9363934426229501</v>
      </c>
      <c r="K199" s="6">
        <v>3.9363934426229501</v>
      </c>
      <c r="L199" s="6">
        <v>3.9363934426229501</v>
      </c>
      <c r="M199" s="6">
        <v>3.9363934426229501</v>
      </c>
      <c r="N199" s="6">
        <v>3.9363934426229501</v>
      </c>
      <c r="O199" s="6">
        <v>3.9363934426229501</v>
      </c>
      <c r="P199" s="6">
        <v>3.9363934426229501</v>
      </c>
      <c r="Q199" s="6">
        <v>3.9363934426229501</v>
      </c>
      <c r="R199" s="6">
        <v>3.9363934426229501</v>
      </c>
      <c r="S199" s="6">
        <v>3.9363934426229501</v>
      </c>
      <c r="T199" s="6">
        <v>3.9363934426229501</v>
      </c>
      <c r="U199" s="6">
        <v>3.9363934426229501</v>
      </c>
      <c r="V199" s="6">
        <v>3.9363934426229501</v>
      </c>
      <c r="W199" s="6">
        <v>3.9363934426229501</v>
      </c>
      <c r="X199" s="6">
        <v>3.9363934426229501</v>
      </c>
      <c r="Y199" s="6">
        <v>3.9363934426229501</v>
      </c>
      <c r="Z199" s="6">
        <v>3.9363934426229501</v>
      </c>
      <c r="AA199" s="6">
        <v>3.9363934426229501</v>
      </c>
      <c r="AB199" s="6">
        <v>3.9363934426229501</v>
      </c>
      <c r="AC199" s="6">
        <v>3.9363934426229501</v>
      </c>
      <c r="AD199" s="6">
        <v>3.9363934426229501</v>
      </c>
      <c r="AE199" s="6">
        <v>3.9363934426229501</v>
      </c>
      <c r="AF199" s="6">
        <v>3.9363934426229501</v>
      </c>
      <c r="AG199" s="6">
        <v>3.9363934426229501</v>
      </c>
      <c r="AH199" s="6">
        <v>3.9363934426229501</v>
      </c>
      <c r="AI199" s="6">
        <v>3.9363934426229501</v>
      </c>
      <c r="AJ199" s="6">
        <v>3.9363934426229501</v>
      </c>
      <c r="AK199" s="6">
        <v>3.9363934426229501</v>
      </c>
      <c r="AL199" s="6">
        <v>3.9363934426229501</v>
      </c>
      <c r="AM199" s="6">
        <v>3.9363934426229501</v>
      </c>
      <c r="AN199" s="4"/>
      <c r="AO199" s="4"/>
    </row>
    <row r="200" spans="1:41" ht="18.75" customHeight="1" x14ac:dyDescent="0.25">
      <c r="A200" s="13" t="s">
        <v>347</v>
      </c>
      <c r="B200" s="2" t="s">
        <v>4</v>
      </c>
      <c r="C200" s="2" t="s">
        <v>2</v>
      </c>
      <c r="D200" s="2" t="s">
        <v>23</v>
      </c>
      <c r="E200" s="2" t="s">
        <v>2</v>
      </c>
      <c r="F200" s="2" t="s">
        <v>221</v>
      </c>
      <c r="G200" s="4"/>
      <c r="H200" s="6">
        <v>181.87272974234099</v>
      </c>
      <c r="I200" s="6">
        <v>173.381123542409</v>
      </c>
      <c r="J200" s="6">
        <v>148.54526053865999</v>
      </c>
      <c r="K200" s="6">
        <v>146.66282717691001</v>
      </c>
      <c r="L200" s="6">
        <v>47.7727245615893</v>
      </c>
      <c r="M200" s="6">
        <v>47.7727245615893</v>
      </c>
      <c r="N200" s="6">
        <v>47.7727245615893</v>
      </c>
      <c r="O200" s="6">
        <v>47.7727245615893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4"/>
      <c r="AO200" s="4"/>
    </row>
    <row r="201" spans="1:41" ht="18.75" customHeight="1" x14ac:dyDescent="0.25">
      <c r="A201" s="13" t="s">
        <v>347</v>
      </c>
      <c r="B201" s="2" t="s">
        <v>4</v>
      </c>
      <c r="C201" s="2" t="s">
        <v>2</v>
      </c>
      <c r="D201" s="2" t="s">
        <v>23</v>
      </c>
      <c r="E201" s="2" t="s">
        <v>2</v>
      </c>
      <c r="F201" s="2" t="s">
        <v>222</v>
      </c>
      <c r="G201" s="4"/>
      <c r="H201" s="6">
        <v>0.41812268961593002</v>
      </c>
      <c r="I201" s="6">
        <v>0.395774087258491</v>
      </c>
      <c r="J201" s="6">
        <v>0.37653669975188098</v>
      </c>
      <c r="K201" s="6">
        <v>0.35729931224527001</v>
      </c>
      <c r="L201" s="6">
        <v>0.33806192473865998</v>
      </c>
      <c r="M201" s="6">
        <v>0.31126909896805099</v>
      </c>
      <c r="N201" s="6">
        <v>0.28447627319744201</v>
      </c>
      <c r="O201" s="6">
        <v>0.26322980632373499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4"/>
      <c r="AO201" s="4"/>
    </row>
    <row r="202" spans="1:41" ht="18.75" customHeight="1" x14ac:dyDescent="0.25">
      <c r="A202" s="13" t="s">
        <v>347</v>
      </c>
      <c r="B202" s="2" t="s">
        <v>4</v>
      </c>
      <c r="C202" s="2" t="s">
        <v>2</v>
      </c>
      <c r="D202" s="2" t="s">
        <v>23</v>
      </c>
      <c r="E202" s="2" t="s">
        <v>2</v>
      </c>
      <c r="F202" s="2" t="s">
        <v>223</v>
      </c>
      <c r="G202" s="4"/>
      <c r="H202" s="6">
        <v>12.3068669718732</v>
      </c>
      <c r="I202" s="6">
        <v>12.057408453843101</v>
      </c>
      <c r="J202" s="6">
        <v>12.0658117975371</v>
      </c>
      <c r="K202" s="6">
        <v>12.0742151412311</v>
      </c>
      <c r="L202" s="6">
        <v>12.082618484925201</v>
      </c>
      <c r="M202" s="6">
        <v>11.0547974913822</v>
      </c>
      <c r="N202" s="6">
        <v>10.0269764978392</v>
      </c>
      <c r="O202" s="6">
        <v>9.1812013139974393</v>
      </c>
      <c r="P202" s="6">
        <v>8.3354261301556498</v>
      </c>
      <c r="Q202" s="6">
        <v>7.6343695146278598</v>
      </c>
      <c r="R202" s="6">
        <v>6.9333128991000796</v>
      </c>
      <c r="S202" s="6">
        <v>6.2322562835722897</v>
      </c>
      <c r="T202" s="6">
        <v>5.7404481655716202</v>
      </c>
      <c r="U202" s="6">
        <v>5.2486400475709498</v>
      </c>
      <c r="V202" s="6">
        <v>2.37247719551827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4"/>
      <c r="AO202" s="4"/>
    </row>
    <row r="203" spans="1:41" ht="18.75" customHeight="1" x14ac:dyDescent="0.25">
      <c r="A203" s="13" t="s">
        <v>347</v>
      </c>
      <c r="B203" s="2" t="s">
        <v>4</v>
      </c>
      <c r="C203" s="2" t="s">
        <v>2</v>
      </c>
      <c r="D203" s="2" t="s">
        <v>23</v>
      </c>
      <c r="E203" s="2" t="s">
        <v>2</v>
      </c>
      <c r="F203" s="2" t="s">
        <v>162</v>
      </c>
      <c r="G203" s="4"/>
      <c r="H203" s="6">
        <v>720.61637872821598</v>
      </c>
      <c r="I203" s="6">
        <v>681.81480473396005</v>
      </c>
      <c r="J203" s="6">
        <v>648.41491229972496</v>
      </c>
      <c r="K203" s="6">
        <v>615.01501986549101</v>
      </c>
      <c r="L203" s="6">
        <v>581.61512743125604</v>
      </c>
      <c r="M203" s="6">
        <v>535.09750655160099</v>
      </c>
      <c r="N203" s="6">
        <v>488.57988567194599</v>
      </c>
      <c r="O203" s="6">
        <v>451.69183588111702</v>
      </c>
      <c r="P203" s="6">
        <v>336.48190073937599</v>
      </c>
      <c r="Q203" s="6">
        <v>216.763858972425</v>
      </c>
      <c r="R203" s="6">
        <v>110.882989790121</v>
      </c>
      <c r="S203" s="6">
        <v>110.882989790121</v>
      </c>
      <c r="T203" s="6">
        <v>110.882989790121</v>
      </c>
      <c r="U203" s="6">
        <v>39.110409841057901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4"/>
      <c r="AO203" s="4"/>
    </row>
    <row r="204" spans="1:41" ht="18.75" customHeight="1" x14ac:dyDescent="0.25">
      <c r="A204" s="13" t="s">
        <v>347</v>
      </c>
      <c r="B204" s="2" t="s">
        <v>4</v>
      </c>
      <c r="C204" s="2" t="s">
        <v>2</v>
      </c>
      <c r="D204" s="2" t="s">
        <v>23</v>
      </c>
      <c r="E204" s="2" t="s">
        <v>2</v>
      </c>
      <c r="F204" s="2" t="s">
        <v>163</v>
      </c>
      <c r="G204" s="4"/>
      <c r="H204" s="6">
        <v>108.583327726555</v>
      </c>
      <c r="I204" s="6">
        <v>104.968907819992</v>
      </c>
      <c r="J204" s="6">
        <v>94.397617121401794</v>
      </c>
      <c r="K204" s="6">
        <v>93.596366515180407</v>
      </c>
      <c r="L204" s="6">
        <v>51.504170169832697</v>
      </c>
      <c r="M204" s="6">
        <v>51.504170169832697</v>
      </c>
      <c r="N204" s="6">
        <v>51.504170169832697</v>
      </c>
      <c r="O204" s="6">
        <v>51.504170169832697</v>
      </c>
      <c r="P204" s="6">
        <v>16.1127408665395</v>
      </c>
      <c r="Q204" s="6">
        <v>5.5023366949619597</v>
      </c>
      <c r="R204" s="6">
        <v>2.7553410897176001</v>
      </c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4"/>
      <c r="AO204" s="4"/>
    </row>
    <row r="205" spans="1:41" ht="18.75" customHeight="1" x14ac:dyDescent="0.25">
      <c r="A205" s="13" t="s">
        <v>347</v>
      </c>
      <c r="B205" s="2" t="s">
        <v>4</v>
      </c>
      <c r="C205" s="2" t="s">
        <v>2</v>
      </c>
      <c r="D205" s="2" t="s">
        <v>23</v>
      </c>
      <c r="E205" s="2" t="s">
        <v>2</v>
      </c>
      <c r="F205" s="2" t="s">
        <v>164</v>
      </c>
      <c r="G205" s="4"/>
      <c r="H205" s="6"/>
      <c r="I205" s="6"/>
      <c r="J205" s="6"/>
      <c r="K205" s="6"/>
      <c r="L205" s="6"/>
      <c r="M205" s="6">
        <v>4.2173237210894001</v>
      </c>
      <c r="N205" s="6">
        <v>3.9923997892979699</v>
      </c>
      <c r="O205" s="6">
        <v>0.454843686645441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4"/>
      <c r="AO205" s="4"/>
    </row>
    <row r="206" spans="1:41" ht="18.75" customHeight="1" x14ac:dyDescent="0.25">
      <c r="A206" s="13" t="s">
        <v>347</v>
      </c>
      <c r="B206" s="2" t="s">
        <v>4</v>
      </c>
      <c r="C206" s="2" t="s">
        <v>2</v>
      </c>
      <c r="D206" s="2" t="s">
        <v>23</v>
      </c>
      <c r="E206" s="2" t="s">
        <v>2</v>
      </c>
      <c r="F206" s="2" t="s">
        <v>165</v>
      </c>
      <c r="G206" s="4"/>
      <c r="H206" s="6">
        <v>113.321168509804</v>
      </c>
      <c r="I206" s="6">
        <v>101.180776321772</v>
      </c>
      <c r="J206" s="6">
        <v>88.380228208068502</v>
      </c>
      <c r="K206" s="6">
        <v>75.579680094364804</v>
      </c>
      <c r="L206" s="6">
        <v>62.779131980661198</v>
      </c>
      <c r="M206" s="6">
        <v>49.058872505490697</v>
      </c>
      <c r="N206" s="6">
        <v>35.338613030320197</v>
      </c>
      <c r="O206" s="6">
        <v>69.416111716177397</v>
      </c>
      <c r="P206" s="6">
        <v>66.018227534463705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4"/>
      <c r="AO206" s="4"/>
    </row>
    <row r="207" spans="1:41" ht="18.75" customHeight="1" x14ac:dyDescent="0.25">
      <c r="A207" s="13" t="s">
        <v>347</v>
      </c>
      <c r="B207" s="2" t="s">
        <v>4</v>
      </c>
      <c r="C207" s="2" t="s">
        <v>2</v>
      </c>
      <c r="D207" s="2" t="s">
        <v>23</v>
      </c>
      <c r="E207" s="2" t="s">
        <v>2</v>
      </c>
      <c r="F207" s="2" t="s">
        <v>224</v>
      </c>
      <c r="G207" s="4"/>
      <c r="H207" s="6">
        <v>64.4118914908222</v>
      </c>
      <c r="I207" s="6">
        <v>52.050088586040197</v>
      </c>
      <c r="J207" s="6">
        <v>40.752372129320399</v>
      </c>
      <c r="K207" s="6">
        <v>47.591131694723003</v>
      </c>
      <c r="L207" s="6">
        <v>45.361653249064403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4"/>
      <c r="AO207" s="4"/>
    </row>
    <row r="208" spans="1:41" ht="18.75" customHeight="1" x14ac:dyDescent="0.25">
      <c r="A208" s="13" t="s">
        <v>347</v>
      </c>
      <c r="B208" s="2" t="s">
        <v>4</v>
      </c>
      <c r="C208" s="2" t="s">
        <v>2</v>
      </c>
      <c r="D208" s="2" t="s">
        <v>23</v>
      </c>
      <c r="E208" s="2" t="s">
        <v>2</v>
      </c>
      <c r="F208" s="2" t="s">
        <v>225</v>
      </c>
      <c r="G208" s="4"/>
      <c r="H208" s="6">
        <v>37.550763101088499</v>
      </c>
      <c r="I208" s="6">
        <v>37.550763101088499</v>
      </c>
      <c r="J208" s="6">
        <v>37.550763101088499</v>
      </c>
      <c r="K208" s="6">
        <v>37.550763101088499</v>
      </c>
      <c r="L208" s="6">
        <v>37.550763101088499</v>
      </c>
      <c r="M208" s="6">
        <v>37.550763101088499</v>
      </c>
      <c r="N208" s="6">
        <v>37.550763101088499</v>
      </c>
      <c r="O208" s="6">
        <v>37.550763101088499</v>
      </c>
      <c r="P208" s="6">
        <v>19.165906821457199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4"/>
      <c r="AO208" s="4"/>
    </row>
    <row r="209" spans="1:41" ht="18.75" customHeight="1" x14ac:dyDescent="0.25">
      <c r="A209" s="13" t="s">
        <v>347</v>
      </c>
      <c r="B209" s="2" t="s">
        <v>4</v>
      </c>
      <c r="C209" s="2" t="s">
        <v>2</v>
      </c>
      <c r="D209" s="2" t="s">
        <v>23</v>
      </c>
      <c r="E209" s="2" t="s">
        <v>2</v>
      </c>
      <c r="F209" s="2" t="s">
        <v>226</v>
      </c>
      <c r="G209" s="4"/>
      <c r="H209" s="6"/>
      <c r="I209" s="6"/>
      <c r="J209" s="6"/>
      <c r="K209" s="6"/>
      <c r="L209" s="6"/>
      <c r="M209" s="6"/>
      <c r="N209" s="6"/>
      <c r="O209" s="6"/>
      <c r="P209" s="6">
        <v>0.24198333945002901</v>
      </c>
      <c r="Q209" s="6">
        <v>0.22073687257632199</v>
      </c>
      <c r="R209" s="6">
        <v>0.14127652980024299</v>
      </c>
      <c r="S209" s="6">
        <v>0.14127652980024499</v>
      </c>
      <c r="T209" s="6">
        <v>0.14127652980024499</v>
      </c>
      <c r="U209" s="6">
        <v>0.10004009828259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4"/>
      <c r="AO209" s="4"/>
    </row>
    <row r="210" spans="1:41" ht="18.75" customHeight="1" x14ac:dyDescent="0.25">
      <c r="A210" s="13" t="s">
        <v>347</v>
      </c>
      <c r="B210" s="2" t="s">
        <v>4</v>
      </c>
      <c r="C210" s="2" t="s">
        <v>2</v>
      </c>
      <c r="D210" s="2" t="s">
        <v>23</v>
      </c>
      <c r="E210" s="2" t="s">
        <v>2</v>
      </c>
      <c r="F210" s="2" t="s">
        <v>227</v>
      </c>
      <c r="G210" s="4"/>
      <c r="H210" s="6">
        <v>2.2141956705433099</v>
      </c>
      <c r="I210" s="6">
        <v>1.93151850142564</v>
      </c>
      <c r="J210" s="6">
        <v>1.6334702466498701</v>
      </c>
      <c r="K210" s="6">
        <v>1.3354219918740999</v>
      </c>
      <c r="L210" s="6">
        <v>1.03737373709833</v>
      </c>
      <c r="M210" s="6">
        <v>0.71791090196648499</v>
      </c>
      <c r="N210" s="6">
        <v>0.39844806683464501</v>
      </c>
      <c r="O210" s="6">
        <v>0.17779686488728899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4"/>
      <c r="AO210" s="4"/>
    </row>
    <row r="211" spans="1:41" ht="18.75" customHeight="1" x14ac:dyDescent="0.25">
      <c r="A211" s="13" t="s">
        <v>347</v>
      </c>
      <c r="B211" s="2" t="s">
        <v>4</v>
      </c>
      <c r="C211" s="2" t="s">
        <v>2</v>
      </c>
      <c r="D211" s="2" t="s">
        <v>23</v>
      </c>
      <c r="E211" s="2" t="s">
        <v>2</v>
      </c>
      <c r="F211" s="2" t="s">
        <v>228</v>
      </c>
      <c r="G211" s="4"/>
      <c r="H211" s="6">
        <v>0.35459765554912998</v>
      </c>
      <c r="I211" s="6">
        <v>0.27324542566978399</v>
      </c>
      <c r="J211" s="6">
        <v>0.22188126324774801</v>
      </c>
      <c r="K211" s="6">
        <v>0.170517100825712</v>
      </c>
      <c r="L211" s="6">
        <v>0.119152938403675</v>
      </c>
      <c r="M211" s="6">
        <v>4.4563695795148801E-2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4"/>
      <c r="AO211" s="4"/>
    </row>
    <row r="212" spans="1:41" ht="18.75" customHeight="1" x14ac:dyDescent="0.25">
      <c r="A212" s="13" t="s">
        <v>347</v>
      </c>
      <c r="B212" s="2" t="s">
        <v>4</v>
      </c>
      <c r="C212" s="2" t="s">
        <v>2</v>
      </c>
      <c r="D212" s="2" t="s">
        <v>23</v>
      </c>
      <c r="E212" s="2" t="s">
        <v>2</v>
      </c>
      <c r="F212" s="2" t="s">
        <v>229</v>
      </c>
      <c r="G212" s="4"/>
      <c r="H212" s="6">
        <v>1.3907690037440299</v>
      </c>
      <c r="I212" s="6">
        <v>1.3907690037440299</v>
      </c>
      <c r="J212" s="6">
        <v>1.3907690037440299</v>
      </c>
      <c r="K212" s="6">
        <v>1.3907690037440299</v>
      </c>
      <c r="L212" s="6">
        <v>1.3907690037440299</v>
      </c>
      <c r="M212" s="6">
        <v>1.3907690037440299</v>
      </c>
      <c r="N212" s="6">
        <v>1.3907690037440299</v>
      </c>
      <c r="O212" s="6">
        <v>1.3907690037440299</v>
      </c>
      <c r="P212" s="6">
        <v>1.3907690037440299</v>
      </c>
      <c r="Q212" s="6">
        <v>1.3907690037440299</v>
      </c>
      <c r="R212" s="6">
        <v>1.3907690037440299</v>
      </c>
      <c r="S212" s="6">
        <v>1.3907690037440299</v>
      </c>
      <c r="T212" s="6">
        <v>1.3907690037440299</v>
      </c>
      <c r="U212" s="6">
        <v>1.3907690037440299</v>
      </c>
      <c r="V212" s="6">
        <v>0.82987346050420596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4"/>
      <c r="AO212" s="4"/>
    </row>
    <row r="213" spans="1:41" ht="18.75" customHeight="1" x14ac:dyDescent="0.25">
      <c r="A213" s="13" t="s">
        <v>347</v>
      </c>
      <c r="B213" s="2" t="s">
        <v>4</v>
      </c>
      <c r="C213" s="2" t="s">
        <v>2</v>
      </c>
      <c r="D213" s="2" t="s">
        <v>23</v>
      </c>
      <c r="E213" s="2" t="s">
        <v>2</v>
      </c>
      <c r="F213" s="2" t="s">
        <v>166</v>
      </c>
      <c r="G213" s="4"/>
      <c r="H213" s="6"/>
      <c r="I213" s="6"/>
      <c r="J213" s="6"/>
      <c r="K213" s="6"/>
      <c r="L213" s="6"/>
      <c r="M213" s="6"/>
      <c r="N213" s="6"/>
      <c r="O213" s="6"/>
      <c r="P213" s="6">
        <v>78.321885350911302</v>
      </c>
      <c r="Q213" s="6">
        <v>161.15187732703299</v>
      </c>
      <c r="R213" s="6">
        <v>129.07394619944699</v>
      </c>
      <c r="S213" s="6">
        <v>129.07394619944699</v>
      </c>
      <c r="T213" s="6">
        <v>129.07394619944699</v>
      </c>
      <c r="U213" s="6">
        <v>129.25196183524201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4"/>
      <c r="AO213" s="4"/>
    </row>
    <row r="214" spans="1:41" ht="18.75" customHeight="1" x14ac:dyDescent="0.25">
      <c r="A214" s="13" t="s">
        <v>347</v>
      </c>
      <c r="B214" s="2" t="s">
        <v>4</v>
      </c>
      <c r="C214" s="2" t="s">
        <v>2</v>
      </c>
      <c r="D214" s="2" t="s">
        <v>23</v>
      </c>
      <c r="E214" s="2" t="s">
        <v>2</v>
      </c>
      <c r="F214" s="2" t="s">
        <v>167</v>
      </c>
      <c r="G214" s="4"/>
      <c r="H214" s="6">
        <v>5.3745045379355103</v>
      </c>
      <c r="I214" s="6">
        <v>5.0787114532931703</v>
      </c>
      <c r="J214" s="6">
        <v>4.8554713894121404</v>
      </c>
      <c r="K214" s="6">
        <v>4.63223132553113</v>
      </c>
      <c r="L214" s="6">
        <v>4.4089912616501099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4"/>
      <c r="AO214" s="4"/>
    </row>
    <row r="215" spans="1:41" ht="18.75" customHeight="1" x14ac:dyDescent="0.25">
      <c r="A215" s="13" t="s">
        <v>347</v>
      </c>
      <c r="B215" s="2" t="s">
        <v>4</v>
      </c>
      <c r="C215" s="2" t="s">
        <v>2</v>
      </c>
      <c r="D215" s="2" t="s">
        <v>23</v>
      </c>
      <c r="E215" s="2" t="s">
        <v>2</v>
      </c>
      <c r="F215" s="2" t="s">
        <v>168</v>
      </c>
      <c r="G215" s="4"/>
      <c r="H215" s="6">
        <v>44.476355941823698</v>
      </c>
      <c r="I215" s="6">
        <v>45.696659303036199</v>
      </c>
      <c r="J215" s="6">
        <v>46.983318880962599</v>
      </c>
      <c r="K215" s="6">
        <v>48.269978458889099</v>
      </c>
      <c r="L215" s="6">
        <v>49.556638036815599</v>
      </c>
      <c r="M215" s="6">
        <v>50.935743299227397</v>
      </c>
      <c r="N215" s="6">
        <v>52.314848561639202</v>
      </c>
      <c r="O215" s="6">
        <v>10.0394455587384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4"/>
      <c r="AO215" s="4"/>
    </row>
    <row r="216" spans="1:41" ht="18.75" customHeight="1" x14ac:dyDescent="0.25">
      <c r="A216" s="13" t="s">
        <v>347</v>
      </c>
      <c r="B216" s="2" t="s">
        <v>4</v>
      </c>
      <c r="C216" s="2" t="s">
        <v>2</v>
      </c>
      <c r="D216" s="2" t="s">
        <v>23</v>
      </c>
      <c r="E216" s="2" t="s">
        <v>2</v>
      </c>
      <c r="F216" s="2" t="s">
        <v>169</v>
      </c>
      <c r="G216" s="4"/>
      <c r="H216" s="6">
        <v>27.8482500981039</v>
      </c>
      <c r="I216" s="6">
        <v>25.970953871006898</v>
      </c>
      <c r="J216" s="6">
        <v>24.7856667748094</v>
      </c>
      <c r="K216" s="6">
        <v>23.600379678611802</v>
      </c>
      <c r="L216" s="6">
        <v>22.415092582414299</v>
      </c>
      <c r="M216" s="6">
        <v>20.693860061330501</v>
      </c>
      <c r="N216" s="6">
        <v>18.972627540246801</v>
      </c>
      <c r="O216" s="6">
        <v>17.539269191109</v>
      </c>
      <c r="P216" s="6">
        <v>16.105910841971198</v>
      </c>
      <c r="Q216" s="6">
        <v>14.7389757492875</v>
      </c>
      <c r="R216" s="6">
        <v>13.372040656603801</v>
      </c>
      <c r="S216" s="6">
        <v>12.0051055639201</v>
      </c>
      <c r="T216" s="6">
        <v>11.2976738163037</v>
      </c>
      <c r="U216" s="6">
        <v>10.590242068687401</v>
      </c>
      <c r="V216" s="6">
        <v>3.1848812553221602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4"/>
      <c r="AO216" s="4"/>
    </row>
    <row r="217" spans="1:41" ht="18.75" customHeight="1" x14ac:dyDescent="0.25">
      <c r="A217" s="13" t="s">
        <v>347</v>
      </c>
      <c r="B217" s="2" t="s">
        <v>4</v>
      </c>
      <c r="C217" s="2" t="s">
        <v>2</v>
      </c>
      <c r="D217" s="2" t="s">
        <v>23</v>
      </c>
      <c r="E217" s="2" t="s">
        <v>2</v>
      </c>
      <c r="F217" s="2" t="s">
        <v>230</v>
      </c>
      <c r="G217" s="4"/>
      <c r="H217" s="6">
        <v>8.5470039956174801</v>
      </c>
      <c r="I217" s="6">
        <v>7.83414506750524</v>
      </c>
      <c r="J217" s="6">
        <v>6.9537250722659003</v>
      </c>
      <c r="K217" s="6">
        <v>6.4227197656057102</v>
      </c>
      <c r="L217" s="6">
        <v>4.4149894086722901</v>
      </c>
      <c r="M217" s="6">
        <v>3.7153433854273499</v>
      </c>
      <c r="N217" s="6">
        <v>3.0156973621824101</v>
      </c>
      <c r="O217" s="6">
        <v>2.46088443638416</v>
      </c>
      <c r="P217" s="6">
        <v>0.64033614701869501</v>
      </c>
      <c r="Q217" s="6"/>
      <c r="R217" s="6"/>
      <c r="S217" s="6">
        <v>2.1671178312394401</v>
      </c>
      <c r="T217" s="6">
        <v>2.1671178312394401</v>
      </c>
      <c r="U217" s="6">
        <v>1.09030325516039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4"/>
      <c r="AO217" s="4"/>
    </row>
    <row r="218" spans="1:41" ht="18.75" customHeight="1" x14ac:dyDescent="0.25">
      <c r="A218" s="13" t="s">
        <v>347</v>
      </c>
      <c r="B218" s="2" t="s">
        <v>4</v>
      </c>
      <c r="C218" s="2" t="s">
        <v>2</v>
      </c>
      <c r="D218" s="2" t="s">
        <v>23</v>
      </c>
      <c r="E218" s="2" t="s">
        <v>2</v>
      </c>
      <c r="F218" s="2" t="s">
        <v>231</v>
      </c>
      <c r="G218" s="4"/>
      <c r="H218" s="6">
        <v>0.140686870480908</v>
      </c>
      <c r="I218" s="6">
        <v>0.137985003963288</v>
      </c>
      <c r="J218" s="6">
        <v>0.13807601994920199</v>
      </c>
      <c r="K218" s="6">
        <v>0.13816703593511501</v>
      </c>
      <c r="L218" s="6">
        <v>0.138258051921028</v>
      </c>
      <c r="M218" s="6">
        <v>0.127125799751451</v>
      </c>
      <c r="N218" s="6">
        <v>0.115993547581874</v>
      </c>
      <c r="O218" s="6">
        <v>0.10683301993703399</v>
      </c>
      <c r="P218" s="6">
        <v>9.7672492292193894E-2</v>
      </c>
      <c r="Q218" s="6">
        <v>9.0079400617442795E-2</v>
      </c>
      <c r="R218" s="6">
        <v>8.2486308942691794E-2</v>
      </c>
      <c r="S218" s="6">
        <v>7.4893217267940695E-2</v>
      </c>
      <c r="T218" s="6">
        <v>6.9566480391555094E-2</v>
      </c>
      <c r="U218" s="6">
        <v>6.4239743515169603E-2</v>
      </c>
      <c r="V218" s="6">
        <v>2.70132215640412E-2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4"/>
      <c r="AO218" s="4"/>
    </row>
    <row r="219" spans="1:41" ht="18.75" customHeight="1" x14ac:dyDescent="0.25">
      <c r="A219" s="13" t="s">
        <v>347</v>
      </c>
      <c r="B219" s="2" t="s">
        <v>4</v>
      </c>
      <c r="C219" s="2" t="s">
        <v>2</v>
      </c>
      <c r="D219" s="2" t="s">
        <v>23</v>
      </c>
      <c r="E219" s="2" t="s">
        <v>2</v>
      </c>
      <c r="F219" s="2" t="s">
        <v>232</v>
      </c>
      <c r="G219" s="4"/>
      <c r="H219" s="6">
        <v>2.0775231734395598</v>
      </c>
      <c r="I219" s="6">
        <v>1.9804917636710599</v>
      </c>
      <c r="J219" s="6">
        <v>1.69722441178748</v>
      </c>
      <c r="K219" s="6">
        <v>1.67555154670882</v>
      </c>
      <c r="L219" s="6">
        <v>0.54830657975587305</v>
      </c>
      <c r="M219" s="6">
        <v>0.54800122863332501</v>
      </c>
      <c r="N219" s="6">
        <v>0.54769587751077697</v>
      </c>
      <c r="O219" s="6">
        <v>0.54745373685097398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4"/>
      <c r="AO219" s="4"/>
    </row>
    <row r="220" spans="1:41" ht="18.75" customHeight="1" x14ac:dyDescent="0.25">
      <c r="A220" s="13" t="s">
        <v>347</v>
      </c>
      <c r="B220" s="2" t="s">
        <v>4</v>
      </c>
      <c r="C220" s="2" t="s">
        <v>2</v>
      </c>
      <c r="D220" s="2" t="s">
        <v>23</v>
      </c>
      <c r="E220" s="2" t="s">
        <v>2</v>
      </c>
      <c r="F220" s="2" t="s">
        <v>233</v>
      </c>
      <c r="G220" s="4"/>
      <c r="H220" s="6">
        <v>0.140258279477013</v>
      </c>
      <c r="I220" s="6">
        <v>0.13741526324715</v>
      </c>
      <c r="J220" s="6">
        <v>0.137511034049831</v>
      </c>
      <c r="K220" s="6">
        <v>0.13760680485251101</v>
      </c>
      <c r="L220" s="6">
        <v>0.13770257565519201</v>
      </c>
      <c r="M220" s="6">
        <v>0.12598875730530901</v>
      </c>
      <c r="N220" s="6">
        <v>0.11427493895542699</v>
      </c>
      <c r="O220" s="6">
        <v>0.104635851088375</v>
      </c>
      <c r="P220" s="6">
        <v>9.4996763221323194E-2</v>
      </c>
      <c r="Q220" s="6">
        <v>8.7006996619097804E-2</v>
      </c>
      <c r="R220" s="6">
        <v>7.9017230016872303E-2</v>
      </c>
      <c r="S220" s="6">
        <v>7.1027463414646802E-2</v>
      </c>
      <c r="T220" s="6">
        <v>6.5422449512956601E-2</v>
      </c>
      <c r="U220" s="6">
        <v>5.9817435611266297E-2</v>
      </c>
      <c r="V220" s="6">
        <v>2.7038528189371601E-2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4"/>
      <c r="AO220" s="4"/>
    </row>
    <row r="221" spans="1:41" ht="18.75" customHeight="1" x14ac:dyDescent="0.25">
      <c r="A221" s="13" t="s">
        <v>347</v>
      </c>
      <c r="B221" s="2" t="s">
        <v>4</v>
      </c>
      <c r="C221" s="2" t="s">
        <v>2</v>
      </c>
      <c r="D221" s="2" t="s">
        <v>23</v>
      </c>
      <c r="E221" s="2" t="s">
        <v>2</v>
      </c>
      <c r="F221" s="2" t="s">
        <v>234</v>
      </c>
      <c r="G221" s="4"/>
      <c r="H221" s="6">
        <v>1.7496113806196401</v>
      </c>
      <c r="I221" s="6">
        <v>1.6601136334889099</v>
      </c>
      <c r="J221" s="6">
        <v>1.5673344370786499</v>
      </c>
      <c r="K221" s="6">
        <v>1.49517002526328</v>
      </c>
      <c r="L221" s="6">
        <v>1.33588171793835</v>
      </c>
      <c r="M221" s="6">
        <v>1.2377295378822799</v>
      </c>
      <c r="N221" s="6">
        <v>1.1395773578262001</v>
      </c>
      <c r="O221" s="6">
        <v>1.0617435727675499</v>
      </c>
      <c r="P221" s="6">
        <v>0.743974693788513</v>
      </c>
      <c r="Q221" s="6">
        <v>0.46898167285820702</v>
      </c>
      <c r="R221" s="6">
        <v>0.239776878156471</v>
      </c>
      <c r="S221" s="6">
        <v>0.233963108457166</v>
      </c>
      <c r="T221" s="6">
        <v>0.233963108457166</v>
      </c>
      <c r="U221" s="6">
        <v>8.2522964764635706E-2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4"/>
      <c r="AO221" s="4"/>
    </row>
    <row r="222" spans="1:41" ht="18.75" customHeight="1" x14ac:dyDescent="0.25">
      <c r="A222" s="13" t="s">
        <v>347</v>
      </c>
      <c r="B222" s="2" t="s">
        <v>4</v>
      </c>
      <c r="C222" s="2" t="s">
        <v>2</v>
      </c>
      <c r="D222" s="2" t="s">
        <v>23</v>
      </c>
      <c r="E222" s="2" t="s">
        <v>2</v>
      </c>
      <c r="F222" s="2" t="s">
        <v>235</v>
      </c>
      <c r="G222" s="4"/>
      <c r="H222" s="6"/>
      <c r="I222" s="6"/>
      <c r="J222" s="6"/>
      <c r="K222" s="6"/>
      <c r="L222" s="6"/>
      <c r="M222" s="6">
        <v>8.8985530514990308E-3</v>
      </c>
      <c r="N222" s="6">
        <v>8.4239635554190801E-3</v>
      </c>
      <c r="O222" s="6">
        <v>9.5972017882192196E-4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4"/>
      <c r="AO222" s="4"/>
    </row>
    <row r="223" spans="1:41" ht="18.75" customHeight="1" x14ac:dyDescent="0.25">
      <c r="A223" s="13" t="s">
        <v>347</v>
      </c>
      <c r="B223" s="2" t="s">
        <v>4</v>
      </c>
      <c r="C223" s="2" t="s">
        <v>2</v>
      </c>
      <c r="D223" s="2" t="s">
        <v>23</v>
      </c>
      <c r="E223" s="2" t="s">
        <v>2</v>
      </c>
      <c r="F223" s="2" t="s">
        <v>236</v>
      </c>
      <c r="G223" s="4"/>
      <c r="H223" s="6">
        <v>0.23910766555569599</v>
      </c>
      <c r="I223" s="6">
        <v>0.21349143803894799</v>
      </c>
      <c r="J223" s="6">
        <v>0.18648228151903301</v>
      </c>
      <c r="K223" s="6">
        <v>0.15947312499911701</v>
      </c>
      <c r="L223" s="6">
        <v>0.132463968479201</v>
      </c>
      <c r="M223" s="6">
        <v>0.10351422098658999</v>
      </c>
      <c r="N223" s="6">
        <v>7.4564473493978795E-2</v>
      </c>
      <c r="O223" s="6">
        <v>0.146467995721141</v>
      </c>
      <c r="P223" s="6">
        <v>0.13929846009772401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4"/>
      <c r="AO223" s="4"/>
    </row>
    <row r="224" spans="1:41" ht="18.75" customHeight="1" x14ac:dyDescent="0.25">
      <c r="A224" s="13" t="s">
        <v>347</v>
      </c>
      <c r="B224" s="2" t="s">
        <v>4</v>
      </c>
      <c r="C224" s="2" t="s">
        <v>2</v>
      </c>
      <c r="D224" s="2" t="s">
        <v>23</v>
      </c>
      <c r="E224" s="2" t="s">
        <v>2</v>
      </c>
      <c r="F224" s="2" t="s">
        <v>179</v>
      </c>
      <c r="G224" s="4"/>
      <c r="H224" s="6">
        <v>52.695421613946102</v>
      </c>
      <c r="I224" s="6">
        <v>78.897247456557196</v>
      </c>
      <c r="J224" s="6">
        <v>71.153426246553806</v>
      </c>
      <c r="K224" s="6">
        <v>63.400625641551997</v>
      </c>
      <c r="L224" s="6">
        <v>55.638845641552201</v>
      </c>
      <c r="M224" s="6">
        <v>47.868086246553901</v>
      </c>
      <c r="N224" s="6">
        <v>40.0883474565575</v>
      </c>
      <c r="O224" s="6">
        <v>34.7849614250662</v>
      </c>
      <c r="P224" s="6">
        <v>29.4897684093207</v>
      </c>
      <c r="Q224" s="6">
        <v>24.202768409320601</v>
      </c>
      <c r="R224" s="6">
        <v>18.923961425066</v>
      </c>
      <c r="S224" s="6">
        <v>13.6533474565571</v>
      </c>
      <c r="T224" s="6">
        <v>10.913022366362799</v>
      </c>
      <c r="U224" s="6">
        <v>8.2059398212658703</v>
      </c>
      <c r="V224" s="6">
        <v>5.5320998212659402</v>
      </c>
      <c r="W224" s="6">
        <v>2.89150236636317</v>
      </c>
      <c r="X224" s="6">
        <v>0.28414745655754797</v>
      </c>
      <c r="Y224" s="6"/>
      <c r="Z224" s="6"/>
      <c r="AA224" s="6"/>
      <c r="AB224" s="6"/>
      <c r="AC224" s="6"/>
      <c r="AD224" s="6"/>
      <c r="AE224" s="6"/>
      <c r="AF224" s="6">
        <v>0.150039021567693</v>
      </c>
      <c r="AG224" s="6">
        <v>1.5762084998974599</v>
      </c>
      <c r="AH224" s="6">
        <v>3.0961474565574498</v>
      </c>
      <c r="AI224" s="6">
        <v>4.38888182235684</v>
      </c>
      <c r="AJ224" s="6">
        <v>5.7990690052565101</v>
      </c>
      <c r="AK224" s="6">
        <v>7.3267090052565296</v>
      </c>
      <c r="AL224" s="6">
        <v>8.9718018223567793</v>
      </c>
      <c r="AM224" s="6">
        <v>10.7343474565573</v>
      </c>
      <c r="AN224" s="4"/>
      <c r="AO224" s="4"/>
    </row>
    <row r="225" spans="1:41" ht="18.75" customHeight="1" x14ac:dyDescent="0.25">
      <c r="A225" s="13" t="s">
        <v>347</v>
      </c>
      <c r="B225" s="2" t="s">
        <v>4</v>
      </c>
      <c r="C225" s="2" t="s">
        <v>2</v>
      </c>
      <c r="D225" s="2" t="s">
        <v>23</v>
      </c>
      <c r="E225" s="2" t="s">
        <v>2</v>
      </c>
      <c r="F225" s="2" t="s">
        <v>183</v>
      </c>
      <c r="G225" s="4"/>
      <c r="H225" s="6">
        <v>48.588286892560397</v>
      </c>
      <c r="I225" s="6">
        <v>41.859423096574702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4"/>
      <c r="AO225" s="4"/>
    </row>
    <row r="226" spans="1:41" ht="18.75" customHeight="1" x14ac:dyDescent="0.25">
      <c r="A226" s="13" t="s">
        <v>347</v>
      </c>
      <c r="B226" s="2" t="s">
        <v>4</v>
      </c>
      <c r="C226" s="2" t="s">
        <v>2</v>
      </c>
      <c r="D226" s="2" t="s">
        <v>23</v>
      </c>
      <c r="E226" s="2" t="s">
        <v>2</v>
      </c>
      <c r="F226" s="2" t="s">
        <v>186</v>
      </c>
      <c r="G226" s="4"/>
      <c r="H226" s="6">
        <v>72.204542970641796</v>
      </c>
      <c r="I226" s="6">
        <v>82.448756541788299</v>
      </c>
      <c r="J226" s="6">
        <v>82.398851508267597</v>
      </c>
      <c r="K226" s="6">
        <v>82.348048991507198</v>
      </c>
      <c r="L226" s="6">
        <v>82.296348991507202</v>
      </c>
      <c r="M226" s="6">
        <v>82.243751508267593</v>
      </c>
      <c r="N226" s="6">
        <v>82.190256541788301</v>
      </c>
      <c r="O226" s="6">
        <v>82.141807525905705</v>
      </c>
      <c r="P226" s="6">
        <v>82.092653017964395</v>
      </c>
      <c r="Q226" s="6">
        <v>82.042793017964399</v>
      </c>
      <c r="R226" s="6">
        <v>81.992227525905705</v>
      </c>
      <c r="S226" s="6">
        <v>81.940956541788296</v>
      </c>
      <c r="T226" s="6">
        <v>81.889961187398796</v>
      </c>
      <c r="U226" s="6">
        <v>81.838383510204096</v>
      </c>
      <c r="V226" s="6">
        <v>81.786223510204096</v>
      </c>
      <c r="W226" s="6">
        <v>81.733481187398795</v>
      </c>
      <c r="X226" s="6">
        <v>81.680156541788307</v>
      </c>
      <c r="Y226" s="6">
        <v>81.623718974052807</v>
      </c>
      <c r="Z226" s="6">
        <v>81.566680190185096</v>
      </c>
      <c r="AA226" s="6">
        <v>81.509040190185104</v>
      </c>
      <c r="AB226" s="6">
        <v>81.450798974052901</v>
      </c>
      <c r="AC226" s="6">
        <v>81.391956541788304</v>
      </c>
      <c r="AD226" s="6">
        <v>81.325327689631294</v>
      </c>
      <c r="AE226" s="6">
        <v>81.258053263552796</v>
      </c>
      <c r="AF226" s="6">
        <v>81.190133263552795</v>
      </c>
      <c r="AG226" s="6">
        <v>81.121567689631306</v>
      </c>
      <c r="AH226" s="6">
        <v>81.052356541788299</v>
      </c>
      <c r="AI226" s="6">
        <v>80.976626800612905</v>
      </c>
      <c r="AJ226" s="6">
        <v>80.900131930025196</v>
      </c>
      <c r="AK226" s="6">
        <v>80.822871930025201</v>
      </c>
      <c r="AL226" s="6">
        <v>80.744846800612905</v>
      </c>
      <c r="AM226" s="6">
        <v>80.666056541788294</v>
      </c>
      <c r="AN226" s="4"/>
      <c r="AO226" s="4"/>
    </row>
    <row r="227" spans="1:41" ht="18.75" customHeight="1" x14ac:dyDescent="0.25">
      <c r="A227" s="13" t="s">
        <v>347</v>
      </c>
      <c r="B227" s="2" t="s">
        <v>4</v>
      </c>
      <c r="C227" s="2" t="s">
        <v>2</v>
      </c>
      <c r="D227" s="2" t="s">
        <v>23</v>
      </c>
      <c r="E227" s="2" t="s">
        <v>2</v>
      </c>
      <c r="F227" s="2" t="s">
        <v>187</v>
      </c>
      <c r="G227" s="4"/>
      <c r="H227" s="6">
        <v>506.03267742747602</v>
      </c>
      <c r="I227" s="6">
        <v>441.85786874439202</v>
      </c>
      <c r="J227" s="6">
        <v>408.45797631015699</v>
      </c>
      <c r="K227" s="6">
        <v>375.05808387592202</v>
      </c>
      <c r="L227" s="6">
        <v>341.65819144168802</v>
      </c>
      <c r="M227" s="6">
        <v>295.14057056203302</v>
      </c>
      <c r="N227" s="6">
        <v>248.62294968237799</v>
      </c>
      <c r="O227" s="6">
        <v>211.734899891548</v>
      </c>
      <c r="P227" s="6">
        <v>174.846850100719</v>
      </c>
      <c r="Q227" s="6">
        <v>137.95880030988999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4"/>
      <c r="AO227" s="4"/>
    </row>
    <row r="228" spans="1:41" ht="18.75" customHeight="1" x14ac:dyDescent="0.25">
      <c r="A228" s="13" t="s">
        <v>347</v>
      </c>
      <c r="B228" s="2" t="s">
        <v>4</v>
      </c>
      <c r="C228" s="2" t="s">
        <v>2</v>
      </c>
      <c r="D228" s="2" t="s">
        <v>23</v>
      </c>
      <c r="E228" s="2" t="s">
        <v>2</v>
      </c>
      <c r="F228" s="2" t="s">
        <v>191</v>
      </c>
      <c r="G228" s="4"/>
      <c r="H228" s="6">
        <v>8.0320016708031794</v>
      </c>
      <c r="I228" s="6">
        <v>9.6521000919260995</v>
      </c>
      <c r="J228" s="6">
        <v>9.0827757219404095</v>
      </c>
      <c r="K228" s="6">
        <v>8.5202313172778208</v>
      </c>
      <c r="L228" s="6">
        <v>7.9644668779383299</v>
      </c>
      <c r="M228" s="6">
        <v>7.4092831028515604</v>
      </c>
      <c r="N228" s="6">
        <v>6.8486809789155503</v>
      </c>
      <c r="O228" s="6">
        <v>6.3224109673052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4"/>
      <c r="AO228" s="4"/>
    </row>
    <row r="229" spans="1:41" ht="18.75" customHeight="1" x14ac:dyDescent="0.25">
      <c r="A229" s="13" t="s">
        <v>347</v>
      </c>
      <c r="B229" s="2" t="s">
        <v>4</v>
      </c>
      <c r="C229" s="2" t="s">
        <v>2</v>
      </c>
      <c r="D229" s="2" t="s">
        <v>23</v>
      </c>
      <c r="E229" s="2" t="s">
        <v>2</v>
      </c>
      <c r="F229" s="2" t="s">
        <v>237</v>
      </c>
      <c r="G229" s="4"/>
      <c r="H229" s="6">
        <v>31.6646</v>
      </c>
      <c r="I229" s="6">
        <v>27.873699999999999</v>
      </c>
      <c r="J229" s="6">
        <v>29.236599999999999</v>
      </c>
      <c r="K229" s="6">
        <v>30.599499999999999</v>
      </c>
      <c r="L229" s="6">
        <v>31.962399999999999</v>
      </c>
      <c r="M229" s="6">
        <v>33.325299999999999</v>
      </c>
      <c r="N229" s="6">
        <v>34.688200000000002</v>
      </c>
      <c r="O229" s="6">
        <v>36.028120000000001</v>
      </c>
      <c r="P229" s="6">
        <v>37.368040000000001</v>
      </c>
      <c r="Q229" s="6">
        <v>38.70796</v>
      </c>
      <c r="R229" s="6">
        <v>40.047879999999999</v>
      </c>
      <c r="S229" s="6">
        <v>41.387799999999999</v>
      </c>
      <c r="T229" s="6">
        <v>42.865299999999998</v>
      </c>
      <c r="U229" s="6">
        <v>44.342799999999997</v>
      </c>
      <c r="V229" s="6">
        <v>45.820300000000003</v>
      </c>
      <c r="W229" s="6">
        <v>47.297800000000002</v>
      </c>
      <c r="X229" s="6">
        <v>48.775300000000001</v>
      </c>
      <c r="Y229" s="6">
        <v>50.427759999999999</v>
      </c>
      <c r="Z229" s="6">
        <v>52.080219999999997</v>
      </c>
      <c r="AA229" s="6">
        <v>53.732680000000002</v>
      </c>
      <c r="AB229" s="6">
        <v>55.38514</v>
      </c>
      <c r="AC229" s="6">
        <v>57.037599999999998</v>
      </c>
      <c r="AD229" s="6">
        <v>58.916040000000002</v>
      </c>
      <c r="AE229" s="6">
        <v>60.79448</v>
      </c>
      <c r="AF229" s="6">
        <v>62.672919999999998</v>
      </c>
      <c r="AG229" s="6">
        <v>64.551360000000003</v>
      </c>
      <c r="AH229" s="6">
        <v>66.4298</v>
      </c>
      <c r="AI229" s="6">
        <v>68.51858</v>
      </c>
      <c r="AJ229" s="6">
        <v>70.60736</v>
      </c>
      <c r="AK229" s="6">
        <v>72.69614</v>
      </c>
      <c r="AL229" s="6">
        <v>74.78492</v>
      </c>
      <c r="AM229" s="6">
        <v>76.873699999999999</v>
      </c>
      <c r="AN229" s="4"/>
      <c r="AO229" s="4"/>
    </row>
    <row r="230" spans="1:41" ht="18.75" customHeight="1" x14ac:dyDescent="0.25">
      <c r="A230" s="13" t="s">
        <v>347</v>
      </c>
      <c r="B230" s="2" t="s">
        <v>4</v>
      </c>
      <c r="C230" s="2" t="s">
        <v>2</v>
      </c>
      <c r="D230" s="2" t="s">
        <v>23</v>
      </c>
      <c r="E230" s="2" t="s">
        <v>2</v>
      </c>
      <c r="F230" s="2" t="s">
        <v>238</v>
      </c>
      <c r="G230" s="4"/>
      <c r="H230" s="6">
        <v>105.9659</v>
      </c>
      <c r="I230" s="6">
        <v>97.14</v>
      </c>
      <c r="J230" s="6">
        <v>99.984160000000003</v>
      </c>
      <c r="K230" s="6">
        <v>102.82832000000001</v>
      </c>
      <c r="L230" s="6">
        <v>105.67247999999999</v>
      </c>
      <c r="M230" s="6">
        <v>108.51664</v>
      </c>
      <c r="N230" s="6">
        <v>111.3608</v>
      </c>
      <c r="O230" s="6">
        <v>113.86648</v>
      </c>
      <c r="P230" s="6">
        <v>116.37215999999999</v>
      </c>
      <c r="Q230" s="6">
        <v>118.87784000000001</v>
      </c>
      <c r="R230" s="6">
        <v>121.38352</v>
      </c>
      <c r="S230" s="6">
        <v>123.8892</v>
      </c>
      <c r="T230" s="6">
        <v>126.28466</v>
      </c>
      <c r="U230" s="6">
        <v>128.68011999999999</v>
      </c>
      <c r="V230" s="6">
        <v>131.07558</v>
      </c>
      <c r="W230" s="6">
        <v>133.47103999999999</v>
      </c>
      <c r="X230" s="6">
        <v>135.8665</v>
      </c>
      <c r="Y230" s="6">
        <v>138.47864000000001</v>
      </c>
      <c r="Z230" s="6">
        <v>141.09078</v>
      </c>
      <c r="AA230" s="6">
        <v>143.70292000000001</v>
      </c>
      <c r="AB230" s="6">
        <v>146.31505999999999</v>
      </c>
      <c r="AC230" s="6">
        <v>148.9272</v>
      </c>
      <c r="AD230" s="6">
        <v>152.36601999999999</v>
      </c>
      <c r="AE230" s="6">
        <v>155.80484000000001</v>
      </c>
      <c r="AF230" s="6">
        <v>159.24366000000001</v>
      </c>
      <c r="AG230" s="6">
        <v>162.68248</v>
      </c>
      <c r="AH230" s="6">
        <v>166.12129999999999</v>
      </c>
      <c r="AI230" s="6">
        <v>170.3622</v>
      </c>
      <c r="AJ230" s="6">
        <v>174.60310000000001</v>
      </c>
      <c r="AK230" s="6">
        <v>178.84399999999999</v>
      </c>
      <c r="AL230" s="6">
        <v>183.0849</v>
      </c>
      <c r="AM230" s="6">
        <v>187.32579999999999</v>
      </c>
      <c r="AN230" s="4"/>
      <c r="AO230" s="4"/>
    </row>
    <row r="231" spans="1:41" ht="18.75" customHeight="1" x14ac:dyDescent="0.25">
      <c r="A231" s="13" t="s">
        <v>347</v>
      </c>
      <c r="B231" s="2" t="s">
        <v>4</v>
      </c>
      <c r="C231" s="2" t="s">
        <v>2</v>
      </c>
      <c r="D231" s="2" t="s">
        <v>23</v>
      </c>
      <c r="E231" s="2" t="s">
        <v>2</v>
      </c>
      <c r="F231" s="2" t="s">
        <v>239</v>
      </c>
      <c r="G231" s="4"/>
      <c r="H231" s="6">
        <v>69.341300000000004</v>
      </c>
      <c r="I231" s="6">
        <v>71.078400000000002</v>
      </c>
      <c r="J231" s="6">
        <v>72.992840000000001</v>
      </c>
      <c r="K231" s="6">
        <v>74.90728</v>
      </c>
      <c r="L231" s="6">
        <v>76.821719999999999</v>
      </c>
      <c r="M231" s="6">
        <v>78.736159999999998</v>
      </c>
      <c r="N231" s="6">
        <v>80.650599999999997</v>
      </c>
      <c r="O231" s="6">
        <v>82.413380000000004</v>
      </c>
      <c r="P231" s="6">
        <v>84.176159999999996</v>
      </c>
      <c r="Q231" s="6">
        <v>85.938940000000002</v>
      </c>
      <c r="R231" s="6">
        <v>87.701719999999995</v>
      </c>
      <c r="S231" s="6">
        <v>89.464500000000001</v>
      </c>
      <c r="T231" s="6">
        <v>90.507499999999993</v>
      </c>
      <c r="U231" s="6">
        <v>91.5505</v>
      </c>
      <c r="V231" s="6">
        <v>92.593500000000006</v>
      </c>
      <c r="W231" s="6">
        <v>93.636499999999998</v>
      </c>
      <c r="X231" s="6">
        <v>94.679500000000004</v>
      </c>
      <c r="Y231" s="6">
        <v>95.391620000000003</v>
      </c>
      <c r="Z231" s="6">
        <v>96.103740000000002</v>
      </c>
      <c r="AA231" s="6">
        <v>96.815860000000001</v>
      </c>
      <c r="AB231" s="6">
        <v>97.527979999999999</v>
      </c>
      <c r="AC231" s="6">
        <v>98.240099999999998</v>
      </c>
      <c r="AD231" s="6">
        <v>99.267380000000003</v>
      </c>
      <c r="AE231" s="6">
        <v>100.29465999999999</v>
      </c>
      <c r="AF231" s="6">
        <v>101.32194</v>
      </c>
      <c r="AG231" s="6">
        <v>102.34922</v>
      </c>
      <c r="AH231" s="6">
        <v>103.37649999999999</v>
      </c>
      <c r="AI231" s="6">
        <v>104.58893999999999</v>
      </c>
      <c r="AJ231" s="6">
        <v>105.80137999999999</v>
      </c>
      <c r="AK231" s="6">
        <v>107.01382</v>
      </c>
      <c r="AL231" s="6">
        <v>108.22626</v>
      </c>
      <c r="AM231" s="6">
        <v>109.4387</v>
      </c>
      <c r="AN231" s="4"/>
      <c r="AO231" s="4"/>
    </row>
    <row r="232" spans="1:41" ht="18.75" customHeight="1" x14ac:dyDescent="0.25">
      <c r="A232" s="13" t="s">
        <v>347</v>
      </c>
      <c r="B232" s="2" t="s">
        <v>4</v>
      </c>
      <c r="C232" s="2" t="s">
        <v>2</v>
      </c>
      <c r="D232" s="2" t="s">
        <v>23</v>
      </c>
      <c r="E232" s="2" t="s">
        <v>2</v>
      </c>
      <c r="F232" s="2" t="s">
        <v>240</v>
      </c>
      <c r="G232" s="4"/>
      <c r="H232" s="6">
        <v>62.181399999999996</v>
      </c>
      <c r="I232" s="6">
        <v>54.353099999999998</v>
      </c>
      <c r="J232" s="6">
        <v>55.485239999999997</v>
      </c>
      <c r="K232" s="6">
        <v>56.617379999999997</v>
      </c>
      <c r="L232" s="6">
        <v>57.749519999999997</v>
      </c>
      <c r="M232" s="6">
        <v>58.881659999999997</v>
      </c>
      <c r="N232" s="6">
        <v>60.013800000000003</v>
      </c>
      <c r="O232" s="6">
        <v>61.532040000000002</v>
      </c>
      <c r="P232" s="6">
        <v>63.050280000000001</v>
      </c>
      <c r="Q232" s="6">
        <v>64.568520000000007</v>
      </c>
      <c r="R232" s="6">
        <v>66.086759999999998</v>
      </c>
      <c r="S232" s="6">
        <v>67.605000000000004</v>
      </c>
      <c r="T232" s="6">
        <v>68.968959999999996</v>
      </c>
      <c r="U232" s="6">
        <v>70.332920000000001</v>
      </c>
      <c r="V232" s="6">
        <v>71.696879999999993</v>
      </c>
      <c r="W232" s="6">
        <v>73.060839999999999</v>
      </c>
      <c r="X232" s="6">
        <v>74.424800000000005</v>
      </c>
      <c r="Y232" s="6">
        <v>75.68844</v>
      </c>
      <c r="Z232" s="6">
        <v>76.952079999999995</v>
      </c>
      <c r="AA232" s="6">
        <v>78.215720000000005</v>
      </c>
      <c r="AB232" s="6">
        <v>79.47936</v>
      </c>
      <c r="AC232" s="6">
        <v>80.742999999999995</v>
      </c>
      <c r="AD232" s="6">
        <v>82.736779999999996</v>
      </c>
      <c r="AE232" s="6">
        <v>84.730559999999997</v>
      </c>
      <c r="AF232" s="6">
        <v>86.724339999999998</v>
      </c>
      <c r="AG232" s="6">
        <v>88.718119999999999</v>
      </c>
      <c r="AH232" s="6">
        <v>90.7119</v>
      </c>
      <c r="AI232" s="6">
        <v>93.38082</v>
      </c>
      <c r="AJ232" s="6">
        <v>96.04974</v>
      </c>
      <c r="AK232" s="6">
        <v>98.71866</v>
      </c>
      <c r="AL232" s="6">
        <v>101.38758</v>
      </c>
      <c r="AM232" s="6">
        <v>104.0565</v>
      </c>
      <c r="AN232" s="4"/>
      <c r="AO232" s="4"/>
    </row>
    <row r="233" spans="1:41" ht="18.75" customHeight="1" x14ac:dyDescent="0.25">
      <c r="A233" s="13" t="s">
        <v>347</v>
      </c>
      <c r="B233" s="2" t="s">
        <v>4</v>
      </c>
      <c r="C233" s="2" t="s">
        <v>2</v>
      </c>
      <c r="D233" s="2" t="s">
        <v>23</v>
      </c>
      <c r="E233" s="2" t="s">
        <v>2</v>
      </c>
      <c r="F233" s="2" t="s">
        <v>241</v>
      </c>
      <c r="G233" s="4"/>
      <c r="H233" s="6">
        <v>574.73889999999994</v>
      </c>
      <c r="I233" s="6">
        <v>589.86</v>
      </c>
      <c r="J233" s="6">
        <v>605.09659999999997</v>
      </c>
      <c r="K233" s="6">
        <v>620.33320000000003</v>
      </c>
      <c r="L233" s="6">
        <v>635.56979999999999</v>
      </c>
      <c r="M233" s="6">
        <v>650.80640000000005</v>
      </c>
      <c r="N233" s="6">
        <v>666.04300000000001</v>
      </c>
      <c r="O233" s="6">
        <v>676.68813999999998</v>
      </c>
      <c r="P233" s="6">
        <v>687.33327999999995</v>
      </c>
      <c r="Q233" s="6">
        <v>697.97842000000003</v>
      </c>
      <c r="R233" s="6">
        <v>708.62356</v>
      </c>
      <c r="S233" s="6">
        <v>719.26869999999997</v>
      </c>
      <c r="T233" s="6">
        <v>726.84820000000002</v>
      </c>
      <c r="U233" s="6">
        <v>734.42769999999996</v>
      </c>
      <c r="V233" s="6">
        <v>742.00720000000001</v>
      </c>
      <c r="W233" s="6">
        <v>749.58669999999995</v>
      </c>
      <c r="X233" s="6">
        <v>757.1662</v>
      </c>
      <c r="Y233" s="6">
        <v>764.67906000000005</v>
      </c>
      <c r="Z233" s="6">
        <v>772.19191999999998</v>
      </c>
      <c r="AA233" s="6">
        <v>779.70478000000003</v>
      </c>
      <c r="AB233" s="6">
        <v>787.21763999999996</v>
      </c>
      <c r="AC233" s="6">
        <v>794.73050000000001</v>
      </c>
      <c r="AD233" s="6">
        <v>801.72234000000003</v>
      </c>
      <c r="AE233" s="6">
        <v>808.71418000000006</v>
      </c>
      <c r="AF233" s="6">
        <v>815.70601999999997</v>
      </c>
      <c r="AG233" s="6">
        <v>822.69785999999999</v>
      </c>
      <c r="AH233" s="6">
        <v>829.68970000000002</v>
      </c>
      <c r="AI233" s="6">
        <v>837.96831999999995</v>
      </c>
      <c r="AJ233" s="6">
        <v>846.24694</v>
      </c>
      <c r="AK233" s="6">
        <v>854.52556000000004</v>
      </c>
      <c r="AL233" s="6">
        <v>862.80417999999997</v>
      </c>
      <c r="AM233" s="6">
        <v>871.08280000000002</v>
      </c>
      <c r="AN233" s="4"/>
      <c r="AO233" s="4"/>
    </row>
    <row r="234" spans="1:41" ht="18.75" customHeight="1" x14ac:dyDescent="0.25">
      <c r="A234" s="13" t="s">
        <v>347</v>
      </c>
      <c r="B234" s="2" t="s">
        <v>4</v>
      </c>
      <c r="C234" s="2" t="s">
        <v>2</v>
      </c>
      <c r="D234" s="2" t="s">
        <v>23</v>
      </c>
      <c r="E234" s="2" t="s">
        <v>2</v>
      </c>
      <c r="F234" s="2" t="s">
        <v>242</v>
      </c>
      <c r="G234" s="4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>
        <v>5.0859069101725201E-3</v>
      </c>
      <c r="AA234" s="6">
        <v>5.12590691018611E-3</v>
      </c>
      <c r="AB234" s="6">
        <v>5.1639379401269298E-3</v>
      </c>
      <c r="AC234" s="6">
        <v>5.2000000000238496E-3</v>
      </c>
      <c r="AD234" s="6">
        <v>5.2833179986233603E-3</v>
      </c>
      <c r="AE234" s="6">
        <v>5.3649769979355897E-3</v>
      </c>
      <c r="AF234" s="6">
        <v>5.4449769979258997E-3</v>
      </c>
      <c r="AG234" s="6">
        <v>5.5233179986333703E-3</v>
      </c>
      <c r="AH234" s="6">
        <v>5.6000000000171503E-3</v>
      </c>
      <c r="AI234" s="6">
        <v>5.7038904991926201E-3</v>
      </c>
      <c r="AJ234" s="6">
        <v>5.8058357487862401E-3</v>
      </c>
      <c r="AK234" s="6">
        <v>5.9058357488170898E-3</v>
      </c>
      <c r="AL234" s="6">
        <v>6.0038904992505398E-3</v>
      </c>
      <c r="AM234" s="6">
        <v>6.1000000000976896E-3</v>
      </c>
      <c r="AN234" s="4"/>
      <c r="AO234" s="4"/>
    </row>
    <row r="235" spans="1:41" ht="18.75" customHeight="1" x14ac:dyDescent="0.25">
      <c r="A235" s="13" t="s">
        <v>347</v>
      </c>
      <c r="B235" s="2" t="s">
        <v>4</v>
      </c>
      <c r="C235" s="2" t="s">
        <v>2</v>
      </c>
      <c r="D235" s="2" t="s">
        <v>23</v>
      </c>
      <c r="E235" s="2" t="s">
        <v>2</v>
      </c>
      <c r="F235" s="2" t="s">
        <v>243</v>
      </c>
      <c r="G235" s="4"/>
      <c r="H235" s="6">
        <v>0.52449999999999997</v>
      </c>
      <c r="I235" s="6">
        <v>0.52939999999999998</v>
      </c>
      <c r="J235" s="6">
        <v>0.55536237980117598</v>
      </c>
      <c r="K235" s="6">
        <v>0.58194356970176397</v>
      </c>
      <c r="L235" s="6">
        <v>0.60914356970176398</v>
      </c>
      <c r="M235" s="6">
        <v>0.63696237980117598</v>
      </c>
      <c r="N235" s="6">
        <v>0.66539999999999999</v>
      </c>
      <c r="O235" s="6">
        <v>0.693293971648684</v>
      </c>
      <c r="P235" s="6">
        <v>0.72173095747302596</v>
      </c>
      <c r="Q235" s="6">
        <v>0.75071095747302696</v>
      </c>
      <c r="R235" s="6">
        <v>0.78023397164868502</v>
      </c>
      <c r="S235" s="6">
        <v>0.81030000000000102</v>
      </c>
      <c r="T235" s="6">
        <v>0.84145657513567296</v>
      </c>
      <c r="U235" s="6">
        <v>0.87308486270350805</v>
      </c>
      <c r="V235" s="6">
        <v>0.90518486270350795</v>
      </c>
      <c r="W235" s="6">
        <v>0.93775657513567101</v>
      </c>
      <c r="X235" s="6">
        <v>0.970799999999998</v>
      </c>
      <c r="Y235" s="6">
        <v>1.00586069116119</v>
      </c>
      <c r="Z235" s="6">
        <v>1.04142103674178</v>
      </c>
      <c r="AA235" s="6">
        <v>1.07748103674178</v>
      </c>
      <c r="AB235" s="6">
        <v>1.11404069116119</v>
      </c>
      <c r="AC235" s="6">
        <v>1.1511</v>
      </c>
      <c r="AD235" s="6">
        <v>1.18787056636969</v>
      </c>
      <c r="AE235" s="6">
        <v>1.2251058495545299</v>
      </c>
      <c r="AF235" s="6">
        <v>1.26280584955453</v>
      </c>
      <c r="AG235" s="6">
        <v>1.30097056636969</v>
      </c>
      <c r="AH235" s="6">
        <v>1.3395999999999999</v>
      </c>
      <c r="AI235" s="6">
        <v>1.37654811140606</v>
      </c>
      <c r="AJ235" s="6">
        <v>1.4139621671091001</v>
      </c>
      <c r="AK235" s="6">
        <v>1.45184216710909</v>
      </c>
      <c r="AL235" s="6">
        <v>1.49018811140606</v>
      </c>
      <c r="AM235" s="6">
        <v>1.5289999999999999</v>
      </c>
      <c r="AN235" s="4"/>
      <c r="AO235" s="4"/>
    </row>
    <row r="236" spans="1:41" ht="18.75" customHeight="1" x14ac:dyDescent="0.25">
      <c r="A236" s="13" t="s">
        <v>347</v>
      </c>
      <c r="B236" s="2" t="s">
        <v>4</v>
      </c>
      <c r="C236" s="2" t="s">
        <v>2</v>
      </c>
      <c r="D236" s="2" t="s">
        <v>23</v>
      </c>
      <c r="E236" s="2" t="s">
        <v>2</v>
      </c>
      <c r="F236" s="2" t="s">
        <v>244</v>
      </c>
      <c r="G236" s="4"/>
      <c r="H236" s="6">
        <v>269.4325</v>
      </c>
      <c r="I236" s="6">
        <v>275.0127</v>
      </c>
      <c r="J236" s="6">
        <v>282.756521210004</v>
      </c>
      <c r="K236" s="6">
        <v>290.50932181500502</v>
      </c>
      <c r="L236" s="6">
        <v>298.27110181500501</v>
      </c>
      <c r="M236" s="6">
        <v>306.04186121000299</v>
      </c>
      <c r="N236" s="6">
        <v>313.82159999999999</v>
      </c>
      <c r="O236" s="6">
        <v>319.12498603149101</v>
      </c>
      <c r="P236" s="6">
        <v>324.42017904723701</v>
      </c>
      <c r="Q236" s="6">
        <v>329.70717904723699</v>
      </c>
      <c r="R236" s="6">
        <v>334.985986031491</v>
      </c>
      <c r="S236" s="6">
        <v>340.25659999999999</v>
      </c>
      <c r="T236" s="6">
        <v>342.99692509019502</v>
      </c>
      <c r="U236" s="6">
        <v>345.70400763529102</v>
      </c>
      <c r="V236" s="6">
        <v>348.377847635291</v>
      </c>
      <c r="W236" s="6">
        <v>351.01844509019401</v>
      </c>
      <c r="X236" s="6">
        <v>353.62580000000003</v>
      </c>
      <c r="Y236" s="6">
        <v>354.53260040132699</v>
      </c>
      <c r="Z236" s="6">
        <v>355.371000601991</v>
      </c>
      <c r="AA236" s="6">
        <v>356.14100060199098</v>
      </c>
      <c r="AB236" s="6">
        <v>356.84260040132699</v>
      </c>
      <c r="AC236" s="6">
        <v>357.47579999999999</v>
      </c>
      <c r="AD236" s="6">
        <v>356.33093895666002</v>
      </c>
      <c r="AE236" s="6">
        <v>355.09230843499</v>
      </c>
      <c r="AF236" s="6">
        <v>353.75990843499</v>
      </c>
      <c r="AG236" s="6">
        <v>352.33373895666</v>
      </c>
      <c r="AH236" s="6">
        <v>350.81380000000001</v>
      </c>
      <c r="AI236" s="6">
        <v>349.52106563420102</v>
      </c>
      <c r="AJ236" s="6">
        <v>348.11087845130101</v>
      </c>
      <c r="AK236" s="6">
        <v>346.58323845130099</v>
      </c>
      <c r="AL236" s="6">
        <v>344.93814563420102</v>
      </c>
      <c r="AM236" s="6">
        <v>343.17559999999997</v>
      </c>
      <c r="AN236" s="4"/>
      <c r="AO236" s="4"/>
    </row>
    <row r="237" spans="1:41" ht="18.75" customHeight="1" x14ac:dyDescent="0.25">
      <c r="A237" s="13" t="s">
        <v>347</v>
      </c>
      <c r="B237" s="2" t="s">
        <v>4</v>
      </c>
      <c r="C237" s="2" t="s">
        <v>2</v>
      </c>
      <c r="D237" s="2" t="s">
        <v>23</v>
      </c>
      <c r="E237" s="2" t="s">
        <v>2</v>
      </c>
      <c r="F237" s="2" t="s">
        <v>245</v>
      </c>
      <c r="G237" s="4"/>
      <c r="H237" s="6">
        <v>238.8158</v>
      </c>
      <c r="I237" s="6">
        <v>222.92160000000001</v>
      </c>
      <c r="J237" s="6">
        <v>228.287197175095</v>
      </c>
      <c r="K237" s="6">
        <v>233.619415762643</v>
      </c>
      <c r="L237" s="6">
        <v>238.91825576264301</v>
      </c>
      <c r="M237" s="6">
        <v>244.18371717509501</v>
      </c>
      <c r="N237" s="6">
        <v>249.41579999999999</v>
      </c>
      <c r="O237" s="6">
        <v>255.50159753663101</v>
      </c>
      <c r="P237" s="6">
        <v>261.59791630494698</v>
      </c>
      <c r="Q237" s="6">
        <v>267.70475630494701</v>
      </c>
      <c r="R237" s="6">
        <v>273.82211753663103</v>
      </c>
      <c r="S237" s="6">
        <v>279.95</v>
      </c>
      <c r="T237" s="6">
        <v>286.59225071813103</v>
      </c>
      <c r="U237" s="6">
        <v>293.27014607719701</v>
      </c>
      <c r="V237" s="6">
        <v>299.98368607719698</v>
      </c>
      <c r="W237" s="6">
        <v>306.73287071813098</v>
      </c>
      <c r="X237" s="6">
        <v>313.51769999999999</v>
      </c>
      <c r="Y237" s="6">
        <v>322.103204540158</v>
      </c>
      <c r="Z237" s="6">
        <v>330.76079681023703</v>
      </c>
      <c r="AA237" s="6">
        <v>339.490476810237</v>
      </c>
      <c r="AB237" s="6">
        <v>348.29224454015798</v>
      </c>
      <c r="AC237" s="6">
        <v>357.16609999999997</v>
      </c>
      <c r="AD237" s="6">
        <v>369.30698726053998</v>
      </c>
      <c r="AE237" s="6">
        <v>381.54262089080999</v>
      </c>
      <c r="AF237" s="6">
        <v>393.87300089080998</v>
      </c>
      <c r="AG237" s="6">
        <v>406.29812726054001</v>
      </c>
      <c r="AH237" s="6">
        <v>418.81799999999998</v>
      </c>
      <c r="AI237" s="6">
        <v>433.70144225603298</v>
      </c>
      <c r="AJ237" s="6">
        <v>448.70882338404903</v>
      </c>
      <c r="AK237" s="6">
        <v>463.84014338404899</v>
      </c>
      <c r="AL237" s="6">
        <v>479.09540225603303</v>
      </c>
      <c r="AM237" s="6">
        <v>494.47460000000001</v>
      </c>
      <c r="AN237" s="4"/>
      <c r="AO237" s="4"/>
    </row>
    <row r="238" spans="1:41" ht="18.75" customHeight="1" x14ac:dyDescent="0.25">
      <c r="A238" s="13" t="s">
        <v>347</v>
      </c>
      <c r="B238" s="2" t="s">
        <v>4</v>
      </c>
      <c r="C238" s="2" t="s">
        <v>2</v>
      </c>
      <c r="D238" s="2" t="s">
        <v>23</v>
      </c>
      <c r="E238" s="2" t="s">
        <v>2</v>
      </c>
      <c r="F238" s="2" t="s">
        <v>246</v>
      </c>
      <c r="G238" s="4"/>
      <c r="H238" s="6">
        <v>234.913397403125</v>
      </c>
      <c r="I238" s="6">
        <v>241.25245061188099</v>
      </c>
      <c r="J238" s="6">
        <v>246.73897870014599</v>
      </c>
      <c r="K238" s="6">
        <v>252.18768464259301</v>
      </c>
      <c r="L238" s="6">
        <v>257.59856843922398</v>
      </c>
      <c r="M238" s="6">
        <v>262.97163009003702</v>
      </c>
      <c r="N238" s="6">
        <v>268.30686959503402</v>
      </c>
      <c r="O238" s="6">
        <v>270.82879930066599</v>
      </c>
      <c r="P238" s="6">
        <v>273.29490755691899</v>
      </c>
      <c r="Q238" s="6">
        <v>275.63848022038798</v>
      </c>
      <c r="R238" s="6">
        <v>277.98254362568599</v>
      </c>
      <c r="S238" s="6">
        <v>280.27050362940798</v>
      </c>
      <c r="T238" s="6">
        <v>280.74928277813001</v>
      </c>
      <c r="U238" s="6">
        <v>281.17620745735098</v>
      </c>
      <c r="V238" s="6">
        <v>281.55127766707102</v>
      </c>
      <c r="W238" s="6">
        <v>281.87449340729103</v>
      </c>
      <c r="X238" s="6">
        <v>282.14585467800902</v>
      </c>
      <c r="Y238" s="6">
        <v>281.93258615656902</v>
      </c>
      <c r="Z238" s="6">
        <v>281.667455632665</v>
      </c>
      <c r="AA238" s="6">
        <v>281.33537618602401</v>
      </c>
      <c r="AB238" s="6">
        <v>280.943845406653</v>
      </c>
      <c r="AC238" s="6">
        <v>280.492863294551</v>
      </c>
      <c r="AD238" s="6">
        <v>280.005477536238</v>
      </c>
      <c r="AE238" s="6">
        <v>279.46628394918002</v>
      </c>
      <c r="AF238" s="6">
        <v>278.875282533377</v>
      </c>
      <c r="AG238" s="6">
        <v>278.23247328882798</v>
      </c>
      <c r="AH238" s="6">
        <v>277.53785621553499</v>
      </c>
      <c r="AI238" s="6">
        <v>277.47159630541699</v>
      </c>
      <c r="AJ238" s="6">
        <v>277.34901940131499</v>
      </c>
      <c r="AK238" s="6">
        <v>277.17012550322897</v>
      </c>
      <c r="AL238" s="6">
        <v>276.93491461115798</v>
      </c>
      <c r="AM238" s="6">
        <v>276.64338672510303</v>
      </c>
      <c r="AN238" s="4"/>
      <c r="AO238" s="4"/>
    </row>
    <row r="239" spans="1:41" ht="18.75" customHeight="1" x14ac:dyDescent="0.25">
      <c r="A239" s="13" t="s">
        <v>347</v>
      </c>
      <c r="B239" s="2" t="s">
        <v>4</v>
      </c>
      <c r="C239" s="2" t="s">
        <v>2</v>
      </c>
      <c r="D239" s="2" t="s">
        <v>23</v>
      </c>
      <c r="E239" s="2" t="s">
        <v>2</v>
      </c>
      <c r="F239" s="2" t="s">
        <v>247</v>
      </c>
      <c r="G239" s="4"/>
      <c r="H239" s="6">
        <v>1.1855</v>
      </c>
      <c r="I239" s="6">
        <v>1.2103999999999999</v>
      </c>
      <c r="J239" s="6">
        <v>1.26030503352073</v>
      </c>
      <c r="K239" s="6">
        <v>1.3111075502810901</v>
      </c>
      <c r="L239" s="6">
        <v>1.3628075502810899</v>
      </c>
      <c r="M239" s="6">
        <v>1.41540503352073</v>
      </c>
      <c r="N239" s="6">
        <v>1.4689000000000001</v>
      </c>
      <c r="O239" s="6">
        <v>1.51734901588258</v>
      </c>
      <c r="P239" s="6">
        <v>1.56650352382388</v>
      </c>
      <c r="Q239" s="6">
        <v>1.6163635238238701</v>
      </c>
      <c r="R239" s="6">
        <v>1.66692901588258</v>
      </c>
      <c r="S239" s="6">
        <v>1.7181999999999999</v>
      </c>
      <c r="T239" s="6">
        <v>1.7691953543894701</v>
      </c>
      <c r="U239" s="6">
        <v>1.8207730315841999</v>
      </c>
      <c r="V239" s="6">
        <v>1.8729330315842101</v>
      </c>
      <c r="W239" s="6">
        <v>1.92567535438947</v>
      </c>
      <c r="X239" s="6">
        <v>1.9790000000000001</v>
      </c>
      <c r="Y239" s="6">
        <v>2.0354375677354399</v>
      </c>
      <c r="Z239" s="6">
        <v>2.0924763516031502</v>
      </c>
      <c r="AA239" s="6">
        <v>2.1501163516031601</v>
      </c>
      <c r="AB239" s="6">
        <v>2.2083575677354399</v>
      </c>
      <c r="AC239" s="6">
        <v>2.2671999999999999</v>
      </c>
      <c r="AD239" s="6">
        <v>2.3338288521569699</v>
      </c>
      <c r="AE239" s="6">
        <v>2.40110327823546</v>
      </c>
      <c r="AF239" s="6">
        <v>2.46902327823546</v>
      </c>
      <c r="AG239" s="6">
        <v>2.5375888521569698</v>
      </c>
      <c r="AH239" s="6">
        <v>2.6067999999999998</v>
      </c>
      <c r="AI239" s="6">
        <v>2.6825297411754101</v>
      </c>
      <c r="AJ239" s="6">
        <v>2.7590246117631199</v>
      </c>
      <c r="AK239" s="6">
        <v>2.8362846117631202</v>
      </c>
      <c r="AL239" s="6">
        <v>2.9143097411754102</v>
      </c>
      <c r="AM239" s="6">
        <v>2.9931000000000001</v>
      </c>
      <c r="AN239" s="4"/>
      <c r="AO239" s="4"/>
    </row>
    <row r="240" spans="1:41" ht="18.75" customHeight="1" x14ac:dyDescent="0.25">
      <c r="A240" s="13" t="s">
        <v>347</v>
      </c>
      <c r="B240" s="2" t="s">
        <v>4</v>
      </c>
      <c r="C240" s="2" t="s">
        <v>2</v>
      </c>
      <c r="D240" s="2" t="s">
        <v>23</v>
      </c>
      <c r="E240" s="2" t="s">
        <v>2</v>
      </c>
      <c r="F240" s="2" t="s">
        <v>248</v>
      </c>
      <c r="G240" s="4"/>
      <c r="H240" s="6">
        <v>59.130499999999898</v>
      </c>
      <c r="I240" s="6">
        <v>59.680799999999799</v>
      </c>
      <c r="J240" s="6">
        <v>62.607818892712999</v>
      </c>
      <c r="K240" s="6">
        <v>65.604608339069699</v>
      </c>
      <c r="L240" s="6">
        <v>68.671168339069794</v>
      </c>
      <c r="M240" s="6">
        <v>71.807498892713298</v>
      </c>
      <c r="N240" s="6">
        <v>75.013600000000295</v>
      </c>
      <c r="O240" s="6">
        <v>78.158978997218199</v>
      </c>
      <c r="P240" s="6">
        <v>81.365598495827101</v>
      </c>
      <c r="Q240" s="6">
        <v>84.633458495827</v>
      </c>
      <c r="R240" s="6">
        <v>87.962558997217897</v>
      </c>
      <c r="S240" s="6">
        <v>91.352899999999806</v>
      </c>
      <c r="T240" s="6">
        <v>94.864998726211596</v>
      </c>
      <c r="U240" s="6">
        <v>98.430268089317494</v>
      </c>
      <c r="V240" s="6">
        <v>102.048708089318</v>
      </c>
      <c r="W240" s="6">
        <v>105.720318726212</v>
      </c>
      <c r="X240" s="6">
        <v>109.4451</v>
      </c>
      <c r="Y240" s="6">
        <v>113.396047335693</v>
      </c>
      <c r="Z240" s="6">
        <v>117.40329100354001</v>
      </c>
      <c r="AA240" s="6">
        <v>121.46683100353999</v>
      </c>
      <c r="AB240" s="6">
        <v>125.58666733569299</v>
      </c>
      <c r="AC240" s="6">
        <v>129.7628</v>
      </c>
      <c r="AD240" s="6">
        <v>133.90850522131899</v>
      </c>
      <c r="AE240" s="6">
        <v>138.10660783197801</v>
      </c>
      <c r="AF240" s="6">
        <v>142.357107831978</v>
      </c>
      <c r="AG240" s="6">
        <v>146.66000522131901</v>
      </c>
      <c r="AH240" s="6">
        <v>151.0153</v>
      </c>
      <c r="AI240" s="6">
        <v>155.180064707778</v>
      </c>
      <c r="AJ240" s="6">
        <v>159.39734706166701</v>
      </c>
      <c r="AK240" s="6">
        <v>163.66714706166701</v>
      </c>
      <c r="AL240" s="6">
        <v>167.98946470777801</v>
      </c>
      <c r="AM240" s="6">
        <v>172.36429999999999</v>
      </c>
      <c r="AN240" s="4"/>
      <c r="AO240" s="4"/>
    </row>
    <row r="241" spans="1:41" ht="18.75" customHeight="1" x14ac:dyDescent="0.25">
      <c r="A241" s="13" t="s">
        <v>347</v>
      </c>
      <c r="B241" s="2" t="s">
        <v>4</v>
      </c>
      <c r="C241" s="2" t="s">
        <v>2</v>
      </c>
      <c r="D241" s="2" t="s">
        <v>23</v>
      </c>
      <c r="E241" s="2" t="s">
        <v>2</v>
      </c>
      <c r="F241" s="2" t="s">
        <v>249</v>
      </c>
      <c r="G241" s="4"/>
      <c r="H241" s="6">
        <v>7.3300000000000004E-2</v>
      </c>
      <c r="I241" s="6">
        <v>6.7599999999999993E-2</v>
      </c>
      <c r="J241" s="6">
        <v>7.0082714591920697E-2</v>
      </c>
      <c r="K241" s="6">
        <v>7.2594071887881001E-2</v>
      </c>
      <c r="L241" s="6">
        <v>7.5134071887881099E-2</v>
      </c>
      <c r="M241" s="6">
        <v>7.7702714591920699E-2</v>
      </c>
      <c r="N241" s="6">
        <v>8.0300000000000094E-2</v>
      </c>
      <c r="O241" s="6">
        <v>8.2008639763959196E-2</v>
      </c>
      <c r="P241" s="6">
        <v>8.3712959645938806E-2</v>
      </c>
      <c r="Q241" s="6">
        <v>8.5412959645938799E-2</v>
      </c>
      <c r="R241" s="6">
        <v>8.7108639763959203E-2</v>
      </c>
      <c r="S241" s="6">
        <v>8.8800000000000004E-2</v>
      </c>
      <c r="T241" s="6">
        <v>8.9906333707150093E-2</v>
      </c>
      <c r="U241" s="6">
        <v>9.0989500560725203E-2</v>
      </c>
      <c r="V241" s="6">
        <v>9.2049500560725195E-2</v>
      </c>
      <c r="W241" s="6">
        <v>9.3086333707150207E-2</v>
      </c>
      <c r="X241" s="6">
        <v>9.4100000000000003E-2</v>
      </c>
      <c r="Y241" s="6">
        <v>9.5119575120785796E-2</v>
      </c>
      <c r="Z241" s="6">
        <v>9.6109362681178701E-2</v>
      </c>
      <c r="AA241" s="6">
        <v>9.7069362681178703E-2</v>
      </c>
      <c r="AB241" s="6">
        <v>9.7999575120785803E-2</v>
      </c>
      <c r="AC241" s="6">
        <v>9.8900000000000002E-2</v>
      </c>
      <c r="AD241" s="6">
        <v>0.100685016591958</v>
      </c>
      <c r="AE241" s="6">
        <v>0.102447524887936</v>
      </c>
      <c r="AF241" s="6">
        <v>0.10418752488793601</v>
      </c>
      <c r="AG241" s="6">
        <v>0.105905016591958</v>
      </c>
      <c r="AH241" s="6">
        <v>0.1076</v>
      </c>
      <c r="AI241" s="6">
        <v>0.11003141532925199</v>
      </c>
      <c r="AJ241" s="6">
        <v>0.112447122993878</v>
      </c>
      <c r="AK241" s="6">
        <v>0.114847122993878</v>
      </c>
      <c r="AL241" s="6">
        <v>0.11723141532925201</v>
      </c>
      <c r="AM241" s="6">
        <v>0.1196</v>
      </c>
      <c r="AN241" s="4"/>
      <c r="AO241" s="4"/>
    </row>
    <row r="242" spans="1:41" ht="18.75" customHeight="1" x14ac:dyDescent="0.25">
      <c r="A242" s="13" t="s">
        <v>347</v>
      </c>
      <c r="B242" s="2" t="s">
        <v>4</v>
      </c>
      <c r="C242" s="2" t="s">
        <v>2</v>
      </c>
      <c r="D242" s="2" t="s">
        <v>23</v>
      </c>
      <c r="E242" s="2" t="s">
        <v>2</v>
      </c>
      <c r="F242" s="2" t="s">
        <v>250</v>
      </c>
      <c r="G242" s="4"/>
      <c r="H242" s="6">
        <v>25.455100000000002</v>
      </c>
      <c r="I242" s="6">
        <v>24.8811</v>
      </c>
      <c r="J242" s="6">
        <v>25.434639930646199</v>
      </c>
      <c r="K242" s="6">
        <v>25.9813998959693</v>
      </c>
      <c r="L242" s="6">
        <v>26.5213798959693</v>
      </c>
      <c r="M242" s="6">
        <v>27.054579930646199</v>
      </c>
      <c r="N242" s="6">
        <v>27.581</v>
      </c>
      <c r="O242" s="6">
        <v>28.064602279091801</v>
      </c>
      <c r="P242" s="6">
        <v>28.542643418637599</v>
      </c>
      <c r="Q242" s="6">
        <v>29.0818375620442</v>
      </c>
      <c r="R242" s="6">
        <v>29.5591583746961</v>
      </c>
      <c r="S242" s="6">
        <v>30.031199999999998</v>
      </c>
      <c r="T242" s="6">
        <v>30.4046371710965</v>
      </c>
      <c r="U242" s="6">
        <v>30.776495756644699</v>
      </c>
      <c r="V242" s="6">
        <v>31.146775756644701</v>
      </c>
      <c r="W242" s="6">
        <v>31.515477171096499</v>
      </c>
      <c r="X242" s="6">
        <v>31.8826</v>
      </c>
      <c r="Y242" s="6">
        <v>32.326361281694098</v>
      </c>
      <c r="Z242" s="6">
        <v>32.772151922541099</v>
      </c>
      <c r="AA242" s="6">
        <v>33.219971922541099</v>
      </c>
      <c r="AB242" s="6">
        <v>33.669821281693999</v>
      </c>
      <c r="AC242" s="6">
        <v>34.121699999999997</v>
      </c>
      <c r="AD242" s="6">
        <v>34.722296047578801</v>
      </c>
      <c r="AE242" s="6">
        <v>35.323404071368202</v>
      </c>
      <c r="AF242" s="6">
        <v>35.925024071368199</v>
      </c>
      <c r="AG242" s="6">
        <v>36.527156047578799</v>
      </c>
      <c r="AH242" s="6">
        <v>37.129800000000003</v>
      </c>
      <c r="AI242" s="6">
        <v>37.819418436186602</v>
      </c>
      <c r="AJ242" s="6">
        <v>38.508577654279797</v>
      </c>
      <c r="AK242" s="6">
        <v>39.197277654279802</v>
      </c>
      <c r="AL242" s="6">
        <v>39.885518436186501</v>
      </c>
      <c r="AM242" s="6">
        <v>40.573300000000003</v>
      </c>
      <c r="AN242" s="4"/>
      <c r="AO242" s="4"/>
    </row>
    <row r="243" spans="1:41" ht="18.75" customHeight="1" x14ac:dyDescent="0.25">
      <c r="A243" s="13" t="s">
        <v>347</v>
      </c>
      <c r="B243" s="2" t="s">
        <v>4</v>
      </c>
      <c r="C243" s="2" t="s">
        <v>2</v>
      </c>
      <c r="D243" s="2" t="s">
        <v>23</v>
      </c>
      <c r="E243" s="2" t="s">
        <v>2</v>
      </c>
      <c r="F243" s="2" t="s">
        <v>251</v>
      </c>
      <c r="G243" s="4"/>
      <c r="H243" s="6">
        <v>14.3615025968745</v>
      </c>
      <c r="I243" s="6">
        <v>14.7491493881192</v>
      </c>
      <c r="J243" s="6">
        <v>15.084533963482601</v>
      </c>
      <c r="K243" s="6">
        <v>15.417604352849001</v>
      </c>
      <c r="L243" s="6">
        <v>15.7483605562183</v>
      </c>
      <c r="M243" s="6">
        <v>16.076802573590601</v>
      </c>
      <c r="N243" s="6">
        <v>16.402930404965801</v>
      </c>
      <c r="O243" s="6">
        <v>16.556544227606199</v>
      </c>
      <c r="P243" s="6">
        <v>16.706727735489</v>
      </c>
      <c r="Q243" s="6">
        <v>16.8534809286142</v>
      </c>
      <c r="R243" s="6">
        <v>16.996803806981699</v>
      </c>
      <c r="S243" s="6">
        <v>17.136696370591601</v>
      </c>
      <c r="T243" s="6">
        <v>17.165967253004101</v>
      </c>
      <c r="U243" s="6">
        <v>17.192067589350302</v>
      </c>
      <c r="V243" s="6">
        <v>17.214997379630098</v>
      </c>
      <c r="W243" s="6">
        <v>17.234756623843701</v>
      </c>
      <c r="X243" s="6">
        <v>17.251345321991</v>
      </c>
      <c r="Y243" s="6">
        <v>17.238302450541401</v>
      </c>
      <c r="Z243" s="6">
        <v>17.2089513710905</v>
      </c>
      <c r="AA243" s="6">
        <v>17.188510817731</v>
      </c>
      <c r="AB243" s="6">
        <v>17.164439262517199</v>
      </c>
      <c r="AC243" s="6">
        <v>17.136736705449099</v>
      </c>
      <c r="AD243" s="6">
        <v>17.106687224547901</v>
      </c>
      <c r="AE243" s="6">
        <v>17.073473191998801</v>
      </c>
      <c r="AF243" s="6">
        <v>17.037094607801901</v>
      </c>
      <c r="AG243" s="6">
        <v>16.997551471957301</v>
      </c>
      <c r="AH243" s="6">
        <v>16.9548437844647</v>
      </c>
      <c r="AI243" s="6">
        <v>16.950459501975001</v>
      </c>
      <c r="AJ243" s="6">
        <v>16.9426343097733</v>
      </c>
      <c r="AK243" s="6">
        <v>16.931368207859698</v>
      </c>
      <c r="AL243" s="6">
        <v>16.916661196233999</v>
      </c>
      <c r="AM243" s="6">
        <v>16.898513274896398</v>
      </c>
      <c r="AN243" s="4"/>
      <c r="AO243" s="4"/>
    </row>
    <row r="244" spans="1:41" ht="18.75" customHeight="1" x14ac:dyDescent="0.25">
      <c r="A244" s="13" t="s">
        <v>347</v>
      </c>
      <c r="B244" s="2" t="s">
        <v>4</v>
      </c>
      <c r="C244" s="2" t="s">
        <v>2</v>
      </c>
      <c r="D244" s="2" t="s">
        <v>23</v>
      </c>
      <c r="E244" s="2" t="s">
        <v>2</v>
      </c>
      <c r="F244" s="2" t="s">
        <v>252</v>
      </c>
      <c r="G244" s="4"/>
      <c r="H244" s="6">
        <v>4.17384045016136</v>
      </c>
      <c r="I244" s="6">
        <v>3.3728052405641802</v>
      </c>
      <c r="J244" s="6">
        <v>2.6407220048431901</v>
      </c>
      <c r="K244" s="6">
        <v>3.0838683034901102</v>
      </c>
      <c r="L244" s="6">
        <v>2.9393998349530799</v>
      </c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4"/>
      <c r="AO244" s="4"/>
    </row>
    <row r="245" spans="1:41" ht="18.75" customHeight="1" x14ac:dyDescent="0.25">
      <c r="A245" s="13" t="s">
        <v>347</v>
      </c>
      <c r="B245" s="2" t="s">
        <v>4</v>
      </c>
      <c r="C245" s="2" t="s">
        <v>2</v>
      </c>
      <c r="D245" s="2" t="s">
        <v>23</v>
      </c>
      <c r="E245" s="2" t="s">
        <v>2</v>
      </c>
      <c r="F245" s="2" t="s">
        <v>253</v>
      </c>
      <c r="G245" s="4"/>
      <c r="H245" s="6">
        <v>13.7668656107645</v>
      </c>
      <c r="I245" s="6">
        <v>13.7668656107645</v>
      </c>
      <c r="J245" s="6">
        <v>13.7668656107645</v>
      </c>
      <c r="K245" s="6">
        <v>13.7668656107645</v>
      </c>
      <c r="L245" s="6">
        <v>13.7668656107645</v>
      </c>
      <c r="M245" s="6">
        <v>13.7668656107645</v>
      </c>
      <c r="N245" s="6">
        <v>13.7668656107645</v>
      </c>
      <c r="O245" s="6">
        <v>13.7668656107645</v>
      </c>
      <c r="P245" s="6">
        <v>13.7668656107645</v>
      </c>
      <c r="Q245" s="6">
        <v>12.927019439055</v>
      </c>
      <c r="R245" s="6">
        <v>6.4733130309200098</v>
      </c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4"/>
      <c r="AO245" s="4"/>
    </row>
    <row r="246" spans="1:41" ht="18.75" customHeight="1" x14ac:dyDescent="0.25">
      <c r="A246" s="13" t="s">
        <v>347</v>
      </c>
      <c r="B246" s="2" t="s">
        <v>4</v>
      </c>
      <c r="C246" s="2" t="s">
        <v>2</v>
      </c>
      <c r="D246" s="2" t="s">
        <v>23</v>
      </c>
      <c r="E246" s="2" t="s">
        <v>2</v>
      </c>
      <c r="F246" s="2" t="s">
        <v>254</v>
      </c>
      <c r="G246" s="4"/>
      <c r="H246" s="6">
        <v>1.8336326078651899</v>
      </c>
      <c r="I246" s="6">
        <v>1.8336326078651899</v>
      </c>
      <c r="J246" s="6">
        <v>1.8336326078651899</v>
      </c>
      <c r="K246" s="6">
        <v>1.8336326078651899</v>
      </c>
      <c r="L246" s="6">
        <v>1.8336326078651899</v>
      </c>
      <c r="M246" s="6">
        <v>1.8336326078651899</v>
      </c>
      <c r="N246" s="6">
        <v>1.8336326078651899</v>
      </c>
      <c r="O246" s="6">
        <v>1.8336326078651899</v>
      </c>
      <c r="P246" s="6">
        <v>1.6658248218678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4"/>
      <c r="AO246" s="4"/>
    </row>
    <row r="247" spans="1:41" ht="18.75" customHeight="1" x14ac:dyDescent="0.25">
      <c r="A247" s="13" t="s">
        <v>347</v>
      </c>
      <c r="B247" s="2" t="s">
        <v>4</v>
      </c>
      <c r="C247" s="2" t="s">
        <v>2</v>
      </c>
      <c r="D247" s="2" t="s">
        <v>23</v>
      </c>
      <c r="E247" s="2" t="s">
        <v>2</v>
      </c>
      <c r="F247" s="2" t="s">
        <v>255</v>
      </c>
      <c r="G247" s="4"/>
      <c r="H247" s="6">
        <v>0.21730434128844101</v>
      </c>
      <c r="I247" s="6">
        <v>0.21465533848361401</v>
      </c>
      <c r="J247" s="6">
        <v>0.21298281136880301</v>
      </c>
      <c r="K247" s="6">
        <v>0.21131028425399101</v>
      </c>
      <c r="L247" s="6">
        <v>0.20963775713918001</v>
      </c>
      <c r="M247" s="6">
        <v>0.20720897168151001</v>
      </c>
      <c r="N247" s="6">
        <v>0.205757882321945</v>
      </c>
      <c r="O247" s="6">
        <v>0.205757882321945</v>
      </c>
      <c r="P247" s="6">
        <v>0.205757882321945</v>
      </c>
      <c r="Q247" s="6">
        <v>0.205757882321945</v>
      </c>
      <c r="R247" s="6">
        <v>0.205757882321945</v>
      </c>
      <c r="S247" s="6">
        <v>0.205757882321945</v>
      </c>
      <c r="T247" s="6">
        <v>0.205757882321945</v>
      </c>
      <c r="U247" s="6">
        <v>0.205757882321945</v>
      </c>
      <c r="V247" s="6">
        <v>0.101539947986023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4"/>
      <c r="AO247" s="4"/>
    </row>
    <row r="248" spans="1:41" ht="18.75" customHeight="1" x14ac:dyDescent="0.25">
      <c r="A248" s="13" t="s">
        <v>347</v>
      </c>
      <c r="B248" s="2" t="s">
        <v>4</v>
      </c>
      <c r="C248" s="2" t="s">
        <v>2</v>
      </c>
      <c r="D248" s="2" t="s">
        <v>23</v>
      </c>
      <c r="E248" s="2" t="s">
        <v>2</v>
      </c>
      <c r="F248" s="2" t="s">
        <v>256</v>
      </c>
      <c r="G248" s="4"/>
      <c r="H248" s="6">
        <v>3.19641395045299E-2</v>
      </c>
      <c r="I248" s="6">
        <v>3.19641395045299E-2</v>
      </c>
      <c r="J248" s="6">
        <v>3.19641395045299E-2</v>
      </c>
      <c r="K248" s="6">
        <v>3.19641395045299E-2</v>
      </c>
      <c r="L248" s="6">
        <v>3.19641395045299E-2</v>
      </c>
      <c r="M248" s="6">
        <v>3.19641395045299E-2</v>
      </c>
      <c r="N248" s="6">
        <v>3.19641395045299E-2</v>
      </c>
      <c r="O248" s="6">
        <v>3.19641395045299E-2</v>
      </c>
      <c r="P248" s="6">
        <v>3.19641395045299E-2</v>
      </c>
      <c r="Q248" s="6">
        <v>3.19641395045299E-2</v>
      </c>
      <c r="R248" s="6">
        <v>3.19641395045299E-2</v>
      </c>
      <c r="S248" s="6">
        <v>3.19641395045299E-2</v>
      </c>
      <c r="T248" s="6">
        <v>3.19641395045299E-2</v>
      </c>
      <c r="U248" s="6">
        <v>3.19641395045299E-2</v>
      </c>
      <c r="V248" s="6">
        <v>3.19641395045299E-2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4"/>
      <c r="AO248" s="4"/>
    </row>
    <row r="249" spans="1:41" ht="18.75" customHeight="1" x14ac:dyDescent="0.25">
      <c r="A249" s="13" t="s">
        <v>347</v>
      </c>
      <c r="B249" s="2" t="s">
        <v>4</v>
      </c>
      <c r="C249" s="2" t="s">
        <v>2</v>
      </c>
      <c r="D249" s="2" t="s">
        <v>23</v>
      </c>
      <c r="E249" s="2" t="s">
        <v>2</v>
      </c>
      <c r="F249" s="2" t="s">
        <v>257</v>
      </c>
      <c r="G249" s="4"/>
      <c r="H249" s="6">
        <v>5.3269362196174903</v>
      </c>
      <c r="I249" s="6">
        <v>5.3269362196174903</v>
      </c>
      <c r="J249" s="6">
        <v>5.3269362196174903</v>
      </c>
      <c r="K249" s="6">
        <v>5.3269362196174903</v>
      </c>
      <c r="L249" s="6">
        <v>5.3269362196174903</v>
      </c>
      <c r="M249" s="6">
        <v>5.3269362196174903</v>
      </c>
      <c r="N249" s="6">
        <v>5.3269362196174903</v>
      </c>
      <c r="O249" s="6">
        <v>5.3269362196174903</v>
      </c>
      <c r="P249" s="6">
        <v>5.3269362196174903</v>
      </c>
      <c r="Q249" s="6">
        <v>5.3269362196174903</v>
      </c>
      <c r="R249" s="6">
        <v>5.3269362196174903</v>
      </c>
      <c r="S249" s="6">
        <v>5.3269362196174903</v>
      </c>
      <c r="T249" s="6">
        <v>5.3269362196174903</v>
      </c>
      <c r="U249" s="6">
        <v>5.3269362196174903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4"/>
      <c r="AO249" s="4"/>
    </row>
    <row r="250" spans="1:41" ht="18.75" customHeight="1" x14ac:dyDescent="0.25">
      <c r="A250" s="13" t="s">
        <v>347</v>
      </c>
      <c r="B250" s="2" t="s">
        <v>4</v>
      </c>
      <c r="C250" s="2" t="s">
        <v>2</v>
      </c>
      <c r="D250" s="2" t="s">
        <v>23</v>
      </c>
      <c r="E250" s="2" t="s">
        <v>2</v>
      </c>
      <c r="F250" s="2" t="s">
        <v>258</v>
      </c>
      <c r="G250" s="4"/>
      <c r="H250" s="6">
        <v>0.26078636194077998</v>
      </c>
      <c r="I250" s="6">
        <v>0.24643363381735101</v>
      </c>
      <c r="J250" s="6">
        <v>0.235601386177029</v>
      </c>
      <c r="K250" s="6">
        <v>0.22476913853670599</v>
      </c>
      <c r="L250" s="6">
        <v>0.21393689089638199</v>
      </c>
      <c r="M250" s="6">
        <v>0.17153211993574399</v>
      </c>
      <c r="N250" s="6">
        <v>0.16238374020583801</v>
      </c>
      <c r="O250" s="6">
        <v>1.8499955651857799E-2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4"/>
      <c r="AO250" s="4"/>
    </row>
    <row r="251" spans="1:41" ht="18.75" customHeight="1" x14ac:dyDescent="0.25">
      <c r="A251" s="13" t="s">
        <v>347</v>
      </c>
      <c r="B251" s="2" t="s">
        <v>4</v>
      </c>
      <c r="C251" s="2" t="s">
        <v>2</v>
      </c>
      <c r="D251" s="2" t="s">
        <v>23</v>
      </c>
      <c r="E251" s="2" t="s">
        <v>2</v>
      </c>
      <c r="F251" s="2" t="s">
        <v>259</v>
      </c>
      <c r="G251" s="4"/>
      <c r="H251" s="6">
        <v>3.5994360077638201</v>
      </c>
      <c r="I251" s="6">
        <v>3.2484844769138199</v>
      </c>
      <c r="J251" s="6">
        <v>2.8784493176994501</v>
      </c>
      <c r="K251" s="6">
        <v>2.5084141584850799</v>
      </c>
      <c r="L251" s="6">
        <v>2.1383789992706999</v>
      </c>
      <c r="M251" s="6">
        <v>1.7417570457215401</v>
      </c>
      <c r="N251" s="6">
        <v>1.3451350921723699</v>
      </c>
      <c r="O251" s="6">
        <v>0.74512831551301195</v>
      </c>
      <c r="P251" s="6">
        <v>0.40234280973551401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4"/>
      <c r="AO251" s="4"/>
    </row>
    <row r="252" spans="1:41" ht="18.75" customHeight="1" x14ac:dyDescent="0.25">
      <c r="A252" s="13" t="s">
        <v>347</v>
      </c>
      <c r="B252" s="2" t="s">
        <v>4</v>
      </c>
      <c r="C252" s="2" t="s">
        <v>2</v>
      </c>
      <c r="D252" s="2" t="s">
        <v>23</v>
      </c>
      <c r="E252" s="2" t="s">
        <v>2</v>
      </c>
      <c r="F252" s="2" t="s">
        <v>260</v>
      </c>
      <c r="G252" s="4"/>
      <c r="H252" s="6">
        <v>0.70449777469861197</v>
      </c>
      <c r="I252" s="6">
        <v>0.64268041009730903</v>
      </c>
      <c r="J252" s="6">
        <v>0.60365016887844203</v>
      </c>
      <c r="K252" s="6">
        <v>0.56461992765957503</v>
      </c>
      <c r="L252" s="6">
        <v>0.52558968644070803</v>
      </c>
      <c r="M252" s="6">
        <v>0.46891133340103303</v>
      </c>
      <c r="N252" s="6">
        <v>0.41223298036135803</v>
      </c>
      <c r="O252" s="6">
        <v>0.36503401708959399</v>
      </c>
      <c r="P252" s="6">
        <v>0.31783505381782901</v>
      </c>
      <c r="Q252" s="6">
        <v>0.27282333761073102</v>
      </c>
      <c r="R252" s="6">
        <v>0.22781162140363301</v>
      </c>
      <c r="S252" s="6">
        <v>0.182799905196534</v>
      </c>
      <c r="T252" s="6">
        <v>0.159504931477569</v>
      </c>
      <c r="U252" s="6">
        <v>0.13620995775860401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4"/>
      <c r="AO252" s="4"/>
    </row>
    <row r="253" spans="1:41" ht="18.75" customHeight="1" x14ac:dyDescent="0.25">
      <c r="A253" s="13" t="s">
        <v>347</v>
      </c>
      <c r="B253" s="2" t="s">
        <v>4</v>
      </c>
      <c r="C253" s="2" t="s">
        <v>2</v>
      </c>
      <c r="D253" s="2" t="s">
        <v>23</v>
      </c>
      <c r="E253" s="2" t="s">
        <v>2</v>
      </c>
      <c r="F253" s="2" t="s">
        <v>261</v>
      </c>
      <c r="G253" s="4"/>
      <c r="H253" s="6">
        <v>7.6261793933805194E-2</v>
      </c>
      <c r="I253" s="6">
        <v>7.4876163330034495E-2</v>
      </c>
      <c r="J253" s="6">
        <v>7.4922840149444794E-2</v>
      </c>
      <c r="K253" s="6">
        <v>7.4969516968854996E-2</v>
      </c>
      <c r="L253" s="6">
        <v>7.5016193788265295E-2</v>
      </c>
      <c r="M253" s="6">
        <v>6.9307107423537101E-2</v>
      </c>
      <c r="N253" s="6">
        <v>6.3598021058808796E-2</v>
      </c>
      <c r="O253" s="6">
        <v>5.8900117824654999E-2</v>
      </c>
      <c r="P253" s="6">
        <v>5.4202214590501202E-2</v>
      </c>
      <c r="Q253" s="6">
        <v>5.0308158339698601E-2</v>
      </c>
      <c r="R253" s="6">
        <v>4.6414102088896E-2</v>
      </c>
      <c r="S253" s="6">
        <v>4.2520045838093302E-2</v>
      </c>
      <c r="T253" s="6">
        <v>3.9788271493942498E-2</v>
      </c>
      <c r="U253" s="6">
        <v>3.7056497149791701E-2</v>
      </c>
      <c r="V253" s="6">
        <v>1.79651735218327E-2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4"/>
      <c r="AO253" s="4"/>
    </row>
    <row r="254" spans="1:41" ht="18.75" customHeight="1" x14ac:dyDescent="0.25">
      <c r="A254" s="13" t="s">
        <v>347</v>
      </c>
      <c r="B254" s="2" t="s">
        <v>4</v>
      </c>
      <c r="C254" s="2" t="s">
        <v>2</v>
      </c>
      <c r="D254" s="2" t="s">
        <v>23</v>
      </c>
      <c r="E254" s="2" t="s">
        <v>2</v>
      </c>
      <c r="F254" s="2" t="s">
        <v>262</v>
      </c>
      <c r="G254" s="4"/>
      <c r="H254" s="6">
        <v>9.4806706723037593</v>
      </c>
      <c r="I254" s="6">
        <v>10.092326844710399</v>
      </c>
      <c r="J254" s="6">
        <v>10.092326844710399</v>
      </c>
      <c r="K254" s="6">
        <v>10.092326844710399</v>
      </c>
      <c r="L254" s="6">
        <v>10.092326844710399</v>
      </c>
      <c r="M254" s="6">
        <v>10.092326844710399</v>
      </c>
      <c r="N254" s="6">
        <v>10.092326844710399</v>
      </c>
      <c r="O254" s="6">
        <v>10.092326844710399</v>
      </c>
      <c r="P254" s="6">
        <v>10.092326844710399</v>
      </c>
      <c r="Q254" s="6">
        <v>10.092326844710399</v>
      </c>
      <c r="R254" s="6">
        <v>10.092326844710399</v>
      </c>
      <c r="S254" s="6">
        <v>10.092326844710399</v>
      </c>
      <c r="T254" s="6">
        <v>10.092326844710399</v>
      </c>
      <c r="U254" s="6">
        <v>10.092326844710399</v>
      </c>
      <c r="V254" s="6">
        <v>10.092326844710399</v>
      </c>
      <c r="W254" s="6">
        <v>10.092326844710399</v>
      </c>
      <c r="X254" s="6">
        <v>10.092326844710399</v>
      </c>
      <c r="Y254" s="6">
        <v>10.092326844710399</v>
      </c>
      <c r="Z254" s="6">
        <v>10.092326844710399</v>
      </c>
      <c r="AA254" s="6">
        <v>10.092326844710399</v>
      </c>
      <c r="AB254" s="6">
        <v>10.092326844710399</v>
      </c>
      <c r="AC254" s="6">
        <v>10.092326844710399</v>
      </c>
      <c r="AD254" s="6">
        <v>10.092326844710399</v>
      </c>
      <c r="AE254" s="6">
        <v>10.092326844710399</v>
      </c>
      <c r="AF254" s="6">
        <v>10.092326844710399</v>
      </c>
      <c r="AG254" s="6">
        <v>10.092326844710399</v>
      </c>
      <c r="AH254" s="6">
        <v>10.092326844710399</v>
      </c>
      <c r="AI254" s="6">
        <v>10.092326844710399</v>
      </c>
      <c r="AJ254" s="6">
        <v>10.092326844710399</v>
      </c>
      <c r="AK254" s="6">
        <v>10.092326844710399</v>
      </c>
      <c r="AL254" s="6">
        <v>10.092326844710399</v>
      </c>
      <c r="AM254" s="6">
        <v>10.092326844710399</v>
      </c>
      <c r="AN254" s="4"/>
      <c r="AO254" s="4"/>
    </row>
    <row r="255" spans="1:41" ht="18.75" customHeight="1" x14ac:dyDescent="0.25">
      <c r="A255" s="13" t="s">
        <v>347</v>
      </c>
      <c r="B255" s="2" t="s">
        <v>4</v>
      </c>
      <c r="C255" s="2" t="s">
        <v>2</v>
      </c>
      <c r="D255" s="2" t="s">
        <v>23</v>
      </c>
      <c r="E255" s="2" t="s">
        <v>2</v>
      </c>
      <c r="F255" s="2" t="s">
        <v>263</v>
      </c>
      <c r="G255" s="4"/>
      <c r="H255" s="6">
        <v>3.6351787607135599</v>
      </c>
      <c r="I255" s="6">
        <v>4.1573407601939198</v>
      </c>
      <c r="J255" s="6">
        <v>4.1573407601939198</v>
      </c>
      <c r="K255" s="6">
        <v>4.1573407601939198</v>
      </c>
      <c r="L255" s="6">
        <v>4.1573407601939198</v>
      </c>
      <c r="M255" s="6">
        <v>4.1573407601939198</v>
      </c>
      <c r="N255" s="6">
        <v>4.1573407601939198</v>
      </c>
      <c r="O255" s="6">
        <v>4.1573407601939198</v>
      </c>
      <c r="P255" s="6">
        <v>4.1573407601939198</v>
      </c>
      <c r="Q255" s="6">
        <v>4.1573407601939198</v>
      </c>
      <c r="R255" s="6">
        <v>4.1573407601939198</v>
      </c>
      <c r="S255" s="6">
        <v>4.1573407601939198</v>
      </c>
      <c r="T255" s="6">
        <v>4.1573407601939198</v>
      </c>
      <c r="U255" s="6">
        <v>4.1573407601939198</v>
      </c>
      <c r="V255" s="6">
        <v>4.1573407601939198</v>
      </c>
      <c r="W255" s="6">
        <v>4.1573407601939198</v>
      </c>
      <c r="X255" s="6">
        <v>4.1573407601939198</v>
      </c>
      <c r="Y255" s="6">
        <v>4.1573407601939198</v>
      </c>
      <c r="Z255" s="6">
        <v>4.1573407601939198</v>
      </c>
      <c r="AA255" s="6">
        <v>4.1573407601939198</v>
      </c>
      <c r="AB255" s="6">
        <v>4.1573407601939198</v>
      </c>
      <c r="AC255" s="6">
        <v>4.1573407601939198</v>
      </c>
      <c r="AD255" s="6">
        <v>4.1573407601939198</v>
      </c>
      <c r="AE255" s="6">
        <v>4.1573407601939198</v>
      </c>
      <c r="AF255" s="6">
        <v>4.1573407601939198</v>
      </c>
      <c r="AG255" s="6">
        <v>4.1573407601939198</v>
      </c>
      <c r="AH255" s="6">
        <v>4.1573407601939198</v>
      </c>
      <c r="AI255" s="6">
        <v>4.1573407601939198</v>
      </c>
      <c r="AJ255" s="6">
        <v>4.1573407601939198</v>
      </c>
      <c r="AK255" s="6">
        <v>4.1573407601939198</v>
      </c>
      <c r="AL255" s="6">
        <v>4.1573407601939198</v>
      </c>
      <c r="AM255" s="6">
        <v>4.1573407601939198</v>
      </c>
      <c r="AN255" s="4"/>
      <c r="AO255" s="4"/>
    </row>
    <row r="256" spans="1:41" ht="18.75" customHeight="1" x14ac:dyDescent="0.25">
      <c r="A256" s="13" t="s">
        <v>347</v>
      </c>
      <c r="B256" s="2" t="s">
        <v>4</v>
      </c>
      <c r="C256" s="2" t="s">
        <v>2</v>
      </c>
      <c r="D256" s="2" t="s">
        <v>23</v>
      </c>
      <c r="E256" s="2" t="s">
        <v>2</v>
      </c>
      <c r="F256" s="2" t="s">
        <v>264</v>
      </c>
      <c r="G256" s="4"/>
      <c r="H256" s="6">
        <v>1.0517168524590099</v>
      </c>
      <c r="I256" s="6">
        <v>1.2027868852459001</v>
      </c>
      <c r="J256" s="6">
        <v>1.2027868852459001</v>
      </c>
      <c r="K256" s="6">
        <v>1.2027868852459001</v>
      </c>
      <c r="L256" s="6">
        <v>1.2027868852459001</v>
      </c>
      <c r="M256" s="6">
        <v>1.2027868852459001</v>
      </c>
      <c r="N256" s="6">
        <v>1.2027868852459001</v>
      </c>
      <c r="O256" s="6">
        <v>1.2027868852459001</v>
      </c>
      <c r="P256" s="6">
        <v>1.2027868852459001</v>
      </c>
      <c r="Q256" s="6">
        <v>1.2027868852459001</v>
      </c>
      <c r="R256" s="6">
        <v>1.2027868852459001</v>
      </c>
      <c r="S256" s="6">
        <v>1.2027868852459001</v>
      </c>
      <c r="T256" s="6">
        <v>1.2027868852459001</v>
      </c>
      <c r="U256" s="6">
        <v>1.2027868852459001</v>
      </c>
      <c r="V256" s="6">
        <v>1.2027868852459001</v>
      </c>
      <c r="W256" s="6">
        <v>1.2027868852459001</v>
      </c>
      <c r="X256" s="6">
        <v>1.2027868852459001</v>
      </c>
      <c r="Y256" s="6">
        <v>1.2027868852459001</v>
      </c>
      <c r="Z256" s="6">
        <v>1.2027868852459001</v>
      </c>
      <c r="AA256" s="6">
        <v>1.2027868852459001</v>
      </c>
      <c r="AB256" s="6">
        <v>1.2027868852459001</v>
      </c>
      <c r="AC256" s="6">
        <v>1.2027868852459001</v>
      </c>
      <c r="AD256" s="6">
        <v>1.2027868852459001</v>
      </c>
      <c r="AE256" s="6">
        <v>1.2027868852459001</v>
      </c>
      <c r="AF256" s="6">
        <v>1.2027868852459001</v>
      </c>
      <c r="AG256" s="6">
        <v>1.2027868852459001</v>
      </c>
      <c r="AH256" s="6">
        <v>1.2027868852459001</v>
      </c>
      <c r="AI256" s="6">
        <v>1.2027868852459001</v>
      </c>
      <c r="AJ256" s="6">
        <v>1.2027868852459001</v>
      </c>
      <c r="AK256" s="6">
        <v>1.2027868852459001</v>
      </c>
      <c r="AL256" s="6">
        <v>1.2027868852459001</v>
      </c>
      <c r="AM256" s="6">
        <v>1.2027868852459001</v>
      </c>
      <c r="AN256" s="4"/>
      <c r="AO256" s="4"/>
    </row>
    <row r="257" spans="1:41" ht="18.75" customHeight="1" x14ac:dyDescent="0.25">
      <c r="A257" s="13" t="s">
        <v>347</v>
      </c>
      <c r="B257" s="2" t="s">
        <v>4</v>
      </c>
      <c r="C257" s="2" t="s">
        <v>2</v>
      </c>
      <c r="D257" s="2" t="s">
        <v>23</v>
      </c>
      <c r="E257" s="2" t="s">
        <v>2</v>
      </c>
      <c r="F257" s="2" t="s">
        <v>177</v>
      </c>
      <c r="G257" s="4"/>
      <c r="H257" s="6">
        <v>0.52449999999999997</v>
      </c>
      <c r="I257" s="6">
        <v>0.52939999999999998</v>
      </c>
      <c r="J257" s="6">
        <v>0.55536237980117598</v>
      </c>
      <c r="K257" s="6">
        <v>0.58194356970176397</v>
      </c>
      <c r="L257" s="6">
        <v>0.60914356970176398</v>
      </c>
      <c r="M257" s="6">
        <v>0.63696237980117598</v>
      </c>
      <c r="N257" s="6">
        <v>0.66539999999999999</v>
      </c>
      <c r="O257" s="6">
        <v>0.693293971648684</v>
      </c>
      <c r="P257" s="6">
        <v>0.72173095747302596</v>
      </c>
      <c r="Q257" s="6">
        <v>0.75071095747302696</v>
      </c>
      <c r="R257" s="6">
        <v>0.78023397164868502</v>
      </c>
      <c r="S257" s="6">
        <v>0.81030000000000102</v>
      </c>
      <c r="T257" s="6">
        <v>0.84145657513567296</v>
      </c>
      <c r="U257" s="6">
        <v>0.87308486270350805</v>
      </c>
      <c r="V257" s="6">
        <v>0.90518486270350795</v>
      </c>
      <c r="W257" s="6">
        <v>0.93775657513567101</v>
      </c>
      <c r="X257" s="6">
        <v>0.970799999999998</v>
      </c>
      <c r="Y257" s="6">
        <v>1.00586069116119</v>
      </c>
      <c r="Z257" s="6">
        <v>1.04142103674178</v>
      </c>
      <c r="AA257" s="6">
        <v>1.07748103674178</v>
      </c>
      <c r="AB257" s="6">
        <v>1.11404069116119</v>
      </c>
      <c r="AC257" s="6">
        <v>1.1511</v>
      </c>
      <c r="AD257" s="6">
        <v>1.18787056636969</v>
      </c>
      <c r="AE257" s="6">
        <v>1.2251058495545299</v>
      </c>
      <c r="AF257" s="6">
        <v>1.26280584955453</v>
      </c>
      <c r="AG257" s="6">
        <v>1.30097056636969</v>
      </c>
      <c r="AH257" s="6">
        <v>1.3395999999999999</v>
      </c>
      <c r="AI257" s="6">
        <v>1.37654811140606</v>
      </c>
      <c r="AJ257" s="6">
        <v>1.4139621671091001</v>
      </c>
      <c r="AK257" s="6">
        <v>1.45184216710909</v>
      </c>
      <c r="AL257" s="6">
        <v>1.49018811140606</v>
      </c>
      <c r="AM257" s="6">
        <v>1.5289999999999999</v>
      </c>
      <c r="AN257" s="4"/>
      <c r="AO257" s="4"/>
    </row>
    <row r="258" spans="1:41" ht="18.75" customHeight="1" x14ac:dyDescent="0.25">
      <c r="A258" s="13" t="s">
        <v>347</v>
      </c>
      <c r="B258" s="2" t="s">
        <v>4</v>
      </c>
      <c r="C258" s="2" t="s">
        <v>2</v>
      </c>
      <c r="D258" s="2" t="s">
        <v>23</v>
      </c>
      <c r="E258" s="2" t="s">
        <v>2</v>
      </c>
      <c r="F258" s="2" t="s">
        <v>178</v>
      </c>
      <c r="G258" s="4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>
        <v>5.0859069101725201E-3</v>
      </c>
      <c r="AA258" s="6">
        <v>5.12590691018611E-3</v>
      </c>
      <c r="AB258" s="6">
        <v>5.1639379401269298E-3</v>
      </c>
      <c r="AC258" s="6">
        <v>5.2000000000238496E-3</v>
      </c>
      <c r="AD258" s="6">
        <v>5.2833179986233603E-3</v>
      </c>
      <c r="AE258" s="6">
        <v>5.3649769979355897E-3</v>
      </c>
      <c r="AF258" s="6">
        <v>5.4449769979258997E-3</v>
      </c>
      <c r="AG258" s="6">
        <v>5.5233179986333703E-3</v>
      </c>
      <c r="AH258" s="6">
        <v>5.6000000000171503E-3</v>
      </c>
      <c r="AI258" s="6">
        <v>5.7038904991926201E-3</v>
      </c>
      <c r="AJ258" s="6">
        <v>5.8058357487862401E-3</v>
      </c>
      <c r="AK258" s="6">
        <v>5.9058357488170898E-3</v>
      </c>
      <c r="AL258" s="6">
        <v>6.0038904992505398E-3</v>
      </c>
      <c r="AM258" s="6">
        <v>6.1000000000976896E-3</v>
      </c>
      <c r="AN258" s="4"/>
      <c r="AO258" s="4"/>
    </row>
    <row r="259" spans="1:41" ht="18.75" customHeight="1" x14ac:dyDescent="0.25">
      <c r="A259" s="13" t="s">
        <v>347</v>
      </c>
      <c r="B259" s="2" t="s">
        <v>4</v>
      </c>
      <c r="C259" s="2" t="s">
        <v>2</v>
      </c>
      <c r="D259" s="2" t="s">
        <v>23</v>
      </c>
      <c r="E259" s="2" t="s">
        <v>2</v>
      </c>
      <c r="F259" s="2" t="s">
        <v>180</v>
      </c>
      <c r="G259" s="4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>
        <v>0.62265294476969801</v>
      </c>
      <c r="Z259" s="6">
        <v>1.46105314543325</v>
      </c>
      <c r="AA259" s="6">
        <v>2.2310531454331799</v>
      </c>
      <c r="AB259" s="6">
        <v>2.9326529447696399</v>
      </c>
      <c r="AC259" s="6">
        <v>3.56585254344236</v>
      </c>
      <c r="AD259" s="6">
        <v>2.42099150010245</v>
      </c>
      <c r="AE259" s="6">
        <v>1.1823609784323701</v>
      </c>
      <c r="AF259" s="6"/>
      <c r="AG259" s="6"/>
      <c r="AH259" s="6"/>
      <c r="AI259" s="6"/>
      <c r="AJ259" s="6"/>
      <c r="AK259" s="6"/>
      <c r="AL259" s="6"/>
      <c r="AM259" s="6"/>
      <c r="AN259" s="4"/>
      <c r="AO259" s="4"/>
    </row>
    <row r="260" spans="1:41" ht="18.75" customHeight="1" x14ac:dyDescent="0.25">
      <c r="A260" s="13" t="s">
        <v>347</v>
      </c>
      <c r="B260" s="2" t="s">
        <v>4</v>
      </c>
      <c r="C260" s="2" t="s">
        <v>2</v>
      </c>
      <c r="D260" s="2" t="s">
        <v>23</v>
      </c>
      <c r="E260" s="2" t="s">
        <v>2</v>
      </c>
      <c r="F260" s="2" t="s">
        <v>182</v>
      </c>
      <c r="G260" s="4"/>
      <c r="H260" s="6">
        <v>14.3615025968745</v>
      </c>
      <c r="I260" s="6">
        <v>14.7491493881192</v>
      </c>
      <c r="J260" s="6">
        <v>15.084533963482601</v>
      </c>
      <c r="K260" s="6">
        <v>15.417604352849001</v>
      </c>
      <c r="L260" s="6">
        <v>15.7483605562183</v>
      </c>
      <c r="M260" s="6">
        <v>16.076802573590601</v>
      </c>
      <c r="N260" s="6">
        <v>16.402930404965801</v>
      </c>
      <c r="O260" s="6">
        <v>16.556544227606199</v>
      </c>
      <c r="P260" s="6">
        <v>16.706727735489</v>
      </c>
      <c r="Q260" s="6">
        <v>16.8534809286142</v>
      </c>
      <c r="R260" s="6">
        <v>16.996803806981699</v>
      </c>
      <c r="S260" s="6">
        <v>17.136696370591601</v>
      </c>
      <c r="T260" s="6">
        <v>17.165967253004101</v>
      </c>
      <c r="U260" s="6">
        <v>17.192067589350302</v>
      </c>
      <c r="V260" s="6">
        <v>17.214997379630098</v>
      </c>
      <c r="W260" s="6">
        <v>17.234756623843701</v>
      </c>
      <c r="X260" s="6">
        <v>17.251345321991</v>
      </c>
      <c r="Y260" s="6">
        <v>17.238302450541401</v>
      </c>
      <c r="Z260" s="6">
        <v>17.2089513710905</v>
      </c>
      <c r="AA260" s="6">
        <v>17.188510817731</v>
      </c>
      <c r="AB260" s="6">
        <v>17.164439262517199</v>
      </c>
      <c r="AC260" s="6">
        <v>17.136736705449099</v>
      </c>
      <c r="AD260" s="6">
        <v>17.106687224547901</v>
      </c>
      <c r="AE260" s="6">
        <v>17.073473191998801</v>
      </c>
      <c r="AF260" s="6">
        <v>17.037094607801901</v>
      </c>
      <c r="AG260" s="6">
        <v>16.997551471957301</v>
      </c>
      <c r="AH260" s="6">
        <v>16.9548437844647</v>
      </c>
      <c r="AI260" s="6">
        <v>16.950459501975001</v>
      </c>
      <c r="AJ260" s="6">
        <v>16.9426343097733</v>
      </c>
      <c r="AK260" s="6">
        <v>16.931368207859698</v>
      </c>
      <c r="AL260" s="6">
        <v>16.916661196233999</v>
      </c>
      <c r="AM260" s="6">
        <v>16.898513274896398</v>
      </c>
      <c r="AN260" s="4"/>
      <c r="AO260" s="4"/>
    </row>
    <row r="261" spans="1:41" ht="18.75" customHeight="1" x14ac:dyDescent="0.25">
      <c r="A261" s="13" t="s">
        <v>347</v>
      </c>
      <c r="B261" s="2" t="s">
        <v>4</v>
      </c>
      <c r="C261" s="2" t="s">
        <v>2</v>
      </c>
      <c r="D261" s="2" t="s">
        <v>23</v>
      </c>
      <c r="E261" s="2" t="s">
        <v>2</v>
      </c>
      <c r="F261" s="2" t="s">
        <v>184</v>
      </c>
      <c r="G261" s="4"/>
      <c r="H261" s="6"/>
      <c r="I261" s="6"/>
      <c r="J261" s="6"/>
      <c r="K261" s="6">
        <v>0.73613884490558201</v>
      </c>
      <c r="L261" s="6">
        <v>107.514806366895</v>
      </c>
      <c r="M261" s="6">
        <v>159.590586925466</v>
      </c>
      <c r="N261" s="6">
        <v>166.241310100611</v>
      </c>
      <c r="O261" s="6">
        <v>173.41478048990601</v>
      </c>
      <c r="P261" s="6">
        <v>246.71349861504501</v>
      </c>
      <c r="Q261" s="6">
        <v>272.708548518903</v>
      </c>
      <c r="R261" s="6">
        <v>279.60642670889098</v>
      </c>
      <c r="S261" s="6">
        <v>286.43536578778799</v>
      </c>
      <c r="T261" s="6">
        <v>293.56942462391999</v>
      </c>
      <c r="U261" s="6">
        <v>300.78036453250297</v>
      </c>
      <c r="V261" s="6">
        <v>311.03100302607902</v>
      </c>
      <c r="W261" s="6">
        <v>320.98253832303499</v>
      </c>
      <c r="X261" s="6">
        <v>327.767367604904</v>
      </c>
      <c r="Y261" s="6">
        <v>336.35287214506201</v>
      </c>
      <c r="Z261" s="6">
        <v>345.01046441514097</v>
      </c>
      <c r="AA261" s="6">
        <v>353.740144415141</v>
      </c>
      <c r="AB261" s="6">
        <v>362.54191214506199</v>
      </c>
      <c r="AC261" s="6">
        <v>371.41576760490398</v>
      </c>
      <c r="AD261" s="6">
        <v>383.55665486544399</v>
      </c>
      <c r="AE261" s="6">
        <v>395.79228849571399</v>
      </c>
      <c r="AF261" s="6">
        <v>408.12266849571398</v>
      </c>
      <c r="AG261" s="6">
        <v>420.54779486544402</v>
      </c>
      <c r="AH261" s="6">
        <v>433.06766760490399</v>
      </c>
      <c r="AI261" s="6">
        <v>447.95110986093698</v>
      </c>
      <c r="AJ261" s="6">
        <v>462.958490988954</v>
      </c>
      <c r="AK261" s="6">
        <v>478.08981098895401</v>
      </c>
      <c r="AL261" s="6">
        <v>493.34506986093697</v>
      </c>
      <c r="AM261" s="6">
        <v>508.72426760490498</v>
      </c>
      <c r="AN261" s="4"/>
      <c r="AO261" s="4"/>
    </row>
    <row r="262" spans="1:41" ht="18.75" customHeight="1" x14ac:dyDescent="0.25">
      <c r="A262" s="13" t="s">
        <v>347</v>
      </c>
      <c r="B262" s="2" t="s">
        <v>4</v>
      </c>
      <c r="C262" s="2" t="s">
        <v>2</v>
      </c>
      <c r="D262" s="2" t="s">
        <v>23</v>
      </c>
      <c r="E262" s="2" t="s">
        <v>2</v>
      </c>
      <c r="F262" s="2" t="s">
        <v>185</v>
      </c>
      <c r="G262" s="4"/>
      <c r="H262" s="6">
        <v>42.32415768688</v>
      </c>
      <c r="I262" s="6">
        <v>27.442715218319801</v>
      </c>
      <c r="J262" s="6">
        <v>32.929243306584702</v>
      </c>
      <c r="K262" s="6">
        <v>38.377949249032397</v>
      </c>
      <c r="L262" s="6">
        <v>43.788833045662997</v>
      </c>
      <c r="M262" s="6">
        <v>49.161894696476502</v>
      </c>
      <c r="N262" s="6">
        <v>54.497134201473102</v>
      </c>
      <c r="O262" s="6">
        <v>57.019063907105199</v>
      </c>
      <c r="P262" s="6">
        <v>59.485172163358598</v>
      </c>
      <c r="Q262" s="6">
        <v>61.828744826826998</v>
      </c>
      <c r="R262" s="6">
        <v>64.172808232125405</v>
      </c>
      <c r="S262" s="6">
        <v>66.460768235847596</v>
      </c>
      <c r="T262" s="6">
        <v>66.939547384569195</v>
      </c>
      <c r="U262" s="6">
        <v>67.366472063789899</v>
      </c>
      <c r="V262" s="6">
        <v>67.741542273510206</v>
      </c>
      <c r="W262" s="6">
        <v>68.064758013729701</v>
      </c>
      <c r="X262" s="6">
        <v>68.336119284448401</v>
      </c>
      <c r="Y262" s="6">
        <v>68.122850763008401</v>
      </c>
      <c r="Z262" s="6">
        <v>67.857720239104097</v>
      </c>
      <c r="AA262" s="6">
        <v>67.525640792463506</v>
      </c>
      <c r="AB262" s="6">
        <v>67.134110013092098</v>
      </c>
      <c r="AC262" s="6">
        <v>66.683127900990002</v>
      </c>
      <c r="AD262" s="6">
        <v>66.195742142677005</v>
      </c>
      <c r="AE262" s="6">
        <v>65.656548555618897</v>
      </c>
      <c r="AF262" s="6">
        <v>65.065547139815706</v>
      </c>
      <c r="AG262" s="6">
        <v>64.422737895267602</v>
      </c>
      <c r="AH262" s="6">
        <v>63.7281208219744</v>
      </c>
      <c r="AI262" s="6">
        <v>63.661860911856301</v>
      </c>
      <c r="AJ262" s="6">
        <v>63.539284007753999</v>
      </c>
      <c r="AK262" s="6">
        <v>63.360390109667698</v>
      </c>
      <c r="AL262" s="6">
        <v>63.125179217597299</v>
      </c>
      <c r="AM262" s="6">
        <v>62.833651331542598</v>
      </c>
      <c r="AN262" s="4"/>
      <c r="AO262" s="4"/>
    </row>
    <row r="263" spans="1:41" ht="18.75" customHeight="1" x14ac:dyDescent="0.25">
      <c r="A263" s="13" t="s">
        <v>347</v>
      </c>
      <c r="B263" s="2" t="s">
        <v>4</v>
      </c>
      <c r="C263" s="2" t="s">
        <v>2</v>
      </c>
      <c r="D263" s="2" t="s">
        <v>23</v>
      </c>
      <c r="E263" s="2" t="s">
        <v>2</v>
      </c>
      <c r="F263" s="2" t="s">
        <v>188</v>
      </c>
      <c r="G263" s="4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71.594564313267895</v>
      </c>
      <c r="V263" s="6">
        <v>239.956935989568</v>
      </c>
      <c r="W263" s="6">
        <v>239.956935989568</v>
      </c>
      <c r="X263" s="6">
        <v>239.956935989568</v>
      </c>
      <c r="Y263" s="6">
        <v>239.956935989568</v>
      </c>
      <c r="Z263" s="6">
        <v>239.956935989568</v>
      </c>
      <c r="AA263" s="6">
        <v>239.956935989568</v>
      </c>
      <c r="AB263" s="6">
        <v>239.956935989568</v>
      </c>
      <c r="AC263" s="6">
        <v>239.956935989568</v>
      </c>
      <c r="AD263" s="6">
        <v>239.956935989568</v>
      </c>
      <c r="AE263" s="6">
        <v>239.956935989568</v>
      </c>
      <c r="AF263" s="6">
        <v>239.956935989568</v>
      </c>
      <c r="AG263" s="6">
        <v>239.956935989568</v>
      </c>
      <c r="AH263" s="6">
        <v>239.956935989568</v>
      </c>
      <c r="AI263" s="6">
        <v>239.956935989568</v>
      </c>
      <c r="AJ263" s="6">
        <v>239.956935989568</v>
      </c>
      <c r="AK263" s="6">
        <v>239.956935989568</v>
      </c>
      <c r="AL263" s="6">
        <v>239.956935989568</v>
      </c>
      <c r="AM263" s="6">
        <v>239.956935989568</v>
      </c>
      <c r="AN263" s="4"/>
      <c r="AO263" s="4"/>
    </row>
    <row r="264" spans="1:41" ht="18.75" customHeight="1" x14ac:dyDescent="0.25">
      <c r="A264" s="13" t="s">
        <v>347</v>
      </c>
      <c r="B264" s="2" t="s">
        <v>4</v>
      </c>
      <c r="C264" s="2" t="s">
        <v>2</v>
      </c>
      <c r="D264" s="2" t="s">
        <v>23</v>
      </c>
      <c r="E264" s="2" t="s">
        <v>2</v>
      </c>
      <c r="F264" s="2" t="s">
        <v>189</v>
      </c>
      <c r="G264" s="4"/>
      <c r="H264" s="6">
        <v>7.7547723613739503</v>
      </c>
      <c r="I264" s="6">
        <v>2.43678076346509</v>
      </c>
      <c r="J264" s="6">
        <v>5.3637996561782897</v>
      </c>
      <c r="K264" s="6">
        <v>8.3605891025349397</v>
      </c>
      <c r="L264" s="6">
        <v>11.427149102534999</v>
      </c>
      <c r="M264" s="6">
        <v>14.5634796561786</v>
      </c>
      <c r="N264" s="6">
        <v>17.769580763465601</v>
      </c>
      <c r="O264" s="6">
        <v>20.914959760683502</v>
      </c>
      <c r="P264" s="6">
        <v>24.1215792592924</v>
      </c>
      <c r="Q264" s="6">
        <v>27.389439259292299</v>
      </c>
      <c r="R264" s="6">
        <v>30.7185397606832</v>
      </c>
      <c r="S264" s="6">
        <v>34.108880763465102</v>
      </c>
      <c r="T264" s="6">
        <v>37.620979489676898</v>
      </c>
      <c r="U264" s="6">
        <v>41.186248852782697</v>
      </c>
      <c r="V264" s="6">
        <v>44.804688852782803</v>
      </c>
      <c r="W264" s="6">
        <v>48.476299489676997</v>
      </c>
      <c r="X264" s="6">
        <v>52.201080763465299</v>
      </c>
      <c r="Y264" s="6">
        <v>56.1520280991585</v>
      </c>
      <c r="Z264" s="6">
        <v>60.159271767005002</v>
      </c>
      <c r="AA264" s="6">
        <v>64.222811767005098</v>
      </c>
      <c r="AB264" s="6">
        <v>68.342648099158595</v>
      </c>
      <c r="AC264" s="6">
        <v>72.5187807634656</v>
      </c>
      <c r="AD264" s="6">
        <v>76.664485984783894</v>
      </c>
      <c r="AE264" s="6">
        <v>80.8625885954431</v>
      </c>
      <c r="AF264" s="6">
        <v>85.113088595443003</v>
      </c>
      <c r="AG264" s="6">
        <v>89.415985984783802</v>
      </c>
      <c r="AH264" s="6">
        <v>93.771280763465398</v>
      </c>
      <c r="AI264" s="6">
        <v>97.936045471243204</v>
      </c>
      <c r="AJ264" s="6">
        <v>102.153327825132</v>
      </c>
      <c r="AK264" s="6">
        <v>106.423127825132</v>
      </c>
      <c r="AL264" s="6">
        <v>110.745445471243</v>
      </c>
      <c r="AM264" s="6">
        <v>115.120280763465</v>
      </c>
      <c r="AN264" s="4"/>
      <c r="AO264" s="4"/>
    </row>
    <row r="265" spans="1:41" ht="18.75" customHeight="1" x14ac:dyDescent="0.25">
      <c r="A265" s="13" t="s">
        <v>347</v>
      </c>
      <c r="B265" s="2" t="s">
        <v>4</v>
      </c>
      <c r="C265" s="2" t="s">
        <v>2</v>
      </c>
      <c r="D265" s="2" t="s">
        <v>23</v>
      </c>
      <c r="E265" s="2" t="s">
        <v>2</v>
      </c>
      <c r="F265" s="2" t="s">
        <v>190</v>
      </c>
      <c r="G265" s="4"/>
      <c r="H265" s="6"/>
      <c r="I265" s="6"/>
      <c r="J265" s="6">
        <v>10.797013477063301</v>
      </c>
      <c r="K265" s="6">
        <v>11.824015504461601</v>
      </c>
      <c r="L265" s="6">
        <v>54.141991913690298</v>
      </c>
      <c r="M265" s="6">
        <v>54.336228096955097</v>
      </c>
      <c r="N265" s="6">
        <v>54.563749314154499</v>
      </c>
      <c r="O265" s="6">
        <v>58.103014056570998</v>
      </c>
      <c r="P265" s="6">
        <v>93.950991366391705</v>
      </c>
      <c r="Q265" s="6">
        <v>104.56309553796901</v>
      </c>
      <c r="R265" s="6">
        <v>107.311786823332</v>
      </c>
      <c r="S265" s="6">
        <v>110.068819273285</v>
      </c>
      <c r="T265" s="6">
        <v>110.069925606992</v>
      </c>
      <c r="U265" s="6">
        <v>110.071008773846</v>
      </c>
      <c r="V265" s="6">
        <v>110.072068773846</v>
      </c>
      <c r="W265" s="6">
        <v>110.073105606992</v>
      </c>
      <c r="X265" s="6">
        <v>110.07411927328501</v>
      </c>
      <c r="Y265" s="6">
        <v>110.075138848406</v>
      </c>
      <c r="Z265" s="6">
        <v>110.076128635966</v>
      </c>
      <c r="AA265" s="6">
        <v>110.07708863596601</v>
      </c>
      <c r="AB265" s="6">
        <v>110.078018848406</v>
      </c>
      <c r="AC265" s="6">
        <v>110.078919273285</v>
      </c>
      <c r="AD265" s="6">
        <v>110.080704289877</v>
      </c>
      <c r="AE265" s="6">
        <v>110.082466798173</v>
      </c>
      <c r="AF265" s="6">
        <v>110.084206798173</v>
      </c>
      <c r="AG265" s="6">
        <v>110.085924289877</v>
      </c>
      <c r="AH265" s="6">
        <v>110.087619273285</v>
      </c>
      <c r="AI265" s="6">
        <v>110.090050688614</v>
      </c>
      <c r="AJ265" s="6">
        <v>110.09246639627899</v>
      </c>
      <c r="AK265" s="6">
        <v>110.094866396279</v>
      </c>
      <c r="AL265" s="6">
        <v>110.09725068861501</v>
      </c>
      <c r="AM265" s="6">
        <v>110.099619273285</v>
      </c>
      <c r="AN265" s="4"/>
      <c r="AO265" s="4"/>
    </row>
    <row r="266" spans="1:41" ht="18.75" customHeight="1" x14ac:dyDescent="0.25">
      <c r="A266" s="13" t="s">
        <v>347</v>
      </c>
      <c r="B266" s="2" t="s">
        <v>4</v>
      </c>
      <c r="C266" s="2" t="s">
        <v>2</v>
      </c>
      <c r="D266" s="2" t="s">
        <v>23</v>
      </c>
      <c r="E266" s="2" t="s">
        <v>2</v>
      </c>
      <c r="F266" s="2" t="s">
        <v>192</v>
      </c>
      <c r="G266" s="4"/>
      <c r="H266" s="6"/>
      <c r="I266" s="6"/>
      <c r="J266" s="6"/>
      <c r="K266" s="6"/>
      <c r="L266" s="6"/>
      <c r="M266" s="6"/>
      <c r="N266" s="6"/>
      <c r="O266" s="6"/>
      <c r="P266" s="6">
        <v>11.1882450944049</v>
      </c>
      <c r="Q266" s="6">
        <v>16.690939556065999</v>
      </c>
      <c r="R266" s="6">
        <v>17.257523672285899</v>
      </c>
      <c r="S266" s="6">
        <v>17.7536307170888</v>
      </c>
      <c r="T266" s="6">
        <v>18.1395224969407</v>
      </c>
      <c r="U266" s="6">
        <v>18.557670532469199</v>
      </c>
      <c r="V266" s="6">
        <v>19.097573704635401</v>
      </c>
      <c r="W266" s="6">
        <v>19.480612057377101</v>
      </c>
      <c r="X266" s="6">
        <v>19.847734886280598</v>
      </c>
      <c r="Y266" s="6">
        <v>20.2914961679746</v>
      </c>
      <c r="Z266" s="6">
        <v>20.737286808821601</v>
      </c>
      <c r="AA266" s="6">
        <v>21.185106808821601</v>
      </c>
      <c r="AB266" s="6">
        <v>21.6349561679746</v>
      </c>
      <c r="AC266" s="6">
        <v>22.086834886280499</v>
      </c>
      <c r="AD266" s="6">
        <v>22.6874309338594</v>
      </c>
      <c r="AE266" s="6">
        <v>23.2885389576488</v>
      </c>
      <c r="AF266" s="6">
        <v>23.890158957648801</v>
      </c>
      <c r="AG266" s="6">
        <v>24.492290933859401</v>
      </c>
      <c r="AH266" s="6">
        <v>25.094934886280502</v>
      </c>
      <c r="AI266" s="6">
        <v>25.784553322467101</v>
      </c>
      <c r="AJ266" s="6">
        <v>26.473712540560399</v>
      </c>
      <c r="AK266" s="6">
        <v>27.1624125405604</v>
      </c>
      <c r="AL266" s="6">
        <v>27.8506533224671</v>
      </c>
      <c r="AM266" s="6">
        <v>28.538434886280498</v>
      </c>
      <c r="AN266" s="4"/>
      <c r="AO266" s="4"/>
    </row>
    <row r="267" spans="1:41" ht="18.75" customHeight="1" x14ac:dyDescent="0.25">
      <c r="A267" s="13" t="s">
        <v>347</v>
      </c>
      <c r="B267" s="2" t="s">
        <v>4</v>
      </c>
      <c r="C267" s="2" t="s">
        <v>2</v>
      </c>
      <c r="D267" s="2" t="s">
        <v>23</v>
      </c>
      <c r="E267" s="2" t="s">
        <v>2</v>
      </c>
      <c r="F267" s="2" t="s">
        <v>193</v>
      </c>
      <c r="G267" s="4"/>
      <c r="H267" s="6">
        <v>315.95741007694397</v>
      </c>
      <c r="I267" s="6">
        <v>399.26936227998601</v>
      </c>
      <c r="J267" s="6">
        <v>411.96853791196099</v>
      </c>
      <c r="K267" s="6">
        <v>424.66771354393597</v>
      </c>
      <c r="L267" s="6">
        <v>437.36688917590999</v>
      </c>
      <c r="M267" s="6">
        <v>451.42927590975302</v>
      </c>
      <c r="N267" s="6">
        <v>465.49166264359502</v>
      </c>
      <c r="O267" s="6">
        <v>475.12292530977601</v>
      </c>
      <c r="P267" s="6">
        <v>489.99361339936598</v>
      </c>
      <c r="Q267" s="6">
        <v>557.37877602651395</v>
      </c>
      <c r="R267" s="6">
        <v>558.74571111919704</v>
      </c>
      <c r="S267" s="6">
        <v>560.11264621188104</v>
      </c>
      <c r="T267" s="6">
        <v>560.82007795949801</v>
      </c>
      <c r="U267" s="6">
        <v>561.52750970711395</v>
      </c>
      <c r="V267" s="6">
        <v>568.93287052047901</v>
      </c>
      <c r="W267" s="6">
        <v>572.11775177580103</v>
      </c>
      <c r="X267" s="6">
        <v>572.11775177580103</v>
      </c>
      <c r="Y267" s="6">
        <v>572.11775177580103</v>
      </c>
      <c r="Z267" s="6">
        <v>572.11775177580103</v>
      </c>
      <c r="AA267" s="6">
        <v>572.11775177580103</v>
      </c>
      <c r="AB267" s="6">
        <v>572.11775177580103</v>
      </c>
      <c r="AC267" s="6">
        <v>572.11775177580103</v>
      </c>
      <c r="AD267" s="6">
        <v>572.11775177580103</v>
      </c>
      <c r="AE267" s="6">
        <v>572.11775177580103</v>
      </c>
      <c r="AF267" s="6">
        <v>572.11775177580103</v>
      </c>
      <c r="AG267" s="6">
        <v>572.11775177580103</v>
      </c>
      <c r="AH267" s="6">
        <v>572.11775177580103</v>
      </c>
      <c r="AI267" s="6">
        <v>572.11775177580103</v>
      </c>
      <c r="AJ267" s="6">
        <v>572.11775177580103</v>
      </c>
      <c r="AK267" s="6">
        <v>572.11775177580103</v>
      </c>
      <c r="AL267" s="6">
        <v>572.11775177580103</v>
      </c>
      <c r="AM267" s="6">
        <v>572.11775177580103</v>
      </c>
      <c r="AN267" s="4"/>
      <c r="AO267" s="4"/>
    </row>
    <row r="268" spans="1:41" ht="18.75" customHeight="1" x14ac:dyDescent="0.25">
      <c r="A268" s="13" t="s">
        <v>347</v>
      </c>
      <c r="B268" s="2" t="s">
        <v>4</v>
      </c>
      <c r="C268" s="2" t="s">
        <v>2</v>
      </c>
      <c r="D268" s="2" t="s">
        <v>23</v>
      </c>
      <c r="E268" s="2" t="s">
        <v>2</v>
      </c>
      <c r="F268" s="2" t="s">
        <v>181</v>
      </c>
      <c r="G268" s="4"/>
      <c r="H268" s="6">
        <v>12.8941913651903</v>
      </c>
      <c r="I268" s="6">
        <v>11.9636421699146</v>
      </c>
      <c r="J268" s="6">
        <v>10.6803532566501</v>
      </c>
      <c r="K268" s="6">
        <v>10.0286883033646</v>
      </c>
      <c r="L268" s="6">
        <v>6.7076023024219404</v>
      </c>
      <c r="M268" s="6">
        <v>5.8666014830378002</v>
      </c>
      <c r="N268" s="6">
        <v>5.0162275211060798</v>
      </c>
      <c r="O268" s="6">
        <v>4.4289783329280503</v>
      </c>
      <c r="P268" s="6">
        <v>1.71627855641845</v>
      </c>
      <c r="Q268" s="6">
        <v>0.64606807009474798</v>
      </c>
      <c r="R268" s="6">
        <v>0.40128041711603502</v>
      </c>
      <c r="S268" s="6">
        <v>2.5470016203791999</v>
      </c>
      <c r="T268" s="6">
        <v>2.5360698696011199</v>
      </c>
      <c r="U268" s="6">
        <v>1.2968833990514601</v>
      </c>
      <c r="V268" s="6">
        <v>5.4051749753412801E-2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4"/>
      <c r="AO268" s="4"/>
    </row>
    <row r="269" spans="1:41" ht="18.75" customHeight="1" x14ac:dyDescent="0.25">
      <c r="A269" s="13" t="s">
        <v>347</v>
      </c>
      <c r="B269" s="2" t="s">
        <v>4</v>
      </c>
      <c r="C269" s="2" t="s">
        <v>2</v>
      </c>
      <c r="D269" s="2" t="s">
        <v>23</v>
      </c>
      <c r="E269" s="2" t="s">
        <v>2</v>
      </c>
      <c r="F269" s="2" t="s">
        <v>194</v>
      </c>
      <c r="G269" s="4"/>
      <c r="H269" s="6">
        <v>68.678696673107595</v>
      </c>
      <c r="I269" s="6">
        <v>55.498016951083997</v>
      </c>
      <c r="J269" s="6">
        <v>43.451911431261003</v>
      </c>
      <c r="K269" s="6">
        <v>50.743687576035803</v>
      </c>
      <c r="L269" s="6">
        <v>48.366522888511597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4"/>
      <c r="AO269" s="4"/>
    </row>
    <row r="270" spans="1:41" ht="18.75" customHeight="1" x14ac:dyDescent="0.25">
      <c r="A270" s="13" t="s">
        <v>347</v>
      </c>
      <c r="B270" s="2" t="s">
        <v>4</v>
      </c>
      <c r="C270" s="2" t="s">
        <v>2</v>
      </c>
      <c r="D270" s="2" t="s">
        <v>23</v>
      </c>
      <c r="E270" s="2" t="s">
        <v>2</v>
      </c>
      <c r="F270" s="2" t="s">
        <v>195</v>
      </c>
      <c r="G270" s="4"/>
      <c r="H270" s="6">
        <v>366.97814570935401</v>
      </c>
      <c r="I270" s="6">
        <v>354.76252160851698</v>
      </c>
      <c r="J270" s="6">
        <v>319.03482068473699</v>
      </c>
      <c r="K270" s="6">
        <v>316.32684085140397</v>
      </c>
      <c r="L270" s="6">
        <v>174.068204216602</v>
      </c>
      <c r="M270" s="6">
        <v>174.068204216602</v>
      </c>
      <c r="N270" s="6">
        <v>174.068204216602</v>
      </c>
      <c r="O270" s="6">
        <v>174.068204216602</v>
      </c>
      <c r="P270" s="6">
        <v>54.456092747394301</v>
      </c>
      <c r="Q270" s="6">
        <v>18.596200352882001</v>
      </c>
      <c r="R270" s="6">
        <v>9.3122027577541999</v>
      </c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4"/>
      <c r="AO270" s="4"/>
    </row>
    <row r="271" spans="1:41" ht="18.75" customHeight="1" x14ac:dyDescent="0.25">
      <c r="A271" s="13" t="s">
        <v>347</v>
      </c>
      <c r="B271" s="2" t="s">
        <v>4</v>
      </c>
      <c r="C271" s="2" t="s">
        <v>2</v>
      </c>
      <c r="D271" s="2" t="s">
        <v>23</v>
      </c>
      <c r="E271" s="2" t="s">
        <v>2</v>
      </c>
      <c r="F271" s="2" t="s">
        <v>196</v>
      </c>
      <c r="G271" s="4"/>
      <c r="H271" s="6">
        <v>727.99808370307301</v>
      </c>
      <c r="I271" s="6">
        <v>689.086682591113</v>
      </c>
      <c r="J271" s="6">
        <v>655.59225239616205</v>
      </c>
      <c r="K271" s="6">
        <v>622.09782220121099</v>
      </c>
      <c r="L271" s="6">
        <v>588.60339200626004</v>
      </c>
      <c r="M271" s="6">
        <v>541.95410388484697</v>
      </c>
      <c r="N271" s="6">
        <v>495.30481576343402</v>
      </c>
      <c r="O271" s="6">
        <v>458.31235504878902</v>
      </c>
      <c r="P271" s="6">
        <v>421.31989433414299</v>
      </c>
      <c r="Q271" s="6">
        <v>384.32743361949798</v>
      </c>
      <c r="R271" s="6">
        <v>245.97814354745901</v>
      </c>
      <c r="S271" s="6">
        <v>245.97814354745901</v>
      </c>
      <c r="T271" s="6">
        <v>245.97814354745901</v>
      </c>
      <c r="U271" s="6">
        <v>174.18093218067301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4"/>
      <c r="AO271" s="4"/>
    </row>
    <row r="272" spans="1:41" ht="18.75" customHeight="1" x14ac:dyDescent="0.25">
      <c r="A272" s="13" t="s">
        <v>347</v>
      </c>
      <c r="B272" s="2" t="s">
        <v>4</v>
      </c>
      <c r="C272" s="2" t="s">
        <v>2</v>
      </c>
      <c r="D272" s="2" t="s">
        <v>23</v>
      </c>
      <c r="E272" s="2" t="s">
        <v>2</v>
      </c>
      <c r="F272" s="2" t="s">
        <v>197</v>
      </c>
      <c r="G272" s="4"/>
      <c r="H272" s="6">
        <v>7.2846848137516496</v>
      </c>
      <c r="I272" s="6">
        <v>6.8837623889034303</v>
      </c>
      <c r="J272" s="6">
        <v>6.5811794267538302</v>
      </c>
      <c r="K272" s="6">
        <v>6.2785964646042203</v>
      </c>
      <c r="L272" s="6">
        <v>5.9760135024546202</v>
      </c>
      <c r="M272" s="6">
        <v>5.67343054030502</v>
      </c>
      <c r="N272" s="6">
        <v>5.3708475781554199</v>
      </c>
      <c r="O272" s="6">
        <v>0.61188664507181401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4"/>
      <c r="AO272" s="4"/>
    </row>
    <row r="273" spans="1:41" ht="18.75" customHeight="1" x14ac:dyDescent="0.25">
      <c r="A273" s="13" t="s">
        <v>347</v>
      </c>
      <c r="B273" s="2" t="s">
        <v>4</v>
      </c>
      <c r="C273" s="2" t="s">
        <v>2</v>
      </c>
      <c r="D273" s="2" t="s">
        <v>23</v>
      </c>
      <c r="E273" s="2" t="s">
        <v>2</v>
      </c>
      <c r="F273" s="2" t="s">
        <v>198</v>
      </c>
      <c r="G273" s="4"/>
      <c r="H273" s="6">
        <v>166.218276552454</v>
      </c>
      <c r="I273" s="6">
        <v>154.61054306185801</v>
      </c>
      <c r="J273" s="6">
        <v>142.371617931918</v>
      </c>
      <c r="K273" s="6">
        <v>130.13269280197801</v>
      </c>
      <c r="L273" s="6">
        <v>117.893767672038</v>
      </c>
      <c r="M273" s="6">
        <v>104.77548344011601</v>
      </c>
      <c r="N273" s="6">
        <v>91.657199208193504</v>
      </c>
      <c r="O273" s="6">
        <v>82.596473311654904</v>
      </c>
      <c r="P273" s="6">
        <v>68.404712819989498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4"/>
      <c r="AO273" s="4"/>
    </row>
    <row r="274" spans="1:41" ht="18.75" customHeight="1" x14ac:dyDescent="0.25">
      <c r="A274" s="13" t="s">
        <v>347</v>
      </c>
      <c r="B274" s="2" t="s">
        <v>4</v>
      </c>
      <c r="C274" s="2" t="s">
        <v>2</v>
      </c>
      <c r="D274" s="2" t="s">
        <v>23</v>
      </c>
      <c r="E274" s="2" t="s">
        <v>2</v>
      </c>
      <c r="F274" s="2" t="s">
        <v>199</v>
      </c>
      <c r="G274" s="4"/>
      <c r="H274" s="6">
        <v>30.106735962689498</v>
      </c>
      <c r="I274" s="6">
        <v>28.0621245838901</v>
      </c>
      <c r="J274" s="6">
        <v>26.771198064649699</v>
      </c>
      <c r="K274" s="6">
        <v>25.480271545409199</v>
      </c>
      <c r="L274" s="6">
        <v>24.189345026168699</v>
      </c>
      <c r="M274" s="6">
        <v>22.314706624743099</v>
      </c>
      <c r="N274" s="6">
        <v>20.440068223317599</v>
      </c>
      <c r="O274" s="6">
        <v>18.878960951996699</v>
      </c>
      <c r="P274" s="6">
        <v>17.317853680675899</v>
      </c>
      <c r="Q274" s="6">
        <v>15.8290896783622</v>
      </c>
      <c r="R274" s="6">
        <v>14.340325676048501</v>
      </c>
      <c r="S274" s="6">
        <v>12.8515616737348</v>
      </c>
      <c r="T274" s="6">
        <v>12.081079647497999</v>
      </c>
      <c r="U274" s="6">
        <v>11.3105976212613</v>
      </c>
      <c r="V274" s="6">
        <v>3.3584371380747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4"/>
      <c r="AO274" s="4"/>
    </row>
    <row r="275" spans="1:41" ht="18.75" customHeight="1" x14ac:dyDescent="0.25">
      <c r="A275" s="13" t="s">
        <v>347</v>
      </c>
      <c r="B275" s="2" t="s">
        <v>4</v>
      </c>
      <c r="C275" s="2" t="s">
        <v>2</v>
      </c>
      <c r="D275" s="2" t="s">
        <v>23</v>
      </c>
      <c r="E275" s="2" t="s">
        <v>2</v>
      </c>
      <c r="F275" s="2" t="s">
        <v>200</v>
      </c>
      <c r="G275" s="4"/>
      <c r="H275" s="6">
        <v>14.052567579841901</v>
      </c>
      <c r="I275" s="6">
        <v>13.797240938600201</v>
      </c>
      <c r="J275" s="6">
        <v>13.805841957869999</v>
      </c>
      <c r="K275" s="6">
        <v>13.8144429771398</v>
      </c>
      <c r="L275" s="6">
        <v>13.8230439964096</v>
      </c>
      <c r="M275" s="6">
        <v>12.771045114385799</v>
      </c>
      <c r="N275" s="6">
        <v>11.719046232361899</v>
      </c>
      <c r="O275" s="6">
        <v>10.853375504253799</v>
      </c>
      <c r="P275" s="6">
        <v>9.9877047761457707</v>
      </c>
      <c r="Q275" s="6">
        <v>9.2701568953339493</v>
      </c>
      <c r="R275" s="6">
        <v>8.5526090145221207</v>
      </c>
      <c r="S275" s="6">
        <v>7.8350611337103002</v>
      </c>
      <c r="T275" s="6">
        <v>7.3316839955147497</v>
      </c>
      <c r="U275" s="6">
        <v>6.8283068573192001</v>
      </c>
      <c r="V275" s="6">
        <v>3.3103970150278901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4"/>
      <c r="AO275" s="4"/>
    </row>
    <row r="276" spans="1:41" ht="18.75" customHeight="1" x14ac:dyDescent="0.25">
      <c r="A276" s="13" t="s">
        <v>347</v>
      </c>
      <c r="B276" s="2" t="s">
        <v>4</v>
      </c>
      <c r="C276" s="2" t="s">
        <v>2</v>
      </c>
      <c r="D276" s="2" t="s">
        <v>23</v>
      </c>
      <c r="E276" s="2" t="s">
        <v>2</v>
      </c>
      <c r="F276" s="2" t="s">
        <v>265</v>
      </c>
      <c r="G276" s="4"/>
      <c r="H276" s="6">
        <v>344.38187853250997</v>
      </c>
      <c r="I276" s="6">
        <v>366.600064244284</v>
      </c>
      <c r="J276" s="6">
        <v>366.600064244284</v>
      </c>
      <c r="K276" s="6">
        <v>366.600064244284</v>
      </c>
      <c r="L276" s="6">
        <v>366.600064244284</v>
      </c>
      <c r="M276" s="6">
        <v>366.600064244284</v>
      </c>
      <c r="N276" s="6">
        <v>366.600064244284</v>
      </c>
      <c r="O276" s="6">
        <v>366.600064244284</v>
      </c>
      <c r="P276" s="6">
        <v>366.600064244284</v>
      </c>
      <c r="Q276" s="6">
        <v>366.600064244284</v>
      </c>
      <c r="R276" s="6">
        <v>366.600064244284</v>
      </c>
      <c r="S276" s="6">
        <v>366.600064244284</v>
      </c>
      <c r="T276" s="6">
        <v>366.600064244284</v>
      </c>
      <c r="U276" s="6">
        <v>366.600064244284</v>
      </c>
      <c r="V276" s="6">
        <v>366.600064244284</v>
      </c>
      <c r="W276" s="6">
        <v>366.600064244284</v>
      </c>
      <c r="X276" s="6">
        <v>366.600064244284</v>
      </c>
      <c r="Y276" s="6">
        <v>366.600064244284</v>
      </c>
      <c r="Z276" s="6">
        <v>366.600064244284</v>
      </c>
      <c r="AA276" s="6">
        <v>366.600064244284</v>
      </c>
      <c r="AB276" s="6">
        <v>366.600064244284</v>
      </c>
      <c r="AC276" s="6">
        <v>366.600064244284</v>
      </c>
      <c r="AD276" s="6">
        <v>366.600064244284</v>
      </c>
      <c r="AE276" s="6">
        <v>366.600064244284</v>
      </c>
      <c r="AF276" s="6">
        <v>366.600064244284</v>
      </c>
      <c r="AG276" s="6">
        <v>366.600064244284</v>
      </c>
      <c r="AH276" s="6">
        <v>366.600064244284</v>
      </c>
      <c r="AI276" s="6">
        <v>366.600064244284</v>
      </c>
      <c r="AJ276" s="6">
        <v>366.600064244284</v>
      </c>
      <c r="AK276" s="6">
        <v>366.600064244284</v>
      </c>
      <c r="AL276" s="6">
        <v>366.600064244284</v>
      </c>
      <c r="AM276" s="6">
        <v>366.600064244284</v>
      </c>
      <c r="AN276" s="4"/>
      <c r="AO276" s="4"/>
    </row>
    <row r="277" spans="1:41" ht="18.75" customHeight="1" x14ac:dyDescent="0.25">
      <c r="A277" s="13" t="s">
        <v>347</v>
      </c>
      <c r="B277" s="2" t="s">
        <v>4</v>
      </c>
      <c r="C277" s="2" t="s">
        <v>2</v>
      </c>
      <c r="D277" s="2" t="s">
        <v>23</v>
      </c>
      <c r="E277" s="2" t="s">
        <v>2</v>
      </c>
      <c r="F277" s="2" t="s">
        <v>266</v>
      </c>
      <c r="G277" s="4"/>
      <c r="H277" s="6">
        <v>485.68953965939698</v>
      </c>
      <c r="I277" s="6">
        <v>555.45464279437101</v>
      </c>
      <c r="J277" s="6">
        <v>555.45464279437101</v>
      </c>
      <c r="K277" s="6">
        <v>555.45464279437101</v>
      </c>
      <c r="L277" s="6">
        <v>555.45464279437101</v>
      </c>
      <c r="M277" s="6">
        <v>555.45464279437101</v>
      </c>
      <c r="N277" s="6">
        <v>555.45464279437101</v>
      </c>
      <c r="O277" s="6">
        <v>555.45464279437101</v>
      </c>
      <c r="P277" s="6">
        <v>555.45464279437101</v>
      </c>
      <c r="Q277" s="6">
        <v>555.45464279437101</v>
      </c>
      <c r="R277" s="6">
        <v>555.45464279437101</v>
      </c>
      <c r="S277" s="6">
        <v>555.45464279437101</v>
      </c>
      <c r="T277" s="6">
        <v>555.45464279437101</v>
      </c>
      <c r="U277" s="6">
        <v>555.45464279437101</v>
      </c>
      <c r="V277" s="6">
        <v>555.45464279437101</v>
      </c>
      <c r="W277" s="6">
        <v>555.45464279437101</v>
      </c>
      <c r="X277" s="6">
        <v>555.45464279437101</v>
      </c>
      <c r="Y277" s="6">
        <v>555.45464279437101</v>
      </c>
      <c r="Z277" s="6">
        <v>555.45464279437101</v>
      </c>
      <c r="AA277" s="6">
        <v>555.45464279437101</v>
      </c>
      <c r="AB277" s="6">
        <v>555.45464279437101</v>
      </c>
      <c r="AC277" s="6">
        <v>555.45464279437101</v>
      </c>
      <c r="AD277" s="6">
        <v>555.45464279437101</v>
      </c>
      <c r="AE277" s="6">
        <v>555.45464279437101</v>
      </c>
      <c r="AF277" s="6">
        <v>555.45464279437101</v>
      </c>
      <c r="AG277" s="6">
        <v>555.45464279437101</v>
      </c>
      <c r="AH277" s="6">
        <v>555.45464279437101</v>
      </c>
      <c r="AI277" s="6">
        <v>555.45464279437101</v>
      </c>
      <c r="AJ277" s="6">
        <v>555.45464279437101</v>
      </c>
      <c r="AK277" s="6">
        <v>555.45464279437101</v>
      </c>
      <c r="AL277" s="6">
        <v>555.45464279437101</v>
      </c>
      <c r="AM277" s="6">
        <v>555.45464279437101</v>
      </c>
      <c r="AN277" s="4"/>
      <c r="AO277" s="4"/>
    </row>
    <row r="278" spans="1:41" ht="18.75" customHeight="1" x14ac:dyDescent="0.25">
      <c r="A278" s="13" t="s">
        <v>347</v>
      </c>
      <c r="B278" s="2" t="s">
        <v>4</v>
      </c>
      <c r="C278" s="2" t="s">
        <v>2</v>
      </c>
      <c r="D278" s="2" t="s">
        <v>23</v>
      </c>
      <c r="E278" s="2" t="s">
        <v>2</v>
      </c>
      <c r="F278" s="2" t="s">
        <v>267</v>
      </c>
      <c r="G278" s="4"/>
      <c r="H278" s="6">
        <v>107.235436845107</v>
      </c>
      <c r="I278" s="6">
        <v>107.235436845107</v>
      </c>
      <c r="J278" s="6">
        <v>107.235436845107</v>
      </c>
      <c r="K278" s="6">
        <v>107.235436845107</v>
      </c>
      <c r="L278" s="6">
        <v>107.235436845107</v>
      </c>
      <c r="M278" s="6">
        <v>107.235436845107</v>
      </c>
      <c r="N278" s="6">
        <v>107.235436845107</v>
      </c>
      <c r="O278" s="6">
        <v>107.235436845107</v>
      </c>
      <c r="P278" s="6">
        <v>24.087908814240699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4"/>
      <c r="AO278" s="4"/>
    </row>
    <row r="279" spans="1:41" ht="18.75" customHeight="1" x14ac:dyDescent="0.25">
      <c r="A279" s="13" t="s">
        <v>347</v>
      </c>
      <c r="B279" s="2" t="s">
        <v>4</v>
      </c>
      <c r="C279" s="2" t="s">
        <v>2</v>
      </c>
      <c r="D279" s="2" t="s">
        <v>23</v>
      </c>
      <c r="E279" s="2" t="s">
        <v>2</v>
      </c>
      <c r="F279" s="2" t="s">
        <v>268</v>
      </c>
      <c r="G279" s="4"/>
      <c r="H279" s="6">
        <v>0.76119589685056099</v>
      </c>
      <c r="I279" s="6">
        <v>0.72051007702467895</v>
      </c>
      <c r="J279" s="6">
        <v>0.68548825017857495</v>
      </c>
      <c r="K279" s="6">
        <v>0.65046642333247195</v>
      </c>
      <c r="L279" s="6">
        <v>0.61544459648636796</v>
      </c>
      <c r="M279" s="6">
        <v>0.56666803030586999</v>
      </c>
      <c r="N279" s="6">
        <v>0.51789146412537101</v>
      </c>
      <c r="O279" s="6">
        <v>0.479212091279826</v>
      </c>
      <c r="P279" s="6">
        <v>0.44053271843427999</v>
      </c>
      <c r="Q279" s="6">
        <v>0.40185334558873498</v>
      </c>
      <c r="R279" s="6">
        <v>0.257195118743764</v>
      </c>
      <c r="S279" s="6">
        <v>0.25719511874376699</v>
      </c>
      <c r="T279" s="6">
        <v>0.25719511874376699</v>
      </c>
      <c r="U279" s="6">
        <v>0.18212384600123699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4"/>
      <c r="AO279" s="4"/>
    </row>
    <row r="280" spans="1:41" ht="18.75" customHeight="1" x14ac:dyDescent="0.25">
      <c r="A280" s="13" t="s">
        <v>347</v>
      </c>
      <c r="B280" s="2" t="s">
        <v>4</v>
      </c>
      <c r="C280" s="2" t="s">
        <v>2</v>
      </c>
      <c r="D280" s="2" t="s">
        <v>23</v>
      </c>
      <c r="E280" s="2" t="s">
        <v>2</v>
      </c>
      <c r="F280" s="2" t="s">
        <v>269</v>
      </c>
      <c r="G280" s="4"/>
      <c r="H280" s="6">
        <v>0.66500931021379195</v>
      </c>
      <c r="I280" s="6">
        <v>0.66500931021379195</v>
      </c>
      <c r="J280" s="6">
        <v>0.66500931021379195</v>
      </c>
      <c r="K280" s="6">
        <v>0.66500931021379195</v>
      </c>
      <c r="L280" s="6">
        <v>0.66500931021379195</v>
      </c>
      <c r="M280" s="6">
        <v>0.66500931021379195</v>
      </c>
      <c r="N280" s="6">
        <v>0.63400606730231002</v>
      </c>
      <c r="O280" s="6">
        <v>0.56986921640589305</v>
      </c>
      <c r="P280" s="6">
        <v>0.50573236550947598</v>
      </c>
      <c r="Q280" s="6">
        <v>0.44456768029501198</v>
      </c>
      <c r="R280" s="6">
        <v>0.38340299508054898</v>
      </c>
      <c r="S280" s="6">
        <v>0.32223830986608598</v>
      </c>
      <c r="T280" s="6">
        <v>0.29058366848240502</v>
      </c>
      <c r="U280" s="6">
        <v>0.25892902709872401</v>
      </c>
      <c r="V280" s="6">
        <v>3.6438771303037999E-2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4"/>
      <c r="AO280" s="4"/>
    </row>
    <row r="281" spans="1:41" ht="18.75" customHeight="1" x14ac:dyDescent="0.25">
      <c r="A281" s="13" t="s">
        <v>347</v>
      </c>
      <c r="B281" s="2" t="s">
        <v>4</v>
      </c>
      <c r="C281" s="2" t="s">
        <v>2</v>
      </c>
      <c r="D281" s="2" t="s">
        <v>23</v>
      </c>
      <c r="E281" s="2" t="s">
        <v>2</v>
      </c>
      <c r="F281" s="2" t="s">
        <v>170</v>
      </c>
      <c r="G281" s="4"/>
      <c r="H281" s="6">
        <v>68.585731940983607</v>
      </c>
      <c r="I281" s="6">
        <v>55.422893826604401</v>
      </c>
      <c r="J281" s="6">
        <v>43.393094134163597</v>
      </c>
      <c r="K281" s="6">
        <v>50.674999998213103</v>
      </c>
      <c r="L281" s="6">
        <v>48.301053084017497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4"/>
      <c r="AO281" s="4"/>
    </row>
    <row r="282" spans="1:41" ht="18.75" customHeight="1" x14ac:dyDescent="0.25">
      <c r="A282" s="13" t="s">
        <v>347</v>
      </c>
      <c r="B282" s="2" t="s">
        <v>4</v>
      </c>
      <c r="C282" s="2" t="s">
        <v>2</v>
      </c>
      <c r="D282" s="2" t="s">
        <v>23</v>
      </c>
      <c r="E282" s="2" t="s">
        <v>2</v>
      </c>
      <c r="F282" s="2" t="s">
        <v>171</v>
      </c>
      <c r="G282" s="4"/>
      <c r="H282" s="6">
        <v>363.68563536317902</v>
      </c>
      <c r="I282" s="6">
        <v>351.57960925668402</v>
      </c>
      <c r="J282" s="6">
        <v>316.17245555434403</v>
      </c>
      <c r="K282" s="6">
        <v>313.48877158637202</v>
      </c>
      <c r="L282" s="6">
        <v>172.50647262570399</v>
      </c>
      <c r="M282" s="6">
        <v>172.50647262570399</v>
      </c>
      <c r="N282" s="6">
        <v>172.50647262570399</v>
      </c>
      <c r="O282" s="6">
        <v>172.50647262570399</v>
      </c>
      <c r="P282" s="6">
        <v>53.9675152915447</v>
      </c>
      <c r="Q282" s="6">
        <v>18.429356134016999</v>
      </c>
      <c r="R282" s="6">
        <v>9.2286541206376196</v>
      </c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4"/>
      <c r="AO282" s="4"/>
    </row>
    <row r="283" spans="1:41" ht="18.75" customHeight="1" x14ac:dyDescent="0.25">
      <c r="A283" s="13" t="s">
        <v>347</v>
      </c>
      <c r="B283" s="2" t="s">
        <v>4</v>
      </c>
      <c r="C283" s="2" t="s">
        <v>2</v>
      </c>
      <c r="D283" s="2" t="s">
        <v>23</v>
      </c>
      <c r="E283" s="2" t="s">
        <v>2</v>
      </c>
      <c r="F283" s="2" t="s">
        <v>172</v>
      </c>
      <c r="G283" s="4"/>
      <c r="H283" s="6">
        <v>726.70451084468402</v>
      </c>
      <c r="I283" s="6">
        <v>687.86225103060201</v>
      </c>
      <c r="J283" s="6">
        <v>654.42733676952105</v>
      </c>
      <c r="K283" s="6">
        <v>620.992422508441</v>
      </c>
      <c r="L283" s="6">
        <v>587.55750824736003</v>
      </c>
      <c r="M283" s="6">
        <v>540.991110801525</v>
      </c>
      <c r="N283" s="6">
        <v>494.42471335568899</v>
      </c>
      <c r="O283" s="6">
        <v>457.49798419201397</v>
      </c>
      <c r="P283" s="6">
        <v>420.57125502833901</v>
      </c>
      <c r="Q283" s="6">
        <v>383.64452586466501</v>
      </c>
      <c r="R283" s="6">
        <v>245.541067327929</v>
      </c>
      <c r="S283" s="6">
        <v>245.54106732792999</v>
      </c>
      <c r="T283" s="6">
        <v>245.54106732792999</v>
      </c>
      <c r="U283" s="6">
        <v>173.871431741919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4"/>
      <c r="AO283" s="4"/>
    </row>
    <row r="284" spans="1:41" ht="18.75" customHeight="1" x14ac:dyDescent="0.25">
      <c r="A284" s="13" t="s">
        <v>347</v>
      </c>
      <c r="B284" s="2" t="s">
        <v>4</v>
      </c>
      <c r="C284" s="2" t="s">
        <v>2</v>
      </c>
      <c r="D284" s="2" t="s">
        <v>23</v>
      </c>
      <c r="E284" s="2" t="s">
        <v>2</v>
      </c>
      <c r="F284" s="2" t="s">
        <v>173</v>
      </c>
      <c r="G284" s="4"/>
      <c r="H284" s="6">
        <v>5.6352908998762903</v>
      </c>
      <c r="I284" s="6">
        <v>5.3251450871105197</v>
      </c>
      <c r="J284" s="6">
        <v>5.09107277558918</v>
      </c>
      <c r="K284" s="6">
        <v>4.8570004640678297</v>
      </c>
      <c r="L284" s="6">
        <v>4.62292815254649</v>
      </c>
      <c r="M284" s="6">
        <v>4.3888558410251504</v>
      </c>
      <c r="N284" s="6">
        <v>4.1547835295038098</v>
      </c>
      <c r="O284" s="6">
        <v>0.47334364229729903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4"/>
      <c r="AO284" s="4"/>
    </row>
    <row r="285" spans="1:41" ht="18.75" customHeight="1" x14ac:dyDescent="0.25">
      <c r="A285" s="13" t="s">
        <v>347</v>
      </c>
      <c r="B285" s="2" t="s">
        <v>4</v>
      </c>
      <c r="C285" s="2" t="s">
        <v>2</v>
      </c>
      <c r="D285" s="2" t="s">
        <v>23</v>
      </c>
      <c r="E285" s="2" t="s">
        <v>2</v>
      </c>
      <c r="F285" s="2" t="s">
        <v>174</v>
      </c>
      <c r="G285" s="4"/>
      <c r="H285" s="6">
        <v>165.4447887378</v>
      </c>
      <c r="I285" s="6">
        <v>153.89107121101301</v>
      </c>
      <c r="J285" s="6">
        <v>141.709099261246</v>
      </c>
      <c r="K285" s="6">
        <v>129.52712731147801</v>
      </c>
      <c r="L285" s="6">
        <v>117.34515536171099</v>
      </c>
      <c r="M285" s="6">
        <v>104.287916360271</v>
      </c>
      <c r="N285" s="6">
        <v>91.230677358831599</v>
      </c>
      <c r="O285" s="6">
        <v>82.212115063181301</v>
      </c>
      <c r="P285" s="6">
        <v>68.086395166067106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4"/>
      <c r="AO285" s="4"/>
    </row>
    <row r="286" spans="1:41" ht="18.75" customHeight="1" x14ac:dyDescent="0.25">
      <c r="A286" s="13" t="s">
        <v>347</v>
      </c>
      <c r="B286" s="2" t="s">
        <v>4</v>
      </c>
      <c r="C286" s="2" t="s">
        <v>2</v>
      </c>
      <c r="D286" s="2" t="s">
        <v>23</v>
      </c>
      <c r="E286" s="2" t="s">
        <v>2</v>
      </c>
      <c r="F286" s="2" t="s">
        <v>175</v>
      </c>
      <c r="G286" s="4"/>
      <c r="H286" s="6">
        <v>29.8631785601129</v>
      </c>
      <c r="I286" s="6">
        <v>27.835107673690899</v>
      </c>
      <c r="J286" s="6">
        <v>26.5546244888037</v>
      </c>
      <c r="K286" s="6">
        <v>25.274141303916402</v>
      </c>
      <c r="L286" s="6">
        <v>23.993658119029199</v>
      </c>
      <c r="M286" s="6">
        <v>22.134185162983901</v>
      </c>
      <c r="N286" s="6">
        <v>20.274712206938698</v>
      </c>
      <c r="O286" s="6">
        <v>18.726233977591001</v>
      </c>
      <c r="P286" s="6">
        <v>17.1777557482433</v>
      </c>
      <c r="Q286" s="6">
        <v>15.701035545493299</v>
      </c>
      <c r="R286" s="6">
        <v>14.224315342743401</v>
      </c>
      <c r="S286" s="6">
        <v>12.7475951399934</v>
      </c>
      <c r="T286" s="6">
        <v>11.9833461574607</v>
      </c>
      <c r="U286" s="6">
        <v>11.219097174928001</v>
      </c>
      <c r="V286" s="6">
        <v>3.3312680611252699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4"/>
      <c r="AO286" s="4"/>
    </row>
    <row r="287" spans="1:41" ht="18.75" customHeight="1" x14ac:dyDescent="0.25">
      <c r="A287" s="13" t="s">
        <v>347</v>
      </c>
      <c r="B287" s="2" t="s">
        <v>4</v>
      </c>
      <c r="C287" s="2" t="s">
        <v>2</v>
      </c>
      <c r="D287" s="2" t="s">
        <v>23</v>
      </c>
      <c r="E287" s="2" t="s">
        <v>2</v>
      </c>
      <c r="F287" s="2" t="s">
        <v>176</v>
      </c>
      <c r="G287" s="4"/>
      <c r="H287" s="6">
        <v>13.805861909055601</v>
      </c>
      <c r="I287" s="6">
        <v>13.5550177604217</v>
      </c>
      <c r="J287" s="6">
        <v>13.563467780935101</v>
      </c>
      <c r="K287" s="6">
        <v>13.571917801448601</v>
      </c>
      <c r="L287" s="6">
        <v>13.580367821962</v>
      </c>
      <c r="M287" s="6">
        <v>12.546837742054301</v>
      </c>
      <c r="N287" s="6">
        <v>11.5133076621466</v>
      </c>
      <c r="O287" s="6">
        <v>10.662834575070701</v>
      </c>
      <c r="P287" s="6">
        <v>9.8123614879947105</v>
      </c>
      <c r="Q287" s="6">
        <v>9.1074108162161203</v>
      </c>
      <c r="R287" s="6">
        <v>8.4024601444375406</v>
      </c>
      <c r="S287" s="6">
        <v>7.6975094726589504</v>
      </c>
      <c r="T287" s="6">
        <v>7.2029695803141296</v>
      </c>
      <c r="U287" s="6">
        <v>6.7084296879692999</v>
      </c>
      <c r="V287" s="6">
        <v>3.25227996904884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4"/>
      <c r="AO287" s="4"/>
    </row>
    <row r="288" spans="1:41" ht="18.75" customHeight="1" x14ac:dyDescent="0.25">
      <c r="A288" s="13" t="s">
        <v>347</v>
      </c>
      <c r="B288" s="2" t="s">
        <v>4</v>
      </c>
      <c r="C288" s="2" t="s">
        <v>2</v>
      </c>
      <c r="D288" s="2" t="s">
        <v>23</v>
      </c>
      <c r="E288" s="2" t="s">
        <v>2</v>
      </c>
      <c r="F288" s="2" t="s">
        <v>270</v>
      </c>
      <c r="G288" s="4"/>
      <c r="H288" s="6">
        <v>305.18849488368301</v>
      </c>
      <c r="I288" s="6">
        <v>324.87807519875901</v>
      </c>
      <c r="J288" s="6">
        <v>324.87807519875901</v>
      </c>
      <c r="K288" s="6">
        <v>324.87807519875901</v>
      </c>
      <c r="L288" s="6">
        <v>324.87807519875901</v>
      </c>
      <c r="M288" s="6">
        <v>324.87807519875901</v>
      </c>
      <c r="N288" s="6">
        <v>324.87807519875901</v>
      </c>
      <c r="O288" s="6">
        <v>324.87807519875901</v>
      </c>
      <c r="P288" s="6">
        <v>324.87807519875901</v>
      </c>
      <c r="Q288" s="6">
        <v>324.87807519875901</v>
      </c>
      <c r="R288" s="6">
        <v>324.87807519875901</v>
      </c>
      <c r="S288" s="6">
        <v>324.87807519875901</v>
      </c>
      <c r="T288" s="6">
        <v>324.87807519875901</v>
      </c>
      <c r="U288" s="6">
        <v>324.87807519875901</v>
      </c>
      <c r="V288" s="6">
        <v>324.87807519875901</v>
      </c>
      <c r="W288" s="6">
        <v>324.87807519875901</v>
      </c>
      <c r="X288" s="6">
        <v>324.87807519875901</v>
      </c>
      <c r="Y288" s="6">
        <v>324.87807519875901</v>
      </c>
      <c r="Z288" s="6">
        <v>324.87807519875901</v>
      </c>
      <c r="AA288" s="6">
        <v>324.87807519875901</v>
      </c>
      <c r="AB288" s="6">
        <v>324.87807519875901</v>
      </c>
      <c r="AC288" s="6">
        <v>324.87807519875901</v>
      </c>
      <c r="AD288" s="6">
        <v>324.87807519875901</v>
      </c>
      <c r="AE288" s="6">
        <v>324.87807519875901</v>
      </c>
      <c r="AF288" s="6">
        <v>324.87807519875901</v>
      </c>
      <c r="AG288" s="6">
        <v>324.87807519875901</v>
      </c>
      <c r="AH288" s="6">
        <v>324.87807519875901</v>
      </c>
      <c r="AI288" s="6">
        <v>324.87807519875901</v>
      </c>
      <c r="AJ288" s="6">
        <v>324.87807519875901</v>
      </c>
      <c r="AK288" s="6">
        <v>324.87807519875901</v>
      </c>
      <c r="AL288" s="6">
        <v>324.87807519875901</v>
      </c>
      <c r="AM288" s="6">
        <v>324.87807519875901</v>
      </c>
      <c r="AN288" s="4"/>
      <c r="AO288" s="4"/>
    </row>
    <row r="289" spans="1:41" ht="18.75" customHeight="1" x14ac:dyDescent="0.25">
      <c r="A289" s="13" t="s">
        <v>347</v>
      </c>
      <c r="B289" s="2" t="s">
        <v>4</v>
      </c>
      <c r="C289" s="2" t="s">
        <v>2</v>
      </c>
      <c r="D289" s="2" t="s">
        <v>23</v>
      </c>
      <c r="E289" s="2" t="s">
        <v>2</v>
      </c>
      <c r="F289" s="2" t="s">
        <v>271</v>
      </c>
      <c r="G289" s="4"/>
      <c r="H289" s="6">
        <v>371.06680829977898</v>
      </c>
      <c r="I289" s="6">
        <v>424.367347094899</v>
      </c>
      <c r="J289" s="6">
        <v>424.367347094899</v>
      </c>
      <c r="K289" s="6">
        <v>424.367347094899</v>
      </c>
      <c r="L289" s="6">
        <v>424.367347094899</v>
      </c>
      <c r="M289" s="6">
        <v>424.367347094899</v>
      </c>
      <c r="N289" s="6">
        <v>424.367347094899</v>
      </c>
      <c r="O289" s="6">
        <v>424.367347094899</v>
      </c>
      <c r="P289" s="6">
        <v>424.367347094899</v>
      </c>
      <c r="Q289" s="6">
        <v>424.367347094899</v>
      </c>
      <c r="R289" s="6">
        <v>424.367347094899</v>
      </c>
      <c r="S289" s="6">
        <v>424.367347094899</v>
      </c>
      <c r="T289" s="6">
        <v>424.367347094899</v>
      </c>
      <c r="U289" s="6">
        <v>424.367347094899</v>
      </c>
      <c r="V289" s="6">
        <v>424.367347094899</v>
      </c>
      <c r="W289" s="6">
        <v>424.367347094899</v>
      </c>
      <c r="X289" s="6">
        <v>424.367347094899</v>
      </c>
      <c r="Y289" s="6">
        <v>424.367347094899</v>
      </c>
      <c r="Z289" s="6">
        <v>424.367347094899</v>
      </c>
      <c r="AA289" s="6">
        <v>424.367347094899</v>
      </c>
      <c r="AB289" s="6">
        <v>424.367347094899</v>
      </c>
      <c r="AC289" s="6">
        <v>424.367347094899</v>
      </c>
      <c r="AD289" s="6">
        <v>424.367347094899</v>
      </c>
      <c r="AE289" s="6">
        <v>424.367347094899</v>
      </c>
      <c r="AF289" s="6">
        <v>424.367347094899</v>
      </c>
      <c r="AG289" s="6">
        <v>424.367347094899</v>
      </c>
      <c r="AH289" s="6">
        <v>424.367347094899</v>
      </c>
      <c r="AI289" s="6">
        <v>424.367347094899</v>
      </c>
      <c r="AJ289" s="6">
        <v>424.367347094899</v>
      </c>
      <c r="AK289" s="6">
        <v>424.367347094899</v>
      </c>
      <c r="AL289" s="6">
        <v>424.367347094899</v>
      </c>
      <c r="AM289" s="6">
        <v>424.367347094899</v>
      </c>
      <c r="AN289" s="4"/>
      <c r="AO289" s="4"/>
    </row>
    <row r="290" spans="1:41" ht="18.75" customHeight="1" x14ac:dyDescent="0.25">
      <c r="A290" s="13" t="s">
        <v>347</v>
      </c>
      <c r="B290" s="2" t="s">
        <v>4</v>
      </c>
      <c r="C290" s="2" t="s">
        <v>2</v>
      </c>
      <c r="D290" s="2" t="s">
        <v>23</v>
      </c>
      <c r="E290" s="2" t="s">
        <v>2</v>
      </c>
      <c r="F290" s="2" t="s">
        <v>272</v>
      </c>
      <c r="G290" s="4"/>
      <c r="H290" s="6">
        <v>68.585731940983607</v>
      </c>
      <c r="I290" s="6">
        <v>55.422893826604401</v>
      </c>
      <c r="J290" s="6">
        <v>43.393094134163597</v>
      </c>
      <c r="K290" s="6">
        <v>50.674999998213103</v>
      </c>
      <c r="L290" s="6">
        <v>48.301053084017497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4"/>
      <c r="AO290" s="4"/>
    </row>
    <row r="291" spans="1:41" ht="18.75" customHeight="1" x14ac:dyDescent="0.25">
      <c r="A291" s="13" t="s">
        <v>347</v>
      </c>
      <c r="B291" s="2" t="s">
        <v>4</v>
      </c>
      <c r="C291" s="2" t="s">
        <v>2</v>
      </c>
      <c r="D291" s="2" t="s">
        <v>23</v>
      </c>
      <c r="E291" s="2" t="s">
        <v>2</v>
      </c>
      <c r="F291" s="2" t="s">
        <v>273</v>
      </c>
      <c r="G291" s="4"/>
      <c r="H291" s="6">
        <v>363.68563536317902</v>
      </c>
      <c r="I291" s="6">
        <v>351.57960925668402</v>
      </c>
      <c r="J291" s="6">
        <v>316.17245555434403</v>
      </c>
      <c r="K291" s="6">
        <v>313.48877158637202</v>
      </c>
      <c r="L291" s="6">
        <v>172.50647262570399</v>
      </c>
      <c r="M291" s="6">
        <v>172.50647262570399</v>
      </c>
      <c r="N291" s="6">
        <v>172.50647262570399</v>
      </c>
      <c r="O291" s="6">
        <v>172.50647262570399</v>
      </c>
      <c r="P291" s="6">
        <v>53.9675152915447</v>
      </c>
      <c r="Q291" s="6">
        <v>18.429356134016999</v>
      </c>
      <c r="R291" s="6">
        <v>9.2286541206376196</v>
      </c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4"/>
      <c r="AO291" s="4"/>
    </row>
    <row r="292" spans="1:41" ht="18.75" customHeight="1" x14ac:dyDescent="0.25">
      <c r="A292" s="13" t="s">
        <v>347</v>
      </c>
      <c r="B292" s="2" t="s">
        <v>4</v>
      </c>
      <c r="C292" s="2" t="s">
        <v>2</v>
      </c>
      <c r="D292" s="2" t="s">
        <v>23</v>
      </c>
      <c r="E292" s="2" t="s">
        <v>2</v>
      </c>
      <c r="F292" s="2" t="s">
        <v>274</v>
      </c>
      <c r="G292" s="4"/>
      <c r="H292" s="6">
        <v>726.70451084468402</v>
      </c>
      <c r="I292" s="6">
        <v>687.86225103060201</v>
      </c>
      <c r="J292" s="6">
        <v>654.42733676952105</v>
      </c>
      <c r="K292" s="6">
        <v>620.992422508441</v>
      </c>
      <c r="L292" s="6">
        <v>587.55750824736003</v>
      </c>
      <c r="M292" s="6">
        <v>540.991110801525</v>
      </c>
      <c r="N292" s="6">
        <v>494.42471335568899</v>
      </c>
      <c r="O292" s="6">
        <v>457.49798419201397</v>
      </c>
      <c r="P292" s="6">
        <v>420.57125502833901</v>
      </c>
      <c r="Q292" s="6">
        <v>383.64452586466501</v>
      </c>
      <c r="R292" s="6">
        <v>245.541067327929</v>
      </c>
      <c r="S292" s="6">
        <v>245.54106732792999</v>
      </c>
      <c r="T292" s="6">
        <v>245.54106732792999</v>
      </c>
      <c r="U292" s="6">
        <v>173.871431741919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4"/>
      <c r="AO292" s="4"/>
    </row>
    <row r="293" spans="1:41" ht="18.75" customHeight="1" x14ac:dyDescent="0.25">
      <c r="A293" s="13" t="s">
        <v>347</v>
      </c>
      <c r="B293" s="2" t="s">
        <v>4</v>
      </c>
      <c r="C293" s="2" t="s">
        <v>2</v>
      </c>
      <c r="D293" s="2" t="s">
        <v>23</v>
      </c>
      <c r="E293" s="2" t="s">
        <v>2</v>
      </c>
      <c r="F293" s="2" t="s">
        <v>275</v>
      </c>
      <c r="G293" s="4"/>
      <c r="H293" s="6">
        <v>5.6352908998762903</v>
      </c>
      <c r="I293" s="6">
        <v>5.3251450871105197</v>
      </c>
      <c r="J293" s="6">
        <v>5.09107277558918</v>
      </c>
      <c r="K293" s="6">
        <v>4.8570004640678297</v>
      </c>
      <c r="L293" s="6">
        <v>4.62292815254649</v>
      </c>
      <c r="M293" s="6">
        <v>4.3888558410251504</v>
      </c>
      <c r="N293" s="6">
        <v>4.1547835295038098</v>
      </c>
      <c r="O293" s="6">
        <v>0.47334364229729903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4"/>
      <c r="AO293" s="4"/>
    </row>
    <row r="294" spans="1:41" ht="18.75" customHeight="1" x14ac:dyDescent="0.25">
      <c r="A294" s="13" t="s">
        <v>347</v>
      </c>
      <c r="B294" s="2" t="s">
        <v>4</v>
      </c>
      <c r="C294" s="2" t="s">
        <v>2</v>
      </c>
      <c r="D294" s="2" t="s">
        <v>23</v>
      </c>
      <c r="E294" s="2" t="s">
        <v>2</v>
      </c>
      <c r="F294" s="2" t="s">
        <v>276</v>
      </c>
      <c r="G294" s="4"/>
      <c r="H294" s="6">
        <v>165.4447887378</v>
      </c>
      <c r="I294" s="6">
        <v>153.89107121101301</v>
      </c>
      <c r="J294" s="6">
        <v>141.709099261246</v>
      </c>
      <c r="K294" s="6">
        <v>129.52712731147801</v>
      </c>
      <c r="L294" s="6">
        <v>117.34515536171099</v>
      </c>
      <c r="M294" s="6">
        <v>104.287916360271</v>
      </c>
      <c r="N294" s="6">
        <v>91.230677358831599</v>
      </c>
      <c r="O294" s="6">
        <v>82.212115063181301</v>
      </c>
      <c r="P294" s="6">
        <v>68.086395166067106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4"/>
      <c r="AO294" s="4"/>
    </row>
    <row r="295" spans="1:41" ht="18.75" customHeight="1" x14ac:dyDescent="0.25">
      <c r="A295" s="13" t="s">
        <v>347</v>
      </c>
      <c r="B295" s="2" t="s">
        <v>4</v>
      </c>
      <c r="C295" s="2" t="s">
        <v>2</v>
      </c>
      <c r="D295" s="2" t="s">
        <v>23</v>
      </c>
      <c r="E295" s="2" t="s">
        <v>2</v>
      </c>
      <c r="F295" s="2" t="s">
        <v>277</v>
      </c>
      <c r="G295" s="4"/>
      <c r="H295" s="6">
        <v>29.8631785601129</v>
      </c>
      <c r="I295" s="6">
        <v>27.835107673690899</v>
      </c>
      <c r="J295" s="6">
        <v>26.5546244888037</v>
      </c>
      <c r="K295" s="6">
        <v>25.274141303916402</v>
      </c>
      <c r="L295" s="6">
        <v>23.993658119029199</v>
      </c>
      <c r="M295" s="6">
        <v>22.134185162983901</v>
      </c>
      <c r="N295" s="6">
        <v>20.274712206938698</v>
      </c>
      <c r="O295" s="6">
        <v>18.726233977591001</v>
      </c>
      <c r="P295" s="6">
        <v>17.1777557482433</v>
      </c>
      <c r="Q295" s="6">
        <v>15.701035545493299</v>
      </c>
      <c r="R295" s="6">
        <v>14.224315342743401</v>
      </c>
      <c r="S295" s="6">
        <v>12.7475951399934</v>
      </c>
      <c r="T295" s="6">
        <v>11.9833461574607</v>
      </c>
      <c r="U295" s="6">
        <v>11.219097174928001</v>
      </c>
      <c r="V295" s="6">
        <v>3.3312680611252699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4"/>
      <c r="AO295" s="4"/>
    </row>
    <row r="296" spans="1:41" ht="18.75" customHeight="1" x14ac:dyDescent="0.25">
      <c r="A296" s="13" t="s">
        <v>347</v>
      </c>
      <c r="B296" s="2" t="s">
        <v>4</v>
      </c>
      <c r="C296" s="2" t="s">
        <v>2</v>
      </c>
      <c r="D296" s="2" t="s">
        <v>23</v>
      </c>
      <c r="E296" s="2" t="s">
        <v>2</v>
      </c>
      <c r="F296" s="2" t="s">
        <v>278</v>
      </c>
      <c r="G296" s="4"/>
      <c r="H296" s="6">
        <v>13.805861909055601</v>
      </c>
      <c r="I296" s="6">
        <v>13.5550177604217</v>
      </c>
      <c r="J296" s="6">
        <v>13.563467780935101</v>
      </c>
      <c r="K296" s="6">
        <v>13.571917801448601</v>
      </c>
      <c r="L296" s="6">
        <v>13.580367821962</v>
      </c>
      <c r="M296" s="6">
        <v>12.546837742054301</v>
      </c>
      <c r="N296" s="6">
        <v>11.5133076621466</v>
      </c>
      <c r="O296" s="6">
        <v>10.662834575070701</v>
      </c>
      <c r="P296" s="6">
        <v>9.8123614879947105</v>
      </c>
      <c r="Q296" s="6">
        <v>9.1074108162161203</v>
      </c>
      <c r="R296" s="6">
        <v>8.4024601444375406</v>
      </c>
      <c r="S296" s="6">
        <v>7.6975094726589504</v>
      </c>
      <c r="T296" s="6">
        <v>7.2029695803141296</v>
      </c>
      <c r="U296" s="6">
        <v>6.7084296879692999</v>
      </c>
      <c r="V296" s="6">
        <v>3.25227996904884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4"/>
      <c r="AO296" s="4"/>
    </row>
    <row r="297" spans="1:41" ht="18.75" customHeight="1" x14ac:dyDescent="0.25">
      <c r="A297" s="13" t="s">
        <v>347</v>
      </c>
      <c r="B297" s="2" t="s">
        <v>4</v>
      </c>
      <c r="C297" s="2" t="s">
        <v>2</v>
      </c>
      <c r="D297" s="2" t="s">
        <v>23</v>
      </c>
      <c r="E297" s="2" t="s">
        <v>2</v>
      </c>
      <c r="F297" s="2" t="s">
        <v>279</v>
      </c>
      <c r="G297" s="4"/>
      <c r="H297" s="6">
        <v>2.9272459675263298</v>
      </c>
      <c r="I297" s="6">
        <v>3.11610054607642</v>
      </c>
      <c r="J297" s="6">
        <v>3.11610054607642</v>
      </c>
      <c r="K297" s="6">
        <v>3.11610054607642</v>
      </c>
      <c r="L297" s="6">
        <v>3.11610054607642</v>
      </c>
      <c r="M297" s="6">
        <v>3.11610054607642</v>
      </c>
      <c r="N297" s="6">
        <v>3.11610054607642</v>
      </c>
      <c r="O297" s="6">
        <v>3.11610054607642</v>
      </c>
      <c r="P297" s="6">
        <v>3.11610054607642</v>
      </c>
      <c r="Q297" s="6">
        <v>3.11610054607642</v>
      </c>
      <c r="R297" s="6">
        <v>3.11610054607642</v>
      </c>
      <c r="S297" s="6">
        <v>3.11610054607642</v>
      </c>
      <c r="T297" s="6">
        <v>3.11610054607642</v>
      </c>
      <c r="U297" s="6">
        <v>3.11610054607642</v>
      </c>
      <c r="V297" s="6">
        <v>3.11610054607642</v>
      </c>
      <c r="W297" s="6">
        <v>3.11610054607642</v>
      </c>
      <c r="X297" s="6">
        <v>3.11610054607642</v>
      </c>
      <c r="Y297" s="6">
        <v>3.11610054607642</v>
      </c>
      <c r="Z297" s="6">
        <v>3.11610054607642</v>
      </c>
      <c r="AA297" s="6">
        <v>3.11610054607642</v>
      </c>
      <c r="AB297" s="6">
        <v>3.11610054607642</v>
      </c>
      <c r="AC297" s="6">
        <v>3.11610054607642</v>
      </c>
      <c r="AD297" s="6">
        <v>3.11610054607642</v>
      </c>
      <c r="AE297" s="6">
        <v>3.11610054607642</v>
      </c>
      <c r="AF297" s="6">
        <v>3.11610054607642</v>
      </c>
      <c r="AG297" s="6">
        <v>3.11610054607642</v>
      </c>
      <c r="AH297" s="6">
        <v>3.11610054607642</v>
      </c>
      <c r="AI297" s="6">
        <v>3.11610054607642</v>
      </c>
      <c r="AJ297" s="6">
        <v>3.11610054607642</v>
      </c>
      <c r="AK297" s="6">
        <v>3.11610054607642</v>
      </c>
      <c r="AL297" s="6">
        <v>3.11610054607642</v>
      </c>
      <c r="AM297" s="6">
        <v>3.11610054607642</v>
      </c>
      <c r="AN297" s="4"/>
      <c r="AO297" s="4"/>
    </row>
    <row r="298" spans="1:41" ht="18.75" customHeight="1" x14ac:dyDescent="0.25">
      <c r="A298" s="13" t="s">
        <v>347</v>
      </c>
      <c r="B298" s="2" t="s">
        <v>4</v>
      </c>
      <c r="C298" s="2" t="s">
        <v>2</v>
      </c>
      <c r="D298" s="2" t="s">
        <v>23</v>
      </c>
      <c r="E298" s="2" t="s">
        <v>2</v>
      </c>
      <c r="F298" s="2" t="s">
        <v>280</v>
      </c>
      <c r="G298" s="4"/>
      <c r="H298" s="6">
        <v>0.24284476982969799</v>
      </c>
      <c r="I298" s="6">
        <v>0.27772732139718498</v>
      </c>
      <c r="J298" s="6">
        <v>0.27772732139718498</v>
      </c>
      <c r="K298" s="6">
        <v>0.27772732139718498</v>
      </c>
      <c r="L298" s="6">
        <v>0.27772732139718498</v>
      </c>
      <c r="M298" s="6">
        <v>0.27772732139718498</v>
      </c>
      <c r="N298" s="6">
        <v>0.27772732139718498</v>
      </c>
      <c r="O298" s="6">
        <v>0.27772732139718498</v>
      </c>
      <c r="P298" s="6">
        <v>0.27772732139718498</v>
      </c>
      <c r="Q298" s="6">
        <v>0.27772732139718498</v>
      </c>
      <c r="R298" s="6">
        <v>0.27772732139718498</v>
      </c>
      <c r="S298" s="6">
        <v>0.27772732139718498</v>
      </c>
      <c r="T298" s="6">
        <v>0.27772732139718498</v>
      </c>
      <c r="U298" s="6">
        <v>0.27772732139718498</v>
      </c>
      <c r="V298" s="6">
        <v>0.27772732139718498</v>
      </c>
      <c r="W298" s="6">
        <v>0.27772732139718498</v>
      </c>
      <c r="X298" s="6">
        <v>0.27772732139718498</v>
      </c>
      <c r="Y298" s="6">
        <v>0.27772732139718498</v>
      </c>
      <c r="Z298" s="6">
        <v>0.27772732139718498</v>
      </c>
      <c r="AA298" s="6">
        <v>0.27772732139718498</v>
      </c>
      <c r="AB298" s="6">
        <v>0.27772732139718498</v>
      </c>
      <c r="AC298" s="6">
        <v>0.27772732139718498</v>
      </c>
      <c r="AD298" s="6">
        <v>0.27772732139718498</v>
      </c>
      <c r="AE298" s="6">
        <v>0.27772732139718498</v>
      </c>
      <c r="AF298" s="6">
        <v>0.27772732139718498</v>
      </c>
      <c r="AG298" s="6">
        <v>0.27772732139718498</v>
      </c>
      <c r="AH298" s="6">
        <v>0.27772732139718498</v>
      </c>
      <c r="AI298" s="6">
        <v>0.27772732139718498</v>
      </c>
      <c r="AJ298" s="6">
        <v>0.27772732139718498</v>
      </c>
      <c r="AK298" s="6">
        <v>0.27772732139718498</v>
      </c>
      <c r="AL298" s="6">
        <v>0.27772732139718498</v>
      </c>
      <c r="AM298" s="6">
        <v>0.27772732139718498</v>
      </c>
      <c r="AN298" s="4"/>
      <c r="AO298" s="4"/>
    </row>
    <row r="299" spans="1:41" ht="18.75" customHeight="1" x14ac:dyDescent="0.25">
      <c r="A299" s="13" t="s">
        <v>347</v>
      </c>
      <c r="B299" s="2" t="s">
        <v>4</v>
      </c>
      <c r="C299" s="2" t="s">
        <v>2</v>
      </c>
      <c r="D299" s="2" t="s">
        <v>24</v>
      </c>
      <c r="E299" s="2" t="s">
        <v>2</v>
      </c>
      <c r="F299" s="2" t="s">
        <v>281</v>
      </c>
      <c r="G299" s="4"/>
      <c r="H299" s="6"/>
      <c r="I299" s="6"/>
      <c r="J299" s="6"/>
      <c r="K299" s="6"/>
      <c r="L299" s="6"/>
      <c r="M299" s="6">
        <v>1.1305982000000001</v>
      </c>
      <c r="N299" s="6">
        <v>2.4965597000000002</v>
      </c>
      <c r="O299" s="6">
        <v>3.3075448999999999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4"/>
      <c r="AO299" s="4"/>
    </row>
    <row r="300" spans="1:41" ht="18.75" customHeight="1" x14ac:dyDescent="0.25">
      <c r="A300" s="13" t="s">
        <v>347</v>
      </c>
      <c r="B300" s="2" t="s">
        <v>4</v>
      </c>
      <c r="C300" s="2" t="s">
        <v>2</v>
      </c>
      <c r="D300" s="2" t="s">
        <v>24</v>
      </c>
      <c r="E300" s="2" t="s">
        <v>2</v>
      </c>
      <c r="F300" s="2" t="s">
        <v>282</v>
      </c>
      <c r="G300" s="4"/>
      <c r="H300" s="6"/>
      <c r="I300" s="6"/>
      <c r="J300" s="6"/>
      <c r="K300" s="6"/>
      <c r="L300" s="6"/>
      <c r="M300" s="6"/>
      <c r="N300" s="6"/>
      <c r="O300" s="6">
        <v>0.15485560000000001</v>
      </c>
      <c r="P300" s="6">
        <v>0.90097459999999996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4"/>
      <c r="AO300" s="4"/>
    </row>
    <row r="301" spans="1:41" ht="18.75" customHeight="1" x14ac:dyDescent="0.25">
      <c r="A301" s="13" t="s">
        <v>347</v>
      </c>
      <c r="B301" s="2" t="s">
        <v>4</v>
      </c>
      <c r="C301" s="2" t="s">
        <v>2</v>
      </c>
      <c r="D301" s="2" t="s">
        <v>24</v>
      </c>
      <c r="E301" s="2" t="s">
        <v>2</v>
      </c>
      <c r="F301" s="2" t="s">
        <v>283</v>
      </c>
      <c r="G301" s="4"/>
      <c r="H301" s="6">
        <v>16.5202171</v>
      </c>
      <c r="I301" s="6">
        <v>15.516583900000001</v>
      </c>
      <c r="J301" s="6">
        <v>15.903658999999999</v>
      </c>
      <c r="K301" s="6">
        <v>14.3275731</v>
      </c>
      <c r="L301" s="6">
        <v>15.293779499999999</v>
      </c>
      <c r="M301" s="6">
        <v>16.259986000000001</v>
      </c>
      <c r="N301" s="6">
        <v>34.269263799999997</v>
      </c>
      <c r="O301" s="6">
        <v>35.013418199999997</v>
      </c>
      <c r="P301" s="6">
        <v>35.757572699999997</v>
      </c>
      <c r="Q301" s="6">
        <v>36.501727199999998</v>
      </c>
      <c r="R301" s="6">
        <v>37.245881599999997</v>
      </c>
      <c r="S301" s="6">
        <v>37.990036099999998</v>
      </c>
      <c r="T301" s="6">
        <v>38.869837500000003</v>
      </c>
      <c r="U301" s="6">
        <v>39.749638900000001</v>
      </c>
      <c r="V301" s="6">
        <v>31.678656700000001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4"/>
      <c r="AO301" s="4"/>
    </row>
    <row r="302" spans="1:41" ht="18.75" customHeight="1" x14ac:dyDescent="0.25">
      <c r="A302" s="13" t="s">
        <v>347</v>
      </c>
      <c r="B302" s="2" t="s">
        <v>4</v>
      </c>
      <c r="C302" s="2" t="s">
        <v>2</v>
      </c>
      <c r="D302" s="2" t="s">
        <v>24</v>
      </c>
      <c r="E302" s="2" t="s">
        <v>2</v>
      </c>
      <c r="F302" s="2" t="s">
        <v>201</v>
      </c>
      <c r="G302" s="4"/>
      <c r="H302" s="6"/>
      <c r="I302" s="6"/>
      <c r="J302" s="6"/>
      <c r="K302" s="6"/>
      <c r="L302" s="6"/>
      <c r="M302" s="6">
        <v>8.843083</v>
      </c>
      <c r="N302" s="6"/>
      <c r="O302" s="6"/>
      <c r="P302" s="6">
        <v>18.248401900000001</v>
      </c>
      <c r="Q302" s="6"/>
      <c r="R302" s="6"/>
      <c r="S302" s="6">
        <v>19.223959499999999</v>
      </c>
      <c r="T302" s="6">
        <v>19.264970900000002</v>
      </c>
      <c r="U302" s="6">
        <v>19.305982199999999</v>
      </c>
      <c r="V302" s="6">
        <v>19.346993600000001</v>
      </c>
      <c r="W302" s="6"/>
      <c r="X302" s="6">
        <v>19.429016300000001</v>
      </c>
      <c r="Y302" s="6">
        <v>19.457559799999999</v>
      </c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4"/>
      <c r="AO302" s="4"/>
    </row>
    <row r="303" spans="1:41" ht="18.75" customHeight="1" x14ac:dyDescent="0.25">
      <c r="A303" s="13" t="s">
        <v>347</v>
      </c>
      <c r="B303" s="2" t="s">
        <v>4</v>
      </c>
      <c r="C303" s="2" t="s">
        <v>2</v>
      </c>
      <c r="D303" s="2" t="s">
        <v>24</v>
      </c>
      <c r="E303" s="2" t="s">
        <v>2</v>
      </c>
      <c r="F303" s="2" t="s">
        <v>202</v>
      </c>
      <c r="G303" s="4"/>
      <c r="H303" s="6">
        <v>-31.189988</v>
      </c>
      <c r="I303" s="6">
        <v>-31.923809599999998</v>
      </c>
      <c r="J303" s="6">
        <v>-31.029278300000001</v>
      </c>
      <c r="K303" s="6">
        <v>-28.107661400000001</v>
      </c>
      <c r="L303" s="6">
        <v>-27.125773500000001</v>
      </c>
      <c r="M303" s="6">
        <v>-24.7094475</v>
      </c>
      <c r="N303" s="6">
        <v>-21.933392399999999</v>
      </c>
      <c r="O303" s="6">
        <v>-18.518217199999999</v>
      </c>
      <c r="P303" s="6">
        <v>-5.9383613000000004</v>
      </c>
      <c r="Q303" s="6">
        <v>-2.0339930000000002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4"/>
      <c r="AO303" s="4"/>
    </row>
    <row r="304" spans="1:41" ht="18.75" customHeight="1" x14ac:dyDescent="0.25">
      <c r="A304" s="13" t="s">
        <v>347</v>
      </c>
      <c r="B304" s="2" t="s">
        <v>4</v>
      </c>
      <c r="C304" s="2" t="s">
        <v>2</v>
      </c>
      <c r="D304" s="2" t="s">
        <v>24</v>
      </c>
      <c r="E304" s="2" t="s">
        <v>2</v>
      </c>
      <c r="F304" s="2" t="s">
        <v>203</v>
      </c>
      <c r="G304" s="4"/>
      <c r="H304" s="6">
        <v>-22.192823400000002</v>
      </c>
      <c r="I304" s="6">
        <v>-22.926645000000001</v>
      </c>
      <c r="J304" s="6">
        <v>-22.0321137</v>
      </c>
      <c r="K304" s="6">
        <v>-19.1104968</v>
      </c>
      <c r="L304" s="6">
        <v>-18.813954599999999</v>
      </c>
      <c r="M304" s="6">
        <v>-18.517412499999999</v>
      </c>
      <c r="N304" s="6">
        <v>-18.220870300000001</v>
      </c>
      <c r="O304" s="6">
        <v>-17.895684500000002</v>
      </c>
      <c r="P304" s="6">
        <v>0.90097459999999996</v>
      </c>
      <c r="Q304" s="6"/>
      <c r="R304" s="6">
        <v>18.8987737</v>
      </c>
      <c r="S304" s="6">
        <v>19.223959499999999</v>
      </c>
      <c r="T304" s="6">
        <v>19.264970900000002</v>
      </c>
      <c r="U304" s="6">
        <v>19.305982199999999</v>
      </c>
      <c r="V304" s="6">
        <v>19.346993600000001</v>
      </c>
      <c r="W304" s="6">
        <v>19.388005</v>
      </c>
      <c r="X304" s="6">
        <v>19.429016300000001</v>
      </c>
      <c r="Y304" s="6">
        <v>19.457559799999999</v>
      </c>
      <c r="Z304" s="6">
        <v>19.486103400000001</v>
      </c>
      <c r="AA304" s="6">
        <v>19.514646899999999</v>
      </c>
      <c r="AB304" s="6"/>
      <c r="AC304" s="6"/>
      <c r="AD304" s="6"/>
      <c r="AE304" s="6"/>
      <c r="AF304" s="6">
        <v>19.706789700000002</v>
      </c>
      <c r="AG304" s="6">
        <v>19.7518083</v>
      </c>
      <c r="AH304" s="6">
        <v>19.796826899999999</v>
      </c>
      <c r="AI304" s="6">
        <v>19.911574300000002</v>
      </c>
      <c r="AJ304" s="6">
        <v>20.026321800000002</v>
      </c>
      <c r="AK304" s="6">
        <v>20.141069300000002</v>
      </c>
      <c r="AL304" s="6"/>
      <c r="AM304" s="6">
        <v>20.3705642</v>
      </c>
      <c r="AN304" s="4"/>
      <c r="AO304" s="4"/>
    </row>
    <row r="305" spans="1:41" ht="18.75" customHeight="1" x14ac:dyDescent="0.25">
      <c r="A305" s="13" t="s">
        <v>347</v>
      </c>
      <c r="B305" s="2" t="s">
        <v>4</v>
      </c>
      <c r="C305" s="2" t="s">
        <v>2</v>
      </c>
      <c r="D305" s="2" t="s">
        <v>24</v>
      </c>
      <c r="E305" s="2" t="s">
        <v>2</v>
      </c>
      <c r="F305" s="2" t="s">
        <v>204</v>
      </c>
      <c r="G305" s="4"/>
      <c r="H305" s="6"/>
      <c r="I305" s="6"/>
      <c r="J305" s="6"/>
      <c r="K305" s="6"/>
      <c r="L305" s="6"/>
      <c r="M305" s="6"/>
      <c r="N305" s="6">
        <v>22.3401763</v>
      </c>
      <c r="O305" s="6">
        <v>22.823477</v>
      </c>
      <c r="P305" s="6">
        <v>29.133472099999999</v>
      </c>
      <c r="Q305" s="6">
        <v>29.737597900000001</v>
      </c>
      <c r="R305" s="6">
        <v>30.3417238</v>
      </c>
      <c r="S305" s="6">
        <v>30.945849599999999</v>
      </c>
      <c r="T305" s="6">
        <v>31.190118600000002</v>
      </c>
      <c r="U305" s="6">
        <v>31.434387699999998</v>
      </c>
      <c r="V305" s="6">
        <v>31.678656700000001</v>
      </c>
      <c r="W305" s="6">
        <v>31.922925800000002</v>
      </c>
      <c r="X305" s="6">
        <v>32.167194799999997</v>
      </c>
      <c r="Y305" s="6">
        <v>32.594589800000001</v>
      </c>
      <c r="Z305" s="6">
        <v>33.021984799999998</v>
      </c>
      <c r="AA305" s="6">
        <v>33.449379700000001</v>
      </c>
      <c r="AB305" s="6">
        <v>33.876774699999999</v>
      </c>
      <c r="AC305" s="6">
        <v>34.304169700000003</v>
      </c>
      <c r="AD305" s="6">
        <v>34.715946500000001</v>
      </c>
      <c r="AE305" s="6">
        <v>35.127723199999998</v>
      </c>
      <c r="AF305" s="6">
        <v>35.539499999999997</v>
      </c>
      <c r="AG305" s="6">
        <v>35.951276700000001</v>
      </c>
      <c r="AH305" s="6">
        <v>36.363053499999999</v>
      </c>
      <c r="AI305" s="6">
        <v>36.798129299999999</v>
      </c>
      <c r="AJ305" s="6">
        <v>37.2332052</v>
      </c>
      <c r="AK305" s="6">
        <v>37.668281</v>
      </c>
      <c r="AL305" s="6">
        <v>38.1033568</v>
      </c>
      <c r="AM305" s="6">
        <v>38.5384326</v>
      </c>
      <c r="AN305" s="4"/>
      <c r="AO305" s="4"/>
    </row>
    <row r="306" spans="1:41" ht="18.75" customHeight="1" x14ac:dyDescent="0.25">
      <c r="A306" s="13" t="s">
        <v>347</v>
      </c>
      <c r="B306" s="2" t="s">
        <v>4</v>
      </c>
      <c r="C306" s="2" t="s">
        <v>2</v>
      </c>
      <c r="D306" s="2" t="s">
        <v>24</v>
      </c>
      <c r="E306" s="2" t="s">
        <v>2</v>
      </c>
      <c r="F306" s="2" t="s">
        <v>205</v>
      </c>
      <c r="G306" s="4"/>
      <c r="H306" s="6">
        <v>-31.189988</v>
      </c>
      <c r="I306" s="6">
        <v>-31.923809599999998</v>
      </c>
      <c r="J306" s="6">
        <v>-31.029278300000001</v>
      </c>
      <c r="K306" s="6">
        <v>-28.107661400000001</v>
      </c>
      <c r="L306" s="6">
        <v>-27.8111192</v>
      </c>
      <c r="M306" s="6">
        <v>-27.5145771</v>
      </c>
      <c r="N306" s="6">
        <v>-27.218034899999999</v>
      </c>
      <c r="O306" s="6">
        <v>-26.892849099999999</v>
      </c>
      <c r="P306" s="6">
        <v>-26.567663199999998</v>
      </c>
      <c r="Q306" s="6">
        <v>-26.242477399999999</v>
      </c>
      <c r="R306" s="6">
        <v>-25.917291500000001</v>
      </c>
      <c r="S306" s="6">
        <v>-25.5921056</v>
      </c>
      <c r="T306" s="6">
        <v>-25.551094299999999</v>
      </c>
      <c r="U306" s="6">
        <v>-25.5100829</v>
      </c>
      <c r="V306" s="6">
        <v>-25.469071599999999</v>
      </c>
      <c r="W306" s="6"/>
      <c r="X306" s="6"/>
      <c r="Y306" s="6"/>
      <c r="Z306" s="6"/>
      <c r="AA306" s="6"/>
      <c r="AB306" s="6">
        <v>19.5431904</v>
      </c>
      <c r="AC306" s="6">
        <v>19.571733900000002</v>
      </c>
      <c r="AD306" s="6">
        <v>19.6167525</v>
      </c>
      <c r="AE306" s="6">
        <v>19.661771099999999</v>
      </c>
      <c r="AF306" s="6">
        <v>19.706789700000002</v>
      </c>
      <c r="AG306" s="6">
        <v>19.7518083</v>
      </c>
      <c r="AH306" s="6">
        <v>19.796826899999999</v>
      </c>
      <c r="AI306" s="6">
        <v>19.911574300000002</v>
      </c>
      <c r="AJ306" s="6">
        <v>20.026321800000002</v>
      </c>
      <c r="AK306" s="6">
        <v>20.141069300000002</v>
      </c>
      <c r="AL306" s="6">
        <v>20.2558167</v>
      </c>
      <c r="AM306" s="6">
        <v>20.3705642</v>
      </c>
      <c r="AN306" s="4"/>
      <c r="AO306" s="4"/>
    </row>
    <row r="307" spans="1:41" ht="18.75" customHeight="1" x14ac:dyDescent="0.25">
      <c r="A307" s="13" t="s">
        <v>347</v>
      </c>
      <c r="B307" s="2" t="s">
        <v>4</v>
      </c>
      <c r="C307" s="2" t="s">
        <v>2</v>
      </c>
      <c r="D307" s="2" t="s">
        <v>24</v>
      </c>
      <c r="E307" s="2" t="s">
        <v>2</v>
      </c>
      <c r="F307" s="2" t="s">
        <v>206</v>
      </c>
      <c r="G307" s="4"/>
      <c r="H307" s="6">
        <v>-25.930090400000001</v>
      </c>
      <c r="I307" s="6">
        <v>-27.066069899999999</v>
      </c>
      <c r="J307" s="6">
        <v>-26.235513900000001</v>
      </c>
      <c r="K307" s="6">
        <v>-25.404958000000001</v>
      </c>
      <c r="L307" s="6">
        <v>-24.5744021</v>
      </c>
      <c r="M307" s="6">
        <v>-23.7438462</v>
      </c>
      <c r="N307" s="6">
        <v>-22.913290199999999</v>
      </c>
      <c r="O307" s="6">
        <v>-22.420180800000001</v>
      </c>
      <c r="P307" s="6">
        <v>-13.213634900000001</v>
      </c>
      <c r="Q307" s="6">
        <v>-12.720525500000001</v>
      </c>
      <c r="R307" s="6">
        <v>-11.5877046</v>
      </c>
      <c r="S307" s="6">
        <v>-9.1090478000000008</v>
      </c>
      <c r="T307" s="6">
        <v>-6.6010517999999996</v>
      </c>
      <c r="U307" s="6">
        <v>-3.7920582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4"/>
      <c r="AO307" s="4"/>
    </row>
    <row r="308" spans="1:41" ht="18.75" customHeight="1" x14ac:dyDescent="0.25">
      <c r="A308" s="13" t="s">
        <v>347</v>
      </c>
      <c r="B308" s="2" t="s">
        <v>4</v>
      </c>
      <c r="C308" s="2" t="s">
        <v>2</v>
      </c>
      <c r="D308" s="2" t="s">
        <v>24</v>
      </c>
      <c r="E308" s="2" t="s">
        <v>2</v>
      </c>
      <c r="F308" s="2" t="s">
        <v>207</v>
      </c>
      <c r="G308" s="4"/>
      <c r="H308" s="6"/>
      <c r="I308" s="6"/>
      <c r="J308" s="6"/>
      <c r="K308" s="6"/>
      <c r="L308" s="6"/>
      <c r="M308" s="6">
        <v>1.1305982000000001</v>
      </c>
      <c r="N308" s="6">
        <v>2.4965597000000002</v>
      </c>
      <c r="O308" s="6">
        <v>3.3075448999999999</v>
      </c>
      <c r="P308" s="6"/>
      <c r="Q308" s="6"/>
      <c r="R308" s="6"/>
      <c r="S308" s="6"/>
      <c r="T308" s="6"/>
      <c r="U308" s="6">
        <v>43.420112099999997</v>
      </c>
      <c r="V308" s="6">
        <v>44.378926300000003</v>
      </c>
      <c r="W308" s="6">
        <v>45.337740500000002</v>
      </c>
      <c r="X308" s="6">
        <v>46.296554800000003</v>
      </c>
      <c r="Y308" s="6">
        <v>47.059760500000003</v>
      </c>
      <c r="Z308" s="6">
        <v>47.822966200000003</v>
      </c>
      <c r="AA308" s="6">
        <v>48.586171899999997</v>
      </c>
      <c r="AB308" s="6">
        <v>49.349377599999997</v>
      </c>
      <c r="AC308" s="6">
        <v>50.112583399999998</v>
      </c>
      <c r="AD308" s="6">
        <v>51.023319600000001</v>
      </c>
      <c r="AE308" s="6">
        <v>51.934055899999997</v>
      </c>
      <c r="AF308" s="6">
        <v>52.844792099999999</v>
      </c>
      <c r="AG308" s="6">
        <v>53.755528400000003</v>
      </c>
      <c r="AH308" s="6">
        <v>54.666264599999998</v>
      </c>
      <c r="AI308" s="6">
        <v>55.547880300000003</v>
      </c>
      <c r="AJ308" s="6">
        <v>56.429496</v>
      </c>
      <c r="AK308" s="6">
        <v>57.311111699999998</v>
      </c>
      <c r="AL308" s="6">
        <v>58.192727300000001</v>
      </c>
      <c r="AM308" s="6">
        <v>59.074342999999999</v>
      </c>
      <c r="AN308" s="4"/>
      <c r="AO308" s="4"/>
    </row>
    <row r="309" spans="1:41" ht="18.75" customHeight="1" x14ac:dyDescent="0.25">
      <c r="A309" s="13" t="s">
        <v>347</v>
      </c>
      <c r="B309" s="2" t="s">
        <v>4</v>
      </c>
      <c r="C309" s="2" t="s">
        <v>2</v>
      </c>
      <c r="D309" s="2" t="s">
        <v>24</v>
      </c>
      <c r="E309" s="2" t="s">
        <v>2</v>
      </c>
      <c r="F309" s="2" t="s">
        <v>208</v>
      </c>
      <c r="G309" s="4"/>
      <c r="H309" s="6">
        <v>-5.1559542</v>
      </c>
      <c r="I309" s="6">
        <v>-6.8747936000000003</v>
      </c>
      <c r="J309" s="6">
        <v>-5.6180874999999997</v>
      </c>
      <c r="K309" s="6">
        <v>-4.3613815000000002</v>
      </c>
      <c r="L309" s="6">
        <v>-3.1046754999999999</v>
      </c>
      <c r="M309" s="6">
        <v>-1.8479695</v>
      </c>
      <c r="N309" s="6">
        <v>-0.59126350000000005</v>
      </c>
      <c r="O309" s="6">
        <v>0.15485560000000001</v>
      </c>
      <c r="P309" s="6">
        <v>0.90097459999999996</v>
      </c>
      <c r="Q309" s="6"/>
      <c r="R309" s="6"/>
      <c r="S309" s="6"/>
      <c r="T309" s="6"/>
      <c r="U309" s="6"/>
      <c r="V309" s="6"/>
      <c r="W309" s="6">
        <v>41.6188261</v>
      </c>
      <c r="X309" s="6">
        <v>42.500950199999998</v>
      </c>
      <c r="Y309" s="6">
        <v>43.203111399999997</v>
      </c>
      <c r="Z309" s="6">
        <v>43.905272600000004</v>
      </c>
      <c r="AA309" s="6">
        <v>44.607433800000003</v>
      </c>
      <c r="AB309" s="6">
        <v>25.766404699999999</v>
      </c>
      <c r="AC309" s="6">
        <v>26.440022299999999</v>
      </c>
      <c r="AD309" s="6">
        <v>27.232895299999999</v>
      </c>
      <c r="AE309" s="6">
        <v>28.025768299999999</v>
      </c>
      <c r="AF309" s="6">
        <v>48.525430999999998</v>
      </c>
      <c r="AG309" s="6">
        <v>49.363322599999996</v>
      </c>
      <c r="AH309" s="6">
        <v>50.201214200000003</v>
      </c>
      <c r="AI309" s="6">
        <v>51.012314500000002</v>
      </c>
      <c r="AJ309" s="6">
        <v>51.823414700000001</v>
      </c>
      <c r="AK309" s="6">
        <v>52.634514899999999</v>
      </c>
      <c r="AL309" s="6">
        <v>33.189798400000001</v>
      </c>
      <c r="AM309" s="6">
        <v>54.256715300000003</v>
      </c>
      <c r="AN309" s="4"/>
      <c r="AO309" s="4"/>
    </row>
    <row r="310" spans="1:41" ht="18.75" customHeight="1" x14ac:dyDescent="0.25">
      <c r="A310" s="13" t="s">
        <v>347</v>
      </c>
      <c r="B310" s="2" t="s">
        <v>4</v>
      </c>
      <c r="C310" s="2" t="s">
        <v>2</v>
      </c>
      <c r="D310" s="2" t="s">
        <v>24</v>
      </c>
      <c r="E310" s="2" t="s">
        <v>2</v>
      </c>
      <c r="F310" s="2" t="s">
        <v>284</v>
      </c>
      <c r="G310" s="4"/>
      <c r="H310" s="6">
        <v>16.5202171</v>
      </c>
      <c r="I310" s="6">
        <v>15.516583900000001</v>
      </c>
      <c r="J310" s="6">
        <v>15.903658999999999</v>
      </c>
      <c r="K310" s="6">
        <v>14.3275731</v>
      </c>
      <c r="L310" s="6">
        <v>15.293779499999999</v>
      </c>
      <c r="M310" s="6">
        <v>16.259986000000001</v>
      </c>
      <c r="N310" s="6">
        <v>34.269263799999997</v>
      </c>
      <c r="O310" s="6">
        <v>35.013418199999997</v>
      </c>
      <c r="P310" s="6">
        <v>35.757572699999997</v>
      </c>
      <c r="Q310" s="6">
        <v>36.501727199999998</v>
      </c>
      <c r="R310" s="6">
        <v>37.245881599999997</v>
      </c>
      <c r="S310" s="6">
        <v>37.990036099999998</v>
      </c>
      <c r="T310" s="6">
        <v>38.869837500000003</v>
      </c>
      <c r="U310" s="6">
        <v>39.749638900000001</v>
      </c>
      <c r="V310" s="6">
        <v>31.678656700000001</v>
      </c>
      <c r="W310" s="6"/>
      <c r="X310" s="6"/>
      <c r="Y310" s="6"/>
      <c r="Z310" s="6"/>
      <c r="AA310" s="6"/>
      <c r="AB310" s="6"/>
      <c r="AC310" s="6">
        <v>45.890605000000001</v>
      </c>
      <c r="AD310" s="6">
        <v>46.726290400000003</v>
      </c>
      <c r="AE310" s="6">
        <v>47.561975799999999</v>
      </c>
      <c r="AF310" s="6">
        <v>48.525430999999998</v>
      </c>
      <c r="AG310" s="6">
        <v>49.363322599999996</v>
      </c>
      <c r="AH310" s="6">
        <v>50.201214200000003</v>
      </c>
      <c r="AI310" s="6">
        <v>51.012314500000002</v>
      </c>
      <c r="AJ310" s="6">
        <v>51.823414700000001</v>
      </c>
      <c r="AK310" s="6">
        <v>52.634514899999999</v>
      </c>
      <c r="AL310" s="6">
        <v>53.445615099999998</v>
      </c>
      <c r="AM310" s="6">
        <v>54.256715300000003</v>
      </c>
      <c r="AN310" s="4"/>
      <c r="AO310" s="4"/>
    </row>
    <row r="311" spans="1:41" ht="18.75" customHeight="1" x14ac:dyDescent="0.25">
      <c r="A311" s="13" t="s">
        <v>347</v>
      </c>
      <c r="B311" s="2" t="s">
        <v>4</v>
      </c>
      <c r="C311" s="2" t="s">
        <v>2</v>
      </c>
      <c r="D311" s="2" t="s">
        <v>24</v>
      </c>
      <c r="E311" s="2" t="s">
        <v>2</v>
      </c>
      <c r="F311" s="2" t="s">
        <v>209</v>
      </c>
      <c r="G311" s="4"/>
      <c r="H311" s="6">
        <v>-43.402777800000003</v>
      </c>
      <c r="I311" s="6">
        <v>-43.402777800000003</v>
      </c>
      <c r="J311" s="6">
        <v>-43.402777800000003</v>
      </c>
      <c r="K311" s="6">
        <v>-43.402777800000003</v>
      </c>
      <c r="L311" s="6">
        <v>-43.402777800000003</v>
      </c>
      <c r="M311" s="6">
        <v>-43.402777800000003</v>
      </c>
      <c r="N311" s="6">
        <v>-43.402777800000003</v>
      </c>
      <c r="O311" s="6">
        <v>-43.402777800000003</v>
      </c>
      <c r="P311" s="6">
        <v>-43.402777800000003</v>
      </c>
      <c r="Q311" s="6">
        <v>-43.402777800000003</v>
      </c>
      <c r="R311" s="6">
        <v>-43.402777800000003</v>
      </c>
      <c r="S311" s="6">
        <v>-43.402777800000003</v>
      </c>
      <c r="T311" s="6">
        <v>-43.402777800000003</v>
      </c>
      <c r="U311" s="6">
        <v>-43.402777800000003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4"/>
      <c r="AO311" s="4"/>
    </row>
    <row r="312" spans="1:41" ht="18.75" customHeight="1" x14ac:dyDescent="0.25">
      <c r="A312" s="13" t="s">
        <v>347</v>
      </c>
      <c r="B312" s="2" t="s">
        <v>4</v>
      </c>
      <c r="C312" s="2" t="s">
        <v>2</v>
      </c>
      <c r="D312" s="2" t="s">
        <v>24</v>
      </c>
      <c r="E312" s="2" t="s">
        <v>2</v>
      </c>
      <c r="F312" s="2" t="s">
        <v>285</v>
      </c>
      <c r="G312" s="4"/>
      <c r="H312" s="6">
        <v>5.1559542</v>
      </c>
      <c r="I312" s="6">
        <v>6.8747936000000003</v>
      </c>
      <c r="J312" s="6">
        <v>5.6180874999999997</v>
      </c>
      <c r="K312" s="6">
        <v>4.3613815000000002</v>
      </c>
      <c r="L312" s="6">
        <v>3.1046754999999999</v>
      </c>
      <c r="M312" s="6">
        <v>1.8479695</v>
      </c>
      <c r="N312" s="6">
        <v>0.59126350000000005</v>
      </c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>
        <v>19.5431904</v>
      </c>
      <c r="AC312" s="6">
        <v>19.571733900000002</v>
      </c>
      <c r="AD312" s="6">
        <v>19.6167525</v>
      </c>
      <c r="AE312" s="6">
        <v>19.661771099999999</v>
      </c>
      <c r="AF312" s="6"/>
      <c r="AG312" s="6"/>
      <c r="AH312" s="6"/>
      <c r="AI312" s="6"/>
      <c r="AJ312" s="6"/>
      <c r="AK312" s="6"/>
      <c r="AL312" s="6">
        <v>20.2558167</v>
      </c>
      <c r="AM312" s="6"/>
      <c r="AN312" s="4"/>
      <c r="AO312" s="4"/>
    </row>
    <row r="313" spans="1:41" ht="18.75" customHeight="1" x14ac:dyDescent="0.25">
      <c r="A313" s="13" t="s">
        <v>347</v>
      </c>
      <c r="B313" s="2" t="s">
        <v>4</v>
      </c>
      <c r="C313" s="2" t="s">
        <v>2</v>
      </c>
      <c r="D313" s="2" t="s">
        <v>24</v>
      </c>
      <c r="E313" s="2" t="s">
        <v>2</v>
      </c>
      <c r="F313" s="2" t="s">
        <v>210</v>
      </c>
      <c r="G313" s="4"/>
      <c r="H313" s="6"/>
      <c r="I313" s="6"/>
      <c r="J313" s="6"/>
      <c r="K313" s="6"/>
      <c r="L313" s="6"/>
      <c r="M313" s="6"/>
      <c r="N313" s="6"/>
      <c r="O313" s="6"/>
      <c r="P313" s="6">
        <v>18.248401900000001</v>
      </c>
      <c r="Q313" s="6"/>
      <c r="R313" s="6"/>
      <c r="S313" s="6">
        <v>19.223959499999999</v>
      </c>
      <c r="T313" s="6">
        <v>19.264970900000002</v>
      </c>
      <c r="U313" s="6">
        <v>19.305982199999999</v>
      </c>
      <c r="V313" s="6">
        <v>19.346993600000001</v>
      </c>
      <c r="W313" s="6">
        <v>19.388005</v>
      </c>
      <c r="X313" s="6">
        <v>19.429016300000001</v>
      </c>
      <c r="Y313" s="6">
        <v>19.457559799999999</v>
      </c>
      <c r="Z313" s="6">
        <v>18.871603499999999</v>
      </c>
      <c r="AA313" s="6">
        <v>19.514646899999999</v>
      </c>
      <c r="AB313" s="6">
        <v>19.5431904</v>
      </c>
      <c r="AC313" s="6">
        <v>19.571733900000002</v>
      </c>
      <c r="AD313" s="6">
        <v>19.6167525</v>
      </c>
      <c r="AE313" s="6">
        <v>19.661771099999999</v>
      </c>
      <c r="AF313" s="6">
        <v>19.706789700000002</v>
      </c>
      <c r="AG313" s="6">
        <v>19.7518083</v>
      </c>
      <c r="AH313" s="6">
        <v>19.796826899999999</v>
      </c>
      <c r="AI313" s="6">
        <v>19.911574300000002</v>
      </c>
      <c r="AJ313" s="6">
        <v>20.026321800000002</v>
      </c>
      <c r="AK313" s="6">
        <v>20.141069300000002</v>
      </c>
      <c r="AL313" s="6">
        <v>20.2558167</v>
      </c>
      <c r="AM313" s="6">
        <v>20.3705642</v>
      </c>
      <c r="AN313" s="4"/>
      <c r="AO313" s="4"/>
    </row>
    <row r="314" spans="1:41" ht="18.75" customHeight="1" x14ac:dyDescent="0.25">
      <c r="A314" s="13" t="s">
        <v>347</v>
      </c>
      <c r="B314" s="2" t="s">
        <v>4</v>
      </c>
      <c r="C314" s="2" t="s">
        <v>2</v>
      </c>
      <c r="D314" s="2" t="s">
        <v>24</v>
      </c>
      <c r="E314" s="2" t="s">
        <v>2</v>
      </c>
      <c r="F314" s="2" t="s">
        <v>211</v>
      </c>
      <c r="G314" s="4"/>
      <c r="H314" s="6">
        <v>-31.189988</v>
      </c>
      <c r="I314" s="6">
        <v>-31.923809599999998</v>
      </c>
      <c r="J314" s="6">
        <v>-31.029278300000001</v>
      </c>
      <c r="K314" s="6">
        <v>-28.107661400000001</v>
      </c>
      <c r="L314" s="6">
        <v>-27.125773500000001</v>
      </c>
      <c r="M314" s="6">
        <v>-24.7094475</v>
      </c>
      <c r="N314" s="6">
        <v>-21.933392399999999</v>
      </c>
      <c r="O314" s="6">
        <v>-18.518217199999999</v>
      </c>
      <c r="P314" s="6">
        <v>-14.651797800000001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4"/>
      <c r="AO314" s="4"/>
    </row>
    <row r="315" spans="1:41" ht="18.75" customHeight="1" x14ac:dyDescent="0.25">
      <c r="A315" s="13" t="s">
        <v>347</v>
      </c>
      <c r="B315" s="2" t="s">
        <v>4</v>
      </c>
      <c r="C315" s="2" t="s">
        <v>2</v>
      </c>
      <c r="D315" s="2" t="s">
        <v>24</v>
      </c>
      <c r="E315" s="2" t="s">
        <v>2</v>
      </c>
      <c r="F315" s="2" t="s">
        <v>212</v>
      </c>
      <c r="G315" s="4"/>
      <c r="H315" s="6">
        <v>-17.036869200000002</v>
      </c>
      <c r="I315" s="6">
        <v>-16.0518514</v>
      </c>
      <c r="J315" s="6">
        <v>-16.414026199999999</v>
      </c>
      <c r="K315" s="6">
        <v>-14.7491153</v>
      </c>
      <c r="L315" s="6">
        <v>-15.7092791</v>
      </c>
      <c r="M315" s="6">
        <v>-16.669443000000001</v>
      </c>
      <c r="N315" s="6">
        <v>-17.629606899999999</v>
      </c>
      <c r="O315" s="6">
        <v>-18.050540099999999</v>
      </c>
      <c r="P315" s="6"/>
      <c r="Q315" s="6"/>
      <c r="R315" s="6">
        <v>18.8987737</v>
      </c>
      <c r="S315" s="6">
        <v>19.223959499999999</v>
      </c>
      <c r="T315" s="6">
        <v>19.264970900000002</v>
      </c>
      <c r="U315" s="6">
        <v>19.305982199999999</v>
      </c>
      <c r="V315" s="6">
        <v>19.346993600000001</v>
      </c>
      <c r="W315" s="6">
        <v>19.388005</v>
      </c>
      <c r="X315" s="6">
        <v>19.429016300000001</v>
      </c>
      <c r="Y315" s="6">
        <v>19.457559799999999</v>
      </c>
      <c r="Z315" s="6">
        <v>19.486103400000001</v>
      </c>
      <c r="AA315" s="6">
        <v>19.514646899999999</v>
      </c>
      <c r="AB315" s="6">
        <v>19.5431904</v>
      </c>
      <c r="AC315" s="6">
        <v>19.571733900000002</v>
      </c>
      <c r="AD315" s="6">
        <v>19.6167525</v>
      </c>
      <c r="AE315" s="6">
        <v>19.661771099999999</v>
      </c>
      <c r="AF315" s="6">
        <v>19.706789700000002</v>
      </c>
      <c r="AG315" s="6">
        <v>19.7518083</v>
      </c>
      <c r="AH315" s="6">
        <v>19.796826899999999</v>
      </c>
      <c r="AI315" s="6">
        <v>19.911574300000002</v>
      </c>
      <c r="AJ315" s="6">
        <v>20.026321800000002</v>
      </c>
      <c r="AK315" s="6">
        <v>20.141069300000002</v>
      </c>
      <c r="AL315" s="6">
        <v>20.2558167</v>
      </c>
      <c r="AM315" s="6">
        <v>20.3705642</v>
      </c>
      <c r="AN315" s="4"/>
      <c r="AO315" s="4"/>
    </row>
    <row r="316" spans="1:41" ht="18.75" customHeight="1" x14ac:dyDescent="0.25">
      <c r="A316" s="13" t="s">
        <v>347</v>
      </c>
      <c r="B316" s="2" t="s">
        <v>4</v>
      </c>
      <c r="C316" s="2" t="s">
        <v>2</v>
      </c>
      <c r="D316" s="2" t="s">
        <v>24</v>
      </c>
      <c r="E316" s="2" t="s">
        <v>2</v>
      </c>
      <c r="F316" s="2" t="s">
        <v>213</v>
      </c>
      <c r="G316" s="4"/>
      <c r="H316" s="6">
        <v>-16.5202171</v>
      </c>
      <c r="I316" s="6">
        <v>-15.516583900000001</v>
      </c>
      <c r="J316" s="6">
        <v>-15.903658999999999</v>
      </c>
      <c r="K316" s="6">
        <v>-14.3275731</v>
      </c>
      <c r="L316" s="6">
        <v>-15.293779499999999</v>
      </c>
      <c r="M316" s="6">
        <v>-16.259986000000001</v>
      </c>
      <c r="N316" s="6">
        <v>-11.9290874</v>
      </c>
      <c r="O316" s="6">
        <v>-12.1899412</v>
      </c>
      <c r="P316" s="6">
        <v>-6.6241006000000002</v>
      </c>
      <c r="Q316" s="6">
        <v>-6.7641292999999996</v>
      </c>
      <c r="R316" s="6">
        <v>-6.9041579000000004</v>
      </c>
      <c r="S316" s="6">
        <v>-7.0441865000000004</v>
      </c>
      <c r="T316" s="6">
        <v>-7.6797189000000001</v>
      </c>
      <c r="U316" s="6">
        <v>-8.3152512999999999</v>
      </c>
      <c r="V316" s="6"/>
      <c r="W316" s="6">
        <v>31.922925800000002</v>
      </c>
      <c r="X316" s="6">
        <v>32.167194799999997</v>
      </c>
      <c r="Y316" s="6">
        <v>32.594589800000001</v>
      </c>
      <c r="Z316" s="6">
        <v>33.021984799999998</v>
      </c>
      <c r="AA316" s="6">
        <v>33.449379700000001</v>
      </c>
      <c r="AB316" s="6">
        <v>33.876774699999999</v>
      </c>
      <c r="AC316" s="6">
        <v>34.304169700000003</v>
      </c>
      <c r="AD316" s="6">
        <v>34.715946500000001</v>
      </c>
      <c r="AE316" s="6">
        <v>35.127723199999998</v>
      </c>
      <c r="AF316" s="6">
        <v>35.539499999999997</v>
      </c>
      <c r="AG316" s="6">
        <v>35.951276700000001</v>
      </c>
      <c r="AH316" s="6">
        <v>36.363053499999999</v>
      </c>
      <c r="AI316" s="6">
        <v>36.798129299999999</v>
      </c>
      <c r="AJ316" s="6">
        <v>37.2332052</v>
      </c>
      <c r="AK316" s="6">
        <v>37.668281</v>
      </c>
      <c r="AL316" s="6">
        <v>38.1033568</v>
      </c>
      <c r="AM316" s="6">
        <v>38.5384326</v>
      </c>
      <c r="AN316" s="4"/>
      <c r="AO316" s="4"/>
    </row>
    <row r="317" spans="1:41" ht="18.75" customHeight="1" x14ac:dyDescent="0.25">
      <c r="A317" s="13" t="s">
        <v>347</v>
      </c>
      <c r="B317" s="2" t="s">
        <v>4</v>
      </c>
      <c r="C317" s="2" t="s">
        <v>2</v>
      </c>
      <c r="D317" s="2" t="s">
        <v>24</v>
      </c>
      <c r="E317" s="2" t="s">
        <v>2</v>
      </c>
      <c r="F317" s="2" t="s">
        <v>214</v>
      </c>
      <c r="G317" s="4"/>
      <c r="H317" s="6">
        <v>-31.189988</v>
      </c>
      <c r="I317" s="6">
        <v>-31.923809599999998</v>
      </c>
      <c r="J317" s="6">
        <v>-31.029278300000001</v>
      </c>
      <c r="K317" s="6">
        <v>-28.107661400000001</v>
      </c>
      <c r="L317" s="6">
        <v>-27.8111192</v>
      </c>
      <c r="M317" s="6">
        <v>-27.5145771</v>
      </c>
      <c r="N317" s="6">
        <v>-27.218034899999999</v>
      </c>
      <c r="O317" s="6">
        <v>-26.892849099999999</v>
      </c>
      <c r="P317" s="6">
        <v>-26.567663199999998</v>
      </c>
      <c r="Q317" s="6">
        <v>-26.242477399999999</v>
      </c>
      <c r="R317" s="6">
        <v>-25.917291500000001</v>
      </c>
      <c r="S317" s="6">
        <v>-25.5921056</v>
      </c>
      <c r="T317" s="6">
        <v>-25.551094299999999</v>
      </c>
      <c r="U317" s="6">
        <v>-25.5100829</v>
      </c>
      <c r="V317" s="6">
        <v>-25.469071599999999</v>
      </c>
      <c r="W317" s="6"/>
      <c r="X317" s="6"/>
      <c r="Y317" s="6"/>
      <c r="Z317" s="6"/>
      <c r="AA317" s="6"/>
      <c r="AB317" s="6">
        <v>19.5431904</v>
      </c>
      <c r="AC317" s="6">
        <v>19.571733900000002</v>
      </c>
      <c r="AD317" s="6">
        <v>19.6167525</v>
      </c>
      <c r="AE317" s="6">
        <v>19.661771099999999</v>
      </c>
      <c r="AF317" s="6">
        <v>19.706789700000002</v>
      </c>
      <c r="AG317" s="6">
        <v>19.7518083</v>
      </c>
      <c r="AH317" s="6">
        <v>19.796826899999999</v>
      </c>
      <c r="AI317" s="6">
        <v>19.911574300000002</v>
      </c>
      <c r="AJ317" s="6">
        <v>20.026321800000002</v>
      </c>
      <c r="AK317" s="6">
        <v>20.141069300000002</v>
      </c>
      <c r="AL317" s="6">
        <v>20.2558167</v>
      </c>
      <c r="AM317" s="6">
        <v>20.3705642</v>
      </c>
      <c r="AN317" s="4"/>
      <c r="AO317" s="4"/>
    </row>
    <row r="318" spans="1:41" ht="18.75" customHeight="1" x14ac:dyDescent="0.25">
      <c r="A318" s="13" t="s">
        <v>347</v>
      </c>
      <c r="B318" s="2" t="s">
        <v>4</v>
      </c>
      <c r="C318" s="2" t="s">
        <v>2</v>
      </c>
      <c r="D318" s="2" t="s">
        <v>24</v>
      </c>
      <c r="E318" s="2" t="s">
        <v>2</v>
      </c>
      <c r="F318" s="2" t="s">
        <v>215</v>
      </c>
      <c r="G318" s="4"/>
      <c r="H318" s="6">
        <v>-25.930090400000001</v>
      </c>
      <c r="I318" s="6">
        <v>-27.066069899999999</v>
      </c>
      <c r="J318" s="6">
        <v>-26.235513900000001</v>
      </c>
      <c r="K318" s="6">
        <v>-25.404958000000001</v>
      </c>
      <c r="L318" s="6">
        <v>-24.5744021</v>
      </c>
      <c r="M318" s="6">
        <v>-23.7438462</v>
      </c>
      <c r="N318" s="6">
        <v>-22.913290199999999</v>
      </c>
      <c r="O318" s="6">
        <v>-22.420180800000001</v>
      </c>
      <c r="P318" s="6">
        <v>-21.927071399999999</v>
      </c>
      <c r="Q318" s="6">
        <v>-10.6865325</v>
      </c>
      <c r="R318" s="6">
        <v>-14.716095899999999</v>
      </c>
      <c r="S318" s="6">
        <v>-17.822484299999999</v>
      </c>
      <c r="T318" s="6">
        <v>-15.314488300000001</v>
      </c>
      <c r="U318" s="6">
        <v>-12.5054947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4"/>
      <c r="AO318" s="4"/>
    </row>
    <row r="319" spans="1:41" ht="18.75" customHeight="1" x14ac:dyDescent="0.25">
      <c r="A319" s="13" t="s">
        <v>347</v>
      </c>
      <c r="B319" s="2" t="s">
        <v>4</v>
      </c>
      <c r="C319" s="2" t="s">
        <v>2</v>
      </c>
      <c r="D319" s="2" t="s">
        <v>24</v>
      </c>
      <c r="E319" s="2" t="s">
        <v>2</v>
      </c>
      <c r="F319" s="2" t="s">
        <v>216</v>
      </c>
      <c r="G319" s="4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>
        <v>43.420112099999997</v>
      </c>
      <c r="V319" s="6">
        <v>44.378926300000003</v>
      </c>
      <c r="W319" s="6">
        <v>45.337740500000002</v>
      </c>
      <c r="X319" s="6">
        <v>46.296554800000003</v>
      </c>
      <c r="Y319" s="6">
        <v>47.059760500000003</v>
      </c>
      <c r="Z319" s="6">
        <v>47.822966200000003</v>
      </c>
      <c r="AA319" s="6">
        <v>48.586171899999997</v>
      </c>
      <c r="AB319" s="6">
        <v>49.349377599999997</v>
      </c>
      <c r="AC319" s="6">
        <v>50.112583399999998</v>
      </c>
      <c r="AD319" s="6">
        <v>51.023319600000001</v>
      </c>
      <c r="AE319" s="6">
        <v>51.934055899999997</v>
      </c>
      <c r="AF319" s="6">
        <v>52.844792099999999</v>
      </c>
      <c r="AG319" s="6">
        <v>53.755528400000003</v>
      </c>
      <c r="AH319" s="6">
        <v>54.666264599999998</v>
      </c>
      <c r="AI319" s="6">
        <v>55.547880300000003</v>
      </c>
      <c r="AJ319" s="6">
        <v>56.429496</v>
      </c>
      <c r="AK319" s="6">
        <v>57.311111699999998</v>
      </c>
      <c r="AL319" s="6">
        <v>58.192727300000001</v>
      </c>
      <c r="AM319" s="6">
        <v>59.074342999999999</v>
      </c>
      <c r="AN319" s="4"/>
      <c r="AO319" s="4"/>
    </row>
    <row r="320" spans="1:41" ht="18.75" customHeight="1" x14ac:dyDescent="0.25">
      <c r="A320" s="13" t="s">
        <v>347</v>
      </c>
      <c r="B320" s="2" t="s">
        <v>4</v>
      </c>
      <c r="C320" s="2" t="s">
        <v>2</v>
      </c>
      <c r="D320" s="2" t="s">
        <v>24</v>
      </c>
      <c r="E320" s="2" t="s">
        <v>2</v>
      </c>
      <c r="F320" s="2" t="s">
        <v>217</v>
      </c>
      <c r="G320" s="4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>
        <v>41.6188261</v>
      </c>
      <c r="X320" s="6">
        <v>42.500950199999998</v>
      </c>
      <c r="Y320" s="6">
        <v>43.203111399999997</v>
      </c>
      <c r="Z320" s="6">
        <v>43.905272600000004</v>
      </c>
      <c r="AA320" s="6">
        <v>44.607433800000003</v>
      </c>
      <c r="AB320" s="6">
        <v>45.309595000000002</v>
      </c>
      <c r="AC320" s="6">
        <v>46.011756200000001</v>
      </c>
      <c r="AD320" s="6">
        <v>46.8496478</v>
      </c>
      <c r="AE320" s="6">
        <v>47.687539399999999</v>
      </c>
      <c r="AF320" s="6">
        <v>48.525430999999998</v>
      </c>
      <c r="AG320" s="6">
        <v>49.363322599999996</v>
      </c>
      <c r="AH320" s="6">
        <v>50.201214200000003</v>
      </c>
      <c r="AI320" s="6">
        <v>51.012314500000002</v>
      </c>
      <c r="AJ320" s="6">
        <v>51.823414700000001</v>
      </c>
      <c r="AK320" s="6">
        <v>52.634514899999999</v>
      </c>
      <c r="AL320" s="6">
        <v>53.445615099999998</v>
      </c>
      <c r="AM320" s="6">
        <v>54.256715300000003</v>
      </c>
      <c r="AN320" s="4"/>
      <c r="AO320" s="4"/>
    </row>
    <row r="321" spans="1:41" ht="18.75" customHeight="1" x14ac:dyDescent="0.25">
      <c r="A321" s="13" t="s">
        <v>347</v>
      </c>
      <c r="B321" s="2" t="s">
        <v>4</v>
      </c>
      <c r="C321" s="2" t="s">
        <v>2</v>
      </c>
      <c r="D321" s="2" t="s">
        <v>24</v>
      </c>
      <c r="E321" s="2" t="s">
        <v>2</v>
      </c>
      <c r="F321" s="2" t="s">
        <v>218</v>
      </c>
      <c r="G321" s="4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45.890605000000001</v>
      </c>
      <c r="AD321" s="6">
        <v>46.726290400000003</v>
      </c>
      <c r="AE321" s="6">
        <v>47.561975799999999</v>
      </c>
      <c r="AF321" s="6">
        <v>48.525430999999998</v>
      </c>
      <c r="AG321" s="6">
        <v>49.363322599999996</v>
      </c>
      <c r="AH321" s="6">
        <v>50.201214200000003</v>
      </c>
      <c r="AI321" s="6">
        <v>51.012314500000002</v>
      </c>
      <c r="AJ321" s="6">
        <v>51.823414700000001</v>
      </c>
      <c r="AK321" s="6">
        <v>52.634514899999999</v>
      </c>
      <c r="AL321" s="6">
        <v>53.445615099999998</v>
      </c>
      <c r="AM321" s="6">
        <v>54.256715300000003</v>
      </c>
      <c r="AN321" s="4"/>
      <c r="AO321" s="4"/>
    </row>
    <row r="322" spans="1:41" ht="18.75" customHeight="1" x14ac:dyDescent="0.25">
      <c r="A322" s="13" t="s">
        <v>347</v>
      </c>
      <c r="B322" s="2" t="s">
        <v>4</v>
      </c>
      <c r="C322" s="2" t="s">
        <v>2</v>
      </c>
      <c r="D322" s="2" t="s">
        <v>24</v>
      </c>
      <c r="E322" s="2" t="s">
        <v>2</v>
      </c>
      <c r="F322" s="2" t="s">
        <v>169</v>
      </c>
      <c r="G322" s="4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>
        <v>4.4837500000000002E-2</v>
      </c>
      <c r="AG322" s="6">
        <v>4.5611699999999998E-2</v>
      </c>
      <c r="AH322" s="6">
        <v>4.6385900000000001E-2</v>
      </c>
      <c r="AI322" s="6">
        <v>4.7135400000000001E-2</v>
      </c>
      <c r="AJ322" s="6">
        <v>4.7884799999999998E-2</v>
      </c>
      <c r="AK322" s="6">
        <v>4.8634299999999998E-2</v>
      </c>
      <c r="AL322" s="6">
        <v>4.9383700000000003E-2</v>
      </c>
      <c r="AM322" s="6">
        <v>5.0133200000000003E-2</v>
      </c>
      <c r="AN322" s="4"/>
      <c r="AO322" s="4"/>
    </row>
    <row r="323" spans="1:41" ht="18.75" customHeight="1" x14ac:dyDescent="0.25">
      <c r="A323" s="13" t="s">
        <v>347</v>
      </c>
      <c r="B323" s="2" t="s">
        <v>4</v>
      </c>
      <c r="C323" s="2" t="s">
        <v>2</v>
      </c>
      <c r="D323" s="2" t="s">
        <v>24</v>
      </c>
      <c r="E323" s="2" t="s">
        <v>2</v>
      </c>
      <c r="F323" s="2" t="s">
        <v>286</v>
      </c>
      <c r="G323" s="4"/>
      <c r="H323" s="6">
        <v>30.206402799999999</v>
      </c>
      <c r="I323" s="6">
        <v>30.9170832</v>
      </c>
      <c r="J323" s="6">
        <v>30.0507612</v>
      </c>
      <c r="K323" s="6">
        <v>27.221278300000002</v>
      </c>
      <c r="L323" s="6">
        <v>26.934087699999999</v>
      </c>
      <c r="M323" s="6">
        <v>34.559694700000001</v>
      </c>
      <c r="N323" s="6">
        <v>43.402777800000003</v>
      </c>
      <c r="O323" s="6">
        <v>43.402777800000003</v>
      </c>
      <c r="P323" s="6">
        <v>43.402777800000003</v>
      </c>
      <c r="Q323" s="6">
        <v>43.402777800000003</v>
      </c>
      <c r="R323" s="6">
        <v>43.402777800000003</v>
      </c>
      <c r="S323" s="6">
        <v>43.402777800000003</v>
      </c>
      <c r="T323" s="6">
        <v>43.402777800000003</v>
      </c>
      <c r="U323" s="6">
        <v>43.402777800000003</v>
      </c>
      <c r="V323" s="6">
        <v>43.402777800000003</v>
      </c>
      <c r="W323" s="6">
        <v>34.722222199999997</v>
      </c>
      <c r="X323" s="6">
        <v>34.722222199999997</v>
      </c>
      <c r="Y323" s="6">
        <v>34.722222199999997</v>
      </c>
      <c r="Z323" s="6">
        <v>34.722222199999997</v>
      </c>
      <c r="AA323" s="6">
        <v>34.722222199999997</v>
      </c>
      <c r="AB323" s="6">
        <v>34.722222199999997</v>
      </c>
      <c r="AC323" s="6">
        <v>34.722222199999997</v>
      </c>
      <c r="AD323" s="6">
        <v>34.722222199999997</v>
      </c>
      <c r="AE323" s="6">
        <v>34.722222199999997</v>
      </c>
      <c r="AF323" s="6">
        <v>34.722222199999997</v>
      </c>
      <c r="AG323" s="6">
        <v>34.722222199999997</v>
      </c>
      <c r="AH323" s="6">
        <v>34.722222199999997</v>
      </c>
      <c r="AI323" s="6">
        <v>34.722222199999997</v>
      </c>
      <c r="AJ323" s="6">
        <v>34.722222199999997</v>
      </c>
      <c r="AK323" s="6">
        <v>34.722222199999997</v>
      </c>
      <c r="AL323" s="6">
        <v>34.722222199999997</v>
      </c>
      <c r="AM323" s="6">
        <v>34.722222199999997</v>
      </c>
      <c r="AN323" s="4"/>
      <c r="AO323" s="4"/>
    </row>
    <row r="324" spans="1:41" ht="18.75" customHeight="1" x14ac:dyDescent="0.25">
      <c r="A324" s="13" t="s">
        <v>347</v>
      </c>
      <c r="B324" s="2" t="s">
        <v>4</v>
      </c>
      <c r="C324" s="2" t="s">
        <v>2</v>
      </c>
      <c r="D324" s="2" t="s">
        <v>24</v>
      </c>
      <c r="E324" s="2" t="s">
        <v>2</v>
      </c>
      <c r="F324" s="2" t="s">
        <v>230</v>
      </c>
      <c r="G324" s="4"/>
      <c r="H324" s="6"/>
      <c r="I324" s="6"/>
      <c r="J324" s="6"/>
      <c r="K324" s="6"/>
      <c r="L324" s="6"/>
      <c r="M324" s="6"/>
      <c r="N324" s="6"/>
      <c r="O324" s="6"/>
      <c r="P324" s="6"/>
      <c r="Q324" s="6">
        <v>10.747429500000001</v>
      </c>
      <c r="R324" s="6">
        <v>5.5850451999999997</v>
      </c>
      <c r="S324" s="6"/>
      <c r="T324" s="6"/>
      <c r="U324" s="6"/>
      <c r="V324" s="6">
        <v>43.402777800000003</v>
      </c>
      <c r="W324" s="6">
        <v>34.722222199999997</v>
      </c>
      <c r="X324" s="6">
        <v>34.722222199999997</v>
      </c>
      <c r="Y324" s="6">
        <v>34.722222199999997</v>
      </c>
      <c r="Z324" s="6">
        <v>34.722222199999997</v>
      </c>
      <c r="AA324" s="6">
        <v>34.722222199999997</v>
      </c>
      <c r="AB324" s="6">
        <v>34.722222199999997</v>
      </c>
      <c r="AC324" s="6">
        <v>34.722222199999997</v>
      </c>
      <c r="AD324" s="6">
        <v>34.722222199999997</v>
      </c>
      <c r="AE324" s="6">
        <v>34.722222199999997</v>
      </c>
      <c r="AF324" s="6">
        <v>34.722222199999997</v>
      </c>
      <c r="AG324" s="6">
        <v>34.722222199999997</v>
      </c>
      <c r="AH324" s="6">
        <v>34.722222199999997</v>
      </c>
      <c r="AI324" s="6">
        <v>34.722222199999997</v>
      </c>
      <c r="AJ324" s="6">
        <v>34.722222199999997</v>
      </c>
      <c r="AK324" s="6">
        <v>34.722222199999997</v>
      </c>
      <c r="AL324" s="6">
        <v>34.722222199999997</v>
      </c>
      <c r="AM324" s="6">
        <v>34.722222199999997</v>
      </c>
      <c r="AN324" s="4"/>
      <c r="AO324" s="4"/>
    </row>
    <row r="325" spans="1:41" ht="18.75" customHeight="1" x14ac:dyDescent="0.25">
      <c r="A325" s="13" t="s">
        <v>347</v>
      </c>
      <c r="B325" s="2" t="s">
        <v>4</v>
      </c>
      <c r="C325" s="2" t="s">
        <v>2</v>
      </c>
      <c r="D325" s="2" t="s">
        <v>24</v>
      </c>
      <c r="E325" s="2" t="s">
        <v>2</v>
      </c>
      <c r="F325" s="2" t="s">
        <v>287</v>
      </c>
      <c r="G325" s="4"/>
      <c r="H325" s="6">
        <v>13.8307912</v>
      </c>
      <c r="I325" s="6">
        <v>14.5480573</v>
      </c>
      <c r="J325" s="6">
        <v>11.658508700000001</v>
      </c>
      <c r="K325" s="6">
        <v>10.3027733</v>
      </c>
      <c r="L325" s="6">
        <v>8.9470378000000004</v>
      </c>
      <c r="M325" s="6">
        <v>7.5828382999999997</v>
      </c>
      <c r="N325" s="6">
        <v>6.2168767000000003</v>
      </c>
      <c r="O325" s="6">
        <v>5.4058915000000001</v>
      </c>
      <c r="P325" s="6">
        <v>43.402777800000003</v>
      </c>
      <c r="Q325" s="6">
        <v>43.402777800000003</v>
      </c>
      <c r="R325" s="6">
        <v>43.402777800000003</v>
      </c>
      <c r="S325" s="6">
        <v>43.402777800000003</v>
      </c>
      <c r="T325" s="6">
        <v>43.402777800000003</v>
      </c>
      <c r="U325" s="6">
        <v>43.402777800000003</v>
      </c>
      <c r="V325" s="6">
        <v>43.402777800000003</v>
      </c>
      <c r="W325" s="6">
        <v>34.722222199999997</v>
      </c>
      <c r="X325" s="6">
        <v>34.722222199999997</v>
      </c>
      <c r="Y325" s="6">
        <v>34.722222199999997</v>
      </c>
      <c r="Z325" s="6">
        <v>34.722222199999997</v>
      </c>
      <c r="AA325" s="6">
        <v>34.722222199999997</v>
      </c>
      <c r="AB325" s="6">
        <v>34.722222199999997</v>
      </c>
      <c r="AC325" s="6">
        <v>34.722222199999997</v>
      </c>
      <c r="AD325" s="6">
        <v>34.722222199999997</v>
      </c>
      <c r="AE325" s="6">
        <v>34.722222199999997</v>
      </c>
      <c r="AF325" s="6">
        <v>34.722222199999997</v>
      </c>
      <c r="AG325" s="6">
        <v>34.722222199999997</v>
      </c>
      <c r="AH325" s="6">
        <v>34.722222199999997</v>
      </c>
      <c r="AI325" s="6">
        <v>34.722222199999997</v>
      </c>
      <c r="AJ325" s="6">
        <v>34.722222199999997</v>
      </c>
      <c r="AK325" s="6">
        <v>34.722222199999997</v>
      </c>
      <c r="AL325" s="6">
        <v>34.722222199999997</v>
      </c>
      <c r="AM325" s="6">
        <v>34.722222199999997</v>
      </c>
      <c r="AN325" s="4"/>
      <c r="AO325" s="4"/>
    </row>
    <row r="326" spans="1:41" ht="18.75" customHeight="1" x14ac:dyDescent="0.25">
      <c r="A326" s="13" t="s">
        <v>347</v>
      </c>
      <c r="B326" s="2" t="s">
        <v>4</v>
      </c>
      <c r="C326" s="2" t="s">
        <v>2</v>
      </c>
      <c r="D326" s="2" t="s">
        <v>24</v>
      </c>
      <c r="E326" s="2" t="s">
        <v>2</v>
      </c>
      <c r="F326" s="2" t="s">
        <v>288</v>
      </c>
      <c r="G326" s="4"/>
      <c r="H326" s="6">
        <v>13.8693907</v>
      </c>
      <c r="I326" s="6">
        <v>15.588229999999999</v>
      </c>
      <c r="J326" s="6">
        <v>14.331524</v>
      </c>
      <c r="K326" s="6">
        <v>13.074818</v>
      </c>
      <c r="L326" s="6">
        <v>11.818111999999999</v>
      </c>
      <c r="M326" s="6">
        <v>10.5614059</v>
      </c>
      <c r="N326" s="6">
        <v>9.3046998999999992</v>
      </c>
      <c r="O326" s="6">
        <v>8.5585809000000008</v>
      </c>
      <c r="P326" s="6">
        <v>7.8124618000000003</v>
      </c>
      <c r="Q326" s="6">
        <v>25.4149134</v>
      </c>
      <c r="R326" s="6">
        <v>43.402777800000003</v>
      </c>
      <c r="S326" s="6">
        <v>43.402777800000003</v>
      </c>
      <c r="T326" s="6">
        <v>43.402777800000003</v>
      </c>
      <c r="U326" s="6">
        <v>43.402777800000003</v>
      </c>
      <c r="V326" s="6">
        <v>43.402777800000003</v>
      </c>
      <c r="W326" s="6">
        <v>34.722222199999997</v>
      </c>
      <c r="X326" s="6">
        <v>34.722222199999997</v>
      </c>
      <c r="Y326" s="6">
        <v>34.722222199999997</v>
      </c>
      <c r="Z326" s="6">
        <v>34.722222199999997</v>
      </c>
      <c r="AA326" s="6">
        <v>34.722222199999997</v>
      </c>
      <c r="AB326" s="6">
        <v>34.722222199999997</v>
      </c>
      <c r="AC326" s="6">
        <v>34.722222199999997</v>
      </c>
      <c r="AD326" s="6">
        <v>34.722222199999997</v>
      </c>
      <c r="AE326" s="6">
        <v>34.722222199999997</v>
      </c>
      <c r="AF326" s="6">
        <v>34.722222199999997</v>
      </c>
      <c r="AG326" s="6">
        <v>34.722222199999997</v>
      </c>
      <c r="AH326" s="6">
        <v>34.722222199999997</v>
      </c>
      <c r="AI326" s="6">
        <v>34.722222199999997</v>
      </c>
      <c r="AJ326" s="6">
        <v>34.722222199999997</v>
      </c>
      <c r="AK326" s="6">
        <v>34.722222199999997</v>
      </c>
      <c r="AL326" s="6">
        <v>34.722222199999997</v>
      </c>
      <c r="AM326" s="6">
        <v>34.722222199999997</v>
      </c>
      <c r="AN326" s="4"/>
      <c r="AO326" s="4"/>
    </row>
    <row r="327" spans="1:41" ht="18.75" customHeight="1" x14ac:dyDescent="0.25">
      <c r="A327" s="13" t="s">
        <v>347</v>
      </c>
      <c r="B327" s="2" t="s">
        <v>4</v>
      </c>
      <c r="C327" s="2" t="s">
        <v>2</v>
      </c>
      <c r="D327" s="2" t="s">
        <v>24</v>
      </c>
      <c r="E327" s="2" t="s">
        <v>2</v>
      </c>
      <c r="F327" s="2" t="s">
        <v>289</v>
      </c>
      <c r="G327" s="4"/>
      <c r="H327" s="6">
        <v>13.686185699999999</v>
      </c>
      <c r="I327" s="6">
        <v>15.4004993</v>
      </c>
      <c r="J327" s="6">
        <v>14.147102200000001</v>
      </c>
      <c r="K327" s="6">
        <v>12.893705199999999</v>
      </c>
      <c r="L327" s="6">
        <v>11.6403081</v>
      </c>
      <c r="M327" s="6">
        <v>10.386911100000001</v>
      </c>
      <c r="N327" s="6">
        <v>9.1335139999999999</v>
      </c>
      <c r="O327" s="6">
        <v>8.3893594999999994</v>
      </c>
      <c r="P327" s="6">
        <v>7.6452051000000001</v>
      </c>
      <c r="Q327" s="6">
        <v>6.9010505999999996</v>
      </c>
      <c r="R327" s="6">
        <v>6.1568961</v>
      </c>
      <c r="S327" s="6">
        <v>5.4127416999999998</v>
      </c>
      <c r="T327" s="6">
        <v>4.5329401999999996</v>
      </c>
      <c r="U327" s="6">
        <v>3.6531387999999998</v>
      </c>
      <c r="V327" s="6">
        <v>11.7241211</v>
      </c>
      <c r="W327" s="6">
        <v>34.722222199999997</v>
      </c>
      <c r="X327" s="6">
        <v>34.722222199999997</v>
      </c>
      <c r="Y327" s="6">
        <v>34.722222199999997</v>
      </c>
      <c r="Z327" s="6">
        <v>34.722222199999997</v>
      </c>
      <c r="AA327" s="6">
        <v>34.722222199999997</v>
      </c>
      <c r="AB327" s="6">
        <v>34.722222199999997</v>
      </c>
      <c r="AC327" s="6">
        <v>34.722222199999997</v>
      </c>
      <c r="AD327" s="6">
        <v>34.722222199999997</v>
      </c>
      <c r="AE327" s="6">
        <v>34.722222199999997</v>
      </c>
      <c r="AF327" s="6">
        <v>34.722222199999997</v>
      </c>
      <c r="AG327" s="6">
        <v>34.722222199999997</v>
      </c>
      <c r="AH327" s="6">
        <v>34.722222199999997</v>
      </c>
      <c r="AI327" s="6">
        <v>34.722222199999997</v>
      </c>
      <c r="AJ327" s="6">
        <v>34.722222199999997</v>
      </c>
      <c r="AK327" s="6">
        <v>34.722222199999997</v>
      </c>
      <c r="AL327" s="6">
        <v>34.722222199999997</v>
      </c>
      <c r="AM327" s="6">
        <v>34.722222199999997</v>
      </c>
      <c r="AN327" s="4"/>
      <c r="AO327" s="4"/>
    </row>
    <row r="328" spans="1:41" ht="18.75" customHeight="1" x14ac:dyDescent="0.25">
      <c r="A328" s="13" t="s">
        <v>347</v>
      </c>
      <c r="B328" s="2" t="s">
        <v>4</v>
      </c>
      <c r="C328" s="2" t="s">
        <v>2</v>
      </c>
      <c r="D328" s="2" t="s">
        <v>24</v>
      </c>
      <c r="E328" s="2" t="s">
        <v>2</v>
      </c>
      <c r="F328" s="2" t="s">
        <v>231</v>
      </c>
      <c r="G328" s="4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>
        <v>19.515128300000001</v>
      </c>
      <c r="X328" s="6">
        <v>34.722222199999997</v>
      </c>
      <c r="Y328" s="6">
        <v>34.722222199999997</v>
      </c>
      <c r="Z328" s="6">
        <v>34.722222199999997</v>
      </c>
      <c r="AA328" s="6">
        <v>34.722222199999997</v>
      </c>
      <c r="AB328" s="6">
        <v>34.722222199999997</v>
      </c>
      <c r="AC328" s="6">
        <v>34.722222199999997</v>
      </c>
      <c r="AD328" s="6">
        <v>34.722222199999997</v>
      </c>
      <c r="AE328" s="6">
        <v>34.722222199999997</v>
      </c>
      <c r="AF328" s="6">
        <v>34.722222199999997</v>
      </c>
      <c r="AG328" s="6">
        <v>34.722222199999997</v>
      </c>
      <c r="AH328" s="6">
        <v>34.722222199999997</v>
      </c>
      <c r="AI328" s="6">
        <v>34.722222199999997</v>
      </c>
      <c r="AJ328" s="6">
        <v>34.722222199999997</v>
      </c>
      <c r="AK328" s="6">
        <v>34.722222199999997</v>
      </c>
      <c r="AL328" s="6">
        <v>34.722222199999997</v>
      </c>
      <c r="AM328" s="6">
        <v>34.722222199999997</v>
      </c>
      <c r="AN328" s="4"/>
      <c r="AO328" s="4"/>
    </row>
    <row r="329" spans="1:41" ht="18.75" customHeight="1" x14ac:dyDescent="0.25">
      <c r="A329" s="13" t="s">
        <v>347</v>
      </c>
      <c r="B329" s="2" t="s">
        <v>4</v>
      </c>
      <c r="C329" s="2" t="s">
        <v>2</v>
      </c>
      <c r="D329" s="2" t="s">
        <v>24</v>
      </c>
      <c r="E329" s="2" t="s">
        <v>2</v>
      </c>
      <c r="F329" s="2" t="s">
        <v>290</v>
      </c>
      <c r="G329" s="4"/>
      <c r="H329" s="6">
        <v>30.206402799999999</v>
      </c>
      <c r="I329" s="6">
        <v>30.9170832</v>
      </c>
      <c r="J329" s="6">
        <v>30.0507612</v>
      </c>
      <c r="K329" s="6">
        <v>27.221278300000002</v>
      </c>
      <c r="L329" s="6">
        <v>26.934087699999999</v>
      </c>
      <c r="M329" s="6">
        <v>43.402777800000003</v>
      </c>
      <c r="N329" s="6">
        <v>43.402777800000003</v>
      </c>
      <c r="O329" s="6">
        <v>43.402777800000003</v>
      </c>
      <c r="P329" s="6">
        <v>43.402777800000003</v>
      </c>
      <c r="Q329" s="6">
        <v>43.402777800000003</v>
      </c>
      <c r="R329" s="6">
        <v>43.402777800000003</v>
      </c>
      <c r="S329" s="6">
        <v>43.402777800000003</v>
      </c>
      <c r="T329" s="6">
        <v>43.402777800000003</v>
      </c>
      <c r="U329" s="6">
        <v>43.402777800000003</v>
      </c>
      <c r="V329" s="6">
        <v>43.402777800000003</v>
      </c>
      <c r="W329" s="6">
        <v>34.722222199999997</v>
      </c>
      <c r="X329" s="6">
        <v>34.722222199999997</v>
      </c>
      <c r="Y329" s="6">
        <v>34.722222199999997</v>
      </c>
      <c r="Z329" s="6">
        <v>15.8506187</v>
      </c>
      <c r="AA329" s="6">
        <v>34.722222199999997</v>
      </c>
      <c r="AB329" s="6">
        <v>34.722222199999997</v>
      </c>
      <c r="AC329" s="6">
        <v>34.722222199999997</v>
      </c>
      <c r="AD329" s="6">
        <v>34.722222199999997</v>
      </c>
      <c r="AE329" s="6">
        <v>34.722222199999997</v>
      </c>
      <c r="AF329" s="6">
        <v>34.722222199999997</v>
      </c>
      <c r="AG329" s="6">
        <v>34.722222199999997</v>
      </c>
      <c r="AH329" s="6">
        <v>34.722222199999997</v>
      </c>
      <c r="AI329" s="6">
        <v>34.722222199999997</v>
      </c>
      <c r="AJ329" s="6">
        <v>34.722222199999997</v>
      </c>
      <c r="AK329" s="6">
        <v>34.722222199999997</v>
      </c>
      <c r="AL329" s="6">
        <v>34.722222199999997</v>
      </c>
      <c r="AM329" s="6">
        <v>34.722222199999997</v>
      </c>
      <c r="AN329" s="4"/>
      <c r="AO329" s="4"/>
    </row>
    <row r="330" spans="1:41" ht="18.75" customHeight="1" x14ac:dyDescent="0.25">
      <c r="A330" s="13" t="s">
        <v>347</v>
      </c>
      <c r="B330" s="2" t="s">
        <v>4</v>
      </c>
      <c r="C330" s="2" t="s">
        <v>2</v>
      </c>
      <c r="D330" s="2" t="s">
        <v>24</v>
      </c>
      <c r="E330" s="2" t="s">
        <v>2</v>
      </c>
      <c r="F330" s="2" t="s">
        <v>232</v>
      </c>
      <c r="G330" s="4"/>
      <c r="H330" s="6"/>
      <c r="I330" s="6"/>
      <c r="J330" s="6"/>
      <c r="K330" s="6"/>
      <c r="L330" s="6"/>
      <c r="M330" s="6"/>
      <c r="N330" s="6"/>
      <c r="O330" s="6"/>
      <c r="P330" s="6">
        <v>8.7134364000000009</v>
      </c>
      <c r="Q330" s="6">
        <v>8.7134364000000009</v>
      </c>
      <c r="R330" s="6">
        <v>8.7134364000000009</v>
      </c>
      <c r="S330" s="6">
        <v>8.7134364000000009</v>
      </c>
      <c r="T330" s="6">
        <v>8.7134364000000009</v>
      </c>
      <c r="U330" s="6">
        <v>8.7134364000000009</v>
      </c>
      <c r="V330" s="6">
        <v>43.402777800000003</v>
      </c>
      <c r="W330" s="6">
        <v>34.722222199999997</v>
      </c>
      <c r="X330" s="6">
        <v>34.722222199999997</v>
      </c>
      <c r="Y330" s="6">
        <v>34.722222199999997</v>
      </c>
      <c r="Z330" s="6">
        <v>34.722222199999997</v>
      </c>
      <c r="AA330" s="6">
        <v>34.722222199999997</v>
      </c>
      <c r="AB330" s="6">
        <v>34.722222199999997</v>
      </c>
      <c r="AC330" s="6">
        <v>34.722222199999997</v>
      </c>
      <c r="AD330" s="6">
        <v>34.722222199999997</v>
      </c>
      <c r="AE330" s="6">
        <v>34.722222199999997</v>
      </c>
      <c r="AF330" s="6">
        <v>34.722222199999997</v>
      </c>
      <c r="AG330" s="6">
        <v>34.722222199999997</v>
      </c>
      <c r="AH330" s="6">
        <v>34.722222199999997</v>
      </c>
      <c r="AI330" s="6">
        <v>34.722222199999997</v>
      </c>
      <c r="AJ330" s="6">
        <v>34.722222199999997</v>
      </c>
      <c r="AK330" s="6">
        <v>34.722222199999997</v>
      </c>
      <c r="AL330" s="6">
        <v>34.722222199999997</v>
      </c>
      <c r="AM330" s="6">
        <v>34.722222199999997</v>
      </c>
      <c r="AN330" s="4"/>
      <c r="AO330" s="4"/>
    </row>
    <row r="331" spans="1:41" ht="18.75" customHeight="1" x14ac:dyDescent="0.25">
      <c r="A331" s="13" t="s">
        <v>347</v>
      </c>
      <c r="B331" s="2" t="s">
        <v>4</v>
      </c>
      <c r="C331" s="2" t="s">
        <v>2</v>
      </c>
      <c r="D331" s="2" t="s">
        <v>24</v>
      </c>
      <c r="E331" s="2" t="s">
        <v>2</v>
      </c>
      <c r="F331" s="2" t="s">
        <v>291</v>
      </c>
      <c r="G331" s="4"/>
      <c r="H331" s="6">
        <v>43.402777800000003</v>
      </c>
      <c r="I331" s="6">
        <v>43.402777800000003</v>
      </c>
      <c r="J331" s="6">
        <v>43.402777800000003</v>
      </c>
      <c r="K331" s="6">
        <v>43.402777800000003</v>
      </c>
      <c r="L331" s="6">
        <v>43.402777800000003</v>
      </c>
      <c r="M331" s="6">
        <v>43.402777800000003</v>
      </c>
      <c r="N331" s="6">
        <v>43.402777800000003</v>
      </c>
      <c r="O331" s="6">
        <v>43.402777800000003</v>
      </c>
      <c r="P331" s="6">
        <v>43.402777800000003</v>
      </c>
      <c r="Q331" s="6">
        <v>43.402777800000003</v>
      </c>
      <c r="R331" s="6">
        <v>43.402777800000003</v>
      </c>
      <c r="S331" s="6">
        <v>43.402777800000003</v>
      </c>
      <c r="T331" s="6">
        <v>43.402777800000003</v>
      </c>
      <c r="U331" s="6">
        <v>43.402777800000003</v>
      </c>
      <c r="V331" s="6">
        <v>43.402777800000003</v>
      </c>
      <c r="W331" s="6">
        <v>34.722222199999997</v>
      </c>
      <c r="X331" s="6">
        <v>34.722222199999997</v>
      </c>
      <c r="Y331" s="6">
        <v>34.722222199999997</v>
      </c>
      <c r="Z331" s="6">
        <v>34.722222199999997</v>
      </c>
      <c r="AA331" s="6">
        <v>34.722222199999997</v>
      </c>
      <c r="AB331" s="6">
        <v>34.722222199999997</v>
      </c>
      <c r="AC331" s="6">
        <v>34.722222199999997</v>
      </c>
      <c r="AD331" s="6">
        <v>34.722222199999997</v>
      </c>
      <c r="AE331" s="6">
        <v>34.722222199999997</v>
      </c>
      <c r="AF331" s="6">
        <v>34.722222199999997</v>
      </c>
      <c r="AG331" s="6">
        <v>34.722222199999997</v>
      </c>
      <c r="AH331" s="6">
        <v>34.722222199999997</v>
      </c>
      <c r="AI331" s="6">
        <v>34.722222199999997</v>
      </c>
      <c r="AJ331" s="6">
        <v>34.722222199999997</v>
      </c>
      <c r="AK331" s="6">
        <v>34.722222199999997</v>
      </c>
      <c r="AL331" s="6">
        <v>34.722222199999997</v>
      </c>
      <c r="AM331" s="6">
        <v>34.722222199999997</v>
      </c>
      <c r="AN331" s="4"/>
      <c r="AO331" s="4"/>
    </row>
    <row r="332" spans="1:41" ht="18.75" customHeight="1" x14ac:dyDescent="0.25">
      <c r="A332" s="13" t="s">
        <v>347</v>
      </c>
      <c r="B332" s="2" t="s">
        <v>4</v>
      </c>
      <c r="C332" s="2" t="s">
        <v>2</v>
      </c>
      <c r="D332" s="2" t="s">
        <v>24</v>
      </c>
      <c r="E332" s="2" t="s">
        <v>2</v>
      </c>
      <c r="F332" s="2" t="s">
        <v>292</v>
      </c>
      <c r="G332" s="4"/>
      <c r="H332" s="6">
        <v>8.7134364000000009</v>
      </c>
      <c r="I332" s="6">
        <v>8.7134364000000009</v>
      </c>
      <c r="J332" s="6">
        <v>8.7134364000000009</v>
      </c>
      <c r="K332" s="6">
        <v>8.7134364000000009</v>
      </c>
      <c r="L332" s="6">
        <v>8.7134364000000009</v>
      </c>
      <c r="M332" s="6">
        <v>8.7134364000000009</v>
      </c>
      <c r="N332" s="6">
        <v>8.7134364000000009</v>
      </c>
      <c r="O332" s="6">
        <v>8.7134364000000009</v>
      </c>
      <c r="P332" s="6">
        <v>43.402777800000003</v>
      </c>
      <c r="Q332" s="6">
        <v>25.4149134</v>
      </c>
      <c r="R332" s="6">
        <v>43.402777800000003</v>
      </c>
      <c r="S332" s="6">
        <v>43.402777800000003</v>
      </c>
      <c r="T332" s="6">
        <v>43.402777800000003</v>
      </c>
      <c r="U332" s="6">
        <v>43.402777800000003</v>
      </c>
      <c r="V332" s="6">
        <v>43.402777800000003</v>
      </c>
      <c r="W332" s="6">
        <v>34.722222199999997</v>
      </c>
      <c r="X332" s="6">
        <v>34.722222199999997</v>
      </c>
      <c r="Y332" s="6">
        <v>34.722222199999997</v>
      </c>
      <c r="Z332" s="6">
        <v>34.722222199999997</v>
      </c>
      <c r="AA332" s="6">
        <v>34.722222199999997</v>
      </c>
      <c r="AB332" s="6">
        <v>34.722222199999997</v>
      </c>
      <c r="AC332" s="6">
        <v>34.722222199999997</v>
      </c>
      <c r="AD332" s="6">
        <v>34.722222199999997</v>
      </c>
      <c r="AE332" s="6">
        <v>34.722222199999997</v>
      </c>
      <c r="AF332" s="6">
        <v>34.722222199999997</v>
      </c>
      <c r="AG332" s="6">
        <v>34.722222199999997</v>
      </c>
      <c r="AH332" s="6">
        <v>34.722222199999997</v>
      </c>
      <c r="AI332" s="6">
        <v>34.722222199999997</v>
      </c>
      <c r="AJ332" s="6">
        <v>34.722222199999997</v>
      </c>
      <c r="AK332" s="6">
        <v>34.722222199999997</v>
      </c>
      <c r="AL332" s="6">
        <v>34.722222199999997</v>
      </c>
      <c r="AM332" s="6">
        <v>34.722222199999997</v>
      </c>
      <c r="AN332" s="4"/>
      <c r="AO332" s="4"/>
    </row>
    <row r="333" spans="1:41" ht="18.75" customHeight="1" x14ac:dyDescent="0.25">
      <c r="A333" s="13" t="s">
        <v>347</v>
      </c>
      <c r="B333" s="2" t="s">
        <v>4</v>
      </c>
      <c r="C333" s="2" t="s">
        <v>2</v>
      </c>
      <c r="D333" s="2" t="s">
        <v>24</v>
      </c>
      <c r="E333" s="2" t="s">
        <v>2</v>
      </c>
      <c r="F333" s="2" t="s">
        <v>293</v>
      </c>
      <c r="G333" s="4"/>
      <c r="H333" s="6">
        <v>30.206402799999999</v>
      </c>
      <c r="I333" s="6">
        <v>30.9170832</v>
      </c>
      <c r="J333" s="6">
        <v>30.0507612</v>
      </c>
      <c r="K333" s="6">
        <v>27.221278300000002</v>
      </c>
      <c r="L333" s="6">
        <v>26.934087699999999</v>
      </c>
      <c r="M333" s="6">
        <v>26.6468971</v>
      </c>
      <c r="N333" s="6">
        <v>43.402777800000003</v>
      </c>
      <c r="O333" s="6">
        <v>43.402777800000003</v>
      </c>
      <c r="P333" s="6">
        <v>43.402777800000003</v>
      </c>
      <c r="Q333" s="6">
        <v>43.402777800000003</v>
      </c>
      <c r="R333" s="6">
        <v>43.402777800000003</v>
      </c>
      <c r="S333" s="6">
        <v>43.402777800000003</v>
      </c>
      <c r="T333" s="6">
        <v>43.402777800000003</v>
      </c>
      <c r="U333" s="6">
        <v>43.402777800000003</v>
      </c>
      <c r="V333" s="6">
        <v>43.402777800000003</v>
      </c>
      <c r="W333" s="6">
        <v>34.722222199999997</v>
      </c>
      <c r="X333" s="6">
        <v>34.722222199999997</v>
      </c>
      <c r="Y333" s="6">
        <v>34.722222199999997</v>
      </c>
      <c r="Z333" s="6">
        <v>34.722222199999997</v>
      </c>
      <c r="AA333" s="6">
        <v>34.722222199999997</v>
      </c>
      <c r="AB333" s="6">
        <v>34.722222199999997</v>
      </c>
      <c r="AC333" s="6">
        <v>34.722222199999997</v>
      </c>
      <c r="AD333" s="6">
        <v>34.722222199999997</v>
      </c>
      <c r="AE333" s="6">
        <v>34.722222199999997</v>
      </c>
      <c r="AF333" s="6">
        <v>34.722222199999997</v>
      </c>
      <c r="AG333" s="6">
        <v>34.722222199999997</v>
      </c>
      <c r="AH333" s="6">
        <v>34.722222199999997</v>
      </c>
      <c r="AI333" s="6">
        <v>34.722222199999997</v>
      </c>
      <c r="AJ333" s="6">
        <v>34.722222199999997</v>
      </c>
      <c r="AK333" s="6">
        <v>34.722222199999997</v>
      </c>
      <c r="AL333" s="6">
        <v>34.722222199999997</v>
      </c>
      <c r="AM333" s="6">
        <v>34.722222199999997</v>
      </c>
      <c r="AN333" s="4"/>
      <c r="AO333" s="4"/>
    </row>
    <row r="334" spans="1:41" ht="18.75" customHeight="1" x14ac:dyDescent="0.25">
      <c r="A334" s="13" t="s">
        <v>347</v>
      </c>
      <c r="B334" s="2" t="s">
        <v>4</v>
      </c>
      <c r="C334" s="2" t="s">
        <v>2</v>
      </c>
      <c r="D334" s="2" t="s">
        <v>24</v>
      </c>
      <c r="E334" s="2" t="s">
        <v>2</v>
      </c>
      <c r="F334" s="2" t="s">
        <v>233</v>
      </c>
      <c r="G334" s="4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>
        <v>19.515128300000001</v>
      </c>
      <c r="X334" s="6">
        <v>34.722222199999997</v>
      </c>
      <c r="Y334" s="6">
        <v>34.722222199999997</v>
      </c>
      <c r="Z334" s="6">
        <v>34.722222199999997</v>
      </c>
      <c r="AA334" s="6">
        <v>34.722222199999997</v>
      </c>
      <c r="AB334" s="6">
        <v>34.722222199999997</v>
      </c>
      <c r="AC334" s="6">
        <v>34.722222199999997</v>
      </c>
      <c r="AD334" s="6">
        <v>34.722222199999997</v>
      </c>
      <c r="AE334" s="6">
        <v>34.722222199999997</v>
      </c>
      <c r="AF334" s="6">
        <v>34.722222199999997</v>
      </c>
      <c r="AG334" s="6">
        <v>34.722222199999997</v>
      </c>
      <c r="AH334" s="6">
        <v>34.722222199999997</v>
      </c>
      <c r="AI334" s="6">
        <v>34.722222199999997</v>
      </c>
      <c r="AJ334" s="6">
        <v>34.722222199999997</v>
      </c>
      <c r="AK334" s="6">
        <v>34.722222199999997</v>
      </c>
      <c r="AL334" s="6">
        <v>34.722222199999997</v>
      </c>
      <c r="AM334" s="6">
        <v>34.722222199999997</v>
      </c>
      <c r="AN334" s="4"/>
      <c r="AO334" s="4"/>
    </row>
    <row r="335" spans="1:41" ht="18.75" customHeight="1" x14ac:dyDescent="0.25">
      <c r="A335" s="13" t="s">
        <v>347</v>
      </c>
      <c r="B335" s="2" t="s">
        <v>4</v>
      </c>
      <c r="C335" s="2" t="s">
        <v>2</v>
      </c>
      <c r="D335" s="2" t="s">
        <v>24</v>
      </c>
      <c r="E335" s="2" t="s">
        <v>2</v>
      </c>
      <c r="F335" s="2" t="s">
        <v>294</v>
      </c>
      <c r="G335" s="4"/>
      <c r="H335" s="6">
        <v>43.402777800000003</v>
      </c>
      <c r="I335" s="6">
        <v>43.402777800000003</v>
      </c>
      <c r="J335" s="6">
        <v>43.402777800000003</v>
      </c>
      <c r="K335" s="6">
        <v>43.402777800000003</v>
      </c>
      <c r="L335" s="6">
        <v>43.402777800000003</v>
      </c>
      <c r="M335" s="6">
        <v>43.402777800000003</v>
      </c>
      <c r="N335" s="6">
        <v>43.402777800000003</v>
      </c>
      <c r="O335" s="6">
        <v>43.402777800000003</v>
      </c>
      <c r="P335" s="6">
        <v>43.402777800000003</v>
      </c>
      <c r="Q335" s="6">
        <v>43.402777800000003</v>
      </c>
      <c r="R335" s="6">
        <v>43.402777800000003</v>
      </c>
      <c r="S335" s="6">
        <v>43.402777800000003</v>
      </c>
      <c r="T335" s="6">
        <v>43.402777800000003</v>
      </c>
      <c r="U335" s="6">
        <v>43.402777800000003</v>
      </c>
      <c r="V335" s="6">
        <v>43.402777800000003</v>
      </c>
      <c r="W335" s="6">
        <v>34.722222199999997</v>
      </c>
      <c r="X335" s="6">
        <v>34.722222199999997</v>
      </c>
      <c r="Y335" s="6">
        <v>34.722222199999997</v>
      </c>
      <c r="Z335" s="6">
        <v>34.722222199999997</v>
      </c>
      <c r="AA335" s="6">
        <v>34.722222199999997</v>
      </c>
      <c r="AB335" s="6">
        <v>34.722222199999997</v>
      </c>
      <c r="AC335" s="6">
        <v>34.722222199999997</v>
      </c>
      <c r="AD335" s="6">
        <v>34.722222199999997</v>
      </c>
      <c r="AE335" s="6">
        <v>34.722222199999997</v>
      </c>
      <c r="AF335" s="6">
        <v>34.722222199999997</v>
      </c>
      <c r="AG335" s="6">
        <v>34.722222199999997</v>
      </c>
      <c r="AH335" s="6">
        <v>34.722222199999997</v>
      </c>
      <c r="AI335" s="6">
        <v>34.722222199999997</v>
      </c>
      <c r="AJ335" s="6">
        <v>34.722222199999997</v>
      </c>
      <c r="AK335" s="6">
        <v>34.722222199999997</v>
      </c>
      <c r="AL335" s="6">
        <v>34.722222199999997</v>
      </c>
      <c r="AM335" s="6">
        <v>34.722222199999997</v>
      </c>
      <c r="AN335" s="4"/>
      <c r="AO335" s="4"/>
    </row>
    <row r="336" spans="1:41" ht="18.75" customHeight="1" x14ac:dyDescent="0.25">
      <c r="A336" s="13" t="s">
        <v>347</v>
      </c>
      <c r="B336" s="2" t="s">
        <v>4</v>
      </c>
      <c r="C336" s="2" t="s">
        <v>2</v>
      </c>
      <c r="D336" s="2" t="s">
        <v>24</v>
      </c>
      <c r="E336" s="2" t="s">
        <v>2</v>
      </c>
      <c r="F336" s="2" t="s">
        <v>234</v>
      </c>
      <c r="G336" s="4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>
        <v>43.402777800000003</v>
      </c>
      <c r="W336" s="6">
        <v>34.722222199999997</v>
      </c>
      <c r="X336" s="6">
        <v>34.722222199999997</v>
      </c>
      <c r="Y336" s="6">
        <v>34.722222199999997</v>
      </c>
      <c r="Z336" s="6">
        <v>34.722222199999997</v>
      </c>
      <c r="AA336" s="6">
        <v>34.722222199999997</v>
      </c>
      <c r="AB336" s="6">
        <v>34.722222199999997</v>
      </c>
      <c r="AC336" s="6">
        <v>34.722222199999997</v>
      </c>
      <c r="AD336" s="6">
        <v>34.722222199999997</v>
      </c>
      <c r="AE336" s="6">
        <v>34.722222199999997</v>
      </c>
      <c r="AF336" s="6">
        <v>34.722222199999997</v>
      </c>
      <c r="AG336" s="6">
        <v>34.722222199999997</v>
      </c>
      <c r="AH336" s="6">
        <v>34.722222199999997</v>
      </c>
      <c r="AI336" s="6">
        <v>34.722222199999997</v>
      </c>
      <c r="AJ336" s="6">
        <v>34.722222199999997</v>
      </c>
      <c r="AK336" s="6">
        <v>34.722222199999997</v>
      </c>
      <c r="AL336" s="6">
        <v>34.722222199999997</v>
      </c>
      <c r="AM336" s="6">
        <v>34.722222199999997</v>
      </c>
      <c r="AN336" s="4"/>
      <c r="AO336" s="4"/>
    </row>
    <row r="337" spans="1:41" ht="18.75" customHeight="1" x14ac:dyDescent="0.25">
      <c r="A337" s="13" t="s">
        <v>347</v>
      </c>
      <c r="B337" s="2" t="s">
        <v>4</v>
      </c>
      <c r="C337" s="2" t="s">
        <v>2</v>
      </c>
      <c r="D337" s="2" t="s">
        <v>24</v>
      </c>
      <c r="E337" s="2" t="s">
        <v>2</v>
      </c>
      <c r="F337" s="2" t="s">
        <v>235</v>
      </c>
      <c r="G337" s="4"/>
      <c r="H337" s="6">
        <v>6.4027567000000003</v>
      </c>
      <c r="I337" s="6">
        <v>7.3001892000000002</v>
      </c>
      <c r="J337" s="6">
        <v>3.6848298000000002</v>
      </c>
      <c r="K337" s="6">
        <v>1.9885542</v>
      </c>
      <c r="L337" s="6">
        <v>0.2922785</v>
      </c>
      <c r="M337" s="6"/>
      <c r="N337" s="6"/>
      <c r="O337" s="6"/>
      <c r="P337" s="6">
        <v>43.402777800000003</v>
      </c>
      <c r="Q337" s="6">
        <v>43.402777800000003</v>
      </c>
      <c r="R337" s="6">
        <v>43.402777800000003</v>
      </c>
      <c r="S337" s="6">
        <v>43.402777800000003</v>
      </c>
      <c r="T337" s="6">
        <v>43.402777800000003</v>
      </c>
      <c r="U337" s="6">
        <v>43.402777800000003</v>
      </c>
      <c r="V337" s="6">
        <v>43.402777800000003</v>
      </c>
      <c r="W337" s="6">
        <v>34.722222199999997</v>
      </c>
      <c r="X337" s="6">
        <v>34.722222199999997</v>
      </c>
      <c r="Y337" s="6">
        <v>34.722222199999997</v>
      </c>
      <c r="Z337" s="6">
        <v>34.722222199999997</v>
      </c>
      <c r="AA337" s="6">
        <v>34.722222199999997</v>
      </c>
      <c r="AB337" s="6">
        <v>34.722222199999997</v>
      </c>
      <c r="AC337" s="6">
        <v>34.722222199999997</v>
      </c>
      <c r="AD337" s="6">
        <v>34.722222199999997</v>
      </c>
      <c r="AE337" s="6">
        <v>34.722222199999997</v>
      </c>
      <c r="AF337" s="6">
        <v>34.722222199999997</v>
      </c>
      <c r="AG337" s="6">
        <v>34.722222199999997</v>
      </c>
      <c r="AH337" s="6">
        <v>34.722222199999997</v>
      </c>
      <c r="AI337" s="6">
        <v>34.722222199999997</v>
      </c>
      <c r="AJ337" s="6">
        <v>34.722222199999997</v>
      </c>
      <c r="AK337" s="6">
        <v>34.722222199999997</v>
      </c>
      <c r="AL337" s="6">
        <v>34.722222199999997</v>
      </c>
      <c r="AM337" s="6">
        <v>34.722222199999997</v>
      </c>
      <c r="AN337" s="4"/>
      <c r="AO337" s="4"/>
    </row>
    <row r="338" spans="1:41" ht="18.75" customHeight="1" x14ac:dyDescent="0.25">
      <c r="A338" s="13" t="s">
        <v>347</v>
      </c>
      <c r="B338" s="2" t="s">
        <v>4</v>
      </c>
      <c r="C338" s="2" t="s">
        <v>2</v>
      </c>
      <c r="D338" s="2" t="s">
        <v>24</v>
      </c>
      <c r="E338" s="2" t="s">
        <v>2</v>
      </c>
      <c r="F338" s="2" t="s">
        <v>295</v>
      </c>
      <c r="G338" s="4"/>
      <c r="H338" s="6">
        <v>43.402777800000003</v>
      </c>
      <c r="I338" s="6">
        <v>43.402777800000003</v>
      </c>
      <c r="J338" s="6">
        <v>43.402777800000003</v>
      </c>
      <c r="K338" s="6">
        <v>43.402777800000003</v>
      </c>
      <c r="L338" s="6">
        <v>43.402777800000003</v>
      </c>
      <c r="M338" s="6">
        <v>43.402777800000003</v>
      </c>
      <c r="N338" s="6">
        <v>43.402777800000003</v>
      </c>
      <c r="O338" s="6">
        <v>43.402777800000003</v>
      </c>
      <c r="P338" s="6">
        <v>43.402777800000003</v>
      </c>
      <c r="Q338" s="6">
        <v>43.402777800000003</v>
      </c>
      <c r="R338" s="6">
        <v>43.402777800000003</v>
      </c>
      <c r="S338" s="6">
        <v>43.402777800000003</v>
      </c>
      <c r="T338" s="6">
        <v>43.402777800000003</v>
      </c>
      <c r="U338" s="6">
        <v>43.402777800000003</v>
      </c>
      <c r="V338" s="6">
        <v>43.402777800000003</v>
      </c>
      <c r="W338" s="6">
        <v>34.722222199999997</v>
      </c>
      <c r="X338" s="6">
        <v>34.722222199999997</v>
      </c>
      <c r="Y338" s="6">
        <v>34.722222199999997</v>
      </c>
      <c r="Z338" s="6">
        <v>34.722222199999997</v>
      </c>
      <c r="AA338" s="6">
        <v>34.722222199999997</v>
      </c>
      <c r="AB338" s="6">
        <v>34.722222199999997</v>
      </c>
      <c r="AC338" s="6">
        <v>34.722222199999997</v>
      </c>
      <c r="AD338" s="6">
        <v>34.722222199999997</v>
      </c>
      <c r="AE338" s="6">
        <v>34.722222199999997</v>
      </c>
      <c r="AF338" s="6">
        <v>34.722222199999997</v>
      </c>
      <c r="AG338" s="6">
        <v>34.722222199999997</v>
      </c>
      <c r="AH338" s="6">
        <v>34.722222199999997</v>
      </c>
      <c r="AI338" s="6">
        <v>34.722222199999997</v>
      </c>
      <c r="AJ338" s="6">
        <v>34.722222199999997</v>
      </c>
      <c r="AK338" s="6">
        <v>34.722222199999997</v>
      </c>
      <c r="AL338" s="6">
        <v>34.722222199999997</v>
      </c>
      <c r="AM338" s="6">
        <v>34.722222199999997</v>
      </c>
      <c r="AN338" s="4"/>
      <c r="AO338" s="4"/>
    </row>
    <row r="339" spans="1:41" ht="18.75" customHeight="1" x14ac:dyDescent="0.25">
      <c r="A339" s="13" t="s">
        <v>347</v>
      </c>
      <c r="B339" s="2" t="s">
        <v>4</v>
      </c>
      <c r="C339" s="2" t="s">
        <v>2</v>
      </c>
      <c r="D339" s="2" t="s">
        <v>24</v>
      </c>
      <c r="E339" s="2" t="s">
        <v>2</v>
      </c>
      <c r="F339" s="2" t="s">
        <v>236</v>
      </c>
      <c r="G339" s="4"/>
      <c r="H339" s="6"/>
      <c r="I339" s="6"/>
      <c r="J339" s="6"/>
      <c r="K339" s="6"/>
      <c r="L339" s="6"/>
      <c r="M339" s="6"/>
      <c r="N339" s="6"/>
      <c r="O339" s="6"/>
      <c r="P339" s="6"/>
      <c r="Q339" s="6">
        <v>20.896634599999999</v>
      </c>
      <c r="R339" s="6">
        <v>43.402777800000003</v>
      </c>
      <c r="S339" s="6">
        <v>43.402777800000003</v>
      </c>
      <c r="T339" s="6">
        <v>43.402777800000003</v>
      </c>
      <c r="U339" s="6">
        <v>43.402777800000003</v>
      </c>
      <c r="V339" s="6">
        <v>43.402777800000003</v>
      </c>
      <c r="W339" s="6">
        <v>34.722222199999997</v>
      </c>
      <c r="X339" s="6">
        <v>34.722222199999997</v>
      </c>
      <c r="Y339" s="6">
        <v>34.722222199999997</v>
      </c>
      <c r="Z339" s="6">
        <v>34.722222199999997</v>
      </c>
      <c r="AA339" s="6">
        <v>34.722222199999997</v>
      </c>
      <c r="AB339" s="6">
        <v>34.722222199999997</v>
      </c>
      <c r="AC339" s="6">
        <v>34.722222199999997</v>
      </c>
      <c r="AD339" s="6">
        <v>34.722222199999997</v>
      </c>
      <c r="AE339" s="6">
        <v>34.722222199999997</v>
      </c>
      <c r="AF339" s="6">
        <v>34.722222199999997</v>
      </c>
      <c r="AG339" s="6">
        <v>34.722222199999997</v>
      </c>
      <c r="AH339" s="6">
        <v>34.722222199999997</v>
      </c>
      <c r="AI339" s="6">
        <v>34.722222199999997</v>
      </c>
      <c r="AJ339" s="6">
        <v>34.722222199999997</v>
      </c>
      <c r="AK339" s="6">
        <v>34.722222199999997</v>
      </c>
      <c r="AL339" s="6">
        <v>34.722222199999997</v>
      </c>
      <c r="AM339" s="6">
        <v>34.722222199999997</v>
      </c>
      <c r="AN339" s="4"/>
      <c r="AO339" s="4"/>
    </row>
    <row r="340" spans="1:41" ht="18.75" customHeight="1" x14ac:dyDescent="0.25">
      <c r="A340" s="13" t="s">
        <v>347</v>
      </c>
      <c r="B340" s="2" t="s">
        <v>4</v>
      </c>
      <c r="C340" s="2" t="s">
        <v>2</v>
      </c>
      <c r="D340" s="2" t="s">
        <v>24</v>
      </c>
      <c r="E340" s="2" t="s">
        <v>2</v>
      </c>
      <c r="F340" s="2" t="s">
        <v>296</v>
      </c>
      <c r="G340" s="4"/>
      <c r="H340" s="6">
        <v>30.389445500000001</v>
      </c>
      <c r="I340" s="6">
        <v>31.140168599999999</v>
      </c>
      <c r="J340" s="6">
        <v>30.591287600000001</v>
      </c>
      <c r="K340" s="6">
        <v>30.0424066</v>
      </c>
      <c r="L340" s="6">
        <v>29.493525699999999</v>
      </c>
      <c r="M340" s="6">
        <v>28.944644700000001</v>
      </c>
      <c r="N340" s="6">
        <v>28.3957637</v>
      </c>
      <c r="O340" s="6">
        <v>28.0698875</v>
      </c>
      <c r="P340" s="6">
        <v>27.7440113</v>
      </c>
      <c r="Q340" s="6">
        <v>27.418135199999998</v>
      </c>
      <c r="R340" s="6">
        <v>27.092258999999999</v>
      </c>
      <c r="S340" s="6">
        <v>26.766382799999999</v>
      </c>
      <c r="T340" s="6">
        <v>26.3811049</v>
      </c>
      <c r="U340" s="6">
        <v>25.995826900000001</v>
      </c>
      <c r="V340" s="6">
        <v>25.610548900000001</v>
      </c>
      <c r="W340" s="6">
        <v>16.544715400000001</v>
      </c>
      <c r="X340" s="6">
        <v>16.159437400000002</v>
      </c>
      <c r="Y340" s="6">
        <v>15.852760399999999</v>
      </c>
      <c r="Z340" s="6">
        <v>15.546083299999999</v>
      </c>
      <c r="AA340" s="6">
        <v>15.239406199999999</v>
      </c>
      <c r="AB340" s="6">
        <v>14.9327291</v>
      </c>
      <c r="AC340" s="6">
        <v>14.626052100000001</v>
      </c>
      <c r="AD340" s="6">
        <v>14.260093100000001</v>
      </c>
      <c r="AE340" s="6">
        <v>13.8941342</v>
      </c>
      <c r="AF340" s="6">
        <v>34.722222199999997</v>
      </c>
      <c r="AG340" s="6">
        <v>34.722222199999997</v>
      </c>
      <c r="AH340" s="6">
        <v>34.722222199999997</v>
      </c>
      <c r="AI340" s="6">
        <v>34.722222199999997</v>
      </c>
      <c r="AJ340" s="6">
        <v>34.722222199999997</v>
      </c>
      <c r="AK340" s="6">
        <v>34.722222199999997</v>
      </c>
      <c r="AL340" s="6">
        <v>34.722222199999997</v>
      </c>
      <c r="AM340" s="6">
        <v>34.722222199999997</v>
      </c>
      <c r="AN340" s="4"/>
      <c r="AO340" s="4"/>
    </row>
    <row r="341" spans="1:41" ht="18.75" customHeight="1" x14ac:dyDescent="0.25">
      <c r="A341" s="13" t="s">
        <v>347</v>
      </c>
      <c r="B341" s="2" t="s">
        <v>4</v>
      </c>
      <c r="C341" s="2" t="s">
        <v>2</v>
      </c>
      <c r="D341" s="2" t="s">
        <v>24</v>
      </c>
      <c r="E341" s="2" t="s">
        <v>2</v>
      </c>
      <c r="F341" s="2" t="s">
        <v>297</v>
      </c>
      <c r="G341" s="4"/>
      <c r="H341" s="6">
        <v>5.3627209999999996</v>
      </c>
      <c r="I341" s="6">
        <v>5.2934489999999998</v>
      </c>
      <c r="J341" s="6">
        <v>5.3377911999999998</v>
      </c>
      <c r="K341" s="6">
        <v>5.3821333999999998</v>
      </c>
      <c r="L341" s="6">
        <v>5.4264755999999998</v>
      </c>
      <c r="M341" s="6">
        <v>5.4708177999999998</v>
      </c>
      <c r="N341" s="6">
        <v>5.5151599999999998</v>
      </c>
      <c r="O341" s="6">
        <v>5.6171560999999999</v>
      </c>
      <c r="P341" s="6">
        <v>5.7191523000000002</v>
      </c>
      <c r="Q341" s="6">
        <v>5.8211484999999996</v>
      </c>
      <c r="R341" s="6">
        <v>5.9231445999999996</v>
      </c>
      <c r="S341" s="6">
        <v>6.0251408</v>
      </c>
      <c r="T341" s="6">
        <v>6.1316913</v>
      </c>
      <c r="U341" s="6">
        <v>6.2382417999999999</v>
      </c>
      <c r="V341" s="6">
        <v>6.3447922999999999</v>
      </c>
      <c r="W341" s="6">
        <v>6.4513427999999999</v>
      </c>
      <c r="X341" s="6">
        <v>6.5578934000000002</v>
      </c>
      <c r="Y341" s="6">
        <v>6.6345121999999996</v>
      </c>
      <c r="Z341" s="6">
        <v>6.7111311000000002</v>
      </c>
      <c r="AA341" s="6">
        <v>6.7877498999999997</v>
      </c>
      <c r="AB341" s="6">
        <v>6.8643688000000003</v>
      </c>
      <c r="AC341" s="6">
        <v>6.9409875999999997</v>
      </c>
      <c r="AD341" s="6">
        <v>7.0496407000000003</v>
      </c>
      <c r="AE341" s="6">
        <v>7.1582938</v>
      </c>
      <c r="AF341" s="6">
        <v>7.2669468000000004</v>
      </c>
      <c r="AG341" s="6">
        <v>7.3755999000000001</v>
      </c>
      <c r="AH341" s="6">
        <v>7.4842529000000004</v>
      </c>
      <c r="AI341" s="6">
        <v>7.5680022999999998</v>
      </c>
      <c r="AJ341" s="6">
        <v>7.6517515999999999</v>
      </c>
      <c r="AK341" s="6">
        <v>7.7355008999999999</v>
      </c>
      <c r="AL341" s="6">
        <v>7.8192501999999999</v>
      </c>
      <c r="AM341" s="6">
        <v>7.9029995</v>
      </c>
      <c r="AN341" s="4"/>
      <c r="AO341" s="4"/>
    </row>
    <row r="342" spans="1:41" ht="18.75" customHeight="1" x14ac:dyDescent="0.25">
      <c r="A342" s="13" t="s">
        <v>347</v>
      </c>
      <c r="B342" s="2" t="s">
        <v>4</v>
      </c>
      <c r="C342" s="2" t="s">
        <v>2</v>
      </c>
      <c r="D342" s="2" t="s">
        <v>24</v>
      </c>
      <c r="E342" s="2" t="s">
        <v>2</v>
      </c>
      <c r="F342" s="2" t="s">
        <v>298</v>
      </c>
      <c r="G342" s="4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>
        <v>7.5599243999999999</v>
      </c>
      <c r="AA342" s="6">
        <v>7.6111579999999996</v>
      </c>
      <c r="AB342" s="6">
        <v>7.6623916000000003</v>
      </c>
      <c r="AC342" s="6">
        <v>7.7136252000000001</v>
      </c>
      <c r="AD342" s="6">
        <v>7.7921388</v>
      </c>
      <c r="AE342" s="6">
        <v>7.8706525000000003</v>
      </c>
      <c r="AF342" s="6">
        <v>7.9491661000000002</v>
      </c>
      <c r="AG342" s="6">
        <v>8.0276797999999996</v>
      </c>
      <c r="AH342" s="6">
        <v>8.1061934000000004</v>
      </c>
      <c r="AI342" s="6">
        <v>8.1572686999999995</v>
      </c>
      <c r="AJ342" s="6">
        <v>8.2083438999999991</v>
      </c>
      <c r="AK342" s="6">
        <v>8.2594192</v>
      </c>
      <c r="AL342" s="6">
        <v>8.3104945000000008</v>
      </c>
      <c r="AM342" s="6">
        <v>8.3615697999999998</v>
      </c>
      <c r="AN342" s="4"/>
      <c r="AO342" s="4"/>
    </row>
    <row r="343" spans="1:41" ht="18.75" customHeight="1" x14ac:dyDescent="0.25">
      <c r="A343" s="13" t="s">
        <v>347</v>
      </c>
      <c r="B343" s="2" t="s">
        <v>4</v>
      </c>
      <c r="C343" s="2" t="s">
        <v>2</v>
      </c>
      <c r="D343" s="2" t="s">
        <v>24</v>
      </c>
      <c r="E343" s="2" t="s">
        <v>2</v>
      </c>
      <c r="F343" s="2" t="s">
        <v>179</v>
      </c>
      <c r="G343" s="4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>
        <v>5.8102777999999997</v>
      </c>
      <c r="Z343" s="6">
        <v>5.8499226999999996</v>
      </c>
      <c r="AA343" s="6">
        <v>5.8895676000000003</v>
      </c>
      <c r="AB343" s="6">
        <v>5.9292125000000002</v>
      </c>
      <c r="AC343" s="6">
        <v>5.9688574000000001</v>
      </c>
      <c r="AD343" s="6">
        <v>6.0296117999999996</v>
      </c>
      <c r="AE343" s="6">
        <v>6.0903662000000001</v>
      </c>
      <c r="AF343" s="6"/>
      <c r="AG343" s="6"/>
      <c r="AH343" s="6"/>
      <c r="AI343" s="6"/>
      <c r="AJ343" s="6"/>
      <c r="AK343" s="6"/>
      <c r="AL343" s="6"/>
      <c r="AM343" s="6"/>
      <c r="AN343" s="4"/>
      <c r="AO343" s="4"/>
    </row>
    <row r="344" spans="1:41" ht="18.75" customHeight="1" x14ac:dyDescent="0.25">
      <c r="A344" s="13" t="s">
        <v>347</v>
      </c>
      <c r="B344" s="2" t="s">
        <v>4</v>
      </c>
      <c r="C344" s="2" t="s">
        <v>2</v>
      </c>
      <c r="D344" s="2" t="s">
        <v>24</v>
      </c>
      <c r="E344" s="2" t="s">
        <v>2</v>
      </c>
      <c r="F344" s="2" t="s">
        <v>299</v>
      </c>
      <c r="G344" s="4"/>
      <c r="H344" s="6">
        <v>3.8710924000000002</v>
      </c>
      <c r="I344" s="6">
        <v>3.7692104</v>
      </c>
      <c r="J344" s="6">
        <v>3.8574894999999998</v>
      </c>
      <c r="K344" s="6">
        <v>3.9457686000000001</v>
      </c>
      <c r="L344" s="6">
        <v>4.0340477000000003</v>
      </c>
      <c r="M344" s="6">
        <v>4.1223267999999997</v>
      </c>
      <c r="N344" s="6">
        <v>4.2106059</v>
      </c>
      <c r="O344" s="6">
        <v>4.3484930999999998</v>
      </c>
      <c r="P344" s="6">
        <v>4.4863802000000002</v>
      </c>
      <c r="Q344" s="6">
        <v>4.6242672999999996</v>
      </c>
      <c r="R344" s="6">
        <v>4.7621544</v>
      </c>
      <c r="S344" s="6">
        <v>4.9000415999999998</v>
      </c>
      <c r="T344" s="6">
        <v>4.9074245000000003</v>
      </c>
      <c r="U344" s="6">
        <v>4.9148075000000002</v>
      </c>
      <c r="V344" s="6">
        <v>4.9221905000000001</v>
      </c>
      <c r="W344" s="6">
        <v>4.9295733999999998</v>
      </c>
      <c r="X344" s="6">
        <v>4.9369563999999997</v>
      </c>
      <c r="Y344" s="6">
        <v>4.9647924999999997</v>
      </c>
      <c r="Z344" s="6">
        <v>4.9926287</v>
      </c>
      <c r="AA344" s="6">
        <v>5.0204648000000001</v>
      </c>
      <c r="AB344" s="6">
        <v>5.0483009000000001</v>
      </c>
      <c r="AC344" s="6">
        <v>5.0761370000000001</v>
      </c>
      <c r="AD344" s="6">
        <v>5.1313706999999997</v>
      </c>
      <c r="AE344" s="6">
        <v>5.1866042999999999</v>
      </c>
      <c r="AF344" s="6">
        <v>5.2418379000000002</v>
      </c>
      <c r="AG344" s="6">
        <v>5.2970715000000004</v>
      </c>
      <c r="AH344" s="6">
        <v>5.3523050999999997</v>
      </c>
      <c r="AI344" s="6">
        <v>5.4894011999999996</v>
      </c>
      <c r="AJ344" s="6">
        <v>5.6264973999999999</v>
      </c>
      <c r="AK344" s="6">
        <v>5.7635934999999998</v>
      </c>
      <c r="AL344" s="6">
        <v>5.9006895999999998</v>
      </c>
      <c r="AM344" s="6">
        <v>6.0377856999999997</v>
      </c>
      <c r="AN344" s="4"/>
      <c r="AO344" s="4"/>
    </row>
    <row r="345" spans="1:41" ht="18.75" customHeight="1" x14ac:dyDescent="0.25">
      <c r="A345" s="13" t="s">
        <v>347</v>
      </c>
      <c r="B345" s="2" t="s">
        <v>4</v>
      </c>
      <c r="C345" s="2" t="s">
        <v>2</v>
      </c>
      <c r="D345" s="2" t="s">
        <v>24</v>
      </c>
      <c r="E345" s="2" t="s">
        <v>2</v>
      </c>
      <c r="F345" s="2" t="s">
        <v>183</v>
      </c>
      <c r="G345" s="4"/>
      <c r="H345" s="6"/>
      <c r="I345" s="6"/>
      <c r="J345" s="6">
        <v>0.23005410000000001</v>
      </c>
      <c r="K345" s="6">
        <v>1.1695883</v>
      </c>
      <c r="L345" s="6">
        <v>1.1903462</v>
      </c>
      <c r="M345" s="6">
        <v>1.2111042000000001</v>
      </c>
      <c r="N345" s="6">
        <v>1.2318621000000001</v>
      </c>
      <c r="O345" s="6">
        <v>1.2546250999999999</v>
      </c>
      <c r="P345" s="6">
        <v>1.2773881</v>
      </c>
      <c r="Q345" s="6">
        <v>1.3001510999999999</v>
      </c>
      <c r="R345" s="6">
        <v>1.3229142</v>
      </c>
      <c r="S345" s="6">
        <v>1.3456771999999999</v>
      </c>
      <c r="T345" s="6">
        <v>1.3485480000000001</v>
      </c>
      <c r="U345" s="6">
        <v>1.3514188</v>
      </c>
      <c r="V345" s="6">
        <v>1.3542896</v>
      </c>
      <c r="W345" s="6">
        <v>1.3571603000000001</v>
      </c>
      <c r="X345" s="6">
        <v>1.3600311</v>
      </c>
      <c r="Y345" s="6">
        <v>1.3620292000000001</v>
      </c>
      <c r="Z345" s="6">
        <v>1.3640272</v>
      </c>
      <c r="AA345" s="6">
        <v>1.3660253</v>
      </c>
      <c r="AB345" s="6">
        <v>1.3680232999999999</v>
      </c>
      <c r="AC345" s="6">
        <v>1.3700213999999999</v>
      </c>
      <c r="AD345" s="6">
        <v>1.3731727</v>
      </c>
      <c r="AE345" s="6">
        <v>1.3763240000000001</v>
      </c>
      <c r="AF345" s="6">
        <v>1.3794753</v>
      </c>
      <c r="AG345" s="6">
        <v>1.3826266</v>
      </c>
      <c r="AH345" s="6">
        <v>1.3857778999999999</v>
      </c>
      <c r="AI345" s="6">
        <v>1.3938102000000001</v>
      </c>
      <c r="AJ345" s="6">
        <v>1.4018425000000001</v>
      </c>
      <c r="AK345" s="6">
        <v>1.4098748000000001</v>
      </c>
      <c r="AL345" s="6">
        <v>1.4179071999999999</v>
      </c>
      <c r="AM345" s="6">
        <v>1.4259394999999999</v>
      </c>
      <c r="AN345" s="4"/>
      <c r="AO345" s="4"/>
    </row>
    <row r="346" spans="1:41" ht="18.75" customHeight="1" x14ac:dyDescent="0.25">
      <c r="A346" s="13" t="s">
        <v>347</v>
      </c>
      <c r="B346" s="2" t="s">
        <v>4</v>
      </c>
      <c r="C346" s="2" t="s">
        <v>2</v>
      </c>
      <c r="D346" s="2" t="s">
        <v>24</v>
      </c>
      <c r="E346" s="2" t="s">
        <v>2</v>
      </c>
      <c r="F346" s="2" t="s">
        <v>300</v>
      </c>
      <c r="G346" s="4"/>
      <c r="H346" s="6">
        <v>5.2491114999999997</v>
      </c>
      <c r="I346" s="6">
        <v>5.1989824000000002</v>
      </c>
      <c r="J346" s="6">
        <v>5.19503</v>
      </c>
      <c r="K346" s="6">
        <v>5.1910777000000001</v>
      </c>
      <c r="L346" s="6">
        <v>5.1871252999999999</v>
      </c>
      <c r="M346" s="6">
        <v>5.183173</v>
      </c>
      <c r="N346" s="6">
        <v>5.1792205999999998</v>
      </c>
      <c r="O346" s="6">
        <v>5.2534798</v>
      </c>
      <c r="P346" s="6">
        <v>5.3277390000000002</v>
      </c>
      <c r="Q346" s="6">
        <v>5.4019982000000004</v>
      </c>
      <c r="R346" s="6">
        <v>5.4762573999999997</v>
      </c>
      <c r="S346" s="6">
        <v>5.5505165999999999</v>
      </c>
      <c r="T346" s="6">
        <v>5.6188215000000001</v>
      </c>
      <c r="U346" s="6">
        <v>5.6871264999999998</v>
      </c>
      <c r="V346" s="6">
        <v>5.7554314</v>
      </c>
      <c r="W346" s="6">
        <v>5.8237363999999996</v>
      </c>
      <c r="X346" s="6">
        <v>5.8920414000000001</v>
      </c>
      <c r="Y346" s="6">
        <v>5.9434899000000003</v>
      </c>
      <c r="Z346" s="6">
        <v>5.9949383999999997</v>
      </c>
      <c r="AA346" s="6">
        <v>6.0463868999999999</v>
      </c>
      <c r="AB346" s="6">
        <v>6.0978354000000001</v>
      </c>
      <c r="AC346" s="6">
        <v>6.1492839000000004</v>
      </c>
      <c r="AD346" s="6">
        <v>6.2137329000000001</v>
      </c>
      <c r="AE346" s="6">
        <v>6.2781818999999999</v>
      </c>
      <c r="AF346" s="6">
        <v>6.3426309999999999</v>
      </c>
      <c r="AG346" s="6">
        <v>6.4070799999999997</v>
      </c>
      <c r="AH346" s="6">
        <v>6.4715290999999997</v>
      </c>
      <c r="AI346" s="6">
        <v>6.5349212999999997</v>
      </c>
      <c r="AJ346" s="6">
        <v>6.5983134999999997</v>
      </c>
      <c r="AK346" s="6">
        <v>6.6617058</v>
      </c>
      <c r="AL346" s="6">
        <v>6.725098</v>
      </c>
      <c r="AM346" s="6">
        <v>6.7884902</v>
      </c>
      <c r="AN346" s="4"/>
      <c r="AO346" s="4"/>
    </row>
    <row r="347" spans="1:41" ht="18.75" customHeight="1" x14ac:dyDescent="0.25">
      <c r="A347" s="13" t="s">
        <v>347</v>
      </c>
      <c r="B347" s="2" t="s">
        <v>4</v>
      </c>
      <c r="C347" s="2" t="s">
        <v>2</v>
      </c>
      <c r="D347" s="2" t="s">
        <v>24</v>
      </c>
      <c r="E347" s="2" t="s">
        <v>2</v>
      </c>
      <c r="F347" s="2" t="s">
        <v>187</v>
      </c>
      <c r="G347" s="4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>
        <v>0.22389899999999999</v>
      </c>
      <c r="S347" s="6">
        <v>0.91884060000000001</v>
      </c>
      <c r="T347" s="6">
        <v>1.5925909</v>
      </c>
      <c r="U347" s="6">
        <v>2.3716903999999999</v>
      </c>
      <c r="V347" s="6">
        <v>2.4227025000000002</v>
      </c>
      <c r="W347" s="6">
        <v>2.4737144999999998</v>
      </c>
      <c r="X347" s="6">
        <v>2.5247266000000002</v>
      </c>
      <c r="Y347" s="6">
        <v>2.5653317000000002</v>
      </c>
      <c r="Z347" s="6">
        <v>2.6059367</v>
      </c>
      <c r="AA347" s="6">
        <v>2.6465418000000001</v>
      </c>
      <c r="AB347" s="6">
        <v>2.6871467999999998</v>
      </c>
      <c r="AC347" s="6">
        <v>2.7277518999999999</v>
      </c>
      <c r="AD347" s="6">
        <v>2.7762060000000002</v>
      </c>
      <c r="AE347" s="6">
        <v>2.8246601999999998</v>
      </c>
      <c r="AF347" s="6">
        <v>2.8731143000000001</v>
      </c>
      <c r="AG347" s="6">
        <v>2.9215684999999998</v>
      </c>
      <c r="AH347" s="6">
        <v>2.9700226999999999</v>
      </c>
      <c r="AI347" s="6">
        <v>3.0169275</v>
      </c>
      <c r="AJ347" s="6">
        <v>3.0638323999999999</v>
      </c>
      <c r="AK347" s="6">
        <v>3.1107372</v>
      </c>
      <c r="AL347" s="6">
        <v>3.1576420999999999</v>
      </c>
      <c r="AM347" s="6">
        <v>3.2045469</v>
      </c>
      <c r="AN347" s="4"/>
      <c r="AO347" s="4"/>
    </row>
    <row r="348" spans="1:41" ht="18.75" customHeight="1" x14ac:dyDescent="0.25">
      <c r="A348" s="13" t="s">
        <v>347</v>
      </c>
      <c r="B348" s="2" t="s">
        <v>4</v>
      </c>
      <c r="C348" s="2" t="s">
        <v>2</v>
      </c>
      <c r="D348" s="2" t="s">
        <v>24</v>
      </c>
      <c r="E348" s="2" t="s">
        <v>2</v>
      </c>
      <c r="F348" s="2" t="s">
        <v>301</v>
      </c>
      <c r="G348" s="4"/>
      <c r="H348" s="6">
        <v>3.4692585</v>
      </c>
      <c r="I348" s="6">
        <v>3.4238586</v>
      </c>
      <c r="J348" s="6">
        <v>3.4619998999999999</v>
      </c>
      <c r="K348" s="6">
        <v>3.5001411999999998</v>
      </c>
      <c r="L348" s="6">
        <v>3.5382825000000002</v>
      </c>
      <c r="M348" s="6">
        <v>3.5764238000000002</v>
      </c>
      <c r="N348" s="6">
        <v>3.6145651000000001</v>
      </c>
      <c r="O348" s="6">
        <v>3.6814119999999999</v>
      </c>
      <c r="P348" s="6">
        <v>3.748259</v>
      </c>
      <c r="Q348" s="6">
        <v>3.8151060000000001</v>
      </c>
      <c r="R348" s="6">
        <v>3.8819530000000002</v>
      </c>
      <c r="S348" s="6">
        <v>3.9487999</v>
      </c>
      <c r="T348" s="6">
        <v>4.0186317999999996</v>
      </c>
      <c r="U348" s="6">
        <v>4.0884635999999999</v>
      </c>
      <c r="V348" s="6">
        <v>4.1582954000000001</v>
      </c>
      <c r="W348" s="6">
        <v>4.2281272999999997</v>
      </c>
      <c r="X348" s="6">
        <v>4.2979590999999999</v>
      </c>
      <c r="Y348" s="6">
        <v>4.3481740999999996</v>
      </c>
      <c r="Z348" s="6">
        <v>4.3983891000000002</v>
      </c>
      <c r="AA348" s="6">
        <v>4.4486042000000001</v>
      </c>
      <c r="AB348" s="6">
        <v>4.4988191999999998</v>
      </c>
      <c r="AC348" s="6">
        <v>4.5490342000000004</v>
      </c>
      <c r="AD348" s="6">
        <v>4.6202439999999996</v>
      </c>
      <c r="AE348" s="6">
        <v>4.6914537999999997</v>
      </c>
      <c r="AF348" s="6">
        <v>4.7626637000000001</v>
      </c>
      <c r="AG348" s="6">
        <v>4.8338735000000002</v>
      </c>
      <c r="AH348" s="6">
        <v>4.9050833000000003</v>
      </c>
      <c r="AI348" s="6">
        <v>4.9599715</v>
      </c>
      <c r="AJ348" s="6">
        <v>5.0148596999999997</v>
      </c>
      <c r="AK348" s="6">
        <v>5.0697479999999997</v>
      </c>
      <c r="AL348" s="6">
        <v>5.1246362000000003</v>
      </c>
      <c r="AM348" s="6">
        <v>5.1795244</v>
      </c>
      <c r="AN348" s="4"/>
      <c r="AO348" s="4"/>
    </row>
    <row r="349" spans="1:41" ht="18.75" customHeight="1" x14ac:dyDescent="0.25">
      <c r="A349" s="13" t="s">
        <v>347</v>
      </c>
      <c r="B349" s="2" t="s">
        <v>4</v>
      </c>
      <c r="C349" s="2" t="s">
        <v>2</v>
      </c>
      <c r="D349" s="2" t="s">
        <v>24</v>
      </c>
      <c r="E349" s="2" t="s">
        <v>2</v>
      </c>
      <c r="F349" s="2" t="s">
        <v>302</v>
      </c>
      <c r="G349" s="4"/>
      <c r="H349" s="6">
        <v>1.413224</v>
      </c>
      <c r="I349" s="6">
        <v>1.6834034</v>
      </c>
      <c r="J349" s="6">
        <v>2.3199044999999998</v>
      </c>
      <c r="K349" s="6">
        <v>2.4155218000000001</v>
      </c>
      <c r="L349" s="6">
        <v>2.5111390999999998</v>
      </c>
      <c r="M349" s="6">
        <v>2.6067564999999999</v>
      </c>
      <c r="N349" s="6">
        <v>2.7023738000000002</v>
      </c>
      <c r="O349" s="6">
        <v>2.7591426999999999</v>
      </c>
      <c r="P349" s="6">
        <v>2.8159117</v>
      </c>
      <c r="Q349" s="6">
        <v>2.8726807000000001</v>
      </c>
      <c r="R349" s="6">
        <v>2.9294495999999999</v>
      </c>
      <c r="S349" s="6">
        <v>2.9862185999999999</v>
      </c>
      <c r="T349" s="6">
        <v>3.0533356</v>
      </c>
      <c r="U349" s="6">
        <v>3.1204526000000001</v>
      </c>
      <c r="V349" s="6">
        <v>3.1875695999999998</v>
      </c>
      <c r="W349" s="6">
        <v>3.2546865999999999</v>
      </c>
      <c r="X349" s="6">
        <v>3.3218036</v>
      </c>
      <c r="Y349" s="6">
        <v>3.3752279999999999</v>
      </c>
      <c r="Z349" s="6">
        <v>3.4286523999999998</v>
      </c>
      <c r="AA349" s="6">
        <v>3.4820768000000002</v>
      </c>
      <c r="AB349" s="6">
        <v>3.5355012000000001</v>
      </c>
      <c r="AC349" s="6">
        <v>3.5889256</v>
      </c>
      <c r="AD349" s="6">
        <v>3.6526771</v>
      </c>
      <c r="AE349" s="6">
        <v>3.7164286</v>
      </c>
      <c r="AF349" s="6">
        <v>3.7801802000000002</v>
      </c>
      <c r="AG349" s="6">
        <v>3.8439317000000002</v>
      </c>
      <c r="AH349" s="6">
        <v>3.9076832000000001</v>
      </c>
      <c r="AI349" s="6">
        <v>3.9693963000000001</v>
      </c>
      <c r="AJ349" s="6">
        <v>4.0311094000000001</v>
      </c>
      <c r="AK349" s="6">
        <v>4.0928224999999996</v>
      </c>
      <c r="AL349" s="6">
        <v>4.1545356</v>
      </c>
      <c r="AM349" s="6">
        <v>4.2162487000000004</v>
      </c>
      <c r="AN349" s="4"/>
      <c r="AO349" s="4"/>
    </row>
    <row r="350" spans="1:41" ht="18.75" customHeight="1" x14ac:dyDescent="0.25">
      <c r="A350" s="13" t="s">
        <v>347</v>
      </c>
      <c r="B350" s="2" t="s">
        <v>4</v>
      </c>
      <c r="C350" s="2" t="s">
        <v>2</v>
      </c>
      <c r="D350" s="2" t="s">
        <v>24</v>
      </c>
      <c r="E350" s="2" t="s">
        <v>2</v>
      </c>
      <c r="F350" s="2" t="s">
        <v>191</v>
      </c>
      <c r="G350" s="4"/>
      <c r="H350" s="6"/>
      <c r="I350" s="6"/>
      <c r="J350" s="6"/>
      <c r="K350" s="6"/>
      <c r="L350" s="6"/>
      <c r="M350" s="6"/>
      <c r="N350" s="6"/>
      <c r="O350" s="6"/>
      <c r="P350" s="6">
        <v>5.1831956000000003</v>
      </c>
      <c r="Q350" s="6">
        <v>5.2906768</v>
      </c>
      <c r="R350" s="6">
        <v>5.3981580999999998</v>
      </c>
      <c r="S350" s="6">
        <v>5.5056393000000003</v>
      </c>
      <c r="T350" s="6">
        <v>5.5490976999999999</v>
      </c>
      <c r="U350" s="6">
        <v>5.5925561999999998</v>
      </c>
      <c r="V350" s="6">
        <v>5.6360146000000002</v>
      </c>
      <c r="W350" s="6">
        <v>5.6794729999999998</v>
      </c>
      <c r="X350" s="6">
        <v>5.7229314000000002</v>
      </c>
      <c r="Y350" s="6">
        <v>5.7989701</v>
      </c>
      <c r="Z350" s="6">
        <v>5.8750087999999998</v>
      </c>
      <c r="AA350" s="6">
        <v>5.9510474999999996</v>
      </c>
      <c r="AB350" s="6">
        <v>6.0270862000000003</v>
      </c>
      <c r="AC350" s="6">
        <v>6.1031249000000001</v>
      </c>
      <c r="AD350" s="6">
        <v>6.1763849999999998</v>
      </c>
      <c r="AE350" s="6">
        <v>6.2496450000000001</v>
      </c>
      <c r="AF350" s="6">
        <v>6.3229050999999998</v>
      </c>
      <c r="AG350" s="6">
        <v>6.3961651000000002</v>
      </c>
      <c r="AH350" s="6">
        <v>6.4694251999999999</v>
      </c>
      <c r="AI350" s="6">
        <v>6.5468304000000002</v>
      </c>
      <c r="AJ350" s="6">
        <v>6.6242355999999996</v>
      </c>
      <c r="AK350" s="6">
        <v>6.7016409000000001</v>
      </c>
      <c r="AL350" s="6">
        <v>6.7790461000000004</v>
      </c>
      <c r="AM350" s="6">
        <v>6.8564512999999998</v>
      </c>
      <c r="AN350" s="4"/>
      <c r="AO350" s="4"/>
    </row>
    <row r="351" spans="1:41" ht="18.75" customHeight="1" x14ac:dyDescent="0.25">
      <c r="A351" s="13" t="s">
        <v>347</v>
      </c>
      <c r="B351" s="2" t="s">
        <v>4</v>
      </c>
      <c r="C351" s="2" t="s">
        <v>2</v>
      </c>
      <c r="D351" s="2" t="s">
        <v>24</v>
      </c>
      <c r="E351" s="2" t="s">
        <v>2</v>
      </c>
      <c r="F351" s="2" t="s">
        <v>303</v>
      </c>
      <c r="G351" s="4"/>
      <c r="H351" s="6">
        <v>2.1666978000000001</v>
      </c>
      <c r="I351" s="6">
        <v>2.0463789999999999</v>
      </c>
      <c r="J351" s="6">
        <v>2.1343485000000002</v>
      </c>
      <c r="K351" s="6">
        <v>2.2223179000000002</v>
      </c>
      <c r="L351" s="6">
        <v>2.3102873000000002</v>
      </c>
      <c r="M351" s="6">
        <v>2.3982567000000001</v>
      </c>
      <c r="N351" s="6">
        <v>2.4862261000000001</v>
      </c>
      <c r="O351" s="6">
        <v>2.5384544999999998</v>
      </c>
      <c r="P351" s="6">
        <v>2.5906828000000002</v>
      </c>
      <c r="Q351" s="6">
        <v>2.6429111000000001</v>
      </c>
      <c r="R351" s="6">
        <v>2.6951394999999998</v>
      </c>
      <c r="S351" s="6">
        <v>2.7473678000000001</v>
      </c>
      <c r="T351" s="6">
        <v>2.8091165</v>
      </c>
      <c r="U351" s="6">
        <v>2.8708651999999999</v>
      </c>
      <c r="V351" s="6">
        <v>2.9326139000000002</v>
      </c>
      <c r="W351" s="6">
        <v>2.9943626000000001</v>
      </c>
      <c r="X351" s="6">
        <v>3.0561112000000001</v>
      </c>
      <c r="Y351" s="6">
        <v>3.1052624999999998</v>
      </c>
      <c r="Z351" s="6">
        <v>3.1544137999999999</v>
      </c>
      <c r="AA351" s="6">
        <v>3.2035651000000001</v>
      </c>
      <c r="AB351" s="6">
        <v>3.2527164000000002</v>
      </c>
      <c r="AC351" s="6">
        <v>3.3018676999999999</v>
      </c>
      <c r="AD351" s="6">
        <v>3.3605201</v>
      </c>
      <c r="AE351" s="6">
        <v>3.4191725000000002</v>
      </c>
      <c r="AF351" s="6">
        <v>3.4778248999999999</v>
      </c>
      <c r="AG351" s="6">
        <v>3.5364773</v>
      </c>
      <c r="AH351" s="6">
        <v>3.5951297000000002</v>
      </c>
      <c r="AI351" s="6">
        <v>3.6519067000000001</v>
      </c>
      <c r="AJ351" s="6">
        <v>3.7086836999999999</v>
      </c>
      <c r="AK351" s="6">
        <v>3.7654608000000001</v>
      </c>
      <c r="AL351" s="6">
        <v>3.8222377999999999</v>
      </c>
      <c r="AM351" s="6">
        <v>3.8790148000000002</v>
      </c>
      <c r="AN351" s="4"/>
      <c r="AO351" s="4"/>
    </row>
    <row r="352" spans="1:41" ht="18.75" customHeight="1" x14ac:dyDescent="0.25">
      <c r="A352" s="13" t="s">
        <v>347</v>
      </c>
      <c r="B352" s="2" t="s">
        <v>4</v>
      </c>
      <c r="C352" s="2" t="s">
        <v>2</v>
      </c>
      <c r="D352" s="2" t="s">
        <v>24</v>
      </c>
      <c r="E352" s="2" t="s">
        <v>2</v>
      </c>
      <c r="F352" s="2" t="s">
        <v>304</v>
      </c>
      <c r="G352" s="4"/>
      <c r="H352" s="6">
        <v>8.6805555999999999</v>
      </c>
      <c r="I352" s="6">
        <v>8.6805555999999999</v>
      </c>
      <c r="J352" s="6">
        <v>8.6805555999999999</v>
      </c>
      <c r="K352" s="6">
        <v>8.6805555999999999</v>
      </c>
      <c r="L352" s="6">
        <v>8.6805555999999999</v>
      </c>
      <c r="M352" s="6">
        <v>8.6805555999999999</v>
      </c>
      <c r="N352" s="6">
        <v>8.6805555999999999</v>
      </c>
      <c r="O352" s="6">
        <v>8.6805555999999999</v>
      </c>
      <c r="P352" s="6">
        <v>8.6805555999999999</v>
      </c>
      <c r="Q352" s="6">
        <v>8.6805555999999999</v>
      </c>
      <c r="R352" s="6">
        <v>8.6805555999999999</v>
      </c>
      <c r="S352" s="6">
        <v>8.6805555999999999</v>
      </c>
      <c r="T352" s="6">
        <v>8.6805555999999999</v>
      </c>
      <c r="U352" s="6">
        <v>8.6805555999999999</v>
      </c>
      <c r="V352" s="6">
        <v>8.6805555999999999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4"/>
      <c r="AO352" s="4"/>
    </row>
    <row r="353" spans="1:41" ht="18.75" customHeight="1" x14ac:dyDescent="0.25">
      <c r="A353" s="13" t="s">
        <v>347</v>
      </c>
      <c r="B353" s="2" t="s">
        <v>4</v>
      </c>
      <c r="C353" s="2" t="s">
        <v>2</v>
      </c>
      <c r="D353" s="2" t="s">
        <v>24</v>
      </c>
      <c r="E353" s="2" t="s">
        <v>2</v>
      </c>
      <c r="F353" s="2" t="s">
        <v>242</v>
      </c>
      <c r="G353" s="4"/>
      <c r="H353" s="6">
        <v>0.77025569999999999</v>
      </c>
      <c r="I353" s="6">
        <v>0.1349196</v>
      </c>
      <c r="J353" s="6">
        <v>0.26096740000000002</v>
      </c>
      <c r="K353" s="6">
        <v>0.3870152</v>
      </c>
      <c r="L353" s="6">
        <v>0.51306309999999999</v>
      </c>
      <c r="M353" s="6">
        <v>0.63911090000000004</v>
      </c>
      <c r="N353" s="6">
        <v>0.76515880000000003</v>
      </c>
      <c r="O353" s="6">
        <v>0.72970860000000004</v>
      </c>
      <c r="P353" s="6">
        <v>0.6942585</v>
      </c>
      <c r="Q353" s="6">
        <v>0.65880839999999996</v>
      </c>
      <c r="R353" s="6">
        <v>0.62335830000000003</v>
      </c>
      <c r="S353" s="6">
        <v>0.58790819999999999</v>
      </c>
      <c r="T353" s="6">
        <v>0.54425100000000004</v>
      </c>
      <c r="U353" s="6">
        <v>0.50059379999999998</v>
      </c>
      <c r="V353" s="6">
        <v>0.45693660000000003</v>
      </c>
      <c r="W353" s="6">
        <v>0.41327950000000002</v>
      </c>
      <c r="X353" s="6">
        <v>0.36962230000000001</v>
      </c>
      <c r="Y353" s="6">
        <v>0.31731409999999999</v>
      </c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4"/>
      <c r="AO353" s="4"/>
    </row>
    <row r="354" spans="1:41" ht="18.75" customHeight="1" x14ac:dyDescent="0.25">
      <c r="A354" s="13" t="s">
        <v>347</v>
      </c>
      <c r="B354" s="2" t="s">
        <v>4</v>
      </c>
      <c r="C354" s="2" t="s">
        <v>2</v>
      </c>
      <c r="D354" s="2" t="s">
        <v>24</v>
      </c>
      <c r="E354" s="2" t="s">
        <v>2</v>
      </c>
      <c r="F354" s="2" t="s">
        <v>305</v>
      </c>
      <c r="G354" s="4"/>
      <c r="H354" s="6">
        <v>20.905026199999998</v>
      </c>
      <c r="I354" s="6">
        <v>20.2194474</v>
      </c>
      <c r="J354" s="6">
        <v>20.301692299999999</v>
      </c>
      <c r="K354" s="6">
        <v>20.383937199999998</v>
      </c>
      <c r="L354" s="6">
        <v>20.466182199999999</v>
      </c>
      <c r="M354" s="6">
        <v>20.548427100000001</v>
      </c>
      <c r="N354" s="6">
        <v>20.630672000000001</v>
      </c>
      <c r="O354" s="6">
        <v>20.890551899999998</v>
      </c>
      <c r="P354" s="6">
        <v>21.150431699999999</v>
      </c>
      <c r="Q354" s="6">
        <v>21.4103116</v>
      </c>
      <c r="R354" s="6">
        <v>21.6701914</v>
      </c>
      <c r="S354" s="6">
        <v>21.930071300000002</v>
      </c>
      <c r="T354" s="6">
        <v>22.1605633</v>
      </c>
      <c r="U354" s="6">
        <v>22.391055399999999</v>
      </c>
      <c r="V354" s="6">
        <v>22.621547400000001</v>
      </c>
      <c r="W354" s="6">
        <v>22.852039399999999</v>
      </c>
      <c r="X354" s="6">
        <v>23.082531500000002</v>
      </c>
      <c r="Y354" s="6">
        <v>29.051388899999999</v>
      </c>
      <c r="Z354" s="6">
        <v>29.249613400000001</v>
      </c>
      <c r="AA354" s="6">
        <v>29.447838000000001</v>
      </c>
      <c r="AB354" s="6">
        <v>29.646062499999999</v>
      </c>
      <c r="AC354" s="6">
        <v>29.844287099999999</v>
      </c>
      <c r="AD354" s="6">
        <v>30.148059100000001</v>
      </c>
      <c r="AE354" s="6">
        <v>30.4518311</v>
      </c>
      <c r="AF354" s="6">
        <v>24.6044825</v>
      </c>
      <c r="AG354" s="6">
        <v>24.847500199999999</v>
      </c>
      <c r="AH354" s="6">
        <v>25.090517800000001</v>
      </c>
      <c r="AI354" s="6">
        <v>25.248607400000001</v>
      </c>
      <c r="AJ354" s="6">
        <v>25.406697000000001</v>
      </c>
      <c r="AK354" s="6">
        <v>25.564786699999999</v>
      </c>
      <c r="AL354" s="6">
        <v>25.722876299999999</v>
      </c>
      <c r="AM354" s="6">
        <v>25.8809659</v>
      </c>
      <c r="AN354" s="4"/>
      <c r="AO354" s="4"/>
    </row>
    <row r="355" spans="1:41" ht="18.75" customHeight="1" x14ac:dyDescent="0.25">
      <c r="A355" s="13" t="s">
        <v>347</v>
      </c>
      <c r="B355" s="2" t="s">
        <v>4</v>
      </c>
      <c r="C355" s="2" t="s">
        <v>2</v>
      </c>
      <c r="D355" s="2" t="s">
        <v>24</v>
      </c>
      <c r="E355" s="2" t="s">
        <v>2</v>
      </c>
      <c r="F355" s="2" t="s">
        <v>306</v>
      </c>
      <c r="G355" s="4"/>
      <c r="H355" s="6">
        <v>5.7140538999999997</v>
      </c>
      <c r="I355" s="6">
        <v>5.0284751999999999</v>
      </c>
      <c r="J355" s="6">
        <v>5.1107201</v>
      </c>
      <c r="K355" s="6">
        <v>5.1929650000000001</v>
      </c>
      <c r="L355" s="6">
        <v>5.2752099000000001</v>
      </c>
      <c r="M355" s="6">
        <v>5.3574548999999996</v>
      </c>
      <c r="N355" s="6">
        <v>5.4396997999999996</v>
      </c>
      <c r="O355" s="6">
        <v>5.6995795999999999</v>
      </c>
      <c r="P355" s="6">
        <v>5.9594595000000004</v>
      </c>
      <c r="Q355" s="6">
        <v>9.2690421000000001</v>
      </c>
      <c r="R355" s="6">
        <v>8.4339849999999998</v>
      </c>
      <c r="S355" s="6">
        <v>6.7390990999999998</v>
      </c>
      <c r="T355" s="6">
        <v>6.9695910999999997</v>
      </c>
      <c r="U355" s="6">
        <v>7.2000830999999996</v>
      </c>
      <c r="V355" s="6">
        <v>22.621547400000001</v>
      </c>
      <c r="W355" s="6">
        <v>22.852039399999999</v>
      </c>
      <c r="X355" s="6">
        <v>23.082531500000002</v>
      </c>
      <c r="Y355" s="6">
        <v>29.051388899999999</v>
      </c>
      <c r="Z355" s="6">
        <v>29.249613400000001</v>
      </c>
      <c r="AA355" s="6">
        <v>29.447838000000001</v>
      </c>
      <c r="AB355" s="6">
        <v>29.646062499999999</v>
      </c>
      <c r="AC355" s="6">
        <v>29.844287099999999</v>
      </c>
      <c r="AD355" s="6">
        <v>30.148059100000001</v>
      </c>
      <c r="AE355" s="6">
        <v>30.4518311</v>
      </c>
      <c r="AF355" s="6">
        <v>24.6044825</v>
      </c>
      <c r="AG355" s="6">
        <v>24.847500199999999</v>
      </c>
      <c r="AH355" s="6">
        <v>25.090517800000001</v>
      </c>
      <c r="AI355" s="6">
        <v>25.248607400000001</v>
      </c>
      <c r="AJ355" s="6">
        <v>25.406697000000001</v>
      </c>
      <c r="AK355" s="6">
        <v>25.564786699999999</v>
      </c>
      <c r="AL355" s="6">
        <v>25.722876299999999</v>
      </c>
      <c r="AM355" s="6">
        <v>25.8809659</v>
      </c>
      <c r="AN355" s="4"/>
      <c r="AO355" s="4"/>
    </row>
    <row r="356" spans="1:41" ht="18.75" customHeight="1" x14ac:dyDescent="0.25">
      <c r="A356" s="13" t="s">
        <v>347</v>
      </c>
      <c r="B356" s="2" t="s">
        <v>4</v>
      </c>
      <c r="C356" s="2" t="s">
        <v>2</v>
      </c>
      <c r="D356" s="2" t="s">
        <v>24</v>
      </c>
      <c r="E356" s="2" t="s">
        <v>2</v>
      </c>
      <c r="F356" s="2" t="s">
        <v>307</v>
      </c>
      <c r="G356" s="4"/>
      <c r="H356" s="6">
        <v>5.7140538999999997</v>
      </c>
      <c r="I356" s="6">
        <v>5.0284751999999999</v>
      </c>
      <c r="J356" s="6">
        <v>5.1107201</v>
      </c>
      <c r="K356" s="6">
        <v>5.1929650000000001</v>
      </c>
      <c r="L356" s="6">
        <v>5.2752099000000001</v>
      </c>
      <c r="M356" s="6">
        <v>5.3574548999999996</v>
      </c>
      <c r="N356" s="6">
        <v>5.4396997999999996</v>
      </c>
      <c r="O356" s="6">
        <v>5.6995795999999999</v>
      </c>
      <c r="P356" s="6">
        <v>5.9594595000000004</v>
      </c>
      <c r="Q356" s="6">
        <v>9.2690421000000001</v>
      </c>
      <c r="R356" s="6">
        <v>8.4339849999999998</v>
      </c>
      <c r="S356" s="6">
        <v>6.7390990999999998</v>
      </c>
      <c r="T356" s="6">
        <v>6.9695910999999997</v>
      </c>
      <c r="U356" s="6">
        <v>7.2000830999999996</v>
      </c>
      <c r="V356" s="6">
        <v>22.621547400000001</v>
      </c>
      <c r="W356" s="6">
        <v>22.852039399999999</v>
      </c>
      <c r="X356" s="6">
        <v>23.082531500000002</v>
      </c>
      <c r="Y356" s="6">
        <v>29.051388899999999</v>
      </c>
      <c r="Z356" s="6">
        <v>29.249613400000001</v>
      </c>
      <c r="AA356" s="6">
        <v>29.447838000000001</v>
      </c>
      <c r="AB356" s="6">
        <v>29.646062499999999</v>
      </c>
      <c r="AC356" s="6">
        <v>29.844287099999999</v>
      </c>
      <c r="AD356" s="6">
        <v>30.148059100000001</v>
      </c>
      <c r="AE356" s="6">
        <v>30.4518311</v>
      </c>
      <c r="AF356" s="6">
        <v>24.6044825</v>
      </c>
      <c r="AG356" s="6">
        <v>24.847500199999999</v>
      </c>
      <c r="AH356" s="6">
        <v>25.090517800000001</v>
      </c>
      <c r="AI356" s="6">
        <v>25.248607400000001</v>
      </c>
      <c r="AJ356" s="6">
        <v>25.406697000000001</v>
      </c>
      <c r="AK356" s="6">
        <v>25.564786699999999</v>
      </c>
      <c r="AL356" s="6">
        <v>25.722876299999999</v>
      </c>
      <c r="AM356" s="6">
        <v>25.8809659</v>
      </c>
      <c r="AN356" s="4"/>
      <c r="AO356" s="4"/>
    </row>
    <row r="357" spans="1:41" ht="18.75" customHeight="1" x14ac:dyDescent="0.25">
      <c r="A357" s="13" t="s">
        <v>347</v>
      </c>
      <c r="B357" s="2" t="s">
        <v>4</v>
      </c>
      <c r="C357" s="2" t="s">
        <v>2</v>
      </c>
      <c r="D357" s="2" t="s">
        <v>24</v>
      </c>
      <c r="E357" s="2" t="s">
        <v>2</v>
      </c>
      <c r="F357" s="2" t="s">
        <v>308</v>
      </c>
      <c r="G357" s="4"/>
      <c r="H357" s="6">
        <v>10.554830900000001</v>
      </c>
      <c r="I357" s="6">
        <v>10.120295199999999</v>
      </c>
      <c r="J357" s="6">
        <v>9.1911980999999994</v>
      </c>
      <c r="K357" s="6">
        <v>8.7989356999999995</v>
      </c>
      <c r="L357" s="6">
        <v>8.4066732000000002</v>
      </c>
      <c r="M357" s="6">
        <v>8.0114482000000002</v>
      </c>
      <c r="N357" s="6">
        <v>7.6156065999999996</v>
      </c>
      <c r="O357" s="6">
        <v>7.5916417000000003</v>
      </c>
      <c r="P357" s="6">
        <v>21.150431699999999</v>
      </c>
      <c r="Q357" s="6">
        <v>21.4103116</v>
      </c>
      <c r="R357" s="6">
        <v>21.6701914</v>
      </c>
      <c r="S357" s="6">
        <v>21.930071300000002</v>
      </c>
      <c r="T357" s="6">
        <v>22.1605633</v>
      </c>
      <c r="U357" s="6">
        <v>22.391055399999999</v>
      </c>
      <c r="V357" s="6">
        <v>22.621547400000001</v>
      </c>
      <c r="W357" s="6">
        <v>22.852039399999999</v>
      </c>
      <c r="X357" s="6">
        <v>23.082531500000002</v>
      </c>
      <c r="Y357" s="6">
        <v>29.051388899999999</v>
      </c>
      <c r="Z357" s="6">
        <v>29.249613400000001</v>
      </c>
      <c r="AA357" s="6">
        <v>29.447838000000001</v>
      </c>
      <c r="AB357" s="6">
        <v>29.646062499999999</v>
      </c>
      <c r="AC357" s="6">
        <v>29.844287099999999</v>
      </c>
      <c r="AD357" s="6">
        <v>30.148059100000001</v>
      </c>
      <c r="AE357" s="6">
        <v>30.4518311</v>
      </c>
      <c r="AF357" s="6">
        <v>24.6044825</v>
      </c>
      <c r="AG357" s="6">
        <v>24.847500199999999</v>
      </c>
      <c r="AH357" s="6">
        <v>25.090517800000001</v>
      </c>
      <c r="AI357" s="6">
        <v>25.248607400000001</v>
      </c>
      <c r="AJ357" s="6">
        <v>25.406697000000001</v>
      </c>
      <c r="AK357" s="6">
        <v>25.564786699999999</v>
      </c>
      <c r="AL357" s="6">
        <v>25.722876299999999</v>
      </c>
      <c r="AM357" s="6">
        <v>25.8809659</v>
      </c>
      <c r="AN357" s="4"/>
      <c r="AO357" s="4"/>
    </row>
    <row r="358" spans="1:41" ht="18.75" customHeight="1" x14ac:dyDescent="0.25">
      <c r="A358" s="13" t="s">
        <v>347</v>
      </c>
      <c r="B358" s="2" t="s">
        <v>4</v>
      </c>
      <c r="C358" s="2" t="s">
        <v>2</v>
      </c>
      <c r="D358" s="2" t="s">
        <v>24</v>
      </c>
      <c r="E358" s="2" t="s">
        <v>2</v>
      </c>
      <c r="F358" s="2" t="s">
        <v>309</v>
      </c>
      <c r="G358" s="4"/>
      <c r="H358" s="6">
        <v>8.7637567000000001</v>
      </c>
      <c r="I358" s="6">
        <v>8.0781779</v>
      </c>
      <c r="J358" s="6">
        <v>8.1604227999999992</v>
      </c>
      <c r="K358" s="6">
        <v>8.2426677999999995</v>
      </c>
      <c r="L358" s="6">
        <v>8.3249127000000005</v>
      </c>
      <c r="M358" s="6">
        <v>8.4071575999999997</v>
      </c>
      <c r="N358" s="6">
        <v>8.4894025000000006</v>
      </c>
      <c r="O358" s="6">
        <v>8.6950828999999992</v>
      </c>
      <c r="P358" s="6">
        <v>8.6938210999999992</v>
      </c>
      <c r="Q358" s="6">
        <v>15.114559</v>
      </c>
      <c r="R358" s="6">
        <v>21.6701914</v>
      </c>
      <c r="S358" s="6">
        <v>21.930071300000002</v>
      </c>
      <c r="T358" s="6">
        <v>22.1605633</v>
      </c>
      <c r="U358" s="6">
        <v>22.391055399999999</v>
      </c>
      <c r="V358" s="6">
        <v>22.621547400000001</v>
      </c>
      <c r="W358" s="6">
        <v>22.852039399999999</v>
      </c>
      <c r="X358" s="6">
        <v>23.082531500000002</v>
      </c>
      <c r="Y358" s="6">
        <v>29.051388899999999</v>
      </c>
      <c r="Z358" s="6">
        <v>29.249613400000001</v>
      </c>
      <c r="AA358" s="6">
        <v>29.447838000000001</v>
      </c>
      <c r="AB358" s="6">
        <v>22.805945900000001</v>
      </c>
      <c r="AC358" s="6">
        <v>22.994180199999999</v>
      </c>
      <c r="AD358" s="6">
        <v>23.282195699999999</v>
      </c>
      <c r="AE358" s="6">
        <v>23.5702113</v>
      </c>
      <c r="AF358" s="6">
        <v>24.6044825</v>
      </c>
      <c r="AG358" s="6">
        <v>24.847500199999999</v>
      </c>
      <c r="AH358" s="6">
        <v>25.090517800000001</v>
      </c>
      <c r="AI358" s="6">
        <v>25.248607400000001</v>
      </c>
      <c r="AJ358" s="6">
        <v>25.406697000000001</v>
      </c>
      <c r="AK358" s="6">
        <v>25.564786699999999</v>
      </c>
      <c r="AL358" s="6">
        <v>18.633340400000002</v>
      </c>
      <c r="AM358" s="6">
        <v>25.8809659</v>
      </c>
      <c r="AN358" s="4"/>
      <c r="AO358" s="4"/>
    </row>
    <row r="359" spans="1:41" ht="18.75" customHeight="1" x14ac:dyDescent="0.25">
      <c r="A359" s="13" t="s">
        <v>347</v>
      </c>
      <c r="B359" s="2" t="s">
        <v>4</v>
      </c>
      <c r="C359" s="2" t="s">
        <v>2</v>
      </c>
      <c r="D359" s="2" t="s">
        <v>24</v>
      </c>
      <c r="E359" s="2" t="s">
        <v>2</v>
      </c>
      <c r="F359" s="2" t="s">
        <v>310</v>
      </c>
      <c r="G359" s="4"/>
      <c r="H359" s="6">
        <v>10.504219000000001</v>
      </c>
      <c r="I359" s="6">
        <v>10.4186499</v>
      </c>
      <c r="J359" s="6">
        <v>10.0622059</v>
      </c>
      <c r="K359" s="6">
        <v>9.7057617999999994</v>
      </c>
      <c r="L359" s="6">
        <v>9.3493177999999997</v>
      </c>
      <c r="M359" s="6">
        <v>8.9928737000000005</v>
      </c>
      <c r="N359" s="6">
        <v>8.6364297000000008</v>
      </c>
      <c r="O359" s="6">
        <v>8.6358554999999999</v>
      </c>
      <c r="P359" s="6">
        <v>8.6352813000000008</v>
      </c>
      <c r="Q359" s="6">
        <v>8.6347071</v>
      </c>
      <c r="R359" s="6">
        <v>8.6341329000000009</v>
      </c>
      <c r="S359" s="6">
        <v>8.6335586000000006</v>
      </c>
      <c r="T359" s="6">
        <v>8.5561202000000005</v>
      </c>
      <c r="U359" s="6">
        <v>8.4786816999999992</v>
      </c>
      <c r="V359" s="6">
        <v>11.534017499999999</v>
      </c>
      <c r="W359" s="6">
        <v>22.852039399999999</v>
      </c>
      <c r="X359" s="6">
        <v>23.082531500000002</v>
      </c>
      <c r="Y359" s="6">
        <v>29.051388899999999</v>
      </c>
      <c r="Z359" s="6">
        <v>29.249613400000001</v>
      </c>
      <c r="AA359" s="6">
        <v>29.447838000000001</v>
      </c>
      <c r="AB359" s="6">
        <v>29.646062499999999</v>
      </c>
      <c r="AC359" s="6">
        <v>29.844287099999999</v>
      </c>
      <c r="AD359" s="6">
        <v>30.148059100000001</v>
      </c>
      <c r="AE359" s="6">
        <v>30.4518311</v>
      </c>
      <c r="AF359" s="6">
        <v>24.6044825</v>
      </c>
      <c r="AG359" s="6">
        <v>24.847500199999999</v>
      </c>
      <c r="AH359" s="6">
        <v>25.090517800000001</v>
      </c>
      <c r="AI359" s="6">
        <v>25.248607400000001</v>
      </c>
      <c r="AJ359" s="6">
        <v>25.406697000000001</v>
      </c>
      <c r="AK359" s="6">
        <v>25.564786699999999</v>
      </c>
      <c r="AL359" s="6">
        <v>25.722876299999999</v>
      </c>
      <c r="AM359" s="6">
        <v>25.8809659</v>
      </c>
      <c r="AN359" s="4"/>
      <c r="AO359" s="4"/>
    </row>
    <row r="360" spans="1:41" ht="18.75" customHeight="1" x14ac:dyDescent="0.25">
      <c r="A360" s="13" t="s">
        <v>347</v>
      </c>
      <c r="B360" s="2" t="s">
        <v>4</v>
      </c>
      <c r="C360" s="2" t="s">
        <v>2</v>
      </c>
      <c r="D360" s="2" t="s">
        <v>24</v>
      </c>
      <c r="E360" s="2" t="s">
        <v>2</v>
      </c>
      <c r="F360" s="2" t="s">
        <v>311</v>
      </c>
      <c r="G360" s="4"/>
      <c r="H360" s="6">
        <v>5.7140538999999997</v>
      </c>
      <c r="I360" s="6">
        <v>5.0284751999999999</v>
      </c>
      <c r="J360" s="6">
        <v>5.1107201</v>
      </c>
      <c r="K360" s="6">
        <v>5.1929650000000001</v>
      </c>
      <c r="L360" s="6">
        <v>5.2752099000000001</v>
      </c>
      <c r="M360" s="6">
        <v>5.3574548999999996</v>
      </c>
      <c r="N360" s="6">
        <v>5.4396997999999996</v>
      </c>
      <c r="O360" s="6">
        <v>5.6995795999999999</v>
      </c>
      <c r="P360" s="6">
        <v>5.9594595000000004</v>
      </c>
      <c r="Q360" s="6">
        <v>6.2193394</v>
      </c>
      <c r="R360" s="6">
        <v>6.4792192000000002</v>
      </c>
      <c r="S360" s="6">
        <v>6.7390990999999998</v>
      </c>
      <c r="T360" s="6">
        <v>6.9695910999999997</v>
      </c>
      <c r="U360" s="6">
        <v>7.2000830999999996</v>
      </c>
      <c r="V360" s="6">
        <v>7.4305751999999998</v>
      </c>
      <c r="W360" s="6">
        <v>17.529556500000002</v>
      </c>
      <c r="X360" s="6">
        <v>23.082531500000002</v>
      </c>
      <c r="Y360" s="6">
        <v>29.051388899999999</v>
      </c>
      <c r="Z360" s="6">
        <v>29.249613400000001</v>
      </c>
      <c r="AA360" s="6">
        <v>29.447838000000001</v>
      </c>
      <c r="AB360" s="6">
        <v>29.646062499999999</v>
      </c>
      <c r="AC360" s="6">
        <v>29.844287099999999</v>
      </c>
      <c r="AD360" s="6">
        <v>30.148059100000001</v>
      </c>
      <c r="AE360" s="6">
        <v>30.4518311</v>
      </c>
      <c r="AF360" s="6">
        <v>24.6044825</v>
      </c>
      <c r="AG360" s="6">
        <v>24.847500199999999</v>
      </c>
      <c r="AH360" s="6">
        <v>25.090517800000001</v>
      </c>
      <c r="AI360" s="6">
        <v>25.248607400000001</v>
      </c>
      <c r="AJ360" s="6">
        <v>25.406697000000001</v>
      </c>
      <c r="AK360" s="6">
        <v>25.564786699999999</v>
      </c>
      <c r="AL360" s="6">
        <v>25.722876299999999</v>
      </c>
      <c r="AM360" s="6">
        <v>25.8809659</v>
      </c>
      <c r="AN360" s="4"/>
      <c r="AO360" s="4"/>
    </row>
    <row r="361" spans="1:41" ht="18.75" customHeight="1" x14ac:dyDescent="0.25">
      <c r="A361" s="13" t="s">
        <v>347</v>
      </c>
      <c r="B361" s="2" t="s">
        <v>4</v>
      </c>
      <c r="C361" s="2" t="s">
        <v>2</v>
      </c>
      <c r="D361" s="2" t="s">
        <v>24</v>
      </c>
      <c r="E361" s="2" t="s">
        <v>2</v>
      </c>
      <c r="F361" s="2" t="s">
        <v>252</v>
      </c>
      <c r="G361" s="4"/>
      <c r="H361" s="6"/>
      <c r="I361" s="6"/>
      <c r="J361" s="6"/>
      <c r="K361" s="6"/>
      <c r="L361" s="6"/>
      <c r="M361" s="6">
        <v>2.9604417999999999</v>
      </c>
      <c r="N361" s="6">
        <v>6.1593106000000004</v>
      </c>
      <c r="O361" s="6">
        <v>6.2731256000000002</v>
      </c>
      <c r="P361" s="6"/>
      <c r="Q361" s="6">
        <v>6.5007557</v>
      </c>
      <c r="R361" s="6">
        <v>6.6145708000000001</v>
      </c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4"/>
      <c r="AO361" s="4"/>
    </row>
    <row r="362" spans="1:41" ht="18.75" customHeight="1" x14ac:dyDescent="0.25">
      <c r="A362" s="13" t="s">
        <v>347</v>
      </c>
      <c r="B362" s="2" t="s">
        <v>4</v>
      </c>
      <c r="C362" s="2" t="s">
        <v>2</v>
      </c>
      <c r="D362" s="2" t="s">
        <v>24</v>
      </c>
      <c r="E362" s="2" t="s">
        <v>2</v>
      </c>
      <c r="F362" s="2" t="s">
        <v>312</v>
      </c>
      <c r="G362" s="4"/>
      <c r="H362" s="6">
        <v>5.9837894</v>
      </c>
      <c r="I362" s="6">
        <v>5.7913097000000002</v>
      </c>
      <c r="J362" s="6">
        <v>5.9211444000000002</v>
      </c>
      <c r="K362" s="6">
        <v>5.7312143999999998</v>
      </c>
      <c r="L362" s="6">
        <v>5.7155084</v>
      </c>
      <c r="M362" s="6">
        <v>5.1977491999999996</v>
      </c>
      <c r="N362" s="6">
        <v>4.5540846999999998</v>
      </c>
      <c r="O362" s="6">
        <v>3.6150601999999998</v>
      </c>
      <c r="P362" s="6">
        <v>4.9087293000000001</v>
      </c>
      <c r="Q362" s="6">
        <v>3.8469293000000002</v>
      </c>
      <c r="R362" s="6">
        <v>2.3448235999999998</v>
      </c>
      <c r="S362" s="6">
        <v>0.69478669999999998</v>
      </c>
      <c r="T362" s="6">
        <v>0.80060540000000002</v>
      </c>
      <c r="U362" s="6">
        <v>0.90642420000000001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4"/>
      <c r="AO362" s="4"/>
    </row>
    <row r="363" spans="1:41" ht="18.75" customHeight="1" x14ac:dyDescent="0.25">
      <c r="A363" s="13" t="s">
        <v>347</v>
      </c>
      <c r="B363" s="2" t="s">
        <v>4</v>
      </c>
      <c r="C363" s="2" t="s">
        <v>2</v>
      </c>
      <c r="D363" s="2" t="s">
        <v>24</v>
      </c>
      <c r="E363" s="2" t="s">
        <v>2</v>
      </c>
      <c r="F363" s="2" t="s">
        <v>313</v>
      </c>
      <c r="G363" s="4"/>
      <c r="H363" s="6">
        <v>2211.6498047</v>
      </c>
      <c r="I363" s="6">
        <v>2211.9008478000001</v>
      </c>
      <c r="J363" s="6">
        <v>2210.8895057999998</v>
      </c>
      <c r="K363" s="6">
        <v>2210.4149984000001</v>
      </c>
      <c r="L363" s="6">
        <v>2209.9404909999998</v>
      </c>
      <c r="M363" s="6">
        <v>2209.8587305000001</v>
      </c>
      <c r="N363" s="6">
        <v>2209.8587305000001</v>
      </c>
      <c r="O363" s="6">
        <v>2209.8587305000001</v>
      </c>
      <c r="P363" s="6">
        <v>2222</v>
      </c>
      <c r="Q363" s="6">
        <v>2222</v>
      </c>
      <c r="R363" s="6">
        <v>2222</v>
      </c>
      <c r="S363" s="6">
        <v>2222</v>
      </c>
      <c r="T363" s="6">
        <v>2222</v>
      </c>
      <c r="U363" s="6">
        <v>2222</v>
      </c>
      <c r="V363" s="6">
        <v>2222</v>
      </c>
      <c r="W363" s="6">
        <v>2222</v>
      </c>
      <c r="X363" s="6">
        <v>2222</v>
      </c>
      <c r="Y363" s="6">
        <v>2222</v>
      </c>
      <c r="Z363" s="6">
        <v>2222</v>
      </c>
      <c r="AA363" s="6">
        <v>2222</v>
      </c>
      <c r="AB363" s="6">
        <v>2222</v>
      </c>
      <c r="AC363" s="6">
        <v>2222</v>
      </c>
      <c r="AD363" s="6">
        <v>2222</v>
      </c>
      <c r="AE363" s="6">
        <v>2222</v>
      </c>
      <c r="AF363" s="6">
        <v>2222</v>
      </c>
      <c r="AG363" s="6">
        <v>2222</v>
      </c>
      <c r="AH363" s="6">
        <v>2222</v>
      </c>
      <c r="AI363" s="6">
        <v>2222</v>
      </c>
      <c r="AJ363" s="6">
        <v>2222</v>
      </c>
      <c r="AK363" s="6">
        <v>2222</v>
      </c>
      <c r="AL363" s="6">
        <v>2222</v>
      </c>
      <c r="AM363" s="6">
        <v>2222</v>
      </c>
      <c r="AN363" s="4"/>
      <c r="AO363" s="4"/>
    </row>
    <row r="364" spans="1:41" ht="18.75" customHeight="1" x14ac:dyDescent="0.25">
      <c r="A364" s="13" t="s">
        <v>347</v>
      </c>
      <c r="B364" s="2" t="s">
        <v>4</v>
      </c>
      <c r="C364" s="2" t="s">
        <v>2</v>
      </c>
      <c r="D364" s="2" t="s">
        <v>24</v>
      </c>
      <c r="E364" s="2" t="s">
        <v>2</v>
      </c>
      <c r="F364" s="2" t="s">
        <v>256</v>
      </c>
      <c r="G364" s="4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>
        <v>1.2900073999999999</v>
      </c>
      <c r="X364" s="6">
        <v>6.8001557000000004</v>
      </c>
      <c r="Y364" s="6">
        <v>6.8101459000000002</v>
      </c>
      <c r="Z364" s="6">
        <v>6.8201362000000003</v>
      </c>
      <c r="AA364" s="6">
        <v>6.8301264000000002</v>
      </c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4"/>
      <c r="AO364" s="4"/>
    </row>
    <row r="365" spans="1:41" ht="18.75" customHeight="1" x14ac:dyDescent="0.25">
      <c r="A365" s="13" t="s">
        <v>347</v>
      </c>
      <c r="B365" s="2" t="s">
        <v>4</v>
      </c>
      <c r="C365" s="2" t="s">
        <v>2</v>
      </c>
      <c r="D365" s="2" t="s">
        <v>24</v>
      </c>
      <c r="E365" s="2" t="s">
        <v>2</v>
      </c>
      <c r="F365" s="2" t="s">
        <v>314</v>
      </c>
      <c r="G365" s="4"/>
      <c r="H365" s="6">
        <v>2.3600755000000002</v>
      </c>
      <c r="I365" s="6">
        <v>1.6761725000000001</v>
      </c>
      <c r="J365" s="6">
        <v>2.2773300000000001</v>
      </c>
      <c r="K365" s="6">
        <v>2.8784874</v>
      </c>
      <c r="L365" s="6">
        <v>3.4796448999999998</v>
      </c>
      <c r="M365" s="6">
        <v>4.0808023999999996</v>
      </c>
      <c r="N365" s="6">
        <v>4.6819598999999998</v>
      </c>
      <c r="O365" s="6">
        <v>5.1118848999999997</v>
      </c>
      <c r="P365" s="6">
        <v>10.725005599999999</v>
      </c>
      <c r="Q365" s="6">
        <v>15.0240122</v>
      </c>
      <c r="R365" s="6">
        <v>13.754583999999999</v>
      </c>
      <c r="S365" s="6">
        <v>12.3372245</v>
      </c>
      <c r="T365" s="6">
        <v>12.5545165</v>
      </c>
      <c r="U365" s="6">
        <v>12.771808500000001</v>
      </c>
      <c r="V365" s="6">
        <v>28.180072800000001</v>
      </c>
      <c r="W365" s="6">
        <v>28.397364799999998</v>
      </c>
      <c r="X365" s="6">
        <v>28.614656799999999</v>
      </c>
      <c r="Y365" s="6">
        <v>28.994850400000001</v>
      </c>
      <c r="Z365" s="6">
        <v>29.375043999999999</v>
      </c>
      <c r="AA365" s="6">
        <v>29.7552375</v>
      </c>
      <c r="AB365" s="6">
        <v>30.135431100000002</v>
      </c>
      <c r="AC365" s="6">
        <v>30.5156247</v>
      </c>
      <c r="AD365" s="6">
        <v>30.881924900000001</v>
      </c>
      <c r="AE365" s="6">
        <v>31.248225099999999</v>
      </c>
      <c r="AF365" s="6">
        <v>31.614525400000002</v>
      </c>
      <c r="AG365" s="6">
        <v>31.980825599999999</v>
      </c>
      <c r="AH365" s="6">
        <v>32.347125800000001</v>
      </c>
      <c r="AI365" s="6">
        <v>32.734152000000002</v>
      </c>
      <c r="AJ365" s="6">
        <v>33.121178100000002</v>
      </c>
      <c r="AK365" s="6">
        <v>33.508204300000003</v>
      </c>
      <c r="AL365" s="6">
        <v>33.895230400000003</v>
      </c>
      <c r="AM365" s="6">
        <v>34.282256500000003</v>
      </c>
      <c r="AN365" s="4"/>
      <c r="AO365" s="4"/>
    </row>
    <row r="366" spans="1:41" ht="18.75" customHeight="1" x14ac:dyDescent="0.25">
      <c r="A366" s="13" t="s">
        <v>347</v>
      </c>
      <c r="B366" s="2" t="s">
        <v>4</v>
      </c>
      <c r="C366" s="2" t="s">
        <v>2</v>
      </c>
      <c r="D366" s="2" t="s">
        <v>24</v>
      </c>
      <c r="E366" s="2" t="s">
        <v>2</v>
      </c>
      <c r="F366" s="2" t="s">
        <v>315</v>
      </c>
      <c r="G366" s="4"/>
      <c r="H366" s="6">
        <v>10.833488900000001</v>
      </c>
      <c r="I366" s="6">
        <v>10.5805522</v>
      </c>
      <c r="J366" s="6">
        <v>11.5995226</v>
      </c>
      <c r="K366" s="6">
        <v>12.077609199999999</v>
      </c>
      <c r="L366" s="6">
        <v>12.555695699999999</v>
      </c>
      <c r="M366" s="6">
        <v>13.0337823</v>
      </c>
      <c r="N366" s="6">
        <v>13.5118688</v>
      </c>
      <c r="O366" s="6">
        <v>13.7957137</v>
      </c>
      <c r="P366" s="6">
        <v>14.079558499999999</v>
      </c>
      <c r="Q366" s="6">
        <v>14.3634033</v>
      </c>
      <c r="R366" s="6">
        <v>14.647248100000001</v>
      </c>
      <c r="S366" s="6">
        <v>14.931092899999999</v>
      </c>
      <c r="T366" s="6">
        <v>15.266677899999999</v>
      </c>
      <c r="U366" s="6">
        <v>15.6022628</v>
      </c>
      <c r="V366" s="6">
        <v>15.9378478</v>
      </c>
      <c r="W366" s="6">
        <v>16.273432799999998</v>
      </c>
      <c r="X366" s="6">
        <v>16.6090178</v>
      </c>
      <c r="Y366" s="6">
        <v>16.876139800000001</v>
      </c>
      <c r="Z366" s="6">
        <v>17.143261800000001</v>
      </c>
      <c r="AA366" s="6">
        <v>17.410383800000002</v>
      </c>
      <c r="AB366" s="6">
        <v>17.677505799999999</v>
      </c>
      <c r="AC366" s="6">
        <v>17.944627799999999</v>
      </c>
      <c r="AD366" s="6">
        <v>18.263385499999998</v>
      </c>
      <c r="AE366" s="6">
        <v>18.582143200000001</v>
      </c>
      <c r="AF366" s="6">
        <v>18.900900799999999</v>
      </c>
      <c r="AG366" s="6">
        <v>19.219658500000001</v>
      </c>
      <c r="AH366" s="6">
        <v>19.5384162</v>
      </c>
      <c r="AI366" s="6">
        <v>19.846981700000001</v>
      </c>
      <c r="AJ366" s="6">
        <v>20.155547200000001</v>
      </c>
      <c r="AK366" s="6">
        <v>20.464112700000001</v>
      </c>
      <c r="AL366" s="6">
        <v>20.772678200000001</v>
      </c>
      <c r="AM366" s="6">
        <v>21.081243700000002</v>
      </c>
      <c r="AN366" s="4"/>
      <c r="AO366" s="4"/>
    </row>
    <row r="367" spans="1:41" ht="18.75" customHeight="1" x14ac:dyDescent="0.25">
      <c r="A367" s="13" t="s">
        <v>347</v>
      </c>
      <c r="B367" s="2" t="s">
        <v>4</v>
      </c>
      <c r="C367" s="2" t="s">
        <v>2</v>
      </c>
      <c r="D367" s="2" t="s">
        <v>24</v>
      </c>
      <c r="E367" s="2" t="s">
        <v>2</v>
      </c>
      <c r="F367" s="2" t="s">
        <v>316</v>
      </c>
      <c r="G367" s="4"/>
      <c r="H367" s="6">
        <v>4.2212449000000003</v>
      </c>
      <c r="I367" s="6">
        <v>4.365901</v>
      </c>
      <c r="J367" s="6">
        <v>5.0941767999999996</v>
      </c>
      <c r="K367" s="6">
        <v>5.2815687999999996</v>
      </c>
      <c r="L367" s="6">
        <v>5.4689607999999996</v>
      </c>
      <c r="M367" s="6">
        <v>5.6563527999999996</v>
      </c>
      <c r="N367" s="6">
        <v>5.8437447000000002</v>
      </c>
      <c r="O367" s="6">
        <v>5.9550011999999999</v>
      </c>
      <c r="P367" s="6">
        <v>6.0662577999999998</v>
      </c>
      <c r="Q367" s="6">
        <v>6.1775143000000003</v>
      </c>
      <c r="R367" s="6">
        <v>6.0648717999999997</v>
      </c>
      <c r="S367" s="6">
        <v>5.4811867000000003</v>
      </c>
      <c r="T367" s="6">
        <v>4.9389731000000001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4"/>
      <c r="AO367" s="4"/>
    </row>
    <row r="368" spans="1:41" ht="18.75" customHeight="1" x14ac:dyDescent="0.25">
      <c r="A368" s="13" t="s">
        <v>347</v>
      </c>
      <c r="B368" s="2" t="s">
        <v>4</v>
      </c>
      <c r="C368" s="2" t="s">
        <v>2</v>
      </c>
      <c r="D368" s="2" t="s">
        <v>24</v>
      </c>
      <c r="E368" s="2" t="s">
        <v>2</v>
      </c>
      <c r="F368" s="2" t="s">
        <v>257</v>
      </c>
      <c r="G368" s="4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11.1606893</v>
      </c>
      <c r="W368" s="6">
        <v>11.4157496</v>
      </c>
      <c r="X368" s="6">
        <v>11.6708099</v>
      </c>
      <c r="Y368" s="6">
        <v>11.8738352</v>
      </c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4"/>
      <c r="AO368" s="4"/>
    </row>
    <row r="369" spans="1:41" ht="18.75" customHeight="1" x14ac:dyDescent="0.25">
      <c r="A369" s="13" t="s">
        <v>347</v>
      </c>
      <c r="B369" s="2" t="s">
        <v>4</v>
      </c>
      <c r="C369" s="2" t="s">
        <v>2</v>
      </c>
      <c r="D369" s="2" t="s">
        <v>24</v>
      </c>
      <c r="E369" s="2" t="s">
        <v>2</v>
      </c>
      <c r="F369" s="2" t="s">
        <v>258</v>
      </c>
      <c r="G369" s="4"/>
      <c r="H369" s="6"/>
      <c r="I369" s="6"/>
      <c r="J369" s="6"/>
      <c r="K369" s="6"/>
      <c r="L369" s="6"/>
      <c r="M369" s="6"/>
      <c r="N369" s="6"/>
      <c r="O369" s="6"/>
      <c r="P369" s="6">
        <v>13.6743349</v>
      </c>
      <c r="Q369" s="6">
        <v>13.958179700000001</v>
      </c>
      <c r="R369" s="6">
        <v>14.242024499999999</v>
      </c>
      <c r="S369" s="6">
        <v>14.5258693</v>
      </c>
      <c r="T369" s="6">
        <v>14.8614543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4"/>
      <c r="AO369" s="4"/>
    </row>
    <row r="370" spans="1:41" ht="18.75" customHeight="1" x14ac:dyDescent="0.25">
      <c r="A370" s="13" t="s">
        <v>347</v>
      </c>
      <c r="B370" s="2" t="s">
        <v>4</v>
      </c>
      <c r="C370" s="2" t="s">
        <v>2</v>
      </c>
      <c r="D370" s="2" t="s">
        <v>24</v>
      </c>
      <c r="E370" s="2" t="s">
        <v>2</v>
      </c>
      <c r="F370" s="2" t="s">
        <v>259</v>
      </c>
      <c r="G370" s="4"/>
      <c r="H370" s="6"/>
      <c r="I370" s="6"/>
      <c r="J370" s="6"/>
      <c r="K370" s="6"/>
      <c r="L370" s="6"/>
      <c r="M370" s="6"/>
      <c r="N370" s="6"/>
      <c r="O370" s="6"/>
      <c r="P370" s="6"/>
      <c r="Q370" s="6">
        <v>6.4660916000000004</v>
      </c>
      <c r="R370" s="6">
        <v>13.0704738</v>
      </c>
      <c r="S370" s="6">
        <v>13.3316154</v>
      </c>
      <c r="T370" s="6">
        <v>13.640358900000001</v>
      </c>
      <c r="U370" s="6">
        <v>13.9491023</v>
      </c>
      <c r="V370" s="6">
        <v>14.257845700000001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4"/>
      <c r="AO370" s="4"/>
    </row>
    <row r="371" spans="1:41" ht="18.75" customHeight="1" x14ac:dyDescent="0.25">
      <c r="A371" s="13" t="s">
        <v>347</v>
      </c>
      <c r="B371" s="2" t="s">
        <v>4</v>
      </c>
      <c r="C371" s="2" t="s">
        <v>2</v>
      </c>
      <c r="D371" s="2" t="s">
        <v>24</v>
      </c>
      <c r="E371" s="2" t="s">
        <v>2</v>
      </c>
      <c r="F371" s="2" t="s">
        <v>260</v>
      </c>
      <c r="G371" s="4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3.1327742999999999</v>
      </c>
      <c r="W371" s="6">
        <v>14.528234599999999</v>
      </c>
      <c r="X371" s="6">
        <v>14.836165100000001</v>
      </c>
      <c r="Y371" s="6">
        <v>15.0812744</v>
      </c>
      <c r="Z371" s="6">
        <v>15.3263838</v>
      </c>
      <c r="AA371" s="6">
        <v>15.5714931</v>
      </c>
      <c r="AB371" s="6">
        <v>15.816602400000001</v>
      </c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4"/>
      <c r="AO371" s="4"/>
    </row>
    <row r="372" spans="1:41" ht="18.75" customHeight="1" x14ac:dyDescent="0.25">
      <c r="A372" s="13" t="s">
        <v>347</v>
      </c>
      <c r="B372" s="2" t="s">
        <v>4</v>
      </c>
      <c r="C372" s="2" t="s">
        <v>2</v>
      </c>
      <c r="D372" s="2" t="s">
        <v>24</v>
      </c>
      <c r="E372" s="2" t="s">
        <v>2</v>
      </c>
      <c r="F372" s="2" t="s">
        <v>317</v>
      </c>
      <c r="G372" s="4"/>
      <c r="H372" s="6">
        <v>9.2415067000000004</v>
      </c>
      <c r="I372" s="6">
        <v>9.6605962999999999</v>
      </c>
      <c r="J372" s="6">
        <v>9.6007797999999998</v>
      </c>
      <c r="K372" s="6">
        <v>9.5409632999999996</v>
      </c>
      <c r="L372" s="6">
        <v>9.4811467</v>
      </c>
      <c r="M372" s="6">
        <v>9.4213301999999999</v>
      </c>
      <c r="N372" s="6">
        <v>9.3615136000000003</v>
      </c>
      <c r="O372" s="6">
        <v>9.6447021999999993</v>
      </c>
      <c r="P372" s="6">
        <v>9.9278908000000001</v>
      </c>
      <c r="Q372" s="6">
        <v>10.211079399999999</v>
      </c>
      <c r="R372" s="6">
        <v>10.494267900000001</v>
      </c>
      <c r="S372" s="6">
        <v>10.7774565</v>
      </c>
      <c r="T372" s="6">
        <v>11.028976800000001</v>
      </c>
      <c r="U372" s="6">
        <v>11.2804971</v>
      </c>
      <c r="V372" s="6">
        <v>11.532017400000001</v>
      </c>
      <c r="W372" s="6">
        <v>11.7835377</v>
      </c>
      <c r="X372" s="6">
        <v>12.035057999999999</v>
      </c>
      <c r="Y372" s="6">
        <v>12.3034409</v>
      </c>
      <c r="Z372" s="6">
        <v>12.571823800000001</v>
      </c>
      <c r="AA372" s="6">
        <v>12.8402067</v>
      </c>
      <c r="AB372" s="6">
        <v>13.1085897</v>
      </c>
      <c r="AC372" s="6">
        <v>13.3769726</v>
      </c>
      <c r="AD372" s="6">
        <v>13.5615165</v>
      </c>
      <c r="AE372" s="6">
        <v>13.7460605</v>
      </c>
      <c r="AF372" s="6">
        <v>13.9306044</v>
      </c>
      <c r="AG372" s="6">
        <v>14.115148400000001</v>
      </c>
      <c r="AH372" s="6">
        <v>14.2996923</v>
      </c>
      <c r="AI372" s="6">
        <v>14.457699099999999</v>
      </c>
      <c r="AJ372" s="6">
        <v>14.6157059</v>
      </c>
      <c r="AK372" s="6">
        <v>14.773712700000001</v>
      </c>
      <c r="AL372" s="6">
        <v>14.9317195</v>
      </c>
      <c r="AM372" s="6">
        <v>15.089726199999999</v>
      </c>
      <c r="AN372" s="4"/>
      <c r="AO372" s="4"/>
    </row>
    <row r="373" spans="1:41" ht="18.75" customHeight="1" x14ac:dyDescent="0.25">
      <c r="A373" s="13" t="s">
        <v>347</v>
      </c>
      <c r="B373" s="2" t="s">
        <v>4</v>
      </c>
      <c r="C373" s="2" t="s">
        <v>2</v>
      </c>
      <c r="D373" s="2" t="s">
        <v>24</v>
      </c>
      <c r="E373" s="2" t="s">
        <v>2</v>
      </c>
      <c r="F373" s="2" t="s">
        <v>178</v>
      </c>
      <c r="G373" s="4"/>
      <c r="H373" s="6">
        <v>6.7539533</v>
      </c>
      <c r="I373" s="6">
        <v>6.5324578999999998</v>
      </c>
      <c r="J373" s="6">
        <v>6.5590294</v>
      </c>
      <c r="K373" s="6">
        <v>6.5856009000000002</v>
      </c>
      <c r="L373" s="6">
        <v>6.6121724999999998</v>
      </c>
      <c r="M373" s="6">
        <v>6.638744</v>
      </c>
      <c r="N373" s="6">
        <v>6.6653155000000002</v>
      </c>
      <c r="O373" s="6">
        <v>6.7492770000000002</v>
      </c>
      <c r="P373" s="6">
        <v>6.8332383999999999</v>
      </c>
      <c r="Q373" s="6">
        <v>6.9171999</v>
      </c>
      <c r="R373" s="6">
        <v>7.0011612999999997</v>
      </c>
      <c r="S373" s="6">
        <v>7.0851227999999997</v>
      </c>
      <c r="T373" s="6">
        <v>7.1595896999999997</v>
      </c>
      <c r="U373" s="6">
        <v>7.2340565999999997</v>
      </c>
      <c r="V373" s="6">
        <v>7.3085234999999997</v>
      </c>
      <c r="W373" s="6">
        <v>7.3829903999999997</v>
      </c>
      <c r="X373" s="6">
        <v>7.4574572999999997</v>
      </c>
      <c r="Y373" s="6">
        <v>7.5086908000000001</v>
      </c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4"/>
      <c r="AO373" s="4"/>
    </row>
    <row r="374" spans="1:41" ht="18.75" customHeight="1" x14ac:dyDescent="0.25">
      <c r="A374" s="13" t="s">
        <v>347</v>
      </c>
      <c r="B374" s="2" t="s">
        <v>4</v>
      </c>
      <c r="C374" s="2" t="s">
        <v>2</v>
      </c>
      <c r="D374" s="2" t="s">
        <v>24</v>
      </c>
      <c r="E374" s="2" t="s">
        <v>2</v>
      </c>
      <c r="F374" s="2" t="s">
        <v>180</v>
      </c>
      <c r="G374" s="4"/>
      <c r="H374" s="6">
        <v>5.2262564999999999</v>
      </c>
      <c r="I374" s="6">
        <v>5.0548618000000003</v>
      </c>
      <c r="J374" s="6">
        <v>5.0754231000000001</v>
      </c>
      <c r="K374" s="6">
        <v>5.0959842999999996</v>
      </c>
      <c r="L374" s="6">
        <v>5.1165455</v>
      </c>
      <c r="M374" s="6">
        <v>5.1371067999999998</v>
      </c>
      <c r="N374" s="6">
        <v>5.1576680000000001</v>
      </c>
      <c r="O374" s="6">
        <v>5.2226379999999999</v>
      </c>
      <c r="P374" s="6">
        <v>5.2876079000000002</v>
      </c>
      <c r="Q374" s="6">
        <v>5.3525779</v>
      </c>
      <c r="R374" s="6">
        <v>5.4175478999999997</v>
      </c>
      <c r="S374" s="6">
        <v>5.4825178000000001</v>
      </c>
      <c r="T374" s="6">
        <v>5.5401407999999996</v>
      </c>
      <c r="U374" s="6">
        <v>5.5977638000000001</v>
      </c>
      <c r="V374" s="6">
        <v>5.6553867999999996</v>
      </c>
      <c r="W374" s="6">
        <v>5.7130099000000003</v>
      </c>
      <c r="X374" s="6">
        <v>5.7706328999999998</v>
      </c>
      <c r="Y374" s="6"/>
      <c r="Z374" s="6"/>
      <c r="AA374" s="6"/>
      <c r="AB374" s="6"/>
      <c r="AC374" s="6"/>
      <c r="AD374" s="6"/>
      <c r="AE374" s="6"/>
      <c r="AF374" s="6">
        <v>6.1511205999999996</v>
      </c>
      <c r="AG374" s="6">
        <v>6.211875</v>
      </c>
      <c r="AH374" s="6">
        <v>6.2726293999999996</v>
      </c>
      <c r="AI374" s="6">
        <v>6.3121518999999999</v>
      </c>
      <c r="AJ374" s="6">
        <v>6.3516743</v>
      </c>
      <c r="AK374" s="6">
        <v>6.3911967000000001</v>
      </c>
      <c r="AL374" s="6">
        <v>6.4307191000000001</v>
      </c>
      <c r="AM374" s="6">
        <v>6.4702415000000002</v>
      </c>
      <c r="AN374" s="4"/>
      <c r="AO374" s="4"/>
    </row>
    <row r="375" spans="1:41" ht="18.75" customHeight="1" x14ac:dyDescent="0.25">
      <c r="A375" s="13" t="s">
        <v>347</v>
      </c>
      <c r="B375" s="2" t="s">
        <v>4</v>
      </c>
      <c r="C375" s="2" t="s">
        <v>2</v>
      </c>
      <c r="D375" s="2" t="s">
        <v>24</v>
      </c>
      <c r="E375" s="2" t="s">
        <v>2</v>
      </c>
      <c r="F375" s="2" t="s">
        <v>184</v>
      </c>
      <c r="G375" s="4"/>
      <c r="H375" s="6">
        <v>1.1922817999999999</v>
      </c>
      <c r="I375" s="6">
        <v>1.1280724</v>
      </c>
      <c r="J375" s="6">
        <v>0.91877620000000004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4"/>
      <c r="AO375" s="4"/>
    </row>
    <row r="376" spans="1:41" ht="18.75" customHeight="1" x14ac:dyDescent="0.25">
      <c r="A376" s="13" t="s">
        <v>347</v>
      </c>
      <c r="B376" s="2" t="s">
        <v>4</v>
      </c>
      <c r="C376" s="2" t="s">
        <v>2</v>
      </c>
      <c r="D376" s="2" t="s">
        <v>24</v>
      </c>
      <c r="E376" s="2" t="s">
        <v>2</v>
      </c>
      <c r="F376" s="2" t="s">
        <v>318</v>
      </c>
      <c r="G376" s="4"/>
      <c r="H376" s="6">
        <v>2.3103766999999999</v>
      </c>
      <c r="I376" s="6">
        <v>2.4151490999999998</v>
      </c>
      <c r="J376" s="6">
        <v>2.4001948999999998</v>
      </c>
      <c r="K376" s="6">
        <v>2.3852408</v>
      </c>
      <c r="L376" s="6">
        <v>2.3702866999999999</v>
      </c>
      <c r="M376" s="6">
        <v>2.3553324999999998</v>
      </c>
      <c r="N376" s="6">
        <v>2.3403784000000001</v>
      </c>
      <c r="O376" s="6">
        <v>2.4111756</v>
      </c>
      <c r="P376" s="6">
        <v>2.4819727</v>
      </c>
      <c r="Q376" s="6">
        <v>2.5527698000000001</v>
      </c>
      <c r="R376" s="6">
        <v>2.623567</v>
      </c>
      <c r="S376" s="6">
        <v>2.6943641</v>
      </c>
      <c r="T376" s="6">
        <v>2.7572442000000001</v>
      </c>
      <c r="U376" s="6">
        <v>2.8201242999999998</v>
      </c>
      <c r="V376" s="6">
        <v>2.8830043999999999</v>
      </c>
      <c r="W376" s="6">
        <v>2.9458844000000002</v>
      </c>
      <c r="X376" s="6">
        <v>3.0087644999999998</v>
      </c>
      <c r="Y376" s="6">
        <v>3.0758602000000002</v>
      </c>
      <c r="Z376" s="6">
        <v>3.1429559999999999</v>
      </c>
      <c r="AA376" s="6">
        <v>3.2100517000000002</v>
      </c>
      <c r="AB376" s="6">
        <v>3.2771474</v>
      </c>
      <c r="AC376" s="6">
        <v>3.3442430999999999</v>
      </c>
      <c r="AD376" s="6">
        <v>3.3903791000000001</v>
      </c>
      <c r="AE376" s="6">
        <v>3.4365150999999998</v>
      </c>
      <c r="AF376" s="6">
        <v>3.4826511</v>
      </c>
      <c r="AG376" s="6">
        <v>3.5287871000000002</v>
      </c>
      <c r="AH376" s="6">
        <v>3.5749230999999999</v>
      </c>
      <c r="AI376" s="6">
        <v>3.6144248000000001</v>
      </c>
      <c r="AJ376" s="6">
        <v>3.6539264999999999</v>
      </c>
      <c r="AK376" s="6">
        <v>3.6934282000000001</v>
      </c>
      <c r="AL376" s="6">
        <v>3.7329298999999998</v>
      </c>
      <c r="AM376" s="6">
        <v>3.7724316</v>
      </c>
      <c r="AN376" s="4"/>
      <c r="AO376" s="4"/>
    </row>
    <row r="377" spans="1:41" ht="18.75" customHeight="1" x14ac:dyDescent="0.25">
      <c r="A377" s="13" t="s">
        <v>347</v>
      </c>
      <c r="B377" s="2" t="s">
        <v>4</v>
      </c>
      <c r="C377" s="2" t="s">
        <v>2</v>
      </c>
      <c r="D377" s="2" t="s">
        <v>24</v>
      </c>
      <c r="E377" s="2" t="s">
        <v>2</v>
      </c>
      <c r="F377" s="2" t="s">
        <v>188</v>
      </c>
      <c r="G377" s="4"/>
      <c r="H377" s="6">
        <v>1.7899609000000001</v>
      </c>
      <c r="I377" s="6">
        <v>1.6905627000000001</v>
      </c>
      <c r="J377" s="6">
        <v>1.7632363</v>
      </c>
      <c r="K377" s="6">
        <v>1.8359099999999999</v>
      </c>
      <c r="L377" s="6">
        <v>1.9085836</v>
      </c>
      <c r="M377" s="6">
        <v>1.9812573</v>
      </c>
      <c r="N377" s="6">
        <v>2.0539309000000001</v>
      </c>
      <c r="O377" s="6">
        <v>2.0970780000000002</v>
      </c>
      <c r="P377" s="6">
        <v>2.140225</v>
      </c>
      <c r="Q377" s="6">
        <v>2.1833721000000001</v>
      </c>
      <c r="R377" s="6">
        <v>2.0026202</v>
      </c>
      <c r="S377" s="6">
        <v>1.3508256999999999</v>
      </c>
      <c r="T377" s="6">
        <v>0.72808740000000005</v>
      </c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4"/>
      <c r="AO377" s="4"/>
    </row>
    <row r="378" spans="1:41" ht="18.75" customHeight="1" x14ac:dyDescent="0.25">
      <c r="A378" s="13" t="s">
        <v>347</v>
      </c>
      <c r="B378" s="2" t="s">
        <v>4</v>
      </c>
      <c r="C378" s="2" t="s">
        <v>2</v>
      </c>
      <c r="D378" s="2" t="s">
        <v>24</v>
      </c>
      <c r="E378" s="2" t="s">
        <v>2</v>
      </c>
      <c r="F378" s="2" t="s">
        <v>190</v>
      </c>
      <c r="G378" s="4"/>
      <c r="H378" s="6">
        <v>0.94184230000000002</v>
      </c>
      <c r="I378" s="6">
        <v>0.54088389999999997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4"/>
      <c r="AO378" s="4"/>
    </row>
    <row r="379" spans="1:41" ht="18.75" customHeight="1" x14ac:dyDescent="0.25">
      <c r="A379" s="13" t="s">
        <v>347</v>
      </c>
      <c r="B379" s="2" t="s">
        <v>4</v>
      </c>
      <c r="C379" s="2" t="s">
        <v>2</v>
      </c>
      <c r="D379" s="2" t="s">
        <v>24</v>
      </c>
      <c r="E379" s="2" t="s">
        <v>2</v>
      </c>
      <c r="F379" s="2" t="s">
        <v>192</v>
      </c>
      <c r="G379" s="4"/>
      <c r="H379" s="6">
        <v>4.3877619000000001</v>
      </c>
      <c r="I379" s="6">
        <v>4.2167861999999996</v>
      </c>
      <c r="J379" s="6">
        <v>4.3670755000000003</v>
      </c>
      <c r="K379" s="6">
        <v>4.5173648999999996</v>
      </c>
      <c r="L379" s="6">
        <v>4.6676542999999997</v>
      </c>
      <c r="M379" s="6">
        <v>4.8179436999999998</v>
      </c>
      <c r="N379" s="6">
        <v>4.9682329999999997</v>
      </c>
      <c r="O379" s="6">
        <v>5.0757142999999996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4"/>
      <c r="AO379" s="4"/>
    </row>
    <row r="380" spans="1:41" ht="18.75" customHeight="1" x14ac:dyDescent="0.25">
      <c r="A380" s="13" t="s">
        <v>347</v>
      </c>
      <c r="B380" s="2" t="s">
        <v>4</v>
      </c>
      <c r="C380" s="2" t="s">
        <v>2</v>
      </c>
      <c r="D380" s="2" t="s">
        <v>24</v>
      </c>
      <c r="E380" s="2" t="s">
        <v>2</v>
      </c>
      <c r="F380" s="2" t="s">
        <v>181</v>
      </c>
      <c r="G380" s="4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>
        <v>8.6805555999999999</v>
      </c>
      <c r="X380" s="6">
        <v>8.6805555999999999</v>
      </c>
      <c r="Y380" s="6">
        <v>8.6805555999999999</v>
      </c>
      <c r="Z380" s="6">
        <v>8.6805555999999999</v>
      </c>
      <c r="AA380" s="6">
        <v>8.6805555999999999</v>
      </c>
      <c r="AB380" s="6">
        <v>8.6805555999999999</v>
      </c>
      <c r="AC380" s="6">
        <v>8.6805555999999999</v>
      </c>
      <c r="AD380" s="6">
        <v>8.6805555999999999</v>
      </c>
      <c r="AE380" s="6">
        <v>8.6805555999999999</v>
      </c>
      <c r="AF380" s="6">
        <v>8.6805555999999999</v>
      </c>
      <c r="AG380" s="6">
        <v>8.6805555999999999</v>
      </c>
      <c r="AH380" s="6">
        <v>8.6805555999999999</v>
      </c>
      <c r="AI380" s="6">
        <v>8.6805555999999999</v>
      </c>
      <c r="AJ380" s="6">
        <v>8.6805555999999999</v>
      </c>
      <c r="AK380" s="6">
        <v>8.6805555999999999</v>
      </c>
      <c r="AL380" s="6">
        <v>8.6805555999999999</v>
      </c>
      <c r="AM380" s="6">
        <v>8.6805555999999999</v>
      </c>
      <c r="AN380" s="4"/>
      <c r="AO380" s="4"/>
    </row>
    <row r="381" spans="1:41" ht="18.75" customHeight="1" x14ac:dyDescent="0.25">
      <c r="A381" s="13" t="s">
        <v>347</v>
      </c>
      <c r="B381" s="2" t="s">
        <v>4</v>
      </c>
      <c r="C381" s="2" t="s">
        <v>2</v>
      </c>
      <c r="D381" s="2" t="s">
        <v>24</v>
      </c>
      <c r="E381" s="2" t="s">
        <v>2</v>
      </c>
      <c r="F381" s="2" t="s">
        <v>194</v>
      </c>
      <c r="G381" s="4"/>
      <c r="H381" s="6"/>
      <c r="I381" s="6"/>
      <c r="J381" s="6"/>
      <c r="K381" s="6"/>
      <c r="L381" s="6"/>
      <c r="M381" s="6"/>
      <c r="N381" s="6">
        <v>0.39738509999999999</v>
      </c>
      <c r="O381" s="6">
        <v>0.94968949999999996</v>
      </c>
      <c r="P381" s="6">
        <v>1.5819095999999999</v>
      </c>
      <c r="Q381" s="6">
        <v>2.3036354999999999</v>
      </c>
      <c r="R381" s="6">
        <v>3.1256078999999999</v>
      </c>
      <c r="S381" s="6">
        <v>4.0598561999999996</v>
      </c>
      <c r="T381" s="6">
        <v>5.2191801</v>
      </c>
      <c r="U381" s="6">
        <v>6.5193430000000001</v>
      </c>
      <c r="V381" s="6">
        <v>7.9772455999999998</v>
      </c>
      <c r="W381" s="6">
        <v>9.6118165999999992</v>
      </c>
      <c r="X381" s="6">
        <v>11.444256299999999</v>
      </c>
      <c r="Y381" s="6">
        <v>13.5026668</v>
      </c>
      <c r="Z381" s="6">
        <v>16.024067599999999</v>
      </c>
      <c r="AA381" s="6">
        <v>18.3938919</v>
      </c>
      <c r="AB381" s="6">
        <v>21.289850300000001</v>
      </c>
      <c r="AC381" s="6">
        <v>24.5345209</v>
      </c>
      <c r="AD381" s="6">
        <v>28.163990600000002</v>
      </c>
      <c r="AE381" s="6">
        <v>32.230885000000001</v>
      </c>
      <c r="AF381" s="6">
        <v>36.787694899999998</v>
      </c>
      <c r="AG381" s="6">
        <v>41.893210199999999</v>
      </c>
      <c r="AH381" s="6">
        <v>47.613275600000001</v>
      </c>
      <c r="AI381" s="6">
        <v>53.997264999999999</v>
      </c>
      <c r="AJ381" s="6">
        <v>67.153224399999999</v>
      </c>
      <c r="AK381" s="6">
        <v>75.211611199999993</v>
      </c>
      <c r="AL381" s="6">
        <v>84.237004499999998</v>
      </c>
      <c r="AM381" s="6">
        <v>94.345444900000004</v>
      </c>
      <c r="AN381" s="4"/>
      <c r="AO381" s="4"/>
    </row>
    <row r="382" spans="1:41" ht="18.75" customHeight="1" x14ac:dyDescent="0.25">
      <c r="A382" s="13" t="s">
        <v>347</v>
      </c>
      <c r="B382" s="2" t="s">
        <v>4</v>
      </c>
      <c r="C382" s="2" t="s">
        <v>2</v>
      </c>
      <c r="D382" s="2" t="s">
        <v>24</v>
      </c>
      <c r="E382" s="2" t="s">
        <v>2</v>
      </c>
      <c r="F382" s="2" t="s">
        <v>195</v>
      </c>
      <c r="G382" s="4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>
        <v>5.5883000000000002E-2</v>
      </c>
      <c r="T382" s="6">
        <v>1.568951</v>
      </c>
      <c r="U382" s="6">
        <v>3.2755025</v>
      </c>
      <c r="V382" s="6">
        <v>7.5242195000000001</v>
      </c>
      <c r="W382" s="6">
        <v>9.6513743999999999</v>
      </c>
      <c r="X382" s="6">
        <v>12.0503596</v>
      </c>
      <c r="Y382" s="6">
        <v>14.7533268</v>
      </c>
      <c r="Z382" s="6">
        <v>17.7972781</v>
      </c>
      <c r="AA382" s="6">
        <v>21.2231314</v>
      </c>
      <c r="AB382" s="6">
        <v>25.076715199999999</v>
      </c>
      <c r="AC382" s="6">
        <v>29.409356899999999</v>
      </c>
      <c r="AD382" s="6">
        <v>34.262049599999997</v>
      </c>
      <c r="AE382" s="6">
        <v>39.715672599999998</v>
      </c>
      <c r="AF382" s="6">
        <v>45.8423376</v>
      </c>
      <c r="AG382" s="6">
        <v>52.722809699999999</v>
      </c>
      <c r="AH382" s="6">
        <v>60.4475458</v>
      </c>
      <c r="AI382" s="6">
        <v>69.104430699999995</v>
      </c>
      <c r="AJ382" s="6">
        <v>78.820360300000004</v>
      </c>
      <c r="AK382" s="6">
        <v>89.722419900000006</v>
      </c>
      <c r="AL382" s="6">
        <v>101.9529452</v>
      </c>
      <c r="AM382" s="6">
        <v>115.671352</v>
      </c>
      <c r="AN382" s="4"/>
      <c r="AO382" s="4"/>
    </row>
    <row r="383" spans="1:41" ht="18.75" customHeight="1" x14ac:dyDescent="0.25">
      <c r="A383" s="13" t="s">
        <v>347</v>
      </c>
      <c r="B383" s="2" t="s">
        <v>4</v>
      </c>
      <c r="C383" s="2" t="s">
        <v>2</v>
      </c>
      <c r="D383" s="2" t="s">
        <v>24</v>
      </c>
      <c r="E383" s="2" t="s">
        <v>2</v>
      </c>
      <c r="F383" s="2" t="s">
        <v>196</v>
      </c>
      <c r="G383" s="4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0.1011871</v>
      </c>
      <c r="W383" s="6">
        <v>1.0766545000000001</v>
      </c>
      <c r="X383" s="6">
        <v>2.1997121000000002</v>
      </c>
      <c r="Y383" s="6">
        <v>3.5398847</v>
      </c>
      <c r="Z383" s="6">
        <v>5.0651944000000002</v>
      </c>
      <c r="AA383" s="6">
        <v>6.7978578000000001</v>
      </c>
      <c r="AB383" s="6">
        <v>8.7627573000000005</v>
      </c>
      <c r="AC383" s="6">
        <v>10.9877611</v>
      </c>
      <c r="AD383" s="6">
        <v>13.4649503</v>
      </c>
      <c r="AE383" s="6">
        <v>16.268414400000001</v>
      </c>
      <c r="AF383" s="6">
        <v>19.437306499999998</v>
      </c>
      <c r="AG383" s="6">
        <v>23.0154779</v>
      </c>
      <c r="AH383" s="6">
        <v>27.052042100000001</v>
      </c>
      <c r="AI383" s="6">
        <v>31.609707100000001</v>
      </c>
      <c r="AJ383" s="6">
        <v>36.742379999999997</v>
      </c>
      <c r="AK383" s="6">
        <v>42.519061899999997</v>
      </c>
      <c r="AL383" s="6">
        <v>49.017033699999999</v>
      </c>
      <c r="AM383" s="6">
        <v>56.322850199999998</v>
      </c>
      <c r="AN383" s="4"/>
      <c r="AO383" s="4"/>
    </row>
    <row r="384" spans="1:41" ht="18.75" customHeight="1" x14ac:dyDescent="0.25">
      <c r="A384" s="13" t="s">
        <v>347</v>
      </c>
      <c r="B384" s="2" t="s">
        <v>4</v>
      </c>
      <c r="C384" s="2" t="s">
        <v>2</v>
      </c>
      <c r="D384" s="2" t="s">
        <v>24</v>
      </c>
      <c r="E384" s="2" t="s">
        <v>2</v>
      </c>
      <c r="F384" s="2" t="s">
        <v>197</v>
      </c>
      <c r="G384" s="4"/>
      <c r="H384" s="6"/>
      <c r="I384" s="6"/>
      <c r="J384" s="6"/>
      <c r="K384" s="6"/>
      <c r="L384" s="6"/>
      <c r="M384" s="6"/>
      <c r="N384" s="6"/>
      <c r="O384" s="6"/>
      <c r="P384" s="6">
        <v>0.40094940000000001</v>
      </c>
      <c r="Q384" s="6">
        <v>1.4060408</v>
      </c>
      <c r="R384" s="6">
        <v>2.5580923000000002</v>
      </c>
      <c r="S384" s="6">
        <v>3.8747392000000001</v>
      </c>
      <c r="T384" s="6">
        <v>5.3357077999999998</v>
      </c>
      <c r="U384" s="6">
        <v>7.0031448000000003</v>
      </c>
      <c r="V384" s="6">
        <v>8.9018265000000003</v>
      </c>
      <c r="W384" s="6">
        <v>11.0595023</v>
      </c>
      <c r="X384" s="6">
        <v>13.507251399999999</v>
      </c>
      <c r="Y384" s="6">
        <v>16.332844300000001</v>
      </c>
      <c r="Z384" s="6">
        <v>19.522305200000002</v>
      </c>
      <c r="AA384" s="6">
        <v>23.119298300000001</v>
      </c>
      <c r="AB384" s="6">
        <v>27.172727299999998</v>
      </c>
      <c r="AC384" s="6">
        <v>31.737364700000001</v>
      </c>
      <c r="AD384" s="6">
        <v>36.834611099999996</v>
      </c>
      <c r="AE384" s="6">
        <v>42.573117099999997</v>
      </c>
      <c r="AF384" s="6">
        <v>49.029834100000002</v>
      </c>
      <c r="AG384" s="6">
        <v>56.290947299999999</v>
      </c>
      <c r="AH384" s="6">
        <v>64.452984299999997</v>
      </c>
      <c r="AI384" s="6">
        <v>73.631940400000005</v>
      </c>
      <c r="AJ384" s="6">
        <v>83.941015199999995</v>
      </c>
      <c r="AK384" s="6">
        <v>95.515822999999997</v>
      </c>
      <c r="AL384" s="6">
        <v>108.5082518</v>
      </c>
      <c r="AM384" s="6">
        <v>123.0884161</v>
      </c>
      <c r="AN384" s="4"/>
      <c r="AO384" s="4"/>
    </row>
    <row r="385" spans="1:41" ht="18.75" customHeight="1" x14ac:dyDescent="0.25">
      <c r="A385" s="13" t="s">
        <v>347</v>
      </c>
      <c r="B385" s="2" t="s">
        <v>4</v>
      </c>
      <c r="C385" s="2" t="s">
        <v>2</v>
      </c>
      <c r="D385" s="2" t="s">
        <v>24</v>
      </c>
      <c r="E385" s="2" t="s">
        <v>2</v>
      </c>
      <c r="F385" s="2" t="s">
        <v>198</v>
      </c>
      <c r="G385" s="4"/>
      <c r="H385" s="6"/>
      <c r="I385" s="6"/>
      <c r="J385" s="6"/>
      <c r="K385" s="6"/>
      <c r="L385" s="6"/>
      <c r="M385" s="6"/>
      <c r="N385" s="6"/>
      <c r="O385" s="6"/>
      <c r="P385" s="6"/>
      <c r="Q385" s="6">
        <v>0.99058469999999998</v>
      </c>
      <c r="R385" s="6">
        <v>1.9747813999999999</v>
      </c>
      <c r="S385" s="6">
        <v>3.3782668</v>
      </c>
      <c r="T385" s="6">
        <v>4.9371321999999997</v>
      </c>
      <c r="U385" s="6">
        <v>6.7190779999999997</v>
      </c>
      <c r="V385" s="6">
        <v>8.7508736999999996</v>
      </c>
      <c r="W385" s="6">
        <v>11.0625015</v>
      </c>
      <c r="X385" s="6">
        <v>13.687541100000001</v>
      </c>
      <c r="Y385" s="6">
        <v>16.724868300000001</v>
      </c>
      <c r="Z385" s="6">
        <v>20.155339300000001</v>
      </c>
      <c r="AA385" s="6">
        <v>24.026131299999999</v>
      </c>
      <c r="AB385" s="6">
        <v>28.390083000000001</v>
      </c>
      <c r="AC385" s="6">
        <v>33.306373399999998</v>
      </c>
      <c r="AD385" s="6">
        <v>38.795015100000001</v>
      </c>
      <c r="AE385" s="6">
        <v>44.976510599999997</v>
      </c>
      <c r="AF385" s="6">
        <v>51.934002200000002</v>
      </c>
      <c r="AG385" s="6">
        <v>59.760609600000002</v>
      </c>
      <c r="AH385" s="6">
        <v>68.560626499999998</v>
      </c>
      <c r="AI385" s="6">
        <v>78.459372900000005</v>
      </c>
      <c r="AJ385" s="6">
        <v>89.579164399999996</v>
      </c>
      <c r="AK385" s="6">
        <v>102.0665262</v>
      </c>
      <c r="AL385" s="6">
        <v>116.0855669</v>
      </c>
      <c r="AM385" s="6">
        <v>131.820088</v>
      </c>
      <c r="AN385" s="4"/>
      <c r="AO385" s="4"/>
    </row>
    <row r="386" spans="1:41" ht="18.75" customHeight="1" x14ac:dyDescent="0.25">
      <c r="A386" s="13" t="s">
        <v>347</v>
      </c>
      <c r="B386" s="2" t="s">
        <v>4</v>
      </c>
      <c r="C386" s="2" t="s">
        <v>2</v>
      </c>
      <c r="D386" s="2" t="s">
        <v>24</v>
      </c>
      <c r="E386" s="2" t="s">
        <v>2</v>
      </c>
      <c r="F386" s="2" t="s">
        <v>199</v>
      </c>
      <c r="G386" s="4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>
        <v>0.88640640000000004</v>
      </c>
      <c r="X386" s="6">
        <v>2.2901880000000001</v>
      </c>
      <c r="Y386" s="6">
        <v>3.9550782</v>
      </c>
      <c r="Z386" s="6">
        <v>5.8484594999999997</v>
      </c>
      <c r="AA386" s="6">
        <v>7.9977508000000004</v>
      </c>
      <c r="AB386" s="6">
        <v>10.433661300000001</v>
      </c>
      <c r="AC386" s="6">
        <v>13.1905853</v>
      </c>
      <c r="AD386" s="6">
        <v>16.262218300000001</v>
      </c>
      <c r="AE386" s="6">
        <v>19.736530699999999</v>
      </c>
      <c r="AF386" s="6">
        <v>23.6193235</v>
      </c>
      <c r="AG386" s="6">
        <v>28.049023500000001</v>
      </c>
      <c r="AH386" s="6">
        <v>33.044459000000003</v>
      </c>
      <c r="AI386" s="6">
        <v>38.682099100000002</v>
      </c>
      <c r="AJ386" s="6">
        <v>45.029397799999998</v>
      </c>
      <c r="AK386" s="6">
        <v>52.171514000000002</v>
      </c>
      <c r="AL386" s="6">
        <v>60.203825999999999</v>
      </c>
      <c r="AM386" s="6">
        <v>69.233157199999994</v>
      </c>
      <c r="AN386" s="4"/>
      <c r="AO386" s="4"/>
    </row>
    <row r="387" spans="1:41" ht="18.75" customHeight="1" x14ac:dyDescent="0.25">
      <c r="A387" s="13" t="s">
        <v>347</v>
      </c>
      <c r="B387" s="2" t="s">
        <v>4</v>
      </c>
      <c r="C387" s="2" t="s">
        <v>2</v>
      </c>
      <c r="D387" s="2" t="s">
        <v>24</v>
      </c>
      <c r="E387" s="2" t="s">
        <v>2</v>
      </c>
      <c r="F387" s="2" t="s">
        <v>200</v>
      </c>
      <c r="G387" s="4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>
        <v>0.32613490000000001</v>
      </c>
      <c r="Y387" s="6">
        <v>1.0348812999999999</v>
      </c>
      <c r="Z387" s="6">
        <v>1.8298486</v>
      </c>
      <c r="AA387" s="6">
        <v>2.7213832999999998</v>
      </c>
      <c r="AB387" s="6">
        <v>3.7210733</v>
      </c>
      <c r="AC387" s="6">
        <v>4.8418975</v>
      </c>
      <c r="AD387" s="6">
        <v>6.0927581000000002</v>
      </c>
      <c r="AE387" s="6">
        <v>7.4955692000000003</v>
      </c>
      <c r="AF387" s="6">
        <v>9.0685649999999995</v>
      </c>
      <c r="AG387" s="6">
        <v>10.832167699999999</v>
      </c>
      <c r="AH387" s="6">
        <v>12.80925</v>
      </c>
      <c r="AI387" s="6">
        <v>15.0015853</v>
      </c>
      <c r="AJ387" s="6">
        <v>17.4617094</v>
      </c>
      <c r="AK387" s="6">
        <v>20.221757100000001</v>
      </c>
      <c r="AL387" s="6">
        <v>23.317719199999999</v>
      </c>
      <c r="AM387" s="6">
        <v>26.789905300000001</v>
      </c>
      <c r="AN387" s="4"/>
      <c r="AO387" s="4"/>
    </row>
    <row r="388" spans="1:41" ht="18.75" customHeight="1" x14ac:dyDescent="0.25">
      <c r="A388" s="13" t="s">
        <v>347</v>
      </c>
      <c r="B388" s="2" t="s">
        <v>4</v>
      </c>
      <c r="C388" s="2" t="s">
        <v>2</v>
      </c>
      <c r="D388" s="2" t="s">
        <v>24</v>
      </c>
      <c r="E388" s="2" t="s">
        <v>2</v>
      </c>
      <c r="F388" s="2" t="s">
        <v>267</v>
      </c>
      <c r="G388" s="4"/>
      <c r="H388" s="6">
        <v>-2.7128676999999999</v>
      </c>
      <c r="I388" s="6">
        <v>-2.6256032999999999</v>
      </c>
      <c r="J388" s="6">
        <v>-2.6844663999999998</v>
      </c>
      <c r="K388" s="6">
        <v>-2.5983578999999999</v>
      </c>
      <c r="L388" s="6">
        <v>-2.4601164999999998</v>
      </c>
      <c r="M388" s="6">
        <v>-1.8198217999999999</v>
      </c>
      <c r="N388" s="6">
        <v>-1.0536219</v>
      </c>
      <c r="O388" s="6">
        <v>-3.6717899999999998E-2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4"/>
      <c r="AO388" s="4"/>
    </row>
    <row r="389" spans="1:41" ht="18.75" customHeight="1" x14ac:dyDescent="0.25">
      <c r="A389" s="13" t="s">
        <v>347</v>
      </c>
      <c r="B389" s="2" t="s">
        <v>4</v>
      </c>
      <c r="C389" s="2" t="s">
        <v>2</v>
      </c>
      <c r="D389" s="2" t="s">
        <v>24</v>
      </c>
      <c r="E389" s="2" t="s">
        <v>2</v>
      </c>
      <c r="F389" s="2" t="s">
        <v>269</v>
      </c>
      <c r="G389" s="4"/>
      <c r="H389" s="6">
        <v>-2.2867785</v>
      </c>
      <c r="I389" s="6">
        <v>-2.2664330000000001</v>
      </c>
      <c r="J389" s="6">
        <v>-2.1997474000000001</v>
      </c>
      <c r="K389" s="6">
        <v>-1.4459554999999999</v>
      </c>
      <c r="L389" s="6">
        <v>-1.5819658999999999</v>
      </c>
      <c r="M389" s="6">
        <v>-1.7179762999999999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4"/>
      <c r="AO389" s="4"/>
    </row>
    <row r="390" spans="1:41" ht="18.75" customHeight="1" x14ac:dyDescent="0.25">
      <c r="A390" s="13" t="s">
        <v>347</v>
      </c>
      <c r="B390" s="2" t="s">
        <v>4</v>
      </c>
      <c r="C390" s="2" t="s">
        <v>2</v>
      </c>
      <c r="D390" s="2" t="s">
        <v>24</v>
      </c>
      <c r="E390" s="2" t="s">
        <v>2</v>
      </c>
      <c r="F390" s="2" t="s">
        <v>170</v>
      </c>
      <c r="G390" s="4"/>
      <c r="H390" s="6">
        <v>-0.66342950000000001</v>
      </c>
      <c r="I390" s="6">
        <v>-8.4365999999999997E-2</v>
      </c>
      <c r="J390" s="6"/>
      <c r="K390" s="6">
        <v>-0.53653019999999996</v>
      </c>
      <c r="L390" s="6">
        <v>-0.15934019999999999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4"/>
      <c r="AO390" s="4"/>
    </row>
    <row r="391" spans="1:41" ht="18.75" customHeight="1" x14ac:dyDescent="0.25">
      <c r="A391" s="13" t="s">
        <v>347</v>
      </c>
      <c r="B391" s="2" t="s">
        <v>4</v>
      </c>
      <c r="C391" s="2" t="s">
        <v>2</v>
      </c>
      <c r="D391" s="2" t="s">
        <v>24</v>
      </c>
      <c r="E391" s="2" t="s">
        <v>2</v>
      </c>
      <c r="F391" s="2" t="s">
        <v>171</v>
      </c>
      <c r="G391" s="4"/>
      <c r="H391" s="6">
        <v>-0.7233849</v>
      </c>
      <c r="I391" s="6"/>
      <c r="J391" s="6"/>
      <c r="K391" s="6">
        <v>-0.2733062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4"/>
      <c r="AO391" s="4"/>
    </row>
    <row r="392" spans="1:41" ht="18.75" customHeight="1" x14ac:dyDescent="0.25">
      <c r="A392" s="13" t="s">
        <v>347</v>
      </c>
      <c r="B392" s="2" t="s">
        <v>4</v>
      </c>
      <c r="C392" s="2" t="s">
        <v>2</v>
      </c>
      <c r="D392" s="2" t="s">
        <v>24</v>
      </c>
      <c r="E392" s="2" t="s">
        <v>2</v>
      </c>
      <c r="F392" s="2" t="s">
        <v>172</v>
      </c>
      <c r="G392" s="4"/>
      <c r="H392" s="6">
        <v>-2.3667182000000002</v>
      </c>
      <c r="I392" s="6">
        <v>-1.7169576</v>
      </c>
      <c r="J392" s="6">
        <v>-1.7254442999999999</v>
      </c>
      <c r="K392" s="6">
        <v>-1.7004551999999999</v>
      </c>
      <c r="L392" s="6">
        <v>-1.6369872000000001</v>
      </c>
      <c r="M392" s="6">
        <v>-1.5310151000000001</v>
      </c>
      <c r="N392" s="6">
        <v>-1.3774382999999999</v>
      </c>
      <c r="O392" s="6">
        <v>-1.0524865999999999</v>
      </c>
      <c r="P392" s="6">
        <v>-0.67032369999999997</v>
      </c>
      <c r="Q392" s="6">
        <v>-0.38030310000000001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4"/>
      <c r="AO392" s="4"/>
    </row>
    <row r="393" spans="1:41" ht="18.75" customHeight="1" x14ac:dyDescent="0.25">
      <c r="A393" s="13" t="s">
        <v>347</v>
      </c>
      <c r="B393" s="2" t="s">
        <v>4</v>
      </c>
      <c r="C393" s="2" t="s">
        <v>2</v>
      </c>
      <c r="D393" s="2" t="s">
        <v>24</v>
      </c>
      <c r="E393" s="2" t="s">
        <v>2</v>
      </c>
      <c r="F393" s="2" t="s">
        <v>173</v>
      </c>
      <c r="G393" s="4"/>
      <c r="H393" s="6">
        <v>-3.6173867</v>
      </c>
      <c r="I393" s="6">
        <v>-2.7367610999999998</v>
      </c>
      <c r="J393" s="6">
        <v>-2.9924547000000001</v>
      </c>
      <c r="K393" s="6">
        <v>-2.6463606999999998</v>
      </c>
      <c r="L393" s="6">
        <v>-2.2040199</v>
      </c>
      <c r="M393" s="6">
        <v>-1.6567293999999999</v>
      </c>
      <c r="N393" s="6">
        <v>-0.98929959999999995</v>
      </c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4"/>
      <c r="AO393" s="4"/>
    </row>
    <row r="394" spans="1:41" ht="18.75" customHeight="1" x14ac:dyDescent="0.25">
      <c r="A394" s="13" t="s">
        <v>347</v>
      </c>
      <c r="B394" s="2" t="s">
        <v>4</v>
      </c>
      <c r="C394" s="2" t="s">
        <v>2</v>
      </c>
      <c r="D394" s="2" t="s">
        <v>24</v>
      </c>
      <c r="E394" s="2" t="s">
        <v>2</v>
      </c>
      <c r="F394" s="2" t="s">
        <v>174</v>
      </c>
      <c r="G394" s="4"/>
      <c r="H394" s="6">
        <v>-4.4024985000000001</v>
      </c>
      <c r="I394" s="6">
        <v>-3.2906960000000001</v>
      </c>
      <c r="J394" s="6">
        <v>-3.1127335</v>
      </c>
      <c r="K394" s="6">
        <v>-2.8799676999999999</v>
      </c>
      <c r="L394" s="6">
        <v>-2.5439017000000002</v>
      </c>
      <c r="M394" s="6">
        <v>-2.1173161</v>
      </c>
      <c r="N394" s="6">
        <v>-1.5893485000000001</v>
      </c>
      <c r="O394" s="6">
        <v>-0.77917340000000002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4"/>
      <c r="AO394" s="4"/>
    </row>
    <row r="395" spans="1:41" ht="18.75" customHeight="1" x14ac:dyDescent="0.25">
      <c r="A395" s="13" t="s">
        <v>347</v>
      </c>
      <c r="B395" s="2" t="s">
        <v>4</v>
      </c>
      <c r="C395" s="2" t="s">
        <v>2</v>
      </c>
      <c r="D395" s="2" t="s">
        <v>24</v>
      </c>
      <c r="E395" s="2" t="s">
        <v>2</v>
      </c>
      <c r="F395" s="2" t="s">
        <v>175</v>
      </c>
      <c r="G395" s="4"/>
      <c r="H395" s="6">
        <v>-6.2348588999999999</v>
      </c>
      <c r="I395" s="6">
        <v>-5.3545555</v>
      </c>
      <c r="J395" s="6">
        <v>-5.4235538999999999</v>
      </c>
      <c r="K395" s="6">
        <v>-5.4789266999999997</v>
      </c>
      <c r="L395" s="6">
        <v>-5.4503095000000004</v>
      </c>
      <c r="M395" s="6">
        <v>-5.3689008999999999</v>
      </c>
      <c r="N395" s="6">
        <v>-5.3051569000000001</v>
      </c>
      <c r="O395" s="6">
        <v>-4.9358237999999997</v>
      </c>
      <c r="P395" s="6">
        <v>-4.5767907000000001</v>
      </c>
      <c r="Q395" s="6">
        <v>-4.0519730000000003</v>
      </c>
      <c r="R395" s="6">
        <v>-3.4341189000000001</v>
      </c>
      <c r="S395" s="6">
        <v>-2.7120641000000001</v>
      </c>
      <c r="T395" s="6">
        <v>-1.9121505999999999</v>
      </c>
      <c r="U395" s="6">
        <v>-0.9815277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4"/>
      <c r="AO395" s="4"/>
    </row>
    <row r="396" spans="1:41" ht="18.75" customHeight="1" x14ac:dyDescent="0.25">
      <c r="A396" s="13" t="s">
        <v>347</v>
      </c>
      <c r="B396" s="2" t="s">
        <v>4</v>
      </c>
      <c r="C396" s="2" t="s">
        <v>2</v>
      </c>
      <c r="D396" s="2" t="s">
        <v>24</v>
      </c>
      <c r="E396" s="2" t="s">
        <v>2</v>
      </c>
      <c r="F396" s="2" t="s">
        <v>176</v>
      </c>
      <c r="G396" s="4"/>
      <c r="H396" s="6">
        <v>-1.7892144000000001</v>
      </c>
      <c r="I396" s="6">
        <v>-1.4144971</v>
      </c>
      <c r="J396" s="6">
        <v>-1.5922394</v>
      </c>
      <c r="K396" s="6">
        <v>-2.4595088000000001</v>
      </c>
      <c r="L396" s="6">
        <v>-2.3951194999999998</v>
      </c>
      <c r="M396" s="6">
        <v>-2.3106175000000002</v>
      </c>
      <c r="N396" s="6">
        <v>-2.2035892000000001</v>
      </c>
      <c r="O396" s="6">
        <v>-2.0813016000000002</v>
      </c>
      <c r="P396" s="6">
        <v>-1.9307570000000001</v>
      </c>
      <c r="Q396" s="6">
        <v>-1.7485648</v>
      </c>
      <c r="R396" s="6">
        <v>-1.5309271</v>
      </c>
      <c r="S396" s="6">
        <v>-1.2735905999999999</v>
      </c>
      <c r="T396" s="6">
        <v>-0.87287959999999998</v>
      </c>
      <c r="U396" s="6">
        <v>-0.42237039999999998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4"/>
      <c r="AO396" s="4"/>
    </row>
    <row r="397" spans="1:41" ht="18.75" customHeight="1" x14ac:dyDescent="0.25">
      <c r="A397" s="13" t="s">
        <v>347</v>
      </c>
      <c r="B397" s="2" t="s">
        <v>4</v>
      </c>
      <c r="C397" s="2" t="s">
        <v>2</v>
      </c>
      <c r="D397" s="2" t="s">
        <v>24</v>
      </c>
      <c r="E397" s="2" t="s">
        <v>2</v>
      </c>
      <c r="F397" s="2" t="s">
        <v>270</v>
      </c>
      <c r="G397" s="4"/>
      <c r="H397" s="6">
        <v>-9.5638346999999992</v>
      </c>
      <c r="I397" s="6">
        <v>-9.5844138999999995</v>
      </c>
      <c r="J397" s="6">
        <v>-8.9840313999999992</v>
      </c>
      <c r="K397" s="6">
        <v>-8.5447127999999992</v>
      </c>
      <c r="L397" s="6">
        <v>-8.1339360000000003</v>
      </c>
      <c r="M397" s="6">
        <v>-7.7231591999999996</v>
      </c>
      <c r="N397" s="6">
        <v>-7.3123823000000003</v>
      </c>
      <c r="O397" s="6">
        <v>-7.3146880000000003</v>
      </c>
      <c r="P397" s="6">
        <v>-7.4267554999999996</v>
      </c>
      <c r="Q397" s="6">
        <v>-7.4313373</v>
      </c>
      <c r="R397" s="6">
        <v>-7.3853885000000004</v>
      </c>
      <c r="S397" s="6">
        <v>-7.2331325</v>
      </c>
      <c r="T397" s="6">
        <v>-7.0054971000000004</v>
      </c>
      <c r="U397" s="6">
        <v>-6.754086</v>
      </c>
      <c r="V397" s="6">
        <v>-6.6669932000000003</v>
      </c>
      <c r="W397" s="6">
        <v>-6.5799003000000003</v>
      </c>
      <c r="X397" s="6">
        <v>-6.4928074000000002</v>
      </c>
      <c r="Y397" s="6">
        <v>-9.8943401000000009</v>
      </c>
      <c r="Z397" s="6">
        <v>-9.8334931000000001</v>
      </c>
      <c r="AA397" s="6">
        <v>-9.7726460999999993</v>
      </c>
      <c r="AB397" s="6">
        <v>-9.7117991000000004</v>
      </c>
      <c r="AC397" s="6">
        <v>-9.6509520999999996</v>
      </c>
      <c r="AD397" s="6">
        <v>-9.6227873000000006</v>
      </c>
      <c r="AE397" s="6">
        <v>-9.5946225999999992</v>
      </c>
      <c r="AF397" s="6">
        <v>-5.8757853999999998</v>
      </c>
      <c r="AG397" s="6">
        <v>-5.8111680000000003</v>
      </c>
      <c r="AH397" s="6">
        <v>-5.7465506</v>
      </c>
      <c r="AI397" s="6">
        <v>-5.6343290000000001</v>
      </c>
      <c r="AJ397" s="6">
        <v>-5.5221074000000003</v>
      </c>
      <c r="AK397" s="6">
        <v>-5.4098857999999996</v>
      </c>
      <c r="AL397" s="6">
        <v>-5.2976641999999998</v>
      </c>
      <c r="AM397" s="6">
        <v>-5.1854427000000003</v>
      </c>
      <c r="AN397" s="4"/>
      <c r="AO397" s="4"/>
    </row>
    <row r="398" spans="1:41" ht="18.75" customHeight="1" x14ac:dyDescent="0.25">
      <c r="A398" s="13" t="s">
        <v>347</v>
      </c>
      <c r="B398" s="2" t="s">
        <v>4</v>
      </c>
      <c r="C398" s="2" t="s">
        <v>2</v>
      </c>
      <c r="D398" s="2" t="s">
        <v>24</v>
      </c>
      <c r="E398" s="2" t="s">
        <v>2</v>
      </c>
      <c r="F398" s="2" t="s">
        <v>271</v>
      </c>
      <c r="G398" s="4"/>
      <c r="H398" s="6">
        <v>-6.3737081</v>
      </c>
      <c r="I398" s="6">
        <v>-6.8025624000000002</v>
      </c>
      <c r="J398" s="6">
        <v>-6.3198540000000003</v>
      </c>
      <c r="K398" s="6">
        <v>-5.8301951000000001</v>
      </c>
      <c r="L398" s="6">
        <v>-5.3495371</v>
      </c>
      <c r="M398" s="6">
        <v>-4.8688791</v>
      </c>
      <c r="N398" s="6">
        <v>-4.3882211</v>
      </c>
      <c r="O398" s="6">
        <v>-4.3763290000000001</v>
      </c>
      <c r="P398" s="6">
        <v>-4.4274009999999997</v>
      </c>
      <c r="Q398" s="6">
        <v>-4.4168146000000004</v>
      </c>
      <c r="R398" s="6">
        <v>-4.3183094999999998</v>
      </c>
      <c r="S398" s="6">
        <v>-4.0348395000000004</v>
      </c>
      <c r="T398" s="6">
        <v>-3.6762096</v>
      </c>
      <c r="U398" s="6">
        <v>-3.2762121</v>
      </c>
      <c r="V398" s="6">
        <v>-3.1621136999999999</v>
      </c>
      <c r="W398" s="6">
        <v>-3.0480152999999999</v>
      </c>
      <c r="X398" s="6">
        <v>-2.9339168999999998</v>
      </c>
      <c r="Y398" s="6">
        <v>-5.0191787000000003</v>
      </c>
      <c r="Z398" s="6">
        <v>-4.9425562000000003</v>
      </c>
      <c r="AA398" s="6">
        <v>-4.8659336</v>
      </c>
      <c r="AB398" s="6">
        <v>-4.7893110999999999</v>
      </c>
      <c r="AC398" s="6">
        <v>-4.7126884999999996</v>
      </c>
      <c r="AD398" s="6">
        <v>-4.6292457000000002</v>
      </c>
      <c r="AE398" s="6">
        <v>-4.5458027999999997</v>
      </c>
      <c r="AF398" s="6">
        <v>-2.1579313999999998</v>
      </c>
      <c r="AG398" s="6">
        <v>-2.0517278000000001</v>
      </c>
      <c r="AH398" s="6">
        <v>-1.9455241999999999</v>
      </c>
      <c r="AI398" s="6">
        <v>-1.8054665000000001</v>
      </c>
      <c r="AJ398" s="6">
        <v>-1.6654088</v>
      </c>
      <c r="AK398" s="6">
        <v>-1.5253512</v>
      </c>
      <c r="AL398" s="6">
        <v>-1.3852935</v>
      </c>
      <c r="AM398" s="6">
        <v>-1.2452357999999999</v>
      </c>
      <c r="AN398" s="4"/>
      <c r="AO398" s="4"/>
    </row>
    <row r="399" spans="1:41" ht="18.75" customHeight="1" x14ac:dyDescent="0.25">
      <c r="A399" s="13" t="s">
        <v>347</v>
      </c>
      <c r="B399" s="2" t="s">
        <v>4</v>
      </c>
      <c r="C399" s="2" t="s">
        <v>2</v>
      </c>
      <c r="D399" s="2" t="s">
        <v>24</v>
      </c>
      <c r="E399" s="2" t="s">
        <v>2</v>
      </c>
      <c r="F399" s="2" t="s">
        <v>272</v>
      </c>
      <c r="G399" s="4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>
        <v>2214.9907874</v>
      </c>
      <c r="AK399" s="6">
        <v>2214.9506258000001</v>
      </c>
      <c r="AL399" s="6">
        <v>2214.9104640999999</v>
      </c>
      <c r="AM399" s="6">
        <v>2214.8703025</v>
      </c>
      <c r="AN399" s="4"/>
      <c r="AO399" s="4"/>
    </row>
    <row r="400" spans="1:41" ht="18.75" customHeight="1" x14ac:dyDescent="0.25">
      <c r="A400" s="13" t="s">
        <v>347</v>
      </c>
      <c r="B400" s="2" t="s">
        <v>4</v>
      </c>
      <c r="C400" s="2" t="s">
        <v>2</v>
      </c>
      <c r="D400" s="2" t="s">
        <v>25</v>
      </c>
      <c r="E400" s="2" t="s">
        <v>148</v>
      </c>
      <c r="F400" s="2" t="s">
        <v>2</v>
      </c>
      <c r="G400" s="4"/>
      <c r="H400" s="6">
        <v>264.34789585694301</v>
      </c>
      <c r="I400" s="6">
        <v>213.61477016782999</v>
      </c>
      <c r="J400" s="6">
        <v>167.248679928922</v>
      </c>
      <c r="K400" s="6">
        <v>195.31510771956201</v>
      </c>
      <c r="L400" s="6">
        <v>186.165276495428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4"/>
      <c r="AO400" s="4"/>
    </row>
    <row r="401" spans="1:41" ht="18.75" customHeight="1" x14ac:dyDescent="0.25">
      <c r="A401" s="13" t="s">
        <v>347</v>
      </c>
      <c r="B401" s="2" t="s">
        <v>4</v>
      </c>
      <c r="C401" s="2" t="s">
        <v>2</v>
      </c>
      <c r="D401" s="2" t="s">
        <v>25</v>
      </c>
      <c r="E401" s="2" t="s">
        <v>149</v>
      </c>
      <c r="F401" s="2" t="s">
        <v>2</v>
      </c>
      <c r="G401" s="4"/>
      <c r="H401" s="6">
        <v>1271.2414594986301</v>
      </c>
      <c r="I401" s="6">
        <v>1254.3768384975799</v>
      </c>
      <c r="J401" s="6">
        <v>1205.05196321126</v>
      </c>
      <c r="K401" s="6">
        <v>1201.31338602595</v>
      </c>
      <c r="L401" s="6">
        <v>1004.914252329</v>
      </c>
      <c r="M401" s="6">
        <v>1004.914252329</v>
      </c>
      <c r="N401" s="6">
        <v>1004.914252329</v>
      </c>
      <c r="O401" s="6">
        <v>1004.914252329</v>
      </c>
      <c r="P401" s="6">
        <v>839.78041140430696</v>
      </c>
      <c r="Q401" s="6">
        <v>743.62872241456603</v>
      </c>
      <c r="R401" s="6">
        <v>372.37829815814803</v>
      </c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4"/>
      <c r="AO401" s="4"/>
    </row>
    <row r="402" spans="1:41" ht="18.75" customHeight="1" x14ac:dyDescent="0.25">
      <c r="A402" s="13" t="s">
        <v>347</v>
      </c>
      <c r="B402" s="2" t="s">
        <v>4</v>
      </c>
      <c r="C402" s="2" t="s">
        <v>2</v>
      </c>
      <c r="D402" s="2" t="s">
        <v>25</v>
      </c>
      <c r="E402" s="2" t="s">
        <v>150</v>
      </c>
      <c r="F402" s="2" t="s">
        <v>2</v>
      </c>
      <c r="G402" s="4"/>
      <c r="H402" s="6">
        <v>570.585277568425</v>
      </c>
      <c r="I402" s="6">
        <v>529.11349364845103</v>
      </c>
      <c r="J402" s="6">
        <v>471.17642525219901</v>
      </c>
      <c r="K402" s="6">
        <v>442.364239454977</v>
      </c>
      <c r="L402" s="6">
        <v>290.46208312690101</v>
      </c>
      <c r="M402" s="6">
        <v>253.660641450703</v>
      </c>
      <c r="N402" s="6">
        <v>216.85919977450499</v>
      </c>
      <c r="O402" s="6">
        <v>187.675991621235</v>
      </c>
      <c r="P402" s="6">
        <v>63.832110992776798</v>
      </c>
      <c r="Q402" s="6">
        <v>21.625266026239601</v>
      </c>
      <c r="R402" s="6">
        <v>11.0563782705484</v>
      </c>
      <c r="S402" s="6">
        <v>110.71650999712099</v>
      </c>
      <c r="T402" s="6">
        <v>110.71650999712099</v>
      </c>
      <c r="U402" s="6">
        <v>54.080320140987098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4"/>
      <c r="AO402" s="4"/>
    </row>
    <row r="403" spans="1:41" ht="18.75" customHeight="1" x14ac:dyDescent="0.25">
      <c r="A403" s="13" t="s">
        <v>347</v>
      </c>
      <c r="B403" s="2" t="s">
        <v>4</v>
      </c>
      <c r="C403" s="2" t="s">
        <v>2</v>
      </c>
      <c r="D403" s="2" t="s">
        <v>25</v>
      </c>
      <c r="E403" s="2" t="s">
        <v>151</v>
      </c>
      <c r="F403" s="2" t="s">
        <v>2</v>
      </c>
      <c r="G403" s="4"/>
      <c r="H403" s="6">
        <v>848.66696677120694</v>
      </c>
      <c r="I403" s="6">
        <v>825.46925489146201</v>
      </c>
      <c r="J403" s="6">
        <v>805.50096490357305</v>
      </c>
      <c r="K403" s="6">
        <v>785.53267491568499</v>
      </c>
      <c r="L403" s="6">
        <v>765.56438492779603</v>
      </c>
      <c r="M403" s="6">
        <v>737.753596461916</v>
      </c>
      <c r="N403" s="6">
        <v>709.94280799603598</v>
      </c>
      <c r="O403" s="6">
        <v>687.88910597405095</v>
      </c>
      <c r="P403" s="6">
        <v>665.83540395206603</v>
      </c>
      <c r="Q403" s="6">
        <v>643.781701930081</v>
      </c>
      <c r="R403" s="6">
        <v>561.30235453716796</v>
      </c>
      <c r="S403" s="6">
        <v>561.30235453716796</v>
      </c>
      <c r="T403" s="6">
        <v>561.30235453716796</v>
      </c>
      <c r="U403" s="6">
        <v>518.49919208450899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4"/>
      <c r="AO403" s="4"/>
    </row>
    <row r="404" spans="1:41" ht="18.75" customHeight="1" x14ac:dyDescent="0.25">
      <c r="A404" s="13" t="s">
        <v>347</v>
      </c>
      <c r="B404" s="2" t="s">
        <v>4</v>
      </c>
      <c r="C404" s="2" t="s">
        <v>2</v>
      </c>
      <c r="D404" s="2" t="s">
        <v>25</v>
      </c>
      <c r="E404" s="2" t="s">
        <v>152</v>
      </c>
      <c r="F404" s="2" t="s">
        <v>2</v>
      </c>
      <c r="G404" s="4"/>
      <c r="H404" s="6">
        <v>93.240214077130204</v>
      </c>
      <c r="I404" s="6">
        <v>88.108613510060806</v>
      </c>
      <c r="J404" s="6">
        <v>84.235707421706493</v>
      </c>
      <c r="K404" s="6">
        <v>80.362801333352095</v>
      </c>
      <c r="L404" s="6">
        <v>76.489895244997797</v>
      </c>
      <c r="M404" s="6">
        <v>70.569649983749599</v>
      </c>
      <c r="N404" s="6">
        <v>66.805935317949604</v>
      </c>
      <c r="O404" s="6">
        <v>7.6110258274400602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4"/>
      <c r="AO404" s="4"/>
    </row>
    <row r="405" spans="1:41" ht="18.75" customHeight="1" x14ac:dyDescent="0.25">
      <c r="A405" s="13" t="s">
        <v>347</v>
      </c>
      <c r="B405" s="2" t="s">
        <v>4</v>
      </c>
      <c r="C405" s="2" t="s">
        <v>2</v>
      </c>
      <c r="D405" s="2" t="s">
        <v>25</v>
      </c>
      <c r="E405" s="2" t="s">
        <v>153</v>
      </c>
      <c r="F405" s="2" t="s">
        <v>2</v>
      </c>
      <c r="G405" s="4"/>
      <c r="H405" s="6">
        <v>507.05840918342801</v>
      </c>
      <c r="I405" s="6">
        <v>471.00808827354098</v>
      </c>
      <c r="J405" s="6">
        <v>432.99746553794398</v>
      </c>
      <c r="K405" s="6">
        <v>394.98684280234801</v>
      </c>
      <c r="L405" s="6">
        <v>356.97622006675101</v>
      </c>
      <c r="M405" s="6">
        <v>316.234557904106</v>
      </c>
      <c r="N405" s="6">
        <v>275.49289574146002</v>
      </c>
      <c r="O405" s="6">
        <v>221.97159509998099</v>
      </c>
      <c r="P405" s="6">
        <v>175.29326590469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4"/>
      <c r="AO405" s="4"/>
    </row>
    <row r="406" spans="1:41" ht="18.75" customHeight="1" x14ac:dyDescent="0.25">
      <c r="A406" s="13" t="s">
        <v>347</v>
      </c>
      <c r="B406" s="2" t="s">
        <v>4</v>
      </c>
      <c r="C406" s="2" t="s">
        <v>2</v>
      </c>
      <c r="D406" s="2" t="s">
        <v>25</v>
      </c>
      <c r="E406" s="2" t="s">
        <v>154</v>
      </c>
      <c r="F406" s="2" t="s">
        <v>2</v>
      </c>
      <c r="G406" s="4"/>
      <c r="H406" s="6">
        <v>106.14239397561199</v>
      </c>
      <c r="I406" s="6">
        <v>98.086397818598599</v>
      </c>
      <c r="J406" s="6">
        <v>92.500362919529394</v>
      </c>
      <c r="K406" s="6">
        <v>86.914328020460303</v>
      </c>
      <c r="L406" s="6">
        <v>81.328293121391198</v>
      </c>
      <c r="M406" s="6">
        <v>73.690101971708998</v>
      </c>
      <c r="N406" s="6">
        <v>66.106211198012403</v>
      </c>
      <c r="O406" s="6">
        <v>64.285025737321007</v>
      </c>
      <c r="P406" s="6">
        <v>58.817693720186298</v>
      </c>
      <c r="Q406" s="6">
        <v>47.495791693931103</v>
      </c>
      <c r="R406" s="6">
        <v>42.597096438848702</v>
      </c>
      <c r="S406" s="6">
        <v>37.6984011837663</v>
      </c>
      <c r="T406" s="6">
        <v>35.163172873445397</v>
      </c>
      <c r="U406" s="6">
        <v>32.627944563124501</v>
      </c>
      <c r="V406" s="6">
        <v>8.7861396421299691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4"/>
      <c r="AO406" s="4"/>
    </row>
    <row r="407" spans="1:41" ht="18.75" customHeight="1" x14ac:dyDescent="0.25">
      <c r="A407" s="13" t="s">
        <v>347</v>
      </c>
      <c r="B407" s="2" t="s">
        <v>4</v>
      </c>
      <c r="C407" s="2" t="s">
        <v>2</v>
      </c>
      <c r="D407" s="2" t="s">
        <v>25</v>
      </c>
      <c r="E407" s="2" t="s">
        <v>155</v>
      </c>
      <c r="F407" s="2" t="s">
        <v>2</v>
      </c>
      <c r="G407" s="4"/>
      <c r="H407" s="6">
        <v>36.392749155949502</v>
      </c>
      <c r="I407" s="6">
        <v>35.794708805760102</v>
      </c>
      <c r="J407" s="6">
        <v>35.8148545945077</v>
      </c>
      <c r="K407" s="6">
        <v>35.835000383255398</v>
      </c>
      <c r="L407" s="6">
        <v>35.855146172003003</v>
      </c>
      <c r="M407" s="6">
        <v>33.391095508332398</v>
      </c>
      <c r="N407" s="6">
        <v>30.9270448446618</v>
      </c>
      <c r="O407" s="6">
        <v>28.8994224122014</v>
      </c>
      <c r="P407" s="6">
        <v>26.871799979740899</v>
      </c>
      <c r="Q407" s="6">
        <v>25.1911191709093</v>
      </c>
      <c r="R407" s="6">
        <v>23.5104383620777</v>
      </c>
      <c r="S407" s="6">
        <v>21.8297575532461</v>
      </c>
      <c r="T407" s="6">
        <v>20.6507194452767</v>
      </c>
      <c r="U407" s="6">
        <v>19.471681337307199</v>
      </c>
      <c r="V407" s="6">
        <v>10.104896912194899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4"/>
      <c r="AO407" s="4"/>
    </row>
    <row r="408" spans="1:41" ht="18.75" customHeight="1" x14ac:dyDescent="0.25">
      <c r="A408" s="13" t="s">
        <v>347</v>
      </c>
      <c r="B408" s="2" t="s">
        <v>4</v>
      </c>
      <c r="C408" s="2" t="s">
        <v>2</v>
      </c>
      <c r="D408" s="2" t="s">
        <v>25</v>
      </c>
      <c r="E408" s="2" t="s">
        <v>156</v>
      </c>
      <c r="F408" s="2" t="s">
        <v>2</v>
      </c>
      <c r="G408" s="4"/>
      <c r="H408" s="6">
        <v>29399.584209500899</v>
      </c>
      <c r="I408" s="6">
        <v>31296.331577855799</v>
      </c>
      <c r="J408" s="6">
        <v>31296.331577855799</v>
      </c>
      <c r="K408" s="6">
        <v>31296.331577855799</v>
      </c>
      <c r="L408" s="6">
        <v>31296.331577855799</v>
      </c>
      <c r="M408" s="6">
        <v>31296.331577855799</v>
      </c>
      <c r="N408" s="6">
        <v>31296.331577855799</v>
      </c>
      <c r="O408" s="6">
        <v>31296.331577855799</v>
      </c>
      <c r="P408" s="6">
        <v>31296.331577855799</v>
      </c>
      <c r="Q408" s="6">
        <v>31296.331577855799</v>
      </c>
      <c r="R408" s="6">
        <v>31296.331577855799</v>
      </c>
      <c r="S408" s="6">
        <v>31296.331577855799</v>
      </c>
      <c r="T408" s="6">
        <v>31296.331577855799</v>
      </c>
      <c r="U408" s="6">
        <v>31296.331577855799</v>
      </c>
      <c r="V408" s="6">
        <v>31296.331577855799</v>
      </c>
      <c r="W408" s="6">
        <v>31296.331577855799</v>
      </c>
      <c r="X408" s="6">
        <v>31296.331577855799</v>
      </c>
      <c r="Y408" s="6">
        <v>31296.331577855799</v>
      </c>
      <c r="Z408" s="6">
        <v>31296.331577855799</v>
      </c>
      <c r="AA408" s="6">
        <v>31296.331577855799</v>
      </c>
      <c r="AB408" s="6">
        <v>31296.331577855799</v>
      </c>
      <c r="AC408" s="6">
        <v>31296.331577855799</v>
      </c>
      <c r="AD408" s="6">
        <v>31296.331577855799</v>
      </c>
      <c r="AE408" s="6">
        <v>31296.331577855799</v>
      </c>
      <c r="AF408" s="6">
        <v>31296.331577855799</v>
      </c>
      <c r="AG408" s="6">
        <v>31296.331577855799</v>
      </c>
      <c r="AH408" s="6">
        <v>31296.331577855799</v>
      </c>
      <c r="AI408" s="6">
        <v>31296.331577855799</v>
      </c>
      <c r="AJ408" s="6">
        <v>31296.331577855799</v>
      </c>
      <c r="AK408" s="6">
        <v>31296.331577855799</v>
      </c>
      <c r="AL408" s="6">
        <v>31296.331577855799</v>
      </c>
      <c r="AM408" s="6">
        <v>31296.331577855799</v>
      </c>
      <c r="AN408" s="4"/>
      <c r="AO408" s="4"/>
    </row>
    <row r="409" spans="1:41" ht="18.75" customHeight="1" x14ac:dyDescent="0.25">
      <c r="A409" s="13" t="s">
        <v>347</v>
      </c>
      <c r="B409" s="2" t="s">
        <v>4</v>
      </c>
      <c r="C409" s="2" t="s">
        <v>2</v>
      </c>
      <c r="D409" s="2" t="s">
        <v>25</v>
      </c>
      <c r="E409" s="2" t="s">
        <v>157</v>
      </c>
      <c r="F409" s="2" t="s">
        <v>2</v>
      </c>
      <c r="G409" s="4"/>
      <c r="H409" s="6">
        <v>40250.968929847797</v>
      </c>
      <c r="I409" s="6">
        <v>46032.672609615598</v>
      </c>
      <c r="J409" s="6">
        <v>46032.672609615598</v>
      </c>
      <c r="K409" s="6">
        <v>46032.672609615598</v>
      </c>
      <c r="L409" s="6">
        <v>46032.672609615598</v>
      </c>
      <c r="M409" s="6">
        <v>46032.672609615598</v>
      </c>
      <c r="N409" s="6">
        <v>46032.672609615598</v>
      </c>
      <c r="O409" s="6">
        <v>46032.672609615598</v>
      </c>
      <c r="P409" s="6">
        <v>46032.672609615598</v>
      </c>
      <c r="Q409" s="6">
        <v>46032.672609615598</v>
      </c>
      <c r="R409" s="6">
        <v>46032.672609615598</v>
      </c>
      <c r="S409" s="6">
        <v>46032.672609615598</v>
      </c>
      <c r="T409" s="6">
        <v>46032.672609615598</v>
      </c>
      <c r="U409" s="6">
        <v>46032.672609615598</v>
      </c>
      <c r="V409" s="6">
        <v>46032.672609615598</v>
      </c>
      <c r="W409" s="6">
        <v>46032.672609615598</v>
      </c>
      <c r="X409" s="6">
        <v>46032.672609615598</v>
      </c>
      <c r="Y409" s="6">
        <v>46032.672609615598</v>
      </c>
      <c r="Z409" s="6">
        <v>46032.672609615598</v>
      </c>
      <c r="AA409" s="6">
        <v>46032.672609615598</v>
      </c>
      <c r="AB409" s="6">
        <v>46032.672609615598</v>
      </c>
      <c r="AC409" s="6">
        <v>46032.672609615598</v>
      </c>
      <c r="AD409" s="6">
        <v>46032.672609615598</v>
      </c>
      <c r="AE409" s="6">
        <v>46032.672609615598</v>
      </c>
      <c r="AF409" s="6">
        <v>46032.672609615598</v>
      </c>
      <c r="AG409" s="6">
        <v>46032.672609615598</v>
      </c>
      <c r="AH409" s="6">
        <v>46032.672609615598</v>
      </c>
      <c r="AI409" s="6">
        <v>46032.672609615598</v>
      </c>
      <c r="AJ409" s="6">
        <v>46032.672609615598</v>
      </c>
      <c r="AK409" s="6">
        <v>46032.672609615598</v>
      </c>
      <c r="AL409" s="6">
        <v>46032.672609615598</v>
      </c>
      <c r="AM409" s="6">
        <v>46032.672609615598</v>
      </c>
      <c r="AN409" s="4"/>
      <c r="AO409" s="4"/>
    </row>
    <row r="410" spans="1:41" ht="18.75" customHeight="1" x14ac:dyDescent="0.25">
      <c r="A410" s="13" t="s">
        <v>347</v>
      </c>
      <c r="B410" s="2" t="s">
        <v>4</v>
      </c>
      <c r="C410" s="2" t="s">
        <v>2</v>
      </c>
      <c r="D410" s="2" t="s">
        <v>25</v>
      </c>
      <c r="E410" s="2" t="s">
        <v>158</v>
      </c>
      <c r="F410" s="2" t="s">
        <v>2</v>
      </c>
      <c r="G410" s="4"/>
      <c r="H410" s="6">
        <v>57507.323525462802</v>
      </c>
      <c r="I410" s="6">
        <v>57538.414778229599</v>
      </c>
      <c r="J410" s="6">
        <v>59115.091964154599</v>
      </c>
      <c r="K410" s="6">
        <v>60693.685127814198</v>
      </c>
      <c r="L410" s="6">
        <v>62274.194269208398</v>
      </c>
      <c r="M410" s="6">
        <v>63856.619388337203</v>
      </c>
      <c r="N410" s="6">
        <v>65440.960485200601</v>
      </c>
      <c r="O410" s="6">
        <v>66669.444957905696</v>
      </c>
      <c r="P410" s="6">
        <v>67898.940123413005</v>
      </c>
      <c r="Q410" s="6">
        <v>69127.984642509095</v>
      </c>
      <c r="R410" s="6">
        <v>70359.273344174304</v>
      </c>
      <c r="S410" s="6">
        <v>71591.566562622902</v>
      </c>
      <c r="T410" s="6">
        <v>72533.688265762801</v>
      </c>
      <c r="U410" s="6">
        <v>73476.094815735603</v>
      </c>
      <c r="V410" s="6">
        <v>74418.786212541498</v>
      </c>
      <c r="W410" s="6">
        <v>75361.762456180193</v>
      </c>
      <c r="X410" s="6">
        <v>76305.023546651806</v>
      </c>
      <c r="Y410" s="6">
        <v>77208.247787553599</v>
      </c>
      <c r="Z410" s="6">
        <v>78110.750302811401</v>
      </c>
      <c r="AA410" s="6">
        <v>79013.069373941893</v>
      </c>
      <c r="AB410" s="6">
        <v>79914.937232129203</v>
      </c>
      <c r="AC410" s="6">
        <v>80816.353877373302</v>
      </c>
      <c r="AD410" s="6">
        <v>81767.878276663701</v>
      </c>
      <c r="AE410" s="6">
        <v>82718.459663580797</v>
      </c>
      <c r="AF410" s="6">
        <v>83668.098038124503</v>
      </c>
      <c r="AG410" s="6">
        <v>84616.793400294904</v>
      </c>
      <c r="AH410" s="6">
        <v>85564.545750092002</v>
      </c>
      <c r="AI410" s="6">
        <v>86695.244638185803</v>
      </c>
      <c r="AJ410" s="6">
        <v>87824.480784300598</v>
      </c>
      <c r="AK410" s="6">
        <v>88952.254188436098</v>
      </c>
      <c r="AL410" s="6">
        <v>90078.564850592593</v>
      </c>
      <c r="AM410" s="6">
        <v>91203.412770769894</v>
      </c>
      <c r="AN410" s="4"/>
      <c r="AO410" s="4"/>
    </row>
    <row r="411" spans="1:41" ht="18.75" customHeight="1" x14ac:dyDescent="0.25">
      <c r="A411" s="13" t="s">
        <v>347</v>
      </c>
      <c r="B411" s="2" t="s">
        <v>4</v>
      </c>
      <c r="C411" s="2" t="s">
        <v>2</v>
      </c>
      <c r="D411" s="2" t="s">
        <v>25</v>
      </c>
      <c r="E411" s="2" t="s">
        <v>159</v>
      </c>
      <c r="F411" s="2" t="s">
        <v>2</v>
      </c>
      <c r="G411" s="4"/>
      <c r="H411" s="6">
        <v>0.403359504202492</v>
      </c>
      <c r="I411" s="6">
        <v>0.403359504202492</v>
      </c>
      <c r="J411" s="6">
        <v>0.403359504202492</v>
      </c>
      <c r="K411" s="6">
        <v>0.403359504202492</v>
      </c>
      <c r="L411" s="6">
        <v>0.403359504202492</v>
      </c>
      <c r="M411" s="6">
        <v>0.403359504202492</v>
      </c>
      <c r="N411" s="6">
        <v>0.38455457546333699</v>
      </c>
      <c r="O411" s="6">
        <v>0.34565255111367699</v>
      </c>
      <c r="P411" s="6">
        <v>0.30675052676401598</v>
      </c>
      <c r="Q411" s="6">
        <v>0.269651261048659</v>
      </c>
      <c r="R411" s="6">
        <v>0.23255199533330301</v>
      </c>
      <c r="S411" s="6">
        <v>0.19545272961794599</v>
      </c>
      <c r="T411" s="6">
        <v>0.17625269698964499</v>
      </c>
      <c r="U411" s="6">
        <v>0.15705266436134299</v>
      </c>
      <c r="V411" s="6">
        <v>2.21018330131591E-2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4"/>
      <c r="AO411" s="4"/>
    </row>
    <row r="412" spans="1:41" ht="18.75" customHeight="1" x14ac:dyDescent="0.25">
      <c r="A412" s="13" t="s">
        <v>347</v>
      </c>
      <c r="B412" s="2" t="s">
        <v>4</v>
      </c>
      <c r="C412" s="2" t="s">
        <v>2</v>
      </c>
      <c r="D412" s="2" t="s">
        <v>26</v>
      </c>
      <c r="E412" s="2" t="s">
        <v>32</v>
      </c>
      <c r="F412" s="2" t="s">
        <v>243</v>
      </c>
      <c r="G412" s="4"/>
      <c r="H412" s="6">
        <v>0.52449999999999997</v>
      </c>
      <c r="I412" s="6">
        <v>0.52939999999999998</v>
      </c>
      <c r="J412" s="6">
        <v>0.55536237980117598</v>
      </c>
      <c r="K412" s="6">
        <v>0.58194356970176397</v>
      </c>
      <c r="L412" s="6">
        <v>0.60914356970176398</v>
      </c>
      <c r="M412" s="6">
        <v>0.63696237980117598</v>
      </c>
      <c r="N412" s="6">
        <v>0.66539999999999999</v>
      </c>
      <c r="O412" s="6">
        <v>0.693293971648684</v>
      </c>
      <c r="P412" s="6">
        <v>0.72173095747302596</v>
      </c>
      <c r="Q412" s="6">
        <v>0.75071095747302696</v>
      </c>
      <c r="R412" s="6">
        <v>0.78023397164868502</v>
      </c>
      <c r="S412" s="6">
        <v>0.81030000000000102</v>
      </c>
      <c r="T412" s="6">
        <v>0.84145657513567296</v>
      </c>
      <c r="U412" s="6">
        <v>0.87308486270350805</v>
      </c>
      <c r="V412" s="6">
        <v>0.90518486270350795</v>
      </c>
      <c r="W412" s="6">
        <v>0.93775657513567101</v>
      </c>
      <c r="X412" s="6">
        <v>0.970799999999998</v>
      </c>
      <c r="Y412" s="6">
        <v>1.00586069116119</v>
      </c>
      <c r="Z412" s="6">
        <v>1.04142103674178</v>
      </c>
      <c r="AA412" s="6">
        <v>1.07748103674178</v>
      </c>
      <c r="AB412" s="6">
        <v>1.11404069116119</v>
      </c>
      <c r="AC412" s="6">
        <v>1.1511</v>
      </c>
      <c r="AD412" s="6">
        <v>1.18787056636969</v>
      </c>
      <c r="AE412" s="6">
        <v>1.2251058495545299</v>
      </c>
      <c r="AF412" s="6">
        <v>1.26280584955453</v>
      </c>
      <c r="AG412" s="6">
        <v>1.30097056636969</v>
      </c>
      <c r="AH412" s="6">
        <v>1.3395999999999999</v>
      </c>
      <c r="AI412" s="6">
        <v>1.37654811140606</v>
      </c>
      <c r="AJ412" s="6">
        <v>1.4139621671091001</v>
      </c>
      <c r="AK412" s="6">
        <v>1.45184216710909</v>
      </c>
      <c r="AL412" s="6">
        <v>1.49018811140606</v>
      </c>
      <c r="AM412" s="6">
        <v>1.5289999999999999</v>
      </c>
      <c r="AN412" s="4"/>
      <c r="AO412" s="4"/>
    </row>
    <row r="413" spans="1:41" ht="18.75" customHeight="1" x14ac:dyDescent="0.25">
      <c r="A413" s="13" t="s">
        <v>347</v>
      </c>
      <c r="B413" s="2" t="s">
        <v>4</v>
      </c>
      <c r="C413" s="2" t="s">
        <v>2</v>
      </c>
      <c r="D413" s="2" t="s">
        <v>26</v>
      </c>
      <c r="E413" s="2" t="s">
        <v>33</v>
      </c>
      <c r="F413" s="2" t="s">
        <v>242</v>
      </c>
      <c r="G413" s="4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>
        <v>5.0859069101725201E-3</v>
      </c>
      <c r="AA413" s="6">
        <v>5.12590691018611E-3</v>
      </c>
      <c r="AB413" s="6">
        <v>5.1639379401269298E-3</v>
      </c>
      <c r="AC413" s="6">
        <v>5.2000000000238496E-3</v>
      </c>
      <c r="AD413" s="6">
        <v>5.2833179986233603E-3</v>
      </c>
      <c r="AE413" s="6">
        <v>5.3649769979355897E-3</v>
      </c>
      <c r="AF413" s="6">
        <v>5.4449769979258997E-3</v>
      </c>
      <c r="AG413" s="6">
        <v>5.5233179986333703E-3</v>
      </c>
      <c r="AH413" s="6">
        <v>5.6000000000171503E-3</v>
      </c>
      <c r="AI413" s="6">
        <v>5.7038904991926201E-3</v>
      </c>
      <c r="AJ413" s="6">
        <v>5.8058357487862401E-3</v>
      </c>
      <c r="AK413" s="6">
        <v>5.9058357488170898E-3</v>
      </c>
      <c r="AL413" s="6">
        <v>6.0038904992505398E-3</v>
      </c>
      <c r="AM413" s="6">
        <v>6.1000000000976896E-3</v>
      </c>
      <c r="AN413" s="4"/>
      <c r="AO413" s="4"/>
    </row>
    <row r="414" spans="1:41" ht="18.75" customHeight="1" x14ac:dyDescent="0.25">
      <c r="A414" s="13" t="s">
        <v>347</v>
      </c>
      <c r="B414" s="2" t="s">
        <v>4</v>
      </c>
      <c r="C414" s="2" t="s">
        <v>2</v>
      </c>
      <c r="D414" s="2" t="s">
        <v>26</v>
      </c>
      <c r="E414" s="2" t="s">
        <v>62</v>
      </c>
      <c r="F414" s="2" t="s">
        <v>241</v>
      </c>
      <c r="G414" s="4"/>
      <c r="H414" s="6">
        <v>0.52449999999999997</v>
      </c>
      <c r="I414" s="6">
        <v>0.52939999999999998</v>
      </c>
      <c r="J414" s="6">
        <v>0.55536237980117598</v>
      </c>
      <c r="K414" s="6">
        <v>0.58194356970176397</v>
      </c>
      <c r="L414" s="6">
        <v>0.60914356970176398</v>
      </c>
      <c r="M414" s="6">
        <v>0.63696237980117598</v>
      </c>
      <c r="N414" s="6">
        <v>0.66539999999999999</v>
      </c>
      <c r="O414" s="6">
        <v>0.693293971648684</v>
      </c>
      <c r="P414" s="6">
        <v>0.72173095747302596</v>
      </c>
      <c r="Q414" s="6">
        <v>0.75071095747302696</v>
      </c>
      <c r="R414" s="6">
        <v>0.78023397164868502</v>
      </c>
      <c r="S414" s="6">
        <v>0.81030000000000102</v>
      </c>
      <c r="T414" s="6">
        <v>0.84145657513567296</v>
      </c>
      <c r="U414" s="6">
        <v>0.87308486270350805</v>
      </c>
      <c r="V414" s="6">
        <v>0.90518486270350795</v>
      </c>
      <c r="W414" s="6">
        <v>0.93775657513567101</v>
      </c>
      <c r="X414" s="6">
        <v>0.970799999999998</v>
      </c>
      <c r="Y414" s="6">
        <v>1.00586069116119</v>
      </c>
      <c r="Z414" s="6">
        <v>1.04142103674178</v>
      </c>
      <c r="AA414" s="6">
        <v>1.07748103674178</v>
      </c>
      <c r="AB414" s="6">
        <v>1.11404069116119</v>
      </c>
      <c r="AC414" s="6">
        <v>1.1511</v>
      </c>
      <c r="AD414" s="6">
        <v>1.18787056636969</v>
      </c>
      <c r="AE414" s="6">
        <v>1.2251058495545299</v>
      </c>
      <c r="AF414" s="6">
        <v>1.26280584955453</v>
      </c>
      <c r="AG414" s="6">
        <v>1.30097056636969</v>
      </c>
      <c r="AH414" s="6">
        <v>1.3395999999999999</v>
      </c>
      <c r="AI414" s="6">
        <v>1.37654811140606</v>
      </c>
      <c r="AJ414" s="6">
        <v>1.4139621671091001</v>
      </c>
      <c r="AK414" s="6">
        <v>1.45184216710909</v>
      </c>
      <c r="AL414" s="6">
        <v>1.49018811140606</v>
      </c>
      <c r="AM414" s="6">
        <v>1.5289999999999999</v>
      </c>
      <c r="AN414" s="4"/>
      <c r="AO414" s="4"/>
    </row>
    <row r="415" spans="1:41" ht="18.75" customHeight="1" x14ac:dyDescent="0.25">
      <c r="A415" s="13" t="s">
        <v>347</v>
      </c>
      <c r="B415" s="2" t="s">
        <v>4</v>
      </c>
      <c r="C415" s="2" t="s">
        <v>2</v>
      </c>
      <c r="D415" s="2" t="s">
        <v>26</v>
      </c>
      <c r="E415" s="2" t="s">
        <v>63</v>
      </c>
      <c r="F415" s="2" t="s">
        <v>238</v>
      </c>
      <c r="G415" s="4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>
        <v>5.0859069101725201E-3</v>
      </c>
      <c r="AA415" s="6">
        <v>5.12590691018611E-3</v>
      </c>
      <c r="AB415" s="6">
        <v>5.1639379401269298E-3</v>
      </c>
      <c r="AC415" s="6">
        <v>5.2000000000238496E-3</v>
      </c>
      <c r="AD415" s="6">
        <v>5.2833179986233603E-3</v>
      </c>
      <c r="AE415" s="6">
        <v>5.3649769979355897E-3</v>
      </c>
      <c r="AF415" s="6">
        <v>5.4449769979258997E-3</v>
      </c>
      <c r="AG415" s="6">
        <v>5.5233179986333703E-3</v>
      </c>
      <c r="AH415" s="6">
        <v>5.6000000000171503E-3</v>
      </c>
      <c r="AI415" s="6">
        <v>5.7038904991926201E-3</v>
      </c>
      <c r="AJ415" s="6">
        <v>5.8058357487862401E-3</v>
      </c>
      <c r="AK415" s="6">
        <v>5.9058357488170898E-3</v>
      </c>
      <c r="AL415" s="6">
        <v>6.0038904992505398E-3</v>
      </c>
      <c r="AM415" s="6">
        <v>6.1000000000976896E-3</v>
      </c>
      <c r="AN415" s="4"/>
      <c r="AO415" s="4"/>
    </row>
    <row r="416" spans="1:41" ht="18.75" customHeight="1" x14ac:dyDescent="0.25">
      <c r="A416" s="13" t="s">
        <v>347</v>
      </c>
      <c r="B416" s="2" t="s">
        <v>4</v>
      </c>
      <c r="C416" s="2" t="s">
        <v>2</v>
      </c>
      <c r="D416" s="2" t="s">
        <v>26</v>
      </c>
      <c r="E416" s="2" t="s">
        <v>64</v>
      </c>
      <c r="F416" s="2" t="s">
        <v>237</v>
      </c>
      <c r="G416" s="4"/>
      <c r="H416" s="6">
        <v>22.321100000000001</v>
      </c>
      <c r="I416" s="6">
        <v>19.900099999999998</v>
      </c>
      <c r="J416" s="6">
        <v>20.876205801790601</v>
      </c>
      <c r="K416" s="6">
        <v>21.8525987026858</v>
      </c>
      <c r="L416" s="6">
        <v>22.829278702685802</v>
      </c>
      <c r="M416" s="6">
        <v>23.806245801790599</v>
      </c>
      <c r="N416" s="6">
        <v>24.7835</v>
      </c>
      <c r="O416" s="6">
        <v>25.762896650081998</v>
      </c>
      <c r="P416" s="6">
        <v>26.743934975123</v>
      </c>
      <c r="Q416" s="6">
        <v>27.726614975122999</v>
      </c>
      <c r="R416" s="6">
        <v>28.710936650082001</v>
      </c>
      <c r="S416" s="6">
        <v>29.696899999999999</v>
      </c>
      <c r="T416" s="6">
        <v>30.7717525497061</v>
      </c>
      <c r="U416" s="6">
        <v>31.847618824559198</v>
      </c>
      <c r="V416" s="6">
        <v>32.924498824559201</v>
      </c>
      <c r="W416" s="6">
        <v>34.002392549706101</v>
      </c>
      <c r="X416" s="6">
        <v>35.081299999999999</v>
      </c>
      <c r="Y416" s="6">
        <v>36.272154122301799</v>
      </c>
      <c r="Z416" s="6">
        <v>37.463161183452698</v>
      </c>
      <c r="AA416" s="6">
        <v>38.654321183452701</v>
      </c>
      <c r="AB416" s="6">
        <v>39.845634122301803</v>
      </c>
      <c r="AC416" s="6">
        <v>41.037100000000002</v>
      </c>
      <c r="AD416" s="6">
        <v>42.377051507110302</v>
      </c>
      <c r="AE416" s="6">
        <v>43.716267260665497</v>
      </c>
      <c r="AF416" s="6">
        <v>45.054747260665501</v>
      </c>
      <c r="AG416" s="6">
        <v>46.3924915071103</v>
      </c>
      <c r="AH416" s="6">
        <v>47.729500000000002</v>
      </c>
      <c r="AI416" s="6">
        <v>49.203059132755897</v>
      </c>
      <c r="AJ416" s="6">
        <v>50.674958699133903</v>
      </c>
      <c r="AK416" s="6">
        <v>52.1451986991339</v>
      </c>
      <c r="AL416" s="6">
        <v>53.613779132755901</v>
      </c>
      <c r="AM416" s="6">
        <v>55.0807</v>
      </c>
      <c r="AN416" s="4"/>
      <c r="AO416" s="4"/>
    </row>
    <row r="417" spans="1:41" ht="18.75" customHeight="1" x14ac:dyDescent="0.25">
      <c r="A417" s="13" t="s">
        <v>347</v>
      </c>
      <c r="B417" s="2" t="s">
        <v>4</v>
      </c>
      <c r="C417" s="2" t="s">
        <v>2</v>
      </c>
      <c r="D417" s="2" t="s">
        <v>26</v>
      </c>
      <c r="E417" s="2" t="s">
        <v>64</v>
      </c>
      <c r="F417" s="2" t="s">
        <v>238</v>
      </c>
      <c r="G417" s="4"/>
      <c r="H417" s="6">
        <v>2.5236000000000001</v>
      </c>
      <c r="I417" s="6">
        <v>2.1497999999999999</v>
      </c>
      <c r="J417" s="6">
        <v>2.2287758224753902</v>
      </c>
      <c r="K417" s="6">
        <v>2.3086637337130802</v>
      </c>
      <c r="L417" s="6">
        <v>2.3894637337130802</v>
      </c>
      <c r="M417" s="6">
        <v>2.4711758224753901</v>
      </c>
      <c r="N417" s="6">
        <v>2.5537999999999998</v>
      </c>
      <c r="O417" s="6">
        <v>2.61043296608515</v>
      </c>
      <c r="P417" s="6">
        <v>2.66702944912773</v>
      </c>
      <c r="Q417" s="6">
        <v>2.7235894491277302</v>
      </c>
      <c r="R417" s="6">
        <v>2.78011296608515</v>
      </c>
      <c r="S417" s="6">
        <v>2.8365999999999998</v>
      </c>
      <c r="T417" s="6">
        <v>2.8787066777508699</v>
      </c>
      <c r="U417" s="6">
        <v>2.92033001662631</v>
      </c>
      <c r="V417" s="6">
        <v>2.9614700166263201</v>
      </c>
      <c r="W417" s="6">
        <v>3.0021266777508799</v>
      </c>
      <c r="X417" s="6">
        <v>3.0423</v>
      </c>
      <c r="Y417" s="6">
        <v>3.08372745707441</v>
      </c>
      <c r="Z417" s="6">
        <v>3.1245111856116199</v>
      </c>
      <c r="AA417" s="6">
        <v>3.16465118561162</v>
      </c>
      <c r="AB417" s="6">
        <v>3.2041474570744102</v>
      </c>
      <c r="AC417" s="6">
        <v>3.2429999999999999</v>
      </c>
      <c r="AD417" s="6">
        <v>3.3060667338654</v>
      </c>
      <c r="AE417" s="6">
        <v>3.3686001007980999</v>
      </c>
      <c r="AF417" s="6">
        <v>3.4306001007981002</v>
      </c>
      <c r="AG417" s="6">
        <v>3.4920667338653999</v>
      </c>
      <c r="AH417" s="6">
        <v>3.5530000000000102</v>
      </c>
      <c r="AI417" s="6">
        <v>3.6340784797258499</v>
      </c>
      <c r="AJ417" s="6">
        <v>3.7146777195887699</v>
      </c>
      <c r="AK417" s="6">
        <v>3.7947977195887699</v>
      </c>
      <c r="AL417" s="6">
        <v>3.87443847972584</v>
      </c>
      <c r="AM417" s="6">
        <v>3.9535999999999998</v>
      </c>
      <c r="AN417" s="4"/>
      <c r="AO417" s="4"/>
    </row>
    <row r="418" spans="1:41" ht="18.75" customHeight="1" x14ac:dyDescent="0.25">
      <c r="A418" s="13" t="s">
        <v>347</v>
      </c>
      <c r="B418" s="2" t="s">
        <v>4</v>
      </c>
      <c r="C418" s="2" t="s">
        <v>2</v>
      </c>
      <c r="D418" s="2" t="s">
        <v>26</v>
      </c>
      <c r="E418" s="2" t="s">
        <v>64</v>
      </c>
      <c r="F418" s="2" t="s">
        <v>241</v>
      </c>
      <c r="G418" s="4"/>
      <c r="H418" s="6">
        <v>244.58779999999999</v>
      </c>
      <c r="I418" s="6">
        <v>252.96279999999999</v>
      </c>
      <c r="J418" s="6">
        <v>259.65153958573802</v>
      </c>
      <c r="K418" s="6">
        <v>266.34805937860602</v>
      </c>
      <c r="L418" s="6">
        <v>273.05235937860601</v>
      </c>
      <c r="M418" s="6">
        <v>279.76443958573702</v>
      </c>
      <c r="N418" s="6">
        <v>286.48430000000002</v>
      </c>
      <c r="O418" s="6">
        <v>290.75165641532402</v>
      </c>
      <c r="P418" s="6">
        <v>295.00921462298601</v>
      </c>
      <c r="Q418" s="6">
        <v>299.25697462298598</v>
      </c>
      <c r="R418" s="6">
        <v>303.49493641532399</v>
      </c>
      <c r="S418" s="6">
        <v>307.72309999999999</v>
      </c>
      <c r="T418" s="6">
        <v>309.346465862738</v>
      </c>
      <c r="U418" s="6">
        <v>310.93605879410597</v>
      </c>
      <c r="V418" s="6">
        <v>312.49187879410601</v>
      </c>
      <c r="W418" s="6">
        <v>314.01392586273698</v>
      </c>
      <c r="X418" s="6">
        <v>315.50220000000002</v>
      </c>
      <c r="Y418" s="6">
        <v>315.176718821951</v>
      </c>
      <c r="Z418" s="6">
        <v>314.78332823292601</v>
      </c>
      <c r="AA418" s="6">
        <v>314.32202823292602</v>
      </c>
      <c r="AB418" s="6">
        <v>313.79281882195102</v>
      </c>
      <c r="AC418" s="6">
        <v>313.19569999999999</v>
      </c>
      <c r="AD418" s="6">
        <v>310.64782071568402</v>
      </c>
      <c r="AE418" s="6">
        <v>308.00744107352602</v>
      </c>
      <c r="AF418" s="6">
        <v>305.274561073526</v>
      </c>
      <c r="AG418" s="6">
        <v>302.44918071568401</v>
      </c>
      <c r="AH418" s="6">
        <v>299.53129999999999</v>
      </c>
      <c r="AI418" s="6">
        <v>296.683928021719</v>
      </c>
      <c r="AJ418" s="6">
        <v>293.721242032578</v>
      </c>
      <c r="AK418" s="6">
        <v>290.64324203257797</v>
      </c>
      <c r="AL418" s="6">
        <v>287.44992802171902</v>
      </c>
      <c r="AM418" s="6">
        <v>284.1413</v>
      </c>
      <c r="AN418" s="4"/>
      <c r="AO418" s="4"/>
    </row>
    <row r="419" spans="1:41" ht="18.75" customHeight="1" x14ac:dyDescent="0.25">
      <c r="A419" s="13" t="s">
        <v>347</v>
      </c>
      <c r="B419" s="2" t="s">
        <v>4</v>
      </c>
      <c r="C419" s="2" t="s">
        <v>2</v>
      </c>
      <c r="D419" s="2" t="s">
        <v>26</v>
      </c>
      <c r="E419" s="2" t="s">
        <v>65</v>
      </c>
      <c r="F419" s="2" t="s">
        <v>237</v>
      </c>
      <c r="G419" s="4"/>
      <c r="H419" s="6">
        <v>1.2209937579301999E-2</v>
      </c>
      <c r="I419" s="6">
        <v>1.14262889191863E-2</v>
      </c>
      <c r="J419" s="6">
        <v>1.1907473722447401E-2</v>
      </c>
      <c r="K419" s="6">
        <v>1.2381432085362401E-2</v>
      </c>
      <c r="L419" s="6">
        <v>1.28481640079313E-2</v>
      </c>
      <c r="M419" s="6">
        <v>1.3307669490154E-2</v>
      </c>
      <c r="N419" s="6">
        <v>1.37599485320307E-2</v>
      </c>
      <c r="O419" s="6">
        <v>1.42240344919755E-2</v>
      </c>
      <c r="P419" s="6">
        <v>1.46831050984814E-2</v>
      </c>
      <c r="Q419" s="6">
        <v>1.51371603515484E-2</v>
      </c>
      <c r="R419" s="6">
        <v>1.5586200251176499E-2</v>
      </c>
      <c r="S419" s="6">
        <v>1.6030224797365801E-2</v>
      </c>
      <c r="T419" s="6">
        <v>1.6543165545497899E-2</v>
      </c>
      <c r="U419" s="6">
        <v>1.70520168851012E-2</v>
      </c>
      <c r="V419" s="6">
        <v>1.7556778816175699E-2</v>
      </c>
      <c r="W419" s="6">
        <v>1.80574513387214E-2</v>
      </c>
      <c r="X419" s="6">
        <v>1.8554034452738299E-2</v>
      </c>
      <c r="Y419" s="6">
        <v>1.9134279101205201E-2</v>
      </c>
      <c r="Z419" s="6">
        <v>1.97113551259811E-2</v>
      </c>
      <c r="AA419" s="6">
        <v>2.0285262527065799E-2</v>
      </c>
      <c r="AB419" s="6">
        <v>2.0856001304459301E-2</v>
      </c>
      <c r="AC419" s="6">
        <v>2.1423571458161799E-2</v>
      </c>
      <c r="AD419" s="6">
        <v>2.209106858897E-2</v>
      </c>
      <c r="AE419" s="6">
        <v>2.2756139198173101E-2</v>
      </c>
      <c r="AF419" s="6">
        <v>2.3418783285770899E-2</v>
      </c>
      <c r="AG419" s="6">
        <v>2.4079000851763399E-2</v>
      </c>
      <c r="AH419" s="6">
        <v>2.47367918961507E-2</v>
      </c>
      <c r="AI419" s="6">
        <v>2.5487963574390201E-2</v>
      </c>
      <c r="AJ419" s="6">
        <v>2.6237511163815199E-2</v>
      </c>
      <c r="AK419" s="6">
        <v>2.69854346644256E-2</v>
      </c>
      <c r="AL419" s="6">
        <v>2.7731734076221402E-2</v>
      </c>
      <c r="AM419" s="6">
        <v>2.8476409399202599E-2</v>
      </c>
      <c r="AN419" s="4"/>
      <c r="AO419" s="4"/>
    </row>
    <row r="420" spans="1:41" ht="18.75" customHeight="1" x14ac:dyDescent="0.25">
      <c r="A420" s="13" t="s">
        <v>347</v>
      </c>
      <c r="B420" s="2" t="s">
        <v>4</v>
      </c>
      <c r="C420" s="2" t="s">
        <v>2</v>
      </c>
      <c r="D420" s="2" t="s">
        <v>26</v>
      </c>
      <c r="E420" s="2" t="s">
        <v>65</v>
      </c>
      <c r="F420" s="2" t="s">
        <v>238</v>
      </c>
      <c r="G420" s="4"/>
      <c r="H420" s="6">
        <v>1.2659383134368299E-2</v>
      </c>
      <c r="I420" s="6">
        <v>8.9889111013266004E-3</v>
      </c>
      <c r="J420" s="6">
        <v>9.3086162515942494E-3</v>
      </c>
      <c r="K420" s="6">
        <v>9.6315368935021503E-3</v>
      </c>
      <c r="L420" s="6">
        <v>9.9576730270502806E-3</v>
      </c>
      <c r="M420" s="6">
        <v>1.02870246522386E-2</v>
      </c>
      <c r="N420" s="6">
        <v>1.0619591769067301E-2</v>
      </c>
      <c r="O420" s="6">
        <v>1.08401693108479E-2</v>
      </c>
      <c r="P420" s="6">
        <v>1.1059938409254301E-2</v>
      </c>
      <c r="Q420" s="6">
        <v>1.1278899064286601E-2</v>
      </c>
      <c r="R420" s="6">
        <v>1.1497051275944799E-2</v>
      </c>
      <c r="S420" s="6">
        <v>1.17143950442288E-2</v>
      </c>
      <c r="T420" s="6">
        <v>1.18589070965196E-2</v>
      </c>
      <c r="U420" s="6">
        <v>1.20003085926752E-2</v>
      </c>
      <c r="V420" s="6">
        <v>1.2138599532695599E-2</v>
      </c>
      <c r="W420" s="6">
        <v>1.2273779916580799E-2</v>
      </c>
      <c r="X420" s="6">
        <v>1.2405849744330901E-2</v>
      </c>
      <c r="Y420" s="6">
        <v>1.25415279456289E-2</v>
      </c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4"/>
      <c r="AO420" s="4"/>
    </row>
    <row r="421" spans="1:41" ht="18.75" customHeight="1" x14ac:dyDescent="0.25">
      <c r="A421" s="13" t="s">
        <v>347</v>
      </c>
      <c r="B421" s="2" t="s">
        <v>4</v>
      </c>
      <c r="C421" s="2" t="s">
        <v>2</v>
      </c>
      <c r="D421" s="2" t="s">
        <v>26</v>
      </c>
      <c r="E421" s="2" t="s">
        <v>65</v>
      </c>
      <c r="F421" s="2" t="s">
        <v>241</v>
      </c>
      <c r="G421" s="4"/>
      <c r="H421" s="6">
        <v>14.3366332761608</v>
      </c>
      <c r="I421" s="6">
        <v>14.7287341880987</v>
      </c>
      <c r="J421" s="6">
        <v>15.0633178735086</v>
      </c>
      <c r="K421" s="6">
        <v>15.395591383870199</v>
      </c>
      <c r="L421" s="6">
        <v>15.7255547191834</v>
      </c>
      <c r="M421" s="6">
        <v>16.053207879448198</v>
      </c>
      <c r="N421" s="6">
        <v>16.3785508646647</v>
      </c>
      <c r="O421" s="6">
        <v>16.5314800238034</v>
      </c>
      <c r="P421" s="6">
        <v>16.680984691981301</v>
      </c>
      <c r="Q421" s="6">
        <v>16.827064869198399</v>
      </c>
      <c r="R421" s="6">
        <v>16.9697205554546</v>
      </c>
      <c r="S421" s="6">
        <v>17.108951750749998</v>
      </c>
      <c r="T421" s="6">
        <v>17.137565180362099</v>
      </c>
      <c r="U421" s="6">
        <v>17.163015263872499</v>
      </c>
      <c r="V421" s="6">
        <v>17.1853020012813</v>
      </c>
      <c r="W421" s="6">
        <v>17.204425392588401</v>
      </c>
      <c r="X421" s="6">
        <v>17.220385437793901</v>
      </c>
      <c r="Y421" s="6">
        <v>17.206626643494499</v>
      </c>
      <c r="Z421" s="6">
        <v>17.1892400159646</v>
      </c>
      <c r="AA421" s="6">
        <v>17.168225555204</v>
      </c>
      <c r="AB421" s="6">
        <v>17.143583261212701</v>
      </c>
      <c r="AC421" s="6">
        <v>17.115313133990899</v>
      </c>
      <c r="AD421" s="6">
        <v>17.084596155958899</v>
      </c>
      <c r="AE421" s="6">
        <v>17.0507170528006</v>
      </c>
      <c r="AF421" s="6">
        <v>17.013675824516199</v>
      </c>
      <c r="AG421" s="6">
        <v>16.973472471105499</v>
      </c>
      <c r="AH421" s="6">
        <v>16.9301069925686</v>
      </c>
      <c r="AI421" s="6">
        <v>16.924971538400602</v>
      </c>
      <c r="AJ421" s="6">
        <v>16.916396798609501</v>
      </c>
      <c r="AK421" s="6">
        <v>16.904382773195199</v>
      </c>
      <c r="AL421" s="6">
        <v>16.888929462157801</v>
      </c>
      <c r="AM421" s="6">
        <v>16.870036865497202</v>
      </c>
      <c r="AN421" s="4"/>
      <c r="AO421" s="4"/>
    </row>
    <row r="422" spans="1:41" ht="18.75" customHeight="1" x14ac:dyDescent="0.25">
      <c r="A422" s="13" t="s">
        <v>347</v>
      </c>
      <c r="B422" s="2" t="s">
        <v>4</v>
      </c>
      <c r="C422" s="2" t="s">
        <v>2</v>
      </c>
      <c r="D422" s="2" t="s">
        <v>26</v>
      </c>
      <c r="E422" s="2" t="s">
        <v>66</v>
      </c>
      <c r="F422" s="2" t="s">
        <v>237</v>
      </c>
      <c r="G422" s="4"/>
      <c r="H422" s="6">
        <v>9.1316000000000095</v>
      </c>
      <c r="I422" s="6">
        <v>7.7752999999999899</v>
      </c>
      <c r="J422" s="6">
        <v>8.15374337256854</v>
      </c>
      <c r="K422" s="6">
        <v>8.5320250588528097</v>
      </c>
      <c r="L422" s="6">
        <v>8.9101450588528195</v>
      </c>
      <c r="M422" s="6">
        <v>9.2881033725685498</v>
      </c>
      <c r="N422" s="6">
        <v>9.6659000000000095</v>
      </c>
      <c r="O422" s="6">
        <v>10.018369269848099</v>
      </c>
      <c r="P422" s="6">
        <v>10.3692839047721</v>
      </c>
      <c r="Q422" s="6">
        <v>10.718643904772099</v>
      </c>
      <c r="R422" s="6">
        <v>11.0664492698481</v>
      </c>
      <c r="S422" s="6">
        <v>11.412699999999999</v>
      </c>
      <c r="T422" s="6">
        <v>11.806445509246</v>
      </c>
      <c r="U422" s="6">
        <v>12.199248263869</v>
      </c>
      <c r="V422" s="6">
        <v>12.591108263869</v>
      </c>
      <c r="W422" s="6">
        <v>12.982025509246</v>
      </c>
      <c r="X422" s="6">
        <v>13.372</v>
      </c>
      <c r="Y422" s="6">
        <v>13.823535896569201</v>
      </c>
      <c r="Z422" s="6">
        <v>14.2749738448538</v>
      </c>
      <c r="AA422" s="6">
        <v>14.7263138448538</v>
      </c>
      <c r="AB422" s="6">
        <v>15.177555896569199</v>
      </c>
      <c r="AC422" s="6">
        <v>15.6287</v>
      </c>
      <c r="AD422" s="6">
        <v>16.1556042697027</v>
      </c>
      <c r="AE422" s="6">
        <v>16.683286404554</v>
      </c>
      <c r="AF422" s="6">
        <v>17.211746404553999</v>
      </c>
      <c r="AG422" s="6">
        <v>17.7409842697027</v>
      </c>
      <c r="AH422" s="6">
        <v>18.271000000000001</v>
      </c>
      <c r="AI422" s="6">
        <v>18.873184496043599</v>
      </c>
      <c r="AJ422" s="6">
        <v>19.477056744065401</v>
      </c>
      <c r="AK422" s="6">
        <v>20.082616744065401</v>
      </c>
      <c r="AL422" s="6">
        <v>20.689864496043601</v>
      </c>
      <c r="AM422" s="6">
        <v>21.2988</v>
      </c>
      <c r="AN422" s="4"/>
      <c r="AO422" s="4"/>
    </row>
    <row r="423" spans="1:41" ht="18.75" customHeight="1" x14ac:dyDescent="0.25">
      <c r="A423" s="13" t="s">
        <v>347</v>
      </c>
      <c r="B423" s="2" t="s">
        <v>4</v>
      </c>
      <c r="C423" s="2" t="s">
        <v>2</v>
      </c>
      <c r="D423" s="2" t="s">
        <v>26</v>
      </c>
      <c r="E423" s="2" t="s">
        <v>66</v>
      </c>
      <c r="F423" s="2" t="s">
        <v>238</v>
      </c>
      <c r="G423" s="4"/>
      <c r="H423" s="6">
        <v>98.535499999999999</v>
      </c>
      <c r="I423" s="6">
        <v>90.397400000000005</v>
      </c>
      <c r="J423" s="6">
        <v>93.107689465504805</v>
      </c>
      <c r="K423" s="6">
        <v>95.821594198257202</v>
      </c>
      <c r="L423" s="6">
        <v>98.539114198257195</v>
      </c>
      <c r="M423" s="6">
        <v>101.260249465505</v>
      </c>
      <c r="N423" s="6">
        <v>103.985</v>
      </c>
      <c r="O423" s="6">
        <v>106.395637735695</v>
      </c>
      <c r="P423" s="6">
        <v>108.809396603542</v>
      </c>
      <c r="Q423" s="6">
        <v>111.226276603542</v>
      </c>
      <c r="R423" s="6">
        <v>113.64627773569499</v>
      </c>
      <c r="S423" s="6">
        <v>116.0694</v>
      </c>
      <c r="T423" s="6">
        <v>118.393464831546</v>
      </c>
      <c r="U423" s="6">
        <v>120.72055724731899</v>
      </c>
      <c r="V423" s="6">
        <v>123.050677247319</v>
      </c>
      <c r="W423" s="6">
        <v>125.38382483154599</v>
      </c>
      <c r="X423" s="6">
        <v>127.72</v>
      </c>
      <c r="Y423" s="6">
        <v>130.26160449435801</v>
      </c>
      <c r="Z423" s="6">
        <v>132.806456741537</v>
      </c>
      <c r="AA423" s="6">
        <v>135.35455674153701</v>
      </c>
      <c r="AB423" s="6">
        <v>137.905904494358</v>
      </c>
      <c r="AC423" s="6">
        <v>140.4605</v>
      </c>
      <c r="AD423" s="6">
        <v>143.79326498237</v>
      </c>
      <c r="AE423" s="6">
        <v>147.13006747355499</v>
      </c>
      <c r="AF423" s="6">
        <v>150.470907473555</v>
      </c>
      <c r="AG423" s="6">
        <v>153.81578498236999</v>
      </c>
      <c r="AH423" s="6">
        <v>157.16470000000001</v>
      </c>
      <c r="AI423" s="6">
        <v>161.27026775711499</v>
      </c>
      <c r="AJ423" s="6">
        <v>165.380481635672</v>
      </c>
      <c r="AK423" s="6">
        <v>169.49534163567199</v>
      </c>
      <c r="AL423" s="6">
        <v>173.61484775711401</v>
      </c>
      <c r="AM423" s="6">
        <v>177.739</v>
      </c>
      <c r="AN423" s="4"/>
      <c r="AO423" s="4"/>
    </row>
    <row r="424" spans="1:41" ht="18.75" customHeight="1" x14ac:dyDescent="0.25">
      <c r="A424" s="13" t="s">
        <v>347</v>
      </c>
      <c r="B424" s="2" t="s">
        <v>4</v>
      </c>
      <c r="C424" s="2" t="s">
        <v>2</v>
      </c>
      <c r="D424" s="2" t="s">
        <v>26</v>
      </c>
      <c r="E424" s="2" t="s">
        <v>66</v>
      </c>
      <c r="F424" s="2" t="s">
        <v>239</v>
      </c>
      <c r="G424" s="4"/>
      <c r="H424" s="6">
        <v>51.217300000000002</v>
      </c>
      <c r="I424" s="6">
        <v>52.991900000000001</v>
      </c>
      <c r="J424" s="6">
        <v>54.503188139297897</v>
      </c>
      <c r="K424" s="6">
        <v>56.018882208946799</v>
      </c>
      <c r="L424" s="6">
        <v>57.538982208946798</v>
      </c>
      <c r="M424" s="6">
        <v>59.063488139297903</v>
      </c>
      <c r="N424" s="6">
        <v>60.592399999999998</v>
      </c>
      <c r="O424" s="6">
        <v>62.016432874348503</v>
      </c>
      <c r="P424" s="6">
        <v>63.444729311522799</v>
      </c>
      <c r="Q424" s="6">
        <v>64.877289311522802</v>
      </c>
      <c r="R424" s="6">
        <v>66.314112874348496</v>
      </c>
      <c r="S424" s="6">
        <v>67.755200000000002</v>
      </c>
      <c r="T424" s="6">
        <v>68.645358848148703</v>
      </c>
      <c r="U424" s="6">
        <v>69.537828272222995</v>
      </c>
      <c r="V424" s="6">
        <v>70.432608272223007</v>
      </c>
      <c r="W424" s="6">
        <v>71.329698848148695</v>
      </c>
      <c r="X424" s="6">
        <v>72.229100000000003</v>
      </c>
      <c r="Y424" s="6">
        <v>72.869790694937095</v>
      </c>
      <c r="Z424" s="6">
        <v>73.511936042405594</v>
      </c>
      <c r="AA424" s="6">
        <v>74.1555360424056</v>
      </c>
      <c r="AB424" s="6">
        <v>74.8005906949371</v>
      </c>
      <c r="AC424" s="6">
        <v>75.447100000000006</v>
      </c>
      <c r="AD424" s="6">
        <v>76.3298180053891</v>
      </c>
      <c r="AE424" s="6">
        <v>77.214477008083605</v>
      </c>
      <c r="AF424" s="6">
        <v>78.101077008083607</v>
      </c>
      <c r="AG424" s="6">
        <v>78.989618005389104</v>
      </c>
      <c r="AH424" s="6">
        <v>79.880099999999999</v>
      </c>
      <c r="AI424" s="6">
        <v>80.908667769812098</v>
      </c>
      <c r="AJ424" s="6">
        <v>81.939361654718198</v>
      </c>
      <c r="AK424" s="6">
        <v>82.972181654718199</v>
      </c>
      <c r="AL424" s="6">
        <v>84.007127769812101</v>
      </c>
      <c r="AM424" s="6">
        <v>85.044200000000004</v>
      </c>
      <c r="AN424" s="4"/>
      <c r="AO424" s="4"/>
    </row>
    <row r="425" spans="1:41" ht="18.75" customHeight="1" x14ac:dyDescent="0.25">
      <c r="A425" s="13" t="s">
        <v>347</v>
      </c>
      <c r="B425" s="2" t="s">
        <v>4</v>
      </c>
      <c r="C425" s="2" t="s">
        <v>2</v>
      </c>
      <c r="D425" s="2" t="s">
        <v>26</v>
      </c>
      <c r="E425" s="2" t="s">
        <v>66</v>
      </c>
      <c r="F425" s="2" t="s">
        <v>240</v>
      </c>
      <c r="G425" s="4"/>
      <c r="H425" s="6">
        <v>59.019300000000001</v>
      </c>
      <c r="I425" s="6">
        <v>51.586199999999998</v>
      </c>
      <c r="J425" s="6">
        <v>52.602140098254402</v>
      </c>
      <c r="K425" s="6">
        <v>53.615690147381599</v>
      </c>
      <c r="L425" s="6">
        <v>54.626850147381603</v>
      </c>
      <c r="M425" s="6">
        <v>55.6356200982544</v>
      </c>
      <c r="N425" s="6">
        <v>56.642000000000003</v>
      </c>
      <c r="O425" s="6">
        <v>58.038970046605797</v>
      </c>
      <c r="P425" s="6">
        <v>59.434165069908801</v>
      </c>
      <c r="Q425" s="6">
        <v>60.8275850699088</v>
      </c>
      <c r="R425" s="6">
        <v>62.219230046605801</v>
      </c>
      <c r="S425" s="6">
        <v>63.609099999999998</v>
      </c>
      <c r="T425" s="6">
        <v>64.858745506343695</v>
      </c>
      <c r="U425" s="6">
        <v>66.107058259515597</v>
      </c>
      <c r="V425" s="6">
        <v>67.354038259515605</v>
      </c>
      <c r="W425" s="6">
        <v>68.599685506343704</v>
      </c>
      <c r="X425" s="6">
        <v>69.843999999999994</v>
      </c>
      <c r="Y425" s="6">
        <v>70.986496138147899</v>
      </c>
      <c r="Z425" s="6">
        <v>72.127544207221803</v>
      </c>
      <c r="AA425" s="6">
        <v>73.267144207221804</v>
      </c>
      <c r="AB425" s="6">
        <v>74.405296138147904</v>
      </c>
      <c r="AC425" s="6">
        <v>75.542000000000002</v>
      </c>
      <c r="AD425" s="6">
        <v>77.380252203832399</v>
      </c>
      <c r="AE425" s="6">
        <v>79.217198305748596</v>
      </c>
      <c r="AF425" s="6">
        <v>81.052838305748594</v>
      </c>
      <c r="AG425" s="6">
        <v>82.887172203832407</v>
      </c>
      <c r="AH425" s="6">
        <v>84.720200000000006</v>
      </c>
      <c r="AI425" s="6">
        <v>87.200167879303507</v>
      </c>
      <c r="AJ425" s="6">
        <v>89.679411818955302</v>
      </c>
      <c r="AK425" s="6">
        <v>92.157931818955305</v>
      </c>
      <c r="AL425" s="6">
        <v>94.635727879303502</v>
      </c>
      <c r="AM425" s="6">
        <v>97.112799999999993</v>
      </c>
      <c r="AN425" s="4"/>
      <c r="AO425" s="4"/>
    </row>
    <row r="426" spans="1:41" ht="18.75" customHeight="1" x14ac:dyDescent="0.25">
      <c r="A426" s="13" t="s">
        <v>347</v>
      </c>
      <c r="B426" s="2" t="s">
        <v>4</v>
      </c>
      <c r="C426" s="2" t="s">
        <v>2</v>
      </c>
      <c r="D426" s="2" t="s">
        <v>26</v>
      </c>
      <c r="E426" s="2" t="s">
        <v>66</v>
      </c>
      <c r="F426" s="2" t="s">
        <v>241</v>
      </c>
      <c r="G426" s="4"/>
      <c r="H426" s="6">
        <v>20.912099999999999</v>
      </c>
      <c r="I426" s="6">
        <v>20.1708</v>
      </c>
      <c r="J426" s="6">
        <v>19.920436099469601</v>
      </c>
      <c r="K426" s="6">
        <v>19.6312241492043</v>
      </c>
      <c r="L426" s="6">
        <v>19.303164149204299</v>
      </c>
      <c r="M426" s="6">
        <v>18.936256099469599</v>
      </c>
      <c r="N426" s="6">
        <v>18.5305</v>
      </c>
      <c r="O426" s="6">
        <v>19.032187610134098</v>
      </c>
      <c r="P426" s="6">
        <v>19.540341415201102</v>
      </c>
      <c r="Q426" s="6">
        <v>20.054961415201099</v>
      </c>
      <c r="R426" s="6">
        <v>20.576047610134101</v>
      </c>
      <c r="S426" s="6">
        <v>21.1036</v>
      </c>
      <c r="T426" s="6">
        <v>22.888236022846598</v>
      </c>
      <c r="U426" s="6">
        <v>24.705454034269899</v>
      </c>
      <c r="V426" s="6">
        <v>26.5552540342699</v>
      </c>
      <c r="W426" s="6">
        <v>28.437636022846601</v>
      </c>
      <c r="X426" s="6">
        <v>30.352599999999999</v>
      </c>
      <c r="Y426" s="6">
        <v>34.161777316145702</v>
      </c>
      <c r="Z426" s="6">
        <v>38.039885974218599</v>
      </c>
      <c r="AA426" s="6">
        <v>41.9869259742186</v>
      </c>
      <c r="AB426" s="6">
        <v>46.002897316145699</v>
      </c>
      <c r="AC426" s="6">
        <v>50.087800000000001</v>
      </c>
      <c r="AD426" s="6">
        <v>55.648047799245603</v>
      </c>
      <c r="AE426" s="6">
        <v>61.297591698868501</v>
      </c>
      <c r="AF426" s="6">
        <v>67.036431698868398</v>
      </c>
      <c r="AG426" s="6">
        <v>72.864567799245705</v>
      </c>
      <c r="AH426" s="6">
        <v>78.781999999999996</v>
      </c>
      <c r="AI426" s="6">
        <v>85.449154353759198</v>
      </c>
      <c r="AJ426" s="6">
        <v>92.232511530638902</v>
      </c>
      <c r="AK426" s="6">
        <v>99.132071530638896</v>
      </c>
      <c r="AL426" s="6">
        <v>106.147834353759</v>
      </c>
      <c r="AM426" s="6">
        <v>113.27979999999999</v>
      </c>
      <c r="AN426" s="4"/>
      <c r="AO426" s="4"/>
    </row>
    <row r="427" spans="1:41" ht="18.75" customHeight="1" x14ac:dyDescent="0.25">
      <c r="A427" s="13" t="s">
        <v>347</v>
      </c>
      <c r="B427" s="2" t="s">
        <v>4</v>
      </c>
      <c r="C427" s="2" t="s">
        <v>2</v>
      </c>
      <c r="D427" s="2" t="s">
        <v>26</v>
      </c>
      <c r="E427" s="2" t="s">
        <v>67</v>
      </c>
      <c r="F427" s="2" t="s">
        <v>237</v>
      </c>
      <c r="G427" s="4"/>
      <c r="H427" s="6">
        <v>0.19969006242069801</v>
      </c>
      <c r="I427" s="6">
        <v>0.18687371108081499</v>
      </c>
      <c r="J427" s="6">
        <v>0.19474335191844899</v>
      </c>
      <c r="K427" s="6">
        <v>0.20249480637598299</v>
      </c>
      <c r="L427" s="6">
        <v>0.210128074453409</v>
      </c>
      <c r="M427" s="6">
        <v>0.21764315615073301</v>
      </c>
      <c r="N427" s="6">
        <v>0.225040051467949</v>
      </c>
      <c r="O427" s="6">
        <v>0.232630045577916</v>
      </c>
      <c r="P427" s="6">
        <v>0.240138015006372</v>
      </c>
      <c r="Q427" s="6">
        <v>0.247563959753309</v>
      </c>
      <c r="R427" s="6">
        <v>0.25490787981873397</v>
      </c>
      <c r="S427" s="6">
        <v>0.26216977520264101</v>
      </c>
      <c r="T427" s="6">
        <v>0.27055877550238699</v>
      </c>
      <c r="U427" s="6">
        <v>0.278880894686729</v>
      </c>
      <c r="V427" s="6">
        <v>0.28713613275566202</v>
      </c>
      <c r="W427" s="6">
        <v>0.29532448970918301</v>
      </c>
      <c r="X427" s="6">
        <v>0.30344596554729503</v>
      </c>
      <c r="Y427" s="6">
        <v>0.31293570202784898</v>
      </c>
      <c r="Z427" s="6">
        <v>0.32237361656757602</v>
      </c>
      <c r="AA427" s="6">
        <v>0.331759709166488</v>
      </c>
      <c r="AB427" s="6">
        <v>0.34109397982457401</v>
      </c>
      <c r="AC427" s="6">
        <v>0.35037642854184198</v>
      </c>
      <c r="AD427" s="6">
        <v>0.361293154598059</v>
      </c>
      <c r="AE427" s="6">
        <v>0.37217019558237702</v>
      </c>
      <c r="AF427" s="6">
        <v>0.38300755149476601</v>
      </c>
      <c r="AG427" s="6">
        <v>0.39380522233526</v>
      </c>
      <c r="AH427" s="6">
        <v>0.40456320810385099</v>
      </c>
      <c r="AI427" s="6">
        <v>0.41684840762612801</v>
      </c>
      <c r="AJ427" s="6">
        <v>0.429107045636963</v>
      </c>
      <c r="AK427" s="6">
        <v>0.44133912213634102</v>
      </c>
      <c r="AL427" s="6">
        <v>0.453544637124287</v>
      </c>
      <c r="AM427" s="6">
        <v>0.46572359060077201</v>
      </c>
      <c r="AN427" s="4"/>
      <c r="AO427" s="4"/>
    </row>
    <row r="428" spans="1:41" ht="18.75" customHeight="1" x14ac:dyDescent="0.25">
      <c r="A428" s="13" t="s">
        <v>347</v>
      </c>
      <c r="B428" s="2" t="s">
        <v>4</v>
      </c>
      <c r="C428" s="2" t="s">
        <v>2</v>
      </c>
      <c r="D428" s="2" t="s">
        <v>26</v>
      </c>
      <c r="E428" s="2" t="s">
        <v>67</v>
      </c>
      <c r="F428" s="2" t="s">
        <v>238</v>
      </c>
      <c r="G428" s="4"/>
      <c r="H428" s="6">
        <v>0.211040616865622</v>
      </c>
      <c r="I428" s="6">
        <v>0.15081108889870101</v>
      </c>
      <c r="J428" s="6">
        <v>0.15615888299167999</v>
      </c>
      <c r="K428" s="6">
        <v>0.16155971197138999</v>
      </c>
      <c r="L428" s="6">
        <v>0.16701357583783899</v>
      </c>
      <c r="M428" s="6">
        <v>0.17252047459103201</v>
      </c>
      <c r="N428" s="6">
        <v>0.17808040823094601</v>
      </c>
      <c r="O428" s="6">
        <v>0.18175104662414801</v>
      </c>
      <c r="P428" s="6">
        <v>0.18540688549322201</v>
      </c>
      <c r="Q428" s="6">
        <v>0.18904792483819199</v>
      </c>
      <c r="R428" s="6">
        <v>0.192674164659032</v>
      </c>
      <c r="S428" s="6">
        <v>0.19628560495576799</v>
      </c>
      <c r="T428" s="6">
        <v>0.19871123609852201</v>
      </c>
      <c r="U428" s="6">
        <v>0.201084906199889</v>
      </c>
      <c r="V428" s="6">
        <v>0.20340661525985501</v>
      </c>
      <c r="W428" s="6">
        <v>0.20567636327844899</v>
      </c>
      <c r="X428" s="6">
        <v>0.207894150255654</v>
      </c>
      <c r="Y428" s="6">
        <v>0.21015706665577699</v>
      </c>
      <c r="Z428" s="6">
        <v>0.21994198499193501</v>
      </c>
      <c r="AA428" s="6">
        <v>0.22216198499193601</v>
      </c>
      <c r="AB428" s="6">
        <v>0.22431465666129</v>
      </c>
      <c r="AC428" s="6">
        <v>0.22639999999999999</v>
      </c>
      <c r="AD428" s="6">
        <v>0.23046497007118</v>
      </c>
      <c r="AE428" s="6">
        <v>0.23447745510677001</v>
      </c>
      <c r="AF428" s="6">
        <v>0.23843745510677</v>
      </c>
      <c r="AG428" s="6">
        <v>0.24234497007118</v>
      </c>
      <c r="AH428" s="6">
        <v>0.2462</v>
      </c>
      <c r="AI428" s="6">
        <v>0.251643785200308</v>
      </c>
      <c r="AJ428" s="6">
        <v>0.257045677800461</v>
      </c>
      <c r="AK428" s="6">
        <v>0.26240567780046198</v>
      </c>
      <c r="AL428" s="6">
        <v>0.26772378520030798</v>
      </c>
      <c r="AM428" s="6">
        <v>0.27300000000000102</v>
      </c>
      <c r="AN428" s="4"/>
      <c r="AO428" s="4"/>
    </row>
    <row r="429" spans="1:41" ht="18.75" customHeight="1" x14ac:dyDescent="0.25">
      <c r="A429" s="13" t="s">
        <v>347</v>
      </c>
      <c r="B429" s="2" t="s">
        <v>4</v>
      </c>
      <c r="C429" s="2" t="s">
        <v>2</v>
      </c>
      <c r="D429" s="2" t="s">
        <v>26</v>
      </c>
      <c r="E429" s="2" t="s">
        <v>67</v>
      </c>
      <c r="F429" s="2" t="s">
        <v>241</v>
      </c>
      <c r="G429" s="4"/>
      <c r="H429" s="6">
        <v>234.50266672383901</v>
      </c>
      <c r="I429" s="6">
        <v>240.91476581190099</v>
      </c>
      <c r="J429" s="6">
        <v>246.388076465235</v>
      </c>
      <c r="K429" s="6">
        <v>251.82363012424599</v>
      </c>
      <c r="L429" s="6">
        <v>257.221426788933</v>
      </c>
      <c r="M429" s="6">
        <v>262.581466459296</v>
      </c>
      <c r="N429" s="6">
        <v>267.90374913533498</v>
      </c>
      <c r="O429" s="6">
        <v>270.41441820846399</v>
      </c>
      <c r="P429" s="6">
        <v>272.86936265641998</v>
      </c>
      <c r="Q429" s="6">
        <v>275.20186833579601</v>
      </c>
      <c r="R429" s="6">
        <v>277.53496158120902</v>
      </c>
      <c r="S429" s="6">
        <v>279.81204824924998</v>
      </c>
      <c r="T429" s="6">
        <v>280.28001276652901</v>
      </c>
      <c r="U429" s="6">
        <v>280.696241656464</v>
      </c>
      <c r="V429" s="6">
        <v>281.06073491905602</v>
      </c>
      <c r="W429" s="6">
        <v>281.37349255430303</v>
      </c>
      <c r="X429" s="6">
        <v>281.63451456220599</v>
      </c>
      <c r="Y429" s="6">
        <v>281.40949338788602</v>
      </c>
      <c r="Z429" s="6">
        <v>281.12514003110499</v>
      </c>
      <c r="AA429" s="6">
        <v>280.78145449186599</v>
      </c>
      <c r="AB429" s="6">
        <v>280.37843677016701</v>
      </c>
      <c r="AC429" s="6">
        <v>279.91608686600898</v>
      </c>
      <c r="AD429" s="6">
        <v>279.41371941156899</v>
      </c>
      <c r="AE429" s="6">
        <v>278.85963629849101</v>
      </c>
      <c r="AF429" s="6">
        <v>278.25383752677499</v>
      </c>
      <c r="AG429" s="6">
        <v>277.596323096422</v>
      </c>
      <c r="AH429" s="6">
        <v>276.88709300743102</v>
      </c>
      <c r="AI429" s="6">
        <v>276.80310411259097</v>
      </c>
      <c r="AJ429" s="6">
        <v>276.66286667787699</v>
      </c>
      <c r="AK429" s="6">
        <v>276.46638070329197</v>
      </c>
      <c r="AL429" s="6">
        <v>276.21364618883302</v>
      </c>
      <c r="AM429" s="6">
        <v>275.90466313450298</v>
      </c>
      <c r="AN429" s="4"/>
      <c r="AO429" s="4"/>
    </row>
    <row r="430" spans="1:41" ht="18.75" customHeight="1" x14ac:dyDescent="0.25">
      <c r="A430" s="13" t="s">
        <v>347</v>
      </c>
      <c r="B430" s="2" t="s">
        <v>4</v>
      </c>
      <c r="C430" s="2" t="s">
        <v>2</v>
      </c>
      <c r="D430" s="2" t="s">
        <v>26</v>
      </c>
      <c r="E430" s="2" t="s">
        <v>68</v>
      </c>
      <c r="F430" s="2" t="s">
        <v>238</v>
      </c>
      <c r="G430" s="4"/>
      <c r="H430" s="6">
        <v>0.44080000000000003</v>
      </c>
      <c r="I430" s="6">
        <v>0.3377</v>
      </c>
      <c r="J430" s="6">
        <v>0.35025632998612999</v>
      </c>
      <c r="K430" s="6">
        <v>0.36296449497919497</v>
      </c>
      <c r="L430" s="6">
        <v>0.37582449497919501</v>
      </c>
      <c r="M430" s="6">
        <v>0.38883632998612999</v>
      </c>
      <c r="N430" s="6">
        <v>0.40200000000000002</v>
      </c>
      <c r="O430" s="6">
        <v>0.41122424247485301</v>
      </c>
      <c r="P430" s="6">
        <v>0.42045636371227901</v>
      </c>
      <c r="Q430" s="6">
        <v>0.42969636371227898</v>
      </c>
      <c r="R430" s="6">
        <v>0.43894424247485198</v>
      </c>
      <c r="S430" s="6">
        <v>0.44819999999999899</v>
      </c>
      <c r="T430" s="6">
        <v>0.45561493737629599</v>
      </c>
      <c r="U430" s="6">
        <v>0.46298240606444502</v>
      </c>
      <c r="V430" s="6">
        <v>0.47030240606444501</v>
      </c>
      <c r="W430" s="6">
        <v>0.47757493737629603</v>
      </c>
      <c r="X430" s="6">
        <v>0.48480000000000001</v>
      </c>
      <c r="Y430" s="6">
        <v>0.49227896082378603</v>
      </c>
      <c r="Z430" s="6">
        <v>0.49968844123567902</v>
      </c>
      <c r="AA430" s="6">
        <v>0.50702844123567903</v>
      </c>
      <c r="AB430" s="6">
        <v>0.51429896082378601</v>
      </c>
      <c r="AC430" s="6">
        <v>0.52150000000000096</v>
      </c>
      <c r="AD430" s="6">
        <v>0.53214600518604904</v>
      </c>
      <c r="AE430" s="6">
        <v>0.54272900777907196</v>
      </c>
      <c r="AF430" s="6">
        <v>0.55324900777907204</v>
      </c>
      <c r="AG430" s="6">
        <v>0.56370600518604796</v>
      </c>
      <c r="AH430" s="6">
        <v>0.57410000000000005</v>
      </c>
      <c r="AI430" s="6">
        <v>0.58739548744630998</v>
      </c>
      <c r="AJ430" s="6">
        <v>0.60062323116946403</v>
      </c>
      <c r="AK430" s="6">
        <v>0.61378323116946398</v>
      </c>
      <c r="AL430" s="6">
        <v>0.62687548744630905</v>
      </c>
      <c r="AM430" s="6">
        <v>0.63990000000000002</v>
      </c>
      <c r="AN430" s="4"/>
      <c r="AO430" s="4"/>
    </row>
    <row r="431" spans="1:41" ht="18.75" customHeight="1" x14ac:dyDescent="0.25">
      <c r="A431" s="13" t="s">
        <v>347</v>
      </c>
      <c r="B431" s="2" t="s">
        <v>4</v>
      </c>
      <c r="C431" s="2" t="s">
        <v>2</v>
      </c>
      <c r="D431" s="2" t="s">
        <v>26</v>
      </c>
      <c r="E431" s="2" t="s">
        <v>68</v>
      </c>
      <c r="F431" s="2" t="s">
        <v>241</v>
      </c>
      <c r="G431" s="4"/>
      <c r="H431" s="6">
        <v>0.74470000000000003</v>
      </c>
      <c r="I431" s="6">
        <v>0.87270000000000303</v>
      </c>
      <c r="J431" s="6">
        <v>0.91004870353459799</v>
      </c>
      <c r="K431" s="6">
        <v>0.94814305530189502</v>
      </c>
      <c r="L431" s="6">
        <v>0.98698305530189501</v>
      </c>
      <c r="M431" s="6">
        <v>1.0265687035346001</v>
      </c>
      <c r="N431" s="6">
        <v>1.0669</v>
      </c>
      <c r="O431" s="6">
        <v>1.10612477340773</v>
      </c>
      <c r="P431" s="6">
        <v>1.1460471601116</v>
      </c>
      <c r="Q431" s="6">
        <v>1.1866671601115999</v>
      </c>
      <c r="R431" s="6">
        <v>1.22798477340773</v>
      </c>
      <c r="S431" s="6">
        <v>1.27</v>
      </c>
      <c r="T431" s="6">
        <v>1.31358041701317</v>
      </c>
      <c r="U431" s="6">
        <v>1.35779062551976</v>
      </c>
      <c r="V431" s="6">
        <v>1.40263062551976</v>
      </c>
      <c r="W431" s="6">
        <v>1.4481004170131699</v>
      </c>
      <c r="X431" s="6">
        <v>1.4942</v>
      </c>
      <c r="Y431" s="6">
        <v>1.5431586069116501</v>
      </c>
      <c r="Z431" s="6">
        <v>1.59278791036748</v>
      </c>
      <c r="AA431" s="6">
        <v>1.64308791036748</v>
      </c>
      <c r="AB431" s="6">
        <v>1.6940586069116499</v>
      </c>
      <c r="AC431" s="6">
        <v>1.7457</v>
      </c>
      <c r="AD431" s="6">
        <v>1.8016828469709301</v>
      </c>
      <c r="AE431" s="6">
        <v>1.8583742704563899</v>
      </c>
      <c r="AF431" s="6">
        <v>1.91577427045639</v>
      </c>
      <c r="AG431" s="6">
        <v>1.97388284697093</v>
      </c>
      <c r="AH431" s="6">
        <v>2.0327000000000002</v>
      </c>
      <c r="AI431" s="6">
        <v>2.0951342537290998</v>
      </c>
      <c r="AJ431" s="6">
        <v>2.1584013805936602</v>
      </c>
      <c r="AK431" s="6">
        <v>2.22250138059366</v>
      </c>
      <c r="AL431" s="6">
        <v>2.2874342537291001</v>
      </c>
      <c r="AM431" s="6">
        <v>2.3532000000000002</v>
      </c>
      <c r="AN431" s="4"/>
      <c r="AO431" s="4"/>
    </row>
    <row r="432" spans="1:41" ht="18.75" customHeight="1" x14ac:dyDescent="0.25">
      <c r="A432" s="13" t="s">
        <v>347</v>
      </c>
      <c r="B432" s="2" t="s">
        <v>4</v>
      </c>
      <c r="C432" s="2" t="s">
        <v>2</v>
      </c>
      <c r="D432" s="2" t="s">
        <v>26</v>
      </c>
      <c r="E432" s="2" t="s">
        <v>69</v>
      </c>
      <c r="F432" s="2" t="s">
        <v>241</v>
      </c>
      <c r="G432" s="4"/>
      <c r="H432" s="6">
        <v>59.130499999999898</v>
      </c>
      <c r="I432" s="6">
        <v>59.680799999999799</v>
      </c>
      <c r="J432" s="6">
        <v>62.607818892712999</v>
      </c>
      <c r="K432" s="6">
        <v>65.604608339069699</v>
      </c>
      <c r="L432" s="6">
        <v>68.671168339069794</v>
      </c>
      <c r="M432" s="6">
        <v>71.807498892713298</v>
      </c>
      <c r="N432" s="6">
        <v>75.013600000000295</v>
      </c>
      <c r="O432" s="6">
        <v>78.158978997218199</v>
      </c>
      <c r="P432" s="6">
        <v>81.365598495827101</v>
      </c>
      <c r="Q432" s="6">
        <v>84.633458495827</v>
      </c>
      <c r="R432" s="6">
        <v>87.962558997217897</v>
      </c>
      <c r="S432" s="6">
        <v>91.352899999999806</v>
      </c>
      <c r="T432" s="6">
        <v>94.864998726211596</v>
      </c>
      <c r="U432" s="6">
        <v>98.430268089317494</v>
      </c>
      <c r="V432" s="6">
        <v>102.048708089318</v>
      </c>
      <c r="W432" s="6">
        <v>105.720318726212</v>
      </c>
      <c r="X432" s="6">
        <v>109.4451</v>
      </c>
      <c r="Y432" s="6">
        <v>113.396047335693</v>
      </c>
      <c r="Z432" s="6">
        <v>117.40329100354001</v>
      </c>
      <c r="AA432" s="6">
        <v>121.46683100353999</v>
      </c>
      <c r="AB432" s="6">
        <v>125.58666733569299</v>
      </c>
      <c r="AC432" s="6">
        <v>129.7628</v>
      </c>
      <c r="AD432" s="6">
        <v>133.90850522131899</v>
      </c>
      <c r="AE432" s="6">
        <v>138.10660783197801</v>
      </c>
      <c r="AF432" s="6">
        <v>142.357107831978</v>
      </c>
      <c r="AG432" s="6">
        <v>146.66000522131901</v>
      </c>
      <c r="AH432" s="6">
        <v>151.0153</v>
      </c>
      <c r="AI432" s="6">
        <v>155.180064707778</v>
      </c>
      <c r="AJ432" s="6">
        <v>159.39734706166701</v>
      </c>
      <c r="AK432" s="6">
        <v>163.66714706166701</v>
      </c>
      <c r="AL432" s="6">
        <v>167.98946470777801</v>
      </c>
      <c r="AM432" s="6">
        <v>172.36429999999999</v>
      </c>
      <c r="AN432" s="4"/>
      <c r="AO432" s="4"/>
    </row>
    <row r="433" spans="1:41" ht="18.75" customHeight="1" x14ac:dyDescent="0.25">
      <c r="A433" s="13" t="s">
        <v>347</v>
      </c>
      <c r="B433" s="2" t="s">
        <v>4</v>
      </c>
      <c r="C433" s="2" t="s">
        <v>2</v>
      </c>
      <c r="D433" s="2" t="s">
        <v>26</v>
      </c>
      <c r="E433" s="2" t="s">
        <v>70</v>
      </c>
      <c r="F433" s="2" t="s">
        <v>238</v>
      </c>
      <c r="G433" s="4"/>
      <c r="H433" s="6">
        <v>7.3300000000000004E-2</v>
      </c>
      <c r="I433" s="6">
        <v>6.7599999999999993E-2</v>
      </c>
      <c r="J433" s="6">
        <v>7.0082714591920697E-2</v>
      </c>
      <c r="K433" s="6">
        <v>7.2594071887881001E-2</v>
      </c>
      <c r="L433" s="6">
        <v>7.5134071887881099E-2</v>
      </c>
      <c r="M433" s="6">
        <v>7.7702714591920699E-2</v>
      </c>
      <c r="N433" s="6">
        <v>8.0300000000000094E-2</v>
      </c>
      <c r="O433" s="6">
        <v>8.2008639763959196E-2</v>
      </c>
      <c r="P433" s="6">
        <v>8.3712959645938806E-2</v>
      </c>
      <c r="Q433" s="6">
        <v>8.5412959645938799E-2</v>
      </c>
      <c r="R433" s="6">
        <v>8.7108639763959203E-2</v>
      </c>
      <c r="S433" s="6">
        <v>8.8800000000000004E-2</v>
      </c>
      <c r="T433" s="6">
        <v>8.9906333707150093E-2</v>
      </c>
      <c r="U433" s="6">
        <v>9.0989500560725203E-2</v>
      </c>
      <c r="V433" s="6">
        <v>9.2049500560725195E-2</v>
      </c>
      <c r="W433" s="6">
        <v>9.3086333707150207E-2</v>
      </c>
      <c r="X433" s="6">
        <v>9.4100000000000003E-2</v>
      </c>
      <c r="Y433" s="6">
        <v>9.5119575120785796E-2</v>
      </c>
      <c r="Z433" s="6">
        <v>9.6109362681178701E-2</v>
      </c>
      <c r="AA433" s="6">
        <v>9.7069362681178703E-2</v>
      </c>
      <c r="AB433" s="6">
        <v>9.7999575120785803E-2</v>
      </c>
      <c r="AC433" s="6">
        <v>9.8900000000000002E-2</v>
      </c>
      <c r="AD433" s="6">
        <v>0.100685016591958</v>
      </c>
      <c r="AE433" s="6">
        <v>0.102447524887936</v>
      </c>
      <c r="AF433" s="6">
        <v>0.10418752488793601</v>
      </c>
      <c r="AG433" s="6">
        <v>0.105905016591958</v>
      </c>
      <c r="AH433" s="6">
        <v>0.1076</v>
      </c>
      <c r="AI433" s="6">
        <v>0.11003141532925199</v>
      </c>
      <c r="AJ433" s="6">
        <v>0.112447122993878</v>
      </c>
      <c r="AK433" s="6">
        <v>0.114847122993878</v>
      </c>
      <c r="AL433" s="6">
        <v>0.11723141532925201</v>
      </c>
      <c r="AM433" s="6">
        <v>0.1196</v>
      </c>
      <c r="AN433" s="4"/>
      <c r="AO433" s="4"/>
    </row>
    <row r="434" spans="1:41" ht="18.75" customHeight="1" x14ac:dyDescent="0.25">
      <c r="A434" s="13" t="s">
        <v>347</v>
      </c>
      <c r="B434" s="2" t="s">
        <v>4</v>
      </c>
      <c r="C434" s="2" t="s">
        <v>2</v>
      </c>
      <c r="D434" s="2" t="s">
        <v>26</v>
      </c>
      <c r="E434" s="2" t="s">
        <v>71</v>
      </c>
      <c r="F434" s="2" t="s">
        <v>238</v>
      </c>
      <c r="G434" s="4"/>
      <c r="H434" s="6">
        <v>4.1689999999999996</v>
      </c>
      <c r="I434" s="6">
        <v>4.0277000000000003</v>
      </c>
      <c r="J434" s="6">
        <v>4.06188816819851</v>
      </c>
      <c r="K434" s="6">
        <v>4.0913122522977696</v>
      </c>
      <c r="L434" s="6">
        <v>4.1159722522977704</v>
      </c>
      <c r="M434" s="6">
        <v>4.1358681681985097</v>
      </c>
      <c r="N434" s="6">
        <v>4.1509999999999998</v>
      </c>
      <c r="O434" s="6">
        <v>4.1745852000461099</v>
      </c>
      <c r="P434" s="6">
        <v>4.1950978000691697</v>
      </c>
      <c r="Q434" s="6">
        <v>4.2125378000691702</v>
      </c>
      <c r="R434" s="6">
        <v>4.2269052000461098</v>
      </c>
      <c r="S434" s="6">
        <v>4.2382</v>
      </c>
      <c r="T434" s="6">
        <v>4.2563970764245198</v>
      </c>
      <c r="U434" s="6">
        <v>4.2721756146367902</v>
      </c>
      <c r="V434" s="6">
        <v>4.2855356146367898</v>
      </c>
      <c r="W434" s="6">
        <v>4.2964770764245301</v>
      </c>
      <c r="X434" s="6">
        <v>4.3050000000000104</v>
      </c>
      <c r="Y434" s="6">
        <v>4.3232109180216103</v>
      </c>
      <c r="Z434" s="6">
        <v>4.33898637703241</v>
      </c>
      <c r="AA434" s="6">
        <v>4.3523263770324103</v>
      </c>
      <c r="AB434" s="6">
        <v>4.3632309180216096</v>
      </c>
      <c r="AC434" s="6">
        <v>4.3716999999999997</v>
      </c>
      <c r="AD434" s="6">
        <v>4.3981089739167096</v>
      </c>
      <c r="AE434" s="6">
        <v>4.4211534608750602</v>
      </c>
      <c r="AF434" s="6">
        <v>4.4408334608750604</v>
      </c>
      <c r="AG434" s="6">
        <v>4.4571489739167101</v>
      </c>
      <c r="AH434" s="6">
        <v>4.4701000000000004</v>
      </c>
      <c r="AI434" s="6">
        <v>4.5030791846845597</v>
      </c>
      <c r="AJ434" s="6">
        <v>4.5320187770268401</v>
      </c>
      <c r="AK434" s="6">
        <v>4.5569187770268398</v>
      </c>
      <c r="AL434" s="6">
        <v>4.5777791846845597</v>
      </c>
      <c r="AM434" s="6">
        <v>4.5945999999999998</v>
      </c>
      <c r="AN434" s="4"/>
      <c r="AO434" s="4"/>
    </row>
    <row r="435" spans="1:41" ht="18.75" customHeight="1" x14ac:dyDescent="0.25">
      <c r="A435" s="13" t="s">
        <v>347</v>
      </c>
      <c r="B435" s="2" t="s">
        <v>4</v>
      </c>
      <c r="C435" s="2" t="s">
        <v>2</v>
      </c>
      <c r="D435" s="2" t="s">
        <v>26</v>
      </c>
      <c r="E435" s="2" t="s">
        <v>71</v>
      </c>
      <c r="F435" s="2" t="s">
        <v>239</v>
      </c>
      <c r="G435" s="4"/>
      <c r="H435" s="6">
        <v>18.123999999999999</v>
      </c>
      <c r="I435" s="6">
        <v>18.086500000000001</v>
      </c>
      <c r="J435" s="6">
        <v>18.4896518607021</v>
      </c>
      <c r="K435" s="6">
        <v>18.888397791053201</v>
      </c>
      <c r="L435" s="6">
        <v>19.282737791053201</v>
      </c>
      <c r="M435" s="6">
        <v>19.672671860702099</v>
      </c>
      <c r="N435" s="6">
        <v>20.058199999999999</v>
      </c>
      <c r="O435" s="6">
        <v>20.396947125651501</v>
      </c>
      <c r="P435" s="6">
        <v>20.7314306884772</v>
      </c>
      <c r="Q435" s="6">
        <v>21.061650688477201</v>
      </c>
      <c r="R435" s="6">
        <v>21.387607125651499</v>
      </c>
      <c r="S435" s="6">
        <v>21.709299999999999</v>
      </c>
      <c r="T435" s="6">
        <v>21.862141151851301</v>
      </c>
      <c r="U435" s="6">
        <v>22.012671727777001</v>
      </c>
      <c r="V435" s="6">
        <v>22.160891727776999</v>
      </c>
      <c r="W435" s="6">
        <v>22.306801151851399</v>
      </c>
      <c r="X435" s="6">
        <v>22.450399999999998</v>
      </c>
      <c r="Y435" s="6">
        <v>22.521829305062901</v>
      </c>
      <c r="Z435" s="6">
        <v>22.591803957594401</v>
      </c>
      <c r="AA435" s="6">
        <v>22.6603239575944</v>
      </c>
      <c r="AB435" s="6">
        <v>22.7273893050629</v>
      </c>
      <c r="AC435" s="6">
        <v>22.792999999999999</v>
      </c>
      <c r="AD435" s="6">
        <v>22.937561994610899</v>
      </c>
      <c r="AE435" s="6">
        <v>23.080182991916399</v>
      </c>
      <c r="AF435" s="6">
        <v>23.220862991916398</v>
      </c>
      <c r="AG435" s="6">
        <v>23.359601994610902</v>
      </c>
      <c r="AH435" s="6">
        <v>23.496400000000001</v>
      </c>
      <c r="AI435" s="6">
        <v>23.680272230187899</v>
      </c>
      <c r="AJ435" s="6">
        <v>23.8620183452818</v>
      </c>
      <c r="AK435" s="6">
        <v>24.0416383452818</v>
      </c>
      <c r="AL435" s="6">
        <v>24.219132230187899</v>
      </c>
      <c r="AM435" s="6">
        <v>24.394500000000001</v>
      </c>
      <c r="AN435" s="4"/>
      <c r="AO435" s="4"/>
    </row>
    <row r="436" spans="1:41" ht="18.75" customHeight="1" x14ac:dyDescent="0.25">
      <c r="A436" s="13" t="s">
        <v>347</v>
      </c>
      <c r="B436" s="2" t="s">
        <v>4</v>
      </c>
      <c r="C436" s="2" t="s">
        <v>2</v>
      </c>
      <c r="D436" s="2" t="s">
        <v>26</v>
      </c>
      <c r="E436" s="2" t="s">
        <v>71</v>
      </c>
      <c r="F436" s="2" t="s">
        <v>240</v>
      </c>
      <c r="G436" s="4"/>
      <c r="H436" s="6">
        <v>3.1621000000000001</v>
      </c>
      <c r="I436" s="6">
        <v>2.7669000000000001</v>
      </c>
      <c r="J436" s="6">
        <v>2.8830999017455801</v>
      </c>
      <c r="K436" s="6">
        <v>3.0016898526183602</v>
      </c>
      <c r="L436" s="6">
        <v>3.1226698526183601</v>
      </c>
      <c r="M436" s="6">
        <v>3.2460399017455699</v>
      </c>
      <c r="N436" s="6">
        <v>3.3717999999999999</v>
      </c>
      <c r="O436" s="6">
        <v>3.4930699533941598</v>
      </c>
      <c r="P436" s="6">
        <v>3.6161149300912401</v>
      </c>
      <c r="Q436" s="6">
        <v>3.7409349300912398</v>
      </c>
      <c r="R436" s="6">
        <v>3.8675299533941598</v>
      </c>
      <c r="S436" s="6">
        <v>3.9958999999999998</v>
      </c>
      <c r="T436" s="6">
        <v>4.1102144936562697</v>
      </c>
      <c r="U436" s="6">
        <v>4.2258617404844001</v>
      </c>
      <c r="V436" s="6">
        <v>4.3428417404844</v>
      </c>
      <c r="W436" s="6">
        <v>4.4611544936562604</v>
      </c>
      <c r="X436" s="6">
        <v>4.5808</v>
      </c>
      <c r="Y436" s="6">
        <v>4.7019438618521203</v>
      </c>
      <c r="Z436" s="6">
        <v>4.82453579277818</v>
      </c>
      <c r="AA436" s="6">
        <v>4.9485757927781799</v>
      </c>
      <c r="AB436" s="6">
        <v>5.0740638618521201</v>
      </c>
      <c r="AC436" s="6">
        <v>5.2009999999999996</v>
      </c>
      <c r="AD436" s="6">
        <v>5.3565277961676001</v>
      </c>
      <c r="AE436" s="6">
        <v>5.5133616942513903</v>
      </c>
      <c r="AF436" s="6">
        <v>5.6715016942513898</v>
      </c>
      <c r="AG436" s="6">
        <v>5.8309477961675897</v>
      </c>
      <c r="AH436" s="6">
        <v>5.9916999999999998</v>
      </c>
      <c r="AI436" s="6">
        <v>6.1806521206964602</v>
      </c>
      <c r="AJ436" s="6">
        <v>6.3703281810446901</v>
      </c>
      <c r="AK436" s="6">
        <v>6.5607281810446896</v>
      </c>
      <c r="AL436" s="6">
        <v>6.7518521206964603</v>
      </c>
      <c r="AM436" s="6">
        <v>6.9436999999999998</v>
      </c>
      <c r="AN436" s="4"/>
      <c r="AO436" s="4"/>
    </row>
    <row r="437" spans="1:41" ht="18.75" customHeight="1" x14ac:dyDescent="0.25">
      <c r="A437" s="13" t="s">
        <v>347</v>
      </c>
      <c r="B437" s="2" t="s">
        <v>4</v>
      </c>
      <c r="C437" s="2" t="s">
        <v>2</v>
      </c>
      <c r="D437" s="2" t="s">
        <v>26</v>
      </c>
      <c r="E437" s="2" t="s">
        <v>71</v>
      </c>
      <c r="F437" s="2" t="s">
        <v>241</v>
      </c>
      <c r="G437" s="4"/>
      <c r="H437" s="6"/>
      <c r="I437" s="6"/>
      <c r="J437" s="6"/>
      <c r="K437" s="6"/>
      <c r="L437" s="6"/>
      <c r="M437" s="6"/>
      <c r="N437" s="6"/>
      <c r="O437" s="6"/>
      <c r="P437" s="6"/>
      <c r="Q437" s="6">
        <v>6.6714143406545995E-2</v>
      </c>
      <c r="R437" s="6">
        <v>7.7116095604364096E-2</v>
      </c>
      <c r="S437" s="6">
        <v>8.7800000000000003E-2</v>
      </c>
      <c r="T437" s="6">
        <v>0.175884449164354</v>
      </c>
      <c r="U437" s="6">
        <v>0.26578667374653098</v>
      </c>
      <c r="V437" s="6">
        <v>0.357506673746532</v>
      </c>
      <c r="W437" s="6">
        <v>0.45104444916435499</v>
      </c>
      <c r="X437" s="6">
        <v>0.5464</v>
      </c>
      <c r="Y437" s="6">
        <v>0.77937719675740402</v>
      </c>
      <c r="Z437" s="6">
        <v>1.0168257951361099</v>
      </c>
      <c r="AA437" s="6">
        <v>1.2587457951361101</v>
      </c>
      <c r="AB437" s="6">
        <v>1.5051371967574001</v>
      </c>
      <c r="AC437" s="6">
        <v>1.756</v>
      </c>
      <c r="AD437" s="6">
        <v>2.0300972828836201</v>
      </c>
      <c r="AE437" s="6">
        <v>2.3087059243254302</v>
      </c>
      <c r="AF437" s="6">
        <v>2.59182592432543</v>
      </c>
      <c r="AG437" s="6">
        <v>2.87945728288362</v>
      </c>
      <c r="AH437" s="6">
        <v>3.1716000000000002</v>
      </c>
      <c r="AI437" s="6">
        <v>3.4554149006176398</v>
      </c>
      <c r="AJ437" s="6">
        <v>3.74421235092646</v>
      </c>
      <c r="AK437" s="6">
        <v>4.0379923509264604</v>
      </c>
      <c r="AL437" s="6">
        <v>4.33675490061764</v>
      </c>
      <c r="AM437" s="6">
        <v>4.6405000000000003</v>
      </c>
      <c r="AN437" s="4"/>
      <c r="AO437" s="4"/>
    </row>
    <row r="438" spans="1:41" ht="18.75" customHeight="1" x14ac:dyDescent="0.25">
      <c r="A438" s="13" t="s">
        <v>347</v>
      </c>
      <c r="B438" s="2" t="s">
        <v>4</v>
      </c>
      <c r="C438" s="2" t="s">
        <v>2</v>
      </c>
      <c r="D438" s="2" t="s">
        <v>26</v>
      </c>
      <c r="E438" s="2" t="s">
        <v>34</v>
      </c>
      <c r="F438" s="2" t="s">
        <v>179</v>
      </c>
      <c r="G438" s="4"/>
      <c r="H438" s="6">
        <v>52.695421613946102</v>
      </c>
      <c r="I438" s="6">
        <v>78.897247456557196</v>
      </c>
      <c r="J438" s="6">
        <v>71.153426246553806</v>
      </c>
      <c r="K438" s="6">
        <v>63.400625641551997</v>
      </c>
      <c r="L438" s="6">
        <v>55.638845641552201</v>
      </c>
      <c r="M438" s="6">
        <v>47.868086246553901</v>
      </c>
      <c r="N438" s="6">
        <v>40.0883474565575</v>
      </c>
      <c r="O438" s="6">
        <v>34.7849614250662</v>
      </c>
      <c r="P438" s="6">
        <v>29.4897684093207</v>
      </c>
      <c r="Q438" s="6">
        <v>24.202768409320601</v>
      </c>
      <c r="R438" s="6">
        <v>18.923961425066</v>
      </c>
      <c r="S438" s="6">
        <v>13.6533474565571</v>
      </c>
      <c r="T438" s="6">
        <v>10.913022366362799</v>
      </c>
      <c r="U438" s="6">
        <v>8.2059398212658703</v>
      </c>
      <c r="V438" s="6">
        <v>5.5320998212659402</v>
      </c>
      <c r="W438" s="6">
        <v>2.89150236636317</v>
      </c>
      <c r="X438" s="6">
        <v>0.28414745655754797</v>
      </c>
      <c r="Y438" s="6"/>
      <c r="Z438" s="6"/>
      <c r="AA438" s="6"/>
      <c r="AB438" s="6"/>
      <c r="AC438" s="6"/>
      <c r="AD438" s="6"/>
      <c r="AE438" s="6"/>
      <c r="AF438" s="6">
        <v>0.150039021567693</v>
      </c>
      <c r="AG438" s="6">
        <v>1.5762084998974599</v>
      </c>
      <c r="AH438" s="6">
        <v>3.0961474565574498</v>
      </c>
      <c r="AI438" s="6">
        <v>4.38888182235684</v>
      </c>
      <c r="AJ438" s="6">
        <v>5.7990690052565101</v>
      </c>
      <c r="AK438" s="6">
        <v>7.3267090052565296</v>
      </c>
      <c r="AL438" s="6">
        <v>8.9718018223567793</v>
      </c>
      <c r="AM438" s="6">
        <v>10.7343474565573</v>
      </c>
      <c r="AN438" s="4"/>
      <c r="AO438" s="4"/>
    </row>
    <row r="439" spans="1:41" ht="18.75" customHeight="1" x14ac:dyDescent="0.25">
      <c r="A439" s="13" t="s">
        <v>347</v>
      </c>
      <c r="B439" s="2" t="s">
        <v>4</v>
      </c>
      <c r="C439" s="2" t="s">
        <v>2</v>
      </c>
      <c r="D439" s="2" t="s">
        <v>26</v>
      </c>
      <c r="E439" s="2" t="s">
        <v>34</v>
      </c>
      <c r="F439" s="2" t="s">
        <v>244</v>
      </c>
      <c r="G439" s="4"/>
      <c r="H439" s="6">
        <v>269.4325</v>
      </c>
      <c r="I439" s="6">
        <v>275.0127</v>
      </c>
      <c r="J439" s="6">
        <v>282.756521210004</v>
      </c>
      <c r="K439" s="6">
        <v>290.50932181500502</v>
      </c>
      <c r="L439" s="6">
        <v>298.27110181500501</v>
      </c>
      <c r="M439" s="6">
        <v>306.04186121000299</v>
      </c>
      <c r="N439" s="6">
        <v>313.82159999999999</v>
      </c>
      <c r="O439" s="6">
        <v>319.12498603149101</v>
      </c>
      <c r="P439" s="6">
        <v>324.42017904723701</v>
      </c>
      <c r="Q439" s="6">
        <v>329.70717904723699</v>
      </c>
      <c r="R439" s="6">
        <v>334.985986031491</v>
      </c>
      <c r="S439" s="6">
        <v>340.25659999999999</v>
      </c>
      <c r="T439" s="6">
        <v>342.99692509019502</v>
      </c>
      <c r="U439" s="6">
        <v>345.70400763529102</v>
      </c>
      <c r="V439" s="6">
        <v>348.377847635291</v>
      </c>
      <c r="W439" s="6">
        <v>351.01844509019401</v>
      </c>
      <c r="X439" s="6">
        <v>353.62580000000003</v>
      </c>
      <c r="Y439" s="6">
        <v>354.53260040132699</v>
      </c>
      <c r="Z439" s="6">
        <v>355.371000601991</v>
      </c>
      <c r="AA439" s="6">
        <v>356.14100060199098</v>
      </c>
      <c r="AB439" s="6">
        <v>356.84260040132699</v>
      </c>
      <c r="AC439" s="6">
        <v>357.47579999999999</v>
      </c>
      <c r="AD439" s="6">
        <v>356.33093895666002</v>
      </c>
      <c r="AE439" s="6">
        <v>355.09230843499</v>
      </c>
      <c r="AF439" s="6">
        <v>353.75990843499</v>
      </c>
      <c r="AG439" s="6">
        <v>352.33373895666</v>
      </c>
      <c r="AH439" s="6">
        <v>350.81380000000001</v>
      </c>
      <c r="AI439" s="6">
        <v>349.52106563420102</v>
      </c>
      <c r="AJ439" s="6">
        <v>348.11087845130101</v>
      </c>
      <c r="AK439" s="6">
        <v>346.58323845130099</v>
      </c>
      <c r="AL439" s="6">
        <v>344.93814563420102</v>
      </c>
      <c r="AM439" s="6">
        <v>343.17559999999997</v>
      </c>
      <c r="AN439" s="4"/>
      <c r="AO439" s="4"/>
    </row>
    <row r="440" spans="1:41" ht="18.75" customHeight="1" x14ac:dyDescent="0.25">
      <c r="A440" s="13" t="s">
        <v>347</v>
      </c>
      <c r="B440" s="2" t="s">
        <v>4</v>
      </c>
      <c r="C440" s="2" t="s">
        <v>2</v>
      </c>
      <c r="D440" s="2" t="s">
        <v>26</v>
      </c>
      <c r="E440" s="2" t="s">
        <v>72</v>
      </c>
      <c r="F440" s="2" t="s">
        <v>170</v>
      </c>
      <c r="G440" s="4"/>
      <c r="H440" s="6">
        <v>0.72675796819485805</v>
      </c>
      <c r="I440" s="6">
        <v>0.58728001537639796</v>
      </c>
      <c r="J440" s="6">
        <v>0.45980812676562499</v>
      </c>
      <c r="K440" s="6">
        <v>0.536969701929635</v>
      </c>
      <c r="L440" s="6">
        <v>0.51181454520625302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4"/>
      <c r="AO440" s="4"/>
    </row>
    <row r="441" spans="1:41" ht="18.75" customHeight="1" x14ac:dyDescent="0.25">
      <c r="A441" s="13" t="s">
        <v>347</v>
      </c>
      <c r="B441" s="2" t="s">
        <v>4</v>
      </c>
      <c r="C441" s="2" t="s">
        <v>2</v>
      </c>
      <c r="D441" s="2" t="s">
        <v>26</v>
      </c>
      <c r="E441" s="2" t="s">
        <v>73</v>
      </c>
      <c r="F441" s="2" t="s">
        <v>171</v>
      </c>
      <c r="G441" s="4"/>
      <c r="H441" s="6">
        <v>3.8833627378965598</v>
      </c>
      <c r="I441" s="6">
        <v>3.7540970036614998</v>
      </c>
      <c r="J441" s="6">
        <v>3.37602647248604</v>
      </c>
      <c r="K441" s="6">
        <v>3.3473706298897099</v>
      </c>
      <c r="L441" s="6">
        <v>1.8419897370201599</v>
      </c>
      <c r="M441" s="6">
        <v>1.8419897370201599</v>
      </c>
      <c r="N441" s="6">
        <v>1.8419897370201599</v>
      </c>
      <c r="O441" s="6">
        <v>1.8419897370201599</v>
      </c>
      <c r="P441" s="6">
        <v>0.57625437345295205</v>
      </c>
      <c r="Q441" s="6">
        <v>0.196784992134207</v>
      </c>
      <c r="R441" s="6">
        <v>9.8541729582559398E-2</v>
      </c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4"/>
      <c r="AO441" s="4"/>
    </row>
    <row r="442" spans="1:41" ht="18.75" customHeight="1" x14ac:dyDescent="0.25">
      <c r="A442" s="13" t="s">
        <v>347</v>
      </c>
      <c r="B442" s="2" t="s">
        <v>4</v>
      </c>
      <c r="C442" s="2" t="s">
        <v>2</v>
      </c>
      <c r="D442" s="2" t="s">
        <v>26</v>
      </c>
      <c r="E442" s="2" t="s">
        <v>73</v>
      </c>
      <c r="F442" s="2" t="s">
        <v>172</v>
      </c>
      <c r="G442" s="4"/>
      <c r="H442" s="6">
        <v>10.9185152593786</v>
      </c>
      <c r="I442" s="6">
        <v>10.3349220655014</v>
      </c>
      <c r="J442" s="6">
        <v>9.8325726014375494</v>
      </c>
      <c r="K442" s="6">
        <v>9.3302231373736806</v>
      </c>
      <c r="L442" s="6">
        <v>8.82787367330981</v>
      </c>
      <c r="M442" s="6">
        <v>8.1282276500648702</v>
      </c>
      <c r="N442" s="6">
        <v>7.4285816268199198</v>
      </c>
      <c r="O442" s="6">
        <v>6.8737687010216701</v>
      </c>
      <c r="P442" s="6">
        <v>6.3189557752234196</v>
      </c>
      <c r="Q442" s="6">
        <v>5.7641428494251796</v>
      </c>
      <c r="R442" s="6">
        <v>3.68918019692476</v>
      </c>
      <c r="S442" s="6">
        <v>3.68918019692476</v>
      </c>
      <c r="T442" s="6">
        <v>3.68918019692476</v>
      </c>
      <c r="U442" s="6">
        <v>2.61236562084571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4"/>
      <c r="AO442" s="4"/>
    </row>
    <row r="443" spans="1:41" ht="18.75" customHeight="1" x14ac:dyDescent="0.25">
      <c r="A443" s="13" t="s">
        <v>347</v>
      </c>
      <c r="B443" s="2" t="s">
        <v>4</v>
      </c>
      <c r="C443" s="2" t="s">
        <v>2</v>
      </c>
      <c r="D443" s="2" t="s">
        <v>26</v>
      </c>
      <c r="E443" s="2" t="s">
        <v>74</v>
      </c>
      <c r="F443" s="2" t="s">
        <v>173</v>
      </c>
      <c r="G443" s="4"/>
      <c r="H443" s="6">
        <v>7.7086534699123396E-2</v>
      </c>
      <c r="I443" s="6">
        <v>7.28439735993794E-2</v>
      </c>
      <c r="J443" s="6">
        <v>6.9642040693912194E-2</v>
      </c>
      <c r="K443" s="6">
        <v>6.6440107788444905E-2</v>
      </c>
      <c r="L443" s="6">
        <v>6.3238174882977699E-2</v>
      </c>
      <c r="M443" s="6">
        <v>6.0036241977510403E-2</v>
      </c>
      <c r="N443" s="6">
        <v>5.6834309072043197E-2</v>
      </c>
      <c r="O443" s="6">
        <v>6.4749844781502299E-3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4"/>
      <c r="AO443" s="4"/>
    </row>
    <row r="444" spans="1:41" ht="18.75" customHeight="1" x14ac:dyDescent="0.25">
      <c r="A444" s="13" t="s">
        <v>347</v>
      </c>
      <c r="B444" s="2" t="s">
        <v>4</v>
      </c>
      <c r="C444" s="2" t="s">
        <v>2</v>
      </c>
      <c r="D444" s="2" t="s">
        <v>26</v>
      </c>
      <c r="E444" s="2" t="s">
        <v>75</v>
      </c>
      <c r="F444" s="2" t="s">
        <v>174</v>
      </c>
      <c r="G444" s="4"/>
      <c r="H444" s="6">
        <v>1.7589218024781501</v>
      </c>
      <c r="I444" s="6">
        <v>1.6360887666806501</v>
      </c>
      <c r="J444" s="6">
        <v>1.50657646095562</v>
      </c>
      <c r="K444" s="6">
        <v>1.37706415523059</v>
      </c>
      <c r="L444" s="6">
        <v>1.24755184950556</v>
      </c>
      <c r="M444" s="6">
        <v>1.10873416576336</v>
      </c>
      <c r="N444" s="6">
        <v>0.969916482021147</v>
      </c>
      <c r="O444" s="6">
        <v>0.87403588058397097</v>
      </c>
      <c r="P444" s="6">
        <v>0.72385867106116097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4"/>
      <c r="AO444" s="4"/>
    </row>
    <row r="445" spans="1:41" ht="18.75" customHeight="1" x14ac:dyDescent="0.25">
      <c r="A445" s="13" t="s">
        <v>347</v>
      </c>
      <c r="B445" s="2" t="s">
        <v>4</v>
      </c>
      <c r="C445" s="2" t="s">
        <v>2</v>
      </c>
      <c r="D445" s="2" t="s">
        <v>26</v>
      </c>
      <c r="E445" s="2" t="s">
        <v>76</v>
      </c>
      <c r="F445" s="2" t="s">
        <v>175</v>
      </c>
      <c r="G445" s="4"/>
      <c r="H445" s="6">
        <v>0.318589479957195</v>
      </c>
      <c r="I445" s="6">
        <v>0.296953402346739</v>
      </c>
      <c r="J445" s="6">
        <v>0.283292817920135</v>
      </c>
      <c r="K445" s="6">
        <v>0.26963223349353199</v>
      </c>
      <c r="L445" s="6">
        <v>0.25597164906692799</v>
      </c>
      <c r="M445" s="6">
        <v>0.236134225503042</v>
      </c>
      <c r="N445" s="6">
        <v>0.21629680193915601</v>
      </c>
      <c r="O445" s="6">
        <v>0.19977716479403901</v>
      </c>
      <c r="P445" s="6">
        <v>0.183257527648921</v>
      </c>
      <c r="Q445" s="6">
        <v>0.167503426976436</v>
      </c>
      <c r="R445" s="6">
        <v>0.15174932630395199</v>
      </c>
      <c r="S445" s="6">
        <v>0.13599522563146799</v>
      </c>
      <c r="T445" s="6">
        <v>0.12784198482983</v>
      </c>
      <c r="U445" s="6">
        <v>0.119688744028192</v>
      </c>
      <c r="V445" s="6">
        <v>3.5538981795108102E-2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4"/>
      <c r="AO445" s="4"/>
    </row>
    <row r="446" spans="1:41" ht="18.75" customHeight="1" x14ac:dyDescent="0.25">
      <c r="A446" s="13" t="s">
        <v>347</v>
      </c>
      <c r="B446" s="2" t="s">
        <v>4</v>
      </c>
      <c r="C446" s="2" t="s">
        <v>2</v>
      </c>
      <c r="D446" s="2" t="s">
        <v>26</v>
      </c>
      <c r="E446" s="2" t="s">
        <v>77</v>
      </c>
      <c r="F446" s="2" t="s">
        <v>176</v>
      </c>
      <c r="G446" s="4"/>
      <c r="H446" s="6">
        <v>0.14870427012989401</v>
      </c>
      <c r="I446" s="6">
        <v>0.14600240361227401</v>
      </c>
      <c r="J446" s="6">
        <v>0.146093419598187</v>
      </c>
      <c r="K446" s="6">
        <v>0.14618443558409999</v>
      </c>
      <c r="L446" s="6">
        <v>0.14627545157001301</v>
      </c>
      <c r="M446" s="6">
        <v>0.13514319940043601</v>
      </c>
      <c r="N446" s="6">
        <v>0.12401094723085899</v>
      </c>
      <c r="O446" s="6">
        <v>0.11485041958601901</v>
      </c>
      <c r="P446" s="6">
        <v>0.105689891941179</v>
      </c>
      <c r="Q446" s="6">
        <v>9.8096800266428294E-2</v>
      </c>
      <c r="R446" s="6">
        <v>9.0503708591677196E-2</v>
      </c>
      <c r="S446" s="6">
        <v>8.2910616916926194E-2</v>
      </c>
      <c r="T446" s="6">
        <v>7.7583880040540606E-2</v>
      </c>
      <c r="U446" s="6">
        <v>7.2257143164155005E-2</v>
      </c>
      <c r="V446" s="6">
        <v>3.5030621213026698E-2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4"/>
      <c r="AO446" s="4"/>
    </row>
    <row r="447" spans="1:41" ht="18.75" customHeight="1" x14ac:dyDescent="0.25">
      <c r="A447" s="13" t="s">
        <v>347</v>
      </c>
      <c r="B447" s="2" t="s">
        <v>4</v>
      </c>
      <c r="C447" s="2" t="s">
        <v>2</v>
      </c>
      <c r="D447" s="2" t="s">
        <v>26</v>
      </c>
      <c r="E447" s="2" t="s">
        <v>78</v>
      </c>
      <c r="F447" s="2" t="s">
        <v>224</v>
      </c>
      <c r="G447" s="4"/>
      <c r="H447" s="6">
        <v>0.73408618936161696</v>
      </c>
      <c r="I447" s="6">
        <v>0.59320181882106504</v>
      </c>
      <c r="J447" s="6">
        <v>0.46444457492948998</v>
      </c>
      <c r="K447" s="6">
        <v>0.54238420429190404</v>
      </c>
      <c r="L447" s="6">
        <v>0.51697539702732298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4"/>
      <c r="AO447" s="4"/>
    </row>
    <row r="448" spans="1:41" ht="18.75" customHeight="1" x14ac:dyDescent="0.25">
      <c r="A448" s="13" t="s">
        <v>347</v>
      </c>
      <c r="B448" s="2" t="s">
        <v>4</v>
      </c>
      <c r="C448" s="2" t="s">
        <v>2</v>
      </c>
      <c r="D448" s="2" t="s">
        <v>26</v>
      </c>
      <c r="E448" s="2" t="s">
        <v>79</v>
      </c>
      <c r="F448" s="2" t="s">
        <v>225</v>
      </c>
      <c r="G448" s="4"/>
      <c r="H448" s="6">
        <v>0.427956638976</v>
      </c>
      <c r="I448" s="6">
        <v>0.427956638976</v>
      </c>
      <c r="J448" s="6">
        <v>0.427956638976</v>
      </c>
      <c r="K448" s="6">
        <v>0.427956638976</v>
      </c>
      <c r="L448" s="6">
        <v>0.427956638976</v>
      </c>
      <c r="M448" s="6">
        <v>0.427956638976</v>
      </c>
      <c r="N448" s="6">
        <v>0.427956638976</v>
      </c>
      <c r="O448" s="6">
        <v>0.427956638976</v>
      </c>
      <c r="P448" s="6">
        <v>0.218429038157156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4"/>
      <c r="AO448" s="4"/>
    </row>
    <row r="449" spans="1:41" ht="18.75" customHeight="1" x14ac:dyDescent="0.25">
      <c r="A449" s="13" t="s">
        <v>347</v>
      </c>
      <c r="B449" s="2" t="s">
        <v>4</v>
      </c>
      <c r="C449" s="2" t="s">
        <v>2</v>
      </c>
      <c r="D449" s="2" t="s">
        <v>26</v>
      </c>
      <c r="E449" s="2" t="s">
        <v>79</v>
      </c>
      <c r="F449" s="2" t="s">
        <v>226</v>
      </c>
      <c r="G449" s="4"/>
      <c r="H449" s="6"/>
      <c r="I449" s="6"/>
      <c r="J449" s="6"/>
      <c r="K449" s="6"/>
      <c r="L449" s="6"/>
      <c r="M449" s="6"/>
      <c r="N449" s="6"/>
      <c r="O449" s="6"/>
      <c r="P449" s="6">
        <v>2.7578234924397599E-3</v>
      </c>
      <c r="Q449" s="6">
        <v>2.51568283263722E-3</v>
      </c>
      <c r="R449" s="6">
        <v>1.6100932142641699E-3</v>
      </c>
      <c r="S449" s="6">
        <v>1.6100932142642001E-3</v>
      </c>
      <c r="T449" s="6">
        <v>1.6100932142642001E-3</v>
      </c>
      <c r="U449" s="6">
        <v>1.14013193576363E-3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4"/>
      <c r="AO449" s="4"/>
    </row>
    <row r="450" spans="1:41" ht="18.75" customHeight="1" x14ac:dyDescent="0.25">
      <c r="A450" s="13" t="s">
        <v>347</v>
      </c>
      <c r="B450" s="2" t="s">
        <v>4</v>
      </c>
      <c r="C450" s="2" t="s">
        <v>2</v>
      </c>
      <c r="D450" s="2" t="s">
        <v>26</v>
      </c>
      <c r="E450" s="2" t="s">
        <v>79</v>
      </c>
      <c r="F450" s="2" t="s">
        <v>166</v>
      </c>
      <c r="G450" s="4"/>
      <c r="H450" s="6"/>
      <c r="I450" s="6"/>
      <c r="J450" s="6"/>
      <c r="K450" s="6"/>
      <c r="L450" s="6"/>
      <c r="M450" s="6"/>
      <c r="N450" s="6"/>
      <c r="O450" s="6"/>
      <c r="P450" s="6">
        <v>0.206769777326404</v>
      </c>
      <c r="Q450" s="6">
        <v>0.42544095614336302</v>
      </c>
      <c r="R450" s="6">
        <v>0.34075521796653602</v>
      </c>
      <c r="S450" s="6">
        <v>0.34075521796653602</v>
      </c>
      <c r="T450" s="6">
        <v>0.34075521796653602</v>
      </c>
      <c r="U450" s="6">
        <v>0.34122517924503598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4"/>
      <c r="AO450" s="4"/>
    </row>
    <row r="451" spans="1:41" ht="18.75" customHeight="1" x14ac:dyDescent="0.25">
      <c r="A451" s="13" t="s">
        <v>347</v>
      </c>
      <c r="B451" s="2" t="s">
        <v>4</v>
      </c>
      <c r="C451" s="2" t="s">
        <v>2</v>
      </c>
      <c r="D451" s="2" t="s">
        <v>26</v>
      </c>
      <c r="E451" s="2" t="s">
        <v>80</v>
      </c>
      <c r="F451" s="2" t="s">
        <v>167</v>
      </c>
      <c r="G451" s="4"/>
      <c r="H451" s="6">
        <v>1.41886919801496E-2</v>
      </c>
      <c r="I451" s="6">
        <v>1.34077982366938E-2</v>
      </c>
      <c r="J451" s="6">
        <v>1.2818444468047901E-2</v>
      </c>
      <c r="K451" s="6">
        <v>1.2229090699402E-2</v>
      </c>
      <c r="L451" s="6">
        <v>1.1639736930756201E-2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4"/>
      <c r="AO451" s="4"/>
    </row>
    <row r="452" spans="1:41" ht="18.75" customHeight="1" x14ac:dyDescent="0.25">
      <c r="A452" s="13" t="s">
        <v>347</v>
      </c>
      <c r="B452" s="2" t="s">
        <v>4</v>
      </c>
      <c r="C452" s="2" t="s">
        <v>2</v>
      </c>
      <c r="D452" s="2" t="s">
        <v>26</v>
      </c>
      <c r="E452" s="2" t="s">
        <v>81</v>
      </c>
      <c r="F452" s="2" t="s">
        <v>227</v>
      </c>
      <c r="G452" s="4"/>
      <c r="H452" s="6">
        <v>2.52346333055865E-2</v>
      </c>
      <c r="I452" s="6">
        <v>2.2013032431985598E-2</v>
      </c>
      <c r="J452" s="6">
        <v>1.86162511462598E-2</v>
      </c>
      <c r="K452" s="6">
        <v>1.5219469860533999E-2</v>
      </c>
      <c r="L452" s="6">
        <v>1.1822688574808201E-2</v>
      </c>
      <c r="M452" s="6">
        <v>8.1818506820410496E-3</v>
      </c>
      <c r="N452" s="6">
        <v>4.5410127892739098E-3</v>
      </c>
      <c r="O452" s="6">
        <v>2.0263063233308298E-3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4"/>
      <c r="AO452" s="4"/>
    </row>
    <row r="453" spans="1:41" ht="18.75" customHeight="1" x14ac:dyDescent="0.25">
      <c r="A453" s="13" t="s">
        <v>347</v>
      </c>
      <c r="B453" s="2" t="s">
        <v>4</v>
      </c>
      <c r="C453" s="2" t="s">
        <v>2</v>
      </c>
      <c r="D453" s="2" t="s">
        <v>26</v>
      </c>
      <c r="E453" s="2" t="s">
        <v>81</v>
      </c>
      <c r="F453" s="2" t="s">
        <v>168</v>
      </c>
      <c r="G453" s="4"/>
      <c r="H453" s="6">
        <v>0.117417579686413</v>
      </c>
      <c r="I453" s="6">
        <v>0.12063918056001401</v>
      </c>
      <c r="J453" s="6">
        <v>0.12403596184574001</v>
      </c>
      <c r="K453" s="6">
        <v>0.12743274313146599</v>
      </c>
      <c r="L453" s="6">
        <v>0.13082952441719201</v>
      </c>
      <c r="M453" s="6">
        <v>0.13447036230995901</v>
      </c>
      <c r="N453" s="6">
        <v>0.13811120020272599</v>
      </c>
      <c r="O453" s="6">
        <v>2.6504136275069201E-2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4"/>
      <c r="AO453" s="4"/>
    </row>
    <row r="454" spans="1:41" ht="18.75" customHeight="1" x14ac:dyDescent="0.25">
      <c r="A454" s="13" t="s">
        <v>347</v>
      </c>
      <c r="B454" s="2" t="s">
        <v>4</v>
      </c>
      <c r="C454" s="2" t="s">
        <v>2</v>
      </c>
      <c r="D454" s="2" t="s">
        <v>26</v>
      </c>
      <c r="E454" s="2" t="s">
        <v>82</v>
      </c>
      <c r="F454" s="2" t="s">
        <v>228</v>
      </c>
      <c r="G454" s="4"/>
      <c r="H454" s="6">
        <v>4.0412606382738197E-3</v>
      </c>
      <c r="I454" s="6">
        <v>3.11410965658423E-3</v>
      </c>
      <c r="J454" s="6">
        <v>2.52872516640018E-3</v>
      </c>
      <c r="K454" s="6">
        <v>1.9433406762161701E-3</v>
      </c>
      <c r="L454" s="6">
        <v>1.35795618603215E-3</v>
      </c>
      <c r="M454" s="6">
        <v>5.0788127584783498E-4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4"/>
      <c r="AO454" s="4"/>
    </row>
    <row r="455" spans="1:41" ht="18.75" customHeight="1" x14ac:dyDescent="0.25">
      <c r="A455" s="13" t="s">
        <v>347</v>
      </c>
      <c r="B455" s="2" t="s">
        <v>4</v>
      </c>
      <c r="C455" s="2" t="s">
        <v>2</v>
      </c>
      <c r="D455" s="2" t="s">
        <v>26</v>
      </c>
      <c r="E455" s="2" t="s">
        <v>83</v>
      </c>
      <c r="F455" s="2" t="s">
        <v>229</v>
      </c>
      <c r="G455" s="4"/>
      <c r="H455" s="6">
        <v>1.5850245887999999E-2</v>
      </c>
      <c r="I455" s="6">
        <v>1.5850245887999999E-2</v>
      </c>
      <c r="J455" s="6">
        <v>1.5850245887999999E-2</v>
      </c>
      <c r="K455" s="6">
        <v>1.5850245887999999E-2</v>
      </c>
      <c r="L455" s="6">
        <v>1.5850245887999999E-2</v>
      </c>
      <c r="M455" s="6">
        <v>1.5850245887999999E-2</v>
      </c>
      <c r="N455" s="6">
        <v>1.5850245887999999E-2</v>
      </c>
      <c r="O455" s="6">
        <v>1.5850245887999999E-2</v>
      </c>
      <c r="P455" s="6">
        <v>1.5850245887999999E-2</v>
      </c>
      <c r="Q455" s="6">
        <v>1.5850245887999999E-2</v>
      </c>
      <c r="R455" s="6">
        <v>1.5850245887999999E-2</v>
      </c>
      <c r="S455" s="6">
        <v>1.5850245887999999E-2</v>
      </c>
      <c r="T455" s="6">
        <v>1.5850245887999999E-2</v>
      </c>
      <c r="U455" s="6">
        <v>1.5850245887999999E-2</v>
      </c>
      <c r="V455" s="6">
        <v>9.4578599102414593E-3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4"/>
      <c r="AO455" s="4"/>
    </row>
    <row r="456" spans="1:41" ht="18.75" customHeight="1" x14ac:dyDescent="0.25">
      <c r="A456" s="13" t="s">
        <v>347</v>
      </c>
      <c r="B456" s="2" t="s">
        <v>4</v>
      </c>
      <c r="C456" s="2" t="s">
        <v>2</v>
      </c>
      <c r="D456" s="2" t="s">
        <v>26</v>
      </c>
      <c r="E456" s="2" t="s">
        <v>85</v>
      </c>
      <c r="F456" s="2" t="s">
        <v>221</v>
      </c>
      <c r="G456" s="4"/>
      <c r="H456" s="6">
        <v>2.07275793390379</v>
      </c>
      <c r="I456" s="6">
        <v>1.9759812255570699</v>
      </c>
      <c r="J456" s="6">
        <v>1.69293311735911</v>
      </c>
      <c r="K456" s="6">
        <v>1.6714794959660599</v>
      </c>
      <c r="L456" s="6">
        <v>0.54445377269873196</v>
      </c>
      <c r="M456" s="6">
        <v>0.54445377269873196</v>
      </c>
      <c r="N456" s="6">
        <v>0.54445377269873196</v>
      </c>
      <c r="O456" s="6">
        <v>0.54445377269873196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4"/>
      <c r="AO456" s="4"/>
    </row>
    <row r="457" spans="1:41" ht="18.75" customHeight="1" x14ac:dyDescent="0.25">
      <c r="A457" s="13" t="s">
        <v>347</v>
      </c>
      <c r="B457" s="2" t="s">
        <v>4</v>
      </c>
      <c r="C457" s="2" t="s">
        <v>2</v>
      </c>
      <c r="D457" s="2" t="s">
        <v>26</v>
      </c>
      <c r="E457" s="2" t="s">
        <v>85</v>
      </c>
      <c r="F457" s="2" t="s">
        <v>222</v>
      </c>
      <c r="G457" s="4"/>
      <c r="H457" s="6">
        <v>4.7652395357699103E-3</v>
      </c>
      <c r="I457" s="6">
        <v>4.5105381139918001E-3</v>
      </c>
      <c r="J457" s="6">
        <v>4.2912944283749503E-3</v>
      </c>
      <c r="K457" s="6">
        <v>4.0720507427580996E-3</v>
      </c>
      <c r="L457" s="6">
        <v>3.8528070571412498E-3</v>
      </c>
      <c r="M457" s="6">
        <v>3.5474559345930398E-3</v>
      </c>
      <c r="N457" s="6">
        <v>3.2421048120448298E-3</v>
      </c>
      <c r="O457" s="6">
        <v>2.9999641522422899E-3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4"/>
      <c r="AO457" s="4"/>
    </row>
    <row r="458" spans="1:41" ht="18.75" customHeight="1" x14ac:dyDescent="0.25">
      <c r="A458" s="13" t="s">
        <v>347</v>
      </c>
      <c r="B458" s="2" t="s">
        <v>4</v>
      </c>
      <c r="C458" s="2" t="s">
        <v>2</v>
      </c>
      <c r="D458" s="2" t="s">
        <v>26</v>
      </c>
      <c r="E458" s="2" t="s">
        <v>88</v>
      </c>
      <c r="F458" s="2" t="s">
        <v>223</v>
      </c>
      <c r="G458" s="4"/>
      <c r="H458" s="6">
        <v>0.140258279477013</v>
      </c>
      <c r="I458" s="6">
        <v>0.13741526324715</v>
      </c>
      <c r="J458" s="6">
        <v>0.137511034049831</v>
      </c>
      <c r="K458" s="6">
        <v>0.13760680485251101</v>
      </c>
      <c r="L458" s="6">
        <v>0.13770257565519201</v>
      </c>
      <c r="M458" s="6">
        <v>0.12598875730530901</v>
      </c>
      <c r="N458" s="6">
        <v>0.11427493895542699</v>
      </c>
      <c r="O458" s="6">
        <v>0.104635851088375</v>
      </c>
      <c r="P458" s="6">
        <v>9.4996763221323194E-2</v>
      </c>
      <c r="Q458" s="6">
        <v>8.7006996619097804E-2</v>
      </c>
      <c r="R458" s="6">
        <v>7.9017230016872303E-2</v>
      </c>
      <c r="S458" s="6">
        <v>7.1027463414646802E-2</v>
      </c>
      <c r="T458" s="6">
        <v>6.5422449512956601E-2</v>
      </c>
      <c r="U458" s="6">
        <v>5.9817435611266297E-2</v>
      </c>
      <c r="V458" s="6">
        <v>2.7038528189371601E-2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4"/>
      <c r="AO458" s="4"/>
    </row>
    <row r="459" spans="1:41" ht="18.75" customHeight="1" x14ac:dyDescent="0.25">
      <c r="A459" s="13" t="s">
        <v>347</v>
      </c>
      <c r="B459" s="2" t="s">
        <v>4</v>
      </c>
      <c r="C459" s="2" t="s">
        <v>2</v>
      </c>
      <c r="D459" s="2" t="s">
        <v>26</v>
      </c>
      <c r="E459" s="2" t="s">
        <v>89</v>
      </c>
      <c r="F459" s="2" t="s">
        <v>162</v>
      </c>
      <c r="G459" s="4"/>
      <c r="H459" s="6">
        <v>1.5205005591166001</v>
      </c>
      <c r="I459" s="6">
        <v>1.43862923798872</v>
      </c>
      <c r="J459" s="6">
        <v>1.3681554649524801</v>
      </c>
      <c r="K459" s="6">
        <v>1.2976816919162399</v>
      </c>
      <c r="L459" s="6">
        <v>1.22720791888</v>
      </c>
      <c r="M459" s="6">
        <v>1.12905573882393</v>
      </c>
      <c r="N459" s="6">
        <v>1.0309035587678499</v>
      </c>
      <c r="O459" s="6">
        <v>0.95306977370919699</v>
      </c>
      <c r="P459" s="6">
        <v>0.70997681056011297</v>
      </c>
      <c r="Q459" s="6">
        <v>0.45737174243183698</v>
      </c>
      <c r="R459" s="6">
        <v>0.233963108457166</v>
      </c>
      <c r="S459" s="6">
        <v>0.233963108457166</v>
      </c>
      <c r="T459" s="6">
        <v>0.233963108457166</v>
      </c>
      <c r="U459" s="6">
        <v>8.2522964764635706E-2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4"/>
      <c r="AO459" s="4"/>
    </row>
    <row r="460" spans="1:41" ht="18.75" customHeight="1" x14ac:dyDescent="0.25">
      <c r="A460" s="13" t="s">
        <v>347</v>
      </c>
      <c r="B460" s="2" t="s">
        <v>4</v>
      </c>
      <c r="C460" s="2" t="s">
        <v>2</v>
      </c>
      <c r="D460" s="2" t="s">
        <v>26</v>
      </c>
      <c r="E460" s="2" t="s">
        <v>89</v>
      </c>
      <c r="F460" s="2" t="s">
        <v>163</v>
      </c>
      <c r="G460" s="4"/>
      <c r="H460" s="6">
        <v>0.22911082150304199</v>
      </c>
      <c r="I460" s="6">
        <v>0.221484395500193</v>
      </c>
      <c r="J460" s="6">
        <v>0.199178972126166</v>
      </c>
      <c r="K460" s="6">
        <v>0.197488333347039</v>
      </c>
      <c r="L460" s="6">
        <v>0.10867379905835201</v>
      </c>
      <c r="M460" s="6">
        <v>0.10867379905835201</v>
      </c>
      <c r="N460" s="6">
        <v>0.10867379905835201</v>
      </c>
      <c r="O460" s="6">
        <v>0.10867379905835201</v>
      </c>
      <c r="P460" s="6">
        <v>3.3997883228399903E-2</v>
      </c>
      <c r="Q460" s="6">
        <v>1.1609930426370201E-2</v>
      </c>
      <c r="R460" s="6">
        <v>5.8137696993043903E-3</v>
      </c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4"/>
      <c r="AO460" s="4"/>
    </row>
    <row r="461" spans="1:41" ht="18.75" customHeight="1" x14ac:dyDescent="0.25">
      <c r="A461" s="13" t="s">
        <v>347</v>
      </c>
      <c r="B461" s="2" t="s">
        <v>4</v>
      </c>
      <c r="C461" s="2" t="s">
        <v>2</v>
      </c>
      <c r="D461" s="2" t="s">
        <v>26</v>
      </c>
      <c r="E461" s="2" t="s">
        <v>90</v>
      </c>
      <c r="F461" s="2" t="s">
        <v>164</v>
      </c>
      <c r="G461" s="4"/>
      <c r="H461" s="6"/>
      <c r="I461" s="6"/>
      <c r="J461" s="6"/>
      <c r="K461" s="6"/>
      <c r="L461" s="6"/>
      <c r="M461" s="6">
        <v>8.8985530514990308E-3</v>
      </c>
      <c r="N461" s="6">
        <v>8.4239635554190801E-3</v>
      </c>
      <c r="O461" s="6">
        <v>9.5972017882192196E-4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4"/>
      <c r="AO461" s="4"/>
    </row>
    <row r="462" spans="1:41" ht="18.75" customHeight="1" x14ac:dyDescent="0.25">
      <c r="A462" s="13" t="s">
        <v>347</v>
      </c>
      <c r="B462" s="2" t="s">
        <v>4</v>
      </c>
      <c r="C462" s="2" t="s">
        <v>2</v>
      </c>
      <c r="D462" s="2" t="s">
        <v>26</v>
      </c>
      <c r="E462" s="2" t="s">
        <v>91</v>
      </c>
      <c r="F462" s="2" t="s">
        <v>165</v>
      </c>
      <c r="G462" s="4"/>
      <c r="H462" s="6">
        <v>0.23910766555569599</v>
      </c>
      <c r="I462" s="6">
        <v>0.21349143803894799</v>
      </c>
      <c r="J462" s="6">
        <v>0.18648228151903301</v>
      </c>
      <c r="K462" s="6">
        <v>0.15947312499911701</v>
      </c>
      <c r="L462" s="6">
        <v>0.132463968479201</v>
      </c>
      <c r="M462" s="6">
        <v>0.10351422098658999</v>
      </c>
      <c r="N462" s="6">
        <v>7.4564473493978795E-2</v>
      </c>
      <c r="O462" s="6">
        <v>0.146467995721141</v>
      </c>
      <c r="P462" s="6">
        <v>0.13929846009772401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4"/>
      <c r="AO462" s="4"/>
    </row>
    <row r="463" spans="1:41" ht="18.75" customHeight="1" x14ac:dyDescent="0.25">
      <c r="A463" s="13" t="s">
        <v>347</v>
      </c>
      <c r="B463" s="2" t="s">
        <v>4</v>
      </c>
      <c r="C463" s="2" t="s">
        <v>2</v>
      </c>
      <c r="D463" s="2" t="s">
        <v>26</v>
      </c>
      <c r="E463" s="2" t="s">
        <v>57</v>
      </c>
      <c r="F463" s="2" t="s">
        <v>270</v>
      </c>
      <c r="G463" s="4"/>
      <c r="H463" s="6">
        <v>2.9616841553795901</v>
      </c>
      <c r="I463" s="6">
        <v>3.1527605525008502</v>
      </c>
      <c r="J463" s="6">
        <v>3.1527605525008502</v>
      </c>
      <c r="K463" s="6">
        <v>3.1527605525008502</v>
      </c>
      <c r="L463" s="6">
        <v>3.1527605525008502</v>
      </c>
      <c r="M463" s="6">
        <v>3.1527605525008502</v>
      </c>
      <c r="N463" s="6">
        <v>3.1527605525008502</v>
      </c>
      <c r="O463" s="6">
        <v>3.1527605525008502</v>
      </c>
      <c r="P463" s="6">
        <v>3.1527605525008502</v>
      </c>
      <c r="Q463" s="6">
        <v>3.1527605525008502</v>
      </c>
      <c r="R463" s="6">
        <v>3.1527605525008502</v>
      </c>
      <c r="S463" s="6">
        <v>3.1527605525008502</v>
      </c>
      <c r="T463" s="6">
        <v>3.1527605525008502</v>
      </c>
      <c r="U463" s="6">
        <v>3.1527605525008502</v>
      </c>
      <c r="V463" s="6">
        <v>3.1527605525008502</v>
      </c>
      <c r="W463" s="6">
        <v>3.1527605525008502</v>
      </c>
      <c r="X463" s="6">
        <v>3.1527605525008502</v>
      </c>
      <c r="Y463" s="6">
        <v>3.1527605525008502</v>
      </c>
      <c r="Z463" s="6">
        <v>3.1527605525008502</v>
      </c>
      <c r="AA463" s="6">
        <v>3.1527605525008502</v>
      </c>
      <c r="AB463" s="6">
        <v>3.1527605525008502</v>
      </c>
      <c r="AC463" s="6">
        <v>3.1527605525008502</v>
      </c>
      <c r="AD463" s="6">
        <v>3.1527605525008502</v>
      </c>
      <c r="AE463" s="6">
        <v>3.1527605525008502</v>
      </c>
      <c r="AF463" s="6">
        <v>3.1527605525008502</v>
      </c>
      <c r="AG463" s="6">
        <v>3.1527605525008502</v>
      </c>
      <c r="AH463" s="6">
        <v>3.1527605525008502</v>
      </c>
      <c r="AI463" s="6">
        <v>3.1527605525008502</v>
      </c>
      <c r="AJ463" s="6">
        <v>3.1527605525008502</v>
      </c>
      <c r="AK463" s="6">
        <v>3.1527605525008502</v>
      </c>
      <c r="AL463" s="6">
        <v>3.1527605525008502</v>
      </c>
      <c r="AM463" s="6">
        <v>3.1527605525008502</v>
      </c>
      <c r="AN463" s="4"/>
      <c r="AO463" s="4"/>
    </row>
    <row r="464" spans="1:41" ht="18.75" customHeight="1" x14ac:dyDescent="0.25">
      <c r="A464" s="13" t="s">
        <v>347</v>
      </c>
      <c r="B464" s="2" t="s">
        <v>4</v>
      </c>
      <c r="C464" s="2" t="s">
        <v>2</v>
      </c>
      <c r="D464" s="2" t="s">
        <v>26</v>
      </c>
      <c r="E464" s="2" t="s">
        <v>58</v>
      </c>
      <c r="F464" s="2" t="s">
        <v>271</v>
      </c>
      <c r="G464" s="4"/>
      <c r="H464" s="6">
        <v>2.1370339745013398</v>
      </c>
      <c r="I464" s="6">
        <v>2.4440004282952299</v>
      </c>
      <c r="J464" s="6">
        <v>2.4440004282952299</v>
      </c>
      <c r="K464" s="6">
        <v>2.4440004282952299</v>
      </c>
      <c r="L464" s="6">
        <v>2.4440004282952299</v>
      </c>
      <c r="M464" s="6">
        <v>2.4440004282952299</v>
      </c>
      <c r="N464" s="6">
        <v>2.4440004282952299</v>
      </c>
      <c r="O464" s="6">
        <v>2.4440004282952299</v>
      </c>
      <c r="P464" s="6">
        <v>2.4440004282952299</v>
      </c>
      <c r="Q464" s="6">
        <v>2.4440004282952299</v>
      </c>
      <c r="R464" s="6">
        <v>2.4440004282952299</v>
      </c>
      <c r="S464" s="6">
        <v>2.4440004282952299</v>
      </c>
      <c r="T464" s="6">
        <v>2.4440004282952299</v>
      </c>
      <c r="U464" s="6">
        <v>2.4440004282952299</v>
      </c>
      <c r="V464" s="6">
        <v>2.4440004282952299</v>
      </c>
      <c r="W464" s="6">
        <v>2.4440004282952299</v>
      </c>
      <c r="X464" s="6">
        <v>2.4440004282952299</v>
      </c>
      <c r="Y464" s="6">
        <v>2.4440004282952299</v>
      </c>
      <c r="Z464" s="6">
        <v>2.4440004282952299</v>
      </c>
      <c r="AA464" s="6">
        <v>2.4440004282952299</v>
      </c>
      <c r="AB464" s="6">
        <v>2.4440004282952299</v>
      </c>
      <c r="AC464" s="6">
        <v>2.4440004282952299</v>
      </c>
      <c r="AD464" s="6">
        <v>2.4440004282952299</v>
      </c>
      <c r="AE464" s="6">
        <v>2.4440004282952299</v>
      </c>
      <c r="AF464" s="6">
        <v>2.4440004282952299</v>
      </c>
      <c r="AG464" s="6">
        <v>2.4440004282952299</v>
      </c>
      <c r="AH464" s="6">
        <v>2.4440004282952299</v>
      </c>
      <c r="AI464" s="6">
        <v>2.4440004282952299</v>
      </c>
      <c r="AJ464" s="6">
        <v>2.4440004282952299</v>
      </c>
      <c r="AK464" s="6">
        <v>2.4440004282952299</v>
      </c>
      <c r="AL464" s="6">
        <v>2.4440004282952299</v>
      </c>
      <c r="AM464" s="6">
        <v>2.4440004282952299</v>
      </c>
      <c r="AN464" s="4"/>
      <c r="AO464" s="4"/>
    </row>
    <row r="465" spans="1:41" ht="18.75" customHeight="1" x14ac:dyDescent="0.25">
      <c r="A465" s="13" t="s">
        <v>347</v>
      </c>
      <c r="B465" s="2" t="s">
        <v>4</v>
      </c>
      <c r="C465" s="2" t="s">
        <v>2</v>
      </c>
      <c r="D465" s="2" t="s">
        <v>26</v>
      </c>
      <c r="E465" s="2" t="s">
        <v>35</v>
      </c>
      <c r="F465" s="2" t="s">
        <v>230</v>
      </c>
      <c r="G465" s="4"/>
      <c r="H465" s="6">
        <v>8.5470039956174801</v>
      </c>
      <c r="I465" s="6">
        <v>7.83414506750524</v>
      </c>
      <c r="J465" s="6">
        <v>6.9537250722659003</v>
      </c>
      <c r="K465" s="6">
        <v>6.4227197656057102</v>
      </c>
      <c r="L465" s="6">
        <v>4.4149894086722901</v>
      </c>
      <c r="M465" s="6">
        <v>3.7153433854273499</v>
      </c>
      <c r="N465" s="6">
        <v>3.0156973621824101</v>
      </c>
      <c r="O465" s="6">
        <v>2.46088443638416</v>
      </c>
      <c r="P465" s="6">
        <v>0.64033614701869501</v>
      </c>
      <c r="Q465" s="6"/>
      <c r="R465" s="6"/>
      <c r="S465" s="6">
        <v>2.1671178312394401</v>
      </c>
      <c r="T465" s="6">
        <v>2.1671178312394401</v>
      </c>
      <c r="U465" s="6">
        <v>1.09030325516039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4"/>
      <c r="AO465" s="4"/>
    </row>
    <row r="466" spans="1:41" ht="18.75" customHeight="1" x14ac:dyDescent="0.25">
      <c r="A466" s="13" t="s">
        <v>347</v>
      </c>
      <c r="B466" s="2" t="s">
        <v>4</v>
      </c>
      <c r="C466" s="2" t="s">
        <v>2</v>
      </c>
      <c r="D466" s="2" t="s">
        <v>26</v>
      </c>
      <c r="E466" s="2" t="s">
        <v>35</v>
      </c>
      <c r="F466" s="2" t="s">
        <v>231</v>
      </c>
      <c r="G466" s="4"/>
      <c r="H466" s="6">
        <v>0.140686870480908</v>
      </c>
      <c r="I466" s="6">
        <v>0.137985003963288</v>
      </c>
      <c r="J466" s="6">
        <v>0.13807601994920199</v>
      </c>
      <c r="K466" s="6">
        <v>0.13816703593511501</v>
      </c>
      <c r="L466" s="6">
        <v>0.138258051921028</v>
      </c>
      <c r="M466" s="6">
        <v>0.127125799751451</v>
      </c>
      <c r="N466" s="6">
        <v>0.115993547581874</v>
      </c>
      <c r="O466" s="6">
        <v>0.10683301993703399</v>
      </c>
      <c r="P466" s="6">
        <v>9.7672492292193894E-2</v>
      </c>
      <c r="Q466" s="6">
        <v>9.0079400617442795E-2</v>
      </c>
      <c r="R466" s="6">
        <v>8.2486308942691794E-2</v>
      </c>
      <c r="S466" s="6">
        <v>7.4893217267940695E-2</v>
      </c>
      <c r="T466" s="6">
        <v>6.9566480391555094E-2</v>
      </c>
      <c r="U466" s="6">
        <v>6.4239743515169603E-2</v>
      </c>
      <c r="V466" s="6">
        <v>2.70132215640412E-2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4"/>
      <c r="AO466" s="4"/>
    </row>
    <row r="467" spans="1:41" ht="18.75" customHeight="1" x14ac:dyDescent="0.25">
      <c r="A467" s="13" t="s">
        <v>347</v>
      </c>
      <c r="B467" s="2" t="s">
        <v>4</v>
      </c>
      <c r="C467" s="2" t="s">
        <v>2</v>
      </c>
      <c r="D467" s="2" t="s">
        <v>26</v>
      </c>
      <c r="E467" s="2" t="s">
        <v>35</v>
      </c>
      <c r="F467" s="2" t="s">
        <v>232</v>
      </c>
      <c r="G467" s="4"/>
      <c r="H467" s="6">
        <v>2.0775231734395598</v>
      </c>
      <c r="I467" s="6">
        <v>1.9804917636710599</v>
      </c>
      <c r="J467" s="6">
        <v>1.69722441178748</v>
      </c>
      <c r="K467" s="6">
        <v>1.67555154670882</v>
      </c>
      <c r="L467" s="6">
        <v>0.54830657975587305</v>
      </c>
      <c r="M467" s="6">
        <v>0.54800122863332501</v>
      </c>
      <c r="N467" s="6">
        <v>0.54769587751077697</v>
      </c>
      <c r="O467" s="6">
        <v>0.54745373685097398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4"/>
      <c r="AO467" s="4"/>
    </row>
    <row r="468" spans="1:41" ht="18.75" customHeight="1" x14ac:dyDescent="0.25">
      <c r="A468" s="13" t="s">
        <v>347</v>
      </c>
      <c r="B468" s="2" t="s">
        <v>4</v>
      </c>
      <c r="C468" s="2" t="s">
        <v>2</v>
      </c>
      <c r="D468" s="2" t="s">
        <v>26</v>
      </c>
      <c r="E468" s="2" t="s">
        <v>35</v>
      </c>
      <c r="F468" s="2" t="s">
        <v>233</v>
      </c>
      <c r="G468" s="4"/>
      <c r="H468" s="6">
        <v>0.140258279477013</v>
      </c>
      <c r="I468" s="6">
        <v>0.13741526324715</v>
      </c>
      <c r="J468" s="6">
        <v>0.137511034049831</v>
      </c>
      <c r="K468" s="6">
        <v>0.13760680485251101</v>
      </c>
      <c r="L468" s="6">
        <v>0.13770257565519201</v>
      </c>
      <c r="M468" s="6">
        <v>0.12598875730530901</v>
      </c>
      <c r="N468" s="6">
        <v>0.11427493895542699</v>
      </c>
      <c r="O468" s="6">
        <v>0.104635851088375</v>
      </c>
      <c r="P468" s="6">
        <v>9.4996763221323194E-2</v>
      </c>
      <c r="Q468" s="6">
        <v>8.7006996619097804E-2</v>
      </c>
      <c r="R468" s="6">
        <v>7.9017230016872303E-2</v>
      </c>
      <c r="S468" s="6">
        <v>7.1027463414646802E-2</v>
      </c>
      <c r="T468" s="6">
        <v>6.5422449512956601E-2</v>
      </c>
      <c r="U468" s="6">
        <v>5.9817435611266297E-2</v>
      </c>
      <c r="V468" s="6">
        <v>2.7038528189371601E-2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4"/>
      <c r="AO468" s="4"/>
    </row>
    <row r="469" spans="1:41" ht="18.75" customHeight="1" x14ac:dyDescent="0.25">
      <c r="A469" s="13" t="s">
        <v>347</v>
      </c>
      <c r="B469" s="2" t="s">
        <v>4</v>
      </c>
      <c r="C469" s="2" t="s">
        <v>2</v>
      </c>
      <c r="D469" s="2" t="s">
        <v>26</v>
      </c>
      <c r="E469" s="2" t="s">
        <v>35</v>
      </c>
      <c r="F469" s="2" t="s">
        <v>234</v>
      </c>
      <c r="G469" s="4"/>
      <c r="H469" s="6">
        <v>1.7496113806196401</v>
      </c>
      <c r="I469" s="6">
        <v>1.6601136334889099</v>
      </c>
      <c r="J469" s="6">
        <v>1.5673344370786499</v>
      </c>
      <c r="K469" s="6">
        <v>1.49517002526328</v>
      </c>
      <c r="L469" s="6">
        <v>1.33588171793835</v>
      </c>
      <c r="M469" s="6">
        <v>1.2377295378822799</v>
      </c>
      <c r="N469" s="6">
        <v>1.1395773578262001</v>
      </c>
      <c r="O469" s="6">
        <v>1.0617435727675499</v>
      </c>
      <c r="P469" s="6">
        <v>0.743974693788513</v>
      </c>
      <c r="Q469" s="6">
        <v>0.46898167285820702</v>
      </c>
      <c r="R469" s="6">
        <v>0.239776878156471</v>
      </c>
      <c r="S469" s="6">
        <v>0.233963108457166</v>
      </c>
      <c r="T469" s="6">
        <v>0.233963108457166</v>
      </c>
      <c r="U469" s="6">
        <v>8.2522964764635706E-2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4"/>
      <c r="AO469" s="4"/>
    </row>
    <row r="470" spans="1:41" ht="18.75" customHeight="1" x14ac:dyDescent="0.25">
      <c r="A470" s="13" t="s">
        <v>347</v>
      </c>
      <c r="B470" s="2" t="s">
        <v>4</v>
      </c>
      <c r="C470" s="2" t="s">
        <v>2</v>
      </c>
      <c r="D470" s="2" t="s">
        <v>26</v>
      </c>
      <c r="E470" s="2" t="s">
        <v>35</v>
      </c>
      <c r="F470" s="2" t="s">
        <v>235</v>
      </c>
      <c r="G470" s="4"/>
      <c r="H470" s="6"/>
      <c r="I470" s="6"/>
      <c r="J470" s="6"/>
      <c r="K470" s="6"/>
      <c r="L470" s="6"/>
      <c r="M470" s="6">
        <v>8.8985530514990308E-3</v>
      </c>
      <c r="N470" s="6">
        <v>8.4239635554190801E-3</v>
      </c>
      <c r="O470" s="6">
        <v>9.5972017882192196E-4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4"/>
      <c r="AO470" s="4"/>
    </row>
    <row r="471" spans="1:41" ht="18.75" customHeight="1" x14ac:dyDescent="0.25">
      <c r="A471" s="13" t="s">
        <v>347</v>
      </c>
      <c r="B471" s="2" t="s">
        <v>4</v>
      </c>
      <c r="C471" s="2" t="s">
        <v>2</v>
      </c>
      <c r="D471" s="2" t="s">
        <v>26</v>
      </c>
      <c r="E471" s="2" t="s">
        <v>35</v>
      </c>
      <c r="F471" s="2" t="s">
        <v>236</v>
      </c>
      <c r="G471" s="4"/>
      <c r="H471" s="6">
        <v>0.23910766555569599</v>
      </c>
      <c r="I471" s="6">
        <v>0.21349143803894799</v>
      </c>
      <c r="J471" s="6">
        <v>0.18648228151903301</v>
      </c>
      <c r="K471" s="6">
        <v>0.15947312499911701</v>
      </c>
      <c r="L471" s="6">
        <v>0.132463968479201</v>
      </c>
      <c r="M471" s="6">
        <v>0.10351422098658999</v>
      </c>
      <c r="N471" s="6">
        <v>7.4564473493978795E-2</v>
      </c>
      <c r="O471" s="6">
        <v>0.146467995721141</v>
      </c>
      <c r="P471" s="6">
        <v>0.13929846009772401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4"/>
      <c r="AO471" s="4"/>
    </row>
    <row r="472" spans="1:41" ht="18.75" customHeight="1" x14ac:dyDescent="0.25">
      <c r="A472" s="13" t="s">
        <v>347</v>
      </c>
      <c r="B472" s="2" t="s">
        <v>4</v>
      </c>
      <c r="C472" s="2" t="s">
        <v>2</v>
      </c>
      <c r="D472" s="2" t="s">
        <v>26</v>
      </c>
      <c r="E472" s="2" t="s">
        <v>36</v>
      </c>
      <c r="F472" s="2" t="s">
        <v>251</v>
      </c>
      <c r="G472" s="4"/>
      <c r="H472" s="6">
        <v>14.3615025968745</v>
      </c>
      <c r="I472" s="6">
        <v>14.7491493881192</v>
      </c>
      <c r="J472" s="6">
        <v>15.084533963482601</v>
      </c>
      <c r="K472" s="6">
        <v>15.417604352849001</v>
      </c>
      <c r="L472" s="6">
        <v>15.7483605562183</v>
      </c>
      <c r="M472" s="6">
        <v>16.076802573590601</v>
      </c>
      <c r="N472" s="6">
        <v>16.402930404965801</v>
      </c>
      <c r="O472" s="6">
        <v>16.556544227606199</v>
      </c>
      <c r="P472" s="6">
        <v>16.706727735489</v>
      </c>
      <c r="Q472" s="6">
        <v>16.8534809286142</v>
      </c>
      <c r="R472" s="6">
        <v>16.996803806981699</v>
      </c>
      <c r="S472" s="6">
        <v>17.136696370591601</v>
      </c>
      <c r="T472" s="6">
        <v>17.165967253004101</v>
      </c>
      <c r="U472" s="6">
        <v>17.192067589350302</v>
      </c>
      <c r="V472" s="6">
        <v>17.214997379630098</v>
      </c>
      <c r="W472" s="6">
        <v>17.234756623843701</v>
      </c>
      <c r="X472" s="6">
        <v>17.251345321991</v>
      </c>
      <c r="Y472" s="6">
        <v>17.238302450541401</v>
      </c>
      <c r="Z472" s="6">
        <v>17.2089513710905</v>
      </c>
      <c r="AA472" s="6">
        <v>17.188510817731</v>
      </c>
      <c r="AB472" s="6">
        <v>17.164439262517199</v>
      </c>
      <c r="AC472" s="6">
        <v>17.136736705449099</v>
      </c>
      <c r="AD472" s="6">
        <v>17.106687224547901</v>
      </c>
      <c r="AE472" s="6">
        <v>17.073473191998801</v>
      </c>
      <c r="AF472" s="6">
        <v>17.037094607801901</v>
      </c>
      <c r="AG472" s="6">
        <v>16.997551471957301</v>
      </c>
      <c r="AH472" s="6">
        <v>16.9548437844647</v>
      </c>
      <c r="AI472" s="6">
        <v>16.950459501975001</v>
      </c>
      <c r="AJ472" s="6">
        <v>16.9426343097733</v>
      </c>
      <c r="AK472" s="6">
        <v>16.931368207859698</v>
      </c>
      <c r="AL472" s="6">
        <v>16.916661196233999</v>
      </c>
      <c r="AM472" s="6">
        <v>16.898513274896398</v>
      </c>
      <c r="AN472" s="4"/>
      <c r="AO472" s="4"/>
    </row>
    <row r="473" spans="1:41" ht="18.75" customHeight="1" x14ac:dyDescent="0.25">
      <c r="A473" s="13" t="s">
        <v>347</v>
      </c>
      <c r="B473" s="2" t="s">
        <v>4</v>
      </c>
      <c r="C473" s="2" t="s">
        <v>2</v>
      </c>
      <c r="D473" s="2" t="s">
        <v>26</v>
      </c>
      <c r="E473" s="2" t="s">
        <v>93</v>
      </c>
      <c r="F473" s="2" t="s">
        <v>272</v>
      </c>
      <c r="G473" s="4"/>
      <c r="H473" s="6">
        <v>68.585731940983607</v>
      </c>
      <c r="I473" s="6">
        <v>55.422893826604401</v>
      </c>
      <c r="J473" s="6">
        <v>43.393094134163597</v>
      </c>
      <c r="K473" s="6">
        <v>50.674999998213103</v>
      </c>
      <c r="L473" s="6">
        <v>48.301053084017497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4"/>
      <c r="AO473" s="4"/>
    </row>
    <row r="474" spans="1:41" ht="18.75" customHeight="1" x14ac:dyDescent="0.25">
      <c r="A474" s="13" t="s">
        <v>347</v>
      </c>
      <c r="B474" s="2" t="s">
        <v>4</v>
      </c>
      <c r="C474" s="2" t="s">
        <v>2</v>
      </c>
      <c r="D474" s="2" t="s">
        <v>26</v>
      </c>
      <c r="E474" s="2" t="s">
        <v>94</v>
      </c>
      <c r="F474" s="2" t="s">
        <v>273</v>
      </c>
      <c r="G474" s="4"/>
      <c r="H474" s="6">
        <v>363.68563536317902</v>
      </c>
      <c r="I474" s="6">
        <v>351.57960925668402</v>
      </c>
      <c r="J474" s="6">
        <v>316.17245555434403</v>
      </c>
      <c r="K474" s="6">
        <v>313.48877158637202</v>
      </c>
      <c r="L474" s="6">
        <v>172.50647262570399</v>
      </c>
      <c r="M474" s="6">
        <v>172.50647262570399</v>
      </c>
      <c r="N474" s="6">
        <v>172.50647262570399</v>
      </c>
      <c r="O474" s="6">
        <v>172.50647262570399</v>
      </c>
      <c r="P474" s="6">
        <v>53.9675152915447</v>
      </c>
      <c r="Q474" s="6">
        <v>18.429356134016999</v>
      </c>
      <c r="R474" s="6">
        <v>9.2286541206376196</v>
      </c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4"/>
      <c r="AO474" s="4"/>
    </row>
    <row r="475" spans="1:41" ht="18.75" customHeight="1" x14ac:dyDescent="0.25">
      <c r="A475" s="13" t="s">
        <v>347</v>
      </c>
      <c r="B475" s="2" t="s">
        <v>4</v>
      </c>
      <c r="C475" s="2" t="s">
        <v>2</v>
      </c>
      <c r="D475" s="2" t="s">
        <v>26</v>
      </c>
      <c r="E475" s="2" t="s">
        <v>95</v>
      </c>
      <c r="F475" s="2" t="s">
        <v>274</v>
      </c>
      <c r="G475" s="4"/>
      <c r="H475" s="6">
        <v>726.70451084468402</v>
      </c>
      <c r="I475" s="6">
        <v>687.86225103060201</v>
      </c>
      <c r="J475" s="6">
        <v>654.42733676952105</v>
      </c>
      <c r="K475" s="6">
        <v>620.992422508441</v>
      </c>
      <c r="L475" s="6">
        <v>587.55750824736003</v>
      </c>
      <c r="M475" s="6">
        <v>540.991110801525</v>
      </c>
      <c r="N475" s="6">
        <v>494.42471335568899</v>
      </c>
      <c r="O475" s="6">
        <v>457.49798419201397</v>
      </c>
      <c r="P475" s="6">
        <v>420.57125502833901</v>
      </c>
      <c r="Q475" s="6">
        <v>383.64452586466501</v>
      </c>
      <c r="R475" s="6">
        <v>245.541067327929</v>
      </c>
      <c r="S475" s="6">
        <v>245.54106732792999</v>
      </c>
      <c r="T475" s="6">
        <v>245.54106732792999</v>
      </c>
      <c r="U475" s="6">
        <v>173.871431741919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4"/>
      <c r="AO475" s="4"/>
    </row>
    <row r="476" spans="1:41" ht="18.75" customHeight="1" x14ac:dyDescent="0.25">
      <c r="A476" s="13" t="s">
        <v>347</v>
      </c>
      <c r="B476" s="2" t="s">
        <v>4</v>
      </c>
      <c r="C476" s="2" t="s">
        <v>2</v>
      </c>
      <c r="D476" s="2" t="s">
        <v>26</v>
      </c>
      <c r="E476" s="2" t="s">
        <v>96</v>
      </c>
      <c r="F476" s="2" t="s">
        <v>275</v>
      </c>
      <c r="G476" s="4"/>
      <c r="H476" s="6">
        <v>5.6352908998762903</v>
      </c>
      <c r="I476" s="6">
        <v>5.3251450871105197</v>
      </c>
      <c r="J476" s="6">
        <v>5.09107277558918</v>
      </c>
      <c r="K476" s="6">
        <v>4.8570004640678297</v>
      </c>
      <c r="L476" s="6">
        <v>4.62292815254649</v>
      </c>
      <c r="M476" s="6">
        <v>4.3888558410251504</v>
      </c>
      <c r="N476" s="6">
        <v>4.1547835295038098</v>
      </c>
      <c r="O476" s="6">
        <v>0.47334364229729903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4"/>
      <c r="AO476" s="4"/>
    </row>
    <row r="477" spans="1:41" ht="18.75" customHeight="1" x14ac:dyDescent="0.25">
      <c r="A477" s="13" t="s">
        <v>347</v>
      </c>
      <c r="B477" s="2" t="s">
        <v>4</v>
      </c>
      <c r="C477" s="2" t="s">
        <v>2</v>
      </c>
      <c r="D477" s="2" t="s">
        <v>26</v>
      </c>
      <c r="E477" s="2" t="s">
        <v>97</v>
      </c>
      <c r="F477" s="2" t="s">
        <v>276</v>
      </c>
      <c r="G477" s="4"/>
      <c r="H477" s="6">
        <v>165.4447887378</v>
      </c>
      <c r="I477" s="6">
        <v>153.89107121101301</v>
      </c>
      <c r="J477" s="6">
        <v>141.709099261246</v>
      </c>
      <c r="K477" s="6">
        <v>129.52712731147801</v>
      </c>
      <c r="L477" s="6">
        <v>117.34515536171099</v>
      </c>
      <c r="M477" s="6">
        <v>104.287916360271</v>
      </c>
      <c r="N477" s="6">
        <v>91.230677358831599</v>
      </c>
      <c r="O477" s="6">
        <v>82.212115063181301</v>
      </c>
      <c r="P477" s="6">
        <v>68.086395166067106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4"/>
      <c r="AO477" s="4"/>
    </row>
    <row r="478" spans="1:41" ht="18.75" customHeight="1" x14ac:dyDescent="0.25">
      <c r="A478" s="13" t="s">
        <v>347</v>
      </c>
      <c r="B478" s="2" t="s">
        <v>4</v>
      </c>
      <c r="C478" s="2" t="s">
        <v>2</v>
      </c>
      <c r="D478" s="2" t="s">
        <v>26</v>
      </c>
      <c r="E478" s="2" t="s">
        <v>98</v>
      </c>
      <c r="F478" s="2" t="s">
        <v>277</v>
      </c>
      <c r="G478" s="4"/>
      <c r="H478" s="6">
        <v>29.8631785601129</v>
      </c>
      <c r="I478" s="6">
        <v>27.835107673690899</v>
      </c>
      <c r="J478" s="6">
        <v>26.5546244888037</v>
      </c>
      <c r="K478" s="6">
        <v>25.274141303916402</v>
      </c>
      <c r="L478" s="6">
        <v>23.993658119029199</v>
      </c>
      <c r="M478" s="6">
        <v>22.134185162983901</v>
      </c>
      <c r="N478" s="6">
        <v>20.274712206938698</v>
      </c>
      <c r="O478" s="6">
        <v>18.726233977591001</v>
      </c>
      <c r="P478" s="6">
        <v>17.1777557482433</v>
      </c>
      <c r="Q478" s="6">
        <v>15.701035545493299</v>
      </c>
      <c r="R478" s="6">
        <v>14.224315342743401</v>
      </c>
      <c r="S478" s="6">
        <v>12.7475951399934</v>
      </c>
      <c r="T478" s="6">
        <v>11.9833461574607</v>
      </c>
      <c r="U478" s="6">
        <v>11.219097174928001</v>
      </c>
      <c r="V478" s="6">
        <v>3.3312680611252699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4"/>
      <c r="AO478" s="4"/>
    </row>
    <row r="479" spans="1:41" ht="18.75" customHeight="1" x14ac:dyDescent="0.25">
      <c r="A479" s="13" t="s">
        <v>347</v>
      </c>
      <c r="B479" s="2" t="s">
        <v>4</v>
      </c>
      <c r="C479" s="2" t="s">
        <v>2</v>
      </c>
      <c r="D479" s="2" t="s">
        <v>26</v>
      </c>
      <c r="E479" s="2" t="s">
        <v>99</v>
      </c>
      <c r="F479" s="2" t="s">
        <v>278</v>
      </c>
      <c r="G479" s="4"/>
      <c r="H479" s="6">
        <v>13.805861909055601</v>
      </c>
      <c r="I479" s="6">
        <v>13.5550177604217</v>
      </c>
      <c r="J479" s="6">
        <v>13.563467780935101</v>
      </c>
      <c r="K479" s="6">
        <v>13.571917801448601</v>
      </c>
      <c r="L479" s="6">
        <v>13.580367821962</v>
      </c>
      <c r="M479" s="6">
        <v>12.546837742054301</v>
      </c>
      <c r="N479" s="6">
        <v>11.5133076621466</v>
      </c>
      <c r="O479" s="6">
        <v>10.662834575070701</v>
      </c>
      <c r="P479" s="6">
        <v>9.8123614879947105</v>
      </c>
      <c r="Q479" s="6">
        <v>9.1074108162161203</v>
      </c>
      <c r="R479" s="6">
        <v>8.4024601444375406</v>
      </c>
      <c r="S479" s="6">
        <v>7.6975094726589504</v>
      </c>
      <c r="T479" s="6">
        <v>7.2029695803141296</v>
      </c>
      <c r="U479" s="6">
        <v>6.7084296879692999</v>
      </c>
      <c r="V479" s="6">
        <v>3.25227996904884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4"/>
      <c r="AO479" s="4"/>
    </row>
    <row r="480" spans="1:41" ht="18.75" customHeight="1" x14ac:dyDescent="0.25">
      <c r="A480" s="13" t="s">
        <v>347</v>
      </c>
      <c r="B480" s="2" t="s">
        <v>4</v>
      </c>
      <c r="C480" s="2" t="s">
        <v>2</v>
      </c>
      <c r="D480" s="2" t="s">
        <v>26</v>
      </c>
      <c r="E480" s="2" t="s">
        <v>106</v>
      </c>
      <c r="F480" s="2" t="s">
        <v>201</v>
      </c>
      <c r="G480" s="4"/>
      <c r="H480" s="6">
        <v>2.0973891124617601</v>
      </c>
      <c r="I480" s="6">
        <v>1.6948623394887601</v>
      </c>
      <c r="J480" s="6">
        <v>1.3269844997985401</v>
      </c>
      <c r="K480" s="6">
        <v>1.5496691551197299</v>
      </c>
      <c r="L480" s="6">
        <v>1.4770725629352099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4"/>
      <c r="AO480" s="4"/>
    </row>
    <row r="481" spans="1:41" ht="18.75" customHeight="1" x14ac:dyDescent="0.25">
      <c r="A481" s="13" t="s">
        <v>347</v>
      </c>
      <c r="B481" s="2" t="s">
        <v>4</v>
      </c>
      <c r="C481" s="2" t="s">
        <v>2</v>
      </c>
      <c r="D481" s="2" t="s">
        <v>26</v>
      </c>
      <c r="E481" s="2" t="s">
        <v>106</v>
      </c>
      <c r="F481" s="2" t="s">
        <v>210</v>
      </c>
      <c r="G481" s="4"/>
      <c r="H481" s="6">
        <v>2.0764513376995901</v>
      </c>
      <c r="I481" s="6">
        <v>1.6779429010754201</v>
      </c>
      <c r="J481" s="6">
        <v>1.31373750504464</v>
      </c>
      <c r="K481" s="6">
        <v>1.5341991483703801</v>
      </c>
      <c r="L481" s="6">
        <v>1.4623272720178699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4"/>
      <c r="AO481" s="4"/>
    </row>
    <row r="482" spans="1:41" ht="18.75" customHeight="1" x14ac:dyDescent="0.25">
      <c r="A482" s="13" t="s">
        <v>347</v>
      </c>
      <c r="B482" s="2" t="s">
        <v>4</v>
      </c>
      <c r="C482" s="2" t="s">
        <v>2</v>
      </c>
      <c r="D482" s="2" t="s">
        <v>26</v>
      </c>
      <c r="E482" s="2" t="s">
        <v>107</v>
      </c>
      <c r="F482" s="2" t="s">
        <v>202</v>
      </c>
      <c r="G482" s="4"/>
      <c r="H482" s="6">
        <v>0.244546650843429</v>
      </c>
      <c r="I482" s="6">
        <v>0.244546650843429</v>
      </c>
      <c r="J482" s="6">
        <v>0.244546650843429</v>
      </c>
      <c r="K482" s="6">
        <v>0.244546650843429</v>
      </c>
      <c r="L482" s="6">
        <v>0.244546650843429</v>
      </c>
      <c r="M482" s="6">
        <v>0.244546650843429</v>
      </c>
      <c r="N482" s="6">
        <v>0.244546650843429</v>
      </c>
      <c r="O482" s="6">
        <v>0.244546650843429</v>
      </c>
      <c r="P482" s="6">
        <v>0.244546650843429</v>
      </c>
      <c r="Q482" s="6">
        <v>0.244546650843429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4"/>
      <c r="AO482" s="4"/>
    </row>
    <row r="483" spans="1:41" ht="18.75" customHeight="1" x14ac:dyDescent="0.25">
      <c r="A483" s="13" t="s">
        <v>347</v>
      </c>
      <c r="B483" s="2" t="s">
        <v>4</v>
      </c>
      <c r="C483" s="2" t="s">
        <v>2</v>
      </c>
      <c r="D483" s="2" t="s">
        <v>26</v>
      </c>
      <c r="E483" s="2" t="s">
        <v>107</v>
      </c>
      <c r="F483" s="2" t="s">
        <v>211</v>
      </c>
      <c r="G483" s="4"/>
      <c r="H483" s="6">
        <v>13.522318959921</v>
      </c>
      <c r="I483" s="6">
        <v>13.522318959921</v>
      </c>
      <c r="J483" s="6">
        <v>13.522318959921</v>
      </c>
      <c r="K483" s="6">
        <v>13.522318959921</v>
      </c>
      <c r="L483" s="6">
        <v>13.522318959921</v>
      </c>
      <c r="M483" s="6">
        <v>13.522318959921</v>
      </c>
      <c r="N483" s="6">
        <v>13.522318959921</v>
      </c>
      <c r="O483" s="6">
        <v>13.522318959921</v>
      </c>
      <c r="P483" s="6">
        <v>13.522318959921</v>
      </c>
      <c r="Q483" s="6">
        <v>12.6824727882116</v>
      </c>
      <c r="R483" s="6">
        <v>6.4733130309200098</v>
      </c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4"/>
      <c r="AO483" s="4"/>
    </row>
    <row r="484" spans="1:41" ht="18.75" customHeight="1" x14ac:dyDescent="0.25">
      <c r="A484" s="13" t="s">
        <v>347</v>
      </c>
      <c r="B484" s="2" t="s">
        <v>4</v>
      </c>
      <c r="C484" s="2" t="s">
        <v>2</v>
      </c>
      <c r="D484" s="2" t="s">
        <v>26</v>
      </c>
      <c r="E484" s="2" t="s">
        <v>110</v>
      </c>
      <c r="F484" s="2" t="s">
        <v>203</v>
      </c>
      <c r="G484" s="4"/>
      <c r="H484" s="6">
        <v>8.1515550281142907E-2</v>
      </c>
      <c r="I484" s="6">
        <v>8.1515550281142907E-2</v>
      </c>
      <c r="J484" s="6">
        <v>8.1515550281142907E-2</v>
      </c>
      <c r="K484" s="6">
        <v>8.1515550281142907E-2</v>
      </c>
      <c r="L484" s="6">
        <v>8.1515550281142907E-2</v>
      </c>
      <c r="M484" s="6">
        <v>8.1515550281142907E-2</v>
      </c>
      <c r="N484" s="6">
        <v>8.1515550281142907E-2</v>
      </c>
      <c r="O484" s="6">
        <v>8.1515550281142907E-2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4"/>
      <c r="AO484" s="4"/>
    </row>
    <row r="485" spans="1:41" ht="18.75" customHeight="1" x14ac:dyDescent="0.25">
      <c r="A485" s="13" t="s">
        <v>347</v>
      </c>
      <c r="B485" s="2" t="s">
        <v>4</v>
      </c>
      <c r="C485" s="2" t="s">
        <v>2</v>
      </c>
      <c r="D485" s="2" t="s">
        <v>26</v>
      </c>
      <c r="E485" s="2" t="s">
        <v>110</v>
      </c>
      <c r="F485" s="2" t="s">
        <v>212</v>
      </c>
      <c r="G485" s="4"/>
      <c r="H485" s="6">
        <v>1.7521170575840499</v>
      </c>
      <c r="I485" s="6">
        <v>1.7521170575840499</v>
      </c>
      <c r="J485" s="6">
        <v>1.7521170575840499</v>
      </c>
      <c r="K485" s="6">
        <v>1.7521170575840499</v>
      </c>
      <c r="L485" s="6">
        <v>1.7521170575840499</v>
      </c>
      <c r="M485" s="6">
        <v>1.7521170575840499</v>
      </c>
      <c r="N485" s="6">
        <v>1.7521170575840499</v>
      </c>
      <c r="O485" s="6">
        <v>1.7521170575840499</v>
      </c>
      <c r="P485" s="6">
        <v>1.6658248218678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4"/>
      <c r="AO485" s="4"/>
    </row>
    <row r="486" spans="1:41" ht="18.75" customHeight="1" x14ac:dyDescent="0.25">
      <c r="A486" s="13" t="s">
        <v>347</v>
      </c>
      <c r="B486" s="2" t="s">
        <v>4</v>
      </c>
      <c r="C486" s="2" t="s">
        <v>2</v>
      </c>
      <c r="D486" s="2" t="s">
        <v>26</v>
      </c>
      <c r="E486" s="2" t="s">
        <v>111</v>
      </c>
      <c r="F486" s="2" t="s">
        <v>204</v>
      </c>
      <c r="G486" s="4"/>
      <c r="H486" s="6">
        <v>1.1546458966496601E-2</v>
      </c>
      <c r="I486" s="6">
        <v>8.8974561616692194E-3</v>
      </c>
      <c r="J486" s="6">
        <v>7.2249290468576598E-3</v>
      </c>
      <c r="K486" s="6">
        <v>5.5524019320462104E-3</v>
      </c>
      <c r="L486" s="6">
        <v>3.8798748172346998E-3</v>
      </c>
      <c r="M486" s="6">
        <v>1.45108935956524E-3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4"/>
      <c r="AO486" s="4"/>
    </row>
    <row r="487" spans="1:41" ht="18.75" customHeight="1" x14ac:dyDescent="0.25">
      <c r="A487" s="13" t="s">
        <v>347</v>
      </c>
      <c r="B487" s="2" t="s">
        <v>4</v>
      </c>
      <c r="C487" s="2" t="s">
        <v>2</v>
      </c>
      <c r="D487" s="2" t="s">
        <v>26</v>
      </c>
      <c r="E487" s="2" t="s">
        <v>111</v>
      </c>
      <c r="F487" s="2" t="s">
        <v>213</v>
      </c>
      <c r="G487" s="4"/>
      <c r="H487" s="6">
        <v>0.205757882321945</v>
      </c>
      <c r="I487" s="6">
        <v>0.205757882321945</v>
      </c>
      <c r="J487" s="6">
        <v>0.205757882321945</v>
      </c>
      <c r="K487" s="6">
        <v>0.205757882321945</v>
      </c>
      <c r="L487" s="6">
        <v>0.205757882321945</v>
      </c>
      <c r="M487" s="6">
        <v>0.205757882321945</v>
      </c>
      <c r="N487" s="6">
        <v>0.205757882321945</v>
      </c>
      <c r="O487" s="6">
        <v>0.205757882321945</v>
      </c>
      <c r="P487" s="6">
        <v>0.205757882321945</v>
      </c>
      <c r="Q487" s="6">
        <v>0.205757882321945</v>
      </c>
      <c r="R487" s="6">
        <v>0.205757882321945</v>
      </c>
      <c r="S487" s="6">
        <v>0.205757882321945</v>
      </c>
      <c r="T487" s="6">
        <v>0.205757882321945</v>
      </c>
      <c r="U487" s="6">
        <v>0.205757882321945</v>
      </c>
      <c r="V487" s="6">
        <v>0.101539947986023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4"/>
      <c r="AO487" s="4"/>
    </row>
    <row r="488" spans="1:41" ht="18.75" customHeight="1" x14ac:dyDescent="0.25">
      <c r="A488" s="13" t="s">
        <v>347</v>
      </c>
      <c r="B488" s="2" t="s">
        <v>4</v>
      </c>
      <c r="C488" s="2" t="s">
        <v>2</v>
      </c>
      <c r="D488" s="2" t="s">
        <v>26</v>
      </c>
      <c r="E488" s="2" t="s">
        <v>112</v>
      </c>
      <c r="F488" s="2" t="s">
        <v>205</v>
      </c>
      <c r="G488" s="4"/>
      <c r="H488" s="6">
        <v>9.0572833645714296E-3</v>
      </c>
      <c r="I488" s="6">
        <v>9.0572833645714296E-3</v>
      </c>
      <c r="J488" s="6">
        <v>9.0572833645714296E-3</v>
      </c>
      <c r="K488" s="6">
        <v>9.0572833645714296E-3</v>
      </c>
      <c r="L488" s="6">
        <v>9.0572833645714296E-3</v>
      </c>
      <c r="M488" s="6">
        <v>9.0572833645714296E-3</v>
      </c>
      <c r="N488" s="6">
        <v>9.0572833645714296E-3</v>
      </c>
      <c r="O488" s="6">
        <v>9.0572833645714296E-3</v>
      </c>
      <c r="P488" s="6">
        <v>9.0572833645714296E-3</v>
      </c>
      <c r="Q488" s="6">
        <v>9.0572833645714296E-3</v>
      </c>
      <c r="R488" s="6">
        <v>9.0572833645714296E-3</v>
      </c>
      <c r="S488" s="6">
        <v>9.0572833645714296E-3</v>
      </c>
      <c r="T488" s="6">
        <v>9.0572833645714296E-3</v>
      </c>
      <c r="U488" s="6">
        <v>9.0572833645714296E-3</v>
      </c>
      <c r="V488" s="6">
        <v>9.0572833645714296E-3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4"/>
      <c r="AO488" s="4"/>
    </row>
    <row r="489" spans="1:41" ht="18.75" customHeight="1" x14ac:dyDescent="0.25">
      <c r="A489" s="13" t="s">
        <v>347</v>
      </c>
      <c r="B489" s="2" t="s">
        <v>4</v>
      </c>
      <c r="C489" s="2" t="s">
        <v>2</v>
      </c>
      <c r="D489" s="2" t="s">
        <v>26</v>
      </c>
      <c r="E489" s="2" t="s">
        <v>112</v>
      </c>
      <c r="F489" s="2" t="s">
        <v>214</v>
      </c>
      <c r="G489" s="4"/>
      <c r="H489" s="6">
        <v>2.2906856139958499E-2</v>
      </c>
      <c r="I489" s="6">
        <v>2.2906856139958499E-2</v>
      </c>
      <c r="J489" s="6">
        <v>2.2906856139958499E-2</v>
      </c>
      <c r="K489" s="6">
        <v>2.2906856139958499E-2</v>
      </c>
      <c r="L489" s="6">
        <v>2.2906856139958499E-2</v>
      </c>
      <c r="M489" s="6">
        <v>2.2906856139958499E-2</v>
      </c>
      <c r="N489" s="6">
        <v>2.2906856139958499E-2</v>
      </c>
      <c r="O489" s="6">
        <v>2.2906856139958499E-2</v>
      </c>
      <c r="P489" s="6">
        <v>2.2906856139958499E-2</v>
      </c>
      <c r="Q489" s="6">
        <v>2.2906856139958499E-2</v>
      </c>
      <c r="R489" s="6">
        <v>2.2906856139958499E-2</v>
      </c>
      <c r="S489" s="6">
        <v>2.2906856139958499E-2</v>
      </c>
      <c r="T489" s="6">
        <v>2.2906856139958499E-2</v>
      </c>
      <c r="U489" s="6">
        <v>2.2906856139958499E-2</v>
      </c>
      <c r="V489" s="6">
        <v>2.2906856139958499E-2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4"/>
      <c r="AO489" s="4"/>
    </row>
    <row r="490" spans="1:41" ht="18.75" customHeight="1" x14ac:dyDescent="0.25">
      <c r="A490" s="13" t="s">
        <v>347</v>
      </c>
      <c r="B490" s="2" t="s">
        <v>4</v>
      </c>
      <c r="C490" s="2" t="s">
        <v>2</v>
      </c>
      <c r="D490" s="2" t="s">
        <v>26</v>
      </c>
      <c r="E490" s="2" t="s">
        <v>115</v>
      </c>
      <c r="F490" s="2" t="s">
        <v>206</v>
      </c>
      <c r="G490" s="4"/>
      <c r="H490" s="6">
        <v>0.97818660337371399</v>
      </c>
      <c r="I490" s="6">
        <v>0.97818660337371399</v>
      </c>
      <c r="J490" s="6">
        <v>0.97818660337371399</v>
      </c>
      <c r="K490" s="6">
        <v>0.97818660337371399</v>
      </c>
      <c r="L490" s="6">
        <v>0.97818660337371399</v>
      </c>
      <c r="M490" s="6">
        <v>0.97818660337371399</v>
      </c>
      <c r="N490" s="6">
        <v>0.97818660337371399</v>
      </c>
      <c r="O490" s="6">
        <v>0.97818660337371399</v>
      </c>
      <c r="P490" s="6">
        <v>0.97818660337371399</v>
      </c>
      <c r="Q490" s="6">
        <v>0.97818660337371399</v>
      </c>
      <c r="R490" s="6">
        <v>0.97818660337371399</v>
      </c>
      <c r="S490" s="6">
        <v>0.97818660337371399</v>
      </c>
      <c r="T490" s="6">
        <v>0.97818660337371399</v>
      </c>
      <c r="U490" s="6">
        <v>0.97818660337371399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4"/>
      <c r="AO490" s="4"/>
    </row>
    <row r="491" spans="1:41" ht="18.75" customHeight="1" x14ac:dyDescent="0.25">
      <c r="A491" s="13" t="s">
        <v>347</v>
      </c>
      <c r="B491" s="2" t="s">
        <v>4</v>
      </c>
      <c r="C491" s="2" t="s">
        <v>2</v>
      </c>
      <c r="D491" s="2" t="s">
        <v>26</v>
      </c>
      <c r="E491" s="2" t="s">
        <v>115</v>
      </c>
      <c r="F491" s="2" t="s">
        <v>215</v>
      </c>
      <c r="G491" s="4"/>
      <c r="H491" s="6">
        <v>4.3487496162437704</v>
      </c>
      <c r="I491" s="6">
        <v>4.3487496162437704</v>
      </c>
      <c r="J491" s="6">
        <v>4.3487496162437704</v>
      </c>
      <c r="K491" s="6">
        <v>4.3487496162437704</v>
      </c>
      <c r="L491" s="6">
        <v>4.3487496162437704</v>
      </c>
      <c r="M491" s="6">
        <v>4.3487496162437704</v>
      </c>
      <c r="N491" s="6">
        <v>4.3487496162437704</v>
      </c>
      <c r="O491" s="6">
        <v>4.3487496162437704</v>
      </c>
      <c r="P491" s="6">
        <v>4.3487496162437704</v>
      </c>
      <c r="Q491" s="6">
        <v>4.3487496162437704</v>
      </c>
      <c r="R491" s="6">
        <v>4.3487496162437704</v>
      </c>
      <c r="S491" s="6">
        <v>4.3487496162437704</v>
      </c>
      <c r="T491" s="6">
        <v>4.3487496162437704</v>
      </c>
      <c r="U491" s="6">
        <v>4.3487496162437704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4"/>
      <c r="AO491" s="4"/>
    </row>
    <row r="492" spans="1:41" ht="18.75" customHeight="1" x14ac:dyDescent="0.25">
      <c r="A492" s="13" t="s">
        <v>347</v>
      </c>
      <c r="B492" s="2" t="s">
        <v>4</v>
      </c>
      <c r="C492" s="2" t="s">
        <v>2</v>
      </c>
      <c r="D492" s="2" t="s">
        <v>26</v>
      </c>
      <c r="E492" s="2" t="s">
        <v>116</v>
      </c>
      <c r="F492" s="2" t="s">
        <v>207</v>
      </c>
      <c r="G492" s="4"/>
      <c r="H492" s="6">
        <v>4.0539119943284602E-2</v>
      </c>
      <c r="I492" s="6">
        <v>3.8307994961982401E-2</v>
      </c>
      <c r="J492" s="6">
        <v>3.6624127051565501E-2</v>
      </c>
      <c r="K492" s="6">
        <v>3.4940259141148698E-2</v>
      </c>
      <c r="L492" s="6">
        <v>3.3256391230731902E-2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4"/>
      <c r="AO492" s="4"/>
    </row>
    <row r="493" spans="1:41" ht="18.75" customHeight="1" x14ac:dyDescent="0.25">
      <c r="A493" s="13" t="s">
        <v>347</v>
      </c>
      <c r="B493" s="2" t="s">
        <v>4</v>
      </c>
      <c r="C493" s="2" t="s">
        <v>2</v>
      </c>
      <c r="D493" s="2" t="s">
        <v>26</v>
      </c>
      <c r="E493" s="2" t="s">
        <v>116</v>
      </c>
      <c r="F493" s="2" t="s">
        <v>216</v>
      </c>
      <c r="G493" s="4"/>
      <c r="H493" s="6">
        <v>0.22024724199749501</v>
      </c>
      <c r="I493" s="6">
        <v>0.20812563885537</v>
      </c>
      <c r="J493" s="6">
        <v>0.19897725912546299</v>
      </c>
      <c r="K493" s="6">
        <v>0.18982887939555701</v>
      </c>
      <c r="L493" s="6">
        <v>0.18068049966565</v>
      </c>
      <c r="M493" s="6">
        <v>0.17153211993574399</v>
      </c>
      <c r="N493" s="6">
        <v>0.16238374020583801</v>
      </c>
      <c r="O493" s="6">
        <v>1.8499955651857799E-2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4"/>
      <c r="AO493" s="4"/>
    </row>
    <row r="494" spans="1:41" ht="18.75" customHeight="1" x14ac:dyDescent="0.25">
      <c r="A494" s="13" t="s">
        <v>347</v>
      </c>
      <c r="B494" s="2" t="s">
        <v>4</v>
      </c>
      <c r="C494" s="2" t="s">
        <v>2</v>
      </c>
      <c r="D494" s="2" t="s">
        <v>26</v>
      </c>
      <c r="E494" s="2" t="s">
        <v>117</v>
      </c>
      <c r="F494" s="2" t="s">
        <v>208</v>
      </c>
      <c r="G494" s="4"/>
      <c r="H494" s="6">
        <v>0.32606220112457102</v>
      </c>
      <c r="I494" s="6">
        <v>0.32606220112457102</v>
      </c>
      <c r="J494" s="6">
        <v>0.32606220112457102</v>
      </c>
      <c r="K494" s="6">
        <v>0.32606220112457102</v>
      </c>
      <c r="L494" s="6">
        <v>0.32606220112457102</v>
      </c>
      <c r="M494" s="6">
        <v>0.32606220112457102</v>
      </c>
      <c r="N494" s="6">
        <v>0.32606220112457102</v>
      </c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4"/>
      <c r="AO494" s="4"/>
    </row>
    <row r="495" spans="1:41" ht="18.75" customHeight="1" x14ac:dyDescent="0.25">
      <c r="A495" s="13" t="s">
        <v>347</v>
      </c>
      <c r="B495" s="2" t="s">
        <v>4</v>
      </c>
      <c r="C495" s="2" t="s">
        <v>2</v>
      </c>
      <c r="D495" s="2" t="s">
        <v>26</v>
      </c>
      <c r="E495" s="2" t="s">
        <v>117</v>
      </c>
      <c r="F495" s="2" t="s">
        <v>217</v>
      </c>
      <c r="G495" s="4"/>
      <c r="H495" s="6">
        <v>3.2733738066392402</v>
      </c>
      <c r="I495" s="6">
        <v>2.9224222757892502</v>
      </c>
      <c r="J495" s="6">
        <v>2.5523871165748799</v>
      </c>
      <c r="K495" s="6">
        <v>2.1823519573605101</v>
      </c>
      <c r="L495" s="6">
        <v>1.8123167981461299</v>
      </c>
      <c r="M495" s="6">
        <v>1.4156948445969699</v>
      </c>
      <c r="N495" s="6">
        <v>1.0190728910478</v>
      </c>
      <c r="O495" s="6">
        <v>0.74512831551301195</v>
      </c>
      <c r="P495" s="6">
        <v>0.40234280973551401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4"/>
      <c r="AO495" s="4"/>
    </row>
    <row r="496" spans="1:41" ht="18.75" customHeight="1" x14ac:dyDescent="0.25">
      <c r="A496" s="13" t="s">
        <v>347</v>
      </c>
      <c r="B496" s="2" t="s">
        <v>4</v>
      </c>
      <c r="C496" s="2" t="s">
        <v>2</v>
      </c>
      <c r="D496" s="2" t="s">
        <v>26</v>
      </c>
      <c r="E496" s="2" t="s">
        <v>118</v>
      </c>
      <c r="F496" s="2" t="s">
        <v>218</v>
      </c>
      <c r="G496" s="4"/>
      <c r="H496" s="6">
        <v>0.70449777469861197</v>
      </c>
      <c r="I496" s="6">
        <v>0.64268041009730903</v>
      </c>
      <c r="J496" s="6">
        <v>0.60365016887844203</v>
      </c>
      <c r="K496" s="6">
        <v>0.56461992765957503</v>
      </c>
      <c r="L496" s="6">
        <v>0.52558968644070803</v>
      </c>
      <c r="M496" s="6">
        <v>0.46891133340103303</v>
      </c>
      <c r="N496" s="6">
        <v>0.41223298036135803</v>
      </c>
      <c r="O496" s="6">
        <v>0.36503401708959399</v>
      </c>
      <c r="P496" s="6">
        <v>0.31783505381782901</v>
      </c>
      <c r="Q496" s="6">
        <v>0.27282333761073102</v>
      </c>
      <c r="R496" s="6">
        <v>0.22781162140363301</v>
      </c>
      <c r="S496" s="6">
        <v>0.182799905196534</v>
      </c>
      <c r="T496" s="6">
        <v>0.159504931477569</v>
      </c>
      <c r="U496" s="6">
        <v>0.13620995775860401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4"/>
      <c r="AO496" s="4"/>
    </row>
    <row r="497" spans="1:41" ht="18.75" customHeight="1" x14ac:dyDescent="0.25">
      <c r="A497" s="13" t="s">
        <v>347</v>
      </c>
      <c r="B497" s="2" t="s">
        <v>4</v>
      </c>
      <c r="C497" s="2" t="s">
        <v>2</v>
      </c>
      <c r="D497" s="2" t="s">
        <v>26</v>
      </c>
      <c r="E497" s="2" t="s">
        <v>59</v>
      </c>
      <c r="F497" s="2" t="s">
        <v>209</v>
      </c>
      <c r="G497" s="4"/>
      <c r="H497" s="6">
        <v>3.6229133458285698E-2</v>
      </c>
      <c r="I497" s="6">
        <v>3.6229133458285698E-2</v>
      </c>
      <c r="J497" s="6">
        <v>3.6229133458285698E-2</v>
      </c>
      <c r="K497" s="6">
        <v>3.6229133458285698E-2</v>
      </c>
      <c r="L497" s="6">
        <v>3.6229133458285698E-2</v>
      </c>
      <c r="M497" s="6">
        <v>3.6229133458285698E-2</v>
      </c>
      <c r="N497" s="6">
        <v>3.6229133458285698E-2</v>
      </c>
      <c r="O497" s="6">
        <v>3.6229133458285698E-2</v>
      </c>
      <c r="P497" s="6">
        <v>3.6229133458285698E-2</v>
      </c>
      <c r="Q497" s="6">
        <v>3.6229133458285698E-2</v>
      </c>
      <c r="R497" s="6">
        <v>3.6229133458285698E-2</v>
      </c>
      <c r="S497" s="6">
        <v>3.6229133458285698E-2</v>
      </c>
      <c r="T497" s="6">
        <v>3.6229133458285698E-2</v>
      </c>
      <c r="U497" s="6">
        <v>3.6229133458285698E-2</v>
      </c>
      <c r="V497" s="6">
        <v>1.79651735218327E-2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4"/>
      <c r="AO497" s="4"/>
    </row>
    <row r="498" spans="1:41" ht="18.75" customHeight="1" x14ac:dyDescent="0.25">
      <c r="A498" s="13" t="s">
        <v>347</v>
      </c>
      <c r="B498" s="2" t="s">
        <v>4</v>
      </c>
      <c r="C498" s="2" t="s">
        <v>2</v>
      </c>
      <c r="D498" s="2" t="s">
        <v>26</v>
      </c>
      <c r="E498" s="2" t="s">
        <v>37</v>
      </c>
      <c r="F498" s="2" t="s">
        <v>183</v>
      </c>
      <c r="G498" s="4"/>
      <c r="H498" s="6">
        <v>48.588286892560397</v>
      </c>
      <c r="I498" s="6">
        <v>41.859423096574702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4"/>
      <c r="AO498" s="4"/>
    </row>
    <row r="499" spans="1:41" ht="18.75" customHeight="1" x14ac:dyDescent="0.25">
      <c r="A499" s="13" t="s">
        <v>347</v>
      </c>
      <c r="B499" s="2" t="s">
        <v>4</v>
      </c>
      <c r="C499" s="2" t="s">
        <v>2</v>
      </c>
      <c r="D499" s="2" t="s">
        <v>26</v>
      </c>
      <c r="E499" s="2" t="s">
        <v>37</v>
      </c>
      <c r="F499" s="2" t="s">
        <v>245</v>
      </c>
      <c r="G499" s="4"/>
      <c r="H499" s="6">
        <v>238.8158</v>
      </c>
      <c r="I499" s="6">
        <v>222.92160000000001</v>
      </c>
      <c r="J499" s="6">
        <v>228.287197175095</v>
      </c>
      <c r="K499" s="6">
        <v>233.619415762643</v>
      </c>
      <c r="L499" s="6">
        <v>238.91825576264301</v>
      </c>
      <c r="M499" s="6">
        <v>244.18371717509501</v>
      </c>
      <c r="N499" s="6">
        <v>249.41579999999999</v>
      </c>
      <c r="O499" s="6">
        <v>255.50159753663101</v>
      </c>
      <c r="P499" s="6">
        <v>261.59791630494698</v>
      </c>
      <c r="Q499" s="6">
        <v>267.70475630494701</v>
      </c>
      <c r="R499" s="6">
        <v>273.82211753663103</v>
      </c>
      <c r="S499" s="6">
        <v>279.95</v>
      </c>
      <c r="T499" s="6">
        <v>286.59225071813103</v>
      </c>
      <c r="U499" s="6">
        <v>293.27014607719701</v>
      </c>
      <c r="V499" s="6">
        <v>299.98368607719698</v>
      </c>
      <c r="W499" s="6">
        <v>306.73287071813098</v>
      </c>
      <c r="X499" s="6">
        <v>313.51769999999999</v>
      </c>
      <c r="Y499" s="6">
        <v>322.103204540158</v>
      </c>
      <c r="Z499" s="6">
        <v>330.76079681023703</v>
      </c>
      <c r="AA499" s="6">
        <v>339.490476810237</v>
      </c>
      <c r="AB499" s="6">
        <v>348.29224454015798</v>
      </c>
      <c r="AC499" s="6">
        <v>357.16609999999997</v>
      </c>
      <c r="AD499" s="6">
        <v>369.30698726053998</v>
      </c>
      <c r="AE499" s="6">
        <v>381.54262089080999</v>
      </c>
      <c r="AF499" s="6">
        <v>393.87300089080998</v>
      </c>
      <c r="AG499" s="6">
        <v>406.29812726054001</v>
      </c>
      <c r="AH499" s="6">
        <v>418.81799999999998</v>
      </c>
      <c r="AI499" s="6">
        <v>433.70144225603298</v>
      </c>
      <c r="AJ499" s="6">
        <v>448.70882338404903</v>
      </c>
      <c r="AK499" s="6">
        <v>463.84014338404899</v>
      </c>
      <c r="AL499" s="6">
        <v>479.09540225603303</v>
      </c>
      <c r="AM499" s="6">
        <v>494.47460000000001</v>
      </c>
      <c r="AN499" s="4"/>
      <c r="AO499" s="4"/>
    </row>
    <row r="500" spans="1:41" ht="18.75" customHeight="1" x14ac:dyDescent="0.25">
      <c r="A500" s="13" t="s">
        <v>347</v>
      </c>
      <c r="B500" s="2" t="s">
        <v>4</v>
      </c>
      <c r="C500" s="2" t="s">
        <v>2</v>
      </c>
      <c r="D500" s="2" t="s">
        <v>26</v>
      </c>
      <c r="E500" s="2" t="s">
        <v>37</v>
      </c>
      <c r="F500" s="2" t="s">
        <v>262</v>
      </c>
      <c r="G500" s="4"/>
      <c r="H500" s="6">
        <v>9.4806706723037593</v>
      </c>
      <c r="I500" s="6">
        <v>10.092326844710399</v>
      </c>
      <c r="J500" s="6">
        <v>10.092326844710399</v>
      </c>
      <c r="K500" s="6">
        <v>10.092326844710399</v>
      </c>
      <c r="L500" s="6">
        <v>10.092326844710399</v>
      </c>
      <c r="M500" s="6">
        <v>10.092326844710399</v>
      </c>
      <c r="N500" s="6">
        <v>10.092326844710399</v>
      </c>
      <c r="O500" s="6">
        <v>10.092326844710399</v>
      </c>
      <c r="P500" s="6">
        <v>10.092326844710399</v>
      </c>
      <c r="Q500" s="6">
        <v>10.092326844710399</v>
      </c>
      <c r="R500" s="6">
        <v>10.092326844710399</v>
      </c>
      <c r="S500" s="6">
        <v>10.092326844710399</v>
      </c>
      <c r="T500" s="6">
        <v>10.092326844710399</v>
      </c>
      <c r="U500" s="6">
        <v>10.092326844710399</v>
      </c>
      <c r="V500" s="6">
        <v>10.092326844710399</v>
      </c>
      <c r="W500" s="6">
        <v>10.092326844710399</v>
      </c>
      <c r="X500" s="6">
        <v>10.092326844710399</v>
      </c>
      <c r="Y500" s="6">
        <v>10.092326844710399</v>
      </c>
      <c r="Z500" s="6">
        <v>10.092326844710399</v>
      </c>
      <c r="AA500" s="6">
        <v>10.092326844710399</v>
      </c>
      <c r="AB500" s="6">
        <v>10.092326844710399</v>
      </c>
      <c r="AC500" s="6">
        <v>10.092326844710399</v>
      </c>
      <c r="AD500" s="6">
        <v>10.092326844710399</v>
      </c>
      <c r="AE500" s="6">
        <v>10.092326844710399</v>
      </c>
      <c r="AF500" s="6">
        <v>10.092326844710399</v>
      </c>
      <c r="AG500" s="6">
        <v>10.092326844710399</v>
      </c>
      <c r="AH500" s="6">
        <v>10.092326844710399</v>
      </c>
      <c r="AI500" s="6">
        <v>10.092326844710399</v>
      </c>
      <c r="AJ500" s="6">
        <v>10.092326844710399</v>
      </c>
      <c r="AK500" s="6">
        <v>10.092326844710399</v>
      </c>
      <c r="AL500" s="6">
        <v>10.092326844710399</v>
      </c>
      <c r="AM500" s="6">
        <v>10.092326844710399</v>
      </c>
      <c r="AN500" s="4"/>
      <c r="AO500" s="4"/>
    </row>
    <row r="501" spans="1:41" ht="18.75" customHeight="1" x14ac:dyDescent="0.25">
      <c r="A501" s="13" t="s">
        <v>347</v>
      </c>
      <c r="B501" s="2" t="s">
        <v>4</v>
      </c>
      <c r="C501" s="2" t="s">
        <v>2</v>
      </c>
      <c r="D501" s="2" t="s">
        <v>26</v>
      </c>
      <c r="E501" s="2" t="s">
        <v>37</v>
      </c>
      <c r="F501" s="2" t="s">
        <v>263</v>
      </c>
      <c r="G501" s="4"/>
      <c r="H501" s="6">
        <v>3.6351787607135599</v>
      </c>
      <c r="I501" s="6">
        <v>4.1573407601939198</v>
      </c>
      <c r="J501" s="6">
        <v>4.1573407601939198</v>
      </c>
      <c r="K501" s="6">
        <v>4.1573407601939198</v>
      </c>
      <c r="L501" s="6">
        <v>4.1573407601939198</v>
      </c>
      <c r="M501" s="6">
        <v>4.1573407601939198</v>
      </c>
      <c r="N501" s="6">
        <v>4.1573407601939198</v>
      </c>
      <c r="O501" s="6">
        <v>4.1573407601939198</v>
      </c>
      <c r="P501" s="6">
        <v>4.1573407601939198</v>
      </c>
      <c r="Q501" s="6">
        <v>4.1573407601939198</v>
      </c>
      <c r="R501" s="6">
        <v>4.1573407601939198</v>
      </c>
      <c r="S501" s="6">
        <v>4.1573407601939198</v>
      </c>
      <c r="T501" s="6">
        <v>4.1573407601939198</v>
      </c>
      <c r="U501" s="6">
        <v>4.1573407601939198</v>
      </c>
      <c r="V501" s="6">
        <v>4.1573407601939198</v>
      </c>
      <c r="W501" s="6">
        <v>4.1573407601939198</v>
      </c>
      <c r="X501" s="6">
        <v>4.1573407601939198</v>
      </c>
      <c r="Y501" s="6">
        <v>4.1573407601939198</v>
      </c>
      <c r="Z501" s="6">
        <v>4.1573407601939198</v>
      </c>
      <c r="AA501" s="6">
        <v>4.1573407601939198</v>
      </c>
      <c r="AB501" s="6">
        <v>4.1573407601939198</v>
      </c>
      <c r="AC501" s="6">
        <v>4.1573407601939198</v>
      </c>
      <c r="AD501" s="6">
        <v>4.1573407601939198</v>
      </c>
      <c r="AE501" s="6">
        <v>4.1573407601939198</v>
      </c>
      <c r="AF501" s="6">
        <v>4.1573407601939198</v>
      </c>
      <c r="AG501" s="6">
        <v>4.1573407601939198</v>
      </c>
      <c r="AH501" s="6">
        <v>4.1573407601939198</v>
      </c>
      <c r="AI501" s="6">
        <v>4.1573407601939198</v>
      </c>
      <c r="AJ501" s="6">
        <v>4.1573407601939198</v>
      </c>
      <c r="AK501" s="6">
        <v>4.1573407601939198</v>
      </c>
      <c r="AL501" s="6">
        <v>4.1573407601939198</v>
      </c>
      <c r="AM501" s="6">
        <v>4.1573407601939198</v>
      </c>
      <c r="AN501" s="4"/>
      <c r="AO501" s="4"/>
    </row>
    <row r="502" spans="1:41" ht="18.75" customHeight="1" x14ac:dyDescent="0.25">
      <c r="A502" s="13" t="s">
        <v>347</v>
      </c>
      <c r="B502" s="2" t="s">
        <v>4</v>
      </c>
      <c r="C502" s="2" t="s">
        <v>2</v>
      </c>
      <c r="D502" s="2" t="s">
        <v>26</v>
      </c>
      <c r="E502" s="2" t="s">
        <v>119</v>
      </c>
      <c r="F502" s="2" t="s">
        <v>224</v>
      </c>
      <c r="G502" s="4"/>
      <c r="H502" s="6">
        <v>64.411891490822299</v>
      </c>
      <c r="I502" s="6">
        <v>52.050088586040197</v>
      </c>
      <c r="J502" s="6">
        <v>40.752372129320399</v>
      </c>
      <c r="K502" s="6">
        <v>47.591131694723003</v>
      </c>
      <c r="L502" s="6">
        <v>45.361653249064403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4"/>
      <c r="AO502" s="4"/>
    </row>
    <row r="503" spans="1:41" ht="18.75" customHeight="1" x14ac:dyDescent="0.25">
      <c r="A503" s="13" t="s">
        <v>347</v>
      </c>
      <c r="B503" s="2" t="s">
        <v>4</v>
      </c>
      <c r="C503" s="2" t="s">
        <v>2</v>
      </c>
      <c r="D503" s="2" t="s">
        <v>26</v>
      </c>
      <c r="E503" s="2" t="s">
        <v>119</v>
      </c>
      <c r="F503" s="2" t="s">
        <v>252</v>
      </c>
      <c r="G503" s="4"/>
      <c r="H503" s="6">
        <v>4.17384045016136</v>
      </c>
      <c r="I503" s="6">
        <v>3.3728052405641802</v>
      </c>
      <c r="J503" s="6">
        <v>2.6407220048431901</v>
      </c>
      <c r="K503" s="6">
        <v>3.0838683034901102</v>
      </c>
      <c r="L503" s="6">
        <v>2.9393998349530799</v>
      </c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4"/>
      <c r="AO503" s="4"/>
    </row>
    <row r="504" spans="1:41" ht="18.75" customHeight="1" x14ac:dyDescent="0.25">
      <c r="A504" s="13" t="s">
        <v>347</v>
      </c>
      <c r="B504" s="2" t="s">
        <v>4</v>
      </c>
      <c r="C504" s="2" t="s">
        <v>2</v>
      </c>
      <c r="D504" s="2" t="s">
        <v>26</v>
      </c>
      <c r="E504" s="2" t="s">
        <v>120</v>
      </c>
      <c r="F504" s="2" t="s">
        <v>221</v>
      </c>
      <c r="G504" s="4"/>
      <c r="H504" s="6">
        <v>96.5492420796636</v>
      </c>
      <c r="I504" s="6">
        <v>88.057635879731507</v>
      </c>
      <c r="J504" s="6">
        <v>63.221772875982097</v>
      </c>
      <c r="K504" s="6">
        <v>61.339339514232002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4"/>
      <c r="AO504" s="4"/>
    </row>
    <row r="505" spans="1:41" ht="18.75" customHeight="1" x14ac:dyDescent="0.25">
      <c r="A505" s="13" t="s">
        <v>347</v>
      </c>
      <c r="B505" s="2" t="s">
        <v>4</v>
      </c>
      <c r="C505" s="2" t="s">
        <v>2</v>
      </c>
      <c r="D505" s="2" t="s">
        <v>26</v>
      </c>
      <c r="E505" s="2" t="s">
        <v>120</v>
      </c>
      <c r="F505" s="2" t="s">
        <v>225</v>
      </c>
      <c r="G505" s="4"/>
      <c r="H505" s="6">
        <v>37.550763101088499</v>
      </c>
      <c r="I505" s="6">
        <v>37.550763101088499</v>
      </c>
      <c r="J505" s="6">
        <v>37.550763101088499</v>
      </c>
      <c r="K505" s="6">
        <v>37.550763101088499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4"/>
      <c r="AO505" s="4"/>
    </row>
    <row r="506" spans="1:41" ht="18.75" customHeight="1" x14ac:dyDescent="0.25">
      <c r="A506" s="13" t="s">
        <v>347</v>
      </c>
      <c r="B506" s="2" t="s">
        <v>4</v>
      </c>
      <c r="C506" s="2" t="s">
        <v>2</v>
      </c>
      <c r="D506" s="2" t="s">
        <v>26</v>
      </c>
      <c r="E506" s="2" t="s">
        <v>120</v>
      </c>
      <c r="F506" s="2" t="s">
        <v>253</v>
      </c>
      <c r="G506" s="4"/>
      <c r="H506" s="6">
        <v>13.7668656107645</v>
      </c>
      <c r="I506" s="6">
        <v>13.7668656107645</v>
      </c>
      <c r="J506" s="6">
        <v>13.7668656107645</v>
      </c>
      <c r="K506" s="6">
        <v>13.7668656107645</v>
      </c>
      <c r="L506" s="6">
        <v>13.7668656107645</v>
      </c>
      <c r="M506" s="6">
        <v>13.7668656107645</v>
      </c>
      <c r="N506" s="6">
        <v>13.7668656107645</v>
      </c>
      <c r="O506" s="6">
        <v>13.7668656107645</v>
      </c>
      <c r="P506" s="6">
        <v>13.7668656107645</v>
      </c>
      <c r="Q506" s="6">
        <v>12.927019439055</v>
      </c>
      <c r="R506" s="6">
        <v>6.4733130309200098</v>
      </c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4"/>
      <c r="AO506" s="4"/>
    </row>
    <row r="507" spans="1:41" ht="18.75" customHeight="1" x14ac:dyDescent="0.25">
      <c r="A507" s="13" t="s">
        <v>347</v>
      </c>
      <c r="B507" s="2" t="s">
        <v>4</v>
      </c>
      <c r="C507" s="2" t="s">
        <v>2</v>
      </c>
      <c r="D507" s="2" t="s">
        <v>26</v>
      </c>
      <c r="E507" s="2" t="s">
        <v>120</v>
      </c>
      <c r="F507" s="2" t="s">
        <v>267</v>
      </c>
      <c r="G507" s="4"/>
      <c r="H507" s="6">
        <v>107.235436845107</v>
      </c>
      <c r="I507" s="6">
        <v>107.235436845107</v>
      </c>
      <c r="J507" s="6">
        <v>107.235436845107</v>
      </c>
      <c r="K507" s="6">
        <v>107.235436845107</v>
      </c>
      <c r="L507" s="6">
        <v>107.235436845107</v>
      </c>
      <c r="M507" s="6">
        <v>107.235436845107</v>
      </c>
      <c r="N507" s="6">
        <v>107.235436845107</v>
      </c>
      <c r="O507" s="6">
        <v>107.235436845107</v>
      </c>
      <c r="P507" s="6">
        <v>24.087908814240699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4"/>
      <c r="AO507" s="4"/>
    </row>
    <row r="508" spans="1:41" ht="18.75" customHeight="1" x14ac:dyDescent="0.25">
      <c r="A508" s="13" t="s">
        <v>347</v>
      </c>
      <c r="B508" s="2" t="s">
        <v>4</v>
      </c>
      <c r="C508" s="2" t="s">
        <v>2</v>
      </c>
      <c r="D508" s="2" t="s">
        <v>26</v>
      </c>
      <c r="E508" s="2" t="s">
        <v>121</v>
      </c>
      <c r="F508" s="2" t="s">
        <v>268</v>
      </c>
      <c r="G508" s="4"/>
      <c r="H508" s="6">
        <v>0.76119589685056099</v>
      </c>
      <c r="I508" s="6">
        <v>0.72051007702467895</v>
      </c>
      <c r="J508" s="6">
        <v>0.68548825017857495</v>
      </c>
      <c r="K508" s="6">
        <v>0.65046642333247195</v>
      </c>
      <c r="L508" s="6">
        <v>0.61544459648636796</v>
      </c>
      <c r="M508" s="6">
        <v>0.56666803030586999</v>
      </c>
      <c r="N508" s="6">
        <v>0.51789146412537101</v>
      </c>
      <c r="O508" s="6">
        <v>0.479212091279826</v>
      </c>
      <c r="P508" s="6">
        <v>0.44053271843427999</v>
      </c>
      <c r="Q508" s="6">
        <v>0.40185334558873498</v>
      </c>
      <c r="R508" s="6">
        <v>0.257195118743764</v>
      </c>
      <c r="S508" s="6">
        <v>0.25719511874376699</v>
      </c>
      <c r="T508" s="6">
        <v>0.25719511874376699</v>
      </c>
      <c r="U508" s="6">
        <v>0.18212384600123699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4"/>
      <c r="AO508" s="4"/>
    </row>
    <row r="509" spans="1:41" ht="18.75" customHeight="1" x14ac:dyDescent="0.25">
      <c r="A509" s="13" t="s">
        <v>347</v>
      </c>
      <c r="B509" s="2" t="s">
        <v>4</v>
      </c>
      <c r="C509" s="2" t="s">
        <v>2</v>
      </c>
      <c r="D509" s="2" t="s">
        <v>26</v>
      </c>
      <c r="E509" s="2" t="s">
        <v>123</v>
      </c>
      <c r="F509" s="2" t="s">
        <v>227</v>
      </c>
      <c r="G509" s="4"/>
      <c r="H509" s="6">
        <v>2.2141956705433099</v>
      </c>
      <c r="I509" s="6">
        <v>1.93151850142564</v>
      </c>
      <c r="J509" s="6">
        <v>1.6334702466498701</v>
      </c>
      <c r="K509" s="6">
        <v>1.3354219918740999</v>
      </c>
      <c r="L509" s="6">
        <v>1.03737373709833</v>
      </c>
      <c r="M509" s="6">
        <v>0.71791090196648499</v>
      </c>
      <c r="N509" s="6">
        <v>0.39844806683464501</v>
      </c>
      <c r="O509" s="6">
        <v>0.17779686488728899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4"/>
      <c r="AO509" s="4"/>
    </row>
    <row r="510" spans="1:41" ht="18.75" customHeight="1" x14ac:dyDescent="0.25">
      <c r="A510" s="13" t="s">
        <v>347</v>
      </c>
      <c r="B510" s="2" t="s">
        <v>4</v>
      </c>
      <c r="C510" s="2" t="s">
        <v>2</v>
      </c>
      <c r="D510" s="2" t="s">
        <v>26</v>
      </c>
      <c r="E510" s="2" t="s">
        <v>123</v>
      </c>
      <c r="F510" s="2" t="s">
        <v>254</v>
      </c>
      <c r="G510" s="4"/>
      <c r="H510" s="6">
        <v>1.8336326078651899</v>
      </c>
      <c r="I510" s="6">
        <v>1.8336326078651899</v>
      </c>
      <c r="J510" s="6">
        <v>1.8336326078651899</v>
      </c>
      <c r="K510" s="6">
        <v>1.8336326078651899</v>
      </c>
      <c r="L510" s="6">
        <v>1.8336326078651899</v>
      </c>
      <c r="M510" s="6">
        <v>1.8336326078651899</v>
      </c>
      <c r="N510" s="6">
        <v>1.8336326078651899</v>
      </c>
      <c r="O510" s="6">
        <v>1.8336326078651899</v>
      </c>
      <c r="P510" s="6">
        <v>1.6658248218678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4"/>
      <c r="AO510" s="4"/>
    </row>
    <row r="511" spans="1:41" ht="18.75" customHeight="1" x14ac:dyDescent="0.25">
      <c r="A511" s="13" t="s">
        <v>347</v>
      </c>
      <c r="B511" s="2" t="s">
        <v>4</v>
      </c>
      <c r="C511" s="2" t="s">
        <v>2</v>
      </c>
      <c r="D511" s="2" t="s">
        <v>26</v>
      </c>
      <c r="E511" s="2" t="s">
        <v>124</v>
      </c>
      <c r="F511" s="2" t="s">
        <v>228</v>
      </c>
      <c r="G511" s="4"/>
      <c r="H511" s="6">
        <v>0.35459765554912998</v>
      </c>
      <c r="I511" s="6">
        <v>0.27324542566978399</v>
      </c>
      <c r="J511" s="6">
        <v>0.22188126324774801</v>
      </c>
      <c r="K511" s="6">
        <v>0.170517100825712</v>
      </c>
      <c r="L511" s="6">
        <v>0.119152938403675</v>
      </c>
      <c r="M511" s="6">
        <v>4.4563695795148801E-2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4"/>
      <c r="AO511" s="4"/>
    </row>
    <row r="512" spans="1:41" ht="18.75" customHeight="1" x14ac:dyDescent="0.25">
      <c r="A512" s="13" t="s">
        <v>347</v>
      </c>
      <c r="B512" s="2" t="s">
        <v>4</v>
      </c>
      <c r="C512" s="2" t="s">
        <v>2</v>
      </c>
      <c r="D512" s="2" t="s">
        <v>26</v>
      </c>
      <c r="E512" s="2" t="s">
        <v>124</v>
      </c>
      <c r="F512" s="2" t="s">
        <v>255</v>
      </c>
      <c r="G512" s="4"/>
      <c r="H512" s="6">
        <v>0.21730434128844101</v>
      </c>
      <c r="I512" s="6">
        <v>0.21465533848361401</v>
      </c>
      <c r="J512" s="6">
        <v>0.21298281136880301</v>
      </c>
      <c r="K512" s="6">
        <v>0.21131028425399101</v>
      </c>
      <c r="L512" s="6">
        <v>0.20963775713918001</v>
      </c>
      <c r="M512" s="6">
        <v>0.20720897168151001</v>
      </c>
      <c r="N512" s="6">
        <v>0.205757882321945</v>
      </c>
      <c r="O512" s="6">
        <v>0.205757882321945</v>
      </c>
      <c r="P512" s="6">
        <v>0.205757882321945</v>
      </c>
      <c r="Q512" s="6">
        <v>0.205757882321945</v>
      </c>
      <c r="R512" s="6">
        <v>0.205757882321945</v>
      </c>
      <c r="S512" s="6">
        <v>0.205757882321945</v>
      </c>
      <c r="T512" s="6">
        <v>0.205757882321945</v>
      </c>
      <c r="U512" s="6">
        <v>0.205757882321945</v>
      </c>
      <c r="V512" s="6">
        <v>0.101539947986023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4"/>
      <c r="AO512" s="4"/>
    </row>
    <row r="513" spans="1:41" ht="18.75" customHeight="1" x14ac:dyDescent="0.25">
      <c r="A513" s="13" t="s">
        <v>347</v>
      </c>
      <c r="B513" s="2" t="s">
        <v>4</v>
      </c>
      <c r="C513" s="2" t="s">
        <v>2</v>
      </c>
      <c r="D513" s="2" t="s">
        <v>26</v>
      </c>
      <c r="E513" s="2" t="s">
        <v>124</v>
      </c>
      <c r="F513" s="2" t="s">
        <v>269</v>
      </c>
      <c r="G513" s="4"/>
      <c r="H513" s="6">
        <v>0.66500931021379195</v>
      </c>
      <c r="I513" s="6">
        <v>0.66500931021379195</v>
      </c>
      <c r="J513" s="6">
        <v>0.66500931021379195</v>
      </c>
      <c r="K513" s="6">
        <v>0.66500931021379195</v>
      </c>
      <c r="L513" s="6">
        <v>0.66500931021379195</v>
      </c>
      <c r="M513" s="6">
        <v>0.66500931021379195</v>
      </c>
      <c r="N513" s="6">
        <v>0.63400606730231002</v>
      </c>
      <c r="O513" s="6">
        <v>0.56986921640589305</v>
      </c>
      <c r="P513" s="6">
        <v>0.50573236550947598</v>
      </c>
      <c r="Q513" s="6">
        <v>0.44456768029501198</v>
      </c>
      <c r="R513" s="6">
        <v>0.38340299508054898</v>
      </c>
      <c r="S513" s="6">
        <v>0.32223830986608598</v>
      </c>
      <c r="T513" s="6">
        <v>0.29058366848240502</v>
      </c>
      <c r="U513" s="6">
        <v>0.25892902709872401</v>
      </c>
      <c r="V513" s="6">
        <v>3.6438771303037999E-2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4"/>
      <c r="AO513" s="4"/>
    </row>
    <row r="514" spans="1:41" ht="18.75" customHeight="1" x14ac:dyDescent="0.25">
      <c r="A514" s="13" t="s">
        <v>347</v>
      </c>
      <c r="B514" s="2" t="s">
        <v>4</v>
      </c>
      <c r="C514" s="2" t="s">
        <v>2</v>
      </c>
      <c r="D514" s="2" t="s">
        <v>26</v>
      </c>
      <c r="E514" s="2" t="s">
        <v>125</v>
      </c>
      <c r="F514" s="2" t="s">
        <v>223</v>
      </c>
      <c r="G514" s="4"/>
      <c r="H514" s="6">
        <v>12.3068669718732</v>
      </c>
      <c r="I514" s="6">
        <v>12.057408453843101</v>
      </c>
      <c r="J514" s="6">
        <v>12.0658117975371</v>
      </c>
      <c r="K514" s="6">
        <v>12.0742151412312</v>
      </c>
      <c r="L514" s="6">
        <v>12.082618484925201</v>
      </c>
      <c r="M514" s="6">
        <v>11.0547974913822</v>
      </c>
      <c r="N514" s="6">
        <v>10.0269764978392</v>
      </c>
      <c r="O514" s="6">
        <v>9.1812013139974393</v>
      </c>
      <c r="P514" s="6">
        <v>8.3354261301556498</v>
      </c>
      <c r="Q514" s="6">
        <v>7.6343695146278696</v>
      </c>
      <c r="R514" s="6">
        <v>6.9333128991000796</v>
      </c>
      <c r="S514" s="6">
        <v>6.2322562835723003</v>
      </c>
      <c r="T514" s="6">
        <v>5.7404481655716202</v>
      </c>
      <c r="U514" s="6">
        <v>5.2486400475709498</v>
      </c>
      <c r="V514" s="6">
        <v>2.37247719551827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4"/>
      <c r="AO514" s="4"/>
    </row>
    <row r="515" spans="1:41" ht="18.75" customHeight="1" x14ac:dyDescent="0.25">
      <c r="A515" s="13" t="s">
        <v>347</v>
      </c>
      <c r="B515" s="2" t="s">
        <v>4</v>
      </c>
      <c r="C515" s="2" t="s">
        <v>2</v>
      </c>
      <c r="D515" s="2" t="s">
        <v>26</v>
      </c>
      <c r="E515" s="2" t="s">
        <v>125</v>
      </c>
      <c r="F515" s="2" t="s">
        <v>229</v>
      </c>
      <c r="G515" s="4"/>
      <c r="H515" s="6">
        <v>1.3907690037440299</v>
      </c>
      <c r="I515" s="6">
        <v>1.3907690037440299</v>
      </c>
      <c r="J515" s="6">
        <v>1.3907690037440299</v>
      </c>
      <c r="K515" s="6">
        <v>1.3907690037440299</v>
      </c>
      <c r="L515" s="6">
        <v>1.3907690037440299</v>
      </c>
      <c r="M515" s="6">
        <v>1.3907690037440299</v>
      </c>
      <c r="N515" s="6">
        <v>1.3907690037440299</v>
      </c>
      <c r="O515" s="6">
        <v>1.3907690037440299</v>
      </c>
      <c r="P515" s="6">
        <v>1.3907690037440299</v>
      </c>
      <c r="Q515" s="6">
        <v>1.3907690037440299</v>
      </c>
      <c r="R515" s="6">
        <v>1.3907690037440299</v>
      </c>
      <c r="S515" s="6">
        <v>1.3907690037440299</v>
      </c>
      <c r="T515" s="6">
        <v>1.3907690037440299</v>
      </c>
      <c r="U515" s="6">
        <v>1.3907690037440299</v>
      </c>
      <c r="V515" s="6">
        <v>0.82987346050420596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4"/>
      <c r="AO515" s="4"/>
    </row>
    <row r="516" spans="1:41" ht="18.75" customHeight="1" x14ac:dyDescent="0.25">
      <c r="A516" s="13" t="s">
        <v>347</v>
      </c>
      <c r="B516" s="2" t="s">
        <v>4</v>
      </c>
      <c r="C516" s="2" t="s">
        <v>2</v>
      </c>
      <c r="D516" s="2" t="s">
        <v>26</v>
      </c>
      <c r="E516" s="2" t="s">
        <v>125</v>
      </c>
      <c r="F516" s="2" t="s">
        <v>256</v>
      </c>
      <c r="G516" s="4"/>
      <c r="H516" s="6">
        <v>3.19641395045299E-2</v>
      </c>
      <c r="I516" s="6">
        <v>3.19641395045299E-2</v>
      </c>
      <c r="J516" s="6">
        <v>3.19641395045299E-2</v>
      </c>
      <c r="K516" s="6">
        <v>3.19641395045299E-2</v>
      </c>
      <c r="L516" s="6">
        <v>3.19641395045299E-2</v>
      </c>
      <c r="M516" s="6">
        <v>3.19641395045299E-2</v>
      </c>
      <c r="N516" s="6">
        <v>3.19641395045299E-2</v>
      </c>
      <c r="O516" s="6">
        <v>3.19641395045299E-2</v>
      </c>
      <c r="P516" s="6">
        <v>3.19641395045299E-2</v>
      </c>
      <c r="Q516" s="6">
        <v>3.19641395045299E-2</v>
      </c>
      <c r="R516" s="6">
        <v>3.19641395045299E-2</v>
      </c>
      <c r="S516" s="6">
        <v>3.19641395045299E-2</v>
      </c>
      <c r="T516" s="6">
        <v>3.19641395045299E-2</v>
      </c>
      <c r="U516" s="6">
        <v>3.19641395045299E-2</v>
      </c>
      <c r="V516" s="6">
        <v>3.19641395045299E-2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4"/>
      <c r="AO516" s="4"/>
    </row>
    <row r="517" spans="1:41" ht="18.75" customHeight="1" x14ac:dyDescent="0.25">
      <c r="A517" s="13" t="s">
        <v>347</v>
      </c>
      <c r="B517" s="2" t="s">
        <v>4</v>
      </c>
      <c r="C517" s="2" t="s">
        <v>2</v>
      </c>
      <c r="D517" s="2" t="s">
        <v>26</v>
      </c>
      <c r="E517" s="2" t="s">
        <v>127</v>
      </c>
      <c r="F517" s="2" t="s">
        <v>221</v>
      </c>
      <c r="G517" s="4"/>
      <c r="H517" s="6">
        <v>85.323487662677806</v>
      </c>
      <c r="I517" s="6">
        <v>85.323487662677806</v>
      </c>
      <c r="J517" s="6">
        <v>85.323487662677806</v>
      </c>
      <c r="K517" s="6">
        <v>85.323487662677806</v>
      </c>
      <c r="L517" s="6">
        <v>47.7727245615893</v>
      </c>
      <c r="M517" s="6">
        <v>47.7727245615893</v>
      </c>
      <c r="N517" s="6">
        <v>47.7727245615893</v>
      </c>
      <c r="O517" s="6">
        <v>47.7727245615893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4"/>
      <c r="AO517" s="4"/>
    </row>
    <row r="518" spans="1:41" ht="18.75" customHeight="1" x14ac:dyDescent="0.25">
      <c r="A518" s="13" t="s">
        <v>347</v>
      </c>
      <c r="B518" s="2" t="s">
        <v>4</v>
      </c>
      <c r="C518" s="2" t="s">
        <v>2</v>
      </c>
      <c r="D518" s="2" t="s">
        <v>26</v>
      </c>
      <c r="E518" s="2" t="s">
        <v>127</v>
      </c>
      <c r="F518" s="2" t="s">
        <v>225</v>
      </c>
      <c r="G518" s="4"/>
      <c r="H518" s="6"/>
      <c r="I518" s="6"/>
      <c r="J518" s="6"/>
      <c r="K518" s="6"/>
      <c r="L518" s="6">
        <v>37.550763101088499</v>
      </c>
      <c r="M518" s="6">
        <v>37.550763101088499</v>
      </c>
      <c r="N518" s="6">
        <v>37.550763101088499</v>
      </c>
      <c r="O518" s="6">
        <v>37.550763101088499</v>
      </c>
      <c r="P518" s="6">
        <v>19.165906821457199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4"/>
      <c r="AO518" s="4"/>
    </row>
    <row r="519" spans="1:41" ht="18.75" customHeight="1" x14ac:dyDescent="0.25">
      <c r="A519" s="13" t="s">
        <v>347</v>
      </c>
      <c r="B519" s="2" t="s">
        <v>4</v>
      </c>
      <c r="C519" s="2" t="s">
        <v>2</v>
      </c>
      <c r="D519" s="2" t="s">
        <v>26</v>
      </c>
      <c r="E519" s="2" t="s">
        <v>128</v>
      </c>
      <c r="F519" s="2" t="s">
        <v>222</v>
      </c>
      <c r="G519" s="4"/>
      <c r="H519" s="6">
        <v>0.41812268961593002</v>
      </c>
      <c r="I519" s="6">
        <v>0.395774087258491</v>
      </c>
      <c r="J519" s="6">
        <v>0.37653669975188098</v>
      </c>
      <c r="K519" s="6">
        <v>0.35729931224527001</v>
      </c>
      <c r="L519" s="6">
        <v>0.33806192473865998</v>
      </c>
      <c r="M519" s="6">
        <v>0.31126909896805099</v>
      </c>
      <c r="N519" s="6">
        <v>0.28447627319744201</v>
      </c>
      <c r="O519" s="6">
        <v>0.26322980632373499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4"/>
      <c r="AO519" s="4"/>
    </row>
    <row r="520" spans="1:41" ht="18.75" customHeight="1" x14ac:dyDescent="0.25">
      <c r="A520" s="13" t="s">
        <v>347</v>
      </c>
      <c r="B520" s="2" t="s">
        <v>4</v>
      </c>
      <c r="C520" s="2" t="s">
        <v>2</v>
      </c>
      <c r="D520" s="2" t="s">
        <v>26</v>
      </c>
      <c r="E520" s="2" t="s">
        <v>128</v>
      </c>
      <c r="F520" s="2" t="s">
        <v>226</v>
      </c>
      <c r="G520" s="4"/>
      <c r="H520" s="6"/>
      <c r="I520" s="6"/>
      <c r="J520" s="6"/>
      <c r="K520" s="6"/>
      <c r="L520" s="6"/>
      <c r="M520" s="6"/>
      <c r="N520" s="6"/>
      <c r="O520" s="6"/>
      <c r="P520" s="6">
        <v>0.24198333945002901</v>
      </c>
      <c r="Q520" s="6">
        <v>0.22073687257632199</v>
      </c>
      <c r="R520" s="6">
        <v>0.14127652980024299</v>
      </c>
      <c r="S520" s="6">
        <v>0.14127652980024499</v>
      </c>
      <c r="T520" s="6">
        <v>0.14127652980024499</v>
      </c>
      <c r="U520" s="6">
        <v>0.10004009828259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4"/>
      <c r="AO520" s="4"/>
    </row>
    <row r="521" spans="1:41" ht="18.75" customHeight="1" x14ac:dyDescent="0.25">
      <c r="A521" s="13" t="s">
        <v>347</v>
      </c>
      <c r="B521" s="2" t="s">
        <v>4</v>
      </c>
      <c r="C521" s="2" t="s">
        <v>2</v>
      </c>
      <c r="D521" s="2" t="s">
        <v>26</v>
      </c>
      <c r="E521" s="2" t="s">
        <v>132</v>
      </c>
      <c r="F521" s="2" t="s">
        <v>219</v>
      </c>
      <c r="G521" s="4"/>
      <c r="H521" s="6">
        <v>5.6248518848484004</v>
      </c>
      <c r="I521" s="6">
        <v>5.9877455548386198</v>
      </c>
      <c r="J521" s="6">
        <v>5.9877455548386198</v>
      </c>
      <c r="K521" s="6">
        <v>5.9877455548386198</v>
      </c>
      <c r="L521" s="6">
        <v>5.9877455548386198</v>
      </c>
      <c r="M521" s="6">
        <v>5.9877455548386198</v>
      </c>
      <c r="N521" s="6">
        <v>5.9877455548386198</v>
      </c>
      <c r="O521" s="6">
        <v>5.9877455548386198</v>
      </c>
      <c r="P521" s="6">
        <v>5.9877455548386198</v>
      </c>
      <c r="Q521" s="6">
        <v>5.9877455548386198</v>
      </c>
      <c r="R521" s="6">
        <v>5.9877455548386198</v>
      </c>
      <c r="S521" s="6">
        <v>5.9877455548386198</v>
      </c>
      <c r="T521" s="6">
        <v>5.9877455548386198</v>
      </c>
      <c r="U521" s="6">
        <v>5.9877455548386198</v>
      </c>
      <c r="V521" s="6">
        <v>5.9877455548386198</v>
      </c>
      <c r="W521" s="6">
        <v>5.9877455548386198</v>
      </c>
      <c r="X521" s="6">
        <v>5.9877455548386198</v>
      </c>
      <c r="Y521" s="6">
        <v>5.9877455548386198</v>
      </c>
      <c r="Z521" s="6">
        <v>5.9877455548386198</v>
      </c>
      <c r="AA521" s="6">
        <v>5.9877455548386198</v>
      </c>
      <c r="AB521" s="6">
        <v>5.9877455548386198</v>
      </c>
      <c r="AC521" s="6">
        <v>5.9877455548386198</v>
      </c>
      <c r="AD521" s="6">
        <v>5.9877455548386198</v>
      </c>
      <c r="AE521" s="6">
        <v>5.9877455548386198</v>
      </c>
      <c r="AF521" s="6">
        <v>5.9877455548386198</v>
      </c>
      <c r="AG521" s="6">
        <v>5.9877455548386198</v>
      </c>
      <c r="AH521" s="6">
        <v>5.9877455548386198</v>
      </c>
      <c r="AI521" s="6">
        <v>5.9877455548386198</v>
      </c>
      <c r="AJ521" s="6">
        <v>5.9877455548386198</v>
      </c>
      <c r="AK521" s="6">
        <v>5.9877455548386198</v>
      </c>
      <c r="AL521" s="6">
        <v>5.9877455548386198</v>
      </c>
      <c r="AM521" s="6">
        <v>5.9877455548386198</v>
      </c>
      <c r="AN521" s="4"/>
      <c r="AO521" s="4"/>
    </row>
    <row r="522" spans="1:41" ht="18.75" customHeight="1" x14ac:dyDescent="0.25">
      <c r="A522" s="13" t="s">
        <v>347</v>
      </c>
      <c r="B522" s="2" t="s">
        <v>4</v>
      </c>
      <c r="C522" s="2" t="s">
        <v>2</v>
      </c>
      <c r="D522" s="2" t="s">
        <v>26</v>
      </c>
      <c r="E522" s="2" t="s">
        <v>132</v>
      </c>
      <c r="F522" s="2" t="s">
        <v>279</v>
      </c>
      <c r="G522" s="4"/>
      <c r="H522" s="6">
        <v>3.8558187874553602</v>
      </c>
      <c r="I522" s="6">
        <v>4.1045812898718301</v>
      </c>
      <c r="J522" s="6">
        <v>4.1045812898718301</v>
      </c>
      <c r="K522" s="6">
        <v>4.1045812898718301</v>
      </c>
      <c r="L522" s="6">
        <v>4.1045812898718301</v>
      </c>
      <c r="M522" s="6">
        <v>4.1045812898718301</v>
      </c>
      <c r="N522" s="6">
        <v>4.1045812898718301</v>
      </c>
      <c r="O522" s="6">
        <v>4.1045812898718301</v>
      </c>
      <c r="P522" s="6">
        <v>4.1045812898718301</v>
      </c>
      <c r="Q522" s="6">
        <v>4.1045812898718301</v>
      </c>
      <c r="R522" s="6">
        <v>4.1045812898718301</v>
      </c>
      <c r="S522" s="6">
        <v>4.1045812898718301</v>
      </c>
      <c r="T522" s="6">
        <v>4.1045812898718301</v>
      </c>
      <c r="U522" s="6">
        <v>4.1045812898718301</v>
      </c>
      <c r="V522" s="6">
        <v>4.1045812898718301</v>
      </c>
      <c r="W522" s="6">
        <v>4.1045812898718301</v>
      </c>
      <c r="X522" s="6">
        <v>4.1045812898718301</v>
      </c>
      <c r="Y522" s="6">
        <v>4.1045812898718301</v>
      </c>
      <c r="Z522" s="6">
        <v>4.1045812898718301</v>
      </c>
      <c r="AA522" s="6">
        <v>4.1045812898718301</v>
      </c>
      <c r="AB522" s="6">
        <v>4.1045812898718301</v>
      </c>
      <c r="AC522" s="6">
        <v>4.1045812898718301</v>
      </c>
      <c r="AD522" s="6">
        <v>4.1045812898718301</v>
      </c>
      <c r="AE522" s="6">
        <v>4.1045812898718301</v>
      </c>
      <c r="AF522" s="6">
        <v>4.1045812898718301</v>
      </c>
      <c r="AG522" s="6">
        <v>4.1045812898718301</v>
      </c>
      <c r="AH522" s="6">
        <v>4.1045812898718301</v>
      </c>
      <c r="AI522" s="6">
        <v>4.1045812898718301</v>
      </c>
      <c r="AJ522" s="6">
        <v>4.1045812898718301</v>
      </c>
      <c r="AK522" s="6">
        <v>4.1045812898718301</v>
      </c>
      <c r="AL522" s="6">
        <v>4.1045812898718301</v>
      </c>
      <c r="AM522" s="6">
        <v>4.1045812898718301</v>
      </c>
      <c r="AN522" s="4"/>
      <c r="AO522" s="4"/>
    </row>
    <row r="523" spans="1:41" ht="18.75" customHeight="1" x14ac:dyDescent="0.25">
      <c r="A523" s="13" t="s">
        <v>347</v>
      </c>
      <c r="B523" s="2" t="s">
        <v>4</v>
      </c>
      <c r="C523" s="2" t="s">
        <v>2</v>
      </c>
      <c r="D523" s="2" t="s">
        <v>26</v>
      </c>
      <c r="E523" s="2" t="s">
        <v>133</v>
      </c>
      <c r="F523" s="2" t="s">
        <v>220</v>
      </c>
      <c r="G523" s="4"/>
      <c r="H523" s="6">
        <v>3.3152994487827301</v>
      </c>
      <c r="I523" s="6">
        <v>3.7915135507579301</v>
      </c>
      <c r="J523" s="6">
        <v>3.7915135507579301</v>
      </c>
      <c r="K523" s="6">
        <v>3.7915135507579301</v>
      </c>
      <c r="L523" s="6">
        <v>3.7915135507579301</v>
      </c>
      <c r="M523" s="6">
        <v>3.7915135507579301</v>
      </c>
      <c r="N523" s="6">
        <v>3.7915135507579301</v>
      </c>
      <c r="O523" s="6">
        <v>3.7915135507579301</v>
      </c>
      <c r="P523" s="6">
        <v>3.7915135507579301</v>
      </c>
      <c r="Q523" s="6">
        <v>3.7915135507579301</v>
      </c>
      <c r="R523" s="6">
        <v>3.7915135507579301</v>
      </c>
      <c r="S523" s="6">
        <v>3.7915135507579301</v>
      </c>
      <c r="T523" s="6">
        <v>3.7915135507579301</v>
      </c>
      <c r="U523" s="6">
        <v>3.7915135507579301</v>
      </c>
      <c r="V523" s="6">
        <v>3.7915135507579301</v>
      </c>
      <c r="W523" s="6">
        <v>3.7915135507579301</v>
      </c>
      <c r="X523" s="6">
        <v>3.7915135507579301</v>
      </c>
      <c r="Y523" s="6">
        <v>3.7915135507579301</v>
      </c>
      <c r="Z523" s="6">
        <v>3.7915135507579301</v>
      </c>
      <c r="AA523" s="6">
        <v>3.7915135507579301</v>
      </c>
      <c r="AB523" s="6">
        <v>3.7915135507579301</v>
      </c>
      <c r="AC523" s="6">
        <v>3.7915135507579301</v>
      </c>
      <c r="AD523" s="6">
        <v>3.7915135507579301</v>
      </c>
      <c r="AE523" s="6">
        <v>3.7915135507579301</v>
      </c>
      <c r="AF523" s="6">
        <v>3.7915135507579301</v>
      </c>
      <c r="AG523" s="6">
        <v>3.7915135507579301</v>
      </c>
      <c r="AH523" s="6">
        <v>3.7915135507579301</v>
      </c>
      <c r="AI523" s="6">
        <v>3.7915135507579301</v>
      </c>
      <c r="AJ523" s="6">
        <v>3.7915135507579301</v>
      </c>
      <c r="AK523" s="6">
        <v>3.7915135507579301</v>
      </c>
      <c r="AL523" s="6">
        <v>3.7915135507579301</v>
      </c>
      <c r="AM523" s="6">
        <v>3.7915135507579301</v>
      </c>
      <c r="AN523" s="4"/>
      <c r="AO523" s="4"/>
    </row>
    <row r="524" spans="1:41" ht="18.75" customHeight="1" x14ac:dyDescent="0.25">
      <c r="A524" s="13" t="s">
        <v>347</v>
      </c>
      <c r="B524" s="2" t="s">
        <v>4</v>
      </c>
      <c r="C524" s="2" t="s">
        <v>2</v>
      </c>
      <c r="D524" s="2" t="s">
        <v>26</v>
      </c>
      <c r="E524" s="2" t="s">
        <v>133</v>
      </c>
      <c r="F524" s="2" t="s">
        <v>280</v>
      </c>
      <c r="G524" s="4"/>
      <c r="H524" s="6">
        <v>0.31987931193083102</v>
      </c>
      <c r="I524" s="6">
        <v>0.36582720943599201</v>
      </c>
      <c r="J524" s="6">
        <v>0.36582720943599201</v>
      </c>
      <c r="K524" s="6">
        <v>0.36582720943599201</v>
      </c>
      <c r="L524" s="6">
        <v>0.36582720943599201</v>
      </c>
      <c r="M524" s="6">
        <v>0.36582720943599201</v>
      </c>
      <c r="N524" s="6">
        <v>0.36582720943599201</v>
      </c>
      <c r="O524" s="6">
        <v>0.36582720943599201</v>
      </c>
      <c r="P524" s="6">
        <v>0.36582720943599201</v>
      </c>
      <c r="Q524" s="6">
        <v>0.36582720943599201</v>
      </c>
      <c r="R524" s="6">
        <v>0.36582720943599201</v>
      </c>
      <c r="S524" s="6">
        <v>0.36582720943599201</v>
      </c>
      <c r="T524" s="6">
        <v>0.36582720943599201</v>
      </c>
      <c r="U524" s="6">
        <v>0.36582720943599201</v>
      </c>
      <c r="V524" s="6">
        <v>0.36582720943599201</v>
      </c>
      <c r="W524" s="6">
        <v>0.36582720943599201</v>
      </c>
      <c r="X524" s="6">
        <v>0.36582720943599201</v>
      </c>
      <c r="Y524" s="6">
        <v>0.36582720943599201</v>
      </c>
      <c r="Z524" s="6">
        <v>0.36582720943599201</v>
      </c>
      <c r="AA524" s="6">
        <v>0.36582720943599201</v>
      </c>
      <c r="AB524" s="6">
        <v>0.36582720943599201</v>
      </c>
      <c r="AC524" s="6">
        <v>0.36582720943599201</v>
      </c>
      <c r="AD524" s="6">
        <v>0.36582720943599201</v>
      </c>
      <c r="AE524" s="6">
        <v>0.36582720943599201</v>
      </c>
      <c r="AF524" s="6">
        <v>0.36582720943599201</v>
      </c>
      <c r="AG524" s="6">
        <v>0.36582720943599201</v>
      </c>
      <c r="AH524" s="6">
        <v>0.36582720943599201</v>
      </c>
      <c r="AI524" s="6">
        <v>0.36582720943599201</v>
      </c>
      <c r="AJ524" s="6">
        <v>0.36582720943599201</v>
      </c>
      <c r="AK524" s="6">
        <v>0.36582720943599201</v>
      </c>
      <c r="AL524" s="6">
        <v>0.36582720943599201</v>
      </c>
      <c r="AM524" s="6">
        <v>0.36582720943599201</v>
      </c>
      <c r="AN524" s="4"/>
      <c r="AO524" s="4"/>
    </row>
    <row r="525" spans="1:41" ht="18.75" customHeight="1" x14ac:dyDescent="0.25">
      <c r="A525" s="13" t="s">
        <v>347</v>
      </c>
      <c r="B525" s="2" t="s">
        <v>4</v>
      </c>
      <c r="C525" s="2" t="s">
        <v>2</v>
      </c>
      <c r="D525" s="2" t="s">
        <v>26</v>
      </c>
      <c r="E525" s="2" t="s">
        <v>38</v>
      </c>
      <c r="F525" s="2" t="s">
        <v>246</v>
      </c>
      <c r="G525" s="4"/>
      <c r="H525" s="6">
        <v>234.913397403125</v>
      </c>
      <c r="I525" s="6">
        <v>241.25245061188099</v>
      </c>
      <c r="J525" s="6">
        <v>246.73897870014599</v>
      </c>
      <c r="K525" s="6">
        <v>252.18768464259301</v>
      </c>
      <c r="L525" s="6">
        <v>257.59856843922398</v>
      </c>
      <c r="M525" s="6">
        <v>262.97163009003702</v>
      </c>
      <c r="N525" s="6">
        <v>268.30686959503402</v>
      </c>
      <c r="O525" s="6">
        <v>270.82879930066599</v>
      </c>
      <c r="P525" s="6">
        <v>273.29490755691899</v>
      </c>
      <c r="Q525" s="6">
        <v>275.63848022038798</v>
      </c>
      <c r="R525" s="6">
        <v>277.98254362568599</v>
      </c>
      <c r="S525" s="6">
        <v>280.27050362940798</v>
      </c>
      <c r="T525" s="6">
        <v>280.74928277813001</v>
      </c>
      <c r="U525" s="6">
        <v>281.17620745735098</v>
      </c>
      <c r="V525" s="6">
        <v>281.55127766707102</v>
      </c>
      <c r="W525" s="6">
        <v>281.87449340729103</v>
      </c>
      <c r="X525" s="6">
        <v>282.14585467800902</v>
      </c>
      <c r="Y525" s="6">
        <v>281.93258615656902</v>
      </c>
      <c r="Z525" s="6">
        <v>281.667455632665</v>
      </c>
      <c r="AA525" s="6">
        <v>281.33537618602401</v>
      </c>
      <c r="AB525" s="6">
        <v>280.943845406653</v>
      </c>
      <c r="AC525" s="6">
        <v>280.492863294551</v>
      </c>
      <c r="AD525" s="6">
        <v>280.005477536238</v>
      </c>
      <c r="AE525" s="6">
        <v>279.46628394918002</v>
      </c>
      <c r="AF525" s="6">
        <v>278.875282533377</v>
      </c>
      <c r="AG525" s="6">
        <v>278.23247328882798</v>
      </c>
      <c r="AH525" s="6">
        <v>277.53785621553499</v>
      </c>
      <c r="AI525" s="6">
        <v>277.47159630541699</v>
      </c>
      <c r="AJ525" s="6">
        <v>277.34901940131499</v>
      </c>
      <c r="AK525" s="6">
        <v>277.17012550322897</v>
      </c>
      <c r="AL525" s="6">
        <v>276.93491461115798</v>
      </c>
      <c r="AM525" s="6">
        <v>276.64338672510303</v>
      </c>
      <c r="AN525" s="4"/>
      <c r="AO525" s="4"/>
    </row>
    <row r="526" spans="1:41" ht="18.75" customHeight="1" x14ac:dyDescent="0.25">
      <c r="A526" s="13" t="s">
        <v>347</v>
      </c>
      <c r="B526" s="2" t="s">
        <v>4</v>
      </c>
      <c r="C526" s="2" t="s">
        <v>2</v>
      </c>
      <c r="D526" s="2" t="s">
        <v>26</v>
      </c>
      <c r="E526" s="2" t="s">
        <v>134</v>
      </c>
      <c r="F526" s="2" t="s">
        <v>270</v>
      </c>
      <c r="G526" s="4"/>
      <c r="H526" s="6">
        <v>2.9272459675263298</v>
      </c>
      <c r="I526" s="6">
        <v>3.11610054607642</v>
      </c>
      <c r="J526" s="6">
        <v>3.11610054607642</v>
      </c>
      <c r="K526" s="6">
        <v>3.11610054607642</v>
      </c>
      <c r="L526" s="6">
        <v>3.11610054607642</v>
      </c>
      <c r="M526" s="6">
        <v>3.11610054607642</v>
      </c>
      <c r="N526" s="6">
        <v>3.11610054607642</v>
      </c>
      <c r="O526" s="6">
        <v>3.11610054607642</v>
      </c>
      <c r="P526" s="6">
        <v>3.11610054607642</v>
      </c>
      <c r="Q526" s="6">
        <v>3.11610054607642</v>
      </c>
      <c r="R526" s="6">
        <v>3.11610054607642</v>
      </c>
      <c r="S526" s="6">
        <v>3.11610054607642</v>
      </c>
      <c r="T526" s="6">
        <v>3.11610054607642</v>
      </c>
      <c r="U526" s="6">
        <v>3.11610054607642</v>
      </c>
      <c r="V526" s="6">
        <v>3.11610054607642</v>
      </c>
      <c r="W526" s="6">
        <v>3.11610054607642</v>
      </c>
      <c r="X526" s="6">
        <v>3.11610054607642</v>
      </c>
      <c r="Y526" s="6">
        <v>3.11610054607642</v>
      </c>
      <c r="Z526" s="6">
        <v>3.11610054607642</v>
      </c>
      <c r="AA526" s="6">
        <v>3.11610054607642</v>
      </c>
      <c r="AB526" s="6">
        <v>3.11610054607642</v>
      </c>
      <c r="AC526" s="6">
        <v>3.11610054607642</v>
      </c>
      <c r="AD526" s="6">
        <v>3.11610054607642</v>
      </c>
      <c r="AE526" s="6">
        <v>3.11610054607642</v>
      </c>
      <c r="AF526" s="6">
        <v>3.11610054607642</v>
      </c>
      <c r="AG526" s="6">
        <v>3.11610054607642</v>
      </c>
      <c r="AH526" s="6">
        <v>3.11610054607642</v>
      </c>
      <c r="AI526" s="6">
        <v>3.11610054607642</v>
      </c>
      <c r="AJ526" s="6">
        <v>3.11610054607642</v>
      </c>
      <c r="AK526" s="6">
        <v>3.11610054607642</v>
      </c>
      <c r="AL526" s="6">
        <v>3.11610054607642</v>
      </c>
      <c r="AM526" s="6">
        <v>3.11610054607642</v>
      </c>
      <c r="AN526" s="4"/>
      <c r="AO526" s="4"/>
    </row>
    <row r="527" spans="1:41" ht="18.75" customHeight="1" x14ac:dyDescent="0.25">
      <c r="A527" s="13" t="s">
        <v>347</v>
      </c>
      <c r="B527" s="2" t="s">
        <v>4</v>
      </c>
      <c r="C527" s="2" t="s">
        <v>2</v>
      </c>
      <c r="D527" s="2" t="s">
        <v>26</v>
      </c>
      <c r="E527" s="2" t="s">
        <v>135</v>
      </c>
      <c r="F527" s="2" t="s">
        <v>271</v>
      </c>
      <c r="G527" s="4"/>
      <c r="H527" s="6">
        <v>0.24284476982969799</v>
      </c>
      <c r="I527" s="6">
        <v>0.27772732139718498</v>
      </c>
      <c r="J527" s="6">
        <v>0.27772732139718498</v>
      </c>
      <c r="K527" s="6">
        <v>0.27772732139718498</v>
      </c>
      <c r="L527" s="6">
        <v>0.27772732139718498</v>
      </c>
      <c r="M527" s="6">
        <v>0.27772732139718498</v>
      </c>
      <c r="N527" s="6">
        <v>0.27772732139718498</v>
      </c>
      <c r="O527" s="6">
        <v>0.27772732139718498</v>
      </c>
      <c r="P527" s="6">
        <v>0.27772732139718498</v>
      </c>
      <c r="Q527" s="6">
        <v>0.27772732139718498</v>
      </c>
      <c r="R527" s="6">
        <v>0.27772732139718498</v>
      </c>
      <c r="S527" s="6">
        <v>0.27772732139718498</v>
      </c>
      <c r="T527" s="6">
        <v>0.27772732139718498</v>
      </c>
      <c r="U527" s="6">
        <v>0.27772732139718498</v>
      </c>
      <c r="V527" s="6">
        <v>0.27772732139718498</v>
      </c>
      <c r="W527" s="6">
        <v>0.27772732139718498</v>
      </c>
      <c r="X527" s="6">
        <v>0.27772732139718498</v>
      </c>
      <c r="Y527" s="6">
        <v>0.27772732139718498</v>
      </c>
      <c r="Z527" s="6">
        <v>0.27772732139718498</v>
      </c>
      <c r="AA527" s="6">
        <v>0.27772732139718498</v>
      </c>
      <c r="AB527" s="6">
        <v>0.27772732139718498</v>
      </c>
      <c r="AC527" s="6">
        <v>0.27772732139718498</v>
      </c>
      <c r="AD527" s="6">
        <v>0.27772732139718498</v>
      </c>
      <c r="AE527" s="6">
        <v>0.27772732139718498</v>
      </c>
      <c r="AF527" s="6">
        <v>0.27772732139718498</v>
      </c>
      <c r="AG527" s="6">
        <v>0.27772732139718498</v>
      </c>
      <c r="AH527" s="6">
        <v>0.27772732139718498</v>
      </c>
      <c r="AI527" s="6">
        <v>0.27772732139718498</v>
      </c>
      <c r="AJ527" s="6">
        <v>0.27772732139718498</v>
      </c>
      <c r="AK527" s="6">
        <v>0.27772732139718498</v>
      </c>
      <c r="AL527" s="6">
        <v>0.27772732139718498</v>
      </c>
      <c r="AM527" s="6">
        <v>0.27772732139718498</v>
      </c>
      <c r="AN527" s="4"/>
      <c r="AO527" s="4"/>
    </row>
    <row r="528" spans="1:41" ht="18.75" customHeight="1" x14ac:dyDescent="0.25">
      <c r="A528" s="13" t="s">
        <v>347</v>
      </c>
      <c r="B528" s="2" t="s">
        <v>4</v>
      </c>
      <c r="C528" s="2" t="s">
        <v>2</v>
      </c>
      <c r="D528" s="2" t="s">
        <v>26</v>
      </c>
      <c r="E528" s="2" t="s">
        <v>39</v>
      </c>
      <c r="F528" s="2" t="s">
        <v>186</v>
      </c>
      <c r="G528" s="4"/>
      <c r="H528" s="6">
        <v>72.204542970641796</v>
      </c>
      <c r="I528" s="6">
        <v>82.448756541788299</v>
      </c>
      <c r="J528" s="6">
        <v>82.398851508267597</v>
      </c>
      <c r="K528" s="6">
        <v>82.348048991507198</v>
      </c>
      <c r="L528" s="6">
        <v>82.296348991507202</v>
      </c>
      <c r="M528" s="6">
        <v>82.243751508267593</v>
      </c>
      <c r="N528" s="6">
        <v>82.190256541788301</v>
      </c>
      <c r="O528" s="6">
        <v>82.141807525905705</v>
      </c>
      <c r="P528" s="6">
        <v>82.092653017964395</v>
      </c>
      <c r="Q528" s="6">
        <v>82.042793017964399</v>
      </c>
      <c r="R528" s="6">
        <v>81.992227525905705</v>
      </c>
      <c r="S528" s="6">
        <v>81.940956541788296</v>
      </c>
      <c r="T528" s="6">
        <v>81.889961187398796</v>
      </c>
      <c r="U528" s="6">
        <v>81.838383510204096</v>
      </c>
      <c r="V528" s="6">
        <v>81.786223510204096</v>
      </c>
      <c r="W528" s="6">
        <v>81.733481187398795</v>
      </c>
      <c r="X528" s="6">
        <v>81.680156541788307</v>
      </c>
      <c r="Y528" s="6">
        <v>81.623718974052807</v>
      </c>
      <c r="Z528" s="6">
        <v>81.566680190185096</v>
      </c>
      <c r="AA528" s="6">
        <v>81.509040190185104</v>
      </c>
      <c r="AB528" s="6">
        <v>81.450798974052901</v>
      </c>
      <c r="AC528" s="6">
        <v>81.391956541788304</v>
      </c>
      <c r="AD528" s="6">
        <v>81.325327689631294</v>
      </c>
      <c r="AE528" s="6">
        <v>81.258053263552796</v>
      </c>
      <c r="AF528" s="6">
        <v>81.190133263552795</v>
      </c>
      <c r="AG528" s="6">
        <v>81.121567689631306</v>
      </c>
      <c r="AH528" s="6">
        <v>81.052356541788299</v>
      </c>
      <c r="AI528" s="6">
        <v>80.976626800612905</v>
      </c>
      <c r="AJ528" s="6">
        <v>80.900131930025196</v>
      </c>
      <c r="AK528" s="6">
        <v>80.822871930025201</v>
      </c>
      <c r="AL528" s="6">
        <v>80.744846800612905</v>
      </c>
      <c r="AM528" s="6">
        <v>80.666056541788294</v>
      </c>
      <c r="AN528" s="4"/>
      <c r="AO528" s="4"/>
    </row>
    <row r="529" spans="1:41" ht="18.75" customHeight="1" x14ac:dyDescent="0.25">
      <c r="A529" s="13" t="s">
        <v>347</v>
      </c>
      <c r="B529" s="2" t="s">
        <v>4</v>
      </c>
      <c r="C529" s="2" t="s">
        <v>2</v>
      </c>
      <c r="D529" s="2" t="s">
        <v>26</v>
      </c>
      <c r="E529" s="2" t="s">
        <v>39</v>
      </c>
      <c r="F529" s="2" t="s">
        <v>247</v>
      </c>
      <c r="G529" s="4"/>
      <c r="H529" s="6">
        <v>1.1855</v>
      </c>
      <c r="I529" s="6">
        <v>1.2103999999999999</v>
      </c>
      <c r="J529" s="6">
        <v>1.26030503352073</v>
      </c>
      <c r="K529" s="6">
        <v>1.3111075502810901</v>
      </c>
      <c r="L529" s="6">
        <v>1.3628075502810899</v>
      </c>
      <c r="M529" s="6">
        <v>1.41540503352073</v>
      </c>
      <c r="N529" s="6">
        <v>1.4689000000000001</v>
      </c>
      <c r="O529" s="6">
        <v>1.51734901588258</v>
      </c>
      <c r="P529" s="6">
        <v>1.56650352382388</v>
      </c>
      <c r="Q529" s="6">
        <v>1.6163635238238701</v>
      </c>
      <c r="R529" s="6">
        <v>1.66692901588258</v>
      </c>
      <c r="S529" s="6">
        <v>1.7181999999999999</v>
      </c>
      <c r="T529" s="6">
        <v>1.7691953543894701</v>
      </c>
      <c r="U529" s="6">
        <v>1.8207730315841999</v>
      </c>
      <c r="V529" s="6">
        <v>1.8729330315842101</v>
      </c>
      <c r="W529" s="6">
        <v>1.92567535438947</v>
      </c>
      <c r="X529" s="6">
        <v>1.9790000000000001</v>
      </c>
      <c r="Y529" s="6">
        <v>2.0354375677354399</v>
      </c>
      <c r="Z529" s="6">
        <v>2.0924763516031502</v>
      </c>
      <c r="AA529" s="6">
        <v>2.1501163516031601</v>
      </c>
      <c r="AB529" s="6">
        <v>2.2083575677354399</v>
      </c>
      <c r="AC529" s="6">
        <v>2.2671999999999999</v>
      </c>
      <c r="AD529" s="6">
        <v>2.3338288521569699</v>
      </c>
      <c r="AE529" s="6">
        <v>2.40110327823546</v>
      </c>
      <c r="AF529" s="6">
        <v>2.46902327823546</v>
      </c>
      <c r="AG529" s="6">
        <v>2.5375888521569698</v>
      </c>
      <c r="AH529" s="6">
        <v>2.6067999999999998</v>
      </c>
      <c r="AI529" s="6">
        <v>2.6825297411754101</v>
      </c>
      <c r="AJ529" s="6">
        <v>2.7590246117631199</v>
      </c>
      <c r="AK529" s="6">
        <v>2.8362846117631202</v>
      </c>
      <c r="AL529" s="6">
        <v>2.9143097411754102</v>
      </c>
      <c r="AM529" s="6">
        <v>2.9931000000000001</v>
      </c>
      <c r="AN529" s="4"/>
      <c r="AO529" s="4"/>
    </row>
    <row r="530" spans="1:41" ht="18.75" customHeight="1" x14ac:dyDescent="0.25">
      <c r="A530" s="13" t="s">
        <v>347</v>
      </c>
      <c r="B530" s="2" t="s">
        <v>4</v>
      </c>
      <c r="C530" s="2" t="s">
        <v>2</v>
      </c>
      <c r="D530" s="2" t="s">
        <v>26</v>
      </c>
      <c r="E530" s="2" t="s">
        <v>39</v>
      </c>
      <c r="F530" s="2" t="s">
        <v>264</v>
      </c>
      <c r="G530" s="4"/>
      <c r="H530" s="6">
        <v>1.0517168524590099</v>
      </c>
      <c r="I530" s="6">
        <v>1.2027868852459001</v>
      </c>
      <c r="J530" s="6">
        <v>1.2027868852459001</v>
      </c>
      <c r="K530" s="6">
        <v>1.2027868852459001</v>
      </c>
      <c r="L530" s="6">
        <v>1.2027868852459001</v>
      </c>
      <c r="M530" s="6">
        <v>1.2027868852459001</v>
      </c>
      <c r="N530" s="6">
        <v>1.2027868852459001</v>
      </c>
      <c r="O530" s="6">
        <v>1.2027868852459001</v>
      </c>
      <c r="P530" s="6">
        <v>1.2027868852459001</v>
      </c>
      <c r="Q530" s="6">
        <v>1.2027868852459001</v>
      </c>
      <c r="R530" s="6">
        <v>1.2027868852459001</v>
      </c>
      <c r="S530" s="6">
        <v>1.2027868852459001</v>
      </c>
      <c r="T530" s="6">
        <v>1.2027868852459001</v>
      </c>
      <c r="U530" s="6">
        <v>1.2027868852459001</v>
      </c>
      <c r="V530" s="6">
        <v>1.2027868852459001</v>
      </c>
      <c r="W530" s="6">
        <v>1.2027868852459001</v>
      </c>
      <c r="X530" s="6">
        <v>1.2027868852459001</v>
      </c>
      <c r="Y530" s="6">
        <v>1.2027868852459001</v>
      </c>
      <c r="Z530" s="6">
        <v>1.2027868852459001</v>
      </c>
      <c r="AA530" s="6">
        <v>1.2027868852459001</v>
      </c>
      <c r="AB530" s="6">
        <v>1.2027868852459001</v>
      </c>
      <c r="AC530" s="6">
        <v>1.2027868852459001</v>
      </c>
      <c r="AD530" s="6">
        <v>1.2027868852459001</v>
      </c>
      <c r="AE530" s="6">
        <v>1.2027868852459001</v>
      </c>
      <c r="AF530" s="6">
        <v>1.2027868852459001</v>
      </c>
      <c r="AG530" s="6">
        <v>1.2027868852459001</v>
      </c>
      <c r="AH530" s="6">
        <v>1.2027868852459001</v>
      </c>
      <c r="AI530" s="6">
        <v>1.2027868852459001</v>
      </c>
      <c r="AJ530" s="6">
        <v>1.2027868852459001</v>
      </c>
      <c r="AK530" s="6">
        <v>1.2027868852459001</v>
      </c>
      <c r="AL530" s="6">
        <v>1.2027868852459001</v>
      </c>
      <c r="AM530" s="6">
        <v>1.2027868852459001</v>
      </c>
      <c r="AN530" s="4"/>
      <c r="AO530" s="4"/>
    </row>
    <row r="531" spans="1:41" ht="18.75" customHeight="1" x14ac:dyDescent="0.25">
      <c r="A531" s="13" t="s">
        <v>347</v>
      </c>
      <c r="B531" s="2" t="s">
        <v>4</v>
      </c>
      <c r="C531" s="2" t="s">
        <v>2</v>
      </c>
      <c r="D531" s="2" t="s">
        <v>26</v>
      </c>
      <c r="E531" s="2" t="s">
        <v>136</v>
      </c>
      <c r="F531" s="2" t="s">
        <v>220</v>
      </c>
      <c r="G531" s="4"/>
      <c r="H531" s="6">
        <v>1.0517168524590099</v>
      </c>
      <c r="I531" s="6">
        <v>1.2027868852459001</v>
      </c>
      <c r="J531" s="6">
        <v>1.2027868852459001</v>
      </c>
      <c r="K531" s="6">
        <v>1.2027868852459001</v>
      </c>
      <c r="L531" s="6">
        <v>1.2027868852459001</v>
      </c>
      <c r="M531" s="6">
        <v>1.2027868852459001</v>
      </c>
      <c r="N531" s="6">
        <v>1.2027868852459001</v>
      </c>
      <c r="O531" s="6">
        <v>1.2027868852459001</v>
      </c>
      <c r="P531" s="6">
        <v>1.2027868852459001</v>
      </c>
      <c r="Q531" s="6">
        <v>1.2027868852459001</v>
      </c>
      <c r="R531" s="6">
        <v>1.2027868852459001</v>
      </c>
      <c r="S531" s="6">
        <v>1.2027868852459001</v>
      </c>
      <c r="T531" s="6">
        <v>1.2027868852459001</v>
      </c>
      <c r="U531" s="6">
        <v>1.2027868852459001</v>
      </c>
      <c r="V531" s="6">
        <v>1.2027868852459001</v>
      </c>
      <c r="W531" s="6">
        <v>1.2027868852459001</v>
      </c>
      <c r="X531" s="6">
        <v>1.2027868852459001</v>
      </c>
      <c r="Y531" s="6">
        <v>1.2027868852459001</v>
      </c>
      <c r="Z531" s="6">
        <v>1.2027868852459001</v>
      </c>
      <c r="AA531" s="6">
        <v>1.2027868852459001</v>
      </c>
      <c r="AB531" s="6">
        <v>1.2027868852459001</v>
      </c>
      <c r="AC531" s="6">
        <v>1.2027868852459001</v>
      </c>
      <c r="AD531" s="6">
        <v>1.2027868852459001</v>
      </c>
      <c r="AE531" s="6">
        <v>1.2027868852459001</v>
      </c>
      <c r="AF531" s="6">
        <v>1.2027868852459001</v>
      </c>
      <c r="AG531" s="6">
        <v>1.2027868852459001</v>
      </c>
      <c r="AH531" s="6">
        <v>1.2027868852459001</v>
      </c>
      <c r="AI531" s="6">
        <v>1.2027868852459001</v>
      </c>
      <c r="AJ531" s="6">
        <v>1.2027868852459001</v>
      </c>
      <c r="AK531" s="6">
        <v>1.2027868852459001</v>
      </c>
      <c r="AL531" s="6">
        <v>1.2027868852459001</v>
      </c>
      <c r="AM531" s="6">
        <v>1.2027868852459001</v>
      </c>
      <c r="AN531" s="4"/>
      <c r="AO531" s="4"/>
    </row>
    <row r="532" spans="1:41" ht="18.75" customHeight="1" x14ac:dyDescent="0.25">
      <c r="A532" s="13" t="s">
        <v>347</v>
      </c>
      <c r="B532" s="2" t="s">
        <v>4</v>
      </c>
      <c r="C532" s="2" t="s">
        <v>2</v>
      </c>
      <c r="D532" s="2" t="s">
        <v>26</v>
      </c>
      <c r="E532" s="2" t="s">
        <v>40</v>
      </c>
      <c r="F532" s="2" t="s">
        <v>187</v>
      </c>
      <c r="G532" s="4"/>
      <c r="H532" s="6">
        <v>506.03267742747602</v>
      </c>
      <c r="I532" s="6">
        <v>441.85786874439202</v>
      </c>
      <c r="J532" s="6">
        <v>408.45797631015699</v>
      </c>
      <c r="K532" s="6">
        <v>375.05808387592202</v>
      </c>
      <c r="L532" s="6">
        <v>341.65819144168802</v>
      </c>
      <c r="M532" s="6">
        <v>295.14057056203302</v>
      </c>
      <c r="N532" s="6">
        <v>248.62294968237799</v>
      </c>
      <c r="O532" s="6">
        <v>211.734899891548</v>
      </c>
      <c r="P532" s="6">
        <v>174.846850100719</v>
      </c>
      <c r="Q532" s="6">
        <v>137.95880030988999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4"/>
      <c r="AO532" s="4"/>
    </row>
    <row r="533" spans="1:41" ht="18.75" customHeight="1" x14ac:dyDescent="0.25">
      <c r="A533" s="13" t="s">
        <v>347</v>
      </c>
      <c r="B533" s="2" t="s">
        <v>4</v>
      </c>
      <c r="C533" s="2" t="s">
        <v>2</v>
      </c>
      <c r="D533" s="2" t="s">
        <v>26</v>
      </c>
      <c r="E533" s="2" t="s">
        <v>40</v>
      </c>
      <c r="F533" s="2" t="s">
        <v>265</v>
      </c>
      <c r="G533" s="4"/>
      <c r="H533" s="6">
        <v>68.876375706501904</v>
      </c>
      <c r="I533" s="6">
        <v>73.320012848856805</v>
      </c>
      <c r="J533" s="6">
        <v>73.320012848856805</v>
      </c>
      <c r="K533" s="6">
        <v>73.320012848856805</v>
      </c>
      <c r="L533" s="6">
        <v>73.320012848856805</v>
      </c>
      <c r="M533" s="6">
        <v>73.320012848856805</v>
      </c>
      <c r="N533" s="6">
        <v>73.320012848856805</v>
      </c>
      <c r="O533" s="6">
        <v>73.320012848856805</v>
      </c>
      <c r="P533" s="6">
        <v>73.320012848856805</v>
      </c>
      <c r="Q533" s="6">
        <v>73.320012848856805</v>
      </c>
      <c r="R533" s="6">
        <v>73.320012848856805</v>
      </c>
      <c r="S533" s="6">
        <v>73.320012848856805</v>
      </c>
      <c r="T533" s="6">
        <v>73.320012848856805</v>
      </c>
      <c r="U533" s="6">
        <v>73.320012848856805</v>
      </c>
      <c r="V533" s="6">
        <v>73.320012848856805</v>
      </c>
      <c r="W533" s="6">
        <v>73.320012848856805</v>
      </c>
      <c r="X533" s="6">
        <v>73.320012848856805</v>
      </c>
      <c r="Y533" s="6">
        <v>73.320012848856805</v>
      </c>
      <c r="Z533" s="6">
        <v>73.320012848856805</v>
      </c>
      <c r="AA533" s="6">
        <v>73.320012848856805</v>
      </c>
      <c r="AB533" s="6">
        <v>73.320012848856805</v>
      </c>
      <c r="AC533" s="6">
        <v>73.320012848856805</v>
      </c>
      <c r="AD533" s="6">
        <v>73.320012848856805</v>
      </c>
      <c r="AE533" s="6">
        <v>73.320012848856805</v>
      </c>
      <c r="AF533" s="6">
        <v>73.320012848856805</v>
      </c>
      <c r="AG533" s="6">
        <v>73.320012848856805</v>
      </c>
      <c r="AH533" s="6">
        <v>73.320012848856805</v>
      </c>
      <c r="AI533" s="6">
        <v>73.320012848856805</v>
      </c>
      <c r="AJ533" s="6">
        <v>73.320012848856805</v>
      </c>
      <c r="AK533" s="6">
        <v>73.320012848856805</v>
      </c>
      <c r="AL533" s="6">
        <v>73.320012848856805</v>
      </c>
      <c r="AM533" s="6">
        <v>73.320012848856805</v>
      </c>
      <c r="AN533" s="4"/>
      <c r="AO533" s="4"/>
    </row>
    <row r="534" spans="1:41" ht="18.75" customHeight="1" x14ac:dyDescent="0.25">
      <c r="A534" s="13" t="s">
        <v>347</v>
      </c>
      <c r="B534" s="2" t="s">
        <v>4</v>
      </c>
      <c r="C534" s="2" t="s">
        <v>2</v>
      </c>
      <c r="D534" s="2" t="s">
        <v>26</v>
      </c>
      <c r="E534" s="2" t="s">
        <v>40</v>
      </c>
      <c r="F534" s="2" t="s">
        <v>266</v>
      </c>
      <c r="G534" s="4"/>
      <c r="H534" s="6">
        <v>145.707325594238</v>
      </c>
      <c r="I534" s="6">
        <v>166.63692314071099</v>
      </c>
      <c r="J534" s="6">
        <v>166.63692314071099</v>
      </c>
      <c r="K534" s="6">
        <v>166.63692314071099</v>
      </c>
      <c r="L534" s="6">
        <v>166.63692314071099</v>
      </c>
      <c r="M534" s="6">
        <v>166.63692314071099</v>
      </c>
      <c r="N534" s="6">
        <v>166.63692314071099</v>
      </c>
      <c r="O534" s="6">
        <v>166.63692314071099</v>
      </c>
      <c r="P534" s="6">
        <v>166.63692314071099</v>
      </c>
      <c r="Q534" s="6">
        <v>166.63692314071099</v>
      </c>
      <c r="R534" s="6">
        <v>166.63692314071099</v>
      </c>
      <c r="S534" s="6">
        <v>166.63692314071099</v>
      </c>
      <c r="T534" s="6">
        <v>166.63692314071099</v>
      </c>
      <c r="U534" s="6">
        <v>166.63692314071099</v>
      </c>
      <c r="V534" s="6">
        <v>166.63692314071099</v>
      </c>
      <c r="W534" s="6">
        <v>166.63692314071099</v>
      </c>
      <c r="X534" s="6">
        <v>166.63692314071099</v>
      </c>
      <c r="Y534" s="6">
        <v>166.63692314071099</v>
      </c>
      <c r="Z534" s="6">
        <v>166.63692314071099</v>
      </c>
      <c r="AA534" s="6">
        <v>166.63692314071099</v>
      </c>
      <c r="AB534" s="6">
        <v>166.63692314071099</v>
      </c>
      <c r="AC534" s="6">
        <v>166.63692314071099</v>
      </c>
      <c r="AD534" s="6">
        <v>166.63692314071099</v>
      </c>
      <c r="AE534" s="6">
        <v>166.63692314071099</v>
      </c>
      <c r="AF534" s="6">
        <v>166.63692314071099</v>
      </c>
      <c r="AG534" s="6">
        <v>166.63692314071099</v>
      </c>
      <c r="AH534" s="6">
        <v>166.63692314071099</v>
      </c>
      <c r="AI534" s="6">
        <v>166.63692314071099</v>
      </c>
      <c r="AJ534" s="6">
        <v>166.63692314071099</v>
      </c>
      <c r="AK534" s="6">
        <v>166.63692314071099</v>
      </c>
      <c r="AL534" s="6">
        <v>166.63692314071099</v>
      </c>
      <c r="AM534" s="6">
        <v>166.63692314071099</v>
      </c>
      <c r="AN534" s="4"/>
      <c r="AO534" s="4"/>
    </row>
    <row r="535" spans="1:41" ht="18.75" customHeight="1" x14ac:dyDescent="0.25">
      <c r="A535" s="13" t="s">
        <v>347</v>
      </c>
      <c r="B535" s="2" t="s">
        <v>4</v>
      </c>
      <c r="C535" s="2" t="s">
        <v>2</v>
      </c>
      <c r="D535" s="2" t="s">
        <v>26</v>
      </c>
      <c r="E535" s="2" t="s">
        <v>137</v>
      </c>
      <c r="F535" s="2" t="s">
        <v>162</v>
      </c>
      <c r="G535" s="4"/>
      <c r="H535" s="6">
        <v>720.61637872821598</v>
      </c>
      <c r="I535" s="6">
        <v>681.81480473396005</v>
      </c>
      <c r="J535" s="6">
        <v>648.41491229972496</v>
      </c>
      <c r="K535" s="6">
        <v>615.01501986549101</v>
      </c>
      <c r="L535" s="6">
        <v>581.61512743125604</v>
      </c>
      <c r="M535" s="6">
        <v>535.09750655160099</v>
      </c>
      <c r="N535" s="6">
        <v>488.57988567194599</v>
      </c>
      <c r="O535" s="6">
        <v>451.69183588111702</v>
      </c>
      <c r="P535" s="6">
        <v>336.48190073937599</v>
      </c>
      <c r="Q535" s="6">
        <v>216.763858972425</v>
      </c>
      <c r="R535" s="6">
        <v>110.882989790121</v>
      </c>
      <c r="S535" s="6">
        <v>110.882989790122</v>
      </c>
      <c r="T535" s="6">
        <v>110.882989790122</v>
      </c>
      <c r="U535" s="6">
        <v>39.110409841057901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4"/>
      <c r="AO535" s="4"/>
    </row>
    <row r="536" spans="1:41" ht="18.75" customHeight="1" x14ac:dyDescent="0.25">
      <c r="A536" s="13" t="s">
        <v>347</v>
      </c>
      <c r="B536" s="2" t="s">
        <v>4</v>
      </c>
      <c r="C536" s="2" t="s">
        <v>2</v>
      </c>
      <c r="D536" s="2" t="s">
        <v>26</v>
      </c>
      <c r="E536" s="2" t="s">
        <v>137</v>
      </c>
      <c r="F536" s="2" t="s">
        <v>166</v>
      </c>
      <c r="G536" s="4"/>
      <c r="H536" s="6"/>
      <c r="I536" s="6"/>
      <c r="J536" s="6"/>
      <c r="K536" s="6"/>
      <c r="L536" s="6"/>
      <c r="M536" s="6"/>
      <c r="N536" s="6"/>
      <c r="O536" s="6"/>
      <c r="P536" s="6">
        <v>78.321885350911401</v>
      </c>
      <c r="Q536" s="6">
        <v>161.15187732703299</v>
      </c>
      <c r="R536" s="6">
        <v>129.07394619944699</v>
      </c>
      <c r="S536" s="6">
        <v>129.07394619944699</v>
      </c>
      <c r="T536" s="6">
        <v>129.07394619944699</v>
      </c>
      <c r="U536" s="6">
        <v>129.25196183524201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4"/>
      <c r="AO536" s="4"/>
    </row>
    <row r="537" spans="1:41" ht="18.75" customHeight="1" x14ac:dyDescent="0.25">
      <c r="A537" s="13" t="s">
        <v>347</v>
      </c>
      <c r="B537" s="2" t="s">
        <v>4</v>
      </c>
      <c r="C537" s="2" t="s">
        <v>2</v>
      </c>
      <c r="D537" s="2" t="s">
        <v>26</v>
      </c>
      <c r="E537" s="2" t="s">
        <v>137</v>
      </c>
      <c r="F537" s="2" t="s">
        <v>257</v>
      </c>
      <c r="G537" s="4"/>
      <c r="H537" s="6">
        <v>5.3269362196174903</v>
      </c>
      <c r="I537" s="6">
        <v>5.3269362196174903</v>
      </c>
      <c r="J537" s="6">
        <v>5.3269362196174903</v>
      </c>
      <c r="K537" s="6">
        <v>5.3269362196174903</v>
      </c>
      <c r="L537" s="6">
        <v>5.3269362196174903</v>
      </c>
      <c r="M537" s="6">
        <v>5.3269362196174903</v>
      </c>
      <c r="N537" s="6">
        <v>5.3269362196174903</v>
      </c>
      <c r="O537" s="6">
        <v>5.3269362196174903</v>
      </c>
      <c r="P537" s="6">
        <v>5.3269362196174903</v>
      </c>
      <c r="Q537" s="6">
        <v>5.3269362196174903</v>
      </c>
      <c r="R537" s="6">
        <v>5.3269362196174903</v>
      </c>
      <c r="S537" s="6">
        <v>5.3269362196174903</v>
      </c>
      <c r="T537" s="6">
        <v>5.3269362196174903</v>
      </c>
      <c r="U537" s="6">
        <v>5.3269362196174903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4"/>
      <c r="AO537" s="4"/>
    </row>
    <row r="538" spans="1:41" ht="18.75" customHeight="1" x14ac:dyDescent="0.25">
      <c r="A538" s="13" t="s">
        <v>347</v>
      </c>
      <c r="B538" s="2" t="s">
        <v>4</v>
      </c>
      <c r="C538" s="2" t="s">
        <v>2</v>
      </c>
      <c r="D538" s="2" t="s">
        <v>26</v>
      </c>
      <c r="E538" s="2" t="s">
        <v>41</v>
      </c>
      <c r="F538" s="2" t="s">
        <v>248</v>
      </c>
      <c r="G538" s="4"/>
      <c r="H538" s="6">
        <v>59.130499999999898</v>
      </c>
      <c r="I538" s="6">
        <v>59.680799999999799</v>
      </c>
      <c r="J538" s="6">
        <v>62.607818892712999</v>
      </c>
      <c r="K538" s="6">
        <v>65.604608339069699</v>
      </c>
      <c r="L538" s="6">
        <v>68.671168339069794</v>
      </c>
      <c r="M538" s="6">
        <v>71.807498892713298</v>
      </c>
      <c r="N538" s="6">
        <v>75.013600000000295</v>
      </c>
      <c r="O538" s="6">
        <v>78.158978997218199</v>
      </c>
      <c r="P538" s="6">
        <v>81.365598495827101</v>
      </c>
      <c r="Q538" s="6">
        <v>84.633458495827</v>
      </c>
      <c r="R538" s="6">
        <v>87.962558997217897</v>
      </c>
      <c r="S538" s="6">
        <v>91.352899999999806</v>
      </c>
      <c r="T538" s="6">
        <v>94.864998726211596</v>
      </c>
      <c r="U538" s="6">
        <v>98.430268089317494</v>
      </c>
      <c r="V538" s="6">
        <v>102.048708089318</v>
      </c>
      <c r="W538" s="6">
        <v>105.720318726212</v>
      </c>
      <c r="X538" s="6">
        <v>109.4451</v>
      </c>
      <c r="Y538" s="6">
        <v>113.396047335693</v>
      </c>
      <c r="Z538" s="6">
        <v>117.40329100354001</v>
      </c>
      <c r="AA538" s="6">
        <v>121.46683100353999</v>
      </c>
      <c r="AB538" s="6">
        <v>125.58666733569299</v>
      </c>
      <c r="AC538" s="6">
        <v>129.7628</v>
      </c>
      <c r="AD538" s="6">
        <v>133.90850522131899</v>
      </c>
      <c r="AE538" s="6">
        <v>138.10660783197801</v>
      </c>
      <c r="AF538" s="6">
        <v>142.357107831978</v>
      </c>
      <c r="AG538" s="6">
        <v>146.66000522131901</v>
      </c>
      <c r="AH538" s="6">
        <v>151.0153</v>
      </c>
      <c r="AI538" s="6">
        <v>155.180064707778</v>
      </c>
      <c r="AJ538" s="6">
        <v>159.39734706166701</v>
      </c>
      <c r="AK538" s="6">
        <v>163.66714706166701</v>
      </c>
      <c r="AL538" s="6">
        <v>167.98946470777801</v>
      </c>
      <c r="AM538" s="6">
        <v>172.36429999999999</v>
      </c>
      <c r="AN538" s="4"/>
      <c r="AO538" s="4"/>
    </row>
    <row r="539" spans="1:41" ht="18.75" customHeight="1" x14ac:dyDescent="0.25">
      <c r="A539" s="13" t="s">
        <v>347</v>
      </c>
      <c r="B539" s="2" t="s">
        <v>4</v>
      </c>
      <c r="C539" s="2" t="s">
        <v>2</v>
      </c>
      <c r="D539" s="2" t="s">
        <v>26</v>
      </c>
      <c r="E539" s="2" t="s">
        <v>42</v>
      </c>
      <c r="F539" s="2" t="s">
        <v>249</v>
      </c>
      <c r="G539" s="4"/>
      <c r="H539" s="6">
        <v>7.3300000000000004E-2</v>
      </c>
      <c r="I539" s="6">
        <v>6.7599999999999993E-2</v>
      </c>
      <c r="J539" s="6">
        <v>7.0082714591920697E-2</v>
      </c>
      <c r="K539" s="6">
        <v>7.2594071887881001E-2</v>
      </c>
      <c r="L539" s="6">
        <v>7.5134071887881099E-2</v>
      </c>
      <c r="M539" s="6">
        <v>7.7702714591920699E-2</v>
      </c>
      <c r="N539" s="6">
        <v>8.0300000000000094E-2</v>
      </c>
      <c r="O539" s="6">
        <v>8.2008639763959196E-2</v>
      </c>
      <c r="P539" s="6">
        <v>8.3712959645938806E-2</v>
      </c>
      <c r="Q539" s="6">
        <v>8.5412959645938799E-2</v>
      </c>
      <c r="R539" s="6">
        <v>8.7108639763959203E-2</v>
      </c>
      <c r="S539" s="6">
        <v>8.8800000000000004E-2</v>
      </c>
      <c r="T539" s="6">
        <v>8.9906333707150093E-2</v>
      </c>
      <c r="U539" s="6">
        <v>9.0989500560725203E-2</v>
      </c>
      <c r="V539" s="6">
        <v>9.2049500560725195E-2</v>
      </c>
      <c r="W539" s="6">
        <v>9.3086333707150207E-2</v>
      </c>
      <c r="X539" s="6">
        <v>9.4100000000000003E-2</v>
      </c>
      <c r="Y539" s="6">
        <v>9.5119575120785796E-2</v>
      </c>
      <c r="Z539" s="6">
        <v>9.6109362681178701E-2</v>
      </c>
      <c r="AA539" s="6">
        <v>9.7069362681178703E-2</v>
      </c>
      <c r="AB539" s="6">
        <v>9.7999575120785803E-2</v>
      </c>
      <c r="AC539" s="6">
        <v>9.8900000000000002E-2</v>
      </c>
      <c r="AD539" s="6">
        <v>0.100685016591958</v>
      </c>
      <c r="AE539" s="6">
        <v>0.102447524887936</v>
      </c>
      <c r="AF539" s="6">
        <v>0.10418752488793601</v>
      </c>
      <c r="AG539" s="6">
        <v>0.105905016591958</v>
      </c>
      <c r="AH539" s="6">
        <v>0.1076</v>
      </c>
      <c r="AI539" s="6">
        <v>0.11003141532925199</v>
      </c>
      <c r="AJ539" s="6">
        <v>0.112447122993878</v>
      </c>
      <c r="AK539" s="6">
        <v>0.114847122993878</v>
      </c>
      <c r="AL539" s="6">
        <v>0.11723141532925201</v>
      </c>
      <c r="AM539" s="6">
        <v>0.1196</v>
      </c>
      <c r="AN539" s="4"/>
      <c r="AO539" s="4"/>
    </row>
    <row r="540" spans="1:41" ht="18.75" customHeight="1" x14ac:dyDescent="0.25">
      <c r="A540" s="13" t="s">
        <v>347</v>
      </c>
      <c r="B540" s="2" t="s">
        <v>4</v>
      </c>
      <c r="C540" s="2" t="s">
        <v>2</v>
      </c>
      <c r="D540" s="2" t="s">
        <v>26</v>
      </c>
      <c r="E540" s="2" t="s">
        <v>42</v>
      </c>
      <c r="F540" s="2" t="s">
        <v>265</v>
      </c>
      <c r="G540" s="4"/>
      <c r="H540" s="6">
        <v>103.314563559753</v>
      </c>
      <c r="I540" s="6">
        <v>109.980019273285</v>
      </c>
      <c r="J540" s="6">
        <v>109.980019273285</v>
      </c>
      <c r="K540" s="6">
        <v>109.980019273285</v>
      </c>
      <c r="L540" s="6">
        <v>109.980019273285</v>
      </c>
      <c r="M540" s="6">
        <v>109.980019273285</v>
      </c>
      <c r="N540" s="6">
        <v>109.980019273285</v>
      </c>
      <c r="O540" s="6">
        <v>109.980019273285</v>
      </c>
      <c r="P540" s="6">
        <v>109.980019273285</v>
      </c>
      <c r="Q540" s="6">
        <v>109.980019273285</v>
      </c>
      <c r="R540" s="6">
        <v>109.980019273285</v>
      </c>
      <c r="S540" s="6">
        <v>109.980019273285</v>
      </c>
      <c r="T540" s="6">
        <v>109.980019273285</v>
      </c>
      <c r="U540" s="6">
        <v>109.980019273285</v>
      </c>
      <c r="V540" s="6">
        <v>109.980019273285</v>
      </c>
      <c r="W540" s="6">
        <v>109.980019273285</v>
      </c>
      <c r="X540" s="6">
        <v>109.980019273285</v>
      </c>
      <c r="Y540" s="6">
        <v>109.980019273285</v>
      </c>
      <c r="Z540" s="6">
        <v>109.980019273285</v>
      </c>
      <c r="AA540" s="6">
        <v>109.980019273285</v>
      </c>
      <c r="AB540" s="6">
        <v>109.980019273285</v>
      </c>
      <c r="AC540" s="6">
        <v>109.980019273285</v>
      </c>
      <c r="AD540" s="6">
        <v>109.980019273285</v>
      </c>
      <c r="AE540" s="6">
        <v>109.980019273285</v>
      </c>
      <c r="AF540" s="6">
        <v>109.980019273285</v>
      </c>
      <c r="AG540" s="6">
        <v>109.980019273285</v>
      </c>
      <c r="AH540" s="6">
        <v>109.980019273285</v>
      </c>
      <c r="AI540" s="6">
        <v>109.980019273285</v>
      </c>
      <c r="AJ540" s="6">
        <v>109.980019273285</v>
      </c>
      <c r="AK540" s="6">
        <v>109.980019273285</v>
      </c>
      <c r="AL540" s="6">
        <v>109.980019273285</v>
      </c>
      <c r="AM540" s="6">
        <v>109.980019273285</v>
      </c>
      <c r="AN540" s="4"/>
      <c r="AO540" s="4"/>
    </row>
    <row r="541" spans="1:41" ht="18.75" customHeight="1" x14ac:dyDescent="0.25">
      <c r="A541" s="13" t="s">
        <v>347</v>
      </c>
      <c r="B541" s="2" t="s">
        <v>4</v>
      </c>
      <c r="C541" s="2" t="s">
        <v>2</v>
      </c>
      <c r="D541" s="2" t="s">
        <v>26</v>
      </c>
      <c r="E541" s="2" t="s">
        <v>42</v>
      </c>
      <c r="F541" s="2" t="s">
        <v>266</v>
      </c>
      <c r="G541" s="4"/>
      <c r="H541" s="6">
        <v>10.5699687047381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4"/>
      <c r="AO541" s="4"/>
    </row>
    <row r="542" spans="1:41" ht="18.75" customHeight="1" x14ac:dyDescent="0.25">
      <c r="A542" s="13" t="s">
        <v>347</v>
      </c>
      <c r="B542" s="2" t="s">
        <v>4</v>
      </c>
      <c r="C542" s="2" t="s">
        <v>2</v>
      </c>
      <c r="D542" s="2" t="s">
        <v>26</v>
      </c>
      <c r="E542" s="2" t="s">
        <v>138</v>
      </c>
      <c r="F542" s="2" t="s">
        <v>163</v>
      </c>
      <c r="G542" s="4"/>
      <c r="H542" s="6">
        <v>108.583327726555</v>
      </c>
      <c r="I542" s="6">
        <v>104.968907819992</v>
      </c>
      <c r="J542" s="6">
        <v>94.397617121401794</v>
      </c>
      <c r="K542" s="6">
        <v>93.596366515180407</v>
      </c>
      <c r="L542" s="6">
        <v>51.504170169832697</v>
      </c>
      <c r="M542" s="6">
        <v>51.504170169832697</v>
      </c>
      <c r="N542" s="6">
        <v>51.504170169832697</v>
      </c>
      <c r="O542" s="6">
        <v>51.504170169832697</v>
      </c>
      <c r="P542" s="6">
        <v>16.1127408665395</v>
      </c>
      <c r="Q542" s="6">
        <v>5.5023366949619597</v>
      </c>
      <c r="R542" s="6">
        <v>2.7553410897176001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4"/>
      <c r="AO542" s="4"/>
    </row>
    <row r="543" spans="1:41" ht="18.75" customHeight="1" x14ac:dyDescent="0.25">
      <c r="A543" s="13" t="s">
        <v>347</v>
      </c>
      <c r="B543" s="2" t="s">
        <v>4</v>
      </c>
      <c r="C543" s="2" t="s">
        <v>2</v>
      </c>
      <c r="D543" s="2" t="s">
        <v>26</v>
      </c>
      <c r="E543" s="2" t="s">
        <v>139</v>
      </c>
      <c r="F543" s="2" t="s">
        <v>164</v>
      </c>
      <c r="G543" s="4"/>
      <c r="H543" s="6"/>
      <c r="I543" s="6"/>
      <c r="J543" s="6"/>
      <c r="K543" s="6"/>
      <c r="L543" s="6"/>
      <c r="M543" s="6">
        <v>4.2173237210894099</v>
      </c>
      <c r="N543" s="6">
        <v>3.9923997892979699</v>
      </c>
      <c r="O543" s="6">
        <v>0.454843686645441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4"/>
      <c r="AO543" s="4"/>
    </row>
    <row r="544" spans="1:41" ht="18.75" customHeight="1" x14ac:dyDescent="0.25">
      <c r="A544" s="13" t="s">
        <v>347</v>
      </c>
      <c r="B544" s="2" t="s">
        <v>4</v>
      </c>
      <c r="C544" s="2" t="s">
        <v>2</v>
      </c>
      <c r="D544" s="2" t="s">
        <v>26</v>
      </c>
      <c r="E544" s="2" t="s">
        <v>139</v>
      </c>
      <c r="F544" s="2" t="s">
        <v>167</v>
      </c>
      <c r="G544" s="4"/>
      <c r="H544" s="6">
        <v>5.3745045379355103</v>
      </c>
      <c r="I544" s="6">
        <v>5.0787114532931703</v>
      </c>
      <c r="J544" s="6">
        <v>4.8554713894121502</v>
      </c>
      <c r="K544" s="6">
        <v>4.63223132553113</v>
      </c>
      <c r="L544" s="6">
        <v>4.4089912616501099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4"/>
      <c r="AO544" s="4"/>
    </row>
    <row r="545" spans="1:41" ht="18.75" customHeight="1" x14ac:dyDescent="0.25">
      <c r="A545" s="13" t="s">
        <v>347</v>
      </c>
      <c r="B545" s="2" t="s">
        <v>4</v>
      </c>
      <c r="C545" s="2" t="s">
        <v>2</v>
      </c>
      <c r="D545" s="2" t="s">
        <v>26</v>
      </c>
      <c r="E545" s="2" t="s">
        <v>139</v>
      </c>
      <c r="F545" s="2" t="s">
        <v>258</v>
      </c>
      <c r="G545" s="4"/>
      <c r="H545" s="6">
        <v>0.26078636194077998</v>
      </c>
      <c r="I545" s="6">
        <v>0.24643363381735101</v>
      </c>
      <c r="J545" s="6">
        <v>0.235601386177029</v>
      </c>
      <c r="K545" s="6">
        <v>0.22476913853670599</v>
      </c>
      <c r="L545" s="6">
        <v>0.21393689089638199</v>
      </c>
      <c r="M545" s="6">
        <v>0.17153211993574399</v>
      </c>
      <c r="N545" s="6">
        <v>0.16238374020583801</v>
      </c>
      <c r="O545" s="6">
        <v>1.8499955651857799E-2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4"/>
      <c r="AO545" s="4"/>
    </row>
    <row r="546" spans="1:41" ht="18.75" customHeight="1" x14ac:dyDescent="0.25">
      <c r="A546" s="13" t="s">
        <v>347</v>
      </c>
      <c r="B546" s="2" t="s">
        <v>4</v>
      </c>
      <c r="C546" s="2" t="s">
        <v>2</v>
      </c>
      <c r="D546" s="2" t="s">
        <v>26</v>
      </c>
      <c r="E546" s="2" t="s">
        <v>140</v>
      </c>
      <c r="F546" s="2" t="s">
        <v>261</v>
      </c>
      <c r="G546" s="4"/>
      <c r="H546" s="6">
        <v>7.6261793933805194E-2</v>
      </c>
      <c r="I546" s="6">
        <v>7.4876163330034495E-2</v>
      </c>
      <c r="J546" s="6">
        <v>7.4922840149444794E-2</v>
      </c>
      <c r="K546" s="6">
        <v>7.4969516968854996E-2</v>
      </c>
      <c r="L546" s="6">
        <v>7.5016193788265295E-2</v>
      </c>
      <c r="M546" s="6">
        <v>6.9307107423537101E-2</v>
      </c>
      <c r="N546" s="6">
        <v>6.3598021058808796E-2</v>
      </c>
      <c r="O546" s="6">
        <v>5.8900117824654999E-2</v>
      </c>
      <c r="P546" s="6">
        <v>5.4202214590501202E-2</v>
      </c>
      <c r="Q546" s="6">
        <v>5.0308158339698601E-2</v>
      </c>
      <c r="R546" s="6">
        <v>4.6414102088896E-2</v>
      </c>
      <c r="S546" s="6">
        <v>4.2520045838093302E-2</v>
      </c>
      <c r="T546" s="6">
        <v>3.9788271493942498E-2</v>
      </c>
      <c r="U546" s="6">
        <v>3.7056497149791701E-2</v>
      </c>
      <c r="V546" s="6">
        <v>1.79651735218327E-2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4"/>
      <c r="AO546" s="4"/>
    </row>
    <row r="547" spans="1:41" ht="18.75" customHeight="1" x14ac:dyDescent="0.25">
      <c r="A547" s="13" t="s">
        <v>347</v>
      </c>
      <c r="B547" s="2" t="s">
        <v>4</v>
      </c>
      <c r="C547" s="2" t="s">
        <v>2</v>
      </c>
      <c r="D547" s="2" t="s">
        <v>26</v>
      </c>
      <c r="E547" s="2" t="s">
        <v>43</v>
      </c>
      <c r="F547" s="2" t="s">
        <v>191</v>
      </c>
      <c r="G547" s="4"/>
      <c r="H547" s="6">
        <v>8.0320016708031794</v>
      </c>
      <c r="I547" s="6">
        <v>9.6521000919260995</v>
      </c>
      <c r="J547" s="6">
        <v>9.0827757219404095</v>
      </c>
      <c r="K547" s="6">
        <v>8.5202313172778208</v>
      </c>
      <c r="L547" s="6">
        <v>7.9644668779383299</v>
      </c>
      <c r="M547" s="6">
        <v>7.4092831028515604</v>
      </c>
      <c r="N547" s="6">
        <v>6.8486809789155503</v>
      </c>
      <c r="O547" s="6">
        <v>6.3224109673052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4"/>
      <c r="AO547" s="4"/>
    </row>
    <row r="548" spans="1:41" ht="18.75" customHeight="1" x14ac:dyDescent="0.25">
      <c r="A548" s="13" t="s">
        <v>347</v>
      </c>
      <c r="B548" s="2" t="s">
        <v>4</v>
      </c>
      <c r="C548" s="2" t="s">
        <v>2</v>
      </c>
      <c r="D548" s="2" t="s">
        <v>26</v>
      </c>
      <c r="E548" s="2" t="s">
        <v>43</v>
      </c>
      <c r="F548" s="2" t="s">
        <v>250</v>
      </c>
      <c r="G548" s="4"/>
      <c r="H548" s="6">
        <v>25.455100000000002</v>
      </c>
      <c r="I548" s="6">
        <v>24.8811</v>
      </c>
      <c r="J548" s="6">
        <v>25.434639930646199</v>
      </c>
      <c r="K548" s="6">
        <v>25.9813998959693</v>
      </c>
      <c r="L548" s="6">
        <v>26.5213798959693</v>
      </c>
      <c r="M548" s="6">
        <v>27.054579930646199</v>
      </c>
      <c r="N548" s="6">
        <v>27.581</v>
      </c>
      <c r="O548" s="6">
        <v>28.064602279091801</v>
      </c>
      <c r="P548" s="6">
        <v>28.542643418637599</v>
      </c>
      <c r="Q548" s="6">
        <v>29.0818375620442</v>
      </c>
      <c r="R548" s="6">
        <v>29.5591583746961</v>
      </c>
      <c r="S548" s="6">
        <v>30.031199999999998</v>
      </c>
      <c r="T548" s="6">
        <v>30.4046371710965</v>
      </c>
      <c r="U548" s="6">
        <v>30.776495756644699</v>
      </c>
      <c r="V548" s="6">
        <v>31.146775756644701</v>
      </c>
      <c r="W548" s="6">
        <v>31.515477171096499</v>
      </c>
      <c r="X548" s="6">
        <v>31.8826</v>
      </c>
      <c r="Y548" s="6">
        <v>32.326361281694098</v>
      </c>
      <c r="Z548" s="6">
        <v>32.772151922541099</v>
      </c>
      <c r="AA548" s="6">
        <v>33.219971922541099</v>
      </c>
      <c r="AB548" s="6">
        <v>33.669821281693999</v>
      </c>
      <c r="AC548" s="6">
        <v>34.121699999999997</v>
      </c>
      <c r="AD548" s="6">
        <v>34.722296047578801</v>
      </c>
      <c r="AE548" s="6">
        <v>35.323404071368202</v>
      </c>
      <c r="AF548" s="6">
        <v>35.925024071368199</v>
      </c>
      <c r="AG548" s="6">
        <v>36.527156047578799</v>
      </c>
      <c r="AH548" s="6">
        <v>37.129800000000003</v>
      </c>
      <c r="AI548" s="6">
        <v>37.819418436186602</v>
      </c>
      <c r="AJ548" s="6">
        <v>38.508577654279797</v>
      </c>
      <c r="AK548" s="6">
        <v>39.197277654279802</v>
      </c>
      <c r="AL548" s="6">
        <v>39.885518436186501</v>
      </c>
      <c r="AM548" s="6">
        <v>40.573300000000003</v>
      </c>
      <c r="AN548" s="4"/>
      <c r="AO548" s="4"/>
    </row>
    <row r="549" spans="1:41" ht="18.75" customHeight="1" x14ac:dyDescent="0.25">
      <c r="A549" s="13" t="s">
        <v>347</v>
      </c>
      <c r="B549" s="2" t="s">
        <v>4</v>
      </c>
      <c r="C549" s="2" t="s">
        <v>2</v>
      </c>
      <c r="D549" s="2" t="s">
        <v>26</v>
      </c>
      <c r="E549" s="2" t="s">
        <v>44</v>
      </c>
      <c r="F549" s="2" t="s">
        <v>265</v>
      </c>
      <c r="G549" s="4"/>
      <c r="H549" s="6">
        <v>172.19093926625499</v>
      </c>
      <c r="I549" s="6">
        <v>183.300032122142</v>
      </c>
      <c r="J549" s="6">
        <v>183.300032122142</v>
      </c>
      <c r="K549" s="6">
        <v>183.300032122142</v>
      </c>
      <c r="L549" s="6">
        <v>183.300032122142</v>
      </c>
      <c r="M549" s="6">
        <v>183.300032122142</v>
      </c>
      <c r="N549" s="6">
        <v>183.300032122142</v>
      </c>
      <c r="O549" s="6">
        <v>183.300032122142</v>
      </c>
      <c r="P549" s="6">
        <v>183.300032122142</v>
      </c>
      <c r="Q549" s="6">
        <v>183.300032122142</v>
      </c>
      <c r="R549" s="6">
        <v>183.300032122142</v>
      </c>
      <c r="S549" s="6">
        <v>183.300032122142</v>
      </c>
      <c r="T549" s="6">
        <v>183.300032122142</v>
      </c>
      <c r="U549" s="6">
        <v>183.300032122142</v>
      </c>
      <c r="V549" s="6">
        <v>183.300032122142</v>
      </c>
      <c r="W549" s="6">
        <v>183.300032122142</v>
      </c>
      <c r="X549" s="6">
        <v>183.300032122142</v>
      </c>
      <c r="Y549" s="6">
        <v>183.300032122142</v>
      </c>
      <c r="Z549" s="6">
        <v>183.300032122142</v>
      </c>
      <c r="AA549" s="6">
        <v>183.300032122142</v>
      </c>
      <c r="AB549" s="6">
        <v>183.300032122142</v>
      </c>
      <c r="AC549" s="6">
        <v>183.300032122142</v>
      </c>
      <c r="AD549" s="6">
        <v>183.300032122142</v>
      </c>
      <c r="AE549" s="6">
        <v>183.300032122142</v>
      </c>
      <c r="AF549" s="6">
        <v>183.300032122142</v>
      </c>
      <c r="AG549" s="6">
        <v>183.300032122142</v>
      </c>
      <c r="AH549" s="6">
        <v>183.300032122142</v>
      </c>
      <c r="AI549" s="6">
        <v>183.300032122142</v>
      </c>
      <c r="AJ549" s="6">
        <v>183.300032122142</v>
      </c>
      <c r="AK549" s="6">
        <v>183.300032122142</v>
      </c>
      <c r="AL549" s="6">
        <v>183.300032122142</v>
      </c>
      <c r="AM549" s="6">
        <v>183.300032122142</v>
      </c>
      <c r="AN549" s="4"/>
      <c r="AO549" s="4"/>
    </row>
    <row r="550" spans="1:41" ht="18.75" customHeight="1" x14ac:dyDescent="0.25">
      <c r="A550" s="13" t="s">
        <v>347</v>
      </c>
      <c r="B550" s="2" t="s">
        <v>4</v>
      </c>
      <c r="C550" s="2" t="s">
        <v>2</v>
      </c>
      <c r="D550" s="2" t="s">
        <v>26</v>
      </c>
      <c r="E550" s="2" t="s">
        <v>44</v>
      </c>
      <c r="F550" s="2" t="s">
        <v>266</v>
      </c>
      <c r="G550" s="4"/>
      <c r="H550" s="6">
        <v>329.41224536042102</v>
      </c>
      <c r="I550" s="6">
        <v>388.81771965365903</v>
      </c>
      <c r="J550" s="6">
        <v>388.81771965365903</v>
      </c>
      <c r="K550" s="6">
        <v>388.81771965365903</v>
      </c>
      <c r="L550" s="6">
        <v>388.81771965365903</v>
      </c>
      <c r="M550" s="6">
        <v>388.81771965365903</v>
      </c>
      <c r="N550" s="6">
        <v>388.81771965365903</v>
      </c>
      <c r="O550" s="6">
        <v>388.81771965365903</v>
      </c>
      <c r="P550" s="6">
        <v>388.81771965365903</v>
      </c>
      <c r="Q550" s="6">
        <v>388.81771965365903</v>
      </c>
      <c r="R550" s="6">
        <v>388.81771965365903</v>
      </c>
      <c r="S550" s="6">
        <v>388.81771965365903</v>
      </c>
      <c r="T550" s="6">
        <v>388.81771965365903</v>
      </c>
      <c r="U550" s="6">
        <v>388.81771965365903</v>
      </c>
      <c r="V550" s="6">
        <v>388.81771965365903</v>
      </c>
      <c r="W550" s="6">
        <v>388.81771965365903</v>
      </c>
      <c r="X550" s="6">
        <v>388.81771965365903</v>
      </c>
      <c r="Y550" s="6">
        <v>388.81771965365903</v>
      </c>
      <c r="Z550" s="6">
        <v>388.81771965365903</v>
      </c>
      <c r="AA550" s="6">
        <v>388.81771965365903</v>
      </c>
      <c r="AB550" s="6">
        <v>388.81771965365903</v>
      </c>
      <c r="AC550" s="6">
        <v>388.81771965365903</v>
      </c>
      <c r="AD550" s="6">
        <v>388.81771965365903</v>
      </c>
      <c r="AE550" s="6">
        <v>388.81771965365903</v>
      </c>
      <c r="AF550" s="6">
        <v>388.81771965365903</v>
      </c>
      <c r="AG550" s="6">
        <v>388.81771965365903</v>
      </c>
      <c r="AH550" s="6">
        <v>388.81771965365903</v>
      </c>
      <c r="AI550" s="6">
        <v>388.81771965365903</v>
      </c>
      <c r="AJ550" s="6">
        <v>388.81771965365903</v>
      </c>
      <c r="AK550" s="6">
        <v>388.81771965365903</v>
      </c>
      <c r="AL550" s="6">
        <v>388.81771965365903</v>
      </c>
      <c r="AM550" s="6">
        <v>388.81771965365903</v>
      </c>
      <c r="AN550" s="4"/>
      <c r="AO550" s="4"/>
    </row>
    <row r="551" spans="1:41" ht="18.75" customHeight="1" x14ac:dyDescent="0.25">
      <c r="A551" s="13" t="s">
        <v>347</v>
      </c>
      <c r="B551" s="2" t="s">
        <v>4</v>
      </c>
      <c r="C551" s="2" t="s">
        <v>2</v>
      </c>
      <c r="D551" s="2" t="s">
        <v>26</v>
      </c>
      <c r="E551" s="2" t="s">
        <v>141</v>
      </c>
      <c r="F551" s="2" t="s">
        <v>165</v>
      </c>
      <c r="G551" s="4"/>
      <c r="H551" s="6">
        <v>113.321168509804</v>
      </c>
      <c r="I551" s="6">
        <v>101.180776321772</v>
      </c>
      <c r="J551" s="6">
        <v>88.380228208068502</v>
      </c>
      <c r="K551" s="6">
        <v>75.579680094364804</v>
      </c>
      <c r="L551" s="6">
        <v>62.779131980661198</v>
      </c>
      <c r="M551" s="6">
        <v>49.058872505490697</v>
      </c>
      <c r="N551" s="6">
        <v>35.338613030320197</v>
      </c>
      <c r="O551" s="6">
        <v>69.416111716177397</v>
      </c>
      <c r="P551" s="6">
        <v>66.018227534463804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4"/>
      <c r="AO551" s="4"/>
    </row>
    <row r="552" spans="1:41" ht="18.75" customHeight="1" x14ac:dyDescent="0.25">
      <c r="A552" s="13" t="s">
        <v>347</v>
      </c>
      <c r="B552" s="2" t="s">
        <v>4</v>
      </c>
      <c r="C552" s="2" t="s">
        <v>2</v>
      </c>
      <c r="D552" s="2" t="s">
        <v>26</v>
      </c>
      <c r="E552" s="2" t="s">
        <v>141</v>
      </c>
      <c r="F552" s="2" t="s">
        <v>168</v>
      </c>
      <c r="G552" s="4"/>
      <c r="H552" s="6">
        <v>44.476355941823698</v>
      </c>
      <c r="I552" s="6">
        <v>45.696659303036199</v>
      </c>
      <c r="J552" s="6">
        <v>46.983318880962699</v>
      </c>
      <c r="K552" s="6">
        <v>48.269978458889099</v>
      </c>
      <c r="L552" s="6">
        <v>49.556638036815599</v>
      </c>
      <c r="M552" s="6">
        <v>50.935743299227397</v>
      </c>
      <c r="N552" s="6">
        <v>52.314848561639202</v>
      </c>
      <c r="O552" s="6">
        <v>10.0394455587384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4"/>
      <c r="AO552" s="4"/>
    </row>
    <row r="553" spans="1:41" ht="18.75" customHeight="1" x14ac:dyDescent="0.25">
      <c r="A553" s="13" t="s">
        <v>347</v>
      </c>
      <c r="B553" s="2" t="s">
        <v>4</v>
      </c>
      <c r="C553" s="2" t="s">
        <v>2</v>
      </c>
      <c r="D553" s="2" t="s">
        <v>26</v>
      </c>
      <c r="E553" s="2" t="s">
        <v>141</v>
      </c>
      <c r="F553" s="2" t="s">
        <v>259</v>
      </c>
      <c r="G553" s="4"/>
      <c r="H553" s="6">
        <v>3.5994360077638201</v>
      </c>
      <c r="I553" s="6">
        <v>3.2484844769138199</v>
      </c>
      <c r="J553" s="6">
        <v>2.8784493176994501</v>
      </c>
      <c r="K553" s="6">
        <v>2.5084141584850799</v>
      </c>
      <c r="L553" s="6">
        <v>2.1383789992706999</v>
      </c>
      <c r="M553" s="6">
        <v>1.7417570457215401</v>
      </c>
      <c r="N553" s="6">
        <v>1.3451350921723699</v>
      </c>
      <c r="O553" s="6">
        <v>0.74512831551301195</v>
      </c>
      <c r="P553" s="6">
        <v>0.40234280973551401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4"/>
      <c r="AO553" s="4"/>
    </row>
    <row r="554" spans="1:41" ht="18.75" customHeight="1" x14ac:dyDescent="0.25">
      <c r="A554" s="13" t="s">
        <v>347</v>
      </c>
      <c r="B554" s="2" t="s">
        <v>4</v>
      </c>
      <c r="C554" s="2" t="s">
        <v>2</v>
      </c>
      <c r="D554" s="2" t="s">
        <v>26</v>
      </c>
      <c r="E554" s="2" t="s">
        <v>142</v>
      </c>
      <c r="F554" s="2" t="s">
        <v>169</v>
      </c>
      <c r="G554" s="4"/>
      <c r="H554" s="6">
        <v>27.921769478362901</v>
      </c>
      <c r="I554" s="6">
        <v>26.039517189226402</v>
      </c>
      <c r="J554" s="6">
        <v>24.851100935094902</v>
      </c>
      <c r="K554" s="6">
        <v>23.662684680963402</v>
      </c>
      <c r="L554" s="6">
        <v>22.474268426831799</v>
      </c>
      <c r="M554" s="6">
        <v>20.748491851892499</v>
      </c>
      <c r="N554" s="6">
        <v>19.0227152769531</v>
      </c>
      <c r="O554" s="6">
        <v>17.585572861773599</v>
      </c>
      <c r="P554" s="6">
        <v>16.148430446593999</v>
      </c>
      <c r="Q554" s="6">
        <v>14.7778866452656</v>
      </c>
      <c r="R554" s="6">
        <v>13.407342843937201</v>
      </c>
      <c r="S554" s="6">
        <v>12.0367990426088</v>
      </c>
      <c r="T554" s="6">
        <v>11.3274996751788</v>
      </c>
      <c r="U554" s="6">
        <v>10.618200307748699</v>
      </c>
      <c r="V554" s="6">
        <v>3.19328934183621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4"/>
      <c r="AO554" s="4"/>
    </row>
    <row r="555" spans="1:41" ht="18.75" customHeight="1" x14ac:dyDescent="0.25">
      <c r="A555" s="13" t="s">
        <v>347</v>
      </c>
      <c r="B555" s="2" t="s">
        <v>4</v>
      </c>
      <c r="C555" s="2" t="s">
        <v>2</v>
      </c>
      <c r="D555" s="2" t="s">
        <v>26</v>
      </c>
      <c r="E555" s="2" t="s">
        <v>142</v>
      </c>
      <c r="F555" s="2" t="s">
        <v>260</v>
      </c>
      <c r="G555" s="4"/>
      <c r="H555" s="6">
        <v>0.70449777469861197</v>
      </c>
      <c r="I555" s="6">
        <v>0.64268041009730903</v>
      </c>
      <c r="J555" s="6">
        <v>0.60365016887844203</v>
      </c>
      <c r="K555" s="6">
        <v>0.56461992765957503</v>
      </c>
      <c r="L555" s="6">
        <v>0.52558968644070803</v>
      </c>
      <c r="M555" s="6">
        <v>0.46891133340103303</v>
      </c>
      <c r="N555" s="6">
        <v>0.41223298036135803</v>
      </c>
      <c r="O555" s="6">
        <v>0.36503401708959399</v>
      </c>
      <c r="P555" s="6">
        <v>0.31783505381782901</v>
      </c>
      <c r="Q555" s="6">
        <v>0.27282333761073102</v>
      </c>
      <c r="R555" s="6">
        <v>0.22781162140363301</v>
      </c>
      <c r="S555" s="6">
        <v>0.182799905196534</v>
      </c>
      <c r="T555" s="6">
        <v>0.159504931477569</v>
      </c>
      <c r="U555" s="6">
        <v>0.13620995775860401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4"/>
      <c r="AO555" s="4"/>
    </row>
    <row r="556" spans="1:41" ht="18.75" customHeight="1" x14ac:dyDescent="0.25">
      <c r="A556" s="13" t="s">
        <v>347</v>
      </c>
      <c r="B556" s="2" t="s">
        <v>4</v>
      </c>
      <c r="C556" s="2" t="s">
        <v>2</v>
      </c>
      <c r="D556" s="2" t="s">
        <v>26</v>
      </c>
      <c r="E556" s="2" t="s">
        <v>143</v>
      </c>
      <c r="F556" s="2" t="s">
        <v>270</v>
      </c>
      <c r="G556" s="4"/>
      <c r="H556" s="6">
        <v>344.38187853250997</v>
      </c>
      <c r="I556" s="6">
        <v>366.600064244284</v>
      </c>
      <c r="J556" s="6">
        <v>366.600064244284</v>
      </c>
      <c r="K556" s="6">
        <v>366.600064244284</v>
      </c>
      <c r="L556" s="6">
        <v>366.600064244284</v>
      </c>
      <c r="M556" s="6">
        <v>366.600064244284</v>
      </c>
      <c r="N556" s="6">
        <v>366.600064244284</v>
      </c>
      <c r="O556" s="6">
        <v>366.600064244284</v>
      </c>
      <c r="P556" s="6">
        <v>366.600064244284</v>
      </c>
      <c r="Q556" s="6">
        <v>366.600064244284</v>
      </c>
      <c r="R556" s="6">
        <v>366.600064244284</v>
      </c>
      <c r="S556" s="6">
        <v>366.600064244284</v>
      </c>
      <c r="T556" s="6">
        <v>366.600064244284</v>
      </c>
      <c r="U556" s="6">
        <v>366.600064244284</v>
      </c>
      <c r="V556" s="6">
        <v>366.600064244284</v>
      </c>
      <c r="W556" s="6">
        <v>366.600064244284</v>
      </c>
      <c r="X556" s="6">
        <v>366.600064244284</v>
      </c>
      <c r="Y556" s="6">
        <v>366.600064244284</v>
      </c>
      <c r="Z556" s="6">
        <v>366.600064244284</v>
      </c>
      <c r="AA556" s="6">
        <v>366.600064244284</v>
      </c>
      <c r="AB556" s="6">
        <v>366.600064244284</v>
      </c>
      <c r="AC556" s="6">
        <v>366.600064244284</v>
      </c>
      <c r="AD556" s="6">
        <v>366.600064244284</v>
      </c>
      <c r="AE556" s="6">
        <v>366.600064244284</v>
      </c>
      <c r="AF556" s="6">
        <v>366.600064244284</v>
      </c>
      <c r="AG556" s="6">
        <v>366.600064244284</v>
      </c>
      <c r="AH556" s="6">
        <v>366.600064244284</v>
      </c>
      <c r="AI556" s="6">
        <v>366.600064244284</v>
      </c>
      <c r="AJ556" s="6">
        <v>366.600064244284</v>
      </c>
      <c r="AK556" s="6">
        <v>366.600064244284</v>
      </c>
      <c r="AL556" s="6">
        <v>366.600064244284</v>
      </c>
      <c r="AM556" s="6">
        <v>366.600064244284</v>
      </c>
      <c r="AN556" s="4"/>
      <c r="AO556" s="4"/>
    </row>
    <row r="557" spans="1:41" ht="18.75" customHeight="1" x14ac:dyDescent="0.25">
      <c r="A557" s="13" t="s">
        <v>347</v>
      </c>
      <c r="B557" s="2" t="s">
        <v>4</v>
      </c>
      <c r="C557" s="2" t="s">
        <v>2</v>
      </c>
      <c r="D557" s="2" t="s">
        <v>26</v>
      </c>
      <c r="E557" s="2" t="s">
        <v>144</v>
      </c>
      <c r="F557" s="2" t="s">
        <v>271</v>
      </c>
      <c r="G557" s="4"/>
      <c r="H557" s="6">
        <v>485.68953965939698</v>
      </c>
      <c r="I557" s="6">
        <v>555.45464279437101</v>
      </c>
      <c r="J557" s="6">
        <v>555.45464279437101</v>
      </c>
      <c r="K557" s="6">
        <v>555.45464279437101</v>
      </c>
      <c r="L557" s="6">
        <v>555.45464279437101</v>
      </c>
      <c r="M557" s="6">
        <v>555.45464279437101</v>
      </c>
      <c r="N557" s="6">
        <v>555.45464279437101</v>
      </c>
      <c r="O557" s="6">
        <v>555.45464279437101</v>
      </c>
      <c r="P557" s="6">
        <v>555.45464279437101</v>
      </c>
      <c r="Q557" s="6">
        <v>555.45464279437101</v>
      </c>
      <c r="R557" s="6">
        <v>555.45464279437101</v>
      </c>
      <c r="S557" s="6">
        <v>555.45464279437101</v>
      </c>
      <c r="T557" s="6">
        <v>555.45464279437101</v>
      </c>
      <c r="U557" s="6">
        <v>555.45464279437101</v>
      </c>
      <c r="V557" s="6">
        <v>555.45464279437101</v>
      </c>
      <c r="W557" s="6">
        <v>555.45464279437101</v>
      </c>
      <c r="X557" s="6">
        <v>555.45464279437101</v>
      </c>
      <c r="Y557" s="6">
        <v>555.45464279437101</v>
      </c>
      <c r="Z557" s="6">
        <v>555.45464279437101</v>
      </c>
      <c r="AA557" s="6">
        <v>555.45464279437101</v>
      </c>
      <c r="AB557" s="6">
        <v>555.45464279437101</v>
      </c>
      <c r="AC557" s="6">
        <v>555.45464279437101</v>
      </c>
      <c r="AD557" s="6">
        <v>555.45464279437101</v>
      </c>
      <c r="AE557" s="6">
        <v>555.45464279437101</v>
      </c>
      <c r="AF557" s="6">
        <v>555.45464279437101</v>
      </c>
      <c r="AG557" s="6">
        <v>555.45464279437101</v>
      </c>
      <c r="AH557" s="6">
        <v>555.45464279437101</v>
      </c>
      <c r="AI557" s="6">
        <v>555.45464279437101</v>
      </c>
      <c r="AJ557" s="6">
        <v>555.45464279437101</v>
      </c>
      <c r="AK557" s="6">
        <v>555.45464279437101</v>
      </c>
      <c r="AL557" s="6">
        <v>555.45464279437101</v>
      </c>
      <c r="AM557" s="6">
        <v>555.45464279437101</v>
      </c>
      <c r="AN557" s="4"/>
      <c r="AO557" s="4"/>
    </row>
    <row r="558" spans="1:41" ht="18.75" customHeight="1" x14ac:dyDescent="0.25">
      <c r="A558" s="13" t="s">
        <v>347</v>
      </c>
      <c r="B558" s="2" t="s">
        <v>4</v>
      </c>
      <c r="C558" s="2" t="s">
        <v>2</v>
      </c>
      <c r="D558" s="2" t="s">
        <v>26</v>
      </c>
      <c r="E558" s="2" t="s">
        <v>45</v>
      </c>
      <c r="F558" s="2" t="s">
        <v>170</v>
      </c>
      <c r="G558" s="4"/>
      <c r="H558" s="6">
        <v>68.678696673107595</v>
      </c>
      <c r="I558" s="6">
        <v>55.498016951083997</v>
      </c>
      <c r="J558" s="6">
        <v>43.451911431261003</v>
      </c>
      <c r="K558" s="6">
        <v>50.743687576035803</v>
      </c>
      <c r="L558" s="6">
        <v>48.366522888511597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4"/>
      <c r="AO558" s="4"/>
    </row>
    <row r="559" spans="1:41" ht="18.75" customHeight="1" x14ac:dyDescent="0.25">
      <c r="A559" s="13" t="s">
        <v>347</v>
      </c>
      <c r="B559" s="2" t="s">
        <v>4</v>
      </c>
      <c r="C559" s="2" t="s">
        <v>2</v>
      </c>
      <c r="D559" s="2" t="s">
        <v>26</v>
      </c>
      <c r="E559" s="2" t="s">
        <v>46</v>
      </c>
      <c r="F559" s="2" t="s">
        <v>171</v>
      </c>
      <c r="G559" s="4"/>
      <c r="H559" s="6">
        <v>366.97814570935401</v>
      </c>
      <c r="I559" s="6">
        <v>354.76252160851698</v>
      </c>
      <c r="J559" s="6">
        <v>319.03482068473699</v>
      </c>
      <c r="K559" s="6">
        <v>316.32684085140397</v>
      </c>
      <c r="L559" s="6">
        <v>174.068204216602</v>
      </c>
      <c r="M559" s="6">
        <v>174.068204216602</v>
      </c>
      <c r="N559" s="6">
        <v>174.068204216602</v>
      </c>
      <c r="O559" s="6">
        <v>174.068204216602</v>
      </c>
      <c r="P559" s="6">
        <v>54.456092747394301</v>
      </c>
      <c r="Q559" s="6">
        <v>18.596200352882001</v>
      </c>
      <c r="R559" s="6">
        <v>9.3122027577541999</v>
      </c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4"/>
      <c r="AO559" s="4"/>
    </row>
    <row r="560" spans="1:41" ht="18.75" customHeight="1" x14ac:dyDescent="0.25">
      <c r="A560" s="13" t="s">
        <v>347</v>
      </c>
      <c r="B560" s="2" t="s">
        <v>4</v>
      </c>
      <c r="C560" s="2" t="s">
        <v>2</v>
      </c>
      <c r="D560" s="2" t="s">
        <v>26</v>
      </c>
      <c r="E560" s="2" t="s">
        <v>47</v>
      </c>
      <c r="F560" s="2" t="s">
        <v>172</v>
      </c>
      <c r="G560" s="4"/>
      <c r="H560" s="6">
        <v>727.99808370307301</v>
      </c>
      <c r="I560" s="6">
        <v>689.086682591113</v>
      </c>
      <c r="J560" s="6">
        <v>655.59225239616205</v>
      </c>
      <c r="K560" s="6">
        <v>622.09782220121099</v>
      </c>
      <c r="L560" s="6">
        <v>588.60339200626004</v>
      </c>
      <c r="M560" s="6">
        <v>541.95410388484697</v>
      </c>
      <c r="N560" s="6">
        <v>495.30481576343402</v>
      </c>
      <c r="O560" s="6">
        <v>458.31235504878902</v>
      </c>
      <c r="P560" s="6">
        <v>421.31989433414299</v>
      </c>
      <c r="Q560" s="6">
        <v>384.32743361949798</v>
      </c>
      <c r="R560" s="6">
        <v>245.97814354745901</v>
      </c>
      <c r="S560" s="6">
        <v>245.97814354745901</v>
      </c>
      <c r="T560" s="6">
        <v>245.97814354745901</v>
      </c>
      <c r="U560" s="6">
        <v>174.18093218067301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4"/>
      <c r="AO560" s="4"/>
    </row>
    <row r="561" spans="1:41" ht="18.75" customHeight="1" x14ac:dyDescent="0.25">
      <c r="A561" s="13" t="s">
        <v>347</v>
      </c>
      <c r="B561" s="2" t="s">
        <v>4</v>
      </c>
      <c r="C561" s="2" t="s">
        <v>2</v>
      </c>
      <c r="D561" s="2" t="s">
        <v>26</v>
      </c>
      <c r="E561" s="2" t="s">
        <v>48</v>
      </c>
      <c r="F561" s="2" t="s">
        <v>173</v>
      </c>
      <c r="G561" s="4"/>
      <c r="H561" s="6">
        <v>7.2846848137516496</v>
      </c>
      <c r="I561" s="6">
        <v>6.8837623889034303</v>
      </c>
      <c r="J561" s="6">
        <v>6.5811794267538302</v>
      </c>
      <c r="K561" s="6">
        <v>6.2785964646042203</v>
      </c>
      <c r="L561" s="6">
        <v>5.9760135024546202</v>
      </c>
      <c r="M561" s="6">
        <v>5.67343054030502</v>
      </c>
      <c r="N561" s="6">
        <v>5.3708475781554199</v>
      </c>
      <c r="O561" s="6">
        <v>0.61188664507181401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4"/>
      <c r="AO561" s="4"/>
    </row>
    <row r="562" spans="1:41" ht="18.75" customHeight="1" x14ac:dyDescent="0.25">
      <c r="A562" s="13" t="s">
        <v>347</v>
      </c>
      <c r="B562" s="2" t="s">
        <v>4</v>
      </c>
      <c r="C562" s="2" t="s">
        <v>2</v>
      </c>
      <c r="D562" s="2" t="s">
        <v>26</v>
      </c>
      <c r="E562" s="2" t="s">
        <v>49</v>
      </c>
      <c r="F562" s="2" t="s">
        <v>174</v>
      </c>
      <c r="G562" s="4"/>
      <c r="H562" s="6">
        <v>166.218276552454</v>
      </c>
      <c r="I562" s="6">
        <v>154.61054306185801</v>
      </c>
      <c r="J562" s="6">
        <v>142.371617931918</v>
      </c>
      <c r="K562" s="6">
        <v>130.13269280197801</v>
      </c>
      <c r="L562" s="6">
        <v>117.893767672038</v>
      </c>
      <c r="M562" s="6">
        <v>104.77548344011601</v>
      </c>
      <c r="N562" s="6">
        <v>91.657199208193504</v>
      </c>
      <c r="O562" s="6">
        <v>82.596473311654904</v>
      </c>
      <c r="P562" s="6">
        <v>68.404712819989498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4"/>
      <c r="AO562" s="4"/>
    </row>
    <row r="563" spans="1:41" ht="18.75" customHeight="1" x14ac:dyDescent="0.25">
      <c r="A563" s="13" t="s">
        <v>347</v>
      </c>
      <c r="B563" s="2" t="s">
        <v>4</v>
      </c>
      <c r="C563" s="2" t="s">
        <v>2</v>
      </c>
      <c r="D563" s="2" t="s">
        <v>26</v>
      </c>
      <c r="E563" s="2" t="s">
        <v>50</v>
      </c>
      <c r="F563" s="2" t="s">
        <v>175</v>
      </c>
      <c r="G563" s="4"/>
      <c r="H563" s="6">
        <v>30.106735962689498</v>
      </c>
      <c r="I563" s="6">
        <v>28.0621245838901</v>
      </c>
      <c r="J563" s="6">
        <v>26.771198064649699</v>
      </c>
      <c r="K563" s="6">
        <v>25.480271545409199</v>
      </c>
      <c r="L563" s="6">
        <v>24.189345026168699</v>
      </c>
      <c r="M563" s="6">
        <v>22.314706624743099</v>
      </c>
      <c r="N563" s="6">
        <v>20.440068223317599</v>
      </c>
      <c r="O563" s="6">
        <v>18.878960951996699</v>
      </c>
      <c r="P563" s="6">
        <v>17.317853680675899</v>
      </c>
      <c r="Q563" s="6">
        <v>15.8290896783622</v>
      </c>
      <c r="R563" s="6">
        <v>14.340325676048501</v>
      </c>
      <c r="S563" s="6">
        <v>12.8515616737348</v>
      </c>
      <c r="T563" s="6">
        <v>12.081079647497999</v>
      </c>
      <c r="U563" s="6">
        <v>11.3105976212613</v>
      </c>
      <c r="V563" s="6">
        <v>3.3584371380747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4"/>
      <c r="AO563" s="4"/>
    </row>
    <row r="564" spans="1:41" ht="18.75" customHeight="1" x14ac:dyDescent="0.25">
      <c r="A564" s="13" t="s">
        <v>347</v>
      </c>
      <c r="B564" s="2" t="s">
        <v>4</v>
      </c>
      <c r="C564" s="2" t="s">
        <v>2</v>
      </c>
      <c r="D564" s="2" t="s">
        <v>26</v>
      </c>
      <c r="E564" s="2" t="s">
        <v>51</v>
      </c>
      <c r="F564" s="2" t="s">
        <v>176</v>
      </c>
      <c r="G564" s="4"/>
      <c r="H564" s="6">
        <v>14.052567579841901</v>
      </c>
      <c r="I564" s="6">
        <v>13.797240938600201</v>
      </c>
      <c r="J564" s="6">
        <v>13.805841957869999</v>
      </c>
      <c r="K564" s="6">
        <v>13.8144429771398</v>
      </c>
      <c r="L564" s="6">
        <v>13.8230439964096</v>
      </c>
      <c r="M564" s="6">
        <v>12.771045114385799</v>
      </c>
      <c r="N564" s="6">
        <v>11.719046232361899</v>
      </c>
      <c r="O564" s="6">
        <v>10.853375504253799</v>
      </c>
      <c r="P564" s="6">
        <v>9.9877047761457707</v>
      </c>
      <c r="Q564" s="6">
        <v>9.2701568953339493</v>
      </c>
      <c r="R564" s="6">
        <v>8.5526090145221207</v>
      </c>
      <c r="S564" s="6">
        <v>7.8350611337103002</v>
      </c>
      <c r="T564" s="6">
        <v>7.3316839955147497</v>
      </c>
      <c r="U564" s="6">
        <v>6.8283068573192001</v>
      </c>
      <c r="V564" s="6">
        <v>3.3103970150278901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4"/>
      <c r="AO564" s="4"/>
    </row>
    <row r="565" spans="1:41" ht="18.75" customHeight="1" x14ac:dyDescent="0.25">
      <c r="A565" s="13" t="s">
        <v>347</v>
      </c>
      <c r="B565" s="2" t="s">
        <v>4</v>
      </c>
      <c r="C565" s="2" t="s">
        <v>2</v>
      </c>
      <c r="D565" s="2" t="s">
        <v>26</v>
      </c>
      <c r="E565" s="2" t="s">
        <v>60</v>
      </c>
      <c r="F565" s="2" t="s">
        <v>219</v>
      </c>
      <c r="G565" s="4"/>
      <c r="H565" s="6">
        <v>2.7729785151516002</v>
      </c>
      <c r="I565" s="6">
        <v>2.9518803548388002</v>
      </c>
      <c r="J565" s="6">
        <v>2.9518803548388002</v>
      </c>
      <c r="K565" s="6">
        <v>2.9518803548388002</v>
      </c>
      <c r="L565" s="6">
        <v>2.9518803548388002</v>
      </c>
      <c r="M565" s="6">
        <v>2.9518803548388002</v>
      </c>
      <c r="N565" s="6">
        <v>2.9518803548388002</v>
      </c>
      <c r="O565" s="6">
        <v>2.9518803548388002</v>
      </c>
      <c r="P565" s="6">
        <v>2.9518803548388002</v>
      </c>
      <c r="Q565" s="6">
        <v>2.9518803548388002</v>
      </c>
      <c r="R565" s="6">
        <v>2.9518803548388002</v>
      </c>
      <c r="S565" s="6">
        <v>2.9518803548388002</v>
      </c>
      <c r="T565" s="6">
        <v>2.9518803548388002</v>
      </c>
      <c r="U565" s="6">
        <v>2.9518803548388002</v>
      </c>
      <c r="V565" s="6">
        <v>2.9518803548388002</v>
      </c>
      <c r="W565" s="6">
        <v>2.9518803548388002</v>
      </c>
      <c r="X565" s="6">
        <v>2.9518803548388002</v>
      </c>
      <c r="Y565" s="6">
        <v>2.9518803548388002</v>
      </c>
      <c r="Z565" s="6">
        <v>2.9518803548388002</v>
      </c>
      <c r="AA565" s="6">
        <v>2.9518803548388002</v>
      </c>
      <c r="AB565" s="6">
        <v>2.9518803548388002</v>
      </c>
      <c r="AC565" s="6">
        <v>2.9518803548388002</v>
      </c>
      <c r="AD565" s="6">
        <v>2.9518803548388002</v>
      </c>
      <c r="AE565" s="6">
        <v>2.9518803548388002</v>
      </c>
      <c r="AF565" s="6">
        <v>2.9518803548388002</v>
      </c>
      <c r="AG565" s="6">
        <v>2.9518803548388002</v>
      </c>
      <c r="AH565" s="6">
        <v>2.9518803548388002</v>
      </c>
      <c r="AI565" s="6">
        <v>2.9518803548388002</v>
      </c>
      <c r="AJ565" s="6">
        <v>2.9518803548388002</v>
      </c>
      <c r="AK565" s="6">
        <v>2.9518803548388002</v>
      </c>
      <c r="AL565" s="6">
        <v>2.9518803548388002</v>
      </c>
      <c r="AM565" s="6">
        <v>2.9518803548388002</v>
      </c>
      <c r="AN565" s="4"/>
      <c r="AO565" s="4"/>
    </row>
    <row r="566" spans="1:41" ht="18.75" customHeight="1" x14ac:dyDescent="0.25">
      <c r="A566" s="13" t="s">
        <v>347</v>
      </c>
      <c r="B566" s="2" t="s">
        <v>4</v>
      </c>
      <c r="C566" s="2" t="s">
        <v>2</v>
      </c>
      <c r="D566" s="2" t="s">
        <v>26</v>
      </c>
      <c r="E566" s="2" t="s">
        <v>61</v>
      </c>
      <c r="F566" s="2" t="s">
        <v>220</v>
      </c>
      <c r="G566" s="4"/>
      <c r="H566" s="6">
        <v>1.3696210758074301</v>
      </c>
      <c r="I566" s="6">
        <v>1.5663553017010901</v>
      </c>
      <c r="J566" s="6">
        <v>1.5663553017010901</v>
      </c>
      <c r="K566" s="6">
        <v>1.5663553017010901</v>
      </c>
      <c r="L566" s="6">
        <v>1.5663553017010901</v>
      </c>
      <c r="M566" s="6">
        <v>1.5663553017010901</v>
      </c>
      <c r="N566" s="6">
        <v>1.5663553017010901</v>
      </c>
      <c r="O566" s="6">
        <v>1.5663553017010901</v>
      </c>
      <c r="P566" s="6">
        <v>1.5663553017010901</v>
      </c>
      <c r="Q566" s="6">
        <v>1.5663553017010901</v>
      </c>
      <c r="R566" s="6">
        <v>1.5663553017010901</v>
      </c>
      <c r="S566" s="6">
        <v>1.5663553017010901</v>
      </c>
      <c r="T566" s="6">
        <v>1.5663553017010901</v>
      </c>
      <c r="U566" s="6">
        <v>1.5663553017010901</v>
      </c>
      <c r="V566" s="6">
        <v>1.5663553017010901</v>
      </c>
      <c r="W566" s="6">
        <v>1.5663553017010901</v>
      </c>
      <c r="X566" s="6">
        <v>1.5663553017010901</v>
      </c>
      <c r="Y566" s="6">
        <v>1.5663553017010901</v>
      </c>
      <c r="Z566" s="6">
        <v>1.5663553017010901</v>
      </c>
      <c r="AA566" s="6">
        <v>1.5663553017010901</v>
      </c>
      <c r="AB566" s="6">
        <v>1.5663553017010901</v>
      </c>
      <c r="AC566" s="6">
        <v>1.5663553017010901</v>
      </c>
      <c r="AD566" s="6">
        <v>1.5663553017010901</v>
      </c>
      <c r="AE566" s="6">
        <v>1.5663553017010901</v>
      </c>
      <c r="AF566" s="6">
        <v>1.5663553017010901</v>
      </c>
      <c r="AG566" s="6">
        <v>1.5663553017010901</v>
      </c>
      <c r="AH566" s="6">
        <v>1.5663553017010901</v>
      </c>
      <c r="AI566" s="6">
        <v>1.5663553017010901</v>
      </c>
      <c r="AJ566" s="6">
        <v>1.5663553017010901</v>
      </c>
      <c r="AK566" s="6">
        <v>1.5663553017010901</v>
      </c>
      <c r="AL566" s="6">
        <v>1.5663553017010901</v>
      </c>
      <c r="AM566" s="6">
        <v>1.5663553017010901</v>
      </c>
      <c r="AN566" s="4"/>
      <c r="AO566" s="4"/>
    </row>
    <row r="567" spans="1:41" ht="18.75" customHeight="1" x14ac:dyDescent="0.25">
      <c r="A567" s="13" t="s">
        <v>347</v>
      </c>
      <c r="B567" s="2" t="s">
        <v>4</v>
      </c>
      <c r="C567" s="2" t="s">
        <v>2</v>
      </c>
      <c r="D567" s="2" t="s">
        <v>26</v>
      </c>
      <c r="E567" s="2" t="s">
        <v>145</v>
      </c>
      <c r="F567" s="2" t="s">
        <v>270</v>
      </c>
      <c r="G567" s="4"/>
      <c r="H567" s="6">
        <v>1.8895118399999999</v>
      </c>
      <c r="I567" s="6">
        <v>2.0114158296774201</v>
      </c>
      <c r="J567" s="6">
        <v>2.0114158296774201</v>
      </c>
      <c r="K567" s="6">
        <v>2.0114158296774201</v>
      </c>
      <c r="L567" s="6">
        <v>2.0114158296774201</v>
      </c>
      <c r="M567" s="6">
        <v>2.0114158296774201</v>
      </c>
      <c r="N567" s="6">
        <v>2.0114158296774201</v>
      </c>
      <c r="O567" s="6">
        <v>2.0114158296774201</v>
      </c>
      <c r="P567" s="6">
        <v>2.0114158296774201</v>
      </c>
      <c r="Q567" s="6">
        <v>2.0114158296774201</v>
      </c>
      <c r="R567" s="6">
        <v>2.0114158296774201</v>
      </c>
      <c r="S567" s="6">
        <v>2.0114158296774201</v>
      </c>
      <c r="T567" s="6">
        <v>2.0114158296774201</v>
      </c>
      <c r="U567" s="6">
        <v>2.0114158296774201</v>
      </c>
      <c r="V567" s="6">
        <v>2.0114158296774201</v>
      </c>
      <c r="W567" s="6">
        <v>2.0114158296774201</v>
      </c>
      <c r="X567" s="6">
        <v>2.0114158296774201</v>
      </c>
      <c r="Y567" s="6">
        <v>2.0114158296774201</v>
      </c>
      <c r="Z567" s="6">
        <v>2.0114158296774201</v>
      </c>
      <c r="AA567" s="6">
        <v>2.0114158296774201</v>
      </c>
      <c r="AB567" s="6">
        <v>2.0114158296774201</v>
      </c>
      <c r="AC567" s="6">
        <v>2.0114158296774201</v>
      </c>
      <c r="AD567" s="6">
        <v>2.0114158296774201</v>
      </c>
      <c r="AE567" s="6">
        <v>2.0114158296774201</v>
      </c>
      <c r="AF567" s="6">
        <v>2.0114158296774201</v>
      </c>
      <c r="AG567" s="6">
        <v>2.0114158296774201</v>
      </c>
      <c r="AH567" s="6">
        <v>2.0114158296774201</v>
      </c>
      <c r="AI567" s="6">
        <v>2.0114158296774201</v>
      </c>
      <c r="AJ567" s="6">
        <v>2.0114158296774201</v>
      </c>
      <c r="AK567" s="6">
        <v>2.0114158296774201</v>
      </c>
      <c r="AL567" s="6">
        <v>2.0114158296774201</v>
      </c>
      <c r="AM567" s="6">
        <v>2.0114158296774201</v>
      </c>
      <c r="AN567" s="4"/>
      <c r="AO567" s="4"/>
    </row>
    <row r="568" spans="1:41" ht="18.75" customHeight="1" x14ac:dyDescent="0.25">
      <c r="A568" s="13" t="s">
        <v>347</v>
      </c>
      <c r="B568" s="2" t="s">
        <v>4</v>
      </c>
      <c r="C568" s="2" t="s">
        <v>2</v>
      </c>
      <c r="D568" s="2" t="s">
        <v>26</v>
      </c>
      <c r="E568" s="2" t="s">
        <v>146</v>
      </c>
      <c r="F568" s="2" t="s">
        <v>271</v>
      </c>
      <c r="G568" s="4"/>
      <c r="H568" s="6">
        <v>1.29074340983606</v>
      </c>
      <c r="I568" s="6">
        <v>1.47614754098361</v>
      </c>
      <c r="J568" s="6">
        <v>1.47614754098361</v>
      </c>
      <c r="K568" s="6">
        <v>1.47614754098361</v>
      </c>
      <c r="L568" s="6">
        <v>1.47614754098361</v>
      </c>
      <c r="M568" s="6">
        <v>1.47614754098361</v>
      </c>
      <c r="N568" s="6">
        <v>1.47614754098361</v>
      </c>
      <c r="O568" s="6">
        <v>1.47614754098361</v>
      </c>
      <c r="P568" s="6">
        <v>1.47614754098361</v>
      </c>
      <c r="Q568" s="6">
        <v>1.47614754098361</v>
      </c>
      <c r="R568" s="6">
        <v>1.47614754098361</v>
      </c>
      <c r="S568" s="6">
        <v>1.47614754098361</v>
      </c>
      <c r="T568" s="6">
        <v>1.47614754098361</v>
      </c>
      <c r="U568" s="6">
        <v>1.47614754098361</v>
      </c>
      <c r="V568" s="6">
        <v>1.47614754098361</v>
      </c>
      <c r="W568" s="6">
        <v>1.47614754098361</v>
      </c>
      <c r="X568" s="6">
        <v>1.47614754098361</v>
      </c>
      <c r="Y568" s="6">
        <v>1.47614754098361</v>
      </c>
      <c r="Z568" s="6">
        <v>1.47614754098361</v>
      </c>
      <c r="AA568" s="6">
        <v>1.47614754098361</v>
      </c>
      <c r="AB568" s="6">
        <v>1.47614754098361</v>
      </c>
      <c r="AC568" s="6">
        <v>1.47614754098361</v>
      </c>
      <c r="AD568" s="6">
        <v>1.47614754098361</v>
      </c>
      <c r="AE568" s="6">
        <v>1.47614754098361</v>
      </c>
      <c r="AF568" s="6">
        <v>1.47614754098361</v>
      </c>
      <c r="AG568" s="6">
        <v>1.47614754098361</v>
      </c>
      <c r="AH568" s="6">
        <v>1.47614754098361</v>
      </c>
      <c r="AI568" s="6">
        <v>1.47614754098361</v>
      </c>
      <c r="AJ568" s="6">
        <v>1.47614754098361</v>
      </c>
      <c r="AK568" s="6">
        <v>1.47614754098361</v>
      </c>
      <c r="AL568" s="6">
        <v>1.47614754098361</v>
      </c>
      <c r="AM568" s="6">
        <v>1.47614754098361</v>
      </c>
      <c r="AN568" s="4"/>
      <c r="AO568" s="4"/>
    </row>
    <row r="569" spans="1:41" ht="18.75" customHeight="1" x14ac:dyDescent="0.25">
      <c r="A569" s="13" t="s">
        <v>347</v>
      </c>
      <c r="B569" s="2" t="s">
        <v>4</v>
      </c>
      <c r="C569" s="2" t="s">
        <v>2</v>
      </c>
      <c r="D569" s="2" t="s">
        <v>27</v>
      </c>
      <c r="E569" s="2" t="s">
        <v>32</v>
      </c>
      <c r="F569" s="2" t="s">
        <v>177</v>
      </c>
      <c r="G569" s="4"/>
      <c r="H569" s="6">
        <v>0.52449999999999997</v>
      </c>
      <c r="I569" s="6">
        <v>0.52939999999999998</v>
      </c>
      <c r="J569" s="6">
        <v>0.55536237980117598</v>
      </c>
      <c r="K569" s="6">
        <v>0.58194356970176397</v>
      </c>
      <c r="L569" s="6">
        <v>0.60914356970176398</v>
      </c>
      <c r="M569" s="6">
        <v>0.63696237980117598</v>
      </c>
      <c r="N569" s="6">
        <v>0.66539999999999999</v>
      </c>
      <c r="O569" s="6">
        <v>0.693293971648684</v>
      </c>
      <c r="P569" s="6">
        <v>0.72173095747302596</v>
      </c>
      <c r="Q569" s="6">
        <v>0.75071095747302696</v>
      </c>
      <c r="R569" s="6">
        <v>0.78023397164868502</v>
      </c>
      <c r="S569" s="6">
        <v>0.81030000000000102</v>
      </c>
      <c r="T569" s="6">
        <v>0.84145657513567296</v>
      </c>
      <c r="U569" s="6">
        <v>0.87308486270350805</v>
      </c>
      <c r="V569" s="6">
        <v>0.90518486270350795</v>
      </c>
      <c r="W569" s="6">
        <v>0.93775657513567101</v>
      </c>
      <c r="X569" s="6">
        <v>0.970799999999998</v>
      </c>
      <c r="Y569" s="6">
        <v>1.00586069116119</v>
      </c>
      <c r="Z569" s="6">
        <v>1.04142103674178</v>
      </c>
      <c r="AA569" s="6">
        <v>1.07748103674178</v>
      </c>
      <c r="AB569" s="6">
        <v>1.11404069116119</v>
      </c>
      <c r="AC569" s="6">
        <v>1.1511</v>
      </c>
      <c r="AD569" s="6">
        <v>1.18787056636969</v>
      </c>
      <c r="AE569" s="6">
        <v>1.2251058495545299</v>
      </c>
      <c r="AF569" s="6">
        <v>1.26280584955453</v>
      </c>
      <c r="AG569" s="6">
        <v>1.30097056636969</v>
      </c>
      <c r="AH569" s="6">
        <v>1.3395999999999999</v>
      </c>
      <c r="AI569" s="6">
        <v>1.37654811140606</v>
      </c>
      <c r="AJ569" s="6">
        <v>1.4139621671091001</v>
      </c>
      <c r="AK569" s="6">
        <v>1.45184216710909</v>
      </c>
      <c r="AL569" s="6">
        <v>1.49018811140606</v>
      </c>
      <c r="AM569" s="6">
        <v>1.5289999999999999</v>
      </c>
      <c r="AN569" s="4"/>
      <c r="AO569" s="4"/>
    </row>
    <row r="570" spans="1:41" ht="18.75" customHeight="1" x14ac:dyDescent="0.25">
      <c r="A570" s="13" t="s">
        <v>347</v>
      </c>
      <c r="B570" s="2" t="s">
        <v>4</v>
      </c>
      <c r="C570" s="2" t="s">
        <v>2</v>
      </c>
      <c r="D570" s="2" t="s">
        <v>27</v>
      </c>
      <c r="E570" s="2" t="s">
        <v>33</v>
      </c>
      <c r="F570" s="2" t="s">
        <v>178</v>
      </c>
      <c r="G570" s="4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>
        <v>5.0859069101725201E-3</v>
      </c>
      <c r="AA570" s="6">
        <v>5.12590691018611E-3</v>
      </c>
      <c r="AB570" s="6">
        <v>5.1639379401269298E-3</v>
      </c>
      <c r="AC570" s="6">
        <v>5.2000000000238496E-3</v>
      </c>
      <c r="AD570" s="6">
        <v>5.2833179986233603E-3</v>
      </c>
      <c r="AE570" s="6">
        <v>5.3649769979355897E-3</v>
      </c>
      <c r="AF570" s="6">
        <v>5.4449769979258997E-3</v>
      </c>
      <c r="AG570" s="6">
        <v>5.5233179986333703E-3</v>
      </c>
      <c r="AH570" s="6">
        <v>5.6000000000171503E-3</v>
      </c>
      <c r="AI570" s="6">
        <v>5.7038904991926201E-3</v>
      </c>
      <c r="AJ570" s="6">
        <v>5.8058357487862401E-3</v>
      </c>
      <c r="AK570" s="6">
        <v>5.9058357488170898E-3</v>
      </c>
      <c r="AL570" s="6">
        <v>6.0038904992505398E-3</v>
      </c>
      <c r="AM570" s="6">
        <v>6.1000000000976896E-3</v>
      </c>
      <c r="AN570" s="4"/>
      <c r="AO570" s="4"/>
    </row>
    <row r="571" spans="1:41" ht="18.75" customHeight="1" x14ac:dyDescent="0.25">
      <c r="A571" s="13" t="s">
        <v>347</v>
      </c>
      <c r="B571" s="2" t="s">
        <v>4</v>
      </c>
      <c r="C571" s="2" t="s">
        <v>2</v>
      </c>
      <c r="D571" s="2" t="s">
        <v>27</v>
      </c>
      <c r="E571" s="2" t="s">
        <v>148</v>
      </c>
      <c r="F571" s="2" t="s">
        <v>201</v>
      </c>
      <c r="G571" s="4"/>
      <c r="H571" s="6">
        <v>116.48713502654699</v>
      </c>
      <c r="I571" s="6">
        <v>94.131154309134203</v>
      </c>
      <c r="J571" s="6">
        <v>73.699544680451396</v>
      </c>
      <c r="K571" s="6">
        <v>86.067253351491502</v>
      </c>
      <c r="L571" s="6">
        <v>82.035302872670201</v>
      </c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4"/>
      <c r="AO571" s="4"/>
    </row>
    <row r="572" spans="1:41" ht="18.75" customHeight="1" x14ac:dyDescent="0.25">
      <c r="A572" s="13" t="s">
        <v>347</v>
      </c>
      <c r="B572" s="2" t="s">
        <v>4</v>
      </c>
      <c r="C572" s="2" t="s">
        <v>2</v>
      </c>
      <c r="D572" s="2" t="s">
        <v>27</v>
      </c>
      <c r="E572" s="2" t="s">
        <v>148</v>
      </c>
      <c r="F572" s="2" t="s">
        <v>210</v>
      </c>
      <c r="G572" s="4"/>
      <c r="H572" s="6">
        <v>115.324269547087</v>
      </c>
      <c r="I572" s="6">
        <v>93.191463674088297</v>
      </c>
      <c r="J572" s="6">
        <v>72.963818315979793</v>
      </c>
      <c r="K572" s="6">
        <v>85.208062868254501</v>
      </c>
      <c r="L572" s="6">
        <v>81.216362465337596</v>
      </c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4"/>
      <c r="AO572" s="4"/>
    </row>
    <row r="573" spans="1:41" ht="18.75" customHeight="1" x14ac:dyDescent="0.25">
      <c r="A573" s="13" t="s">
        <v>347</v>
      </c>
      <c r="B573" s="2" t="s">
        <v>4</v>
      </c>
      <c r="C573" s="2" t="s">
        <v>2</v>
      </c>
      <c r="D573" s="2" t="s">
        <v>27</v>
      </c>
      <c r="E573" s="2" t="s">
        <v>148</v>
      </c>
      <c r="F573" s="2" t="s">
        <v>170</v>
      </c>
      <c r="G573" s="4"/>
      <c r="H573" s="6">
        <v>5.1021985069154896</v>
      </c>
      <c r="I573" s="6">
        <v>4.1229946539662397</v>
      </c>
      <c r="J573" s="6">
        <v>3.2280792788255499</v>
      </c>
      <c r="K573" s="6">
        <v>3.7697915005311202</v>
      </c>
      <c r="L573" s="6">
        <v>3.5931899238135601</v>
      </c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4"/>
      <c r="AO573" s="4"/>
    </row>
    <row r="574" spans="1:41" ht="18.75" customHeight="1" x14ac:dyDescent="0.25">
      <c r="A574" s="13" t="s">
        <v>347</v>
      </c>
      <c r="B574" s="2" t="s">
        <v>4</v>
      </c>
      <c r="C574" s="2" t="s">
        <v>2</v>
      </c>
      <c r="D574" s="2" t="s">
        <v>27</v>
      </c>
      <c r="E574" s="2" t="s">
        <v>148</v>
      </c>
      <c r="F574" s="2" t="s">
        <v>272</v>
      </c>
      <c r="G574" s="4"/>
      <c r="H574" s="6">
        <v>27.434292776393399</v>
      </c>
      <c r="I574" s="6">
        <v>22.169157530641801</v>
      </c>
      <c r="J574" s="6">
        <v>17.3572376536655</v>
      </c>
      <c r="K574" s="6">
        <v>20.2699999992853</v>
      </c>
      <c r="L574" s="6">
        <v>19.320421233607</v>
      </c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4"/>
      <c r="AO574" s="4"/>
    </row>
    <row r="575" spans="1:41" ht="18.75" customHeight="1" x14ac:dyDescent="0.25">
      <c r="A575" s="13" t="s">
        <v>347</v>
      </c>
      <c r="B575" s="2" t="s">
        <v>4</v>
      </c>
      <c r="C575" s="2" t="s">
        <v>2</v>
      </c>
      <c r="D575" s="2" t="s">
        <v>27</v>
      </c>
      <c r="E575" s="2" t="s">
        <v>149</v>
      </c>
      <c r="F575" s="2" t="s">
        <v>202</v>
      </c>
      <c r="G575" s="4"/>
      <c r="H575" s="6">
        <v>13.581904553539401</v>
      </c>
      <c r="I575" s="6">
        <v>13.581904553539401</v>
      </c>
      <c r="J575" s="6">
        <v>13.581904553539401</v>
      </c>
      <c r="K575" s="6">
        <v>13.581904553539401</v>
      </c>
      <c r="L575" s="6">
        <v>13.581904553539401</v>
      </c>
      <c r="M575" s="6">
        <v>13.581904553539401</v>
      </c>
      <c r="N575" s="6">
        <v>13.581904553539401</v>
      </c>
      <c r="O575" s="6">
        <v>13.581904553539401</v>
      </c>
      <c r="P575" s="6">
        <v>13.581904553539401</v>
      </c>
      <c r="Q575" s="6">
        <v>13.581904553539401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4"/>
      <c r="AO575" s="4"/>
    </row>
    <row r="576" spans="1:41" ht="18.75" customHeight="1" x14ac:dyDescent="0.25">
      <c r="A576" s="13" t="s">
        <v>347</v>
      </c>
      <c r="B576" s="2" t="s">
        <v>4</v>
      </c>
      <c r="C576" s="2" t="s">
        <v>2</v>
      </c>
      <c r="D576" s="2" t="s">
        <v>27</v>
      </c>
      <c r="E576" s="2" t="s">
        <v>149</v>
      </c>
      <c r="F576" s="2" t="s">
        <v>211</v>
      </c>
      <c r="G576" s="4"/>
      <c r="H576" s="6">
        <v>751.01762720010004</v>
      </c>
      <c r="I576" s="6">
        <v>751.01762720010004</v>
      </c>
      <c r="J576" s="6">
        <v>751.01762720010004</v>
      </c>
      <c r="K576" s="6">
        <v>751.01762720010004</v>
      </c>
      <c r="L576" s="6">
        <v>751.01762720010004</v>
      </c>
      <c r="M576" s="6">
        <v>751.01762720010004</v>
      </c>
      <c r="N576" s="6">
        <v>751.01762720010004</v>
      </c>
      <c r="O576" s="6">
        <v>751.01762720010004</v>
      </c>
      <c r="P576" s="6">
        <v>751.01762720010004</v>
      </c>
      <c r="Q576" s="6">
        <v>704.37331412334595</v>
      </c>
      <c r="R576" s="6">
        <v>359.52207657682902</v>
      </c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4"/>
      <c r="AO576" s="4"/>
    </row>
    <row r="577" spans="1:41" ht="18.75" customHeight="1" x14ac:dyDescent="0.25">
      <c r="A577" s="13" t="s">
        <v>347</v>
      </c>
      <c r="B577" s="2" t="s">
        <v>4</v>
      </c>
      <c r="C577" s="2" t="s">
        <v>2</v>
      </c>
      <c r="D577" s="2" t="s">
        <v>27</v>
      </c>
      <c r="E577" s="2" t="s">
        <v>149</v>
      </c>
      <c r="F577" s="2" t="s">
        <v>171</v>
      </c>
      <c r="G577" s="4"/>
      <c r="H577" s="6">
        <v>179.32485591813199</v>
      </c>
      <c r="I577" s="6">
        <v>173.35565841292799</v>
      </c>
      <c r="J577" s="6">
        <v>155.897221458709</v>
      </c>
      <c r="K577" s="6">
        <v>154.57395984458</v>
      </c>
      <c r="L577" s="6">
        <v>85.058895212229203</v>
      </c>
      <c r="M577" s="6">
        <v>85.058895212229203</v>
      </c>
      <c r="N577" s="6">
        <v>85.058895212229203</v>
      </c>
      <c r="O577" s="6">
        <v>85.058895212229203</v>
      </c>
      <c r="P577" s="6">
        <v>26.610115888277001</v>
      </c>
      <c r="Q577" s="6">
        <v>9.0870832170654996</v>
      </c>
      <c r="R577" s="6">
        <v>4.5504328727446097</v>
      </c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4"/>
      <c r="AO577" s="4"/>
    </row>
    <row r="578" spans="1:41" ht="18.75" customHeight="1" x14ac:dyDescent="0.25">
      <c r="A578" s="13" t="s">
        <v>347</v>
      </c>
      <c r="B578" s="2" t="s">
        <v>4</v>
      </c>
      <c r="C578" s="2" t="s">
        <v>2</v>
      </c>
      <c r="D578" s="2" t="s">
        <v>27</v>
      </c>
      <c r="E578" s="2" t="s">
        <v>149</v>
      </c>
      <c r="F578" s="2" t="s">
        <v>273</v>
      </c>
      <c r="G578" s="4"/>
      <c r="H578" s="6">
        <v>327.31707182686102</v>
      </c>
      <c r="I578" s="6">
        <v>316.42164833101498</v>
      </c>
      <c r="J578" s="6">
        <v>284.55520999891002</v>
      </c>
      <c r="K578" s="6">
        <v>282.13989442773499</v>
      </c>
      <c r="L578" s="6">
        <v>155.25582536313399</v>
      </c>
      <c r="M578" s="6">
        <v>155.25582536313399</v>
      </c>
      <c r="N578" s="6">
        <v>155.25582536313399</v>
      </c>
      <c r="O578" s="6">
        <v>155.25582536313399</v>
      </c>
      <c r="P578" s="6">
        <v>48.5707637623902</v>
      </c>
      <c r="Q578" s="6">
        <v>16.586420520615299</v>
      </c>
      <c r="R578" s="6">
        <v>8.3057887085738606</v>
      </c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4"/>
      <c r="AO578" s="4"/>
    </row>
    <row r="579" spans="1:41" ht="18.75" customHeight="1" x14ac:dyDescent="0.25">
      <c r="A579" s="13" t="s">
        <v>347</v>
      </c>
      <c r="B579" s="2" t="s">
        <v>4</v>
      </c>
      <c r="C579" s="2" t="s">
        <v>2</v>
      </c>
      <c r="D579" s="2" t="s">
        <v>27</v>
      </c>
      <c r="E579" s="2" t="s">
        <v>150</v>
      </c>
      <c r="F579" s="2" t="s">
        <v>230</v>
      </c>
      <c r="G579" s="4"/>
      <c r="H579" s="6">
        <v>394.11185090902802</v>
      </c>
      <c r="I579" s="6">
        <v>361.24113366829698</v>
      </c>
      <c r="J579" s="6">
        <v>320.64398944337199</v>
      </c>
      <c r="K579" s="6">
        <v>296.15874474737399</v>
      </c>
      <c r="L579" s="6">
        <v>203.58006717766699</v>
      </c>
      <c r="M579" s="6">
        <v>171.31861166137199</v>
      </c>
      <c r="N579" s="6">
        <v>139.05715614507801</v>
      </c>
      <c r="O579" s="6">
        <v>113.474115677714</v>
      </c>
      <c r="P579" s="6">
        <v>29.526611223639801</v>
      </c>
      <c r="Q579" s="6"/>
      <c r="R579" s="6"/>
      <c r="S579" s="6">
        <v>99.928211107152094</v>
      </c>
      <c r="T579" s="6">
        <v>99.928211107152094</v>
      </c>
      <c r="U579" s="6">
        <v>50.275094543506597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4"/>
      <c r="AO579" s="4"/>
    </row>
    <row r="580" spans="1:41" ht="18.75" customHeight="1" x14ac:dyDescent="0.25">
      <c r="A580" s="13" t="s">
        <v>347</v>
      </c>
      <c r="B580" s="2" t="s">
        <v>4</v>
      </c>
      <c r="C580" s="2" t="s">
        <v>2</v>
      </c>
      <c r="D580" s="2" t="s">
        <v>27</v>
      </c>
      <c r="E580" s="2" t="s">
        <v>150</v>
      </c>
      <c r="F580" s="2" t="s">
        <v>232</v>
      </c>
      <c r="G580" s="4"/>
      <c r="H580" s="6">
        <v>95.796901886379601</v>
      </c>
      <c r="I580" s="6">
        <v>91.322675769276799</v>
      </c>
      <c r="J580" s="6">
        <v>78.260903432422893</v>
      </c>
      <c r="K580" s="6">
        <v>77.261543542684294</v>
      </c>
      <c r="L580" s="6">
        <v>25.283025622076401</v>
      </c>
      <c r="M580" s="6">
        <v>25.268945542536599</v>
      </c>
      <c r="N580" s="6">
        <v>25.2548654629969</v>
      </c>
      <c r="O580" s="6">
        <v>25.2437000881283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4"/>
      <c r="AO580" s="4"/>
    </row>
    <row r="581" spans="1:41" ht="18.75" customHeight="1" x14ac:dyDescent="0.25">
      <c r="A581" s="13" t="s">
        <v>347</v>
      </c>
      <c r="B581" s="2" t="s">
        <v>4</v>
      </c>
      <c r="C581" s="2" t="s">
        <v>2</v>
      </c>
      <c r="D581" s="2" t="s">
        <v>27</v>
      </c>
      <c r="E581" s="2" t="s">
        <v>150</v>
      </c>
      <c r="F581" s="2" t="s">
        <v>234</v>
      </c>
      <c r="G581" s="4"/>
      <c r="H581" s="6">
        <v>80.676524773016794</v>
      </c>
      <c r="I581" s="6">
        <v>76.549684210877501</v>
      </c>
      <c r="J581" s="6">
        <v>72.271532376404195</v>
      </c>
      <c r="K581" s="6">
        <v>68.943951164917905</v>
      </c>
      <c r="L581" s="6">
        <v>61.598990327157502</v>
      </c>
      <c r="M581" s="6">
        <v>57.073084246793897</v>
      </c>
      <c r="N581" s="6">
        <v>52.547178166430399</v>
      </c>
      <c r="O581" s="6">
        <v>48.958175855392497</v>
      </c>
      <c r="P581" s="6">
        <v>34.305499769137</v>
      </c>
      <c r="Q581" s="6">
        <v>21.625266026239601</v>
      </c>
      <c r="R581" s="6">
        <v>11.0563782705484</v>
      </c>
      <c r="S581" s="6">
        <v>10.788298889969299</v>
      </c>
      <c r="T581" s="6">
        <v>10.788298889969299</v>
      </c>
      <c r="U581" s="6">
        <v>3.8052255974804199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4"/>
      <c r="AO581" s="4"/>
    </row>
    <row r="582" spans="1:41" ht="18.75" customHeight="1" x14ac:dyDescent="0.25">
      <c r="A582" s="13" t="s">
        <v>347</v>
      </c>
      <c r="B582" s="2" t="s">
        <v>4</v>
      </c>
      <c r="C582" s="2" t="s">
        <v>2</v>
      </c>
      <c r="D582" s="2" t="s">
        <v>27</v>
      </c>
      <c r="E582" s="2" t="s">
        <v>151</v>
      </c>
      <c r="F582" s="2" t="s">
        <v>206</v>
      </c>
      <c r="G582" s="4"/>
      <c r="H582" s="6">
        <v>76.143784118142506</v>
      </c>
      <c r="I582" s="6">
        <v>76.143784118142506</v>
      </c>
      <c r="J582" s="6">
        <v>76.143784118142506</v>
      </c>
      <c r="K582" s="6">
        <v>76.143784118142506</v>
      </c>
      <c r="L582" s="6">
        <v>76.143784118142506</v>
      </c>
      <c r="M582" s="6">
        <v>76.143784118142506</v>
      </c>
      <c r="N582" s="6">
        <v>76.143784118142506</v>
      </c>
      <c r="O582" s="6">
        <v>76.143784118142506</v>
      </c>
      <c r="P582" s="6">
        <v>76.143784118142506</v>
      </c>
      <c r="Q582" s="6">
        <v>76.143784118142506</v>
      </c>
      <c r="R582" s="6">
        <v>76.143784118142506</v>
      </c>
      <c r="S582" s="6">
        <v>76.143784118142506</v>
      </c>
      <c r="T582" s="6">
        <v>76.143784118142506</v>
      </c>
      <c r="U582" s="6">
        <v>76.143784118142506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4"/>
      <c r="AO582" s="4"/>
    </row>
    <row r="583" spans="1:41" ht="18.75" customHeight="1" x14ac:dyDescent="0.25">
      <c r="A583" s="13" t="s">
        <v>347</v>
      </c>
      <c r="B583" s="2" t="s">
        <v>4</v>
      </c>
      <c r="C583" s="2" t="s">
        <v>2</v>
      </c>
      <c r="D583" s="2" t="s">
        <v>27</v>
      </c>
      <c r="E583" s="2" t="s">
        <v>151</v>
      </c>
      <c r="F583" s="2" t="s">
        <v>215</v>
      </c>
      <c r="G583" s="4"/>
      <c r="H583" s="6">
        <v>338.51440085262902</v>
      </c>
      <c r="I583" s="6">
        <v>338.51440085262902</v>
      </c>
      <c r="J583" s="6">
        <v>338.51440085262902</v>
      </c>
      <c r="K583" s="6">
        <v>338.51440085262902</v>
      </c>
      <c r="L583" s="6">
        <v>338.51440085262902</v>
      </c>
      <c r="M583" s="6">
        <v>338.51440085262902</v>
      </c>
      <c r="N583" s="6">
        <v>338.51440085262902</v>
      </c>
      <c r="O583" s="6">
        <v>338.51440085262902</v>
      </c>
      <c r="P583" s="6">
        <v>338.51440085262902</v>
      </c>
      <c r="Q583" s="6">
        <v>338.51440085262902</v>
      </c>
      <c r="R583" s="6">
        <v>338.51440085262902</v>
      </c>
      <c r="S583" s="6">
        <v>338.51440085262902</v>
      </c>
      <c r="T583" s="6">
        <v>338.51440085262902</v>
      </c>
      <c r="U583" s="6">
        <v>338.51440085262902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4"/>
      <c r="AO583" s="4"/>
    </row>
    <row r="584" spans="1:41" ht="18.75" customHeight="1" x14ac:dyDescent="0.25">
      <c r="A584" s="13" t="s">
        <v>347</v>
      </c>
      <c r="B584" s="2" t="s">
        <v>4</v>
      </c>
      <c r="C584" s="2" t="s">
        <v>2</v>
      </c>
      <c r="D584" s="2" t="s">
        <v>27</v>
      </c>
      <c r="E584" s="2" t="s">
        <v>151</v>
      </c>
      <c r="F584" s="2" t="s">
        <v>172</v>
      </c>
      <c r="G584" s="4"/>
      <c r="H584" s="6">
        <v>70.656526378093901</v>
      </c>
      <c r="I584" s="6">
        <v>66.879944405390205</v>
      </c>
      <c r="J584" s="6">
        <v>63.6291115480416</v>
      </c>
      <c r="K584" s="6">
        <v>60.378278690693001</v>
      </c>
      <c r="L584" s="6">
        <v>57.127445833344403</v>
      </c>
      <c r="M584" s="6">
        <v>52.599856090382602</v>
      </c>
      <c r="N584" s="6">
        <v>48.072266347420701</v>
      </c>
      <c r="O584" s="6">
        <v>44.481928907273002</v>
      </c>
      <c r="P584" s="6">
        <v>40.891591467125203</v>
      </c>
      <c r="Q584" s="6">
        <v>37.301254026977503</v>
      </c>
      <c r="R584" s="6">
        <v>23.873635902432301</v>
      </c>
      <c r="S584" s="6">
        <v>23.873635902432301</v>
      </c>
      <c r="T584" s="6">
        <v>23.873635902432301</v>
      </c>
      <c r="U584" s="6">
        <v>16.905291242777899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4"/>
      <c r="AO584" s="4"/>
    </row>
    <row r="585" spans="1:41" ht="18.75" customHeight="1" x14ac:dyDescent="0.25">
      <c r="A585" s="13" t="s">
        <v>347</v>
      </c>
      <c r="B585" s="2" t="s">
        <v>4</v>
      </c>
      <c r="C585" s="2" t="s">
        <v>2</v>
      </c>
      <c r="D585" s="2" t="s">
        <v>27</v>
      </c>
      <c r="E585" s="2" t="s">
        <v>151</v>
      </c>
      <c r="F585" s="2" t="s">
        <v>274</v>
      </c>
      <c r="G585" s="4"/>
      <c r="H585" s="6">
        <v>363.35225542234201</v>
      </c>
      <c r="I585" s="6">
        <v>343.93112551530101</v>
      </c>
      <c r="J585" s="6">
        <v>327.21366838476098</v>
      </c>
      <c r="K585" s="6">
        <v>310.49621125421999</v>
      </c>
      <c r="L585" s="6">
        <v>293.77875412368002</v>
      </c>
      <c r="M585" s="6">
        <v>270.49555540076199</v>
      </c>
      <c r="N585" s="6">
        <v>247.21235667784401</v>
      </c>
      <c r="O585" s="6">
        <v>228.74899209600699</v>
      </c>
      <c r="P585" s="6">
        <v>210.28562751416999</v>
      </c>
      <c r="Q585" s="6">
        <v>191.82226293233199</v>
      </c>
      <c r="R585" s="6">
        <v>122.770533663965</v>
      </c>
      <c r="S585" s="6">
        <v>122.770533663965</v>
      </c>
      <c r="T585" s="6">
        <v>122.770533663965</v>
      </c>
      <c r="U585" s="6">
        <v>86.935715870959498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4"/>
      <c r="AO585" s="4"/>
    </row>
    <row r="586" spans="1:41" ht="18.75" customHeight="1" x14ac:dyDescent="0.25">
      <c r="A586" s="13" t="s">
        <v>347</v>
      </c>
      <c r="B586" s="2" t="s">
        <v>4</v>
      </c>
      <c r="C586" s="2" t="s">
        <v>2</v>
      </c>
      <c r="D586" s="2" t="s">
        <v>27</v>
      </c>
      <c r="E586" s="2" t="s">
        <v>152</v>
      </c>
      <c r="F586" s="2" t="s">
        <v>207</v>
      </c>
      <c r="G586" s="4"/>
      <c r="H586" s="6">
        <v>3.15563716233153</v>
      </c>
      <c r="I586" s="6">
        <v>2.9819624275407</v>
      </c>
      <c r="J586" s="6">
        <v>2.8508871560004501</v>
      </c>
      <c r="K586" s="6">
        <v>2.7198118844602002</v>
      </c>
      <c r="L586" s="6">
        <v>2.5887366129199498</v>
      </c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4"/>
      <c r="AO586" s="4"/>
    </row>
    <row r="587" spans="1:41" ht="18.75" customHeight="1" x14ac:dyDescent="0.25">
      <c r="A587" s="13" t="s">
        <v>347</v>
      </c>
      <c r="B587" s="2" t="s">
        <v>4</v>
      </c>
      <c r="C587" s="2" t="s">
        <v>2</v>
      </c>
      <c r="D587" s="2" t="s">
        <v>27</v>
      </c>
      <c r="E587" s="2" t="s">
        <v>152</v>
      </c>
      <c r="F587" s="2" t="s">
        <v>216</v>
      </c>
      <c r="G587" s="4"/>
      <c r="H587" s="6">
        <v>17.1444368481772</v>
      </c>
      <c r="I587" s="6">
        <v>16.200869711153899</v>
      </c>
      <c r="J587" s="6">
        <v>15.488743570004299</v>
      </c>
      <c r="K587" s="6">
        <v>14.776617428854699</v>
      </c>
      <c r="L587" s="6">
        <v>14.064491287705099</v>
      </c>
      <c r="M587" s="6">
        <v>13.3523651465554</v>
      </c>
      <c r="N587" s="6">
        <v>12.6402390054058</v>
      </c>
      <c r="O587" s="6">
        <v>1.4400694351076599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4"/>
      <c r="AO587" s="4"/>
    </row>
    <row r="588" spans="1:41" ht="18.75" customHeight="1" x14ac:dyDescent="0.25">
      <c r="A588" s="13" t="s">
        <v>347</v>
      </c>
      <c r="B588" s="2" t="s">
        <v>4</v>
      </c>
      <c r="C588" s="2" t="s">
        <v>2</v>
      </c>
      <c r="D588" s="2" t="s">
        <v>27</v>
      </c>
      <c r="E588" s="2" t="s">
        <v>152</v>
      </c>
      <c r="F588" s="2" t="s">
        <v>235</v>
      </c>
      <c r="G588" s="4"/>
      <c r="H588" s="6"/>
      <c r="I588" s="6"/>
      <c r="J588" s="6"/>
      <c r="K588" s="6"/>
      <c r="L588" s="6"/>
      <c r="M588" s="6">
        <v>0.41032216848578801</v>
      </c>
      <c r="N588" s="6">
        <v>0.38843831949988</v>
      </c>
      <c r="O588" s="6">
        <v>4.4253763801233102E-2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4"/>
      <c r="AO588" s="4"/>
    </row>
    <row r="589" spans="1:41" ht="18.75" customHeight="1" x14ac:dyDescent="0.25">
      <c r="A589" s="13" t="s">
        <v>347</v>
      </c>
      <c r="B589" s="2" t="s">
        <v>4</v>
      </c>
      <c r="C589" s="2" t="s">
        <v>2</v>
      </c>
      <c r="D589" s="2" t="s">
        <v>27</v>
      </c>
      <c r="E589" s="2" t="s">
        <v>152</v>
      </c>
      <c r="F589" s="2" t="s">
        <v>173</v>
      </c>
      <c r="G589" s="4"/>
      <c r="H589" s="6">
        <v>70.122494616683397</v>
      </c>
      <c r="I589" s="6">
        <v>66.263208827810899</v>
      </c>
      <c r="J589" s="6">
        <v>63.350540307907103</v>
      </c>
      <c r="K589" s="6">
        <v>60.437871788003299</v>
      </c>
      <c r="L589" s="6">
        <v>57.525203268099503</v>
      </c>
      <c r="M589" s="6">
        <v>54.612534748195799</v>
      </c>
      <c r="N589" s="6">
        <v>51.699866228292002</v>
      </c>
      <c r="O589" s="6">
        <v>5.8900308073825096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4"/>
      <c r="AO589" s="4"/>
    </row>
    <row r="590" spans="1:41" ht="18.75" customHeight="1" x14ac:dyDescent="0.25">
      <c r="A590" s="13" t="s">
        <v>347</v>
      </c>
      <c r="B590" s="2" t="s">
        <v>4</v>
      </c>
      <c r="C590" s="2" t="s">
        <v>2</v>
      </c>
      <c r="D590" s="2" t="s">
        <v>27</v>
      </c>
      <c r="E590" s="2" t="s">
        <v>152</v>
      </c>
      <c r="F590" s="2" t="s">
        <v>275</v>
      </c>
      <c r="G590" s="4"/>
      <c r="H590" s="6">
        <v>2.81764544993815</v>
      </c>
      <c r="I590" s="6">
        <v>2.6625725435552599</v>
      </c>
      <c r="J590" s="6">
        <v>2.54553638779459</v>
      </c>
      <c r="K590" s="6">
        <v>2.4285002320339202</v>
      </c>
      <c r="L590" s="6">
        <v>2.3114640762732499</v>
      </c>
      <c r="M590" s="6">
        <v>2.1944279205125699</v>
      </c>
      <c r="N590" s="6">
        <v>2.0773917647519</v>
      </c>
      <c r="O590" s="6">
        <v>0.23667182114865001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4"/>
      <c r="AO590" s="4"/>
    </row>
    <row r="591" spans="1:41" ht="18.75" customHeight="1" x14ac:dyDescent="0.25">
      <c r="A591" s="13" t="s">
        <v>347</v>
      </c>
      <c r="B591" s="2" t="s">
        <v>4</v>
      </c>
      <c r="C591" s="2" t="s">
        <v>2</v>
      </c>
      <c r="D591" s="2" t="s">
        <v>27</v>
      </c>
      <c r="E591" s="2" t="s">
        <v>153</v>
      </c>
      <c r="F591" s="2" t="s">
        <v>203</v>
      </c>
      <c r="G591" s="4"/>
      <c r="H591" s="6">
        <v>4.5273015178464604</v>
      </c>
      <c r="I591" s="6">
        <v>4.5273015178464604</v>
      </c>
      <c r="J591" s="6">
        <v>4.5273015178464604</v>
      </c>
      <c r="K591" s="6">
        <v>4.5273015178464604</v>
      </c>
      <c r="L591" s="6">
        <v>4.5273015178464604</v>
      </c>
      <c r="M591" s="6">
        <v>4.5273015178464604</v>
      </c>
      <c r="N591" s="6">
        <v>4.5273015178464604</v>
      </c>
      <c r="O591" s="6">
        <v>4.5273015178464604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4"/>
      <c r="AO591" s="4"/>
    </row>
    <row r="592" spans="1:41" ht="18.75" customHeight="1" x14ac:dyDescent="0.25">
      <c r="A592" s="13" t="s">
        <v>347</v>
      </c>
      <c r="B592" s="2" t="s">
        <v>4</v>
      </c>
      <c r="C592" s="2" t="s">
        <v>2</v>
      </c>
      <c r="D592" s="2" t="s">
        <v>27</v>
      </c>
      <c r="E592" s="2" t="s">
        <v>153</v>
      </c>
      <c r="F592" s="2" t="s">
        <v>208</v>
      </c>
      <c r="G592" s="4"/>
      <c r="H592" s="6">
        <v>25.381261372714199</v>
      </c>
      <c r="I592" s="6">
        <v>25.381261372714199</v>
      </c>
      <c r="J592" s="6">
        <v>25.381261372714199</v>
      </c>
      <c r="K592" s="6">
        <v>25.381261372714199</v>
      </c>
      <c r="L592" s="6">
        <v>25.381261372714199</v>
      </c>
      <c r="M592" s="6">
        <v>25.381261372714199</v>
      </c>
      <c r="N592" s="6">
        <v>25.381261372714199</v>
      </c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4"/>
      <c r="AO592" s="4"/>
    </row>
    <row r="593" spans="1:41" ht="18.75" customHeight="1" x14ac:dyDescent="0.25">
      <c r="A593" s="13" t="s">
        <v>347</v>
      </c>
      <c r="B593" s="2" t="s">
        <v>4</v>
      </c>
      <c r="C593" s="2" t="s">
        <v>2</v>
      </c>
      <c r="D593" s="2" t="s">
        <v>27</v>
      </c>
      <c r="E593" s="2" t="s">
        <v>153</v>
      </c>
      <c r="F593" s="2" t="s">
        <v>212</v>
      </c>
      <c r="G593" s="4"/>
      <c r="H593" s="6">
        <v>97.311030679258494</v>
      </c>
      <c r="I593" s="6">
        <v>97.311030679258494</v>
      </c>
      <c r="J593" s="6">
        <v>97.311030679258494</v>
      </c>
      <c r="K593" s="6">
        <v>97.311030679258494</v>
      </c>
      <c r="L593" s="6">
        <v>97.311030679258494</v>
      </c>
      <c r="M593" s="6">
        <v>97.311030679258494</v>
      </c>
      <c r="N593" s="6">
        <v>97.311030679258494</v>
      </c>
      <c r="O593" s="6">
        <v>97.311030679258494</v>
      </c>
      <c r="P593" s="6">
        <v>92.518436279918504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4"/>
      <c r="AO593" s="4"/>
    </row>
    <row r="594" spans="1:41" ht="18.75" customHeight="1" x14ac:dyDescent="0.25">
      <c r="A594" s="13" t="s">
        <v>347</v>
      </c>
      <c r="B594" s="2" t="s">
        <v>4</v>
      </c>
      <c r="C594" s="2" t="s">
        <v>2</v>
      </c>
      <c r="D594" s="2" t="s">
        <v>27</v>
      </c>
      <c r="E594" s="2" t="s">
        <v>153</v>
      </c>
      <c r="F594" s="2" t="s">
        <v>217</v>
      </c>
      <c r="G594" s="4"/>
      <c r="H594" s="6">
        <v>254.80523614929999</v>
      </c>
      <c r="I594" s="6">
        <v>227.486545105272</v>
      </c>
      <c r="J594" s="6">
        <v>198.68235050460501</v>
      </c>
      <c r="K594" s="6">
        <v>169.87815590393899</v>
      </c>
      <c r="L594" s="6">
        <v>141.073961303272</v>
      </c>
      <c r="M594" s="6">
        <v>110.20020336853401</v>
      </c>
      <c r="N594" s="6">
        <v>79.326445433795797</v>
      </c>
      <c r="O594" s="6">
        <v>58.002112685918398</v>
      </c>
      <c r="P594" s="6">
        <v>31.319079550186299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4"/>
      <c r="AO594" s="4"/>
    </row>
    <row r="595" spans="1:41" ht="18.75" customHeight="1" x14ac:dyDescent="0.25">
      <c r="A595" s="13" t="s">
        <v>347</v>
      </c>
      <c r="B595" s="2" t="s">
        <v>4</v>
      </c>
      <c r="C595" s="2" t="s">
        <v>2</v>
      </c>
      <c r="D595" s="2" t="s">
        <v>27</v>
      </c>
      <c r="E595" s="2" t="s">
        <v>153</v>
      </c>
      <c r="F595" s="2" t="s">
        <v>174</v>
      </c>
      <c r="G595" s="4"/>
      <c r="H595" s="6">
        <v>42.311185095408497</v>
      </c>
      <c r="I595" s="6">
        <v>39.356413992943097</v>
      </c>
      <c r="J595" s="6">
        <v>36.240971832896903</v>
      </c>
      <c r="K595" s="6">
        <v>33.125529672850703</v>
      </c>
      <c r="L595" s="6">
        <v>30.0100875128045</v>
      </c>
      <c r="M595" s="6">
        <v>26.6708027856169</v>
      </c>
      <c r="N595" s="6">
        <v>23.331518058429399</v>
      </c>
      <c r="O595" s="6">
        <v>21.0250926853675</v>
      </c>
      <c r="P595" s="6">
        <v>17.412552491551502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4"/>
      <c r="AO595" s="4"/>
    </row>
    <row r="596" spans="1:41" ht="18.75" customHeight="1" x14ac:dyDescent="0.25">
      <c r="A596" s="13" t="s">
        <v>347</v>
      </c>
      <c r="B596" s="2" t="s">
        <v>4</v>
      </c>
      <c r="C596" s="2" t="s">
        <v>2</v>
      </c>
      <c r="D596" s="2" t="s">
        <v>27</v>
      </c>
      <c r="E596" s="2" t="s">
        <v>153</v>
      </c>
      <c r="F596" s="2" t="s">
        <v>276</v>
      </c>
      <c r="G596" s="4"/>
      <c r="H596" s="6">
        <v>82.722394368899998</v>
      </c>
      <c r="I596" s="6">
        <v>76.945535605506507</v>
      </c>
      <c r="J596" s="6">
        <v>70.854549630622799</v>
      </c>
      <c r="K596" s="6">
        <v>64.763563655739205</v>
      </c>
      <c r="L596" s="6">
        <v>58.672577680855497</v>
      </c>
      <c r="M596" s="6">
        <v>52.143958180135598</v>
      </c>
      <c r="N596" s="6">
        <v>45.6153386794158</v>
      </c>
      <c r="O596" s="6">
        <v>41.1060575315907</v>
      </c>
      <c r="P596" s="6">
        <v>34.043197583033503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4"/>
      <c r="AO596" s="4"/>
    </row>
    <row r="597" spans="1:41" ht="18.75" customHeight="1" x14ac:dyDescent="0.25">
      <c r="A597" s="13" t="s">
        <v>347</v>
      </c>
      <c r="B597" s="2" t="s">
        <v>4</v>
      </c>
      <c r="C597" s="2" t="s">
        <v>2</v>
      </c>
      <c r="D597" s="2" t="s">
        <v>27</v>
      </c>
      <c r="E597" s="2" t="s">
        <v>154</v>
      </c>
      <c r="F597" s="2" t="s">
        <v>204</v>
      </c>
      <c r="G597" s="4"/>
      <c r="H597" s="6">
        <v>0.64128011188639</v>
      </c>
      <c r="I597" s="6">
        <v>0.49415684058769999</v>
      </c>
      <c r="J597" s="6">
        <v>0.40126616488950301</v>
      </c>
      <c r="K597" s="6">
        <v>0.30837548919131202</v>
      </c>
      <c r="L597" s="6">
        <v>0.21548481349311699</v>
      </c>
      <c r="M597" s="6">
        <v>8.0592218753754802E-2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4"/>
      <c r="AO597" s="4"/>
    </row>
    <row r="598" spans="1:41" ht="18.75" customHeight="1" x14ac:dyDescent="0.25">
      <c r="A598" s="13" t="s">
        <v>347</v>
      </c>
      <c r="B598" s="2" t="s">
        <v>4</v>
      </c>
      <c r="C598" s="2" t="s">
        <v>2</v>
      </c>
      <c r="D598" s="2" t="s">
        <v>27</v>
      </c>
      <c r="E598" s="2" t="s">
        <v>154</v>
      </c>
      <c r="F598" s="2" t="s">
        <v>213</v>
      </c>
      <c r="G598" s="4"/>
      <c r="H598" s="6">
        <v>11.427610679584699</v>
      </c>
      <c r="I598" s="6">
        <v>11.427610679584699</v>
      </c>
      <c r="J598" s="6">
        <v>11.427610679584699</v>
      </c>
      <c r="K598" s="6">
        <v>11.427610679584699</v>
      </c>
      <c r="L598" s="6">
        <v>11.427610679584699</v>
      </c>
      <c r="M598" s="6">
        <v>11.427610679584699</v>
      </c>
      <c r="N598" s="6">
        <v>11.427610679584699</v>
      </c>
      <c r="O598" s="6">
        <v>11.427610679584699</v>
      </c>
      <c r="P598" s="6">
        <v>11.427610679584699</v>
      </c>
      <c r="Q598" s="6">
        <v>11.427610679584699</v>
      </c>
      <c r="R598" s="6">
        <v>11.427610679584699</v>
      </c>
      <c r="S598" s="6">
        <v>11.427610679584699</v>
      </c>
      <c r="T598" s="6">
        <v>11.427610679584699</v>
      </c>
      <c r="U598" s="6">
        <v>11.427610679584699</v>
      </c>
      <c r="V598" s="6">
        <v>5.6394388439222203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4"/>
      <c r="AO598" s="4"/>
    </row>
    <row r="599" spans="1:41" ht="18.75" customHeight="1" x14ac:dyDescent="0.25">
      <c r="A599" s="13" t="s">
        <v>347</v>
      </c>
      <c r="B599" s="2" t="s">
        <v>4</v>
      </c>
      <c r="C599" s="2" t="s">
        <v>2</v>
      </c>
      <c r="D599" s="2" t="s">
        <v>27</v>
      </c>
      <c r="E599" s="2" t="s">
        <v>154</v>
      </c>
      <c r="F599" s="2" t="s">
        <v>218</v>
      </c>
      <c r="G599" s="4"/>
      <c r="H599" s="6">
        <v>54.839359160461399</v>
      </c>
      <c r="I599" s="6">
        <v>50.027385607848899</v>
      </c>
      <c r="J599" s="6">
        <v>46.989202247743101</v>
      </c>
      <c r="K599" s="6">
        <v>43.951018887637296</v>
      </c>
      <c r="L599" s="6">
        <v>40.912835527531499</v>
      </c>
      <c r="M599" s="6">
        <v>36.500891770440397</v>
      </c>
      <c r="N599" s="6">
        <v>32.088948013349203</v>
      </c>
      <c r="O599" s="6">
        <v>28.414896807198801</v>
      </c>
      <c r="P599" s="6">
        <v>24.740845601048299</v>
      </c>
      <c r="Q599" s="6">
        <v>21.237053594656501</v>
      </c>
      <c r="R599" s="6">
        <v>17.7332615882647</v>
      </c>
      <c r="S599" s="6">
        <v>14.2294695818729</v>
      </c>
      <c r="T599" s="6">
        <v>12.416147416370899</v>
      </c>
      <c r="U599" s="6">
        <v>10.6028252508689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4"/>
      <c r="AO599" s="4"/>
    </row>
    <row r="600" spans="1:41" ht="18.75" customHeight="1" x14ac:dyDescent="0.25">
      <c r="A600" s="13" t="s">
        <v>347</v>
      </c>
      <c r="B600" s="2" t="s">
        <v>4</v>
      </c>
      <c r="C600" s="2" t="s">
        <v>2</v>
      </c>
      <c r="D600" s="2" t="s">
        <v>27</v>
      </c>
      <c r="E600" s="2" t="s">
        <v>154</v>
      </c>
      <c r="F600" s="2" t="s">
        <v>236</v>
      </c>
      <c r="G600" s="4"/>
      <c r="H600" s="6">
        <v>11.0255201339571</v>
      </c>
      <c r="I600" s="6">
        <v>9.8443274206848397</v>
      </c>
      <c r="J600" s="6">
        <v>8.5989052033776101</v>
      </c>
      <c r="K600" s="6">
        <v>7.3534829860703796</v>
      </c>
      <c r="L600" s="6">
        <v>6.1080607687631501</v>
      </c>
      <c r="M600" s="6">
        <v>4.7731557454927502</v>
      </c>
      <c r="N600" s="6">
        <v>3.43825072222235</v>
      </c>
      <c r="O600" s="6">
        <v>6.7538020249192598</v>
      </c>
      <c r="P600" s="6">
        <v>6.4232067711728504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4"/>
      <c r="AO600" s="4"/>
    </row>
    <row r="601" spans="1:41" ht="18.75" customHeight="1" x14ac:dyDescent="0.25">
      <c r="A601" s="13" t="s">
        <v>347</v>
      </c>
      <c r="B601" s="2" t="s">
        <v>4</v>
      </c>
      <c r="C601" s="2" t="s">
        <v>2</v>
      </c>
      <c r="D601" s="2" t="s">
        <v>27</v>
      </c>
      <c r="E601" s="2" t="s">
        <v>154</v>
      </c>
      <c r="F601" s="2" t="s">
        <v>175</v>
      </c>
      <c r="G601" s="4"/>
      <c r="H601" s="6">
        <v>13.2770346096659</v>
      </c>
      <c r="I601" s="6">
        <v>12.3753634330469</v>
      </c>
      <c r="J601" s="6">
        <v>11.8060663795326</v>
      </c>
      <c r="K601" s="6">
        <v>11.236769326018401</v>
      </c>
      <c r="L601" s="6">
        <v>10.667472272504099</v>
      </c>
      <c r="M601" s="6">
        <v>9.8407589759454304</v>
      </c>
      <c r="N601" s="6">
        <v>9.0140456793867791</v>
      </c>
      <c r="O601" s="6">
        <v>8.3255992368227698</v>
      </c>
      <c r="P601" s="6">
        <v>7.6371527942587498</v>
      </c>
      <c r="Q601" s="6">
        <v>6.9806096469431598</v>
      </c>
      <c r="R601" s="6">
        <v>6.32406649962756</v>
      </c>
      <c r="S601" s="6">
        <v>5.6675233523119601</v>
      </c>
      <c r="T601" s="6">
        <v>5.3277416987594597</v>
      </c>
      <c r="U601" s="6">
        <v>4.9879600452069699</v>
      </c>
      <c r="V601" s="6">
        <v>1.4810667676450999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4"/>
      <c r="AO601" s="4"/>
    </row>
    <row r="602" spans="1:41" ht="18.75" customHeight="1" x14ac:dyDescent="0.25">
      <c r="A602" s="13" t="s">
        <v>347</v>
      </c>
      <c r="B602" s="2" t="s">
        <v>4</v>
      </c>
      <c r="C602" s="2" t="s">
        <v>2</v>
      </c>
      <c r="D602" s="2" t="s">
        <v>27</v>
      </c>
      <c r="E602" s="2" t="s">
        <v>154</v>
      </c>
      <c r="F602" s="2" t="s">
        <v>277</v>
      </c>
      <c r="G602" s="4"/>
      <c r="H602" s="6">
        <v>14.9315892800564</v>
      </c>
      <c r="I602" s="6">
        <v>13.9175538368454</v>
      </c>
      <c r="J602" s="6">
        <v>13.2773122444018</v>
      </c>
      <c r="K602" s="6">
        <v>12.637070651958201</v>
      </c>
      <c r="L602" s="6">
        <v>11.996829059514599</v>
      </c>
      <c r="M602" s="6">
        <v>11.067092581492</v>
      </c>
      <c r="N602" s="6">
        <v>10.137356103469299</v>
      </c>
      <c r="O602" s="6">
        <v>9.3631169887955004</v>
      </c>
      <c r="P602" s="6">
        <v>8.5888778741216498</v>
      </c>
      <c r="Q602" s="6">
        <v>7.8505177727466702</v>
      </c>
      <c r="R602" s="6">
        <v>7.1121576713716799</v>
      </c>
      <c r="S602" s="6">
        <v>6.3737975699967002</v>
      </c>
      <c r="T602" s="6">
        <v>5.9916730787303498</v>
      </c>
      <c r="U602" s="6">
        <v>5.6095485874640003</v>
      </c>
      <c r="V602" s="6">
        <v>1.66563403056264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4"/>
      <c r="AO602" s="4"/>
    </row>
    <row r="603" spans="1:41" ht="18.75" customHeight="1" x14ac:dyDescent="0.25">
      <c r="A603" s="13" t="s">
        <v>347</v>
      </c>
      <c r="B603" s="2" t="s">
        <v>4</v>
      </c>
      <c r="C603" s="2" t="s">
        <v>2</v>
      </c>
      <c r="D603" s="2" t="s">
        <v>27</v>
      </c>
      <c r="E603" s="2" t="s">
        <v>155</v>
      </c>
      <c r="F603" s="2" t="s">
        <v>205</v>
      </c>
      <c r="G603" s="4"/>
      <c r="H603" s="6">
        <v>0.50303350198293995</v>
      </c>
      <c r="I603" s="6">
        <v>0.50303350198293995</v>
      </c>
      <c r="J603" s="6">
        <v>0.50303350198293995</v>
      </c>
      <c r="K603" s="6">
        <v>0.50303350198293995</v>
      </c>
      <c r="L603" s="6">
        <v>0.50303350198293995</v>
      </c>
      <c r="M603" s="6">
        <v>0.50303350198293995</v>
      </c>
      <c r="N603" s="6">
        <v>0.50303350198293995</v>
      </c>
      <c r="O603" s="6">
        <v>0.50303350198293995</v>
      </c>
      <c r="P603" s="6">
        <v>0.50303350198293995</v>
      </c>
      <c r="Q603" s="6">
        <v>0.50303350198293995</v>
      </c>
      <c r="R603" s="6">
        <v>0.50303350198293995</v>
      </c>
      <c r="S603" s="6">
        <v>0.50303350198293995</v>
      </c>
      <c r="T603" s="6">
        <v>0.50303350198293995</v>
      </c>
      <c r="U603" s="6">
        <v>0.50303350198293995</v>
      </c>
      <c r="V603" s="6">
        <v>0.50303350198293995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4"/>
      <c r="AO603" s="4"/>
    </row>
    <row r="604" spans="1:41" ht="18.75" customHeight="1" x14ac:dyDescent="0.25">
      <c r="A604" s="13" t="s">
        <v>347</v>
      </c>
      <c r="B604" s="2" t="s">
        <v>4</v>
      </c>
      <c r="C604" s="2" t="s">
        <v>2</v>
      </c>
      <c r="D604" s="2" t="s">
        <v>27</v>
      </c>
      <c r="E604" s="2" t="s">
        <v>155</v>
      </c>
      <c r="F604" s="2" t="s">
        <v>209</v>
      </c>
      <c r="G604" s="4"/>
      <c r="H604" s="6">
        <v>2.8201401525238001</v>
      </c>
      <c r="I604" s="6">
        <v>2.8201401525238001</v>
      </c>
      <c r="J604" s="6">
        <v>2.8201401525238001</v>
      </c>
      <c r="K604" s="6">
        <v>2.8201401525238001</v>
      </c>
      <c r="L604" s="6">
        <v>2.8201401525238001</v>
      </c>
      <c r="M604" s="6">
        <v>2.8201401525238001</v>
      </c>
      <c r="N604" s="6">
        <v>2.8201401525238001</v>
      </c>
      <c r="O604" s="6">
        <v>2.8201401525238001</v>
      </c>
      <c r="P604" s="6">
        <v>2.8201401525238001</v>
      </c>
      <c r="Q604" s="6">
        <v>2.8201401525238001</v>
      </c>
      <c r="R604" s="6">
        <v>2.8201401525238001</v>
      </c>
      <c r="S604" s="6">
        <v>2.8201401525238001</v>
      </c>
      <c r="T604" s="6">
        <v>2.8201401525238001</v>
      </c>
      <c r="U604" s="6">
        <v>2.8201401525238001</v>
      </c>
      <c r="V604" s="6">
        <v>1.3984410434302199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4"/>
      <c r="AO604" s="4"/>
    </row>
    <row r="605" spans="1:41" ht="18.75" customHeight="1" x14ac:dyDescent="0.25">
      <c r="A605" s="13" t="s">
        <v>347</v>
      </c>
      <c r="B605" s="2" t="s">
        <v>4</v>
      </c>
      <c r="C605" s="2" t="s">
        <v>2</v>
      </c>
      <c r="D605" s="2" t="s">
        <v>27</v>
      </c>
      <c r="E605" s="2" t="s">
        <v>155</v>
      </c>
      <c r="F605" s="2" t="s">
        <v>214</v>
      </c>
      <c r="G605" s="4"/>
      <c r="H605" s="6">
        <v>1.2722265164603199</v>
      </c>
      <c r="I605" s="6">
        <v>1.2722265164603199</v>
      </c>
      <c r="J605" s="6">
        <v>1.2722265164603199</v>
      </c>
      <c r="K605" s="6">
        <v>1.2722265164603199</v>
      </c>
      <c r="L605" s="6">
        <v>1.2722265164603199</v>
      </c>
      <c r="M605" s="6">
        <v>1.2722265164603199</v>
      </c>
      <c r="N605" s="6">
        <v>1.2722265164603199</v>
      </c>
      <c r="O605" s="6">
        <v>1.2722265164603199</v>
      </c>
      <c r="P605" s="6">
        <v>1.2722265164603199</v>
      </c>
      <c r="Q605" s="6">
        <v>1.2722265164603199</v>
      </c>
      <c r="R605" s="6">
        <v>1.2722265164603199</v>
      </c>
      <c r="S605" s="6">
        <v>1.2722265164603199</v>
      </c>
      <c r="T605" s="6">
        <v>1.2722265164603199</v>
      </c>
      <c r="U605" s="6">
        <v>1.2722265164603199</v>
      </c>
      <c r="V605" s="6">
        <v>1.2722265164603199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4"/>
      <c r="AO605" s="4"/>
    </row>
    <row r="606" spans="1:41" ht="18.75" customHeight="1" x14ac:dyDescent="0.25">
      <c r="A606" s="13" t="s">
        <v>347</v>
      </c>
      <c r="B606" s="2" t="s">
        <v>4</v>
      </c>
      <c r="C606" s="2" t="s">
        <v>2</v>
      </c>
      <c r="D606" s="2" t="s">
        <v>27</v>
      </c>
      <c r="E606" s="2" t="s">
        <v>155</v>
      </c>
      <c r="F606" s="2" t="s">
        <v>231</v>
      </c>
      <c r="G606" s="4"/>
      <c r="H606" s="6">
        <v>6.4872279166196503</v>
      </c>
      <c r="I606" s="6">
        <v>6.3626418494183001</v>
      </c>
      <c r="J606" s="6">
        <v>6.3668386976576299</v>
      </c>
      <c r="K606" s="6">
        <v>6.3710355458969499</v>
      </c>
      <c r="L606" s="6">
        <v>6.3752323941362796</v>
      </c>
      <c r="M606" s="6">
        <v>5.8619118774279997</v>
      </c>
      <c r="N606" s="6">
        <v>5.3485913607197304</v>
      </c>
      <c r="O606" s="6">
        <v>4.9261892526521098</v>
      </c>
      <c r="P606" s="6">
        <v>4.5037871445844999</v>
      </c>
      <c r="Q606" s="6">
        <v>4.1536612506932</v>
      </c>
      <c r="R606" s="6">
        <v>3.8035353568019001</v>
      </c>
      <c r="S606" s="6">
        <v>3.4534094629105998</v>
      </c>
      <c r="T606" s="6">
        <v>3.2077877069439298</v>
      </c>
      <c r="U606" s="6">
        <v>2.9621659509772602</v>
      </c>
      <c r="V606" s="6">
        <v>1.2456096610085701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4"/>
      <c r="AO606" s="4"/>
    </row>
    <row r="607" spans="1:41" ht="18.75" customHeight="1" x14ac:dyDescent="0.25">
      <c r="A607" s="13" t="s">
        <v>347</v>
      </c>
      <c r="B607" s="2" t="s">
        <v>4</v>
      </c>
      <c r="C607" s="2" t="s">
        <v>2</v>
      </c>
      <c r="D607" s="2" t="s">
        <v>27</v>
      </c>
      <c r="E607" s="2" t="s">
        <v>155</v>
      </c>
      <c r="F607" s="2" t="s">
        <v>233</v>
      </c>
      <c r="G607" s="4"/>
      <c r="H607" s="6">
        <v>6.4674651092177999</v>
      </c>
      <c r="I607" s="6">
        <v>6.3363704719519296</v>
      </c>
      <c r="J607" s="6">
        <v>6.3407865700755304</v>
      </c>
      <c r="K607" s="6">
        <v>6.3452026681991303</v>
      </c>
      <c r="L607" s="6">
        <v>6.3496187663227301</v>
      </c>
      <c r="M607" s="6">
        <v>5.80948158685593</v>
      </c>
      <c r="N607" s="6">
        <v>5.26934440738912</v>
      </c>
      <c r="O607" s="6">
        <v>4.8248753557417396</v>
      </c>
      <c r="P607" s="6">
        <v>4.3804063040943504</v>
      </c>
      <c r="Q607" s="6">
        <v>4.0119892885472899</v>
      </c>
      <c r="R607" s="6">
        <v>3.64357227300022</v>
      </c>
      <c r="S607" s="6">
        <v>3.2751552574531599</v>
      </c>
      <c r="T607" s="6">
        <v>3.0167018386529998</v>
      </c>
      <c r="U607" s="6">
        <v>2.7582484198528401</v>
      </c>
      <c r="V607" s="6">
        <v>1.24677657762102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4"/>
      <c r="AO607" s="4"/>
    </row>
    <row r="608" spans="1:41" ht="18.75" customHeight="1" x14ac:dyDescent="0.25">
      <c r="A608" s="13" t="s">
        <v>347</v>
      </c>
      <c r="B608" s="2" t="s">
        <v>4</v>
      </c>
      <c r="C608" s="2" t="s">
        <v>2</v>
      </c>
      <c r="D608" s="2" t="s">
        <v>27</v>
      </c>
      <c r="E608" s="2" t="s">
        <v>155</v>
      </c>
      <c r="F608" s="2" t="s">
        <v>176</v>
      </c>
      <c r="G608" s="4"/>
      <c r="H608" s="6">
        <v>13.3203111955227</v>
      </c>
      <c r="I608" s="6">
        <v>13.0782892092541</v>
      </c>
      <c r="J608" s="6">
        <v>13.0864420434335</v>
      </c>
      <c r="K608" s="6">
        <v>13.094594877612799</v>
      </c>
      <c r="L608" s="6">
        <v>13.102747711792199</v>
      </c>
      <c r="M608" s="6">
        <v>12.1055667762597</v>
      </c>
      <c r="N608" s="6">
        <v>11.1083858407272</v>
      </c>
      <c r="O608" s="6">
        <v>10.2878238028122</v>
      </c>
      <c r="P608" s="6">
        <v>9.46726176489714</v>
      </c>
      <c r="Q608" s="6">
        <v>8.7871041342153209</v>
      </c>
      <c r="R608" s="6">
        <v>8.1069465035335107</v>
      </c>
      <c r="S608" s="6">
        <v>7.4267888728517004</v>
      </c>
      <c r="T608" s="6">
        <v>6.9496418965870301</v>
      </c>
      <c r="U608" s="6">
        <v>6.4724949203223696</v>
      </c>
      <c r="V608" s="6">
        <v>3.1378976240722798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4"/>
      <c r="AO608" s="4"/>
    </row>
    <row r="609" spans="1:41" ht="18.75" customHeight="1" x14ac:dyDescent="0.25">
      <c r="A609" s="13" t="s">
        <v>347</v>
      </c>
      <c r="B609" s="2" t="s">
        <v>4</v>
      </c>
      <c r="C609" s="2" t="s">
        <v>2</v>
      </c>
      <c r="D609" s="2" t="s">
        <v>27</v>
      </c>
      <c r="E609" s="2" t="s">
        <v>155</v>
      </c>
      <c r="F609" s="2" t="s">
        <v>278</v>
      </c>
      <c r="G609" s="4"/>
      <c r="H609" s="6">
        <v>5.5223447636222396</v>
      </c>
      <c r="I609" s="6">
        <v>5.4220071041686797</v>
      </c>
      <c r="J609" s="6">
        <v>5.4253871123740502</v>
      </c>
      <c r="K609" s="6">
        <v>5.4287671205794297</v>
      </c>
      <c r="L609" s="6">
        <v>5.4321471287848002</v>
      </c>
      <c r="M609" s="6">
        <v>5.0187350968217199</v>
      </c>
      <c r="N609" s="6">
        <v>4.6053230648586396</v>
      </c>
      <c r="O609" s="6">
        <v>4.26513383002826</v>
      </c>
      <c r="P609" s="6">
        <v>3.9249445951978799</v>
      </c>
      <c r="Q609" s="6">
        <v>3.64296432648645</v>
      </c>
      <c r="R609" s="6">
        <v>3.3609840577750201</v>
      </c>
      <c r="S609" s="6">
        <v>3.07900378906358</v>
      </c>
      <c r="T609" s="6">
        <v>2.8811878321256499</v>
      </c>
      <c r="U609" s="6">
        <v>2.6833718751877198</v>
      </c>
      <c r="V609" s="6">
        <v>1.3009119876195301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4"/>
      <c r="AO609" s="4"/>
    </row>
    <row r="610" spans="1:41" ht="18.75" customHeight="1" x14ac:dyDescent="0.25">
      <c r="A610" s="13" t="s">
        <v>347</v>
      </c>
      <c r="B610" s="2" t="s">
        <v>4</v>
      </c>
      <c r="C610" s="2" t="s">
        <v>2</v>
      </c>
      <c r="D610" s="2" t="s">
        <v>27</v>
      </c>
      <c r="E610" s="2" t="s">
        <v>156</v>
      </c>
      <c r="F610" s="2" t="s">
        <v>219</v>
      </c>
      <c r="G610" s="4"/>
      <c r="H610" s="6">
        <v>425.49256649527803</v>
      </c>
      <c r="I610" s="6">
        <v>452.94369981755398</v>
      </c>
      <c r="J610" s="6">
        <v>452.94369981755398</v>
      </c>
      <c r="K610" s="6">
        <v>452.94369981755398</v>
      </c>
      <c r="L610" s="6">
        <v>452.94369981755398</v>
      </c>
      <c r="M610" s="6">
        <v>452.94369981755398</v>
      </c>
      <c r="N610" s="6">
        <v>452.94369981755398</v>
      </c>
      <c r="O610" s="6">
        <v>452.94369981755398</v>
      </c>
      <c r="P610" s="6">
        <v>452.94369981755398</v>
      </c>
      <c r="Q610" s="6">
        <v>452.94369981755398</v>
      </c>
      <c r="R610" s="6">
        <v>452.94369981755398</v>
      </c>
      <c r="S610" s="6">
        <v>452.94369981755398</v>
      </c>
      <c r="T610" s="6">
        <v>452.94369981755398</v>
      </c>
      <c r="U610" s="6">
        <v>452.94369981755398</v>
      </c>
      <c r="V610" s="6">
        <v>452.94369981755398</v>
      </c>
      <c r="W610" s="6">
        <v>452.94369981755398</v>
      </c>
      <c r="X610" s="6">
        <v>452.94369981755398</v>
      </c>
      <c r="Y610" s="6">
        <v>452.94369981755398</v>
      </c>
      <c r="Z610" s="6">
        <v>452.94369981755398</v>
      </c>
      <c r="AA610" s="6">
        <v>452.94369981755398</v>
      </c>
      <c r="AB610" s="6">
        <v>452.94369981755398</v>
      </c>
      <c r="AC610" s="6">
        <v>452.94369981755398</v>
      </c>
      <c r="AD610" s="6">
        <v>452.94369981755398</v>
      </c>
      <c r="AE610" s="6">
        <v>452.94369981755398</v>
      </c>
      <c r="AF610" s="6">
        <v>452.94369981755398</v>
      </c>
      <c r="AG610" s="6">
        <v>452.94369981755398</v>
      </c>
      <c r="AH610" s="6">
        <v>452.94369981755398</v>
      </c>
      <c r="AI610" s="6">
        <v>452.94369981755398</v>
      </c>
      <c r="AJ610" s="6">
        <v>452.94369981755398</v>
      </c>
      <c r="AK610" s="6">
        <v>452.94369981755398</v>
      </c>
      <c r="AL610" s="6">
        <v>452.94369981755398</v>
      </c>
      <c r="AM610" s="6">
        <v>452.94369981755398</v>
      </c>
      <c r="AN610" s="4"/>
      <c r="AO610" s="4"/>
    </row>
    <row r="611" spans="1:41" ht="18.75" customHeight="1" x14ac:dyDescent="0.25">
      <c r="A611" s="13" t="s">
        <v>347</v>
      </c>
      <c r="B611" s="2" t="s">
        <v>4</v>
      </c>
      <c r="C611" s="2" t="s">
        <v>2</v>
      </c>
      <c r="D611" s="2" t="s">
        <v>27</v>
      </c>
      <c r="E611" s="2" t="s">
        <v>156</v>
      </c>
      <c r="F611" s="2" t="s">
        <v>265</v>
      </c>
      <c r="G611" s="4"/>
      <c r="H611" s="6">
        <v>1952.6452512793301</v>
      </c>
      <c r="I611" s="6">
        <v>2078.6223642650898</v>
      </c>
      <c r="J611" s="6">
        <v>2078.6223642650898</v>
      </c>
      <c r="K611" s="6">
        <v>2078.6223642650898</v>
      </c>
      <c r="L611" s="6">
        <v>2078.6223642650898</v>
      </c>
      <c r="M611" s="6">
        <v>2078.6223642650898</v>
      </c>
      <c r="N611" s="6">
        <v>2078.6223642650898</v>
      </c>
      <c r="O611" s="6">
        <v>2078.6223642650898</v>
      </c>
      <c r="P611" s="6">
        <v>2078.6223642650898</v>
      </c>
      <c r="Q611" s="6">
        <v>2078.6223642650898</v>
      </c>
      <c r="R611" s="6">
        <v>2078.6223642650898</v>
      </c>
      <c r="S611" s="6">
        <v>2078.6223642650898</v>
      </c>
      <c r="T611" s="6">
        <v>2078.6223642650898</v>
      </c>
      <c r="U611" s="6">
        <v>2078.6223642650898</v>
      </c>
      <c r="V611" s="6">
        <v>2078.6223642650898</v>
      </c>
      <c r="W611" s="6">
        <v>2078.6223642650898</v>
      </c>
      <c r="X611" s="6">
        <v>2078.6223642650898</v>
      </c>
      <c r="Y611" s="6">
        <v>2078.6223642650898</v>
      </c>
      <c r="Z611" s="6">
        <v>2078.6223642650898</v>
      </c>
      <c r="AA611" s="6">
        <v>2078.6223642650898</v>
      </c>
      <c r="AB611" s="6">
        <v>2078.6223642650898</v>
      </c>
      <c r="AC611" s="6">
        <v>2078.6223642650898</v>
      </c>
      <c r="AD611" s="6">
        <v>2078.6223642650898</v>
      </c>
      <c r="AE611" s="6">
        <v>2078.6223642650898</v>
      </c>
      <c r="AF611" s="6">
        <v>2078.6223642650898</v>
      </c>
      <c r="AG611" s="6">
        <v>2078.6223642650898</v>
      </c>
      <c r="AH611" s="6">
        <v>2078.6223642650898</v>
      </c>
      <c r="AI611" s="6">
        <v>2078.6223642650898</v>
      </c>
      <c r="AJ611" s="6">
        <v>2078.6223642650898</v>
      </c>
      <c r="AK611" s="6">
        <v>2078.6223642650898</v>
      </c>
      <c r="AL611" s="6">
        <v>2078.6223642650898</v>
      </c>
      <c r="AM611" s="6">
        <v>2078.6223642650898</v>
      </c>
      <c r="AN611" s="4"/>
      <c r="AO611" s="4"/>
    </row>
    <row r="612" spans="1:41" ht="18.75" customHeight="1" x14ac:dyDescent="0.25">
      <c r="A612" s="13" t="s">
        <v>347</v>
      </c>
      <c r="B612" s="2" t="s">
        <v>4</v>
      </c>
      <c r="C612" s="2" t="s">
        <v>2</v>
      </c>
      <c r="D612" s="2" t="s">
        <v>27</v>
      </c>
      <c r="E612" s="2" t="s">
        <v>156</v>
      </c>
      <c r="F612" s="2" t="s">
        <v>270</v>
      </c>
      <c r="G612" s="4"/>
      <c r="H612" s="6">
        <v>26807.297628836499</v>
      </c>
      <c r="I612" s="6">
        <v>28536.800701664601</v>
      </c>
      <c r="J612" s="6">
        <v>28536.800701664601</v>
      </c>
      <c r="K612" s="6">
        <v>28536.800701664601</v>
      </c>
      <c r="L612" s="6">
        <v>28536.800701664601</v>
      </c>
      <c r="M612" s="6">
        <v>28536.800701664601</v>
      </c>
      <c r="N612" s="6">
        <v>28536.800701664601</v>
      </c>
      <c r="O612" s="6">
        <v>28536.800701664601</v>
      </c>
      <c r="P612" s="6">
        <v>28536.800701664601</v>
      </c>
      <c r="Q612" s="6">
        <v>28536.800701664601</v>
      </c>
      <c r="R612" s="6">
        <v>28536.800701664601</v>
      </c>
      <c r="S612" s="6">
        <v>28536.800701664601</v>
      </c>
      <c r="T612" s="6">
        <v>28536.800701664601</v>
      </c>
      <c r="U612" s="6">
        <v>28536.800701664601</v>
      </c>
      <c r="V612" s="6">
        <v>28536.800701664601</v>
      </c>
      <c r="W612" s="6">
        <v>28536.800701664601</v>
      </c>
      <c r="X612" s="6">
        <v>28536.800701664601</v>
      </c>
      <c r="Y612" s="6">
        <v>28536.800701664601</v>
      </c>
      <c r="Z612" s="6">
        <v>28536.800701664601</v>
      </c>
      <c r="AA612" s="6">
        <v>28536.800701664601</v>
      </c>
      <c r="AB612" s="6">
        <v>28536.800701664601</v>
      </c>
      <c r="AC612" s="6">
        <v>28536.800701664601</v>
      </c>
      <c r="AD612" s="6">
        <v>28536.800701664601</v>
      </c>
      <c r="AE612" s="6">
        <v>28536.800701664601</v>
      </c>
      <c r="AF612" s="6">
        <v>28536.800701664601</v>
      </c>
      <c r="AG612" s="6">
        <v>28536.800701664601</v>
      </c>
      <c r="AH612" s="6">
        <v>28536.800701664601</v>
      </c>
      <c r="AI612" s="6">
        <v>28536.800701664601</v>
      </c>
      <c r="AJ612" s="6">
        <v>28536.800701664601</v>
      </c>
      <c r="AK612" s="6">
        <v>28536.800701664601</v>
      </c>
      <c r="AL612" s="6">
        <v>28536.800701664601</v>
      </c>
      <c r="AM612" s="6">
        <v>28536.800701664601</v>
      </c>
      <c r="AN612" s="4"/>
      <c r="AO612" s="4"/>
    </row>
    <row r="613" spans="1:41" ht="18.75" customHeight="1" x14ac:dyDescent="0.25">
      <c r="A613" s="13" t="s">
        <v>347</v>
      </c>
      <c r="B613" s="2" t="s">
        <v>4</v>
      </c>
      <c r="C613" s="2" t="s">
        <v>2</v>
      </c>
      <c r="D613" s="2" t="s">
        <v>27</v>
      </c>
      <c r="E613" s="2" t="s">
        <v>156</v>
      </c>
      <c r="F613" s="2" t="s">
        <v>279</v>
      </c>
      <c r="G613" s="4"/>
      <c r="H613" s="6">
        <v>214.148762889794</v>
      </c>
      <c r="I613" s="6">
        <v>227.96481210849001</v>
      </c>
      <c r="J613" s="6">
        <v>227.96481210849001</v>
      </c>
      <c r="K613" s="6">
        <v>227.96481210849001</v>
      </c>
      <c r="L613" s="6">
        <v>227.96481210849001</v>
      </c>
      <c r="M613" s="6">
        <v>227.96481210849001</v>
      </c>
      <c r="N613" s="6">
        <v>227.96481210849001</v>
      </c>
      <c r="O613" s="6">
        <v>227.96481210849001</v>
      </c>
      <c r="P613" s="6">
        <v>227.96481210849001</v>
      </c>
      <c r="Q613" s="6">
        <v>227.96481210849001</v>
      </c>
      <c r="R613" s="6">
        <v>227.96481210849001</v>
      </c>
      <c r="S613" s="6">
        <v>227.96481210849001</v>
      </c>
      <c r="T613" s="6">
        <v>227.96481210849001</v>
      </c>
      <c r="U613" s="6">
        <v>227.96481210849001</v>
      </c>
      <c r="V613" s="6">
        <v>227.96481210849001</v>
      </c>
      <c r="W613" s="6">
        <v>227.96481210849001</v>
      </c>
      <c r="X613" s="6">
        <v>227.96481210849001</v>
      </c>
      <c r="Y613" s="6">
        <v>227.96481210849001</v>
      </c>
      <c r="Z613" s="6">
        <v>227.96481210849001</v>
      </c>
      <c r="AA613" s="6">
        <v>227.96481210849001</v>
      </c>
      <c r="AB613" s="6">
        <v>227.96481210849001</v>
      </c>
      <c r="AC613" s="6">
        <v>227.96481210849001</v>
      </c>
      <c r="AD613" s="6">
        <v>227.96481210849001</v>
      </c>
      <c r="AE613" s="6">
        <v>227.96481210849001</v>
      </c>
      <c r="AF613" s="6">
        <v>227.96481210849001</v>
      </c>
      <c r="AG613" s="6">
        <v>227.96481210849001</v>
      </c>
      <c r="AH613" s="6">
        <v>227.96481210849001</v>
      </c>
      <c r="AI613" s="6">
        <v>227.96481210849001</v>
      </c>
      <c r="AJ613" s="6">
        <v>227.96481210849001</v>
      </c>
      <c r="AK613" s="6">
        <v>227.96481210849001</v>
      </c>
      <c r="AL613" s="6">
        <v>227.96481210849001</v>
      </c>
      <c r="AM613" s="6">
        <v>227.96481210849001</v>
      </c>
      <c r="AN613" s="4"/>
      <c r="AO613" s="4"/>
    </row>
    <row r="614" spans="1:41" ht="18.75" customHeight="1" x14ac:dyDescent="0.25">
      <c r="A614" s="13" t="s">
        <v>347</v>
      </c>
      <c r="B614" s="2" t="s">
        <v>4</v>
      </c>
      <c r="C614" s="2" t="s">
        <v>2</v>
      </c>
      <c r="D614" s="2" t="s">
        <v>27</v>
      </c>
      <c r="E614" s="2" t="s">
        <v>157</v>
      </c>
      <c r="F614" s="2" t="s">
        <v>220</v>
      </c>
      <c r="G614" s="4"/>
      <c r="H614" s="6">
        <v>322.31714088688699</v>
      </c>
      <c r="I614" s="6">
        <v>368.61521144429099</v>
      </c>
      <c r="J614" s="6">
        <v>368.61521144429099</v>
      </c>
      <c r="K614" s="6">
        <v>368.61521144429099</v>
      </c>
      <c r="L614" s="6">
        <v>368.61521144429099</v>
      </c>
      <c r="M614" s="6">
        <v>368.61521144429099</v>
      </c>
      <c r="N614" s="6">
        <v>368.61521144429099</v>
      </c>
      <c r="O614" s="6">
        <v>368.61521144429099</v>
      </c>
      <c r="P614" s="6">
        <v>368.61521144429099</v>
      </c>
      <c r="Q614" s="6">
        <v>368.61521144429099</v>
      </c>
      <c r="R614" s="6">
        <v>368.61521144429099</v>
      </c>
      <c r="S614" s="6">
        <v>368.61521144429099</v>
      </c>
      <c r="T614" s="6">
        <v>368.61521144429099</v>
      </c>
      <c r="U614" s="6">
        <v>368.61521144429099</v>
      </c>
      <c r="V614" s="6">
        <v>368.61521144429099</v>
      </c>
      <c r="W614" s="6">
        <v>368.61521144429099</v>
      </c>
      <c r="X614" s="6">
        <v>368.61521144429099</v>
      </c>
      <c r="Y614" s="6">
        <v>368.61521144429099</v>
      </c>
      <c r="Z614" s="6">
        <v>368.61521144429099</v>
      </c>
      <c r="AA614" s="6">
        <v>368.61521144429099</v>
      </c>
      <c r="AB614" s="6">
        <v>368.61521144429099</v>
      </c>
      <c r="AC614" s="6">
        <v>368.61521144429099</v>
      </c>
      <c r="AD614" s="6">
        <v>368.61521144429099</v>
      </c>
      <c r="AE614" s="6">
        <v>368.61521144429099</v>
      </c>
      <c r="AF614" s="6">
        <v>368.61521144429099</v>
      </c>
      <c r="AG614" s="6">
        <v>368.61521144429099</v>
      </c>
      <c r="AH614" s="6">
        <v>368.61521144429099</v>
      </c>
      <c r="AI614" s="6">
        <v>368.61521144429099</v>
      </c>
      <c r="AJ614" s="6">
        <v>368.61521144429099</v>
      </c>
      <c r="AK614" s="6">
        <v>368.61521144429099</v>
      </c>
      <c r="AL614" s="6">
        <v>368.61521144429099</v>
      </c>
      <c r="AM614" s="6">
        <v>368.61521144429099</v>
      </c>
      <c r="AN614" s="4"/>
      <c r="AO614" s="4"/>
    </row>
    <row r="615" spans="1:41" ht="18.75" customHeight="1" x14ac:dyDescent="0.25">
      <c r="A615" s="13" t="s">
        <v>347</v>
      </c>
      <c r="B615" s="2" t="s">
        <v>4</v>
      </c>
      <c r="C615" s="2" t="s">
        <v>2</v>
      </c>
      <c r="D615" s="2" t="s">
        <v>27</v>
      </c>
      <c r="E615" s="2" t="s">
        <v>157</v>
      </c>
      <c r="F615" s="2" t="s">
        <v>271</v>
      </c>
      <c r="G615" s="4"/>
      <c r="H615" s="6">
        <v>39910.8859750833</v>
      </c>
      <c r="I615" s="6">
        <v>45643.739678732098</v>
      </c>
      <c r="J615" s="6">
        <v>45643.739678732098</v>
      </c>
      <c r="K615" s="6">
        <v>45643.739678732098</v>
      </c>
      <c r="L615" s="6">
        <v>45643.739678732098</v>
      </c>
      <c r="M615" s="6">
        <v>45643.739678732098</v>
      </c>
      <c r="N615" s="6">
        <v>45643.739678732098</v>
      </c>
      <c r="O615" s="6">
        <v>45643.739678732098</v>
      </c>
      <c r="P615" s="6">
        <v>45643.739678732098</v>
      </c>
      <c r="Q615" s="6">
        <v>45643.739678732098</v>
      </c>
      <c r="R615" s="6">
        <v>45643.739678732098</v>
      </c>
      <c r="S615" s="6">
        <v>45643.739678732098</v>
      </c>
      <c r="T615" s="6">
        <v>45643.739678732098</v>
      </c>
      <c r="U615" s="6">
        <v>45643.739678732098</v>
      </c>
      <c r="V615" s="6">
        <v>45643.739678732098</v>
      </c>
      <c r="W615" s="6">
        <v>45643.739678732098</v>
      </c>
      <c r="X615" s="6">
        <v>45643.739678732098</v>
      </c>
      <c r="Y615" s="6">
        <v>45643.739678732098</v>
      </c>
      <c r="Z615" s="6">
        <v>45643.739678732098</v>
      </c>
      <c r="AA615" s="6">
        <v>45643.739678732098</v>
      </c>
      <c r="AB615" s="6">
        <v>45643.739678732098</v>
      </c>
      <c r="AC615" s="6">
        <v>45643.739678732098</v>
      </c>
      <c r="AD615" s="6">
        <v>45643.739678732098</v>
      </c>
      <c r="AE615" s="6">
        <v>45643.739678732098</v>
      </c>
      <c r="AF615" s="6">
        <v>45643.739678732098</v>
      </c>
      <c r="AG615" s="6">
        <v>45643.739678732098</v>
      </c>
      <c r="AH615" s="6">
        <v>45643.739678732098</v>
      </c>
      <c r="AI615" s="6">
        <v>45643.739678732098</v>
      </c>
      <c r="AJ615" s="6">
        <v>45643.739678732098</v>
      </c>
      <c r="AK615" s="6">
        <v>45643.739678732098</v>
      </c>
      <c r="AL615" s="6">
        <v>45643.739678732098</v>
      </c>
      <c r="AM615" s="6">
        <v>45643.739678732098</v>
      </c>
      <c r="AN615" s="4"/>
      <c r="AO615" s="4"/>
    </row>
    <row r="616" spans="1:41" ht="18.75" customHeight="1" x14ac:dyDescent="0.25">
      <c r="A616" s="13" t="s">
        <v>347</v>
      </c>
      <c r="B616" s="2" t="s">
        <v>4</v>
      </c>
      <c r="C616" s="2" t="s">
        <v>2</v>
      </c>
      <c r="D616" s="2" t="s">
        <v>27</v>
      </c>
      <c r="E616" s="2" t="s">
        <v>157</v>
      </c>
      <c r="F616" s="2" t="s">
        <v>280</v>
      </c>
      <c r="G616" s="4"/>
      <c r="H616" s="6">
        <v>17.765813877688299</v>
      </c>
      <c r="I616" s="6">
        <v>20.317719439259299</v>
      </c>
      <c r="J616" s="6">
        <v>20.317719439259299</v>
      </c>
      <c r="K616" s="6">
        <v>20.317719439259299</v>
      </c>
      <c r="L616" s="6">
        <v>20.317719439259299</v>
      </c>
      <c r="M616" s="6">
        <v>20.317719439259299</v>
      </c>
      <c r="N616" s="6">
        <v>20.317719439259299</v>
      </c>
      <c r="O616" s="6">
        <v>20.317719439259299</v>
      </c>
      <c r="P616" s="6">
        <v>20.317719439259299</v>
      </c>
      <c r="Q616" s="6">
        <v>20.317719439259299</v>
      </c>
      <c r="R616" s="6">
        <v>20.317719439259299</v>
      </c>
      <c r="S616" s="6">
        <v>20.317719439259299</v>
      </c>
      <c r="T616" s="6">
        <v>20.317719439259299</v>
      </c>
      <c r="U616" s="6">
        <v>20.317719439259299</v>
      </c>
      <c r="V616" s="6">
        <v>20.317719439259299</v>
      </c>
      <c r="W616" s="6">
        <v>20.317719439259299</v>
      </c>
      <c r="X616" s="6">
        <v>20.317719439259299</v>
      </c>
      <c r="Y616" s="6">
        <v>20.317719439259299</v>
      </c>
      <c r="Z616" s="6">
        <v>20.317719439259299</v>
      </c>
      <c r="AA616" s="6">
        <v>20.317719439259299</v>
      </c>
      <c r="AB616" s="6">
        <v>20.317719439259299</v>
      </c>
      <c r="AC616" s="6">
        <v>20.317719439259299</v>
      </c>
      <c r="AD616" s="6">
        <v>20.317719439259299</v>
      </c>
      <c r="AE616" s="6">
        <v>20.317719439259299</v>
      </c>
      <c r="AF616" s="6">
        <v>20.317719439259299</v>
      </c>
      <c r="AG616" s="6">
        <v>20.317719439259299</v>
      </c>
      <c r="AH616" s="6">
        <v>20.317719439259299</v>
      </c>
      <c r="AI616" s="6">
        <v>20.317719439259299</v>
      </c>
      <c r="AJ616" s="6">
        <v>20.317719439259299</v>
      </c>
      <c r="AK616" s="6">
        <v>20.317719439259299</v>
      </c>
      <c r="AL616" s="6">
        <v>20.317719439259299</v>
      </c>
      <c r="AM616" s="6">
        <v>20.317719439259299</v>
      </c>
      <c r="AN616" s="4"/>
      <c r="AO616" s="4"/>
    </row>
    <row r="617" spans="1:41" ht="18.75" customHeight="1" x14ac:dyDescent="0.25">
      <c r="A617" s="13" t="s">
        <v>347</v>
      </c>
      <c r="B617" s="2" t="s">
        <v>4</v>
      </c>
      <c r="C617" s="2" t="s">
        <v>2</v>
      </c>
      <c r="D617" s="2" t="s">
        <v>27</v>
      </c>
      <c r="E617" s="2" t="s">
        <v>158</v>
      </c>
      <c r="F617" s="2" t="s">
        <v>237</v>
      </c>
      <c r="G617" s="4"/>
      <c r="H617" s="6">
        <v>2199.80938193981</v>
      </c>
      <c r="I617" s="6">
        <v>1941.5506517496599</v>
      </c>
      <c r="J617" s="6">
        <v>2036.5247120374599</v>
      </c>
      <c r="K617" s="6">
        <v>2131.50258234387</v>
      </c>
      <c r="L617" s="6">
        <v>2226.4842626689001</v>
      </c>
      <c r="M617" s="6">
        <v>2321.46975301255</v>
      </c>
      <c r="N617" s="6">
        <v>2416.4590533748101</v>
      </c>
      <c r="O617" s="6">
        <v>2510.2170970317002</v>
      </c>
      <c r="P617" s="6">
        <v>2604.00609570405</v>
      </c>
      <c r="Q617" s="6">
        <v>2697.8260493918501</v>
      </c>
      <c r="R617" s="6">
        <v>2791.6769580951</v>
      </c>
      <c r="S617" s="6">
        <v>2885.55882181381</v>
      </c>
      <c r="T617" s="6">
        <v>2988.8438124263598</v>
      </c>
      <c r="U617" s="6">
        <v>3092.1476669558801</v>
      </c>
      <c r="V617" s="6">
        <v>3195.4703854023801</v>
      </c>
      <c r="W617" s="6">
        <v>3298.8119677658601</v>
      </c>
      <c r="X617" s="6">
        <v>3402.1724140463102</v>
      </c>
      <c r="Y617" s="6">
        <v>3517.46831811315</v>
      </c>
      <c r="Z617" s="6">
        <v>3632.7664237529598</v>
      </c>
      <c r="AA617" s="6">
        <v>3748.0667309657401</v>
      </c>
      <c r="AB617" s="6">
        <v>3863.3692397514801</v>
      </c>
      <c r="AC617" s="6">
        <v>3978.6739501101802</v>
      </c>
      <c r="AD617" s="6">
        <v>4109.4689911863597</v>
      </c>
      <c r="AE617" s="6">
        <v>4240.2489786468896</v>
      </c>
      <c r="AF617" s="6">
        <v>4371.0139124917796</v>
      </c>
      <c r="AG617" s="6">
        <v>4501.7637927210098</v>
      </c>
      <c r="AH617" s="6">
        <v>4632.4986193346003</v>
      </c>
      <c r="AI617" s="6">
        <v>4777.6192405558004</v>
      </c>
      <c r="AJ617" s="6">
        <v>4922.7068788909201</v>
      </c>
      <c r="AK617" s="6">
        <v>5067.7615343399602</v>
      </c>
      <c r="AL617" s="6">
        <v>5212.78320690292</v>
      </c>
      <c r="AM617" s="6">
        <v>5357.7718965797903</v>
      </c>
      <c r="AN617" s="4"/>
      <c r="AO617" s="4"/>
    </row>
    <row r="618" spans="1:41" ht="18.75" customHeight="1" x14ac:dyDescent="0.25">
      <c r="A618" s="13" t="s">
        <v>347</v>
      </c>
      <c r="B618" s="2" t="s">
        <v>4</v>
      </c>
      <c r="C618" s="2" t="s">
        <v>2</v>
      </c>
      <c r="D618" s="2" t="s">
        <v>27</v>
      </c>
      <c r="E618" s="2" t="s">
        <v>158</v>
      </c>
      <c r="F618" s="2" t="s">
        <v>238</v>
      </c>
      <c r="G618" s="4"/>
      <c r="H618" s="6">
        <v>5915.3014289008197</v>
      </c>
      <c r="I618" s="6">
        <v>5415.5462786959497</v>
      </c>
      <c r="J618" s="6">
        <v>5575.1997345659202</v>
      </c>
      <c r="K618" s="6">
        <v>5734.9153048531898</v>
      </c>
      <c r="L618" s="6">
        <v>5894.6929895577596</v>
      </c>
      <c r="M618" s="6">
        <v>6054.5327886796304</v>
      </c>
      <c r="N618" s="6">
        <v>6214.4347022187903</v>
      </c>
      <c r="O618" s="6">
        <v>6354.8193814629503</v>
      </c>
      <c r="P618" s="6">
        <v>6495.2285500385196</v>
      </c>
      <c r="Q618" s="6">
        <v>6635.6622079455101</v>
      </c>
      <c r="R618" s="6">
        <v>6776.1203551839199</v>
      </c>
      <c r="S618" s="6">
        <v>6916.6029917537298</v>
      </c>
      <c r="T618" s="6">
        <v>7050.5516861365904</v>
      </c>
      <c r="U618" s="6">
        <v>7184.5084496814998</v>
      </c>
      <c r="V618" s="6">
        <v>7318.4732823884497</v>
      </c>
      <c r="W618" s="6">
        <v>7452.4461842574501</v>
      </c>
      <c r="X618" s="6">
        <v>7586.4271552884902</v>
      </c>
      <c r="Y618" s="6">
        <v>7732.3936608089498</v>
      </c>
      <c r="Z618" s="6">
        <v>7878.0939486158504</v>
      </c>
      <c r="AA618" s="6">
        <v>8024.0663002257597</v>
      </c>
      <c r="AB618" s="6">
        <v>8170.0429468228203</v>
      </c>
      <c r="AC618" s="6">
        <v>8316.0238884070095</v>
      </c>
      <c r="AD618" s="6">
        <v>8508.3702347649505</v>
      </c>
      <c r="AE618" s="6">
        <v>8700.7312185990995</v>
      </c>
      <c r="AF618" s="6">
        <v>8893.1068399094202</v>
      </c>
      <c r="AG618" s="6">
        <v>9085.4970986959397</v>
      </c>
      <c r="AH618" s="6">
        <v>9277.90199495864</v>
      </c>
      <c r="AI618" s="6">
        <v>9515.1879565266408</v>
      </c>
      <c r="AJ618" s="6">
        <v>9752.4953761009692</v>
      </c>
      <c r="AK618" s="6">
        <v>9989.8242536816306</v>
      </c>
      <c r="AL618" s="6">
        <v>10227.174589268599</v>
      </c>
      <c r="AM618" s="6">
        <v>10464.546382862</v>
      </c>
      <c r="AN618" s="4"/>
      <c r="AO618" s="4"/>
    </row>
    <row r="619" spans="1:41" ht="18.75" customHeight="1" x14ac:dyDescent="0.25">
      <c r="A619" s="13" t="s">
        <v>347</v>
      </c>
      <c r="B619" s="2" t="s">
        <v>4</v>
      </c>
      <c r="C619" s="2" t="s">
        <v>2</v>
      </c>
      <c r="D619" s="2" t="s">
        <v>27</v>
      </c>
      <c r="E619" s="2" t="s">
        <v>158</v>
      </c>
      <c r="F619" s="2" t="s">
        <v>239</v>
      </c>
      <c r="G619" s="4"/>
      <c r="H619" s="6">
        <v>3701.6354788720701</v>
      </c>
      <c r="I619" s="6">
        <v>3798.4218420904799</v>
      </c>
      <c r="J619" s="6">
        <v>3901.4222324976599</v>
      </c>
      <c r="K619" s="6">
        <v>4004.45897084643</v>
      </c>
      <c r="L619" s="6">
        <v>4107.5320571368102</v>
      </c>
      <c r="M619" s="6">
        <v>4210.6414913687704</v>
      </c>
      <c r="N619" s="6">
        <v>4313.7872735423398</v>
      </c>
      <c r="O619" s="6">
        <v>4408.89592645838</v>
      </c>
      <c r="P619" s="6">
        <v>4504.03975281573</v>
      </c>
      <c r="Q619" s="6">
        <v>4599.2187526143798</v>
      </c>
      <c r="R619" s="6">
        <v>4694.4329258543303</v>
      </c>
      <c r="S619" s="6">
        <v>4789.6822725355896</v>
      </c>
      <c r="T619" s="6">
        <v>4846.3486640608298</v>
      </c>
      <c r="U619" s="6">
        <v>4903.0341173215302</v>
      </c>
      <c r="V619" s="6">
        <v>4959.7386323176897</v>
      </c>
      <c r="W619" s="6">
        <v>5016.4622090493003</v>
      </c>
      <c r="X619" s="6">
        <v>5073.2048475163801</v>
      </c>
      <c r="Y619" s="6">
        <v>5112.1660862422204</v>
      </c>
      <c r="Z619" s="6">
        <v>5151.1393255266303</v>
      </c>
      <c r="AA619" s="6">
        <v>5190.1245653696196</v>
      </c>
      <c r="AB619" s="6">
        <v>5229.1218057711903</v>
      </c>
      <c r="AC619" s="6">
        <v>5268.1310467313297</v>
      </c>
      <c r="AD619" s="6">
        <v>5323.9926645680298</v>
      </c>
      <c r="AE619" s="6">
        <v>5379.8702951990899</v>
      </c>
      <c r="AF619" s="6">
        <v>5435.7639386245201</v>
      </c>
      <c r="AG619" s="6">
        <v>5491.6735948443102</v>
      </c>
      <c r="AH619" s="6">
        <v>5547.5992638584703</v>
      </c>
      <c r="AI619" s="6">
        <v>5613.4202035546796</v>
      </c>
      <c r="AJ619" s="6">
        <v>5679.2586832256602</v>
      </c>
      <c r="AK619" s="6">
        <v>5745.1147028714304</v>
      </c>
      <c r="AL619" s="6">
        <v>5810.9882624919901</v>
      </c>
      <c r="AM619" s="6">
        <v>5876.8793620873303</v>
      </c>
      <c r="AN619" s="4"/>
      <c r="AO619" s="4"/>
    </row>
    <row r="620" spans="1:41" ht="18.75" customHeight="1" x14ac:dyDescent="0.25">
      <c r="A620" s="13" t="s">
        <v>347</v>
      </c>
      <c r="B620" s="2" t="s">
        <v>4</v>
      </c>
      <c r="C620" s="2" t="s">
        <v>2</v>
      </c>
      <c r="D620" s="2" t="s">
        <v>27</v>
      </c>
      <c r="E620" s="2" t="s">
        <v>158</v>
      </c>
      <c r="F620" s="2" t="s">
        <v>240</v>
      </c>
      <c r="G620" s="4"/>
      <c r="H620" s="6">
        <v>3427.41330385121</v>
      </c>
      <c r="I620" s="6">
        <v>2995.8967619892901</v>
      </c>
      <c r="J620" s="6">
        <v>3057.8161923535499</v>
      </c>
      <c r="K620" s="6">
        <v>3119.7159053461801</v>
      </c>
      <c r="L620" s="6">
        <v>3181.5959009671901</v>
      </c>
      <c r="M620" s="6">
        <v>3243.45617921657</v>
      </c>
      <c r="N620" s="6">
        <v>3305.2967400943298</v>
      </c>
      <c r="O620" s="6">
        <v>3388.6179959494698</v>
      </c>
      <c r="P620" s="6">
        <v>3471.9246082587101</v>
      </c>
      <c r="Q620" s="6">
        <v>3555.2165770220499</v>
      </c>
      <c r="R620" s="6">
        <v>3638.4939022394801</v>
      </c>
      <c r="S620" s="6">
        <v>3721.7565839109998</v>
      </c>
      <c r="T620" s="6">
        <v>3796.5666461003402</v>
      </c>
      <c r="U620" s="6">
        <v>3871.3657133735901</v>
      </c>
      <c r="V620" s="6">
        <v>3946.1537857307699</v>
      </c>
      <c r="W620" s="6">
        <v>4020.93086317187</v>
      </c>
      <c r="X620" s="6">
        <v>4095.69694569689</v>
      </c>
      <c r="Y620" s="6">
        <v>4164.8789831110498</v>
      </c>
      <c r="Z620" s="6">
        <v>4234.0490742786897</v>
      </c>
      <c r="AA620" s="6">
        <v>4303.2072191998104</v>
      </c>
      <c r="AB620" s="6">
        <v>4372.3534178744103</v>
      </c>
      <c r="AC620" s="6">
        <v>4441.4876703024902</v>
      </c>
      <c r="AD620" s="6">
        <v>4550.9373773308298</v>
      </c>
      <c r="AE620" s="6">
        <v>4660.3763093099897</v>
      </c>
      <c r="AF620" s="6">
        <v>4769.8044662399898</v>
      </c>
      <c r="AG620" s="6">
        <v>4879.2218481208201</v>
      </c>
      <c r="AH620" s="6">
        <v>4988.6284549524798</v>
      </c>
      <c r="AI620" s="6">
        <v>5135.2990968388203</v>
      </c>
      <c r="AJ620" s="6">
        <v>5281.9637663846897</v>
      </c>
      <c r="AK620" s="6">
        <v>5428.6224635900799</v>
      </c>
      <c r="AL620" s="6">
        <v>5575.2751884549898</v>
      </c>
      <c r="AM620" s="6">
        <v>5721.9219409794196</v>
      </c>
      <c r="AN620" s="4"/>
      <c r="AO620" s="4"/>
    </row>
    <row r="621" spans="1:41" ht="18.75" customHeight="1" x14ac:dyDescent="0.25">
      <c r="A621" s="13" t="s">
        <v>347</v>
      </c>
      <c r="B621" s="2" t="s">
        <v>4</v>
      </c>
      <c r="C621" s="2" t="s">
        <v>2</v>
      </c>
      <c r="D621" s="2" t="s">
        <v>27</v>
      </c>
      <c r="E621" s="2" t="s">
        <v>158</v>
      </c>
      <c r="F621" s="2" t="s">
        <v>241</v>
      </c>
      <c r="G621" s="4"/>
      <c r="H621" s="6">
        <v>42263.163931898896</v>
      </c>
      <c r="I621" s="6">
        <v>43386.999243704202</v>
      </c>
      <c r="J621" s="6">
        <v>44544.129092700001</v>
      </c>
      <c r="K621" s="6">
        <v>45703.092364424498</v>
      </c>
      <c r="L621" s="6">
        <v>46863.889058877699</v>
      </c>
      <c r="M621" s="6">
        <v>48026.519176059599</v>
      </c>
      <c r="N621" s="6">
        <v>49190.982715970298</v>
      </c>
      <c r="O621" s="6">
        <v>50006.894557003201</v>
      </c>
      <c r="P621" s="6">
        <v>50823.741116596</v>
      </c>
      <c r="Q621" s="6">
        <v>51640.0610555354</v>
      </c>
      <c r="R621" s="6">
        <v>52458.5492028015</v>
      </c>
      <c r="S621" s="6">
        <v>53277.965892608801</v>
      </c>
      <c r="T621" s="6">
        <v>53851.377457038703</v>
      </c>
      <c r="U621" s="6">
        <v>54425.038868403099</v>
      </c>
      <c r="V621" s="6">
        <v>54998.950126702199</v>
      </c>
      <c r="W621" s="6">
        <v>55573.111231935698</v>
      </c>
      <c r="X621" s="6">
        <v>56147.5221841038</v>
      </c>
      <c r="Y621" s="6">
        <v>56681.340739278203</v>
      </c>
      <c r="Z621" s="6">
        <v>57214.701530637198</v>
      </c>
      <c r="AA621" s="6">
        <v>57747.604558180901</v>
      </c>
      <c r="AB621" s="6">
        <v>58280.049821909299</v>
      </c>
      <c r="AC621" s="6">
        <v>58812.037321822303</v>
      </c>
      <c r="AD621" s="6">
        <v>59275.109008813597</v>
      </c>
      <c r="AE621" s="6">
        <v>59737.232861825702</v>
      </c>
      <c r="AF621" s="6">
        <v>60198.408880858799</v>
      </c>
      <c r="AG621" s="6">
        <v>60658.637065912801</v>
      </c>
      <c r="AH621" s="6">
        <v>61117.917416987802</v>
      </c>
      <c r="AI621" s="6">
        <v>61653.718140709898</v>
      </c>
      <c r="AJ621" s="6">
        <v>62188.056079698297</v>
      </c>
      <c r="AK621" s="6">
        <v>62720.931233953001</v>
      </c>
      <c r="AL621" s="6">
        <v>63252.343603474103</v>
      </c>
      <c r="AM621" s="6">
        <v>63782.293188261399</v>
      </c>
      <c r="AN621" s="4"/>
      <c r="AO621" s="4"/>
    </row>
    <row r="622" spans="1:41" ht="18.75" customHeight="1" x14ac:dyDescent="0.25">
      <c r="A622" s="13" t="s">
        <v>347</v>
      </c>
      <c r="B622" s="2" t="s">
        <v>4</v>
      </c>
      <c r="C622" s="2" t="s">
        <v>2</v>
      </c>
      <c r="D622" s="2" t="s">
        <v>27</v>
      </c>
      <c r="E622" s="2" t="s">
        <v>52</v>
      </c>
      <c r="F622" s="2" t="s">
        <v>237</v>
      </c>
      <c r="G622" s="4"/>
      <c r="H622" s="6">
        <v>31.6646</v>
      </c>
      <c r="I622" s="6">
        <v>27.873699999999999</v>
      </c>
      <c r="J622" s="6">
        <v>29.236599999999999</v>
      </c>
      <c r="K622" s="6">
        <v>30.599499999999999</v>
      </c>
      <c r="L622" s="6">
        <v>31.962399999999999</v>
      </c>
      <c r="M622" s="6">
        <v>33.325299999999999</v>
      </c>
      <c r="N622" s="6">
        <v>34.688200000000002</v>
      </c>
      <c r="O622" s="6">
        <v>36.028120000000001</v>
      </c>
      <c r="P622" s="6">
        <v>37.368040000000001</v>
      </c>
      <c r="Q622" s="6">
        <v>38.70796</v>
      </c>
      <c r="R622" s="6">
        <v>40.047879999999999</v>
      </c>
      <c r="S622" s="6">
        <v>41.387799999999999</v>
      </c>
      <c r="T622" s="6">
        <v>42.865299999999998</v>
      </c>
      <c r="U622" s="6">
        <v>44.342799999999997</v>
      </c>
      <c r="V622" s="6">
        <v>45.820300000000003</v>
      </c>
      <c r="W622" s="6">
        <v>47.297800000000002</v>
      </c>
      <c r="X622" s="6">
        <v>48.775300000000001</v>
      </c>
      <c r="Y622" s="6">
        <v>50.427759999999999</v>
      </c>
      <c r="Z622" s="6">
        <v>52.080219999999997</v>
      </c>
      <c r="AA622" s="6">
        <v>53.732680000000002</v>
      </c>
      <c r="AB622" s="6">
        <v>55.38514</v>
      </c>
      <c r="AC622" s="6">
        <v>57.037599999999998</v>
      </c>
      <c r="AD622" s="6">
        <v>58.916040000000002</v>
      </c>
      <c r="AE622" s="6">
        <v>60.79448</v>
      </c>
      <c r="AF622" s="6">
        <v>62.672919999999998</v>
      </c>
      <c r="AG622" s="6">
        <v>64.551360000000003</v>
      </c>
      <c r="AH622" s="6">
        <v>66.4298</v>
      </c>
      <c r="AI622" s="6">
        <v>68.51858</v>
      </c>
      <c r="AJ622" s="6">
        <v>70.60736</v>
      </c>
      <c r="AK622" s="6">
        <v>72.69614</v>
      </c>
      <c r="AL622" s="6">
        <v>74.78492</v>
      </c>
      <c r="AM622" s="6">
        <v>76.873699999999999</v>
      </c>
      <c r="AN622" s="4"/>
      <c r="AO622" s="4"/>
    </row>
    <row r="623" spans="1:41" ht="18.75" customHeight="1" x14ac:dyDescent="0.25">
      <c r="A623" s="13" t="s">
        <v>347</v>
      </c>
      <c r="B623" s="2" t="s">
        <v>4</v>
      </c>
      <c r="C623" s="2" t="s">
        <v>2</v>
      </c>
      <c r="D623" s="2" t="s">
        <v>27</v>
      </c>
      <c r="E623" s="2" t="s">
        <v>62</v>
      </c>
      <c r="F623" s="2" t="s">
        <v>243</v>
      </c>
      <c r="G623" s="4"/>
      <c r="H623" s="6">
        <v>0.52449999999999997</v>
      </c>
      <c r="I623" s="6">
        <v>0.52939999999999998</v>
      </c>
      <c r="J623" s="6">
        <v>0.55536237980117598</v>
      </c>
      <c r="K623" s="6">
        <v>0.58194356970176397</v>
      </c>
      <c r="L623" s="6">
        <v>0.60914356970176398</v>
      </c>
      <c r="M623" s="6">
        <v>0.63696237980117598</v>
      </c>
      <c r="N623" s="6">
        <v>0.66539999999999999</v>
      </c>
      <c r="O623" s="6">
        <v>0.693293971648684</v>
      </c>
      <c r="P623" s="6">
        <v>0.72173095747302596</v>
      </c>
      <c r="Q623" s="6">
        <v>0.75071095747302696</v>
      </c>
      <c r="R623" s="6">
        <v>0.78023397164868502</v>
      </c>
      <c r="S623" s="6">
        <v>0.81030000000000102</v>
      </c>
      <c r="T623" s="6">
        <v>0.84145657513567296</v>
      </c>
      <c r="U623" s="6">
        <v>0.87308486270350805</v>
      </c>
      <c r="V623" s="6">
        <v>0.90518486270350795</v>
      </c>
      <c r="W623" s="6">
        <v>0.93775657513567101</v>
      </c>
      <c r="X623" s="6">
        <v>0.970799999999998</v>
      </c>
      <c r="Y623" s="6">
        <v>1.00586069116119</v>
      </c>
      <c r="Z623" s="6">
        <v>1.04142103674178</v>
      </c>
      <c r="AA623" s="6">
        <v>1.07748103674178</v>
      </c>
      <c r="AB623" s="6">
        <v>1.11404069116119</v>
      </c>
      <c r="AC623" s="6">
        <v>1.1511</v>
      </c>
      <c r="AD623" s="6">
        <v>1.18787056636969</v>
      </c>
      <c r="AE623" s="6">
        <v>1.2251058495545299</v>
      </c>
      <c r="AF623" s="6">
        <v>1.26280584955453</v>
      </c>
      <c r="AG623" s="6">
        <v>1.30097056636969</v>
      </c>
      <c r="AH623" s="6">
        <v>1.3395999999999999</v>
      </c>
      <c r="AI623" s="6">
        <v>1.37654811140606</v>
      </c>
      <c r="AJ623" s="6">
        <v>1.4139621671091001</v>
      </c>
      <c r="AK623" s="6">
        <v>1.45184216710909</v>
      </c>
      <c r="AL623" s="6">
        <v>1.49018811140606</v>
      </c>
      <c r="AM623" s="6">
        <v>1.5289999999999999</v>
      </c>
      <c r="AN623" s="4"/>
      <c r="AO623" s="4"/>
    </row>
    <row r="624" spans="1:41" ht="18.75" customHeight="1" x14ac:dyDescent="0.25">
      <c r="A624" s="13" t="s">
        <v>347</v>
      </c>
      <c r="B624" s="2" t="s">
        <v>4</v>
      </c>
      <c r="C624" s="2" t="s">
        <v>2</v>
      </c>
      <c r="D624" s="2" t="s">
        <v>27</v>
      </c>
      <c r="E624" s="2" t="s">
        <v>63</v>
      </c>
      <c r="F624" s="2" t="s">
        <v>242</v>
      </c>
      <c r="G624" s="4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>
        <v>5.0859069101725201E-3</v>
      </c>
      <c r="AA624" s="6">
        <v>5.12590691018611E-3</v>
      </c>
      <c r="AB624" s="6">
        <v>5.1639379401269298E-3</v>
      </c>
      <c r="AC624" s="6">
        <v>5.2000000000238496E-3</v>
      </c>
      <c r="AD624" s="6">
        <v>5.2833179986233603E-3</v>
      </c>
      <c r="AE624" s="6">
        <v>5.3649769979355897E-3</v>
      </c>
      <c r="AF624" s="6">
        <v>5.4449769979258997E-3</v>
      </c>
      <c r="AG624" s="6">
        <v>5.5233179986333703E-3</v>
      </c>
      <c r="AH624" s="6">
        <v>5.6000000000171503E-3</v>
      </c>
      <c r="AI624" s="6">
        <v>5.7038904991926201E-3</v>
      </c>
      <c r="AJ624" s="6">
        <v>5.8058357487862401E-3</v>
      </c>
      <c r="AK624" s="6">
        <v>5.9058357488170898E-3</v>
      </c>
      <c r="AL624" s="6">
        <v>6.0038904992505398E-3</v>
      </c>
      <c r="AM624" s="6">
        <v>6.1000000000976896E-3</v>
      </c>
      <c r="AN624" s="4"/>
      <c r="AO624" s="4"/>
    </row>
    <row r="625" spans="1:41" ht="18.75" customHeight="1" x14ac:dyDescent="0.25">
      <c r="A625" s="13" t="s">
        <v>347</v>
      </c>
      <c r="B625" s="2" t="s">
        <v>4</v>
      </c>
      <c r="C625" s="2" t="s">
        <v>2</v>
      </c>
      <c r="D625" s="2" t="s">
        <v>27</v>
      </c>
      <c r="E625" s="2" t="s">
        <v>64</v>
      </c>
      <c r="F625" s="2" t="s">
        <v>244</v>
      </c>
      <c r="G625" s="4"/>
      <c r="H625" s="6">
        <v>269.4325</v>
      </c>
      <c r="I625" s="6">
        <v>275.0127</v>
      </c>
      <c r="J625" s="6">
        <v>282.756521210004</v>
      </c>
      <c r="K625" s="6">
        <v>290.50932181500502</v>
      </c>
      <c r="L625" s="6">
        <v>298.27110181500501</v>
      </c>
      <c r="M625" s="6">
        <v>306.04186121000299</v>
      </c>
      <c r="N625" s="6">
        <v>313.82159999999999</v>
      </c>
      <c r="O625" s="6">
        <v>319.12498603149101</v>
      </c>
      <c r="P625" s="6">
        <v>324.42017904723701</v>
      </c>
      <c r="Q625" s="6">
        <v>329.70717904723699</v>
      </c>
      <c r="R625" s="6">
        <v>334.985986031491</v>
      </c>
      <c r="S625" s="6">
        <v>340.25659999999999</v>
      </c>
      <c r="T625" s="6">
        <v>342.99692509019502</v>
      </c>
      <c r="U625" s="6">
        <v>345.70400763529102</v>
      </c>
      <c r="V625" s="6">
        <v>348.377847635291</v>
      </c>
      <c r="W625" s="6">
        <v>351.01844509019401</v>
      </c>
      <c r="X625" s="6">
        <v>353.62580000000003</v>
      </c>
      <c r="Y625" s="6">
        <v>354.53260040132699</v>
      </c>
      <c r="Z625" s="6">
        <v>355.371000601991</v>
      </c>
      <c r="AA625" s="6">
        <v>356.14100060199098</v>
      </c>
      <c r="AB625" s="6">
        <v>356.84260040132699</v>
      </c>
      <c r="AC625" s="6">
        <v>357.47579999999999</v>
      </c>
      <c r="AD625" s="6">
        <v>356.33093895666002</v>
      </c>
      <c r="AE625" s="6">
        <v>355.09230843499</v>
      </c>
      <c r="AF625" s="6">
        <v>353.75990843499</v>
      </c>
      <c r="AG625" s="6">
        <v>352.33373895666</v>
      </c>
      <c r="AH625" s="6">
        <v>350.81380000000001</v>
      </c>
      <c r="AI625" s="6">
        <v>349.52106563420102</v>
      </c>
      <c r="AJ625" s="6">
        <v>348.11087845130101</v>
      </c>
      <c r="AK625" s="6">
        <v>346.58323845130099</v>
      </c>
      <c r="AL625" s="6">
        <v>344.93814563420102</v>
      </c>
      <c r="AM625" s="6">
        <v>343.17559999999997</v>
      </c>
      <c r="AN625" s="4"/>
      <c r="AO625" s="4"/>
    </row>
    <row r="626" spans="1:41" ht="18.75" customHeight="1" x14ac:dyDescent="0.25">
      <c r="A626" s="13" t="s">
        <v>347</v>
      </c>
      <c r="B626" s="2" t="s">
        <v>4</v>
      </c>
      <c r="C626" s="2" t="s">
        <v>2</v>
      </c>
      <c r="D626" s="2" t="s">
        <v>27</v>
      </c>
      <c r="E626" s="2" t="s">
        <v>65</v>
      </c>
      <c r="F626" s="2" t="s">
        <v>251</v>
      </c>
      <c r="G626" s="4"/>
      <c r="H626" s="6">
        <v>14.3615025968745</v>
      </c>
      <c r="I626" s="6">
        <v>14.7491493881192</v>
      </c>
      <c r="J626" s="6">
        <v>15.084533963482601</v>
      </c>
      <c r="K626" s="6">
        <v>15.417604352849001</v>
      </c>
      <c r="L626" s="6">
        <v>15.7483605562183</v>
      </c>
      <c r="M626" s="6">
        <v>16.076802573590601</v>
      </c>
      <c r="N626" s="6">
        <v>16.402930404965801</v>
      </c>
      <c r="O626" s="6">
        <v>16.556544227606199</v>
      </c>
      <c r="P626" s="6">
        <v>16.706727735489</v>
      </c>
      <c r="Q626" s="6">
        <v>16.8534809286142</v>
      </c>
      <c r="R626" s="6">
        <v>16.996803806981699</v>
      </c>
      <c r="S626" s="6">
        <v>17.136696370591601</v>
      </c>
      <c r="T626" s="6">
        <v>17.165967253004101</v>
      </c>
      <c r="U626" s="6">
        <v>17.192067589350302</v>
      </c>
      <c r="V626" s="6">
        <v>17.214997379630098</v>
      </c>
      <c r="W626" s="6">
        <v>17.234756623843701</v>
      </c>
      <c r="X626" s="6">
        <v>17.251345321991</v>
      </c>
      <c r="Y626" s="6">
        <v>17.238302450541401</v>
      </c>
      <c r="Z626" s="6">
        <v>17.2089513710905</v>
      </c>
      <c r="AA626" s="6">
        <v>17.188510817731</v>
      </c>
      <c r="AB626" s="6">
        <v>17.164439262517199</v>
      </c>
      <c r="AC626" s="6">
        <v>17.136736705449099</v>
      </c>
      <c r="AD626" s="6">
        <v>17.106687224547901</v>
      </c>
      <c r="AE626" s="6">
        <v>17.073473191998801</v>
      </c>
      <c r="AF626" s="6">
        <v>17.037094607801901</v>
      </c>
      <c r="AG626" s="6">
        <v>16.997551471957301</v>
      </c>
      <c r="AH626" s="6">
        <v>16.9548437844647</v>
      </c>
      <c r="AI626" s="6">
        <v>16.950459501975001</v>
      </c>
      <c r="AJ626" s="6">
        <v>16.9426343097733</v>
      </c>
      <c r="AK626" s="6">
        <v>16.931368207859698</v>
      </c>
      <c r="AL626" s="6">
        <v>16.916661196233999</v>
      </c>
      <c r="AM626" s="6">
        <v>16.898513274896398</v>
      </c>
      <c r="AN626" s="4"/>
      <c r="AO626" s="4"/>
    </row>
    <row r="627" spans="1:41" ht="18.75" customHeight="1" x14ac:dyDescent="0.25">
      <c r="A627" s="13" t="s">
        <v>347</v>
      </c>
      <c r="B627" s="2" t="s">
        <v>4</v>
      </c>
      <c r="C627" s="2" t="s">
        <v>2</v>
      </c>
      <c r="D627" s="2" t="s">
        <v>27</v>
      </c>
      <c r="E627" s="2" t="s">
        <v>66</v>
      </c>
      <c r="F627" s="2" t="s">
        <v>245</v>
      </c>
      <c r="G627" s="4"/>
      <c r="H627" s="6">
        <v>238.8158</v>
      </c>
      <c r="I627" s="6">
        <v>222.92160000000001</v>
      </c>
      <c r="J627" s="6">
        <v>228.287197175095</v>
      </c>
      <c r="K627" s="6">
        <v>233.619415762643</v>
      </c>
      <c r="L627" s="6">
        <v>238.91825576264301</v>
      </c>
      <c r="M627" s="6">
        <v>244.18371717509501</v>
      </c>
      <c r="N627" s="6">
        <v>249.41579999999999</v>
      </c>
      <c r="O627" s="6">
        <v>255.50159753663101</v>
      </c>
      <c r="P627" s="6">
        <v>261.59791630494698</v>
      </c>
      <c r="Q627" s="6">
        <v>267.70475630494701</v>
      </c>
      <c r="R627" s="6">
        <v>273.82211753663103</v>
      </c>
      <c r="S627" s="6">
        <v>279.95</v>
      </c>
      <c r="T627" s="6">
        <v>286.59225071813103</v>
      </c>
      <c r="U627" s="6">
        <v>293.27014607719701</v>
      </c>
      <c r="V627" s="6">
        <v>299.98368607719698</v>
      </c>
      <c r="W627" s="6">
        <v>306.73287071813098</v>
      </c>
      <c r="X627" s="6">
        <v>313.51769999999999</v>
      </c>
      <c r="Y627" s="6">
        <v>322.103204540158</v>
      </c>
      <c r="Z627" s="6">
        <v>330.76079681023703</v>
      </c>
      <c r="AA627" s="6">
        <v>339.490476810237</v>
      </c>
      <c r="AB627" s="6">
        <v>348.29224454015798</v>
      </c>
      <c r="AC627" s="6">
        <v>357.16609999999997</v>
      </c>
      <c r="AD627" s="6">
        <v>369.30698726053998</v>
      </c>
      <c r="AE627" s="6">
        <v>381.54262089080999</v>
      </c>
      <c r="AF627" s="6">
        <v>393.87300089080998</v>
      </c>
      <c r="AG627" s="6">
        <v>406.29812726054001</v>
      </c>
      <c r="AH627" s="6">
        <v>418.81799999999998</v>
      </c>
      <c r="AI627" s="6">
        <v>433.70144225603298</v>
      </c>
      <c r="AJ627" s="6">
        <v>448.70882338404903</v>
      </c>
      <c r="AK627" s="6">
        <v>463.84014338404899</v>
      </c>
      <c r="AL627" s="6">
        <v>479.09540225603303</v>
      </c>
      <c r="AM627" s="6">
        <v>494.47460000000001</v>
      </c>
      <c r="AN627" s="4"/>
      <c r="AO627" s="4"/>
    </row>
    <row r="628" spans="1:41" ht="18.75" customHeight="1" x14ac:dyDescent="0.25">
      <c r="A628" s="13" t="s">
        <v>347</v>
      </c>
      <c r="B628" s="2" t="s">
        <v>4</v>
      </c>
      <c r="C628" s="2" t="s">
        <v>2</v>
      </c>
      <c r="D628" s="2" t="s">
        <v>27</v>
      </c>
      <c r="E628" s="2" t="s">
        <v>67</v>
      </c>
      <c r="F628" s="2" t="s">
        <v>246</v>
      </c>
      <c r="G628" s="4"/>
      <c r="H628" s="6">
        <v>234.913397403125</v>
      </c>
      <c r="I628" s="6">
        <v>241.25245061188099</v>
      </c>
      <c r="J628" s="6">
        <v>246.73897870014599</v>
      </c>
      <c r="K628" s="6">
        <v>252.18768464259301</v>
      </c>
      <c r="L628" s="6">
        <v>257.59856843922398</v>
      </c>
      <c r="M628" s="6">
        <v>262.97163009003702</v>
      </c>
      <c r="N628" s="6">
        <v>268.30686959503402</v>
      </c>
      <c r="O628" s="6">
        <v>270.82879930066599</v>
      </c>
      <c r="P628" s="6">
        <v>273.29490755691899</v>
      </c>
      <c r="Q628" s="6">
        <v>275.63848022038798</v>
      </c>
      <c r="R628" s="6">
        <v>277.98254362568599</v>
      </c>
      <c r="S628" s="6">
        <v>280.27050362940798</v>
      </c>
      <c r="T628" s="6">
        <v>280.74928277813001</v>
      </c>
      <c r="U628" s="6">
        <v>281.17620745735098</v>
      </c>
      <c r="V628" s="6">
        <v>281.55127766707102</v>
      </c>
      <c r="W628" s="6">
        <v>281.87449340729103</v>
      </c>
      <c r="X628" s="6">
        <v>282.14585467800902</v>
      </c>
      <c r="Y628" s="6">
        <v>281.93258615656902</v>
      </c>
      <c r="Z628" s="6">
        <v>281.667455632665</v>
      </c>
      <c r="AA628" s="6">
        <v>281.33537618602401</v>
      </c>
      <c r="AB628" s="6">
        <v>280.943845406653</v>
      </c>
      <c r="AC628" s="6">
        <v>280.492863294551</v>
      </c>
      <c r="AD628" s="6">
        <v>280.005477536238</v>
      </c>
      <c r="AE628" s="6">
        <v>279.46628394918002</v>
      </c>
      <c r="AF628" s="6">
        <v>278.875282533377</v>
      </c>
      <c r="AG628" s="6">
        <v>278.23247328882798</v>
      </c>
      <c r="AH628" s="6">
        <v>277.53785621553499</v>
      </c>
      <c r="AI628" s="6">
        <v>277.47159630541699</v>
      </c>
      <c r="AJ628" s="6">
        <v>277.34901940131499</v>
      </c>
      <c r="AK628" s="6">
        <v>277.17012550322897</v>
      </c>
      <c r="AL628" s="6">
        <v>276.93491461115798</v>
      </c>
      <c r="AM628" s="6">
        <v>276.64338672510303</v>
      </c>
      <c r="AN628" s="4"/>
      <c r="AO628" s="4"/>
    </row>
    <row r="629" spans="1:41" ht="18.75" customHeight="1" x14ac:dyDescent="0.25">
      <c r="A629" s="13" t="s">
        <v>347</v>
      </c>
      <c r="B629" s="2" t="s">
        <v>4</v>
      </c>
      <c r="C629" s="2" t="s">
        <v>2</v>
      </c>
      <c r="D629" s="2" t="s">
        <v>27</v>
      </c>
      <c r="E629" s="2" t="s">
        <v>68</v>
      </c>
      <c r="F629" s="2" t="s">
        <v>247</v>
      </c>
      <c r="G629" s="4"/>
      <c r="H629" s="6">
        <v>1.1855</v>
      </c>
      <c r="I629" s="6">
        <v>1.2103999999999999</v>
      </c>
      <c r="J629" s="6">
        <v>1.26030503352073</v>
      </c>
      <c r="K629" s="6">
        <v>1.3111075502810901</v>
      </c>
      <c r="L629" s="6">
        <v>1.3628075502810899</v>
      </c>
      <c r="M629" s="6">
        <v>1.41540503352073</v>
      </c>
      <c r="N629" s="6">
        <v>1.4689000000000001</v>
      </c>
      <c r="O629" s="6">
        <v>1.51734901588258</v>
      </c>
      <c r="P629" s="6">
        <v>1.56650352382388</v>
      </c>
      <c r="Q629" s="6">
        <v>1.6163635238238701</v>
      </c>
      <c r="R629" s="6">
        <v>1.66692901588258</v>
      </c>
      <c r="S629" s="6">
        <v>1.7181999999999999</v>
      </c>
      <c r="T629" s="6">
        <v>1.7691953543894701</v>
      </c>
      <c r="U629" s="6">
        <v>1.8207730315841999</v>
      </c>
      <c r="V629" s="6">
        <v>1.8729330315842101</v>
      </c>
      <c r="W629" s="6">
        <v>1.92567535438947</v>
      </c>
      <c r="X629" s="6">
        <v>1.9790000000000001</v>
      </c>
      <c r="Y629" s="6">
        <v>2.0354375677354399</v>
      </c>
      <c r="Z629" s="6">
        <v>2.0924763516031502</v>
      </c>
      <c r="AA629" s="6">
        <v>2.1501163516031601</v>
      </c>
      <c r="AB629" s="6">
        <v>2.2083575677354399</v>
      </c>
      <c r="AC629" s="6">
        <v>2.2671999999999999</v>
      </c>
      <c r="AD629" s="6">
        <v>2.3338288521569699</v>
      </c>
      <c r="AE629" s="6">
        <v>2.40110327823546</v>
      </c>
      <c r="AF629" s="6">
        <v>2.46902327823546</v>
      </c>
      <c r="AG629" s="6">
        <v>2.5375888521569698</v>
      </c>
      <c r="AH629" s="6">
        <v>2.6067999999999998</v>
      </c>
      <c r="AI629" s="6">
        <v>2.6825297411754101</v>
      </c>
      <c r="AJ629" s="6">
        <v>2.7590246117631199</v>
      </c>
      <c r="AK629" s="6">
        <v>2.8362846117631202</v>
      </c>
      <c r="AL629" s="6">
        <v>2.9143097411754102</v>
      </c>
      <c r="AM629" s="6">
        <v>2.9931000000000001</v>
      </c>
      <c r="AN629" s="4"/>
      <c r="AO629" s="4"/>
    </row>
    <row r="630" spans="1:41" ht="18.75" customHeight="1" x14ac:dyDescent="0.25">
      <c r="A630" s="13" t="s">
        <v>347</v>
      </c>
      <c r="B630" s="2" t="s">
        <v>4</v>
      </c>
      <c r="C630" s="2" t="s">
        <v>2</v>
      </c>
      <c r="D630" s="2" t="s">
        <v>27</v>
      </c>
      <c r="E630" s="2" t="s">
        <v>53</v>
      </c>
      <c r="F630" s="2" t="s">
        <v>238</v>
      </c>
      <c r="G630" s="4"/>
      <c r="H630" s="6">
        <v>105.9659</v>
      </c>
      <c r="I630" s="6">
        <v>97.14</v>
      </c>
      <c r="J630" s="6">
        <v>99.984160000000003</v>
      </c>
      <c r="K630" s="6">
        <v>102.82832000000001</v>
      </c>
      <c r="L630" s="6">
        <v>105.67247999999999</v>
      </c>
      <c r="M630" s="6">
        <v>108.51664</v>
      </c>
      <c r="N630" s="6">
        <v>111.3608</v>
      </c>
      <c r="O630" s="6">
        <v>113.86648</v>
      </c>
      <c r="P630" s="6">
        <v>116.37215999999999</v>
      </c>
      <c r="Q630" s="6">
        <v>118.87784000000001</v>
      </c>
      <c r="R630" s="6">
        <v>121.38352</v>
      </c>
      <c r="S630" s="6">
        <v>123.8892</v>
      </c>
      <c r="T630" s="6">
        <v>126.28466</v>
      </c>
      <c r="U630" s="6">
        <v>128.68011999999999</v>
      </c>
      <c r="V630" s="6">
        <v>131.07558</v>
      </c>
      <c r="W630" s="6">
        <v>133.47103999999999</v>
      </c>
      <c r="X630" s="6">
        <v>135.8665</v>
      </c>
      <c r="Y630" s="6">
        <v>138.47864000000001</v>
      </c>
      <c r="Z630" s="6">
        <v>141.09078</v>
      </c>
      <c r="AA630" s="6">
        <v>143.70292000000001</v>
      </c>
      <c r="AB630" s="6">
        <v>146.31505999999999</v>
      </c>
      <c r="AC630" s="6">
        <v>148.9272</v>
      </c>
      <c r="AD630" s="6">
        <v>152.36601999999999</v>
      </c>
      <c r="AE630" s="6">
        <v>155.80484000000001</v>
      </c>
      <c r="AF630" s="6">
        <v>159.24366000000001</v>
      </c>
      <c r="AG630" s="6">
        <v>162.68248</v>
      </c>
      <c r="AH630" s="6">
        <v>166.12129999999999</v>
      </c>
      <c r="AI630" s="6">
        <v>170.3622</v>
      </c>
      <c r="AJ630" s="6">
        <v>174.60310000000001</v>
      </c>
      <c r="AK630" s="6">
        <v>178.84399999999999</v>
      </c>
      <c r="AL630" s="6">
        <v>183.0849</v>
      </c>
      <c r="AM630" s="6">
        <v>187.32579999999999</v>
      </c>
      <c r="AN630" s="4"/>
      <c r="AO630" s="4"/>
    </row>
    <row r="631" spans="1:41" ht="18.75" customHeight="1" x14ac:dyDescent="0.25">
      <c r="A631" s="13" t="s">
        <v>347</v>
      </c>
      <c r="B631" s="2" t="s">
        <v>4</v>
      </c>
      <c r="C631" s="2" t="s">
        <v>2</v>
      </c>
      <c r="D631" s="2" t="s">
        <v>27</v>
      </c>
      <c r="E631" s="2" t="s">
        <v>69</v>
      </c>
      <c r="F631" s="2" t="s">
        <v>248</v>
      </c>
      <c r="G631" s="4"/>
      <c r="H631" s="6">
        <v>59.130499999999898</v>
      </c>
      <c r="I631" s="6">
        <v>59.680799999999799</v>
      </c>
      <c r="J631" s="6">
        <v>62.607818892712999</v>
      </c>
      <c r="K631" s="6">
        <v>65.604608339069699</v>
      </c>
      <c r="L631" s="6">
        <v>68.671168339069794</v>
      </c>
      <c r="M631" s="6">
        <v>71.807498892713298</v>
      </c>
      <c r="N631" s="6">
        <v>75.013600000000295</v>
      </c>
      <c r="O631" s="6">
        <v>78.158978997218199</v>
      </c>
      <c r="P631" s="6">
        <v>81.365598495827101</v>
      </c>
      <c r="Q631" s="6">
        <v>84.633458495827</v>
      </c>
      <c r="R631" s="6">
        <v>87.962558997217897</v>
      </c>
      <c r="S631" s="6">
        <v>91.352899999999806</v>
      </c>
      <c r="T631" s="6">
        <v>94.864998726211596</v>
      </c>
      <c r="U631" s="6">
        <v>98.430268089317494</v>
      </c>
      <c r="V631" s="6">
        <v>102.048708089318</v>
      </c>
      <c r="W631" s="6">
        <v>105.720318726212</v>
      </c>
      <c r="X631" s="6">
        <v>109.4451</v>
      </c>
      <c r="Y631" s="6">
        <v>113.396047335693</v>
      </c>
      <c r="Z631" s="6">
        <v>117.40329100354001</v>
      </c>
      <c r="AA631" s="6">
        <v>121.46683100353999</v>
      </c>
      <c r="AB631" s="6">
        <v>125.58666733569299</v>
      </c>
      <c r="AC631" s="6">
        <v>129.7628</v>
      </c>
      <c r="AD631" s="6">
        <v>133.90850522131899</v>
      </c>
      <c r="AE631" s="6">
        <v>138.10660783197801</v>
      </c>
      <c r="AF631" s="6">
        <v>142.357107831978</v>
      </c>
      <c r="AG631" s="6">
        <v>146.66000522131901</v>
      </c>
      <c r="AH631" s="6">
        <v>151.0153</v>
      </c>
      <c r="AI631" s="6">
        <v>155.180064707778</v>
      </c>
      <c r="AJ631" s="6">
        <v>159.39734706166701</v>
      </c>
      <c r="AK631" s="6">
        <v>163.66714706166701</v>
      </c>
      <c r="AL631" s="6">
        <v>167.98946470777801</v>
      </c>
      <c r="AM631" s="6">
        <v>172.36429999999999</v>
      </c>
      <c r="AN631" s="4"/>
      <c r="AO631" s="4"/>
    </row>
    <row r="632" spans="1:41" ht="18.75" customHeight="1" x14ac:dyDescent="0.25">
      <c r="A632" s="13" t="s">
        <v>347</v>
      </c>
      <c r="B632" s="2" t="s">
        <v>4</v>
      </c>
      <c r="C632" s="2" t="s">
        <v>2</v>
      </c>
      <c r="D632" s="2" t="s">
        <v>27</v>
      </c>
      <c r="E632" s="2" t="s">
        <v>70</v>
      </c>
      <c r="F632" s="2" t="s">
        <v>249</v>
      </c>
      <c r="G632" s="4"/>
      <c r="H632" s="6">
        <v>7.3300000000000004E-2</v>
      </c>
      <c r="I632" s="6">
        <v>6.7599999999999993E-2</v>
      </c>
      <c r="J632" s="6">
        <v>7.0082714591920697E-2</v>
      </c>
      <c r="K632" s="6">
        <v>7.2594071887881001E-2</v>
      </c>
      <c r="L632" s="6">
        <v>7.5134071887881099E-2</v>
      </c>
      <c r="M632" s="6">
        <v>7.7702714591920699E-2</v>
      </c>
      <c r="N632" s="6">
        <v>8.0300000000000094E-2</v>
      </c>
      <c r="O632" s="6">
        <v>8.2008639763959196E-2</v>
      </c>
      <c r="P632" s="6">
        <v>8.3712959645938806E-2</v>
      </c>
      <c r="Q632" s="6">
        <v>8.5412959645938799E-2</v>
      </c>
      <c r="R632" s="6">
        <v>8.7108639763959203E-2</v>
      </c>
      <c r="S632" s="6">
        <v>8.8800000000000004E-2</v>
      </c>
      <c r="T632" s="6">
        <v>8.9906333707150093E-2</v>
      </c>
      <c r="U632" s="6">
        <v>9.0989500560725203E-2</v>
      </c>
      <c r="V632" s="6">
        <v>9.2049500560725195E-2</v>
      </c>
      <c r="W632" s="6">
        <v>9.3086333707150207E-2</v>
      </c>
      <c r="X632" s="6">
        <v>9.4100000000000003E-2</v>
      </c>
      <c r="Y632" s="6">
        <v>9.5119575120785796E-2</v>
      </c>
      <c r="Z632" s="6">
        <v>9.6109362681178701E-2</v>
      </c>
      <c r="AA632" s="6">
        <v>9.7069362681178703E-2</v>
      </c>
      <c r="AB632" s="6">
        <v>9.7999575120785803E-2</v>
      </c>
      <c r="AC632" s="6">
        <v>9.8900000000000002E-2</v>
      </c>
      <c r="AD632" s="6">
        <v>0.100685016591958</v>
      </c>
      <c r="AE632" s="6">
        <v>0.102447524887936</v>
      </c>
      <c r="AF632" s="6">
        <v>0.10418752488793601</v>
      </c>
      <c r="AG632" s="6">
        <v>0.105905016591958</v>
      </c>
      <c r="AH632" s="6">
        <v>0.1076</v>
      </c>
      <c r="AI632" s="6">
        <v>0.11003141532925199</v>
      </c>
      <c r="AJ632" s="6">
        <v>0.112447122993878</v>
      </c>
      <c r="AK632" s="6">
        <v>0.114847122993878</v>
      </c>
      <c r="AL632" s="6">
        <v>0.11723141532925201</v>
      </c>
      <c r="AM632" s="6">
        <v>0.1196</v>
      </c>
      <c r="AN632" s="4"/>
      <c r="AO632" s="4"/>
    </row>
    <row r="633" spans="1:41" ht="18.75" customHeight="1" x14ac:dyDescent="0.25">
      <c r="A633" s="13" t="s">
        <v>347</v>
      </c>
      <c r="B633" s="2" t="s">
        <v>4</v>
      </c>
      <c r="C633" s="2" t="s">
        <v>2</v>
      </c>
      <c r="D633" s="2" t="s">
        <v>27</v>
      </c>
      <c r="E633" s="2" t="s">
        <v>71</v>
      </c>
      <c r="F633" s="2" t="s">
        <v>250</v>
      </c>
      <c r="G633" s="4"/>
      <c r="H633" s="6">
        <v>25.455100000000002</v>
      </c>
      <c r="I633" s="6">
        <v>24.8811</v>
      </c>
      <c r="J633" s="6">
        <v>25.434639930646199</v>
      </c>
      <c r="K633" s="6">
        <v>25.9813998959693</v>
      </c>
      <c r="L633" s="6">
        <v>26.5213798959693</v>
      </c>
      <c r="M633" s="6">
        <v>27.054579930646199</v>
      </c>
      <c r="N633" s="6">
        <v>27.581</v>
      </c>
      <c r="O633" s="6">
        <v>28.064602279091801</v>
      </c>
      <c r="P633" s="6">
        <v>28.542643418637599</v>
      </c>
      <c r="Q633" s="6">
        <v>29.0818375620442</v>
      </c>
      <c r="R633" s="6">
        <v>29.5591583746961</v>
      </c>
      <c r="S633" s="6">
        <v>30.031199999999998</v>
      </c>
      <c r="T633" s="6">
        <v>30.4046371710965</v>
      </c>
      <c r="U633" s="6">
        <v>30.776495756644699</v>
      </c>
      <c r="V633" s="6">
        <v>31.146775756644701</v>
      </c>
      <c r="W633" s="6">
        <v>31.515477171096499</v>
      </c>
      <c r="X633" s="6">
        <v>31.8826</v>
      </c>
      <c r="Y633" s="6">
        <v>32.326361281694098</v>
      </c>
      <c r="Z633" s="6">
        <v>32.772151922541099</v>
      </c>
      <c r="AA633" s="6">
        <v>33.219971922541099</v>
      </c>
      <c r="AB633" s="6">
        <v>33.669821281693999</v>
      </c>
      <c r="AC633" s="6">
        <v>34.121699999999997</v>
      </c>
      <c r="AD633" s="6">
        <v>34.722296047578801</v>
      </c>
      <c r="AE633" s="6">
        <v>35.323404071368202</v>
      </c>
      <c r="AF633" s="6">
        <v>35.925024071368199</v>
      </c>
      <c r="AG633" s="6">
        <v>36.527156047578799</v>
      </c>
      <c r="AH633" s="6">
        <v>37.129800000000003</v>
      </c>
      <c r="AI633" s="6">
        <v>37.819418436186602</v>
      </c>
      <c r="AJ633" s="6">
        <v>38.508577654279797</v>
      </c>
      <c r="AK633" s="6">
        <v>39.197277654279802</v>
      </c>
      <c r="AL633" s="6">
        <v>39.885518436186501</v>
      </c>
      <c r="AM633" s="6">
        <v>40.573300000000003</v>
      </c>
      <c r="AN633" s="4"/>
      <c r="AO633" s="4"/>
    </row>
    <row r="634" spans="1:41" ht="18.75" customHeight="1" x14ac:dyDescent="0.25">
      <c r="A634" s="13" t="s">
        <v>347</v>
      </c>
      <c r="B634" s="2" t="s">
        <v>4</v>
      </c>
      <c r="C634" s="2" t="s">
        <v>2</v>
      </c>
      <c r="D634" s="2" t="s">
        <v>27</v>
      </c>
      <c r="E634" s="2" t="s">
        <v>54</v>
      </c>
      <c r="F634" s="2" t="s">
        <v>239</v>
      </c>
      <c r="G634" s="4"/>
      <c r="H634" s="6">
        <v>69.341300000000004</v>
      </c>
      <c r="I634" s="6">
        <v>71.078400000000002</v>
      </c>
      <c r="J634" s="6">
        <v>72.992840000000001</v>
      </c>
      <c r="K634" s="6">
        <v>74.90728</v>
      </c>
      <c r="L634" s="6">
        <v>76.821719999999999</v>
      </c>
      <c r="M634" s="6">
        <v>78.736159999999998</v>
      </c>
      <c r="N634" s="6">
        <v>80.650599999999997</v>
      </c>
      <c r="O634" s="6">
        <v>82.413380000000004</v>
      </c>
      <c r="P634" s="6">
        <v>84.176159999999996</v>
      </c>
      <c r="Q634" s="6">
        <v>85.938940000000002</v>
      </c>
      <c r="R634" s="6">
        <v>87.701719999999995</v>
      </c>
      <c r="S634" s="6">
        <v>89.464500000000001</v>
      </c>
      <c r="T634" s="6">
        <v>90.507499999999993</v>
      </c>
      <c r="U634" s="6">
        <v>91.5505</v>
      </c>
      <c r="V634" s="6">
        <v>92.593500000000006</v>
      </c>
      <c r="W634" s="6">
        <v>93.636499999999998</v>
      </c>
      <c r="X634" s="6">
        <v>94.679500000000004</v>
      </c>
      <c r="Y634" s="6">
        <v>95.391620000000003</v>
      </c>
      <c r="Z634" s="6">
        <v>96.103740000000002</v>
      </c>
      <c r="AA634" s="6">
        <v>96.815860000000001</v>
      </c>
      <c r="AB634" s="6">
        <v>97.527979999999999</v>
      </c>
      <c r="AC634" s="6">
        <v>98.240099999999998</v>
      </c>
      <c r="AD634" s="6">
        <v>99.267380000000003</v>
      </c>
      <c r="AE634" s="6">
        <v>100.29465999999999</v>
      </c>
      <c r="AF634" s="6">
        <v>101.32194</v>
      </c>
      <c r="AG634" s="6">
        <v>102.34922</v>
      </c>
      <c r="AH634" s="6">
        <v>103.37649999999999</v>
      </c>
      <c r="AI634" s="6">
        <v>104.58893999999999</v>
      </c>
      <c r="AJ634" s="6">
        <v>105.80137999999999</v>
      </c>
      <c r="AK634" s="6">
        <v>107.01382</v>
      </c>
      <c r="AL634" s="6">
        <v>108.22626</v>
      </c>
      <c r="AM634" s="6">
        <v>109.4387</v>
      </c>
      <c r="AN634" s="4"/>
      <c r="AO634" s="4"/>
    </row>
    <row r="635" spans="1:41" ht="18.75" customHeight="1" x14ac:dyDescent="0.25">
      <c r="A635" s="13" t="s">
        <v>347</v>
      </c>
      <c r="B635" s="2" t="s">
        <v>4</v>
      </c>
      <c r="C635" s="2" t="s">
        <v>2</v>
      </c>
      <c r="D635" s="2" t="s">
        <v>27</v>
      </c>
      <c r="E635" s="2" t="s">
        <v>34</v>
      </c>
      <c r="F635" s="2" t="s">
        <v>180</v>
      </c>
      <c r="G635" s="4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>
        <v>0.62265294476969801</v>
      </c>
      <c r="Z635" s="6">
        <v>1.46105314543325</v>
      </c>
      <c r="AA635" s="6">
        <v>2.2310531454331799</v>
      </c>
      <c r="AB635" s="6">
        <v>2.9326529447696399</v>
      </c>
      <c r="AC635" s="6">
        <v>3.56585254344236</v>
      </c>
      <c r="AD635" s="6">
        <v>2.42099150010245</v>
      </c>
      <c r="AE635" s="6">
        <v>1.1823609784323701</v>
      </c>
      <c r="AF635" s="6"/>
      <c r="AG635" s="6"/>
      <c r="AH635" s="6"/>
      <c r="AI635" s="6"/>
      <c r="AJ635" s="6"/>
      <c r="AK635" s="6"/>
      <c r="AL635" s="6"/>
      <c r="AM635" s="6"/>
      <c r="AN635" s="4"/>
      <c r="AO635" s="4"/>
    </row>
    <row r="636" spans="1:41" ht="18.75" customHeight="1" x14ac:dyDescent="0.25">
      <c r="A636" s="13" t="s">
        <v>347</v>
      </c>
      <c r="B636" s="2" t="s">
        <v>4</v>
      </c>
      <c r="C636" s="2" t="s">
        <v>2</v>
      </c>
      <c r="D636" s="2" t="s">
        <v>27</v>
      </c>
      <c r="E636" s="2" t="s">
        <v>34</v>
      </c>
      <c r="F636" s="2" t="s">
        <v>270</v>
      </c>
      <c r="G636" s="4"/>
      <c r="H636" s="6">
        <v>183.11309693020999</v>
      </c>
      <c r="I636" s="6">
        <v>194.92684511925501</v>
      </c>
      <c r="J636" s="6">
        <v>194.92684511925501</v>
      </c>
      <c r="K636" s="6">
        <v>194.92684511925501</v>
      </c>
      <c r="L636" s="6">
        <v>194.92684511925501</v>
      </c>
      <c r="M636" s="6">
        <v>194.92684511925501</v>
      </c>
      <c r="N636" s="6">
        <v>194.92684511925501</v>
      </c>
      <c r="O636" s="6">
        <v>194.92684511925501</v>
      </c>
      <c r="P636" s="6">
        <v>194.92684511925501</v>
      </c>
      <c r="Q636" s="6">
        <v>194.92684511925501</v>
      </c>
      <c r="R636" s="6">
        <v>194.92684511925501</v>
      </c>
      <c r="S636" s="6">
        <v>194.92684511925501</v>
      </c>
      <c r="T636" s="6">
        <v>194.92684511925501</v>
      </c>
      <c r="U636" s="6">
        <v>194.92684511925501</v>
      </c>
      <c r="V636" s="6">
        <v>194.92684511925501</v>
      </c>
      <c r="W636" s="6">
        <v>194.92684511925501</v>
      </c>
      <c r="X636" s="6">
        <v>194.92684511925501</v>
      </c>
      <c r="Y636" s="6">
        <v>194.92684511925501</v>
      </c>
      <c r="Z636" s="6">
        <v>194.92684511925501</v>
      </c>
      <c r="AA636" s="6">
        <v>194.92684511925501</v>
      </c>
      <c r="AB636" s="6">
        <v>194.92684511925501</v>
      </c>
      <c r="AC636" s="6">
        <v>194.92684511925501</v>
      </c>
      <c r="AD636" s="6">
        <v>194.92684511925501</v>
      </c>
      <c r="AE636" s="6">
        <v>194.92684511925501</v>
      </c>
      <c r="AF636" s="6">
        <v>194.92684511925501</v>
      </c>
      <c r="AG636" s="6">
        <v>194.92684511925501</v>
      </c>
      <c r="AH636" s="6">
        <v>194.92684511925501</v>
      </c>
      <c r="AI636" s="6">
        <v>194.92684511925501</v>
      </c>
      <c r="AJ636" s="6">
        <v>194.92684511925501</v>
      </c>
      <c r="AK636" s="6">
        <v>194.92684511925501</v>
      </c>
      <c r="AL636" s="6">
        <v>194.92684511925501</v>
      </c>
      <c r="AM636" s="6">
        <v>194.92684511925501</v>
      </c>
      <c r="AN636" s="4"/>
      <c r="AO636" s="4"/>
    </row>
    <row r="637" spans="1:41" ht="18.75" customHeight="1" x14ac:dyDescent="0.25">
      <c r="A637" s="13" t="s">
        <v>347</v>
      </c>
      <c r="B637" s="2" t="s">
        <v>4</v>
      </c>
      <c r="C637" s="2" t="s">
        <v>2</v>
      </c>
      <c r="D637" s="2" t="s">
        <v>27</v>
      </c>
      <c r="E637" s="2" t="s">
        <v>34</v>
      </c>
      <c r="F637" s="2" t="s">
        <v>271</v>
      </c>
      <c r="G637" s="4"/>
      <c r="H637" s="6">
        <v>139.014824683737</v>
      </c>
      <c r="I637" s="6">
        <v>158.983102337302</v>
      </c>
      <c r="J637" s="6">
        <v>158.983102337302</v>
      </c>
      <c r="K637" s="6">
        <v>158.983102337302</v>
      </c>
      <c r="L637" s="6">
        <v>158.983102337302</v>
      </c>
      <c r="M637" s="6">
        <v>158.983102337302</v>
      </c>
      <c r="N637" s="6">
        <v>158.983102337302</v>
      </c>
      <c r="O637" s="6">
        <v>158.983102337302</v>
      </c>
      <c r="P637" s="6">
        <v>158.983102337302</v>
      </c>
      <c r="Q637" s="6">
        <v>158.983102337302</v>
      </c>
      <c r="R637" s="6">
        <v>158.983102337302</v>
      </c>
      <c r="S637" s="6">
        <v>158.983102337302</v>
      </c>
      <c r="T637" s="6">
        <v>158.983102337302</v>
      </c>
      <c r="U637" s="6">
        <v>158.983102337302</v>
      </c>
      <c r="V637" s="6">
        <v>158.983102337302</v>
      </c>
      <c r="W637" s="6">
        <v>158.983102337302</v>
      </c>
      <c r="X637" s="6">
        <v>158.983102337302</v>
      </c>
      <c r="Y637" s="6">
        <v>158.983102337302</v>
      </c>
      <c r="Z637" s="6">
        <v>158.983102337302</v>
      </c>
      <c r="AA637" s="6">
        <v>158.983102337302</v>
      </c>
      <c r="AB637" s="6">
        <v>158.983102337302</v>
      </c>
      <c r="AC637" s="6">
        <v>158.983102337302</v>
      </c>
      <c r="AD637" s="6">
        <v>158.983102337302</v>
      </c>
      <c r="AE637" s="6">
        <v>158.983102337302</v>
      </c>
      <c r="AF637" s="6">
        <v>158.983102337302</v>
      </c>
      <c r="AG637" s="6">
        <v>158.983102337302</v>
      </c>
      <c r="AH637" s="6">
        <v>158.983102337302</v>
      </c>
      <c r="AI637" s="6">
        <v>158.983102337302</v>
      </c>
      <c r="AJ637" s="6">
        <v>158.983102337302</v>
      </c>
      <c r="AK637" s="6">
        <v>158.983102337302</v>
      </c>
      <c r="AL637" s="6">
        <v>158.983102337302</v>
      </c>
      <c r="AM637" s="6">
        <v>158.983102337302</v>
      </c>
      <c r="AN637" s="4"/>
      <c r="AO637" s="4"/>
    </row>
    <row r="638" spans="1:41" ht="18.75" customHeight="1" x14ac:dyDescent="0.25">
      <c r="A638" s="13" t="s">
        <v>347</v>
      </c>
      <c r="B638" s="2" t="s">
        <v>4</v>
      </c>
      <c r="C638" s="2" t="s">
        <v>2</v>
      </c>
      <c r="D638" s="2" t="s">
        <v>27</v>
      </c>
      <c r="E638" s="2" t="s">
        <v>55</v>
      </c>
      <c r="F638" s="2" t="s">
        <v>240</v>
      </c>
      <c r="G638" s="4"/>
      <c r="H638" s="6">
        <v>62.181399999999996</v>
      </c>
      <c r="I638" s="6">
        <v>54.353099999999998</v>
      </c>
      <c r="J638" s="6">
        <v>55.485239999999997</v>
      </c>
      <c r="K638" s="6">
        <v>56.617379999999997</v>
      </c>
      <c r="L638" s="6">
        <v>57.749519999999997</v>
      </c>
      <c r="M638" s="6">
        <v>58.881659999999997</v>
      </c>
      <c r="N638" s="6">
        <v>60.013800000000003</v>
      </c>
      <c r="O638" s="6">
        <v>61.532040000000002</v>
      </c>
      <c r="P638" s="6">
        <v>63.050280000000001</v>
      </c>
      <c r="Q638" s="6">
        <v>64.568520000000007</v>
      </c>
      <c r="R638" s="6">
        <v>66.086759999999998</v>
      </c>
      <c r="S638" s="6">
        <v>67.605000000000004</v>
      </c>
      <c r="T638" s="6">
        <v>68.968959999999996</v>
      </c>
      <c r="U638" s="6">
        <v>70.332920000000001</v>
      </c>
      <c r="V638" s="6">
        <v>71.696879999999993</v>
      </c>
      <c r="W638" s="6">
        <v>73.060839999999999</v>
      </c>
      <c r="X638" s="6">
        <v>74.424800000000005</v>
      </c>
      <c r="Y638" s="6">
        <v>75.68844</v>
      </c>
      <c r="Z638" s="6">
        <v>76.952079999999995</v>
      </c>
      <c r="AA638" s="6">
        <v>78.215720000000005</v>
      </c>
      <c r="AB638" s="6">
        <v>79.47936</v>
      </c>
      <c r="AC638" s="6">
        <v>80.742999999999995</v>
      </c>
      <c r="AD638" s="6">
        <v>82.736779999999996</v>
      </c>
      <c r="AE638" s="6">
        <v>84.730559999999997</v>
      </c>
      <c r="AF638" s="6">
        <v>86.724339999999998</v>
      </c>
      <c r="AG638" s="6">
        <v>88.718119999999999</v>
      </c>
      <c r="AH638" s="6">
        <v>90.7119</v>
      </c>
      <c r="AI638" s="6">
        <v>93.38082</v>
      </c>
      <c r="AJ638" s="6">
        <v>96.04974</v>
      </c>
      <c r="AK638" s="6">
        <v>98.71866</v>
      </c>
      <c r="AL638" s="6">
        <v>101.38758</v>
      </c>
      <c r="AM638" s="6">
        <v>104.0565</v>
      </c>
      <c r="AN638" s="4"/>
      <c r="AO638" s="4"/>
    </row>
    <row r="639" spans="1:41" ht="18.75" customHeight="1" x14ac:dyDescent="0.25">
      <c r="A639" s="13" t="s">
        <v>347</v>
      </c>
      <c r="B639" s="2" t="s">
        <v>4</v>
      </c>
      <c r="C639" s="2" t="s">
        <v>2</v>
      </c>
      <c r="D639" s="2" t="s">
        <v>27</v>
      </c>
      <c r="E639" s="2" t="s">
        <v>56</v>
      </c>
      <c r="F639" s="2" t="s">
        <v>241</v>
      </c>
      <c r="G639" s="4"/>
      <c r="H639" s="6">
        <v>574.73889999999994</v>
      </c>
      <c r="I639" s="6">
        <v>589.86</v>
      </c>
      <c r="J639" s="6">
        <v>605.09659999999997</v>
      </c>
      <c r="K639" s="6">
        <v>620.33320000000003</v>
      </c>
      <c r="L639" s="6">
        <v>635.56979999999999</v>
      </c>
      <c r="M639" s="6">
        <v>650.80640000000005</v>
      </c>
      <c r="N639" s="6">
        <v>666.04300000000001</v>
      </c>
      <c r="O639" s="6">
        <v>676.68813999999998</v>
      </c>
      <c r="P639" s="6">
        <v>687.33327999999995</v>
      </c>
      <c r="Q639" s="6">
        <v>697.97842000000003</v>
      </c>
      <c r="R639" s="6">
        <v>708.62356</v>
      </c>
      <c r="S639" s="6">
        <v>719.26869999999997</v>
      </c>
      <c r="T639" s="6">
        <v>726.84820000000002</v>
      </c>
      <c r="U639" s="6">
        <v>734.42769999999996</v>
      </c>
      <c r="V639" s="6">
        <v>742.00720000000001</v>
      </c>
      <c r="W639" s="6">
        <v>749.58669999999995</v>
      </c>
      <c r="X639" s="6">
        <v>757.1662</v>
      </c>
      <c r="Y639" s="6">
        <v>764.67906000000005</v>
      </c>
      <c r="Z639" s="6">
        <v>772.19191999999998</v>
      </c>
      <c r="AA639" s="6">
        <v>779.70478000000003</v>
      </c>
      <c r="AB639" s="6">
        <v>787.21763999999996</v>
      </c>
      <c r="AC639" s="6">
        <v>794.73050000000001</v>
      </c>
      <c r="AD639" s="6">
        <v>801.72234000000003</v>
      </c>
      <c r="AE639" s="6">
        <v>808.71418000000006</v>
      </c>
      <c r="AF639" s="6">
        <v>815.70601999999997</v>
      </c>
      <c r="AG639" s="6">
        <v>822.69785999999999</v>
      </c>
      <c r="AH639" s="6">
        <v>829.68970000000002</v>
      </c>
      <c r="AI639" s="6">
        <v>837.96831999999995</v>
      </c>
      <c r="AJ639" s="6">
        <v>846.24694</v>
      </c>
      <c r="AK639" s="6">
        <v>854.52556000000004</v>
      </c>
      <c r="AL639" s="6">
        <v>862.80417999999997</v>
      </c>
      <c r="AM639" s="6">
        <v>871.08280000000002</v>
      </c>
      <c r="AN639" s="4"/>
      <c r="AO639" s="4"/>
    </row>
    <row r="640" spans="1:41" ht="18.75" customHeight="1" x14ac:dyDescent="0.25">
      <c r="A640" s="13" t="s">
        <v>347</v>
      </c>
      <c r="B640" s="2" t="s">
        <v>4</v>
      </c>
      <c r="C640" s="2" t="s">
        <v>2</v>
      </c>
      <c r="D640" s="2" t="s">
        <v>27</v>
      </c>
      <c r="E640" s="2" t="s">
        <v>72</v>
      </c>
      <c r="F640" s="2" t="s">
        <v>210</v>
      </c>
      <c r="G640" s="4"/>
      <c r="H640" s="6">
        <v>0.72675796819485805</v>
      </c>
      <c r="I640" s="6">
        <v>0.58728001537639796</v>
      </c>
      <c r="J640" s="6">
        <v>0.45980812676562499</v>
      </c>
      <c r="K640" s="6">
        <v>0.536969701929635</v>
      </c>
      <c r="L640" s="6">
        <v>0.51181454520625302</v>
      </c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4"/>
      <c r="AO640" s="4"/>
    </row>
    <row r="641" spans="1:41" ht="18.75" customHeight="1" x14ac:dyDescent="0.25">
      <c r="A641" s="13" t="s">
        <v>347</v>
      </c>
      <c r="B641" s="2" t="s">
        <v>4</v>
      </c>
      <c r="C641" s="2" t="s">
        <v>2</v>
      </c>
      <c r="D641" s="2" t="s">
        <v>27</v>
      </c>
      <c r="E641" s="2" t="s">
        <v>73</v>
      </c>
      <c r="F641" s="2" t="s">
        <v>211</v>
      </c>
      <c r="G641" s="4"/>
      <c r="H641" s="6">
        <v>4.73281163597236</v>
      </c>
      <c r="I641" s="6">
        <v>4.73281163597236</v>
      </c>
      <c r="J641" s="6">
        <v>4.73281163597236</v>
      </c>
      <c r="K641" s="6">
        <v>4.73281163597236</v>
      </c>
      <c r="L641" s="6">
        <v>4.73281163597236</v>
      </c>
      <c r="M641" s="6">
        <v>4.73281163597236</v>
      </c>
      <c r="N641" s="6">
        <v>4.73281163597236</v>
      </c>
      <c r="O641" s="6">
        <v>4.73281163597236</v>
      </c>
      <c r="P641" s="6">
        <v>4.73281163597236</v>
      </c>
      <c r="Q641" s="6">
        <v>4.4388654758740698</v>
      </c>
      <c r="R641" s="6">
        <v>2.2656595608219998</v>
      </c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4"/>
      <c r="AO641" s="4"/>
    </row>
    <row r="642" spans="1:41" ht="18.75" customHeight="1" x14ac:dyDescent="0.25">
      <c r="A642" s="13" t="s">
        <v>347</v>
      </c>
      <c r="B642" s="2" t="s">
        <v>4</v>
      </c>
      <c r="C642" s="2" t="s">
        <v>2</v>
      </c>
      <c r="D642" s="2" t="s">
        <v>27</v>
      </c>
      <c r="E642" s="2" t="s">
        <v>73</v>
      </c>
      <c r="F642" s="2" t="s">
        <v>215</v>
      </c>
      <c r="G642" s="4"/>
      <c r="H642" s="6">
        <v>1.5220623656853201</v>
      </c>
      <c r="I642" s="6">
        <v>1.5220623656853201</v>
      </c>
      <c r="J642" s="6">
        <v>1.5220623656853201</v>
      </c>
      <c r="K642" s="6">
        <v>1.5220623656853201</v>
      </c>
      <c r="L642" s="6">
        <v>1.5220623656853201</v>
      </c>
      <c r="M642" s="6">
        <v>1.5220623656853201</v>
      </c>
      <c r="N642" s="6">
        <v>1.5220623656853201</v>
      </c>
      <c r="O642" s="6">
        <v>1.5220623656853201</v>
      </c>
      <c r="P642" s="6">
        <v>1.5220623656853201</v>
      </c>
      <c r="Q642" s="6">
        <v>1.5220623656853201</v>
      </c>
      <c r="R642" s="6">
        <v>1.5220623656853201</v>
      </c>
      <c r="S642" s="6">
        <v>1.5220623656853201</v>
      </c>
      <c r="T642" s="6">
        <v>1.5220623656853201</v>
      </c>
      <c r="U642" s="6">
        <v>1.5220623656853201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4"/>
      <c r="AO642" s="4"/>
    </row>
    <row r="643" spans="1:41" ht="18.75" customHeight="1" x14ac:dyDescent="0.25">
      <c r="A643" s="13" t="s">
        <v>347</v>
      </c>
      <c r="B643" s="2" t="s">
        <v>4</v>
      </c>
      <c r="C643" s="2" t="s">
        <v>2</v>
      </c>
      <c r="D643" s="2" t="s">
        <v>27</v>
      </c>
      <c r="E643" s="2" t="s">
        <v>73</v>
      </c>
      <c r="F643" s="2" t="s">
        <v>230</v>
      </c>
      <c r="G643" s="4"/>
      <c r="H643" s="6">
        <v>8.5470039956174801</v>
      </c>
      <c r="I643" s="6">
        <v>7.83414506750524</v>
      </c>
      <c r="J643" s="6">
        <v>6.9537250722659003</v>
      </c>
      <c r="K643" s="6">
        <v>6.4227197656057102</v>
      </c>
      <c r="L643" s="6">
        <v>4.4149894086722901</v>
      </c>
      <c r="M643" s="6">
        <v>3.7153433854273499</v>
      </c>
      <c r="N643" s="6">
        <v>3.0156973621824101</v>
      </c>
      <c r="O643" s="6">
        <v>2.46088443638416</v>
      </c>
      <c r="P643" s="6">
        <v>0.64033614701869501</v>
      </c>
      <c r="Q643" s="6"/>
      <c r="R643" s="6"/>
      <c r="S643" s="6">
        <v>2.1671178312394401</v>
      </c>
      <c r="T643" s="6">
        <v>2.1671178312394401</v>
      </c>
      <c r="U643" s="6">
        <v>1.09030325516039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4"/>
      <c r="AO643" s="4"/>
    </row>
    <row r="644" spans="1:41" ht="18.75" customHeight="1" x14ac:dyDescent="0.25">
      <c r="A644" s="13" t="s">
        <v>347</v>
      </c>
      <c r="B644" s="2" t="s">
        <v>4</v>
      </c>
      <c r="C644" s="2" t="s">
        <v>2</v>
      </c>
      <c r="D644" s="2" t="s">
        <v>27</v>
      </c>
      <c r="E644" s="2" t="s">
        <v>74</v>
      </c>
      <c r="F644" s="2" t="s">
        <v>216</v>
      </c>
      <c r="G644" s="4"/>
      <c r="H644" s="6">
        <v>7.7086534699123396E-2</v>
      </c>
      <c r="I644" s="6">
        <v>7.28439735993794E-2</v>
      </c>
      <c r="J644" s="6">
        <v>6.9642040693912194E-2</v>
      </c>
      <c r="K644" s="6">
        <v>6.6440107788444905E-2</v>
      </c>
      <c r="L644" s="6">
        <v>6.3238174882977699E-2</v>
      </c>
      <c r="M644" s="6">
        <v>6.0036241977510403E-2</v>
      </c>
      <c r="N644" s="6">
        <v>5.6834309072043197E-2</v>
      </c>
      <c r="O644" s="6">
        <v>6.4749844781502299E-3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4"/>
      <c r="AO644" s="4"/>
    </row>
    <row r="645" spans="1:41" ht="18.75" customHeight="1" x14ac:dyDescent="0.25">
      <c r="A645" s="13" t="s">
        <v>347</v>
      </c>
      <c r="B645" s="2" t="s">
        <v>4</v>
      </c>
      <c r="C645" s="2" t="s">
        <v>2</v>
      </c>
      <c r="D645" s="2" t="s">
        <v>27</v>
      </c>
      <c r="E645" s="2" t="s">
        <v>75</v>
      </c>
      <c r="F645" s="2" t="s">
        <v>212</v>
      </c>
      <c r="G645" s="4"/>
      <c r="H645" s="6">
        <v>0.61324097015441703</v>
      </c>
      <c r="I645" s="6">
        <v>0.61324097015441703</v>
      </c>
      <c r="J645" s="6">
        <v>0.61324097015441703</v>
      </c>
      <c r="K645" s="6">
        <v>0.61324097015441703</v>
      </c>
      <c r="L645" s="6">
        <v>0.61324097015441703</v>
      </c>
      <c r="M645" s="6">
        <v>0.61324097015441703</v>
      </c>
      <c r="N645" s="6">
        <v>0.61324097015441703</v>
      </c>
      <c r="O645" s="6">
        <v>0.61324097015441703</v>
      </c>
      <c r="P645" s="6">
        <v>0.58303868765373101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4"/>
      <c r="AO645" s="4"/>
    </row>
    <row r="646" spans="1:41" ht="18.75" customHeight="1" x14ac:dyDescent="0.25">
      <c r="A646" s="13" t="s">
        <v>347</v>
      </c>
      <c r="B646" s="2" t="s">
        <v>4</v>
      </c>
      <c r="C646" s="2" t="s">
        <v>2</v>
      </c>
      <c r="D646" s="2" t="s">
        <v>27</v>
      </c>
      <c r="E646" s="2" t="s">
        <v>75</v>
      </c>
      <c r="F646" s="2" t="s">
        <v>217</v>
      </c>
      <c r="G646" s="4"/>
      <c r="H646" s="6">
        <v>1.14568083232374</v>
      </c>
      <c r="I646" s="6">
        <v>1.0228477965262399</v>
      </c>
      <c r="J646" s="6">
        <v>0.893335490801207</v>
      </c>
      <c r="K646" s="6">
        <v>0.76382318507617697</v>
      </c>
      <c r="L646" s="6">
        <v>0.63431087935114605</v>
      </c>
      <c r="M646" s="6">
        <v>0.49549319560893801</v>
      </c>
      <c r="N646" s="6">
        <v>0.35667551186673002</v>
      </c>
      <c r="O646" s="6">
        <v>0.26079491042955399</v>
      </c>
      <c r="P646" s="6">
        <v>0.14081998340742999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4"/>
      <c r="AO646" s="4"/>
    </row>
    <row r="647" spans="1:41" ht="18.75" customHeight="1" x14ac:dyDescent="0.25">
      <c r="A647" s="13" t="s">
        <v>347</v>
      </c>
      <c r="B647" s="2" t="s">
        <v>4</v>
      </c>
      <c r="C647" s="2" t="s">
        <v>2</v>
      </c>
      <c r="D647" s="2" t="s">
        <v>27</v>
      </c>
      <c r="E647" s="2" t="s">
        <v>76</v>
      </c>
      <c r="F647" s="2" t="s">
        <v>213</v>
      </c>
      <c r="G647" s="4"/>
      <c r="H647" s="6">
        <v>7.2015258812680699E-2</v>
      </c>
      <c r="I647" s="6">
        <v>7.2015258812680699E-2</v>
      </c>
      <c r="J647" s="6">
        <v>7.2015258812680699E-2</v>
      </c>
      <c r="K647" s="6">
        <v>7.2015258812680699E-2</v>
      </c>
      <c r="L647" s="6">
        <v>7.2015258812680699E-2</v>
      </c>
      <c r="M647" s="6">
        <v>7.2015258812680699E-2</v>
      </c>
      <c r="N647" s="6">
        <v>7.2015258812680699E-2</v>
      </c>
      <c r="O647" s="6">
        <v>7.2015258812680699E-2</v>
      </c>
      <c r="P647" s="6">
        <v>7.2015258812680699E-2</v>
      </c>
      <c r="Q647" s="6">
        <v>7.2015258812680699E-2</v>
      </c>
      <c r="R647" s="6">
        <v>7.2015258812680699E-2</v>
      </c>
      <c r="S647" s="6">
        <v>7.2015258812680699E-2</v>
      </c>
      <c r="T647" s="6">
        <v>7.2015258812680699E-2</v>
      </c>
      <c r="U647" s="6">
        <v>7.2015258812680699E-2</v>
      </c>
      <c r="V647" s="6">
        <v>3.5538981795108102E-2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4"/>
      <c r="AO647" s="4"/>
    </row>
    <row r="648" spans="1:41" ht="18.75" customHeight="1" x14ac:dyDescent="0.25">
      <c r="A648" s="13" t="s">
        <v>347</v>
      </c>
      <c r="B648" s="2" t="s">
        <v>4</v>
      </c>
      <c r="C648" s="2" t="s">
        <v>2</v>
      </c>
      <c r="D648" s="2" t="s">
        <v>27</v>
      </c>
      <c r="E648" s="2" t="s">
        <v>76</v>
      </c>
      <c r="F648" s="2" t="s">
        <v>218</v>
      </c>
      <c r="G648" s="4"/>
      <c r="H648" s="6">
        <v>0.24657422114451399</v>
      </c>
      <c r="I648" s="6">
        <v>0.224938143534058</v>
      </c>
      <c r="J648" s="6">
        <v>0.21127755910745499</v>
      </c>
      <c r="K648" s="6">
        <v>0.19761697468085099</v>
      </c>
      <c r="L648" s="6">
        <v>0.18395639025424801</v>
      </c>
      <c r="M648" s="6">
        <v>0.16411896669036199</v>
      </c>
      <c r="N648" s="6">
        <v>0.14428154312647501</v>
      </c>
      <c r="O648" s="6">
        <v>0.127761905981358</v>
      </c>
      <c r="P648" s="6">
        <v>0.11124226883624</v>
      </c>
      <c r="Q648" s="6">
        <v>9.5488168163755799E-2</v>
      </c>
      <c r="R648" s="6">
        <v>7.9734067491271404E-2</v>
      </c>
      <c r="S648" s="6">
        <v>6.3979966818787107E-2</v>
      </c>
      <c r="T648" s="6">
        <v>5.5826726017149199E-2</v>
      </c>
      <c r="U648" s="6">
        <v>4.7673485215511402E-2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4"/>
      <c r="AO648" s="4"/>
    </row>
    <row r="649" spans="1:41" ht="18.75" customHeight="1" x14ac:dyDescent="0.25">
      <c r="A649" s="13" t="s">
        <v>347</v>
      </c>
      <c r="B649" s="2" t="s">
        <v>4</v>
      </c>
      <c r="C649" s="2" t="s">
        <v>2</v>
      </c>
      <c r="D649" s="2" t="s">
        <v>27</v>
      </c>
      <c r="E649" s="2" t="s">
        <v>77</v>
      </c>
      <c r="F649" s="2" t="s">
        <v>214</v>
      </c>
      <c r="G649" s="4"/>
      <c r="H649" s="6">
        <v>8.0173996489854606E-3</v>
      </c>
      <c r="I649" s="6">
        <v>8.0173996489854606E-3</v>
      </c>
      <c r="J649" s="6">
        <v>8.0173996489854606E-3</v>
      </c>
      <c r="K649" s="6">
        <v>8.0173996489854606E-3</v>
      </c>
      <c r="L649" s="6">
        <v>8.0173996489854606E-3</v>
      </c>
      <c r="M649" s="6">
        <v>8.0173996489854606E-3</v>
      </c>
      <c r="N649" s="6">
        <v>8.0173996489854606E-3</v>
      </c>
      <c r="O649" s="6">
        <v>8.0173996489854606E-3</v>
      </c>
      <c r="P649" s="6">
        <v>8.0173996489854606E-3</v>
      </c>
      <c r="Q649" s="6">
        <v>8.0173996489854606E-3</v>
      </c>
      <c r="R649" s="6">
        <v>8.0173996489854606E-3</v>
      </c>
      <c r="S649" s="6">
        <v>8.0173996489854606E-3</v>
      </c>
      <c r="T649" s="6">
        <v>8.0173996489854606E-3</v>
      </c>
      <c r="U649" s="6">
        <v>8.0173996489854606E-3</v>
      </c>
      <c r="V649" s="6">
        <v>8.0173996489854606E-3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4"/>
      <c r="AO649" s="4"/>
    </row>
    <row r="650" spans="1:41" ht="18.75" customHeight="1" x14ac:dyDescent="0.25">
      <c r="A650" s="13" t="s">
        <v>347</v>
      </c>
      <c r="B650" s="2" t="s">
        <v>4</v>
      </c>
      <c r="C650" s="2" t="s">
        <v>2</v>
      </c>
      <c r="D650" s="2" t="s">
        <v>27</v>
      </c>
      <c r="E650" s="2" t="s">
        <v>77</v>
      </c>
      <c r="F650" s="2" t="s">
        <v>231</v>
      </c>
      <c r="G650" s="4"/>
      <c r="H650" s="6">
        <v>0.140686870480908</v>
      </c>
      <c r="I650" s="6">
        <v>0.137985003963288</v>
      </c>
      <c r="J650" s="6">
        <v>0.13807601994920199</v>
      </c>
      <c r="K650" s="6">
        <v>0.13816703593511501</v>
      </c>
      <c r="L650" s="6">
        <v>0.138258051921028</v>
      </c>
      <c r="M650" s="6">
        <v>0.127125799751451</v>
      </c>
      <c r="N650" s="6">
        <v>0.115993547581874</v>
      </c>
      <c r="O650" s="6">
        <v>0.10683301993703399</v>
      </c>
      <c r="P650" s="6">
        <v>9.7672492292193894E-2</v>
      </c>
      <c r="Q650" s="6">
        <v>9.0079400617442795E-2</v>
      </c>
      <c r="R650" s="6">
        <v>8.2486308942691794E-2</v>
      </c>
      <c r="S650" s="6">
        <v>7.4893217267940695E-2</v>
      </c>
      <c r="T650" s="6">
        <v>6.9566480391555094E-2</v>
      </c>
      <c r="U650" s="6">
        <v>6.4239743515169603E-2</v>
      </c>
      <c r="V650" s="6">
        <v>2.70132215640412E-2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4"/>
      <c r="AO650" s="4"/>
    </row>
    <row r="651" spans="1:41" ht="18.75" customHeight="1" x14ac:dyDescent="0.25">
      <c r="A651" s="13" t="s">
        <v>347</v>
      </c>
      <c r="B651" s="2" t="s">
        <v>4</v>
      </c>
      <c r="C651" s="2" t="s">
        <v>2</v>
      </c>
      <c r="D651" s="2" t="s">
        <v>27</v>
      </c>
      <c r="E651" s="2" t="s">
        <v>78</v>
      </c>
      <c r="F651" s="2" t="s">
        <v>201</v>
      </c>
      <c r="G651" s="4"/>
      <c r="H651" s="6">
        <v>0.73408618936161696</v>
      </c>
      <c r="I651" s="6">
        <v>0.59320181882106504</v>
      </c>
      <c r="J651" s="6">
        <v>0.46444457492948998</v>
      </c>
      <c r="K651" s="6">
        <v>0.54238420429190404</v>
      </c>
      <c r="L651" s="6">
        <v>0.51697539702732298</v>
      </c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4"/>
      <c r="AO651" s="4"/>
    </row>
    <row r="652" spans="1:41" ht="18.75" customHeight="1" x14ac:dyDescent="0.25">
      <c r="A652" s="13" t="s">
        <v>347</v>
      </c>
      <c r="B652" s="2" t="s">
        <v>4</v>
      </c>
      <c r="C652" s="2" t="s">
        <v>2</v>
      </c>
      <c r="D652" s="2" t="s">
        <v>27</v>
      </c>
      <c r="E652" s="2" t="s">
        <v>79</v>
      </c>
      <c r="F652" s="2" t="s">
        <v>202</v>
      </c>
      <c r="G652" s="4"/>
      <c r="H652" s="6">
        <v>8.5591327795199998E-2</v>
      </c>
      <c r="I652" s="6">
        <v>8.5591327795199998E-2</v>
      </c>
      <c r="J652" s="6">
        <v>8.5591327795199998E-2</v>
      </c>
      <c r="K652" s="6">
        <v>8.5591327795199998E-2</v>
      </c>
      <c r="L652" s="6">
        <v>8.5591327795199998E-2</v>
      </c>
      <c r="M652" s="6">
        <v>8.5591327795199998E-2</v>
      </c>
      <c r="N652" s="6">
        <v>8.5591327795199998E-2</v>
      </c>
      <c r="O652" s="6">
        <v>8.5591327795199998E-2</v>
      </c>
      <c r="P652" s="6">
        <v>8.5591327795199998E-2</v>
      </c>
      <c r="Q652" s="6">
        <v>8.5591327795199998E-2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4"/>
      <c r="AO652" s="4"/>
    </row>
    <row r="653" spans="1:41" ht="18.75" customHeight="1" x14ac:dyDescent="0.25">
      <c r="A653" s="13" t="s">
        <v>347</v>
      </c>
      <c r="B653" s="2" t="s">
        <v>4</v>
      </c>
      <c r="C653" s="2" t="s">
        <v>2</v>
      </c>
      <c r="D653" s="2" t="s">
        <v>27</v>
      </c>
      <c r="E653" s="2" t="s">
        <v>79</v>
      </c>
      <c r="F653" s="2" t="s">
        <v>206</v>
      </c>
      <c r="G653" s="4"/>
      <c r="H653" s="6">
        <v>0.34236531118079999</v>
      </c>
      <c r="I653" s="6">
        <v>0.34236531118079999</v>
      </c>
      <c r="J653" s="6">
        <v>0.34236531118079999</v>
      </c>
      <c r="K653" s="6">
        <v>0.34236531118079999</v>
      </c>
      <c r="L653" s="6">
        <v>0.34236531118079999</v>
      </c>
      <c r="M653" s="6">
        <v>0.34236531118079999</v>
      </c>
      <c r="N653" s="6">
        <v>0.34236531118079999</v>
      </c>
      <c r="O653" s="6">
        <v>0.34236531118079999</v>
      </c>
      <c r="P653" s="6">
        <v>0.34236531118079999</v>
      </c>
      <c r="Q653" s="6">
        <v>0.34236531118079999</v>
      </c>
      <c r="R653" s="6">
        <v>0.34236531118079999</v>
      </c>
      <c r="S653" s="6">
        <v>0.34236531118079999</v>
      </c>
      <c r="T653" s="6">
        <v>0.34236531118079999</v>
      </c>
      <c r="U653" s="6">
        <v>0.34236531118079999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4"/>
      <c r="AO653" s="4"/>
    </row>
    <row r="654" spans="1:41" ht="18.75" customHeight="1" x14ac:dyDescent="0.25">
      <c r="A654" s="13" t="s">
        <v>347</v>
      </c>
      <c r="B654" s="2" t="s">
        <v>4</v>
      </c>
      <c r="C654" s="2" t="s">
        <v>2</v>
      </c>
      <c r="D654" s="2" t="s">
        <v>27</v>
      </c>
      <c r="E654" s="2" t="s">
        <v>80</v>
      </c>
      <c r="F654" s="2" t="s">
        <v>207</v>
      </c>
      <c r="G654" s="4"/>
      <c r="H654" s="6">
        <v>1.41886919801496E-2</v>
      </c>
      <c r="I654" s="6">
        <v>1.34077982366938E-2</v>
      </c>
      <c r="J654" s="6">
        <v>1.2818444468047901E-2</v>
      </c>
      <c r="K654" s="6">
        <v>1.2229090699402E-2</v>
      </c>
      <c r="L654" s="6">
        <v>1.1639736930756201E-2</v>
      </c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4"/>
      <c r="AO654" s="4"/>
    </row>
    <row r="655" spans="1:41" ht="18.75" customHeight="1" x14ac:dyDescent="0.25">
      <c r="A655" s="13" t="s">
        <v>347</v>
      </c>
      <c r="B655" s="2" t="s">
        <v>4</v>
      </c>
      <c r="C655" s="2" t="s">
        <v>2</v>
      </c>
      <c r="D655" s="2" t="s">
        <v>27</v>
      </c>
      <c r="E655" s="2" t="s">
        <v>81</v>
      </c>
      <c r="F655" s="2" t="s">
        <v>203</v>
      </c>
      <c r="G655" s="4"/>
      <c r="H655" s="6">
        <v>2.8530442598399999E-2</v>
      </c>
      <c r="I655" s="6">
        <v>2.8530442598399999E-2</v>
      </c>
      <c r="J655" s="6">
        <v>2.8530442598399999E-2</v>
      </c>
      <c r="K655" s="6">
        <v>2.8530442598399999E-2</v>
      </c>
      <c r="L655" s="6">
        <v>2.8530442598399999E-2</v>
      </c>
      <c r="M655" s="6">
        <v>2.8530442598399999E-2</v>
      </c>
      <c r="N655" s="6">
        <v>2.8530442598399999E-2</v>
      </c>
      <c r="O655" s="6">
        <v>2.8530442598399999E-2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4"/>
      <c r="AO655" s="4"/>
    </row>
    <row r="656" spans="1:41" ht="18.75" customHeight="1" x14ac:dyDescent="0.25">
      <c r="A656" s="13" t="s">
        <v>347</v>
      </c>
      <c r="B656" s="2" t="s">
        <v>4</v>
      </c>
      <c r="C656" s="2" t="s">
        <v>2</v>
      </c>
      <c r="D656" s="2" t="s">
        <v>27</v>
      </c>
      <c r="E656" s="2" t="s">
        <v>81</v>
      </c>
      <c r="F656" s="2" t="s">
        <v>208</v>
      </c>
      <c r="G656" s="4"/>
      <c r="H656" s="6">
        <v>0.1141217703936</v>
      </c>
      <c r="I656" s="6">
        <v>0.1141217703936</v>
      </c>
      <c r="J656" s="6">
        <v>0.1141217703936</v>
      </c>
      <c r="K656" s="6">
        <v>0.1141217703936</v>
      </c>
      <c r="L656" s="6">
        <v>0.1141217703936</v>
      </c>
      <c r="M656" s="6">
        <v>0.1141217703936</v>
      </c>
      <c r="N656" s="6">
        <v>0.1141217703936</v>
      </c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4"/>
      <c r="AO656" s="4"/>
    </row>
    <row r="657" spans="1:41" ht="18.75" customHeight="1" x14ac:dyDescent="0.25">
      <c r="A657" s="13" t="s">
        <v>347</v>
      </c>
      <c r="B657" s="2" t="s">
        <v>4</v>
      </c>
      <c r="C657" s="2" t="s">
        <v>2</v>
      </c>
      <c r="D657" s="2" t="s">
        <v>27</v>
      </c>
      <c r="E657" s="2" t="s">
        <v>82</v>
      </c>
      <c r="F657" s="2" t="s">
        <v>204</v>
      </c>
      <c r="G657" s="4"/>
      <c r="H657" s="6">
        <v>4.0412606382738197E-3</v>
      </c>
      <c r="I657" s="6">
        <v>3.11410965658423E-3</v>
      </c>
      <c r="J657" s="6">
        <v>2.52872516640018E-3</v>
      </c>
      <c r="K657" s="6">
        <v>1.9433406762161701E-3</v>
      </c>
      <c r="L657" s="6">
        <v>1.35795618603215E-3</v>
      </c>
      <c r="M657" s="6">
        <v>5.0788127584783498E-4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4"/>
      <c r="AO657" s="4"/>
    </row>
    <row r="658" spans="1:41" ht="18.75" customHeight="1" x14ac:dyDescent="0.25">
      <c r="A658" s="13" t="s">
        <v>347</v>
      </c>
      <c r="B658" s="2" t="s">
        <v>4</v>
      </c>
      <c r="C658" s="2" t="s">
        <v>2</v>
      </c>
      <c r="D658" s="2" t="s">
        <v>27</v>
      </c>
      <c r="E658" s="2" t="s">
        <v>83</v>
      </c>
      <c r="F658" s="2" t="s">
        <v>205</v>
      </c>
      <c r="G658" s="4"/>
      <c r="H658" s="6">
        <v>3.1700491776000001E-3</v>
      </c>
      <c r="I658" s="6">
        <v>3.1700491776000001E-3</v>
      </c>
      <c r="J658" s="6">
        <v>3.1700491776000001E-3</v>
      </c>
      <c r="K658" s="6">
        <v>3.1700491776000001E-3</v>
      </c>
      <c r="L658" s="6">
        <v>3.1700491776000001E-3</v>
      </c>
      <c r="M658" s="6">
        <v>3.1700491776000001E-3</v>
      </c>
      <c r="N658" s="6">
        <v>3.1700491776000001E-3</v>
      </c>
      <c r="O658" s="6">
        <v>3.1700491776000001E-3</v>
      </c>
      <c r="P658" s="6">
        <v>3.1700491776000001E-3</v>
      </c>
      <c r="Q658" s="6">
        <v>3.1700491776000001E-3</v>
      </c>
      <c r="R658" s="6">
        <v>3.1700491776000001E-3</v>
      </c>
      <c r="S658" s="6">
        <v>3.1700491776000001E-3</v>
      </c>
      <c r="T658" s="6">
        <v>3.1700491776000001E-3</v>
      </c>
      <c r="U658" s="6">
        <v>3.1700491776000001E-3</v>
      </c>
      <c r="V658" s="6">
        <v>3.1700491776000001E-3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4"/>
      <c r="AO658" s="4"/>
    </row>
    <row r="659" spans="1:41" ht="18.75" customHeight="1" x14ac:dyDescent="0.25">
      <c r="A659" s="13" t="s">
        <v>347</v>
      </c>
      <c r="B659" s="2" t="s">
        <v>4</v>
      </c>
      <c r="C659" s="2" t="s">
        <v>2</v>
      </c>
      <c r="D659" s="2" t="s">
        <v>27</v>
      </c>
      <c r="E659" s="2" t="s">
        <v>83</v>
      </c>
      <c r="F659" s="2" t="s">
        <v>209</v>
      </c>
      <c r="G659" s="4"/>
      <c r="H659" s="6">
        <v>1.26801967104E-2</v>
      </c>
      <c r="I659" s="6">
        <v>1.26801967104E-2</v>
      </c>
      <c r="J659" s="6">
        <v>1.26801967104E-2</v>
      </c>
      <c r="K659" s="6">
        <v>1.26801967104E-2</v>
      </c>
      <c r="L659" s="6">
        <v>1.26801967104E-2</v>
      </c>
      <c r="M659" s="6">
        <v>1.26801967104E-2</v>
      </c>
      <c r="N659" s="6">
        <v>1.26801967104E-2</v>
      </c>
      <c r="O659" s="6">
        <v>1.26801967104E-2</v>
      </c>
      <c r="P659" s="6">
        <v>1.26801967104E-2</v>
      </c>
      <c r="Q659" s="6">
        <v>1.26801967104E-2</v>
      </c>
      <c r="R659" s="6">
        <v>1.26801967104E-2</v>
      </c>
      <c r="S659" s="6">
        <v>1.26801967104E-2</v>
      </c>
      <c r="T659" s="6">
        <v>1.26801967104E-2</v>
      </c>
      <c r="U659" s="6">
        <v>1.26801967104E-2</v>
      </c>
      <c r="V659" s="6">
        <v>6.2878107326414601E-3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4"/>
      <c r="AO659" s="4"/>
    </row>
    <row r="660" spans="1:41" ht="18.75" customHeight="1" x14ac:dyDescent="0.25">
      <c r="A660" s="13" t="s">
        <v>347</v>
      </c>
      <c r="B660" s="2" t="s">
        <v>4</v>
      </c>
      <c r="C660" s="2" t="s">
        <v>2</v>
      </c>
      <c r="D660" s="2" t="s">
        <v>27</v>
      </c>
      <c r="E660" s="2" t="s">
        <v>85</v>
      </c>
      <c r="F660" s="2" t="s">
        <v>232</v>
      </c>
      <c r="G660" s="4"/>
      <c r="H660" s="6">
        <v>2.0775231734395598</v>
      </c>
      <c r="I660" s="6">
        <v>1.9804917636710599</v>
      </c>
      <c r="J660" s="6">
        <v>1.69722441178748</v>
      </c>
      <c r="K660" s="6">
        <v>1.67555154670882</v>
      </c>
      <c r="L660" s="6">
        <v>0.54830657975587305</v>
      </c>
      <c r="M660" s="6">
        <v>0.54800122863332501</v>
      </c>
      <c r="N660" s="6">
        <v>0.54769587751077697</v>
      </c>
      <c r="O660" s="6">
        <v>0.54745373685097398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4"/>
      <c r="AO660" s="4"/>
    </row>
    <row r="661" spans="1:41" ht="18.75" customHeight="1" x14ac:dyDescent="0.25">
      <c r="A661" s="13" t="s">
        <v>347</v>
      </c>
      <c r="B661" s="2" t="s">
        <v>4</v>
      </c>
      <c r="C661" s="2" t="s">
        <v>2</v>
      </c>
      <c r="D661" s="2" t="s">
        <v>27</v>
      </c>
      <c r="E661" s="2" t="s">
        <v>88</v>
      </c>
      <c r="F661" s="2" t="s">
        <v>233</v>
      </c>
      <c r="G661" s="4"/>
      <c r="H661" s="6">
        <v>0.140258279477013</v>
      </c>
      <c r="I661" s="6">
        <v>0.13741526324715</v>
      </c>
      <c r="J661" s="6">
        <v>0.137511034049831</v>
      </c>
      <c r="K661" s="6">
        <v>0.13760680485251101</v>
      </c>
      <c r="L661" s="6">
        <v>0.13770257565519201</v>
      </c>
      <c r="M661" s="6">
        <v>0.12598875730530901</v>
      </c>
      <c r="N661" s="6">
        <v>0.11427493895542699</v>
      </c>
      <c r="O661" s="6">
        <v>0.104635851088375</v>
      </c>
      <c r="P661" s="6">
        <v>9.4996763221323194E-2</v>
      </c>
      <c r="Q661" s="6">
        <v>8.7006996619097804E-2</v>
      </c>
      <c r="R661" s="6">
        <v>7.9017230016872303E-2</v>
      </c>
      <c r="S661" s="6">
        <v>7.1027463414646802E-2</v>
      </c>
      <c r="T661" s="6">
        <v>6.5422449512956601E-2</v>
      </c>
      <c r="U661" s="6">
        <v>5.9817435611266297E-2</v>
      </c>
      <c r="V661" s="6">
        <v>2.7038528189371601E-2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4"/>
      <c r="AO661" s="4"/>
    </row>
    <row r="662" spans="1:41" ht="18.75" customHeight="1" x14ac:dyDescent="0.25">
      <c r="A662" s="13" t="s">
        <v>347</v>
      </c>
      <c r="B662" s="2" t="s">
        <v>4</v>
      </c>
      <c r="C662" s="2" t="s">
        <v>2</v>
      </c>
      <c r="D662" s="2" t="s">
        <v>27</v>
      </c>
      <c r="E662" s="2" t="s">
        <v>89</v>
      </c>
      <c r="F662" s="2" t="s">
        <v>234</v>
      </c>
      <c r="G662" s="4"/>
      <c r="H662" s="6">
        <v>1.7496113806196401</v>
      </c>
      <c r="I662" s="6">
        <v>1.6601136334889099</v>
      </c>
      <c r="J662" s="6">
        <v>1.5673344370786499</v>
      </c>
      <c r="K662" s="6">
        <v>1.49517002526328</v>
      </c>
      <c r="L662" s="6">
        <v>1.33588171793835</v>
      </c>
      <c r="M662" s="6">
        <v>1.2377295378822799</v>
      </c>
      <c r="N662" s="6">
        <v>1.1395773578262001</v>
      </c>
      <c r="O662" s="6">
        <v>1.0617435727675499</v>
      </c>
      <c r="P662" s="6">
        <v>0.743974693788513</v>
      </c>
      <c r="Q662" s="6">
        <v>0.46898167285820702</v>
      </c>
      <c r="R662" s="6">
        <v>0.239776878156471</v>
      </c>
      <c r="S662" s="6">
        <v>0.233963108457166</v>
      </c>
      <c r="T662" s="6">
        <v>0.233963108457166</v>
      </c>
      <c r="U662" s="6">
        <v>8.2522964764635706E-2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4"/>
      <c r="AO662" s="4"/>
    </row>
    <row r="663" spans="1:41" ht="18.75" customHeight="1" x14ac:dyDescent="0.25">
      <c r="A663" s="13" t="s">
        <v>347</v>
      </c>
      <c r="B663" s="2" t="s">
        <v>4</v>
      </c>
      <c r="C663" s="2" t="s">
        <v>2</v>
      </c>
      <c r="D663" s="2" t="s">
        <v>27</v>
      </c>
      <c r="E663" s="2" t="s">
        <v>90</v>
      </c>
      <c r="F663" s="2" t="s">
        <v>235</v>
      </c>
      <c r="G663" s="4"/>
      <c r="H663" s="6"/>
      <c r="I663" s="6"/>
      <c r="J663" s="6"/>
      <c r="K663" s="6"/>
      <c r="L663" s="6"/>
      <c r="M663" s="6">
        <v>8.8985530514990308E-3</v>
      </c>
      <c r="N663" s="6">
        <v>8.4239635554190801E-3</v>
      </c>
      <c r="O663" s="6">
        <v>9.5972017882192196E-4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4"/>
      <c r="AO663" s="4"/>
    </row>
    <row r="664" spans="1:41" ht="18.75" customHeight="1" x14ac:dyDescent="0.25">
      <c r="A664" s="13" t="s">
        <v>347</v>
      </c>
      <c r="B664" s="2" t="s">
        <v>4</v>
      </c>
      <c r="C664" s="2" t="s">
        <v>2</v>
      </c>
      <c r="D664" s="2" t="s">
        <v>27</v>
      </c>
      <c r="E664" s="2" t="s">
        <v>91</v>
      </c>
      <c r="F664" s="2" t="s">
        <v>236</v>
      </c>
      <c r="G664" s="4"/>
      <c r="H664" s="6">
        <v>0.23910766555569599</v>
      </c>
      <c r="I664" s="6">
        <v>0.21349143803894799</v>
      </c>
      <c r="J664" s="6">
        <v>0.18648228151903301</v>
      </c>
      <c r="K664" s="6">
        <v>0.15947312499911701</v>
      </c>
      <c r="L664" s="6">
        <v>0.132463968479201</v>
      </c>
      <c r="M664" s="6">
        <v>0.10351422098658999</v>
      </c>
      <c r="N664" s="6">
        <v>7.4564473493978795E-2</v>
      </c>
      <c r="O664" s="6">
        <v>0.146467995721141</v>
      </c>
      <c r="P664" s="6">
        <v>0.13929846009772401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4"/>
      <c r="AO664" s="4"/>
    </row>
    <row r="665" spans="1:41" ht="18.75" customHeight="1" x14ac:dyDescent="0.25">
      <c r="A665" s="13" t="s">
        <v>347</v>
      </c>
      <c r="B665" s="2" t="s">
        <v>4</v>
      </c>
      <c r="C665" s="2" t="s">
        <v>2</v>
      </c>
      <c r="D665" s="2" t="s">
        <v>27</v>
      </c>
      <c r="E665" s="2" t="s">
        <v>57</v>
      </c>
      <c r="F665" s="2" t="s">
        <v>219</v>
      </c>
      <c r="G665" s="4"/>
      <c r="H665" s="6">
        <v>3.1491864000000001</v>
      </c>
      <c r="I665" s="6">
        <v>3.3523597161290302</v>
      </c>
      <c r="J665" s="6">
        <v>3.3523597161290302</v>
      </c>
      <c r="K665" s="6">
        <v>3.3523597161290302</v>
      </c>
      <c r="L665" s="6">
        <v>3.3523597161290302</v>
      </c>
      <c r="M665" s="6">
        <v>3.3523597161290302</v>
      </c>
      <c r="N665" s="6">
        <v>3.3523597161290302</v>
      </c>
      <c r="O665" s="6">
        <v>3.3523597161290302</v>
      </c>
      <c r="P665" s="6">
        <v>3.3523597161290302</v>
      </c>
      <c r="Q665" s="6">
        <v>3.3523597161290302</v>
      </c>
      <c r="R665" s="6">
        <v>3.3523597161290302</v>
      </c>
      <c r="S665" s="6">
        <v>3.3523597161290302</v>
      </c>
      <c r="T665" s="6">
        <v>3.3523597161290302</v>
      </c>
      <c r="U665" s="6">
        <v>3.3523597161290302</v>
      </c>
      <c r="V665" s="6">
        <v>3.3523597161290302</v>
      </c>
      <c r="W665" s="6">
        <v>3.3523597161290302</v>
      </c>
      <c r="X665" s="6">
        <v>3.3523597161290302</v>
      </c>
      <c r="Y665" s="6">
        <v>3.3523597161290302</v>
      </c>
      <c r="Z665" s="6">
        <v>3.3523597161290302</v>
      </c>
      <c r="AA665" s="6">
        <v>3.3523597161290302</v>
      </c>
      <c r="AB665" s="6">
        <v>3.3523597161290302</v>
      </c>
      <c r="AC665" s="6">
        <v>3.3523597161290302</v>
      </c>
      <c r="AD665" s="6">
        <v>3.3523597161290302</v>
      </c>
      <c r="AE665" s="6">
        <v>3.3523597161290302</v>
      </c>
      <c r="AF665" s="6">
        <v>3.3523597161290302</v>
      </c>
      <c r="AG665" s="6">
        <v>3.3523597161290302</v>
      </c>
      <c r="AH665" s="6">
        <v>3.3523597161290302</v>
      </c>
      <c r="AI665" s="6">
        <v>3.3523597161290302</v>
      </c>
      <c r="AJ665" s="6">
        <v>3.3523597161290302</v>
      </c>
      <c r="AK665" s="6">
        <v>3.3523597161290302</v>
      </c>
      <c r="AL665" s="6">
        <v>3.3523597161290302</v>
      </c>
      <c r="AM665" s="6">
        <v>3.3523597161290302</v>
      </c>
      <c r="AN665" s="4"/>
      <c r="AO665" s="4"/>
    </row>
    <row r="666" spans="1:41" ht="18.75" customHeight="1" x14ac:dyDescent="0.25">
      <c r="A666" s="13" t="s">
        <v>347</v>
      </c>
      <c r="B666" s="2" t="s">
        <v>4</v>
      </c>
      <c r="C666" s="2" t="s">
        <v>2</v>
      </c>
      <c r="D666" s="2" t="s">
        <v>27</v>
      </c>
      <c r="E666" s="2" t="s">
        <v>58</v>
      </c>
      <c r="F666" s="2" t="s">
        <v>220</v>
      </c>
      <c r="G666" s="4"/>
      <c r="H666" s="6">
        <v>2.1512390163934398</v>
      </c>
      <c r="I666" s="6">
        <v>2.4602459016393499</v>
      </c>
      <c r="J666" s="6">
        <v>2.4602459016393499</v>
      </c>
      <c r="K666" s="6">
        <v>2.4602459016393499</v>
      </c>
      <c r="L666" s="6">
        <v>2.4602459016393499</v>
      </c>
      <c r="M666" s="6">
        <v>2.4602459016393499</v>
      </c>
      <c r="N666" s="6">
        <v>2.4602459016393499</v>
      </c>
      <c r="O666" s="6">
        <v>2.4602459016393499</v>
      </c>
      <c r="P666" s="6">
        <v>2.4602459016393499</v>
      </c>
      <c r="Q666" s="6">
        <v>2.4602459016393499</v>
      </c>
      <c r="R666" s="6">
        <v>2.4602459016393499</v>
      </c>
      <c r="S666" s="6">
        <v>2.4602459016393499</v>
      </c>
      <c r="T666" s="6">
        <v>2.4602459016393499</v>
      </c>
      <c r="U666" s="6">
        <v>2.4602459016393499</v>
      </c>
      <c r="V666" s="6">
        <v>2.4602459016393499</v>
      </c>
      <c r="W666" s="6">
        <v>2.4602459016393499</v>
      </c>
      <c r="X666" s="6">
        <v>2.4602459016393499</v>
      </c>
      <c r="Y666" s="6">
        <v>2.4602459016393499</v>
      </c>
      <c r="Z666" s="6">
        <v>2.4602459016393499</v>
      </c>
      <c r="AA666" s="6">
        <v>2.4602459016393499</v>
      </c>
      <c r="AB666" s="6">
        <v>2.4602459016393499</v>
      </c>
      <c r="AC666" s="6">
        <v>2.4602459016393499</v>
      </c>
      <c r="AD666" s="6">
        <v>2.4602459016393499</v>
      </c>
      <c r="AE666" s="6">
        <v>2.4602459016393499</v>
      </c>
      <c r="AF666" s="6">
        <v>2.4602459016393499</v>
      </c>
      <c r="AG666" s="6">
        <v>2.4602459016393499</v>
      </c>
      <c r="AH666" s="6">
        <v>2.4602459016393499</v>
      </c>
      <c r="AI666" s="6">
        <v>2.4602459016393499</v>
      </c>
      <c r="AJ666" s="6">
        <v>2.4602459016393499</v>
      </c>
      <c r="AK666" s="6">
        <v>2.4602459016393499</v>
      </c>
      <c r="AL666" s="6">
        <v>2.4602459016393499</v>
      </c>
      <c r="AM666" s="6">
        <v>2.4602459016393499</v>
      </c>
      <c r="AN666" s="4"/>
      <c r="AO666" s="4"/>
    </row>
    <row r="667" spans="1:41" ht="18.75" customHeight="1" x14ac:dyDescent="0.25">
      <c r="A667" s="13" t="s">
        <v>347</v>
      </c>
      <c r="B667" s="2" t="s">
        <v>4</v>
      </c>
      <c r="C667" s="2" t="s">
        <v>2</v>
      </c>
      <c r="D667" s="2" t="s">
        <v>27</v>
      </c>
      <c r="E667" s="2" t="s">
        <v>35</v>
      </c>
      <c r="F667" s="2" t="s">
        <v>181</v>
      </c>
      <c r="G667" s="4"/>
      <c r="H667" s="6">
        <v>12.8941913651903</v>
      </c>
      <c r="I667" s="6">
        <v>11.9636421699146</v>
      </c>
      <c r="J667" s="6">
        <v>10.6803532566501</v>
      </c>
      <c r="K667" s="6">
        <v>10.0286883033646</v>
      </c>
      <c r="L667" s="6">
        <v>6.7076023024219404</v>
      </c>
      <c r="M667" s="6">
        <v>5.8666014830378002</v>
      </c>
      <c r="N667" s="6">
        <v>5.0162275211060798</v>
      </c>
      <c r="O667" s="6">
        <v>4.4289783329280503</v>
      </c>
      <c r="P667" s="6">
        <v>1.71627855641845</v>
      </c>
      <c r="Q667" s="6">
        <v>0.64606807009474798</v>
      </c>
      <c r="R667" s="6">
        <v>0.40128041711603502</v>
      </c>
      <c r="S667" s="6">
        <v>2.5470016203791999</v>
      </c>
      <c r="T667" s="6">
        <v>2.5360698696011199</v>
      </c>
      <c r="U667" s="6">
        <v>1.2968833990514601</v>
      </c>
      <c r="V667" s="6">
        <v>5.4051749753412801E-2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4"/>
      <c r="AO667" s="4"/>
    </row>
    <row r="668" spans="1:41" ht="18.75" customHeight="1" x14ac:dyDescent="0.25">
      <c r="A668" s="13" t="s">
        <v>347</v>
      </c>
      <c r="B668" s="2" t="s">
        <v>4</v>
      </c>
      <c r="C668" s="2" t="s">
        <v>2</v>
      </c>
      <c r="D668" s="2" t="s">
        <v>27</v>
      </c>
      <c r="E668" s="2" t="s">
        <v>36</v>
      </c>
      <c r="F668" s="2" t="s">
        <v>182</v>
      </c>
      <c r="G668" s="4"/>
      <c r="H668" s="6">
        <v>14.3615025968745</v>
      </c>
      <c r="I668" s="6">
        <v>14.7491493881192</v>
      </c>
      <c r="J668" s="6">
        <v>15.084533963482601</v>
      </c>
      <c r="K668" s="6">
        <v>15.417604352849001</v>
      </c>
      <c r="L668" s="6">
        <v>15.7483605562183</v>
      </c>
      <c r="M668" s="6">
        <v>16.076802573590601</v>
      </c>
      <c r="N668" s="6">
        <v>16.402930404965801</v>
      </c>
      <c r="O668" s="6">
        <v>16.556544227606199</v>
      </c>
      <c r="P668" s="6">
        <v>16.706727735489</v>
      </c>
      <c r="Q668" s="6">
        <v>16.8534809286142</v>
      </c>
      <c r="R668" s="6">
        <v>16.996803806981699</v>
      </c>
      <c r="S668" s="6">
        <v>17.136696370591601</v>
      </c>
      <c r="T668" s="6">
        <v>17.165967253004101</v>
      </c>
      <c r="U668" s="6">
        <v>17.192067589350302</v>
      </c>
      <c r="V668" s="6">
        <v>17.214997379630098</v>
      </c>
      <c r="W668" s="6">
        <v>17.234756623843701</v>
      </c>
      <c r="X668" s="6">
        <v>17.251345321991</v>
      </c>
      <c r="Y668" s="6">
        <v>17.238302450541401</v>
      </c>
      <c r="Z668" s="6">
        <v>17.2089513710905</v>
      </c>
      <c r="AA668" s="6">
        <v>17.188510817731</v>
      </c>
      <c r="AB668" s="6">
        <v>17.164439262517199</v>
      </c>
      <c r="AC668" s="6">
        <v>17.136736705449099</v>
      </c>
      <c r="AD668" s="6">
        <v>17.106687224547901</v>
      </c>
      <c r="AE668" s="6">
        <v>17.073473191998801</v>
      </c>
      <c r="AF668" s="6">
        <v>17.037094607801901</v>
      </c>
      <c r="AG668" s="6">
        <v>16.997551471957301</v>
      </c>
      <c r="AH668" s="6">
        <v>16.9548437844647</v>
      </c>
      <c r="AI668" s="6">
        <v>16.950459501975001</v>
      </c>
      <c r="AJ668" s="6">
        <v>16.9426343097733</v>
      </c>
      <c r="AK668" s="6">
        <v>16.931368207859698</v>
      </c>
      <c r="AL668" s="6">
        <v>16.916661196233999</v>
      </c>
      <c r="AM668" s="6">
        <v>16.898513274896398</v>
      </c>
      <c r="AN668" s="4"/>
      <c r="AO668" s="4"/>
    </row>
    <row r="669" spans="1:41" ht="18.75" customHeight="1" x14ac:dyDescent="0.25">
      <c r="A669" s="13" t="s">
        <v>347</v>
      </c>
      <c r="B669" s="2" t="s">
        <v>4</v>
      </c>
      <c r="C669" s="2" t="s">
        <v>2</v>
      </c>
      <c r="D669" s="2" t="s">
        <v>27</v>
      </c>
      <c r="E669" s="2" t="s">
        <v>93</v>
      </c>
      <c r="F669" s="2" t="s">
        <v>170</v>
      </c>
      <c r="G669" s="4"/>
      <c r="H669" s="6">
        <v>68.585731940983607</v>
      </c>
      <c r="I669" s="6">
        <v>55.422893826604401</v>
      </c>
      <c r="J669" s="6">
        <v>43.393094134163597</v>
      </c>
      <c r="K669" s="6">
        <v>50.674999998213103</v>
      </c>
      <c r="L669" s="6">
        <v>48.301053084017497</v>
      </c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4"/>
      <c r="AO669" s="4"/>
    </row>
    <row r="670" spans="1:41" ht="18.75" customHeight="1" x14ac:dyDescent="0.25">
      <c r="A670" s="13" t="s">
        <v>347</v>
      </c>
      <c r="B670" s="2" t="s">
        <v>4</v>
      </c>
      <c r="C670" s="2" t="s">
        <v>2</v>
      </c>
      <c r="D670" s="2" t="s">
        <v>27</v>
      </c>
      <c r="E670" s="2" t="s">
        <v>94</v>
      </c>
      <c r="F670" s="2" t="s">
        <v>171</v>
      </c>
      <c r="G670" s="4"/>
      <c r="H670" s="6">
        <v>363.68563536317902</v>
      </c>
      <c r="I670" s="6">
        <v>351.57960925668402</v>
      </c>
      <c r="J670" s="6">
        <v>316.17245555434403</v>
      </c>
      <c r="K670" s="6">
        <v>313.48877158637202</v>
      </c>
      <c r="L670" s="6">
        <v>172.50647262570399</v>
      </c>
      <c r="M670" s="6">
        <v>172.50647262570399</v>
      </c>
      <c r="N670" s="6">
        <v>172.50647262570399</v>
      </c>
      <c r="O670" s="6">
        <v>172.50647262570399</v>
      </c>
      <c r="P670" s="6">
        <v>53.9675152915447</v>
      </c>
      <c r="Q670" s="6">
        <v>18.429356134016999</v>
      </c>
      <c r="R670" s="6">
        <v>9.2286541206376196</v>
      </c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4"/>
      <c r="AO670" s="4"/>
    </row>
    <row r="671" spans="1:41" ht="18.75" customHeight="1" x14ac:dyDescent="0.25">
      <c r="A671" s="13" t="s">
        <v>347</v>
      </c>
      <c r="B671" s="2" t="s">
        <v>4</v>
      </c>
      <c r="C671" s="2" t="s">
        <v>2</v>
      </c>
      <c r="D671" s="2" t="s">
        <v>27</v>
      </c>
      <c r="E671" s="2" t="s">
        <v>95</v>
      </c>
      <c r="F671" s="2" t="s">
        <v>172</v>
      </c>
      <c r="G671" s="4"/>
      <c r="H671" s="6">
        <v>726.70451084468402</v>
      </c>
      <c r="I671" s="6">
        <v>687.86225103060201</v>
      </c>
      <c r="J671" s="6">
        <v>654.42733676952105</v>
      </c>
      <c r="K671" s="6">
        <v>620.992422508441</v>
      </c>
      <c r="L671" s="6">
        <v>587.55750824736003</v>
      </c>
      <c r="M671" s="6">
        <v>540.991110801525</v>
      </c>
      <c r="N671" s="6">
        <v>494.42471335568899</v>
      </c>
      <c r="O671" s="6">
        <v>457.49798419201397</v>
      </c>
      <c r="P671" s="6">
        <v>420.57125502833901</v>
      </c>
      <c r="Q671" s="6">
        <v>383.64452586466501</v>
      </c>
      <c r="R671" s="6">
        <v>245.541067327929</v>
      </c>
      <c r="S671" s="6">
        <v>245.54106732792999</v>
      </c>
      <c r="T671" s="6">
        <v>245.54106732792999</v>
      </c>
      <c r="U671" s="6">
        <v>173.871431741919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4"/>
      <c r="AO671" s="4"/>
    </row>
    <row r="672" spans="1:41" ht="18.75" customHeight="1" x14ac:dyDescent="0.25">
      <c r="A672" s="13" t="s">
        <v>347</v>
      </c>
      <c r="B672" s="2" t="s">
        <v>4</v>
      </c>
      <c r="C672" s="2" t="s">
        <v>2</v>
      </c>
      <c r="D672" s="2" t="s">
        <v>27</v>
      </c>
      <c r="E672" s="2" t="s">
        <v>96</v>
      </c>
      <c r="F672" s="2" t="s">
        <v>173</v>
      </c>
      <c r="G672" s="4"/>
      <c r="H672" s="6">
        <v>5.6352908998762903</v>
      </c>
      <c r="I672" s="6">
        <v>5.3251450871105197</v>
      </c>
      <c r="J672" s="6">
        <v>5.09107277558918</v>
      </c>
      <c r="K672" s="6">
        <v>4.8570004640678297</v>
      </c>
      <c r="L672" s="6">
        <v>4.62292815254649</v>
      </c>
      <c r="M672" s="6">
        <v>4.3888558410251504</v>
      </c>
      <c r="N672" s="6">
        <v>4.1547835295038098</v>
      </c>
      <c r="O672" s="6">
        <v>0.47334364229729903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4"/>
      <c r="AO672" s="4"/>
    </row>
    <row r="673" spans="1:41" ht="18.75" customHeight="1" x14ac:dyDescent="0.25">
      <c r="A673" s="13" t="s">
        <v>347</v>
      </c>
      <c r="B673" s="2" t="s">
        <v>4</v>
      </c>
      <c r="C673" s="2" t="s">
        <v>2</v>
      </c>
      <c r="D673" s="2" t="s">
        <v>27</v>
      </c>
      <c r="E673" s="2" t="s">
        <v>97</v>
      </c>
      <c r="F673" s="2" t="s">
        <v>174</v>
      </c>
      <c r="G673" s="4"/>
      <c r="H673" s="6">
        <v>165.4447887378</v>
      </c>
      <c r="I673" s="6">
        <v>153.89107121101301</v>
      </c>
      <c r="J673" s="6">
        <v>141.709099261246</v>
      </c>
      <c r="K673" s="6">
        <v>129.52712731147801</v>
      </c>
      <c r="L673" s="6">
        <v>117.34515536171099</v>
      </c>
      <c r="M673" s="6">
        <v>104.287916360271</v>
      </c>
      <c r="N673" s="6">
        <v>91.230677358831599</v>
      </c>
      <c r="O673" s="6">
        <v>82.212115063181301</v>
      </c>
      <c r="P673" s="6">
        <v>68.086395166067106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4"/>
      <c r="AO673" s="4"/>
    </row>
    <row r="674" spans="1:41" ht="18.75" customHeight="1" x14ac:dyDescent="0.25">
      <c r="A674" s="13" t="s">
        <v>347</v>
      </c>
      <c r="B674" s="2" t="s">
        <v>4</v>
      </c>
      <c r="C674" s="2" t="s">
        <v>2</v>
      </c>
      <c r="D674" s="2" t="s">
        <v>27</v>
      </c>
      <c r="E674" s="2" t="s">
        <v>98</v>
      </c>
      <c r="F674" s="2" t="s">
        <v>175</v>
      </c>
      <c r="G674" s="4"/>
      <c r="H674" s="6">
        <v>29.8631785601129</v>
      </c>
      <c r="I674" s="6">
        <v>27.835107673690899</v>
      </c>
      <c r="J674" s="6">
        <v>26.5546244888037</v>
      </c>
      <c r="K674" s="6">
        <v>25.274141303916402</v>
      </c>
      <c r="L674" s="6">
        <v>23.993658119029199</v>
      </c>
      <c r="M674" s="6">
        <v>22.134185162983901</v>
      </c>
      <c r="N674" s="6">
        <v>20.274712206938698</v>
      </c>
      <c r="O674" s="6">
        <v>18.726233977591001</v>
      </c>
      <c r="P674" s="6">
        <v>17.1777557482433</v>
      </c>
      <c r="Q674" s="6">
        <v>15.701035545493299</v>
      </c>
      <c r="R674" s="6">
        <v>14.224315342743401</v>
      </c>
      <c r="S674" s="6">
        <v>12.7475951399934</v>
      </c>
      <c r="T674" s="6">
        <v>11.9833461574607</v>
      </c>
      <c r="U674" s="6">
        <v>11.219097174928001</v>
      </c>
      <c r="V674" s="6">
        <v>3.3312680611252699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4"/>
      <c r="AO674" s="4"/>
    </row>
    <row r="675" spans="1:41" ht="18.75" customHeight="1" x14ac:dyDescent="0.25">
      <c r="A675" s="13" t="s">
        <v>347</v>
      </c>
      <c r="B675" s="2" t="s">
        <v>4</v>
      </c>
      <c r="C675" s="2" t="s">
        <v>2</v>
      </c>
      <c r="D675" s="2" t="s">
        <v>27</v>
      </c>
      <c r="E675" s="2" t="s">
        <v>99</v>
      </c>
      <c r="F675" s="2" t="s">
        <v>176</v>
      </c>
      <c r="G675" s="4"/>
      <c r="H675" s="6">
        <v>13.805861909055601</v>
      </c>
      <c r="I675" s="6">
        <v>13.5550177604217</v>
      </c>
      <c r="J675" s="6">
        <v>13.563467780935101</v>
      </c>
      <c r="K675" s="6">
        <v>13.571917801448601</v>
      </c>
      <c r="L675" s="6">
        <v>13.580367821962</v>
      </c>
      <c r="M675" s="6">
        <v>12.546837742054301</v>
      </c>
      <c r="N675" s="6">
        <v>11.5133076621466</v>
      </c>
      <c r="O675" s="6">
        <v>10.662834575070701</v>
      </c>
      <c r="P675" s="6">
        <v>9.8123614879947105</v>
      </c>
      <c r="Q675" s="6">
        <v>9.1074108162161203</v>
      </c>
      <c r="R675" s="6">
        <v>8.4024601444375406</v>
      </c>
      <c r="S675" s="6">
        <v>7.6975094726589504</v>
      </c>
      <c r="T675" s="6">
        <v>7.2029695803141296</v>
      </c>
      <c r="U675" s="6">
        <v>6.7084296879692999</v>
      </c>
      <c r="V675" s="6">
        <v>3.25227996904884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4"/>
      <c r="AO675" s="4"/>
    </row>
    <row r="676" spans="1:41" ht="18.75" customHeight="1" x14ac:dyDescent="0.25">
      <c r="A676" s="13" t="s">
        <v>347</v>
      </c>
      <c r="B676" s="2" t="s">
        <v>4</v>
      </c>
      <c r="C676" s="2" t="s">
        <v>2</v>
      </c>
      <c r="D676" s="2" t="s">
        <v>27</v>
      </c>
      <c r="E676" s="2" t="s">
        <v>106</v>
      </c>
      <c r="F676" s="2" t="s">
        <v>252</v>
      </c>
      <c r="G676" s="4"/>
      <c r="H676" s="6">
        <v>4.17384045016136</v>
      </c>
      <c r="I676" s="6">
        <v>3.3728052405641802</v>
      </c>
      <c r="J676" s="6">
        <v>2.6407220048431901</v>
      </c>
      <c r="K676" s="6">
        <v>3.0838683034901102</v>
      </c>
      <c r="L676" s="6">
        <v>2.9393998349530799</v>
      </c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4"/>
      <c r="AO676" s="4"/>
    </row>
    <row r="677" spans="1:41" ht="18.75" customHeight="1" x14ac:dyDescent="0.25">
      <c r="A677" s="13" t="s">
        <v>347</v>
      </c>
      <c r="B677" s="2" t="s">
        <v>4</v>
      </c>
      <c r="C677" s="2" t="s">
        <v>2</v>
      </c>
      <c r="D677" s="2" t="s">
        <v>27</v>
      </c>
      <c r="E677" s="2" t="s">
        <v>107</v>
      </c>
      <c r="F677" s="2" t="s">
        <v>253</v>
      </c>
      <c r="G677" s="4"/>
      <c r="H677" s="6">
        <v>13.7668656107645</v>
      </c>
      <c r="I677" s="6">
        <v>13.7668656107645</v>
      </c>
      <c r="J677" s="6">
        <v>13.7668656107645</v>
      </c>
      <c r="K677" s="6">
        <v>13.7668656107645</v>
      </c>
      <c r="L677" s="6">
        <v>13.7668656107645</v>
      </c>
      <c r="M677" s="6">
        <v>13.7668656107645</v>
      </c>
      <c r="N677" s="6">
        <v>13.7668656107645</v>
      </c>
      <c r="O677" s="6">
        <v>13.7668656107645</v>
      </c>
      <c r="P677" s="6">
        <v>13.7668656107645</v>
      </c>
      <c r="Q677" s="6">
        <v>12.927019439055</v>
      </c>
      <c r="R677" s="6">
        <v>6.4733130309200098</v>
      </c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4"/>
      <c r="AO677" s="4"/>
    </row>
    <row r="678" spans="1:41" ht="18.75" customHeight="1" x14ac:dyDescent="0.25">
      <c r="A678" s="13" t="s">
        <v>347</v>
      </c>
      <c r="B678" s="2" t="s">
        <v>4</v>
      </c>
      <c r="C678" s="2" t="s">
        <v>2</v>
      </c>
      <c r="D678" s="2" t="s">
        <v>27</v>
      </c>
      <c r="E678" s="2" t="s">
        <v>110</v>
      </c>
      <c r="F678" s="2" t="s">
        <v>254</v>
      </c>
      <c r="G678" s="4"/>
      <c r="H678" s="6">
        <v>1.8336326078651899</v>
      </c>
      <c r="I678" s="6">
        <v>1.8336326078651899</v>
      </c>
      <c r="J678" s="6">
        <v>1.8336326078651899</v>
      </c>
      <c r="K678" s="6">
        <v>1.8336326078651899</v>
      </c>
      <c r="L678" s="6">
        <v>1.8336326078651899</v>
      </c>
      <c r="M678" s="6">
        <v>1.8336326078651899</v>
      </c>
      <c r="N678" s="6">
        <v>1.8336326078651899</v>
      </c>
      <c r="O678" s="6">
        <v>1.8336326078651899</v>
      </c>
      <c r="P678" s="6">
        <v>1.6658248218678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4"/>
      <c r="AO678" s="4"/>
    </row>
    <row r="679" spans="1:41" ht="18.75" customHeight="1" x14ac:dyDescent="0.25">
      <c r="A679" s="13" t="s">
        <v>347</v>
      </c>
      <c r="B679" s="2" t="s">
        <v>4</v>
      </c>
      <c r="C679" s="2" t="s">
        <v>2</v>
      </c>
      <c r="D679" s="2" t="s">
        <v>27</v>
      </c>
      <c r="E679" s="2" t="s">
        <v>111</v>
      </c>
      <c r="F679" s="2" t="s">
        <v>255</v>
      </c>
      <c r="G679" s="4"/>
      <c r="H679" s="6">
        <v>0.21730434128844101</v>
      </c>
      <c r="I679" s="6">
        <v>0.21465533848361401</v>
      </c>
      <c r="J679" s="6">
        <v>0.21298281136880301</v>
      </c>
      <c r="K679" s="6">
        <v>0.21131028425399101</v>
      </c>
      <c r="L679" s="6">
        <v>0.20963775713918001</v>
      </c>
      <c r="M679" s="6">
        <v>0.20720897168151001</v>
      </c>
      <c r="N679" s="6">
        <v>0.205757882321945</v>
      </c>
      <c r="O679" s="6">
        <v>0.205757882321945</v>
      </c>
      <c r="P679" s="6">
        <v>0.205757882321945</v>
      </c>
      <c r="Q679" s="6">
        <v>0.205757882321945</v>
      </c>
      <c r="R679" s="6">
        <v>0.205757882321945</v>
      </c>
      <c r="S679" s="6">
        <v>0.205757882321945</v>
      </c>
      <c r="T679" s="6">
        <v>0.205757882321945</v>
      </c>
      <c r="U679" s="6">
        <v>0.205757882321945</v>
      </c>
      <c r="V679" s="6">
        <v>0.101539947986023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4"/>
      <c r="AO679" s="4"/>
    </row>
    <row r="680" spans="1:41" ht="18.75" customHeight="1" x14ac:dyDescent="0.25">
      <c r="A680" s="13" t="s">
        <v>347</v>
      </c>
      <c r="B680" s="2" t="s">
        <v>4</v>
      </c>
      <c r="C680" s="2" t="s">
        <v>2</v>
      </c>
      <c r="D680" s="2" t="s">
        <v>27</v>
      </c>
      <c r="E680" s="2" t="s">
        <v>112</v>
      </c>
      <c r="F680" s="2" t="s">
        <v>256</v>
      </c>
      <c r="G680" s="4"/>
      <c r="H680" s="6">
        <v>3.19641395045299E-2</v>
      </c>
      <c r="I680" s="6">
        <v>3.19641395045299E-2</v>
      </c>
      <c r="J680" s="6">
        <v>3.19641395045299E-2</v>
      </c>
      <c r="K680" s="6">
        <v>3.19641395045299E-2</v>
      </c>
      <c r="L680" s="6">
        <v>3.19641395045299E-2</v>
      </c>
      <c r="M680" s="6">
        <v>3.19641395045299E-2</v>
      </c>
      <c r="N680" s="6">
        <v>3.19641395045299E-2</v>
      </c>
      <c r="O680" s="6">
        <v>3.19641395045299E-2</v>
      </c>
      <c r="P680" s="6">
        <v>3.19641395045299E-2</v>
      </c>
      <c r="Q680" s="6">
        <v>3.19641395045299E-2</v>
      </c>
      <c r="R680" s="6">
        <v>3.19641395045299E-2</v>
      </c>
      <c r="S680" s="6">
        <v>3.19641395045299E-2</v>
      </c>
      <c r="T680" s="6">
        <v>3.19641395045299E-2</v>
      </c>
      <c r="U680" s="6">
        <v>3.19641395045299E-2</v>
      </c>
      <c r="V680" s="6">
        <v>3.19641395045299E-2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4"/>
      <c r="AO680" s="4"/>
    </row>
    <row r="681" spans="1:41" ht="18.75" customHeight="1" x14ac:dyDescent="0.25">
      <c r="A681" s="13" t="s">
        <v>347</v>
      </c>
      <c r="B681" s="2" t="s">
        <v>4</v>
      </c>
      <c r="C681" s="2" t="s">
        <v>2</v>
      </c>
      <c r="D681" s="2" t="s">
        <v>27</v>
      </c>
      <c r="E681" s="2" t="s">
        <v>115</v>
      </c>
      <c r="F681" s="2" t="s">
        <v>257</v>
      </c>
      <c r="G681" s="4"/>
      <c r="H681" s="6">
        <v>5.3269362196174903</v>
      </c>
      <c r="I681" s="6">
        <v>5.3269362196174903</v>
      </c>
      <c r="J681" s="6">
        <v>5.3269362196174903</v>
      </c>
      <c r="K681" s="6">
        <v>5.3269362196174903</v>
      </c>
      <c r="L681" s="6">
        <v>5.3269362196174903</v>
      </c>
      <c r="M681" s="6">
        <v>5.3269362196174903</v>
      </c>
      <c r="N681" s="6">
        <v>5.3269362196174903</v>
      </c>
      <c r="O681" s="6">
        <v>5.3269362196174903</v>
      </c>
      <c r="P681" s="6">
        <v>5.3269362196174903</v>
      </c>
      <c r="Q681" s="6">
        <v>5.3269362196174903</v>
      </c>
      <c r="R681" s="6">
        <v>5.3269362196174903</v>
      </c>
      <c r="S681" s="6">
        <v>5.3269362196174903</v>
      </c>
      <c r="T681" s="6">
        <v>5.3269362196174903</v>
      </c>
      <c r="U681" s="6">
        <v>5.3269362196174903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4"/>
      <c r="AO681" s="4"/>
    </row>
    <row r="682" spans="1:41" ht="18.75" customHeight="1" x14ac:dyDescent="0.25">
      <c r="A682" s="13" t="s">
        <v>347</v>
      </c>
      <c r="B682" s="2" t="s">
        <v>4</v>
      </c>
      <c r="C682" s="2" t="s">
        <v>2</v>
      </c>
      <c r="D682" s="2" t="s">
        <v>27</v>
      </c>
      <c r="E682" s="2" t="s">
        <v>116</v>
      </c>
      <c r="F682" s="2" t="s">
        <v>258</v>
      </c>
      <c r="G682" s="4"/>
      <c r="H682" s="6">
        <v>0.26078636194077998</v>
      </c>
      <c r="I682" s="6">
        <v>0.24643363381735101</v>
      </c>
      <c r="J682" s="6">
        <v>0.235601386177029</v>
      </c>
      <c r="K682" s="6">
        <v>0.22476913853670599</v>
      </c>
      <c r="L682" s="6">
        <v>0.21393689089638199</v>
      </c>
      <c r="M682" s="6">
        <v>0.17153211993574399</v>
      </c>
      <c r="N682" s="6">
        <v>0.16238374020583801</v>
      </c>
      <c r="O682" s="6">
        <v>1.8499955651857799E-2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4"/>
      <c r="AO682" s="4"/>
    </row>
    <row r="683" spans="1:41" ht="18.75" customHeight="1" x14ac:dyDescent="0.25">
      <c r="A683" s="13" t="s">
        <v>347</v>
      </c>
      <c r="B683" s="2" t="s">
        <v>4</v>
      </c>
      <c r="C683" s="2" t="s">
        <v>2</v>
      </c>
      <c r="D683" s="2" t="s">
        <v>27</v>
      </c>
      <c r="E683" s="2" t="s">
        <v>117</v>
      </c>
      <c r="F683" s="2" t="s">
        <v>259</v>
      </c>
      <c r="G683" s="4"/>
      <c r="H683" s="6">
        <v>3.5994360077638201</v>
      </c>
      <c r="I683" s="6">
        <v>3.2484844769138199</v>
      </c>
      <c r="J683" s="6">
        <v>2.8784493176994501</v>
      </c>
      <c r="K683" s="6">
        <v>2.5084141584850799</v>
      </c>
      <c r="L683" s="6">
        <v>2.1383789992706999</v>
      </c>
      <c r="M683" s="6">
        <v>1.7417570457215401</v>
      </c>
      <c r="N683" s="6">
        <v>1.3451350921723699</v>
      </c>
      <c r="O683" s="6">
        <v>0.74512831551301195</v>
      </c>
      <c r="P683" s="6">
        <v>0.40234280973551401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4"/>
      <c r="AO683" s="4"/>
    </row>
    <row r="684" spans="1:41" ht="18.75" customHeight="1" x14ac:dyDescent="0.25">
      <c r="A684" s="13" t="s">
        <v>347</v>
      </c>
      <c r="B684" s="2" t="s">
        <v>4</v>
      </c>
      <c r="C684" s="2" t="s">
        <v>2</v>
      </c>
      <c r="D684" s="2" t="s">
        <v>27</v>
      </c>
      <c r="E684" s="2" t="s">
        <v>118</v>
      </c>
      <c r="F684" s="2" t="s">
        <v>260</v>
      </c>
      <c r="G684" s="4"/>
      <c r="H684" s="6">
        <v>0.70449777469861197</v>
      </c>
      <c r="I684" s="6">
        <v>0.64268041009730903</v>
      </c>
      <c r="J684" s="6">
        <v>0.60365016887844203</v>
      </c>
      <c r="K684" s="6">
        <v>0.56461992765957503</v>
      </c>
      <c r="L684" s="6">
        <v>0.52558968644070803</v>
      </c>
      <c r="M684" s="6">
        <v>0.46891133340103303</v>
      </c>
      <c r="N684" s="6">
        <v>0.41223298036135803</v>
      </c>
      <c r="O684" s="6">
        <v>0.36503401708959399</v>
      </c>
      <c r="P684" s="6">
        <v>0.31783505381782901</v>
      </c>
      <c r="Q684" s="6">
        <v>0.27282333761073102</v>
      </c>
      <c r="R684" s="6">
        <v>0.22781162140363301</v>
      </c>
      <c r="S684" s="6">
        <v>0.182799905196534</v>
      </c>
      <c r="T684" s="6">
        <v>0.159504931477569</v>
      </c>
      <c r="U684" s="6">
        <v>0.13620995775860401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4"/>
      <c r="AO684" s="4"/>
    </row>
    <row r="685" spans="1:41" ht="18.75" customHeight="1" x14ac:dyDescent="0.25">
      <c r="A685" s="13" t="s">
        <v>347</v>
      </c>
      <c r="B685" s="2" t="s">
        <v>4</v>
      </c>
      <c r="C685" s="2" t="s">
        <v>2</v>
      </c>
      <c r="D685" s="2" t="s">
        <v>27</v>
      </c>
      <c r="E685" s="2" t="s">
        <v>59</v>
      </c>
      <c r="F685" s="2" t="s">
        <v>261</v>
      </c>
      <c r="G685" s="4"/>
      <c r="H685" s="6">
        <v>7.6261793933805194E-2</v>
      </c>
      <c r="I685" s="6">
        <v>7.4876163330034495E-2</v>
      </c>
      <c r="J685" s="6">
        <v>7.4922840149444794E-2</v>
      </c>
      <c r="K685" s="6">
        <v>7.4969516968854996E-2</v>
      </c>
      <c r="L685" s="6">
        <v>7.5016193788265295E-2</v>
      </c>
      <c r="M685" s="6">
        <v>6.9307107423537101E-2</v>
      </c>
      <c r="N685" s="6">
        <v>6.3598021058808796E-2</v>
      </c>
      <c r="O685" s="6">
        <v>5.8900117824654999E-2</v>
      </c>
      <c r="P685" s="6">
        <v>5.4202214590501202E-2</v>
      </c>
      <c r="Q685" s="6">
        <v>5.0308158339698601E-2</v>
      </c>
      <c r="R685" s="6">
        <v>4.6414102088896E-2</v>
      </c>
      <c r="S685" s="6">
        <v>4.2520045838093302E-2</v>
      </c>
      <c r="T685" s="6">
        <v>3.9788271493942498E-2</v>
      </c>
      <c r="U685" s="6">
        <v>3.7056497149791701E-2</v>
      </c>
      <c r="V685" s="6">
        <v>1.79651735218327E-2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4"/>
      <c r="AO685" s="4"/>
    </row>
    <row r="686" spans="1:41" ht="18.75" customHeight="1" x14ac:dyDescent="0.25">
      <c r="A686" s="13" t="s">
        <v>347</v>
      </c>
      <c r="B686" s="2" t="s">
        <v>4</v>
      </c>
      <c r="C686" s="2" t="s">
        <v>2</v>
      </c>
      <c r="D686" s="2" t="s">
        <v>27</v>
      </c>
      <c r="E686" s="2" t="s">
        <v>37</v>
      </c>
      <c r="F686" s="2" t="s">
        <v>221</v>
      </c>
      <c r="G686" s="4"/>
      <c r="H686" s="6">
        <v>181.87272974234099</v>
      </c>
      <c r="I686" s="6">
        <v>173.381123542409</v>
      </c>
      <c r="J686" s="6">
        <v>148.54526053865999</v>
      </c>
      <c r="K686" s="6">
        <v>146.66282717691001</v>
      </c>
      <c r="L686" s="6">
        <v>47.7727245615893</v>
      </c>
      <c r="M686" s="6">
        <v>47.7727245615893</v>
      </c>
      <c r="N686" s="6">
        <v>47.7727245615893</v>
      </c>
      <c r="O686" s="6">
        <v>47.7727245615893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4"/>
      <c r="AO686" s="4"/>
    </row>
    <row r="687" spans="1:41" ht="18.75" customHeight="1" x14ac:dyDescent="0.25">
      <c r="A687" s="13" t="s">
        <v>347</v>
      </c>
      <c r="B687" s="2" t="s">
        <v>4</v>
      </c>
      <c r="C687" s="2" t="s">
        <v>2</v>
      </c>
      <c r="D687" s="2" t="s">
        <v>27</v>
      </c>
      <c r="E687" s="2" t="s">
        <v>37</v>
      </c>
      <c r="F687" s="2" t="s">
        <v>222</v>
      </c>
      <c r="G687" s="4"/>
      <c r="H687" s="6">
        <v>0.41812268961593002</v>
      </c>
      <c r="I687" s="6">
        <v>0.395774087258491</v>
      </c>
      <c r="J687" s="6">
        <v>0.37653669975188098</v>
      </c>
      <c r="K687" s="6">
        <v>0.35729931224527001</v>
      </c>
      <c r="L687" s="6">
        <v>0.33806192473865998</v>
      </c>
      <c r="M687" s="6">
        <v>0.31126909896805099</v>
      </c>
      <c r="N687" s="6">
        <v>0.28447627319744201</v>
      </c>
      <c r="O687" s="6">
        <v>0.26322980632373499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4"/>
      <c r="AO687" s="4"/>
    </row>
    <row r="688" spans="1:41" ht="18.75" customHeight="1" x14ac:dyDescent="0.25">
      <c r="A688" s="13" t="s">
        <v>347</v>
      </c>
      <c r="B688" s="2" t="s">
        <v>4</v>
      </c>
      <c r="C688" s="2" t="s">
        <v>2</v>
      </c>
      <c r="D688" s="2" t="s">
        <v>27</v>
      </c>
      <c r="E688" s="2" t="s">
        <v>37</v>
      </c>
      <c r="F688" s="2" t="s">
        <v>223</v>
      </c>
      <c r="G688" s="4"/>
      <c r="H688" s="6">
        <v>12.3068669718732</v>
      </c>
      <c r="I688" s="6">
        <v>12.057408453843101</v>
      </c>
      <c r="J688" s="6">
        <v>12.0658117975371</v>
      </c>
      <c r="K688" s="6">
        <v>12.0742151412311</v>
      </c>
      <c r="L688" s="6">
        <v>12.082618484925201</v>
      </c>
      <c r="M688" s="6">
        <v>11.0547974913822</v>
      </c>
      <c r="N688" s="6">
        <v>10.0269764978392</v>
      </c>
      <c r="O688" s="6">
        <v>9.1812013139974393</v>
      </c>
      <c r="P688" s="6">
        <v>8.3354261301556498</v>
      </c>
      <c r="Q688" s="6">
        <v>7.6343695146278598</v>
      </c>
      <c r="R688" s="6">
        <v>6.9333128991000796</v>
      </c>
      <c r="S688" s="6">
        <v>6.2322562835722897</v>
      </c>
      <c r="T688" s="6">
        <v>5.7404481655716202</v>
      </c>
      <c r="U688" s="6">
        <v>5.2486400475709498</v>
      </c>
      <c r="V688" s="6">
        <v>2.37247719551827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4"/>
      <c r="AO688" s="4"/>
    </row>
    <row r="689" spans="1:41" ht="18.75" customHeight="1" x14ac:dyDescent="0.25">
      <c r="A689" s="13" t="s">
        <v>347</v>
      </c>
      <c r="B689" s="2" t="s">
        <v>4</v>
      </c>
      <c r="C689" s="2" t="s">
        <v>2</v>
      </c>
      <c r="D689" s="2" t="s">
        <v>27</v>
      </c>
      <c r="E689" s="2" t="s">
        <v>37</v>
      </c>
      <c r="F689" s="2" t="s">
        <v>224</v>
      </c>
      <c r="G689" s="4"/>
      <c r="H689" s="6">
        <v>64.4118914908222</v>
      </c>
      <c r="I689" s="6">
        <v>52.050088586040197</v>
      </c>
      <c r="J689" s="6">
        <v>40.752372129320399</v>
      </c>
      <c r="K689" s="6">
        <v>47.591131694723003</v>
      </c>
      <c r="L689" s="6">
        <v>45.361653249064403</v>
      </c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4"/>
      <c r="AO689" s="4"/>
    </row>
    <row r="690" spans="1:41" ht="18.75" customHeight="1" x14ac:dyDescent="0.25">
      <c r="A690" s="13" t="s">
        <v>347</v>
      </c>
      <c r="B690" s="2" t="s">
        <v>4</v>
      </c>
      <c r="C690" s="2" t="s">
        <v>2</v>
      </c>
      <c r="D690" s="2" t="s">
        <v>27</v>
      </c>
      <c r="E690" s="2" t="s">
        <v>37</v>
      </c>
      <c r="F690" s="2" t="s">
        <v>225</v>
      </c>
      <c r="G690" s="4"/>
      <c r="H690" s="6">
        <v>37.550763101088499</v>
      </c>
      <c r="I690" s="6">
        <v>37.550763101088499</v>
      </c>
      <c r="J690" s="6">
        <v>37.550763101088499</v>
      </c>
      <c r="K690" s="6">
        <v>37.550763101088499</v>
      </c>
      <c r="L690" s="6">
        <v>37.550763101088499</v>
      </c>
      <c r="M690" s="6">
        <v>37.550763101088499</v>
      </c>
      <c r="N690" s="6">
        <v>37.550763101088499</v>
      </c>
      <c r="O690" s="6">
        <v>37.550763101088499</v>
      </c>
      <c r="P690" s="6">
        <v>19.165906821457199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4"/>
      <c r="AO690" s="4"/>
    </row>
    <row r="691" spans="1:41" ht="18.75" customHeight="1" x14ac:dyDescent="0.25">
      <c r="A691" s="13" t="s">
        <v>347</v>
      </c>
      <c r="B691" s="2" t="s">
        <v>4</v>
      </c>
      <c r="C691" s="2" t="s">
        <v>2</v>
      </c>
      <c r="D691" s="2" t="s">
        <v>27</v>
      </c>
      <c r="E691" s="2" t="s">
        <v>37</v>
      </c>
      <c r="F691" s="2" t="s">
        <v>226</v>
      </c>
      <c r="G691" s="4"/>
      <c r="H691" s="6"/>
      <c r="I691" s="6"/>
      <c r="J691" s="6"/>
      <c r="K691" s="6"/>
      <c r="L691" s="6"/>
      <c r="M691" s="6"/>
      <c r="N691" s="6"/>
      <c r="O691" s="6"/>
      <c r="P691" s="6">
        <v>0.24198333945002901</v>
      </c>
      <c r="Q691" s="6">
        <v>0.22073687257632199</v>
      </c>
      <c r="R691" s="6">
        <v>0.14127652980024299</v>
      </c>
      <c r="S691" s="6">
        <v>0.14127652980024499</v>
      </c>
      <c r="T691" s="6">
        <v>0.14127652980024499</v>
      </c>
      <c r="U691" s="6">
        <v>0.10004009828259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4"/>
      <c r="AO691" s="4"/>
    </row>
    <row r="692" spans="1:41" ht="18.75" customHeight="1" x14ac:dyDescent="0.25">
      <c r="A692" s="13" t="s">
        <v>347</v>
      </c>
      <c r="B692" s="2" t="s">
        <v>4</v>
      </c>
      <c r="C692" s="2" t="s">
        <v>2</v>
      </c>
      <c r="D692" s="2" t="s">
        <v>27</v>
      </c>
      <c r="E692" s="2" t="s">
        <v>37</v>
      </c>
      <c r="F692" s="2" t="s">
        <v>227</v>
      </c>
      <c r="G692" s="4"/>
      <c r="H692" s="6">
        <v>2.2141956705433099</v>
      </c>
      <c r="I692" s="6">
        <v>1.93151850142564</v>
      </c>
      <c r="J692" s="6">
        <v>1.6334702466498701</v>
      </c>
      <c r="K692" s="6">
        <v>1.3354219918740999</v>
      </c>
      <c r="L692" s="6">
        <v>1.03737373709833</v>
      </c>
      <c r="M692" s="6">
        <v>0.71791090196648499</v>
      </c>
      <c r="N692" s="6">
        <v>0.39844806683464501</v>
      </c>
      <c r="O692" s="6">
        <v>0.17779686488728899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4"/>
      <c r="AO692" s="4"/>
    </row>
    <row r="693" spans="1:41" ht="18.75" customHeight="1" x14ac:dyDescent="0.25">
      <c r="A693" s="13" t="s">
        <v>347</v>
      </c>
      <c r="B693" s="2" t="s">
        <v>4</v>
      </c>
      <c r="C693" s="2" t="s">
        <v>2</v>
      </c>
      <c r="D693" s="2" t="s">
        <v>27</v>
      </c>
      <c r="E693" s="2" t="s">
        <v>37</v>
      </c>
      <c r="F693" s="2" t="s">
        <v>228</v>
      </c>
      <c r="G693" s="4"/>
      <c r="H693" s="6">
        <v>0.35459765554912998</v>
      </c>
      <c r="I693" s="6">
        <v>0.27324542566978399</v>
      </c>
      <c r="J693" s="6">
        <v>0.22188126324774801</v>
      </c>
      <c r="K693" s="6">
        <v>0.170517100825712</v>
      </c>
      <c r="L693" s="6">
        <v>0.119152938403675</v>
      </c>
      <c r="M693" s="6">
        <v>4.4563695795148801E-2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4"/>
      <c r="AO693" s="4"/>
    </row>
    <row r="694" spans="1:41" ht="18.75" customHeight="1" x14ac:dyDescent="0.25">
      <c r="A694" s="13" t="s">
        <v>347</v>
      </c>
      <c r="B694" s="2" t="s">
        <v>4</v>
      </c>
      <c r="C694" s="2" t="s">
        <v>2</v>
      </c>
      <c r="D694" s="2" t="s">
        <v>27</v>
      </c>
      <c r="E694" s="2" t="s">
        <v>37</v>
      </c>
      <c r="F694" s="2" t="s">
        <v>229</v>
      </c>
      <c r="G694" s="4"/>
      <c r="H694" s="6">
        <v>1.3907690037440299</v>
      </c>
      <c r="I694" s="6">
        <v>1.3907690037440299</v>
      </c>
      <c r="J694" s="6">
        <v>1.3907690037440299</v>
      </c>
      <c r="K694" s="6">
        <v>1.3907690037440299</v>
      </c>
      <c r="L694" s="6">
        <v>1.3907690037440299</v>
      </c>
      <c r="M694" s="6">
        <v>1.3907690037440299</v>
      </c>
      <c r="N694" s="6">
        <v>1.3907690037440299</v>
      </c>
      <c r="O694" s="6">
        <v>1.3907690037440299</v>
      </c>
      <c r="P694" s="6">
        <v>1.3907690037440299</v>
      </c>
      <c r="Q694" s="6">
        <v>1.3907690037440299</v>
      </c>
      <c r="R694" s="6">
        <v>1.3907690037440299</v>
      </c>
      <c r="S694" s="6">
        <v>1.3907690037440299</v>
      </c>
      <c r="T694" s="6">
        <v>1.3907690037440299</v>
      </c>
      <c r="U694" s="6">
        <v>1.3907690037440299</v>
      </c>
      <c r="V694" s="6">
        <v>0.82987346050420596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4"/>
      <c r="AO694" s="4"/>
    </row>
    <row r="695" spans="1:41" ht="18.75" customHeight="1" x14ac:dyDescent="0.25">
      <c r="A695" s="13" t="s">
        <v>347</v>
      </c>
      <c r="B695" s="2" t="s">
        <v>4</v>
      </c>
      <c r="C695" s="2" t="s">
        <v>2</v>
      </c>
      <c r="D695" s="2" t="s">
        <v>27</v>
      </c>
      <c r="E695" s="2" t="s">
        <v>37</v>
      </c>
      <c r="F695" s="2" t="s">
        <v>184</v>
      </c>
      <c r="G695" s="4"/>
      <c r="H695" s="6"/>
      <c r="I695" s="6"/>
      <c r="J695" s="6"/>
      <c r="K695" s="6">
        <v>0.73613884490558201</v>
      </c>
      <c r="L695" s="6">
        <v>107.514806366895</v>
      </c>
      <c r="M695" s="6">
        <v>159.590586925466</v>
      </c>
      <c r="N695" s="6">
        <v>166.241310100611</v>
      </c>
      <c r="O695" s="6">
        <v>173.41478048990601</v>
      </c>
      <c r="P695" s="6">
        <v>246.71349861504501</v>
      </c>
      <c r="Q695" s="6">
        <v>272.708548518903</v>
      </c>
      <c r="R695" s="6">
        <v>279.60642670889098</v>
      </c>
      <c r="S695" s="6">
        <v>286.43536578778799</v>
      </c>
      <c r="T695" s="6">
        <v>293.56942462391999</v>
      </c>
      <c r="U695" s="6">
        <v>300.78036453250297</v>
      </c>
      <c r="V695" s="6">
        <v>311.03100302607902</v>
      </c>
      <c r="W695" s="6">
        <v>320.98253832303499</v>
      </c>
      <c r="X695" s="6">
        <v>327.767367604904</v>
      </c>
      <c r="Y695" s="6">
        <v>336.35287214506201</v>
      </c>
      <c r="Z695" s="6">
        <v>345.01046441514097</v>
      </c>
      <c r="AA695" s="6">
        <v>353.740144415141</v>
      </c>
      <c r="AB695" s="6">
        <v>362.54191214506199</v>
      </c>
      <c r="AC695" s="6">
        <v>371.41576760490398</v>
      </c>
      <c r="AD695" s="6">
        <v>383.55665486544399</v>
      </c>
      <c r="AE695" s="6">
        <v>395.79228849571399</v>
      </c>
      <c r="AF695" s="6">
        <v>408.12266849571398</v>
      </c>
      <c r="AG695" s="6">
        <v>420.54779486544402</v>
      </c>
      <c r="AH695" s="6">
        <v>433.06766760490399</v>
      </c>
      <c r="AI695" s="6">
        <v>447.95110986093698</v>
      </c>
      <c r="AJ695" s="6">
        <v>462.958490988954</v>
      </c>
      <c r="AK695" s="6">
        <v>478.08981098895401</v>
      </c>
      <c r="AL695" s="6">
        <v>493.34506986093697</v>
      </c>
      <c r="AM695" s="6">
        <v>508.72426760490498</v>
      </c>
      <c r="AN695" s="4"/>
      <c r="AO695" s="4"/>
    </row>
    <row r="696" spans="1:41" ht="18.75" customHeight="1" x14ac:dyDescent="0.25">
      <c r="A696" s="13" t="s">
        <v>347</v>
      </c>
      <c r="B696" s="2" t="s">
        <v>4</v>
      </c>
      <c r="C696" s="2" t="s">
        <v>2</v>
      </c>
      <c r="D696" s="2" t="s">
        <v>27</v>
      </c>
      <c r="E696" s="2" t="s">
        <v>119</v>
      </c>
      <c r="F696" s="2" t="s">
        <v>272</v>
      </c>
      <c r="G696" s="4"/>
      <c r="H696" s="6">
        <v>68.585731940983607</v>
      </c>
      <c r="I696" s="6">
        <v>55.422893826604401</v>
      </c>
      <c r="J696" s="6">
        <v>43.393094134163597</v>
      </c>
      <c r="K696" s="6">
        <v>50.674999998213103</v>
      </c>
      <c r="L696" s="6">
        <v>48.301053084017497</v>
      </c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4"/>
      <c r="AO696" s="4"/>
    </row>
    <row r="697" spans="1:41" ht="18.75" customHeight="1" x14ac:dyDescent="0.25">
      <c r="A697" s="13" t="s">
        <v>347</v>
      </c>
      <c r="B697" s="2" t="s">
        <v>4</v>
      </c>
      <c r="C697" s="2" t="s">
        <v>2</v>
      </c>
      <c r="D697" s="2" t="s">
        <v>27</v>
      </c>
      <c r="E697" s="2" t="s">
        <v>120</v>
      </c>
      <c r="F697" s="2" t="s">
        <v>273</v>
      </c>
      <c r="G697" s="4"/>
      <c r="H697" s="6">
        <v>255.102307636624</v>
      </c>
      <c r="I697" s="6">
        <v>246.61070143669099</v>
      </c>
      <c r="J697" s="6">
        <v>221.774838432942</v>
      </c>
      <c r="K697" s="6">
        <v>219.892405071192</v>
      </c>
      <c r="L697" s="6">
        <v>121.002302455871</v>
      </c>
      <c r="M697" s="6">
        <v>121.002302455871</v>
      </c>
      <c r="N697" s="6">
        <v>121.002302455871</v>
      </c>
      <c r="O697" s="6">
        <v>121.002302455871</v>
      </c>
      <c r="P697" s="6">
        <v>37.854774425005203</v>
      </c>
      <c r="Q697" s="6">
        <v>12.927019439055</v>
      </c>
      <c r="R697" s="6">
        <v>6.4733130309200098</v>
      </c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4"/>
      <c r="AO697" s="4"/>
    </row>
    <row r="698" spans="1:41" ht="18.75" customHeight="1" x14ac:dyDescent="0.25">
      <c r="A698" s="13" t="s">
        <v>347</v>
      </c>
      <c r="B698" s="2" t="s">
        <v>4</v>
      </c>
      <c r="C698" s="2" t="s">
        <v>2</v>
      </c>
      <c r="D698" s="2" t="s">
        <v>27</v>
      </c>
      <c r="E698" s="2" t="s">
        <v>121</v>
      </c>
      <c r="F698" s="2" t="s">
        <v>274</v>
      </c>
      <c r="G698" s="4"/>
      <c r="H698" s="6">
        <v>0.76119589685056099</v>
      </c>
      <c r="I698" s="6">
        <v>0.72051007702467895</v>
      </c>
      <c r="J698" s="6">
        <v>0.68548825017857495</v>
      </c>
      <c r="K698" s="6">
        <v>0.65046642333247195</v>
      </c>
      <c r="L698" s="6">
        <v>0.61544459648636796</v>
      </c>
      <c r="M698" s="6">
        <v>0.56666803030586999</v>
      </c>
      <c r="N698" s="6">
        <v>0.51789146412537101</v>
      </c>
      <c r="O698" s="6">
        <v>0.479212091279826</v>
      </c>
      <c r="P698" s="6">
        <v>0.44053271843427999</v>
      </c>
      <c r="Q698" s="6">
        <v>0.40185334558873498</v>
      </c>
      <c r="R698" s="6">
        <v>0.257195118743764</v>
      </c>
      <c r="S698" s="6">
        <v>0.257195118743764</v>
      </c>
      <c r="T698" s="6">
        <v>0.257195118743764</v>
      </c>
      <c r="U698" s="6">
        <v>0.18212384600123699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4"/>
      <c r="AO698" s="4"/>
    </row>
    <row r="699" spans="1:41" ht="18.75" customHeight="1" x14ac:dyDescent="0.25">
      <c r="A699" s="13" t="s">
        <v>347</v>
      </c>
      <c r="B699" s="2" t="s">
        <v>4</v>
      </c>
      <c r="C699" s="2" t="s">
        <v>2</v>
      </c>
      <c r="D699" s="2" t="s">
        <v>27</v>
      </c>
      <c r="E699" s="2" t="s">
        <v>123</v>
      </c>
      <c r="F699" s="2" t="s">
        <v>276</v>
      </c>
      <c r="G699" s="4"/>
      <c r="H699" s="6">
        <v>4.0478282784084998</v>
      </c>
      <c r="I699" s="6">
        <v>3.7651511092908301</v>
      </c>
      <c r="J699" s="6">
        <v>3.4671028545150602</v>
      </c>
      <c r="K699" s="6">
        <v>3.1690545997392898</v>
      </c>
      <c r="L699" s="6">
        <v>2.8710063449635199</v>
      </c>
      <c r="M699" s="6">
        <v>2.5515435098316801</v>
      </c>
      <c r="N699" s="6">
        <v>2.2320806746998398</v>
      </c>
      <c r="O699" s="6">
        <v>2.01142947275248</v>
      </c>
      <c r="P699" s="6">
        <v>1.6658248218678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4"/>
      <c r="AO699" s="4"/>
    </row>
    <row r="700" spans="1:41" ht="18.75" customHeight="1" x14ac:dyDescent="0.25">
      <c r="A700" s="13" t="s">
        <v>347</v>
      </c>
      <c r="B700" s="2" t="s">
        <v>4</v>
      </c>
      <c r="C700" s="2" t="s">
        <v>2</v>
      </c>
      <c r="D700" s="2" t="s">
        <v>27</v>
      </c>
      <c r="E700" s="2" t="s">
        <v>124</v>
      </c>
      <c r="F700" s="2" t="s">
        <v>277</v>
      </c>
      <c r="G700" s="4"/>
      <c r="H700" s="6">
        <v>1.23691130705136</v>
      </c>
      <c r="I700" s="6">
        <v>1.1529100743671901</v>
      </c>
      <c r="J700" s="6">
        <v>1.0998733848303399</v>
      </c>
      <c r="K700" s="6">
        <v>1.04683669529349</v>
      </c>
      <c r="L700" s="6">
        <v>0.99380000575664695</v>
      </c>
      <c r="M700" s="6">
        <v>0.916781977690451</v>
      </c>
      <c r="N700" s="6">
        <v>0.83976394962425505</v>
      </c>
      <c r="O700" s="6">
        <v>0.77562709872783797</v>
      </c>
      <c r="P700" s="6">
        <v>0.71149024783142101</v>
      </c>
      <c r="Q700" s="6">
        <v>0.65032556261695695</v>
      </c>
      <c r="R700" s="6">
        <v>0.58916087740249401</v>
      </c>
      <c r="S700" s="6">
        <v>0.52799619218803095</v>
      </c>
      <c r="T700" s="6">
        <v>0.49634155080435</v>
      </c>
      <c r="U700" s="6">
        <v>0.46468690942066898</v>
      </c>
      <c r="V700" s="6">
        <v>0.137978719289061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4"/>
      <c r="AO700" s="4"/>
    </row>
    <row r="701" spans="1:41" ht="18.75" customHeight="1" x14ac:dyDescent="0.25">
      <c r="A701" s="13" t="s">
        <v>347</v>
      </c>
      <c r="B701" s="2" t="s">
        <v>4</v>
      </c>
      <c r="C701" s="2" t="s">
        <v>2</v>
      </c>
      <c r="D701" s="2" t="s">
        <v>27</v>
      </c>
      <c r="E701" s="2" t="s">
        <v>125</v>
      </c>
      <c r="F701" s="2" t="s">
        <v>278</v>
      </c>
      <c r="G701" s="4"/>
      <c r="H701" s="6">
        <v>13.7296001151218</v>
      </c>
      <c r="I701" s="6">
        <v>13.4801415970917</v>
      </c>
      <c r="J701" s="6">
        <v>13.488544940785699</v>
      </c>
      <c r="K701" s="6">
        <v>13.4969482844797</v>
      </c>
      <c r="L701" s="6">
        <v>13.505351628173701</v>
      </c>
      <c r="M701" s="6">
        <v>12.477530634630799</v>
      </c>
      <c r="N701" s="6">
        <v>11.4497096410878</v>
      </c>
      <c r="O701" s="6">
        <v>10.603934457246</v>
      </c>
      <c r="P701" s="6">
        <v>9.7581592734042104</v>
      </c>
      <c r="Q701" s="6">
        <v>9.0571026578764293</v>
      </c>
      <c r="R701" s="6">
        <v>8.3560460423486393</v>
      </c>
      <c r="S701" s="6">
        <v>7.65498942682086</v>
      </c>
      <c r="T701" s="6">
        <v>7.1631813088201799</v>
      </c>
      <c r="U701" s="6">
        <v>6.6713731908195104</v>
      </c>
      <c r="V701" s="6">
        <v>3.2343147955270002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4"/>
      <c r="AO701" s="4"/>
    </row>
    <row r="702" spans="1:41" ht="18.75" customHeight="1" x14ac:dyDescent="0.25">
      <c r="A702" s="13" t="s">
        <v>347</v>
      </c>
      <c r="B702" s="2" t="s">
        <v>4</v>
      </c>
      <c r="C702" s="2" t="s">
        <v>2</v>
      </c>
      <c r="D702" s="2" t="s">
        <v>27</v>
      </c>
      <c r="E702" s="2" t="s">
        <v>127</v>
      </c>
      <c r="F702" s="2" t="s">
        <v>267</v>
      </c>
      <c r="G702" s="4"/>
      <c r="H702" s="6">
        <v>85.323487662677806</v>
      </c>
      <c r="I702" s="6">
        <v>85.323487662677806</v>
      </c>
      <c r="J702" s="6">
        <v>85.323487662677806</v>
      </c>
      <c r="K702" s="6">
        <v>85.323487662677806</v>
      </c>
      <c r="L702" s="6">
        <v>85.323487662677806</v>
      </c>
      <c r="M702" s="6">
        <v>85.323487662677806</v>
      </c>
      <c r="N702" s="6">
        <v>85.323487662677806</v>
      </c>
      <c r="O702" s="6">
        <v>85.323487662677806</v>
      </c>
      <c r="P702" s="6">
        <v>19.165906821457199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4"/>
      <c r="AO702" s="4"/>
    </row>
    <row r="703" spans="1:41" ht="18.75" customHeight="1" x14ac:dyDescent="0.25">
      <c r="A703" s="13" t="s">
        <v>347</v>
      </c>
      <c r="B703" s="2" t="s">
        <v>4</v>
      </c>
      <c r="C703" s="2" t="s">
        <v>2</v>
      </c>
      <c r="D703" s="2" t="s">
        <v>27</v>
      </c>
      <c r="E703" s="2" t="s">
        <v>128</v>
      </c>
      <c r="F703" s="2" t="s">
        <v>268</v>
      </c>
      <c r="G703" s="4"/>
      <c r="H703" s="6">
        <v>0.41812268961593002</v>
      </c>
      <c r="I703" s="6">
        <v>0.395774087258491</v>
      </c>
      <c r="J703" s="6">
        <v>0.37653669975188098</v>
      </c>
      <c r="K703" s="6">
        <v>0.35729931224527001</v>
      </c>
      <c r="L703" s="6">
        <v>0.33806192473865998</v>
      </c>
      <c r="M703" s="6">
        <v>0.31126909896805099</v>
      </c>
      <c r="N703" s="6">
        <v>0.28447627319744201</v>
      </c>
      <c r="O703" s="6">
        <v>0.26322980632373499</v>
      </c>
      <c r="P703" s="6">
        <v>0.24198333945002901</v>
      </c>
      <c r="Q703" s="6">
        <v>0.22073687257632199</v>
      </c>
      <c r="R703" s="6">
        <v>0.14127652980024299</v>
      </c>
      <c r="S703" s="6">
        <v>0.14127652980024499</v>
      </c>
      <c r="T703" s="6">
        <v>0.14127652980024499</v>
      </c>
      <c r="U703" s="6">
        <v>0.10004009828259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4"/>
      <c r="AO703" s="4"/>
    </row>
    <row r="704" spans="1:41" ht="18.75" customHeight="1" x14ac:dyDescent="0.25">
      <c r="A704" s="13" t="s">
        <v>347</v>
      </c>
      <c r="B704" s="2" t="s">
        <v>4</v>
      </c>
      <c r="C704" s="2" t="s">
        <v>2</v>
      </c>
      <c r="D704" s="2" t="s">
        <v>27</v>
      </c>
      <c r="E704" s="2" t="s">
        <v>159</v>
      </c>
      <c r="F704" s="2" t="s">
        <v>269</v>
      </c>
      <c r="G704" s="4"/>
      <c r="H704" s="6">
        <v>0.403359504202492</v>
      </c>
      <c r="I704" s="6">
        <v>0.403359504202492</v>
      </c>
      <c r="J704" s="6">
        <v>0.403359504202492</v>
      </c>
      <c r="K704" s="6">
        <v>0.403359504202492</v>
      </c>
      <c r="L704" s="6">
        <v>0.403359504202492</v>
      </c>
      <c r="M704" s="6">
        <v>0.403359504202492</v>
      </c>
      <c r="N704" s="6">
        <v>0.38455457546333699</v>
      </c>
      <c r="O704" s="6">
        <v>0.34565255111367699</v>
      </c>
      <c r="P704" s="6">
        <v>0.30675052676401598</v>
      </c>
      <c r="Q704" s="6">
        <v>0.269651261048659</v>
      </c>
      <c r="R704" s="6">
        <v>0.23255199533330301</v>
      </c>
      <c r="S704" s="6">
        <v>0.19545272961794599</v>
      </c>
      <c r="T704" s="6">
        <v>0.17625269698964499</v>
      </c>
      <c r="U704" s="6">
        <v>0.15705266436134299</v>
      </c>
      <c r="V704" s="6">
        <v>2.21018330131591E-2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4"/>
      <c r="AO704" s="4"/>
    </row>
    <row r="705" spans="1:41" ht="18.75" customHeight="1" x14ac:dyDescent="0.25">
      <c r="A705" s="13" t="s">
        <v>347</v>
      </c>
      <c r="B705" s="2" t="s">
        <v>4</v>
      </c>
      <c r="C705" s="2" t="s">
        <v>2</v>
      </c>
      <c r="D705" s="2" t="s">
        <v>27</v>
      </c>
      <c r="E705" s="2" t="s">
        <v>132</v>
      </c>
      <c r="F705" s="2" t="s">
        <v>262</v>
      </c>
      <c r="G705" s="4"/>
      <c r="H705" s="6">
        <v>9.4806706723037593</v>
      </c>
      <c r="I705" s="6">
        <v>10.092326844710399</v>
      </c>
      <c r="J705" s="6">
        <v>10.092326844710399</v>
      </c>
      <c r="K705" s="6">
        <v>10.092326844710399</v>
      </c>
      <c r="L705" s="6">
        <v>10.092326844710399</v>
      </c>
      <c r="M705" s="6">
        <v>10.092326844710399</v>
      </c>
      <c r="N705" s="6">
        <v>10.092326844710399</v>
      </c>
      <c r="O705" s="6">
        <v>10.092326844710399</v>
      </c>
      <c r="P705" s="6">
        <v>10.092326844710399</v>
      </c>
      <c r="Q705" s="6">
        <v>10.092326844710399</v>
      </c>
      <c r="R705" s="6">
        <v>10.092326844710399</v>
      </c>
      <c r="S705" s="6">
        <v>10.092326844710399</v>
      </c>
      <c r="T705" s="6">
        <v>10.092326844710399</v>
      </c>
      <c r="U705" s="6">
        <v>10.092326844710399</v>
      </c>
      <c r="V705" s="6">
        <v>10.092326844710399</v>
      </c>
      <c r="W705" s="6">
        <v>10.092326844710399</v>
      </c>
      <c r="X705" s="6">
        <v>10.092326844710399</v>
      </c>
      <c r="Y705" s="6">
        <v>10.092326844710399</v>
      </c>
      <c r="Z705" s="6">
        <v>10.092326844710399</v>
      </c>
      <c r="AA705" s="6">
        <v>10.092326844710399</v>
      </c>
      <c r="AB705" s="6">
        <v>10.092326844710399</v>
      </c>
      <c r="AC705" s="6">
        <v>10.092326844710399</v>
      </c>
      <c r="AD705" s="6">
        <v>10.092326844710399</v>
      </c>
      <c r="AE705" s="6">
        <v>10.092326844710399</v>
      </c>
      <c r="AF705" s="6">
        <v>10.092326844710399</v>
      </c>
      <c r="AG705" s="6">
        <v>10.092326844710399</v>
      </c>
      <c r="AH705" s="6">
        <v>10.092326844710399</v>
      </c>
      <c r="AI705" s="6">
        <v>10.092326844710399</v>
      </c>
      <c r="AJ705" s="6">
        <v>10.092326844710399</v>
      </c>
      <c r="AK705" s="6">
        <v>10.092326844710399</v>
      </c>
      <c r="AL705" s="6">
        <v>10.092326844710399</v>
      </c>
      <c r="AM705" s="6">
        <v>10.092326844710399</v>
      </c>
      <c r="AN705" s="4"/>
      <c r="AO705" s="4"/>
    </row>
    <row r="706" spans="1:41" ht="18.75" customHeight="1" x14ac:dyDescent="0.25">
      <c r="A706" s="13" t="s">
        <v>347</v>
      </c>
      <c r="B706" s="2" t="s">
        <v>4</v>
      </c>
      <c r="C706" s="2" t="s">
        <v>2</v>
      </c>
      <c r="D706" s="2" t="s">
        <v>27</v>
      </c>
      <c r="E706" s="2" t="s">
        <v>133</v>
      </c>
      <c r="F706" s="2" t="s">
        <v>263</v>
      </c>
      <c r="G706" s="4"/>
      <c r="H706" s="6">
        <v>3.6351787607135599</v>
      </c>
      <c r="I706" s="6">
        <v>4.1573407601939198</v>
      </c>
      <c r="J706" s="6">
        <v>4.1573407601939198</v>
      </c>
      <c r="K706" s="6">
        <v>4.1573407601939198</v>
      </c>
      <c r="L706" s="6">
        <v>4.1573407601939198</v>
      </c>
      <c r="M706" s="6">
        <v>4.1573407601939198</v>
      </c>
      <c r="N706" s="6">
        <v>4.1573407601939198</v>
      </c>
      <c r="O706" s="6">
        <v>4.1573407601939198</v>
      </c>
      <c r="P706" s="6">
        <v>4.1573407601939198</v>
      </c>
      <c r="Q706" s="6">
        <v>4.1573407601939198</v>
      </c>
      <c r="R706" s="6">
        <v>4.1573407601939198</v>
      </c>
      <c r="S706" s="6">
        <v>4.1573407601939198</v>
      </c>
      <c r="T706" s="6">
        <v>4.1573407601939198</v>
      </c>
      <c r="U706" s="6">
        <v>4.1573407601939198</v>
      </c>
      <c r="V706" s="6">
        <v>4.1573407601939198</v>
      </c>
      <c r="W706" s="6">
        <v>4.1573407601939198</v>
      </c>
      <c r="X706" s="6">
        <v>4.1573407601939198</v>
      </c>
      <c r="Y706" s="6">
        <v>4.1573407601939198</v>
      </c>
      <c r="Z706" s="6">
        <v>4.1573407601939198</v>
      </c>
      <c r="AA706" s="6">
        <v>4.1573407601939198</v>
      </c>
      <c r="AB706" s="6">
        <v>4.1573407601939198</v>
      </c>
      <c r="AC706" s="6">
        <v>4.1573407601939198</v>
      </c>
      <c r="AD706" s="6">
        <v>4.1573407601939198</v>
      </c>
      <c r="AE706" s="6">
        <v>4.1573407601939198</v>
      </c>
      <c r="AF706" s="6">
        <v>4.1573407601939198</v>
      </c>
      <c r="AG706" s="6">
        <v>4.1573407601939198</v>
      </c>
      <c r="AH706" s="6">
        <v>4.1573407601939198</v>
      </c>
      <c r="AI706" s="6">
        <v>4.1573407601939198</v>
      </c>
      <c r="AJ706" s="6">
        <v>4.1573407601939198</v>
      </c>
      <c r="AK706" s="6">
        <v>4.1573407601939198</v>
      </c>
      <c r="AL706" s="6">
        <v>4.1573407601939198</v>
      </c>
      <c r="AM706" s="6">
        <v>4.1573407601939198</v>
      </c>
      <c r="AN706" s="4"/>
      <c r="AO706" s="4"/>
    </row>
    <row r="707" spans="1:41" ht="18.75" customHeight="1" x14ac:dyDescent="0.25">
      <c r="A707" s="13" t="s">
        <v>347</v>
      </c>
      <c r="B707" s="2" t="s">
        <v>4</v>
      </c>
      <c r="C707" s="2" t="s">
        <v>2</v>
      </c>
      <c r="D707" s="2" t="s">
        <v>27</v>
      </c>
      <c r="E707" s="2" t="s">
        <v>38</v>
      </c>
      <c r="F707" s="2" t="s">
        <v>185</v>
      </c>
      <c r="G707" s="4"/>
      <c r="H707" s="6">
        <v>42.32415768688</v>
      </c>
      <c r="I707" s="6">
        <v>27.442715218319801</v>
      </c>
      <c r="J707" s="6">
        <v>32.929243306584702</v>
      </c>
      <c r="K707" s="6">
        <v>38.377949249032397</v>
      </c>
      <c r="L707" s="6">
        <v>43.788833045662997</v>
      </c>
      <c r="M707" s="6">
        <v>49.161894696476502</v>
      </c>
      <c r="N707" s="6">
        <v>54.497134201473102</v>
      </c>
      <c r="O707" s="6">
        <v>57.019063907105199</v>
      </c>
      <c r="P707" s="6">
        <v>59.485172163358598</v>
      </c>
      <c r="Q707" s="6">
        <v>61.828744826826998</v>
      </c>
      <c r="R707" s="6">
        <v>64.172808232125405</v>
      </c>
      <c r="S707" s="6">
        <v>66.460768235847596</v>
      </c>
      <c r="T707" s="6">
        <v>66.939547384569195</v>
      </c>
      <c r="U707" s="6">
        <v>67.366472063789899</v>
      </c>
      <c r="V707" s="6">
        <v>67.741542273510206</v>
      </c>
      <c r="W707" s="6">
        <v>68.064758013729701</v>
      </c>
      <c r="X707" s="6">
        <v>68.336119284448401</v>
      </c>
      <c r="Y707" s="6">
        <v>68.122850763008401</v>
      </c>
      <c r="Z707" s="6">
        <v>67.857720239104097</v>
      </c>
      <c r="AA707" s="6">
        <v>67.525640792463506</v>
      </c>
      <c r="AB707" s="6">
        <v>67.134110013092098</v>
      </c>
      <c r="AC707" s="6">
        <v>66.683127900990002</v>
      </c>
      <c r="AD707" s="6">
        <v>66.195742142677005</v>
      </c>
      <c r="AE707" s="6">
        <v>65.656548555618897</v>
      </c>
      <c r="AF707" s="6">
        <v>65.065547139815706</v>
      </c>
      <c r="AG707" s="6">
        <v>64.422737895267602</v>
      </c>
      <c r="AH707" s="6">
        <v>63.7281208219744</v>
      </c>
      <c r="AI707" s="6">
        <v>63.661860911856301</v>
      </c>
      <c r="AJ707" s="6">
        <v>63.539284007753999</v>
      </c>
      <c r="AK707" s="6">
        <v>63.360390109667698</v>
      </c>
      <c r="AL707" s="6">
        <v>63.125179217597299</v>
      </c>
      <c r="AM707" s="6">
        <v>62.833651331542598</v>
      </c>
      <c r="AN707" s="4"/>
      <c r="AO707" s="4"/>
    </row>
    <row r="708" spans="1:41" ht="18.75" customHeight="1" x14ac:dyDescent="0.25">
      <c r="A708" s="13" t="s">
        <v>347</v>
      </c>
      <c r="B708" s="2" t="s">
        <v>4</v>
      </c>
      <c r="C708" s="2" t="s">
        <v>2</v>
      </c>
      <c r="D708" s="2" t="s">
        <v>27</v>
      </c>
      <c r="E708" s="2" t="s">
        <v>38</v>
      </c>
      <c r="F708" s="2" t="s">
        <v>270</v>
      </c>
      <c r="G708" s="4"/>
      <c r="H708" s="6">
        <v>81.431471340728706</v>
      </c>
      <c r="I708" s="6">
        <v>86.685114653033693</v>
      </c>
      <c r="J708" s="6">
        <v>86.685114653033693</v>
      </c>
      <c r="K708" s="6">
        <v>86.685114653033693</v>
      </c>
      <c r="L708" s="6">
        <v>86.685114653033693</v>
      </c>
      <c r="M708" s="6">
        <v>86.685114653033693</v>
      </c>
      <c r="N708" s="6">
        <v>86.685114653033693</v>
      </c>
      <c r="O708" s="6">
        <v>86.685114653033693</v>
      </c>
      <c r="P708" s="6">
        <v>86.685114653033693</v>
      </c>
      <c r="Q708" s="6">
        <v>86.685114653033693</v>
      </c>
      <c r="R708" s="6">
        <v>86.685114653033693</v>
      </c>
      <c r="S708" s="6">
        <v>86.685114653033693</v>
      </c>
      <c r="T708" s="6">
        <v>86.685114653033693</v>
      </c>
      <c r="U708" s="6">
        <v>86.685114653033693</v>
      </c>
      <c r="V708" s="6">
        <v>86.685114653033693</v>
      </c>
      <c r="W708" s="6">
        <v>86.685114653033693</v>
      </c>
      <c r="X708" s="6">
        <v>86.685114653033693</v>
      </c>
      <c r="Y708" s="6">
        <v>86.685114653033693</v>
      </c>
      <c r="Z708" s="6">
        <v>86.685114653033693</v>
      </c>
      <c r="AA708" s="6">
        <v>86.685114653033693</v>
      </c>
      <c r="AB708" s="6">
        <v>86.685114653033693</v>
      </c>
      <c r="AC708" s="6">
        <v>86.685114653033693</v>
      </c>
      <c r="AD708" s="6">
        <v>86.685114653033693</v>
      </c>
      <c r="AE708" s="6">
        <v>86.685114653033693</v>
      </c>
      <c r="AF708" s="6">
        <v>86.685114653033693</v>
      </c>
      <c r="AG708" s="6">
        <v>86.685114653033693</v>
      </c>
      <c r="AH708" s="6">
        <v>86.685114653033693</v>
      </c>
      <c r="AI708" s="6">
        <v>86.685114653033693</v>
      </c>
      <c r="AJ708" s="6">
        <v>86.685114653033693</v>
      </c>
      <c r="AK708" s="6">
        <v>86.685114653033693</v>
      </c>
      <c r="AL708" s="6">
        <v>86.685114653033693</v>
      </c>
      <c r="AM708" s="6">
        <v>86.685114653033693</v>
      </c>
      <c r="AN708" s="4"/>
      <c r="AO708" s="4"/>
    </row>
    <row r="709" spans="1:41" ht="18.75" customHeight="1" x14ac:dyDescent="0.25">
      <c r="A709" s="13" t="s">
        <v>347</v>
      </c>
      <c r="B709" s="2" t="s">
        <v>4</v>
      </c>
      <c r="C709" s="2" t="s">
        <v>2</v>
      </c>
      <c r="D709" s="2" t="s">
        <v>27</v>
      </c>
      <c r="E709" s="2" t="s">
        <v>38</v>
      </c>
      <c r="F709" s="2" t="s">
        <v>271</v>
      </c>
      <c r="G709" s="4"/>
      <c r="H709" s="6">
        <v>111.15776837551699</v>
      </c>
      <c r="I709" s="6">
        <v>127.12462074052701</v>
      </c>
      <c r="J709" s="6">
        <v>127.12462074052701</v>
      </c>
      <c r="K709" s="6">
        <v>127.12462074052701</v>
      </c>
      <c r="L709" s="6">
        <v>127.12462074052701</v>
      </c>
      <c r="M709" s="6">
        <v>127.12462074052701</v>
      </c>
      <c r="N709" s="6">
        <v>127.12462074052701</v>
      </c>
      <c r="O709" s="6">
        <v>127.12462074052701</v>
      </c>
      <c r="P709" s="6">
        <v>127.12462074052701</v>
      </c>
      <c r="Q709" s="6">
        <v>127.12462074052701</v>
      </c>
      <c r="R709" s="6">
        <v>127.12462074052701</v>
      </c>
      <c r="S709" s="6">
        <v>127.12462074052701</v>
      </c>
      <c r="T709" s="6">
        <v>127.12462074052701</v>
      </c>
      <c r="U709" s="6">
        <v>127.12462074052701</v>
      </c>
      <c r="V709" s="6">
        <v>127.12462074052701</v>
      </c>
      <c r="W709" s="6">
        <v>127.12462074052701</v>
      </c>
      <c r="X709" s="6">
        <v>127.12462074052701</v>
      </c>
      <c r="Y709" s="6">
        <v>127.12462074052701</v>
      </c>
      <c r="Z709" s="6">
        <v>127.12462074052701</v>
      </c>
      <c r="AA709" s="6">
        <v>127.12462074052701</v>
      </c>
      <c r="AB709" s="6">
        <v>127.12462074052701</v>
      </c>
      <c r="AC709" s="6">
        <v>127.12462074052701</v>
      </c>
      <c r="AD709" s="6">
        <v>127.12462074052701</v>
      </c>
      <c r="AE709" s="6">
        <v>127.12462074052701</v>
      </c>
      <c r="AF709" s="6">
        <v>127.12462074052701</v>
      </c>
      <c r="AG709" s="6">
        <v>127.12462074052701</v>
      </c>
      <c r="AH709" s="6">
        <v>127.12462074052701</v>
      </c>
      <c r="AI709" s="6">
        <v>127.12462074052701</v>
      </c>
      <c r="AJ709" s="6">
        <v>127.12462074052701</v>
      </c>
      <c r="AK709" s="6">
        <v>127.12462074052701</v>
      </c>
      <c r="AL709" s="6">
        <v>127.12462074052701</v>
      </c>
      <c r="AM709" s="6">
        <v>127.12462074052701</v>
      </c>
      <c r="AN709" s="4"/>
      <c r="AO709" s="4"/>
    </row>
    <row r="710" spans="1:41" ht="18.75" customHeight="1" x14ac:dyDescent="0.25">
      <c r="A710" s="13" t="s">
        <v>347</v>
      </c>
      <c r="B710" s="2" t="s">
        <v>4</v>
      </c>
      <c r="C710" s="2" t="s">
        <v>2</v>
      </c>
      <c r="D710" s="2" t="s">
        <v>27</v>
      </c>
      <c r="E710" s="2" t="s">
        <v>134</v>
      </c>
      <c r="F710" s="2" t="s">
        <v>279</v>
      </c>
      <c r="G710" s="4"/>
      <c r="H710" s="6">
        <v>2.9272459675263298</v>
      </c>
      <c r="I710" s="6">
        <v>3.11610054607642</v>
      </c>
      <c r="J710" s="6">
        <v>3.11610054607642</v>
      </c>
      <c r="K710" s="6">
        <v>3.11610054607642</v>
      </c>
      <c r="L710" s="6">
        <v>3.11610054607642</v>
      </c>
      <c r="M710" s="6">
        <v>3.11610054607642</v>
      </c>
      <c r="N710" s="6">
        <v>3.11610054607642</v>
      </c>
      <c r="O710" s="6">
        <v>3.11610054607642</v>
      </c>
      <c r="P710" s="6">
        <v>3.11610054607642</v>
      </c>
      <c r="Q710" s="6">
        <v>3.11610054607642</v>
      </c>
      <c r="R710" s="6">
        <v>3.11610054607642</v>
      </c>
      <c r="S710" s="6">
        <v>3.11610054607642</v>
      </c>
      <c r="T710" s="6">
        <v>3.11610054607642</v>
      </c>
      <c r="U710" s="6">
        <v>3.11610054607642</v>
      </c>
      <c r="V710" s="6">
        <v>3.11610054607642</v>
      </c>
      <c r="W710" s="6">
        <v>3.11610054607642</v>
      </c>
      <c r="X710" s="6">
        <v>3.11610054607642</v>
      </c>
      <c r="Y710" s="6">
        <v>3.11610054607642</v>
      </c>
      <c r="Z710" s="6">
        <v>3.11610054607642</v>
      </c>
      <c r="AA710" s="6">
        <v>3.11610054607642</v>
      </c>
      <c r="AB710" s="6">
        <v>3.11610054607642</v>
      </c>
      <c r="AC710" s="6">
        <v>3.11610054607642</v>
      </c>
      <c r="AD710" s="6">
        <v>3.11610054607642</v>
      </c>
      <c r="AE710" s="6">
        <v>3.11610054607642</v>
      </c>
      <c r="AF710" s="6">
        <v>3.11610054607642</v>
      </c>
      <c r="AG710" s="6">
        <v>3.11610054607642</v>
      </c>
      <c r="AH710" s="6">
        <v>3.11610054607642</v>
      </c>
      <c r="AI710" s="6">
        <v>3.11610054607642</v>
      </c>
      <c r="AJ710" s="6">
        <v>3.11610054607642</v>
      </c>
      <c r="AK710" s="6">
        <v>3.11610054607642</v>
      </c>
      <c r="AL710" s="6">
        <v>3.11610054607642</v>
      </c>
      <c r="AM710" s="6">
        <v>3.11610054607642</v>
      </c>
      <c r="AN710" s="4"/>
      <c r="AO710" s="4"/>
    </row>
    <row r="711" spans="1:41" ht="18.75" customHeight="1" x14ac:dyDescent="0.25">
      <c r="A711" s="13" t="s">
        <v>347</v>
      </c>
      <c r="B711" s="2" t="s">
        <v>4</v>
      </c>
      <c r="C711" s="2" t="s">
        <v>2</v>
      </c>
      <c r="D711" s="2" t="s">
        <v>27</v>
      </c>
      <c r="E711" s="2" t="s">
        <v>135</v>
      </c>
      <c r="F711" s="2" t="s">
        <v>280</v>
      </c>
      <c r="G711" s="4"/>
      <c r="H711" s="6">
        <v>0.24284476982969799</v>
      </c>
      <c r="I711" s="6">
        <v>0.27772732139718498</v>
      </c>
      <c r="J711" s="6">
        <v>0.27772732139718498</v>
      </c>
      <c r="K711" s="6">
        <v>0.27772732139718498</v>
      </c>
      <c r="L711" s="6">
        <v>0.27772732139718498</v>
      </c>
      <c r="M711" s="6">
        <v>0.27772732139718498</v>
      </c>
      <c r="N711" s="6">
        <v>0.27772732139718498</v>
      </c>
      <c r="O711" s="6">
        <v>0.27772732139718498</v>
      </c>
      <c r="P711" s="6">
        <v>0.27772732139718498</v>
      </c>
      <c r="Q711" s="6">
        <v>0.27772732139718498</v>
      </c>
      <c r="R711" s="6">
        <v>0.27772732139718498</v>
      </c>
      <c r="S711" s="6">
        <v>0.27772732139718498</v>
      </c>
      <c r="T711" s="6">
        <v>0.27772732139718498</v>
      </c>
      <c r="U711" s="6">
        <v>0.27772732139718498</v>
      </c>
      <c r="V711" s="6">
        <v>0.27772732139718498</v>
      </c>
      <c r="W711" s="6">
        <v>0.27772732139718498</v>
      </c>
      <c r="X711" s="6">
        <v>0.27772732139718498</v>
      </c>
      <c r="Y711" s="6">
        <v>0.27772732139718498</v>
      </c>
      <c r="Z711" s="6">
        <v>0.27772732139718498</v>
      </c>
      <c r="AA711" s="6">
        <v>0.27772732139718498</v>
      </c>
      <c r="AB711" s="6">
        <v>0.27772732139718498</v>
      </c>
      <c r="AC711" s="6">
        <v>0.27772732139718498</v>
      </c>
      <c r="AD711" s="6">
        <v>0.27772732139718498</v>
      </c>
      <c r="AE711" s="6">
        <v>0.27772732139718498</v>
      </c>
      <c r="AF711" s="6">
        <v>0.27772732139718498</v>
      </c>
      <c r="AG711" s="6">
        <v>0.27772732139718498</v>
      </c>
      <c r="AH711" s="6">
        <v>0.27772732139718498</v>
      </c>
      <c r="AI711" s="6">
        <v>0.27772732139718498</v>
      </c>
      <c r="AJ711" s="6">
        <v>0.27772732139718498</v>
      </c>
      <c r="AK711" s="6">
        <v>0.27772732139718498</v>
      </c>
      <c r="AL711" s="6">
        <v>0.27772732139718498</v>
      </c>
      <c r="AM711" s="6">
        <v>0.27772732139718498</v>
      </c>
      <c r="AN711" s="4"/>
      <c r="AO711" s="4"/>
    </row>
    <row r="712" spans="1:41" ht="18.75" customHeight="1" x14ac:dyDescent="0.25">
      <c r="A712" s="13" t="s">
        <v>347</v>
      </c>
      <c r="B712" s="2" t="s">
        <v>4</v>
      </c>
      <c r="C712" s="2" t="s">
        <v>2</v>
      </c>
      <c r="D712" s="2" t="s">
        <v>27</v>
      </c>
      <c r="E712" s="2" t="s">
        <v>39</v>
      </c>
      <c r="F712" s="2" t="s">
        <v>270</v>
      </c>
      <c r="G712" s="4"/>
      <c r="H712" s="6">
        <v>3.4468347657451202</v>
      </c>
      <c r="I712" s="6">
        <v>3.6692112022447998</v>
      </c>
      <c r="J712" s="6">
        <v>3.6692112022447998</v>
      </c>
      <c r="K712" s="6">
        <v>3.6692112022447998</v>
      </c>
      <c r="L712" s="6">
        <v>3.6692112022447998</v>
      </c>
      <c r="M712" s="6">
        <v>3.6692112022447998</v>
      </c>
      <c r="N712" s="6">
        <v>3.6692112022447998</v>
      </c>
      <c r="O712" s="6">
        <v>3.6692112022447998</v>
      </c>
      <c r="P712" s="6">
        <v>3.6692112022447998</v>
      </c>
      <c r="Q712" s="6">
        <v>3.6692112022447998</v>
      </c>
      <c r="R712" s="6">
        <v>3.6692112022447998</v>
      </c>
      <c r="S712" s="6">
        <v>3.6692112022447998</v>
      </c>
      <c r="T712" s="6">
        <v>3.6692112022447998</v>
      </c>
      <c r="U712" s="6">
        <v>3.6692112022447998</v>
      </c>
      <c r="V712" s="6">
        <v>3.6692112022447998</v>
      </c>
      <c r="W712" s="6">
        <v>3.6692112022447998</v>
      </c>
      <c r="X712" s="6">
        <v>3.6692112022447998</v>
      </c>
      <c r="Y712" s="6">
        <v>3.6692112022447998</v>
      </c>
      <c r="Z712" s="6">
        <v>3.6692112022447998</v>
      </c>
      <c r="AA712" s="6">
        <v>3.6692112022447998</v>
      </c>
      <c r="AB712" s="6">
        <v>3.6692112022447998</v>
      </c>
      <c r="AC712" s="6">
        <v>3.6692112022447998</v>
      </c>
      <c r="AD712" s="6">
        <v>3.6692112022447998</v>
      </c>
      <c r="AE712" s="6">
        <v>3.6692112022447998</v>
      </c>
      <c r="AF712" s="6">
        <v>3.6692112022447998</v>
      </c>
      <c r="AG712" s="6">
        <v>3.6692112022447998</v>
      </c>
      <c r="AH712" s="6">
        <v>3.6692112022447998</v>
      </c>
      <c r="AI712" s="6">
        <v>3.6692112022447998</v>
      </c>
      <c r="AJ712" s="6">
        <v>3.6692112022447998</v>
      </c>
      <c r="AK712" s="6">
        <v>3.6692112022447998</v>
      </c>
      <c r="AL712" s="6">
        <v>3.6692112022447998</v>
      </c>
      <c r="AM712" s="6">
        <v>3.6692112022447998</v>
      </c>
      <c r="AN712" s="4"/>
      <c r="AO712" s="4"/>
    </row>
    <row r="713" spans="1:41" ht="18.75" customHeight="1" x14ac:dyDescent="0.25">
      <c r="A713" s="13" t="s">
        <v>347</v>
      </c>
      <c r="B713" s="2" t="s">
        <v>4</v>
      </c>
      <c r="C713" s="2" t="s">
        <v>2</v>
      </c>
      <c r="D713" s="2" t="s">
        <v>27</v>
      </c>
      <c r="E713" s="2" t="s">
        <v>39</v>
      </c>
      <c r="F713" s="2" t="s">
        <v>271</v>
      </c>
      <c r="G713" s="4"/>
      <c r="H713" s="6">
        <v>70.994925057355701</v>
      </c>
      <c r="I713" s="6">
        <v>81.192732224789395</v>
      </c>
      <c r="J713" s="6">
        <v>81.192732224789395</v>
      </c>
      <c r="K713" s="6">
        <v>81.192732224789395</v>
      </c>
      <c r="L713" s="6">
        <v>81.192732224789395</v>
      </c>
      <c r="M713" s="6">
        <v>81.192732224789395</v>
      </c>
      <c r="N713" s="6">
        <v>81.192732224789395</v>
      </c>
      <c r="O713" s="6">
        <v>81.192732224789395</v>
      </c>
      <c r="P713" s="6">
        <v>81.192732224789395</v>
      </c>
      <c r="Q713" s="6">
        <v>81.192732224789395</v>
      </c>
      <c r="R713" s="6">
        <v>81.192732224789395</v>
      </c>
      <c r="S713" s="6">
        <v>81.192732224789395</v>
      </c>
      <c r="T713" s="6">
        <v>81.192732224789395</v>
      </c>
      <c r="U713" s="6">
        <v>81.192732224789395</v>
      </c>
      <c r="V713" s="6">
        <v>81.192732224789395</v>
      </c>
      <c r="W713" s="6">
        <v>81.192732224789395</v>
      </c>
      <c r="X713" s="6">
        <v>81.192732224789395</v>
      </c>
      <c r="Y713" s="6">
        <v>81.192732224789395</v>
      </c>
      <c r="Z713" s="6">
        <v>81.192732224789395</v>
      </c>
      <c r="AA713" s="6">
        <v>81.192732224789395</v>
      </c>
      <c r="AB713" s="6">
        <v>81.192732224789395</v>
      </c>
      <c r="AC713" s="6">
        <v>81.192732224789395</v>
      </c>
      <c r="AD713" s="6">
        <v>81.192732224789395</v>
      </c>
      <c r="AE713" s="6">
        <v>81.192732224789395</v>
      </c>
      <c r="AF713" s="6">
        <v>81.192732224789395</v>
      </c>
      <c r="AG713" s="6">
        <v>81.192732224789395</v>
      </c>
      <c r="AH713" s="6">
        <v>81.192732224789395</v>
      </c>
      <c r="AI713" s="6">
        <v>81.192732224789395</v>
      </c>
      <c r="AJ713" s="6">
        <v>81.192732224789395</v>
      </c>
      <c r="AK713" s="6">
        <v>81.192732224789395</v>
      </c>
      <c r="AL713" s="6">
        <v>81.192732224789395</v>
      </c>
      <c r="AM713" s="6">
        <v>81.192732224789395</v>
      </c>
      <c r="AN713" s="4"/>
      <c r="AO713" s="4"/>
    </row>
    <row r="714" spans="1:41" ht="18.75" customHeight="1" x14ac:dyDescent="0.25">
      <c r="A714" s="13" t="s">
        <v>347</v>
      </c>
      <c r="B714" s="2" t="s">
        <v>4</v>
      </c>
      <c r="C714" s="2" t="s">
        <v>2</v>
      </c>
      <c r="D714" s="2" t="s">
        <v>27</v>
      </c>
      <c r="E714" s="2" t="s">
        <v>136</v>
      </c>
      <c r="F714" s="2" t="s">
        <v>264</v>
      </c>
      <c r="G714" s="4"/>
      <c r="H714" s="6">
        <v>1.0517168524590099</v>
      </c>
      <c r="I714" s="6">
        <v>1.2027868852459001</v>
      </c>
      <c r="J714" s="6">
        <v>1.2027868852459001</v>
      </c>
      <c r="K714" s="6">
        <v>1.2027868852459001</v>
      </c>
      <c r="L714" s="6">
        <v>1.2027868852459001</v>
      </c>
      <c r="M714" s="6">
        <v>1.2027868852459001</v>
      </c>
      <c r="N714" s="6">
        <v>1.2027868852459001</v>
      </c>
      <c r="O714" s="6">
        <v>1.2027868852459001</v>
      </c>
      <c r="P714" s="6">
        <v>1.2027868852459001</v>
      </c>
      <c r="Q714" s="6">
        <v>1.2027868852459001</v>
      </c>
      <c r="R714" s="6">
        <v>1.2027868852459001</v>
      </c>
      <c r="S714" s="6">
        <v>1.2027868852459001</v>
      </c>
      <c r="T714" s="6">
        <v>1.2027868852459001</v>
      </c>
      <c r="U714" s="6">
        <v>1.2027868852459001</v>
      </c>
      <c r="V714" s="6">
        <v>1.2027868852459001</v>
      </c>
      <c r="W714" s="6">
        <v>1.2027868852459001</v>
      </c>
      <c r="X714" s="6">
        <v>1.2027868852459001</v>
      </c>
      <c r="Y714" s="6">
        <v>1.2027868852459001</v>
      </c>
      <c r="Z714" s="6">
        <v>1.2027868852459001</v>
      </c>
      <c r="AA714" s="6">
        <v>1.2027868852459001</v>
      </c>
      <c r="AB714" s="6">
        <v>1.2027868852459001</v>
      </c>
      <c r="AC714" s="6">
        <v>1.2027868852459001</v>
      </c>
      <c r="AD714" s="6">
        <v>1.2027868852459001</v>
      </c>
      <c r="AE714" s="6">
        <v>1.2027868852459001</v>
      </c>
      <c r="AF714" s="6">
        <v>1.2027868852459001</v>
      </c>
      <c r="AG714" s="6">
        <v>1.2027868852459001</v>
      </c>
      <c r="AH714" s="6">
        <v>1.2027868852459001</v>
      </c>
      <c r="AI714" s="6">
        <v>1.2027868852459001</v>
      </c>
      <c r="AJ714" s="6">
        <v>1.2027868852459001</v>
      </c>
      <c r="AK714" s="6">
        <v>1.2027868852459001</v>
      </c>
      <c r="AL714" s="6">
        <v>1.2027868852459001</v>
      </c>
      <c r="AM714" s="6">
        <v>1.2027868852459001</v>
      </c>
      <c r="AN714" s="4"/>
      <c r="AO714" s="4"/>
    </row>
    <row r="715" spans="1:41" ht="18.75" customHeight="1" x14ac:dyDescent="0.25">
      <c r="A715" s="13" t="s">
        <v>347</v>
      </c>
      <c r="B715" s="2" t="s">
        <v>4</v>
      </c>
      <c r="C715" s="2" t="s">
        <v>2</v>
      </c>
      <c r="D715" s="2" t="s">
        <v>27</v>
      </c>
      <c r="E715" s="2" t="s">
        <v>40</v>
      </c>
      <c r="F715" s="2" t="s">
        <v>162</v>
      </c>
      <c r="G715" s="4"/>
      <c r="H715" s="6">
        <v>720.61637872821598</v>
      </c>
      <c r="I715" s="6">
        <v>681.81480473396005</v>
      </c>
      <c r="J715" s="6">
        <v>648.41491229972496</v>
      </c>
      <c r="K715" s="6">
        <v>615.01501986549101</v>
      </c>
      <c r="L715" s="6">
        <v>581.61512743125604</v>
      </c>
      <c r="M715" s="6">
        <v>535.09750655160099</v>
      </c>
      <c r="N715" s="6">
        <v>488.57988567194599</v>
      </c>
      <c r="O715" s="6">
        <v>451.69183588111702</v>
      </c>
      <c r="P715" s="6">
        <v>336.48190073937599</v>
      </c>
      <c r="Q715" s="6">
        <v>216.763858972425</v>
      </c>
      <c r="R715" s="6">
        <v>110.882989790121</v>
      </c>
      <c r="S715" s="6">
        <v>110.882989790121</v>
      </c>
      <c r="T715" s="6">
        <v>110.882989790121</v>
      </c>
      <c r="U715" s="6">
        <v>39.110409841057901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4"/>
      <c r="AO715" s="4"/>
    </row>
    <row r="716" spans="1:41" ht="18.75" customHeight="1" x14ac:dyDescent="0.25">
      <c r="A716" s="13" t="s">
        <v>347</v>
      </c>
      <c r="B716" s="2" t="s">
        <v>4</v>
      </c>
      <c r="C716" s="2" t="s">
        <v>2</v>
      </c>
      <c r="D716" s="2" t="s">
        <v>27</v>
      </c>
      <c r="E716" s="2" t="s">
        <v>40</v>
      </c>
      <c r="F716" s="2" t="s">
        <v>166</v>
      </c>
      <c r="G716" s="4"/>
      <c r="H716" s="6"/>
      <c r="I716" s="6"/>
      <c r="J716" s="6"/>
      <c r="K716" s="6"/>
      <c r="L716" s="6"/>
      <c r="M716" s="6"/>
      <c r="N716" s="6"/>
      <c r="O716" s="6"/>
      <c r="P716" s="6">
        <v>78.321885350911302</v>
      </c>
      <c r="Q716" s="6">
        <v>161.15187732703299</v>
      </c>
      <c r="R716" s="6">
        <v>129.07394619944699</v>
      </c>
      <c r="S716" s="6">
        <v>129.07394619944699</v>
      </c>
      <c r="T716" s="6">
        <v>129.07394619944699</v>
      </c>
      <c r="U716" s="6">
        <v>129.25196183524201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4"/>
      <c r="AO716" s="4"/>
    </row>
    <row r="717" spans="1:41" ht="18.75" customHeight="1" x14ac:dyDescent="0.25">
      <c r="A717" s="13" t="s">
        <v>347</v>
      </c>
      <c r="B717" s="2" t="s">
        <v>4</v>
      </c>
      <c r="C717" s="2" t="s">
        <v>2</v>
      </c>
      <c r="D717" s="2" t="s">
        <v>27</v>
      </c>
      <c r="E717" s="2" t="s">
        <v>40</v>
      </c>
      <c r="F717" s="2" t="s">
        <v>188</v>
      </c>
      <c r="G717" s="4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>
        <v>71.594564313267895</v>
      </c>
      <c r="V717" s="6">
        <v>239.956935989568</v>
      </c>
      <c r="W717" s="6">
        <v>239.956935989568</v>
      </c>
      <c r="X717" s="6">
        <v>239.956935989568</v>
      </c>
      <c r="Y717" s="6">
        <v>239.956935989568</v>
      </c>
      <c r="Z717" s="6">
        <v>239.956935989568</v>
      </c>
      <c r="AA717" s="6">
        <v>239.956935989568</v>
      </c>
      <c r="AB717" s="6">
        <v>239.956935989568</v>
      </c>
      <c r="AC717" s="6">
        <v>239.956935989568</v>
      </c>
      <c r="AD717" s="6">
        <v>239.956935989568</v>
      </c>
      <c r="AE717" s="6">
        <v>239.956935989568</v>
      </c>
      <c r="AF717" s="6">
        <v>239.956935989568</v>
      </c>
      <c r="AG717" s="6">
        <v>239.956935989568</v>
      </c>
      <c r="AH717" s="6">
        <v>239.956935989568</v>
      </c>
      <c r="AI717" s="6">
        <v>239.956935989568</v>
      </c>
      <c r="AJ717" s="6">
        <v>239.956935989568</v>
      </c>
      <c r="AK717" s="6">
        <v>239.956935989568</v>
      </c>
      <c r="AL717" s="6">
        <v>239.956935989568</v>
      </c>
      <c r="AM717" s="6">
        <v>239.956935989568</v>
      </c>
      <c r="AN717" s="4"/>
      <c r="AO717" s="4"/>
    </row>
    <row r="718" spans="1:41" ht="18.75" customHeight="1" x14ac:dyDescent="0.25">
      <c r="A718" s="13" t="s">
        <v>347</v>
      </c>
      <c r="B718" s="2" t="s">
        <v>4</v>
      </c>
      <c r="C718" s="2" t="s">
        <v>2</v>
      </c>
      <c r="D718" s="2" t="s">
        <v>27</v>
      </c>
      <c r="E718" s="2" t="s">
        <v>137</v>
      </c>
      <c r="F718" s="2" t="s">
        <v>274</v>
      </c>
      <c r="G718" s="4"/>
      <c r="H718" s="6">
        <v>725.94331494783296</v>
      </c>
      <c r="I718" s="6">
        <v>687.14174095357703</v>
      </c>
      <c r="J718" s="6">
        <v>653.74184851934297</v>
      </c>
      <c r="K718" s="6">
        <v>620.341956085108</v>
      </c>
      <c r="L718" s="6">
        <v>586.94206365087405</v>
      </c>
      <c r="M718" s="6">
        <v>540.42444277121899</v>
      </c>
      <c r="N718" s="6">
        <v>493.90682189156399</v>
      </c>
      <c r="O718" s="6">
        <v>457.018772100734</v>
      </c>
      <c r="P718" s="6">
        <v>420.13072230990502</v>
      </c>
      <c r="Q718" s="6">
        <v>383.242672519076</v>
      </c>
      <c r="R718" s="6">
        <v>245.283872209186</v>
      </c>
      <c r="S718" s="6">
        <v>245.283872209186</v>
      </c>
      <c r="T718" s="6">
        <v>245.283872209186</v>
      </c>
      <c r="U718" s="6">
        <v>173.68930789591801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4"/>
      <c r="AO718" s="4"/>
    </row>
    <row r="719" spans="1:41" ht="18.75" customHeight="1" x14ac:dyDescent="0.25">
      <c r="A719" s="13" t="s">
        <v>347</v>
      </c>
      <c r="B719" s="2" t="s">
        <v>4</v>
      </c>
      <c r="C719" s="2" t="s">
        <v>2</v>
      </c>
      <c r="D719" s="2" t="s">
        <v>27</v>
      </c>
      <c r="E719" s="2" t="s">
        <v>41</v>
      </c>
      <c r="F719" s="2" t="s">
        <v>189</v>
      </c>
      <c r="G719" s="4"/>
      <c r="H719" s="6">
        <v>7.7547723613739503</v>
      </c>
      <c r="I719" s="6">
        <v>2.43678076346509</v>
      </c>
      <c r="J719" s="6">
        <v>5.3637996561782897</v>
      </c>
      <c r="K719" s="6">
        <v>8.3605891025349397</v>
      </c>
      <c r="L719" s="6">
        <v>11.427149102534999</v>
      </c>
      <c r="M719" s="6">
        <v>14.5634796561786</v>
      </c>
      <c r="N719" s="6">
        <v>17.769580763465601</v>
      </c>
      <c r="O719" s="6">
        <v>20.914959760683502</v>
      </c>
      <c r="P719" s="6">
        <v>24.1215792592924</v>
      </c>
      <c r="Q719" s="6">
        <v>27.389439259292299</v>
      </c>
      <c r="R719" s="6">
        <v>30.7185397606832</v>
      </c>
      <c r="S719" s="6">
        <v>34.108880763465102</v>
      </c>
      <c r="T719" s="6">
        <v>37.620979489676898</v>
      </c>
      <c r="U719" s="6">
        <v>41.186248852782697</v>
      </c>
      <c r="V719" s="6">
        <v>44.804688852782803</v>
      </c>
      <c r="W719" s="6">
        <v>48.476299489676997</v>
      </c>
      <c r="X719" s="6">
        <v>52.201080763465299</v>
      </c>
      <c r="Y719" s="6">
        <v>56.1520280991585</v>
      </c>
      <c r="Z719" s="6">
        <v>60.159271767005002</v>
      </c>
      <c r="AA719" s="6">
        <v>64.222811767005098</v>
      </c>
      <c r="AB719" s="6">
        <v>68.342648099158595</v>
      </c>
      <c r="AC719" s="6">
        <v>72.5187807634656</v>
      </c>
      <c r="AD719" s="6">
        <v>76.664485984783894</v>
      </c>
      <c r="AE719" s="6">
        <v>80.8625885954431</v>
      </c>
      <c r="AF719" s="6">
        <v>85.113088595443003</v>
      </c>
      <c r="AG719" s="6">
        <v>89.415985984783802</v>
      </c>
      <c r="AH719" s="6">
        <v>93.771280763465398</v>
      </c>
      <c r="AI719" s="6">
        <v>97.936045471243204</v>
      </c>
      <c r="AJ719" s="6">
        <v>102.153327825132</v>
      </c>
      <c r="AK719" s="6">
        <v>106.423127825132</v>
      </c>
      <c r="AL719" s="6">
        <v>110.745445471243</v>
      </c>
      <c r="AM719" s="6">
        <v>115.120280763465</v>
      </c>
      <c r="AN719" s="4"/>
      <c r="AO719" s="4"/>
    </row>
    <row r="720" spans="1:41" ht="18.75" customHeight="1" x14ac:dyDescent="0.25">
      <c r="A720" s="13" t="s">
        <v>347</v>
      </c>
      <c r="B720" s="2" t="s">
        <v>4</v>
      </c>
      <c r="C720" s="2" t="s">
        <v>2</v>
      </c>
      <c r="D720" s="2" t="s">
        <v>27</v>
      </c>
      <c r="E720" s="2" t="s">
        <v>41</v>
      </c>
      <c r="F720" s="2" t="s">
        <v>270</v>
      </c>
      <c r="G720" s="4"/>
      <c r="H720" s="6">
        <v>19.101209326837601</v>
      </c>
      <c r="I720" s="6">
        <v>20.333545412439999</v>
      </c>
      <c r="J720" s="6">
        <v>20.333545412439999</v>
      </c>
      <c r="K720" s="6">
        <v>20.333545412439999</v>
      </c>
      <c r="L720" s="6">
        <v>20.333545412439999</v>
      </c>
      <c r="M720" s="6">
        <v>20.333545412439999</v>
      </c>
      <c r="N720" s="6">
        <v>20.333545412439999</v>
      </c>
      <c r="O720" s="6">
        <v>20.333545412439999</v>
      </c>
      <c r="P720" s="6">
        <v>20.333545412439999</v>
      </c>
      <c r="Q720" s="6">
        <v>20.333545412439999</v>
      </c>
      <c r="R720" s="6">
        <v>20.333545412439999</v>
      </c>
      <c r="S720" s="6">
        <v>20.333545412439999</v>
      </c>
      <c r="T720" s="6">
        <v>20.333545412439999</v>
      </c>
      <c r="U720" s="6">
        <v>20.333545412439999</v>
      </c>
      <c r="V720" s="6">
        <v>20.333545412439999</v>
      </c>
      <c r="W720" s="6">
        <v>20.333545412439999</v>
      </c>
      <c r="X720" s="6">
        <v>20.333545412439999</v>
      </c>
      <c r="Y720" s="6">
        <v>20.333545412439999</v>
      </c>
      <c r="Z720" s="6">
        <v>20.333545412439999</v>
      </c>
      <c r="AA720" s="6">
        <v>20.333545412439999</v>
      </c>
      <c r="AB720" s="6">
        <v>20.333545412439999</v>
      </c>
      <c r="AC720" s="6">
        <v>20.333545412439999</v>
      </c>
      <c r="AD720" s="6">
        <v>20.333545412439999</v>
      </c>
      <c r="AE720" s="6">
        <v>20.333545412439999</v>
      </c>
      <c r="AF720" s="6">
        <v>20.333545412439999</v>
      </c>
      <c r="AG720" s="6">
        <v>20.333545412439999</v>
      </c>
      <c r="AH720" s="6">
        <v>20.333545412439999</v>
      </c>
      <c r="AI720" s="6">
        <v>20.333545412439999</v>
      </c>
      <c r="AJ720" s="6">
        <v>20.333545412439999</v>
      </c>
      <c r="AK720" s="6">
        <v>20.333545412439999</v>
      </c>
      <c r="AL720" s="6">
        <v>20.333545412439999</v>
      </c>
      <c r="AM720" s="6">
        <v>20.333545412439999</v>
      </c>
      <c r="AN720" s="4"/>
      <c r="AO720" s="4"/>
    </row>
    <row r="721" spans="1:41" ht="18.75" customHeight="1" x14ac:dyDescent="0.25">
      <c r="A721" s="13" t="s">
        <v>347</v>
      </c>
      <c r="B721" s="2" t="s">
        <v>4</v>
      </c>
      <c r="C721" s="2" t="s">
        <v>2</v>
      </c>
      <c r="D721" s="2" t="s">
        <v>27</v>
      </c>
      <c r="E721" s="2" t="s">
        <v>41</v>
      </c>
      <c r="F721" s="2" t="s">
        <v>271</v>
      </c>
      <c r="G721" s="4"/>
      <c r="H721" s="6">
        <v>32.274518311788398</v>
      </c>
      <c r="I721" s="6">
        <v>36.910473824094701</v>
      </c>
      <c r="J721" s="6">
        <v>36.910473824094701</v>
      </c>
      <c r="K721" s="6">
        <v>36.910473824094701</v>
      </c>
      <c r="L721" s="6">
        <v>36.910473824094701</v>
      </c>
      <c r="M721" s="6">
        <v>36.910473824094701</v>
      </c>
      <c r="N721" s="6">
        <v>36.910473824094701</v>
      </c>
      <c r="O721" s="6">
        <v>36.910473824094701</v>
      </c>
      <c r="P721" s="6">
        <v>36.910473824094701</v>
      </c>
      <c r="Q721" s="6">
        <v>36.910473824094701</v>
      </c>
      <c r="R721" s="6">
        <v>36.910473824094701</v>
      </c>
      <c r="S721" s="6">
        <v>36.910473824094701</v>
      </c>
      <c r="T721" s="6">
        <v>36.910473824094701</v>
      </c>
      <c r="U721" s="6">
        <v>36.910473824094701</v>
      </c>
      <c r="V721" s="6">
        <v>36.910473824094701</v>
      </c>
      <c r="W721" s="6">
        <v>36.910473824094701</v>
      </c>
      <c r="X721" s="6">
        <v>36.910473824094701</v>
      </c>
      <c r="Y721" s="6">
        <v>36.910473824094701</v>
      </c>
      <c r="Z721" s="6">
        <v>36.910473824094701</v>
      </c>
      <c r="AA721" s="6">
        <v>36.910473824094701</v>
      </c>
      <c r="AB721" s="6">
        <v>36.910473824094701</v>
      </c>
      <c r="AC721" s="6">
        <v>36.910473824094701</v>
      </c>
      <c r="AD721" s="6">
        <v>36.910473824094701</v>
      </c>
      <c r="AE721" s="6">
        <v>36.910473824094701</v>
      </c>
      <c r="AF721" s="6">
        <v>36.910473824094701</v>
      </c>
      <c r="AG721" s="6">
        <v>36.910473824094701</v>
      </c>
      <c r="AH721" s="6">
        <v>36.910473824094701</v>
      </c>
      <c r="AI721" s="6">
        <v>36.910473824094701</v>
      </c>
      <c r="AJ721" s="6">
        <v>36.910473824094701</v>
      </c>
      <c r="AK721" s="6">
        <v>36.910473824094701</v>
      </c>
      <c r="AL721" s="6">
        <v>36.910473824094701</v>
      </c>
      <c r="AM721" s="6">
        <v>36.910473824094701</v>
      </c>
      <c r="AN721" s="4"/>
      <c r="AO721" s="4"/>
    </row>
    <row r="722" spans="1:41" ht="18.75" customHeight="1" x14ac:dyDescent="0.25">
      <c r="A722" s="13" t="s">
        <v>347</v>
      </c>
      <c r="B722" s="2" t="s">
        <v>4</v>
      </c>
      <c r="C722" s="2" t="s">
        <v>2</v>
      </c>
      <c r="D722" s="2" t="s">
        <v>27</v>
      </c>
      <c r="E722" s="2" t="s">
        <v>42</v>
      </c>
      <c r="F722" s="2" t="s">
        <v>163</v>
      </c>
      <c r="G722" s="4"/>
      <c r="H722" s="6">
        <v>108.583327726555</v>
      </c>
      <c r="I722" s="6">
        <v>104.968907819992</v>
      </c>
      <c r="J722" s="6">
        <v>94.397617121401794</v>
      </c>
      <c r="K722" s="6">
        <v>93.596366515180407</v>
      </c>
      <c r="L722" s="6">
        <v>51.504170169832697</v>
      </c>
      <c r="M722" s="6">
        <v>51.504170169832697</v>
      </c>
      <c r="N722" s="6">
        <v>51.504170169832697</v>
      </c>
      <c r="O722" s="6">
        <v>51.504170169832697</v>
      </c>
      <c r="P722" s="6">
        <v>16.1127408665395</v>
      </c>
      <c r="Q722" s="6">
        <v>5.5023366949619597</v>
      </c>
      <c r="R722" s="6">
        <v>2.7553410897176001</v>
      </c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4"/>
      <c r="AO722" s="4"/>
    </row>
    <row r="723" spans="1:41" ht="18.75" customHeight="1" x14ac:dyDescent="0.25">
      <c r="A723" s="13" t="s">
        <v>347</v>
      </c>
      <c r="B723" s="2" t="s">
        <v>4</v>
      </c>
      <c r="C723" s="2" t="s">
        <v>2</v>
      </c>
      <c r="D723" s="2" t="s">
        <v>27</v>
      </c>
      <c r="E723" s="2" t="s">
        <v>42</v>
      </c>
      <c r="F723" s="2" t="s">
        <v>164</v>
      </c>
      <c r="G723" s="4"/>
      <c r="H723" s="6"/>
      <c r="I723" s="6"/>
      <c r="J723" s="6"/>
      <c r="K723" s="6"/>
      <c r="L723" s="6"/>
      <c r="M723" s="6">
        <v>4.2173237210894001</v>
      </c>
      <c r="N723" s="6">
        <v>3.9923997892979699</v>
      </c>
      <c r="O723" s="6">
        <v>0.454843686645441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4"/>
      <c r="AO723" s="4"/>
    </row>
    <row r="724" spans="1:41" ht="18.75" customHeight="1" x14ac:dyDescent="0.25">
      <c r="A724" s="13" t="s">
        <v>347</v>
      </c>
      <c r="B724" s="2" t="s">
        <v>4</v>
      </c>
      <c r="C724" s="2" t="s">
        <v>2</v>
      </c>
      <c r="D724" s="2" t="s">
        <v>27</v>
      </c>
      <c r="E724" s="2" t="s">
        <v>42</v>
      </c>
      <c r="F724" s="2" t="s">
        <v>167</v>
      </c>
      <c r="G724" s="4"/>
      <c r="H724" s="6">
        <v>5.3745045379355103</v>
      </c>
      <c r="I724" s="6">
        <v>5.0787114532931703</v>
      </c>
      <c r="J724" s="6">
        <v>4.8554713894121404</v>
      </c>
      <c r="K724" s="6">
        <v>4.63223132553113</v>
      </c>
      <c r="L724" s="6">
        <v>4.4089912616501099</v>
      </c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4"/>
      <c r="AO724" s="4"/>
    </row>
    <row r="725" spans="1:41" ht="18.75" customHeight="1" x14ac:dyDescent="0.25">
      <c r="A725" s="13" t="s">
        <v>347</v>
      </c>
      <c r="B725" s="2" t="s">
        <v>4</v>
      </c>
      <c r="C725" s="2" t="s">
        <v>2</v>
      </c>
      <c r="D725" s="2" t="s">
        <v>27</v>
      </c>
      <c r="E725" s="2" t="s">
        <v>42</v>
      </c>
      <c r="F725" s="2" t="s">
        <v>190</v>
      </c>
      <c r="G725" s="4"/>
      <c r="H725" s="6"/>
      <c r="I725" s="6"/>
      <c r="J725" s="6">
        <v>10.797013477063301</v>
      </c>
      <c r="K725" s="6">
        <v>11.824015504461601</v>
      </c>
      <c r="L725" s="6">
        <v>54.141991913690298</v>
      </c>
      <c r="M725" s="6">
        <v>54.336228096955097</v>
      </c>
      <c r="N725" s="6">
        <v>54.563749314154499</v>
      </c>
      <c r="O725" s="6">
        <v>58.103014056570998</v>
      </c>
      <c r="P725" s="6">
        <v>93.950991366391705</v>
      </c>
      <c r="Q725" s="6">
        <v>104.56309553796901</v>
      </c>
      <c r="R725" s="6">
        <v>107.311786823332</v>
      </c>
      <c r="S725" s="6">
        <v>110.068819273285</v>
      </c>
      <c r="T725" s="6">
        <v>110.069925606992</v>
      </c>
      <c r="U725" s="6">
        <v>110.071008773846</v>
      </c>
      <c r="V725" s="6">
        <v>110.072068773846</v>
      </c>
      <c r="W725" s="6">
        <v>110.073105606992</v>
      </c>
      <c r="X725" s="6">
        <v>110.07411927328501</v>
      </c>
      <c r="Y725" s="6">
        <v>110.075138848406</v>
      </c>
      <c r="Z725" s="6">
        <v>110.076128635966</v>
      </c>
      <c r="AA725" s="6">
        <v>110.07708863596601</v>
      </c>
      <c r="AB725" s="6">
        <v>110.078018848406</v>
      </c>
      <c r="AC725" s="6">
        <v>110.078919273285</v>
      </c>
      <c r="AD725" s="6">
        <v>110.080704289877</v>
      </c>
      <c r="AE725" s="6">
        <v>110.082466798173</v>
      </c>
      <c r="AF725" s="6">
        <v>110.084206798173</v>
      </c>
      <c r="AG725" s="6">
        <v>110.085924289877</v>
      </c>
      <c r="AH725" s="6">
        <v>110.087619273285</v>
      </c>
      <c r="AI725" s="6">
        <v>110.090050688614</v>
      </c>
      <c r="AJ725" s="6">
        <v>110.09246639627899</v>
      </c>
      <c r="AK725" s="6">
        <v>110.094866396279</v>
      </c>
      <c r="AL725" s="6">
        <v>110.09725068861501</v>
      </c>
      <c r="AM725" s="6">
        <v>110.099619273285</v>
      </c>
      <c r="AN725" s="4"/>
      <c r="AO725" s="4"/>
    </row>
    <row r="726" spans="1:41" ht="18.75" customHeight="1" x14ac:dyDescent="0.25">
      <c r="A726" s="13" t="s">
        <v>347</v>
      </c>
      <c r="B726" s="2" t="s">
        <v>4</v>
      </c>
      <c r="C726" s="2" t="s">
        <v>2</v>
      </c>
      <c r="D726" s="2" t="s">
        <v>27</v>
      </c>
      <c r="E726" s="2" t="s">
        <v>138</v>
      </c>
      <c r="F726" s="2" t="s">
        <v>273</v>
      </c>
      <c r="G726" s="4"/>
      <c r="H726" s="6">
        <v>108.583327726555</v>
      </c>
      <c r="I726" s="6">
        <v>104.968907819992</v>
      </c>
      <c r="J726" s="6">
        <v>94.397617121401794</v>
      </c>
      <c r="K726" s="6">
        <v>93.596366515180407</v>
      </c>
      <c r="L726" s="6">
        <v>51.504170169832697</v>
      </c>
      <c r="M726" s="6">
        <v>51.504170169832697</v>
      </c>
      <c r="N726" s="6">
        <v>51.504170169832697</v>
      </c>
      <c r="O726" s="6">
        <v>51.504170169832697</v>
      </c>
      <c r="P726" s="6">
        <v>16.1127408665395</v>
      </c>
      <c r="Q726" s="6">
        <v>5.5023366949619597</v>
      </c>
      <c r="R726" s="6">
        <v>2.7553410897176001</v>
      </c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4"/>
      <c r="AO726" s="4"/>
    </row>
    <row r="727" spans="1:41" ht="18.75" customHeight="1" x14ac:dyDescent="0.25">
      <c r="A727" s="13" t="s">
        <v>347</v>
      </c>
      <c r="B727" s="2" t="s">
        <v>4</v>
      </c>
      <c r="C727" s="2" t="s">
        <v>2</v>
      </c>
      <c r="D727" s="2" t="s">
        <v>27</v>
      </c>
      <c r="E727" s="2" t="s">
        <v>139</v>
      </c>
      <c r="F727" s="2" t="s">
        <v>275</v>
      </c>
      <c r="G727" s="4"/>
      <c r="H727" s="6">
        <v>5.6352908998762903</v>
      </c>
      <c r="I727" s="6">
        <v>5.3251450871105197</v>
      </c>
      <c r="J727" s="6">
        <v>5.09107277558918</v>
      </c>
      <c r="K727" s="6">
        <v>4.8570004640678297</v>
      </c>
      <c r="L727" s="6">
        <v>4.62292815254649</v>
      </c>
      <c r="M727" s="6">
        <v>4.3888558410251504</v>
      </c>
      <c r="N727" s="6">
        <v>4.1547835295038098</v>
      </c>
      <c r="O727" s="6">
        <v>0.47334364229729903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4"/>
      <c r="AO727" s="4"/>
    </row>
    <row r="728" spans="1:41" ht="18.75" customHeight="1" x14ac:dyDescent="0.25">
      <c r="A728" s="13" t="s">
        <v>347</v>
      </c>
      <c r="B728" s="2" t="s">
        <v>4</v>
      </c>
      <c r="C728" s="2" t="s">
        <v>2</v>
      </c>
      <c r="D728" s="2" t="s">
        <v>27</v>
      </c>
      <c r="E728" s="2" t="s">
        <v>140</v>
      </c>
      <c r="F728" s="2" t="s">
        <v>278</v>
      </c>
      <c r="G728" s="4"/>
      <c r="H728" s="6">
        <v>7.6261793933805194E-2</v>
      </c>
      <c r="I728" s="6">
        <v>7.4876163330034495E-2</v>
      </c>
      <c r="J728" s="6">
        <v>7.4922840149444794E-2</v>
      </c>
      <c r="K728" s="6">
        <v>7.4969516968854996E-2</v>
      </c>
      <c r="L728" s="6">
        <v>7.5016193788265295E-2</v>
      </c>
      <c r="M728" s="6">
        <v>6.9307107423537101E-2</v>
      </c>
      <c r="N728" s="6">
        <v>6.3598021058808796E-2</v>
      </c>
      <c r="O728" s="6">
        <v>5.8900117824654999E-2</v>
      </c>
      <c r="P728" s="6">
        <v>5.4202214590501202E-2</v>
      </c>
      <c r="Q728" s="6">
        <v>5.0308158339698601E-2</v>
      </c>
      <c r="R728" s="6">
        <v>4.6414102088896E-2</v>
      </c>
      <c r="S728" s="6">
        <v>4.2520045838093302E-2</v>
      </c>
      <c r="T728" s="6">
        <v>3.9788271493942498E-2</v>
      </c>
      <c r="U728" s="6">
        <v>3.7056497149791701E-2</v>
      </c>
      <c r="V728" s="6">
        <v>1.79651735218327E-2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4"/>
      <c r="AO728" s="4"/>
    </row>
    <row r="729" spans="1:41" ht="18.75" customHeight="1" x14ac:dyDescent="0.25">
      <c r="A729" s="13" t="s">
        <v>347</v>
      </c>
      <c r="B729" s="2" t="s">
        <v>4</v>
      </c>
      <c r="C729" s="2" t="s">
        <v>2</v>
      </c>
      <c r="D729" s="2" t="s">
        <v>27</v>
      </c>
      <c r="E729" s="2" t="s">
        <v>43</v>
      </c>
      <c r="F729" s="2" t="s">
        <v>192</v>
      </c>
      <c r="G729" s="4"/>
      <c r="H729" s="6"/>
      <c r="I729" s="6"/>
      <c r="J729" s="6"/>
      <c r="K729" s="6"/>
      <c r="L729" s="6"/>
      <c r="M729" s="6"/>
      <c r="N729" s="6"/>
      <c r="O729" s="6"/>
      <c r="P729" s="6">
        <v>11.1882450944049</v>
      </c>
      <c r="Q729" s="6">
        <v>16.690939556065999</v>
      </c>
      <c r="R729" s="6">
        <v>17.257523672285899</v>
      </c>
      <c r="S729" s="6">
        <v>17.7536307170888</v>
      </c>
      <c r="T729" s="6">
        <v>18.1395224969407</v>
      </c>
      <c r="U729" s="6">
        <v>18.557670532469199</v>
      </c>
      <c r="V729" s="6">
        <v>19.097573704635401</v>
      </c>
      <c r="W729" s="6">
        <v>19.480612057377101</v>
      </c>
      <c r="X729" s="6">
        <v>19.847734886280598</v>
      </c>
      <c r="Y729" s="6">
        <v>20.2914961679746</v>
      </c>
      <c r="Z729" s="6">
        <v>20.737286808821601</v>
      </c>
      <c r="AA729" s="6">
        <v>21.185106808821601</v>
      </c>
      <c r="AB729" s="6">
        <v>21.6349561679746</v>
      </c>
      <c r="AC729" s="6">
        <v>22.086834886280499</v>
      </c>
      <c r="AD729" s="6">
        <v>22.6874309338594</v>
      </c>
      <c r="AE729" s="6">
        <v>23.2885389576488</v>
      </c>
      <c r="AF729" s="6">
        <v>23.890158957648801</v>
      </c>
      <c r="AG729" s="6">
        <v>24.492290933859401</v>
      </c>
      <c r="AH729" s="6">
        <v>25.094934886280502</v>
      </c>
      <c r="AI729" s="6">
        <v>25.784553322467101</v>
      </c>
      <c r="AJ729" s="6">
        <v>26.473712540560399</v>
      </c>
      <c r="AK729" s="6">
        <v>27.1624125405604</v>
      </c>
      <c r="AL729" s="6">
        <v>27.8506533224671</v>
      </c>
      <c r="AM729" s="6">
        <v>28.538434886280498</v>
      </c>
      <c r="AN729" s="4"/>
      <c r="AO729" s="4"/>
    </row>
    <row r="730" spans="1:41" ht="18.75" customHeight="1" x14ac:dyDescent="0.25">
      <c r="A730" s="13" t="s">
        <v>347</v>
      </c>
      <c r="B730" s="2" t="s">
        <v>4</v>
      </c>
      <c r="C730" s="2" t="s">
        <v>2</v>
      </c>
      <c r="D730" s="2" t="s">
        <v>27</v>
      </c>
      <c r="E730" s="2" t="s">
        <v>43</v>
      </c>
      <c r="F730" s="2" t="s">
        <v>267</v>
      </c>
      <c r="G730" s="4"/>
      <c r="H730" s="6">
        <v>21.911949182429201</v>
      </c>
      <c r="I730" s="6">
        <v>21.911949182429201</v>
      </c>
      <c r="J730" s="6">
        <v>21.911949182429201</v>
      </c>
      <c r="K730" s="6">
        <v>21.911949182429201</v>
      </c>
      <c r="L730" s="6">
        <v>21.911949182429201</v>
      </c>
      <c r="M730" s="6">
        <v>21.911949182429201</v>
      </c>
      <c r="N730" s="6">
        <v>21.911949182429201</v>
      </c>
      <c r="O730" s="6">
        <v>21.911949182429201</v>
      </c>
      <c r="P730" s="6">
        <v>4.9220019927835397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4"/>
      <c r="AO730" s="4"/>
    </row>
    <row r="731" spans="1:41" ht="18.75" customHeight="1" x14ac:dyDescent="0.25">
      <c r="A731" s="13" t="s">
        <v>347</v>
      </c>
      <c r="B731" s="2" t="s">
        <v>4</v>
      </c>
      <c r="C731" s="2" t="s">
        <v>2</v>
      </c>
      <c r="D731" s="2" t="s">
        <v>27</v>
      </c>
      <c r="E731" s="2" t="s">
        <v>43</v>
      </c>
      <c r="F731" s="2" t="s">
        <v>268</v>
      </c>
      <c r="G731" s="4"/>
      <c r="H731" s="6">
        <v>0.34307320723463097</v>
      </c>
      <c r="I731" s="6">
        <v>0.324735989766188</v>
      </c>
      <c r="J731" s="6">
        <v>0.30895155042669498</v>
      </c>
      <c r="K731" s="6">
        <v>0.293167111087202</v>
      </c>
      <c r="L731" s="6">
        <v>0.27738267174770898</v>
      </c>
      <c r="M731" s="6">
        <v>0.25539893133781899</v>
      </c>
      <c r="N731" s="6">
        <v>0.23341519092792901</v>
      </c>
      <c r="O731" s="6">
        <v>0.21598228495609101</v>
      </c>
      <c r="P731" s="6">
        <v>0.19854937898425201</v>
      </c>
      <c r="Q731" s="6">
        <v>0.18111647301241299</v>
      </c>
      <c r="R731" s="6">
        <v>0.115918588943521</v>
      </c>
      <c r="S731" s="6">
        <v>0.115918588943522</v>
      </c>
      <c r="T731" s="6">
        <v>0.115918588943522</v>
      </c>
      <c r="U731" s="6">
        <v>8.2083747718646502E-2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4"/>
      <c r="AO731" s="4"/>
    </row>
    <row r="732" spans="1:41" ht="18.75" customHeight="1" x14ac:dyDescent="0.25">
      <c r="A732" s="13" t="s">
        <v>347</v>
      </c>
      <c r="B732" s="2" t="s">
        <v>4</v>
      </c>
      <c r="C732" s="2" t="s">
        <v>2</v>
      </c>
      <c r="D732" s="2" t="s">
        <v>27</v>
      </c>
      <c r="E732" s="2" t="s">
        <v>43</v>
      </c>
      <c r="F732" s="2" t="s">
        <v>269</v>
      </c>
      <c r="G732" s="4"/>
      <c r="H732" s="6">
        <v>0.2616498060113</v>
      </c>
      <c r="I732" s="6">
        <v>0.2616498060113</v>
      </c>
      <c r="J732" s="6">
        <v>0.2616498060113</v>
      </c>
      <c r="K732" s="6">
        <v>0.2616498060113</v>
      </c>
      <c r="L732" s="6">
        <v>0.2616498060113</v>
      </c>
      <c r="M732" s="6">
        <v>0.2616498060113</v>
      </c>
      <c r="N732" s="6">
        <v>0.249451491838973</v>
      </c>
      <c r="O732" s="6">
        <v>0.22421666529221701</v>
      </c>
      <c r="P732" s="6">
        <v>0.19898183874545999</v>
      </c>
      <c r="Q732" s="6">
        <v>0.17491641924635301</v>
      </c>
      <c r="R732" s="6">
        <v>0.150850999747246</v>
      </c>
      <c r="S732" s="6">
        <v>0.12678558024813999</v>
      </c>
      <c r="T732" s="6">
        <v>0.11433097149276</v>
      </c>
      <c r="U732" s="6">
        <v>0.101876362737381</v>
      </c>
      <c r="V732" s="6">
        <v>1.43369382898788E-2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4"/>
      <c r="AO732" s="4"/>
    </row>
    <row r="733" spans="1:41" ht="18.75" customHeight="1" x14ac:dyDescent="0.25">
      <c r="A733" s="13" t="s">
        <v>347</v>
      </c>
      <c r="B733" s="2" t="s">
        <v>4</v>
      </c>
      <c r="C733" s="2" t="s">
        <v>2</v>
      </c>
      <c r="D733" s="2" t="s">
        <v>27</v>
      </c>
      <c r="E733" s="2" t="s">
        <v>43</v>
      </c>
      <c r="F733" s="2" t="s">
        <v>270</v>
      </c>
      <c r="G733" s="4"/>
      <c r="H733" s="6">
        <v>6.4628151857721097</v>
      </c>
      <c r="I733" s="6">
        <v>6.8797710042090197</v>
      </c>
      <c r="J733" s="6">
        <v>6.8797710042090197</v>
      </c>
      <c r="K733" s="6">
        <v>6.8797710042090197</v>
      </c>
      <c r="L733" s="6">
        <v>6.8797710042090197</v>
      </c>
      <c r="M733" s="6">
        <v>6.8797710042090197</v>
      </c>
      <c r="N733" s="6">
        <v>6.8797710042090197</v>
      </c>
      <c r="O733" s="6">
        <v>6.8797710042090197</v>
      </c>
      <c r="P733" s="6">
        <v>6.8797710042090197</v>
      </c>
      <c r="Q733" s="6">
        <v>6.8797710042090197</v>
      </c>
      <c r="R733" s="6">
        <v>6.8797710042090197</v>
      </c>
      <c r="S733" s="6">
        <v>6.8797710042090197</v>
      </c>
      <c r="T733" s="6">
        <v>6.8797710042090197</v>
      </c>
      <c r="U733" s="6">
        <v>6.8797710042090197</v>
      </c>
      <c r="V733" s="6">
        <v>6.8797710042090197</v>
      </c>
      <c r="W733" s="6">
        <v>6.8797710042090197</v>
      </c>
      <c r="X733" s="6">
        <v>6.8797710042090197</v>
      </c>
      <c r="Y733" s="6">
        <v>6.8797710042090197</v>
      </c>
      <c r="Z733" s="6">
        <v>6.8797710042090197</v>
      </c>
      <c r="AA733" s="6">
        <v>6.8797710042090197</v>
      </c>
      <c r="AB733" s="6">
        <v>6.8797710042090197</v>
      </c>
      <c r="AC733" s="6">
        <v>6.8797710042090197</v>
      </c>
      <c r="AD733" s="6">
        <v>6.8797710042090197</v>
      </c>
      <c r="AE733" s="6">
        <v>6.8797710042090197</v>
      </c>
      <c r="AF733" s="6">
        <v>6.8797710042090197</v>
      </c>
      <c r="AG733" s="6">
        <v>6.8797710042090197</v>
      </c>
      <c r="AH733" s="6">
        <v>6.8797710042090197</v>
      </c>
      <c r="AI733" s="6">
        <v>6.8797710042090197</v>
      </c>
      <c r="AJ733" s="6">
        <v>6.8797710042090197</v>
      </c>
      <c r="AK733" s="6">
        <v>6.8797710042090197</v>
      </c>
      <c r="AL733" s="6">
        <v>6.8797710042090197</v>
      </c>
      <c r="AM733" s="6">
        <v>6.8797710042090197</v>
      </c>
      <c r="AN733" s="4"/>
      <c r="AO733" s="4"/>
    </row>
    <row r="734" spans="1:41" ht="18.75" customHeight="1" x14ac:dyDescent="0.25">
      <c r="A734" s="13" t="s">
        <v>347</v>
      </c>
      <c r="B734" s="2" t="s">
        <v>4</v>
      </c>
      <c r="C734" s="2" t="s">
        <v>2</v>
      </c>
      <c r="D734" s="2" t="s">
        <v>27</v>
      </c>
      <c r="E734" s="2" t="s">
        <v>43</v>
      </c>
      <c r="F734" s="2" t="s">
        <v>271</v>
      </c>
      <c r="G734" s="4"/>
      <c r="H734" s="6">
        <v>4.5076142893559199</v>
      </c>
      <c r="I734" s="6">
        <v>5.1550941095104399</v>
      </c>
      <c r="J734" s="6">
        <v>5.1550941095104399</v>
      </c>
      <c r="K734" s="6">
        <v>5.1550941095104399</v>
      </c>
      <c r="L734" s="6">
        <v>5.1550941095104399</v>
      </c>
      <c r="M734" s="6">
        <v>5.1550941095104399</v>
      </c>
      <c r="N734" s="6">
        <v>5.1550941095104399</v>
      </c>
      <c r="O734" s="6">
        <v>5.1550941095104399</v>
      </c>
      <c r="P734" s="6">
        <v>5.1550941095104399</v>
      </c>
      <c r="Q734" s="6">
        <v>5.1550941095104399</v>
      </c>
      <c r="R734" s="6">
        <v>5.1550941095104399</v>
      </c>
      <c r="S734" s="6">
        <v>5.1550941095104399</v>
      </c>
      <c r="T734" s="6">
        <v>5.1550941095104399</v>
      </c>
      <c r="U734" s="6">
        <v>5.1550941095104399</v>
      </c>
      <c r="V734" s="6">
        <v>5.1550941095104399</v>
      </c>
      <c r="W734" s="6">
        <v>5.1550941095104399</v>
      </c>
      <c r="X734" s="6">
        <v>5.1550941095104399</v>
      </c>
      <c r="Y734" s="6">
        <v>5.1550941095104399</v>
      </c>
      <c r="Z734" s="6">
        <v>5.1550941095104399</v>
      </c>
      <c r="AA734" s="6">
        <v>5.1550941095104399</v>
      </c>
      <c r="AB734" s="6">
        <v>5.1550941095104399</v>
      </c>
      <c r="AC734" s="6">
        <v>5.1550941095104399</v>
      </c>
      <c r="AD734" s="6">
        <v>5.1550941095104399</v>
      </c>
      <c r="AE734" s="6">
        <v>5.1550941095104399</v>
      </c>
      <c r="AF734" s="6">
        <v>5.1550941095104399</v>
      </c>
      <c r="AG734" s="6">
        <v>5.1550941095104399</v>
      </c>
      <c r="AH734" s="6">
        <v>5.1550941095104399</v>
      </c>
      <c r="AI734" s="6">
        <v>5.1550941095104399</v>
      </c>
      <c r="AJ734" s="6">
        <v>5.1550941095104399</v>
      </c>
      <c r="AK734" s="6">
        <v>5.1550941095104399</v>
      </c>
      <c r="AL734" s="6">
        <v>5.1550941095104399</v>
      </c>
      <c r="AM734" s="6">
        <v>5.1550941095104399</v>
      </c>
      <c r="AN734" s="4"/>
      <c r="AO734" s="4"/>
    </row>
    <row r="735" spans="1:41" ht="18.75" customHeight="1" x14ac:dyDescent="0.25">
      <c r="A735" s="13" t="s">
        <v>347</v>
      </c>
      <c r="B735" s="2" t="s">
        <v>4</v>
      </c>
      <c r="C735" s="2" t="s">
        <v>2</v>
      </c>
      <c r="D735" s="2" t="s">
        <v>27</v>
      </c>
      <c r="E735" s="2" t="s">
        <v>44</v>
      </c>
      <c r="F735" s="2" t="s">
        <v>165</v>
      </c>
      <c r="G735" s="4"/>
      <c r="H735" s="6">
        <v>113.321168509804</v>
      </c>
      <c r="I735" s="6">
        <v>101.180776321772</v>
      </c>
      <c r="J735" s="6">
        <v>88.380228208068502</v>
      </c>
      <c r="K735" s="6">
        <v>75.579680094364804</v>
      </c>
      <c r="L735" s="6">
        <v>62.779131980661198</v>
      </c>
      <c r="M735" s="6">
        <v>49.058872505490697</v>
      </c>
      <c r="N735" s="6">
        <v>35.338613030320197</v>
      </c>
      <c r="O735" s="6">
        <v>69.416111716177397</v>
      </c>
      <c r="P735" s="6">
        <v>66.018227534463705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4"/>
      <c r="AO735" s="4"/>
    </row>
    <row r="736" spans="1:41" ht="18.75" customHeight="1" x14ac:dyDescent="0.25">
      <c r="A736" s="13" t="s">
        <v>347</v>
      </c>
      <c r="B736" s="2" t="s">
        <v>4</v>
      </c>
      <c r="C736" s="2" t="s">
        <v>2</v>
      </c>
      <c r="D736" s="2" t="s">
        <v>27</v>
      </c>
      <c r="E736" s="2" t="s">
        <v>44</v>
      </c>
      <c r="F736" s="2" t="s">
        <v>168</v>
      </c>
      <c r="G736" s="4"/>
      <c r="H736" s="6">
        <v>44.476355941823698</v>
      </c>
      <c r="I736" s="6">
        <v>45.696659303036199</v>
      </c>
      <c r="J736" s="6">
        <v>46.983318880962599</v>
      </c>
      <c r="K736" s="6">
        <v>48.269978458889099</v>
      </c>
      <c r="L736" s="6">
        <v>49.556638036815599</v>
      </c>
      <c r="M736" s="6">
        <v>50.935743299227397</v>
      </c>
      <c r="N736" s="6">
        <v>52.314848561639202</v>
      </c>
      <c r="O736" s="6">
        <v>10.0394455587384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4"/>
      <c r="AO736" s="4"/>
    </row>
    <row r="737" spans="1:41" ht="18.75" customHeight="1" x14ac:dyDescent="0.25">
      <c r="A737" s="13" t="s">
        <v>347</v>
      </c>
      <c r="B737" s="2" t="s">
        <v>4</v>
      </c>
      <c r="C737" s="2" t="s">
        <v>2</v>
      </c>
      <c r="D737" s="2" t="s">
        <v>27</v>
      </c>
      <c r="E737" s="2" t="s">
        <v>44</v>
      </c>
      <c r="F737" s="2" t="s">
        <v>169</v>
      </c>
      <c r="G737" s="4"/>
      <c r="H737" s="6">
        <v>27.8482500981039</v>
      </c>
      <c r="I737" s="6">
        <v>25.970953871006898</v>
      </c>
      <c r="J737" s="6">
        <v>24.7856667748094</v>
      </c>
      <c r="K737" s="6">
        <v>23.600379678611802</v>
      </c>
      <c r="L737" s="6">
        <v>22.415092582414299</v>
      </c>
      <c r="M737" s="6">
        <v>20.693860061330501</v>
      </c>
      <c r="N737" s="6">
        <v>18.972627540246801</v>
      </c>
      <c r="O737" s="6">
        <v>17.539269191109</v>
      </c>
      <c r="P737" s="6">
        <v>16.105910841971198</v>
      </c>
      <c r="Q737" s="6">
        <v>14.7389757492875</v>
      </c>
      <c r="R737" s="6">
        <v>13.372040656603801</v>
      </c>
      <c r="S737" s="6">
        <v>12.0051055639201</v>
      </c>
      <c r="T737" s="6">
        <v>11.2976738163037</v>
      </c>
      <c r="U737" s="6">
        <v>10.590242068687401</v>
      </c>
      <c r="V737" s="6">
        <v>3.1848812553221602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4"/>
      <c r="AO737" s="4"/>
    </row>
    <row r="738" spans="1:41" ht="18.75" customHeight="1" x14ac:dyDescent="0.25">
      <c r="A738" s="13" t="s">
        <v>347</v>
      </c>
      <c r="B738" s="2" t="s">
        <v>4</v>
      </c>
      <c r="C738" s="2" t="s">
        <v>2</v>
      </c>
      <c r="D738" s="2" t="s">
        <v>27</v>
      </c>
      <c r="E738" s="2" t="s">
        <v>44</v>
      </c>
      <c r="F738" s="2" t="s">
        <v>193</v>
      </c>
      <c r="G738" s="4"/>
      <c r="H738" s="6">
        <v>315.95741007694397</v>
      </c>
      <c r="I738" s="6">
        <v>399.26936227998601</v>
      </c>
      <c r="J738" s="6">
        <v>411.96853791196099</v>
      </c>
      <c r="K738" s="6">
        <v>424.66771354393597</v>
      </c>
      <c r="L738" s="6">
        <v>437.36688917590999</v>
      </c>
      <c r="M738" s="6">
        <v>451.42927590975302</v>
      </c>
      <c r="N738" s="6">
        <v>465.49166264359502</v>
      </c>
      <c r="O738" s="6">
        <v>475.12292530977601</v>
      </c>
      <c r="P738" s="6">
        <v>489.99361339936598</v>
      </c>
      <c r="Q738" s="6">
        <v>557.37877602651395</v>
      </c>
      <c r="R738" s="6">
        <v>558.74571111919704</v>
      </c>
      <c r="S738" s="6">
        <v>560.11264621188104</v>
      </c>
      <c r="T738" s="6">
        <v>560.82007795949801</v>
      </c>
      <c r="U738" s="6">
        <v>561.52750970711395</v>
      </c>
      <c r="V738" s="6">
        <v>568.93287052047901</v>
      </c>
      <c r="W738" s="6">
        <v>572.11775177580103</v>
      </c>
      <c r="X738" s="6">
        <v>572.11775177580103</v>
      </c>
      <c r="Y738" s="6">
        <v>572.11775177580103</v>
      </c>
      <c r="Z738" s="6">
        <v>572.11775177580103</v>
      </c>
      <c r="AA738" s="6">
        <v>572.11775177580103</v>
      </c>
      <c r="AB738" s="6">
        <v>572.11775177580103</v>
      </c>
      <c r="AC738" s="6">
        <v>572.11775177580103</v>
      </c>
      <c r="AD738" s="6">
        <v>572.11775177580103</v>
      </c>
      <c r="AE738" s="6">
        <v>572.11775177580103</v>
      </c>
      <c r="AF738" s="6">
        <v>572.11775177580103</v>
      </c>
      <c r="AG738" s="6">
        <v>572.11775177580103</v>
      </c>
      <c r="AH738" s="6">
        <v>572.11775177580103</v>
      </c>
      <c r="AI738" s="6">
        <v>572.11775177580103</v>
      </c>
      <c r="AJ738" s="6">
        <v>572.11775177580103</v>
      </c>
      <c r="AK738" s="6">
        <v>572.11775177580103</v>
      </c>
      <c r="AL738" s="6">
        <v>572.11775177580103</v>
      </c>
      <c r="AM738" s="6">
        <v>572.11775177580103</v>
      </c>
      <c r="AN738" s="4"/>
      <c r="AO738" s="4"/>
    </row>
    <row r="739" spans="1:41" ht="18.75" customHeight="1" x14ac:dyDescent="0.25">
      <c r="A739" s="13" t="s">
        <v>347</v>
      </c>
      <c r="B739" s="2" t="s">
        <v>4</v>
      </c>
      <c r="C739" s="2" t="s">
        <v>2</v>
      </c>
      <c r="D739" s="2" t="s">
        <v>27</v>
      </c>
      <c r="E739" s="2" t="s">
        <v>141</v>
      </c>
      <c r="F739" s="2" t="s">
        <v>276</v>
      </c>
      <c r="G739" s="4"/>
      <c r="H739" s="6">
        <v>161.39696045939101</v>
      </c>
      <c r="I739" s="6">
        <v>150.12592010172199</v>
      </c>
      <c r="J739" s="6">
        <v>138.241996406731</v>
      </c>
      <c r="K739" s="6">
        <v>126.358072711739</v>
      </c>
      <c r="L739" s="6">
        <v>114.47414901674701</v>
      </c>
      <c r="M739" s="6">
        <v>101.73637285044001</v>
      </c>
      <c r="N739" s="6">
        <v>88.998596684131797</v>
      </c>
      <c r="O739" s="6">
        <v>80.200685590428805</v>
      </c>
      <c r="P739" s="6">
        <v>66.420570344199305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4"/>
      <c r="AO739" s="4"/>
    </row>
    <row r="740" spans="1:41" ht="18.75" customHeight="1" x14ac:dyDescent="0.25">
      <c r="A740" s="13" t="s">
        <v>347</v>
      </c>
      <c r="B740" s="2" t="s">
        <v>4</v>
      </c>
      <c r="C740" s="2" t="s">
        <v>2</v>
      </c>
      <c r="D740" s="2" t="s">
        <v>27</v>
      </c>
      <c r="E740" s="2" t="s">
        <v>142</v>
      </c>
      <c r="F740" s="2" t="s">
        <v>277</v>
      </c>
      <c r="G740" s="4"/>
      <c r="H740" s="6">
        <v>28.626267253061499</v>
      </c>
      <c r="I740" s="6">
        <v>26.6821975993237</v>
      </c>
      <c r="J740" s="6">
        <v>25.454751103973301</v>
      </c>
      <c r="K740" s="6">
        <v>24.227304608622902</v>
      </c>
      <c r="L740" s="6">
        <v>22.999858113272602</v>
      </c>
      <c r="M740" s="6">
        <v>21.217403185293499</v>
      </c>
      <c r="N740" s="6">
        <v>19.434948257314399</v>
      </c>
      <c r="O740" s="6">
        <v>17.950606878863201</v>
      </c>
      <c r="P740" s="6">
        <v>16.4662655004119</v>
      </c>
      <c r="Q740" s="6">
        <v>15.0507099828764</v>
      </c>
      <c r="R740" s="6">
        <v>13.6351544653409</v>
      </c>
      <c r="S740" s="6">
        <v>12.2195989478054</v>
      </c>
      <c r="T740" s="6">
        <v>11.487004606656299</v>
      </c>
      <c r="U740" s="6">
        <v>10.7544102655073</v>
      </c>
      <c r="V740" s="6">
        <v>3.19328934183621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4"/>
      <c r="AO740" s="4"/>
    </row>
    <row r="741" spans="1:41" ht="18.75" customHeight="1" x14ac:dyDescent="0.25">
      <c r="A741" s="13" t="s">
        <v>347</v>
      </c>
      <c r="B741" s="2" t="s">
        <v>4</v>
      </c>
      <c r="C741" s="2" t="s">
        <v>2</v>
      </c>
      <c r="D741" s="2" t="s">
        <v>27</v>
      </c>
      <c r="E741" s="2" t="s">
        <v>143</v>
      </c>
      <c r="F741" s="2" t="s">
        <v>265</v>
      </c>
      <c r="G741" s="4"/>
      <c r="H741" s="6">
        <v>344.38187853250997</v>
      </c>
      <c r="I741" s="6">
        <v>366.600064244284</v>
      </c>
      <c r="J741" s="6">
        <v>366.600064244284</v>
      </c>
      <c r="K741" s="6">
        <v>366.600064244284</v>
      </c>
      <c r="L741" s="6">
        <v>366.600064244284</v>
      </c>
      <c r="M741" s="6">
        <v>366.600064244284</v>
      </c>
      <c r="N741" s="6">
        <v>366.600064244284</v>
      </c>
      <c r="O741" s="6">
        <v>366.600064244284</v>
      </c>
      <c r="P741" s="6">
        <v>366.600064244284</v>
      </c>
      <c r="Q741" s="6">
        <v>366.600064244284</v>
      </c>
      <c r="R741" s="6">
        <v>366.600064244284</v>
      </c>
      <c r="S741" s="6">
        <v>366.600064244284</v>
      </c>
      <c r="T741" s="6">
        <v>366.600064244284</v>
      </c>
      <c r="U741" s="6">
        <v>366.600064244284</v>
      </c>
      <c r="V741" s="6">
        <v>366.600064244284</v>
      </c>
      <c r="W741" s="6">
        <v>366.600064244284</v>
      </c>
      <c r="X741" s="6">
        <v>366.600064244284</v>
      </c>
      <c r="Y741" s="6">
        <v>366.600064244284</v>
      </c>
      <c r="Z741" s="6">
        <v>366.600064244284</v>
      </c>
      <c r="AA741" s="6">
        <v>366.600064244284</v>
      </c>
      <c r="AB741" s="6">
        <v>366.600064244284</v>
      </c>
      <c r="AC741" s="6">
        <v>366.600064244284</v>
      </c>
      <c r="AD741" s="6">
        <v>366.600064244284</v>
      </c>
      <c r="AE741" s="6">
        <v>366.600064244284</v>
      </c>
      <c r="AF741" s="6">
        <v>366.600064244284</v>
      </c>
      <c r="AG741" s="6">
        <v>366.600064244284</v>
      </c>
      <c r="AH741" s="6">
        <v>366.600064244284</v>
      </c>
      <c r="AI741" s="6">
        <v>366.600064244284</v>
      </c>
      <c r="AJ741" s="6">
        <v>366.600064244284</v>
      </c>
      <c r="AK741" s="6">
        <v>366.600064244284</v>
      </c>
      <c r="AL741" s="6">
        <v>366.600064244284</v>
      </c>
      <c r="AM741" s="6">
        <v>366.600064244284</v>
      </c>
      <c r="AN741" s="4"/>
      <c r="AO741" s="4"/>
    </row>
    <row r="742" spans="1:41" ht="18.75" customHeight="1" x14ac:dyDescent="0.25">
      <c r="A742" s="13" t="s">
        <v>347</v>
      </c>
      <c r="B742" s="2" t="s">
        <v>4</v>
      </c>
      <c r="C742" s="2" t="s">
        <v>2</v>
      </c>
      <c r="D742" s="2" t="s">
        <v>27</v>
      </c>
      <c r="E742" s="2" t="s">
        <v>144</v>
      </c>
      <c r="F742" s="2" t="s">
        <v>266</v>
      </c>
      <c r="G742" s="4"/>
      <c r="H742" s="6">
        <v>485.68953965939698</v>
      </c>
      <c r="I742" s="6">
        <v>555.45464279437101</v>
      </c>
      <c r="J742" s="6">
        <v>555.45464279437101</v>
      </c>
      <c r="K742" s="6">
        <v>555.45464279437101</v>
      </c>
      <c r="L742" s="6">
        <v>555.45464279437101</v>
      </c>
      <c r="M742" s="6">
        <v>555.45464279437101</v>
      </c>
      <c r="N742" s="6">
        <v>555.45464279437101</v>
      </c>
      <c r="O742" s="6">
        <v>555.45464279437101</v>
      </c>
      <c r="P742" s="6">
        <v>555.45464279437101</v>
      </c>
      <c r="Q742" s="6">
        <v>555.45464279437101</v>
      </c>
      <c r="R742" s="6">
        <v>555.45464279437101</v>
      </c>
      <c r="S742" s="6">
        <v>555.45464279437101</v>
      </c>
      <c r="T742" s="6">
        <v>555.45464279437101</v>
      </c>
      <c r="U742" s="6">
        <v>555.45464279437101</v>
      </c>
      <c r="V742" s="6">
        <v>555.45464279437101</v>
      </c>
      <c r="W742" s="6">
        <v>555.45464279437101</v>
      </c>
      <c r="X742" s="6">
        <v>555.45464279437101</v>
      </c>
      <c r="Y742" s="6">
        <v>555.45464279437101</v>
      </c>
      <c r="Z742" s="6">
        <v>555.45464279437101</v>
      </c>
      <c r="AA742" s="6">
        <v>555.45464279437101</v>
      </c>
      <c r="AB742" s="6">
        <v>555.45464279437101</v>
      </c>
      <c r="AC742" s="6">
        <v>555.45464279437101</v>
      </c>
      <c r="AD742" s="6">
        <v>555.45464279437101</v>
      </c>
      <c r="AE742" s="6">
        <v>555.45464279437101</v>
      </c>
      <c r="AF742" s="6">
        <v>555.45464279437101</v>
      </c>
      <c r="AG742" s="6">
        <v>555.45464279437101</v>
      </c>
      <c r="AH742" s="6">
        <v>555.45464279437101</v>
      </c>
      <c r="AI742" s="6">
        <v>555.45464279437101</v>
      </c>
      <c r="AJ742" s="6">
        <v>555.45464279437101</v>
      </c>
      <c r="AK742" s="6">
        <v>555.45464279437101</v>
      </c>
      <c r="AL742" s="6">
        <v>555.45464279437101</v>
      </c>
      <c r="AM742" s="6">
        <v>555.45464279437101</v>
      </c>
      <c r="AN742" s="4"/>
      <c r="AO742" s="4"/>
    </row>
    <row r="743" spans="1:41" ht="18.75" customHeight="1" x14ac:dyDescent="0.25">
      <c r="A743" s="13" t="s">
        <v>347</v>
      </c>
      <c r="B743" s="2" t="s">
        <v>4</v>
      </c>
      <c r="C743" s="2" t="s">
        <v>2</v>
      </c>
      <c r="D743" s="2" t="s">
        <v>27</v>
      </c>
      <c r="E743" s="2" t="s">
        <v>45</v>
      </c>
      <c r="F743" s="2" t="s">
        <v>194</v>
      </c>
      <c r="G743" s="4"/>
      <c r="H743" s="6">
        <v>68.678696673107595</v>
      </c>
      <c r="I743" s="6">
        <v>55.498016951083997</v>
      </c>
      <c r="J743" s="6">
        <v>43.451911431261003</v>
      </c>
      <c r="K743" s="6">
        <v>50.743687576035803</v>
      </c>
      <c r="L743" s="6">
        <v>48.366522888511597</v>
      </c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4"/>
      <c r="AO743" s="4"/>
    </row>
    <row r="744" spans="1:41" ht="18.75" customHeight="1" x14ac:dyDescent="0.25">
      <c r="A744" s="13" t="s">
        <v>347</v>
      </c>
      <c r="B744" s="2" t="s">
        <v>4</v>
      </c>
      <c r="C744" s="2" t="s">
        <v>2</v>
      </c>
      <c r="D744" s="2" t="s">
        <v>27</v>
      </c>
      <c r="E744" s="2" t="s">
        <v>46</v>
      </c>
      <c r="F744" s="2" t="s">
        <v>195</v>
      </c>
      <c r="G744" s="4"/>
      <c r="H744" s="6">
        <v>366.97814570935401</v>
      </c>
      <c r="I744" s="6">
        <v>354.76252160851698</v>
      </c>
      <c r="J744" s="6">
        <v>319.03482068473699</v>
      </c>
      <c r="K744" s="6">
        <v>316.32684085140397</v>
      </c>
      <c r="L744" s="6">
        <v>174.068204216602</v>
      </c>
      <c r="M744" s="6">
        <v>174.068204216602</v>
      </c>
      <c r="N744" s="6">
        <v>174.068204216602</v>
      </c>
      <c r="O744" s="6">
        <v>174.068204216602</v>
      </c>
      <c r="P744" s="6">
        <v>54.456092747394301</v>
      </c>
      <c r="Q744" s="6">
        <v>18.596200352882001</v>
      </c>
      <c r="R744" s="6">
        <v>9.3122027577541999</v>
      </c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4"/>
      <c r="AO744" s="4"/>
    </row>
    <row r="745" spans="1:41" ht="18.75" customHeight="1" x14ac:dyDescent="0.25">
      <c r="A745" s="13" t="s">
        <v>347</v>
      </c>
      <c r="B745" s="2" t="s">
        <v>4</v>
      </c>
      <c r="C745" s="2" t="s">
        <v>2</v>
      </c>
      <c r="D745" s="2" t="s">
        <v>27</v>
      </c>
      <c r="E745" s="2" t="s">
        <v>47</v>
      </c>
      <c r="F745" s="2" t="s">
        <v>196</v>
      </c>
      <c r="G745" s="4"/>
      <c r="H745" s="6">
        <v>727.99808370307301</v>
      </c>
      <c r="I745" s="6">
        <v>689.086682591113</v>
      </c>
      <c r="J745" s="6">
        <v>655.59225239616205</v>
      </c>
      <c r="K745" s="6">
        <v>622.09782220121099</v>
      </c>
      <c r="L745" s="6">
        <v>588.60339200626004</v>
      </c>
      <c r="M745" s="6">
        <v>541.95410388484697</v>
      </c>
      <c r="N745" s="6">
        <v>495.30481576343402</v>
      </c>
      <c r="O745" s="6">
        <v>458.31235504878902</v>
      </c>
      <c r="P745" s="6">
        <v>421.31989433414299</v>
      </c>
      <c r="Q745" s="6">
        <v>384.32743361949798</v>
      </c>
      <c r="R745" s="6">
        <v>245.97814354745901</v>
      </c>
      <c r="S745" s="6">
        <v>245.97814354745901</v>
      </c>
      <c r="T745" s="6">
        <v>245.97814354745901</v>
      </c>
      <c r="U745" s="6">
        <v>174.18093218067301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4"/>
      <c r="AO745" s="4"/>
    </row>
    <row r="746" spans="1:41" ht="18.75" customHeight="1" x14ac:dyDescent="0.25">
      <c r="A746" s="13" t="s">
        <v>347</v>
      </c>
      <c r="B746" s="2" t="s">
        <v>4</v>
      </c>
      <c r="C746" s="2" t="s">
        <v>2</v>
      </c>
      <c r="D746" s="2" t="s">
        <v>27</v>
      </c>
      <c r="E746" s="2" t="s">
        <v>48</v>
      </c>
      <c r="F746" s="2" t="s">
        <v>197</v>
      </c>
      <c r="G746" s="4"/>
      <c r="H746" s="6">
        <v>7.2846848137516496</v>
      </c>
      <c r="I746" s="6">
        <v>6.8837623889034303</v>
      </c>
      <c r="J746" s="6">
        <v>6.5811794267538302</v>
      </c>
      <c r="K746" s="6">
        <v>6.2785964646042203</v>
      </c>
      <c r="L746" s="6">
        <v>5.9760135024546202</v>
      </c>
      <c r="M746" s="6">
        <v>5.67343054030502</v>
      </c>
      <c r="N746" s="6">
        <v>5.3708475781554199</v>
      </c>
      <c r="O746" s="6">
        <v>0.61188664507181401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4"/>
      <c r="AO746" s="4"/>
    </row>
    <row r="747" spans="1:41" ht="18.75" customHeight="1" x14ac:dyDescent="0.25">
      <c r="A747" s="13" t="s">
        <v>347</v>
      </c>
      <c r="B747" s="2" t="s">
        <v>4</v>
      </c>
      <c r="C747" s="2" t="s">
        <v>2</v>
      </c>
      <c r="D747" s="2" t="s">
        <v>27</v>
      </c>
      <c r="E747" s="2" t="s">
        <v>49</v>
      </c>
      <c r="F747" s="2" t="s">
        <v>198</v>
      </c>
      <c r="G747" s="4"/>
      <c r="H747" s="6">
        <v>166.218276552454</v>
      </c>
      <c r="I747" s="6">
        <v>154.61054306185801</v>
      </c>
      <c r="J747" s="6">
        <v>142.371617931918</v>
      </c>
      <c r="K747" s="6">
        <v>130.13269280197801</v>
      </c>
      <c r="L747" s="6">
        <v>117.893767672038</v>
      </c>
      <c r="M747" s="6">
        <v>104.77548344011601</v>
      </c>
      <c r="N747" s="6">
        <v>91.657199208193504</v>
      </c>
      <c r="O747" s="6">
        <v>82.596473311654904</v>
      </c>
      <c r="P747" s="6">
        <v>68.404712819989498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4"/>
      <c r="AO747" s="4"/>
    </row>
    <row r="748" spans="1:41" ht="18.75" customHeight="1" x14ac:dyDescent="0.25">
      <c r="A748" s="13" t="s">
        <v>347</v>
      </c>
      <c r="B748" s="2" t="s">
        <v>4</v>
      </c>
      <c r="C748" s="2" t="s">
        <v>2</v>
      </c>
      <c r="D748" s="2" t="s">
        <v>27</v>
      </c>
      <c r="E748" s="2" t="s">
        <v>50</v>
      </c>
      <c r="F748" s="2" t="s">
        <v>199</v>
      </c>
      <c r="G748" s="4"/>
      <c r="H748" s="6">
        <v>30.106735962689498</v>
      </c>
      <c r="I748" s="6">
        <v>28.0621245838901</v>
      </c>
      <c r="J748" s="6">
        <v>26.771198064649699</v>
      </c>
      <c r="K748" s="6">
        <v>25.480271545409199</v>
      </c>
      <c r="L748" s="6">
        <v>24.189345026168699</v>
      </c>
      <c r="M748" s="6">
        <v>22.314706624743099</v>
      </c>
      <c r="N748" s="6">
        <v>20.440068223317599</v>
      </c>
      <c r="O748" s="6">
        <v>18.878960951996699</v>
      </c>
      <c r="P748" s="6">
        <v>17.317853680675899</v>
      </c>
      <c r="Q748" s="6">
        <v>15.8290896783622</v>
      </c>
      <c r="R748" s="6">
        <v>14.340325676048501</v>
      </c>
      <c r="S748" s="6">
        <v>12.8515616737348</v>
      </c>
      <c r="T748" s="6">
        <v>12.081079647497999</v>
      </c>
      <c r="U748" s="6">
        <v>11.3105976212613</v>
      </c>
      <c r="V748" s="6">
        <v>3.3584371380747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4"/>
      <c r="AO748" s="4"/>
    </row>
    <row r="749" spans="1:41" ht="18.75" customHeight="1" x14ac:dyDescent="0.25">
      <c r="A749" s="13" t="s">
        <v>347</v>
      </c>
      <c r="B749" s="2" t="s">
        <v>4</v>
      </c>
      <c r="C749" s="2" t="s">
        <v>2</v>
      </c>
      <c r="D749" s="2" t="s">
        <v>27</v>
      </c>
      <c r="E749" s="2" t="s">
        <v>51</v>
      </c>
      <c r="F749" s="2" t="s">
        <v>200</v>
      </c>
      <c r="G749" s="4"/>
      <c r="H749" s="6">
        <v>14.052567579841901</v>
      </c>
      <c r="I749" s="6">
        <v>13.797240938600201</v>
      </c>
      <c r="J749" s="6">
        <v>13.805841957869999</v>
      </c>
      <c r="K749" s="6">
        <v>13.8144429771398</v>
      </c>
      <c r="L749" s="6">
        <v>13.8230439964096</v>
      </c>
      <c r="M749" s="6">
        <v>12.771045114385799</v>
      </c>
      <c r="N749" s="6">
        <v>11.719046232361899</v>
      </c>
      <c r="O749" s="6">
        <v>10.853375504253799</v>
      </c>
      <c r="P749" s="6">
        <v>9.9877047761457707</v>
      </c>
      <c r="Q749" s="6">
        <v>9.2701568953339493</v>
      </c>
      <c r="R749" s="6">
        <v>8.5526090145221207</v>
      </c>
      <c r="S749" s="6">
        <v>7.8350611337103002</v>
      </c>
      <c r="T749" s="6">
        <v>7.3316839955147497</v>
      </c>
      <c r="U749" s="6">
        <v>6.8283068573192001</v>
      </c>
      <c r="V749" s="6">
        <v>3.3103970150278901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4"/>
      <c r="AO749" s="4"/>
    </row>
    <row r="750" spans="1:41" ht="18.75" customHeight="1" x14ac:dyDescent="0.25">
      <c r="A750" s="13" t="s">
        <v>347</v>
      </c>
      <c r="B750" s="2" t="s">
        <v>4</v>
      </c>
      <c r="C750" s="2" t="s">
        <v>2</v>
      </c>
      <c r="D750" s="2" t="s">
        <v>27</v>
      </c>
      <c r="E750" s="2" t="s">
        <v>60</v>
      </c>
      <c r="F750" s="2" t="s">
        <v>270</v>
      </c>
      <c r="G750" s="4"/>
      <c r="H750" s="6">
        <v>11.6330673343898</v>
      </c>
      <c r="I750" s="6">
        <v>12.3835878075762</v>
      </c>
      <c r="J750" s="6">
        <v>12.3835878075762</v>
      </c>
      <c r="K750" s="6">
        <v>12.3835878075762</v>
      </c>
      <c r="L750" s="6">
        <v>12.3835878075762</v>
      </c>
      <c r="M750" s="6">
        <v>12.3835878075762</v>
      </c>
      <c r="N750" s="6">
        <v>12.3835878075762</v>
      </c>
      <c r="O750" s="6">
        <v>12.3835878075762</v>
      </c>
      <c r="P750" s="6">
        <v>12.3835878075762</v>
      </c>
      <c r="Q750" s="6">
        <v>12.3835878075762</v>
      </c>
      <c r="R750" s="6">
        <v>12.3835878075762</v>
      </c>
      <c r="S750" s="6">
        <v>12.3835878075762</v>
      </c>
      <c r="T750" s="6">
        <v>12.3835878075762</v>
      </c>
      <c r="U750" s="6">
        <v>12.3835878075762</v>
      </c>
      <c r="V750" s="6">
        <v>12.3835878075762</v>
      </c>
      <c r="W750" s="6">
        <v>12.3835878075762</v>
      </c>
      <c r="X750" s="6">
        <v>12.3835878075762</v>
      </c>
      <c r="Y750" s="6">
        <v>12.3835878075762</v>
      </c>
      <c r="Z750" s="6">
        <v>12.3835878075762</v>
      </c>
      <c r="AA750" s="6">
        <v>12.3835878075762</v>
      </c>
      <c r="AB750" s="6">
        <v>12.3835878075762</v>
      </c>
      <c r="AC750" s="6">
        <v>12.3835878075762</v>
      </c>
      <c r="AD750" s="6">
        <v>12.3835878075762</v>
      </c>
      <c r="AE750" s="6">
        <v>12.3835878075762</v>
      </c>
      <c r="AF750" s="6">
        <v>12.3835878075762</v>
      </c>
      <c r="AG750" s="6">
        <v>12.3835878075762</v>
      </c>
      <c r="AH750" s="6">
        <v>12.3835878075762</v>
      </c>
      <c r="AI750" s="6">
        <v>12.3835878075762</v>
      </c>
      <c r="AJ750" s="6">
        <v>12.3835878075762</v>
      </c>
      <c r="AK750" s="6">
        <v>12.3835878075762</v>
      </c>
      <c r="AL750" s="6">
        <v>12.3835878075762</v>
      </c>
      <c r="AM750" s="6">
        <v>12.3835878075762</v>
      </c>
      <c r="AN750" s="4"/>
      <c r="AO750" s="4"/>
    </row>
    <row r="751" spans="1:41" ht="18.75" customHeight="1" x14ac:dyDescent="0.25">
      <c r="A751" s="13" t="s">
        <v>347</v>
      </c>
      <c r="B751" s="2" t="s">
        <v>4</v>
      </c>
      <c r="C751" s="2" t="s">
        <v>2</v>
      </c>
      <c r="D751" s="2" t="s">
        <v>27</v>
      </c>
      <c r="E751" s="2" t="s">
        <v>61</v>
      </c>
      <c r="F751" s="2" t="s">
        <v>271</v>
      </c>
      <c r="G751" s="4"/>
      <c r="H751" s="6">
        <v>13.117157582025699</v>
      </c>
      <c r="I751" s="6">
        <v>15.001323858675301</v>
      </c>
      <c r="J751" s="6">
        <v>15.001323858675301</v>
      </c>
      <c r="K751" s="6">
        <v>15.001323858675301</v>
      </c>
      <c r="L751" s="6">
        <v>15.001323858675301</v>
      </c>
      <c r="M751" s="6">
        <v>15.001323858675301</v>
      </c>
      <c r="N751" s="6">
        <v>15.001323858675301</v>
      </c>
      <c r="O751" s="6">
        <v>15.001323858675301</v>
      </c>
      <c r="P751" s="6">
        <v>15.001323858675301</v>
      </c>
      <c r="Q751" s="6">
        <v>15.001323858675301</v>
      </c>
      <c r="R751" s="6">
        <v>15.001323858675301</v>
      </c>
      <c r="S751" s="6">
        <v>15.001323858675301</v>
      </c>
      <c r="T751" s="6">
        <v>15.001323858675301</v>
      </c>
      <c r="U751" s="6">
        <v>15.001323858675301</v>
      </c>
      <c r="V751" s="6">
        <v>15.001323858675301</v>
      </c>
      <c r="W751" s="6">
        <v>15.001323858675301</v>
      </c>
      <c r="X751" s="6">
        <v>15.001323858675301</v>
      </c>
      <c r="Y751" s="6">
        <v>15.001323858675301</v>
      </c>
      <c r="Z751" s="6">
        <v>15.001323858675301</v>
      </c>
      <c r="AA751" s="6">
        <v>15.001323858675301</v>
      </c>
      <c r="AB751" s="6">
        <v>15.001323858675301</v>
      </c>
      <c r="AC751" s="6">
        <v>15.001323858675301</v>
      </c>
      <c r="AD751" s="6">
        <v>15.001323858675301</v>
      </c>
      <c r="AE751" s="6">
        <v>15.001323858675301</v>
      </c>
      <c r="AF751" s="6">
        <v>15.001323858675301</v>
      </c>
      <c r="AG751" s="6">
        <v>15.001323858675301</v>
      </c>
      <c r="AH751" s="6">
        <v>15.001323858675301</v>
      </c>
      <c r="AI751" s="6">
        <v>15.001323858675301</v>
      </c>
      <c r="AJ751" s="6">
        <v>15.001323858675301</v>
      </c>
      <c r="AK751" s="6">
        <v>15.001323858675301</v>
      </c>
      <c r="AL751" s="6">
        <v>15.001323858675301</v>
      </c>
      <c r="AM751" s="6">
        <v>15.001323858675301</v>
      </c>
      <c r="AN751" s="4"/>
      <c r="AO751" s="4"/>
    </row>
    <row r="752" spans="1:41" ht="18.75" customHeight="1" x14ac:dyDescent="0.25">
      <c r="A752" s="13" t="s">
        <v>347</v>
      </c>
      <c r="B752" s="2" t="s">
        <v>4</v>
      </c>
      <c r="C752" s="2" t="s">
        <v>2</v>
      </c>
      <c r="D752" s="2" t="s">
        <v>27</v>
      </c>
      <c r="E752" s="2" t="s">
        <v>145</v>
      </c>
      <c r="F752" s="2" t="s">
        <v>219</v>
      </c>
      <c r="G752" s="4"/>
      <c r="H752" s="6">
        <v>1.8895118399999999</v>
      </c>
      <c r="I752" s="6">
        <v>2.0114158296774201</v>
      </c>
      <c r="J752" s="6">
        <v>2.0114158296774201</v>
      </c>
      <c r="K752" s="6">
        <v>2.0114158296774201</v>
      </c>
      <c r="L752" s="6">
        <v>2.0114158296774201</v>
      </c>
      <c r="M752" s="6">
        <v>2.0114158296774201</v>
      </c>
      <c r="N752" s="6">
        <v>2.0114158296774201</v>
      </c>
      <c r="O752" s="6">
        <v>2.0114158296774201</v>
      </c>
      <c r="P752" s="6">
        <v>2.0114158296774201</v>
      </c>
      <c r="Q752" s="6">
        <v>2.0114158296774201</v>
      </c>
      <c r="R752" s="6">
        <v>2.0114158296774201</v>
      </c>
      <c r="S752" s="6">
        <v>2.0114158296774201</v>
      </c>
      <c r="T752" s="6">
        <v>2.0114158296774201</v>
      </c>
      <c r="U752" s="6">
        <v>2.0114158296774201</v>
      </c>
      <c r="V752" s="6">
        <v>2.0114158296774201</v>
      </c>
      <c r="W752" s="6">
        <v>2.0114158296774201</v>
      </c>
      <c r="X752" s="6">
        <v>2.0114158296774201</v>
      </c>
      <c r="Y752" s="6">
        <v>2.0114158296774201</v>
      </c>
      <c r="Z752" s="6">
        <v>2.0114158296774201</v>
      </c>
      <c r="AA752" s="6">
        <v>2.0114158296774201</v>
      </c>
      <c r="AB752" s="6">
        <v>2.0114158296774201</v>
      </c>
      <c r="AC752" s="6">
        <v>2.0114158296774201</v>
      </c>
      <c r="AD752" s="6">
        <v>2.0114158296774201</v>
      </c>
      <c r="AE752" s="6">
        <v>2.0114158296774201</v>
      </c>
      <c r="AF752" s="6">
        <v>2.0114158296774201</v>
      </c>
      <c r="AG752" s="6">
        <v>2.0114158296774201</v>
      </c>
      <c r="AH752" s="6">
        <v>2.0114158296774201</v>
      </c>
      <c r="AI752" s="6">
        <v>2.0114158296774201</v>
      </c>
      <c r="AJ752" s="6">
        <v>2.0114158296774201</v>
      </c>
      <c r="AK752" s="6">
        <v>2.0114158296774201</v>
      </c>
      <c r="AL752" s="6">
        <v>2.0114158296774201</v>
      </c>
      <c r="AM752" s="6">
        <v>2.0114158296774201</v>
      </c>
      <c r="AN752" s="4"/>
      <c r="AO752" s="4"/>
    </row>
    <row r="753" spans="1:41" ht="18.75" customHeight="1" x14ac:dyDescent="0.25">
      <c r="A753" s="13" t="s">
        <v>347</v>
      </c>
      <c r="B753" s="2" t="s">
        <v>4</v>
      </c>
      <c r="C753" s="2" t="s">
        <v>2</v>
      </c>
      <c r="D753" s="2" t="s">
        <v>27</v>
      </c>
      <c r="E753" s="2" t="s">
        <v>146</v>
      </c>
      <c r="F753" s="2" t="s">
        <v>220</v>
      </c>
      <c r="G753" s="4"/>
      <c r="H753" s="6">
        <v>1.29074340983606</v>
      </c>
      <c r="I753" s="6">
        <v>1.47614754098361</v>
      </c>
      <c r="J753" s="6">
        <v>1.47614754098361</v>
      </c>
      <c r="K753" s="6">
        <v>1.47614754098361</v>
      </c>
      <c r="L753" s="6">
        <v>1.47614754098361</v>
      </c>
      <c r="M753" s="6">
        <v>1.47614754098361</v>
      </c>
      <c r="N753" s="6">
        <v>1.47614754098361</v>
      </c>
      <c r="O753" s="6">
        <v>1.47614754098361</v>
      </c>
      <c r="P753" s="6">
        <v>1.47614754098361</v>
      </c>
      <c r="Q753" s="6">
        <v>1.47614754098361</v>
      </c>
      <c r="R753" s="6">
        <v>1.47614754098361</v>
      </c>
      <c r="S753" s="6">
        <v>1.47614754098361</v>
      </c>
      <c r="T753" s="6">
        <v>1.47614754098361</v>
      </c>
      <c r="U753" s="6">
        <v>1.47614754098361</v>
      </c>
      <c r="V753" s="6">
        <v>1.47614754098361</v>
      </c>
      <c r="W753" s="6">
        <v>1.47614754098361</v>
      </c>
      <c r="X753" s="6">
        <v>1.47614754098361</v>
      </c>
      <c r="Y753" s="6">
        <v>1.47614754098361</v>
      </c>
      <c r="Z753" s="6">
        <v>1.47614754098361</v>
      </c>
      <c r="AA753" s="6">
        <v>1.47614754098361</v>
      </c>
      <c r="AB753" s="6">
        <v>1.47614754098361</v>
      </c>
      <c r="AC753" s="6">
        <v>1.47614754098361</v>
      </c>
      <c r="AD753" s="6">
        <v>1.47614754098361</v>
      </c>
      <c r="AE753" s="6">
        <v>1.47614754098361</v>
      </c>
      <c r="AF753" s="6">
        <v>1.47614754098361</v>
      </c>
      <c r="AG753" s="6">
        <v>1.47614754098361</v>
      </c>
      <c r="AH753" s="6">
        <v>1.47614754098361</v>
      </c>
      <c r="AI753" s="6">
        <v>1.47614754098361</v>
      </c>
      <c r="AJ753" s="6">
        <v>1.47614754098361</v>
      </c>
      <c r="AK753" s="6">
        <v>1.47614754098361</v>
      </c>
      <c r="AL753" s="6">
        <v>1.47614754098361</v>
      </c>
      <c r="AM753" s="6">
        <v>1.47614754098361</v>
      </c>
      <c r="AN753" s="4"/>
      <c r="AO753" s="4"/>
    </row>
    <row r="754" spans="1:41" ht="18.75" customHeight="1" x14ac:dyDescent="0.25">
      <c r="A754" s="13" t="s">
        <v>347</v>
      </c>
      <c r="B754" s="2" t="s">
        <v>4</v>
      </c>
      <c r="C754" s="2" t="s">
        <v>8</v>
      </c>
      <c r="D754" s="2" t="s">
        <v>28</v>
      </c>
      <c r="E754" s="2" t="s">
        <v>2</v>
      </c>
      <c r="F754" s="2" t="s">
        <v>2</v>
      </c>
      <c r="G754" s="4"/>
      <c r="H754" s="6">
        <v>1</v>
      </c>
      <c r="I754" s="6">
        <v>0.89285714285714302</v>
      </c>
      <c r="J754" s="6">
        <v>0.79719387755102</v>
      </c>
      <c r="K754" s="6">
        <v>0.71178024781341098</v>
      </c>
      <c r="L754" s="6">
        <v>0.63551807840483099</v>
      </c>
      <c r="M754" s="6">
        <v>0.56742685571859897</v>
      </c>
      <c r="N754" s="6">
        <v>0.50663112117732101</v>
      </c>
      <c r="O754" s="6">
        <v>0.45234921533689298</v>
      </c>
      <c r="P754" s="6">
        <v>0.40388322797936899</v>
      </c>
      <c r="Q754" s="6">
        <v>0.36061002498158001</v>
      </c>
      <c r="R754" s="6">
        <v>0.32197323659069599</v>
      </c>
      <c r="S754" s="6">
        <v>0.28747610409883601</v>
      </c>
      <c r="T754" s="6">
        <v>0.25667509294538898</v>
      </c>
      <c r="U754" s="6">
        <v>0.22917419012981199</v>
      </c>
      <c r="V754" s="6">
        <v>0.20461981261590301</v>
      </c>
      <c r="W754" s="6">
        <v>0.18269626126419899</v>
      </c>
      <c r="X754" s="6">
        <v>0.163121661843035</v>
      </c>
      <c r="Y754" s="6">
        <v>0.14564434093128101</v>
      </c>
      <c r="Z754" s="6">
        <v>0.130039590117215</v>
      </c>
      <c r="AA754" s="6">
        <v>0.11610677689037099</v>
      </c>
      <c r="AB754" s="6">
        <v>0.10366676508068801</v>
      </c>
      <c r="AC754" s="6">
        <v>9.2559611679185902E-2</v>
      </c>
      <c r="AD754" s="6">
        <v>8.2642510427844595E-2</v>
      </c>
      <c r="AE754" s="6">
        <v>7.3787955739146899E-2</v>
      </c>
      <c r="AF754" s="6">
        <v>6.5882103338524095E-2</v>
      </c>
      <c r="AG754" s="6">
        <v>5.8823306552253603E-2</v>
      </c>
      <c r="AH754" s="6">
        <v>5.2520809421654997E-2</v>
      </c>
      <c r="AI754" s="6">
        <v>4.6893579840763401E-2</v>
      </c>
      <c r="AJ754" s="6">
        <v>4.1869267714967302E-2</v>
      </c>
      <c r="AK754" s="6">
        <v>3.7383274745506498E-2</v>
      </c>
      <c r="AL754" s="6">
        <v>3.3377923879916498E-2</v>
      </c>
      <c r="AM754" s="6">
        <v>2.9801717749925499E-2</v>
      </c>
      <c r="AN754" s="4"/>
      <c r="AO754" s="4"/>
    </row>
    <row r="755" spans="1:41" ht="18.75" customHeight="1" x14ac:dyDescent="0.25">
      <c r="A755" s="13" t="s">
        <v>347</v>
      </c>
      <c r="B755" s="2" t="s">
        <v>4</v>
      </c>
      <c r="C755" s="2" t="s">
        <v>9</v>
      </c>
      <c r="D755" s="2" t="s">
        <v>29</v>
      </c>
      <c r="E755" s="2" t="s">
        <v>160</v>
      </c>
      <c r="F755" s="2" t="s">
        <v>2</v>
      </c>
      <c r="G755" s="3">
        <v>0</v>
      </c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4"/>
      <c r="AO755" s="4"/>
    </row>
    <row r="756" spans="1:41" ht="18.75" customHeight="1" x14ac:dyDescent="0.25">
      <c r="A756" s="13" t="s">
        <v>347</v>
      </c>
      <c r="B756" s="2" t="s">
        <v>4</v>
      </c>
      <c r="C756" s="2" t="s">
        <v>10</v>
      </c>
      <c r="D756" s="2" t="s">
        <v>29</v>
      </c>
      <c r="E756" s="2" t="s">
        <v>160</v>
      </c>
      <c r="F756" s="2" t="s">
        <v>2</v>
      </c>
      <c r="G756" s="3">
        <v>0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4"/>
      <c r="AO756" s="4"/>
    </row>
    <row r="757" spans="1:41" ht="18.75" customHeight="1" x14ac:dyDescent="0.25">
      <c r="A757" s="13" t="s">
        <v>347</v>
      </c>
      <c r="B757" s="2" t="s">
        <v>4</v>
      </c>
      <c r="C757" s="2" t="s">
        <v>11</v>
      </c>
      <c r="D757" s="2" t="s">
        <v>29</v>
      </c>
      <c r="E757" s="2" t="s">
        <v>160</v>
      </c>
      <c r="F757" s="2" t="s">
        <v>2</v>
      </c>
      <c r="G757" s="3">
        <v>0</v>
      </c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4"/>
      <c r="AO757" s="4"/>
    </row>
    <row r="758" spans="1:41" ht="18.75" customHeight="1" x14ac:dyDescent="0.25">
      <c r="A758" s="13" t="s">
        <v>347</v>
      </c>
      <c r="B758" s="2" t="s">
        <v>4</v>
      </c>
      <c r="C758" s="2" t="s">
        <v>12</v>
      </c>
      <c r="D758" s="2" t="s">
        <v>30</v>
      </c>
      <c r="E758" s="2" t="s">
        <v>2</v>
      </c>
      <c r="F758" s="2" t="s">
        <v>2</v>
      </c>
      <c r="G758" s="4"/>
      <c r="H758" s="6">
        <v>1937.0060257525799</v>
      </c>
      <c r="I758" s="6">
        <v>1979.95512356069</v>
      </c>
      <c r="J758" s="6">
        <v>2887.9052415415899</v>
      </c>
      <c r="K758" s="6">
        <v>3621.0409855930202</v>
      </c>
      <c r="L758" s="6">
        <v>5258.3960310133498</v>
      </c>
      <c r="M758" s="6">
        <v>6423.6935085348896</v>
      </c>
      <c r="N758" s="6">
        <v>7411.7222857301404</v>
      </c>
      <c r="O758" s="6">
        <v>8183.6720696655602</v>
      </c>
      <c r="P758" s="6">
        <v>10111.231503954599</v>
      </c>
      <c r="Q758" s="6">
        <v>11948.142328032</v>
      </c>
      <c r="R758" s="6">
        <v>13457.2199978805</v>
      </c>
      <c r="S758" s="6">
        <v>14143.265980148</v>
      </c>
      <c r="T758" s="6">
        <v>14586.7447977062</v>
      </c>
      <c r="U758" s="6">
        <v>15691.174479003401</v>
      </c>
      <c r="V758" s="6">
        <v>17922.910057124998</v>
      </c>
      <c r="W758" s="6">
        <v>18488.792379011</v>
      </c>
      <c r="X758" s="6">
        <v>18999.514223034999</v>
      </c>
      <c r="Y758" s="6">
        <v>19417.686775538001</v>
      </c>
      <c r="Z758" s="6">
        <v>19838.3388825002</v>
      </c>
      <c r="AA758" s="6">
        <v>20259.586514610801</v>
      </c>
      <c r="AB758" s="6">
        <v>20681.490357340001</v>
      </c>
      <c r="AC758" s="6">
        <v>21104.010250475701</v>
      </c>
      <c r="AD758" s="6">
        <v>21567.170641612101</v>
      </c>
      <c r="AE758" s="6">
        <v>22030.5035726772</v>
      </c>
      <c r="AF758" s="6">
        <v>22494.855892523501</v>
      </c>
      <c r="AG758" s="6">
        <v>22967.174027757199</v>
      </c>
      <c r="AH758" s="6">
        <v>23440.197998462601</v>
      </c>
      <c r="AI758" s="6">
        <v>23961.989594824401</v>
      </c>
      <c r="AJ758" s="6">
        <v>24484.6562070365</v>
      </c>
      <c r="AK758" s="6">
        <v>25008.140074524999</v>
      </c>
      <c r="AL758" s="6">
        <v>25532.383436715601</v>
      </c>
      <c r="AM758" s="6">
        <v>26057.328533034201</v>
      </c>
      <c r="AN758" s="4"/>
      <c r="AO758" s="4"/>
    </row>
    <row r="759" spans="1:41" ht="18.75" customHeight="1" x14ac:dyDescent="0.25">
      <c r="A759" s="13" t="s">
        <v>347</v>
      </c>
      <c r="B759" s="2" t="s">
        <v>4</v>
      </c>
      <c r="C759" s="2" t="s">
        <v>12</v>
      </c>
      <c r="D759" s="2" t="s">
        <v>29</v>
      </c>
      <c r="E759" s="2" t="s">
        <v>160</v>
      </c>
      <c r="F759" s="2" t="s">
        <v>2</v>
      </c>
      <c r="G759" s="3">
        <v>81345.725613079994</v>
      </c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4"/>
      <c r="AO759" s="4"/>
    </row>
    <row r="760" spans="1:41" x14ac:dyDescent="0.25">
      <c r="A760" s="2" t="s">
        <v>2</v>
      </c>
      <c r="B760" s="2" t="s">
        <v>2</v>
      </c>
      <c r="C760" s="2" t="s">
        <v>2</v>
      </c>
      <c r="D760" s="2" t="s">
        <v>14</v>
      </c>
      <c r="E760" s="2" t="s">
        <v>2</v>
      </c>
      <c r="F760" s="2" t="s">
        <v>2</v>
      </c>
      <c r="G760" s="3">
        <v>81345.725613079994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spans="1:41" x14ac:dyDescent="0.25">
      <c r="A761" s="13" t="s">
        <v>359</v>
      </c>
      <c r="B761" s="2" t="s">
        <v>3</v>
      </c>
      <c r="C761" s="2" t="s">
        <v>7</v>
      </c>
      <c r="D761" s="2" t="s">
        <v>15</v>
      </c>
      <c r="E761" s="2" t="s">
        <v>2</v>
      </c>
      <c r="F761" s="2" t="s">
        <v>2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3">
        <v>1</v>
      </c>
    </row>
    <row r="762" spans="1:41" x14ac:dyDescent="0.25">
      <c r="A762" s="13" t="s">
        <v>359</v>
      </c>
      <c r="B762" s="2" t="s">
        <v>4</v>
      </c>
      <c r="C762" s="2" t="s">
        <v>2</v>
      </c>
      <c r="D762" s="2" t="s">
        <v>16</v>
      </c>
      <c r="E762" s="2" t="s">
        <v>2</v>
      </c>
      <c r="F762" s="2" t="s">
        <v>162</v>
      </c>
      <c r="G762" s="4"/>
      <c r="H762" s="3">
        <v>686.619912875762</v>
      </c>
      <c r="I762" s="3">
        <v>649.64887788152896</v>
      </c>
      <c r="J762" s="3">
        <v>617.82468971399499</v>
      </c>
      <c r="K762" s="3">
        <v>586.00050154645999</v>
      </c>
      <c r="L762" s="3">
        <v>554.17631337892601</v>
      </c>
      <c r="M762" s="3">
        <v>509.85325087520403</v>
      </c>
      <c r="N762" s="3">
        <v>465.53018837148198</v>
      </c>
      <c r="O762" s="3">
        <v>430.38240339019097</v>
      </c>
      <c r="P762" s="3">
        <v>320.607718877671</v>
      </c>
      <c r="Q762" s="3">
        <v>206.53760635434301</v>
      </c>
      <c r="R762" s="3">
        <v>105.651871143234</v>
      </c>
      <c r="S762" s="3">
        <v>105.651871143234</v>
      </c>
      <c r="T762" s="3">
        <v>105.651871143234</v>
      </c>
      <c r="U762" s="3">
        <v>37.265300915024902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spans="1:41" x14ac:dyDescent="0.25">
      <c r="A763" s="13" t="s">
        <v>359</v>
      </c>
      <c r="B763" s="2" t="s">
        <v>4</v>
      </c>
      <c r="C763" s="2" t="s">
        <v>2</v>
      </c>
      <c r="D763" s="2" t="s">
        <v>16</v>
      </c>
      <c r="E763" s="2" t="s">
        <v>2</v>
      </c>
      <c r="F763" s="2" t="s">
        <v>163</v>
      </c>
      <c r="G763" s="4"/>
      <c r="H763" s="3">
        <v>44.000527614937397</v>
      </c>
      <c r="I763" s="3">
        <v>42.535879346731598</v>
      </c>
      <c r="J763" s="3">
        <v>38.252142809569897</v>
      </c>
      <c r="K763" s="3">
        <v>37.927457149591604</v>
      </c>
      <c r="L763" s="3">
        <v>20.870705561254699</v>
      </c>
      <c r="M763" s="3">
        <v>20.870705561254699</v>
      </c>
      <c r="N763" s="3">
        <v>20.870705561254699</v>
      </c>
      <c r="O763" s="3">
        <v>20.870705561254699</v>
      </c>
      <c r="P763" s="3">
        <v>6.5292629567947502</v>
      </c>
      <c r="Q763" s="3">
        <v>2.2296767170651601</v>
      </c>
      <c r="R763" s="3">
        <v>1.1165292521887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spans="1:41" x14ac:dyDescent="0.25">
      <c r="A764" s="13" t="s">
        <v>359</v>
      </c>
      <c r="B764" s="2" t="s">
        <v>4</v>
      </c>
      <c r="C764" s="2" t="s">
        <v>2</v>
      </c>
      <c r="D764" s="2" t="s">
        <v>16</v>
      </c>
      <c r="E764" s="2" t="s">
        <v>2</v>
      </c>
      <c r="F764" s="2" t="s">
        <v>164</v>
      </c>
      <c r="G764" s="4"/>
      <c r="H764" s="4"/>
      <c r="I764" s="4"/>
      <c r="J764" s="4"/>
      <c r="K764" s="4"/>
      <c r="L764" s="4"/>
      <c r="M764" s="3">
        <v>1.7089591260108601</v>
      </c>
      <c r="N764" s="3">
        <v>1.6178146392902799</v>
      </c>
      <c r="O764" s="3">
        <v>0.184313398877608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spans="1:41" x14ac:dyDescent="0.25">
      <c r="A765" s="13" t="s">
        <v>359</v>
      </c>
      <c r="B765" s="2" t="s">
        <v>4</v>
      </c>
      <c r="C765" s="2" t="s">
        <v>2</v>
      </c>
      <c r="D765" s="2" t="s">
        <v>16</v>
      </c>
      <c r="E765" s="2" t="s">
        <v>2</v>
      </c>
      <c r="F765" s="2" t="s">
        <v>165</v>
      </c>
      <c r="G765" s="4"/>
      <c r="H765" s="3">
        <v>45.920412541871002</v>
      </c>
      <c r="I765" s="3">
        <v>41.000839040947398</v>
      </c>
      <c r="J765" s="3">
        <v>35.813754775287997</v>
      </c>
      <c r="K765" s="3">
        <v>30.6266705096286</v>
      </c>
      <c r="L765" s="3">
        <v>25.439586243969199</v>
      </c>
      <c r="M765" s="3">
        <v>19.8798132239193</v>
      </c>
      <c r="N765" s="3">
        <v>14.320040203869301</v>
      </c>
      <c r="O765" s="3">
        <v>28.129047105472601</v>
      </c>
      <c r="P765" s="3">
        <v>26.7521442245224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spans="1:41" x14ac:dyDescent="0.25">
      <c r="A766" s="13" t="s">
        <v>359</v>
      </c>
      <c r="B766" s="2" t="s">
        <v>4</v>
      </c>
      <c r="C766" s="2" t="s">
        <v>2</v>
      </c>
      <c r="D766" s="2" t="s">
        <v>16</v>
      </c>
      <c r="E766" s="2" t="s">
        <v>2</v>
      </c>
      <c r="F766" s="2" t="s">
        <v>166</v>
      </c>
      <c r="G766" s="4"/>
      <c r="H766" s="4"/>
      <c r="I766" s="4"/>
      <c r="J766" s="4"/>
      <c r="K766" s="4"/>
      <c r="L766" s="4"/>
      <c r="M766" s="4"/>
      <c r="N766" s="4"/>
      <c r="O766" s="4"/>
      <c r="P766" s="3">
        <v>74.626899531228403</v>
      </c>
      <c r="Q766" s="3">
        <v>153.549227073265</v>
      </c>
      <c r="R766" s="3">
        <v>122.98463414112901</v>
      </c>
      <c r="S766" s="3">
        <v>122.98463414112901</v>
      </c>
      <c r="T766" s="3">
        <v>122.98463414112901</v>
      </c>
      <c r="U766" s="3">
        <v>123.154251546379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spans="1:41" x14ac:dyDescent="0.25">
      <c r="A767" s="13" t="s">
        <v>359</v>
      </c>
      <c r="B767" s="2" t="s">
        <v>4</v>
      </c>
      <c r="C767" s="2" t="s">
        <v>2</v>
      </c>
      <c r="D767" s="2" t="s">
        <v>16</v>
      </c>
      <c r="E767" s="2" t="s">
        <v>2</v>
      </c>
      <c r="F767" s="2" t="s">
        <v>167</v>
      </c>
      <c r="G767" s="4"/>
      <c r="H767" s="3">
        <v>2.1778761094296701</v>
      </c>
      <c r="I767" s="3">
        <v>2.05801376903531</v>
      </c>
      <c r="J767" s="3">
        <v>1.96755162534145</v>
      </c>
      <c r="K767" s="3">
        <v>1.87708948164759</v>
      </c>
      <c r="L767" s="3">
        <v>1.7866273379537301</v>
      </c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spans="1:41" x14ac:dyDescent="0.25">
      <c r="A768" s="13" t="s">
        <v>359</v>
      </c>
      <c r="B768" s="2" t="s">
        <v>4</v>
      </c>
      <c r="C768" s="2" t="s">
        <v>2</v>
      </c>
      <c r="D768" s="2" t="s">
        <v>16</v>
      </c>
      <c r="E768" s="2" t="s">
        <v>2</v>
      </c>
      <c r="F768" s="2" t="s">
        <v>168</v>
      </c>
      <c r="G768" s="4"/>
      <c r="H768" s="3">
        <v>18.022869337346702</v>
      </c>
      <c r="I768" s="3">
        <v>18.517365065814701</v>
      </c>
      <c r="J768" s="3">
        <v>19.0387498997015</v>
      </c>
      <c r="K768" s="3">
        <v>19.5601347335882</v>
      </c>
      <c r="L768" s="3">
        <v>20.081519567474899</v>
      </c>
      <c r="M768" s="3">
        <v>20.640365574989701</v>
      </c>
      <c r="N768" s="3">
        <v>21.1992115825045</v>
      </c>
      <c r="O768" s="3">
        <v>4.0682203317470904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spans="1:41" x14ac:dyDescent="0.25">
      <c r="A769" s="13" t="s">
        <v>359</v>
      </c>
      <c r="B769" s="2" t="s">
        <v>4</v>
      </c>
      <c r="C769" s="2" t="s">
        <v>2</v>
      </c>
      <c r="D769" s="2" t="s">
        <v>16</v>
      </c>
      <c r="E769" s="2" t="s">
        <v>2</v>
      </c>
      <c r="F769" s="2" t="s">
        <v>169</v>
      </c>
      <c r="G769" s="4"/>
      <c r="H769" s="3">
        <v>11.2847683260828</v>
      </c>
      <c r="I769" s="3">
        <v>10.524043579372</v>
      </c>
      <c r="J769" s="3">
        <v>10.0437372680826</v>
      </c>
      <c r="K769" s="3">
        <v>9.5634309567932494</v>
      </c>
      <c r="L769" s="3">
        <v>9.0831246455038492</v>
      </c>
      <c r="M769" s="3">
        <v>8.3856405965125003</v>
      </c>
      <c r="N769" s="3">
        <v>7.6881565475211504</v>
      </c>
      <c r="O769" s="3">
        <v>7.1073259085655698</v>
      </c>
      <c r="P769" s="3">
        <v>6.52649526960999</v>
      </c>
      <c r="Q769" s="3">
        <v>5.9725809021582803</v>
      </c>
      <c r="R769" s="3">
        <v>5.4186665347065599</v>
      </c>
      <c r="S769" s="3">
        <v>4.8647521672548502</v>
      </c>
      <c r="T769" s="3">
        <v>4.57808412347317</v>
      </c>
      <c r="U769" s="3">
        <v>4.2914160796914897</v>
      </c>
      <c r="V769" s="3">
        <v>1.2905890670251301</v>
      </c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spans="1:41" x14ac:dyDescent="0.25">
      <c r="A770" s="13" t="s">
        <v>359</v>
      </c>
      <c r="B770" s="2" t="s">
        <v>4</v>
      </c>
      <c r="C770" s="2" t="s">
        <v>2</v>
      </c>
      <c r="D770" s="2" t="s">
        <v>16</v>
      </c>
      <c r="E770" s="2" t="s">
        <v>2</v>
      </c>
      <c r="F770" s="2" t="s">
        <v>170</v>
      </c>
      <c r="G770" s="4"/>
      <c r="H770" s="3">
        <v>68.585731940983607</v>
      </c>
      <c r="I770" s="3">
        <v>55.422893826604401</v>
      </c>
      <c r="J770" s="3">
        <v>43.393094134163597</v>
      </c>
      <c r="K770" s="3">
        <v>50.674999998213103</v>
      </c>
      <c r="L770" s="3">
        <v>48.301053084017497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spans="1:41" x14ac:dyDescent="0.25">
      <c r="A771" s="13" t="s">
        <v>359</v>
      </c>
      <c r="B771" s="2" t="s">
        <v>4</v>
      </c>
      <c r="C771" s="2" t="s">
        <v>2</v>
      </c>
      <c r="D771" s="2" t="s">
        <v>16</v>
      </c>
      <c r="E771" s="2" t="s">
        <v>2</v>
      </c>
      <c r="F771" s="2" t="s">
        <v>171</v>
      </c>
      <c r="G771" s="4"/>
      <c r="H771" s="3">
        <v>363.68563536317902</v>
      </c>
      <c r="I771" s="3">
        <v>351.57960925668402</v>
      </c>
      <c r="J771" s="3">
        <v>316.17245555434403</v>
      </c>
      <c r="K771" s="3">
        <v>313.48877158637202</v>
      </c>
      <c r="L771" s="3">
        <v>172.50647262570399</v>
      </c>
      <c r="M771" s="3">
        <v>172.50647262570399</v>
      </c>
      <c r="N771" s="3">
        <v>172.50647262570399</v>
      </c>
      <c r="O771" s="3">
        <v>172.50647262570399</v>
      </c>
      <c r="P771" s="3">
        <v>53.9675152915447</v>
      </c>
      <c r="Q771" s="3">
        <v>18.429356134016999</v>
      </c>
      <c r="R771" s="3">
        <v>9.2286541206376196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spans="1:41" x14ac:dyDescent="0.25">
      <c r="A772" s="13" t="s">
        <v>359</v>
      </c>
      <c r="B772" s="2" t="s">
        <v>4</v>
      </c>
      <c r="C772" s="2" t="s">
        <v>2</v>
      </c>
      <c r="D772" s="2" t="s">
        <v>16</v>
      </c>
      <c r="E772" s="2" t="s">
        <v>2</v>
      </c>
      <c r="F772" s="2" t="s">
        <v>172</v>
      </c>
      <c r="G772" s="4"/>
      <c r="H772" s="3">
        <v>726.70451084468402</v>
      </c>
      <c r="I772" s="3">
        <v>687.86225103060201</v>
      </c>
      <c r="J772" s="3">
        <v>654.42733676952105</v>
      </c>
      <c r="K772" s="3">
        <v>620.992422508441</v>
      </c>
      <c r="L772" s="3">
        <v>587.55750824736003</v>
      </c>
      <c r="M772" s="3">
        <v>540.991110801525</v>
      </c>
      <c r="N772" s="3">
        <v>494.42471335568899</v>
      </c>
      <c r="O772" s="3">
        <v>457.49798419201397</v>
      </c>
      <c r="P772" s="3">
        <v>420.57125502833901</v>
      </c>
      <c r="Q772" s="3">
        <v>383.64452586466501</v>
      </c>
      <c r="R772" s="3">
        <v>245.541067327929</v>
      </c>
      <c r="S772" s="3">
        <v>245.54106732792999</v>
      </c>
      <c r="T772" s="3">
        <v>245.54106732792999</v>
      </c>
      <c r="U772" s="3">
        <v>173.871431741919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spans="1:41" x14ac:dyDescent="0.25">
      <c r="A773" s="13" t="s">
        <v>359</v>
      </c>
      <c r="B773" s="2" t="s">
        <v>4</v>
      </c>
      <c r="C773" s="2" t="s">
        <v>2</v>
      </c>
      <c r="D773" s="2" t="s">
        <v>16</v>
      </c>
      <c r="E773" s="2" t="s">
        <v>2</v>
      </c>
      <c r="F773" s="2" t="s">
        <v>173</v>
      </c>
      <c r="G773" s="4"/>
      <c r="H773" s="3">
        <v>5.6352908998762903</v>
      </c>
      <c r="I773" s="3">
        <v>5.3251450871105197</v>
      </c>
      <c r="J773" s="3">
        <v>5.09107277558918</v>
      </c>
      <c r="K773" s="3">
        <v>4.8570004640678297</v>
      </c>
      <c r="L773" s="3">
        <v>4.62292815254649</v>
      </c>
      <c r="M773" s="3">
        <v>4.3888558410251504</v>
      </c>
      <c r="N773" s="3">
        <v>4.1547835295038098</v>
      </c>
      <c r="O773" s="3">
        <v>0.47334364229729903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spans="1:41" x14ac:dyDescent="0.25">
      <c r="A774" s="13" t="s">
        <v>359</v>
      </c>
      <c r="B774" s="2" t="s">
        <v>4</v>
      </c>
      <c r="C774" s="2" t="s">
        <v>2</v>
      </c>
      <c r="D774" s="2" t="s">
        <v>16</v>
      </c>
      <c r="E774" s="2" t="s">
        <v>2</v>
      </c>
      <c r="F774" s="2" t="s">
        <v>174</v>
      </c>
      <c r="G774" s="4"/>
      <c r="H774" s="3">
        <v>165.4447887378</v>
      </c>
      <c r="I774" s="3">
        <v>153.89107121101301</v>
      </c>
      <c r="J774" s="3">
        <v>141.709099261246</v>
      </c>
      <c r="K774" s="3">
        <v>129.52712731147801</v>
      </c>
      <c r="L774" s="3">
        <v>117.34515536171099</v>
      </c>
      <c r="M774" s="3">
        <v>104.287916360271</v>
      </c>
      <c r="N774" s="3">
        <v>91.230677358831599</v>
      </c>
      <c r="O774" s="3">
        <v>82.212115063181301</v>
      </c>
      <c r="P774" s="3">
        <v>68.086395166067106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spans="1:41" x14ac:dyDescent="0.25">
      <c r="A775" s="13" t="s">
        <v>359</v>
      </c>
      <c r="B775" s="2" t="s">
        <v>4</v>
      </c>
      <c r="C775" s="2" t="s">
        <v>2</v>
      </c>
      <c r="D775" s="2" t="s">
        <v>16</v>
      </c>
      <c r="E775" s="2" t="s">
        <v>2</v>
      </c>
      <c r="F775" s="2" t="s">
        <v>175</v>
      </c>
      <c r="G775" s="4"/>
      <c r="H775" s="3">
        <v>29.8631785601129</v>
      </c>
      <c r="I775" s="3">
        <v>27.835107673690899</v>
      </c>
      <c r="J775" s="3">
        <v>26.5546244888037</v>
      </c>
      <c r="K775" s="3">
        <v>25.274141303916402</v>
      </c>
      <c r="L775" s="3">
        <v>23.993658119029199</v>
      </c>
      <c r="M775" s="3">
        <v>22.134185162983901</v>
      </c>
      <c r="N775" s="3">
        <v>20.274712206938698</v>
      </c>
      <c r="O775" s="3">
        <v>18.726233977591001</v>
      </c>
      <c r="P775" s="3">
        <v>17.1777557482433</v>
      </c>
      <c r="Q775" s="3">
        <v>15.701035545493299</v>
      </c>
      <c r="R775" s="3">
        <v>14.224315342743401</v>
      </c>
      <c r="S775" s="3">
        <v>12.7475951399934</v>
      </c>
      <c r="T775" s="3">
        <v>11.9833461574607</v>
      </c>
      <c r="U775" s="3">
        <v>11.219097174928001</v>
      </c>
      <c r="V775" s="3">
        <v>3.3312680611252699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spans="1:41" x14ac:dyDescent="0.25">
      <c r="A776" s="13" t="s">
        <v>359</v>
      </c>
      <c r="B776" s="2" t="s">
        <v>4</v>
      </c>
      <c r="C776" s="2" t="s">
        <v>2</v>
      </c>
      <c r="D776" s="2" t="s">
        <v>16</v>
      </c>
      <c r="E776" s="2" t="s">
        <v>2</v>
      </c>
      <c r="F776" s="2" t="s">
        <v>176</v>
      </c>
      <c r="G776" s="4"/>
      <c r="H776" s="3">
        <v>13.805861909055601</v>
      </c>
      <c r="I776" s="3">
        <v>13.5550177604217</v>
      </c>
      <c r="J776" s="3">
        <v>13.563467780935101</v>
      </c>
      <c r="K776" s="3">
        <v>13.571917801448601</v>
      </c>
      <c r="L776" s="3">
        <v>13.580367821962</v>
      </c>
      <c r="M776" s="3">
        <v>12.546837742054301</v>
      </c>
      <c r="N776" s="3">
        <v>11.5133076621466</v>
      </c>
      <c r="O776" s="3">
        <v>10.662834575070701</v>
      </c>
      <c r="P776" s="3">
        <v>9.8123614879947105</v>
      </c>
      <c r="Q776" s="3">
        <v>9.1074108162161203</v>
      </c>
      <c r="R776" s="3">
        <v>8.4024601444375406</v>
      </c>
      <c r="S776" s="3">
        <v>7.6975094726589504</v>
      </c>
      <c r="T776" s="3">
        <v>7.2029695803141296</v>
      </c>
      <c r="U776" s="3">
        <v>6.7084296879692999</v>
      </c>
      <c r="V776" s="3">
        <v>3.25227996904884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spans="1:41" x14ac:dyDescent="0.25">
      <c r="A777" s="13" t="s">
        <v>359</v>
      </c>
      <c r="B777" s="2" t="s">
        <v>4</v>
      </c>
      <c r="C777" s="2" t="s">
        <v>2</v>
      </c>
      <c r="D777" s="2" t="s">
        <v>17</v>
      </c>
      <c r="E777" s="2" t="s">
        <v>32</v>
      </c>
      <c r="F777" s="2" t="s">
        <v>177</v>
      </c>
      <c r="G777" s="4"/>
      <c r="H777" s="3">
        <v>14.063735860535299</v>
      </c>
      <c r="I777" s="3">
        <v>14.011759618622699</v>
      </c>
      <c r="J777" s="3">
        <v>14.822042209142101</v>
      </c>
      <c r="K777" s="3">
        <v>15.660489679753599</v>
      </c>
      <c r="L777" s="3">
        <v>16.527513621372499</v>
      </c>
      <c r="M777" s="3">
        <v>17.4235256249139</v>
      </c>
      <c r="N777" s="3">
        <v>18.348937281293001</v>
      </c>
      <c r="O777" s="3">
        <v>19.471702477493501</v>
      </c>
      <c r="P777" s="3">
        <v>20.638446357539401</v>
      </c>
      <c r="Q777" s="3">
        <v>21.849999701841998</v>
      </c>
      <c r="R777" s="3">
        <v>23.107193290812901</v>
      </c>
      <c r="S777" s="3">
        <v>24.410857904863501</v>
      </c>
      <c r="T777" s="3">
        <v>25.797759817360099</v>
      </c>
      <c r="U777" s="3">
        <v>27.232572501992902</v>
      </c>
      <c r="V777" s="3">
        <v>28.716049876795299</v>
      </c>
      <c r="W777" s="3">
        <v>30.248945859801001</v>
      </c>
      <c r="X777" s="3">
        <v>31.832014369043399</v>
      </c>
      <c r="Y777" s="3">
        <v>33.366975202088099</v>
      </c>
      <c r="Z777" s="3">
        <v>34.9455653661824</v>
      </c>
      <c r="AA777" s="3">
        <v>36.568359105556901</v>
      </c>
      <c r="AB777" s="3">
        <v>38.235930664442499</v>
      </c>
      <c r="AC777" s="3">
        <v>39.9488542870698</v>
      </c>
      <c r="AD777" s="3">
        <v>41.870303398253</v>
      </c>
      <c r="AE777" s="3">
        <v>43.848337753623902</v>
      </c>
      <c r="AF777" s="3">
        <v>45.883714746766699</v>
      </c>
      <c r="AG777" s="3">
        <v>47.977191771265701</v>
      </c>
      <c r="AH777" s="3">
        <v>50.129526220704697</v>
      </c>
      <c r="AI777" s="3">
        <v>52.088596072238502</v>
      </c>
      <c r="AJ777" s="3">
        <v>54.096436163295401</v>
      </c>
      <c r="AK777" s="3">
        <v>56.153631831597501</v>
      </c>
      <c r="AL777" s="3">
        <v>58.260768414866703</v>
      </c>
      <c r="AM777" s="3">
        <v>60.418431250825002</v>
      </c>
      <c r="AN777" s="4"/>
      <c r="AO777" s="4"/>
    </row>
    <row r="778" spans="1:41" x14ac:dyDescent="0.25">
      <c r="A778" s="13" t="s">
        <v>359</v>
      </c>
      <c r="B778" s="2" t="s">
        <v>4</v>
      </c>
      <c r="C778" s="2" t="s">
        <v>2</v>
      </c>
      <c r="D778" s="2" t="s">
        <v>17</v>
      </c>
      <c r="E778" s="2" t="s">
        <v>33</v>
      </c>
      <c r="F778" s="2" t="s">
        <v>178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3">
        <v>0.192245359613163</v>
      </c>
      <c r="AA778" s="3">
        <v>0.19507043750463701</v>
      </c>
      <c r="AB778" s="3">
        <v>0.19784057373233699</v>
      </c>
      <c r="AC778" s="3">
        <v>0.20055425513636499</v>
      </c>
      <c r="AD778" s="3">
        <v>0.205841736823931</v>
      </c>
      <c r="AE778" s="3">
        <v>0.211129347470219</v>
      </c>
      <c r="AF778" s="3">
        <v>0.216415133262776</v>
      </c>
      <c r="AG778" s="3">
        <v>0.22169714039205099</v>
      </c>
      <c r="AH778" s="3">
        <v>0.22697341504531801</v>
      </c>
      <c r="AI778" s="3">
        <v>0.232640836244074</v>
      </c>
      <c r="AJ778" s="3">
        <v>0.23828148341031199</v>
      </c>
      <c r="AK778" s="3">
        <v>0.24389386623253201</v>
      </c>
      <c r="AL778" s="3">
        <v>0.24947649439702299</v>
      </c>
      <c r="AM778" s="3">
        <v>0.255027877591949</v>
      </c>
      <c r="AN778" s="4"/>
      <c r="AO778" s="4"/>
    </row>
    <row r="779" spans="1:41" x14ac:dyDescent="0.25">
      <c r="A779" s="13" t="s">
        <v>359</v>
      </c>
      <c r="B779" s="2" t="s">
        <v>4</v>
      </c>
      <c r="C779" s="2" t="s">
        <v>2</v>
      </c>
      <c r="D779" s="2" t="s">
        <v>17</v>
      </c>
      <c r="E779" s="2" t="s">
        <v>34</v>
      </c>
      <c r="F779" s="2" t="s">
        <v>179</v>
      </c>
      <c r="G779" s="4"/>
      <c r="H779" s="3">
        <v>-1101.5991674013601</v>
      </c>
      <c r="I779" s="3">
        <v>-1595.25874315639</v>
      </c>
      <c r="J779" s="3">
        <v>-1444.5349658745099</v>
      </c>
      <c r="K779" s="3">
        <v>-1292.35437318649</v>
      </c>
      <c r="L779" s="3">
        <v>-1138.7147495633701</v>
      </c>
      <c r="M779" s="3">
        <v>-983.61387947612695</v>
      </c>
      <c r="N779" s="3">
        <v>-827.04954739578602</v>
      </c>
      <c r="O779" s="3">
        <v>-726.67704052785302</v>
      </c>
      <c r="P779" s="3">
        <v>-623.72133306208696</v>
      </c>
      <c r="Q779" s="3">
        <v>-518.18881259778402</v>
      </c>
      <c r="R779" s="3">
        <v>-410.08586673425702</v>
      </c>
      <c r="S779" s="3">
        <v>-299.418883070817</v>
      </c>
      <c r="T779" s="3">
        <v>-241.83872320377401</v>
      </c>
      <c r="U779" s="3">
        <v>-183.73965279818799</v>
      </c>
      <c r="V779" s="3">
        <v>-125.144658279523</v>
      </c>
      <c r="W779" s="3">
        <v>-66.076726073256296</v>
      </c>
      <c r="X779" s="3">
        <v>-6.5588426048625399</v>
      </c>
      <c r="Y779" s="4"/>
      <c r="Z779" s="4"/>
      <c r="AA779" s="4"/>
      <c r="AB779" s="4"/>
      <c r="AC779" s="4"/>
      <c r="AD779" s="4"/>
      <c r="AE779" s="4"/>
      <c r="AF779" s="3">
        <v>-3.69163248652483</v>
      </c>
      <c r="AG779" s="3">
        <v>-39.164840961599097</v>
      </c>
      <c r="AH779" s="3">
        <v>-77.683942839580098</v>
      </c>
      <c r="AI779" s="3">
        <v>-110.813154102121</v>
      </c>
      <c r="AJ779" s="3">
        <v>-147.335189273385</v>
      </c>
      <c r="AK779" s="3">
        <v>-187.305752567046</v>
      </c>
      <c r="AL779" s="3">
        <v>-230.78054819677399</v>
      </c>
      <c r="AM779" s="3">
        <v>-277.81528037624099</v>
      </c>
      <c r="AN779" s="4"/>
      <c r="AO779" s="4"/>
    </row>
    <row r="780" spans="1:41" x14ac:dyDescent="0.25">
      <c r="A780" s="13" t="s">
        <v>359</v>
      </c>
      <c r="B780" s="2" t="s">
        <v>4</v>
      </c>
      <c r="C780" s="2" t="s">
        <v>2</v>
      </c>
      <c r="D780" s="2" t="s">
        <v>17</v>
      </c>
      <c r="E780" s="2" t="s">
        <v>34</v>
      </c>
      <c r="F780" s="2" t="s">
        <v>180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3">
        <v>18.088932832643401</v>
      </c>
      <c r="Z780" s="3">
        <v>42.735239699795301</v>
      </c>
      <c r="AA780" s="3">
        <v>65.699691548031495</v>
      </c>
      <c r="AB780" s="3">
        <v>86.941612580009505</v>
      </c>
      <c r="AC780" s="3">
        <v>106.420326998373</v>
      </c>
      <c r="AD780" s="3">
        <v>72.988194857363098</v>
      </c>
      <c r="AE780" s="3">
        <v>36.005056866742898</v>
      </c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spans="1:41" x14ac:dyDescent="0.25">
      <c r="A781" s="13" t="s">
        <v>359</v>
      </c>
      <c r="B781" s="2" t="s">
        <v>4</v>
      </c>
      <c r="C781" s="2" t="s">
        <v>2</v>
      </c>
      <c r="D781" s="2" t="s">
        <v>17</v>
      </c>
      <c r="E781" s="2" t="s">
        <v>35</v>
      </c>
      <c r="F781" s="2" t="s">
        <v>181</v>
      </c>
      <c r="G781" s="4"/>
      <c r="H781" s="3">
        <v>559.64372244749597</v>
      </c>
      <c r="I781" s="3">
        <v>519.25530251365501</v>
      </c>
      <c r="J781" s="3">
        <v>463.55699898655001</v>
      </c>
      <c r="K781" s="3">
        <v>435.27292983353101</v>
      </c>
      <c r="L781" s="3">
        <v>291.12857215372998</v>
      </c>
      <c r="M781" s="3">
        <v>254.62680047907099</v>
      </c>
      <c r="N781" s="3">
        <v>217.71820838134099</v>
      </c>
      <c r="O781" s="3">
        <v>192.22996236666901</v>
      </c>
      <c r="P781" s="3">
        <v>74.491256788995202</v>
      </c>
      <c r="Q781" s="3">
        <v>28.041148875640101</v>
      </c>
      <c r="R781" s="3">
        <v>17.416684770661199</v>
      </c>
      <c r="S781" s="3">
        <v>110.546945328958</v>
      </c>
      <c r="T781" s="3">
        <v>110.072476979215</v>
      </c>
      <c r="U781" s="3">
        <v>56.2883419727195</v>
      </c>
      <c r="V781" s="3">
        <v>2.3459960830474298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spans="1:41" x14ac:dyDescent="0.25">
      <c r="A782" s="13" t="s">
        <v>359</v>
      </c>
      <c r="B782" s="2" t="s">
        <v>4</v>
      </c>
      <c r="C782" s="2" t="s">
        <v>2</v>
      </c>
      <c r="D782" s="2" t="s">
        <v>17</v>
      </c>
      <c r="E782" s="2" t="s">
        <v>36</v>
      </c>
      <c r="F782" s="2" t="s">
        <v>182</v>
      </c>
      <c r="G782" s="4"/>
      <c r="H782" s="3">
        <v>277.97352051575899</v>
      </c>
      <c r="I782" s="3">
        <v>277.963234876466</v>
      </c>
      <c r="J782" s="3">
        <v>290.94215614389998</v>
      </c>
      <c r="K782" s="3">
        <v>304.171495716788</v>
      </c>
      <c r="L782" s="3">
        <v>317.648189180933</v>
      </c>
      <c r="M782" s="3">
        <v>331.36917212213802</v>
      </c>
      <c r="N782" s="3">
        <v>345.33138012620498</v>
      </c>
      <c r="O782" s="3">
        <v>359.98008799007903</v>
      </c>
      <c r="P782" s="3">
        <v>374.763661058428</v>
      </c>
      <c r="Q782" s="3">
        <v>389.67500438760402</v>
      </c>
      <c r="R782" s="3">
        <v>404.70702303395802</v>
      </c>
      <c r="S782" s="3">
        <v>419.852622053841</v>
      </c>
      <c r="T782" s="3">
        <v>421.20344376742798</v>
      </c>
      <c r="U782" s="3">
        <v>422.478513423273</v>
      </c>
      <c r="V782" s="3">
        <v>423.677479900729</v>
      </c>
      <c r="W782" s="3">
        <v>424.79999207915398</v>
      </c>
      <c r="X782" s="3">
        <v>425.84569883789999</v>
      </c>
      <c r="Y782" s="3">
        <v>427.92297643798003</v>
      </c>
      <c r="Z782" s="3">
        <v>429.589519274113</v>
      </c>
      <c r="AA782" s="3">
        <v>431.471566818496</v>
      </c>
      <c r="AB782" s="3">
        <v>433.25627255411501</v>
      </c>
      <c r="AC782" s="3">
        <v>434.94212038543901</v>
      </c>
      <c r="AD782" s="3">
        <v>438.90376489390098</v>
      </c>
      <c r="AE782" s="3">
        <v>442.76674560202201</v>
      </c>
      <c r="AF782" s="3">
        <v>446.52844066536801</v>
      </c>
      <c r="AG782" s="3">
        <v>450.18622823950398</v>
      </c>
      <c r="AH782" s="3">
        <v>453.737486479994</v>
      </c>
      <c r="AI782" s="3">
        <v>465.23936700253603</v>
      </c>
      <c r="AJ782" s="3">
        <v>476.63843549723998</v>
      </c>
      <c r="AK782" s="3">
        <v>487.927615933872</v>
      </c>
      <c r="AL782" s="3">
        <v>499.09983228219699</v>
      </c>
      <c r="AM782" s="3">
        <v>510.14800851198402</v>
      </c>
      <c r="AN782" s="4"/>
      <c r="AO782" s="4"/>
    </row>
    <row r="783" spans="1:41" x14ac:dyDescent="0.25">
      <c r="A783" s="13" t="s">
        <v>359</v>
      </c>
      <c r="B783" s="2" t="s">
        <v>4</v>
      </c>
      <c r="C783" s="2" t="s">
        <v>2</v>
      </c>
      <c r="D783" s="2" t="s">
        <v>17</v>
      </c>
      <c r="E783" s="2" t="s">
        <v>37</v>
      </c>
      <c r="F783" s="2" t="s">
        <v>183</v>
      </c>
      <c r="G783" s="4"/>
      <c r="H783" s="3">
        <v>-231.723711273882</v>
      </c>
      <c r="I783" s="3">
        <v>-188.88183333084601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spans="1:41" x14ac:dyDescent="0.25">
      <c r="A784" s="13" t="s">
        <v>359</v>
      </c>
      <c r="B784" s="2" t="s">
        <v>4</v>
      </c>
      <c r="C784" s="2" t="s">
        <v>2</v>
      </c>
      <c r="D784" s="2" t="s">
        <v>17</v>
      </c>
      <c r="E784" s="2" t="s">
        <v>37</v>
      </c>
      <c r="F784" s="2" t="s">
        <v>184</v>
      </c>
      <c r="G784" s="4"/>
      <c r="H784" s="4"/>
      <c r="I784" s="4"/>
      <c r="J784" s="4"/>
      <c r="K784" s="3">
        <v>4.3048967693326201</v>
      </c>
      <c r="L784" s="3">
        <v>639.89921397555497</v>
      </c>
      <c r="M784" s="3">
        <v>966.404122893102</v>
      </c>
      <c r="N784" s="3">
        <v>1023.93186006884</v>
      </c>
      <c r="O784" s="3">
        <v>1087.8527040650099</v>
      </c>
      <c r="P784" s="3">
        <v>1575.7444805750099</v>
      </c>
      <c r="Q784" s="3">
        <v>1772.81165940186</v>
      </c>
      <c r="R784" s="3">
        <v>1849.4765000431</v>
      </c>
      <c r="S784" s="3">
        <v>1927.2476564501001</v>
      </c>
      <c r="T784" s="3">
        <v>1979.4622457810799</v>
      </c>
      <c r="U784" s="3">
        <v>2032.40113197045</v>
      </c>
      <c r="V784" s="3">
        <v>2106.1301896834002</v>
      </c>
      <c r="W784" s="3">
        <v>2178.1238672748</v>
      </c>
      <c r="X784" s="3">
        <v>2228.86913907916</v>
      </c>
      <c r="Y784" s="3">
        <v>2290.6121487984401</v>
      </c>
      <c r="Z784" s="3">
        <v>2353.0183489503102</v>
      </c>
      <c r="AA784" s="3">
        <v>2416.08990005336</v>
      </c>
      <c r="AB784" s="3">
        <v>2479.8289626261999</v>
      </c>
      <c r="AC784" s="3">
        <v>2544.2376971874301</v>
      </c>
      <c r="AD784" s="3">
        <v>2633.44758647873</v>
      </c>
      <c r="AE784" s="3">
        <v>2723.6920802897898</v>
      </c>
      <c r="AF784" s="3">
        <v>2814.9756572369201</v>
      </c>
      <c r="AG784" s="3">
        <v>2907.3027959364099</v>
      </c>
      <c r="AH784" s="3">
        <v>3000.6779750045998</v>
      </c>
      <c r="AI784" s="3">
        <v>3121.7941394282798</v>
      </c>
      <c r="AJ784" s="3">
        <v>3244.9745038489</v>
      </c>
      <c r="AK784" s="3">
        <v>3370.2340010214202</v>
      </c>
      <c r="AL784" s="3">
        <v>3497.5875637007798</v>
      </c>
      <c r="AM784" s="3">
        <v>3627.0501246419499</v>
      </c>
      <c r="AN784" s="4"/>
      <c r="AO784" s="4"/>
    </row>
    <row r="785" spans="1:41" x14ac:dyDescent="0.25">
      <c r="A785" s="13" t="s">
        <v>359</v>
      </c>
      <c r="B785" s="2" t="s">
        <v>4</v>
      </c>
      <c r="C785" s="2" t="s">
        <v>2</v>
      </c>
      <c r="D785" s="2" t="s">
        <v>17</v>
      </c>
      <c r="E785" s="2" t="s">
        <v>38</v>
      </c>
      <c r="F785" s="2" t="s">
        <v>185</v>
      </c>
      <c r="G785" s="4"/>
      <c r="H785" s="3">
        <v>1110.82111177866</v>
      </c>
      <c r="I785" s="3">
        <v>713.37096648231704</v>
      </c>
      <c r="J785" s="3">
        <v>855.34204179909398</v>
      </c>
      <c r="K785" s="3">
        <v>996.11458186258506</v>
      </c>
      <c r="L785" s="3">
        <v>1135.69082896788</v>
      </c>
      <c r="M785" s="3">
        <v>1274.0730254100599</v>
      </c>
      <c r="N785" s="3">
        <v>1411.2634134842201</v>
      </c>
      <c r="O785" s="3">
        <v>1497.74251220168</v>
      </c>
      <c r="P785" s="3">
        <v>1584.60736484941</v>
      </c>
      <c r="Q785" s="3">
        <v>1669.99384417946</v>
      </c>
      <c r="R785" s="3">
        <v>1757.1340786634701</v>
      </c>
      <c r="S785" s="3">
        <v>1844.4579812752099</v>
      </c>
      <c r="T785" s="3">
        <v>1880.60685262469</v>
      </c>
      <c r="U785" s="3">
        <v>1915.6082392128701</v>
      </c>
      <c r="V785" s="3">
        <v>1949.40901228293</v>
      </c>
      <c r="W785" s="3">
        <v>1981.95604307801</v>
      </c>
      <c r="X785" s="3">
        <v>2013.19620284127</v>
      </c>
      <c r="Y785" s="3">
        <v>2024.43736121334</v>
      </c>
      <c r="Z785" s="3">
        <v>2034.01424858737</v>
      </c>
      <c r="AA785" s="3">
        <v>2041.43073484612</v>
      </c>
      <c r="AB785" s="3">
        <v>2046.86374901004</v>
      </c>
      <c r="AC785" s="3">
        <v>2050.26741084899</v>
      </c>
      <c r="AD785" s="3">
        <v>2056.61330554595</v>
      </c>
      <c r="AE785" s="3">
        <v>2061.0187899034599</v>
      </c>
      <c r="AF785" s="3">
        <v>2063.4337794457801</v>
      </c>
      <c r="AG785" s="3">
        <v>2063.8081896971698</v>
      </c>
      <c r="AH785" s="3">
        <v>2062.0919361819001</v>
      </c>
      <c r="AI785" s="3">
        <v>2080.12625761959</v>
      </c>
      <c r="AJ785" s="3">
        <v>2096.2605895044699</v>
      </c>
      <c r="AK785" s="3">
        <v>2110.44138094043</v>
      </c>
      <c r="AL785" s="3">
        <v>2122.6150810313402</v>
      </c>
      <c r="AM785" s="3">
        <v>2132.7281388810702</v>
      </c>
      <c r="AN785" s="4"/>
      <c r="AO785" s="4"/>
    </row>
    <row r="786" spans="1:41" x14ac:dyDescent="0.25">
      <c r="A786" s="13" t="s">
        <v>359</v>
      </c>
      <c r="B786" s="2" t="s">
        <v>4</v>
      </c>
      <c r="C786" s="2" t="s">
        <v>2</v>
      </c>
      <c r="D786" s="2" t="s">
        <v>17</v>
      </c>
      <c r="E786" s="2" t="s">
        <v>39</v>
      </c>
      <c r="F786" s="2" t="s">
        <v>186</v>
      </c>
      <c r="G786" s="4"/>
      <c r="H786" s="3">
        <v>-667.27876978669099</v>
      </c>
      <c r="I786" s="3">
        <v>-796.50415551942899</v>
      </c>
      <c r="J786" s="3">
        <v>-791.09322883049094</v>
      </c>
      <c r="K786" s="3">
        <v>-785.67970957993896</v>
      </c>
      <c r="L786" s="3">
        <v>-780.26375882080299</v>
      </c>
      <c r="M786" s="3">
        <v>-774.845537606113</v>
      </c>
      <c r="N786" s="3">
        <v>-769.42520698889905</v>
      </c>
      <c r="O786" s="3">
        <v>-792.23327218040504</v>
      </c>
      <c r="P786" s="3">
        <v>-815.00689290839796</v>
      </c>
      <c r="Q786" s="3">
        <v>-837.74546981100696</v>
      </c>
      <c r="R786" s="3">
        <v>-860.44840352636299</v>
      </c>
      <c r="S786" s="3">
        <v>-883.11509469259704</v>
      </c>
      <c r="T786" s="3">
        <v>-903.16248221941896</v>
      </c>
      <c r="U786" s="3">
        <v>-923.17764812168298</v>
      </c>
      <c r="V786" s="3">
        <v>-943.16015300136905</v>
      </c>
      <c r="W786" s="3">
        <v>-963.10955746045295</v>
      </c>
      <c r="X786" s="3">
        <v>-983.02542210091201</v>
      </c>
      <c r="Y786" s="3">
        <v>-1004.25260424123</v>
      </c>
      <c r="Z786" s="3">
        <v>-1025.4419342404799</v>
      </c>
      <c r="AA786" s="3">
        <v>-1046.5929280302501</v>
      </c>
      <c r="AB786" s="3">
        <v>-1067.70510154213</v>
      </c>
      <c r="AC786" s="3">
        <v>-1088.7779707077</v>
      </c>
      <c r="AD786" s="3">
        <v>-1102.8947756458799</v>
      </c>
      <c r="AE786" s="3">
        <v>-1116.9781145826701</v>
      </c>
      <c r="AF786" s="3">
        <v>-1131.0276301077899</v>
      </c>
      <c r="AG786" s="3">
        <v>-1145.04296481095</v>
      </c>
      <c r="AH786" s="3">
        <v>-1159.0237612818601</v>
      </c>
      <c r="AI786" s="3">
        <v>-1170.73570540369</v>
      </c>
      <c r="AJ786" s="3">
        <v>-1182.4125349938199</v>
      </c>
      <c r="AK786" s="3">
        <v>-1194.05388736537</v>
      </c>
      <c r="AL786" s="3">
        <v>-1205.6593998314099</v>
      </c>
      <c r="AM786" s="3">
        <v>-1217.22870970504</v>
      </c>
      <c r="AN786" s="4"/>
      <c r="AO786" s="4"/>
    </row>
    <row r="787" spans="1:41" x14ac:dyDescent="0.25">
      <c r="A787" s="13" t="s">
        <v>359</v>
      </c>
      <c r="B787" s="2" t="s">
        <v>4</v>
      </c>
      <c r="C787" s="2" t="s">
        <v>2</v>
      </c>
      <c r="D787" s="2" t="s">
        <v>17</v>
      </c>
      <c r="E787" s="2" t="s">
        <v>40</v>
      </c>
      <c r="F787" s="2" t="s">
        <v>187</v>
      </c>
      <c r="G787" s="4"/>
      <c r="H787" s="3">
        <v>-3623.1147793095301</v>
      </c>
      <c r="I787" s="3">
        <v>-2987.9536854912499</v>
      </c>
      <c r="J787" s="3">
        <v>-2880.8317565669499</v>
      </c>
      <c r="K787" s="3">
        <v>-2754.2914926540102</v>
      </c>
      <c r="L787" s="3">
        <v>-2608.3328937524202</v>
      </c>
      <c r="M787" s="3">
        <v>-2338.9975814867298</v>
      </c>
      <c r="N787" s="3">
        <v>-2042.61742927449</v>
      </c>
      <c r="O787" s="3">
        <v>-1776.0983755470199</v>
      </c>
      <c r="P787" s="3">
        <v>-1496.8464301445799</v>
      </c>
      <c r="Q787" s="3">
        <v>-1204.8615930671799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spans="1:41" x14ac:dyDescent="0.25">
      <c r="A788" s="13" t="s">
        <v>359</v>
      </c>
      <c r="B788" s="2" t="s">
        <v>4</v>
      </c>
      <c r="C788" s="2" t="s">
        <v>2</v>
      </c>
      <c r="D788" s="2" t="s">
        <v>17</v>
      </c>
      <c r="E788" s="2" t="s">
        <v>40</v>
      </c>
      <c r="F788" s="2" t="s">
        <v>188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3">
        <v>849.00070551709598</v>
      </c>
      <c r="V788" s="3">
        <v>2906.7213072394502</v>
      </c>
      <c r="W788" s="3">
        <v>2967.9248031342599</v>
      </c>
      <c r="X788" s="3">
        <v>3029.1282990290601</v>
      </c>
      <c r="Y788" s="3">
        <v>3077.8456177907301</v>
      </c>
      <c r="Z788" s="3">
        <v>3126.5629365524001</v>
      </c>
      <c r="AA788" s="3">
        <v>3175.28025531408</v>
      </c>
      <c r="AB788" s="3">
        <v>3223.99757407575</v>
      </c>
      <c r="AC788" s="3">
        <v>3272.7148928374199</v>
      </c>
      <c r="AD788" s="3">
        <v>3330.8494524298198</v>
      </c>
      <c r="AE788" s="3">
        <v>3388.9840120222202</v>
      </c>
      <c r="AF788" s="3">
        <v>3447.1185716146201</v>
      </c>
      <c r="AG788" s="3">
        <v>3505.25313120702</v>
      </c>
      <c r="AH788" s="3">
        <v>3563.3876907994199</v>
      </c>
      <c r="AI788" s="3">
        <v>3619.6634121643201</v>
      </c>
      <c r="AJ788" s="3">
        <v>3675.9391335292198</v>
      </c>
      <c r="AK788" s="3">
        <v>3732.21485489412</v>
      </c>
      <c r="AL788" s="3">
        <v>3788.4905762590301</v>
      </c>
      <c r="AM788" s="3">
        <v>3844.7662976239299</v>
      </c>
      <c r="AN788" s="4"/>
      <c r="AO788" s="4"/>
    </row>
    <row r="789" spans="1:41" x14ac:dyDescent="0.25">
      <c r="A789" s="13" t="s">
        <v>359</v>
      </c>
      <c r="B789" s="2" t="s">
        <v>4</v>
      </c>
      <c r="C789" s="2" t="s">
        <v>2</v>
      </c>
      <c r="D789" s="2" t="s">
        <v>17</v>
      </c>
      <c r="E789" s="2" t="s">
        <v>41</v>
      </c>
      <c r="F789" s="2" t="s">
        <v>189</v>
      </c>
      <c r="G789" s="4"/>
      <c r="H789" s="3">
        <v>134.51655151454699</v>
      </c>
      <c r="I789" s="3">
        <v>41.715963716203603</v>
      </c>
      <c r="J789" s="3">
        <v>92.847368860281406</v>
      </c>
      <c r="K789" s="3">
        <v>146.31621080777501</v>
      </c>
      <c r="L789" s="3">
        <v>202.16240664610501</v>
      </c>
      <c r="M789" s="3">
        <v>260.425873462693</v>
      </c>
      <c r="N789" s="3">
        <v>321.14652834496098</v>
      </c>
      <c r="O789" s="3">
        <v>384.98292223141499</v>
      </c>
      <c r="P789" s="3">
        <v>452.06963309869002</v>
      </c>
      <c r="Q789" s="3">
        <v>522.468067079761</v>
      </c>
      <c r="R789" s="3">
        <v>596.23963030760399</v>
      </c>
      <c r="S789" s="3">
        <v>673.44572891519397</v>
      </c>
      <c r="T789" s="3">
        <v>755.924315790881</v>
      </c>
      <c r="U789" s="3">
        <v>841.94239687003699</v>
      </c>
      <c r="V789" s="3">
        <v>931.55566720315301</v>
      </c>
      <c r="W789" s="3">
        <v>1024.8198218407099</v>
      </c>
      <c r="X789" s="3">
        <v>1121.7905558332</v>
      </c>
      <c r="Y789" s="3">
        <v>1220.7939805968001</v>
      </c>
      <c r="Z789" s="3">
        <v>1323.0194399572399</v>
      </c>
      <c r="AA789" s="3">
        <v>1428.5093377302401</v>
      </c>
      <c r="AB789" s="3">
        <v>1537.3060777315</v>
      </c>
      <c r="AC789" s="3">
        <v>1649.4520637767</v>
      </c>
      <c r="AD789" s="3">
        <v>1771.0431600085799</v>
      </c>
      <c r="AE789" s="3">
        <v>1896.8155052531999</v>
      </c>
      <c r="AF789" s="3">
        <v>2026.8250676428399</v>
      </c>
      <c r="AG789" s="3">
        <v>2161.1278153097701</v>
      </c>
      <c r="AH789" s="3">
        <v>2299.7797163862401</v>
      </c>
      <c r="AI789" s="3">
        <v>2428.7999837877501</v>
      </c>
      <c r="AJ789" s="3">
        <v>2561.4230597459</v>
      </c>
      <c r="AK789" s="3">
        <v>2697.6921832660601</v>
      </c>
      <c r="AL789" s="3">
        <v>2837.65059335358</v>
      </c>
      <c r="AM789" s="3">
        <v>2981.34152901383</v>
      </c>
      <c r="AN789" s="4"/>
      <c r="AO789" s="4"/>
    </row>
    <row r="790" spans="1:41" x14ac:dyDescent="0.25">
      <c r="A790" s="13" t="s">
        <v>359</v>
      </c>
      <c r="B790" s="2" t="s">
        <v>4</v>
      </c>
      <c r="C790" s="2" t="s">
        <v>2</v>
      </c>
      <c r="D790" s="2" t="s">
        <v>17</v>
      </c>
      <c r="E790" s="2" t="s">
        <v>42</v>
      </c>
      <c r="F790" s="2" t="s">
        <v>190</v>
      </c>
      <c r="G790" s="4"/>
      <c r="H790" s="4"/>
      <c r="I790" s="4"/>
      <c r="J790" s="3">
        <v>125.240202247119</v>
      </c>
      <c r="K790" s="3">
        <v>142.805838312757</v>
      </c>
      <c r="L790" s="3">
        <v>679.79037728776996</v>
      </c>
      <c r="M790" s="3">
        <v>708.20656763027898</v>
      </c>
      <c r="N790" s="3">
        <v>737.25822439994704</v>
      </c>
      <c r="O790" s="3">
        <v>801.57254431027798</v>
      </c>
      <c r="P790" s="3">
        <v>1322.7884754849899</v>
      </c>
      <c r="Q790" s="3">
        <v>1501.881908412</v>
      </c>
      <c r="R790" s="3">
        <v>1571.8223634021101</v>
      </c>
      <c r="S790" s="3">
        <v>1643.4477645991699</v>
      </c>
      <c r="T790" s="3">
        <v>1680.40209684406</v>
      </c>
      <c r="U790" s="3">
        <v>1717.35681017155</v>
      </c>
      <c r="V790" s="3">
        <v>1754.31188125831</v>
      </c>
      <c r="W790" s="3">
        <v>1791.2672867809799</v>
      </c>
      <c r="X790" s="3">
        <v>1828.2230034162301</v>
      </c>
      <c r="Y790" s="3">
        <v>1857.64342893139</v>
      </c>
      <c r="Z790" s="3">
        <v>1887.0638884924999</v>
      </c>
      <c r="AA790" s="3">
        <v>1916.4843582288199</v>
      </c>
      <c r="AB790" s="3">
        <v>1945.9048142696099</v>
      </c>
      <c r="AC790" s="3">
        <v>1975.3252327441301</v>
      </c>
      <c r="AD790" s="3">
        <v>2010.4463350052299</v>
      </c>
      <c r="AE790" s="3">
        <v>2045.56815698947</v>
      </c>
      <c r="AF790" s="3">
        <v>2080.6906771727799</v>
      </c>
      <c r="AG790" s="3">
        <v>2115.8138740310901</v>
      </c>
      <c r="AH790" s="3">
        <v>2150.9377260402998</v>
      </c>
      <c r="AI790" s="3">
        <v>2184.9552224255499</v>
      </c>
      <c r="AJ790" s="3">
        <v>2218.9739027159399</v>
      </c>
      <c r="AK790" s="3">
        <v>2252.99375237095</v>
      </c>
      <c r="AL790" s="3">
        <v>2287.0147568500402</v>
      </c>
      <c r="AM790" s="3">
        <v>2321.0369016126901</v>
      </c>
      <c r="AN790" s="4"/>
      <c r="AO790" s="4"/>
    </row>
    <row r="791" spans="1:41" x14ac:dyDescent="0.25">
      <c r="A791" s="13" t="s">
        <v>359</v>
      </c>
      <c r="B791" s="2" t="s">
        <v>4</v>
      </c>
      <c r="C791" s="2" t="s">
        <v>2</v>
      </c>
      <c r="D791" s="2" t="s">
        <v>17</v>
      </c>
      <c r="E791" s="2" t="s">
        <v>43</v>
      </c>
      <c r="F791" s="2" t="s">
        <v>191</v>
      </c>
      <c r="G791" s="4"/>
      <c r="H791" s="3">
        <v>-140.970044861551</v>
      </c>
      <c r="I791" s="3">
        <v>-162.803368985595</v>
      </c>
      <c r="J791" s="3">
        <v>-158.660671031813</v>
      </c>
      <c r="K791" s="3">
        <v>-153.95597617886801</v>
      </c>
      <c r="L791" s="3">
        <v>-148.70151190739901</v>
      </c>
      <c r="M791" s="3">
        <v>-142.79003416492299</v>
      </c>
      <c r="N791" s="3">
        <v>-136.10337218327899</v>
      </c>
      <c r="O791" s="3">
        <v>-128.363006832076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spans="1:41" x14ac:dyDescent="0.25">
      <c r="A792" s="13" t="s">
        <v>359</v>
      </c>
      <c r="B792" s="2" t="s">
        <v>4</v>
      </c>
      <c r="C792" s="2" t="s">
        <v>2</v>
      </c>
      <c r="D792" s="2" t="s">
        <v>17</v>
      </c>
      <c r="E792" s="2" t="s">
        <v>43</v>
      </c>
      <c r="F792" s="2" t="s">
        <v>192</v>
      </c>
      <c r="G792" s="4"/>
      <c r="H792" s="4"/>
      <c r="I792" s="4"/>
      <c r="J792" s="4"/>
      <c r="K792" s="4"/>
      <c r="L792" s="4"/>
      <c r="M792" s="4"/>
      <c r="N792" s="4"/>
      <c r="O792" s="4"/>
      <c r="P792" s="3">
        <v>289.95431122158402</v>
      </c>
      <c r="Q792" s="3">
        <v>441.53183492247399</v>
      </c>
      <c r="R792" s="3">
        <v>465.79420437413802</v>
      </c>
      <c r="S792" s="3">
        <v>488.725438903704</v>
      </c>
      <c r="T792" s="3">
        <v>503.28991727759899</v>
      </c>
      <c r="U792" s="3">
        <v>518.92407266861301</v>
      </c>
      <c r="V792" s="3">
        <v>538.17101713816703</v>
      </c>
      <c r="W792" s="3">
        <v>553.19804740923405</v>
      </c>
      <c r="X792" s="3">
        <v>567.93612278460398</v>
      </c>
      <c r="Y792" s="3">
        <v>588.34889590715602</v>
      </c>
      <c r="Z792" s="3">
        <v>609.15871191415204</v>
      </c>
      <c r="AA792" s="3">
        <v>630.36788545348202</v>
      </c>
      <c r="AB792" s="3">
        <v>651.978731173038</v>
      </c>
      <c r="AC792" s="3">
        <v>673.99356372071202</v>
      </c>
      <c r="AD792" s="3">
        <v>700.63153844956696</v>
      </c>
      <c r="AE792" s="3">
        <v>727.72550846643696</v>
      </c>
      <c r="AF792" s="3">
        <v>755.27603638233199</v>
      </c>
      <c r="AG792" s="3">
        <v>783.28368480826202</v>
      </c>
      <c r="AH792" s="3">
        <v>811.74901635523804</v>
      </c>
      <c r="AI792" s="3">
        <v>844.03548692514596</v>
      </c>
      <c r="AJ792" s="3">
        <v>876.84054837893802</v>
      </c>
      <c r="AK792" s="3">
        <v>910.16366752839201</v>
      </c>
      <c r="AL792" s="3">
        <v>944.00431118528502</v>
      </c>
      <c r="AM792" s="3">
        <v>978.36194616139198</v>
      </c>
      <c r="AN792" s="4"/>
      <c r="AO792" s="4"/>
    </row>
    <row r="793" spans="1:41" x14ac:dyDescent="0.25">
      <c r="A793" s="13" t="s">
        <v>359</v>
      </c>
      <c r="B793" s="2" t="s">
        <v>4</v>
      </c>
      <c r="C793" s="2" t="s">
        <v>2</v>
      </c>
      <c r="D793" s="2" t="s">
        <v>17</v>
      </c>
      <c r="E793" s="2" t="s">
        <v>44</v>
      </c>
      <c r="F793" s="2" t="s">
        <v>193</v>
      </c>
      <c r="G793" s="4"/>
      <c r="H793" s="3">
        <v>3422.9211098902801</v>
      </c>
      <c r="I793" s="3">
        <v>4085.28226560649</v>
      </c>
      <c r="J793" s="3">
        <v>4396.4220691338596</v>
      </c>
      <c r="K793" s="3">
        <v>4718.7332639837996</v>
      </c>
      <c r="L793" s="3">
        <v>5052.2158501562999</v>
      </c>
      <c r="M793" s="3">
        <v>5413.2164785981004</v>
      </c>
      <c r="N793" s="3">
        <v>5786.5877072808598</v>
      </c>
      <c r="O793" s="3">
        <v>6030.3895840170599</v>
      </c>
      <c r="P793" s="3">
        <v>6347.0901555667297</v>
      </c>
      <c r="Q793" s="3">
        <v>7365.5128891172099</v>
      </c>
      <c r="R793" s="3">
        <v>7529.4881140649904</v>
      </c>
      <c r="S793" s="3">
        <v>7694.1772664233704</v>
      </c>
      <c r="T793" s="3">
        <v>7877.0446563826199</v>
      </c>
      <c r="U793" s="3">
        <v>8060.3488761489198</v>
      </c>
      <c r="V793" s="3">
        <v>8342.3021239738991</v>
      </c>
      <c r="W793" s="3">
        <v>8565.6398550877802</v>
      </c>
      <c r="X793" s="3">
        <v>8742.2774515503206</v>
      </c>
      <c r="Y793" s="3">
        <v>8882.8790620686505</v>
      </c>
      <c r="Z793" s="3">
        <v>9023.4806725869894</v>
      </c>
      <c r="AA793" s="3">
        <v>9164.0822831053301</v>
      </c>
      <c r="AB793" s="3">
        <v>9304.6838936236709</v>
      </c>
      <c r="AC793" s="3">
        <v>9445.2855041420098</v>
      </c>
      <c r="AD793" s="3">
        <v>9613.0659344537198</v>
      </c>
      <c r="AE793" s="3">
        <v>9780.8463647654407</v>
      </c>
      <c r="AF793" s="3">
        <v>9948.6267950771598</v>
      </c>
      <c r="AG793" s="3">
        <v>10116.407225388901</v>
      </c>
      <c r="AH793" s="3">
        <v>10284.1876557006</v>
      </c>
      <c r="AI793" s="3">
        <v>10446.6033480685</v>
      </c>
      <c r="AJ793" s="3">
        <v>10609.0190404364</v>
      </c>
      <c r="AK793" s="3">
        <v>10771.4347328044</v>
      </c>
      <c r="AL793" s="3">
        <v>10933.850425172301</v>
      </c>
      <c r="AM793" s="3">
        <v>11096.266117540201</v>
      </c>
      <c r="AN793" s="4"/>
      <c r="AO793" s="4"/>
    </row>
    <row r="794" spans="1:41" x14ac:dyDescent="0.25">
      <c r="A794" s="13" t="s">
        <v>359</v>
      </c>
      <c r="B794" s="2" t="s">
        <v>4</v>
      </c>
      <c r="C794" s="2" t="s">
        <v>2</v>
      </c>
      <c r="D794" s="2" t="s">
        <v>17</v>
      </c>
      <c r="E794" s="2" t="s">
        <v>45</v>
      </c>
      <c r="F794" s="2" t="s">
        <v>194</v>
      </c>
      <c r="G794" s="4"/>
      <c r="H794" s="3">
        <v>6.8678696673107599E-5</v>
      </c>
      <c r="I794" s="3">
        <v>5.5498016951083999E-5</v>
      </c>
      <c r="J794" s="3">
        <v>4.3451911431260997E-5</v>
      </c>
      <c r="K794" s="3">
        <v>5.0743687576035799E-5</v>
      </c>
      <c r="L794" s="3">
        <v>4.83665228885116E-5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spans="1:41" x14ac:dyDescent="0.25">
      <c r="A795" s="13" t="s">
        <v>359</v>
      </c>
      <c r="B795" s="2" t="s">
        <v>4</v>
      </c>
      <c r="C795" s="2" t="s">
        <v>2</v>
      </c>
      <c r="D795" s="2" t="s">
        <v>17</v>
      </c>
      <c r="E795" s="2" t="s">
        <v>46</v>
      </c>
      <c r="F795" s="2" t="s">
        <v>195</v>
      </c>
      <c r="G795" s="4"/>
      <c r="H795" s="3">
        <v>3.6697814570935399E-4</v>
      </c>
      <c r="I795" s="3">
        <v>3.5476252160851702E-4</v>
      </c>
      <c r="J795" s="3">
        <v>3.1903482068473701E-4</v>
      </c>
      <c r="K795" s="3">
        <v>3.1632684085140399E-4</v>
      </c>
      <c r="L795" s="3">
        <v>1.74068204216602E-4</v>
      </c>
      <c r="M795" s="3">
        <v>1.74068204216602E-4</v>
      </c>
      <c r="N795" s="3">
        <v>1.74068204216602E-4</v>
      </c>
      <c r="O795" s="3">
        <v>1.74068204216602E-4</v>
      </c>
      <c r="P795" s="3">
        <v>5.44560927473943E-5</v>
      </c>
      <c r="Q795" s="3">
        <v>1.8596200352882E-5</v>
      </c>
      <c r="R795" s="3">
        <v>9.3122027577542E-6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spans="1:41" x14ac:dyDescent="0.25">
      <c r="A796" s="13" t="s">
        <v>359</v>
      </c>
      <c r="B796" s="2" t="s">
        <v>4</v>
      </c>
      <c r="C796" s="2" t="s">
        <v>2</v>
      </c>
      <c r="D796" s="2" t="s">
        <v>17</v>
      </c>
      <c r="E796" s="2" t="s">
        <v>47</v>
      </c>
      <c r="F796" s="2" t="s">
        <v>196</v>
      </c>
      <c r="G796" s="4"/>
      <c r="H796" s="3">
        <v>7.27998083703073E-4</v>
      </c>
      <c r="I796" s="3">
        <v>6.8908668259111297E-4</v>
      </c>
      <c r="J796" s="3">
        <v>6.55592252396162E-4</v>
      </c>
      <c r="K796" s="3">
        <v>6.2209782220121104E-4</v>
      </c>
      <c r="L796" s="3">
        <v>5.8860339200625996E-4</v>
      </c>
      <c r="M796" s="3">
        <v>5.41954103884847E-4</v>
      </c>
      <c r="N796" s="3">
        <v>4.9530481576343403E-4</v>
      </c>
      <c r="O796" s="3">
        <v>4.5831235504878898E-4</v>
      </c>
      <c r="P796" s="3">
        <v>4.2131989433414301E-4</v>
      </c>
      <c r="Q796" s="3">
        <v>3.8432743361949801E-4</v>
      </c>
      <c r="R796" s="3">
        <v>2.4597814354745902E-4</v>
      </c>
      <c r="S796" s="3">
        <v>2.4597814354745902E-4</v>
      </c>
      <c r="T796" s="3">
        <v>2.4597814354745902E-4</v>
      </c>
      <c r="U796" s="3">
        <v>1.74180932180673E-4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spans="1:41" x14ac:dyDescent="0.25">
      <c r="A797" s="13" t="s">
        <v>359</v>
      </c>
      <c r="B797" s="2" t="s">
        <v>4</v>
      </c>
      <c r="C797" s="2" t="s">
        <v>2</v>
      </c>
      <c r="D797" s="2" t="s">
        <v>17</v>
      </c>
      <c r="E797" s="2" t="s">
        <v>48</v>
      </c>
      <c r="F797" s="2" t="s">
        <v>197</v>
      </c>
      <c r="G797" s="4"/>
      <c r="H797" s="3">
        <v>7.2846848137516399E-6</v>
      </c>
      <c r="I797" s="3">
        <v>6.8837623889034297E-6</v>
      </c>
      <c r="J797" s="3">
        <v>6.58117942675383E-6</v>
      </c>
      <c r="K797" s="3">
        <v>6.2785964646042202E-6</v>
      </c>
      <c r="L797" s="3">
        <v>5.9760135024546196E-6</v>
      </c>
      <c r="M797" s="3">
        <v>5.67343054030502E-6</v>
      </c>
      <c r="N797" s="3">
        <v>5.3708475781554203E-6</v>
      </c>
      <c r="O797" s="3">
        <v>6.1188664507181396E-7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spans="1:41" x14ac:dyDescent="0.25">
      <c r="A798" s="13" t="s">
        <v>359</v>
      </c>
      <c r="B798" s="2" t="s">
        <v>4</v>
      </c>
      <c r="C798" s="2" t="s">
        <v>2</v>
      </c>
      <c r="D798" s="2" t="s">
        <v>17</v>
      </c>
      <c r="E798" s="2" t="s">
        <v>49</v>
      </c>
      <c r="F798" s="2" t="s">
        <v>198</v>
      </c>
      <c r="G798" s="4"/>
      <c r="H798" s="3">
        <v>1.6621827655245399E-4</v>
      </c>
      <c r="I798" s="3">
        <v>1.54610543061858E-4</v>
      </c>
      <c r="J798" s="3">
        <v>1.4237161793191801E-4</v>
      </c>
      <c r="K798" s="3">
        <v>1.3013269280197801E-4</v>
      </c>
      <c r="L798" s="3">
        <v>1.17893767672038E-4</v>
      </c>
      <c r="M798" s="3">
        <v>1.04775483440116E-4</v>
      </c>
      <c r="N798" s="3">
        <v>9.16571992081935E-5</v>
      </c>
      <c r="O798" s="3">
        <v>8.2596473311654904E-5</v>
      </c>
      <c r="P798" s="3">
        <v>6.8404712819989495E-5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spans="1:41" x14ac:dyDescent="0.25">
      <c r="A799" s="13" t="s">
        <v>359</v>
      </c>
      <c r="B799" s="2" t="s">
        <v>4</v>
      </c>
      <c r="C799" s="2" t="s">
        <v>2</v>
      </c>
      <c r="D799" s="2" t="s">
        <v>17</v>
      </c>
      <c r="E799" s="2" t="s">
        <v>50</v>
      </c>
      <c r="F799" s="2" t="s">
        <v>199</v>
      </c>
      <c r="G799" s="4"/>
      <c r="H799" s="3">
        <v>3.0106735962689499E-5</v>
      </c>
      <c r="I799" s="3">
        <v>2.80621245838901E-5</v>
      </c>
      <c r="J799" s="3">
        <v>2.6771198064649702E-5</v>
      </c>
      <c r="K799" s="3">
        <v>2.5480271545409198E-5</v>
      </c>
      <c r="L799" s="3">
        <v>2.4189345026168699E-5</v>
      </c>
      <c r="M799" s="3">
        <v>2.2314706624743101E-5</v>
      </c>
      <c r="N799" s="3">
        <v>2.0440068223317601E-5</v>
      </c>
      <c r="O799" s="3">
        <v>1.8878960951996701E-5</v>
      </c>
      <c r="P799" s="3">
        <v>1.73178536806759E-5</v>
      </c>
      <c r="Q799" s="3">
        <v>1.58290896783622E-5</v>
      </c>
      <c r="R799" s="3">
        <v>1.43403256760485E-5</v>
      </c>
      <c r="S799" s="3">
        <v>1.2851561673734799E-5</v>
      </c>
      <c r="T799" s="3">
        <v>1.2081079647498E-5</v>
      </c>
      <c r="U799" s="3">
        <v>1.1310597621261301E-5</v>
      </c>
      <c r="V799" s="3">
        <v>3.3584371380747E-6</v>
      </c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spans="1:41" x14ac:dyDescent="0.25">
      <c r="A800" s="13" t="s">
        <v>359</v>
      </c>
      <c r="B800" s="2" t="s">
        <v>4</v>
      </c>
      <c r="C800" s="2" t="s">
        <v>2</v>
      </c>
      <c r="D800" s="2" t="s">
        <v>17</v>
      </c>
      <c r="E800" s="2" t="s">
        <v>51</v>
      </c>
      <c r="F800" s="2" t="s">
        <v>200</v>
      </c>
      <c r="G800" s="4"/>
      <c r="H800" s="3">
        <v>1.4052567579841899E-5</v>
      </c>
      <c r="I800" s="3">
        <v>1.3797240938600201E-5</v>
      </c>
      <c r="J800" s="3">
        <v>1.380584195787E-5</v>
      </c>
      <c r="K800" s="3">
        <v>1.3814442977139799E-5</v>
      </c>
      <c r="L800" s="3">
        <v>1.38230439964096E-5</v>
      </c>
      <c r="M800" s="3">
        <v>1.2771045114385801E-5</v>
      </c>
      <c r="N800" s="3">
        <v>1.17190462323619E-5</v>
      </c>
      <c r="O800" s="3">
        <v>1.0853375504253799E-5</v>
      </c>
      <c r="P800" s="3">
        <v>9.9877047761457698E-6</v>
      </c>
      <c r="Q800" s="3">
        <v>9.2701568953339502E-6</v>
      </c>
      <c r="R800" s="3">
        <v>8.5526090145221204E-6</v>
      </c>
      <c r="S800" s="3">
        <v>7.8350611337103008E-6</v>
      </c>
      <c r="T800" s="3">
        <v>7.3316839955147497E-6</v>
      </c>
      <c r="U800" s="3">
        <v>6.8283068573192002E-6</v>
      </c>
      <c r="V800" s="3">
        <v>3.3103970150278898E-6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spans="1:41" x14ac:dyDescent="0.25">
      <c r="A801" s="13" t="s">
        <v>359</v>
      </c>
      <c r="B801" s="2" t="s">
        <v>4</v>
      </c>
      <c r="C801" s="2" t="s">
        <v>2</v>
      </c>
      <c r="D801" s="2" t="s">
        <v>18</v>
      </c>
      <c r="E801" s="2" t="s">
        <v>52</v>
      </c>
      <c r="F801" s="2" t="s">
        <v>2</v>
      </c>
      <c r="G801" s="4"/>
      <c r="H801" s="3">
        <v>31.6646</v>
      </c>
      <c r="I801" s="3">
        <v>27.873699999999999</v>
      </c>
      <c r="J801" s="3">
        <v>29.236599999999999</v>
      </c>
      <c r="K801" s="3">
        <v>30.599499999999999</v>
      </c>
      <c r="L801" s="3">
        <v>31.962399999999999</v>
      </c>
      <c r="M801" s="3">
        <v>33.325299999999999</v>
      </c>
      <c r="N801" s="3">
        <v>34.688200000000002</v>
      </c>
      <c r="O801" s="3">
        <v>36.028120000000001</v>
      </c>
      <c r="P801" s="3">
        <v>37.368040000000001</v>
      </c>
      <c r="Q801" s="3">
        <v>38.70796</v>
      </c>
      <c r="R801" s="3">
        <v>40.047879999999999</v>
      </c>
      <c r="S801" s="3">
        <v>41.387799999999999</v>
      </c>
      <c r="T801" s="3">
        <v>42.865299999999998</v>
      </c>
      <c r="U801" s="3">
        <v>44.342799999999997</v>
      </c>
      <c r="V801" s="3">
        <v>45.820300000000003</v>
      </c>
      <c r="W801" s="3">
        <v>47.297800000000002</v>
      </c>
      <c r="X801" s="3">
        <v>48.775300000000001</v>
      </c>
      <c r="Y801" s="3">
        <v>50.427759999999999</v>
      </c>
      <c r="Z801" s="3">
        <v>52.080219999999997</v>
      </c>
      <c r="AA801" s="3">
        <v>53.732680000000002</v>
      </c>
      <c r="AB801" s="3">
        <v>55.38514</v>
      </c>
      <c r="AC801" s="3">
        <v>57.037599999999998</v>
      </c>
      <c r="AD801" s="3">
        <v>58.916040000000002</v>
      </c>
      <c r="AE801" s="3">
        <v>60.79448</v>
      </c>
      <c r="AF801" s="3">
        <v>62.672919999999998</v>
      </c>
      <c r="AG801" s="3">
        <v>64.551360000000003</v>
      </c>
      <c r="AH801" s="3">
        <v>66.4298</v>
      </c>
      <c r="AI801" s="3">
        <v>68.51858</v>
      </c>
      <c r="AJ801" s="3">
        <v>70.60736</v>
      </c>
      <c r="AK801" s="3">
        <v>72.69614</v>
      </c>
      <c r="AL801" s="3">
        <v>74.78492</v>
      </c>
      <c r="AM801" s="3">
        <v>76.873699999999999</v>
      </c>
      <c r="AN801" s="4"/>
      <c r="AO801" s="4"/>
    </row>
    <row r="802" spans="1:41" x14ac:dyDescent="0.25">
      <c r="A802" s="13" t="s">
        <v>359</v>
      </c>
      <c r="B802" s="2" t="s">
        <v>4</v>
      </c>
      <c r="C802" s="2" t="s">
        <v>2</v>
      </c>
      <c r="D802" s="2" t="s">
        <v>18</v>
      </c>
      <c r="E802" s="2" t="s">
        <v>53</v>
      </c>
      <c r="F802" s="2" t="s">
        <v>2</v>
      </c>
      <c r="G802" s="4"/>
      <c r="H802" s="3">
        <v>105.9659</v>
      </c>
      <c r="I802" s="3">
        <v>97.14</v>
      </c>
      <c r="J802" s="3">
        <v>99.984160000000003</v>
      </c>
      <c r="K802" s="3">
        <v>102.82832000000001</v>
      </c>
      <c r="L802" s="3">
        <v>105.67247999999999</v>
      </c>
      <c r="M802" s="3">
        <v>108.51664</v>
      </c>
      <c r="N802" s="3">
        <v>111.3608</v>
      </c>
      <c r="O802" s="3">
        <v>113.86648</v>
      </c>
      <c r="P802" s="3">
        <v>116.37215999999999</v>
      </c>
      <c r="Q802" s="3">
        <v>118.87784000000001</v>
      </c>
      <c r="R802" s="3">
        <v>121.38352</v>
      </c>
      <c r="S802" s="3">
        <v>123.8892</v>
      </c>
      <c r="T802" s="3">
        <v>126.28466</v>
      </c>
      <c r="U802" s="3">
        <v>128.68011999999999</v>
      </c>
      <c r="V802" s="3">
        <v>131.07558</v>
      </c>
      <c r="W802" s="3">
        <v>133.47103999999999</v>
      </c>
      <c r="X802" s="3">
        <v>135.8665</v>
      </c>
      <c r="Y802" s="3">
        <v>138.47864000000001</v>
      </c>
      <c r="Z802" s="3">
        <v>141.09078</v>
      </c>
      <c r="AA802" s="3">
        <v>143.70292000000001</v>
      </c>
      <c r="AB802" s="3">
        <v>146.31505999999999</v>
      </c>
      <c r="AC802" s="3">
        <v>148.9272</v>
      </c>
      <c r="AD802" s="3">
        <v>152.36601999999999</v>
      </c>
      <c r="AE802" s="3">
        <v>155.80484000000001</v>
      </c>
      <c r="AF802" s="3">
        <v>159.24366000000001</v>
      </c>
      <c r="AG802" s="3">
        <v>162.68248</v>
      </c>
      <c r="AH802" s="3">
        <v>166.12129999999999</v>
      </c>
      <c r="AI802" s="3">
        <v>170.3622</v>
      </c>
      <c r="AJ802" s="3">
        <v>174.60310000000001</v>
      </c>
      <c r="AK802" s="3">
        <v>178.84399999999999</v>
      </c>
      <c r="AL802" s="3">
        <v>183.0849</v>
      </c>
      <c r="AM802" s="3">
        <v>187.32579999999999</v>
      </c>
      <c r="AN802" s="4"/>
      <c r="AO802" s="4"/>
    </row>
    <row r="803" spans="1:41" x14ac:dyDescent="0.25">
      <c r="A803" s="13" t="s">
        <v>359</v>
      </c>
      <c r="B803" s="2" t="s">
        <v>4</v>
      </c>
      <c r="C803" s="2" t="s">
        <v>2</v>
      </c>
      <c r="D803" s="2" t="s">
        <v>18</v>
      </c>
      <c r="E803" s="2" t="s">
        <v>54</v>
      </c>
      <c r="F803" s="2" t="s">
        <v>2</v>
      </c>
      <c r="G803" s="4"/>
      <c r="H803" s="3">
        <v>69.341300000000004</v>
      </c>
      <c r="I803" s="3">
        <v>71.078400000000002</v>
      </c>
      <c r="J803" s="3">
        <v>72.992840000000001</v>
      </c>
      <c r="K803" s="3">
        <v>74.90728</v>
      </c>
      <c r="L803" s="3">
        <v>76.821719999999999</v>
      </c>
      <c r="M803" s="3">
        <v>78.736159999999998</v>
      </c>
      <c r="N803" s="3">
        <v>80.650599999999997</v>
      </c>
      <c r="O803" s="3">
        <v>82.413380000000004</v>
      </c>
      <c r="P803" s="3">
        <v>84.176159999999996</v>
      </c>
      <c r="Q803" s="3">
        <v>85.938940000000002</v>
      </c>
      <c r="R803" s="3">
        <v>87.701719999999995</v>
      </c>
      <c r="S803" s="3">
        <v>89.464500000000001</v>
      </c>
      <c r="T803" s="3">
        <v>90.507499999999993</v>
      </c>
      <c r="U803" s="3">
        <v>91.5505</v>
      </c>
      <c r="V803" s="3">
        <v>92.593500000000006</v>
      </c>
      <c r="W803" s="3">
        <v>93.636499999999998</v>
      </c>
      <c r="X803" s="3">
        <v>94.679500000000004</v>
      </c>
      <c r="Y803" s="3">
        <v>95.391620000000003</v>
      </c>
      <c r="Z803" s="3">
        <v>96.103740000000002</v>
      </c>
      <c r="AA803" s="3">
        <v>96.815860000000001</v>
      </c>
      <c r="AB803" s="3">
        <v>97.527979999999999</v>
      </c>
      <c r="AC803" s="3">
        <v>98.240099999999998</v>
      </c>
      <c r="AD803" s="3">
        <v>99.267380000000003</v>
      </c>
      <c r="AE803" s="3">
        <v>100.29465999999999</v>
      </c>
      <c r="AF803" s="3">
        <v>101.32194</v>
      </c>
      <c r="AG803" s="3">
        <v>102.34922</v>
      </c>
      <c r="AH803" s="3">
        <v>103.37649999999999</v>
      </c>
      <c r="AI803" s="3">
        <v>104.58893999999999</v>
      </c>
      <c r="AJ803" s="3">
        <v>105.80137999999999</v>
      </c>
      <c r="AK803" s="3">
        <v>107.01382</v>
      </c>
      <c r="AL803" s="3">
        <v>108.22626</v>
      </c>
      <c r="AM803" s="3">
        <v>109.4387</v>
      </c>
      <c r="AN803" s="4"/>
      <c r="AO803" s="4"/>
    </row>
    <row r="804" spans="1:41" x14ac:dyDescent="0.25">
      <c r="A804" s="13" t="s">
        <v>359</v>
      </c>
      <c r="B804" s="2" t="s">
        <v>4</v>
      </c>
      <c r="C804" s="2" t="s">
        <v>2</v>
      </c>
      <c r="D804" s="2" t="s">
        <v>18</v>
      </c>
      <c r="E804" s="2" t="s">
        <v>55</v>
      </c>
      <c r="F804" s="2" t="s">
        <v>2</v>
      </c>
      <c r="G804" s="4"/>
      <c r="H804" s="3">
        <v>62.181399999999996</v>
      </c>
      <c r="I804" s="3">
        <v>54.353099999999998</v>
      </c>
      <c r="J804" s="3">
        <v>55.485239999999997</v>
      </c>
      <c r="K804" s="3">
        <v>56.617379999999997</v>
      </c>
      <c r="L804" s="3">
        <v>57.749519999999997</v>
      </c>
      <c r="M804" s="3">
        <v>58.881659999999997</v>
      </c>
      <c r="N804" s="3">
        <v>60.013800000000003</v>
      </c>
      <c r="O804" s="3">
        <v>61.532040000000002</v>
      </c>
      <c r="P804" s="3">
        <v>63.050280000000001</v>
      </c>
      <c r="Q804" s="3">
        <v>64.568520000000007</v>
      </c>
      <c r="R804" s="3">
        <v>66.086759999999998</v>
      </c>
      <c r="S804" s="3">
        <v>67.605000000000004</v>
      </c>
      <c r="T804" s="3">
        <v>68.968959999999996</v>
      </c>
      <c r="U804" s="3">
        <v>70.332920000000001</v>
      </c>
      <c r="V804" s="3">
        <v>71.696879999999993</v>
      </c>
      <c r="W804" s="3">
        <v>73.060839999999999</v>
      </c>
      <c r="X804" s="3">
        <v>74.424800000000005</v>
      </c>
      <c r="Y804" s="3">
        <v>75.68844</v>
      </c>
      <c r="Z804" s="3">
        <v>76.952079999999995</v>
      </c>
      <c r="AA804" s="3">
        <v>78.215720000000005</v>
      </c>
      <c r="AB804" s="3">
        <v>79.47936</v>
      </c>
      <c r="AC804" s="3">
        <v>80.742999999999995</v>
      </c>
      <c r="AD804" s="3">
        <v>82.736779999999996</v>
      </c>
      <c r="AE804" s="3">
        <v>84.730559999999997</v>
      </c>
      <c r="AF804" s="3">
        <v>86.724339999999998</v>
      </c>
      <c r="AG804" s="3">
        <v>88.718119999999999</v>
      </c>
      <c r="AH804" s="3">
        <v>90.7119</v>
      </c>
      <c r="AI804" s="3">
        <v>93.38082</v>
      </c>
      <c r="AJ804" s="3">
        <v>96.04974</v>
      </c>
      <c r="AK804" s="3">
        <v>98.71866</v>
      </c>
      <c r="AL804" s="3">
        <v>101.38758</v>
      </c>
      <c r="AM804" s="3">
        <v>104.0565</v>
      </c>
      <c r="AN804" s="4"/>
      <c r="AO804" s="4"/>
    </row>
    <row r="805" spans="1:41" x14ac:dyDescent="0.25">
      <c r="A805" s="13" t="s">
        <v>359</v>
      </c>
      <c r="B805" s="2" t="s">
        <v>4</v>
      </c>
      <c r="C805" s="2" t="s">
        <v>2</v>
      </c>
      <c r="D805" s="2" t="s">
        <v>18</v>
      </c>
      <c r="E805" s="2" t="s">
        <v>56</v>
      </c>
      <c r="F805" s="2" t="s">
        <v>2</v>
      </c>
      <c r="G805" s="4"/>
      <c r="H805" s="3">
        <v>574.73889999999994</v>
      </c>
      <c r="I805" s="3">
        <v>589.86</v>
      </c>
      <c r="J805" s="3">
        <v>605.09659999999997</v>
      </c>
      <c r="K805" s="3">
        <v>620.33320000000003</v>
      </c>
      <c r="L805" s="3">
        <v>635.56979999999999</v>
      </c>
      <c r="M805" s="3">
        <v>650.80640000000005</v>
      </c>
      <c r="N805" s="3">
        <v>666.04300000000001</v>
      </c>
      <c r="O805" s="3">
        <v>676.68813999999998</v>
      </c>
      <c r="P805" s="3">
        <v>687.33327999999995</v>
      </c>
      <c r="Q805" s="3">
        <v>697.97842000000003</v>
      </c>
      <c r="R805" s="3">
        <v>708.62356</v>
      </c>
      <c r="S805" s="3">
        <v>719.26869999999997</v>
      </c>
      <c r="T805" s="3">
        <v>726.84820000000002</v>
      </c>
      <c r="U805" s="3">
        <v>734.42769999999996</v>
      </c>
      <c r="V805" s="3">
        <v>742.00720000000001</v>
      </c>
      <c r="W805" s="3">
        <v>749.58669999999995</v>
      </c>
      <c r="X805" s="3">
        <v>757.1662</v>
      </c>
      <c r="Y805" s="3">
        <v>764.67906000000005</v>
      </c>
      <c r="Z805" s="3">
        <v>772.19191999999998</v>
      </c>
      <c r="AA805" s="3">
        <v>779.70478000000003</v>
      </c>
      <c r="AB805" s="3">
        <v>787.21763999999996</v>
      </c>
      <c r="AC805" s="3">
        <v>794.73050000000001</v>
      </c>
      <c r="AD805" s="3">
        <v>801.72234000000003</v>
      </c>
      <c r="AE805" s="3">
        <v>808.71418000000006</v>
      </c>
      <c r="AF805" s="3">
        <v>815.70601999999997</v>
      </c>
      <c r="AG805" s="3">
        <v>822.69785999999999</v>
      </c>
      <c r="AH805" s="3">
        <v>829.68970000000002</v>
      </c>
      <c r="AI805" s="3">
        <v>837.96831999999995</v>
      </c>
      <c r="AJ805" s="3">
        <v>846.24694</v>
      </c>
      <c r="AK805" s="3">
        <v>854.52556000000004</v>
      </c>
      <c r="AL805" s="3">
        <v>862.80417999999997</v>
      </c>
      <c r="AM805" s="3">
        <v>871.08280000000002</v>
      </c>
      <c r="AN805" s="4"/>
      <c r="AO805" s="4"/>
    </row>
    <row r="806" spans="1:41" x14ac:dyDescent="0.25">
      <c r="A806" s="13" t="s">
        <v>359</v>
      </c>
      <c r="B806" s="2" t="s">
        <v>4</v>
      </c>
      <c r="C806" s="2" t="s">
        <v>2</v>
      </c>
      <c r="D806" s="2" t="s">
        <v>18</v>
      </c>
      <c r="E806" s="2" t="s">
        <v>57</v>
      </c>
      <c r="F806" s="2" t="s">
        <v>2</v>
      </c>
      <c r="G806" s="4"/>
      <c r="H806" s="3">
        <v>0.18750224462041601</v>
      </c>
      <c r="I806" s="3">
        <v>0.199599163628184</v>
      </c>
      <c r="J806" s="3">
        <v>0.199599163628184</v>
      </c>
      <c r="K806" s="3">
        <v>0.199599163628184</v>
      </c>
      <c r="L806" s="3">
        <v>0.199599163628184</v>
      </c>
      <c r="M806" s="3">
        <v>0.199599163628184</v>
      </c>
      <c r="N806" s="3">
        <v>0.199599163628184</v>
      </c>
      <c r="O806" s="3">
        <v>0.199599163628184</v>
      </c>
      <c r="P806" s="3">
        <v>0.199599163628184</v>
      </c>
      <c r="Q806" s="3">
        <v>0.199599163628184</v>
      </c>
      <c r="R806" s="3">
        <v>0.199599163628184</v>
      </c>
      <c r="S806" s="3">
        <v>0.199599163628184</v>
      </c>
      <c r="T806" s="3">
        <v>0.199599163628184</v>
      </c>
      <c r="U806" s="3">
        <v>0.199599163628184</v>
      </c>
      <c r="V806" s="3">
        <v>0.199599163628184</v>
      </c>
      <c r="W806" s="3">
        <v>0.199599163628184</v>
      </c>
      <c r="X806" s="3">
        <v>0.199599163628184</v>
      </c>
      <c r="Y806" s="3">
        <v>0.199599163628184</v>
      </c>
      <c r="Z806" s="3">
        <v>0.199599163628184</v>
      </c>
      <c r="AA806" s="3">
        <v>0.199599163628184</v>
      </c>
      <c r="AB806" s="3">
        <v>0.199599163628184</v>
      </c>
      <c r="AC806" s="3">
        <v>0.199599163628184</v>
      </c>
      <c r="AD806" s="3">
        <v>0.199599163628184</v>
      </c>
      <c r="AE806" s="3">
        <v>0.199599163628184</v>
      </c>
      <c r="AF806" s="3">
        <v>0.199599163628184</v>
      </c>
      <c r="AG806" s="3">
        <v>0.199599163628184</v>
      </c>
      <c r="AH806" s="3">
        <v>0.199599163628184</v>
      </c>
      <c r="AI806" s="3">
        <v>0.199599163628184</v>
      </c>
      <c r="AJ806" s="3">
        <v>0.199599163628184</v>
      </c>
      <c r="AK806" s="3">
        <v>0.199599163628184</v>
      </c>
      <c r="AL806" s="3">
        <v>0.199599163628184</v>
      </c>
      <c r="AM806" s="3">
        <v>0.199599163628184</v>
      </c>
      <c r="AN806" s="4"/>
      <c r="AO806" s="4"/>
    </row>
    <row r="807" spans="1:41" x14ac:dyDescent="0.25">
      <c r="A807" s="13" t="s">
        <v>359</v>
      </c>
      <c r="B807" s="2" t="s">
        <v>4</v>
      </c>
      <c r="C807" s="2" t="s">
        <v>2</v>
      </c>
      <c r="D807" s="2" t="s">
        <v>18</v>
      </c>
      <c r="E807" s="2" t="s">
        <v>58</v>
      </c>
      <c r="F807" s="2" t="s">
        <v>2</v>
      </c>
      <c r="G807" s="4"/>
      <c r="H807" s="3">
        <v>1.4205041892095999E-2</v>
      </c>
      <c r="I807" s="3">
        <v>1.6245473344116901E-2</v>
      </c>
      <c r="J807" s="3">
        <v>1.6245473344116901E-2</v>
      </c>
      <c r="K807" s="3">
        <v>1.6245473344116901E-2</v>
      </c>
      <c r="L807" s="3">
        <v>1.6245473344116901E-2</v>
      </c>
      <c r="M807" s="3">
        <v>1.6245473344116901E-2</v>
      </c>
      <c r="N807" s="3">
        <v>1.6245473344116901E-2</v>
      </c>
      <c r="O807" s="3">
        <v>1.6245473344116901E-2</v>
      </c>
      <c r="P807" s="3">
        <v>1.6245473344116901E-2</v>
      </c>
      <c r="Q807" s="3">
        <v>1.6245473344116901E-2</v>
      </c>
      <c r="R807" s="3">
        <v>1.6245473344116901E-2</v>
      </c>
      <c r="S807" s="3">
        <v>1.6245473344116901E-2</v>
      </c>
      <c r="T807" s="3">
        <v>1.6245473344116901E-2</v>
      </c>
      <c r="U807" s="3">
        <v>1.6245473344116901E-2</v>
      </c>
      <c r="V807" s="3">
        <v>1.6245473344116901E-2</v>
      </c>
      <c r="W807" s="3">
        <v>1.6245473344116901E-2</v>
      </c>
      <c r="X807" s="3">
        <v>1.6245473344116901E-2</v>
      </c>
      <c r="Y807" s="3">
        <v>1.6245473344116901E-2</v>
      </c>
      <c r="Z807" s="3">
        <v>1.6245473344116901E-2</v>
      </c>
      <c r="AA807" s="3">
        <v>1.6245473344116901E-2</v>
      </c>
      <c r="AB807" s="3">
        <v>1.6245473344116901E-2</v>
      </c>
      <c r="AC807" s="3">
        <v>1.6245473344116901E-2</v>
      </c>
      <c r="AD807" s="3">
        <v>1.6245473344116901E-2</v>
      </c>
      <c r="AE807" s="3">
        <v>1.6245473344116901E-2</v>
      </c>
      <c r="AF807" s="3">
        <v>1.6245473344116901E-2</v>
      </c>
      <c r="AG807" s="3">
        <v>1.6245473344116901E-2</v>
      </c>
      <c r="AH807" s="3">
        <v>1.6245473344116901E-2</v>
      </c>
      <c r="AI807" s="3">
        <v>1.6245473344116901E-2</v>
      </c>
      <c r="AJ807" s="3">
        <v>1.6245473344116901E-2</v>
      </c>
      <c r="AK807" s="3">
        <v>1.6245473344116901E-2</v>
      </c>
      <c r="AL807" s="3">
        <v>1.6245473344116901E-2</v>
      </c>
      <c r="AM807" s="3">
        <v>1.6245473344116901E-2</v>
      </c>
      <c r="AN807" s="4"/>
      <c r="AO807" s="4"/>
    </row>
    <row r="808" spans="1:41" x14ac:dyDescent="0.25">
      <c r="A808" s="13" t="s">
        <v>359</v>
      </c>
      <c r="B808" s="2" t="s">
        <v>4</v>
      </c>
      <c r="C808" s="2" t="s">
        <v>2</v>
      </c>
      <c r="D808" s="2" t="s">
        <v>18</v>
      </c>
      <c r="E808" s="2" t="s">
        <v>59</v>
      </c>
      <c r="F808" s="2" t="s">
        <v>2</v>
      </c>
      <c r="G808" s="4"/>
      <c r="H808" s="3">
        <v>4.0032660475519503E-2</v>
      </c>
      <c r="I808" s="3">
        <v>3.8647029871748798E-2</v>
      </c>
      <c r="J808" s="3">
        <v>3.8693706691159097E-2</v>
      </c>
      <c r="K808" s="3">
        <v>3.8740383510569298E-2</v>
      </c>
      <c r="L808" s="3">
        <v>3.8787060329979597E-2</v>
      </c>
      <c r="M808" s="3">
        <v>3.3077973965251299E-2</v>
      </c>
      <c r="N808" s="3">
        <v>2.7368887600523101E-2</v>
      </c>
      <c r="O808" s="3">
        <v>2.2670984366369301E-2</v>
      </c>
      <c r="P808" s="3">
        <v>1.7973081132215501E-2</v>
      </c>
      <c r="Q808" s="3">
        <v>1.40790248814129E-2</v>
      </c>
      <c r="R808" s="3">
        <v>1.01849686306102E-2</v>
      </c>
      <c r="S808" s="3">
        <v>6.2909123798075804E-3</v>
      </c>
      <c r="T808" s="3">
        <v>3.55913803565677E-3</v>
      </c>
      <c r="U808" s="3">
        <v>8.2736369150594703E-4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spans="1:41" x14ac:dyDescent="0.25">
      <c r="A809" s="13" t="s">
        <v>359</v>
      </c>
      <c r="B809" s="2" t="s">
        <v>4</v>
      </c>
      <c r="C809" s="2" t="s">
        <v>2</v>
      </c>
      <c r="D809" s="2" t="s">
        <v>18</v>
      </c>
      <c r="E809" s="2" t="s">
        <v>60</v>
      </c>
      <c r="F809" s="2" t="s">
        <v>2</v>
      </c>
      <c r="G809" s="4"/>
      <c r="H809" s="3">
        <v>8.8600888192381895</v>
      </c>
      <c r="I809" s="3">
        <v>9.4317074527374203</v>
      </c>
      <c r="J809" s="3">
        <v>9.4317074527374203</v>
      </c>
      <c r="K809" s="3">
        <v>9.4317074527374203</v>
      </c>
      <c r="L809" s="3">
        <v>9.4317074527374203</v>
      </c>
      <c r="M809" s="3">
        <v>9.4317074527374203</v>
      </c>
      <c r="N809" s="3">
        <v>9.4317074527374203</v>
      </c>
      <c r="O809" s="3">
        <v>9.4317074527374203</v>
      </c>
      <c r="P809" s="3">
        <v>9.4317074527374203</v>
      </c>
      <c r="Q809" s="3">
        <v>9.4317074527374203</v>
      </c>
      <c r="R809" s="3">
        <v>9.4317074527374203</v>
      </c>
      <c r="S809" s="3">
        <v>9.4317074527374203</v>
      </c>
      <c r="T809" s="3">
        <v>9.4317074527374203</v>
      </c>
      <c r="U809" s="3">
        <v>9.4317074527374203</v>
      </c>
      <c r="V809" s="3">
        <v>9.4317074527374203</v>
      </c>
      <c r="W809" s="3">
        <v>9.4317074527374203</v>
      </c>
      <c r="X809" s="3">
        <v>9.4317074527374203</v>
      </c>
      <c r="Y809" s="3">
        <v>9.4317074527374203</v>
      </c>
      <c r="Z809" s="3">
        <v>9.4317074527374203</v>
      </c>
      <c r="AA809" s="3">
        <v>9.4317074527374203</v>
      </c>
      <c r="AB809" s="3">
        <v>9.4317074527374203</v>
      </c>
      <c r="AC809" s="3">
        <v>9.4317074527374203</v>
      </c>
      <c r="AD809" s="3">
        <v>9.4317074527374203</v>
      </c>
      <c r="AE809" s="3">
        <v>9.4317074527374203</v>
      </c>
      <c r="AF809" s="3">
        <v>9.4317074527374203</v>
      </c>
      <c r="AG809" s="3">
        <v>9.4317074527374203</v>
      </c>
      <c r="AH809" s="3">
        <v>9.4317074527374203</v>
      </c>
      <c r="AI809" s="3">
        <v>9.4317074527374203</v>
      </c>
      <c r="AJ809" s="3">
        <v>9.4317074527374203</v>
      </c>
      <c r="AK809" s="3">
        <v>9.4317074527374203</v>
      </c>
      <c r="AL809" s="3">
        <v>9.4317074527374203</v>
      </c>
      <c r="AM809" s="3">
        <v>9.4317074527374203</v>
      </c>
      <c r="AN809" s="4"/>
      <c r="AO809" s="4"/>
    </row>
    <row r="810" spans="1:41" x14ac:dyDescent="0.25">
      <c r="A810" s="13" t="s">
        <v>359</v>
      </c>
      <c r="B810" s="2" t="s">
        <v>4</v>
      </c>
      <c r="C810" s="2" t="s">
        <v>2</v>
      </c>
      <c r="D810" s="2" t="s">
        <v>18</v>
      </c>
      <c r="E810" s="2" t="s">
        <v>61</v>
      </c>
      <c r="F810" s="2" t="s">
        <v>2</v>
      </c>
      <c r="G810" s="4"/>
      <c r="H810" s="3">
        <v>11.747536506218299</v>
      </c>
      <c r="I810" s="3">
        <v>13.434968556974299</v>
      </c>
      <c r="J810" s="3">
        <v>13.434968556974299</v>
      </c>
      <c r="K810" s="3">
        <v>13.434968556974299</v>
      </c>
      <c r="L810" s="3">
        <v>13.434968556974299</v>
      </c>
      <c r="M810" s="3">
        <v>13.434968556974299</v>
      </c>
      <c r="N810" s="3">
        <v>13.434968556974299</v>
      </c>
      <c r="O810" s="3">
        <v>13.434968556974299</v>
      </c>
      <c r="P810" s="3">
        <v>13.434968556974299</v>
      </c>
      <c r="Q810" s="3">
        <v>13.434968556974299</v>
      </c>
      <c r="R810" s="3">
        <v>13.434968556974299</v>
      </c>
      <c r="S810" s="3">
        <v>13.434968556974299</v>
      </c>
      <c r="T810" s="3">
        <v>13.434968556974299</v>
      </c>
      <c r="U810" s="3">
        <v>13.434968556974299</v>
      </c>
      <c r="V810" s="3">
        <v>13.434968556974299</v>
      </c>
      <c r="W810" s="3">
        <v>13.434968556974299</v>
      </c>
      <c r="X810" s="3">
        <v>13.434968556974299</v>
      </c>
      <c r="Y810" s="3">
        <v>13.434968556974299</v>
      </c>
      <c r="Z810" s="3">
        <v>13.434968556974299</v>
      </c>
      <c r="AA810" s="3">
        <v>13.434968556974299</v>
      </c>
      <c r="AB810" s="3">
        <v>13.434968556974299</v>
      </c>
      <c r="AC810" s="3">
        <v>13.434968556974299</v>
      </c>
      <c r="AD810" s="3">
        <v>13.434968556974299</v>
      </c>
      <c r="AE810" s="3">
        <v>13.434968556974299</v>
      </c>
      <c r="AF810" s="3">
        <v>13.434968556974299</v>
      </c>
      <c r="AG810" s="3">
        <v>13.434968556974299</v>
      </c>
      <c r="AH810" s="3">
        <v>13.434968556974299</v>
      </c>
      <c r="AI810" s="3">
        <v>13.434968556974299</v>
      </c>
      <c r="AJ810" s="3">
        <v>13.434968556974299</v>
      </c>
      <c r="AK810" s="3">
        <v>13.434968556974299</v>
      </c>
      <c r="AL810" s="3">
        <v>13.434968556974299</v>
      </c>
      <c r="AM810" s="3">
        <v>13.434968556974299</v>
      </c>
      <c r="AN810" s="4"/>
      <c r="AO810" s="4"/>
    </row>
    <row r="811" spans="1:41" x14ac:dyDescent="0.25">
      <c r="A811" s="13" t="s">
        <v>359</v>
      </c>
      <c r="B811" s="2" t="s">
        <v>4</v>
      </c>
      <c r="C811" s="2" t="s">
        <v>2</v>
      </c>
      <c r="D811" s="2" t="s">
        <v>19</v>
      </c>
      <c r="E811" s="2" t="s">
        <v>32</v>
      </c>
      <c r="F811" s="2" t="s">
        <v>2</v>
      </c>
      <c r="G811" s="4"/>
      <c r="H811" s="3">
        <v>26.813605072517301</v>
      </c>
      <c r="I811" s="3">
        <v>26.467245218403299</v>
      </c>
      <c r="J811" s="3">
        <v>26.688956163088399</v>
      </c>
      <c r="K811" s="3">
        <v>26.910667107773499</v>
      </c>
      <c r="L811" s="3">
        <v>27.132378052458701</v>
      </c>
      <c r="M811" s="3">
        <v>27.354088997143801</v>
      </c>
      <c r="N811" s="3">
        <v>27.575799941828901</v>
      </c>
      <c r="O811" s="3">
        <v>28.085780742026198</v>
      </c>
      <c r="P811" s="3">
        <v>28.595761542223599</v>
      </c>
      <c r="Q811" s="3">
        <v>29.1057423424209</v>
      </c>
      <c r="R811" s="3">
        <v>29.6157231426183</v>
      </c>
      <c r="S811" s="3">
        <v>30.125703942815601</v>
      </c>
      <c r="T811" s="3">
        <v>30.658456514170801</v>
      </c>
      <c r="U811" s="3">
        <v>31.191209085526001</v>
      </c>
      <c r="V811" s="3">
        <v>31.723961656881102</v>
      </c>
      <c r="W811" s="3">
        <v>32.256714228236298</v>
      </c>
      <c r="X811" s="3">
        <v>32.789466799591501</v>
      </c>
      <c r="Y811" s="3">
        <v>33.1725610666509</v>
      </c>
      <c r="Z811" s="3">
        <v>33.555655333710199</v>
      </c>
      <c r="AA811" s="3">
        <v>33.938749600769597</v>
      </c>
      <c r="AB811" s="3">
        <v>34.321843867828903</v>
      </c>
      <c r="AC811" s="3">
        <v>34.704938134888302</v>
      </c>
      <c r="AD811" s="3">
        <v>35.248203452178302</v>
      </c>
      <c r="AE811" s="3">
        <v>35.791468769468302</v>
      </c>
      <c r="AF811" s="3">
        <v>36.334734086758203</v>
      </c>
      <c r="AG811" s="3">
        <v>36.877999404048197</v>
      </c>
      <c r="AH811" s="3">
        <v>37.421264721338197</v>
      </c>
      <c r="AI811" s="3">
        <v>37.840011286661799</v>
      </c>
      <c r="AJ811" s="3">
        <v>38.258757851985401</v>
      </c>
      <c r="AK811" s="3">
        <v>38.677504417309002</v>
      </c>
      <c r="AL811" s="3">
        <v>39.096250982632597</v>
      </c>
      <c r="AM811" s="3">
        <v>39.514997547956199</v>
      </c>
      <c r="AN811" s="4"/>
      <c r="AO811" s="4"/>
    </row>
    <row r="812" spans="1:41" x14ac:dyDescent="0.25">
      <c r="A812" s="13" t="s">
        <v>359</v>
      </c>
      <c r="B812" s="2" t="s">
        <v>4</v>
      </c>
      <c r="C812" s="2" t="s">
        <v>2</v>
      </c>
      <c r="D812" s="2" t="s">
        <v>19</v>
      </c>
      <c r="E812" s="2" t="s">
        <v>33</v>
      </c>
      <c r="F812" s="2" t="s">
        <v>2</v>
      </c>
      <c r="G812" s="4"/>
      <c r="H812" s="3">
        <v>27.015813128159699</v>
      </c>
      <c r="I812" s="3">
        <v>26.129831538723</v>
      </c>
      <c r="J812" s="3">
        <v>26.236117629686699</v>
      </c>
      <c r="K812" s="3">
        <v>26.342403720650299</v>
      </c>
      <c r="L812" s="3">
        <v>26.448689811613999</v>
      </c>
      <c r="M812" s="3">
        <v>26.554975902577599</v>
      </c>
      <c r="N812" s="3">
        <v>26.661261993541299</v>
      </c>
      <c r="O812" s="3">
        <v>26.997107814844298</v>
      </c>
      <c r="P812" s="3">
        <v>27.332953636147199</v>
      </c>
      <c r="Q812" s="3">
        <v>27.668799457450199</v>
      </c>
      <c r="R812" s="3">
        <v>28.004645278753099</v>
      </c>
      <c r="S812" s="3">
        <v>28.340491100056099</v>
      </c>
      <c r="T812" s="3">
        <v>28.6383586875859</v>
      </c>
      <c r="U812" s="3">
        <v>28.9362262751157</v>
      </c>
      <c r="V812" s="3">
        <v>29.234093862645501</v>
      </c>
      <c r="W812" s="3">
        <v>29.531961450175299</v>
      </c>
      <c r="X812" s="3">
        <v>29.8298290377051</v>
      </c>
      <c r="Y812" s="3">
        <v>30.034763388177801</v>
      </c>
      <c r="Z812" s="3">
        <v>37.799622173312997</v>
      </c>
      <c r="AA812" s="3">
        <v>38.055790111403901</v>
      </c>
      <c r="AB812" s="3">
        <v>38.311958049494699</v>
      </c>
      <c r="AC812" s="3">
        <v>38.568125987585503</v>
      </c>
      <c r="AD812" s="3">
        <v>38.960694184519198</v>
      </c>
      <c r="AE812" s="3">
        <v>39.353262381453</v>
      </c>
      <c r="AF812" s="3">
        <v>39.745830578386702</v>
      </c>
      <c r="AG812" s="3">
        <v>40.138398775320503</v>
      </c>
      <c r="AH812" s="3">
        <v>40.530966972254198</v>
      </c>
      <c r="AI812" s="3">
        <v>40.786343334782501</v>
      </c>
      <c r="AJ812" s="3">
        <v>41.041719697310903</v>
      </c>
      <c r="AK812" s="3">
        <v>41.297096059839198</v>
      </c>
      <c r="AL812" s="3">
        <v>41.5524724223676</v>
      </c>
      <c r="AM812" s="3">
        <v>41.807848784895903</v>
      </c>
      <c r="AN812" s="4"/>
      <c r="AO812" s="4"/>
    </row>
    <row r="813" spans="1:41" x14ac:dyDescent="0.25">
      <c r="A813" s="13" t="s">
        <v>359</v>
      </c>
      <c r="B813" s="2" t="s">
        <v>4</v>
      </c>
      <c r="C813" s="2" t="s">
        <v>2</v>
      </c>
      <c r="D813" s="2" t="s">
        <v>19</v>
      </c>
      <c r="E813" s="2" t="s">
        <v>52</v>
      </c>
      <c r="F813" s="2" t="s">
        <v>2</v>
      </c>
      <c r="G813" s="4"/>
      <c r="H813" s="3">
        <v>16.2847547612479</v>
      </c>
      <c r="I813" s="3">
        <v>15.876131802979501</v>
      </c>
      <c r="J813" s="3">
        <v>16.0229073099276</v>
      </c>
      <c r="K813" s="3">
        <v>16.367485899376799</v>
      </c>
      <c r="L813" s="3">
        <v>16.455833021337899</v>
      </c>
      <c r="M813" s="3">
        <v>16.544184528738501</v>
      </c>
      <c r="N813" s="3">
        <v>16.6325404215787</v>
      </c>
      <c r="O813" s="3">
        <v>16.860926114325899</v>
      </c>
      <c r="P813" s="3">
        <v>17.089472849679499</v>
      </c>
      <c r="Q813" s="3">
        <v>17.318180627639599</v>
      </c>
      <c r="R813" s="3">
        <v>17.547049448206099</v>
      </c>
      <c r="S813" s="3">
        <v>17.776079311379</v>
      </c>
      <c r="T813" s="3">
        <v>17.952380833504801</v>
      </c>
      <c r="U813" s="3">
        <v>18.128815777474799</v>
      </c>
      <c r="V813" s="3">
        <v>18.305384143288901</v>
      </c>
      <c r="W813" s="3">
        <v>18.4820859309471</v>
      </c>
      <c r="X813" s="3">
        <v>18.6589211404496</v>
      </c>
      <c r="Y813" s="3">
        <v>22.957025875590499</v>
      </c>
      <c r="Z813" s="3">
        <v>23.104651920505699</v>
      </c>
      <c r="AA813" s="3">
        <v>23.2522873852507</v>
      </c>
      <c r="AB813" s="3">
        <v>23.399932269825399</v>
      </c>
      <c r="AC813" s="3">
        <v>23.5475865742299</v>
      </c>
      <c r="AD813" s="3">
        <v>23.7677160337205</v>
      </c>
      <c r="AE813" s="3">
        <v>23.9877258708838</v>
      </c>
      <c r="AF813" s="3">
        <v>19.7856554433389</v>
      </c>
      <c r="AG813" s="3">
        <v>19.9629670270111</v>
      </c>
      <c r="AH813" s="3">
        <v>20.1401827848415</v>
      </c>
      <c r="AI813" s="3">
        <v>20.2595680631768</v>
      </c>
      <c r="AJ813" s="3">
        <v>20.378855624363901</v>
      </c>
      <c r="AK813" s="3">
        <v>20.4980454684028</v>
      </c>
      <c r="AL813" s="3">
        <v>20.6171375952933</v>
      </c>
      <c r="AM813" s="3">
        <v>20.7361320050356</v>
      </c>
      <c r="AN813" s="4"/>
      <c r="AO813" s="4"/>
    </row>
    <row r="814" spans="1:41" x14ac:dyDescent="0.25">
      <c r="A814" s="13" t="s">
        <v>359</v>
      </c>
      <c r="B814" s="2" t="s">
        <v>4</v>
      </c>
      <c r="C814" s="2" t="s">
        <v>2</v>
      </c>
      <c r="D814" s="2" t="s">
        <v>19</v>
      </c>
      <c r="E814" s="2" t="s">
        <v>62</v>
      </c>
      <c r="F814" s="2" t="s">
        <v>2</v>
      </c>
      <c r="G814" s="4"/>
      <c r="H814" s="3">
        <v>26.813605072517301</v>
      </c>
      <c r="I814" s="3">
        <v>26.467245218403299</v>
      </c>
      <c r="J814" s="3">
        <v>26.688956163088399</v>
      </c>
      <c r="K814" s="3">
        <v>26.910667107773499</v>
      </c>
      <c r="L814" s="3">
        <v>27.132378052458701</v>
      </c>
      <c r="M814" s="3">
        <v>27.354088997143801</v>
      </c>
      <c r="N814" s="3">
        <v>27.575799941828901</v>
      </c>
      <c r="O814" s="3">
        <v>28.085780742026198</v>
      </c>
      <c r="P814" s="3">
        <v>28.595761542223599</v>
      </c>
      <c r="Q814" s="3">
        <v>29.1057423424209</v>
      </c>
      <c r="R814" s="3">
        <v>29.6157231426183</v>
      </c>
      <c r="S814" s="3">
        <v>30.125703942815601</v>
      </c>
      <c r="T814" s="3">
        <v>30.658456514170801</v>
      </c>
      <c r="U814" s="3">
        <v>31.191209085526001</v>
      </c>
      <c r="V814" s="3">
        <v>31.723961656881102</v>
      </c>
      <c r="W814" s="3">
        <v>32.256714228236298</v>
      </c>
      <c r="X814" s="3">
        <v>32.789466799591501</v>
      </c>
      <c r="Y814" s="3">
        <v>33.1725610666509</v>
      </c>
      <c r="Z814" s="3">
        <v>33.555655333710199</v>
      </c>
      <c r="AA814" s="3">
        <v>33.938749600769597</v>
      </c>
      <c r="AB814" s="3">
        <v>34.321843867828903</v>
      </c>
      <c r="AC814" s="3">
        <v>34.704938134888302</v>
      </c>
      <c r="AD814" s="3">
        <v>35.248203452178302</v>
      </c>
      <c r="AE814" s="3">
        <v>35.791468769468302</v>
      </c>
      <c r="AF814" s="3">
        <v>36.334734086758203</v>
      </c>
      <c r="AG814" s="3">
        <v>36.877999404048197</v>
      </c>
      <c r="AH814" s="3">
        <v>37.421264721338197</v>
      </c>
      <c r="AI814" s="3">
        <v>37.840011286661799</v>
      </c>
      <c r="AJ814" s="3">
        <v>38.258757851985401</v>
      </c>
      <c r="AK814" s="3">
        <v>38.677504417309002</v>
      </c>
      <c r="AL814" s="3">
        <v>39.096250982632597</v>
      </c>
      <c r="AM814" s="3">
        <v>39.514997547956199</v>
      </c>
      <c r="AN814" s="4"/>
      <c r="AO814" s="4"/>
    </row>
    <row r="815" spans="1:41" x14ac:dyDescent="0.25">
      <c r="A815" s="13" t="s">
        <v>359</v>
      </c>
      <c r="B815" s="2" t="s">
        <v>4</v>
      </c>
      <c r="C815" s="2" t="s">
        <v>2</v>
      </c>
      <c r="D815" s="2" t="s">
        <v>19</v>
      </c>
      <c r="E815" s="2" t="s">
        <v>63</v>
      </c>
      <c r="F815" s="2" t="s">
        <v>2</v>
      </c>
      <c r="G815" s="4"/>
      <c r="H815" s="3">
        <v>26.245557442552499</v>
      </c>
      <c r="I815" s="3">
        <v>25.994911975987499</v>
      </c>
      <c r="J815" s="3">
        <v>25.975150228491799</v>
      </c>
      <c r="K815" s="3">
        <v>25.955388480996</v>
      </c>
      <c r="L815" s="3">
        <v>25.9356267335003</v>
      </c>
      <c r="M815" s="3">
        <v>25.9158649860045</v>
      </c>
      <c r="N815" s="3">
        <v>25.8961032385088</v>
      </c>
      <c r="O815" s="3">
        <v>26.267399174454798</v>
      </c>
      <c r="P815" s="3">
        <v>26.6386951104008</v>
      </c>
      <c r="Q815" s="3">
        <v>27.009991046346801</v>
      </c>
      <c r="R815" s="3">
        <v>27.381286982292799</v>
      </c>
      <c r="S815" s="3">
        <v>27.752582918238801</v>
      </c>
      <c r="T815" s="3">
        <v>28.0941076852605</v>
      </c>
      <c r="U815" s="3">
        <v>28.435632452282299</v>
      </c>
      <c r="V815" s="3">
        <v>28.777157219304002</v>
      </c>
      <c r="W815" s="3">
        <v>29.1186819863258</v>
      </c>
      <c r="X815" s="3">
        <v>29.460206753347499</v>
      </c>
      <c r="Y815" s="3">
        <v>29.717449263186701</v>
      </c>
      <c r="Z815" s="3">
        <v>37.799622173312997</v>
      </c>
      <c r="AA815" s="3">
        <v>38.055790111403901</v>
      </c>
      <c r="AB815" s="3">
        <v>38.311958049494699</v>
      </c>
      <c r="AC815" s="3">
        <v>38.568125987585503</v>
      </c>
      <c r="AD815" s="3">
        <v>38.960694184519198</v>
      </c>
      <c r="AE815" s="3">
        <v>39.353262381453</v>
      </c>
      <c r="AF815" s="3">
        <v>39.745830578386702</v>
      </c>
      <c r="AG815" s="3">
        <v>40.138398775320503</v>
      </c>
      <c r="AH815" s="3">
        <v>40.530966972254198</v>
      </c>
      <c r="AI815" s="3">
        <v>40.786343334782501</v>
      </c>
      <c r="AJ815" s="3">
        <v>41.041719697310903</v>
      </c>
      <c r="AK815" s="3">
        <v>41.297096059839198</v>
      </c>
      <c r="AL815" s="3">
        <v>41.5524724223676</v>
      </c>
      <c r="AM815" s="3">
        <v>41.807848784895903</v>
      </c>
      <c r="AN815" s="4"/>
      <c r="AO815" s="4"/>
    </row>
    <row r="816" spans="1:41" x14ac:dyDescent="0.25">
      <c r="A816" s="13" t="s">
        <v>359</v>
      </c>
      <c r="B816" s="2" t="s">
        <v>4</v>
      </c>
      <c r="C816" s="2" t="s">
        <v>2</v>
      </c>
      <c r="D816" s="2" t="s">
        <v>19</v>
      </c>
      <c r="E816" s="2" t="s">
        <v>64</v>
      </c>
      <c r="F816" s="2" t="s">
        <v>2</v>
      </c>
      <c r="G816" s="4"/>
      <c r="H816" s="3">
        <v>20.905026160940999</v>
      </c>
      <c r="I816" s="3">
        <v>20.219447377232999</v>
      </c>
      <c r="J816" s="3">
        <v>20.301692301774001</v>
      </c>
      <c r="K816" s="3">
        <v>20.383937226314998</v>
      </c>
      <c r="L816" s="3">
        <v>20.466182150856</v>
      </c>
      <c r="M816" s="3">
        <v>20.548427075397001</v>
      </c>
      <c r="N816" s="3">
        <v>20.630671999937999</v>
      </c>
      <c r="O816" s="3">
        <v>20.8905518579706</v>
      </c>
      <c r="P816" s="3">
        <v>21.150431716003201</v>
      </c>
      <c r="Q816" s="3">
        <v>21.410311574035799</v>
      </c>
      <c r="R816" s="3">
        <v>21.6701914320684</v>
      </c>
      <c r="S816" s="3">
        <v>21.930071290101001</v>
      </c>
      <c r="T816" s="3">
        <v>22.160563323794999</v>
      </c>
      <c r="U816" s="3">
        <v>22.391055357489002</v>
      </c>
      <c r="V816" s="3">
        <v>22.621547391183</v>
      </c>
      <c r="W816" s="3">
        <v>22.852039424876999</v>
      </c>
      <c r="X816" s="3">
        <v>23.082531458571001</v>
      </c>
      <c r="Y816" s="3">
        <v>29.051388874959802</v>
      </c>
      <c r="Z816" s="3">
        <v>29.2496134267058</v>
      </c>
      <c r="AA816" s="3">
        <v>29.447837978451801</v>
      </c>
      <c r="AB816" s="3">
        <v>29.646062530197799</v>
      </c>
      <c r="AC816" s="3">
        <v>29.844287081943801</v>
      </c>
      <c r="AD816" s="3">
        <v>30.148059113084301</v>
      </c>
      <c r="AE816" s="3">
        <v>30.451831144224801</v>
      </c>
      <c r="AF816" s="3">
        <v>24.604482540292199</v>
      </c>
      <c r="AG816" s="3">
        <v>24.8475001652046</v>
      </c>
      <c r="AH816" s="3">
        <v>25.090517790117001</v>
      </c>
      <c r="AI816" s="3">
        <v>25.248607410124801</v>
      </c>
      <c r="AJ816" s="3">
        <v>25.406697030132602</v>
      </c>
      <c r="AK816" s="3">
        <v>25.564786650140402</v>
      </c>
      <c r="AL816" s="3">
        <v>25.722876270148198</v>
      </c>
      <c r="AM816" s="3">
        <v>25.880965890155998</v>
      </c>
      <c r="AN816" s="4"/>
      <c r="AO816" s="4"/>
    </row>
    <row r="817" spans="1:41" x14ac:dyDescent="0.25">
      <c r="A817" s="13" t="s">
        <v>359</v>
      </c>
      <c r="B817" s="2" t="s">
        <v>4</v>
      </c>
      <c r="C817" s="2" t="s">
        <v>2</v>
      </c>
      <c r="D817" s="2" t="s">
        <v>19</v>
      </c>
      <c r="E817" s="2" t="s">
        <v>65</v>
      </c>
      <c r="F817" s="2" t="s">
        <v>2</v>
      </c>
      <c r="G817" s="4"/>
      <c r="H817" s="3">
        <v>19.355462190721902</v>
      </c>
      <c r="I817" s="3">
        <v>18.846051901838599</v>
      </c>
      <c r="J817" s="3">
        <v>19.287447451026701</v>
      </c>
      <c r="K817" s="3">
        <v>19.728843000214901</v>
      </c>
      <c r="L817" s="3">
        <v>20.170238549402999</v>
      </c>
      <c r="M817" s="3">
        <v>20.6116340985912</v>
      </c>
      <c r="N817" s="3">
        <v>21.053029647779301</v>
      </c>
      <c r="O817" s="3">
        <v>21.7424652778598</v>
      </c>
      <c r="P817" s="3">
        <v>22.4319009079403</v>
      </c>
      <c r="Q817" s="3">
        <v>23.121336538020799</v>
      </c>
      <c r="R817" s="3">
        <v>23.810772168101298</v>
      </c>
      <c r="S817" s="3">
        <v>24.500207798181801</v>
      </c>
      <c r="T817" s="3">
        <v>24.537122642693902</v>
      </c>
      <c r="U817" s="3">
        <v>24.574037487205999</v>
      </c>
      <c r="V817" s="3">
        <v>24.610952331718099</v>
      </c>
      <c r="W817" s="3">
        <v>24.6478671762302</v>
      </c>
      <c r="X817" s="3">
        <v>24.684782020742301</v>
      </c>
      <c r="Y817" s="3">
        <v>24.823962664870201</v>
      </c>
      <c r="Z817" s="3">
        <v>24.963143308998099</v>
      </c>
      <c r="AA817" s="3">
        <v>25.102323953126099</v>
      </c>
      <c r="AB817" s="3">
        <v>25.241504597254</v>
      </c>
      <c r="AC817" s="3">
        <v>25.380685241381901</v>
      </c>
      <c r="AD817" s="3">
        <v>25.656853318980399</v>
      </c>
      <c r="AE817" s="3">
        <v>25.933021396578901</v>
      </c>
      <c r="AF817" s="3">
        <v>26.209189474177499</v>
      </c>
      <c r="AG817" s="3">
        <v>26.485357551776001</v>
      </c>
      <c r="AH817" s="3">
        <v>26.7615256293745</v>
      </c>
      <c r="AI817" s="3">
        <v>27.447006197579999</v>
      </c>
      <c r="AJ817" s="3">
        <v>28.132486765785401</v>
      </c>
      <c r="AK817" s="3">
        <v>28.8179673339909</v>
      </c>
      <c r="AL817" s="3">
        <v>29.503447902196299</v>
      </c>
      <c r="AM817" s="3">
        <v>30.188928470401802</v>
      </c>
      <c r="AN817" s="4"/>
      <c r="AO817" s="4"/>
    </row>
    <row r="818" spans="1:41" x14ac:dyDescent="0.25">
      <c r="A818" s="13" t="s">
        <v>359</v>
      </c>
      <c r="B818" s="2" t="s">
        <v>4</v>
      </c>
      <c r="C818" s="2" t="s">
        <v>2</v>
      </c>
      <c r="D818" s="2" t="s">
        <v>19</v>
      </c>
      <c r="E818" s="2" t="s">
        <v>66</v>
      </c>
      <c r="F818" s="2" t="s">
        <v>2</v>
      </c>
      <c r="G818" s="4"/>
      <c r="H818" s="3">
        <v>4.769127007632</v>
      </c>
      <c r="I818" s="3">
        <v>4.5122894526059998</v>
      </c>
      <c r="J818" s="3">
        <v>4.8253753947611404</v>
      </c>
      <c r="K818" s="3">
        <v>5.8479413212934999</v>
      </c>
      <c r="L818" s="3">
        <v>5.9517310740614997</v>
      </c>
      <c r="M818" s="3">
        <v>6.0555208268295004</v>
      </c>
      <c r="N818" s="3">
        <v>6.1593105795975003</v>
      </c>
      <c r="O818" s="3">
        <v>6.2731256297287503</v>
      </c>
      <c r="P818" s="3">
        <v>6.3869406798600004</v>
      </c>
      <c r="Q818" s="3">
        <v>6.5007557299912504</v>
      </c>
      <c r="R818" s="3">
        <v>6.6145707801225004</v>
      </c>
      <c r="S818" s="3">
        <v>6.7283858302537496</v>
      </c>
      <c r="T818" s="3">
        <v>6.7427398078560001</v>
      </c>
      <c r="U818" s="3">
        <v>6.7570937854582498</v>
      </c>
      <c r="V818" s="3">
        <v>6.7714477630605003</v>
      </c>
      <c r="W818" s="3">
        <v>6.78580174066275</v>
      </c>
      <c r="X818" s="3">
        <v>6.8001557182649996</v>
      </c>
      <c r="Y818" s="3">
        <v>6.81014594639925</v>
      </c>
      <c r="Z818" s="3">
        <v>6.8201361745335003</v>
      </c>
      <c r="AA818" s="3">
        <v>6.8301264026677497</v>
      </c>
      <c r="AB818" s="3">
        <v>6.8401166308020001</v>
      </c>
      <c r="AC818" s="3">
        <v>6.8501068589362504</v>
      </c>
      <c r="AD818" s="3">
        <v>6.8658633687442503</v>
      </c>
      <c r="AE818" s="3">
        <v>6.8816198785522502</v>
      </c>
      <c r="AF818" s="3">
        <v>6.8973763883602501</v>
      </c>
      <c r="AG818" s="3">
        <v>6.9131328981682501</v>
      </c>
      <c r="AH818" s="3">
        <v>6.92888940797625</v>
      </c>
      <c r="AI818" s="3">
        <v>6.9690510207629996</v>
      </c>
      <c r="AJ818" s="3">
        <v>7.0092126335497502</v>
      </c>
      <c r="AK818" s="3">
        <v>7.0493742463364999</v>
      </c>
      <c r="AL818" s="3">
        <v>7.0895358591232496</v>
      </c>
      <c r="AM818" s="3">
        <v>7.1296974719100001</v>
      </c>
      <c r="AN818" s="4"/>
      <c r="AO818" s="4"/>
    </row>
    <row r="819" spans="1:41" x14ac:dyDescent="0.25">
      <c r="A819" s="13" t="s">
        <v>359</v>
      </c>
      <c r="B819" s="2" t="s">
        <v>4</v>
      </c>
      <c r="C819" s="2" t="s">
        <v>2</v>
      </c>
      <c r="D819" s="2" t="s">
        <v>19</v>
      </c>
      <c r="E819" s="2" t="s">
        <v>67</v>
      </c>
      <c r="F819" s="2" t="s">
        <v>2</v>
      </c>
      <c r="G819" s="4"/>
      <c r="H819" s="3">
        <v>26.245557442552499</v>
      </c>
      <c r="I819" s="3">
        <v>25.994911975987499</v>
      </c>
      <c r="J819" s="3">
        <v>25.975150228491799</v>
      </c>
      <c r="K819" s="3">
        <v>25.955388480996</v>
      </c>
      <c r="L819" s="3">
        <v>25.9356267335003</v>
      </c>
      <c r="M819" s="3">
        <v>25.9158649860045</v>
      </c>
      <c r="N819" s="3">
        <v>25.8961032385088</v>
      </c>
      <c r="O819" s="3">
        <v>26.267399174454798</v>
      </c>
      <c r="P819" s="3">
        <v>26.6386951104008</v>
      </c>
      <c r="Q819" s="3">
        <v>27.009991046346801</v>
      </c>
      <c r="R819" s="3">
        <v>27.381286982292799</v>
      </c>
      <c r="S819" s="3">
        <v>27.752582918238801</v>
      </c>
      <c r="T819" s="3">
        <v>28.0941076852605</v>
      </c>
      <c r="U819" s="3">
        <v>28.435632452282299</v>
      </c>
      <c r="V819" s="3">
        <v>28.777157219304002</v>
      </c>
      <c r="W819" s="3">
        <v>29.1186819863258</v>
      </c>
      <c r="X819" s="3">
        <v>29.460206753347499</v>
      </c>
      <c r="Y819" s="3">
        <v>29.717449263186701</v>
      </c>
      <c r="Z819" s="3">
        <v>29.974691773025999</v>
      </c>
      <c r="AA819" s="3">
        <v>30.2319342828652</v>
      </c>
      <c r="AB819" s="3">
        <v>30.489176792704502</v>
      </c>
      <c r="AC819" s="3">
        <v>30.7464193025437</v>
      </c>
      <c r="AD819" s="3">
        <v>31.068664523968501</v>
      </c>
      <c r="AE819" s="3">
        <v>31.390909745393198</v>
      </c>
      <c r="AF819" s="3">
        <v>31.713154966817999</v>
      </c>
      <c r="AG819" s="3">
        <v>32.035400188242697</v>
      </c>
      <c r="AH819" s="3">
        <v>32.357645409667498</v>
      </c>
      <c r="AI819" s="3">
        <v>32.674606551317197</v>
      </c>
      <c r="AJ819" s="3">
        <v>32.991567692967003</v>
      </c>
      <c r="AK819" s="3">
        <v>33.308528834616702</v>
      </c>
      <c r="AL819" s="3">
        <v>33.6254899762665</v>
      </c>
      <c r="AM819" s="3">
        <v>33.9424511179162</v>
      </c>
      <c r="AN819" s="4"/>
      <c r="AO819" s="4"/>
    </row>
    <row r="820" spans="1:41" x14ac:dyDescent="0.25">
      <c r="A820" s="13" t="s">
        <v>359</v>
      </c>
      <c r="B820" s="2" t="s">
        <v>4</v>
      </c>
      <c r="C820" s="2" t="s">
        <v>2</v>
      </c>
      <c r="D820" s="2" t="s">
        <v>19</v>
      </c>
      <c r="E820" s="2" t="s">
        <v>68</v>
      </c>
      <c r="F820" s="2" t="s">
        <v>2</v>
      </c>
      <c r="G820" s="4"/>
      <c r="H820" s="3">
        <v>9.2415067298189992</v>
      </c>
      <c r="I820" s="3">
        <v>9.6605963379900004</v>
      </c>
      <c r="J820" s="3">
        <v>9.6007797966833994</v>
      </c>
      <c r="K820" s="3">
        <v>9.5409632553768002</v>
      </c>
      <c r="L820" s="3">
        <v>9.4811467140701993</v>
      </c>
      <c r="M820" s="3">
        <v>9.4213301727636001</v>
      </c>
      <c r="N820" s="3">
        <v>9.3615136314570009</v>
      </c>
      <c r="O820" s="3">
        <v>9.6447022051535996</v>
      </c>
      <c r="P820" s="3">
        <v>9.9278907788502</v>
      </c>
      <c r="Q820" s="3">
        <v>10.2110793525468</v>
      </c>
      <c r="R820" s="3">
        <v>10.494267926243401</v>
      </c>
      <c r="S820" s="3">
        <v>10.77745649994</v>
      </c>
      <c r="T820" s="3">
        <v>11.028976801596</v>
      </c>
      <c r="U820" s="3">
        <v>11.280497103251999</v>
      </c>
      <c r="V820" s="3">
        <v>11.532017404908</v>
      </c>
      <c r="W820" s="3">
        <v>11.783537706563999</v>
      </c>
      <c r="X820" s="3">
        <v>12.03505800822</v>
      </c>
      <c r="Y820" s="3">
        <v>12.303440922123</v>
      </c>
      <c r="Z820" s="3">
        <v>12.571823836026001</v>
      </c>
      <c r="AA820" s="3">
        <v>12.840206749928999</v>
      </c>
      <c r="AB820" s="3">
        <v>13.108589663831999</v>
      </c>
      <c r="AC820" s="3">
        <v>13.376972577735</v>
      </c>
      <c r="AD820" s="3">
        <v>13.561516528466401</v>
      </c>
      <c r="AE820" s="3">
        <v>13.7460604791978</v>
      </c>
      <c r="AF820" s="3">
        <v>13.9306044299292</v>
      </c>
      <c r="AG820" s="3">
        <v>14.1151483806606</v>
      </c>
      <c r="AH820" s="3">
        <v>14.299692331392</v>
      </c>
      <c r="AI820" s="3">
        <v>14.457699112194</v>
      </c>
      <c r="AJ820" s="3">
        <v>14.615705892996001</v>
      </c>
      <c r="AK820" s="3">
        <v>14.773712673798</v>
      </c>
      <c r="AL820" s="3">
        <v>14.9317194546</v>
      </c>
      <c r="AM820" s="3">
        <v>15.089726235402001</v>
      </c>
      <c r="AN820" s="4"/>
      <c r="AO820" s="4"/>
    </row>
    <row r="821" spans="1:41" x14ac:dyDescent="0.25">
      <c r="A821" s="13" t="s">
        <v>359</v>
      </c>
      <c r="B821" s="2" t="s">
        <v>4</v>
      </c>
      <c r="C821" s="2" t="s">
        <v>2</v>
      </c>
      <c r="D821" s="2" t="s">
        <v>19</v>
      </c>
      <c r="E821" s="2" t="s">
        <v>53</v>
      </c>
      <c r="F821" s="2" t="s">
        <v>2</v>
      </c>
      <c r="G821" s="4"/>
      <c r="H821" s="3">
        <v>5.7235980075233401</v>
      </c>
      <c r="I821" s="3">
        <v>5.4289701096771203</v>
      </c>
      <c r="J821" s="3">
        <v>5.7398413365995804</v>
      </c>
      <c r="K821" s="3">
        <v>6.71089128423655</v>
      </c>
      <c r="L821" s="3">
        <v>6.8255075329163004</v>
      </c>
      <c r="M821" s="3">
        <v>6.9392768743381898</v>
      </c>
      <c r="N821" s="3">
        <v>7.0521993085022201</v>
      </c>
      <c r="O821" s="3">
        <v>7.1735766016747098</v>
      </c>
      <c r="P821" s="3">
        <v>7.4814115886844696</v>
      </c>
      <c r="Q821" s="3">
        <v>7.6026371653104903</v>
      </c>
      <c r="R821" s="3">
        <v>7.7233397176775496</v>
      </c>
      <c r="S821" s="3">
        <v>7.8435192457856404</v>
      </c>
      <c r="T821" s="3">
        <v>7.8588883483006997</v>
      </c>
      <c r="U821" s="3">
        <v>7.87399401433977</v>
      </c>
      <c r="V821" s="3">
        <v>7.8888362439028503</v>
      </c>
      <c r="W821" s="3">
        <v>7.9034150369899399</v>
      </c>
      <c r="X821" s="3">
        <v>7.9177303936010501</v>
      </c>
      <c r="Y821" s="3">
        <v>8.0608575874566206</v>
      </c>
      <c r="Z821" s="3">
        <v>8.0750942150661196</v>
      </c>
      <c r="AA821" s="3">
        <v>8.0881946876413799</v>
      </c>
      <c r="AB821" s="3">
        <v>8.1008872451645502</v>
      </c>
      <c r="AC821" s="3">
        <v>8.1131718876356391</v>
      </c>
      <c r="AD821" s="3">
        <v>8.1329164717819307</v>
      </c>
      <c r="AE821" s="3">
        <v>8.1522634826279994</v>
      </c>
      <c r="AF821" s="3">
        <v>8.0386987901249292</v>
      </c>
      <c r="AG821" s="3">
        <v>8.0564235531654091</v>
      </c>
      <c r="AH821" s="3">
        <v>8.0737601660192002</v>
      </c>
      <c r="AI821" s="3">
        <v>8.1132540231326402</v>
      </c>
      <c r="AJ821" s="3">
        <v>8.1523984447789992</v>
      </c>
      <c r="AK821" s="3">
        <v>8.1911934309582808</v>
      </c>
      <c r="AL821" s="3">
        <v>8.2296389816704902</v>
      </c>
      <c r="AM821" s="3">
        <v>8.2677350969156098</v>
      </c>
      <c r="AN821" s="4"/>
      <c r="AO821" s="4"/>
    </row>
    <row r="822" spans="1:41" x14ac:dyDescent="0.25">
      <c r="A822" s="13" t="s">
        <v>359</v>
      </c>
      <c r="B822" s="2" t="s">
        <v>4</v>
      </c>
      <c r="C822" s="2" t="s">
        <v>2</v>
      </c>
      <c r="D822" s="2" t="s">
        <v>19</v>
      </c>
      <c r="E822" s="2" t="s">
        <v>69</v>
      </c>
      <c r="F822" s="2" t="s">
        <v>2</v>
      </c>
      <c r="G822" s="4"/>
      <c r="H822" s="3">
        <v>17.346292740269998</v>
      </c>
      <c r="I822" s="3">
        <v>17.119292938312501</v>
      </c>
      <c r="J822" s="3">
        <v>17.309999405614501</v>
      </c>
      <c r="K822" s="3">
        <v>17.500705872916502</v>
      </c>
      <c r="L822" s="3">
        <v>17.691412340218498</v>
      </c>
      <c r="M822" s="3">
        <v>17.882118807520499</v>
      </c>
      <c r="N822" s="3">
        <v>18.072825274822499</v>
      </c>
      <c r="O822" s="3">
        <v>18.407060144342999</v>
      </c>
      <c r="P822" s="3">
        <v>18.7412950138635</v>
      </c>
      <c r="Q822" s="3">
        <v>19.075529883384</v>
      </c>
      <c r="R822" s="3">
        <v>19.409764752904501</v>
      </c>
      <c r="S822" s="3">
        <v>19.743999622425001</v>
      </c>
      <c r="T822" s="3">
        <v>20.093158818427501</v>
      </c>
      <c r="U822" s="3">
        <v>20.442318014430001</v>
      </c>
      <c r="V822" s="3">
        <v>20.7914772104325</v>
      </c>
      <c r="W822" s="3">
        <v>21.140636406435</v>
      </c>
      <c r="X822" s="3">
        <v>21.4897956024375</v>
      </c>
      <c r="Y822" s="3">
        <v>21.740870667057798</v>
      </c>
      <c r="Z822" s="3">
        <v>21.991945731678001</v>
      </c>
      <c r="AA822" s="3">
        <v>22.2430207962983</v>
      </c>
      <c r="AB822" s="3">
        <v>22.494095860918499</v>
      </c>
      <c r="AC822" s="3">
        <v>22.745170925538801</v>
      </c>
      <c r="AD822" s="3">
        <v>23.101220040268501</v>
      </c>
      <c r="AE822" s="3">
        <v>23.457269154998301</v>
      </c>
      <c r="AF822" s="3">
        <v>23.813318269728001</v>
      </c>
      <c r="AG822" s="3">
        <v>24.1693673844578</v>
      </c>
      <c r="AH822" s="3">
        <v>24.5254164991875</v>
      </c>
      <c r="AI822" s="3">
        <v>24.7998576224002</v>
      </c>
      <c r="AJ822" s="3">
        <v>25.074298745613</v>
      </c>
      <c r="AK822" s="3">
        <v>25.3487398688257</v>
      </c>
      <c r="AL822" s="3">
        <v>25.623180992038499</v>
      </c>
      <c r="AM822" s="3">
        <v>25.897622115251199</v>
      </c>
      <c r="AN822" s="4"/>
      <c r="AO822" s="4"/>
    </row>
    <row r="823" spans="1:41" x14ac:dyDescent="0.25">
      <c r="A823" s="13" t="s">
        <v>359</v>
      </c>
      <c r="B823" s="2" t="s">
        <v>4</v>
      </c>
      <c r="C823" s="2" t="s">
        <v>2</v>
      </c>
      <c r="D823" s="2" t="s">
        <v>19</v>
      </c>
      <c r="E823" s="2" t="s">
        <v>70</v>
      </c>
      <c r="F823" s="2" t="s">
        <v>2</v>
      </c>
      <c r="G823" s="4"/>
      <c r="H823" s="3">
        <v>10.833488947313199</v>
      </c>
      <c r="I823" s="3">
        <v>10.580552219669199</v>
      </c>
      <c r="J823" s="3">
        <v>11.599522637734401</v>
      </c>
      <c r="K823" s="3">
        <v>12.077609189439199</v>
      </c>
      <c r="L823" s="3">
        <v>12.5556957411439</v>
      </c>
      <c r="M823" s="3">
        <v>13.0337822928487</v>
      </c>
      <c r="N823" s="3">
        <v>13.511868844553399</v>
      </c>
      <c r="O823" s="3">
        <v>13.7957136531651</v>
      </c>
      <c r="P823" s="3">
        <v>14.079558461776699</v>
      </c>
      <c r="Q823" s="3">
        <v>14.3634032703884</v>
      </c>
      <c r="R823" s="3">
        <v>14.647248079000001</v>
      </c>
      <c r="S823" s="3">
        <v>14.931092887611699</v>
      </c>
      <c r="T823" s="3">
        <v>15.266677864796399</v>
      </c>
      <c r="U823" s="3">
        <v>15.6022628419811</v>
      </c>
      <c r="V823" s="3">
        <v>15.9378478191658</v>
      </c>
      <c r="W823" s="3">
        <v>16.273432796350502</v>
      </c>
      <c r="X823" s="3">
        <v>16.6090177735352</v>
      </c>
      <c r="Y823" s="3">
        <v>16.876139774756101</v>
      </c>
      <c r="Z823" s="3">
        <v>17.143261775977098</v>
      </c>
      <c r="AA823" s="3">
        <v>17.410383777198</v>
      </c>
      <c r="AB823" s="3">
        <v>17.677505778419</v>
      </c>
      <c r="AC823" s="3">
        <v>17.944627779639902</v>
      </c>
      <c r="AD823" s="3">
        <v>18.26338546773</v>
      </c>
      <c r="AE823" s="3">
        <v>18.582143155820098</v>
      </c>
      <c r="AF823" s="3">
        <v>18.9009008439103</v>
      </c>
      <c r="AG823" s="3">
        <v>19.219658532000398</v>
      </c>
      <c r="AH823" s="3">
        <v>19.5384162200905</v>
      </c>
      <c r="AI823" s="3">
        <v>19.846981709597099</v>
      </c>
      <c r="AJ823" s="3">
        <v>20.155547199103701</v>
      </c>
      <c r="AK823" s="3">
        <v>20.4641126886102</v>
      </c>
      <c r="AL823" s="3">
        <v>20.772678178116799</v>
      </c>
      <c r="AM823" s="3">
        <v>21.081243667623401</v>
      </c>
      <c r="AN823" s="4"/>
      <c r="AO823" s="4"/>
    </row>
    <row r="824" spans="1:41" x14ac:dyDescent="0.25">
      <c r="A824" s="13" t="s">
        <v>359</v>
      </c>
      <c r="B824" s="2" t="s">
        <v>4</v>
      </c>
      <c r="C824" s="2" t="s">
        <v>2</v>
      </c>
      <c r="D824" s="2" t="s">
        <v>19</v>
      </c>
      <c r="E824" s="2" t="s">
        <v>71</v>
      </c>
      <c r="F824" s="2" t="s">
        <v>2</v>
      </c>
      <c r="G824" s="4"/>
      <c r="H824" s="3">
        <v>17.551047751146001</v>
      </c>
      <c r="I824" s="3">
        <v>16.867144707893999</v>
      </c>
      <c r="J824" s="3">
        <v>17.4683021896656</v>
      </c>
      <c r="K824" s="3">
        <v>18.069459671437201</v>
      </c>
      <c r="L824" s="3">
        <v>18.670617153208799</v>
      </c>
      <c r="M824" s="3">
        <v>19.2717746349804</v>
      </c>
      <c r="N824" s="3">
        <v>19.872932116752001</v>
      </c>
      <c r="O824" s="3">
        <v>20.302857168867</v>
      </c>
      <c r="P824" s="3">
        <v>25.9159777762275</v>
      </c>
      <c r="Q824" s="3">
        <v>26.453384091371198</v>
      </c>
      <c r="R824" s="3">
        <v>26.990790406515</v>
      </c>
      <c r="S824" s="3">
        <v>27.528196721658698</v>
      </c>
      <c r="T824" s="3">
        <v>27.745488744947998</v>
      </c>
      <c r="U824" s="3">
        <v>27.962780768237199</v>
      </c>
      <c r="V824" s="3">
        <v>28.180072791526499</v>
      </c>
      <c r="W824" s="3">
        <v>28.397364814815699</v>
      </c>
      <c r="X824" s="3">
        <v>28.614656838104999</v>
      </c>
      <c r="Y824" s="3">
        <v>28.9948504061385</v>
      </c>
      <c r="Z824" s="3">
        <v>29.375043974172002</v>
      </c>
      <c r="AA824" s="3">
        <v>29.755237542205499</v>
      </c>
      <c r="AB824" s="3">
        <v>30.135431110239001</v>
      </c>
      <c r="AC824" s="3">
        <v>30.515624678272498</v>
      </c>
      <c r="AD824" s="3">
        <v>30.8819249077658</v>
      </c>
      <c r="AE824" s="3">
        <v>31.248225137258999</v>
      </c>
      <c r="AF824" s="3">
        <v>31.6145253667523</v>
      </c>
      <c r="AG824" s="3">
        <v>31.980825596245499</v>
      </c>
      <c r="AH824" s="3">
        <v>32.3471258257388</v>
      </c>
      <c r="AI824" s="3">
        <v>32.734151969571002</v>
      </c>
      <c r="AJ824" s="3">
        <v>33.121178113403303</v>
      </c>
      <c r="AK824" s="3">
        <v>33.508204257235498</v>
      </c>
      <c r="AL824" s="3">
        <v>33.895230401067799</v>
      </c>
      <c r="AM824" s="3">
        <v>34.282256544900001</v>
      </c>
      <c r="AN824" s="4"/>
      <c r="AO824" s="4"/>
    </row>
    <row r="825" spans="1:41" x14ac:dyDescent="0.25">
      <c r="A825" s="13" t="s">
        <v>359</v>
      </c>
      <c r="B825" s="2" t="s">
        <v>4</v>
      </c>
      <c r="C825" s="2" t="s">
        <v>2</v>
      </c>
      <c r="D825" s="2" t="s">
        <v>19</v>
      </c>
      <c r="E825" s="2" t="s">
        <v>54</v>
      </c>
      <c r="F825" s="2" t="s">
        <v>2</v>
      </c>
      <c r="G825" s="4"/>
      <c r="H825" s="3">
        <v>8.1099863736295692</v>
      </c>
      <c r="I825" s="3">
        <v>7.6560868590581297</v>
      </c>
      <c r="J825" s="3">
        <v>8.0279266989455795</v>
      </c>
      <c r="K825" s="3">
        <v>8.9296831788028204</v>
      </c>
      <c r="L825" s="3">
        <v>9.1442519556360597</v>
      </c>
      <c r="M825" s="3">
        <v>9.3576760804703607</v>
      </c>
      <c r="N825" s="3">
        <v>9.5699555533057303</v>
      </c>
      <c r="O825" s="3">
        <v>9.74542214748943</v>
      </c>
      <c r="P825" s="3">
        <v>11.196673969856199</v>
      </c>
      <c r="Q825" s="3">
        <v>11.3906844266262</v>
      </c>
      <c r="R825" s="3">
        <v>11.583670360783801</v>
      </c>
      <c r="S825" s="3">
        <v>11.775631772328801</v>
      </c>
      <c r="T825" s="3">
        <v>11.8159664668577</v>
      </c>
      <c r="U825" s="3">
        <v>11.855851589226701</v>
      </c>
      <c r="V825" s="3">
        <v>11.895287139435901</v>
      </c>
      <c r="W825" s="3">
        <v>11.9342731174851</v>
      </c>
      <c r="X825" s="3">
        <v>11.9728095233744</v>
      </c>
      <c r="Y825" s="3">
        <v>12.0479239296803</v>
      </c>
      <c r="Z825" s="3">
        <v>12.122282119020699</v>
      </c>
      <c r="AA825" s="3">
        <v>12.195884091395399</v>
      </c>
      <c r="AB825" s="3">
        <v>12.2687298468046</v>
      </c>
      <c r="AC825" s="3">
        <v>12.3408193852481</v>
      </c>
      <c r="AD825" s="3">
        <v>12.415218055225299</v>
      </c>
      <c r="AE825" s="3">
        <v>12.488954389310299</v>
      </c>
      <c r="AF825" s="3">
        <v>12.5620283875031</v>
      </c>
      <c r="AG825" s="3">
        <v>12.634440049803599</v>
      </c>
      <c r="AH825" s="3">
        <v>12.706189376211899</v>
      </c>
      <c r="AI825" s="3">
        <v>12.802599047027</v>
      </c>
      <c r="AJ825" s="3">
        <v>12.898400461833599</v>
      </c>
      <c r="AK825" s="3">
        <v>12.9935936206316</v>
      </c>
      <c r="AL825" s="3">
        <v>13.088178523421</v>
      </c>
      <c r="AM825" s="3">
        <v>13.1821551702019</v>
      </c>
      <c r="AN825" s="4"/>
      <c r="AO825" s="4"/>
    </row>
    <row r="826" spans="1:41" x14ac:dyDescent="0.25">
      <c r="A826" s="13" t="s">
        <v>359</v>
      </c>
      <c r="B826" s="2" t="s">
        <v>4</v>
      </c>
      <c r="C826" s="2" t="s">
        <v>2</v>
      </c>
      <c r="D826" s="2" t="s">
        <v>19</v>
      </c>
      <c r="E826" s="2" t="s">
        <v>34</v>
      </c>
      <c r="F826" s="2" t="s">
        <v>2</v>
      </c>
      <c r="G826" s="4"/>
      <c r="H826" s="3">
        <v>20.905026160940999</v>
      </c>
      <c r="I826" s="3">
        <v>20.219447377232999</v>
      </c>
      <c r="J826" s="3">
        <v>20.301692301774001</v>
      </c>
      <c r="K826" s="3">
        <v>20.383937226314998</v>
      </c>
      <c r="L826" s="3">
        <v>20.466182150856</v>
      </c>
      <c r="M826" s="3">
        <v>20.548427075397001</v>
      </c>
      <c r="N826" s="3">
        <v>20.630671999937999</v>
      </c>
      <c r="O826" s="3">
        <v>20.8905518579706</v>
      </c>
      <c r="P826" s="3">
        <v>21.150431716003201</v>
      </c>
      <c r="Q826" s="3">
        <v>21.410311574035799</v>
      </c>
      <c r="R826" s="3">
        <v>21.6701914320684</v>
      </c>
      <c r="S826" s="3">
        <v>21.930071290101001</v>
      </c>
      <c r="T826" s="3">
        <v>22.160563323794999</v>
      </c>
      <c r="U826" s="3">
        <v>22.391055357489002</v>
      </c>
      <c r="V826" s="3">
        <v>22.621547391183</v>
      </c>
      <c r="W826" s="3">
        <v>22.852039424876999</v>
      </c>
      <c r="X826" s="3">
        <v>23.082531458571001</v>
      </c>
      <c r="Y826" s="3">
        <v>29.051388874959802</v>
      </c>
      <c r="Z826" s="3">
        <v>29.2496134267058</v>
      </c>
      <c r="AA826" s="3">
        <v>29.447837978451801</v>
      </c>
      <c r="AB826" s="3">
        <v>29.646062530197799</v>
      </c>
      <c r="AC826" s="3">
        <v>29.844287081943801</v>
      </c>
      <c r="AD826" s="3">
        <v>30.148059113084301</v>
      </c>
      <c r="AE826" s="3">
        <v>30.451831144224801</v>
      </c>
      <c r="AF826" s="3">
        <v>24.604482540292199</v>
      </c>
      <c r="AG826" s="3">
        <v>24.8475001652046</v>
      </c>
      <c r="AH826" s="3">
        <v>25.090517790117001</v>
      </c>
      <c r="AI826" s="3">
        <v>25.248607410124801</v>
      </c>
      <c r="AJ826" s="3">
        <v>25.406697030132602</v>
      </c>
      <c r="AK826" s="3">
        <v>25.564786650140402</v>
      </c>
      <c r="AL826" s="3">
        <v>25.722876270148198</v>
      </c>
      <c r="AM826" s="3">
        <v>25.880965890155998</v>
      </c>
      <c r="AN826" s="4"/>
      <c r="AO826" s="4"/>
    </row>
    <row r="827" spans="1:41" x14ac:dyDescent="0.25">
      <c r="A827" s="13" t="s">
        <v>359</v>
      </c>
      <c r="B827" s="2" t="s">
        <v>4</v>
      </c>
      <c r="C827" s="2" t="s">
        <v>2</v>
      </c>
      <c r="D827" s="2" t="s">
        <v>19</v>
      </c>
      <c r="E827" s="2" t="s">
        <v>55</v>
      </c>
      <c r="F827" s="2" t="s">
        <v>2</v>
      </c>
      <c r="G827" s="4"/>
      <c r="H827" s="3">
        <v>5.4191238166949303</v>
      </c>
      <c r="I827" s="3">
        <v>5.1412259623148504</v>
      </c>
      <c r="J827" s="3">
        <v>5.4823216565086899</v>
      </c>
      <c r="K827" s="3">
        <v>6.4958909017088304</v>
      </c>
      <c r="L827" s="3">
        <v>6.6394750088723997</v>
      </c>
      <c r="M827" s="3">
        <v>6.7841091039408203</v>
      </c>
      <c r="N827" s="3">
        <v>6.9297931869141101</v>
      </c>
      <c r="O827" s="3">
        <v>7.06956978619667</v>
      </c>
      <c r="P827" s="3">
        <v>7.50698713507765</v>
      </c>
      <c r="Q827" s="3">
        <v>7.6567599931246697</v>
      </c>
      <c r="R827" s="3">
        <v>7.8070280853680698</v>
      </c>
      <c r="S827" s="3">
        <v>7.9577914118078503</v>
      </c>
      <c r="T827" s="3">
        <v>7.9944014696797998</v>
      </c>
      <c r="U827" s="3">
        <v>8.0312098224607507</v>
      </c>
      <c r="V827" s="3">
        <v>8.0682164701507002</v>
      </c>
      <c r="W827" s="3">
        <v>8.1054214127496493</v>
      </c>
      <c r="X827" s="3">
        <v>8.1428246502575998</v>
      </c>
      <c r="Y827" s="3">
        <v>8.1883119511613298</v>
      </c>
      <c r="Z827" s="3">
        <v>8.2342234868214508</v>
      </c>
      <c r="AA827" s="3">
        <v>8.2805592572379805</v>
      </c>
      <c r="AB827" s="3">
        <v>8.32731926241091</v>
      </c>
      <c r="AC827" s="3">
        <v>8.3745035023402306</v>
      </c>
      <c r="AD827" s="3">
        <v>8.4207063441203793</v>
      </c>
      <c r="AE827" s="3">
        <v>8.4671388229838502</v>
      </c>
      <c r="AF827" s="3">
        <v>8.5138009389306504</v>
      </c>
      <c r="AG827" s="3">
        <v>8.5606926919607709</v>
      </c>
      <c r="AH827" s="3">
        <v>8.6078140820742206</v>
      </c>
      <c r="AI827" s="3">
        <v>8.6743811497895909</v>
      </c>
      <c r="AJ827" s="3">
        <v>8.7410423038724101</v>
      </c>
      <c r="AK827" s="3">
        <v>8.8077975443226801</v>
      </c>
      <c r="AL827" s="3">
        <v>8.8746468711403992</v>
      </c>
      <c r="AM827" s="3">
        <v>8.9415902843255708</v>
      </c>
      <c r="AN827" s="4"/>
      <c r="AO827" s="4"/>
    </row>
    <row r="828" spans="1:41" x14ac:dyDescent="0.25">
      <c r="A828" s="13" t="s">
        <v>359</v>
      </c>
      <c r="B828" s="2" t="s">
        <v>4</v>
      </c>
      <c r="C828" s="2" t="s">
        <v>2</v>
      </c>
      <c r="D828" s="2" t="s">
        <v>19</v>
      </c>
      <c r="E828" s="2" t="s">
        <v>56</v>
      </c>
      <c r="F828" s="2" t="s">
        <v>2</v>
      </c>
      <c r="G828" s="4"/>
      <c r="H828" s="3">
        <v>22.082432632618598</v>
      </c>
      <c r="I828" s="3">
        <v>21.683207525645201</v>
      </c>
      <c r="J828" s="3">
        <v>21.757335976456599</v>
      </c>
      <c r="K828" s="3">
        <v>21.854021944452601</v>
      </c>
      <c r="L828" s="3">
        <v>21.9210995683965</v>
      </c>
      <c r="M828" s="3">
        <v>21.988815956038</v>
      </c>
      <c r="N828" s="3">
        <v>22.057171107377201</v>
      </c>
      <c r="O828" s="3">
        <v>22.351048490050299</v>
      </c>
      <c r="P828" s="3">
        <v>22.6445577699509</v>
      </c>
      <c r="Q828" s="3">
        <v>22.937645745496901</v>
      </c>
      <c r="R828" s="3">
        <v>23.230429525569299</v>
      </c>
      <c r="S828" s="3">
        <v>23.522849602547101</v>
      </c>
      <c r="T828" s="3">
        <v>23.7403731050129</v>
      </c>
      <c r="U828" s="3">
        <v>23.957140255909199</v>
      </c>
      <c r="V828" s="3">
        <v>24.173151055236101</v>
      </c>
      <c r="W828" s="3">
        <v>24.3884055029935</v>
      </c>
      <c r="X828" s="3">
        <v>24.602903599181399</v>
      </c>
      <c r="Y828" s="3">
        <v>27.095232569763599</v>
      </c>
      <c r="Z828" s="3">
        <v>27.1813653161059</v>
      </c>
      <c r="AA828" s="3">
        <v>27.2658562995498</v>
      </c>
      <c r="AB828" s="3">
        <v>27.3487055200954</v>
      </c>
      <c r="AC828" s="3">
        <v>27.429912977742799</v>
      </c>
      <c r="AD828" s="3">
        <v>27.552301780597801</v>
      </c>
      <c r="AE828" s="3">
        <v>27.6713239954322</v>
      </c>
      <c r="AF828" s="3">
        <v>25.484948491003198</v>
      </c>
      <c r="AG828" s="3">
        <v>25.615591252482901</v>
      </c>
      <c r="AH828" s="3">
        <v>25.7436711920917</v>
      </c>
      <c r="AI828" s="3">
        <v>25.823483233151201</v>
      </c>
      <c r="AJ828" s="3">
        <v>25.90123199201</v>
      </c>
      <c r="AK828" s="3">
        <v>25.9769174686684</v>
      </c>
      <c r="AL828" s="3">
        <v>26.050539663126202</v>
      </c>
      <c r="AM828" s="3">
        <v>26.122098575383401</v>
      </c>
      <c r="AN828" s="4"/>
      <c r="AO828" s="4"/>
    </row>
    <row r="829" spans="1:41" x14ac:dyDescent="0.25">
      <c r="A829" s="13" t="s">
        <v>359</v>
      </c>
      <c r="B829" s="2" t="s">
        <v>4</v>
      </c>
      <c r="C829" s="2" t="s">
        <v>2</v>
      </c>
      <c r="D829" s="2" t="s">
        <v>19</v>
      </c>
      <c r="E829" s="2" t="s">
        <v>72</v>
      </c>
      <c r="F829" s="2" t="s">
        <v>2</v>
      </c>
      <c r="G829" s="4"/>
      <c r="H829" s="3">
        <v>13.196374939176501</v>
      </c>
      <c r="I829" s="3">
        <v>12.485694626163101</v>
      </c>
      <c r="J829" s="3">
        <v>13.352016591221499</v>
      </c>
      <c r="K829" s="3">
        <v>16.181499501815502</v>
      </c>
      <c r="L829" s="3">
        <v>16.468690111371401</v>
      </c>
      <c r="M829" s="3">
        <v>8.8430830278938206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spans="1:41" x14ac:dyDescent="0.25">
      <c r="A830" s="13" t="s">
        <v>359</v>
      </c>
      <c r="B830" s="2" t="s">
        <v>4</v>
      </c>
      <c r="C830" s="2" t="s">
        <v>2</v>
      </c>
      <c r="D830" s="2" t="s">
        <v>19</v>
      </c>
      <c r="E830" s="2" t="s">
        <v>73</v>
      </c>
      <c r="F830" s="2" t="s">
        <v>2</v>
      </c>
      <c r="G830" s="4"/>
      <c r="H830" s="3">
        <v>43.4027777777778</v>
      </c>
      <c r="I830" s="3">
        <v>43.4027777777778</v>
      </c>
      <c r="J830" s="3">
        <v>43.4027777777778</v>
      </c>
      <c r="K830" s="3">
        <v>43.4027777777778</v>
      </c>
      <c r="L830" s="3">
        <v>43.4027777777778</v>
      </c>
      <c r="M830" s="3">
        <v>43.4027777777778</v>
      </c>
      <c r="N830" s="3">
        <v>43.4027777777778</v>
      </c>
      <c r="O830" s="3">
        <v>43.4027777777778</v>
      </c>
      <c r="P830" s="3">
        <v>43.4027777777778</v>
      </c>
      <c r="Q830" s="3">
        <v>32.655348307433698</v>
      </c>
      <c r="R830" s="3">
        <v>37.817732622819697</v>
      </c>
      <c r="S830" s="3">
        <v>43.4027777777778</v>
      </c>
      <c r="T830" s="3">
        <v>43.4027777777778</v>
      </c>
      <c r="U830" s="3">
        <v>43.4027777777778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spans="1:41" x14ac:dyDescent="0.25">
      <c r="A831" s="13" t="s">
        <v>359</v>
      </c>
      <c r="B831" s="2" t="s">
        <v>4</v>
      </c>
      <c r="C831" s="2" t="s">
        <v>2</v>
      </c>
      <c r="D831" s="2" t="s">
        <v>19</v>
      </c>
      <c r="E831" s="2" t="s">
        <v>74</v>
      </c>
      <c r="F831" s="2" t="s">
        <v>2</v>
      </c>
      <c r="G831" s="4"/>
      <c r="H831" s="3">
        <v>29.571986562198902</v>
      </c>
      <c r="I831" s="3">
        <v>28.854720433444299</v>
      </c>
      <c r="J831" s="3">
        <v>31.744269032767299</v>
      </c>
      <c r="K831" s="3">
        <v>33.1000044901878</v>
      </c>
      <c r="L831" s="3">
        <v>34.455739947608201</v>
      </c>
      <c r="M831" s="3">
        <v>35.819939502051902</v>
      </c>
      <c r="N831" s="3">
        <v>37.185901078351201</v>
      </c>
      <c r="O831" s="3">
        <v>37.996886245813101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spans="1:41" x14ac:dyDescent="0.25">
      <c r="A832" s="13" t="s">
        <v>359</v>
      </c>
      <c r="B832" s="2" t="s">
        <v>4</v>
      </c>
      <c r="C832" s="2" t="s">
        <v>2</v>
      </c>
      <c r="D832" s="2" t="s">
        <v>19</v>
      </c>
      <c r="E832" s="2" t="s">
        <v>75</v>
      </c>
      <c r="F832" s="2" t="s">
        <v>2</v>
      </c>
      <c r="G832" s="4"/>
      <c r="H832" s="3">
        <v>29.533387086236299</v>
      </c>
      <c r="I832" s="3">
        <v>27.814547766600001</v>
      </c>
      <c r="J832" s="3">
        <v>29.071253786211098</v>
      </c>
      <c r="K832" s="3">
        <v>30.3279598058221</v>
      </c>
      <c r="L832" s="3">
        <v>31.584665825433099</v>
      </c>
      <c r="M832" s="3">
        <v>32.8413718450442</v>
      </c>
      <c r="N832" s="3">
        <v>34.098077864655203</v>
      </c>
      <c r="O832" s="3">
        <v>34.844196905957801</v>
      </c>
      <c r="P832" s="3">
        <v>35.5903159472604</v>
      </c>
      <c r="Q832" s="3">
        <v>17.9878644170476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spans="1:41" x14ac:dyDescent="0.25">
      <c r="A833" s="13" t="s">
        <v>359</v>
      </c>
      <c r="B833" s="2" t="s">
        <v>4</v>
      </c>
      <c r="C833" s="2" t="s">
        <v>2</v>
      </c>
      <c r="D833" s="2" t="s">
        <v>19</v>
      </c>
      <c r="E833" s="2" t="s">
        <v>76</v>
      </c>
      <c r="F833" s="2" t="s">
        <v>2</v>
      </c>
      <c r="G833" s="4"/>
      <c r="H833" s="3">
        <v>29.7165920293107</v>
      </c>
      <c r="I833" s="3">
        <v>28.002278497398699</v>
      </c>
      <c r="J833" s="3">
        <v>29.255675548793999</v>
      </c>
      <c r="K833" s="3">
        <v>30.509072600189398</v>
      </c>
      <c r="L833" s="3">
        <v>31.762469651584698</v>
      </c>
      <c r="M833" s="3">
        <v>33.015866702979999</v>
      </c>
      <c r="N833" s="3">
        <v>34.269263754375402</v>
      </c>
      <c r="O833" s="3">
        <v>35.013418227868002</v>
      </c>
      <c r="P833" s="3">
        <v>35.757572701360601</v>
      </c>
      <c r="Q833" s="3">
        <v>36.501727174853201</v>
      </c>
      <c r="R833" s="3">
        <v>37.245881648345801</v>
      </c>
      <c r="S833" s="3">
        <v>37.990036121838401</v>
      </c>
      <c r="T833" s="3">
        <v>38.869837528918502</v>
      </c>
      <c r="U833" s="3">
        <v>39.749638935998497</v>
      </c>
      <c r="V833" s="3">
        <v>31.678656721864101</v>
      </c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spans="1:41" x14ac:dyDescent="0.25">
      <c r="A834" s="13" t="s">
        <v>359</v>
      </c>
      <c r="B834" s="2" t="s">
        <v>4</v>
      </c>
      <c r="C834" s="2" t="s">
        <v>2</v>
      </c>
      <c r="D834" s="2" t="s">
        <v>19</v>
      </c>
      <c r="E834" s="2" t="s">
        <v>77</v>
      </c>
      <c r="F834" s="2" t="s">
        <v>2</v>
      </c>
      <c r="G834" s="4"/>
      <c r="H834" s="3">
        <v>43.4027777777778</v>
      </c>
      <c r="I834" s="3">
        <v>43.4027777777778</v>
      </c>
      <c r="J834" s="3">
        <v>43.4027777777778</v>
      </c>
      <c r="K834" s="3">
        <v>43.4027777777778</v>
      </c>
      <c r="L834" s="3">
        <v>43.4027777777778</v>
      </c>
      <c r="M834" s="3">
        <v>43.4027777777778</v>
      </c>
      <c r="N834" s="3">
        <v>43.4027777777778</v>
      </c>
      <c r="O834" s="3">
        <v>43.4027777777778</v>
      </c>
      <c r="P834" s="3">
        <v>43.4027777777778</v>
      </c>
      <c r="Q834" s="3">
        <v>43.4027777777778</v>
      </c>
      <c r="R834" s="3">
        <v>43.4027777777778</v>
      </c>
      <c r="S834" s="3">
        <v>43.4027777777778</v>
      </c>
      <c r="T834" s="3">
        <v>43.4027777777778</v>
      </c>
      <c r="U834" s="3">
        <v>43.4027777777778</v>
      </c>
      <c r="V834" s="3">
        <v>43.4027777777778</v>
      </c>
      <c r="W834" s="3">
        <v>15.2070939655051</v>
      </c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spans="1:41" x14ac:dyDescent="0.25">
      <c r="A835" s="13" t="s">
        <v>359</v>
      </c>
      <c r="B835" s="2" t="s">
        <v>4</v>
      </c>
      <c r="C835" s="2" t="s">
        <v>2</v>
      </c>
      <c r="D835" s="2" t="s">
        <v>19</v>
      </c>
      <c r="E835" s="2" t="s">
        <v>78</v>
      </c>
      <c r="F835" s="2" t="s">
        <v>2</v>
      </c>
      <c r="G835" s="4"/>
      <c r="H835" s="3">
        <v>13.196374939176501</v>
      </c>
      <c r="I835" s="3">
        <v>12.485694626163101</v>
      </c>
      <c r="J835" s="3">
        <v>13.352016591221499</v>
      </c>
      <c r="K835" s="3">
        <v>16.181499501815502</v>
      </c>
      <c r="L835" s="3">
        <v>16.468690111371401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3">
        <v>19.388004973322101</v>
      </c>
      <c r="X835" s="4"/>
      <c r="Y835" s="4"/>
      <c r="Z835" s="3">
        <v>18.871603534851701</v>
      </c>
      <c r="AA835" s="3">
        <v>19.514646864765002</v>
      </c>
      <c r="AB835" s="3">
        <v>19.543190373720002</v>
      </c>
      <c r="AC835" s="3">
        <v>19.571733882675002</v>
      </c>
      <c r="AD835" s="3">
        <v>19.616752482126401</v>
      </c>
      <c r="AE835" s="3">
        <v>19.6617710815779</v>
      </c>
      <c r="AF835" s="3">
        <v>19.706789681029299</v>
      </c>
      <c r="AG835" s="3">
        <v>19.751808280480699</v>
      </c>
      <c r="AH835" s="3">
        <v>19.796826879932102</v>
      </c>
      <c r="AI835" s="3">
        <v>19.911574345037099</v>
      </c>
      <c r="AJ835" s="3">
        <v>20.0263218101421</v>
      </c>
      <c r="AK835" s="3">
        <v>20.141069275247101</v>
      </c>
      <c r="AL835" s="3">
        <v>20.255816740352099</v>
      </c>
      <c r="AM835" s="3">
        <v>20.3705642054571</v>
      </c>
      <c r="AN835" s="4"/>
      <c r="AO835" s="4"/>
    </row>
    <row r="836" spans="1:41" x14ac:dyDescent="0.25">
      <c r="A836" s="13" t="s">
        <v>359</v>
      </c>
      <c r="B836" s="2" t="s">
        <v>4</v>
      </c>
      <c r="C836" s="2" t="s">
        <v>2</v>
      </c>
      <c r="D836" s="2" t="s">
        <v>19</v>
      </c>
      <c r="E836" s="2" t="s">
        <v>79</v>
      </c>
      <c r="F836" s="2" t="s">
        <v>2</v>
      </c>
      <c r="G836" s="4"/>
      <c r="H836" s="3">
        <v>43.4027777777778</v>
      </c>
      <c r="I836" s="3">
        <v>43.4027777777778</v>
      </c>
      <c r="J836" s="3">
        <v>43.4027777777778</v>
      </c>
      <c r="K836" s="3">
        <v>43.4027777777778</v>
      </c>
      <c r="L836" s="3">
        <v>43.4027777777778</v>
      </c>
      <c r="M836" s="3">
        <v>43.4027777777778</v>
      </c>
      <c r="N836" s="3">
        <v>43.4027777777778</v>
      </c>
      <c r="O836" s="3">
        <v>43.4027777777778</v>
      </c>
      <c r="P836" s="3">
        <v>34.6893413299683</v>
      </c>
      <c r="Q836" s="3">
        <v>34.6893413299683</v>
      </c>
      <c r="R836" s="3">
        <v>34.689341329968101</v>
      </c>
      <c r="S836" s="3">
        <v>34.689341329968599</v>
      </c>
      <c r="T836" s="3">
        <v>34.689341329968897</v>
      </c>
      <c r="U836" s="3">
        <v>34.6893413299683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spans="1:41" x14ac:dyDescent="0.25">
      <c r="A837" s="13" t="s">
        <v>359</v>
      </c>
      <c r="B837" s="2" t="s">
        <v>4</v>
      </c>
      <c r="C837" s="2" t="s">
        <v>2</v>
      </c>
      <c r="D837" s="2" t="s">
        <v>19</v>
      </c>
      <c r="E837" s="2" t="s">
        <v>80</v>
      </c>
      <c r="F837" s="2" t="s">
        <v>2</v>
      </c>
      <c r="G837" s="4"/>
      <c r="H837" s="3">
        <v>29.571986562198902</v>
      </c>
      <c r="I837" s="3">
        <v>28.854720433444299</v>
      </c>
      <c r="J837" s="3">
        <v>31.744269032767299</v>
      </c>
      <c r="K837" s="3">
        <v>33.1000044901878</v>
      </c>
      <c r="L837" s="3">
        <v>34.455739947608201</v>
      </c>
      <c r="M837" s="3">
        <v>34.689341329968101</v>
      </c>
      <c r="N837" s="3">
        <v>34.689341329968499</v>
      </c>
      <c r="O837" s="3">
        <v>34.689341329968101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spans="1:41" x14ac:dyDescent="0.25">
      <c r="A838" s="13" t="s">
        <v>359</v>
      </c>
      <c r="B838" s="2" t="s">
        <v>4</v>
      </c>
      <c r="C838" s="2" t="s">
        <v>2</v>
      </c>
      <c r="D838" s="2" t="s">
        <v>19</v>
      </c>
      <c r="E838" s="2" t="s">
        <v>81</v>
      </c>
      <c r="F838" s="2" t="s">
        <v>2</v>
      </c>
      <c r="G838" s="4"/>
      <c r="H838" s="3">
        <v>34.689341329968002</v>
      </c>
      <c r="I838" s="3">
        <v>34.689341329968201</v>
      </c>
      <c r="J838" s="3">
        <v>34.689341329968499</v>
      </c>
      <c r="K838" s="3">
        <v>34.689341329968201</v>
      </c>
      <c r="L838" s="3">
        <v>34.689341329968698</v>
      </c>
      <c r="M838" s="3">
        <v>34.689341329968101</v>
      </c>
      <c r="N838" s="3">
        <v>34.689341329967498</v>
      </c>
      <c r="O838" s="3">
        <v>34.689341329968698</v>
      </c>
      <c r="P838" s="3">
        <v>34.689341329967903</v>
      </c>
      <c r="Q838" s="3">
        <v>17.9878644170476</v>
      </c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3">
        <v>19.543190373720002</v>
      </c>
      <c r="AC838" s="3">
        <v>19.571733882675002</v>
      </c>
      <c r="AD838" s="3">
        <v>19.616752482126401</v>
      </c>
      <c r="AE838" s="3">
        <v>19.6617710815779</v>
      </c>
      <c r="AF838" s="4"/>
      <c r="AG838" s="4"/>
      <c r="AH838" s="4"/>
      <c r="AI838" s="4"/>
      <c r="AJ838" s="4"/>
      <c r="AK838" s="4"/>
      <c r="AL838" s="3">
        <v>20.255816740352099</v>
      </c>
      <c r="AM838" s="4"/>
      <c r="AN838" s="4"/>
      <c r="AO838" s="4"/>
    </row>
    <row r="839" spans="1:41" x14ac:dyDescent="0.25">
      <c r="A839" s="13" t="s">
        <v>359</v>
      </c>
      <c r="B839" s="2" t="s">
        <v>4</v>
      </c>
      <c r="C839" s="2" t="s">
        <v>2</v>
      </c>
      <c r="D839" s="2" t="s">
        <v>19</v>
      </c>
      <c r="E839" s="2" t="s">
        <v>82</v>
      </c>
      <c r="F839" s="2" t="s">
        <v>2</v>
      </c>
      <c r="G839" s="4"/>
      <c r="H839" s="3">
        <v>13.196374939176501</v>
      </c>
      <c r="I839" s="3">
        <v>12.485694626163101</v>
      </c>
      <c r="J839" s="3">
        <v>13.352016591221499</v>
      </c>
      <c r="K839" s="3">
        <v>16.181499501815502</v>
      </c>
      <c r="L839" s="3">
        <v>16.468690111371401</v>
      </c>
      <c r="M839" s="3">
        <v>16.755880720927198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spans="1:41" x14ac:dyDescent="0.25">
      <c r="A840" s="13" t="s">
        <v>359</v>
      </c>
      <c r="B840" s="2" t="s">
        <v>4</v>
      </c>
      <c r="C840" s="2" t="s">
        <v>2</v>
      </c>
      <c r="D840" s="2" t="s">
        <v>19</v>
      </c>
      <c r="E840" s="2" t="s">
        <v>83</v>
      </c>
      <c r="F840" s="2" t="s">
        <v>2</v>
      </c>
      <c r="G840" s="4"/>
      <c r="H840" s="3">
        <v>43.4027777777778</v>
      </c>
      <c r="I840" s="3">
        <v>43.4027777777778</v>
      </c>
      <c r="J840" s="3">
        <v>43.4027777777778</v>
      </c>
      <c r="K840" s="3">
        <v>43.4027777777778</v>
      </c>
      <c r="L840" s="3">
        <v>43.4027777777778</v>
      </c>
      <c r="M840" s="3">
        <v>43.4027777777778</v>
      </c>
      <c r="N840" s="3">
        <v>43.4027777777778</v>
      </c>
      <c r="O840" s="3">
        <v>43.4027777777778</v>
      </c>
      <c r="P840" s="3">
        <v>43.4027777777778</v>
      </c>
      <c r="Q840" s="3">
        <v>43.4027777777778</v>
      </c>
      <c r="R840" s="3">
        <v>43.4027777777778</v>
      </c>
      <c r="S840" s="3">
        <v>43.4027777777778</v>
      </c>
      <c r="T840" s="3">
        <v>43.4027777777778</v>
      </c>
      <c r="U840" s="3">
        <v>43.4027777777778</v>
      </c>
      <c r="V840" s="3">
        <v>43.4027777777778</v>
      </c>
      <c r="W840" s="3">
        <v>15.2070939655051</v>
      </c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spans="1:41" x14ac:dyDescent="0.25">
      <c r="A841" s="13" t="s">
        <v>359</v>
      </c>
      <c r="B841" s="2" t="s">
        <v>4</v>
      </c>
      <c r="C841" s="2" t="s">
        <v>2</v>
      </c>
      <c r="D841" s="2" t="s">
        <v>19</v>
      </c>
      <c r="E841" s="2" t="s">
        <v>84</v>
      </c>
      <c r="F841" s="2" t="s">
        <v>2</v>
      </c>
      <c r="G841" s="4"/>
      <c r="H841" s="3">
        <v>13.196374939176501</v>
      </c>
      <c r="I841" s="3">
        <v>12.485694626163101</v>
      </c>
      <c r="J841" s="3">
        <v>13.352016591221499</v>
      </c>
      <c r="K841" s="3">
        <v>16.181499501815601</v>
      </c>
      <c r="L841" s="3">
        <v>16.468690111371401</v>
      </c>
      <c r="M841" s="3">
        <v>2.26964708417654E-14</v>
      </c>
      <c r="N841" s="4"/>
      <c r="O841" s="4"/>
      <c r="P841" s="3">
        <v>-3.0787358856201199E-14</v>
      </c>
      <c r="Q841" s="4"/>
      <c r="R841" s="3">
        <v>-4.6895305009765701E-14</v>
      </c>
      <c r="S841" s="4"/>
      <c r="T841" s="3">
        <v>-8.6508045006250098E-15</v>
      </c>
      <c r="U841" s="3">
        <v>-9.6889010407000106E-16</v>
      </c>
      <c r="V841" s="4"/>
      <c r="W841" s="4"/>
      <c r="X841" s="4"/>
      <c r="Y841" s="4"/>
      <c r="Z841" s="3">
        <v>18.871603534851602</v>
      </c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spans="1:41" x14ac:dyDescent="0.25">
      <c r="A842" s="13" t="s">
        <v>359</v>
      </c>
      <c r="B842" s="2" t="s">
        <v>4</v>
      </c>
      <c r="C842" s="2" t="s">
        <v>2</v>
      </c>
      <c r="D842" s="2" t="s">
        <v>19</v>
      </c>
      <c r="E842" s="2" t="s">
        <v>85</v>
      </c>
      <c r="F842" s="2" t="s">
        <v>2</v>
      </c>
      <c r="G842" s="4"/>
      <c r="H842" s="3">
        <v>43.4027777777778</v>
      </c>
      <c r="I842" s="3">
        <v>43.4027777777778</v>
      </c>
      <c r="J842" s="3">
        <v>43.4027777777778</v>
      </c>
      <c r="K842" s="3">
        <v>43.4027777777778</v>
      </c>
      <c r="L842" s="3">
        <v>43.4027777777778</v>
      </c>
      <c r="M842" s="3">
        <v>43.4027777777778</v>
      </c>
      <c r="N842" s="3">
        <v>43.4027777777778</v>
      </c>
      <c r="O842" s="3">
        <v>43.4027777777778</v>
      </c>
      <c r="P842" s="3">
        <v>34.6893413299683</v>
      </c>
      <c r="Q842" s="3">
        <v>34.689341329968201</v>
      </c>
      <c r="R842" s="3">
        <v>34.689341329968101</v>
      </c>
      <c r="S842" s="3">
        <v>34.689341329968599</v>
      </c>
      <c r="T842" s="3">
        <v>34.689341329968897</v>
      </c>
      <c r="U842" s="3">
        <v>34.6893413299683</v>
      </c>
      <c r="V842" s="3">
        <v>-4.4491433578894401E-14</v>
      </c>
      <c r="W842" s="3">
        <v>-1.57998847050903E-14</v>
      </c>
      <c r="X842" s="3">
        <v>3.40305209032715E-14</v>
      </c>
      <c r="Y842" s="3">
        <v>3.2778197734031099E-14</v>
      </c>
      <c r="Z842" s="3">
        <v>1.7075154168425501E-14</v>
      </c>
      <c r="AA842" s="3">
        <v>-2.1992798568932001E-14</v>
      </c>
      <c r="AB842" s="3">
        <v>1.1780490363880101E-14</v>
      </c>
      <c r="AC842" s="3">
        <v>-2.0390957866207E-14</v>
      </c>
      <c r="AD842" s="3">
        <v>-3.7615319922603101E-14</v>
      </c>
      <c r="AE842" s="3">
        <v>-3.7615319922603101E-14</v>
      </c>
      <c r="AF842" s="3">
        <v>1.5166496992793601E-14</v>
      </c>
      <c r="AG842" s="3">
        <v>-2.8310794386548E-15</v>
      </c>
      <c r="AH842" s="3">
        <v>-2.1138726475289201E-15</v>
      </c>
      <c r="AI842" s="3">
        <v>1.1837686826161901E-15</v>
      </c>
      <c r="AJ842" s="3">
        <v>-4.3752090509494599E-14</v>
      </c>
      <c r="AK842" s="3">
        <v>-4.9002341370633903E-14</v>
      </c>
      <c r="AL842" s="3">
        <v>4.9893293031918199E-15</v>
      </c>
      <c r="AM842" s="3">
        <v>-3.91163417370239E-14</v>
      </c>
      <c r="AN842" s="4"/>
      <c r="AO842" s="4"/>
    </row>
    <row r="843" spans="1:41" x14ac:dyDescent="0.25">
      <c r="A843" s="13" t="s">
        <v>359</v>
      </c>
      <c r="B843" s="2" t="s">
        <v>4</v>
      </c>
      <c r="C843" s="2" t="s">
        <v>2</v>
      </c>
      <c r="D843" s="2" t="s">
        <v>19</v>
      </c>
      <c r="E843" s="2" t="s">
        <v>86</v>
      </c>
      <c r="F843" s="2" t="s">
        <v>2</v>
      </c>
      <c r="G843" s="4"/>
      <c r="H843" s="3">
        <v>34.689341329968002</v>
      </c>
      <c r="I843" s="3">
        <v>34.689341329968201</v>
      </c>
      <c r="J843" s="3">
        <v>34.689341329968499</v>
      </c>
      <c r="K843" s="3">
        <v>34.689341329968201</v>
      </c>
      <c r="L843" s="3">
        <v>34.689341329968698</v>
      </c>
      <c r="M843" s="3">
        <v>34.689341329968101</v>
      </c>
      <c r="N843" s="3">
        <v>34.689341329967498</v>
      </c>
      <c r="O843" s="3">
        <v>34.689341329968599</v>
      </c>
      <c r="P843" s="4"/>
      <c r="Q843" s="3">
        <v>17.9878644170477</v>
      </c>
      <c r="R843" s="3">
        <v>-4.6895305009765701E-14</v>
      </c>
      <c r="S843" s="3">
        <v>2.31717977695313E-15</v>
      </c>
      <c r="T843" s="3">
        <v>-8.6508045006250098E-15</v>
      </c>
      <c r="U843" s="3">
        <v>-9.6889010407000106E-16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spans="1:41" x14ac:dyDescent="0.25">
      <c r="A844" s="13" t="s">
        <v>359</v>
      </c>
      <c r="B844" s="2" t="s">
        <v>4</v>
      </c>
      <c r="C844" s="2" t="s">
        <v>2</v>
      </c>
      <c r="D844" s="2" t="s">
        <v>19</v>
      </c>
      <c r="E844" s="2" t="s">
        <v>87</v>
      </c>
      <c r="F844" s="2" t="s">
        <v>2</v>
      </c>
      <c r="G844" s="4"/>
      <c r="H844" s="3">
        <v>13.196374939176501</v>
      </c>
      <c r="I844" s="3">
        <v>12.485694626163101</v>
      </c>
      <c r="J844" s="3">
        <v>13.3520165912216</v>
      </c>
      <c r="K844" s="3">
        <v>16.181499501815601</v>
      </c>
      <c r="L844" s="3">
        <v>16.468690111371401</v>
      </c>
      <c r="M844" s="3">
        <v>16.755880720927198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spans="1:41" x14ac:dyDescent="0.25">
      <c r="A845" s="13" t="s">
        <v>359</v>
      </c>
      <c r="B845" s="2" t="s">
        <v>4</v>
      </c>
      <c r="C845" s="2" t="s">
        <v>2</v>
      </c>
      <c r="D845" s="2" t="s">
        <v>19</v>
      </c>
      <c r="E845" s="2" t="s">
        <v>88</v>
      </c>
      <c r="F845" s="2" t="s">
        <v>2</v>
      </c>
      <c r="G845" s="4"/>
      <c r="H845" s="3">
        <v>43.4027777777778</v>
      </c>
      <c r="I845" s="3">
        <v>43.4027777777778</v>
      </c>
      <c r="J845" s="3">
        <v>43.4027777777778</v>
      </c>
      <c r="K845" s="3">
        <v>43.4027777777778</v>
      </c>
      <c r="L845" s="3">
        <v>43.4027777777778</v>
      </c>
      <c r="M845" s="3">
        <v>43.4027777777778</v>
      </c>
      <c r="N845" s="3">
        <v>43.4027777777778</v>
      </c>
      <c r="O845" s="3">
        <v>43.4027777777778</v>
      </c>
      <c r="P845" s="3">
        <v>43.4027777777778</v>
      </c>
      <c r="Q845" s="3">
        <v>43.4027777777778</v>
      </c>
      <c r="R845" s="3">
        <v>43.4027777777778</v>
      </c>
      <c r="S845" s="3">
        <v>43.4027777777778</v>
      </c>
      <c r="T845" s="3">
        <v>43.4027777777778</v>
      </c>
      <c r="U845" s="3">
        <v>43.4027777777778</v>
      </c>
      <c r="V845" s="3">
        <v>43.4027777777778</v>
      </c>
      <c r="W845" s="3">
        <v>15.2070939655051</v>
      </c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spans="1:41" x14ac:dyDescent="0.25">
      <c r="A846" s="13" t="s">
        <v>359</v>
      </c>
      <c r="B846" s="2" t="s">
        <v>4</v>
      </c>
      <c r="C846" s="2" t="s">
        <v>2</v>
      </c>
      <c r="D846" s="2" t="s">
        <v>19</v>
      </c>
      <c r="E846" s="2" t="s">
        <v>89</v>
      </c>
      <c r="F846" s="2" t="s">
        <v>2</v>
      </c>
      <c r="G846" s="4"/>
      <c r="H846" s="3">
        <v>43.4027777777778</v>
      </c>
      <c r="I846" s="3">
        <v>43.4027777777778</v>
      </c>
      <c r="J846" s="3">
        <v>43.4027777777778</v>
      </c>
      <c r="K846" s="3">
        <v>43.4027777777778</v>
      </c>
      <c r="L846" s="3">
        <v>43.4027777777778</v>
      </c>
      <c r="M846" s="3">
        <v>43.4027777777778</v>
      </c>
      <c r="N846" s="3">
        <v>43.4027777777778</v>
      </c>
      <c r="O846" s="3">
        <v>43.4027777777778</v>
      </c>
      <c r="P846" s="3">
        <v>43.4027777777778</v>
      </c>
      <c r="Q846" s="3">
        <v>43.4027777777778</v>
      </c>
      <c r="R846" s="3">
        <v>43.4027777777778</v>
      </c>
      <c r="S846" s="3">
        <v>43.4027777777778</v>
      </c>
      <c r="T846" s="3">
        <v>43.4027777777778</v>
      </c>
      <c r="U846" s="3">
        <v>43.4027777777778</v>
      </c>
      <c r="V846" s="3">
        <v>-5.2087531994803197E-14</v>
      </c>
      <c r="W846" s="3">
        <v>-3.1599769410180601E-13</v>
      </c>
      <c r="X846" s="3">
        <v>3.9747648415021102E-13</v>
      </c>
      <c r="Y846" s="3">
        <v>4.86336980332833E-13</v>
      </c>
      <c r="Z846" s="3">
        <v>-4.5590661629696105E-13</v>
      </c>
      <c r="AA846" s="3">
        <v>4.1690696417627702E-13</v>
      </c>
      <c r="AB846" s="3">
        <v>6.1686931359954102E-13</v>
      </c>
      <c r="AC846" s="3">
        <v>-1.3913830073411901E-13</v>
      </c>
      <c r="AD846" s="3">
        <v>4.5407064763713801E-13</v>
      </c>
      <c r="AE846" s="3">
        <v>-5.5670673485452603E-14</v>
      </c>
      <c r="AF846" s="3">
        <v>1.8031279758099001E-13</v>
      </c>
      <c r="AG846" s="3">
        <v>7.17206791125883E-13</v>
      </c>
      <c r="AH846" s="3">
        <v>-3.0651153389169302E-13</v>
      </c>
      <c r="AI846" s="3">
        <v>-1.01804106704993E-13</v>
      </c>
      <c r="AJ846" s="3">
        <v>-8.1670568951056496E-13</v>
      </c>
      <c r="AK846" s="3">
        <v>-6.8009310144697997E-13</v>
      </c>
      <c r="AL846" s="3">
        <v>-3.22643294939737E-13</v>
      </c>
      <c r="AM846" s="3">
        <v>-2.7195170921930899E-13</v>
      </c>
      <c r="AN846" s="4"/>
      <c r="AO846" s="4"/>
    </row>
    <row r="847" spans="1:41" x14ac:dyDescent="0.25">
      <c r="A847" s="13" t="s">
        <v>359</v>
      </c>
      <c r="B847" s="2" t="s">
        <v>4</v>
      </c>
      <c r="C847" s="2" t="s">
        <v>2</v>
      </c>
      <c r="D847" s="2" t="s">
        <v>19</v>
      </c>
      <c r="E847" s="2" t="s">
        <v>90</v>
      </c>
      <c r="F847" s="2" t="s">
        <v>2</v>
      </c>
      <c r="G847" s="4"/>
      <c r="H847" s="3">
        <v>37.0000211015182</v>
      </c>
      <c r="I847" s="3">
        <v>36.102588599190099</v>
      </c>
      <c r="J847" s="3">
        <v>39.717947984124599</v>
      </c>
      <c r="K847" s="3">
        <v>41.414223627530902</v>
      </c>
      <c r="L847" s="3">
        <v>43.110499270938803</v>
      </c>
      <c r="M847" s="3">
        <v>43.4027777777778</v>
      </c>
      <c r="N847" s="3">
        <v>43.4027777777778</v>
      </c>
      <c r="O847" s="3">
        <v>43.4027777777778</v>
      </c>
      <c r="P847" s="4"/>
      <c r="Q847" s="3">
        <v>7.6598948834228601E-13</v>
      </c>
      <c r="R847" s="3">
        <v>-9.5721593166992291E-13</v>
      </c>
      <c r="S847" s="3">
        <v>-2.56434561982813E-13</v>
      </c>
      <c r="T847" s="3">
        <v>-3.8063539802749998E-14</v>
      </c>
      <c r="U847" s="3">
        <v>-5.6776960098502104E-13</v>
      </c>
      <c r="V847" s="3">
        <v>-2.7780017063895102E-13</v>
      </c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spans="1:41" x14ac:dyDescent="0.25">
      <c r="A848" s="13" t="s">
        <v>359</v>
      </c>
      <c r="B848" s="2" t="s">
        <v>4</v>
      </c>
      <c r="C848" s="2" t="s">
        <v>2</v>
      </c>
      <c r="D848" s="2" t="s">
        <v>19</v>
      </c>
      <c r="E848" s="2" t="s">
        <v>91</v>
      </c>
      <c r="F848" s="2" t="s">
        <v>2</v>
      </c>
      <c r="G848" s="4"/>
      <c r="H848" s="3">
        <v>43.4027777777778</v>
      </c>
      <c r="I848" s="3">
        <v>43.4027777777778</v>
      </c>
      <c r="J848" s="3">
        <v>43.4027777777778</v>
      </c>
      <c r="K848" s="3">
        <v>43.4027777777778</v>
      </c>
      <c r="L848" s="3">
        <v>43.4027777777778</v>
      </c>
      <c r="M848" s="3">
        <v>43.4027777777778</v>
      </c>
      <c r="N848" s="3">
        <v>43.4027777777778</v>
      </c>
      <c r="O848" s="3">
        <v>43.4027777777778</v>
      </c>
      <c r="P848" s="3">
        <v>43.4027777777778</v>
      </c>
      <c r="Q848" s="3">
        <v>22.506143156873701</v>
      </c>
      <c r="R848" s="3">
        <v>-8.8273515312500095E-14</v>
      </c>
      <c r="S848" s="3">
        <v>3.8774141601015701E-13</v>
      </c>
      <c r="T848" s="3">
        <v>2.7163526131962501E-13</v>
      </c>
      <c r="U848" s="3">
        <v>-1.7246243852446001E-13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spans="1:41" x14ac:dyDescent="0.25">
      <c r="A849" s="13" t="s">
        <v>359</v>
      </c>
      <c r="B849" s="2" t="s">
        <v>4</v>
      </c>
      <c r="C849" s="2" t="s">
        <v>2</v>
      </c>
      <c r="D849" s="2" t="s">
        <v>19</v>
      </c>
      <c r="E849" s="2" t="s">
        <v>92</v>
      </c>
      <c r="F849" s="2" t="s">
        <v>2</v>
      </c>
      <c r="G849" s="4"/>
      <c r="H849" s="3">
        <v>13.0133322441147</v>
      </c>
      <c r="I849" s="3">
        <v>12.2626091618933</v>
      </c>
      <c r="J849" s="3">
        <v>12.811490145537601</v>
      </c>
      <c r="K849" s="3">
        <v>13.360371129181599</v>
      </c>
      <c r="L849" s="3">
        <v>13.9092521128255</v>
      </c>
      <c r="M849" s="3">
        <v>14.458133096469901</v>
      </c>
      <c r="N849" s="3">
        <v>15.007014080114899</v>
      </c>
      <c r="O849" s="3">
        <v>15.3328902571317</v>
      </c>
      <c r="P849" s="3">
        <v>15.6587664341496</v>
      </c>
      <c r="Q849" s="3">
        <v>15.9846426111667</v>
      </c>
      <c r="R849" s="3">
        <v>16.3105187881843</v>
      </c>
      <c r="S849" s="3">
        <v>16.6363949652029</v>
      </c>
      <c r="T849" s="3">
        <v>17.0216729273548</v>
      </c>
      <c r="U849" s="3">
        <v>17.406950889507499</v>
      </c>
      <c r="V849" s="3">
        <v>17.792228851660099</v>
      </c>
      <c r="W849" s="3">
        <v>18.177506813812201</v>
      </c>
      <c r="X849" s="3">
        <v>18.5627847759655</v>
      </c>
      <c r="Y849" s="3">
        <v>18.8694618541228</v>
      </c>
      <c r="Z849" s="3">
        <v>19.176138932280001</v>
      </c>
      <c r="AA849" s="3">
        <v>19.482816010437201</v>
      </c>
      <c r="AB849" s="3">
        <v>19.7894930885947</v>
      </c>
      <c r="AC849" s="3">
        <v>20.096170166752199</v>
      </c>
      <c r="AD849" s="3">
        <v>20.462129076826901</v>
      </c>
      <c r="AE849" s="3">
        <v>20.828087986900201</v>
      </c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spans="1:41" x14ac:dyDescent="0.25">
      <c r="A850" s="13" t="s">
        <v>359</v>
      </c>
      <c r="B850" s="2" t="s">
        <v>4</v>
      </c>
      <c r="C850" s="2" t="s">
        <v>2</v>
      </c>
      <c r="D850" s="2" t="s">
        <v>19</v>
      </c>
      <c r="E850" s="2" t="s">
        <v>35</v>
      </c>
      <c r="F850" s="2" t="s">
        <v>2</v>
      </c>
      <c r="G850" s="4"/>
      <c r="H850" s="3">
        <v>43.4027777777778</v>
      </c>
      <c r="I850" s="3">
        <v>43.4027777777778</v>
      </c>
      <c r="J850" s="3">
        <v>43.4027777777778</v>
      </c>
      <c r="K850" s="3">
        <v>43.4027777777778</v>
      </c>
      <c r="L850" s="3">
        <v>43.4027777777778</v>
      </c>
      <c r="M850" s="3">
        <v>43.4027777777778</v>
      </c>
      <c r="N850" s="3">
        <v>43.4027777777778</v>
      </c>
      <c r="O850" s="3">
        <v>43.4027777777778</v>
      </c>
      <c r="P850" s="3">
        <v>43.4027777777778</v>
      </c>
      <c r="Q850" s="3">
        <v>43.4027777777778</v>
      </c>
      <c r="R850" s="3">
        <v>43.4027777777778</v>
      </c>
      <c r="S850" s="3">
        <v>43.4027777777778</v>
      </c>
      <c r="T850" s="3">
        <v>43.4027777777778</v>
      </c>
      <c r="U850" s="3">
        <v>43.4027777777778</v>
      </c>
      <c r="V850" s="3">
        <v>43.4027777777778</v>
      </c>
      <c r="W850" s="3">
        <v>34.7222222222222</v>
      </c>
      <c r="X850" s="3">
        <v>34.7222222222222</v>
      </c>
      <c r="Y850" s="3">
        <v>34.7222222222222</v>
      </c>
      <c r="Z850" s="3">
        <v>34.7222222222222</v>
      </c>
      <c r="AA850" s="3">
        <v>34.7222222222222</v>
      </c>
      <c r="AB850" s="3">
        <v>34.7222222222222</v>
      </c>
      <c r="AC850" s="3">
        <v>34.7222222222222</v>
      </c>
      <c r="AD850" s="3">
        <v>34.7222222222222</v>
      </c>
      <c r="AE850" s="3">
        <v>34.7222222222222</v>
      </c>
      <c r="AF850" s="3">
        <v>34.7222222222222</v>
      </c>
      <c r="AG850" s="3">
        <v>34.7222222222222</v>
      </c>
      <c r="AH850" s="3">
        <v>34.7222222222222</v>
      </c>
      <c r="AI850" s="3">
        <v>34.7222222222222</v>
      </c>
      <c r="AJ850" s="3">
        <v>34.7222222222222</v>
      </c>
      <c r="AK850" s="3">
        <v>34.7222222222222</v>
      </c>
      <c r="AL850" s="3">
        <v>34.7222222222222</v>
      </c>
      <c r="AM850" s="3">
        <v>34.7222222222222</v>
      </c>
      <c r="AN850" s="4"/>
      <c r="AO850" s="4"/>
    </row>
    <row r="851" spans="1:41" x14ac:dyDescent="0.25">
      <c r="A851" s="13" t="s">
        <v>359</v>
      </c>
      <c r="B851" s="2" t="s">
        <v>4</v>
      </c>
      <c r="C851" s="2" t="s">
        <v>2</v>
      </c>
      <c r="D851" s="2" t="s">
        <v>19</v>
      </c>
      <c r="E851" s="2" t="s">
        <v>36</v>
      </c>
      <c r="F851" s="2" t="s">
        <v>2</v>
      </c>
      <c r="G851" s="4"/>
      <c r="H851" s="3">
        <v>19.355462190721902</v>
      </c>
      <c r="I851" s="3">
        <v>18.846051901838599</v>
      </c>
      <c r="J851" s="3">
        <v>19.287447451026701</v>
      </c>
      <c r="K851" s="3">
        <v>19.728843000214901</v>
      </c>
      <c r="L851" s="3">
        <v>20.170238549402999</v>
      </c>
      <c r="M851" s="3">
        <v>20.6116340985912</v>
      </c>
      <c r="N851" s="3">
        <v>21.053029647779301</v>
      </c>
      <c r="O851" s="3">
        <v>21.7424652778598</v>
      </c>
      <c r="P851" s="3">
        <v>22.4319009079403</v>
      </c>
      <c r="Q851" s="3">
        <v>23.121336538020799</v>
      </c>
      <c r="R851" s="3">
        <v>23.810772168101298</v>
      </c>
      <c r="S851" s="3">
        <v>24.500207798181801</v>
      </c>
      <c r="T851" s="3">
        <v>24.537122642693902</v>
      </c>
      <c r="U851" s="3">
        <v>24.574037487205999</v>
      </c>
      <c r="V851" s="3">
        <v>24.610952331718099</v>
      </c>
      <c r="W851" s="3">
        <v>24.6478671762302</v>
      </c>
      <c r="X851" s="3">
        <v>24.684782020742301</v>
      </c>
      <c r="Y851" s="3">
        <v>24.823962664870201</v>
      </c>
      <c r="Z851" s="3">
        <v>24.963143308998099</v>
      </c>
      <c r="AA851" s="3">
        <v>25.102323953126099</v>
      </c>
      <c r="AB851" s="3">
        <v>25.241504597254</v>
      </c>
      <c r="AC851" s="3">
        <v>25.380685241381901</v>
      </c>
      <c r="AD851" s="3">
        <v>25.656853318980399</v>
      </c>
      <c r="AE851" s="3">
        <v>25.933021396578901</v>
      </c>
      <c r="AF851" s="3">
        <v>26.209189474177499</v>
      </c>
      <c r="AG851" s="3">
        <v>26.485357551776001</v>
      </c>
      <c r="AH851" s="3">
        <v>26.7615256293745</v>
      </c>
      <c r="AI851" s="3">
        <v>27.447006197579999</v>
      </c>
      <c r="AJ851" s="3">
        <v>28.132486765785401</v>
      </c>
      <c r="AK851" s="3">
        <v>28.8179673339909</v>
      </c>
      <c r="AL851" s="3">
        <v>29.503447902196299</v>
      </c>
      <c r="AM851" s="3">
        <v>30.188928470401802</v>
      </c>
      <c r="AN851" s="4"/>
      <c r="AO851" s="4"/>
    </row>
    <row r="852" spans="1:41" x14ac:dyDescent="0.25">
      <c r="A852" s="13" t="s">
        <v>359</v>
      </c>
      <c r="B852" s="2" t="s">
        <v>4</v>
      </c>
      <c r="C852" s="2" t="s">
        <v>2</v>
      </c>
      <c r="D852" s="2" t="s">
        <v>19</v>
      </c>
      <c r="E852" s="2" t="s">
        <v>93</v>
      </c>
      <c r="F852" s="2" t="s">
        <v>2</v>
      </c>
      <c r="G852" s="4"/>
      <c r="H852" s="3">
        <v>4.6187312287117699</v>
      </c>
      <c r="I852" s="3">
        <v>4.3699931191570904</v>
      </c>
      <c r="J852" s="3">
        <v>4.67320580692751</v>
      </c>
      <c r="K852" s="3">
        <v>5.6635248256354398</v>
      </c>
      <c r="L852" s="3">
        <v>5.7640415389799804</v>
      </c>
      <c r="M852" s="3">
        <v>6.0555208268295004</v>
      </c>
      <c r="N852" s="3">
        <v>6.1593105795975003</v>
      </c>
      <c r="O852" s="3">
        <v>6.2731256297287503</v>
      </c>
      <c r="P852" s="3">
        <v>6.3869406798600004</v>
      </c>
      <c r="Q852" s="3">
        <v>6.5007557299912504</v>
      </c>
      <c r="R852" s="3">
        <v>6.6145707801225004</v>
      </c>
      <c r="S852" s="3">
        <v>6.7283858302537496</v>
      </c>
      <c r="T852" s="3">
        <v>6.7427398078560001</v>
      </c>
      <c r="U852" s="3">
        <v>6.7570937854582498</v>
      </c>
      <c r="V852" s="3">
        <v>6.7714477630605003</v>
      </c>
      <c r="W852" s="3">
        <v>6.78580174066275</v>
      </c>
      <c r="X852" s="3">
        <v>6.8001557182649996</v>
      </c>
      <c r="Y852" s="3">
        <v>6.81014594639925</v>
      </c>
      <c r="Z852" s="3">
        <v>6.6050612371981101</v>
      </c>
      <c r="AA852" s="3">
        <v>6.8301264026677497</v>
      </c>
      <c r="AB852" s="3">
        <v>6.8401166308020001</v>
      </c>
      <c r="AC852" s="3">
        <v>6.8501068589362504</v>
      </c>
      <c r="AD852" s="3">
        <v>6.8658633687442503</v>
      </c>
      <c r="AE852" s="3">
        <v>6.8816198785522502</v>
      </c>
      <c r="AF852" s="3">
        <v>6.8973763883602501</v>
      </c>
      <c r="AG852" s="3">
        <v>6.9131328981682501</v>
      </c>
      <c r="AH852" s="3">
        <v>6.92888940797625</v>
      </c>
      <c r="AI852" s="3">
        <v>6.9690510207629996</v>
      </c>
      <c r="AJ852" s="3">
        <v>2222</v>
      </c>
      <c r="AK852" s="3">
        <v>2222</v>
      </c>
      <c r="AL852" s="3">
        <v>2222</v>
      </c>
      <c r="AM852" s="3">
        <v>2222</v>
      </c>
      <c r="AN852" s="4"/>
      <c r="AO852" s="4"/>
    </row>
    <row r="853" spans="1:41" x14ac:dyDescent="0.25">
      <c r="A853" s="13" t="s">
        <v>359</v>
      </c>
      <c r="B853" s="2" t="s">
        <v>4</v>
      </c>
      <c r="C853" s="2" t="s">
        <v>2</v>
      </c>
      <c r="D853" s="2" t="s">
        <v>19</v>
      </c>
      <c r="E853" s="2" t="s">
        <v>94</v>
      </c>
      <c r="F853" s="2" t="s">
        <v>2</v>
      </c>
      <c r="G853" s="4"/>
      <c r="H853" s="3">
        <v>6.0844319696097502</v>
      </c>
      <c r="I853" s="3">
        <v>5.8287590600270596</v>
      </c>
      <c r="J853" s="3">
        <v>6.35259648074498</v>
      </c>
      <c r="K853" s="3">
        <v>7.2126006323581402</v>
      </c>
      <c r="L853" s="3">
        <v>7.5963960524976404</v>
      </c>
      <c r="M853" s="3">
        <v>8.3323499123120293</v>
      </c>
      <c r="N853" s="3">
        <v>9.1566182353041601</v>
      </c>
      <c r="O853" s="3">
        <v>10.0797987570553</v>
      </c>
      <c r="P853" s="3">
        <v>11.1137609414167</v>
      </c>
      <c r="Q853" s="3">
        <v>12.1570396778014</v>
      </c>
      <c r="R853" s="3">
        <v>13.509164752806401</v>
      </c>
      <c r="S853" s="3">
        <v>14.9650542077138</v>
      </c>
      <c r="T853" s="3">
        <v>15.065247699055201</v>
      </c>
      <c r="U853" s="3">
        <v>15.165441190396599</v>
      </c>
      <c r="V853" s="3">
        <v>12.4556715890219</v>
      </c>
      <c r="W853" s="3">
        <v>12.5950201778807</v>
      </c>
      <c r="X853" s="3">
        <v>12.7343687667396</v>
      </c>
      <c r="Y853" s="3">
        <v>12.874189697870101</v>
      </c>
      <c r="Z853" s="3">
        <v>13.014010629000699</v>
      </c>
      <c r="AA853" s="3">
        <v>13.1538315601313</v>
      </c>
      <c r="AB853" s="3">
        <v>13.2936524912619</v>
      </c>
      <c r="AC853" s="3">
        <v>13.433473422392501</v>
      </c>
      <c r="AD853" s="3">
        <v>13.589937801074999</v>
      </c>
      <c r="AE853" s="3">
        <v>13.746402179757601</v>
      </c>
      <c r="AF853" s="3">
        <v>13.902866558440101</v>
      </c>
      <c r="AG853" s="3">
        <v>14.0593309371227</v>
      </c>
      <c r="AH853" s="3">
        <v>14.215795315805201</v>
      </c>
      <c r="AI853" s="3">
        <v>14.385807968606599</v>
      </c>
      <c r="AJ853" s="3">
        <v>14.5558206214079</v>
      </c>
      <c r="AK853" s="3">
        <v>14.725833274209201</v>
      </c>
      <c r="AL853" s="3">
        <v>14.8958459270105</v>
      </c>
      <c r="AM853" s="3">
        <v>15.0658585798119</v>
      </c>
      <c r="AN853" s="4"/>
      <c r="AO853" s="4"/>
    </row>
    <row r="854" spans="1:41" x14ac:dyDescent="0.25">
      <c r="A854" s="13" t="s">
        <v>359</v>
      </c>
      <c r="B854" s="2" t="s">
        <v>4</v>
      </c>
      <c r="C854" s="2" t="s">
        <v>2</v>
      </c>
      <c r="D854" s="2" t="s">
        <v>19</v>
      </c>
      <c r="E854" s="2" t="s">
        <v>95</v>
      </c>
      <c r="F854" s="2" t="s">
        <v>2</v>
      </c>
      <c r="G854" s="4"/>
      <c r="H854" s="3">
        <v>6.1197800263271596</v>
      </c>
      <c r="I854" s="3">
        <v>5.7221330483257198</v>
      </c>
      <c r="J854" s="3">
        <v>6.0129870731867303</v>
      </c>
      <c r="K854" s="3">
        <v>6.3042493102920201</v>
      </c>
      <c r="L854" s="3">
        <v>6.5949829127745696</v>
      </c>
      <c r="M854" s="3">
        <v>6.8857165152571298</v>
      </c>
      <c r="N854" s="3">
        <v>7.1764501177396802</v>
      </c>
      <c r="O854" s="3">
        <v>7.3491260896603396</v>
      </c>
      <c r="P854" s="3">
        <v>7.5243061565846103</v>
      </c>
      <c r="Q854" s="3">
        <v>7.6970328698190604</v>
      </c>
      <c r="R854" s="3">
        <v>8.0934240520410707</v>
      </c>
      <c r="S854" s="3">
        <v>8.9603644326434608</v>
      </c>
      <c r="T854" s="3">
        <v>9.8373544128816093</v>
      </c>
      <c r="U854" s="3">
        <v>10.8195831907483</v>
      </c>
      <c r="V854" s="3">
        <v>11.1661986023061</v>
      </c>
      <c r="W854" s="3">
        <v>11.421102609869999</v>
      </c>
      <c r="X854" s="3">
        <v>11.676006617433901</v>
      </c>
      <c r="Y854" s="3">
        <v>11.879004449077399</v>
      </c>
      <c r="Z854" s="3">
        <v>12.0820022807209</v>
      </c>
      <c r="AA854" s="3">
        <v>12.285000112364401</v>
      </c>
      <c r="AB854" s="3">
        <v>12.487997944008001</v>
      </c>
      <c r="AC854" s="3">
        <v>12.690995775651499</v>
      </c>
      <c r="AD854" s="3">
        <v>12.9331948032371</v>
      </c>
      <c r="AE854" s="3">
        <v>13.1753938308228</v>
      </c>
      <c r="AF854" s="3">
        <v>13.417592858408399</v>
      </c>
      <c r="AG854" s="3">
        <v>13.6597918859941</v>
      </c>
      <c r="AH854" s="3">
        <v>13.9019909135797</v>
      </c>
      <c r="AI854" s="3">
        <v>14.136475332627599</v>
      </c>
      <c r="AJ854" s="3">
        <v>14.3709597516755</v>
      </c>
      <c r="AK854" s="3">
        <v>14.605444170723301</v>
      </c>
      <c r="AL854" s="3">
        <v>14.839928589771199</v>
      </c>
      <c r="AM854" s="3">
        <v>15.0744130088191</v>
      </c>
      <c r="AN854" s="4"/>
      <c r="AO854" s="4"/>
    </row>
    <row r="855" spans="1:41" x14ac:dyDescent="0.25">
      <c r="A855" s="13" t="s">
        <v>359</v>
      </c>
      <c r="B855" s="2" t="s">
        <v>4</v>
      </c>
      <c r="C855" s="2" t="s">
        <v>2</v>
      </c>
      <c r="D855" s="2" t="s">
        <v>19</v>
      </c>
      <c r="E855" s="2" t="s">
        <v>96</v>
      </c>
      <c r="F855" s="2" t="s">
        <v>2</v>
      </c>
      <c r="G855" s="4"/>
      <c r="H855" s="3">
        <v>10.3501952967696</v>
      </c>
      <c r="I855" s="3">
        <v>10.0991521517055</v>
      </c>
      <c r="J855" s="3">
        <v>11.110494161468599</v>
      </c>
      <c r="K855" s="3">
        <v>11.5850015715657</v>
      </c>
      <c r="L855" s="3">
        <v>12.0595089816629</v>
      </c>
      <c r="M855" s="3">
        <v>12.536978825718201</v>
      </c>
      <c r="N855" s="3">
        <v>13.0150653774229</v>
      </c>
      <c r="O855" s="3">
        <v>13.2989101860346</v>
      </c>
      <c r="P855" s="3">
        <v>13.6743348557573</v>
      </c>
      <c r="Q855" s="3">
        <v>13.958179664369</v>
      </c>
      <c r="R855" s="3">
        <v>14.242024472980701</v>
      </c>
      <c r="S855" s="3">
        <v>14.5258692815923</v>
      </c>
      <c r="T855" s="3">
        <v>14.861454258777</v>
      </c>
      <c r="U855" s="3">
        <v>15.1970392359617</v>
      </c>
      <c r="V855" s="3">
        <v>15.5326242131464</v>
      </c>
      <c r="W855" s="3">
        <v>15.8682091903311</v>
      </c>
      <c r="X855" s="3">
        <v>16.203794167515799</v>
      </c>
      <c r="Y855" s="3">
        <v>16.4709161687368</v>
      </c>
      <c r="Z855" s="3">
        <v>16.738038169957701</v>
      </c>
      <c r="AA855" s="3">
        <v>17.005160171178598</v>
      </c>
      <c r="AB855" s="3">
        <v>17.272282172399599</v>
      </c>
      <c r="AC855" s="3">
        <v>17.5394041736205</v>
      </c>
      <c r="AD855" s="3">
        <v>17.858161861710599</v>
      </c>
      <c r="AE855" s="3">
        <v>18.1769195498008</v>
      </c>
      <c r="AF855" s="3">
        <v>18.495677237890899</v>
      </c>
      <c r="AG855" s="3">
        <v>18.814434925981001</v>
      </c>
      <c r="AH855" s="3">
        <v>19.133192614071099</v>
      </c>
      <c r="AI855" s="3">
        <v>19.441758103577701</v>
      </c>
      <c r="AJ855" s="3">
        <v>19.7503235930843</v>
      </c>
      <c r="AK855" s="3">
        <v>20.058889082590898</v>
      </c>
      <c r="AL855" s="3">
        <v>20.367454572097401</v>
      </c>
      <c r="AM855" s="3">
        <v>20.676020061604</v>
      </c>
      <c r="AN855" s="4"/>
      <c r="AO855" s="4"/>
    </row>
    <row r="856" spans="1:41" x14ac:dyDescent="0.25">
      <c r="A856" s="13" t="s">
        <v>359</v>
      </c>
      <c r="B856" s="2" t="s">
        <v>4</v>
      </c>
      <c r="C856" s="2" t="s">
        <v>2</v>
      </c>
      <c r="D856" s="2" t="s">
        <v>19</v>
      </c>
      <c r="E856" s="2" t="s">
        <v>97</v>
      </c>
      <c r="F856" s="2" t="s">
        <v>2</v>
      </c>
      <c r="G856" s="4"/>
      <c r="H856" s="3">
        <v>10.190795044801799</v>
      </c>
      <c r="I856" s="3">
        <v>9.59763620514018</v>
      </c>
      <c r="J856" s="3">
        <v>10.034381930382899</v>
      </c>
      <c r="K856" s="3">
        <v>10.488486033399999</v>
      </c>
      <c r="L856" s="3">
        <v>10.9201110471326</v>
      </c>
      <c r="M856" s="3">
        <v>11.351736060865299</v>
      </c>
      <c r="N856" s="3">
        <v>11.7833610745979</v>
      </c>
      <c r="O856" s="3">
        <v>12.0408981961717</v>
      </c>
      <c r="P856" s="3">
        <v>12.4566105815412</v>
      </c>
      <c r="Q856" s="3">
        <v>12.603642556316499</v>
      </c>
      <c r="R856" s="3">
        <v>12.912521460761299</v>
      </c>
      <c r="S856" s="3">
        <v>13.1700585823351</v>
      </c>
      <c r="T856" s="3">
        <v>13.471599379213201</v>
      </c>
      <c r="U856" s="3">
        <v>13.773140176091401</v>
      </c>
      <c r="V856" s="3">
        <v>14.074680972969499</v>
      </c>
      <c r="W856" s="3">
        <v>14.3762217698477</v>
      </c>
      <c r="X856" s="3">
        <v>14.6777625667258</v>
      </c>
      <c r="Y856" s="3">
        <v>14.9177506512032</v>
      </c>
      <c r="Z856" s="3">
        <v>15.157738735680599</v>
      </c>
      <c r="AA856" s="3">
        <v>15.397726820158001</v>
      </c>
      <c r="AB856" s="3">
        <v>15.6377149046354</v>
      </c>
      <c r="AC856" s="3">
        <v>15.8777029891128</v>
      </c>
      <c r="AD856" s="3">
        <v>16.164175504028901</v>
      </c>
      <c r="AE856" s="3">
        <v>16.450648018945</v>
      </c>
      <c r="AF856" s="3">
        <v>16.737120533861201</v>
      </c>
      <c r="AG856" s="3">
        <v>17.0235930487773</v>
      </c>
      <c r="AH856" s="3">
        <v>17.310065563693499</v>
      </c>
      <c r="AI856" s="3">
        <v>17.5879876204087</v>
      </c>
      <c r="AJ856" s="3">
        <v>17.865909677123899</v>
      </c>
      <c r="AK856" s="3">
        <v>18.1438317338391</v>
      </c>
      <c r="AL856" s="3">
        <v>18.421753790554199</v>
      </c>
      <c r="AM856" s="3">
        <v>18.6996758472694</v>
      </c>
      <c r="AN856" s="4"/>
      <c r="AO856" s="4"/>
    </row>
    <row r="857" spans="1:41" x14ac:dyDescent="0.25">
      <c r="A857" s="13" t="s">
        <v>359</v>
      </c>
      <c r="B857" s="2" t="s">
        <v>4</v>
      </c>
      <c r="C857" s="2" t="s">
        <v>2</v>
      </c>
      <c r="D857" s="2" t="s">
        <v>19</v>
      </c>
      <c r="E857" s="2" t="s">
        <v>98</v>
      </c>
      <c r="F857" s="2" t="s">
        <v>2</v>
      </c>
      <c r="G857" s="4"/>
      <c r="H857" s="3">
        <v>10.161317795379199</v>
      </c>
      <c r="I857" s="3">
        <v>9.5758574765109792</v>
      </c>
      <c r="J857" s="3">
        <v>10.0089351147308</v>
      </c>
      <c r="K857" s="3">
        <v>10.4704722013704</v>
      </c>
      <c r="L857" s="3">
        <v>10.8951543185924</v>
      </c>
      <c r="M857" s="3">
        <v>11.3198364358144</v>
      </c>
      <c r="N857" s="3">
        <v>11.8213093461061</v>
      </c>
      <c r="O857" s="3">
        <v>12.0779818801612</v>
      </c>
      <c r="P857" s="3">
        <v>12.419122531569</v>
      </c>
      <c r="Q857" s="3">
        <v>12.6775466375727</v>
      </c>
      <c r="R857" s="3">
        <v>12.9359707435764</v>
      </c>
      <c r="S857" s="3">
        <v>13.194394849580201</v>
      </c>
      <c r="T857" s="3">
        <v>13.4931121898844</v>
      </c>
      <c r="U857" s="3">
        <v>13.7918295301886</v>
      </c>
      <c r="V857" s="3">
        <v>14.090546870492799</v>
      </c>
      <c r="W857" s="3">
        <v>14.389264210797</v>
      </c>
      <c r="X857" s="3">
        <v>14.687981551101201</v>
      </c>
      <c r="Y857" s="3">
        <v>14.929134467891901</v>
      </c>
      <c r="Z857" s="3">
        <v>15.170287384682601</v>
      </c>
      <c r="AA857" s="3">
        <v>15.4114403014734</v>
      </c>
      <c r="AB857" s="3">
        <v>15.6525932182641</v>
      </c>
      <c r="AC857" s="3">
        <v>15.893746135054799</v>
      </c>
      <c r="AD857" s="3">
        <v>16.1800907252494</v>
      </c>
      <c r="AE857" s="3">
        <v>16.466435315443999</v>
      </c>
      <c r="AF857" s="3">
        <v>16.795647097698701</v>
      </c>
      <c r="AG857" s="3">
        <v>17.082731878332702</v>
      </c>
      <c r="AH857" s="3">
        <v>17.369816658966599</v>
      </c>
      <c r="AI857" s="3">
        <v>17.6482506058355</v>
      </c>
      <c r="AJ857" s="3">
        <v>17.926684552704302</v>
      </c>
      <c r="AK857" s="3">
        <v>18.205118499573199</v>
      </c>
      <c r="AL857" s="3">
        <v>18.483552446442101</v>
      </c>
      <c r="AM857" s="3">
        <v>18.761986393310899</v>
      </c>
      <c r="AN857" s="4"/>
      <c r="AO857" s="4"/>
    </row>
    <row r="858" spans="1:41" x14ac:dyDescent="0.25">
      <c r="A858" s="13" t="s">
        <v>359</v>
      </c>
      <c r="B858" s="2" t="s">
        <v>4</v>
      </c>
      <c r="C858" s="2" t="s">
        <v>2</v>
      </c>
      <c r="D858" s="2" t="s">
        <v>19</v>
      </c>
      <c r="E858" s="2" t="s">
        <v>99</v>
      </c>
      <c r="F858" s="2" t="s">
        <v>2</v>
      </c>
      <c r="G858" s="4"/>
      <c r="H858" s="3">
        <v>4.2508647691609402</v>
      </c>
      <c r="I858" s="3">
        <v>3.99544595153974</v>
      </c>
      <c r="J858" s="3">
        <v>4.3068024474812701</v>
      </c>
      <c r="K858" s="3">
        <v>5.32371985221278</v>
      </c>
      <c r="L858" s="3">
        <v>5.4269362838226902</v>
      </c>
      <c r="M858" s="3">
        <v>5.5301527154326102</v>
      </c>
      <c r="N858" s="3">
        <v>5.6333691470425302</v>
      </c>
      <c r="O858" s="3">
        <v>5.7465554975708901</v>
      </c>
      <c r="P858" s="3">
        <v>5.8597418480992598</v>
      </c>
      <c r="Q858" s="3">
        <v>5.9729281986276304</v>
      </c>
      <c r="R858" s="3">
        <v>6.086114549156</v>
      </c>
      <c r="S858" s="3">
        <v>6.1993008996843599</v>
      </c>
      <c r="T858" s="3">
        <v>6.2135755877725503</v>
      </c>
      <c r="U858" s="3">
        <v>6.2278502758607299</v>
      </c>
      <c r="V858" s="3">
        <v>6.3260379279418002</v>
      </c>
      <c r="W858" s="3">
        <v>6.6053644668220297</v>
      </c>
      <c r="X858" s="3">
        <v>6.7625925383983398</v>
      </c>
      <c r="Y858" s="3">
        <v>6.7725275818056696</v>
      </c>
      <c r="Z858" s="3">
        <v>6.7824626252130003</v>
      </c>
      <c r="AA858" s="3">
        <v>6.79239766862033</v>
      </c>
      <c r="AB858" s="3">
        <v>6.8023327120276704</v>
      </c>
      <c r="AC858" s="3">
        <v>6.8122677554350002</v>
      </c>
      <c r="AD858" s="3">
        <v>6.8279372283225896</v>
      </c>
      <c r="AE858" s="3">
        <v>6.8436067012101898</v>
      </c>
      <c r="AF858" s="3">
        <v>6.8592761740977801</v>
      </c>
      <c r="AG858" s="3">
        <v>6.8749456469853802</v>
      </c>
      <c r="AH858" s="3">
        <v>6.8906151198729697</v>
      </c>
      <c r="AI858" s="3">
        <v>6.9305548851098502</v>
      </c>
      <c r="AJ858" s="3">
        <v>6.9704946503467298</v>
      </c>
      <c r="AK858" s="3">
        <v>7.0104344155836102</v>
      </c>
      <c r="AL858" s="3">
        <v>7.0503741808204898</v>
      </c>
      <c r="AM858" s="3">
        <v>7.0903139460573703</v>
      </c>
      <c r="AN858" s="4"/>
      <c r="AO858" s="4"/>
    </row>
    <row r="859" spans="1:41" x14ac:dyDescent="0.25">
      <c r="A859" s="13" t="s">
        <v>359</v>
      </c>
      <c r="B859" s="2" t="s">
        <v>4</v>
      </c>
      <c r="C859" s="2" t="s">
        <v>2</v>
      </c>
      <c r="D859" s="2" t="s">
        <v>19</v>
      </c>
      <c r="E859" s="2" t="s">
        <v>100</v>
      </c>
      <c r="F859" s="2" t="s">
        <v>2</v>
      </c>
      <c r="G859" s="4"/>
      <c r="H859" s="3">
        <v>15.1909722222222</v>
      </c>
      <c r="I859" s="3">
        <v>15.1909722222222</v>
      </c>
      <c r="J859" s="3">
        <v>15.1909722222222</v>
      </c>
      <c r="K859" s="3">
        <v>15.1909722222222</v>
      </c>
      <c r="L859" s="3">
        <v>15.1909722222222</v>
      </c>
      <c r="M859" s="3">
        <v>15.1909722222222</v>
      </c>
      <c r="N859" s="3">
        <v>15.1909722222222</v>
      </c>
      <c r="O859" s="3">
        <v>15.1909722222222</v>
      </c>
      <c r="P859" s="3">
        <v>15.1909722222222</v>
      </c>
      <c r="Q859" s="3">
        <v>12.1412694654889</v>
      </c>
      <c r="R859" s="3">
        <v>13.236206417986899</v>
      </c>
      <c r="S859" s="3">
        <v>15.1909722222222</v>
      </c>
      <c r="T859" s="3">
        <v>15.1909722222222</v>
      </c>
      <c r="U859" s="3">
        <v>15.1909722222222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spans="1:41" x14ac:dyDescent="0.25">
      <c r="A860" s="13" t="s">
        <v>359</v>
      </c>
      <c r="B860" s="2" t="s">
        <v>4</v>
      </c>
      <c r="C860" s="2" t="s">
        <v>2</v>
      </c>
      <c r="D860" s="2" t="s">
        <v>19</v>
      </c>
      <c r="E860" s="2" t="s">
        <v>101</v>
      </c>
      <c r="F860" s="2" t="s">
        <v>2</v>
      </c>
      <c r="G860" s="4"/>
      <c r="H860" s="3">
        <v>15.1909722222222</v>
      </c>
      <c r="I860" s="3">
        <v>15.1909722222222</v>
      </c>
      <c r="J860" s="3">
        <v>15.1909722222222</v>
      </c>
      <c r="K860" s="3">
        <v>15.1909722222222</v>
      </c>
      <c r="L860" s="3">
        <v>15.1909722222222</v>
      </c>
      <c r="M860" s="3">
        <v>15.1909722222222</v>
      </c>
      <c r="N860" s="3">
        <v>15.1909722222222</v>
      </c>
      <c r="O860" s="3">
        <v>15.1909722222222</v>
      </c>
      <c r="P860" s="3">
        <v>15.1909722222222</v>
      </c>
      <c r="Q860" s="3">
        <v>12.1412694654889</v>
      </c>
      <c r="R860" s="3">
        <v>13.236206417986899</v>
      </c>
      <c r="S860" s="3">
        <v>15.1909722222222</v>
      </c>
      <c r="T860" s="3">
        <v>15.1909722222222</v>
      </c>
      <c r="U860" s="3">
        <v>15.1909722222222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spans="1:41" x14ac:dyDescent="0.25">
      <c r="A861" s="13" t="s">
        <v>359</v>
      </c>
      <c r="B861" s="2" t="s">
        <v>4</v>
      </c>
      <c r="C861" s="2" t="s">
        <v>2</v>
      </c>
      <c r="D861" s="2" t="s">
        <v>19</v>
      </c>
      <c r="E861" s="2" t="s">
        <v>102</v>
      </c>
      <c r="F861" s="2" t="s">
        <v>2</v>
      </c>
      <c r="G861" s="4"/>
      <c r="H861" s="3">
        <v>10.3501952967696</v>
      </c>
      <c r="I861" s="3">
        <v>10.0991521517055</v>
      </c>
      <c r="J861" s="3">
        <v>11.110494161468599</v>
      </c>
      <c r="K861" s="3">
        <v>11.5850015715657</v>
      </c>
      <c r="L861" s="3">
        <v>12.0595089816629</v>
      </c>
      <c r="M861" s="3">
        <v>12.536978825718201</v>
      </c>
      <c r="N861" s="3">
        <v>13.0150653774229</v>
      </c>
      <c r="O861" s="3">
        <v>13.2989101860346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spans="1:41" x14ac:dyDescent="0.25">
      <c r="A862" s="13" t="s">
        <v>359</v>
      </c>
      <c r="B862" s="2" t="s">
        <v>4</v>
      </c>
      <c r="C862" s="2" t="s">
        <v>2</v>
      </c>
      <c r="D862" s="2" t="s">
        <v>19</v>
      </c>
      <c r="E862" s="2" t="s">
        <v>103</v>
      </c>
      <c r="F862" s="2" t="s">
        <v>2</v>
      </c>
      <c r="G862" s="4"/>
      <c r="H862" s="3">
        <v>12.141269465488801</v>
      </c>
      <c r="I862" s="3">
        <v>12.1412694654889</v>
      </c>
      <c r="J862" s="3">
        <v>12.141269465489</v>
      </c>
      <c r="K862" s="3">
        <v>12.1412694654889</v>
      </c>
      <c r="L862" s="3">
        <v>12.141269465489</v>
      </c>
      <c r="M862" s="3">
        <v>12.141269465488801</v>
      </c>
      <c r="N862" s="3">
        <v>12.1412694654886</v>
      </c>
      <c r="O862" s="3">
        <v>12.195468917085201</v>
      </c>
      <c r="P862" s="3">
        <v>12.4566105815412</v>
      </c>
      <c r="Q862" s="3">
        <v>6.2957525459666703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3">
        <v>6.8401166308020001</v>
      </c>
      <c r="AC862" s="3">
        <v>6.8501068589362504</v>
      </c>
      <c r="AD862" s="3">
        <v>6.8658633687442503</v>
      </c>
      <c r="AE862" s="3">
        <v>6.8816198785522502</v>
      </c>
      <c r="AF862" s="4"/>
      <c r="AG862" s="4"/>
      <c r="AH862" s="4"/>
      <c r="AI862" s="4"/>
      <c r="AJ862" s="4"/>
      <c r="AK862" s="4"/>
      <c r="AL862" s="3">
        <v>7.0895358591232496</v>
      </c>
      <c r="AM862" s="4"/>
      <c r="AN862" s="4"/>
      <c r="AO862" s="4"/>
    </row>
    <row r="863" spans="1:41" x14ac:dyDescent="0.25">
      <c r="A863" s="13" t="s">
        <v>359</v>
      </c>
      <c r="B863" s="2" t="s">
        <v>4</v>
      </c>
      <c r="C863" s="2" t="s">
        <v>2</v>
      </c>
      <c r="D863" s="2" t="s">
        <v>19</v>
      </c>
      <c r="E863" s="2" t="s">
        <v>104</v>
      </c>
      <c r="F863" s="2" t="s">
        <v>2</v>
      </c>
      <c r="G863" s="4"/>
      <c r="H863" s="3">
        <v>10.4008072102587</v>
      </c>
      <c r="I863" s="3">
        <v>9.8007974740895296</v>
      </c>
      <c r="J863" s="3">
        <v>10.239486442077901</v>
      </c>
      <c r="K863" s="3">
        <v>10.6781754100663</v>
      </c>
      <c r="L863" s="3">
        <v>11.116864378054601</v>
      </c>
      <c r="M863" s="3">
        <v>11.555553346043</v>
      </c>
      <c r="N863" s="3">
        <v>11.9942423140314</v>
      </c>
      <c r="O863" s="3">
        <v>12.254696379753801</v>
      </c>
      <c r="P863" s="3">
        <v>12.5151504454762</v>
      </c>
      <c r="Q863" s="3">
        <v>12.775604511198599</v>
      </c>
      <c r="R863" s="3">
        <v>13.036058576921</v>
      </c>
      <c r="S863" s="3">
        <v>13.2965126426434</v>
      </c>
      <c r="T863" s="3">
        <v>13.6044431351215</v>
      </c>
      <c r="U863" s="3">
        <v>13.9123736275995</v>
      </c>
      <c r="V863" s="3">
        <v>11.0875298526524</v>
      </c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spans="1:41" x14ac:dyDescent="0.25">
      <c r="A864" s="13" t="s">
        <v>359</v>
      </c>
      <c r="B864" s="2" t="s">
        <v>4</v>
      </c>
      <c r="C864" s="2" t="s">
        <v>2</v>
      </c>
      <c r="D864" s="2" t="s">
        <v>19</v>
      </c>
      <c r="E864" s="2" t="s">
        <v>105</v>
      </c>
      <c r="F864" s="2" t="s">
        <v>2</v>
      </c>
      <c r="G864" s="4"/>
      <c r="H864" s="3">
        <v>15.1909722222222</v>
      </c>
      <c r="I864" s="3">
        <v>15.1909722222222</v>
      </c>
      <c r="J864" s="3">
        <v>15.1909722222222</v>
      </c>
      <c r="K864" s="3">
        <v>15.1909722222222</v>
      </c>
      <c r="L864" s="3">
        <v>15.1909722222222</v>
      </c>
      <c r="M864" s="3">
        <v>15.1909722222222</v>
      </c>
      <c r="N864" s="3">
        <v>15.1909722222222</v>
      </c>
      <c r="O864" s="3">
        <v>15.1909722222222</v>
      </c>
      <c r="P864" s="3">
        <v>15.1909722222222</v>
      </c>
      <c r="Q864" s="3">
        <v>15.1909722222222</v>
      </c>
      <c r="R864" s="3">
        <v>15.1909722222222</v>
      </c>
      <c r="S864" s="3">
        <v>15.1909722222222</v>
      </c>
      <c r="T864" s="3">
        <v>15.1909722222222</v>
      </c>
      <c r="U864" s="3">
        <v>15.1909722222222</v>
      </c>
      <c r="V864" s="3">
        <v>15.1909722222222</v>
      </c>
      <c r="W864" s="3">
        <v>5.3224828879267996</v>
      </c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spans="1:41" x14ac:dyDescent="0.25">
      <c r="A865" s="13" t="s">
        <v>359</v>
      </c>
      <c r="B865" s="2" t="s">
        <v>4</v>
      </c>
      <c r="C865" s="2" t="s">
        <v>2</v>
      </c>
      <c r="D865" s="2" t="s">
        <v>19</v>
      </c>
      <c r="E865" s="2" t="s">
        <v>106</v>
      </c>
      <c r="F865" s="2" t="s">
        <v>2</v>
      </c>
      <c r="G865" s="4"/>
      <c r="H865" s="3">
        <v>4.6187312287117699</v>
      </c>
      <c r="I865" s="3">
        <v>4.3699931191570904</v>
      </c>
      <c r="J865" s="3">
        <v>4.67320580692751</v>
      </c>
      <c r="K865" s="3">
        <v>5.6635248256354398</v>
      </c>
      <c r="L865" s="3">
        <v>5.7640415389799804</v>
      </c>
      <c r="M865" s="3">
        <v>3.0950790597628401</v>
      </c>
      <c r="N865" s="4"/>
      <c r="O865" s="4"/>
      <c r="P865" s="3">
        <v>6.3869406798600004</v>
      </c>
      <c r="Q865" s="4"/>
      <c r="R865" s="4"/>
      <c r="S865" s="3">
        <v>6.7283858302537496</v>
      </c>
      <c r="T865" s="3">
        <v>6.7427398078560001</v>
      </c>
      <c r="U865" s="3">
        <v>6.7570937854582498</v>
      </c>
      <c r="V865" s="3">
        <v>6.7714477630605003</v>
      </c>
      <c r="W865" s="3">
        <v>6.78580174066275</v>
      </c>
      <c r="X865" s="3">
        <v>6.8001557182649996</v>
      </c>
      <c r="Y865" s="3">
        <v>6.81014594639925</v>
      </c>
      <c r="Z865" s="3">
        <v>6.6050612371981101</v>
      </c>
      <c r="AA865" s="3">
        <v>6.8301264026677497</v>
      </c>
      <c r="AB865" s="3">
        <v>6.8401166308020001</v>
      </c>
      <c r="AC865" s="3">
        <v>6.8501068589362504</v>
      </c>
      <c r="AD865" s="3">
        <v>6.8658633687442503</v>
      </c>
      <c r="AE865" s="3">
        <v>6.8816198785522502</v>
      </c>
      <c r="AF865" s="3">
        <v>6.8973763883602501</v>
      </c>
      <c r="AG865" s="3">
        <v>6.9131328981682501</v>
      </c>
      <c r="AH865" s="3">
        <v>6.92888940797625</v>
      </c>
      <c r="AI865" s="3">
        <v>6.9690510207629996</v>
      </c>
      <c r="AJ865" s="3">
        <v>7.0092126335497502</v>
      </c>
      <c r="AK865" s="3">
        <v>7.0493742463364999</v>
      </c>
      <c r="AL865" s="3">
        <v>7.0895358591232496</v>
      </c>
      <c r="AM865" s="3">
        <v>7.1296974719100001</v>
      </c>
      <c r="AN865" s="4"/>
      <c r="AO865" s="4"/>
    </row>
    <row r="866" spans="1:41" x14ac:dyDescent="0.25">
      <c r="A866" s="13" t="s">
        <v>359</v>
      </c>
      <c r="B866" s="2" t="s">
        <v>4</v>
      </c>
      <c r="C866" s="2" t="s">
        <v>2</v>
      </c>
      <c r="D866" s="2" t="s">
        <v>19</v>
      </c>
      <c r="E866" s="2" t="s">
        <v>107</v>
      </c>
      <c r="F866" s="2" t="s">
        <v>2</v>
      </c>
      <c r="G866" s="4"/>
      <c r="H866" s="3">
        <v>4.2744764235680597</v>
      </c>
      <c r="I866" s="3">
        <v>4.0176388685420603</v>
      </c>
      <c r="J866" s="3">
        <v>4.3307248106972001</v>
      </c>
      <c r="K866" s="3">
        <v>5.3532907372295604</v>
      </c>
      <c r="L866" s="3">
        <v>5.6969514955727396</v>
      </c>
      <c r="M866" s="3">
        <v>6.5426655950566301</v>
      </c>
      <c r="N866" s="3">
        <v>7.5142848733298102</v>
      </c>
      <c r="O866" s="3">
        <v>8.7095962115768</v>
      </c>
      <c r="P866" s="3">
        <v>10.062843006097101</v>
      </c>
      <c r="Q866" s="3">
        <v>11.4293719076018</v>
      </c>
      <c r="R866" s="3">
        <v>13.236206417986899</v>
      </c>
      <c r="S866" s="3">
        <v>15.1909722222222</v>
      </c>
      <c r="T866" s="3">
        <v>15.1909722222222</v>
      </c>
      <c r="U866" s="3">
        <v>15.1909722222222</v>
      </c>
      <c r="V866" s="3">
        <v>11.145978398553799</v>
      </c>
      <c r="W866" s="3">
        <v>11.201799714520099</v>
      </c>
      <c r="X866" s="3">
        <v>11.257621030486501</v>
      </c>
      <c r="Y866" s="3">
        <v>11.343256744942099</v>
      </c>
      <c r="Z866" s="3">
        <v>11.428892459397799</v>
      </c>
      <c r="AA866" s="3">
        <v>11.514528173853501</v>
      </c>
      <c r="AB866" s="3">
        <v>11.600163888309099</v>
      </c>
      <c r="AC866" s="3">
        <v>11.685799602764799</v>
      </c>
      <c r="AD866" s="3">
        <v>11.7731844510954</v>
      </c>
      <c r="AE866" s="3">
        <v>11.8605692994261</v>
      </c>
      <c r="AF866" s="3">
        <v>11.9479541477567</v>
      </c>
      <c r="AG866" s="3">
        <v>12.035338996087299</v>
      </c>
      <c r="AH866" s="3">
        <v>12.1227238444179</v>
      </c>
      <c r="AI866" s="3">
        <v>12.233762008847201</v>
      </c>
      <c r="AJ866" s="3">
        <v>12.344800173276401</v>
      </c>
      <c r="AK866" s="3">
        <v>12.4558383377056</v>
      </c>
      <c r="AL866" s="3">
        <v>12.5668765021348</v>
      </c>
      <c r="AM866" s="3">
        <v>12.677914666564099</v>
      </c>
      <c r="AN866" s="4"/>
      <c r="AO866" s="4"/>
    </row>
    <row r="867" spans="1:41" x14ac:dyDescent="0.25">
      <c r="A867" s="13" t="s">
        <v>359</v>
      </c>
      <c r="B867" s="2" t="s">
        <v>4</v>
      </c>
      <c r="C867" s="2" t="s">
        <v>2</v>
      </c>
      <c r="D867" s="2" t="s">
        <v>19</v>
      </c>
      <c r="E867" s="2" t="s">
        <v>108</v>
      </c>
      <c r="F867" s="2" t="s">
        <v>2</v>
      </c>
      <c r="G867" s="4"/>
      <c r="H867" s="3">
        <v>4.2744764235680597</v>
      </c>
      <c r="I867" s="3">
        <v>4.0176388685420603</v>
      </c>
      <c r="J867" s="3">
        <v>4.3307248106972001</v>
      </c>
      <c r="K867" s="3">
        <v>5.3532907372295604</v>
      </c>
      <c r="L867" s="3">
        <v>5.6969514955727396</v>
      </c>
      <c r="M867" s="3">
        <v>6.5426655950566301</v>
      </c>
      <c r="N867" s="3">
        <v>7.5142848733298102</v>
      </c>
      <c r="O867" s="3">
        <v>8.7095962115768</v>
      </c>
      <c r="P867" s="3">
        <v>10.062843006097101</v>
      </c>
      <c r="Q867" s="3">
        <v>11.4293719076018</v>
      </c>
      <c r="R867" s="3">
        <v>13.236206417986899</v>
      </c>
      <c r="S867" s="3">
        <v>15.1909722222222</v>
      </c>
      <c r="T867" s="3">
        <v>15.1909722222222</v>
      </c>
      <c r="U867" s="3">
        <v>15.1909722222222</v>
      </c>
      <c r="V867" s="3">
        <v>16.420377403102101</v>
      </c>
      <c r="W867" s="3">
        <v>16.526196148830198</v>
      </c>
      <c r="X867" s="3">
        <v>16.632014894558299</v>
      </c>
      <c r="Y867" s="3">
        <v>16.808856845979101</v>
      </c>
      <c r="Z867" s="3">
        <v>16.985698797400001</v>
      </c>
      <c r="AA867" s="3">
        <v>17.162540748820799</v>
      </c>
      <c r="AB867" s="3">
        <v>17.3393827002417</v>
      </c>
      <c r="AC867" s="3">
        <v>17.516224651662501</v>
      </c>
      <c r="AD867" s="3">
        <v>17.6899722366799</v>
      </c>
      <c r="AE867" s="3">
        <v>17.863719821697298</v>
      </c>
      <c r="AF867" s="3">
        <v>18.037467406714601</v>
      </c>
      <c r="AG867" s="3">
        <v>18.211214991732</v>
      </c>
      <c r="AH867" s="3">
        <v>18.384962576749398</v>
      </c>
      <c r="AI867" s="3">
        <v>18.581457043712099</v>
      </c>
      <c r="AJ867" s="3">
        <v>18.7779515106749</v>
      </c>
      <c r="AK867" s="3">
        <v>18.9744459776376</v>
      </c>
      <c r="AL867" s="3">
        <v>19.170940444600401</v>
      </c>
      <c r="AM867" s="3">
        <v>19.367434911563201</v>
      </c>
      <c r="AN867" s="4"/>
      <c r="AO867" s="4"/>
    </row>
    <row r="868" spans="1:41" x14ac:dyDescent="0.25">
      <c r="A868" s="13" t="s">
        <v>359</v>
      </c>
      <c r="B868" s="2" t="s">
        <v>4</v>
      </c>
      <c r="C868" s="2" t="s">
        <v>2</v>
      </c>
      <c r="D868" s="2" t="s">
        <v>19</v>
      </c>
      <c r="E868" s="2" t="s">
        <v>109</v>
      </c>
      <c r="F868" s="2" t="s">
        <v>2</v>
      </c>
      <c r="G868" s="4"/>
      <c r="H868" s="3">
        <v>10.3501952967696</v>
      </c>
      <c r="I868" s="3">
        <v>10.0991521517055</v>
      </c>
      <c r="J868" s="3">
        <v>11.110494161468599</v>
      </c>
      <c r="K868" s="3">
        <v>11.5850015715657</v>
      </c>
      <c r="L868" s="3">
        <v>12.0595089816629</v>
      </c>
      <c r="M868" s="3">
        <v>12.141269465488801</v>
      </c>
      <c r="N868" s="3">
        <v>12.141269465489</v>
      </c>
      <c r="O868" s="3">
        <v>12.141269465488801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spans="1:41" x14ac:dyDescent="0.25">
      <c r="A869" s="13" t="s">
        <v>359</v>
      </c>
      <c r="B869" s="2" t="s">
        <v>4</v>
      </c>
      <c r="C869" s="2" t="s">
        <v>2</v>
      </c>
      <c r="D869" s="2" t="s">
        <v>19</v>
      </c>
      <c r="E869" s="2" t="s">
        <v>110</v>
      </c>
      <c r="F869" s="2" t="s">
        <v>2</v>
      </c>
      <c r="G869" s="4"/>
      <c r="H869" s="3">
        <v>4.3737812756717904</v>
      </c>
      <c r="I869" s="3">
        <v>4.1169437206457902</v>
      </c>
      <c r="J869" s="3">
        <v>4.4300296628009201</v>
      </c>
      <c r="K869" s="3">
        <v>5.4525955893332902</v>
      </c>
      <c r="L869" s="3">
        <v>5.5563853421012803</v>
      </c>
      <c r="M869" s="3">
        <v>5.6601750948692899</v>
      </c>
      <c r="N869" s="3">
        <v>5.7639648476373004</v>
      </c>
      <c r="O869" s="3">
        <v>5.87777989776853</v>
      </c>
      <c r="P869" s="3">
        <v>12.4566105815412</v>
      </c>
      <c r="Q869" s="3">
        <v>6.2957525459666703</v>
      </c>
      <c r="R869" s="3">
        <v>6.6145707801225004</v>
      </c>
      <c r="S869" s="3">
        <v>6.7283858302537496</v>
      </c>
      <c r="T869" s="3">
        <v>6.7427398078560001</v>
      </c>
      <c r="U869" s="3">
        <v>6.7570937854582498</v>
      </c>
      <c r="V869" s="3">
        <v>6.7714477630605003</v>
      </c>
      <c r="W869" s="3">
        <v>6.78580174066275</v>
      </c>
      <c r="X869" s="3">
        <v>6.8001557182649996</v>
      </c>
      <c r="Y869" s="3">
        <v>6.81014594639925</v>
      </c>
      <c r="Z869" s="3">
        <v>6.8201361745335003</v>
      </c>
      <c r="AA869" s="3">
        <v>6.8301264026677497</v>
      </c>
      <c r="AB869" s="3">
        <v>6.8401166308020001</v>
      </c>
      <c r="AC869" s="3">
        <v>6.8501068589362504</v>
      </c>
      <c r="AD869" s="3">
        <v>6.8658633687442503</v>
      </c>
      <c r="AE869" s="3">
        <v>6.8816198785522502</v>
      </c>
      <c r="AF869" s="3">
        <v>6.8973763883602501</v>
      </c>
      <c r="AG869" s="3">
        <v>6.9131328981682501</v>
      </c>
      <c r="AH869" s="3">
        <v>6.92888940797625</v>
      </c>
      <c r="AI869" s="3">
        <v>6.9690510207629996</v>
      </c>
      <c r="AJ869" s="3">
        <v>7.0092126335497502</v>
      </c>
      <c r="AK869" s="3">
        <v>7.0493742463364999</v>
      </c>
      <c r="AL869" s="3">
        <v>7.0895358591232496</v>
      </c>
      <c r="AM869" s="3">
        <v>7.1296974719100001</v>
      </c>
      <c r="AN869" s="4"/>
      <c r="AO869" s="4"/>
    </row>
    <row r="870" spans="1:41" x14ac:dyDescent="0.25">
      <c r="A870" s="13" t="s">
        <v>359</v>
      </c>
      <c r="B870" s="2" t="s">
        <v>4</v>
      </c>
      <c r="C870" s="2" t="s">
        <v>2</v>
      </c>
      <c r="D870" s="2" t="s">
        <v>19</v>
      </c>
      <c r="E870" s="2" t="s">
        <v>111</v>
      </c>
      <c r="F870" s="2" t="s">
        <v>2</v>
      </c>
      <c r="G870" s="4"/>
      <c r="H870" s="3">
        <v>4.6187312287117699</v>
      </c>
      <c r="I870" s="3">
        <v>4.3699931191570904</v>
      </c>
      <c r="J870" s="3">
        <v>4.67320580692751</v>
      </c>
      <c r="K870" s="3">
        <v>5.6635248256354398</v>
      </c>
      <c r="L870" s="3">
        <v>5.7640415389799804</v>
      </c>
      <c r="M870" s="3">
        <v>5.8645582523245103</v>
      </c>
      <c r="N870" s="3">
        <v>7.8190617084026197</v>
      </c>
      <c r="O870" s="3">
        <v>7.9882169439122199</v>
      </c>
      <c r="P870" s="3">
        <v>10.1967152242773</v>
      </c>
      <c r="Q870" s="3">
        <v>10.4081592686642</v>
      </c>
      <c r="R870" s="3">
        <v>10.619603313051201</v>
      </c>
      <c r="S870" s="3">
        <v>10.8310473574382</v>
      </c>
      <c r="T870" s="3">
        <v>10.916541522509601</v>
      </c>
      <c r="U870" s="3">
        <v>11.002035687580999</v>
      </c>
      <c r="V870" s="3">
        <v>11.0875298526524</v>
      </c>
      <c r="W870" s="3">
        <v>11.173024017723799</v>
      </c>
      <c r="X870" s="3">
        <v>11.2585181827952</v>
      </c>
      <c r="Y870" s="3">
        <v>11.408106424335401</v>
      </c>
      <c r="Z870" s="3">
        <v>11.5576946658755</v>
      </c>
      <c r="AA870" s="3">
        <v>11.707282907415699</v>
      </c>
      <c r="AB870" s="3">
        <v>11.856871148955801</v>
      </c>
      <c r="AC870" s="3">
        <v>12.006459390496</v>
      </c>
      <c r="AD870" s="3">
        <v>12.150581258440999</v>
      </c>
      <c r="AE870" s="3">
        <v>12.294703126385899</v>
      </c>
      <c r="AF870" s="3">
        <v>12.438824994330901</v>
      </c>
      <c r="AG870" s="3">
        <v>12.5829468622759</v>
      </c>
      <c r="AH870" s="3">
        <v>12.7270687302208</v>
      </c>
      <c r="AI870" s="3">
        <v>12.8793452681575</v>
      </c>
      <c r="AJ870" s="3">
        <v>13.031621806094201</v>
      </c>
      <c r="AK870" s="3">
        <v>13.1838983440308</v>
      </c>
      <c r="AL870" s="3">
        <v>13.3361748819675</v>
      </c>
      <c r="AM870" s="3">
        <v>13.4884514199042</v>
      </c>
      <c r="AN870" s="4"/>
      <c r="AO870" s="4"/>
    </row>
    <row r="871" spans="1:41" x14ac:dyDescent="0.25">
      <c r="A871" s="13" t="s">
        <v>359</v>
      </c>
      <c r="B871" s="2" t="s">
        <v>4</v>
      </c>
      <c r="C871" s="2" t="s">
        <v>2</v>
      </c>
      <c r="D871" s="2" t="s">
        <v>19</v>
      </c>
      <c r="E871" s="2" t="s">
        <v>112</v>
      </c>
      <c r="F871" s="2" t="s">
        <v>2</v>
      </c>
      <c r="G871" s="4"/>
      <c r="H871" s="3">
        <v>4.2744764235680703</v>
      </c>
      <c r="I871" s="3">
        <v>4.0176388685420603</v>
      </c>
      <c r="J871" s="3">
        <v>4.3307248106972001</v>
      </c>
      <c r="K871" s="3">
        <v>5.3532907372295604</v>
      </c>
      <c r="L871" s="3">
        <v>5.45708048999757</v>
      </c>
      <c r="M871" s="3">
        <v>5.5608702427655698</v>
      </c>
      <c r="N871" s="3">
        <v>5.6646599955335697</v>
      </c>
      <c r="O871" s="3">
        <v>5.77847504566481</v>
      </c>
      <c r="P871" s="3">
        <v>5.89229009579606</v>
      </c>
      <c r="Q871" s="3">
        <v>6.00610514592731</v>
      </c>
      <c r="R871" s="3">
        <v>6.1199201960585601</v>
      </c>
      <c r="S871" s="3">
        <v>6.2337352461898101</v>
      </c>
      <c r="T871" s="3">
        <v>6.2480892237920598</v>
      </c>
      <c r="U871" s="3">
        <v>6.2624432013943103</v>
      </c>
      <c r="V871" s="3">
        <v>6.2767971789965697</v>
      </c>
      <c r="W871" s="3">
        <v>5.3224828879267898</v>
      </c>
      <c r="X871" s="4"/>
      <c r="Y871" s="4"/>
      <c r="Z871" s="4"/>
      <c r="AA871" s="4"/>
      <c r="AB871" s="3">
        <v>6.8401166308020001</v>
      </c>
      <c r="AC871" s="3">
        <v>6.8501068589362504</v>
      </c>
      <c r="AD871" s="3">
        <v>6.8658633687442503</v>
      </c>
      <c r="AE871" s="3">
        <v>6.8816198785522502</v>
      </c>
      <c r="AF871" s="3">
        <v>6.8973763883602501</v>
      </c>
      <c r="AG871" s="3">
        <v>6.9131328981682501</v>
      </c>
      <c r="AH871" s="3">
        <v>6.92888940797625</v>
      </c>
      <c r="AI871" s="3">
        <v>6.9690510207629996</v>
      </c>
      <c r="AJ871" s="3">
        <v>7.0092126335497502</v>
      </c>
      <c r="AK871" s="3">
        <v>7.0493742463364999</v>
      </c>
      <c r="AL871" s="3">
        <v>7.0895358591232496</v>
      </c>
      <c r="AM871" s="3">
        <v>7.1296974719100001</v>
      </c>
      <c r="AN871" s="4"/>
      <c r="AO871" s="4"/>
    </row>
    <row r="872" spans="1:41" x14ac:dyDescent="0.25">
      <c r="A872" s="13" t="s">
        <v>359</v>
      </c>
      <c r="B872" s="2" t="s">
        <v>4</v>
      </c>
      <c r="C872" s="2" t="s">
        <v>2</v>
      </c>
      <c r="D872" s="2" t="s">
        <v>19</v>
      </c>
      <c r="E872" s="2" t="s">
        <v>113</v>
      </c>
      <c r="F872" s="2" t="s">
        <v>2</v>
      </c>
      <c r="G872" s="4"/>
      <c r="H872" s="3">
        <v>15.1909722222222</v>
      </c>
      <c r="I872" s="3">
        <v>15.1909722222222</v>
      </c>
      <c r="J872" s="3">
        <v>15.1909722222222</v>
      </c>
      <c r="K872" s="3">
        <v>15.1909722222222</v>
      </c>
      <c r="L872" s="3">
        <v>15.1909722222222</v>
      </c>
      <c r="M872" s="3">
        <v>15.1909722222222</v>
      </c>
      <c r="N872" s="3">
        <v>15.1909722222222</v>
      </c>
      <c r="O872" s="3">
        <v>15.1909722222222</v>
      </c>
      <c r="P872" s="3">
        <v>15.1909722222222</v>
      </c>
      <c r="Q872" s="3">
        <v>11.4293719076018</v>
      </c>
      <c r="R872" s="3">
        <v>13.236206417986899</v>
      </c>
      <c r="S872" s="3">
        <v>15.1909722222222</v>
      </c>
      <c r="T872" s="3">
        <v>15.1909722222222</v>
      </c>
      <c r="U872" s="3">
        <v>15.1909722222222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spans="1:41" x14ac:dyDescent="0.25">
      <c r="A873" s="13" t="s">
        <v>359</v>
      </c>
      <c r="B873" s="2" t="s">
        <v>4</v>
      </c>
      <c r="C873" s="2" t="s">
        <v>2</v>
      </c>
      <c r="D873" s="2" t="s">
        <v>19</v>
      </c>
      <c r="E873" s="2" t="s">
        <v>114</v>
      </c>
      <c r="F873" s="2" t="s">
        <v>2</v>
      </c>
      <c r="G873" s="4"/>
      <c r="H873" s="3">
        <v>6.1154405712888602</v>
      </c>
      <c r="I873" s="3">
        <v>5.71784777268536</v>
      </c>
      <c r="J873" s="3">
        <v>6.0085423464310397</v>
      </c>
      <c r="K873" s="3">
        <v>6.29923692017673</v>
      </c>
      <c r="L873" s="3">
        <v>6.5899314939224203</v>
      </c>
      <c r="M873" s="3">
        <v>6.8806260676680999</v>
      </c>
      <c r="N873" s="3">
        <v>7.1713206414137902</v>
      </c>
      <c r="O873" s="3">
        <v>7.3439089423293398</v>
      </c>
      <c r="P873" s="3">
        <v>7.5164972432448902</v>
      </c>
      <c r="Q873" s="3">
        <v>7.6890855441604398</v>
      </c>
      <c r="R873" s="3">
        <v>8.0855728399177806</v>
      </c>
      <c r="S873" s="3">
        <v>8.9531027336250002</v>
      </c>
      <c r="T873" s="3">
        <v>9.8309013339955893</v>
      </c>
      <c r="U873" s="3">
        <v>15.1054593748506</v>
      </c>
      <c r="V873" s="3">
        <v>15.5326242131464</v>
      </c>
      <c r="W873" s="3">
        <v>15.8682091903311</v>
      </c>
      <c r="X873" s="3">
        <v>16.203794167515799</v>
      </c>
      <c r="Y873" s="3">
        <v>16.4709161687368</v>
      </c>
      <c r="Z873" s="3">
        <v>16.738038169957701</v>
      </c>
      <c r="AA873" s="3">
        <v>17.005160171178598</v>
      </c>
      <c r="AB873" s="3">
        <v>17.272282172399599</v>
      </c>
      <c r="AC873" s="3">
        <v>17.5394041736205</v>
      </c>
      <c r="AD873" s="3">
        <v>17.858161861710599</v>
      </c>
      <c r="AE873" s="3">
        <v>18.1769195498008</v>
      </c>
      <c r="AF873" s="3">
        <v>18.495677237890899</v>
      </c>
      <c r="AG873" s="3">
        <v>18.814434925981001</v>
      </c>
      <c r="AH873" s="3">
        <v>19.133192614071099</v>
      </c>
      <c r="AI873" s="3">
        <v>19.441758103577701</v>
      </c>
      <c r="AJ873" s="3">
        <v>19.7503235930843</v>
      </c>
      <c r="AK873" s="3">
        <v>20.058889082590898</v>
      </c>
      <c r="AL873" s="3">
        <v>20.367454572097401</v>
      </c>
      <c r="AM873" s="3">
        <v>20.676020061604</v>
      </c>
      <c r="AN873" s="4"/>
      <c r="AO873" s="4"/>
    </row>
    <row r="874" spans="1:41" x14ac:dyDescent="0.25">
      <c r="A874" s="13" t="s">
        <v>359</v>
      </c>
      <c r="B874" s="2" t="s">
        <v>4</v>
      </c>
      <c r="C874" s="2" t="s">
        <v>2</v>
      </c>
      <c r="D874" s="2" t="s">
        <v>19</v>
      </c>
      <c r="E874" s="2" t="s">
        <v>115</v>
      </c>
      <c r="F874" s="2" t="s">
        <v>2</v>
      </c>
      <c r="G874" s="4"/>
      <c r="H874" s="3">
        <v>6.1154405712888602</v>
      </c>
      <c r="I874" s="3">
        <v>5.71784777268536</v>
      </c>
      <c r="J874" s="3">
        <v>6.0085423464310397</v>
      </c>
      <c r="K874" s="3">
        <v>6.29923692017673</v>
      </c>
      <c r="L874" s="3">
        <v>6.5899314939224203</v>
      </c>
      <c r="M874" s="3">
        <v>6.8806260676680999</v>
      </c>
      <c r="N874" s="3">
        <v>7.1713206414137902</v>
      </c>
      <c r="O874" s="3">
        <v>7.3439089423293398</v>
      </c>
      <c r="P874" s="3">
        <v>7.5164972432448902</v>
      </c>
      <c r="Q874" s="3">
        <v>7.6890855441604398</v>
      </c>
      <c r="R874" s="3">
        <v>8.0855728399177806</v>
      </c>
      <c r="S874" s="3">
        <v>8.9531027336250002</v>
      </c>
      <c r="T874" s="3">
        <v>9.8309013339955893</v>
      </c>
      <c r="U874" s="3">
        <v>10.8140490813007</v>
      </c>
      <c r="V874" s="4"/>
      <c r="W874" s="4"/>
      <c r="X874" s="4"/>
      <c r="Y874" s="4"/>
      <c r="Z874" s="3">
        <v>12.0768604554695</v>
      </c>
      <c r="AA874" s="3">
        <v>12.2798857131507</v>
      </c>
      <c r="AB874" s="3">
        <v>12.482910970831901</v>
      </c>
      <c r="AC874" s="3">
        <v>12.6859362285131</v>
      </c>
      <c r="AD874" s="3">
        <v>12.928207031616401</v>
      </c>
      <c r="AE874" s="3">
        <v>13.1704778347197</v>
      </c>
      <c r="AF874" s="3">
        <v>13.412748637823</v>
      </c>
      <c r="AG874" s="3">
        <v>13.655019440926299</v>
      </c>
      <c r="AH874" s="3">
        <v>13.8972902440296</v>
      </c>
      <c r="AI874" s="3">
        <v>14.1318144978622</v>
      </c>
      <c r="AJ874" s="3">
        <v>14.3663387516947</v>
      </c>
      <c r="AK874" s="3">
        <v>14.6008630055273</v>
      </c>
      <c r="AL874" s="3">
        <v>14.8353872593598</v>
      </c>
      <c r="AM874" s="3">
        <v>15.0699115131924</v>
      </c>
      <c r="AN874" s="4"/>
      <c r="AO874" s="4"/>
    </row>
    <row r="875" spans="1:41" x14ac:dyDescent="0.25">
      <c r="A875" s="13" t="s">
        <v>359</v>
      </c>
      <c r="B875" s="2" t="s">
        <v>4</v>
      </c>
      <c r="C875" s="2" t="s">
        <v>2</v>
      </c>
      <c r="D875" s="2" t="s">
        <v>19</v>
      </c>
      <c r="E875" s="2" t="s">
        <v>116</v>
      </c>
      <c r="F875" s="2" t="s">
        <v>2</v>
      </c>
      <c r="G875" s="4"/>
      <c r="H875" s="3">
        <v>10.3501952967696</v>
      </c>
      <c r="I875" s="3">
        <v>10.0991521517055</v>
      </c>
      <c r="J875" s="3">
        <v>11.110494161468599</v>
      </c>
      <c r="K875" s="3">
        <v>11.5850015715657</v>
      </c>
      <c r="L875" s="3">
        <v>12.0595089816629</v>
      </c>
      <c r="M875" s="3">
        <v>12.536978825718201</v>
      </c>
      <c r="N875" s="3">
        <v>13.0150653774229</v>
      </c>
      <c r="O875" s="3">
        <v>13.2989101860346</v>
      </c>
      <c r="P875" s="4"/>
      <c r="Q875" s="4"/>
      <c r="R875" s="4"/>
      <c r="S875" s="4"/>
      <c r="T875" s="4"/>
      <c r="U875" s="3">
        <v>15.1970392359617</v>
      </c>
      <c r="V875" s="3">
        <v>15.5326242131464</v>
      </c>
      <c r="W875" s="3">
        <v>15.8682091903311</v>
      </c>
      <c r="X875" s="3">
        <v>16.203794167515799</v>
      </c>
      <c r="Y875" s="3">
        <v>16.4709161687368</v>
      </c>
      <c r="Z875" s="3">
        <v>16.738038169957701</v>
      </c>
      <c r="AA875" s="3">
        <v>17.005160171178598</v>
      </c>
      <c r="AB875" s="3">
        <v>17.272282172399599</v>
      </c>
      <c r="AC875" s="3">
        <v>17.5394041736205</v>
      </c>
      <c r="AD875" s="3">
        <v>17.858161861710599</v>
      </c>
      <c r="AE875" s="3">
        <v>18.1769195498008</v>
      </c>
      <c r="AF875" s="3">
        <v>18.495677237890899</v>
      </c>
      <c r="AG875" s="3">
        <v>18.814434925981001</v>
      </c>
      <c r="AH875" s="3">
        <v>19.133192614071099</v>
      </c>
      <c r="AI875" s="3">
        <v>19.441758103577701</v>
      </c>
      <c r="AJ875" s="3">
        <v>19.7503235930843</v>
      </c>
      <c r="AK875" s="3">
        <v>20.058889082590898</v>
      </c>
      <c r="AL875" s="3">
        <v>20.367454572097401</v>
      </c>
      <c r="AM875" s="3">
        <v>20.676020061604</v>
      </c>
      <c r="AN875" s="4"/>
      <c r="AO875" s="4"/>
    </row>
    <row r="876" spans="1:41" x14ac:dyDescent="0.25">
      <c r="A876" s="13" t="s">
        <v>359</v>
      </c>
      <c r="B876" s="2" t="s">
        <v>4</v>
      </c>
      <c r="C876" s="2" t="s">
        <v>2</v>
      </c>
      <c r="D876" s="2" t="s">
        <v>19</v>
      </c>
      <c r="E876" s="2" t="s">
        <v>117</v>
      </c>
      <c r="F876" s="2" t="s">
        <v>2</v>
      </c>
      <c r="G876" s="4"/>
      <c r="H876" s="3">
        <v>10.3366854801827</v>
      </c>
      <c r="I876" s="3">
        <v>9.7350917183100201</v>
      </c>
      <c r="J876" s="3">
        <v>10.1749388251739</v>
      </c>
      <c r="K876" s="3">
        <v>10.6147859320377</v>
      </c>
      <c r="L876" s="3">
        <v>11.054633038901599</v>
      </c>
      <c r="M876" s="3">
        <v>11.4944801457655</v>
      </c>
      <c r="N876" s="3">
        <v>11.9343272526293</v>
      </c>
      <c r="O876" s="3">
        <v>12.195468917085201</v>
      </c>
      <c r="P876" s="3">
        <v>12.4566105815412</v>
      </c>
      <c r="Q876" s="3">
        <v>6.2957525459666703</v>
      </c>
      <c r="R876" s="4"/>
      <c r="S876" s="4"/>
      <c r="T876" s="4"/>
      <c r="U876" s="4"/>
      <c r="V876" s="4"/>
      <c r="W876" s="3">
        <v>14.5665891519327</v>
      </c>
      <c r="X876" s="3">
        <v>14.875332580910801</v>
      </c>
      <c r="Y876" s="3">
        <v>15.1210890009518</v>
      </c>
      <c r="Z876" s="3">
        <v>15.366845420992901</v>
      </c>
      <c r="AA876" s="3">
        <v>15.6126018410339</v>
      </c>
      <c r="AB876" s="3">
        <v>15.858358261074899</v>
      </c>
      <c r="AC876" s="3">
        <v>16.104114681115899</v>
      </c>
      <c r="AD876" s="3">
        <v>16.3973767408771</v>
      </c>
      <c r="AE876" s="3">
        <v>16.6906388006383</v>
      </c>
      <c r="AF876" s="3">
        <v>16.983900860399501</v>
      </c>
      <c r="AG876" s="3">
        <v>17.277162920160698</v>
      </c>
      <c r="AH876" s="3">
        <v>17.570424979921899</v>
      </c>
      <c r="AI876" s="3">
        <v>17.854310057537099</v>
      </c>
      <c r="AJ876" s="3">
        <v>18.138195135152401</v>
      </c>
      <c r="AK876" s="3">
        <v>18.4220802127676</v>
      </c>
      <c r="AL876" s="3">
        <v>18.7059652903828</v>
      </c>
      <c r="AM876" s="3">
        <v>18.989850367997999</v>
      </c>
      <c r="AN876" s="4"/>
      <c r="AO876" s="4"/>
    </row>
    <row r="877" spans="1:41" x14ac:dyDescent="0.25">
      <c r="A877" s="13" t="s">
        <v>359</v>
      </c>
      <c r="B877" s="2" t="s">
        <v>4</v>
      </c>
      <c r="C877" s="2" t="s">
        <v>2</v>
      </c>
      <c r="D877" s="2" t="s">
        <v>19</v>
      </c>
      <c r="E877" s="2" t="s">
        <v>118</v>
      </c>
      <c r="F877" s="2" t="s">
        <v>2</v>
      </c>
      <c r="G877" s="4"/>
      <c r="H877" s="3">
        <v>10.4008072102587</v>
      </c>
      <c r="I877" s="3">
        <v>9.8007974740895296</v>
      </c>
      <c r="J877" s="3">
        <v>10.239486442077901</v>
      </c>
      <c r="K877" s="3">
        <v>10.6781754100663</v>
      </c>
      <c r="L877" s="3">
        <v>11.116864378054601</v>
      </c>
      <c r="M877" s="3">
        <v>11.555553346043</v>
      </c>
      <c r="N877" s="3">
        <v>11.9942423140314</v>
      </c>
      <c r="O877" s="3">
        <v>12.254696379753801</v>
      </c>
      <c r="P877" s="3">
        <v>12.5151504454762</v>
      </c>
      <c r="Q877" s="3">
        <v>12.775604511198599</v>
      </c>
      <c r="R877" s="3">
        <v>13.036058576921</v>
      </c>
      <c r="S877" s="3">
        <v>13.2965126426434</v>
      </c>
      <c r="T877" s="3">
        <v>13.6044431351215</v>
      </c>
      <c r="U877" s="3">
        <v>13.9123736275995</v>
      </c>
      <c r="V877" s="3">
        <v>11.0875298526524</v>
      </c>
      <c r="W877" s="4"/>
      <c r="X877" s="4"/>
      <c r="Y877" s="4"/>
      <c r="Z877" s="4"/>
      <c r="AA877" s="4"/>
      <c r="AB877" s="4"/>
      <c r="AC877" s="3">
        <v>16.0617117620641</v>
      </c>
      <c r="AD877" s="3">
        <v>16.354201648524999</v>
      </c>
      <c r="AE877" s="3">
        <v>16.646691534986001</v>
      </c>
      <c r="AF877" s="3">
        <v>16.983900860399501</v>
      </c>
      <c r="AG877" s="3">
        <v>17.277162920160698</v>
      </c>
      <c r="AH877" s="3">
        <v>17.570424979921899</v>
      </c>
      <c r="AI877" s="3">
        <v>17.854310057537099</v>
      </c>
      <c r="AJ877" s="3">
        <v>18.138195135152401</v>
      </c>
      <c r="AK877" s="3">
        <v>18.4220802127676</v>
      </c>
      <c r="AL877" s="3">
        <v>18.7059652903828</v>
      </c>
      <c r="AM877" s="3">
        <v>18.989850367997999</v>
      </c>
      <c r="AN877" s="4"/>
      <c r="AO877" s="4"/>
    </row>
    <row r="878" spans="1:41" x14ac:dyDescent="0.25">
      <c r="A878" s="13" t="s">
        <v>359</v>
      </c>
      <c r="B878" s="2" t="s">
        <v>4</v>
      </c>
      <c r="C878" s="2" t="s">
        <v>2</v>
      </c>
      <c r="D878" s="2" t="s">
        <v>19</v>
      </c>
      <c r="E878" s="2" t="s">
        <v>59</v>
      </c>
      <c r="F878" s="2" t="s">
        <v>2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3">
        <v>15.1909722222222</v>
      </c>
      <c r="W878" s="3">
        <v>5.3224828879267996</v>
      </c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spans="1:41" x14ac:dyDescent="0.25">
      <c r="A879" s="13" t="s">
        <v>359</v>
      </c>
      <c r="B879" s="2" t="s">
        <v>4</v>
      </c>
      <c r="C879" s="2" t="s">
        <v>2</v>
      </c>
      <c r="D879" s="2" t="s">
        <v>19</v>
      </c>
      <c r="E879" s="2" t="s">
        <v>37</v>
      </c>
      <c r="F879" s="2" t="s">
        <v>2</v>
      </c>
      <c r="G879" s="4"/>
      <c r="H879" s="3">
        <v>4.769127007632</v>
      </c>
      <c r="I879" s="3">
        <v>4.5122894526059998</v>
      </c>
      <c r="J879" s="3">
        <v>4.8253753947611404</v>
      </c>
      <c r="K879" s="3">
        <v>5.8479413212934999</v>
      </c>
      <c r="L879" s="3">
        <v>5.9517310740614997</v>
      </c>
      <c r="M879" s="3">
        <v>6.0555208268295004</v>
      </c>
      <c r="N879" s="3">
        <v>6.1593105795975003</v>
      </c>
      <c r="O879" s="3">
        <v>6.2731256297287503</v>
      </c>
      <c r="P879" s="3">
        <v>6.3869406798600004</v>
      </c>
      <c r="Q879" s="3">
        <v>6.5007557299912504</v>
      </c>
      <c r="R879" s="3">
        <v>6.6145707801225004</v>
      </c>
      <c r="S879" s="3">
        <v>6.7283858302537496</v>
      </c>
      <c r="T879" s="3">
        <v>6.7427398078560001</v>
      </c>
      <c r="U879" s="3">
        <v>6.7570937854582498</v>
      </c>
      <c r="V879" s="3">
        <v>6.7714477630605003</v>
      </c>
      <c r="W879" s="3">
        <v>6.78580174066275</v>
      </c>
      <c r="X879" s="3">
        <v>6.8001557182649996</v>
      </c>
      <c r="Y879" s="3">
        <v>6.81014594639925</v>
      </c>
      <c r="Z879" s="3">
        <v>6.8201361745335003</v>
      </c>
      <c r="AA879" s="3">
        <v>6.8301264026677497</v>
      </c>
      <c r="AB879" s="3">
        <v>6.8401166308020001</v>
      </c>
      <c r="AC879" s="3">
        <v>6.8501068589362504</v>
      </c>
      <c r="AD879" s="3">
        <v>6.8658633687442503</v>
      </c>
      <c r="AE879" s="3">
        <v>6.8816198785522502</v>
      </c>
      <c r="AF879" s="3">
        <v>6.8973763883602501</v>
      </c>
      <c r="AG879" s="3">
        <v>6.9131328981682501</v>
      </c>
      <c r="AH879" s="3">
        <v>6.92888940797625</v>
      </c>
      <c r="AI879" s="3">
        <v>6.9690510207629996</v>
      </c>
      <c r="AJ879" s="3">
        <v>7.0092126335497502</v>
      </c>
      <c r="AK879" s="3">
        <v>7.0493742463364999</v>
      </c>
      <c r="AL879" s="3">
        <v>7.0895358591232496</v>
      </c>
      <c r="AM879" s="3">
        <v>7.1296974719100001</v>
      </c>
      <c r="AN879" s="4"/>
      <c r="AO879" s="4"/>
    </row>
    <row r="880" spans="1:41" x14ac:dyDescent="0.25">
      <c r="A880" s="13" t="s">
        <v>359</v>
      </c>
      <c r="B880" s="2" t="s">
        <v>4</v>
      </c>
      <c r="C880" s="2" t="s">
        <v>2</v>
      </c>
      <c r="D880" s="2" t="s">
        <v>19</v>
      </c>
      <c r="E880" s="2" t="s">
        <v>119</v>
      </c>
      <c r="F880" s="2" t="s">
        <v>2</v>
      </c>
      <c r="G880" s="4"/>
      <c r="H880" s="3">
        <v>4.6187312287117699</v>
      </c>
      <c r="I880" s="3">
        <v>4.3699931191570904</v>
      </c>
      <c r="J880" s="3">
        <v>4.67320580692751</v>
      </c>
      <c r="K880" s="3">
        <v>5.6635248256354398</v>
      </c>
      <c r="L880" s="3">
        <v>5.7640415389799804</v>
      </c>
      <c r="M880" s="3">
        <v>6.0555208268295004</v>
      </c>
      <c r="N880" s="3">
        <v>6.1593105795975003</v>
      </c>
      <c r="O880" s="3">
        <v>6.2731256297287503</v>
      </c>
      <c r="P880" s="3">
        <v>6.3869406798600004</v>
      </c>
      <c r="Q880" s="3">
        <v>6.5007557299912504</v>
      </c>
      <c r="R880" s="3">
        <v>6.6145707801225004</v>
      </c>
      <c r="S880" s="3">
        <v>6.7283858302537496</v>
      </c>
      <c r="T880" s="3">
        <v>6.7427398078560001</v>
      </c>
      <c r="U880" s="3">
        <v>6.7570937854582498</v>
      </c>
      <c r="V880" s="3">
        <v>6.7714477630605003</v>
      </c>
      <c r="W880" s="3">
        <v>6.78580174066275</v>
      </c>
      <c r="X880" s="3">
        <v>6.8001557182649996</v>
      </c>
      <c r="Y880" s="3">
        <v>6.81014594639925</v>
      </c>
      <c r="Z880" s="3">
        <v>6.6050612371981101</v>
      </c>
      <c r="AA880" s="3">
        <v>6.8301264026677497</v>
      </c>
      <c r="AB880" s="3">
        <v>6.8401166308020001</v>
      </c>
      <c r="AC880" s="3">
        <v>6.8501068589362504</v>
      </c>
      <c r="AD880" s="3">
        <v>6.8658633687442503</v>
      </c>
      <c r="AE880" s="3">
        <v>6.8816198785522502</v>
      </c>
      <c r="AF880" s="3">
        <v>6.8973763883602501</v>
      </c>
      <c r="AG880" s="3">
        <v>6.9131328981682501</v>
      </c>
      <c r="AH880" s="3">
        <v>6.92888940797625</v>
      </c>
      <c r="AI880" s="3">
        <v>6.9690510207629996</v>
      </c>
      <c r="AJ880" s="3">
        <v>7.0092126335497502</v>
      </c>
      <c r="AK880" s="3">
        <v>7.0493742463364999</v>
      </c>
      <c r="AL880" s="3">
        <v>7.0895358591232496</v>
      </c>
      <c r="AM880" s="3">
        <v>7.1296974719100001</v>
      </c>
      <c r="AN880" s="4"/>
      <c r="AO880" s="4"/>
    </row>
    <row r="881" spans="1:41" x14ac:dyDescent="0.25">
      <c r="A881" s="13" t="s">
        <v>359</v>
      </c>
      <c r="B881" s="2" t="s">
        <v>4</v>
      </c>
      <c r="C881" s="2" t="s">
        <v>2</v>
      </c>
      <c r="D881" s="2" t="s">
        <v>19</v>
      </c>
      <c r="E881" s="2" t="s">
        <v>120</v>
      </c>
      <c r="F881" s="2" t="s">
        <v>2</v>
      </c>
      <c r="G881" s="4"/>
      <c r="H881" s="3">
        <v>4.2744764235680597</v>
      </c>
      <c r="I881" s="3">
        <v>4.0176388685420603</v>
      </c>
      <c r="J881" s="3">
        <v>4.3307248106972001</v>
      </c>
      <c r="K881" s="3">
        <v>5.3532907372295604</v>
      </c>
      <c r="L881" s="3">
        <v>5.6969514955727396</v>
      </c>
      <c r="M881" s="3">
        <v>6.5426655950566301</v>
      </c>
      <c r="N881" s="3">
        <v>7.5142848733298102</v>
      </c>
      <c r="O881" s="3">
        <v>8.7095962115768</v>
      </c>
      <c r="P881" s="3">
        <v>10.062843006097101</v>
      </c>
      <c r="Q881" s="3">
        <v>11.4293719076018</v>
      </c>
      <c r="R881" s="3">
        <v>13.236206417986899</v>
      </c>
      <c r="S881" s="3">
        <v>15.1909722222222</v>
      </c>
      <c r="T881" s="3">
        <v>15.1909722222222</v>
      </c>
      <c r="U881" s="3">
        <v>15.1909722222222</v>
      </c>
      <c r="V881" s="3">
        <v>11.145978398553799</v>
      </c>
      <c r="W881" s="3">
        <v>11.201799714520099</v>
      </c>
      <c r="X881" s="3">
        <v>11.257621030486501</v>
      </c>
      <c r="Y881" s="3">
        <v>11.343256744942099</v>
      </c>
      <c r="Z881" s="3">
        <v>11.428892459397799</v>
      </c>
      <c r="AA881" s="3">
        <v>11.514528173853501</v>
      </c>
      <c r="AB881" s="3">
        <v>11.600163888309099</v>
      </c>
      <c r="AC881" s="3">
        <v>11.685799602764799</v>
      </c>
      <c r="AD881" s="3">
        <v>11.7731844510954</v>
      </c>
      <c r="AE881" s="3">
        <v>11.8605692994261</v>
      </c>
      <c r="AF881" s="3">
        <v>11.9479541477567</v>
      </c>
      <c r="AG881" s="3">
        <v>12.035338996087299</v>
      </c>
      <c r="AH881" s="3">
        <v>12.1227238444179</v>
      </c>
      <c r="AI881" s="3">
        <v>12.233762008847201</v>
      </c>
      <c r="AJ881" s="3">
        <v>12.344800173276401</v>
      </c>
      <c r="AK881" s="3">
        <v>12.4558383377056</v>
      </c>
      <c r="AL881" s="3">
        <v>12.5668765021348</v>
      </c>
      <c r="AM881" s="3">
        <v>12.677914666564099</v>
      </c>
      <c r="AN881" s="4"/>
      <c r="AO881" s="4"/>
    </row>
    <row r="882" spans="1:41" x14ac:dyDescent="0.25">
      <c r="A882" s="13" t="s">
        <v>359</v>
      </c>
      <c r="B882" s="2" t="s">
        <v>4</v>
      </c>
      <c r="C882" s="2" t="s">
        <v>2</v>
      </c>
      <c r="D882" s="2" t="s">
        <v>19</v>
      </c>
      <c r="E882" s="2" t="s">
        <v>121</v>
      </c>
      <c r="F882" s="2" t="s">
        <v>2</v>
      </c>
      <c r="G882" s="4"/>
      <c r="H882" s="3">
        <v>10.2582657809163</v>
      </c>
      <c r="I882" s="3">
        <v>9.8089485667760794</v>
      </c>
      <c r="J882" s="3">
        <v>10.251869190671</v>
      </c>
      <c r="K882" s="3">
        <v>11.084505104051701</v>
      </c>
      <c r="L882" s="3">
        <v>11.412459940565199</v>
      </c>
      <c r="M882" s="3">
        <v>11.740414777078801</v>
      </c>
      <c r="N882" s="3">
        <v>12.068369613592299</v>
      </c>
      <c r="O882" s="3">
        <v>12.3246563620974</v>
      </c>
      <c r="P882" s="3">
        <v>14.971572306378601</v>
      </c>
      <c r="Q882" s="3">
        <v>15.2763011731051</v>
      </c>
      <c r="R882" s="3">
        <v>15.5810300398316</v>
      </c>
      <c r="S882" s="3">
        <v>15.8857589065582</v>
      </c>
      <c r="T882" s="3">
        <v>15.991577652286299</v>
      </c>
      <c r="U882" s="3">
        <v>16.0973963980143</v>
      </c>
      <c r="V882" s="3">
        <v>16.420377403102101</v>
      </c>
      <c r="W882" s="3">
        <v>16.526196148830198</v>
      </c>
      <c r="X882" s="3">
        <v>16.632014894558299</v>
      </c>
      <c r="Y882" s="3">
        <v>16.808856845979101</v>
      </c>
      <c r="Z882" s="3">
        <v>16.985698797400001</v>
      </c>
      <c r="AA882" s="3">
        <v>17.162540748820799</v>
      </c>
      <c r="AB882" s="3">
        <v>17.3393827002417</v>
      </c>
      <c r="AC882" s="3">
        <v>17.516224651662501</v>
      </c>
      <c r="AD882" s="3">
        <v>17.6899722366799</v>
      </c>
      <c r="AE882" s="3">
        <v>17.863719821697298</v>
      </c>
      <c r="AF882" s="3">
        <v>18.037467406714601</v>
      </c>
      <c r="AG882" s="3">
        <v>18.211214991732</v>
      </c>
      <c r="AH882" s="3">
        <v>18.384962576749398</v>
      </c>
      <c r="AI882" s="3">
        <v>18.581457043712099</v>
      </c>
      <c r="AJ882" s="3">
        <v>18.7779515106749</v>
      </c>
      <c r="AK882" s="3">
        <v>18.9744459776376</v>
      </c>
      <c r="AL882" s="3">
        <v>19.170940444600401</v>
      </c>
      <c r="AM882" s="3">
        <v>19.367434911563201</v>
      </c>
      <c r="AN882" s="4"/>
      <c r="AO882" s="4"/>
    </row>
    <row r="883" spans="1:41" x14ac:dyDescent="0.25">
      <c r="A883" s="13" t="s">
        <v>359</v>
      </c>
      <c r="B883" s="2" t="s">
        <v>4</v>
      </c>
      <c r="C883" s="2" t="s">
        <v>2</v>
      </c>
      <c r="D883" s="2" t="s">
        <v>19</v>
      </c>
      <c r="E883" s="2" t="s">
        <v>122</v>
      </c>
      <c r="F883" s="2" t="s">
        <v>2</v>
      </c>
      <c r="G883" s="4"/>
      <c r="H883" s="3">
        <v>2222</v>
      </c>
      <c r="I883" s="3">
        <v>2222</v>
      </c>
      <c r="J883" s="3">
        <v>2222</v>
      </c>
      <c r="K883" s="3">
        <v>2222</v>
      </c>
      <c r="L883" s="3">
        <v>2222</v>
      </c>
      <c r="M883" s="3">
        <v>2222</v>
      </c>
      <c r="N883" s="3">
        <v>2222</v>
      </c>
      <c r="O883" s="3">
        <v>2222</v>
      </c>
      <c r="P883" s="3">
        <v>2222</v>
      </c>
      <c r="Q883" s="3">
        <v>2222</v>
      </c>
      <c r="R883" s="3">
        <v>2222</v>
      </c>
      <c r="S883" s="3">
        <v>2222</v>
      </c>
      <c r="T883" s="3">
        <v>2222</v>
      </c>
      <c r="U883" s="3">
        <v>2222</v>
      </c>
      <c r="V883" s="3">
        <v>2222</v>
      </c>
      <c r="W883" s="3">
        <v>2222</v>
      </c>
      <c r="X883" s="3">
        <v>2222</v>
      </c>
      <c r="Y883" s="3">
        <v>2222</v>
      </c>
      <c r="Z883" s="3">
        <v>2222</v>
      </c>
      <c r="AA883" s="3">
        <v>2222</v>
      </c>
      <c r="AB883" s="3">
        <v>2222</v>
      </c>
      <c r="AC883" s="3">
        <v>2222</v>
      </c>
      <c r="AD883" s="3">
        <v>2222</v>
      </c>
      <c r="AE883" s="3">
        <v>2222</v>
      </c>
      <c r="AF883" s="3">
        <v>2222</v>
      </c>
      <c r="AG883" s="3">
        <v>2222</v>
      </c>
      <c r="AH883" s="3">
        <v>2222</v>
      </c>
      <c r="AI883" s="3">
        <v>2222</v>
      </c>
      <c r="AJ883" s="3">
        <v>2222</v>
      </c>
      <c r="AK883" s="3">
        <v>2222</v>
      </c>
      <c r="AL883" s="3">
        <v>2222</v>
      </c>
      <c r="AM883" s="3">
        <v>2222</v>
      </c>
      <c r="AN883" s="4"/>
      <c r="AO883" s="4"/>
    </row>
    <row r="884" spans="1:41" x14ac:dyDescent="0.25">
      <c r="A884" s="13" t="s">
        <v>359</v>
      </c>
      <c r="B884" s="2" t="s">
        <v>4</v>
      </c>
      <c r="C884" s="2" t="s">
        <v>2</v>
      </c>
      <c r="D884" s="2" t="s">
        <v>19</v>
      </c>
      <c r="E884" s="2" t="s">
        <v>123</v>
      </c>
      <c r="F884" s="2" t="s">
        <v>2</v>
      </c>
      <c r="G884" s="4"/>
      <c r="H884" s="3">
        <v>4.3737812756717904</v>
      </c>
      <c r="I884" s="3">
        <v>4.1169437206457902</v>
      </c>
      <c r="J884" s="3">
        <v>4.4300296628009201</v>
      </c>
      <c r="K884" s="3">
        <v>5.4525955893332902</v>
      </c>
      <c r="L884" s="3">
        <v>5.5563853421012803</v>
      </c>
      <c r="M884" s="3">
        <v>5.6601750948692899</v>
      </c>
      <c r="N884" s="3">
        <v>5.7639648476373004</v>
      </c>
      <c r="O884" s="3">
        <v>5.87777989776853</v>
      </c>
      <c r="P884" s="3">
        <v>12.4566105815412</v>
      </c>
      <c r="Q884" s="3">
        <v>6.2957525459666703</v>
      </c>
      <c r="R884" s="3">
        <v>6.6145707801225004</v>
      </c>
      <c r="S884" s="3">
        <v>6.7283858302537496</v>
      </c>
      <c r="T884" s="3">
        <v>6.7427398078560001</v>
      </c>
      <c r="U884" s="3">
        <v>6.7570937854582498</v>
      </c>
      <c r="V884" s="3">
        <v>6.7714477630605003</v>
      </c>
      <c r="W884" s="3">
        <v>6.78580174066275</v>
      </c>
      <c r="X884" s="3">
        <v>6.8001557182649996</v>
      </c>
      <c r="Y884" s="3">
        <v>6.81014594639925</v>
      </c>
      <c r="Z884" s="3">
        <v>6.8201361745335003</v>
      </c>
      <c r="AA884" s="3">
        <v>6.8301264026677497</v>
      </c>
      <c r="AB884" s="3">
        <v>6.8401166308020001</v>
      </c>
      <c r="AC884" s="3">
        <v>6.8501068589362504</v>
      </c>
      <c r="AD884" s="3">
        <v>6.8658633687442503</v>
      </c>
      <c r="AE884" s="3">
        <v>6.8816198785522502</v>
      </c>
      <c r="AF884" s="3">
        <v>6.8973763883602501</v>
      </c>
      <c r="AG884" s="3">
        <v>6.9131328981682501</v>
      </c>
      <c r="AH884" s="3">
        <v>6.92888940797625</v>
      </c>
      <c r="AI884" s="3">
        <v>6.9690510207629996</v>
      </c>
      <c r="AJ884" s="3">
        <v>7.0092126335497502</v>
      </c>
      <c r="AK884" s="3">
        <v>7.0493742463364999</v>
      </c>
      <c r="AL884" s="3">
        <v>7.0895358591232496</v>
      </c>
      <c r="AM884" s="3">
        <v>7.1296974719100001</v>
      </c>
      <c r="AN884" s="4"/>
      <c r="AO884" s="4"/>
    </row>
    <row r="885" spans="1:41" x14ac:dyDescent="0.25">
      <c r="A885" s="13" t="s">
        <v>359</v>
      </c>
      <c r="B885" s="2" t="s">
        <v>4</v>
      </c>
      <c r="C885" s="2" t="s">
        <v>2</v>
      </c>
      <c r="D885" s="2" t="s">
        <v>19</v>
      </c>
      <c r="E885" s="2" t="s">
        <v>124</v>
      </c>
      <c r="F885" s="2" t="s">
        <v>2</v>
      </c>
      <c r="G885" s="4"/>
      <c r="H885" s="3">
        <v>4.6187312287117699</v>
      </c>
      <c r="I885" s="3">
        <v>4.3699931191570904</v>
      </c>
      <c r="J885" s="3">
        <v>4.67320580692751</v>
      </c>
      <c r="K885" s="3">
        <v>5.6635248256354398</v>
      </c>
      <c r="L885" s="3">
        <v>5.7640415389799804</v>
      </c>
      <c r="M885" s="3">
        <v>5.8645582523245103</v>
      </c>
      <c r="N885" s="3">
        <v>7.8190617084026197</v>
      </c>
      <c r="O885" s="3">
        <v>7.9882169439122199</v>
      </c>
      <c r="P885" s="3">
        <v>10.1967152242773</v>
      </c>
      <c r="Q885" s="3">
        <v>10.4081592686642</v>
      </c>
      <c r="R885" s="3">
        <v>10.619603313051201</v>
      </c>
      <c r="S885" s="3">
        <v>10.8310473574382</v>
      </c>
      <c r="T885" s="3">
        <v>10.916541522509601</v>
      </c>
      <c r="U885" s="3">
        <v>11.002035687580999</v>
      </c>
      <c r="V885" s="3">
        <v>11.0875298526524</v>
      </c>
      <c r="W885" s="3">
        <v>11.173024017723799</v>
      </c>
      <c r="X885" s="3">
        <v>11.2585181827952</v>
      </c>
      <c r="Y885" s="3">
        <v>11.408106424335401</v>
      </c>
      <c r="Z885" s="3">
        <v>11.5576946658755</v>
      </c>
      <c r="AA885" s="3">
        <v>11.707282907415699</v>
      </c>
      <c r="AB885" s="3">
        <v>11.856871148955801</v>
      </c>
      <c r="AC885" s="3">
        <v>12.006459390496</v>
      </c>
      <c r="AD885" s="3">
        <v>12.150581258440999</v>
      </c>
      <c r="AE885" s="3">
        <v>12.294703126385899</v>
      </c>
      <c r="AF885" s="3">
        <v>12.438824994330901</v>
      </c>
      <c r="AG885" s="3">
        <v>12.5829468622759</v>
      </c>
      <c r="AH885" s="3">
        <v>12.7270687302208</v>
      </c>
      <c r="AI885" s="3">
        <v>12.8793452681575</v>
      </c>
      <c r="AJ885" s="3">
        <v>13.031621806094201</v>
      </c>
      <c r="AK885" s="3">
        <v>13.1838983440308</v>
      </c>
      <c r="AL885" s="3">
        <v>13.3361748819675</v>
      </c>
      <c r="AM885" s="3">
        <v>13.4884514199042</v>
      </c>
      <c r="AN885" s="4"/>
      <c r="AO885" s="4"/>
    </row>
    <row r="886" spans="1:41" x14ac:dyDescent="0.25">
      <c r="A886" s="13" t="s">
        <v>359</v>
      </c>
      <c r="B886" s="2" t="s">
        <v>4</v>
      </c>
      <c r="C886" s="2" t="s">
        <v>2</v>
      </c>
      <c r="D886" s="2" t="s">
        <v>19</v>
      </c>
      <c r="E886" s="2" t="s">
        <v>125</v>
      </c>
      <c r="F886" s="2" t="s">
        <v>2</v>
      </c>
      <c r="G886" s="4"/>
      <c r="H886" s="3">
        <v>4.2744764235680703</v>
      </c>
      <c r="I886" s="3">
        <v>4.0176388685420603</v>
      </c>
      <c r="J886" s="3">
        <v>4.3307248106972001</v>
      </c>
      <c r="K886" s="3">
        <v>5.3532907372295604</v>
      </c>
      <c r="L886" s="3">
        <v>5.45708048999757</v>
      </c>
      <c r="M886" s="3">
        <v>5.5608702427655698</v>
      </c>
      <c r="N886" s="3">
        <v>5.6646599955335697</v>
      </c>
      <c r="O886" s="3">
        <v>5.77847504566481</v>
      </c>
      <c r="P886" s="3">
        <v>5.89229009579606</v>
      </c>
      <c r="Q886" s="3">
        <v>6.00610514592731</v>
      </c>
      <c r="R886" s="3">
        <v>6.1199201960585601</v>
      </c>
      <c r="S886" s="3">
        <v>6.2337352461898101</v>
      </c>
      <c r="T886" s="3">
        <v>6.2480892237920598</v>
      </c>
      <c r="U886" s="3">
        <v>6.2624432013943103</v>
      </c>
      <c r="V886" s="3">
        <v>6.2767971789965697</v>
      </c>
      <c r="W886" s="3">
        <v>6.6124903007713698</v>
      </c>
      <c r="X886" s="3">
        <v>6.8001557182649996</v>
      </c>
      <c r="Y886" s="3">
        <v>6.81014594639925</v>
      </c>
      <c r="Z886" s="3">
        <v>6.8201361745335003</v>
      </c>
      <c r="AA886" s="3">
        <v>6.8301264026677497</v>
      </c>
      <c r="AB886" s="3">
        <v>6.8401166308020001</v>
      </c>
      <c r="AC886" s="3">
        <v>6.8501068589362504</v>
      </c>
      <c r="AD886" s="3">
        <v>6.8658633687442503</v>
      </c>
      <c r="AE886" s="3">
        <v>6.8816198785522502</v>
      </c>
      <c r="AF886" s="3">
        <v>6.8973763883602501</v>
      </c>
      <c r="AG886" s="3">
        <v>6.9131328981682501</v>
      </c>
      <c r="AH886" s="3">
        <v>6.92888940797625</v>
      </c>
      <c r="AI886" s="3">
        <v>6.9690510207629996</v>
      </c>
      <c r="AJ886" s="3">
        <v>7.0092126335497502</v>
      </c>
      <c r="AK886" s="3">
        <v>7.0493742463364999</v>
      </c>
      <c r="AL886" s="3">
        <v>7.0895358591232496</v>
      </c>
      <c r="AM886" s="3">
        <v>7.1296974719100001</v>
      </c>
      <c r="AN886" s="4"/>
      <c r="AO886" s="4"/>
    </row>
    <row r="887" spans="1:41" x14ac:dyDescent="0.25">
      <c r="A887" s="13" t="s">
        <v>359</v>
      </c>
      <c r="B887" s="2" t="s">
        <v>4</v>
      </c>
      <c r="C887" s="2" t="s">
        <v>2</v>
      </c>
      <c r="D887" s="2" t="s">
        <v>19</v>
      </c>
      <c r="E887" s="2" t="s">
        <v>126</v>
      </c>
      <c r="F887" s="2" t="s">
        <v>2</v>
      </c>
      <c r="G887" s="4"/>
      <c r="H887" s="3">
        <v>2222</v>
      </c>
      <c r="I887" s="3">
        <v>2222</v>
      </c>
      <c r="J887" s="3">
        <v>2222</v>
      </c>
      <c r="K887" s="3">
        <v>2222</v>
      </c>
      <c r="L887" s="3">
        <v>2222</v>
      </c>
      <c r="M887" s="3">
        <v>2222</v>
      </c>
      <c r="N887" s="3">
        <v>2222</v>
      </c>
      <c r="O887" s="3">
        <v>2222</v>
      </c>
      <c r="P887" s="3">
        <v>2222</v>
      </c>
      <c r="Q887" s="3">
        <v>2222</v>
      </c>
      <c r="R887" s="3">
        <v>2222</v>
      </c>
      <c r="S887" s="3">
        <v>2222</v>
      </c>
      <c r="T887" s="3">
        <v>2222</v>
      </c>
      <c r="U887" s="3">
        <v>2222</v>
      </c>
      <c r="V887" s="3">
        <v>2222</v>
      </c>
      <c r="W887" s="3">
        <v>2222</v>
      </c>
      <c r="X887" s="3">
        <v>2222</v>
      </c>
      <c r="Y887" s="3">
        <v>2222</v>
      </c>
      <c r="Z887" s="3">
        <v>2222</v>
      </c>
      <c r="AA887" s="3">
        <v>2222</v>
      </c>
      <c r="AB887" s="3">
        <v>2222</v>
      </c>
      <c r="AC887" s="3">
        <v>2222</v>
      </c>
      <c r="AD887" s="3">
        <v>2222</v>
      </c>
      <c r="AE887" s="3">
        <v>2222</v>
      </c>
      <c r="AF887" s="3">
        <v>2222</v>
      </c>
      <c r="AG887" s="3">
        <v>2222</v>
      </c>
      <c r="AH887" s="3">
        <v>2222</v>
      </c>
      <c r="AI887" s="3">
        <v>2222</v>
      </c>
      <c r="AJ887" s="3">
        <v>2222</v>
      </c>
      <c r="AK887" s="3">
        <v>2222</v>
      </c>
      <c r="AL887" s="3">
        <v>2222</v>
      </c>
      <c r="AM887" s="3">
        <v>2222</v>
      </c>
      <c r="AN887" s="4"/>
      <c r="AO887" s="4"/>
    </row>
    <row r="888" spans="1:41" x14ac:dyDescent="0.25">
      <c r="A888" s="13" t="s">
        <v>359</v>
      </c>
      <c r="B888" s="2" t="s">
        <v>4</v>
      </c>
      <c r="C888" s="2" t="s">
        <v>2</v>
      </c>
      <c r="D888" s="2" t="s">
        <v>19</v>
      </c>
      <c r="E888" s="2" t="s">
        <v>127</v>
      </c>
      <c r="F888" s="2" t="s">
        <v>2</v>
      </c>
      <c r="G888" s="4"/>
      <c r="H888" s="3">
        <v>4.2744764235680597</v>
      </c>
      <c r="I888" s="3">
        <v>4.0176388685420603</v>
      </c>
      <c r="J888" s="3">
        <v>4.3307248106972001</v>
      </c>
      <c r="K888" s="3">
        <v>5.3532907372295604</v>
      </c>
      <c r="L888" s="3">
        <v>5.4570804899975602</v>
      </c>
      <c r="M888" s="3">
        <v>5.5608702427655601</v>
      </c>
      <c r="N888" s="3">
        <v>5.6646599955335599</v>
      </c>
      <c r="O888" s="3">
        <v>5.77847504566481</v>
      </c>
      <c r="P888" s="3">
        <v>5.9915949478997801</v>
      </c>
      <c r="Q888" s="3">
        <v>6.1054099980310301</v>
      </c>
      <c r="R888" s="3">
        <v>6.2192250481622899</v>
      </c>
      <c r="S888" s="3">
        <v>6.3330400982935302</v>
      </c>
      <c r="T888" s="3">
        <v>6.3473940758957799</v>
      </c>
      <c r="U888" s="3">
        <v>6.3617480534980304</v>
      </c>
      <c r="V888" s="3">
        <v>6.7714477630605003</v>
      </c>
      <c r="W888" s="3">
        <v>6.78580174066275</v>
      </c>
      <c r="X888" s="3">
        <v>6.8001557182649996</v>
      </c>
      <c r="Y888" s="3">
        <v>6.81014594639925</v>
      </c>
      <c r="Z888" s="3">
        <v>6.8201361745335003</v>
      </c>
      <c r="AA888" s="3">
        <v>6.8301264026677497</v>
      </c>
      <c r="AB888" s="3">
        <v>6.8401166308020001</v>
      </c>
      <c r="AC888" s="3">
        <v>6.8501068589362504</v>
      </c>
      <c r="AD888" s="3">
        <v>6.8658633687442503</v>
      </c>
      <c r="AE888" s="3">
        <v>6.8816198785522502</v>
      </c>
      <c r="AF888" s="3">
        <v>6.8973763883602501</v>
      </c>
      <c r="AG888" s="3">
        <v>6.9131328981682501</v>
      </c>
      <c r="AH888" s="3">
        <v>6.92888940797625</v>
      </c>
      <c r="AI888" s="3">
        <v>6.9690510207629996</v>
      </c>
      <c r="AJ888" s="3">
        <v>7.0092126335497502</v>
      </c>
      <c r="AK888" s="3">
        <v>7.0493742463364999</v>
      </c>
      <c r="AL888" s="3">
        <v>7.0895358591232496</v>
      </c>
      <c r="AM888" s="3">
        <v>7.1296974719100001</v>
      </c>
      <c r="AN888" s="4"/>
      <c r="AO888" s="4"/>
    </row>
    <row r="889" spans="1:41" x14ac:dyDescent="0.25">
      <c r="A889" s="13" t="s">
        <v>359</v>
      </c>
      <c r="B889" s="2" t="s">
        <v>4</v>
      </c>
      <c r="C889" s="2" t="s">
        <v>2</v>
      </c>
      <c r="D889" s="2" t="s">
        <v>19</v>
      </c>
      <c r="E889" s="2" t="s">
        <v>128</v>
      </c>
      <c r="F889" s="2" t="s">
        <v>2</v>
      </c>
      <c r="G889" s="4"/>
      <c r="H889" s="3">
        <v>4.2744764235680703</v>
      </c>
      <c r="I889" s="3">
        <v>4.0176388685420603</v>
      </c>
      <c r="J889" s="3">
        <v>4.3307248106972001</v>
      </c>
      <c r="K889" s="3">
        <v>5.3532907372295604</v>
      </c>
      <c r="L889" s="3">
        <v>5.45708048999757</v>
      </c>
      <c r="M889" s="3">
        <v>5.5608702427655698</v>
      </c>
      <c r="N889" s="3">
        <v>5.6646599955335697</v>
      </c>
      <c r="O889" s="3">
        <v>5.77847504566481</v>
      </c>
      <c r="P889" s="3">
        <v>5.9915949478997899</v>
      </c>
      <c r="Q889" s="3">
        <v>6.1054099980310399</v>
      </c>
      <c r="R889" s="3">
        <v>6.2192250481622899</v>
      </c>
      <c r="S889" s="3">
        <v>6.3330400982935302</v>
      </c>
      <c r="T889" s="3">
        <v>6.3473940758957701</v>
      </c>
      <c r="U889" s="3">
        <v>6.3617480534980402</v>
      </c>
      <c r="V889" s="3">
        <v>6.7714477630605003</v>
      </c>
      <c r="W889" s="3">
        <v>6.78580174066275</v>
      </c>
      <c r="X889" s="3">
        <v>6.8001557182649996</v>
      </c>
      <c r="Y889" s="3">
        <v>6.81014594639925</v>
      </c>
      <c r="Z889" s="3">
        <v>6.8201361745335003</v>
      </c>
      <c r="AA889" s="3">
        <v>6.8301264026677497</v>
      </c>
      <c r="AB889" s="3">
        <v>6.8401166308020001</v>
      </c>
      <c r="AC889" s="3">
        <v>6.8501068589362504</v>
      </c>
      <c r="AD889" s="3">
        <v>6.8658633687442503</v>
      </c>
      <c r="AE889" s="3">
        <v>6.8816198785522502</v>
      </c>
      <c r="AF889" s="3">
        <v>6.8973763883602501</v>
      </c>
      <c r="AG889" s="3">
        <v>6.9131328981682501</v>
      </c>
      <c r="AH889" s="3">
        <v>6.92888940797625</v>
      </c>
      <c r="AI889" s="3">
        <v>6.9690510207629996</v>
      </c>
      <c r="AJ889" s="3">
        <v>7.0092126335497502</v>
      </c>
      <c r="AK889" s="3">
        <v>7.0493742463364999</v>
      </c>
      <c r="AL889" s="3">
        <v>7.0895358591232496</v>
      </c>
      <c r="AM889" s="3">
        <v>7.1296974719100001</v>
      </c>
      <c r="AN889" s="4"/>
      <c r="AO889" s="4"/>
    </row>
    <row r="890" spans="1:41" x14ac:dyDescent="0.25">
      <c r="A890" s="13" t="s">
        <v>359</v>
      </c>
      <c r="B890" s="2" t="s">
        <v>4</v>
      </c>
      <c r="C890" s="2" t="s">
        <v>2</v>
      </c>
      <c r="D890" s="2" t="s">
        <v>19</v>
      </c>
      <c r="E890" s="2" t="s">
        <v>129</v>
      </c>
      <c r="F890" s="2" t="s">
        <v>2</v>
      </c>
      <c r="G890" s="4"/>
      <c r="H890" s="3">
        <v>2222</v>
      </c>
      <c r="I890" s="3">
        <v>2222</v>
      </c>
      <c r="J890" s="3">
        <v>2222</v>
      </c>
      <c r="K890" s="3">
        <v>2222</v>
      </c>
      <c r="L890" s="3">
        <v>2222</v>
      </c>
      <c r="M890" s="3">
        <v>2222</v>
      </c>
      <c r="N890" s="3">
        <v>2222</v>
      </c>
      <c r="O890" s="3">
        <v>2222</v>
      </c>
      <c r="P890" s="3">
        <v>2222</v>
      </c>
      <c r="Q890" s="3">
        <v>2222</v>
      </c>
      <c r="R890" s="3">
        <v>2222</v>
      </c>
      <c r="S890" s="3">
        <v>2222</v>
      </c>
      <c r="T890" s="3">
        <v>2222</v>
      </c>
      <c r="U890" s="3">
        <v>2222</v>
      </c>
      <c r="V890" s="3">
        <v>2222</v>
      </c>
      <c r="W890" s="3">
        <v>2222</v>
      </c>
      <c r="X890" s="3">
        <v>2222</v>
      </c>
      <c r="Y890" s="3">
        <v>2222</v>
      </c>
      <c r="Z890" s="3">
        <v>2222</v>
      </c>
      <c r="AA890" s="3">
        <v>2222</v>
      </c>
      <c r="AB890" s="3">
        <v>2222</v>
      </c>
      <c r="AC890" s="3">
        <v>2222</v>
      </c>
      <c r="AD890" s="3">
        <v>2222</v>
      </c>
      <c r="AE890" s="3">
        <v>2222</v>
      </c>
      <c r="AF890" s="3">
        <v>2222</v>
      </c>
      <c r="AG890" s="3">
        <v>2222</v>
      </c>
      <c r="AH890" s="3">
        <v>2222</v>
      </c>
      <c r="AI890" s="3">
        <v>2222</v>
      </c>
      <c r="AJ890" s="3">
        <v>2222</v>
      </c>
      <c r="AK890" s="3">
        <v>2222</v>
      </c>
      <c r="AL890" s="3">
        <v>2222</v>
      </c>
      <c r="AM890" s="3">
        <v>2222</v>
      </c>
      <c r="AN890" s="4"/>
      <c r="AO890" s="4"/>
    </row>
    <row r="891" spans="1:41" x14ac:dyDescent="0.25">
      <c r="A891" s="13" t="s">
        <v>359</v>
      </c>
      <c r="B891" s="2" t="s">
        <v>4</v>
      </c>
      <c r="C891" s="2" t="s">
        <v>2</v>
      </c>
      <c r="D891" s="2" t="s">
        <v>19</v>
      </c>
      <c r="E891" s="2" t="s">
        <v>130</v>
      </c>
      <c r="F891" s="2" t="s">
        <v>2</v>
      </c>
      <c r="G891" s="4"/>
      <c r="H891" s="3">
        <v>2222</v>
      </c>
      <c r="I891" s="3">
        <v>2222</v>
      </c>
      <c r="J891" s="3">
        <v>2222</v>
      </c>
      <c r="K891" s="3">
        <v>2222</v>
      </c>
      <c r="L891" s="3">
        <v>2222</v>
      </c>
      <c r="M891" s="3">
        <v>2222</v>
      </c>
      <c r="N891" s="3">
        <v>2222</v>
      </c>
      <c r="O891" s="3">
        <v>2222</v>
      </c>
      <c r="P891" s="3">
        <v>2222</v>
      </c>
      <c r="Q891" s="3">
        <v>2222</v>
      </c>
      <c r="R891" s="3">
        <v>2222</v>
      </c>
      <c r="S891" s="3">
        <v>2222</v>
      </c>
      <c r="T891" s="3">
        <v>2222</v>
      </c>
      <c r="U891" s="3">
        <v>2222</v>
      </c>
      <c r="V891" s="3">
        <v>2222</v>
      </c>
      <c r="W891" s="3">
        <v>2222</v>
      </c>
      <c r="X891" s="3">
        <v>2222</v>
      </c>
      <c r="Y891" s="3">
        <v>2222</v>
      </c>
      <c r="Z891" s="3">
        <v>2222</v>
      </c>
      <c r="AA891" s="3">
        <v>2222</v>
      </c>
      <c r="AB891" s="3">
        <v>2222</v>
      </c>
      <c r="AC891" s="3">
        <v>2222</v>
      </c>
      <c r="AD891" s="3">
        <v>2222</v>
      </c>
      <c r="AE891" s="3">
        <v>2222</v>
      </c>
      <c r="AF891" s="3">
        <v>2222</v>
      </c>
      <c r="AG891" s="3">
        <v>2222</v>
      </c>
      <c r="AH891" s="3">
        <v>2222</v>
      </c>
      <c r="AI891" s="3">
        <v>2222</v>
      </c>
      <c r="AJ891" s="3">
        <v>2222</v>
      </c>
      <c r="AK891" s="3">
        <v>2222</v>
      </c>
      <c r="AL891" s="3">
        <v>2222</v>
      </c>
      <c r="AM891" s="3">
        <v>2222</v>
      </c>
      <c r="AN891" s="4"/>
      <c r="AO891" s="4"/>
    </row>
    <row r="892" spans="1:41" x14ac:dyDescent="0.25">
      <c r="A892" s="13" t="s">
        <v>359</v>
      </c>
      <c r="B892" s="2" t="s">
        <v>4</v>
      </c>
      <c r="C892" s="2" t="s">
        <v>2</v>
      </c>
      <c r="D892" s="2" t="s">
        <v>19</v>
      </c>
      <c r="E892" s="2" t="s">
        <v>131</v>
      </c>
      <c r="F892" s="2" t="s">
        <v>2</v>
      </c>
      <c r="G892" s="4"/>
      <c r="H892" s="3">
        <v>2222</v>
      </c>
      <c r="I892" s="3">
        <v>2222</v>
      </c>
      <c r="J892" s="3">
        <v>2222</v>
      </c>
      <c r="K892" s="3">
        <v>2222</v>
      </c>
      <c r="L892" s="3">
        <v>2222</v>
      </c>
      <c r="M892" s="3">
        <v>2222</v>
      </c>
      <c r="N892" s="3">
        <v>2222</v>
      </c>
      <c r="O892" s="3">
        <v>2222</v>
      </c>
      <c r="P892" s="3">
        <v>2222</v>
      </c>
      <c r="Q892" s="3">
        <v>2222</v>
      </c>
      <c r="R892" s="3">
        <v>2222</v>
      </c>
      <c r="S892" s="3">
        <v>2222</v>
      </c>
      <c r="T892" s="3">
        <v>2222</v>
      </c>
      <c r="U892" s="3">
        <v>2222</v>
      </c>
      <c r="V892" s="3">
        <v>2222</v>
      </c>
      <c r="W892" s="3">
        <v>2222</v>
      </c>
      <c r="X892" s="3">
        <v>2222</v>
      </c>
      <c r="Y892" s="3">
        <v>2222</v>
      </c>
      <c r="Z892" s="3">
        <v>2222</v>
      </c>
      <c r="AA892" s="3">
        <v>2222</v>
      </c>
      <c r="AB892" s="3">
        <v>2222</v>
      </c>
      <c r="AC892" s="3">
        <v>2222</v>
      </c>
      <c r="AD892" s="3">
        <v>2222</v>
      </c>
      <c r="AE892" s="3">
        <v>2222</v>
      </c>
      <c r="AF892" s="3">
        <v>2222</v>
      </c>
      <c r="AG892" s="3">
        <v>2222</v>
      </c>
      <c r="AH892" s="3">
        <v>2222</v>
      </c>
      <c r="AI892" s="3">
        <v>2222</v>
      </c>
      <c r="AJ892" s="3">
        <v>2222</v>
      </c>
      <c r="AK892" s="3">
        <v>2222</v>
      </c>
      <c r="AL892" s="3">
        <v>2222</v>
      </c>
      <c r="AM892" s="3">
        <v>2222</v>
      </c>
      <c r="AN892" s="4"/>
      <c r="AO892" s="4"/>
    </row>
    <row r="893" spans="1:41" x14ac:dyDescent="0.25">
      <c r="A893" s="13" t="s">
        <v>359</v>
      </c>
      <c r="B893" s="2" t="s">
        <v>4</v>
      </c>
      <c r="C893" s="2" t="s">
        <v>2</v>
      </c>
      <c r="D893" s="2" t="s">
        <v>19</v>
      </c>
      <c r="E893" s="2" t="s">
        <v>132</v>
      </c>
      <c r="F893" s="2" t="s">
        <v>2</v>
      </c>
      <c r="G893" s="4"/>
      <c r="H893" s="3">
        <v>4.769127007632</v>
      </c>
      <c r="I893" s="3">
        <v>4.5122894526059998</v>
      </c>
      <c r="J893" s="3">
        <v>4.8253753947611404</v>
      </c>
      <c r="K893" s="3">
        <v>5.8479413212934999</v>
      </c>
      <c r="L893" s="3">
        <v>5.9517310740614997</v>
      </c>
      <c r="M893" s="3">
        <v>6.0555208268295004</v>
      </c>
      <c r="N893" s="3">
        <v>6.1593105795975003</v>
      </c>
      <c r="O893" s="3">
        <v>6.2731256297287503</v>
      </c>
      <c r="P893" s="3">
        <v>6.3869406798600004</v>
      </c>
      <c r="Q893" s="3">
        <v>6.5007557299912504</v>
      </c>
      <c r="R893" s="3">
        <v>6.6145707801225004</v>
      </c>
      <c r="S893" s="3">
        <v>6.7283858302537496</v>
      </c>
      <c r="T893" s="3">
        <v>6.7427398078560001</v>
      </c>
      <c r="U893" s="3">
        <v>6.7570937854582498</v>
      </c>
      <c r="V893" s="3">
        <v>6.7714477630605003</v>
      </c>
      <c r="W893" s="3">
        <v>6.78580174066275</v>
      </c>
      <c r="X893" s="3">
        <v>6.8001557182649996</v>
      </c>
      <c r="Y893" s="3">
        <v>6.81014594639925</v>
      </c>
      <c r="Z893" s="3">
        <v>6.8201361745335003</v>
      </c>
      <c r="AA893" s="3">
        <v>6.8301264026677497</v>
      </c>
      <c r="AB893" s="3">
        <v>6.8401166308020001</v>
      </c>
      <c r="AC893" s="3">
        <v>6.8501068589362504</v>
      </c>
      <c r="AD893" s="3">
        <v>6.8658633687442503</v>
      </c>
      <c r="AE893" s="3">
        <v>6.8816198785522502</v>
      </c>
      <c r="AF893" s="3">
        <v>6.8973763883602501</v>
      </c>
      <c r="AG893" s="3">
        <v>6.9131328981682501</v>
      </c>
      <c r="AH893" s="3">
        <v>6.92888940797625</v>
      </c>
      <c r="AI893" s="3">
        <v>6.9690510207629996</v>
      </c>
      <c r="AJ893" s="3">
        <v>7.0092126335497502</v>
      </c>
      <c r="AK893" s="3">
        <v>7.0493742463364999</v>
      </c>
      <c r="AL893" s="3">
        <v>7.0895358591232496</v>
      </c>
      <c r="AM893" s="3">
        <v>7.1296974719100001</v>
      </c>
      <c r="AN893" s="4"/>
      <c r="AO893" s="4"/>
    </row>
    <row r="894" spans="1:41" x14ac:dyDescent="0.25">
      <c r="A894" s="13" t="s">
        <v>359</v>
      </c>
      <c r="B894" s="2" t="s">
        <v>4</v>
      </c>
      <c r="C894" s="2" t="s">
        <v>2</v>
      </c>
      <c r="D894" s="2" t="s">
        <v>19</v>
      </c>
      <c r="E894" s="2" t="s">
        <v>133</v>
      </c>
      <c r="F894" s="2" t="s">
        <v>2</v>
      </c>
      <c r="G894" s="4"/>
      <c r="H894" s="3">
        <v>4.769127007632</v>
      </c>
      <c r="I894" s="3">
        <v>4.5122894526059998</v>
      </c>
      <c r="J894" s="3">
        <v>4.8253753947611404</v>
      </c>
      <c r="K894" s="3">
        <v>5.8479413212934999</v>
      </c>
      <c r="L894" s="3">
        <v>5.9517310740614997</v>
      </c>
      <c r="M894" s="3">
        <v>6.0555208268295004</v>
      </c>
      <c r="N894" s="3">
        <v>6.1593105795975003</v>
      </c>
      <c r="O894" s="3">
        <v>6.2731256297287503</v>
      </c>
      <c r="P894" s="3">
        <v>6.3869406798600004</v>
      </c>
      <c r="Q894" s="3">
        <v>6.5007557299912504</v>
      </c>
      <c r="R894" s="3">
        <v>6.6145707801225004</v>
      </c>
      <c r="S894" s="3">
        <v>6.7283858302537496</v>
      </c>
      <c r="T894" s="3">
        <v>6.7427398078560001</v>
      </c>
      <c r="U894" s="3">
        <v>6.7570937854582498</v>
      </c>
      <c r="V894" s="3">
        <v>6.7714477630605003</v>
      </c>
      <c r="W894" s="3">
        <v>6.78580174066275</v>
      </c>
      <c r="X894" s="3">
        <v>6.8001557182649996</v>
      </c>
      <c r="Y894" s="3">
        <v>6.81014594639925</v>
      </c>
      <c r="Z894" s="3">
        <v>6.8201361745335003</v>
      </c>
      <c r="AA894" s="3">
        <v>6.8301264026677497</v>
      </c>
      <c r="AB894" s="3">
        <v>6.8401166308020001</v>
      </c>
      <c r="AC894" s="3">
        <v>6.8501068589362504</v>
      </c>
      <c r="AD894" s="3">
        <v>6.8658633687442503</v>
      </c>
      <c r="AE894" s="3">
        <v>6.8816198785522502</v>
      </c>
      <c r="AF894" s="3">
        <v>6.8973763883602501</v>
      </c>
      <c r="AG894" s="3">
        <v>6.9131328981682501</v>
      </c>
      <c r="AH894" s="3">
        <v>6.92888940797625</v>
      </c>
      <c r="AI894" s="3">
        <v>6.9690510207629996</v>
      </c>
      <c r="AJ894" s="3">
        <v>7.0092126335497502</v>
      </c>
      <c r="AK894" s="3">
        <v>7.0493742463364999</v>
      </c>
      <c r="AL894" s="3">
        <v>7.0895358591232496</v>
      </c>
      <c r="AM894" s="3">
        <v>7.1296974719100001</v>
      </c>
      <c r="AN894" s="4"/>
      <c r="AO894" s="4"/>
    </row>
    <row r="895" spans="1:41" x14ac:dyDescent="0.25">
      <c r="A895" s="13" t="s">
        <v>359</v>
      </c>
      <c r="B895" s="2" t="s">
        <v>4</v>
      </c>
      <c r="C895" s="2" t="s">
        <v>2</v>
      </c>
      <c r="D895" s="2" t="s">
        <v>19</v>
      </c>
      <c r="E895" s="2" t="s">
        <v>38</v>
      </c>
      <c r="F895" s="2" t="s">
        <v>2</v>
      </c>
      <c r="G895" s="4"/>
      <c r="H895" s="3">
        <v>26.245557442552499</v>
      </c>
      <c r="I895" s="3">
        <v>25.994911975987499</v>
      </c>
      <c r="J895" s="3">
        <v>25.975150228491799</v>
      </c>
      <c r="K895" s="3">
        <v>25.955388480996</v>
      </c>
      <c r="L895" s="3">
        <v>25.9356267335003</v>
      </c>
      <c r="M895" s="3">
        <v>25.9158649860045</v>
      </c>
      <c r="N895" s="3">
        <v>25.8961032385088</v>
      </c>
      <c r="O895" s="3">
        <v>26.267399174454798</v>
      </c>
      <c r="P895" s="3">
        <v>26.6386951104008</v>
      </c>
      <c r="Q895" s="3">
        <v>27.009991046346801</v>
      </c>
      <c r="R895" s="3">
        <v>27.381286982292799</v>
      </c>
      <c r="S895" s="3">
        <v>27.752582918238801</v>
      </c>
      <c r="T895" s="3">
        <v>28.0941076852605</v>
      </c>
      <c r="U895" s="3">
        <v>28.435632452282299</v>
      </c>
      <c r="V895" s="3">
        <v>28.777157219304002</v>
      </c>
      <c r="W895" s="3">
        <v>29.1186819863258</v>
      </c>
      <c r="X895" s="3">
        <v>29.460206753347499</v>
      </c>
      <c r="Y895" s="3">
        <v>29.717449263186701</v>
      </c>
      <c r="Z895" s="3">
        <v>29.974691773025999</v>
      </c>
      <c r="AA895" s="3">
        <v>30.2319342828652</v>
      </c>
      <c r="AB895" s="3">
        <v>30.489176792704502</v>
      </c>
      <c r="AC895" s="3">
        <v>30.7464193025437</v>
      </c>
      <c r="AD895" s="3">
        <v>31.068664523968501</v>
      </c>
      <c r="AE895" s="3">
        <v>31.390909745393198</v>
      </c>
      <c r="AF895" s="3">
        <v>31.713154966817999</v>
      </c>
      <c r="AG895" s="3">
        <v>32.035400188242697</v>
      </c>
      <c r="AH895" s="3">
        <v>32.357645409667498</v>
      </c>
      <c r="AI895" s="3">
        <v>32.674606551317197</v>
      </c>
      <c r="AJ895" s="3">
        <v>32.991567692967003</v>
      </c>
      <c r="AK895" s="3">
        <v>33.308528834616702</v>
      </c>
      <c r="AL895" s="3">
        <v>33.6254899762665</v>
      </c>
      <c r="AM895" s="3">
        <v>33.9424511179162</v>
      </c>
      <c r="AN895" s="4"/>
      <c r="AO895" s="4"/>
    </row>
    <row r="896" spans="1:41" x14ac:dyDescent="0.25">
      <c r="A896" s="13" t="s">
        <v>359</v>
      </c>
      <c r="B896" s="2" t="s">
        <v>4</v>
      </c>
      <c r="C896" s="2" t="s">
        <v>2</v>
      </c>
      <c r="D896" s="2" t="s">
        <v>19</v>
      </c>
      <c r="E896" s="2" t="s">
        <v>134</v>
      </c>
      <c r="F896" s="2" t="s">
        <v>2</v>
      </c>
      <c r="G896" s="4"/>
      <c r="H896" s="3">
        <v>6.2819762055484896</v>
      </c>
      <c r="I896" s="3">
        <v>5.9436653560402704</v>
      </c>
      <c r="J896" s="3">
        <v>6.3560675495156902</v>
      </c>
      <c r="K896" s="3">
        <v>7.7030089936837998</v>
      </c>
      <c r="L896" s="3">
        <v>7.8397226430005196</v>
      </c>
      <c r="M896" s="3">
        <v>7.97643629231725</v>
      </c>
      <c r="N896" s="3">
        <v>8.1131499416339796</v>
      </c>
      <c r="O896" s="3">
        <v>8.2630690852453004</v>
      </c>
      <c r="P896" s="3">
        <v>8.4129882288566193</v>
      </c>
      <c r="Q896" s="3">
        <v>8.5629073724679508</v>
      </c>
      <c r="R896" s="3">
        <v>8.7128265160792697</v>
      </c>
      <c r="S896" s="3">
        <v>8.8627456596905905</v>
      </c>
      <c r="T896" s="3">
        <v>8.8816529661238306</v>
      </c>
      <c r="U896" s="3">
        <v>8.9005602725570601</v>
      </c>
      <c r="V896" s="3">
        <v>8.9194675789903002</v>
      </c>
      <c r="W896" s="3">
        <v>8.9383748854235296</v>
      </c>
      <c r="X896" s="3">
        <v>8.9572821918567591</v>
      </c>
      <c r="Y896" s="3">
        <v>8.9704414923591305</v>
      </c>
      <c r="Z896" s="3">
        <v>8.9836007928614894</v>
      </c>
      <c r="AA896" s="3">
        <v>8.9967600933638501</v>
      </c>
      <c r="AB896" s="3">
        <v>9.0099193938662108</v>
      </c>
      <c r="AC896" s="3">
        <v>9.0230786943685803</v>
      </c>
      <c r="AD896" s="3">
        <v>9.0438334403709195</v>
      </c>
      <c r="AE896" s="3">
        <v>9.0645881863732694</v>
      </c>
      <c r="AF896" s="3">
        <v>9.0853429323756192</v>
      </c>
      <c r="AG896" s="3">
        <v>9.1060976783779708</v>
      </c>
      <c r="AH896" s="3">
        <v>9.1268524243803206</v>
      </c>
      <c r="AI896" s="3">
        <v>9.1797539922142395</v>
      </c>
      <c r="AJ896" s="3">
        <v>9.2326555600481601</v>
      </c>
      <c r="AK896" s="3">
        <v>9.2855571278820808</v>
      </c>
      <c r="AL896" s="3">
        <v>9.3384586957159907</v>
      </c>
      <c r="AM896" s="3">
        <v>9.3913602635499096</v>
      </c>
      <c r="AN896" s="4"/>
      <c r="AO896" s="4"/>
    </row>
    <row r="897" spans="1:41" x14ac:dyDescent="0.25">
      <c r="A897" s="13" t="s">
        <v>359</v>
      </c>
      <c r="B897" s="2" t="s">
        <v>4</v>
      </c>
      <c r="C897" s="2" t="s">
        <v>2</v>
      </c>
      <c r="D897" s="2" t="s">
        <v>19</v>
      </c>
      <c r="E897" s="2" t="s">
        <v>135</v>
      </c>
      <c r="F897" s="2" t="s">
        <v>2</v>
      </c>
      <c r="G897" s="4"/>
      <c r="H897" s="3">
        <v>6.2819762055484896</v>
      </c>
      <c r="I897" s="3">
        <v>5.9436653560402704</v>
      </c>
      <c r="J897" s="3">
        <v>6.3560675495156902</v>
      </c>
      <c r="K897" s="3">
        <v>7.7030089936837998</v>
      </c>
      <c r="L897" s="3">
        <v>7.8397226430005196</v>
      </c>
      <c r="M897" s="3">
        <v>7.97643629231725</v>
      </c>
      <c r="N897" s="3">
        <v>8.1131499416339796</v>
      </c>
      <c r="O897" s="3">
        <v>8.2630690852453004</v>
      </c>
      <c r="P897" s="3">
        <v>8.4129882288566193</v>
      </c>
      <c r="Q897" s="3">
        <v>8.5629073724679508</v>
      </c>
      <c r="R897" s="3">
        <v>8.7128265160792697</v>
      </c>
      <c r="S897" s="3">
        <v>8.8627456596905905</v>
      </c>
      <c r="T897" s="3">
        <v>8.8816529661238306</v>
      </c>
      <c r="U897" s="3">
        <v>8.9005602725570601</v>
      </c>
      <c r="V897" s="3">
        <v>8.9194675789903002</v>
      </c>
      <c r="W897" s="3">
        <v>8.9383748854235296</v>
      </c>
      <c r="X897" s="3">
        <v>8.9572821918567591</v>
      </c>
      <c r="Y897" s="3">
        <v>8.9704414923591305</v>
      </c>
      <c r="Z897" s="3">
        <v>8.9836007928614894</v>
      </c>
      <c r="AA897" s="3">
        <v>8.9967600933638501</v>
      </c>
      <c r="AB897" s="3">
        <v>9.0099193938662108</v>
      </c>
      <c r="AC897" s="3">
        <v>9.0230786943685803</v>
      </c>
      <c r="AD897" s="3">
        <v>9.0438334403709195</v>
      </c>
      <c r="AE897" s="3">
        <v>9.0645881863732694</v>
      </c>
      <c r="AF897" s="3">
        <v>9.0853429323756192</v>
      </c>
      <c r="AG897" s="3">
        <v>9.1060976783779708</v>
      </c>
      <c r="AH897" s="3">
        <v>9.1268524243803206</v>
      </c>
      <c r="AI897" s="3">
        <v>9.1797539922142395</v>
      </c>
      <c r="AJ897" s="3">
        <v>9.2326555600481601</v>
      </c>
      <c r="AK897" s="3">
        <v>9.2855571278820808</v>
      </c>
      <c r="AL897" s="3">
        <v>9.3384586957159907</v>
      </c>
      <c r="AM897" s="3">
        <v>9.3913602635499096</v>
      </c>
      <c r="AN897" s="4"/>
      <c r="AO897" s="4"/>
    </row>
    <row r="898" spans="1:41" x14ac:dyDescent="0.25">
      <c r="A898" s="13" t="s">
        <v>359</v>
      </c>
      <c r="B898" s="2" t="s">
        <v>4</v>
      </c>
      <c r="C898" s="2" t="s">
        <v>2</v>
      </c>
      <c r="D898" s="2" t="s">
        <v>19</v>
      </c>
      <c r="E898" s="2" t="s">
        <v>39</v>
      </c>
      <c r="F898" s="2" t="s">
        <v>2</v>
      </c>
      <c r="G898" s="4"/>
      <c r="H898" s="3">
        <v>9.2415067298189992</v>
      </c>
      <c r="I898" s="3">
        <v>9.6605963379900004</v>
      </c>
      <c r="J898" s="3">
        <v>9.6007797966833994</v>
      </c>
      <c r="K898" s="3">
        <v>9.5409632553768002</v>
      </c>
      <c r="L898" s="3">
        <v>9.4811467140701993</v>
      </c>
      <c r="M898" s="3">
        <v>9.4213301727636001</v>
      </c>
      <c r="N898" s="3">
        <v>9.3615136314570009</v>
      </c>
      <c r="O898" s="3">
        <v>9.6447022051535996</v>
      </c>
      <c r="P898" s="3">
        <v>9.9278907788502</v>
      </c>
      <c r="Q898" s="3">
        <v>10.2110793525468</v>
      </c>
      <c r="R898" s="3">
        <v>10.494267926243401</v>
      </c>
      <c r="S898" s="3">
        <v>10.77745649994</v>
      </c>
      <c r="T898" s="3">
        <v>11.028976801596</v>
      </c>
      <c r="U898" s="3">
        <v>11.280497103251999</v>
      </c>
      <c r="V898" s="3">
        <v>11.532017404908</v>
      </c>
      <c r="W898" s="3">
        <v>11.783537706563999</v>
      </c>
      <c r="X898" s="3">
        <v>12.03505800822</v>
      </c>
      <c r="Y898" s="3">
        <v>12.303440922123</v>
      </c>
      <c r="Z898" s="3">
        <v>12.571823836026001</v>
      </c>
      <c r="AA898" s="3">
        <v>12.840206749928999</v>
      </c>
      <c r="AB898" s="3">
        <v>13.108589663831999</v>
      </c>
      <c r="AC898" s="3">
        <v>13.376972577735</v>
      </c>
      <c r="AD898" s="3">
        <v>13.561516528466401</v>
      </c>
      <c r="AE898" s="3">
        <v>13.7460604791978</v>
      </c>
      <c r="AF898" s="3">
        <v>13.9306044299292</v>
      </c>
      <c r="AG898" s="3">
        <v>14.1151483806606</v>
      </c>
      <c r="AH898" s="3">
        <v>14.299692331392</v>
      </c>
      <c r="AI898" s="3">
        <v>14.457699112194</v>
      </c>
      <c r="AJ898" s="3">
        <v>14.615705892996001</v>
      </c>
      <c r="AK898" s="3">
        <v>14.773712673798</v>
      </c>
      <c r="AL898" s="3">
        <v>14.9317194546</v>
      </c>
      <c r="AM898" s="3">
        <v>15.089726235402001</v>
      </c>
      <c r="AN898" s="4"/>
      <c r="AO898" s="4"/>
    </row>
    <row r="899" spans="1:41" x14ac:dyDescent="0.25">
      <c r="A899" s="13" t="s">
        <v>359</v>
      </c>
      <c r="B899" s="2" t="s">
        <v>4</v>
      </c>
      <c r="C899" s="2" t="s">
        <v>2</v>
      </c>
      <c r="D899" s="2" t="s">
        <v>19</v>
      </c>
      <c r="E899" s="2" t="s">
        <v>136</v>
      </c>
      <c r="F899" s="2" t="s">
        <v>2</v>
      </c>
      <c r="G899" s="4"/>
      <c r="H899" s="3">
        <v>9.2415067298189992</v>
      </c>
      <c r="I899" s="3">
        <v>9.6605963379900004</v>
      </c>
      <c r="J899" s="3">
        <v>9.6007797966833994</v>
      </c>
      <c r="K899" s="3">
        <v>9.5409632553768002</v>
      </c>
      <c r="L899" s="3">
        <v>9.4811467140701993</v>
      </c>
      <c r="M899" s="3">
        <v>9.4213301727636001</v>
      </c>
      <c r="N899" s="3">
        <v>9.3615136314570009</v>
      </c>
      <c r="O899" s="3">
        <v>9.6447022051535996</v>
      </c>
      <c r="P899" s="3">
        <v>9.9278907788502</v>
      </c>
      <c r="Q899" s="3">
        <v>10.2110793525468</v>
      </c>
      <c r="R899" s="3">
        <v>10.494267926243401</v>
      </c>
      <c r="S899" s="3">
        <v>10.77745649994</v>
      </c>
      <c r="T899" s="3">
        <v>11.028976801596</v>
      </c>
      <c r="U899" s="3">
        <v>11.280497103251999</v>
      </c>
      <c r="V899" s="3">
        <v>11.532017404908</v>
      </c>
      <c r="W899" s="3">
        <v>11.783537706563999</v>
      </c>
      <c r="X899" s="3">
        <v>12.03505800822</v>
      </c>
      <c r="Y899" s="3">
        <v>12.303440922123</v>
      </c>
      <c r="Z899" s="3">
        <v>12.571823836026001</v>
      </c>
      <c r="AA899" s="3">
        <v>12.840206749928999</v>
      </c>
      <c r="AB899" s="3">
        <v>13.108589663831999</v>
      </c>
      <c r="AC899" s="3">
        <v>13.376972577735</v>
      </c>
      <c r="AD899" s="3">
        <v>13.561516528466401</v>
      </c>
      <c r="AE899" s="3">
        <v>13.7460604791978</v>
      </c>
      <c r="AF899" s="3">
        <v>13.9306044299292</v>
      </c>
      <c r="AG899" s="3">
        <v>14.1151483806606</v>
      </c>
      <c r="AH899" s="3">
        <v>14.299692331392</v>
      </c>
      <c r="AI899" s="3">
        <v>14.457699112194</v>
      </c>
      <c r="AJ899" s="3">
        <v>14.615705892996001</v>
      </c>
      <c r="AK899" s="3">
        <v>14.773712673798</v>
      </c>
      <c r="AL899" s="3">
        <v>14.9317194546</v>
      </c>
      <c r="AM899" s="3">
        <v>15.089726235402001</v>
      </c>
      <c r="AN899" s="4"/>
      <c r="AO899" s="4"/>
    </row>
    <row r="900" spans="1:41" x14ac:dyDescent="0.25">
      <c r="A900" s="13" t="s">
        <v>359</v>
      </c>
      <c r="B900" s="2" t="s">
        <v>4</v>
      </c>
      <c r="C900" s="2" t="s">
        <v>2</v>
      </c>
      <c r="D900" s="2" t="s">
        <v>19</v>
      </c>
      <c r="E900" s="2" t="s">
        <v>40</v>
      </c>
      <c r="F900" s="2" t="s">
        <v>2</v>
      </c>
      <c r="G900" s="4"/>
      <c r="H900" s="3">
        <v>7.1598435060130798</v>
      </c>
      <c r="I900" s="3">
        <v>6.7622507074095797</v>
      </c>
      <c r="J900" s="3">
        <v>7.0529452811552602</v>
      </c>
      <c r="K900" s="3">
        <v>7.3436398549009496</v>
      </c>
      <c r="L900" s="3">
        <v>7.6343344286466399</v>
      </c>
      <c r="M900" s="3">
        <v>7.9250290023923204</v>
      </c>
      <c r="N900" s="3">
        <v>8.2157235761380107</v>
      </c>
      <c r="O900" s="3">
        <v>8.3883118770535603</v>
      </c>
      <c r="P900" s="3">
        <v>8.5609001779691098</v>
      </c>
      <c r="Q900" s="3">
        <v>8.7334884788846594</v>
      </c>
      <c r="R900" s="3">
        <v>9.1299757746420003</v>
      </c>
      <c r="S900" s="3">
        <v>9.9975056683492198</v>
      </c>
      <c r="T900" s="3">
        <v>10.8753042687198</v>
      </c>
      <c r="U900" s="3">
        <v>11.8584520160249</v>
      </c>
      <c r="V900" s="3">
        <v>12.11351234859</v>
      </c>
      <c r="W900" s="3">
        <v>12.368572681155101</v>
      </c>
      <c r="X900" s="3">
        <v>12.6236330137202</v>
      </c>
      <c r="Y900" s="3">
        <v>12.826658271401399</v>
      </c>
      <c r="Z900" s="3">
        <v>13.0296835290826</v>
      </c>
      <c r="AA900" s="3">
        <v>13.2327087867638</v>
      </c>
      <c r="AB900" s="3">
        <v>13.435734044445001</v>
      </c>
      <c r="AC900" s="3">
        <v>13.6387593021262</v>
      </c>
      <c r="AD900" s="3">
        <v>13.881030105229501</v>
      </c>
      <c r="AE900" s="3">
        <v>14.1233009083328</v>
      </c>
      <c r="AF900" s="3">
        <v>14.3655717114361</v>
      </c>
      <c r="AG900" s="3">
        <v>14.607842514539399</v>
      </c>
      <c r="AH900" s="3">
        <v>14.8501133176427</v>
      </c>
      <c r="AI900" s="3">
        <v>15.0846375714753</v>
      </c>
      <c r="AJ900" s="3">
        <v>15.3191618253078</v>
      </c>
      <c r="AK900" s="3">
        <v>15.5536860791404</v>
      </c>
      <c r="AL900" s="3">
        <v>15.7882103329729</v>
      </c>
      <c r="AM900" s="3">
        <v>16.022734586805498</v>
      </c>
      <c r="AN900" s="4"/>
      <c r="AO900" s="4"/>
    </row>
    <row r="901" spans="1:41" x14ac:dyDescent="0.25">
      <c r="A901" s="13" t="s">
        <v>359</v>
      </c>
      <c r="B901" s="2" t="s">
        <v>4</v>
      </c>
      <c r="C901" s="2" t="s">
        <v>2</v>
      </c>
      <c r="D901" s="2" t="s">
        <v>19</v>
      </c>
      <c r="E901" s="2" t="s">
        <v>137</v>
      </c>
      <c r="F901" s="2" t="s">
        <v>2</v>
      </c>
      <c r="G901" s="4"/>
      <c r="H901" s="3">
        <v>6.1154405712888602</v>
      </c>
      <c r="I901" s="3">
        <v>5.71784777268536</v>
      </c>
      <c r="J901" s="3">
        <v>6.0085423464310397</v>
      </c>
      <c r="K901" s="3">
        <v>6.29923692017673</v>
      </c>
      <c r="L901" s="3">
        <v>6.5899314939224203</v>
      </c>
      <c r="M901" s="3">
        <v>6.8806260676680999</v>
      </c>
      <c r="N901" s="3">
        <v>7.1713206414137902</v>
      </c>
      <c r="O901" s="3">
        <v>7.3439089423293398</v>
      </c>
      <c r="P901" s="3">
        <v>7.5164972432448902</v>
      </c>
      <c r="Q901" s="3">
        <v>7.6890855441604398</v>
      </c>
      <c r="R901" s="3">
        <v>8.0855728399177806</v>
      </c>
      <c r="S901" s="3">
        <v>8.9531027336250002</v>
      </c>
      <c r="T901" s="3">
        <v>9.8309013339955893</v>
      </c>
      <c r="U901" s="3">
        <v>10.8140490813007</v>
      </c>
      <c r="V901" s="3">
        <v>11.1606892749769</v>
      </c>
      <c r="W901" s="3">
        <v>11.415749607542001</v>
      </c>
      <c r="X901" s="3">
        <v>11.6708099401071</v>
      </c>
      <c r="Y901" s="3">
        <v>11.873835197788299</v>
      </c>
      <c r="Z901" s="3">
        <v>12.0768604554695</v>
      </c>
      <c r="AA901" s="3">
        <v>12.2798857131507</v>
      </c>
      <c r="AB901" s="3">
        <v>12.482910970831901</v>
      </c>
      <c r="AC901" s="3">
        <v>12.6859362285131</v>
      </c>
      <c r="AD901" s="3">
        <v>12.928207031616401</v>
      </c>
      <c r="AE901" s="3">
        <v>13.1704778347197</v>
      </c>
      <c r="AF901" s="3">
        <v>13.412748637823</v>
      </c>
      <c r="AG901" s="3">
        <v>13.655019440926299</v>
      </c>
      <c r="AH901" s="3">
        <v>13.8972902440296</v>
      </c>
      <c r="AI901" s="3">
        <v>14.1318144978622</v>
      </c>
      <c r="AJ901" s="3">
        <v>14.3663387516947</v>
      </c>
      <c r="AK901" s="3">
        <v>14.6008630055273</v>
      </c>
      <c r="AL901" s="3">
        <v>14.8353872593598</v>
      </c>
      <c r="AM901" s="3">
        <v>15.0699115131924</v>
      </c>
      <c r="AN901" s="4"/>
      <c r="AO901" s="4"/>
    </row>
    <row r="902" spans="1:41" x14ac:dyDescent="0.25">
      <c r="A902" s="13" t="s">
        <v>359</v>
      </c>
      <c r="B902" s="2" t="s">
        <v>4</v>
      </c>
      <c r="C902" s="2" t="s">
        <v>2</v>
      </c>
      <c r="D902" s="2" t="s">
        <v>19</v>
      </c>
      <c r="E902" s="2" t="s">
        <v>41</v>
      </c>
      <c r="F902" s="2" t="s">
        <v>2</v>
      </c>
      <c r="G902" s="4"/>
      <c r="H902" s="3">
        <v>17.346292740269998</v>
      </c>
      <c r="I902" s="3">
        <v>17.119292938312501</v>
      </c>
      <c r="J902" s="3">
        <v>17.309999405614501</v>
      </c>
      <c r="K902" s="3">
        <v>17.500705872916502</v>
      </c>
      <c r="L902" s="3">
        <v>17.691412340218498</v>
      </c>
      <c r="M902" s="3">
        <v>17.882118807520499</v>
      </c>
      <c r="N902" s="3">
        <v>18.072825274822499</v>
      </c>
      <c r="O902" s="3">
        <v>18.407060144342999</v>
      </c>
      <c r="P902" s="3">
        <v>18.7412950138635</v>
      </c>
      <c r="Q902" s="3">
        <v>19.075529883384</v>
      </c>
      <c r="R902" s="3">
        <v>19.409764752904501</v>
      </c>
      <c r="S902" s="3">
        <v>19.743999622425001</v>
      </c>
      <c r="T902" s="3">
        <v>20.093158818427501</v>
      </c>
      <c r="U902" s="3">
        <v>20.442318014430001</v>
      </c>
      <c r="V902" s="3">
        <v>20.7914772104325</v>
      </c>
      <c r="W902" s="3">
        <v>21.140636406435</v>
      </c>
      <c r="X902" s="3">
        <v>21.4897956024375</v>
      </c>
      <c r="Y902" s="3">
        <v>21.740870667057798</v>
      </c>
      <c r="Z902" s="3">
        <v>21.991945731678001</v>
      </c>
      <c r="AA902" s="3">
        <v>22.2430207962983</v>
      </c>
      <c r="AB902" s="3">
        <v>22.494095860918499</v>
      </c>
      <c r="AC902" s="3">
        <v>22.745170925538801</v>
      </c>
      <c r="AD902" s="3">
        <v>23.101220040268501</v>
      </c>
      <c r="AE902" s="3">
        <v>23.457269154998301</v>
      </c>
      <c r="AF902" s="3">
        <v>23.813318269728001</v>
      </c>
      <c r="AG902" s="3">
        <v>24.1693673844578</v>
      </c>
      <c r="AH902" s="3">
        <v>24.5254164991875</v>
      </c>
      <c r="AI902" s="3">
        <v>24.7998576224002</v>
      </c>
      <c r="AJ902" s="3">
        <v>25.074298745613</v>
      </c>
      <c r="AK902" s="3">
        <v>25.3487398688257</v>
      </c>
      <c r="AL902" s="3">
        <v>25.623180992038499</v>
      </c>
      <c r="AM902" s="3">
        <v>25.897622115251199</v>
      </c>
      <c r="AN902" s="4"/>
      <c r="AO902" s="4"/>
    </row>
    <row r="903" spans="1:41" x14ac:dyDescent="0.25">
      <c r="A903" s="13" t="s">
        <v>359</v>
      </c>
      <c r="B903" s="2" t="s">
        <v>4</v>
      </c>
      <c r="C903" s="2" t="s">
        <v>2</v>
      </c>
      <c r="D903" s="2" t="s">
        <v>19</v>
      </c>
      <c r="E903" s="2" t="s">
        <v>42</v>
      </c>
      <c r="F903" s="2" t="s">
        <v>2</v>
      </c>
      <c r="G903" s="4"/>
      <c r="H903" s="3">
        <v>10.833488947313199</v>
      </c>
      <c r="I903" s="3">
        <v>10.580552219669199</v>
      </c>
      <c r="J903" s="3">
        <v>11.599522637734401</v>
      </c>
      <c r="K903" s="3">
        <v>12.077609189439199</v>
      </c>
      <c r="L903" s="3">
        <v>12.5556957411439</v>
      </c>
      <c r="M903" s="3">
        <v>13.0337822928487</v>
      </c>
      <c r="N903" s="3">
        <v>13.511868844553399</v>
      </c>
      <c r="O903" s="3">
        <v>13.7957136531651</v>
      </c>
      <c r="P903" s="3">
        <v>14.079558461776699</v>
      </c>
      <c r="Q903" s="3">
        <v>14.3634032703884</v>
      </c>
      <c r="R903" s="3">
        <v>14.647248079000001</v>
      </c>
      <c r="S903" s="3">
        <v>14.931092887611699</v>
      </c>
      <c r="T903" s="3">
        <v>15.266677864796399</v>
      </c>
      <c r="U903" s="3">
        <v>15.6022628419811</v>
      </c>
      <c r="V903" s="3">
        <v>15.9378478191658</v>
      </c>
      <c r="W903" s="3">
        <v>16.273432796350502</v>
      </c>
      <c r="X903" s="3">
        <v>16.6090177735352</v>
      </c>
      <c r="Y903" s="3">
        <v>16.876139774756101</v>
      </c>
      <c r="Z903" s="3">
        <v>17.143261775977098</v>
      </c>
      <c r="AA903" s="3">
        <v>17.410383777198</v>
      </c>
      <c r="AB903" s="3">
        <v>17.677505778419</v>
      </c>
      <c r="AC903" s="3">
        <v>17.944627779639902</v>
      </c>
      <c r="AD903" s="3">
        <v>18.26338546773</v>
      </c>
      <c r="AE903" s="3">
        <v>18.582143155820098</v>
      </c>
      <c r="AF903" s="3">
        <v>18.9009008439103</v>
      </c>
      <c r="AG903" s="3">
        <v>19.219658532000398</v>
      </c>
      <c r="AH903" s="3">
        <v>19.5384162200905</v>
      </c>
      <c r="AI903" s="3">
        <v>19.846981709597099</v>
      </c>
      <c r="AJ903" s="3">
        <v>20.155547199103701</v>
      </c>
      <c r="AK903" s="3">
        <v>20.4641126886102</v>
      </c>
      <c r="AL903" s="3">
        <v>20.772678178116799</v>
      </c>
      <c r="AM903" s="3">
        <v>21.081243667623401</v>
      </c>
      <c r="AN903" s="4"/>
      <c r="AO903" s="4"/>
    </row>
    <row r="904" spans="1:41" x14ac:dyDescent="0.25">
      <c r="A904" s="13" t="s">
        <v>359</v>
      </c>
      <c r="B904" s="2" t="s">
        <v>4</v>
      </c>
      <c r="C904" s="2" t="s">
        <v>2</v>
      </c>
      <c r="D904" s="2" t="s">
        <v>19</v>
      </c>
      <c r="E904" s="2" t="s">
        <v>138</v>
      </c>
      <c r="F904" s="2" t="s">
        <v>2</v>
      </c>
      <c r="G904" s="4"/>
      <c r="H904" s="3">
        <v>10.3366854801827</v>
      </c>
      <c r="I904" s="3">
        <v>10.0837487525387</v>
      </c>
      <c r="J904" s="3">
        <v>11.102719170604001</v>
      </c>
      <c r="K904" s="3">
        <v>11.5808057223087</v>
      </c>
      <c r="L904" s="3">
        <v>12.058892274013401</v>
      </c>
      <c r="M904" s="3">
        <v>12.536978825718201</v>
      </c>
      <c r="N904" s="3">
        <v>13.0150653774229</v>
      </c>
      <c r="O904" s="3">
        <v>13.2989101860346</v>
      </c>
      <c r="P904" s="3">
        <v>13.5827549946462</v>
      </c>
      <c r="Q904" s="3">
        <v>13.8665998032579</v>
      </c>
      <c r="R904" s="3">
        <v>14.150444611869601</v>
      </c>
      <c r="S904" s="3">
        <v>14.4342894204812</v>
      </c>
      <c r="T904" s="3">
        <v>14.7698743976659</v>
      </c>
      <c r="U904" s="3">
        <v>15.1054593748506</v>
      </c>
      <c r="V904" s="3">
        <v>15.5326242131464</v>
      </c>
      <c r="W904" s="3">
        <v>15.8682091903311</v>
      </c>
      <c r="X904" s="3">
        <v>16.203794167515799</v>
      </c>
      <c r="Y904" s="3">
        <v>16.4709161687368</v>
      </c>
      <c r="Z904" s="3">
        <v>16.738038169957701</v>
      </c>
      <c r="AA904" s="3">
        <v>17.005160171178598</v>
      </c>
      <c r="AB904" s="3">
        <v>17.272282172399599</v>
      </c>
      <c r="AC904" s="3">
        <v>17.5394041736205</v>
      </c>
      <c r="AD904" s="3">
        <v>17.858161861710599</v>
      </c>
      <c r="AE904" s="3">
        <v>18.1769195498008</v>
      </c>
      <c r="AF904" s="3">
        <v>18.495677237890899</v>
      </c>
      <c r="AG904" s="3">
        <v>18.814434925981001</v>
      </c>
      <c r="AH904" s="3">
        <v>19.133192614071099</v>
      </c>
      <c r="AI904" s="3">
        <v>19.441758103577701</v>
      </c>
      <c r="AJ904" s="3">
        <v>19.7503235930843</v>
      </c>
      <c r="AK904" s="3">
        <v>20.058889082590898</v>
      </c>
      <c r="AL904" s="3">
        <v>20.367454572097401</v>
      </c>
      <c r="AM904" s="3">
        <v>20.676020061604</v>
      </c>
      <c r="AN904" s="4"/>
      <c r="AO904" s="4"/>
    </row>
    <row r="905" spans="1:41" x14ac:dyDescent="0.25">
      <c r="A905" s="13" t="s">
        <v>359</v>
      </c>
      <c r="B905" s="2" t="s">
        <v>4</v>
      </c>
      <c r="C905" s="2" t="s">
        <v>2</v>
      </c>
      <c r="D905" s="2" t="s">
        <v>19</v>
      </c>
      <c r="E905" s="2" t="s">
        <v>139</v>
      </c>
      <c r="F905" s="2" t="s">
        <v>2</v>
      </c>
      <c r="G905" s="4"/>
      <c r="H905" s="3">
        <v>10.3501952967696</v>
      </c>
      <c r="I905" s="3">
        <v>10.0991521517055</v>
      </c>
      <c r="J905" s="3">
        <v>11.110494161468599</v>
      </c>
      <c r="K905" s="3">
        <v>11.5850015715657</v>
      </c>
      <c r="L905" s="3">
        <v>12.0595089816629</v>
      </c>
      <c r="M905" s="3">
        <v>12.536978825718201</v>
      </c>
      <c r="N905" s="3">
        <v>13.0150653774229</v>
      </c>
      <c r="O905" s="3">
        <v>13.2989101860346</v>
      </c>
      <c r="P905" s="3">
        <v>13.6743348557573</v>
      </c>
      <c r="Q905" s="3">
        <v>13.958179664369</v>
      </c>
      <c r="R905" s="3">
        <v>14.242024472980701</v>
      </c>
      <c r="S905" s="3">
        <v>14.5258692815923</v>
      </c>
      <c r="T905" s="3">
        <v>14.861454258777</v>
      </c>
      <c r="U905" s="3">
        <v>15.1970392359617</v>
      </c>
      <c r="V905" s="3">
        <v>15.5326242131464</v>
      </c>
      <c r="W905" s="3">
        <v>15.8682091903311</v>
      </c>
      <c r="X905" s="3">
        <v>16.203794167515799</v>
      </c>
      <c r="Y905" s="3">
        <v>16.4709161687368</v>
      </c>
      <c r="Z905" s="3">
        <v>16.738038169957701</v>
      </c>
      <c r="AA905" s="3">
        <v>17.005160171178598</v>
      </c>
      <c r="AB905" s="3">
        <v>17.272282172399599</v>
      </c>
      <c r="AC905" s="3">
        <v>17.5394041736205</v>
      </c>
      <c r="AD905" s="3">
        <v>17.858161861710599</v>
      </c>
      <c r="AE905" s="3">
        <v>18.1769195498008</v>
      </c>
      <c r="AF905" s="3">
        <v>18.495677237890899</v>
      </c>
      <c r="AG905" s="3">
        <v>18.814434925981001</v>
      </c>
      <c r="AH905" s="3">
        <v>19.133192614071099</v>
      </c>
      <c r="AI905" s="3">
        <v>19.441758103577701</v>
      </c>
      <c r="AJ905" s="3">
        <v>19.7503235930843</v>
      </c>
      <c r="AK905" s="3">
        <v>20.058889082590898</v>
      </c>
      <c r="AL905" s="3">
        <v>20.367454572097401</v>
      </c>
      <c r="AM905" s="3">
        <v>20.676020061604</v>
      </c>
      <c r="AN905" s="4"/>
      <c r="AO905" s="4"/>
    </row>
    <row r="906" spans="1:41" x14ac:dyDescent="0.25">
      <c r="A906" s="13" t="s">
        <v>359</v>
      </c>
      <c r="B906" s="2" t="s">
        <v>4</v>
      </c>
      <c r="C906" s="2" t="s">
        <v>2</v>
      </c>
      <c r="D906" s="2" t="s">
        <v>19</v>
      </c>
      <c r="E906" s="2" t="s">
        <v>140</v>
      </c>
      <c r="F906" s="2" t="s">
        <v>2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3">
        <v>15.1909722222222</v>
      </c>
      <c r="W906" s="3">
        <v>5.3224828879267996</v>
      </c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spans="1:41" x14ac:dyDescent="0.25">
      <c r="A907" s="13" t="s">
        <v>359</v>
      </c>
      <c r="B907" s="2" t="s">
        <v>4</v>
      </c>
      <c r="C907" s="2" t="s">
        <v>2</v>
      </c>
      <c r="D907" s="2" t="s">
        <v>19</v>
      </c>
      <c r="E907" s="2" t="s">
        <v>43</v>
      </c>
      <c r="F907" s="2" t="s">
        <v>2</v>
      </c>
      <c r="G907" s="4"/>
      <c r="H907" s="3">
        <v>17.551047751146001</v>
      </c>
      <c r="I907" s="3">
        <v>16.867144707893999</v>
      </c>
      <c r="J907" s="3">
        <v>17.4683021896656</v>
      </c>
      <c r="K907" s="3">
        <v>18.069459671437201</v>
      </c>
      <c r="L907" s="3">
        <v>18.670617153208799</v>
      </c>
      <c r="M907" s="3">
        <v>19.2717746349804</v>
      </c>
      <c r="N907" s="3">
        <v>19.872932116752001</v>
      </c>
      <c r="O907" s="3">
        <v>20.302857168867</v>
      </c>
      <c r="P907" s="3">
        <v>25.9159777762275</v>
      </c>
      <c r="Q907" s="3">
        <v>26.453384091371198</v>
      </c>
      <c r="R907" s="3">
        <v>26.990790406515</v>
      </c>
      <c r="S907" s="3">
        <v>27.528196721658698</v>
      </c>
      <c r="T907" s="3">
        <v>27.745488744947998</v>
      </c>
      <c r="U907" s="3">
        <v>27.962780768237199</v>
      </c>
      <c r="V907" s="3">
        <v>28.180072791526499</v>
      </c>
      <c r="W907" s="3">
        <v>28.397364814815699</v>
      </c>
      <c r="X907" s="3">
        <v>28.614656838104999</v>
      </c>
      <c r="Y907" s="3">
        <v>28.9948504061385</v>
      </c>
      <c r="Z907" s="3">
        <v>29.375043974172002</v>
      </c>
      <c r="AA907" s="3">
        <v>29.755237542205499</v>
      </c>
      <c r="AB907" s="3">
        <v>30.135431110239001</v>
      </c>
      <c r="AC907" s="3">
        <v>30.515624678272498</v>
      </c>
      <c r="AD907" s="3">
        <v>30.8819249077658</v>
      </c>
      <c r="AE907" s="3">
        <v>31.248225137258999</v>
      </c>
      <c r="AF907" s="3">
        <v>31.6145253667523</v>
      </c>
      <c r="AG907" s="3">
        <v>31.980825596245499</v>
      </c>
      <c r="AH907" s="3">
        <v>32.3471258257388</v>
      </c>
      <c r="AI907" s="3">
        <v>32.734151969571002</v>
      </c>
      <c r="AJ907" s="3">
        <v>33.121178113403303</v>
      </c>
      <c r="AK907" s="3">
        <v>33.508204257235498</v>
      </c>
      <c r="AL907" s="3">
        <v>33.895230401067799</v>
      </c>
      <c r="AM907" s="3">
        <v>34.282256544900001</v>
      </c>
      <c r="AN907" s="4"/>
      <c r="AO907" s="4"/>
    </row>
    <row r="908" spans="1:41" x14ac:dyDescent="0.25">
      <c r="A908" s="13" t="s">
        <v>359</v>
      </c>
      <c r="B908" s="2" t="s">
        <v>4</v>
      </c>
      <c r="C908" s="2" t="s">
        <v>2</v>
      </c>
      <c r="D908" s="2" t="s">
        <v>19</v>
      </c>
      <c r="E908" s="2" t="s">
        <v>44</v>
      </c>
      <c r="F908" s="2" t="s">
        <v>2</v>
      </c>
      <c r="G908" s="4"/>
      <c r="H908" s="3">
        <v>10.833488947313199</v>
      </c>
      <c r="I908" s="3">
        <v>10.2318951854405</v>
      </c>
      <c r="J908" s="3">
        <v>10.671742292304399</v>
      </c>
      <c r="K908" s="3">
        <v>11.111589399168199</v>
      </c>
      <c r="L908" s="3">
        <v>11.5514365060321</v>
      </c>
      <c r="M908" s="3">
        <v>11.9912836128959</v>
      </c>
      <c r="N908" s="3">
        <v>12.4311307197598</v>
      </c>
      <c r="O908" s="3">
        <v>12.6922723842157</v>
      </c>
      <c r="P908" s="3">
        <v>12.953414048671601</v>
      </c>
      <c r="Q908" s="3">
        <v>13.2145557131276</v>
      </c>
      <c r="R908" s="3">
        <v>13.475697377583501</v>
      </c>
      <c r="S908" s="3">
        <v>13.736839042039399</v>
      </c>
      <c r="T908" s="3">
        <v>14.0455824710176</v>
      </c>
      <c r="U908" s="3">
        <v>14.3543258999957</v>
      </c>
      <c r="V908" s="3">
        <v>14.663069328973901</v>
      </c>
      <c r="W908" s="3">
        <v>14.971812757952</v>
      </c>
      <c r="X908" s="3">
        <v>15.2805561869302</v>
      </c>
      <c r="Y908" s="3">
        <v>15.526312606971199</v>
      </c>
      <c r="Z908" s="3">
        <v>15.772069027012201</v>
      </c>
      <c r="AA908" s="3">
        <v>16.017825447053301</v>
      </c>
      <c r="AB908" s="3">
        <v>16.263581867094299</v>
      </c>
      <c r="AC908" s="3">
        <v>16.5093382871353</v>
      </c>
      <c r="AD908" s="3">
        <v>16.802600346896501</v>
      </c>
      <c r="AE908" s="3">
        <v>17.095862406657702</v>
      </c>
      <c r="AF908" s="3">
        <v>17.389124466418899</v>
      </c>
      <c r="AG908" s="3">
        <v>17.6823865261801</v>
      </c>
      <c r="AH908" s="3">
        <v>17.9756485859413</v>
      </c>
      <c r="AI908" s="3">
        <v>18.2595336635565</v>
      </c>
      <c r="AJ908" s="3">
        <v>18.543418741171699</v>
      </c>
      <c r="AK908" s="3">
        <v>18.827303818787001</v>
      </c>
      <c r="AL908" s="3">
        <v>19.111188896402201</v>
      </c>
      <c r="AM908" s="3">
        <v>19.3950739740174</v>
      </c>
      <c r="AN908" s="4"/>
      <c r="AO908" s="4"/>
    </row>
    <row r="909" spans="1:41" x14ac:dyDescent="0.25">
      <c r="A909" s="13" t="s">
        <v>359</v>
      </c>
      <c r="B909" s="2" t="s">
        <v>4</v>
      </c>
      <c r="C909" s="2" t="s">
        <v>2</v>
      </c>
      <c r="D909" s="2" t="s">
        <v>19</v>
      </c>
      <c r="E909" s="2" t="s">
        <v>141</v>
      </c>
      <c r="F909" s="2" t="s">
        <v>2</v>
      </c>
      <c r="G909" s="4"/>
      <c r="H909" s="3">
        <v>10.3366854801827</v>
      </c>
      <c r="I909" s="3">
        <v>9.7350917183100201</v>
      </c>
      <c r="J909" s="3">
        <v>10.1749388251739</v>
      </c>
      <c r="K909" s="3">
        <v>10.6147859320377</v>
      </c>
      <c r="L909" s="3">
        <v>11.054633038901599</v>
      </c>
      <c r="M909" s="3">
        <v>11.4944801457655</v>
      </c>
      <c r="N909" s="3">
        <v>11.9343272526293</v>
      </c>
      <c r="O909" s="3">
        <v>12.195468917085201</v>
      </c>
      <c r="P909" s="3">
        <v>12.4566105815412</v>
      </c>
      <c r="Q909" s="3">
        <v>12.761844145047201</v>
      </c>
      <c r="R909" s="3">
        <v>13.0704737715641</v>
      </c>
      <c r="S909" s="3">
        <v>13.33161543602</v>
      </c>
      <c r="T909" s="3">
        <v>13.6403588649982</v>
      </c>
      <c r="U909" s="3">
        <v>13.949102293976299</v>
      </c>
      <c r="V909" s="3">
        <v>14.257845722954499</v>
      </c>
      <c r="W909" s="3">
        <v>14.5665891519327</v>
      </c>
      <c r="X909" s="3">
        <v>14.875332580910801</v>
      </c>
      <c r="Y909" s="3">
        <v>15.1210890009518</v>
      </c>
      <c r="Z909" s="3">
        <v>15.366845420992901</v>
      </c>
      <c r="AA909" s="3">
        <v>15.6126018410339</v>
      </c>
      <c r="AB909" s="3">
        <v>15.858358261074899</v>
      </c>
      <c r="AC909" s="3">
        <v>16.104114681115899</v>
      </c>
      <c r="AD909" s="3">
        <v>16.3973767408771</v>
      </c>
      <c r="AE909" s="3">
        <v>16.6906388006383</v>
      </c>
      <c r="AF909" s="3">
        <v>16.983900860399501</v>
      </c>
      <c r="AG909" s="3">
        <v>17.277162920160698</v>
      </c>
      <c r="AH909" s="3">
        <v>17.570424979921899</v>
      </c>
      <c r="AI909" s="3">
        <v>17.854310057537099</v>
      </c>
      <c r="AJ909" s="3">
        <v>18.138195135152401</v>
      </c>
      <c r="AK909" s="3">
        <v>18.4220802127676</v>
      </c>
      <c r="AL909" s="3">
        <v>18.7059652903828</v>
      </c>
      <c r="AM909" s="3">
        <v>18.989850367997999</v>
      </c>
      <c r="AN909" s="4"/>
      <c r="AO909" s="4"/>
    </row>
    <row r="910" spans="1:41" x14ac:dyDescent="0.25">
      <c r="A910" s="13" t="s">
        <v>359</v>
      </c>
      <c r="B910" s="2" t="s">
        <v>4</v>
      </c>
      <c r="C910" s="2" t="s">
        <v>2</v>
      </c>
      <c r="D910" s="2" t="s">
        <v>19</v>
      </c>
      <c r="E910" s="2" t="s">
        <v>142</v>
      </c>
      <c r="F910" s="2" t="s">
        <v>2</v>
      </c>
      <c r="G910" s="4"/>
      <c r="H910" s="3">
        <v>10.4008072102587</v>
      </c>
      <c r="I910" s="3">
        <v>9.8007974740895296</v>
      </c>
      <c r="J910" s="3">
        <v>10.239486442077901</v>
      </c>
      <c r="K910" s="3">
        <v>10.6781754100663</v>
      </c>
      <c r="L910" s="3">
        <v>11.116864378054601</v>
      </c>
      <c r="M910" s="3">
        <v>11.555553346043</v>
      </c>
      <c r="N910" s="3">
        <v>11.9942423140314</v>
      </c>
      <c r="O910" s="3">
        <v>12.254696379753801</v>
      </c>
      <c r="P910" s="3">
        <v>12.5151504454762</v>
      </c>
      <c r="Q910" s="3">
        <v>12.775604511198599</v>
      </c>
      <c r="R910" s="3">
        <v>13.036058576921</v>
      </c>
      <c r="S910" s="3">
        <v>13.2965126426434</v>
      </c>
      <c r="T910" s="3">
        <v>13.6044431351215</v>
      </c>
      <c r="U910" s="3">
        <v>13.9123736275995</v>
      </c>
      <c r="V910" s="3">
        <v>14.2203041200775</v>
      </c>
      <c r="W910" s="3">
        <v>14.528234612555501</v>
      </c>
      <c r="X910" s="3">
        <v>14.8361651050335</v>
      </c>
      <c r="Y910" s="3">
        <v>15.0812744364396</v>
      </c>
      <c r="Z910" s="3">
        <v>15.326383767845799</v>
      </c>
      <c r="AA910" s="3">
        <v>15.571493099251899</v>
      </c>
      <c r="AB910" s="3">
        <v>15.816602430658</v>
      </c>
      <c r="AC910" s="3">
        <v>16.0617117620641</v>
      </c>
      <c r="AD910" s="3">
        <v>16.354201648524999</v>
      </c>
      <c r="AE910" s="3">
        <v>16.646691534986001</v>
      </c>
      <c r="AF910" s="3">
        <v>16.983900860399501</v>
      </c>
      <c r="AG910" s="3">
        <v>17.277162920160698</v>
      </c>
      <c r="AH910" s="3">
        <v>17.570424979921899</v>
      </c>
      <c r="AI910" s="3">
        <v>17.854310057537099</v>
      </c>
      <c r="AJ910" s="3">
        <v>18.138195135152401</v>
      </c>
      <c r="AK910" s="3">
        <v>18.4220802127676</v>
      </c>
      <c r="AL910" s="3">
        <v>18.7059652903828</v>
      </c>
      <c r="AM910" s="3">
        <v>18.989850367997999</v>
      </c>
      <c r="AN910" s="4"/>
      <c r="AO910" s="4"/>
    </row>
    <row r="911" spans="1:41" x14ac:dyDescent="0.25">
      <c r="A911" s="13" t="s">
        <v>359</v>
      </c>
      <c r="B911" s="2" t="s">
        <v>4</v>
      </c>
      <c r="C911" s="2" t="s">
        <v>2</v>
      </c>
      <c r="D911" s="2" t="s">
        <v>19</v>
      </c>
      <c r="E911" s="2" t="s">
        <v>143</v>
      </c>
      <c r="F911" s="2" t="s">
        <v>2</v>
      </c>
      <c r="G911" s="4"/>
      <c r="H911" s="3">
        <v>10.0987598590532</v>
      </c>
      <c r="I911" s="3">
        <v>9.6425634001029206</v>
      </c>
      <c r="J911" s="3">
        <v>10.2263169937036</v>
      </c>
      <c r="K911" s="3">
        <v>10.647805427396101</v>
      </c>
      <c r="L911" s="3">
        <v>11.0692938610885</v>
      </c>
      <c r="M911" s="3">
        <v>11.490782294781001</v>
      </c>
      <c r="N911" s="3">
        <v>11.9122707284735</v>
      </c>
      <c r="O911" s="3">
        <v>12.1625126634681</v>
      </c>
      <c r="P911" s="3">
        <v>12.412754598462699</v>
      </c>
      <c r="Q911" s="3">
        <v>12.6629965334572</v>
      </c>
      <c r="R911" s="3">
        <v>12.958018267420201</v>
      </c>
      <c r="S911" s="3">
        <v>13.3472485209731</v>
      </c>
      <c r="T911" s="3">
        <v>13.7778554486917</v>
      </c>
      <c r="U911" s="3">
        <v>14.2295322057972</v>
      </c>
      <c r="V911" s="3">
        <v>14.5355914799547</v>
      </c>
      <c r="W911" s="3">
        <v>14.8416507541122</v>
      </c>
      <c r="X911" s="3">
        <v>15.147710028269699</v>
      </c>
      <c r="Y911" s="3">
        <v>15.391329890192701</v>
      </c>
      <c r="Z911" s="3">
        <v>15.6349497521158</v>
      </c>
      <c r="AA911" s="3">
        <v>15.878569614038801</v>
      </c>
      <c r="AB911" s="3">
        <v>16.1221894759618</v>
      </c>
      <c r="AC911" s="3">
        <v>16.365809337884901</v>
      </c>
      <c r="AD911" s="3">
        <v>16.656521834813201</v>
      </c>
      <c r="AE911" s="3">
        <v>16.947234331741502</v>
      </c>
      <c r="AF911" s="3">
        <v>17.237946828669699</v>
      </c>
      <c r="AG911" s="3">
        <v>17.528659325597999</v>
      </c>
      <c r="AH911" s="3">
        <v>17.8193718225263</v>
      </c>
      <c r="AI911" s="3">
        <v>18.100788858952399</v>
      </c>
      <c r="AJ911" s="3">
        <v>18.382205895378501</v>
      </c>
      <c r="AK911" s="3">
        <v>18.6636229318046</v>
      </c>
      <c r="AL911" s="3">
        <v>18.945039968230699</v>
      </c>
      <c r="AM911" s="3">
        <v>19.226457004656801</v>
      </c>
      <c r="AN911" s="4"/>
      <c r="AO911" s="4"/>
    </row>
    <row r="912" spans="1:41" x14ac:dyDescent="0.25">
      <c r="A912" s="13" t="s">
        <v>359</v>
      </c>
      <c r="B912" s="2" t="s">
        <v>4</v>
      </c>
      <c r="C912" s="2" t="s">
        <v>2</v>
      </c>
      <c r="D912" s="2" t="s">
        <v>19</v>
      </c>
      <c r="E912" s="2" t="s">
        <v>144</v>
      </c>
      <c r="F912" s="2" t="s">
        <v>2</v>
      </c>
      <c r="G912" s="4"/>
      <c r="H912" s="3">
        <v>9.7313918076287003</v>
      </c>
      <c r="I912" s="3">
        <v>9.1909985295000993</v>
      </c>
      <c r="J912" s="3">
        <v>9.5860997340299292</v>
      </c>
      <c r="K912" s="3">
        <v>9.9812009385597804</v>
      </c>
      <c r="L912" s="3">
        <v>10.3763021430896</v>
      </c>
      <c r="M912" s="3">
        <v>10.771403347619501</v>
      </c>
      <c r="N912" s="3">
        <v>11.1665045521493</v>
      </c>
      <c r="O912" s="3">
        <v>11.4010801229996</v>
      </c>
      <c r="P912" s="3">
        <v>11.63565569385</v>
      </c>
      <c r="Q912" s="3">
        <v>11.870231264700299</v>
      </c>
      <c r="R912" s="3">
        <v>12.1719767477635</v>
      </c>
      <c r="S912" s="3">
        <v>12.6150354599244</v>
      </c>
      <c r="T912" s="3">
        <v>13.0944959836074</v>
      </c>
      <c r="U912" s="3">
        <v>13.605561351949399</v>
      </c>
      <c r="V912" s="3">
        <v>13.898199800751399</v>
      </c>
      <c r="W912" s="3">
        <v>14.190838249553501</v>
      </c>
      <c r="X912" s="3">
        <v>14.483476698355499</v>
      </c>
      <c r="Y912" s="3">
        <v>14.7164137288924</v>
      </c>
      <c r="Z912" s="3">
        <v>14.949350759429301</v>
      </c>
      <c r="AA912" s="3">
        <v>15.1822877899661</v>
      </c>
      <c r="AB912" s="3">
        <v>15.415224820502999</v>
      </c>
      <c r="AC912" s="3">
        <v>15.6481618510399</v>
      </c>
      <c r="AD912" s="3">
        <v>15.9261264851215</v>
      </c>
      <c r="AE912" s="3">
        <v>16.204091119202999</v>
      </c>
      <c r="AF912" s="3">
        <v>16.482055753284602</v>
      </c>
      <c r="AG912" s="3">
        <v>16.7600203873662</v>
      </c>
      <c r="AH912" s="3">
        <v>17.037985021447799</v>
      </c>
      <c r="AI912" s="3">
        <v>17.307061804802501</v>
      </c>
      <c r="AJ912" s="3">
        <v>17.576138588157299</v>
      </c>
      <c r="AK912" s="3">
        <v>17.845215371512101</v>
      </c>
      <c r="AL912" s="3">
        <v>18.114292154866799</v>
      </c>
      <c r="AM912" s="3">
        <v>18.383368938221601</v>
      </c>
      <c r="AN912" s="4"/>
      <c r="AO912" s="4"/>
    </row>
    <row r="913" spans="1:41" x14ac:dyDescent="0.25">
      <c r="A913" s="13" t="s">
        <v>359</v>
      </c>
      <c r="B913" s="2" t="s">
        <v>4</v>
      </c>
      <c r="C913" s="2" t="s">
        <v>2</v>
      </c>
      <c r="D913" s="2" t="s">
        <v>19</v>
      </c>
      <c r="E913" s="2" t="s">
        <v>45</v>
      </c>
      <c r="F913" s="2" t="s">
        <v>2</v>
      </c>
      <c r="G913" s="4"/>
      <c r="H913" s="3">
        <v>2.8116572892335601</v>
      </c>
      <c r="I913" s="3">
        <v>3.14905604394158</v>
      </c>
      <c r="J913" s="3">
        <v>3.5269426492145701</v>
      </c>
      <c r="K913" s="3">
        <v>3.9501756471203202</v>
      </c>
      <c r="L913" s="3">
        <v>4.4241966047747603</v>
      </c>
      <c r="M913" s="3">
        <v>4.9551000773477396</v>
      </c>
      <c r="N913" s="3">
        <v>5.15232684302108</v>
      </c>
      <c r="O913" s="3">
        <v>5.2659878310317598</v>
      </c>
      <c r="P913" s="3">
        <v>5.3796488190424503</v>
      </c>
      <c r="Q913" s="3">
        <v>5.4933098070531301</v>
      </c>
      <c r="R913" s="3">
        <v>5.6069707950638197</v>
      </c>
      <c r="S913" s="3">
        <v>5.7206317830745004</v>
      </c>
      <c r="T913" s="3">
        <v>5.73496633087177</v>
      </c>
      <c r="U913" s="3">
        <v>5.7493008786690396</v>
      </c>
      <c r="V913" s="3">
        <v>5.7636354264663101</v>
      </c>
      <c r="W913" s="3">
        <v>5.7779699742635797</v>
      </c>
      <c r="X913" s="3">
        <v>5.7923045220608502</v>
      </c>
      <c r="Y913" s="3">
        <v>5.8022812272407096</v>
      </c>
      <c r="Z913" s="3">
        <v>5.5974741244295796</v>
      </c>
      <c r="AA913" s="3">
        <v>5.8222346376004399</v>
      </c>
      <c r="AB913" s="3">
        <v>5.8322113427803002</v>
      </c>
      <c r="AC913" s="3">
        <v>5.8421880479601702</v>
      </c>
      <c r="AD913" s="3">
        <v>5.8579232294701002</v>
      </c>
      <c r="AE913" s="3">
        <v>5.87365841098004</v>
      </c>
      <c r="AF913" s="3">
        <v>5.8893935924899701</v>
      </c>
      <c r="AG913" s="3">
        <v>5.9051287739999001</v>
      </c>
      <c r="AH913" s="3">
        <v>5.9208639555098301</v>
      </c>
      <c r="AI913" s="3">
        <v>5.9609712048075298</v>
      </c>
      <c r="AJ913" s="4"/>
      <c r="AK913" s="4"/>
      <c r="AL913" s="4"/>
      <c r="AM913" s="4"/>
      <c r="AN913" s="4"/>
      <c r="AO913" s="4"/>
    </row>
    <row r="914" spans="1:41" x14ac:dyDescent="0.25">
      <c r="A914" s="13" t="s">
        <v>359</v>
      </c>
      <c r="B914" s="2" t="s">
        <v>4</v>
      </c>
      <c r="C914" s="2" t="s">
        <v>2</v>
      </c>
      <c r="D914" s="2" t="s">
        <v>19</v>
      </c>
      <c r="E914" s="2" t="s">
        <v>46</v>
      </c>
      <c r="F914" s="2" t="s">
        <v>2</v>
      </c>
      <c r="G914" s="4"/>
      <c r="H914" s="3">
        <v>3.8626317773025001</v>
      </c>
      <c r="I914" s="3">
        <v>4.3261474705787997</v>
      </c>
      <c r="J914" s="3">
        <v>4.8452850470482502</v>
      </c>
      <c r="K914" s="3">
        <v>5.42671913269404</v>
      </c>
      <c r="L914" s="3">
        <v>6.0779253086173304</v>
      </c>
      <c r="M914" s="3">
        <v>6.8072762256514103</v>
      </c>
      <c r="N914" s="3">
        <v>7.6241492527295804</v>
      </c>
      <c r="O914" s="3">
        <v>8.5390470430571295</v>
      </c>
      <c r="P914" s="3">
        <v>9.5637325682239798</v>
      </c>
      <c r="Q914" s="3">
        <v>10.711380356410899</v>
      </c>
      <c r="R914" s="3">
        <v>11.9967458791802</v>
      </c>
      <c r="S914" s="3">
        <v>13.380472215800999</v>
      </c>
      <c r="T914" s="3">
        <v>13.479766775937099</v>
      </c>
      <c r="U914" s="3">
        <v>13.579061336073099</v>
      </c>
      <c r="V914" s="3">
        <v>11.3528918522168</v>
      </c>
      <c r="W914" s="3">
        <v>11.4909902122108</v>
      </c>
      <c r="X914" s="3">
        <v>11.629088572204701</v>
      </c>
      <c r="Y914" s="3">
        <v>11.7676550366382</v>
      </c>
      <c r="Z914" s="3">
        <v>11.906221501071601</v>
      </c>
      <c r="AA914" s="3">
        <v>12.044787965505099</v>
      </c>
      <c r="AB914" s="3">
        <v>12.1833544299386</v>
      </c>
      <c r="AC914" s="3">
        <v>12.3219208943721</v>
      </c>
      <c r="AD914" s="3">
        <v>12.4769814821432</v>
      </c>
      <c r="AE914" s="3">
        <v>12.6320420699144</v>
      </c>
      <c r="AF914" s="3">
        <v>12.787102657685599</v>
      </c>
      <c r="AG914" s="3">
        <v>12.942163245456801</v>
      </c>
      <c r="AH914" s="3">
        <v>13.097223833227901</v>
      </c>
      <c r="AI914" s="3">
        <v>13.265711140651399</v>
      </c>
      <c r="AJ914" s="3">
        <v>13.4341984480749</v>
      </c>
      <c r="AK914" s="3">
        <v>13.602685755498401</v>
      </c>
      <c r="AL914" s="3">
        <v>13.7711730629218</v>
      </c>
      <c r="AM914" s="3">
        <v>13.939660370345299</v>
      </c>
      <c r="AN914" s="4"/>
      <c r="AO914" s="4"/>
    </row>
    <row r="915" spans="1:41" x14ac:dyDescent="0.25">
      <c r="A915" s="13" t="s">
        <v>359</v>
      </c>
      <c r="B915" s="2" t="s">
        <v>4</v>
      </c>
      <c r="C915" s="2" t="s">
        <v>2</v>
      </c>
      <c r="D915" s="2" t="s">
        <v>19</v>
      </c>
      <c r="E915" s="2" t="s">
        <v>47</v>
      </c>
      <c r="F915" s="2" t="s">
        <v>2</v>
      </c>
      <c r="G915" s="4"/>
      <c r="H915" s="3">
        <v>2.0972150373937901</v>
      </c>
      <c r="I915" s="3">
        <v>2.3488807218810401</v>
      </c>
      <c r="J915" s="3">
        <v>2.6307462885067698</v>
      </c>
      <c r="K915" s="3">
        <v>2.9464357231275802</v>
      </c>
      <c r="L915" s="3">
        <v>3.30000788990289</v>
      </c>
      <c r="M915" s="3">
        <v>3.6960087166912299</v>
      </c>
      <c r="N915" s="3">
        <v>4.1395296426941801</v>
      </c>
      <c r="O915" s="3">
        <v>4.6362730798174896</v>
      </c>
      <c r="P915" s="3">
        <v>5.19262572939558</v>
      </c>
      <c r="Q915" s="3">
        <v>5.8157406969230596</v>
      </c>
      <c r="R915" s="3">
        <v>6.5136294605538199</v>
      </c>
      <c r="S915" s="3">
        <v>7.2952648758202798</v>
      </c>
      <c r="T915" s="3">
        <v>8.1706965409187102</v>
      </c>
      <c r="U915" s="3">
        <v>9.1511800058289605</v>
      </c>
      <c r="V915" s="3">
        <v>10.1481343808757</v>
      </c>
      <c r="W915" s="3">
        <v>10.4025854519373</v>
      </c>
      <c r="X915" s="3">
        <v>10.657036522998901</v>
      </c>
      <c r="Y915" s="3">
        <v>10.859673649729601</v>
      </c>
      <c r="Z915" s="3">
        <v>11.062310776460301</v>
      </c>
      <c r="AA915" s="3">
        <v>11.264947903191</v>
      </c>
      <c r="AB915" s="3">
        <v>11.4675850299217</v>
      </c>
      <c r="AC915" s="3">
        <v>11.6702221566524</v>
      </c>
      <c r="AD915" s="3">
        <v>11.9119908230936</v>
      </c>
      <c r="AE915" s="3">
        <v>12.153759489534901</v>
      </c>
      <c r="AF915" s="3">
        <v>12.3955281559762</v>
      </c>
      <c r="AG915" s="3">
        <v>12.637296822417399</v>
      </c>
      <c r="AH915" s="3">
        <v>12.8790654888587</v>
      </c>
      <c r="AI915" s="3">
        <v>13.113133254776599</v>
      </c>
      <c r="AJ915" s="3">
        <v>13.3472010206945</v>
      </c>
      <c r="AK915" s="3">
        <v>13.5812687866124</v>
      </c>
      <c r="AL915" s="3">
        <v>13.8153365525302</v>
      </c>
      <c r="AM915" s="3">
        <v>14.049404318448101</v>
      </c>
      <c r="AN915" s="4"/>
      <c r="AO915" s="4"/>
    </row>
    <row r="916" spans="1:41" x14ac:dyDescent="0.25">
      <c r="A916" s="13" t="s">
        <v>359</v>
      </c>
      <c r="B916" s="2" t="s">
        <v>4</v>
      </c>
      <c r="C916" s="2" t="s">
        <v>2</v>
      </c>
      <c r="D916" s="2" t="s">
        <v>19</v>
      </c>
      <c r="E916" s="2" t="s">
        <v>48</v>
      </c>
      <c r="F916" s="2" t="s">
        <v>2</v>
      </c>
      <c r="G916" s="4"/>
      <c r="H916" s="3">
        <v>4.1218587792887096</v>
      </c>
      <c r="I916" s="3">
        <v>4.6164817128033597</v>
      </c>
      <c r="J916" s="3">
        <v>5.1704593983397604</v>
      </c>
      <c r="K916" s="3">
        <v>5.7909144061405398</v>
      </c>
      <c r="L916" s="3">
        <v>6.4858240148773998</v>
      </c>
      <c r="M916" s="3">
        <v>7.2641227766626901</v>
      </c>
      <c r="N916" s="3">
        <v>8.1358173898622095</v>
      </c>
      <c r="O916" s="3">
        <v>9.1121153566456794</v>
      </c>
      <c r="P916" s="3">
        <v>9.8046196507781094</v>
      </c>
      <c r="Q916" s="3">
        <v>10.024196490111899</v>
      </c>
      <c r="R916" s="3">
        <v>10.2437733294457</v>
      </c>
      <c r="S916" s="3">
        <v>10.463350168779501</v>
      </c>
      <c r="T916" s="3">
        <v>10.722952199123201</v>
      </c>
      <c r="U916" s="3">
        <v>10.982554229466899</v>
      </c>
      <c r="V916" s="3">
        <v>11.242156259810701</v>
      </c>
      <c r="W916" s="3">
        <v>11.501758290154401</v>
      </c>
      <c r="X916" s="3">
        <v>11.7613603204982</v>
      </c>
      <c r="Y916" s="3">
        <v>11.9680007203402</v>
      </c>
      <c r="Z916" s="3">
        <v>12.174641120182301</v>
      </c>
      <c r="AA916" s="3">
        <v>12.3812815200244</v>
      </c>
      <c r="AB916" s="3">
        <v>12.587921919866501</v>
      </c>
      <c r="AC916" s="3">
        <v>12.794562319708501</v>
      </c>
      <c r="AD916" s="3">
        <v>13.0411470855407</v>
      </c>
      <c r="AE916" s="3">
        <v>13.287731851372801</v>
      </c>
      <c r="AF916" s="3">
        <v>13.534316617204899</v>
      </c>
      <c r="AG916" s="3">
        <v>13.780901383037101</v>
      </c>
      <c r="AH916" s="3">
        <v>14.027486148869199</v>
      </c>
      <c r="AI916" s="3">
        <v>14.266186427534601</v>
      </c>
      <c r="AJ916" s="3">
        <v>14.504886706200001</v>
      </c>
      <c r="AK916" s="3">
        <v>14.7435869848655</v>
      </c>
      <c r="AL916" s="3">
        <v>14.9822872635309</v>
      </c>
      <c r="AM916" s="3">
        <v>15.220987542196299</v>
      </c>
      <c r="AN916" s="4"/>
      <c r="AO916" s="4"/>
    </row>
    <row r="917" spans="1:41" x14ac:dyDescent="0.25">
      <c r="A917" s="13" t="s">
        <v>359</v>
      </c>
      <c r="B917" s="2" t="s">
        <v>4</v>
      </c>
      <c r="C917" s="2" t="s">
        <v>2</v>
      </c>
      <c r="D917" s="2" t="s">
        <v>19</v>
      </c>
      <c r="E917" s="2" t="s">
        <v>49</v>
      </c>
      <c r="F917" s="2" t="s">
        <v>2</v>
      </c>
      <c r="G917" s="4"/>
      <c r="H917" s="3">
        <v>4.4534921675109196</v>
      </c>
      <c r="I917" s="3">
        <v>4.9879111076122298</v>
      </c>
      <c r="J917" s="3">
        <v>5.5864603205256902</v>
      </c>
      <c r="K917" s="3">
        <v>6.2568354389887801</v>
      </c>
      <c r="L917" s="3">
        <v>7.0076555716674296</v>
      </c>
      <c r="M917" s="3">
        <v>7.8485741202675303</v>
      </c>
      <c r="N917" s="3">
        <v>8.7904028946996302</v>
      </c>
      <c r="O917" s="3">
        <v>9.8452511220635799</v>
      </c>
      <c r="P917" s="3">
        <v>11.026681136711201</v>
      </c>
      <c r="Q917" s="3">
        <v>11.359298048188499</v>
      </c>
      <c r="R917" s="3">
        <v>11.857087182516899</v>
      </c>
      <c r="S917" s="3">
        <v>12.1134258689397</v>
      </c>
      <c r="T917" s="3">
        <v>12.4135634619293</v>
      </c>
      <c r="U917" s="3">
        <v>12.7137010549189</v>
      </c>
      <c r="V917" s="3">
        <v>13.0138386479085</v>
      </c>
      <c r="W917" s="3">
        <v>13.3139762408981</v>
      </c>
      <c r="X917" s="3">
        <v>13.6141138338877</v>
      </c>
      <c r="Y917" s="3">
        <v>13.852985146714801</v>
      </c>
      <c r="Z917" s="3">
        <v>14.091856459542001</v>
      </c>
      <c r="AA917" s="3">
        <v>14.3307277723691</v>
      </c>
      <c r="AB917" s="3">
        <v>14.5695990851963</v>
      </c>
      <c r="AC917" s="3">
        <v>14.808470398023401</v>
      </c>
      <c r="AD917" s="3">
        <v>15.0936098284911</v>
      </c>
      <c r="AE917" s="3">
        <v>15.3787492589588</v>
      </c>
      <c r="AF917" s="3">
        <v>15.6638886894265</v>
      </c>
      <c r="AG917" s="3">
        <v>15.9490281198942</v>
      </c>
      <c r="AH917" s="3">
        <v>16.234167550361899</v>
      </c>
      <c r="AI917" s="3">
        <v>16.5107963117262</v>
      </c>
      <c r="AJ917" s="3">
        <v>16.787425073090599</v>
      </c>
      <c r="AK917" s="3">
        <v>17.064053834454899</v>
      </c>
      <c r="AL917" s="3">
        <v>17.340682595819199</v>
      </c>
      <c r="AM917" s="3">
        <v>17.617311357183599</v>
      </c>
      <c r="AN917" s="4"/>
      <c r="AO917" s="4"/>
    </row>
    <row r="918" spans="1:41" x14ac:dyDescent="0.25">
      <c r="A918" s="13" t="s">
        <v>359</v>
      </c>
      <c r="B918" s="2" t="s">
        <v>4</v>
      </c>
      <c r="C918" s="2" t="s">
        <v>2</v>
      </c>
      <c r="D918" s="2" t="s">
        <v>19</v>
      </c>
      <c r="E918" s="2" t="s">
        <v>50</v>
      </c>
      <c r="F918" s="2" t="s">
        <v>2</v>
      </c>
      <c r="G918" s="4"/>
      <c r="H918" s="3">
        <v>2.5883234513021001</v>
      </c>
      <c r="I918" s="3">
        <v>2.89892214545835</v>
      </c>
      <c r="J918" s="3">
        <v>3.2467926829133602</v>
      </c>
      <c r="K918" s="3">
        <v>3.6364076848629598</v>
      </c>
      <c r="L918" s="3">
        <v>4.0727764870465197</v>
      </c>
      <c r="M918" s="3">
        <v>4.5615095454921004</v>
      </c>
      <c r="N918" s="3">
        <v>5.1088905709511501</v>
      </c>
      <c r="O918" s="3">
        <v>5.7219573194652904</v>
      </c>
      <c r="P918" s="3">
        <v>6.4085920778011198</v>
      </c>
      <c r="Q918" s="3">
        <v>7.1776230071372602</v>
      </c>
      <c r="R918" s="3">
        <v>8.0389376479937305</v>
      </c>
      <c r="S918" s="3">
        <v>9.0036100457529802</v>
      </c>
      <c r="T918" s="3">
        <v>10.0840431312433</v>
      </c>
      <c r="U918" s="3">
        <v>11.2941281869925</v>
      </c>
      <c r="V918" s="3">
        <v>12.6494234494316</v>
      </c>
      <c r="W918" s="3">
        <v>13.280947772321699</v>
      </c>
      <c r="X918" s="3">
        <v>13.577248549781</v>
      </c>
      <c r="Y918" s="3">
        <v>13.816450588266299</v>
      </c>
      <c r="Z918" s="3">
        <v>14.0556526267516</v>
      </c>
      <c r="AA918" s="3">
        <v>14.2948546652368</v>
      </c>
      <c r="AB918" s="3">
        <v>14.534056703722101</v>
      </c>
      <c r="AC918" s="3">
        <v>14.7732587422074</v>
      </c>
      <c r="AD918" s="3">
        <v>15.057286862602099</v>
      </c>
      <c r="AE918" s="3">
        <v>15.341314982996799</v>
      </c>
      <c r="AF918" s="3">
        <v>15.6678635085411</v>
      </c>
      <c r="AG918" s="3">
        <v>15.952625831384299</v>
      </c>
      <c r="AH918" s="3">
        <v>16.237388154227499</v>
      </c>
      <c r="AI918" s="3">
        <v>16.5135696268005</v>
      </c>
      <c r="AJ918" s="3">
        <v>16.7897510993735</v>
      </c>
      <c r="AK918" s="3">
        <v>17.065932571946501</v>
      </c>
      <c r="AL918" s="3">
        <v>17.342114044519501</v>
      </c>
      <c r="AM918" s="3">
        <v>17.618295517092498</v>
      </c>
      <c r="AN918" s="4"/>
      <c r="AO918" s="4"/>
    </row>
    <row r="919" spans="1:41" x14ac:dyDescent="0.25">
      <c r="A919" s="13" t="s">
        <v>359</v>
      </c>
      <c r="B919" s="2" t="s">
        <v>4</v>
      </c>
      <c r="C919" s="2" t="s">
        <v>2</v>
      </c>
      <c r="D919" s="2" t="s">
        <v>19</v>
      </c>
      <c r="E919" s="2" t="s">
        <v>51</v>
      </c>
      <c r="F919" s="2" t="s">
        <v>2</v>
      </c>
      <c r="G919" s="4"/>
      <c r="H919" s="3">
        <v>0.976701552427373</v>
      </c>
      <c r="I919" s="3">
        <v>1.09390561871866</v>
      </c>
      <c r="J919" s="3">
        <v>1.2251741729648999</v>
      </c>
      <c r="K919" s="3">
        <v>1.3721949537206799</v>
      </c>
      <c r="L919" s="3">
        <v>1.5368582281671701</v>
      </c>
      <c r="M919" s="3">
        <v>1.72128109554723</v>
      </c>
      <c r="N919" s="3">
        <v>1.9278347070128901</v>
      </c>
      <c r="O919" s="3">
        <v>2.1591747518544402</v>
      </c>
      <c r="P919" s="3">
        <v>2.41827560207697</v>
      </c>
      <c r="Q919" s="3">
        <v>2.7084685543262101</v>
      </c>
      <c r="R919" s="3">
        <v>3.0334846608453598</v>
      </c>
      <c r="S919" s="3">
        <v>3.3975027001467999</v>
      </c>
      <c r="T919" s="3">
        <v>3.8052029041644202</v>
      </c>
      <c r="U919" s="3">
        <v>4.2618271326641501</v>
      </c>
      <c r="V919" s="3">
        <v>4.7732462685838497</v>
      </c>
      <c r="W919" s="3">
        <v>5.3460357008139097</v>
      </c>
      <c r="X919" s="3">
        <v>5.66142495819805</v>
      </c>
      <c r="Y919" s="3">
        <v>5.6711855828357001</v>
      </c>
      <c r="Z919" s="3">
        <v>5.6809462074733599</v>
      </c>
      <c r="AA919" s="3">
        <v>5.6907068321110099</v>
      </c>
      <c r="AB919" s="3">
        <v>5.70046745674866</v>
      </c>
      <c r="AC919" s="3">
        <v>5.7102280813863198</v>
      </c>
      <c r="AD919" s="3">
        <v>5.72562246235226</v>
      </c>
      <c r="AE919" s="3">
        <v>5.7410168433182198</v>
      </c>
      <c r="AF919" s="3">
        <v>5.7564112242841601</v>
      </c>
      <c r="AG919" s="3">
        <v>5.7718056052501101</v>
      </c>
      <c r="AH919" s="3">
        <v>5.7871999862160601</v>
      </c>
      <c r="AI919" s="3">
        <v>5.8264385723610896</v>
      </c>
      <c r="AJ919" s="3">
        <v>5.86567715850612</v>
      </c>
      <c r="AK919" s="3">
        <v>5.9049157446511398</v>
      </c>
      <c r="AL919" s="3">
        <v>5.9441543307961702</v>
      </c>
      <c r="AM919" s="3">
        <v>5.9833929169411997</v>
      </c>
      <c r="AN919" s="4"/>
      <c r="AO919" s="4"/>
    </row>
    <row r="920" spans="1:41" x14ac:dyDescent="0.25">
      <c r="A920" s="13" t="s">
        <v>359</v>
      </c>
      <c r="B920" s="2" t="s">
        <v>4</v>
      </c>
      <c r="C920" s="2" t="s">
        <v>2</v>
      </c>
      <c r="D920" s="2" t="s">
        <v>19</v>
      </c>
      <c r="E920" s="2" t="s">
        <v>145</v>
      </c>
      <c r="F920" s="2" t="s">
        <v>2</v>
      </c>
      <c r="G920" s="4"/>
      <c r="H920" s="3">
        <v>14.1971235480378</v>
      </c>
      <c r="I920" s="3">
        <v>13.4325487118792</v>
      </c>
      <c r="J920" s="3">
        <v>14.364568302638</v>
      </c>
      <c r="K920" s="3">
        <v>17.4086253746685</v>
      </c>
      <c r="L920" s="3">
        <v>17.7175951170783</v>
      </c>
      <c r="M920" s="3">
        <v>18.026564859488101</v>
      </c>
      <c r="N920" s="3">
        <v>18.335534601897901</v>
      </c>
      <c r="O920" s="3">
        <v>18.6743484614897</v>
      </c>
      <c r="P920" s="3">
        <v>19.013162321081499</v>
      </c>
      <c r="Q920" s="3">
        <v>19.3519761806734</v>
      </c>
      <c r="R920" s="3">
        <v>19.690790040265199</v>
      </c>
      <c r="S920" s="3">
        <v>20.029603899857101</v>
      </c>
      <c r="T920" s="3">
        <v>20.072333982972602</v>
      </c>
      <c r="U920" s="3">
        <v>20.115064066088198</v>
      </c>
      <c r="V920" s="3">
        <v>20.157794149203799</v>
      </c>
      <c r="W920" s="3">
        <v>20.200524232319399</v>
      </c>
      <c r="X920" s="3">
        <v>20.243254315434999</v>
      </c>
      <c r="Y920" s="3">
        <v>20.272994035695799</v>
      </c>
      <c r="Z920" s="3">
        <v>20.302733755956499</v>
      </c>
      <c r="AA920" s="3">
        <v>20.332473476217299</v>
      </c>
      <c r="AB920" s="3">
        <v>20.362213196478098</v>
      </c>
      <c r="AC920" s="3">
        <v>20.391952916738799</v>
      </c>
      <c r="AD920" s="3">
        <v>20.438858171321499</v>
      </c>
      <c r="AE920" s="3">
        <v>20.485763425904199</v>
      </c>
      <c r="AF920" s="3">
        <v>20.5326686804868</v>
      </c>
      <c r="AG920" s="3">
        <v>20.579573935069501</v>
      </c>
      <c r="AH920" s="3">
        <v>20.626479189652098</v>
      </c>
      <c r="AI920" s="3">
        <v>20.746035531454201</v>
      </c>
      <c r="AJ920" s="3">
        <v>20.865591873256299</v>
      </c>
      <c r="AK920" s="3">
        <v>20.985148215058398</v>
      </c>
      <c r="AL920" s="3">
        <v>21.104704556860401</v>
      </c>
      <c r="AM920" s="3">
        <v>21.2242608986625</v>
      </c>
      <c r="AN920" s="4"/>
      <c r="AO920" s="4"/>
    </row>
    <row r="921" spans="1:41" x14ac:dyDescent="0.25">
      <c r="A921" s="13" t="s">
        <v>359</v>
      </c>
      <c r="B921" s="2" t="s">
        <v>4</v>
      </c>
      <c r="C921" s="2" t="s">
        <v>2</v>
      </c>
      <c r="D921" s="2" t="s">
        <v>19</v>
      </c>
      <c r="E921" s="2" t="s">
        <v>146</v>
      </c>
      <c r="F921" s="2" t="s">
        <v>2</v>
      </c>
      <c r="G921" s="4"/>
      <c r="H921" s="3">
        <v>19.7797116877659</v>
      </c>
      <c r="I921" s="3">
        <v>19.461499874426</v>
      </c>
      <c r="J921" s="3">
        <v>20.2169277770363</v>
      </c>
      <c r="K921" s="3">
        <v>22.7946687615526</v>
      </c>
      <c r="L921" s="3">
        <v>23.012515347830199</v>
      </c>
      <c r="M921" s="3">
        <v>23.230361934107801</v>
      </c>
      <c r="N921" s="3">
        <v>23.4482085203854</v>
      </c>
      <c r="O921" s="3">
        <v>23.971290926384</v>
      </c>
      <c r="P921" s="3">
        <v>24.494373332382601</v>
      </c>
      <c r="Q921" s="3">
        <v>25.017455738381098</v>
      </c>
      <c r="R921" s="3">
        <v>25.540538144379699</v>
      </c>
      <c r="S921" s="3">
        <v>26.0636205503783</v>
      </c>
      <c r="T921" s="3">
        <v>26.3054314878902</v>
      </c>
      <c r="U921" s="3">
        <v>26.5472424254021</v>
      </c>
      <c r="V921" s="3">
        <v>26.789053362914</v>
      </c>
      <c r="W921" s="3">
        <v>27.0308643004259</v>
      </c>
      <c r="X921" s="3">
        <v>27.272675237937801</v>
      </c>
      <c r="Y921" s="3">
        <v>27.5170177066943</v>
      </c>
      <c r="Z921" s="3">
        <v>27.7613601754508</v>
      </c>
      <c r="AA921" s="3">
        <v>28.0057026442073</v>
      </c>
      <c r="AB921" s="3">
        <v>28.2500451129638</v>
      </c>
      <c r="AC921" s="3">
        <v>28.4943875817204</v>
      </c>
      <c r="AD921" s="3">
        <v>28.685227627393001</v>
      </c>
      <c r="AE921" s="3">
        <v>28.876067673065599</v>
      </c>
      <c r="AF921" s="3">
        <v>29.0669077187383</v>
      </c>
      <c r="AG921" s="3">
        <v>29.257747764410901</v>
      </c>
      <c r="AH921" s="3">
        <v>29.448587810083598</v>
      </c>
      <c r="AI921" s="3">
        <v>29.680489956261798</v>
      </c>
      <c r="AJ921" s="3">
        <v>29.912392102440101</v>
      </c>
      <c r="AK921" s="3">
        <v>30.144294248618301</v>
      </c>
      <c r="AL921" s="3">
        <v>30.376196394796501</v>
      </c>
      <c r="AM921" s="3">
        <v>30.608098540974801</v>
      </c>
      <c r="AN921" s="4"/>
      <c r="AO921" s="4"/>
    </row>
    <row r="922" spans="1:41" x14ac:dyDescent="0.25">
      <c r="A922" s="13" t="s">
        <v>359</v>
      </c>
      <c r="B922" s="2" t="s">
        <v>4</v>
      </c>
      <c r="C922" s="2" t="s">
        <v>2</v>
      </c>
      <c r="D922" s="2" t="s">
        <v>20</v>
      </c>
      <c r="E922" s="2" t="s">
        <v>147</v>
      </c>
      <c r="F922" s="2" t="s">
        <v>194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3">
        <v>266.73883552000001</v>
      </c>
      <c r="AO922" s="4"/>
    </row>
    <row r="923" spans="1:41" x14ac:dyDescent="0.25">
      <c r="A923" s="13" t="s">
        <v>359</v>
      </c>
      <c r="B923" s="2" t="s">
        <v>4</v>
      </c>
      <c r="C923" s="2" t="s">
        <v>2</v>
      </c>
      <c r="D923" s="2" t="s">
        <v>20</v>
      </c>
      <c r="E923" s="2" t="s">
        <v>147</v>
      </c>
      <c r="F923" s="2" t="s">
        <v>195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3">
        <v>2135.7396415784501</v>
      </c>
      <c r="AO923" s="4"/>
    </row>
    <row r="924" spans="1:41" x14ac:dyDescent="0.25">
      <c r="A924" s="13" t="s">
        <v>359</v>
      </c>
      <c r="B924" s="2" t="s">
        <v>4</v>
      </c>
      <c r="C924" s="2" t="s">
        <v>2</v>
      </c>
      <c r="D924" s="2" t="s">
        <v>20</v>
      </c>
      <c r="E924" s="2" t="s">
        <v>147</v>
      </c>
      <c r="F924" s="2" t="s">
        <v>196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3">
        <v>6496.7121983715797</v>
      </c>
      <c r="AO924" s="4"/>
    </row>
    <row r="925" spans="1:41" x14ac:dyDescent="0.25">
      <c r="A925" s="13" t="s">
        <v>359</v>
      </c>
      <c r="B925" s="2" t="s">
        <v>4</v>
      </c>
      <c r="C925" s="2" t="s">
        <v>2</v>
      </c>
      <c r="D925" s="2" t="s">
        <v>20</v>
      </c>
      <c r="E925" s="2" t="s">
        <v>147</v>
      </c>
      <c r="F925" s="2" t="s">
        <v>197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3">
        <v>44.660401360000002</v>
      </c>
      <c r="AO925" s="4"/>
    </row>
    <row r="926" spans="1:41" x14ac:dyDescent="0.25">
      <c r="A926" s="13" t="s">
        <v>359</v>
      </c>
      <c r="B926" s="2" t="s">
        <v>4</v>
      </c>
      <c r="C926" s="2" t="s">
        <v>2</v>
      </c>
      <c r="D926" s="2" t="s">
        <v>20</v>
      </c>
      <c r="E926" s="2" t="s">
        <v>147</v>
      </c>
      <c r="F926" s="2" t="s">
        <v>198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3">
        <v>1058.6607668002</v>
      </c>
      <c r="AO926" s="4"/>
    </row>
    <row r="927" spans="1:41" x14ac:dyDescent="0.25">
      <c r="A927" s="13" t="s">
        <v>359</v>
      </c>
      <c r="B927" s="2" t="s">
        <v>4</v>
      </c>
      <c r="C927" s="2" t="s">
        <v>2</v>
      </c>
      <c r="D927" s="2" t="s">
        <v>20</v>
      </c>
      <c r="E927" s="2" t="s">
        <v>147</v>
      </c>
      <c r="F927" s="2" t="s">
        <v>199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3">
        <v>283.33235609851999</v>
      </c>
      <c r="AO927" s="4"/>
    </row>
    <row r="928" spans="1:41" x14ac:dyDescent="0.25">
      <c r="A928" s="13" t="s">
        <v>359</v>
      </c>
      <c r="B928" s="2" t="s">
        <v>4</v>
      </c>
      <c r="C928" s="2" t="s">
        <v>2</v>
      </c>
      <c r="D928" s="2" t="s">
        <v>20</v>
      </c>
      <c r="E928" s="2" t="s">
        <v>147</v>
      </c>
      <c r="F928" s="2" t="s">
        <v>200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3">
        <v>157.75252398843699</v>
      </c>
      <c r="AO928" s="4"/>
    </row>
    <row r="929" spans="1:41" x14ac:dyDescent="0.25">
      <c r="A929" s="13" t="s">
        <v>359</v>
      </c>
      <c r="B929" s="2" t="s">
        <v>4</v>
      </c>
      <c r="C929" s="2" t="s">
        <v>2</v>
      </c>
      <c r="D929" s="2" t="s">
        <v>21</v>
      </c>
      <c r="E929" s="2" t="s">
        <v>147</v>
      </c>
      <c r="F929" s="2" t="s">
        <v>194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3">
        <v>-2.8116562892335599</v>
      </c>
      <c r="AO929" s="4"/>
    </row>
    <row r="930" spans="1:41" x14ac:dyDescent="0.25">
      <c r="A930" s="13" t="s">
        <v>359</v>
      </c>
      <c r="B930" s="2" t="s">
        <v>4</v>
      </c>
      <c r="C930" s="2" t="s">
        <v>2</v>
      </c>
      <c r="D930" s="2" t="s">
        <v>21</v>
      </c>
      <c r="E930" s="2" t="s">
        <v>147</v>
      </c>
      <c r="F930" s="2" t="s">
        <v>195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3">
        <v>-3.8626307773024999</v>
      </c>
      <c r="AO930" s="4"/>
    </row>
    <row r="931" spans="1:41" x14ac:dyDescent="0.25">
      <c r="A931" s="13" t="s">
        <v>359</v>
      </c>
      <c r="B931" s="2" t="s">
        <v>4</v>
      </c>
      <c r="C931" s="2" t="s">
        <v>2</v>
      </c>
      <c r="D931" s="2" t="s">
        <v>21</v>
      </c>
      <c r="E931" s="2" t="s">
        <v>147</v>
      </c>
      <c r="F931" s="2" t="s">
        <v>196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3">
        <v>-2.09721403739379</v>
      </c>
      <c r="AO931" s="4"/>
    </row>
    <row r="932" spans="1:41" x14ac:dyDescent="0.25">
      <c r="A932" s="13" t="s">
        <v>359</v>
      </c>
      <c r="B932" s="2" t="s">
        <v>4</v>
      </c>
      <c r="C932" s="2" t="s">
        <v>2</v>
      </c>
      <c r="D932" s="2" t="s">
        <v>21</v>
      </c>
      <c r="E932" s="2" t="s">
        <v>147</v>
      </c>
      <c r="F932" s="2" t="s">
        <v>197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3">
        <v>-4.1218577792887103</v>
      </c>
      <c r="AO932" s="4"/>
    </row>
    <row r="933" spans="1:41" x14ac:dyDescent="0.25">
      <c r="A933" s="13" t="s">
        <v>359</v>
      </c>
      <c r="B933" s="2" t="s">
        <v>4</v>
      </c>
      <c r="C933" s="2" t="s">
        <v>2</v>
      </c>
      <c r="D933" s="2" t="s">
        <v>21</v>
      </c>
      <c r="E933" s="2" t="s">
        <v>147</v>
      </c>
      <c r="F933" s="2" t="s">
        <v>198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3">
        <v>-4.4534911675109203</v>
      </c>
      <c r="AO933" s="4"/>
    </row>
    <row r="934" spans="1:41" x14ac:dyDescent="0.25">
      <c r="A934" s="13" t="s">
        <v>359</v>
      </c>
      <c r="B934" s="2" t="s">
        <v>4</v>
      </c>
      <c r="C934" s="2" t="s">
        <v>2</v>
      </c>
      <c r="D934" s="2" t="s">
        <v>21</v>
      </c>
      <c r="E934" s="2" t="s">
        <v>147</v>
      </c>
      <c r="F934" s="2" t="s">
        <v>199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3">
        <v>-2.5883224513020999</v>
      </c>
      <c r="AO934" s="4"/>
    </row>
    <row r="935" spans="1:41" x14ac:dyDescent="0.25">
      <c r="A935" s="13" t="s">
        <v>359</v>
      </c>
      <c r="B935" s="2" t="s">
        <v>4</v>
      </c>
      <c r="C935" s="2" t="s">
        <v>2</v>
      </c>
      <c r="D935" s="2" t="s">
        <v>21</v>
      </c>
      <c r="E935" s="2" t="s">
        <v>147</v>
      </c>
      <c r="F935" s="2" t="s">
        <v>200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3">
        <v>-0.97670055242737297</v>
      </c>
      <c r="AO935" s="4"/>
    </row>
    <row r="936" spans="1:41" x14ac:dyDescent="0.25">
      <c r="A936" s="13" t="s">
        <v>359</v>
      </c>
      <c r="B936" s="2" t="s">
        <v>4</v>
      </c>
      <c r="C936" s="2" t="s">
        <v>2</v>
      </c>
      <c r="D936" s="2" t="s">
        <v>22</v>
      </c>
      <c r="E936" s="2" t="s">
        <v>2</v>
      </c>
      <c r="F936" s="2" t="s">
        <v>2</v>
      </c>
      <c r="G936" s="3">
        <v>81345.725613079994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spans="1:41" x14ac:dyDescent="0.25">
      <c r="A937" s="13" t="s">
        <v>359</v>
      </c>
      <c r="B937" s="2" t="s">
        <v>4</v>
      </c>
      <c r="C937" s="2" t="s">
        <v>2</v>
      </c>
      <c r="D937" s="2" t="s">
        <v>23</v>
      </c>
      <c r="E937" s="2" t="s">
        <v>2</v>
      </c>
      <c r="F937" s="2" t="s">
        <v>201</v>
      </c>
      <c r="G937" s="4"/>
      <c r="H937" s="3">
        <v>0.73408618936161696</v>
      </c>
      <c r="I937" s="3">
        <v>0.59320181882106504</v>
      </c>
      <c r="J937" s="3">
        <v>0.46444457492948998</v>
      </c>
      <c r="K937" s="3">
        <v>0.54238420429190404</v>
      </c>
      <c r="L937" s="3">
        <v>0.51697539702732298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spans="1:41" x14ac:dyDescent="0.25">
      <c r="A938" s="13" t="s">
        <v>359</v>
      </c>
      <c r="B938" s="2" t="s">
        <v>4</v>
      </c>
      <c r="C938" s="2" t="s">
        <v>2</v>
      </c>
      <c r="D938" s="2" t="s">
        <v>23</v>
      </c>
      <c r="E938" s="2" t="s">
        <v>2</v>
      </c>
      <c r="F938" s="2" t="s">
        <v>202</v>
      </c>
      <c r="G938" s="4"/>
      <c r="H938" s="3">
        <v>8.5591327795199998E-2</v>
      </c>
      <c r="I938" s="3">
        <v>8.5591327795199998E-2</v>
      </c>
      <c r="J938" s="3">
        <v>8.5591327795199998E-2</v>
      </c>
      <c r="K938" s="3">
        <v>8.5591327795199998E-2</v>
      </c>
      <c r="L938" s="3">
        <v>8.5591327795199998E-2</v>
      </c>
      <c r="M938" s="3">
        <v>8.5591327795199998E-2</v>
      </c>
      <c r="N938" s="3">
        <v>8.5591327795199998E-2</v>
      </c>
      <c r="O938" s="3">
        <v>8.5591327795199998E-2</v>
      </c>
      <c r="P938" s="3">
        <v>8.5591327795199998E-2</v>
      </c>
      <c r="Q938" s="3">
        <v>8.5591327795199998E-2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spans="1:41" x14ac:dyDescent="0.25">
      <c r="A939" s="13" t="s">
        <v>359</v>
      </c>
      <c r="B939" s="2" t="s">
        <v>4</v>
      </c>
      <c r="C939" s="2" t="s">
        <v>2</v>
      </c>
      <c r="D939" s="2" t="s">
        <v>23</v>
      </c>
      <c r="E939" s="2" t="s">
        <v>2</v>
      </c>
      <c r="F939" s="2" t="s">
        <v>203</v>
      </c>
      <c r="G939" s="4"/>
      <c r="H939" s="3">
        <v>2.8530442598399999E-2</v>
      </c>
      <c r="I939" s="3">
        <v>2.8530442598399999E-2</v>
      </c>
      <c r="J939" s="3">
        <v>2.8530442598399999E-2</v>
      </c>
      <c r="K939" s="3">
        <v>2.8530442598399999E-2</v>
      </c>
      <c r="L939" s="3">
        <v>2.8530442598399999E-2</v>
      </c>
      <c r="M939" s="3">
        <v>2.8530442598399999E-2</v>
      </c>
      <c r="N939" s="3">
        <v>2.8530442598399999E-2</v>
      </c>
      <c r="O939" s="3">
        <v>2.8530442598399999E-2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spans="1:41" x14ac:dyDescent="0.25">
      <c r="A940" s="13" t="s">
        <v>359</v>
      </c>
      <c r="B940" s="2" t="s">
        <v>4</v>
      </c>
      <c r="C940" s="2" t="s">
        <v>2</v>
      </c>
      <c r="D940" s="2" t="s">
        <v>23</v>
      </c>
      <c r="E940" s="2" t="s">
        <v>2</v>
      </c>
      <c r="F940" s="2" t="s">
        <v>204</v>
      </c>
      <c r="G940" s="4"/>
      <c r="H940" s="3">
        <v>4.0412606382738197E-3</v>
      </c>
      <c r="I940" s="3">
        <v>3.11410965658423E-3</v>
      </c>
      <c r="J940" s="3">
        <v>2.52872516640018E-3</v>
      </c>
      <c r="K940" s="3">
        <v>1.9433406762161701E-3</v>
      </c>
      <c r="L940" s="3">
        <v>1.35795618603215E-3</v>
      </c>
      <c r="M940" s="3">
        <v>5.0788127584783498E-4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spans="1:41" x14ac:dyDescent="0.25">
      <c r="A941" s="13" t="s">
        <v>359</v>
      </c>
      <c r="B941" s="2" t="s">
        <v>4</v>
      </c>
      <c r="C941" s="2" t="s">
        <v>2</v>
      </c>
      <c r="D941" s="2" t="s">
        <v>23</v>
      </c>
      <c r="E941" s="2" t="s">
        <v>2</v>
      </c>
      <c r="F941" s="2" t="s">
        <v>205</v>
      </c>
      <c r="G941" s="4"/>
      <c r="H941" s="3">
        <v>3.1700491776000001E-3</v>
      </c>
      <c r="I941" s="3">
        <v>3.1700491776000001E-3</v>
      </c>
      <c r="J941" s="3">
        <v>3.1700491776000001E-3</v>
      </c>
      <c r="K941" s="3">
        <v>3.1700491776000001E-3</v>
      </c>
      <c r="L941" s="3">
        <v>3.1700491776000001E-3</v>
      </c>
      <c r="M941" s="3">
        <v>3.1700491776000001E-3</v>
      </c>
      <c r="N941" s="3">
        <v>3.1700491776000001E-3</v>
      </c>
      <c r="O941" s="3">
        <v>3.1700491776000001E-3</v>
      </c>
      <c r="P941" s="3">
        <v>3.1700491776000001E-3</v>
      </c>
      <c r="Q941" s="3">
        <v>3.1700491776000001E-3</v>
      </c>
      <c r="R941" s="3">
        <v>3.1700491776000001E-3</v>
      </c>
      <c r="S941" s="3">
        <v>3.1700491776000001E-3</v>
      </c>
      <c r="T941" s="3">
        <v>3.1700491776000001E-3</v>
      </c>
      <c r="U941" s="3">
        <v>3.1700491776000001E-3</v>
      </c>
      <c r="V941" s="3">
        <v>3.1700491776000001E-3</v>
      </c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spans="1:41" x14ac:dyDescent="0.25">
      <c r="A942" s="13" t="s">
        <v>359</v>
      </c>
      <c r="B942" s="2" t="s">
        <v>4</v>
      </c>
      <c r="C942" s="2" t="s">
        <v>2</v>
      </c>
      <c r="D942" s="2" t="s">
        <v>23</v>
      </c>
      <c r="E942" s="2" t="s">
        <v>2</v>
      </c>
      <c r="F942" s="2" t="s">
        <v>206</v>
      </c>
      <c r="G942" s="4"/>
      <c r="H942" s="3">
        <v>0.34236531118079999</v>
      </c>
      <c r="I942" s="3">
        <v>0.34236531118079999</v>
      </c>
      <c r="J942" s="3">
        <v>0.34236531118079999</v>
      </c>
      <c r="K942" s="3">
        <v>0.34236531118079999</v>
      </c>
      <c r="L942" s="3">
        <v>0.34236531118079999</v>
      </c>
      <c r="M942" s="3">
        <v>0.34236531118079999</v>
      </c>
      <c r="N942" s="3">
        <v>0.34236531118079999</v>
      </c>
      <c r="O942" s="3">
        <v>0.34236531118079999</v>
      </c>
      <c r="P942" s="3">
        <v>0.34236531118079999</v>
      </c>
      <c r="Q942" s="3">
        <v>0.34236531118079999</v>
      </c>
      <c r="R942" s="3">
        <v>0.34236531118079999</v>
      </c>
      <c r="S942" s="3">
        <v>0.34236531118079999</v>
      </c>
      <c r="T942" s="3">
        <v>0.34236531118079999</v>
      </c>
      <c r="U942" s="3">
        <v>0.34236531118079999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spans="1:41" x14ac:dyDescent="0.25">
      <c r="A943" s="13" t="s">
        <v>359</v>
      </c>
      <c r="B943" s="2" t="s">
        <v>4</v>
      </c>
      <c r="C943" s="2" t="s">
        <v>2</v>
      </c>
      <c r="D943" s="2" t="s">
        <v>23</v>
      </c>
      <c r="E943" s="2" t="s">
        <v>2</v>
      </c>
      <c r="F943" s="2" t="s">
        <v>207</v>
      </c>
      <c r="G943" s="4"/>
      <c r="H943" s="3">
        <v>1.41886919801496E-2</v>
      </c>
      <c r="I943" s="3">
        <v>1.34077982366938E-2</v>
      </c>
      <c r="J943" s="3">
        <v>1.2818444468047901E-2</v>
      </c>
      <c r="K943" s="3">
        <v>1.2229090699402E-2</v>
      </c>
      <c r="L943" s="3">
        <v>1.1639736930756201E-2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spans="1:41" x14ac:dyDescent="0.25">
      <c r="A944" s="13" t="s">
        <v>359</v>
      </c>
      <c r="B944" s="2" t="s">
        <v>4</v>
      </c>
      <c r="C944" s="2" t="s">
        <v>2</v>
      </c>
      <c r="D944" s="2" t="s">
        <v>23</v>
      </c>
      <c r="E944" s="2" t="s">
        <v>2</v>
      </c>
      <c r="F944" s="2" t="s">
        <v>208</v>
      </c>
      <c r="G944" s="4"/>
      <c r="H944" s="3">
        <v>0.1141217703936</v>
      </c>
      <c r="I944" s="3">
        <v>0.1141217703936</v>
      </c>
      <c r="J944" s="3">
        <v>0.1141217703936</v>
      </c>
      <c r="K944" s="3">
        <v>0.1141217703936</v>
      </c>
      <c r="L944" s="3">
        <v>0.1141217703936</v>
      </c>
      <c r="M944" s="3">
        <v>0.1141217703936</v>
      </c>
      <c r="N944" s="3">
        <v>0.1141217703936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spans="1:41" x14ac:dyDescent="0.25">
      <c r="A945" s="13" t="s">
        <v>359</v>
      </c>
      <c r="B945" s="2" t="s">
        <v>4</v>
      </c>
      <c r="C945" s="2" t="s">
        <v>2</v>
      </c>
      <c r="D945" s="2" t="s">
        <v>23</v>
      </c>
      <c r="E945" s="2" t="s">
        <v>2</v>
      </c>
      <c r="F945" s="2" t="s">
        <v>209</v>
      </c>
      <c r="G945" s="4"/>
      <c r="H945" s="3">
        <v>1.26801967104E-2</v>
      </c>
      <c r="I945" s="3">
        <v>1.26801967104E-2</v>
      </c>
      <c r="J945" s="3">
        <v>1.26801967104E-2</v>
      </c>
      <c r="K945" s="3">
        <v>1.26801967104E-2</v>
      </c>
      <c r="L945" s="3">
        <v>1.26801967104E-2</v>
      </c>
      <c r="M945" s="3">
        <v>1.26801967104E-2</v>
      </c>
      <c r="N945" s="3">
        <v>1.26801967104E-2</v>
      </c>
      <c r="O945" s="3">
        <v>1.26801967104E-2</v>
      </c>
      <c r="P945" s="3">
        <v>1.26801967104E-2</v>
      </c>
      <c r="Q945" s="3">
        <v>1.26801967104E-2</v>
      </c>
      <c r="R945" s="3">
        <v>1.26801967104E-2</v>
      </c>
      <c r="S945" s="3">
        <v>1.26801967104E-2</v>
      </c>
      <c r="T945" s="3">
        <v>1.26801967104E-2</v>
      </c>
      <c r="U945" s="3">
        <v>1.26801967104E-2</v>
      </c>
      <c r="V945" s="3">
        <v>6.2878107326414601E-3</v>
      </c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spans="1:41" x14ac:dyDescent="0.25">
      <c r="A946" s="13" t="s">
        <v>359</v>
      </c>
      <c r="B946" s="2" t="s">
        <v>4</v>
      </c>
      <c r="C946" s="2" t="s">
        <v>2</v>
      </c>
      <c r="D946" s="2" t="s">
        <v>23</v>
      </c>
      <c r="E946" s="2" t="s">
        <v>2</v>
      </c>
      <c r="F946" s="2" t="s">
        <v>210</v>
      </c>
      <c r="G946" s="4"/>
      <c r="H946" s="3">
        <v>0.72675796819485805</v>
      </c>
      <c r="I946" s="3">
        <v>0.58728001537639796</v>
      </c>
      <c r="J946" s="3">
        <v>0.45980812676562499</v>
      </c>
      <c r="K946" s="3">
        <v>0.536969701929635</v>
      </c>
      <c r="L946" s="3">
        <v>0.51181454520625302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spans="1:41" x14ac:dyDescent="0.25">
      <c r="A947" s="13" t="s">
        <v>359</v>
      </c>
      <c r="B947" s="2" t="s">
        <v>4</v>
      </c>
      <c r="C947" s="2" t="s">
        <v>2</v>
      </c>
      <c r="D947" s="2" t="s">
        <v>23</v>
      </c>
      <c r="E947" s="2" t="s">
        <v>2</v>
      </c>
      <c r="F947" s="2" t="s">
        <v>211</v>
      </c>
      <c r="G947" s="4"/>
      <c r="H947" s="3">
        <v>4.73281163597236</v>
      </c>
      <c r="I947" s="3">
        <v>4.73281163597236</v>
      </c>
      <c r="J947" s="3">
        <v>4.73281163597236</v>
      </c>
      <c r="K947" s="3">
        <v>4.73281163597236</v>
      </c>
      <c r="L947" s="3">
        <v>4.73281163597236</v>
      </c>
      <c r="M947" s="3">
        <v>4.73281163597236</v>
      </c>
      <c r="N947" s="3">
        <v>4.73281163597236</v>
      </c>
      <c r="O947" s="3">
        <v>4.73281163597236</v>
      </c>
      <c r="P947" s="3">
        <v>4.73281163597236</v>
      </c>
      <c r="Q947" s="3">
        <v>4.4388654758740698</v>
      </c>
      <c r="R947" s="3">
        <v>2.2656595608219998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spans="1:41" x14ac:dyDescent="0.25">
      <c r="A948" s="13" t="s">
        <v>359</v>
      </c>
      <c r="B948" s="2" t="s">
        <v>4</v>
      </c>
      <c r="C948" s="2" t="s">
        <v>2</v>
      </c>
      <c r="D948" s="2" t="s">
        <v>23</v>
      </c>
      <c r="E948" s="2" t="s">
        <v>2</v>
      </c>
      <c r="F948" s="2" t="s">
        <v>212</v>
      </c>
      <c r="G948" s="4"/>
      <c r="H948" s="3">
        <v>0.61324097015441703</v>
      </c>
      <c r="I948" s="3">
        <v>0.61324097015441703</v>
      </c>
      <c r="J948" s="3">
        <v>0.61324097015441703</v>
      </c>
      <c r="K948" s="3">
        <v>0.61324097015441703</v>
      </c>
      <c r="L948" s="3">
        <v>0.61324097015441703</v>
      </c>
      <c r="M948" s="3">
        <v>0.61324097015441703</v>
      </c>
      <c r="N948" s="3">
        <v>0.61324097015441703</v>
      </c>
      <c r="O948" s="3">
        <v>0.61324097015441703</v>
      </c>
      <c r="P948" s="3">
        <v>0.58303868765373101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spans="1:41" x14ac:dyDescent="0.25">
      <c r="A949" s="13" t="s">
        <v>359</v>
      </c>
      <c r="B949" s="2" t="s">
        <v>4</v>
      </c>
      <c r="C949" s="2" t="s">
        <v>2</v>
      </c>
      <c r="D949" s="2" t="s">
        <v>23</v>
      </c>
      <c r="E949" s="2" t="s">
        <v>2</v>
      </c>
      <c r="F949" s="2" t="s">
        <v>213</v>
      </c>
      <c r="G949" s="4"/>
      <c r="H949" s="3">
        <v>7.2015258812680699E-2</v>
      </c>
      <c r="I949" s="3">
        <v>7.2015258812680699E-2</v>
      </c>
      <c r="J949" s="3">
        <v>7.2015258812680699E-2</v>
      </c>
      <c r="K949" s="3">
        <v>7.2015258812680699E-2</v>
      </c>
      <c r="L949" s="3">
        <v>7.2015258812680699E-2</v>
      </c>
      <c r="M949" s="3">
        <v>7.2015258812680699E-2</v>
      </c>
      <c r="N949" s="3">
        <v>7.2015258812680699E-2</v>
      </c>
      <c r="O949" s="3">
        <v>7.2015258812680699E-2</v>
      </c>
      <c r="P949" s="3">
        <v>7.2015258812680699E-2</v>
      </c>
      <c r="Q949" s="3">
        <v>7.2015258812680699E-2</v>
      </c>
      <c r="R949" s="3">
        <v>7.2015258812680699E-2</v>
      </c>
      <c r="S949" s="3">
        <v>7.2015258812680699E-2</v>
      </c>
      <c r="T949" s="3">
        <v>7.2015258812680699E-2</v>
      </c>
      <c r="U949" s="3">
        <v>7.2015258812680699E-2</v>
      </c>
      <c r="V949" s="3">
        <v>3.5538981795108102E-2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spans="1:41" x14ac:dyDescent="0.25">
      <c r="A950" s="13" t="s">
        <v>359</v>
      </c>
      <c r="B950" s="2" t="s">
        <v>4</v>
      </c>
      <c r="C950" s="2" t="s">
        <v>2</v>
      </c>
      <c r="D950" s="2" t="s">
        <v>23</v>
      </c>
      <c r="E950" s="2" t="s">
        <v>2</v>
      </c>
      <c r="F950" s="2" t="s">
        <v>214</v>
      </c>
      <c r="G950" s="4"/>
      <c r="H950" s="3">
        <v>8.0173996489854606E-3</v>
      </c>
      <c r="I950" s="3">
        <v>8.0173996489854606E-3</v>
      </c>
      <c r="J950" s="3">
        <v>8.0173996489854606E-3</v>
      </c>
      <c r="K950" s="3">
        <v>8.0173996489854606E-3</v>
      </c>
      <c r="L950" s="3">
        <v>8.0173996489854606E-3</v>
      </c>
      <c r="M950" s="3">
        <v>8.0173996489854606E-3</v>
      </c>
      <c r="N950" s="3">
        <v>8.0173996489854606E-3</v>
      </c>
      <c r="O950" s="3">
        <v>8.0173996489854606E-3</v>
      </c>
      <c r="P950" s="3">
        <v>8.0173996489854606E-3</v>
      </c>
      <c r="Q950" s="3">
        <v>8.0173996489854606E-3</v>
      </c>
      <c r="R950" s="3">
        <v>8.0173996489854606E-3</v>
      </c>
      <c r="S950" s="3">
        <v>8.0173996489854606E-3</v>
      </c>
      <c r="T950" s="3">
        <v>8.0173996489854606E-3</v>
      </c>
      <c r="U950" s="3">
        <v>8.0173996489854606E-3</v>
      </c>
      <c r="V950" s="3">
        <v>8.0173996489854606E-3</v>
      </c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spans="1:41" x14ac:dyDescent="0.25">
      <c r="A951" s="13" t="s">
        <v>359</v>
      </c>
      <c r="B951" s="2" t="s">
        <v>4</v>
      </c>
      <c r="C951" s="2" t="s">
        <v>2</v>
      </c>
      <c r="D951" s="2" t="s">
        <v>23</v>
      </c>
      <c r="E951" s="2" t="s">
        <v>2</v>
      </c>
      <c r="F951" s="2" t="s">
        <v>215</v>
      </c>
      <c r="G951" s="4"/>
      <c r="H951" s="3">
        <v>1.5220623656853201</v>
      </c>
      <c r="I951" s="3">
        <v>1.5220623656853201</v>
      </c>
      <c r="J951" s="3">
        <v>1.5220623656853201</v>
      </c>
      <c r="K951" s="3">
        <v>1.5220623656853201</v>
      </c>
      <c r="L951" s="3">
        <v>1.5220623656853201</v>
      </c>
      <c r="M951" s="3">
        <v>1.5220623656853201</v>
      </c>
      <c r="N951" s="3">
        <v>1.5220623656853201</v>
      </c>
      <c r="O951" s="3">
        <v>1.5220623656853201</v>
      </c>
      <c r="P951" s="3">
        <v>1.5220623656853201</v>
      </c>
      <c r="Q951" s="3">
        <v>1.5220623656853201</v>
      </c>
      <c r="R951" s="3">
        <v>1.5220623656853201</v>
      </c>
      <c r="S951" s="3">
        <v>1.5220623656853201</v>
      </c>
      <c r="T951" s="3">
        <v>1.5220623656853201</v>
      </c>
      <c r="U951" s="3">
        <v>1.5220623656853201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spans="1:41" x14ac:dyDescent="0.25">
      <c r="A952" s="13" t="s">
        <v>359</v>
      </c>
      <c r="B952" s="2" t="s">
        <v>4</v>
      </c>
      <c r="C952" s="2" t="s">
        <v>2</v>
      </c>
      <c r="D952" s="2" t="s">
        <v>23</v>
      </c>
      <c r="E952" s="2" t="s">
        <v>2</v>
      </c>
      <c r="F952" s="2" t="s">
        <v>216</v>
      </c>
      <c r="G952" s="4"/>
      <c r="H952" s="3">
        <v>7.7086534699123396E-2</v>
      </c>
      <c r="I952" s="3">
        <v>7.28439735993794E-2</v>
      </c>
      <c r="J952" s="3">
        <v>6.9642040693912194E-2</v>
      </c>
      <c r="K952" s="3">
        <v>6.6440107788444905E-2</v>
      </c>
      <c r="L952" s="3">
        <v>6.3238174882977699E-2</v>
      </c>
      <c r="M952" s="3">
        <v>6.0036241977510403E-2</v>
      </c>
      <c r="N952" s="3">
        <v>5.6834309072043197E-2</v>
      </c>
      <c r="O952" s="3">
        <v>6.4749844781502299E-3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x14ac:dyDescent="0.25">
      <c r="A953" s="13" t="s">
        <v>359</v>
      </c>
      <c r="B953" s="2" t="s">
        <v>4</v>
      </c>
      <c r="C953" s="2" t="s">
        <v>2</v>
      </c>
      <c r="D953" s="2" t="s">
        <v>23</v>
      </c>
      <c r="E953" s="2" t="s">
        <v>2</v>
      </c>
      <c r="F953" s="2" t="s">
        <v>217</v>
      </c>
      <c r="G953" s="4"/>
      <c r="H953" s="3">
        <v>1.14568083232374</v>
      </c>
      <c r="I953" s="3">
        <v>1.0228477965262399</v>
      </c>
      <c r="J953" s="3">
        <v>0.893335490801207</v>
      </c>
      <c r="K953" s="3">
        <v>0.76382318507617697</v>
      </c>
      <c r="L953" s="3">
        <v>0.63431087935114605</v>
      </c>
      <c r="M953" s="3">
        <v>0.49549319560893801</v>
      </c>
      <c r="N953" s="3">
        <v>0.35667551186673002</v>
      </c>
      <c r="O953" s="3">
        <v>0.26079491042955399</v>
      </c>
      <c r="P953" s="3">
        <v>0.14081998340742999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x14ac:dyDescent="0.25">
      <c r="A954" s="13" t="s">
        <v>359</v>
      </c>
      <c r="B954" s="2" t="s">
        <v>4</v>
      </c>
      <c r="C954" s="2" t="s">
        <v>2</v>
      </c>
      <c r="D954" s="2" t="s">
        <v>23</v>
      </c>
      <c r="E954" s="2" t="s">
        <v>2</v>
      </c>
      <c r="F954" s="2" t="s">
        <v>218</v>
      </c>
      <c r="G954" s="4"/>
      <c r="H954" s="3">
        <v>0.24657422114451399</v>
      </c>
      <c r="I954" s="3">
        <v>0.224938143534058</v>
      </c>
      <c r="J954" s="3">
        <v>0.21127755910745499</v>
      </c>
      <c r="K954" s="3">
        <v>0.19761697468085099</v>
      </c>
      <c r="L954" s="3">
        <v>0.18395639025424801</v>
      </c>
      <c r="M954" s="3">
        <v>0.16411896669036199</v>
      </c>
      <c r="N954" s="3">
        <v>0.14428154312647501</v>
      </c>
      <c r="O954" s="3">
        <v>0.127761905981358</v>
      </c>
      <c r="P954" s="3">
        <v>0.11124226883624</v>
      </c>
      <c r="Q954" s="3">
        <v>9.5488168163755799E-2</v>
      </c>
      <c r="R954" s="3">
        <v>7.9734067491271404E-2</v>
      </c>
      <c r="S954" s="3">
        <v>6.3979966818787107E-2</v>
      </c>
      <c r="T954" s="3">
        <v>5.5826726017149199E-2</v>
      </c>
      <c r="U954" s="3">
        <v>4.7673485215511402E-2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x14ac:dyDescent="0.25">
      <c r="A955" s="13" t="s">
        <v>359</v>
      </c>
      <c r="B955" s="2" t="s">
        <v>4</v>
      </c>
      <c r="C955" s="2" t="s">
        <v>2</v>
      </c>
      <c r="D955" s="2" t="s">
        <v>23</v>
      </c>
      <c r="E955" s="2" t="s">
        <v>2</v>
      </c>
      <c r="F955" s="2" t="s">
        <v>219</v>
      </c>
      <c r="G955" s="4"/>
      <c r="H955" s="3">
        <v>5.0386982400000004</v>
      </c>
      <c r="I955" s="3">
        <v>5.3637755458064502</v>
      </c>
      <c r="J955" s="3">
        <v>5.3637755458064502</v>
      </c>
      <c r="K955" s="3">
        <v>5.3637755458064502</v>
      </c>
      <c r="L955" s="3">
        <v>5.3637755458064502</v>
      </c>
      <c r="M955" s="3">
        <v>5.3637755458064502</v>
      </c>
      <c r="N955" s="3">
        <v>5.3637755458064502</v>
      </c>
      <c r="O955" s="3">
        <v>5.3637755458064502</v>
      </c>
      <c r="P955" s="3">
        <v>5.3637755458064502</v>
      </c>
      <c r="Q955" s="3">
        <v>5.3637755458064502</v>
      </c>
      <c r="R955" s="3">
        <v>5.3637755458064502</v>
      </c>
      <c r="S955" s="3">
        <v>5.3637755458064502</v>
      </c>
      <c r="T955" s="3">
        <v>5.3637755458064502</v>
      </c>
      <c r="U955" s="3">
        <v>5.3637755458064502</v>
      </c>
      <c r="V955" s="3">
        <v>5.3637755458064502</v>
      </c>
      <c r="W955" s="3">
        <v>5.3637755458064502</v>
      </c>
      <c r="X955" s="3">
        <v>5.3637755458064502</v>
      </c>
      <c r="Y955" s="3">
        <v>5.3637755458064502</v>
      </c>
      <c r="Z955" s="3">
        <v>5.3637755458064502</v>
      </c>
      <c r="AA955" s="3">
        <v>5.3637755458064502</v>
      </c>
      <c r="AB955" s="3">
        <v>5.3637755458064502</v>
      </c>
      <c r="AC955" s="3">
        <v>5.3637755458064502</v>
      </c>
      <c r="AD955" s="3">
        <v>5.3637755458064502</v>
      </c>
      <c r="AE955" s="3">
        <v>5.3637755458064502</v>
      </c>
      <c r="AF955" s="3">
        <v>5.3637755458064502</v>
      </c>
      <c r="AG955" s="3">
        <v>5.3637755458064502</v>
      </c>
      <c r="AH955" s="3">
        <v>5.3637755458064502</v>
      </c>
      <c r="AI955" s="3">
        <v>5.3637755458064502</v>
      </c>
      <c r="AJ955" s="3">
        <v>5.3637755458064502</v>
      </c>
      <c r="AK955" s="3">
        <v>5.3637755458064502</v>
      </c>
      <c r="AL955" s="3">
        <v>5.3637755458064502</v>
      </c>
      <c r="AM955" s="3">
        <v>5.3637755458064502</v>
      </c>
      <c r="AN955" s="4"/>
      <c r="AO955" s="4"/>
    </row>
    <row r="956" spans="1:41" x14ac:dyDescent="0.25">
      <c r="A956" s="13" t="s">
        <v>359</v>
      </c>
      <c r="B956" s="2" t="s">
        <v>4</v>
      </c>
      <c r="C956" s="2" t="s">
        <v>2</v>
      </c>
      <c r="D956" s="2" t="s">
        <v>23</v>
      </c>
      <c r="E956" s="2" t="s">
        <v>2</v>
      </c>
      <c r="F956" s="2" t="s">
        <v>220</v>
      </c>
      <c r="G956" s="4"/>
      <c r="H956" s="3">
        <v>3.4419824262295</v>
      </c>
      <c r="I956" s="3">
        <v>3.9363934426229501</v>
      </c>
      <c r="J956" s="3">
        <v>3.9363934426229501</v>
      </c>
      <c r="K956" s="3">
        <v>3.9363934426229501</v>
      </c>
      <c r="L956" s="3">
        <v>3.9363934426229501</v>
      </c>
      <c r="M956" s="3">
        <v>3.9363934426229501</v>
      </c>
      <c r="N956" s="3">
        <v>3.9363934426229501</v>
      </c>
      <c r="O956" s="3">
        <v>3.9363934426229501</v>
      </c>
      <c r="P956" s="3">
        <v>3.9363934426229501</v>
      </c>
      <c r="Q956" s="3">
        <v>3.9363934426229501</v>
      </c>
      <c r="R956" s="3">
        <v>3.9363934426229501</v>
      </c>
      <c r="S956" s="3">
        <v>3.9363934426229501</v>
      </c>
      <c r="T956" s="3">
        <v>3.9363934426229501</v>
      </c>
      <c r="U956" s="3">
        <v>3.9363934426229501</v>
      </c>
      <c r="V956" s="3">
        <v>3.9363934426229501</v>
      </c>
      <c r="W956" s="3">
        <v>3.9363934426229501</v>
      </c>
      <c r="X956" s="3">
        <v>3.9363934426229501</v>
      </c>
      <c r="Y956" s="3">
        <v>3.9363934426229501</v>
      </c>
      <c r="Z956" s="3">
        <v>3.9363934426229501</v>
      </c>
      <c r="AA956" s="3">
        <v>3.9363934426229501</v>
      </c>
      <c r="AB956" s="3">
        <v>3.9363934426229501</v>
      </c>
      <c r="AC956" s="3">
        <v>3.9363934426229501</v>
      </c>
      <c r="AD956" s="3">
        <v>3.9363934426229501</v>
      </c>
      <c r="AE956" s="3">
        <v>3.9363934426229501</v>
      </c>
      <c r="AF956" s="3">
        <v>3.9363934426229501</v>
      </c>
      <c r="AG956" s="3">
        <v>3.9363934426229501</v>
      </c>
      <c r="AH956" s="3">
        <v>3.9363934426229501</v>
      </c>
      <c r="AI956" s="3">
        <v>3.9363934426229501</v>
      </c>
      <c r="AJ956" s="3">
        <v>3.9363934426229501</v>
      </c>
      <c r="AK956" s="3">
        <v>3.9363934426229501</v>
      </c>
      <c r="AL956" s="3">
        <v>3.9363934426229501</v>
      </c>
      <c r="AM956" s="3">
        <v>3.9363934426229501</v>
      </c>
      <c r="AN956" s="4"/>
      <c r="AO956" s="4"/>
    </row>
    <row r="957" spans="1:41" x14ac:dyDescent="0.25">
      <c r="A957" s="13" t="s">
        <v>359</v>
      </c>
      <c r="B957" s="2" t="s">
        <v>4</v>
      </c>
      <c r="C957" s="2" t="s">
        <v>2</v>
      </c>
      <c r="D957" s="2" t="s">
        <v>23</v>
      </c>
      <c r="E957" s="2" t="s">
        <v>2</v>
      </c>
      <c r="F957" s="2" t="s">
        <v>221</v>
      </c>
      <c r="G957" s="4"/>
      <c r="H957" s="3">
        <v>181.87272974234099</v>
      </c>
      <c r="I957" s="3">
        <v>173.381123542409</v>
      </c>
      <c r="J957" s="3">
        <v>148.54526053865999</v>
      </c>
      <c r="K957" s="3">
        <v>146.66282717691001</v>
      </c>
      <c r="L957" s="3">
        <v>47.7727245615893</v>
      </c>
      <c r="M957" s="3">
        <v>47.7727245615893</v>
      </c>
      <c r="N957" s="3">
        <v>47.7727245615893</v>
      </c>
      <c r="O957" s="3">
        <v>47.7727245615893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x14ac:dyDescent="0.25">
      <c r="A958" s="13" t="s">
        <v>359</v>
      </c>
      <c r="B958" s="2" t="s">
        <v>4</v>
      </c>
      <c r="C958" s="2" t="s">
        <v>2</v>
      </c>
      <c r="D958" s="2" t="s">
        <v>23</v>
      </c>
      <c r="E958" s="2" t="s">
        <v>2</v>
      </c>
      <c r="F958" s="2" t="s">
        <v>222</v>
      </c>
      <c r="G958" s="4"/>
      <c r="H958" s="3">
        <v>0.41812268961593002</v>
      </c>
      <c r="I958" s="3">
        <v>0.395774087258491</v>
      </c>
      <c r="J958" s="3">
        <v>0.37653669975188098</v>
      </c>
      <c r="K958" s="3">
        <v>0.35729931224527001</v>
      </c>
      <c r="L958" s="3">
        <v>0.33806192473865998</v>
      </c>
      <c r="M958" s="3">
        <v>0.31126909896805099</v>
      </c>
      <c r="N958" s="3">
        <v>0.28447627319744201</v>
      </c>
      <c r="O958" s="3">
        <v>0.26322980632373499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spans="1:41" x14ac:dyDescent="0.25">
      <c r="A959" s="13" t="s">
        <v>359</v>
      </c>
      <c r="B959" s="2" t="s">
        <v>4</v>
      </c>
      <c r="C959" s="2" t="s">
        <v>2</v>
      </c>
      <c r="D959" s="2" t="s">
        <v>23</v>
      </c>
      <c r="E959" s="2" t="s">
        <v>2</v>
      </c>
      <c r="F959" s="2" t="s">
        <v>223</v>
      </c>
      <c r="G959" s="4"/>
      <c r="H959" s="3">
        <v>12.3068669718732</v>
      </c>
      <c r="I959" s="3">
        <v>12.057408453843101</v>
      </c>
      <c r="J959" s="3">
        <v>12.0658117975371</v>
      </c>
      <c r="K959" s="3">
        <v>12.0742151412311</v>
      </c>
      <c r="L959" s="3">
        <v>12.082618484925201</v>
      </c>
      <c r="M959" s="3">
        <v>11.0547974913822</v>
      </c>
      <c r="N959" s="3">
        <v>10.0269764978392</v>
      </c>
      <c r="O959" s="3">
        <v>9.1812013139974393</v>
      </c>
      <c r="P959" s="3">
        <v>8.3354261301556498</v>
      </c>
      <c r="Q959" s="3">
        <v>7.6343695146278598</v>
      </c>
      <c r="R959" s="3">
        <v>6.9333128991000796</v>
      </c>
      <c r="S959" s="3">
        <v>6.2322562835722897</v>
      </c>
      <c r="T959" s="3">
        <v>5.7404481655716202</v>
      </c>
      <c r="U959" s="3">
        <v>5.2486400475709498</v>
      </c>
      <c r="V959" s="3">
        <v>2.37247719551827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spans="1:41" x14ac:dyDescent="0.25">
      <c r="A960" s="13" t="s">
        <v>359</v>
      </c>
      <c r="B960" s="2" t="s">
        <v>4</v>
      </c>
      <c r="C960" s="2" t="s">
        <v>2</v>
      </c>
      <c r="D960" s="2" t="s">
        <v>23</v>
      </c>
      <c r="E960" s="2" t="s">
        <v>2</v>
      </c>
      <c r="F960" s="2" t="s">
        <v>162</v>
      </c>
      <c r="G960" s="4"/>
      <c r="H960" s="3">
        <v>720.61637872821598</v>
      </c>
      <c r="I960" s="3">
        <v>681.81480473396005</v>
      </c>
      <c r="J960" s="3">
        <v>648.41491229972496</v>
      </c>
      <c r="K960" s="3">
        <v>615.01501986549101</v>
      </c>
      <c r="L960" s="3">
        <v>581.61512743125604</v>
      </c>
      <c r="M960" s="3">
        <v>535.09750655160099</v>
      </c>
      <c r="N960" s="3">
        <v>488.57988567194599</v>
      </c>
      <c r="O960" s="3">
        <v>451.69183588111702</v>
      </c>
      <c r="P960" s="3">
        <v>336.48190073937599</v>
      </c>
      <c r="Q960" s="3">
        <v>216.763858972425</v>
      </c>
      <c r="R960" s="3">
        <v>110.882989790121</v>
      </c>
      <c r="S960" s="3">
        <v>110.882989790121</v>
      </c>
      <c r="T960" s="3">
        <v>110.882989790121</v>
      </c>
      <c r="U960" s="3">
        <v>39.110409841057901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spans="1:41" x14ac:dyDescent="0.25">
      <c r="A961" s="13" t="s">
        <v>359</v>
      </c>
      <c r="B961" s="2" t="s">
        <v>4</v>
      </c>
      <c r="C961" s="2" t="s">
        <v>2</v>
      </c>
      <c r="D961" s="2" t="s">
        <v>23</v>
      </c>
      <c r="E961" s="2" t="s">
        <v>2</v>
      </c>
      <c r="F961" s="2" t="s">
        <v>163</v>
      </c>
      <c r="G961" s="4"/>
      <c r="H961" s="3">
        <v>108.583327726555</v>
      </c>
      <c r="I961" s="3">
        <v>104.968907819992</v>
      </c>
      <c r="J961" s="3">
        <v>94.397617121401794</v>
      </c>
      <c r="K961" s="3">
        <v>93.596366515180407</v>
      </c>
      <c r="L961" s="3">
        <v>51.504170169832697</v>
      </c>
      <c r="M961" s="3">
        <v>51.504170169832697</v>
      </c>
      <c r="N961" s="3">
        <v>51.504170169832697</v>
      </c>
      <c r="O961" s="3">
        <v>51.504170169832697</v>
      </c>
      <c r="P961" s="3">
        <v>16.1127408665395</v>
      </c>
      <c r="Q961" s="3">
        <v>5.5023366949619597</v>
      </c>
      <c r="R961" s="3">
        <v>2.7553410897176001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spans="1:41" x14ac:dyDescent="0.25">
      <c r="A962" s="13" t="s">
        <v>359</v>
      </c>
      <c r="B962" s="2" t="s">
        <v>4</v>
      </c>
      <c r="C962" s="2" t="s">
        <v>2</v>
      </c>
      <c r="D962" s="2" t="s">
        <v>23</v>
      </c>
      <c r="E962" s="2" t="s">
        <v>2</v>
      </c>
      <c r="F962" s="2" t="s">
        <v>164</v>
      </c>
      <c r="G962" s="4"/>
      <c r="H962" s="4"/>
      <c r="I962" s="4"/>
      <c r="J962" s="4"/>
      <c r="K962" s="4"/>
      <c r="L962" s="4"/>
      <c r="M962" s="3">
        <v>4.2173237210894001</v>
      </c>
      <c r="N962" s="3">
        <v>3.9923997892979699</v>
      </c>
      <c r="O962" s="3">
        <v>0.454843686645441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spans="1:41" x14ac:dyDescent="0.25">
      <c r="A963" s="13" t="s">
        <v>359</v>
      </c>
      <c r="B963" s="2" t="s">
        <v>4</v>
      </c>
      <c r="C963" s="2" t="s">
        <v>2</v>
      </c>
      <c r="D963" s="2" t="s">
        <v>23</v>
      </c>
      <c r="E963" s="2" t="s">
        <v>2</v>
      </c>
      <c r="F963" s="2" t="s">
        <v>165</v>
      </c>
      <c r="G963" s="4"/>
      <c r="H963" s="3">
        <v>113.321168509804</v>
      </c>
      <c r="I963" s="3">
        <v>101.180776321772</v>
      </c>
      <c r="J963" s="3">
        <v>88.380228208068502</v>
      </c>
      <c r="K963" s="3">
        <v>75.579680094364804</v>
      </c>
      <c r="L963" s="3">
        <v>62.779131980661198</v>
      </c>
      <c r="M963" s="3">
        <v>49.058872505490697</v>
      </c>
      <c r="N963" s="3">
        <v>35.338613030320197</v>
      </c>
      <c r="O963" s="3">
        <v>69.416111716177397</v>
      </c>
      <c r="P963" s="3">
        <v>66.018227534463705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spans="1:41" x14ac:dyDescent="0.25">
      <c r="A964" s="13" t="s">
        <v>359</v>
      </c>
      <c r="B964" s="2" t="s">
        <v>4</v>
      </c>
      <c r="C964" s="2" t="s">
        <v>2</v>
      </c>
      <c r="D964" s="2" t="s">
        <v>23</v>
      </c>
      <c r="E964" s="2" t="s">
        <v>2</v>
      </c>
      <c r="F964" s="2" t="s">
        <v>224</v>
      </c>
      <c r="G964" s="4"/>
      <c r="H964" s="3">
        <v>64.4118914908222</v>
      </c>
      <c r="I964" s="3">
        <v>52.050088586040197</v>
      </c>
      <c r="J964" s="3">
        <v>40.752372129320399</v>
      </c>
      <c r="K964" s="3">
        <v>47.591131694723003</v>
      </c>
      <c r="L964" s="3">
        <v>45.361653249064403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spans="1:41" x14ac:dyDescent="0.25">
      <c r="A965" s="13" t="s">
        <v>359</v>
      </c>
      <c r="B965" s="2" t="s">
        <v>4</v>
      </c>
      <c r="C965" s="2" t="s">
        <v>2</v>
      </c>
      <c r="D965" s="2" t="s">
        <v>23</v>
      </c>
      <c r="E965" s="2" t="s">
        <v>2</v>
      </c>
      <c r="F965" s="2" t="s">
        <v>225</v>
      </c>
      <c r="G965" s="4"/>
      <c r="H965" s="3">
        <v>37.550763101088499</v>
      </c>
      <c r="I965" s="3">
        <v>37.550763101088499</v>
      </c>
      <c r="J965" s="3">
        <v>37.550763101088499</v>
      </c>
      <c r="K965" s="3">
        <v>37.550763101088499</v>
      </c>
      <c r="L965" s="3">
        <v>37.550763101088499</v>
      </c>
      <c r="M965" s="3">
        <v>37.550763101088499</v>
      </c>
      <c r="N965" s="3">
        <v>37.550763101088499</v>
      </c>
      <c r="O965" s="3">
        <v>37.550763101088499</v>
      </c>
      <c r="P965" s="3">
        <v>19.165906821457199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spans="1:41" x14ac:dyDescent="0.25">
      <c r="A966" s="13" t="s">
        <v>359</v>
      </c>
      <c r="B966" s="2" t="s">
        <v>4</v>
      </c>
      <c r="C966" s="2" t="s">
        <v>2</v>
      </c>
      <c r="D966" s="2" t="s">
        <v>23</v>
      </c>
      <c r="E966" s="2" t="s">
        <v>2</v>
      </c>
      <c r="F966" s="2" t="s">
        <v>226</v>
      </c>
      <c r="G966" s="4"/>
      <c r="H966" s="4"/>
      <c r="I966" s="4"/>
      <c r="J966" s="4"/>
      <c r="K966" s="4"/>
      <c r="L966" s="4"/>
      <c r="M966" s="4"/>
      <c r="N966" s="4"/>
      <c r="O966" s="4"/>
      <c r="P966" s="3">
        <v>0.24198333945002901</v>
      </c>
      <c r="Q966" s="3">
        <v>0.22073687257632199</v>
      </c>
      <c r="R966" s="3">
        <v>0.14127652980024299</v>
      </c>
      <c r="S966" s="3">
        <v>0.14127652980024499</v>
      </c>
      <c r="T966" s="3">
        <v>0.14127652980024499</v>
      </c>
      <c r="U966" s="3">
        <v>0.10004009828259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spans="1:41" x14ac:dyDescent="0.25">
      <c r="A967" s="13" t="s">
        <v>359</v>
      </c>
      <c r="B967" s="2" t="s">
        <v>4</v>
      </c>
      <c r="C967" s="2" t="s">
        <v>2</v>
      </c>
      <c r="D967" s="2" t="s">
        <v>23</v>
      </c>
      <c r="E967" s="2" t="s">
        <v>2</v>
      </c>
      <c r="F967" s="2" t="s">
        <v>227</v>
      </c>
      <c r="G967" s="4"/>
      <c r="H967" s="3">
        <v>2.2141956705433099</v>
      </c>
      <c r="I967" s="3">
        <v>1.93151850142564</v>
      </c>
      <c r="J967" s="3">
        <v>1.6334702466498701</v>
      </c>
      <c r="K967" s="3">
        <v>1.3354219918740999</v>
      </c>
      <c r="L967" s="3">
        <v>1.03737373709833</v>
      </c>
      <c r="M967" s="3">
        <v>0.71791090196648499</v>
      </c>
      <c r="N967" s="3">
        <v>0.39844806683464501</v>
      </c>
      <c r="O967" s="3">
        <v>0.17779686488728899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spans="1:41" x14ac:dyDescent="0.25">
      <c r="A968" s="13" t="s">
        <v>359</v>
      </c>
      <c r="B968" s="2" t="s">
        <v>4</v>
      </c>
      <c r="C968" s="2" t="s">
        <v>2</v>
      </c>
      <c r="D968" s="2" t="s">
        <v>23</v>
      </c>
      <c r="E968" s="2" t="s">
        <v>2</v>
      </c>
      <c r="F968" s="2" t="s">
        <v>228</v>
      </c>
      <c r="G968" s="4"/>
      <c r="H968" s="3">
        <v>0.35459765554912998</v>
      </c>
      <c r="I968" s="3">
        <v>0.27324542566978399</v>
      </c>
      <c r="J968" s="3">
        <v>0.22188126324774801</v>
      </c>
      <c r="K968" s="3">
        <v>0.170517100825712</v>
      </c>
      <c r="L968" s="3">
        <v>0.119152938403675</v>
      </c>
      <c r="M968" s="3">
        <v>4.4563695795148801E-2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spans="1:41" x14ac:dyDescent="0.25">
      <c r="A969" s="13" t="s">
        <v>359</v>
      </c>
      <c r="B969" s="2" t="s">
        <v>4</v>
      </c>
      <c r="C969" s="2" t="s">
        <v>2</v>
      </c>
      <c r="D969" s="2" t="s">
        <v>23</v>
      </c>
      <c r="E969" s="2" t="s">
        <v>2</v>
      </c>
      <c r="F969" s="2" t="s">
        <v>229</v>
      </c>
      <c r="G969" s="4"/>
      <c r="H969" s="3">
        <v>1.3907690037440299</v>
      </c>
      <c r="I969" s="3">
        <v>1.3907690037440299</v>
      </c>
      <c r="J969" s="3">
        <v>1.3907690037440299</v>
      </c>
      <c r="K969" s="3">
        <v>1.3907690037440299</v>
      </c>
      <c r="L969" s="3">
        <v>1.3907690037440299</v>
      </c>
      <c r="M969" s="3">
        <v>1.3907690037440299</v>
      </c>
      <c r="N969" s="3">
        <v>1.3907690037440299</v>
      </c>
      <c r="O969" s="3">
        <v>1.3907690037440299</v>
      </c>
      <c r="P969" s="3">
        <v>1.3907690037440299</v>
      </c>
      <c r="Q969" s="3">
        <v>1.3907690037440299</v>
      </c>
      <c r="R969" s="3">
        <v>1.3907690037440299</v>
      </c>
      <c r="S969" s="3">
        <v>1.3907690037440299</v>
      </c>
      <c r="T969" s="3">
        <v>1.3907690037440299</v>
      </c>
      <c r="U969" s="3">
        <v>1.3907690037440299</v>
      </c>
      <c r="V969" s="3">
        <v>0.82987346050420596</v>
      </c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spans="1:41" x14ac:dyDescent="0.25">
      <c r="A970" s="13" t="s">
        <v>359</v>
      </c>
      <c r="B970" s="2" t="s">
        <v>4</v>
      </c>
      <c r="C970" s="2" t="s">
        <v>2</v>
      </c>
      <c r="D970" s="2" t="s">
        <v>23</v>
      </c>
      <c r="E970" s="2" t="s">
        <v>2</v>
      </c>
      <c r="F970" s="2" t="s">
        <v>166</v>
      </c>
      <c r="G970" s="4"/>
      <c r="H970" s="4"/>
      <c r="I970" s="4"/>
      <c r="J970" s="4"/>
      <c r="K970" s="4"/>
      <c r="L970" s="4"/>
      <c r="M970" s="4"/>
      <c r="N970" s="4"/>
      <c r="O970" s="4"/>
      <c r="P970" s="3">
        <v>78.321885350911302</v>
      </c>
      <c r="Q970" s="3">
        <v>161.15187732703299</v>
      </c>
      <c r="R970" s="3">
        <v>129.07394619944699</v>
      </c>
      <c r="S970" s="3">
        <v>129.07394619944699</v>
      </c>
      <c r="T970" s="3">
        <v>129.07394619944699</v>
      </c>
      <c r="U970" s="3">
        <v>129.25196183524201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spans="1:41" x14ac:dyDescent="0.25">
      <c r="A971" s="13" t="s">
        <v>359</v>
      </c>
      <c r="B971" s="2" t="s">
        <v>4</v>
      </c>
      <c r="C971" s="2" t="s">
        <v>2</v>
      </c>
      <c r="D971" s="2" t="s">
        <v>23</v>
      </c>
      <c r="E971" s="2" t="s">
        <v>2</v>
      </c>
      <c r="F971" s="2" t="s">
        <v>167</v>
      </c>
      <c r="G971" s="4"/>
      <c r="H971" s="3">
        <v>5.3745045379355103</v>
      </c>
      <c r="I971" s="3">
        <v>5.0787114532931703</v>
      </c>
      <c r="J971" s="3">
        <v>4.8554713894121404</v>
      </c>
      <c r="K971" s="3">
        <v>4.63223132553113</v>
      </c>
      <c r="L971" s="3">
        <v>4.4089912616501099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spans="1:41" x14ac:dyDescent="0.25">
      <c r="A972" s="13" t="s">
        <v>359</v>
      </c>
      <c r="B972" s="2" t="s">
        <v>4</v>
      </c>
      <c r="C972" s="2" t="s">
        <v>2</v>
      </c>
      <c r="D972" s="2" t="s">
        <v>23</v>
      </c>
      <c r="E972" s="2" t="s">
        <v>2</v>
      </c>
      <c r="F972" s="2" t="s">
        <v>168</v>
      </c>
      <c r="G972" s="4"/>
      <c r="H972" s="3">
        <v>44.476355941823698</v>
      </c>
      <c r="I972" s="3">
        <v>45.696659303036199</v>
      </c>
      <c r="J972" s="3">
        <v>46.983318880962599</v>
      </c>
      <c r="K972" s="3">
        <v>48.269978458889099</v>
      </c>
      <c r="L972" s="3">
        <v>49.556638036815599</v>
      </c>
      <c r="M972" s="3">
        <v>50.935743299227397</v>
      </c>
      <c r="N972" s="3">
        <v>52.314848561639202</v>
      </c>
      <c r="O972" s="3">
        <v>10.0394455587384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spans="1:41" x14ac:dyDescent="0.25">
      <c r="A973" s="13" t="s">
        <v>359</v>
      </c>
      <c r="B973" s="2" t="s">
        <v>4</v>
      </c>
      <c r="C973" s="2" t="s">
        <v>2</v>
      </c>
      <c r="D973" s="2" t="s">
        <v>23</v>
      </c>
      <c r="E973" s="2" t="s">
        <v>2</v>
      </c>
      <c r="F973" s="2" t="s">
        <v>169</v>
      </c>
      <c r="G973" s="4"/>
      <c r="H973" s="3">
        <v>27.8482500981039</v>
      </c>
      <c r="I973" s="3">
        <v>25.970953871006898</v>
      </c>
      <c r="J973" s="3">
        <v>24.7856667748094</v>
      </c>
      <c r="K973" s="3">
        <v>23.600379678611802</v>
      </c>
      <c r="L973" s="3">
        <v>22.415092582414299</v>
      </c>
      <c r="M973" s="3">
        <v>20.693860061330501</v>
      </c>
      <c r="N973" s="3">
        <v>18.972627540246801</v>
      </c>
      <c r="O973" s="3">
        <v>17.539269191109</v>
      </c>
      <c r="P973" s="3">
        <v>16.105910841971198</v>
      </c>
      <c r="Q973" s="3">
        <v>14.7389757492875</v>
      </c>
      <c r="R973" s="3">
        <v>13.372040656603801</v>
      </c>
      <c r="S973" s="3">
        <v>12.0051055639201</v>
      </c>
      <c r="T973" s="3">
        <v>11.2976738163037</v>
      </c>
      <c r="U973" s="3">
        <v>10.590242068687401</v>
      </c>
      <c r="V973" s="3">
        <v>3.1848812553221602</v>
      </c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spans="1:41" x14ac:dyDescent="0.25">
      <c r="A974" s="13" t="s">
        <v>359</v>
      </c>
      <c r="B974" s="2" t="s">
        <v>4</v>
      </c>
      <c r="C974" s="2" t="s">
        <v>2</v>
      </c>
      <c r="D974" s="2" t="s">
        <v>23</v>
      </c>
      <c r="E974" s="2" t="s">
        <v>2</v>
      </c>
      <c r="F974" s="2" t="s">
        <v>230</v>
      </c>
      <c r="G974" s="4"/>
      <c r="H974" s="3">
        <v>8.5470039956174801</v>
      </c>
      <c r="I974" s="3">
        <v>7.83414506750524</v>
      </c>
      <c r="J974" s="3">
        <v>6.9537250722659003</v>
      </c>
      <c r="K974" s="3">
        <v>6.4227197656057102</v>
      </c>
      <c r="L974" s="3">
        <v>4.4149894086722901</v>
      </c>
      <c r="M974" s="3">
        <v>3.7153433854273499</v>
      </c>
      <c r="N974" s="3">
        <v>3.0156973621824101</v>
      </c>
      <c r="O974" s="3">
        <v>2.46088443638416</v>
      </c>
      <c r="P974" s="3">
        <v>0.64033614701869501</v>
      </c>
      <c r="Q974" s="4"/>
      <c r="R974" s="4"/>
      <c r="S974" s="3">
        <v>2.1671178312394401</v>
      </c>
      <c r="T974" s="3">
        <v>2.1671178312394401</v>
      </c>
      <c r="U974" s="3">
        <v>1.09030325516039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spans="1:41" x14ac:dyDescent="0.25">
      <c r="A975" s="13" t="s">
        <v>359</v>
      </c>
      <c r="B975" s="2" t="s">
        <v>4</v>
      </c>
      <c r="C975" s="2" t="s">
        <v>2</v>
      </c>
      <c r="D975" s="2" t="s">
        <v>23</v>
      </c>
      <c r="E975" s="2" t="s">
        <v>2</v>
      </c>
      <c r="F975" s="2" t="s">
        <v>231</v>
      </c>
      <c r="G975" s="4"/>
      <c r="H975" s="3">
        <v>0.140686870480908</v>
      </c>
      <c r="I975" s="3">
        <v>0.137985003963288</v>
      </c>
      <c r="J975" s="3">
        <v>0.13807601994920199</v>
      </c>
      <c r="K975" s="3">
        <v>0.13816703593511501</v>
      </c>
      <c r="L975" s="3">
        <v>0.138258051921028</v>
      </c>
      <c r="M975" s="3">
        <v>0.127125799751451</v>
      </c>
      <c r="N975" s="3">
        <v>0.115993547581874</v>
      </c>
      <c r="O975" s="3">
        <v>0.10683301993703399</v>
      </c>
      <c r="P975" s="3">
        <v>9.7672492292193894E-2</v>
      </c>
      <c r="Q975" s="3">
        <v>9.0079400617442795E-2</v>
      </c>
      <c r="R975" s="3">
        <v>8.2486308942691794E-2</v>
      </c>
      <c r="S975" s="3">
        <v>7.4893217267940695E-2</v>
      </c>
      <c r="T975" s="3">
        <v>6.9566480391555094E-2</v>
      </c>
      <c r="U975" s="3">
        <v>6.4239743515169603E-2</v>
      </c>
      <c r="V975" s="3">
        <v>2.70132215640412E-2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spans="1:41" x14ac:dyDescent="0.25">
      <c r="A976" s="13" t="s">
        <v>359</v>
      </c>
      <c r="B976" s="2" t="s">
        <v>4</v>
      </c>
      <c r="C976" s="2" t="s">
        <v>2</v>
      </c>
      <c r="D976" s="2" t="s">
        <v>23</v>
      </c>
      <c r="E976" s="2" t="s">
        <v>2</v>
      </c>
      <c r="F976" s="2" t="s">
        <v>232</v>
      </c>
      <c r="G976" s="4"/>
      <c r="H976" s="3">
        <v>2.0775231734395598</v>
      </c>
      <c r="I976" s="3">
        <v>1.9804917636710599</v>
      </c>
      <c r="J976" s="3">
        <v>1.69722441178748</v>
      </c>
      <c r="K976" s="3">
        <v>1.67555154670882</v>
      </c>
      <c r="L976" s="3">
        <v>0.54830657975587305</v>
      </c>
      <c r="M976" s="3">
        <v>0.54800122863332501</v>
      </c>
      <c r="N976" s="3">
        <v>0.54769587751077697</v>
      </c>
      <c r="O976" s="3">
        <v>0.54745373685097398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spans="1:41" x14ac:dyDescent="0.25">
      <c r="A977" s="13" t="s">
        <v>359</v>
      </c>
      <c r="B977" s="2" t="s">
        <v>4</v>
      </c>
      <c r="C977" s="2" t="s">
        <v>2</v>
      </c>
      <c r="D977" s="2" t="s">
        <v>23</v>
      </c>
      <c r="E977" s="2" t="s">
        <v>2</v>
      </c>
      <c r="F977" s="2" t="s">
        <v>233</v>
      </c>
      <c r="G977" s="4"/>
      <c r="H977" s="3">
        <v>0.140258279477013</v>
      </c>
      <c r="I977" s="3">
        <v>0.13741526324715</v>
      </c>
      <c r="J977" s="3">
        <v>0.137511034049831</v>
      </c>
      <c r="K977" s="3">
        <v>0.13760680485251101</v>
      </c>
      <c r="L977" s="3">
        <v>0.13770257565519201</v>
      </c>
      <c r="M977" s="3">
        <v>0.12598875730530901</v>
      </c>
      <c r="N977" s="3">
        <v>0.11427493895542699</v>
      </c>
      <c r="O977" s="3">
        <v>0.104635851088375</v>
      </c>
      <c r="P977" s="3">
        <v>9.4996763221323194E-2</v>
      </c>
      <c r="Q977" s="3">
        <v>8.7006996619097804E-2</v>
      </c>
      <c r="R977" s="3">
        <v>7.9017230016872303E-2</v>
      </c>
      <c r="S977" s="3">
        <v>7.1027463414646802E-2</v>
      </c>
      <c r="T977" s="3">
        <v>6.5422449512956601E-2</v>
      </c>
      <c r="U977" s="3">
        <v>5.9817435611266297E-2</v>
      </c>
      <c r="V977" s="3">
        <v>2.7038528189371601E-2</v>
      </c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spans="1:41" x14ac:dyDescent="0.25">
      <c r="A978" s="13" t="s">
        <v>359</v>
      </c>
      <c r="B978" s="2" t="s">
        <v>4</v>
      </c>
      <c r="C978" s="2" t="s">
        <v>2</v>
      </c>
      <c r="D978" s="2" t="s">
        <v>23</v>
      </c>
      <c r="E978" s="2" t="s">
        <v>2</v>
      </c>
      <c r="F978" s="2" t="s">
        <v>234</v>
      </c>
      <c r="G978" s="4"/>
      <c r="H978" s="3">
        <v>1.7496113806196401</v>
      </c>
      <c r="I978" s="3">
        <v>1.6601136334889099</v>
      </c>
      <c r="J978" s="3">
        <v>1.5673344370786499</v>
      </c>
      <c r="K978" s="3">
        <v>1.49517002526328</v>
      </c>
      <c r="L978" s="3">
        <v>1.33588171793835</v>
      </c>
      <c r="M978" s="3">
        <v>1.2377295378822799</v>
      </c>
      <c r="N978" s="3">
        <v>1.1395773578262001</v>
      </c>
      <c r="O978" s="3">
        <v>1.0617435727675499</v>
      </c>
      <c r="P978" s="3">
        <v>0.743974693788513</v>
      </c>
      <c r="Q978" s="3">
        <v>0.46898167285820702</v>
      </c>
      <c r="R978" s="3">
        <v>0.239776878156471</v>
      </c>
      <c r="S978" s="3">
        <v>0.233963108457166</v>
      </c>
      <c r="T978" s="3">
        <v>0.233963108457166</v>
      </c>
      <c r="U978" s="3">
        <v>8.2522964764635706E-2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spans="1:41" x14ac:dyDescent="0.25">
      <c r="A979" s="13" t="s">
        <v>359</v>
      </c>
      <c r="B979" s="2" t="s">
        <v>4</v>
      </c>
      <c r="C979" s="2" t="s">
        <v>2</v>
      </c>
      <c r="D979" s="2" t="s">
        <v>23</v>
      </c>
      <c r="E979" s="2" t="s">
        <v>2</v>
      </c>
      <c r="F979" s="2" t="s">
        <v>235</v>
      </c>
      <c r="G979" s="4"/>
      <c r="H979" s="4"/>
      <c r="I979" s="4"/>
      <c r="J979" s="4"/>
      <c r="K979" s="4"/>
      <c r="L979" s="4"/>
      <c r="M979" s="3">
        <v>8.8985530514990308E-3</v>
      </c>
      <c r="N979" s="3">
        <v>8.4239635554190801E-3</v>
      </c>
      <c r="O979" s="3">
        <v>9.5972017882192196E-4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spans="1:41" x14ac:dyDescent="0.25">
      <c r="A980" s="13" t="s">
        <v>359</v>
      </c>
      <c r="B980" s="2" t="s">
        <v>4</v>
      </c>
      <c r="C980" s="2" t="s">
        <v>2</v>
      </c>
      <c r="D980" s="2" t="s">
        <v>23</v>
      </c>
      <c r="E980" s="2" t="s">
        <v>2</v>
      </c>
      <c r="F980" s="2" t="s">
        <v>236</v>
      </c>
      <c r="G980" s="4"/>
      <c r="H980" s="3">
        <v>0.23910766555569599</v>
      </c>
      <c r="I980" s="3">
        <v>0.21349143803894799</v>
      </c>
      <c r="J980" s="3">
        <v>0.18648228151903301</v>
      </c>
      <c r="K980" s="3">
        <v>0.15947312499911701</v>
      </c>
      <c r="L980" s="3">
        <v>0.132463968479201</v>
      </c>
      <c r="M980" s="3">
        <v>0.10351422098658999</v>
      </c>
      <c r="N980" s="3">
        <v>7.4564473493978795E-2</v>
      </c>
      <c r="O980" s="3">
        <v>0.146467995721141</v>
      </c>
      <c r="P980" s="3">
        <v>0.13929846009772401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spans="1:41" x14ac:dyDescent="0.25">
      <c r="A981" s="13" t="s">
        <v>359</v>
      </c>
      <c r="B981" s="2" t="s">
        <v>4</v>
      </c>
      <c r="C981" s="2" t="s">
        <v>2</v>
      </c>
      <c r="D981" s="2" t="s">
        <v>23</v>
      </c>
      <c r="E981" s="2" t="s">
        <v>2</v>
      </c>
      <c r="F981" s="2" t="s">
        <v>179</v>
      </c>
      <c r="G981" s="4"/>
      <c r="H981" s="3">
        <v>52.695421613946102</v>
      </c>
      <c r="I981" s="3">
        <v>78.897247456557196</v>
      </c>
      <c r="J981" s="3">
        <v>71.153426246553806</v>
      </c>
      <c r="K981" s="3">
        <v>63.400625641551997</v>
      </c>
      <c r="L981" s="3">
        <v>55.638845641552201</v>
      </c>
      <c r="M981" s="3">
        <v>47.868086246553901</v>
      </c>
      <c r="N981" s="3">
        <v>40.0883474565575</v>
      </c>
      <c r="O981" s="3">
        <v>34.7849614250662</v>
      </c>
      <c r="P981" s="3">
        <v>29.4897684093207</v>
      </c>
      <c r="Q981" s="3">
        <v>24.202768409320601</v>
      </c>
      <c r="R981" s="3">
        <v>18.923961425066</v>
      </c>
      <c r="S981" s="3">
        <v>13.6533474565571</v>
      </c>
      <c r="T981" s="3">
        <v>10.913022366362799</v>
      </c>
      <c r="U981" s="3">
        <v>8.2059398212658703</v>
      </c>
      <c r="V981" s="3">
        <v>5.5320998212659402</v>
      </c>
      <c r="W981" s="3">
        <v>2.89150236636317</v>
      </c>
      <c r="X981" s="3">
        <v>0.28414745655754797</v>
      </c>
      <c r="Y981" s="4"/>
      <c r="Z981" s="4"/>
      <c r="AA981" s="4"/>
      <c r="AB981" s="4"/>
      <c r="AC981" s="4"/>
      <c r="AD981" s="4"/>
      <c r="AE981" s="4"/>
      <c r="AF981" s="3">
        <v>0.150039021567693</v>
      </c>
      <c r="AG981" s="3">
        <v>1.5762084998974599</v>
      </c>
      <c r="AH981" s="3">
        <v>3.0961474565574498</v>
      </c>
      <c r="AI981" s="3">
        <v>4.38888182235684</v>
      </c>
      <c r="AJ981" s="3">
        <v>5.7990690052565101</v>
      </c>
      <c r="AK981" s="3">
        <v>7.3267090052565296</v>
      </c>
      <c r="AL981" s="3">
        <v>8.9718018223567793</v>
      </c>
      <c r="AM981" s="3">
        <v>10.7343474565573</v>
      </c>
      <c r="AN981" s="4"/>
      <c r="AO981" s="4"/>
    </row>
    <row r="982" spans="1:41" x14ac:dyDescent="0.25">
      <c r="A982" s="13" t="s">
        <v>359</v>
      </c>
      <c r="B982" s="2" t="s">
        <v>4</v>
      </c>
      <c r="C982" s="2" t="s">
        <v>2</v>
      </c>
      <c r="D982" s="2" t="s">
        <v>23</v>
      </c>
      <c r="E982" s="2" t="s">
        <v>2</v>
      </c>
      <c r="F982" s="2" t="s">
        <v>183</v>
      </c>
      <c r="G982" s="4"/>
      <c r="H982" s="3">
        <v>48.588286892560397</v>
      </c>
      <c r="I982" s="3">
        <v>41.859423096574702</v>
      </c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spans="1:41" x14ac:dyDescent="0.25">
      <c r="A983" s="13" t="s">
        <v>359</v>
      </c>
      <c r="B983" s="2" t="s">
        <v>4</v>
      </c>
      <c r="C983" s="2" t="s">
        <v>2</v>
      </c>
      <c r="D983" s="2" t="s">
        <v>23</v>
      </c>
      <c r="E983" s="2" t="s">
        <v>2</v>
      </c>
      <c r="F983" s="2" t="s">
        <v>186</v>
      </c>
      <c r="G983" s="4"/>
      <c r="H983" s="3">
        <v>72.204542970641796</v>
      </c>
      <c r="I983" s="3">
        <v>82.448756541788299</v>
      </c>
      <c r="J983" s="3">
        <v>82.398851508267597</v>
      </c>
      <c r="K983" s="3">
        <v>82.348048991507198</v>
      </c>
      <c r="L983" s="3">
        <v>82.296348991507202</v>
      </c>
      <c r="M983" s="3">
        <v>82.243751508267593</v>
      </c>
      <c r="N983" s="3">
        <v>82.190256541788301</v>
      </c>
      <c r="O983" s="3">
        <v>82.141807525905705</v>
      </c>
      <c r="P983" s="3">
        <v>82.092653017964395</v>
      </c>
      <c r="Q983" s="3">
        <v>82.042793017964399</v>
      </c>
      <c r="R983" s="3">
        <v>81.992227525905705</v>
      </c>
      <c r="S983" s="3">
        <v>81.940956541788296</v>
      </c>
      <c r="T983" s="3">
        <v>81.889961187398796</v>
      </c>
      <c r="U983" s="3">
        <v>81.838383510204096</v>
      </c>
      <c r="V983" s="3">
        <v>81.786223510204096</v>
      </c>
      <c r="W983" s="3">
        <v>81.733481187398795</v>
      </c>
      <c r="X983" s="3">
        <v>81.680156541788307</v>
      </c>
      <c r="Y983" s="3">
        <v>81.623718974052807</v>
      </c>
      <c r="Z983" s="3">
        <v>81.566680190185096</v>
      </c>
      <c r="AA983" s="3">
        <v>81.509040190185104</v>
      </c>
      <c r="AB983" s="3">
        <v>81.450798974052901</v>
      </c>
      <c r="AC983" s="3">
        <v>81.391956541788304</v>
      </c>
      <c r="AD983" s="3">
        <v>81.325327689631294</v>
      </c>
      <c r="AE983" s="3">
        <v>81.258053263552796</v>
      </c>
      <c r="AF983" s="3">
        <v>81.190133263552795</v>
      </c>
      <c r="AG983" s="3">
        <v>81.121567689631306</v>
      </c>
      <c r="AH983" s="3">
        <v>81.052356541788299</v>
      </c>
      <c r="AI983" s="3">
        <v>80.976626800612905</v>
      </c>
      <c r="AJ983" s="3">
        <v>80.900131930025196</v>
      </c>
      <c r="AK983" s="3">
        <v>80.822871930025201</v>
      </c>
      <c r="AL983" s="3">
        <v>80.744846800612905</v>
      </c>
      <c r="AM983" s="3">
        <v>80.666056541788294</v>
      </c>
      <c r="AN983" s="4"/>
      <c r="AO983" s="4"/>
    </row>
    <row r="984" spans="1:41" x14ac:dyDescent="0.25">
      <c r="A984" s="13" t="s">
        <v>359</v>
      </c>
      <c r="B984" s="2" t="s">
        <v>4</v>
      </c>
      <c r="C984" s="2" t="s">
        <v>2</v>
      </c>
      <c r="D984" s="2" t="s">
        <v>23</v>
      </c>
      <c r="E984" s="2" t="s">
        <v>2</v>
      </c>
      <c r="F984" s="2" t="s">
        <v>187</v>
      </c>
      <c r="G984" s="4"/>
      <c r="H984" s="3">
        <v>506.03267742747602</v>
      </c>
      <c r="I984" s="3">
        <v>441.85786874439202</v>
      </c>
      <c r="J984" s="3">
        <v>408.45797631015699</v>
      </c>
      <c r="K984" s="3">
        <v>375.05808387592202</v>
      </c>
      <c r="L984" s="3">
        <v>341.65819144168802</v>
      </c>
      <c r="M984" s="3">
        <v>295.14057056203302</v>
      </c>
      <c r="N984" s="3">
        <v>248.62294968237799</v>
      </c>
      <c r="O984" s="3">
        <v>211.734899891548</v>
      </c>
      <c r="P984" s="3">
        <v>174.846850100719</v>
      </c>
      <c r="Q984" s="3">
        <v>137.95880030988999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spans="1:41" x14ac:dyDescent="0.25">
      <c r="A985" s="13" t="s">
        <v>359</v>
      </c>
      <c r="B985" s="2" t="s">
        <v>4</v>
      </c>
      <c r="C985" s="2" t="s">
        <v>2</v>
      </c>
      <c r="D985" s="2" t="s">
        <v>23</v>
      </c>
      <c r="E985" s="2" t="s">
        <v>2</v>
      </c>
      <c r="F985" s="2" t="s">
        <v>191</v>
      </c>
      <c r="G985" s="4"/>
      <c r="H985" s="3">
        <v>8.0320016708031794</v>
      </c>
      <c r="I985" s="3">
        <v>9.6521000919260995</v>
      </c>
      <c r="J985" s="3">
        <v>9.0827757219404095</v>
      </c>
      <c r="K985" s="3">
        <v>8.5202313172778208</v>
      </c>
      <c r="L985" s="3">
        <v>7.9644668779383299</v>
      </c>
      <c r="M985" s="3">
        <v>7.4092831028515604</v>
      </c>
      <c r="N985" s="3">
        <v>6.8486809789155503</v>
      </c>
      <c r="O985" s="3">
        <v>6.3224109673052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spans="1:41" x14ac:dyDescent="0.25">
      <c r="A986" s="13" t="s">
        <v>359</v>
      </c>
      <c r="B986" s="2" t="s">
        <v>4</v>
      </c>
      <c r="C986" s="2" t="s">
        <v>2</v>
      </c>
      <c r="D986" s="2" t="s">
        <v>23</v>
      </c>
      <c r="E986" s="2" t="s">
        <v>2</v>
      </c>
      <c r="F986" s="2" t="s">
        <v>237</v>
      </c>
      <c r="G986" s="4"/>
      <c r="H986" s="3">
        <v>31.6646</v>
      </c>
      <c r="I986" s="3">
        <v>27.873699999999999</v>
      </c>
      <c r="J986" s="3">
        <v>29.236599999999999</v>
      </c>
      <c r="K986" s="3">
        <v>30.599499999999999</v>
      </c>
      <c r="L986" s="3">
        <v>31.962399999999999</v>
      </c>
      <c r="M986" s="3">
        <v>33.325299999999999</v>
      </c>
      <c r="N986" s="3">
        <v>34.688200000000002</v>
      </c>
      <c r="O986" s="3">
        <v>36.028120000000001</v>
      </c>
      <c r="P986" s="3">
        <v>37.368040000000001</v>
      </c>
      <c r="Q986" s="3">
        <v>38.70796</v>
      </c>
      <c r="R986" s="3">
        <v>40.047879999999999</v>
      </c>
      <c r="S986" s="3">
        <v>41.387799999999999</v>
      </c>
      <c r="T986" s="3">
        <v>42.865299999999998</v>
      </c>
      <c r="U986" s="3">
        <v>44.342799999999997</v>
      </c>
      <c r="V986" s="3">
        <v>45.820300000000003</v>
      </c>
      <c r="W986" s="3">
        <v>47.297800000000002</v>
      </c>
      <c r="X986" s="3">
        <v>48.775300000000001</v>
      </c>
      <c r="Y986" s="3">
        <v>50.427759999999999</v>
      </c>
      <c r="Z986" s="3">
        <v>52.080219999999997</v>
      </c>
      <c r="AA986" s="3">
        <v>53.732680000000002</v>
      </c>
      <c r="AB986" s="3">
        <v>55.38514</v>
      </c>
      <c r="AC986" s="3">
        <v>57.037599999999998</v>
      </c>
      <c r="AD986" s="3">
        <v>58.916040000000002</v>
      </c>
      <c r="AE986" s="3">
        <v>60.79448</v>
      </c>
      <c r="AF986" s="3">
        <v>62.672919999999998</v>
      </c>
      <c r="AG986" s="3">
        <v>64.551360000000003</v>
      </c>
      <c r="AH986" s="3">
        <v>66.4298</v>
      </c>
      <c r="AI986" s="3">
        <v>68.51858</v>
      </c>
      <c r="AJ986" s="3">
        <v>70.60736</v>
      </c>
      <c r="AK986" s="3">
        <v>72.69614</v>
      </c>
      <c r="AL986" s="3">
        <v>74.78492</v>
      </c>
      <c r="AM986" s="3">
        <v>76.873699999999999</v>
      </c>
      <c r="AN986" s="4"/>
      <c r="AO986" s="4"/>
    </row>
    <row r="987" spans="1:41" x14ac:dyDescent="0.25">
      <c r="A987" s="13" t="s">
        <v>359</v>
      </c>
      <c r="B987" s="2" t="s">
        <v>4</v>
      </c>
      <c r="C987" s="2" t="s">
        <v>2</v>
      </c>
      <c r="D987" s="2" t="s">
        <v>23</v>
      </c>
      <c r="E987" s="2" t="s">
        <v>2</v>
      </c>
      <c r="F987" s="2" t="s">
        <v>238</v>
      </c>
      <c r="G987" s="4"/>
      <c r="H987" s="3">
        <v>105.9659</v>
      </c>
      <c r="I987" s="3">
        <v>97.14</v>
      </c>
      <c r="J987" s="3">
        <v>99.984160000000003</v>
      </c>
      <c r="K987" s="3">
        <v>102.82832000000001</v>
      </c>
      <c r="L987" s="3">
        <v>105.67247999999999</v>
      </c>
      <c r="M987" s="3">
        <v>108.51664</v>
      </c>
      <c r="N987" s="3">
        <v>111.3608</v>
      </c>
      <c r="O987" s="3">
        <v>113.86648</v>
      </c>
      <c r="P987" s="3">
        <v>116.37215999999999</v>
      </c>
      <c r="Q987" s="3">
        <v>118.87784000000001</v>
      </c>
      <c r="R987" s="3">
        <v>121.38352</v>
      </c>
      <c r="S987" s="3">
        <v>123.8892</v>
      </c>
      <c r="T987" s="3">
        <v>126.28466</v>
      </c>
      <c r="U987" s="3">
        <v>128.68011999999999</v>
      </c>
      <c r="V987" s="3">
        <v>131.07558</v>
      </c>
      <c r="W987" s="3">
        <v>133.47103999999999</v>
      </c>
      <c r="X987" s="3">
        <v>135.8665</v>
      </c>
      <c r="Y987" s="3">
        <v>138.47864000000001</v>
      </c>
      <c r="Z987" s="3">
        <v>141.09078</v>
      </c>
      <c r="AA987" s="3">
        <v>143.70292000000001</v>
      </c>
      <c r="AB987" s="3">
        <v>146.31505999999999</v>
      </c>
      <c r="AC987" s="3">
        <v>148.9272</v>
      </c>
      <c r="AD987" s="3">
        <v>152.36601999999999</v>
      </c>
      <c r="AE987" s="3">
        <v>155.80484000000001</v>
      </c>
      <c r="AF987" s="3">
        <v>159.24366000000001</v>
      </c>
      <c r="AG987" s="3">
        <v>162.68248</v>
      </c>
      <c r="AH987" s="3">
        <v>166.12129999999999</v>
      </c>
      <c r="AI987" s="3">
        <v>170.3622</v>
      </c>
      <c r="AJ987" s="3">
        <v>174.60310000000001</v>
      </c>
      <c r="AK987" s="3">
        <v>178.84399999999999</v>
      </c>
      <c r="AL987" s="3">
        <v>183.0849</v>
      </c>
      <c r="AM987" s="3">
        <v>187.32579999999999</v>
      </c>
      <c r="AN987" s="4"/>
      <c r="AO987" s="4"/>
    </row>
    <row r="988" spans="1:41" x14ac:dyDescent="0.25">
      <c r="A988" s="13" t="s">
        <v>359</v>
      </c>
      <c r="B988" s="2" t="s">
        <v>4</v>
      </c>
      <c r="C988" s="2" t="s">
        <v>2</v>
      </c>
      <c r="D988" s="2" t="s">
        <v>23</v>
      </c>
      <c r="E988" s="2" t="s">
        <v>2</v>
      </c>
      <c r="F988" s="2" t="s">
        <v>239</v>
      </c>
      <c r="G988" s="4"/>
      <c r="H988" s="3">
        <v>69.341300000000004</v>
      </c>
      <c r="I988" s="3">
        <v>71.078400000000002</v>
      </c>
      <c r="J988" s="3">
        <v>72.992840000000001</v>
      </c>
      <c r="K988" s="3">
        <v>74.90728</v>
      </c>
      <c r="L988" s="3">
        <v>76.821719999999999</v>
      </c>
      <c r="M988" s="3">
        <v>78.736159999999998</v>
      </c>
      <c r="N988" s="3">
        <v>80.650599999999997</v>
      </c>
      <c r="O988" s="3">
        <v>82.413380000000004</v>
      </c>
      <c r="P988" s="3">
        <v>84.176159999999996</v>
      </c>
      <c r="Q988" s="3">
        <v>85.938940000000002</v>
      </c>
      <c r="R988" s="3">
        <v>87.701719999999995</v>
      </c>
      <c r="S988" s="3">
        <v>89.464500000000001</v>
      </c>
      <c r="T988" s="3">
        <v>90.507499999999993</v>
      </c>
      <c r="U988" s="3">
        <v>91.5505</v>
      </c>
      <c r="V988" s="3">
        <v>92.593500000000006</v>
      </c>
      <c r="W988" s="3">
        <v>93.636499999999998</v>
      </c>
      <c r="X988" s="3">
        <v>94.679500000000004</v>
      </c>
      <c r="Y988" s="3">
        <v>95.391620000000003</v>
      </c>
      <c r="Z988" s="3">
        <v>96.103740000000002</v>
      </c>
      <c r="AA988" s="3">
        <v>96.815860000000001</v>
      </c>
      <c r="AB988" s="3">
        <v>97.527979999999999</v>
      </c>
      <c r="AC988" s="3">
        <v>98.240099999999998</v>
      </c>
      <c r="AD988" s="3">
        <v>99.267380000000003</v>
      </c>
      <c r="AE988" s="3">
        <v>100.29465999999999</v>
      </c>
      <c r="AF988" s="3">
        <v>101.32194</v>
      </c>
      <c r="AG988" s="3">
        <v>102.34922</v>
      </c>
      <c r="AH988" s="3">
        <v>103.37649999999999</v>
      </c>
      <c r="AI988" s="3">
        <v>104.58893999999999</v>
      </c>
      <c r="AJ988" s="3">
        <v>105.80137999999999</v>
      </c>
      <c r="AK988" s="3">
        <v>107.01382</v>
      </c>
      <c r="AL988" s="3">
        <v>108.22626</v>
      </c>
      <c r="AM988" s="3">
        <v>109.4387</v>
      </c>
      <c r="AN988" s="4"/>
      <c r="AO988" s="4"/>
    </row>
    <row r="989" spans="1:41" x14ac:dyDescent="0.25">
      <c r="A989" s="13" t="s">
        <v>359</v>
      </c>
      <c r="B989" s="2" t="s">
        <v>4</v>
      </c>
      <c r="C989" s="2" t="s">
        <v>2</v>
      </c>
      <c r="D989" s="2" t="s">
        <v>23</v>
      </c>
      <c r="E989" s="2" t="s">
        <v>2</v>
      </c>
      <c r="F989" s="2" t="s">
        <v>240</v>
      </c>
      <c r="G989" s="4"/>
      <c r="H989" s="3">
        <v>62.181399999999996</v>
      </c>
      <c r="I989" s="3">
        <v>54.353099999999998</v>
      </c>
      <c r="J989" s="3">
        <v>55.485239999999997</v>
      </c>
      <c r="K989" s="3">
        <v>56.617379999999997</v>
      </c>
      <c r="L989" s="3">
        <v>57.749519999999997</v>
      </c>
      <c r="M989" s="3">
        <v>58.881659999999997</v>
      </c>
      <c r="N989" s="3">
        <v>60.013800000000003</v>
      </c>
      <c r="O989" s="3">
        <v>61.532040000000002</v>
      </c>
      <c r="P989" s="3">
        <v>63.050280000000001</v>
      </c>
      <c r="Q989" s="3">
        <v>64.568520000000007</v>
      </c>
      <c r="R989" s="3">
        <v>66.086759999999998</v>
      </c>
      <c r="S989" s="3">
        <v>67.605000000000004</v>
      </c>
      <c r="T989" s="3">
        <v>68.968959999999996</v>
      </c>
      <c r="U989" s="3">
        <v>70.332920000000001</v>
      </c>
      <c r="V989" s="3">
        <v>71.696879999999993</v>
      </c>
      <c r="W989" s="3">
        <v>73.060839999999999</v>
      </c>
      <c r="X989" s="3">
        <v>74.424800000000005</v>
      </c>
      <c r="Y989" s="3">
        <v>75.68844</v>
      </c>
      <c r="Z989" s="3">
        <v>76.952079999999995</v>
      </c>
      <c r="AA989" s="3">
        <v>78.215720000000005</v>
      </c>
      <c r="AB989" s="3">
        <v>79.47936</v>
      </c>
      <c r="AC989" s="3">
        <v>80.742999999999995</v>
      </c>
      <c r="AD989" s="3">
        <v>82.736779999999996</v>
      </c>
      <c r="AE989" s="3">
        <v>84.730559999999997</v>
      </c>
      <c r="AF989" s="3">
        <v>86.724339999999998</v>
      </c>
      <c r="AG989" s="3">
        <v>88.718119999999999</v>
      </c>
      <c r="AH989" s="3">
        <v>90.7119</v>
      </c>
      <c r="AI989" s="3">
        <v>93.38082</v>
      </c>
      <c r="AJ989" s="3">
        <v>96.04974</v>
      </c>
      <c r="AK989" s="3">
        <v>98.71866</v>
      </c>
      <c r="AL989" s="3">
        <v>101.38758</v>
      </c>
      <c r="AM989" s="3">
        <v>104.0565</v>
      </c>
      <c r="AN989" s="4"/>
      <c r="AO989" s="4"/>
    </row>
    <row r="990" spans="1:41" x14ac:dyDescent="0.25">
      <c r="A990" s="13" t="s">
        <v>359</v>
      </c>
      <c r="B990" s="2" t="s">
        <v>4</v>
      </c>
      <c r="C990" s="2" t="s">
        <v>2</v>
      </c>
      <c r="D990" s="2" t="s">
        <v>23</v>
      </c>
      <c r="E990" s="2" t="s">
        <v>2</v>
      </c>
      <c r="F990" s="2" t="s">
        <v>241</v>
      </c>
      <c r="G990" s="4"/>
      <c r="H990" s="3">
        <v>574.73889999999994</v>
      </c>
      <c r="I990" s="3">
        <v>589.86</v>
      </c>
      <c r="J990" s="3">
        <v>605.09659999999997</v>
      </c>
      <c r="K990" s="3">
        <v>620.33320000000003</v>
      </c>
      <c r="L990" s="3">
        <v>635.56979999999999</v>
      </c>
      <c r="M990" s="3">
        <v>650.80640000000005</v>
      </c>
      <c r="N990" s="3">
        <v>666.04300000000001</v>
      </c>
      <c r="O990" s="3">
        <v>676.68813999999998</v>
      </c>
      <c r="P990" s="3">
        <v>687.33327999999995</v>
      </c>
      <c r="Q990" s="3">
        <v>697.97842000000003</v>
      </c>
      <c r="R990" s="3">
        <v>708.62356</v>
      </c>
      <c r="S990" s="3">
        <v>719.26869999999997</v>
      </c>
      <c r="T990" s="3">
        <v>726.84820000000002</v>
      </c>
      <c r="U990" s="3">
        <v>734.42769999999996</v>
      </c>
      <c r="V990" s="3">
        <v>742.00720000000001</v>
      </c>
      <c r="W990" s="3">
        <v>749.58669999999995</v>
      </c>
      <c r="X990" s="3">
        <v>757.1662</v>
      </c>
      <c r="Y990" s="3">
        <v>764.67906000000005</v>
      </c>
      <c r="Z990" s="3">
        <v>772.19191999999998</v>
      </c>
      <c r="AA990" s="3">
        <v>779.70478000000003</v>
      </c>
      <c r="AB990" s="3">
        <v>787.21763999999996</v>
      </c>
      <c r="AC990" s="3">
        <v>794.73050000000001</v>
      </c>
      <c r="AD990" s="3">
        <v>801.72234000000003</v>
      </c>
      <c r="AE990" s="3">
        <v>808.71418000000006</v>
      </c>
      <c r="AF990" s="3">
        <v>815.70601999999997</v>
      </c>
      <c r="AG990" s="3">
        <v>822.69785999999999</v>
      </c>
      <c r="AH990" s="3">
        <v>829.68970000000002</v>
      </c>
      <c r="AI990" s="3">
        <v>837.96831999999995</v>
      </c>
      <c r="AJ990" s="3">
        <v>846.24694</v>
      </c>
      <c r="AK990" s="3">
        <v>854.52556000000004</v>
      </c>
      <c r="AL990" s="3">
        <v>862.80417999999997</v>
      </c>
      <c r="AM990" s="3">
        <v>871.08280000000002</v>
      </c>
      <c r="AN990" s="4"/>
      <c r="AO990" s="4"/>
    </row>
    <row r="991" spans="1:41" x14ac:dyDescent="0.25">
      <c r="A991" s="13" t="s">
        <v>359</v>
      </c>
      <c r="B991" s="2" t="s">
        <v>4</v>
      </c>
      <c r="C991" s="2" t="s">
        <v>2</v>
      </c>
      <c r="D991" s="2" t="s">
        <v>23</v>
      </c>
      <c r="E991" s="2" t="s">
        <v>2</v>
      </c>
      <c r="F991" s="2" t="s">
        <v>242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3">
        <v>5.0859069101725201E-3</v>
      </c>
      <c r="AA991" s="3">
        <v>5.12590691018611E-3</v>
      </c>
      <c r="AB991" s="3">
        <v>5.1639379401269298E-3</v>
      </c>
      <c r="AC991" s="3">
        <v>5.2000000000238496E-3</v>
      </c>
      <c r="AD991" s="3">
        <v>5.2833179986233603E-3</v>
      </c>
      <c r="AE991" s="3">
        <v>5.3649769979355897E-3</v>
      </c>
      <c r="AF991" s="3">
        <v>5.4449769979258997E-3</v>
      </c>
      <c r="AG991" s="3">
        <v>5.5233179986333703E-3</v>
      </c>
      <c r="AH991" s="3">
        <v>5.6000000000171503E-3</v>
      </c>
      <c r="AI991" s="3">
        <v>5.7038904991926201E-3</v>
      </c>
      <c r="AJ991" s="3">
        <v>5.8058357487862401E-3</v>
      </c>
      <c r="AK991" s="3">
        <v>5.9058357488170898E-3</v>
      </c>
      <c r="AL991" s="3">
        <v>6.0038904992505398E-3</v>
      </c>
      <c r="AM991" s="3">
        <v>6.1000000000976896E-3</v>
      </c>
      <c r="AN991" s="4"/>
      <c r="AO991" s="4"/>
    </row>
    <row r="992" spans="1:41" x14ac:dyDescent="0.25">
      <c r="A992" s="13" t="s">
        <v>359</v>
      </c>
      <c r="B992" s="2" t="s">
        <v>4</v>
      </c>
      <c r="C992" s="2" t="s">
        <v>2</v>
      </c>
      <c r="D992" s="2" t="s">
        <v>23</v>
      </c>
      <c r="E992" s="2" t="s">
        <v>2</v>
      </c>
      <c r="F992" s="2" t="s">
        <v>243</v>
      </c>
      <c r="G992" s="4"/>
      <c r="H992" s="3">
        <v>0.52449999999999997</v>
      </c>
      <c r="I992" s="3">
        <v>0.52939999999999998</v>
      </c>
      <c r="J992" s="3">
        <v>0.55536237980117598</v>
      </c>
      <c r="K992" s="3">
        <v>0.58194356970176397</v>
      </c>
      <c r="L992" s="3">
        <v>0.60914356970176398</v>
      </c>
      <c r="M992" s="3">
        <v>0.63696237980117598</v>
      </c>
      <c r="N992" s="3">
        <v>0.66539999999999999</v>
      </c>
      <c r="O992" s="3">
        <v>0.693293971648684</v>
      </c>
      <c r="P992" s="3">
        <v>0.72173095747302596</v>
      </c>
      <c r="Q992" s="3">
        <v>0.75071095747302696</v>
      </c>
      <c r="R992" s="3">
        <v>0.78023397164868502</v>
      </c>
      <c r="S992" s="3">
        <v>0.81030000000000102</v>
      </c>
      <c r="T992" s="3">
        <v>0.84145657513567296</v>
      </c>
      <c r="U992" s="3">
        <v>0.87308486270350805</v>
      </c>
      <c r="V992" s="3">
        <v>0.90518486270350795</v>
      </c>
      <c r="W992" s="3">
        <v>0.93775657513567101</v>
      </c>
      <c r="X992" s="3">
        <v>0.970799999999998</v>
      </c>
      <c r="Y992" s="3">
        <v>1.00586069116119</v>
      </c>
      <c r="Z992" s="3">
        <v>1.04142103674178</v>
      </c>
      <c r="AA992" s="3">
        <v>1.07748103674178</v>
      </c>
      <c r="AB992" s="3">
        <v>1.11404069116119</v>
      </c>
      <c r="AC992" s="3">
        <v>1.1511</v>
      </c>
      <c r="AD992" s="3">
        <v>1.18787056636969</v>
      </c>
      <c r="AE992" s="3">
        <v>1.2251058495545299</v>
      </c>
      <c r="AF992" s="3">
        <v>1.26280584955453</v>
      </c>
      <c r="AG992" s="3">
        <v>1.30097056636969</v>
      </c>
      <c r="AH992" s="3">
        <v>1.3395999999999999</v>
      </c>
      <c r="AI992" s="3">
        <v>1.37654811140606</v>
      </c>
      <c r="AJ992" s="3">
        <v>1.4139621671091001</v>
      </c>
      <c r="AK992" s="3">
        <v>1.45184216710909</v>
      </c>
      <c r="AL992" s="3">
        <v>1.49018811140606</v>
      </c>
      <c r="AM992" s="3">
        <v>1.5289999999999999</v>
      </c>
      <c r="AN992" s="4"/>
      <c r="AO992" s="4"/>
    </row>
    <row r="993" spans="1:41" x14ac:dyDescent="0.25">
      <c r="A993" s="13" t="s">
        <v>359</v>
      </c>
      <c r="B993" s="2" t="s">
        <v>4</v>
      </c>
      <c r="C993" s="2" t="s">
        <v>2</v>
      </c>
      <c r="D993" s="2" t="s">
        <v>23</v>
      </c>
      <c r="E993" s="2" t="s">
        <v>2</v>
      </c>
      <c r="F993" s="2" t="s">
        <v>244</v>
      </c>
      <c r="G993" s="4"/>
      <c r="H993" s="3">
        <v>269.4325</v>
      </c>
      <c r="I993" s="3">
        <v>275.0127</v>
      </c>
      <c r="J993" s="3">
        <v>282.756521210004</v>
      </c>
      <c r="K993" s="3">
        <v>290.50932181500502</v>
      </c>
      <c r="L993" s="3">
        <v>298.27110181500501</v>
      </c>
      <c r="M993" s="3">
        <v>306.04186121000299</v>
      </c>
      <c r="N993" s="3">
        <v>313.82159999999999</v>
      </c>
      <c r="O993" s="3">
        <v>319.12498603149101</v>
      </c>
      <c r="P993" s="3">
        <v>324.42017904723701</v>
      </c>
      <c r="Q993" s="3">
        <v>329.70717904723699</v>
      </c>
      <c r="R993" s="3">
        <v>334.985986031491</v>
      </c>
      <c r="S993" s="3">
        <v>340.25659999999999</v>
      </c>
      <c r="T993" s="3">
        <v>342.99692509019502</v>
      </c>
      <c r="U993" s="3">
        <v>345.70400763529102</v>
      </c>
      <c r="V993" s="3">
        <v>348.377847635291</v>
      </c>
      <c r="W993" s="3">
        <v>351.01844509019401</v>
      </c>
      <c r="X993" s="3">
        <v>353.62580000000003</v>
      </c>
      <c r="Y993" s="3">
        <v>354.53260040132699</v>
      </c>
      <c r="Z993" s="3">
        <v>355.371000601991</v>
      </c>
      <c r="AA993" s="3">
        <v>356.14100060199098</v>
      </c>
      <c r="AB993" s="3">
        <v>356.84260040132699</v>
      </c>
      <c r="AC993" s="3">
        <v>357.47579999999999</v>
      </c>
      <c r="AD993" s="3">
        <v>356.33093895666002</v>
      </c>
      <c r="AE993" s="3">
        <v>355.09230843499</v>
      </c>
      <c r="AF993" s="3">
        <v>353.75990843499</v>
      </c>
      <c r="AG993" s="3">
        <v>352.33373895666</v>
      </c>
      <c r="AH993" s="3">
        <v>350.81380000000001</v>
      </c>
      <c r="AI993" s="3">
        <v>349.52106563420102</v>
      </c>
      <c r="AJ993" s="3">
        <v>348.11087845130101</v>
      </c>
      <c r="AK993" s="3">
        <v>346.58323845130099</v>
      </c>
      <c r="AL993" s="3">
        <v>344.93814563420102</v>
      </c>
      <c r="AM993" s="3">
        <v>343.17559999999997</v>
      </c>
      <c r="AN993" s="4"/>
      <c r="AO993" s="4"/>
    </row>
    <row r="994" spans="1:41" x14ac:dyDescent="0.25">
      <c r="A994" s="13" t="s">
        <v>359</v>
      </c>
      <c r="B994" s="2" t="s">
        <v>4</v>
      </c>
      <c r="C994" s="2" t="s">
        <v>2</v>
      </c>
      <c r="D994" s="2" t="s">
        <v>23</v>
      </c>
      <c r="E994" s="2" t="s">
        <v>2</v>
      </c>
      <c r="F994" s="2" t="s">
        <v>245</v>
      </c>
      <c r="G994" s="4"/>
      <c r="H994" s="3">
        <v>238.8158</v>
      </c>
      <c r="I994" s="3">
        <v>222.92160000000001</v>
      </c>
      <c r="J994" s="3">
        <v>228.287197175095</v>
      </c>
      <c r="K994" s="3">
        <v>233.619415762643</v>
      </c>
      <c r="L994" s="3">
        <v>238.91825576264301</v>
      </c>
      <c r="M994" s="3">
        <v>244.18371717509501</v>
      </c>
      <c r="N994" s="3">
        <v>249.41579999999999</v>
      </c>
      <c r="O994" s="3">
        <v>255.50159753663101</v>
      </c>
      <c r="P994" s="3">
        <v>261.59791630494698</v>
      </c>
      <c r="Q994" s="3">
        <v>267.70475630494701</v>
      </c>
      <c r="R994" s="3">
        <v>273.82211753663103</v>
      </c>
      <c r="S994" s="3">
        <v>279.95</v>
      </c>
      <c r="T994" s="3">
        <v>286.59225071813103</v>
      </c>
      <c r="U994" s="3">
        <v>293.27014607719701</v>
      </c>
      <c r="V994" s="3">
        <v>299.98368607719698</v>
      </c>
      <c r="W994" s="3">
        <v>306.73287071813098</v>
      </c>
      <c r="X994" s="3">
        <v>313.51769999999999</v>
      </c>
      <c r="Y994" s="3">
        <v>322.103204540158</v>
      </c>
      <c r="Z994" s="3">
        <v>330.76079681023703</v>
      </c>
      <c r="AA994" s="3">
        <v>339.490476810237</v>
      </c>
      <c r="AB994" s="3">
        <v>348.29224454015798</v>
      </c>
      <c r="AC994" s="3">
        <v>357.16609999999997</v>
      </c>
      <c r="AD994" s="3">
        <v>369.30698726053998</v>
      </c>
      <c r="AE994" s="3">
        <v>381.54262089080999</v>
      </c>
      <c r="AF994" s="3">
        <v>393.87300089080998</v>
      </c>
      <c r="AG994" s="3">
        <v>406.29812726054001</v>
      </c>
      <c r="AH994" s="3">
        <v>418.81799999999998</v>
      </c>
      <c r="AI994" s="3">
        <v>433.70144225603298</v>
      </c>
      <c r="AJ994" s="3">
        <v>448.70882338404903</v>
      </c>
      <c r="AK994" s="3">
        <v>463.84014338404899</v>
      </c>
      <c r="AL994" s="3">
        <v>479.09540225603303</v>
      </c>
      <c r="AM994" s="3">
        <v>494.47460000000001</v>
      </c>
      <c r="AN994" s="4"/>
      <c r="AO994" s="4"/>
    </row>
    <row r="995" spans="1:41" x14ac:dyDescent="0.25">
      <c r="A995" s="13" t="s">
        <v>359</v>
      </c>
      <c r="B995" s="2" t="s">
        <v>4</v>
      </c>
      <c r="C995" s="2" t="s">
        <v>2</v>
      </c>
      <c r="D995" s="2" t="s">
        <v>23</v>
      </c>
      <c r="E995" s="2" t="s">
        <v>2</v>
      </c>
      <c r="F995" s="2" t="s">
        <v>246</v>
      </c>
      <c r="G995" s="4"/>
      <c r="H995" s="3">
        <v>234.913397403125</v>
      </c>
      <c r="I995" s="3">
        <v>241.25245061188099</v>
      </c>
      <c r="J995" s="3">
        <v>246.73897870014599</v>
      </c>
      <c r="K995" s="3">
        <v>252.18768464259301</v>
      </c>
      <c r="L995" s="3">
        <v>257.59856843922398</v>
      </c>
      <c r="M995" s="3">
        <v>262.97163009003702</v>
      </c>
      <c r="N995" s="3">
        <v>268.30686959503402</v>
      </c>
      <c r="O995" s="3">
        <v>270.82879930066599</v>
      </c>
      <c r="P995" s="3">
        <v>273.29490755691899</v>
      </c>
      <c r="Q995" s="3">
        <v>275.63848022038798</v>
      </c>
      <c r="R995" s="3">
        <v>277.98254362568599</v>
      </c>
      <c r="S995" s="3">
        <v>280.27050362940798</v>
      </c>
      <c r="T995" s="3">
        <v>280.74928277813001</v>
      </c>
      <c r="U995" s="3">
        <v>281.17620745735098</v>
      </c>
      <c r="V995" s="3">
        <v>281.55127766707102</v>
      </c>
      <c r="W995" s="3">
        <v>281.87449340729103</v>
      </c>
      <c r="X995" s="3">
        <v>282.14585467800902</v>
      </c>
      <c r="Y995" s="3">
        <v>281.93258615656902</v>
      </c>
      <c r="Z995" s="3">
        <v>281.667455632665</v>
      </c>
      <c r="AA995" s="3">
        <v>281.33537618602401</v>
      </c>
      <c r="AB995" s="3">
        <v>280.943845406653</v>
      </c>
      <c r="AC995" s="3">
        <v>280.492863294551</v>
      </c>
      <c r="AD995" s="3">
        <v>280.005477536238</v>
      </c>
      <c r="AE995" s="3">
        <v>279.46628394918002</v>
      </c>
      <c r="AF995" s="3">
        <v>278.875282533377</v>
      </c>
      <c r="AG995" s="3">
        <v>278.23247328882798</v>
      </c>
      <c r="AH995" s="3">
        <v>277.53785621553499</v>
      </c>
      <c r="AI995" s="3">
        <v>277.47159630541699</v>
      </c>
      <c r="AJ995" s="3">
        <v>277.34901940131499</v>
      </c>
      <c r="AK995" s="3">
        <v>277.17012550322897</v>
      </c>
      <c r="AL995" s="3">
        <v>276.93491461115798</v>
      </c>
      <c r="AM995" s="3">
        <v>276.64338672510303</v>
      </c>
      <c r="AN995" s="4"/>
      <c r="AO995" s="4"/>
    </row>
    <row r="996" spans="1:41" x14ac:dyDescent="0.25">
      <c r="A996" s="13" t="s">
        <v>359</v>
      </c>
      <c r="B996" s="2" t="s">
        <v>4</v>
      </c>
      <c r="C996" s="2" t="s">
        <v>2</v>
      </c>
      <c r="D996" s="2" t="s">
        <v>23</v>
      </c>
      <c r="E996" s="2" t="s">
        <v>2</v>
      </c>
      <c r="F996" s="2" t="s">
        <v>247</v>
      </c>
      <c r="G996" s="4"/>
      <c r="H996" s="3">
        <v>1.1855</v>
      </c>
      <c r="I996" s="3">
        <v>1.2103999999999999</v>
      </c>
      <c r="J996" s="3">
        <v>1.26030503352073</v>
      </c>
      <c r="K996" s="3">
        <v>1.3111075502810901</v>
      </c>
      <c r="L996" s="3">
        <v>1.3628075502810899</v>
      </c>
      <c r="M996" s="3">
        <v>1.41540503352073</v>
      </c>
      <c r="N996" s="3">
        <v>1.4689000000000001</v>
      </c>
      <c r="O996" s="3">
        <v>1.51734901588258</v>
      </c>
      <c r="P996" s="3">
        <v>1.56650352382388</v>
      </c>
      <c r="Q996" s="3">
        <v>1.6163635238238701</v>
      </c>
      <c r="R996" s="3">
        <v>1.66692901588258</v>
      </c>
      <c r="S996" s="3">
        <v>1.7181999999999999</v>
      </c>
      <c r="T996" s="3">
        <v>1.7691953543894701</v>
      </c>
      <c r="U996" s="3">
        <v>1.8207730315841999</v>
      </c>
      <c r="V996" s="3">
        <v>1.8729330315842101</v>
      </c>
      <c r="W996" s="3">
        <v>1.92567535438947</v>
      </c>
      <c r="X996" s="3">
        <v>1.9790000000000001</v>
      </c>
      <c r="Y996" s="3">
        <v>2.0354375677354399</v>
      </c>
      <c r="Z996" s="3">
        <v>2.0924763516031502</v>
      </c>
      <c r="AA996" s="3">
        <v>2.1501163516031601</v>
      </c>
      <c r="AB996" s="3">
        <v>2.2083575677354399</v>
      </c>
      <c r="AC996" s="3">
        <v>2.2671999999999999</v>
      </c>
      <c r="AD996" s="3">
        <v>2.3338288521569699</v>
      </c>
      <c r="AE996" s="3">
        <v>2.40110327823546</v>
      </c>
      <c r="AF996" s="3">
        <v>2.46902327823546</v>
      </c>
      <c r="AG996" s="3">
        <v>2.5375888521569698</v>
      </c>
      <c r="AH996" s="3">
        <v>2.6067999999999998</v>
      </c>
      <c r="AI996" s="3">
        <v>2.6825297411754101</v>
      </c>
      <c r="AJ996" s="3">
        <v>2.7590246117631199</v>
      </c>
      <c r="AK996" s="3">
        <v>2.8362846117631202</v>
      </c>
      <c r="AL996" s="3">
        <v>2.9143097411754102</v>
      </c>
      <c r="AM996" s="3">
        <v>2.9931000000000001</v>
      </c>
      <c r="AN996" s="4"/>
      <c r="AO996" s="4"/>
    </row>
    <row r="997" spans="1:41" x14ac:dyDescent="0.25">
      <c r="A997" s="13" t="s">
        <v>359</v>
      </c>
      <c r="B997" s="2" t="s">
        <v>4</v>
      </c>
      <c r="C997" s="2" t="s">
        <v>2</v>
      </c>
      <c r="D997" s="2" t="s">
        <v>23</v>
      </c>
      <c r="E997" s="2" t="s">
        <v>2</v>
      </c>
      <c r="F997" s="2" t="s">
        <v>248</v>
      </c>
      <c r="G997" s="4"/>
      <c r="H997" s="3">
        <v>59.130499999999898</v>
      </c>
      <c r="I997" s="3">
        <v>59.680799999999799</v>
      </c>
      <c r="J997" s="3">
        <v>62.607818892712999</v>
      </c>
      <c r="K997" s="3">
        <v>65.604608339069699</v>
      </c>
      <c r="L997" s="3">
        <v>68.671168339069794</v>
      </c>
      <c r="M997" s="3">
        <v>71.807498892713298</v>
      </c>
      <c r="N997" s="3">
        <v>75.013600000000295</v>
      </c>
      <c r="O997" s="3">
        <v>78.158978997218199</v>
      </c>
      <c r="P997" s="3">
        <v>81.365598495827101</v>
      </c>
      <c r="Q997" s="3">
        <v>84.633458495827</v>
      </c>
      <c r="R997" s="3">
        <v>87.962558997217897</v>
      </c>
      <c r="S997" s="3">
        <v>91.352899999999806</v>
      </c>
      <c r="T997" s="3">
        <v>94.864998726211596</v>
      </c>
      <c r="U997" s="3">
        <v>98.430268089317494</v>
      </c>
      <c r="V997" s="3">
        <v>102.048708089318</v>
      </c>
      <c r="W997" s="3">
        <v>105.720318726212</v>
      </c>
      <c r="X997" s="3">
        <v>109.4451</v>
      </c>
      <c r="Y997" s="3">
        <v>113.396047335693</v>
      </c>
      <c r="Z997" s="3">
        <v>117.40329100354001</v>
      </c>
      <c r="AA997" s="3">
        <v>121.46683100353999</v>
      </c>
      <c r="AB997" s="3">
        <v>125.58666733569299</v>
      </c>
      <c r="AC997" s="3">
        <v>129.7628</v>
      </c>
      <c r="AD997" s="3">
        <v>133.90850522131899</v>
      </c>
      <c r="AE997" s="3">
        <v>138.10660783197801</v>
      </c>
      <c r="AF997" s="3">
        <v>142.357107831978</v>
      </c>
      <c r="AG997" s="3">
        <v>146.66000522131901</v>
      </c>
      <c r="AH997" s="3">
        <v>151.0153</v>
      </c>
      <c r="AI997" s="3">
        <v>155.180064707778</v>
      </c>
      <c r="AJ997" s="3">
        <v>159.39734706166701</v>
      </c>
      <c r="AK997" s="3">
        <v>163.66714706166701</v>
      </c>
      <c r="AL997" s="3">
        <v>167.98946470777801</v>
      </c>
      <c r="AM997" s="3">
        <v>172.36429999999999</v>
      </c>
      <c r="AN997" s="4"/>
      <c r="AO997" s="4"/>
    </row>
    <row r="998" spans="1:41" x14ac:dyDescent="0.25">
      <c r="A998" s="13" t="s">
        <v>359</v>
      </c>
      <c r="B998" s="2" t="s">
        <v>4</v>
      </c>
      <c r="C998" s="2" t="s">
        <v>2</v>
      </c>
      <c r="D998" s="2" t="s">
        <v>23</v>
      </c>
      <c r="E998" s="2" t="s">
        <v>2</v>
      </c>
      <c r="F998" s="2" t="s">
        <v>249</v>
      </c>
      <c r="G998" s="4"/>
      <c r="H998" s="3">
        <v>7.3300000000000004E-2</v>
      </c>
      <c r="I998" s="3">
        <v>6.7599999999999993E-2</v>
      </c>
      <c r="J998" s="3">
        <v>7.0082714591920697E-2</v>
      </c>
      <c r="K998" s="3">
        <v>7.2594071887881001E-2</v>
      </c>
      <c r="L998" s="3">
        <v>7.5134071887881099E-2</v>
      </c>
      <c r="M998" s="3">
        <v>7.7702714591920699E-2</v>
      </c>
      <c r="N998" s="3">
        <v>8.0300000000000094E-2</v>
      </c>
      <c r="O998" s="3">
        <v>8.2008639763959196E-2</v>
      </c>
      <c r="P998" s="3">
        <v>8.3712959645938806E-2</v>
      </c>
      <c r="Q998" s="3">
        <v>8.5412959645938799E-2</v>
      </c>
      <c r="R998" s="3">
        <v>8.7108639763959203E-2</v>
      </c>
      <c r="S998" s="3">
        <v>8.8800000000000004E-2</v>
      </c>
      <c r="T998" s="3">
        <v>8.9906333707150093E-2</v>
      </c>
      <c r="U998" s="3">
        <v>9.0989500560725203E-2</v>
      </c>
      <c r="V998" s="3">
        <v>9.2049500560725195E-2</v>
      </c>
      <c r="W998" s="3">
        <v>9.3086333707150207E-2</v>
      </c>
      <c r="X998" s="3">
        <v>9.4100000000000003E-2</v>
      </c>
      <c r="Y998" s="3">
        <v>9.5119575120785796E-2</v>
      </c>
      <c r="Z998" s="3">
        <v>9.6109362681178701E-2</v>
      </c>
      <c r="AA998" s="3">
        <v>9.7069362681178703E-2</v>
      </c>
      <c r="AB998" s="3">
        <v>9.7999575120785803E-2</v>
      </c>
      <c r="AC998" s="3">
        <v>9.8900000000000002E-2</v>
      </c>
      <c r="AD998" s="3">
        <v>0.100685016591958</v>
      </c>
      <c r="AE998" s="3">
        <v>0.102447524887936</v>
      </c>
      <c r="AF998" s="3">
        <v>0.10418752488793601</v>
      </c>
      <c r="AG998" s="3">
        <v>0.105905016591958</v>
      </c>
      <c r="AH998" s="3">
        <v>0.1076</v>
      </c>
      <c r="AI998" s="3">
        <v>0.11003141532925199</v>
      </c>
      <c r="AJ998" s="3">
        <v>0.112447122993878</v>
      </c>
      <c r="AK998" s="3">
        <v>0.114847122993878</v>
      </c>
      <c r="AL998" s="3">
        <v>0.11723141532925201</v>
      </c>
      <c r="AM998" s="3">
        <v>0.1196</v>
      </c>
      <c r="AN998" s="4"/>
      <c r="AO998" s="4"/>
    </row>
    <row r="999" spans="1:41" x14ac:dyDescent="0.25">
      <c r="A999" s="13" t="s">
        <v>359</v>
      </c>
      <c r="B999" s="2" t="s">
        <v>4</v>
      </c>
      <c r="C999" s="2" t="s">
        <v>2</v>
      </c>
      <c r="D999" s="2" t="s">
        <v>23</v>
      </c>
      <c r="E999" s="2" t="s">
        <v>2</v>
      </c>
      <c r="F999" s="2" t="s">
        <v>250</v>
      </c>
      <c r="G999" s="4"/>
      <c r="H999" s="3">
        <v>25.455100000000002</v>
      </c>
      <c r="I999" s="3">
        <v>24.8811</v>
      </c>
      <c r="J999" s="3">
        <v>25.434639930646199</v>
      </c>
      <c r="K999" s="3">
        <v>25.9813998959693</v>
      </c>
      <c r="L999" s="3">
        <v>26.5213798959693</v>
      </c>
      <c r="M999" s="3">
        <v>27.054579930646199</v>
      </c>
      <c r="N999" s="3">
        <v>27.581</v>
      </c>
      <c r="O999" s="3">
        <v>28.064602279091801</v>
      </c>
      <c r="P999" s="3">
        <v>28.542643418637599</v>
      </c>
      <c r="Q999" s="3">
        <v>29.0818375620442</v>
      </c>
      <c r="R999" s="3">
        <v>29.5591583746961</v>
      </c>
      <c r="S999" s="3">
        <v>30.031199999999998</v>
      </c>
      <c r="T999" s="3">
        <v>30.4046371710965</v>
      </c>
      <c r="U999" s="3">
        <v>30.776495756644699</v>
      </c>
      <c r="V999" s="3">
        <v>31.146775756644701</v>
      </c>
      <c r="W999" s="3">
        <v>31.515477171096499</v>
      </c>
      <c r="X999" s="3">
        <v>31.8826</v>
      </c>
      <c r="Y999" s="3">
        <v>32.326361281694098</v>
      </c>
      <c r="Z999" s="3">
        <v>32.772151922541099</v>
      </c>
      <c r="AA999" s="3">
        <v>33.219971922541099</v>
      </c>
      <c r="AB999" s="3">
        <v>33.669821281693999</v>
      </c>
      <c r="AC999" s="3">
        <v>34.121699999999997</v>
      </c>
      <c r="AD999" s="3">
        <v>34.722296047578801</v>
      </c>
      <c r="AE999" s="3">
        <v>35.323404071368202</v>
      </c>
      <c r="AF999" s="3">
        <v>35.925024071368199</v>
      </c>
      <c r="AG999" s="3">
        <v>36.527156047578799</v>
      </c>
      <c r="AH999" s="3">
        <v>37.129800000000003</v>
      </c>
      <c r="AI999" s="3">
        <v>37.819418436186602</v>
      </c>
      <c r="AJ999" s="3">
        <v>38.508577654279797</v>
      </c>
      <c r="AK999" s="3">
        <v>39.197277654279802</v>
      </c>
      <c r="AL999" s="3">
        <v>39.885518436186501</v>
      </c>
      <c r="AM999" s="3">
        <v>40.573300000000003</v>
      </c>
      <c r="AN999" s="4"/>
      <c r="AO999" s="4"/>
    </row>
    <row r="1000" spans="1:41" x14ac:dyDescent="0.25">
      <c r="A1000" s="13" t="s">
        <v>359</v>
      </c>
      <c r="B1000" s="2" t="s">
        <v>4</v>
      </c>
      <c r="C1000" s="2" t="s">
        <v>2</v>
      </c>
      <c r="D1000" s="2" t="s">
        <v>23</v>
      </c>
      <c r="E1000" s="2" t="s">
        <v>2</v>
      </c>
      <c r="F1000" s="2" t="s">
        <v>251</v>
      </c>
      <c r="G1000" s="4"/>
      <c r="H1000" s="3">
        <v>14.3615025968745</v>
      </c>
      <c r="I1000" s="3">
        <v>14.7491493881192</v>
      </c>
      <c r="J1000" s="3">
        <v>15.084533963482601</v>
      </c>
      <c r="K1000" s="3">
        <v>15.417604352849001</v>
      </c>
      <c r="L1000" s="3">
        <v>15.7483605562183</v>
      </c>
      <c r="M1000" s="3">
        <v>16.076802573590601</v>
      </c>
      <c r="N1000" s="3">
        <v>16.402930404965801</v>
      </c>
      <c r="O1000" s="3">
        <v>16.556544227606199</v>
      </c>
      <c r="P1000" s="3">
        <v>16.706727735489</v>
      </c>
      <c r="Q1000" s="3">
        <v>16.8534809286142</v>
      </c>
      <c r="R1000" s="3">
        <v>16.996803806981699</v>
      </c>
      <c r="S1000" s="3">
        <v>17.136696370591601</v>
      </c>
      <c r="T1000" s="3">
        <v>17.165967253004101</v>
      </c>
      <c r="U1000" s="3">
        <v>17.192067589350302</v>
      </c>
      <c r="V1000" s="3">
        <v>17.214997379630098</v>
      </c>
      <c r="W1000" s="3">
        <v>17.234756623843701</v>
      </c>
      <c r="X1000" s="3">
        <v>17.251345321991</v>
      </c>
      <c r="Y1000" s="3">
        <v>17.238302450541401</v>
      </c>
      <c r="Z1000" s="3">
        <v>17.2089513710905</v>
      </c>
      <c r="AA1000" s="3">
        <v>17.188510817731</v>
      </c>
      <c r="AB1000" s="3">
        <v>17.164439262517199</v>
      </c>
      <c r="AC1000" s="3">
        <v>17.136736705449099</v>
      </c>
      <c r="AD1000" s="3">
        <v>17.106687224547901</v>
      </c>
      <c r="AE1000" s="3">
        <v>17.073473191998801</v>
      </c>
      <c r="AF1000" s="3">
        <v>17.037094607801901</v>
      </c>
      <c r="AG1000" s="3">
        <v>16.997551471957301</v>
      </c>
      <c r="AH1000" s="3">
        <v>16.9548437844647</v>
      </c>
      <c r="AI1000" s="3">
        <v>16.950459501975001</v>
      </c>
      <c r="AJ1000" s="3">
        <v>16.9426343097733</v>
      </c>
      <c r="AK1000" s="3">
        <v>16.931368207859698</v>
      </c>
      <c r="AL1000" s="3">
        <v>16.916661196233999</v>
      </c>
      <c r="AM1000" s="3">
        <v>16.898513274896398</v>
      </c>
      <c r="AN1000" s="4"/>
      <c r="AO1000" s="4"/>
    </row>
    <row r="1001" spans="1:41" x14ac:dyDescent="0.25">
      <c r="A1001" s="13" t="s">
        <v>359</v>
      </c>
      <c r="B1001" s="2" t="s">
        <v>4</v>
      </c>
      <c r="C1001" s="2" t="s">
        <v>2</v>
      </c>
      <c r="D1001" s="2" t="s">
        <v>23</v>
      </c>
      <c r="E1001" s="2" t="s">
        <v>2</v>
      </c>
      <c r="F1001" s="2" t="s">
        <v>252</v>
      </c>
      <c r="G1001" s="4"/>
      <c r="H1001" s="3">
        <v>4.17384045016136</v>
      </c>
      <c r="I1001" s="3">
        <v>3.3728052405641802</v>
      </c>
      <c r="J1001" s="3">
        <v>2.6407220048431901</v>
      </c>
      <c r="K1001" s="3">
        <v>3.0838683034901102</v>
      </c>
      <c r="L1001" s="3">
        <v>2.9393998349530799</v>
      </c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</row>
    <row r="1002" spans="1:41" x14ac:dyDescent="0.25">
      <c r="A1002" s="13" t="s">
        <v>359</v>
      </c>
      <c r="B1002" s="2" t="s">
        <v>4</v>
      </c>
      <c r="C1002" s="2" t="s">
        <v>2</v>
      </c>
      <c r="D1002" s="2" t="s">
        <v>23</v>
      </c>
      <c r="E1002" s="2" t="s">
        <v>2</v>
      </c>
      <c r="F1002" s="2" t="s">
        <v>253</v>
      </c>
      <c r="G1002" s="4"/>
      <c r="H1002" s="3">
        <v>13.7668656107645</v>
      </c>
      <c r="I1002" s="3">
        <v>13.7668656107645</v>
      </c>
      <c r="J1002" s="3">
        <v>13.7668656107645</v>
      </c>
      <c r="K1002" s="3">
        <v>13.7668656107645</v>
      </c>
      <c r="L1002" s="3">
        <v>13.7668656107645</v>
      </c>
      <c r="M1002" s="3">
        <v>13.7668656107645</v>
      </c>
      <c r="N1002" s="3">
        <v>13.7668656107645</v>
      </c>
      <c r="O1002" s="3">
        <v>13.7668656107645</v>
      </c>
      <c r="P1002" s="3">
        <v>13.7668656107645</v>
      </c>
      <c r="Q1002" s="3">
        <v>12.927019439055</v>
      </c>
      <c r="R1002" s="3">
        <v>6.4733130309200098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</row>
    <row r="1003" spans="1:41" x14ac:dyDescent="0.25">
      <c r="A1003" s="13" t="s">
        <v>359</v>
      </c>
      <c r="B1003" s="2" t="s">
        <v>4</v>
      </c>
      <c r="C1003" s="2" t="s">
        <v>2</v>
      </c>
      <c r="D1003" s="2" t="s">
        <v>23</v>
      </c>
      <c r="E1003" s="2" t="s">
        <v>2</v>
      </c>
      <c r="F1003" s="2" t="s">
        <v>254</v>
      </c>
      <c r="G1003" s="4"/>
      <c r="H1003" s="3">
        <v>1.8336326078651899</v>
      </c>
      <c r="I1003" s="3">
        <v>1.8336326078651899</v>
      </c>
      <c r="J1003" s="3">
        <v>1.8336326078651899</v>
      </c>
      <c r="K1003" s="3">
        <v>1.8336326078651899</v>
      </c>
      <c r="L1003" s="3">
        <v>1.8336326078651899</v>
      </c>
      <c r="M1003" s="3">
        <v>1.8336326078651899</v>
      </c>
      <c r="N1003" s="3">
        <v>1.8336326078651899</v>
      </c>
      <c r="O1003" s="3">
        <v>1.8336326078651899</v>
      </c>
      <c r="P1003" s="3">
        <v>1.6658248218678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</row>
    <row r="1004" spans="1:41" x14ac:dyDescent="0.25">
      <c r="A1004" s="13" t="s">
        <v>359</v>
      </c>
      <c r="B1004" s="2" t="s">
        <v>4</v>
      </c>
      <c r="C1004" s="2" t="s">
        <v>2</v>
      </c>
      <c r="D1004" s="2" t="s">
        <v>23</v>
      </c>
      <c r="E1004" s="2" t="s">
        <v>2</v>
      </c>
      <c r="F1004" s="2" t="s">
        <v>255</v>
      </c>
      <c r="G1004" s="4"/>
      <c r="H1004" s="3">
        <v>0.21730434128844101</v>
      </c>
      <c r="I1004" s="3">
        <v>0.21465533848361401</v>
      </c>
      <c r="J1004" s="3">
        <v>0.21298281136880301</v>
      </c>
      <c r="K1004" s="3">
        <v>0.21131028425399101</v>
      </c>
      <c r="L1004" s="3">
        <v>0.20963775713918001</v>
      </c>
      <c r="M1004" s="3">
        <v>0.20720897168151001</v>
      </c>
      <c r="N1004" s="3">
        <v>0.205757882321945</v>
      </c>
      <c r="O1004" s="3">
        <v>0.205757882321945</v>
      </c>
      <c r="P1004" s="3">
        <v>0.205757882321945</v>
      </c>
      <c r="Q1004" s="3">
        <v>0.205757882321945</v>
      </c>
      <c r="R1004" s="3">
        <v>0.205757882321945</v>
      </c>
      <c r="S1004" s="3">
        <v>0.205757882321945</v>
      </c>
      <c r="T1004" s="3">
        <v>0.205757882321945</v>
      </c>
      <c r="U1004" s="3">
        <v>0.205757882321945</v>
      </c>
      <c r="V1004" s="3">
        <v>0.101539947986023</v>
      </c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</row>
    <row r="1005" spans="1:41" x14ac:dyDescent="0.25">
      <c r="A1005" s="13" t="s">
        <v>359</v>
      </c>
      <c r="B1005" s="2" t="s">
        <v>4</v>
      </c>
      <c r="C1005" s="2" t="s">
        <v>2</v>
      </c>
      <c r="D1005" s="2" t="s">
        <v>23</v>
      </c>
      <c r="E1005" s="2" t="s">
        <v>2</v>
      </c>
      <c r="F1005" s="2" t="s">
        <v>256</v>
      </c>
      <c r="G1005" s="4"/>
      <c r="H1005" s="3">
        <v>3.19641395045299E-2</v>
      </c>
      <c r="I1005" s="3">
        <v>3.19641395045299E-2</v>
      </c>
      <c r="J1005" s="3">
        <v>3.19641395045299E-2</v>
      </c>
      <c r="K1005" s="3">
        <v>3.19641395045299E-2</v>
      </c>
      <c r="L1005" s="3">
        <v>3.19641395045299E-2</v>
      </c>
      <c r="M1005" s="3">
        <v>3.19641395045299E-2</v>
      </c>
      <c r="N1005" s="3">
        <v>3.19641395045299E-2</v>
      </c>
      <c r="O1005" s="3">
        <v>3.19641395045299E-2</v>
      </c>
      <c r="P1005" s="3">
        <v>3.19641395045299E-2</v>
      </c>
      <c r="Q1005" s="3">
        <v>3.19641395045299E-2</v>
      </c>
      <c r="R1005" s="3">
        <v>3.19641395045299E-2</v>
      </c>
      <c r="S1005" s="3">
        <v>3.19641395045299E-2</v>
      </c>
      <c r="T1005" s="3">
        <v>3.19641395045299E-2</v>
      </c>
      <c r="U1005" s="3">
        <v>3.19641395045299E-2</v>
      </c>
      <c r="V1005" s="3">
        <v>3.19641395045299E-2</v>
      </c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</row>
    <row r="1006" spans="1:41" x14ac:dyDescent="0.25">
      <c r="A1006" s="13" t="s">
        <v>359</v>
      </c>
      <c r="B1006" s="2" t="s">
        <v>4</v>
      </c>
      <c r="C1006" s="2" t="s">
        <v>2</v>
      </c>
      <c r="D1006" s="2" t="s">
        <v>23</v>
      </c>
      <c r="E1006" s="2" t="s">
        <v>2</v>
      </c>
      <c r="F1006" s="2" t="s">
        <v>257</v>
      </c>
      <c r="G1006" s="4"/>
      <c r="H1006" s="3">
        <v>5.3269362196174903</v>
      </c>
      <c r="I1006" s="3">
        <v>5.3269362196174903</v>
      </c>
      <c r="J1006" s="3">
        <v>5.3269362196174903</v>
      </c>
      <c r="K1006" s="3">
        <v>5.3269362196174903</v>
      </c>
      <c r="L1006" s="3">
        <v>5.3269362196174903</v>
      </c>
      <c r="M1006" s="3">
        <v>5.3269362196174903</v>
      </c>
      <c r="N1006" s="3">
        <v>5.3269362196174903</v>
      </c>
      <c r="O1006" s="3">
        <v>5.3269362196174903</v>
      </c>
      <c r="P1006" s="3">
        <v>5.3269362196174903</v>
      </c>
      <c r="Q1006" s="3">
        <v>5.3269362196174903</v>
      </c>
      <c r="R1006" s="3">
        <v>5.3269362196174903</v>
      </c>
      <c r="S1006" s="3">
        <v>5.3269362196174903</v>
      </c>
      <c r="T1006" s="3">
        <v>5.3269362196174903</v>
      </c>
      <c r="U1006" s="3">
        <v>5.3269362196174903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</row>
    <row r="1007" spans="1:41" x14ac:dyDescent="0.25">
      <c r="A1007" s="13" t="s">
        <v>359</v>
      </c>
      <c r="B1007" s="2" t="s">
        <v>4</v>
      </c>
      <c r="C1007" s="2" t="s">
        <v>2</v>
      </c>
      <c r="D1007" s="2" t="s">
        <v>23</v>
      </c>
      <c r="E1007" s="2" t="s">
        <v>2</v>
      </c>
      <c r="F1007" s="2" t="s">
        <v>258</v>
      </c>
      <c r="G1007" s="4"/>
      <c r="H1007" s="3">
        <v>0.26078636194077998</v>
      </c>
      <c r="I1007" s="3">
        <v>0.24643363381735101</v>
      </c>
      <c r="J1007" s="3">
        <v>0.235601386177029</v>
      </c>
      <c r="K1007" s="3">
        <v>0.22476913853670599</v>
      </c>
      <c r="L1007" s="3">
        <v>0.21393689089638199</v>
      </c>
      <c r="M1007" s="3">
        <v>0.17153211993574399</v>
      </c>
      <c r="N1007" s="3">
        <v>0.16238374020583801</v>
      </c>
      <c r="O1007" s="3">
        <v>1.8499955651857799E-2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</row>
    <row r="1008" spans="1:41" x14ac:dyDescent="0.25">
      <c r="A1008" s="13" t="s">
        <v>359</v>
      </c>
      <c r="B1008" s="2" t="s">
        <v>4</v>
      </c>
      <c r="C1008" s="2" t="s">
        <v>2</v>
      </c>
      <c r="D1008" s="2" t="s">
        <v>23</v>
      </c>
      <c r="E1008" s="2" t="s">
        <v>2</v>
      </c>
      <c r="F1008" s="2" t="s">
        <v>259</v>
      </c>
      <c r="G1008" s="4"/>
      <c r="H1008" s="3">
        <v>3.5994360077638201</v>
      </c>
      <c r="I1008" s="3">
        <v>3.2484844769138199</v>
      </c>
      <c r="J1008" s="3">
        <v>2.8784493176994501</v>
      </c>
      <c r="K1008" s="3">
        <v>2.5084141584850799</v>
      </c>
      <c r="L1008" s="3">
        <v>2.1383789992706999</v>
      </c>
      <c r="M1008" s="3">
        <v>1.7417570457215401</v>
      </c>
      <c r="N1008" s="3">
        <v>1.3451350921723699</v>
      </c>
      <c r="O1008" s="3">
        <v>0.74512831551301195</v>
      </c>
      <c r="P1008" s="3">
        <v>0.40234280973551401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</row>
    <row r="1009" spans="1:41" x14ac:dyDescent="0.25">
      <c r="A1009" s="13" t="s">
        <v>359</v>
      </c>
      <c r="B1009" s="2" t="s">
        <v>4</v>
      </c>
      <c r="C1009" s="2" t="s">
        <v>2</v>
      </c>
      <c r="D1009" s="2" t="s">
        <v>23</v>
      </c>
      <c r="E1009" s="2" t="s">
        <v>2</v>
      </c>
      <c r="F1009" s="2" t="s">
        <v>260</v>
      </c>
      <c r="G1009" s="4"/>
      <c r="H1009" s="3">
        <v>0.70449777469861197</v>
      </c>
      <c r="I1009" s="3">
        <v>0.64268041009730903</v>
      </c>
      <c r="J1009" s="3">
        <v>0.60365016887844203</v>
      </c>
      <c r="K1009" s="3">
        <v>0.56461992765957503</v>
      </c>
      <c r="L1009" s="3">
        <v>0.52558968644070803</v>
      </c>
      <c r="M1009" s="3">
        <v>0.46891133340103303</v>
      </c>
      <c r="N1009" s="3">
        <v>0.41223298036135803</v>
      </c>
      <c r="O1009" s="3">
        <v>0.36503401708959399</v>
      </c>
      <c r="P1009" s="3">
        <v>0.31783505381782901</v>
      </c>
      <c r="Q1009" s="3">
        <v>0.27282333761073102</v>
      </c>
      <c r="R1009" s="3">
        <v>0.22781162140363301</v>
      </c>
      <c r="S1009" s="3">
        <v>0.182799905196534</v>
      </c>
      <c r="T1009" s="3">
        <v>0.159504931477569</v>
      </c>
      <c r="U1009" s="3">
        <v>0.13620995775860401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</row>
    <row r="1010" spans="1:41" x14ac:dyDescent="0.25">
      <c r="A1010" s="13" t="s">
        <v>359</v>
      </c>
      <c r="B1010" s="2" t="s">
        <v>4</v>
      </c>
      <c r="C1010" s="2" t="s">
        <v>2</v>
      </c>
      <c r="D1010" s="2" t="s">
        <v>23</v>
      </c>
      <c r="E1010" s="2" t="s">
        <v>2</v>
      </c>
      <c r="F1010" s="2" t="s">
        <v>261</v>
      </c>
      <c r="G1010" s="4"/>
      <c r="H1010" s="3">
        <v>7.6261793933805194E-2</v>
      </c>
      <c r="I1010" s="3">
        <v>7.4876163330034495E-2</v>
      </c>
      <c r="J1010" s="3">
        <v>7.4922840149444794E-2</v>
      </c>
      <c r="K1010" s="3">
        <v>7.4969516968854996E-2</v>
      </c>
      <c r="L1010" s="3">
        <v>7.5016193788265295E-2</v>
      </c>
      <c r="M1010" s="3">
        <v>6.9307107423537101E-2</v>
      </c>
      <c r="N1010" s="3">
        <v>6.3598021058808796E-2</v>
      </c>
      <c r="O1010" s="3">
        <v>5.8900117824654999E-2</v>
      </c>
      <c r="P1010" s="3">
        <v>5.4202214590501202E-2</v>
      </c>
      <c r="Q1010" s="3">
        <v>5.0308158339698601E-2</v>
      </c>
      <c r="R1010" s="3">
        <v>4.6414102088896E-2</v>
      </c>
      <c r="S1010" s="3">
        <v>4.2520045838093302E-2</v>
      </c>
      <c r="T1010" s="3">
        <v>3.9788271493942498E-2</v>
      </c>
      <c r="U1010" s="3">
        <v>3.7056497149791701E-2</v>
      </c>
      <c r="V1010" s="3">
        <v>1.79651735218327E-2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</row>
    <row r="1011" spans="1:41" x14ac:dyDescent="0.25">
      <c r="A1011" s="13" t="s">
        <v>359</v>
      </c>
      <c r="B1011" s="2" t="s">
        <v>4</v>
      </c>
      <c r="C1011" s="2" t="s">
        <v>2</v>
      </c>
      <c r="D1011" s="2" t="s">
        <v>23</v>
      </c>
      <c r="E1011" s="2" t="s">
        <v>2</v>
      </c>
      <c r="F1011" s="2" t="s">
        <v>262</v>
      </c>
      <c r="G1011" s="4"/>
      <c r="H1011" s="3">
        <v>9.4806706723037593</v>
      </c>
      <c r="I1011" s="3">
        <v>10.092326844710399</v>
      </c>
      <c r="J1011" s="3">
        <v>10.092326844710399</v>
      </c>
      <c r="K1011" s="3">
        <v>10.092326844710399</v>
      </c>
      <c r="L1011" s="3">
        <v>10.092326844710399</v>
      </c>
      <c r="M1011" s="3">
        <v>10.092326844710399</v>
      </c>
      <c r="N1011" s="3">
        <v>10.092326844710399</v>
      </c>
      <c r="O1011" s="3">
        <v>10.092326844710399</v>
      </c>
      <c r="P1011" s="3">
        <v>10.092326844710399</v>
      </c>
      <c r="Q1011" s="3">
        <v>10.092326844710399</v>
      </c>
      <c r="R1011" s="3">
        <v>10.092326844710399</v>
      </c>
      <c r="S1011" s="3">
        <v>10.092326844710399</v>
      </c>
      <c r="T1011" s="3">
        <v>10.092326844710399</v>
      </c>
      <c r="U1011" s="3">
        <v>10.092326844710399</v>
      </c>
      <c r="V1011" s="3">
        <v>10.092326844710399</v>
      </c>
      <c r="W1011" s="3">
        <v>10.092326844710399</v>
      </c>
      <c r="X1011" s="3">
        <v>10.092326844710399</v>
      </c>
      <c r="Y1011" s="3">
        <v>10.092326844710399</v>
      </c>
      <c r="Z1011" s="3">
        <v>10.092326844710399</v>
      </c>
      <c r="AA1011" s="3">
        <v>10.092326844710399</v>
      </c>
      <c r="AB1011" s="3">
        <v>10.092326844710399</v>
      </c>
      <c r="AC1011" s="3">
        <v>10.092326844710399</v>
      </c>
      <c r="AD1011" s="3">
        <v>10.092326844710399</v>
      </c>
      <c r="AE1011" s="3">
        <v>10.092326844710399</v>
      </c>
      <c r="AF1011" s="3">
        <v>10.092326844710399</v>
      </c>
      <c r="AG1011" s="3">
        <v>10.092326844710399</v>
      </c>
      <c r="AH1011" s="3">
        <v>10.092326844710399</v>
      </c>
      <c r="AI1011" s="3">
        <v>10.092326844710399</v>
      </c>
      <c r="AJ1011" s="3">
        <v>10.092326844710399</v>
      </c>
      <c r="AK1011" s="3">
        <v>10.092326844710399</v>
      </c>
      <c r="AL1011" s="3">
        <v>10.092326844710399</v>
      </c>
      <c r="AM1011" s="3">
        <v>10.092326844710399</v>
      </c>
      <c r="AN1011" s="4"/>
      <c r="AO1011" s="4"/>
    </row>
    <row r="1012" spans="1:41" x14ac:dyDescent="0.25">
      <c r="A1012" s="13" t="s">
        <v>359</v>
      </c>
      <c r="B1012" s="2" t="s">
        <v>4</v>
      </c>
      <c r="C1012" s="2" t="s">
        <v>2</v>
      </c>
      <c r="D1012" s="2" t="s">
        <v>23</v>
      </c>
      <c r="E1012" s="2" t="s">
        <v>2</v>
      </c>
      <c r="F1012" s="2" t="s">
        <v>263</v>
      </c>
      <c r="G1012" s="4"/>
      <c r="H1012" s="3">
        <v>3.6351787607135599</v>
      </c>
      <c r="I1012" s="3">
        <v>4.1573407601939198</v>
      </c>
      <c r="J1012" s="3">
        <v>4.1573407601939198</v>
      </c>
      <c r="K1012" s="3">
        <v>4.1573407601939198</v>
      </c>
      <c r="L1012" s="3">
        <v>4.1573407601939198</v>
      </c>
      <c r="M1012" s="3">
        <v>4.1573407601939198</v>
      </c>
      <c r="N1012" s="3">
        <v>4.1573407601939198</v>
      </c>
      <c r="O1012" s="3">
        <v>4.1573407601939198</v>
      </c>
      <c r="P1012" s="3">
        <v>4.1573407601939198</v>
      </c>
      <c r="Q1012" s="3">
        <v>4.1573407601939198</v>
      </c>
      <c r="R1012" s="3">
        <v>4.1573407601939198</v>
      </c>
      <c r="S1012" s="3">
        <v>4.1573407601939198</v>
      </c>
      <c r="T1012" s="3">
        <v>4.1573407601939198</v>
      </c>
      <c r="U1012" s="3">
        <v>4.1573407601939198</v>
      </c>
      <c r="V1012" s="3">
        <v>4.1573407601939198</v>
      </c>
      <c r="W1012" s="3">
        <v>4.1573407601939198</v>
      </c>
      <c r="X1012" s="3">
        <v>4.1573407601939198</v>
      </c>
      <c r="Y1012" s="3">
        <v>4.1573407601939198</v>
      </c>
      <c r="Z1012" s="3">
        <v>4.1573407601939198</v>
      </c>
      <c r="AA1012" s="3">
        <v>4.1573407601939198</v>
      </c>
      <c r="AB1012" s="3">
        <v>4.1573407601939198</v>
      </c>
      <c r="AC1012" s="3">
        <v>4.1573407601939198</v>
      </c>
      <c r="AD1012" s="3">
        <v>4.1573407601939198</v>
      </c>
      <c r="AE1012" s="3">
        <v>4.1573407601939198</v>
      </c>
      <c r="AF1012" s="3">
        <v>4.1573407601939198</v>
      </c>
      <c r="AG1012" s="3">
        <v>4.1573407601939198</v>
      </c>
      <c r="AH1012" s="3">
        <v>4.1573407601939198</v>
      </c>
      <c r="AI1012" s="3">
        <v>4.1573407601939198</v>
      </c>
      <c r="AJ1012" s="3">
        <v>4.1573407601939198</v>
      </c>
      <c r="AK1012" s="3">
        <v>4.1573407601939198</v>
      </c>
      <c r="AL1012" s="3">
        <v>4.1573407601939198</v>
      </c>
      <c r="AM1012" s="3">
        <v>4.1573407601939198</v>
      </c>
      <c r="AN1012" s="4"/>
      <c r="AO1012" s="4"/>
    </row>
    <row r="1013" spans="1:41" x14ac:dyDescent="0.25">
      <c r="A1013" s="13" t="s">
        <v>359</v>
      </c>
      <c r="B1013" s="2" t="s">
        <v>4</v>
      </c>
      <c r="C1013" s="2" t="s">
        <v>2</v>
      </c>
      <c r="D1013" s="2" t="s">
        <v>23</v>
      </c>
      <c r="E1013" s="2" t="s">
        <v>2</v>
      </c>
      <c r="F1013" s="2" t="s">
        <v>264</v>
      </c>
      <c r="G1013" s="4"/>
      <c r="H1013" s="3">
        <v>1.0517168524590099</v>
      </c>
      <c r="I1013" s="3">
        <v>1.2027868852459001</v>
      </c>
      <c r="J1013" s="3">
        <v>1.2027868852459001</v>
      </c>
      <c r="K1013" s="3">
        <v>1.2027868852459001</v>
      </c>
      <c r="L1013" s="3">
        <v>1.2027868852459001</v>
      </c>
      <c r="M1013" s="3">
        <v>1.2027868852459001</v>
      </c>
      <c r="N1013" s="3">
        <v>1.2027868852459001</v>
      </c>
      <c r="O1013" s="3">
        <v>1.2027868852459001</v>
      </c>
      <c r="P1013" s="3">
        <v>1.2027868852459001</v>
      </c>
      <c r="Q1013" s="3">
        <v>1.2027868852459001</v>
      </c>
      <c r="R1013" s="3">
        <v>1.2027868852459001</v>
      </c>
      <c r="S1013" s="3">
        <v>1.2027868852459001</v>
      </c>
      <c r="T1013" s="3">
        <v>1.2027868852459001</v>
      </c>
      <c r="U1013" s="3">
        <v>1.2027868852459001</v>
      </c>
      <c r="V1013" s="3">
        <v>1.2027868852459001</v>
      </c>
      <c r="W1013" s="3">
        <v>1.2027868852459001</v>
      </c>
      <c r="X1013" s="3">
        <v>1.2027868852459001</v>
      </c>
      <c r="Y1013" s="3">
        <v>1.2027868852459001</v>
      </c>
      <c r="Z1013" s="3">
        <v>1.2027868852459001</v>
      </c>
      <c r="AA1013" s="3">
        <v>1.2027868852459001</v>
      </c>
      <c r="AB1013" s="3">
        <v>1.2027868852459001</v>
      </c>
      <c r="AC1013" s="3">
        <v>1.2027868852459001</v>
      </c>
      <c r="AD1013" s="3">
        <v>1.2027868852459001</v>
      </c>
      <c r="AE1013" s="3">
        <v>1.2027868852459001</v>
      </c>
      <c r="AF1013" s="3">
        <v>1.2027868852459001</v>
      </c>
      <c r="AG1013" s="3">
        <v>1.2027868852459001</v>
      </c>
      <c r="AH1013" s="3">
        <v>1.2027868852459001</v>
      </c>
      <c r="AI1013" s="3">
        <v>1.2027868852459001</v>
      </c>
      <c r="AJ1013" s="3">
        <v>1.2027868852459001</v>
      </c>
      <c r="AK1013" s="3">
        <v>1.2027868852459001</v>
      </c>
      <c r="AL1013" s="3">
        <v>1.2027868852459001</v>
      </c>
      <c r="AM1013" s="3">
        <v>1.2027868852459001</v>
      </c>
      <c r="AN1013" s="4"/>
      <c r="AO1013" s="4"/>
    </row>
    <row r="1014" spans="1:41" x14ac:dyDescent="0.25">
      <c r="A1014" s="13" t="s">
        <v>359</v>
      </c>
      <c r="B1014" s="2" t="s">
        <v>4</v>
      </c>
      <c r="C1014" s="2" t="s">
        <v>2</v>
      </c>
      <c r="D1014" s="2" t="s">
        <v>23</v>
      </c>
      <c r="E1014" s="2" t="s">
        <v>2</v>
      </c>
      <c r="F1014" s="2" t="s">
        <v>177</v>
      </c>
      <c r="G1014" s="4"/>
      <c r="H1014" s="3">
        <v>0.52449999999999997</v>
      </c>
      <c r="I1014" s="3">
        <v>0.52939999999999998</v>
      </c>
      <c r="J1014" s="3">
        <v>0.55536237980117598</v>
      </c>
      <c r="K1014" s="3">
        <v>0.58194356970176397</v>
      </c>
      <c r="L1014" s="3">
        <v>0.60914356970176398</v>
      </c>
      <c r="M1014" s="3">
        <v>0.63696237980117598</v>
      </c>
      <c r="N1014" s="3">
        <v>0.66539999999999999</v>
      </c>
      <c r="O1014" s="3">
        <v>0.693293971648684</v>
      </c>
      <c r="P1014" s="3">
        <v>0.72173095747302596</v>
      </c>
      <c r="Q1014" s="3">
        <v>0.75071095747302696</v>
      </c>
      <c r="R1014" s="3">
        <v>0.78023397164868502</v>
      </c>
      <c r="S1014" s="3">
        <v>0.81030000000000102</v>
      </c>
      <c r="T1014" s="3">
        <v>0.84145657513567296</v>
      </c>
      <c r="U1014" s="3">
        <v>0.87308486270350805</v>
      </c>
      <c r="V1014" s="3">
        <v>0.90518486270350795</v>
      </c>
      <c r="W1014" s="3">
        <v>0.93775657513567101</v>
      </c>
      <c r="X1014" s="3">
        <v>0.970799999999998</v>
      </c>
      <c r="Y1014" s="3">
        <v>1.00586069116119</v>
      </c>
      <c r="Z1014" s="3">
        <v>1.04142103674178</v>
      </c>
      <c r="AA1014" s="3">
        <v>1.07748103674178</v>
      </c>
      <c r="AB1014" s="3">
        <v>1.11404069116119</v>
      </c>
      <c r="AC1014" s="3">
        <v>1.1511</v>
      </c>
      <c r="AD1014" s="3">
        <v>1.18787056636969</v>
      </c>
      <c r="AE1014" s="3">
        <v>1.2251058495545299</v>
      </c>
      <c r="AF1014" s="3">
        <v>1.26280584955453</v>
      </c>
      <c r="AG1014" s="3">
        <v>1.30097056636969</v>
      </c>
      <c r="AH1014" s="3">
        <v>1.3395999999999999</v>
      </c>
      <c r="AI1014" s="3">
        <v>1.37654811140606</v>
      </c>
      <c r="AJ1014" s="3">
        <v>1.4139621671091001</v>
      </c>
      <c r="AK1014" s="3">
        <v>1.45184216710909</v>
      </c>
      <c r="AL1014" s="3">
        <v>1.49018811140606</v>
      </c>
      <c r="AM1014" s="3">
        <v>1.5289999999999999</v>
      </c>
      <c r="AN1014" s="4"/>
      <c r="AO1014" s="4"/>
    </row>
    <row r="1015" spans="1:41" x14ac:dyDescent="0.25">
      <c r="A1015" s="13" t="s">
        <v>359</v>
      </c>
      <c r="B1015" s="2" t="s">
        <v>4</v>
      </c>
      <c r="C1015" s="2" t="s">
        <v>2</v>
      </c>
      <c r="D1015" s="2" t="s">
        <v>23</v>
      </c>
      <c r="E1015" s="2" t="s">
        <v>2</v>
      </c>
      <c r="F1015" s="2" t="s">
        <v>178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3">
        <v>5.0859069101725201E-3</v>
      </c>
      <c r="AA1015" s="3">
        <v>5.12590691018611E-3</v>
      </c>
      <c r="AB1015" s="3">
        <v>5.1639379401269298E-3</v>
      </c>
      <c r="AC1015" s="3">
        <v>5.2000000000238496E-3</v>
      </c>
      <c r="AD1015" s="3">
        <v>5.2833179986233603E-3</v>
      </c>
      <c r="AE1015" s="3">
        <v>5.3649769979355897E-3</v>
      </c>
      <c r="AF1015" s="3">
        <v>5.4449769979258997E-3</v>
      </c>
      <c r="AG1015" s="3">
        <v>5.5233179986333703E-3</v>
      </c>
      <c r="AH1015" s="3">
        <v>5.6000000000171503E-3</v>
      </c>
      <c r="AI1015" s="3">
        <v>5.7038904991926201E-3</v>
      </c>
      <c r="AJ1015" s="3">
        <v>5.8058357487862401E-3</v>
      </c>
      <c r="AK1015" s="3">
        <v>5.9058357488170898E-3</v>
      </c>
      <c r="AL1015" s="3">
        <v>6.0038904992505398E-3</v>
      </c>
      <c r="AM1015" s="3">
        <v>6.1000000000976896E-3</v>
      </c>
      <c r="AN1015" s="4"/>
      <c r="AO1015" s="4"/>
    </row>
    <row r="1016" spans="1:41" x14ac:dyDescent="0.25">
      <c r="A1016" s="13" t="s">
        <v>359</v>
      </c>
      <c r="B1016" s="2" t="s">
        <v>4</v>
      </c>
      <c r="C1016" s="2" t="s">
        <v>2</v>
      </c>
      <c r="D1016" s="2" t="s">
        <v>23</v>
      </c>
      <c r="E1016" s="2" t="s">
        <v>2</v>
      </c>
      <c r="F1016" s="2" t="s">
        <v>180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3">
        <v>0.62265294476969801</v>
      </c>
      <c r="Z1016" s="3">
        <v>1.46105314543325</v>
      </c>
      <c r="AA1016" s="3">
        <v>2.2310531454331799</v>
      </c>
      <c r="AB1016" s="3">
        <v>2.9326529447696399</v>
      </c>
      <c r="AC1016" s="3">
        <v>3.56585254344236</v>
      </c>
      <c r="AD1016" s="3">
        <v>2.42099150010245</v>
      </c>
      <c r="AE1016" s="3">
        <v>1.1823609784323701</v>
      </c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</row>
    <row r="1017" spans="1:41" x14ac:dyDescent="0.25">
      <c r="A1017" s="13" t="s">
        <v>359</v>
      </c>
      <c r="B1017" s="2" t="s">
        <v>4</v>
      </c>
      <c r="C1017" s="2" t="s">
        <v>2</v>
      </c>
      <c r="D1017" s="2" t="s">
        <v>23</v>
      </c>
      <c r="E1017" s="2" t="s">
        <v>2</v>
      </c>
      <c r="F1017" s="2" t="s">
        <v>182</v>
      </c>
      <c r="G1017" s="4"/>
      <c r="H1017" s="3">
        <v>14.3615025968745</v>
      </c>
      <c r="I1017" s="3">
        <v>14.7491493881192</v>
      </c>
      <c r="J1017" s="3">
        <v>15.084533963482601</v>
      </c>
      <c r="K1017" s="3">
        <v>15.417604352849001</v>
      </c>
      <c r="L1017" s="3">
        <v>15.7483605562183</v>
      </c>
      <c r="M1017" s="3">
        <v>16.076802573590601</v>
      </c>
      <c r="N1017" s="3">
        <v>16.402930404965801</v>
      </c>
      <c r="O1017" s="3">
        <v>16.556544227606199</v>
      </c>
      <c r="P1017" s="3">
        <v>16.706727735489</v>
      </c>
      <c r="Q1017" s="3">
        <v>16.8534809286142</v>
      </c>
      <c r="R1017" s="3">
        <v>16.996803806981699</v>
      </c>
      <c r="S1017" s="3">
        <v>17.136696370591601</v>
      </c>
      <c r="T1017" s="3">
        <v>17.165967253004101</v>
      </c>
      <c r="U1017" s="3">
        <v>17.192067589350302</v>
      </c>
      <c r="V1017" s="3">
        <v>17.214997379630098</v>
      </c>
      <c r="W1017" s="3">
        <v>17.234756623843701</v>
      </c>
      <c r="X1017" s="3">
        <v>17.251345321991</v>
      </c>
      <c r="Y1017" s="3">
        <v>17.238302450541401</v>
      </c>
      <c r="Z1017" s="3">
        <v>17.2089513710905</v>
      </c>
      <c r="AA1017" s="3">
        <v>17.188510817731</v>
      </c>
      <c r="AB1017" s="3">
        <v>17.164439262517199</v>
      </c>
      <c r="AC1017" s="3">
        <v>17.136736705449099</v>
      </c>
      <c r="AD1017" s="3">
        <v>17.106687224547901</v>
      </c>
      <c r="AE1017" s="3">
        <v>17.073473191998801</v>
      </c>
      <c r="AF1017" s="3">
        <v>17.037094607801901</v>
      </c>
      <c r="AG1017" s="3">
        <v>16.997551471957301</v>
      </c>
      <c r="AH1017" s="3">
        <v>16.9548437844647</v>
      </c>
      <c r="AI1017" s="3">
        <v>16.950459501975001</v>
      </c>
      <c r="AJ1017" s="3">
        <v>16.9426343097733</v>
      </c>
      <c r="AK1017" s="3">
        <v>16.931368207859698</v>
      </c>
      <c r="AL1017" s="3">
        <v>16.916661196233999</v>
      </c>
      <c r="AM1017" s="3">
        <v>16.898513274896398</v>
      </c>
      <c r="AN1017" s="4"/>
      <c r="AO1017" s="4"/>
    </row>
    <row r="1018" spans="1:41" x14ac:dyDescent="0.25">
      <c r="A1018" s="13" t="s">
        <v>359</v>
      </c>
      <c r="B1018" s="2" t="s">
        <v>4</v>
      </c>
      <c r="C1018" s="2" t="s">
        <v>2</v>
      </c>
      <c r="D1018" s="2" t="s">
        <v>23</v>
      </c>
      <c r="E1018" s="2" t="s">
        <v>2</v>
      </c>
      <c r="F1018" s="2" t="s">
        <v>184</v>
      </c>
      <c r="G1018" s="4"/>
      <c r="H1018" s="4"/>
      <c r="I1018" s="4"/>
      <c r="J1018" s="4"/>
      <c r="K1018" s="3">
        <v>0.73613884490558201</v>
      </c>
      <c r="L1018" s="3">
        <v>107.514806366895</v>
      </c>
      <c r="M1018" s="3">
        <v>159.590586925466</v>
      </c>
      <c r="N1018" s="3">
        <v>166.241310100611</v>
      </c>
      <c r="O1018" s="3">
        <v>173.41478048990601</v>
      </c>
      <c r="P1018" s="3">
        <v>246.71349861504501</v>
      </c>
      <c r="Q1018" s="3">
        <v>272.708548518903</v>
      </c>
      <c r="R1018" s="3">
        <v>279.60642670889098</v>
      </c>
      <c r="S1018" s="3">
        <v>286.43536578778799</v>
      </c>
      <c r="T1018" s="3">
        <v>293.56942462391999</v>
      </c>
      <c r="U1018" s="3">
        <v>300.78036453250297</v>
      </c>
      <c r="V1018" s="3">
        <v>311.03100302607902</v>
      </c>
      <c r="W1018" s="3">
        <v>320.98253832303499</v>
      </c>
      <c r="X1018" s="3">
        <v>327.767367604904</v>
      </c>
      <c r="Y1018" s="3">
        <v>336.35287214506201</v>
      </c>
      <c r="Z1018" s="3">
        <v>345.01046441514097</v>
      </c>
      <c r="AA1018" s="3">
        <v>353.740144415141</v>
      </c>
      <c r="AB1018" s="3">
        <v>362.54191214506199</v>
      </c>
      <c r="AC1018" s="3">
        <v>371.41576760490398</v>
      </c>
      <c r="AD1018" s="3">
        <v>383.55665486544399</v>
      </c>
      <c r="AE1018" s="3">
        <v>395.79228849571399</v>
      </c>
      <c r="AF1018" s="3">
        <v>408.12266849571398</v>
      </c>
      <c r="AG1018" s="3">
        <v>420.54779486544402</v>
      </c>
      <c r="AH1018" s="3">
        <v>433.06766760490399</v>
      </c>
      <c r="AI1018" s="3">
        <v>447.95110986093698</v>
      </c>
      <c r="AJ1018" s="3">
        <v>462.958490988954</v>
      </c>
      <c r="AK1018" s="3">
        <v>478.08981098895401</v>
      </c>
      <c r="AL1018" s="3">
        <v>493.34506986093697</v>
      </c>
      <c r="AM1018" s="3">
        <v>508.72426760490498</v>
      </c>
      <c r="AN1018" s="4"/>
      <c r="AO1018" s="4"/>
    </row>
    <row r="1019" spans="1:41" x14ac:dyDescent="0.25">
      <c r="A1019" s="13" t="s">
        <v>359</v>
      </c>
      <c r="B1019" s="2" t="s">
        <v>4</v>
      </c>
      <c r="C1019" s="2" t="s">
        <v>2</v>
      </c>
      <c r="D1019" s="2" t="s">
        <v>23</v>
      </c>
      <c r="E1019" s="2" t="s">
        <v>2</v>
      </c>
      <c r="F1019" s="2" t="s">
        <v>185</v>
      </c>
      <c r="G1019" s="4"/>
      <c r="H1019" s="3">
        <v>42.32415768688</v>
      </c>
      <c r="I1019" s="3">
        <v>27.442715218319801</v>
      </c>
      <c r="J1019" s="3">
        <v>32.929243306584702</v>
      </c>
      <c r="K1019" s="3">
        <v>38.377949249032397</v>
      </c>
      <c r="L1019" s="3">
        <v>43.788833045662997</v>
      </c>
      <c r="M1019" s="3">
        <v>49.161894696476502</v>
      </c>
      <c r="N1019" s="3">
        <v>54.497134201473102</v>
      </c>
      <c r="O1019" s="3">
        <v>57.019063907105199</v>
      </c>
      <c r="P1019" s="3">
        <v>59.485172163358598</v>
      </c>
      <c r="Q1019" s="3">
        <v>61.828744826826998</v>
      </c>
      <c r="R1019" s="3">
        <v>64.172808232125405</v>
      </c>
      <c r="S1019" s="3">
        <v>66.460768235847596</v>
      </c>
      <c r="T1019" s="3">
        <v>66.939547384569195</v>
      </c>
      <c r="U1019" s="3">
        <v>67.366472063789899</v>
      </c>
      <c r="V1019" s="3">
        <v>67.741542273510206</v>
      </c>
      <c r="W1019" s="3">
        <v>68.064758013729701</v>
      </c>
      <c r="X1019" s="3">
        <v>68.336119284448401</v>
      </c>
      <c r="Y1019" s="3">
        <v>68.122850763008401</v>
      </c>
      <c r="Z1019" s="3">
        <v>67.857720239104097</v>
      </c>
      <c r="AA1019" s="3">
        <v>67.525640792463506</v>
      </c>
      <c r="AB1019" s="3">
        <v>67.134110013092098</v>
      </c>
      <c r="AC1019" s="3">
        <v>66.683127900990002</v>
      </c>
      <c r="AD1019" s="3">
        <v>66.195742142677005</v>
      </c>
      <c r="AE1019" s="3">
        <v>65.656548555618897</v>
      </c>
      <c r="AF1019" s="3">
        <v>65.065547139815706</v>
      </c>
      <c r="AG1019" s="3">
        <v>64.422737895267602</v>
      </c>
      <c r="AH1019" s="3">
        <v>63.7281208219744</v>
      </c>
      <c r="AI1019" s="3">
        <v>63.661860911856301</v>
      </c>
      <c r="AJ1019" s="3">
        <v>63.539284007753999</v>
      </c>
      <c r="AK1019" s="3">
        <v>63.360390109667698</v>
      </c>
      <c r="AL1019" s="3">
        <v>63.125179217597299</v>
      </c>
      <c r="AM1019" s="3">
        <v>62.833651331542598</v>
      </c>
      <c r="AN1019" s="4"/>
      <c r="AO1019" s="4"/>
    </row>
    <row r="1020" spans="1:41" x14ac:dyDescent="0.25">
      <c r="A1020" s="13" t="s">
        <v>359</v>
      </c>
      <c r="B1020" s="2" t="s">
        <v>4</v>
      </c>
      <c r="C1020" s="2" t="s">
        <v>2</v>
      </c>
      <c r="D1020" s="2" t="s">
        <v>23</v>
      </c>
      <c r="E1020" s="2" t="s">
        <v>2</v>
      </c>
      <c r="F1020" s="2" t="s">
        <v>188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3">
        <v>71.594564313267895</v>
      </c>
      <c r="V1020" s="3">
        <v>239.956935989568</v>
      </c>
      <c r="W1020" s="3">
        <v>239.956935989568</v>
      </c>
      <c r="X1020" s="3">
        <v>239.956935989568</v>
      </c>
      <c r="Y1020" s="3">
        <v>239.956935989568</v>
      </c>
      <c r="Z1020" s="3">
        <v>239.956935989568</v>
      </c>
      <c r="AA1020" s="3">
        <v>239.956935989568</v>
      </c>
      <c r="AB1020" s="3">
        <v>239.956935989568</v>
      </c>
      <c r="AC1020" s="3">
        <v>239.956935989568</v>
      </c>
      <c r="AD1020" s="3">
        <v>239.956935989568</v>
      </c>
      <c r="AE1020" s="3">
        <v>239.956935989568</v>
      </c>
      <c r="AF1020" s="3">
        <v>239.956935989568</v>
      </c>
      <c r="AG1020" s="3">
        <v>239.956935989568</v>
      </c>
      <c r="AH1020" s="3">
        <v>239.956935989568</v>
      </c>
      <c r="AI1020" s="3">
        <v>239.956935989568</v>
      </c>
      <c r="AJ1020" s="3">
        <v>239.956935989568</v>
      </c>
      <c r="AK1020" s="3">
        <v>239.956935989568</v>
      </c>
      <c r="AL1020" s="3">
        <v>239.956935989568</v>
      </c>
      <c r="AM1020" s="3">
        <v>239.956935989568</v>
      </c>
      <c r="AN1020" s="4"/>
      <c r="AO1020" s="4"/>
    </row>
    <row r="1021" spans="1:41" x14ac:dyDescent="0.25">
      <c r="A1021" s="13" t="s">
        <v>359</v>
      </c>
      <c r="B1021" s="2" t="s">
        <v>4</v>
      </c>
      <c r="C1021" s="2" t="s">
        <v>2</v>
      </c>
      <c r="D1021" s="2" t="s">
        <v>23</v>
      </c>
      <c r="E1021" s="2" t="s">
        <v>2</v>
      </c>
      <c r="F1021" s="2" t="s">
        <v>189</v>
      </c>
      <c r="G1021" s="4"/>
      <c r="H1021" s="3">
        <v>7.7547723613739503</v>
      </c>
      <c r="I1021" s="3">
        <v>2.43678076346509</v>
      </c>
      <c r="J1021" s="3">
        <v>5.3637996561782897</v>
      </c>
      <c r="K1021" s="3">
        <v>8.3605891025349397</v>
      </c>
      <c r="L1021" s="3">
        <v>11.427149102534999</v>
      </c>
      <c r="M1021" s="3">
        <v>14.5634796561786</v>
      </c>
      <c r="N1021" s="3">
        <v>17.769580763465601</v>
      </c>
      <c r="O1021" s="3">
        <v>20.914959760683502</v>
      </c>
      <c r="P1021" s="3">
        <v>24.1215792592924</v>
      </c>
      <c r="Q1021" s="3">
        <v>27.389439259292299</v>
      </c>
      <c r="R1021" s="3">
        <v>30.7185397606832</v>
      </c>
      <c r="S1021" s="3">
        <v>34.108880763465102</v>
      </c>
      <c r="T1021" s="3">
        <v>37.620979489676898</v>
      </c>
      <c r="U1021" s="3">
        <v>41.186248852782697</v>
      </c>
      <c r="V1021" s="3">
        <v>44.804688852782803</v>
      </c>
      <c r="W1021" s="3">
        <v>48.476299489676997</v>
      </c>
      <c r="X1021" s="3">
        <v>52.201080763465299</v>
      </c>
      <c r="Y1021" s="3">
        <v>56.1520280991585</v>
      </c>
      <c r="Z1021" s="3">
        <v>60.159271767005002</v>
      </c>
      <c r="AA1021" s="3">
        <v>64.222811767005098</v>
      </c>
      <c r="AB1021" s="3">
        <v>68.342648099158595</v>
      </c>
      <c r="AC1021" s="3">
        <v>72.5187807634656</v>
      </c>
      <c r="AD1021" s="3">
        <v>76.664485984783894</v>
      </c>
      <c r="AE1021" s="3">
        <v>80.8625885954431</v>
      </c>
      <c r="AF1021" s="3">
        <v>85.113088595443003</v>
      </c>
      <c r="AG1021" s="3">
        <v>89.415985984783802</v>
      </c>
      <c r="AH1021" s="3">
        <v>93.771280763465398</v>
      </c>
      <c r="AI1021" s="3">
        <v>97.936045471243204</v>
      </c>
      <c r="AJ1021" s="3">
        <v>102.153327825132</v>
      </c>
      <c r="AK1021" s="3">
        <v>106.423127825132</v>
      </c>
      <c r="AL1021" s="3">
        <v>110.745445471243</v>
      </c>
      <c r="AM1021" s="3">
        <v>115.120280763465</v>
      </c>
      <c r="AN1021" s="4"/>
      <c r="AO1021" s="4"/>
    </row>
    <row r="1022" spans="1:41" x14ac:dyDescent="0.25">
      <c r="A1022" s="13" t="s">
        <v>359</v>
      </c>
      <c r="B1022" s="2" t="s">
        <v>4</v>
      </c>
      <c r="C1022" s="2" t="s">
        <v>2</v>
      </c>
      <c r="D1022" s="2" t="s">
        <v>23</v>
      </c>
      <c r="E1022" s="2" t="s">
        <v>2</v>
      </c>
      <c r="F1022" s="2" t="s">
        <v>190</v>
      </c>
      <c r="G1022" s="4"/>
      <c r="H1022" s="4"/>
      <c r="I1022" s="4"/>
      <c r="J1022" s="3">
        <v>10.797013477063301</v>
      </c>
      <c r="K1022" s="3">
        <v>11.824015504461601</v>
      </c>
      <c r="L1022" s="3">
        <v>54.141991913690298</v>
      </c>
      <c r="M1022" s="3">
        <v>54.336228096955097</v>
      </c>
      <c r="N1022" s="3">
        <v>54.563749314154499</v>
      </c>
      <c r="O1022" s="3">
        <v>58.103014056570998</v>
      </c>
      <c r="P1022" s="3">
        <v>93.950991366391705</v>
      </c>
      <c r="Q1022" s="3">
        <v>104.56309553796901</v>
      </c>
      <c r="R1022" s="3">
        <v>107.311786823332</v>
      </c>
      <c r="S1022" s="3">
        <v>110.068819273285</v>
      </c>
      <c r="T1022" s="3">
        <v>110.069925606992</v>
      </c>
      <c r="U1022" s="3">
        <v>110.071008773846</v>
      </c>
      <c r="V1022" s="3">
        <v>110.072068773846</v>
      </c>
      <c r="W1022" s="3">
        <v>110.073105606992</v>
      </c>
      <c r="X1022" s="3">
        <v>110.07411927328501</v>
      </c>
      <c r="Y1022" s="3">
        <v>110.075138848406</v>
      </c>
      <c r="Z1022" s="3">
        <v>110.076128635966</v>
      </c>
      <c r="AA1022" s="3">
        <v>110.07708863596601</v>
      </c>
      <c r="AB1022" s="3">
        <v>110.078018848406</v>
      </c>
      <c r="AC1022" s="3">
        <v>110.078919273285</v>
      </c>
      <c r="AD1022" s="3">
        <v>110.080704289877</v>
      </c>
      <c r="AE1022" s="3">
        <v>110.082466798173</v>
      </c>
      <c r="AF1022" s="3">
        <v>110.084206798173</v>
      </c>
      <c r="AG1022" s="3">
        <v>110.085924289877</v>
      </c>
      <c r="AH1022" s="3">
        <v>110.087619273285</v>
      </c>
      <c r="AI1022" s="3">
        <v>110.090050688614</v>
      </c>
      <c r="AJ1022" s="3">
        <v>110.09246639627899</v>
      </c>
      <c r="AK1022" s="3">
        <v>110.094866396279</v>
      </c>
      <c r="AL1022" s="3">
        <v>110.09725068861501</v>
      </c>
      <c r="AM1022" s="3">
        <v>110.099619273285</v>
      </c>
      <c r="AN1022" s="4"/>
      <c r="AO1022" s="4"/>
    </row>
    <row r="1023" spans="1:41" x14ac:dyDescent="0.25">
      <c r="A1023" s="13" t="s">
        <v>359</v>
      </c>
      <c r="B1023" s="2" t="s">
        <v>4</v>
      </c>
      <c r="C1023" s="2" t="s">
        <v>2</v>
      </c>
      <c r="D1023" s="2" t="s">
        <v>23</v>
      </c>
      <c r="E1023" s="2" t="s">
        <v>2</v>
      </c>
      <c r="F1023" s="2" t="s">
        <v>192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3">
        <v>11.1882450944049</v>
      </c>
      <c r="Q1023" s="3">
        <v>16.690939556065999</v>
      </c>
      <c r="R1023" s="3">
        <v>17.257523672285899</v>
      </c>
      <c r="S1023" s="3">
        <v>17.7536307170888</v>
      </c>
      <c r="T1023" s="3">
        <v>18.1395224969407</v>
      </c>
      <c r="U1023" s="3">
        <v>18.557670532469199</v>
      </c>
      <c r="V1023" s="3">
        <v>19.097573704635401</v>
      </c>
      <c r="W1023" s="3">
        <v>19.480612057377101</v>
      </c>
      <c r="X1023" s="3">
        <v>19.847734886280598</v>
      </c>
      <c r="Y1023" s="3">
        <v>20.2914961679746</v>
      </c>
      <c r="Z1023" s="3">
        <v>20.737286808821601</v>
      </c>
      <c r="AA1023" s="3">
        <v>21.185106808821601</v>
      </c>
      <c r="AB1023" s="3">
        <v>21.6349561679746</v>
      </c>
      <c r="AC1023" s="3">
        <v>22.086834886280499</v>
      </c>
      <c r="AD1023" s="3">
        <v>22.6874309338594</v>
      </c>
      <c r="AE1023" s="3">
        <v>23.2885389576488</v>
      </c>
      <c r="AF1023" s="3">
        <v>23.890158957648801</v>
      </c>
      <c r="AG1023" s="3">
        <v>24.492290933859401</v>
      </c>
      <c r="AH1023" s="3">
        <v>25.094934886280502</v>
      </c>
      <c r="AI1023" s="3">
        <v>25.784553322467101</v>
      </c>
      <c r="AJ1023" s="3">
        <v>26.473712540560399</v>
      </c>
      <c r="AK1023" s="3">
        <v>27.1624125405604</v>
      </c>
      <c r="AL1023" s="3">
        <v>27.8506533224671</v>
      </c>
      <c r="AM1023" s="3">
        <v>28.538434886280498</v>
      </c>
      <c r="AN1023" s="4"/>
      <c r="AO1023" s="4"/>
    </row>
    <row r="1024" spans="1:41" x14ac:dyDescent="0.25">
      <c r="A1024" s="13" t="s">
        <v>359</v>
      </c>
      <c r="B1024" s="2" t="s">
        <v>4</v>
      </c>
      <c r="C1024" s="2" t="s">
        <v>2</v>
      </c>
      <c r="D1024" s="2" t="s">
        <v>23</v>
      </c>
      <c r="E1024" s="2" t="s">
        <v>2</v>
      </c>
      <c r="F1024" s="2" t="s">
        <v>193</v>
      </c>
      <c r="G1024" s="4"/>
      <c r="H1024" s="3">
        <v>315.95741007694397</v>
      </c>
      <c r="I1024" s="3">
        <v>399.26936227998601</v>
      </c>
      <c r="J1024" s="3">
        <v>411.96853791196099</v>
      </c>
      <c r="K1024" s="3">
        <v>424.66771354393597</v>
      </c>
      <c r="L1024" s="3">
        <v>437.36688917590999</v>
      </c>
      <c r="M1024" s="3">
        <v>451.42927590975302</v>
      </c>
      <c r="N1024" s="3">
        <v>465.49166264359502</v>
      </c>
      <c r="O1024" s="3">
        <v>475.12292530977601</v>
      </c>
      <c r="P1024" s="3">
        <v>489.99361339936598</v>
      </c>
      <c r="Q1024" s="3">
        <v>557.37877602651395</v>
      </c>
      <c r="R1024" s="3">
        <v>558.74571111919704</v>
      </c>
      <c r="S1024" s="3">
        <v>560.11264621188104</v>
      </c>
      <c r="T1024" s="3">
        <v>560.82007795949801</v>
      </c>
      <c r="U1024" s="3">
        <v>561.52750970711395</v>
      </c>
      <c r="V1024" s="3">
        <v>568.93287052047901</v>
      </c>
      <c r="W1024" s="3">
        <v>572.11775177580103</v>
      </c>
      <c r="X1024" s="3">
        <v>572.11775177580103</v>
      </c>
      <c r="Y1024" s="3">
        <v>572.11775177580103</v>
      </c>
      <c r="Z1024" s="3">
        <v>572.11775177580103</v>
      </c>
      <c r="AA1024" s="3">
        <v>572.11775177580103</v>
      </c>
      <c r="AB1024" s="3">
        <v>572.11775177580103</v>
      </c>
      <c r="AC1024" s="3">
        <v>572.11775177580103</v>
      </c>
      <c r="AD1024" s="3">
        <v>572.11775177580103</v>
      </c>
      <c r="AE1024" s="3">
        <v>572.11775177580103</v>
      </c>
      <c r="AF1024" s="3">
        <v>572.11775177580103</v>
      </c>
      <c r="AG1024" s="3">
        <v>572.11775177580103</v>
      </c>
      <c r="AH1024" s="3">
        <v>572.11775177580103</v>
      </c>
      <c r="AI1024" s="3">
        <v>572.11775177580103</v>
      </c>
      <c r="AJ1024" s="3">
        <v>572.11775177580103</v>
      </c>
      <c r="AK1024" s="3">
        <v>572.11775177580103</v>
      </c>
      <c r="AL1024" s="3">
        <v>572.11775177580103</v>
      </c>
      <c r="AM1024" s="3">
        <v>572.11775177580103</v>
      </c>
      <c r="AN1024" s="4"/>
      <c r="AO1024" s="4"/>
    </row>
    <row r="1025" spans="1:41" x14ac:dyDescent="0.25">
      <c r="A1025" s="13" t="s">
        <v>359</v>
      </c>
      <c r="B1025" s="2" t="s">
        <v>4</v>
      </c>
      <c r="C1025" s="2" t="s">
        <v>2</v>
      </c>
      <c r="D1025" s="2" t="s">
        <v>23</v>
      </c>
      <c r="E1025" s="2" t="s">
        <v>2</v>
      </c>
      <c r="F1025" s="2" t="s">
        <v>181</v>
      </c>
      <c r="G1025" s="4"/>
      <c r="H1025" s="3">
        <v>12.8941913651903</v>
      </c>
      <c r="I1025" s="3">
        <v>11.9636421699146</v>
      </c>
      <c r="J1025" s="3">
        <v>10.6803532566501</v>
      </c>
      <c r="K1025" s="3">
        <v>10.0286883033646</v>
      </c>
      <c r="L1025" s="3">
        <v>6.7076023024219404</v>
      </c>
      <c r="M1025" s="3">
        <v>5.8666014830378002</v>
      </c>
      <c r="N1025" s="3">
        <v>5.0162275211060798</v>
      </c>
      <c r="O1025" s="3">
        <v>4.4289783329280503</v>
      </c>
      <c r="P1025" s="3">
        <v>1.71627855641845</v>
      </c>
      <c r="Q1025" s="3">
        <v>0.64606807009474798</v>
      </c>
      <c r="R1025" s="3">
        <v>0.40128041711603502</v>
      </c>
      <c r="S1025" s="3">
        <v>2.5470016203791999</v>
      </c>
      <c r="T1025" s="3">
        <v>2.5360698696011199</v>
      </c>
      <c r="U1025" s="3">
        <v>1.2968833990514601</v>
      </c>
      <c r="V1025" s="3">
        <v>5.4051749753412801E-2</v>
      </c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</row>
    <row r="1026" spans="1:41" x14ac:dyDescent="0.25">
      <c r="A1026" s="13" t="s">
        <v>359</v>
      </c>
      <c r="B1026" s="2" t="s">
        <v>4</v>
      </c>
      <c r="C1026" s="2" t="s">
        <v>2</v>
      </c>
      <c r="D1026" s="2" t="s">
        <v>23</v>
      </c>
      <c r="E1026" s="2" t="s">
        <v>2</v>
      </c>
      <c r="F1026" s="2" t="s">
        <v>194</v>
      </c>
      <c r="G1026" s="4"/>
      <c r="H1026" s="3">
        <v>68.678696673107595</v>
      </c>
      <c r="I1026" s="3">
        <v>55.498016951083997</v>
      </c>
      <c r="J1026" s="3">
        <v>43.451911431261003</v>
      </c>
      <c r="K1026" s="3">
        <v>50.743687576035803</v>
      </c>
      <c r="L1026" s="3">
        <v>48.366522888511597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</row>
    <row r="1027" spans="1:41" x14ac:dyDescent="0.25">
      <c r="A1027" s="13" t="s">
        <v>359</v>
      </c>
      <c r="B1027" s="2" t="s">
        <v>4</v>
      </c>
      <c r="C1027" s="2" t="s">
        <v>2</v>
      </c>
      <c r="D1027" s="2" t="s">
        <v>23</v>
      </c>
      <c r="E1027" s="2" t="s">
        <v>2</v>
      </c>
      <c r="F1027" s="2" t="s">
        <v>195</v>
      </c>
      <c r="G1027" s="4"/>
      <c r="H1027" s="3">
        <v>366.97814570935401</v>
      </c>
      <c r="I1027" s="3">
        <v>354.76252160851698</v>
      </c>
      <c r="J1027" s="3">
        <v>319.03482068473699</v>
      </c>
      <c r="K1027" s="3">
        <v>316.32684085140397</v>
      </c>
      <c r="L1027" s="3">
        <v>174.068204216602</v>
      </c>
      <c r="M1027" s="3">
        <v>174.068204216602</v>
      </c>
      <c r="N1027" s="3">
        <v>174.068204216602</v>
      </c>
      <c r="O1027" s="3">
        <v>174.068204216602</v>
      </c>
      <c r="P1027" s="3">
        <v>54.456092747394301</v>
      </c>
      <c r="Q1027" s="3">
        <v>18.596200352882001</v>
      </c>
      <c r="R1027" s="3">
        <v>9.3122027577541999</v>
      </c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</row>
    <row r="1028" spans="1:41" x14ac:dyDescent="0.25">
      <c r="A1028" s="13" t="s">
        <v>359</v>
      </c>
      <c r="B1028" s="2" t="s">
        <v>4</v>
      </c>
      <c r="C1028" s="2" t="s">
        <v>2</v>
      </c>
      <c r="D1028" s="2" t="s">
        <v>23</v>
      </c>
      <c r="E1028" s="2" t="s">
        <v>2</v>
      </c>
      <c r="F1028" s="2" t="s">
        <v>196</v>
      </c>
      <c r="G1028" s="4"/>
      <c r="H1028" s="3">
        <v>727.99808370307301</v>
      </c>
      <c r="I1028" s="3">
        <v>689.086682591113</v>
      </c>
      <c r="J1028" s="3">
        <v>655.59225239616205</v>
      </c>
      <c r="K1028" s="3">
        <v>622.09782220121099</v>
      </c>
      <c r="L1028" s="3">
        <v>588.60339200626004</v>
      </c>
      <c r="M1028" s="3">
        <v>541.95410388484697</v>
      </c>
      <c r="N1028" s="3">
        <v>495.30481576343402</v>
      </c>
      <c r="O1028" s="3">
        <v>458.31235504878902</v>
      </c>
      <c r="P1028" s="3">
        <v>421.31989433414299</v>
      </c>
      <c r="Q1028" s="3">
        <v>384.32743361949798</v>
      </c>
      <c r="R1028" s="3">
        <v>245.97814354745901</v>
      </c>
      <c r="S1028" s="3">
        <v>245.97814354745901</v>
      </c>
      <c r="T1028" s="3">
        <v>245.97814354745901</v>
      </c>
      <c r="U1028" s="3">
        <v>174.18093218067301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</row>
    <row r="1029" spans="1:41" x14ac:dyDescent="0.25">
      <c r="A1029" s="13" t="s">
        <v>359</v>
      </c>
      <c r="B1029" s="2" t="s">
        <v>4</v>
      </c>
      <c r="C1029" s="2" t="s">
        <v>2</v>
      </c>
      <c r="D1029" s="2" t="s">
        <v>23</v>
      </c>
      <c r="E1029" s="2" t="s">
        <v>2</v>
      </c>
      <c r="F1029" s="2" t="s">
        <v>197</v>
      </c>
      <c r="G1029" s="4"/>
      <c r="H1029" s="3">
        <v>7.2846848137516496</v>
      </c>
      <c r="I1029" s="3">
        <v>6.8837623889034303</v>
      </c>
      <c r="J1029" s="3">
        <v>6.5811794267538302</v>
      </c>
      <c r="K1029" s="3">
        <v>6.2785964646042203</v>
      </c>
      <c r="L1029" s="3">
        <v>5.9760135024546202</v>
      </c>
      <c r="M1029" s="3">
        <v>5.67343054030502</v>
      </c>
      <c r="N1029" s="3">
        <v>5.3708475781554199</v>
      </c>
      <c r="O1029" s="3">
        <v>0.61188664507181401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</row>
    <row r="1030" spans="1:41" x14ac:dyDescent="0.25">
      <c r="A1030" s="13" t="s">
        <v>359</v>
      </c>
      <c r="B1030" s="2" t="s">
        <v>4</v>
      </c>
      <c r="C1030" s="2" t="s">
        <v>2</v>
      </c>
      <c r="D1030" s="2" t="s">
        <v>23</v>
      </c>
      <c r="E1030" s="2" t="s">
        <v>2</v>
      </c>
      <c r="F1030" s="2" t="s">
        <v>198</v>
      </c>
      <c r="G1030" s="4"/>
      <c r="H1030" s="3">
        <v>166.218276552454</v>
      </c>
      <c r="I1030" s="3">
        <v>154.61054306185801</v>
      </c>
      <c r="J1030" s="3">
        <v>142.371617931918</v>
      </c>
      <c r="K1030" s="3">
        <v>130.13269280197801</v>
      </c>
      <c r="L1030" s="3">
        <v>117.893767672038</v>
      </c>
      <c r="M1030" s="3">
        <v>104.77548344011601</v>
      </c>
      <c r="N1030" s="3">
        <v>91.657199208193504</v>
      </c>
      <c r="O1030" s="3">
        <v>82.596473311654904</v>
      </c>
      <c r="P1030" s="3">
        <v>68.404712819989498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</row>
    <row r="1031" spans="1:41" x14ac:dyDescent="0.25">
      <c r="A1031" s="13" t="s">
        <v>359</v>
      </c>
      <c r="B1031" s="2" t="s">
        <v>4</v>
      </c>
      <c r="C1031" s="2" t="s">
        <v>2</v>
      </c>
      <c r="D1031" s="2" t="s">
        <v>23</v>
      </c>
      <c r="E1031" s="2" t="s">
        <v>2</v>
      </c>
      <c r="F1031" s="2" t="s">
        <v>199</v>
      </c>
      <c r="G1031" s="4"/>
      <c r="H1031" s="3">
        <v>30.106735962689498</v>
      </c>
      <c r="I1031" s="3">
        <v>28.0621245838901</v>
      </c>
      <c r="J1031" s="3">
        <v>26.771198064649699</v>
      </c>
      <c r="K1031" s="3">
        <v>25.480271545409199</v>
      </c>
      <c r="L1031" s="3">
        <v>24.189345026168699</v>
      </c>
      <c r="M1031" s="3">
        <v>22.314706624743099</v>
      </c>
      <c r="N1031" s="3">
        <v>20.440068223317599</v>
      </c>
      <c r="O1031" s="3">
        <v>18.878960951996699</v>
      </c>
      <c r="P1031" s="3">
        <v>17.317853680675899</v>
      </c>
      <c r="Q1031" s="3">
        <v>15.8290896783622</v>
      </c>
      <c r="R1031" s="3">
        <v>14.340325676048501</v>
      </c>
      <c r="S1031" s="3">
        <v>12.8515616737348</v>
      </c>
      <c r="T1031" s="3">
        <v>12.081079647497999</v>
      </c>
      <c r="U1031" s="3">
        <v>11.3105976212613</v>
      </c>
      <c r="V1031" s="3">
        <v>3.3584371380747</v>
      </c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</row>
    <row r="1032" spans="1:41" x14ac:dyDescent="0.25">
      <c r="A1032" s="13" t="s">
        <v>359</v>
      </c>
      <c r="B1032" s="2" t="s">
        <v>4</v>
      </c>
      <c r="C1032" s="2" t="s">
        <v>2</v>
      </c>
      <c r="D1032" s="2" t="s">
        <v>23</v>
      </c>
      <c r="E1032" s="2" t="s">
        <v>2</v>
      </c>
      <c r="F1032" s="2" t="s">
        <v>200</v>
      </c>
      <c r="G1032" s="4"/>
      <c r="H1032" s="3">
        <v>14.052567579841901</v>
      </c>
      <c r="I1032" s="3">
        <v>13.797240938600201</v>
      </c>
      <c r="J1032" s="3">
        <v>13.805841957869999</v>
      </c>
      <c r="K1032" s="3">
        <v>13.8144429771398</v>
      </c>
      <c r="L1032" s="3">
        <v>13.8230439964096</v>
      </c>
      <c r="M1032" s="3">
        <v>12.771045114385799</v>
      </c>
      <c r="N1032" s="3">
        <v>11.719046232361899</v>
      </c>
      <c r="O1032" s="3">
        <v>10.853375504253799</v>
      </c>
      <c r="P1032" s="3">
        <v>9.9877047761457707</v>
      </c>
      <c r="Q1032" s="3">
        <v>9.2701568953339493</v>
      </c>
      <c r="R1032" s="3">
        <v>8.5526090145221207</v>
      </c>
      <c r="S1032" s="3">
        <v>7.8350611337103002</v>
      </c>
      <c r="T1032" s="3">
        <v>7.3316839955147497</v>
      </c>
      <c r="U1032" s="3">
        <v>6.8283068573192001</v>
      </c>
      <c r="V1032" s="3">
        <v>3.3103970150278901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</row>
    <row r="1033" spans="1:41" x14ac:dyDescent="0.25">
      <c r="A1033" s="13" t="s">
        <v>359</v>
      </c>
      <c r="B1033" s="2" t="s">
        <v>4</v>
      </c>
      <c r="C1033" s="2" t="s">
        <v>2</v>
      </c>
      <c r="D1033" s="2" t="s">
        <v>23</v>
      </c>
      <c r="E1033" s="2" t="s">
        <v>2</v>
      </c>
      <c r="F1033" s="2" t="s">
        <v>265</v>
      </c>
      <c r="G1033" s="4"/>
      <c r="H1033" s="3">
        <v>344.38187853250997</v>
      </c>
      <c r="I1033" s="3">
        <v>366.600064244284</v>
      </c>
      <c r="J1033" s="3">
        <v>366.600064244284</v>
      </c>
      <c r="K1033" s="3">
        <v>366.600064244284</v>
      </c>
      <c r="L1033" s="3">
        <v>366.600064244284</v>
      </c>
      <c r="M1033" s="3">
        <v>366.600064244284</v>
      </c>
      <c r="N1033" s="3">
        <v>366.600064244284</v>
      </c>
      <c r="O1033" s="3">
        <v>366.600064244284</v>
      </c>
      <c r="P1033" s="3">
        <v>366.600064244284</v>
      </c>
      <c r="Q1033" s="3">
        <v>366.600064244284</v>
      </c>
      <c r="R1033" s="3">
        <v>366.600064244284</v>
      </c>
      <c r="S1033" s="3">
        <v>366.600064244284</v>
      </c>
      <c r="T1033" s="3">
        <v>366.600064244284</v>
      </c>
      <c r="U1033" s="3">
        <v>366.600064244284</v>
      </c>
      <c r="V1033" s="3">
        <v>366.600064244284</v>
      </c>
      <c r="W1033" s="3">
        <v>366.600064244284</v>
      </c>
      <c r="X1033" s="3">
        <v>366.600064244284</v>
      </c>
      <c r="Y1033" s="3">
        <v>366.600064244284</v>
      </c>
      <c r="Z1033" s="3">
        <v>366.600064244284</v>
      </c>
      <c r="AA1033" s="3">
        <v>366.600064244284</v>
      </c>
      <c r="AB1033" s="3">
        <v>366.600064244284</v>
      </c>
      <c r="AC1033" s="3">
        <v>366.600064244284</v>
      </c>
      <c r="AD1033" s="3">
        <v>366.600064244284</v>
      </c>
      <c r="AE1033" s="3">
        <v>366.600064244284</v>
      </c>
      <c r="AF1033" s="3">
        <v>366.600064244284</v>
      </c>
      <c r="AG1033" s="3">
        <v>366.600064244284</v>
      </c>
      <c r="AH1033" s="3">
        <v>366.600064244284</v>
      </c>
      <c r="AI1033" s="3">
        <v>366.600064244284</v>
      </c>
      <c r="AJ1033" s="3">
        <v>366.600064244284</v>
      </c>
      <c r="AK1033" s="3">
        <v>366.600064244284</v>
      </c>
      <c r="AL1033" s="3">
        <v>366.600064244284</v>
      </c>
      <c r="AM1033" s="3">
        <v>366.600064244284</v>
      </c>
      <c r="AN1033" s="4"/>
      <c r="AO1033" s="4"/>
    </row>
    <row r="1034" spans="1:41" x14ac:dyDescent="0.25">
      <c r="A1034" s="13" t="s">
        <v>359</v>
      </c>
      <c r="B1034" s="2" t="s">
        <v>4</v>
      </c>
      <c r="C1034" s="2" t="s">
        <v>2</v>
      </c>
      <c r="D1034" s="2" t="s">
        <v>23</v>
      </c>
      <c r="E1034" s="2" t="s">
        <v>2</v>
      </c>
      <c r="F1034" s="2" t="s">
        <v>266</v>
      </c>
      <c r="G1034" s="4"/>
      <c r="H1034" s="3">
        <v>485.68953965939698</v>
      </c>
      <c r="I1034" s="3">
        <v>555.45464279437101</v>
      </c>
      <c r="J1034" s="3">
        <v>555.45464279437101</v>
      </c>
      <c r="K1034" s="3">
        <v>555.45464279437101</v>
      </c>
      <c r="L1034" s="3">
        <v>555.45464279437101</v>
      </c>
      <c r="M1034" s="3">
        <v>555.45464279437101</v>
      </c>
      <c r="N1034" s="3">
        <v>555.45464279437101</v>
      </c>
      <c r="O1034" s="3">
        <v>555.45464279437101</v>
      </c>
      <c r="P1034" s="3">
        <v>555.45464279437101</v>
      </c>
      <c r="Q1034" s="3">
        <v>555.45464279437101</v>
      </c>
      <c r="R1034" s="3">
        <v>555.45464279437101</v>
      </c>
      <c r="S1034" s="3">
        <v>555.45464279437101</v>
      </c>
      <c r="T1034" s="3">
        <v>555.45464279437101</v>
      </c>
      <c r="U1034" s="3">
        <v>555.45464279437101</v>
      </c>
      <c r="V1034" s="3">
        <v>555.45464279437101</v>
      </c>
      <c r="W1034" s="3">
        <v>555.45464279437101</v>
      </c>
      <c r="X1034" s="3">
        <v>555.45464279437101</v>
      </c>
      <c r="Y1034" s="3">
        <v>555.45464279437101</v>
      </c>
      <c r="Z1034" s="3">
        <v>555.45464279437101</v>
      </c>
      <c r="AA1034" s="3">
        <v>555.45464279437101</v>
      </c>
      <c r="AB1034" s="3">
        <v>555.45464279437101</v>
      </c>
      <c r="AC1034" s="3">
        <v>555.45464279437101</v>
      </c>
      <c r="AD1034" s="3">
        <v>555.45464279437101</v>
      </c>
      <c r="AE1034" s="3">
        <v>555.45464279437101</v>
      </c>
      <c r="AF1034" s="3">
        <v>555.45464279437101</v>
      </c>
      <c r="AG1034" s="3">
        <v>555.45464279437101</v>
      </c>
      <c r="AH1034" s="3">
        <v>555.45464279437101</v>
      </c>
      <c r="AI1034" s="3">
        <v>555.45464279437101</v>
      </c>
      <c r="AJ1034" s="3">
        <v>555.45464279437101</v>
      </c>
      <c r="AK1034" s="3">
        <v>555.45464279437101</v>
      </c>
      <c r="AL1034" s="3">
        <v>555.45464279437101</v>
      </c>
      <c r="AM1034" s="3">
        <v>555.45464279437101</v>
      </c>
      <c r="AN1034" s="4"/>
      <c r="AO1034" s="4"/>
    </row>
    <row r="1035" spans="1:41" x14ac:dyDescent="0.25">
      <c r="A1035" s="13" t="s">
        <v>359</v>
      </c>
      <c r="B1035" s="2" t="s">
        <v>4</v>
      </c>
      <c r="C1035" s="2" t="s">
        <v>2</v>
      </c>
      <c r="D1035" s="2" t="s">
        <v>23</v>
      </c>
      <c r="E1035" s="2" t="s">
        <v>2</v>
      </c>
      <c r="F1035" s="2" t="s">
        <v>267</v>
      </c>
      <c r="G1035" s="4"/>
      <c r="H1035" s="3">
        <v>107.235436845107</v>
      </c>
      <c r="I1035" s="3">
        <v>107.235436845107</v>
      </c>
      <c r="J1035" s="3">
        <v>107.235436845107</v>
      </c>
      <c r="K1035" s="3">
        <v>107.235436845107</v>
      </c>
      <c r="L1035" s="3">
        <v>107.235436845107</v>
      </c>
      <c r="M1035" s="3">
        <v>107.235436845107</v>
      </c>
      <c r="N1035" s="3">
        <v>107.235436845107</v>
      </c>
      <c r="O1035" s="3">
        <v>107.235436845107</v>
      </c>
      <c r="P1035" s="3">
        <v>24.087908814240699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</row>
    <row r="1036" spans="1:41" x14ac:dyDescent="0.25">
      <c r="A1036" s="13" t="s">
        <v>359</v>
      </c>
      <c r="B1036" s="2" t="s">
        <v>4</v>
      </c>
      <c r="C1036" s="2" t="s">
        <v>2</v>
      </c>
      <c r="D1036" s="2" t="s">
        <v>23</v>
      </c>
      <c r="E1036" s="2" t="s">
        <v>2</v>
      </c>
      <c r="F1036" s="2" t="s">
        <v>268</v>
      </c>
      <c r="G1036" s="4"/>
      <c r="H1036" s="3">
        <v>0.76119589685056099</v>
      </c>
      <c r="I1036" s="3">
        <v>0.72051007702467895</v>
      </c>
      <c r="J1036" s="3">
        <v>0.68548825017857495</v>
      </c>
      <c r="K1036" s="3">
        <v>0.65046642333247195</v>
      </c>
      <c r="L1036" s="3">
        <v>0.61544459648636796</v>
      </c>
      <c r="M1036" s="3">
        <v>0.56666803030586999</v>
      </c>
      <c r="N1036" s="3">
        <v>0.51789146412537101</v>
      </c>
      <c r="O1036" s="3">
        <v>0.479212091279826</v>
      </c>
      <c r="P1036" s="3">
        <v>0.44053271843427999</v>
      </c>
      <c r="Q1036" s="3">
        <v>0.40185334558873498</v>
      </c>
      <c r="R1036" s="3">
        <v>0.257195118743764</v>
      </c>
      <c r="S1036" s="3">
        <v>0.25719511874376699</v>
      </c>
      <c r="T1036" s="3">
        <v>0.25719511874376699</v>
      </c>
      <c r="U1036" s="3">
        <v>0.18212384600123699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</row>
    <row r="1037" spans="1:41" x14ac:dyDescent="0.25">
      <c r="A1037" s="13" t="s">
        <v>359</v>
      </c>
      <c r="B1037" s="2" t="s">
        <v>4</v>
      </c>
      <c r="C1037" s="2" t="s">
        <v>2</v>
      </c>
      <c r="D1037" s="2" t="s">
        <v>23</v>
      </c>
      <c r="E1037" s="2" t="s">
        <v>2</v>
      </c>
      <c r="F1037" s="2" t="s">
        <v>269</v>
      </c>
      <c r="G1037" s="4"/>
      <c r="H1037" s="3">
        <v>0.66500931021379195</v>
      </c>
      <c r="I1037" s="3">
        <v>0.66500931021379195</v>
      </c>
      <c r="J1037" s="3">
        <v>0.66500931021379195</v>
      </c>
      <c r="K1037" s="3">
        <v>0.66500931021379195</v>
      </c>
      <c r="L1037" s="3">
        <v>0.66500931021379195</v>
      </c>
      <c r="M1037" s="3">
        <v>0.66500931021379195</v>
      </c>
      <c r="N1037" s="3">
        <v>0.63400606730231002</v>
      </c>
      <c r="O1037" s="3">
        <v>0.56986921640589305</v>
      </c>
      <c r="P1037" s="3">
        <v>0.50573236550947598</v>
      </c>
      <c r="Q1037" s="3">
        <v>0.44456768029501198</v>
      </c>
      <c r="R1037" s="3">
        <v>0.38340299508054898</v>
      </c>
      <c r="S1037" s="3">
        <v>0.32223830986608598</v>
      </c>
      <c r="T1037" s="3">
        <v>0.29058366848240502</v>
      </c>
      <c r="U1037" s="3">
        <v>0.25892902709872401</v>
      </c>
      <c r="V1037" s="3">
        <v>3.6438771303037999E-2</v>
      </c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</row>
    <row r="1038" spans="1:41" x14ac:dyDescent="0.25">
      <c r="A1038" s="13" t="s">
        <v>359</v>
      </c>
      <c r="B1038" s="2" t="s">
        <v>4</v>
      </c>
      <c r="C1038" s="2" t="s">
        <v>2</v>
      </c>
      <c r="D1038" s="2" t="s">
        <v>23</v>
      </c>
      <c r="E1038" s="2" t="s">
        <v>2</v>
      </c>
      <c r="F1038" s="2" t="s">
        <v>170</v>
      </c>
      <c r="G1038" s="4"/>
      <c r="H1038" s="3">
        <v>68.585731940983607</v>
      </c>
      <c r="I1038" s="3">
        <v>55.422893826604401</v>
      </c>
      <c r="J1038" s="3">
        <v>43.393094134163597</v>
      </c>
      <c r="K1038" s="3">
        <v>50.674999998213103</v>
      </c>
      <c r="L1038" s="3">
        <v>48.301053084017497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</row>
    <row r="1039" spans="1:41" x14ac:dyDescent="0.25">
      <c r="A1039" s="13" t="s">
        <v>359</v>
      </c>
      <c r="B1039" s="2" t="s">
        <v>4</v>
      </c>
      <c r="C1039" s="2" t="s">
        <v>2</v>
      </c>
      <c r="D1039" s="2" t="s">
        <v>23</v>
      </c>
      <c r="E1039" s="2" t="s">
        <v>2</v>
      </c>
      <c r="F1039" s="2" t="s">
        <v>171</v>
      </c>
      <c r="G1039" s="4"/>
      <c r="H1039" s="3">
        <v>363.68563536317902</v>
      </c>
      <c r="I1039" s="3">
        <v>351.57960925668402</v>
      </c>
      <c r="J1039" s="3">
        <v>316.17245555434403</v>
      </c>
      <c r="K1039" s="3">
        <v>313.48877158637202</v>
      </c>
      <c r="L1039" s="3">
        <v>172.50647262570399</v>
      </c>
      <c r="M1039" s="3">
        <v>172.50647262570399</v>
      </c>
      <c r="N1039" s="3">
        <v>172.50647262570399</v>
      </c>
      <c r="O1039" s="3">
        <v>172.50647262570399</v>
      </c>
      <c r="P1039" s="3">
        <v>53.9675152915447</v>
      </c>
      <c r="Q1039" s="3">
        <v>18.429356134016999</v>
      </c>
      <c r="R1039" s="3">
        <v>9.2286541206376196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</row>
    <row r="1040" spans="1:41" x14ac:dyDescent="0.25">
      <c r="A1040" s="13" t="s">
        <v>359</v>
      </c>
      <c r="B1040" s="2" t="s">
        <v>4</v>
      </c>
      <c r="C1040" s="2" t="s">
        <v>2</v>
      </c>
      <c r="D1040" s="2" t="s">
        <v>23</v>
      </c>
      <c r="E1040" s="2" t="s">
        <v>2</v>
      </c>
      <c r="F1040" s="2" t="s">
        <v>172</v>
      </c>
      <c r="G1040" s="4"/>
      <c r="H1040" s="3">
        <v>726.70451084468402</v>
      </c>
      <c r="I1040" s="3">
        <v>687.86225103060201</v>
      </c>
      <c r="J1040" s="3">
        <v>654.42733676952105</v>
      </c>
      <c r="K1040" s="3">
        <v>620.992422508441</v>
      </c>
      <c r="L1040" s="3">
        <v>587.55750824736003</v>
      </c>
      <c r="M1040" s="3">
        <v>540.991110801525</v>
      </c>
      <c r="N1040" s="3">
        <v>494.42471335568899</v>
      </c>
      <c r="O1040" s="3">
        <v>457.49798419201397</v>
      </c>
      <c r="P1040" s="3">
        <v>420.57125502833901</v>
      </c>
      <c r="Q1040" s="3">
        <v>383.64452586466501</v>
      </c>
      <c r="R1040" s="3">
        <v>245.541067327929</v>
      </c>
      <c r="S1040" s="3">
        <v>245.54106732792999</v>
      </c>
      <c r="T1040" s="3">
        <v>245.54106732792999</v>
      </c>
      <c r="U1040" s="3">
        <v>173.871431741919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</row>
    <row r="1041" spans="1:41" x14ac:dyDescent="0.25">
      <c r="A1041" s="13" t="s">
        <v>359</v>
      </c>
      <c r="B1041" s="2" t="s">
        <v>4</v>
      </c>
      <c r="C1041" s="2" t="s">
        <v>2</v>
      </c>
      <c r="D1041" s="2" t="s">
        <v>23</v>
      </c>
      <c r="E1041" s="2" t="s">
        <v>2</v>
      </c>
      <c r="F1041" s="2" t="s">
        <v>173</v>
      </c>
      <c r="G1041" s="4"/>
      <c r="H1041" s="3">
        <v>5.6352908998762903</v>
      </c>
      <c r="I1041" s="3">
        <v>5.3251450871105197</v>
      </c>
      <c r="J1041" s="3">
        <v>5.09107277558918</v>
      </c>
      <c r="K1041" s="3">
        <v>4.8570004640678297</v>
      </c>
      <c r="L1041" s="3">
        <v>4.62292815254649</v>
      </c>
      <c r="M1041" s="3">
        <v>4.3888558410251504</v>
      </c>
      <c r="N1041" s="3">
        <v>4.1547835295038098</v>
      </c>
      <c r="O1041" s="3">
        <v>0.47334364229729903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</row>
    <row r="1042" spans="1:41" x14ac:dyDescent="0.25">
      <c r="A1042" s="13" t="s">
        <v>359</v>
      </c>
      <c r="B1042" s="2" t="s">
        <v>4</v>
      </c>
      <c r="C1042" s="2" t="s">
        <v>2</v>
      </c>
      <c r="D1042" s="2" t="s">
        <v>23</v>
      </c>
      <c r="E1042" s="2" t="s">
        <v>2</v>
      </c>
      <c r="F1042" s="2" t="s">
        <v>174</v>
      </c>
      <c r="G1042" s="4"/>
      <c r="H1042" s="3">
        <v>165.4447887378</v>
      </c>
      <c r="I1042" s="3">
        <v>153.89107121101301</v>
      </c>
      <c r="J1042" s="3">
        <v>141.709099261246</v>
      </c>
      <c r="K1042" s="3">
        <v>129.52712731147801</v>
      </c>
      <c r="L1042" s="3">
        <v>117.34515536171099</v>
      </c>
      <c r="M1042" s="3">
        <v>104.287916360271</v>
      </c>
      <c r="N1042" s="3">
        <v>91.230677358831599</v>
      </c>
      <c r="O1042" s="3">
        <v>82.212115063181301</v>
      </c>
      <c r="P1042" s="3">
        <v>68.086395166067106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</row>
    <row r="1043" spans="1:41" x14ac:dyDescent="0.25">
      <c r="A1043" s="13" t="s">
        <v>359</v>
      </c>
      <c r="B1043" s="2" t="s">
        <v>4</v>
      </c>
      <c r="C1043" s="2" t="s">
        <v>2</v>
      </c>
      <c r="D1043" s="2" t="s">
        <v>23</v>
      </c>
      <c r="E1043" s="2" t="s">
        <v>2</v>
      </c>
      <c r="F1043" s="2" t="s">
        <v>175</v>
      </c>
      <c r="G1043" s="4"/>
      <c r="H1043" s="3">
        <v>29.8631785601129</v>
      </c>
      <c r="I1043" s="3">
        <v>27.835107673690899</v>
      </c>
      <c r="J1043" s="3">
        <v>26.5546244888037</v>
      </c>
      <c r="K1043" s="3">
        <v>25.274141303916402</v>
      </c>
      <c r="L1043" s="3">
        <v>23.993658119029199</v>
      </c>
      <c r="M1043" s="3">
        <v>22.134185162983901</v>
      </c>
      <c r="N1043" s="3">
        <v>20.274712206938698</v>
      </c>
      <c r="O1043" s="3">
        <v>18.726233977591001</v>
      </c>
      <c r="P1043" s="3">
        <v>17.1777557482433</v>
      </c>
      <c r="Q1043" s="3">
        <v>15.701035545493299</v>
      </c>
      <c r="R1043" s="3">
        <v>14.224315342743401</v>
      </c>
      <c r="S1043" s="3">
        <v>12.7475951399934</v>
      </c>
      <c r="T1043" s="3">
        <v>11.9833461574607</v>
      </c>
      <c r="U1043" s="3">
        <v>11.219097174928001</v>
      </c>
      <c r="V1043" s="3">
        <v>3.3312680611252699</v>
      </c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</row>
    <row r="1044" spans="1:41" x14ac:dyDescent="0.25">
      <c r="A1044" s="13" t="s">
        <v>359</v>
      </c>
      <c r="B1044" s="2" t="s">
        <v>4</v>
      </c>
      <c r="C1044" s="2" t="s">
        <v>2</v>
      </c>
      <c r="D1044" s="2" t="s">
        <v>23</v>
      </c>
      <c r="E1044" s="2" t="s">
        <v>2</v>
      </c>
      <c r="F1044" s="2" t="s">
        <v>176</v>
      </c>
      <c r="G1044" s="4"/>
      <c r="H1044" s="3">
        <v>13.805861909055601</v>
      </c>
      <c r="I1044" s="3">
        <v>13.5550177604217</v>
      </c>
      <c r="J1044" s="3">
        <v>13.563467780935101</v>
      </c>
      <c r="K1044" s="3">
        <v>13.571917801448601</v>
      </c>
      <c r="L1044" s="3">
        <v>13.580367821962</v>
      </c>
      <c r="M1044" s="3">
        <v>12.546837742054301</v>
      </c>
      <c r="N1044" s="3">
        <v>11.5133076621466</v>
      </c>
      <c r="O1044" s="3">
        <v>10.662834575070701</v>
      </c>
      <c r="P1044" s="3">
        <v>9.8123614879947105</v>
      </c>
      <c r="Q1044" s="3">
        <v>9.1074108162161203</v>
      </c>
      <c r="R1044" s="3">
        <v>8.4024601444375406</v>
      </c>
      <c r="S1044" s="3">
        <v>7.6975094726589504</v>
      </c>
      <c r="T1044" s="3">
        <v>7.2029695803141296</v>
      </c>
      <c r="U1044" s="3">
        <v>6.7084296879692999</v>
      </c>
      <c r="V1044" s="3">
        <v>3.25227996904884</v>
      </c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</row>
    <row r="1045" spans="1:41" x14ac:dyDescent="0.25">
      <c r="A1045" s="13" t="s">
        <v>359</v>
      </c>
      <c r="B1045" s="2" t="s">
        <v>4</v>
      </c>
      <c r="C1045" s="2" t="s">
        <v>2</v>
      </c>
      <c r="D1045" s="2" t="s">
        <v>23</v>
      </c>
      <c r="E1045" s="2" t="s">
        <v>2</v>
      </c>
      <c r="F1045" s="2" t="s">
        <v>270</v>
      </c>
      <c r="G1045" s="4"/>
      <c r="H1045" s="3">
        <v>305.18849488368301</v>
      </c>
      <c r="I1045" s="3">
        <v>324.87807519875901</v>
      </c>
      <c r="J1045" s="3">
        <v>324.87807519875901</v>
      </c>
      <c r="K1045" s="3">
        <v>324.87807519875901</v>
      </c>
      <c r="L1045" s="3">
        <v>324.87807519875901</v>
      </c>
      <c r="M1045" s="3">
        <v>324.87807519875901</v>
      </c>
      <c r="N1045" s="3">
        <v>324.87807519875901</v>
      </c>
      <c r="O1045" s="3">
        <v>324.87807519875901</v>
      </c>
      <c r="P1045" s="3">
        <v>324.87807519875901</v>
      </c>
      <c r="Q1045" s="3">
        <v>324.87807519875901</v>
      </c>
      <c r="R1045" s="3">
        <v>324.87807519875901</v>
      </c>
      <c r="S1045" s="3">
        <v>324.87807519875901</v>
      </c>
      <c r="T1045" s="3">
        <v>324.87807519875901</v>
      </c>
      <c r="U1045" s="3">
        <v>324.87807519875901</v>
      </c>
      <c r="V1045" s="3">
        <v>324.87807519875901</v>
      </c>
      <c r="W1045" s="3">
        <v>324.87807519875901</v>
      </c>
      <c r="X1045" s="3">
        <v>324.87807519875901</v>
      </c>
      <c r="Y1045" s="3">
        <v>324.87807519875901</v>
      </c>
      <c r="Z1045" s="3">
        <v>324.87807519875901</v>
      </c>
      <c r="AA1045" s="3">
        <v>324.87807519875901</v>
      </c>
      <c r="AB1045" s="3">
        <v>324.87807519875901</v>
      </c>
      <c r="AC1045" s="3">
        <v>324.87807519875901</v>
      </c>
      <c r="AD1045" s="3">
        <v>324.87807519875901</v>
      </c>
      <c r="AE1045" s="3">
        <v>324.87807519875901</v>
      </c>
      <c r="AF1045" s="3">
        <v>324.87807519875901</v>
      </c>
      <c r="AG1045" s="3">
        <v>324.87807519875901</v>
      </c>
      <c r="AH1045" s="3">
        <v>324.87807519875901</v>
      </c>
      <c r="AI1045" s="3">
        <v>324.87807519875901</v>
      </c>
      <c r="AJ1045" s="3">
        <v>324.87807519875901</v>
      </c>
      <c r="AK1045" s="3">
        <v>324.87807519875901</v>
      </c>
      <c r="AL1045" s="3">
        <v>324.87807519875901</v>
      </c>
      <c r="AM1045" s="3">
        <v>324.87807519875901</v>
      </c>
      <c r="AN1045" s="4"/>
      <c r="AO1045" s="4"/>
    </row>
    <row r="1046" spans="1:41" x14ac:dyDescent="0.25">
      <c r="A1046" s="13" t="s">
        <v>359</v>
      </c>
      <c r="B1046" s="2" t="s">
        <v>4</v>
      </c>
      <c r="C1046" s="2" t="s">
        <v>2</v>
      </c>
      <c r="D1046" s="2" t="s">
        <v>23</v>
      </c>
      <c r="E1046" s="2" t="s">
        <v>2</v>
      </c>
      <c r="F1046" s="2" t="s">
        <v>271</v>
      </c>
      <c r="G1046" s="4"/>
      <c r="H1046" s="3">
        <v>371.06680829977898</v>
      </c>
      <c r="I1046" s="3">
        <v>424.367347094899</v>
      </c>
      <c r="J1046" s="3">
        <v>424.367347094899</v>
      </c>
      <c r="K1046" s="3">
        <v>424.367347094899</v>
      </c>
      <c r="L1046" s="3">
        <v>424.367347094899</v>
      </c>
      <c r="M1046" s="3">
        <v>424.367347094899</v>
      </c>
      <c r="N1046" s="3">
        <v>424.367347094899</v>
      </c>
      <c r="O1046" s="3">
        <v>424.367347094899</v>
      </c>
      <c r="P1046" s="3">
        <v>424.367347094899</v>
      </c>
      <c r="Q1046" s="3">
        <v>424.367347094899</v>
      </c>
      <c r="R1046" s="3">
        <v>424.367347094899</v>
      </c>
      <c r="S1046" s="3">
        <v>424.367347094899</v>
      </c>
      <c r="T1046" s="3">
        <v>424.367347094899</v>
      </c>
      <c r="U1046" s="3">
        <v>424.367347094899</v>
      </c>
      <c r="V1046" s="3">
        <v>424.367347094899</v>
      </c>
      <c r="W1046" s="3">
        <v>424.367347094899</v>
      </c>
      <c r="X1046" s="3">
        <v>424.367347094899</v>
      </c>
      <c r="Y1046" s="3">
        <v>424.367347094899</v>
      </c>
      <c r="Z1046" s="3">
        <v>424.367347094899</v>
      </c>
      <c r="AA1046" s="3">
        <v>424.367347094899</v>
      </c>
      <c r="AB1046" s="3">
        <v>424.367347094899</v>
      </c>
      <c r="AC1046" s="3">
        <v>424.367347094899</v>
      </c>
      <c r="AD1046" s="3">
        <v>424.367347094899</v>
      </c>
      <c r="AE1046" s="3">
        <v>424.367347094899</v>
      </c>
      <c r="AF1046" s="3">
        <v>424.367347094899</v>
      </c>
      <c r="AG1046" s="3">
        <v>424.367347094899</v>
      </c>
      <c r="AH1046" s="3">
        <v>424.367347094899</v>
      </c>
      <c r="AI1046" s="3">
        <v>424.367347094899</v>
      </c>
      <c r="AJ1046" s="3">
        <v>424.367347094899</v>
      </c>
      <c r="AK1046" s="3">
        <v>424.367347094899</v>
      </c>
      <c r="AL1046" s="3">
        <v>424.367347094899</v>
      </c>
      <c r="AM1046" s="3">
        <v>424.367347094899</v>
      </c>
      <c r="AN1046" s="4"/>
      <c r="AO1046" s="4"/>
    </row>
    <row r="1047" spans="1:41" x14ac:dyDescent="0.25">
      <c r="A1047" s="13" t="s">
        <v>359</v>
      </c>
      <c r="B1047" s="2" t="s">
        <v>4</v>
      </c>
      <c r="C1047" s="2" t="s">
        <v>2</v>
      </c>
      <c r="D1047" s="2" t="s">
        <v>23</v>
      </c>
      <c r="E1047" s="2" t="s">
        <v>2</v>
      </c>
      <c r="F1047" s="2" t="s">
        <v>272</v>
      </c>
      <c r="G1047" s="4"/>
      <c r="H1047" s="3">
        <v>68.585731940983607</v>
      </c>
      <c r="I1047" s="3">
        <v>55.422893826604401</v>
      </c>
      <c r="J1047" s="3">
        <v>43.393094134163597</v>
      </c>
      <c r="K1047" s="3">
        <v>50.674999998213103</v>
      </c>
      <c r="L1047" s="3">
        <v>48.301053084017497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</row>
    <row r="1048" spans="1:41" x14ac:dyDescent="0.25">
      <c r="A1048" s="13" t="s">
        <v>359</v>
      </c>
      <c r="B1048" s="2" t="s">
        <v>4</v>
      </c>
      <c r="C1048" s="2" t="s">
        <v>2</v>
      </c>
      <c r="D1048" s="2" t="s">
        <v>23</v>
      </c>
      <c r="E1048" s="2" t="s">
        <v>2</v>
      </c>
      <c r="F1048" s="2" t="s">
        <v>273</v>
      </c>
      <c r="G1048" s="4"/>
      <c r="H1048" s="3">
        <v>363.68563536317902</v>
      </c>
      <c r="I1048" s="3">
        <v>351.57960925668402</v>
      </c>
      <c r="J1048" s="3">
        <v>316.17245555434403</v>
      </c>
      <c r="K1048" s="3">
        <v>313.48877158637202</v>
      </c>
      <c r="L1048" s="3">
        <v>172.50647262570399</v>
      </c>
      <c r="M1048" s="3">
        <v>172.50647262570399</v>
      </c>
      <c r="N1048" s="3">
        <v>172.50647262570399</v>
      </c>
      <c r="O1048" s="3">
        <v>172.50647262570399</v>
      </c>
      <c r="P1048" s="3">
        <v>53.9675152915447</v>
      </c>
      <c r="Q1048" s="3">
        <v>18.429356134016999</v>
      </c>
      <c r="R1048" s="3">
        <v>9.2286541206376196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</row>
    <row r="1049" spans="1:41" x14ac:dyDescent="0.25">
      <c r="A1049" s="13" t="s">
        <v>359</v>
      </c>
      <c r="B1049" s="2" t="s">
        <v>4</v>
      </c>
      <c r="C1049" s="2" t="s">
        <v>2</v>
      </c>
      <c r="D1049" s="2" t="s">
        <v>23</v>
      </c>
      <c r="E1049" s="2" t="s">
        <v>2</v>
      </c>
      <c r="F1049" s="2" t="s">
        <v>274</v>
      </c>
      <c r="G1049" s="4"/>
      <c r="H1049" s="3">
        <v>726.70451084468402</v>
      </c>
      <c r="I1049" s="3">
        <v>687.86225103060201</v>
      </c>
      <c r="J1049" s="3">
        <v>654.42733676952105</v>
      </c>
      <c r="K1049" s="3">
        <v>620.992422508441</v>
      </c>
      <c r="L1049" s="3">
        <v>587.55750824736003</v>
      </c>
      <c r="M1049" s="3">
        <v>540.991110801525</v>
      </c>
      <c r="N1049" s="3">
        <v>494.42471335568899</v>
      </c>
      <c r="O1049" s="3">
        <v>457.49798419201397</v>
      </c>
      <c r="P1049" s="3">
        <v>420.57125502833901</v>
      </c>
      <c r="Q1049" s="3">
        <v>383.64452586466501</v>
      </c>
      <c r="R1049" s="3">
        <v>245.541067327929</v>
      </c>
      <c r="S1049" s="3">
        <v>245.54106732792999</v>
      </c>
      <c r="T1049" s="3">
        <v>245.54106732792999</v>
      </c>
      <c r="U1049" s="3">
        <v>173.871431741919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</row>
    <row r="1050" spans="1:41" x14ac:dyDescent="0.25">
      <c r="A1050" s="13" t="s">
        <v>359</v>
      </c>
      <c r="B1050" s="2" t="s">
        <v>4</v>
      </c>
      <c r="C1050" s="2" t="s">
        <v>2</v>
      </c>
      <c r="D1050" s="2" t="s">
        <v>23</v>
      </c>
      <c r="E1050" s="2" t="s">
        <v>2</v>
      </c>
      <c r="F1050" s="2" t="s">
        <v>275</v>
      </c>
      <c r="G1050" s="4"/>
      <c r="H1050" s="3">
        <v>5.6352908998762903</v>
      </c>
      <c r="I1050" s="3">
        <v>5.3251450871105197</v>
      </c>
      <c r="J1050" s="3">
        <v>5.09107277558918</v>
      </c>
      <c r="K1050" s="3">
        <v>4.8570004640678297</v>
      </c>
      <c r="L1050" s="3">
        <v>4.62292815254649</v>
      </c>
      <c r="M1050" s="3">
        <v>4.3888558410251504</v>
      </c>
      <c r="N1050" s="3">
        <v>4.1547835295038098</v>
      </c>
      <c r="O1050" s="3">
        <v>0.47334364229729903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</row>
    <row r="1051" spans="1:41" x14ac:dyDescent="0.25">
      <c r="A1051" s="13" t="s">
        <v>359</v>
      </c>
      <c r="B1051" s="2" t="s">
        <v>4</v>
      </c>
      <c r="C1051" s="2" t="s">
        <v>2</v>
      </c>
      <c r="D1051" s="2" t="s">
        <v>23</v>
      </c>
      <c r="E1051" s="2" t="s">
        <v>2</v>
      </c>
      <c r="F1051" s="2" t="s">
        <v>276</v>
      </c>
      <c r="G1051" s="4"/>
      <c r="H1051" s="3">
        <v>165.4447887378</v>
      </c>
      <c r="I1051" s="3">
        <v>153.89107121101301</v>
      </c>
      <c r="J1051" s="3">
        <v>141.709099261246</v>
      </c>
      <c r="K1051" s="3">
        <v>129.52712731147801</v>
      </c>
      <c r="L1051" s="3">
        <v>117.34515536171099</v>
      </c>
      <c r="M1051" s="3">
        <v>104.287916360271</v>
      </c>
      <c r="N1051" s="3">
        <v>91.230677358831599</v>
      </c>
      <c r="O1051" s="3">
        <v>82.212115063181301</v>
      </c>
      <c r="P1051" s="3">
        <v>68.086395166067106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</row>
    <row r="1052" spans="1:41" x14ac:dyDescent="0.25">
      <c r="A1052" s="13" t="s">
        <v>359</v>
      </c>
      <c r="B1052" s="2" t="s">
        <v>4</v>
      </c>
      <c r="C1052" s="2" t="s">
        <v>2</v>
      </c>
      <c r="D1052" s="2" t="s">
        <v>23</v>
      </c>
      <c r="E1052" s="2" t="s">
        <v>2</v>
      </c>
      <c r="F1052" s="2" t="s">
        <v>277</v>
      </c>
      <c r="G1052" s="4"/>
      <c r="H1052" s="3">
        <v>29.8631785601129</v>
      </c>
      <c r="I1052" s="3">
        <v>27.835107673690899</v>
      </c>
      <c r="J1052" s="3">
        <v>26.5546244888037</v>
      </c>
      <c r="K1052" s="3">
        <v>25.274141303916402</v>
      </c>
      <c r="L1052" s="3">
        <v>23.993658119029199</v>
      </c>
      <c r="M1052" s="3">
        <v>22.134185162983901</v>
      </c>
      <c r="N1052" s="3">
        <v>20.274712206938698</v>
      </c>
      <c r="O1052" s="3">
        <v>18.726233977591001</v>
      </c>
      <c r="P1052" s="3">
        <v>17.1777557482433</v>
      </c>
      <c r="Q1052" s="3">
        <v>15.701035545493299</v>
      </c>
      <c r="R1052" s="3">
        <v>14.224315342743401</v>
      </c>
      <c r="S1052" s="3">
        <v>12.7475951399934</v>
      </c>
      <c r="T1052" s="3">
        <v>11.9833461574607</v>
      </c>
      <c r="U1052" s="3">
        <v>11.219097174928001</v>
      </c>
      <c r="V1052" s="3">
        <v>3.3312680611252699</v>
      </c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</row>
    <row r="1053" spans="1:41" x14ac:dyDescent="0.25">
      <c r="A1053" s="13" t="s">
        <v>359</v>
      </c>
      <c r="B1053" s="2" t="s">
        <v>4</v>
      </c>
      <c r="C1053" s="2" t="s">
        <v>2</v>
      </c>
      <c r="D1053" s="2" t="s">
        <v>23</v>
      </c>
      <c r="E1053" s="2" t="s">
        <v>2</v>
      </c>
      <c r="F1053" s="2" t="s">
        <v>278</v>
      </c>
      <c r="G1053" s="4"/>
      <c r="H1053" s="3">
        <v>13.805861909055601</v>
      </c>
      <c r="I1053" s="3">
        <v>13.5550177604217</v>
      </c>
      <c r="J1053" s="3">
        <v>13.563467780935101</v>
      </c>
      <c r="K1053" s="3">
        <v>13.571917801448601</v>
      </c>
      <c r="L1053" s="3">
        <v>13.580367821962</v>
      </c>
      <c r="M1053" s="3">
        <v>12.546837742054301</v>
      </c>
      <c r="N1053" s="3">
        <v>11.5133076621466</v>
      </c>
      <c r="O1053" s="3">
        <v>10.662834575070701</v>
      </c>
      <c r="P1053" s="3">
        <v>9.8123614879947105</v>
      </c>
      <c r="Q1053" s="3">
        <v>9.1074108162161203</v>
      </c>
      <c r="R1053" s="3">
        <v>8.4024601444375406</v>
      </c>
      <c r="S1053" s="3">
        <v>7.6975094726589504</v>
      </c>
      <c r="T1053" s="3">
        <v>7.2029695803141296</v>
      </c>
      <c r="U1053" s="3">
        <v>6.7084296879692999</v>
      </c>
      <c r="V1053" s="3">
        <v>3.25227996904884</v>
      </c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</row>
    <row r="1054" spans="1:41" x14ac:dyDescent="0.25">
      <c r="A1054" s="13" t="s">
        <v>359</v>
      </c>
      <c r="B1054" s="2" t="s">
        <v>4</v>
      </c>
      <c r="C1054" s="2" t="s">
        <v>2</v>
      </c>
      <c r="D1054" s="2" t="s">
        <v>23</v>
      </c>
      <c r="E1054" s="2" t="s">
        <v>2</v>
      </c>
      <c r="F1054" s="2" t="s">
        <v>279</v>
      </c>
      <c r="G1054" s="4"/>
      <c r="H1054" s="3">
        <v>2.9272459675263298</v>
      </c>
      <c r="I1054" s="3">
        <v>3.11610054607642</v>
      </c>
      <c r="J1054" s="3">
        <v>3.11610054607642</v>
      </c>
      <c r="K1054" s="3">
        <v>3.11610054607642</v>
      </c>
      <c r="L1054" s="3">
        <v>3.11610054607642</v>
      </c>
      <c r="M1054" s="3">
        <v>3.11610054607642</v>
      </c>
      <c r="N1054" s="3">
        <v>3.11610054607642</v>
      </c>
      <c r="O1054" s="3">
        <v>3.11610054607642</v>
      </c>
      <c r="P1054" s="3">
        <v>3.11610054607642</v>
      </c>
      <c r="Q1054" s="3">
        <v>3.11610054607642</v>
      </c>
      <c r="R1054" s="3">
        <v>3.11610054607642</v>
      </c>
      <c r="S1054" s="3">
        <v>3.11610054607642</v>
      </c>
      <c r="T1054" s="3">
        <v>3.11610054607642</v>
      </c>
      <c r="U1054" s="3">
        <v>3.11610054607642</v>
      </c>
      <c r="V1054" s="3">
        <v>3.11610054607642</v>
      </c>
      <c r="W1054" s="3">
        <v>3.11610054607642</v>
      </c>
      <c r="X1054" s="3">
        <v>3.11610054607642</v>
      </c>
      <c r="Y1054" s="3">
        <v>3.11610054607642</v>
      </c>
      <c r="Z1054" s="3">
        <v>3.11610054607642</v>
      </c>
      <c r="AA1054" s="3">
        <v>3.11610054607642</v>
      </c>
      <c r="AB1054" s="3">
        <v>3.11610054607642</v>
      </c>
      <c r="AC1054" s="3">
        <v>3.11610054607642</v>
      </c>
      <c r="AD1054" s="3">
        <v>3.11610054607642</v>
      </c>
      <c r="AE1054" s="3">
        <v>3.11610054607642</v>
      </c>
      <c r="AF1054" s="3">
        <v>3.11610054607642</v>
      </c>
      <c r="AG1054" s="3">
        <v>3.11610054607642</v>
      </c>
      <c r="AH1054" s="3">
        <v>3.11610054607642</v>
      </c>
      <c r="AI1054" s="3">
        <v>3.11610054607642</v>
      </c>
      <c r="AJ1054" s="3">
        <v>3.11610054607642</v>
      </c>
      <c r="AK1054" s="3">
        <v>3.11610054607642</v>
      </c>
      <c r="AL1054" s="3">
        <v>3.11610054607642</v>
      </c>
      <c r="AM1054" s="3">
        <v>3.11610054607642</v>
      </c>
      <c r="AN1054" s="4"/>
      <c r="AO1054" s="4"/>
    </row>
    <row r="1055" spans="1:41" x14ac:dyDescent="0.25">
      <c r="A1055" s="13" t="s">
        <v>359</v>
      </c>
      <c r="B1055" s="2" t="s">
        <v>4</v>
      </c>
      <c r="C1055" s="2" t="s">
        <v>2</v>
      </c>
      <c r="D1055" s="2" t="s">
        <v>23</v>
      </c>
      <c r="E1055" s="2" t="s">
        <v>2</v>
      </c>
      <c r="F1055" s="2" t="s">
        <v>280</v>
      </c>
      <c r="G1055" s="4"/>
      <c r="H1055" s="3">
        <v>0.24284476982969799</v>
      </c>
      <c r="I1055" s="3">
        <v>0.27772732139718498</v>
      </c>
      <c r="J1055" s="3">
        <v>0.27772732139718498</v>
      </c>
      <c r="K1055" s="3">
        <v>0.27772732139718498</v>
      </c>
      <c r="L1055" s="3">
        <v>0.27772732139718498</v>
      </c>
      <c r="M1055" s="3">
        <v>0.27772732139718498</v>
      </c>
      <c r="N1055" s="3">
        <v>0.27772732139718498</v>
      </c>
      <c r="O1055" s="3">
        <v>0.27772732139718498</v>
      </c>
      <c r="P1055" s="3">
        <v>0.27772732139718498</v>
      </c>
      <c r="Q1055" s="3">
        <v>0.27772732139718498</v>
      </c>
      <c r="R1055" s="3">
        <v>0.27772732139718498</v>
      </c>
      <c r="S1055" s="3">
        <v>0.27772732139718498</v>
      </c>
      <c r="T1055" s="3">
        <v>0.27772732139718498</v>
      </c>
      <c r="U1055" s="3">
        <v>0.27772732139718498</v>
      </c>
      <c r="V1055" s="3">
        <v>0.27772732139718498</v>
      </c>
      <c r="W1055" s="3">
        <v>0.27772732139718498</v>
      </c>
      <c r="X1055" s="3">
        <v>0.27772732139718498</v>
      </c>
      <c r="Y1055" s="3">
        <v>0.27772732139718498</v>
      </c>
      <c r="Z1055" s="3">
        <v>0.27772732139718498</v>
      </c>
      <c r="AA1055" s="3">
        <v>0.27772732139718498</v>
      </c>
      <c r="AB1055" s="3">
        <v>0.27772732139718498</v>
      </c>
      <c r="AC1055" s="3">
        <v>0.27772732139718498</v>
      </c>
      <c r="AD1055" s="3">
        <v>0.27772732139718498</v>
      </c>
      <c r="AE1055" s="3">
        <v>0.27772732139718498</v>
      </c>
      <c r="AF1055" s="3">
        <v>0.27772732139718498</v>
      </c>
      <c r="AG1055" s="3">
        <v>0.27772732139718498</v>
      </c>
      <c r="AH1055" s="3">
        <v>0.27772732139718498</v>
      </c>
      <c r="AI1055" s="3">
        <v>0.27772732139718498</v>
      </c>
      <c r="AJ1055" s="3">
        <v>0.27772732139718498</v>
      </c>
      <c r="AK1055" s="3">
        <v>0.27772732139718498</v>
      </c>
      <c r="AL1055" s="3">
        <v>0.27772732139718498</v>
      </c>
      <c r="AM1055" s="3">
        <v>0.27772732139718498</v>
      </c>
      <c r="AN1055" s="4"/>
      <c r="AO1055" s="4"/>
    </row>
    <row r="1056" spans="1:41" x14ac:dyDescent="0.25">
      <c r="A1056" s="13" t="s">
        <v>359</v>
      </c>
      <c r="B1056" s="2" t="s">
        <v>4</v>
      </c>
      <c r="C1056" s="2" t="s">
        <v>2</v>
      </c>
      <c r="D1056" s="2" t="s">
        <v>24</v>
      </c>
      <c r="E1056" s="2" t="s">
        <v>2</v>
      </c>
      <c r="F1056" s="2" t="s">
        <v>281</v>
      </c>
      <c r="G1056" s="4"/>
      <c r="H1056" s="4"/>
      <c r="I1056" s="4"/>
      <c r="J1056" s="4"/>
      <c r="K1056" s="4"/>
      <c r="L1056" s="4"/>
      <c r="M1056" s="3">
        <v>1.1305982000000001</v>
      </c>
      <c r="N1056" s="3">
        <v>2.4965597000000002</v>
      </c>
      <c r="O1056" s="3">
        <v>3.3075448999999999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</row>
    <row r="1057" spans="1:41" x14ac:dyDescent="0.25">
      <c r="A1057" s="13" t="s">
        <v>359</v>
      </c>
      <c r="B1057" s="2" t="s">
        <v>4</v>
      </c>
      <c r="C1057" s="2" t="s">
        <v>2</v>
      </c>
      <c r="D1057" s="2" t="s">
        <v>24</v>
      </c>
      <c r="E1057" s="2" t="s">
        <v>2</v>
      </c>
      <c r="F1057" s="2" t="s">
        <v>282</v>
      </c>
      <c r="G1057" s="4"/>
      <c r="H1057" s="4"/>
      <c r="I1057" s="4"/>
      <c r="J1057" s="4"/>
      <c r="K1057" s="4"/>
      <c r="L1057" s="4"/>
      <c r="M1057" s="4"/>
      <c r="N1057" s="4"/>
      <c r="O1057" s="3">
        <v>0.15485560000000001</v>
      </c>
      <c r="P1057" s="3">
        <v>0.90097459999999996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</row>
    <row r="1058" spans="1:41" x14ac:dyDescent="0.25">
      <c r="A1058" s="13" t="s">
        <v>359</v>
      </c>
      <c r="B1058" s="2" t="s">
        <v>4</v>
      </c>
      <c r="C1058" s="2" t="s">
        <v>2</v>
      </c>
      <c r="D1058" s="2" t="s">
        <v>24</v>
      </c>
      <c r="E1058" s="2" t="s">
        <v>2</v>
      </c>
      <c r="F1058" s="2" t="s">
        <v>283</v>
      </c>
      <c r="G1058" s="4"/>
      <c r="H1058" s="3">
        <v>16.5202171</v>
      </c>
      <c r="I1058" s="3">
        <v>15.516583900000001</v>
      </c>
      <c r="J1058" s="3">
        <v>15.903658999999999</v>
      </c>
      <c r="K1058" s="3">
        <v>14.3275731</v>
      </c>
      <c r="L1058" s="3">
        <v>15.293779499999999</v>
      </c>
      <c r="M1058" s="3">
        <v>16.259986000000001</v>
      </c>
      <c r="N1058" s="3">
        <v>34.269263799999997</v>
      </c>
      <c r="O1058" s="3">
        <v>35.013418199999997</v>
      </c>
      <c r="P1058" s="3">
        <v>35.757572699999997</v>
      </c>
      <c r="Q1058" s="3">
        <v>36.501727199999998</v>
      </c>
      <c r="R1058" s="3">
        <v>37.245881599999997</v>
      </c>
      <c r="S1058" s="3">
        <v>37.990036099999998</v>
      </c>
      <c r="T1058" s="3">
        <v>38.869837500000003</v>
      </c>
      <c r="U1058" s="3">
        <v>39.749638900000001</v>
      </c>
      <c r="V1058" s="3">
        <v>31.678656700000001</v>
      </c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</row>
    <row r="1059" spans="1:41" x14ac:dyDescent="0.25">
      <c r="A1059" s="13" t="s">
        <v>359</v>
      </c>
      <c r="B1059" s="2" t="s">
        <v>4</v>
      </c>
      <c r="C1059" s="2" t="s">
        <v>2</v>
      </c>
      <c r="D1059" s="2" t="s">
        <v>24</v>
      </c>
      <c r="E1059" s="2" t="s">
        <v>2</v>
      </c>
      <c r="F1059" s="2" t="s">
        <v>201</v>
      </c>
      <c r="G1059" s="4"/>
      <c r="H1059" s="4"/>
      <c r="I1059" s="4"/>
      <c r="J1059" s="4"/>
      <c r="K1059" s="4"/>
      <c r="L1059" s="4"/>
      <c r="M1059" s="3">
        <v>8.843083</v>
      </c>
      <c r="N1059" s="4"/>
      <c r="O1059" s="4"/>
      <c r="P1059" s="3">
        <v>18.248401900000001</v>
      </c>
      <c r="Q1059" s="4"/>
      <c r="R1059" s="4"/>
      <c r="S1059" s="3">
        <v>19.223959499999999</v>
      </c>
      <c r="T1059" s="3">
        <v>19.264970900000002</v>
      </c>
      <c r="U1059" s="3">
        <v>19.305982199999999</v>
      </c>
      <c r="V1059" s="3">
        <v>19.346993600000001</v>
      </c>
      <c r="W1059" s="4"/>
      <c r="X1059" s="3">
        <v>19.429016300000001</v>
      </c>
      <c r="Y1059" s="3">
        <v>19.457559799999999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</row>
    <row r="1060" spans="1:41" x14ac:dyDescent="0.25">
      <c r="A1060" s="13" t="s">
        <v>359</v>
      </c>
      <c r="B1060" s="2" t="s">
        <v>4</v>
      </c>
      <c r="C1060" s="2" t="s">
        <v>2</v>
      </c>
      <c r="D1060" s="2" t="s">
        <v>24</v>
      </c>
      <c r="E1060" s="2" t="s">
        <v>2</v>
      </c>
      <c r="F1060" s="2" t="s">
        <v>202</v>
      </c>
      <c r="G1060" s="4"/>
      <c r="H1060" s="3">
        <v>-31.189988</v>
      </c>
      <c r="I1060" s="3">
        <v>-31.923809599999998</v>
      </c>
      <c r="J1060" s="3">
        <v>-31.029278300000001</v>
      </c>
      <c r="K1060" s="3">
        <v>-28.107661400000001</v>
      </c>
      <c r="L1060" s="3">
        <v>-27.125773500000001</v>
      </c>
      <c r="M1060" s="3">
        <v>-24.7094475</v>
      </c>
      <c r="N1060" s="3">
        <v>-21.933392399999999</v>
      </c>
      <c r="O1060" s="3">
        <v>-18.518217199999999</v>
      </c>
      <c r="P1060" s="3">
        <v>-5.9383613000000004</v>
      </c>
      <c r="Q1060" s="3">
        <v>-2.0339930000000002</v>
      </c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</row>
    <row r="1061" spans="1:41" x14ac:dyDescent="0.25">
      <c r="A1061" s="13" t="s">
        <v>359</v>
      </c>
      <c r="B1061" s="2" t="s">
        <v>4</v>
      </c>
      <c r="C1061" s="2" t="s">
        <v>2</v>
      </c>
      <c r="D1061" s="2" t="s">
        <v>24</v>
      </c>
      <c r="E1061" s="2" t="s">
        <v>2</v>
      </c>
      <c r="F1061" s="2" t="s">
        <v>203</v>
      </c>
      <c r="G1061" s="4"/>
      <c r="H1061" s="3">
        <v>-22.192823400000002</v>
      </c>
      <c r="I1061" s="3">
        <v>-22.926645000000001</v>
      </c>
      <c r="J1061" s="3">
        <v>-22.0321137</v>
      </c>
      <c r="K1061" s="3">
        <v>-19.1104968</v>
      </c>
      <c r="L1061" s="3">
        <v>-18.813954599999999</v>
      </c>
      <c r="M1061" s="3">
        <v>-18.517412499999999</v>
      </c>
      <c r="N1061" s="3">
        <v>-18.220870300000001</v>
      </c>
      <c r="O1061" s="3">
        <v>-17.895684500000002</v>
      </c>
      <c r="P1061" s="3">
        <v>0.90097459999999996</v>
      </c>
      <c r="Q1061" s="4"/>
      <c r="R1061" s="3">
        <v>18.8987737</v>
      </c>
      <c r="S1061" s="3">
        <v>19.223959499999999</v>
      </c>
      <c r="T1061" s="3">
        <v>19.264970900000002</v>
      </c>
      <c r="U1061" s="3">
        <v>19.305982199999999</v>
      </c>
      <c r="V1061" s="3">
        <v>19.346993600000001</v>
      </c>
      <c r="W1061" s="3">
        <v>19.388005</v>
      </c>
      <c r="X1061" s="3">
        <v>19.429016300000001</v>
      </c>
      <c r="Y1061" s="3">
        <v>19.457559799999999</v>
      </c>
      <c r="Z1061" s="3">
        <v>19.486103400000001</v>
      </c>
      <c r="AA1061" s="3">
        <v>19.514646899999999</v>
      </c>
      <c r="AB1061" s="4"/>
      <c r="AC1061" s="4"/>
      <c r="AD1061" s="4"/>
      <c r="AE1061" s="4"/>
      <c r="AF1061" s="3">
        <v>19.706789700000002</v>
      </c>
      <c r="AG1061" s="3">
        <v>19.7518083</v>
      </c>
      <c r="AH1061" s="3">
        <v>19.796826899999999</v>
      </c>
      <c r="AI1061" s="3">
        <v>19.911574300000002</v>
      </c>
      <c r="AJ1061" s="3">
        <v>20.026321800000002</v>
      </c>
      <c r="AK1061" s="3">
        <v>20.141069300000002</v>
      </c>
      <c r="AL1061" s="4"/>
      <c r="AM1061" s="3">
        <v>20.3705642</v>
      </c>
      <c r="AN1061" s="4"/>
      <c r="AO1061" s="4"/>
    </row>
    <row r="1062" spans="1:41" x14ac:dyDescent="0.25">
      <c r="A1062" s="13" t="s">
        <v>359</v>
      </c>
      <c r="B1062" s="2" t="s">
        <v>4</v>
      </c>
      <c r="C1062" s="2" t="s">
        <v>2</v>
      </c>
      <c r="D1062" s="2" t="s">
        <v>24</v>
      </c>
      <c r="E1062" s="2" t="s">
        <v>2</v>
      </c>
      <c r="F1062" s="2" t="s">
        <v>204</v>
      </c>
      <c r="G1062" s="4"/>
      <c r="H1062" s="4"/>
      <c r="I1062" s="4"/>
      <c r="J1062" s="4"/>
      <c r="K1062" s="4"/>
      <c r="L1062" s="4"/>
      <c r="M1062" s="4"/>
      <c r="N1062" s="3">
        <v>22.3401763</v>
      </c>
      <c r="O1062" s="3">
        <v>22.823477</v>
      </c>
      <c r="P1062" s="3">
        <v>29.133472099999999</v>
      </c>
      <c r="Q1062" s="3">
        <v>29.737597900000001</v>
      </c>
      <c r="R1062" s="3">
        <v>30.3417238</v>
      </c>
      <c r="S1062" s="3">
        <v>30.945849599999999</v>
      </c>
      <c r="T1062" s="3">
        <v>31.190118600000002</v>
      </c>
      <c r="U1062" s="3">
        <v>31.434387699999998</v>
      </c>
      <c r="V1062" s="3">
        <v>31.678656700000001</v>
      </c>
      <c r="W1062" s="3">
        <v>31.922925800000002</v>
      </c>
      <c r="X1062" s="3">
        <v>32.167194799999997</v>
      </c>
      <c r="Y1062" s="3">
        <v>32.594589800000001</v>
      </c>
      <c r="Z1062" s="3">
        <v>33.021984799999998</v>
      </c>
      <c r="AA1062" s="3">
        <v>33.449379700000001</v>
      </c>
      <c r="AB1062" s="3">
        <v>33.876774699999999</v>
      </c>
      <c r="AC1062" s="3">
        <v>34.304169700000003</v>
      </c>
      <c r="AD1062" s="3">
        <v>34.715946500000001</v>
      </c>
      <c r="AE1062" s="3">
        <v>35.127723199999998</v>
      </c>
      <c r="AF1062" s="3">
        <v>35.539499999999997</v>
      </c>
      <c r="AG1062" s="3">
        <v>35.951276700000001</v>
      </c>
      <c r="AH1062" s="3">
        <v>36.363053499999999</v>
      </c>
      <c r="AI1062" s="3">
        <v>36.798129299999999</v>
      </c>
      <c r="AJ1062" s="3">
        <v>37.2332052</v>
      </c>
      <c r="AK1062" s="3">
        <v>37.668281</v>
      </c>
      <c r="AL1062" s="3">
        <v>38.1033568</v>
      </c>
      <c r="AM1062" s="3">
        <v>38.5384326</v>
      </c>
      <c r="AN1062" s="4"/>
      <c r="AO1062" s="4"/>
    </row>
    <row r="1063" spans="1:41" x14ac:dyDescent="0.25">
      <c r="A1063" s="13" t="s">
        <v>359</v>
      </c>
      <c r="B1063" s="2" t="s">
        <v>4</v>
      </c>
      <c r="C1063" s="2" t="s">
        <v>2</v>
      </c>
      <c r="D1063" s="2" t="s">
        <v>24</v>
      </c>
      <c r="E1063" s="2" t="s">
        <v>2</v>
      </c>
      <c r="F1063" s="2" t="s">
        <v>205</v>
      </c>
      <c r="G1063" s="4"/>
      <c r="H1063" s="3">
        <v>-31.189988</v>
      </c>
      <c r="I1063" s="3">
        <v>-31.923809599999998</v>
      </c>
      <c r="J1063" s="3">
        <v>-31.029278300000001</v>
      </c>
      <c r="K1063" s="3">
        <v>-28.107661400000001</v>
      </c>
      <c r="L1063" s="3">
        <v>-27.8111192</v>
      </c>
      <c r="M1063" s="3">
        <v>-27.5145771</v>
      </c>
      <c r="N1063" s="3">
        <v>-27.218034899999999</v>
      </c>
      <c r="O1063" s="3">
        <v>-26.892849099999999</v>
      </c>
      <c r="P1063" s="3">
        <v>-26.567663199999998</v>
      </c>
      <c r="Q1063" s="3">
        <v>-26.242477399999999</v>
      </c>
      <c r="R1063" s="3">
        <v>-25.917291500000001</v>
      </c>
      <c r="S1063" s="3">
        <v>-25.5921056</v>
      </c>
      <c r="T1063" s="3">
        <v>-25.551094299999999</v>
      </c>
      <c r="U1063" s="3">
        <v>-25.5100829</v>
      </c>
      <c r="V1063" s="3">
        <v>-25.469071599999999</v>
      </c>
      <c r="W1063" s="4"/>
      <c r="X1063" s="4"/>
      <c r="Y1063" s="4"/>
      <c r="Z1063" s="4"/>
      <c r="AA1063" s="4"/>
      <c r="AB1063" s="3">
        <v>19.5431904</v>
      </c>
      <c r="AC1063" s="3">
        <v>19.571733900000002</v>
      </c>
      <c r="AD1063" s="3">
        <v>19.6167525</v>
      </c>
      <c r="AE1063" s="3">
        <v>19.661771099999999</v>
      </c>
      <c r="AF1063" s="3">
        <v>19.706789700000002</v>
      </c>
      <c r="AG1063" s="3">
        <v>19.7518083</v>
      </c>
      <c r="AH1063" s="3">
        <v>19.796826899999999</v>
      </c>
      <c r="AI1063" s="3">
        <v>19.911574300000002</v>
      </c>
      <c r="AJ1063" s="3">
        <v>20.026321800000002</v>
      </c>
      <c r="AK1063" s="3">
        <v>20.141069300000002</v>
      </c>
      <c r="AL1063" s="3">
        <v>20.2558167</v>
      </c>
      <c r="AM1063" s="3">
        <v>20.3705642</v>
      </c>
      <c r="AN1063" s="4"/>
      <c r="AO1063" s="4"/>
    </row>
    <row r="1064" spans="1:41" x14ac:dyDescent="0.25">
      <c r="A1064" s="13" t="s">
        <v>359</v>
      </c>
      <c r="B1064" s="2" t="s">
        <v>4</v>
      </c>
      <c r="C1064" s="2" t="s">
        <v>2</v>
      </c>
      <c r="D1064" s="2" t="s">
        <v>24</v>
      </c>
      <c r="E1064" s="2" t="s">
        <v>2</v>
      </c>
      <c r="F1064" s="2" t="s">
        <v>206</v>
      </c>
      <c r="G1064" s="4"/>
      <c r="H1064" s="3">
        <v>-25.930090400000001</v>
      </c>
      <c r="I1064" s="3">
        <v>-27.066069899999999</v>
      </c>
      <c r="J1064" s="3">
        <v>-26.235513900000001</v>
      </c>
      <c r="K1064" s="3">
        <v>-25.404958000000001</v>
      </c>
      <c r="L1064" s="3">
        <v>-24.5744021</v>
      </c>
      <c r="M1064" s="3">
        <v>-23.7438462</v>
      </c>
      <c r="N1064" s="3">
        <v>-22.913290199999999</v>
      </c>
      <c r="O1064" s="3">
        <v>-22.420180800000001</v>
      </c>
      <c r="P1064" s="3">
        <v>-13.213634900000001</v>
      </c>
      <c r="Q1064" s="3">
        <v>-12.720525500000001</v>
      </c>
      <c r="R1064" s="3">
        <v>-11.5877046</v>
      </c>
      <c r="S1064" s="3">
        <v>-9.1090478000000008</v>
      </c>
      <c r="T1064" s="3">
        <v>-6.6010517999999996</v>
      </c>
      <c r="U1064" s="3">
        <v>-3.7920582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</row>
    <row r="1065" spans="1:41" x14ac:dyDescent="0.25">
      <c r="A1065" s="13" t="s">
        <v>359</v>
      </c>
      <c r="B1065" s="2" t="s">
        <v>4</v>
      </c>
      <c r="C1065" s="2" t="s">
        <v>2</v>
      </c>
      <c r="D1065" s="2" t="s">
        <v>24</v>
      </c>
      <c r="E1065" s="2" t="s">
        <v>2</v>
      </c>
      <c r="F1065" s="2" t="s">
        <v>207</v>
      </c>
      <c r="G1065" s="4"/>
      <c r="H1065" s="4"/>
      <c r="I1065" s="4"/>
      <c r="J1065" s="4"/>
      <c r="K1065" s="4"/>
      <c r="L1065" s="4"/>
      <c r="M1065" s="3">
        <v>1.1305982000000001</v>
      </c>
      <c r="N1065" s="3">
        <v>2.4965597000000002</v>
      </c>
      <c r="O1065" s="3">
        <v>3.3075448999999999</v>
      </c>
      <c r="P1065" s="4"/>
      <c r="Q1065" s="4"/>
      <c r="R1065" s="4"/>
      <c r="S1065" s="4"/>
      <c r="T1065" s="4"/>
      <c r="U1065" s="3">
        <v>43.420112099999997</v>
      </c>
      <c r="V1065" s="3">
        <v>44.378926300000003</v>
      </c>
      <c r="W1065" s="3">
        <v>45.337740500000002</v>
      </c>
      <c r="X1065" s="3">
        <v>46.296554800000003</v>
      </c>
      <c r="Y1065" s="3">
        <v>47.059760500000003</v>
      </c>
      <c r="Z1065" s="3">
        <v>47.822966200000003</v>
      </c>
      <c r="AA1065" s="3">
        <v>48.586171899999997</v>
      </c>
      <c r="AB1065" s="3">
        <v>49.349377599999997</v>
      </c>
      <c r="AC1065" s="3">
        <v>50.112583399999998</v>
      </c>
      <c r="AD1065" s="3">
        <v>51.023319600000001</v>
      </c>
      <c r="AE1065" s="3">
        <v>51.934055899999997</v>
      </c>
      <c r="AF1065" s="3">
        <v>52.844792099999999</v>
      </c>
      <c r="AG1065" s="3">
        <v>53.755528400000003</v>
      </c>
      <c r="AH1065" s="3">
        <v>54.666264599999998</v>
      </c>
      <c r="AI1065" s="3">
        <v>55.547880300000003</v>
      </c>
      <c r="AJ1065" s="3">
        <v>56.429496</v>
      </c>
      <c r="AK1065" s="3">
        <v>57.311111699999998</v>
      </c>
      <c r="AL1065" s="3">
        <v>58.192727300000001</v>
      </c>
      <c r="AM1065" s="3">
        <v>59.074342999999999</v>
      </c>
      <c r="AN1065" s="4"/>
      <c r="AO1065" s="4"/>
    </row>
    <row r="1066" spans="1:41" x14ac:dyDescent="0.25">
      <c r="A1066" s="13" t="s">
        <v>359</v>
      </c>
      <c r="B1066" s="2" t="s">
        <v>4</v>
      </c>
      <c r="C1066" s="2" t="s">
        <v>2</v>
      </c>
      <c r="D1066" s="2" t="s">
        <v>24</v>
      </c>
      <c r="E1066" s="2" t="s">
        <v>2</v>
      </c>
      <c r="F1066" s="2" t="s">
        <v>208</v>
      </c>
      <c r="G1066" s="4"/>
      <c r="H1066" s="3">
        <v>-5.1559542</v>
      </c>
      <c r="I1066" s="3">
        <v>-6.8747936000000003</v>
      </c>
      <c r="J1066" s="3">
        <v>-5.6180874999999997</v>
      </c>
      <c r="K1066" s="3">
        <v>-4.3613815000000002</v>
      </c>
      <c r="L1066" s="3">
        <v>-3.1046754999999999</v>
      </c>
      <c r="M1066" s="3">
        <v>-1.8479695</v>
      </c>
      <c r="N1066" s="3">
        <v>-0.59126350000000005</v>
      </c>
      <c r="O1066" s="3">
        <v>0.15485560000000001</v>
      </c>
      <c r="P1066" s="3">
        <v>0.90097459999999996</v>
      </c>
      <c r="Q1066" s="4"/>
      <c r="R1066" s="4"/>
      <c r="S1066" s="4"/>
      <c r="T1066" s="4"/>
      <c r="U1066" s="4"/>
      <c r="V1066" s="4"/>
      <c r="W1066" s="3">
        <v>41.6188261</v>
      </c>
      <c r="X1066" s="3">
        <v>42.500950199999998</v>
      </c>
      <c r="Y1066" s="3">
        <v>43.203111399999997</v>
      </c>
      <c r="Z1066" s="3">
        <v>43.905272600000004</v>
      </c>
      <c r="AA1066" s="3">
        <v>44.607433800000003</v>
      </c>
      <c r="AB1066" s="3">
        <v>25.766404699999999</v>
      </c>
      <c r="AC1066" s="3">
        <v>26.440022299999999</v>
      </c>
      <c r="AD1066" s="3">
        <v>27.232895299999999</v>
      </c>
      <c r="AE1066" s="3">
        <v>28.025768299999999</v>
      </c>
      <c r="AF1066" s="3">
        <v>48.525430999999998</v>
      </c>
      <c r="AG1066" s="3">
        <v>49.363322599999996</v>
      </c>
      <c r="AH1066" s="3">
        <v>50.201214200000003</v>
      </c>
      <c r="AI1066" s="3">
        <v>51.012314500000002</v>
      </c>
      <c r="AJ1066" s="3">
        <v>51.823414700000001</v>
      </c>
      <c r="AK1066" s="3">
        <v>52.634514899999999</v>
      </c>
      <c r="AL1066" s="3">
        <v>33.189798400000001</v>
      </c>
      <c r="AM1066" s="3">
        <v>54.256715300000003</v>
      </c>
      <c r="AN1066" s="4"/>
      <c r="AO1066" s="4"/>
    </row>
    <row r="1067" spans="1:41" x14ac:dyDescent="0.25">
      <c r="A1067" s="13" t="s">
        <v>359</v>
      </c>
      <c r="B1067" s="2" t="s">
        <v>4</v>
      </c>
      <c r="C1067" s="2" t="s">
        <v>2</v>
      </c>
      <c r="D1067" s="2" t="s">
        <v>24</v>
      </c>
      <c r="E1067" s="2" t="s">
        <v>2</v>
      </c>
      <c r="F1067" s="2" t="s">
        <v>284</v>
      </c>
      <c r="G1067" s="4"/>
      <c r="H1067" s="3">
        <v>16.5202171</v>
      </c>
      <c r="I1067" s="3">
        <v>15.516583900000001</v>
      </c>
      <c r="J1067" s="3">
        <v>15.903658999999999</v>
      </c>
      <c r="K1067" s="3">
        <v>14.3275731</v>
      </c>
      <c r="L1067" s="3">
        <v>15.293779499999999</v>
      </c>
      <c r="M1067" s="3">
        <v>16.259986000000001</v>
      </c>
      <c r="N1067" s="3">
        <v>34.269263799999997</v>
      </c>
      <c r="O1067" s="3">
        <v>35.013418199999997</v>
      </c>
      <c r="P1067" s="3">
        <v>35.757572699999997</v>
      </c>
      <c r="Q1067" s="3">
        <v>36.501727199999998</v>
      </c>
      <c r="R1067" s="3">
        <v>37.245881599999997</v>
      </c>
      <c r="S1067" s="3">
        <v>37.990036099999998</v>
      </c>
      <c r="T1067" s="3">
        <v>38.869837500000003</v>
      </c>
      <c r="U1067" s="3">
        <v>39.749638900000001</v>
      </c>
      <c r="V1067" s="3">
        <v>31.678656700000001</v>
      </c>
      <c r="W1067" s="4"/>
      <c r="X1067" s="4"/>
      <c r="Y1067" s="4"/>
      <c r="Z1067" s="4"/>
      <c r="AA1067" s="4"/>
      <c r="AB1067" s="4"/>
      <c r="AC1067" s="3">
        <v>45.890605000000001</v>
      </c>
      <c r="AD1067" s="3">
        <v>46.726290400000003</v>
      </c>
      <c r="AE1067" s="3">
        <v>47.561975799999999</v>
      </c>
      <c r="AF1067" s="3">
        <v>48.525430999999998</v>
      </c>
      <c r="AG1067" s="3">
        <v>49.363322599999996</v>
      </c>
      <c r="AH1067" s="3">
        <v>50.201214200000003</v>
      </c>
      <c r="AI1067" s="3">
        <v>51.012314500000002</v>
      </c>
      <c r="AJ1067" s="3">
        <v>51.823414700000001</v>
      </c>
      <c r="AK1067" s="3">
        <v>52.634514899999999</v>
      </c>
      <c r="AL1067" s="3">
        <v>53.445615099999998</v>
      </c>
      <c r="AM1067" s="3">
        <v>54.256715300000003</v>
      </c>
      <c r="AN1067" s="4"/>
      <c r="AO1067" s="4"/>
    </row>
    <row r="1068" spans="1:41" x14ac:dyDescent="0.25">
      <c r="A1068" s="13" t="s">
        <v>359</v>
      </c>
      <c r="B1068" s="2" t="s">
        <v>4</v>
      </c>
      <c r="C1068" s="2" t="s">
        <v>2</v>
      </c>
      <c r="D1068" s="2" t="s">
        <v>24</v>
      </c>
      <c r="E1068" s="2" t="s">
        <v>2</v>
      </c>
      <c r="F1068" s="2" t="s">
        <v>209</v>
      </c>
      <c r="G1068" s="4"/>
      <c r="H1068" s="3">
        <v>-43.402777800000003</v>
      </c>
      <c r="I1068" s="3">
        <v>-43.402777800000003</v>
      </c>
      <c r="J1068" s="3">
        <v>-43.402777800000003</v>
      </c>
      <c r="K1068" s="3">
        <v>-43.402777800000003</v>
      </c>
      <c r="L1068" s="3">
        <v>-43.402777800000003</v>
      </c>
      <c r="M1068" s="3">
        <v>-43.402777800000003</v>
      </c>
      <c r="N1068" s="3">
        <v>-43.402777800000003</v>
      </c>
      <c r="O1068" s="3">
        <v>-43.402777800000003</v>
      </c>
      <c r="P1068" s="3">
        <v>-43.402777800000003</v>
      </c>
      <c r="Q1068" s="3">
        <v>-43.402777800000003</v>
      </c>
      <c r="R1068" s="3">
        <v>-43.402777800000003</v>
      </c>
      <c r="S1068" s="3">
        <v>-43.402777800000003</v>
      </c>
      <c r="T1068" s="3">
        <v>-43.402777800000003</v>
      </c>
      <c r="U1068" s="3">
        <v>-43.402777800000003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</row>
    <row r="1069" spans="1:41" x14ac:dyDescent="0.25">
      <c r="A1069" s="13" t="s">
        <v>359</v>
      </c>
      <c r="B1069" s="2" t="s">
        <v>4</v>
      </c>
      <c r="C1069" s="2" t="s">
        <v>2</v>
      </c>
      <c r="D1069" s="2" t="s">
        <v>24</v>
      </c>
      <c r="E1069" s="2" t="s">
        <v>2</v>
      </c>
      <c r="F1069" s="2" t="s">
        <v>285</v>
      </c>
      <c r="G1069" s="4"/>
      <c r="H1069" s="3">
        <v>5.1559542</v>
      </c>
      <c r="I1069" s="3">
        <v>6.8747936000000003</v>
      </c>
      <c r="J1069" s="3">
        <v>5.6180874999999997</v>
      </c>
      <c r="K1069" s="3">
        <v>4.3613815000000002</v>
      </c>
      <c r="L1069" s="3">
        <v>3.1046754999999999</v>
      </c>
      <c r="M1069" s="3">
        <v>1.8479695</v>
      </c>
      <c r="N1069" s="3">
        <v>0.59126350000000005</v>
      </c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3">
        <v>19.5431904</v>
      </c>
      <c r="AC1069" s="3">
        <v>19.571733900000002</v>
      </c>
      <c r="AD1069" s="3">
        <v>19.6167525</v>
      </c>
      <c r="AE1069" s="3">
        <v>19.661771099999999</v>
      </c>
      <c r="AF1069" s="4"/>
      <c r="AG1069" s="4"/>
      <c r="AH1069" s="4"/>
      <c r="AI1069" s="4"/>
      <c r="AJ1069" s="4"/>
      <c r="AK1069" s="4"/>
      <c r="AL1069" s="3">
        <v>20.2558167</v>
      </c>
      <c r="AM1069" s="4"/>
      <c r="AN1069" s="4"/>
      <c r="AO1069" s="4"/>
    </row>
    <row r="1070" spans="1:41" x14ac:dyDescent="0.25">
      <c r="A1070" s="13" t="s">
        <v>359</v>
      </c>
      <c r="B1070" s="2" t="s">
        <v>4</v>
      </c>
      <c r="C1070" s="2" t="s">
        <v>2</v>
      </c>
      <c r="D1070" s="2" t="s">
        <v>24</v>
      </c>
      <c r="E1070" s="2" t="s">
        <v>2</v>
      </c>
      <c r="F1070" s="2" t="s">
        <v>210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3">
        <v>18.248401900000001</v>
      </c>
      <c r="Q1070" s="4"/>
      <c r="R1070" s="4"/>
      <c r="S1070" s="3">
        <v>19.223959499999999</v>
      </c>
      <c r="T1070" s="3">
        <v>19.264970900000002</v>
      </c>
      <c r="U1070" s="3">
        <v>19.305982199999999</v>
      </c>
      <c r="V1070" s="3">
        <v>19.346993600000001</v>
      </c>
      <c r="W1070" s="3">
        <v>19.388005</v>
      </c>
      <c r="X1070" s="3">
        <v>19.429016300000001</v>
      </c>
      <c r="Y1070" s="3">
        <v>19.457559799999999</v>
      </c>
      <c r="Z1070" s="3">
        <v>18.871603499999999</v>
      </c>
      <c r="AA1070" s="3">
        <v>19.514646899999999</v>
      </c>
      <c r="AB1070" s="3">
        <v>19.5431904</v>
      </c>
      <c r="AC1070" s="3">
        <v>19.571733900000002</v>
      </c>
      <c r="AD1070" s="3">
        <v>19.6167525</v>
      </c>
      <c r="AE1070" s="3">
        <v>19.661771099999999</v>
      </c>
      <c r="AF1070" s="3">
        <v>19.706789700000002</v>
      </c>
      <c r="AG1070" s="3">
        <v>19.7518083</v>
      </c>
      <c r="AH1070" s="3">
        <v>19.796826899999999</v>
      </c>
      <c r="AI1070" s="3">
        <v>19.911574300000002</v>
      </c>
      <c r="AJ1070" s="3">
        <v>20.026321800000002</v>
      </c>
      <c r="AK1070" s="3">
        <v>20.141069300000002</v>
      </c>
      <c r="AL1070" s="3">
        <v>20.2558167</v>
      </c>
      <c r="AM1070" s="3">
        <v>20.3705642</v>
      </c>
      <c r="AN1070" s="4"/>
      <c r="AO1070" s="4"/>
    </row>
    <row r="1071" spans="1:41" x14ac:dyDescent="0.25">
      <c r="A1071" s="13" t="s">
        <v>359</v>
      </c>
      <c r="B1071" s="2" t="s">
        <v>4</v>
      </c>
      <c r="C1071" s="2" t="s">
        <v>2</v>
      </c>
      <c r="D1071" s="2" t="s">
        <v>24</v>
      </c>
      <c r="E1071" s="2" t="s">
        <v>2</v>
      </c>
      <c r="F1071" s="2" t="s">
        <v>211</v>
      </c>
      <c r="G1071" s="4"/>
      <c r="H1071" s="3">
        <v>-31.189988</v>
      </c>
      <c r="I1071" s="3">
        <v>-31.923809599999998</v>
      </c>
      <c r="J1071" s="3">
        <v>-31.029278300000001</v>
      </c>
      <c r="K1071" s="3">
        <v>-28.107661400000001</v>
      </c>
      <c r="L1071" s="3">
        <v>-27.125773500000001</v>
      </c>
      <c r="M1071" s="3">
        <v>-24.7094475</v>
      </c>
      <c r="N1071" s="3">
        <v>-21.933392399999999</v>
      </c>
      <c r="O1071" s="3">
        <v>-18.518217199999999</v>
      </c>
      <c r="P1071" s="3">
        <v>-14.651797800000001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</row>
    <row r="1072" spans="1:41" x14ac:dyDescent="0.25">
      <c r="A1072" s="13" t="s">
        <v>359</v>
      </c>
      <c r="B1072" s="2" t="s">
        <v>4</v>
      </c>
      <c r="C1072" s="2" t="s">
        <v>2</v>
      </c>
      <c r="D1072" s="2" t="s">
        <v>24</v>
      </c>
      <c r="E1072" s="2" t="s">
        <v>2</v>
      </c>
      <c r="F1072" s="2" t="s">
        <v>212</v>
      </c>
      <c r="G1072" s="4"/>
      <c r="H1072" s="3">
        <v>-17.036869200000002</v>
      </c>
      <c r="I1072" s="3">
        <v>-16.0518514</v>
      </c>
      <c r="J1072" s="3">
        <v>-16.414026199999999</v>
      </c>
      <c r="K1072" s="3">
        <v>-14.7491153</v>
      </c>
      <c r="L1072" s="3">
        <v>-15.7092791</v>
      </c>
      <c r="M1072" s="3">
        <v>-16.669443000000001</v>
      </c>
      <c r="N1072" s="3">
        <v>-17.629606899999999</v>
      </c>
      <c r="O1072" s="3">
        <v>-18.050540099999999</v>
      </c>
      <c r="P1072" s="4"/>
      <c r="Q1072" s="4"/>
      <c r="R1072" s="3">
        <v>18.8987737</v>
      </c>
      <c r="S1072" s="3">
        <v>19.223959499999999</v>
      </c>
      <c r="T1072" s="3">
        <v>19.264970900000002</v>
      </c>
      <c r="U1072" s="3">
        <v>19.305982199999999</v>
      </c>
      <c r="V1072" s="3">
        <v>19.346993600000001</v>
      </c>
      <c r="W1072" s="3">
        <v>19.388005</v>
      </c>
      <c r="X1072" s="3">
        <v>19.429016300000001</v>
      </c>
      <c r="Y1072" s="3">
        <v>19.457559799999999</v>
      </c>
      <c r="Z1072" s="3">
        <v>19.486103400000001</v>
      </c>
      <c r="AA1072" s="3">
        <v>19.514646899999999</v>
      </c>
      <c r="AB1072" s="3">
        <v>19.5431904</v>
      </c>
      <c r="AC1072" s="3">
        <v>19.571733900000002</v>
      </c>
      <c r="AD1072" s="3">
        <v>19.6167525</v>
      </c>
      <c r="AE1072" s="3">
        <v>19.661771099999999</v>
      </c>
      <c r="AF1072" s="3">
        <v>19.706789700000002</v>
      </c>
      <c r="AG1072" s="3">
        <v>19.7518083</v>
      </c>
      <c r="AH1072" s="3">
        <v>19.796826899999999</v>
      </c>
      <c r="AI1072" s="3">
        <v>19.911574300000002</v>
      </c>
      <c r="AJ1072" s="3">
        <v>20.026321800000002</v>
      </c>
      <c r="AK1072" s="3">
        <v>20.141069300000002</v>
      </c>
      <c r="AL1072" s="3">
        <v>20.2558167</v>
      </c>
      <c r="AM1072" s="3">
        <v>20.3705642</v>
      </c>
      <c r="AN1072" s="4"/>
      <c r="AO1072" s="4"/>
    </row>
    <row r="1073" spans="1:41" x14ac:dyDescent="0.25">
      <c r="A1073" s="13" t="s">
        <v>359</v>
      </c>
      <c r="B1073" s="2" t="s">
        <v>4</v>
      </c>
      <c r="C1073" s="2" t="s">
        <v>2</v>
      </c>
      <c r="D1073" s="2" t="s">
        <v>24</v>
      </c>
      <c r="E1073" s="2" t="s">
        <v>2</v>
      </c>
      <c r="F1073" s="2" t="s">
        <v>213</v>
      </c>
      <c r="G1073" s="4"/>
      <c r="H1073" s="3">
        <v>-16.5202171</v>
      </c>
      <c r="I1073" s="3">
        <v>-15.516583900000001</v>
      </c>
      <c r="J1073" s="3">
        <v>-15.903658999999999</v>
      </c>
      <c r="K1073" s="3">
        <v>-14.3275731</v>
      </c>
      <c r="L1073" s="3">
        <v>-15.293779499999999</v>
      </c>
      <c r="M1073" s="3">
        <v>-16.259986000000001</v>
      </c>
      <c r="N1073" s="3">
        <v>-11.9290874</v>
      </c>
      <c r="O1073" s="3">
        <v>-12.1899412</v>
      </c>
      <c r="P1073" s="3">
        <v>-6.6241006000000002</v>
      </c>
      <c r="Q1073" s="3">
        <v>-6.7641292999999996</v>
      </c>
      <c r="R1073" s="3">
        <v>-6.9041579000000004</v>
      </c>
      <c r="S1073" s="3">
        <v>-7.0441865000000004</v>
      </c>
      <c r="T1073" s="3">
        <v>-7.6797189000000001</v>
      </c>
      <c r="U1073" s="3">
        <v>-8.3152512999999999</v>
      </c>
      <c r="V1073" s="4"/>
      <c r="W1073" s="3">
        <v>31.922925800000002</v>
      </c>
      <c r="X1073" s="3">
        <v>32.167194799999997</v>
      </c>
      <c r="Y1073" s="3">
        <v>32.594589800000001</v>
      </c>
      <c r="Z1073" s="3">
        <v>33.021984799999998</v>
      </c>
      <c r="AA1073" s="3">
        <v>33.449379700000001</v>
      </c>
      <c r="AB1073" s="3">
        <v>33.876774699999999</v>
      </c>
      <c r="AC1073" s="3">
        <v>34.304169700000003</v>
      </c>
      <c r="AD1073" s="3">
        <v>34.715946500000001</v>
      </c>
      <c r="AE1073" s="3">
        <v>35.127723199999998</v>
      </c>
      <c r="AF1073" s="3">
        <v>35.539499999999997</v>
      </c>
      <c r="AG1073" s="3">
        <v>35.951276700000001</v>
      </c>
      <c r="AH1073" s="3">
        <v>36.363053499999999</v>
      </c>
      <c r="AI1073" s="3">
        <v>36.798129299999999</v>
      </c>
      <c r="AJ1073" s="3">
        <v>37.2332052</v>
      </c>
      <c r="AK1073" s="3">
        <v>37.668281</v>
      </c>
      <c r="AL1073" s="3">
        <v>38.1033568</v>
      </c>
      <c r="AM1073" s="3">
        <v>38.5384326</v>
      </c>
      <c r="AN1073" s="4"/>
      <c r="AO1073" s="4"/>
    </row>
    <row r="1074" spans="1:41" x14ac:dyDescent="0.25">
      <c r="A1074" s="13" t="s">
        <v>359</v>
      </c>
      <c r="B1074" s="2" t="s">
        <v>4</v>
      </c>
      <c r="C1074" s="2" t="s">
        <v>2</v>
      </c>
      <c r="D1074" s="2" t="s">
        <v>24</v>
      </c>
      <c r="E1074" s="2" t="s">
        <v>2</v>
      </c>
      <c r="F1074" s="2" t="s">
        <v>214</v>
      </c>
      <c r="G1074" s="4"/>
      <c r="H1074" s="3">
        <v>-31.189988</v>
      </c>
      <c r="I1074" s="3">
        <v>-31.923809599999998</v>
      </c>
      <c r="J1074" s="3">
        <v>-31.029278300000001</v>
      </c>
      <c r="K1074" s="3">
        <v>-28.107661400000001</v>
      </c>
      <c r="L1074" s="3">
        <v>-27.8111192</v>
      </c>
      <c r="M1074" s="3">
        <v>-27.5145771</v>
      </c>
      <c r="N1074" s="3">
        <v>-27.218034899999999</v>
      </c>
      <c r="O1074" s="3">
        <v>-26.892849099999999</v>
      </c>
      <c r="P1074" s="3">
        <v>-26.567663199999998</v>
      </c>
      <c r="Q1074" s="3">
        <v>-26.242477399999999</v>
      </c>
      <c r="R1074" s="3">
        <v>-25.917291500000001</v>
      </c>
      <c r="S1074" s="3">
        <v>-25.5921056</v>
      </c>
      <c r="T1074" s="3">
        <v>-25.551094299999999</v>
      </c>
      <c r="U1074" s="3">
        <v>-25.5100829</v>
      </c>
      <c r="V1074" s="3">
        <v>-25.469071599999999</v>
      </c>
      <c r="W1074" s="4"/>
      <c r="X1074" s="4"/>
      <c r="Y1074" s="4"/>
      <c r="Z1074" s="4"/>
      <c r="AA1074" s="4"/>
      <c r="AB1074" s="3">
        <v>19.5431904</v>
      </c>
      <c r="AC1074" s="3">
        <v>19.571733900000002</v>
      </c>
      <c r="AD1074" s="3">
        <v>19.6167525</v>
      </c>
      <c r="AE1074" s="3">
        <v>19.661771099999999</v>
      </c>
      <c r="AF1074" s="3">
        <v>19.706789700000002</v>
      </c>
      <c r="AG1074" s="3">
        <v>19.7518083</v>
      </c>
      <c r="AH1074" s="3">
        <v>19.796826899999999</v>
      </c>
      <c r="AI1074" s="3">
        <v>19.911574300000002</v>
      </c>
      <c r="AJ1074" s="3">
        <v>20.026321800000002</v>
      </c>
      <c r="AK1074" s="3">
        <v>20.141069300000002</v>
      </c>
      <c r="AL1074" s="3">
        <v>20.2558167</v>
      </c>
      <c r="AM1074" s="3">
        <v>20.3705642</v>
      </c>
      <c r="AN1074" s="4"/>
      <c r="AO1074" s="4"/>
    </row>
    <row r="1075" spans="1:41" x14ac:dyDescent="0.25">
      <c r="A1075" s="13" t="s">
        <v>359</v>
      </c>
      <c r="B1075" s="2" t="s">
        <v>4</v>
      </c>
      <c r="C1075" s="2" t="s">
        <v>2</v>
      </c>
      <c r="D1075" s="2" t="s">
        <v>24</v>
      </c>
      <c r="E1075" s="2" t="s">
        <v>2</v>
      </c>
      <c r="F1075" s="2" t="s">
        <v>215</v>
      </c>
      <c r="G1075" s="4"/>
      <c r="H1075" s="3">
        <v>-25.930090400000001</v>
      </c>
      <c r="I1075" s="3">
        <v>-27.066069899999999</v>
      </c>
      <c r="J1075" s="3">
        <v>-26.235513900000001</v>
      </c>
      <c r="K1075" s="3">
        <v>-25.404958000000001</v>
      </c>
      <c r="L1075" s="3">
        <v>-24.5744021</v>
      </c>
      <c r="M1075" s="3">
        <v>-23.7438462</v>
      </c>
      <c r="N1075" s="3">
        <v>-22.913290199999999</v>
      </c>
      <c r="O1075" s="3">
        <v>-22.420180800000001</v>
      </c>
      <c r="P1075" s="3">
        <v>-21.927071399999999</v>
      </c>
      <c r="Q1075" s="3">
        <v>-10.6865325</v>
      </c>
      <c r="R1075" s="3">
        <v>-14.716095899999999</v>
      </c>
      <c r="S1075" s="3">
        <v>-17.822484299999999</v>
      </c>
      <c r="T1075" s="3">
        <v>-15.314488300000001</v>
      </c>
      <c r="U1075" s="3">
        <v>-12.5054947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</row>
    <row r="1076" spans="1:41" x14ac:dyDescent="0.25">
      <c r="A1076" s="13" t="s">
        <v>359</v>
      </c>
      <c r="B1076" s="2" t="s">
        <v>4</v>
      </c>
      <c r="C1076" s="2" t="s">
        <v>2</v>
      </c>
      <c r="D1076" s="2" t="s">
        <v>24</v>
      </c>
      <c r="E1076" s="2" t="s">
        <v>2</v>
      </c>
      <c r="F1076" s="2" t="s">
        <v>216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3">
        <v>43.420112099999997</v>
      </c>
      <c r="V1076" s="3">
        <v>44.378926300000003</v>
      </c>
      <c r="W1076" s="3">
        <v>45.337740500000002</v>
      </c>
      <c r="X1076" s="3">
        <v>46.296554800000003</v>
      </c>
      <c r="Y1076" s="3">
        <v>47.059760500000003</v>
      </c>
      <c r="Z1076" s="3">
        <v>47.822966200000003</v>
      </c>
      <c r="AA1076" s="3">
        <v>48.586171899999997</v>
      </c>
      <c r="AB1076" s="3">
        <v>49.349377599999997</v>
      </c>
      <c r="AC1076" s="3">
        <v>50.112583399999998</v>
      </c>
      <c r="AD1076" s="3">
        <v>51.023319600000001</v>
      </c>
      <c r="AE1076" s="3">
        <v>51.934055899999997</v>
      </c>
      <c r="AF1076" s="3">
        <v>52.844792099999999</v>
      </c>
      <c r="AG1076" s="3">
        <v>53.755528400000003</v>
      </c>
      <c r="AH1076" s="3">
        <v>54.666264599999998</v>
      </c>
      <c r="AI1076" s="3">
        <v>55.547880300000003</v>
      </c>
      <c r="AJ1076" s="3">
        <v>56.429496</v>
      </c>
      <c r="AK1076" s="3">
        <v>57.311111699999998</v>
      </c>
      <c r="AL1076" s="3">
        <v>58.192727300000001</v>
      </c>
      <c r="AM1076" s="3">
        <v>59.074342999999999</v>
      </c>
      <c r="AN1076" s="4"/>
      <c r="AO1076" s="4"/>
    </row>
    <row r="1077" spans="1:41" x14ac:dyDescent="0.25">
      <c r="A1077" s="13" t="s">
        <v>359</v>
      </c>
      <c r="B1077" s="2" t="s">
        <v>4</v>
      </c>
      <c r="C1077" s="2" t="s">
        <v>2</v>
      </c>
      <c r="D1077" s="2" t="s">
        <v>24</v>
      </c>
      <c r="E1077" s="2" t="s">
        <v>2</v>
      </c>
      <c r="F1077" s="2" t="s">
        <v>217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3">
        <v>41.6188261</v>
      </c>
      <c r="X1077" s="3">
        <v>42.500950199999998</v>
      </c>
      <c r="Y1077" s="3">
        <v>43.203111399999997</v>
      </c>
      <c r="Z1077" s="3">
        <v>43.905272600000004</v>
      </c>
      <c r="AA1077" s="3">
        <v>44.607433800000003</v>
      </c>
      <c r="AB1077" s="3">
        <v>45.309595000000002</v>
      </c>
      <c r="AC1077" s="3">
        <v>46.011756200000001</v>
      </c>
      <c r="AD1077" s="3">
        <v>46.8496478</v>
      </c>
      <c r="AE1077" s="3">
        <v>47.687539399999999</v>
      </c>
      <c r="AF1077" s="3">
        <v>48.525430999999998</v>
      </c>
      <c r="AG1077" s="3">
        <v>49.363322599999996</v>
      </c>
      <c r="AH1077" s="3">
        <v>50.201214200000003</v>
      </c>
      <c r="AI1077" s="3">
        <v>51.012314500000002</v>
      </c>
      <c r="AJ1077" s="3">
        <v>51.823414700000001</v>
      </c>
      <c r="AK1077" s="3">
        <v>52.634514899999999</v>
      </c>
      <c r="AL1077" s="3">
        <v>53.445615099999998</v>
      </c>
      <c r="AM1077" s="3">
        <v>54.256715300000003</v>
      </c>
      <c r="AN1077" s="4"/>
      <c r="AO1077" s="4"/>
    </row>
    <row r="1078" spans="1:41" x14ac:dyDescent="0.25">
      <c r="A1078" s="13" t="s">
        <v>359</v>
      </c>
      <c r="B1078" s="2" t="s">
        <v>4</v>
      </c>
      <c r="C1078" s="2" t="s">
        <v>2</v>
      </c>
      <c r="D1078" s="2" t="s">
        <v>24</v>
      </c>
      <c r="E1078" s="2" t="s">
        <v>2</v>
      </c>
      <c r="F1078" s="2" t="s">
        <v>218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3">
        <v>45.890605000000001</v>
      </c>
      <c r="AD1078" s="3">
        <v>46.726290400000003</v>
      </c>
      <c r="AE1078" s="3">
        <v>47.561975799999999</v>
      </c>
      <c r="AF1078" s="3">
        <v>48.525430999999998</v>
      </c>
      <c r="AG1078" s="3">
        <v>49.363322599999996</v>
      </c>
      <c r="AH1078" s="3">
        <v>50.201214200000003</v>
      </c>
      <c r="AI1078" s="3">
        <v>51.012314500000002</v>
      </c>
      <c r="AJ1078" s="3">
        <v>51.823414700000001</v>
      </c>
      <c r="AK1078" s="3">
        <v>52.634514899999999</v>
      </c>
      <c r="AL1078" s="3">
        <v>53.445615099999998</v>
      </c>
      <c r="AM1078" s="3">
        <v>54.256715300000003</v>
      </c>
      <c r="AN1078" s="4"/>
      <c r="AO1078" s="4"/>
    </row>
    <row r="1079" spans="1:41" x14ac:dyDescent="0.25">
      <c r="A1079" s="13" t="s">
        <v>359</v>
      </c>
      <c r="B1079" s="2" t="s">
        <v>4</v>
      </c>
      <c r="C1079" s="2" t="s">
        <v>2</v>
      </c>
      <c r="D1079" s="2" t="s">
        <v>24</v>
      </c>
      <c r="E1079" s="2" t="s">
        <v>2</v>
      </c>
      <c r="F1079" s="2" t="s">
        <v>169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3">
        <v>4.4837500000000002E-2</v>
      </c>
      <c r="AG1079" s="3">
        <v>4.5611699999999998E-2</v>
      </c>
      <c r="AH1079" s="3">
        <v>4.6385900000000001E-2</v>
      </c>
      <c r="AI1079" s="3">
        <v>4.7135400000000001E-2</v>
      </c>
      <c r="AJ1079" s="3">
        <v>4.7884799999999998E-2</v>
      </c>
      <c r="AK1079" s="3">
        <v>4.8634299999999998E-2</v>
      </c>
      <c r="AL1079" s="3">
        <v>4.9383700000000003E-2</v>
      </c>
      <c r="AM1079" s="3">
        <v>5.0133200000000003E-2</v>
      </c>
      <c r="AN1079" s="4"/>
      <c r="AO1079" s="4"/>
    </row>
    <row r="1080" spans="1:41" x14ac:dyDescent="0.25">
      <c r="A1080" s="13" t="s">
        <v>359</v>
      </c>
      <c r="B1080" s="2" t="s">
        <v>4</v>
      </c>
      <c r="C1080" s="2" t="s">
        <v>2</v>
      </c>
      <c r="D1080" s="2" t="s">
        <v>24</v>
      </c>
      <c r="E1080" s="2" t="s">
        <v>2</v>
      </c>
      <c r="F1080" s="2" t="s">
        <v>286</v>
      </c>
      <c r="G1080" s="4"/>
      <c r="H1080" s="3">
        <v>30.206402799999999</v>
      </c>
      <c r="I1080" s="3">
        <v>30.9170832</v>
      </c>
      <c r="J1080" s="3">
        <v>30.0507612</v>
      </c>
      <c r="K1080" s="3">
        <v>27.221278300000002</v>
      </c>
      <c r="L1080" s="3">
        <v>26.934087699999999</v>
      </c>
      <c r="M1080" s="3">
        <v>34.559694700000001</v>
      </c>
      <c r="N1080" s="3">
        <v>43.402777800000003</v>
      </c>
      <c r="O1080" s="3">
        <v>43.402777800000003</v>
      </c>
      <c r="P1080" s="3">
        <v>43.402777800000003</v>
      </c>
      <c r="Q1080" s="3">
        <v>43.402777800000003</v>
      </c>
      <c r="R1080" s="3">
        <v>43.402777800000003</v>
      </c>
      <c r="S1080" s="3">
        <v>43.402777800000003</v>
      </c>
      <c r="T1080" s="3">
        <v>43.402777800000003</v>
      </c>
      <c r="U1080" s="3">
        <v>43.402777800000003</v>
      </c>
      <c r="V1080" s="3">
        <v>43.402777800000003</v>
      </c>
      <c r="W1080" s="3">
        <v>34.722222199999997</v>
      </c>
      <c r="X1080" s="3">
        <v>34.722222199999997</v>
      </c>
      <c r="Y1080" s="3">
        <v>34.722222199999997</v>
      </c>
      <c r="Z1080" s="3">
        <v>34.722222199999997</v>
      </c>
      <c r="AA1080" s="3">
        <v>34.722222199999997</v>
      </c>
      <c r="AB1080" s="3">
        <v>34.722222199999997</v>
      </c>
      <c r="AC1080" s="3">
        <v>34.722222199999997</v>
      </c>
      <c r="AD1080" s="3">
        <v>34.722222199999997</v>
      </c>
      <c r="AE1080" s="3">
        <v>34.722222199999997</v>
      </c>
      <c r="AF1080" s="3">
        <v>34.722222199999997</v>
      </c>
      <c r="AG1080" s="3">
        <v>34.722222199999997</v>
      </c>
      <c r="AH1080" s="3">
        <v>34.722222199999997</v>
      </c>
      <c r="AI1080" s="3">
        <v>34.722222199999997</v>
      </c>
      <c r="AJ1080" s="3">
        <v>34.722222199999997</v>
      </c>
      <c r="AK1080" s="3">
        <v>34.722222199999997</v>
      </c>
      <c r="AL1080" s="3">
        <v>34.722222199999997</v>
      </c>
      <c r="AM1080" s="3">
        <v>34.722222199999997</v>
      </c>
      <c r="AN1080" s="4"/>
      <c r="AO1080" s="4"/>
    </row>
    <row r="1081" spans="1:41" x14ac:dyDescent="0.25">
      <c r="A1081" s="13" t="s">
        <v>359</v>
      </c>
      <c r="B1081" s="2" t="s">
        <v>4</v>
      </c>
      <c r="C1081" s="2" t="s">
        <v>2</v>
      </c>
      <c r="D1081" s="2" t="s">
        <v>24</v>
      </c>
      <c r="E1081" s="2" t="s">
        <v>2</v>
      </c>
      <c r="F1081" s="2" t="s">
        <v>230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3">
        <v>10.747429500000001</v>
      </c>
      <c r="R1081" s="3">
        <v>5.5850451999999997</v>
      </c>
      <c r="S1081" s="4"/>
      <c r="T1081" s="4"/>
      <c r="U1081" s="4"/>
      <c r="V1081" s="3">
        <v>43.402777800000003</v>
      </c>
      <c r="W1081" s="3">
        <v>34.722222199999997</v>
      </c>
      <c r="X1081" s="3">
        <v>34.722222199999997</v>
      </c>
      <c r="Y1081" s="3">
        <v>34.722222199999997</v>
      </c>
      <c r="Z1081" s="3">
        <v>34.722222199999997</v>
      </c>
      <c r="AA1081" s="3">
        <v>34.722222199999997</v>
      </c>
      <c r="AB1081" s="3">
        <v>34.722222199999997</v>
      </c>
      <c r="AC1081" s="3">
        <v>34.722222199999997</v>
      </c>
      <c r="AD1081" s="3">
        <v>34.722222199999997</v>
      </c>
      <c r="AE1081" s="3">
        <v>34.722222199999997</v>
      </c>
      <c r="AF1081" s="3">
        <v>34.722222199999997</v>
      </c>
      <c r="AG1081" s="3">
        <v>34.722222199999997</v>
      </c>
      <c r="AH1081" s="3">
        <v>34.722222199999997</v>
      </c>
      <c r="AI1081" s="3">
        <v>34.722222199999997</v>
      </c>
      <c r="AJ1081" s="3">
        <v>34.722222199999997</v>
      </c>
      <c r="AK1081" s="3">
        <v>34.722222199999997</v>
      </c>
      <c r="AL1081" s="3">
        <v>34.722222199999997</v>
      </c>
      <c r="AM1081" s="3">
        <v>34.722222199999997</v>
      </c>
      <c r="AN1081" s="4"/>
      <c r="AO1081" s="4"/>
    </row>
    <row r="1082" spans="1:41" x14ac:dyDescent="0.25">
      <c r="A1082" s="13" t="s">
        <v>359</v>
      </c>
      <c r="B1082" s="2" t="s">
        <v>4</v>
      </c>
      <c r="C1082" s="2" t="s">
        <v>2</v>
      </c>
      <c r="D1082" s="2" t="s">
        <v>24</v>
      </c>
      <c r="E1082" s="2" t="s">
        <v>2</v>
      </c>
      <c r="F1082" s="2" t="s">
        <v>287</v>
      </c>
      <c r="G1082" s="4"/>
      <c r="H1082" s="3">
        <v>13.8307912</v>
      </c>
      <c r="I1082" s="3">
        <v>14.5480573</v>
      </c>
      <c r="J1082" s="3">
        <v>11.658508700000001</v>
      </c>
      <c r="K1082" s="3">
        <v>10.3027733</v>
      </c>
      <c r="L1082" s="3">
        <v>8.9470378000000004</v>
      </c>
      <c r="M1082" s="3">
        <v>7.5828382999999997</v>
      </c>
      <c r="N1082" s="3">
        <v>6.2168767000000003</v>
      </c>
      <c r="O1082" s="3">
        <v>5.4058915000000001</v>
      </c>
      <c r="P1082" s="3">
        <v>43.402777800000003</v>
      </c>
      <c r="Q1082" s="3">
        <v>43.402777800000003</v>
      </c>
      <c r="R1082" s="3">
        <v>43.402777800000003</v>
      </c>
      <c r="S1082" s="3">
        <v>43.402777800000003</v>
      </c>
      <c r="T1082" s="3">
        <v>43.402777800000003</v>
      </c>
      <c r="U1082" s="3">
        <v>43.402777800000003</v>
      </c>
      <c r="V1082" s="3">
        <v>43.402777800000003</v>
      </c>
      <c r="W1082" s="3">
        <v>34.722222199999997</v>
      </c>
      <c r="X1082" s="3">
        <v>34.722222199999997</v>
      </c>
      <c r="Y1082" s="3">
        <v>34.722222199999997</v>
      </c>
      <c r="Z1082" s="3">
        <v>34.722222199999997</v>
      </c>
      <c r="AA1082" s="3">
        <v>34.722222199999997</v>
      </c>
      <c r="AB1082" s="3">
        <v>34.722222199999997</v>
      </c>
      <c r="AC1082" s="3">
        <v>34.722222199999997</v>
      </c>
      <c r="AD1082" s="3">
        <v>34.722222199999997</v>
      </c>
      <c r="AE1082" s="3">
        <v>34.722222199999997</v>
      </c>
      <c r="AF1082" s="3">
        <v>34.722222199999997</v>
      </c>
      <c r="AG1082" s="3">
        <v>34.722222199999997</v>
      </c>
      <c r="AH1082" s="3">
        <v>34.722222199999997</v>
      </c>
      <c r="AI1082" s="3">
        <v>34.722222199999997</v>
      </c>
      <c r="AJ1082" s="3">
        <v>34.722222199999997</v>
      </c>
      <c r="AK1082" s="3">
        <v>34.722222199999997</v>
      </c>
      <c r="AL1082" s="3">
        <v>34.722222199999997</v>
      </c>
      <c r="AM1082" s="3">
        <v>34.722222199999997</v>
      </c>
      <c r="AN1082" s="4"/>
      <c r="AO1082" s="4"/>
    </row>
    <row r="1083" spans="1:41" x14ac:dyDescent="0.25">
      <c r="A1083" s="13" t="s">
        <v>359</v>
      </c>
      <c r="B1083" s="2" t="s">
        <v>4</v>
      </c>
      <c r="C1083" s="2" t="s">
        <v>2</v>
      </c>
      <c r="D1083" s="2" t="s">
        <v>24</v>
      </c>
      <c r="E1083" s="2" t="s">
        <v>2</v>
      </c>
      <c r="F1083" s="2" t="s">
        <v>288</v>
      </c>
      <c r="G1083" s="4"/>
      <c r="H1083" s="3">
        <v>13.8693907</v>
      </c>
      <c r="I1083" s="3">
        <v>15.588229999999999</v>
      </c>
      <c r="J1083" s="3">
        <v>14.331524</v>
      </c>
      <c r="K1083" s="3">
        <v>13.074818</v>
      </c>
      <c r="L1083" s="3">
        <v>11.818111999999999</v>
      </c>
      <c r="M1083" s="3">
        <v>10.5614059</v>
      </c>
      <c r="N1083" s="3">
        <v>9.3046998999999992</v>
      </c>
      <c r="O1083" s="3">
        <v>8.5585809000000008</v>
      </c>
      <c r="P1083" s="3">
        <v>7.8124618000000003</v>
      </c>
      <c r="Q1083" s="3">
        <v>25.4149134</v>
      </c>
      <c r="R1083" s="3">
        <v>43.402777800000003</v>
      </c>
      <c r="S1083" s="3">
        <v>43.402777800000003</v>
      </c>
      <c r="T1083" s="3">
        <v>43.402777800000003</v>
      </c>
      <c r="U1083" s="3">
        <v>43.402777800000003</v>
      </c>
      <c r="V1083" s="3">
        <v>43.402777800000003</v>
      </c>
      <c r="W1083" s="3">
        <v>34.722222199999997</v>
      </c>
      <c r="X1083" s="3">
        <v>34.722222199999997</v>
      </c>
      <c r="Y1083" s="3">
        <v>34.722222199999997</v>
      </c>
      <c r="Z1083" s="3">
        <v>34.722222199999997</v>
      </c>
      <c r="AA1083" s="3">
        <v>34.722222199999997</v>
      </c>
      <c r="AB1083" s="3">
        <v>34.722222199999997</v>
      </c>
      <c r="AC1083" s="3">
        <v>34.722222199999997</v>
      </c>
      <c r="AD1083" s="3">
        <v>34.722222199999997</v>
      </c>
      <c r="AE1083" s="3">
        <v>34.722222199999997</v>
      </c>
      <c r="AF1083" s="3">
        <v>34.722222199999997</v>
      </c>
      <c r="AG1083" s="3">
        <v>34.722222199999997</v>
      </c>
      <c r="AH1083" s="3">
        <v>34.722222199999997</v>
      </c>
      <c r="AI1083" s="3">
        <v>34.722222199999997</v>
      </c>
      <c r="AJ1083" s="3">
        <v>34.722222199999997</v>
      </c>
      <c r="AK1083" s="3">
        <v>34.722222199999997</v>
      </c>
      <c r="AL1083" s="3">
        <v>34.722222199999997</v>
      </c>
      <c r="AM1083" s="3">
        <v>34.722222199999997</v>
      </c>
      <c r="AN1083" s="4"/>
      <c r="AO1083" s="4"/>
    </row>
    <row r="1084" spans="1:41" x14ac:dyDescent="0.25">
      <c r="A1084" s="13" t="s">
        <v>359</v>
      </c>
      <c r="B1084" s="2" t="s">
        <v>4</v>
      </c>
      <c r="C1084" s="2" t="s">
        <v>2</v>
      </c>
      <c r="D1084" s="2" t="s">
        <v>24</v>
      </c>
      <c r="E1084" s="2" t="s">
        <v>2</v>
      </c>
      <c r="F1084" s="2" t="s">
        <v>289</v>
      </c>
      <c r="G1084" s="4"/>
      <c r="H1084" s="3">
        <v>13.686185699999999</v>
      </c>
      <c r="I1084" s="3">
        <v>15.4004993</v>
      </c>
      <c r="J1084" s="3">
        <v>14.147102200000001</v>
      </c>
      <c r="K1084" s="3">
        <v>12.893705199999999</v>
      </c>
      <c r="L1084" s="3">
        <v>11.6403081</v>
      </c>
      <c r="M1084" s="3">
        <v>10.386911100000001</v>
      </c>
      <c r="N1084" s="3">
        <v>9.1335139999999999</v>
      </c>
      <c r="O1084" s="3">
        <v>8.3893594999999994</v>
      </c>
      <c r="P1084" s="3">
        <v>7.6452051000000001</v>
      </c>
      <c r="Q1084" s="3">
        <v>6.9010505999999996</v>
      </c>
      <c r="R1084" s="3">
        <v>6.1568961</v>
      </c>
      <c r="S1084" s="3">
        <v>5.4127416999999998</v>
      </c>
      <c r="T1084" s="3">
        <v>4.5329401999999996</v>
      </c>
      <c r="U1084" s="3">
        <v>3.6531387999999998</v>
      </c>
      <c r="V1084" s="3">
        <v>11.7241211</v>
      </c>
      <c r="W1084" s="3">
        <v>34.722222199999997</v>
      </c>
      <c r="X1084" s="3">
        <v>34.722222199999997</v>
      </c>
      <c r="Y1084" s="3">
        <v>34.722222199999997</v>
      </c>
      <c r="Z1084" s="3">
        <v>34.722222199999997</v>
      </c>
      <c r="AA1084" s="3">
        <v>34.722222199999997</v>
      </c>
      <c r="AB1084" s="3">
        <v>34.722222199999997</v>
      </c>
      <c r="AC1084" s="3">
        <v>34.722222199999997</v>
      </c>
      <c r="AD1084" s="3">
        <v>34.722222199999997</v>
      </c>
      <c r="AE1084" s="3">
        <v>34.722222199999997</v>
      </c>
      <c r="AF1084" s="3">
        <v>34.722222199999997</v>
      </c>
      <c r="AG1084" s="3">
        <v>34.722222199999997</v>
      </c>
      <c r="AH1084" s="3">
        <v>34.722222199999997</v>
      </c>
      <c r="AI1084" s="3">
        <v>34.722222199999997</v>
      </c>
      <c r="AJ1084" s="3">
        <v>34.722222199999997</v>
      </c>
      <c r="AK1084" s="3">
        <v>34.722222199999997</v>
      </c>
      <c r="AL1084" s="3">
        <v>34.722222199999997</v>
      </c>
      <c r="AM1084" s="3">
        <v>34.722222199999997</v>
      </c>
      <c r="AN1084" s="4"/>
      <c r="AO1084" s="4"/>
    </row>
    <row r="1085" spans="1:41" x14ac:dyDescent="0.25">
      <c r="A1085" s="13" t="s">
        <v>359</v>
      </c>
      <c r="B1085" s="2" t="s">
        <v>4</v>
      </c>
      <c r="C1085" s="2" t="s">
        <v>2</v>
      </c>
      <c r="D1085" s="2" t="s">
        <v>24</v>
      </c>
      <c r="E1085" s="2" t="s">
        <v>2</v>
      </c>
      <c r="F1085" s="2" t="s">
        <v>231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3">
        <v>19.515128300000001</v>
      </c>
      <c r="X1085" s="3">
        <v>34.722222199999997</v>
      </c>
      <c r="Y1085" s="3">
        <v>34.722222199999997</v>
      </c>
      <c r="Z1085" s="3">
        <v>34.722222199999997</v>
      </c>
      <c r="AA1085" s="3">
        <v>34.722222199999997</v>
      </c>
      <c r="AB1085" s="3">
        <v>34.722222199999997</v>
      </c>
      <c r="AC1085" s="3">
        <v>34.722222199999997</v>
      </c>
      <c r="AD1085" s="3">
        <v>34.722222199999997</v>
      </c>
      <c r="AE1085" s="3">
        <v>34.722222199999997</v>
      </c>
      <c r="AF1085" s="3">
        <v>34.722222199999997</v>
      </c>
      <c r="AG1085" s="3">
        <v>34.722222199999997</v>
      </c>
      <c r="AH1085" s="3">
        <v>34.722222199999997</v>
      </c>
      <c r="AI1085" s="3">
        <v>34.722222199999997</v>
      </c>
      <c r="AJ1085" s="3">
        <v>34.722222199999997</v>
      </c>
      <c r="AK1085" s="3">
        <v>34.722222199999997</v>
      </c>
      <c r="AL1085" s="3">
        <v>34.722222199999997</v>
      </c>
      <c r="AM1085" s="3">
        <v>34.722222199999997</v>
      </c>
      <c r="AN1085" s="4"/>
      <c r="AO1085" s="4"/>
    </row>
    <row r="1086" spans="1:41" x14ac:dyDescent="0.25">
      <c r="A1086" s="13" t="s">
        <v>359</v>
      </c>
      <c r="B1086" s="2" t="s">
        <v>4</v>
      </c>
      <c r="C1086" s="2" t="s">
        <v>2</v>
      </c>
      <c r="D1086" s="2" t="s">
        <v>24</v>
      </c>
      <c r="E1086" s="2" t="s">
        <v>2</v>
      </c>
      <c r="F1086" s="2" t="s">
        <v>290</v>
      </c>
      <c r="G1086" s="4"/>
      <c r="H1086" s="3">
        <v>30.206402799999999</v>
      </c>
      <c r="I1086" s="3">
        <v>30.9170832</v>
      </c>
      <c r="J1086" s="3">
        <v>30.0507612</v>
      </c>
      <c r="K1086" s="3">
        <v>27.221278300000002</v>
      </c>
      <c r="L1086" s="3">
        <v>26.934087699999999</v>
      </c>
      <c r="M1086" s="3">
        <v>43.402777800000003</v>
      </c>
      <c r="N1086" s="3">
        <v>43.402777800000003</v>
      </c>
      <c r="O1086" s="3">
        <v>43.402777800000003</v>
      </c>
      <c r="P1086" s="3">
        <v>43.402777800000003</v>
      </c>
      <c r="Q1086" s="3">
        <v>43.402777800000003</v>
      </c>
      <c r="R1086" s="3">
        <v>43.402777800000003</v>
      </c>
      <c r="S1086" s="3">
        <v>43.402777800000003</v>
      </c>
      <c r="T1086" s="3">
        <v>43.402777800000003</v>
      </c>
      <c r="U1086" s="3">
        <v>43.402777800000003</v>
      </c>
      <c r="V1086" s="3">
        <v>43.402777800000003</v>
      </c>
      <c r="W1086" s="3">
        <v>34.722222199999997</v>
      </c>
      <c r="X1086" s="3">
        <v>34.722222199999997</v>
      </c>
      <c r="Y1086" s="3">
        <v>34.722222199999997</v>
      </c>
      <c r="Z1086" s="3">
        <v>15.8506187</v>
      </c>
      <c r="AA1086" s="3">
        <v>34.722222199999997</v>
      </c>
      <c r="AB1086" s="3">
        <v>34.722222199999997</v>
      </c>
      <c r="AC1086" s="3">
        <v>34.722222199999997</v>
      </c>
      <c r="AD1086" s="3">
        <v>34.722222199999997</v>
      </c>
      <c r="AE1086" s="3">
        <v>34.722222199999997</v>
      </c>
      <c r="AF1086" s="3">
        <v>34.722222199999997</v>
      </c>
      <c r="AG1086" s="3">
        <v>34.722222199999997</v>
      </c>
      <c r="AH1086" s="3">
        <v>34.722222199999997</v>
      </c>
      <c r="AI1086" s="3">
        <v>34.722222199999997</v>
      </c>
      <c r="AJ1086" s="3">
        <v>34.722222199999997</v>
      </c>
      <c r="AK1086" s="3">
        <v>34.722222199999997</v>
      </c>
      <c r="AL1086" s="3">
        <v>34.722222199999997</v>
      </c>
      <c r="AM1086" s="3">
        <v>34.722222199999997</v>
      </c>
      <c r="AN1086" s="4"/>
      <c r="AO1086" s="4"/>
    </row>
    <row r="1087" spans="1:41" x14ac:dyDescent="0.25">
      <c r="A1087" s="13" t="s">
        <v>359</v>
      </c>
      <c r="B1087" s="2" t="s">
        <v>4</v>
      </c>
      <c r="C1087" s="2" t="s">
        <v>2</v>
      </c>
      <c r="D1087" s="2" t="s">
        <v>24</v>
      </c>
      <c r="E1087" s="2" t="s">
        <v>2</v>
      </c>
      <c r="F1087" s="2" t="s">
        <v>232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3">
        <v>8.7134364000000009</v>
      </c>
      <c r="Q1087" s="3">
        <v>8.7134364000000009</v>
      </c>
      <c r="R1087" s="3">
        <v>8.7134364000000009</v>
      </c>
      <c r="S1087" s="3">
        <v>8.7134364000000009</v>
      </c>
      <c r="T1087" s="3">
        <v>8.7134364000000009</v>
      </c>
      <c r="U1087" s="3">
        <v>8.7134364000000009</v>
      </c>
      <c r="V1087" s="3">
        <v>43.402777800000003</v>
      </c>
      <c r="W1087" s="3">
        <v>34.722222199999997</v>
      </c>
      <c r="X1087" s="3">
        <v>34.722222199999997</v>
      </c>
      <c r="Y1087" s="3">
        <v>34.722222199999997</v>
      </c>
      <c r="Z1087" s="3">
        <v>34.722222199999997</v>
      </c>
      <c r="AA1087" s="3">
        <v>34.722222199999997</v>
      </c>
      <c r="AB1087" s="3">
        <v>34.722222199999997</v>
      </c>
      <c r="AC1087" s="3">
        <v>34.722222199999997</v>
      </c>
      <c r="AD1087" s="3">
        <v>34.722222199999997</v>
      </c>
      <c r="AE1087" s="3">
        <v>34.722222199999997</v>
      </c>
      <c r="AF1087" s="3">
        <v>34.722222199999997</v>
      </c>
      <c r="AG1087" s="3">
        <v>34.722222199999997</v>
      </c>
      <c r="AH1087" s="3">
        <v>34.722222199999997</v>
      </c>
      <c r="AI1087" s="3">
        <v>34.722222199999997</v>
      </c>
      <c r="AJ1087" s="3">
        <v>34.722222199999997</v>
      </c>
      <c r="AK1087" s="3">
        <v>34.722222199999997</v>
      </c>
      <c r="AL1087" s="3">
        <v>34.722222199999997</v>
      </c>
      <c r="AM1087" s="3">
        <v>34.722222199999997</v>
      </c>
      <c r="AN1087" s="4"/>
      <c r="AO1087" s="4"/>
    </row>
    <row r="1088" spans="1:41" x14ac:dyDescent="0.25">
      <c r="A1088" s="13" t="s">
        <v>359</v>
      </c>
      <c r="B1088" s="2" t="s">
        <v>4</v>
      </c>
      <c r="C1088" s="2" t="s">
        <v>2</v>
      </c>
      <c r="D1088" s="2" t="s">
        <v>24</v>
      </c>
      <c r="E1088" s="2" t="s">
        <v>2</v>
      </c>
      <c r="F1088" s="2" t="s">
        <v>291</v>
      </c>
      <c r="G1088" s="4"/>
      <c r="H1088" s="3">
        <v>43.402777800000003</v>
      </c>
      <c r="I1088" s="3">
        <v>43.402777800000003</v>
      </c>
      <c r="J1088" s="3">
        <v>43.402777800000003</v>
      </c>
      <c r="K1088" s="3">
        <v>43.402777800000003</v>
      </c>
      <c r="L1088" s="3">
        <v>43.402777800000003</v>
      </c>
      <c r="M1088" s="3">
        <v>43.402777800000003</v>
      </c>
      <c r="N1088" s="3">
        <v>43.402777800000003</v>
      </c>
      <c r="O1088" s="3">
        <v>43.402777800000003</v>
      </c>
      <c r="P1088" s="3">
        <v>43.402777800000003</v>
      </c>
      <c r="Q1088" s="3">
        <v>43.402777800000003</v>
      </c>
      <c r="R1088" s="3">
        <v>43.402777800000003</v>
      </c>
      <c r="S1088" s="3">
        <v>43.402777800000003</v>
      </c>
      <c r="T1088" s="3">
        <v>43.402777800000003</v>
      </c>
      <c r="U1088" s="3">
        <v>43.402777800000003</v>
      </c>
      <c r="V1088" s="3">
        <v>43.402777800000003</v>
      </c>
      <c r="W1088" s="3">
        <v>34.722222199999997</v>
      </c>
      <c r="X1088" s="3">
        <v>34.722222199999997</v>
      </c>
      <c r="Y1088" s="3">
        <v>34.722222199999997</v>
      </c>
      <c r="Z1088" s="3">
        <v>34.722222199999997</v>
      </c>
      <c r="AA1088" s="3">
        <v>34.722222199999997</v>
      </c>
      <c r="AB1088" s="3">
        <v>34.722222199999997</v>
      </c>
      <c r="AC1088" s="3">
        <v>34.722222199999997</v>
      </c>
      <c r="AD1088" s="3">
        <v>34.722222199999997</v>
      </c>
      <c r="AE1088" s="3">
        <v>34.722222199999997</v>
      </c>
      <c r="AF1088" s="3">
        <v>34.722222199999997</v>
      </c>
      <c r="AG1088" s="3">
        <v>34.722222199999997</v>
      </c>
      <c r="AH1088" s="3">
        <v>34.722222199999997</v>
      </c>
      <c r="AI1088" s="3">
        <v>34.722222199999997</v>
      </c>
      <c r="AJ1088" s="3">
        <v>34.722222199999997</v>
      </c>
      <c r="AK1088" s="3">
        <v>34.722222199999997</v>
      </c>
      <c r="AL1088" s="3">
        <v>34.722222199999997</v>
      </c>
      <c r="AM1088" s="3">
        <v>34.722222199999997</v>
      </c>
      <c r="AN1088" s="4"/>
      <c r="AO1088" s="4"/>
    </row>
    <row r="1089" spans="1:41" x14ac:dyDescent="0.25">
      <c r="A1089" s="13" t="s">
        <v>359</v>
      </c>
      <c r="B1089" s="2" t="s">
        <v>4</v>
      </c>
      <c r="C1089" s="2" t="s">
        <v>2</v>
      </c>
      <c r="D1089" s="2" t="s">
        <v>24</v>
      </c>
      <c r="E1089" s="2" t="s">
        <v>2</v>
      </c>
      <c r="F1089" s="2" t="s">
        <v>292</v>
      </c>
      <c r="G1089" s="4"/>
      <c r="H1089" s="3">
        <v>8.7134364000000009</v>
      </c>
      <c r="I1089" s="3">
        <v>8.7134364000000009</v>
      </c>
      <c r="J1089" s="3">
        <v>8.7134364000000009</v>
      </c>
      <c r="K1089" s="3">
        <v>8.7134364000000009</v>
      </c>
      <c r="L1089" s="3">
        <v>8.7134364000000009</v>
      </c>
      <c r="M1089" s="3">
        <v>8.7134364000000009</v>
      </c>
      <c r="N1089" s="3">
        <v>8.7134364000000009</v>
      </c>
      <c r="O1089" s="3">
        <v>8.7134364000000009</v>
      </c>
      <c r="P1089" s="3">
        <v>43.402777800000003</v>
      </c>
      <c r="Q1089" s="3">
        <v>25.4149134</v>
      </c>
      <c r="R1089" s="3">
        <v>43.402777800000003</v>
      </c>
      <c r="S1089" s="3">
        <v>43.402777800000003</v>
      </c>
      <c r="T1089" s="3">
        <v>43.402777800000003</v>
      </c>
      <c r="U1089" s="3">
        <v>43.402777800000003</v>
      </c>
      <c r="V1089" s="3">
        <v>43.402777800000003</v>
      </c>
      <c r="W1089" s="3">
        <v>34.722222199999997</v>
      </c>
      <c r="X1089" s="3">
        <v>34.722222199999997</v>
      </c>
      <c r="Y1089" s="3">
        <v>34.722222199999997</v>
      </c>
      <c r="Z1089" s="3">
        <v>34.722222199999997</v>
      </c>
      <c r="AA1089" s="3">
        <v>34.722222199999997</v>
      </c>
      <c r="AB1089" s="3">
        <v>34.722222199999997</v>
      </c>
      <c r="AC1089" s="3">
        <v>34.722222199999997</v>
      </c>
      <c r="AD1089" s="3">
        <v>34.722222199999997</v>
      </c>
      <c r="AE1089" s="3">
        <v>34.722222199999997</v>
      </c>
      <c r="AF1089" s="3">
        <v>34.722222199999997</v>
      </c>
      <c r="AG1089" s="3">
        <v>34.722222199999997</v>
      </c>
      <c r="AH1089" s="3">
        <v>34.722222199999997</v>
      </c>
      <c r="AI1089" s="3">
        <v>34.722222199999997</v>
      </c>
      <c r="AJ1089" s="3">
        <v>34.722222199999997</v>
      </c>
      <c r="AK1089" s="3">
        <v>34.722222199999997</v>
      </c>
      <c r="AL1089" s="3">
        <v>34.722222199999997</v>
      </c>
      <c r="AM1089" s="3">
        <v>34.722222199999997</v>
      </c>
      <c r="AN1089" s="4"/>
      <c r="AO1089" s="4"/>
    </row>
    <row r="1090" spans="1:41" x14ac:dyDescent="0.25">
      <c r="A1090" s="13" t="s">
        <v>359</v>
      </c>
      <c r="B1090" s="2" t="s">
        <v>4</v>
      </c>
      <c r="C1090" s="2" t="s">
        <v>2</v>
      </c>
      <c r="D1090" s="2" t="s">
        <v>24</v>
      </c>
      <c r="E1090" s="2" t="s">
        <v>2</v>
      </c>
      <c r="F1090" s="2" t="s">
        <v>293</v>
      </c>
      <c r="G1090" s="4"/>
      <c r="H1090" s="3">
        <v>30.206402799999999</v>
      </c>
      <c r="I1090" s="3">
        <v>30.9170832</v>
      </c>
      <c r="J1090" s="3">
        <v>30.0507612</v>
      </c>
      <c r="K1090" s="3">
        <v>27.221278300000002</v>
      </c>
      <c r="L1090" s="3">
        <v>26.934087699999999</v>
      </c>
      <c r="M1090" s="3">
        <v>26.6468971</v>
      </c>
      <c r="N1090" s="3">
        <v>43.402777800000003</v>
      </c>
      <c r="O1090" s="3">
        <v>43.402777800000003</v>
      </c>
      <c r="P1090" s="3">
        <v>43.402777800000003</v>
      </c>
      <c r="Q1090" s="3">
        <v>43.402777800000003</v>
      </c>
      <c r="R1090" s="3">
        <v>43.402777800000003</v>
      </c>
      <c r="S1090" s="3">
        <v>43.402777800000003</v>
      </c>
      <c r="T1090" s="3">
        <v>43.402777800000003</v>
      </c>
      <c r="U1090" s="3">
        <v>43.402777800000003</v>
      </c>
      <c r="V1090" s="3">
        <v>43.402777800000003</v>
      </c>
      <c r="W1090" s="3">
        <v>34.722222199999997</v>
      </c>
      <c r="X1090" s="3">
        <v>34.722222199999997</v>
      </c>
      <c r="Y1090" s="3">
        <v>34.722222199999997</v>
      </c>
      <c r="Z1090" s="3">
        <v>34.722222199999997</v>
      </c>
      <c r="AA1090" s="3">
        <v>34.722222199999997</v>
      </c>
      <c r="AB1090" s="3">
        <v>34.722222199999997</v>
      </c>
      <c r="AC1090" s="3">
        <v>34.722222199999997</v>
      </c>
      <c r="AD1090" s="3">
        <v>34.722222199999997</v>
      </c>
      <c r="AE1090" s="3">
        <v>34.722222199999997</v>
      </c>
      <c r="AF1090" s="3">
        <v>34.722222199999997</v>
      </c>
      <c r="AG1090" s="3">
        <v>34.722222199999997</v>
      </c>
      <c r="AH1090" s="3">
        <v>34.722222199999997</v>
      </c>
      <c r="AI1090" s="3">
        <v>34.722222199999997</v>
      </c>
      <c r="AJ1090" s="3">
        <v>34.722222199999997</v>
      </c>
      <c r="AK1090" s="3">
        <v>34.722222199999997</v>
      </c>
      <c r="AL1090" s="3">
        <v>34.722222199999997</v>
      </c>
      <c r="AM1090" s="3">
        <v>34.722222199999997</v>
      </c>
      <c r="AN1090" s="4"/>
      <c r="AO1090" s="4"/>
    </row>
    <row r="1091" spans="1:41" x14ac:dyDescent="0.25">
      <c r="A1091" s="13" t="s">
        <v>359</v>
      </c>
      <c r="B1091" s="2" t="s">
        <v>4</v>
      </c>
      <c r="C1091" s="2" t="s">
        <v>2</v>
      </c>
      <c r="D1091" s="2" t="s">
        <v>24</v>
      </c>
      <c r="E1091" s="2" t="s">
        <v>2</v>
      </c>
      <c r="F1091" s="2" t="s">
        <v>233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3">
        <v>19.515128300000001</v>
      </c>
      <c r="X1091" s="3">
        <v>34.722222199999997</v>
      </c>
      <c r="Y1091" s="3">
        <v>34.722222199999997</v>
      </c>
      <c r="Z1091" s="3">
        <v>34.722222199999997</v>
      </c>
      <c r="AA1091" s="3">
        <v>34.722222199999997</v>
      </c>
      <c r="AB1091" s="3">
        <v>34.722222199999997</v>
      </c>
      <c r="AC1091" s="3">
        <v>34.722222199999997</v>
      </c>
      <c r="AD1091" s="3">
        <v>34.722222199999997</v>
      </c>
      <c r="AE1091" s="3">
        <v>34.722222199999997</v>
      </c>
      <c r="AF1091" s="3">
        <v>34.722222199999997</v>
      </c>
      <c r="AG1091" s="3">
        <v>34.722222199999997</v>
      </c>
      <c r="AH1091" s="3">
        <v>34.722222199999997</v>
      </c>
      <c r="AI1091" s="3">
        <v>34.722222199999997</v>
      </c>
      <c r="AJ1091" s="3">
        <v>34.722222199999997</v>
      </c>
      <c r="AK1091" s="3">
        <v>34.722222199999997</v>
      </c>
      <c r="AL1091" s="3">
        <v>34.722222199999997</v>
      </c>
      <c r="AM1091" s="3">
        <v>34.722222199999997</v>
      </c>
      <c r="AN1091" s="4"/>
      <c r="AO1091" s="4"/>
    </row>
    <row r="1092" spans="1:41" x14ac:dyDescent="0.25">
      <c r="A1092" s="13" t="s">
        <v>359</v>
      </c>
      <c r="B1092" s="2" t="s">
        <v>4</v>
      </c>
      <c r="C1092" s="2" t="s">
        <v>2</v>
      </c>
      <c r="D1092" s="2" t="s">
        <v>24</v>
      </c>
      <c r="E1092" s="2" t="s">
        <v>2</v>
      </c>
      <c r="F1092" s="2" t="s">
        <v>294</v>
      </c>
      <c r="G1092" s="4"/>
      <c r="H1092" s="3">
        <v>43.402777800000003</v>
      </c>
      <c r="I1092" s="3">
        <v>43.402777800000003</v>
      </c>
      <c r="J1092" s="3">
        <v>43.402777800000003</v>
      </c>
      <c r="K1092" s="3">
        <v>43.402777800000003</v>
      </c>
      <c r="L1092" s="3">
        <v>43.402777800000003</v>
      </c>
      <c r="M1092" s="3">
        <v>43.402777800000003</v>
      </c>
      <c r="N1092" s="3">
        <v>43.402777800000003</v>
      </c>
      <c r="O1092" s="3">
        <v>43.402777800000003</v>
      </c>
      <c r="P1092" s="3">
        <v>43.402777800000003</v>
      </c>
      <c r="Q1092" s="3">
        <v>43.402777800000003</v>
      </c>
      <c r="R1092" s="3">
        <v>43.402777800000003</v>
      </c>
      <c r="S1092" s="3">
        <v>43.402777800000003</v>
      </c>
      <c r="T1092" s="3">
        <v>43.402777800000003</v>
      </c>
      <c r="U1092" s="3">
        <v>43.402777800000003</v>
      </c>
      <c r="V1092" s="3">
        <v>43.402777800000003</v>
      </c>
      <c r="W1092" s="3">
        <v>34.722222199999997</v>
      </c>
      <c r="X1092" s="3">
        <v>34.722222199999997</v>
      </c>
      <c r="Y1092" s="3">
        <v>34.722222199999997</v>
      </c>
      <c r="Z1092" s="3">
        <v>34.722222199999997</v>
      </c>
      <c r="AA1092" s="3">
        <v>34.722222199999997</v>
      </c>
      <c r="AB1092" s="3">
        <v>34.722222199999997</v>
      </c>
      <c r="AC1092" s="3">
        <v>34.722222199999997</v>
      </c>
      <c r="AD1092" s="3">
        <v>34.722222199999997</v>
      </c>
      <c r="AE1092" s="3">
        <v>34.722222199999997</v>
      </c>
      <c r="AF1092" s="3">
        <v>34.722222199999997</v>
      </c>
      <c r="AG1092" s="3">
        <v>34.722222199999997</v>
      </c>
      <c r="AH1092" s="3">
        <v>34.722222199999997</v>
      </c>
      <c r="AI1092" s="3">
        <v>34.722222199999997</v>
      </c>
      <c r="AJ1092" s="3">
        <v>34.722222199999997</v>
      </c>
      <c r="AK1092" s="3">
        <v>34.722222199999997</v>
      </c>
      <c r="AL1092" s="3">
        <v>34.722222199999997</v>
      </c>
      <c r="AM1092" s="3">
        <v>34.722222199999997</v>
      </c>
      <c r="AN1092" s="4"/>
      <c r="AO1092" s="4"/>
    </row>
    <row r="1093" spans="1:41" x14ac:dyDescent="0.25">
      <c r="A1093" s="13" t="s">
        <v>359</v>
      </c>
      <c r="B1093" s="2" t="s">
        <v>4</v>
      </c>
      <c r="C1093" s="2" t="s">
        <v>2</v>
      </c>
      <c r="D1093" s="2" t="s">
        <v>24</v>
      </c>
      <c r="E1093" s="2" t="s">
        <v>2</v>
      </c>
      <c r="F1093" s="2" t="s">
        <v>234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3">
        <v>43.402777800000003</v>
      </c>
      <c r="W1093" s="3">
        <v>34.722222199999997</v>
      </c>
      <c r="X1093" s="3">
        <v>34.722222199999997</v>
      </c>
      <c r="Y1093" s="3">
        <v>34.722222199999997</v>
      </c>
      <c r="Z1093" s="3">
        <v>34.722222199999997</v>
      </c>
      <c r="AA1093" s="3">
        <v>34.722222199999997</v>
      </c>
      <c r="AB1093" s="3">
        <v>34.722222199999997</v>
      </c>
      <c r="AC1093" s="3">
        <v>34.722222199999997</v>
      </c>
      <c r="AD1093" s="3">
        <v>34.722222199999997</v>
      </c>
      <c r="AE1093" s="3">
        <v>34.722222199999997</v>
      </c>
      <c r="AF1093" s="3">
        <v>34.722222199999997</v>
      </c>
      <c r="AG1093" s="3">
        <v>34.722222199999997</v>
      </c>
      <c r="AH1093" s="3">
        <v>34.722222199999997</v>
      </c>
      <c r="AI1093" s="3">
        <v>34.722222199999997</v>
      </c>
      <c r="AJ1093" s="3">
        <v>34.722222199999997</v>
      </c>
      <c r="AK1093" s="3">
        <v>34.722222199999997</v>
      </c>
      <c r="AL1093" s="3">
        <v>34.722222199999997</v>
      </c>
      <c r="AM1093" s="3">
        <v>34.722222199999997</v>
      </c>
      <c r="AN1093" s="4"/>
      <c r="AO1093" s="4"/>
    </row>
    <row r="1094" spans="1:41" x14ac:dyDescent="0.25">
      <c r="A1094" s="13" t="s">
        <v>359</v>
      </c>
      <c r="B1094" s="2" t="s">
        <v>4</v>
      </c>
      <c r="C1094" s="2" t="s">
        <v>2</v>
      </c>
      <c r="D1094" s="2" t="s">
        <v>24</v>
      </c>
      <c r="E1094" s="2" t="s">
        <v>2</v>
      </c>
      <c r="F1094" s="2" t="s">
        <v>235</v>
      </c>
      <c r="G1094" s="4"/>
      <c r="H1094" s="3">
        <v>6.4027567000000003</v>
      </c>
      <c r="I1094" s="3">
        <v>7.3001892000000002</v>
      </c>
      <c r="J1094" s="3">
        <v>3.6848298000000002</v>
      </c>
      <c r="K1094" s="3">
        <v>1.9885542</v>
      </c>
      <c r="L1094" s="3">
        <v>0.2922785</v>
      </c>
      <c r="M1094" s="4"/>
      <c r="N1094" s="4"/>
      <c r="O1094" s="4"/>
      <c r="P1094" s="3">
        <v>43.402777800000003</v>
      </c>
      <c r="Q1094" s="3">
        <v>43.402777800000003</v>
      </c>
      <c r="R1094" s="3">
        <v>43.402777800000003</v>
      </c>
      <c r="S1094" s="3">
        <v>43.402777800000003</v>
      </c>
      <c r="T1094" s="3">
        <v>43.402777800000003</v>
      </c>
      <c r="U1094" s="3">
        <v>43.402777800000003</v>
      </c>
      <c r="V1094" s="3">
        <v>43.402777800000003</v>
      </c>
      <c r="W1094" s="3">
        <v>34.722222199999997</v>
      </c>
      <c r="X1094" s="3">
        <v>34.722222199999997</v>
      </c>
      <c r="Y1094" s="3">
        <v>34.722222199999997</v>
      </c>
      <c r="Z1094" s="3">
        <v>34.722222199999997</v>
      </c>
      <c r="AA1094" s="3">
        <v>34.722222199999997</v>
      </c>
      <c r="AB1094" s="3">
        <v>34.722222199999997</v>
      </c>
      <c r="AC1094" s="3">
        <v>34.722222199999997</v>
      </c>
      <c r="AD1094" s="3">
        <v>34.722222199999997</v>
      </c>
      <c r="AE1094" s="3">
        <v>34.722222199999997</v>
      </c>
      <c r="AF1094" s="3">
        <v>34.722222199999997</v>
      </c>
      <c r="AG1094" s="3">
        <v>34.722222199999997</v>
      </c>
      <c r="AH1094" s="3">
        <v>34.722222199999997</v>
      </c>
      <c r="AI1094" s="3">
        <v>34.722222199999997</v>
      </c>
      <c r="AJ1094" s="3">
        <v>34.722222199999997</v>
      </c>
      <c r="AK1094" s="3">
        <v>34.722222199999997</v>
      </c>
      <c r="AL1094" s="3">
        <v>34.722222199999997</v>
      </c>
      <c r="AM1094" s="3">
        <v>34.722222199999997</v>
      </c>
      <c r="AN1094" s="4"/>
      <c r="AO1094" s="4"/>
    </row>
    <row r="1095" spans="1:41" x14ac:dyDescent="0.25">
      <c r="A1095" s="13" t="s">
        <v>359</v>
      </c>
      <c r="B1095" s="2" t="s">
        <v>4</v>
      </c>
      <c r="C1095" s="2" t="s">
        <v>2</v>
      </c>
      <c r="D1095" s="2" t="s">
        <v>24</v>
      </c>
      <c r="E1095" s="2" t="s">
        <v>2</v>
      </c>
      <c r="F1095" s="2" t="s">
        <v>295</v>
      </c>
      <c r="G1095" s="4"/>
      <c r="H1095" s="3">
        <v>43.402777800000003</v>
      </c>
      <c r="I1095" s="3">
        <v>43.402777800000003</v>
      </c>
      <c r="J1095" s="3">
        <v>43.402777800000003</v>
      </c>
      <c r="K1095" s="3">
        <v>43.402777800000003</v>
      </c>
      <c r="L1095" s="3">
        <v>43.402777800000003</v>
      </c>
      <c r="M1095" s="3">
        <v>43.402777800000003</v>
      </c>
      <c r="N1095" s="3">
        <v>43.402777800000003</v>
      </c>
      <c r="O1095" s="3">
        <v>43.402777800000003</v>
      </c>
      <c r="P1095" s="3">
        <v>43.402777800000003</v>
      </c>
      <c r="Q1095" s="3">
        <v>43.402777800000003</v>
      </c>
      <c r="R1095" s="3">
        <v>43.402777800000003</v>
      </c>
      <c r="S1095" s="3">
        <v>43.402777800000003</v>
      </c>
      <c r="T1095" s="3">
        <v>43.402777800000003</v>
      </c>
      <c r="U1095" s="3">
        <v>43.402777800000003</v>
      </c>
      <c r="V1095" s="3">
        <v>43.402777800000003</v>
      </c>
      <c r="W1095" s="3">
        <v>34.722222199999997</v>
      </c>
      <c r="X1095" s="3">
        <v>34.722222199999997</v>
      </c>
      <c r="Y1095" s="3">
        <v>34.722222199999997</v>
      </c>
      <c r="Z1095" s="3">
        <v>34.722222199999997</v>
      </c>
      <c r="AA1095" s="3">
        <v>34.722222199999997</v>
      </c>
      <c r="AB1095" s="3">
        <v>34.722222199999997</v>
      </c>
      <c r="AC1095" s="3">
        <v>34.722222199999997</v>
      </c>
      <c r="AD1095" s="3">
        <v>34.722222199999997</v>
      </c>
      <c r="AE1095" s="3">
        <v>34.722222199999997</v>
      </c>
      <c r="AF1095" s="3">
        <v>34.722222199999997</v>
      </c>
      <c r="AG1095" s="3">
        <v>34.722222199999997</v>
      </c>
      <c r="AH1095" s="3">
        <v>34.722222199999997</v>
      </c>
      <c r="AI1095" s="3">
        <v>34.722222199999997</v>
      </c>
      <c r="AJ1095" s="3">
        <v>34.722222199999997</v>
      </c>
      <c r="AK1095" s="3">
        <v>34.722222199999997</v>
      </c>
      <c r="AL1095" s="3">
        <v>34.722222199999997</v>
      </c>
      <c r="AM1095" s="3">
        <v>34.722222199999997</v>
      </c>
      <c r="AN1095" s="4"/>
      <c r="AO1095" s="4"/>
    </row>
    <row r="1096" spans="1:41" x14ac:dyDescent="0.25">
      <c r="A1096" s="13" t="s">
        <v>359</v>
      </c>
      <c r="B1096" s="2" t="s">
        <v>4</v>
      </c>
      <c r="C1096" s="2" t="s">
        <v>2</v>
      </c>
      <c r="D1096" s="2" t="s">
        <v>24</v>
      </c>
      <c r="E1096" s="2" t="s">
        <v>2</v>
      </c>
      <c r="F1096" s="2" t="s">
        <v>236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3">
        <v>20.896634599999999</v>
      </c>
      <c r="R1096" s="3">
        <v>43.402777800000003</v>
      </c>
      <c r="S1096" s="3">
        <v>43.402777800000003</v>
      </c>
      <c r="T1096" s="3">
        <v>43.402777800000003</v>
      </c>
      <c r="U1096" s="3">
        <v>43.402777800000003</v>
      </c>
      <c r="V1096" s="3">
        <v>43.402777800000003</v>
      </c>
      <c r="W1096" s="3">
        <v>34.722222199999997</v>
      </c>
      <c r="X1096" s="3">
        <v>34.722222199999997</v>
      </c>
      <c r="Y1096" s="3">
        <v>34.722222199999997</v>
      </c>
      <c r="Z1096" s="3">
        <v>34.722222199999997</v>
      </c>
      <c r="AA1096" s="3">
        <v>34.722222199999997</v>
      </c>
      <c r="AB1096" s="3">
        <v>34.722222199999997</v>
      </c>
      <c r="AC1096" s="3">
        <v>34.722222199999997</v>
      </c>
      <c r="AD1096" s="3">
        <v>34.722222199999997</v>
      </c>
      <c r="AE1096" s="3">
        <v>34.722222199999997</v>
      </c>
      <c r="AF1096" s="3">
        <v>34.722222199999997</v>
      </c>
      <c r="AG1096" s="3">
        <v>34.722222199999997</v>
      </c>
      <c r="AH1096" s="3">
        <v>34.722222199999997</v>
      </c>
      <c r="AI1096" s="3">
        <v>34.722222199999997</v>
      </c>
      <c r="AJ1096" s="3">
        <v>34.722222199999997</v>
      </c>
      <c r="AK1096" s="3">
        <v>34.722222199999997</v>
      </c>
      <c r="AL1096" s="3">
        <v>34.722222199999997</v>
      </c>
      <c r="AM1096" s="3">
        <v>34.722222199999997</v>
      </c>
      <c r="AN1096" s="4"/>
      <c r="AO1096" s="4"/>
    </row>
    <row r="1097" spans="1:41" x14ac:dyDescent="0.25">
      <c r="A1097" s="13" t="s">
        <v>359</v>
      </c>
      <c r="B1097" s="2" t="s">
        <v>4</v>
      </c>
      <c r="C1097" s="2" t="s">
        <v>2</v>
      </c>
      <c r="D1097" s="2" t="s">
        <v>24</v>
      </c>
      <c r="E1097" s="2" t="s">
        <v>2</v>
      </c>
      <c r="F1097" s="2" t="s">
        <v>296</v>
      </c>
      <c r="G1097" s="4"/>
      <c r="H1097" s="3">
        <v>30.389445500000001</v>
      </c>
      <c r="I1097" s="3">
        <v>31.140168599999999</v>
      </c>
      <c r="J1097" s="3">
        <v>30.591287600000001</v>
      </c>
      <c r="K1097" s="3">
        <v>30.0424066</v>
      </c>
      <c r="L1097" s="3">
        <v>29.493525699999999</v>
      </c>
      <c r="M1097" s="3">
        <v>28.944644700000001</v>
      </c>
      <c r="N1097" s="3">
        <v>28.3957637</v>
      </c>
      <c r="O1097" s="3">
        <v>28.0698875</v>
      </c>
      <c r="P1097" s="3">
        <v>27.7440113</v>
      </c>
      <c r="Q1097" s="3">
        <v>27.418135199999998</v>
      </c>
      <c r="R1097" s="3">
        <v>27.092258999999999</v>
      </c>
      <c r="S1097" s="3">
        <v>26.766382799999999</v>
      </c>
      <c r="T1097" s="3">
        <v>26.3811049</v>
      </c>
      <c r="U1097" s="3">
        <v>25.995826900000001</v>
      </c>
      <c r="V1097" s="3">
        <v>25.610548900000001</v>
      </c>
      <c r="W1097" s="3">
        <v>16.544715400000001</v>
      </c>
      <c r="X1097" s="3">
        <v>16.159437400000002</v>
      </c>
      <c r="Y1097" s="3">
        <v>15.852760399999999</v>
      </c>
      <c r="Z1097" s="3">
        <v>15.546083299999999</v>
      </c>
      <c r="AA1097" s="3">
        <v>15.239406199999999</v>
      </c>
      <c r="AB1097" s="3">
        <v>14.9327291</v>
      </c>
      <c r="AC1097" s="3">
        <v>14.626052100000001</v>
      </c>
      <c r="AD1097" s="3">
        <v>14.260093100000001</v>
      </c>
      <c r="AE1097" s="3">
        <v>13.8941342</v>
      </c>
      <c r="AF1097" s="3">
        <v>34.722222199999997</v>
      </c>
      <c r="AG1097" s="3">
        <v>34.722222199999997</v>
      </c>
      <c r="AH1097" s="3">
        <v>34.722222199999997</v>
      </c>
      <c r="AI1097" s="3">
        <v>34.722222199999997</v>
      </c>
      <c r="AJ1097" s="3">
        <v>34.722222199999997</v>
      </c>
      <c r="AK1097" s="3">
        <v>34.722222199999997</v>
      </c>
      <c r="AL1097" s="3">
        <v>34.722222199999997</v>
      </c>
      <c r="AM1097" s="3">
        <v>34.722222199999997</v>
      </c>
      <c r="AN1097" s="4"/>
      <c r="AO1097" s="4"/>
    </row>
    <row r="1098" spans="1:41" x14ac:dyDescent="0.25">
      <c r="A1098" s="13" t="s">
        <v>359</v>
      </c>
      <c r="B1098" s="2" t="s">
        <v>4</v>
      </c>
      <c r="C1098" s="2" t="s">
        <v>2</v>
      </c>
      <c r="D1098" s="2" t="s">
        <v>24</v>
      </c>
      <c r="E1098" s="2" t="s">
        <v>2</v>
      </c>
      <c r="F1098" s="2" t="s">
        <v>297</v>
      </c>
      <c r="G1098" s="4"/>
      <c r="H1098" s="3">
        <v>5.3627209999999996</v>
      </c>
      <c r="I1098" s="3">
        <v>5.2934489999999998</v>
      </c>
      <c r="J1098" s="3">
        <v>5.3377911999999998</v>
      </c>
      <c r="K1098" s="3">
        <v>5.3821333999999998</v>
      </c>
      <c r="L1098" s="3">
        <v>5.4264755999999998</v>
      </c>
      <c r="M1098" s="3">
        <v>5.4708177999999998</v>
      </c>
      <c r="N1098" s="3">
        <v>5.5151599999999998</v>
      </c>
      <c r="O1098" s="3">
        <v>5.6171560999999999</v>
      </c>
      <c r="P1098" s="3">
        <v>5.7191523000000002</v>
      </c>
      <c r="Q1098" s="3">
        <v>5.8211484999999996</v>
      </c>
      <c r="R1098" s="3">
        <v>5.9231445999999996</v>
      </c>
      <c r="S1098" s="3">
        <v>6.0251408</v>
      </c>
      <c r="T1098" s="3">
        <v>6.1316913</v>
      </c>
      <c r="U1098" s="3">
        <v>6.2382417999999999</v>
      </c>
      <c r="V1098" s="3">
        <v>6.3447922999999999</v>
      </c>
      <c r="W1098" s="3">
        <v>6.4513427999999999</v>
      </c>
      <c r="X1098" s="3">
        <v>6.5578934000000002</v>
      </c>
      <c r="Y1098" s="3">
        <v>6.6345121999999996</v>
      </c>
      <c r="Z1098" s="3">
        <v>6.7111311000000002</v>
      </c>
      <c r="AA1098" s="3">
        <v>6.7877498999999997</v>
      </c>
      <c r="AB1098" s="3">
        <v>6.8643688000000003</v>
      </c>
      <c r="AC1098" s="3">
        <v>6.9409875999999997</v>
      </c>
      <c r="AD1098" s="3">
        <v>7.0496407000000003</v>
      </c>
      <c r="AE1098" s="3">
        <v>7.1582938</v>
      </c>
      <c r="AF1098" s="3">
        <v>7.2669468000000004</v>
      </c>
      <c r="AG1098" s="3">
        <v>7.3755999000000001</v>
      </c>
      <c r="AH1098" s="3">
        <v>7.4842529000000004</v>
      </c>
      <c r="AI1098" s="3">
        <v>7.5680022999999998</v>
      </c>
      <c r="AJ1098" s="3">
        <v>7.6517515999999999</v>
      </c>
      <c r="AK1098" s="3">
        <v>7.7355008999999999</v>
      </c>
      <c r="AL1098" s="3">
        <v>7.8192501999999999</v>
      </c>
      <c r="AM1098" s="3">
        <v>7.9029995</v>
      </c>
      <c r="AN1098" s="4"/>
      <c r="AO1098" s="4"/>
    </row>
    <row r="1099" spans="1:41" x14ac:dyDescent="0.25">
      <c r="A1099" s="13" t="s">
        <v>359</v>
      </c>
      <c r="B1099" s="2" t="s">
        <v>4</v>
      </c>
      <c r="C1099" s="2" t="s">
        <v>2</v>
      </c>
      <c r="D1099" s="2" t="s">
        <v>24</v>
      </c>
      <c r="E1099" s="2" t="s">
        <v>2</v>
      </c>
      <c r="F1099" s="2" t="s">
        <v>298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3">
        <v>7.5599243999999999</v>
      </c>
      <c r="AA1099" s="3">
        <v>7.6111579999999996</v>
      </c>
      <c r="AB1099" s="3">
        <v>7.6623916000000003</v>
      </c>
      <c r="AC1099" s="3">
        <v>7.7136252000000001</v>
      </c>
      <c r="AD1099" s="3">
        <v>7.7921388</v>
      </c>
      <c r="AE1099" s="3">
        <v>7.8706525000000003</v>
      </c>
      <c r="AF1099" s="3">
        <v>7.9491661000000002</v>
      </c>
      <c r="AG1099" s="3">
        <v>8.0276797999999996</v>
      </c>
      <c r="AH1099" s="3">
        <v>8.1061934000000004</v>
      </c>
      <c r="AI1099" s="3">
        <v>8.1572686999999995</v>
      </c>
      <c r="AJ1099" s="3">
        <v>8.2083438999999991</v>
      </c>
      <c r="AK1099" s="3">
        <v>8.2594192</v>
      </c>
      <c r="AL1099" s="3">
        <v>8.3104945000000008</v>
      </c>
      <c r="AM1099" s="3">
        <v>8.3615697999999998</v>
      </c>
      <c r="AN1099" s="4"/>
      <c r="AO1099" s="4"/>
    </row>
    <row r="1100" spans="1:41" x14ac:dyDescent="0.25">
      <c r="A1100" s="13" t="s">
        <v>359</v>
      </c>
      <c r="B1100" s="2" t="s">
        <v>4</v>
      </c>
      <c r="C1100" s="2" t="s">
        <v>2</v>
      </c>
      <c r="D1100" s="2" t="s">
        <v>24</v>
      </c>
      <c r="E1100" s="2" t="s">
        <v>2</v>
      </c>
      <c r="F1100" s="2" t="s">
        <v>179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3">
        <v>5.8102777999999997</v>
      </c>
      <c r="Z1100" s="3">
        <v>5.8499226999999996</v>
      </c>
      <c r="AA1100" s="3">
        <v>5.8895676000000003</v>
      </c>
      <c r="AB1100" s="3">
        <v>5.9292125000000002</v>
      </c>
      <c r="AC1100" s="3">
        <v>5.9688574000000001</v>
      </c>
      <c r="AD1100" s="3">
        <v>6.0296117999999996</v>
      </c>
      <c r="AE1100" s="3">
        <v>6.0903662000000001</v>
      </c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</row>
    <row r="1101" spans="1:41" x14ac:dyDescent="0.25">
      <c r="A1101" s="13" t="s">
        <v>359</v>
      </c>
      <c r="B1101" s="2" t="s">
        <v>4</v>
      </c>
      <c r="C1101" s="2" t="s">
        <v>2</v>
      </c>
      <c r="D1101" s="2" t="s">
        <v>24</v>
      </c>
      <c r="E1101" s="2" t="s">
        <v>2</v>
      </c>
      <c r="F1101" s="2" t="s">
        <v>299</v>
      </c>
      <c r="G1101" s="4"/>
      <c r="H1101" s="3">
        <v>3.8710924000000002</v>
      </c>
      <c r="I1101" s="3">
        <v>3.7692104</v>
      </c>
      <c r="J1101" s="3">
        <v>3.8574894999999998</v>
      </c>
      <c r="K1101" s="3">
        <v>3.9457686000000001</v>
      </c>
      <c r="L1101" s="3">
        <v>4.0340477000000003</v>
      </c>
      <c r="M1101" s="3">
        <v>4.1223267999999997</v>
      </c>
      <c r="N1101" s="3">
        <v>4.2106059</v>
      </c>
      <c r="O1101" s="3">
        <v>4.3484930999999998</v>
      </c>
      <c r="P1101" s="3">
        <v>4.4863802000000002</v>
      </c>
      <c r="Q1101" s="3">
        <v>4.6242672999999996</v>
      </c>
      <c r="R1101" s="3">
        <v>4.7621544</v>
      </c>
      <c r="S1101" s="3">
        <v>4.9000415999999998</v>
      </c>
      <c r="T1101" s="3">
        <v>4.9074245000000003</v>
      </c>
      <c r="U1101" s="3">
        <v>4.9148075000000002</v>
      </c>
      <c r="V1101" s="3">
        <v>4.9221905000000001</v>
      </c>
      <c r="W1101" s="3">
        <v>4.9295733999999998</v>
      </c>
      <c r="X1101" s="3">
        <v>4.9369563999999997</v>
      </c>
      <c r="Y1101" s="3">
        <v>4.9647924999999997</v>
      </c>
      <c r="Z1101" s="3">
        <v>4.9926287</v>
      </c>
      <c r="AA1101" s="3">
        <v>5.0204648000000001</v>
      </c>
      <c r="AB1101" s="3">
        <v>5.0483009000000001</v>
      </c>
      <c r="AC1101" s="3">
        <v>5.0761370000000001</v>
      </c>
      <c r="AD1101" s="3">
        <v>5.1313706999999997</v>
      </c>
      <c r="AE1101" s="3">
        <v>5.1866042999999999</v>
      </c>
      <c r="AF1101" s="3">
        <v>5.2418379000000002</v>
      </c>
      <c r="AG1101" s="3">
        <v>5.2970715000000004</v>
      </c>
      <c r="AH1101" s="3">
        <v>5.3523050999999997</v>
      </c>
      <c r="AI1101" s="3">
        <v>5.4894011999999996</v>
      </c>
      <c r="AJ1101" s="3">
        <v>5.6264973999999999</v>
      </c>
      <c r="AK1101" s="3">
        <v>5.7635934999999998</v>
      </c>
      <c r="AL1101" s="3">
        <v>5.9006895999999998</v>
      </c>
      <c r="AM1101" s="3">
        <v>6.0377856999999997</v>
      </c>
      <c r="AN1101" s="4"/>
      <c r="AO1101" s="4"/>
    </row>
    <row r="1102" spans="1:41" x14ac:dyDescent="0.25">
      <c r="A1102" s="13" t="s">
        <v>359</v>
      </c>
      <c r="B1102" s="2" t="s">
        <v>4</v>
      </c>
      <c r="C1102" s="2" t="s">
        <v>2</v>
      </c>
      <c r="D1102" s="2" t="s">
        <v>24</v>
      </c>
      <c r="E1102" s="2" t="s">
        <v>2</v>
      </c>
      <c r="F1102" s="2" t="s">
        <v>183</v>
      </c>
      <c r="G1102" s="4"/>
      <c r="H1102" s="4"/>
      <c r="I1102" s="4"/>
      <c r="J1102" s="3">
        <v>0.23005410000000001</v>
      </c>
      <c r="K1102" s="3">
        <v>1.1695883</v>
      </c>
      <c r="L1102" s="3">
        <v>1.1903462</v>
      </c>
      <c r="M1102" s="3">
        <v>1.2111042000000001</v>
      </c>
      <c r="N1102" s="3">
        <v>1.2318621000000001</v>
      </c>
      <c r="O1102" s="3">
        <v>1.2546250999999999</v>
      </c>
      <c r="P1102" s="3">
        <v>1.2773881</v>
      </c>
      <c r="Q1102" s="3">
        <v>1.3001510999999999</v>
      </c>
      <c r="R1102" s="3">
        <v>1.3229142</v>
      </c>
      <c r="S1102" s="3">
        <v>1.3456771999999999</v>
      </c>
      <c r="T1102" s="3">
        <v>1.3485480000000001</v>
      </c>
      <c r="U1102" s="3">
        <v>1.3514188</v>
      </c>
      <c r="V1102" s="3">
        <v>1.3542896</v>
      </c>
      <c r="W1102" s="3">
        <v>1.3571603000000001</v>
      </c>
      <c r="X1102" s="3">
        <v>1.3600311</v>
      </c>
      <c r="Y1102" s="3">
        <v>1.3620292000000001</v>
      </c>
      <c r="Z1102" s="3">
        <v>1.3640272</v>
      </c>
      <c r="AA1102" s="3">
        <v>1.3660253</v>
      </c>
      <c r="AB1102" s="3">
        <v>1.3680232999999999</v>
      </c>
      <c r="AC1102" s="3">
        <v>1.3700213999999999</v>
      </c>
      <c r="AD1102" s="3">
        <v>1.3731727</v>
      </c>
      <c r="AE1102" s="3">
        <v>1.3763240000000001</v>
      </c>
      <c r="AF1102" s="3">
        <v>1.3794753</v>
      </c>
      <c r="AG1102" s="3">
        <v>1.3826266</v>
      </c>
      <c r="AH1102" s="3">
        <v>1.3857778999999999</v>
      </c>
      <c r="AI1102" s="3">
        <v>1.3938102000000001</v>
      </c>
      <c r="AJ1102" s="3">
        <v>1.4018425000000001</v>
      </c>
      <c r="AK1102" s="3">
        <v>1.4098748000000001</v>
      </c>
      <c r="AL1102" s="3">
        <v>1.4179071999999999</v>
      </c>
      <c r="AM1102" s="3">
        <v>1.4259394999999999</v>
      </c>
      <c r="AN1102" s="4"/>
      <c r="AO1102" s="4"/>
    </row>
    <row r="1103" spans="1:41" x14ac:dyDescent="0.25">
      <c r="A1103" s="13" t="s">
        <v>359</v>
      </c>
      <c r="B1103" s="2" t="s">
        <v>4</v>
      </c>
      <c r="C1103" s="2" t="s">
        <v>2</v>
      </c>
      <c r="D1103" s="2" t="s">
        <v>24</v>
      </c>
      <c r="E1103" s="2" t="s">
        <v>2</v>
      </c>
      <c r="F1103" s="2" t="s">
        <v>300</v>
      </c>
      <c r="G1103" s="4"/>
      <c r="H1103" s="3">
        <v>5.2491114999999997</v>
      </c>
      <c r="I1103" s="3">
        <v>5.1989824000000002</v>
      </c>
      <c r="J1103" s="3">
        <v>5.19503</v>
      </c>
      <c r="K1103" s="3">
        <v>5.1910777000000001</v>
      </c>
      <c r="L1103" s="3">
        <v>5.1871252999999999</v>
      </c>
      <c r="M1103" s="3">
        <v>5.183173</v>
      </c>
      <c r="N1103" s="3">
        <v>5.1792205999999998</v>
      </c>
      <c r="O1103" s="3">
        <v>5.2534798</v>
      </c>
      <c r="P1103" s="3">
        <v>5.3277390000000002</v>
      </c>
      <c r="Q1103" s="3">
        <v>5.4019982000000004</v>
      </c>
      <c r="R1103" s="3">
        <v>5.4762573999999997</v>
      </c>
      <c r="S1103" s="3">
        <v>5.5505165999999999</v>
      </c>
      <c r="T1103" s="3">
        <v>5.6188215000000001</v>
      </c>
      <c r="U1103" s="3">
        <v>5.6871264999999998</v>
      </c>
      <c r="V1103" s="3">
        <v>5.7554314</v>
      </c>
      <c r="W1103" s="3">
        <v>5.8237363999999996</v>
      </c>
      <c r="X1103" s="3">
        <v>5.8920414000000001</v>
      </c>
      <c r="Y1103" s="3">
        <v>5.9434899000000003</v>
      </c>
      <c r="Z1103" s="3">
        <v>5.9949383999999997</v>
      </c>
      <c r="AA1103" s="3">
        <v>6.0463868999999999</v>
      </c>
      <c r="AB1103" s="3">
        <v>6.0978354000000001</v>
      </c>
      <c r="AC1103" s="3">
        <v>6.1492839000000004</v>
      </c>
      <c r="AD1103" s="3">
        <v>6.2137329000000001</v>
      </c>
      <c r="AE1103" s="3">
        <v>6.2781818999999999</v>
      </c>
      <c r="AF1103" s="3">
        <v>6.3426309999999999</v>
      </c>
      <c r="AG1103" s="3">
        <v>6.4070799999999997</v>
      </c>
      <c r="AH1103" s="3">
        <v>6.4715290999999997</v>
      </c>
      <c r="AI1103" s="3">
        <v>6.5349212999999997</v>
      </c>
      <c r="AJ1103" s="3">
        <v>6.5983134999999997</v>
      </c>
      <c r="AK1103" s="3">
        <v>6.6617058</v>
      </c>
      <c r="AL1103" s="3">
        <v>6.725098</v>
      </c>
      <c r="AM1103" s="3">
        <v>6.7884902</v>
      </c>
      <c r="AN1103" s="4"/>
      <c r="AO1103" s="4"/>
    </row>
    <row r="1104" spans="1:41" x14ac:dyDescent="0.25">
      <c r="A1104" s="13" t="s">
        <v>359</v>
      </c>
      <c r="B1104" s="2" t="s">
        <v>4</v>
      </c>
      <c r="C1104" s="2" t="s">
        <v>2</v>
      </c>
      <c r="D1104" s="2" t="s">
        <v>24</v>
      </c>
      <c r="E1104" s="2" t="s">
        <v>2</v>
      </c>
      <c r="F1104" s="2" t="s">
        <v>187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3">
        <v>0.22389899999999999</v>
      </c>
      <c r="S1104" s="3">
        <v>0.91884060000000001</v>
      </c>
      <c r="T1104" s="3">
        <v>1.5925909</v>
      </c>
      <c r="U1104" s="3">
        <v>2.3716903999999999</v>
      </c>
      <c r="V1104" s="3">
        <v>2.4227025000000002</v>
      </c>
      <c r="W1104" s="3">
        <v>2.4737144999999998</v>
      </c>
      <c r="X1104" s="3">
        <v>2.5247266000000002</v>
      </c>
      <c r="Y1104" s="3">
        <v>2.5653317000000002</v>
      </c>
      <c r="Z1104" s="3">
        <v>2.6059367</v>
      </c>
      <c r="AA1104" s="3">
        <v>2.6465418000000001</v>
      </c>
      <c r="AB1104" s="3">
        <v>2.6871467999999998</v>
      </c>
      <c r="AC1104" s="3">
        <v>2.7277518999999999</v>
      </c>
      <c r="AD1104" s="3">
        <v>2.7762060000000002</v>
      </c>
      <c r="AE1104" s="3">
        <v>2.8246601999999998</v>
      </c>
      <c r="AF1104" s="3">
        <v>2.8731143000000001</v>
      </c>
      <c r="AG1104" s="3">
        <v>2.9215684999999998</v>
      </c>
      <c r="AH1104" s="3">
        <v>2.9700226999999999</v>
      </c>
      <c r="AI1104" s="3">
        <v>3.0169275</v>
      </c>
      <c r="AJ1104" s="3">
        <v>3.0638323999999999</v>
      </c>
      <c r="AK1104" s="3">
        <v>3.1107372</v>
      </c>
      <c r="AL1104" s="3">
        <v>3.1576420999999999</v>
      </c>
      <c r="AM1104" s="3">
        <v>3.2045469</v>
      </c>
      <c r="AN1104" s="4"/>
      <c r="AO1104" s="4"/>
    </row>
    <row r="1105" spans="1:41" x14ac:dyDescent="0.25">
      <c r="A1105" s="13" t="s">
        <v>359</v>
      </c>
      <c r="B1105" s="2" t="s">
        <v>4</v>
      </c>
      <c r="C1105" s="2" t="s">
        <v>2</v>
      </c>
      <c r="D1105" s="2" t="s">
        <v>24</v>
      </c>
      <c r="E1105" s="2" t="s">
        <v>2</v>
      </c>
      <c r="F1105" s="2" t="s">
        <v>301</v>
      </c>
      <c r="G1105" s="4"/>
      <c r="H1105" s="3">
        <v>3.4692585</v>
      </c>
      <c r="I1105" s="3">
        <v>3.4238586</v>
      </c>
      <c r="J1105" s="3">
        <v>3.4619998999999999</v>
      </c>
      <c r="K1105" s="3">
        <v>3.5001411999999998</v>
      </c>
      <c r="L1105" s="3">
        <v>3.5382825000000002</v>
      </c>
      <c r="M1105" s="3">
        <v>3.5764238000000002</v>
      </c>
      <c r="N1105" s="3">
        <v>3.6145651000000001</v>
      </c>
      <c r="O1105" s="3">
        <v>3.6814119999999999</v>
      </c>
      <c r="P1105" s="3">
        <v>3.748259</v>
      </c>
      <c r="Q1105" s="3">
        <v>3.8151060000000001</v>
      </c>
      <c r="R1105" s="3">
        <v>3.8819530000000002</v>
      </c>
      <c r="S1105" s="3">
        <v>3.9487999</v>
      </c>
      <c r="T1105" s="3">
        <v>4.0186317999999996</v>
      </c>
      <c r="U1105" s="3">
        <v>4.0884635999999999</v>
      </c>
      <c r="V1105" s="3">
        <v>4.1582954000000001</v>
      </c>
      <c r="W1105" s="3">
        <v>4.2281272999999997</v>
      </c>
      <c r="X1105" s="3">
        <v>4.2979590999999999</v>
      </c>
      <c r="Y1105" s="3">
        <v>4.3481740999999996</v>
      </c>
      <c r="Z1105" s="3">
        <v>4.3983891000000002</v>
      </c>
      <c r="AA1105" s="3">
        <v>4.4486042000000001</v>
      </c>
      <c r="AB1105" s="3">
        <v>4.4988191999999998</v>
      </c>
      <c r="AC1105" s="3">
        <v>4.5490342000000004</v>
      </c>
      <c r="AD1105" s="3">
        <v>4.6202439999999996</v>
      </c>
      <c r="AE1105" s="3">
        <v>4.6914537999999997</v>
      </c>
      <c r="AF1105" s="3">
        <v>4.7626637000000001</v>
      </c>
      <c r="AG1105" s="3">
        <v>4.8338735000000002</v>
      </c>
      <c r="AH1105" s="3">
        <v>4.9050833000000003</v>
      </c>
      <c r="AI1105" s="3">
        <v>4.9599715</v>
      </c>
      <c r="AJ1105" s="3">
        <v>5.0148596999999997</v>
      </c>
      <c r="AK1105" s="3">
        <v>5.0697479999999997</v>
      </c>
      <c r="AL1105" s="3">
        <v>5.1246362000000003</v>
      </c>
      <c r="AM1105" s="3">
        <v>5.1795244</v>
      </c>
      <c r="AN1105" s="4"/>
      <c r="AO1105" s="4"/>
    </row>
    <row r="1106" spans="1:41" x14ac:dyDescent="0.25">
      <c r="A1106" s="13" t="s">
        <v>359</v>
      </c>
      <c r="B1106" s="2" t="s">
        <v>4</v>
      </c>
      <c r="C1106" s="2" t="s">
        <v>2</v>
      </c>
      <c r="D1106" s="2" t="s">
        <v>24</v>
      </c>
      <c r="E1106" s="2" t="s">
        <v>2</v>
      </c>
      <c r="F1106" s="2" t="s">
        <v>302</v>
      </c>
      <c r="G1106" s="4"/>
      <c r="H1106" s="3">
        <v>1.413224</v>
      </c>
      <c r="I1106" s="3">
        <v>1.6834034</v>
      </c>
      <c r="J1106" s="3">
        <v>2.3199044999999998</v>
      </c>
      <c r="K1106" s="3">
        <v>2.4155218000000001</v>
      </c>
      <c r="L1106" s="3">
        <v>2.5111390999999998</v>
      </c>
      <c r="M1106" s="3">
        <v>2.6067564999999999</v>
      </c>
      <c r="N1106" s="3">
        <v>2.7023738000000002</v>
      </c>
      <c r="O1106" s="3">
        <v>2.7591426999999999</v>
      </c>
      <c r="P1106" s="3">
        <v>2.8159117</v>
      </c>
      <c r="Q1106" s="3">
        <v>2.8726807000000001</v>
      </c>
      <c r="R1106" s="3">
        <v>2.9294495999999999</v>
      </c>
      <c r="S1106" s="3">
        <v>2.9862185999999999</v>
      </c>
      <c r="T1106" s="3">
        <v>3.0533356</v>
      </c>
      <c r="U1106" s="3">
        <v>3.1204526000000001</v>
      </c>
      <c r="V1106" s="3">
        <v>3.1875695999999998</v>
      </c>
      <c r="W1106" s="3">
        <v>3.2546865999999999</v>
      </c>
      <c r="X1106" s="3">
        <v>3.3218036</v>
      </c>
      <c r="Y1106" s="3">
        <v>3.3752279999999999</v>
      </c>
      <c r="Z1106" s="3">
        <v>3.4286523999999998</v>
      </c>
      <c r="AA1106" s="3">
        <v>3.4820768000000002</v>
      </c>
      <c r="AB1106" s="3">
        <v>3.5355012000000001</v>
      </c>
      <c r="AC1106" s="3">
        <v>3.5889256</v>
      </c>
      <c r="AD1106" s="3">
        <v>3.6526771</v>
      </c>
      <c r="AE1106" s="3">
        <v>3.7164286</v>
      </c>
      <c r="AF1106" s="3">
        <v>3.7801802000000002</v>
      </c>
      <c r="AG1106" s="3">
        <v>3.8439317000000002</v>
      </c>
      <c r="AH1106" s="3">
        <v>3.9076832000000001</v>
      </c>
      <c r="AI1106" s="3">
        <v>3.9693963000000001</v>
      </c>
      <c r="AJ1106" s="3">
        <v>4.0311094000000001</v>
      </c>
      <c r="AK1106" s="3">
        <v>4.0928224999999996</v>
      </c>
      <c r="AL1106" s="3">
        <v>4.1545356</v>
      </c>
      <c r="AM1106" s="3">
        <v>4.2162487000000004</v>
      </c>
      <c r="AN1106" s="4"/>
      <c r="AO1106" s="4"/>
    </row>
    <row r="1107" spans="1:41" x14ac:dyDescent="0.25">
      <c r="A1107" s="13" t="s">
        <v>359</v>
      </c>
      <c r="B1107" s="2" t="s">
        <v>4</v>
      </c>
      <c r="C1107" s="2" t="s">
        <v>2</v>
      </c>
      <c r="D1107" s="2" t="s">
        <v>24</v>
      </c>
      <c r="E1107" s="2" t="s">
        <v>2</v>
      </c>
      <c r="F1107" s="2" t="s">
        <v>191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3">
        <v>5.1831956000000003</v>
      </c>
      <c r="Q1107" s="3">
        <v>5.2906768</v>
      </c>
      <c r="R1107" s="3">
        <v>5.3981580999999998</v>
      </c>
      <c r="S1107" s="3">
        <v>5.5056393000000003</v>
      </c>
      <c r="T1107" s="3">
        <v>5.5490976999999999</v>
      </c>
      <c r="U1107" s="3">
        <v>5.5925561999999998</v>
      </c>
      <c r="V1107" s="3">
        <v>5.6360146000000002</v>
      </c>
      <c r="W1107" s="3">
        <v>5.6794729999999998</v>
      </c>
      <c r="X1107" s="3">
        <v>5.7229314000000002</v>
      </c>
      <c r="Y1107" s="3">
        <v>5.7989701</v>
      </c>
      <c r="Z1107" s="3">
        <v>5.8750087999999998</v>
      </c>
      <c r="AA1107" s="3">
        <v>5.9510474999999996</v>
      </c>
      <c r="AB1107" s="3">
        <v>6.0270862000000003</v>
      </c>
      <c r="AC1107" s="3">
        <v>6.1031249000000001</v>
      </c>
      <c r="AD1107" s="3">
        <v>6.1763849999999998</v>
      </c>
      <c r="AE1107" s="3">
        <v>6.2496450000000001</v>
      </c>
      <c r="AF1107" s="3">
        <v>6.3229050999999998</v>
      </c>
      <c r="AG1107" s="3">
        <v>6.3961651000000002</v>
      </c>
      <c r="AH1107" s="3">
        <v>6.4694251999999999</v>
      </c>
      <c r="AI1107" s="3">
        <v>6.5468304000000002</v>
      </c>
      <c r="AJ1107" s="3">
        <v>6.6242355999999996</v>
      </c>
      <c r="AK1107" s="3">
        <v>6.7016409000000001</v>
      </c>
      <c r="AL1107" s="3">
        <v>6.7790461000000004</v>
      </c>
      <c r="AM1107" s="3">
        <v>6.8564512999999998</v>
      </c>
      <c r="AN1107" s="4"/>
      <c r="AO1107" s="4"/>
    </row>
    <row r="1108" spans="1:41" x14ac:dyDescent="0.25">
      <c r="A1108" s="13" t="s">
        <v>359</v>
      </c>
      <c r="B1108" s="2" t="s">
        <v>4</v>
      </c>
      <c r="C1108" s="2" t="s">
        <v>2</v>
      </c>
      <c r="D1108" s="2" t="s">
        <v>24</v>
      </c>
      <c r="E1108" s="2" t="s">
        <v>2</v>
      </c>
      <c r="F1108" s="2" t="s">
        <v>303</v>
      </c>
      <c r="G1108" s="4"/>
      <c r="H1108" s="3">
        <v>2.1666978000000001</v>
      </c>
      <c r="I1108" s="3">
        <v>2.0463789999999999</v>
      </c>
      <c r="J1108" s="3">
        <v>2.1343485000000002</v>
      </c>
      <c r="K1108" s="3">
        <v>2.2223179000000002</v>
      </c>
      <c r="L1108" s="3">
        <v>2.3102873000000002</v>
      </c>
      <c r="M1108" s="3">
        <v>2.3982567000000001</v>
      </c>
      <c r="N1108" s="3">
        <v>2.4862261000000001</v>
      </c>
      <c r="O1108" s="3">
        <v>2.5384544999999998</v>
      </c>
      <c r="P1108" s="3">
        <v>2.5906828000000002</v>
      </c>
      <c r="Q1108" s="3">
        <v>2.6429111000000001</v>
      </c>
      <c r="R1108" s="3">
        <v>2.6951394999999998</v>
      </c>
      <c r="S1108" s="3">
        <v>2.7473678000000001</v>
      </c>
      <c r="T1108" s="3">
        <v>2.8091165</v>
      </c>
      <c r="U1108" s="3">
        <v>2.8708651999999999</v>
      </c>
      <c r="V1108" s="3">
        <v>2.9326139000000002</v>
      </c>
      <c r="W1108" s="3">
        <v>2.9943626000000001</v>
      </c>
      <c r="X1108" s="3">
        <v>3.0561112000000001</v>
      </c>
      <c r="Y1108" s="3">
        <v>3.1052624999999998</v>
      </c>
      <c r="Z1108" s="3">
        <v>3.1544137999999999</v>
      </c>
      <c r="AA1108" s="3">
        <v>3.2035651000000001</v>
      </c>
      <c r="AB1108" s="3">
        <v>3.2527164000000002</v>
      </c>
      <c r="AC1108" s="3">
        <v>3.3018676999999999</v>
      </c>
      <c r="AD1108" s="3">
        <v>3.3605201</v>
      </c>
      <c r="AE1108" s="3">
        <v>3.4191725000000002</v>
      </c>
      <c r="AF1108" s="3">
        <v>3.4778248999999999</v>
      </c>
      <c r="AG1108" s="3">
        <v>3.5364773</v>
      </c>
      <c r="AH1108" s="3">
        <v>3.5951297000000002</v>
      </c>
      <c r="AI1108" s="3">
        <v>3.6519067000000001</v>
      </c>
      <c r="AJ1108" s="3">
        <v>3.7086836999999999</v>
      </c>
      <c r="AK1108" s="3">
        <v>3.7654608000000001</v>
      </c>
      <c r="AL1108" s="3">
        <v>3.8222377999999999</v>
      </c>
      <c r="AM1108" s="3">
        <v>3.8790148000000002</v>
      </c>
      <c r="AN1108" s="4"/>
      <c r="AO1108" s="4"/>
    </row>
    <row r="1109" spans="1:41" x14ac:dyDescent="0.25">
      <c r="A1109" s="13" t="s">
        <v>359</v>
      </c>
      <c r="B1109" s="2" t="s">
        <v>4</v>
      </c>
      <c r="C1109" s="2" t="s">
        <v>2</v>
      </c>
      <c r="D1109" s="2" t="s">
        <v>24</v>
      </c>
      <c r="E1109" s="2" t="s">
        <v>2</v>
      </c>
      <c r="F1109" s="2" t="s">
        <v>304</v>
      </c>
      <c r="G1109" s="4"/>
      <c r="H1109" s="3">
        <v>8.6805555999999999</v>
      </c>
      <c r="I1109" s="3">
        <v>8.6805555999999999</v>
      </c>
      <c r="J1109" s="3">
        <v>8.6805555999999999</v>
      </c>
      <c r="K1109" s="3">
        <v>8.6805555999999999</v>
      </c>
      <c r="L1109" s="3">
        <v>8.6805555999999999</v>
      </c>
      <c r="M1109" s="3">
        <v>8.6805555999999999</v>
      </c>
      <c r="N1109" s="3">
        <v>8.6805555999999999</v>
      </c>
      <c r="O1109" s="3">
        <v>8.6805555999999999</v>
      </c>
      <c r="P1109" s="3">
        <v>8.6805555999999999</v>
      </c>
      <c r="Q1109" s="3">
        <v>8.6805555999999999</v>
      </c>
      <c r="R1109" s="3">
        <v>8.6805555999999999</v>
      </c>
      <c r="S1109" s="3">
        <v>8.6805555999999999</v>
      </c>
      <c r="T1109" s="3">
        <v>8.6805555999999999</v>
      </c>
      <c r="U1109" s="3">
        <v>8.6805555999999999</v>
      </c>
      <c r="V1109" s="3">
        <v>8.6805555999999999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</row>
    <row r="1110" spans="1:41" x14ac:dyDescent="0.25">
      <c r="A1110" s="13" t="s">
        <v>359</v>
      </c>
      <c r="B1110" s="2" t="s">
        <v>4</v>
      </c>
      <c r="C1110" s="2" t="s">
        <v>2</v>
      </c>
      <c r="D1110" s="2" t="s">
        <v>24</v>
      </c>
      <c r="E1110" s="2" t="s">
        <v>2</v>
      </c>
      <c r="F1110" s="2" t="s">
        <v>242</v>
      </c>
      <c r="G1110" s="4"/>
      <c r="H1110" s="3">
        <v>0.77025569999999999</v>
      </c>
      <c r="I1110" s="3">
        <v>0.1349196</v>
      </c>
      <c r="J1110" s="3">
        <v>0.26096740000000002</v>
      </c>
      <c r="K1110" s="3">
        <v>0.3870152</v>
      </c>
      <c r="L1110" s="3">
        <v>0.51306309999999999</v>
      </c>
      <c r="M1110" s="3">
        <v>0.63911090000000004</v>
      </c>
      <c r="N1110" s="3">
        <v>0.76515880000000003</v>
      </c>
      <c r="O1110" s="3">
        <v>0.72970860000000004</v>
      </c>
      <c r="P1110" s="3">
        <v>0.6942585</v>
      </c>
      <c r="Q1110" s="3">
        <v>0.65880839999999996</v>
      </c>
      <c r="R1110" s="3">
        <v>0.62335830000000003</v>
      </c>
      <c r="S1110" s="3">
        <v>0.58790819999999999</v>
      </c>
      <c r="T1110" s="3">
        <v>0.54425100000000004</v>
      </c>
      <c r="U1110" s="3">
        <v>0.50059379999999998</v>
      </c>
      <c r="V1110" s="3">
        <v>0.45693660000000003</v>
      </c>
      <c r="W1110" s="3">
        <v>0.41327950000000002</v>
      </c>
      <c r="X1110" s="3">
        <v>0.36962230000000001</v>
      </c>
      <c r="Y1110" s="3">
        <v>0.31731409999999999</v>
      </c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</row>
    <row r="1111" spans="1:41" x14ac:dyDescent="0.25">
      <c r="A1111" s="13" t="s">
        <v>359</v>
      </c>
      <c r="B1111" s="2" t="s">
        <v>4</v>
      </c>
      <c r="C1111" s="2" t="s">
        <v>2</v>
      </c>
      <c r="D1111" s="2" t="s">
        <v>24</v>
      </c>
      <c r="E1111" s="2" t="s">
        <v>2</v>
      </c>
      <c r="F1111" s="2" t="s">
        <v>305</v>
      </c>
      <c r="G1111" s="4"/>
      <c r="H1111" s="3">
        <v>20.905026199999998</v>
      </c>
      <c r="I1111" s="3">
        <v>20.2194474</v>
      </c>
      <c r="J1111" s="3">
        <v>20.301692299999999</v>
      </c>
      <c r="K1111" s="3">
        <v>20.383937199999998</v>
      </c>
      <c r="L1111" s="3">
        <v>20.466182199999999</v>
      </c>
      <c r="M1111" s="3">
        <v>20.548427100000001</v>
      </c>
      <c r="N1111" s="3">
        <v>20.630672000000001</v>
      </c>
      <c r="O1111" s="3">
        <v>20.890551899999998</v>
      </c>
      <c r="P1111" s="3">
        <v>21.150431699999999</v>
      </c>
      <c r="Q1111" s="3">
        <v>21.4103116</v>
      </c>
      <c r="R1111" s="3">
        <v>21.6701914</v>
      </c>
      <c r="S1111" s="3">
        <v>21.930071300000002</v>
      </c>
      <c r="T1111" s="3">
        <v>22.1605633</v>
      </c>
      <c r="U1111" s="3">
        <v>22.391055399999999</v>
      </c>
      <c r="V1111" s="3">
        <v>22.621547400000001</v>
      </c>
      <c r="W1111" s="3">
        <v>22.852039399999999</v>
      </c>
      <c r="X1111" s="3">
        <v>23.082531500000002</v>
      </c>
      <c r="Y1111" s="3">
        <v>29.051388899999999</v>
      </c>
      <c r="Z1111" s="3">
        <v>29.249613400000001</v>
      </c>
      <c r="AA1111" s="3">
        <v>29.447838000000001</v>
      </c>
      <c r="AB1111" s="3">
        <v>29.646062499999999</v>
      </c>
      <c r="AC1111" s="3">
        <v>29.844287099999999</v>
      </c>
      <c r="AD1111" s="3">
        <v>30.148059100000001</v>
      </c>
      <c r="AE1111" s="3">
        <v>30.4518311</v>
      </c>
      <c r="AF1111" s="3">
        <v>24.6044825</v>
      </c>
      <c r="AG1111" s="3">
        <v>24.847500199999999</v>
      </c>
      <c r="AH1111" s="3">
        <v>25.090517800000001</v>
      </c>
      <c r="AI1111" s="3">
        <v>25.248607400000001</v>
      </c>
      <c r="AJ1111" s="3">
        <v>25.406697000000001</v>
      </c>
      <c r="AK1111" s="3">
        <v>25.564786699999999</v>
      </c>
      <c r="AL1111" s="3">
        <v>25.722876299999999</v>
      </c>
      <c r="AM1111" s="3">
        <v>25.8809659</v>
      </c>
      <c r="AN1111" s="4"/>
      <c r="AO1111" s="4"/>
    </row>
    <row r="1112" spans="1:41" x14ac:dyDescent="0.25">
      <c r="A1112" s="13" t="s">
        <v>359</v>
      </c>
      <c r="B1112" s="2" t="s">
        <v>4</v>
      </c>
      <c r="C1112" s="2" t="s">
        <v>2</v>
      </c>
      <c r="D1112" s="2" t="s">
        <v>24</v>
      </c>
      <c r="E1112" s="2" t="s">
        <v>2</v>
      </c>
      <c r="F1112" s="2" t="s">
        <v>306</v>
      </c>
      <c r="G1112" s="4"/>
      <c r="H1112" s="3">
        <v>5.7140538999999997</v>
      </c>
      <c r="I1112" s="3">
        <v>5.0284751999999999</v>
      </c>
      <c r="J1112" s="3">
        <v>5.1107201</v>
      </c>
      <c r="K1112" s="3">
        <v>5.1929650000000001</v>
      </c>
      <c r="L1112" s="3">
        <v>5.2752099000000001</v>
      </c>
      <c r="M1112" s="3">
        <v>5.3574548999999996</v>
      </c>
      <c r="N1112" s="3">
        <v>5.4396997999999996</v>
      </c>
      <c r="O1112" s="3">
        <v>5.6995795999999999</v>
      </c>
      <c r="P1112" s="3">
        <v>5.9594595000000004</v>
      </c>
      <c r="Q1112" s="3">
        <v>9.2690421000000001</v>
      </c>
      <c r="R1112" s="3">
        <v>8.4339849999999998</v>
      </c>
      <c r="S1112" s="3">
        <v>6.7390990999999998</v>
      </c>
      <c r="T1112" s="3">
        <v>6.9695910999999997</v>
      </c>
      <c r="U1112" s="3">
        <v>7.2000830999999996</v>
      </c>
      <c r="V1112" s="3">
        <v>22.621547400000001</v>
      </c>
      <c r="W1112" s="3">
        <v>22.852039399999999</v>
      </c>
      <c r="X1112" s="3">
        <v>23.082531500000002</v>
      </c>
      <c r="Y1112" s="3">
        <v>29.051388899999999</v>
      </c>
      <c r="Z1112" s="3">
        <v>29.249613400000001</v>
      </c>
      <c r="AA1112" s="3">
        <v>29.447838000000001</v>
      </c>
      <c r="AB1112" s="3">
        <v>29.646062499999999</v>
      </c>
      <c r="AC1112" s="3">
        <v>29.844287099999999</v>
      </c>
      <c r="AD1112" s="3">
        <v>30.148059100000001</v>
      </c>
      <c r="AE1112" s="3">
        <v>30.4518311</v>
      </c>
      <c r="AF1112" s="3">
        <v>24.6044825</v>
      </c>
      <c r="AG1112" s="3">
        <v>24.847500199999999</v>
      </c>
      <c r="AH1112" s="3">
        <v>25.090517800000001</v>
      </c>
      <c r="AI1112" s="3">
        <v>25.248607400000001</v>
      </c>
      <c r="AJ1112" s="3">
        <v>25.406697000000001</v>
      </c>
      <c r="AK1112" s="3">
        <v>25.564786699999999</v>
      </c>
      <c r="AL1112" s="3">
        <v>25.722876299999999</v>
      </c>
      <c r="AM1112" s="3">
        <v>25.8809659</v>
      </c>
      <c r="AN1112" s="4"/>
      <c r="AO1112" s="4"/>
    </row>
    <row r="1113" spans="1:41" x14ac:dyDescent="0.25">
      <c r="A1113" s="13" t="s">
        <v>359</v>
      </c>
      <c r="B1113" s="2" t="s">
        <v>4</v>
      </c>
      <c r="C1113" s="2" t="s">
        <v>2</v>
      </c>
      <c r="D1113" s="2" t="s">
        <v>24</v>
      </c>
      <c r="E1113" s="2" t="s">
        <v>2</v>
      </c>
      <c r="F1113" s="2" t="s">
        <v>307</v>
      </c>
      <c r="G1113" s="4"/>
      <c r="H1113" s="3">
        <v>5.7140538999999997</v>
      </c>
      <c r="I1113" s="3">
        <v>5.0284751999999999</v>
      </c>
      <c r="J1113" s="3">
        <v>5.1107201</v>
      </c>
      <c r="K1113" s="3">
        <v>5.1929650000000001</v>
      </c>
      <c r="L1113" s="3">
        <v>5.2752099000000001</v>
      </c>
      <c r="M1113" s="3">
        <v>5.3574548999999996</v>
      </c>
      <c r="N1113" s="3">
        <v>5.4396997999999996</v>
      </c>
      <c r="O1113" s="3">
        <v>5.6995795999999999</v>
      </c>
      <c r="P1113" s="3">
        <v>5.9594595000000004</v>
      </c>
      <c r="Q1113" s="3">
        <v>9.2690421000000001</v>
      </c>
      <c r="R1113" s="3">
        <v>8.4339849999999998</v>
      </c>
      <c r="S1113" s="3">
        <v>6.7390990999999998</v>
      </c>
      <c r="T1113" s="3">
        <v>6.9695910999999997</v>
      </c>
      <c r="U1113" s="3">
        <v>7.2000830999999996</v>
      </c>
      <c r="V1113" s="3">
        <v>22.621547400000001</v>
      </c>
      <c r="W1113" s="3">
        <v>22.852039399999999</v>
      </c>
      <c r="X1113" s="3">
        <v>23.082531500000002</v>
      </c>
      <c r="Y1113" s="3">
        <v>29.051388899999999</v>
      </c>
      <c r="Z1113" s="3">
        <v>29.249613400000001</v>
      </c>
      <c r="AA1113" s="3">
        <v>29.447838000000001</v>
      </c>
      <c r="AB1113" s="3">
        <v>29.646062499999999</v>
      </c>
      <c r="AC1113" s="3">
        <v>29.844287099999999</v>
      </c>
      <c r="AD1113" s="3">
        <v>30.148059100000001</v>
      </c>
      <c r="AE1113" s="3">
        <v>30.4518311</v>
      </c>
      <c r="AF1113" s="3">
        <v>24.6044825</v>
      </c>
      <c r="AG1113" s="3">
        <v>24.847500199999999</v>
      </c>
      <c r="AH1113" s="3">
        <v>25.090517800000001</v>
      </c>
      <c r="AI1113" s="3">
        <v>25.248607400000001</v>
      </c>
      <c r="AJ1113" s="3">
        <v>25.406697000000001</v>
      </c>
      <c r="AK1113" s="3">
        <v>25.564786699999999</v>
      </c>
      <c r="AL1113" s="3">
        <v>25.722876299999999</v>
      </c>
      <c r="AM1113" s="3">
        <v>25.8809659</v>
      </c>
      <c r="AN1113" s="4"/>
      <c r="AO1113" s="4"/>
    </row>
    <row r="1114" spans="1:41" x14ac:dyDescent="0.25">
      <c r="A1114" s="13" t="s">
        <v>359</v>
      </c>
      <c r="B1114" s="2" t="s">
        <v>4</v>
      </c>
      <c r="C1114" s="2" t="s">
        <v>2</v>
      </c>
      <c r="D1114" s="2" t="s">
        <v>24</v>
      </c>
      <c r="E1114" s="2" t="s">
        <v>2</v>
      </c>
      <c r="F1114" s="2" t="s">
        <v>308</v>
      </c>
      <c r="G1114" s="4"/>
      <c r="H1114" s="3">
        <v>10.554830900000001</v>
      </c>
      <c r="I1114" s="3">
        <v>10.120295199999999</v>
      </c>
      <c r="J1114" s="3">
        <v>9.1911980999999994</v>
      </c>
      <c r="K1114" s="3">
        <v>8.7989356999999995</v>
      </c>
      <c r="L1114" s="3">
        <v>8.4066732000000002</v>
      </c>
      <c r="M1114" s="3">
        <v>8.0114482000000002</v>
      </c>
      <c r="N1114" s="3">
        <v>7.6156065999999996</v>
      </c>
      <c r="O1114" s="3">
        <v>7.5916417000000003</v>
      </c>
      <c r="P1114" s="3">
        <v>21.150431699999999</v>
      </c>
      <c r="Q1114" s="3">
        <v>21.4103116</v>
      </c>
      <c r="R1114" s="3">
        <v>21.6701914</v>
      </c>
      <c r="S1114" s="3">
        <v>21.930071300000002</v>
      </c>
      <c r="T1114" s="3">
        <v>22.1605633</v>
      </c>
      <c r="U1114" s="3">
        <v>22.391055399999999</v>
      </c>
      <c r="V1114" s="3">
        <v>22.621547400000001</v>
      </c>
      <c r="W1114" s="3">
        <v>22.852039399999999</v>
      </c>
      <c r="X1114" s="3">
        <v>23.082531500000002</v>
      </c>
      <c r="Y1114" s="3">
        <v>29.051388899999999</v>
      </c>
      <c r="Z1114" s="3">
        <v>29.249613400000001</v>
      </c>
      <c r="AA1114" s="3">
        <v>29.447838000000001</v>
      </c>
      <c r="AB1114" s="3">
        <v>29.646062499999999</v>
      </c>
      <c r="AC1114" s="3">
        <v>29.844287099999999</v>
      </c>
      <c r="AD1114" s="3">
        <v>30.148059100000001</v>
      </c>
      <c r="AE1114" s="3">
        <v>30.4518311</v>
      </c>
      <c r="AF1114" s="3">
        <v>24.6044825</v>
      </c>
      <c r="AG1114" s="3">
        <v>24.847500199999999</v>
      </c>
      <c r="AH1114" s="3">
        <v>25.090517800000001</v>
      </c>
      <c r="AI1114" s="3">
        <v>25.248607400000001</v>
      </c>
      <c r="AJ1114" s="3">
        <v>25.406697000000001</v>
      </c>
      <c r="AK1114" s="3">
        <v>25.564786699999999</v>
      </c>
      <c r="AL1114" s="3">
        <v>25.722876299999999</v>
      </c>
      <c r="AM1114" s="3">
        <v>25.8809659</v>
      </c>
      <c r="AN1114" s="4"/>
      <c r="AO1114" s="4"/>
    </row>
    <row r="1115" spans="1:41" x14ac:dyDescent="0.25">
      <c r="A1115" s="13" t="s">
        <v>359</v>
      </c>
      <c r="B1115" s="2" t="s">
        <v>4</v>
      </c>
      <c r="C1115" s="2" t="s">
        <v>2</v>
      </c>
      <c r="D1115" s="2" t="s">
        <v>24</v>
      </c>
      <c r="E1115" s="2" t="s">
        <v>2</v>
      </c>
      <c r="F1115" s="2" t="s">
        <v>309</v>
      </c>
      <c r="G1115" s="4"/>
      <c r="H1115" s="3">
        <v>8.7637567000000001</v>
      </c>
      <c r="I1115" s="3">
        <v>8.0781779</v>
      </c>
      <c r="J1115" s="3">
        <v>8.1604227999999992</v>
      </c>
      <c r="K1115" s="3">
        <v>8.2426677999999995</v>
      </c>
      <c r="L1115" s="3">
        <v>8.3249127000000005</v>
      </c>
      <c r="M1115" s="3">
        <v>8.4071575999999997</v>
      </c>
      <c r="N1115" s="3">
        <v>8.4894025000000006</v>
      </c>
      <c r="O1115" s="3">
        <v>8.6950828999999992</v>
      </c>
      <c r="P1115" s="3">
        <v>8.6938210999999992</v>
      </c>
      <c r="Q1115" s="3">
        <v>15.114559</v>
      </c>
      <c r="R1115" s="3">
        <v>21.6701914</v>
      </c>
      <c r="S1115" s="3">
        <v>21.930071300000002</v>
      </c>
      <c r="T1115" s="3">
        <v>22.1605633</v>
      </c>
      <c r="U1115" s="3">
        <v>22.391055399999999</v>
      </c>
      <c r="V1115" s="3">
        <v>22.621547400000001</v>
      </c>
      <c r="W1115" s="3">
        <v>22.852039399999999</v>
      </c>
      <c r="X1115" s="3">
        <v>23.082531500000002</v>
      </c>
      <c r="Y1115" s="3">
        <v>29.051388899999999</v>
      </c>
      <c r="Z1115" s="3">
        <v>29.249613400000001</v>
      </c>
      <c r="AA1115" s="3">
        <v>29.447838000000001</v>
      </c>
      <c r="AB1115" s="3">
        <v>22.805945900000001</v>
      </c>
      <c r="AC1115" s="3">
        <v>22.994180199999999</v>
      </c>
      <c r="AD1115" s="3">
        <v>23.282195699999999</v>
      </c>
      <c r="AE1115" s="3">
        <v>23.5702113</v>
      </c>
      <c r="AF1115" s="3">
        <v>24.6044825</v>
      </c>
      <c r="AG1115" s="3">
        <v>24.847500199999999</v>
      </c>
      <c r="AH1115" s="3">
        <v>25.090517800000001</v>
      </c>
      <c r="AI1115" s="3">
        <v>25.248607400000001</v>
      </c>
      <c r="AJ1115" s="3">
        <v>25.406697000000001</v>
      </c>
      <c r="AK1115" s="3">
        <v>25.564786699999999</v>
      </c>
      <c r="AL1115" s="3">
        <v>18.633340400000002</v>
      </c>
      <c r="AM1115" s="3">
        <v>25.8809659</v>
      </c>
      <c r="AN1115" s="4"/>
      <c r="AO1115" s="4"/>
    </row>
    <row r="1116" spans="1:41" x14ac:dyDescent="0.25">
      <c r="A1116" s="13" t="s">
        <v>359</v>
      </c>
      <c r="B1116" s="2" t="s">
        <v>4</v>
      </c>
      <c r="C1116" s="2" t="s">
        <v>2</v>
      </c>
      <c r="D1116" s="2" t="s">
        <v>24</v>
      </c>
      <c r="E1116" s="2" t="s">
        <v>2</v>
      </c>
      <c r="F1116" s="2" t="s">
        <v>310</v>
      </c>
      <c r="G1116" s="4"/>
      <c r="H1116" s="3">
        <v>10.504219000000001</v>
      </c>
      <c r="I1116" s="3">
        <v>10.4186499</v>
      </c>
      <c r="J1116" s="3">
        <v>10.0622059</v>
      </c>
      <c r="K1116" s="3">
        <v>9.7057617999999994</v>
      </c>
      <c r="L1116" s="3">
        <v>9.3493177999999997</v>
      </c>
      <c r="M1116" s="3">
        <v>8.9928737000000005</v>
      </c>
      <c r="N1116" s="3">
        <v>8.6364297000000008</v>
      </c>
      <c r="O1116" s="3">
        <v>8.6358554999999999</v>
      </c>
      <c r="P1116" s="3">
        <v>8.6352813000000008</v>
      </c>
      <c r="Q1116" s="3">
        <v>8.6347071</v>
      </c>
      <c r="R1116" s="3">
        <v>8.6341329000000009</v>
      </c>
      <c r="S1116" s="3">
        <v>8.6335586000000006</v>
      </c>
      <c r="T1116" s="3">
        <v>8.5561202000000005</v>
      </c>
      <c r="U1116" s="3">
        <v>8.4786816999999992</v>
      </c>
      <c r="V1116" s="3">
        <v>11.534017499999999</v>
      </c>
      <c r="W1116" s="3">
        <v>22.852039399999999</v>
      </c>
      <c r="X1116" s="3">
        <v>23.082531500000002</v>
      </c>
      <c r="Y1116" s="3">
        <v>29.051388899999999</v>
      </c>
      <c r="Z1116" s="3">
        <v>29.249613400000001</v>
      </c>
      <c r="AA1116" s="3">
        <v>29.447838000000001</v>
      </c>
      <c r="AB1116" s="3">
        <v>29.646062499999999</v>
      </c>
      <c r="AC1116" s="3">
        <v>29.844287099999999</v>
      </c>
      <c r="AD1116" s="3">
        <v>30.148059100000001</v>
      </c>
      <c r="AE1116" s="3">
        <v>30.4518311</v>
      </c>
      <c r="AF1116" s="3">
        <v>24.6044825</v>
      </c>
      <c r="AG1116" s="3">
        <v>24.847500199999999</v>
      </c>
      <c r="AH1116" s="3">
        <v>25.090517800000001</v>
      </c>
      <c r="AI1116" s="3">
        <v>25.248607400000001</v>
      </c>
      <c r="AJ1116" s="3">
        <v>25.406697000000001</v>
      </c>
      <c r="AK1116" s="3">
        <v>25.564786699999999</v>
      </c>
      <c r="AL1116" s="3">
        <v>25.722876299999999</v>
      </c>
      <c r="AM1116" s="3">
        <v>25.8809659</v>
      </c>
      <c r="AN1116" s="4"/>
      <c r="AO1116" s="4"/>
    </row>
    <row r="1117" spans="1:41" x14ac:dyDescent="0.25">
      <c r="A1117" s="13" t="s">
        <v>359</v>
      </c>
      <c r="B1117" s="2" t="s">
        <v>4</v>
      </c>
      <c r="C1117" s="2" t="s">
        <v>2</v>
      </c>
      <c r="D1117" s="2" t="s">
        <v>24</v>
      </c>
      <c r="E1117" s="2" t="s">
        <v>2</v>
      </c>
      <c r="F1117" s="2" t="s">
        <v>311</v>
      </c>
      <c r="G1117" s="4"/>
      <c r="H1117" s="3">
        <v>5.7140538999999997</v>
      </c>
      <c r="I1117" s="3">
        <v>5.0284751999999999</v>
      </c>
      <c r="J1117" s="3">
        <v>5.1107201</v>
      </c>
      <c r="K1117" s="3">
        <v>5.1929650000000001</v>
      </c>
      <c r="L1117" s="3">
        <v>5.2752099000000001</v>
      </c>
      <c r="M1117" s="3">
        <v>5.3574548999999996</v>
      </c>
      <c r="N1117" s="3">
        <v>5.4396997999999996</v>
      </c>
      <c r="O1117" s="3">
        <v>5.6995795999999999</v>
      </c>
      <c r="P1117" s="3">
        <v>5.9594595000000004</v>
      </c>
      <c r="Q1117" s="3">
        <v>6.2193394</v>
      </c>
      <c r="R1117" s="3">
        <v>6.4792192000000002</v>
      </c>
      <c r="S1117" s="3">
        <v>6.7390990999999998</v>
      </c>
      <c r="T1117" s="3">
        <v>6.9695910999999997</v>
      </c>
      <c r="U1117" s="3">
        <v>7.2000830999999996</v>
      </c>
      <c r="V1117" s="3">
        <v>7.4305751999999998</v>
      </c>
      <c r="W1117" s="3">
        <v>17.529556500000002</v>
      </c>
      <c r="X1117" s="3">
        <v>23.082531500000002</v>
      </c>
      <c r="Y1117" s="3">
        <v>29.051388899999999</v>
      </c>
      <c r="Z1117" s="3">
        <v>29.249613400000001</v>
      </c>
      <c r="AA1117" s="3">
        <v>29.447838000000001</v>
      </c>
      <c r="AB1117" s="3">
        <v>29.646062499999999</v>
      </c>
      <c r="AC1117" s="3">
        <v>29.844287099999999</v>
      </c>
      <c r="AD1117" s="3">
        <v>30.148059100000001</v>
      </c>
      <c r="AE1117" s="3">
        <v>30.4518311</v>
      </c>
      <c r="AF1117" s="3">
        <v>24.6044825</v>
      </c>
      <c r="AG1117" s="3">
        <v>24.847500199999999</v>
      </c>
      <c r="AH1117" s="3">
        <v>25.090517800000001</v>
      </c>
      <c r="AI1117" s="3">
        <v>25.248607400000001</v>
      </c>
      <c r="AJ1117" s="3">
        <v>25.406697000000001</v>
      </c>
      <c r="AK1117" s="3">
        <v>25.564786699999999</v>
      </c>
      <c r="AL1117" s="3">
        <v>25.722876299999999</v>
      </c>
      <c r="AM1117" s="3">
        <v>25.8809659</v>
      </c>
      <c r="AN1117" s="4"/>
      <c r="AO1117" s="4"/>
    </row>
    <row r="1118" spans="1:41" x14ac:dyDescent="0.25">
      <c r="A1118" s="13" t="s">
        <v>359</v>
      </c>
      <c r="B1118" s="2" t="s">
        <v>4</v>
      </c>
      <c r="C1118" s="2" t="s">
        <v>2</v>
      </c>
      <c r="D1118" s="2" t="s">
        <v>24</v>
      </c>
      <c r="E1118" s="2" t="s">
        <v>2</v>
      </c>
      <c r="F1118" s="2" t="s">
        <v>252</v>
      </c>
      <c r="G1118" s="4"/>
      <c r="H1118" s="4"/>
      <c r="I1118" s="4"/>
      <c r="J1118" s="4"/>
      <c r="K1118" s="4"/>
      <c r="L1118" s="4"/>
      <c r="M1118" s="3">
        <v>2.9604417999999999</v>
      </c>
      <c r="N1118" s="3">
        <v>6.1593106000000004</v>
      </c>
      <c r="O1118" s="3">
        <v>6.2731256000000002</v>
      </c>
      <c r="P1118" s="4"/>
      <c r="Q1118" s="3">
        <v>6.5007557</v>
      </c>
      <c r="R1118" s="3">
        <v>6.6145708000000001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</row>
    <row r="1119" spans="1:41" x14ac:dyDescent="0.25">
      <c r="A1119" s="13" t="s">
        <v>359</v>
      </c>
      <c r="B1119" s="2" t="s">
        <v>4</v>
      </c>
      <c r="C1119" s="2" t="s">
        <v>2</v>
      </c>
      <c r="D1119" s="2" t="s">
        <v>24</v>
      </c>
      <c r="E1119" s="2" t="s">
        <v>2</v>
      </c>
      <c r="F1119" s="2" t="s">
        <v>312</v>
      </c>
      <c r="G1119" s="4"/>
      <c r="H1119" s="3">
        <v>5.9837894</v>
      </c>
      <c r="I1119" s="3">
        <v>5.7913097000000002</v>
      </c>
      <c r="J1119" s="3">
        <v>5.9211444000000002</v>
      </c>
      <c r="K1119" s="3">
        <v>5.7312143999999998</v>
      </c>
      <c r="L1119" s="3">
        <v>5.7155084</v>
      </c>
      <c r="M1119" s="3">
        <v>5.1977491999999996</v>
      </c>
      <c r="N1119" s="3">
        <v>4.5540846999999998</v>
      </c>
      <c r="O1119" s="3">
        <v>3.6150601999999998</v>
      </c>
      <c r="P1119" s="3">
        <v>4.9087293000000001</v>
      </c>
      <c r="Q1119" s="3">
        <v>3.8469293000000002</v>
      </c>
      <c r="R1119" s="3">
        <v>2.3448235999999998</v>
      </c>
      <c r="S1119" s="3">
        <v>0.69478669999999998</v>
      </c>
      <c r="T1119" s="3">
        <v>0.80060540000000002</v>
      </c>
      <c r="U1119" s="3">
        <v>0.90642420000000001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</row>
    <row r="1120" spans="1:41" x14ac:dyDescent="0.25">
      <c r="A1120" s="13" t="s">
        <v>359</v>
      </c>
      <c r="B1120" s="2" t="s">
        <v>4</v>
      </c>
      <c r="C1120" s="2" t="s">
        <v>2</v>
      </c>
      <c r="D1120" s="2" t="s">
        <v>24</v>
      </c>
      <c r="E1120" s="2" t="s">
        <v>2</v>
      </c>
      <c r="F1120" s="2" t="s">
        <v>313</v>
      </c>
      <c r="G1120" s="4"/>
      <c r="H1120" s="3">
        <v>2211.6498047</v>
      </c>
      <c r="I1120" s="3">
        <v>2211.9008478000001</v>
      </c>
      <c r="J1120" s="3">
        <v>2210.8895057999998</v>
      </c>
      <c r="K1120" s="3">
        <v>2210.4149984000001</v>
      </c>
      <c r="L1120" s="3">
        <v>2209.9404909999998</v>
      </c>
      <c r="M1120" s="3">
        <v>2209.8587305000001</v>
      </c>
      <c r="N1120" s="3">
        <v>2209.8587305000001</v>
      </c>
      <c r="O1120" s="3">
        <v>2209.8587305000001</v>
      </c>
      <c r="P1120" s="3">
        <v>2222</v>
      </c>
      <c r="Q1120" s="3">
        <v>2222</v>
      </c>
      <c r="R1120" s="3">
        <v>2222</v>
      </c>
      <c r="S1120" s="3">
        <v>2222</v>
      </c>
      <c r="T1120" s="3">
        <v>2222</v>
      </c>
      <c r="U1120" s="3">
        <v>2222</v>
      </c>
      <c r="V1120" s="3">
        <v>2222</v>
      </c>
      <c r="W1120" s="3">
        <v>2222</v>
      </c>
      <c r="X1120" s="3">
        <v>2222</v>
      </c>
      <c r="Y1120" s="3">
        <v>2222</v>
      </c>
      <c r="Z1120" s="3">
        <v>2222</v>
      </c>
      <c r="AA1120" s="3">
        <v>2222</v>
      </c>
      <c r="AB1120" s="3">
        <v>2222</v>
      </c>
      <c r="AC1120" s="3">
        <v>2222</v>
      </c>
      <c r="AD1120" s="3">
        <v>2222</v>
      </c>
      <c r="AE1120" s="3">
        <v>2222</v>
      </c>
      <c r="AF1120" s="3">
        <v>2222</v>
      </c>
      <c r="AG1120" s="3">
        <v>2222</v>
      </c>
      <c r="AH1120" s="3">
        <v>2222</v>
      </c>
      <c r="AI1120" s="3">
        <v>2222</v>
      </c>
      <c r="AJ1120" s="3">
        <v>2222</v>
      </c>
      <c r="AK1120" s="3">
        <v>2222</v>
      </c>
      <c r="AL1120" s="3">
        <v>2222</v>
      </c>
      <c r="AM1120" s="3">
        <v>2222</v>
      </c>
      <c r="AN1120" s="4"/>
      <c r="AO1120" s="4"/>
    </row>
    <row r="1121" spans="1:41" x14ac:dyDescent="0.25">
      <c r="A1121" s="13" t="s">
        <v>359</v>
      </c>
      <c r="B1121" s="2" t="s">
        <v>4</v>
      </c>
      <c r="C1121" s="2" t="s">
        <v>2</v>
      </c>
      <c r="D1121" s="2" t="s">
        <v>24</v>
      </c>
      <c r="E1121" s="2" t="s">
        <v>2</v>
      </c>
      <c r="F1121" s="2" t="s">
        <v>256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3">
        <v>1.2900073999999999</v>
      </c>
      <c r="X1121" s="3">
        <v>6.8001557000000004</v>
      </c>
      <c r="Y1121" s="3">
        <v>6.8101459000000002</v>
      </c>
      <c r="Z1121" s="3">
        <v>6.8201362000000003</v>
      </c>
      <c r="AA1121" s="3">
        <v>6.8301264000000002</v>
      </c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</row>
    <row r="1122" spans="1:41" x14ac:dyDescent="0.25">
      <c r="A1122" s="13" t="s">
        <v>359</v>
      </c>
      <c r="B1122" s="2" t="s">
        <v>4</v>
      </c>
      <c r="C1122" s="2" t="s">
        <v>2</v>
      </c>
      <c r="D1122" s="2" t="s">
        <v>24</v>
      </c>
      <c r="E1122" s="2" t="s">
        <v>2</v>
      </c>
      <c r="F1122" s="2" t="s">
        <v>314</v>
      </c>
      <c r="G1122" s="4"/>
      <c r="H1122" s="3">
        <v>2.3600755000000002</v>
      </c>
      <c r="I1122" s="3">
        <v>1.6761725000000001</v>
      </c>
      <c r="J1122" s="3">
        <v>2.2773300000000001</v>
      </c>
      <c r="K1122" s="3">
        <v>2.8784874</v>
      </c>
      <c r="L1122" s="3">
        <v>3.4796448999999998</v>
      </c>
      <c r="M1122" s="3">
        <v>4.0808023999999996</v>
      </c>
      <c r="N1122" s="3">
        <v>4.6819598999999998</v>
      </c>
      <c r="O1122" s="3">
        <v>5.1118848999999997</v>
      </c>
      <c r="P1122" s="3">
        <v>10.725005599999999</v>
      </c>
      <c r="Q1122" s="3">
        <v>15.0240122</v>
      </c>
      <c r="R1122" s="3">
        <v>13.754583999999999</v>
      </c>
      <c r="S1122" s="3">
        <v>12.3372245</v>
      </c>
      <c r="T1122" s="3">
        <v>12.5545165</v>
      </c>
      <c r="U1122" s="3">
        <v>12.771808500000001</v>
      </c>
      <c r="V1122" s="3">
        <v>28.180072800000001</v>
      </c>
      <c r="W1122" s="3">
        <v>28.397364799999998</v>
      </c>
      <c r="X1122" s="3">
        <v>28.614656799999999</v>
      </c>
      <c r="Y1122" s="3">
        <v>28.994850400000001</v>
      </c>
      <c r="Z1122" s="3">
        <v>29.375043999999999</v>
      </c>
      <c r="AA1122" s="3">
        <v>29.7552375</v>
      </c>
      <c r="AB1122" s="3">
        <v>30.135431100000002</v>
      </c>
      <c r="AC1122" s="3">
        <v>30.5156247</v>
      </c>
      <c r="AD1122" s="3">
        <v>30.881924900000001</v>
      </c>
      <c r="AE1122" s="3">
        <v>31.248225099999999</v>
      </c>
      <c r="AF1122" s="3">
        <v>31.614525400000002</v>
      </c>
      <c r="AG1122" s="3">
        <v>31.980825599999999</v>
      </c>
      <c r="AH1122" s="3">
        <v>32.347125800000001</v>
      </c>
      <c r="AI1122" s="3">
        <v>32.734152000000002</v>
      </c>
      <c r="AJ1122" s="3">
        <v>33.121178100000002</v>
      </c>
      <c r="AK1122" s="3">
        <v>33.508204300000003</v>
      </c>
      <c r="AL1122" s="3">
        <v>33.895230400000003</v>
      </c>
      <c r="AM1122" s="3">
        <v>34.282256500000003</v>
      </c>
      <c r="AN1122" s="4"/>
      <c r="AO1122" s="4"/>
    </row>
    <row r="1123" spans="1:41" x14ac:dyDescent="0.25">
      <c r="A1123" s="13" t="s">
        <v>359</v>
      </c>
      <c r="B1123" s="2" t="s">
        <v>4</v>
      </c>
      <c r="C1123" s="2" t="s">
        <v>2</v>
      </c>
      <c r="D1123" s="2" t="s">
        <v>24</v>
      </c>
      <c r="E1123" s="2" t="s">
        <v>2</v>
      </c>
      <c r="F1123" s="2" t="s">
        <v>315</v>
      </c>
      <c r="G1123" s="4"/>
      <c r="H1123" s="3">
        <v>10.833488900000001</v>
      </c>
      <c r="I1123" s="3">
        <v>10.5805522</v>
      </c>
      <c r="J1123" s="3">
        <v>11.5995226</v>
      </c>
      <c r="K1123" s="3">
        <v>12.077609199999999</v>
      </c>
      <c r="L1123" s="3">
        <v>12.555695699999999</v>
      </c>
      <c r="M1123" s="3">
        <v>13.0337823</v>
      </c>
      <c r="N1123" s="3">
        <v>13.5118688</v>
      </c>
      <c r="O1123" s="3">
        <v>13.7957137</v>
      </c>
      <c r="P1123" s="3">
        <v>14.079558499999999</v>
      </c>
      <c r="Q1123" s="3">
        <v>14.3634033</v>
      </c>
      <c r="R1123" s="3">
        <v>14.647248100000001</v>
      </c>
      <c r="S1123" s="3">
        <v>14.931092899999999</v>
      </c>
      <c r="T1123" s="3">
        <v>15.266677899999999</v>
      </c>
      <c r="U1123" s="3">
        <v>15.6022628</v>
      </c>
      <c r="V1123" s="3">
        <v>15.9378478</v>
      </c>
      <c r="W1123" s="3">
        <v>16.273432799999998</v>
      </c>
      <c r="X1123" s="3">
        <v>16.6090178</v>
      </c>
      <c r="Y1123" s="3">
        <v>16.876139800000001</v>
      </c>
      <c r="Z1123" s="3">
        <v>17.143261800000001</v>
      </c>
      <c r="AA1123" s="3">
        <v>17.410383800000002</v>
      </c>
      <c r="AB1123" s="3">
        <v>17.677505799999999</v>
      </c>
      <c r="AC1123" s="3">
        <v>17.944627799999999</v>
      </c>
      <c r="AD1123" s="3">
        <v>18.263385499999998</v>
      </c>
      <c r="AE1123" s="3">
        <v>18.582143200000001</v>
      </c>
      <c r="AF1123" s="3">
        <v>18.900900799999999</v>
      </c>
      <c r="AG1123" s="3">
        <v>19.219658500000001</v>
      </c>
      <c r="AH1123" s="3">
        <v>19.5384162</v>
      </c>
      <c r="AI1123" s="3">
        <v>19.846981700000001</v>
      </c>
      <c r="AJ1123" s="3">
        <v>20.155547200000001</v>
      </c>
      <c r="AK1123" s="3">
        <v>20.464112700000001</v>
      </c>
      <c r="AL1123" s="3">
        <v>20.772678200000001</v>
      </c>
      <c r="AM1123" s="3">
        <v>21.081243700000002</v>
      </c>
      <c r="AN1123" s="4"/>
      <c r="AO1123" s="4"/>
    </row>
    <row r="1124" spans="1:41" x14ac:dyDescent="0.25">
      <c r="A1124" s="13" t="s">
        <v>359</v>
      </c>
      <c r="B1124" s="2" t="s">
        <v>4</v>
      </c>
      <c r="C1124" s="2" t="s">
        <v>2</v>
      </c>
      <c r="D1124" s="2" t="s">
        <v>24</v>
      </c>
      <c r="E1124" s="2" t="s">
        <v>2</v>
      </c>
      <c r="F1124" s="2" t="s">
        <v>316</v>
      </c>
      <c r="G1124" s="4"/>
      <c r="H1124" s="3">
        <v>4.2212449000000003</v>
      </c>
      <c r="I1124" s="3">
        <v>4.365901</v>
      </c>
      <c r="J1124" s="3">
        <v>5.0941767999999996</v>
      </c>
      <c r="K1124" s="3">
        <v>5.2815687999999996</v>
      </c>
      <c r="L1124" s="3">
        <v>5.4689607999999996</v>
      </c>
      <c r="M1124" s="3">
        <v>5.6563527999999996</v>
      </c>
      <c r="N1124" s="3">
        <v>5.8437447000000002</v>
      </c>
      <c r="O1124" s="3">
        <v>5.9550011999999999</v>
      </c>
      <c r="P1124" s="3">
        <v>6.0662577999999998</v>
      </c>
      <c r="Q1124" s="3">
        <v>6.1775143000000003</v>
      </c>
      <c r="R1124" s="3">
        <v>6.0648717999999997</v>
      </c>
      <c r="S1124" s="3">
        <v>5.4811867000000003</v>
      </c>
      <c r="T1124" s="3">
        <v>4.9389731000000001</v>
      </c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</row>
    <row r="1125" spans="1:41" x14ac:dyDescent="0.25">
      <c r="A1125" s="13" t="s">
        <v>359</v>
      </c>
      <c r="B1125" s="2" t="s">
        <v>4</v>
      </c>
      <c r="C1125" s="2" t="s">
        <v>2</v>
      </c>
      <c r="D1125" s="2" t="s">
        <v>24</v>
      </c>
      <c r="E1125" s="2" t="s">
        <v>2</v>
      </c>
      <c r="F1125" s="2" t="s">
        <v>257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3">
        <v>11.1606893</v>
      </c>
      <c r="W1125" s="3">
        <v>11.4157496</v>
      </c>
      <c r="X1125" s="3">
        <v>11.6708099</v>
      </c>
      <c r="Y1125" s="3">
        <v>11.8738352</v>
      </c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</row>
    <row r="1126" spans="1:41" x14ac:dyDescent="0.25">
      <c r="A1126" s="13" t="s">
        <v>359</v>
      </c>
      <c r="B1126" s="2" t="s">
        <v>4</v>
      </c>
      <c r="C1126" s="2" t="s">
        <v>2</v>
      </c>
      <c r="D1126" s="2" t="s">
        <v>24</v>
      </c>
      <c r="E1126" s="2" t="s">
        <v>2</v>
      </c>
      <c r="F1126" s="2" t="s">
        <v>258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3">
        <v>13.6743349</v>
      </c>
      <c r="Q1126" s="3">
        <v>13.958179700000001</v>
      </c>
      <c r="R1126" s="3">
        <v>14.242024499999999</v>
      </c>
      <c r="S1126" s="3">
        <v>14.5258693</v>
      </c>
      <c r="T1126" s="3">
        <v>14.8614543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</row>
    <row r="1127" spans="1:41" x14ac:dyDescent="0.25">
      <c r="A1127" s="13" t="s">
        <v>359</v>
      </c>
      <c r="B1127" s="2" t="s">
        <v>4</v>
      </c>
      <c r="C1127" s="2" t="s">
        <v>2</v>
      </c>
      <c r="D1127" s="2" t="s">
        <v>24</v>
      </c>
      <c r="E1127" s="2" t="s">
        <v>2</v>
      </c>
      <c r="F1127" s="2" t="s">
        <v>259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3">
        <v>6.4660916000000004</v>
      </c>
      <c r="R1127" s="3">
        <v>13.0704738</v>
      </c>
      <c r="S1127" s="3">
        <v>13.3316154</v>
      </c>
      <c r="T1127" s="3">
        <v>13.640358900000001</v>
      </c>
      <c r="U1127" s="3">
        <v>13.9491023</v>
      </c>
      <c r="V1127" s="3">
        <v>14.257845700000001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</row>
    <row r="1128" spans="1:41" x14ac:dyDescent="0.25">
      <c r="A1128" s="13" t="s">
        <v>359</v>
      </c>
      <c r="B1128" s="2" t="s">
        <v>4</v>
      </c>
      <c r="C1128" s="2" t="s">
        <v>2</v>
      </c>
      <c r="D1128" s="2" t="s">
        <v>24</v>
      </c>
      <c r="E1128" s="2" t="s">
        <v>2</v>
      </c>
      <c r="F1128" s="2" t="s">
        <v>260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3">
        <v>3.1327742999999999</v>
      </c>
      <c r="W1128" s="3">
        <v>14.528234599999999</v>
      </c>
      <c r="X1128" s="3">
        <v>14.836165100000001</v>
      </c>
      <c r="Y1128" s="3">
        <v>15.0812744</v>
      </c>
      <c r="Z1128" s="3">
        <v>15.3263838</v>
      </c>
      <c r="AA1128" s="3">
        <v>15.5714931</v>
      </c>
      <c r="AB1128" s="3">
        <v>15.816602400000001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</row>
    <row r="1129" spans="1:41" x14ac:dyDescent="0.25">
      <c r="A1129" s="13" t="s">
        <v>359</v>
      </c>
      <c r="B1129" s="2" t="s">
        <v>4</v>
      </c>
      <c r="C1129" s="2" t="s">
        <v>2</v>
      </c>
      <c r="D1129" s="2" t="s">
        <v>24</v>
      </c>
      <c r="E1129" s="2" t="s">
        <v>2</v>
      </c>
      <c r="F1129" s="2" t="s">
        <v>317</v>
      </c>
      <c r="G1129" s="4"/>
      <c r="H1129" s="3">
        <v>9.2415067000000004</v>
      </c>
      <c r="I1129" s="3">
        <v>9.6605962999999999</v>
      </c>
      <c r="J1129" s="3">
        <v>9.6007797999999998</v>
      </c>
      <c r="K1129" s="3">
        <v>9.5409632999999996</v>
      </c>
      <c r="L1129" s="3">
        <v>9.4811467</v>
      </c>
      <c r="M1129" s="3">
        <v>9.4213301999999999</v>
      </c>
      <c r="N1129" s="3">
        <v>9.3615136000000003</v>
      </c>
      <c r="O1129" s="3">
        <v>9.6447021999999993</v>
      </c>
      <c r="P1129" s="3">
        <v>9.9278908000000001</v>
      </c>
      <c r="Q1129" s="3">
        <v>10.211079399999999</v>
      </c>
      <c r="R1129" s="3">
        <v>10.494267900000001</v>
      </c>
      <c r="S1129" s="3">
        <v>10.7774565</v>
      </c>
      <c r="T1129" s="3">
        <v>11.028976800000001</v>
      </c>
      <c r="U1129" s="3">
        <v>11.2804971</v>
      </c>
      <c r="V1129" s="3">
        <v>11.532017400000001</v>
      </c>
      <c r="W1129" s="3">
        <v>11.7835377</v>
      </c>
      <c r="X1129" s="3">
        <v>12.035057999999999</v>
      </c>
      <c r="Y1129" s="3">
        <v>12.3034409</v>
      </c>
      <c r="Z1129" s="3">
        <v>12.571823800000001</v>
      </c>
      <c r="AA1129" s="3">
        <v>12.8402067</v>
      </c>
      <c r="AB1129" s="3">
        <v>13.1085897</v>
      </c>
      <c r="AC1129" s="3">
        <v>13.3769726</v>
      </c>
      <c r="AD1129" s="3">
        <v>13.5615165</v>
      </c>
      <c r="AE1129" s="3">
        <v>13.7460605</v>
      </c>
      <c r="AF1129" s="3">
        <v>13.9306044</v>
      </c>
      <c r="AG1129" s="3">
        <v>14.115148400000001</v>
      </c>
      <c r="AH1129" s="3">
        <v>14.2996923</v>
      </c>
      <c r="AI1129" s="3">
        <v>14.457699099999999</v>
      </c>
      <c r="AJ1129" s="3">
        <v>14.6157059</v>
      </c>
      <c r="AK1129" s="3">
        <v>14.773712700000001</v>
      </c>
      <c r="AL1129" s="3">
        <v>14.9317195</v>
      </c>
      <c r="AM1129" s="3">
        <v>15.089726199999999</v>
      </c>
      <c r="AN1129" s="4"/>
      <c r="AO1129" s="4"/>
    </row>
    <row r="1130" spans="1:41" x14ac:dyDescent="0.25">
      <c r="A1130" s="13" t="s">
        <v>359</v>
      </c>
      <c r="B1130" s="2" t="s">
        <v>4</v>
      </c>
      <c r="C1130" s="2" t="s">
        <v>2</v>
      </c>
      <c r="D1130" s="2" t="s">
        <v>24</v>
      </c>
      <c r="E1130" s="2" t="s">
        <v>2</v>
      </c>
      <c r="F1130" s="2" t="s">
        <v>178</v>
      </c>
      <c r="G1130" s="4"/>
      <c r="H1130" s="3">
        <v>6.7539533</v>
      </c>
      <c r="I1130" s="3">
        <v>6.5324578999999998</v>
      </c>
      <c r="J1130" s="3">
        <v>6.5590294</v>
      </c>
      <c r="K1130" s="3">
        <v>6.5856009000000002</v>
      </c>
      <c r="L1130" s="3">
        <v>6.6121724999999998</v>
      </c>
      <c r="M1130" s="3">
        <v>6.638744</v>
      </c>
      <c r="N1130" s="3">
        <v>6.6653155000000002</v>
      </c>
      <c r="O1130" s="3">
        <v>6.7492770000000002</v>
      </c>
      <c r="P1130" s="3">
        <v>6.8332383999999999</v>
      </c>
      <c r="Q1130" s="3">
        <v>6.9171999</v>
      </c>
      <c r="R1130" s="3">
        <v>7.0011612999999997</v>
      </c>
      <c r="S1130" s="3">
        <v>7.0851227999999997</v>
      </c>
      <c r="T1130" s="3">
        <v>7.1595896999999997</v>
      </c>
      <c r="U1130" s="3">
        <v>7.2340565999999997</v>
      </c>
      <c r="V1130" s="3">
        <v>7.3085234999999997</v>
      </c>
      <c r="W1130" s="3">
        <v>7.3829903999999997</v>
      </c>
      <c r="X1130" s="3">
        <v>7.4574572999999997</v>
      </c>
      <c r="Y1130" s="3">
        <v>7.5086908000000001</v>
      </c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</row>
    <row r="1131" spans="1:41" x14ac:dyDescent="0.25">
      <c r="A1131" s="13" t="s">
        <v>359</v>
      </c>
      <c r="B1131" s="2" t="s">
        <v>4</v>
      </c>
      <c r="C1131" s="2" t="s">
        <v>2</v>
      </c>
      <c r="D1131" s="2" t="s">
        <v>24</v>
      </c>
      <c r="E1131" s="2" t="s">
        <v>2</v>
      </c>
      <c r="F1131" s="2" t="s">
        <v>180</v>
      </c>
      <c r="G1131" s="4"/>
      <c r="H1131" s="3">
        <v>5.2262564999999999</v>
      </c>
      <c r="I1131" s="3">
        <v>5.0548618000000003</v>
      </c>
      <c r="J1131" s="3">
        <v>5.0754231000000001</v>
      </c>
      <c r="K1131" s="3">
        <v>5.0959842999999996</v>
      </c>
      <c r="L1131" s="3">
        <v>5.1165455</v>
      </c>
      <c r="M1131" s="3">
        <v>5.1371067999999998</v>
      </c>
      <c r="N1131" s="3">
        <v>5.1576680000000001</v>
      </c>
      <c r="O1131" s="3">
        <v>5.2226379999999999</v>
      </c>
      <c r="P1131" s="3">
        <v>5.2876079000000002</v>
      </c>
      <c r="Q1131" s="3">
        <v>5.3525779</v>
      </c>
      <c r="R1131" s="3">
        <v>5.4175478999999997</v>
      </c>
      <c r="S1131" s="3">
        <v>5.4825178000000001</v>
      </c>
      <c r="T1131" s="3">
        <v>5.5401407999999996</v>
      </c>
      <c r="U1131" s="3">
        <v>5.5977638000000001</v>
      </c>
      <c r="V1131" s="3">
        <v>5.6553867999999996</v>
      </c>
      <c r="W1131" s="3">
        <v>5.7130099000000003</v>
      </c>
      <c r="X1131" s="3">
        <v>5.7706328999999998</v>
      </c>
      <c r="Y1131" s="4"/>
      <c r="Z1131" s="4"/>
      <c r="AA1131" s="4"/>
      <c r="AB1131" s="4"/>
      <c r="AC1131" s="4"/>
      <c r="AD1131" s="4"/>
      <c r="AE1131" s="4"/>
      <c r="AF1131" s="3">
        <v>6.1511205999999996</v>
      </c>
      <c r="AG1131" s="3">
        <v>6.211875</v>
      </c>
      <c r="AH1131" s="3">
        <v>6.2726293999999996</v>
      </c>
      <c r="AI1131" s="3">
        <v>6.3121518999999999</v>
      </c>
      <c r="AJ1131" s="3">
        <v>6.3516743</v>
      </c>
      <c r="AK1131" s="3">
        <v>6.3911967000000001</v>
      </c>
      <c r="AL1131" s="3">
        <v>6.4307191000000001</v>
      </c>
      <c r="AM1131" s="3">
        <v>6.4702415000000002</v>
      </c>
      <c r="AN1131" s="4"/>
      <c r="AO1131" s="4"/>
    </row>
    <row r="1132" spans="1:41" x14ac:dyDescent="0.25">
      <c r="A1132" s="13" t="s">
        <v>359</v>
      </c>
      <c r="B1132" s="2" t="s">
        <v>4</v>
      </c>
      <c r="C1132" s="2" t="s">
        <v>2</v>
      </c>
      <c r="D1132" s="2" t="s">
        <v>24</v>
      </c>
      <c r="E1132" s="2" t="s">
        <v>2</v>
      </c>
      <c r="F1132" s="2" t="s">
        <v>184</v>
      </c>
      <c r="G1132" s="4"/>
      <c r="H1132" s="3">
        <v>1.1922817999999999</v>
      </c>
      <c r="I1132" s="3">
        <v>1.1280724</v>
      </c>
      <c r="J1132" s="3">
        <v>0.91877620000000004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</row>
    <row r="1133" spans="1:41" x14ac:dyDescent="0.25">
      <c r="A1133" s="13" t="s">
        <v>359</v>
      </c>
      <c r="B1133" s="2" t="s">
        <v>4</v>
      </c>
      <c r="C1133" s="2" t="s">
        <v>2</v>
      </c>
      <c r="D1133" s="2" t="s">
        <v>24</v>
      </c>
      <c r="E1133" s="2" t="s">
        <v>2</v>
      </c>
      <c r="F1133" s="2" t="s">
        <v>318</v>
      </c>
      <c r="G1133" s="4"/>
      <c r="H1133" s="3">
        <v>2.3103766999999999</v>
      </c>
      <c r="I1133" s="3">
        <v>2.4151490999999998</v>
      </c>
      <c r="J1133" s="3">
        <v>2.4001948999999998</v>
      </c>
      <c r="K1133" s="3">
        <v>2.3852408</v>
      </c>
      <c r="L1133" s="3">
        <v>2.3702866999999999</v>
      </c>
      <c r="M1133" s="3">
        <v>2.3553324999999998</v>
      </c>
      <c r="N1133" s="3">
        <v>2.3403784000000001</v>
      </c>
      <c r="O1133" s="3">
        <v>2.4111756</v>
      </c>
      <c r="P1133" s="3">
        <v>2.4819727</v>
      </c>
      <c r="Q1133" s="3">
        <v>2.5527698000000001</v>
      </c>
      <c r="R1133" s="3">
        <v>2.623567</v>
      </c>
      <c r="S1133" s="3">
        <v>2.6943641</v>
      </c>
      <c r="T1133" s="3">
        <v>2.7572442000000001</v>
      </c>
      <c r="U1133" s="3">
        <v>2.8201242999999998</v>
      </c>
      <c r="V1133" s="3">
        <v>2.8830043999999999</v>
      </c>
      <c r="W1133" s="3">
        <v>2.9458844000000002</v>
      </c>
      <c r="X1133" s="3">
        <v>3.0087644999999998</v>
      </c>
      <c r="Y1133" s="3">
        <v>3.0758602000000002</v>
      </c>
      <c r="Z1133" s="3">
        <v>3.1429559999999999</v>
      </c>
      <c r="AA1133" s="3">
        <v>3.2100517000000002</v>
      </c>
      <c r="AB1133" s="3">
        <v>3.2771474</v>
      </c>
      <c r="AC1133" s="3">
        <v>3.3442430999999999</v>
      </c>
      <c r="AD1133" s="3">
        <v>3.3903791000000001</v>
      </c>
      <c r="AE1133" s="3">
        <v>3.4365150999999998</v>
      </c>
      <c r="AF1133" s="3">
        <v>3.4826511</v>
      </c>
      <c r="AG1133" s="3">
        <v>3.5287871000000002</v>
      </c>
      <c r="AH1133" s="3">
        <v>3.5749230999999999</v>
      </c>
      <c r="AI1133" s="3">
        <v>3.6144248000000001</v>
      </c>
      <c r="AJ1133" s="3">
        <v>3.6539264999999999</v>
      </c>
      <c r="AK1133" s="3">
        <v>3.6934282000000001</v>
      </c>
      <c r="AL1133" s="3">
        <v>3.7329298999999998</v>
      </c>
      <c r="AM1133" s="3">
        <v>3.7724316</v>
      </c>
      <c r="AN1133" s="4"/>
      <c r="AO1133" s="4"/>
    </row>
    <row r="1134" spans="1:41" x14ac:dyDescent="0.25">
      <c r="A1134" s="13" t="s">
        <v>359</v>
      </c>
      <c r="B1134" s="2" t="s">
        <v>4</v>
      </c>
      <c r="C1134" s="2" t="s">
        <v>2</v>
      </c>
      <c r="D1134" s="2" t="s">
        <v>24</v>
      </c>
      <c r="E1134" s="2" t="s">
        <v>2</v>
      </c>
      <c r="F1134" s="2" t="s">
        <v>188</v>
      </c>
      <c r="G1134" s="4"/>
      <c r="H1134" s="3">
        <v>1.7899609000000001</v>
      </c>
      <c r="I1134" s="3">
        <v>1.6905627000000001</v>
      </c>
      <c r="J1134" s="3">
        <v>1.7632363</v>
      </c>
      <c r="K1134" s="3">
        <v>1.8359099999999999</v>
      </c>
      <c r="L1134" s="3">
        <v>1.9085836</v>
      </c>
      <c r="M1134" s="3">
        <v>1.9812573</v>
      </c>
      <c r="N1134" s="3">
        <v>2.0539309000000001</v>
      </c>
      <c r="O1134" s="3">
        <v>2.0970780000000002</v>
      </c>
      <c r="P1134" s="3">
        <v>2.140225</v>
      </c>
      <c r="Q1134" s="3">
        <v>2.1833721000000001</v>
      </c>
      <c r="R1134" s="3">
        <v>2.0026202</v>
      </c>
      <c r="S1134" s="3">
        <v>1.3508256999999999</v>
      </c>
      <c r="T1134" s="3">
        <v>0.72808740000000005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</row>
    <row r="1135" spans="1:41" x14ac:dyDescent="0.25">
      <c r="A1135" s="13" t="s">
        <v>359</v>
      </c>
      <c r="B1135" s="2" t="s">
        <v>4</v>
      </c>
      <c r="C1135" s="2" t="s">
        <v>2</v>
      </c>
      <c r="D1135" s="2" t="s">
        <v>24</v>
      </c>
      <c r="E1135" s="2" t="s">
        <v>2</v>
      </c>
      <c r="F1135" s="2" t="s">
        <v>190</v>
      </c>
      <c r="G1135" s="4"/>
      <c r="H1135" s="3">
        <v>0.94184230000000002</v>
      </c>
      <c r="I1135" s="3">
        <v>0.54088389999999997</v>
      </c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</row>
    <row r="1136" spans="1:41" x14ac:dyDescent="0.25">
      <c r="A1136" s="13" t="s">
        <v>359</v>
      </c>
      <c r="B1136" s="2" t="s">
        <v>4</v>
      </c>
      <c r="C1136" s="2" t="s">
        <v>2</v>
      </c>
      <c r="D1136" s="2" t="s">
        <v>24</v>
      </c>
      <c r="E1136" s="2" t="s">
        <v>2</v>
      </c>
      <c r="F1136" s="2" t="s">
        <v>192</v>
      </c>
      <c r="G1136" s="4"/>
      <c r="H1136" s="3">
        <v>4.3877619000000001</v>
      </c>
      <c r="I1136" s="3">
        <v>4.2167861999999996</v>
      </c>
      <c r="J1136" s="3">
        <v>4.3670755000000003</v>
      </c>
      <c r="K1136" s="3">
        <v>4.5173648999999996</v>
      </c>
      <c r="L1136" s="3">
        <v>4.6676542999999997</v>
      </c>
      <c r="M1136" s="3">
        <v>4.8179436999999998</v>
      </c>
      <c r="N1136" s="3">
        <v>4.9682329999999997</v>
      </c>
      <c r="O1136" s="3">
        <v>5.0757142999999996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</row>
    <row r="1137" spans="1:41" x14ac:dyDescent="0.25">
      <c r="A1137" s="13" t="s">
        <v>359</v>
      </c>
      <c r="B1137" s="2" t="s">
        <v>4</v>
      </c>
      <c r="C1137" s="2" t="s">
        <v>2</v>
      </c>
      <c r="D1137" s="2" t="s">
        <v>24</v>
      </c>
      <c r="E1137" s="2" t="s">
        <v>2</v>
      </c>
      <c r="F1137" s="2" t="s">
        <v>181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3">
        <v>8.6805555999999999</v>
      </c>
      <c r="X1137" s="3">
        <v>8.6805555999999999</v>
      </c>
      <c r="Y1137" s="3">
        <v>8.6805555999999999</v>
      </c>
      <c r="Z1137" s="3">
        <v>8.6805555999999999</v>
      </c>
      <c r="AA1137" s="3">
        <v>8.6805555999999999</v>
      </c>
      <c r="AB1137" s="3">
        <v>8.6805555999999999</v>
      </c>
      <c r="AC1137" s="3">
        <v>8.6805555999999999</v>
      </c>
      <c r="AD1137" s="3">
        <v>8.6805555999999999</v>
      </c>
      <c r="AE1137" s="3">
        <v>8.6805555999999999</v>
      </c>
      <c r="AF1137" s="3">
        <v>8.6805555999999999</v>
      </c>
      <c r="AG1137" s="3">
        <v>8.6805555999999999</v>
      </c>
      <c r="AH1137" s="3">
        <v>8.6805555999999999</v>
      </c>
      <c r="AI1137" s="3">
        <v>8.6805555999999999</v>
      </c>
      <c r="AJ1137" s="3">
        <v>8.6805555999999999</v>
      </c>
      <c r="AK1137" s="3">
        <v>8.6805555999999999</v>
      </c>
      <c r="AL1137" s="3">
        <v>8.6805555999999999</v>
      </c>
      <c r="AM1137" s="3">
        <v>8.6805555999999999</v>
      </c>
      <c r="AN1137" s="4"/>
      <c r="AO1137" s="4"/>
    </row>
    <row r="1138" spans="1:41" x14ac:dyDescent="0.25">
      <c r="A1138" s="13" t="s">
        <v>359</v>
      </c>
      <c r="B1138" s="2" t="s">
        <v>4</v>
      </c>
      <c r="C1138" s="2" t="s">
        <v>2</v>
      </c>
      <c r="D1138" s="2" t="s">
        <v>24</v>
      </c>
      <c r="E1138" s="2" t="s">
        <v>2</v>
      </c>
      <c r="F1138" s="2" t="s">
        <v>194</v>
      </c>
      <c r="G1138" s="4"/>
      <c r="H1138" s="4"/>
      <c r="I1138" s="4"/>
      <c r="J1138" s="4"/>
      <c r="K1138" s="4"/>
      <c r="L1138" s="4"/>
      <c r="M1138" s="4"/>
      <c r="N1138" s="3">
        <v>0.39738509999999999</v>
      </c>
      <c r="O1138" s="3">
        <v>0.94968949999999996</v>
      </c>
      <c r="P1138" s="3">
        <v>1.5819095999999999</v>
      </c>
      <c r="Q1138" s="3">
        <v>2.3036354999999999</v>
      </c>
      <c r="R1138" s="3">
        <v>3.1256078999999999</v>
      </c>
      <c r="S1138" s="3">
        <v>4.0598561999999996</v>
      </c>
      <c r="T1138" s="3">
        <v>5.2191801</v>
      </c>
      <c r="U1138" s="3">
        <v>6.5193430000000001</v>
      </c>
      <c r="V1138" s="3">
        <v>7.9772455999999998</v>
      </c>
      <c r="W1138" s="3">
        <v>9.6118165999999992</v>
      </c>
      <c r="X1138" s="3">
        <v>11.444256299999999</v>
      </c>
      <c r="Y1138" s="3">
        <v>13.5026668</v>
      </c>
      <c r="Z1138" s="3">
        <v>16.024067599999999</v>
      </c>
      <c r="AA1138" s="3">
        <v>18.3938919</v>
      </c>
      <c r="AB1138" s="3">
        <v>21.289850300000001</v>
      </c>
      <c r="AC1138" s="3">
        <v>24.5345209</v>
      </c>
      <c r="AD1138" s="3">
        <v>28.163990600000002</v>
      </c>
      <c r="AE1138" s="3">
        <v>32.230885000000001</v>
      </c>
      <c r="AF1138" s="3">
        <v>36.787694899999998</v>
      </c>
      <c r="AG1138" s="3">
        <v>41.893210199999999</v>
      </c>
      <c r="AH1138" s="3">
        <v>47.613275600000001</v>
      </c>
      <c r="AI1138" s="3">
        <v>53.997264999999999</v>
      </c>
      <c r="AJ1138" s="3">
        <v>67.153224399999999</v>
      </c>
      <c r="AK1138" s="3">
        <v>75.211611199999993</v>
      </c>
      <c r="AL1138" s="3">
        <v>84.237004499999998</v>
      </c>
      <c r="AM1138" s="3">
        <v>94.345444900000004</v>
      </c>
      <c r="AN1138" s="4"/>
      <c r="AO1138" s="4"/>
    </row>
    <row r="1139" spans="1:41" x14ac:dyDescent="0.25">
      <c r="A1139" s="13" t="s">
        <v>359</v>
      </c>
      <c r="B1139" s="2" t="s">
        <v>4</v>
      </c>
      <c r="C1139" s="2" t="s">
        <v>2</v>
      </c>
      <c r="D1139" s="2" t="s">
        <v>24</v>
      </c>
      <c r="E1139" s="2" t="s">
        <v>2</v>
      </c>
      <c r="F1139" s="2" t="s">
        <v>195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3">
        <v>5.5883000000000002E-2</v>
      </c>
      <c r="T1139" s="3">
        <v>1.568951</v>
      </c>
      <c r="U1139" s="3">
        <v>3.2755025</v>
      </c>
      <c r="V1139" s="3">
        <v>7.5242195000000001</v>
      </c>
      <c r="W1139" s="3">
        <v>9.6513743999999999</v>
      </c>
      <c r="X1139" s="3">
        <v>12.0503596</v>
      </c>
      <c r="Y1139" s="3">
        <v>14.7533268</v>
      </c>
      <c r="Z1139" s="3">
        <v>17.7972781</v>
      </c>
      <c r="AA1139" s="3">
        <v>21.2231314</v>
      </c>
      <c r="AB1139" s="3">
        <v>25.076715199999999</v>
      </c>
      <c r="AC1139" s="3">
        <v>29.409356899999999</v>
      </c>
      <c r="AD1139" s="3">
        <v>34.262049599999997</v>
      </c>
      <c r="AE1139" s="3">
        <v>39.715672599999998</v>
      </c>
      <c r="AF1139" s="3">
        <v>45.8423376</v>
      </c>
      <c r="AG1139" s="3">
        <v>52.722809699999999</v>
      </c>
      <c r="AH1139" s="3">
        <v>60.4475458</v>
      </c>
      <c r="AI1139" s="3">
        <v>69.104430699999995</v>
      </c>
      <c r="AJ1139" s="3">
        <v>78.820360300000004</v>
      </c>
      <c r="AK1139" s="3">
        <v>89.722419900000006</v>
      </c>
      <c r="AL1139" s="3">
        <v>101.9529452</v>
      </c>
      <c r="AM1139" s="3">
        <v>115.671352</v>
      </c>
      <c r="AN1139" s="4"/>
      <c r="AO1139" s="4"/>
    </row>
    <row r="1140" spans="1:41" x14ac:dyDescent="0.25">
      <c r="A1140" s="13" t="s">
        <v>359</v>
      </c>
      <c r="B1140" s="2" t="s">
        <v>4</v>
      </c>
      <c r="C1140" s="2" t="s">
        <v>2</v>
      </c>
      <c r="D1140" s="2" t="s">
        <v>24</v>
      </c>
      <c r="E1140" s="2" t="s">
        <v>2</v>
      </c>
      <c r="F1140" s="2" t="s">
        <v>196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3">
        <v>0.1011871</v>
      </c>
      <c r="W1140" s="3">
        <v>1.0766545000000001</v>
      </c>
      <c r="X1140" s="3">
        <v>2.1997121000000002</v>
      </c>
      <c r="Y1140" s="3">
        <v>3.5398847</v>
      </c>
      <c r="Z1140" s="3">
        <v>5.0651944000000002</v>
      </c>
      <c r="AA1140" s="3">
        <v>6.7978578000000001</v>
      </c>
      <c r="AB1140" s="3">
        <v>8.7627573000000005</v>
      </c>
      <c r="AC1140" s="3">
        <v>10.9877611</v>
      </c>
      <c r="AD1140" s="3">
        <v>13.4649503</v>
      </c>
      <c r="AE1140" s="3">
        <v>16.268414400000001</v>
      </c>
      <c r="AF1140" s="3">
        <v>19.437306499999998</v>
      </c>
      <c r="AG1140" s="3">
        <v>23.0154779</v>
      </c>
      <c r="AH1140" s="3">
        <v>27.052042100000001</v>
      </c>
      <c r="AI1140" s="3">
        <v>31.609707100000001</v>
      </c>
      <c r="AJ1140" s="3">
        <v>36.742379999999997</v>
      </c>
      <c r="AK1140" s="3">
        <v>42.519061899999997</v>
      </c>
      <c r="AL1140" s="3">
        <v>49.017033699999999</v>
      </c>
      <c r="AM1140" s="3">
        <v>56.322850199999998</v>
      </c>
      <c r="AN1140" s="4"/>
      <c r="AO1140" s="4"/>
    </row>
    <row r="1141" spans="1:41" x14ac:dyDescent="0.25">
      <c r="A1141" s="13" t="s">
        <v>359</v>
      </c>
      <c r="B1141" s="2" t="s">
        <v>4</v>
      </c>
      <c r="C1141" s="2" t="s">
        <v>2</v>
      </c>
      <c r="D1141" s="2" t="s">
        <v>24</v>
      </c>
      <c r="E1141" s="2" t="s">
        <v>2</v>
      </c>
      <c r="F1141" s="2" t="s">
        <v>197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3">
        <v>0.40094940000000001</v>
      </c>
      <c r="Q1141" s="3">
        <v>1.4060408</v>
      </c>
      <c r="R1141" s="3">
        <v>2.5580923000000002</v>
      </c>
      <c r="S1141" s="3">
        <v>3.8747392000000001</v>
      </c>
      <c r="T1141" s="3">
        <v>5.3357077999999998</v>
      </c>
      <c r="U1141" s="3">
        <v>7.0031448000000003</v>
      </c>
      <c r="V1141" s="3">
        <v>8.9018265000000003</v>
      </c>
      <c r="W1141" s="3">
        <v>11.0595023</v>
      </c>
      <c r="X1141" s="3">
        <v>13.507251399999999</v>
      </c>
      <c r="Y1141" s="3">
        <v>16.332844300000001</v>
      </c>
      <c r="Z1141" s="3">
        <v>19.522305200000002</v>
      </c>
      <c r="AA1141" s="3">
        <v>23.119298300000001</v>
      </c>
      <c r="AB1141" s="3">
        <v>27.172727299999998</v>
      </c>
      <c r="AC1141" s="3">
        <v>31.737364700000001</v>
      </c>
      <c r="AD1141" s="3">
        <v>36.834611099999996</v>
      </c>
      <c r="AE1141" s="3">
        <v>42.573117099999997</v>
      </c>
      <c r="AF1141" s="3">
        <v>49.029834100000002</v>
      </c>
      <c r="AG1141" s="3">
        <v>56.290947299999999</v>
      </c>
      <c r="AH1141" s="3">
        <v>64.452984299999997</v>
      </c>
      <c r="AI1141" s="3">
        <v>73.631940400000005</v>
      </c>
      <c r="AJ1141" s="3">
        <v>83.941015199999995</v>
      </c>
      <c r="AK1141" s="3">
        <v>95.515822999999997</v>
      </c>
      <c r="AL1141" s="3">
        <v>108.5082518</v>
      </c>
      <c r="AM1141" s="3">
        <v>123.0884161</v>
      </c>
      <c r="AN1141" s="4"/>
      <c r="AO1141" s="4"/>
    </row>
    <row r="1142" spans="1:41" x14ac:dyDescent="0.25">
      <c r="A1142" s="13" t="s">
        <v>359</v>
      </c>
      <c r="B1142" s="2" t="s">
        <v>4</v>
      </c>
      <c r="C1142" s="2" t="s">
        <v>2</v>
      </c>
      <c r="D1142" s="2" t="s">
        <v>24</v>
      </c>
      <c r="E1142" s="2" t="s">
        <v>2</v>
      </c>
      <c r="F1142" s="2" t="s">
        <v>198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3">
        <v>0.99058469999999998</v>
      </c>
      <c r="R1142" s="3">
        <v>1.9747813999999999</v>
      </c>
      <c r="S1142" s="3">
        <v>3.3782668</v>
      </c>
      <c r="T1142" s="3">
        <v>4.9371321999999997</v>
      </c>
      <c r="U1142" s="3">
        <v>6.7190779999999997</v>
      </c>
      <c r="V1142" s="3">
        <v>8.7508736999999996</v>
      </c>
      <c r="W1142" s="3">
        <v>11.0625015</v>
      </c>
      <c r="X1142" s="3">
        <v>13.687541100000001</v>
      </c>
      <c r="Y1142" s="3">
        <v>16.724868300000001</v>
      </c>
      <c r="Z1142" s="3">
        <v>20.155339300000001</v>
      </c>
      <c r="AA1142" s="3">
        <v>24.026131299999999</v>
      </c>
      <c r="AB1142" s="3">
        <v>28.390083000000001</v>
      </c>
      <c r="AC1142" s="3">
        <v>33.306373399999998</v>
      </c>
      <c r="AD1142" s="3">
        <v>38.795015100000001</v>
      </c>
      <c r="AE1142" s="3">
        <v>44.976510599999997</v>
      </c>
      <c r="AF1142" s="3">
        <v>51.934002200000002</v>
      </c>
      <c r="AG1142" s="3">
        <v>59.760609600000002</v>
      </c>
      <c r="AH1142" s="3">
        <v>68.560626499999998</v>
      </c>
      <c r="AI1142" s="3">
        <v>78.459372900000005</v>
      </c>
      <c r="AJ1142" s="3">
        <v>89.579164399999996</v>
      </c>
      <c r="AK1142" s="3">
        <v>102.0665262</v>
      </c>
      <c r="AL1142" s="3">
        <v>116.0855669</v>
      </c>
      <c r="AM1142" s="3">
        <v>131.820088</v>
      </c>
      <c r="AN1142" s="4"/>
      <c r="AO1142" s="4"/>
    </row>
    <row r="1143" spans="1:41" x14ac:dyDescent="0.25">
      <c r="A1143" s="13" t="s">
        <v>359</v>
      </c>
      <c r="B1143" s="2" t="s">
        <v>4</v>
      </c>
      <c r="C1143" s="2" t="s">
        <v>2</v>
      </c>
      <c r="D1143" s="2" t="s">
        <v>24</v>
      </c>
      <c r="E1143" s="2" t="s">
        <v>2</v>
      </c>
      <c r="F1143" s="2" t="s">
        <v>199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3">
        <v>0.88640640000000004</v>
      </c>
      <c r="X1143" s="3">
        <v>2.2901880000000001</v>
      </c>
      <c r="Y1143" s="3">
        <v>3.9550782</v>
      </c>
      <c r="Z1143" s="3">
        <v>5.8484594999999997</v>
      </c>
      <c r="AA1143" s="3">
        <v>7.9977508000000004</v>
      </c>
      <c r="AB1143" s="3">
        <v>10.433661300000001</v>
      </c>
      <c r="AC1143" s="3">
        <v>13.1905853</v>
      </c>
      <c r="AD1143" s="3">
        <v>16.262218300000001</v>
      </c>
      <c r="AE1143" s="3">
        <v>19.736530699999999</v>
      </c>
      <c r="AF1143" s="3">
        <v>23.6193235</v>
      </c>
      <c r="AG1143" s="3">
        <v>28.049023500000001</v>
      </c>
      <c r="AH1143" s="3">
        <v>33.044459000000003</v>
      </c>
      <c r="AI1143" s="3">
        <v>38.682099100000002</v>
      </c>
      <c r="AJ1143" s="3">
        <v>45.029397799999998</v>
      </c>
      <c r="AK1143" s="3">
        <v>52.171514000000002</v>
      </c>
      <c r="AL1143" s="3">
        <v>60.203825999999999</v>
      </c>
      <c r="AM1143" s="3">
        <v>69.233157199999994</v>
      </c>
      <c r="AN1143" s="4"/>
      <c r="AO1143" s="4"/>
    </row>
    <row r="1144" spans="1:41" x14ac:dyDescent="0.25">
      <c r="A1144" s="13" t="s">
        <v>359</v>
      </c>
      <c r="B1144" s="2" t="s">
        <v>4</v>
      </c>
      <c r="C1144" s="2" t="s">
        <v>2</v>
      </c>
      <c r="D1144" s="2" t="s">
        <v>24</v>
      </c>
      <c r="E1144" s="2" t="s">
        <v>2</v>
      </c>
      <c r="F1144" s="2" t="s">
        <v>200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0.32613490000000001</v>
      </c>
      <c r="Y1144" s="3">
        <v>1.0348812999999999</v>
      </c>
      <c r="Z1144" s="3">
        <v>1.8298486</v>
      </c>
      <c r="AA1144" s="3">
        <v>2.7213832999999998</v>
      </c>
      <c r="AB1144" s="3">
        <v>3.7210733</v>
      </c>
      <c r="AC1144" s="3">
        <v>4.8418975</v>
      </c>
      <c r="AD1144" s="3">
        <v>6.0927581000000002</v>
      </c>
      <c r="AE1144" s="3">
        <v>7.4955692000000003</v>
      </c>
      <c r="AF1144" s="3">
        <v>9.0685649999999995</v>
      </c>
      <c r="AG1144" s="3">
        <v>10.832167699999999</v>
      </c>
      <c r="AH1144" s="3">
        <v>12.80925</v>
      </c>
      <c r="AI1144" s="3">
        <v>15.0015853</v>
      </c>
      <c r="AJ1144" s="3">
        <v>17.4617094</v>
      </c>
      <c r="AK1144" s="3">
        <v>20.221757100000001</v>
      </c>
      <c r="AL1144" s="3">
        <v>23.317719199999999</v>
      </c>
      <c r="AM1144" s="3">
        <v>26.789905300000001</v>
      </c>
      <c r="AN1144" s="4"/>
      <c r="AO1144" s="4"/>
    </row>
    <row r="1145" spans="1:41" x14ac:dyDescent="0.25">
      <c r="A1145" s="13" t="s">
        <v>359</v>
      </c>
      <c r="B1145" s="2" t="s">
        <v>4</v>
      </c>
      <c r="C1145" s="2" t="s">
        <v>2</v>
      </c>
      <c r="D1145" s="2" t="s">
        <v>24</v>
      </c>
      <c r="E1145" s="2" t="s">
        <v>2</v>
      </c>
      <c r="F1145" s="2" t="s">
        <v>267</v>
      </c>
      <c r="G1145" s="4"/>
      <c r="H1145" s="3">
        <v>-2.7128676999999999</v>
      </c>
      <c r="I1145" s="3">
        <v>-2.6256032999999999</v>
      </c>
      <c r="J1145" s="3">
        <v>-2.6844663999999998</v>
      </c>
      <c r="K1145" s="3">
        <v>-2.5983578999999999</v>
      </c>
      <c r="L1145" s="3">
        <v>-2.4601164999999998</v>
      </c>
      <c r="M1145" s="3">
        <v>-1.8198217999999999</v>
      </c>
      <c r="N1145" s="3">
        <v>-1.0536219</v>
      </c>
      <c r="O1145" s="3">
        <v>-3.6717899999999998E-2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</row>
    <row r="1146" spans="1:41" x14ac:dyDescent="0.25">
      <c r="A1146" s="13" t="s">
        <v>359</v>
      </c>
      <c r="B1146" s="2" t="s">
        <v>4</v>
      </c>
      <c r="C1146" s="2" t="s">
        <v>2</v>
      </c>
      <c r="D1146" s="2" t="s">
        <v>24</v>
      </c>
      <c r="E1146" s="2" t="s">
        <v>2</v>
      </c>
      <c r="F1146" s="2" t="s">
        <v>269</v>
      </c>
      <c r="G1146" s="4"/>
      <c r="H1146" s="3">
        <v>-2.2867785</v>
      </c>
      <c r="I1146" s="3">
        <v>-2.2664330000000001</v>
      </c>
      <c r="J1146" s="3">
        <v>-2.1997474000000001</v>
      </c>
      <c r="K1146" s="3">
        <v>-1.4459554999999999</v>
      </c>
      <c r="L1146" s="3">
        <v>-1.5819658999999999</v>
      </c>
      <c r="M1146" s="3">
        <v>-1.7179762999999999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</row>
    <row r="1147" spans="1:41" x14ac:dyDescent="0.25">
      <c r="A1147" s="13" t="s">
        <v>359</v>
      </c>
      <c r="B1147" s="2" t="s">
        <v>4</v>
      </c>
      <c r="C1147" s="2" t="s">
        <v>2</v>
      </c>
      <c r="D1147" s="2" t="s">
        <v>24</v>
      </c>
      <c r="E1147" s="2" t="s">
        <v>2</v>
      </c>
      <c r="F1147" s="2" t="s">
        <v>170</v>
      </c>
      <c r="G1147" s="4"/>
      <c r="H1147" s="3">
        <v>-0.66342950000000001</v>
      </c>
      <c r="I1147" s="3">
        <v>-8.4365999999999997E-2</v>
      </c>
      <c r="J1147" s="4"/>
      <c r="K1147" s="3">
        <v>-0.53653019999999996</v>
      </c>
      <c r="L1147" s="3">
        <v>-0.15934019999999999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</row>
    <row r="1148" spans="1:41" x14ac:dyDescent="0.25">
      <c r="A1148" s="13" t="s">
        <v>359</v>
      </c>
      <c r="B1148" s="2" t="s">
        <v>4</v>
      </c>
      <c r="C1148" s="2" t="s">
        <v>2</v>
      </c>
      <c r="D1148" s="2" t="s">
        <v>24</v>
      </c>
      <c r="E1148" s="2" t="s">
        <v>2</v>
      </c>
      <c r="F1148" s="2" t="s">
        <v>171</v>
      </c>
      <c r="G1148" s="4"/>
      <c r="H1148" s="3">
        <v>-0.7233849</v>
      </c>
      <c r="I1148" s="4"/>
      <c r="J1148" s="4"/>
      <c r="K1148" s="3">
        <v>-0.2733062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</row>
    <row r="1149" spans="1:41" x14ac:dyDescent="0.25">
      <c r="A1149" s="13" t="s">
        <v>359</v>
      </c>
      <c r="B1149" s="2" t="s">
        <v>4</v>
      </c>
      <c r="C1149" s="2" t="s">
        <v>2</v>
      </c>
      <c r="D1149" s="2" t="s">
        <v>24</v>
      </c>
      <c r="E1149" s="2" t="s">
        <v>2</v>
      </c>
      <c r="F1149" s="2" t="s">
        <v>172</v>
      </c>
      <c r="G1149" s="4"/>
      <c r="H1149" s="3">
        <v>-2.3667182000000002</v>
      </c>
      <c r="I1149" s="3">
        <v>-1.7169576</v>
      </c>
      <c r="J1149" s="3">
        <v>-1.7254442999999999</v>
      </c>
      <c r="K1149" s="3">
        <v>-1.7004551999999999</v>
      </c>
      <c r="L1149" s="3">
        <v>-1.6369872000000001</v>
      </c>
      <c r="M1149" s="3">
        <v>-1.5310151000000001</v>
      </c>
      <c r="N1149" s="3">
        <v>-1.3774382999999999</v>
      </c>
      <c r="O1149" s="3">
        <v>-1.0524865999999999</v>
      </c>
      <c r="P1149" s="3">
        <v>-0.67032369999999997</v>
      </c>
      <c r="Q1149" s="3">
        <v>-0.38030310000000001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</row>
    <row r="1150" spans="1:41" x14ac:dyDescent="0.25">
      <c r="A1150" s="13" t="s">
        <v>359</v>
      </c>
      <c r="B1150" s="2" t="s">
        <v>4</v>
      </c>
      <c r="C1150" s="2" t="s">
        <v>2</v>
      </c>
      <c r="D1150" s="2" t="s">
        <v>24</v>
      </c>
      <c r="E1150" s="2" t="s">
        <v>2</v>
      </c>
      <c r="F1150" s="2" t="s">
        <v>173</v>
      </c>
      <c r="G1150" s="4"/>
      <c r="H1150" s="3">
        <v>-3.6173867</v>
      </c>
      <c r="I1150" s="3">
        <v>-2.7367610999999998</v>
      </c>
      <c r="J1150" s="3">
        <v>-2.9924547000000001</v>
      </c>
      <c r="K1150" s="3">
        <v>-2.6463606999999998</v>
      </c>
      <c r="L1150" s="3">
        <v>-2.2040199</v>
      </c>
      <c r="M1150" s="3">
        <v>-1.6567293999999999</v>
      </c>
      <c r="N1150" s="3">
        <v>-0.98929959999999995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</row>
    <row r="1151" spans="1:41" x14ac:dyDescent="0.25">
      <c r="A1151" s="13" t="s">
        <v>359</v>
      </c>
      <c r="B1151" s="2" t="s">
        <v>4</v>
      </c>
      <c r="C1151" s="2" t="s">
        <v>2</v>
      </c>
      <c r="D1151" s="2" t="s">
        <v>24</v>
      </c>
      <c r="E1151" s="2" t="s">
        <v>2</v>
      </c>
      <c r="F1151" s="2" t="s">
        <v>174</v>
      </c>
      <c r="G1151" s="4"/>
      <c r="H1151" s="3">
        <v>-4.4024985000000001</v>
      </c>
      <c r="I1151" s="3">
        <v>-3.2906960000000001</v>
      </c>
      <c r="J1151" s="3">
        <v>-3.1127335</v>
      </c>
      <c r="K1151" s="3">
        <v>-2.8799676999999999</v>
      </c>
      <c r="L1151" s="3">
        <v>-2.5439017000000002</v>
      </c>
      <c r="M1151" s="3">
        <v>-2.1173161</v>
      </c>
      <c r="N1151" s="3">
        <v>-1.5893485000000001</v>
      </c>
      <c r="O1151" s="3">
        <v>-0.77917340000000002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</row>
    <row r="1152" spans="1:41" x14ac:dyDescent="0.25">
      <c r="A1152" s="13" t="s">
        <v>359</v>
      </c>
      <c r="B1152" s="2" t="s">
        <v>4</v>
      </c>
      <c r="C1152" s="2" t="s">
        <v>2</v>
      </c>
      <c r="D1152" s="2" t="s">
        <v>24</v>
      </c>
      <c r="E1152" s="2" t="s">
        <v>2</v>
      </c>
      <c r="F1152" s="2" t="s">
        <v>175</v>
      </c>
      <c r="G1152" s="4"/>
      <c r="H1152" s="3">
        <v>-6.2348588999999999</v>
      </c>
      <c r="I1152" s="3">
        <v>-5.3545555</v>
      </c>
      <c r="J1152" s="3">
        <v>-5.4235538999999999</v>
      </c>
      <c r="K1152" s="3">
        <v>-5.4789266999999997</v>
      </c>
      <c r="L1152" s="3">
        <v>-5.4503095000000004</v>
      </c>
      <c r="M1152" s="3">
        <v>-5.3689008999999999</v>
      </c>
      <c r="N1152" s="3">
        <v>-5.3051569000000001</v>
      </c>
      <c r="O1152" s="3">
        <v>-4.9358237999999997</v>
      </c>
      <c r="P1152" s="3">
        <v>-4.5767907000000001</v>
      </c>
      <c r="Q1152" s="3">
        <v>-4.0519730000000003</v>
      </c>
      <c r="R1152" s="3">
        <v>-3.4341189000000001</v>
      </c>
      <c r="S1152" s="3">
        <v>-2.7120641000000001</v>
      </c>
      <c r="T1152" s="3">
        <v>-1.9121505999999999</v>
      </c>
      <c r="U1152" s="3">
        <v>-0.9815277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</row>
    <row r="1153" spans="1:41" x14ac:dyDescent="0.25">
      <c r="A1153" s="13" t="s">
        <v>359</v>
      </c>
      <c r="B1153" s="2" t="s">
        <v>4</v>
      </c>
      <c r="C1153" s="2" t="s">
        <v>2</v>
      </c>
      <c r="D1153" s="2" t="s">
        <v>24</v>
      </c>
      <c r="E1153" s="2" t="s">
        <v>2</v>
      </c>
      <c r="F1153" s="2" t="s">
        <v>176</v>
      </c>
      <c r="G1153" s="4"/>
      <c r="H1153" s="3">
        <v>-1.7892144000000001</v>
      </c>
      <c r="I1153" s="3">
        <v>-1.4144971</v>
      </c>
      <c r="J1153" s="3">
        <v>-1.5922394</v>
      </c>
      <c r="K1153" s="3">
        <v>-2.4595088000000001</v>
      </c>
      <c r="L1153" s="3">
        <v>-2.3951194999999998</v>
      </c>
      <c r="M1153" s="3">
        <v>-2.3106175000000002</v>
      </c>
      <c r="N1153" s="3">
        <v>-2.2035892000000001</v>
      </c>
      <c r="O1153" s="3">
        <v>-2.0813016000000002</v>
      </c>
      <c r="P1153" s="3">
        <v>-1.9307570000000001</v>
      </c>
      <c r="Q1153" s="3">
        <v>-1.7485648</v>
      </c>
      <c r="R1153" s="3">
        <v>-1.5309271</v>
      </c>
      <c r="S1153" s="3">
        <v>-1.2735905999999999</v>
      </c>
      <c r="T1153" s="3">
        <v>-0.87287959999999998</v>
      </c>
      <c r="U1153" s="3">
        <v>-0.42237039999999998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</row>
    <row r="1154" spans="1:41" x14ac:dyDescent="0.25">
      <c r="A1154" s="13" t="s">
        <v>359</v>
      </c>
      <c r="B1154" s="2" t="s">
        <v>4</v>
      </c>
      <c r="C1154" s="2" t="s">
        <v>2</v>
      </c>
      <c r="D1154" s="2" t="s">
        <v>24</v>
      </c>
      <c r="E1154" s="2" t="s">
        <v>2</v>
      </c>
      <c r="F1154" s="2" t="s">
        <v>270</v>
      </c>
      <c r="G1154" s="4"/>
      <c r="H1154" s="3">
        <v>-9.5638346999999992</v>
      </c>
      <c r="I1154" s="3">
        <v>-9.5844138999999995</v>
      </c>
      <c r="J1154" s="3">
        <v>-8.9840313999999992</v>
      </c>
      <c r="K1154" s="3">
        <v>-8.5447127999999992</v>
      </c>
      <c r="L1154" s="3">
        <v>-8.1339360000000003</v>
      </c>
      <c r="M1154" s="3">
        <v>-7.7231591999999996</v>
      </c>
      <c r="N1154" s="3">
        <v>-7.3123823000000003</v>
      </c>
      <c r="O1154" s="3">
        <v>-7.3146880000000003</v>
      </c>
      <c r="P1154" s="3">
        <v>-7.4267554999999996</v>
      </c>
      <c r="Q1154" s="3">
        <v>-7.4313373</v>
      </c>
      <c r="R1154" s="3">
        <v>-7.3853885000000004</v>
      </c>
      <c r="S1154" s="3">
        <v>-7.2331325</v>
      </c>
      <c r="T1154" s="3">
        <v>-7.0054971000000004</v>
      </c>
      <c r="U1154" s="3">
        <v>-6.754086</v>
      </c>
      <c r="V1154" s="3">
        <v>-6.6669932000000003</v>
      </c>
      <c r="W1154" s="3">
        <v>-6.5799003000000003</v>
      </c>
      <c r="X1154" s="3">
        <v>-6.4928074000000002</v>
      </c>
      <c r="Y1154" s="3">
        <v>-9.8943401000000009</v>
      </c>
      <c r="Z1154" s="3">
        <v>-9.8334931000000001</v>
      </c>
      <c r="AA1154" s="3">
        <v>-9.7726460999999993</v>
      </c>
      <c r="AB1154" s="3">
        <v>-9.7117991000000004</v>
      </c>
      <c r="AC1154" s="3">
        <v>-9.6509520999999996</v>
      </c>
      <c r="AD1154" s="3">
        <v>-9.6227873000000006</v>
      </c>
      <c r="AE1154" s="3">
        <v>-9.5946225999999992</v>
      </c>
      <c r="AF1154" s="3">
        <v>-5.8757853999999998</v>
      </c>
      <c r="AG1154" s="3">
        <v>-5.8111680000000003</v>
      </c>
      <c r="AH1154" s="3">
        <v>-5.7465506</v>
      </c>
      <c r="AI1154" s="3">
        <v>-5.6343290000000001</v>
      </c>
      <c r="AJ1154" s="3">
        <v>-5.5221074000000003</v>
      </c>
      <c r="AK1154" s="3">
        <v>-5.4098857999999996</v>
      </c>
      <c r="AL1154" s="3">
        <v>-5.2976641999999998</v>
      </c>
      <c r="AM1154" s="3">
        <v>-5.1854427000000003</v>
      </c>
      <c r="AN1154" s="4"/>
      <c r="AO1154" s="4"/>
    </row>
    <row r="1155" spans="1:41" x14ac:dyDescent="0.25">
      <c r="A1155" s="13" t="s">
        <v>359</v>
      </c>
      <c r="B1155" s="2" t="s">
        <v>4</v>
      </c>
      <c r="C1155" s="2" t="s">
        <v>2</v>
      </c>
      <c r="D1155" s="2" t="s">
        <v>24</v>
      </c>
      <c r="E1155" s="2" t="s">
        <v>2</v>
      </c>
      <c r="F1155" s="2" t="s">
        <v>271</v>
      </c>
      <c r="G1155" s="4"/>
      <c r="H1155" s="3">
        <v>-6.3737081</v>
      </c>
      <c r="I1155" s="3">
        <v>-6.8025624000000002</v>
      </c>
      <c r="J1155" s="3">
        <v>-6.3198540000000003</v>
      </c>
      <c r="K1155" s="3">
        <v>-5.8301951000000001</v>
      </c>
      <c r="L1155" s="3">
        <v>-5.3495371</v>
      </c>
      <c r="M1155" s="3">
        <v>-4.8688791</v>
      </c>
      <c r="N1155" s="3">
        <v>-4.3882211</v>
      </c>
      <c r="O1155" s="3">
        <v>-4.3763290000000001</v>
      </c>
      <c r="P1155" s="3">
        <v>-4.4274009999999997</v>
      </c>
      <c r="Q1155" s="3">
        <v>-4.4168146000000004</v>
      </c>
      <c r="R1155" s="3">
        <v>-4.3183094999999998</v>
      </c>
      <c r="S1155" s="3">
        <v>-4.0348395000000004</v>
      </c>
      <c r="T1155" s="3">
        <v>-3.6762096</v>
      </c>
      <c r="U1155" s="3">
        <v>-3.2762121</v>
      </c>
      <c r="V1155" s="3">
        <v>-3.1621136999999999</v>
      </c>
      <c r="W1155" s="3">
        <v>-3.0480152999999999</v>
      </c>
      <c r="X1155" s="3">
        <v>-2.9339168999999998</v>
      </c>
      <c r="Y1155" s="3">
        <v>-5.0191787000000003</v>
      </c>
      <c r="Z1155" s="3">
        <v>-4.9425562000000003</v>
      </c>
      <c r="AA1155" s="3">
        <v>-4.8659336</v>
      </c>
      <c r="AB1155" s="3">
        <v>-4.7893110999999999</v>
      </c>
      <c r="AC1155" s="3">
        <v>-4.7126884999999996</v>
      </c>
      <c r="AD1155" s="3">
        <v>-4.6292457000000002</v>
      </c>
      <c r="AE1155" s="3">
        <v>-4.5458027999999997</v>
      </c>
      <c r="AF1155" s="3">
        <v>-2.1579313999999998</v>
      </c>
      <c r="AG1155" s="3">
        <v>-2.0517278000000001</v>
      </c>
      <c r="AH1155" s="3">
        <v>-1.9455241999999999</v>
      </c>
      <c r="AI1155" s="3">
        <v>-1.8054665000000001</v>
      </c>
      <c r="AJ1155" s="3">
        <v>-1.6654088</v>
      </c>
      <c r="AK1155" s="3">
        <v>-1.5253512</v>
      </c>
      <c r="AL1155" s="3">
        <v>-1.3852935</v>
      </c>
      <c r="AM1155" s="3">
        <v>-1.2452357999999999</v>
      </c>
      <c r="AN1155" s="4"/>
      <c r="AO1155" s="4"/>
    </row>
    <row r="1156" spans="1:41" x14ac:dyDescent="0.25">
      <c r="A1156" s="13" t="s">
        <v>359</v>
      </c>
      <c r="B1156" s="2" t="s">
        <v>4</v>
      </c>
      <c r="C1156" s="2" t="s">
        <v>2</v>
      </c>
      <c r="D1156" s="2" t="s">
        <v>24</v>
      </c>
      <c r="E1156" s="2" t="s">
        <v>2</v>
      </c>
      <c r="F1156" s="2" t="s">
        <v>272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3">
        <v>2214.9907874</v>
      </c>
      <c r="AK1156" s="3">
        <v>2214.9506258000001</v>
      </c>
      <c r="AL1156" s="3">
        <v>2214.9104640999999</v>
      </c>
      <c r="AM1156" s="3">
        <v>2214.8703025</v>
      </c>
      <c r="AN1156" s="4"/>
      <c r="AO1156" s="4"/>
    </row>
    <row r="1157" spans="1:41" x14ac:dyDescent="0.25">
      <c r="A1157" s="13" t="s">
        <v>359</v>
      </c>
      <c r="B1157" s="2" t="s">
        <v>4</v>
      </c>
      <c r="C1157" s="2" t="s">
        <v>2</v>
      </c>
      <c r="D1157" s="2" t="s">
        <v>25</v>
      </c>
      <c r="E1157" s="2" t="s">
        <v>148</v>
      </c>
      <c r="F1157" s="2" t="s">
        <v>2</v>
      </c>
      <c r="G1157" s="4"/>
      <c r="H1157" s="3">
        <v>264.40887629440903</v>
      </c>
      <c r="I1157" s="3">
        <v>213.66404736026499</v>
      </c>
      <c r="J1157" s="3">
        <v>167.287261275048</v>
      </c>
      <c r="K1157" s="3">
        <v>195.36016349983899</v>
      </c>
      <c r="L1157" s="3">
        <v>186.20822156962601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</row>
    <row r="1158" spans="1:41" x14ac:dyDescent="0.25">
      <c r="A1158" s="13" t="s">
        <v>359</v>
      </c>
      <c r="B1158" s="2" t="s">
        <v>4</v>
      </c>
      <c r="C1158" s="2" t="s">
        <v>2</v>
      </c>
      <c r="D1158" s="2" t="s">
        <v>25</v>
      </c>
      <c r="E1158" s="2" t="s">
        <v>149</v>
      </c>
      <c r="F1158" s="2" t="s">
        <v>2</v>
      </c>
      <c r="G1158" s="4"/>
      <c r="H1158" s="3">
        <v>1274.7797141937999</v>
      </c>
      <c r="I1158" s="3">
        <v>1257.79731509115</v>
      </c>
      <c r="J1158" s="3">
        <v>1208.12796777831</v>
      </c>
      <c r="K1158" s="3">
        <v>1204.36328134788</v>
      </c>
      <c r="L1158" s="3">
        <v>1006.59254747559</v>
      </c>
      <c r="M1158" s="3">
        <v>1006.59254747559</v>
      </c>
      <c r="N1158" s="3">
        <v>1006.59254747559</v>
      </c>
      <c r="O1158" s="3">
        <v>1006.59254747559</v>
      </c>
      <c r="P1158" s="3">
        <v>840.30545500185201</v>
      </c>
      <c r="Q1158" s="3">
        <v>743.80801944895404</v>
      </c>
      <c r="R1158" s="3">
        <v>372.46808264672097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</row>
    <row r="1159" spans="1:41" x14ac:dyDescent="0.25">
      <c r="A1159" s="13" t="s">
        <v>359</v>
      </c>
      <c r="B1159" s="2" t="s">
        <v>4</v>
      </c>
      <c r="C1159" s="2" t="s">
        <v>2</v>
      </c>
      <c r="D1159" s="2" t="s">
        <v>25</v>
      </c>
      <c r="E1159" s="2" t="s">
        <v>150</v>
      </c>
      <c r="F1159" s="2" t="s">
        <v>2</v>
      </c>
      <c r="G1159" s="4"/>
      <c r="H1159" s="3">
        <v>570.585277568425</v>
      </c>
      <c r="I1159" s="3">
        <v>529.11349364845103</v>
      </c>
      <c r="J1159" s="3">
        <v>471.17642525219901</v>
      </c>
      <c r="K1159" s="3">
        <v>442.364239454977</v>
      </c>
      <c r="L1159" s="3">
        <v>290.46208312690101</v>
      </c>
      <c r="M1159" s="3">
        <v>253.660641450703</v>
      </c>
      <c r="N1159" s="3">
        <v>216.85919977450499</v>
      </c>
      <c r="O1159" s="3">
        <v>187.675991621235</v>
      </c>
      <c r="P1159" s="3">
        <v>63.832110992776798</v>
      </c>
      <c r="Q1159" s="3">
        <v>21.625266026239601</v>
      </c>
      <c r="R1159" s="3">
        <v>11.0563782705484</v>
      </c>
      <c r="S1159" s="3">
        <v>110.71650999712099</v>
      </c>
      <c r="T1159" s="3">
        <v>110.71650999712099</v>
      </c>
      <c r="U1159" s="3">
        <v>54.080320140987098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</row>
    <row r="1160" spans="1:41" x14ac:dyDescent="0.25">
      <c r="A1160" s="13" t="s">
        <v>359</v>
      </c>
      <c r="B1160" s="2" t="s">
        <v>4</v>
      </c>
      <c r="C1160" s="2" t="s">
        <v>2</v>
      </c>
      <c r="D1160" s="2" t="s">
        <v>25</v>
      </c>
      <c r="E1160" s="2" t="s">
        <v>151</v>
      </c>
      <c r="F1160" s="2" t="s">
        <v>2</v>
      </c>
      <c r="G1160" s="4"/>
      <c r="H1160" s="3">
        <v>849.854332080419</v>
      </c>
      <c r="I1160" s="3">
        <v>826.59315568222598</v>
      </c>
      <c r="J1160" s="3">
        <v>806.57023625868999</v>
      </c>
      <c r="K1160" s="3">
        <v>786.54731683515297</v>
      </c>
      <c r="L1160" s="3">
        <v>766.52439741161595</v>
      </c>
      <c r="M1160" s="3">
        <v>738.63752392895606</v>
      </c>
      <c r="N1160" s="3">
        <v>710.75065044629605</v>
      </c>
      <c r="O1160" s="3">
        <v>688.63661369879696</v>
      </c>
      <c r="P1160" s="3">
        <v>666.52257695129697</v>
      </c>
      <c r="Q1160" s="3">
        <v>644.40854020379902</v>
      </c>
      <c r="R1160" s="3">
        <v>561.70354503616898</v>
      </c>
      <c r="S1160" s="3">
        <v>561.70354503616898</v>
      </c>
      <c r="T1160" s="3">
        <v>561.70354503616898</v>
      </c>
      <c r="U1160" s="3">
        <v>518.78328128889996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</row>
    <row r="1161" spans="1:41" x14ac:dyDescent="0.25">
      <c r="A1161" s="13" t="s">
        <v>359</v>
      </c>
      <c r="B1161" s="2" t="s">
        <v>4</v>
      </c>
      <c r="C1161" s="2" t="s">
        <v>2</v>
      </c>
      <c r="D1161" s="2" t="s">
        <v>25</v>
      </c>
      <c r="E1161" s="2" t="s">
        <v>152</v>
      </c>
      <c r="F1161" s="2" t="s">
        <v>2</v>
      </c>
      <c r="G1161" s="4"/>
      <c r="H1161" s="3">
        <v>114.723597652525</v>
      </c>
      <c r="I1161" s="3">
        <v>108.409630180476</v>
      </c>
      <c r="J1161" s="3">
        <v>103.644371711004</v>
      </c>
      <c r="K1161" s="3">
        <v>98.879113241532494</v>
      </c>
      <c r="L1161" s="3">
        <v>94.113854772061003</v>
      </c>
      <c r="M1161" s="3">
        <v>87.301257129695699</v>
      </c>
      <c r="N1161" s="3">
        <v>82.645190082778697</v>
      </c>
      <c r="O1161" s="3">
        <v>9.4155507776375007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</row>
    <row r="1162" spans="1:41" x14ac:dyDescent="0.25">
      <c r="A1162" s="13" t="s">
        <v>359</v>
      </c>
      <c r="B1162" s="2" t="s">
        <v>4</v>
      </c>
      <c r="C1162" s="2" t="s">
        <v>2</v>
      </c>
      <c r="D1162" s="2" t="s">
        <v>25</v>
      </c>
      <c r="E1162" s="2" t="s">
        <v>153</v>
      </c>
      <c r="F1162" s="2" t="s">
        <v>2</v>
      </c>
      <c r="G1162" s="4"/>
      <c r="H1162" s="3">
        <v>507.70605274394899</v>
      </c>
      <c r="I1162" s="3">
        <v>471.61050411299999</v>
      </c>
      <c r="J1162" s="3">
        <v>433.55219431667501</v>
      </c>
      <c r="K1162" s="3">
        <v>395.49388452034998</v>
      </c>
      <c r="L1162" s="3">
        <v>357.435574724025</v>
      </c>
      <c r="M1162" s="3">
        <v>316.642799215217</v>
      </c>
      <c r="N1162" s="3">
        <v>275.85002370641001</v>
      </c>
      <c r="O1162" s="3">
        <v>222.293419361258</v>
      </c>
      <c r="P1162" s="3">
        <v>175.55979418717499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</row>
    <row r="1163" spans="1:41" x14ac:dyDescent="0.25">
      <c r="A1163" s="13" t="s">
        <v>359</v>
      </c>
      <c r="B1163" s="2" t="s">
        <v>4</v>
      </c>
      <c r="C1163" s="2" t="s">
        <v>2</v>
      </c>
      <c r="D1163" s="2" t="s">
        <v>25</v>
      </c>
      <c r="E1163" s="2" t="s">
        <v>154</v>
      </c>
      <c r="F1163" s="2" t="s">
        <v>2</v>
      </c>
      <c r="G1163" s="4"/>
      <c r="H1163" s="3">
        <v>106.392321946276</v>
      </c>
      <c r="I1163" s="3">
        <v>98.319352658288807</v>
      </c>
      <c r="J1163" s="3">
        <v>92.722601265554204</v>
      </c>
      <c r="K1163" s="3">
        <v>87.1258498728197</v>
      </c>
      <c r="L1163" s="3">
        <v>81.529098480085096</v>
      </c>
      <c r="M1163" s="3">
        <v>73.875345212610497</v>
      </c>
      <c r="N1163" s="3">
        <v>66.275892321121404</v>
      </c>
      <c r="O1163" s="3">
        <v>64.441747489052304</v>
      </c>
      <c r="P1163" s="3">
        <v>58.961456100539898</v>
      </c>
      <c r="Q1163" s="3">
        <v>47.627195253110699</v>
      </c>
      <c r="R1163" s="3">
        <v>42.7161411768543</v>
      </c>
      <c r="S1163" s="3">
        <v>37.805087100597802</v>
      </c>
      <c r="T1163" s="3">
        <v>35.263462713017397</v>
      </c>
      <c r="U1163" s="3">
        <v>32.721838325436998</v>
      </c>
      <c r="V1163" s="3">
        <v>8.8140193624544505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</row>
    <row r="1164" spans="1:41" x14ac:dyDescent="0.25">
      <c r="A1164" s="13" t="s">
        <v>359</v>
      </c>
      <c r="B1164" s="2" t="s">
        <v>4</v>
      </c>
      <c r="C1164" s="2" t="s">
        <v>2</v>
      </c>
      <c r="D1164" s="2" t="s">
        <v>25</v>
      </c>
      <c r="E1164" s="2" t="s">
        <v>155</v>
      </c>
      <c r="F1164" s="2" t="s">
        <v>2</v>
      </c>
      <c r="G1164" s="4"/>
      <c r="H1164" s="3">
        <v>36.774252570767203</v>
      </c>
      <c r="I1164" s="3">
        <v>36.169280534608397</v>
      </c>
      <c r="J1164" s="3">
        <v>36.189659826465302</v>
      </c>
      <c r="K1164" s="3">
        <v>36.210039118322101</v>
      </c>
      <c r="L1164" s="3">
        <v>36.230418410178999</v>
      </c>
      <c r="M1164" s="3">
        <v>33.737807758193298</v>
      </c>
      <c r="N1164" s="3">
        <v>31.245197106207701</v>
      </c>
      <c r="O1164" s="3">
        <v>29.194073179304699</v>
      </c>
      <c r="P1164" s="3">
        <v>27.142949252401699</v>
      </c>
      <c r="Q1164" s="3">
        <v>25.442788233617801</v>
      </c>
      <c r="R1164" s="3">
        <v>23.742627214833799</v>
      </c>
      <c r="S1164" s="3">
        <v>22.042466196049801</v>
      </c>
      <c r="T1164" s="3">
        <v>20.849762251138401</v>
      </c>
      <c r="U1164" s="3">
        <v>19.657058306227</v>
      </c>
      <c r="V1164" s="3">
        <v>10.1947685857136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</row>
    <row r="1165" spans="1:41" x14ac:dyDescent="0.25">
      <c r="A1165" s="13" t="s">
        <v>359</v>
      </c>
      <c r="B1165" s="2" t="s">
        <v>4</v>
      </c>
      <c r="C1165" s="2" t="s">
        <v>2</v>
      </c>
      <c r="D1165" s="2" t="s">
        <v>25</v>
      </c>
      <c r="E1165" s="2" t="s">
        <v>156</v>
      </c>
      <c r="F1165" s="2" t="s">
        <v>2</v>
      </c>
      <c r="G1165" s="4"/>
      <c r="H1165" s="3">
        <v>29399.584209500899</v>
      </c>
      <c r="I1165" s="3">
        <v>31296.331577855799</v>
      </c>
      <c r="J1165" s="3">
        <v>31296.331577855799</v>
      </c>
      <c r="K1165" s="3">
        <v>31296.331577855799</v>
      </c>
      <c r="L1165" s="3">
        <v>31296.331577855799</v>
      </c>
      <c r="M1165" s="3">
        <v>31296.331577855799</v>
      </c>
      <c r="N1165" s="3">
        <v>31296.331577855799</v>
      </c>
      <c r="O1165" s="3">
        <v>31296.331577855799</v>
      </c>
      <c r="P1165" s="3">
        <v>31296.331577855799</v>
      </c>
      <c r="Q1165" s="3">
        <v>31296.331577855799</v>
      </c>
      <c r="R1165" s="3">
        <v>31296.331577855799</v>
      </c>
      <c r="S1165" s="3">
        <v>31296.331577855799</v>
      </c>
      <c r="T1165" s="3">
        <v>31296.331577855799</v>
      </c>
      <c r="U1165" s="3">
        <v>31296.331577855799</v>
      </c>
      <c r="V1165" s="3">
        <v>31296.331577855799</v>
      </c>
      <c r="W1165" s="3">
        <v>31296.331577855799</v>
      </c>
      <c r="X1165" s="3">
        <v>31296.331577855799</v>
      </c>
      <c r="Y1165" s="3">
        <v>31296.331577855799</v>
      </c>
      <c r="Z1165" s="3">
        <v>31296.331577855799</v>
      </c>
      <c r="AA1165" s="3">
        <v>31296.331577855799</v>
      </c>
      <c r="AB1165" s="3">
        <v>31296.331577855799</v>
      </c>
      <c r="AC1165" s="3">
        <v>31296.331577855799</v>
      </c>
      <c r="AD1165" s="3">
        <v>31296.331577855799</v>
      </c>
      <c r="AE1165" s="3">
        <v>31296.331577855799</v>
      </c>
      <c r="AF1165" s="3">
        <v>31296.331577855799</v>
      </c>
      <c r="AG1165" s="3">
        <v>31296.331577855799</v>
      </c>
      <c r="AH1165" s="3">
        <v>31296.331577855799</v>
      </c>
      <c r="AI1165" s="3">
        <v>31296.331577855799</v>
      </c>
      <c r="AJ1165" s="3">
        <v>31296.331577855799</v>
      </c>
      <c r="AK1165" s="3">
        <v>31296.331577855799</v>
      </c>
      <c r="AL1165" s="3">
        <v>31296.331577855799</v>
      </c>
      <c r="AM1165" s="3">
        <v>31296.331577855799</v>
      </c>
      <c r="AN1165" s="4"/>
      <c r="AO1165" s="4"/>
    </row>
    <row r="1166" spans="1:41" x14ac:dyDescent="0.25">
      <c r="A1166" s="13" t="s">
        <v>359</v>
      </c>
      <c r="B1166" s="2" t="s">
        <v>4</v>
      </c>
      <c r="C1166" s="2" t="s">
        <v>2</v>
      </c>
      <c r="D1166" s="2" t="s">
        <v>25</v>
      </c>
      <c r="E1166" s="2" t="s">
        <v>157</v>
      </c>
      <c r="F1166" s="2" t="s">
        <v>2</v>
      </c>
      <c r="G1166" s="4"/>
      <c r="H1166" s="3">
        <v>40250.968929847797</v>
      </c>
      <c r="I1166" s="3">
        <v>46032.672609615598</v>
      </c>
      <c r="J1166" s="3">
        <v>46032.672609615598</v>
      </c>
      <c r="K1166" s="3">
        <v>46032.672609615598</v>
      </c>
      <c r="L1166" s="3">
        <v>46032.672609615598</v>
      </c>
      <c r="M1166" s="3">
        <v>46032.672609615598</v>
      </c>
      <c r="N1166" s="3">
        <v>46032.672609615598</v>
      </c>
      <c r="O1166" s="3">
        <v>46032.672609615598</v>
      </c>
      <c r="P1166" s="3">
        <v>46032.672609615598</v>
      </c>
      <c r="Q1166" s="3">
        <v>46032.672609615598</v>
      </c>
      <c r="R1166" s="3">
        <v>46032.672609615598</v>
      </c>
      <c r="S1166" s="3">
        <v>46032.672609615598</v>
      </c>
      <c r="T1166" s="3">
        <v>46032.672609615598</v>
      </c>
      <c r="U1166" s="3">
        <v>46032.672609615598</v>
      </c>
      <c r="V1166" s="3">
        <v>46032.672609615598</v>
      </c>
      <c r="W1166" s="3">
        <v>46032.672609615598</v>
      </c>
      <c r="X1166" s="3">
        <v>46032.672609615598</v>
      </c>
      <c r="Y1166" s="3">
        <v>46032.672609615598</v>
      </c>
      <c r="Z1166" s="3">
        <v>46032.672609615598</v>
      </c>
      <c r="AA1166" s="3">
        <v>46032.672609615598</v>
      </c>
      <c r="AB1166" s="3">
        <v>46032.672609615598</v>
      </c>
      <c r="AC1166" s="3">
        <v>46032.672609615598</v>
      </c>
      <c r="AD1166" s="3">
        <v>46032.672609615598</v>
      </c>
      <c r="AE1166" s="3">
        <v>46032.672609615598</v>
      </c>
      <c r="AF1166" s="3">
        <v>46032.672609615598</v>
      </c>
      <c r="AG1166" s="3">
        <v>46032.672609615598</v>
      </c>
      <c r="AH1166" s="3">
        <v>46032.672609615598</v>
      </c>
      <c r="AI1166" s="3">
        <v>46032.672609615598</v>
      </c>
      <c r="AJ1166" s="3">
        <v>46032.672609615598</v>
      </c>
      <c r="AK1166" s="3">
        <v>46032.672609615598</v>
      </c>
      <c r="AL1166" s="3">
        <v>46032.672609615598</v>
      </c>
      <c r="AM1166" s="3">
        <v>46032.672609615598</v>
      </c>
      <c r="AN1166" s="4"/>
      <c r="AO1166" s="4"/>
    </row>
    <row r="1167" spans="1:41" x14ac:dyDescent="0.25">
      <c r="A1167" s="13" t="s">
        <v>359</v>
      </c>
      <c r="B1167" s="2" t="s">
        <v>4</v>
      </c>
      <c r="C1167" s="2" t="s">
        <v>2</v>
      </c>
      <c r="D1167" s="2" t="s">
        <v>25</v>
      </c>
      <c r="E1167" s="2" t="s">
        <v>158</v>
      </c>
      <c r="F1167" s="2" t="s">
        <v>2</v>
      </c>
      <c r="G1167" s="4"/>
      <c r="H1167" s="3">
        <v>57507.323525462802</v>
      </c>
      <c r="I1167" s="3">
        <v>57538.414778229599</v>
      </c>
      <c r="J1167" s="3">
        <v>59115.091964154599</v>
      </c>
      <c r="K1167" s="3">
        <v>60693.685127814198</v>
      </c>
      <c r="L1167" s="3">
        <v>62274.194269208398</v>
      </c>
      <c r="M1167" s="3">
        <v>63856.619388337203</v>
      </c>
      <c r="N1167" s="3">
        <v>65440.960485200601</v>
      </c>
      <c r="O1167" s="3">
        <v>66669.444957905696</v>
      </c>
      <c r="P1167" s="3">
        <v>67898.940123413005</v>
      </c>
      <c r="Q1167" s="3">
        <v>69127.984642509095</v>
      </c>
      <c r="R1167" s="3">
        <v>70359.273344174304</v>
      </c>
      <c r="S1167" s="3">
        <v>71591.566562622902</v>
      </c>
      <c r="T1167" s="3">
        <v>72533.688265762801</v>
      </c>
      <c r="U1167" s="3">
        <v>73476.094815735603</v>
      </c>
      <c r="V1167" s="3">
        <v>74418.786212541498</v>
      </c>
      <c r="W1167" s="3">
        <v>75361.762456180193</v>
      </c>
      <c r="X1167" s="3">
        <v>76305.023546651806</v>
      </c>
      <c r="Y1167" s="3">
        <v>77208.247787553599</v>
      </c>
      <c r="Z1167" s="3">
        <v>78110.750302811401</v>
      </c>
      <c r="AA1167" s="3">
        <v>79013.069373941893</v>
      </c>
      <c r="AB1167" s="3">
        <v>79914.937232129203</v>
      </c>
      <c r="AC1167" s="3">
        <v>80816.353877373302</v>
      </c>
      <c r="AD1167" s="3">
        <v>81767.878276663701</v>
      </c>
      <c r="AE1167" s="3">
        <v>82718.459663580797</v>
      </c>
      <c r="AF1167" s="3">
        <v>83668.098038124503</v>
      </c>
      <c r="AG1167" s="3">
        <v>84616.793400294904</v>
      </c>
      <c r="AH1167" s="3">
        <v>85564.545750092002</v>
      </c>
      <c r="AI1167" s="3">
        <v>86695.244638185803</v>
      </c>
      <c r="AJ1167" s="3">
        <v>87824.480784300598</v>
      </c>
      <c r="AK1167" s="3">
        <v>88952.254188436098</v>
      </c>
      <c r="AL1167" s="3">
        <v>90078.564850592593</v>
      </c>
      <c r="AM1167" s="3">
        <v>91203.412770769894</v>
      </c>
      <c r="AN1167" s="4"/>
      <c r="AO1167" s="4"/>
    </row>
    <row r="1168" spans="1:41" x14ac:dyDescent="0.25">
      <c r="A1168" s="13" t="s">
        <v>359</v>
      </c>
      <c r="B1168" s="2" t="s">
        <v>4</v>
      </c>
      <c r="C1168" s="2" t="s">
        <v>2</v>
      </c>
      <c r="D1168" s="2" t="s">
        <v>25</v>
      </c>
      <c r="E1168" s="2" t="s">
        <v>159</v>
      </c>
      <c r="F1168" s="2" t="s">
        <v>2</v>
      </c>
      <c r="G1168" s="4"/>
      <c r="H1168" s="3">
        <v>0.403359504202492</v>
      </c>
      <c r="I1168" s="3">
        <v>0.403359504202492</v>
      </c>
      <c r="J1168" s="3">
        <v>0.403359504202492</v>
      </c>
      <c r="K1168" s="3">
        <v>0.403359504202492</v>
      </c>
      <c r="L1168" s="3">
        <v>0.403359504202492</v>
      </c>
      <c r="M1168" s="3">
        <v>0.403359504202492</v>
      </c>
      <c r="N1168" s="3">
        <v>0.38455457546333699</v>
      </c>
      <c r="O1168" s="3">
        <v>0.34565255111367699</v>
      </c>
      <c r="P1168" s="3">
        <v>0.30675052676401598</v>
      </c>
      <c r="Q1168" s="3">
        <v>0.269651261048659</v>
      </c>
      <c r="R1168" s="3">
        <v>0.23255199533330301</v>
      </c>
      <c r="S1168" s="3">
        <v>0.19545272961794599</v>
      </c>
      <c r="T1168" s="3">
        <v>0.17625269698964499</v>
      </c>
      <c r="U1168" s="3">
        <v>0.15705266436134299</v>
      </c>
      <c r="V1168" s="3">
        <v>2.21018330131591E-2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</row>
    <row r="1169" spans="1:41" x14ac:dyDescent="0.25">
      <c r="A1169" s="13" t="s">
        <v>359</v>
      </c>
      <c r="B1169" s="2" t="s">
        <v>4</v>
      </c>
      <c r="C1169" s="2" t="s">
        <v>2</v>
      </c>
      <c r="D1169" s="2" t="s">
        <v>26</v>
      </c>
      <c r="E1169" s="2" t="s">
        <v>32</v>
      </c>
      <c r="F1169" s="2" t="s">
        <v>243</v>
      </c>
      <c r="G1169" s="4"/>
      <c r="H1169" s="3">
        <v>0.52449999999999997</v>
      </c>
      <c r="I1169" s="3">
        <v>0.52939999999999998</v>
      </c>
      <c r="J1169" s="3">
        <v>0.55536237980117598</v>
      </c>
      <c r="K1169" s="3">
        <v>0.58194356970176397</v>
      </c>
      <c r="L1169" s="3">
        <v>0.60914356970176398</v>
      </c>
      <c r="M1169" s="3">
        <v>0.63696237980117598</v>
      </c>
      <c r="N1169" s="3">
        <v>0.66539999999999999</v>
      </c>
      <c r="O1169" s="3">
        <v>0.693293971648684</v>
      </c>
      <c r="P1169" s="3">
        <v>0.72173095747302596</v>
      </c>
      <c r="Q1169" s="3">
        <v>0.75071095747302696</v>
      </c>
      <c r="R1169" s="3">
        <v>0.78023397164868502</v>
      </c>
      <c r="S1169" s="3">
        <v>0.81030000000000102</v>
      </c>
      <c r="T1169" s="3">
        <v>0.84145657513567296</v>
      </c>
      <c r="U1169" s="3">
        <v>0.87308486270350805</v>
      </c>
      <c r="V1169" s="3">
        <v>0.90518486270350795</v>
      </c>
      <c r="W1169" s="3">
        <v>0.93775657513567101</v>
      </c>
      <c r="X1169" s="3">
        <v>0.970799999999998</v>
      </c>
      <c r="Y1169" s="3">
        <v>1.00586069116119</v>
      </c>
      <c r="Z1169" s="3">
        <v>1.04142103674178</v>
      </c>
      <c r="AA1169" s="3">
        <v>1.07748103674178</v>
      </c>
      <c r="AB1169" s="3">
        <v>1.11404069116119</v>
      </c>
      <c r="AC1169" s="3">
        <v>1.1511</v>
      </c>
      <c r="AD1169" s="3">
        <v>1.18787056636969</v>
      </c>
      <c r="AE1169" s="3">
        <v>1.2251058495545299</v>
      </c>
      <c r="AF1169" s="3">
        <v>1.26280584955453</v>
      </c>
      <c r="AG1169" s="3">
        <v>1.30097056636969</v>
      </c>
      <c r="AH1169" s="3">
        <v>1.3395999999999999</v>
      </c>
      <c r="AI1169" s="3">
        <v>1.37654811140606</v>
      </c>
      <c r="AJ1169" s="3">
        <v>1.4139621671091001</v>
      </c>
      <c r="AK1169" s="3">
        <v>1.45184216710909</v>
      </c>
      <c r="AL1169" s="3">
        <v>1.49018811140606</v>
      </c>
      <c r="AM1169" s="3">
        <v>1.5289999999999999</v>
      </c>
      <c r="AN1169" s="4"/>
      <c r="AO1169" s="4"/>
    </row>
    <row r="1170" spans="1:41" x14ac:dyDescent="0.25">
      <c r="A1170" s="13" t="s">
        <v>359</v>
      </c>
      <c r="B1170" s="2" t="s">
        <v>4</v>
      </c>
      <c r="C1170" s="2" t="s">
        <v>2</v>
      </c>
      <c r="D1170" s="2" t="s">
        <v>26</v>
      </c>
      <c r="E1170" s="2" t="s">
        <v>33</v>
      </c>
      <c r="F1170" s="2" t="s">
        <v>242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3">
        <v>5.0859069101725201E-3</v>
      </c>
      <c r="AA1170" s="3">
        <v>5.12590691018611E-3</v>
      </c>
      <c r="AB1170" s="3">
        <v>5.1639379401269298E-3</v>
      </c>
      <c r="AC1170" s="3">
        <v>5.2000000000238496E-3</v>
      </c>
      <c r="AD1170" s="3">
        <v>5.2833179986233603E-3</v>
      </c>
      <c r="AE1170" s="3">
        <v>5.3649769979355897E-3</v>
      </c>
      <c r="AF1170" s="3">
        <v>5.4449769979258997E-3</v>
      </c>
      <c r="AG1170" s="3">
        <v>5.5233179986333703E-3</v>
      </c>
      <c r="AH1170" s="3">
        <v>5.6000000000171503E-3</v>
      </c>
      <c r="AI1170" s="3">
        <v>5.7038904991926201E-3</v>
      </c>
      <c r="AJ1170" s="3">
        <v>5.8058357487862401E-3</v>
      </c>
      <c r="AK1170" s="3">
        <v>5.9058357488170898E-3</v>
      </c>
      <c r="AL1170" s="3">
        <v>6.0038904992505398E-3</v>
      </c>
      <c r="AM1170" s="3">
        <v>6.1000000000976896E-3</v>
      </c>
      <c r="AN1170" s="4"/>
      <c r="AO1170" s="4"/>
    </row>
    <row r="1171" spans="1:41" x14ac:dyDescent="0.25">
      <c r="A1171" s="13" t="s">
        <v>359</v>
      </c>
      <c r="B1171" s="2" t="s">
        <v>4</v>
      </c>
      <c r="C1171" s="2" t="s">
        <v>2</v>
      </c>
      <c r="D1171" s="2" t="s">
        <v>26</v>
      </c>
      <c r="E1171" s="2" t="s">
        <v>62</v>
      </c>
      <c r="F1171" s="2" t="s">
        <v>241</v>
      </c>
      <c r="G1171" s="4"/>
      <c r="H1171" s="3">
        <v>0.52449999999999997</v>
      </c>
      <c r="I1171" s="3">
        <v>0.52939999999999998</v>
      </c>
      <c r="J1171" s="3">
        <v>0.55536237980117598</v>
      </c>
      <c r="K1171" s="3">
        <v>0.58194356970176397</v>
      </c>
      <c r="L1171" s="3">
        <v>0.60914356970176398</v>
      </c>
      <c r="M1171" s="3">
        <v>0.63696237980117598</v>
      </c>
      <c r="N1171" s="3">
        <v>0.66539999999999999</v>
      </c>
      <c r="O1171" s="3">
        <v>0.693293971648684</v>
      </c>
      <c r="P1171" s="3">
        <v>0.72173095747302596</v>
      </c>
      <c r="Q1171" s="3">
        <v>0.75071095747302696</v>
      </c>
      <c r="R1171" s="3">
        <v>0.78023397164868502</v>
      </c>
      <c r="S1171" s="3">
        <v>0.81030000000000102</v>
      </c>
      <c r="T1171" s="3">
        <v>0.84145657513567296</v>
      </c>
      <c r="U1171" s="3">
        <v>0.87308486270350805</v>
      </c>
      <c r="V1171" s="3">
        <v>0.90518486270350795</v>
      </c>
      <c r="W1171" s="3">
        <v>0.93775657513567101</v>
      </c>
      <c r="X1171" s="3">
        <v>0.970799999999998</v>
      </c>
      <c r="Y1171" s="3">
        <v>1.00586069116119</v>
      </c>
      <c r="Z1171" s="3">
        <v>1.04142103674178</v>
      </c>
      <c r="AA1171" s="3">
        <v>1.07748103674178</v>
      </c>
      <c r="AB1171" s="3">
        <v>1.11404069116119</v>
      </c>
      <c r="AC1171" s="3">
        <v>1.1511</v>
      </c>
      <c r="AD1171" s="3">
        <v>1.18787056636969</v>
      </c>
      <c r="AE1171" s="3">
        <v>1.2251058495545299</v>
      </c>
      <c r="AF1171" s="3">
        <v>1.26280584955453</v>
      </c>
      <c r="AG1171" s="3">
        <v>1.30097056636969</v>
      </c>
      <c r="AH1171" s="3">
        <v>1.3395999999999999</v>
      </c>
      <c r="AI1171" s="3">
        <v>1.37654811140606</v>
      </c>
      <c r="AJ1171" s="3">
        <v>1.4139621671091001</v>
      </c>
      <c r="AK1171" s="3">
        <v>1.45184216710909</v>
      </c>
      <c r="AL1171" s="3">
        <v>1.49018811140606</v>
      </c>
      <c r="AM1171" s="3">
        <v>1.5289999999999999</v>
      </c>
      <c r="AN1171" s="4"/>
      <c r="AO1171" s="4"/>
    </row>
    <row r="1172" spans="1:41" x14ac:dyDescent="0.25">
      <c r="A1172" s="13" t="s">
        <v>359</v>
      </c>
      <c r="B1172" s="2" t="s">
        <v>4</v>
      </c>
      <c r="C1172" s="2" t="s">
        <v>2</v>
      </c>
      <c r="D1172" s="2" t="s">
        <v>26</v>
      </c>
      <c r="E1172" s="2" t="s">
        <v>63</v>
      </c>
      <c r="F1172" s="2" t="s">
        <v>238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3">
        <v>5.0859069101725201E-3</v>
      </c>
      <c r="AA1172" s="3">
        <v>5.12590691018611E-3</v>
      </c>
      <c r="AB1172" s="3">
        <v>5.1639379401269298E-3</v>
      </c>
      <c r="AC1172" s="3">
        <v>5.2000000000238496E-3</v>
      </c>
      <c r="AD1172" s="3">
        <v>5.2833179986233603E-3</v>
      </c>
      <c r="AE1172" s="3">
        <v>5.3649769979355897E-3</v>
      </c>
      <c r="AF1172" s="3">
        <v>5.4449769979258997E-3</v>
      </c>
      <c r="AG1172" s="3">
        <v>5.5233179986333703E-3</v>
      </c>
      <c r="AH1172" s="3">
        <v>5.6000000000171503E-3</v>
      </c>
      <c r="AI1172" s="3">
        <v>5.7038904991926201E-3</v>
      </c>
      <c r="AJ1172" s="3">
        <v>5.8058357487862401E-3</v>
      </c>
      <c r="AK1172" s="3">
        <v>5.9058357488170898E-3</v>
      </c>
      <c r="AL1172" s="3">
        <v>6.0038904992505398E-3</v>
      </c>
      <c r="AM1172" s="3">
        <v>6.1000000000976896E-3</v>
      </c>
      <c r="AN1172" s="4"/>
      <c r="AO1172" s="4"/>
    </row>
    <row r="1173" spans="1:41" x14ac:dyDescent="0.25">
      <c r="A1173" s="13" t="s">
        <v>359</v>
      </c>
      <c r="B1173" s="2" t="s">
        <v>4</v>
      </c>
      <c r="C1173" s="2" t="s">
        <v>2</v>
      </c>
      <c r="D1173" s="2" t="s">
        <v>26</v>
      </c>
      <c r="E1173" s="2" t="s">
        <v>64</v>
      </c>
      <c r="F1173" s="2" t="s">
        <v>237</v>
      </c>
      <c r="G1173" s="4"/>
      <c r="H1173" s="3">
        <v>22.321100000000001</v>
      </c>
      <c r="I1173" s="3">
        <v>19.900099999999998</v>
      </c>
      <c r="J1173" s="3">
        <v>20.876205801790601</v>
      </c>
      <c r="K1173" s="3">
        <v>21.8525987026858</v>
      </c>
      <c r="L1173" s="3">
        <v>22.829278702685802</v>
      </c>
      <c r="M1173" s="3">
        <v>23.806245801790599</v>
      </c>
      <c r="N1173" s="3">
        <v>24.7835</v>
      </c>
      <c r="O1173" s="3">
        <v>25.762896650081998</v>
      </c>
      <c r="P1173" s="3">
        <v>26.743934975123</v>
      </c>
      <c r="Q1173" s="3">
        <v>27.726614975122999</v>
      </c>
      <c r="R1173" s="3">
        <v>28.710936650082001</v>
      </c>
      <c r="S1173" s="3">
        <v>29.696899999999999</v>
      </c>
      <c r="T1173" s="3">
        <v>30.7717525497061</v>
      </c>
      <c r="U1173" s="3">
        <v>31.847618824559198</v>
      </c>
      <c r="V1173" s="3">
        <v>32.924498824559201</v>
      </c>
      <c r="W1173" s="3">
        <v>34.002392549706101</v>
      </c>
      <c r="X1173" s="3">
        <v>35.081299999999999</v>
      </c>
      <c r="Y1173" s="3">
        <v>36.272154122301799</v>
      </c>
      <c r="Z1173" s="3">
        <v>37.463161183452698</v>
      </c>
      <c r="AA1173" s="3">
        <v>38.654321183452701</v>
      </c>
      <c r="AB1173" s="3">
        <v>39.845634122301803</v>
      </c>
      <c r="AC1173" s="3">
        <v>41.037100000000002</v>
      </c>
      <c r="AD1173" s="3">
        <v>42.377051507110302</v>
      </c>
      <c r="AE1173" s="3">
        <v>43.716267260665497</v>
      </c>
      <c r="AF1173" s="3">
        <v>45.054747260665501</v>
      </c>
      <c r="AG1173" s="3">
        <v>46.3924915071103</v>
      </c>
      <c r="AH1173" s="3">
        <v>47.729500000000002</v>
      </c>
      <c r="AI1173" s="3">
        <v>49.203059132755897</v>
      </c>
      <c r="AJ1173" s="3">
        <v>50.674958699133903</v>
      </c>
      <c r="AK1173" s="3">
        <v>52.1451986991339</v>
      </c>
      <c r="AL1173" s="3">
        <v>53.613779132755901</v>
      </c>
      <c r="AM1173" s="3">
        <v>55.0807</v>
      </c>
      <c r="AN1173" s="4"/>
      <c r="AO1173" s="4"/>
    </row>
    <row r="1174" spans="1:41" x14ac:dyDescent="0.25">
      <c r="A1174" s="13" t="s">
        <v>359</v>
      </c>
      <c r="B1174" s="2" t="s">
        <v>4</v>
      </c>
      <c r="C1174" s="2" t="s">
        <v>2</v>
      </c>
      <c r="D1174" s="2" t="s">
        <v>26</v>
      </c>
      <c r="E1174" s="2" t="s">
        <v>64</v>
      </c>
      <c r="F1174" s="2" t="s">
        <v>238</v>
      </c>
      <c r="G1174" s="4"/>
      <c r="H1174" s="3">
        <v>2.5236000000000001</v>
      </c>
      <c r="I1174" s="3">
        <v>2.1497999999999999</v>
      </c>
      <c r="J1174" s="3">
        <v>2.2287758224753902</v>
      </c>
      <c r="K1174" s="3">
        <v>2.3086637337130802</v>
      </c>
      <c r="L1174" s="3">
        <v>2.3894637337130802</v>
      </c>
      <c r="M1174" s="3">
        <v>2.4711758224753901</v>
      </c>
      <c r="N1174" s="3">
        <v>2.5537999999999998</v>
      </c>
      <c r="O1174" s="3">
        <v>2.61043296608515</v>
      </c>
      <c r="P1174" s="3">
        <v>2.66702944912773</v>
      </c>
      <c r="Q1174" s="3">
        <v>2.7235894491277302</v>
      </c>
      <c r="R1174" s="3">
        <v>2.78011296608515</v>
      </c>
      <c r="S1174" s="3">
        <v>2.8365999999999998</v>
      </c>
      <c r="T1174" s="3">
        <v>2.8787066777508699</v>
      </c>
      <c r="U1174" s="3">
        <v>2.92033001662631</v>
      </c>
      <c r="V1174" s="3">
        <v>2.9614700166263201</v>
      </c>
      <c r="W1174" s="3">
        <v>3.0021266777508799</v>
      </c>
      <c r="X1174" s="3">
        <v>3.0423</v>
      </c>
      <c r="Y1174" s="3">
        <v>3.08372745707441</v>
      </c>
      <c r="Z1174" s="3">
        <v>3.1245111856116199</v>
      </c>
      <c r="AA1174" s="3">
        <v>3.16465118561162</v>
      </c>
      <c r="AB1174" s="3">
        <v>3.2041474570744102</v>
      </c>
      <c r="AC1174" s="3">
        <v>3.2429999999999999</v>
      </c>
      <c r="AD1174" s="3">
        <v>3.3060667338654</v>
      </c>
      <c r="AE1174" s="3">
        <v>3.3686001007980999</v>
      </c>
      <c r="AF1174" s="3">
        <v>3.4306001007981002</v>
      </c>
      <c r="AG1174" s="3">
        <v>3.4920667338653999</v>
      </c>
      <c r="AH1174" s="3">
        <v>3.5530000000000102</v>
      </c>
      <c r="AI1174" s="3">
        <v>3.6340784797258499</v>
      </c>
      <c r="AJ1174" s="3">
        <v>3.7146777195887699</v>
      </c>
      <c r="AK1174" s="3">
        <v>3.7947977195887699</v>
      </c>
      <c r="AL1174" s="3">
        <v>3.87443847972584</v>
      </c>
      <c r="AM1174" s="3">
        <v>3.9535999999999998</v>
      </c>
      <c r="AN1174" s="4"/>
      <c r="AO1174" s="4"/>
    </row>
    <row r="1175" spans="1:41" x14ac:dyDescent="0.25">
      <c r="A1175" s="13" t="s">
        <v>359</v>
      </c>
      <c r="B1175" s="2" t="s">
        <v>4</v>
      </c>
      <c r="C1175" s="2" t="s">
        <v>2</v>
      </c>
      <c r="D1175" s="2" t="s">
        <v>26</v>
      </c>
      <c r="E1175" s="2" t="s">
        <v>64</v>
      </c>
      <c r="F1175" s="2" t="s">
        <v>241</v>
      </c>
      <c r="G1175" s="4"/>
      <c r="H1175" s="3">
        <v>244.58779999999999</v>
      </c>
      <c r="I1175" s="3">
        <v>252.96279999999999</v>
      </c>
      <c r="J1175" s="3">
        <v>259.65153958573802</v>
      </c>
      <c r="K1175" s="3">
        <v>266.34805937860602</v>
      </c>
      <c r="L1175" s="3">
        <v>273.05235937860601</v>
      </c>
      <c r="M1175" s="3">
        <v>279.76443958573702</v>
      </c>
      <c r="N1175" s="3">
        <v>286.48430000000002</v>
      </c>
      <c r="O1175" s="3">
        <v>290.75165641532402</v>
      </c>
      <c r="P1175" s="3">
        <v>295.00921462298601</v>
      </c>
      <c r="Q1175" s="3">
        <v>299.25697462298598</v>
      </c>
      <c r="R1175" s="3">
        <v>303.49493641532399</v>
      </c>
      <c r="S1175" s="3">
        <v>307.72309999999999</v>
      </c>
      <c r="T1175" s="3">
        <v>309.346465862738</v>
      </c>
      <c r="U1175" s="3">
        <v>310.93605879410597</v>
      </c>
      <c r="V1175" s="3">
        <v>312.49187879410601</v>
      </c>
      <c r="W1175" s="3">
        <v>314.01392586273698</v>
      </c>
      <c r="X1175" s="3">
        <v>315.50220000000002</v>
      </c>
      <c r="Y1175" s="3">
        <v>315.176718821951</v>
      </c>
      <c r="Z1175" s="3">
        <v>314.78332823292601</v>
      </c>
      <c r="AA1175" s="3">
        <v>314.32202823292602</v>
      </c>
      <c r="AB1175" s="3">
        <v>313.79281882195102</v>
      </c>
      <c r="AC1175" s="3">
        <v>313.19569999999999</v>
      </c>
      <c r="AD1175" s="3">
        <v>310.64782071568402</v>
      </c>
      <c r="AE1175" s="3">
        <v>308.00744107352602</v>
      </c>
      <c r="AF1175" s="3">
        <v>305.274561073526</v>
      </c>
      <c r="AG1175" s="3">
        <v>302.44918071568401</v>
      </c>
      <c r="AH1175" s="3">
        <v>299.53129999999999</v>
      </c>
      <c r="AI1175" s="3">
        <v>296.683928021719</v>
      </c>
      <c r="AJ1175" s="3">
        <v>293.721242032578</v>
      </c>
      <c r="AK1175" s="3">
        <v>290.64324203257797</v>
      </c>
      <c r="AL1175" s="3">
        <v>287.44992802171902</v>
      </c>
      <c r="AM1175" s="3">
        <v>284.1413</v>
      </c>
      <c r="AN1175" s="4"/>
      <c r="AO1175" s="4"/>
    </row>
    <row r="1176" spans="1:41" x14ac:dyDescent="0.25">
      <c r="A1176" s="13" t="s">
        <v>359</v>
      </c>
      <c r="B1176" s="2" t="s">
        <v>4</v>
      </c>
      <c r="C1176" s="2" t="s">
        <v>2</v>
      </c>
      <c r="D1176" s="2" t="s">
        <v>26</v>
      </c>
      <c r="E1176" s="2" t="s">
        <v>65</v>
      </c>
      <c r="F1176" s="2" t="s">
        <v>237</v>
      </c>
      <c r="G1176" s="4"/>
      <c r="H1176" s="3">
        <v>1.2209937579301999E-2</v>
      </c>
      <c r="I1176" s="3">
        <v>1.14262889191863E-2</v>
      </c>
      <c r="J1176" s="3">
        <v>1.1907473722447401E-2</v>
      </c>
      <c r="K1176" s="3">
        <v>1.2381432085362401E-2</v>
      </c>
      <c r="L1176" s="3">
        <v>1.28481640079313E-2</v>
      </c>
      <c r="M1176" s="3">
        <v>1.3307669490154E-2</v>
      </c>
      <c r="N1176" s="3">
        <v>1.37599485320307E-2</v>
      </c>
      <c r="O1176" s="3">
        <v>1.42240344919755E-2</v>
      </c>
      <c r="P1176" s="3">
        <v>1.46831050984814E-2</v>
      </c>
      <c r="Q1176" s="3">
        <v>1.51371603515484E-2</v>
      </c>
      <c r="R1176" s="3">
        <v>1.5586200251176499E-2</v>
      </c>
      <c r="S1176" s="3">
        <v>1.6030224797365801E-2</v>
      </c>
      <c r="T1176" s="3">
        <v>1.6543165545497899E-2</v>
      </c>
      <c r="U1176" s="3">
        <v>1.70520168851012E-2</v>
      </c>
      <c r="V1176" s="3">
        <v>1.7556778816175699E-2</v>
      </c>
      <c r="W1176" s="3">
        <v>1.80574513387214E-2</v>
      </c>
      <c r="X1176" s="3">
        <v>1.8554034452738299E-2</v>
      </c>
      <c r="Y1176" s="3">
        <v>1.9134279101205201E-2</v>
      </c>
      <c r="Z1176" s="3">
        <v>1.97113551259811E-2</v>
      </c>
      <c r="AA1176" s="3">
        <v>2.0285262527065799E-2</v>
      </c>
      <c r="AB1176" s="3">
        <v>2.0856001304459301E-2</v>
      </c>
      <c r="AC1176" s="3">
        <v>2.1423571458161799E-2</v>
      </c>
      <c r="AD1176" s="3">
        <v>2.209106858897E-2</v>
      </c>
      <c r="AE1176" s="3">
        <v>2.2756139198173101E-2</v>
      </c>
      <c r="AF1176" s="3">
        <v>2.3418783285770899E-2</v>
      </c>
      <c r="AG1176" s="3">
        <v>2.4079000851763399E-2</v>
      </c>
      <c r="AH1176" s="3">
        <v>2.47367918961507E-2</v>
      </c>
      <c r="AI1176" s="3">
        <v>2.5487963574390201E-2</v>
      </c>
      <c r="AJ1176" s="3">
        <v>2.6237511163815199E-2</v>
      </c>
      <c r="AK1176" s="3">
        <v>2.69854346644256E-2</v>
      </c>
      <c r="AL1176" s="3">
        <v>2.7731734076221402E-2</v>
      </c>
      <c r="AM1176" s="3">
        <v>2.8476409399202599E-2</v>
      </c>
      <c r="AN1176" s="4"/>
      <c r="AO1176" s="4"/>
    </row>
    <row r="1177" spans="1:41" x14ac:dyDescent="0.25">
      <c r="A1177" s="13" t="s">
        <v>359</v>
      </c>
      <c r="B1177" s="2" t="s">
        <v>4</v>
      </c>
      <c r="C1177" s="2" t="s">
        <v>2</v>
      </c>
      <c r="D1177" s="2" t="s">
        <v>26</v>
      </c>
      <c r="E1177" s="2" t="s">
        <v>65</v>
      </c>
      <c r="F1177" s="2" t="s">
        <v>238</v>
      </c>
      <c r="G1177" s="4"/>
      <c r="H1177" s="3">
        <v>1.2659383134368299E-2</v>
      </c>
      <c r="I1177" s="3">
        <v>8.9889111013266004E-3</v>
      </c>
      <c r="J1177" s="3">
        <v>9.3086162515942494E-3</v>
      </c>
      <c r="K1177" s="3">
        <v>9.6315368935021503E-3</v>
      </c>
      <c r="L1177" s="3">
        <v>9.9576730270502806E-3</v>
      </c>
      <c r="M1177" s="3">
        <v>1.02870246522386E-2</v>
      </c>
      <c r="N1177" s="3">
        <v>1.0619591769067301E-2</v>
      </c>
      <c r="O1177" s="3">
        <v>1.08401693108479E-2</v>
      </c>
      <c r="P1177" s="3">
        <v>1.1059938409254301E-2</v>
      </c>
      <c r="Q1177" s="3">
        <v>1.1278899064286601E-2</v>
      </c>
      <c r="R1177" s="3">
        <v>1.1497051275944799E-2</v>
      </c>
      <c r="S1177" s="3">
        <v>1.17143950442288E-2</v>
      </c>
      <c r="T1177" s="3">
        <v>1.18589070965196E-2</v>
      </c>
      <c r="U1177" s="3">
        <v>1.20003085926752E-2</v>
      </c>
      <c r="V1177" s="3">
        <v>1.2138599532695599E-2</v>
      </c>
      <c r="W1177" s="3">
        <v>1.2273779916580799E-2</v>
      </c>
      <c r="X1177" s="3">
        <v>1.2405849744330901E-2</v>
      </c>
      <c r="Y1177" s="3">
        <v>1.25415279456289E-2</v>
      </c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</row>
    <row r="1178" spans="1:41" x14ac:dyDescent="0.25">
      <c r="A1178" s="13" t="s">
        <v>359</v>
      </c>
      <c r="B1178" s="2" t="s">
        <v>4</v>
      </c>
      <c r="C1178" s="2" t="s">
        <v>2</v>
      </c>
      <c r="D1178" s="2" t="s">
        <v>26</v>
      </c>
      <c r="E1178" s="2" t="s">
        <v>65</v>
      </c>
      <c r="F1178" s="2" t="s">
        <v>241</v>
      </c>
      <c r="G1178" s="4"/>
      <c r="H1178" s="3">
        <v>14.3366332761608</v>
      </c>
      <c r="I1178" s="3">
        <v>14.7287341880987</v>
      </c>
      <c r="J1178" s="3">
        <v>15.0633178735086</v>
      </c>
      <c r="K1178" s="3">
        <v>15.395591383870199</v>
      </c>
      <c r="L1178" s="3">
        <v>15.7255547191834</v>
      </c>
      <c r="M1178" s="3">
        <v>16.053207879448198</v>
      </c>
      <c r="N1178" s="3">
        <v>16.3785508646647</v>
      </c>
      <c r="O1178" s="3">
        <v>16.5314800238034</v>
      </c>
      <c r="P1178" s="3">
        <v>16.680984691981301</v>
      </c>
      <c r="Q1178" s="3">
        <v>16.827064869198399</v>
      </c>
      <c r="R1178" s="3">
        <v>16.9697205554546</v>
      </c>
      <c r="S1178" s="3">
        <v>17.108951750749998</v>
      </c>
      <c r="T1178" s="3">
        <v>17.137565180362099</v>
      </c>
      <c r="U1178" s="3">
        <v>17.163015263872499</v>
      </c>
      <c r="V1178" s="3">
        <v>17.1853020012813</v>
      </c>
      <c r="W1178" s="3">
        <v>17.204425392588401</v>
      </c>
      <c r="X1178" s="3">
        <v>17.220385437793901</v>
      </c>
      <c r="Y1178" s="3">
        <v>17.206626643494499</v>
      </c>
      <c r="Z1178" s="3">
        <v>17.1892400159646</v>
      </c>
      <c r="AA1178" s="3">
        <v>17.168225555204</v>
      </c>
      <c r="AB1178" s="3">
        <v>17.143583261212701</v>
      </c>
      <c r="AC1178" s="3">
        <v>17.115313133990899</v>
      </c>
      <c r="AD1178" s="3">
        <v>17.084596155958899</v>
      </c>
      <c r="AE1178" s="3">
        <v>17.0507170528006</v>
      </c>
      <c r="AF1178" s="3">
        <v>17.013675824516199</v>
      </c>
      <c r="AG1178" s="3">
        <v>16.973472471105499</v>
      </c>
      <c r="AH1178" s="3">
        <v>16.9301069925686</v>
      </c>
      <c r="AI1178" s="3">
        <v>16.924971538400602</v>
      </c>
      <c r="AJ1178" s="3">
        <v>16.916396798609501</v>
      </c>
      <c r="AK1178" s="3">
        <v>16.904382773195199</v>
      </c>
      <c r="AL1178" s="3">
        <v>16.888929462157801</v>
      </c>
      <c r="AM1178" s="3">
        <v>16.870036865497202</v>
      </c>
      <c r="AN1178" s="4"/>
      <c r="AO1178" s="4"/>
    </row>
    <row r="1179" spans="1:41" x14ac:dyDescent="0.25">
      <c r="A1179" s="13" t="s">
        <v>359</v>
      </c>
      <c r="B1179" s="2" t="s">
        <v>4</v>
      </c>
      <c r="C1179" s="2" t="s">
        <v>2</v>
      </c>
      <c r="D1179" s="2" t="s">
        <v>26</v>
      </c>
      <c r="E1179" s="2" t="s">
        <v>66</v>
      </c>
      <c r="F1179" s="2" t="s">
        <v>237</v>
      </c>
      <c r="G1179" s="4"/>
      <c r="H1179" s="3">
        <v>9.1316000000000095</v>
      </c>
      <c r="I1179" s="3">
        <v>7.7752999999999899</v>
      </c>
      <c r="J1179" s="3">
        <v>8.15374337256854</v>
      </c>
      <c r="K1179" s="3">
        <v>8.5320250588528097</v>
      </c>
      <c r="L1179" s="3">
        <v>8.9101450588528195</v>
      </c>
      <c r="M1179" s="3">
        <v>9.2881033725685498</v>
      </c>
      <c r="N1179" s="3">
        <v>9.6659000000000095</v>
      </c>
      <c r="O1179" s="3">
        <v>10.018369269848099</v>
      </c>
      <c r="P1179" s="3">
        <v>10.3692839047721</v>
      </c>
      <c r="Q1179" s="3">
        <v>10.718643904772099</v>
      </c>
      <c r="R1179" s="3">
        <v>11.0664492698481</v>
      </c>
      <c r="S1179" s="3">
        <v>11.412699999999999</v>
      </c>
      <c r="T1179" s="3">
        <v>11.806445509246</v>
      </c>
      <c r="U1179" s="3">
        <v>12.199248263869</v>
      </c>
      <c r="V1179" s="3">
        <v>12.591108263869</v>
      </c>
      <c r="W1179" s="3">
        <v>12.982025509246</v>
      </c>
      <c r="X1179" s="3">
        <v>13.372</v>
      </c>
      <c r="Y1179" s="3">
        <v>13.823535896569201</v>
      </c>
      <c r="Z1179" s="3">
        <v>14.2749738448538</v>
      </c>
      <c r="AA1179" s="3">
        <v>14.7263138448538</v>
      </c>
      <c r="AB1179" s="3">
        <v>15.177555896569199</v>
      </c>
      <c r="AC1179" s="3">
        <v>15.6287</v>
      </c>
      <c r="AD1179" s="3">
        <v>16.1556042697027</v>
      </c>
      <c r="AE1179" s="3">
        <v>16.683286404554</v>
      </c>
      <c r="AF1179" s="3">
        <v>17.211746404553999</v>
      </c>
      <c r="AG1179" s="3">
        <v>17.7409842697027</v>
      </c>
      <c r="AH1179" s="3">
        <v>18.271000000000001</v>
      </c>
      <c r="AI1179" s="3">
        <v>18.873184496043599</v>
      </c>
      <c r="AJ1179" s="3">
        <v>19.477056744065401</v>
      </c>
      <c r="AK1179" s="3">
        <v>20.082616744065401</v>
      </c>
      <c r="AL1179" s="3">
        <v>20.689864496043601</v>
      </c>
      <c r="AM1179" s="3">
        <v>21.2988</v>
      </c>
      <c r="AN1179" s="4"/>
      <c r="AO1179" s="4"/>
    </row>
    <row r="1180" spans="1:41" x14ac:dyDescent="0.25">
      <c r="A1180" s="13" t="s">
        <v>359</v>
      </c>
      <c r="B1180" s="2" t="s">
        <v>4</v>
      </c>
      <c r="C1180" s="2" t="s">
        <v>2</v>
      </c>
      <c r="D1180" s="2" t="s">
        <v>26</v>
      </c>
      <c r="E1180" s="2" t="s">
        <v>66</v>
      </c>
      <c r="F1180" s="2" t="s">
        <v>238</v>
      </c>
      <c r="G1180" s="4"/>
      <c r="H1180" s="3">
        <v>98.535499999999999</v>
      </c>
      <c r="I1180" s="3">
        <v>90.397400000000005</v>
      </c>
      <c r="J1180" s="3">
        <v>93.107689465504805</v>
      </c>
      <c r="K1180" s="3">
        <v>95.821594198257202</v>
      </c>
      <c r="L1180" s="3">
        <v>98.539114198257195</v>
      </c>
      <c r="M1180" s="3">
        <v>101.260249465505</v>
      </c>
      <c r="N1180" s="3">
        <v>103.985</v>
      </c>
      <c r="O1180" s="3">
        <v>106.395637735695</v>
      </c>
      <c r="P1180" s="3">
        <v>108.809396603542</v>
      </c>
      <c r="Q1180" s="3">
        <v>111.226276603542</v>
      </c>
      <c r="R1180" s="3">
        <v>113.64627773569499</v>
      </c>
      <c r="S1180" s="3">
        <v>116.0694</v>
      </c>
      <c r="T1180" s="3">
        <v>118.393464831546</v>
      </c>
      <c r="U1180" s="3">
        <v>120.72055724731899</v>
      </c>
      <c r="V1180" s="3">
        <v>123.050677247319</v>
      </c>
      <c r="W1180" s="3">
        <v>125.38382483154599</v>
      </c>
      <c r="X1180" s="3">
        <v>127.72</v>
      </c>
      <c r="Y1180" s="3">
        <v>130.26160449435801</v>
      </c>
      <c r="Z1180" s="3">
        <v>132.806456741537</v>
      </c>
      <c r="AA1180" s="3">
        <v>135.35455674153701</v>
      </c>
      <c r="AB1180" s="3">
        <v>137.905904494358</v>
      </c>
      <c r="AC1180" s="3">
        <v>140.4605</v>
      </c>
      <c r="AD1180" s="3">
        <v>143.79326498237</v>
      </c>
      <c r="AE1180" s="3">
        <v>147.13006747355499</v>
      </c>
      <c r="AF1180" s="3">
        <v>150.470907473555</v>
      </c>
      <c r="AG1180" s="3">
        <v>153.81578498236999</v>
      </c>
      <c r="AH1180" s="3">
        <v>157.16470000000001</v>
      </c>
      <c r="AI1180" s="3">
        <v>161.27026775711499</v>
      </c>
      <c r="AJ1180" s="3">
        <v>165.380481635672</v>
      </c>
      <c r="AK1180" s="3">
        <v>169.49534163567199</v>
      </c>
      <c r="AL1180" s="3">
        <v>173.61484775711401</v>
      </c>
      <c r="AM1180" s="3">
        <v>177.739</v>
      </c>
      <c r="AN1180" s="4"/>
      <c r="AO1180" s="4"/>
    </row>
    <row r="1181" spans="1:41" x14ac:dyDescent="0.25">
      <c r="A1181" s="13" t="s">
        <v>359</v>
      </c>
      <c r="B1181" s="2" t="s">
        <v>4</v>
      </c>
      <c r="C1181" s="2" t="s">
        <v>2</v>
      </c>
      <c r="D1181" s="2" t="s">
        <v>26</v>
      </c>
      <c r="E1181" s="2" t="s">
        <v>66</v>
      </c>
      <c r="F1181" s="2" t="s">
        <v>239</v>
      </c>
      <c r="G1181" s="4"/>
      <c r="H1181" s="3">
        <v>51.217300000000002</v>
      </c>
      <c r="I1181" s="3">
        <v>52.991900000000001</v>
      </c>
      <c r="J1181" s="3">
        <v>54.503188139297897</v>
      </c>
      <c r="K1181" s="3">
        <v>56.018882208946799</v>
      </c>
      <c r="L1181" s="3">
        <v>57.538982208946798</v>
      </c>
      <c r="M1181" s="3">
        <v>59.063488139297903</v>
      </c>
      <c r="N1181" s="3">
        <v>60.592399999999998</v>
      </c>
      <c r="O1181" s="3">
        <v>62.016432874348503</v>
      </c>
      <c r="P1181" s="3">
        <v>63.444729311522799</v>
      </c>
      <c r="Q1181" s="3">
        <v>64.877289311522802</v>
      </c>
      <c r="R1181" s="3">
        <v>66.314112874348496</v>
      </c>
      <c r="S1181" s="3">
        <v>67.755200000000002</v>
      </c>
      <c r="T1181" s="3">
        <v>68.645358848148703</v>
      </c>
      <c r="U1181" s="3">
        <v>69.537828272222995</v>
      </c>
      <c r="V1181" s="3">
        <v>70.432608272223007</v>
      </c>
      <c r="W1181" s="3">
        <v>71.329698848148695</v>
      </c>
      <c r="X1181" s="3">
        <v>72.229100000000003</v>
      </c>
      <c r="Y1181" s="3">
        <v>72.869790694937095</v>
      </c>
      <c r="Z1181" s="3">
        <v>73.511936042405594</v>
      </c>
      <c r="AA1181" s="3">
        <v>74.1555360424056</v>
      </c>
      <c r="AB1181" s="3">
        <v>74.8005906949371</v>
      </c>
      <c r="AC1181" s="3">
        <v>75.447100000000006</v>
      </c>
      <c r="AD1181" s="3">
        <v>76.3298180053891</v>
      </c>
      <c r="AE1181" s="3">
        <v>77.214477008083605</v>
      </c>
      <c r="AF1181" s="3">
        <v>78.101077008083607</v>
      </c>
      <c r="AG1181" s="3">
        <v>78.989618005389104</v>
      </c>
      <c r="AH1181" s="3">
        <v>79.880099999999999</v>
      </c>
      <c r="AI1181" s="3">
        <v>80.908667769812098</v>
      </c>
      <c r="AJ1181" s="3">
        <v>81.939361654718198</v>
      </c>
      <c r="AK1181" s="3">
        <v>82.972181654718199</v>
      </c>
      <c r="AL1181" s="3">
        <v>84.007127769812101</v>
      </c>
      <c r="AM1181" s="3">
        <v>85.044200000000004</v>
      </c>
      <c r="AN1181" s="4"/>
      <c r="AO1181" s="4"/>
    </row>
    <row r="1182" spans="1:41" x14ac:dyDescent="0.25">
      <c r="A1182" s="13" t="s">
        <v>359</v>
      </c>
      <c r="B1182" s="2" t="s">
        <v>4</v>
      </c>
      <c r="C1182" s="2" t="s">
        <v>2</v>
      </c>
      <c r="D1182" s="2" t="s">
        <v>26</v>
      </c>
      <c r="E1182" s="2" t="s">
        <v>66</v>
      </c>
      <c r="F1182" s="2" t="s">
        <v>240</v>
      </c>
      <c r="G1182" s="4"/>
      <c r="H1182" s="3">
        <v>59.019300000000001</v>
      </c>
      <c r="I1182" s="3">
        <v>51.586199999999998</v>
      </c>
      <c r="J1182" s="3">
        <v>52.602140098254402</v>
      </c>
      <c r="K1182" s="3">
        <v>53.615690147381599</v>
      </c>
      <c r="L1182" s="3">
        <v>54.626850147381603</v>
      </c>
      <c r="M1182" s="3">
        <v>55.6356200982544</v>
      </c>
      <c r="N1182" s="3">
        <v>56.642000000000003</v>
      </c>
      <c r="O1182" s="3">
        <v>58.038970046605797</v>
      </c>
      <c r="P1182" s="3">
        <v>59.434165069908801</v>
      </c>
      <c r="Q1182" s="3">
        <v>60.8275850699088</v>
      </c>
      <c r="R1182" s="3">
        <v>62.219230046605801</v>
      </c>
      <c r="S1182" s="3">
        <v>63.609099999999998</v>
      </c>
      <c r="T1182" s="3">
        <v>64.858745506343695</v>
      </c>
      <c r="U1182" s="3">
        <v>66.107058259515597</v>
      </c>
      <c r="V1182" s="3">
        <v>67.354038259515605</v>
      </c>
      <c r="W1182" s="3">
        <v>68.599685506343704</v>
      </c>
      <c r="X1182" s="3">
        <v>69.843999999999994</v>
      </c>
      <c r="Y1182" s="3">
        <v>70.986496138147899</v>
      </c>
      <c r="Z1182" s="3">
        <v>72.127544207221803</v>
      </c>
      <c r="AA1182" s="3">
        <v>73.267144207221804</v>
      </c>
      <c r="AB1182" s="3">
        <v>74.405296138147904</v>
      </c>
      <c r="AC1182" s="3">
        <v>75.542000000000002</v>
      </c>
      <c r="AD1182" s="3">
        <v>77.380252203832399</v>
      </c>
      <c r="AE1182" s="3">
        <v>79.217198305748596</v>
      </c>
      <c r="AF1182" s="3">
        <v>81.052838305748594</v>
      </c>
      <c r="AG1182" s="3">
        <v>82.887172203832407</v>
      </c>
      <c r="AH1182" s="3">
        <v>84.720200000000006</v>
      </c>
      <c r="AI1182" s="3">
        <v>87.200167879303507</v>
      </c>
      <c r="AJ1182" s="3">
        <v>89.679411818955302</v>
      </c>
      <c r="AK1182" s="3">
        <v>92.157931818955305</v>
      </c>
      <c r="AL1182" s="3">
        <v>94.635727879303502</v>
      </c>
      <c r="AM1182" s="3">
        <v>97.112799999999993</v>
      </c>
      <c r="AN1182" s="4"/>
      <c r="AO1182" s="4"/>
    </row>
    <row r="1183" spans="1:41" x14ac:dyDescent="0.25">
      <c r="A1183" s="13" t="s">
        <v>359</v>
      </c>
      <c r="B1183" s="2" t="s">
        <v>4</v>
      </c>
      <c r="C1183" s="2" t="s">
        <v>2</v>
      </c>
      <c r="D1183" s="2" t="s">
        <v>26</v>
      </c>
      <c r="E1183" s="2" t="s">
        <v>66</v>
      </c>
      <c r="F1183" s="2" t="s">
        <v>241</v>
      </c>
      <c r="G1183" s="4"/>
      <c r="H1183" s="3">
        <v>20.912099999999999</v>
      </c>
      <c r="I1183" s="3">
        <v>20.1708</v>
      </c>
      <c r="J1183" s="3">
        <v>19.920436099469601</v>
      </c>
      <c r="K1183" s="3">
        <v>19.6312241492043</v>
      </c>
      <c r="L1183" s="3">
        <v>19.303164149204299</v>
      </c>
      <c r="M1183" s="3">
        <v>18.936256099469599</v>
      </c>
      <c r="N1183" s="3">
        <v>18.5305</v>
      </c>
      <c r="O1183" s="3">
        <v>19.032187610134098</v>
      </c>
      <c r="P1183" s="3">
        <v>19.540341415201102</v>
      </c>
      <c r="Q1183" s="3">
        <v>20.054961415201099</v>
      </c>
      <c r="R1183" s="3">
        <v>20.576047610134101</v>
      </c>
      <c r="S1183" s="3">
        <v>21.1036</v>
      </c>
      <c r="T1183" s="3">
        <v>22.888236022846598</v>
      </c>
      <c r="U1183" s="3">
        <v>24.705454034269899</v>
      </c>
      <c r="V1183" s="3">
        <v>26.5552540342699</v>
      </c>
      <c r="W1183" s="3">
        <v>28.437636022846601</v>
      </c>
      <c r="X1183" s="3">
        <v>30.352599999999999</v>
      </c>
      <c r="Y1183" s="3">
        <v>34.161777316145702</v>
      </c>
      <c r="Z1183" s="3">
        <v>38.039885974218599</v>
      </c>
      <c r="AA1183" s="3">
        <v>41.9869259742186</v>
      </c>
      <c r="AB1183" s="3">
        <v>46.002897316145699</v>
      </c>
      <c r="AC1183" s="3">
        <v>50.087800000000001</v>
      </c>
      <c r="AD1183" s="3">
        <v>55.648047799245603</v>
      </c>
      <c r="AE1183" s="3">
        <v>61.297591698868501</v>
      </c>
      <c r="AF1183" s="3">
        <v>67.036431698868398</v>
      </c>
      <c r="AG1183" s="3">
        <v>72.864567799245705</v>
      </c>
      <c r="AH1183" s="3">
        <v>78.781999999999996</v>
      </c>
      <c r="AI1183" s="3">
        <v>85.449154353759198</v>
      </c>
      <c r="AJ1183" s="3">
        <v>92.232511530638902</v>
      </c>
      <c r="AK1183" s="3">
        <v>99.132071530638896</v>
      </c>
      <c r="AL1183" s="3">
        <v>106.147834353759</v>
      </c>
      <c r="AM1183" s="3">
        <v>113.27979999999999</v>
      </c>
      <c r="AN1183" s="4"/>
      <c r="AO1183" s="4"/>
    </row>
    <row r="1184" spans="1:41" x14ac:dyDescent="0.25">
      <c r="A1184" s="13" t="s">
        <v>359</v>
      </c>
      <c r="B1184" s="2" t="s">
        <v>4</v>
      </c>
      <c r="C1184" s="2" t="s">
        <v>2</v>
      </c>
      <c r="D1184" s="2" t="s">
        <v>26</v>
      </c>
      <c r="E1184" s="2" t="s">
        <v>67</v>
      </c>
      <c r="F1184" s="2" t="s">
        <v>237</v>
      </c>
      <c r="G1184" s="4"/>
      <c r="H1184" s="3">
        <v>0.19969006242069801</v>
      </c>
      <c r="I1184" s="3">
        <v>0.18687371108081499</v>
      </c>
      <c r="J1184" s="3">
        <v>0.19474335191844899</v>
      </c>
      <c r="K1184" s="3">
        <v>0.20249480637598299</v>
      </c>
      <c r="L1184" s="3">
        <v>0.210128074453409</v>
      </c>
      <c r="M1184" s="3">
        <v>0.21764315615073301</v>
      </c>
      <c r="N1184" s="3">
        <v>0.225040051467949</v>
      </c>
      <c r="O1184" s="3">
        <v>0.232630045577916</v>
      </c>
      <c r="P1184" s="3">
        <v>0.240138015006372</v>
      </c>
      <c r="Q1184" s="3">
        <v>0.247563959753309</v>
      </c>
      <c r="R1184" s="3">
        <v>0.25490787981873397</v>
      </c>
      <c r="S1184" s="3">
        <v>0.26216977520264101</v>
      </c>
      <c r="T1184" s="3">
        <v>0.27055877550238699</v>
      </c>
      <c r="U1184" s="3">
        <v>0.278880894686729</v>
      </c>
      <c r="V1184" s="3">
        <v>0.28713613275566202</v>
      </c>
      <c r="W1184" s="3">
        <v>0.29532448970918301</v>
      </c>
      <c r="X1184" s="3">
        <v>0.30344596554729503</v>
      </c>
      <c r="Y1184" s="3">
        <v>0.31293570202784898</v>
      </c>
      <c r="Z1184" s="3">
        <v>0.32237361656757602</v>
      </c>
      <c r="AA1184" s="3">
        <v>0.331759709166488</v>
      </c>
      <c r="AB1184" s="3">
        <v>0.34109397982457401</v>
      </c>
      <c r="AC1184" s="3">
        <v>0.35037642854184198</v>
      </c>
      <c r="AD1184" s="3">
        <v>0.361293154598059</v>
      </c>
      <c r="AE1184" s="3">
        <v>0.37217019558237702</v>
      </c>
      <c r="AF1184" s="3">
        <v>0.38300755149476601</v>
      </c>
      <c r="AG1184" s="3">
        <v>0.39380522233526</v>
      </c>
      <c r="AH1184" s="3">
        <v>0.40456320810385099</v>
      </c>
      <c r="AI1184" s="3">
        <v>0.41684840762612801</v>
      </c>
      <c r="AJ1184" s="3">
        <v>0.429107045636963</v>
      </c>
      <c r="AK1184" s="3">
        <v>0.44133912213634102</v>
      </c>
      <c r="AL1184" s="3">
        <v>0.453544637124287</v>
      </c>
      <c r="AM1184" s="3">
        <v>0.46572359060077201</v>
      </c>
      <c r="AN1184" s="4"/>
      <c r="AO1184" s="4"/>
    </row>
    <row r="1185" spans="1:41" x14ac:dyDescent="0.25">
      <c r="A1185" s="13" t="s">
        <v>359</v>
      </c>
      <c r="B1185" s="2" t="s">
        <v>4</v>
      </c>
      <c r="C1185" s="2" t="s">
        <v>2</v>
      </c>
      <c r="D1185" s="2" t="s">
        <v>26</v>
      </c>
      <c r="E1185" s="2" t="s">
        <v>67</v>
      </c>
      <c r="F1185" s="2" t="s">
        <v>238</v>
      </c>
      <c r="G1185" s="4"/>
      <c r="H1185" s="3">
        <v>0.211040616865622</v>
      </c>
      <c r="I1185" s="3">
        <v>0.15081108889870101</v>
      </c>
      <c r="J1185" s="3">
        <v>0.15615888299167999</v>
      </c>
      <c r="K1185" s="3">
        <v>0.16155971197138999</v>
      </c>
      <c r="L1185" s="3">
        <v>0.16701357583783899</v>
      </c>
      <c r="M1185" s="3">
        <v>0.17252047459103201</v>
      </c>
      <c r="N1185" s="3">
        <v>0.17808040823094601</v>
      </c>
      <c r="O1185" s="3">
        <v>0.18175104662414801</v>
      </c>
      <c r="P1185" s="3">
        <v>0.18540688549322201</v>
      </c>
      <c r="Q1185" s="3">
        <v>0.18904792483819199</v>
      </c>
      <c r="R1185" s="3">
        <v>0.192674164659032</v>
      </c>
      <c r="S1185" s="3">
        <v>0.19628560495576799</v>
      </c>
      <c r="T1185" s="3">
        <v>0.19871123609852201</v>
      </c>
      <c r="U1185" s="3">
        <v>0.201084906199889</v>
      </c>
      <c r="V1185" s="3">
        <v>0.20340661525985501</v>
      </c>
      <c r="W1185" s="3">
        <v>0.20567636327844899</v>
      </c>
      <c r="X1185" s="3">
        <v>0.207894150255654</v>
      </c>
      <c r="Y1185" s="3">
        <v>0.21015706665577699</v>
      </c>
      <c r="Z1185" s="3">
        <v>0.21994198499193501</v>
      </c>
      <c r="AA1185" s="3">
        <v>0.22216198499193601</v>
      </c>
      <c r="AB1185" s="3">
        <v>0.22431465666129</v>
      </c>
      <c r="AC1185" s="3">
        <v>0.22639999999999999</v>
      </c>
      <c r="AD1185" s="3">
        <v>0.23046497007118</v>
      </c>
      <c r="AE1185" s="3">
        <v>0.23447745510677001</v>
      </c>
      <c r="AF1185" s="3">
        <v>0.23843745510677</v>
      </c>
      <c r="AG1185" s="3">
        <v>0.24234497007118</v>
      </c>
      <c r="AH1185" s="3">
        <v>0.2462</v>
      </c>
      <c r="AI1185" s="3">
        <v>0.251643785200308</v>
      </c>
      <c r="AJ1185" s="3">
        <v>0.257045677800461</v>
      </c>
      <c r="AK1185" s="3">
        <v>0.26240567780046198</v>
      </c>
      <c r="AL1185" s="3">
        <v>0.26772378520030798</v>
      </c>
      <c r="AM1185" s="3">
        <v>0.27300000000000102</v>
      </c>
      <c r="AN1185" s="4"/>
      <c r="AO1185" s="4"/>
    </row>
    <row r="1186" spans="1:41" x14ac:dyDescent="0.25">
      <c r="A1186" s="13" t="s">
        <v>359</v>
      </c>
      <c r="B1186" s="2" t="s">
        <v>4</v>
      </c>
      <c r="C1186" s="2" t="s">
        <v>2</v>
      </c>
      <c r="D1186" s="2" t="s">
        <v>26</v>
      </c>
      <c r="E1186" s="2" t="s">
        <v>67</v>
      </c>
      <c r="F1186" s="2" t="s">
        <v>241</v>
      </c>
      <c r="G1186" s="4"/>
      <c r="H1186" s="3">
        <v>234.50266672383901</v>
      </c>
      <c r="I1186" s="3">
        <v>240.91476581190099</v>
      </c>
      <c r="J1186" s="3">
        <v>246.388076465235</v>
      </c>
      <c r="K1186" s="3">
        <v>251.82363012424599</v>
      </c>
      <c r="L1186" s="3">
        <v>257.221426788933</v>
      </c>
      <c r="M1186" s="3">
        <v>262.581466459296</v>
      </c>
      <c r="N1186" s="3">
        <v>267.90374913533498</v>
      </c>
      <c r="O1186" s="3">
        <v>270.41441820846399</v>
      </c>
      <c r="P1186" s="3">
        <v>272.86936265641998</v>
      </c>
      <c r="Q1186" s="3">
        <v>275.20186833579601</v>
      </c>
      <c r="R1186" s="3">
        <v>277.53496158120902</v>
      </c>
      <c r="S1186" s="3">
        <v>279.81204824924998</v>
      </c>
      <c r="T1186" s="3">
        <v>280.28001276652901</v>
      </c>
      <c r="U1186" s="3">
        <v>280.696241656464</v>
      </c>
      <c r="V1186" s="3">
        <v>281.06073491905602</v>
      </c>
      <c r="W1186" s="3">
        <v>281.37349255430303</v>
      </c>
      <c r="X1186" s="3">
        <v>281.63451456220599</v>
      </c>
      <c r="Y1186" s="3">
        <v>281.40949338788602</v>
      </c>
      <c r="Z1186" s="3">
        <v>281.12514003110499</v>
      </c>
      <c r="AA1186" s="3">
        <v>280.78145449186599</v>
      </c>
      <c r="AB1186" s="3">
        <v>280.37843677016701</v>
      </c>
      <c r="AC1186" s="3">
        <v>279.91608686600898</v>
      </c>
      <c r="AD1186" s="3">
        <v>279.41371941156899</v>
      </c>
      <c r="AE1186" s="3">
        <v>278.85963629849101</v>
      </c>
      <c r="AF1186" s="3">
        <v>278.25383752677499</v>
      </c>
      <c r="AG1186" s="3">
        <v>277.596323096422</v>
      </c>
      <c r="AH1186" s="3">
        <v>276.88709300743102</v>
      </c>
      <c r="AI1186" s="3">
        <v>276.80310411259097</v>
      </c>
      <c r="AJ1186" s="3">
        <v>276.66286667787699</v>
      </c>
      <c r="AK1186" s="3">
        <v>276.46638070329197</v>
      </c>
      <c r="AL1186" s="3">
        <v>276.21364618883302</v>
      </c>
      <c r="AM1186" s="3">
        <v>275.90466313450298</v>
      </c>
      <c r="AN1186" s="4"/>
      <c r="AO1186" s="4"/>
    </row>
    <row r="1187" spans="1:41" x14ac:dyDescent="0.25">
      <c r="A1187" s="13" t="s">
        <v>359</v>
      </c>
      <c r="B1187" s="2" t="s">
        <v>4</v>
      </c>
      <c r="C1187" s="2" t="s">
        <v>2</v>
      </c>
      <c r="D1187" s="2" t="s">
        <v>26</v>
      </c>
      <c r="E1187" s="2" t="s">
        <v>68</v>
      </c>
      <c r="F1187" s="2" t="s">
        <v>238</v>
      </c>
      <c r="G1187" s="4"/>
      <c r="H1187" s="3">
        <v>0.44080000000000003</v>
      </c>
      <c r="I1187" s="3">
        <v>0.3377</v>
      </c>
      <c r="J1187" s="3">
        <v>0.35025632998612999</v>
      </c>
      <c r="K1187" s="3">
        <v>0.36296449497919497</v>
      </c>
      <c r="L1187" s="3">
        <v>0.37582449497919501</v>
      </c>
      <c r="M1187" s="3">
        <v>0.38883632998612999</v>
      </c>
      <c r="N1187" s="3">
        <v>0.40200000000000002</v>
      </c>
      <c r="O1187" s="3">
        <v>0.41122424247485301</v>
      </c>
      <c r="P1187" s="3">
        <v>0.42045636371227901</v>
      </c>
      <c r="Q1187" s="3">
        <v>0.42969636371227898</v>
      </c>
      <c r="R1187" s="3">
        <v>0.43894424247485198</v>
      </c>
      <c r="S1187" s="3">
        <v>0.44819999999999899</v>
      </c>
      <c r="T1187" s="3">
        <v>0.45561493737629599</v>
      </c>
      <c r="U1187" s="3">
        <v>0.46298240606444502</v>
      </c>
      <c r="V1187" s="3">
        <v>0.47030240606444501</v>
      </c>
      <c r="W1187" s="3">
        <v>0.47757493737629603</v>
      </c>
      <c r="X1187" s="3">
        <v>0.48480000000000001</v>
      </c>
      <c r="Y1187" s="3">
        <v>0.49227896082378603</v>
      </c>
      <c r="Z1187" s="3">
        <v>0.49968844123567902</v>
      </c>
      <c r="AA1187" s="3">
        <v>0.50702844123567903</v>
      </c>
      <c r="AB1187" s="3">
        <v>0.51429896082378601</v>
      </c>
      <c r="AC1187" s="3">
        <v>0.52150000000000096</v>
      </c>
      <c r="AD1187" s="3">
        <v>0.53214600518604904</v>
      </c>
      <c r="AE1187" s="3">
        <v>0.54272900777907196</v>
      </c>
      <c r="AF1187" s="3">
        <v>0.55324900777907204</v>
      </c>
      <c r="AG1187" s="3">
        <v>0.56370600518604796</v>
      </c>
      <c r="AH1187" s="3">
        <v>0.57410000000000005</v>
      </c>
      <c r="AI1187" s="3">
        <v>0.58739548744630998</v>
      </c>
      <c r="AJ1187" s="3">
        <v>0.60062323116946403</v>
      </c>
      <c r="AK1187" s="3">
        <v>0.61378323116946398</v>
      </c>
      <c r="AL1187" s="3">
        <v>0.62687548744630905</v>
      </c>
      <c r="AM1187" s="3">
        <v>0.63990000000000002</v>
      </c>
      <c r="AN1187" s="4"/>
      <c r="AO1187" s="4"/>
    </row>
    <row r="1188" spans="1:41" x14ac:dyDescent="0.25">
      <c r="A1188" s="13" t="s">
        <v>359</v>
      </c>
      <c r="B1188" s="2" t="s">
        <v>4</v>
      </c>
      <c r="C1188" s="2" t="s">
        <v>2</v>
      </c>
      <c r="D1188" s="2" t="s">
        <v>26</v>
      </c>
      <c r="E1188" s="2" t="s">
        <v>68</v>
      </c>
      <c r="F1188" s="2" t="s">
        <v>241</v>
      </c>
      <c r="G1188" s="4"/>
      <c r="H1188" s="3">
        <v>0.74470000000000003</v>
      </c>
      <c r="I1188" s="3">
        <v>0.87270000000000303</v>
      </c>
      <c r="J1188" s="3">
        <v>0.91004870353459799</v>
      </c>
      <c r="K1188" s="3">
        <v>0.94814305530189502</v>
      </c>
      <c r="L1188" s="3">
        <v>0.98698305530189501</v>
      </c>
      <c r="M1188" s="3">
        <v>1.0265687035346001</v>
      </c>
      <c r="N1188" s="3">
        <v>1.0669</v>
      </c>
      <c r="O1188" s="3">
        <v>1.10612477340773</v>
      </c>
      <c r="P1188" s="3">
        <v>1.1460471601116</v>
      </c>
      <c r="Q1188" s="3">
        <v>1.1866671601115999</v>
      </c>
      <c r="R1188" s="3">
        <v>1.22798477340773</v>
      </c>
      <c r="S1188" s="3">
        <v>1.27</v>
      </c>
      <c r="T1188" s="3">
        <v>1.31358041701317</v>
      </c>
      <c r="U1188" s="3">
        <v>1.35779062551976</v>
      </c>
      <c r="V1188" s="3">
        <v>1.40263062551976</v>
      </c>
      <c r="W1188" s="3">
        <v>1.4481004170131699</v>
      </c>
      <c r="X1188" s="3">
        <v>1.4942</v>
      </c>
      <c r="Y1188" s="3">
        <v>1.5431586069116501</v>
      </c>
      <c r="Z1188" s="3">
        <v>1.59278791036748</v>
      </c>
      <c r="AA1188" s="3">
        <v>1.64308791036748</v>
      </c>
      <c r="AB1188" s="3">
        <v>1.6940586069116499</v>
      </c>
      <c r="AC1188" s="3">
        <v>1.7457</v>
      </c>
      <c r="AD1188" s="3">
        <v>1.8016828469709301</v>
      </c>
      <c r="AE1188" s="3">
        <v>1.8583742704563899</v>
      </c>
      <c r="AF1188" s="3">
        <v>1.91577427045639</v>
      </c>
      <c r="AG1188" s="3">
        <v>1.97388284697093</v>
      </c>
      <c r="AH1188" s="3">
        <v>2.0327000000000002</v>
      </c>
      <c r="AI1188" s="3">
        <v>2.0951342537290998</v>
      </c>
      <c r="AJ1188" s="3">
        <v>2.1584013805936602</v>
      </c>
      <c r="AK1188" s="3">
        <v>2.22250138059366</v>
      </c>
      <c r="AL1188" s="3">
        <v>2.2874342537291001</v>
      </c>
      <c r="AM1188" s="3">
        <v>2.3532000000000002</v>
      </c>
      <c r="AN1188" s="4"/>
      <c r="AO1188" s="4"/>
    </row>
    <row r="1189" spans="1:41" x14ac:dyDescent="0.25">
      <c r="A1189" s="13" t="s">
        <v>359</v>
      </c>
      <c r="B1189" s="2" t="s">
        <v>4</v>
      </c>
      <c r="C1189" s="2" t="s">
        <v>2</v>
      </c>
      <c r="D1189" s="2" t="s">
        <v>26</v>
      </c>
      <c r="E1189" s="2" t="s">
        <v>69</v>
      </c>
      <c r="F1189" s="2" t="s">
        <v>241</v>
      </c>
      <c r="G1189" s="4"/>
      <c r="H1189" s="3">
        <v>59.130499999999898</v>
      </c>
      <c r="I1189" s="3">
        <v>59.680799999999799</v>
      </c>
      <c r="J1189" s="3">
        <v>62.607818892712999</v>
      </c>
      <c r="K1189" s="3">
        <v>65.604608339069699</v>
      </c>
      <c r="L1189" s="3">
        <v>68.671168339069794</v>
      </c>
      <c r="M1189" s="3">
        <v>71.807498892713298</v>
      </c>
      <c r="N1189" s="3">
        <v>75.013600000000295</v>
      </c>
      <c r="O1189" s="3">
        <v>78.158978997218199</v>
      </c>
      <c r="P1189" s="3">
        <v>81.365598495827101</v>
      </c>
      <c r="Q1189" s="3">
        <v>84.633458495827</v>
      </c>
      <c r="R1189" s="3">
        <v>87.962558997217897</v>
      </c>
      <c r="S1189" s="3">
        <v>91.352899999999806</v>
      </c>
      <c r="T1189" s="3">
        <v>94.864998726211596</v>
      </c>
      <c r="U1189" s="3">
        <v>98.430268089317494</v>
      </c>
      <c r="V1189" s="3">
        <v>102.048708089318</v>
      </c>
      <c r="W1189" s="3">
        <v>105.720318726212</v>
      </c>
      <c r="X1189" s="3">
        <v>109.4451</v>
      </c>
      <c r="Y1189" s="3">
        <v>113.396047335693</v>
      </c>
      <c r="Z1189" s="3">
        <v>117.40329100354001</v>
      </c>
      <c r="AA1189" s="3">
        <v>121.46683100353999</v>
      </c>
      <c r="AB1189" s="3">
        <v>125.58666733569299</v>
      </c>
      <c r="AC1189" s="3">
        <v>129.7628</v>
      </c>
      <c r="AD1189" s="3">
        <v>133.90850522131899</v>
      </c>
      <c r="AE1189" s="3">
        <v>138.10660783197801</v>
      </c>
      <c r="AF1189" s="3">
        <v>142.357107831978</v>
      </c>
      <c r="AG1189" s="3">
        <v>146.66000522131901</v>
      </c>
      <c r="AH1189" s="3">
        <v>151.0153</v>
      </c>
      <c r="AI1189" s="3">
        <v>155.180064707778</v>
      </c>
      <c r="AJ1189" s="3">
        <v>159.39734706166701</v>
      </c>
      <c r="AK1189" s="3">
        <v>163.66714706166701</v>
      </c>
      <c r="AL1189" s="3">
        <v>167.98946470777801</v>
      </c>
      <c r="AM1189" s="3">
        <v>172.36429999999999</v>
      </c>
      <c r="AN1189" s="4"/>
      <c r="AO1189" s="4"/>
    </row>
    <row r="1190" spans="1:41" x14ac:dyDescent="0.25">
      <c r="A1190" s="13" t="s">
        <v>359</v>
      </c>
      <c r="B1190" s="2" t="s">
        <v>4</v>
      </c>
      <c r="C1190" s="2" t="s">
        <v>2</v>
      </c>
      <c r="D1190" s="2" t="s">
        <v>26</v>
      </c>
      <c r="E1190" s="2" t="s">
        <v>70</v>
      </c>
      <c r="F1190" s="2" t="s">
        <v>238</v>
      </c>
      <c r="G1190" s="4"/>
      <c r="H1190" s="3">
        <v>7.3300000000000004E-2</v>
      </c>
      <c r="I1190" s="3">
        <v>6.7599999999999993E-2</v>
      </c>
      <c r="J1190" s="3">
        <v>7.0082714591920697E-2</v>
      </c>
      <c r="K1190" s="3">
        <v>7.2594071887881001E-2</v>
      </c>
      <c r="L1190" s="3">
        <v>7.5134071887881099E-2</v>
      </c>
      <c r="M1190" s="3">
        <v>7.7702714591920699E-2</v>
      </c>
      <c r="N1190" s="3">
        <v>8.0300000000000094E-2</v>
      </c>
      <c r="O1190" s="3">
        <v>8.2008639763959196E-2</v>
      </c>
      <c r="P1190" s="3">
        <v>8.3712959645938806E-2</v>
      </c>
      <c r="Q1190" s="3">
        <v>8.5412959645938799E-2</v>
      </c>
      <c r="R1190" s="3">
        <v>8.7108639763959203E-2</v>
      </c>
      <c r="S1190" s="3">
        <v>8.8800000000000004E-2</v>
      </c>
      <c r="T1190" s="3">
        <v>8.9906333707150093E-2</v>
      </c>
      <c r="U1190" s="3">
        <v>9.0989500560725203E-2</v>
      </c>
      <c r="V1190" s="3">
        <v>9.2049500560725195E-2</v>
      </c>
      <c r="W1190" s="3">
        <v>9.3086333707150207E-2</v>
      </c>
      <c r="X1190" s="3">
        <v>9.4100000000000003E-2</v>
      </c>
      <c r="Y1190" s="3">
        <v>9.5119575120785796E-2</v>
      </c>
      <c r="Z1190" s="3">
        <v>9.6109362681178701E-2</v>
      </c>
      <c r="AA1190" s="3">
        <v>9.7069362681178703E-2</v>
      </c>
      <c r="AB1190" s="3">
        <v>9.7999575120785803E-2</v>
      </c>
      <c r="AC1190" s="3">
        <v>9.8900000000000002E-2</v>
      </c>
      <c r="AD1190" s="3">
        <v>0.100685016591958</v>
      </c>
      <c r="AE1190" s="3">
        <v>0.102447524887936</v>
      </c>
      <c r="AF1190" s="3">
        <v>0.10418752488793601</v>
      </c>
      <c r="AG1190" s="3">
        <v>0.105905016591958</v>
      </c>
      <c r="AH1190" s="3">
        <v>0.1076</v>
      </c>
      <c r="AI1190" s="3">
        <v>0.11003141532925199</v>
      </c>
      <c r="AJ1190" s="3">
        <v>0.112447122993878</v>
      </c>
      <c r="AK1190" s="3">
        <v>0.114847122993878</v>
      </c>
      <c r="AL1190" s="3">
        <v>0.11723141532925201</v>
      </c>
      <c r="AM1190" s="3">
        <v>0.1196</v>
      </c>
      <c r="AN1190" s="4"/>
      <c r="AO1190" s="4"/>
    </row>
    <row r="1191" spans="1:41" x14ac:dyDescent="0.25">
      <c r="A1191" s="13" t="s">
        <v>359</v>
      </c>
      <c r="B1191" s="2" t="s">
        <v>4</v>
      </c>
      <c r="C1191" s="2" t="s">
        <v>2</v>
      </c>
      <c r="D1191" s="2" t="s">
        <v>26</v>
      </c>
      <c r="E1191" s="2" t="s">
        <v>71</v>
      </c>
      <c r="F1191" s="2" t="s">
        <v>238</v>
      </c>
      <c r="G1191" s="4"/>
      <c r="H1191" s="3">
        <v>4.1689999999999996</v>
      </c>
      <c r="I1191" s="3">
        <v>4.0277000000000003</v>
      </c>
      <c r="J1191" s="3">
        <v>4.06188816819851</v>
      </c>
      <c r="K1191" s="3">
        <v>4.0913122522977696</v>
      </c>
      <c r="L1191" s="3">
        <v>4.1159722522977704</v>
      </c>
      <c r="M1191" s="3">
        <v>4.1358681681985097</v>
      </c>
      <c r="N1191" s="3">
        <v>4.1509999999999998</v>
      </c>
      <c r="O1191" s="3">
        <v>4.1745852000461099</v>
      </c>
      <c r="P1191" s="3">
        <v>4.1950978000691697</v>
      </c>
      <c r="Q1191" s="3">
        <v>4.2125378000691702</v>
      </c>
      <c r="R1191" s="3">
        <v>4.2269052000461098</v>
      </c>
      <c r="S1191" s="3">
        <v>4.2382</v>
      </c>
      <c r="T1191" s="3">
        <v>4.2563970764245198</v>
      </c>
      <c r="U1191" s="3">
        <v>4.2721756146367902</v>
      </c>
      <c r="V1191" s="3">
        <v>4.2855356146367898</v>
      </c>
      <c r="W1191" s="3">
        <v>4.2964770764245301</v>
      </c>
      <c r="X1191" s="3">
        <v>4.3050000000000104</v>
      </c>
      <c r="Y1191" s="3">
        <v>4.3232109180216103</v>
      </c>
      <c r="Z1191" s="3">
        <v>4.33898637703241</v>
      </c>
      <c r="AA1191" s="3">
        <v>4.3523263770324103</v>
      </c>
      <c r="AB1191" s="3">
        <v>4.3632309180216096</v>
      </c>
      <c r="AC1191" s="3">
        <v>4.3716999999999997</v>
      </c>
      <c r="AD1191" s="3">
        <v>4.3981089739167096</v>
      </c>
      <c r="AE1191" s="3">
        <v>4.4211534608750602</v>
      </c>
      <c r="AF1191" s="3">
        <v>4.4408334608750604</v>
      </c>
      <c r="AG1191" s="3">
        <v>4.4571489739167101</v>
      </c>
      <c r="AH1191" s="3">
        <v>4.4701000000000004</v>
      </c>
      <c r="AI1191" s="3">
        <v>4.5030791846845597</v>
      </c>
      <c r="AJ1191" s="3">
        <v>4.5320187770268401</v>
      </c>
      <c r="AK1191" s="3">
        <v>4.5569187770268398</v>
      </c>
      <c r="AL1191" s="3">
        <v>4.5777791846845597</v>
      </c>
      <c r="AM1191" s="3">
        <v>4.5945999999999998</v>
      </c>
      <c r="AN1191" s="4"/>
      <c r="AO1191" s="4"/>
    </row>
    <row r="1192" spans="1:41" x14ac:dyDescent="0.25">
      <c r="A1192" s="13" t="s">
        <v>359</v>
      </c>
      <c r="B1192" s="2" t="s">
        <v>4</v>
      </c>
      <c r="C1192" s="2" t="s">
        <v>2</v>
      </c>
      <c r="D1192" s="2" t="s">
        <v>26</v>
      </c>
      <c r="E1192" s="2" t="s">
        <v>71</v>
      </c>
      <c r="F1192" s="2" t="s">
        <v>239</v>
      </c>
      <c r="G1192" s="4"/>
      <c r="H1192" s="3">
        <v>18.123999999999999</v>
      </c>
      <c r="I1192" s="3">
        <v>18.086500000000001</v>
      </c>
      <c r="J1192" s="3">
        <v>18.4896518607021</v>
      </c>
      <c r="K1192" s="3">
        <v>18.888397791053201</v>
      </c>
      <c r="L1192" s="3">
        <v>19.282737791053201</v>
      </c>
      <c r="M1192" s="3">
        <v>19.672671860702099</v>
      </c>
      <c r="N1192" s="3">
        <v>20.058199999999999</v>
      </c>
      <c r="O1192" s="3">
        <v>20.396947125651501</v>
      </c>
      <c r="P1192" s="3">
        <v>20.7314306884772</v>
      </c>
      <c r="Q1192" s="3">
        <v>21.061650688477201</v>
      </c>
      <c r="R1192" s="3">
        <v>21.387607125651499</v>
      </c>
      <c r="S1192" s="3">
        <v>21.709299999999999</v>
      </c>
      <c r="T1192" s="3">
        <v>21.862141151851301</v>
      </c>
      <c r="U1192" s="3">
        <v>22.012671727777001</v>
      </c>
      <c r="V1192" s="3">
        <v>22.160891727776999</v>
      </c>
      <c r="W1192" s="3">
        <v>22.306801151851399</v>
      </c>
      <c r="X1192" s="3">
        <v>22.450399999999998</v>
      </c>
      <c r="Y1192" s="3">
        <v>22.521829305062901</v>
      </c>
      <c r="Z1192" s="3">
        <v>22.591803957594401</v>
      </c>
      <c r="AA1192" s="3">
        <v>22.6603239575944</v>
      </c>
      <c r="AB1192" s="3">
        <v>22.7273893050629</v>
      </c>
      <c r="AC1192" s="3">
        <v>22.792999999999999</v>
      </c>
      <c r="AD1192" s="3">
        <v>22.937561994610899</v>
      </c>
      <c r="AE1192" s="3">
        <v>23.080182991916399</v>
      </c>
      <c r="AF1192" s="3">
        <v>23.220862991916398</v>
      </c>
      <c r="AG1192" s="3">
        <v>23.359601994610902</v>
      </c>
      <c r="AH1192" s="3">
        <v>23.496400000000001</v>
      </c>
      <c r="AI1192" s="3">
        <v>23.680272230187899</v>
      </c>
      <c r="AJ1192" s="3">
        <v>23.8620183452818</v>
      </c>
      <c r="AK1192" s="3">
        <v>24.0416383452818</v>
      </c>
      <c r="AL1192" s="3">
        <v>24.219132230187899</v>
      </c>
      <c r="AM1192" s="3">
        <v>24.394500000000001</v>
      </c>
      <c r="AN1192" s="4"/>
      <c r="AO1192" s="4"/>
    </row>
    <row r="1193" spans="1:41" x14ac:dyDescent="0.25">
      <c r="A1193" s="13" t="s">
        <v>359</v>
      </c>
      <c r="B1193" s="2" t="s">
        <v>4</v>
      </c>
      <c r="C1193" s="2" t="s">
        <v>2</v>
      </c>
      <c r="D1193" s="2" t="s">
        <v>26</v>
      </c>
      <c r="E1193" s="2" t="s">
        <v>71</v>
      </c>
      <c r="F1193" s="2" t="s">
        <v>240</v>
      </c>
      <c r="G1193" s="4"/>
      <c r="H1193" s="3">
        <v>3.1621000000000001</v>
      </c>
      <c r="I1193" s="3">
        <v>2.7669000000000001</v>
      </c>
      <c r="J1193" s="3">
        <v>2.8830999017455801</v>
      </c>
      <c r="K1193" s="3">
        <v>3.0016898526183602</v>
      </c>
      <c r="L1193" s="3">
        <v>3.1226698526183601</v>
      </c>
      <c r="M1193" s="3">
        <v>3.2460399017455699</v>
      </c>
      <c r="N1193" s="3">
        <v>3.3717999999999999</v>
      </c>
      <c r="O1193" s="3">
        <v>3.4930699533941598</v>
      </c>
      <c r="P1193" s="3">
        <v>3.6161149300912401</v>
      </c>
      <c r="Q1193" s="3">
        <v>3.7409349300912398</v>
      </c>
      <c r="R1193" s="3">
        <v>3.8675299533941598</v>
      </c>
      <c r="S1193" s="3">
        <v>3.9958999999999998</v>
      </c>
      <c r="T1193" s="3">
        <v>4.1102144936562697</v>
      </c>
      <c r="U1193" s="3">
        <v>4.2258617404844001</v>
      </c>
      <c r="V1193" s="3">
        <v>4.3428417404844</v>
      </c>
      <c r="W1193" s="3">
        <v>4.4611544936562604</v>
      </c>
      <c r="X1193" s="3">
        <v>4.5808</v>
      </c>
      <c r="Y1193" s="3">
        <v>4.7019438618521203</v>
      </c>
      <c r="Z1193" s="3">
        <v>4.82453579277818</v>
      </c>
      <c r="AA1193" s="3">
        <v>4.9485757927781799</v>
      </c>
      <c r="AB1193" s="3">
        <v>5.0740638618521201</v>
      </c>
      <c r="AC1193" s="3">
        <v>5.2009999999999996</v>
      </c>
      <c r="AD1193" s="3">
        <v>5.3565277961676001</v>
      </c>
      <c r="AE1193" s="3">
        <v>5.5133616942513903</v>
      </c>
      <c r="AF1193" s="3">
        <v>5.6715016942513898</v>
      </c>
      <c r="AG1193" s="3">
        <v>5.8309477961675897</v>
      </c>
      <c r="AH1193" s="3">
        <v>5.9916999999999998</v>
      </c>
      <c r="AI1193" s="3">
        <v>6.1806521206964602</v>
      </c>
      <c r="AJ1193" s="3">
        <v>6.3703281810446901</v>
      </c>
      <c r="AK1193" s="3">
        <v>6.5607281810446896</v>
      </c>
      <c r="AL1193" s="3">
        <v>6.7518521206964603</v>
      </c>
      <c r="AM1193" s="3">
        <v>6.9436999999999998</v>
      </c>
      <c r="AN1193" s="4"/>
      <c r="AO1193" s="4"/>
    </row>
    <row r="1194" spans="1:41" x14ac:dyDescent="0.25">
      <c r="A1194" s="13" t="s">
        <v>359</v>
      </c>
      <c r="B1194" s="2" t="s">
        <v>4</v>
      </c>
      <c r="C1194" s="2" t="s">
        <v>2</v>
      </c>
      <c r="D1194" s="2" t="s">
        <v>26</v>
      </c>
      <c r="E1194" s="2" t="s">
        <v>71</v>
      </c>
      <c r="F1194" s="2" t="s">
        <v>241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3">
        <v>6.6714143406545995E-2</v>
      </c>
      <c r="R1194" s="3">
        <v>7.7116095604364096E-2</v>
      </c>
      <c r="S1194" s="3">
        <v>8.7800000000000003E-2</v>
      </c>
      <c r="T1194" s="3">
        <v>0.175884449164354</v>
      </c>
      <c r="U1194" s="3">
        <v>0.26578667374653098</v>
      </c>
      <c r="V1194" s="3">
        <v>0.357506673746532</v>
      </c>
      <c r="W1194" s="3">
        <v>0.45104444916435499</v>
      </c>
      <c r="X1194" s="3">
        <v>0.5464</v>
      </c>
      <c r="Y1194" s="3">
        <v>0.77937719675740402</v>
      </c>
      <c r="Z1194" s="3">
        <v>1.0168257951361099</v>
      </c>
      <c r="AA1194" s="3">
        <v>1.2587457951361101</v>
      </c>
      <c r="AB1194" s="3">
        <v>1.5051371967574001</v>
      </c>
      <c r="AC1194" s="3">
        <v>1.756</v>
      </c>
      <c r="AD1194" s="3">
        <v>2.0300972828836201</v>
      </c>
      <c r="AE1194" s="3">
        <v>2.3087059243254302</v>
      </c>
      <c r="AF1194" s="3">
        <v>2.59182592432543</v>
      </c>
      <c r="AG1194" s="3">
        <v>2.87945728288362</v>
      </c>
      <c r="AH1194" s="3">
        <v>3.1716000000000002</v>
      </c>
      <c r="AI1194" s="3">
        <v>3.4554149006176398</v>
      </c>
      <c r="AJ1194" s="3">
        <v>3.74421235092646</v>
      </c>
      <c r="AK1194" s="3">
        <v>4.0379923509264604</v>
      </c>
      <c r="AL1194" s="3">
        <v>4.33675490061764</v>
      </c>
      <c r="AM1194" s="3">
        <v>4.6405000000000003</v>
      </c>
      <c r="AN1194" s="4"/>
      <c r="AO1194" s="4"/>
    </row>
    <row r="1195" spans="1:41" x14ac:dyDescent="0.25">
      <c r="A1195" s="13" t="s">
        <v>359</v>
      </c>
      <c r="B1195" s="2" t="s">
        <v>4</v>
      </c>
      <c r="C1195" s="2" t="s">
        <v>2</v>
      </c>
      <c r="D1195" s="2" t="s">
        <v>26</v>
      </c>
      <c r="E1195" s="2" t="s">
        <v>34</v>
      </c>
      <c r="F1195" s="2" t="s">
        <v>179</v>
      </c>
      <c r="G1195" s="4"/>
      <c r="H1195" s="3">
        <v>52.695421613946102</v>
      </c>
      <c r="I1195" s="3">
        <v>78.897247456557196</v>
      </c>
      <c r="J1195" s="3">
        <v>71.153426246553806</v>
      </c>
      <c r="K1195" s="3">
        <v>63.400625641551997</v>
      </c>
      <c r="L1195" s="3">
        <v>55.638845641552201</v>
      </c>
      <c r="M1195" s="3">
        <v>47.868086246553901</v>
      </c>
      <c r="N1195" s="3">
        <v>40.0883474565575</v>
      </c>
      <c r="O1195" s="3">
        <v>34.7849614250662</v>
      </c>
      <c r="P1195" s="3">
        <v>29.4897684093207</v>
      </c>
      <c r="Q1195" s="3">
        <v>24.202768409320601</v>
      </c>
      <c r="R1195" s="3">
        <v>18.923961425066</v>
      </c>
      <c r="S1195" s="3">
        <v>13.6533474565571</v>
      </c>
      <c r="T1195" s="3">
        <v>10.913022366362799</v>
      </c>
      <c r="U1195" s="3">
        <v>8.2059398212658703</v>
      </c>
      <c r="V1195" s="3">
        <v>5.5320998212659402</v>
      </c>
      <c r="W1195" s="3">
        <v>2.89150236636317</v>
      </c>
      <c r="X1195" s="3">
        <v>0.28414745655754797</v>
      </c>
      <c r="Y1195" s="4"/>
      <c r="Z1195" s="4"/>
      <c r="AA1195" s="4"/>
      <c r="AB1195" s="4"/>
      <c r="AC1195" s="4"/>
      <c r="AD1195" s="4"/>
      <c r="AE1195" s="4"/>
      <c r="AF1195" s="3">
        <v>0.150039021567693</v>
      </c>
      <c r="AG1195" s="3">
        <v>1.5762084998974599</v>
      </c>
      <c r="AH1195" s="3">
        <v>3.0961474565574498</v>
      </c>
      <c r="AI1195" s="3">
        <v>4.38888182235684</v>
      </c>
      <c r="AJ1195" s="3">
        <v>5.7990690052565101</v>
      </c>
      <c r="AK1195" s="3">
        <v>7.3267090052565296</v>
      </c>
      <c r="AL1195" s="3">
        <v>8.9718018223567793</v>
      </c>
      <c r="AM1195" s="3">
        <v>10.7343474565573</v>
      </c>
      <c r="AN1195" s="4"/>
      <c r="AO1195" s="4"/>
    </row>
    <row r="1196" spans="1:41" x14ac:dyDescent="0.25">
      <c r="A1196" s="13" t="s">
        <v>359</v>
      </c>
      <c r="B1196" s="2" t="s">
        <v>4</v>
      </c>
      <c r="C1196" s="2" t="s">
        <v>2</v>
      </c>
      <c r="D1196" s="2" t="s">
        <v>26</v>
      </c>
      <c r="E1196" s="2" t="s">
        <v>34</v>
      </c>
      <c r="F1196" s="2" t="s">
        <v>244</v>
      </c>
      <c r="G1196" s="4"/>
      <c r="H1196" s="3">
        <v>269.4325</v>
      </c>
      <c r="I1196" s="3">
        <v>275.0127</v>
      </c>
      <c r="J1196" s="3">
        <v>282.756521210004</v>
      </c>
      <c r="K1196" s="3">
        <v>290.50932181500502</v>
      </c>
      <c r="L1196" s="3">
        <v>298.27110181500501</v>
      </c>
      <c r="M1196" s="3">
        <v>306.04186121000299</v>
      </c>
      <c r="N1196" s="3">
        <v>313.82159999999999</v>
      </c>
      <c r="O1196" s="3">
        <v>319.12498603149101</v>
      </c>
      <c r="P1196" s="3">
        <v>324.42017904723701</v>
      </c>
      <c r="Q1196" s="3">
        <v>329.70717904723699</v>
      </c>
      <c r="R1196" s="3">
        <v>334.985986031491</v>
      </c>
      <c r="S1196" s="3">
        <v>340.25659999999999</v>
      </c>
      <c r="T1196" s="3">
        <v>342.99692509019502</v>
      </c>
      <c r="U1196" s="3">
        <v>345.70400763529102</v>
      </c>
      <c r="V1196" s="3">
        <v>348.377847635291</v>
      </c>
      <c r="W1196" s="3">
        <v>351.01844509019401</v>
      </c>
      <c r="X1196" s="3">
        <v>353.62580000000003</v>
      </c>
      <c r="Y1196" s="3">
        <v>354.53260040132699</v>
      </c>
      <c r="Z1196" s="3">
        <v>355.371000601991</v>
      </c>
      <c r="AA1196" s="3">
        <v>356.14100060199098</v>
      </c>
      <c r="AB1196" s="3">
        <v>356.84260040132699</v>
      </c>
      <c r="AC1196" s="3">
        <v>357.47579999999999</v>
      </c>
      <c r="AD1196" s="3">
        <v>356.33093895666002</v>
      </c>
      <c r="AE1196" s="3">
        <v>355.09230843499</v>
      </c>
      <c r="AF1196" s="3">
        <v>353.75990843499</v>
      </c>
      <c r="AG1196" s="3">
        <v>352.33373895666</v>
      </c>
      <c r="AH1196" s="3">
        <v>350.81380000000001</v>
      </c>
      <c r="AI1196" s="3">
        <v>349.52106563420102</v>
      </c>
      <c r="AJ1196" s="3">
        <v>348.11087845130101</v>
      </c>
      <c r="AK1196" s="3">
        <v>346.58323845130099</v>
      </c>
      <c r="AL1196" s="3">
        <v>344.93814563420102</v>
      </c>
      <c r="AM1196" s="3">
        <v>343.17559999999997</v>
      </c>
      <c r="AN1196" s="4"/>
      <c r="AO1196" s="4"/>
    </row>
    <row r="1197" spans="1:41" x14ac:dyDescent="0.25">
      <c r="A1197" s="13" t="s">
        <v>359</v>
      </c>
      <c r="B1197" s="2" t="s">
        <v>4</v>
      </c>
      <c r="C1197" s="2" t="s">
        <v>2</v>
      </c>
      <c r="D1197" s="2" t="s">
        <v>26</v>
      </c>
      <c r="E1197" s="2" t="s">
        <v>72</v>
      </c>
      <c r="F1197" s="2" t="s">
        <v>170</v>
      </c>
      <c r="G1197" s="4"/>
      <c r="H1197" s="3">
        <v>0.72675796819485805</v>
      </c>
      <c r="I1197" s="3">
        <v>0.58728001537639796</v>
      </c>
      <c r="J1197" s="3">
        <v>0.45980812676562499</v>
      </c>
      <c r="K1197" s="3">
        <v>0.536969701929635</v>
      </c>
      <c r="L1197" s="3">
        <v>0.51181454520625302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</row>
    <row r="1198" spans="1:41" x14ac:dyDescent="0.25">
      <c r="A1198" s="13" t="s">
        <v>359</v>
      </c>
      <c r="B1198" s="2" t="s">
        <v>4</v>
      </c>
      <c r="C1198" s="2" t="s">
        <v>2</v>
      </c>
      <c r="D1198" s="2" t="s">
        <v>26</v>
      </c>
      <c r="E1198" s="2" t="s">
        <v>73</v>
      </c>
      <c r="F1198" s="2" t="s">
        <v>171</v>
      </c>
      <c r="G1198" s="4"/>
      <c r="H1198" s="3">
        <v>3.8833627378965598</v>
      </c>
      <c r="I1198" s="3">
        <v>3.7540970036614998</v>
      </c>
      <c r="J1198" s="3">
        <v>3.37602647248604</v>
      </c>
      <c r="K1198" s="3">
        <v>3.3473706298897099</v>
      </c>
      <c r="L1198" s="3">
        <v>1.8419897370201599</v>
      </c>
      <c r="M1198" s="3">
        <v>1.8419897370201599</v>
      </c>
      <c r="N1198" s="3">
        <v>1.8419897370201599</v>
      </c>
      <c r="O1198" s="3">
        <v>1.8419897370201599</v>
      </c>
      <c r="P1198" s="3">
        <v>0.57625437345295205</v>
      </c>
      <c r="Q1198" s="3">
        <v>0.196784992134207</v>
      </c>
      <c r="R1198" s="3">
        <v>9.8541729582559398E-2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</row>
    <row r="1199" spans="1:41" x14ac:dyDescent="0.25">
      <c r="A1199" s="13" t="s">
        <v>359</v>
      </c>
      <c r="B1199" s="2" t="s">
        <v>4</v>
      </c>
      <c r="C1199" s="2" t="s">
        <v>2</v>
      </c>
      <c r="D1199" s="2" t="s">
        <v>26</v>
      </c>
      <c r="E1199" s="2" t="s">
        <v>73</v>
      </c>
      <c r="F1199" s="2" t="s">
        <v>172</v>
      </c>
      <c r="G1199" s="4"/>
      <c r="H1199" s="3">
        <v>10.9185152593786</v>
      </c>
      <c r="I1199" s="3">
        <v>10.3349220655014</v>
      </c>
      <c r="J1199" s="3">
        <v>9.8325726014375494</v>
      </c>
      <c r="K1199" s="3">
        <v>9.3302231373736806</v>
      </c>
      <c r="L1199" s="3">
        <v>8.82787367330981</v>
      </c>
      <c r="M1199" s="3">
        <v>8.1282276500648702</v>
      </c>
      <c r="N1199" s="3">
        <v>7.4285816268199198</v>
      </c>
      <c r="O1199" s="3">
        <v>6.8737687010216701</v>
      </c>
      <c r="P1199" s="3">
        <v>6.3189557752234196</v>
      </c>
      <c r="Q1199" s="3">
        <v>5.7641428494251796</v>
      </c>
      <c r="R1199" s="3">
        <v>3.68918019692476</v>
      </c>
      <c r="S1199" s="3">
        <v>3.68918019692476</v>
      </c>
      <c r="T1199" s="3">
        <v>3.68918019692476</v>
      </c>
      <c r="U1199" s="3">
        <v>2.61236562084571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</row>
    <row r="1200" spans="1:41" x14ac:dyDescent="0.25">
      <c r="A1200" s="13" t="s">
        <v>359</v>
      </c>
      <c r="B1200" s="2" t="s">
        <v>4</v>
      </c>
      <c r="C1200" s="2" t="s">
        <v>2</v>
      </c>
      <c r="D1200" s="2" t="s">
        <v>26</v>
      </c>
      <c r="E1200" s="2" t="s">
        <v>74</v>
      </c>
      <c r="F1200" s="2" t="s">
        <v>173</v>
      </c>
      <c r="G1200" s="4"/>
      <c r="H1200" s="3">
        <v>7.7086534699123396E-2</v>
      </c>
      <c r="I1200" s="3">
        <v>7.28439735993794E-2</v>
      </c>
      <c r="J1200" s="3">
        <v>6.9642040693912194E-2</v>
      </c>
      <c r="K1200" s="3">
        <v>6.6440107788444905E-2</v>
      </c>
      <c r="L1200" s="3">
        <v>6.3238174882977699E-2</v>
      </c>
      <c r="M1200" s="3">
        <v>6.0036241977510403E-2</v>
      </c>
      <c r="N1200" s="3">
        <v>5.6834309072043197E-2</v>
      </c>
      <c r="O1200" s="3">
        <v>6.4749844781502299E-3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</row>
    <row r="1201" spans="1:41" x14ac:dyDescent="0.25">
      <c r="A1201" s="13" t="s">
        <v>359</v>
      </c>
      <c r="B1201" s="2" t="s">
        <v>4</v>
      </c>
      <c r="C1201" s="2" t="s">
        <v>2</v>
      </c>
      <c r="D1201" s="2" t="s">
        <v>26</v>
      </c>
      <c r="E1201" s="2" t="s">
        <v>75</v>
      </c>
      <c r="F1201" s="2" t="s">
        <v>174</v>
      </c>
      <c r="G1201" s="4"/>
      <c r="H1201" s="3">
        <v>1.7589218024781501</v>
      </c>
      <c r="I1201" s="3">
        <v>1.6360887666806501</v>
      </c>
      <c r="J1201" s="3">
        <v>1.50657646095562</v>
      </c>
      <c r="K1201" s="3">
        <v>1.37706415523059</v>
      </c>
      <c r="L1201" s="3">
        <v>1.24755184950556</v>
      </c>
      <c r="M1201" s="3">
        <v>1.10873416576336</v>
      </c>
      <c r="N1201" s="3">
        <v>0.969916482021147</v>
      </c>
      <c r="O1201" s="3">
        <v>0.87403588058397097</v>
      </c>
      <c r="P1201" s="3">
        <v>0.72385867106116097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</row>
    <row r="1202" spans="1:41" x14ac:dyDescent="0.25">
      <c r="A1202" s="13" t="s">
        <v>359</v>
      </c>
      <c r="B1202" s="2" t="s">
        <v>4</v>
      </c>
      <c r="C1202" s="2" t="s">
        <v>2</v>
      </c>
      <c r="D1202" s="2" t="s">
        <v>26</v>
      </c>
      <c r="E1202" s="2" t="s">
        <v>76</v>
      </c>
      <c r="F1202" s="2" t="s">
        <v>175</v>
      </c>
      <c r="G1202" s="4"/>
      <c r="H1202" s="3">
        <v>0.318589479957195</v>
      </c>
      <c r="I1202" s="3">
        <v>0.296953402346739</v>
      </c>
      <c r="J1202" s="3">
        <v>0.283292817920135</v>
      </c>
      <c r="K1202" s="3">
        <v>0.26963223349353199</v>
      </c>
      <c r="L1202" s="3">
        <v>0.25597164906692799</v>
      </c>
      <c r="M1202" s="3">
        <v>0.236134225503042</v>
      </c>
      <c r="N1202" s="3">
        <v>0.21629680193915601</v>
      </c>
      <c r="O1202" s="3">
        <v>0.19977716479403901</v>
      </c>
      <c r="P1202" s="3">
        <v>0.183257527648921</v>
      </c>
      <c r="Q1202" s="3">
        <v>0.167503426976436</v>
      </c>
      <c r="R1202" s="3">
        <v>0.15174932630395199</v>
      </c>
      <c r="S1202" s="3">
        <v>0.13599522563146799</v>
      </c>
      <c r="T1202" s="3">
        <v>0.12784198482983</v>
      </c>
      <c r="U1202" s="3">
        <v>0.119688744028192</v>
      </c>
      <c r="V1202" s="3">
        <v>3.5538981795108102E-2</v>
      </c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</row>
    <row r="1203" spans="1:41" x14ac:dyDescent="0.25">
      <c r="A1203" s="13" t="s">
        <v>359</v>
      </c>
      <c r="B1203" s="2" t="s">
        <v>4</v>
      </c>
      <c r="C1203" s="2" t="s">
        <v>2</v>
      </c>
      <c r="D1203" s="2" t="s">
        <v>26</v>
      </c>
      <c r="E1203" s="2" t="s">
        <v>77</v>
      </c>
      <c r="F1203" s="2" t="s">
        <v>176</v>
      </c>
      <c r="G1203" s="4"/>
      <c r="H1203" s="3">
        <v>0.14870427012989401</v>
      </c>
      <c r="I1203" s="3">
        <v>0.14600240361227401</v>
      </c>
      <c r="J1203" s="3">
        <v>0.146093419598187</v>
      </c>
      <c r="K1203" s="3">
        <v>0.14618443558409999</v>
      </c>
      <c r="L1203" s="3">
        <v>0.14627545157001301</v>
      </c>
      <c r="M1203" s="3">
        <v>0.13514319940043601</v>
      </c>
      <c r="N1203" s="3">
        <v>0.12401094723085899</v>
      </c>
      <c r="O1203" s="3">
        <v>0.11485041958601901</v>
      </c>
      <c r="P1203" s="3">
        <v>0.105689891941179</v>
      </c>
      <c r="Q1203" s="3">
        <v>9.8096800266428294E-2</v>
      </c>
      <c r="R1203" s="3">
        <v>9.0503708591677196E-2</v>
      </c>
      <c r="S1203" s="3">
        <v>8.2910616916926194E-2</v>
      </c>
      <c r="T1203" s="3">
        <v>7.7583880040540606E-2</v>
      </c>
      <c r="U1203" s="3">
        <v>7.2257143164155005E-2</v>
      </c>
      <c r="V1203" s="3">
        <v>3.5030621213026698E-2</v>
      </c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</row>
    <row r="1204" spans="1:41" x14ac:dyDescent="0.25">
      <c r="A1204" s="13" t="s">
        <v>359</v>
      </c>
      <c r="B1204" s="2" t="s">
        <v>4</v>
      </c>
      <c r="C1204" s="2" t="s">
        <v>2</v>
      </c>
      <c r="D1204" s="2" t="s">
        <v>26</v>
      </c>
      <c r="E1204" s="2" t="s">
        <v>78</v>
      </c>
      <c r="F1204" s="2" t="s">
        <v>224</v>
      </c>
      <c r="G1204" s="4"/>
      <c r="H1204" s="3">
        <v>0.73408618936161696</v>
      </c>
      <c r="I1204" s="3">
        <v>0.59320181882106504</v>
      </c>
      <c r="J1204" s="3">
        <v>0.46444457492948998</v>
      </c>
      <c r="K1204" s="3">
        <v>0.54238420429190404</v>
      </c>
      <c r="L1204" s="3">
        <v>0.51697539702732298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</row>
    <row r="1205" spans="1:41" x14ac:dyDescent="0.25">
      <c r="A1205" s="13" t="s">
        <v>359</v>
      </c>
      <c r="B1205" s="2" t="s">
        <v>4</v>
      </c>
      <c r="C1205" s="2" t="s">
        <v>2</v>
      </c>
      <c r="D1205" s="2" t="s">
        <v>26</v>
      </c>
      <c r="E1205" s="2" t="s">
        <v>79</v>
      </c>
      <c r="F1205" s="2" t="s">
        <v>225</v>
      </c>
      <c r="G1205" s="4"/>
      <c r="H1205" s="3">
        <v>0.427956638976</v>
      </c>
      <c r="I1205" s="3">
        <v>0.427956638976</v>
      </c>
      <c r="J1205" s="3">
        <v>0.427956638976</v>
      </c>
      <c r="K1205" s="3">
        <v>0.427956638976</v>
      </c>
      <c r="L1205" s="3">
        <v>0.427956638976</v>
      </c>
      <c r="M1205" s="3">
        <v>0.427956638976</v>
      </c>
      <c r="N1205" s="3">
        <v>0.427956638976</v>
      </c>
      <c r="O1205" s="3">
        <v>0.427956638976</v>
      </c>
      <c r="P1205" s="3">
        <v>0.218429038157156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</row>
    <row r="1206" spans="1:41" x14ac:dyDescent="0.25">
      <c r="A1206" s="13" t="s">
        <v>359</v>
      </c>
      <c r="B1206" s="2" t="s">
        <v>4</v>
      </c>
      <c r="C1206" s="2" t="s">
        <v>2</v>
      </c>
      <c r="D1206" s="2" t="s">
        <v>26</v>
      </c>
      <c r="E1206" s="2" t="s">
        <v>79</v>
      </c>
      <c r="F1206" s="2" t="s">
        <v>226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3">
        <v>2.7578234924397599E-3</v>
      </c>
      <c r="Q1206" s="3">
        <v>2.51568283263722E-3</v>
      </c>
      <c r="R1206" s="3">
        <v>1.6100932142641699E-3</v>
      </c>
      <c r="S1206" s="3">
        <v>1.6100932142642001E-3</v>
      </c>
      <c r="T1206" s="3">
        <v>1.6100932142642001E-3</v>
      </c>
      <c r="U1206" s="3">
        <v>1.14013193576363E-3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</row>
    <row r="1207" spans="1:41" x14ac:dyDescent="0.25">
      <c r="A1207" s="13" t="s">
        <v>359</v>
      </c>
      <c r="B1207" s="2" t="s">
        <v>4</v>
      </c>
      <c r="C1207" s="2" t="s">
        <v>2</v>
      </c>
      <c r="D1207" s="2" t="s">
        <v>26</v>
      </c>
      <c r="E1207" s="2" t="s">
        <v>79</v>
      </c>
      <c r="F1207" s="2" t="s">
        <v>166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3">
        <v>0.206769777326404</v>
      </c>
      <c r="Q1207" s="3">
        <v>0.42544095614336302</v>
      </c>
      <c r="R1207" s="3">
        <v>0.34075521796653602</v>
      </c>
      <c r="S1207" s="3">
        <v>0.34075521796653602</v>
      </c>
      <c r="T1207" s="3">
        <v>0.34075521796653602</v>
      </c>
      <c r="U1207" s="3">
        <v>0.34122517924503598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</row>
    <row r="1208" spans="1:41" x14ac:dyDescent="0.25">
      <c r="A1208" s="13" t="s">
        <v>359</v>
      </c>
      <c r="B1208" s="2" t="s">
        <v>4</v>
      </c>
      <c r="C1208" s="2" t="s">
        <v>2</v>
      </c>
      <c r="D1208" s="2" t="s">
        <v>26</v>
      </c>
      <c r="E1208" s="2" t="s">
        <v>80</v>
      </c>
      <c r="F1208" s="2" t="s">
        <v>167</v>
      </c>
      <c r="G1208" s="4"/>
      <c r="H1208" s="3">
        <v>1.41886919801496E-2</v>
      </c>
      <c r="I1208" s="3">
        <v>1.34077982366938E-2</v>
      </c>
      <c r="J1208" s="3">
        <v>1.2818444468047901E-2</v>
      </c>
      <c r="K1208" s="3">
        <v>1.2229090699402E-2</v>
      </c>
      <c r="L1208" s="3">
        <v>1.1639736930756201E-2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</row>
    <row r="1209" spans="1:41" x14ac:dyDescent="0.25">
      <c r="A1209" s="13" t="s">
        <v>359</v>
      </c>
      <c r="B1209" s="2" t="s">
        <v>4</v>
      </c>
      <c r="C1209" s="2" t="s">
        <v>2</v>
      </c>
      <c r="D1209" s="2" t="s">
        <v>26</v>
      </c>
      <c r="E1209" s="2" t="s">
        <v>81</v>
      </c>
      <c r="F1209" s="2" t="s">
        <v>227</v>
      </c>
      <c r="G1209" s="4"/>
      <c r="H1209" s="3">
        <v>2.52346333055865E-2</v>
      </c>
      <c r="I1209" s="3">
        <v>2.2013032431985598E-2</v>
      </c>
      <c r="J1209" s="3">
        <v>1.86162511462598E-2</v>
      </c>
      <c r="K1209" s="3">
        <v>1.5219469860533999E-2</v>
      </c>
      <c r="L1209" s="3">
        <v>1.1822688574808201E-2</v>
      </c>
      <c r="M1209" s="3">
        <v>8.1818506820410496E-3</v>
      </c>
      <c r="N1209" s="3">
        <v>4.5410127892739098E-3</v>
      </c>
      <c r="O1209" s="3">
        <v>2.0263063233308298E-3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</row>
    <row r="1210" spans="1:41" x14ac:dyDescent="0.25">
      <c r="A1210" s="13" t="s">
        <v>359</v>
      </c>
      <c r="B1210" s="2" t="s">
        <v>4</v>
      </c>
      <c r="C1210" s="2" t="s">
        <v>2</v>
      </c>
      <c r="D1210" s="2" t="s">
        <v>26</v>
      </c>
      <c r="E1210" s="2" t="s">
        <v>81</v>
      </c>
      <c r="F1210" s="2" t="s">
        <v>168</v>
      </c>
      <c r="G1210" s="4"/>
      <c r="H1210" s="3">
        <v>0.117417579686413</v>
      </c>
      <c r="I1210" s="3">
        <v>0.12063918056001401</v>
      </c>
      <c r="J1210" s="3">
        <v>0.12403596184574001</v>
      </c>
      <c r="K1210" s="3">
        <v>0.12743274313146599</v>
      </c>
      <c r="L1210" s="3">
        <v>0.13082952441719201</v>
      </c>
      <c r="M1210" s="3">
        <v>0.13447036230995901</v>
      </c>
      <c r="N1210" s="3">
        <v>0.13811120020272599</v>
      </c>
      <c r="O1210" s="3">
        <v>2.6504136275069201E-2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</row>
    <row r="1211" spans="1:41" x14ac:dyDescent="0.25">
      <c r="A1211" s="13" t="s">
        <v>359</v>
      </c>
      <c r="B1211" s="2" t="s">
        <v>4</v>
      </c>
      <c r="C1211" s="2" t="s">
        <v>2</v>
      </c>
      <c r="D1211" s="2" t="s">
        <v>26</v>
      </c>
      <c r="E1211" s="2" t="s">
        <v>82</v>
      </c>
      <c r="F1211" s="2" t="s">
        <v>228</v>
      </c>
      <c r="G1211" s="4"/>
      <c r="H1211" s="3">
        <v>4.0412606382738197E-3</v>
      </c>
      <c r="I1211" s="3">
        <v>3.11410965658423E-3</v>
      </c>
      <c r="J1211" s="3">
        <v>2.52872516640018E-3</v>
      </c>
      <c r="K1211" s="3">
        <v>1.9433406762161701E-3</v>
      </c>
      <c r="L1211" s="3">
        <v>1.35795618603215E-3</v>
      </c>
      <c r="M1211" s="3">
        <v>5.0788127584783498E-4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</row>
    <row r="1212" spans="1:41" x14ac:dyDescent="0.25">
      <c r="A1212" s="13" t="s">
        <v>359</v>
      </c>
      <c r="B1212" s="2" t="s">
        <v>4</v>
      </c>
      <c r="C1212" s="2" t="s">
        <v>2</v>
      </c>
      <c r="D1212" s="2" t="s">
        <v>26</v>
      </c>
      <c r="E1212" s="2" t="s">
        <v>83</v>
      </c>
      <c r="F1212" s="2" t="s">
        <v>229</v>
      </c>
      <c r="G1212" s="4"/>
      <c r="H1212" s="3">
        <v>1.5850245887999999E-2</v>
      </c>
      <c r="I1212" s="3">
        <v>1.5850245887999999E-2</v>
      </c>
      <c r="J1212" s="3">
        <v>1.5850245887999999E-2</v>
      </c>
      <c r="K1212" s="3">
        <v>1.5850245887999999E-2</v>
      </c>
      <c r="L1212" s="3">
        <v>1.5850245887999999E-2</v>
      </c>
      <c r="M1212" s="3">
        <v>1.5850245887999999E-2</v>
      </c>
      <c r="N1212" s="3">
        <v>1.5850245887999999E-2</v>
      </c>
      <c r="O1212" s="3">
        <v>1.5850245887999999E-2</v>
      </c>
      <c r="P1212" s="3">
        <v>1.5850245887999999E-2</v>
      </c>
      <c r="Q1212" s="3">
        <v>1.5850245887999999E-2</v>
      </c>
      <c r="R1212" s="3">
        <v>1.5850245887999999E-2</v>
      </c>
      <c r="S1212" s="3">
        <v>1.5850245887999999E-2</v>
      </c>
      <c r="T1212" s="3">
        <v>1.5850245887999999E-2</v>
      </c>
      <c r="U1212" s="3">
        <v>1.5850245887999999E-2</v>
      </c>
      <c r="V1212" s="3">
        <v>9.4578599102414593E-3</v>
      </c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</row>
    <row r="1213" spans="1:41" x14ac:dyDescent="0.25">
      <c r="A1213" s="13" t="s">
        <v>359</v>
      </c>
      <c r="B1213" s="2" t="s">
        <v>4</v>
      </c>
      <c r="C1213" s="2" t="s">
        <v>2</v>
      </c>
      <c r="D1213" s="2" t="s">
        <v>26</v>
      </c>
      <c r="E1213" s="2" t="s">
        <v>85</v>
      </c>
      <c r="F1213" s="2" t="s">
        <v>221</v>
      </c>
      <c r="G1213" s="4"/>
      <c r="H1213" s="3">
        <v>2.07275793390379</v>
      </c>
      <c r="I1213" s="3">
        <v>1.9759812255570699</v>
      </c>
      <c r="J1213" s="3">
        <v>1.69293311735911</v>
      </c>
      <c r="K1213" s="3">
        <v>1.6714794959660599</v>
      </c>
      <c r="L1213" s="3">
        <v>0.54445377269873196</v>
      </c>
      <c r="M1213" s="3">
        <v>0.54445377269873196</v>
      </c>
      <c r="N1213" s="3">
        <v>0.54445377269873196</v>
      </c>
      <c r="O1213" s="3">
        <v>0.54445377269873196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</row>
    <row r="1214" spans="1:41" x14ac:dyDescent="0.25">
      <c r="A1214" s="13" t="s">
        <v>359</v>
      </c>
      <c r="B1214" s="2" t="s">
        <v>4</v>
      </c>
      <c r="C1214" s="2" t="s">
        <v>2</v>
      </c>
      <c r="D1214" s="2" t="s">
        <v>26</v>
      </c>
      <c r="E1214" s="2" t="s">
        <v>85</v>
      </c>
      <c r="F1214" s="2" t="s">
        <v>222</v>
      </c>
      <c r="G1214" s="4"/>
      <c r="H1214" s="3">
        <v>4.7652395357699103E-3</v>
      </c>
      <c r="I1214" s="3">
        <v>4.5105381139918001E-3</v>
      </c>
      <c r="J1214" s="3">
        <v>4.2912944283749503E-3</v>
      </c>
      <c r="K1214" s="3">
        <v>4.0720507427580996E-3</v>
      </c>
      <c r="L1214" s="3">
        <v>3.8528070571412498E-3</v>
      </c>
      <c r="M1214" s="3">
        <v>3.5474559345930398E-3</v>
      </c>
      <c r="N1214" s="3">
        <v>3.2421048120448298E-3</v>
      </c>
      <c r="O1214" s="3">
        <v>2.9999641522422899E-3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</row>
    <row r="1215" spans="1:41" x14ac:dyDescent="0.25">
      <c r="A1215" s="13" t="s">
        <v>359</v>
      </c>
      <c r="B1215" s="2" t="s">
        <v>4</v>
      </c>
      <c r="C1215" s="2" t="s">
        <v>2</v>
      </c>
      <c r="D1215" s="2" t="s">
        <v>26</v>
      </c>
      <c r="E1215" s="2" t="s">
        <v>88</v>
      </c>
      <c r="F1215" s="2" t="s">
        <v>223</v>
      </c>
      <c r="G1215" s="4"/>
      <c r="H1215" s="3">
        <v>0.140258279477013</v>
      </c>
      <c r="I1215" s="3">
        <v>0.13741526324715</v>
      </c>
      <c r="J1215" s="3">
        <v>0.137511034049831</v>
      </c>
      <c r="K1215" s="3">
        <v>0.13760680485251101</v>
      </c>
      <c r="L1215" s="3">
        <v>0.13770257565519201</v>
      </c>
      <c r="M1215" s="3">
        <v>0.12598875730530901</v>
      </c>
      <c r="N1215" s="3">
        <v>0.11427493895542699</v>
      </c>
      <c r="O1215" s="3">
        <v>0.104635851088375</v>
      </c>
      <c r="P1215" s="3">
        <v>9.4996763221323194E-2</v>
      </c>
      <c r="Q1215" s="3">
        <v>8.7006996619097804E-2</v>
      </c>
      <c r="R1215" s="3">
        <v>7.9017230016872303E-2</v>
      </c>
      <c r="S1215" s="3">
        <v>7.1027463414646802E-2</v>
      </c>
      <c r="T1215" s="3">
        <v>6.5422449512956601E-2</v>
      </c>
      <c r="U1215" s="3">
        <v>5.9817435611266297E-2</v>
      </c>
      <c r="V1215" s="3">
        <v>2.7038528189371601E-2</v>
      </c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</row>
    <row r="1216" spans="1:41" x14ac:dyDescent="0.25">
      <c r="A1216" s="13" t="s">
        <v>359</v>
      </c>
      <c r="B1216" s="2" t="s">
        <v>4</v>
      </c>
      <c r="C1216" s="2" t="s">
        <v>2</v>
      </c>
      <c r="D1216" s="2" t="s">
        <v>26</v>
      </c>
      <c r="E1216" s="2" t="s">
        <v>89</v>
      </c>
      <c r="F1216" s="2" t="s">
        <v>162</v>
      </c>
      <c r="G1216" s="4"/>
      <c r="H1216" s="3">
        <v>1.5205005591166001</v>
      </c>
      <c r="I1216" s="3">
        <v>1.43862923798872</v>
      </c>
      <c r="J1216" s="3">
        <v>1.3681554649524801</v>
      </c>
      <c r="K1216" s="3">
        <v>1.2976816919162399</v>
      </c>
      <c r="L1216" s="3">
        <v>1.22720791888</v>
      </c>
      <c r="M1216" s="3">
        <v>1.12905573882393</v>
      </c>
      <c r="N1216" s="3">
        <v>1.0309035587678499</v>
      </c>
      <c r="O1216" s="3">
        <v>0.95306977370919699</v>
      </c>
      <c r="P1216" s="3">
        <v>0.70997681056011297</v>
      </c>
      <c r="Q1216" s="3">
        <v>0.45737174243183698</v>
      </c>
      <c r="R1216" s="3">
        <v>0.233963108457166</v>
      </c>
      <c r="S1216" s="3">
        <v>0.233963108457166</v>
      </c>
      <c r="T1216" s="3">
        <v>0.233963108457166</v>
      </c>
      <c r="U1216" s="3">
        <v>8.2522964764635706E-2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</row>
    <row r="1217" spans="1:41" x14ac:dyDescent="0.25">
      <c r="A1217" s="13" t="s">
        <v>359</v>
      </c>
      <c r="B1217" s="2" t="s">
        <v>4</v>
      </c>
      <c r="C1217" s="2" t="s">
        <v>2</v>
      </c>
      <c r="D1217" s="2" t="s">
        <v>26</v>
      </c>
      <c r="E1217" s="2" t="s">
        <v>89</v>
      </c>
      <c r="F1217" s="2" t="s">
        <v>163</v>
      </c>
      <c r="G1217" s="4"/>
      <c r="H1217" s="3">
        <v>0.22911082150304199</v>
      </c>
      <c r="I1217" s="3">
        <v>0.221484395500193</v>
      </c>
      <c r="J1217" s="3">
        <v>0.199178972126166</v>
      </c>
      <c r="K1217" s="3">
        <v>0.197488333347039</v>
      </c>
      <c r="L1217" s="3">
        <v>0.10867379905835201</v>
      </c>
      <c r="M1217" s="3">
        <v>0.10867379905835201</v>
      </c>
      <c r="N1217" s="3">
        <v>0.10867379905835201</v>
      </c>
      <c r="O1217" s="3">
        <v>0.10867379905835201</v>
      </c>
      <c r="P1217" s="3">
        <v>3.3997883228399903E-2</v>
      </c>
      <c r="Q1217" s="3">
        <v>1.1609930426370201E-2</v>
      </c>
      <c r="R1217" s="3">
        <v>5.8137696993043903E-3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</row>
    <row r="1218" spans="1:41" x14ac:dyDescent="0.25">
      <c r="A1218" s="13" t="s">
        <v>359</v>
      </c>
      <c r="B1218" s="2" t="s">
        <v>4</v>
      </c>
      <c r="C1218" s="2" t="s">
        <v>2</v>
      </c>
      <c r="D1218" s="2" t="s">
        <v>26</v>
      </c>
      <c r="E1218" s="2" t="s">
        <v>90</v>
      </c>
      <c r="F1218" s="2" t="s">
        <v>164</v>
      </c>
      <c r="G1218" s="4"/>
      <c r="H1218" s="4"/>
      <c r="I1218" s="4"/>
      <c r="J1218" s="4"/>
      <c r="K1218" s="4"/>
      <c r="L1218" s="4"/>
      <c r="M1218" s="3">
        <v>8.8985530514990308E-3</v>
      </c>
      <c r="N1218" s="3">
        <v>8.4239635554190801E-3</v>
      </c>
      <c r="O1218" s="3">
        <v>9.5972017882192196E-4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</row>
    <row r="1219" spans="1:41" x14ac:dyDescent="0.25">
      <c r="A1219" s="13" t="s">
        <v>359</v>
      </c>
      <c r="B1219" s="2" t="s">
        <v>4</v>
      </c>
      <c r="C1219" s="2" t="s">
        <v>2</v>
      </c>
      <c r="D1219" s="2" t="s">
        <v>26</v>
      </c>
      <c r="E1219" s="2" t="s">
        <v>91</v>
      </c>
      <c r="F1219" s="2" t="s">
        <v>165</v>
      </c>
      <c r="G1219" s="4"/>
      <c r="H1219" s="3">
        <v>0.23910766555569599</v>
      </c>
      <c r="I1219" s="3">
        <v>0.21349143803894799</v>
      </c>
      <c r="J1219" s="3">
        <v>0.18648228151903301</v>
      </c>
      <c r="K1219" s="3">
        <v>0.15947312499911701</v>
      </c>
      <c r="L1219" s="3">
        <v>0.132463968479201</v>
      </c>
      <c r="M1219" s="3">
        <v>0.10351422098658999</v>
      </c>
      <c r="N1219" s="3">
        <v>7.4564473493978795E-2</v>
      </c>
      <c r="O1219" s="3">
        <v>0.146467995721141</v>
      </c>
      <c r="P1219" s="3">
        <v>0.13929846009772401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</row>
    <row r="1220" spans="1:41" x14ac:dyDescent="0.25">
      <c r="A1220" s="13" t="s">
        <v>359</v>
      </c>
      <c r="B1220" s="2" t="s">
        <v>4</v>
      </c>
      <c r="C1220" s="2" t="s">
        <v>2</v>
      </c>
      <c r="D1220" s="2" t="s">
        <v>26</v>
      </c>
      <c r="E1220" s="2" t="s">
        <v>57</v>
      </c>
      <c r="F1220" s="2" t="s">
        <v>270</v>
      </c>
      <c r="G1220" s="4"/>
      <c r="H1220" s="3">
        <v>2.9616841553795901</v>
      </c>
      <c r="I1220" s="3">
        <v>3.1527605525008502</v>
      </c>
      <c r="J1220" s="3">
        <v>3.1527605525008502</v>
      </c>
      <c r="K1220" s="3">
        <v>3.1527605525008502</v>
      </c>
      <c r="L1220" s="3">
        <v>3.1527605525008502</v>
      </c>
      <c r="M1220" s="3">
        <v>3.1527605525008502</v>
      </c>
      <c r="N1220" s="3">
        <v>3.1527605525008502</v>
      </c>
      <c r="O1220" s="3">
        <v>3.1527605525008502</v>
      </c>
      <c r="P1220" s="3">
        <v>3.1527605525008502</v>
      </c>
      <c r="Q1220" s="3">
        <v>3.1527605525008502</v>
      </c>
      <c r="R1220" s="3">
        <v>3.1527605525008502</v>
      </c>
      <c r="S1220" s="3">
        <v>3.1527605525008502</v>
      </c>
      <c r="T1220" s="3">
        <v>3.1527605525008502</v>
      </c>
      <c r="U1220" s="3">
        <v>3.1527605525008502</v>
      </c>
      <c r="V1220" s="3">
        <v>3.1527605525008502</v>
      </c>
      <c r="W1220" s="3">
        <v>3.1527605525008502</v>
      </c>
      <c r="X1220" s="3">
        <v>3.1527605525008502</v>
      </c>
      <c r="Y1220" s="3">
        <v>3.1527605525008502</v>
      </c>
      <c r="Z1220" s="3">
        <v>3.1527605525008502</v>
      </c>
      <c r="AA1220" s="3">
        <v>3.1527605525008502</v>
      </c>
      <c r="AB1220" s="3">
        <v>3.1527605525008502</v>
      </c>
      <c r="AC1220" s="3">
        <v>3.1527605525008502</v>
      </c>
      <c r="AD1220" s="3">
        <v>3.1527605525008502</v>
      </c>
      <c r="AE1220" s="3">
        <v>3.1527605525008502</v>
      </c>
      <c r="AF1220" s="3">
        <v>3.1527605525008502</v>
      </c>
      <c r="AG1220" s="3">
        <v>3.1527605525008502</v>
      </c>
      <c r="AH1220" s="3">
        <v>3.1527605525008502</v>
      </c>
      <c r="AI1220" s="3">
        <v>3.1527605525008502</v>
      </c>
      <c r="AJ1220" s="3">
        <v>3.1527605525008502</v>
      </c>
      <c r="AK1220" s="3">
        <v>3.1527605525008502</v>
      </c>
      <c r="AL1220" s="3">
        <v>3.1527605525008502</v>
      </c>
      <c r="AM1220" s="3">
        <v>3.1527605525008502</v>
      </c>
      <c r="AN1220" s="4"/>
      <c r="AO1220" s="4"/>
    </row>
    <row r="1221" spans="1:41" x14ac:dyDescent="0.25">
      <c r="A1221" s="13" t="s">
        <v>359</v>
      </c>
      <c r="B1221" s="2" t="s">
        <v>4</v>
      </c>
      <c r="C1221" s="2" t="s">
        <v>2</v>
      </c>
      <c r="D1221" s="2" t="s">
        <v>26</v>
      </c>
      <c r="E1221" s="2" t="s">
        <v>58</v>
      </c>
      <c r="F1221" s="2" t="s">
        <v>271</v>
      </c>
      <c r="G1221" s="4"/>
      <c r="H1221" s="3">
        <v>2.1370339745013398</v>
      </c>
      <c r="I1221" s="3">
        <v>2.4440004282952299</v>
      </c>
      <c r="J1221" s="3">
        <v>2.4440004282952299</v>
      </c>
      <c r="K1221" s="3">
        <v>2.4440004282952299</v>
      </c>
      <c r="L1221" s="3">
        <v>2.4440004282952299</v>
      </c>
      <c r="M1221" s="3">
        <v>2.4440004282952299</v>
      </c>
      <c r="N1221" s="3">
        <v>2.4440004282952299</v>
      </c>
      <c r="O1221" s="3">
        <v>2.4440004282952299</v>
      </c>
      <c r="P1221" s="3">
        <v>2.4440004282952299</v>
      </c>
      <c r="Q1221" s="3">
        <v>2.4440004282952299</v>
      </c>
      <c r="R1221" s="3">
        <v>2.4440004282952299</v>
      </c>
      <c r="S1221" s="3">
        <v>2.4440004282952299</v>
      </c>
      <c r="T1221" s="3">
        <v>2.4440004282952299</v>
      </c>
      <c r="U1221" s="3">
        <v>2.4440004282952299</v>
      </c>
      <c r="V1221" s="3">
        <v>2.4440004282952299</v>
      </c>
      <c r="W1221" s="3">
        <v>2.4440004282952299</v>
      </c>
      <c r="X1221" s="3">
        <v>2.4440004282952299</v>
      </c>
      <c r="Y1221" s="3">
        <v>2.4440004282952299</v>
      </c>
      <c r="Z1221" s="3">
        <v>2.4440004282952299</v>
      </c>
      <c r="AA1221" s="3">
        <v>2.4440004282952299</v>
      </c>
      <c r="AB1221" s="3">
        <v>2.4440004282952299</v>
      </c>
      <c r="AC1221" s="3">
        <v>2.4440004282952299</v>
      </c>
      <c r="AD1221" s="3">
        <v>2.4440004282952299</v>
      </c>
      <c r="AE1221" s="3">
        <v>2.4440004282952299</v>
      </c>
      <c r="AF1221" s="3">
        <v>2.4440004282952299</v>
      </c>
      <c r="AG1221" s="3">
        <v>2.4440004282952299</v>
      </c>
      <c r="AH1221" s="3">
        <v>2.4440004282952299</v>
      </c>
      <c r="AI1221" s="3">
        <v>2.4440004282952299</v>
      </c>
      <c r="AJ1221" s="3">
        <v>2.4440004282952299</v>
      </c>
      <c r="AK1221" s="3">
        <v>2.4440004282952299</v>
      </c>
      <c r="AL1221" s="3">
        <v>2.4440004282952299</v>
      </c>
      <c r="AM1221" s="3">
        <v>2.4440004282952299</v>
      </c>
      <c r="AN1221" s="4"/>
      <c r="AO1221" s="4"/>
    </row>
    <row r="1222" spans="1:41" x14ac:dyDescent="0.25">
      <c r="A1222" s="13" t="s">
        <v>359</v>
      </c>
      <c r="B1222" s="2" t="s">
        <v>4</v>
      </c>
      <c r="C1222" s="2" t="s">
        <v>2</v>
      </c>
      <c r="D1222" s="2" t="s">
        <v>26</v>
      </c>
      <c r="E1222" s="2" t="s">
        <v>35</v>
      </c>
      <c r="F1222" s="2" t="s">
        <v>230</v>
      </c>
      <c r="G1222" s="4"/>
      <c r="H1222" s="3">
        <v>8.5470039956174801</v>
      </c>
      <c r="I1222" s="3">
        <v>7.83414506750524</v>
      </c>
      <c r="J1222" s="3">
        <v>6.9537250722659003</v>
      </c>
      <c r="K1222" s="3">
        <v>6.4227197656057102</v>
      </c>
      <c r="L1222" s="3">
        <v>4.4149894086722901</v>
      </c>
      <c r="M1222" s="3">
        <v>3.7153433854273499</v>
      </c>
      <c r="N1222" s="3">
        <v>3.0156973621824101</v>
      </c>
      <c r="O1222" s="3">
        <v>2.46088443638416</v>
      </c>
      <c r="P1222" s="3">
        <v>0.64033614701869501</v>
      </c>
      <c r="Q1222" s="4"/>
      <c r="R1222" s="4"/>
      <c r="S1222" s="3">
        <v>2.1671178312394401</v>
      </c>
      <c r="T1222" s="3">
        <v>2.1671178312394401</v>
      </c>
      <c r="U1222" s="3">
        <v>1.09030325516039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</row>
    <row r="1223" spans="1:41" x14ac:dyDescent="0.25">
      <c r="A1223" s="13" t="s">
        <v>359</v>
      </c>
      <c r="B1223" s="2" t="s">
        <v>4</v>
      </c>
      <c r="C1223" s="2" t="s">
        <v>2</v>
      </c>
      <c r="D1223" s="2" t="s">
        <v>26</v>
      </c>
      <c r="E1223" s="2" t="s">
        <v>35</v>
      </c>
      <c r="F1223" s="2" t="s">
        <v>231</v>
      </c>
      <c r="G1223" s="4"/>
      <c r="H1223" s="3">
        <v>0.140686870480908</v>
      </c>
      <c r="I1223" s="3">
        <v>0.137985003963288</v>
      </c>
      <c r="J1223" s="3">
        <v>0.13807601994920199</v>
      </c>
      <c r="K1223" s="3">
        <v>0.13816703593511501</v>
      </c>
      <c r="L1223" s="3">
        <v>0.138258051921028</v>
      </c>
      <c r="M1223" s="3">
        <v>0.127125799751451</v>
      </c>
      <c r="N1223" s="3">
        <v>0.115993547581874</v>
      </c>
      <c r="O1223" s="3">
        <v>0.10683301993703399</v>
      </c>
      <c r="P1223" s="3">
        <v>9.7672492292193894E-2</v>
      </c>
      <c r="Q1223" s="3">
        <v>9.0079400617442795E-2</v>
      </c>
      <c r="R1223" s="3">
        <v>8.2486308942691794E-2</v>
      </c>
      <c r="S1223" s="3">
        <v>7.4893217267940695E-2</v>
      </c>
      <c r="T1223" s="3">
        <v>6.9566480391555094E-2</v>
      </c>
      <c r="U1223" s="3">
        <v>6.4239743515169603E-2</v>
      </c>
      <c r="V1223" s="3">
        <v>2.70132215640412E-2</v>
      </c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</row>
    <row r="1224" spans="1:41" x14ac:dyDescent="0.25">
      <c r="A1224" s="13" t="s">
        <v>359</v>
      </c>
      <c r="B1224" s="2" t="s">
        <v>4</v>
      </c>
      <c r="C1224" s="2" t="s">
        <v>2</v>
      </c>
      <c r="D1224" s="2" t="s">
        <v>26</v>
      </c>
      <c r="E1224" s="2" t="s">
        <v>35</v>
      </c>
      <c r="F1224" s="2" t="s">
        <v>232</v>
      </c>
      <c r="G1224" s="4"/>
      <c r="H1224" s="3">
        <v>2.0775231734395598</v>
      </c>
      <c r="I1224" s="3">
        <v>1.9804917636710599</v>
      </c>
      <c r="J1224" s="3">
        <v>1.69722441178748</v>
      </c>
      <c r="K1224" s="3">
        <v>1.67555154670882</v>
      </c>
      <c r="L1224" s="3">
        <v>0.54830657975587305</v>
      </c>
      <c r="M1224" s="3">
        <v>0.54800122863332501</v>
      </c>
      <c r="N1224" s="3">
        <v>0.54769587751077697</v>
      </c>
      <c r="O1224" s="3">
        <v>0.54745373685097398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</row>
    <row r="1225" spans="1:41" x14ac:dyDescent="0.25">
      <c r="A1225" s="13" t="s">
        <v>359</v>
      </c>
      <c r="B1225" s="2" t="s">
        <v>4</v>
      </c>
      <c r="C1225" s="2" t="s">
        <v>2</v>
      </c>
      <c r="D1225" s="2" t="s">
        <v>26</v>
      </c>
      <c r="E1225" s="2" t="s">
        <v>35</v>
      </c>
      <c r="F1225" s="2" t="s">
        <v>233</v>
      </c>
      <c r="G1225" s="4"/>
      <c r="H1225" s="3">
        <v>0.140258279477013</v>
      </c>
      <c r="I1225" s="3">
        <v>0.13741526324715</v>
      </c>
      <c r="J1225" s="3">
        <v>0.137511034049831</v>
      </c>
      <c r="K1225" s="3">
        <v>0.13760680485251101</v>
      </c>
      <c r="L1225" s="3">
        <v>0.13770257565519201</v>
      </c>
      <c r="M1225" s="3">
        <v>0.12598875730530901</v>
      </c>
      <c r="N1225" s="3">
        <v>0.11427493895542699</v>
      </c>
      <c r="O1225" s="3">
        <v>0.104635851088375</v>
      </c>
      <c r="P1225" s="3">
        <v>9.4996763221323194E-2</v>
      </c>
      <c r="Q1225" s="3">
        <v>8.7006996619097804E-2</v>
      </c>
      <c r="R1225" s="3">
        <v>7.9017230016872303E-2</v>
      </c>
      <c r="S1225" s="3">
        <v>7.1027463414646802E-2</v>
      </c>
      <c r="T1225" s="3">
        <v>6.5422449512956601E-2</v>
      </c>
      <c r="U1225" s="3">
        <v>5.9817435611266297E-2</v>
      </c>
      <c r="V1225" s="3">
        <v>2.7038528189371601E-2</v>
      </c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</row>
    <row r="1226" spans="1:41" x14ac:dyDescent="0.25">
      <c r="A1226" s="13" t="s">
        <v>359</v>
      </c>
      <c r="B1226" s="2" t="s">
        <v>4</v>
      </c>
      <c r="C1226" s="2" t="s">
        <v>2</v>
      </c>
      <c r="D1226" s="2" t="s">
        <v>26</v>
      </c>
      <c r="E1226" s="2" t="s">
        <v>35</v>
      </c>
      <c r="F1226" s="2" t="s">
        <v>234</v>
      </c>
      <c r="G1226" s="4"/>
      <c r="H1226" s="3">
        <v>1.7496113806196401</v>
      </c>
      <c r="I1226" s="3">
        <v>1.6601136334889099</v>
      </c>
      <c r="J1226" s="3">
        <v>1.5673344370786499</v>
      </c>
      <c r="K1226" s="3">
        <v>1.49517002526328</v>
      </c>
      <c r="L1226" s="3">
        <v>1.33588171793835</v>
      </c>
      <c r="M1226" s="3">
        <v>1.2377295378822799</v>
      </c>
      <c r="N1226" s="3">
        <v>1.1395773578262001</v>
      </c>
      <c r="O1226" s="3">
        <v>1.0617435727675499</v>
      </c>
      <c r="P1226" s="3">
        <v>0.743974693788513</v>
      </c>
      <c r="Q1226" s="3">
        <v>0.46898167285820702</v>
      </c>
      <c r="R1226" s="3">
        <v>0.239776878156471</v>
      </c>
      <c r="S1226" s="3">
        <v>0.233963108457166</v>
      </c>
      <c r="T1226" s="3">
        <v>0.233963108457166</v>
      </c>
      <c r="U1226" s="3">
        <v>8.2522964764635706E-2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</row>
    <row r="1227" spans="1:41" x14ac:dyDescent="0.25">
      <c r="A1227" s="13" t="s">
        <v>359</v>
      </c>
      <c r="B1227" s="2" t="s">
        <v>4</v>
      </c>
      <c r="C1227" s="2" t="s">
        <v>2</v>
      </c>
      <c r="D1227" s="2" t="s">
        <v>26</v>
      </c>
      <c r="E1227" s="2" t="s">
        <v>35</v>
      </c>
      <c r="F1227" s="2" t="s">
        <v>235</v>
      </c>
      <c r="G1227" s="4"/>
      <c r="H1227" s="4"/>
      <c r="I1227" s="4"/>
      <c r="J1227" s="4"/>
      <c r="K1227" s="4"/>
      <c r="L1227" s="4"/>
      <c r="M1227" s="3">
        <v>8.8985530514990308E-3</v>
      </c>
      <c r="N1227" s="3">
        <v>8.4239635554190801E-3</v>
      </c>
      <c r="O1227" s="3">
        <v>9.5972017882192196E-4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</row>
    <row r="1228" spans="1:41" x14ac:dyDescent="0.25">
      <c r="A1228" s="13" t="s">
        <v>359</v>
      </c>
      <c r="B1228" s="2" t="s">
        <v>4</v>
      </c>
      <c r="C1228" s="2" t="s">
        <v>2</v>
      </c>
      <c r="D1228" s="2" t="s">
        <v>26</v>
      </c>
      <c r="E1228" s="2" t="s">
        <v>35</v>
      </c>
      <c r="F1228" s="2" t="s">
        <v>236</v>
      </c>
      <c r="G1228" s="4"/>
      <c r="H1228" s="3">
        <v>0.23910766555569599</v>
      </c>
      <c r="I1228" s="3">
        <v>0.21349143803894799</v>
      </c>
      <c r="J1228" s="3">
        <v>0.18648228151903301</v>
      </c>
      <c r="K1228" s="3">
        <v>0.15947312499911701</v>
      </c>
      <c r="L1228" s="3">
        <v>0.132463968479201</v>
      </c>
      <c r="M1228" s="3">
        <v>0.10351422098658999</v>
      </c>
      <c r="N1228" s="3">
        <v>7.4564473493978795E-2</v>
      </c>
      <c r="O1228" s="3">
        <v>0.146467995721141</v>
      </c>
      <c r="P1228" s="3">
        <v>0.13929846009772401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</row>
    <row r="1229" spans="1:41" x14ac:dyDescent="0.25">
      <c r="A1229" s="13" t="s">
        <v>359</v>
      </c>
      <c r="B1229" s="2" t="s">
        <v>4</v>
      </c>
      <c r="C1229" s="2" t="s">
        <v>2</v>
      </c>
      <c r="D1229" s="2" t="s">
        <v>26</v>
      </c>
      <c r="E1229" s="2" t="s">
        <v>36</v>
      </c>
      <c r="F1229" s="2" t="s">
        <v>251</v>
      </c>
      <c r="G1229" s="4"/>
      <c r="H1229" s="3">
        <v>14.3615025968745</v>
      </c>
      <c r="I1229" s="3">
        <v>14.7491493881192</v>
      </c>
      <c r="J1229" s="3">
        <v>15.084533963482601</v>
      </c>
      <c r="K1229" s="3">
        <v>15.417604352849001</v>
      </c>
      <c r="L1229" s="3">
        <v>15.7483605562183</v>
      </c>
      <c r="M1229" s="3">
        <v>16.076802573590601</v>
      </c>
      <c r="N1229" s="3">
        <v>16.402930404965801</v>
      </c>
      <c r="O1229" s="3">
        <v>16.556544227606199</v>
      </c>
      <c r="P1229" s="3">
        <v>16.706727735489</v>
      </c>
      <c r="Q1229" s="3">
        <v>16.8534809286142</v>
      </c>
      <c r="R1229" s="3">
        <v>16.996803806981699</v>
      </c>
      <c r="S1229" s="3">
        <v>17.136696370591601</v>
      </c>
      <c r="T1229" s="3">
        <v>17.165967253004101</v>
      </c>
      <c r="U1229" s="3">
        <v>17.192067589350302</v>
      </c>
      <c r="V1229" s="3">
        <v>17.214997379630098</v>
      </c>
      <c r="W1229" s="3">
        <v>17.234756623843701</v>
      </c>
      <c r="X1229" s="3">
        <v>17.251345321991</v>
      </c>
      <c r="Y1229" s="3">
        <v>17.238302450541401</v>
      </c>
      <c r="Z1229" s="3">
        <v>17.2089513710905</v>
      </c>
      <c r="AA1229" s="3">
        <v>17.188510817731</v>
      </c>
      <c r="AB1229" s="3">
        <v>17.164439262517199</v>
      </c>
      <c r="AC1229" s="3">
        <v>17.136736705449099</v>
      </c>
      <c r="AD1229" s="3">
        <v>17.106687224547901</v>
      </c>
      <c r="AE1229" s="3">
        <v>17.073473191998801</v>
      </c>
      <c r="AF1229" s="3">
        <v>17.037094607801901</v>
      </c>
      <c r="AG1229" s="3">
        <v>16.997551471957301</v>
      </c>
      <c r="AH1229" s="3">
        <v>16.9548437844647</v>
      </c>
      <c r="AI1229" s="3">
        <v>16.950459501975001</v>
      </c>
      <c r="AJ1229" s="3">
        <v>16.9426343097733</v>
      </c>
      <c r="AK1229" s="3">
        <v>16.931368207859698</v>
      </c>
      <c r="AL1229" s="3">
        <v>16.916661196233999</v>
      </c>
      <c r="AM1229" s="3">
        <v>16.898513274896398</v>
      </c>
      <c r="AN1229" s="4"/>
      <c r="AO1229" s="4"/>
    </row>
    <row r="1230" spans="1:41" x14ac:dyDescent="0.25">
      <c r="A1230" s="13" t="s">
        <v>359</v>
      </c>
      <c r="B1230" s="2" t="s">
        <v>4</v>
      </c>
      <c r="C1230" s="2" t="s">
        <v>2</v>
      </c>
      <c r="D1230" s="2" t="s">
        <v>26</v>
      </c>
      <c r="E1230" s="2" t="s">
        <v>93</v>
      </c>
      <c r="F1230" s="2" t="s">
        <v>272</v>
      </c>
      <c r="G1230" s="4"/>
      <c r="H1230" s="3">
        <v>68.585731940983607</v>
      </c>
      <c r="I1230" s="3">
        <v>55.422893826604401</v>
      </c>
      <c r="J1230" s="3">
        <v>43.393094134163597</v>
      </c>
      <c r="K1230" s="3">
        <v>50.674999998213103</v>
      </c>
      <c r="L1230" s="3">
        <v>48.301053084017497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</row>
    <row r="1231" spans="1:41" x14ac:dyDescent="0.25">
      <c r="A1231" s="13" t="s">
        <v>359</v>
      </c>
      <c r="B1231" s="2" t="s">
        <v>4</v>
      </c>
      <c r="C1231" s="2" t="s">
        <v>2</v>
      </c>
      <c r="D1231" s="2" t="s">
        <v>26</v>
      </c>
      <c r="E1231" s="2" t="s">
        <v>94</v>
      </c>
      <c r="F1231" s="2" t="s">
        <v>273</v>
      </c>
      <c r="G1231" s="4"/>
      <c r="H1231" s="3">
        <v>363.68563536317902</v>
      </c>
      <c r="I1231" s="3">
        <v>351.57960925668402</v>
      </c>
      <c r="J1231" s="3">
        <v>316.17245555434403</v>
      </c>
      <c r="K1231" s="3">
        <v>313.48877158637202</v>
      </c>
      <c r="L1231" s="3">
        <v>172.50647262570399</v>
      </c>
      <c r="M1231" s="3">
        <v>172.50647262570399</v>
      </c>
      <c r="N1231" s="3">
        <v>172.50647262570399</v>
      </c>
      <c r="O1231" s="3">
        <v>172.50647262570399</v>
      </c>
      <c r="P1231" s="3">
        <v>53.9675152915447</v>
      </c>
      <c r="Q1231" s="3">
        <v>18.429356134016999</v>
      </c>
      <c r="R1231" s="3">
        <v>9.2286541206376196</v>
      </c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</row>
    <row r="1232" spans="1:41" x14ac:dyDescent="0.25">
      <c r="A1232" s="13" t="s">
        <v>359</v>
      </c>
      <c r="B1232" s="2" t="s">
        <v>4</v>
      </c>
      <c r="C1232" s="2" t="s">
        <v>2</v>
      </c>
      <c r="D1232" s="2" t="s">
        <v>26</v>
      </c>
      <c r="E1232" s="2" t="s">
        <v>95</v>
      </c>
      <c r="F1232" s="2" t="s">
        <v>274</v>
      </c>
      <c r="G1232" s="4"/>
      <c r="H1232" s="3">
        <v>726.70451084468402</v>
      </c>
      <c r="I1232" s="3">
        <v>687.86225103060201</v>
      </c>
      <c r="J1232" s="3">
        <v>654.42733676952105</v>
      </c>
      <c r="K1232" s="3">
        <v>620.992422508441</v>
      </c>
      <c r="L1232" s="3">
        <v>587.55750824736003</v>
      </c>
      <c r="M1232" s="3">
        <v>540.991110801525</v>
      </c>
      <c r="N1232" s="3">
        <v>494.42471335568899</v>
      </c>
      <c r="O1232" s="3">
        <v>457.49798419201397</v>
      </c>
      <c r="P1232" s="3">
        <v>420.57125502833901</v>
      </c>
      <c r="Q1232" s="3">
        <v>383.64452586466501</v>
      </c>
      <c r="R1232" s="3">
        <v>245.541067327929</v>
      </c>
      <c r="S1232" s="3">
        <v>245.54106732792999</v>
      </c>
      <c r="T1232" s="3">
        <v>245.54106732792999</v>
      </c>
      <c r="U1232" s="3">
        <v>173.871431741919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</row>
    <row r="1233" spans="1:41" x14ac:dyDescent="0.25">
      <c r="A1233" s="13" t="s">
        <v>359</v>
      </c>
      <c r="B1233" s="2" t="s">
        <v>4</v>
      </c>
      <c r="C1233" s="2" t="s">
        <v>2</v>
      </c>
      <c r="D1233" s="2" t="s">
        <v>26</v>
      </c>
      <c r="E1233" s="2" t="s">
        <v>96</v>
      </c>
      <c r="F1233" s="2" t="s">
        <v>275</v>
      </c>
      <c r="G1233" s="4"/>
      <c r="H1233" s="3">
        <v>5.6352908998762903</v>
      </c>
      <c r="I1233" s="3">
        <v>5.3251450871105197</v>
      </c>
      <c r="J1233" s="3">
        <v>5.09107277558918</v>
      </c>
      <c r="K1233" s="3">
        <v>4.8570004640678297</v>
      </c>
      <c r="L1233" s="3">
        <v>4.62292815254649</v>
      </c>
      <c r="M1233" s="3">
        <v>4.3888558410251504</v>
      </c>
      <c r="N1233" s="3">
        <v>4.1547835295038098</v>
      </c>
      <c r="O1233" s="3">
        <v>0.47334364229729903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</row>
    <row r="1234" spans="1:41" x14ac:dyDescent="0.25">
      <c r="A1234" s="13" t="s">
        <v>359</v>
      </c>
      <c r="B1234" s="2" t="s">
        <v>4</v>
      </c>
      <c r="C1234" s="2" t="s">
        <v>2</v>
      </c>
      <c r="D1234" s="2" t="s">
        <v>26</v>
      </c>
      <c r="E1234" s="2" t="s">
        <v>97</v>
      </c>
      <c r="F1234" s="2" t="s">
        <v>276</v>
      </c>
      <c r="G1234" s="4"/>
      <c r="H1234" s="3">
        <v>165.4447887378</v>
      </c>
      <c r="I1234" s="3">
        <v>153.89107121101301</v>
      </c>
      <c r="J1234" s="3">
        <v>141.709099261246</v>
      </c>
      <c r="K1234" s="3">
        <v>129.52712731147801</v>
      </c>
      <c r="L1234" s="3">
        <v>117.34515536171099</v>
      </c>
      <c r="M1234" s="3">
        <v>104.287916360271</v>
      </c>
      <c r="N1234" s="3">
        <v>91.230677358831599</v>
      </c>
      <c r="O1234" s="3">
        <v>82.212115063181301</v>
      </c>
      <c r="P1234" s="3">
        <v>68.086395166067106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</row>
    <row r="1235" spans="1:41" x14ac:dyDescent="0.25">
      <c r="A1235" s="13" t="s">
        <v>359</v>
      </c>
      <c r="B1235" s="2" t="s">
        <v>4</v>
      </c>
      <c r="C1235" s="2" t="s">
        <v>2</v>
      </c>
      <c r="D1235" s="2" t="s">
        <v>26</v>
      </c>
      <c r="E1235" s="2" t="s">
        <v>98</v>
      </c>
      <c r="F1235" s="2" t="s">
        <v>277</v>
      </c>
      <c r="G1235" s="4"/>
      <c r="H1235" s="3">
        <v>29.8631785601129</v>
      </c>
      <c r="I1235" s="3">
        <v>27.835107673690899</v>
      </c>
      <c r="J1235" s="3">
        <v>26.5546244888037</v>
      </c>
      <c r="K1235" s="3">
        <v>25.274141303916402</v>
      </c>
      <c r="L1235" s="3">
        <v>23.993658119029199</v>
      </c>
      <c r="M1235" s="3">
        <v>22.134185162983901</v>
      </c>
      <c r="N1235" s="3">
        <v>20.274712206938698</v>
      </c>
      <c r="O1235" s="3">
        <v>18.726233977591001</v>
      </c>
      <c r="P1235" s="3">
        <v>17.1777557482433</v>
      </c>
      <c r="Q1235" s="3">
        <v>15.701035545493299</v>
      </c>
      <c r="R1235" s="3">
        <v>14.224315342743401</v>
      </c>
      <c r="S1235" s="3">
        <v>12.7475951399934</v>
      </c>
      <c r="T1235" s="3">
        <v>11.9833461574607</v>
      </c>
      <c r="U1235" s="3">
        <v>11.219097174928001</v>
      </c>
      <c r="V1235" s="3">
        <v>3.3312680611252699</v>
      </c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</row>
    <row r="1236" spans="1:41" x14ac:dyDescent="0.25">
      <c r="A1236" s="13" t="s">
        <v>359</v>
      </c>
      <c r="B1236" s="2" t="s">
        <v>4</v>
      </c>
      <c r="C1236" s="2" t="s">
        <v>2</v>
      </c>
      <c r="D1236" s="2" t="s">
        <v>26</v>
      </c>
      <c r="E1236" s="2" t="s">
        <v>99</v>
      </c>
      <c r="F1236" s="2" t="s">
        <v>278</v>
      </c>
      <c r="G1236" s="4"/>
      <c r="H1236" s="3">
        <v>13.805861909055601</v>
      </c>
      <c r="I1236" s="3">
        <v>13.5550177604217</v>
      </c>
      <c r="J1236" s="3">
        <v>13.563467780935101</v>
      </c>
      <c r="K1236" s="3">
        <v>13.571917801448601</v>
      </c>
      <c r="L1236" s="3">
        <v>13.580367821962</v>
      </c>
      <c r="M1236" s="3">
        <v>12.546837742054301</v>
      </c>
      <c r="N1236" s="3">
        <v>11.5133076621466</v>
      </c>
      <c r="O1236" s="3">
        <v>10.662834575070701</v>
      </c>
      <c r="P1236" s="3">
        <v>9.8123614879947105</v>
      </c>
      <c r="Q1236" s="3">
        <v>9.1074108162161203</v>
      </c>
      <c r="R1236" s="3">
        <v>8.4024601444375406</v>
      </c>
      <c r="S1236" s="3">
        <v>7.6975094726589504</v>
      </c>
      <c r="T1236" s="3">
        <v>7.2029695803141296</v>
      </c>
      <c r="U1236" s="3">
        <v>6.7084296879692999</v>
      </c>
      <c r="V1236" s="3">
        <v>3.25227996904884</v>
      </c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</row>
    <row r="1237" spans="1:41" x14ac:dyDescent="0.25">
      <c r="A1237" s="13" t="s">
        <v>359</v>
      </c>
      <c r="B1237" s="2" t="s">
        <v>4</v>
      </c>
      <c r="C1237" s="2" t="s">
        <v>2</v>
      </c>
      <c r="D1237" s="2" t="s">
        <v>26</v>
      </c>
      <c r="E1237" s="2" t="s">
        <v>106</v>
      </c>
      <c r="F1237" s="2" t="s">
        <v>201</v>
      </c>
      <c r="G1237" s="4"/>
      <c r="H1237" s="3">
        <v>2.0973891124617601</v>
      </c>
      <c r="I1237" s="3">
        <v>1.6948623394887601</v>
      </c>
      <c r="J1237" s="3">
        <v>1.3269844997985401</v>
      </c>
      <c r="K1237" s="3">
        <v>1.5496691551197299</v>
      </c>
      <c r="L1237" s="3">
        <v>1.4770725629352099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</row>
    <row r="1238" spans="1:41" x14ac:dyDescent="0.25">
      <c r="A1238" s="13" t="s">
        <v>359</v>
      </c>
      <c r="B1238" s="2" t="s">
        <v>4</v>
      </c>
      <c r="C1238" s="2" t="s">
        <v>2</v>
      </c>
      <c r="D1238" s="2" t="s">
        <v>26</v>
      </c>
      <c r="E1238" s="2" t="s">
        <v>106</v>
      </c>
      <c r="F1238" s="2" t="s">
        <v>210</v>
      </c>
      <c r="G1238" s="4"/>
      <c r="H1238" s="3">
        <v>2.0764513376995901</v>
      </c>
      <c r="I1238" s="3">
        <v>1.6779429010754201</v>
      </c>
      <c r="J1238" s="3">
        <v>1.31373750504464</v>
      </c>
      <c r="K1238" s="3">
        <v>1.5341991483703801</v>
      </c>
      <c r="L1238" s="3">
        <v>1.4623272720178699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</row>
    <row r="1239" spans="1:41" x14ac:dyDescent="0.25">
      <c r="A1239" s="13" t="s">
        <v>359</v>
      </c>
      <c r="B1239" s="2" t="s">
        <v>4</v>
      </c>
      <c r="C1239" s="2" t="s">
        <v>2</v>
      </c>
      <c r="D1239" s="2" t="s">
        <v>26</v>
      </c>
      <c r="E1239" s="2" t="s">
        <v>107</v>
      </c>
      <c r="F1239" s="2" t="s">
        <v>202</v>
      </c>
      <c r="G1239" s="4"/>
      <c r="H1239" s="3">
        <v>0.244546650843429</v>
      </c>
      <c r="I1239" s="3">
        <v>0.244546650843429</v>
      </c>
      <c r="J1239" s="3">
        <v>0.244546650843429</v>
      </c>
      <c r="K1239" s="3">
        <v>0.244546650843429</v>
      </c>
      <c r="L1239" s="3">
        <v>0.244546650843429</v>
      </c>
      <c r="M1239" s="3">
        <v>0.244546650843429</v>
      </c>
      <c r="N1239" s="3">
        <v>0.244546650843429</v>
      </c>
      <c r="O1239" s="3">
        <v>0.244546650843429</v>
      </c>
      <c r="P1239" s="3">
        <v>0.244546650843429</v>
      </c>
      <c r="Q1239" s="3">
        <v>0.244546650843429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</row>
    <row r="1240" spans="1:41" x14ac:dyDescent="0.25">
      <c r="A1240" s="13" t="s">
        <v>359</v>
      </c>
      <c r="B1240" s="2" t="s">
        <v>4</v>
      </c>
      <c r="C1240" s="2" t="s">
        <v>2</v>
      </c>
      <c r="D1240" s="2" t="s">
        <v>26</v>
      </c>
      <c r="E1240" s="2" t="s">
        <v>107</v>
      </c>
      <c r="F1240" s="2" t="s">
        <v>211</v>
      </c>
      <c r="G1240" s="4"/>
      <c r="H1240" s="3">
        <v>13.522318959921</v>
      </c>
      <c r="I1240" s="3">
        <v>13.522318959921</v>
      </c>
      <c r="J1240" s="3">
        <v>13.522318959921</v>
      </c>
      <c r="K1240" s="3">
        <v>13.522318959921</v>
      </c>
      <c r="L1240" s="3">
        <v>13.522318959921</v>
      </c>
      <c r="M1240" s="3">
        <v>13.522318959921</v>
      </c>
      <c r="N1240" s="3">
        <v>13.522318959921</v>
      </c>
      <c r="O1240" s="3">
        <v>13.522318959921</v>
      </c>
      <c r="P1240" s="3">
        <v>13.522318959921</v>
      </c>
      <c r="Q1240" s="3">
        <v>12.6824727882116</v>
      </c>
      <c r="R1240" s="3">
        <v>6.4733130309200098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</row>
    <row r="1241" spans="1:41" x14ac:dyDescent="0.25">
      <c r="A1241" s="13" t="s">
        <v>359</v>
      </c>
      <c r="B1241" s="2" t="s">
        <v>4</v>
      </c>
      <c r="C1241" s="2" t="s">
        <v>2</v>
      </c>
      <c r="D1241" s="2" t="s">
        <v>26</v>
      </c>
      <c r="E1241" s="2" t="s">
        <v>110</v>
      </c>
      <c r="F1241" s="2" t="s">
        <v>203</v>
      </c>
      <c r="G1241" s="4"/>
      <c r="H1241" s="3">
        <v>8.1515550281142907E-2</v>
      </c>
      <c r="I1241" s="3">
        <v>8.1515550281142907E-2</v>
      </c>
      <c r="J1241" s="3">
        <v>8.1515550281142907E-2</v>
      </c>
      <c r="K1241" s="3">
        <v>8.1515550281142907E-2</v>
      </c>
      <c r="L1241" s="3">
        <v>8.1515550281142907E-2</v>
      </c>
      <c r="M1241" s="3">
        <v>8.1515550281142907E-2</v>
      </c>
      <c r="N1241" s="3">
        <v>8.1515550281142907E-2</v>
      </c>
      <c r="O1241" s="3">
        <v>8.1515550281142907E-2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</row>
    <row r="1242" spans="1:41" x14ac:dyDescent="0.25">
      <c r="A1242" s="13" t="s">
        <v>359</v>
      </c>
      <c r="B1242" s="2" t="s">
        <v>4</v>
      </c>
      <c r="C1242" s="2" t="s">
        <v>2</v>
      </c>
      <c r="D1242" s="2" t="s">
        <v>26</v>
      </c>
      <c r="E1242" s="2" t="s">
        <v>110</v>
      </c>
      <c r="F1242" s="2" t="s">
        <v>212</v>
      </c>
      <c r="G1242" s="4"/>
      <c r="H1242" s="3">
        <v>1.7521170575840499</v>
      </c>
      <c r="I1242" s="3">
        <v>1.7521170575840499</v>
      </c>
      <c r="J1242" s="3">
        <v>1.7521170575840499</v>
      </c>
      <c r="K1242" s="3">
        <v>1.7521170575840499</v>
      </c>
      <c r="L1242" s="3">
        <v>1.7521170575840499</v>
      </c>
      <c r="M1242" s="3">
        <v>1.7521170575840499</v>
      </c>
      <c r="N1242" s="3">
        <v>1.7521170575840499</v>
      </c>
      <c r="O1242" s="3">
        <v>1.7521170575840499</v>
      </c>
      <c r="P1242" s="3">
        <v>1.6658248218678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</row>
    <row r="1243" spans="1:41" x14ac:dyDescent="0.25">
      <c r="A1243" s="13" t="s">
        <v>359</v>
      </c>
      <c r="B1243" s="2" t="s">
        <v>4</v>
      </c>
      <c r="C1243" s="2" t="s">
        <v>2</v>
      </c>
      <c r="D1243" s="2" t="s">
        <v>26</v>
      </c>
      <c r="E1243" s="2" t="s">
        <v>111</v>
      </c>
      <c r="F1243" s="2" t="s">
        <v>204</v>
      </c>
      <c r="G1243" s="4"/>
      <c r="H1243" s="3">
        <v>1.1546458966496601E-2</v>
      </c>
      <c r="I1243" s="3">
        <v>8.8974561616692194E-3</v>
      </c>
      <c r="J1243" s="3">
        <v>7.2249290468576598E-3</v>
      </c>
      <c r="K1243" s="3">
        <v>5.5524019320462104E-3</v>
      </c>
      <c r="L1243" s="3">
        <v>3.8798748172346998E-3</v>
      </c>
      <c r="M1243" s="3">
        <v>1.45108935956524E-3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</row>
    <row r="1244" spans="1:41" x14ac:dyDescent="0.25">
      <c r="A1244" s="13" t="s">
        <v>359</v>
      </c>
      <c r="B1244" s="2" t="s">
        <v>4</v>
      </c>
      <c r="C1244" s="2" t="s">
        <v>2</v>
      </c>
      <c r="D1244" s="2" t="s">
        <v>26</v>
      </c>
      <c r="E1244" s="2" t="s">
        <v>111</v>
      </c>
      <c r="F1244" s="2" t="s">
        <v>213</v>
      </c>
      <c r="G1244" s="4"/>
      <c r="H1244" s="3">
        <v>0.205757882321945</v>
      </c>
      <c r="I1244" s="3">
        <v>0.205757882321945</v>
      </c>
      <c r="J1244" s="3">
        <v>0.205757882321945</v>
      </c>
      <c r="K1244" s="3">
        <v>0.205757882321945</v>
      </c>
      <c r="L1244" s="3">
        <v>0.205757882321945</v>
      </c>
      <c r="M1244" s="3">
        <v>0.205757882321945</v>
      </c>
      <c r="N1244" s="3">
        <v>0.205757882321945</v>
      </c>
      <c r="O1244" s="3">
        <v>0.205757882321945</v>
      </c>
      <c r="P1244" s="3">
        <v>0.205757882321945</v>
      </c>
      <c r="Q1244" s="3">
        <v>0.205757882321945</v>
      </c>
      <c r="R1244" s="3">
        <v>0.205757882321945</v>
      </c>
      <c r="S1244" s="3">
        <v>0.205757882321945</v>
      </c>
      <c r="T1244" s="3">
        <v>0.205757882321945</v>
      </c>
      <c r="U1244" s="3">
        <v>0.205757882321945</v>
      </c>
      <c r="V1244" s="3">
        <v>0.101539947986023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</row>
    <row r="1245" spans="1:41" x14ac:dyDescent="0.25">
      <c r="A1245" s="13" t="s">
        <v>359</v>
      </c>
      <c r="B1245" s="2" t="s">
        <v>4</v>
      </c>
      <c r="C1245" s="2" t="s">
        <v>2</v>
      </c>
      <c r="D1245" s="2" t="s">
        <v>26</v>
      </c>
      <c r="E1245" s="2" t="s">
        <v>112</v>
      </c>
      <c r="F1245" s="2" t="s">
        <v>205</v>
      </c>
      <c r="G1245" s="4"/>
      <c r="H1245" s="3">
        <v>9.0572833645714296E-3</v>
      </c>
      <c r="I1245" s="3">
        <v>9.0572833645714296E-3</v>
      </c>
      <c r="J1245" s="3">
        <v>9.0572833645714296E-3</v>
      </c>
      <c r="K1245" s="3">
        <v>9.0572833645714296E-3</v>
      </c>
      <c r="L1245" s="3">
        <v>9.0572833645714296E-3</v>
      </c>
      <c r="M1245" s="3">
        <v>9.0572833645714296E-3</v>
      </c>
      <c r="N1245" s="3">
        <v>9.0572833645714296E-3</v>
      </c>
      <c r="O1245" s="3">
        <v>9.0572833645714296E-3</v>
      </c>
      <c r="P1245" s="3">
        <v>9.0572833645714296E-3</v>
      </c>
      <c r="Q1245" s="3">
        <v>9.0572833645714296E-3</v>
      </c>
      <c r="R1245" s="3">
        <v>9.0572833645714296E-3</v>
      </c>
      <c r="S1245" s="3">
        <v>9.0572833645714296E-3</v>
      </c>
      <c r="T1245" s="3">
        <v>9.0572833645714296E-3</v>
      </c>
      <c r="U1245" s="3">
        <v>9.0572833645714296E-3</v>
      </c>
      <c r="V1245" s="3">
        <v>9.0572833645714296E-3</v>
      </c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</row>
    <row r="1246" spans="1:41" x14ac:dyDescent="0.25">
      <c r="A1246" s="13" t="s">
        <v>359</v>
      </c>
      <c r="B1246" s="2" t="s">
        <v>4</v>
      </c>
      <c r="C1246" s="2" t="s">
        <v>2</v>
      </c>
      <c r="D1246" s="2" t="s">
        <v>26</v>
      </c>
      <c r="E1246" s="2" t="s">
        <v>112</v>
      </c>
      <c r="F1246" s="2" t="s">
        <v>214</v>
      </c>
      <c r="G1246" s="4"/>
      <c r="H1246" s="3">
        <v>2.2906856139958499E-2</v>
      </c>
      <c r="I1246" s="3">
        <v>2.2906856139958499E-2</v>
      </c>
      <c r="J1246" s="3">
        <v>2.2906856139958499E-2</v>
      </c>
      <c r="K1246" s="3">
        <v>2.2906856139958499E-2</v>
      </c>
      <c r="L1246" s="3">
        <v>2.2906856139958499E-2</v>
      </c>
      <c r="M1246" s="3">
        <v>2.2906856139958499E-2</v>
      </c>
      <c r="N1246" s="3">
        <v>2.2906856139958499E-2</v>
      </c>
      <c r="O1246" s="3">
        <v>2.2906856139958499E-2</v>
      </c>
      <c r="P1246" s="3">
        <v>2.2906856139958499E-2</v>
      </c>
      <c r="Q1246" s="3">
        <v>2.2906856139958499E-2</v>
      </c>
      <c r="R1246" s="3">
        <v>2.2906856139958499E-2</v>
      </c>
      <c r="S1246" s="3">
        <v>2.2906856139958499E-2</v>
      </c>
      <c r="T1246" s="3">
        <v>2.2906856139958499E-2</v>
      </c>
      <c r="U1246" s="3">
        <v>2.2906856139958499E-2</v>
      </c>
      <c r="V1246" s="3">
        <v>2.2906856139958499E-2</v>
      </c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</row>
    <row r="1247" spans="1:41" x14ac:dyDescent="0.25">
      <c r="A1247" s="13" t="s">
        <v>359</v>
      </c>
      <c r="B1247" s="2" t="s">
        <v>4</v>
      </c>
      <c r="C1247" s="2" t="s">
        <v>2</v>
      </c>
      <c r="D1247" s="2" t="s">
        <v>26</v>
      </c>
      <c r="E1247" s="2" t="s">
        <v>115</v>
      </c>
      <c r="F1247" s="2" t="s">
        <v>206</v>
      </c>
      <c r="G1247" s="4"/>
      <c r="H1247" s="3">
        <v>0.97818660337371399</v>
      </c>
      <c r="I1247" s="3">
        <v>0.97818660337371399</v>
      </c>
      <c r="J1247" s="3">
        <v>0.97818660337371399</v>
      </c>
      <c r="K1247" s="3">
        <v>0.97818660337371399</v>
      </c>
      <c r="L1247" s="3">
        <v>0.97818660337371399</v>
      </c>
      <c r="M1247" s="3">
        <v>0.97818660337371399</v>
      </c>
      <c r="N1247" s="3">
        <v>0.97818660337371399</v>
      </c>
      <c r="O1247" s="3">
        <v>0.97818660337371399</v>
      </c>
      <c r="P1247" s="3">
        <v>0.97818660337371399</v>
      </c>
      <c r="Q1247" s="3">
        <v>0.97818660337371399</v>
      </c>
      <c r="R1247" s="3">
        <v>0.97818660337371399</v>
      </c>
      <c r="S1247" s="3">
        <v>0.97818660337371399</v>
      </c>
      <c r="T1247" s="3">
        <v>0.97818660337371399</v>
      </c>
      <c r="U1247" s="3">
        <v>0.97818660337371399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</row>
    <row r="1248" spans="1:41" x14ac:dyDescent="0.25">
      <c r="A1248" s="13" t="s">
        <v>359</v>
      </c>
      <c r="B1248" s="2" t="s">
        <v>4</v>
      </c>
      <c r="C1248" s="2" t="s">
        <v>2</v>
      </c>
      <c r="D1248" s="2" t="s">
        <v>26</v>
      </c>
      <c r="E1248" s="2" t="s">
        <v>115</v>
      </c>
      <c r="F1248" s="2" t="s">
        <v>215</v>
      </c>
      <c r="G1248" s="4"/>
      <c r="H1248" s="3">
        <v>4.3487496162437704</v>
      </c>
      <c r="I1248" s="3">
        <v>4.3487496162437704</v>
      </c>
      <c r="J1248" s="3">
        <v>4.3487496162437704</v>
      </c>
      <c r="K1248" s="3">
        <v>4.3487496162437704</v>
      </c>
      <c r="L1248" s="3">
        <v>4.3487496162437704</v>
      </c>
      <c r="M1248" s="3">
        <v>4.3487496162437704</v>
      </c>
      <c r="N1248" s="3">
        <v>4.3487496162437704</v>
      </c>
      <c r="O1248" s="3">
        <v>4.3487496162437704</v>
      </c>
      <c r="P1248" s="3">
        <v>4.3487496162437704</v>
      </c>
      <c r="Q1248" s="3">
        <v>4.3487496162437704</v>
      </c>
      <c r="R1248" s="3">
        <v>4.3487496162437704</v>
      </c>
      <c r="S1248" s="3">
        <v>4.3487496162437704</v>
      </c>
      <c r="T1248" s="3">
        <v>4.3487496162437704</v>
      </c>
      <c r="U1248" s="3">
        <v>4.3487496162437704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</row>
    <row r="1249" spans="1:41" x14ac:dyDescent="0.25">
      <c r="A1249" s="13" t="s">
        <v>359</v>
      </c>
      <c r="B1249" s="2" t="s">
        <v>4</v>
      </c>
      <c r="C1249" s="2" t="s">
        <v>2</v>
      </c>
      <c r="D1249" s="2" t="s">
        <v>26</v>
      </c>
      <c r="E1249" s="2" t="s">
        <v>116</v>
      </c>
      <c r="F1249" s="2" t="s">
        <v>207</v>
      </c>
      <c r="G1249" s="4"/>
      <c r="H1249" s="3">
        <v>4.0539119943284602E-2</v>
      </c>
      <c r="I1249" s="3">
        <v>3.8307994961982401E-2</v>
      </c>
      <c r="J1249" s="3">
        <v>3.6624127051565501E-2</v>
      </c>
      <c r="K1249" s="3">
        <v>3.4940259141148698E-2</v>
      </c>
      <c r="L1249" s="3">
        <v>3.3256391230731902E-2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</row>
    <row r="1250" spans="1:41" x14ac:dyDescent="0.25">
      <c r="A1250" s="13" t="s">
        <v>359</v>
      </c>
      <c r="B1250" s="2" t="s">
        <v>4</v>
      </c>
      <c r="C1250" s="2" t="s">
        <v>2</v>
      </c>
      <c r="D1250" s="2" t="s">
        <v>26</v>
      </c>
      <c r="E1250" s="2" t="s">
        <v>116</v>
      </c>
      <c r="F1250" s="2" t="s">
        <v>216</v>
      </c>
      <c r="G1250" s="4"/>
      <c r="H1250" s="3">
        <v>0.22024724199749501</v>
      </c>
      <c r="I1250" s="3">
        <v>0.20812563885537</v>
      </c>
      <c r="J1250" s="3">
        <v>0.19897725912546299</v>
      </c>
      <c r="K1250" s="3">
        <v>0.18982887939555701</v>
      </c>
      <c r="L1250" s="3">
        <v>0.18068049966565</v>
      </c>
      <c r="M1250" s="3">
        <v>0.17153211993574399</v>
      </c>
      <c r="N1250" s="3">
        <v>0.16238374020583801</v>
      </c>
      <c r="O1250" s="3">
        <v>1.8499955651857799E-2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</row>
    <row r="1251" spans="1:41" x14ac:dyDescent="0.25">
      <c r="A1251" s="13" t="s">
        <v>359</v>
      </c>
      <c r="B1251" s="2" t="s">
        <v>4</v>
      </c>
      <c r="C1251" s="2" t="s">
        <v>2</v>
      </c>
      <c r="D1251" s="2" t="s">
        <v>26</v>
      </c>
      <c r="E1251" s="2" t="s">
        <v>117</v>
      </c>
      <c r="F1251" s="2" t="s">
        <v>208</v>
      </c>
      <c r="G1251" s="4"/>
      <c r="H1251" s="3">
        <v>0.32606220112457102</v>
      </c>
      <c r="I1251" s="3">
        <v>0.32606220112457102</v>
      </c>
      <c r="J1251" s="3">
        <v>0.32606220112457102</v>
      </c>
      <c r="K1251" s="3">
        <v>0.32606220112457102</v>
      </c>
      <c r="L1251" s="3">
        <v>0.32606220112457102</v>
      </c>
      <c r="M1251" s="3">
        <v>0.32606220112457102</v>
      </c>
      <c r="N1251" s="3">
        <v>0.32606220112457102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</row>
    <row r="1252" spans="1:41" x14ac:dyDescent="0.25">
      <c r="A1252" s="13" t="s">
        <v>359</v>
      </c>
      <c r="B1252" s="2" t="s">
        <v>4</v>
      </c>
      <c r="C1252" s="2" t="s">
        <v>2</v>
      </c>
      <c r="D1252" s="2" t="s">
        <v>26</v>
      </c>
      <c r="E1252" s="2" t="s">
        <v>117</v>
      </c>
      <c r="F1252" s="2" t="s">
        <v>217</v>
      </c>
      <c r="G1252" s="4"/>
      <c r="H1252" s="3">
        <v>3.2733738066392402</v>
      </c>
      <c r="I1252" s="3">
        <v>2.9224222757892502</v>
      </c>
      <c r="J1252" s="3">
        <v>2.5523871165748799</v>
      </c>
      <c r="K1252" s="3">
        <v>2.1823519573605101</v>
      </c>
      <c r="L1252" s="3">
        <v>1.8123167981461299</v>
      </c>
      <c r="M1252" s="3">
        <v>1.4156948445969699</v>
      </c>
      <c r="N1252" s="3">
        <v>1.0190728910478</v>
      </c>
      <c r="O1252" s="3">
        <v>0.74512831551301195</v>
      </c>
      <c r="P1252" s="3">
        <v>0.40234280973551401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</row>
    <row r="1253" spans="1:41" x14ac:dyDescent="0.25">
      <c r="A1253" s="13" t="s">
        <v>359</v>
      </c>
      <c r="B1253" s="2" t="s">
        <v>4</v>
      </c>
      <c r="C1253" s="2" t="s">
        <v>2</v>
      </c>
      <c r="D1253" s="2" t="s">
        <v>26</v>
      </c>
      <c r="E1253" s="2" t="s">
        <v>118</v>
      </c>
      <c r="F1253" s="2" t="s">
        <v>218</v>
      </c>
      <c r="G1253" s="4"/>
      <c r="H1253" s="3">
        <v>0.70449777469861197</v>
      </c>
      <c r="I1253" s="3">
        <v>0.64268041009730903</v>
      </c>
      <c r="J1253" s="3">
        <v>0.60365016887844203</v>
      </c>
      <c r="K1253" s="3">
        <v>0.56461992765957503</v>
      </c>
      <c r="L1253" s="3">
        <v>0.52558968644070803</v>
      </c>
      <c r="M1253" s="3">
        <v>0.46891133340103303</v>
      </c>
      <c r="N1253" s="3">
        <v>0.41223298036135803</v>
      </c>
      <c r="O1253" s="3">
        <v>0.36503401708959399</v>
      </c>
      <c r="P1253" s="3">
        <v>0.31783505381782901</v>
      </c>
      <c r="Q1253" s="3">
        <v>0.27282333761073102</v>
      </c>
      <c r="R1253" s="3">
        <v>0.22781162140363301</v>
      </c>
      <c r="S1253" s="3">
        <v>0.182799905196534</v>
      </c>
      <c r="T1253" s="3">
        <v>0.159504931477569</v>
      </c>
      <c r="U1253" s="3">
        <v>0.13620995775860401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</row>
    <row r="1254" spans="1:41" x14ac:dyDescent="0.25">
      <c r="A1254" s="13" t="s">
        <v>359</v>
      </c>
      <c r="B1254" s="2" t="s">
        <v>4</v>
      </c>
      <c r="C1254" s="2" t="s">
        <v>2</v>
      </c>
      <c r="D1254" s="2" t="s">
        <v>26</v>
      </c>
      <c r="E1254" s="2" t="s">
        <v>59</v>
      </c>
      <c r="F1254" s="2" t="s">
        <v>209</v>
      </c>
      <c r="G1254" s="4"/>
      <c r="H1254" s="3">
        <v>3.6229133458285698E-2</v>
      </c>
      <c r="I1254" s="3">
        <v>3.6229133458285698E-2</v>
      </c>
      <c r="J1254" s="3">
        <v>3.6229133458285698E-2</v>
      </c>
      <c r="K1254" s="3">
        <v>3.6229133458285698E-2</v>
      </c>
      <c r="L1254" s="3">
        <v>3.6229133458285698E-2</v>
      </c>
      <c r="M1254" s="3">
        <v>3.6229133458285698E-2</v>
      </c>
      <c r="N1254" s="3">
        <v>3.6229133458285698E-2</v>
      </c>
      <c r="O1254" s="3">
        <v>3.6229133458285698E-2</v>
      </c>
      <c r="P1254" s="3">
        <v>3.6229133458285698E-2</v>
      </c>
      <c r="Q1254" s="3">
        <v>3.6229133458285698E-2</v>
      </c>
      <c r="R1254" s="3">
        <v>3.6229133458285698E-2</v>
      </c>
      <c r="S1254" s="3">
        <v>3.6229133458285698E-2</v>
      </c>
      <c r="T1254" s="3">
        <v>3.6229133458285698E-2</v>
      </c>
      <c r="U1254" s="3">
        <v>3.6229133458285698E-2</v>
      </c>
      <c r="V1254" s="3">
        <v>1.79651735218327E-2</v>
      </c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</row>
    <row r="1255" spans="1:41" x14ac:dyDescent="0.25">
      <c r="A1255" s="13" t="s">
        <v>359</v>
      </c>
      <c r="B1255" s="2" t="s">
        <v>4</v>
      </c>
      <c r="C1255" s="2" t="s">
        <v>2</v>
      </c>
      <c r="D1255" s="2" t="s">
        <v>26</v>
      </c>
      <c r="E1255" s="2" t="s">
        <v>37</v>
      </c>
      <c r="F1255" s="2" t="s">
        <v>183</v>
      </c>
      <c r="G1255" s="4"/>
      <c r="H1255" s="3">
        <v>48.588286892560397</v>
      </c>
      <c r="I1255" s="3">
        <v>41.859423096574702</v>
      </c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</row>
    <row r="1256" spans="1:41" x14ac:dyDescent="0.25">
      <c r="A1256" s="13" t="s">
        <v>359</v>
      </c>
      <c r="B1256" s="2" t="s">
        <v>4</v>
      </c>
      <c r="C1256" s="2" t="s">
        <v>2</v>
      </c>
      <c r="D1256" s="2" t="s">
        <v>26</v>
      </c>
      <c r="E1256" s="2" t="s">
        <v>37</v>
      </c>
      <c r="F1256" s="2" t="s">
        <v>245</v>
      </c>
      <c r="G1256" s="4"/>
      <c r="H1256" s="3">
        <v>238.8158</v>
      </c>
      <c r="I1256" s="3">
        <v>222.92160000000001</v>
      </c>
      <c r="J1256" s="3">
        <v>228.287197175095</v>
      </c>
      <c r="K1256" s="3">
        <v>233.619415762643</v>
      </c>
      <c r="L1256" s="3">
        <v>238.91825576264301</v>
      </c>
      <c r="M1256" s="3">
        <v>244.18371717509501</v>
      </c>
      <c r="N1256" s="3">
        <v>249.41579999999999</v>
      </c>
      <c r="O1256" s="3">
        <v>255.50159753663101</v>
      </c>
      <c r="P1256" s="3">
        <v>261.59791630494698</v>
      </c>
      <c r="Q1256" s="3">
        <v>267.70475630494701</v>
      </c>
      <c r="R1256" s="3">
        <v>273.82211753663103</v>
      </c>
      <c r="S1256" s="3">
        <v>279.95</v>
      </c>
      <c r="T1256" s="3">
        <v>286.59225071813103</v>
      </c>
      <c r="U1256" s="3">
        <v>293.27014607719701</v>
      </c>
      <c r="V1256" s="3">
        <v>299.98368607719698</v>
      </c>
      <c r="W1256" s="3">
        <v>306.73287071813098</v>
      </c>
      <c r="X1256" s="3">
        <v>313.51769999999999</v>
      </c>
      <c r="Y1256" s="3">
        <v>322.103204540158</v>
      </c>
      <c r="Z1256" s="3">
        <v>330.76079681023703</v>
      </c>
      <c r="AA1256" s="3">
        <v>339.490476810237</v>
      </c>
      <c r="AB1256" s="3">
        <v>348.29224454015798</v>
      </c>
      <c r="AC1256" s="3">
        <v>357.16609999999997</v>
      </c>
      <c r="AD1256" s="3">
        <v>369.30698726053998</v>
      </c>
      <c r="AE1256" s="3">
        <v>381.54262089080999</v>
      </c>
      <c r="AF1256" s="3">
        <v>393.87300089080998</v>
      </c>
      <c r="AG1256" s="3">
        <v>406.29812726054001</v>
      </c>
      <c r="AH1256" s="3">
        <v>418.81799999999998</v>
      </c>
      <c r="AI1256" s="3">
        <v>433.70144225603298</v>
      </c>
      <c r="AJ1256" s="3">
        <v>448.70882338404903</v>
      </c>
      <c r="AK1256" s="3">
        <v>463.84014338404899</v>
      </c>
      <c r="AL1256" s="3">
        <v>479.09540225603303</v>
      </c>
      <c r="AM1256" s="3">
        <v>494.47460000000001</v>
      </c>
      <c r="AN1256" s="4"/>
      <c r="AO1256" s="4"/>
    </row>
    <row r="1257" spans="1:41" x14ac:dyDescent="0.25">
      <c r="A1257" s="13" t="s">
        <v>359</v>
      </c>
      <c r="B1257" s="2" t="s">
        <v>4</v>
      </c>
      <c r="C1257" s="2" t="s">
        <v>2</v>
      </c>
      <c r="D1257" s="2" t="s">
        <v>26</v>
      </c>
      <c r="E1257" s="2" t="s">
        <v>37</v>
      </c>
      <c r="F1257" s="2" t="s">
        <v>262</v>
      </c>
      <c r="G1257" s="4"/>
      <c r="H1257" s="3">
        <v>9.4806706723037593</v>
      </c>
      <c r="I1257" s="3">
        <v>10.092326844710399</v>
      </c>
      <c r="J1257" s="3">
        <v>10.092326844710399</v>
      </c>
      <c r="K1257" s="3">
        <v>10.092326844710399</v>
      </c>
      <c r="L1257" s="3">
        <v>10.092326844710399</v>
      </c>
      <c r="M1257" s="3">
        <v>10.092326844710399</v>
      </c>
      <c r="N1257" s="3">
        <v>10.092326844710399</v>
      </c>
      <c r="O1257" s="3">
        <v>10.092326844710399</v>
      </c>
      <c r="P1257" s="3">
        <v>10.092326844710399</v>
      </c>
      <c r="Q1257" s="3">
        <v>10.092326844710399</v>
      </c>
      <c r="R1257" s="3">
        <v>10.092326844710399</v>
      </c>
      <c r="S1257" s="3">
        <v>10.092326844710399</v>
      </c>
      <c r="T1257" s="3">
        <v>10.092326844710399</v>
      </c>
      <c r="U1257" s="3">
        <v>10.092326844710399</v>
      </c>
      <c r="V1257" s="3">
        <v>10.092326844710399</v>
      </c>
      <c r="W1257" s="3">
        <v>10.092326844710399</v>
      </c>
      <c r="X1257" s="3">
        <v>10.092326844710399</v>
      </c>
      <c r="Y1257" s="3">
        <v>10.092326844710399</v>
      </c>
      <c r="Z1257" s="3">
        <v>10.092326844710399</v>
      </c>
      <c r="AA1257" s="3">
        <v>10.092326844710399</v>
      </c>
      <c r="AB1257" s="3">
        <v>10.092326844710399</v>
      </c>
      <c r="AC1257" s="3">
        <v>10.092326844710399</v>
      </c>
      <c r="AD1257" s="3">
        <v>10.092326844710399</v>
      </c>
      <c r="AE1257" s="3">
        <v>10.092326844710399</v>
      </c>
      <c r="AF1257" s="3">
        <v>10.092326844710399</v>
      </c>
      <c r="AG1257" s="3">
        <v>10.092326844710399</v>
      </c>
      <c r="AH1257" s="3">
        <v>10.092326844710399</v>
      </c>
      <c r="AI1257" s="3">
        <v>10.092326844710399</v>
      </c>
      <c r="AJ1257" s="3">
        <v>10.092326844710399</v>
      </c>
      <c r="AK1257" s="3">
        <v>10.092326844710399</v>
      </c>
      <c r="AL1257" s="3">
        <v>10.092326844710399</v>
      </c>
      <c r="AM1257" s="3">
        <v>10.092326844710399</v>
      </c>
      <c r="AN1257" s="4"/>
      <c r="AO1257" s="4"/>
    </row>
    <row r="1258" spans="1:41" x14ac:dyDescent="0.25">
      <c r="A1258" s="13" t="s">
        <v>359</v>
      </c>
      <c r="B1258" s="2" t="s">
        <v>4</v>
      </c>
      <c r="C1258" s="2" t="s">
        <v>2</v>
      </c>
      <c r="D1258" s="2" t="s">
        <v>26</v>
      </c>
      <c r="E1258" s="2" t="s">
        <v>37</v>
      </c>
      <c r="F1258" s="2" t="s">
        <v>263</v>
      </c>
      <c r="G1258" s="4"/>
      <c r="H1258" s="3">
        <v>3.6351787607135599</v>
      </c>
      <c r="I1258" s="3">
        <v>4.1573407601939198</v>
      </c>
      <c r="J1258" s="3">
        <v>4.1573407601939198</v>
      </c>
      <c r="K1258" s="3">
        <v>4.1573407601939198</v>
      </c>
      <c r="L1258" s="3">
        <v>4.1573407601939198</v>
      </c>
      <c r="M1258" s="3">
        <v>4.1573407601939198</v>
      </c>
      <c r="N1258" s="3">
        <v>4.1573407601939198</v>
      </c>
      <c r="O1258" s="3">
        <v>4.1573407601939198</v>
      </c>
      <c r="P1258" s="3">
        <v>4.1573407601939198</v>
      </c>
      <c r="Q1258" s="3">
        <v>4.1573407601939198</v>
      </c>
      <c r="R1258" s="3">
        <v>4.1573407601939198</v>
      </c>
      <c r="S1258" s="3">
        <v>4.1573407601939198</v>
      </c>
      <c r="T1258" s="3">
        <v>4.1573407601939198</v>
      </c>
      <c r="U1258" s="3">
        <v>4.1573407601939198</v>
      </c>
      <c r="V1258" s="3">
        <v>4.1573407601939198</v>
      </c>
      <c r="W1258" s="3">
        <v>4.1573407601939198</v>
      </c>
      <c r="X1258" s="3">
        <v>4.1573407601939198</v>
      </c>
      <c r="Y1258" s="3">
        <v>4.1573407601939198</v>
      </c>
      <c r="Z1258" s="3">
        <v>4.1573407601939198</v>
      </c>
      <c r="AA1258" s="3">
        <v>4.1573407601939198</v>
      </c>
      <c r="AB1258" s="3">
        <v>4.1573407601939198</v>
      </c>
      <c r="AC1258" s="3">
        <v>4.1573407601939198</v>
      </c>
      <c r="AD1258" s="3">
        <v>4.1573407601939198</v>
      </c>
      <c r="AE1258" s="3">
        <v>4.1573407601939198</v>
      </c>
      <c r="AF1258" s="3">
        <v>4.1573407601939198</v>
      </c>
      <c r="AG1258" s="3">
        <v>4.1573407601939198</v>
      </c>
      <c r="AH1258" s="3">
        <v>4.1573407601939198</v>
      </c>
      <c r="AI1258" s="3">
        <v>4.1573407601939198</v>
      </c>
      <c r="AJ1258" s="3">
        <v>4.1573407601939198</v>
      </c>
      <c r="AK1258" s="3">
        <v>4.1573407601939198</v>
      </c>
      <c r="AL1258" s="3">
        <v>4.1573407601939198</v>
      </c>
      <c r="AM1258" s="3">
        <v>4.1573407601939198</v>
      </c>
      <c r="AN1258" s="4"/>
      <c r="AO1258" s="4"/>
    </row>
    <row r="1259" spans="1:41" x14ac:dyDescent="0.25">
      <c r="A1259" s="13" t="s">
        <v>359</v>
      </c>
      <c r="B1259" s="2" t="s">
        <v>4</v>
      </c>
      <c r="C1259" s="2" t="s">
        <v>2</v>
      </c>
      <c r="D1259" s="2" t="s">
        <v>26</v>
      </c>
      <c r="E1259" s="2" t="s">
        <v>119</v>
      </c>
      <c r="F1259" s="2" t="s">
        <v>224</v>
      </c>
      <c r="G1259" s="4"/>
      <c r="H1259" s="3">
        <v>64.411891490822299</v>
      </c>
      <c r="I1259" s="3">
        <v>52.050088586040197</v>
      </c>
      <c r="J1259" s="3">
        <v>40.752372129320399</v>
      </c>
      <c r="K1259" s="3">
        <v>47.591131694723003</v>
      </c>
      <c r="L1259" s="3">
        <v>45.361653249064403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</row>
    <row r="1260" spans="1:41" x14ac:dyDescent="0.25">
      <c r="A1260" s="13" t="s">
        <v>359</v>
      </c>
      <c r="B1260" s="2" t="s">
        <v>4</v>
      </c>
      <c r="C1260" s="2" t="s">
        <v>2</v>
      </c>
      <c r="D1260" s="2" t="s">
        <v>26</v>
      </c>
      <c r="E1260" s="2" t="s">
        <v>119</v>
      </c>
      <c r="F1260" s="2" t="s">
        <v>252</v>
      </c>
      <c r="G1260" s="4"/>
      <c r="H1260" s="3">
        <v>4.17384045016136</v>
      </c>
      <c r="I1260" s="3">
        <v>3.3728052405641802</v>
      </c>
      <c r="J1260" s="3">
        <v>2.6407220048431901</v>
      </c>
      <c r="K1260" s="3">
        <v>3.0838683034901102</v>
      </c>
      <c r="L1260" s="3">
        <v>2.9393998349530799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</row>
    <row r="1261" spans="1:41" x14ac:dyDescent="0.25">
      <c r="A1261" s="13" t="s">
        <v>359</v>
      </c>
      <c r="B1261" s="2" t="s">
        <v>4</v>
      </c>
      <c r="C1261" s="2" t="s">
        <v>2</v>
      </c>
      <c r="D1261" s="2" t="s">
        <v>26</v>
      </c>
      <c r="E1261" s="2" t="s">
        <v>120</v>
      </c>
      <c r="F1261" s="2" t="s">
        <v>221</v>
      </c>
      <c r="G1261" s="4"/>
      <c r="H1261" s="3">
        <v>96.5492420796636</v>
      </c>
      <c r="I1261" s="3">
        <v>88.057635879731507</v>
      </c>
      <c r="J1261" s="3">
        <v>63.221772875982097</v>
      </c>
      <c r="K1261" s="3">
        <v>61.339339514232002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</row>
    <row r="1262" spans="1:41" x14ac:dyDescent="0.25">
      <c r="A1262" s="13" t="s">
        <v>359</v>
      </c>
      <c r="B1262" s="2" t="s">
        <v>4</v>
      </c>
      <c r="C1262" s="2" t="s">
        <v>2</v>
      </c>
      <c r="D1262" s="2" t="s">
        <v>26</v>
      </c>
      <c r="E1262" s="2" t="s">
        <v>120</v>
      </c>
      <c r="F1262" s="2" t="s">
        <v>225</v>
      </c>
      <c r="G1262" s="4"/>
      <c r="H1262" s="3">
        <v>37.550763101088499</v>
      </c>
      <c r="I1262" s="3">
        <v>37.550763101088499</v>
      </c>
      <c r="J1262" s="3">
        <v>37.550763101088499</v>
      </c>
      <c r="K1262" s="3">
        <v>37.550763101088499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</row>
    <row r="1263" spans="1:41" x14ac:dyDescent="0.25">
      <c r="A1263" s="13" t="s">
        <v>359</v>
      </c>
      <c r="B1263" s="2" t="s">
        <v>4</v>
      </c>
      <c r="C1263" s="2" t="s">
        <v>2</v>
      </c>
      <c r="D1263" s="2" t="s">
        <v>26</v>
      </c>
      <c r="E1263" s="2" t="s">
        <v>120</v>
      </c>
      <c r="F1263" s="2" t="s">
        <v>253</v>
      </c>
      <c r="G1263" s="4"/>
      <c r="H1263" s="3">
        <v>13.7668656107645</v>
      </c>
      <c r="I1263" s="3">
        <v>13.7668656107645</v>
      </c>
      <c r="J1263" s="3">
        <v>13.7668656107645</v>
      </c>
      <c r="K1263" s="3">
        <v>13.7668656107645</v>
      </c>
      <c r="L1263" s="3">
        <v>13.7668656107645</v>
      </c>
      <c r="M1263" s="3">
        <v>13.7668656107645</v>
      </c>
      <c r="N1263" s="3">
        <v>13.7668656107645</v>
      </c>
      <c r="O1263" s="3">
        <v>13.7668656107645</v>
      </c>
      <c r="P1263" s="3">
        <v>13.7668656107645</v>
      </c>
      <c r="Q1263" s="3">
        <v>12.927019439055</v>
      </c>
      <c r="R1263" s="3">
        <v>6.4733130309200098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</row>
    <row r="1264" spans="1:41" x14ac:dyDescent="0.25">
      <c r="A1264" s="13" t="s">
        <v>359</v>
      </c>
      <c r="B1264" s="2" t="s">
        <v>4</v>
      </c>
      <c r="C1264" s="2" t="s">
        <v>2</v>
      </c>
      <c r="D1264" s="2" t="s">
        <v>26</v>
      </c>
      <c r="E1264" s="2" t="s">
        <v>120</v>
      </c>
      <c r="F1264" s="2" t="s">
        <v>267</v>
      </c>
      <c r="G1264" s="4"/>
      <c r="H1264" s="3">
        <v>107.235436845107</v>
      </c>
      <c r="I1264" s="3">
        <v>107.235436845107</v>
      </c>
      <c r="J1264" s="3">
        <v>107.235436845107</v>
      </c>
      <c r="K1264" s="3">
        <v>107.235436845107</v>
      </c>
      <c r="L1264" s="3">
        <v>107.235436845107</v>
      </c>
      <c r="M1264" s="3">
        <v>107.235436845107</v>
      </c>
      <c r="N1264" s="3">
        <v>107.235436845107</v>
      </c>
      <c r="O1264" s="3">
        <v>107.235436845107</v>
      </c>
      <c r="P1264" s="3">
        <v>24.087908814240699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</row>
    <row r="1265" spans="1:41" x14ac:dyDescent="0.25">
      <c r="A1265" s="13" t="s">
        <v>359</v>
      </c>
      <c r="B1265" s="2" t="s">
        <v>4</v>
      </c>
      <c r="C1265" s="2" t="s">
        <v>2</v>
      </c>
      <c r="D1265" s="2" t="s">
        <v>26</v>
      </c>
      <c r="E1265" s="2" t="s">
        <v>121</v>
      </c>
      <c r="F1265" s="2" t="s">
        <v>268</v>
      </c>
      <c r="G1265" s="4"/>
      <c r="H1265" s="3">
        <v>0.76119589685056099</v>
      </c>
      <c r="I1265" s="3">
        <v>0.72051007702467895</v>
      </c>
      <c r="J1265" s="3">
        <v>0.68548825017857495</v>
      </c>
      <c r="K1265" s="3">
        <v>0.65046642333247195</v>
      </c>
      <c r="L1265" s="3">
        <v>0.61544459648636796</v>
      </c>
      <c r="M1265" s="3">
        <v>0.56666803030586999</v>
      </c>
      <c r="N1265" s="3">
        <v>0.51789146412537101</v>
      </c>
      <c r="O1265" s="3">
        <v>0.479212091279826</v>
      </c>
      <c r="P1265" s="3">
        <v>0.44053271843427999</v>
      </c>
      <c r="Q1265" s="3">
        <v>0.40185334558873498</v>
      </c>
      <c r="R1265" s="3">
        <v>0.257195118743764</v>
      </c>
      <c r="S1265" s="3">
        <v>0.25719511874376699</v>
      </c>
      <c r="T1265" s="3">
        <v>0.25719511874376699</v>
      </c>
      <c r="U1265" s="3">
        <v>0.18212384600123699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</row>
    <row r="1266" spans="1:41" x14ac:dyDescent="0.25">
      <c r="A1266" s="13" t="s">
        <v>359</v>
      </c>
      <c r="B1266" s="2" t="s">
        <v>4</v>
      </c>
      <c r="C1266" s="2" t="s">
        <v>2</v>
      </c>
      <c r="D1266" s="2" t="s">
        <v>26</v>
      </c>
      <c r="E1266" s="2" t="s">
        <v>123</v>
      </c>
      <c r="F1266" s="2" t="s">
        <v>227</v>
      </c>
      <c r="G1266" s="4"/>
      <c r="H1266" s="3">
        <v>2.2141956705433099</v>
      </c>
      <c r="I1266" s="3">
        <v>1.93151850142564</v>
      </c>
      <c r="J1266" s="3">
        <v>1.6334702466498701</v>
      </c>
      <c r="K1266" s="3">
        <v>1.3354219918740999</v>
      </c>
      <c r="L1266" s="3">
        <v>1.03737373709833</v>
      </c>
      <c r="M1266" s="3">
        <v>0.71791090196648499</v>
      </c>
      <c r="N1266" s="3">
        <v>0.39844806683464501</v>
      </c>
      <c r="O1266" s="3">
        <v>0.17779686488728899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</row>
    <row r="1267" spans="1:41" x14ac:dyDescent="0.25">
      <c r="A1267" s="13" t="s">
        <v>359</v>
      </c>
      <c r="B1267" s="2" t="s">
        <v>4</v>
      </c>
      <c r="C1267" s="2" t="s">
        <v>2</v>
      </c>
      <c r="D1267" s="2" t="s">
        <v>26</v>
      </c>
      <c r="E1267" s="2" t="s">
        <v>123</v>
      </c>
      <c r="F1267" s="2" t="s">
        <v>254</v>
      </c>
      <c r="G1267" s="4"/>
      <c r="H1267" s="3">
        <v>1.8336326078651899</v>
      </c>
      <c r="I1267" s="3">
        <v>1.8336326078651899</v>
      </c>
      <c r="J1267" s="3">
        <v>1.8336326078651899</v>
      </c>
      <c r="K1267" s="3">
        <v>1.8336326078651899</v>
      </c>
      <c r="L1267" s="3">
        <v>1.8336326078651899</v>
      </c>
      <c r="M1267" s="3">
        <v>1.8336326078651899</v>
      </c>
      <c r="N1267" s="3">
        <v>1.8336326078651899</v>
      </c>
      <c r="O1267" s="3">
        <v>1.8336326078651899</v>
      </c>
      <c r="P1267" s="3">
        <v>1.6658248218678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</row>
    <row r="1268" spans="1:41" x14ac:dyDescent="0.25">
      <c r="A1268" s="13" t="s">
        <v>359</v>
      </c>
      <c r="B1268" s="2" t="s">
        <v>4</v>
      </c>
      <c r="C1268" s="2" t="s">
        <v>2</v>
      </c>
      <c r="D1268" s="2" t="s">
        <v>26</v>
      </c>
      <c r="E1268" s="2" t="s">
        <v>124</v>
      </c>
      <c r="F1268" s="2" t="s">
        <v>228</v>
      </c>
      <c r="G1268" s="4"/>
      <c r="H1268" s="3">
        <v>0.35459765554912998</v>
      </c>
      <c r="I1268" s="3">
        <v>0.27324542566978399</v>
      </c>
      <c r="J1268" s="3">
        <v>0.22188126324774801</v>
      </c>
      <c r="K1268" s="3">
        <v>0.170517100825712</v>
      </c>
      <c r="L1268" s="3">
        <v>0.119152938403675</v>
      </c>
      <c r="M1268" s="3">
        <v>4.4563695795148801E-2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</row>
    <row r="1269" spans="1:41" x14ac:dyDescent="0.25">
      <c r="A1269" s="13" t="s">
        <v>359</v>
      </c>
      <c r="B1269" s="2" t="s">
        <v>4</v>
      </c>
      <c r="C1269" s="2" t="s">
        <v>2</v>
      </c>
      <c r="D1269" s="2" t="s">
        <v>26</v>
      </c>
      <c r="E1269" s="2" t="s">
        <v>124</v>
      </c>
      <c r="F1269" s="2" t="s">
        <v>255</v>
      </c>
      <c r="G1269" s="4"/>
      <c r="H1269" s="3">
        <v>0.21730434128844101</v>
      </c>
      <c r="I1269" s="3">
        <v>0.21465533848361401</v>
      </c>
      <c r="J1269" s="3">
        <v>0.21298281136880301</v>
      </c>
      <c r="K1269" s="3">
        <v>0.21131028425399101</v>
      </c>
      <c r="L1269" s="3">
        <v>0.20963775713918001</v>
      </c>
      <c r="M1269" s="3">
        <v>0.20720897168151001</v>
      </c>
      <c r="N1269" s="3">
        <v>0.205757882321945</v>
      </c>
      <c r="O1269" s="3">
        <v>0.205757882321945</v>
      </c>
      <c r="P1269" s="3">
        <v>0.205757882321945</v>
      </c>
      <c r="Q1269" s="3">
        <v>0.205757882321945</v>
      </c>
      <c r="R1269" s="3">
        <v>0.205757882321945</v>
      </c>
      <c r="S1269" s="3">
        <v>0.205757882321945</v>
      </c>
      <c r="T1269" s="3">
        <v>0.205757882321945</v>
      </c>
      <c r="U1269" s="3">
        <v>0.205757882321945</v>
      </c>
      <c r="V1269" s="3">
        <v>0.101539947986023</v>
      </c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</row>
    <row r="1270" spans="1:41" x14ac:dyDescent="0.25">
      <c r="A1270" s="13" t="s">
        <v>359</v>
      </c>
      <c r="B1270" s="2" t="s">
        <v>4</v>
      </c>
      <c r="C1270" s="2" t="s">
        <v>2</v>
      </c>
      <c r="D1270" s="2" t="s">
        <v>26</v>
      </c>
      <c r="E1270" s="2" t="s">
        <v>124</v>
      </c>
      <c r="F1270" s="2" t="s">
        <v>269</v>
      </c>
      <c r="G1270" s="4"/>
      <c r="H1270" s="3">
        <v>0.66500931021379195</v>
      </c>
      <c r="I1270" s="3">
        <v>0.66500931021379195</v>
      </c>
      <c r="J1270" s="3">
        <v>0.66500931021379195</v>
      </c>
      <c r="K1270" s="3">
        <v>0.66500931021379195</v>
      </c>
      <c r="L1270" s="3">
        <v>0.66500931021379195</v>
      </c>
      <c r="M1270" s="3">
        <v>0.66500931021379195</v>
      </c>
      <c r="N1270" s="3">
        <v>0.63400606730231002</v>
      </c>
      <c r="O1270" s="3">
        <v>0.56986921640589305</v>
      </c>
      <c r="P1270" s="3">
        <v>0.50573236550947598</v>
      </c>
      <c r="Q1270" s="3">
        <v>0.44456768029501198</v>
      </c>
      <c r="R1270" s="3">
        <v>0.38340299508054898</v>
      </c>
      <c r="S1270" s="3">
        <v>0.32223830986608598</v>
      </c>
      <c r="T1270" s="3">
        <v>0.29058366848240502</v>
      </c>
      <c r="U1270" s="3">
        <v>0.25892902709872401</v>
      </c>
      <c r="V1270" s="3">
        <v>3.6438771303037999E-2</v>
      </c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</row>
    <row r="1271" spans="1:41" x14ac:dyDescent="0.25">
      <c r="A1271" s="13" t="s">
        <v>359</v>
      </c>
      <c r="B1271" s="2" t="s">
        <v>4</v>
      </c>
      <c r="C1271" s="2" t="s">
        <v>2</v>
      </c>
      <c r="D1271" s="2" t="s">
        <v>26</v>
      </c>
      <c r="E1271" s="2" t="s">
        <v>125</v>
      </c>
      <c r="F1271" s="2" t="s">
        <v>223</v>
      </c>
      <c r="G1271" s="4"/>
      <c r="H1271" s="3">
        <v>12.3068669718732</v>
      </c>
      <c r="I1271" s="3">
        <v>12.057408453843101</v>
      </c>
      <c r="J1271" s="3">
        <v>12.0658117975371</v>
      </c>
      <c r="K1271" s="3">
        <v>12.0742151412312</v>
      </c>
      <c r="L1271" s="3">
        <v>12.082618484925201</v>
      </c>
      <c r="M1271" s="3">
        <v>11.0547974913822</v>
      </c>
      <c r="N1271" s="3">
        <v>10.0269764978392</v>
      </c>
      <c r="O1271" s="3">
        <v>9.1812013139974393</v>
      </c>
      <c r="P1271" s="3">
        <v>8.3354261301556498</v>
      </c>
      <c r="Q1271" s="3">
        <v>7.6343695146278696</v>
      </c>
      <c r="R1271" s="3">
        <v>6.9333128991000796</v>
      </c>
      <c r="S1271" s="3">
        <v>6.2322562835723003</v>
      </c>
      <c r="T1271" s="3">
        <v>5.7404481655716202</v>
      </c>
      <c r="U1271" s="3">
        <v>5.2486400475709498</v>
      </c>
      <c r="V1271" s="3">
        <v>2.37247719551827</v>
      </c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</row>
    <row r="1272" spans="1:41" x14ac:dyDescent="0.25">
      <c r="A1272" s="13" t="s">
        <v>359</v>
      </c>
      <c r="B1272" s="2" t="s">
        <v>4</v>
      </c>
      <c r="C1272" s="2" t="s">
        <v>2</v>
      </c>
      <c r="D1272" s="2" t="s">
        <v>26</v>
      </c>
      <c r="E1272" s="2" t="s">
        <v>125</v>
      </c>
      <c r="F1272" s="2" t="s">
        <v>229</v>
      </c>
      <c r="G1272" s="4"/>
      <c r="H1272" s="3">
        <v>1.3907690037440299</v>
      </c>
      <c r="I1272" s="3">
        <v>1.3907690037440299</v>
      </c>
      <c r="J1272" s="3">
        <v>1.3907690037440299</v>
      </c>
      <c r="K1272" s="3">
        <v>1.3907690037440299</v>
      </c>
      <c r="L1272" s="3">
        <v>1.3907690037440299</v>
      </c>
      <c r="M1272" s="3">
        <v>1.3907690037440299</v>
      </c>
      <c r="N1272" s="3">
        <v>1.3907690037440299</v>
      </c>
      <c r="O1272" s="3">
        <v>1.3907690037440299</v>
      </c>
      <c r="P1272" s="3">
        <v>1.3907690037440299</v>
      </c>
      <c r="Q1272" s="3">
        <v>1.3907690037440299</v>
      </c>
      <c r="R1272" s="3">
        <v>1.3907690037440299</v>
      </c>
      <c r="S1272" s="3">
        <v>1.3907690037440299</v>
      </c>
      <c r="T1272" s="3">
        <v>1.3907690037440299</v>
      </c>
      <c r="U1272" s="3">
        <v>1.3907690037440299</v>
      </c>
      <c r="V1272" s="3">
        <v>0.82987346050420596</v>
      </c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</row>
    <row r="1273" spans="1:41" x14ac:dyDescent="0.25">
      <c r="A1273" s="13" t="s">
        <v>359</v>
      </c>
      <c r="B1273" s="2" t="s">
        <v>4</v>
      </c>
      <c r="C1273" s="2" t="s">
        <v>2</v>
      </c>
      <c r="D1273" s="2" t="s">
        <v>26</v>
      </c>
      <c r="E1273" s="2" t="s">
        <v>125</v>
      </c>
      <c r="F1273" s="2" t="s">
        <v>256</v>
      </c>
      <c r="G1273" s="4"/>
      <c r="H1273" s="3">
        <v>3.19641395045299E-2</v>
      </c>
      <c r="I1273" s="3">
        <v>3.19641395045299E-2</v>
      </c>
      <c r="J1273" s="3">
        <v>3.19641395045299E-2</v>
      </c>
      <c r="K1273" s="3">
        <v>3.19641395045299E-2</v>
      </c>
      <c r="L1273" s="3">
        <v>3.19641395045299E-2</v>
      </c>
      <c r="M1273" s="3">
        <v>3.19641395045299E-2</v>
      </c>
      <c r="N1273" s="3">
        <v>3.19641395045299E-2</v>
      </c>
      <c r="O1273" s="3">
        <v>3.19641395045299E-2</v>
      </c>
      <c r="P1273" s="3">
        <v>3.19641395045299E-2</v>
      </c>
      <c r="Q1273" s="3">
        <v>3.19641395045299E-2</v>
      </c>
      <c r="R1273" s="3">
        <v>3.19641395045299E-2</v>
      </c>
      <c r="S1273" s="3">
        <v>3.19641395045299E-2</v>
      </c>
      <c r="T1273" s="3">
        <v>3.19641395045299E-2</v>
      </c>
      <c r="U1273" s="3">
        <v>3.19641395045299E-2</v>
      </c>
      <c r="V1273" s="3">
        <v>3.19641395045299E-2</v>
      </c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</row>
    <row r="1274" spans="1:41" x14ac:dyDescent="0.25">
      <c r="A1274" s="13" t="s">
        <v>359</v>
      </c>
      <c r="B1274" s="2" t="s">
        <v>4</v>
      </c>
      <c r="C1274" s="2" t="s">
        <v>2</v>
      </c>
      <c r="D1274" s="2" t="s">
        <v>26</v>
      </c>
      <c r="E1274" s="2" t="s">
        <v>127</v>
      </c>
      <c r="F1274" s="2" t="s">
        <v>221</v>
      </c>
      <c r="G1274" s="4"/>
      <c r="H1274" s="3">
        <v>85.323487662677806</v>
      </c>
      <c r="I1274" s="3">
        <v>85.323487662677806</v>
      </c>
      <c r="J1274" s="3">
        <v>85.323487662677806</v>
      </c>
      <c r="K1274" s="3">
        <v>85.323487662677806</v>
      </c>
      <c r="L1274" s="3">
        <v>47.7727245615893</v>
      </c>
      <c r="M1274" s="3">
        <v>47.7727245615893</v>
      </c>
      <c r="N1274" s="3">
        <v>47.7727245615893</v>
      </c>
      <c r="O1274" s="3">
        <v>47.7727245615893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</row>
    <row r="1275" spans="1:41" x14ac:dyDescent="0.25">
      <c r="A1275" s="13" t="s">
        <v>359</v>
      </c>
      <c r="B1275" s="2" t="s">
        <v>4</v>
      </c>
      <c r="C1275" s="2" t="s">
        <v>2</v>
      </c>
      <c r="D1275" s="2" t="s">
        <v>26</v>
      </c>
      <c r="E1275" s="2" t="s">
        <v>127</v>
      </c>
      <c r="F1275" s="2" t="s">
        <v>225</v>
      </c>
      <c r="G1275" s="4"/>
      <c r="H1275" s="4"/>
      <c r="I1275" s="4"/>
      <c r="J1275" s="4"/>
      <c r="K1275" s="4"/>
      <c r="L1275" s="3">
        <v>37.550763101088499</v>
      </c>
      <c r="M1275" s="3">
        <v>37.550763101088499</v>
      </c>
      <c r="N1275" s="3">
        <v>37.550763101088499</v>
      </c>
      <c r="O1275" s="3">
        <v>37.550763101088499</v>
      </c>
      <c r="P1275" s="3">
        <v>19.165906821457199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</row>
    <row r="1276" spans="1:41" x14ac:dyDescent="0.25">
      <c r="A1276" s="13" t="s">
        <v>359</v>
      </c>
      <c r="B1276" s="2" t="s">
        <v>4</v>
      </c>
      <c r="C1276" s="2" t="s">
        <v>2</v>
      </c>
      <c r="D1276" s="2" t="s">
        <v>26</v>
      </c>
      <c r="E1276" s="2" t="s">
        <v>128</v>
      </c>
      <c r="F1276" s="2" t="s">
        <v>222</v>
      </c>
      <c r="G1276" s="4"/>
      <c r="H1276" s="3">
        <v>0.41812268961593002</v>
      </c>
      <c r="I1276" s="3">
        <v>0.395774087258491</v>
      </c>
      <c r="J1276" s="3">
        <v>0.37653669975188098</v>
      </c>
      <c r="K1276" s="3">
        <v>0.35729931224527001</v>
      </c>
      <c r="L1276" s="3">
        <v>0.33806192473865998</v>
      </c>
      <c r="M1276" s="3">
        <v>0.31126909896805099</v>
      </c>
      <c r="N1276" s="3">
        <v>0.28447627319744201</v>
      </c>
      <c r="O1276" s="3">
        <v>0.26322980632373499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</row>
    <row r="1277" spans="1:41" x14ac:dyDescent="0.25">
      <c r="A1277" s="13" t="s">
        <v>359</v>
      </c>
      <c r="B1277" s="2" t="s">
        <v>4</v>
      </c>
      <c r="C1277" s="2" t="s">
        <v>2</v>
      </c>
      <c r="D1277" s="2" t="s">
        <v>26</v>
      </c>
      <c r="E1277" s="2" t="s">
        <v>128</v>
      </c>
      <c r="F1277" s="2" t="s">
        <v>226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3">
        <v>0.24198333945002901</v>
      </c>
      <c r="Q1277" s="3">
        <v>0.22073687257632199</v>
      </c>
      <c r="R1277" s="3">
        <v>0.14127652980024299</v>
      </c>
      <c r="S1277" s="3">
        <v>0.14127652980024499</v>
      </c>
      <c r="T1277" s="3">
        <v>0.14127652980024499</v>
      </c>
      <c r="U1277" s="3">
        <v>0.10004009828259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</row>
    <row r="1278" spans="1:41" x14ac:dyDescent="0.25">
      <c r="A1278" s="13" t="s">
        <v>359</v>
      </c>
      <c r="B1278" s="2" t="s">
        <v>4</v>
      </c>
      <c r="C1278" s="2" t="s">
        <v>2</v>
      </c>
      <c r="D1278" s="2" t="s">
        <v>26</v>
      </c>
      <c r="E1278" s="2" t="s">
        <v>132</v>
      </c>
      <c r="F1278" s="2" t="s">
        <v>219</v>
      </c>
      <c r="G1278" s="4"/>
      <c r="H1278" s="3">
        <v>5.6248518848484004</v>
      </c>
      <c r="I1278" s="3">
        <v>5.9877455548386198</v>
      </c>
      <c r="J1278" s="3">
        <v>5.9877455548386198</v>
      </c>
      <c r="K1278" s="3">
        <v>5.9877455548386198</v>
      </c>
      <c r="L1278" s="3">
        <v>5.9877455548386198</v>
      </c>
      <c r="M1278" s="3">
        <v>5.9877455548386198</v>
      </c>
      <c r="N1278" s="3">
        <v>5.9877455548386198</v>
      </c>
      <c r="O1278" s="3">
        <v>5.9877455548386198</v>
      </c>
      <c r="P1278" s="3">
        <v>5.9877455548386198</v>
      </c>
      <c r="Q1278" s="3">
        <v>5.9877455548386198</v>
      </c>
      <c r="R1278" s="3">
        <v>5.9877455548386198</v>
      </c>
      <c r="S1278" s="3">
        <v>5.9877455548386198</v>
      </c>
      <c r="T1278" s="3">
        <v>5.9877455548386198</v>
      </c>
      <c r="U1278" s="3">
        <v>5.9877455548386198</v>
      </c>
      <c r="V1278" s="3">
        <v>5.9877455548386198</v>
      </c>
      <c r="W1278" s="3">
        <v>5.9877455548386198</v>
      </c>
      <c r="X1278" s="3">
        <v>5.9877455548386198</v>
      </c>
      <c r="Y1278" s="3">
        <v>5.9877455548386198</v>
      </c>
      <c r="Z1278" s="3">
        <v>5.9877455548386198</v>
      </c>
      <c r="AA1278" s="3">
        <v>5.9877455548386198</v>
      </c>
      <c r="AB1278" s="3">
        <v>5.9877455548386198</v>
      </c>
      <c r="AC1278" s="3">
        <v>5.9877455548386198</v>
      </c>
      <c r="AD1278" s="3">
        <v>5.9877455548386198</v>
      </c>
      <c r="AE1278" s="3">
        <v>5.9877455548386198</v>
      </c>
      <c r="AF1278" s="3">
        <v>5.9877455548386198</v>
      </c>
      <c r="AG1278" s="3">
        <v>5.9877455548386198</v>
      </c>
      <c r="AH1278" s="3">
        <v>5.9877455548386198</v>
      </c>
      <c r="AI1278" s="3">
        <v>5.9877455548386198</v>
      </c>
      <c r="AJ1278" s="3">
        <v>5.9877455548386198</v>
      </c>
      <c r="AK1278" s="3">
        <v>5.9877455548386198</v>
      </c>
      <c r="AL1278" s="3">
        <v>5.9877455548386198</v>
      </c>
      <c r="AM1278" s="3">
        <v>5.9877455548386198</v>
      </c>
      <c r="AN1278" s="4"/>
      <c r="AO1278" s="4"/>
    </row>
    <row r="1279" spans="1:41" x14ac:dyDescent="0.25">
      <c r="A1279" s="13" t="s">
        <v>359</v>
      </c>
      <c r="B1279" s="2" t="s">
        <v>4</v>
      </c>
      <c r="C1279" s="2" t="s">
        <v>2</v>
      </c>
      <c r="D1279" s="2" t="s">
        <v>26</v>
      </c>
      <c r="E1279" s="2" t="s">
        <v>132</v>
      </c>
      <c r="F1279" s="2" t="s">
        <v>279</v>
      </c>
      <c r="G1279" s="4"/>
      <c r="H1279" s="3">
        <v>3.8558187874553602</v>
      </c>
      <c r="I1279" s="3">
        <v>4.1045812898718301</v>
      </c>
      <c r="J1279" s="3">
        <v>4.1045812898718301</v>
      </c>
      <c r="K1279" s="3">
        <v>4.1045812898718301</v>
      </c>
      <c r="L1279" s="3">
        <v>4.1045812898718301</v>
      </c>
      <c r="M1279" s="3">
        <v>4.1045812898718301</v>
      </c>
      <c r="N1279" s="3">
        <v>4.1045812898718301</v>
      </c>
      <c r="O1279" s="3">
        <v>4.1045812898718301</v>
      </c>
      <c r="P1279" s="3">
        <v>4.1045812898718301</v>
      </c>
      <c r="Q1279" s="3">
        <v>4.1045812898718301</v>
      </c>
      <c r="R1279" s="3">
        <v>4.1045812898718301</v>
      </c>
      <c r="S1279" s="3">
        <v>4.1045812898718301</v>
      </c>
      <c r="T1279" s="3">
        <v>4.1045812898718301</v>
      </c>
      <c r="U1279" s="3">
        <v>4.1045812898718301</v>
      </c>
      <c r="V1279" s="3">
        <v>4.1045812898718301</v>
      </c>
      <c r="W1279" s="3">
        <v>4.1045812898718301</v>
      </c>
      <c r="X1279" s="3">
        <v>4.1045812898718301</v>
      </c>
      <c r="Y1279" s="3">
        <v>4.1045812898718301</v>
      </c>
      <c r="Z1279" s="3">
        <v>4.1045812898718301</v>
      </c>
      <c r="AA1279" s="3">
        <v>4.1045812898718301</v>
      </c>
      <c r="AB1279" s="3">
        <v>4.1045812898718301</v>
      </c>
      <c r="AC1279" s="3">
        <v>4.1045812898718301</v>
      </c>
      <c r="AD1279" s="3">
        <v>4.1045812898718301</v>
      </c>
      <c r="AE1279" s="3">
        <v>4.1045812898718301</v>
      </c>
      <c r="AF1279" s="3">
        <v>4.1045812898718301</v>
      </c>
      <c r="AG1279" s="3">
        <v>4.1045812898718301</v>
      </c>
      <c r="AH1279" s="3">
        <v>4.1045812898718301</v>
      </c>
      <c r="AI1279" s="3">
        <v>4.1045812898718301</v>
      </c>
      <c r="AJ1279" s="3">
        <v>4.1045812898718301</v>
      </c>
      <c r="AK1279" s="3">
        <v>4.1045812898718301</v>
      </c>
      <c r="AL1279" s="3">
        <v>4.1045812898718301</v>
      </c>
      <c r="AM1279" s="3">
        <v>4.1045812898718301</v>
      </c>
      <c r="AN1279" s="4"/>
      <c r="AO1279" s="4"/>
    </row>
    <row r="1280" spans="1:41" x14ac:dyDescent="0.25">
      <c r="A1280" s="13" t="s">
        <v>359</v>
      </c>
      <c r="B1280" s="2" t="s">
        <v>4</v>
      </c>
      <c r="C1280" s="2" t="s">
        <v>2</v>
      </c>
      <c r="D1280" s="2" t="s">
        <v>26</v>
      </c>
      <c r="E1280" s="2" t="s">
        <v>133</v>
      </c>
      <c r="F1280" s="2" t="s">
        <v>220</v>
      </c>
      <c r="G1280" s="4"/>
      <c r="H1280" s="3">
        <v>3.3152994487827301</v>
      </c>
      <c r="I1280" s="3">
        <v>3.7915135507579301</v>
      </c>
      <c r="J1280" s="3">
        <v>3.7915135507579301</v>
      </c>
      <c r="K1280" s="3">
        <v>3.7915135507579301</v>
      </c>
      <c r="L1280" s="3">
        <v>3.7915135507579301</v>
      </c>
      <c r="M1280" s="3">
        <v>3.7915135507579301</v>
      </c>
      <c r="N1280" s="3">
        <v>3.7915135507579301</v>
      </c>
      <c r="O1280" s="3">
        <v>3.7915135507579301</v>
      </c>
      <c r="P1280" s="3">
        <v>3.7915135507579301</v>
      </c>
      <c r="Q1280" s="3">
        <v>3.7915135507579301</v>
      </c>
      <c r="R1280" s="3">
        <v>3.7915135507579301</v>
      </c>
      <c r="S1280" s="3">
        <v>3.7915135507579301</v>
      </c>
      <c r="T1280" s="3">
        <v>3.7915135507579301</v>
      </c>
      <c r="U1280" s="3">
        <v>3.7915135507579301</v>
      </c>
      <c r="V1280" s="3">
        <v>3.7915135507579301</v>
      </c>
      <c r="W1280" s="3">
        <v>3.7915135507579301</v>
      </c>
      <c r="X1280" s="3">
        <v>3.7915135507579301</v>
      </c>
      <c r="Y1280" s="3">
        <v>3.7915135507579301</v>
      </c>
      <c r="Z1280" s="3">
        <v>3.7915135507579301</v>
      </c>
      <c r="AA1280" s="3">
        <v>3.7915135507579301</v>
      </c>
      <c r="AB1280" s="3">
        <v>3.7915135507579301</v>
      </c>
      <c r="AC1280" s="3">
        <v>3.7915135507579301</v>
      </c>
      <c r="AD1280" s="3">
        <v>3.7915135507579301</v>
      </c>
      <c r="AE1280" s="3">
        <v>3.7915135507579301</v>
      </c>
      <c r="AF1280" s="3">
        <v>3.7915135507579301</v>
      </c>
      <c r="AG1280" s="3">
        <v>3.7915135507579301</v>
      </c>
      <c r="AH1280" s="3">
        <v>3.7915135507579301</v>
      </c>
      <c r="AI1280" s="3">
        <v>3.7915135507579301</v>
      </c>
      <c r="AJ1280" s="3">
        <v>3.7915135507579301</v>
      </c>
      <c r="AK1280" s="3">
        <v>3.7915135507579301</v>
      </c>
      <c r="AL1280" s="3">
        <v>3.7915135507579301</v>
      </c>
      <c r="AM1280" s="3">
        <v>3.7915135507579301</v>
      </c>
      <c r="AN1280" s="4"/>
      <c r="AO1280" s="4"/>
    </row>
    <row r="1281" spans="1:41" x14ac:dyDescent="0.25">
      <c r="A1281" s="13" t="s">
        <v>359</v>
      </c>
      <c r="B1281" s="2" t="s">
        <v>4</v>
      </c>
      <c r="C1281" s="2" t="s">
        <v>2</v>
      </c>
      <c r="D1281" s="2" t="s">
        <v>26</v>
      </c>
      <c r="E1281" s="2" t="s">
        <v>133</v>
      </c>
      <c r="F1281" s="2" t="s">
        <v>280</v>
      </c>
      <c r="G1281" s="4"/>
      <c r="H1281" s="3">
        <v>0.31987931193083102</v>
      </c>
      <c r="I1281" s="3">
        <v>0.36582720943599201</v>
      </c>
      <c r="J1281" s="3">
        <v>0.36582720943599201</v>
      </c>
      <c r="K1281" s="3">
        <v>0.36582720943599201</v>
      </c>
      <c r="L1281" s="3">
        <v>0.36582720943599201</v>
      </c>
      <c r="M1281" s="3">
        <v>0.36582720943599201</v>
      </c>
      <c r="N1281" s="3">
        <v>0.36582720943599201</v>
      </c>
      <c r="O1281" s="3">
        <v>0.36582720943599201</v>
      </c>
      <c r="P1281" s="3">
        <v>0.36582720943599201</v>
      </c>
      <c r="Q1281" s="3">
        <v>0.36582720943599201</v>
      </c>
      <c r="R1281" s="3">
        <v>0.36582720943599201</v>
      </c>
      <c r="S1281" s="3">
        <v>0.36582720943599201</v>
      </c>
      <c r="T1281" s="3">
        <v>0.36582720943599201</v>
      </c>
      <c r="U1281" s="3">
        <v>0.36582720943599201</v>
      </c>
      <c r="V1281" s="3">
        <v>0.36582720943599201</v>
      </c>
      <c r="W1281" s="3">
        <v>0.36582720943599201</v>
      </c>
      <c r="X1281" s="3">
        <v>0.36582720943599201</v>
      </c>
      <c r="Y1281" s="3">
        <v>0.36582720943599201</v>
      </c>
      <c r="Z1281" s="3">
        <v>0.36582720943599201</v>
      </c>
      <c r="AA1281" s="3">
        <v>0.36582720943599201</v>
      </c>
      <c r="AB1281" s="3">
        <v>0.36582720943599201</v>
      </c>
      <c r="AC1281" s="3">
        <v>0.36582720943599201</v>
      </c>
      <c r="AD1281" s="3">
        <v>0.36582720943599201</v>
      </c>
      <c r="AE1281" s="3">
        <v>0.36582720943599201</v>
      </c>
      <c r="AF1281" s="3">
        <v>0.36582720943599201</v>
      </c>
      <c r="AG1281" s="3">
        <v>0.36582720943599201</v>
      </c>
      <c r="AH1281" s="3">
        <v>0.36582720943599201</v>
      </c>
      <c r="AI1281" s="3">
        <v>0.36582720943599201</v>
      </c>
      <c r="AJ1281" s="3">
        <v>0.36582720943599201</v>
      </c>
      <c r="AK1281" s="3">
        <v>0.36582720943599201</v>
      </c>
      <c r="AL1281" s="3">
        <v>0.36582720943599201</v>
      </c>
      <c r="AM1281" s="3">
        <v>0.36582720943599201</v>
      </c>
      <c r="AN1281" s="4"/>
      <c r="AO1281" s="4"/>
    </row>
    <row r="1282" spans="1:41" x14ac:dyDescent="0.25">
      <c r="A1282" s="13" t="s">
        <v>359</v>
      </c>
      <c r="B1282" s="2" t="s">
        <v>4</v>
      </c>
      <c r="C1282" s="2" t="s">
        <v>2</v>
      </c>
      <c r="D1282" s="2" t="s">
        <v>26</v>
      </c>
      <c r="E1282" s="2" t="s">
        <v>38</v>
      </c>
      <c r="F1282" s="2" t="s">
        <v>246</v>
      </c>
      <c r="G1282" s="4"/>
      <c r="H1282" s="3">
        <v>234.913397403125</v>
      </c>
      <c r="I1282" s="3">
        <v>241.25245061188099</v>
      </c>
      <c r="J1282" s="3">
        <v>246.73897870014599</v>
      </c>
      <c r="K1282" s="3">
        <v>252.18768464259301</v>
      </c>
      <c r="L1282" s="3">
        <v>257.59856843922398</v>
      </c>
      <c r="M1282" s="3">
        <v>262.97163009003702</v>
      </c>
      <c r="N1282" s="3">
        <v>268.30686959503402</v>
      </c>
      <c r="O1282" s="3">
        <v>270.82879930066599</v>
      </c>
      <c r="P1282" s="3">
        <v>273.29490755691899</v>
      </c>
      <c r="Q1282" s="3">
        <v>275.63848022038798</v>
      </c>
      <c r="R1282" s="3">
        <v>277.98254362568599</v>
      </c>
      <c r="S1282" s="3">
        <v>280.27050362940798</v>
      </c>
      <c r="T1282" s="3">
        <v>280.74928277813001</v>
      </c>
      <c r="U1282" s="3">
        <v>281.17620745735098</v>
      </c>
      <c r="V1282" s="3">
        <v>281.55127766707102</v>
      </c>
      <c r="W1282" s="3">
        <v>281.87449340729103</v>
      </c>
      <c r="X1282" s="3">
        <v>282.14585467800902</v>
      </c>
      <c r="Y1282" s="3">
        <v>281.93258615656902</v>
      </c>
      <c r="Z1282" s="3">
        <v>281.667455632665</v>
      </c>
      <c r="AA1282" s="3">
        <v>281.33537618602401</v>
      </c>
      <c r="AB1282" s="3">
        <v>280.943845406653</v>
      </c>
      <c r="AC1282" s="3">
        <v>280.492863294551</v>
      </c>
      <c r="AD1282" s="3">
        <v>280.005477536238</v>
      </c>
      <c r="AE1282" s="3">
        <v>279.46628394918002</v>
      </c>
      <c r="AF1282" s="3">
        <v>278.875282533377</v>
      </c>
      <c r="AG1282" s="3">
        <v>278.23247328882798</v>
      </c>
      <c r="AH1282" s="3">
        <v>277.53785621553499</v>
      </c>
      <c r="AI1282" s="3">
        <v>277.47159630541699</v>
      </c>
      <c r="AJ1282" s="3">
        <v>277.34901940131499</v>
      </c>
      <c r="AK1282" s="3">
        <v>277.17012550322897</v>
      </c>
      <c r="AL1282" s="3">
        <v>276.93491461115798</v>
      </c>
      <c r="AM1282" s="3">
        <v>276.64338672510303</v>
      </c>
      <c r="AN1282" s="4"/>
      <c r="AO1282" s="4"/>
    </row>
    <row r="1283" spans="1:41" x14ac:dyDescent="0.25">
      <c r="A1283" s="13" t="s">
        <v>359</v>
      </c>
      <c r="B1283" s="2" t="s">
        <v>4</v>
      </c>
      <c r="C1283" s="2" t="s">
        <v>2</v>
      </c>
      <c r="D1283" s="2" t="s">
        <v>26</v>
      </c>
      <c r="E1283" s="2" t="s">
        <v>134</v>
      </c>
      <c r="F1283" s="2" t="s">
        <v>270</v>
      </c>
      <c r="G1283" s="4"/>
      <c r="H1283" s="3">
        <v>2.9272459675263298</v>
      </c>
      <c r="I1283" s="3">
        <v>3.11610054607642</v>
      </c>
      <c r="J1283" s="3">
        <v>3.11610054607642</v>
      </c>
      <c r="K1283" s="3">
        <v>3.11610054607642</v>
      </c>
      <c r="L1283" s="3">
        <v>3.11610054607642</v>
      </c>
      <c r="M1283" s="3">
        <v>3.11610054607642</v>
      </c>
      <c r="N1283" s="3">
        <v>3.11610054607642</v>
      </c>
      <c r="O1283" s="3">
        <v>3.11610054607642</v>
      </c>
      <c r="P1283" s="3">
        <v>3.11610054607642</v>
      </c>
      <c r="Q1283" s="3">
        <v>3.11610054607642</v>
      </c>
      <c r="R1283" s="3">
        <v>3.11610054607642</v>
      </c>
      <c r="S1283" s="3">
        <v>3.11610054607642</v>
      </c>
      <c r="T1283" s="3">
        <v>3.11610054607642</v>
      </c>
      <c r="U1283" s="3">
        <v>3.11610054607642</v>
      </c>
      <c r="V1283" s="3">
        <v>3.11610054607642</v>
      </c>
      <c r="W1283" s="3">
        <v>3.11610054607642</v>
      </c>
      <c r="X1283" s="3">
        <v>3.11610054607642</v>
      </c>
      <c r="Y1283" s="3">
        <v>3.11610054607642</v>
      </c>
      <c r="Z1283" s="3">
        <v>3.11610054607642</v>
      </c>
      <c r="AA1283" s="3">
        <v>3.11610054607642</v>
      </c>
      <c r="AB1283" s="3">
        <v>3.11610054607642</v>
      </c>
      <c r="AC1283" s="3">
        <v>3.11610054607642</v>
      </c>
      <c r="AD1283" s="3">
        <v>3.11610054607642</v>
      </c>
      <c r="AE1283" s="3">
        <v>3.11610054607642</v>
      </c>
      <c r="AF1283" s="3">
        <v>3.11610054607642</v>
      </c>
      <c r="AG1283" s="3">
        <v>3.11610054607642</v>
      </c>
      <c r="AH1283" s="3">
        <v>3.11610054607642</v>
      </c>
      <c r="AI1283" s="3">
        <v>3.11610054607642</v>
      </c>
      <c r="AJ1283" s="3">
        <v>3.11610054607642</v>
      </c>
      <c r="AK1283" s="3">
        <v>3.11610054607642</v>
      </c>
      <c r="AL1283" s="3">
        <v>3.11610054607642</v>
      </c>
      <c r="AM1283" s="3">
        <v>3.11610054607642</v>
      </c>
      <c r="AN1283" s="4"/>
      <c r="AO1283" s="4"/>
    </row>
    <row r="1284" spans="1:41" x14ac:dyDescent="0.25">
      <c r="A1284" s="13" t="s">
        <v>359</v>
      </c>
      <c r="B1284" s="2" t="s">
        <v>4</v>
      </c>
      <c r="C1284" s="2" t="s">
        <v>2</v>
      </c>
      <c r="D1284" s="2" t="s">
        <v>26</v>
      </c>
      <c r="E1284" s="2" t="s">
        <v>135</v>
      </c>
      <c r="F1284" s="2" t="s">
        <v>271</v>
      </c>
      <c r="G1284" s="4"/>
      <c r="H1284" s="3">
        <v>0.24284476982969799</v>
      </c>
      <c r="I1284" s="3">
        <v>0.27772732139718498</v>
      </c>
      <c r="J1284" s="3">
        <v>0.27772732139718498</v>
      </c>
      <c r="K1284" s="3">
        <v>0.27772732139718498</v>
      </c>
      <c r="L1284" s="3">
        <v>0.27772732139718498</v>
      </c>
      <c r="M1284" s="3">
        <v>0.27772732139718498</v>
      </c>
      <c r="N1284" s="3">
        <v>0.27772732139718498</v>
      </c>
      <c r="O1284" s="3">
        <v>0.27772732139718498</v>
      </c>
      <c r="P1284" s="3">
        <v>0.27772732139718498</v>
      </c>
      <c r="Q1284" s="3">
        <v>0.27772732139718498</v>
      </c>
      <c r="R1284" s="3">
        <v>0.27772732139718498</v>
      </c>
      <c r="S1284" s="3">
        <v>0.27772732139718498</v>
      </c>
      <c r="T1284" s="3">
        <v>0.27772732139718498</v>
      </c>
      <c r="U1284" s="3">
        <v>0.27772732139718498</v>
      </c>
      <c r="V1284" s="3">
        <v>0.27772732139718498</v>
      </c>
      <c r="W1284" s="3">
        <v>0.27772732139718498</v>
      </c>
      <c r="X1284" s="3">
        <v>0.27772732139718498</v>
      </c>
      <c r="Y1284" s="3">
        <v>0.27772732139718498</v>
      </c>
      <c r="Z1284" s="3">
        <v>0.27772732139718498</v>
      </c>
      <c r="AA1284" s="3">
        <v>0.27772732139718498</v>
      </c>
      <c r="AB1284" s="3">
        <v>0.27772732139718498</v>
      </c>
      <c r="AC1284" s="3">
        <v>0.27772732139718498</v>
      </c>
      <c r="AD1284" s="3">
        <v>0.27772732139718498</v>
      </c>
      <c r="AE1284" s="3">
        <v>0.27772732139718498</v>
      </c>
      <c r="AF1284" s="3">
        <v>0.27772732139718498</v>
      </c>
      <c r="AG1284" s="3">
        <v>0.27772732139718498</v>
      </c>
      <c r="AH1284" s="3">
        <v>0.27772732139718498</v>
      </c>
      <c r="AI1284" s="3">
        <v>0.27772732139718498</v>
      </c>
      <c r="AJ1284" s="3">
        <v>0.27772732139718498</v>
      </c>
      <c r="AK1284" s="3">
        <v>0.27772732139718498</v>
      </c>
      <c r="AL1284" s="3">
        <v>0.27772732139718498</v>
      </c>
      <c r="AM1284" s="3">
        <v>0.27772732139718498</v>
      </c>
      <c r="AN1284" s="4"/>
      <c r="AO1284" s="4"/>
    </row>
    <row r="1285" spans="1:41" x14ac:dyDescent="0.25">
      <c r="A1285" s="13" t="s">
        <v>359</v>
      </c>
      <c r="B1285" s="2" t="s">
        <v>4</v>
      </c>
      <c r="C1285" s="2" t="s">
        <v>2</v>
      </c>
      <c r="D1285" s="2" t="s">
        <v>26</v>
      </c>
      <c r="E1285" s="2" t="s">
        <v>39</v>
      </c>
      <c r="F1285" s="2" t="s">
        <v>186</v>
      </c>
      <c r="G1285" s="4"/>
      <c r="H1285" s="3">
        <v>72.204542970641796</v>
      </c>
      <c r="I1285" s="3">
        <v>82.448756541788299</v>
      </c>
      <c r="J1285" s="3">
        <v>82.398851508267597</v>
      </c>
      <c r="K1285" s="3">
        <v>82.348048991507198</v>
      </c>
      <c r="L1285" s="3">
        <v>82.296348991507202</v>
      </c>
      <c r="M1285" s="3">
        <v>82.243751508267593</v>
      </c>
      <c r="N1285" s="3">
        <v>82.190256541788301</v>
      </c>
      <c r="O1285" s="3">
        <v>82.141807525905705</v>
      </c>
      <c r="P1285" s="3">
        <v>82.092653017964395</v>
      </c>
      <c r="Q1285" s="3">
        <v>82.042793017964399</v>
      </c>
      <c r="R1285" s="3">
        <v>81.992227525905705</v>
      </c>
      <c r="S1285" s="3">
        <v>81.940956541788296</v>
      </c>
      <c r="T1285" s="3">
        <v>81.889961187398796</v>
      </c>
      <c r="U1285" s="3">
        <v>81.838383510204096</v>
      </c>
      <c r="V1285" s="3">
        <v>81.786223510204096</v>
      </c>
      <c r="W1285" s="3">
        <v>81.733481187398795</v>
      </c>
      <c r="X1285" s="3">
        <v>81.680156541788307</v>
      </c>
      <c r="Y1285" s="3">
        <v>81.623718974052807</v>
      </c>
      <c r="Z1285" s="3">
        <v>81.566680190185096</v>
      </c>
      <c r="AA1285" s="3">
        <v>81.509040190185104</v>
      </c>
      <c r="AB1285" s="3">
        <v>81.450798974052901</v>
      </c>
      <c r="AC1285" s="3">
        <v>81.391956541788304</v>
      </c>
      <c r="AD1285" s="3">
        <v>81.325327689631294</v>
      </c>
      <c r="AE1285" s="3">
        <v>81.258053263552796</v>
      </c>
      <c r="AF1285" s="3">
        <v>81.190133263552795</v>
      </c>
      <c r="AG1285" s="3">
        <v>81.121567689631306</v>
      </c>
      <c r="AH1285" s="3">
        <v>81.052356541788299</v>
      </c>
      <c r="AI1285" s="3">
        <v>80.976626800612905</v>
      </c>
      <c r="AJ1285" s="3">
        <v>80.900131930025196</v>
      </c>
      <c r="AK1285" s="3">
        <v>80.822871930025201</v>
      </c>
      <c r="AL1285" s="3">
        <v>80.744846800612905</v>
      </c>
      <c r="AM1285" s="3">
        <v>80.666056541788294</v>
      </c>
      <c r="AN1285" s="4"/>
      <c r="AO1285" s="4"/>
    </row>
    <row r="1286" spans="1:41" x14ac:dyDescent="0.25">
      <c r="A1286" s="13" t="s">
        <v>359</v>
      </c>
      <c r="B1286" s="2" t="s">
        <v>4</v>
      </c>
      <c r="C1286" s="2" t="s">
        <v>2</v>
      </c>
      <c r="D1286" s="2" t="s">
        <v>26</v>
      </c>
      <c r="E1286" s="2" t="s">
        <v>39</v>
      </c>
      <c r="F1286" s="2" t="s">
        <v>247</v>
      </c>
      <c r="G1286" s="4"/>
      <c r="H1286" s="3">
        <v>1.1855</v>
      </c>
      <c r="I1286" s="3">
        <v>1.2103999999999999</v>
      </c>
      <c r="J1286" s="3">
        <v>1.26030503352073</v>
      </c>
      <c r="K1286" s="3">
        <v>1.3111075502810901</v>
      </c>
      <c r="L1286" s="3">
        <v>1.3628075502810899</v>
      </c>
      <c r="M1286" s="3">
        <v>1.41540503352073</v>
      </c>
      <c r="N1286" s="3">
        <v>1.4689000000000001</v>
      </c>
      <c r="O1286" s="3">
        <v>1.51734901588258</v>
      </c>
      <c r="P1286" s="3">
        <v>1.56650352382388</v>
      </c>
      <c r="Q1286" s="3">
        <v>1.6163635238238701</v>
      </c>
      <c r="R1286" s="3">
        <v>1.66692901588258</v>
      </c>
      <c r="S1286" s="3">
        <v>1.7181999999999999</v>
      </c>
      <c r="T1286" s="3">
        <v>1.7691953543894701</v>
      </c>
      <c r="U1286" s="3">
        <v>1.8207730315841999</v>
      </c>
      <c r="V1286" s="3">
        <v>1.8729330315842101</v>
      </c>
      <c r="W1286" s="3">
        <v>1.92567535438947</v>
      </c>
      <c r="X1286" s="3">
        <v>1.9790000000000001</v>
      </c>
      <c r="Y1286" s="3">
        <v>2.0354375677354399</v>
      </c>
      <c r="Z1286" s="3">
        <v>2.0924763516031502</v>
      </c>
      <c r="AA1286" s="3">
        <v>2.1501163516031601</v>
      </c>
      <c r="AB1286" s="3">
        <v>2.2083575677354399</v>
      </c>
      <c r="AC1286" s="3">
        <v>2.2671999999999999</v>
      </c>
      <c r="AD1286" s="3">
        <v>2.3338288521569699</v>
      </c>
      <c r="AE1286" s="3">
        <v>2.40110327823546</v>
      </c>
      <c r="AF1286" s="3">
        <v>2.46902327823546</v>
      </c>
      <c r="AG1286" s="3">
        <v>2.5375888521569698</v>
      </c>
      <c r="AH1286" s="3">
        <v>2.6067999999999998</v>
      </c>
      <c r="AI1286" s="3">
        <v>2.6825297411754101</v>
      </c>
      <c r="AJ1286" s="3">
        <v>2.7590246117631199</v>
      </c>
      <c r="AK1286" s="3">
        <v>2.8362846117631202</v>
      </c>
      <c r="AL1286" s="3">
        <v>2.9143097411754102</v>
      </c>
      <c r="AM1286" s="3">
        <v>2.9931000000000001</v>
      </c>
      <c r="AN1286" s="4"/>
      <c r="AO1286" s="4"/>
    </row>
    <row r="1287" spans="1:41" x14ac:dyDescent="0.25">
      <c r="A1287" s="13" t="s">
        <v>359</v>
      </c>
      <c r="B1287" s="2" t="s">
        <v>4</v>
      </c>
      <c r="C1287" s="2" t="s">
        <v>2</v>
      </c>
      <c r="D1287" s="2" t="s">
        <v>26</v>
      </c>
      <c r="E1287" s="2" t="s">
        <v>39</v>
      </c>
      <c r="F1287" s="2" t="s">
        <v>264</v>
      </c>
      <c r="G1287" s="4"/>
      <c r="H1287" s="3">
        <v>1.0517168524590099</v>
      </c>
      <c r="I1287" s="3">
        <v>1.2027868852459001</v>
      </c>
      <c r="J1287" s="3">
        <v>1.2027868852459001</v>
      </c>
      <c r="K1287" s="3">
        <v>1.2027868852459001</v>
      </c>
      <c r="L1287" s="3">
        <v>1.2027868852459001</v>
      </c>
      <c r="M1287" s="3">
        <v>1.2027868852459001</v>
      </c>
      <c r="N1287" s="3">
        <v>1.2027868852459001</v>
      </c>
      <c r="O1287" s="3">
        <v>1.2027868852459001</v>
      </c>
      <c r="P1287" s="3">
        <v>1.2027868852459001</v>
      </c>
      <c r="Q1287" s="3">
        <v>1.2027868852459001</v>
      </c>
      <c r="R1287" s="3">
        <v>1.2027868852459001</v>
      </c>
      <c r="S1287" s="3">
        <v>1.2027868852459001</v>
      </c>
      <c r="T1287" s="3">
        <v>1.2027868852459001</v>
      </c>
      <c r="U1287" s="3">
        <v>1.2027868852459001</v>
      </c>
      <c r="V1287" s="3">
        <v>1.2027868852459001</v>
      </c>
      <c r="W1287" s="3">
        <v>1.2027868852459001</v>
      </c>
      <c r="X1287" s="3">
        <v>1.2027868852459001</v>
      </c>
      <c r="Y1287" s="3">
        <v>1.2027868852459001</v>
      </c>
      <c r="Z1287" s="3">
        <v>1.2027868852459001</v>
      </c>
      <c r="AA1287" s="3">
        <v>1.2027868852459001</v>
      </c>
      <c r="AB1287" s="3">
        <v>1.2027868852459001</v>
      </c>
      <c r="AC1287" s="3">
        <v>1.2027868852459001</v>
      </c>
      <c r="AD1287" s="3">
        <v>1.2027868852459001</v>
      </c>
      <c r="AE1287" s="3">
        <v>1.2027868852459001</v>
      </c>
      <c r="AF1287" s="3">
        <v>1.2027868852459001</v>
      </c>
      <c r="AG1287" s="3">
        <v>1.2027868852459001</v>
      </c>
      <c r="AH1287" s="3">
        <v>1.2027868852459001</v>
      </c>
      <c r="AI1287" s="3">
        <v>1.2027868852459001</v>
      </c>
      <c r="AJ1287" s="3">
        <v>1.2027868852459001</v>
      </c>
      <c r="AK1287" s="3">
        <v>1.2027868852459001</v>
      </c>
      <c r="AL1287" s="3">
        <v>1.2027868852459001</v>
      </c>
      <c r="AM1287" s="3">
        <v>1.2027868852459001</v>
      </c>
      <c r="AN1287" s="4"/>
      <c r="AO1287" s="4"/>
    </row>
    <row r="1288" spans="1:41" x14ac:dyDescent="0.25">
      <c r="A1288" s="13" t="s">
        <v>359</v>
      </c>
      <c r="B1288" s="2" t="s">
        <v>4</v>
      </c>
      <c r="C1288" s="2" t="s">
        <v>2</v>
      </c>
      <c r="D1288" s="2" t="s">
        <v>26</v>
      </c>
      <c r="E1288" s="2" t="s">
        <v>136</v>
      </c>
      <c r="F1288" s="2" t="s">
        <v>220</v>
      </c>
      <c r="G1288" s="4"/>
      <c r="H1288" s="3">
        <v>1.0517168524590099</v>
      </c>
      <c r="I1288" s="3">
        <v>1.2027868852459001</v>
      </c>
      <c r="J1288" s="3">
        <v>1.2027868852459001</v>
      </c>
      <c r="K1288" s="3">
        <v>1.2027868852459001</v>
      </c>
      <c r="L1288" s="3">
        <v>1.2027868852459001</v>
      </c>
      <c r="M1288" s="3">
        <v>1.2027868852459001</v>
      </c>
      <c r="N1288" s="3">
        <v>1.2027868852459001</v>
      </c>
      <c r="O1288" s="3">
        <v>1.2027868852459001</v>
      </c>
      <c r="P1288" s="3">
        <v>1.2027868852459001</v>
      </c>
      <c r="Q1288" s="3">
        <v>1.2027868852459001</v>
      </c>
      <c r="R1288" s="3">
        <v>1.2027868852459001</v>
      </c>
      <c r="S1288" s="3">
        <v>1.2027868852459001</v>
      </c>
      <c r="T1288" s="3">
        <v>1.2027868852459001</v>
      </c>
      <c r="U1288" s="3">
        <v>1.2027868852459001</v>
      </c>
      <c r="V1288" s="3">
        <v>1.2027868852459001</v>
      </c>
      <c r="W1288" s="3">
        <v>1.2027868852459001</v>
      </c>
      <c r="X1288" s="3">
        <v>1.2027868852459001</v>
      </c>
      <c r="Y1288" s="3">
        <v>1.2027868852459001</v>
      </c>
      <c r="Z1288" s="3">
        <v>1.2027868852459001</v>
      </c>
      <c r="AA1288" s="3">
        <v>1.2027868852459001</v>
      </c>
      <c r="AB1288" s="3">
        <v>1.2027868852459001</v>
      </c>
      <c r="AC1288" s="3">
        <v>1.2027868852459001</v>
      </c>
      <c r="AD1288" s="3">
        <v>1.2027868852459001</v>
      </c>
      <c r="AE1288" s="3">
        <v>1.2027868852459001</v>
      </c>
      <c r="AF1288" s="3">
        <v>1.2027868852459001</v>
      </c>
      <c r="AG1288" s="3">
        <v>1.2027868852459001</v>
      </c>
      <c r="AH1288" s="3">
        <v>1.2027868852459001</v>
      </c>
      <c r="AI1288" s="3">
        <v>1.2027868852459001</v>
      </c>
      <c r="AJ1288" s="3">
        <v>1.2027868852459001</v>
      </c>
      <c r="AK1288" s="3">
        <v>1.2027868852459001</v>
      </c>
      <c r="AL1288" s="3">
        <v>1.2027868852459001</v>
      </c>
      <c r="AM1288" s="3">
        <v>1.2027868852459001</v>
      </c>
      <c r="AN1288" s="4"/>
      <c r="AO1288" s="4"/>
    </row>
    <row r="1289" spans="1:41" x14ac:dyDescent="0.25">
      <c r="A1289" s="13" t="s">
        <v>359</v>
      </c>
      <c r="B1289" s="2" t="s">
        <v>4</v>
      </c>
      <c r="C1289" s="2" t="s">
        <v>2</v>
      </c>
      <c r="D1289" s="2" t="s">
        <v>26</v>
      </c>
      <c r="E1289" s="2" t="s">
        <v>40</v>
      </c>
      <c r="F1289" s="2" t="s">
        <v>187</v>
      </c>
      <c r="G1289" s="4"/>
      <c r="H1289" s="3">
        <v>506.03267742747602</v>
      </c>
      <c r="I1289" s="3">
        <v>441.85786874439202</v>
      </c>
      <c r="J1289" s="3">
        <v>408.45797631015699</v>
      </c>
      <c r="K1289" s="3">
        <v>375.05808387592202</v>
      </c>
      <c r="L1289" s="3">
        <v>341.65819144168802</v>
      </c>
      <c r="M1289" s="3">
        <v>295.14057056203302</v>
      </c>
      <c r="N1289" s="3">
        <v>248.62294968237799</v>
      </c>
      <c r="O1289" s="3">
        <v>211.734899891548</v>
      </c>
      <c r="P1289" s="3">
        <v>174.846850100719</v>
      </c>
      <c r="Q1289" s="3">
        <v>137.95880030988999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</row>
    <row r="1290" spans="1:41" x14ac:dyDescent="0.25">
      <c r="A1290" s="13" t="s">
        <v>359</v>
      </c>
      <c r="B1290" s="2" t="s">
        <v>4</v>
      </c>
      <c r="C1290" s="2" t="s">
        <v>2</v>
      </c>
      <c r="D1290" s="2" t="s">
        <v>26</v>
      </c>
      <c r="E1290" s="2" t="s">
        <v>40</v>
      </c>
      <c r="F1290" s="2" t="s">
        <v>265</v>
      </c>
      <c r="G1290" s="4"/>
      <c r="H1290" s="3">
        <v>68.876375706501904</v>
      </c>
      <c r="I1290" s="3">
        <v>73.320012848856805</v>
      </c>
      <c r="J1290" s="3">
        <v>73.320012848856805</v>
      </c>
      <c r="K1290" s="3">
        <v>73.320012848856805</v>
      </c>
      <c r="L1290" s="3">
        <v>73.320012848856805</v>
      </c>
      <c r="M1290" s="3">
        <v>73.320012848856805</v>
      </c>
      <c r="N1290" s="3">
        <v>73.320012848856805</v>
      </c>
      <c r="O1290" s="3">
        <v>73.320012848856805</v>
      </c>
      <c r="P1290" s="3">
        <v>73.320012848856805</v>
      </c>
      <c r="Q1290" s="3">
        <v>73.320012848856805</v>
      </c>
      <c r="R1290" s="3">
        <v>73.320012848856805</v>
      </c>
      <c r="S1290" s="3">
        <v>73.320012848856805</v>
      </c>
      <c r="T1290" s="3">
        <v>73.320012848856805</v>
      </c>
      <c r="U1290" s="3">
        <v>73.320012848856805</v>
      </c>
      <c r="V1290" s="3">
        <v>73.320012848856805</v>
      </c>
      <c r="W1290" s="3">
        <v>73.320012848856805</v>
      </c>
      <c r="X1290" s="3">
        <v>73.320012848856805</v>
      </c>
      <c r="Y1290" s="3">
        <v>73.320012848856805</v>
      </c>
      <c r="Z1290" s="3">
        <v>73.320012848856805</v>
      </c>
      <c r="AA1290" s="3">
        <v>73.320012848856805</v>
      </c>
      <c r="AB1290" s="3">
        <v>73.320012848856805</v>
      </c>
      <c r="AC1290" s="3">
        <v>73.320012848856805</v>
      </c>
      <c r="AD1290" s="3">
        <v>73.320012848856805</v>
      </c>
      <c r="AE1290" s="3">
        <v>73.320012848856805</v>
      </c>
      <c r="AF1290" s="3">
        <v>73.320012848856805</v>
      </c>
      <c r="AG1290" s="3">
        <v>73.320012848856805</v>
      </c>
      <c r="AH1290" s="3">
        <v>73.320012848856805</v>
      </c>
      <c r="AI1290" s="3">
        <v>73.320012848856805</v>
      </c>
      <c r="AJ1290" s="3">
        <v>73.320012848856805</v>
      </c>
      <c r="AK1290" s="3">
        <v>73.320012848856805</v>
      </c>
      <c r="AL1290" s="3">
        <v>73.320012848856805</v>
      </c>
      <c r="AM1290" s="3">
        <v>73.320012848856805</v>
      </c>
      <c r="AN1290" s="4"/>
      <c r="AO1290" s="4"/>
    </row>
    <row r="1291" spans="1:41" x14ac:dyDescent="0.25">
      <c r="A1291" s="13" t="s">
        <v>359</v>
      </c>
      <c r="B1291" s="2" t="s">
        <v>4</v>
      </c>
      <c r="C1291" s="2" t="s">
        <v>2</v>
      </c>
      <c r="D1291" s="2" t="s">
        <v>26</v>
      </c>
      <c r="E1291" s="2" t="s">
        <v>40</v>
      </c>
      <c r="F1291" s="2" t="s">
        <v>266</v>
      </c>
      <c r="G1291" s="4"/>
      <c r="H1291" s="3">
        <v>145.707325594238</v>
      </c>
      <c r="I1291" s="3">
        <v>166.63692314071099</v>
      </c>
      <c r="J1291" s="3">
        <v>166.63692314071099</v>
      </c>
      <c r="K1291" s="3">
        <v>166.63692314071099</v>
      </c>
      <c r="L1291" s="3">
        <v>166.63692314071099</v>
      </c>
      <c r="M1291" s="3">
        <v>166.63692314071099</v>
      </c>
      <c r="N1291" s="3">
        <v>166.63692314071099</v>
      </c>
      <c r="O1291" s="3">
        <v>166.63692314071099</v>
      </c>
      <c r="P1291" s="3">
        <v>166.63692314071099</v>
      </c>
      <c r="Q1291" s="3">
        <v>166.63692314071099</v>
      </c>
      <c r="R1291" s="3">
        <v>166.63692314071099</v>
      </c>
      <c r="S1291" s="3">
        <v>166.63692314071099</v>
      </c>
      <c r="T1291" s="3">
        <v>166.63692314071099</v>
      </c>
      <c r="U1291" s="3">
        <v>166.63692314071099</v>
      </c>
      <c r="V1291" s="3">
        <v>166.63692314071099</v>
      </c>
      <c r="W1291" s="3">
        <v>166.63692314071099</v>
      </c>
      <c r="X1291" s="3">
        <v>166.63692314071099</v>
      </c>
      <c r="Y1291" s="3">
        <v>166.63692314071099</v>
      </c>
      <c r="Z1291" s="3">
        <v>166.63692314071099</v>
      </c>
      <c r="AA1291" s="3">
        <v>166.63692314071099</v>
      </c>
      <c r="AB1291" s="3">
        <v>166.63692314071099</v>
      </c>
      <c r="AC1291" s="3">
        <v>166.63692314071099</v>
      </c>
      <c r="AD1291" s="3">
        <v>166.63692314071099</v>
      </c>
      <c r="AE1291" s="3">
        <v>166.63692314071099</v>
      </c>
      <c r="AF1291" s="3">
        <v>166.63692314071099</v>
      </c>
      <c r="AG1291" s="3">
        <v>166.63692314071099</v>
      </c>
      <c r="AH1291" s="3">
        <v>166.63692314071099</v>
      </c>
      <c r="AI1291" s="3">
        <v>166.63692314071099</v>
      </c>
      <c r="AJ1291" s="3">
        <v>166.63692314071099</v>
      </c>
      <c r="AK1291" s="3">
        <v>166.63692314071099</v>
      </c>
      <c r="AL1291" s="3">
        <v>166.63692314071099</v>
      </c>
      <c r="AM1291" s="3">
        <v>166.63692314071099</v>
      </c>
      <c r="AN1291" s="4"/>
      <c r="AO1291" s="4"/>
    </row>
    <row r="1292" spans="1:41" x14ac:dyDescent="0.25">
      <c r="A1292" s="13" t="s">
        <v>359</v>
      </c>
      <c r="B1292" s="2" t="s">
        <v>4</v>
      </c>
      <c r="C1292" s="2" t="s">
        <v>2</v>
      </c>
      <c r="D1292" s="2" t="s">
        <v>26</v>
      </c>
      <c r="E1292" s="2" t="s">
        <v>137</v>
      </c>
      <c r="F1292" s="2" t="s">
        <v>162</v>
      </c>
      <c r="G1292" s="4"/>
      <c r="H1292" s="3">
        <v>720.61637872821598</v>
      </c>
      <c r="I1292" s="3">
        <v>681.81480473396005</v>
      </c>
      <c r="J1292" s="3">
        <v>648.41491229972496</v>
      </c>
      <c r="K1292" s="3">
        <v>615.01501986549101</v>
      </c>
      <c r="L1292" s="3">
        <v>581.61512743125604</v>
      </c>
      <c r="M1292" s="3">
        <v>535.09750655160099</v>
      </c>
      <c r="N1292" s="3">
        <v>488.57988567194599</v>
      </c>
      <c r="O1292" s="3">
        <v>451.69183588111702</v>
      </c>
      <c r="P1292" s="3">
        <v>336.48190073937599</v>
      </c>
      <c r="Q1292" s="3">
        <v>216.763858972425</v>
      </c>
      <c r="R1292" s="3">
        <v>110.882989790121</v>
      </c>
      <c r="S1292" s="3">
        <v>110.882989790122</v>
      </c>
      <c r="T1292" s="3">
        <v>110.882989790122</v>
      </c>
      <c r="U1292" s="3">
        <v>39.110409841057901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</row>
    <row r="1293" spans="1:41" x14ac:dyDescent="0.25">
      <c r="A1293" s="13" t="s">
        <v>359</v>
      </c>
      <c r="B1293" s="2" t="s">
        <v>4</v>
      </c>
      <c r="C1293" s="2" t="s">
        <v>2</v>
      </c>
      <c r="D1293" s="2" t="s">
        <v>26</v>
      </c>
      <c r="E1293" s="2" t="s">
        <v>137</v>
      </c>
      <c r="F1293" s="2" t="s">
        <v>166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3">
        <v>78.321885350911401</v>
      </c>
      <c r="Q1293" s="3">
        <v>161.15187732703299</v>
      </c>
      <c r="R1293" s="3">
        <v>129.07394619944699</v>
      </c>
      <c r="S1293" s="3">
        <v>129.07394619944699</v>
      </c>
      <c r="T1293" s="3">
        <v>129.07394619944699</v>
      </c>
      <c r="U1293" s="3">
        <v>129.25196183524201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</row>
    <row r="1294" spans="1:41" x14ac:dyDescent="0.25">
      <c r="A1294" s="13" t="s">
        <v>359</v>
      </c>
      <c r="B1294" s="2" t="s">
        <v>4</v>
      </c>
      <c r="C1294" s="2" t="s">
        <v>2</v>
      </c>
      <c r="D1294" s="2" t="s">
        <v>26</v>
      </c>
      <c r="E1294" s="2" t="s">
        <v>137</v>
      </c>
      <c r="F1294" s="2" t="s">
        <v>257</v>
      </c>
      <c r="G1294" s="4"/>
      <c r="H1294" s="3">
        <v>5.3269362196174903</v>
      </c>
      <c r="I1294" s="3">
        <v>5.3269362196174903</v>
      </c>
      <c r="J1294" s="3">
        <v>5.3269362196174903</v>
      </c>
      <c r="K1294" s="3">
        <v>5.3269362196174903</v>
      </c>
      <c r="L1294" s="3">
        <v>5.3269362196174903</v>
      </c>
      <c r="M1294" s="3">
        <v>5.3269362196174903</v>
      </c>
      <c r="N1294" s="3">
        <v>5.3269362196174903</v>
      </c>
      <c r="O1294" s="3">
        <v>5.3269362196174903</v>
      </c>
      <c r="P1294" s="3">
        <v>5.3269362196174903</v>
      </c>
      <c r="Q1294" s="3">
        <v>5.3269362196174903</v>
      </c>
      <c r="R1294" s="3">
        <v>5.3269362196174903</v>
      </c>
      <c r="S1294" s="3">
        <v>5.3269362196174903</v>
      </c>
      <c r="T1294" s="3">
        <v>5.3269362196174903</v>
      </c>
      <c r="U1294" s="3">
        <v>5.3269362196174903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</row>
    <row r="1295" spans="1:41" x14ac:dyDescent="0.25">
      <c r="A1295" s="13" t="s">
        <v>359</v>
      </c>
      <c r="B1295" s="2" t="s">
        <v>4</v>
      </c>
      <c r="C1295" s="2" t="s">
        <v>2</v>
      </c>
      <c r="D1295" s="2" t="s">
        <v>26</v>
      </c>
      <c r="E1295" s="2" t="s">
        <v>41</v>
      </c>
      <c r="F1295" s="2" t="s">
        <v>248</v>
      </c>
      <c r="G1295" s="4"/>
      <c r="H1295" s="3">
        <v>59.130499999999898</v>
      </c>
      <c r="I1295" s="3">
        <v>59.680799999999799</v>
      </c>
      <c r="J1295" s="3">
        <v>62.607818892712999</v>
      </c>
      <c r="K1295" s="3">
        <v>65.604608339069699</v>
      </c>
      <c r="L1295" s="3">
        <v>68.671168339069794</v>
      </c>
      <c r="M1295" s="3">
        <v>71.807498892713298</v>
      </c>
      <c r="N1295" s="3">
        <v>75.013600000000295</v>
      </c>
      <c r="O1295" s="3">
        <v>78.158978997218199</v>
      </c>
      <c r="P1295" s="3">
        <v>81.365598495827101</v>
      </c>
      <c r="Q1295" s="3">
        <v>84.633458495827</v>
      </c>
      <c r="R1295" s="3">
        <v>87.962558997217897</v>
      </c>
      <c r="S1295" s="3">
        <v>91.352899999999806</v>
      </c>
      <c r="T1295" s="3">
        <v>94.864998726211596</v>
      </c>
      <c r="U1295" s="3">
        <v>98.430268089317494</v>
      </c>
      <c r="V1295" s="3">
        <v>102.048708089318</v>
      </c>
      <c r="W1295" s="3">
        <v>105.720318726212</v>
      </c>
      <c r="X1295" s="3">
        <v>109.4451</v>
      </c>
      <c r="Y1295" s="3">
        <v>113.396047335693</v>
      </c>
      <c r="Z1295" s="3">
        <v>117.40329100354001</v>
      </c>
      <c r="AA1295" s="3">
        <v>121.46683100353999</v>
      </c>
      <c r="AB1295" s="3">
        <v>125.58666733569299</v>
      </c>
      <c r="AC1295" s="3">
        <v>129.7628</v>
      </c>
      <c r="AD1295" s="3">
        <v>133.90850522131899</v>
      </c>
      <c r="AE1295" s="3">
        <v>138.10660783197801</v>
      </c>
      <c r="AF1295" s="3">
        <v>142.357107831978</v>
      </c>
      <c r="AG1295" s="3">
        <v>146.66000522131901</v>
      </c>
      <c r="AH1295" s="3">
        <v>151.0153</v>
      </c>
      <c r="AI1295" s="3">
        <v>155.180064707778</v>
      </c>
      <c r="AJ1295" s="3">
        <v>159.39734706166701</v>
      </c>
      <c r="AK1295" s="3">
        <v>163.66714706166701</v>
      </c>
      <c r="AL1295" s="3">
        <v>167.98946470777801</v>
      </c>
      <c r="AM1295" s="3">
        <v>172.36429999999999</v>
      </c>
      <c r="AN1295" s="4"/>
      <c r="AO1295" s="4"/>
    </row>
    <row r="1296" spans="1:41" x14ac:dyDescent="0.25">
      <c r="A1296" s="13" t="s">
        <v>359</v>
      </c>
      <c r="B1296" s="2" t="s">
        <v>4</v>
      </c>
      <c r="C1296" s="2" t="s">
        <v>2</v>
      </c>
      <c r="D1296" s="2" t="s">
        <v>26</v>
      </c>
      <c r="E1296" s="2" t="s">
        <v>42</v>
      </c>
      <c r="F1296" s="2" t="s">
        <v>249</v>
      </c>
      <c r="G1296" s="4"/>
      <c r="H1296" s="3">
        <v>7.3300000000000004E-2</v>
      </c>
      <c r="I1296" s="3">
        <v>6.7599999999999993E-2</v>
      </c>
      <c r="J1296" s="3">
        <v>7.0082714591920697E-2</v>
      </c>
      <c r="K1296" s="3">
        <v>7.2594071887881001E-2</v>
      </c>
      <c r="L1296" s="3">
        <v>7.5134071887881099E-2</v>
      </c>
      <c r="M1296" s="3">
        <v>7.7702714591920699E-2</v>
      </c>
      <c r="N1296" s="3">
        <v>8.0300000000000094E-2</v>
      </c>
      <c r="O1296" s="3">
        <v>8.2008639763959196E-2</v>
      </c>
      <c r="P1296" s="3">
        <v>8.3712959645938806E-2</v>
      </c>
      <c r="Q1296" s="3">
        <v>8.5412959645938799E-2</v>
      </c>
      <c r="R1296" s="3">
        <v>8.7108639763959203E-2</v>
      </c>
      <c r="S1296" s="3">
        <v>8.8800000000000004E-2</v>
      </c>
      <c r="T1296" s="3">
        <v>8.9906333707150093E-2</v>
      </c>
      <c r="U1296" s="3">
        <v>9.0989500560725203E-2</v>
      </c>
      <c r="V1296" s="3">
        <v>9.2049500560725195E-2</v>
      </c>
      <c r="W1296" s="3">
        <v>9.3086333707150207E-2</v>
      </c>
      <c r="X1296" s="3">
        <v>9.4100000000000003E-2</v>
      </c>
      <c r="Y1296" s="3">
        <v>9.5119575120785796E-2</v>
      </c>
      <c r="Z1296" s="3">
        <v>9.6109362681178701E-2</v>
      </c>
      <c r="AA1296" s="3">
        <v>9.7069362681178703E-2</v>
      </c>
      <c r="AB1296" s="3">
        <v>9.7999575120785803E-2</v>
      </c>
      <c r="AC1296" s="3">
        <v>9.8900000000000002E-2</v>
      </c>
      <c r="AD1296" s="3">
        <v>0.100685016591958</v>
      </c>
      <c r="AE1296" s="3">
        <v>0.102447524887936</v>
      </c>
      <c r="AF1296" s="3">
        <v>0.10418752488793601</v>
      </c>
      <c r="AG1296" s="3">
        <v>0.105905016591958</v>
      </c>
      <c r="AH1296" s="3">
        <v>0.1076</v>
      </c>
      <c r="AI1296" s="3">
        <v>0.11003141532925199</v>
      </c>
      <c r="AJ1296" s="3">
        <v>0.112447122993878</v>
      </c>
      <c r="AK1296" s="3">
        <v>0.114847122993878</v>
      </c>
      <c r="AL1296" s="3">
        <v>0.11723141532925201</v>
      </c>
      <c r="AM1296" s="3">
        <v>0.1196</v>
      </c>
      <c r="AN1296" s="4"/>
      <c r="AO1296" s="4"/>
    </row>
    <row r="1297" spans="1:41" x14ac:dyDescent="0.25">
      <c r="A1297" s="13" t="s">
        <v>359</v>
      </c>
      <c r="B1297" s="2" t="s">
        <v>4</v>
      </c>
      <c r="C1297" s="2" t="s">
        <v>2</v>
      </c>
      <c r="D1297" s="2" t="s">
        <v>26</v>
      </c>
      <c r="E1297" s="2" t="s">
        <v>42</v>
      </c>
      <c r="F1297" s="2" t="s">
        <v>265</v>
      </c>
      <c r="G1297" s="4"/>
      <c r="H1297" s="3">
        <v>103.314563559753</v>
      </c>
      <c r="I1297" s="3">
        <v>109.980019273285</v>
      </c>
      <c r="J1297" s="3">
        <v>109.980019273285</v>
      </c>
      <c r="K1297" s="3">
        <v>109.980019273285</v>
      </c>
      <c r="L1297" s="3">
        <v>109.980019273285</v>
      </c>
      <c r="M1297" s="3">
        <v>109.980019273285</v>
      </c>
      <c r="N1297" s="3">
        <v>109.980019273285</v>
      </c>
      <c r="O1297" s="3">
        <v>109.980019273285</v>
      </c>
      <c r="P1297" s="3">
        <v>109.980019273285</v>
      </c>
      <c r="Q1297" s="3">
        <v>109.980019273285</v>
      </c>
      <c r="R1297" s="3">
        <v>109.980019273285</v>
      </c>
      <c r="S1297" s="3">
        <v>109.980019273285</v>
      </c>
      <c r="T1297" s="3">
        <v>109.980019273285</v>
      </c>
      <c r="U1297" s="3">
        <v>109.980019273285</v>
      </c>
      <c r="V1297" s="3">
        <v>109.980019273285</v>
      </c>
      <c r="W1297" s="3">
        <v>109.980019273285</v>
      </c>
      <c r="X1297" s="3">
        <v>109.980019273285</v>
      </c>
      <c r="Y1297" s="3">
        <v>109.980019273285</v>
      </c>
      <c r="Z1297" s="3">
        <v>109.980019273285</v>
      </c>
      <c r="AA1297" s="3">
        <v>109.980019273285</v>
      </c>
      <c r="AB1297" s="3">
        <v>109.980019273285</v>
      </c>
      <c r="AC1297" s="3">
        <v>109.980019273285</v>
      </c>
      <c r="AD1297" s="3">
        <v>109.980019273285</v>
      </c>
      <c r="AE1297" s="3">
        <v>109.980019273285</v>
      </c>
      <c r="AF1297" s="3">
        <v>109.980019273285</v>
      </c>
      <c r="AG1297" s="3">
        <v>109.980019273285</v>
      </c>
      <c r="AH1297" s="3">
        <v>109.980019273285</v>
      </c>
      <c r="AI1297" s="3">
        <v>109.980019273285</v>
      </c>
      <c r="AJ1297" s="3">
        <v>109.980019273285</v>
      </c>
      <c r="AK1297" s="3">
        <v>109.980019273285</v>
      </c>
      <c r="AL1297" s="3">
        <v>109.980019273285</v>
      </c>
      <c r="AM1297" s="3">
        <v>109.980019273285</v>
      </c>
      <c r="AN1297" s="4"/>
      <c r="AO1297" s="4"/>
    </row>
    <row r="1298" spans="1:41" x14ac:dyDescent="0.25">
      <c r="A1298" s="13" t="s">
        <v>359</v>
      </c>
      <c r="B1298" s="2" t="s">
        <v>4</v>
      </c>
      <c r="C1298" s="2" t="s">
        <v>2</v>
      </c>
      <c r="D1298" s="2" t="s">
        <v>26</v>
      </c>
      <c r="E1298" s="2" t="s">
        <v>42</v>
      </c>
      <c r="F1298" s="2" t="s">
        <v>266</v>
      </c>
      <c r="G1298" s="4"/>
      <c r="H1298" s="3">
        <v>10.5699687047381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</row>
    <row r="1299" spans="1:41" x14ac:dyDescent="0.25">
      <c r="A1299" s="13" t="s">
        <v>359</v>
      </c>
      <c r="B1299" s="2" t="s">
        <v>4</v>
      </c>
      <c r="C1299" s="2" t="s">
        <v>2</v>
      </c>
      <c r="D1299" s="2" t="s">
        <v>26</v>
      </c>
      <c r="E1299" s="2" t="s">
        <v>138</v>
      </c>
      <c r="F1299" s="2" t="s">
        <v>163</v>
      </c>
      <c r="G1299" s="4"/>
      <c r="H1299" s="3">
        <v>108.583327726555</v>
      </c>
      <c r="I1299" s="3">
        <v>104.968907819992</v>
      </c>
      <c r="J1299" s="3">
        <v>94.397617121401794</v>
      </c>
      <c r="K1299" s="3">
        <v>93.596366515180407</v>
      </c>
      <c r="L1299" s="3">
        <v>51.504170169832697</v>
      </c>
      <c r="M1299" s="3">
        <v>51.504170169832697</v>
      </c>
      <c r="N1299" s="3">
        <v>51.504170169832697</v>
      </c>
      <c r="O1299" s="3">
        <v>51.504170169832697</v>
      </c>
      <c r="P1299" s="3">
        <v>16.1127408665395</v>
      </c>
      <c r="Q1299" s="3">
        <v>5.5023366949619597</v>
      </c>
      <c r="R1299" s="3">
        <v>2.7553410897176001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</row>
    <row r="1300" spans="1:41" x14ac:dyDescent="0.25">
      <c r="A1300" s="13" t="s">
        <v>359</v>
      </c>
      <c r="B1300" s="2" t="s">
        <v>4</v>
      </c>
      <c r="C1300" s="2" t="s">
        <v>2</v>
      </c>
      <c r="D1300" s="2" t="s">
        <v>26</v>
      </c>
      <c r="E1300" s="2" t="s">
        <v>139</v>
      </c>
      <c r="F1300" s="2" t="s">
        <v>164</v>
      </c>
      <c r="G1300" s="4"/>
      <c r="H1300" s="4"/>
      <c r="I1300" s="4"/>
      <c r="J1300" s="4"/>
      <c r="K1300" s="4"/>
      <c r="L1300" s="4"/>
      <c r="M1300" s="3">
        <v>4.2173237210894099</v>
      </c>
      <c r="N1300" s="3">
        <v>3.9923997892979699</v>
      </c>
      <c r="O1300" s="3">
        <v>0.454843686645441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</row>
    <row r="1301" spans="1:41" x14ac:dyDescent="0.25">
      <c r="A1301" s="13" t="s">
        <v>359</v>
      </c>
      <c r="B1301" s="2" t="s">
        <v>4</v>
      </c>
      <c r="C1301" s="2" t="s">
        <v>2</v>
      </c>
      <c r="D1301" s="2" t="s">
        <v>26</v>
      </c>
      <c r="E1301" s="2" t="s">
        <v>139</v>
      </c>
      <c r="F1301" s="2" t="s">
        <v>167</v>
      </c>
      <c r="G1301" s="4"/>
      <c r="H1301" s="3">
        <v>5.3745045379355103</v>
      </c>
      <c r="I1301" s="3">
        <v>5.0787114532931703</v>
      </c>
      <c r="J1301" s="3">
        <v>4.8554713894121502</v>
      </c>
      <c r="K1301" s="3">
        <v>4.63223132553113</v>
      </c>
      <c r="L1301" s="3">
        <v>4.4089912616501099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</row>
    <row r="1302" spans="1:41" x14ac:dyDescent="0.25">
      <c r="A1302" s="13" t="s">
        <v>359</v>
      </c>
      <c r="B1302" s="2" t="s">
        <v>4</v>
      </c>
      <c r="C1302" s="2" t="s">
        <v>2</v>
      </c>
      <c r="D1302" s="2" t="s">
        <v>26</v>
      </c>
      <c r="E1302" s="2" t="s">
        <v>139</v>
      </c>
      <c r="F1302" s="2" t="s">
        <v>258</v>
      </c>
      <c r="G1302" s="4"/>
      <c r="H1302" s="3">
        <v>0.26078636194077998</v>
      </c>
      <c r="I1302" s="3">
        <v>0.24643363381735101</v>
      </c>
      <c r="J1302" s="3">
        <v>0.235601386177029</v>
      </c>
      <c r="K1302" s="3">
        <v>0.22476913853670599</v>
      </c>
      <c r="L1302" s="3">
        <v>0.21393689089638199</v>
      </c>
      <c r="M1302" s="3">
        <v>0.17153211993574399</v>
      </c>
      <c r="N1302" s="3">
        <v>0.16238374020583801</v>
      </c>
      <c r="O1302" s="3">
        <v>1.8499955651857799E-2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</row>
    <row r="1303" spans="1:41" x14ac:dyDescent="0.25">
      <c r="A1303" s="13" t="s">
        <v>359</v>
      </c>
      <c r="B1303" s="2" t="s">
        <v>4</v>
      </c>
      <c r="C1303" s="2" t="s">
        <v>2</v>
      </c>
      <c r="D1303" s="2" t="s">
        <v>26</v>
      </c>
      <c r="E1303" s="2" t="s">
        <v>140</v>
      </c>
      <c r="F1303" s="2" t="s">
        <v>261</v>
      </c>
      <c r="G1303" s="4"/>
      <c r="H1303" s="3">
        <v>7.6261793933805194E-2</v>
      </c>
      <c r="I1303" s="3">
        <v>7.4876163330034495E-2</v>
      </c>
      <c r="J1303" s="3">
        <v>7.4922840149444794E-2</v>
      </c>
      <c r="K1303" s="3">
        <v>7.4969516968854996E-2</v>
      </c>
      <c r="L1303" s="3">
        <v>7.5016193788265295E-2</v>
      </c>
      <c r="M1303" s="3">
        <v>6.9307107423537101E-2</v>
      </c>
      <c r="N1303" s="3">
        <v>6.3598021058808796E-2</v>
      </c>
      <c r="O1303" s="3">
        <v>5.8900117824654999E-2</v>
      </c>
      <c r="P1303" s="3">
        <v>5.4202214590501202E-2</v>
      </c>
      <c r="Q1303" s="3">
        <v>5.0308158339698601E-2</v>
      </c>
      <c r="R1303" s="3">
        <v>4.6414102088896E-2</v>
      </c>
      <c r="S1303" s="3">
        <v>4.2520045838093302E-2</v>
      </c>
      <c r="T1303" s="3">
        <v>3.9788271493942498E-2</v>
      </c>
      <c r="U1303" s="3">
        <v>3.7056497149791701E-2</v>
      </c>
      <c r="V1303" s="3">
        <v>1.79651735218327E-2</v>
      </c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</row>
    <row r="1304" spans="1:41" x14ac:dyDescent="0.25">
      <c r="A1304" s="13" t="s">
        <v>359</v>
      </c>
      <c r="B1304" s="2" t="s">
        <v>4</v>
      </c>
      <c r="C1304" s="2" t="s">
        <v>2</v>
      </c>
      <c r="D1304" s="2" t="s">
        <v>26</v>
      </c>
      <c r="E1304" s="2" t="s">
        <v>43</v>
      </c>
      <c r="F1304" s="2" t="s">
        <v>191</v>
      </c>
      <c r="G1304" s="4"/>
      <c r="H1304" s="3">
        <v>8.0320016708031794</v>
      </c>
      <c r="I1304" s="3">
        <v>9.6521000919260995</v>
      </c>
      <c r="J1304" s="3">
        <v>9.0827757219404095</v>
      </c>
      <c r="K1304" s="3">
        <v>8.5202313172778208</v>
      </c>
      <c r="L1304" s="3">
        <v>7.9644668779383299</v>
      </c>
      <c r="M1304" s="3">
        <v>7.4092831028515604</v>
      </c>
      <c r="N1304" s="3">
        <v>6.8486809789155503</v>
      </c>
      <c r="O1304" s="3">
        <v>6.3224109673052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</row>
    <row r="1305" spans="1:41" x14ac:dyDescent="0.25">
      <c r="A1305" s="13" t="s">
        <v>359</v>
      </c>
      <c r="B1305" s="2" t="s">
        <v>4</v>
      </c>
      <c r="C1305" s="2" t="s">
        <v>2</v>
      </c>
      <c r="D1305" s="2" t="s">
        <v>26</v>
      </c>
      <c r="E1305" s="2" t="s">
        <v>43</v>
      </c>
      <c r="F1305" s="2" t="s">
        <v>250</v>
      </c>
      <c r="G1305" s="4"/>
      <c r="H1305" s="3">
        <v>25.455100000000002</v>
      </c>
      <c r="I1305" s="3">
        <v>24.8811</v>
      </c>
      <c r="J1305" s="3">
        <v>25.434639930646199</v>
      </c>
      <c r="K1305" s="3">
        <v>25.9813998959693</v>
      </c>
      <c r="L1305" s="3">
        <v>26.5213798959693</v>
      </c>
      <c r="M1305" s="3">
        <v>27.054579930646199</v>
      </c>
      <c r="N1305" s="3">
        <v>27.581</v>
      </c>
      <c r="O1305" s="3">
        <v>28.064602279091801</v>
      </c>
      <c r="P1305" s="3">
        <v>28.542643418637599</v>
      </c>
      <c r="Q1305" s="3">
        <v>29.0818375620442</v>
      </c>
      <c r="R1305" s="3">
        <v>29.5591583746961</v>
      </c>
      <c r="S1305" s="3">
        <v>30.031199999999998</v>
      </c>
      <c r="T1305" s="3">
        <v>30.4046371710965</v>
      </c>
      <c r="U1305" s="3">
        <v>30.776495756644699</v>
      </c>
      <c r="V1305" s="3">
        <v>31.146775756644701</v>
      </c>
      <c r="W1305" s="3">
        <v>31.515477171096499</v>
      </c>
      <c r="X1305" s="3">
        <v>31.8826</v>
      </c>
      <c r="Y1305" s="3">
        <v>32.326361281694098</v>
      </c>
      <c r="Z1305" s="3">
        <v>32.772151922541099</v>
      </c>
      <c r="AA1305" s="3">
        <v>33.219971922541099</v>
      </c>
      <c r="AB1305" s="3">
        <v>33.669821281693999</v>
      </c>
      <c r="AC1305" s="3">
        <v>34.121699999999997</v>
      </c>
      <c r="AD1305" s="3">
        <v>34.722296047578801</v>
      </c>
      <c r="AE1305" s="3">
        <v>35.323404071368202</v>
      </c>
      <c r="AF1305" s="3">
        <v>35.925024071368199</v>
      </c>
      <c r="AG1305" s="3">
        <v>36.527156047578799</v>
      </c>
      <c r="AH1305" s="3">
        <v>37.129800000000003</v>
      </c>
      <c r="AI1305" s="3">
        <v>37.819418436186602</v>
      </c>
      <c r="AJ1305" s="3">
        <v>38.508577654279797</v>
      </c>
      <c r="AK1305" s="3">
        <v>39.197277654279802</v>
      </c>
      <c r="AL1305" s="3">
        <v>39.885518436186501</v>
      </c>
      <c r="AM1305" s="3">
        <v>40.573300000000003</v>
      </c>
      <c r="AN1305" s="4"/>
      <c r="AO1305" s="4"/>
    </row>
    <row r="1306" spans="1:41" x14ac:dyDescent="0.25">
      <c r="A1306" s="13" t="s">
        <v>359</v>
      </c>
      <c r="B1306" s="2" t="s">
        <v>4</v>
      </c>
      <c r="C1306" s="2" t="s">
        <v>2</v>
      </c>
      <c r="D1306" s="2" t="s">
        <v>26</v>
      </c>
      <c r="E1306" s="2" t="s">
        <v>44</v>
      </c>
      <c r="F1306" s="2" t="s">
        <v>265</v>
      </c>
      <c r="G1306" s="4"/>
      <c r="H1306" s="3">
        <v>172.19093926625499</v>
      </c>
      <c r="I1306" s="3">
        <v>183.300032122142</v>
      </c>
      <c r="J1306" s="3">
        <v>183.300032122142</v>
      </c>
      <c r="K1306" s="3">
        <v>183.300032122142</v>
      </c>
      <c r="L1306" s="3">
        <v>183.300032122142</v>
      </c>
      <c r="M1306" s="3">
        <v>183.300032122142</v>
      </c>
      <c r="N1306" s="3">
        <v>183.300032122142</v>
      </c>
      <c r="O1306" s="3">
        <v>183.300032122142</v>
      </c>
      <c r="P1306" s="3">
        <v>183.300032122142</v>
      </c>
      <c r="Q1306" s="3">
        <v>183.300032122142</v>
      </c>
      <c r="R1306" s="3">
        <v>183.300032122142</v>
      </c>
      <c r="S1306" s="3">
        <v>183.300032122142</v>
      </c>
      <c r="T1306" s="3">
        <v>183.300032122142</v>
      </c>
      <c r="U1306" s="3">
        <v>183.300032122142</v>
      </c>
      <c r="V1306" s="3">
        <v>183.300032122142</v>
      </c>
      <c r="W1306" s="3">
        <v>183.300032122142</v>
      </c>
      <c r="X1306" s="3">
        <v>183.300032122142</v>
      </c>
      <c r="Y1306" s="3">
        <v>183.300032122142</v>
      </c>
      <c r="Z1306" s="3">
        <v>183.300032122142</v>
      </c>
      <c r="AA1306" s="3">
        <v>183.300032122142</v>
      </c>
      <c r="AB1306" s="3">
        <v>183.300032122142</v>
      </c>
      <c r="AC1306" s="3">
        <v>183.300032122142</v>
      </c>
      <c r="AD1306" s="3">
        <v>183.300032122142</v>
      </c>
      <c r="AE1306" s="3">
        <v>183.300032122142</v>
      </c>
      <c r="AF1306" s="3">
        <v>183.300032122142</v>
      </c>
      <c r="AG1306" s="3">
        <v>183.300032122142</v>
      </c>
      <c r="AH1306" s="3">
        <v>183.300032122142</v>
      </c>
      <c r="AI1306" s="3">
        <v>183.300032122142</v>
      </c>
      <c r="AJ1306" s="3">
        <v>183.300032122142</v>
      </c>
      <c r="AK1306" s="3">
        <v>183.300032122142</v>
      </c>
      <c r="AL1306" s="3">
        <v>183.300032122142</v>
      </c>
      <c r="AM1306" s="3">
        <v>183.300032122142</v>
      </c>
      <c r="AN1306" s="4"/>
      <c r="AO1306" s="4"/>
    </row>
    <row r="1307" spans="1:41" x14ac:dyDescent="0.25">
      <c r="A1307" s="13" t="s">
        <v>359</v>
      </c>
      <c r="B1307" s="2" t="s">
        <v>4</v>
      </c>
      <c r="C1307" s="2" t="s">
        <v>2</v>
      </c>
      <c r="D1307" s="2" t="s">
        <v>26</v>
      </c>
      <c r="E1307" s="2" t="s">
        <v>44</v>
      </c>
      <c r="F1307" s="2" t="s">
        <v>266</v>
      </c>
      <c r="G1307" s="4"/>
      <c r="H1307" s="3">
        <v>329.41224536042102</v>
      </c>
      <c r="I1307" s="3">
        <v>388.81771965365903</v>
      </c>
      <c r="J1307" s="3">
        <v>388.81771965365903</v>
      </c>
      <c r="K1307" s="3">
        <v>388.81771965365903</v>
      </c>
      <c r="L1307" s="3">
        <v>388.81771965365903</v>
      </c>
      <c r="M1307" s="3">
        <v>388.81771965365903</v>
      </c>
      <c r="N1307" s="3">
        <v>388.81771965365903</v>
      </c>
      <c r="O1307" s="3">
        <v>388.81771965365903</v>
      </c>
      <c r="P1307" s="3">
        <v>388.81771965365903</v>
      </c>
      <c r="Q1307" s="3">
        <v>388.81771965365903</v>
      </c>
      <c r="R1307" s="3">
        <v>388.81771965365903</v>
      </c>
      <c r="S1307" s="3">
        <v>388.81771965365903</v>
      </c>
      <c r="T1307" s="3">
        <v>388.81771965365903</v>
      </c>
      <c r="U1307" s="3">
        <v>388.81771965365903</v>
      </c>
      <c r="V1307" s="3">
        <v>388.81771965365903</v>
      </c>
      <c r="W1307" s="3">
        <v>388.81771965365903</v>
      </c>
      <c r="X1307" s="3">
        <v>388.81771965365903</v>
      </c>
      <c r="Y1307" s="3">
        <v>388.81771965365903</v>
      </c>
      <c r="Z1307" s="3">
        <v>388.81771965365903</v>
      </c>
      <c r="AA1307" s="3">
        <v>388.81771965365903</v>
      </c>
      <c r="AB1307" s="3">
        <v>388.81771965365903</v>
      </c>
      <c r="AC1307" s="3">
        <v>388.81771965365903</v>
      </c>
      <c r="AD1307" s="3">
        <v>388.81771965365903</v>
      </c>
      <c r="AE1307" s="3">
        <v>388.81771965365903</v>
      </c>
      <c r="AF1307" s="3">
        <v>388.81771965365903</v>
      </c>
      <c r="AG1307" s="3">
        <v>388.81771965365903</v>
      </c>
      <c r="AH1307" s="3">
        <v>388.81771965365903</v>
      </c>
      <c r="AI1307" s="3">
        <v>388.81771965365903</v>
      </c>
      <c r="AJ1307" s="3">
        <v>388.81771965365903</v>
      </c>
      <c r="AK1307" s="3">
        <v>388.81771965365903</v>
      </c>
      <c r="AL1307" s="3">
        <v>388.81771965365903</v>
      </c>
      <c r="AM1307" s="3">
        <v>388.81771965365903</v>
      </c>
      <c r="AN1307" s="4"/>
      <c r="AO1307" s="4"/>
    </row>
    <row r="1308" spans="1:41" x14ac:dyDescent="0.25">
      <c r="A1308" s="13" t="s">
        <v>359</v>
      </c>
      <c r="B1308" s="2" t="s">
        <v>4</v>
      </c>
      <c r="C1308" s="2" t="s">
        <v>2</v>
      </c>
      <c r="D1308" s="2" t="s">
        <v>26</v>
      </c>
      <c r="E1308" s="2" t="s">
        <v>141</v>
      </c>
      <c r="F1308" s="2" t="s">
        <v>165</v>
      </c>
      <c r="G1308" s="4"/>
      <c r="H1308" s="3">
        <v>113.321168509804</v>
      </c>
      <c r="I1308" s="3">
        <v>101.180776321772</v>
      </c>
      <c r="J1308" s="3">
        <v>88.380228208068502</v>
      </c>
      <c r="K1308" s="3">
        <v>75.579680094364804</v>
      </c>
      <c r="L1308" s="3">
        <v>62.779131980661198</v>
      </c>
      <c r="M1308" s="3">
        <v>49.058872505490697</v>
      </c>
      <c r="N1308" s="3">
        <v>35.338613030320197</v>
      </c>
      <c r="O1308" s="3">
        <v>69.416111716177397</v>
      </c>
      <c r="P1308" s="3">
        <v>66.018227534463804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</row>
    <row r="1309" spans="1:41" x14ac:dyDescent="0.25">
      <c r="A1309" s="13" t="s">
        <v>359</v>
      </c>
      <c r="B1309" s="2" t="s">
        <v>4</v>
      </c>
      <c r="C1309" s="2" t="s">
        <v>2</v>
      </c>
      <c r="D1309" s="2" t="s">
        <v>26</v>
      </c>
      <c r="E1309" s="2" t="s">
        <v>141</v>
      </c>
      <c r="F1309" s="2" t="s">
        <v>168</v>
      </c>
      <c r="G1309" s="4"/>
      <c r="H1309" s="3">
        <v>44.476355941823698</v>
      </c>
      <c r="I1309" s="3">
        <v>45.696659303036199</v>
      </c>
      <c r="J1309" s="3">
        <v>46.983318880962699</v>
      </c>
      <c r="K1309" s="3">
        <v>48.269978458889099</v>
      </c>
      <c r="L1309" s="3">
        <v>49.556638036815599</v>
      </c>
      <c r="M1309" s="3">
        <v>50.935743299227397</v>
      </c>
      <c r="N1309" s="3">
        <v>52.314848561639202</v>
      </c>
      <c r="O1309" s="3">
        <v>10.0394455587384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</row>
    <row r="1310" spans="1:41" x14ac:dyDescent="0.25">
      <c r="A1310" s="13" t="s">
        <v>359</v>
      </c>
      <c r="B1310" s="2" t="s">
        <v>4</v>
      </c>
      <c r="C1310" s="2" t="s">
        <v>2</v>
      </c>
      <c r="D1310" s="2" t="s">
        <v>26</v>
      </c>
      <c r="E1310" s="2" t="s">
        <v>141</v>
      </c>
      <c r="F1310" s="2" t="s">
        <v>259</v>
      </c>
      <c r="G1310" s="4"/>
      <c r="H1310" s="3">
        <v>3.5994360077638201</v>
      </c>
      <c r="I1310" s="3">
        <v>3.2484844769138199</v>
      </c>
      <c r="J1310" s="3">
        <v>2.8784493176994501</v>
      </c>
      <c r="K1310" s="3">
        <v>2.5084141584850799</v>
      </c>
      <c r="L1310" s="3">
        <v>2.1383789992706999</v>
      </c>
      <c r="M1310" s="3">
        <v>1.7417570457215401</v>
      </c>
      <c r="N1310" s="3">
        <v>1.3451350921723699</v>
      </c>
      <c r="O1310" s="3">
        <v>0.74512831551301195</v>
      </c>
      <c r="P1310" s="3">
        <v>0.40234280973551401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</row>
    <row r="1311" spans="1:41" x14ac:dyDescent="0.25">
      <c r="A1311" s="13" t="s">
        <v>359</v>
      </c>
      <c r="B1311" s="2" t="s">
        <v>4</v>
      </c>
      <c r="C1311" s="2" t="s">
        <v>2</v>
      </c>
      <c r="D1311" s="2" t="s">
        <v>26</v>
      </c>
      <c r="E1311" s="2" t="s">
        <v>142</v>
      </c>
      <c r="F1311" s="2" t="s">
        <v>169</v>
      </c>
      <c r="G1311" s="4"/>
      <c r="H1311" s="3">
        <v>27.921769478362901</v>
      </c>
      <c r="I1311" s="3">
        <v>26.039517189226402</v>
      </c>
      <c r="J1311" s="3">
        <v>24.851100935094902</v>
      </c>
      <c r="K1311" s="3">
        <v>23.662684680963402</v>
      </c>
      <c r="L1311" s="3">
        <v>22.474268426831799</v>
      </c>
      <c r="M1311" s="3">
        <v>20.748491851892499</v>
      </c>
      <c r="N1311" s="3">
        <v>19.0227152769531</v>
      </c>
      <c r="O1311" s="3">
        <v>17.585572861773599</v>
      </c>
      <c r="P1311" s="3">
        <v>16.148430446593999</v>
      </c>
      <c r="Q1311" s="3">
        <v>14.7778866452656</v>
      </c>
      <c r="R1311" s="3">
        <v>13.407342843937201</v>
      </c>
      <c r="S1311" s="3">
        <v>12.0367990426088</v>
      </c>
      <c r="T1311" s="3">
        <v>11.3274996751788</v>
      </c>
      <c r="U1311" s="3">
        <v>10.618200307748699</v>
      </c>
      <c r="V1311" s="3">
        <v>3.19328934183621</v>
      </c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</row>
    <row r="1312" spans="1:41" x14ac:dyDescent="0.25">
      <c r="A1312" s="13" t="s">
        <v>359</v>
      </c>
      <c r="B1312" s="2" t="s">
        <v>4</v>
      </c>
      <c r="C1312" s="2" t="s">
        <v>2</v>
      </c>
      <c r="D1312" s="2" t="s">
        <v>26</v>
      </c>
      <c r="E1312" s="2" t="s">
        <v>142</v>
      </c>
      <c r="F1312" s="2" t="s">
        <v>260</v>
      </c>
      <c r="G1312" s="4"/>
      <c r="H1312" s="3">
        <v>0.70449777469861197</v>
      </c>
      <c r="I1312" s="3">
        <v>0.64268041009730903</v>
      </c>
      <c r="J1312" s="3">
        <v>0.60365016887844203</v>
      </c>
      <c r="K1312" s="3">
        <v>0.56461992765957503</v>
      </c>
      <c r="L1312" s="3">
        <v>0.52558968644070803</v>
      </c>
      <c r="M1312" s="3">
        <v>0.46891133340103303</v>
      </c>
      <c r="N1312" s="3">
        <v>0.41223298036135803</v>
      </c>
      <c r="O1312" s="3">
        <v>0.36503401708959399</v>
      </c>
      <c r="P1312" s="3">
        <v>0.31783505381782901</v>
      </c>
      <c r="Q1312" s="3">
        <v>0.27282333761073102</v>
      </c>
      <c r="R1312" s="3">
        <v>0.22781162140363301</v>
      </c>
      <c r="S1312" s="3">
        <v>0.182799905196534</v>
      </c>
      <c r="T1312" s="3">
        <v>0.159504931477569</v>
      </c>
      <c r="U1312" s="3">
        <v>0.13620995775860401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</row>
    <row r="1313" spans="1:41" x14ac:dyDescent="0.25">
      <c r="A1313" s="13" t="s">
        <v>359</v>
      </c>
      <c r="B1313" s="2" t="s">
        <v>4</v>
      </c>
      <c r="C1313" s="2" t="s">
        <v>2</v>
      </c>
      <c r="D1313" s="2" t="s">
        <v>26</v>
      </c>
      <c r="E1313" s="2" t="s">
        <v>143</v>
      </c>
      <c r="F1313" s="2" t="s">
        <v>270</v>
      </c>
      <c r="G1313" s="4"/>
      <c r="H1313" s="3">
        <v>344.38187853250997</v>
      </c>
      <c r="I1313" s="3">
        <v>366.600064244284</v>
      </c>
      <c r="J1313" s="3">
        <v>366.600064244284</v>
      </c>
      <c r="K1313" s="3">
        <v>366.600064244284</v>
      </c>
      <c r="L1313" s="3">
        <v>366.600064244284</v>
      </c>
      <c r="M1313" s="3">
        <v>366.600064244284</v>
      </c>
      <c r="N1313" s="3">
        <v>366.600064244284</v>
      </c>
      <c r="O1313" s="3">
        <v>366.600064244284</v>
      </c>
      <c r="P1313" s="3">
        <v>366.600064244284</v>
      </c>
      <c r="Q1313" s="3">
        <v>366.600064244284</v>
      </c>
      <c r="R1313" s="3">
        <v>366.600064244284</v>
      </c>
      <c r="S1313" s="3">
        <v>366.600064244284</v>
      </c>
      <c r="T1313" s="3">
        <v>366.600064244284</v>
      </c>
      <c r="U1313" s="3">
        <v>366.600064244284</v>
      </c>
      <c r="V1313" s="3">
        <v>366.600064244284</v>
      </c>
      <c r="W1313" s="3">
        <v>366.600064244284</v>
      </c>
      <c r="X1313" s="3">
        <v>366.600064244284</v>
      </c>
      <c r="Y1313" s="3">
        <v>366.600064244284</v>
      </c>
      <c r="Z1313" s="3">
        <v>366.600064244284</v>
      </c>
      <c r="AA1313" s="3">
        <v>366.600064244284</v>
      </c>
      <c r="AB1313" s="3">
        <v>366.600064244284</v>
      </c>
      <c r="AC1313" s="3">
        <v>366.600064244284</v>
      </c>
      <c r="AD1313" s="3">
        <v>366.600064244284</v>
      </c>
      <c r="AE1313" s="3">
        <v>366.600064244284</v>
      </c>
      <c r="AF1313" s="3">
        <v>366.600064244284</v>
      </c>
      <c r="AG1313" s="3">
        <v>366.600064244284</v>
      </c>
      <c r="AH1313" s="3">
        <v>366.600064244284</v>
      </c>
      <c r="AI1313" s="3">
        <v>366.600064244284</v>
      </c>
      <c r="AJ1313" s="3">
        <v>366.600064244284</v>
      </c>
      <c r="AK1313" s="3">
        <v>366.600064244284</v>
      </c>
      <c r="AL1313" s="3">
        <v>366.600064244284</v>
      </c>
      <c r="AM1313" s="3">
        <v>366.600064244284</v>
      </c>
      <c r="AN1313" s="4"/>
      <c r="AO1313" s="4"/>
    </row>
    <row r="1314" spans="1:41" x14ac:dyDescent="0.25">
      <c r="A1314" s="13" t="s">
        <v>359</v>
      </c>
      <c r="B1314" s="2" t="s">
        <v>4</v>
      </c>
      <c r="C1314" s="2" t="s">
        <v>2</v>
      </c>
      <c r="D1314" s="2" t="s">
        <v>26</v>
      </c>
      <c r="E1314" s="2" t="s">
        <v>144</v>
      </c>
      <c r="F1314" s="2" t="s">
        <v>271</v>
      </c>
      <c r="G1314" s="4"/>
      <c r="H1314" s="3">
        <v>485.68953965939698</v>
      </c>
      <c r="I1314" s="3">
        <v>555.45464279437101</v>
      </c>
      <c r="J1314" s="3">
        <v>555.45464279437101</v>
      </c>
      <c r="K1314" s="3">
        <v>555.45464279437101</v>
      </c>
      <c r="L1314" s="3">
        <v>555.45464279437101</v>
      </c>
      <c r="M1314" s="3">
        <v>555.45464279437101</v>
      </c>
      <c r="N1314" s="3">
        <v>555.45464279437101</v>
      </c>
      <c r="O1314" s="3">
        <v>555.45464279437101</v>
      </c>
      <c r="P1314" s="3">
        <v>555.45464279437101</v>
      </c>
      <c r="Q1314" s="3">
        <v>555.45464279437101</v>
      </c>
      <c r="R1314" s="3">
        <v>555.45464279437101</v>
      </c>
      <c r="S1314" s="3">
        <v>555.45464279437101</v>
      </c>
      <c r="T1314" s="3">
        <v>555.45464279437101</v>
      </c>
      <c r="U1314" s="3">
        <v>555.45464279437101</v>
      </c>
      <c r="V1314" s="3">
        <v>555.45464279437101</v>
      </c>
      <c r="W1314" s="3">
        <v>555.45464279437101</v>
      </c>
      <c r="X1314" s="3">
        <v>555.45464279437101</v>
      </c>
      <c r="Y1314" s="3">
        <v>555.45464279437101</v>
      </c>
      <c r="Z1314" s="3">
        <v>555.45464279437101</v>
      </c>
      <c r="AA1314" s="3">
        <v>555.45464279437101</v>
      </c>
      <c r="AB1314" s="3">
        <v>555.45464279437101</v>
      </c>
      <c r="AC1314" s="3">
        <v>555.45464279437101</v>
      </c>
      <c r="AD1314" s="3">
        <v>555.45464279437101</v>
      </c>
      <c r="AE1314" s="3">
        <v>555.45464279437101</v>
      </c>
      <c r="AF1314" s="3">
        <v>555.45464279437101</v>
      </c>
      <c r="AG1314" s="3">
        <v>555.45464279437101</v>
      </c>
      <c r="AH1314" s="3">
        <v>555.45464279437101</v>
      </c>
      <c r="AI1314" s="3">
        <v>555.45464279437101</v>
      </c>
      <c r="AJ1314" s="3">
        <v>555.45464279437101</v>
      </c>
      <c r="AK1314" s="3">
        <v>555.45464279437101</v>
      </c>
      <c r="AL1314" s="3">
        <v>555.45464279437101</v>
      </c>
      <c r="AM1314" s="3">
        <v>555.45464279437101</v>
      </c>
      <c r="AN1314" s="4"/>
      <c r="AO1314" s="4"/>
    </row>
    <row r="1315" spans="1:41" x14ac:dyDescent="0.25">
      <c r="A1315" s="13" t="s">
        <v>359</v>
      </c>
      <c r="B1315" s="2" t="s">
        <v>4</v>
      </c>
      <c r="C1315" s="2" t="s">
        <v>2</v>
      </c>
      <c r="D1315" s="2" t="s">
        <v>26</v>
      </c>
      <c r="E1315" s="2" t="s">
        <v>45</v>
      </c>
      <c r="F1315" s="2" t="s">
        <v>170</v>
      </c>
      <c r="G1315" s="4"/>
      <c r="H1315" s="3">
        <v>68.678696673107595</v>
      </c>
      <c r="I1315" s="3">
        <v>55.498016951083997</v>
      </c>
      <c r="J1315" s="3">
        <v>43.451911431261003</v>
      </c>
      <c r="K1315" s="3">
        <v>50.743687576035803</v>
      </c>
      <c r="L1315" s="3">
        <v>48.366522888511597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</row>
    <row r="1316" spans="1:41" x14ac:dyDescent="0.25">
      <c r="A1316" s="13" t="s">
        <v>359</v>
      </c>
      <c r="B1316" s="2" t="s">
        <v>4</v>
      </c>
      <c r="C1316" s="2" t="s">
        <v>2</v>
      </c>
      <c r="D1316" s="2" t="s">
        <v>26</v>
      </c>
      <c r="E1316" s="2" t="s">
        <v>46</v>
      </c>
      <c r="F1316" s="2" t="s">
        <v>171</v>
      </c>
      <c r="G1316" s="4"/>
      <c r="H1316" s="3">
        <v>366.97814570935401</v>
      </c>
      <c r="I1316" s="3">
        <v>354.76252160851698</v>
      </c>
      <c r="J1316" s="3">
        <v>319.03482068473699</v>
      </c>
      <c r="K1316" s="3">
        <v>316.32684085140397</v>
      </c>
      <c r="L1316" s="3">
        <v>174.068204216602</v>
      </c>
      <c r="M1316" s="3">
        <v>174.068204216602</v>
      </c>
      <c r="N1316" s="3">
        <v>174.068204216602</v>
      </c>
      <c r="O1316" s="3">
        <v>174.068204216602</v>
      </c>
      <c r="P1316" s="3">
        <v>54.456092747394301</v>
      </c>
      <c r="Q1316" s="3">
        <v>18.596200352882001</v>
      </c>
      <c r="R1316" s="3">
        <v>9.3122027577541999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</row>
    <row r="1317" spans="1:41" x14ac:dyDescent="0.25">
      <c r="A1317" s="13" t="s">
        <v>359</v>
      </c>
      <c r="B1317" s="2" t="s">
        <v>4</v>
      </c>
      <c r="C1317" s="2" t="s">
        <v>2</v>
      </c>
      <c r="D1317" s="2" t="s">
        <v>26</v>
      </c>
      <c r="E1317" s="2" t="s">
        <v>47</v>
      </c>
      <c r="F1317" s="2" t="s">
        <v>172</v>
      </c>
      <c r="G1317" s="4"/>
      <c r="H1317" s="3">
        <v>727.99808370307301</v>
      </c>
      <c r="I1317" s="3">
        <v>689.086682591113</v>
      </c>
      <c r="J1317" s="3">
        <v>655.59225239616205</v>
      </c>
      <c r="K1317" s="3">
        <v>622.09782220121099</v>
      </c>
      <c r="L1317" s="3">
        <v>588.60339200626004</v>
      </c>
      <c r="M1317" s="3">
        <v>541.95410388484697</v>
      </c>
      <c r="N1317" s="3">
        <v>495.30481576343402</v>
      </c>
      <c r="O1317" s="3">
        <v>458.31235504878902</v>
      </c>
      <c r="P1317" s="3">
        <v>421.31989433414299</v>
      </c>
      <c r="Q1317" s="3">
        <v>384.32743361949798</v>
      </c>
      <c r="R1317" s="3">
        <v>245.97814354745901</v>
      </c>
      <c r="S1317" s="3">
        <v>245.97814354745901</v>
      </c>
      <c r="T1317" s="3">
        <v>245.97814354745901</v>
      </c>
      <c r="U1317" s="3">
        <v>174.18093218067301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</row>
    <row r="1318" spans="1:41" x14ac:dyDescent="0.25">
      <c r="A1318" s="13" t="s">
        <v>359</v>
      </c>
      <c r="B1318" s="2" t="s">
        <v>4</v>
      </c>
      <c r="C1318" s="2" t="s">
        <v>2</v>
      </c>
      <c r="D1318" s="2" t="s">
        <v>26</v>
      </c>
      <c r="E1318" s="2" t="s">
        <v>48</v>
      </c>
      <c r="F1318" s="2" t="s">
        <v>173</v>
      </c>
      <c r="G1318" s="4"/>
      <c r="H1318" s="3">
        <v>7.2846848137516496</v>
      </c>
      <c r="I1318" s="3">
        <v>6.8837623889034303</v>
      </c>
      <c r="J1318" s="3">
        <v>6.5811794267538302</v>
      </c>
      <c r="K1318" s="3">
        <v>6.2785964646042203</v>
      </c>
      <c r="L1318" s="3">
        <v>5.9760135024546202</v>
      </c>
      <c r="M1318" s="3">
        <v>5.67343054030502</v>
      </c>
      <c r="N1318" s="3">
        <v>5.3708475781554199</v>
      </c>
      <c r="O1318" s="3">
        <v>0.61188664507181401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</row>
    <row r="1319" spans="1:41" x14ac:dyDescent="0.25">
      <c r="A1319" s="13" t="s">
        <v>359</v>
      </c>
      <c r="B1319" s="2" t="s">
        <v>4</v>
      </c>
      <c r="C1319" s="2" t="s">
        <v>2</v>
      </c>
      <c r="D1319" s="2" t="s">
        <v>26</v>
      </c>
      <c r="E1319" s="2" t="s">
        <v>49</v>
      </c>
      <c r="F1319" s="2" t="s">
        <v>174</v>
      </c>
      <c r="G1319" s="4"/>
      <c r="H1319" s="3">
        <v>166.218276552454</v>
      </c>
      <c r="I1319" s="3">
        <v>154.61054306185801</v>
      </c>
      <c r="J1319" s="3">
        <v>142.371617931918</v>
      </c>
      <c r="K1319" s="3">
        <v>130.13269280197801</v>
      </c>
      <c r="L1319" s="3">
        <v>117.893767672038</v>
      </c>
      <c r="M1319" s="3">
        <v>104.77548344011601</v>
      </c>
      <c r="N1319" s="3">
        <v>91.657199208193504</v>
      </c>
      <c r="O1319" s="3">
        <v>82.596473311654904</v>
      </c>
      <c r="P1319" s="3">
        <v>68.404712819989498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</row>
    <row r="1320" spans="1:41" x14ac:dyDescent="0.25">
      <c r="A1320" s="13" t="s">
        <v>359</v>
      </c>
      <c r="B1320" s="2" t="s">
        <v>4</v>
      </c>
      <c r="C1320" s="2" t="s">
        <v>2</v>
      </c>
      <c r="D1320" s="2" t="s">
        <v>26</v>
      </c>
      <c r="E1320" s="2" t="s">
        <v>50</v>
      </c>
      <c r="F1320" s="2" t="s">
        <v>175</v>
      </c>
      <c r="G1320" s="4"/>
      <c r="H1320" s="3">
        <v>30.106735962689498</v>
      </c>
      <c r="I1320" s="3">
        <v>28.0621245838901</v>
      </c>
      <c r="J1320" s="3">
        <v>26.771198064649699</v>
      </c>
      <c r="K1320" s="3">
        <v>25.480271545409199</v>
      </c>
      <c r="L1320" s="3">
        <v>24.189345026168699</v>
      </c>
      <c r="M1320" s="3">
        <v>22.314706624743099</v>
      </c>
      <c r="N1320" s="3">
        <v>20.440068223317599</v>
      </c>
      <c r="O1320" s="3">
        <v>18.878960951996699</v>
      </c>
      <c r="P1320" s="3">
        <v>17.317853680675899</v>
      </c>
      <c r="Q1320" s="3">
        <v>15.8290896783622</v>
      </c>
      <c r="R1320" s="3">
        <v>14.340325676048501</v>
      </c>
      <c r="S1320" s="3">
        <v>12.8515616737348</v>
      </c>
      <c r="T1320" s="3">
        <v>12.081079647497999</v>
      </c>
      <c r="U1320" s="3">
        <v>11.3105976212613</v>
      </c>
      <c r="V1320" s="3">
        <v>3.3584371380747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</row>
    <row r="1321" spans="1:41" x14ac:dyDescent="0.25">
      <c r="A1321" s="13" t="s">
        <v>359</v>
      </c>
      <c r="B1321" s="2" t="s">
        <v>4</v>
      </c>
      <c r="C1321" s="2" t="s">
        <v>2</v>
      </c>
      <c r="D1321" s="2" t="s">
        <v>26</v>
      </c>
      <c r="E1321" s="2" t="s">
        <v>51</v>
      </c>
      <c r="F1321" s="2" t="s">
        <v>176</v>
      </c>
      <c r="G1321" s="4"/>
      <c r="H1321" s="3">
        <v>14.052567579841901</v>
      </c>
      <c r="I1321" s="3">
        <v>13.797240938600201</v>
      </c>
      <c r="J1321" s="3">
        <v>13.805841957869999</v>
      </c>
      <c r="K1321" s="3">
        <v>13.8144429771398</v>
      </c>
      <c r="L1321" s="3">
        <v>13.8230439964096</v>
      </c>
      <c r="M1321" s="3">
        <v>12.771045114385799</v>
      </c>
      <c r="N1321" s="3">
        <v>11.719046232361899</v>
      </c>
      <c r="O1321" s="3">
        <v>10.853375504253799</v>
      </c>
      <c r="P1321" s="3">
        <v>9.9877047761457707</v>
      </c>
      <c r="Q1321" s="3">
        <v>9.2701568953339493</v>
      </c>
      <c r="R1321" s="3">
        <v>8.5526090145221207</v>
      </c>
      <c r="S1321" s="3">
        <v>7.8350611337103002</v>
      </c>
      <c r="T1321" s="3">
        <v>7.3316839955147497</v>
      </c>
      <c r="U1321" s="3">
        <v>6.8283068573192001</v>
      </c>
      <c r="V1321" s="3">
        <v>3.3103970150278901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</row>
    <row r="1322" spans="1:41" x14ac:dyDescent="0.25">
      <c r="A1322" s="13" t="s">
        <v>359</v>
      </c>
      <c r="B1322" s="2" t="s">
        <v>4</v>
      </c>
      <c r="C1322" s="2" t="s">
        <v>2</v>
      </c>
      <c r="D1322" s="2" t="s">
        <v>26</v>
      </c>
      <c r="E1322" s="2" t="s">
        <v>60</v>
      </c>
      <c r="F1322" s="2" t="s">
        <v>219</v>
      </c>
      <c r="G1322" s="4"/>
      <c r="H1322" s="3">
        <v>2.7729785151516002</v>
      </c>
      <c r="I1322" s="3">
        <v>2.9518803548388002</v>
      </c>
      <c r="J1322" s="3">
        <v>2.9518803548388002</v>
      </c>
      <c r="K1322" s="3">
        <v>2.9518803548388002</v>
      </c>
      <c r="L1322" s="3">
        <v>2.9518803548388002</v>
      </c>
      <c r="M1322" s="3">
        <v>2.9518803548388002</v>
      </c>
      <c r="N1322" s="3">
        <v>2.9518803548388002</v>
      </c>
      <c r="O1322" s="3">
        <v>2.9518803548388002</v>
      </c>
      <c r="P1322" s="3">
        <v>2.9518803548388002</v>
      </c>
      <c r="Q1322" s="3">
        <v>2.9518803548388002</v>
      </c>
      <c r="R1322" s="3">
        <v>2.9518803548388002</v>
      </c>
      <c r="S1322" s="3">
        <v>2.9518803548388002</v>
      </c>
      <c r="T1322" s="3">
        <v>2.9518803548388002</v>
      </c>
      <c r="U1322" s="3">
        <v>2.9518803548388002</v>
      </c>
      <c r="V1322" s="3">
        <v>2.9518803548388002</v>
      </c>
      <c r="W1322" s="3">
        <v>2.9518803548388002</v>
      </c>
      <c r="X1322" s="3">
        <v>2.9518803548388002</v>
      </c>
      <c r="Y1322" s="3">
        <v>2.9518803548388002</v>
      </c>
      <c r="Z1322" s="3">
        <v>2.9518803548388002</v>
      </c>
      <c r="AA1322" s="3">
        <v>2.9518803548388002</v>
      </c>
      <c r="AB1322" s="3">
        <v>2.9518803548388002</v>
      </c>
      <c r="AC1322" s="3">
        <v>2.9518803548388002</v>
      </c>
      <c r="AD1322" s="3">
        <v>2.9518803548388002</v>
      </c>
      <c r="AE1322" s="3">
        <v>2.9518803548388002</v>
      </c>
      <c r="AF1322" s="3">
        <v>2.9518803548388002</v>
      </c>
      <c r="AG1322" s="3">
        <v>2.9518803548388002</v>
      </c>
      <c r="AH1322" s="3">
        <v>2.9518803548388002</v>
      </c>
      <c r="AI1322" s="3">
        <v>2.9518803548388002</v>
      </c>
      <c r="AJ1322" s="3">
        <v>2.9518803548388002</v>
      </c>
      <c r="AK1322" s="3">
        <v>2.9518803548388002</v>
      </c>
      <c r="AL1322" s="3">
        <v>2.9518803548388002</v>
      </c>
      <c r="AM1322" s="3">
        <v>2.9518803548388002</v>
      </c>
      <c r="AN1322" s="4"/>
      <c r="AO1322" s="4"/>
    </row>
    <row r="1323" spans="1:41" x14ac:dyDescent="0.25">
      <c r="A1323" s="13" t="s">
        <v>359</v>
      </c>
      <c r="B1323" s="2" t="s">
        <v>4</v>
      </c>
      <c r="C1323" s="2" t="s">
        <v>2</v>
      </c>
      <c r="D1323" s="2" t="s">
        <v>26</v>
      </c>
      <c r="E1323" s="2" t="s">
        <v>61</v>
      </c>
      <c r="F1323" s="2" t="s">
        <v>220</v>
      </c>
      <c r="G1323" s="4"/>
      <c r="H1323" s="3">
        <v>1.3696210758074301</v>
      </c>
      <c r="I1323" s="3">
        <v>1.5663553017010901</v>
      </c>
      <c r="J1323" s="3">
        <v>1.5663553017010901</v>
      </c>
      <c r="K1323" s="3">
        <v>1.5663553017010901</v>
      </c>
      <c r="L1323" s="3">
        <v>1.5663553017010901</v>
      </c>
      <c r="M1323" s="3">
        <v>1.5663553017010901</v>
      </c>
      <c r="N1323" s="3">
        <v>1.5663553017010901</v>
      </c>
      <c r="O1323" s="3">
        <v>1.5663553017010901</v>
      </c>
      <c r="P1323" s="3">
        <v>1.5663553017010901</v>
      </c>
      <c r="Q1323" s="3">
        <v>1.5663553017010901</v>
      </c>
      <c r="R1323" s="3">
        <v>1.5663553017010901</v>
      </c>
      <c r="S1323" s="3">
        <v>1.5663553017010901</v>
      </c>
      <c r="T1323" s="3">
        <v>1.5663553017010901</v>
      </c>
      <c r="U1323" s="3">
        <v>1.5663553017010901</v>
      </c>
      <c r="V1323" s="3">
        <v>1.5663553017010901</v>
      </c>
      <c r="W1323" s="3">
        <v>1.5663553017010901</v>
      </c>
      <c r="X1323" s="3">
        <v>1.5663553017010901</v>
      </c>
      <c r="Y1323" s="3">
        <v>1.5663553017010901</v>
      </c>
      <c r="Z1323" s="3">
        <v>1.5663553017010901</v>
      </c>
      <c r="AA1323" s="3">
        <v>1.5663553017010901</v>
      </c>
      <c r="AB1323" s="3">
        <v>1.5663553017010901</v>
      </c>
      <c r="AC1323" s="3">
        <v>1.5663553017010901</v>
      </c>
      <c r="AD1323" s="3">
        <v>1.5663553017010901</v>
      </c>
      <c r="AE1323" s="3">
        <v>1.5663553017010901</v>
      </c>
      <c r="AF1323" s="3">
        <v>1.5663553017010901</v>
      </c>
      <c r="AG1323" s="3">
        <v>1.5663553017010901</v>
      </c>
      <c r="AH1323" s="3">
        <v>1.5663553017010901</v>
      </c>
      <c r="AI1323" s="3">
        <v>1.5663553017010901</v>
      </c>
      <c r="AJ1323" s="3">
        <v>1.5663553017010901</v>
      </c>
      <c r="AK1323" s="3">
        <v>1.5663553017010901</v>
      </c>
      <c r="AL1323" s="3">
        <v>1.5663553017010901</v>
      </c>
      <c r="AM1323" s="3">
        <v>1.5663553017010901</v>
      </c>
      <c r="AN1323" s="4"/>
      <c r="AO1323" s="4"/>
    </row>
    <row r="1324" spans="1:41" x14ac:dyDescent="0.25">
      <c r="A1324" s="13" t="s">
        <v>359</v>
      </c>
      <c r="B1324" s="2" t="s">
        <v>4</v>
      </c>
      <c r="C1324" s="2" t="s">
        <v>2</v>
      </c>
      <c r="D1324" s="2" t="s">
        <v>26</v>
      </c>
      <c r="E1324" s="2" t="s">
        <v>145</v>
      </c>
      <c r="F1324" s="2" t="s">
        <v>270</v>
      </c>
      <c r="G1324" s="4"/>
      <c r="H1324" s="3">
        <v>1.8895118399999999</v>
      </c>
      <c r="I1324" s="3">
        <v>2.0114158296774201</v>
      </c>
      <c r="J1324" s="3">
        <v>2.0114158296774201</v>
      </c>
      <c r="K1324" s="3">
        <v>2.0114158296774201</v>
      </c>
      <c r="L1324" s="3">
        <v>2.0114158296774201</v>
      </c>
      <c r="M1324" s="3">
        <v>2.0114158296774201</v>
      </c>
      <c r="N1324" s="3">
        <v>2.0114158296774201</v>
      </c>
      <c r="O1324" s="3">
        <v>2.0114158296774201</v>
      </c>
      <c r="P1324" s="3">
        <v>2.0114158296774201</v>
      </c>
      <c r="Q1324" s="3">
        <v>2.0114158296774201</v>
      </c>
      <c r="R1324" s="3">
        <v>2.0114158296774201</v>
      </c>
      <c r="S1324" s="3">
        <v>2.0114158296774201</v>
      </c>
      <c r="T1324" s="3">
        <v>2.0114158296774201</v>
      </c>
      <c r="U1324" s="3">
        <v>2.0114158296774201</v>
      </c>
      <c r="V1324" s="3">
        <v>2.0114158296774201</v>
      </c>
      <c r="W1324" s="3">
        <v>2.0114158296774201</v>
      </c>
      <c r="X1324" s="3">
        <v>2.0114158296774201</v>
      </c>
      <c r="Y1324" s="3">
        <v>2.0114158296774201</v>
      </c>
      <c r="Z1324" s="3">
        <v>2.0114158296774201</v>
      </c>
      <c r="AA1324" s="3">
        <v>2.0114158296774201</v>
      </c>
      <c r="AB1324" s="3">
        <v>2.0114158296774201</v>
      </c>
      <c r="AC1324" s="3">
        <v>2.0114158296774201</v>
      </c>
      <c r="AD1324" s="3">
        <v>2.0114158296774201</v>
      </c>
      <c r="AE1324" s="3">
        <v>2.0114158296774201</v>
      </c>
      <c r="AF1324" s="3">
        <v>2.0114158296774201</v>
      </c>
      <c r="AG1324" s="3">
        <v>2.0114158296774201</v>
      </c>
      <c r="AH1324" s="3">
        <v>2.0114158296774201</v>
      </c>
      <c r="AI1324" s="3">
        <v>2.0114158296774201</v>
      </c>
      <c r="AJ1324" s="3">
        <v>2.0114158296774201</v>
      </c>
      <c r="AK1324" s="3">
        <v>2.0114158296774201</v>
      </c>
      <c r="AL1324" s="3">
        <v>2.0114158296774201</v>
      </c>
      <c r="AM1324" s="3">
        <v>2.0114158296774201</v>
      </c>
      <c r="AN1324" s="4"/>
      <c r="AO1324" s="4"/>
    </row>
    <row r="1325" spans="1:41" x14ac:dyDescent="0.25">
      <c r="A1325" s="13" t="s">
        <v>359</v>
      </c>
      <c r="B1325" s="2" t="s">
        <v>4</v>
      </c>
      <c r="C1325" s="2" t="s">
        <v>2</v>
      </c>
      <c r="D1325" s="2" t="s">
        <v>26</v>
      </c>
      <c r="E1325" s="2" t="s">
        <v>146</v>
      </c>
      <c r="F1325" s="2" t="s">
        <v>271</v>
      </c>
      <c r="G1325" s="4"/>
      <c r="H1325" s="3">
        <v>1.29074340983606</v>
      </c>
      <c r="I1325" s="3">
        <v>1.47614754098361</v>
      </c>
      <c r="J1325" s="3">
        <v>1.47614754098361</v>
      </c>
      <c r="K1325" s="3">
        <v>1.47614754098361</v>
      </c>
      <c r="L1325" s="3">
        <v>1.47614754098361</v>
      </c>
      <c r="M1325" s="3">
        <v>1.47614754098361</v>
      </c>
      <c r="N1325" s="3">
        <v>1.47614754098361</v>
      </c>
      <c r="O1325" s="3">
        <v>1.47614754098361</v>
      </c>
      <c r="P1325" s="3">
        <v>1.47614754098361</v>
      </c>
      <c r="Q1325" s="3">
        <v>1.47614754098361</v>
      </c>
      <c r="R1325" s="3">
        <v>1.47614754098361</v>
      </c>
      <c r="S1325" s="3">
        <v>1.47614754098361</v>
      </c>
      <c r="T1325" s="3">
        <v>1.47614754098361</v>
      </c>
      <c r="U1325" s="3">
        <v>1.47614754098361</v>
      </c>
      <c r="V1325" s="3">
        <v>1.47614754098361</v>
      </c>
      <c r="W1325" s="3">
        <v>1.47614754098361</v>
      </c>
      <c r="X1325" s="3">
        <v>1.47614754098361</v>
      </c>
      <c r="Y1325" s="3">
        <v>1.47614754098361</v>
      </c>
      <c r="Z1325" s="3">
        <v>1.47614754098361</v>
      </c>
      <c r="AA1325" s="3">
        <v>1.47614754098361</v>
      </c>
      <c r="AB1325" s="3">
        <v>1.47614754098361</v>
      </c>
      <c r="AC1325" s="3">
        <v>1.47614754098361</v>
      </c>
      <c r="AD1325" s="3">
        <v>1.47614754098361</v>
      </c>
      <c r="AE1325" s="3">
        <v>1.47614754098361</v>
      </c>
      <c r="AF1325" s="3">
        <v>1.47614754098361</v>
      </c>
      <c r="AG1325" s="3">
        <v>1.47614754098361</v>
      </c>
      <c r="AH1325" s="3">
        <v>1.47614754098361</v>
      </c>
      <c r="AI1325" s="3">
        <v>1.47614754098361</v>
      </c>
      <c r="AJ1325" s="3">
        <v>1.47614754098361</v>
      </c>
      <c r="AK1325" s="3">
        <v>1.47614754098361</v>
      </c>
      <c r="AL1325" s="3">
        <v>1.47614754098361</v>
      </c>
      <c r="AM1325" s="3">
        <v>1.47614754098361</v>
      </c>
      <c r="AN1325" s="4"/>
      <c r="AO1325" s="4"/>
    </row>
    <row r="1326" spans="1:41" x14ac:dyDescent="0.25">
      <c r="A1326" s="13" t="s">
        <v>359</v>
      </c>
      <c r="B1326" s="2" t="s">
        <v>4</v>
      </c>
      <c r="C1326" s="2" t="s">
        <v>2</v>
      </c>
      <c r="D1326" s="2" t="s">
        <v>27</v>
      </c>
      <c r="E1326" s="2" t="s">
        <v>32</v>
      </c>
      <c r="F1326" s="2" t="s">
        <v>177</v>
      </c>
      <c r="G1326" s="4"/>
      <c r="H1326" s="3">
        <v>0.52449999999999997</v>
      </c>
      <c r="I1326" s="3">
        <v>0.52939999999999998</v>
      </c>
      <c r="J1326" s="3">
        <v>0.55536237980117598</v>
      </c>
      <c r="K1326" s="3">
        <v>0.58194356970176397</v>
      </c>
      <c r="L1326" s="3">
        <v>0.60914356970176398</v>
      </c>
      <c r="M1326" s="3">
        <v>0.63696237980117598</v>
      </c>
      <c r="N1326" s="3">
        <v>0.66539999999999999</v>
      </c>
      <c r="O1326" s="3">
        <v>0.693293971648684</v>
      </c>
      <c r="P1326" s="3">
        <v>0.72173095747302596</v>
      </c>
      <c r="Q1326" s="3">
        <v>0.75071095747302696</v>
      </c>
      <c r="R1326" s="3">
        <v>0.78023397164868502</v>
      </c>
      <c r="S1326" s="3">
        <v>0.81030000000000102</v>
      </c>
      <c r="T1326" s="3">
        <v>0.84145657513567296</v>
      </c>
      <c r="U1326" s="3">
        <v>0.87308486270350805</v>
      </c>
      <c r="V1326" s="3">
        <v>0.90518486270350795</v>
      </c>
      <c r="W1326" s="3">
        <v>0.93775657513567101</v>
      </c>
      <c r="X1326" s="3">
        <v>0.970799999999998</v>
      </c>
      <c r="Y1326" s="3">
        <v>1.00586069116119</v>
      </c>
      <c r="Z1326" s="3">
        <v>1.04142103674178</v>
      </c>
      <c r="AA1326" s="3">
        <v>1.07748103674178</v>
      </c>
      <c r="AB1326" s="3">
        <v>1.11404069116119</v>
      </c>
      <c r="AC1326" s="3">
        <v>1.1511</v>
      </c>
      <c r="AD1326" s="3">
        <v>1.18787056636969</v>
      </c>
      <c r="AE1326" s="3">
        <v>1.2251058495545299</v>
      </c>
      <c r="AF1326" s="3">
        <v>1.26280584955453</v>
      </c>
      <c r="AG1326" s="3">
        <v>1.30097056636969</v>
      </c>
      <c r="AH1326" s="3">
        <v>1.3395999999999999</v>
      </c>
      <c r="AI1326" s="3">
        <v>1.37654811140606</v>
      </c>
      <c r="AJ1326" s="3">
        <v>1.4139621671091001</v>
      </c>
      <c r="AK1326" s="3">
        <v>1.45184216710909</v>
      </c>
      <c r="AL1326" s="3">
        <v>1.49018811140606</v>
      </c>
      <c r="AM1326" s="3">
        <v>1.5289999999999999</v>
      </c>
      <c r="AN1326" s="4"/>
      <c r="AO1326" s="4"/>
    </row>
    <row r="1327" spans="1:41" x14ac:dyDescent="0.25">
      <c r="A1327" s="13" t="s">
        <v>359</v>
      </c>
      <c r="B1327" s="2" t="s">
        <v>4</v>
      </c>
      <c r="C1327" s="2" t="s">
        <v>2</v>
      </c>
      <c r="D1327" s="2" t="s">
        <v>27</v>
      </c>
      <c r="E1327" s="2" t="s">
        <v>33</v>
      </c>
      <c r="F1327" s="2" t="s">
        <v>178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3">
        <v>5.0859069101725201E-3</v>
      </c>
      <c r="AA1327" s="3">
        <v>5.12590691018611E-3</v>
      </c>
      <c r="AB1327" s="3">
        <v>5.1639379401269298E-3</v>
      </c>
      <c r="AC1327" s="3">
        <v>5.2000000000238496E-3</v>
      </c>
      <c r="AD1327" s="3">
        <v>5.2833179986233603E-3</v>
      </c>
      <c r="AE1327" s="3">
        <v>5.3649769979355897E-3</v>
      </c>
      <c r="AF1327" s="3">
        <v>5.4449769979258997E-3</v>
      </c>
      <c r="AG1327" s="3">
        <v>5.5233179986333703E-3</v>
      </c>
      <c r="AH1327" s="3">
        <v>5.6000000000171503E-3</v>
      </c>
      <c r="AI1327" s="3">
        <v>5.7038904991926201E-3</v>
      </c>
      <c r="AJ1327" s="3">
        <v>5.8058357487862401E-3</v>
      </c>
      <c r="AK1327" s="3">
        <v>5.9058357488170898E-3</v>
      </c>
      <c r="AL1327" s="3">
        <v>6.0038904992505398E-3</v>
      </c>
      <c r="AM1327" s="3">
        <v>6.1000000000976896E-3</v>
      </c>
      <c r="AN1327" s="4"/>
      <c r="AO1327" s="4"/>
    </row>
    <row r="1328" spans="1:41" x14ac:dyDescent="0.25">
      <c r="A1328" s="13" t="s">
        <v>359</v>
      </c>
      <c r="B1328" s="2" t="s">
        <v>4</v>
      </c>
      <c r="C1328" s="2" t="s">
        <v>2</v>
      </c>
      <c r="D1328" s="2" t="s">
        <v>27</v>
      </c>
      <c r="E1328" s="2" t="s">
        <v>148</v>
      </c>
      <c r="F1328" s="2" t="s">
        <v>201</v>
      </c>
      <c r="G1328" s="4"/>
      <c r="H1328" s="3">
        <v>116.48713502654699</v>
      </c>
      <c r="I1328" s="3">
        <v>94.131154309134203</v>
      </c>
      <c r="J1328" s="3">
        <v>73.699544680451396</v>
      </c>
      <c r="K1328" s="3">
        <v>86.067253351491502</v>
      </c>
      <c r="L1328" s="3">
        <v>82.035302872670201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</row>
    <row r="1329" spans="1:41" x14ac:dyDescent="0.25">
      <c r="A1329" s="13" t="s">
        <v>359</v>
      </c>
      <c r="B1329" s="2" t="s">
        <v>4</v>
      </c>
      <c r="C1329" s="2" t="s">
        <v>2</v>
      </c>
      <c r="D1329" s="2" t="s">
        <v>27</v>
      </c>
      <c r="E1329" s="2" t="s">
        <v>148</v>
      </c>
      <c r="F1329" s="2" t="s">
        <v>210</v>
      </c>
      <c r="G1329" s="4"/>
      <c r="H1329" s="3">
        <v>115.324269547087</v>
      </c>
      <c r="I1329" s="3">
        <v>93.191463674088297</v>
      </c>
      <c r="J1329" s="3">
        <v>72.963818315979793</v>
      </c>
      <c r="K1329" s="3">
        <v>85.208062868254501</v>
      </c>
      <c r="L1329" s="3">
        <v>81.216362465337596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</row>
    <row r="1330" spans="1:41" x14ac:dyDescent="0.25">
      <c r="A1330" s="13" t="s">
        <v>359</v>
      </c>
      <c r="B1330" s="2" t="s">
        <v>4</v>
      </c>
      <c r="C1330" s="2" t="s">
        <v>2</v>
      </c>
      <c r="D1330" s="2" t="s">
        <v>27</v>
      </c>
      <c r="E1330" s="2" t="s">
        <v>148</v>
      </c>
      <c r="F1330" s="2" t="s">
        <v>170</v>
      </c>
      <c r="G1330" s="4"/>
      <c r="H1330" s="3">
        <v>5.1631789443809799</v>
      </c>
      <c r="I1330" s="3">
        <v>4.1722718464012196</v>
      </c>
      <c r="J1330" s="3">
        <v>3.2666606249510002</v>
      </c>
      <c r="K1330" s="3">
        <v>3.8148472808078902</v>
      </c>
      <c r="L1330" s="3">
        <v>3.6361349980112299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</row>
    <row r="1331" spans="1:41" x14ac:dyDescent="0.25">
      <c r="A1331" s="13" t="s">
        <v>359</v>
      </c>
      <c r="B1331" s="2" t="s">
        <v>4</v>
      </c>
      <c r="C1331" s="2" t="s">
        <v>2</v>
      </c>
      <c r="D1331" s="2" t="s">
        <v>27</v>
      </c>
      <c r="E1331" s="2" t="s">
        <v>148</v>
      </c>
      <c r="F1331" s="2" t="s">
        <v>272</v>
      </c>
      <c r="G1331" s="4"/>
      <c r="H1331" s="3">
        <v>27.434292776393399</v>
      </c>
      <c r="I1331" s="3">
        <v>22.169157530641801</v>
      </c>
      <c r="J1331" s="3">
        <v>17.3572376536655</v>
      </c>
      <c r="K1331" s="3">
        <v>20.2699999992853</v>
      </c>
      <c r="L1331" s="3">
        <v>19.320421233607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</row>
    <row r="1332" spans="1:41" x14ac:dyDescent="0.25">
      <c r="A1332" s="13" t="s">
        <v>359</v>
      </c>
      <c r="B1332" s="2" t="s">
        <v>4</v>
      </c>
      <c r="C1332" s="2" t="s">
        <v>2</v>
      </c>
      <c r="D1332" s="2" t="s">
        <v>27</v>
      </c>
      <c r="E1332" s="2" t="s">
        <v>149</v>
      </c>
      <c r="F1332" s="2" t="s">
        <v>202</v>
      </c>
      <c r="G1332" s="4"/>
      <c r="H1332" s="3">
        <v>13.581904553539401</v>
      </c>
      <c r="I1332" s="3">
        <v>13.581904553539401</v>
      </c>
      <c r="J1332" s="3">
        <v>13.581904553539401</v>
      </c>
      <c r="K1332" s="3">
        <v>13.581904553539401</v>
      </c>
      <c r="L1332" s="3">
        <v>13.581904553539401</v>
      </c>
      <c r="M1332" s="3">
        <v>13.581904553539401</v>
      </c>
      <c r="N1332" s="3">
        <v>13.581904553539401</v>
      </c>
      <c r="O1332" s="3">
        <v>13.581904553539401</v>
      </c>
      <c r="P1332" s="3">
        <v>13.581904553539401</v>
      </c>
      <c r="Q1332" s="3">
        <v>13.581904553539401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</row>
    <row r="1333" spans="1:41" x14ac:dyDescent="0.25">
      <c r="A1333" s="13" t="s">
        <v>359</v>
      </c>
      <c r="B1333" s="2" t="s">
        <v>4</v>
      </c>
      <c r="C1333" s="2" t="s">
        <v>2</v>
      </c>
      <c r="D1333" s="2" t="s">
        <v>27</v>
      </c>
      <c r="E1333" s="2" t="s">
        <v>149</v>
      </c>
      <c r="F1333" s="2" t="s">
        <v>211</v>
      </c>
      <c r="G1333" s="4"/>
      <c r="H1333" s="3">
        <v>751.01762720010004</v>
      </c>
      <c r="I1333" s="3">
        <v>751.01762720010004</v>
      </c>
      <c r="J1333" s="3">
        <v>751.01762720010004</v>
      </c>
      <c r="K1333" s="3">
        <v>751.01762720010004</v>
      </c>
      <c r="L1333" s="3">
        <v>751.01762720010004</v>
      </c>
      <c r="M1333" s="3">
        <v>751.01762720010004</v>
      </c>
      <c r="N1333" s="3">
        <v>751.01762720010004</v>
      </c>
      <c r="O1333" s="3">
        <v>751.01762720010004</v>
      </c>
      <c r="P1333" s="3">
        <v>751.01762720010004</v>
      </c>
      <c r="Q1333" s="3">
        <v>704.37331412334595</v>
      </c>
      <c r="R1333" s="3">
        <v>359.52207657682902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</row>
    <row r="1334" spans="1:41" x14ac:dyDescent="0.25">
      <c r="A1334" s="13" t="s">
        <v>359</v>
      </c>
      <c r="B1334" s="2" t="s">
        <v>4</v>
      </c>
      <c r="C1334" s="2" t="s">
        <v>2</v>
      </c>
      <c r="D1334" s="2" t="s">
        <v>27</v>
      </c>
      <c r="E1334" s="2" t="s">
        <v>149</v>
      </c>
      <c r="F1334" s="2" t="s">
        <v>171</v>
      </c>
      <c r="G1334" s="4"/>
      <c r="H1334" s="3">
        <v>182.86311061329801</v>
      </c>
      <c r="I1334" s="3">
        <v>176.77613500649699</v>
      </c>
      <c r="J1334" s="3">
        <v>158.97322602575801</v>
      </c>
      <c r="K1334" s="3">
        <v>157.623855166509</v>
      </c>
      <c r="L1334" s="3">
        <v>86.737190358818694</v>
      </c>
      <c r="M1334" s="3">
        <v>86.737190358818694</v>
      </c>
      <c r="N1334" s="3">
        <v>86.737190358818694</v>
      </c>
      <c r="O1334" s="3">
        <v>86.737190358818694</v>
      </c>
      <c r="P1334" s="3">
        <v>27.135159485822602</v>
      </c>
      <c r="Q1334" s="3">
        <v>9.2663802514533096</v>
      </c>
      <c r="R1334" s="3">
        <v>4.6402173613175401</v>
      </c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</row>
    <row r="1335" spans="1:41" x14ac:dyDescent="0.25">
      <c r="A1335" s="13" t="s">
        <v>359</v>
      </c>
      <c r="B1335" s="2" t="s">
        <v>4</v>
      </c>
      <c r="C1335" s="2" t="s">
        <v>2</v>
      </c>
      <c r="D1335" s="2" t="s">
        <v>27</v>
      </c>
      <c r="E1335" s="2" t="s">
        <v>149</v>
      </c>
      <c r="F1335" s="2" t="s">
        <v>273</v>
      </c>
      <c r="G1335" s="4"/>
      <c r="H1335" s="3">
        <v>327.31707182686102</v>
      </c>
      <c r="I1335" s="3">
        <v>316.42164833101498</v>
      </c>
      <c r="J1335" s="3">
        <v>284.55520999891002</v>
      </c>
      <c r="K1335" s="3">
        <v>282.13989442773499</v>
      </c>
      <c r="L1335" s="3">
        <v>155.25582536313399</v>
      </c>
      <c r="M1335" s="3">
        <v>155.25582536313399</v>
      </c>
      <c r="N1335" s="3">
        <v>155.25582536313399</v>
      </c>
      <c r="O1335" s="3">
        <v>155.25582536313399</v>
      </c>
      <c r="P1335" s="3">
        <v>48.5707637623902</v>
      </c>
      <c r="Q1335" s="3">
        <v>16.586420520615299</v>
      </c>
      <c r="R1335" s="3">
        <v>8.3057887085738606</v>
      </c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</row>
    <row r="1336" spans="1:41" x14ac:dyDescent="0.25">
      <c r="A1336" s="13" t="s">
        <v>359</v>
      </c>
      <c r="B1336" s="2" t="s">
        <v>4</v>
      </c>
      <c r="C1336" s="2" t="s">
        <v>2</v>
      </c>
      <c r="D1336" s="2" t="s">
        <v>27</v>
      </c>
      <c r="E1336" s="2" t="s">
        <v>150</v>
      </c>
      <c r="F1336" s="2" t="s">
        <v>230</v>
      </c>
      <c r="G1336" s="4"/>
      <c r="H1336" s="3">
        <v>394.11185090902802</v>
      </c>
      <c r="I1336" s="3">
        <v>361.24113366829698</v>
      </c>
      <c r="J1336" s="3">
        <v>320.64398944337199</v>
      </c>
      <c r="K1336" s="3">
        <v>296.15874474737399</v>
      </c>
      <c r="L1336" s="3">
        <v>203.58006717766699</v>
      </c>
      <c r="M1336" s="3">
        <v>171.31861166137199</v>
      </c>
      <c r="N1336" s="3">
        <v>139.05715614507801</v>
      </c>
      <c r="O1336" s="3">
        <v>113.474115677714</v>
      </c>
      <c r="P1336" s="3">
        <v>29.526611223639801</v>
      </c>
      <c r="Q1336" s="4"/>
      <c r="R1336" s="4"/>
      <c r="S1336" s="3">
        <v>99.928211107152094</v>
      </c>
      <c r="T1336" s="3">
        <v>99.928211107152094</v>
      </c>
      <c r="U1336" s="3">
        <v>50.275094543506597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</row>
    <row r="1337" spans="1:41" x14ac:dyDescent="0.25">
      <c r="A1337" s="13" t="s">
        <v>359</v>
      </c>
      <c r="B1337" s="2" t="s">
        <v>4</v>
      </c>
      <c r="C1337" s="2" t="s">
        <v>2</v>
      </c>
      <c r="D1337" s="2" t="s">
        <v>27</v>
      </c>
      <c r="E1337" s="2" t="s">
        <v>150</v>
      </c>
      <c r="F1337" s="2" t="s">
        <v>232</v>
      </c>
      <c r="G1337" s="4"/>
      <c r="H1337" s="3">
        <v>95.796901886379601</v>
      </c>
      <c r="I1337" s="3">
        <v>91.322675769276799</v>
      </c>
      <c r="J1337" s="3">
        <v>78.260903432422893</v>
      </c>
      <c r="K1337" s="3">
        <v>77.261543542684294</v>
      </c>
      <c r="L1337" s="3">
        <v>25.283025622076401</v>
      </c>
      <c r="M1337" s="3">
        <v>25.268945542536599</v>
      </c>
      <c r="N1337" s="3">
        <v>25.2548654629969</v>
      </c>
      <c r="O1337" s="3">
        <v>25.2437000881283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</row>
    <row r="1338" spans="1:41" x14ac:dyDescent="0.25">
      <c r="A1338" s="13" t="s">
        <v>359</v>
      </c>
      <c r="B1338" s="2" t="s">
        <v>4</v>
      </c>
      <c r="C1338" s="2" t="s">
        <v>2</v>
      </c>
      <c r="D1338" s="2" t="s">
        <v>27</v>
      </c>
      <c r="E1338" s="2" t="s">
        <v>150</v>
      </c>
      <c r="F1338" s="2" t="s">
        <v>234</v>
      </c>
      <c r="G1338" s="4"/>
      <c r="H1338" s="3">
        <v>80.676524773016794</v>
      </c>
      <c r="I1338" s="3">
        <v>76.549684210877501</v>
      </c>
      <c r="J1338" s="3">
        <v>72.271532376404195</v>
      </c>
      <c r="K1338" s="3">
        <v>68.943951164917905</v>
      </c>
      <c r="L1338" s="3">
        <v>61.598990327157502</v>
      </c>
      <c r="M1338" s="3">
        <v>57.073084246793897</v>
      </c>
      <c r="N1338" s="3">
        <v>52.547178166430399</v>
      </c>
      <c r="O1338" s="3">
        <v>48.958175855392497</v>
      </c>
      <c r="P1338" s="3">
        <v>34.305499769137</v>
      </c>
      <c r="Q1338" s="3">
        <v>21.625266026239601</v>
      </c>
      <c r="R1338" s="3">
        <v>11.0563782705484</v>
      </c>
      <c r="S1338" s="3">
        <v>10.788298889969299</v>
      </c>
      <c r="T1338" s="3">
        <v>10.788298889969299</v>
      </c>
      <c r="U1338" s="3">
        <v>3.8052255974804199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</row>
    <row r="1339" spans="1:41" x14ac:dyDescent="0.25">
      <c r="A1339" s="13" t="s">
        <v>359</v>
      </c>
      <c r="B1339" s="2" t="s">
        <v>4</v>
      </c>
      <c r="C1339" s="2" t="s">
        <v>2</v>
      </c>
      <c r="D1339" s="2" t="s">
        <v>27</v>
      </c>
      <c r="E1339" s="2" t="s">
        <v>151</v>
      </c>
      <c r="F1339" s="2" t="s">
        <v>206</v>
      </c>
      <c r="G1339" s="4"/>
      <c r="H1339" s="3">
        <v>76.143784118142506</v>
      </c>
      <c r="I1339" s="3">
        <v>76.143784118142506</v>
      </c>
      <c r="J1339" s="3">
        <v>76.143784118142506</v>
      </c>
      <c r="K1339" s="3">
        <v>76.143784118142506</v>
      </c>
      <c r="L1339" s="3">
        <v>76.143784118142506</v>
      </c>
      <c r="M1339" s="3">
        <v>76.143784118142506</v>
      </c>
      <c r="N1339" s="3">
        <v>76.143784118142506</v>
      </c>
      <c r="O1339" s="3">
        <v>76.143784118142506</v>
      </c>
      <c r="P1339" s="3">
        <v>76.143784118142506</v>
      </c>
      <c r="Q1339" s="3">
        <v>76.143784118142506</v>
      </c>
      <c r="R1339" s="3">
        <v>76.143784118142506</v>
      </c>
      <c r="S1339" s="3">
        <v>76.143784118142506</v>
      </c>
      <c r="T1339" s="3">
        <v>76.143784118142506</v>
      </c>
      <c r="U1339" s="3">
        <v>76.143784118142506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</row>
    <row r="1340" spans="1:41" x14ac:dyDescent="0.25">
      <c r="A1340" s="13" t="s">
        <v>359</v>
      </c>
      <c r="B1340" s="2" t="s">
        <v>4</v>
      </c>
      <c r="C1340" s="2" t="s">
        <v>2</v>
      </c>
      <c r="D1340" s="2" t="s">
        <v>27</v>
      </c>
      <c r="E1340" s="2" t="s">
        <v>151</v>
      </c>
      <c r="F1340" s="2" t="s">
        <v>215</v>
      </c>
      <c r="G1340" s="4"/>
      <c r="H1340" s="3">
        <v>338.51440085262902</v>
      </c>
      <c r="I1340" s="3">
        <v>338.51440085262902</v>
      </c>
      <c r="J1340" s="3">
        <v>338.51440085262902</v>
      </c>
      <c r="K1340" s="3">
        <v>338.51440085262902</v>
      </c>
      <c r="L1340" s="3">
        <v>338.51440085262902</v>
      </c>
      <c r="M1340" s="3">
        <v>338.51440085262902</v>
      </c>
      <c r="N1340" s="3">
        <v>338.51440085262902</v>
      </c>
      <c r="O1340" s="3">
        <v>338.51440085262902</v>
      </c>
      <c r="P1340" s="3">
        <v>338.51440085262902</v>
      </c>
      <c r="Q1340" s="3">
        <v>338.51440085262902</v>
      </c>
      <c r="R1340" s="3">
        <v>338.51440085262902</v>
      </c>
      <c r="S1340" s="3">
        <v>338.51440085262902</v>
      </c>
      <c r="T1340" s="3">
        <v>338.51440085262902</v>
      </c>
      <c r="U1340" s="3">
        <v>338.51440085262902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</row>
    <row r="1341" spans="1:41" x14ac:dyDescent="0.25">
      <c r="A1341" s="13" t="s">
        <v>359</v>
      </c>
      <c r="B1341" s="2" t="s">
        <v>4</v>
      </c>
      <c r="C1341" s="2" t="s">
        <v>2</v>
      </c>
      <c r="D1341" s="2" t="s">
        <v>27</v>
      </c>
      <c r="E1341" s="2" t="s">
        <v>151</v>
      </c>
      <c r="F1341" s="2" t="s">
        <v>172</v>
      </c>
      <c r="G1341" s="4"/>
      <c r="H1341" s="3">
        <v>71.8438916873057</v>
      </c>
      <c r="I1341" s="3">
        <v>68.003845196154202</v>
      </c>
      <c r="J1341" s="3">
        <v>64.698382903157906</v>
      </c>
      <c r="K1341" s="3">
        <v>61.392920610161603</v>
      </c>
      <c r="L1341" s="3">
        <v>58.087458317165201</v>
      </c>
      <c r="M1341" s="3">
        <v>53.483783557422797</v>
      </c>
      <c r="N1341" s="3">
        <v>48.8801087976804</v>
      </c>
      <c r="O1341" s="3">
        <v>45.229436632018597</v>
      </c>
      <c r="P1341" s="3">
        <v>41.578764466356901</v>
      </c>
      <c r="Q1341" s="3">
        <v>37.928092300695198</v>
      </c>
      <c r="R1341" s="3">
        <v>24.274826401433302</v>
      </c>
      <c r="S1341" s="3">
        <v>24.274826401433302</v>
      </c>
      <c r="T1341" s="3">
        <v>24.274826401433302</v>
      </c>
      <c r="U1341" s="3">
        <v>17.1893804471691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</row>
    <row r="1342" spans="1:41" x14ac:dyDescent="0.25">
      <c r="A1342" s="13" t="s">
        <v>359</v>
      </c>
      <c r="B1342" s="2" t="s">
        <v>4</v>
      </c>
      <c r="C1342" s="2" t="s">
        <v>2</v>
      </c>
      <c r="D1342" s="2" t="s">
        <v>27</v>
      </c>
      <c r="E1342" s="2" t="s">
        <v>151</v>
      </c>
      <c r="F1342" s="2" t="s">
        <v>274</v>
      </c>
      <c r="G1342" s="4"/>
      <c r="H1342" s="3">
        <v>363.35225542234201</v>
      </c>
      <c r="I1342" s="3">
        <v>343.93112551530101</v>
      </c>
      <c r="J1342" s="3">
        <v>327.21366838476098</v>
      </c>
      <c r="K1342" s="3">
        <v>310.49621125421999</v>
      </c>
      <c r="L1342" s="3">
        <v>293.77875412368002</v>
      </c>
      <c r="M1342" s="3">
        <v>270.49555540076199</v>
      </c>
      <c r="N1342" s="3">
        <v>247.21235667784401</v>
      </c>
      <c r="O1342" s="3">
        <v>228.74899209600699</v>
      </c>
      <c r="P1342" s="3">
        <v>210.28562751416999</v>
      </c>
      <c r="Q1342" s="3">
        <v>191.82226293233199</v>
      </c>
      <c r="R1342" s="3">
        <v>122.770533663965</v>
      </c>
      <c r="S1342" s="3">
        <v>122.770533663965</v>
      </c>
      <c r="T1342" s="3">
        <v>122.770533663965</v>
      </c>
      <c r="U1342" s="3">
        <v>86.935715870959498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</row>
    <row r="1343" spans="1:41" x14ac:dyDescent="0.25">
      <c r="A1343" s="13" t="s">
        <v>359</v>
      </c>
      <c r="B1343" s="2" t="s">
        <v>4</v>
      </c>
      <c r="C1343" s="2" t="s">
        <v>2</v>
      </c>
      <c r="D1343" s="2" t="s">
        <v>27</v>
      </c>
      <c r="E1343" s="2" t="s">
        <v>152</v>
      </c>
      <c r="F1343" s="2" t="s">
        <v>207</v>
      </c>
      <c r="G1343" s="4"/>
      <c r="H1343" s="3">
        <v>3.15563716233153</v>
      </c>
      <c r="I1343" s="3">
        <v>2.9819624275407</v>
      </c>
      <c r="J1343" s="3">
        <v>2.8508871560004501</v>
      </c>
      <c r="K1343" s="3">
        <v>2.7198118844602002</v>
      </c>
      <c r="L1343" s="3">
        <v>2.5887366129199498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</row>
    <row r="1344" spans="1:41" x14ac:dyDescent="0.25">
      <c r="A1344" s="13" t="s">
        <v>359</v>
      </c>
      <c r="B1344" s="2" t="s">
        <v>4</v>
      </c>
      <c r="C1344" s="2" t="s">
        <v>2</v>
      </c>
      <c r="D1344" s="2" t="s">
        <v>27</v>
      </c>
      <c r="E1344" s="2" t="s">
        <v>152</v>
      </c>
      <c r="F1344" s="2" t="s">
        <v>216</v>
      </c>
      <c r="G1344" s="4"/>
      <c r="H1344" s="3">
        <v>17.1444368481772</v>
      </c>
      <c r="I1344" s="3">
        <v>16.200869711153899</v>
      </c>
      <c r="J1344" s="3">
        <v>15.488743570004299</v>
      </c>
      <c r="K1344" s="3">
        <v>14.776617428854699</v>
      </c>
      <c r="L1344" s="3">
        <v>14.064491287705099</v>
      </c>
      <c r="M1344" s="3">
        <v>13.3523651465554</v>
      </c>
      <c r="N1344" s="3">
        <v>12.6402390054058</v>
      </c>
      <c r="O1344" s="3">
        <v>1.4400694351076599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</row>
    <row r="1345" spans="1:41" x14ac:dyDescent="0.25">
      <c r="A1345" s="13" t="s">
        <v>359</v>
      </c>
      <c r="B1345" s="2" t="s">
        <v>4</v>
      </c>
      <c r="C1345" s="2" t="s">
        <v>2</v>
      </c>
      <c r="D1345" s="2" t="s">
        <v>27</v>
      </c>
      <c r="E1345" s="2" t="s">
        <v>152</v>
      </c>
      <c r="F1345" s="2" t="s">
        <v>235</v>
      </c>
      <c r="G1345" s="4"/>
      <c r="H1345" s="4"/>
      <c r="I1345" s="4"/>
      <c r="J1345" s="4"/>
      <c r="K1345" s="4"/>
      <c r="L1345" s="4"/>
      <c r="M1345" s="3">
        <v>0.41032216848578801</v>
      </c>
      <c r="N1345" s="3">
        <v>0.38843831949988</v>
      </c>
      <c r="O1345" s="3">
        <v>4.4253763801233102E-2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</row>
    <row r="1346" spans="1:41" x14ac:dyDescent="0.25">
      <c r="A1346" s="13" t="s">
        <v>359</v>
      </c>
      <c r="B1346" s="2" t="s">
        <v>4</v>
      </c>
      <c r="C1346" s="2" t="s">
        <v>2</v>
      </c>
      <c r="D1346" s="2" t="s">
        <v>27</v>
      </c>
      <c r="E1346" s="2" t="s">
        <v>152</v>
      </c>
      <c r="F1346" s="2" t="s">
        <v>173</v>
      </c>
      <c r="G1346" s="4"/>
      <c r="H1346" s="3">
        <v>91.605878192078194</v>
      </c>
      <c r="I1346" s="3">
        <v>86.564225498225596</v>
      </c>
      <c r="J1346" s="3">
        <v>82.7592045972047</v>
      </c>
      <c r="K1346" s="3">
        <v>78.954183696183705</v>
      </c>
      <c r="L1346" s="3">
        <v>75.149162795162795</v>
      </c>
      <c r="M1346" s="3">
        <v>71.344141894141899</v>
      </c>
      <c r="N1346" s="3">
        <v>67.539120993121003</v>
      </c>
      <c r="O1346" s="3">
        <v>7.6945557575799501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</row>
    <row r="1347" spans="1:41" x14ac:dyDescent="0.25">
      <c r="A1347" s="13" t="s">
        <v>359</v>
      </c>
      <c r="B1347" s="2" t="s">
        <v>4</v>
      </c>
      <c r="C1347" s="2" t="s">
        <v>2</v>
      </c>
      <c r="D1347" s="2" t="s">
        <v>27</v>
      </c>
      <c r="E1347" s="2" t="s">
        <v>152</v>
      </c>
      <c r="F1347" s="2" t="s">
        <v>275</v>
      </c>
      <c r="G1347" s="4"/>
      <c r="H1347" s="3">
        <v>2.81764544993815</v>
      </c>
      <c r="I1347" s="3">
        <v>2.6625725435552599</v>
      </c>
      <c r="J1347" s="3">
        <v>2.54553638779459</v>
      </c>
      <c r="K1347" s="3">
        <v>2.4285002320339202</v>
      </c>
      <c r="L1347" s="3">
        <v>2.3114640762732499</v>
      </c>
      <c r="M1347" s="3">
        <v>2.1944279205125699</v>
      </c>
      <c r="N1347" s="3">
        <v>2.0773917647519</v>
      </c>
      <c r="O1347" s="3">
        <v>0.23667182114865001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</row>
    <row r="1348" spans="1:41" x14ac:dyDescent="0.25">
      <c r="A1348" s="13" t="s">
        <v>359</v>
      </c>
      <c r="B1348" s="2" t="s">
        <v>4</v>
      </c>
      <c r="C1348" s="2" t="s">
        <v>2</v>
      </c>
      <c r="D1348" s="2" t="s">
        <v>27</v>
      </c>
      <c r="E1348" s="2" t="s">
        <v>153</v>
      </c>
      <c r="F1348" s="2" t="s">
        <v>203</v>
      </c>
      <c r="G1348" s="4"/>
      <c r="H1348" s="3">
        <v>4.5273015178464604</v>
      </c>
      <c r="I1348" s="3">
        <v>4.5273015178464604</v>
      </c>
      <c r="J1348" s="3">
        <v>4.5273015178464604</v>
      </c>
      <c r="K1348" s="3">
        <v>4.5273015178464604</v>
      </c>
      <c r="L1348" s="3">
        <v>4.5273015178464604</v>
      </c>
      <c r="M1348" s="3">
        <v>4.5273015178464604</v>
      </c>
      <c r="N1348" s="3">
        <v>4.5273015178464604</v>
      </c>
      <c r="O1348" s="3">
        <v>4.5273015178464604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</row>
    <row r="1349" spans="1:41" x14ac:dyDescent="0.25">
      <c r="A1349" s="13" t="s">
        <v>359</v>
      </c>
      <c r="B1349" s="2" t="s">
        <v>4</v>
      </c>
      <c r="C1349" s="2" t="s">
        <v>2</v>
      </c>
      <c r="D1349" s="2" t="s">
        <v>27</v>
      </c>
      <c r="E1349" s="2" t="s">
        <v>153</v>
      </c>
      <c r="F1349" s="2" t="s">
        <v>208</v>
      </c>
      <c r="G1349" s="4"/>
      <c r="H1349" s="3">
        <v>25.381261372714199</v>
      </c>
      <c r="I1349" s="3">
        <v>25.381261372714199</v>
      </c>
      <c r="J1349" s="3">
        <v>25.381261372714199</v>
      </c>
      <c r="K1349" s="3">
        <v>25.381261372714199</v>
      </c>
      <c r="L1349" s="3">
        <v>25.381261372714199</v>
      </c>
      <c r="M1349" s="3">
        <v>25.381261372714199</v>
      </c>
      <c r="N1349" s="3">
        <v>25.381261372714199</v>
      </c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</row>
    <row r="1350" spans="1:41" x14ac:dyDescent="0.25">
      <c r="A1350" s="13" t="s">
        <v>359</v>
      </c>
      <c r="B1350" s="2" t="s">
        <v>4</v>
      </c>
      <c r="C1350" s="2" t="s">
        <v>2</v>
      </c>
      <c r="D1350" s="2" t="s">
        <v>27</v>
      </c>
      <c r="E1350" s="2" t="s">
        <v>153</v>
      </c>
      <c r="F1350" s="2" t="s">
        <v>212</v>
      </c>
      <c r="G1350" s="4"/>
      <c r="H1350" s="3">
        <v>97.311030679258494</v>
      </c>
      <c r="I1350" s="3">
        <v>97.311030679258494</v>
      </c>
      <c r="J1350" s="3">
        <v>97.311030679258494</v>
      </c>
      <c r="K1350" s="3">
        <v>97.311030679258494</v>
      </c>
      <c r="L1350" s="3">
        <v>97.311030679258494</v>
      </c>
      <c r="M1350" s="3">
        <v>97.311030679258494</v>
      </c>
      <c r="N1350" s="3">
        <v>97.311030679258494</v>
      </c>
      <c r="O1350" s="3">
        <v>97.311030679258494</v>
      </c>
      <c r="P1350" s="3">
        <v>92.518436279918504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</row>
    <row r="1351" spans="1:41" x14ac:dyDescent="0.25">
      <c r="A1351" s="13" t="s">
        <v>359</v>
      </c>
      <c r="B1351" s="2" t="s">
        <v>4</v>
      </c>
      <c r="C1351" s="2" t="s">
        <v>2</v>
      </c>
      <c r="D1351" s="2" t="s">
        <v>27</v>
      </c>
      <c r="E1351" s="2" t="s">
        <v>153</v>
      </c>
      <c r="F1351" s="2" t="s">
        <v>217</v>
      </c>
      <c r="G1351" s="4"/>
      <c r="H1351" s="3">
        <v>254.80523614929999</v>
      </c>
      <c r="I1351" s="3">
        <v>227.486545105272</v>
      </c>
      <c r="J1351" s="3">
        <v>198.68235050460501</v>
      </c>
      <c r="K1351" s="3">
        <v>169.87815590393899</v>
      </c>
      <c r="L1351" s="3">
        <v>141.073961303272</v>
      </c>
      <c r="M1351" s="3">
        <v>110.20020336853401</v>
      </c>
      <c r="N1351" s="3">
        <v>79.326445433795797</v>
      </c>
      <c r="O1351" s="3">
        <v>58.002112685918398</v>
      </c>
      <c r="P1351" s="3">
        <v>31.319079550186299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</row>
    <row r="1352" spans="1:41" x14ac:dyDescent="0.25">
      <c r="A1352" s="13" t="s">
        <v>359</v>
      </c>
      <c r="B1352" s="2" t="s">
        <v>4</v>
      </c>
      <c r="C1352" s="2" t="s">
        <v>2</v>
      </c>
      <c r="D1352" s="2" t="s">
        <v>27</v>
      </c>
      <c r="E1352" s="2" t="s">
        <v>153</v>
      </c>
      <c r="F1352" s="2" t="s">
        <v>174</v>
      </c>
      <c r="G1352" s="4"/>
      <c r="H1352" s="3">
        <v>42.958828655929999</v>
      </c>
      <c r="I1352" s="3">
        <v>39.958829832401896</v>
      </c>
      <c r="J1352" s="3">
        <v>36.795700611627403</v>
      </c>
      <c r="K1352" s="3">
        <v>33.632571390852902</v>
      </c>
      <c r="L1352" s="3">
        <v>30.469442170078398</v>
      </c>
      <c r="M1352" s="3">
        <v>27.079044096728701</v>
      </c>
      <c r="N1352" s="3">
        <v>23.6886460233791</v>
      </c>
      <c r="O1352" s="3">
        <v>21.346916946643599</v>
      </c>
      <c r="P1352" s="3">
        <v>17.679080774036802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</row>
    <row r="1353" spans="1:41" x14ac:dyDescent="0.25">
      <c r="A1353" s="13" t="s">
        <v>359</v>
      </c>
      <c r="B1353" s="2" t="s">
        <v>4</v>
      </c>
      <c r="C1353" s="2" t="s">
        <v>2</v>
      </c>
      <c r="D1353" s="2" t="s">
        <v>27</v>
      </c>
      <c r="E1353" s="2" t="s">
        <v>153</v>
      </c>
      <c r="F1353" s="2" t="s">
        <v>276</v>
      </c>
      <c r="G1353" s="4"/>
      <c r="H1353" s="3">
        <v>82.722394368899998</v>
      </c>
      <c r="I1353" s="3">
        <v>76.945535605506507</v>
      </c>
      <c r="J1353" s="3">
        <v>70.854549630622799</v>
      </c>
      <c r="K1353" s="3">
        <v>64.763563655739205</v>
      </c>
      <c r="L1353" s="3">
        <v>58.672577680855497</v>
      </c>
      <c r="M1353" s="3">
        <v>52.143958180135598</v>
      </c>
      <c r="N1353" s="3">
        <v>45.6153386794158</v>
      </c>
      <c r="O1353" s="3">
        <v>41.1060575315907</v>
      </c>
      <c r="P1353" s="3">
        <v>34.043197583033503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</row>
    <row r="1354" spans="1:41" x14ac:dyDescent="0.25">
      <c r="A1354" s="13" t="s">
        <v>359</v>
      </c>
      <c r="B1354" s="2" t="s">
        <v>4</v>
      </c>
      <c r="C1354" s="2" t="s">
        <v>2</v>
      </c>
      <c r="D1354" s="2" t="s">
        <v>27</v>
      </c>
      <c r="E1354" s="2" t="s">
        <v>154</v>
      </c>
      <c r="F1354" s="2" t="s">
        <v>204</v>
      </c>
      <c r="G1354" s="4"/>
      <c r="H1354" s="3">
        <v>0.64128011188639</v>
      </c>
      <c r="I1354" s="3">
        <v>0.49415684058769999</v>
      </c>
      <c r="J1354" s="3">
        <v>0.40126616488950301</v>
      </c>
      <c r="K1354" s="3">
        <v>0.30837548919131202</v>
      </c>
      <c r="L1354" s="3">
        <v>0.21548481349311699</v>
      </c>
      <c r="M1354" s="3">
        <v>8.0592218753754802E-2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</row>
    <row r="1355" spans="1:41" x14ac:dyDescent="0.25">
      <c r="A1355" s="13" t="s">
        <v>359</v>
      </c>
      <c r="B1355" s="2" t="s">
        <v>4</v>
      </c>
      <c r="C1355" s="2" t="s">
        <v>2</v>
      </c>
      <c r="D1355" s="2" t="s">
        <v>27</v>
      </c>
      <c r="E1355" s="2" t="s">
        <v>154</v>
      </c>
      <c r="F1355" s="2" t="s">
        <v>213</v>
      </c>
      <c r="G1355" s="4"/>
      <c r="H1355" s="3">
        <v>11.427610679584699</v>
      </c>
      <c r="I1355" s="3">
        <v>11.427610679584699</v>
      </c>
      <c r="J1355" s="3">
        <v>11.427610679584699</v>
      </c>
      <c r="K1355" s="3">
        <v>11.427610679584699</v>
      </c>
      <c r="L1355" s="3">
        <v>11.427610679584699</v>
      </c>
      <c r="M1355" s="3">
        <v>11.427610679584699</v>
      </c>
      <c r="N1355" s="3">
        <v>11.427610679584699</v>
      </c>
      <c r="O1355" s="3">
        <v>11.427610679584699</v>
      </c>
      <c r="P1355" s="3">
        <v>11.427610679584699</v>
      </c>
      <c r="Q1355" s="3">
        <v>11.427610679584699</v>
      </c>
      <c r="R1355" s="3">
        <v>11.427610679584699</v>
      </c>
      <c r="S1355" s="3">
        <v>11.427610679584699</v>
      </c>
      <c r="T1355" s="3">
        <v>11.427610679584699</v>
      </c>
      <c r="U1355" s="3">
        <v>11.427610679584699</v>
      </c>
      <c r="V1355" s="3">
        <v>5.6394388439222203</v>
      </c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</row>
    <row r="1356" spans="1:41" x14ac:dyDescent="0.25">
      <c r="A1356" s="13" t="s">
        <v>359</v>
      </c>
      <c r="B1356" s="2" t="s">
        <v>4</v>
      </c>
      <c r="C1356" s="2" t="s">
        <v>2</v>
      </c>
      <c r="D1356" s="2" t="s">
        <v>27</v>
      </c>
      <c r="E1356" s="2" t="s">
        <v>154</v>
      </c>
      <c r="F1356" s="2" t="s">
        <v>218</v>
      </c>
      <c r="G1356" s="4"/>
      <c r="H1356" s="3">
        <v>54.839359160461399</v>
      </c>
      <c r="I1356" s="3">
        <v>50.027385607848899</v>
      </c>
      <c r="J1356" s="3">
        <v>46.989202247743101</v>
      </c>
      <c r="K1356" s="3">
        <v>43.951018887637296</v>
      </c>
      <c r="L1356" s="3">
        <v>40.912835527531499</v>
      </c>
      <c r="M1356" s="3">
        <v>36.500891770440397</v>
      </c>
      <c r="N1356" s="3">
        <v>32.088948013349203</v>
      </c>
      <c r="O1356" s="3">
        <v>28.414896807198801</v>
      </c>
      <c r="P1356" s="3">
        <v>24.740845601048299</v>
      </c>
      <c r="Q1356" s="3">
        <v>21.237053594656501</v>
      </c>
      <c r="R1356" s="3">
        <v>17.7332615882647</v>
      </c>
      <c r="S1356" s="3">
        <v>14.2294695818729</v>
      </c>
      <c r="T1356" s="3">
        <v>12.416147416370899</v>
      </c>
      <c r="U1356" s="3">
        <v>10.6028252508689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</row>
    <row r="1357" spans="1:41" x14ac:dyDescent="0.25">
      <c r="A1357" s="13" t="s">
        <v>359</v>
      </c>
      <c r="B1357" s="2" t="s">
        <v>4</v>
      </c>
      <c r="C1357" s="2" t="s">
        <v>2</v>
      </c>
      <c r="D1357" s="2" t="s">
        <v>27</v>
      </c>
      <c r="E1357" s="2" t="s">
        <v>154</v>
      </c>
      <c r="F1357" s="2" t="s">
        <v>236</v>
      </c>
      <c r="G1357" s="4"/>
      <c r="H1357" s="3">
        <v>11.0255201339571</v>
      </c>
      <c r="I1357" s="3">
        <v>9.8443274206848397</v>
      </c>
      <c r="J1357" s="3">
        <v>8.5989052033776101</v>
      </c>
      <c r="K1357" s="3">
        <v>7.3534829860703796</v>
      </c>
      <c r="L1357" s="3">
        <v>6.1080607687631501</v>
      </c>
      <c r="M1357" s="3">
        <v>4.7731557454927502</v>
      </c>
      <c r="N1357" s="3">
        <v>3.43825072222235</v>
      </c>
      <c r="O1357" s="3">
        <v>6.7538020249192598</v>
      </c>
      <c r="P1357" s="3">
        <v>6.4232067711728504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</row>
    <row r="1358" spans="1:41" x14ac:dyDescent="0.25">
      <c r="A1358" s="13" t="s">
        <v>359</v>
      </c>
      <c r="B1358" s="2" t="s">
        <v>4</v>
      </c>
      <c r="C1358" s="2" t="s">
        <v>2</v>
      </c>
      <c r="D1358" s="2" t="s">
        <v>27</v>
      </c>
      <c r="E1358" s="2" t="s">
        <v>154</v>
      </c>
      <c r="F1358" s="2" t="s">
        <v>175</v>
      </c>
      <c r="G1358" s="4"/>
      <c r="H1358" s="3">
        <v>13.5269625803303</v>
      </c>
      <c r="I1358" s="3">
        <v>12.608318272737099</v>
      </c>
      <c r="J1358" s="3">
        <v>12.028304725557399</v>
      </c>
      <c r="K1358" s="3">
        <v>11.448291178377699</v>
      </c>
      <c r="L1358" s="3">
        <v>10.868277631198</v>
      </c>
      <c r="M1358" s="3">
        <v>10.0260022168469</v>
      </c>
      <c r="N1358" s="3">
        <v>9.1837268024957996</v>
      </c>
      <c r="O1358" s="3">
        <v>8.4823209885540898</v>
      </c>
      <c r="P1358" s="3">
        <v>7.7809151746123799</v>
      </c>
      <c r="Q1358" s="3">
        <v>7.1120132061227599</v>
      </c>
      <c r="R1358" s="3">
        <v>6.4431112376331399</v>
      </c>
      <c r="S1358" s="3">
        <v>5.7742092691435101</v>
      </c>
      <c r="T1358" s="3">
        <v>5.4280315383314504</v>
      </c>
      <c r="U1358" s="3">
        <v>5.08185380751938</v>
      </c>
      <c r="V1358" s="3">
        <v>1.50894648796959</v>
      </c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</row>
    <row r="1359" spans="1:41" x14ac:dyDescent="0.25">
      <c r="A1359" s="13" t="s">
        <v>359</v>
      </c>
      <c r="B1359" s="2" t="s">
        <v>4</v>
      </c>
      <c r="C1359" s="2" t="s">
        <v>2</v>
      </c>
      <c r="D1359" s="2" t="s">
        <v>27</v>
      </c>
      <c r="E1359" s="2" t="s">
        <v>154</v>
      </c>
      <c r="F1359" s="2" t="s">
        <v>277</v>
      </c>
      <c r="G1359" s="4"/>
      <c r="H1359" s="3">
        <v>14.9315892800564</v>
      </c>
      <c r="I1359" s="3">
        <v>13.9175538368454</v>
      </c>
      <c r="J1359" s="3">
        <v>13.2773122444018</v>
      </c>
      <c r="K1359" s="3">
        <v>12.637070651958201</v>
      </c>
      <c r="L1359" s="3">
        <v>11.996829059514599</v>
      </c>
      <c r="M1359" s="3">
        <v>11.067092581492</v>
      </c>
      <c r="N1359" s="3">
        <v>10.137356103469299</v>
      </c>
      <c r="O1359" s="3">
        <v>9.3631169887955004</v>
      </c>
      <c r="P1359" s="3">
        <v>8.5888778741216498</v>
      </c>
      <c r="Q1359" s="3">
        <v>7.8505177727466702</v>
      </c>
      <c r="R1359" s="3">
        <v>7.1121576713716799</v>
      </c>
      <c r="S1359" s="3">
        <v>6.3737975699967002</v>
      </c>
      <c r="T1359" s="3">
        <v>5.9916730787303498</v>
      </c>
      <c r="U1359" s="3">
        <v>5.6095485874640003</v>
      </c>
      <c r="V1359" s="3">
        <v>1.66563403056264</v>
      </c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</row>
    <row r="1360" spans="1:41" x14ac:dyDescent="0.25">
      <c r="A1360" s="13" t="s">
        <v>359</v>
      </c>
      <c r="B1360" s="2" t="s">
        <v>4</v>
      </c>
      <c r="C1360" s="2" t="s">
        <v>2</v>
      </c>
      <c r="D1360" s="2" t="s">
        <v>27</v>
      </c>
      <c r="E1360" s="2" t="s">
        <v>155</v>
      </c>
      <c r="F1360" s="2" t="s">
        <v>205</v>
      </c>
      <c r="G1360" s="4"/>
      <c r="H1360" s="3">
        <v>0.50303350198293995</v>
      </c>
      <c r="I1360" s="3">
        <v>0.50303350198293995</v>
      </c>
      <c r="J1360" s="3">
        <v>0.50303350198293995</v>
      </c>
      <c r="K1360" s="3">
        <v>0.50303350198293995</v>
      </c>
      <c r="L1360" s="3">
        <v>0.50303350198293995</v>
      </c>
      <c r="M1360" s="3">
        <v>0.50303350198293995</v>
      </c>
      <c r="N1360" s="3">
        <v>0.50303350198293995</v>
      </c>
      <c r="O1360" s="3">
        <v>0.50303350198293995</v>
      </c>
      <c r="P1360" s="3">
        <v>0.50303350198293995</v>
      </c>
      <c r="Q1360" s="3">
        <v>0.50303350198293995</v>
      </c>
      <c r="R1360" s="3">
        <v>0.50303350198293995</v>
      </c>
      <c r="S1360" s="3">
        <v>0.50303350198293995</v>
      </c>
      <c r="T1360" s="3">
        <v>0.50303350198293995</v>
      </c>
      <c r="U1360" s="3">
        <v>0.50303350198293995</v>
      </c>
      <c r="V1360" s="3">
        <v>0.50303350198293995</v>
      </c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</row>
    <row r="1361" spans="1:41" x14ac:dyDescent="0.25">
      <c r="A1361" s="13" t="s">
        <v>359</v>
      </c>
      <c r="B1361" s="2" t="s">
        <v>4</v>
      </c>
      <c r="C1361" s="2" t="s">
        <v>2</v>
      </c>
      <c r="D1361" s="2" t="s">
        <v>27</v>
      </c>
      <c r="E1361" s="2" t="s">
        <v>155</v>
      </c>
      <c r="F1361" s="2" t="s">
        <v>209</v>
      </c>
      <c r="G1361" s="4"/>
      <c r="H1361" s="3">
        <v>2.8201401525238001</v>
      </c>
      <c r="I1361" s="3">
        <v>2.8201401525238001</v>
      </c>
      <c r="J1361" s="3">
        <v>2.8201401525238001</v>
      </c>
      <c r="K1361" s="3">
        <v>2.8201401525238001</v>
      </c>
      <c r="L1361" s="3">
        <v>2.8201401525238001</v>
      </c>
      <c r="M1361" s="3">
        <v>2.8201401525238001</v>
      </c>
      <c r="N1361" s="3">
        <v>2.8201401525238001</v>
      </c>
      <c r="O1361" s="3">
        <v>2.8201401525238001</v>
      </c>
      <c r="P1361" s="3">
        <v>2.8201401525238001</v>
      </c>
      <c r="Q1361" s="3">
        <v>2.8201401525238001</v>
      </c>
      <c r="R1361" s="3">
        <v>2.8201401525238001</v>
      </c>
      <c r="S1361" s="3">
        <v>2.8201401525238001</v>
      </c>
      <c r="T1361" s="3">
        <v>2.8201401525238001</v>
      </c>
      <c r="U1361" s="3">
        <v>2.8201401525238001</v>
      </c>
      <c r="V1361" s="3">
        <v>1.3984410434302199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</row>
    <row r="1362" spans="1:41" x14ac:dyDescent="0.25">
      <c r="A1362" s="13" t="s">
        <v>359</v>
      </c>
      <c r="B1362" s="2" t="s">
        <v>4</v>
      </c>
      <c r="C1362" s="2" t="s">
        <v>2</v>
      </c>
      <c r="D1362" s="2" t="s">
        <v>27</v>
      </c>
      <c r="E1362" s="2" t="s">
        <v>155</v>
      </c>
      <c r="F1362" s="2" t="s">
        <v>214</v>
      </c>
      <c r="G1362" s="4"/>
      <c r="H1362" s="3">
        <v>1.2722265164603199</v>
      </c>
      <c r="I1362" s="3">
        <v>1.2722265164603199</v>
      </c>
      <c r="J1362" s="3">
        <v>1.2722265164603199</v>
      </c>
      <c r="K1362" s="3">
        <v>1.2722265164603199</v>
      </c>
      <c r="L1362" s="3">
        <v>1.2722265164603199</v>
      </c>
      <c r="M1362" s="3">
        <v>1.2722265164603199</v>
      </c>
      <c r="N1362" s="3">
        <v>1.2722265164603199</v>
      </c>
      <c r="O1362" s="3">
        <v>1.2722265164603199</v>
      </c>
      <c r="P1362" s="3">
        <v>1.2722265164603199</v>
      </c>
      <c r="Q1362" s="3">
        <v>1.2722265164603199</v>
      </c>
      <c r="R1362" s="3">
        <v>1.2722265164603199</v>
      </c>
      <c r="S1362" s="3">
        <v>1.2722265164603199</v>
      </c>
      <c r="T1362" s="3">
        <v>1.2722265164603199</v>
      </c>
      <c r="U1362" s="3">
        <v>1.2722265164603199</v>
      </c>
      <c r="V1362" s="3">
        <v>1.2722265164603199</v>
      </c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</row>
    <row r="1363" spans="1:41" x14ac:dyDescent="0.25">
      <c r="A1363" s="13" t="s">
        <v>359</v>
      </c>
      <c r="B1363" s="2" t="s">
        <v>4</v>
      </c>
      <c r="C1363" s="2" t="s">
        <v>2</v>
      </c>
      <c r="D1363" s="2" t="s">
        <v>27</v>
      </c>
      <c r="E1363" s="2" t="s">
        <v>155</v>
      </c>
      <c r="F1363" s="2" t="s">
        <v>231</v>
      </c>
      <c r="G1363" s="4"/>
      <c r="H1363" s="3">
        <v>6.4872279166196503</v>
      </c>
      <c r="I1363" s="3">
        <v>6.3626418494183001</v>
      </c>
      <c r="J1363" s="3">
        <v>6.3668386976576299</v>
      </c>
      <c r="K1363" s="3">
        <v>6.3710355458969499</v>
      </c>
      <c r="L1363" s="3">
        <v>6.3752323941362796</v>
      </c>
      <c r="M1363" s="3">
        <v>5.8619118774279997</v>
      </c>
      <c r="N1363" s="3">
        <v>5.3485913607197304</v>
      </c>
      <c r="O1363" s="3">
        <v>4.9261892526521098</v>
      </c>
      <c r="P1363" s="3">
        <v>4.5037871445844999</v>
      </c>
      <c r="Q1363" s="3">
        <v>4.1536612506932</v>
      </c>
      <c r="R1363" s="3">
        <v>3.8035353568019001</v>
      </c>
      <c r="S1363" s="3">
        <v>3.4534094629105998</v>
      </c>
      <c r="T1363" s="3">
        <v>3.2077877069439298</v>
      </c>
      <c r="U1363" s="3">
        <v>2.9621659509772602</v>
      </c>
      <c r="V1363" s="3">
        <v>1.2456096610085701</v>
      </c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</row>
    <row r="1364" spans="1:41" x14ac:dyDescent="0.25">
      <c r="A1364" s="13" t="s">
        <v>359</v>
      </c>
      <c r="B1364" s="2" t="s">
        <v>4</v>
      </c>
      <c r="C1364" s="2" t="s">
        <v>2</v>
      </c>
      <c r="D1364" s="2" t="s">
        <v>27</v>
      </c>
      <c r="E1364" s="2" t="s">
        <v>155</v>
      </c>
      <c r="F1364" s="2" t="s">
        <v>233</v>
      </c>
      <c r="G1364" s="4"/>
      <c r="H1364" s="3">
        <v>6.4674651092177999</v>
      </c>
      <c r="I1364" s="3">
        <v>6.3363704719519296</v>
      </c>
      <c r="J1364" s="3">
        <v>6.3407865700755304</v>
      </c>
      <c r="K1364" s="3">
        <v>6.3452026681991303</v>
      </c>
      <c r="L1364" s="3">
        <v>6.3496187663227301</v>
      </c>
      <c r="M1364" s="3">
        <v>5.80948158685593</v>
      </c>
      <c r="N1364" s="3">
        <v>5.26934440738912</v>
      </c>
      <c r="O1364" s="3">
        <v>4.8248753557417396</v>
      </c>
      <c r="P1364" s="3">
        <v>4.3804063040943504</v>
      </c>
      <c r="Q1364" s="3">
        <v>4.0119892885472899</v>
      </c>
      <c r="R1364" s="3">
        <v>3.64357227300022</v>
      </c>
      <c r="S1364" s="3">
        <v>3.2751552574531599</v>
      </c>
      <c r="T1364" s="3">
        <v>3.0167018386529998</v>
      </c>
      <c r="U1364" s="3">
        <v>2.7582484198528401</v>
      </c>
      <c r="V1364" s="3">
        <v>1.24677657762102</v>
      </c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</row>
    <row r="1365" spans="1:41" x14ac:dyDescent="0.25">
      <c r="A1365" s="13" t="s">
        <v>359</v>
      </c>
      <c r="B1365" s="2" t="s">
        <v>4</v>
      </c>
      <c r="C1365" s="2" t="s">
        <v>2</v>
      </c>
      <c r="D1365" s="2" t="s">
        <v>27</v>
      </c>
      <c r="E1365" s="2" t="s">
        <v>155</v>
      </c>
      <c r="F1365" s="2" t="s">
        <v>176</v>
      </c>
      <c r="G1365" s="4"/>
      <c r="H1365" s="3">
        <v>13.701814610340501</v>
      </c>
      <c r="I1365" s="3">
        <v>13.4528609381024</v>
      </c>
      <c r="J1365" s="3">
        <v>13.461247275391001</v>
      </c>
      <c r="K1365" s="3">
        <v>13.469633612679599</v>
      </c>
      <c r="L1365" s="3">
        <v>13.4780199499681</v>
      </c>
      <c r="M1365" s="3">
        <v>12.4522790261206</v>
      </c>
      <c r="N1365" s="3">
        <v>11.426538102273099</v>
      </c>
      <c r="O1365" s="3">
        <v>10.582474569915499</v>
      </c>
      <c r="P1365" s="3">
        <v>9.7384110375579507</v>
      </c>
      <c r="Q1365" s="3">
        <v>9.0387731969237795</v>
      </c>
      <c r="R1365" s="3">
        <v>8.33913535628961</v>
      </c>
      <c r="S1365" s="3">
        <v>7.6394975156554503</v>
      </c>
      <c r="T1365" s="3">
        <v>7.1486847024487696</v>
      </c>
      <c r="U1365" s="3">
        <v>6.6578718892420898</v>
      </c>
      <c r="V1365" s="3">
        <v>3.2277692975910099</v>
      </c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</row>
    <row r="1366" spans="1:41" x14ac:dyDescent="0.25">
      <c r="A1366" s="13" t="s">
        <v>359</v>
      </c>
      <c r="B1366" s="2" t="s">
        <v>4</v>
      </c>
      <c r="C1366" s="2" t="s">
        <v>2</v>
      </c>
      <c r="D1366" s="2" t="s">
        <v>27</v>
      </c>
      <c r="E1366" s="2" t="s">
        <v>155</v>
      </c>
      <c r="F1366" s="2" t="s">
        <v>278</v>
      </c>
      <c r="G1366" s="4"/>
      <c r="H1366" s="3">
        <v>5.5223447636222396</v>
      </c>
      <c r="I1366" s="3">
        <v>5.4220071041686797</v>
      </c>
      <c r="J1366" s="3">
        <v>5.4253871123740502</v>
      </c>
      <c r="K1366" s="3">
        <v>5.4287671205794297</v>
      </c>
      <c r="L1366" s="3">
        <v>5.4321471287848002</v>
      </c>
      <c r="M1366" s="3">
        <v>5.0187350968217199</v>
      </c>
      <c r="N1366" s="3">
        <v>4.6053230648586396</v>
      </c>
      <c r="O1366" s="3">
        <v>4.26513383002826</v>
      </c>
      <c r="P1366" s="3">
        <v>3.9249445951978799</v>
      </c>
      <c r="Q1366" s="3">
        <v>3.64296432648645</v>
      </c>
      <c r="R1366" s="3">
        <v>3.3609840577750201</v>
      </c>
      <c r="S1366" s="3">
        <v>3.07900378906358</v>
      </c>
      <c r="T1366" s="3">
        <v>2.8811878321256499</v>
      </c>
      <c r="U1366" s="3">
        <v>2.6833718751877198</v>
      </c>
      <c r="V1366" s="3">
        <v>1.3009119876195301</v>
      </c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</row>
    <row r="1367" spans="1:41" x14ac:dyDescent="0.25">
      <c r="A1367" s="13" t="s">
        <v>359</v>
      </c>
      <c r="B1367" s="2" t="s">
        <v>4</v>
      </c>
      <c r="C1367" s="2" t="s">
        <v>2</v>
      </c>
      <c r="D1367" s="2" t="s">
        <v>27</v>
      </c>
      <c r="E1367" s="2" t="s">
        <v>156</v>
      </c>
      <c r="F1367" s="2" t="s">
        <v>219</v>
      </c>
      <c r="G1367" s="4"/>
      <c r="H1367" s="3">
        <v>425.49256649527803</v>
      </c>
      <c r="I1367" s="3">
        <v>452.94369981755398</v>
      </c>
      <c r="J1367" s="3">
        <v>452.94369981755398</v>
      </c>
      <c r="K1367" s="3">
        <v>452.94369981755398</v>
      </c>
      <c r="L1367" s="3">
        <v>452.94369981755398</v>
      </c>
      <c r="M1367" s="3">
        <v>452.94369981755398</v>
      </c>
      <c r="N1367" s="3">
        <v>452.94369981755398</v>
      </c>
      <c r="O1367" s="3">
        <v>452.94369981755398</v>
      </c>
      <c r="P1367" s="3">
        <v>452.94369981755398</v>
      </c>
      <c r="Q1367" s="3">
        <v>452.94369981755398</v>
      </c>
      <c r="R1367" s="3">
        <v>452.94369981755398</v>
      </c>
      <c r="S1367" s="3">
        <v>452.94369981755398</v>
      </c>
      <c r="T1367" s="3">
        <v>452.94369981755398</v>
      </c>
      <c r="U1367" s="3">
        <v>452.94369981755398</v>
      </c>
      <c r="V1367" s="3">
        <v>452.94369981755398</v>
      </c>
      <c r="W1367" s="3">
        <v>452.94369981755398</v>
      </c>
      <c r="X1367" s="3">
        <v>452.94369981755398</v>
      </c>
      <c r="Y1367" s="3">
        <v>452.94369981755398</v>
      </c>
      <c r="Z1367" s="3">
        <v>452.94369981755398</v>
      </c>
      <c r="AA1367" s="3">
        <v>452.94369981755398</v>
      </c>
      <c r="AB1367" s="3">
        <v>452.94369981755398</v>
      </c>
      <c r="AC1367" s="3">
        <v>452.94369981755398</v>
      </c>
      <c r="AD1367" s="3">
        <v>452.94369981755398</v>
      </c>
      <c r="AE1367" s="3">
        <v>452.94369981755398</v>
      </c>
      <c r="AF1367" s="3">
        <v>452.94369981755398</v>
      </c>
      <c r="AG1367" s="3">
        <v>452.94369981755398</v>
      </c>
      <c r="AH1367" s="3">
        <v>452.94369981755398</v>
      </c>
      <c r="AI1367" s="3">
        <v>452.94369981755398</v>
      </c>
      <c r="AJ1367" s="3">
        <v>452.94369981755398</v>
      </c>
      <c r="AK1367" s="3">
        <v>452.94369981755398</v>
      </c>
      <c r="AL1367" s="3">
        <v>452.94369981755398</v>
      </c>
      <c r="AM1367" s="3">
        <v>452.94369981755398</v>
      </c>
      <c r="AN1367" s="4"/>
      <c r="AO1367" s="4"/>
    </row>
    <row r="1368" spans="1:41" x14ac:dyDescent="0.25">
      <c r="A1368" s="13" t="s">
        <v>359</v>
      </c>
      <c r="B1368" s="2" t="s">
        <v>4</v>
      </c>
      <c r="C1368" s="2" t="s">
        <v>2</v>
      </c>
      <c r="D1368" s="2" t="s">
        <v>27</v>
      </c>
      <c r="E1368" s="2" t="s">
        <v>156</v>
      </c>
      <c r="F1368" s="2" t="s">
        <v>265</v>
      </c>
      <c r="G1368" s="4"/>
      <c r="H1368" s="3">
        <v>1952.6452512793301</v>
      </c>
      <c r="I1368" s="3">
        <v>2078.6223642650898</v>
      </c>
      <c r="J1368" s="3">
        <v>2078.6223642650898</v>
      </c>
      <c r="K1368" s="3">
        <v>2078.6223642650898</v>
      </c>
      <c r="L1368" s="3">
        <v>2078.6223642650898</v>
      </c>
      <c r="M1368" s="3">
        <v>2078.6223642650898</v>
      </c>
      <c r="N1368" s="3">
        <v>2078.6223642650898</v>
      </c>
      <c r="O1368" s="3">
        <v>2078.6223642650898</v>
      </c>
      <c r="P1368" s="3">
        <v>2078.6223642650898</v>
      </c>
      <c r="Q1368" s="3">
        <v>2078.6223642650898</v>
      </c>
      <c r="R1368" s="3">
        <v>2078.6223642650898</v>
      </c>
      <c r="S1368" s="3">
        <v>2078.6223642650898</v>
      </c>
      <c r="T1368" s="3">
        <v>2078.6223642650898</v>
      </c>
      <c r="U1368" s="3">
        <v>2078.6223642650898</v>
      </c>
      <c r="V1368" s="3">
        <v>2078.6223642650898</v>
      </c>
      <c r="W1368" s="3">
        <v>2078.6223642650898</v>
      </c>
      <c r="X1368" s="3">
        <v>2078.6223642650898</v>
      </c>
      <c r="Y1368" s="3">
        <v>2078.6223642650898</v>
      </c>
      <c r="Z1368" s="3">
        <v>2078.6223642650898</v>
      </c>
      <c r="AA1368" s="3">
        <v>2078.6223642650898</v>
      </c>
      <c r="AB1368" s="3">
        <v>2078.6223642650898</v>
      </c>
      <c r="AC1368" s="3">
        <v>2078.6223642650898</v>
      </c>
      <c r="AD1368" s="3">
        <v>2078.6223642650898</v>
      </c>
      <c r="AE1368" s="3">
        <v>2078.6223642650898</v>
      </c>
      <c r="AF1368" s="3">
        <v>2078.6223642650898</v>
      </c>
      <c r="AG1368" s="3">
        <v>2078.6223642650898</v>
      </c>
      <c r="AH1368" s="3">
        <v>2078.6223642650898</v>
      </c>
      <c r="AI1368" s="3">
        <v>2078.6223642650898</v>
      </c>
      <c r="AJ1368" s="3">
        <v>2078.6223642650898</v>
      </c>
      <c r="AK1368" s="3">
        <v>2078.6223642650898</v>
      </c>
      <c r="AL1368" s="3">
        <v>2078.6223642650898</v>
      </c>
      <c r="AM1368" s="3">
        <v>2078.6223642650898</v>
      </c>
      <c r="AN1368" s="4"/>
      <c r="AO1368" s="4"/>
    </row>
    <row r="1369" spans="1:41" x14ac:dyDescent="0.25">
      <c r="A1369" s="13" t="s">
        <v>359</v>
      </c>
      <c r="B1369" s="2" t="s">
        <v>4</v>
      </c>
      <c r="C1369" s="2" t="s">
        <v>2</v>
      </c>
      <c r="D1369" s="2" t="s">
        <v>27</v>
      </c>
      <c r="E1369" s="2" t="s">
        <v>156</v>
      </c>
      <c r="F1369" s="2" t="s">
        <v>270</v>
      </c>
      <c r="G1369" s="4"/>
      <c r="H1369" s="3">
        <v>26807.297628836499</v>
      </c>
      <c r="I1369" s="3">
        <v>28536.800701664601</v>
      </c>
      <c r="J1369" s="3">
        <v>28536.800701664601</v>
      </c>
      <c r="K1369" s="3">
        <v>28536.800701664601</v>
      </c>
      <c r="L1369" s="3">
        <v>28536.800701664601</v>
      </c>
      <c r="M1369" s="3">
        <v>28536.800701664601</v>
      </c>
      <c r="N1369" s="3">
        <v>28536.800701664601</v>
      </c>
      <c r="O1369" s="3">
        <v>28536.800701664601</v>
      </c>
      <c r="P1369" s="3">
        <v>28536.800701664601</v>
      </c>
      <c r="Q1369" s="3">
        <v>28536.800701664601</v>
      </c>
      <c r="R1369" s="3">
        <v>28536.800701664601</v>
      </c>
      <c r="S1369" s="3">
        <v>28536.800701664601</v>
      </c>
      <c r="T1369" s="3">
        <v>28536.800701664601</v>
      </c>
      <c r="U1369" s="3">
        <v>28536.800701664601</v>
      </c>
      <c r="V1369" s="3">
        <v>28536.800701664601</v>
      </c>
      <c r="W1369" s="3">
        <v>28536.800701664601</v>
      </c>
      <c r="X1369" s="3">
        <v>28536.800701664601</v>
      </c>
      <c r="Y1369" s="3">
        <v>28536.800701664601</v>
      </c>
      <c r="Z1369" s="3">
        <v>28536.800701664601</v>
      </c>
      <c r="AA1369" s="3">
        <v>28536.800701664601</v>
      </c>
      <c r="AB1369" s="3">
        <v>28536.800701664601</v>
      </c>
      <c r="AC1369" s="3">
        <v>28536.800701664601</v>
      </c>
      <c r="AD1369" s="3">
        <v>28536.800701664601</v>
      </c>
      <c r="AE1369" s="3">
        <v>28536.800701664601</v>
      </c>
      <c r="AF1369" s="3">
        <v>28536.800701664601</v>
      </c>
      <c r="AG1369" s="3">
        <v>28536.800701664601</v>
      </c>
      <c r="AH1369" s="3">
        <v>28536.800701664601</v>
      </c>
      <c r="AI1369" s="3">
        <v>28536.800701664601</v>
      </c>
      <c r="AJ1369" s="3">
        <v>28536.800701664601</v>
      </c>
      <c r="AK1369" s="3">
        <v>28536.800701664601</v>
      </c>
      <c r="AL1369" s="3">
        <v>28536.800701664601</v>
      </c>
      <c r="AM1369" s="3">
        <v>28536.800701664601</v>
      </c>
      <c r="AN1369" s="4"/>
      <c r="AO1369" s="4"/>
    </row>
    <row r="1370" spans="1:41" x14ac:dyDescent="0.25">
      <c r="A1370" s="13" t="s">
        <v>359</v>
      </c>
      <c r="B1370" s="2" t="s">
        <v>4</v>
      </c>
      <c r="C1370" s="2" t="s">
        <v>2</v>
      </c>
      <c r="D1370" s="2" t="s">
        <v>27</v>
      </c>
      <c r="E1370" s="2" t="s">
        <v>156</v>
      </c>
      <c r="F1370" s="2" t="s">
        <v>279</v>
      </c>
      <c r="G1370" s="4"/>
      <c r="H1370" s="3">
        <v>214.148762889794</v>
      </c>
      <c r="I1370" s="3">
        <v>227.96481210849001</v>
      </c>
      <c r="J1370" s="3">
        <v>227.96481210849001</v>
      </c>
      <c r="K1370" s="3">
        <v>227.96481210849001</v>
      </c>
      <c r="L1370" s="3">
        <v>227.96481210849001</v>
      </c>
      <c r="M1370" s="3">
        <v>227.96481210849001</v>
      </c>
      <c r="N1370" s="3">
        <v>227.96481210849001</v>
      </c>
      <c r="O1370" s="3">
        <v>227.96481210849001</v>
      </c>
      <c r="P1370" s="3">
        <v>227.96481210849001</v>
      </c>
      <c r="Q1370" s="3">
        <v>227.96481210849001</v>
      </c>
      <c r="R1370" s="3">
        <v>227.96481210849001</v>
      </c>
      <c r="S1370" s="3">
        <v>227.96481210849001</v>
      </c>
      <c r="T1370" s="3">
        <v>227.96481210849001</v>
      </c>
      <c r="U1370" s="3">
        <v>227.96481210849001</v>
      </c>
      <c r="V1370" s="3">
        <v>227.96481210849001</v>
      </c>
      <c r="W1370" s="3">
        <v>227.96481210849001</v>
      </c>
      <c r="X1370" s="3">
        <v>227.96481210849001</v>
      </c>
      <c r="Y1370" s="3">
        <v>227.96481210849001</v>
      </c>
      <c r="Z1370" s="3">
        <v>227.96481210849001</v>
      </c>
      <c r="AA1370" s="3">
        <v>227.96481210849001</v>
      </c>
      <c r="AB1370" s="3">
        <v>227.96481210849001</v>
      </c>
      <c r="AC1370" s="3">
        <v>227.96481210849001</v>
      </c>
      <c r="AD1370" s="3">
        <v>227.96481210849001</v>
      </c>
      <c r="AE1370" s="3">
        <v>227.96481210849001</v>
      </c>
      <c r="AF1370" s="3">
        <v>227.96481210849001</v>
      </c>
      <c r="AG1370" s="3">
        <v>227.96481210849001</v>
      </c>
      <c r="AH1370" s="3">
        <v>227.96481210849001</v>
      </c>
      <c r="AI1370" s="3">
        <v>227.96481210849001</v>
      </c>
      <c r="AJ1370" s="3">
        <v>227.96481210849001</v>
      </c>
      <c r="AK1370" s="3">
        <v>227.96481210849001</v>
      </c>
      <c r="AL1370" s="3">
        <v>227.96481210849001</v>
      </c>
      <c r="AM1370" s="3">
        <v>227.96481210849001</v>
      </c>
      <c r="AN1370" s="4"/>
      <c r="AO1370" s="4"/>
    </row>
    <row r="1371" spans="1:41" x14ac:dyDescent="0.25">
      <c r="A1371" s="13" t="s">
        <v>359</v>
      </c>
      <c r="B1371" s="2" t="s">
        <v>4</v>
      </c>
      <c r="C1371" s="2" t="s">
        <v>2</v>
      </c>
      <c r="D1371" s="2" t="s">
        <v>27</v>
      </c>
      <c r="E1371" s="2" t="s">
        <v>157</v>
      </c>
      <c r="F1371" s="2" t="s">
        <v>220</v>
      </c>
      <c r="G1371" s="4"/>
      <c r="H1371" s="3">
        <v>322.31714088688699</v>
      </c>
      <c r="I1371" s="3">
        <v>368.61521144429099</v>
      </c>
      <c r="J1371" s="3">
        <v>368.61521144429099</v>
      </c>
      <c r="K1371" s="3">
        <v>368.61521144429099</v>
      </c>
      <c r="L1371" s="3">
        <v>368.61521144429099</v>
      </c>
      <c r="M1371" s="3">
        <v>368.61521144429099</v>
      </c>
      <c r="N1371" s="3">
        <v>368.61521144429099</v>
      </c>
      <c r="O1371" s="3">
        <v>368.61521144429099</v>
      </c>
      <c r="P1371" s="3">
        <v>368.61521144429099</v>
      </c>
      <c r="Q1371" s="3">
        <v>368.61521144429099</v>
      </c>
      <c r="R1371" s="3">
        <v>368.61521144429099</v>
      </c>
      <c r="S1371" s="3">
        <v>368.61521144429099</v>
      </c>
      <c r="T1371" s="3">
        <v>368.61521144429099</v>
      </c>
      <c r="U1371" s="3">
        <v>368.61521144429099</v>
      </c>
      <c r="V1371" s="3">
        <v>368.61521144429099</v>
      </c>
      <c r="W1371" s="3">
        <v>368.61521144429099</v>
      </c>
      <c r="X1371" s="3">
        <v>368.61521144429099</v>
      </c>
      <c r="Y1371" s="3">
        <v>368.61521144429099</v>
      </c>
      <c r="Z1371" s="3">
        <v>368.61521144429099</v>
      </c>
      <c r="AA1371" s="3">
        <v>368.61521144429099</v>
      </c>
      <c r="AB1371" s="3">
        <v>368.61521144429099</v>
      </c>
      <c r="AC1371" s="3">
        <v>368.61521144429099</v>
      </c>
      <c r="AD1371" s="3">
        <v>368.61521144429099</v>
      </c>
      <c r="AE1371" s="3">
        <v>368.61521144429099</v>
      </c>
      <c r="AF1371" s="3">
        <v>368.61521144429099</v>
      </c>
      <c r="AG1371" s="3">
        <v>368.61521144429099</v>
      </c>
      <c r="AH1371" s="3">
        <v>368.61521144429099</v>
      </c>
      <c r="AI1371" s="3">
        <v>368.61521144429099</v>
      </c>
      <c r="AJ1371" s="3">
        <v>368.61521144429099</v>
      </c>
      <c r="AK1371" s="3">
        <v>368.61521144429099</v>
      </c>
      <c r="AL1371" s="3">
        <v>368.61521144429099</v>
      </c>
      <c r="AM1371" s="3">
        <v>368.61521144429099</v>
      </c>
      <c r="AN1371" s="4"/>
      <c r="AO1371" s="4"/>
    </row>
    <row r="1372" spans="1:41" x14ac:dyDescent="0.25">
      <c r="A1372" s="13" t="s">
        <v>359</v>
      </c>
      <c r="B1372" s="2" t="s">
        <v>4</v>
      </c>
      <c r="C1372" s="2" t="s">
        <v>2</v>
      </c>
      <c r="D1372" s="2" t="s">
        <v>27</v>
      </c>
      <c r="E1372" s="2" t="s">
        <v>157</v>
      </c>
      <c r="F1372" s="2" t="s">
        <v>271</v>
      </c>
      <c r="G1372" s="4"/>
      <c r="H1372" s="3">
        <v>39910.8859750833</v>
      </c>
      <c r="I1372" s="3">
        <v>45643.739678732098</v>
      </c>
      <c r="J1372" s="3">
        <v>45643.739678732098</v>
      </c>
      <c r="K1372" s="3">
        <v>45643.739678732098</v>
      </c>
      <c r="L1372" s="3">
        <v>45643.739678732098</v>
      </c>
      <c r="M1372" s="3">
        <v>45643.739678732098</v>
      </c>
      <c r="N1372" s="3">
        <v>45643.739678732098</v>
      </c>
      <c r="O1372" s="3">
        <v>45643.739678732098</v>
      </c>
      <c r="P1372" s="3">
        <v>45643.739678732098</v>
      </c>
      <c r="Q1372" s="3">
        <v>45643.739678732098</v>
      </c>
      <c r="R1372" s="3">
        <v>45643.739678732098</v>
      </c>
      <c r="S1372" s="3">
        <v>45643.739678732098</v>
      </c>
      <c r="T1372" s="3">
        <v>45643.739678732098</v>
      </c>
      <c r="U1372" s="3">
        <v>45643.739678732098</v>
      </c>
      <c r="V1372" s="3">
        <v>45643.739678732098</v>
      </c>
      <c r="W1372" s="3">
        <v>45643.739678732098</v>
      </c>
      <c r="X1372" s="3">
        <v>45643.739678732098</v>
      </c>
      <c r="Y1372" s="3">
        <v>45643.739678732098</v>
      </c>
      <c r="Z1372" s="3">
        <v>45643.739678732098</v>
      </c>
      <c r="AA1372" s="3">
        <v>45643.739678732098</v>
      </c>
      <c r="AB1372" s="3">
        <v>45643.739678732098</v>
      </c>
      <c r="AC1372" s="3">
        <v>45643.739678732098</v>
      </c>
      <c r="AD1372" s="3">
        <v>45643.739678732098</v>
      </c>
      <c r="AE1372" s="3">
        <v>45643.739678732098</v>
      </c>
      <c r="AF1372" s="3">
        <v>45643.739678732098</v>
      </c>
      <c r="AG1372" s="3">
        <v>45643.739678732098</v>
      </c>
      <c r="AH1372" s="3">
        <v>45643.739678732098</v>
      </c>
      <c r="AI1372" s="3">
        <v>45643.739678732098</v>
      </c>
      <c r="AJ1372" s="3">
        <v>45643.739678732098</v>
      </c>
      <c r="AK1372" s="3">
        <v>45643.739678732098</v>
      </c>
      <c r="AL1372" s="3">
        <v>45643.739678732098</v>
      </c>
      <c r="AM1372" s="3">
        <v>45643.739678732098</v>
      </c>
      <c r="AN1372" s="4"/>
      <c r="AO1372" s="4"/>
    </row>
    <row r="1373" spans="1:41" x14ac:dyDescent="0.25">
      <c r="A1373" s="13" t="s">
        <v>359</v>
      </c>
      <c r="B1373" s="2" t="s">
        <v>4</v>
      </c>
      <c r="C1373" s="2" t="s">
        <v>2</v>
      </c>
      <c r="D1373" s="2" t="s">
        <v>27</v>
      </c>
      <c r="E1373" s="2" t="s">
        <v>157</v>
      </c>
      <c r="F1373" s="2" t="s">
        <v>280</v>
      </c>
      <c r="G1373" s="4"/>
      <c r="H1373" s="3">
        <v>17.765813877688299</v>
      </c>
      <c r="I1373" s="3">
        <v>20.317719439259299</v>
      </c>
      <c r="J1373" s="3">
        <v>20.317719439259299</v>
      </c>
      <c r="K1373" s="3">
        <v>20.317719439259299</v>
      </c>
      <c r="L1373" s="3">
        <v>20.317719439259299</v>
      </c>
      <c r="M1373" s="3">
        <v>20.317719439259299</v>
      </c>
      <c r="N1373" s="3">
        <v>20.317719439259299</v>
      </c>
      <c r="O1373" s="3">
        <v>20.317719439259299</v>
      </c>
      <c r="P1373" s="3">
        <v>20.317719439259299</v>
      </c>
      <c r="Q1373" s="3">
        <v>20.317719439259299</v>
      </c>
      <c r="R1373" s="3">
        <v>20.317719439259299</v>
      </c>
      <c r="S1373" s="3">
        <v>20.317719439259299</v>
      </c>
      <c r="T1373" s="3">
        <v>20.317719439259299</v>
      </c>
      <c r="U1373" s="3">
        <v>20.317719439259299</v>
      </c>
      <c r="V1373" s="3">
        <v>20.317719439259299</v>
      </c>
      <c r="W1373" s="3">
        <v>20.317719439259299</v>
      </c>
      <c r="X1373" s="3">
        <v>20.317719439259299</v>
      </c>
      <c r="Y1373" s="3">
        <v>20.317719439259299</v>
      </c>
      <c r="Z1373" s="3">
        <v>20.317719439259299</v>
      </c>
      <c r="AA1373" s="3">
        <v>20.317719439259299</v>
      </c>
      <c r="AB1373" s="3">
        <v>20.317719439259299</v>
      </c>
      <c r="AC1373" s="3">
        <v>20.317719439259299</v>
      </c>
      <c r="AD1373" s="3">
        <v>20.317719439259299</v>
      </c>
      <c r="AE1373" s="3">
        <v>20.317719439259299</v>
      </c>
      <c r="AF1373" s="3">
        <v>20.317719439259299</v>
      </c>
      <c r="AG1373" s="3">
        <v>20.317719439259299</v>
      </c>
      <c r="AH1373" s="3">
        <v>20.317719439259299</v>
      </c>
      <c r="AI1373" s="3">
        <v>20.317719439259299</v>
      </c>
      <c r="AJ1373" s="3">
        <v>20.317719439259299</v>
      </c>
      <c r="AK1373" s="3">
        <v>20.317719439259299</v>
      </c>
      <c r="AL1373" s="3">
        <v>20.317719439259299</v>
      </c>
      <c r="AM1373" s="3">
        <v>20.317719439259299</v>
      </c>
      <c r="AN1373" s="4"/>
      <c r="AO1373" s="4"/>
    </row>
    <row r="1374" spans="1:41" x14ac:dyDescent="0.25">
      <c r="A1374" s="13" t="s">
        <v>359</v>
      </c>
      <c r="B1374" s="2" t="s">
        <v>4</v>
      </c>
      <c r="C1374" s="2" t="s">
        <v>2</v>
      </c>
      <c r="D1374" s="2" t="s">
        <v>27</v>
      </c>
      <c r="E1374" s="2" t="s">
        <v>158</v>
      </c>
      <c r="F1374" s="2" t="s">
        <v>237</v>
      </c>
      <c r="G1374" s="4"/>
      <c r="H1374" s="3">
        <v>2199.80938193981</v>
      </c>
      <c r="I1374" s="3">
        <v>1941.5506517496599</v>
      </c>
      <c r="J1374" s="3">
        <v>2036.5247120374599</v>
      </c>
      <c r="K1374" s="3">
        <v>2131.50258234387</v>
      </c>
      <c r="L1374" s="3">
        <v>2226.4842626689001</v>
      </c>
      <c r="M1374" s="3">
        <v>2321.46975301255</v>
      </c>
      <c r="N1374" s="3">
        <v>2416.4590533748101</v>
      </c>
      <c r="O1374" s="3">
        <v>2510.2170970317002</v>
      </c>
      <c r="P1374" s="3">
        <v>2604.00609570405</v>
      </c>
      <c r="Q1374" s="3">
        <v>2697.8260493918501</v>
      </c>
      <c r="R1374" s="3">
        <v>2791.6769580951</v>
      </c>
      <c r="S1374" s="3">
        <v>2885.55882181381</v>
      </c>
      <c r="T1374" s="3">
        <v>2988.8438124263598</v>
      </c>
      <c r="U1374" s="3">
        <v>3092.1476669558801</v>
      </c>
      <c r="V1374" s="3">
        <v>3195.4703854023801</v>
      </c>
      <c r="W1374" s="3">
        <v>3298.8119677658601</v>
      </c>
      <c r="X1374" s="3">
        <v>3402.1724140463102</v>
      </c>
      <c r="Y1374" s="3">
        <v>3517.46831811315</v>
      </c>
      <c r="Z1374" s="3">
        <v>3632.7664237529598</v>
      </c>
      <c r="AA1374" s="3">
        <v>3748.0667309657401</v>
      </c>
      <c r="AB1374" s="3">
        <v>3863.3692397514801</v>
      </c>
      <c r="AC1374" s="3">
        <v>3978.6739501101802</v>
      </c>
      <c r="AD1374" s="3">
        <v>4109.4689911863597</v>
      </c>
      <c r="AE1374" s="3">
        <v>4240.2489786468896</v>
      </c>
      <c r="AF1374" s="3">
        <v>4371.0139124917796</v>
      </c>
      <c r="AG1374" s="3">
        <v>4501.7637927210098</v>
      </c>
      <c r="AH1374" s="3">
        <v>4632.4986193346003</v>
      </c>
      <c r="AI1374" s="3">
        <v>4777.6192405558004</v>
      </c>
      <c r="AJ1374" s="3">
        <v>4922.7068788909201</v>
      </c>
      <c r="AK1374" s="3">
        <v>5067.7615343399602</v>
      </c>
      <c r="AL1374" s="3">
        <v>5212.78320690292</v>
      </c>
      <c r="AM1374" s="3">
        <v>5357.7718965797903</v>
      </c>
      <c r="AN1374" s="4"/>
      <c r="AO1374" s="4"/>
    </row>
    <row r="1375" spans="1:41" x14ac:dyDescent="0.25">
      <c r="A1375" s="13" t="s">
        <v>359</v>
      </c>
      <c r="B1375" s="2" t="s">
        <v>4</v>
      </c>
      <c r="C1375" s="2" t="s">
        <v>2</v>
      </c>
      <c r="D1375" s="2" t="s">
        <v>27</v>
      </c>
      <c r="E1375" s="2" t="s">
        <v>158</v>
      </c>
      <c r="F1375" s="2" t="s">
        <v>238</v>
      </c>
      <c r="G1375" s="4"/>
      <c r="H1375" s="3">
        <v>5915.3014289008197</v>
      </c>
      <c r="I1375" s="3">
        <v>5415.5462786959497</v>
      </c>
      <c r="J1375" s="3">
        <v>5575.1997345659202</v>
      </c>
      <c r="K1375" s="3">
        <v>5734.9153048531898</v>
      </c>
      <c r="L1375" s="3">
        <v>5894.6929895577596</v>
      </c>
      <c r="M1375" s="3">
        <v>6054.5327886796304</v>
      </c>
      <c r="N1375" s="3">
        <v>6214.4347022187903</v>
      </c>
      <c r="O1375" s="3">
        <v>6354.8193814629503</v>
      </c>
      <c r="P1375" s="3">
        <v>6495.2285500385196</v>
      </c>
      <c r="Q1375" s="3">
        <v>6635.6622079455101</v>
      </c>
      <c r="R1375" s="3">
        <v>6776.1203551839199</v>
      </c>
      <c r="S1375" s="3">
        <v>6916.6029917537298</v>
      </c>
      <c r="T1375" s="3">
        <v>7050.5516861365904</v>
      </c>
      <c r="U1375" s="3">
        <v>7184.5084496814998</v>
      </c>
      <c r="V1375" s="3">
        <v>7318.4732823884497</v>
      </c>
      <c r="W1375" s="3">
        <v>7452.4461842574501</v>
      </c>
      <c r="X1375" s="3">
        <v>7586.4271552884902</v>
      </c>
      <c r="Y1375" s="3">
        <v>7732.3936608089498</v>
      </c>
      <c r="Z1375" s="3">
        <v>7878.0939486158504</v>
      </c>
      <c r="AA1375" s="3">
        <v>8024.0663002257597</v>
      </c>
      <c r="AB1375" s="3">
        <v>8170.0429468228203</v>
      </c>
      <c r="AC1375" s="3">
        <v>8316.0238884070095</v>
      </c>
      <c r="AD1375" s="3">
        <v>8508.3702347649505</v>
      </c>
      <c r="AE1375" s="3">
        <v>8700.7312185990995</v>
      </c>
      <c r="AF1375" s="3">
        <v>8893.1068399094202</v>
      </c>
      <c r="AG1375" s="3">
        <v>9085.4970986959397</v>
      </c>
      <c r="AH1375" s="3">
        <v>9277.90199495864</v>
      </c>
      <c r="AI1375" s="3">
        <v>9515.1879565266408</v>
      </c>
      <c r="AJ1375" s="3">
        <v>9752.4953761009692</v>
      </c>
      <c r="AK1375" s="3">
        <v>9989.8242536816306</v>
      </c>
      <c r="AL1375" s="3">
        <v>10227.174589268599</v>
      </c>
      <c r="AM1375" s="3">
        <v>10464.546382862</v>
      </c>
      <c r="AN1375" s="4"/>
      <c r="AO1375" s="4"/>
    </row>
    <row r="1376" spans="1:41" x14ac:dyDescent="0.25">
      <c r="A1376" s="13" t="s">
        <v>359</v>
      </c>
      <c r="B1376" s="2" t="s">
        <v>4</v>
      </c>
      <c r="C1376" s="2" t="s">
        <v>2</v>
      </c>
      <c r="D1376" s="2" t="s">
        <v>27</v>
      </c>
      <c r="E1376" s="2" t="s">
        <v>158</v>
      </c>
      <c r="F1376" s="2" t="s">
        <v>239</v>
      </c>
      <c r="G1376" s="4"/>
      <c r="H1376" s="3">
        <v>3701.6354788720701</v>
      </c>
      <c r="I1376" s="3">
        <v>3798.4218420904799</v>
      </c>
      <c r="J1376" s="3">
        <v>3901.4222324976599</v>
      </c>
      <c r="K1376" s="3">
        <v>4004.45897084643</v>
      </c>
      <c r="L1376" s="3">
        <v>4107.5320571368102</v>
      </c>
      <c r="M1376" s="3">
        <v>4210.6414913687704</v>
      </c>
      <c r="N1376" s="3">
        <v>4313.7872735423398</v>
      </c>
      <c r="O1376" s="3">
        <v>4408.89592645838</v>
      </c>
      <c r="P1376" s="3">
        <v>4504.03975281573</v>
      </c>
      <c r="Q1376" s="3">
        <v>4599.2187526143798</v>
      </c>
      <c r="R1376" s="3">
        <v>4694.4329258543303</v>
      </c>
      <c r="S1376" s="3">
        <v>4789.6822725355896</v>
      </c>
      <c r="T1376" s="3">
        <v>4846.3486640608298</v>
      </c>
      <c r="U1376" s="3">
        <v>4903.0341173215302</v>
      </c>
      <c r="V1376" s="3">
        <v>4959.7386323176897</v>
      </c>
      <c r="W1376" s="3">
        <v>5016.4622090493003</v>
      </c>
      <c r="X1376" s="3">
        <v>5073.2048475163801</v>
      </c>
      <c r="Y1376" s="3">
        <v>5112.1660862422204</v>
      </c>
      <c r="Z1376" s="3">
        <v>5151.1393255266303</v>
      </c>
      <c r="AA1376" s="3">
        <v>5190.1245653696196</v>
      </c>
      <c r="AB1376" s="3">
        <v>5229.1218057711903</v>
      </c>
      <c r="AC1376" s="3">
        <v>5268.1310467313297</v>
      </c>
      <c r="AD1376" s="3">
        <v>5323.9926645680298</v>
      </c>
      <c r="AE1376" s="3">
        <v>5379.8702951990899</v>
      </c>
      <c r="AF1376" s="3">
        <v>5435.7639386245201</v>
      </c>
      <c r="AG1376" s="3">
        <v>5491.6735948443102</v>
      </c>
      <c r="AH1376" s="3">
        <v>5547.5992638584703</v>
      </c>
      <c r="AI1376" s="3">
        <v>5613.4202035546796</v>
      </c>
      <c r="AJ1376" s="3">
        <v>5679.2586832256602</v>
      </c>
      <c r="AK1376" s="3">
        <v>5745.1147028714304</v>
      </c>
      <c r="AL1376" s="3">
        <v>5810.9882624919901</v>
      </c>
      <c r="AM1376" s="3">
        <v>5876.8793620873303</v>
      </c>
      <c r="AN1376" s="4"/>
      <c r="AO1376" s="4"/>
    </row>
    <row r="1377" spans="1:41" x14ac:dyDescent="0.25">
      <c r="A1377" s="13" t="s">
        <v>359</v>
      </c>
      <c r="B1377" s="2" t="s">
        <v>4</v>
      </c>
      <c r="C1377" s="2" t="s">
        <v>2</v>
      </c>
      <c r="D1377" s="2" t="s">
        <v>27</v>
      </c>
      <c r="E1377" s="2" t="s">
        <v>158</v>
      </c>
      <c r="F1377" s="2" t="s">
        <v>240</v>
      </c>
      <c r="G1377" s="4"/>
      <c r="H1377" s="3">
        <v>3427.41330385121</v>
      </c>
      <c r="I1377" s="3">
        <v>2995.8967619892901</v>
      </c>
      <c r="J1377" s="3">
        <v>3057.8161923535499</v>
      </c>
      <c r="K1377" s="3">
        <v>3119.7159053461801</v>
      </c>
      <c r="L1377" s="3">
        <v>3181.5959009671901</v>
      </c>
      <c r="M1377" s="3">
        <v>3243.45617921657</v>
      </c>
      <c r="N1377" s="3">
        <v>3305.2967400943298</v>
      </c>
      <c r="O1377" s="3">
        <v>3388.6179959494698</v>
      </c>
      <c r="P1377" s="3">
        <v>3471.9246082587101</v>
      </c>
      <c r="Q1377" s="3">
        <v>3555.2165770220499</v>
      </c>
      <c r="R1377" s="3">
        <v>3638.4939022394801</v>
      </c>
      <c r="S1377" s="3">
        <v>3721.7565839109998</v>
      </c>
      <c r="T1377" s="3">
        <v>3796.5666461003402</v>
      </c>
      <c r="U1377" s="3">
        <v>3871.3657133735901</v>
      </c>
      <c r="V1377" s="3">
        <v>3946.1537857307699</v>
      </c>
      <c r="W1377" s="3">
        <v>4020.93086317187</v>
      </c>
      <c r="X1377" s="3">
        <v>4095.69694569689</v>
      </c>
      <c r="Y1377" s="3">
        <v>4164.8789831110498</v>
      </c>
      <c r="Z1377" s="3">
        <v>4234.0490742786897</v>
      </c>
      <c r="AA1377" s="3">
        <v>4303.2072191998104</v>
      </c>
      <c r="AB1377" s="3">
        <v>4372.3534178744103</v>
      </c>
      <c r="AC1377" s="3">
        <v>4441.4876703024902</v>
      </c>
      <c r="AD1377" s="3">
        <v>4550.9373773308298</v>
      </c>
      <c r="AE1377" s="3">
        <v>4660.3763093099897</v>
      </c>
      <c r="AF1377" s="3">
        <v>4769.8044662399898</v>
      </c>
      <c r="AG1377" s="3">
        <v>4879.2218481208201</v>
      </c>
      <c r="AH1377" s="3">
        <v>4988.6284549524798</v>
      </c>
      <c r="AI1377" s="3">
        <v>5135.2990968388203</v>
      </c>
      <c r="AJ1377" s="3">
        <v>5281.9637663846897</v>
      </c>
      <c r="AK1377" s="3">
        <v>5428.6224635900799</v>
      </c>
      <c r="AL1377" s="3">
        <v>5575.2751884549898</v>
      </c>
      <c r="AM1377" s="3">
        <v>5721.9219409794196</v>
      </c>
      <c r="AN1377" s="4"/>
      <c r="AO1377" s="4"/>
    </row>
    <row r="1378" spans="1:41" x14ac:dyDescent="0.25">
      <c r="A1378" s="13" t="s">
        <v>359</v>
      </c>
      <c r="B1378" s="2" t="s">
        <v>4</v>
      </c>
      <c r="C1378" s="2" t="s">
        <v>2</v>
      </c>
      <c r="D1378" s="2" t="s">
        <v>27</v>
      </c>
      <c r="E1378" s="2" t="s">
        <v>158</v>
      </c>
      <c r="F1378" s="2" t="s">
        <v>241</v>
      </c>
      <c r="G1378" s="4"/>
      <c r="H1378" s="3">
        <v>42263.163931898896</v>
      </c>
      <c r="I1378" s="3">
        <v>43386.999243704202</v>
      </c>
      <c r="J1378" s="3">
        <v>44544.129092700001</v>
      </c>
      <c r="K1378" s="3">
        <v>45703.092364424498</v>
      </c>
      <c r="L1378" s="3">
        <v>46863.889058877699</v>
      </c>
      <c r="M1378" s="3">
        <v>48026.519176059599</v>
      </c>
      <c r="N1378" s="3">
        <v>49190.982715970298</v>
      </c>
      <c r="O1378" s="3">
        <v>50006.894557003201</v>
      </c>
      <c r="P1378" s="3">
        <v>50823.741116596</v>
      </c>
      <c r="Q1378" s="3">
        <v>51640.0610555354</v>
      </c>
      <c r="R1378" s="3">
        <v>52458.5492028015</v>
      </c>
      <c r="S1378" s="3">
        <v>53277.965892608801</v>
      </c>
      <c r="T1378" s="3">
        <v>53851.377457038703</v>
      </c>
      <c r="U1378" s="3">
        <v>54425.038868403099</v>
      </c>
      <c r="V1378" s="3">
        <v>54998.950126702199</v>
      </c>
      <c r="W1378" s="3">
        <v>55573.111231935698</v>
      </c>
      <c r="X1378" s="3">
        <v>56147.5221841038</v>
      </c>
      <c r="Y1378" s="3">
        <v>56681.340739278203</v>
      </c>
      <c r="Z1378" s="3">
        <v>57214.701530637198</v>
      </c>
      <c r="AA1378" s="3">
        <v>57747.604558180901</v>
      </c>
      <c r="AB1378" s="3">
        <v>58280.049821909299</v>
      </c>
      <c r="AC1378" s="3">
        <v>58812.037321822303</v>
      </c>
      <c r="AD1378" s="3">
        <v>59275.109008813597</v>
      </c>
      <c r="AE1378" s="3">
        <v>59737.232861825702</v>
      </c>
      <c r="AF1378" s="3">
        <v>60198.408880858799</v>
      </c>
      <c r="AG1378" s="3">
        <v>60658.637065912801</v>
      </c>
      <c r="AH1378" s="3">
        <v>61117.917416987802</v>
      </c>
      <c r="AI1378" s="3">
        <v>61653.718140709898</v>
      </c>
      <c r="AJ1378" s="3">
        <v>62188.056079698297</v>
      </c>
      <c r="AK1378" s="3">
        <v>62720.931233953001</v>
      </c>
      <c r="AL1378" s="3">
        <v>63252.343603474103</v>
      </c>
      <c r="AM1378" s="3">
        <v>63782.293188261399</v>
      </c>
      <c r="AN1378" s="4"/>
      <c r="AO1378" s="4"/>
    </row>
    <row r="1379" spans="1:41" x14ac:dyDescent="0.25">
      <c r="A1379" s="13" t="s">
        <v>359</v>
      </c>
      <c r="B1379" s="2" t="s">
        <v>4</v>
      </c>
      <c r="C1379" s="2" t="s">
        <v>2</v>
      </c>
      <c r="D1379" s="2" t="s">
        <v>27</v>
      </c>
      <c r="E1379" s="2" t="s">
        <v>52</v>
      </c>
      <c r="F1379" s="2" t="s">
        <v>237</v>
      </c>
      <c r="G1379" s="4"/>
      <c r="H1379" s="3">
        <v>31.6646</v>
      </c>
      <c r="I1379" s="3">
        <v>27.873699999999999</v>
      </c>
      <c r="J1379" s="3">
        <v>29.236599999999999</v>
      </c>
      <c r="K1379" s="3">
        <v>30.599499999999999</v>
      </c>
      <c r="L1379" s="3">
        <v>31.962399999999999</v>
      </c>
      <c r="M1379" s="3">
        <v>33.325299999999999</v>
      </c>
      <c r="N1379" s="3">
        <v>34.688200000000002</v>
      </c>
      <c r="O1379" s="3">
        <v>36.028120000000001</v>
      </c>
      <c r="P1379" s="3">
        <v>37.368040000000001</v>
      </c>
      <c r="Q1379" s="3">
        <v>38.70796</v>
      </c>
      <c r="R1379" s="3">
        <v>40.047879999999999</v>
      </c>
      <c r="S1379" s="3">
        <v>41.387799999999999</v>
      </c>
      <c r="T1379" s="3">
        <v>42.865299999999998</v>
      </c>
      <c r="U1379" s="3">
        <v>44.342799999999997</v>
      </c>
      <c r="V1379" s="3">
        <v>45.820300000000003</v>
      </c>
      <c r="W1379" s="3">
        <v>47.297800000000002</v>
      </c>
      <c r="X1379" s="3">
        <v>48.775300000000001</v>
      </c>
      <c r="Y1379" s="3">
        <v>50.427759999999999</v>
      </c>
      <c r="Z1379" s="3">
        <v>52.080219999999997</v>
      </c>
      <c r="AA1379" s="3">
        <v>53.732680000000002</v>
      </c>
      <c r="AB1379" s="3">
        <v>55.38514</v>
      </c>
      <c r="AC1379" s="3">
        <v>57.037599999999998</v>
      </c>
      <c r="AD1379" s="3">
        <v>58.916040000000002</v>
      </c>
      <c r="AE1379" s="3">
        <v>60.79448</v>
      </c>
      <c r="AF1379" s="3">
        <v>62.672919999999998</v>
      </c>
      <c r="AG1379" s="3">
        <v>64.551360000000003</v>
      </c>
      <c r="AH1379" s="3">
        <v>66.4298</v>
      </c>
      <c r="AI1379" s="3">
        <v>68.51858</v>
      </c>
      <c r="AJ1379" s="3">
        <v>70.60736</v>
      </c>
      <c r="AK1379" s="3">
        <v>72.69614</v>
      </c>
      <c r="AL1379" s="3">
        <v>74.78492</v>
      </c>
      <c r="AM1379" s="3">
        <v>76.873699999999999</v>
      </c>
      <c r="AN1379" s="4"/>
      <c r="AO1379" s="4"/>
    </row>
    <row r="1380" spans="1:41" x14ac:dyDescent="0.25">
      <c r="A1380" s="13" t="s">
        <v>359</v>
      </c>
      <c r="B1380" s="2" t="s">
        <v>4</v>
      </c>
      <c r="C1380" s="2" t="s">
        <v>2</v>
      </c>
      <c r="D1380" s="2" t="s">
        <v>27</v>
      </c>
      <c r="E1380" s="2" t="s">
        <v>62</v>
      </c>
      <c r="F1380" s="2" t="s">
        <v>243</v>
      </c>
      <c r="G1380" s="4"/>
      <c r="H1380" s="3">
        <v>0.52449999999999997</v>
      </c>
      <c r="I1380" s="3">
        <v>0.52939999999999998</v>
      </c>
      <c r="J1380" s="3">
        <v>0.55536237980117598</v>
      </c>
      <c r="K1380" s="3">
        <v>0.58194356970176397</v>
      </c>
      <c r="L1380" s="3">
        <v>0.60914356970176398</v>
      </c>
      <c r="M1380" s="3">
        <v>0.63696237980117598</v>
      </c>
      <c r="N1380" s="3">
        <v>0.66539999999999999</v>
      </c>
      <c r="O1380" s="3">
        <v>0.693293971648684</v>
      </c>
      <c r="P1380" s="3">
        <v>0.72173095747302596</v>
      </c>
      <c r="Q1380" s="3">
        <v>0.75071095747302696</v>
      </c>
      <c r="R1380" s="3">
        <v>0.78023397164868502</v>
      </c>
      <c r="S1380" s="3">
        <v>0.81030000000000102</v>
      </c>
      <c r="T1380" s="3">
        <v>0.84145657513567296</v>
      </c>
      <c r="U1380" s="3">
        <v>0.87308486270350805</v>
      </c>
      <c r="V1380" s="3">
        <v>0.90518486270350795</v>
      </c>
      <c r="W1380" s="3">
        <v>0.93775657513567101</v>
      </c>
      <c r="X1380" s="3">
        <v>0.970799999999998</v>
      </c>
      <c r="Y1380" s="3">
        <v>1.00586069116119</v>
      </c>
      <c r="Z1380" s="3">
        <v>1.04142103674178</v>
      </c>
      <c r="AA1380" s="3">
        <v>1.07748103674178</v>
      </c>
      <c r="AB1380" s="3">
        <v>1.11404069116119</v>
      </c>
      <c r="AC1380" s="3">
        <v>1.1511</v>
      </c>
      <c r="AD1380" s="3">
        <v>1.18787056636969</v>
      </c>
      <c r="AE1380" s="3">
        <v>1.2251058495545299</v>
      </c>
      <c r="AF1380" s="3">
        <v>1.26280584955453</v>
      </c>
      <c r="AG1380" s="3">
        <v>1.30097056636969</v>
      </c>
      <c r="AH1380" s="3">
        <v>1.3395999999999999</v>
      </c>
      <c r="AI1380" s="3">
        <v>1.37654811140606</v>
      </c>
      <c r="AJ1380" s="3">
        <v>1.4139621671091001</v>
      </c>
      <c r="AK1380" s="3">
        <v>1.45184216710909</v>
      </c>
      <c r="AL1380" s="3">
        <v>1.49018811140606</v>
      </c>
      <c r="AM1380" s="3">
        <v>1.5289999999999999</v>
      </c>
      <c r="AN1380" s="4"/>
      <c r="AO1380" s="4"/>
    </row>
    <row r="1381" spans="1:41" x14ac:dyDescent="0.25">
      <c r="A1381" s="13" t="s">
        <v>359</v>
      </c>
      <c r="B1381" s="2" t="s">
        <v>4</v>
      </c>
      <c r="C1381" s="2" t="s">
        <v>2</v>
      </c>
      <c r="D1381" s="2" t="s">
        <v>27</v>
      </c>
      <c r="E1381" s="2" t="s">
        <v>63</v>
      </c>
      <c r="F1381" s="2" t="s">
        <v>242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3">
        <v>5.0859069101725201E-3</v>
      </c>
      <c r="AA1381" s="3">
        <v>5.12590691018611E-3</v>
      </c>
      <c r="AB1381" s="3">
        <v>5.1639379401269298E-3</v>
      </c>
      <c r="AC1381" s="3">
        <v>5.2000000000238496E-3</v>
      </c>
      <c r="AD1381" s="3">
        <v>5.2833179986233603E-3</v>
      </c>
      <c r="AE1381" s="3">
        <v>5.3649769979355897E-3</v>
      </c>
      <c r="AF1381" s="3">
        <v>5.4449769979258997E-3</v>
      </c>
      <c r="AG1381" s="3">
        <v>5.5233179986333703E-3</v>
      </c>
      <c r="AH1381" s="3">
        <v>5.6000000000171503E-3</v>
      </c>
      <c r="AI1381" s="3">
        <v>5.7038904991926201E-3</v>
      </c>
      <c r="AJ1381" s="3">
        <v>5.8058357487862401E-3</v>
      </c>
      <c r="AK1381" s="3">
        <v>5.9058357488170898E-3</v>
      </c>
      <c r="AL1381" s="3">
        <v>6.0038904992505398E-3</v>
      </c>
      <c r="AM1381" s="3">
        <v>6.1000000000976896E-3</v>
      </c>
      <c r="AN1381" s="4"/>
      <c r="AO1381" s="4"/>
    </row>
    <row r="1382" spans="1:41" x14ac:dyDescent="0.25">
      <c r="A1382" s="13" t="s">
        <v>359</v>
      </c>
      <c r="B1382" s="2" t="s">
        <v>4</v>
      </c>
      <c r="C1382" s="2" t="s">
        <v>2</v>
      </c>
      <c r="D1382" s="2" t="s">
        <v>27</v>
      </c>
      <c r="E1382" s="2" t="s">
        <v>64</v>
      </c>
      <c r="F1382" s="2" t="s">
        <v>244</v>
      </c>
      <c r="G1382" s="4"/>
      <c r="H1382" s="3">
        <v>269.4325</v>
      </c>
      <c r="I1382" s="3">
        <v>275.0127</v>
      </c>
      <c r="J1382" s="3">
        <v>282.756521210004</v>
      </c>
      <c r="K1382" s="3">
        <v>290.50932181500502</v>
      </c>
      <c r="L1382" s="3">
        <v>298.27110181500501</v>
      </c>
      <c r="M1382" s="3">
        <v>306.04186121000299</v>
      </c>
      <c r="N1382" s="3">
        <v>313.82159999999999</v>
      </c>
      <c r="O1382" s="3">
        <v>319.12498603149101</v>
      </c>
      <c r="P1382" s="3">
        <v>324.42017904723701</v>
      </c>
      <c r="Q1382" s="3">
        <v>329.70717904723699</v>
      </c>
      <c r="R1382" s="3">
        <v>334.985986031491</v>
      </c>
      <c r="S1382" s="3">
        <v>340.25659999999999</v>
      </c>
      <c r="T1382" s="3">
        <v>342.99692509019502</v>
      </c>
      <c r="U1382" s="3">
        <v>345.70400763529102</v>
      </c>
      <c r="V1382" s="3">
        <v>348.377847635291</v>
      </c>
      <c r="W1382" s="3">
        <v>351.01844509019401</v>
      </c>
      <c r="X1382" s="3">
        <v>353.62580000000003</v>
      </c>
      <c r="Y1382" s="3">
        <v>354.53260040132699</v>
      </c>
      <c r="Z1382" s="3">
        <v>355.371000601991</v>
      </c>
      <c r="AA1382" s="3">
        <v>356.14100060199098</v>
      </c>
      <c r="AB1382" s="3">
        <v>356.84260040132699</v>
      </c>
      <c r="AC1382" s="3">
        <v>357.47579999999999</v>
      </c>
      <c r="AD1382" s="3">
        <v>356.33093895666002</v>
      </c>
      <c r="AE1382" s="3">
        <v>355.09230843499</v>
      </c>
      <c r="AF1382" s="3">
        <v>353.75990843499</v>
      </c>
      <c r="AG1382" s="3">
        <v>352.33373895666</v>
      </c>
      <c r="AH1382" s="3">
        <v>350.81380000000001</v>
      </c>
      <c r="AI1382" s="3">
        <v>349.52106563420102</v>
      </c>
      <c r="AJ1382" s="3">
        <v>348.11087845130101</v>
      </c>
      <c r="AK1382" s="3">
        <v>346.58323845130099</v>
      </c>
      <c r="AL1382" s="3">
        <v>344.93814563420102</v>
      </c>
      <c r="AM1382" s="3">
        <v>343.17559999999997</v>
      </c>
      <c r="AN1382" s="4"/>
      <c r="AO1382" s="4"/>
    </row>
    <row r="1383" spans="1:41" x14ac:dyDescent="0.25">
      <c r="A1383" s="13" t="s">
        <v>359</v>
      </c>
      <c r="B1383" s="2" t="s">
        <v>4</v>
      </c>
      <c r="C1383" s="2" t="s">
        <v>2</v>
      </c>
      <c r="D1383" s="2" t="s">
        <v>27</v>
      </c>
      <c r="E1383" s="2" t="s">
        <v>65</v>
      </c>
      <c r="F1383" s="2" t="s">
        <v>251</v>
      </c>
      <c r="G1383" s="4"/>
      <c r="H1383" s="3">
        <v>14.3615025968745</v>
      </c>
      <c r="I1383" s="3">
        <v>14.7491493881192</v>
      </c>
      <c r="J1383" s="3">
        <v>15.084533963482601</v>
      </c>
      <c r="K1383" s="3">
        <v>15.417604352849001</v>
      </c>
      <c r="L1383" s="3">
        <v>15.7483605562183</v>
      </c>
      <c r="M1383" s="3">
        <v>16.076802573590601</v>
      </c>
      <c r="N1383" s="3">
        <v>16.402930404965801</v>
      </c>
      <c r="O1383" s="3">
        <v>16.556544227606199</v>
      </c>
      <c r="P1383" s="3">
        <v>16.706727735489</v>
      </c>
      <c r="Q1383" s="3">
        <v>16.8534809286142</v>
      </c>
      <c r="R1383" s="3">
        <v>16.996803806981699</v>
      </c>
      <c r="S1383" s="3">
        <v>17.136696370591601</v>
      </c>
      <c r="T1383" s="3">
        <v>17.165967253004101</v>
      </c>
      <c r="U1383" s="3">
        <v>17.192067589350302</v>
      </c>
      <c r="V1383" s="3">
        <v>17.214997379630098</v>
      </c>
      <c r="W1383" s="3">
        <v>17.234756623843701</v>
      </c>
      <c r="X1383" s="3">
        <v>17.251345321991</v>
      </c>
      <c r="Y1383" s="3">
        <v>17.238302450541401</v>
      </c>
      <c r="Z1383" s="3">
        <v>17.2089513710905</v>
      </c>
      <c r="AA1383" s="3">
        <v>17.188510817731</v>
      </c>
      <c r="AB1383" s="3">
        <v>17.164439262517199</v>
      </c>
      <c r="AC1383" s="3">
        <v>17.136736705449099</v>
      </c>
      <c r="AD1383" s="3">
        <v>17.106687224547901</v>
      </c>
      <c r="AE1383" s="3">
        <v>17.073473191998801</v>
      </c>
      <c r="AF1383" s="3">
        <v>17.037094607801901</v>
      </c>
      <c r="AG1383" s="3">
        <v>16.997551471957301</v>
      </c>
      <c r="AH1383" s="3">
        <v>16.9548437844647</v>
      </c>
      <c r="AI1383" s="3">
        <v>16.950459501975001</v>
      </c>
      <c r="AJ1383" s="3">
        <v>16.9426343097733</v>
      </c>
      <c r="AK1383" s="3">
        <v>16.931368207859698</v>
      </c>
      <c r="AL1383" s="3">
        <v>16.916661196233999</v>
      </c>
      <c r="AM1383" s="3">
        <v>16.898513274896398</v>
      </c>
      <c r="AN1383" s="4"/>
      <c r="AO1383" s="4"/>
    </row>
    <row r="1384" spans="1:41" x14ac:dyDescent="0.25">
      <c r="A1384" s="13" t="s">
        <v>359</v>
      </c>
      <c r="B1384" s="2" t="s">
        <v>4</v>
      </c>
      <c r="C1384" s="2" t="s">
        <v>2</v>
      </c>
      <c r="D1384" s="2" t="s">
        <v>27</v>
      </c>
      <c r="E1384" s="2" t="s">
        <v>66</v>
      </c>
      <c r="F1384" s="2" t="s">
        <v>245</v>
      </c>
      <c r="G1384" s="4"/>
      <c r="H1384" s="3">
        <v>238.8158</v>
      </c>
      <c r="I1384" s="3">
        <v>222.92160000000001</v>
      </c>
      <c r="J1384" s="3">
        <v>228.287197175095</v>
      </c>
      <c r="K1384" s="3">
        <v>233.619415762643</v>
      </c>
      <c r="L1384" s="3">
        <v>238.91825576264301</v>
      </c>
      <c r="M1384" s="3">
        <v>244.18371717509501</v>
      </c>
      <c r="N1384" s="3">
        <v>249.41579999999999</v>
      </c>
      <c r="O1384" s="3">
        <v>255.50159753663101</v>
      </c>
      <c r="P1384" s="3">
        <v>261.59791630494698</v>
      </c>
      <c r="Q1384" s="3">
        <v>267.70475630494701</v>
      </c>
      <c r="R1384" s="3">
        <v>273.82211753663103</v>
      </c>
      <c r="S1384" s="3">
        <v>279.95</v>
      </c>
      <c r="T1384" s="3">
        <v>286.59225071813103</v>
      </c>
      <c r="U1384" s="3">
        <v>293.27014607719701</v>
      </c>
      <c r="V1384" s="3">
        <v>299.98368607719698</v>
      </c>
      <c r="W1384" s="3">
        <v>306.73287071813098</v>
      </c>
      <c r="X1384" s="3">
        <v>313.51769999999999</v>
      </c>
      <c r="Y1384" s="3">
        <v>322.103204540158</v>
      </c>
      <c r="Z1384" s="3">
        <v>330.76079681023703</v>
      </c>
      <c r="AA1384" s="3">
        <v>339.490476810237</v>
      </c>
      <c r="AB1384" s="3">
        <v>348.29224454015798</v>
      </c>
      <c r="AC1384" s="3">
        <v>357.16609999999997</v>
      </c>
      <c r="AD1384" s="3">
        <v>369.30698726053998</v>
      </c>
      <c r="AE1384" s="3">
        <v>381.54262089080999</v>
      </c>
      <c r="AF1384" s="3">
        <v>393.87300089080998</v>
      </c>
      <c r="AG1384" s="3">
        <v>406.29812726054001</v>
      </c>
      <c r="AH1384" s="3">
        <v>418.81799999999998</v>
      </c>
      <c r="AI1384" s="3">
        <v>433.70144225603298</v>
      </c>
      <c r="AJ1384" s="3">
        <v>448.70882338404903</v>
      </c>
      <c r="AK1384" s="3">
        <v>463.84014338404899</v>
      </c>
      <c r="AL1384" s="3">
        <v>479.09540225603303</v>
      </c>
      <c r="AM1384" s="3">
        <v>494.47460000000001</v>
      </c>
      <c r="AN1384" s="4"/>
      <c r="AO1384" s="4"/>
    </row>
    <row r="1385" spans="1:41" x14ac:dyDescent="0.25">
      <c r="A1385" s="13" t="s">
        <v>359</v>
      </c>
      <c r="B1385" s="2" t="s">
        <v>4</v>
      </c>
      <c r="C1385" s="2" t="s">
        <v>2</v>
      </c>
      <c r="D1385" s="2" t="s">
        <v>27</v>
      </c>
      <c r="E1385" s="2" t="s">
        <v>67</v>
      </c>
      <c r="F1385" s="2" t="s">
        <v>246</v>
      </c>
      <c r="G1385" s="4"/>
      <c r="H1385" s="3">
        <v>234.913397403125</v>
      </c>
      <c r="I1385" s="3">
        <v>241.25245061188099</v>
      </c>
      <c r="J1385" s="3">
        <v>246.73897870014599</v>
      </c>
      <c r="K1385" s="3">
        <v>252.18768464259301</v>
      </c>
      <c r="L1385" s="3">
        <v>257.59856843922398</v>
      </c>
      <c r="M1385" s="3">
        <v>262.97163009003702</v>
      </c>
      <c r="N1385" s="3">
        <v>268.30686959503402</v>
      </c>
      <c r="O1385" s="3">
        <v>270.82879930066599</v>
      </c>
      <c r="P1385" s="3">
        <v>273.29490755691899</v>
      </c>
      <c r="Q1385" s="3">
        <v>275.63848022038798</v>
      </c>
      <c r="R1385" s="3">
        <v>277.98254362568599</v>
      </c>
      <c r="S1385" s="3">
        <v>280.27050362940798</v>
      </c>
      <c r="T1385" s="3">
        <v>280.74928277813001</v>
      </c>
      <c r="U1385" s="3">
        <v>281.17620745735098</v>
      </c>
      <c r="V1385" s="3">
        <v>281.55127766707102</v>
      </c>
      <c r="W1385" s="3">
        <v>281.87449340729103</v>
      </c>
      <c r="X1385" s="3">
        <v>282.14585467800902</v>
      </c>
      <c r="Y1385" s="3">
        <v>281.93258615656902</v>
      </c>
      <c r="Z1385" s="3">
        <v>281.667455632665</v>
      </c>
      <c r="AA1385" s="3">
        <v>281.33537618602401</v>
      </c>
      <c r="AB1385" s="3">
        <v>280.943845406653</v>
      </c>
      <c r="AC1385" s="3">
        <v>280.492863294551</v>
      </c>
      <c r="AD1385" s="3">
        <v>280.005477536238</v>
      </c>
      <c r="AE1385" s="3">
        <v>279.46628394918002</v>
      </c>
      <c r="AF1385" s="3">
        <v>278.875282533377</v>
      </c>
      <c r="AG1385" s="3">
        <v>278.23247328882798</v>
      </c>
      <c r="AH1385" s="3">
        <v>277.53785621553499</v>
      </c>
      <c r="AI1385" s="3">
        <v>277.47159630541699</v>
      </c>
      <c r="AJ1385" s="3">
        <v>277.34901940131499</v>
      </c>
      <c r="AK1385" s="3">
        <v>277.17012550322897</v>
      </c>
      <c r="AL1385" s="3">
        <v>276.93491461115798</v>
      </c>
      <c r="AM1385" s="3">
        <v>276.64338672510303</v>
      </c>
      <c r="AN1385" s="4"/>
      <c r="AO1385" s="4"/>
    </row>
    <row r="1386" spans="1:41" x14ac:dyDescent="0.25">
      <c r="A1386" s="13" t="s">
        <v>359</v>
      </c>
      <c r="B1386" s="2" t="s">
        <v>4</v>
      </c>
      <c r="C1386" s="2" t="s">
        <v>2</v>
      </c>
      <c r="D1386" s="2" t="s">
        <v>27</v>
      </c>
      <c r="E1386" s="2" t="s">
        <v>68</v>
      </c>
      <c r="F1386" s="2" t="s">
        <v>247</v>
      </c>
      <c r="G1386" s="4"/>
      <c r="H1386" s="3">
        <v>1.1855</v>
      </c>
      <c r="I1386" s="3">
        <v>1.2103999999999999</v>
      </c>
      <c r="J1386" s="3">
        <v>1.26030503352073</v>
      </c>
      <c r="K1386" s="3">
        <v>1.3111075502810901</v>
      </c>
      <c r="L1386" s="3">
        <v>1.3628075502810899</v>
      </c>
      <c r="M1386" s="3">
        <v>1.41540503352073</v>
      </c>
      <c r="N1386" s="3">
        <v>1.4689000000000001</v>
      </c>
      <c r="O1386" s="3">
        <v>1.51734901588258</v>
      </c>
      <c r="P1386" s="3">
        <v>1.56650352382388</v>
      </c>
      <c r="Q1386" s="3">
        <v>1.6163635238238701</v>
      </c>
      <c r="R1386" s="3">
        <v>1.66692901588258</v>
      </c>
      <c r="S1386" s="3">
        <v>1.7181999999999999</v>
      </c>
      <c r="T1386" s="3">
        <v>1.7691953543894701</v>
      </c>
      <c r="U1386" s="3">
        <v>1.8207730315841999</v>
      </c>
      <c r="V1386" s="3">
        <v>1.8729330315842101</v>
      </c>
      <c r="W1386" s="3">
        <v>1.92567535438947</v>
      </c>
      <c r="X1386" s="3">
        <v>1.9790000000000001</v>
      </c>
      <c r="Y1386" s="3">
        <v>2.0354375677354399</v>
      </c>
      <c r="Z1386" s="3">
        <v>2.0924763516031502</v>
      </c>
      <c r="AA1386" s="3">
        <v>2.1501163516031601</v>
      </c>
      <c r="AB1386" s="3">
        <v>2.2083575677354399</v>
      </c>
      <c r="AC1386" s="3">
        <v>2.2671999999999999</v>
      </c>
      <c r="AD1386" s="3">
        <v>2.3338288521569699</v>
      </c>
      <c r="AE1386" s="3">
        <v>2.40110327823546</v>
      </c>
      <c r="AF1386" s="3">
        <v>2.46902327823546</v>
      </c>
      <c r="AG1386" s="3">
        <v>2.5375888521569698</v>
      </c>
      <c r="AH1386" s="3">
        <v>2.6067999999999998</v>
      </c>
      <c r="AI1386" s="3">
        <v>2.6825297411754101</v>
      </c>
      <c r="AJ1386" s="3">
        <v>2.7590246117631199</v>
      </c>
      <c r="AK1386" s="3">
        <v>2.8362846117631202</v>
      </c>
      <c r="AL1386" s="3">
        <v>2.9143097411754102</v>
      </c>
      <c r="AM1386" s="3">
        <v>2.9931000000000001</v>
      </c>
      <c r="AN1386" s="4"/>
      <c r="AO1386" s="4"/>
    </row>
    <row r="1387" spans="1:41" x14ac:dyDescent="0.25">
      <c r="A1387" s="13" t="s">
        <v>359</v>
      </c>
      <c r="B1387" s="2" t="s">
        <v>4</v>
      </c>
      <c r="C1387" s="2" t="s">
        <v>2</v>
      </c>
      <c r="D1387" s="2" t="s">
        <v>27</v>
      </c>
      <c r="E1387" s="2" t="s">
        <v>53</v>
      </c>
      <c r="F1387" s="2" t="s">
        <v>238</v>
      </c>
      <c r="G1387" s="4"/>
      <c r="H1387" s="3">
        <v>105.9659</v>
      </c>
      <c r="I1387" s="3">
        <v>97.14</v>
      </c>
      <c r="J1387" s="3">
        <v>99.984160000000003</v>
      </c>
      <c r="K1387" s="3">
        <v>102.82832000000001</v>
      </c>
      <c r="L1387" s="3">
        <v>105.67247999999999</v>
      </c>
      <c r="M1387" s="3">
        <v>108.51664</v>
      </c>
      <c r="N1387" s="3">
        <v>111.3608</v>
      </c>
      <c r="O1387" s="3">
        <v>113.86648</v>
      </c>
      <c r="P1387" s="3">
        <v>116.37215999999999</v>
      </c>
      <c r="Q1387" s="3">
        <v>118.87784000000001</v>
      </c>
      <c r="R1387" s="3">
        <v>121.38352</v>
      </c>
      <c r="S1387" s="3">
        <v>123.8892</v>
      </c>
      <c r="T1387" s="3">
        <v>126.28466</v>
      </c>
      <c r="U1387" s="3">
        <v>128.68011999999999</v>
      </c>
      <c r="V1387" s="3">
        <v>131.07558</v>
      </c>
      <c r="W1387" s="3">
        <v>133.47103999999999</v>
      </c>
      <c r="X1387" s="3">
        <v>135.8665</v>
      </c>
      <c r="Y1387" s="3">
        <v>138.47864000000001</v>
      </c>
      <c r="Z1387" s="3">
        <v>141.09078</v>
      </c>
      <c r="AA1387" s="3">
        <v>143.70292000000001</v>
      </c>
      <c r="AB1387" s="3">
        <v>146.31505999999999</v>
      </c>
      <c r="AC1387" s="3">
        <v>148.9272</v>
      </c>
      <c r="AD1387" s="3">
        <v>152.36601999999999</v>
      </c>
      <c r="AE1387" s="3">
        <v>155.80484000000001</v>
      </c>
      <c r="AF1387" s="3">
        <v>159.24366000000001</v>
      </c>
      <c r="AG1387" s="3">
        <v>162.68248</v>
      </c>
      <c r="AH1387" s="3">
        <v>166.12129999999999</v>
      </c>
      <c r="AI1387" s="3">
        <v>170.3622</v>
      </c>
      <c r="AJ1387" s="3">
        <v>174.60310000000001</v>
      </c>
      <c r="AK1387" s="3">
        <v>178.84399999999999</v>
      </c>
      <c r="AL1387" s="3">
        <v>183.0849</v>
      </c>
      <c r="AM1387" s="3">
        <v>187.32579999999999</v>
      </c>
      <c r="AN1387" s="4"/>
      <c r="AO1387" s="4"/>
    </row>
    <row r="1388" spans="1:41" x14ac:dyDescent="0.25">
      <c r="A1388" s="13" t="s">
        <v>359</v>
      </c>
      <c r="B1388" s="2" t="s">
        <v>4</v>
      </c>
      <c r="C1388" s="2" t="s">
        <v>2</v>
      </c>
      <c r="D1388" s="2" t="s">
        <v>27</v>
      </c>
      <c r="E1388" s="2" t="s">
        <v>69</v>
      </c>
      <c r="F1388" s="2" t="s">
        <v>248</v>
      </c>
      <c r="G1388" s="4"/>
      <c r="H1388" s="3">
        <v>59.130499999999898</v>
      </c>
      <c r="I1388" s="3">
        <v>59.680799999999799</v>
      </c>
      <c r="J1388" s="3">
        <v>62.607818892712999</v>
      </c>
      <c r="K1388" s="3">
        <v>65.604608339069699</v>
      </c>
      <c r="L1388" s="3">
        <v>68.671168339069794</v>
      </c>
      <c r="M1388" s="3">
        <v>71.807498892713298</v>
      </c>
      <c r="N1388" s="3">
        <v>75.013600000000295</v>
      </c>
      <c r="O1388" s="3">
        <v>78.158978997218199</v>
      </c>
      <c r="P1388" s="3">
        <v>81.365598495827101</v>
      </c>
      <c r="Q1388" s="3">
        <v>84.633458495827</v>
      </c>
      <c r="R1388" s="3">
        <v>87.962558997217897</v>
      </c>
      <c r="S1388" s="3">
        <v>91.352899999999806</v>
      </c>
      <c r="T1388" s="3">
        <v>94.864998726211596</v>
      </c>
      <c r="U1388" s="3">
        <v>98.430268089317494</v>
      </c>
      <c r="V1388" s="3">
        <v>102.048708089318</v>
      </c>
      <c r="W1388" s="3">
        <v>105.720318726212</v>
      </c>
      <c r="X1388" s="3">
        <v>109.4451</v>
      </c>
      <c r="Y1388" s="3">
        <v>113.396047335693</v>
      </c>
      <c r="Z1388" s="3">
        <v>117.40329100354001</v>
      </c>
      <c r="AA1388" s="3">
        <v>121.46683100353999</v>
      </c>
      <c r="AB1388" s="3">
        <v>125.58666733569299</v>
      </c>
      <c r="AC1388" s="3">
        <v>129.7628</v>
      </c>
      <c r="AD1388" s="3">
        <v>133.90850522131899</v>
      </c>
      <c r="AE1388" s="3">
        <v>138.10660783197801</v>
      </c>
      <c r="AF1388" s="3">
        <v>142.357107831978</v>
      </c>
      <c r="AG1388" s="3">
        <v>146.66000522131901</v>
      </c>
      <c r="AH1388" s="3">
        <v>151.0153</v>
      </c>
      <c r="AI1388" s="3">
        <v>155.180064707778</v>
      </c>
      <c r="AJ1388" s="3">
        <v>159.39734706166701</v>
      </c>
      <c r="AK1388" s="3">
        <v>163.66714706166701</v>
      </c>
      <c r="AL1388" s="3">
        <v>167.98946470777801</v>
      </c>
      <c r="AM1388" s="3">
        <v>172.36429999999999</v>
      </c>
      <c r="AN1388" s="4"/>
      <c r="AO1388" s="4"/>
    </row>
    <row r="1389" spans="1:41" x14ac:dyDescent="0.25">
      <c r="A1389" s="13" t="s">
        <v>359</v>
      </c>
      <c r="B1389" s="2" t="s">
        <v>4</v>
      </c>
      <c r="C1389" s="2" t="s">
        <v>2</v>
      </c>
      <c r="D1389" s="2" t="s">
        <v>27</v>
      </c>
      <c r="E1389" s="2" t="s">
        <v>70</v>
      </c>
      <c r="F1389" s="2" t="s">
        <v>249</v>
      </c>
      <c r="G1389" s="4"/>
      <c r="H1389" s="3">
        <v>7.3300000000000004E-2</v>
      </c>
      <c r="I1389" s="3">
        <v>6.7599999999999993E-2</v>
      </c>
      <c r="J1389" s="3">
        <v>7.0082714591920697E-2</v>
      </c>
      <c r="K1389" s="3">
        <v>7.2594071887881001E-2</v>
      </c>
      <c r="L1389" s="3">
        <v>7.5134071887881099E-2</v>
      </c>
      <c r="M1389" s="3">
        <v>7.7702714591920699E-2</v>
      </c>
      <c r="N1389" s="3">
        <v>8.0300000000000094E-2</v>
      </c>
      <c r="O1389" s="3">
        <v>8.2008639763959196E-2</v>
      </c>
      <c r="P1389" s="3">
        <v>8.3712959645938806E-2</v>
      </c>
      <c r="Q1389" s="3">
        <v>8.5412959645938799E-2</v>
      </c>
      <c r="R1389" s="3">
        <v>8.7108639763959203E-2</v>
      </c>
      <c r="S1389" s="3">
        <v>8.8800000000000004E-2</v>
      </c>
      <c r="T1389" s="3">
        <v>8.9906333707150093E-2</v>
      </c>
      <c r="U1389" s="3">
        <v>9.0989500560725203E-2</v>
      </c>
      <c r="V1389" s="3">
        <v>9.2049500560725195E-2</v>
      </c>
      <c r="W1389" s="3">
        <v>9.3086333707150207E-2</v>
      </c>
      <c r="X1389" s="3">
        <v>9.4100000000000003E-2</v>
      </c>
      <c r="Y1389" s="3">
        <v>9.5119575120785796E-2</v>
      </c>
      <c r="Z1389" s="3">
        <v>9.6109362681178701E-2</v>
      </c>
      <c r="AA1389" s="3">
        <v>9.7069362681178703E-2</v>
      </c>
      <c r="AB1389" s="3">
        <v>9.7999575120785803E-2</v>
      </c>
      <c r="AC1389" s="3">
        <v>9.8900000000000002E-2</v>
      </c>
      <c r="AD1389" s="3">
        <v>0.100685016591958</v>
      </c>
      <c r="AE1389" s="3">
        <v>0.102447524887936</v>
      </c>
      <c r="AF1389" s="3">
        <v>0.10418752488793601</v>
      </c>
      <c r="AG1389" s="3">
        <v>0.105905016591958</v>
      </c>
      <c r="AH1389" s="3">
        <v>0.1076</v>
      </c>
      <c r="AI1389" s="3">
        <v>0.11003141532925199</v>
      </c>
      <c r="AJ1389" s="3">
        <v>0.112447122993878</v>
      </c>
      <c r="AK1389" s="3">
        <v>0.114847122993878</v>
      </c>
      <c r="AL1389" s="3">
        <v>0.11723141532925201</v>
      </c>
      <c r="AM1389" s="3">
        <v>0.1196</v>
      </c>
      <c r="AN1389" s="4"/>
      <c r="AO1389" s="4"/>
    </row>
    <row r="1390" spans="1:41" x14ac:dyDescent="0.25">
      <c r="A1390" s="13" t="s">
        <v>359</v>
      </c>
      <c r="B1390" s="2" t="s">
        <v>4</v>
      </c>
      <c r="C1390" s="2" t="s">
        <v>2</v>
      </c>
      <c r="D1390" s="2" t="s">
        <v>27</v>
      </c>
      <c r="E1390" s="2" t="s">
        <v>71</v>
      </c>
      <c r="F1390" s="2" t="s">
        <v>250</v>
      </c>
      <c r="G1390" s="4"/>
      <c r="H1390" s="3">
        <v>25.455100000000002</v>
      </c>
      <c r="I1390" s="3">
        <v>24.8811</v>
      </c>
      <c r="J1390" s="3">
        <v>25.434639930646199</v>
      </c>
      <c r="K1390" s="3">
        <v>25.9813998959693</v>
      </c>
      <c r="L1390" s="3">
        <v>26.5213798959693</v>
      </c>
      <c r="M1390" s="3">
        <v>27.054579930646199</v>
      </c>
      <c r="N1390" s="3">
        <v>27.581</v>
      </c>
      <c r="O1390" s="3">
        <v>28.064602279091801</v>
      </c>
      <c r="P1390" s="3">
        <v>28.542643418637599</v>
      </c>
      <c r="Q1390" s="3">
        <v>29.0818375620442</v>
      </c>
      <c r="R1390" s="3">
        <v>29.5591583746961</v>
      </c>
      <c r="S1390" s="3">
        <v>30.031199999999998</v>
      </c>
      <c r="T1390" s="3">
        <v>30.4046371710965</v>
      </c>
      <c r="U1390" s="3">
        <v>30.776495756644699</v>
      </c>
      <c r="V1390" s="3">
        <v>31.146775756644701</v>
      </c>
      <c r="W1390" s="3">
        <v>31.515477171096499</v>
      </c>
      <c r="X1390" s="3">
        <v>31.8826</v>
      </c>
      <c r="Y1390" s="3">
        <v>32.326361281694098</v>
      </c>
      <c r="Z1390" s="3">
        <v>32.772151922541099</v>
      </c>
      <c r="AA1390" s="3">
        <v>33.219971922541099</v>
      </c>
      <c r="AB1390" s="3">
        <v>33.669821281693999</v>
      </c>
      <c r="AC1390" s="3">
        <v>34.121699999999997</v>
      </c>
      <c r="AD1390" s="3">
        <v>34.722296047578801</v>
      </c>
      <c r="AE1390" s="3">
        <v>35.323404071368202</v>
      </c>
      <c r="AF1390" s="3">
        <v>35.925024071368199</v>
      </c>
      <c r="AG1390" s="3">
        <v>36.527156047578799</v>
      </c>
      <c r="AH1390" s="3">
        <v>37.129800000000003</v>
      </c>
      <c r="AI1390" s="3">
        <v>37.819418436186602</v>
      </c>
      <c r="AJ1390" s="3">
        <v>38.508577654279797</v>
      </c>
      <c r="AK1390" s="3">
        <v>39.197277654279802</v>
      </c>
      <c r="AL1390" s="3">
        <v>39.885518436186501</v>
      </c>
      <c r="AM1390" s="3">
        <v>40.573300000000003</v>
      </c>
      <c r="AN1390" s="4"/>
      <c r="AO1390" s="4"/>
    </row>
    <row r="1391" spans="1:41" x14ac:dyDescent="0.25">
      <c r="A1391" s="13" t="s">
        <v>359</v>
      </c>
      <c r="B1391" s="2" t="s">
        <v>4</v>
      </c>
      <c r="C1391" s="2" t="s">
        <v>2</v>
      </c>
      <c r="D1391" s="2" t="s">
        <v>27</v>
      </c>
      <c r="E1391" s="2" t="s">
        <v>54</v>
      </c>
      <c r="F1391" s="2" t="s">
        <v>239</v>
      </c>
      <c r="G1391" s="4"/>
      <c r="H1391" s="3">
        <v>69.341300000000004</v>
      </c>
      <c r="I1391" s="3">
        <v>71.078400000000002</v>
      </c>
      <c r="J1391" s="3">
        <v>72.992840000000001</v>
      </c>
      <c r="K1391" s="3">
        <v>74.90728</v>
      </c>
      <c r="L1391" s="3">
        <v>76.821719999999999</v>
      </c>
      <c r="M1391" s="3">
        <v>78.736159999999998</v>
      </c>
      <c r="N1391" s="3">
        <v>80.650599999999997</v>
      </c>
      <c r="O1391" s="3">
        <v>82.413380000000004</v>
      </c>
      <c r="P1391" s="3">
        <v>84.176159999999996</v>
      </c>
      <c r="Q1391" s="3">
        <v>85.938940000000002</v>
      </c>
      <c r="R1391" s="3">
        <v>87.701719999999995</v>
      </c>
      <c r="S1391" s="3">
        <v>89.464500000000001</v>
      </c>
      <c r="T1391" s="3">
        <v>90.507499999999993</v>
      </c>
      <c r="U1391" s="3">
        <v>91.5505</v>
      </c>
      <c r="V1391" s="3">
        <v>92.593500000000006</v>
      </c>
      <c r="W1391" s="3">
        <v>93.636499999999998</v>
      </c>
      <c r="X1391" s="3">
        <v>94.679500000000004</v>
      </c>
      <c r="Y1391" s="3">
        <v>95.391620000000003</v>
      </c>
      <c r="Z1391" s="3">
        <v>96.103740000000002</v>
      </c>
      <c r="AA1391" s="3">
        <v>96.815860000000001</v>
      </c>
      <c r="AB1391" s="3">
        <v>97.527979999999999</v>
      </c>
      <c r="AC1391" s="3">
        <v>98.240099999999998</v>
      </c>
      <c r="AD1391" s="3">
        <v>99.267380000000003</v>
      </c>
      <c r="AE1391" s="3">
        <v>100.29465999999999</v>
      </c>
      <c r="AF1391" s="3">
        <v>101.32194</v>
      </c>
      <c r="AG1391" s="3">
        <v>102.34922</v>
      </c>
      <c r="AH1391" s="3">
        <v>103.37649999999999</v>
      </c>
      <c r="AI1391" s="3">
        <v>104.58893999999999</v>
      </c>
      <c r="AJ1391" s="3">
        <v>105.80137999999999</v>
      </c>
      <c r="AK1391" s="3">
        <v>107.01382</v>
      </c>
      <c r="AL1391" s="3">
        <v>108.22626</v>
      </c>
      <c r="AM1391" s="3">
        <v>109.4387</v>
      </c>
      <c r="AN1391" s="4"/>
      <c r="AO1391" s="4"/>
    </row>
    <row r="1392" spans="1:41" x14ac:dyDescent="0.25">
      <c r="A1392" s="13" t="s">
        <v>359</v>
      </c>
      <c r="B1392" s="2" t="s">
        <v>4</v>
      </c>
      <c r="C1392" s="2" t="s">
        <v>2</v>
      </c>
      <c r="D1392" s="2" t="s">
        <v>27</v>
      </c>
      <c r="E1392" s="2" t="s">
        <v>34</v>
      </c>
      <c r="F1392" s="2" t="s">
        <v>180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3">
        <v>0.62265294476969801</v>
      </c>
      <c r="Z1392" s="3">
        <v>1.46105314543325</v>
      </c>
      <c r="AA1392" s="3">
        <v>2.2310531454331799</v>
      </c>
      <c r="AB1392" s="3">
        <v>2.9326529447696399</v>
      </c>
      <c r="AC1392" s="3">
        <v>3.56585254344236</v>
      </c>
      <c r="AD1392" s="3">
        <v>2.42099150010245</v>
      </c>
      <c r="AE1392" s="3">
        <v>1.1823609784323701</v>
      </c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</row>
    <row r="1393" spans="1:41" x14ac:dyDescent="0.25">
      <c r="A1393" s="13" t="s">
        <v>359</v>
      </c>
      <c r="B1393" s="2" t="s">
        <v>4</v>
      </c>
      <c r="C1393" s="2" t="s">
        <v>2</v>
      </c>
      <c r="D1393" s="2" t="s">
        <v>27</v>
      </c>
      <c r="E1393" s="2" t="s">
        <v>34</v>
      </c>
      <c r="F1393" s="2" t="s">
        <v>270</v>
      </c>
      <c r="G1393" s="4"/>
      <c r="H1393" s="3">
        <v>183.11309693020999</v>
      </c>
      <c r="I1393" s="3">
        <v>194.92684511925501</v>
      </c>
      <c r="J1393" s="3">
        <v>194.92684511925501</v>
      </c>
      <c r="K1393" s="3">
        <v>194.92684511925501</v>
      </c>
      <c r="L1393" s="3">
        <v>194.92684511925501</v>
      </c>
      <c r="M1393" s="3">
        <v>194.92684511925501</v>
      </c>
      <c r="N1393" s="3">
        <v>194.92684511925501</v>
      </c>
      <c r="O1393" s="3">
        <v>194.92684511925501</v>
      </c>
      <c r="P1393" s="3">
        <v>194.92684511925501</v>
      </c>
      <c r="Q1393" s="3">
        <v>194.92684511925501</v>
      </c>
      <c r="R1393" s="3">
        <v>194.92684511925501</v>
      </c>
      <c r="S1393" s="3">
        <v>194.92684511925501</v>
      </c>
      <c r="T1393" s="3">
        <v>194.92684511925501</v>
      </c>
      <c r="U1393" s="3">
        <v>194.92684511925501</v>
      </c>
      <c r="V1393" s="3">
        <v>194.92684511925501</v>
      </c>
      <c r="W1393" s="3">
        <v>194.92684511925501</v>
      </c>
      <c r="X1393" s="3">
        <v>194.92684511925501</v>
      </c>
      <c r="Y1393" s="3">
        <v>194.92684511925501</v>
      </c>
      <c r="Z1393" s="3">
        <v>194.92684511925501</v>
      </c>
      <c r="AA1393" s="3">
        <v>194.92684511925501</v>
      </c>
      <c r="AB1393" s="3">
        <v>194.92684511925501</v>
      </c>
      <c r="AC1393" s="3">
        <v>194.92684511925501</v>
      </c>
      <c r="AD1393" s="3">
        <v>194.92684511925501</v>
      </c>
      <c r="AE1393" s="3">
        <v>194.92684511925501</v>
      </c>
      <c r="AF1393" s="3">
        <v>194.92684511925501</v>
      </c>
      <c r="AG1393" s="3">
        <v>194.92684511925501</v>
      </c>
      <c r="AH1393" s="3">
        <v>194.92684511925501</v>
      </c>
      <c r="AI1393" s="3">
        <v>194.92684511925501</v>
      </c>
      <c r="AJ1393" s="3">
        <v>194.92684511925501</v>
      </c>
      <c r="AK1393" s="3">
        <v>194.92684511925501</v>
      </c>
      <c r="AL1393" s="3">
        <v>194.92684511925501</v>
      </c>
      <c r="AM1393" s="3">
        <v>194.92684511925501</v>
      </c>
      <c r="AN1393" s="4"/>
      <c r="AO1393" s="4"/>
    </row>
    <row r="1394" spans="1:41" x14ac:dyDescent="0.25">
      <c r="A1394" s="13" t="s">
        <v>359</v>
      </c>
      <c r="B1394" s="2" t="s">
        <v>4</v>
      </c>
      <c r="C1394" s="2" t="s">
        <v>2</v>
      </c>
      <c r="D1394" s="2" t="s">
        <v>27</v>
      </c>
      <c r="E1394" s="2" t="s">
        <v>34</v>
      </c>
      <c r="F1394" s="2" t="s">
        <v>271</v>
      </c>
      <c r="G1394" s="4"/>
      <c r="H1394" s="3">
        <v>139.014824683737</v>
      </c>
      <c r="I1394" s="3">
        <v>158.983102337302</v>
      </c>
      <c r="J1394" s="3">
        <v>158.983102337302</v>
      </c>
      <c r="K1394" s="3">
        <v>158.983102337302</v>
      </c>
      <c r="L1394" s="3">
        <v>158.983102337302</v>
      </c>
      <c r="M1394" s="3">
        <v>158.983102337302</v>
      </c>
      <c r="N1394" s="3">
        <v>158.983102337302</v>
      </c>
      <c r="O1394" s="3">
        <v>158.983102337302</v>
      </c>
      <c r="P1394" s="3">
        <v>158.983102337302</v>
      </c>
      <c r="Q1394" s="3">
        <v>158.983102337302</v>
      </c>
      <c r="R1394" s="3">
        <v>158.983102337302</v>
      </c>
      <c r="S1394" s="3">
        <v>158.983102337302</v>
      </c>
      <c r="T1394" s="3">
        <v>158.983102337302</v>
      </c>
      <c r="U1394" s="3">
        <v>158.983102337302</v>
      </c>
      <c r="V1394" s="3">
        <v>158.983102337302</v>
      </c>
      <c r="W1394" s="3">
        <v>158.983102337302</v>
      </c>
      <c r="X1394" s="3">
        <v>158.983102337302</v>
      </c>
      <c r="Y1394" s="3">
        <v>158.983102337302</v>
      </c>
      <c r="Z1394" s="3">
        <v>158.983102337302</v>
      </c>
      <c r="AA1394" s="3">
        <v>158.983102337302</v>
      </c>
      <c r="AB1394" s="3">
        <v>158.983102337302</v>
      </c>
      <c r="AC1394" s="3">
        <v>158.983102337302</v>
      </c>
      <c r="AD1394" s="3">
        <v>158.983102337302</v>
      </c>
      <c r="AE1394" s="3">
        <v>158.983102337302</v>
      </c>
      <c r="AF1394" s="3">
        <v>158.983102337302</v>
      </c>
      <c r="AG1394" s="3">
        <v>158.983102337302</v>
      </c>
      <c r="AH1394" s="3">
        <v>158.983102337302</v>
      </c>
      <c r="AI1394" s="3">
        <v>158.983102337302</v>
      </c>
      <c r="AJ1394" s="3">
        <v>158.983102337302</v>
      </c>
      <c r="AK1394" s="3">
        <v>158.983102337302</v>
      </c>
      <c r="AL1394" s="3">
        <v>158.983102337302</v>
      </c>
      <c r="AM1394" s="3">
        <v>158.983102337302</v>
      </c>
      <c r="AN1394" s="4"/>
      <c r="AO1394" s="4"/>
    </row>
    <row r="1395" spans="1:41" x14ac:dyDescent="0.25">
      <c r="A1395" s="13" t="s">
        <v>359</v>
      </c>
      <c r="B1395" s="2" t="s">
        <v>4</v>
      </c>
      <c r="C1395" s="2" t="s">
        <v>2</v>
      </c>
      <c r="D1395" s="2" t="s">
        <v>27</v>
      </c>
      <c r="E1395" s="2" t="s">
        <v>55</v>
      </c>
      <c r="F1395" s="2" t="s">
        <v>240</v>
      </c>
      <c r="G1395" s="4"/>
      <c r="H1395" s="3">
        <v>62.181399999999996</v>
      </c>
      <c r="I1395" s="3">
        <v>54.353099999999998</v>
      </c>
      <c r="J1395" s="3">
        <v>55.485239999999997</v>
      </c>
      <c r="K1395" s="3">
        <v>56.617379999999997</v>
      </c>
      <c r="L1395" s="3">
        <v>57.749519999999997</v>
      </c>
      <c r="M1395" s="3">
        <v>58.881659999999997</v>
      </c>
      <c r="N1395" s="3">
        <v>60.013800000000003</v>
      </c>
      <c r="O1395" s="3">
        <v>61.532040000000002</v>
      </c>
      <c r="P1395" s="3">
        <v>63.050280000000001</v>
      </c>
      <c r="Q1395" s="3">
        <v>64.568520000000007</v>
      </c>
      <c r="R1395" s="3">
        <v>66.086759999999998</v>
      </c>
      <c r="S1395" s="3">
        <v>67.605000000000004</v>
      </c>
      <c r="T1395" s="3">
        <v>68.968959999999996</v>
      </c>
      <c r="U1395" s="3">
        <v>70.332920000000001</v>
      </c>
      <c r="V1395" s="3">
        <v>71.696879999999993</v>
      </c>
      <c r="W1395" s="3">
        <v>73.060839999999999</v>
      </c>
      <c r="X1395" s="3">
        <v>74.424800000000005</v>
      </c>
      <c r="Y1395" s="3">
        <v>75.68844</v>
      </c>
      <c r="Z1395" s="3">
        <v>76.952079999999995</v>
      </c>
      <c r="AA1395" s="3">
        <v>78.215720000000005</v>
      </c>
      <c r="AB1395" s="3">
        <v>79.47936</v>
      </c>
      <c r="AC1395" s="3">
        <v>80.742999999999995</v>
      </c>
      <c r="AD1395" s="3">
        <v>82.736779999999996</v>
      </c>
      <c r="AE1395" s="3">
        <v>84.730559999999997</v>
      </c>
      <c r="AF1395" s="3">
        <v>86.724339999999998</v>
      </c>
      <c r="AG1395" s="3">
        <v>88.718119999999999</v>
      </c>
      <c r="AH1395" s="3">
        <v>90.7119</v>
      </c>
      <c r="AI1395" s="3">
        <v>93.38082</v>
      </c>
      <c r="AJ1395" s="3">
        <v>96.04974</v>
      </c>
      <c r="AK1395" s="3">
        <v>98.71866</v>
      </c>
      <c r="AL1395" s="3">
        <v>101.38758</v>
      </c>
      <c r="AM1395" s="3">
        <v>104.0565</v>
      </c>
      <c r="AN1395" s="4"/>
      <c r="AO1395" s="4"/>
    </row>
    <row r="1396" spans="1:41" x14ac:dyDescent="0.25">
      <c r="A1396" s="13" t="s">
        <v>359</v>
      </c>
      <c r="B1396" s="2" t="s">
        <v>4</v>
      </c>
      <c r="C1396" s="2" t="s">
        <v>2</v>
      </c>
      <c r="D1396" s="2" t="s">
        <v>27</v>
      </c>
      <c r="E1396" s="2" t="s">
        <v>56</v>
      </c>
      <c r="F1396" s="2" t="s">
        <v>241</v>
      </c>
      <c r="G1396" s="4"/>
      <c r="H1396" s="3">
        <v>574.73889999999994</v>
      </c>
      <c r="I1396" s="3">
        <v>589.86</v>
      </c>
      <c r="J1396" s="3">
        <v>605.09659999999997</v>
      </c>
      <c r="K1396" s="3">
        <v>620.33320000000003</v>
      </c>
      <c r="L1396" s="3">
        <v>635.56979999999999</v>
      </c>
      <c r="M1396" s="3">
        <v>650.80640000000005</v>
      </c>
      <c r="N1396" s="3">
        <v>666.04300000000001</v>
      </c>
      <c r="O1396" s="3">
        <v>676.68813999999998</v>
      </c>
      <c r="P1396" s="3">
        <v>687.33327999999995</v>
      </c>
      <c r="Q1396" s="3">
        <v>697.97842000000003</v>
      </c>
      <c r="R1396" s="3">
        <v>708.62356</v>
      </c>
      <c r="S1396" s="3">
        <v>719.26869999999997</v>
      </c>
      <c r="T1396" s="3">
        <v>726.84820000000002</v>
      </c>
      <c r="U1396" s="3">
        <v>734.42769999999996</v>
      </c>
      <c r="V1396" s="3">
        <v>742.00720000000001</v>
      </c>
      <c r="W1396" s="3">
        <v>749.58669999999995</v>
      </c>
      <c r="X1396" s="3">
        <v>757.1662</v>
      </c>
      <c r="Y1396" s="3">
        <v>764.67906000000005</v>
      </c>
      <c r="Z1396" s="3">
        <v>772.19191999999998</v>
      </c>
      <c r="AA1396" s="3">
        <v>779.70478000000003</v>
      </c>
      <c r="AB1396" s="3">
        <v>787.21763999999996</v>
      </c>
      <c r="AC1396" s="3">
        <v>794.73050000000001</v>
      </c>
      <c r="AD1396" s="3">
        <v>801.72234000000003</v>
      </c>
      <c r="AE1396" s="3">
        <v>808.71418000000006</v>
      </c>
      <c r="AF1396" s="3">
        <v>815.70601999999997</v>
      </c>
      <c r="AG1396" s="3">
        <v>822.69785999999999</v>
      </c>
      <c r="AH1396" s="3">
        <v>829.68970000000002</v>
      </c>
      <c r="AI1396" s="3">
        <v>837.96831999999995</v>
      </c>
      <c r="AJ1396" s="3">
        <v>846.24694</v>
      </c>
      <c r="AK1396" s="3">
        <v>854.52556000000004</v>
      </c>
      <c r="AL1396" s="3">
        <v>862.80417999999997</v>
      </c>
      <c r="AM1396" s="3">
        <v>871.08280000000002</v>
      </c>
      <c r="AN1396" s="4"/>
      <c r="AO1396" s="4"/>
    </row>
    <row r="1397" spans="1:41" x14ac:dyDescent="0.25">
      <c r="A1397" s="13" t="s">
        <v>359</v>
      </c>
      <c r="B1397" s="2" t="s">
        <v>4</v>
      </c>
      <c r="C1397" s="2" t="s">
        <v>2</v>
      </c>
      <c r="D1397" s="2" t="s">
        <v>27</v>
      </c>
      <c r="E1397" s="2" t="s">
        <v>72</v>
      </c>
      <c r="F1397" s="2" t="s">
        <v>210</v>
      </c>
      <c r="G1397" s="4"/>
      <c r="H1397" s="3">
        <v>0.72675796819485805</v>
      </c>
      <c r="I1397" s="3">
        <v>0.58728001537639796</v>
      </c>
      <c r="J1397" s="3">
        <v>0.45980812676562499</v>
      </c>
      <c r="K1397" s="3">
        <v>0.536969701929635</v>
      </c>
      <c r="L1397" s="3">
        <v>0.51181454520625302</v>
      </c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</row>
    <row r="1398" spans="1:41" x14ac:dyDescent="0.25">
      <c r="A1398" s="13" t="s">
        <v>359</v>
      </c>
      <c r="B1398" s="2" t="s">
        <v>4</v>
      </c>
      <c r="C1398" s="2" t="s">
        <v>2</v>
      </c>
      <c r="D1398" s="2" t="s">
        <v>27</v>
      </c>
      <c r="E1398" s="2" t="s">
        <v>73</v>
      </c>
      <c r="F1398" s="2" t="s">
        <v>211</v>
      </c>
      <c r="G1398" s="4"/>
      <c r="H1398" s="3">
        <v>4.73281163597236</v>
      </c>
      <c r="I1398" s="3">
        <v>4.73281163597236</v>
      </c>
      <c r="J1398" s="3">
        <v>4.73281163597236</v>
      </c>
      <c r="K1398" s="3">
        <v>4.73281163597236</v>
      </c>
      <c r="L1398" s="3">
        <v>4.73281163597236</v>
      </c>
      <c r="M1398" s="3">
        <v>4.73281163597236</v>
      </c>
      <c r="N1398" s="3">
        <v>4.73281163597236</v>
      </c>
      <c r="O1398" s="3">
        <v>4.73281163597236</v>
      </c>
      <c r="P1398" s="3">
        <v>4.73281163597236</v>
      </c>
      <c r="Q1398" s="3">
        <v>4.4388654758740698</v>
      </c>
      <c r="R1398" s="3">
        <v>2.2656595608219998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</row>
    <row r="1399" spans="1:41" x14ac:dyDescent="0.25">
      <c r="A1399" s="13" t="s">
        <v>359</v>
      </c>
      <c r="B1399" s="2" t="s">
        <v>4</v>
      </c>
      <c r="C1399" s="2" t="s">
        <v>2</v>
      </c>
      <c r="D1399" s="2" t="s">
        <v>27</v>
      </c>
      <c r="E1399" s="2" t="s">
        <v>73</v>
      </c>
      <c r="F1399" s="2" t="s">
        <v>215</v>
      </c>
      <c r="G1399" s="4"/>
      <c r="H1399" s="3">
        <v>1.5220623656853201</v>
      </c>
      <c r="I1399" s="3">
        <v>1.5220623656853201</v>
      </c>
      <c r="J1399" s="3">
        <v>1.5220623656853201</v>
      </c>
      <c r="K1399" s="3">
        <v>1.5220623656853201</v>
      </c>
      <c r="L1399" s="3">
        <v>1.5220623656853201</v>
      </c>
      <c r="M1399" s="3">
        <v>1.5220623656853201</v>
      </c>
      <c r="N1399" s="3">
        <v>1.5220623656853201</v>
      </c>
      <c r="O1399" s="3">
        <v>1.5220623656853201</v>
      </c>
      <c r="P1399" s="3">
        <v>1.5220623656853201</v>
      </c>
      <c r="Q1399" s="3">
        <v>1.5220623656853201</v>
      </c>
      <c r="R1399" s="3">
        <v>1.5220623656853201</v>
      </c>
      <c r="S1399" s="3">
        <v>1.5220623656853201</v>
      </c>
      <c r="T1399" s="3">
        <v>1.5220623656853201</v>
      </c>
      <c r="U1399" s="3">
        <v>1.5220623656853201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</row>
    <row r="1400" spans="1:41" x14ac:dyDescent="0.25">
      <c r="A1400" s="13" t="s">
        <v>359</v>
      </c>
      <c r="B1400" s="2" t="s">
        <v>4</v>
      </c>
      <c r="C1400" s="2" t="s">
        <v>2</v>
      </c>
      <c r="D1400" s="2" t="s">
        <v>27</v>
      </c>
      <c r="E1400" s="2" t="s">
        <v>73</v>
      </c>
      <c r="F1400" s="2" t="s">
        <v>230</v>
      </c>
      <c r="G1400" s="4"/>
      <c r="H1400" s="3">
        <v>8.5470039956174801</v>
      </c>
      <c r="I1400" s="3">
        <v>7.83414506750524</v>
      </c>
      <c r="J1400" s="3">
        <v>6.9537250722659003</v>
      </c>
      <c r="K1400" s="3">
        <v>6.4227197656057102</v>
      </c>
      <c r="L1400" s="3">
        <v>4.4149894086722901</v>
      </c>
      <c r="M1400" s="3">
        <v>3.7153433854273499</v>
      </c>
      <c r="N1400" s="3">
        <v>3.0156973621824101</v>
      </c>
      <c r="O1400" s="3">
        <v>2.46088443638416</v>
      </c>
      <c r="P1400" s="3">
        <v>0.64033614701869501</v>
      </c>
      <c r="Q1400" s="4"/>
      <c r="R1400" s="4"/>
      <c r="S1400" s="3">
        <v>2.1671178312394401</v>
      </c>
      <c r="T1400" s="3">
        <v>2.1671178312394401</v>
      </c>
      <c r="U1400" s="3">
        <v>1.09030325516039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</row>
    <row r="1401" spans="1:41" x14ac:dyDescent="0.25">
      <c r="A1401" s="13" t="s">
        <v>359</v>
      </c>
      <c r="B1401" s="2" t="s">
        <v>4</v>
      </c>
      <c r="C1401" s="2" t="s">
        <v>2</v>
      </c>
      <c r="D1401" s="2" t="s">
        <v>27</v>
      </c>
      <c r="E1401" s="2" t="s">
        <v>74</v>
      </c>
      <c r="F1401" s="2" t="s">
        <v>216</v>
      </c>
      <c r="G1401" s="4"/>
      <c r="H1401" s="3">
        <v>7.7086534699123396E-2</v>
      </c>
      <c r="I1401" s="3">
        <v>7.28439735993794E-2</v>
      </c>
      <c r="J1401" s="3">
        <v>6.9642040693912194E-2</v>
      </c>
      <c r="K1401" s="3">
        <v>6.6440107788444905E-2</v>
      </c>
      <c r="L1401" s="3">
        <v>6.3238174882977699E-2</v>
      </c>
      <c r="M1401" s="3">
        <v>6.0036241977510403E-2</v>
      </c>
      <c r="N1401" s="3">
        <v>5.6834309072043197E-2</v>
      </c>
      <c r="O1401" s="3">
        <v>6.4749844781502299E-3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</row>
    <row r="1402" spans="1:41" x14ac:dyDescent="0.25">
      <c r="A1402" s="13" t="s">
        <v>359</v>
      </c>
      <c r="B1402" s="2" t="s">
        <v>4</v>
      </c>
      <c r="C1402" s="2" t="s">
        <v>2</v>
      </c>
      <c r="D1402" s="2" t="s">
        <v>27</v>
      </c>
      <c r="E1402" s="2" t="s">
        <v>75</v>
      </c>
      <c r="F1402" s="2" t="s">
        <v>212</v>
      </c>
      <c r="G1402" s="4"/>
      <c r="H1402" s="3">
        <v>0.61324097015441703</v>
      </c>
      <c r="I1402" s="3">
        <v>0.61324097015441703</v>
      </c>
      <c r="J1402" s="3">
        <v>0.61324097015441703</v>
      </c>
      <c r="K1402" s="3">
        <v>0.61324097015441703</v>
      </c>
      <c r="L1402" s="3">
        <v>0.61324097015441703</v>
      </c>
      <c r="M1402" s="3">
        <v>0.61324097015441703</v>
      </c>
      <c r="N1402" s="3">
        <v>0.61324097015441703</v>
      </c>
      <c r="O1402" s="3">
        <v>0.61324097015441703</v>
      </c>
      <c r="P1402" s="3">
        <v>0.58303868765373101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</row>
    <row r="1403" spans="1:41" x14ac:dyDescent="0.25">
      <c r="A1403" s="13" t="s">
        <v>359</v>
      </c>
      <c r="B1403" s="2" t="s">
        <v>4</v>
      </c>
      <c r="C1403" s="2" t="s">
        <v>2</v>
      </c>
      <c r="D1403" s="2" t="s">
        <v>27</v>
      </c>
      <c r="E1403" s="2" t="s">
        <v>75</v>
      </c>
      <c r="F1403" s="2" t="s">
        <v>217</v>
      </c>
      <c r="G1403" s="4"/>
      <c r="H1403" s="3">
        <v>1.14568083232374</v>
      </c>
      <c r="I1403" s="3">
        <v>1.0228477965262399</v>
      </c>
      <c r="J1403" s="3">
        <v>0.893335490801207</v>
      </c>
      <c r="K1403" s="3">
        <v>0.76382318507617697</v>
      </c>
      <c r="L1403" s="3">
        <v>0.63431087935114605</v>
      </c>
      <c r="M1403" s="3">
        <v>0.49549319560893801</v>
      </c>
      <c r="N1403" s="3">
        <v>0.35667551186673002</v>
      </c>
      <c r="O1403" s="3">
        <v>0.26079491042955399</v>
      </c>
      <c r="P1403" s="3">
        <v>0.14081998340742999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</row>
    <row r="1404" spans="1:41" x14ac:dyDescent="0.25">
      <c r="A1404" s="13" t="s">
        <v>359</v>
      </c>
      <c r="B1404" s="2" t="s">
        <v>4</v>
      </c>
      <c r="C1404" s="2" t="s">
        <v>2</v>
      </c>
      <c r="D1404" s="2" t="s">
        <v>27</v>
      </c>
      <c r="E1404" s="2" t="s">
        <v>76</v>
      </c>
      <c r="F1404" s="2" t="s">
        <v>213</v>
      </c>
      <c r="G1404" s="4"/>
      <c r="H1404" s="3">
        <v>7.2015258812680699E-2</v>
      </c>
      <c r="I1404" s="3">
        <v>7.2015258812680699E-2</v>
      </c>
      <c r="J1404" s="3">
        <v>7.2015258812680699E-2</v>
      </c>
      <c r="K1404" s="3">
        <v>7.2015258812680699E-2</v>
      </c>
      <c r="L1404" s="3">
        <v>7.2015258812680699E-2</v>
      </c>
      <c r="M1404" s="3">
        <v>7.2015258812680699E-2</v>
      </c>
      <c r="N1404" s="3">
        <v>7.2015258812680699E-2</v>
      </c>
      <c r="O1404" s="3">
        <v>7.2015258812680699E-2</v>
      </c>
      <c r="P1404" s="3">
        <v>7.2015258812680699E-2</v>
      </c>
      <c r="Q1404" s="3">
        <v>7.2015258812680699E-2</v>
      </c>
      <c r="R1404" s="3">
        <v>7.2015258812680699E-2</v>
      </c>
      <c r="S1404" s="3">
        <v>7.2015258812680699E-2</v>
      </c>
      <c r="T1404" s="3">
        <v>7.2015258812680699E-2</v>
      </c>
      <c r="U1404" s="3">
        <v>7.2015258812680699E-2</v>
      </c>
      <c r="V1404" s="3">
        <v>3.5538981795108102E-2</v>
      </c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</row>
    <row r="1405" spans="1:41" x14ac:dyDescent="0.25">
      <c r="A1405" s="13" t="s">
        <v>359</v>
      </c>
      <c r="B1405" s="2" t="s">
        <v>4</v>
      </c>
      <c r="C1405" s="2" t="s">
        <v>2</v>
      </c>
      <c r="D1405" s="2" t="s">
        <v>27</v>
      </c>
      <c r="E1405" s="2" t="s">
        <v>76</v>
      </c>
      <c r="F1405" s="2" t="s">
        <v>218</v>
      </c>
      <c r="G1405" s="4"/>
      <c r="H1405" s="3">
        <v>0.24657422114451399</v>
      </c>
      <c r="I1405" s="3">
        <v>0.224938143534058</v>
      </c>
      <c r="J1405" s="3">
        <v>0.21127755910745499</v>
      </c>
      <c r="K1405" s="3">
        <v>0.19761697468085099</v>
      </c>
      <c r="L1405" s="3">
        <v>0.18395639025424801</v>
      </c>
      <c r="M1405" s="3">
        <v>0.16411896669036199</v>
      </c>
      <c r="N1405" s="3">
        <v>0.14428154312647501</v>
      </c>
      <c r="O1405" s="3">
        <v>0.127761905981358</v>
      </c>
      <c r="P1405" s="3">
        <v>0.11124226883624</v>
      </c>
      <c r="Q1405" s="3">
        <v>9.5488168163755799E-2</v>
      </c>
      <c r="R1405" s="3">
        <v>7.9734067491271404E-2</v>
      </c>
      <c r="S1405" s="3">
        <v>6.3979966818787107E-2</v>
      </c>
      <c r="T1405" s="3">
        <v>5.5826726017149199E-2</v>
      </c>
      <c r="U1405" s="3">
        <v>4.7673485215511402E-2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</row>
    <row r="1406" spans="1:41" x14ac:dyDescent="0.25">
      <c r="A1406" s="13" t="s">
        <v>359</v>
      </c>
      <c r="B1406" s="2" t="s">
        <v>4</v>
      </c>
      <c r="C1406" s="2" t="s">
        <v>2</v>
      </c>
      <c r="D1406" s="2" t="s">
        <v>27</v>
      </c>
      <c r="E1406" s="2" t="s">
        <v>77</v>
      </c>
      <c r="F1406" s="2" t="s">
        <v>214</v>
      </c>
      <c r="G1406" s="4"/>
      <c r="H1406" s="3">
        <v>8.0173996489854606E-3</v>
      </c>
      <c r="I1406" s="3">
        <v>8.0173996489854606E-3</v>
      </c>
      <c r="J1406" s="3">
        <v>8.0173996489854606E-3</v>
      </c>
      <c r="K1406" s="3">
        <v>8.0173996489854606E-3</v>
      </c>
      <c r="L1406" s="3">
        <v>8.0173996489854606E-3</v>
      </c>
      <c r="M1406" s="3">
        <v>8.0173996489854606E-3</v>
      </c>
      <c r="N1406" s="3">
        <v>8.0173996489854606E-3</v>
      </c>
      <c r="O1406" s="3">
        <v>8.0173996489854606E-3</v>
      </c>
      <c r="P1406" s="3">
        <v>8.0173996489854606E-3</v>
      </c>
      <c r="Q1406" s="3">
        <v>8.0173996489854606E-3</v>
      </c>
      <c r="R1406" s="3">
        <v>8.0173996489854606E-3</v>
      </c>
      <c r="S1406" s="3">
        <v>8.0173996489854606E-3</v>
      </c>
      <c r="T1406" s="3">
        <v>8.0173996489854606E-3</v>
      </c>
      <c r="U1406" s="3">
        <v>8.0173996489854606E-3</v>
      </c>
      <c r="V1406" s="3">
        <v>8.0173996489854606E-3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</row>
    <row r="1407" spans="1:41" x14ac:dyDescent="0.25">
      <c r="A1407" s="13" t="s">
        <v>359</v>
      </c>
      <c r="B1407" s="2" t="s">
        <v>4</v>
      </c>
      <c r="C1407" s="2" t="s">
        <v>2</v>
      </c>
      <c r="D1407" s="2" t="s">
        <v>27</v>
      </c>
      <c r="E1407" s="2" t="s">
        <v>77</v>
      </c>
      <c r="F1407" s="2" t="s">
        <v>231</v>
      </c>
      <c r="G1407" s="4"/>
      <c r="H1407" s="3">
        <v>0.140686870480908</v>
      </c>
      <c r="I1407" s="3">
        <v>0.137985003963288</v>
      </c>
      <c r="J1407" s="3">
        <v>0.13807601994920199</v>
      </c>
      <c r="K1407" s="3">
        <v>0.13816703593511501</v>
      </c>
      <c r="L1407" s="3">
        <v>0.138258051921028</v>
      </c>
      <c r="M1407" s="3">
        <v>0.127125799751451</v>
      </c>
      <c r="N1407" s="3">
        <v>0.115993547581874</v>
      </c>
      <c r="O1407" s="3">
        <v>0.10683301993703399</v>
      </c>
      <c r="P1407" s="3">
        <v>9.7672492292193894E-2</v>
      </c>
      <c r="Q1407" s="3">
        <v>9.0079400617442795E-2</v>
      </c>
      <c r="R1407" s="3">
        <v>8.2486308942691794E-2</v>
      </c>
      <c r="S1407" s="3">
        <v>7.4893217267940695E-2</v>
      </c>
      <c r="T1407" s="3">
        <v>6.9566480391555094E-2</v>
      </c>
      <c r="U1407" s="3">
        <v>6.4239743515169603E-2</v>
      </c>
      <c r="V1407" s="3">
        <v>2.70132215640412E-2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</row>
    <row r="1408" spans="1:41" x14ac:dyDescent="0.25">
      <c r="A1408" s="13" t="s">
        <v>359</v>
      </c>
      <c r="B1408" s="2" t="s">
        <v>4</v>
      </c>
      <c r="C1408" s="2" t="s">
        <v>2</v>
      </c>
      <c r="D1408" s="2" t="s">
        <v>27</v>
      </c>
      <c r="E1408" s="2" t="s">
        <v>78</v>
      </c>
      <c r="F1408" s="2" t="s">
        <v>201</v>
      </c>
      <c r="G1408" s="4"/>
      <c r="H1408" s="3">
        <v>0.73408618936161696</v>
      </c>
      <c r="I1408" s="3">
        <v>0.59320181882106504</v>
      </c>
      <c r="J1408" s="3">
        <v>0.46444457492948998</v>
      </c>
      <c r="K1408" s="3">
        <v>0.54238420429190404</v>
      </c>
      <c r="L1408" s="3">
        <v>0.51697539702732298</v>
      </c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</row>
    <row r="1409" spans="1:41" x14ac:dyDescent="0.25">
      <c r="A1409" s="13" t="s">
        <v>359</v>
      </c>
      <c r="B1409" s="2" t="s">
        <v>4</v>
      </c>
      <c r="C1409" s="2" t="s">
        <v>2</v>
      </c>
      <c r="D1409" s="2" t="s">
        <v>27</v>
      </c>
      <c r="E1409" s="2" t="s">
        <v>79</v>
      </c>
      <c r="F1409" s="2" t="s">
        <v>202</v>
      </c>
      <c r="G1409" s="4"/>
      <c r="H1409" s="3">
        <v>8.5591327795199998E-2</v>
      </c>
      <c r="I1409" s="3">
        <v>8.5591327795199998E-2</v>
      </c>
      <c r="J1409" s="3">
        <v>8.5591327795199998E-2</v>
      </c>
      <c r="K1409" s="3">
        <v>8.5591327795199998E-2</v>
      </c>
      <c r="L1409" s="3">
        <v>8.5591327795199998E-2</v>
      </c>
      <c r="M1409" s="3">
        <v>8.5591327795199998E-2</v>
      </c>
      <c r="N1409" s="3">
        <v>8.5591327795199998E-2</v>
      </c>
      <c r="O1409" s="3">
        <v>8.5591327795199998E-2</v>
      </c>
      <c r="P1409" s="3">
        <v>8.5591327795199998E-2</v>
      </c>
      <c r="Q1409" s="3">
        <v>8.5591327795199998E-2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</row>
    <row r="1410" spans="1:41" x14ac:dyDescent="0.25">
      <c r="A1410" s="13" t="s">
        <v>359</v>
      </c>
      <c r="B1410" s="2" t="s">
        <v>4</v>
      </c>
      <c r="C1410" s="2" t="s">
        <v>2</v>
      </c>
      <c r="D1410" s="2" t="s">
        <v>27</v>
      </c>
      <c r="E1410" s="2" t="s">
        <v>79</v>
      </c>
      <c r="F1410" s="2" t="s">
        <v>206</v>
      </c>
      <c r="G1410" s="4"/>
      <c r="H1410" s="3">
        <v>0.34236531118079999</v>
      </c>
      <c r="I1410" s="3">
        <v>0.34236531118079999</v>
      </c>
      <c r="J1410" s="3">
        <v>0.34236531118079999</v>
      </c>
      <c r="K1410" s="3">
        <v>0.34236531118079999</v>
      </c>
      <c r="L1410" s="3">
        <v>0.34236531118079999</v>
      </c>
      <c r="M1410" s="3">
        <v>0.34236531118079999</v>
      </c>
      <c r="N1410" s="3">
        <v>0.34236531118079999</v>
      </c>
      <c r="O1410" s="3">
        <v>0.34236531118079999</v>
      </c>
      <c r="P1410" s="3">
        <v>0.34236531118079999</v>
      </c>
      <c r="Q1410" s="3">
        <v>0.34236531118079999</v>
      </c>
      <c r="R1410" s="3">
        <v>0.34236531118079999</v>
      </c>
      <c r="S1410" s="3">
        <v>0.34236531118079999</v>
      </c>
      <c r="T1410" s="3">
        <v>0.34236531118079999</v>
      </c>
      <c r="U1410" s="3">
        <v>0.34236531118079999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</row>
    <row r="1411" spans="1:41" x14ac:dyDescent="0.25">
      <c r="A1411" s="13" t="s">
        <v>359</v>
      </c>
      <c r="B1411" s="2" t="s">
        <v>4</v>
      </c>
      <c r="C1411" s="2" t="s">
        <v>2</v>
      </c>
      <c r="D1411" s="2" t="s">
        <v>27</v>
      </c>
      <c r="E1411" s="2" t="s">
        <v>80</v>
      </c>
      <c r="F1411" s="2" t="s">
        <v>207</v>
      </c>
      <c r="G1411" s="4"/>
      <c r="H1411" s="3">
        <v>1.41886919801496E-2</v>
      </c>
      <c r="I1411" s="3">
        <v>1.34077982366938E-2</v>
      </c>
      <c r="J1411" s="3">
        <v>1.2818444468047901E-2</v>
      </c>
      <c r="K1411" s="3">
        <v>1.2229090699402E-2</v>
      </c>
      <c r="L1411" s="3">
        <v>1.1639736930756201E-2</v>
      </c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</row>
    <row r="1412" spans="1:41" x14ac:dyDescent="0.25">
      <c r="A1412" s="13" t="s">
        <v>359</v>
      </c>
      <c r="B1412" s="2" t="s">
        <v>4</v>
      </c>
      <c r="C1412" s="2" t="s">
        <v>2</v>
      </c>
      <c r="D1412" s="2" t="s">
        <v>27</v>
      </c>
      <c r="E1412" s="2" t="s">
        <v>81</v>
      </c>
      <c r="F1412" s="2" t="s">
        <v>203</v>
      </c>
      <c r="G1412" s="4"/>
      <c r="H1412" s="3">
        <v>2.8530442598399999E-2</v>
      </c>
      <c r="I1412" s="3">
        <v>2.8530442598399999E-2</v>
      </c>
      <c r="J1412" s="3">
        <v>2.8530442598399999E-2</v>
      </c>
      <c r="K1412" s="3">
        <v>2.8530442598399999E-2</v>
      </c>
      <c r="L1412" s="3">
        <v>2.8530442598399999E-2</v>
      </c>
      <c r="M1412" s="3">
        <v>2.8530442598399999E-2</v>
      </c>
      <c r="N1412" s="3">
        <v>2.8530442598399999E-2</v>
      </c>
      <c r="O1412" s="3">
        <v>2.8530442598399999E-2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</row>
    <row r="1413" spans="1:41" x14ac:dyDescent="0.25">
      <c r="A1413" s="13" t="s">
        <v>359</v>
      </c>
      <c r="B1413" s="2" t="s">
        <v>4</v>
      </c>
      <c r="C1413" s="2" t="s">
        <v>2</v>
      </c>
      <c r="D1413" s="2" t="s">
        <v>27</v>
      </c>
      <c r="E1413" s="2" t="s">
        <v>81</v>
      </c>
      <c r="F1413" s="2" t="s">
        <v>208</v>
      </c>
      <c r="G1413" s="4"/>
      <c r="H1413" s="3">
        <v>0.1141217703936</v>
      </c>
      <c r="I1413" s="3">
        <v>0.1141217703936</v>
      </c>
      <c r="J1413" s="3">
        <v>0.1141217703936</v>
      </c>
      <c r="K1413" s="3">
        <v>0.1141217703936</v>
      </c>
      <c r="L1413" s="3">
        <v>0.1141217703936</v>
      </c>
      <c r="M1413" s="3">
        <v>0.1141217703936</v>
      </c>
      <c r="N1413" s="3">
        <v>0.1141217703936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</row>
    <row r="1414" spans="1:41" x14ac:dyDescent="0.25">
      <c r="A1414" s="13" t="s">
        <v>359</v>
      </c>
      <c r="B1414" s="2" t="s">
        <v>4</v>
      </c>
      <c r="C1414" s="2" t="s">
        <v>2</v>
      </c>
      <c r="D1414" s="2" t="s">
        <v>27</v>
      </c>
      <c r="E1414" s="2" t="s">
        <v>82</v>
      </c>
      <c r="F1414" s="2" t="s">
        <v>204</v>
      </c>
      <c r="G1414" s="4"/>
      <c r="H1414" s="3">
        <v>4.0412606382738197E-3</v>
      </c>
      <c r="I1414" s="3">
        <v>3.11410965658423E-3</v>
      </c>
      <c r="J1414" s="3">
        <v>2.52872516640018E-3</v>
      </c>
      <c r="K1414" s="3">
        <v>1.9433406762161701E-3</v>
      </c>
      <c r="L1414" s="3">
        <v>1.35795618603215E-3</v>
      </c>
      <c r="M1414" s="3">
        <v>5.0788127584783498E-4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</row>
    <row r="1415" spans="1:41" x14ac:dyDescent="0.25">
      <c r="A1415" s="13" t="s">
        <v>359</v>
      </c>
      <c r="B1415" s="2" t="s">
        <v>4</v>
      </c>
      <c r="C1415" s="2" t="s">
        <v>2</v>
      </c>
      <c r="D1415" s="2" t="s">
        <v>27</v>
      </c>
      <c r="E1415" s="2" t="s">
        <v>83</v>
      </c>
      <c r="F1415" s="2" t="s">
        <v>205</v>
      </c>
      <c r="G1415" s="4"/>
      <c r="H1415" s="3">
        <v>3.1700491776000001E-3</v>
      </c>
      <c r="I1415" s="3">
        <v>3.1700491776000001E-3</v>
      </c>
      <c r="J1415" s="3">
        <v>3.1700491776000001E-3</v>
      </c>
      <c r="K1415" s="3">
        <v>3.1700491776000001E-3</v>
      </c>
      <c r="L1415" s="3">
        <v>3.1700491776000001E-3</v>
      </c>
      <c r="M1415" s="3">
        <v>3.1700491776000001E-3</v>
      </c>
      <c r="N1415" s="3">
        <v>3.1700491776000001E-3</v>
      </c>
      <c r="O1415" s="3">
        <v>3.1700491776000001E-3</v>
      </c>
      <c r="P1415" s="3">
        <v>3.1700491776000001E-3</v>
      </c>
      <c r="Q1415" s="3">
        <v>3.1700491776000001E-3</v>
      </c>
      <c r="R1415" s="3">
        <v>3.1700491776000001E-3</v>
      </c>
      <c r="S1415" s="3">
        <v>3.1700491776000001E-3</v>
      </c>
      <c r="T1415" s="3">
        <v>3.1700491776000001E-3</v>
      </c>
      <c r="U1415" s="3">
        <v>3.1700491776000001E-3</v>
      </c>
      <c r="V1415" s="3">
        <v>3.1700491776000001E-3</v>
      </c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</row>
    <row r="1416" spans="1:41" x14ac:dyDescent="0.25">
      <c r="A1416" s="13" t="s">
        <v>359</v>
      </c>
      <c r="B1416" s="2" t="s">
        <v>4</v>
      </c>
      <c r="C1416" s="2" t="s">
        <v>2</v>
      </c>
      <c r="D1416" s="2" t="s">
        <v>27</v>
      </c>
      <c r="E1416" s="2" t="s">
        <v>83</v>
      </c>
      <c r="F1416" s="2" t="s">
        <v>209</v>
      </c>
      <c r="G1416" s="4"/>
      <c r="H1416" s="3">
        <v>1.26801967104E-2</v>
      </c>
      <c r="I1416" s="3">
        <v>1.26801967104E-2</v>
      </c>
      <c r="J1416" s="3">
        <v>1.26801967104E-2</v>
      </c>
      <c r="K1416" s="3">
        <v>1.26801967104E-2</v>
      </c>
      <c r="L1416" s="3">
        <v>1.26801967104E-2</v>
      </c>
      <c r="M1416" s="3">
        <v>1.26801967104E-2</v>
      </c>
      <c r="N1416" s="3">
        <v>1.26801967104E-2</v>
      </c>
      <c r="O1416" s="3">
        <v>1.26801967104E-2</v>
      </c>
      <c r="P1416" s="3">
        <v>1.26801967104E-2</v>
      </c>
      <c r="Q1416" s="3">
        <v>1.26801967104E-2</v>
      </c>
      <c r="R1416" s="3">
        <v>1.26801967104E-2</v>
      </c>
      <c r="S1416" s="3">
        <v>1.26801967104E-2</v>
      </c>
      <c r="T1416" s="3">
        <v>1.26801967104E-2</v>
      </c>
      <c r="U1416" s="3">
        <v>1.26801967104E-2</v>
      </c>
      <c r="V1416" s="3">
        <v>6.2878107326414601E-3</v>
      </c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</row>
    <row r="1417" spans="1:41" x14ac:dyDescent="0.25">
      <c r="A1417" s="13" t="s">
        <v>359</v>
      </c>
      <c r="B1417" s="2" t="s">
        <v>4</v>
      </c>
      <c r="C1417" s="2" t="s">
        <v>2</v>
      </c>
      <c r="D1417" s="2" t="s">
        <v>27</v>
      </c>
      <c r="E1417" s="2" t="s">
        <v>85</v>
      </c>
      <c r="F1417" s="2" t="s">
        <v>232</v>
      </c>
      <c r="G1417" s="4"/>
      <c r="H1417" s="3">
        <v>2.0775231734395598</v>
      </c>
      <c r="I1417" s="3">
        <v>1.9804917636710599</v>
      </c>
      <c r="J1417" s="3">
        <v>1.69722441178748</v>
      </c>
      <c r="K1417" s="3">
        <v>1.67555154670882</v>
      </c>
      <c r="L1417" s="3">
        <v>0.54830657975587305</v>
      </c>
      <c r="M1417" s="3">
        <v>0.54800122863332501</v>
      </c>
      <c r="N1417" s="3">
        <v>0.54769587751077697</v>
      </c>
      <c r="O1417" s="3">
        <v>0.54745373685097398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</row>
    <row r="1418" spans="1:41" x14ac:dyDescent="0.25">
      <c r="A1418" s="13" t="s">
        <v>359</v>
      </c>
      <c r="B1418" s="2" t="s">
        <v>4</v>
      </c>
      <c r="C1418" s="2" t="s">
        <v>2</v>
      </c>
      <c r="D1418" s="2" t="s">
        <v>27</v>
      </c>
      <c r="E1418" s="2" t="s">
        <v>88</v>
      </c>
      <c r="F1418" s="2" t="s">
        <v>233</v>
      </c>
      <c r="G1418" s="4"/>
      <c r="H1418" s="3">
        <v>0.140258279477013</v>
      </c>
      <c r="I1418" s="3">
        <v>0.13741526324715</v>
      </c>
      <c r="J1418" s="3">
        <v>0.137511034049831</v>
      </c>
      <c r="K1418" s="3">
        <v>0.13760680485251101</v>
      </c>
      <c r="L1418" s="3">
        <v>0.13770257565519201</v>
      </c>
      <c r="M1418" s="3">
        <v>0.12598875730530901</v>
      </c>
      <c r="N1418" s="3">
        <v>0.11427493895542699</v>
      </c>
      <c r="O1418" s="3">
        <v>0.104635851088375</v>
      </c>
      <c r="P1418" s="3">
        <v>9.4996763221323194E-2</v>
      </c>
      <c r="Q1418" s="3">
        <v>8.7006996619097804E-2</v>
      </c>
      <c r="R1418" s="3">
        <v>7.9017230016872303E-2</v>
      </c>
      <c r="S1418" s="3">
        <v>7.1027463414646802E-2</v>
      </c>
      <c r="T1418" s="3">
        <v>6.5422449512956601E-2</v>
      </c>
      <c r="U1418" s="3">
        <v>5.9817435611266297E-2</v>
      </c>
      <c r="V1418" s="3">
        <v>2.7038528189371601E-2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</row>
    <row r="1419" spans="1:41" x14ac:dyDescent="0.25">
      <c r="A1419" s="13" t="s">
        <v>359</v>
      </c>
      <c r="B1419" s="2" t="s">
        <v>4</v>
      </c>
      <c r="C1419" s="2" t="s">
        <v>2</v>
      </c>
      <c r="D1419" s="2" t="s">
        <v>27</v>
      </c>
      <c r="E1419" s="2" t="s">
        <v>89</v>
      </c>
      <c r="F1419" s="2" t="s">
        <v>234</v>
      </c>
      <c r="G1419" s="4"/>
      <c r="H1419" s="3">
        <v>1.7496113806196401</v>
      </c>
      <c r="I1419" s="3">
        <v>1.6601136334889099</v>
      </c>
      <c r="J1419" s="3">
        <v>1.5673344370786499</v>
      </c>
      <c r="K1419" s="3">
        <v>1.49517002526328</v>
      </c>
      <c r="L1419" s="3">
        <v>1.33588171793835</v>
      </c>
      <c r="M1419" s="3">
        <v>1.2377295378822799</v>
      </c>
      <c r="N1419" s="3">
        <v>1.1395773578262001</v>
      </c>
      <c r="O1419" s="3">
        <v>1.0617435727675499</v>
      </c>
      <c r="P1419" s="3">
        <v>0.743974693788513</v>
      </c>
      <c r="Q1419" s="3">
        <v>0.46898167285820702</v>
      </c>
      <c r="R1419" s="3">
        <v>0.239776878156471</v>
      </c>
      <c r="S1419" s="3">
        <v>0.233963108457166</v>
      </c>
      <c r="T1419" s="3">
        <v>0.233963108457166</v>
      </c>
      <c r="U1419" s="3">
        <v>8.2522964764635706E-2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</row>
    <row r="1420" spans="1:41" x14ac:dyDescent="0.25">
      <c r="A1420" s="13" t="s">
        <v>359</v>
      </c>
      <c r="B1420" s="2" t="s">
        <v>4</v>
      </c>
      <c r="C1420" s="2" t="s">
        <v>2</v>
      </c>
      <c r="D1420" s="2" t="s">
        <v>27</v>
      </c>
      <c r="E1420" s="2" t="s">
        <v>90</v>
      </c>
      <c r="F1420" s="2" t="s">
        <v>235</v>
      </c>
      <c r="G1420" s="4"/>
      <c r="H1420" s="4"/>
      <c r="I1420" s="4"/>
      <c r="J1420" s="4"/>
      <c r="K1420" s="4"/>
      <c r="L1420" s="4"/>
      <c r="M1420" s="3">
        <v>8.8985530514990308E-3</v>
      </c>
      <c r="N1420" s="3">
        <v>8.4239635554190801E-3</v>
      </c>
      <c r="O1420" s="3">
        <v>9.5972017882192196E-4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</row>
    <row r="1421" spans="1:41" x14ac:dyDescent="0.25">
      <c r="A1421" s="13" t="s">
        <v>359</v>
      </c>
      <c r="B1421" s="2" t="s">
        <v>4</v>
      </c>
      <c r="C1421" s="2" t="s">
        <v>2</v>
      </c>
      <c r="D1421" s="2" t="s">
        <v>27</v>
      </c>
      <c r="E1421" s="2" t="s">
        <v>91</v>
      </c>
      <c r="F1421" s="2" t="s">
        <v>236</v>
      </c>
      <c r="G1421" s="4"/>
      <c r="H1421" s="3">
        <v>0.23910766555569599</v>
      </c>
      <c r="I1421" s="3">
        <v>0.21349143803894799</v>
      </c>
      <c r="J1421" s="3">
        <v>0.18648228151903301</v>
      </c>
      <c r="K1421" s="3">
        <v>0.15947312499911701</v>
      </c>
      <c r="L1421" s="3">
        <v>0.132463968479201</v>
      </c>
      <c r="M1421" s="3">
        <v>0.10351422098658999</v>
      </c>
      <c r="N1421" s="3">
        <v>7.4564473493978795E-2</v>
      </c>
      <c r="O1421" s="3">
        <v>0.146467995721141</v>
      </c>
      <c r="P1421" s="3">
        <v>0.13929846009772401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</row>
    <row r="1422" spans="1:41" x14ac:dyDescent="0.25">
      <c r="A1422" s="13" t="s">
        <v>359</v>
      </c>
      <c r="B1422" s="2" t="s">
        <v>4</v>
      </c>
      <c r="C1422" s="2" t="s">
        <v>2</v>
      </c>
      <c r="D1422" s="2" t="s">
        <v>27</v>
      </c>
      <c r="E1422" s="2" t="s">
        <v>57</v>
      </c>
      <c r="F1422" s="2" t="s">
        <v>219</v>
      </c>
      <c r="G1422" s="4"/>
      <c r="H1422" s="3">
        <v>3.1491864000000001</v>
      </c>
      <c r="I1422" s="3">
        <v>3.3523597161290302</v>
      </c>
      <c r="J1422" s="3">
        <v>3.3523597161290302</v>
      </c>
      <c r="K1422" s="3">
        <v>3.3523597161290302</v>
      </c>
      <c r="L1422" s="3">
        <v>3.3523597161290302</v>
      </c>
      <c r="M1422" s="3">
        <v>3.3523597161290302</v>
      </c>
      <c r="N1422" s="3">
        <v>3.3523597161290302</v>
      </c>
      <c r="O1422" s="3">
        <v>3.3523597161290302</v>
      </c>
      <c r="P1422" s="3">
        <v>3.3523597161290302</v>
      </c>
      <c r="Q1422" s="3">
        <v>3.3523597161290302</v>
      </c>
      <c r="R1422" s="3">
        <v>3.3523597161290302</v>
      </c>
      <c r="S1422" s="3">
        <v>3.3523597161290302</v>
      </c>
      <c r="T1422" s="3">
        <v>3.3523597161290302</v>
      </c>
      <c r="U1422" s="3">
        <v>3.3523597161290302</v>
      </c>
      <c r="V1422" s="3">
        <v>3.3523597161290302</v>
      </c>
      <c r="W1422" s="3">
        <v>3.3523597161290302</v>
      </c>
      <c r="X1422" s="3">
        <v>3.3523597161290302</v>
      </c>
      <c r="Y1422" s="3">
        <v>3.3523597161290302</v>
      </c>
      <c r="Z1422" s="3">
        <v>3.3523597161290302</v>
      </c>
      <c r="AA1422" s="3">
        <v>3.3523597161290302</v>
      </c>
      <c r="AB1422" s="3">
        <v>3.3523597161290302</v>
      </c>
      <c r="AC1422" s="3">
        <v>3.3523597161290302</v>
      </c>
      <c r="AD1422" s="3">
        <v>3.3523597161290302</v>
      </c>
      <c r="AE1422" s="3">
        <v>3.3523597161290302</v>
      </c>
      <c r="AF1422" s="3">
        <v>3.3523597161290302</v>
      </c>
      <c r="AG1422" s="3">
        <v>3.3523597161290302</v>
      </c>
      <c r="AH1422" s="3">
        <v>3.3523597161290302</v>
      </c>
      <c r="AI1422" s="3">
        <v>3.3523597161290302</v>
      </c>
      <c r="AJ1422" s="3">
        <v>3.3523597161290302</v>
      </c>
      <c r="AK1422" s="3">
        <v>3.3523597161290302</v>
      </c>
      <c r="AL1422" s="3">
        <v>3.3523597161290302</v>
      </c>
      <c r="AM1422" s="3">
        <v>3.3523597161290302</v>
      </c>
      <c r="AN1422" s="4"/>
      <c r="AO1422" s="4"/>
    </row>
    <row r="1423" spans="1:41" x14ac:dyDescent="0.25">
      <c r="A1423" s="13" t="s">
        <v>359</v>
      </c>
      <c r="B1423" s="2" t="s">
        <v>4</v>
      </c>
      <c r="C1423" s="2" t="s">
        <v>2</v>
      </c>
      <c r="D1423" s="2" t="s">
        <v>27</v>
      </c>
      <c r="E1423" s="2" t="s">
        <v>58</v>
      </c>
      <c r="F1423" s="2" t="s">
        <v>220</v>
      </c>
      <c r="G1423" s="4"/>
      <c r="H1423" s="3">
        <v>2.1512390163934398</v>
      </c>
      <c r="I1423" s="3">
        <v>2.4602459016393499</v>
      </c>
      <c r="J1423" s="3">
        <v>2.4602459016393499</v>
      </c>
      <c r="K1423" s="3">
        <v>2.4602459016393499</v>
      </c>
      <c r="L1423" s="3">
        <v>2.4602459016393499</v>
      </c>
      <c r="M1423" s="3">
        <v>2.4602459016393499</v>
      </c>
      <c r="N1423" s="3">
        <v>2.4602459016393499</v>
      </c>
      <c r="O1423" s="3">
        <v>2.4602459016393499</v>
      </c>
      <c r="P1423" s="3">
        <v>2.4602459016393499</v>
      </c>
      <c r="Q1423" s="3">
        <v>2.4602459016393499</v>
      </c>
      <c r="R1423" s="3">
        <v>2.4602459016393499</v>
      </c>
      <c r="S1423" s="3">
        <v>2.4602459016393499</v>
      </c>
      <c r="T1423" s="3">
        <v>2.4602459016393499</v>
      </c>
      <c r="U1423" s="3">
        <v>2.4602459016393499</v>
      </c>
      <c r="V1423" s="3">
        <v>2.4602459016393499</v>
      </c>
      <c r="W1423" s="3">
        <v>2.4602459016393499</v>
      </c>
      <c r="X1423" s="3">
        <v>2.4602459016393499</v>
      </c>
      <c r="Y1423" s="3">
        <v>2.4602459016393499</v>
      </c>
      <c r="Z1423" s="3">
        <v>2.4602459016393499</v>
      </c>
      <c r="AA1423" s="3">
        <v>2.4602459016393499</v>
      </c>
      <c r="AB1423" s="3">
        <v>2.4602459016393499</v>
      </c>
      <c r="AC1423" s="3">
        <v>2.4602459016393499</v>
      </c>
      <c r="AD1423" s="3">
        <v>2.4602459016393499</v>
      </c>
      <c r="AE1423" s="3">
        <v>2.4602459016393499</v>
      </c>
      <c r="AF1423" s="3">
        <v>2.4602459016393499</v>
      </c>
      <c r="AG1423" s="3">
        <v>2.4602459016393499</v>
      </c>
      <c r="AH1423" s="3">
        <v>2.4602459016393499</v>
      </c>
      <c r="AI1423" s="3">
        <v>2.4602459016393499</v>
      </c>
      <c r="AJ1423" s="3">
        <v>2.4602459016393499</v>
      </c>
      <c r="AK1423" s="3">
        <v>2.4602459016393499</v>
      </c>
      <c r="AL1423" s="3">
        <v>2.4602459016393499</v>
      </c>
      <c r="AM1423" s="3">
        <v>2.4602459016393499</v>
      </c>
      <c r="AN1423" s="4"/>
      <c r="AO1423" s="4"/>
    </row>
    <row r="1424" spans="1:41" x14ac:dyDescent="0.25">
      <c r="A1424" s="13" t="s">
        <v>359</v>
      </c>
      <c r="B1424" s="2" t="s">
        <v>4</v>
      </c>
      <c r="C1424" s="2" t="s">
        <v>2</v>
      </c>
      <c r="D1424" s="2" t="s">
        <v>27</v>
      </c>
      <c r="E1424" s="2" t="s">
        <v>35</v>
      </c>
      <c r="F1424" s="2" t="s">
        <v>181</v>
      </c>
      <c r="G1424" s="4"/>
      <c r="H1424" s="3">
        <v>12.8941913651903</v>
      </c>
      <c r="I1424" s="3">
        <v>11.9636421699146</v>
      </c>
      <c r="J1424" s="3">
        <v>10.6803532566501</v>
      </c>
      <c r="K1424" s="3">
        <v>10.0286883033646</v>
      </c>
      <c r="L1424" s="3">
        <v>6.7076023024219404</v>
      </c>
      <c r="M1424" s="3">
        <v>5.8666014830378002</v>
      </c>
      <c r="N1424" s="3">
        <v>5.0162275211060798</v>
      </c>
      <c r="O1424" s="3">
        <v>4.4289783329280503</v>
      </c>
      <c r="P1424" s="3">
        <v>1.71627855641845</v>
      </c>
      <c r="Q1424" s="3">
        <v>0.64606807009474798</v>
      </c>
      <c r="R1424" s="3">
        <v>0.40128041711603502</v>
      </c>
      <c r="S1424" s="3">
        <v>2.5470016203791999</v>
      </c>
      <c r="T1424" s="3">
        <v>2.5360698696011199</v>
      </c>
      <c r="U1424" s="3">
        <v>1.2968833990514601</v>
      </c>
      <c r="V1424" s="3">
        <v>5.4051749753412801E-2</v>
      </c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</row>
    <row r="1425" spans="1:41" x14ac:dyDescent="0.25">
      <c r="A1425" s="13" t="s">
        <v>359</v>
      </c>
      <c r="B1425" s="2" t="s">
        <v>4</v>
      </c>
      <c r="C1425" s="2" t="s">
        <v>2</v>
      </c>
      <c r="D1425" s="2" t="s">
        <v>27</v>
      </c>
      <c r="E1425" s="2" t="s">
        <v>36</v>
      </c>
      <c r="F1425" s="2" t="s">
        <v>182</v>
      </c>
      <c r="G1425" s="4"/>
      <c r="H1425" s="3">
        <v>14.3615025968745</v>
      </c>
      <c r="I1425" s="3">
        <v>14.7491493881192</v>
      </c>
      <c r="J1425" s="3">
        <v>15.084533963482601</v>
      </c>
      <c r="K1425" s="3">
        <v>15.417604352849001</v>
      </c>
      <c r="L1425" s="3">
        <v>15.7483605562183</v>
      </c>
      <c r="M1425" s="3">
        <v>16.076802573590601</v>
      </c>
      <c r="N1425" s="3">
        <v>16.402930404965801</v>
      </c>
      <c r="O1425" s="3">
        <v>16.556544227606199</v>
      </c>
      <c r="P1425" s="3">
        <v>16.706727735489</v>
      </c>
      <c r="Q1425" s="3">
        <v>16.8534809286142</v>
      </c>
      <c r="R1425" s="3">
        <v>16.996803806981699</v>
      </c>
      <c r="S1425" s="3">
        <v>17.136696370591601</v>
      </c>
      <c r="T1425" s="3">
        <v>17.165967253004101</v>
      </c>
      <c r="U1425" s="3">
        <v>17.192067589350302</v>
      </c>
      <c r="V1425" s="3">
        <v>17.214997379630098</v>
      </c>
      <c r="W1425" s="3">
        <v>17.234756623843701</v>
      </c>
      <c r="X1425" s="3">
        <v>17.251345321991</v>
      </c>
      <c r="Y1425" s="3">
        <v>17.238302450541401</v>
      </c>
      <c r="Z1425" s="3">
        <v>17.2089513710905</v>
      </c>
      <c r="AA1425" s="3">
        <v>17.188510817731</v>
      </c>
      <c r="AB1425" s="3">
        <v>17.164439262517199</v>
      </c>
      <c r="AC1425" s="3">
        <v>17.136736705449099</v>
      </c>
      <c r="AD1425" s="3">
        <v>17.106687224547901</v>
      </c>
      <c r="AE1425" s="3">
        <v>17.073473191998801</v>
      </c>
      <c r="AF1425" s="3">
        <v>17.037094607801901</v>
      </c>
      <c r="AG1425" s="3">
        <v>16.997551471957301</v>
      </c>
      <c r="AH1425" s="3">
        <v>16.9548437844647</v>
      </c>
      <c r="AI1425" s="3">
        <v>16.950459501975001</v>
      </c>
      <c r="AJ1425" s="3">
        <v>16.9426343097733</v>
      </c>
      <c r="AK1425" s="3">
        <v>16.931368207859698</v>
      </c>
      <c r="AL1425" s="3">
        <v>16.916661196233999</v>
      </c>
      <c r="AM1425" s="3">
        <v>16.898513274896398</v>
      </c>
      <c r="AN1425" s="4"/>
      <c r="AO1425" s="4"/>
    </row>
    <row r="1426" spans="1:41" x14ac:dyDescent="0.25">
      <c r="A1426" s="13" t="s">
        <v>359</v>
      </c>
      <c r="B1426" s="2" t="s">
        <v>4</v>
      </c>
      <c r="C1426" s="2" t="s">
        <v>2</v>
      </c>
      <c r="D1426" s="2" t="s">
        <v>27</v>
      </c>
      <c r="E1426" s="2" t="s">
        <v>93</v>
      </c>
      <c r="F1426" s="2" t="s">
        <v>170</v>
      </c>
      <c r="G1426" s="4"/>
      <c r="H1426" s="3">
        <v>68.585731940983607</v>
      </c>
      <c r="I1426" s="3">
        <v>55.422893826604401</v>
      </c>
      <c r="J1426" s="3">
        <v>43.393094134163597</v>
      </c>
      <c r="K1426" s="3">
        <v>50.674999998213103</v>
      </c>
      <c r="L1426" s="3">
        <v>48.301053084017497</v>
      </c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</row>
    <row r="1427" spans="1:41" x14ac:dyDescent="0.25">
      <c r="A1427" s="13" t="s">
        <v>359</v>
      </c>
      <c r="B1427" s="2" t="s">
        <v>4</v>
      </c>
      <c r="C1427" s="2" t="s">
        <v>2</v>
      </c>
      <c r="D1427" s="2" t="s">
        <v>27</v>
      </c>
      <c r="E1427" s="2" t="s">
        <v>94</v>
      </c>
      <c r="F1427" s="2" t="s">
        <v>171</v>
      </c>
      <c r="G1427" s="4"/>
      <c r="H1427" s="3">
        <v>363.68563536317902</v>
      </c>
      <c r="I1427" s="3">
        <v>351.57960925668402</v>
      </c>
      <c r="J1427" s="3">
        <v>316.17245555434403</v>
      </c>
      <c r="K1427" s="3">
        <v>313.48877158637202</v>
      </c>
      <c r="L1427" s="3">
        <v>172.50647262570399</v>
      </c>
      <c r="M1427" s="3">
        <v>172.50647262570399</v>
      </c>
      <c r="N1427" s="3">
        <v>172.50647262570399</v>
      </c>
      <c r="O1427" s="3">
        <v>172.50647262570399</v>
      </c>
      <c r="P1427" s="3">
        <v>53.9675152915447</v>
      </c>
      <c r="Q1427" s="3">
        <v>18.429356134016999</v>
      </c>
      <c r="R1427" s="3">
        <v>9.2286541206376196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</row>
    <row r="1428" spans="1:41" x14ac:dyDescent="0.25">
      <c r="A1428" s="13" t="s">
        <v>359</v>
      </c>
      <c r="B1428" s="2" t="s">
        <v>4</v>
      </c>
      <c r="C1428" s="2" t="s">
        <v>2</v>
      </c>
      <c r="D1428" s="2" t="s">
        <v>27</v>
      </c>
      <c r="E1428" s="2" t="s">
        <v>95</v>
      </c>
      <c r="F1428" s="2" t="s">
        <v>172</v>
      </c>
      <c r="G1428" s="4"/>
      <c r="H1428" s="3">
        <v>726.70451084468402</v>
      </c>
      <c r="I1428" s="3">
        <v>687.86225103060201</v>
      </c>
      <c r="J1428" s="3">
        <v>654.42733676952105</v>
      </c>
      <c r="K1428" s="3">
        <v>620.992422508441</v>
      </c>
      <c r="L1428" s="3">
        <v>587.55750824736003</v>
      </c>
      <c r="M1428" s="3">
        <v>540.991110801525</v>
      </c>
      <c r="N1428" s="3">
        <v>494.42471335568899</v>
      </c>
      <c r="O1428" s="3">
        <v>457.49798419201397</v>
      </c>
      <c r="P1428" s="3">
        <v>420.57125502833901</v>
      </c>
      <c r="Q1428" s="3">
        <v>383.64452586466501</v>
      </c>
      <c r="R1428" s="3">
        <v>245.541067327929</v>
      </c>
      <c r="S1428" s="3">
        <v>245.54106732792999</v>
      </c>
      <c r="T1428" s="3">
        <v>245.54106732792999</v>
      </c>
      <c r="U1428" s="3">
        <v>173.871431741919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</row>
    <row r="1429" spans="1:41" x14ac:dyDescent="0.25">
      <c r="A1429" s="13" t="s">
        <v>359</v>
      </c>
      <c r="B1429" s="2" t="s">
        <v>4</v>
      </c>
      <c r="C1429" s="2" t="s">
        <v>2</v>
      </c>
      <c r="D1429" s="2" t="s">
        <v>27</v>
      </c>
      <c r="E1429" s="2" t="s">
        <v>96</v>
      </c>
      <c r="F1429" s="2" t="s">
        <v>173</v>
      </c>
      <c r="G1429" s="4"/>
      <c r="H1429" s="3">
        <v>5.6352908998762903</v>
      </c>
      <c r="I1429" s="3">
        <v>5.3251450871105197</v>
      </c>
      <c r="J1429" s="3">
        <v>5.09107277558918</v>
      </c>
      <c r="K1429" s="3">
        <v>4.8570004640678297</v>
      </c>
      <c r="L1429" s="3">
        <v>4.62292815254649</v>
      </c>
      <c r="M1429" s="3">
        <v>4.3888558410251504</v>
      </c>
      <c r="N1429" s="3">
        <v>4.1547835295038098</v>
      </c>
      <c r="O1429" s="3">
        <v>0.47334364229729903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</row>
    <row r="1430" spans="1:41" x14ac:dyDescent="0.25">
      <c r="A1430" s="13" t="s">
        <v>359</v>
      </c>
      <c r="B1430" s="2" t="s">
        <v>4</v>
      </c>
      <c r="C1430" s="2" t="s">
        <v>2</v>
      </c>
      <c r="D1430" s="2" t="s">
        <v>27</v>
      </c>
      <c r="E1430" s="2" t="s">
        <v>97</v>
      </c>
      <c r="F1430" s="2" t="s">
        <v>174</v>
      </c>
      <c r="G1430" s="4"/>
      <c r="H1430" s="3">
        <v>165.4447887378</v>
      </c>
      <c r="I1430" s="3">
        <v>153.89107121101301</v>
      </c>
      <c r="J1430" s="3">
        <v>141.709099261246</v>
      </c>
      <c r="K1430" s="3">
        <v>129.52712731147801</v>
      </c>
      <c r="L1430" s="3">
        <v>117.34515536171099</v>
      </c>
      <c r="M1430" s="3">
        <v>104.287916360271</v>
      </c>
      <c r="N1430" s="3">
        <v>91.230677358831599</v>
      </c>
      <c r="O1430" s="3">
        <v>82.212115063181301</v>
      </c>
      <c r="P1430" s="3">
        <v>68.086395166067106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</row>
    <row r="1431" spans="1:41" x14ac:dyDescent="0.25">
      <c r="A1431" s="13" t="s">
        <v>359</v>
      </c>
      <c r="B1431" s="2" t="s">
        <v>4</v>
      </c>
      <c r="C1431" s="2" t="s">
        <v>2</v>
      </c>
      <c r="D1431" s="2" t="s">
        <v>27</v>
      </c>
      <c r="E1431" s="2" t="s">
        <v>98</v>
      </c>
      <c r="F1431" s="2" t="s">
        <v>175</v>
      </c>
      <c r="G1431" s="4"/>
      <c r="H1431" s="3">
        <v>29.8631785601129</v>
      </c>
      <c r="I1431" s="3">
        <v>27.835107673690899</v>
      </c>
      <c r="J1431" s="3">
        <v>26.5546244888037</v>
      </c>
      <c r="K1431" s="3">
        <v>25.274141303916402</v>
      </c>
      <c r="L1431" s="3">
        <v>23.993658119029199</v>
      </c>
      <c r="M1431" s="3">
        <v>22.134185162983901</v>
      </c>
      <c r="N1431" s="3">
        <v>20.274712206938698</v>
      </c>
      <c r="O1431" s="3">
        <v>18.726233977591001</v>
      </c>
      <c r="P1431" s="3">
        <v>17.1777557482433</v>
      </c>
      <c r="Q1431" s="3">
        <v>15.701035545493299</v>
      </c>
      <c r="R1431" s="3">
        <v>14.224315342743401</v>
      </c>
      <c r="S1431" s="3">
        <v>12.7475951399934</v>
      </c>
      <c r="T1431" s="3">
        <v>11.9833461574607</v>
      </c>
      <c r="U1431" s="3">
        <v>11.219097174928001</v>
      </c>
      <c r="V1431" s="3">
        <v>3.3312680611252699</v>
      </c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</row>
    <row r="1432" spans="1:41" x14ac:dyDescent="0.25">
      <c r="A1432" s="13" t="s">
        <v>359</v>
      </c>
      <c r="B1432" s="2" t="s">
        <v>4</v>
      </c>
      <c r="C1432" s="2" t="s">
        <v>2</v>
      </c>
      <c r="D1432" s="2" t="s">
        <v>27</v>
      </c>
      <c r="E1432" s="2" t="s">
        <v>99</v>
      </c>
      <c r="F1432" s="2" t="s">
        <v>176</v>
      </c>
      <c r="G1432" s="4"/>
      <c r="H1432" s="3">
        <v>13.805861909055601</v>
      </c>
      <c r="I1432" s="3">
        <v>13.5550177604217</v>
      </c>
      <c r="J1432" s="3">
        <v>13.563467780935101</v>
      </c>
      <c r="K1432" s="3">
        <v>13.571917801448601</v>
      </c>
      <c r="L1432" s="3">
        <v>13.580367821962</v>
      </c>
      <c r="M1432" s="3">
        <v>12.546837742054301</v>
      </c>
      <c r="N1432" s="3">
        <v>11.5133076621466</v>
      </c>
      <c r="O1432" s="3">
        <v>10.662834575070701</v>
      </c>
      <c r="P1432" s="3">
        <v>9.8123614879947105</v>
      </c>
      <c r="Q1432" s="3">
        <v>9.1074108162161203</v>
      </c>
      <c r="R1432" s="3">
        <v>8.4024601444375406</v>
      </c>
      <c r="S1432" s="3">
        <v>7.6975094726589504</v>
      </c>
      <c r="T1432" s="3">
        <v>7.2029695803141296</v>
      </c>
      <c r="U1432" s="3">
        <v>6.7084296879692999</v>
      </c>
      <c r="V1432" s="3">
        <v>3.25227996904884</v>
      </c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</row>
    <row r="1433" spans="1:41" x14ac:dyDescent="0.25">
      <c r="A1433" s="13" t="s">
        <v>359</v>
      </c>
      <c r="B1433" s="2" t="s">
        <v>4</v>
      </c>
      <c r="C1433" s="2" t="s">
        <v>2</v>
      </c>
      <c r="D1433" s="2" t="s">
        <v>27</v>
      </c>
      <c r="E1433" s="2" t="s">
        <v>106</v>
      </c>
      <c r="F1433" s="2" t="s">
        <v>252</v>
      </c>
      <c r="G1433" s="4"/>
      <c r="H1433" s="3">
        <v>4.17384045016136</v>
      </c>
      <c r="I1433" s="3">
        <v>3.3728052405641802</v>
      </c>
      <c r="J1433" s="3">
        <v>2.6407220048431901</v>
      </c>
      <c r="K1433" s="3">
        <v>3.0838683034901102</v>
      </c>
      <c r="L1433" s="3">
        <v>2.9393998349530799</v>
      </c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</row>
    <row r="1434" spans="1:41" x14ac:dyDescent="0.25">
      <c r="A1434" s="13" t="s">
        <v>359</v>
      </c>
      <c r="B1434" s="2" t="s">
        <v>4</v>
      </c>
      <c r="C1434" s="2" t="s">
        <v>2</v>
      </c>
      <c r="D1434" s="2" t="s">
        <v>27</v>
      </c>
      <c r="E1434" s="2" t="s">
        <v>107</v>
      </c>
      <c r="F1434" s="2" t="s">
        <v>253</v>
      </c>
      <c r="G1434" s="4"/>
      <c r="H1434" s="3">
        <v>13.7668656107645</v>
      </c>
      <c r="I1434" s="3">
        <v>13.7668656107645</v>
      </c>
      <c r="J1434" s="3">
        <v>13.7668656107645</v>
      </c>
      <c r="K1434" s="3">
        <v>13.7668656107645</v>
      </c>
      <c r="L1434" s="3">
        <v>13.7668656107645</v>
      </c>
      <c r="M1434" s="3">
        <v>13.7668656107645</v>
      </c>
      <c r="N1434" s="3">
        <v>13.7668656107645</v>
      </c>
      <c r="O1434" s="3">
        <v>13.7668656107645</v>
      </c>
      <c r="P1434" s="3">
        <v>13.7668656107645</v>
      </c>
      <c r="Q1434" s="3">
        <v>12.927019439055</v>
      </c>
      <c r="R1434" s="3">
        <v>6.4733130309200098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</row>
    <row r="1435" spans="1:41" x14ac:dyDescent="0.25">
      <c r="A1435" s="13" t="s">
        <v>359</v>
      </c>
      <c r="B1435" s="2" t="s">
        <v>4</v>
      </c>
      <c r="C1435" s="2" t="s">
        <v>2</v>
      </c>
      <c r="D1435" s="2" t="s">
        <v>27</v>
      </c>
      <c r="E1435" s="2" t="s">
        <v>110</v>
      </c>
      <c r="F1435" s="2" t="s">
        <v>254</v>
      </c>
      <c r="G1435" s="4"/>
      <c r="H1435" s="3">
        <v>1.8336326078651899</v>
      </c>
      <c r="I1435" s="3">
        <v>1.8336326078651899</v>
      </c>
      <c r="J1435" s="3">
        <v>1.8336326078651899</v>
      </c>
      <c r="K1435" s="3">
        <v>1.8336326078651899</v>
      </c>
      <c r="L1435" s="3">
        <v>1.8336326078651899</v>
      </c>
      <c r="M1435" s="3">
        <v>1.8336326078651899</v>
      </c>
      <c r="N1435" s="3">
        <v>1.8336326078651899</v>
      </c>
      <c r="O1435" s="3">
        <v>1.8336326078651899</v>
      </c>
      <c r="P1435" s="3">
        <v>1.6658248218678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</row>
    <row r="1436" spans="1:41" x14ac:dyDescent="0.25">
      <c r="A1436" s="13" t="s">
        <v>359</v>
      </c>
      <c r="B1436" s="2" t="s">
        <v>4</v>
      </c>
      <c r="C1436" s="2" t="s">
        <v>2</v>
      </c>
      <c r="D1436" s="2" t="s">
        <v>27</v>
      </c>
      <c r="E1436" s="2" t="s">
        <v>111</v>
      </c>
      <c r="F1436" s="2" t="s">
        <v>255</v>
      </c>
      <c r="G1436" s="4"/>
      <c r="H1436" s="3">
        <v>0.21730434128844101</v>
      </c>
      <c r="I1436" s="3">
        <v>0.21465533848361401</v>
      </c>
      <c r="J1436" s="3">
        <v>0.21298281136880301</v>
      </c>
      <c r="K1436" s="3">
        <v>0.21131028425399101</v>
      </c>
      <c r="L1436" s="3">
        <v>0.20963775713918001</v>
      </c>
      <c r="M1436" s="3">
        <v>0.20720897168151001</v>
      </c>
      <c r="N1436" s="3">
        <v>0.205757882321945</v>
      </c>
      <c r="O1436" s="3">
        <v>0.205757882321945</v>
      </c>
      <c r="P1436" s="3">
        <v>0.205757882321945</v>
      </c>
      <c r="Q1436" s="3">
        <v>0.205757882321945</v>
      </c>
      <c r="R1436" s="3">
        <v>0.205757882321945</v>
      </c>
      <c r="S1436" s="3">
        <v>0.205757882321945</v>
      </c>
      <c r="T1436" s="3">
        <v>0.205757882321945</v>
      </c>
      <c r="U1436" s="3">
        <v>0.205757882321945</v>
      </c>
      <c r="V1436" s="3">
        <v>0.101539947986023</v>
      </c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</row>
    <row r="1437" spans="1:41" x14ac:dyDescent="0.25">
      <c r="A1437" s="13" t="s">
        <v>359</v>
      </c>
      <c r="B1437" s="2" t="s">
        <v>4</v>
      </c>
      <c r="C1437" s="2" t="s">
        <v>2</v>
      </c>
      <c r="D1437" s="2" t="s">
        <v>27</v>
      </c>
      <c r="E1437" s="2" t="s">
        <v>112</v>
      </c>
      <c r="F1437" s="2" t="s">
        <v>256</v>
      </c>
      <c r="G1437" s="4"/>
      <c r="H1437" s="3">
        <v>3.19641395045299E-2</v>
      </c>
      <c r="I1437" s="3">
        <v>3.19641395045299E-2</v>
      </c>
      <c r="J1437" s="3">
        <v>3.19641395045299E-2</v>
      </c>
      <c r="K1437" s="3">
        <v>3.19641395045299E-2</v>
      </c>
      <c r="L1437" s="3">
        <v>3.19641395045299E-2</v>
      </c>
      <c r="M1437" s="3">
        <v>3.19641395045299E-2</v>
      </c>
      <c r="N1437" s="3">
        <v>3.19641395045299E-2</v>
      </c>
      <c r="O1437" s="3">
        <v>3.19641395045299E-2</v>
      </c>
      <c r="P1437" s="3">
        <v>3.19641395045299E-2</v>
      </c>
      <c r="Q1437" s="3">
        <v>3.19641395045299E-2</v>
      </c>
      <c r="R1437" s="3">
        <v>3.19641395045299E-2</v>
      </c>
      <c r="S1437" s="3">
        <v>3.19641395045299E-2</v>
      </c>
      <c r="T1437" s="3">
        <v>3.19641395045299E-2</v>
      </c>
      <c r="U1437" s="3">
        <v>3.19641395045299E-2</v>
      </c>
      <c r="V1437" s="3">
        <v>3.19641395045299E-2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</row>
    <row r="1438" spans="1:41" x14ac:dyDescent="0.25">
      <c r="A1438" s="13" t="s">
        <v>359</v>
      </c>
      <c r="B1438" s="2" t="s">
        <v>4</v>
      </c>
      <c r="C1438" s="2" t="s">
        <v>2</v>
      </c>
      <c r="D1438" s="2" t="s">
        <v>27</v>
      </c>
      <c r="E1438" s="2" t="s">
        <v>115</v>
      </c>
      <c r="F1438" s="2" t="s">
        <v>257</v>
      </c>
      <c r="G1438" s="4"/>
      <c r="H1438" s="3">
        <v>5.3269362196174903</v>
      </c>
      <c r="I1438" s="3">
        <v>5.3269362196174903</v>
      </c>
      <c r="J1438" s="3">
        <v>5.3269362196174903</v>
      </c>
      <c r="K1438" s="3">
        <v>5.3269362196174903</v>
      </c>
      <c r="L1438" s="3">
        <v>5.3269362196174903</v>
      </c>
      <c r="M1438" s="3">
        <v>5.3269362196174903</v>
      </c>
      <c r="N1438" s="3">
        <v>5.3269362196174903</v>
      </c>
      <c r="O1438" s="3">
        <v>5.3269362196174903</v>
      </c>
      <c r="P1438" s="3">
        <v>5.3269362196174903</v>
      </c>
      <c r="Q1438" s="3">
        <v>5.3269362196174903</v>
      </c>
      <c r="R1438" s="3">
        <v>5.3269362196174903</v>
      </c>
      <c r="S1438" s="3">
        <v>5.3269362196174903</v>
      </c>
      <c r="T1438" s="3">
        <v>5.3269362196174903</v>
      </c>
      <c r="U1438" s="3">
        <v>5.3269362196174903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</row>
    <row r="1439" spans="1:41" x14ac:dyDescent="0.25">
      <c r="A1439" s="13" t="s">
        <v>359</v>
      </c>
      <c r="B1439" s="2" t="s">
        <v>4</v>
      </c>
      <c r="C1439" s="2" t="s">
        <v>2</v>
      </c>
      <c r="D1439" s="2" t="s">
        <v>27</v>
      </c>
      <c r="E1439" s="2" t="s">
        <v>116</v>
      </c>
      <c r="F1439" s="2" t="s">
        <v>258</v>
      </c>
      <c r="G1439" s="4"/>
      <c r="H1439" s="3">
        <v>0.26078636194077998</v>
      </c>
      <c r="I1439" s="3">
        <v>0.24643363381735101</v>
      </c>
      <c r="J1439" s="3">
        <v>0.235601386177029</v>
      </c>
      <c r="K1439" s="3">
        <v>0.22476913853670599</v>
      </c>
      <c r="L1439" s="3">
        <v>0.21393689089638199</v>
      </c>
      <c r="M1439" s="3">
        <v>0.17153211993574399</v>
      </c>
      <c r="N1439" s="3">
        <v>0.16238374020583801</v>
      </c>
      <c r="O1439" s="3">
        <v>1.8499955651857799E-2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</row>
    <row r="1440" spans="1:41" x14ac:dyDescent="0.25">
      <c r="A1440" s="13" t="s">
        <v>359</v>
      </c>
      <c r="B1440" s="2" t="s">
        <v>4</v>
      </c>
      <c r="C1440" s="2" t="s">
        <v>2</v>
      </c>
      <c r="D1440" s="2" t="s">
        <v>27</v>
      </c>
      <c r="E1440" s="2" t="s">
        <v>117</v>
      </c>
      <c r="F1440" s="2" t="s">
        <v>259</v>
      </c>
      <c r="G1440" s="4"/>
      <c r="H1440" s="3">
        <v>3.5994360077638201</v>
      </c>
      <c r="I1440" s="3">
        <v>3.2484844769138199</v>
      </c>
      <c r="J1440" s="3">
        <v>2.8784493176994501</v>
      </c>
      <c r="K1440" s="3">
        <v>2.5084141584850799</v>
      </c>
      <c r="L1440" s="3">
        <v>2.1383789992706999</v>
      </c>
      <c r="M1440" s="3">
        <v>1.7417570457215401</v>
      </c>
      <c r="N1440" s="3">
        <v>1.3451350921723699</v>
      </c>
      <c r="O1440" s="3">
        <v>0.74512831551301195</v>
      </c>
      <c r="P1440" s="3">
        <v>0.40234280973551401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</row>
    <row r="1441" spans="1:41" x14ac:dyDescent="0.25">
      <c r="A1441" s="13" t="s">
        <v>359</v>
      </c>
      <c r="B1441" s="2" t="s">
        <v>4</v>
      </c>
      <c r="C1441" s="2" t="s">
        <v>2</v>
      </c>
      <c r="D1441" s="2" t="s">
        <v>27</v>
      </c>
      <c r="E1441" s="2" t="s">
        <v>118</v>
      </c>
      <c r="F1441" s="2" t="s">
        <v>260</v>
      </c>
      <c r="G1441" s="4"/>
      <c r="H1441" s="3">
        <v>0.70449777469861197</v>
      </c>
      <c r="I1441" s="3">
        <v>0.64268041009730903</v>
      </c>
      <c r="J1441" s="3">
        <v>0.60365016887844203</v>
      </c>
      <c r="K1441" s="3">
        <v>0.56461992765957503</v>
      </c>
      <c r="L1441" s="3">
        <v>0.52558968644070803</v>
      </c>
      <c r="M1441" s="3">
        <v>0.46891133340103303</v>
      </c>
      <c r="N1441" s="3">
        <v>0.41223298036135803</v>
      </c>
      <c r="O1441" s="3">
        <v>0.36503401708959399</v>
      </c>
      <c r="P1441" s="3">
        <v>0.31783505381782901</v>
      </c>
      <c r="Q1441" s="3">
        <v>0.27282333761073102</v>
      </c>
      <c r="R1441" s="3">
        <v>0.22781162140363301</v>
      </c>
      <c r="S1441" s="3">
        <v>0.182799905196534</v>
      </c>
      <c r="T1441" s="3">
        <v>0.159504931477569</v>
      </c>
      <c r="U1441" s="3">
        <v>0.13620995775860401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</row>
    <row r="1442" spans="1:41" x14ac:dyDescent="0.25">
      <c r="A1442" s="13" t="s">
        <v>359</v>
      </c>
      <c r="B1442" s="2" t="s">
        <v>4</v>
      </c>
      <c r="C1442" s="2" t="s">
        <v>2</v>
      </c>
      <c r="D1442" s="2" t="s">
        <v>27</v>
      </c>
      <c r="E1442" s="2" t="s">
        <v>59</v>
      </c>
      <c r="F1442" s="2" t="s">
        <v>261</v>
      </c>
      <c r="G1442" s="4"/>
      <c r="H1442" s="3">
        <v>7.6261793933805194E-2</v>
      </c>
      <c r="I1442" s="3">
        <v>7.4876163330034495E-2</v>
      </c>
      <c r="J1442" s="3">
        <v>7.4922840149444794E-2</v>
      </c>
      <c r="K1442" s="3">
        <v>7.4969516968854996E-2</v>
      </c>
      <c r="L1442" s="3">
        <v>7.5016193788265295E-2</v>
      </c>
      <c r="M1442" s="3">
        <v>6.9307107423537101E-2</v>
      </c>
      <c r="N1442" s="3">
        <v>6.3598021058808796E-2</v>
      </c>
      <c r="O1442" s="3">
        <v>5.8900117824654999E-2</v>
      </c>
      <c r="P1442" s="3">
        <v>5.4202214590501202E-2</v>
      </c>
      <c r="Q1442" s="3">
        <v>5.0308158339698601E-2</v>
      </c>
      <c r="R1442" s="3">
        <v>4.6414102088896E-2</v>
      </c>
      <c r="S1442" s="3">
        <v>4.2520045838093302E-2</v>
      </c>
      <c r="T1442" s="3">
        <v>3.9788271493942498E-2</v>
      </c>
      <c r="U1442" s="3">
        <v>3.7056497149791701E-2</v>
      </c>
      <c r="V1442" s="3">
        <v>1.79651735218327E-2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</row>
    <row r="1443" spans="1:41" x14ac:dyDescent="0.25">
      <c r="A1443" s="13" t="s">
        <v>359</v>
      </c>
      <c r="B1443" s="2" t="s">
        <v>4</v>
      </c>
      <c r="C1443" s="2" t="s">
        <v>2</v>
      </c>
      <c r="D1443" s="2" t="s">
        <v>27</v>
      </c>
      <c r="E1443" s="2" t="s">
        <v>37</v>
      </c>
      <c r="F1443" s="2" t="s">
        <v>221</v>
      </c>
      <c r="G1443" s="4"/>
      <c r="H1443" s="3">
        <v>181.87272974234099</v>
      </c>
      <c r="I1443" s="3">
        <v>173.381123542409</v>
      </c>
      <c r="J1443" s="3">
        <v>148.54526053865999</v>
      </c>
      <c r="K1443" s="3">
        <v>146.66282717691001</v>
      </c>
      <c r="L1443" s="3">
        <v>47.7727245615893</v>
      </c>
      <c r="M1443" s="3">
        <v>47.7727245615893</v>
      </c>
      <c r="N1443" s="3">
        <v>47.7727245615893</v>
      </c>
      <c r="O1443" s="3">
        <v>47.7727245615893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</row>
    <row r="1444" spans="1:41" x14ac:dyDescent="0.25">
      <c r="A1444" s="13" t="s">
        <v>359</v>
      </c>
      <c r="B1444" s="2" t="s">
        <v>4</v>
      </c>
      <c r="C1444" s="2" t="s">
        <v>2</v>
      </c>
      <c r="D1444" s="2" t="s">
        <v>27</v>
      </c>
      <c r="E1444" s="2" t="s">
        <v>37</v>
      </c>
      <c r="F1444" s="2" t="s">
        <v>222</v>
      </c>
      <c r="G1444" s="4"/>
      <c r="H1444" s="3">
        <v>0.41812268961593002</v>
      </c>
      <c r="I1444" s="3">
        <v>0.395774087258491</v>
      </c>
      <c r="J1444" s="3">
        <v>0.37653669975188098</v>
      </c>
      <c r="K1444" s="3">
        <v>0.35729931224527001</v>
      </c>
      <c r="L1444" s="3">
        <v>0.33806192473865998</v>
      </c>
      <c r="M1444" s="3">
        <v>0.31126909896805099</v>
      </c>
      <c r="N1444" s="3">
        <v>0.28447627319744201</v>
      </c>
      <c r="O1444" s="3">
        <v>0.26322980632373499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</row>
    <row r="1445" spans="1:41" x14ac:dyDescent="0.25">
      <c r="A1445" s="13" t="s">
        <v>359</v>
      </c>
      <c r="B1445" s="2" t="s">
        <v>4</v>
      </c>
      <c r="C1445" s="2" t="s">
        <v>2</v>
      </c>
      <c r="D1445" s="2" t="s">
        <v>27</v>
      </c>
      <c r="E1445" s="2" t="s">
        <v>37</v>
      </c>
      <c r="F1445" s="2" t="s">
        <v>223</v>
      </c>
      <c r="G1445" s="4"/>
      <c r="H1445" s="3">
        <v>12.3068669718732</v>
      </c>
      <c r="I1445" s="3">
        <v>12.057408453843101</v>
      </c>
      <c r="J1445" s="3">
        <v>12.0658117975371</v>
      </c>
      <c r="K1445" s="3">
        <v>12.0742151412311</v>
      </c>
      <c r="L1445" s="3">
        <v>12.082618484925201</v>
      </c>
      <c r="M1445" s="3">
        <v>11.0547974913822</v>
      </c>
      <c r="N1445" s="3">
        <v>10.0269764978392</v>
      </c>
      <c r="O1445" s="3">
        <v>9.1812013139974393</v>
      </c>
      <c r="P1445" s="3">
        <v>8.3354261301556498</v>
      </c>
      <c r="Q1445" s="3">
        <v>7.6343695146278598</v>
      </c>
      <c r="R1445" s="3">
        <v>6.9333128991000796</v>
      </c>
      <c r="S1445" s="3">
        <v>6.2322562835722897</v>
      </c>
      <c r="T1445" s="3">
        <v>5.7404481655716202</v>
      </c>
      <c r="U1445" s="3">
        <v>5.2486400475709498</v>
      </c>
      <c r="V1445" s="3">
        <v>2.37247719551827</v>
      </c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</row>
    <row r="1446" spans="1:41" x14ac:dyDescent="0.25">
      <c r="A1446" s="13" t="s">
        <v>359</v>
      </c>
      <c r="B1446" s="2" t="s">
        <v>4</v>
      </c>
      <c r="C1446" s="2" t="s">
        <v>2</v>
      </c>
      <c r="D1446" s="2" t="s">
        <v>27</v>
      </c>
      <c r="E1446" s="2" t="s">
        <v>37</v>
      </c>
      <c r="F1446" s="2" t="s">
        <v>224</v>
      </c>
      <c r="G1446" s="4"/>
      <c r="H1446" s="3">
        <v>64.4118914908222</v>
      </c>
      <c r="I1446" s="3">
        <v>52.050088586040197</v>
      </c>
      <c r="J1446" s="3">
        <v>40.752372129320399</v>
      </c>
      <c r="K1446" s="3">
        <v>47.591131694723003</v>
      </c>
      <c r="L1446" s="3">
        <v>45.361653249064403</v>
      </c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</row>
    <row r="1447" spans="1:41" x14ac:dyDescent="0.25">
      <c r="A1447" s="13" t="s">
        <v>359</v>
      </c>
      <c r="B1447" s="2" t="s">
        <v>4</v>
      </c>
      <c r="C1447" s="2" t="s">
        <v>2</v>
      </c>
      <c r="D1447" s="2" t="s">
        <v>27</v>
      </c>
      <c r="E1447" s="2" t="s">
        <v>37</v>
      </c>
      <c r="F1447" s="2" t="s">
        <v>225</v>
      </c>
      <c r="G1447" s="4"/>
      <c r="H1447" s="3">
        <v>37.550763101088499</v>
      </c>
      <c r="I1447" s="3">
        <v>37.550763101088499</v>
      </c>
      <c r="J1447" s="3">
        <v>37.550763101088499</v>
      </c>
      <c r="K1447" s="3">
        <v>37.550763101088499</v>
      </c>
      <c r="L1447" s="3">
        <v>37.550763101088499</v>
      </c>
      <c r="M1447" s="3">
        <v>37.550763101088499</v>
      </c>
      <c r="N1447" s="3">
        <v>37.550763101088499</v>
      </c>
      <c r="O1447" s="3">
        <v>37.550763101088499</v>
      </c>
      <c r="P1447" s="3">
        <v>19.165906821457199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</row>
    <row r="1448" spans="1:41" x14ac:dyDescent="0.25">
      <c r="A1448" s="13" t="s">
        <v>359</v>
      </c>
      <c r="B1448" s="2" t="s">
        <v>4</v>
      </c>
      <c r="C1448" s="2" t="s">
        <v>2</v>
      </c>
      <c r="D1448" s="2" t="s">
        <v>27</v>
      </c>
      <c r="E1448" s="2" t="s">
        <v>37</v>
      </c>
      <c r="F1448" s="2" t="s">
        <v>226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3">
        <v>0.24198333945002901</v>
      </c>
      <c r="Q1448" s="3">
        <v>0.22073687257632199</v>
      </c>
      <c r="R1448" s="3">
        <v>0.14127652980024299</v>
      </c>
      <c r="S1448" s="3">
        <v>0.14127652980024499</v>
      </c>
      <c r="T1448" s="3">
        <v>0.14127652980024499</v>
      </c>
      <c r="U1448" s="3">
        <v>0.10004009828259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</row>
    <row r="1449" spans="1:41" x14ac:dyDescent="0.25">
      <c r="A1449" s="13" t="s">
        <v>359</v>
      </c>
      <c r="B1449" s="2" t="s">
        <v>4</v>
      </c>
      <c r="C1449" s="2" t="s">
        <v>2</v>
      </c>
      <c r="D1449" s="2" t="s">
        <v>27</v>
      </c>
      <c r="E1449" s="2" t="s">
        <v>37</v>
      </c>
      <c r="F1449" s="2" t="s">
        <v>227</v>
      </c>
      <c r="G1449" s="4"/>
      <c r="H1449" s="3">
        <v>2.2141956705433099</v>
      </c>
      <c r="I1449" s="3">
        <v>1.93151850142564</v>
      </c>
      <c r="J1449" s="3">
        <v>1.6334702466498701</v>
      </c>
      <c r="K1449" s="3">
        <v>1.3354219918740999</v>
      </c>
      <c r="L1449" s="3">
        <v>1.03737373709833</v>
      </c>
      <c r="M1449" s="3">
        <v>0.71791090196648499</v>
      </c>
      <c r="N1449" s="3">
        <v>0.39844806683464501</v>
      </c>
      <c r="O1449" s="3">
        <v>0.17779686488728899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</row>
    <row r="1450" spans="1:41" x14ac:dyDescent="0.25">
      <c r="A1450" s="13" t="s">
        <v>359</v>
      </c>
      <c r="B1450" s="2" t="s">
        <v>4</v>
      </c>
      <c r="C1450" s="2" t="s">
        <v>2</v>
      </c>
      <c r="D1450" s="2" t="s">
        <v>27</v>
      </c>
      <c r="E1450" s="2" t="s">
        <v>37</v>
      </c>
      <c r="F1450" s="2" t="s">
        <v>228</v>
      </c>
      <c r="G1450" s="4"/>
      <c r="H1450" s="3">
        <v>0.35459765554912998</v>
      </c>
      <c r="I1450" s="3">
        <v>0.27324542566978399</v>
      </c>
      <c r="J1450" s="3">
        <v>0.22188126324774801</v>
      </c>
      <c r="K1450" s="3">
        <v>0.170517100825712</v>
      </c>
      <c r="L1450" s="3">
        <v>0.119152938403675</v>
      </c>
      <c r="M1450" s="3">
        <v>4.4563695795148801E-2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</row>
    <row r="1451" spans="1:41" x14ac:dyDescent="0.25">
      <c r="A1451" s="13" t="s">
        <v>359</v>
      </c>
      <c r="B1451" s="2" t="s">
        <v>4</v>
      </c>
      <c r="C1451" s="2" t="s">
        <v>2</v>
      </c>
      <c r="D1451" s="2" t="s">
        <v>27</v>
      </c>
      <c r="E1451" s="2" t="s">
        <v>37</v>
      </c>
      <c r="F1451" s="2" t="s">
        <v>229</v>
      </c>
      <c r="G1451" s="4"/>
      <c r="H1451" s="3">
        <v>1.3907690037440299</v>
      </c>
      <c r="I1451" s="3">
        <v>1.3907690037440299</v>
      </c>
      <c r="J1451" s="3">
        <v>1.3907690037440299</v>
      </c>
      <c r="K1451" s="3">
        <v>1.3907690037440299</v>
      </c>
      <c r="L1451" s="3">
        <v>1.3907690037440299</v>
      </c>
      <c r="M1451" s="3">
        <v>1.3907690037440299</v>
      </c>
      <c r="N1451" s="3">
        <v>1.3907690037440299</v>
      </c>
      <c r="O1451" s="3">
        <v>1.3907690037440299</v>
      </c>
      <c r="P1451" s="3">
        <v>1.3907690037440299</v>
      </c>
      <c r="Q1451" s="3">
        <v>1.3907690037440299</v>
      </c>
      <c r="R1451" s="3">
        <v>1.3907690037440299</v>
      </c>
      <c r="S1451" s="3">
        <v>1.3907690037440299</v>
      </c>
      <c r="T1451" s="3">
        <v>1.3907690037440299</v>
      </c>
      <c r="U1451" s="3">
        <v>1.3907690037440299</v>
      </c>
      <c r="V1451" s="3">
        <v>0.82987346050420596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</row>
    <row r="1452" spans="1:41" x14ac:dyDescent="0.25">
      <c r="A1452" s="13" t="s">
        <v>359</v>
      </c>
      <c r="B1452" s="2" t="s">
        <v>4</v>
      </c>
      <c r="C1452" s="2" t="s">
        <v>2</v>
      </c>
      <c r="D1452" s="2" t="s">
        <v>27</v>
      </c>
      <c r="E1452" s="2" t="s">
        <v>37</v>
      </c>
      <c r="F1452" s="2" t="s">
        <v>184</v>
      </c>
      <c r="G1452" s="4"/>
      <c r="H1452" s="4"/>
      <c r="I1452" s="4"/>
      <c r="J1452" s="4"/>
      <c r="K1452" s="3">
        <v>0.73613884490558201</v>
      </c>
      <c r="L1452" s="3">
        <v>107.514806366895</v>
      </c>
      <c r="M1452" s="3">
        <v>159.590586925466</v>
      </c>
      <c r="N1452" s="3">
        <v>166.241310100611</v>
      </c>
      <c r="O1452" s="3">
        <v>173.41478048990601</v>
      </c>
      <c r="P1452" s="3">
        <v>246.71349861504501</v>
      </c>
      <c r="Q1452" s="3">
        <v>272.708548518903</v>
      </c>
      <c r="R1452" s="3">
        <v>279.60642670889098</v>
      </c>
      <c r="S1452" s="3">
        <v>286.43536578778799</v>
      </c>
      <c r="T1452" s="3">
        <v>293.56942462391999</v>
      </c>
      <c r="U1452" s="3">
        <v>300.78036453250297</v>
      </c>
      <c r="V1452" s="3">
        <v>311.03100302607902</v>
      </c>
      <c r="W1452" s="3">
        <v>320.98253832303499</v>
      </c>
      <c r="X1452" s="3">
        <v>327.767367604904</v>
      </c>
      <c r="Y1452" s="3">
        <v>336.35287214506201</v>
      </c>
      <c r="Z1452" s="3">
        <v>345.01046441514097</v>
      </c>
      <c r="AA1452" s="3">
        <v>353.740144415141</v>
      </c>
      <c r="AB1452" s="3">
        <v>362.54191214506199</v>
      </c>
      <c r="AC1452" s="3">
        <v>371.41576760490398</v>
      </c>
      <c r="AD1452" s="3">
        <v>383.55665486544399</v>
      </c>
      <c r="AE1452" s="3">
        <v>395.79228849571399</v>
      </c>
      <c r="AF1452" s="3">
        <v>408.12266849571398</v>
      </c>
      <c r="AG1452" s="3">
        <v>420.54779486544402</v>
      </c>
      <c r="AH1452" s="3">
        <v>433.06766760490399</v>
      </c>
      <c r="AI1452" s="3">
        <v>447.95110986093698</v>
      </c>
      <c r="AJ1452" s="3">
        <v>462.958490988954</v>
      </c>
      <c r="AK1452" s="3">
        <v>478.08981098895401</v>
      </c>
      <c r="AL1452" s="3">
        <v>493.34506986093697</v>
      </c>
      <c r="AM1452" s="3">
        <v>508.72426760490498</v>
      </c>
      <c r="AN1452" s="4"/>
      <c r="AO1452" s="4"/>
    </row>
    <row r="1453" spans="1:41" x14ac:dyDescent="0.25">
      <c r="A1453" s="13" t="s">
        <v>359</v>
      </c>
      <c r="B1453" s="2" t="s">
        <v>4</v>
      </c>
      <c r="C1453" s="2" t="s">
        <v>2</v>
      </c>
      <c r="D1453" s="2" t="s">
        <v>27</v>
      </c>
      <c r="E1453" s="2" t="s">
        <v>119</v>
      </c>
      <c r="F1453" s="2" t="s">
        <v>272</v>
      </c>
      <c r="G1453" s="4"/>
      <c r="H1453" s="3">
        <v>68.585731940983607</v>
      </c>
      <c r="I1453" s="3">
        <v>55.422893826604401</v>
      </c>
      <c r="J1453" s="3">
        <v>43.393094134163597</v>
      </c>
      <c r="K1453" s="3">
        <v>50.674999998213103</v>
      </c>
      <c r="L1453" s="3">
        <v>48.301053084017497</v>
      </c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</row>
    <row r="1454" spans="1:41" x14ac:dyDescent="0.25">
      <c r="A1454" s="13" t="s">
        <v>359</v>
      </c>
      <c r="B1454" s="2" t="s">
        <v>4</v>
      </c>
      <c r="C1454" s="2" t="s">
        <v>2</v>
      </c>
      <c r="D1454" s="2" t="s">
        <v>27</v>
      </c>
      <c r="E1454" s="2" t="s">
        <v>120</v>
      </c>
      <c r="F1454" s="2" t="s">
        <v>273</v>
      </c>
      <c r="G1454" s="4"/>
      <c r="H1454" s="3">
        <v>255.102307636624</v>
      </c>
      <c r="I1454" s="3">
        <v>246.61070143669099</v>
      </c>
      <c r="J1454" s="3">
        <v>221.774838432942</v>
      </c>
      <c r="K1454" s="3">
        <v>219.892405071192</v>
      </c>
      <c r="L1454" s="3">
        <v>121.002302455871</v>
      </c>
      <c r="M1454" s="3">
        <v>121.002302455871</v>
      </c>
      <c r="N1454" s="3">
        <v>121.002302455871</v>
      </c>
      <c r="O1454" s="3">
        <v>121.002302455871</v>
      </c>
      <c r="P1454" s="3">
        <v>37.854774425005203</v>
      </c>
      <c r="Q1454" s="3">
        <v>12.927019439055</v>
      </c>
      <c r="R1454" s="3">
        <v>6.4733130309200098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</row>
    <row r="1455" spans="1:41" x14ac:dyDescent="0.25">
      <c r="A1455" s="13" t="s">
        <v>359</v>
      </c>
      <c r="B1455" s="2" t="s">
        <v>4</v>
      </c>
      <c r="C1455" s="2" t="s">
        <v>2</v>
      </c>
      <c r="D1455" s="2" t="s">
        <v>27</v>
      </c>
      <c r="E1455" s="2" t="s">
        <v>121</v>
      </c>
      <c r="F1455" s="2" t="s">
        <v>274</v>
      </c>
      <c r="G1455" s="4"/>
      <c r="H1455" s="3">
        <v>0.76119589685056099</v>
      </c>
      <c r="I1455" s="3">
        <v>0.72051007702467895</v>
      </c>
      <c r="J1455" s="3">
        <v>0.68548825017857495</v>
      </c>
      <c r="K1455" s="3">
        <v>0.65046642333247195</v>
      </c>
      <c r="L1455" s="3">
        <v>0.61544459648636796</v>
      </c>
      <c r="M1455" s="3">
        <v>0.56666803030586999</v>
      </c>
      <c r="N1455" s="3">
        <v>0.51789146412537101</v>
      </c>
      <c r="O1455" s="3">
        <v>0.479212091279826</v>
      </c>
      <c r="P1455" s="3">
        <v>0.44053271843427999</v>
      </c>
      <c r="Q1455" s="3">
        <v>0.40185334558873498</v>
      </c>
      <c r="R1455" s="3">
        <v>0.257195118743764</v>
      </c>
      <c r="S1455" s="3">
        <v>0.257195118743764</v>
      </c>
      <c r="T1455" s="3">
        <v>0.257195118743764</v>
      </c>
      <c r="U1455" s="3">
        <v>0.18212384600123699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</row>
    <row r="1456" spans="1:41" x14ac:dyDescent="0.25">
      <c r="A1456" s="13" t="s">
        <v>359</v>
      </c>
      <c r="B1456" s="2" t="s">
        <v>4</v>
      </c>
      <c r="C1456" s="2" t="s">
        <v>2</v>
      </c>
      <c r="D1456" s="2" t="s">
        <v>27</v>
      </c>
      <c r="E1456" s="2" t="s">
        <v>123</v>
      </c>
      <c r="F1456" s="2" t="s">
        <v>276</v>
      </c>
      <c r="G1456" s="4"/>
      <c r="H1456" s="3">
        <v>4.0478282784084998</v>
      </c>
      <c r="I1456" s="3">
        <v>3.7651511092908301</v>
      </c>
      <c r="J1456" s="3">
        <v>3.4671028545150602</v>
      </c>
      <c r="K1456" s="3">
        <v>3.1690545997392898</v>
      </c>
      <c r="L1456" s="3">
        <v>2.8710063449635199</v>
      </c>
      <c r="M1456" s="3">
        <v>2.5515435098316801</v>
      </c>
      <c r="N1456" s="3">
        <v>2.2320806746998398</v>
      </c>
      <c r="O1456" s="3">
        <v>2.01142947275248</v>
      </c>
      <c r="P1456" s="3">
        <v>1.6658248218678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</row>
    <row r="1457" spans="1:41" x14ac:dyDescent="0.25">
      <c r="A1457" s="13" t="s">
        <v>359</v>
      </c>
      <c r="B1457" s="2" t="s">
        <v>4</v>
      </c>
      <c r="C1457" s="2" t="s">
        <v>2</v>
      </c>
      <c r="D1457" s="2" t="s">
        <v>27</v>
      </c>
      <c r="E1457" s="2" t="s">
        <v>124</v>
      </c>
      <c r="F1457" s="2" t="s">
        <v>277</v>
      </c>
      <c r="G1457" s="4"/>
      <c r="H1457" s="3">
        <v>1.23691130705136</v>
      </c>
      <c r="I1457" s="3">
        <v>1.1529100743671901</v>
      </c>
      <c r="J1457" s="3">
        <v>1.0998733848303399</v>
      </c>
      <c r="K1457" s="3">
        <v>1.04683669529349</v>
      </c>
      <c r="L1457" s="3">
        <v>0.99380000575664695</v>
      </c>
      <c r="M1457" s="3">
        <v>0.916781977690451</v>
      </c>
      <c r="N1457" s="3">
        <v>0.83976394962425505</v>
      </c>
      <c r="O1457" s="3">
        <v>0.77562709872783797</v>
      </c>
      <c r="P1457" s="3">
        <v>0.71149024783142101</v>
      </c>
      <c r="Q1457" s="3">
        <v>0.65032556261695695</v>
      </c>
      <c r="R1457" s="3">
        <v>0.58916087740249401</v>
      </c>
      <c r="S1457" s="3">
        <v>0.52799619218803095</v>
      </c>
      <c r="T1457" s="3">
        <v>0.49634155080435</v>
      </c>
      <c r="U1457" s="3">
        <v>0.46468690942066898</v>
      </c>
      <c r="V1457" s="3">
        <v>0.137978719289061</v>
      </c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</row>
    <row r="1458" spans="1:41" x14ac:dyDescent="0.25">
      <c r="A1458" s="13" t="s">
        <v>359</v>
      </c>
      <c r="B1458" s="2" t="s">
        <v>4</v>
      </c>
      <c r="C1458" s="2" t="s">
        <v>2</v>
      </c>
      <c r="D1458" s="2" t="s">
        <v>27</v>
      </c>
      <c r="E1458" s="2" t="s">
        <v>125</v>
      </c>
      <c r="F1458" s="2" t="s">
        <v>278</v>
      </c>
      <c r="G1458" s="4"/>
      <c r="H1458" s="3">
        <v>13.7296001151218</v>
      </c>
      <c r="I1458" s="3">
        <v>13.4801415970917</v>
      </c>
      <c r="J1458" s="3">
        <v>13.488544940785699</v>
      </c>
      <c r="K1458" s="3">
        <v>13.4969482844797</v>
      </c>
      <c r="L1458" s="3">
        <v>13.505351628173701</v>
      </c>
      <c r="M1458" s="3">
        <v>12.477530634630799</v>
      </c>
      <c r="N1458" s="3">
        <v>11.4497096410878</v>
      </c>
      <c r="O1458" s="3">
        <v>10.603934457246</v>
      </c>
      <c r="P1458" s="3">
        <v>9.7581592734042104</v>
      </c>
      <c r="Q1458" s="3">
        <v>9.0571026578764293</v>
      </c>
      <c r="R1458" s="3">
        <v>8.3560460423486393</v>
      </c>
      <c r="S1458" s="3">
        <v>7.65498942682086</v>
      </c>
      <c r="T1458" s="3">
        <v>7.1631813088201799</v>
      </c>
      <c r="U1458" s="3">
        <v>6.6713731908195104</v>
      </c>
      <c r="V1458" s="3">
        <v>3.2343147955270002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</row>
    <row r="1459" spans="1:41" x14ac:dyDescent="0.25">
      <c r="A1459" s="13" t="s">
        <v>359</v>
      </c>
      <c r="B1459" s="2" t="s">
        <v>4</v>
      </c>
      <c r="C1459" s="2" t="s">
        <v>2</v>
      </c>
      <c r="D1459" s="2" t="s">
        <v>27</v>
      </c>
      <c r="E1459" s="2" t="s">
        <v>127</v>
      </c>
      <c r="F1459" s="2" t="s">
        <v>267</v>
      </c>
      <c r="G1459" s="4"/>
      <c r="H1459" s="3">
        <v>85.323487662677806</v>
      </c>
      <c r="I1459" s="3">
        <v>85.323487662677806</v>
      </c>
      <c r="J1459" s="3">
        <v>85.323487662677806</v>
      </c>
      <c r="K1459" s="3">
        <v>85.323487662677806</v>
      </c>
      <c r="L1459" s="3">
        <v>85.323487662677806</v>
      </c>
      <c r="M1459" s="3">
        <v>85.323487662677806</v>
      </c>
      <c r="N1459" s="3">
        <v>85.323487662677806</v>
      </c>
      <c r="O1459" s="3">
        <v>85.323487662677806</v>
      </c>
      <c r="P1459" s="3">
        <v>19.165906821457199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</row>
    <row r="1460" spans="1:41" x14ac:dyDescent="0.25">
      <c r="A1460" s="13" t="s">
        <v>359</v>
      </c>
      <c r="B1460" s="2" t="s">
        <v>4</v>
      </c>
      <c r="C1460" s="2" t="s">
        <v>2</v>
      </c>
      <c r="D1460" s="2" t="s">
        <v>27</v>
      </c>
      <c r="E1460" s="2" t="s">
        <v>128</v>
      </c>
      <c r="F1460" s="2" t="s">
        <v>268</v>
      </c>
      <c r="G1460" s="4"/>
      <c r="H1460" s="3">
        <v>0.41812268961593002</v>
      </c>
      <c r="I1460" s="3">
        <v>0.395774087258491</v>
      </c>
      <c r="J1460" s="3">
        <v>0.37653669975188098</v>
      </c>
      <c r="K1460" s="3">
        <v>0.35729931224527001</v>
      </c>
      <c r="L1460" s="3">
        <v>0.33806192473865998</v>
      </c>
      <c r="M1460" s="3">
        <v>0.31126909896805099</v>
      </c>
      <c r="N1460" s="3">
        <v>0.28447627319744201</v>
      </c>
      <c r="O1460" s="3">
        <v>0.26322980632373499</v>
      </c>
      <c r="P1460" s="3">
        <v>0.24198333945002901</v>
      </c>
      <c r="Q1460" s="3">
        <v>0.22073687257632199</v>
      </c>
      <c r="R1460" s="3">
        <v>0.14127652980024299</v>
      </c>
      <c r="S1460" s="3">
        <v>0.14127652980024499</v>
      </c>
      <c r="T1460" s="3">
        <v>0.14127652980024499</v>
      </c>
      <c r="U1460" s="3">
        <v>0.10004009828259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</row>
    <row r="1461" spans="1:41" x14ac:dyDescent="0.25">
      <c r="A1461" s="13" t="s">
        <v>359</v>
      </c>
      <c r="B1461" s="2" t="s">
        <v>4</v>
      </c>
      <c r="C1461" s="2" t="s">
        <v>2</v>
      </c>
      <c r="D1461" s="2" t="s">
        <v>27</v>
      </c>
      <c r="E1461" s="2" t="s">
        <v>159</v>
      </c>
      <c r="F1461" s="2" t="s">
        <v>269</v>
      </c>
      <c r="G1461" s="4"/>
      <c r="H1461" s="3">
        <v>0.403359504202492</v>
      </c>
      <c r="I1461" s="3">
        <v>0.403359504202492</v>
      </c>
      <c r="J1461" s="3">
        <v>0.403359504202492</v>
      </c>
      <c r="K1461" s="3">
        <v>0.403359504202492</v>
      </c>
      <c r="L1461" s="3">
        <v>0.403359504202492</v>
      </c>
      <c r="M1461" s="3">
        <v>0.403359504202492</v>
      </c>
      <c r="N1461" s="3">
        <v>0.38455457546333699</v>
      </c>
      <c r="O1461" s="3">
        <v>0.34565255111367699</v>
      </c>
      <c r="P1461" s="3">
        <v>0.30675052676401598</v>
      </c>
      <c r="Q1461" s="3">
        <v>0.269651261048659</v>
      </c>
      <c r="R1461" s="3">
        <v>0.23255199533330301</v>
      </c>
      <c r="S1461" s="3">
        <v>0.19545272961794599</v>
      </c>
      <c r="T1461" s="3">
        <v>0.17625269698964499</v>
      </c>
      <c r="U1461" s="3">
        <v>0.15705266436134299</v>
      </c>
      <c r="V1461" s="3">
        <v>2.21018330131591E-2</v>
      </c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</row>
    <row r="1462" spans="1:41" x14ac:dyDescent="0.25">
      <c r="A1462" s="13" t="s">
        <v>359</v>
      </c>
      <c r="B1462" s="2" t="s">
        <v>4</v>
      </c>
      <c r="C1462" s="2" t="s">
        <v>2</v>
      </c>
      <c r="D1462" s="2" t="s">
        <v>27</v>
      </c>
      <c r="E1462" s="2" t="s">
        <v>132</v>
      </c>
      <c r="F1462" s="2" t="s">
        <v>262</v>
      </c>
      <c r="G1462" s="4"/>
      <c r="H1462" s="3">
        <v>9.4806706723037593</v>
      </c>
      <c r="I1462" s="3">
        <v>10.092326844710399</v>
      </c>
      <c r="J1462" s="3">
        <v>10.092326844710399</v>
      </c>
      <c r="K1462" s="3">
        <v>10.092326844710399</v>
      </c>
      <c r="L1462" s="3">
        <v>10.092326844710399</v>
      </c>
      <c r="M1462" s="3">
        <v>10.092326844710399</v>
      </c>
      <c r="N1462" s="3">
        <v>10.092326844710399</v>
      </c>
      <c r="O1462" s="3">
        <v>10.092326844710399</v>
      </c>
      <c r="P1462" s="3">
        <v>10.092326844710399</v>
      </c>
      <c r="Q1462" s="3">
        <v>10.092326844710399</v>
      </c>
      <c r="R1462" s="3">
        <v>10.092326844710399</v>
      </c>
      <c r="S1462" s="3">
        <v>10.092326844710399</v>
      </c>
      <c r="T1462" s="3">
        <v>10.092326844710399</v>
      </c>
      <c r="U1462" s="3">
        <v>10.092326844710399</v>
      </c>
      <c r="V1462" s="3">
        <v>10.092326844710399</v>
      </c>
      <c r="W1462" s="3">
        <v>10.092326844710399</v>
      </c>
      <c r="X1462" s="3">
        <v>10.092326844710399</v>
      </c>
      <c r="Y1462" s="3">
        <v>10.092326844710399</v>
      </c>
      <c r="Z1462" s="3">
        <v>10.092326844710399</v>
      </c>
      <c r="AA1462" s="3">
        <v>10.092326844710399</v>
      </c>
      <c r="AB1462" s="3">
        <v>10.092326844710399</v>
      </c>
      <c r="AC1462" s="3">
        <v>10.092326844710399</v>
      </c>
      <c r="AD1462" s="3">
        <v>10.092326844710399</v>
      </c>
      <c r="AE1462" s="3">
        <v>10.092326844710399</v>
      </c>
      <c r="AF1462" s="3">
        <v>10.092326844710399</v>
      </c>
      <c r="AG1462" s="3">
        <v>10.092326844710399</v>
      </c>
      <c r="AH1462" s="3">
        <v>10.092326844710399</v>
      </c>
      <c r="AI1462" s="3">
        <v>10.092326844710399</v>
      </c>
      <c r="AJ1462" s="3">
        <v>10.092326844710399</v>
      </c>
      <c r="AK1462" s="3">
        <v>10.092326844710399</v>
      </c>
      <c r="AL1462" s="3">
        <v>10.092326844710399</v>
      </c>
      <c r="AM1462" s="3">
        <v>10.092326844710399</v>
      </c>
      <c r="AN1462" s="4"/>
      <c r="AO1462" s="4"/>
    </row>
    <row r="1463" spans="1:41" x14ac:dyDescent="0.25">
      <c r="A1463" s="13" t="s">
        <v>359</v>
      </c>
      <c r="B1463" s="2" t="s">
        <v>4</v>
      </c>
      <c r="C1463" s="2" t="s">
        <v>2</v>
      </c>
      <c r="D1463" s="2" t="s">
        <v>27</v>
      </c>
      <c r="E1463" s="2" t="s">
        <v>133</v>
      </c>
      <c r="F1463" s="2" t="s">
        <v>263</v>
      </c>
      <c r="G1463" s="4"/>
      <c r="H1463" s="3">
        <v>3.6351787607135599</v>
      </c>
      <c r="I1463" s="3">
        <v>4.1573407601939198</v>
      </c>
      <c r="J1463" s="3">
        <v>4.1573407601939198</v>
      </c>
      <c r="K1463" s="3">
        <v>4.1573407601939198</v>
      </c>
      <c r="L1463" s="3">
        <v>4.1573407601939198</v>
      </c>
      <c r="M1463" s="3">
        <v>4.1573407601939198</v>
      </c>
      <c r="N1463" s="3">
        <v>4.1573407601939198</v>
      </c>
      <c r="O1463" s="3">
        <v>4.1573407601939198</v>
      </c>
      <c r="P1463" s="3">
        <v>4.1573407601939198</v>
      </c>
      <c r="Q1463" s="3">
        <v>4.1573407601939198</v>
      </c>
      <c r="R1463" s="3">
        <v>4.1573407601939198</v>
      </c>
      <c r="S1463" s="3">
        <v>4.1573407601939198</v>
      </c>
      <c r="T1463" s="3">
        <v>4.1573407601939198</v>
      </c>
      <c r="U1463" s="3">
        <v>4.1573407601939198</v>
      </c>
      <c r="V1463" s="3">
        <v>4.1573407601939198</v>
      </c>
      <c r="W1463" s="3">
        <v>4.1573407601939198</v>
      </c>
      <c r="X1463" s="3">
        <v>4.1573407601939198</v>
      </c>
      <c r="Y1463" s="3">
        <v>4.1573407601939198</v>
      </c>
      <c r="Z1463" s="3">
        <v>4.1573407601939198</v>
      </c>
      <c r="AA1463" s="3">
        <v>4.1573407601939198</v>
      </c>
      <c r="AB1463" s="3">
        <v>4.1573407601939198</v>
      </c>
      <c r="AC1463" s="3">
        <v>4.1573407601939198</v>
      </c>
      <c r="AD1463" s="3">
        <v>4.1573407601939198</v>
      </c>
      <c r="AE1463" s="3">
        <v>4.1573407601939198</v>
      </c>
      <c r="AF1463" s="3">
        <v>4.1573407601939198</v>
      </c>
      <c r="AG1463" s="3">
        <v>4.1573407601939198</v>
      </c>
      <c r="AH1463" s="3">
        <v>4.1573407601939198</v>
      </c>
      <c r="AI1463" s="3">
        <v>4.1573407601939198</v>
      </c>
      <c r="AJ1463" s="3">
        <v>4.1573407601939198</v>
      </c>
      <c r="AK1463" s="3">
        <v>4.1573407601939198</v>
      </c>
      <c r="AL1463" s="3">
        <v>4.1573407601939198</v>
      </c>
      <c r="AM1463" s="3">
        <v>4.1573407601939198</v>
      </c>
      <c r="AN1463" s="4"/>
      <c r="AO1463" s="4"/>
    </row>
    <row r="1464" spans="1:41" x14ac:dyDescent="0.25">
      <c r="A1464" s="13" t="s">
        <v>359</v>
      </c>
      <c r="B1464" s="2" t="s">
        <v>4</v>
      </c>
      <c r="C1464" s="2" t="s">
        <v>2</v>
      </c>
      <c r="D1464" s="2" t="s">
        <v>27</v>
      </c>
      <c r="E1464" s="2" t="s">
        <v>38</v>
      </c>
      <c r="F1464" s="2" t="s">
        <v>185</v>
      </c>
      <c r="G1464" s="4"/>
      <c r="H1464" s="3">
        <v>42.32415768688</v>
      </c>
      <c r="I1464" s="3">
        <v>27.442715218319801</v>
      </c>
      <c r="J1464" s="3">
        <v>32.929243306584702</v>
      </c>
      <c r="K1464" s="3">
        <v>38.377949249032397</v>
      </c>
      <c r="L1464" s="3">
        <v>43.788833045662997</v>
      </c>
      <c r="M1464" s="3">
        <v>49.161894696476502</v>
      </c>
      <c r="N1464" s="3">
        <v>54.497134201473102</v>
      </c>
      <c r="O1464" s="3">
        <v>57.019063907105199</v>
      </c>
      <c r="P1464" s="3">
        <v>59.485172163358598</v>
      </c>
      <c r="Q1464" s="3">
        <v>61.828744826826998</v>
      </c>
      <c r="R1464" s="3">
        <v>64.172808232125405</v>
      </c>
      <c r="S1464" s="3">
        <v>66.460768235847596</v>
      </c>
      <c r="T1464" s="3">
        <v>66.939547384569195</v>
      </c>
      <c r="U1464" s="3">
        <v>67.366472063789899</v>
      </c>
      <c r="V1464" s="3">
        <v>67.741542273510206</v>
      </c>
      <c r="W1464" s="3">
        <v>68.064758013729701</v>
      </c>
      <c r="X1464" s="3">
        <v>68.336119284448401</v>
      </c>
      <c r="Y1464" s="3">
        <v>68.122850763008401</v>
      </c>
      <c r="Z1464" s="3">
        <v>67.857720239104097</v>
      </c>
      <c r="AA1464" s="3">
        <v>67.525640792463506</v>
      </c>
      <c r="AB1464" s="3">
        <v>67.134110013092098</v>
      </c>
      <c r="AC1464" s="3">
        <v>66.683127900990002</v>
      </c>
      <c r="AD1464" s="3">
        <v>66.195742142677005</v>
      </c>
      <c r="AE1464" s="3">
        <v>65.656548555618897</v>
      </c>
      <c r="AF1464" s="3">
        <v>65.065547139815706</v>
      </c>
      <c r="AG1464" s="3">
        <v>64.422737895267602</v>
      </c>
      <c r="AH1464" s="3">
        <v>63.7281208219744</v>
      </c>
      <c r="AI1464" s="3">
        <v>63.661860911856301</v>
      </c>
      <c r="AJ1464" s="3">
        <v>63.539284007753999</v>
      </c>
      <c r="AK1464" s="3">
        <v>63.360390109667698</v>
      </c>
      <c r="AL1464" s="3">
        <v>63.125179217597299</v>
      </c>
      <c r="AM1464" s="3">
        <v>62.833651331542598</v>
      </c>
      <c r="AN1464" s="4"/>
      <c r="AO1464" s="4"/>
    </row>
    <row r="1465" spans="1:41" x14ac:dyDescent="0.25">
      <c r="A1465" s="13" t="s">
        <v>359</v>
      </c>
      <c r="B1465" s="2" t="s">
        <v>4</v>
      </c>
      <c r="C1465" s="2" t="s">
        <v>2</v>
      </c>
      <c r="D1465" s="2" t="s">
        <v>27</v>
      </c>
      <c r="E1465" s="2" t="s">
        <v>38</v>
      </c>
      <c r="F1465" s="2" t="s">
        <v>270</v>
      </c>
      <c r="G1465" s="4"/>
      <c r="H1465" s="3">
        <v>81.431471340728706</v>
      </c>
      <c r="I1465" s="3">
        <v>86.685114653033693</v>
      </c>
      <c r="J1465" s="3">
        <v>86.685114653033693</v>
      </c>
      <c r="K1465" s="3">
        <v>86.685114653033693</v>
      </c>
      <c r="L1465" s="3">
        <v>86.685114653033693</v>
      </c>
      <c r="M1465" s="3">
        <v>86.685114653033693</v>
      </c>
      <c r="N1465" s="3">
        <v>86.685114653033693</v>
      </c>
      <c r="O1465" s="3">
        <v>86.685114653033693</v>
      </c>
      <c r="P1465" s="3">
        <v>86.685114653033693</v>
      </c>
      <c r="Q1465" s="3">
        <v>86.685114653033693</v>
      </c>
      <c r="R1465" s="3">
        <v>86.685114653033693</v>
      </c>
      <c r="S1465" s="3">
        <v>86.685114653033693</v>
      </c>
      <c r="T1465" s="3">
        <v>86.685114653033693</v>
      </c>
      <c r="U1465" s="3">
        <v>86.685114653033693</v>
      </c>
      <c r="V1465" s="3">
        <v>86.685114653033693</v>
      </c>
      <c r="W1465" s="3">
        <v>86.685114653033693</v>
      </c>
      <c r="X1465" s="3">
        <v>86.685114653033693</v>
      </c>
      <c r="Y1465" s="3">
        <v>86.685114653033693</v>
      </c>
      <c r="Z1465" s="3">
        <v>86.685114653033693</v>
      </c>
      <c r="AA1465" s="3">
        <v>86.685114653033693</v>
      </c>
      <c r="AB1465" s="3">
        <v>86.685114653033693</v>
      </c>
      <c r="AC1465" s="3">
        <v>86.685114653033693</v>
      </c>
      <c r="AD1465" s="3">
        <v>86.685114653033693</v>
      </c>
      <c r="AE1465" s="3">
        <v>86.685114653033693</v>
      </c>
      <c r="AF1465" s="3">
        <v>86.685114653033693</v>
      </c>
      <c r="AG1465" s="3">
        <v>86.685114653033693</v>
      </c>
      <c r="AH1465" s="3">
        <v>86.685114653033693</v>
      </c>
      <c r="AI1465" s="3">
        <v>86.685114653033693</v>
      </c>
      <c r="AJ1465" s="3">
        <v>86.685114653033693</v>
      </c>
      <c r="AK1465" s="3">
        <v>86.685114653033693</v>
      </c>
      <c r="AL1465" s="3">
        <v>86.685114653033693</v>
      </c>
      <c r="AM1465" s="3">
        <v>86.685114653033693</v>
      </c>
      <c r="AN1465" s="4"/>
      <c r="AO1465" s="4"/>
    </row>
    <row r="1466" spans="1:41" x14ac:dyDescent="0.25">
      <c r="A1466" s="13" t="s">
        <v>359</v>
      </c>
      <c r="B1466" s="2" t="s">
        <v>4</v>
      </c>
      <c r="C1466" s="2" t="s">
        <v>2</v>
      </c>
      <c r="D1466" s="2" t="s">
        <v>27</v>
      </c>
      <c r="E1466" s="2" t="s">
        <v>38</v>
      </c>
      <c r="F1466" s="2" t="s">
        <v>271</v>
      </c>
      <c r="G1466" s="4"/>
      <c r="H1466" s="3">
        <v>111.15776837551699</v>
      </c>
      <c r="I1466" s="3">
        <v>127.12462074052701</v>
      </c>
      <c r="J1466" s="3">
        <v>127.12462074052701</v>
      </c>
      <c r="K1466" s="3">
        <v>127.12462074052701</v>
      </c>
      <c r="L1466" s="3">
        <v>127.12462074052701</v>
      </c>
      <c r="M1466" s="3">
        <v>127.12462074052701</v>
      </c>
      <c r="N1466" s="3">
        <v>127.12462074052701</v>
      </c>
      <c r="O1466" s="3">
        <v>127.12462074052701</v>
      </c>
      <c r="P1466" s="3">
        <v>127.12462074052701</v>
      </c>
      <c r="Q1466" s="3">
        <v>127.12462074052701</v>
      </c>
      <c r="R1466" s="3">
        <v>127.12462074052701</v>
      </c>
      <c r="S1466" s="3">
        <v>127.12462074052701</v>
      </c>
      <c r="T1466" s="3">
        <v>127.12462074052701</v>
      </c>
      <c r="U1466" s="3">
        <v>127.12462074052701</v>
      </c>
      <c r="V1466" s="3">
        <v>127.12462074052701</v>
      </c>
      <c r="W1466" s="3">
        <v>127.12462074052701</v>
      </c>
      <c r="X1466" s="3">
        <v>127.12462074052701</v>
      </c>
      <c r="Y1466" s="3">
        <v>127.12462074052701</v>
      </c>
      <c r="Z1466" s="3">
        <v>127.12462074052701</v>
      </c>
      <c r="AA1466" s="3">
        <v>127.12462074052701</v>
      </c>
      <c r="AB1466" s="3">
        <v>127.12462074052701</v>
      </c>
      <c r="AC1466" s="3">
        <v>127.12462074052701</v>
      </c>
      <c r="AD1466" s="3">
        <v>127.12462074052701</v>
      </c>
      <c r="AE1466" s="3">
        <v>127.12462074052701</v>
      </c>
      <c r="AF1466" s="3">
        <v>127.12462074052701</v>
      </c>
      <c r="AG1466" s="3">
        <v>127.12462074052701</v>
      </c>
      <c r="AH1466" s="3">
        <v>127.12462074052701</v>
      </c>
      <c r="AI1466" s="3">
        <v>127.12462074052701</v>
      </c>
      <c r="AJ1466" s="3">
        <v>127.12462074052701</v>
      </c>
      <c r="AK1466" s="3">
        <v>127.12462074052701</v>
      </c>
      <c r="AL1466" s="3">
        <v>127.12462074052701</v>
      </c>
      <c r="AM1466" s="3">
        <v>127.12462074052701</v>
      </c>
      <c r="AN1466" s="4"/>
      <c r="AO1466" s="4"/>
    </row>
    <row r="1467" spans="1:41" x14ac:dyDescent="0.25">
      <c r="A1467" s="13" t="s">
        <v>359</v>
      </c>
      <c r="B1467" s="2" t="s">
        <v>4</v>
      </c>
      <c r="C1467" s="2" t="s">
        <v>2</v>
      </c>
      <c r="D1467" s="2" t="s">
        <v>27</v>
      </c>
      <c r="E1467" s="2" t="s">
        <v>134</v>
      </c>
      <c r="F1467" s="2" t="s">
        <v>279</v>
      </c>
      <c r="G1467" s="4"/>
      <c r="H1467" s="3">
        <v>2.9272459675263298</v>
      </c>
      <c r="I1467" s="3">
        <v>3.11610054607642</v>
      </c>
      <c r="J1467" s="3">
        <v>3.11610054607642</v>
      </c>
      <c r="K1467" s="3">
        <v>3.11610054607642</v>
      </c>
      <c r="L1467" s="3">
        <v>3.11610054607642</v>
      </c>
      <c r="M1467" s="3">
        <v>3.11610054607642</v>
      </c>
      <c r="N1467" s="3">
        <v>3.11610054607642</v>
      </c>
      <c r="O1467" s="3">
        <v>3.11610054607642</v>
      </c>
      <c r="P1467" s="3">
        <v>3.11610054607642</v>
      </c>
      <c r="Q1467" s="3">
        <v>3.11610054607642</v>
      </c>
      <c r="R1467" s="3">
        <v>3.11610054607642</v>
      </c>
      <c r="S1467" s="3">
        <v>3.11610054607642</v>
      </c>
      <c r="T1467" s="3">
        <v>3.11610054607642</v>
      </c>
      <c r="U1467" s="3">
        <v>3.11610054607642</v>
      </c>
      <c r="V1467" s="3">
        <v>3.11610054607642</v>
      </c>
      <c r="W1467" s="3">
        <v>3.11610054607642</v>
      </c>
      <c r="X1467" s="3">
        <v>3.11610054607642</v>
      </c>
      <c r="Y1467" s="3">
        <v>3.11610054607642</v>
      </c>
      <c r="Z1467" s="3">
        <v>3.11610054607642</v>
      </c>
      <c r="AA1467" s="3">
        <v>3.11610054607642</v>
      </c>
      <c r="AB1467" s="3">
        <v>3.11610054607642</v>
      </c>
      <c r="AC1467" s="3">
        <v>3.11610054607642</v>
      </c>
      <c r="AD1467" s="3">
        <v>3.11610054607642</v>
      </c>
      <c r="AE1467" s="3">
        <v>3.11610054607642</v>
      </c>
      <c r="AF1467" s="3">
        <v>3.11610054607642</v>
      </c>
      <c r="AG1467" s="3">
        <v>3.11610054607642</v>
      </c>
      <c r="AH1467" s="3">
        <v>3.11610054607642</v>
      </c>
      <c r="AI1467" s="3">
        <v>3.11610054607642</v>
      </c>
      <c r="AJ1467" s="3">
        <v>3.11610054607642</v>
      </c>
      <c r="AK1467" s="3">
        <v>3.11610054607642</v>
      </c>
      <c r="AL1467" s="3">
        <v>3.11610054607642</v>
      </c>
      <c r="AM1467" s="3">
        <v>3.11610054607642</v>
      </c>
      <c r="AN1467" s="4"/>
      <c r="AO1467" s="4"/>
    </row>
    <row r="1468" spans="1:41" x14ac:dyDescent="0.25">
      <c r="A1468" s="13" t="s">
        <v>359</v>
      </c>
      <c r="B1468" s="2" t="s">
        <v>4</v>
      </c>
      <c r="C1468" s="2" t="s">
        <v>2</v>
      </c>
      <c r="D1468" s="2" t="s">
        <v>27</v>
      </c>
      <c r="E1468" s="2" t="s">
        <v>135</v>
      </c>
      <c r="F1468" s="2" t="s">
        <v>280</v>
      </c>
      <c r="G1468" s="4"/>
      <c r="H1468" s="3">
        <v>0.24284476982969799</v>
      </c>
      <c r="I1468" s="3">
        <v>0.27772732139718498</v>
      </c>
      <c r="J1468" s="3">
        <v>0.27772732139718498</v>
      </c>
      <c r="K1468" s="3">
        <v>0.27772732139718498</v>
      </c>
      <c r="L1468" s="3">
        <v>0.27772732139718498</v>
      </c>
      <c r="M1468" s="3">
        <v>0.27772732139718498</v>
      </c>
      <c r="N1468" s="3">
        <v>0.27772732139718498</v>
      </c>
      <c r="O1468" s="3">
        <v>0.27772732139718498</v>
      </c>
      <c r="P1468" s="3">
        <v>0.27772732139718498</v>
      </c>
      <c r="Q1468" s="3">
        <v>0.27772732139718498</v>
      </c>
      <c r="R1468" s="3">
        <v>0.27772732139718498</v>
      </c>
      <c r="S1468" s="3">
        <v>0.27772732139718498</v>
      </c>
      <c r="T1468" s="3">
        <v>0.27772732139718498</v>
      </c>
      <c r="U1468" s="3">
        <v>0.27772732139718498</v>
      </c>
      <c r="V1468" s="3">
        <v>0.27772732139718498</v>
      </c>
      <c r="W1468" s="3">
        <v>0.27772732139718498</v>
      </c>
      <c r="X1468" s="3">
        <v>0.27772732139718498</v>
      </c>
      <c r="Y1468" s="3">
        <v>0.27772732139718498</v>
      </c>
      <c r="Z1468" s="3">
        <v>0.27772732139718498</v>
      </c>
      <c r="AA1468" s="3">
        <v>0.27772732139718498</v>
      </c>
      <c r="AB1468" s="3">
        <v>0.27772732139718498</v>
      </c>
      <c r="AC1468" s="3">
        <v>0.27772732139718498</v>
      </c>
      <c r="AD1468" s="3">
        <v>0.27772732139718498</v>
      </c>
      <c r="AE1468" s="3">
        <v>0.27772732139718498</v>
      </c>
      <c r="AF1468" s="3">
        <v>0.27772732139718498</v>
      </c>
      <c r="AG1468" s="3">
        <v>0.27772732139718498</v>
      </c>
      <c r="AH1468" s="3">
        <v>0.27772732139718498</v>
      </c>
      <c r="AI1468" s="3">
        <v>0.27772732139718498</v>
      </c>
      <c r="AJ1468" s="3">
        <v>0.27772732139718498</v>
      </c>
      <c r="AK1468" s="3">
        <v>0.27772732139718498</v>
      </c>
      <c r="AL1468" s="3">
        <v>0.27772732139718498</v>
      </c>
      <c r="AM1468" s="3">
        <v>0.27772732139718498</v>
      </c>
      <c r="AN1468" s="4"/>
      <c r="AO1468" s="4"/>
    </row>
    <row r="1469" spans="1:41" x14ac:dyDescent="0.25">
      <c r="A1469" s="13" t="s">
        <v>359</v>
      </c>
      <c r="B1469" s="2" t="s">
        <v>4</v>
      </c>
      <c r="C1469" s="2" t="s">
        <v>2</v>
      </c>
      <c r="D1469" s="2" t="s">
        <v>27</v>
      </c>
      <c r="E1469" s="2" t="s">
        <v>39</v>
      </c>
      <c r="F1469" s="2" t="s">
        <v>270</v>
      </c>
      <c r="G1469" s="4"/>
      <c r="H1469" s="3">
        <v>3.4468347657451202</v>
      </c>
      <c r="I1469" s="3">
        <v>3.6692112022447998</v>
      </c>
      <c r="J1469" s="3">
        <v>3.6692112022447998</v>
      </c>
      <c r="K1469" s="3">
        <v>3.6692112022447998</v>
      </c>
      <c r="L1469" s="3">
        <v>3.6692112022447998</v>
      </c>
      <c r="M1469" s="3">
        <v>3.6692112022447998</v>
      </c>
      <c r="N1469" s="3">
        <v>3.6692112022447998</v>
      </c>
      <c r="O1469" s="3">
        <v>3.6692112022447998</v>
      </c>
      <c r="P1469" s="3">
        <v>3.6692112022447998</v>
      </c>
      <c r="Q1469" s="3">
        <v>3.6692112022447998</v>
      </c>
      <c r="R1469" s="3">
        <v>3.6692112022447998</v>
      </c>
      <c r="S1469" s="3">
        <v>3.6692112022447998</v>
      </c>
      <c r="T1469" s="3">
        <v>3.6692112022447998</v>
      </c>
      <c r="U1469" s="3">
        <v>3.6692112022447998</v>
      </c>
      <c r="V1469" s="3">
        <v>3.6692112022447998</v>
      </c>
      <c r="W1469" s="3">
        <v>3.6692112022447998</v>
      </c>
      <c r="X1469" s="3">
        <v>3.6692112022447998</v>
      </c>
      <c r="Y1469" s="3">
        <v>3.6692112022447998</v>
      </c>
      <c r="Z1469" s="3">
        <v>3.6692112022447998</v>
      </c>
      <c r="AA1469" s="3">
        <v>3.6692112022447998</v>
      </c>
      <c r="AB1469" s="3">
        <v>3.6692112022447998</v>
      </c>
      <c r="AC1469" s="3">
        <v>3.6692112022447998</v>
      </c>
      <c r="AD1469" s="3">
        <v>3.6692112022447998</v>
      </c>
      <c r="AE1469" s="3">
        <v>3.6692112022447998</v>
      </c>
      <c r="AF1469" s="3">
        <v>3.6692112022447998</v>
      </c>
      <c r="AG1469" s="3">
        <v>3.6692112022447998</v>
      </c>
      <c r="AH1469" s="3">
        <v>3.6692112022447998</v>
      </c>
      <c r="AI1469" s="3">
        <v>3.6692112022447998</v>
      </c>
      <c r="AJ1469" s="3">
        <v>3.6692112022447998</v>
      </c>
      <c r="AK1469" s="3">
        <v>3.6692112022447998</v>
      </c>
      <c r="AL1469" s="3">
        <v>3.6692112022447998</v>
      </c>
      <c r="AM1469" s="3">
        <v>3.6692112022447998</v>
      </c>
      <c r="AN1469" s="4"/>
      <c r="AO1469" s="4"/>
    </row>
    <row r="1470" spans="1:41" x14ac:dyDescent="0.25">
      <c r="A1470" s="13" t="s">
        <v>359</v>
      </c>
      <c r="B1470" s="2" t="s">
        <v>4</v>
      </c>
      <c r="C1470" s="2" t="s">
        <v>2</v>
      </c>
      <c r="D1470" s="2" t="s">
        <v>27</v>
      </c>
      <c r="E1470" s="2" t="s">
        <v>39</v>
      </c>
      <c r="F1470" s="2" t="s">
        <v>271</v>
      </c>
      <c r="G1470" s="4"/>
      <c r="H1470" s="3">
        <v>70.994925057355701</v>
      </c>
      <c r="I1470" s="3">
        <v>81.192732224789395</v>
      </c>
      <c r="J1470" s="3">
        <v>81.192732224789395</v>
      </c>
      <c r="K1470" s="3">
        <v>81.192732224789395</v>
      </c>
      <c r="L1470" s="3">
        <v>81.192732224789395</v>
      </c>
      <c r="M1470" s="3">
        <v>81.192732224789395</v>
      </c>
      <c r="N1470" s="3">
        <v>81.192732224789395</v>
      </c>
      <c r="O1470" s="3">
        <v>81.192732224789395</v>
      </c>
      <c r="P1470" s="3">
        <v>81.192732224789395</v>
      </c>
      <c r="Q1470" s="3">
        <v>81.192732224789395</v>
      </c>
      <c r="R1470" s="3">
        <v>81.192732224789395</v>
      </c>
      <c r="S1470" s="3">
        <v>81.192732224789395</v>
      </c>
      <c r="T1470" s="3">
        <v>81.192732224789395</v>
      </c>
      <c r="U1470" s="3">
        <v>81.192732224789395</v>
      </c>
      <c r="V1470" s="3">
        <v>81.192732224789395</v>
      </c>
      <c r="W1470" s="3">
        <v>81.192732224789395</v>
      </c>
      <c r="X1470" s="3">
        <v>81.192732224789395</v>
      </c>
      <c r="Y1470" s="3">
        <v>81.192732224789395</v>
      </c>
      <c r="Z1470" s="3">
        <v>81.192732224789395</v>
      </c>
      <c r="AA1470" s="3">
        <v>81.192732224789395</v>
      </c>
      <c r="AB1470" s="3">
        <v>81.192732224789395</v>
      </c>
      <c r="AC1470" s="3">
        <v>81.192732224789395</v>
      </c>
      <c r="AD1470" s="3">
        <v>81.192732224789395</v>
      </c>
      <c r="AE1470" s="3">
        <v>81.192732224789395</v>
      </c>
      <c r="AF1470" s="3">
        <v>81.192732224789395</v>
      </c>
      <c r="AG1470" s="3">
        <v>81.192732224789395</v>
      </c>
      <c r="AH1470" s="3">
        <v>81.192732224789395</v>
      </c>
      <c r="AI1470" s="3">
        <v>81.192732224789395</v>
      </c>
      <c r="AJ1470" s="3">
        <v>81.192732224789395</v>
      </c>
      <c r="AK1470" s="3">
        <v>81.192732224789395</v>
      </c>
      <c r="AL1470" s="3">
        <v>81.192732224789395</v>
      </c>
      <c r="AM1470" s="3">
        <v>81.192732224789395</v>
      </c>
      <c r="AN1470" s="4"/>
      <c r="AO1470" s="4"/>
    </row>
    <row r="1471" spans="1:41" x14ac:dyDescent="0.25">
      <c r="A1471" s="13" t="s">
        <v>359</v>
      </c>
      <c r="B1471" s="2" t="s">
        <v>4</v>
      </c>
      <c r="C1471" s="2" t="s">
        <v>2</v>
      </c>
      <c r="D1471" s="2" t="s">
        <v>27</v>
      </c>
      <c r="E1471" s="2" t="s">
        <v>136</v>
      </c>
      <c r="F1471" s="2" t="s">
        <v>264</v>
      </c>
      <c r="G1471" s="4"/>
      <c r="H1471" s="3">
        <v>1.0517168524590099</v>
      </c>
      <c r="I1471" s="3">
        <v>1.2027868852459001</v>
      </c>
      <c r="J1471" s="3">
        <v>1.2027868852459001</v>
      </c>
      <c r="K1471" s="3">
        <v>1.2027868852459001</v>
      </c>
      <c r="L1471" s="3">
        <v>1.2027868852459001</v>
      </c>
      <c r="M1471" s="3">
        <v>1.2027868852459001</v>
      </c>
      <c r="N1471" s="3">
        <v>1.2027868852459001</v>
      </c>
      <c r="O1471" s="3">
        <v>1.2027868852459001</v>
      </c>
      <c r="P1471" s="3">
        <v>1.2027868852459001</v>
      </c>
      <c r="Q1471" s="3">
        <v>1.2027868852459001</v>
      </c>
      <c r="R1471" s="3">
        <v>1.2027868852459001</v>
      </c>
      <c r="S1471" s="3">
        <v>1.2027868852459001</v>
      </c>
      <c r="T1471" s="3">
        <v>1.2027868852459001</v>
      </c>
      <c r="U1471" s="3">
        <v>1.2027868852459001</v>
      </c>
      <c r="V1471" s="3">
        <v>1.2027868852459001</v>
      </c>
      <c r="W1471" s="3">
        <v>1.2027868852459001</v>
      </c>
      <c r="X1471" s="3">
        <v>1.2027868852459001</v>
      </c>
      <c r="Y1471" s="3">
        <v>1.2027868852459001</v>
      </c>
      <c r="Z1471" s="3">
        <v>1.2027868852459001</v>
      </c>
      <c r="AA1471" s="3">
        <v>1.2027868852459001</v>
      </c>
      <c r="AB1471" s="3">
        <v>1.2027868852459001</v>
      </c>
      <c r="AC1471" s="3">
        <v>1.2027868852459001</v>
      </c>
      <c r="AD1471" s="3">
        <v>1.2027868852459001</v>
      </c>
      <c r="AE1471" s="3">
        <v>1.2027868852459001</v>
      </c>
      <c r="AF1471" s="3">
        <v>1.2027868852459001</v>
      </c>
      <c r="AG1471" s="3">
        <v>1.2027868852459001</v>
      </c>
      <c r="AH1471" s="3">
        <v>1.2027868852459001</v>
      </c>
      <c r="AI1471" s="3">
        <v>1.2027868852459001</v>
      </c>
      <c r="AJ1471" s="3">
        <v>1.2027868852459001</v>
      </c>
      <c r="AK1471" s="3">
        <v>1.2027868852459001</v>
      </c>
      <c r="AL1471" s="3">
        <v>1.2027868852459001</v>
      </c>
      <c r="AM1471" s="3">
        <v>1.2027868852459001</v>
      </c>
      <c r="AN1471" s="4"/>
      <c r="AO1471" s="4"/>
    </row>
    <row r="1472" spans="1:41" x14ac:dyDescent="0.25">
      <c r="A1472" s="13" t="s">
        <v>359</v>
      </c>
      <c r="B1472" s="2" t="s">
        <v>4</v>
      </c>
      <c r="C1472" s="2" t="s">
        <v>2</v>
      </c>
      <c r="D1472" s="2" t="s">
        <v>27</v>
      </c>
      <c r="E1472" s="2" t="s">
        <v>40</v>
      </c>
      <c r="F1472" s="2" t="s">
        <v>162</v>
      </c>
      <c r="G1472" s="4"/>
      <c r="H1472" s="3">
        <v>720.61637872821598</v>
      </c>
      <c r="I1472" s="3">
        <v>681.81480473396005</v>
      </c>
      <c r="J1472" s="3">
        <v>648.41491229972496</v>
      </c>
      <c r="K1472" s="3">
        <v>615.01501986549101</v>
      </c>
      <c r="L1472" s="3">
        <v>581.61512743125604</v>
      </c>
      <c r="M1472" s="3">
        <v>535.09750655160099</v>
      </c>
      <c r="N1472" s="3">
        <v>488.57988567194599</v>
      </c>
      <c r="O1472" s="3">
        <v>451.69183588111702</v>
      </c>
      <c r="P1472" s="3">
        <v>336.48190073937599</v>
      </c>
      <c r="Q1472" s="3">
        <v>216.763858972425</v>
      </c>
      <c r="R1472" s="3">
        <v>110.882989790121</v>
      </c>
      <c r="S1472" s="3">
        <v>110.882989790121</v>
      </c>
      <c r="T1472" s="3">
        <v>110.882989790121</v>
      </c>
      <c r="U1472" s="3">
        <v>39.110409841057901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</row>
    <row r="1473" spans="1:41" x14ac:dyDescent="0.25">
      <c r="A1473" s="13" t="s">
        <v>359</v>
      </c>
      <c r="B1473" s="2" t="s">
        <v>4</v>
      </c>
      <c r="C1473" s="2" t="s">
        <v>2</v>
      </c>
      <c r="D1473" s="2" t="s">
        <v>27</v>
      </c>
      <c r="E1473" s="2" t="s">
        <v>40</v>
      </c>
      <c r="F1473" s="2" t="s">
        <v>166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3">
        <v>78.321885350911302</v>
      </c>
      <c r="Q1473" s="3">
        <v>161.15187732703299</v>
      </c>
      <c r="R1473" s="3">
        <v>129.07394619944699</v>
      </c>
      <c r="S1473" s="3">
        <v>129.07394619944699</v>
      </c>
      <c r="T1473" s="3">
        <v>129.07394619944699</v>
      </c>
      <c r="U1473" s="3">
        <v>129.25196183524201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</row>
    <row r="1474" spans="1:41" x14ac:dyDescent="0.25">
      <c r="A1474" s="13" t="s">
        <v>359</v>
      </c>
      <c r="B1474" s="2" t="s">
        <v>4</v>
      </c>
      <c r="C1474" s="2" t="s">
        <v>2</v>
      </c>
      <c r="D1474" s="2" t="s">
        <v>27</v>
      </c>
      <c r="E1474" s="2" t="s">
        <v>40</v>
      </c>
      <c r="F1474" s="2" t="s">
        <v>188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3">
        <v>71.594564313267895</v>
      </c>
      <c r="V1474" s="3">
        <v>239.956935989568</v>
      </c>
      <c r="W1474" s="3">
        <v>239.956935989568</v>
      </c>
      <c r="X1474" s="3">
        <v>239.956935989568</v>
      </c>
      <c r="Y1474" s="3">
        <v>239.956935989568</v>
      </c>
      <c r="Z1474" s="3">
        <v>239.956935989568</v>
      </c>
      <c r="AA1474" s="3">
        <v>239.956935989568</v>
      </c>
      <c r="AB1474" s="3">
        <v>239.956935989568</v>
      </c>
      <c r="AC1474" s="3">
        <v>239.956935989568</v>
      </c>
      <c r="AD1474" s="3">
        <v>239.956935989568</v>
      </c>
      <c r="AE1474" s="3">
        <v>239.956935989568</v>
      </c>
      <c r="AF1474" s="3">
        <v>239.956935989568</v>
      </c>
      <c r="AG1474" s="3">
        <v>239.956935989568</v>
      </c>
      <c r="AH1474" s="3">
        <v>239.956935989568</v>
      </c>
      <c r="AI1474" s="3">
        <v>239.956935989568</v>
      </c>
      <c r="AJ1474" s="3">
        <v>239.956935989568</v>
      </c>
      <c r="AK1474" s="3">
        <v>239.956935989568</v>
      </c>
      <c r="AL1474" s="3">
        <v>239.956935989568</v>
      </c>
      <c r="AM1474" s="3">
        <v>239.956935989568</v>
      </c>
      <c r="AN1474" s="4"/>
      <c r="AO1474" s="4"/>
    </row>
    <row r="1475" spans="1:41" x14ac:dyDescent="0.25">
      <c r="A1475" s="13" t="s">
        <v>359</v>
      </c>
      <c r="B1475" s="2" t="s">
        <v>4</v>
      </c>
      <c r="C1475" s="2" t="s">
        <v>2</v>
      </c>
      <c r="D1475" s="2" t="s">
        <v>27</v>
      </c>
      <c r="E1475" s="2" t="s">
        <v>137</v>
      </c>
      <c r="F1475" s="2" t="s">
        <v>274</v>
      </c>
      <c r="G1475" s="4"/>
      <c r="H1475" s="3">
        <v>725.94331494783296</v>
      </c>
      <c r="I1475" s="3">
        <v>687.14174095357703</v>
      </c>
      <c r="J1475" s="3">
        <v>653.74184851934297</v>
      </c>
      <c r="K1475" s="3">
        <v>620.341956085108</v>
      </c>
      <c r="L1475" s="3">
        <v>586.94206365087405</v>
      </c>
      <c r="M1475" s="3">
        <v>540.42444277121899</v>
      </c>
      <c r="N1475" s="3">
        <v>493.90682189156399</v>
      </c>
      <c r="O1475" s="3">
        <v>457.018772100734</v>
      </c>
      <c r="P1475" s="3">
        <v>420.13072230990502</v>
      </c>
      <c r="Q1475" s="3">
        <v>383.242672519076</v>
      </c>
      <c r="R1475" s="3">
        <v>245.283872209186</v>
      </c>
      <c r="S1475" s="3">
        <v>245.283872209186</v>
      </c>
      <c r="T1475" s="3">
        <v>245.283872209186</v>
      </c>
      <c r="U1475" s="3">
        <v>173.68930789591801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</row>
    <row r="1476" spans="1:41" x14ac:dyDescent="0.25">
      <c r="A1476" s="13" t="s">
        <v>359</v>
      </c>
      <c r="B1476" s="2" t="s">
        <v>4</v>
      </c>
      <c r="C1476" s="2" t="s">
        <v>2</v>
      </c>
      <c r="D1476" s="2" t="s">
        <v>27</v>
      </c>
      <c r="E1476" s="2" t="s">
        <v>41</v>
      </c>
      <c r="F1476" s="2" t="s">
        <v>189</v>
      </c>
      <c r="G1476" s="4"/>
      <c r="H1476" s="3">
        <v>7.7547723613739503</v>
      </c>
      <c r="I1476" s="3">
        <v>2.43678076346509</v>
      </c>
      <c r="J1476" s="3">
        <v>5.3637996561782897</v>
      </c>
      <c r="K1476" s="3">
        <v>8.3605891025349397</v>
      </c>
      <c r="L1476" s="3">
        <v>11.427149102534999</v>
      </c>
      <c r="M1476" s="3">
        <v>14.5634796561786</v>
      </c>
      <c r="N1476" s="3">
        <v>17.769580763465601</v>
      </c>
      <c r="O1476" s="3">
        <v>20.914959760683502</v>
      </c>
      <c r="P1476" s="3">
        <v>24.1215792592924</v>
      </c>
      <c r="Q1476" s="3">
        <v>27.389439259292299</v>
      </c>
      <c r="R1476" s="3">
        <v>30.7185397606832</v>
      </c>
      <c r="S1476" s="3">
        <v>34.108880763465102</v>
      </c>
      <c r="T1476" s="3">
        <v>37.620979489676898</v>
      </c>
      <c r="U1476" s="3">
        <v>41.186248852782697</v>
      </c>
      <c r="V1476" s="3">
        <v>44.804688852782803</v>
      </c>
      <c r="W1476" s="3">
        <v>48.476299489676997</v>
      </c>
      <c r="X1476" s="3">
        <v>52.201080763465299</v>
      </c>
      <c r="Y1476" s="3">
        <v>56.1520280991585</v>
      </c>
      <c r="Z1476" s="3">
        <v>60.159271767005002</v>
      </c>
      <c r="AA1476" s="3">
        <v>64.222811767005098</v>
      </c>
      <c r="AB1476" s="3">
        <v>68.342648099158595</v>
      </c>
      <c r="AC1476" s="3">
        <v>72.5187807634656</v>
      </c>
      <c r="AD1476" s="3">
        <v>76.664485984783894</v>
      </c>
      <c r="AE1476" s="3">
        <v>80.8625885954431</v>
      </c>
      <c r="AF1476" s="3">
        <v>85.113088595443003</v>
      </c>
      <c r="AG1476" s="3">
        <v>89.415985984783802</v>
      </c>
      <c r="AH1476" s="3">
        <v>93.771280763465398</v>
      </c>
      <c r="AI1476" s="3">
        <v>97.936045471243204</v>
      </c>
      <c r="AJ1476" s="3">
        <v>102.153327825132</v>
      </c>
      <c r="AK1476" s="3">
        <v>106.423127825132</v>
      </c>
      <c r="AL1476" s="3">
        <v>110.745445471243</v>
      </c>
      <c r="AM1476" s="3">
        <v>115.120280763465</v>
      </c>
      <c r="AN1476" s="4"/>
      <c r="AO1476" s="4"/>
    </row>
    <row r="1477" spans="1:41" x14ac:dyDescent="0.25">
      <c r="A1477" s="13" t="s">
        <v>359</v>
      </c>
      <c r="B1477" s="2" t="s">
        <v>4</v>
      </c>
      <c r="C1477" s="2" t="s">
        <v>2</v>
      </c>
      <c r="D1477" s="2" t="s">
        <v>27</v>
      </c>
      <c r="E1477" s="2" t="s">
        <v>41</v>
      </c>
      <c r="F1477" s="2" t="s">
        <v>270</v>
      </c>
      <c r="G1477" s="4"/>
      <c r="H1477" s="3">
        <v>19.101209326837601</v>
      </c>
      <c r="I1477" s="3">
        <v>20.333545412439999</v>
      </c>
      <c r="J1477" s="3">
        <v>20.333545412439999</v>
      </c>
      <c r="K1477" s="3">
        <v>20.333545412439999</v>
      </c>
      <c r="L1477" s="3">
        <v>20.333545412439999</v>
      </c>
      <c r="M1477" s="3">
        <v>20.333545412439999</v>
      </c>
      <c r="N1477" s="3">
        <v>20.333545412439999</v>
      </c>
      <c r="O1477" s="3">
        <v>20.333545412439999</v>
      </c>
      <c r="P1477" s="3">
        <v>20.333545412439999</v>
      </c>
      <c r="Q1477" s="3">
        <v>20.333545412439999</v>
      </c>
      <c r="R1477" s="3">
        <v>20.333545412439999</v>
      </c>
      <c r="S1477" s="3">
        <v>20.333545412439999</v>
      </c>
      <c r="T1477" s="3">
        <v>20.333545412439999</v>
      </c>
      <c r="U1477" s="3">
        <v>20.333545412439999</v>
      </c>
      <c r="V1477" s="3">
        <v>20.333545412439999</v>
      </c>
      <c r="W1477" s="3">
        <v>20.333545412439999</v>
      </c>
      <c r="X1477" s="3">
        <v>20.333545412439999</v>
      </c>
      <c r="Y1477" s="3">
        <v>20.333545412439999</v>
      </c>
      <c r="Z1477" s="3">
        <v>20.333545412439999</v>
      </c>
      <c r="AA1477" s="3">
        <v>20.333545412439999</v>
      </c>
      <c r="AB1477" s="3">
        <v>20.333545412439999</v>
      </c>
      <c r="AC1477" s="3">
        <v>20.333545412439999</v>
      </c>
      <c r="AD1477" s="3">
        <v>20.333545412439999</v>
      </c>
      <c r="AE1477" s="3">
        <v>20.333545412439999</v>
      </c>
      <c r="AF1477" s="3">
        <v>20.333545412439999</v>
      </c>
      <c r="AG1477" s="3">
        <v>20.333545412439999</v>
      </c>
      <c r="AH1477" s="3">
        <v>20.333545412439999</v>
      </c>
      <c r="AI1477" s="3">
        <v>20.333545412439999</v>
      </c>
      <c r="AJ1477" s="3">
        <v>20.333545412439999</v>
      </c>
      <c r="AK1477" s="3">
        <v>20.333545412439999</v>
      </c>
      <c r="AL1477" s="3">
        <v>20.333545412439999</v>
      </c>
      <c r="AM1477" s="3">
        <v>20.333545412439999</v>
      </c>
      <c r="AN1477" s="4"/>
      <c r="AO1477" s="4"/>
    </row>
    <row r="1478" spans="1:41" x14ac:dyDescent="0.25">
      <c r="A1478" s="13" t="s">
        <v>359</v>
      </c>
      <c r="B1478" s="2" t="s">
        <v>4</v>
      </c>
      <c r="C1478" s="2" t="s">
        <v>2</v>
      </c>
      <c r="D1478" s="2" t="s">
        <v>27</v>
      </c>
      <c r="E1478" s="2" t="s">
        <v>41</v>
      </c>
      <c r="F1478" s="2" t="s">
        <v>271</v>
      </c>
      <c r="G1478" s="4"/>
      <c r="H1478" s="3">
        <v>32.274518311788398</v>
      </c>
      <c r="I1478" s="3">
        <v>36.910473824094701</v>
      </c>
      <c r="J1478" s="3">
        <v>36.910473824094701</v>
      </c>
      <c r="K1478" s="3">
        <v>36.910473824094701</v>
      </c>
      <c r="L1478" s="3">
        <v>36.910473824094701</v>
      </c>
      <c r="M1478" s="3">
        <v>36.910473824094701</v>
      </c>
      <c r="N1478" s="3">
        <v>36.910473824094701</v>
      </c>
      <c r="O1478" s="3">
        <v>36.910473824094701</v>
      </c>
      <c r="P1478" s="3">
        <v>36.910473824094701</v>
      </c>
      <c r="Q1478" s="3">
        <v>36.910473824094701</v>
      </c>
      <c r="R1478" s="3">
        <v>36.910473824094701</v>
      </c>
      <c r="S1478" s="3">
        <v>36.910473824094701</v>
      </c>
      <c r="T1478" s="3">
        <v>36.910473824094701</v>
      </c>
      <c r="U1478" s="3">
        <v>36.910473824094701</v>
      </c>
      <c r="V1478" s="3">
        <v>36.910473824094701</v>
      </c>
      <c r="W1478" s="3">
        <v>36.910473824094701</v>
      </c>
      <c r="X1478" s="3">
        <v>36.910473824094701</v>
      </c>
      <c r="Y1478" s="3">
        <v>36.910473824094701</v>
      </c>
      <c r="Z1478" s="3">
        <v>36.910473824094701</v>
      </c>
      <c r="AA1478" s="3">
        <v>36.910473824094701</v>
      </c>
      <c r="AB1478" s="3">
        <v>36.910473824094701</v>
      </c>
      <c r="AC1478" s="3">
        <v>36.910473824094701</v>
      </c>
      <c r="AD1478" s="3">
        <v>36.910473824094701</v>
      </c>
      <c r="AE1478" s="3">
        <v>36.910473824094701</v>
      </c>
      <c r="AF1478" s="3">
        <v>36.910473824094701</v>
      </c>
      <c r="AG1478" s="3">
        <v>36.910473824094701</v>
      </c>
      <c r="AH1478" s="3">
        <v>36.910473824094701</v>
      </c>
      <c r="AI1478" s="3">
        <v>36.910473824094701</v>
      </c>
      <c r="AJ1478" s="3">
        <v>36.910473824094701</v>
      </c>
      <c r="AK1478" s="3">
        <v>36.910473824094701</v>
      </c>
      <c r="AL1478" s="3">
        <v>36.910473824094701</v>
      </c>
      <c r="AM1478" s="3">
        <v>36.910473824094701</v>
      </c>
      <c r="AN1478" s="4"/>
      <c r="AO1478" s="4"/>
    </row>
    <row r="1479" spans="1:41" x14ac:dyDescent="0.25">
      <c r="A1479" s="13" t="s">
        <v>359</v>
      </c>
      <c r="B1479" s="2" t="s">
        <v>4</v>
      </c>
      <c r="C1479" s="2" t="s">
        <v>2</v>
      </c>
      <c r="D1479" s="2" t="s">
        <v>27</v>
      </c>
      <c r="E1479" s="2" t="s">
        <v>42</v>
      </c>
      <c r="F1479" s="2" t="s">
        <v>163</v>
      </c>
      <c r="G1479" s="4"/>
      <c r="H1479" s="3">
        <v>108.583327726555</v>
      </c>
      <c r="I1479" s="3">
        <v>104.968907819992</v>
      </c>
      <c r="J1479" s="3">
        <v>94.397617121401794</v>
      </c>
      <c r="K1479" s="3">
        <v>93.596366515180407</v>
      </c>
      <c r="L1479" s="3">
        <v>51.504170169832697</v>
      </c>
      <c r="M1479" s="3">
        <v>51.504170169832697</v>
      </c>
      <c r="N1479" s="3">
        <v>51.504170169832697</v>
      </c>
      <c r="O1479" s="3">
        <v>51.504170169832697</v>
      </c>
      <c r="P1479" s="3">
        <v>16.1127408665395</v>
      </c>
      <c r="Q1479" s="3">
        <v>5.5023366949619597</v>
      </c>
      <c r="R1479" s="3">
        <v>2.7553410897176001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</row>
    <row r="1480" spans="1:41" x14ac:dyDescent="0.25">
      <c r="A1480" s="13" t="s">
        <v>359</v>
      </c>
      <c r="B1480" s="2" t="s">
        <v>4</v>
      </c>
      <c r="C1480" s="2" t="s">
        <v>2</v>
      </c>
      <c r="D1480" s="2" t="s">
        <v>27</v>
      </c>
      <c r="E1480" s="2" t="s">
        <v>42</v>
      </c>
      <c r="F1480" s="2" t="s">
        <v>164</v>
      </c>
      <c r="G1480" s="4"/>
      <c r="H1480" s="4"/>
      <c r="I1480" s="4"/>
      <c r="J1480" s="4"/>
      <c r="K1480" s="4"/>
      <c r="L1480" s="4"/>
      <c r="M1480" s="3">
        <v>4.2173237210894001</v>
      </c>
      <c r="N1480" s="3">
        <v>3.9923997892979699</v>
      </c>
      <c r="O1480" s="3">
        <v>0.454843686645441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</row>
    <row r="1481" spans="1:41" x14ac:dyDescent="0.25">
      <c r="A1481" s="13" t="s">
        <v>359</v>
      </c>
      <c r="B1481" s="2" t="s">
        <v>4</v>
      </c>
      <c r="C1481" s="2" t="s">
        <v>2</v>
      </c>
      <c r="D1481" s="2" t="s">
        <v>27</v>
      </c>
      <c r="E1481" s="2" t="s">
        <v>42</v>
      </c>
      <c r="F1481" s="2" t="s">
        <v>167</v>
      </c>
      <c r="G1481" s="4"/>
      <c r="H1481" s="3">
        <v>5.3745045379355103</v>
      </c>
      <c r="I1481" s="3">
        <v>5.0787114532931703</v>
      </c>
      <c r="J1481" s="3">
        <v>4.8554713894121404</v>
      </c>
      <c r="K1481" s="3">
        <v>4.63223132553113</v>
      </c>
      <c r="L1481" s="3">
        <v>4.4089912616501099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</row>
    <row r="1482" spans="1:41" x14ac:dyDescent="0.25">
      <c r="A1482" s="13" t="s">
        <v>359</v>
      </c>
      <c r="B1482" s="2" t="s">
        <v>4</v>
      </c>
      <c r="C1482" s="2" t="s">
        <v>2</v>
      </c>
      <c r="D1482" s="2" t="s">
        <v>27</v>
      </c>
      <c r="E1482" s="2" t="s">
        <v>42</v>
      </c>
      <c r="F1482" s="2" t="s">
        <v>190</v>
      </c>
      <c r="G1482" s="4"/>
      <c r="H1482" s="4"/>
      <c r="I1482" s="4"/>
      <c r="J1482" s="3">
        <v>10.797013477063301</v>
      </c>
      <c r="K1482" s="3">
        <v>11.824015504461601</v>
      </c>
      <c r="L1482" s="3">
        <v>54.141991913690298</v>
      </c>
      <c r="M1482" s="3">
        <v>54.336228096955097</v>
      </c>
      <c r="N1482" s="3">
        <v>54.563749314154499</v>
      </c>
      <c r="O1482" s="3">
        <v>58.103014056570998</v>
      </c>
      <c r="P1482" s="3">
        <v>93.950991366391705</v>
      </c>
      <c r="Q1482" s="3">
        <v>104.56309553796901</v>
      </c>
      <c r="R1482" s="3">
        <v>107.311786823332</v>
      </c>
      <c r="S1482" s="3">
        <v>110.068819273285</v>
      </c>
      <c r="T1482" s="3">
        <v>110.069925606992</v>
      </c>
      <c r="U1482" s="3">
        <v>110.071008773846</v>
      </c>
      <c r="V1482" s="3">
        <v>110.072068773846</v>
      </c>
      <c r="W1482" s="3">
        <v>110.073105606992</v>
      </c>
      <c r="X1482" s="3">
        <v>110.07411927328501</v>
      </c>
      <c r="Y1482" s="3">
        <v>110.075138848406</v>
      </c>
      <c r="Z1482" s="3">
        <v>110.076128635966</v>
      </c>
      <c r="AA1482" s="3">
        <v>110.07708863596601</v>
      </c>
      <c r="AB1482" s="3">
        <v>110.078018848406</v>
      </c>
      <c r="AC1482" s="3">
        <v>110.078919273285</v>
      </c>
      <c r="AD1482" s="3">
        <v>110.080704289877</v>
      </c>
      <c r="AE1482" s="3">
        <v>110.082466798173</v>
      </c>
      <c r="AF1482" s="3">
        <v>110.084206798173</v>
      </c>
      <c r="AG1482" s="3">
        <v>110.085924289877</v>
      </c>
      <c r="AH1482" s="3">
        <v>110.087619273285</v>
      </c>
      <c r="AI1482" s="3">
        <v>110.090050688614</v>
      </c>
      <c r="AJ1482" s="3">
        <v>110.09246639627899</v>
      </c>
      <c r="AK1482" s="3">
        <v>110.094866396279</v>
      </c>
      <c r="AL1482" s="3">
        <v>110.09725068861501</v>
      </c>
      <c r="AM1482" s="3">
        <v>110.099619273285</v>
      </c>
      <c r="AN1482" s="4"/>
      <c r="AO1482" s="4"/>
    </row>
    <row r="1483" spans="1:41" x14ac:dyDescent="0.25">
      <c r="A1483" s="13" t="s">
        <v>359</v>
      </c>
      <c r="B1483" s="2" t="s">
        <v>4</v>
      </c>
      <c r="C1483" s="2" t="s">
        <v>2</v>
      </c>
      <c r="D1483" s="2" t="s">
        <v>27</v>
      </c>
      <c r="E1483" s="2" t="s">
        <v>138</v>
      </c>
      <c r="F1483" s="2" t="s">
        <v>273</v>
      </c>
      <c r="G1483" s="4"/>
      <c r="H1483" s="3">
        <v>108.583327726555</v>
      </c>
      <c r="I1483" s="3">
        <v>104.968907819992</v>
      </c>
      <c r="J1483" s="3">
        <v>94.397617121401794</v>
      </c>
      <c r="K1483" s="3">
        <v>93.596366515180407</v>
      </c>
      <c r="L1483" s="3">
        <v>51.504170169832697</v>
      </c>
      <c r="M1483" s="3">
        <v>51.504170169832697</v>
      </c>
      <c r="N1483" s="3">
        <v>51.504170169832697</v>
      </c>
      <c r="O1483" s="3">
        <v>51.504170169832697</v>
      </c>
      <c r="P1483" s="3">
        <v>16.1127408665395</v>
      </c>
      <c r="Q1483" s="3">
        <v>5.5023366949619597</v>
      </c>
      <c r="R1483" s="3">
        <v>2.7553410897176001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</row>
    <row r="1484" spans="1:41" x14ac:dyDescent="0.25">
      <c r="A1484" s="13" t="s">
        <v>359</v>
      </c>
      <c r="B1484" s="2" t="s">
        <v>4</v>
      </c>
      <c r="C1484" s="2" t="s">
        <v>2</v>
      </c>
      <c r="D1484" s="2" t="s">
        <v>27</v>
      </c>
      <c r="E1484" s="2" t="s">
        <v>139</v>
      </c>
      <c r="F1484" s="2" t="s">
        <v>275</v>
      </c>
      <c r="G1484" s="4"/>
      <c r="H1484" s="3">
        <v>5.6352908998762903</v>
      </c>
      <c r="I1484" s="3">
        <v>5.3251450871105197</v>
      </c>
      <c r="J1484" s="3">
        <v>5.09107277558918</v>
      </c>
      <c r="K1484" s="3">
        <v>4.8570004640678297</v>
      </c>
      <c r="L1484" s="3">
        <v>4.62292815254649</v>
      </c>
      <c r="M1484" s="3">
        <v>4.3888558410251504</v>
      </c>
      <c r="N1484" s="3">
        <v>4.1547835295038098</v>
      </c>
      <c r="O1484" s="3">
        <v>0.47334364229729903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</row>
    <row r="1485" spans="1:41" x14ac:dyDescent="0.25">
      <c r="A1485" s="13" t="s">
        <v>359</v>
      </c>
      <c r="B1485" s="2" t="s">
        <v>4</v>
      </c>
      <c r="C1485" s="2" t="s">
        <v>2</v>
      </c>
      <c r="D1485" s="2" t="s">
        <v>27</v>
      </c>
      <c r="E1485" s="2" t="s">
        <v>140</v>
      </c>
      <c r="F1485" s="2" t="s">
        <v>278</v>
      </c>
      <c r="G1485" s="4"/>
      <c r="H1485" s="3">
        <v>7.6261793933805194E-2</v>
      </c>
      <c r="I1485" s="3">
        <v>7.4876163330034495E-2</v>
      </c>
      <c r="J1485" s="3">
        <v>7.4922840149444794E-2</v>
      </c>
      <c r="K1485" s="3">
        <v>7.4969516968854996E-2</v>
      </c>
      <c r="L1485" s="3">
        <v>7.5016193788265295E-2</v>
      </c>
      <c r="M1485" s="3">
        <v>6.9307107423537101E-2</v>
      </c>
      <c r="N1485" s="3">
        <v>6.3598021058808796E-2</v>
      </c>
      <c r="O1485" s="3">
        <v>5.8900117824654999E-2</v>
      </c>
      <c r="P1485" s="3">
        <v>5.4202214590501202E-2</v>
      </c>
      <c r="Q1485" s="3">
        <v>5.0308158339698601E-2</v>
      </c>
      <c r="R1485" s="3">
        <v>4.6414102088896E-2</v>
      </c>
      <c r="S1485" s="3">
        <v>4.2520045838093302E-2</v>
      </c>
      <c r="T1485" s="3">
        <v>3.9788271493942498E-2</v>
      </c>
      <c r="U1485" s="3">
        <v>3.7056497149791701E-2</v>
      </c>
      <c r="V1485" s="3">
        <v>1.79651735218327E-2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</row>
    <row r="1486" spans="1:41" x14ac:dyDescent="0.25">
      <c r="A1486" s="13" t="s">
        <v>359</v>
      </c>
      <c r="B1486" s="2" t="s">
        <v>4</v>
      </c>
      <c r="C1486" s="2" t="s">
        <v>2</v>
      </c>
      <c r="D1486" s="2" t="s">
        <v>27</v>
      </c>
      <c r="E1486" s="2" t="s">
        <v>43</v>
      </c>
      <c r="F1486" s="2" t="s">
        <v>192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3">
        <v>11.1882450944049</v>
      </c>
      <c r="Q1486" s="3">
        <v>16.690939556065999</v>
      </c>
      <c r="R1486" s="3">
        <v>17.257523672285899</v>
      </c>
      <c r="S1486" s="3">
        <v>17.7536307170888</v>
      </c>
      <c r="T1486" s="3">
        <v>18.1395224969407</v>
      </c>
      <c r="U1486" s="3">
        <v>18.557670532469199</v>
      </c>
      <c r="V1486" s="3">
        <v>19.097573704635401</v>
      </c>
      <c r="W1486" s="3">
        <v>19.480612057377101</v>
      </c>
      <c r="X1486" s="3">
        <v>19.847734886280598</v>
      </c>
      <c r="Y1486" s="3">
        <v>20.2914961679746</v>
      </c>
      <c r="Z1486" s="3">
        <v>20.737286808821601</v>
      </c>
      <c r="AA1486" s="3">
        <v>21.185106808821601</v>
      </c>
      <c r="AB1486" s="3">
        <v>21.6349561679746</v>
      </c>
      <c r="AC1486" s="3">
        <v>22.086834886280499</v>
      </c>
      <c r="AD1486" s="3">
        <v>22.6874309338594</v>
      </c>
      <c r="AE1486" s="3">
        <v>23.2885389576488</v>
      </c>
      <c r="AF1486" s="3">
        <v>23.890158957648801</v>
      </c>
      <c r="AG1486" s="3">
        <v>24.492290933859401</v>
      </c>
      <c r="AH1486" s="3">
        <v>25.094934886280502</v>
      </c>
      <c r="AI1486" s="3">
        <v>25.784553322467101</v>
      </c>
      <c r="AJ1486" s="3">
        <v>26.473712540560399</v>
      </c>
      <c r="AK1486" s="3">
        <v>27.1624125405604</v>
      </c>
      <c r="AL1486" s="3">
        <v>27.8506533224671</v>
      </c>
      <c r="AM1486" s="3">
        <v>28.538434886280498</v>
      </c>
      <c r="AN1486" s="4"/>
      <c r="AO1486" s="4"/>
    </row>
    <row r="1487" spans="1:41" x14ac:dyDescent="0.25">
      <c r="A1487" s="13" t="s">
        <v>359</v>
      </c>
      <c r="B1487" s="2" t="s">
        <v>4</v>
      </c>
      <c r="C1487" s="2" t="s">
        <v>2</v>
      </c>
      <c r="D1487" s="2" t="s">
        <v>27</v>
      </c>
      <c r="E1487" s="2" t="s">
        <v>43</v>
      </c>
      <c r="F1487" s="2" t="s">
        <v>267</v>
      </c>
      <c r="G1487" s="4"/>
      <c r="H1487" s="3">
        <v>21.911949182429201</v>
      </c>
      <c r="I1487" s="3">
        <v>21.911949182429201</v>
      </c>
      <c r="J1487" s="3">
        <v>21.911949182429201</v>
      </c>
      <c r="K1487" s="3">
        <v>21.911949182429201</v>
      </c>
      <c r="L1487" s="3">
        <v>21.911949182429201</v>
      </c>
      <c r="M1487" s="3">
        <v>21.911949182429201</v>
      </c>
      <c r="N1487" s="3">
        <v>21.911949182429201</v>
      </c>
      <c r="O1487" s="3">
        <v>21.911949182429201</v>
      </c>
      <c r="P1487" s="3">
        <v>4.9220019927835397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</row>
    <row r="1488" spans="1:41" x14ac:dyDescent="0.25">
      <c r="A1488" s="13" t="s">
        <v>359</v>
      </c>
      <c r="B1488" s="2" t="s">
        <v>4</v>
      </c>
      <c r="C1488" s="2" t="s">
        <v>2</v>
      </c>
      <c r="D1488" s="2" t="s">
        <v>27</v>
      </c>
      <c r="E1488" s="2" t="s">
        <v>43</v>
      </c>
      <c r="F1488" s="2" t="s">
        <v>268</v>
      </c>
      <c r="G1488" s="4"/>
      <c r="H1488" s="3">
        <v>0.34307320723463097</v>
      </c>
      <c r="I1488" s="3">
        <v>0.324735989766188</v>
      </c>
      <c r="J1488" s="3">
        <v>0.30895155042669498</v>
      </c>
      <c r="K1488" s="3">
        <v>0.293167111087202</v>
      </c>
      <c r="L1488" s="3">
        <v>0.27738267174770898</v>
      </c>
      <c r="M1488" s="3">
        <v>0.25539893133781899</v>
      </c>
      <c r="N1488" s="3">
        <v>0.23341519092792901</v>
      </c>
      <c r="O1488" s="3">
        <v>0.21598228495609101</v>
      </c>
      <c r="P1488" s="3">
        <v>0.19854937898425201</v>
      </c>
      <c r="Q1488" s="3">
        <v>0.18111647301241299</v>
      </c>
      <c r="R1488" s="3">
        <v>0.115918588943521</v>
      </c>
      <c r="S1488" s="3">
        <v>0.115918588943522</v>
      </c>
      <c r="T1488" s="3">
        <v>0.115918588943522</v>
      </c>
      <c r="U1488" s="3">
        <v>8.2083747718646502E-2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</row>
    <row r="1489" spans="1:41" x14ac:dyDescent="0.25">
      <c r="A1489" s="13" t="s">
        <v>359</v>
      </c>
      <c r="B1489" s="2" t="s">
        <v>4</v>
      </c>
      <c r="C1489" s="2" t="s">
        <v>2</v>
      </c>
      <c r="D1489" s="2" t="s">
        <v>27</v>
      </c>
      <c r="E1489" s="2" t="s">
        <v>43</v>
      </c>
      <c r="F1489" s="2" t="s">
        <v>269</v>
      </c>
      <c r="G1489" s="4"/>
      <c r="H1489" s="3">
        <v>0.2616498060113</v>
      </c>
      <c r="I1489" s="3">
        <v>0.2616498060113</v>
      </c>
      <c r="J1489" s="3">
        <v>0.2616498060113</v>
      </c>
      <c r="K1489" s="3">
        <v>0.2616498060113</v>
      </c>
      <c r="L1489" s="3">
        <v>0.2616498060113</v>
      </c>
      <c r="M1489" s="3">
        <v>0.2616498060113</v>
      </c>
      <c r="N1489" s="3">
        <v>0.249451491838973</v>
      </c>
      <c r="O1489" s="3">
        <v>0.22421666529221701</v>
      </c>
      <c r="P1489" s="3">
        <v>0.19898183874545999</v>
      </c>
      <c r="Q1489" s="3">
        <v>0.17491641924635301</v>
      </c>
      <c r="R1489" s="3">
        <v>0.150850999747246</v>
      </c>
      <c r="S1489" s="3">
        <v>0.12678558024813999</v>
      </c>
      <c r="T1489" s="3">
        <v>0.11433097149276</v>
      </c>
      <c r="U1489" s="3">
        <v>0.101876362737381</v>
      </c>
      <c r="V1489" s="3">
        <v>1.43369382898788E-2</v>
      </c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</row>
    <row r="1490" spans="1:41" x14ac:dyDescent="0.25">
      <c r="A1490" s="13" t="s">
        <v>359</v>
      </c>
      <c r="B1490" s="2" t="s">
        <v>4</v>
      </c>
      <c r="C1490" s="2" t="s">
        <v>2</v>
      </c>
      <c r="D1490" s="2" t="s">
        <v>27</v>
      </c>
      <c r="E1490" s="2" t="s">
        <v>43</v>
      </c>
      <c r="F1490" s="2" t="s">
        <v>270</v>
      </c>
      <c r="G1490" s="4"/>
      <c r="H1490" s="3">
        <v>6.4628151857721097</v>
      </c>
      <c r="I1490" s="3">
        <v>6.8797710042090197</v>
      </c>
      <c r="J1490" s="3">
        <v>6.8797710042090197</v>
      </c>
      <c r="K1490" s="3">
        <v>6.8797710042090197</v>
      </c>
      <c r="L1490" s="3">
        <v>6.8797710042090197</v>
      </c>
      <c r="M1490" s="3">
        <v>6.8797710042090197</v>
      </c>
      <c r="N1490" s="3">
        <v>6.8797710042090197</v>
      </c>
      <c r="O1490" s="3">
        <v>6.8797710042090197</v>
      </c>
      <c r="P1490" s="3">
        <v>6.8797710042090197</v>
      </c>
      <c r="Q1490" s="3">
        <v>6.8797710042090197</v>
      </c>
      <c r="R1490" s="3">
        <v>6.8797710042090197</v>
      </c>
      <c r="S1490" s="3">
        <v>6.8797710042090197</v>
      </c>
      <c r="T1490" s="3">
        <v>6.8797710042090197</v>
      </c>
      <c r="U1490" s="3">
        <v>6.8797710042090197</v>
      </c>
      <c r="V1490" s="3">
        <v>6.8797710042090197</v>
      </c>
      <c r="W1490" s="3">
        <v>6.8797710042090197</v>
      </c>
      <c r="X1490" s="3">
        <v>6.8797710042090197</v>
      </c>
      <c r="Y1490" s="3">
        <v>6.8797710042090197</v>
      </c>
      <c r="Z1490" s="3">
        <v>6.8797710042090197</v>
      </c>
      <c r="AA1490" s="3">
        <v>6.8797710042090197</v>
      </c>
      <c r="AB1490" s="3">
        <v>6.8797710042090197</v>
      </c>
      <c r="AC1490" s="3">
        <v>6.8797710042090197</v>
      </c>
      <c r="AD1490" s="3">
        <v>6.8797710042090197</v>
      </c>
      <c r="AE1490" s="3">
        <v>6.8797710042090197</v>
      </c>
      <c r="AF1490" s="3">
        <v>6.8797710042090197</v>
      </c>
      <c r="AG1490" s="3">
        <v>6.8797710042090197</v>
      </c>
      <c r="AH1490" s="3">
        <v>6.8797710042090197</v>
      </c>
      <c r="AI1490" s="3">
        <v>6.8797710042090197</v>
      </c>
      <c r="AJ1490" s="3">
        <v>6.8797710042090197</v>
      </c>
      <c r="AK1490" s="3">
        <v>6.8797710042090197</v>
      </c>
      <c r="AL1490" s="3">
        <v>6.8797710042090197</v>
      </c>
      <c r="AM1490" s="3">
        <v>6.8797710042090197</v>
      </c>
      <c r="AN1490" s="4"/>
      <c r="AO1490" s="4"/>
    </row>
    <row r="1491" spans="1:41" x14ac:dyDescent="0.25">
      <c r="A1491" s="13" t="s">
        <v>359</v>
      </c>
      <c r="B1491" s="2" t="s">
        <v>4</v>
      </c>
      <c r="C1491" s="2" t="s">
        <v>2</v>
      </c>
      <c r="D1491" s="2" t="s">
        <v>27</v>
      </c>
      <c r="E1491" s="2" t="s">
        <v>43</v>
      </c>
      <c r="F1491" s="2" t="s">
        <v>271</v>
      </c>
      <c r="G1491" s="4"/>
      <c r="H1491" s="3">
        <v>4.5076142893559199</v>
      </c>
      <c r="I1491" s="3">
        <v>5.1550941095104399</v>
      </c>
      <c r="J1491" s="3">
        <v>5.1550941095104399</v>
      </c>
      <c r="K1491" s="3">
        <v>5.1550941095104399</v>
      </c>
      <c r="L1491" s="3">
        <v>5.1550941095104399</v>
      </c>
      <c r="M1491" s="3">
        <v>5.1550941095104399</v>
      </c>
      <c r="N1491" s="3">
        <v>5.1550941095104399</v>
      </c>
      <c r="O1491" s="3">
        <v>5.1550941095104399</v>
      </c>
      <c r="P1491" s="3">
        <v>5.1550941095104399</v>
      </c>
      <c r="Q1491" s="3">
        <v>5.1550941095104399</v>
      </c>
      <c r="R1491" s="3">
        <v>5.1550941095104399</v>
      </c>
      <c r="S1491" s="3">
        <v>5.1550941095104399</v>
      </c>
      <c r="T1491" s="3">
        <v>5.1550941095104399</v>
      </c>
      <c r="U1491" s="3">
        <v>5.1550941095104399</v>
      </c>
      <c r="V1491" s="3">
        <v>5.1550941095104399</v>
      </c>
      <c r="W1491" s="3">
        <v>5.1550941095104399</v>
      </c>
      <c r="X1491" s="3">
        <v>5.1550941095104399</v>
      </c>
      <c r="Y1491" s="3">
        <v>5.1550941095104399</v>
      </c>
      <c r="Z1491" s="3">
        <v>5.1550941095104399</v>
      </c>
      <c r="AA1491" s="3">
        <v>5.1550941095104399</v>
      </c>
      <c r="AB1491" s="3">
        <v>5.1550941095104399</v>
      </c>
      <c r="AC1491" s="3">
        <v>5.1550941095104399</v>
      </c>
      <c r="AD1491" s="3">
        <v>5.1550941095104399</v>
      </c>
      <c r="AE1491" s="3">
        <v>5.1550941095104399</v>
      </c>
      <c r="AF1491" s="3">
        <v>5.1550941095104399</v>
      </c>
      <c r="AG1491" s="3">
        <v>5.1550941095104399</v>
      </c>
      <c r="AH1491" s="3">
        <v>5.1550941095104399</v>
      </c>
      <c r="AI1491" s="3">
        <v>5.1550941095104399</v>
      </c>
      <c r="AJ1491" s="3">
        <v>5.1550941095104399</v>
      </c>
      <c r="AK1491" s="3">
        <v>5.1550941095104399</v>
      </c>
      <c r="AL1491" s="3">
        <v>5.1550941095104399</v>
      </c>
      <c r="AM1491" s="3">
        <v>5.1550941095104399</v>
      </c>
      <c r="AN1491" s="4"/>
      <c r="AO1491" s="4"/>
    </row>
    <row r="1492" spans="1:41" x14ac:dyDescent="0.25">
      <c r="A1492" s="13" t="s">
        <v>359</v>
      </c>
      <c r="B1492" s="2" t="s">
        <v>4</v>
      </c>
      <c r="C1492" s="2" t="s">
        <v>2</v>
      </c>
      <c r="D1492" s="2" t="s">
        <v>27</v>
      </c>
      <c r="E1492" s="2" t="s">
        <v>44</v>
      </c>
      <c r="F1492" s="2" t="s">
        <v>165</v>
      </c>
      <c r="G1492" s="4"/>
      <c r="H1492" s="3">
        <v>113.321168509804</v>
      </c>
      <c r="I1492" s="3">
        <v>101.180776321772</v>
      </c>
      <c r="J1492" s="3">
        <v>88.380228208068502</v>
      </c>
      <c r="K1492" s="3">
        <v>75.579680094364804</v>
      </c>
      <c r="L1492" s="3">
        <v>62.779131980661198</v>
      </c>
      <c r="M1492" s="3">
        <v>49.058872505490697</v>
      </c>
      <c r="N1492" s="3">
        <v>35.338613030320197</v>
      </c>
      <c r="O1492" s="3">
        <v>69.416111716177397</v>
      </c>
      <c r="P1492" s="3">
        <v>66.018227534463705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</row>
    <row r="1493" spans="1:41" x14ac:dyDescent="0.25">
      <c r="A1493" s="13" t="s">
        <v>359</v>
      </c>
      <c r="B1493" s="2" t="s">
        <v>4</v>
      </c>
      <c r="C1493" s="2" t="s">
        <v>2</v>
      </c>
      <c r="D1493" s="2" t="s">
        <v>27</v>
      </c>
      <c r="E1493" s="2" t="s">
        <v>44</v>
      </c>
      <c r="F1493" s="2" t="s">
        <v>168</v>
      </c>
      <c r="G1493" s="4"/>
      <c r="H1493" s="3">
        <v>44.476355941823698</v>
      </c>
      <c r="I1493" s="3">
        <v>45.696659303036199</v>
      </c>
      <c r="J1493" s="3">
        <v>46.983318880962599</v>
      </c>
      <c r="K1493" s="3">
        <v>48.269978458889099</v>
      </c>
      <c r="L1493" s="3">
        <v>49.556638036815599</v>
      </c>
      <c r="M1493" s="3">
        <v>50.935743299227397</v>
      </c>
      <c r="N1493" s="3">
        <v>52.314848561639202</v>
      </c>
      <c r="O1493" s="3">
        <v>10.0394455587384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</row>
    <row r="1494" spans="1:41" x14ac:dyDescent="0.25">
      <c r="A1494" s="13" t="s">
        <v>359</v>
      </c>
      <c r="B1494" s="2" t="s">
        <v>4</v>
      </c>
      <c r="C1494" s="2" t="s">
        <v>2</v>
      </c>
      <c r="D1494" s="2" t="s">
        <v>27</v>
      </c>
      <c r="E1494" s="2" t="s">
        <v>44</v>
      </c>
      <c r="F1494" s="2" t="s">
        <v>169</v>
      </c>
      <c r="G1494" s="4"/>
      <c r="H1494" s="3">
        <v>27.8482500981039</v>
      </c>
      <c r="I1494" s="3">
        <v>25.970953871006898</v>
      </c>
      <c r="J1494" s="3">
        <v>24.7856667748094</v>
      </c>
      <c r="K1494" s="3">
        <v>23.600379678611802</v>
      </c>
      <c r="L1494" s="3">
        <v>22.415092582414299</v>
      </c>
      <c r="M1494" s="3">
        <v>20.693860061330501</v>
      </c>
      <c r="N1494" s="3">
        <v>18.972627540246801</v>
      </c>
      <c r="O1494" s="3">
        <v>17.539269191109</v>
      </c>
      <c r="P1494" s="3">
        <v>16.105910841971198</v>
      </c>
      <c r="Q1494" s="3">
        <v>14.7389757492875</v>
      </c>
      <c r="R1494" s="3">
        <v>13.372040656603801</v>
      </c>
      <c r="S1494" s="3">
        <v>12.0051055639201</v>
      </c>
      <c r="T1494" s="3">
        <v>11.2976738163037</v>
      </c>
      <c r="U1494" s="3">
        <v>10.590242068687401</v>
      </c>
      <c r="V1494" s="3">
        <v>3.1848812553221602</v>
      </c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</row>
    <row r="1495" spans="1:41" x14ac:dyDescent="0.25">
      <c r="A1495" s="13" t="s">
        <v>359</v>
      </c>
      <c r="B1495" s="2" t="s">
        <v>4</v>
      </c>
      <c r="C1495" s="2" t="s">
        <v>2</v>
      </c>
      <c r="D1495" s="2" t="s">
        <v>27</v>
      </c>
      <c r="E1495" s="2" t="s">
        <v>44</v>
      </c>
      <c r="F1495" s="2" t="s">
        <v>193</v>
      </c>
      <c r="G1495" s="4"/>
      <c r="H1495" s="3">
        <v>315.95741007694397</v>
      </c>
      <c r="I1495" s="3">
        <v>399.26936227998601</v>
      </c>
      <c r="J1495" s="3">
        <v>411.96853791196099</v>
      </c>
      <c r="K1495" s="3">
        <v>424.66771354393597</v>
      </c>
      <c r="L1495" s="3">
        <v>437.36688917590999</v>
      </c>
      <c r="M1495" s="3">
        <v>451.42927590975302</v>
      </c>
      <c r="N1495" s="3">
        <v>465.49166264359502</v>
      </c>
      <c r="O1495" s="3">
        <v>475.12292530977601</v>
      </c>
      <c r="P1495" s="3">
        <v>489.99361339936598</v>
      </c>
      <c r="Q1495" s="3">
        <v>557.37877602651395</v>
      </c>
      <c r="R1495" s="3">
        <v>558.74571111919704</v>
      </c>
      <c r="S1495" s="3">
        <v>560.11264621188104</v>
      </c>
      <c r="T1495" s="3">
        <v>560.82007795949801</v>
      </c>
      <c r="U1495" s="3">
        <v>561.52750970711395</v>
      </c>
      <c r="V1495" s="3">
        <v>568.93287052047901</v>
      </c>
      <c r="W1495" s="3">
        <v>572.11775177580103</v>
      </c>
      <c r="X1495" s="3">
        <v>572.11775177580103</v>
      </c>
      <c r="Y1495" s="3">
        <v>572.11775177580103</v>
      </c>
      <c r="Z1495" s="3">
        <v>572.11775177580103</v>
      </c>
      <c r="AA1495" s="3">
        <v>572.11775177580103</v>
      </c>
      <c r="AB1495" s="3">
        <v>572.11775177580103</v>
      </c>
      <c r="AC1495" s="3">
        <v>572.11775177580103</v>
      </c>
      <c r="AD1495" s="3">
        <v>572.11775177580103</v>
      </c>
      <c r="AE1495" s="3">
        <v>572.11775177580103</v>
      </c>
      <c r="AF1495" s="3">
        <v>572.11775177580103</v>
      </c>
      <c r="AG1495" s="3">
        <v>572.11775177580103</v>
      </c>
      <c r="AH1495" s="3">
        <v>572.11775177580103</v>
      </c>
      <c r="AI1495" s="3">
        <v>572.11775177580103</v>
      </c>
      <c r="AJ1495" s="3">
        <v>572.11775177580103</v>
      </c>
      <c r="AK1495" s="3">
        <v>572.11775177580103</v>
      </c>
      <c r="AL1495" s="3">
        <v>572.11775177580103</v>
      </c>
      <c r="AM1495" s="3">
        <v>572.11775177580103</v>
      </c>
      <c r="AN1495" s="4"/>
      <c r="AO1495" s="4"/>
    </row>
    <row r="1496" spans="1:41" x14ac:dyDescent="0.25">
      <c r="A1496" s="13" t="s">
        <v>359</v>
      </c>
      <c r="B1496" s="2" t="s">
        <v>4</v>
      </c>
      <c r="C1496" s="2" t="s">
        <v>2</v>
      </c>
      <c r="D1496" s="2" t="s">
        <v>27</v>
      </c>
      <c r="E1496" s="2" t="s">
        <v>141</v>
      </c>
      <c r="F1496" s="2" t="s">
        <v>276</v>
      </c>
      <c r="G1496" s="4"/>
      <c r="H1496" s="3">
        <v>161.39696045939101</v>
      </c>
      <c r="I1496" s="3">
        <v>150.12592010172199</v>
      </c>
      <c r="J1496" s="3">
        <v>138.241996406731</v>
      </c>
      <c r="K1496" s="3">
        <v>126.358072711739</v>
      </c>
      <c r="L1496" s="3">
        <v>114.47414901674701</v>
      </c>
      <c r="M1496" s="3">
        <v>101.73637285044001</v>
      </c>
      <c r="N1496" s="3">
        <v>88.998596684131797</v>
      </c>
      <c r="O1496" s="3">
        <v>80.200685590428805</v>
      </c>
      <c r="P1496" s="3">
        <v>66.420570344199305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</row>
    <row r="1497" spans="1:41" x14ac:dyDescent="0.25">
      <c r="A1497" s="13" t="s">
        <v>359</v>
      </c>
      <c r="B1497" s="2" t="s">
        <v>4</v>
      </c>
      <c r="C1497" s="2" t="s">
        <v>2</v>
      </c>
      <c r="D1497" s="2" t="s">
        <v>27</v>
      </c>
      <c r="E1497" s="2" t="s">
        <v>142</v>
      </c>
      <c r="F1497" s="2" t="s">
        <v>277</v>
      </c>
      <c r="G1497" s="4"/>
      <c r="H1497" s="3">
        <v>28.626267253061499</v>
      </c>
      <c r="I1497" s="3">
        <v>26.6821975993237</v>
      </c>
      <c r="J1497" s="3">
        <v>25.454751103973301</v>
      </c>
      <c r="K1497" s="3">
        <v>24.227304608622902</v>
      </c>
      <c r="L1497" s="3">
        <v>22.999858113272602</v>
      </c>
      <c r="M1497" s="3">
        <v>21.217403185293499</v>
      </c>
      <c r="N1497" s="3">
        <v>19.434948257314399</v>
      </c>
      <c r="O1497" s="3">
        <v>17.950606878863201</v>
      </c>
      <c r="P1497" s="3">
        <v>16.4662655004119</v>
      </c>
      <c r="Q1497" s="3">
        <v>15.0507099828764</v>
      </c>
      <c r="R1497" s="3">
        <v>13.6351544653409</v>
      </c>
      <c r="S1497" s="3">
        <v>12.2195989478054</v>
      </c>
      <c r="T1497" s="3">
        <v>11.487004606656299</v>
      </c>
      <c r="U1497" s="3">
        <v>10.7544102655073</v>
      </c>
      <c r="V1497" s="3">
        <v>3.19328934183621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</row>
    <row r="1498" spans="1:41" x14ac:dyDescent="0.25">
      <c r="A1498" s="13" t="s">
        <v>359</v>
      </c>
      <c r="B1498" s="2" t="s">
        <v>4</v>
      </c>
      <c r="C1498" s="2" t="s">
        <v>2</v>
      </c>
      <c r="D1498" s="2" t="s">
        <v>27</v>
      </c>
      <c r="E1498" s="2" t="s">
        <v>143</v>
      </c>
      <c r="F1498" s="2" t="s">
        <v>265</v>
      </c>
      <c r="G1498" s="4"/>
      <c r="H1498" s="3">
        <v>344.38187853250997</v>
      </c>
      <c r="I1498" s="3">
        <v>366.600064244284</v>
      </c>
      <c r="J1498" s="3">
        <v>366.600064244284</v>
      </c>
      <c r="K1498" s="3">
        <v>366.600064244284</v>
      </c>
      <c r="L1498" s="3">
        <v>366.600064244284</v>
      </c>
      <c r="M1498" s="3">
        <v>366.600064244284</v>
      </c>
      <c r="N1498" s="3">
        <v>366.600064244284</v>
      </c>
      <c r="O1498" s="3">
        <v>366.600064244284</v>
      </c>
      <c r="P1498" s="3">
        <v>366.600064244284</v>
      </c>
      <c r="Q1498" s="3">
        <v>366.600064244284</v>
      </c>
      <c r="R1498" s="3">
        <v>366.600064244284</v>
      </c>
      <c r="S1498" s="3">
        <v>366.600064244284</v>
      </c>
      <c r="T1498" s="3">
        <v>366.600064244284</v>
      </c>
      <c r="U1498" s="3">
        <v>366.600064244284</v>
      </c>
      <c r="V1498" s="3">
        <v>366.600064244284</v>
      </c>
      <c r="W1498" s="3">
        <v>366.600064244284</v>
      </c>
      <c r="X1498" s="3">
        <v>366.600064244284</v>
      </c>
      <c r="Y1498" s="3">
        <v>366.600064244284</v>
      </c>
      <c r="Z1498" s="3">
        <v>366.600064244284</v>
      </c>
      <c r="AA1498" s="3">
        <v>366.600064244284</v>
      </c>
      <c r="AB1498" s="3">
        <v>366.600064244284</v>
      </c>
      <c r="AC1498" s="3">
        <v>366.600064244284</v>
      </c>
      <c r="AD1498" s="3">
        <v>366.600064244284</v>
      </c>
      <c r="AE1498" s="3">
        <v>366.600064244284</v>
      </c>
      <c r="AF1498" s="3">
        <v>366.600064244284</v>
      </c>
      <c r="AG1498" s="3">
        <v>366.600064244284</v>
      </c>
      <c r="AH1498" s="3">
        <v>366.600064244284</v>
      </c>
      <c r="AI1498" s="3">
        <v>366.600064244284</v>
      </c>
      <c r="AJ1498" s="3">
        <v>366.600064244284</v>
      </c>
      <c r="AK1498" s="3">
        <v>366.600064244284</v>
      </c>
      <c r="AL1498" s="3">
        <v>366.600064244284</v>
      </c>
      <c r="AM1498" s="3">
        <v>366.600064244284</v>
      </c>
      <c r="AN1498" s="4"/>
      <c r="AO1498" s="4"/>
    </row>
    <row r="1499" spans="1:41" x14ac:dyDescent="0.25">
      <c r="A1499" s="13" t="s">
        <v>359</v>
      </c>
      <c r="B1499" s="2" t="s">
        <v>4</v>
      </c>
      <c r="C1499" s="2" t="s">
        <v>2</v>
      </c>
      <c r="D1499" s="2" t="s">
        <v>27</v>
      </c>
      <c r="E1499" s="2" t="s">
        <v>144</v>
      </c>
      <c r="F1499" s="2" t="s">
        <v>266</v>
      </c>
      <c r="G1499" s="4"/>
      <c r="H1499" s="3">
        <v>485.68953965939698</v>
      </c>
      <c r="I1499" s="3">
        <v>555.45464279437101</v>
      </c>
      <c r="J1499" s="3">
        <v>555.45464279437101</v>
      </c>
      <c r="K1499" s="3">
        <v>555.45464279437101</v>
      </c>
      <c r="L1499" s="3">
        <v>555.45464279437101</v>
      </c>
      <c r="M1499" s="3">
        <v>555.45464279437101</v>
      </c>
      <c r="N1499" s="3">
        <v>555.45464279437101</v>
      </c>
      <c r="O1499" s="3">
        <v>555.45464279437101</v>
      </c>
      <c r="P1499" s="3">
        <v>555.45464279437101</v>
      </c>
      <c r="Q1499" s="3">
        <v>555.45464279437101</v>
      </c>
      <c r="R1499" s="3">
        <v>555.45464279437101</v>
      </c>
      <c r="S1499" s="3">
        <v>555.45464279437101</v>
      </c>
      <c r="T1499" s="3">
        <v>555.45464279437101</v>
      </c>
      <c r="U1499" s="3">
        <v>555.45464279437101</v>
      </c>
      <c r="V1499" s="3">
        <v>555.45464279437101</v>
      </c>
      <c r="W1499" s="3">
        <v>555.45464279437101</v>
      </c>
      <c r="X1499" s="3">
        <v>555.45464279437101</v>
      </c>
      <c r="Y1499" s="3">
        <v>555.45464279437101</v>
      </c>
      <c r="Z1499" s="3">
        <v>555.45464279437101</v>
      </c>
      <c r="AA1499" s="3">
        <v>555.45464279437101</v>
      </c>
      <c r="AB1499" s="3">
        <v>555.45464279437101</v>
      </c>
      <c r="AC1499" s="3">
        <v>555.45464279437101</v>
      </c>
      <c r="AD1499" s="3">
        <v>555.45464279437101</v>
      </c>
      <c r="AE1499" s="3">
        <v>555.45464279437101</v>
      </c>
      <c r="AF1499" s="3">
        <v>555.45464279437101</v>
      </c>
      <c r="AG1499" s="3">
        <v>555.45464279437101</v>
      </c>
      <c r="AH1499" s="3">
        <v>555.45464279437101</v>
      </c>
      <c r="AI1499" s="3">
        <v>555.45464279437101</v>
      </c>
      <c r="AJ1499" s="3">
        <v>555.45464279437101</v>
      </c>
      <c r="AK1499" s="3">
        <v>555.45464279437101</v>
      </c>
      <c r="AL1499" s="3">
        <v>555.45464279437101</v>
      </c>
      <c r="AM1499" s="3">
        <v>555.45464279437101</v>
      </c>
      <c r="AN1499" s="4"/>
      <c r="AO1499" s="4"/>
    </row>
    <row r="1500" spans="1:41" x14ac:dyDescent="0.25">
      <c r="A1500" s="13" t="s">
        <v>359</v>
      </c>
      <c r="B1500" s="2" t="s">
        <v>4</v>
      </c>
      <c r="C1500" s="2" t="s">
        <v>2</v>
      </c>
      <c r="D1500" s="2" t="s">
        <v>27</v>
      </c>
      <c r="E1500" s="2" t="s">
        <v>45</v>
      </c>
      <c r="F1500" s="2" t="s">
        <v>194</v>
      </c>
      <c r="G1500" s="4"/>
      <c r="H1500" s="3">
        <v>68.678696673107595</v>
      </c>
      <c r="I1500" s="3">
        <v>55.498016951083997</v>
      </c>
      <c r="J1500" s="3">
        <v>43.451911431261003</v>
      </c>
      <c r="K1500" s="3">
        <v>50.743687576035803</v>
      </c>
      <c r="L1500" s="3">
        <v>48.366522888511597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</row>
    <row r="1501" spans="1:41" x14ac:dyDescent="0.25">
      <c r="A1501" s="13" t="s">
        <v>359</v>
      </c>
      <c r="B1501" s="2" t="s">
        <v>4</v>
      </c>
      <c r="C1501" s="2" t="s">
        <v>2</v>
      </c>
      <c r="D1501" s="2" t="s">
        <v>27</v>
      </c>
      <c r="E1501" s="2" t="s">
        <v>46</v>
      </c>
      <c r="F1501" s="2" t="s">
        <v>195</v>
      </c>
      <c r="G1501" s="4"/>
      <c r="H1501" s="3">
        <v>366.97814570935401</v>
      </c>
      <c r="I1501" s="3">
        <v>354.76252160851698</v>
      </c>
      <c r="J1501" s="3">
        <v>319.03482068473699</v>
      </c>
      <c r="K1501" s="3">
        <v>316.32684085140397</v>
      </c>
      <c r="L1501" s="3">
        <v>174.068204216602</v>
      </c>
      <c r="M1501" s="3">
        <v>174.068204216602</v>
      </c>
      <c r="N1501" s="3">
        <v>174.068204216602</v>
      </c>
      <c r="O1501" s="3">
        <v>174.068204216602</v>
      </c>
      <c r="P1501" s="3">
        <v>54.456092747394301</v>
      </c>
      <c r="Q1501" s="3">
        <v>18.596200352882001</v>
      </c>
      <c r="R1501" s="3">
        <v>9.3122027577541999</v>
      </c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</row>
    <row r="1502" spans="1:41" x14ac:dyDescent="0.25">
      <c r="A1502" s="13" t="s">
        <v>359</v>
      </c>
      <c r="B1502" s="2" t="s">
        <v>4</v>
      </c>
      <c r="C1502" s="2" t="s">
        <v>2</v>
      </c>
      <c r="D1502" s="2" t="s">
        <v>27</v>
      </c>
      <c r="E1502" s="2" t="s">
        <v>47</v>
      </c>
      <c r="F1502" s="2" t="s">
        <v>196</v>
      </c>
      <c r="G1502" s="4"/>
      <c r="H1502" s="3">
        <v>727.99808370307301</v>
      </c>
      <c r="I1502" s="3">
        <v>689.086682591113</v>
      </c>
      <c r="J1502" s="3">
        <v>655.59225239616205</v>
      </c>
      <c r="K1502" s="3">
        <v>622.09782220121099</v>
      </c>
      <c r="L1502" s="3">
        <v>588.60339200626004</v>
      </c>
      <c r="M1502" s="3">
        <v>541.95410388484697</v>
      </c>
      <c r="N1502" s="3">
        <v>495.30481576343402</v>
      </c>
      <c r="O1502" s="3">
        <v>458.31235504878902</v>
      </c>
      <c r="P1502" s="3">
        <v>421.31989433414299</v>
      </c>
      <c r="Q1502" s="3">
        <v>384.32743361949798</v>
      </c>
      <c r="R1502" s="3">
        <v>245.97814354745901</v>
      </c>
      <c r="S1502" s="3">
        <v>245.97814354745901</v>
      </c>
      <c r="T1502" s="3">
        <v>245.97814354745901</v>
      </c>
      <c r="U1502" s="3">
        <v>174.18093218067301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</row>
    <row r="1503" spans="1:41" x14ac:dyDescent="0.25">
      <c r="A1503" s="13" t="s">
        <v>359</v>
      </c>
      <c r="B1503" s="2" t="s">
        <v>4</v>
      </c>
      <c r="C1503" s="2" t="s">
        <v>2</v>
      </c>
      <c r="D1503" s="2" t="s">
        <v>27</v>
      </c>
      <c r="E1503" s="2" t="s">
        <v>48</v>
      </c>
      <c r="F1503" s="2" t="s">
        <v>197</v>
      </c>
      <c r="G1503" s="4"/>
      <c r="H1503" s="3">
        <v>7.2846848137516496</v>
      </c>
      <c r="I1503" s="3">
        <v>6.8837623889034303</v>
      </c>
      <c r="J1503" s="3">
        <v>6.5811794267538302</v>
      </c>
      <c r="K1503" s="3">
        <v>6.2785964646042203</v>
      </c>
      <c r="L1503" s="3">
        <v>5.9760135024546202</v>
      </c>
      <c r="M1503" s="3">
        <v>5.67343054030502</v>
      </c>
      <c r="N1503" s="3">
        <v>5.3708475781554199</v>
      </c>
      <c r="O1503" s="3">
        <v>0.61188664507181401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</row>
    <row r="1504" spans="1:41" x14ac:dyDescent="0.25">
      <c r="A1504" s="13" t="s">
        <v>359</v>
      </c>
      <c r="B1504" s="2" t="s">
        <v>4</v>
      </c>
      <c r="C1504" s="2" t="s">
        <v>2</v>
      </c>
      <c r="D1504" s="2" t="s">
        <v>27</v>
      </c>
      <c r="E1504" s="2" t="s">
        <v>49</v>
      </c>
      <c r="F1504" s="2" t="s">
        <v>198</v>
      </c>
      <c r="G1504" s="4"/>
      <c r="H1504" s="3">
        <v>166.218276552454</v>
      </c>
      <c r="I1504" s="3">
        <v>154.61054306185801</v>
      </c>
      <c r="J1504" s="3">
        <v>142.371617931918</v>
      </c>
      <c r="K1504" s="3">
        <v>130.13269280197801</v>
      </c>
      <c r="L1504" s="3">
        <v>117.893767672038</v>
      </c>
      <c r="M1504" s="3">
        <v>104.77548344011601</v>
      </c>
      <c r="N1504" s="3">
        <v>91.657199208193504</v>
      </c>
      <c r="O1504" s="3">
        <v>82.596473311654904</v>
      </c>
      <c r="P1504" s="3">
        <v>68.404712819989498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</row>
    <row r="1505" spans="1:41" x14ac:dyDescent="0.25">
      <c r="A1505" s="13" t="s">
        <v>359</v>
      </c>
      <c r="B1505" s="2" t="s">
        <v>4</v>
      </c>
      <c r="C1505" s="2" t="s">
        <v>2</v>
      </c>
      <c r="D1505" s="2" t="s">
        <v>27</v>
      </c>
      <c r="E1505" s="2" t="s">
        <v>50</v>
      </c>
      <c r="F1505" s="2" t="s">
        <v>199</v>
      </c>
      <c r="G1505" s="4"/>
      <c r="H1505" s="3">
        <v>30.106735962689498</v>
      </c>
      <c r="I1505" s="3">
        <v>28.0621245838901</v>
      </c>
      <c r="J1505" s="3">
        <v>26.771198064649699</v>
      </c>
      <c r="K1505" s="3">
        <v>25.480271545409199</v>
      </c>
      <c r="L1505" s="3">
        <v>24.189345026168699</v>
      </c>
      <c r="M1505" s="3">
        <v>22.314706624743099</v>
      </c>
      <c r="N1505" s="3">
        <v>20.440068223317599</v>
      </c>
      <c r="O1505" s="3">
        <v>18.878960951996699</v>
      </c>
      <c r="P1505" s="3">
        <v>17.317853680675899</v>
      </c>
      <c r="Q1505" s="3">
        <v>15.8290896783622</v>
      </c>
      <c r="R1505" s="3">
        <v>14.340325676048501</v>
      </c>
      <c r="S1505" s="3">
        <v>12.8515616737348</v>
      </c>
      <c r="T1505" s="3">
        <v>12.081079647497999</v>
      </c>
      <c r="U1505" s="3">
        <v>11.3105976212613</v>
      </c>
      <c r="V1505" s="3">
        <v>3.3584371380747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</row>
    <row r="1506" spans="1:41" x14ac:dyDescent="0.25">
      <c r="A1506" s="13" t="s">
        <v>359</v>
      </c>
      <c r="B1506" s="2" t="s">
        <v>4</v>
      </c>
      <c r="C1506" s="2" t="s">
        <v>2</v>
      </c>
      <c r="D1506" s="2" t="s">
        <v>27</v>
      </c>
      <c r="E1506" s="2" t="s">
        <v>51</v>
      </c>
      <c r="F1506" s="2" t="s">
        <v>200</v>
      </c>
      <c r="G1506" s="4"/>
      <c r="H1506" s="3">
        <v>14.052567579841901</v>
      </c>
      <c r="I1506" s="3">
        <v>13.797240938600201</v>
      </c>
      <c r="J1506" s="3">
        <v>13.805841957869999</v>
      </c>
      <c r="K1506" s="3">
        <v>13.8144429771398</v>
      </c>
      <c r="L1506" s="3">
        <v>13.8230439964096</v>
      </c>
      <c r="M1506" s="3">
        <v>12.771045114385799</v>
      </c>
      <c r="N1506" s="3">
        <v>11.719046232361899</v>
      </c>
      <c r="O1506" s="3">
        <v>10.853375504253799</v>
      </c>
      <c r="P1506" s="3">
        <v>9.9877047761457707</v>
      </c>
      <c r="Q1506" s="3">
        <v>9.2701568953339493</v>
      </c>
      <c r="R1506" s="3">
        <v>8.5526090145221207</v>
      </c>
      <c r="S1506" s="3">
        <v>7.8350611337103002</v>
      </c>
      <c r="T1506" s="3">
        <v>7.3316839955147497</v>
      </c>
      <c r="U1506" s="3">
        <v>6.8283068573192001</v>
      </c>
      <c r="V1506" s="3">
        <v>3.3103970150278901</v>
      </c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</row>
    <row r="1507" spans="1:41" x14ac:dyDescent="0.25">
      <c r="A1507" s="13" t="s">
        <v>359</v>
      </c>
      <c r="B1507" s="2" t="s">
        <v>4</v>
      </c>
      <c r="C1507" s="2" t="s">
        <v>2</v>
      </c>
      <c r="D1507" s="2" t="s">
        <v>27</v>
      </c>
      <c r="E1507" s="2" t="s">
        <v>60</v>
      </c>
      <c r="F1507" s="2" t="s">
        <v>270</v>
      </c>
      <c r="G1507" s="4"/>
      <c r="H1507" s="3">
        <v>11.6330673343898</v>
      </c>
      <c r="I1507" s="3">
        <v>12.3835878075762</v>
      </c>
      <c r="J1507" s="3">
        <v>12.3835878075762</v>
      </c>
      <c r="K1507" s="3">
        <v>12.3835878075762</v>
      </c>
      <c r="L1507" s="3">
        <v>12.3835878075762</v>
      </c>
      <c r="M1507" s="3">
        <v>12.3835878075762</v>
      </c>
      <c r="N1507" s="3">
        <v>12.3835878075762</v>
      </c>
      <c r="O1507" s="3">
        <v>12.3835878075762</v>
      </c>
      <c r="P1507" s="3">
        <v>12.3835878075762</v>
      </c>
      <c r="Q1507" s="3">
        <v>12.3835878075762</v>
      </c>
      <c r="R1507" s="3">
        <v>12.3835878075762</v>
      </c>
      <c r="S1507" s="3">
        <v>12.3835878075762</v>
      </c>
      <c r="T1507" s="3">
        <v>12.3835878075762</v>
      </c>
      <c r="U1507" s="3">
        <v>12.3835878075762</v>
      </c>
      <c r="V1507" s="3">
        <v>12.3835878075762</v>
      </c>
      <c r="W1507" s="3">
        <v>12.3835878075762</v>
      </c>
      <c r="X1507" s="3">
        <v>12.3835878075762</v>
      </c>
      <c r="Y1507" s="3">
        <v>12.3835878075762</v>
      </c>
      <c r="Z1507" s="3">
        <v>12.3835878075762</v>
      </c>
      <c r="AA1507" s="3">
        <v>12.3835878075762</v>
      </c>
      <c r="AB1507" s="3">
        <v>12.3835878075762</v>
      </c>
      <c r="AC1507" s="3">
        <v>12.3835878075762</v>
      </c>
      <c r="AD1507" s="3">
        <v>12.3835878075762</v>
      </c>
      <c r="AE1507" s="3">
        <v>12.3835878075762</v>
      </c>
      <c r="AF1507" s="3">
        <v>12.3835878075762</v>
      </c>
      <c r="AG1507" s="3">
        <v>12.3835878075762</v>
      </c>
      <c r="AH1507" s="3">
        <v>12.3835878075762</v>
      </c>
      <c r="AI1507" s="3">
        <v>12.3835878075762</v>
      </c>
      <c r="AJ1507" s="3">
        <v>12.3835878075762</v>
      </c>
      <c r="AK1507" s="3">
        <v>12.3835878075762</v>
      </c>
      <c r="AL1507" s="3">
        <v>12.3835878075762</v>
      </c>
      <c r="AM1507" s="3">
        <v>12.3835878075762</v>
      </c>
      <c r="AN1507" s="4"/>
      <c r="AO1507" s="4"/>
    </row>
    <row r="1508" spans="1:41" x14ac:dyDescent="0.25">
      <c r="A1508" s="13" t="s">
        <v>359</v>
      </c>
      <c r="B1508" s="2" t="s">
        <v>4</v>
      </c>
      <c r="C1508" s="2" t="s">
        <v>2</v>
      </c>
      <c r="D1508" s="2" t="s">
        <v>27</v>
      </c>
      <c r="E1508" s="2" t="s">
        <v>61</v>
      </c>
      <c r="F1508" s="2" t="s">
        <v>271</v>
      </c>
      <c r="G1508" s="4"/>
      <c r="H1508" s="3">
        <v>13.117157582025699</v>
      </c>
      <c r="I1508" s="3">
        <v>15.001323858675301</v>
      </c>
      <c r="J1508" s="3">
        <v>15.001323858675301</v>
      </c>
      <c r="K1508" s="3">
        <v>15.001323858675301</v>
      </c>
      <c r="L1508" s="3">
        <v>15.001323858675301</v>
      </c>
      <c r="M1508" s="3">
        <v>15.001323858675301</v>
      </c>
      <c r="N1508" s="3">
        <v>15.001323858675301</v>
      </c>
      <c r="O1508" s="3">
        <v>15.001323858675301</v>
      </c>
      <c r="P1508" s="3">
        <v>15.001323858675301</v>
      </c>
      <c r="Q1508" s="3">
        <v>15.001323858675301</v>
      </c>
      <c r="R1508" s="3">
        <v>15.001323858675301</v>
      </c>
      <c r="S1508" s="3">
        <v>15.001323858675301</v>
      </c>
      <c r="T1508" s="3">
        <v>15.001323858675301</v>
      </c>
      <c r="U1508" s="3">
        <v>15.001323858675301</v>
      </c>
      <c r="V1508" s="3">
        <v>15.001323858675301</v>
      </c>
      <c r="W1508" s="3">
        <v>15.001323858675301</v>
      </c>
      <c r="X1508" s="3">
        <v>15.001323858675301</v>
      </c>
      <c r="Y1508" s="3">
        <v>15.001323858675301</v>
      </c>
      <c r="Z1508" s="3">
        <v>15.001323858675301</v>
      </c>
      <c r="AA1508" s="3">
        <v>15.001323858675301</v>
      </c>
      <c r="AB1508" s="3">
        <v>15.001323858675301</v>
      </c>
      <c r="AC1508" s="3">
        <v>15.001323858675301</v>
      </c>
      <c r="AD1508" s="3">
        <v>15.001323858675301</v>
      </c>
      <c r="AE1508" s="3">
        <v>15.001323858675301</v>
      </c>
      <c r="AF1508" s="3">
        <v>15.001323858675301</v>
      </c>
      <c r="AG1508" s="3">
        <v>15.001323858675301</v>
      </c>
      <c r="AH1508" s="3">
        <v>15.001323858675301</v>
      </c>
      <c r="AI1508" s="3">
        <v>15.001323858675301</v>
      </c>
      <c r="AJ1508" s="3">
        <v>15.001323858675301</v>
      </c>
      <c r="AK1508" s="3">
        <v>15.001323858675301</v>
      </c>
      <c r="AL1508" s="3">
        <v>15.001323858675301</v>
      </c>
      <c r="AM1508" s="3">
        <v>15.001323858675301</v>
      </c>
      <c r="AN1508" s="4"/>
      <c r="AO1508" s="4"/>
    </row>
    <row r="1509" spans="1:41" x14ac:dyDescent="0.25">
      <c r="A1509" s="13" t="s">
        <v>359</v>
      </c>
      <c r="B1509" s="2" t="s">
        <v>4</v>
      </c>
      <c r="C1509" s="2" t="s">
        <v>2</v>
      </c>
      <c r="D1509" s="2" t="s">
        <v>27</v>
      </c>
      <c r="E1509" s="2" t="s">
        <v>145</v>
      </c>
      <c r="F1509" s="2" t="s">
        <v>219</v>
      </c>
      <c r="G1509" s="4"/>
      <c r="H1509" s="3">
        <v>1.8895118399999999</v>
      </c>
      <c r="I1509" s="3">
        <v>2.0114158296774201</v>
      </c>
      <c r="J1509" s="3">
        <v>2.0114158296774201</v>
      </c>
      <c r="K1509" s="3">
        <v>2.0114158296774201</v>
      </c>
      <c r="L1509" s="3">
        <v>2.0114158296774201</v>
      </c>
      <c r="M1509" s="3">
        <v>2.0114158296774201</v>
      </c>
      <c r="N1509" s="3">
        <v>2.0114158296774201</v>
      </c>
      <c r="O1509" s="3">
        <v>2.0114158296774201</v>
      </c>
      <c r="P1509" s="3">
        <v>2.0114158296774201</v>
      </c>
      <c r="Q1509" s="3">
        <v>2.0114158296774201</v>
      </c>
      <c r="R1509" s="3">
        <v>2.0114158296774201</v>
      </c>
      <c r="S1509" s="3">
        <v>2.0114158296774201</v>
      </c>
      <c r="T1509" s="3">
        <v>2.0114158296774201</v>
      </c>
      <c r="U1509" s="3">
        <v>2.0114158296774201</v>
      </c>
      <c r="V1509" s="3">
        <v>2.0114158296774201</v>
      </c>
      <c r="W1509" s="3">
        <v>2.0114158296774201</v>
      </c>
      <c r="X1509" s="3">
        <v>2.0114158296774201</v>
      </c>
      <c r="Y1509" s="3">
        <v>2.0114158296774201</v>
      </c>
      <c r="Z1509" s="3">
        <v>2.0114158296774201</v>
      </c>
      <c r="AA1509" s="3">
        <v>2.0114158296774201</v>
      </c>
      <c r="AB1509" s="3">
        <v>2.0114158296774201</v>
      </c>
      <c r="AC1509" s="3">
        <v>2.0114158296774201</v>
      </c>
      <c r="AD1509" s="3">
        <v>2.0114158296774201</v>
      </c>
      <c r="AE1509" s="3">
        <v>2.0114158296774201</v>
      </c>
      <c r="AF1509" s="3">
        <v>2.0114158296774201</v>
      </c>
      <c r="AG1509" s="3">
        <v>2.0114158296774201</v>
      </c>
      <c r="AH1509" s="3">
        <v>2.0114158296774201</v>
      </c>
      <c r="AI1509" s="3">
        <v>2.0114158296774201</v>
      </c>
      <c r="AJ1509" s="3">
        <v>2.0114158296774201</v>
      </c>
      <c r="AK1509" s="3">
        <v>2.0114158296774201</v>
      </c>
      <c r="AL1509" s="3">
        <v>2.0114158296774201</v>
      </c>
      <c r="AM1509" s="3">
        <v>2.0114158296774201</v>
      </c>
      <c r="AN1509" s="4"/>
      <c r="AO1509" s="4"/>
    </row>
    <row r="1510" spans="1:41" x14ac:dyDescent="0.25">
      <c r="A1510" s="13" t="s">
        <v>359</v>
      </c>
      <c r="B1510" s="2" t="s">
        <v>4</v>
      </c>
      <c r="C1510" s="2" t="s">
        <v>2</v>
      </c>
      <c r="D1510" s="2" t="s">
        <v>27</v>
      </c>
      <c r="E1510" s="2" t="s">
        <v>146</v>
      </c>
      <c r="F1510" s="2" t="s">
        <v>220</v>
      </c>
      <c r="G1510" s="4"/>
      <c r="H1510" s="3">
        <v>1.29074340983606</v>
      </c>
      <c r="I1510" s="3">
        <v>1.47614754098361</v>
      </c>
      <c r="J1510" s="3">
        <v>1.47614754098361</v>
      </c>
      <c r="K1510" s="3">
        <v>1.47614754098361</v>
      </c>
      <c r="L1510" s="3">
        <v>1.47614754098361</v>
      </c>
      <c r="M1510" s="3">
        <v>1.47614754098361</v>
      </c>
      <c r="N1510" s="3">
        <v>1.47614754098361</v>
      </c>
      <c r="O1510" s="3">
        <v>1.47614754098361</v>
      </c>
      <c r="P1510" s="3">
        <v>1.47614754098361</v>
      </c>
      <c r="Q1510" s="3">
        <v>1.47614754098361</v>
      </c>
      <c r="R1510" s="3">
        <v>1.47614754098361</v>
      </c>
      <c r="S1510" s="3">
        <v>1.47614754098361</v>
      </c>
      <c r="T1510" s="3">
        <v>1.47614754098361</v>
      </c>
      <c r="U1510" s="3">
        <v>1.47614754098361</v>
      </c>
      <c r="V1510" s="3">
        <v>1.47614754098361</v>
      </c>
      <c r="W1510" s="3">
        <v>1.47614754098361</v>
      </c>
      <c r="X1510" s="3">
        <v>1.47614754098361</v>
      </c>
      <c r="Y1510" s="3">
        <v>1.47614754098361</v>
      </c>
      <c r="Z1510" s="3">
        <v>1.47614754098361</v>
      </c>
      <c r="AA1510" s="3">
        <v>1.47614754098361</v>
      </c>
      <c r="AB1510" s="3">
        <v>1.47614754098361</v>
      </c>
      <c r="AC1510" s="3">
        <v>1.47614754098361</v>
      </c>
      <c r="AD1510" s="3">
        <v>1.47614754098361</v>
      </c>
      <c r="AE1510" s="3">
        <v>1.47614754098361</v>
      </c>
      <c r="AF1510" s="3">
        <v>1.47614754098361</v>
      </c>
      <c r="AG1510" s="3">
        <v>1.47614754098361</v>
      </c>
      <c r="AH1510" s="3">
        <v>1.47614754098361</v>
      </c>
      <c r="AI1510" s="3">
        <v>1.47614754098361</v>
      </c>
      <c r="AJ1510" s="3">
        <v>1.47614754098361</v>
      </c>
      <c r="AK1510" s="3">
        <v>1.47614754098361</v>
      </c>
      <c r="AL1510" s="3">
        <v>1.47614754098361</v>
      </c>
      <c r="AM1510" s="3">
        <v>1.47614754098361</v>
      </c>
      <c r="AN1510" s="4"/>
      <c r="AO1510" s="4"/>
    </row>
    <row r="1511" spans="1:41" x14ac:dyDescent="0.25">
      <c r="A1511" s="13" t="s">
        <v>359</v>
      </c>
      <c r="B1511" s="2" t="s">
        <v>4</v>
      </c>
      <c r="C1511" s="2" t="s">
        <v>8</v>
      </c>
      <c r="D1511" s="2" t="s">
        <v>28</v>
      </c>
      <c r="E1511" s="2" t="s">
        <v>2</v>
      </c>
      <c r="F1511" s="2" t="s">
        <v>2</v>
      </c>
      <c r="G1511" s="4"/>
      <c r="H1511" s="3">
        <v>1</v>
      </c>
      <c r="I1511" s="3">
        <v>0.89285714285714302</v>
      </c>
      <c r="J1511" s="3">
        <v>0.79719387755102</v>
      </c>
      <c r="K1511" s="3">
        <v>0.71178024781341098</v>
      </c>
      <c r="L1511" s="3">
        <v>0.63551807840483099</v>
      </c>
      <c r="M1511" s="3">
        <v>0.56742685571859897</v>
      </c>
      <c r="N1511" s="3">
        <v>0.50663112117732101</v>
      </c>
      <c r="O1511" s="3">
        <v>0.45234921533689298</v>
      </c>
      <c r="P1511" s="3">
        <v>0.40388322797936899</v>
      </c>
      <c r="Q1511" s="3">
        <v>0.36061002498158001</v>
      </c>
      <c r="R1511" s="3">
        <v>0.32197323659069599</v>
      </c>
      <c r="S1511" s="3">
        <v>0.28747610409883601</v>
      </c>
      <c r="T1511" s="3">
        <v>0.25667509294538898</v>
      </c>
      <c r="U1511" s="3">
        <v>0.22917419012981199</v>
      </c>
      <c r="V1511" s="3">
        <v>0.20461981261590301</v>
      </c>
      <c r="W1511" s="3">
        <v>0.18269626126419899</v>
      </c>
      <c r="X1511" s="3">
        <v>0.163121661843035</v>
      </c>
      <c r="Y1511" s="3">
        <v>0.14564434093128101</v>
      </c>
      <c r="Z1511" s="3">
        <v>0.130039590117215</v>
      </c>
      <c r="AA1511" s="3">
        <v>0.11610677689037099</v>
      </c>
      <c r="AB1511" s="3">
        <v>0.10366676508068801</v>
      </c>
      <c r="AC1511" s="3">
        <v>9.2559611679185902E-2</v>
      </c>
      <c r="AD1511" s="3">
        <v>8.2642510427844595E-2</v>
      </c>
      <c r="AE1511" s="3">
        <v>7.3787955739146899E-2</v>
      </c>
      <c r="AF1511" s="3">
        <v>6.5882103338524095E-2</v>
      </c>
      <c r="AG1511" s="3">
        <v>5.8823306552253603E-2</v>
      </c>
      <c r="AH1511" s="3">
        <v>5.2520809421654997E-2</v>
      </c>
      <c r="AI1511" s="3">
        <v>4.6893579840763401E-2</v>
      </c>
      <c r="AJ1511" s="3">
        <v>4.1869267714967302E-2</v>
      </c>
      <c r="AK1511" s="3">
        <v>3.7383274745506498E-2</v>
      </c>
      <c r="AL1511" s="3">
        <v>3.3377923879916498E-2</v>
      </c>
      <c r="AM1511" s="3">
        <v>2.9801717749925499E-2</v>
      </c>
      <c r="AN1511" s="4"/>
      <c r="AO1511" s="4"/>
    </row>
    <row r="1512" spans="1:41" x14ac:dyDescent="0.25">
      <c r="A1512" s="13" t="s">
        <v>359</v>
      </c>
      <c r="B1512" s="2" t="s">
        <v>4</v>
      </c>
      <c r="C1512" s="2" t="s">
        <v>9</v>
      </c>
      <c r="D1512" s="2" t="s">
        <v>29</v>
      </c>
      <c r="E1512" s="2" t="s">
        <v>160</v>
      </c>
      <c r="F1512" s="2" t="s">
        <v>2</v>
      </c>
      <c r="G1512" s="3">
        <v>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</row>
    <row r="1513" spans="1:41" x14ac:dyDescent="0.25">
      <c r="A1513" s="13" t="s">
        <v>359</v>
      </c>
      <c r="B1513" s="2" t="s">
        <v>4</v>
      </c>
      <c r="C1513" s="2" t="s">
        <v>10</v>
      </c>
      <c r="D1513" s="2" t="s">
        <v>29</v>
      </c>
      <c r="E1513" s="2" t="s">
        <v>160</v>
      </c>
      <c r="F1513" s="2" t="s">
        <v>2</v>
      </c>
      <c r="G1513" s="3">
        <v>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</row>
    <row r="1514" spans="1:41" x14ac:dyDescent="0.25">
      <c r="A1514" s="13" t="s">
        <v>359</v>
      </c>
      <c r="B1514" s="2" t="s">
        <v>4</v>
      </c>
      <c r="C1514" s="2" t="s">
        <v>11</v>
      </c>
      <c r="D1514" s="2" t="s">
        <v>29</v>
      </c>
      <c r="E1514" s="2" t="s">
        <v>160</v>
      </c>
      <c r="F1514" s="2" t="s">
        <v>2</v>
      </c>
      <c r="G1514" s="3">
        <v>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</row>
    <row r="1515" spans="1:41" x14ac:dyDescent="0.25">
      <c r="A1515" s="13" t="s">
        <v>359</v>
      </c>
      <c r="B1515" s="2" t="s">
        <v>4</v>
      </c>
      <c r="C1515" s="2" t="s">
        <v>12</v>
      </c>
      <c r="D1515" s="2" t="s">
        <v>30</v>
      </c>
      <c r="E1515" s="2" t="s">
        <v>2</v>
      </c>
      <c r="F1515" s="2" t="s">
        <v>2</v>
      </c>
      <c r="G1515" s="4"/>
      <c r="H1515" s="3">
        <v>1937.0060257525799</v>
      </c>
      <c r="I1515" s="3">
        <v>1979.95512356069</v>
      </c>
      <c r="J1515" s="3">
        <v>2887.9052415415899</v>
      </c>
      <c r="K1515" s="3">
        <v>3621.0409855930202</v>
      </c>
      <c r="L1515" s="3">
        <v>5258.3960310133498</v>
      </c>
      <c r="M1515" s="3">
        <v>6423.6935085348896</v>
      </c>
      <c r="N1515" s="3">
        <v>7411.7222857301404</v>
      </c>
      <c r="O1515" s="3">
        <v>8183.6720696655602</v>
      </c>
      <c r="P1515" s="3">
        <v>10111.231503954599</v>
      </c>
      <c r="Q1515" s="3">
        <v>11948.142328032</v>
      </c>
      <c r="R1515" s="3">
        <v>13457.2199978805</v>
      </c>
      <c r="S1515" s="3">
        <v>14143.265980148</v>
      </c>
      <c r="T1515" s="3">
        <v>14586.7447977062</v>
      </c>
      <c r="U1515" s="3">
        <v>15691.174479003401</v>
      </c>
      <c r="V1515" s="3">
        <v>17922.910057124998</v>
      </c>
      <c r="W1515" s="3">
        <v>18488.792379011</v>
      </c>
      <c r="X1515" s="3">
        <v>18999.514223034999</v>
      </c>
      <c r="Y1515" s="3">
        <v>19417.686775538001</v>
      </c>
      <c r="Z1515" s="3">
        <v>19838.3388825002</v>
      </c>
      <c r="AA1515" s="3">
        <v>20259.586514610801</v>
      </c>
      <c r="AB1515" s="3">
        <v>20681.490357340001</v>
      </c>
      <c r="AC1515" s="3">
        <v>21104.010250475701</v>
      </c>
      <c r="AD1515" s="3">
        <v>21567.170641612101</v>
      </c>
      <c r="AE1515" s="3">
        <v>22030.5035726772</v>
      </c>
      <c r="AF1515" s="3">
        <v>22494.855892523501</v>
      </c>
      <c r="AG1515" s="3">
        <v>22967.174027757199</v>
      </c>
      <c r="AH1515" s="3">
        <v>23440.197998462601</v>
      </c>
      <c r="AI1515" s="3">
        <v>23961.989594824401</v>
      </c>
      <c r="AJ1515" s="3">
        <v>24484.6562070365</v>
      </c>
      <c r="AK1515" s="3">
        <v>25008.140074524999</v>
      </c>
      <c r="AL1515" s="3">
        <v>25532.383436715601</v>
      </c>
      <c r="AM1515" s="3">
        <v>26057.328533034201</v>
      </c>
      <c r="AN1515" s="4"/>
      <c r="AO1515" s="4"/>
    </row>
    <row r="1516" spans="1:41" x14ac:dyDescent="0.25">
      <c r="A1516" s="13" t="s">
        <v>359</v>
      </c>
      <c r="B1516" s="2" t="s">
        <v>4</v>
      </c>
      <c r="C1516" s="2" t="s">
        <v>12</v>
      </c>
      <c r="D1516" s="2" t="s">
        <v>29</v>
      </c>
      <c r="E1516" s="2" t="s">
        <v>160</v>
      </c>
      <c r="F1516" s="2" t="s">
        <v>2</v>
      </c>
      <c r="G1516" s="3">
        <v>81345.725613079994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</row>
    <row r="1517" spans="1:41" x14ac:dyDescent="0.25">
      <c r="A1517" s="48" t="str">
        <f>+"DIC5"</f>
        <v>DIC5</v>
      </c>
      <c r="B1517" s="2" t="s">
        <v>2</v>
      </c>
      <c r="C1517" s="2" t="s">
        <v>2</v>
      </c>
      <c r="D1517" s="2" t="s">
        <v>14</v>
      </c>
      <c r="E1517" s="2" t="s">
        <v>2</v>
      </c>
      <c r="F1517" s="2" t="s">
        <v>2</v>
      </c>
      <c r="G1517" s="3">
        <v>81353.479676652394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</row>
    <row r="1518" spans="1:41" x14ac:dyDescent="0.25">
      <c r="A1518" s="48" t="str">
        <f t="shared" ref="A1518:A1581" si="0">+"DIC5"</f>
        <v>DIC5</v>
      </c>
      <c r="B1518" s="2" t="s">
        <v>3</v>
      </c>
      <c r="C1518" s="2" t="s">
        <v>7</v>
      </c>
      <c r="D1518" s="2" t="s">
        <v>15</v>
      </c>
      <c r="E1518" s="2" t="s">
        <v>2</v>
      </c>
      <c r="F1518" s="2" t="s">
        <v>2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3">
        <v>1</v>
      </c>
    </row>
    <row r="1519" spans="1:41" x14ac:dyDescent="0.25">
      <c r="A1519" s="48" t="str">
        <f t="shared" si="0"/>
        <v>DIC5</v>
      </c>
      <c r="B1519" s="2" t="s">
        <v>4</v>
      </c>
      <c r="C1519" s="2" t="s">
        <v>2</v>
      </c>
      <c r="D1519" s="2" t="s">
        <v>16</v>
      </c>
      <c r="E1519" s="2" t="s">
        <v>2</v>
      </c>
      <c r="F1519" s="2" t="s">
        <v>162</v>
      </c>
      <c r="G1519" s="4"/>
      <c r="H1519" s="3">
        <v>686.619912875762</v>
      </c>
      <c r="I1519" s="3">
        <v>649.64887788152896</v>
      </c>
      <c r="J1519" s="3">
        <v>617.82468971399499</v>
      </c>
      <c r="K1519" s="3">
        <v>586.00050154645999</v>
      </c>
      <c r="L1519" s="3">
        <v>554.17631337892601</v>
      </c>
      <c r="M1519" s="3">
        <v>509.85325087520403</v>
      </c>
      <c r="N1519" s="3">
        <v>465.53018837148198</v>
      </c>
      <c r="O1519" s="3">
        <v>430.38240339019097</v>
      </c>
      <c r="P1519" s="3">
        <v>320.52761522884799</v>
      </c>
      <c r="Q1519" s="3">
        <v>206.53760635434301</v>
      </c>
      <c r="R1519" s="3">
        <v>105.651871143234</v>
      </c>
      <c r="S1519" s="3">
        <v>105.651871143234</v>
      </c>
      <c r="T1519" s="3">
        <v>105.651871143234</v>
      </c>
      <c r="U1519" s="3">
        <v>37.265300915024902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</row>
    <row r="1520" spans="1:41" x14ac:dyDescent="0.25">
      <c r="A1520" s="48" t="str">
        <f t="shared" si="0"/>
        <v>DIC5</v>
      </c>
      <c r="B1520" s="2" t="s">
        <v>4</v>
      </c>
      <c r="C1520" s="2" t="s">
        <v>2</v>
      </c>
      <c r="D1520" s="2" t="s">
        <v>16</v>
      </c>
      <c r="E1520" s="2" t="s">
        <v>2</v>
      </c>
      <c r="F1520" s="2" t="s">
        <v>163</v>
      </c>
      <c r="G1520" s="4"/>
      <c r="H1520" s="3">
        <v>44.000527614937397</v>
      </c>
      <c r="I1520" s="3">
        <v>42.535879346731598</v>
      </c>
      <c r="J1520" s="3">
        <v>38.256364400835501</v>
      </c>
      <c r="K1520" s="3">
        <v>37.927457149591604</v>
      </c>
      <c r="L1520" s="3">
        <v>20.870705561254699</v>
      </c>
      <c r="M1520" s="3">
        <v>20.870705561254699</v>
      </c>
      <c r="N1520" s="3">
        <v>20.870705561254699</v>
      </c>
      <c r="O1520" s="3">
        <v>20.870705561254699</v>
      </c>
      <c r="P1520" s="3">
        <v>6.5250413655291304</v>
      </c>
      <c r="Q1520" s="3">
        <v>2.2296767170651601</v>
      </c>
      <c r="R1520" s="3">
        <v>1.1165292521887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</row>
    <row r="1521" spans="1:41" x14ac:dyDescent="0.25">
      <c r="A1521" s="48" t="str">
        <f t="shared" si="0"/>
        <v>DIC5</v>
      </c>
      <c r="B1521" s="2" t="s">
        <v>4</v>
      </c>
      <c r="C1521" s="2" t="s">
        <v>2</v>
      </c>
      <c r="D1521" s="2" t="s">
        <v>16</v>
      </c>
      <c r="E1521" s="2" t="s">
        <v>2</v>
      </c>
      <c r="F1521" s="2" t="s">
        <v>164</v>
      </c>
      <c r="G1521" s="4"/>
      <c r="H1521" s="4"/>
      <c r="I1521" s="4"/>
      <c r="J1521" s="4"/>
      <c r="K1521" s="4"/>
      <c r="L1521" s="4"/>
      <c r="M1521" s="3">
        <v>1.7089591260108601</v>
      </c>
      <c r="N1521" s="3">
        <v>1.6178146392902799</v>
      </c>
      <c r="O1521" s="3">
        <v>0.184313398877608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</row>
    <row r="1522" spans="1:41" x14ac:dyDescent="0.25">
      <c r="A1522" s="48" t="str">
        <f t="shared" si="0"/>
        <v>DIC5</v>
      </c>
      <c r="B1522" s="2" t="s">
        <v>4</v>
      </c>
      <c r="C1522" s="2" t="s">
        <v>2</v>
      </c>
      <c r="D1522" s="2" t="s">
        <v>16</v>
      </c>
      <c r="E1522" s="2" t="s">
        <v>2</v>
      </c>
      <c r="F1522" s="2" t="s">
        <v>165</v>
      </c>
      <c r="G1522" s="4"/>
      <c r="H1522" s="3">
        <v>45.920412541871002</v>
      </c>
      <c r="I1522" s="3">
        <v>41.000839040947398</v>
      </c>
      <c r="J1522" s="3">
        <v>35.813754775287997</v>
      </c>
      <c r="K1522" s="3">
        <v>30.6266705096286</v>
      </c>
      <c r="L1522" s="3">
        <v>25.439586243969199</v>
      </c>
      <c r="M1522" s="3">
        <v>19.8798132239193</v>
      </c>
      <c r="N1522" s="3">
        <v>14.320040203869301</v>
      </c>
      <c r="O1522" s="3">
        <v>28.129047105472601</v>
      </c>
      <c r="P1522" s="3">
        <v>26.7521442245224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</row>
    <row r="1523" spans="1:41" x14ac:dyDescent="0.25">
      <c r="A1523" s="48" t="str">
        <f t="shared" si="0"/>
        <v>DIC5</v>
      </c>
      <c r="B1523" s="2" t="s">
        <v>4</v>
      </c>
      <c r="C1523" s="2" t="s">
        <v>2</v>
      </c>
      <c r="D1523" s="2" t="s">
        <v>16</v>
      </c>
      <c r="E1523" s="2" t="s">
        <v>2</v>
      </c>
      <c r="F1523" s="2" t="s">
        <v>379</v>
      </c>
      <c r="G1523" s="4"/>
      <c r="H1523" s="3">
        <v>3.3330292097972198</v>
      </c>
      <c r="I1523" s="3">
        <v>2.4233502507352802</v>
      </c>
      <c r="J1523" s="3">
        <v>1.8489972443768301</v>
      </c>
      <c r="K1523" s="3">
        <v>1.27464423801837</v>
      </c>
      <c r="L1523" s="3">
        <v>0.70029123165991602</v>
      </c>
      <c r="M1523" s="4"/>
      <c r="N1523" s="4"/>
      <c r="O1523" s="3">
        <v>5.4230492275549702</v>
      </c>
      <c r="P1523" s="3">
        <v>4.8406851957125401</v>
      </c>
      <c r="Q1523" s="3">
        <v>4.2853084943307502</v>
      </c>
      <c r="R1523" s="3">
        <v>3.7299317929489701</v>
      </c>
      <c r="S1523" s="3">
        <v>3.1745550915671799</v>
      </c>
      <c r="T1523" s="3">
        <v>2.8871302441499198</v>
      </c>
      <c r="U1523" s="3">
        <v>2.5997053967326602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</row>
    <row r="1524" spans="1:41" x14ac:dyDescent="0.25">
      <c r="A1524" s="48" t="str">
        <f t="shared" si="0"/>
        <v>DIC5</v>
      </c>
      <c r="B1524" s="2" t="s">
        <v>4</v>
      </c>
      <c r="C1524" s="2" t="s">
        <v>2</v>
      </c>
      <c r="D1524" s="2" t="s">
        <v>16</v>
      </c>
      <c r="E1524" s="2" t="s">
        <v>2</v>
      </c>
      <c r="F1524" s="2" t="s">
        <v>166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3">
        <v>74.707003180051402</v>
      </c>
      <c r="Q1524" s="3">
        <v>153.549227073265</v>
      </c>
      <c r="R1524" s="3">
        <v>122.98463414112901</v>
      </c>
      <c r="S1524" s="3">
        <v>122.98463414112901</v>
      </c>
      <c r="T1524" s="3">
        <v>122.98463414112901</v>
      </c>
      <c r="U1524" s="3">
        <v>123.154251546379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</row>
    <row r="1525" spans="1:41" x14ac:dyDescent="0.25">
      <c r="A1525" s="48" t="str">
        <f t="shared" si="0"/>
        <v>DIC5</v>
      </c>
      <c r="B1525" s="2" t="s">
        <v>4</v>
      </c>
      <c r="C1525" s="2" t="s">
        <v>2</v>
      </c>
      <c r="D1525" s="2" t="s">
        <v>16</v>
      </c>
      <c r="E1525" s="2" t="s">
        <v>2</v>
      </c>
      <c r="F1525" s="2" t="s">
        <v>167</v>
      </c>
      <c r="G1525" s="4"/>
      <c r="H1525" s="3">
        <v>2.1778761094296701</v>
      </c>
      <c r="I1525" s="3">
        <v>2.05801376903531</v>
      </c>
      <c r="J1525" s="3">
        <v>1.96755162534145</v>
      </c>
      <c r="K1525" s="3">
        <v>1.87708948164759</v>
      </c>
      <c r="L1525" s="3">
        <v>1.7866273379537301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</row>
    <row r="1526" spans="1:41" x14ac:dyDescent="0.25">
      <c r="A1526" s="48" t="str">
        <f t="shared" si="0"/>
        <v>DIC5</v>
      </c>
      <c r="B1526" s="2" t="s">
        <v>4</v>
      </c>
      <c r="C1526" s="2" t="s">
        <v>2</v>
      </c>
      <c r="D1526" s="2" t="s">
        <v>16</v>
      </c>
      <c r="E1526" s="2" t="s">
        <v>2</v>
      </c>
      <c r="F1526" s="2" t="s">
        <v>168</v>
      </c>
      <c r="G1526" s="4"/>
      <c r="H1526" s="3">
        <v>18.022869337346702</v>
      </c>
      <c r="I1526" s="3">
        <v>18.517365065814701</v>
      </c>
      <c r="J1526" s="3">
        <v>19.0387498997015</v>
      </c>
      <c r="K1526" s="3">
        <v>19.5601347335882</v>
      </c>
      <c r="L1526" s="3">
        <v>20.081519567474899</v>
      </c>
      <c r="M1526" s="3">
        <v>20.640365574989701</v>
      </c>
      <c r="N1526" s="3">
        <v>21.1992115825045</v>
      </c>
      <c r="O1526" s="3">
        <v>4.0682203317470904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</row>
    <row r="1527" spans="1:41" x14ac:dyDescent="0.25">
      <c r="A1527" s="48" t="str">
        <f t="shared" si="0"/>
        <v>DIC5</v>
      </c>
      <c r="B1527" s="2" t="s">
        <v>4</v>
      </c>
      <c r="C1527" s="2" t="s">
        <v>2</v>
      </c>
      <c r="D1527" s="2" t="s">
        <v>16</v>
      </c>
      <c r="E1527" s="2" t="s">
        <v>2</v>
      </c>
      <c r="F1527" s="2" t="s">
        <v>169</v>
      </c>
      <c r="G1527" s="4"/>
      <c r="H1527" s="3">
        <v>7.9301477543062404</v>
      </c>
      <c r="I1527" s="3">
        <v>8.0770936533260702</v>
      </c>
      <c r="J1527" s="3">
        <v>8.1698723397333204</v>
      </c>
      <c r="K1527" s="3">
        <v>8.2626510261405794</v>
      </c>
      <c r="L1527" s="3">
        <v>8.3554297125478296</v>
      </c>
      <c r="M1527" s="3">
        <v>8.3573969476536902</v>
      </c>
      <c r="N1527" s="3">
        <v>7.6634944247358003</v>
      </c>
      <c r="O1527" s="3">
        <v>1.7030400214092201</v>
      </c>
      <c r="P1527" s="3">
        <v>1.7030400214092201</v>
      </c>
      <c r="Q1527" s="3">
        <v>1.7030400214092201</v>
      </c>
      <c r="R1527" s="3">
        <v>1.7030400214092201</v>
      </c>
      <c r="S1527" s="3">
        <v>1.7030400214092201</v>
      </c>
      <c r="T1527" s="3">
        <v>1.7030400214092201</v>
      </c>
      <c r="U1527" s="3">
        <v>1.7030400214092201</v>
      </c>
      <c r="V1527" s="3">
        <v>1.29399622216208</v>
      </c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</row>
    <row r="1528" spans="1:41" x14ac:dyDescent="0.25">
      <c r="A1528" s="48" t="str">
        <f t="shared" si="0"/>
        <v>DIC5</v>
      </c>
      <c r="B1528" s="2" t="s">
        <v>4</v>
      </c>
      <c r="C1528" s="2" t="s">
        <v>2</v>
      </c>
      <c r="D1528" s="2" t="s">
        <v>16</v>
      </c>
      <c r="E1528" s="2" t="s">
        <v>2</v>
      </c>
      <c r="F1528" s="2" t="s">
        <v>170</v>
      </c>
      <c r="G1528" s="4"/>
      <c r="H1528" s="3">
        <v>68.585731940983607</v>
      </c>
      <c r="I1528" s="3">
        <v>55.422893826604401</v>
      </c>
      <c r="J1528" s="3">
        <v>43.393094134163597</v>
      </c>
      <c r="K1528" s="3">
        <v>50.674999998213103</v>
      </c>
      <c r="L1528" s="3">
        <v>48.301053084017497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</row>
    <row r="1529" spans="1:41" x14ac:dyDescent="0.25">
      <c r="A1529" s="48" t="str">
        <f t="shared" si="0"/>
        <v>DIC5</v>
      </c>
      <c r="B1529" s="2" t="s">
        <v>4</v>
      </c>
      <c r="C1529" s="2" t="s">
        <v>2</v>
      </c>
      <c r="D1529" s="2" t="s">
        <v>16</v>
      </c>
      <c r="E1529" s="2" t="s">
        <v>2</v>
      </c>
      <c r="F1529" s="2" t="s">
        <v>171</v>
      </c>
      <c r="G1529" s="4"/>
      <c r="H1529" s="3">
        <v>363.68563536317902</v>
      </c>
      <c r="I1529" s="3">
        <v>351.57960925668402</v>
      </c>
      <c r="J1529" s="3">
        <v>316.20734904732899</v>
      </c>
      <c r="K1529" s="3">
        <v>313.48877158637202</v>
      </c>
      <c r="L1529" s="3">
        <v>172.50647262570399</v>
      </c>
      <c r="M1529" s="3">
        <v>172.50647262570399</v>
      </c>
      <c r="N1529" s="3">
        <v>172.50647262570399</v>
      </c>
      <c r="O1529" s="3">
        <v>172.50647262570399</v>
      </c>
      <c r="P1529" s="3">
        <v>53.932621798559303</v>
      </c>
      <c r="Q1529" s="3">
        <v>18.429356134016999</v>
      </c>
      <c r="R1529" s="3">
        <v>9.2286541206376196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</row>
    <row r="1530" spans="1:41" x14ac:dyDescent="0.25">
      <c r="A1530" s="48" t="str">
        <f t="shared" si="0"/>
        <v>DIC5</v>
      </c>
      <c r="B1530" s="2" t="s">
        <v>4</v>
      </c>
      <c r="C1530" s="2" t="s">
        <v>2</v>
      </c>
      <c r="D1530" s="2" t="s">
        <v>16</v>
      </c>
      <c r="E1530" s="2" t="s">
        <v>2</v>
      </c>
      <c r="F1530" s="2" t="s">
        <v>172</v>
      </c>
      <c r="G1530" s="4"/>
      <c r="H1530" s="3">
        <v>726.70451084468402</v>
      </c>
      <c r="I1530" s="3">
        <v>687.86225103060201</v>
      </c>
      <c r="J1530" s="3">
        <v>654.42733676952105</v>
      </c>
      <c r="K1530" s="3">
        <v>620.992422508441</v>
      </c>
      <c r="L1530" s="3">
        <v>587.55750824736003</v>
      </c>
      <c r="M1530" s="3">
        <v>540.991110801525</v>
      </c>
      <c r="N1530" s="3">
        <v>494.42471335568899</v>
      </c>
      <c r="O1530" s="3">
        <v>457.49798419201397</v>
      </c>
      <c r="P1530" s="3">
        <v>420.57125502833901</v>
      </c>
      <c r="Q1530" s="3">
        <v>383.64452586466501</v>
      </c>
      <c r="R1530" s="3">
        <v>245.541067327929</v>
      </c>
      <c r="S1530" s="3">
        <v>245.54106732792999</v>
      </c>
      <c r="T1530" s="3">
        <v>245.54106732792999</v>
      </c>
      <c r="U1530" s="3">
        <v>173.871431741919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</row>
    <row r="1531" spans="1:41" x14ac:dyDescent="0.25">
      <c r="A1531" s="48" t="str">
        <f t="shared" si="0"/>
        <v>DIC5</v>
      </c>
      <c r="B1531" s="2" t="s">
        <v>4</v>
      </c>
      <c r="C1531" s="2" t="s">
        <v>2</v>
      </c>
      <c r="D1531" s="2" t="s">
        <v>16</v>
      </c>
      <c r="E1531" s="2" t="s">
        <v>2</v>
      </c>
      <c r="F1531" s="2" t="s">
        <v>173</v>
      </c>
      <c r="G1531" s="4"/>
      <c r="H1531" s="3">
        <v>5.6352908998762903</v>
      </c>
      <c r="I1531" s="3">
        <v>5.3251450871105197</v>
      </c>
      <c r="J1531" s="3">
        <v>5.09107277558918</v>
      </c>
      <c r="K1531" s="3">
        <v>4.8570004640678297</v>
      </c>
      <c r="L1531" s="3">
        <v>4.62292815254649</v>
      </c>
      <c r="M1531" s="3">
        <v>4.3888558410251504</v>
      </c>
      <c r="N1531" s="3">
        <v>4.1547835295038098</v>
      </c>
      <c r="O1531" s="3">
        <v>0.47334364229729903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</row>
    <row r="1532" spans="1:41" x14ac:dyDescent="0.25">
      <c r="A1532" s="48" t="str">
        <f t="shared" si="0"/>
        <v>DIC5</v>
      </c>
      <c r="B1532" s="2" t="s">
        <v>4</v>
      </c>
      <c r="C1532" s="2" t="s">
        <v>2</v>
      </c>
      <c r="D1532" s="2" t="s">
        <v>16</v>
      </c>
      <c r="E1532" s="2" t="s">
        <v>2</v>
      </c>
      <c r="F1532" s="2" t="s">
        <v>174</v>
      </c>
      <c r="G1532" s="4"/>
      <c r="H1532" s="3">
        <v>165.4447887378</v>
      </c>
      <c r="I1532" s="3">
        <v>153.89107121101301</v>
      </c>
      <c r="J1532" s="3">
        <v>141.709099261246</v>
      </c>
      <c r="K1532" s="3">
        <v>129.52712731147801</v>
      </c>
      <c r="L1532" s="3">
        <v>117.34515536171099</v>
      </c>
      <c r="M1532" s="3">
        <v>104.287916360271</v>
      </c>
      <c r="N1532" s="3">
        <v>91.230677358831599</v>
      </c>
      <c r="O1532" s="3">
        <v>82.212115063181301</v>
      </c>
      <c r="P1532" s="3">
        <v>68.086395166067106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</row>
    <row r="1533" spans="1:41" x14ac:dyDescent="0.25">
      <c r="A1533" s="48" t="str">
        <f t="shared" si="0"/>
        <v>DIC5</v>
      </c>
      <c r="B1533" s="2" t="s">
        <v>4</v>
      </c>
      <c r="C1533" s="2" t="s">
        <v>2</v>
      </c>
      <c r="D1533" s="2" t="s">
        <v>16</v>
      </c>
      <c r="E1533" s="2" t="s">
        <v>2</v>
      </c>
      <c r="F1533" s="2" t="s">
        <v>175</v>
      </c>
      <c r="G1533" s="4"/>
      <c r="H1533" s="3">
        <v>29.8631785601129</v>
      </c>
      <c r="I1533" s="3">
        <v>27.835107673690899</v>
      </c>
      <c r="J1533" s="3">
        <v>26.5546244888037</v>
      </c>
      <c r="K1533" s="3">
        <v>25.274141303916402</v>
      </c>
      <c r="L1533" s="3">
        <v>23.993658119029199</v>
      </c>
      <c r="M1533" s="3">
        <v>22.134185162983901</v>
      </c>
      <c r="N1533" s="3">
        <v>20.274712206938698</v>
      </c>
      <c r="O1533" s="3">
        <v>18.726233977591001</v>
      </c>
      <c r="P1533" s="3">
        <v>17.1777557482433</v>
      </c>
      <c r="Q1533" s="3">
        <v>15.701035545493299</v>
      </c>
      <c r="R1533" s="3">
        <v>14.224315342743401</v>
      </c>
      <c r="S1533" s="3">
        <v>12.7475951399934</v>
      </c>
      <c r="T1533" s="3">
        <v>11.9833461574607</v>
      </c>
      <c r="U1533" s="3">
        <v>11.219097174928001</v>
      </c>
      <c r="V1533" s="3">
        <v>3.3312680611252699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</row>
    <row r="1534" spans="1:41" x14ac:dyDescent="0.25">
      <c r="A1534" s="48" t="str">
        <f t="shared" si="0"/>
        <v>DIC5</v>
      </c>
      <c r="B1534" s="2" t="s">
        <v>4</v>
      </c>
      <c r="C1534" s="2" t="s">
        <v>2</v>
      </c>
      <c r="D1534" s="2" t="s">
        <v>16</v>
      </c>
      <c r="E1534" s="2" t="s">
        <v>2</v>
      </c>
      <c r="F1534" s="2" t="s">
        <v>176</v>
      </c>
      <c r="G1534" s="4"/>
      <c r="H1534" s="3">
        <v>13.805861909055601</v>
      </c>
      <c r="I1534" s="3">
        <v>13.5550177604217</v>
      </c>
      <c r="J1534" s="3">
        <v>13.563467780935101</v>
      </c>
      <c r="K1534" s="3">
        <v>13.571917801448601</v>
      </c>
      <c r="L1534" s="3">
        <v>13.580367821962</v>
      </c>
      <c r="M1534" s="3">
        <v>12.546837742054301</v>
      </c>
      <c r="N1534" s="3">
        <v>11.5133076621466</v>
      </c>
      <c r="O1534" s="3">
        <v>10.662834575070701</v>
      </c>
      <c r="P1534" s="3">
        <v>9.8123614879947105</v>
      </c>
      <c r="Q1534" s="3">
        <v>9.1074108162161203</v>
      </c>
      <c r="R1534" s="3">
        <v>8.4024601444375406</v>
      </c>
      <c r="S1534" s="3">
        <v>7.6975094726589504</v>
      </c>
      <c r="T1534" s="3">
        <v>7.2029695803141296</v>
      </c>
      <c r="U1534" s="3">
        <v>6.7084296879692999</v>
      </c>
      <c r="V1534" s="3">
        <v>3.25227996904884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</row>
    <row r="1535" spans="1:41" x14ac:dyDescent="0.25">
      <c r="A1535" s="48" t="str">
        <f t="shared" si="0"/>
        <v>DIC5</v>
      </c>
      <c r="B1535" s="2" t="s">
        <v>4</v>
      </c>
      <c r="C1535" s="2" t="s">
        <v>2</v>
      </c>
      <c r="D1535" s="2" t="s">
        <v>17</v>
      </c>
      <c r="E1535" s="2" t="s">
        <v>32</v>
      </c>
      <c r="F1535" s="2" t="s">
        <v>177</v>
      </c>
      <c r="G1535" s="4"/>
      <c r="H1535" s="3">
        <v>14.063735860535299</v>
      </c>
      <c r="I1535" s="3">
        <v>14.011759618622699</v>
      </c>
      <c r="J1535" s="3">
        <v>14.822042209142101</v>
      </c>
      <c r="K1535" s="3">
        <v>15.660489679753599</v>
      </c>
      <c r="L1535" s="3">
        <v>16.527513621372499</v>
      </c>
      <c r="M1535" s="3">
        <v>17.4235256249139</v>
      </c>
      <c r="N1535" s="3">
        <v>18.348937281293001</v>
      </c>
      <c r="O1535" s="3">
        <v>19.471702477493501</v>
      </c>
      <c r="P1535" s="3">
        <v>20.638446357539401</v>
      </c>
      <c r="Q1535" s="3">
        <v>21.849999701841998</v>
      </c>
      <c r="R1535" s="3">
        <v>23.107193290812901</v>
      </c>
      <c r="S1535" s="3">
        <v>24.410857904863501</v>
      </c>
      <c r="T1535" s="3">
        <v>25.797759817360099</v>
      </c>
      <c r="U1535" s="3">
        <v>27.232572501992902</v>
      </c>
      <c r="V1535" s="3">
        <v>28.716049876795299</v>
      </c>
      <c r="W1535" s="3">
        <v>30.248945859801001</v>
      </c>
      <c r="X1535" s="3">
        <v>31.832014369043399</v>
      </c>
      <c r="Y1535" s="3">
        <v>33.366975202088099</v>
      </c>
      <c r="Z1535" s="3">
        <v>34.9455653661824</v>
      </c>
      <c r="AA1535" s="3">
        <v>36.568359105556901</v>
      </c>
      <c r="AB1535" s="3">
        <v>38.235930664442499</v>
      </c>
      <c r="AC1535" s="3">
        <v>39.9488542870698</v>
      </c>
      <c r="AD1535" s="3">
        <v>41.870303398253</v>
      </c>
      <c r="AE1535" s="3">
        <v>43.848337753623902</v>
      </c>
      <c r="AF1535" s="3">
        <v>45.883714746766699</v>
      </c>
      <c r="AG1535" s="3">
        <v>47.977191771265701</v>
      </c>
      <c r="AH1535" s="3">
        <v>50.129526220704697</v>
      </c>
      <c r="AI1535" s="3">
        <v>52.088596072238502</v>
      </c>
      <c r="AJ1535" s="3">
        <v>54.096436163295401</v>
      </c>
      <c r="AK1535" s="3">
        <v>56.153631831597501</v>
      </c>
      <c r="AL1535" s="3">
        <v>58.260768414866703</v>
      </c>
      <c r="AM1535" s="3">
        <v>60.418431250825002</v>
      </c>
      <c r="AN1535" s="4"/>
      <c r="AO1535" s="4"/>
    </row>
    <row r="1536" spans="1:41" x14ac:dyDescent="0.25">
      <c r="A1536" s="48" t="str">
        <f t="shared" si="0"/>
        <v>DIC5</v>
      </c>
      <c r="B1536" s="2" t="s">
        <v>4</v>
      </c>
      <c r="C1536" s="2" t="s">
        <v>2</v>
      </c>
      <c r="D1536" s="2" t="s">
        <v>17</v>
      </c>
      <c r="E1536" s="2" t="s">
        <v>33</v>
      </c>
      <c r="F1536" s="2" t="s">
        <v>178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3">
        <v>0.192245359613163</v>
      </c>
      <c r="AA1536" s="3">
        <v>0.19507043750463701</v>
      </c>
      <c r="AB1536" s="3">
        <v>0.19784057373233699</v>
      </c>
      <c r="AC1536" s="3">
        <v>0.20055425513636499</v>
      </c>
      <c r="AD1536" s="3">
        <v>0.205841736823931</v>
      </c>
      <c r="AE1536" s="3">
        <v>0.211129347470219</v>
      </c>
      <c r="AF1536" s="3">
        <v>0.216415133262776</v>
      </c>
      <c r="AG1536" s="3">
        <v>0.22169714039205099</v>
      </c>
      <c r="AH1536" s="3">
        <v>0.22697341504531801</v>
      </c>
      <c r="AI1536" s="3">
        <v>0.232640836244074</v>
      </c>
      <c r="AJ1536" s="3">
        <v>0.23828148341031199</v>
      </c>
      <c r="AK1536" s="3">
        <v>0.24389386623253201</v>
      </c>
      <c r="AL1536" s="3">
        <v>0.24947649439702299</v>
      </c>
      <c r="AM1536" s="3">
        <v>0.255027877591949</v>
      </c>
      <c r="AN1536" s="4"/>
      <c r="AO1536" s="4"/>
    </row>
    <row r="1537" spans="1:41" x14ac:dyDescent="0.25">
      <c r="A1537" s="48" t="str">
        <f t="shared" si="0"/>
        <v>DIC5</v>
      </c>
      <c r="B1537" s="2" t="s">
        <v>4</v>
      </c>
      <c r="C1537" s="2" t="s">
        <v>2</v>
      </c>
      <c r="D1537" s="2" t="s">
        <v>17</v>
      </c>
      <c r="E1537" s="2" t="s">
        <v>34</v>
      </c>
      <c r="F1537" s="2" t="s">
        <v>179</v>
      </c>
      <c r="G1537" s="4"/>
      <c r="H1537" s="3">
        <v>-1101.5991674013601</v>
      </c>
      <c r="I1537" s="3">
        <v>-1595.25874315639</v>
      </c>
      <c r="J1537" s="3">
        <v>-1444.5349658745099</v>
      </c>
      <c r="K1537" s="3">
        <v>-1292.35437318649</v>
      </c>
      <c r="L1537" s="3">
        <v>-1138.7147495633701</v>
      </c>
      <c r="M1537" s="3">
        <v>-983.61387947612695</v>
      </c>
      <c r="N1537" s="3">
        <v>-827.04954739578602</v>
      </c>
      <c r="O1537" s="3">
        <v>-726.67704052785302</v>
      </c>
      <c r="P1537" s="3">
        <v>-623.72133306208696</v>
      </c>
      <c r="Q1537" s="3">
        <v>-518.18881259778402</v>
      </c>
      <c r="R1537" s="3">
        <v>-410.08586673425702</v>
      </c>
      <c r="S1537" s="3">
        <v>-299.418883070817</v>
      </c>
      <c r="T1537" s="3">
        <v>-241.83872320377401</v>
      </c>
      <c r="U1537" s="3">
        <v>-183.73965279818799</v>
      </c>
      <c r="V1537" s="3">
        <v>-125.144658279523</v>
      </c>
      <c r="W1537" s="3">
        <v>-66.076726073256296</v>
      </c>
      <c r="X1537" s="3">
        <v>-6.5588426048625399</v>
      </c>
      <c r="Y1537" s="4"/>
      <c r="Z1537" s="4"/>
      <c r="AA1537" s="4"/>
      <c r="AB1537" s="4"/>
      <c r="AC1537" s="4"/>
      <c r="AD1537" s="4"/>
      <c r="AE1537" s="4"/>
      <c r="AF1537" s="3">
        <v>-3.69163248652483</v>
      </c>
      <c r="AG1537" s="3">
        <v>-39.164840961599097</v>
      </c>
      <c r="AH1537" s="3">
        <v>-77.683942839580098</v>
      </c>
      <c r="AI1537" s="3">
        <v>-110.813154102121</v>
      </c>
      <c r="AJ1537" s="3">
        <v>-147.335189273385</v>
      </c>
      <c r="AK1537" s="3">
        <v>-187.305752567046</v>
      </c>
      <c r="AL1537" s="3">
        <v>-230.78054819677399</v>
      </c>
      <c r="AM1537" s="3">
        <v>-277.81528037624099</v>
      </c>
      <c r="AN1537" s="4"/>
      <c r="AO1537" s="4"/>
    </row>
    <row r="1538" spans="1:41" x14ac:dyDescent="0.25">
      <c r="A1538" s="48" t="str">
        <f t="shared" si="0"/>
        <v>DIC5</v>
      </c>
      <c r="B1538" s="2" t="s">
        <v>4</v>
      </c>
      <c r="C1538" s="2" t="s">
        <v>2</v>
      </c>
      <c r="D1538" s="2" t="s">
        <v>17</v>
      </c>
      <c r="E1538" s="2" t="s">
        <v>34</v>
      </c>
      <c r="F1538" s="2" t="s">
        <v>180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3">
        <v>18.088932832643401</v>
      </c>
      <c r="Z1538" s="3">
        <v>42.735239699795301</v>
      </c>
      <c r="AA1538" s="3">
        <v>65.699691548031495</v>
      </c>
      <c r="AB1538" s="3">
        <v>86.941612580009505</v>
      </c>
      <c r="AC1538" s="3">
        <v>106.420326998373</v>
      </c>
      <c r="AD1538" s="3">
        <v>72.988194857363098</v>
      </c>
      <c r="AE1538" s="3">
        <v>36.005056866742898</v>
      </c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</row>
    <row r="1539" spans="1:41" x14ac:dyDescent="0.25">
      <c r="A1539" s="48" t="str">
        <f t="shared" si="0"/>
        <v>DIC5</v>
      </c>
      <c r="B1539" s="2" t="s">
        <v>4</v>
      </c>
      <c r="C1539" s="2" t="s">
        <v>2</v>
      </c>
      <c r="D1539" s="2" t="s">
        <v>17</v>
      </c>
      <c r="E1539" s="2" t="s">
        <v>35</v>
      </c>
      <c r="F1539" s="2" t="s">
        <v>181</v>
      </c>
      <c r="G1539" s="4"/>
      <c r="H1539" s="3">
        <v>560.39698150639197</v>
      </c>
      <c r="I1539" s="3">
        <v>519.80297564051398</v>
      </c>
      <c r="J1539" s="3">
        <v>464.00410147020898</v>
      </c>
      <c r="K1539" s="3">
        <v>435.56099731170798</v>
      </c>
      <c r="L1539" s="3">
        <v>291.28683680756598</v>
      </c>
      <c r="M1539" s="3">
        <v>254.62680047907099</v>
      </c>
      <c r="N1539" s="3">
        <v>217.71820838134099</v>
      </c>
      <c r="O1539" s="3">
        <v>193.45556247406901</v>
      </c>
      <c r="P1539" s="3">
        <v>75.560419162921804</v>
      </c>
      <c r="Q1539" s="3">
        <v>29.009621469288401</v>
      </c>
      <c r="R1539" s="3">
        <v>18.259643153337201</v>
      </c>
      <c r="S1539" s="3">
        <v>111.26438950066201</v>
      </c>
      <c r="T1539" s="3">
        <v>110.724963613364</v>
      </c>
      <c r="U1539" s="3">
        <v>56.875871069312197</v>
      </c>
      <c r="V1539" s="3">
        <v>2.3459960830474298</v>
      </c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</row>
    <row r="1540" spans="1:41" x14ac:dyDescent="0.25">
      <c r="A1540" s="48" t="str">
        <f t="shared" si="0"/>
        <v>DIC5</v>
      </c>
      <c r="B1540" s="2" t="s">
        <v>4</v>
      </c>
      <c r="C1540" s="2" t="s">
        <v>2</v>
      </c>
      <c r="D1540" s="2" t="s">
        <v>17</v>
      </c>
      <c r="E1540" s="2" t="s">
        <v>36</v>
      </c>
      <c r="F1540" s="2" t="s">
        <v>182</v>
      </c>
      <c r="G1540" s="4"/>
      <c r="H1540" s="3">
        <v>277.97352051575899</v>
      </c>
      <c r="I1540" s="3">
        <v>277.963234876466</v>
      </c>
      <c r="J1540" s="3">
        <v>290.94215614389998</v>
      </c>
      <c r="K1540" s="3">
        <v>304.171495716788</v>
      </c>
      <c r="L1540" s="3">
        <v>317.648189180933</v>
      </c>
      <c r="M1540" s="3">
        <v>331.36917212213802</v>
      </c>
      <c r="N1540" s="3">
        <v>345.33138012620498</v>
      </c>
      <c r="O1540" s="3">
        <v>359.98008799007903</v>
      </c>
      <c r="P1540" s="3">
        <v>374.763661058428</v>
      </c>
      <c r="Q1540" s="3">
        <v>389.67500438760402</v>
      </c>
      <c r="R1540" s="3">
        <v>404.70702303395802</v>
      </c>
      <c r="S1540" s="3">
        <v>419.852622053841</v>
      </c>
      <c r="T1540" s="3">
        <v>421.20344376742798</v>
      </c>
      <c r="U1540" s="3">
        <v>422.478513423273</v>
      </c>
      <c r="V1540" s="3">
        <v>423.677479900729</v>
      </c>
      <c r="W1540" s="3">
        <v>424.79999207915398</v>
      </c>
      <c r="X1540" s="3">
        <v>425.84569883789999</v>
      </c>
      <c r="Y1540" s="3">
        <v>427.92297643798003</v>
      </c>
      <c r="Z1540" s="3">
        <v>429.589519274113</v>
      </c>
      <c r="AA1540" s="3">
        <v>431.471566818496</v>
      </c>
      <c r="AB1540" s="3">
        <v>433.25627255411501</v>
      </c>
      <c r="AC1540" s="3">
        <v>434.94212038543901</v>
      </c>
      <c r="AD1540" s="3">
        <v>438.90376489390098</v>
      </c>
      <c r="AE1540" s="3">
        <v>442.76674560202201</v>
      </c>
      <c r="AF1540" s="3">
        <v>446.52844066536801</v>
      </c>
      <c r="AG1540" s="3">
        <v>450.18622823950398</v>
      </c>
      <c r="AH1540" s="3">
        <v>453.737486479994</v>
      </c>
      <c r="AI1540" s="3">
        <v>465.23936700253603</v>
      </c>
      <c r="AJ1540" s="3">
        <v>476.63843549723998</v>
      </c>
      <c r="AK1540" s="3">
        <v>487.927615933872</v>
      </c>
      <c r="AL1540" s="3">
        <v>499.09983228219699</v>
      </c>
      <c r="AM1540" s="3">
        <v>510.14800851198402</v>
      </c>
      <c r="AN1540" s="4"/>
      <c r="AO1540" s="4"/>
    </row>
    <row r="1541" spans="1:41" x14ac:dyDescent="0.25">
      <c r="A1541" s="48" t="str">
        <f t="shared" si="0"/>
        <v>DIC5</v>
      </c>
      <c r="B1541" s="2" t="s">
        <v>4</v>
      </c>
      <c r="C1541" s="2" t="s">
        <v>2</v>
      </c>
      <c r="D1541" s="2" t="s">
        <v>17</v>
      </c>
      <c r="E1541" s="2" t="s">
        <v>37</v>
      </c>
      <c r="F1541" s="2" t="s">
        <v>183</v>
      </c>
      <c r="G1541" s="4"/>
      <c r="H1541" s="3">
        <v>-231.62759413169701</v>
      </c>
      <c r="I1541" s="3">
        <v>-188.77893943375599</v>
      </c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</row>
    <row r="1542" spans="1:41" x14ac:dyDescent="0.25">
      <c r="A1542" s="48" t="str">
        <f t="shared" si="0"/>
        <v>DIC5</v>
      </c>
      <c r="B1542" s="2" t="s">
        <v>4</v>
      </c>
      <c r="C1542" s="2" t="s">
        <v>2</v>
      </c>
      <c r="D1542" s="2" t="s">
        <v>17</v>
      </c>
      <c r="E1542" s="2" t="s">
        <v>37</v>
      </c>
      <c r="F1542" s="2" t="s">
        <v>184</v>
      </c>
      <c r="G1542" s="4"/>
      <c r="H1542" s="4"/>
      <c r="I1542" s="4"/>
      <c r="J1542" s="4"/>
      <c r="K1542" s="3">
        <v>4.4578092644039904</v>
      </c>
      <c r="L1542" s="3">
        <v>640.06479480600797</v>
      </c>
      <c r="M1542" s="3">
        <v>966.58729877943404</v>
      </c>
      <c r="N1542" s="3">
        <v>1023.93186006884</v>
      </c>
      <c r="O1542" s="3">
        <v>1087.8527040650099</v>
      </c>
      <c r="P1542" s="3">
        <v>1575.86886208997</v>
      </c>
      <c r="Q1542" s="3">
        <v>1772.81165940186</v>
      </c>
      <c r="R1542" s="3">
        <v>1849.4765000431</v>
      </c>
      <c r="S1542" s="3">
        <v>1927.2476564501001</v>
      </c>
      <c r="T1542" s="3">
        <v>1979.4622457810799</v>
      </c>
      <c r="U1542" s="3">
        <v>2032.40113197045</v>
      </c>
      <c r="V1542" s="3">
        <v>2106.1301896834002</v>
      </c>
      <c r="W1542" s="3">
        <v>2178.1238672748</v>
      </c>
      <c r="X1542" s="3">
        <v>2228.86913907916</v>
      </c>
      <c r="Y1542" s="3">
        <v>2290.6121487984401</v>
      </c>
      <c r="Z1542" s="3">
        <v>2353.0183489503102</v>
      </c>
      <c r="AA1542" s="3">
        <v>2416.08990005336</v>
      </c>
      <c r="AB1542" s="3">
        <v>2479.8289626261999</v>
      </c>
      <c r="AC1542" s="3">
        <v>2544.2376971874301</v>
      </c>
      <c r="AD1542" s="3">
        <v>2633.44758647873</v>
      </c>
      <c r="AE1542" s="3">
        <v>2723.6920802897898</v>
      </c>
      <c r="AF1542" s="3">
        <v>2814.9756572369201</v>
      </c>
      <c r="AG1542" s="3">
        <v>2907.3027959364099</v>
      </c>
      <c r="AH1542" s="3">
        <v>3000.6779750045998</v>
      </c>
      <c r="AI1542" s="3">
        <v>3121.7941394282798</v>
      </c>
      <c r="AJ1542" s="3">
        <v>3244.9745038489</v>
      </c>
      <c r="AK1542" s="3">
        <v>3370.2340010214202</v>
      </c>
      <c r="AL1542" s="3">
        <v>3497.5875637007798</v>
      </c>
      <c r="AM1542" s="3">
        <v>3627.0501246419499</v>
      </c>
      <c r="AN1542" s="4"/>
      <c r="AO1542" s="4"/>
    </row>
    <row r="1543" spans="1:41" x14ac:dyDescent="0.25">
      <c r="A1543" s="48" t="str">
        <f t="shared" si="0"/>
        <v>DIC5</v>
      </c>
      <c r="B1543" s="2" t="s">
        <v>4</v>
      </c>
      <c r="C1543" s="2" t="s">
        <v>2</v>
      </c>
      <c r="D1543" s="2" t="s">
        <v>17</v>
      </c>
      <c r="E1543" s="2" t="s">
        <v>38</v>
      </c>
      <c r="F1543" s="2" t="s">
        <v>185</v>
      </c>
      <c r="G1543" s="4"/>
      <c r="H1543" s="3">
        <v>1110.82111177866</v>
      </c>
      <c r="I1543" s="3">
        <v>713.37096648231704</v>
      </c>
      <c r="J1543" s="3">
        <v>855.34204179909398</v>
      </c>
      <c r="K1543" s="3">
        <v>996.11458186258506</v>
      </c>
      <c r="L1543" s="3">
        <v>1135.69082896788</v>
      </c>
      <c r="M1543" s="3">
        <v>1274.0730254100599</v>
      </c>
      <c r="N1543" s="3">
        <v>1411.2634134842201</v>
      </c>
      <c r="O1543" s="3">
        <v>1497.74251220168</v>
      </c>
      <c r="P1543" s="3">
        <v>1584.60736484941</v>
      </c>
      <c r="Q1543" s="3">
        <v>1669.99384417946</v>
      </c>
      <c r="R1543" s="3">
        <v>1757.1340786634701</v>
      </c>
      <c r="S1543" s="3">
        <v>1844.4579812752099</v>
      </c>
      <c r="T1543" s="3">
        <v>1880.60685262469</v>
      </c>
      <c r="U1543" s="3">
        <v>1915.6082392128701</v>
      </c>
      <c r="V1543" s="3">
        <v>1949.40901228293</v>
      </c>
      <c r="W1543" s="3">
        <v>1981.95604307801</v>
      </c>
      <c r="X1543" s="3">
        <v>2013.19620284127</v>
      </c>
      <c r="Y1543" s="3">
        <v>2024.43736121334</v>
      </c>
      <c r="Z1543" s="3">
        <v>2034.01424858737</v>
      </c>
      <c r="AA1543" s="3">
        <v>2041.43073484612</v>
      </c>
      <c r="AB1543" s="3">
        <v>2046.86374901004</v>
      </c>
      <c r="AC1543" s="3">
        <v>2050.26741084899</v>
      </c>
      <c r="AD1543" s="3">
        <v>2056.61330554595</v>
      </c>
      <c r="AE1543" s="3">
        <v>2061.0187899034599</v>
      </c>
      <c r="AF1543" s="3">
        <v>2063.4337794457801</v>
      </c>
      <c r="AG1543" s="3">
        <v>2063.8081896971698</v>
      </c>
      <c r="AH1543" s="3">
        <v>2062.0919361819001</v>
      </c>
      <c r="AI1543" s="3">
        <v>2080.12625761959</v>
      </c>
      <c r="AJ1543" s="3">
        <v>2096.2605895044699</v>
      </c>
      <c r="AK1543" s="3">
        <v>2110.44138094043</v>
      </c>
      <c r="AL1543" s="3">
        <v>2122.6150810313402</v>
      </c>
      <c r="AM1543" s="3">
        <v>2132.7281388810702</v>
      </c>
      <c r="AN1543" s="4"/>
      <c r="AO1543" s="4"/>
    </row>
    <row r="1544" spans="1:41" x14ac:dyDescent="0.25">
      <c r="A1544" s="48" t="str">
        <f t="shared" si="0"/>
        <v>DIC5</v>
      </c>
      <c r="B1544" s="2" t="s">
        <v>4</v>
      </c>
      <c r="C1544" s="2" t="s">
        <v>2</v>
      </c>
      <c r="D1544" s="2" t="s">
        <v>17</v>
      </c>
      <c r="E1544" s="2" t="s">
        <v>39</v>
      </c>
      <c r="F1544" s="2" t="s">
        <v>186</v>
      </c>
      <c r="G1544" s="4"/>
      <c r="H1544" s="3">
        <v>-667.27876978669099</v>
      </c>
      <c r="I1544" s="3">
        <v>-796.50415551942899</v>
      </c>
      <c r="J1544" s="3">
        <v>-791.09322883049094</v>
      </c>
      <c r="K1544" s="3">
        <v>-785.67970957993896</v>
      </c>
      <c r="L1544" s="3">
        <v>-780.26375882080299</v>
      </c>
      <c r="M1544" s="3">
        <v>-774.845537606113</v>
      </c>
      <c r="N1544" s="3">
        <v>-769.42520698889905</v>
      </c>
      <c r="O1544" s="3">
        <v>-792.23327218040504</v>
      </c>
      <c r="P1544" s="3">
        <v>-815.00689290839796</v>
      </c>
      <c r="Q1544" s="3">
        <v>-837.74546981100696</v>
      </c>
      <c r="R1544" s="3">
        <v>-860.44840352636299</v>
      </c>
      <c r="S1544" s="3">
        <v>-883.11509469259704</v>
      </c>
      <c r="T1544" s="3">
        <v>-903.16248221941896</v>
      </c>
      <c r="U1544" s="3">
        <v>-923.17764812168298</v>
      </c>
      <c r="V1544" s="3">
        <v>-943.16015300136905</v>
      </c>
      <c r="W1544" s="3">
        <v>-963.10955746045295</v>
      </c>
      <c r="X1544" s="3">
        <v>-983.02542210091201</v>
      </c>
      <c r="Y1544" s="3">
        <v>-1004.25260424123</v>
      </c>
      <c r="Z1544" s="3">
        <v>-1025.4419342404799</v>
      </c>
      <c r="AA1544" s="3">
        <v>-1046.5929280302501</v>
      </c>
      <c r="AB1544" s="3">
        <v>-1067.70510154213</v>
      </c>
      <c r="AC1544" s="3">
        <v>-1088.7779707077</v>
      </c>
      <c r="AD1544" s="3">
        <v>-1102.8947756458799</v>
      </c>
      <c r="AE1544" s="3">
        <v>-1116.9781145826701</v>
      </c>
      <c r="AF1544" s="3">
        <v>-1131.0276301077899</v>
      </c>
      <c r="AG1544" s="3">
        <v>-1145.04296481095</v>
      </c>
      <c r="AH1544" s="3">
        <v>-1159.0237612818601</v>
      </c>
      <c r="AI1544" s="3">
        <v>-1170.73570540369</v>
      </c>
      <c r="AJ1544" s="3">
        <v>-1182.4125349938199</v>
      </c>
      <c r="AK1544" s="3">
        <v>-1194.05388736537</v>
      </c>
      <c r="AL1544" s="3">
        <v>-1205.6593998314099</v>
      </c>
      <c r="AM1544" s="3">
        <v>-1217.22870970504</v>
      </c>
      <c r="AN1544" s="4"/>
      <c r="AO1544" s="4"/>
    </row>
    <row r="1545" spans="1:41" x14ac:dyDescent="0.25">
      <c r="A1545" s="48" t="str">
        <f t="shared" si="0"/>
        <v>DIC5</v>
      </c>
      <c r="B1545" s="2" t="s">
        <v>4</v>
      </c>
      <c r="C1545" s="2" t="s">
        <v>2</v>
      </c>
      <c r="D1545" s="2" t="s">
        <v>17</v>
      </c>
      <c r="E1545" s="2" t="s">
        <v>40</v>
      </c>
      <c r="F1545" s="2" t="s">
        <v>187</v>
      </c>
      <c r="G1545" s="4"/>
      <c r="H1545" s="3">
        <v>-3623.1147793095301</v>
      </c>
      <c r="I1545" s="3">
        <v>-2987.9536854912499</v>
      </c>
      <c r="J1545" s="3">
        <v>-2880.8317565669499</v>
      </c>
      <c r="K1545" s="3">
        <v>-2754.2914926540102</v>
      </c>
      <c r="L1545" s="3">
        <v>-2608.3328937524202</v>
      </c>
      <c r="M1545" s="3">
        <v>-2338.9975814867298</v>
      </c>
      <c r="N1545" s="3">
        <v>-2042.61742927449</v>
      </c>
      <c r="O1545" s="3">
        <v>-1776.0983755470199</v>
      </c>
      <c r="P1545" s="3">
        <v>-1496.8464301445799</v>
      </c>
      <c r="Q1545" s="3">
        <v>-1204.8615930671799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</row>
    <row r="1546" spans="1:41" x14ac:dyDescent="0.25">
      <c r="A1546" s="48" t="str">
        <f t="shared" si="0"/>
        <v>DIC5</v>
      </c>
      <c r="B1546" s="2" t="s">
        <v>4</v>
      </c>
      <c r="C1546" s="2" t="s">
        <v>2</v>
      </c>
      <c r="D1546" s="2" t="s">
        <v>17</v>
      </c>
      <c r="E1546" s="2" t="s">
        <v>40</v>
      </c>
      <c r="F1546" s="2" t="s">
        <v>188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3">
        <v>849.00070551709598</v>
      </c>
      <c r="V1546" s="3">
        <v>2906.7213072394502</v>
      </c>
      <c r="W1546" s="3">
        <v>2967.9248031342599</v>
      </c>
      <c r="X1546" s="3">
        <v>3029.1282990290601</v>
      </c>
      <c r="Y1546" s="3">
        <v>3077.8456177907301</v>
      </c>
      <c r="Z1546" s="3">
        <v>3126.5629365524001</v>
      </c>
      <c r="AA1546" s="3">
        <v>3175.28025531408</v>
      </c>
      <c r="AB1546" s="3">
        <v>3223.99757407575</v>
      </c>
      <c r="AC1546" s="3">
        <v>3272.7148928374199</v>
      </c>
      <c r="AD1546" s="3">
        <v>3330.8494524298198</v>
      </c>
      <c r="AE1546" s="3">
        <v>3388.9840120222202</v>
      </c>
      <c r="AF1546" s="3">
        <v>3447.1185716146201</v>
      </c>
      <c r="AG1546" s="3">
        <v>3505.25313120702</v>
      </c>
      <c r="AH1546" s="3">
        <v>3563.3876907994199</v>
      </c>
      <c r="AI1546" s="3">
        <v>3619.6634121643201</v>
      </c>
      <c r="AJ1546" s="3">
        <v>3675.9391335292198</v>
      </c>
      <c r="AK1546" s="3">
        <v>3732.21485489412</v>
      </c>
      <c r="AL1546" s="3">
        <v>3788.4905762590301</v>
      </c>
      <c r="AM1546" s="3">
        <v>3844.7662976239299</v>
      </c>
      <c r="AN1546" s="4"/>
      <c r="AO1546" s="4"/>
    </row>
    <row r="1547" spans="1:41" x14ac:dyDescent="0.25">
      <c r="A1547" s="48" t="str">
        <f t="shared" si="0"/>
        <v>DIC5</v>
      </c>
      <c r="B1547" s="2" t="s">
        <v>4</v>
      </c>
      <c r="C1547" s="2" t="s">
        <v>2</v>
      </c>
      <c r="D1547" s="2" t="s">
        <v>17</v>
      </c>
      <c r="E1547" s="2" t="s">
        <v>41</v>
      </c>
      <c r="F1547" s="2" t="s">
        <v>189</v>
      </c>
      <c r="G1547" s="4"/>
      <c r="H1547" s="3">
        <v>134.51655151454699</v>
      </c>
      <c r="I1547" s="3">
        <v>41.715963716203603</v>
      </c>
      <c r="J1547" s="3">
        <v>92.847368860281406</v>
      </c>
      <c r="K1547" s="3">
        <v>146.31621080777501</v>
      </c>
      <c r="L1547" s="3">
        <v>202.16240664610501</v>
      </c>
      <c r="M1547" s="3">
        <v>260.425873462693</v>
      </c>
      <c r="N1547" s="3">
        <v>321.14652834496098</v>
      </c>
      <c r="O1547" s="3">
        <v>384.98292223141499</v>
      </c>
      <c r="P1547" s="3">
        <v>452.06963309869002</v>
      </c>
      <c r="Q1547" s="3">
        <v>522.468067079761</v>
      </c>
      <c r="R1547" s="3">
        <v>596.23963030760399</v>
      </c>
      <c r="S1547" s="3">
        <v>673.44572891519397</v>
      </c>
      <c r="T1547" s="3">
        <v>755.924315790881</v>
      </c>
      <c r="U1547" s="3">
        <v>841.94239687003699</v>
      </c>
      <c r="V1547" s="3">
        <v>931.55566720315301</v>
      </c>
      <c r="W1547" s="3">
        <v>1024.8198218407099</v>
      </c>
      <c r="X1547" s="3">
        <v>1121.7905558332</v>
      </c>
      <c r="Y1547" s="3">
        <v>1220.7939805968001</v>
      </c>
      <c r="Z1547" s="3">
        <v>1323.0194399572399</v>
      </c>
      <c r="AA1547" s="3">
        <v>1428.5093377302401</v>
      </c>
      <c r="AB1547" s="3">
        <v>1537.3060777315</v>
      </c>
      <c r="AC1547" s="3">
        <v>1649.4520637767</v>
      </c>
      <c r="AD1547" s="3">
        <v>1771.0431600085799</v>
      </c>
      <c r="AE1547" s="3">
        <v>1896.8155052531999</v>
      </c>
      <c r="AF1547" s="3">
        <v>2026.8250676428399</v>
      </c>
      <c r="AG1547" s="3">
        <v>2161.1278153097701</v>
      </c>
      <c r="AH1547" s="3">
        <v>2299.7797163862401</v>
      </c>
      <c r="AI1547" s="3">
        <v>2428.7999837877501</v>
      </c>
      <c r="AJ1547" s="3">
        <v>2561.4230597459</v>
      </c>
      <c r="AK1547" s="3">
        <v>2697.6921832660601</v>
      </c>
      <c r="AL1547" s="3">
        <v>2837.65059335358</v>
      </c>
      <c r="AM1547" s="3">
        <v>2981.34152901383</v>
      </c>
      <c r="AN1547" s="4"/>
      <c r="AO1547" s="4"/>
    </row>
    <row r="1548" spans="1:41" x14ac:dyDescent="0.25">
      <c r="A1548" s="48" t="str">
        <f t="shared" si="0"/>
        <v>DIC5</v>
      </c>
      <c r="B1548" s="2" t="s">
        <v>4</v>
      </c>
      <c r="C1548" s="2" t="s">
        <v>2</v>
      </c>
      <c r="D1548" s="2" t="s">
        <v>17</v>
      </c>
      <c r="E1548" s="2" t="s">
        <v>42</v>
      </c>
      <c r="F1548" s="2" t="s">
        <v>190</v>
      </c>
      <c r="G1548" s="4"/>
      <c r="H1548" s="4"/>
      <c r="I1548" s="4"/>
      <c r="J1548" s="3">
        <v>125.119359229276</v>
      </c>
      <c r="K1548" s="3">
        <v>142.805838312757</v>
      </c>
      <c r="L1548" s="3">
        <v>679.79037728776996</v>
      </c>
      <c r="M1548" s="3">
        <v>708.20656763027898</v>
      </c>
      <c r="N1548" s="3">
        <v>737.25822439994704</v>
      </c>
      <c r="O1548" s="3">
        <v>801.57254431027798</v>
      </c>
      <c r="P1548" s="3">
        <v>1322.9351553430799</v>
      </c>
      <c r="Q1548" s="3">
        <v>1501.881908412</v>
      </c>
      <c r="R1548" s="3">
        <v>1571.8223634021101</v>
      </c>
      <c r="S1548" s="3">
        <v>1643.4477645991699</v>
      </c>
      <c r="T1548" s="3">
        <v>1680.40209684406</v>
      </c>
      <c r="U1548" s="3">
        <v>1717.35681017155</v>
      </c>
      <c r="V1548" s="3">
        <v>1754.31188125831</v>
      </c>
      <c r="W1548" s="3">
        <v>1791.2672867809799</v>
      </c>
      <c r="X1548" s="3">
        <v>1828.2230034162301</v>
      </c>
      <c r="Y1548" s="3">
        <v>1857.64342893139</v>
      </c>
      <c r="Z1548" s="3">
        <v>1887.0638884924999</v>
      </c>
      <c r="AA1548" s="3">
        <v>1916.4843582288199</v>
      </c>
      <c r="AB1548" s="3">
        <v>1945.9048142696099</v>
      </c>
      <c r="AC1548" s="3">
        <v>1975.3252327441301</v>
      </c>
      <c r="AD1548" s="3">
        <v>2010.4463350052299</v>
      </c>
      <c r="AE1548" s="3">
        <v>2045.56815698947</v>
      </c>
      <c r="AF1548" s="3">
        <v>2080.6906771727799</v>
      </c>
      <c r="AG1548" s="3">
        <v>2115.8138740310901</v>
      </c>
      <c r="AH1548" s="3">
        <v>2150.9377260402998</v>
      </c>
      <c r="AI1548" s="3">
        <v>2184.9552224255499</v>
      </c>
      <c r="AJ1548" s="3">
        <v>2218.9739027159399</v>
      </c>
      <c r="AK1548" s="3">
        <v>2252.99375237095</v>
      </c>
      <c r="AL1548" s="3">
        <v>2287.0147568500402</v>
      </c>
      <c r="AM1548" s="3">
        <v>2321.0369016126901</v>
      </c>
      <c r="AN1548" s="4"/>
      <c r="AO1548" s="4"/>
    </row>
    <row r="1549" spans="1:41" x14ac:dyDescent="0.25">
      <c r="A1549" s="48" t="str">
        <f t="shared" si="0"/>
        <v>DIC5</v>
      </c>
      <c r="B1549" s="2" t="s">
        <v>4</v>
      </c>
      <c r="C1549" s="2" t="s">
        <v>2</v>
      </c>
      <c r="D1549" s="2" t="s">
        <v>17</v>
      </c>
      <c r="E1549" s="2" t="s">
        <v>43</v>
      </c>
      <c r="F1549" s="2" t="s">
        <v>191</v>
      </c>
      <c r="G1549" s="4"/>
      <c r="H1549" s="3">
        <v>-140.970044861551</v>
      </c>
      <c r="I1549" s="3">
        <v>-162.803368985595</v>
      </c>
      <c r="J1549" s="3">
        <v>-158.660671031813</v>
      </c>
      <c r="K1549" s="3">
        <v>-153.95597617886801</v>
      </c>
      <c r="L1549" s="3">
        <v>-148.70151190739901</v>
      </c>
      <c r="M1549" s="3">
        <v>-142.79003416492299</v>
      </c>
      <c r="N1549" s="3">
        <v>-135.85550408189599</v>
      </c>
      <c r="O1549" s="3">
        <v>-128.10977642654001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</row>
    <row r="1550" spans="1:41" x14ac:dyDescent="0.25">
      <c r="A1550" s="48" t="str">
        <f t="shared" si="0"/>
        <v>DIC5</v>
      </c>
      <c r="B1550" s="2" t="s">
        <v>4</v>
      </c>
      <c r="C1550" s="2" t="s">
        <v>2</v>
      </c>
      <c r="D1550" s="2" t="s">
        <v>17</v>
      </c>
      <c r="E1550" s="2" t="s">
        <v>43</v>
      </c>
      <c r="F1550" s="2" t="s">
        <v>192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3">
        <v>290.40716343992102</v>
      </c>
      <c r="Q1550" s="3">
        <v>441.86177868977302</v>
      </c>
      <c r="R1550" s="3">
        <v>466.13085102162802</v>
      </c>
      <c r="S1550" s="3">
        <v>489.06878843138401</v>
      </c>
      <c r="T1550" s="3">
        <v>503.63597701235602</v>
      </c>
      <c r="U1550" s="3">
        <v>519.27284261044599</v>
      </c>
      <c r="V1550" s="3">
        <v>538.43807720671396</v>
      </c>
      <c r="W1550" s="3">
        <v>553.19804740923405</v>
      </c>
      <c r="X1550" s="3">
        <v>567.93612278460398</v>
      </c>
      <c r="Y1550" s="3">
        <v>588.34889590715602</v>
      </c>
      <c r="Z1550" s="3">
        <v>609.15871191415204</v>
      </c>
      <c r="AA1550" s="3">
        <v>630.36788545348202</v>
      </c>
      <c r="AB1550" s="3">
        <v>651.978731173038</v>
      </c>
      <c r="AC1550" s="3">
        <v>673.99356372071202</v>
      </c>
      <c r="AD1550" s="3">
        <v>700.63153844956696</v>
      </c>
      <c r="AE1550" s="3">
        <v>727.72550846643696</v>
      </c>
      <c r="AF1550" s="3">
        <v>755.27603638233199</v>
      </c>
      <c r="AG1550" s="3">
        <v>783.28368480826202</v>
      </c>
      <c r="AH1550" s="3">
        <v>811.74901635523804</v>
      </c>
      <c r="AI1550" s="3">
        <v>844.03548692514596</v>
      </c>
      <c r="AJ1550" s="3">
        <v>876.84054837893802</v>
      </c>
      <c r="AK1550" s="3">
        <v>910.16366752839201</v>
      </c>
      <c r="AL1550" s="3">
        <v>944.00431118528502</v>
      </c>
      <c r="AM1550" s="3">
        <v>978.36194616139198</v>
      </c>
      <c r="AN1550" s="4"/>
      <c r="AO1550" s="4"/>
    </row>
    <row r="1551" spans="1:41" x14ac:dyDescent="0.25">
      <c r="A1551" s="48" t="str">
        <f t="shared" si="0"/>
        <v>DIC5</v>
      </c>
      <c r="B1551" s="2" t="s">
        <v>4</v>
      </c>
      <c r="C1551" s="2" t="s">
        <v>2</v>
      </c>
      <c r="D1551" s="2" t="s">
        <v>17</v>
      </c>
      <c r="E1551" s="2" t="s">
        <v>44</v>
      </c>
      <c r="F1551" s="2" t="s">
        <v>193</v>
      </c>
      <c r="G1551" s="4"/>
      <c r="H1551" s="3">
        <v>3423.4983462059499</v>
      </c>
      <c r="I1551" s="3">
        <v>4085.8781573576198</v>
      </c>
      <c r="J1551" s="3">
        <v>4397.0769705532703</v>
      </c>
      <c r="K1551" s="3">
        <v>4719.4499277736204</v>
      </c>
      <c r="L1551" s="3">
        <v>5052.9970290186602</v>
      </c>
      <c r="M1551" s="3">
        <v>5414.0522581496798</v>
      </c>
      <c r="N1551" s="3">
        <v>5787.3442724651604</v>
      </c>
      <c r="O1551" s="3">
        <v>6029.8018852165997</v>
      </c>
      <c r="P1551" s="3">
        <v>6346.5393815228699</v>
      </c>
      <c r="Q1551" s="3">
        <v>7364.99869891446</v>
      </c>
      <c r="R1551" s="3">
        <v>7529.01239247171</v>
      </c>
      <c r="S1551" s="3">
        <v>7693.7418982079398</v>
      </c>
      <c r="T1551" s="3">
        <v>7876.6257348220197</v>
      </c>
      <c r="U1551" s="3">
        <v>8059.9475544738498</v>
      </c>
      <c r="V1551" s="3">
        <v>8342.1788356184206</v>
      </c>
      <c r="W1551" s="3">
        <v>8565.6398550877802</v>
      </c>
      <c r="X1551" s="3">
        <v>8742.2774515503206</v>
      </c>
      <c r="Y1551" s="3">
        <v>8882.8790620686505</v>
      </c>
      <c r="Z1551" s="3">
        <v>9023.4806725869894</v>
      </c>
      <c r="AA1551" s="3">
        <v>9164.0822831053301</v>
      </c>
      <c r="AB1551" s="3">
        <v>9304.6838936236709</v>
      </c>
      <c r="AC1551" s="3">
        <v>9445.2855041420098</v>
      </c>
      <c r="AD1551" s="3">
        <v>9613.0659344537198</v>
      </c>
      <c r="AE1551" s="3">
        <v>9780.8463647654407</v>
      </c>
      <c r="AF1551" s="3">
        <v>9948.6267950771598</v>
      </c>
      <c r="AG1551" s="3">
        <v>10116.407225388901</v>
      </c>
      <c r="AH1551" s="3">
        <v>10284.1876557006</v>
      </c>
      <c r="AI1551" s="3">
        <v>10446.6033480685</v>
      </c>
      <c r="AJ1551" s="3">
        <v>10609.0190404364</v>
      </c>
      <c r="AK1551" s="3">
        <v>10771.4347328044</v>
      </c>
      <c r="AL1551" s="3">
        <v>10933.850425172301</v>
      </c>
      <c r="AM1551" s="3">
        <v>11096.266117540201</v>
      </c>
      <c r="AN1551" s="4"/>
      <c r="AO1551" s="4"/>
    </row>
    <row r="1552" spans="1:41" x14ac:dyDescent="0.25">
      <c r="A1552" s="48" t="str">
        <f t="shared" si="0"/>
        <v>DIC5</v>
      </c>
      <c r="B1552" s="2" t="s">
        <v>4</v>
      </c>
      <c r="C1552" s="2" t="s">
        <v>2</v>
      </c>
      <c r="D1552" s="2" t="s">
        <v>17</v>
      </c>
      <c r="E1552" s="2" t="s">
        <v>45</v>
      </c>
      <c r="F1552" s="2" t="s">
        <v>194</v>
      </c>
      <c r="G1552" s="4"/>
      <c r="H1552" s="3">
        <v>6.8678696673107599E-5</v>
      </c>
      <c r="I1552" s="3">
        <v>5.5498016951083999E-5</v>
      </c>
      <c r="J1552" s="3">
        <v>4.3451911431260997E-5</v>
      </c>
      <c r="K1552" s="3">
        <v>5.0743687576035799E-5</v>
      </c>
      <c r="L1552" s="3">
        <v>4.83665228885116E-5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</row>
    <row r="1553" spans="1:41" x14ac:dyDescent="0.25">
      <c r="A1553" s="48" t="str">
        <f t="shared" si="0"/>
        <v>DIC5</v>
      </c>
      <c r="B1553" s="2" t="s">
        <v>4</v>
      </c>
      <c r="C1553" s="2" t="s">
        <v>2</v>
      </c>
      <c r="D1553" s="2" t="s">
        <v>17</v>
      </c>
      <c r="E1553" s="2" t="s">
        <v>46</v>
      </c>
      <c r="F1553" s="2" t="s">
        <v>195</v>
      </c>
      <c r="G1553" s="4"/>
      <c r="H1553" s="3">
        <v>3.6697814570935399E-4</v>
      </c>
      <c r="I1553" s="3">
        <v>3.5476252160851702E-4</v>
      </c>
      <c r="J1553" s="3">
        <v>3.1907003007468202E-4</v>
      </c>
      <c r="K1553" s="3">
        <v>3.1632684085140399E-4</v>
      </c>
      <c r="L1553" s="3">
        <v>1.74068204216602E-4</v>
      </c>
      <c r="M1553" s="3">
        <v>1.74068204216602E-4</v>
      </c>
      <c r="N1553" s="3">
        <v>1.74068204216602E-4</v>
      </c>
      <c r="O1553" s="3">
        <v>1.74068204216602E-4</v>
      </c>
      <c r="P1553" s="3">
        <v>5.4420883357448798E-5</v>
      </c>
      <c r="Q1553" s="3">
        <v>1.8596200352882E-5</v>
      </c>
      <c r="R1553" s="3">
        <v>9.3122027577542E-6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</row>
    <row r="1554" spans="1:41" x14ac:dyDescent="0.25">
      <c r="A1554" s="48" t="str">
        <f t="shared" si="0"/>
        <v>DIC5</v>
      </c>
      <c r="B1554" s="2" t="s">
        <v>4</v>
      </c>
      <c r="C1554" s="2" t="s">
        <v>2</v>
      </c>
      <c r="D1554" s="2" t="s">
        <v>17</v>
      </c>
      <c r="E1554" s="2" t="s">
        <v>47</v>
      </c>
      <c r="F1554" s="2" t="s">
        <v>196</v>
      </c>
      <c r="G1554" s="4"/>
      <c r="H1554" s="3">
        <v>7.27998083703073E-4</v>
      </c>
      <c r="I1554" s="3">
        <v>6.8908668259111297E-4</v>
      </c>
      <c r="J1554" s="3">
        <v>6.55592252396162E-4</v>
      </c>
      <c r="K1554" s="3">
        <v>6.2209782220121104E-4</v>
      </c>
      <c r="L1554" s="3">
        <v>5.8860339200625996E-4</v>
      </c>
      <c r="M1554" s="3">
        <v>5.41954103884847E-4</v>
      </c>
      <c r="N1554" s="3">
        <v>4.9530481576343403E-4</v>
      </c>
      <c r="O1554" s="3">
        <v>4.5831235504878898E-4</v>
      </c>
      <c r="P1554" s="3">
        <v>4.2131989433414301E-4</v>
      </c>
      <c r="Q1554" s="3">
        <v>3.8432743361949801E-4</v>
      </c>
      <c r="R1554" s="3">
        <v>2.4597814354745902E-4</v>
      </c>
      <c r="S1554" s="3">
        <v>2.4597814354745902E-4</v>
      </c>
      <c r="T1554" s="3">
        <v>2.4597814354745902E-4</v>
      </c>
      <c r="U1554" s="3">
        <v>1.74180932180673E-4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</row>
    <row r="1555" spans="1:41" x14ac:dyDescent="0.25">
      <c r="A1555" s="48" t="str">
        <f t="shared" si="0"/>
        <v>DIC5</v>
      </c>
      <c r="B1555" s="2" t="s">
        <v>4</v>
      </c>
      <c r="C1555" s="2" t="s">
        <v>2</v>
      </c>
      <c r="D1555" s="2" t="s">
        <v>17</v>
      </c>
      <c r="E1555" s="2" t="s">
        <v>48</v>
      </c>
      <c r="F1555" s="2" t="s">
        <v>197</v>
      </c>
      <c r="G1555" s="4"/>
      <c r="H1555" s="3">
        <v>7.2846848137516399E-6</v>
      </c>
      <c r="I1555" s="3">
        <v>6.8837623889034297E-6</v>
      </c>
      <c r="J1555" s="3">
        <v>6.58117942675383E-6</v>
      </c>
      <c r="K1555" s="3">
        <v>6.2785964646042202E-6</v>
      </c>
      <c r="L1555" s="3">
        <v>5.9760135024546196E-6</v>
      </c>
      <c r="M1555" s="3">
        <v>5.67343054030502E-6</v>
      </c>
      <c r="N1555" s="3">
        <v>5.3708475781554203E-6</v>
      </c>
      <c r="O1555" s="3">
        <v>6.1188664507181396E-7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</row>
    <row r="1556" spans="1:41" x14ac:dyDescent="0.25">
      <c r="A1556" s="48" t="str">
        <f t="shared" si="0"/>
        <v>DIC5</v>
      </c>
      <c r="B1556" s="2" t="s">
        <v>4</v>
      </c>
      <c r="C1556" s="2" t="s">
        <v>2</v>
      </c>
      <c r="D1556" s="2" t="s">
        <v>17</v>
      </c>
      <c r="E1556" s="2" t="s">
        <v>49</v>
      </c>
      <c r="F1556" s="2" t="s">
        <v>198</v>
      </c>
      <c r="G1556" s="4"/>
      <c r="H1556" s="3">
        <v>1.6621827655245399E-4</v>
      </c>
      <c r="I1556" s="3">
        <v>1.54610543061858E-4</v>
      </c>
      <c r="J1556" s="3">
        <v>1.4237161793191801E-4</v>
      </c>
      <c r="K1556" s="3">
        <v>1.3013269280197801E-4</v>
      </c>
      <c r="L1556" s="3">
        <v>1.17893767672038E-4</v>
      </c>
      <c r="M1556" s="3">
        <v>1.04775483440116E-4</v>
      </c>
      <c r="N1556" s="3">
        <v>9.16571992081935E-5</v>
      </c>
      <c r="O1556" s="3">
        <v>8.2596473311654904E-5</v>
      </c>
      <c r="P1556" s="3">
        <v>6.8404712819989495E-5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</row>
    <row r="1557" spans="1:41" x14ac:dyDescent="0.25">
      <c r="A1557" s="48" t="str">
        <f t="shared" si="0"/>
        <v>DIC5</v>
      </c>
      <c r="B1557" s="2" t="s">
        <v>4</v>
      </c>
      <c r="C1557" s="2" t="s">
        <v>2</v>
      </c>
      <c r="D1557" s="2" t="s">
        <v>17</v>
      </c>
      <c r="E1557" s="2" t="s">
        <v>50</v>
      </c>
      <c r="F1557" s="2" t="s">
        <v>199</v>
      </c>
      <c r="G1557" s="4"/>
      <c r="H1557" s="3">
        <v>3.0106735962689499E-5</v>
      </c>
      <c r="I1557" s="3">
        <v>2.80621245838901E-5</v>
      </c>
      <c r="J1557" s="3">
        <v>2.6771198064649702E-5</v>
      </c>
      <c r="K1557" s="3">
        <v>2.5480271545409198E-5</v>
      </c>
      <c r="L1557" s="3">
        <v>2.4189345026168699E-5</v>
      </c>
      <c r="M1557" s="3">
        <v>2.2314706624743101E-5</v>
      </c>
      <c r="N1557" s="3">
        <v>2.0440068223317601E-5</v>
      </c>
      <c r="O1557" s="3">
        <v>1.8878960951996701E-5</v>
      </c>
      <c r="P1557" s="3">
        <v>1.73178536806759E-5</v>
      </c>
      <c r="Q1557" s="3">
        <v>1.58290896783622E-5</v>
      </c>
      <c r="R1557" s="3">
        <v>1.43403256760485E-5</v>
      </c>
      <c r="S1557" s="3">
        <v>1.2851561673734799E-5</v>
      </c>
      <c r="T1557" s="3">
        <v>1.2081079647498E-5</v>
      </c>
      <c r="U1557" s="3">
        <v>1.1310597621261301E-5</v>
      </c>
      <c r="V1557" s="3">
        <v>3.3584371380747E-6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</row>
    <row r="1558" spans="1:41" x14ac:dyDescent="0.25">
      <c r="A1558" s="48" t="str">
        <f t="shared" si="0"/>
        <v>DIC5</v>
      </c>
      <c r="B1558" s="2" t="s">
        <v>4</v>
      </c>
      <c r="C1558" s="2" t="s">
        <v>2</v>
      </c>
      <c r="D1558" s="2" t="s">
        <v>17</v>
      </c>
      <c r="E1558" s="2" t="s">
        <v>51</v>
      </c>
      <c r="F1558" s="2" t="s">
        <v>200</v>
      </c>
      <c r="G1558" s="4"/>
      <c r="H1558" s="3">
        <v>1.4052567579841899E-5</v>
      </c>
      <c r="I1558" s="3">
        <v>1.3797240938600201E-5</v>
      </c>
      <c r="J1558" s="3">
        <v>1.380584195787E-5</v>
      </c>
      <c r="K1558" s="3">
        <v>1.3814442977139799E-5</v>
      </c>
      <c r="L1558" s="3">
        <v>1.38230439964096E-5</v>
      </c>
      <c r="M1558" s="3">
        <v>1.2771045114385801E-5</v>
      </c>
      <c r="N1558" s="3">
        <v>1.17190462323619E-5</v>
      </c>
      <c r="O1558" s="3">
        <v>1.0853375504253799E-5</v>
      </c>
      <c r="P1558" s="3">
        <v>9.9877047761457698E-6</v>
      </c>
      <c r="Q1558" s="3">
        <v>9.2701568953339502E-6</v>
      </c>
      <c r="R1558" s="3">
        <v>8.5526090145221204E-6</v>
      </c>
      <c r="S1558" s="3">
        <v>7.8350611337103008E-6</v>
      </c>
      <c r="T1558" s="3">
        <v>7.3316839955147497E-6</v>
      </c>
      <c r="U1558" s="3">
        <v>6.8283068573192002E-6</v>
      </c>
      <c r="V1558" s="3">
        <v>3.3103970150278898E-6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</row>
    <row r="1559" spans="1:41" x14ac:dyDescent="0.25">
      <c r="A1559" s="48" t="str">
        <f t="shared" si="0"/>
        <v>DIC5</v>
      </c>
      <c r="B1559" s="2" t="s">
        <v>4</v>
      </c>
      <c r="C1559" s="2" t="s">
        <v>2</v>
      </c>
      <c r="D1559" s="2" t="s">
        <v>18</v>
      </c>
      <c r="E1559" s="2" t="s">
        <v>52</v>
      </c>
      <c r="F1559" s="2" t="s">
        <v>2</v>
      </c>
      <c r="G1559" s="4"/>
      <c r="H1559" s="3">
        <v>31.6646</v>
      </c>
      <c r="I1559" s="3">
        <v>27.873699999999999</v>
      </c>
      <c r="J1559" s="3">
        <v>29.236599999999999</v>
      </c>
      <c r="K1559" s="3">
        <v>30.599499999999999</v>
      </c>
      <c r="L1559" s="3">
        <v>31.962399999999999</v>
      </c>
      <c r="M1559" s="3">
        <v>33.325299999999999</v>
      </c>
      <c r="N1559" s="3">
        <v>34.688200000000002</v>
      </c>
      <c r="O1559" s="3">
        <v>36.028120000000001</v>
      </c>
      <c r="P1559" s="3">
        <v>37.368040000000001</v>
      </c>
      <c r="Q1559" s="3">
        <v>38.70796</v>
      </c>
      <c r="R1559" s="3">
        <v>40.047879999999999</v>
      </c>
      <c r="S1559" s="3">
        <v>41.387799999999999</v>
      </c>
      <c r="T1559" s="3">
        <v>42.865299999999998</v>
      </c>
      <c r="U1559" s="3">
        <v>44.342799999999997</v>
      </c>
      <c r="V1559" s="3">
        <v>45.820300000000003</v>
      </c>
      <c r="W1559" s="3">
        <v>47.297800000000002</v>
      </c>
      <c r="X1559" s="3">
        <v>48.775300000000001</v>
      </c>
      <c r="Y1559" s="3">
        <v>50.427759999999999</v>
      </c>
      <c r="Z1559" s="3">
        <v>52.080219999999997</v>
      </c>
      <c r="AA1559" s="3">
        <v>53.732680000000002</v>
      </c>
      <c r="AB1559" s="3">
        <v>55.38514</v>
      </c>
      <c r="AC1559" s="3">
        <v>57.037599999999998</v>
      </c>
      <c r="AD1559" s="3">
        <v>58.916040000000002</v>
      </c>
      <c r="AE1559" s="3">
        <v>60.79448</v>
      </c>
      <c r="AF1559" s="3">
        <v>62.672919999999998</v>
      </c>
      <c r="AG1559" s="3">
        <v>64.551360000000003</v>
      </c>
      <c r="AH1559" s="3">
        <v>66.4298</v>
      </c>
      <c r="AI1559" s="3">
        <v>68.51858</v>
      </c>
      <c r="AJ1559" s="3">
        <v>70.60736</v>
      </c>
      <c r="AK1559" s="3">
        <v>72.69614</v>
      </c>
      <c r="AL1559" s="3">
        <v>74.78492</v>
      </c>
      <c r="AM1559" s="3">
        <v>76.873699999999999</v>
      </c>
      <c r="AN1559" s="4"/>
      <c r="AO1559" s="4"/>
    </row>
    <row r="1560" spans="1:41" x14ac:dyDescent="0.25">
      <c r="A1560" s="48" t="str">
        <f t="shared" si="0"/>
        <v>DIC5</v>
      </c>
      <c r="B1560" s="2" t="s">
        <v>4</v>
      </c>
      <c r="C1560" s="2" t="s">
        <v>2</v>
      </c>
      <c r="D1560" s="2" t="s">
        <v>18</v>
      </c>
      <c r="E1560" s="2" t="s">
        <v>53</v>
      </c>
      <c r="F1560" s="2" t="s">
        <v>2</v>
      </c>
      <c r="G1560" s="4"/>
      <c r="H1560" s="3">
        <v>105.9659</v>
      </c>
      <c r="I1560" s="3">
        <v>97.14</v>
      </c>
      <c r="J1560" s="3">
        <v>99.984160000000003</v>
      </c>
      <c r="K1560" s="3">
        <v>102.82832000000001</v>
      </c>
      <c r="L1560" s="3">
        <v>105.67247999999999</v>
      </c>
      <c r="M1560" s="3">
        <v>108.51664</v>
      </c>
      <c r="N1560" s="3">
        <v>111.3608</v>
      </c>
      <c r="O1560" s="3">
        <v>113.86648</v>
      </c>
      <c r="P1560" s="3">
        <v>116.37215999999999</v>
      </c>
      <c r="Q1560" s="3">
        <v>118.87784000000001</v>
      </c>
      <c r="R1560" s="3">
        <v>121.38352</v>
      </c>
      <c r="S1560" s="3">
        <v>123.8892</v>
      </c>
      <c r="T1560" s="3">
        <v>126.28466</v>
      </c>
      <c r="U1560" s="3">
        <v>128.68011999999999</v>
      </c>
      <c r="V1560" s="3">
        <v>131.07558</v>
      </c>
      <c r="W1560" s="3">
        <v>133.47103999999999</v>
      </c>
      <c r="X1560" s="3">
        <v>135.8665</v>
      </c>
      <c r="Y1560" s="3">
        <v>138.47864000000001</v>
      </c>
      <c r="Z1560" s="3">
        <v>141.09078</v>
      </c>
      <c r="AA1560" s="3">
        <v>143.70292000000001</v>
      </c>
      <c r="AB1560" s="3">
        <v>146.31505999999999</v>
      </c>
      <c r="AC1560" s="3">
        <v>148.9272</v>
      </c>
      <c r="AD1560" s="3">
        <v>152.36601999999999</v>
      </c>
      <c r="AE1560" s="3">
        <v>155.80484000000001</v>
      </c>
      <c r="AF1560" s="3">
        <v>159.24366000000001</v>
      </c>
      <c r="AG1560" s="3">
        <v>162.68248</v>
      </c>
      <c r="AH1560" s="3">
        <v>166.12129999999999</v>
      </c>
      <c r="AI1560" s="3">
        <v>170.3622</v>
      </c>
      <c r="AJ1560" s="3">
        <v>174.60310000000001</v>
      </c>
      <c r="AK1560" s="3">
        <v>178.84399999999999</v>
      </c>
      <c r="AL1560" s="3">
        <v>183.0849</v>
      </c>
      <c r="AM1560" s="3">
        <v>187.32579999999999</v>
      </c>
      <c r="AN1560" s="4"/>
      <c r="AO1560" s="4"/>
    </row>
    <row r="1561" spans="1:41" x14ac:dyDescent="0.25">
      <c r="A1561" s="48" t="str">
        <f t="shared" si="0"/>
        <v>DIC5</v>
      </c>
      <c r="B1561" s="2" t="s">
        <v>4</v>
      </c>
      <c r="C1561" s="2" t="s">
        <v>2</v>
      </c>
      <c r="D1561" s="2" t="s">
        <v>18</v>
      </c>
      <c r="E1561" s="2" t="s">
        <v>54</v>
      </c>
      <c r="F1561" s="2" t="s">
        <v>2</v>
      </c>
      <c r="G1561" s="4"/>
      <c r="H1561" s="3">
        <v>69.341300000000004</v>
      </c>
      <c r="I1561" s="3">
        <v>71.078400000000002</v>
      </c>
      <c r="J1561" s="3">
        <v>72.992840000000001</v>
      </c>
      <c r="K1561" s="3">
        <v>74.90728</v>
      </c>
      <c r="L1561" s="3">
        <v>76.821719999999999</v>
      </c>
      <c r="M1561" s="3">
        <v>78.736159999999998</v>
      </c>
      <c r="N1561" s="3">
        <v>80.650599999999997</v>
      </c>
      <c r="O1561" s="3">
        <v>82.413380000000004</v>
      </c>
      <c r="P1561" s="3">
        <v>84.176159999999996</v>
      </c>
      <c r="Q1561" s="3">
        <v>85.938940000000002</v>
      </c>
      <c r="R1561" s="3">
        <v>87.701719999999995</v>
      </c>
      <c r="S1561" s="3">
        <v>89.464500000000001</v>
      </c>
      <c r="T1561" s="3">
        <v>90.507499999999993</v>
      </c>
      <c r="U1561" s="3">
        <v>91.5505</v>
      </c>
      <c r="V1561" s="3">
        <v>92.593500000000006</v>
      </c>
      <c r="W1561" s="3">
        <v>93.636499999999998</v>
      </c>
      <c r="X1561" s="3">
        <v>94.679500000000004</v>
      </c>
      <c r="Y1561" s="3">
        <v>95.391620000000003</v>
      </c>
      <c r="Z1561" s="3">
        <v>96.103740000000002</v>
      </c>
      <c r="AA1561" s="3">
        <v>96.815860000000001</v>
      </c>
      <c r="AB1561" s="3">
        <v>97.527979999999999</v>
      </c>
      <c r="AC1561" s="3">
        <v>98.240099999999998</v>
      </c>
      <c r="AD1561" s="3">
        <v>99.267380000000003</v>
      </c>
      <c r="AE1561" s="3">
        <v>100.29465999999999</v>
      </c>
      <c r="AF1561" s="3">
        <v>101.32194</v>
      </c>
      <c r="AG1561" s="3">
        <v>102.34922</v>
      </c>
      <c r="AH1561" s="3">
        <v>103.37649999999999</v>
      </c>
      <c r="AI1561" s="3">
        <v>104.58893999999999</v>
      </c>
      <c r="AJ1561" s="3">
        <v>105.80137999999999</v>
      </c>
      <c r="AK1561" s="3">
        <v>107.01382</v>
      </c>
      <c r="AL1561" s="3">
        <v>108.22626</v>
      </c>
      <c r="AM1561" s="3">
        <v>109.4387</v>
      </c>
      <c r="AN1561" s="4"/>
      <c r="AO1561" s="4"/>
    </row>
    <row r="1562" spans="1:41" x14ac:dyDescent="0.25">
      <c r="A1562" s="48" t="str">
        <f t="shared" si="0"/>
        <v>DIC5</v>
      </c>
      <c r="B1562" s="2" t="s">
        <v>4</v>
      </c>
      <c r="C1562" s="2" t="s">
        <v>2</v>
      </c>
      <c r="D1562" s="2" t="s">
        <v>18</v>
      </c>
      <c r="E1562" s="2" t="s">
        <v>55</v>
      </c>
      <c r="F1562" s="2" t="s">
        <v>2</v>
      </c>
      <c r="G1562" s="4"/>
      <c r="H1562" s="3">
        <v>62.181399999999996</v>
      </c>
      <c r="I1562" s="3">
        <v>54.353099999999998</v>
      </c>
      <c r="J1562" s="3">
        <v>55.485239999999997</v>
      </c>
      <c r="K1562" s="3">
        <v>56.617379999999997</v>
      </c>
      <c r="L1562" s="3">
        <v>57.749519999999997</v>
      </c>
      <c r="M1562" s="3">
        <v>58.881659999999997</v>
      </c>
      <c r="N1562" s="3">
        <v>60.013800000000003</v>
      </c>
      <c r="O1562" s="3">
        <v>61.532040000000002</v>
      </c>
      <c r="P1562" s="3">
        <v>63.050280000000001</v>
      </c>
      <c r="Q1562" s="3">
        <v>64.568520000000007</v>
      </c>
      <c r="R1562" s="3">
        <v>66.086759999999998</v>
      </c>
      <c r="S1562" s="3">
        <v>67.605000000000004</v>
      </c>
      <c r="T1562" s="3">
        <v>68.968959999999996</v>
      </c>
      <c r="U1562" s="3">
        <v>70.332920000000001</v>
      </c>
      <c r="V1562" s="3">
        <v>71.696879999999993</v>
      </c>
      <c r="W1562" s="3">
        <v>73.060839999999999</v>
      </c>
      <c r="X1562" s="3">
        <v>74.424800000000005</v>
      </c>
      <c r="Y1562" s="3">
        <v>75.68844</v>
      </c>
      <c r="Z1562" s="3">
        <v>76.952079999999995</v>
      </c>
      <c r="AA1562" s="3">
        <v>78.215720000000005</v>
      </c>
      <c r="AB1562" s="3">
        <v>79.47936</v>
      </c>
      <c r="AC1562" s="3">
        <v>80.742999999999995</v>
      </c>
      <c r="AD1562" s="3">
        <v>82.736779999999996</v>
      </c>
      <c r="AE1562" s="3">
        <v>84.730559999999997</v>
      </c>
      <c r="AF1562" s="3">
        <v>86.724339999999998</v>
      </c>
      <c r="AG1562" s="3">
        <v>88.718119999999999</v>
      </c>
      <c r="AH1562" s="3">
        <v>90.7119</v>
      </c>
      <c r="AI1562" s="3">
        <v>93.38082</v>
      </c>
      <c r="AJ1562" s="3">
        <v>96.04974</v>
      </c>
      <c r="AK1562" s="3">
        <v>98.71866</v>
      </c>
      <c r="AL1562" s="3">
        <v>101.38758</v>
      </c>
      <c r="AM1562" s="3">
        <v>104.0565</v>
      </c>
      <c r="AN1562" s="4"/>
      <c r="AO1562" s="4"/>
    </row>
    <row r="1563" spans="1:41" x14ac:dyDescent="0.25">
      <c r="A1563" s="48" t="str">
        <f t="shared" si="0"/>
        <v>DIC5</v>
      </c>
      <c r="B1563" s="2" t="s">
        <v>4</v>
      </c>
      <c r="C1563" s="2" t="s">
        <v>2</v>
      </c>
      <c r="D1563" s="2" t="s">
        <v>18</v>
      </c>
      <c r="E1563" s="2" t="s">
        <v>56</v>
      </c>
      <c r="F1563" s="2" t="s">
        <v>2</v>
      </c>
      <c r="G1563" s="4"/>
      <c r="H1563" s="3">
        <v>574.73889999999994</v>
      </c>
      <c r="I1563" s="3">
        <v>589.86</v>
      </c>
      <c r="J1563" s="3">
        <v>605.09659999999997</v>
      </c>
      <c r="K1563" s="3">
        <v>620.33320000000003</v>
      </c>
      <c r="L1563" s="3">
        <v>635.56979999999999</v>
      </c>
      <c r="M1563" s="3">
        <v>650.80640000000005</v>
      </c>
      <c r="N1563" s="3">
        <v>666.04300000000001</v>
      </c>
      <c r="O1563" s="3">
        <v>676.68813999999998</v>
      </c>
      <c r="P1563" s="3">
        <v>687.33327999999995</v>
      </c>
      <c r="Q1563" s="3">
        <v>697.97842000000003</v>
      </c>
      <c r="R1563" s="3">
        <v>708.62356</v>
      </c>
      <c r="S1563" s="3">
        <v>719.26869999999997</v>
      </c>
      <c r="T1563" s="3">
        <v>726.84820000000002</v>
      </c>
      <c r="U1563" s="3">
        <v>734.42769999999996</v>
      </c>
      <c r="V1563" s="3">
        <v>742.00720000000001</v>
      </c>
      <c r="W1563" s="3">
        <v>749.58669999999995</v>
      </c>
      <c r="X1563" s="3">
        <v>757.1662</v>
      </c>
      <c r="Y1563" s="3">
        <v>764.67906000000005</v>
      </c>
      <c r="Z1563" s="3">
        <v>772.19191999999998</v>
      </c>
      <c r="AA1563" s="3">
        <v>779.70478000000003</v>
      </c>
      <c r="AB1563" s="3">
        <v>787.21763999999996</v>
      </c>
      <c r="AC1563" s="3">
        <v>794.73050000000001</v>
      </c>
      <c r="AD1563" s="3">
        <v>801.72234000000003</v>
      </c>
      <c r="AE1563" s="3">
        <v>808.71418000000006</v>
      </c>
      <c r="AF1563" s="3">
        <v>815.70601999999997</v>
      </c>
      <c r="AG1563" s="3">
        <v>822.69785999999999</v>
      </c>
      <c r="AH1563" s="3">
        <v>829.68970000000002</v>
      </c>
      <c r="AI1563" s="3">
        <v>837.96831999999995</v>
      </c>
      <c r="AJ1563" s="3">
        <v>846.24694</v>
      </c>
      <c r="AK1563" s="3">
        <v>854.52556000000004</v>
      </c>
      <c r="AL1563" s="3">
        <v>862.80417999999997</v>
      </c>
      <c r="AM1563" s="3">
        <v>871.08280000000002</v>
      </c>
      <c r="AN1563" s="4"/>
      <c r="AO1563" s="4"/>
    </row>
    <row r="1564" spans="1:41" x14ac:dyDescent="0.25">
      <c r="A1564" s="48" t="str">
        <f t="shared" si="0"/>
        <v>DIC5</v>
      </c>
      <c r="B1564" s="2" t="s">
        <v>4</v>
      </c>
      <c r="C1564" s="2" t="s">
        <v>2</v>
      </c>
      <c r="D1564" s="2" t="s">
        <v>18</v>
      </c>
      <c r="E1564" s="2" t="s">
        <v>57</v>
      </c>
      <c r="F1564" s="2" t="s">
        <v>2</v>
      </c>
      <c r="G1564" s="4"/>
      <c r="H1564" s="3">
        <v>0.18750224462041601</v>
      </c>
      <c r="I1564" s="3">
        <v>0.199599163628184</v>
      </c>
      <c r="J1564" s="3">
        <v>0.199599163628184</v>
      </c>
      <c r="K1564" s="3">
        <v>0.199599163628184</v>
      </c>
      <c r="L1564" s="3">
        <v>0.199599163628184</v>
      </c>
      <c r="M1564" s="3">
        <v>0.199599163628184</v>
      </c>
      <c r="N1564" s="3">
        <v>0.199599163628184</v>
      </c>
      <c r="O1564" s="3">
        <v>0.199599163628184</v>
      </c>
      <c r="P1564" s="3">
        <v>0.199599163628184</v>
      </c>
      <c r="Q1564" s="3">
        <v>0.199599163628184</v>
      </c>
      <c r="R1564" s="3">
        <v>0.199599163628184</v>
      </c>
      <c r="S1564" s="3">
        <v>0.199599163628184</v>
      </c>
      <c r="T1564" s="3">
        <v>0.199599163628184</v>
      </c>
      <c r="U1564" s="3">
        <v>0.199599163628184</v>
      </c>
      <c r="V1564" s="3">
        <v>0.199599163628184</v>
      </c>
      <c r="W1564" s="3">
        <v>0.199599163628184</v>
      </c>
      <c r="X1564" s="3">
        <v>0.199599163628184</v>
      </c>
      <c r="Y1564" s="3">
        <v>0.199599163628184</v>
      </c>
      <c r="Z1564" s="3">
        <v>0.199599163628184</v>
      </c>
      <c r="AA1564" s="3">
        <v>0.199599163628184</v>
      </c>
      <c r="AB1564" s="3">
        <v>0.199599163628184</v>
      </c>
      <c r="AC1564" s="3">
        <v>0.199599163628184</v>
      </c>
      <c r="AD1564" s="3">
        <v>0.199599163628184</v>
      </c>
      <c r="AE1564" s="3">
        <v>0.199599163628184</v>
      </c>
      <c r="AF1564" s="3">
        <v>0.199599163628184</v>
      </c>
      <c r="AG1564" s="3">
        <v>0.199599163628184</v>
      </c>
      <c r="AH1564" s="3">
        <v>0.199599163628184</v>
      </c>
      <c r="AI1564" s="3">
        <v>0.199599163628184</v>
      </c>
      <c r="AJ1564" s="3">
        <v>0.199599163628184</v>
      </c>
      <c r="AK1564" s="3">
        <v>0.199599163628184</v>
      </c>
      <c r="AL1564" s="3">
        <v>0.199599163628184</v>
      </c>
      <c r="AM1564" s="3">
        <v>0.199599163628184</v>
      </c>
      <c r="AN1564" s="4"/>
      <c r="AO1564" s="4"/>
    </row>
    <row r="1565" spans="1:41" x14ac:dyDescent="0.25">
      <c r="A1565" s="48" t="str">
        <f t="shared" si="0"/>
        <v>DIC5</v>
      </c>
      <c r="B1565" s="2" t="s">
        <v>4</v>
      </c>
      <c r="C1565" s="2" t="s">
        <v>2</v>
      </c>
      <c r="D1565" s="2" t="s">
        <v>18</v>
      </c>
      <c r="E1565" s="2" t="s">
        <v>58</v>
      </c>
      <c r="F1565" s="2" t="s">
        <v>2</v>
      </c>
      <c r="G1565" s="4"/>
      <c r="H1565" s="3">
        <v>1.4205041892095999E-2</v>
      </c>
      <c r="I1565" s="3">
        <v>1.6245473344116901E-2</v>
      </c>
      <c r="J1565" s="3">
        <v>1.6245473344116901E-2</v>
      </c>
      <c r="K1565" s="3">
        <v>1.6245473344116901E-2</v>
      </c>
      <c r="L1565" s="3">
        <v>1.6245473344116901E-2</v>
      </c>
      <c r="M1565" s="3">
        <v>1.6245473344116901E-2</v>
      </c>
      <c r="N1565" s="3">
        <v>1.6245473344116901E-2</v>
      </c>
      <c r="O1565" s="3">
        <v>1.6245473344116901E-2</v>
      </c>
      <c r="P1565" s="3">
        <v>1.6245473344116901E-2</v>
      </c>
      <c r="Q1565" s="3">
        <v>1.6245473344116901E-2</v>
      </c>
      <c r="R1565" s="3">
        <v>1.6245473344116901E-2</v>
      </c>
      <c r="S1565" s="3">
        <v>1.6245473344116901E-2</v>
      </c>
      <c r="T1565" s="3">
        <v>1.6245473344116901E-2</v>
      </c>
      <c r="U1565" s="3">
        <v>1.6245473344116901E-2</v>
      </c>
      <c r="V1565" s="3">
        <v>1.6245473344116901E-2</v>
      </c>
      <c r="W1565" s="3">
        <v>1.6245473344116901E-2</v>
      </c>
      <c r="X1565" s="3">
        <v>1.6245473344116901E-2</v>
      </c>
      <c r="Y1565" s="3">
        <v>1.6245473344116901E-2</v>
      </c>
      <c r="Z1565" s="3">
        <v>1.6245473344116901E-2</v>
      </c>
      <c r="AA1565" s="3">
        <v>1.6245473344116901E-2</v>
      </c>
      <c r="AB1565" s="3">
        <v>1.6245473344116901E-2</v>
      </c>
      <c r="AC1565" s="3">
        <v>1.6245473344116901E-2</v>
      </c>
      <c r="AD1565" s="3">
        <v>1.6245473344116901E-2</v>
      </c>
      <c r="AE1565" s="3">
        <v>1.6245473344116901E-2</v>
      </c>
      <c r="AF1565" s="3">
        <v>1.6245473344116901E-2</v>
      </c>
      <c r="AG1565" s="3">
        <v>1.6245473344116901E-2</v>
      </c>
      <c r="AH1565" s="3">
        <v>1.6245473344116901E-2</v>
      </c>
      <c r="AI1565" s="3">
        <v>1.6245473344116901E-2</v>
      </c>
      <c r="AJ1565" s="3">
        <v>1.6245473344116901E-2</v>
      </c>
      <c r="AK1565" s="3">
        <v>1.6245473344116901E-2</v>
      </c>
      <c r="AL1565" s="3">
        <v>1.6245473344116901E-2</v>
      </c>
      <c r="AM1565" s="3">
        <v>1.6245473344116901E-2</v>
      </c>
      <c r="AN1565" s="4"/>
      <c r="AO1565" s="4"/>
    </row>
    <row r="1566" spans="1:41" x14ac:dyDescent="0.25">
      <c r="A1566" s="48" t="str">
        <f t="shared" si="0"/>
        <v>DIC5</v>
      </c>
      <c r="B1566" s="2" t="s">
        <v>4</v>
      </c>
      <c r="C1566" s="2" t="s">
        <v>2</v>
      </c>
      <c r="D1566" s="2" t="s">
        <v>18</v>
      </c>
      <c r="E1566" s="2" t="s">
        <v>59</v>
      </c>
      <c r="F1566" s="2" t="s">
        <v>2</v>
      </c>
      <c r="G1566" s="4"/>
      <c r="H1566" s="3">
        <v>4.0032660475519503E-2</v>
      </c>
      <c r="I1566" s="3">
        <v>3.8647029871748798E-2</v>
      </c>
      <c r="J1566" s="3">
        <v>3.8693706691159097E-2</v>
      </c>
      <c r="K1566" s="3">
        <v>3.8740383510569298E-2</v>
      </c>
      <c r="L1566" s="3">
        <v>3.8787060329979597E-2</v>
      </c>
      <c r="M1566" s="3">
        <v>3.3077973965251299E-2</v>
      </c>
      <c r="N1566" s="3">
        <v>2.7368887600523101E-2</v>
      </c>
      <c r="O1566" s="3">
        <v>2.2670984366369301E-2</v>
      </c>
      <c r="P1566" s="3">
        <v>1.7973081132215501E-2</v>
      </c>
      <c r="Q1566" s="3">
        <v>1.40790248814129E-2</v>
      </c>
      <c r="R1566" s="3">
        <v>1.01849686306102E-2</v>
      </c>
      <c r="S1566" s="3">
        <v>6.2909123798075804E-3</v>
      </c>
      <c r="T1566" s="3">
        <v>3.55913803565677E-3</v>
      </c>
      <c r="U1566" s="3">
        <v>8.2736369150594703E-4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</row>
    <row r="1567" spans="1:41" x14ac:dyDescent="0.25">
      <c r="A1567" s="48" t="str">
        <f t="shared" si="0"/>
        <v>DIC5</v>
      </c>
      <c r="B1567" s="2" t="s">
        <v>4</v>
      </c>
      <c r="C1567" s="2" t="s">
        <v>2</v>
      </c>
      <c r="D1567" s="2" t="s">
        <v>18</v>
      </c>
      <c r="E1567" s="2" t="s">
        <v>60</v>
      </c>
      <c r="F1567" s="2" t="s">
        <v>2</v>
      </c>
      <c r="G1567" s="4"/>
      <c r="H1567" s="3">
        <v>8.8600888192381895</v>
      </c>
      <c r="I1567" s="3">
        <v>9.4317074527374203</v>
      </c>
      <c r="J1567" s="3">
        <v>9.4317074527374203</v>
      </c>
      <c r="K1567" s="3">
        <v>9.4317074527374203</v>
      </c>
      <c r="L1567" s="3">
        <v>9.4317074527374203</v>
      </c>
      <c r="M1567" s="3">
        <v>9.4317074527374203</v>
      </c>
      <c r="N1567" s="3">
        <v>9.4317074527374203</v>
      </c>
      <c r="O1567" s="3">
        <v>9.4317074527374203</v>
      </c>
      <c r="P1567" s="3">
        <v>9.4317074527374203</v>
      </c>
      <c r="Q1567" s="3">
        <v>9.4317074527374203</v>
      </c>
      <c r="R1567" s="3">
        <v>9.4317074527374203</v>
      </c>
      <c r="S1567" s="3">
        <v>9.4317074527374203</v>
      </c>
      <c r="T1567" s="3">
        <v>9.4317074527374203</v>
      </c>
      <c r="U1567" s="3">
        <v>9.4317074527374203</v>
      </c>
      <c r="V1567" s="3">
        <v>9.4317074527374203</v>
      </c>
      <c r="W1567" s="3">
        <v>9.4317074527374203</v>
      </c>
      <c r="X1567" s="3">
        <v>9.4317074527374203</v>
      </c>
      <c r="Y1567" s="3">
        <v>9.4317074527374203</v>
      </c>
      <c r="Z1567" s="3">
        <v>9.4317074527374203</v>
      </c>
      <c r="AA1567" s="3">
        <v>9.4317074527374203</v>
      </c>
      <c r="AB1567" s="3">
        <v>9.4317074527374203</v>
      </c>
      <c r="AC1567" s="3">
        <v>9.4317074527374203</v>
      </c>
      <c r="AD1567" s="3">
        <v>9.4317074527374203</v>
      </c>
      <c r="AE1567" s="3">
        <v>9.4317074527374203</v>
      </c>
      <c r="AF1567" s="3">
        <v>9.4317074527374203</v>
      </c>
      <c r="AG1567" s="3">
        <v>9.4317074527374203</v>
      </c>
      <c r="AH1567" s="3">
        <v>9.4317074527374203</v>
      </c>
      <c r="AI1567" s="3">
        <v>9.4317074527374203</v>
      </c>
      <c r="AJ1567" s="3">
        <v>9.4317074527374203</v>
      </c>
      <c r="AK1567" s="3">
        <v>9.4317074527374203</v>
      </c>
      <c r="AL1567" s="3">
        <v>9.4317074527374203</v>
      </c>
      <c r="AM1567" s="3">
        <v>9.4317074527374203</v>
      </c>
      <c r="AN1567" s="4"/>
      <c r="AO1567" s="4"/>
    </row>
    <row r="1568" spans="1:41" x14ac:dyDescent="0.25">
      <c r="A1568" s="48" t="str">
        <f t="shared" si="0"/>
        <v>DIC5</v>
      </c>
      <c r="B1568" s="2" t="s">
        <v>4</v>
      </c>
      <c r="C1568" s="2" t="s">
        <v>2</v>
      </c>
      <c r="D1568" s="2" t="s">
        <v>18</v>
      </c>
      <c r="E1568" s="2" t="s">
        <v>61</v>
      </c>
      <c r="F1568" s="2" t="s">
        <v>2</v>
      </c>
      <c r="G1568" s="4"/>
      <c r="H1568" s="3">
        <v>11.747536506218299</v>
      </c>
      <c r="I1568" s="3">
        <v>13.434968556974299</v>
      </c>
      <c r="J1568" s="3">
        <v>13.434968556974299</v>
      </c>
      <c r="K1568" s="3">
        <v>13.434968556974299</v>
      </c>
      <c r="L1568" s="3">
        <v>13.434968556974299</v>
      </c>
      <c r="M1568" s="3">
        <v>13.434968556974299</v>
      </c>
      <c r="N1568" s="3">
        <v>13.434968556974299</v>
      </c>
      <c r="O1568" s="3">
        <v>13.434968556974299</v>
      </c>
      <c r="P1568" s="3">
        <v>13.434968556974299</v>
      </c>
      <c r="Q1568" s="3">
        <v>13.434968556974299</v>
      </c>
      <c r="R1568" s="3">
        <v>13.434968556974299</v>
      </c>
      <c r="S1568" s="3">
        <v>13.434968556974299</v>
      </c>
      <c r="T1568" s="3">
        <v>13.434968556974299</v>
      </c>
      <c r="U1568" s="3">
        <v>13.434968556974299</v>
      </c>
      <c r="V1568" s="3">
        <v>13.434968556974299</v>
      </c>
      <c r="W1568" s="3">
        <v>13.434968556974299</v>
      </c>
      <c r="X1568" s="3">
        <v>13.434968556974299</v>
      </c>
      <c r="Y1568" s="3">
        <v>13.434968556974299</v>
      </c>
      <c r="Z1568" s="3">
        <v>13.434968556974299</v>
      </c>
      <c r="AA1568" s="3">
        <v>13.434968556974299</v>
      </c>
      <c r="AB1568" s="3">
        <v>13.434968556974299</v>
      </c>
      <c r="AC1568" s="3">
        <v>13.434968556974299</v>
      </c>
      <c r="AD1568" s="3">
        <v>13.434968556974299</v>
      </c>
      <c r="AE1568" s="3">
        <v>13.434968556974299</v>
      </c>
      <c r="AF1568" s="3">
        <v>13.434968556974299</v>
      </c>
      <c r="AG1568" s="3">
        <v>13.434968556974299</v>
      </c>
      <c r="AH1568" s="3">
        <v>13.434968556974299</v>
      </c>
      <c r="AI1568" s="3">
        <v>13.434968556974299</v>
      </c>
      <c r="AJ1568" s="3">
        <v>13.434968556974299</v>
      </c>
      <c r="AK1568" s="3">
        <v>13.434968556974299</v>
      </c>
      <c r="AL1568" s="3">
        <v>13.434968556974299</v>
      </c>
      <c r="AM1568" s="3">
        <v>13.434968556974299</v>
      </c>
      <c r="AN1568" s="4"/>
      <c r="AO1568" s="4"/>
    </row>
    <row r="1569" spans="1:41" x14ac:dyDescent="0.25">
      <c r="A1569" s="48" t="str">
        <f t="shared" si="0"/>
        <v>DIC5</v>
      </c>
      <c r="B1569" s="2" t="s">
        <v>4</v>
      </c>
      <c r="C1569" s="2" t="s">
        <v>2</v>
      </c>
      <c r="D1569" s="2" t="s">
        <v>19</v>
      </c>
      <c r="E1569" s="2" t="s">
        <v>32</v>
      </c>
      <c r="F1569" s="2" t="s">
        <v>2</v>
      </c>
      <c r="G1569" s="4"/>
      <c r="H1569" s="3">
        <v>26.813605072517301</v>
      </c>
      <c r="I1569" s="3">
        <v>26.467245218403299</v>
      </c>
      <c r="J1569" s="3">
        <v>26.688956163088399</v>
      </c>
      <c r="K1569" s="3">
        <v>26.910667107773499</v>
      </c>
      <c r="L1569" s="3">
        <v>27.132378052458701</v>
      </c>
      <c r="M1569" s="3">
        <v>27.354088997143801</v>
      </c>
      <c r="N1569" s="3">
        <v>27.575799941828901</v>
      </c>
      <c r="O1569" s="3">
        <v>28.085780742026198</v>
      </c>
      <c r="P1569" s="3">
        <v>28.595761542223599</v>
      </c>
      <c r="Q1569" s="3">
        <v>29.1057423424209</v>
      </c>
      <c r="R1569" s="3">
        <v>29.6157231426183</v>
      </c>
      <c r="S1569" s="3">
        <v>30.125703942815601</v>
      </c>
      <c r="T1569" s="3">
        <v>30.658456514170801</v>
      </c>
      <c r="U1569" s="3">
        <v>31.191209085526001</v>
      </c>
      <c r="V1569" s="3">
        <v>31.723961656881102</v>
      </c>
      <c r="W1569" s="3">
        <v>32.256714228236298</v>
      </c>
      <c r="X1569" s="3">
        <v>32.789466799591501</v>
      </c>
      <c r="Y1569" s="3">
        <v>33.1725610666509</v>
      </c>
      <c r="Z1569" s="3">
        <v>33.555655333710199</v>
      </c>
      <c r="AA1569" s="3">
        <v>33.938749600769597</v>
      </c>
      <c r="AB1569" s="3">
        <v>34.321843867828903</v>
      </c>
      <c r="AC1569" s="3">
        <v>34.704938134888302</v>
      </c>
      <c r="AD1569" s="3">
        <v>35.248203452178302</v>
      </c>
      <c r="AE1569" s="3">
        <v>35.791468769468302</v>
      </c>
      <c r="AF1569" s="3">
        <v>36.334734086758203</v>
      </c>
      <c r="AG1569" s="3">
        <v>36.877999404048197</v>
      </c>
      <c r="AH1569" s="3">
        <v>37.421264721338197</v>
      </c>
      <c r="AI1569" s="3">
        <v>37.840011286661799</v>
      </c>
      <c r="AJ1569" s="3">
        <v>38.258757851985401</v>
      </c>
      <c r="AK1569" s="3">
        <v>38.677504417309002</v>
      </c>
      <c r="AL1569" s="3">
        <v>39.096250982632597</v>
      </c>
      <c r="AM1569" s="3">
        <v>39.514997547956199</v>
      </c>
      <c r="AN1569" s="4"/>
      <c r="AO1569" s="4"/>
    </row>
    <row r="1570" spans="1:41" x14ac:dyDescent="0.25">
      <c r="A1570" s="48" t="str">
        <f t="shared" si="0"/>
        <v>DIC5</v>
      </c>
      <c r="B1570" s="2" t="s">
        <v>4</v>
      </c>
      <c r="C1570" s="2" t="s">
        <v>2</v>
      </c>
      <c r="D1570" s="2" t="s">
        <v>19</v>
      </c>
      <c r="E1570" s="2" t="s">
        <v>33</v>
      </c>
      <c r="F1570" s="2" t="s">
        <v>2</v>
      </c>
      <c r="G1570" s="4"/>
      <c r="H1570" s="3">
        <v>27.015813128159699</v>
      </c>
      <c r="I1570" s="3">
        <v>26.129831538723</v>
      </c>
      <c r="J1570" s="3">
        <v>26.236117629686699</v>
      </c>
      <c r="K1570" s="3">
        <v>26.342403720650299</v>
      </c>
      <c r="L1570" s="3">
        <v>26.448689811613999</v>
      </c>
      <c r="M1570" s="3">
        <v>26.554975902577599</v>
      </c>
      <c r="N1570" s="3">
        <v>26.661261993541299</v>
      </c>
      <c r="O1570" s="3">
        <v>26.997107814844298</v>
      </c>
      <c r="P1570" s="3">
        <v>27.332953636147199</v>
      </c>
      <c r="Q1570" s="3">
        <v>27.668799457450199</v>
      </c>
      <c r="R1570" s="3">
        <v>28.004645278753099</v>
      </c>
      <c r="S1570" s="3">
        <v>28.340491100056099</v>
      </c>
      <c r="T1570" s="3">
        <v>28.6383586875859</v>
      </c>
      <c r="U1570" s="3">
        <v>28.9362262751157</v>
      </c>
      <c r="V1570" s="3">
        <v>29.234093862645501</v>
      </c>
      <c r="W1570" s="3">
        <v>29.531961450175299</v>
      </c>
      <c r="X1570" s="3">
        <v>29.8298290377051</v>
      </c>
      <c r="Y1570" s="3">
        <v>30.034763388177801</v>
      </c>
      <c r="Z1570" s="3">
        <v>37.799622173312997</v>
      </c>
      <c r="AA1570" s="3">
        <v>38.055790111403901</v>
      </c>
      <c r="AB1570" s="3">
        <v>38.311958049494699</v>
      </c>
      <c r="AC1570" s="3">
        <v>38.568125987585503</v>
      </c>
      <c r="AD1570" s="3">
        <v>38.960694184519198</v>
      </c>
      <c r="AE1570" s="3">
        <v>39.353262381453</v>
      </c>
      <c r="AF1570" s="3">
        <v>39.745830578386702</v>
      </c>
      <c r="AG1570" s="3">
        <v>40.138398775320503</v>
      </c>
      <c r="AH1570" s="3">
        <v>40.530966972254198</v>
      </c>
      <c r="AI1570" s="3">
        <v>40.786343334782501</v>
      </c>
      <c r="AJ1570" s="3">
        <v>41.041719697310903</v>
      </c>
      <c r="AK1570" s="3">
        <v>41.297096059839198</v>
      </c>
      <c r="AL1570" s="3">
        <v>41.5524724223676</v>
      </c>
      <c r="AM1570" s="3">
        <v>41.807848784895903</v>
      </c>
      <c r="AN1570" s="4"/>
      <c r="AO1570" s="4"/>
    </row>
    <row r="1571" spans="1:41" x14ac:dyDescent="0.25">
      <c r="A1571" s="48" t="str">
        <f t="shared" si="0"/>
        <v>DIC5</v>
      </c>
      <c r="B1571" s="2" t="s">
        <v>4</v>
      </c>
      <c r="C1571" s="2" t="s">
        <v>2</v>
      </c>
      <c r="D1571" s="2" t="s">
        <v>19</v>
      </c>
      <c r="E1571" s="2" t="s">
        <v>52</v>
      </c>
      <c r="F1571" s="2" t="s">
        <v>2</v>
      </c>
      <c r="G1571" s="4"/>
      <c r="H1571" s="3">
        <v>16.2847547612479</v>
      </c>
      <c r="I1571" s="3">
        <v>15.876131802979501</v>
      </c>
      <c r="J1571" s="3">
        <v>16.0229073099276</v>
      </c>
      <c r="K1571" s="3">
        <v>16.367485899376799</v>
      </c>
      <c r="L1571" s="3">
        <v>16.455833021337899</v>
      </c>
      <c r="M1571" s="3">
        <v>16.544184528738501</v>
      </c>
      <c r="N1571" s="3">
        <v>16.6325404215787</v>
      </c>
      <c r="O1571" s="3">
        <v>16.860926114325899</v>
      </c>
      <c r="P1571" s="3">
        <v>17.089472849679499</v>
      </c>
      <c r="Q1571" s="3">
        <v>17.318180627639599</v>
      </c>
      <c r="R1571" s="3">
        <v>17.547049448206099</v>
      </c>
      <c r="S1571" s="3">
        <v>17.776079311379</v>
      </c>
      <c r="T1571" s="3">
        <v>17.952380833504801</v>
      </c>
      <c r="U1571" s="3">
        <v>18.128815777474799</v>
      </c>
      <c r="V1571" s="3">
        <v>18.305384143288901</v>
      </c>
      <c r="W1571" s="3">
        <v>18.4820859309471</v>
      </c>
      <c r="X1571" s="3">
        <v>18.6589211404496</v>
      </c>
      <c r="Y1571" s="3">
        <v>22.957025875590499</v>
      </c>
      <c r="Z1571" s="3">
        <v>23.104651920505699</v>
      </c>
      <c r="AA1571" s="3">
        <v>23.2522873852507</v>
      </c>
      <c r="AB1571" s="3">
        <v>23.399932269825399</v>
      </c>
      <c r="AC1571" s="3">
        <v>23.5475865742299</v>
      </c>
      <c r="AD1571" s="3">
        <v>23.7677160337205</v>
      </c>
      <c r="AE1571" s="3">
        <v>23.9877258708838</v>
      </c>
      <c r="AF1571" s="3">
        <v>19.7856554433389</v>
      </c>
      <c r="AG1571" s="3">
        <v>19.9629670270111</v>
      </c>
      <c r="AH1571" s="3">
        <v>20.1401827848415</v>
      </c>
      <c r="AI1571" s="3">
        <v>20.2595680631768</v>
      </c>
      <c r="AJ1571" s="3">
        <v>20.378855624363901</v>
      </c>
      <c r="AK1571" s="3">
        <v>20.4980454684028</v>
      </c>
      <c r="AL1571" s="3">
        <v>20.6171375952933</v>
      </c>
      <c r="AM1571" s="3">
        <v>20.7361320050356</v>
      </c>
      <c r="AN1571" s="4"/>
      <c r="AO1571" s="4"/>
    </row>
    <row r="1572" spans="1:41" x14ac:dyDescent="0.25">
      <c r="A1572" s="48" t="str">
        <f t="shared" si="0"/>
        <v>DIC5</v>
      </c>
      <c r="B1572" s="2" t="s">
        <v>4</v>
      </c>
      <c r="C1572" s="2" t="s">
        <v>2</v>
      </c>
      <c r="D1572" s="2" t="s">
        <v>19</v>
      </c>
      <c r="E1572" s="2" t="s">
        <v>62</v>
      </c>
      <c r="F1572" s="2" t="s">
        <v>2</v>
      </c>
      <c r="G1572" s="4"/>
      <c r="H1572" s="3">
        <v>26.813605072517301</v>
      </c>
      <c r="I1572" s="3">
        <v>26.467245218403299</v>
      </c>
      <c r="J1572" s="3">
        <v>26.688956163088399</v>
      </c>
      <c r="K1572" s="3">
        <v>26.910667107773499</v>
      </c>
      <c r="L1572" s="3">
        <v>27.132378052458701</v>
      </c>
      <c r="M1572" s="3">
        <v>27.354088997143801</v>
      </c>
      <c r="N1572" s="3">
        <v>27.575799941828901</v>
      </c>
      <c r="O1572" s="3">
        <v>28.085780742026198</v>
      </c>
      <c r="P1572" s="3">
        <v>28.595761542223599</v>
      </c>
      <c r="Q1572" s="3">
        <v>29.1057423424209</v>
      </c>
      <c r="R1572" s="3">
        <v>29.6157231426183</v>
      </c>
      <c r="S1572" s="3">
        <v>30.125703942815601</v>
      </c>
      <c r="T1572" s="3">
        <v>30.658456514170801</v>
      </c>
      <c r="U1572" s="3">
        <v>31.191209085526001</v>
      </c>
      <c r="V1572" s="3">
        <v>31.723961656881102</v>
      </c>
      <c r="W1572" s="3">
        <v>32.256714228236298</v>
      </c>
      <c r="X1572" s="3">
        <v>32.789466799591501</v>
      </c>
      <c r="Y1572" s="3">
        <v>33.1725610666509</v>
      </c>
      <c r="Z1572" s="3">
        <v>33.555655333710199</v>
      </c>
      <c r="AA1572" s="3">
        <v>33.938749600769597</v>
      </c>
      <c r="AB1572" s="3">
        <v>34.321843867828903</v>
      </c>
      <c r="AC1572" s="3">
        <v>34.704938134888302</v>
      </c>
      <c r="AD1572" s="3">
        <v>35.248203452178302</v>
      </c>
      <c r="AE1572" s="3">
        <v>35.791468769468302</v>
      </c>
      <c r="AF1572" s="3">
        <v>36.334734086758203</v>
      </c>
      <c r="AG1572" s="3">
        <v>36.877999404048197</v>
      </c>
      <c r="AH1572" s="3">
        <v>37.421264721338197</v>
      </c>
      <c r="AI1572" s="3">
        <v>37.840011286661799</v>
      </c>
      <c r="AJ1572" s="3">
        <v>38.258757851985401</v>
      </c>
      <c r="AK1572" s="3">
        <v>38.677504417309002</v>
      </c>
      <c r="AL1572" s="3">
        <v>39.096250982632597</v>
      </c>
      <c r="AM1572" s="3">
        <v>39.514997547956199</v>
      </c>
      <c r="AN1572" s="4"/>
      <c r="AO1572" s="4"/>
    </row>
    <row r="1573" spans="1:41" x14ac:dyDescent="0.25">
      <c r="A1573" s="48" t="str">
        <f t="shared" si="0"/>
        <v>DIC5</v>
      </c>
      <c r="B1573" s="2" t="s">
        <v>4</v>
      </c>
      <c r="C1573" s="2" t="s">
        <v>2</v>
      </c>
      <c r="D1573" s="2" t="s">
        <v>19</v>
      </c>
      <c r="E1573" s="2" t="s">
        <v>63</v>
      </c>
      <c r="F1573" s="2" t="s">
        <v>2</v>
      </c>
      <c r="G1573" s="4"/>
      <c r="H1573" s="3">
        <v>26.245557442552499</v>
      </c>
      <c r="I1573" s="3">
        <v>25.994911975987499</v>
      </c>
      <c r="J1573" s="3">
        <v>25.975150228491799</v>
      </c>
      <c r="K1573" s="3">
        <v>25.955388480996</v>
      </c>
      <c r="L1573" s="3">
        <v>25.9356267335003</v>
      </c>
      <c r="M1573" s="3">
        <v>25.9158649860045</v>
      </c>
      <c r="N1573" s="3">
        <v>25.8961032385088</v>
      </c>
      <c r="O1573" s="3">
        <v>26.267399174454798</v>
      </c>
      <c r="P1573" s="3">
        <v>26.6386951104008</v>
      </c>
      <c r="Q1573" s="3">
        <v>27.009991046346801</v>
      </c>
      <c r="R1573" s="3">
        <v>27.381286982292799</v>
      </c>
      <c r="S1573" s="3">
        <v>27.752582918238801</v>
      </c>
      <c r="T1573" s="3">
        <v>28.0941076852605</v>
      </c>
      <c r="U1573" s="3">
        <v>28.435632452282299</v>
      </c>
      <c r="V1573" s="3">
        <v>28.777157219304002</v>
      </c>
      <c r="W1573" s="3">
        <v>29.1186819863258</v>
      </c>
      <c r="X1573" s="3">
        <v>29.460206753347499</v>
      </c>
      <c r="Y1573" s="3">
        <v>29.717449263186701</v>
      </c>
      <c r="Z1573" s="3">
        <v>37.799622173312997</v>
      </c>
      <c r="AA1573" s="3">
        <v>38.055790111403901</v>
      </c>
      <c r="AB1573" s="3">
        <v>38.311958049494699</v>
      </c>
      <c r="AC1573" s="3">
        <v>38.568125987585503</v>
      </c>
      <c r="AD1573" s="3">
        <v>38.960694184519198</v>
      </c>
      <c r="AE1573" s="3">
        <v>39.353262381453</v>
      </c>
      <c r="AF1573" s="3">
        <v>39.745830578386702</v>
      </c>
      <c r="AG1573" s="3">
        <v>40.138398775320503</v>
      </c>
      <c r="AH1573" s="3">
        <v>40.530966972254198</v>
      </c>
      <c r="AI1573" s="3">
        <v>40.786343334782501</v>
      </c>
      <c r="AJ1573" s="3">
        <v>41.041719697310903</v>
      </c>
      <c r="AK1573" s="3">
        <v>41.297096059839198</v>
      </c>
      <c r="AL1573" s="3">
        <v>41.5524724223676</v>
      </c>
      <c r="AM1573" s="3">
        <v>41.807848784895903</v>
      </c>
      <c r="AN1573" s="4"/>
      <c r="AO1573" s="4"/>
    </row>
    <row r="1574" spans="1:41" x14ac:dyDescent="0.25">
      <c r="A1574" s="48" t="str">
        <f t="shared" si="0"/>
        <v>DIC5</v>
      </c>
      <c r="B1574" s="2" t="s">
        <v>4</v>
      </c>
      <c r="C1574" s="2" t="s">
        <v>2</v>
      </c>
      <c r="D1574" s="2" t="s">
        <v>19</v>
      </c>
      <c r="E1574" s="2" t="s">
        <v>64</v>
      </c>
      <c r="F1574" s="2" t="s">
        <v>2</v>
      </c>
      <c r="G1574" s="4"/>
      <c r="H1574" s="3">
        <v>20.905026160940999</v>
      </c>
      <c r="I1574" s="3">
        <v>20.219447377232999</v>
      </c>
      <c r="J1574" s="3">
        <v>20.301692301774001</v>
      </c>
      <c r="K1574" s="3">
        <v>20.383937226314998</v>
      </c>
      <c r="L1574" s="3">
        <v>20.466182150856</v>
      </c>
      <c r="M1574" s="3">
        <v>20.548427075397001</v>
      </c>
      <c r="N1574" s="3">
        <v>20.630671999937999</v>
      </c>
      <c r="O1574" s="3">
        <v>20.8905518579706</v>
      </c>
      <c r="P1574" s="3">
        <v>21.150431716003201</v>
      </c>
      <c r="Q1574" s="3">
        <v>21.410311574035799</v>
      </c>
      <c r="R1574" s="3">
        <v>21.6701914320684</v>
      </c>
      <c r="S1574" s="3">
        <v>21.930071290101001</v>
      </c>
      <c r="T1574" s="3">
        <v>22.160563323794999</v>
      </c>
      <c r="U1574" s="3">
        <v>22.391055357489002</v>
      </c>
      <c r="V1574" s="3">
        <v>22.621547391183</v>
      </c>
      <c r="W1574" s="3">
        <v>22.852039424876999</v>
      </c>
      <c r="X1574" s="3">
        <v>23.082531458571001</v>
      </c>
      <c r="Y1574" s="3">
        <v>29.051388874959802</v>
      </c>
      <c r="Z1574" s="3">
        <v>29.2496134267058</v>
      </c>
      <c r="AA1574" s="3">
        <v>29.447837978451801</v>
      </c>
      <c r="AB1574" s="3">
        <v>29.646062530197799</v>
      </c>
      <c r="AC1574" s="3">
        <v>29.844287081943801</v>
      </c>
      <c r="AD1574" s="3">
        <v>30.148059113084301</v>
      </c>
      <c r="AE1574" s="3">
        <v>30.451831144224801</v>
      </c>
      <c r="AF1574" s="3">
        <v>24.604482540292199</v>
      </c>
      <c r="AG1574" s="3">
        <v>24.8475001652046</v>
      </c>
      <c r="AH1574" s="3">
        <v>25.090517790117001</v>
      </c>
      <c r="AI1574" s="3">
        <v>25.248607410124801</v>
      </c>
      <c r="AJ1574" s="3">
        <v>25.406697030132602</v>
      </c>
      <c r="AK1574" s="3">
        <v>25.564786650140402</v>
      </c>
      <c r="AL1574" s="3">
        <v>25.722876270148198</v>
      </c>
      <c r="AM1574" s="3">
        <v>25.880965890155998</v>
      </c>
      <c r="AN1574" s="4"/>
      <c r="AO1574" s="4"/>
    </row>
    <row r="1575" spans="1:41" x14ac:dyDescent="0.25">
      <c r="A1575" s="48" t="str">
        <f t="shared" si="0"/>
        <v>DIC5</v>
      </c>
      <c r="B1575" s="2" t="s">
        <v>4</v>
      </c>
      <c r="C1575" s="2" t="s">
        <v>2</v>
      </c>
      <c r="D1575" s="2" t="s">
        <v>19</v>
      </c>
      <c r="E1575" s="2" t="s">
        <v>65</v>
      </c>
      <c r="F1575" s="2" t="s">
        <v>2</v>
      </c>
      <c r="G1575" s="4"/>
      <c r="H1575" s="3">
        <v>19.355462190721902</v>
      </c>
      <c r="I1575" s="3">
        <v>18.846051901838599</v>
      </c>
      <c r="J1575" s="3">
        <v>19.287447451026701</v>
      </c>
      <c r="K1575" s="3">
        <v>19.728843000214901</v>
      </c>
      <c r="L1575" s="3">
        <v>20.170238549402999</v>
      </c>
      <c r="M1575" s="3">
        <v>20.6116340985912</v>
      </c>
      <c r="N1575" s="3">
        <v>21.053029647779301</v>
      </c>
      <c r="O1575" s="3">
        <v>21.7424652778598</v>
      </c>
      <c r="P1575" s="3">
        <v>22.4319009079403</v>
      </c>
      <c r="Q1575" s="3">
        <v>23.121336538020799</v>
      </c>
      <c r="R1575" s="3">
        <v>23.810772168101298</v>
      </c>
      <c r="S1575" s="3">
        <v>24.500207798181801</v>
      </c>
      <c r="T1575" s="3">
        <v>24.537122642693902</v>
      </c>
      <c r="U1575" s="3">
        <v>24.574037487205999</v>
      </c>
      <c r="V1575" s="3">
        <v>24.610952331718099</v>
      </c>
      <c r="W1575" s="3">
        <v>24.6478671762302</v>
      </c>
      <c r="X1575" s="3">
        <v>24.684782020742301</v>
      </c>
      <c r="Y1575" s="3">
        <v>24.823962664870201</v>
      </c>
      <c r="Z1575" s="3">
        <v>24.963143308998099</v>
      </c>
      <c r="AA1575" s="3">
        <v>25.102323953126099</v>
      </c>
      <c r="AB1575" s="3">
        <v>25.241504597254</v>
      </c>
      <c r="AC1575" s="3">
        <v>25.380685241381901</v>
      </c>
      <c r="AD1575" s="3">
        <v>25.656853318980399</v>
      </c>
      <c r="AE1575" s="3">
        <v>25.933021396578901</v>
      </c>
      <c r="AF1575" s="3">
        <v>26.209189474177499</v>
      </c>
      <c r="AG1575" s="3">
        <v>26.485357551776001</v>
      </c>
      <c r="AH1575" s="3">
        <v>26.7615256293745</v>
      </c>
      <c r="AI1575" s="3">
        <v>27.447006197579999</v>
      </c>
      <c r="AJ1575" s="3">
        <v>28.132486765785401</v>
      </c>
      <c r="AK1575" s="3">
        <v>28.8179673339909</v>
      </c>
      <c r="AL1575" s="3">
        <v>29.503447902196299</v>
      </c>
      <c r="AM1575" s="3">
        <v>30.188928470401802</v>
      </c>
      <c r="AN1575" s="4"/>
      <c r="AO1575" s="4"/>
    </row>
    <row r="1576" spans="1:41" x14ac:dyDescent="0.25">
      <c r="A1576" s="48" t="str">
        <f t="shared" si="0"/>
        <v>DIC5</v>
      </c>
      <c r="B1576" s="2" t="s">
        <v>4</v>
      </c>
      <c r="C1576" s="2" t="s">
        <v>2</v>
      </c>
      <c r="D1576" s="2" t="s">
        <v>19</v>
      </c>
      <c r="E1576" s="2" t="s">
        <v>66</v>
      </c>
      <c r="F1576" s="2" t="s">
        <v>2</v>
      </c>
      <c r="G1576" s="4"/>
      <c r="H1576" s="3">
        <v>4.769127007632</v>
      </c>
      <c r="I1576" s="3">
        <v>4.5122894526059998</v>
      </c>
      <c r="J1576" s="3">
        <v>4.8253753947611404</v>
      </c>
      <c r="K1576" s="3">
        <v>5.8479413212934999</v>
      </c>
      <c r="L1576" s="3">
        <v>5.9517310740614997</v>
      </c>
      <c r="M1576" s="3">
        <v>6.0555208268295004</v>
      </c>
      <c r="N1576" s="3">
        <v>6.1593105795975003</v>
      </c>
      <c r="O1576" s="3">
        <v>6.2731256297287503</v>
      </c>
      <c r="P1576" s="3">
        <v>6.3869406798600004</v>
      </c>
      <c r="Q1576" s="3">
        <v>6.5007557299912504</v>
      </c>
      <c r="R1576" s="3">
        <v>6.6145707801225004</v>
      </c>
      <c r="S1576" s="3">
        <v>6.7283858302537496</v>
      </c>
      <c r="T1576" s="3">
        <v>6.7427398078560001</v>
      </c>
      <c r="U1576" s="3">
        <v>6.7570937854582498</v>
      </c>
      <c r="V1576" s="3">
        <v>6.7714477630605003</v>
      </c>
      <c r="W1576" s="3">
        <v>6.78580174066275</v>
      </c>
      <c r="X1576" s="3">
        <v>6.8001557182649996</v>
      </c>
      <c r="Y1576" s="3">
        <v>6.81014594639925</v>
      </c>
      <c r="Z1576" s="3">
        <v>6.8201361745335003</v>
      </c>
      <c r="AA1576" s="3">
        <v>6.8301264026677497</v>
      </c>
      <c r="AB1576" s="3">
        <v>6.8401166308020001</v>
      </c>
      <c r="AC1576" s="3">
        <v>6.8501068589362504</v>
      </c>
      <c r="AD1576" s="3">
        <v>6.8658633687442503</v>
      </c>
      <c r="AE1576" s="3">
        <v>6.8816198785522502</v>
      </c>
      <c r="AF1576" s="3">
        <v>6.8973763883602501</v>
      </c>
      <c r="AG1576" s="3">
        <v>6.9131328981682501</v>
      </c>
      <c r="AH1576" s="3">
        <v>6.92888940797625</v>
      </c>
      <c r="AI1576" s="3">
        <v>6.9690510207629996</v>
      </c>
      <c r="AJ1576" s="3">
        <v>7.0092126335497502</v>
      </c>
      <c r="AK1576" s="3">
        <v>7.0493742463364999</v>
      </c>
      <c r="AL1576" s="3">
        <v>7.0895358591232496</v>
      </c>
      <c r="AM1576" s="3">
        <v>7.1296974719100001</v>
      </c>
      <c r="AN1576" s="4"/>
      <c r="AO1576" s="4"/>
    </row>
    <row r="1577" spans="1:41" x14ac:dyDescent="0.25">
      <c r="A1577" s="48" t="str">
        <f t="shared" si="0"/>
        <v>DIC5</v>
      </c>
      <c r="B1577" s="2" t="s">
        <v>4</v>
      </c>
      <c r="C1577" s="2" t="s">
        <v>2</v>
      </c>
      <c r="D1577" s="2" t="s">
        <v>19</v>
      </c>
      <c r="E1577" s="2" t="s">
        <v>67</v>
      </c>
      <c r="F1577" s="2" t="s">
        <v>2</v>
      </c>
      <c r="G1577" s="4"/>
      <c r="H1577" s="3">
        <v>26.245557442552499</v>
      </c>
      <c r="I1577" s="3">
        <v>25.994911975987499</v>
      </c>
      <c r="J1577" s="3">
        <v>25.975150228491799</v>
      </c>
      <c r="K1577" s="3">
        <v>25.955388480996</v>
      </c>
      <c r="L1577" s="3">
        <v>25.9356267335003</v>
      </c>
      <c r="M1577" s="3">
        <v>25.9158649860045</v>
      </c>
      <c r="N1577" s="3">
        <v>25.8961032385088</v>
      </c>
      <c r="O1577" s="3">
        <v>26.267399174454798</v>
      </c>
      <c r="P1577" s="3">
        <v>26.6386951104008</v>
      </c>
      <c r="Q1577" s="3">
        <v>27.009991046346801</v>
      </c>
      <c r="R1577" s="3">
        <v>27.381286982292799</v>
      </c>
      <c r="S1577" s="3">
        <v>27.752582918238801</v>
      </c>
      <c r="T1577" s="3">
        <v>28.0941076852605</v>
      </c>
      <c r="U1577" s="3">
        <v>28.435632452282299</v>
      </c>
      <c r="V1577" s="3">
        <v>28.777157219304002</v>
      </c>
      <c r="W1577" s="3">
        <v>29.1186819863258</v>
      </c>
      <c r="X1577" s="3">
        <v>29.460206753347499</v>
      </c>
      <c r="Y1577" s="3">
        <v>29.717449263186701</v>
      </c>
      <c r="Z1577" s="3">
        <v>29.974691773025999</v>
      </c>
      <c r="AA1577" s="3">
        <v>30.2319342828652</v>
      </c>
      <c r="AB1577" s="3">
        <v>30.489176792704502</v>
      </c>
      <c r="AC1577" s="3">
        <v>30.7464193025437</v>
      </c>
      <c r="AD1577" s="3">
        <v>31.068664523968501</v>
      </c>
      <c r="AE1577" s="3">
        <v>31.390909745393198</v>
      </c>
      <c r="AF1577" s="3">
        <v>31.713154966817999</v>
      </c>
      <c r="AG1577" s="3">
        <v>32.035400188242697</v>
      </c>
      <c r="AH1577" s="3">
        <v>32.357645409667498</v>
      </c>
      <c r="AI1577" s="3">
        <v>32.674606551317197</v>
      </c>
      <c r="AJ1577" s="3">
        <v>32.991567692967003</v>
      </c>
      <c r="AK1577" s="3">
        <v>33.308528834616702</v>
      </c>
      <c r="AL1577" s="3">
        <v>33.6254899762665</v>
      </c>
      <c r="AM1577" s="3">
        <v>33.9424511179162</v>
      </c>
      <c r="AN1577" s="4"/>
      <c r="AO1577" s="4"/>
    </row>
    <row r="1578" spans="1:41" x14ac:dyDescent="0.25">
      <c r="A1578" s="48" t="str">
        <f t="shared" si="0"/>
        <v>DIC5</v>
      </c>
      <c r="B1578" s="2" t="s">
        <v>4</v>
      </c>
      <c r="C1578" s="2" t="s">
        <v>2</v>
      </c>
      <c r="D1578" s="2" t="s">
        <v>19</v>
      </c>
      <c r="E1578" s="2" t="s">
        <v>68</v>
      </c>
      <c r="F1578" s="2" t="s">
        <v>2</v>
      </c>
      <c r="G1578" s="4"/>
      <c r="H1578" s="3">
        <v>9.2415067298189992</v>
      </c>
      <c r="I1578" s="3">
        <v>9.6605963379900004</v>
      </c>
      <c r="J1578" s="3">
        <v>9.6007797966833994</v>
      </c>
      <c r="K1578" s="3">
        <v>9.5409632553768002</v>
      </c>
      <c r="L1578" s="3">
        <v>9.4811467140701993</v>
      </c>
      <c r="M1578" s="3">
        <v>9.4213301727636001</v>
      </c>
      <c r="N1578" s="3">
        <v>9.3615136314570009</v>
      </c>
      <c r="O1578" s="3">
        <v>9.6447022051535996</v>
      </c>
      <c r="P1578" s="3">
        <v>9.9278907788502</v>
      </c>
      <c r="Q1578" s="3">
        <v>10.2110793525468</v>
      </c>
      <c r="R1578" s="3">
        <v>10.494267926243401</v>
      </c>
      <c r="S1578" s="3">
        <v>10.77745649994</v>
      </c>
      <c r="T1578" s="3">
        <v>11.028976801596</v>
      </c>
      <c r="U1578" s="3">
        <v>11.280497103251999</v>
      </c>
      <c r="V1578" s="3">
        <v>11.532017404908</v>
      </c>
      <c r="W1578" s="3">
        <v>11.783537706563999</v>
      </c>
      <c r="X1578" s="3">
        <v>12.03505800822</v>
      </c>
      <c r="Y1578" s="3">
        <v>12.303440922123</v>
      </c>
      <c r="Z1578" s="3">
        <v>12.571823836026001</v>
      </c>
      <c r="AA1578" s="3">
        <v>12.840206749928999</v>
      </c>
      <c r="AB1578" s="3">
        <v>13.108589663831999</v>
      </c>
      <c r="AC1578" s="3">
        <v>13.376972577735</v>
      </c>
      <c r="AD1578" s="3">
        <v>13.561516528466401</v>
      </c>
      <c r="AE1578" s="3">
        <v>13.7460604791978</v>
      </c>
      <c r="AF1578" s="3">
        <v>13.9306044299292</v>
      </c>
      <c r="AG1578" s="3">
        <v>14.1151483806606</v>
      </c>
      <c r="AH1578" s="3">
        <v>14.299692331392</v>
      </c>
      <c r="AI1578" s="3">
        <v>14.457699112194</v>
      </c>
      <c r="AJ1578" s="3">
        <v>14.615705892996001</v>
      </c>
      <c r="AK1578" s="3">
        <v>14.773712673798</v>
      </c>
      <c r="AL1578" s="3">
        <v>14.9317194546</v>
      </c>
      <c r="AM1578" s="3">
        <v>15.089726235402001</v>
      </c>
      <c r="AN1578" s="4"/>
      <c r="AO1578" s="4"/>
    </row>
    <row r="1579" spans="1:41" x14ac:dyDescent="0.25">
      <c r="A1579" s="48" t="str">
        <f t="shared" si="0"/>
        <v>DIC5</v>
      </c>
      <c r="B1579" s="2" t="s">
        <v>4</v>
      </c>
      <c r="C1579" s="2" t="s">
        <v>2</v>
      </c>
      <c r="D1579" s="2" t="s">
        <v>19</v>
      </c>
      <c r="E1579" s="2" t="s">
        <v>53</v>
      </c>
      <c r="F1579" s="2" t="s">
        <v>2</v>
      </c>
      <c r="G1579" s="4"/>
      <c r="H1579" s="3">
        <v>5.7235980075233401</v>
      </c>
      <c r="I1579" s="3">
        <v>5.4289701096771203</v>
      </c>
      <c r="J1579" s="3">
        <v>5.7398413365995804</v>
      </c>
      <c r="K1579" s="3">
        <v>6.71089128423655</v>
      </c>
      <c r="L1579" s="3">
        <v>6.8255075329163004</v>
      </c>
      <c r="M1579" s="3">
        <v>6.9392768743381898</v>
      </c>
      <c r="N1579" s="3">
        <v>7.0521993085022201</v>
      </c>
      <c r="O1579" s="3">
        <v>7.1735766016747098</v>
      </c>
      <c r="P1579" s="3">
        <v>7.4814115886844696</v>
      </c>
      <c r="Q1579" s="3">
        <v>7.6026371653104903</v>
      </c>
      <c r="R1579" s="3">
        <v>7.7233397176775496</v>
      </c>
      <c r="S1579" s="3">
        <v>7.8435192457856404</v>
      </c>
      <c r="T1579" s="3">
        <v>7.8588883483006997</v>
      </c>
      <c r="U1579" s="3">
        <v>7.87399401433977</v>
      </c>
      <c r="V1579" s="3">
        <v>7.8888362439028503</v>
      </c>
      <c r="W1579" s="3">
        <v>7.9034150369899399</v>
      </c>
      <c r="X1579" s="3">
        <v>7.9177303936010501</v>
      </c>
      <c r="Y1579" s="3">
        <v>8.0608575874566206</v>
      </c>
      <c r="Z1579" s="3">
        <v>8.0750942150661196</v>
      </c>
      <c r="AA1579" s="3">
        <v>8.0881946876413799</v>
      </c>
      <c r="AB1579" s="3">
        <v>8.1008872451645502</v>
      </c>
      <c r="AC1579" s="3">
        <v>8.1131718876356391</v>
      </c>
      <c r="AD1579" s="3">
        <v>8.1329164717819307</v>
      </c>
      <c r="AE1579" s="3">
        <v>8.1522634826279994</v>
      </c>
      <c r="AF1579" s="3">
        <v>8.0386987901249292</v>
      </c>
      <c r="AG1579" s="3">
        <v>8.0564235531654091</v>
      </c>
      <c r="AH1579" s="3">
        <v>8.0737601660192002</v>
      </c>
      <c r="AI1579" s="3">
        <v>8.1132540231326402</v>
      </c>
      <c r="AJ1579" s="3">
        <v>8.1523984447789992</v>
      </c>
      <c r="AK1579" s="3">
        <v>8.1911934309582808</v>
      </c>
      <c r="AL1579" s="3">
        <v>8.2296389816704902</v>
      </c>
      <c r="AM1579" s="3">
        <v>8.2677350969156098</v>
      </c>
      <c r="AN1579" s="4"/>
      <c r="AO1579" s="4"/>
    </row>
    <row r="1580" spans="1:41" x14ac:dyDescent="0.25">
      <c r="A1580" s="48" t="str">
        <f t="shared" si="0"/>
        <v>DIC5</v>
      </c>
      <c r="B1580" s="2" t="s">
        <v>4</v>
      </c>
      <c r="C1580" s="2" t="s">
        <v>2</v>
      </c>
      <c r="D1580" s="2" t="s">
        <v>19</v>
      </c>
      <c r="E1580" s="2" t="s">
        <v>69</v>
      </c>
      <c r="F1580" s="2" t="s">
        <v>2</v>
      </c>
      <c r="G1580" s="4"/>
      <c r="H1580" s="3">
        <v>17.346292740269998</v>
      </c>
      <c r="I1580" s="3">
        <v>17.119292938312501</v>
      </c>
      <c r="J1580" s="3">
        <v>17.309999405614501</v>
      </c>
      <c r="K1580" s="3">
        <v>17.500705872916502</v>
      </c>
      <c r="L1580" s="3">
        <v>17.691412340218498</v>
      </c>
      <c r="M1580" s="3">
        <v>17.882118807520499</v>
      </c>
      <c r="N1580" s="3">
        <v>18.072825274822499</v>
      </c>
      <c r="O1580" s="3">
        <v>18.407060144342999</v>
      </c>
      <c r="P1580" s="3">
        <v>18.7412950138635</v>
      </c>
      <c r="Q1580" s="3">
        <v>19.075529883384</v>
      </c>
      <c r="R1580" s="3">
        <v>19.409764752904501</v>
      </c>
      <c r="S1580" s="3">
        <v>19.743999622425001</v>
      </c>
      <c r="T1580" s="3">
        <v>20.093158818427501</v>
      </c>
      <c r="U1580" s="3">
        <v>20.442318014430001</v>
      </c>
      <c r="V1580" s="3">
        <v>20.7914772104325</v>
      </c>
      <c r="W1580" s="3">
        <v>21.140636406435</v>
      </c>
      <c r="X1580" s="3">
        <v>21.4897956024375</v>
      </c>
      <c r="Y1580" s="3">
        <v>21.740870667057798</v>
      </c>
      <c r="Z1580" s="3">
        <v>21.991945731678001</v>
      </c>
      <c r="AA1580" s="3">
        <v>22.2430207962983</v>
      </c>
      <c r="AB1580" s="3">
        <v>22.494095860918499</v>
      </c>
      <c r="AC1580" s="3">
        <v>22.745170925538801</v>
      </c>
      <c r="AD1580" s="3">
        <v>23.101220040268501</v>
      </c>
      <c r="AE1580" s="3">
        <v>23.457269154998301</v>
      </c>
      <c r="AF1580" s="3">
        <v>23.813318269728001</v>
      </c>
      <c r="AG1580" s="3">
        <v>24.1693673844578</v>
      </c>
      <c r="AH1580" s="3">
        <v>24.5254164991875</v>
      </c>
      <c r="AI1580" s="3">
        <v>24.7998576224002</v>
      </c>
      <c r="AJ1580" s="3">
        <v>25.074298745613</v>
      </c>
      <c r="AK1580" s="3">
        <v>25.3487398688257</v>
      </c>
      <c r="AL1580" s="3">
        <v>25.623180992038499</v>
      </c>
      <c r="AM1580" s="3">
        <v>25.897622115251199</v>
      </c>
      <c r="AN1580" s="4"/>
      <c r="AO1580" s="4"/>
    </row>
    <row r="1581" spans="1:41" x14ac:dyDescent="0.25">
      <c r="A1581" s="48" t="str">
        <f t="shared" si="0"/>
        <v>DIC5</v>
      </c>
      <c r="B1581" s="2" t="s">
        <v>4</v>
      </c>
      <c r="C1581" s="2" t="s">
        <v>2</v>
      </c>
      <c r="D1581" s="2" t="s">
        <v>19</v>
      </c>
      <c r="E1581" s="2" t="s">
        <v>70</v>
      </c>
      <c r="F1581" s="2" t="s">
        <v>2</v>
      </c>
      <c r="G1581" s="4"/>
      <c r="H1581" s="3">
        <v>10.833488947313199</v>
      </c>
      <c r="I1581" s="3">
        <v>10.580552219669199</v>
      </c>
      <c r="J1581" s="3">
        <v>11.599522637734401</v>
      </c>
      <c r="K1581" s="3">
        <v>12.077609189439199</v>
      </c>
      <c r="L1581" s="3">
        <v>12.5556957411439</v>
      </c>
      <c r="M1581" s="3">
        <v>13.0337822928487</v>
      </c>
      <c r="N1581" s="3">
        <v>13.511868844553399</v>
      </c>
      <c r="O1581" s="3">
        <v>13.7957136531651</v>
      </c>
      <c r="P1581" s="3">
        <v>14.079558461776699</v>
      </c>
      <c r="Q1581" s="3">
        <v>14.3634032703884</v>
      </c>
      <c r="R1581" s="3">
        <v>14.647248079000001</v>
      </c>
      <c r="S1581" s="3">
        <v>14.931092887611699</v>
      </c>
      <c r="T1581" s="3">
        <v>15.266677864796399</v>
      </c>
      <c r="U1581" s="3">
        <v>15.6022628419811</v>
      </c>
      <c r="V1581" s="3">
        <v>15.9378478191658</v>
      </c>
      <c r="W1581" s="3">
        <v>16.273432796350502</v>
      </c>
      <c r="X1581" s="3">
        <v>16.6090177735352</v>
      </c>
      <c r="Y1581" s="3">
        <v>16.876139774756101</v>
      </c>
      <c r="Z1581" s="3">
        <v>17.143261775977098</v>
      </c>
      <c r="AA1581" s="3">
        <v>17.410383777198</v>
      </c>
      <c r="AB1581" s="3">
        <v>17.677505778419</v>
      </c>
      <c r="AC1581" s="3">
        <v>17.944627779639902</v>
      </c>
      <c r="AD1581" s="3">
        <v>18.26338546773</v>
      </c>
      <c r="AE1581" s="3">
        <v>18.582143155820098</v>
      </c>
      <c r="AF1581" s="3">
        <v>18.9009008439103</v>
      </c>
      <c r="AG1581" s="3">
        <v>19.219658532000398</v>
      </c>
      <c r="AH1581" s="3">
        <v>19.5384162200905</v>
      </c>
      <c r="AI1581" s="3">
        <v>19.846981709597099</v>
      </c>
      <c r="AJ1581" s="3">
        <v>20.155547199103701</v>
      </c>
      <c r="AK1581" s="3">
        <v>20.4641126886102</v>
      </c>
      <c r="AL1581" s="3">
        <v>20.772678178116799</v>
      </c>
      <c r="AM1581" s="3">
        <v>21.081243667623401</v>
      </c>
      <c r="AN1581" s="4"/>
      <c r="AO1581" s="4"/>
    </row>
    <row r="1582" spans="1:41" x14ac:dyDescent="0.25">
      <c r="A1582" s="48" t="str">
        <f t="shared" ref="A1582:A1645" si="1">+"DIC5"</f>
        <v>DIC5</v>
      </c>
      <c r="B1582" s="2" t="s">
        <v>4</v>
      </c>
      <c r="C1582" s="2" t="s">
        <v>2</v>
      </c>
      <c r="D1582" s="2" t="s">
        <v>19</v>
      </c>
      <c r="E1582" s="2" t="s">
        <v>71</v>
      </c>
      <c r="F1582" s="2" t="s">
        <v>2</v>
      </c>
      <c r="G1582" s="4"/>
      <c r="H1582" s="3">
        <v>17.551047751146001</v>
      </c>
      <c r="I1582" s="3">
        <v>16.867144707893999</v>
      </c>
      <c r="J1582" s="3">
        <v>17.4683021896656</v>
      </c>
      <c r="K1582" s="3">
        <v>18.069459671437201</v>
      </c>
      <c r="L1582" s="3">
        <v>18.670617153208799</v>
      </c>
      <c r="M1582" s="3">
        <v>19.2717746349804</v>
      </c>
      <c r="N1582" s="3">
        <v>19.872932116752001</v>
      </c>
      <c r="O1582" s="3">
        <v>20.302857168867</v>
      </c>
      <c r="P1582" s="3">
        <v>25.9159777762275</v>
      </c>
      <c r="Q1582" s="3">
        <v>26.453384091371198</v>
      </c>
      <c r="R1582" s="3">
        <v>26.990790406515</v>
      </c>
      <c r="S1582" s="3">
        <v>27.528196721658698</v>
      </c>
      <c r="T1582" s="3">
        <v>27.745488744947998</v>
      </c>
      <c r="U1582" s="3">
        <v>27.962780768237199</v>
      </c>
      <c r="V1582" s="3">
        <v>28.180072791526499</v>
      </c>
      <c r="W1582" s="3">
        <v>28.397364814815699</v>
      </c>
      <c r="X1582" s="3">
        <v>28.614656838104999</v>
      </c>
      <c r="Y1582" s="3">
        <v>28.9948504061385</v>
      </c>
      <c r="Z1582" s="3">
        <v>29.375043974172002</v>
      </c>
      <c r="AA1582" s="3">
        <v>29.755237542205499</v>
      </c>
      <c r="AB1582" s="3">
        <v>30.135431110239001</v>
      </c>
      <c r="AC1582" s="3">
        <v>30.515624678272498</v>
      </c>
      <c r="AD1582" s="3">
        <v>30.8819249077658</v>
      </c>
      <c r="AE1582" s="3">
        <v>31.248225137258999</v>
      </c>
      <c r="AF1582" s="3">
        <v>31.6145253667523</v>
      </c>
      <c r="AG1582" s="3">
        <v>31.980825596245499</v>
      </c>
      <c r="AH1582" s="3">
        <v>32.3471258257388</v>
      </c>
      <c r="AI1582" s="3">
        <v>32.734151969571002</v>
      </c>
      <c r="AJ1582" s="3">
        <v>33.121178113403303</v>
      </c>
      <c r="AK1582" s="3">
        <v>33.508204257235498</v>
      </c>
      <c r="AL1582" s="3">
        <v>33.895230401067799</v>
      </c>
      <c r="AM1582" s="3">
        <v>34.282256544900001</v>
      </c>
      <c r="AN1582" s="4"/>
      <c r="AO1582" s="4"/>
    </row>
    <row r="1583" spans="1:41" x14ac:dyDescent="0.25">
      <c r="A1583" s="48" t="str">
        <f t="shared" si="1"/>
        <v>DIC5</v>
      </c>
      <c r="B1583" s="2" t="s">
        <v>4</v>
      </c>
      <c r="C1583" s="2" t="s">
        <v>2</v>
      </c>
      <c r="D1583" s="2" t="s">
        <v>19</v>
      </c>
      <c r="E1583" s="2" t="s">
        <v>54</v>
      </c>
      <c r="F1583" s="2" t="s">
        <v>2</v>
      </c>
      <c r="G1583" s="4"/>
      <c r="H1583" s="3">
        <v>8.1099863736295692</v>
      </c>
      <c r="I1583" s="3">
        <v>7.6560868590581297</v>
      </c>
      <c r="J1583" s="3">
        <v>8.0279266989455795</v>
      </c>
      <c r="K1583" s="3">
        <v>8.9296831788028204</v>
      </c>
      <c r="L1583" s="3">
        <v>9.1442519556360597</v>
      </c>
      <c r="M1583" s="3">
        <v>9.3576760804703607</v>
      </c>
      <c r="N1583" s="3">
        <v>9.5699555533057303</v>
      </c>
      <c r="O1583" s="3">
        <v>9.74542214748943</v>
      </c>
      <c r="P1583" s="3">
        <v>11.196673969856199</v>
      </c>
      <c r="Q1583" s="3">
        <v>11.3906844266262</v>
      </c>
      <c r="R1583" s="3">
        <v>11.583670360783801</v>
      </c>
      <c r="S1583" s="3">
        <v>11.775631772328801</v>
      </c>
      <c r="T1583" s="3">
        <v>11.8159664668577</v>
      </c>
      <c r="U1583" s="3">
        <v>11.855851589226701</v>
      </c>
      <c r="V1583" s="3">
        <v>11.895287139435901</v>
      </c>
      <c r="W1583" s="3">
        <v>11.9342731174851</v>
      </c>
      <c r="X1583" s="3">
        <v>11.9728095233744</v>
      </c>
      <c r="Y1583" s="3">
        <v>12.0479239296803</v>
      </c>
      <c r="Z1583" s="3">
        <v>12.122282119020699</v>
      </c>
      <c r="AA1583" s="3">
        <v>12.195884091395399</v>
      </c>
      <c r="AB1583" s="3">
        <v>12.2687298468046</v>
      </c>
      <c r="AC1583" s="3">
        <v>12.3408193852481</v>
      </c>
      <c r="AD1583" s="3">
        <v>12.415218055225299</v>
      </c>
      <c r="AE1583" s="3">
        <v>12.488954389310299</v>
      </c>
      <c r="AF1583" s="3">
        <v>12.5620283875031</v>
      </c>
      <c r="AG1583" s="3">
        <v>12.634440049803599</v>
      </c>
      <c r="AH1583" s="3">
        <v>12.706189376211899</v>
      </c>
      <c r="AI1583" s="3">
        <v>12.802599047027</v>
      </c>
      <c r="AJ1583" s="3">
        <v>12.898400461833599</v>
      </c>
      <c r="AK1583" s="3">
        <v>12.9935936206316</v>
      </c>
      <c r="AL1583" s="3">
        <v>13.088178523421</v>
      </c>
      <c r="AM1583" s="3">
        <v>13.1821551702019</v>
      </c>
      <c r="AN1583" s="4"/>
      <c r="AO1583" s="4"/>
    </row>
    <row r="1584" spans="1:41" x14ac:dyDescent="0.25">
      <c r="A1584" s="48" t="str">
        <f t="shared" si="1"/>
        <v>DIC5</v>
      </c>
      <c r="B1584" s="2" t="s">
        <v>4</v>
      </c>
      <c r="C1584" s="2" t="s">
        <v>2</v>
      </c>
      <c r="D1584" s="2" t="s">
        <v>19</v>
      </c>
      <c r="E1584" s="2" t="s">
        <v>34</v>
      </c>
      <c r="F1584" s="2" t="s">
        <v>2</v>
      </c>
      <c r="G1584" s="4"/>
      <c r="H1584" s="3">
        <v>20.905026160940999</v>
      </c>
      <c r="I1584" s="3">
        <v>20.219447377232999</v>
      </c>
      <c r="J1584" s="3">
        <v>20.301692301774001</v>
      </c>
      <c r="K1584" s="3">
        <v>20.383937226314998</v>
      </c>
      <c r="L1584" s="3">
        <v>20.466182150856</v>
      </c>
      <c r="M1584" s="3">
        <v>20.548427075397001</v>
      </c>
      <c r="N1584" s="3">
        <v>20.630671999937999</v>
      </c>
      <c r="O1584" s="3">
        <v>20.8905518579706</v>
      </c>
      <c r="P1584" s="3">
        <v>21.150431716003201</v>
      </c>
      <c r="Q1584" s="3">
        <v>21.410311574035799</v>
      </c>
      <c r="R1584" s="3">
        <v>21.6701914320684</v>
      </c>
      <c r="S1584" s="3">
        <v>21.930071290101001</v>
      </c>
      <c r="T1584" s="3">
        <v>22.160563323794999</v>
      </c>
      <c r="U1584" s="3">
        <v>22.391055357489002</v>
      </c>
      <c r="V1584" s="3">
        <v>22.621547391183</v>
      </c>
      <c r="W1584" s="3">
        <v>22.852039424876999</v>
      </c>
      <c r="X1584" s="3">
        <v>23.082531458571001</v>
      </c>
      <c r="Y1584" s="3">
        <v>29.051388874959802</v>
      </c>
      <c r="Z1584" s="3">
        <v>29.2496134267058</v>
      </c>
      <c r="AA1584" s="3">
        <v>29.447837978451801</v>
      </c>
      <c r="AB1584" s="3">
        <v>29.646062530197799</v>
      </c>
      <c r="AC1584" s="3">
        <v>29.844287081943801</v>
      </c>
      <c r="AD1584" s="3">
        <v>30.148059113084301</v>
      </c>
      <c r="AE1584" s="3">
        <v>30.451831144224801</v>
      </c>
      <c r="AF1584" s="3">
        <v>24.604482540292199</v>
      </c>
      <c r="AG1584" s="3">
        <v>24.8475001652046</v>
      </c>
      <c r="AH1584" s="3">
        <v>25.090517790117001</v>
      </c>
      <c r="AI1584" s="3">
        <v>25.248607410124801</v>
      </c>
      <c r="AJ1584" s="3">
        <v>25.406697030132602</v>
      </c>
      <c r="AK1584" s="3">
        <v>25.564786650140402</v>
      </c>
      <c r="AL1584" s="3">
        <v>25.722876270148198</v>
      </c>
      <c r="AM1584" s="3">
        <v>25.880965890155998</v>
      </c>
      <c r="AN1584" s="4"/>
      <c r="AO1584" s="4"/>
    </row>
    <row r="1585" spans="1:41" x14ac:dyDescent="0.25">
      <c r="A1585" s="48" t="str">
        <f t="shared" si="1"/>
        <v>DIC5</v>
      </c>
      <c r="B1585" s="2" t="s">
        <v>4</v>
      </c>
      <c r="C1585" s="2" t="s">
        <v>2</v>
      </c>
      <c r="D1585" s="2" t="s">
        <v>19</v>
      </c>
      <c r="E1585" s="2" t="s">
        <v>55</v>
      </c>
      <c r="F1585" s="2" t="s">
        <v>2</v>
      </c>
      <c r="G1585" s="4"/>
      <c r="H1585" s="3">
        <v>5.4191238166949303</v>
      </c>
      <c r="I1585" s="3">
        <v>5.1412259623148504</v>
      </c>
      <c r="J1585" s="3">
        <v>5.4823216565086899</v>
      </c>
      <c r="K1585" s="3">
        <v>6.4958909017088304</v>
      </c>
      <c r="L1585" s="3">
        <v>6.6394750088723997</v>
      </c>
      <c r="M1585" s="3">
        <v>6.7841091039408203</v>
      </c>
      <c r="N1585" s="3">
        <v>6.9297931869141101</v>
      </c>
      <c r="O1585" s="3">
        <v>7.06956978619667</v>
      </c>
      <c r="P1585" s="3">
        <v>7.50698713507765</v>
      </c>
      <c r="Q1585" s="3">
        <v>7.6567599931246697</v>
      </c>
      <c r="R1585" s="3">
        <v>7.8070280853680698</v>
      </c>
      <c r="S1585" s="3">
        <v>7.9577914118078503</v>
      </c>
      <c r="T1585" s="3">
        <v>7.9944014696797998</v>
      </c>
      <c r="U1585" s="3">
        <v>8.0312098224607507</v>
      </c>
      <c r="V1585" s="3">
        <v>8.0682164701507002</v>
      </c>
      <c r="W1585" s="3">
        <v>8.1054214127496493</v>
      </c>
      <c r="X1585" s="3">
        <v>8.1428246502575998</v>
      </c>
      <c r="Y1585" s="3">
        <v>8.1883119511613298</v>
      </c>
      <c r="Z1585" s="3">
        <v>8.2342234868214508</v>
      </c>
      <c r="AA1585" s="3">
        <v>8.2805592572379805</v>
      </c>
      <c r="AB1585" s="3">
        <v>8.32731926241091</v>
      </c>
      <c r="AC1585" s="3">
        <v>8.3745035023402306</v>
      </c>
      <c r="AD1585" s="3">
        <v>8.4207063441203793</v>
      </c>
      <c r="AE1585" s="3">
        <v>8.4671388229838502</v>
      </c>
      <c r="AF1585" s="3">
        <v>8.5138009389306504</v>
      </c>
      <c r="AG1585" s="3">
        <v>8.5606926919607709</v>
      </c>
      <c r="AH1585" s="3">
        <v>8.6078140820742206</v>
      </c>
      <c r="AI1585" s="3">
        <v>8.6743811497895909</v>
      </c>
      <c r="AJ1585" s="3">
        <v>8.7410423038724101</v>
      </c>
      <c r="AK1585" s="3">
        <v>8.8077975443226801</v>
      </c>
      <c r="AL1585" s="3">
        <v>8.8746468711403992</v>
      </c>
      <c r="AM1585" s="3">
        <v>8.9415902843255708</v>
      </c>
      <c r="AN1585" s="4"/>
      <c r="AO1585" s="4"/>
    </row>
    <row r="1586" spans="1:41" x14ac:dyDescent="0.25">
      <c r="A1586" s="48" t="str">
        <f t="shared" si="1"/>
        <v>DIC5</v>
      </c>
      <c r="B1586" s="2" t="s">
        <v>4</v>
      </c>
      <c r="C1586" s="2" t="s">
        <v>2</v>
      </c>
      <c r="D1586" s="2" t="s">
        <v>19</v>
      </c>
      <c r="E1586" s="2" t="s">
        <v>56</v>
      </c>
      <c r="F1586" s="2" t="s">
        <v>2</v>
      </c>
      <c r="G1586" s="4"/>
      <c r="H1586" s="3">
        <v>22.082432632618598</v>
      </c>
      <c r="I1586" s="3">
        <v>21.683207525645201</v>
      </c>
      <c r="J1586" s="3">
        <v>21.757335976456599</v>
      </c>
      <c r="K1586" s="3">
        <v>21.854021944452601</v>
      </c>
      <c r="L1586" s="3">
        <v>21.9210995683965</v>
      </c>
      <c r="M1586" s="3">
        <v>21.988815956038</v>
      </c>
      <c r="N1586" s="3">
        <v>22.057171107377201</v>
      </c>
      <c r="O1586" s="3">
        <v>22.351048490050299</v>
      </c>
      <c r="P1586" s="3">
        <v>22.6445577699509</v>
      </c>
      <c r="Q1586" s="3">
        <v>22.937645745496901</v>
      </c>
      <c r="R1586" s="3">
        <v>23.230429525569299</v>
      </c>
      <c r="S1586" s="3">
        <v>23.522849602547101</v>
      </c>
      <c r="T1586" s="3">
        <v>23.7403731050129</v>
      </c>
      <c r="U1586" s="3">
        <v>23.957140255909199</v>
      </c>
      <c r="V1586" s="3">
        <v>24.173151055236101</v>
      </c>
      <c r="W1586" s="3">
        <v>24.3884055029935</v>
      </c>
      <c r="X1586" s="3">
        <v>24.602903599181399</v>
      </c>
      <c r="Y1586" s="3">
        <v>27.095232569763599</v>
      </c>
      <c r="Z1586" s="3">
        <v>27.1813653161059</v>
      </c>
      <c r="AA1586" s="3">
        <v>27.2658562995498</v>
      </c>
      <c r="AB1586" s="3">
        <v>27.3487055200954</v>
      </c>
      <c r="AC1586" s="3">
        <v>27.429912977742799</v>
      </c>
      <c r="AD1586" s="3">
        <v>27.552301780597801</v>
      </c>
      <c r="AE1586" s="3">
        <v>27.6713239954322</v>
      </c>
      <c r="AF1586" s="3">
        <v>25.484948491003198</v>
      </c>
      <c r="AG1586" s="3">
        <v>25.615591252482901</v>
      </c>
      <c r="AH1586" s="3">
        <v>25.7436711920917</v>
      </c>
      <c r="AI1586" s="3">
        <v>25.823483233151201</v>
      </c>
      <c r="AJ1586" s="3">
        <v>25.90123199201</v>
      </c>
      <c r="AK1586" s="3">
        <v>25.9769174686684</v>
      </c>
      <c r="AL1586" s="3">
        <v>26.050539663126202</v>
      </c>
      <c r="AM1586" s="3">
        <v>26.122098575383401</v>
      </c>
      <c r="AN1586" s="4"/>
      <c r="AO1586" s="4"/>
    </row>
    <row r="1587" spans="1:41" x14ac:dyDescent="0.25">
      <c r="A1587" s="48" t="str">
        <f t="shared" si="1"/>
        <v>DIC5</v>
      </c>
      <c r="B1587" s="2" t="s">
        <v>4</v>
      </c>
      <c r="C1587" s="2" t="s">
        <v>2</v>
      </c>
      <c r="D1587" s="2" t="s">
        <v>19</v>
      </c>
      <c r="E1587" s="2" t="s">
        <v>72</v>
      </c>
      <c r="F1587" s="2" t="s">
        <v>2</v>
      </c>
      <c r="G1587" s="4"/>
      <c r="H1587" s="3">
        <v>13.196374939176501</v>
      </c>
      <c r="I1587" s="3">
        <v>12.485694626163101</v>
      </c>
      <c r="J1587" s="3">
        <v>13.352016591221499</v>
      </c>
      <c r="K1587" s="3">
        <v>16.181499501815502</v>
      </c>
      <c r="L1587" s="3">
        <v>16.468690111371401</v>
      </c>
      <c r="M1587" s="3">
        <v>4.2606260566507803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</row>
    <row r="1588" spans="1:41" x14ac:dyDescent="0.25">
      <c r="A1588" s="48" t="str">
        <f t="shared" si="1"/>
        <v>DIC5</v>
      </c>
      <c r="B1588" s="2" t="s">
        <v>4</v>
      </c>
      <c r="C1588" s="2" t="s">
        <v>2</v>
      </c>
      <c r="D1588" s="2" t="s">
        <v>19</v>
      </c>
      <c r="E1588" s="2" t="s">
        <v>73</v>
      </c>
      <c r="F1588" s="2" t="s">
        <v>2</v>
      </c>
      <c r="G1588" s="4"/>
      <c r="H1588" s="3">
        <v>43.4027777777778</v>
      </c>
      <c r="I1588" s="3">
        <v>43.4027777777778</v>
      </c>
      <c r="J1588" s="3">
        <v>43.4027777777778</v>
      </c>
      <c r="K1588" s="3">
        <v>43.4027777777778</v>
      </c>
      <c r="L1588" s="3">
        <v>43.4027777777778</v>
      </c>
      <c r="M1588" s="3">
        <v>43.4027777777778</v>
      </c>
      <c r="N1588" s="3">
        <v>43.4027777777778</v>
      </c>
      <c r="O1588" s="3">
        <v>43.4027777777778</v>
      </c>
      <c r="P1588" s="3">
        <v>43.4027777777778</v>
      </c>
      <c r="Q1588" s="3">
        <v>32.655348307433698</v>
      </c>
      <c r="R1588" s="3">
        <v>37.817732622819697</v>
      </c>
      <c r="S1588" s="3">
        <v>43.4027777777778</v>
      </c>
      <c r="T1588" s="3">
        <v>43.4027777777778</v>
      </c>
      <c r="U1588" s="3">
        <v>43.4027777777778</v>
      </c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</row>
    <row r="1589" spans="1:41" x14ac:dyDescent="0.25">
      <c r="A1589" s="48" t="str">
        <f t="shared" si="1"/>
        <v>DIC5</v>
      </c>
      <c r="B1589" s="2" t="s">
        <v>4</v>
      </c>
      <c r="C1589" s="2" t="s">
        <v>2</v>
      </c>
      <c r="D1589" s="2" t="s">
        <v>19</v>
      </c>
      <c r="E1589" s="2" t="s">
        <v>74</v>
      </c>
      <c r="F1589" s="2" t="s">
        <v>2</v>
      </c>
      <c r="G1589" s="4"/>
      <c r="H1589" s="3">
        <v>29.571986562198902</v>
      </c>
      <c r="I1589" s="3">
        <v>28.854720433444299</v>
      </c>
      <c r="J1589" s="3">
        <v>31.744269032767299</v>
      </c>
      <c r="K1589" s="3">
        <v>33.1000044901878</v>
      </c>
      <c r="L1589" s="3">
        <v>34.455739947608201</v>
      </c>
      <c r="M1589" s="3">
        <v>35.819939502051902</v>
      </c>
      <c r="N1589" s="3">
        <v>37.185901078351201</v>
      </c>
      <c r="O1589" s="3">
        <v>37.996886245813101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</row>
    <row r="1590" spans="1:41" x14ac:dyDescent="0.25">
      <c r="A1590" s="48" t="str">
        <f t="shared" si="1"/>
        <v>DIC5</v>
      </c>
      <c r="B1590" s="2" t="s">
        <v>4</v>
      </c>
      <c r="C1590" s="2" t="s">
        <v>2</v>
      </c>
      <c r="D1590" s="2" t="s">
        <v>19</v>
      </c>
      <c r="E1590" s="2" t="s">
        <v>75</v>
      </c>
      <c r="F1590" s="2" t="s">
        <v>2</v>
      </c>
      <c r="G1590" s="4"/>
      <c r="H1590" s="3">
        <v>29.533387086236299</v>
      </c>
      <c r="I1590" s="3">
        <v>27.814547766600001</v>
      </c>
      <c r="J1590" s="3">
        <v>29.071253786211098</v>
      </c>
      <c r="K1590" s="3">
        <v>30.3279598058221</v>
      </c>
      <c r="L1590" s="3">
        <v>31.584665825433099</v>
      </c>
      <c r="M1590" s="3">
        <v>32.8413718450442</v>
      </c>
      <c r="N1590" s="3">
        <v>34.098077864655203</v>
      </c>
      <c r="O1590" s="3">
        <v>34.844196905957801</v>
      </c>
      <c r="P1590" s="3">
        <v>35.5903159472604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</row>
    <row r="1591" spans="1:41" x14ac:dyDescent="0.25">
      <c r="A1591" s="48" t="str">
        <f t="shared" si="1"/>
        <v>DIC5</v>
      </c>
      <c r="B1591" s="2" t="s">
        <v>4</v>
      </c>
      <c r="C1591" s="2" t="s">
        <v>2</v>
      </c>
      <c r="D1591" s="2" t="s">
        <v>19</v>
      </c>
      <c r="E1591" s="2" t="s">
        <v>76</v>
      </c>
      <c r="F1591" s="2" t="s">
        <v>2</v>
      </c>
      <c r="G1591" s="4"/>
      <c r="H1591" s="3">
        <v>29.533387086236299</v>
      </c>
      <c r="I1591" s="3">
        <v>27.814547766600001</v>
      </c>
      <c r="J1591" s="3">
        <v>29.071253786211098</v>
      </c>
      <c r="K1591" s="3">
        <v>30.3279598058221</v>
      </c>
      <c r="L1591" s="3">
        <v>31.584665825433099</v>
      </c>
      <c r="M1591" s="3">
        <v>32.855206462331502</v>
      </c>
      <c r="N1591" s="3">
        <v>34.102504292594197</v>
      </c>
      <c r="O1591" s="3">
        <v>34.844196905957801</v>
      </c>
      <c r="P1591" s="3">
        <v>35.5903159472604</v>
      </c>
      <c r="Q1591" s="3">
        <v>36.336434988563099</v>
      </c>
      <c r="R1591" s="3">
        <v>37.082554029865697</v>
      </c>
      <c r="S1591" s="3">
        <v>37.828673071168303</v>
      </c>
      <c r="T1591" s="3">
        <v>38.7107971539631</v>
      </c>
      <c r="U1591" s="3">
        <v>39.592921236757803</v>
      </c>
      <c r="V1591" s="3">
        <v>31.678656721864101</v>
      </c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</row>
    <row r="1592" spans="1:41" x14ac:dyDescent="0.25">
      <c r="A1592" s="48" t="str">
        <f t="shared" si="1"/>
        <v>DIC5</v>
      </c>
      <c r="B1592" s="2" t="s">
        <v>4</v>
      </c>
      <c r="C1592" s="2" t="s">
        <v>2</v>
      </c>
      <c r="D1592" s="2" t="s">
        <v>19</v>
      </c>
      <c r="E1592" s="2" t="s">
        <v>77</v>
      </c>
      <c r="F1592" s="2" t="s">
        <v>2</v>
      </c>
      <c r="G1592" s="4"/>
      <c r="H1592" s="3">
        <v>43.4027777777778</v>
      </c>
      <c r="I1592" s="3">
        <v>43.4027777777778</v>
      </c>
      <c r="J1592" s="3">
        <v>43.4027777777778</v>
      </c>
      <c r="K1592" s="3">
        <v>43.4027777777778</v>
      </c>
      <c r="L1592" s="3">
        <v>43.4027777777778</v>
      </c>
      <c r="M1592" s="3">
        <v>43.4027777777778</v>
      </c>
      <c r="N1592" s="3">
        <v>43.4027777777778</v>
      </c>
      <c r="O1592" s="3">
        <v>43.4027777777778</v>
      </c>
      <c r="P1592" s="3">
        <v>43.4027777777778</v>
      </c>
      <c r="Q1592" s="3">
        <v>43.4027777777778</v>
      </c>
      <c r="R1592" s="3">
        <v>43.4027777777778</v>
      </c>
      <c r="S1592" s="3">
        <v>43.4027777777778</v>
      </c>
      <c r="T1592" s="3">
        <v>43.4027777777778</v>
      </c>
      <c r="U1592" s="3">
        <v>43.4027777777778</v>
      </c>
      <c r="V1592" s="3">
        <v>43.4027777777778</v>
      </c>
      <c r="W1592" s="3">
        <v>15.2070939655051</v>
      </c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</row>
    <row r="1593" spans="1:41" x14ac:dyDescent="0.25">
      <c r="A1593" s="48" t="str">
        <f t="shared" si="1"/>
        <v>DIC5</v>
      </c>
      <c r="B1593" s="2" t="s">
        <v>4</v>
      </c>
      <c r="C1593" s="2" t="s">
        <v>2</v>
      </c>
      <c r="D1593" s="2" t="s">
        <v>19</v>
      </c>
      <c r="E1593" s="2" t="s">
        <v>78</v>
      </c>
      <c r="F1593" s="2" t="s">
        <v>2</v>
      </c>
      <c r="G1593" s="4"/>
      <c r="H1593" s="3">
        <v>13.196374939176501</v>
      </c>
      <c r="I1593" s="3">
        <v>12.485694626163101</v>
      </c>
      <c r="J1593" s="3">
        <v>13.352016591221499</v>
      </c>
      <c r="K1593" s="3">
        <v>16.181499501815502</v>
      </c>
      <c r="L1593" s="3">
        <v>16.468690111371401</v>
      </c>
      <c r="M1593" s="3">
        <v>4.2606260566507803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3">
        <v>19.514646864765002</v>
      </c>
      <c r="AB1593" s="3">
        <v>19.543190373720002</v>
      </c>
      <c r="AC1593" s="3">
        <v>19.571733882675002</v>
      </c>
      <c r="AD1593" s="3">
        <v>19.616752482126401</v>
      </c>
      <c r="AE1593" s="3">
        <v>19.6617710815779</v>
      </c>
      <c r="AF1593" s="3">
        <v>19.706789681029299</v>
      </c>
      <c r="AG1593" s="3">
        <v>19.751808280480699</v>
      </c>
      <c r="AH1593" s="3">
        <v>19.796826879932102</v>
      </c>
      <c r="AI1593" s="3">
        <v>19.911574345037099</v>
      </c>
      <c r="AJ1593" s="3">
        <v>20.0263218101421</v>
      </c>
      <c r="AK1593" s="3">
        <v>20.141069275247101</v>
      </c>
      <c r="AL1593" s="3">
        <v>20.255816740352099</v>
      </c>
      <c r="AM1593" s="3">
        <v>20.3705642054571</v>
      </c>
      <c r="AN1593" s="4"/>
      <c r="AO1593" s="4"/>
    </row>
    <row r="1594" spans="1:41" x14ac:dyDescent="0.25">
      <c r="A1594" s="48" t="str">
        <f t="shared" si="1"/>
        <v>DIC5</v>
      </c>
      <c r="B1594" s="2" t="s">
        <v>4</v>
      </c>
      <c r="C1594" s="2" t="s">
        <v>2</v>
      </c>
      <c r="D1594" s="2" t="s">
        <v>19</v>
      </c>
      <c r="E1594" s="2" t="s">
        <v>79</v>
      </c>
      <c r="F1594" s="2" t="s">
        <v>2</v>
      </c>
      <c r="G1594" s="4"/>
      <c r="H1594" s="3">
        <v>43.4027777777778</v>
      </c>
      <c r="I1594" s="3">
        <v>43.4027777777778</v>
      </c>
      <c r="J1594" s="3">
        <v>43.4027777777778</v>
      </c>
      <c r="K1594" s="3">
        <v>43.4027777777778</v>
      </c>
      <c r="L1594" s="3">
        <v>43.4027777777778</v>
      </c>
      <c r="M1594" s="3">
        <v>43.4027777777778</v>
      </c>
      <c r="N1594" s="3">
        <v>43.4027777777778</v>
      </c>
      <c r="O1594" s="3">
        <v>43.4027777777778</v>
      </c>
      <c r="P1594" s="3">
        <v>34.6893413299683</v>
      </c>
      <c r="Q1594" s="3">
        <v>34.6893413299683</v>
      </c>
      <c r="R1594" s="3">
        <v>34.689341329968101</v>
      </c>
      <c r="S1594" s="3">
        <v>34.689341329968599</v>
      </c>
      <c r="T1594" s="3">
        <v>34.689341329968897</v>
      </c>
      <c r="U1594" s="3">
        <v>34.6893413299683</v>
      </c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</row>
    <row r="1595" spans="1:41" x14ac:dyDescent="0.25">
      <c r="A1595" s="48" t="str">
        <f t="shared" si="1"/>
        <v>DIC5</v>
      </c>
      <c r="B1595" s="2" t="s">
        <v>4</v>
      </c>
      <c r="C1595" s="2" t="s">
        <v>2</v>
      </c>
      <c r="D1595" s="2" t="s">
        <v>19</v>
      </c>
      <c r="E1595" s="2" t="s">
        <v>80</v>
      </c>
      <c r="F1595" s="2" t="s">
        <v>2</v>
      </c>
      <c r="G1595" s="4"/>
      <c r="H1595" s="3">
        <v>29.571986562198902</v>
      </c>
      <c r="I1595" s="3">
        <v>28.854720433444299</v>
      </c>
      <c r="J1595" s="3">
        <v>31.744269032767299</v>
      </c>
      <c r="K1595" s="3">
        <v>33.1000044901878</v>
      </c>
      <c r="L1595" s="3">
        <v>34.455739947608201</v>
      </c>
      <c r="M1595" s="3">
        <v>34.689341329968101</v>
      </c>
      <c r="N1595" s="3">
        <v>34.689341329968499</v>
      </c>
      <c r="O1595" s="3">
        <v>34.689341329968101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</row>
    <row r="1596" spans="1:41" x14ac:dyDescent="0.25">
      <c r="A1596" s="48" t="str">
        <f t="shared" si="1"/>
        <v>DIC5</v>
      </c>
      <c r="B1596" s="2" t="s">
        <v>4</v>
      </c>
      <c r="C1596" s="2" t="s">
        <v>2</v>
      </c>
      <c r="D1596" s="2" t="s">
        <v>19</v>
      </c>
      <c r="E1596" s="2" t="s">
        <v>81</v>
      </c>
      <c r="F1596" s="2" t="s">
        <v>2</v>
      </c>
      <c r="G1596" s="4"/>
      <c r="H1596" s="3">
        <v>34.689341329968002</v>
      </c>
      <c r="I1596" s="3">
        <v>34.689341329968201</v>
      </c>
      <c r="J1596" s="3">
        <v>34.689341329968499</v>
      </c>
      <c r="K1596" s="3">
        <v>34.689341329968201</v>
      </c>
      <c r="L1596" s="3">
        <v>34.689341329968698</v>
      </c>
      <c r="M1596" s="3">
        <v>34.689341329968101</v>
      </c>
      <c r="N1596" s="3">
        <v>34.689341329967498</v>
      </c>
      <c r="O1596" s="3">
        <v>34.689341329968698</v>
      </c>
      <c r="P1596" s="3">
        <v>34.689341329967903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3">
        <v>19.514646864765002</v>
      </c>
      <c r="AB1596" s="3">
        <v>18.9268902973877</v>
      </c>
      <c r="AC1596" s="3">
        <v>19.571733882675002</v>
      </c>
      <c r="AD1596" s="3">
        <v>19.616752482126401</v>
      </c>
      <c r="AE1596" s="3">
        <v>19.6617710815779</v>
      </c>
      <c r="AF1596" s="3">
        <v>19.706789681029299</v>
      </c>
      <c r="AG1596" s="3">
        <v>19.751808280480699</v>
      </c>
      <c r="AH1596" s="3">
        <v>19.796826879932102</v>
      </c>
      <c r="AI1596" s="3">
        <v>19.911574345037099</v>
      </c>
      <c r="AJ1596" s="3">
        <v>20.0263218101421</v>
      </c>
      <c r="AK1596" s="3">
        <v>20.141069275247101</v>
      </c>
      <c r="AL1596" s="3">
        <v>20.255816740352099</v>
      </c>
      <c r="AM1596" s="3">
        <v>20.3705642054571</v>
      </c>
      <c r="AN1596" s="4"/>
      <c r="AO1596" s="4"/>
    </row>
    <row r="1597" spans="1:41" x14ac:dyDescent="0.25">
      <c r="A1597" s="48" t="str">
        <f t="shared" si="1"/>
        <v>DIC5</v>
      </c>
      <c r="B1597" s="2" t="s">
        <v>4</v>
      </c>
      <c r="C1597" s="2" t="s">
        <v>2</v>
      </c>
      <c r="D1597" s="2" t="s">
        <v>19</v>
      </c>
      <c r="E1597" s="2" t="s">
        <v>82</v>
      </c>
      <c r="F1597" s="2" t="s">
        <v>2</v>
      </c>
      <c r="G1597" s="4"/>
      <c r="H1597" s="3">
        <v>34.689341329968002</v>
      </c>
      <c r="I1597" s="3">
        <v>34.689341329968201</v>
      </c>
      <c r="J1597" s="3">
        <v>34.689341329968499</v>
      </c>
      <c r="K1597" s="3">
        <v>34.689341329968201</v>
      </c>
      <c r="L1597" s="3">
        <v>34.689341329968698</v>
      </c>
      <c r="M1597" s="3">
        <v>32.855206462331502</v>
      </c>
      <c r="N1597" s="3">
        <v>34.102504292594197</v>
      </c>
      <c r="O1597" s="3">
        <v>34.689341329968698</v>
      </c>
      <c r="P1597" s="3">
        <v>34.689341329967903</v>
      </c>
      <c r="Q1597" s="3">
        <v>34.689341329968798</v>
      </c>
      <c r="R1597" s="3">
        <v>34.689341329968698</v>
      </c>
      <c r="S1597" s="3">
        <v>34.689341329967903</v>
      </c>
      <c r="T1597" s="3">
        <v>34.689341329968599</v>
      </c>
      <c r="U1597" s="3">
        <v>34.6893413299684</v>
      </c>
      <c r="V1597" s="3">
        <v>31.678656721864101</v>
      </c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</row>
    <row r="1598" spans="1:41" x14ac:dyDescent="0.25">
      <c r="A1598" s="48" t="str">
        <f t="shared" si="1"/>
        <v>DIC5</v>
      </c>
      <c r="B1598" s="2" t="s">
        <v>4</v>
      </c>
      <c r="C1598" s="2" t="s">
        <v>2</v>
      </c>
      <c r="D1598" s="2" t="s">
        <v>19</v>
      </c>
      <c r="E1598" s="2" t="s">
        <v>83</v>
      </c>
      <c r="F1598" s="2" t="s">
        <v>2</v>
      </c>
      <c r="G1598" s="4"/>
      <c r="H1598" s="3">
        <v>43.4027777777778</v>
      </c>
      <c r="I1598" s="3">
        <v>43.4027777777778</v>
      </c>
      <c r="J1598" s="3">
        <v>43.4027777777778</v>
      </c>
      <c r="K1598" s="3">
        <v>43.4027777777778</v>
      </c>
      <c r="L1598" s="3">
        <v>43.4027777777778</v>
      </c>
      <c r="M1598" s="3">
        <v>43.4027777777778</v>
      </c>
      <c r="N1598" s="3">
        <v>43.4027777777778</v>
      </c>
      <c r="O1598" s="3">
        <v>43.4027777777778</v>
      </c>
      <c r="P1598" s="3">
        <v>43.4027777777778</v>
      </c>
      <c r="Q1598" s="3">
        <v>43.4027777777778</v>
      </c>
      <c r="R1598" s="3">
        <v>43.4027777777778</v>
      </c>
      <c r="S1598" s="3">
        <v>43.4027777777778</v>
      </c>
      <c r="T1598" s="3">
        <v>43.4027777777778</v>
      </c>
      <c r="U1598" s="3">
        <v>43.4027777777778</v>
      </c>
      <c r="V1598" s="3">
        <v>43.4027777777778</v>
      </c>
      <c r="W1598" s="3">
        <v>15.2070939655051</v>
      </c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</row>
    <row r="1599" spans="1:41" x14ac:dyDescent="0.25">
      <c r="A1599" s="48" t="str">
        <f t="shared" si="1"/>
        <v>DIC5</v>
      </c>
      <c r="B1599" s="2" t="s">
        <v>4</v>
      </c>
      <c r="C1599" s="2" t="s">
        <v>2</v>
      </c>
      <c r="D1599" s="2" t="s">
        <v>19</v>
      </c>
      <c r="E1599" s="2" t="s">
        <v>84</v>
      </c>
      <c r="F1599" s="2" t="s">
        <v>2</v>
      </c>
      <c r="G1599" s="4"/>
      <c r="H1599" s="3">
        <v>13.196374939176501</v>
      </c>
      <c r="I1599" s="3">
        <v>12.485694626163101</v>
      </c>
      <c r="J1599" s="3">
        <v>13.352016591221499</v>
      </c>
      <c r="K1599" s="3">
        <v>16.181499501815601</v>
      </c>
      <c r="L1599" s="3">
        <v>16.468690111371401</v>
      </c>
      <c r="M1599" s="3">
        <v>4.2606260566507297</v>
      </c>
      <c r="N1599" s="3">
        <v>3.2432474195957198E-14</v>
      </c>
      <c r="O1599" s="3">
        <v>-1.9634795188903802E-15</v>
      </c>
      <c r="P1599" s="3">
        <v>-3.0787358856201199E-14</v>
      </c>
      <c r="Q1599" s="3">
        <v>1.47779322509766E-14</v>
      </c>
      <c r="R1599" s="3">
        <v>-4.6895305009765701E-14</v>
      </c>
      <c r="S1599" s="3">
        <v>2.31717977695313E-15</v>
      </c>
      <c r="T1599" s="3">
        <v>-8.6508045006250098E-15</v>
      </c>
      <c r="U1599" s="3">
        <v>-9.6889010407000106E-16</v>
      </c>
      <c r="V1599" s="3">
        <v>-8.68125533246721E-15</v>
      </c>
      <c r="W1599" s="3">
        <v>3.15997694101806E-14</v>
      </c>
      <c r="X1599" s="3">
        <v>-2.58631958864863E-14</v>
      </c>
      <c r="Y1599" s="3">
        <v>-2.6679928388164799E-14</v>
      </c>
      <c r="Z1599" s="3">
        <v>3.24427929200084E-14</v>
      </c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</row>
    <row r="1600" spans="1:41" x14ac:dyDescent="0.25">
      <c r="A1600" s="48" t="str">
        <f t="shared" si="1"/>
        <v>DIC5</v>
      </c>
      <c r="B1600" s="2" t="s">
        <v>4</v>
      </c>
      <c r="C1600" s="2" t="s">
        <v>2</v>
      </c>
      <c r="D1600" s="2" t="s">
        <v>19</v>
      </c>
      <c r="E1600" s="2" t="s">
        <v>85</v>
      </c>
      <c r="F1600" s="2" t="s">
        <v>2</v>
      </c>
      <c r="G1600" s="4"/>
      <c r="H1600" s="3">
        <v>43.4027777777778</v>
      </c>
      <c r="I1600" s="3">
        <v>43.4027777777778</v>
      </c>
      <c r="J1600" s="3">
        <v>43.4027777777778</v>
      </c>
      <c r="K1600" s="3">
        <v>43.4027777777778</v>
      </c>
      <c r="L1600" s="3">
        <v>43.4027777777778</v>
      </c>
      <c r="M1600" s="3">
        <v>43.4027777777778</v>
      </c>
      <c r="N1600" s="3">
        <v>43.4027777777778</v>
      </c>
      <c r="O1600" s="3">
        <v>43.4027777777778</v>
      </c>
      <c r="P1600" s="3">
        <v>34.6893413299683</v>
      </c>
      <c r="Q1600" s="3">
        <v>34.689341329968201</v>
      </c>
      <c r="R1600" s="3">
        <v>34.689341329968101</v>
      </c>
      <c r="S1600" s="3">
        <v>34.689341329968599</v>
      </c>
      <c r="T1600" s="3">
        <v>34.689341329968897</v>
      </c>
      <c r="U1600" s="3">
        <v>34.6893413299683</v>
      </c>
      <c r="V1600" s="3">
        <v>-4.4491433578894401E-14</v>
      </c>
      <c r="W1600" s="3">
        <v>-1.57998847050903E-14</v>
      </c>
      <c r="X1600" s="3">
        <v>3.40305209032715E-14</v>
      </c>
      <c r="Y1600" s="3">
        <v>3.2778197734031099E-14</v>
      </c>
      <c r="Z1600" s="3">
        <v>1.7075154168425501E-14</v>
      </c>
      <c r="AA1600" s="3">
        <v>-2.1992798568932001E-14</v>
      </c>
      <c r="AB1600" s="3">
        <v>1.1780490363880101E-14</v>
      </c>
      <c r="AC1600" s="3">
        <v>-2.0390957866207E-14</v>
      </c>
      <c r="AD1600" s="3">
        <v>-3.7615319922603101E-14</v>
      </c>
      <c r="AE1600" s="3">
        <v>-3.7615319922603101E-14</v>
      </c>
      <c r="AF1600" s="3">
        <v>1.5166496992793601E-14</v>
      </c>
      <c r="AG1600" s="3">
        <v>-2.8310794386548E-15</v>
      </c>
      <c r="AH1600" s="3">
        <v>-2.1138726475289201E-15</v>
      </c>
      <c r="AI1600" s="3">
        <v>1.1837686826161901E-15</v>
      </c>
      <c r="AJ1600" s="3">
        <v>-4.3752090509494599E-14</v>
      </c>
      <c r="AK1600" s="3">
        <v>-4.9002341370633903E-14</v>
      </c>
      <c r="AL1600" s="3">
        <v>4.9893293031918199E-15</v>
      </c>
      <c r="AM1600" s="3">
        <v>-3.91163417370239E-14</v>
      </c>
      <c r="AN1600" s="4"/>
      <c r="AO1600" s="4"/>
    </row>
    <row r="1601" spans="1:41" x14ac:dyDescent="0.25">
      <c r="A1601" s="48" t="str">
        <f t="shared" si="1"/>
        <v>DIC5</v>
      </c>
      <c r="B1601" s="2" t="s">
        <v>4</v>
      </c>
      <c r="C1601" s="2" t="s">
        <v>2</v>
      </c>
      <c r="D1601" s="2" t="s">
        <v>19</v>
      </c>
      <c r="E1601" s="2" t="s">
        <v>86</v>
      </c>
      <c r="F1601" s="2" t="s">
        <v>2</v>
      </c>
      <c r="G1601" s="4"/>
      <c r="H1601" s="3">
        <v>34.689341329968002</v>
      </c>
      <c r="I1601" s="3">
        <v>34.689341329968201</v>
      </c>
      <c r="J1601" s="3">
        <v>34.689341329968499</v>
      </c>
      <c r="K1601" s="3">
        <v>34.689341329968201</v>
      </c>
      <c r="L1601" s="3">
        <v>34.689341329968698</v>
      </c>
      <c r="M1601" s="3">
        <v>34.689341329968101</v>
      </c>
      <c r="N1601" s="3">
        <v>34.689341329967498</v>
      </c>
      <c r="O1601" s="3">
        <v>34.689341329968599</v>
      </c>
      <c r="P1601" s="4"/>
      <c r="Q1601" s="3">
        <v>1.47779322509766E-14</v>
      </c>
      <c r="R1601" s="3">
        <v>-4.6895305009765701E-14</v>
      </c>
      <c r="S1601" s="3">
        <v>2.31717977695313E-15</v>
      </c>
      <c r="T1601" s="3">
        <v>-8.6508045006250098E-15</v>
      </c>
      <c r="U1601" s="3">
        <v>-9.6889010407000106E-16</v>
      </c>
      <c r="V1601" s="3">
        <v>-8.68125533246721E-15</v>
      </c>
      <c r="W1601" s="3">
        <v>3.15997694101806E-14</v>
      </c>
      <c r="X1601" s="3">
        <v>-2.58631958864863E-14</v>
      </c>
      <c r="Y1601" s="3">
        <v>-2.6679928388164799E-14</v>
      </c>
      <c r="Z1601" s="3">
        <v>3.24427929200084E-14</v>
      </c>
      <c r="AA1601" s="4"/>
      <c r="AB1601" s="3">
        <v>18.9268902973878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</row>
    <row r="1602" spans="1:41" x14ac:dyDescent="0.25">
      <c r="A1602" s="48" t="str">
        <f t="shared" si="1"/>
        <v>DIC5</v>
      </c>
      <c r="B1602" s="2" t="s">
        <v>4</v>
      </c>
      <c r="C1602" s="2" t="s">
        <v>2</v>
      </c>
      <c r="D1602" s="2" t="s">
        <v>19</v>
      </c>
      <c r="E1602" s="2" t="s">
        <v>87</v>
      </c>
      <c r="F1602" s="2" t="s">
        <v>2</v>
      </c>
      <c r="G1602" s="4"/>
      <c r="H1602" s="3">
        <v>34.689341329968002</v>
      </c>
      <c r="I1602" s="3">
        <v>34.689341329968201</v>
      </c>
      <c r="J1602" s="3">
        <v>34.689341329968499</v>
      </c>
      <c r="K1602" s="3">
        <v>34.689341329968201</v>
      </c>
      <c r="L1602" s="3">
        <v>34.689341329968698</v>
      </c>
      <c r="M1602" s="3">
        <v>32.855206462331402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</row>
    <row r="1603" spans="1:41" x14ac:dyDescent="0.25">
      <c r="A1603" s="48" t="str">
        <f t="shared" si="1"/>
        <v>DIC5</v>
      </c>
      <c r="B1603" s="2" t="s">
        <v>4</v>
      </c>
      <c r="C1603" s="2" t="s">
        <v>2</v>
      </c>
      <c r="D1603" s="2" t="s">
        <v>19</v>
      </c>
      <c r="E1603" s="2" t="s">
        <v>88</v>
      </c>
      <c r="F1603" s="2" t="s">
        <v>2</v>
      </c>
      <c r="G1603" s="4"/>
      <c r="H1603" s="3">
        <v>43.4027777777778</v>
      </c>
      <c r="I1603" s="3">
        <v>43.4027777777778</v>
      </c>
      <c r="J1603" s="3">
        <v>43.4027777777778</v>
      </c>
      <c r="K1603" s="3">
        <v>43.4027777777778</v>
      </c>
      <c r="L1603" s="3">
        <v>43.4027777777778</v>
      </c>
      <c r="M1603" s="3">
        <v>43.4027777777778</v>
      </c>
      <c r="N1603" s="3">
        <v>43.4027777777778</v>
      </c>
      <c r="O1603" s="3">
        <v>43.4027777777778</v>
      </c>
      <c r="P1603" s="3">
        <v>43.4027777777778</v>
      </c>
      <c r="Q1603" s="3">
        <v>43.4027777777778</v>
      </c>
      <c r="R1603" s="3">
        <v>43.4027777777778</v>
      </c>
      <c r="S1603" s="3">
        <v>43.4027777777778</v>
      </c>
      <c r="T1603" s="3">
        <v>43.4027777777778</v>
      </c>
      <c r="U1603" s="3">
        <v>43.4027777777778</v>
      </c>
      <c r="V1603" s="3">
        <v>43.4027777777778</v>
      </c>
      <c r="W1603" s="3">
        <v>15.2070939655051</v>
      </c>
      <c r="X1603" s="3">
        <v>-2.58631958864863E-14</v>
      </c>
      <c r="Y1603" s="3">
        <v>-2.6679928388164799E-14</v>
      </c>
      <c r="Z1603" s="3">
        <v>3.24427929200084E-14</v>
      </c>
      <c r="AA1603" s="3">
        <v>1.9124172668636599E-15</v>
      </c>
      <c r="AB1603" s="3">
        <v>4.6051007786076799E-14</v>
      </c>
      <c r="AC1603" s="3">
        <v>2.39893621955377E-14</v>
      </c>
      <c r="AD1603" s="3">
        <v>2.01510642442517E-14</v>
      </c>
      <c r="AE1603" s="3">
        <v>3.4606094328794903E-14</v>
      </c>
      <c r="AF1603" s="3">
        <v>2.78052444867882E-14</v>
      </c>
      <c r="AG1603" s="3">
        <v>1.98175560705836E-14</v>
      </c>
      <c r="AH1603" s="3">
        <v>2.9594217065404901E-14</v>
      </c>
      <c r="AI1603" s="3">
        <v>4.3799441256799203E-14</v>
      </c>
      <c r="AJ1603" s="3">
        <v>1.19323883207712E-14</v>
      </c>
      <c r="AK1603" s="3">
        <v>1.9303952661158801E-14</v>
      </c>
      <c r="AL1603" s="3">
        <v>1.5799542793440801E-14</v>
      </c>
      <c r="AM1603" s="3">
        <v>-2.04895123384411E-14</v>
      </c>
      <c r="AN1603" s="4"/>
      <c r="AO1603" s="4"/>
    </row>
    <row r="1604" spans="1:41" x14ac:dyDescent="0.25">
      <c r="A1604" s="48" t="str">
        <f t="shared" si="1"/>
        <v>DIC5</v>
      </c>
      <c r="B1604" s="2" t="s">
        <v>4</v>
      </c>
      <c r="C1604" s="2" t="s">
        <v>2</v>
      </c>
      <c r="D1604" s="2" t="s">
        <v>19</v>
      </c>
      <c r="E1604" s="2" t="s">
        <v>89</v>
      </c>
      <c r="F1604" s="2" t="s">
        <v>2</v>
      </c>
      <c r="G1604" s="4"/>
      <c r="H1604" s="3">
        <v>43.4027777777778</v>
      </c>
      <c r="I1604" s="3">
        <v>43.4027777777778</v>
      </c>
      <c r="J1604" s="3">
        <v>43.4027777777778</v>
      </c>
      <c r="K1604" s="3">
        <v>43.4027777777778</v>
      </c>
      <c r="L1604" s="3">
        <v>43.4027777777778</v>
      </c>
      <c r="M1604" s="3">
        <v>43.4027777777778</v>
      </c>
      <c r="N1604" s="3">
        <v>43.4027777777778</v>
      </c>
      <c r="O1604" s="3">
        <v>43.4027777777778</v>
      </c>
      <c r="P1604" s="3">
        <v>43.4027777777778</v>
      </c>
      <c r="Q1604" s="3">
        <v>43.4027777777778</v>
      </c>
      <c r="R1604" s="3">
        <v>43.4027777777778</v>
      </c>
      <c r="S1604" s="3">
        <v>43.4027777777778</v>
      </c>
      <c r="T1604" s="3">
        <v>43.4027777777778</v>
      </c>
      <c r="U1604" s="3">
        <v>43.4027777777778</v>
      </c>
      <c r="V1604" s="3">
        <v>-5.2087531994803197E-14</v>
      </c>
      <c r="W1604" s="3">
        <v>-3.1599769410180601E-13</v>
      </c>
      <c r="X1604" s="3">
        <v>3.9747648415021102E-13</v>
      </c>
      <c r="Y1604" s="3">
        <v>4.86336980332833E-13</v>
      </c>
      <c r="Z1604" s="3">
        <v>-4.5590661629696105E-13</v>
      </c>
      <c r="AA1604" s="3">
        <v>4.1690696417627702E-13</v>
      </c>
      <c r="AB1604" s="3">
        <v>6.1686931359954102E-13</v>
      </c>
      <c r="AC1604" s="3">
        <v>-1.3913830073411901E-13</v>
      </c>
      <c r="AD1604" s="3">
        <v>4.5407064763713801E-13</v>
      </c>
      <c r="AE1604" s="3">
        <v>-5.5670673485452603E-14</v>
      </c>
      <c r="AF1604" s="3">
        <v>1.8031279758099001E-13</v>
      </c>
      <c r="AG1604" s="3">
        <v>7.17206791125883E-13</v>
      </c>
      <c r="AH1604" s="3">
        <v>-3.0651153389169302E-13</v>
      </c>
      <c r="AI1604" s="3">
        <v>-1.01804106704993E-13</v>
      </c>
      <c r="AJ1604" s="3">
        <v>-8.1670568951056496E-13</v>
      </c>
      <c r="AK1604" s="3">
        <v>-6.8009310144697997E-13</v>
      </c>
      <c r="AL1604" s="3">
        <v>-3.22643294939737E-13</v>
      </c>
      <c r="AM1604" s="3">
        <v>-2.7195170921930899E-13</v>
      </c>
      <c r="AN1604" s="4"/>
      <c r="AO1604" s="4"/>
    </row>
    <row r="1605" spans="1:41" x14ac:dyDescent="0.25">
      <c r="A1605" s="48" t="str">
        <f t="shared" si="1"/>
        <v>DIC5</v>
      </c>
      <c r="B1605" s="2" t="s">
        <v>4</v>
      </c>
      <c r="C1605" s="2" t="s">
        <v>2</v>
      </c>
      <c r="D1605" s="2" t="s">
        <v>19</v>
      </c>
      <c r="E1605" s="2" t="s">
        <v>90</v>
      </c>
      <c r="F1605" s="2" t="s">
        <v>2</v>
      </c>
      <c r="G1605" s="4"/>
      <c r="H1605" s="3">
        <v>37.0000211015182</v>
      </c>
      <c r="I1605" s="3">
        <v>36.102588599190099</v>
      </c>
      <c r="J1605" s="3">
        <v>39.717947984124599</v>
      </c>
      <c r="K1605" s="3">
        <v>41.414223627530902</v>
      </c>
      <c r="L1605" s="3">
        <v>43.110499270938803</v>
      </c>
      <c r="M1605" s="3">
        <v>43.4027777777778</v>
      </c>
      <c r="N1605" s="3">
        <v>43.4027777777778</v>
      </c>
      <c r="O1605" s="3">
        <v>43.4027777777778</v>
      </c>
      <c r="P1605" s="3">
        <v>-5.7836252708435097E-13</v>
      </c>
      <c r="Q1605" s="3">
        <v>7.6598948834228601E-13</v>
      </c>
      <c r="R1605" s="3">
        <v>-9.5721593166992291E-13</v>
      </c>
      <c r="S1605" s="3">
        <v>-2.56434561982813E-13</v>
      </c>
      <c r="T1605" s="3">
        <v>-3.8063539802749998E-14</v>
      </c>
      <c r="U1605" s="3">
        <v>-5.6776960098502104E-13</v>
      </c>
      <c r="V1605" s="3">
        <v>-2.7780017063895102E-13</v>
      </c>
      <c r="W1605" s="3">
        <v>-4.2781226278398398E-13</v>
      </c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</row>
    <row r="1606" spans="1:41" x14ac:dyDescent="0.25">
      <c r="A1606" s="48" t="str">
        <f t="shared" si="1"/>
        <v>DIC5</v>
      </c>
      <c r="B1606" s="2" t="s">
        <v>4</v>
      </c>
      <c r="C1606" s="2" t="s">
        <v>2</v>
      </c>
      <c r="D1606" s="2" t="s">
        <v>19</v>
      </c>
      <c r="E1606" s="2" t="s">
        <v>91</v>
      </c>
      <c r="F1606" s="2" t="s">
        <v>2</v>
      </c>
      <c r="G1606" s="4"/>
      <c r="H1606" s="3">
        <v>43.4027777777778</v>
      </c>
      <c r="I1606" s="3">
        <v>43.4027777777778</v>
      </c>
      <c r="J1606" s="3">
        <v>43.4027777777778</v>
      </c>
      <c r="K1606" s="3">
        <v>43.4027777777778</v>
      </c>
      <c r="L1606" s="3">
        <v>43.4027777777778</v>
      </c>
      <c r="M1606" s="3">
        <v>43.4027777777778</v>
      </c>
      <c r="N1606" s="3">
        <v>43.4027777777778</v>
      </c>
      <c r="O1606" s="3">
        <v>43.4027777777778</v>
      </c>
      <c r="P1606" s="3">
        <v>43.4027777777778</v>
      </c>
      <c r="Q1606" s="3">
        <v>-6.7732189483642597E-13</v>
      </c>
      <c r="R1606" s="3">
        <v>-8.8273515312500095E-14</v>
      </c>
      <c r="S1606" s="3">
        <v>3.8774141601015701E-13</v>
      </c>
      <c r="T1606" s="3">
        <v>2.7163526131962501E-13</v>
      </c>
      <c r="U1606" s="3">
        <v>-1.7246243852446001E-13</v>
      </c>
      <c r="V1606" s="3">
        <v>3.3205801646687101E-13</v>
      </c>
      <c r="W1606" s="3">
        <v>-8.7263978601960397E-13</v>
      </c>
      <c r="X1606" s="3">
        <v>6.1799425960341E-13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</row>
    <row r="1607" spans="1:41" x14ac:dyDescent="0.25">
      <c r="A1607" s="48" t="str">
        <f t="shared" si="1"/>
        <v>DIC5</v>
      </c>
      <c r="B1607" s="2" t="s">
        <v>4</v>
      </c>
      <c r="C1607" s="2" t="s">
        <v>2</v>
      </c>
      <c r="D1607" s="2" t="s">
        <v>19</v>
      </c>
      <c r="E1607" s="2" t="s">
        <v>92</v>
      </c>
      <c r="F1607" s="2" t="s">
        <v>2</v>
      </c>
      <c r="G1607" s="4"/>
      <c r="H1607" s="3">
        <v>43.4027777777778</v>
      </c>
      <c r="I1607" s="3">
        <v>43.4027777777778</v>
      </c>
      <c r="J1607" s="3">
        <v>43.4027777777778</v>
      </c>
      <c r="K1607" s="3">
        <v>43.4027777777778</v>
      </c>
      <c r="L1607" s="3">
        <v>43.4027777777778</v>
      </c>
      <c r="M1607" s="3">
        <v>41.107936047653503</v>
      </c>
      <c r="N1607" s="3">
        <v>42.668536176514202</v>
      </c>
      <c r="O1607" s="3">
        <v>43.4027777777778</v>
      </c>
      <c r="P1607" s="3">
        <v>43.4027777777778</v>
      </c>
      <c r="Q1607" s="3">
        <v>43.4027777777778</v>
      </c>
      <c r="R1607" s="3">
        <v>43.4027777777778</v>
      </c>
      <c r="S1607" s="3">
        <v>43.4027777777778</v>
      </c>
      <c r="T1607" s="3">
        <v>43.4027777777778</v>
      </c>
      <c r="U1607" s="3">
        <v>43.4027777777778</v>
      </c>
      <c r="V1607" s="3">
        <v>39.635854855790001</v>
      </c>
      <c r="W1607" s="3">
        <v>-8.7263978601960397E-13</v>
      </c>
      <c r="X1607" s="3">
        <v>6.1799425960341E-13</v>
      </c>
      <c r="Y1607" s="3">
        <v>-3.4455221804144301E-13</v>
      </c>
      <c r="Z1607" s="3">
        <v>3.9272854587378602E-13</v>
      </c>
      <c r="AA1607" s="3">
        <v>3.3467302170114001E-13</v>
      </c>
      <c r="AB1607" s="3">
        <v>2.5917078800536302E-13</v>
      </c>
      <c r="AC1607" s="3">
        <v>-1.3194149207545701E-13</v>
      </c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</row>
    <row r="1608" spans="1:41" x14ac:dyDescent="0.25">
      <c r="A1608" s="48" t="str">
        <f t="shared" si="1"/>
        <v>DIC5</v>
      </c>
      <c r="B1608" s="2" t="s">
        <v>4</v>
      </c>
      <c r="C1608" s="2" t="s">
        <v>2</v>
      </c>
      <c r="D1608" s="2" t="s">
        <v>19</v>
      </c>
      <c r="E1608" s="2" t="s">
        <v>35</v>
      </c>
      <c r="F1608" s="2" t="s">
        <v>2</v>
      </c>
      <c r="G1608" s="4"/>
      <c r="H1608" s="3">
        <v>43.4027777777778</v>
      </c>
      <c r="I1608" s="3">
        <v>43.4027777777778</v>
      </c>
      <c r="J1608" s="3">
        <v>43.4027777777778</v>
      </c>
      <c r="K1608" s="3">
        <v>43.4027777777778</v>
      </c>
      <c r="L1608" s="3">
        <v>43.4027777777778</v>
      </c>
      <c r="M1608" s="3">
        <v>43.4027777777778</v>
      </c>
      <c r="N1608" s="3">
        <v>43.4027777777778</v>
      </c>
      <c r="O1608" s="3">
        <v>43.4027777777778</v>
      </c>
      <c r="P1608" s="3">
        <v>43.4027777777778</v>
      </c>
      <c r="Q1608" s="3">
        <v>43.4027777777778</v>
      </c>
      <c r="R1608" s="3">
        <v>43.4027777777778</v>
      </c>
      <c r="S1608" s="3">
        <v>43.4027777777778</v>
      </c>
      <c r="T1608" s="3">
        <v>43.4027777777778</v>
      </c>
      <c r="U1608" s="3">
        <v>43.4027777777778</v>
      </c>
      <c r="V1608" s="3">
        <v>43.4027777777778</v>
      </c>
      <c r="W1608" s="3">
        <v>34.7222222222222</v>
      </c>
      <c r="X1608" s="3">
        <v>34.7222222222222</v>
      </c>
      <c r="Y1608" s="3">
        <v>34.7222222222222</v>
      </c>
      <c r="Z1608" s="3">
        <v>34.7222222222222</v>
      </c>
      <c r="AA1608" s="3">
        <v>34.7222222222222</v>
      </c>
      <c r="AB1608" s="3">
        <v>34.7222222222222</v>
      </c>
      <c r="AC1608" s="3">
        <v>34.7222222222222</v>
      </c>
      <c r="AD1608" s="3">
        <v>34.7222222222222</v>
      </c>
      <c r="AE1608" s="3">
        <v>34.7222222222222</v>
      </c>
      <c r="AF1608" s="3">
        <v>34.7222222222222</v>
      </c>
      <c r="AG1608" s="3">
        <v>34.7222222222222</v>
      </c>
      <c r="AH1608" s="3">
        <v>34.7222222222222</v>
      </c>
      <c r="AI1608" s="3">
        <v>34.7222222222222</v>
      </c>
      <c r="AJ1608" s="3">
        <v>34.7222222222222</v>
      </c>
      <c r="AK1608" s="3">
        <v>34.7222222222222</v>
      </c>
      <c r="AL1608" s="3">
        <v>34.7222222222222</v>
      </c>
      <c r="AM1608" s="3">
        <v>34.7222222222222</v>
      </c>
      <c r="AN1608" s="4"/>
      <c r="AO1608" s="4"/>
    </row>
    <row r="1609" spans="1:41" x14ac:dyDescent="0.25">
      <c r="A1609" s="48" t="str">
        <f t="shared" si="1"/>
        <v>DIC5</v>
      </c>
      <c r="B1609" s="2" t="s">
        <v>4</v>
      </c>
      <c r="C1609" s="2" t="s">
        <v>2</v>
      </c>
      <c r="D1609" s="2" t="s">
        <v>19</v>
      </c>
      <c r="E1609" s="2" t="s">
        <v>36</v>
      </c>
      <c r="F1609" s="2" t="s">
        <v>2</v>
      </c>
      <c r="G1609" s="4"/>
      <c r="H1609" s="3">
        <v>19.355462190721902</v>
      </c>
      <c r="I1609" s="3">
        <v>18.846051901838599</v>
      </c>
      <c r="J1609" s="3">
        <v>19.287447451026701</v>
      </c>
      <c r="K1609" s="3">
        <v>19.728843000214901</v>
      </c>
      <c r="L1609" s="3">
        <v>20.170238549402999</v>
      </c>
      <c r="M1609" s="3">
        <v>20.6116340985912</v>
      </c>
      <c r="N1609" s="3">
        <v>21.053029647779301</v>
      </c>
      <c r="O1609" s="3">
        <v>21.7424652778598</v>
      </c>
      <c r="P1609" s="3">
        <v>22.4319009079403</v>
      </c>
      <c r="Q1609" s="3">
        <v>23.121336538020799</v>
      </c>
      <c r="R1609" s="3">
        <v>23.810772168101298</v>
      </c>
      <c r="S1609" s="3">
        <v>24.500207798181801</v>
      </c>
      <c r="T1609" s="3">
        <v>24.537122642693902</v>
      </c>
      <c r="U1609" s="3">
        <v>24.574037487205999</v>
      </c>
      <c r="V1609" s="3">
        <v>24.610952331718099</v>
      </c>
      <c r="W1609" s="3">
        <v>24.6478671762302</v>
      </c>
      <c r="X1609" s="3">
        <v>24.684782020742301</v>
      </c>
      <c r="Y1609" s="3">
        <v>24.823962664870201</v>
      </c>
      <c r="Z1609" s="3">
        <v>24.963143308998099</v>
      </c>
      <c r="AA1609" s="3">
        <v>25.102323953126099</v>
      </c>
      <c r="AB1609" s="3">
        <v>25.241504597254</v>
      </c>
      <c r="AC1609" s="3">
        <v>25.380685241381901</v>
      </c>
      <c r="AD1609" s="3">
        <v>25.656853318980399</v>
      </c>
      <c r="AE1609" s="3">
        <v>25.933021396578901</v>
      </c>
      <c r="AF1609" s="3">
        <v>26.209189474177499</v>
      </c>
      <c r="AG1609" s="3">
        <v>26.485357551776001</v>
      </c>
      <c r="AH1609" s="3">
        <v>26.7615256293745</v>
      </c>
      <c r="AI1609" s="3">
        <v>27.447006197579999</v>
      </c>
      <c r="AJ1609" s="3">
        <v>28.132486765785401</v>
      </c>
      <c r="AK1609" s="3">
        <v>28.8179673339909</v>
      </c>
      <c r="AL1609" s="3">
        <v>29.503447902196299</v>
      </c>
      <c r="AM1609" s="3">
        <v>30.188928470401802</v>
      </c>
      <c r="AN1609" s="4"/>
      <c r="AO1609" s="4"/>
    </row>
    <row r="1610" spans="1:41" x14ac:dyDescent="0.25">
      <c r="A1610" s="48" t="str">
        <f t="shared" si="1"/>
        <v>DIC5</v>
      </c>
      <c r="B1610" s="2" t="s">
        <v>4</v>
      </c>
      <c r="C1610" s="2" t="s">
        <v>2</v>
      </c>
      <c r="D1610" s="2" t="s">
        <v>19</v>
      </c>
      <c r="E1610" s="2" t="s">
        <v>93</v>
      </c>
      <c r="F1610" s="2" t="s">
        <v>2</v>
      </c>
      <c r="G1610" s="4"/>
      <c r="H1610" s="3">
        <v>4.6187312287117699</v>
      </c>
      <c r="I1610" s="3">
        <v>4.3699931191570904</v>
      </c>
      <c r="J1610" s="3">
        <v>4.67320580692751</v>
      </c>
      <c r="K1610" s="3">
        <v>5.6635248256354398</v>
      </c>
      <c r="L1610" s="3">
        <v>5.7640415389799804</v>
      </c>
      <c r="M1610" s="3">
        <v>6.0069635391325997</v>
      </c>
      <c r="N1610" s="3">
        <v>6.1593105795975003</v>
      </c>
      <c r="O1610" s="3">
        <v>6.2731256297287503</v>
      </c>
      <c r="P1610" s="3">
        <v>6.3869406798600004</v>
      </c>
      <c r="Q1610" s="3">
        <v>6.5007557299912504</v>
      </c>
      <c r="R1610" s="3">
        <v>6.6145707801225004</v>
      </c>
      <c r="S1610" s="3">
        <v>6.7283858302537496</v>
      </c>
      <c r="T1610" s="3">
        <v>6.7427398078560001</v>
      </c>
      <c r="U1610" s="3">
        <v>6.7570937854582498</v>
      </c>
      <c r="V1610" s="3">
        <v>6.7714477630605003</v>
      </c>
      <c r="W1610" s="3">
        <v>6.78580174066275</v>
      </c>
      <c r="X1610" s="3">
        <v>6.8001557182649996</v>
      </c>
      <c r="Y1610" s="3">
        <v>6.81014594639925</v>
      </c>
      <c r="Z1610" s="3">
        <v>6.8201361745335003</v>
      </c>
      <c r="AA1610" s="3">
        <v>6.8301264026677497</v>
      </c>
      <c r="AB1610" s="3">
        <v>6.8401166308020001</v>
      </c>
      <c r="AC1610" s="3">
        <v>6.8501068589362504</v>
      </c>
      <c r="AD1610" s="3">
        <v>6.8658633687442503</v>
      </c>
      <c r="AE1610" s="3">
        <v>6.8816198785522502</v>
      </c>
      <c r="AF1610" s="3">
        <v>6.8973763883602501</v>
      </c>
      <c r="AG1610" s="3">
        <v>6.9131328981682501</v>
      </c>
      <c r="AH1610" s="3">
        <v>6.92888940797625</v>
      </c>
      <c r="AI1610" s="3">
        <v>6.9690510207629996</v>
      </c>
      <c r="AJ1610" s="3">
        <v>2222</v>
      </c>
      <c r="AK1610" s="3">
        <v>2222</v>
      </c>
      <c r="AL1610" s="3">
        <v>2222</v>
      </c>
      <c r="AM1610" s="3">
        <v>2222</v>
      </c>
      <c r="AN1610" s="4"/>
      <c r="AO1610" s="4"/>
    </row>
    <row r="1611" spans="1:41" x14ac:dyDescent="0.25">
      <c r="A1611" s="48" t="str">
        <f t="shared" si="1"/>
        <v>DIC5</v>
      </c>
      <c r="B1611" s="2" t="s">
        <v>4</v>
      </c>
      <c r="C1611" s="2" t="s">
        <v>2</v>
      </c>
      <c r="D1611" s="2" t="s">
        <v>19</v>
      </c>
      <c r="E1611" s="2" t="s">
        <v>94</v>
      </c>
      <c r="F1611" s="2" t="s">
        <v>2</v>
      </c>
      <c r="G1611" s="4"/>
      <c r="H1611" s="3">
        <v>6.0844319696097502</v>
      </c>
      <c r="I1611" s="3">
        <v>5.8287590600270596</v>
      </c>
      <c r="J1611" s="3">
        <v>6.35259648074498</v>
      </c>
      <c r="K1611" s="3">
        <v>7.2126006323581402</v>
      </c>
      <c r="L1611" s="3">
        <v>7.5963960524976404</v>
      </c>
      <c r="M1611" s="3">
        <v>8.3323499123120293</v>
      </c>
      <c r="N1611" s="3">
        <v>9.1566182353041601</v>
      </c>
      <c r="O1611" s="3">
        <v>10.0797987570553</v>
      </c>
      <c r="P1611" s="3">
        <v>11.1137609414167</v>
      </c>
      <c r="Q1611" s="3">
        <v>12.1570396778014</v>
      </c>
      <c r="R1611" s="3">
        <v>13.509164752806401</v>
      </c>
      <c r="S1611" s="3">
        <v>14.9650542077138</v>
      </c>
      <c r="T1611" s="3">
        <v>15.065247699055201</v>
      </c>
      <c r="U1611" s="3">
        <v>15.165441190396599</v>
      </c>
      <c r="V1611" s="3">
        <v>12.4556715890219</v>
      </c>
      <c r="W1611" s="3">
        <v>12.5950201778807</v>
      </c>
      <c r="X1611" s="3">
        <v>12.7343687667396</v>
      </c>
      <c r="Y1611" s="3">
        <v>12.874189697870101</v>
      </c>
      <c r="Z1611" s="3">
        <v>13.014010629000699</v>
      </c>
      <c r="AA1611" s="3">
        <v>13.1538315601313</v>
      </c>
      <c r="AB1611" s="3">
        <v>13.2936524912619</v>
      </c>
      <c r="AC1611" s="3">
        <v>13.433473422392501</v>
      </c>
      <c r="AD1611" s="3">
        <v>13.589937801074999</v>
      </c>
      <c r="AE1611" s="3">
        <v>13.746402179757601</v>
      </c>
      <c r="AF1611" s="3">
        <v>13.902866558440101</v>
      </c>
      <c r="AG1611" s="3">
        <v>14.0593309371227</v>
      </c>
      <c r="AH1611" s="3">
        <v>14.215795315805201</v>
      </c>
      <c r="AI1611" s="3">
        <v>14.385807968606599</v>
      </c>
      <c r="AJ1611" s="3">
        <v>14.5558206214079</v>
      </c>
      <c r="AK1611" s="3">
        <v>14.725833274209201</v>
      </c>
      <c r="AL1611" s="3">
        <v>14.8958459270105</v>
      </c>
      <c r="AM1611" s="3">
        <v>15.0658585798119</v>
      </c>
      <c r="AN1611" s="4"/>
      <c r="AO1611" s="4"/>
    </row>
    <row r="1612" spans="1:41" x14ac:dyDescent="0.25">
      <c r="A1612" s="48" t="str">
        <f t="shared" si="1"/>
        <v>DIC5</v>
      </c>
      <c r="B1612" s="2" t="s">
        <v>4</v>
      </c>
      <c r="C1612" s="2" t="s">
        <v>2</v>
      </c>
      <c r="D1612" s="2" t="s">
        <v>19</v>
      </c>
      <c r="E1612" s="2" t="s">
        <v>95</v>
      </c>
      <c r="F1612" s="2" t="s">
        <v>2</v>
      </c>
      <c r="G1612" s="4"/>
      <c r="H1612" s="3">
        <v>6.1197800263271596</v>
      </c>
      <c r="I1612" s="3">
        <v>5.7221330483257198</v>
      </c>
      <c r="J1612" s="3">
        <v>6.0129870731867303</v>
      </c>
      <c r="K1612" s="3">
        <v>6.3042493102920201</v>
      </c>
      <c r="L1612" s="3">
        <v>6.5949829127745696</v>
      </c>
      <c r="M1612" s="3">
        <v>6.8857165152571298</v>
      </c>
      <c r="N1612" s="3">
        <v>7.1764501177396802</v>
      </c>
      <c r="O1612" s="3">
        <v>7.3491260896603396</v>
      </c>
      <c r="P1612" s="3">
        <v>7.5243061565846103</v>
      </c>
      <c r="Q1612" s="3">
        <v>7.6970328698190604</v>
      </c>
      <c r="R1612" s="3">
        <v>8.0934240520410707</v>
      </c>
      <c r="S1612" s="3">
        <v>8.9603644326434608</v>
      </c>
      <c r="T1612" s="3">
        <v>9.8373544128816093</v>
      </c>
      <c r="U1612" s="3">
        <v>10.8195831907483</v>
      </c>
      <c r="V1612" s="3">
        <v>11.1661986023061</v>
      </c>
      <c r="W1612" s="3">
        <v>11.421102609869999</v>
      </c>
      <c r="X1612" s="3">
        <v>11.676006617433901</v>
      </c>
      <c r="Y1612" s="3">
        <v>11.879004449077399</v>
      </c>
      <c r="Z1612" s="3">
        <v>12.0820022807209</v>
      </c>
      <c r="AA1612" s="3">
        <v>12.285000112364401</v>
      </c>
      <c r="AB1612" s="3">
        <v>12.487997944008001</v>
      </c>
      <c r="AC1612" s="3">
        <v>12.690995775651499</v>
      </c>
      <c r="AD1612" s="3">
        <v>12.9331948032371</v>
      </c>
      <c r="AE1612" s="3">
        <v>13.1753938308228</v>
      </c>
      <c r="AF1612" s="3">
        <v>13.417592858408399</v>
      </c>
      <c r="AG1612" s="3">
        <v>13.6597918859941</v>
      </c>
      <c r="AH1612" s="3">
        <v>13.9019909135797</v>
      </c>
      <c r="AI1612" s="3">
        <v>14.136475332627599</v>
      </c>
      <c r="AJ1612" s="3">
        <v>14.3709597516755</v>
      </c>
      <c r="AK1612" s="3">
        <v>14.605444170723301</v>
      </c>
      <c r="AL1612" s="3">
        <v>14.839928589771199</v>
      </c>
      <c r="AM1612" s="3">
        <v>15.0744130088191</v>
      </c>
      <c r="AN1612" s="4"/>
      <c r="AO1612" s="4"/>
    </row>
    <row r="1613" spans="1:41" x14ac:dyDescent="0.25">
      <c r="A1613" s="48" t="str">
        <f t="shared" si="1"/>
        <v>DIC5</v>
      </c>
      <c r="B1613" s="2" t="s">
        <v>4</v>
      </c>
      <c r="C1613" s="2" t="s">
        <v>2</v>
      </c>
      <c r="D1613" s="2" t="s">
        <v>19</v>
      </c>
      <c r="E1613" s="2" t="s">
        <v>96</v>
      </c>
      <c r="F1613" s="2" t="s">
        <v>2</v>
      </c>
      <c r="G1613" s="4"/>
      <c r="H1613" s="3">
        <v>10.3501952967696</v>
      </c>
      <c r="I1613" s="3">
        <v>10.0991521517055</v>
      </c>
      <c r="J1613" s="3">
        <v>11.110494161468599</v>
      </c>
      <c r="K1613" s="3">
        <v>11.5850015715657</v>
      </c>
      <c r="L1613" s="3">
        <v>12.0595089816629</v>
      </c>
      <c r="M1613" s="3">
        <v>12.536978825718201</v>
      </c>
      <c r="N1613" s="3">
        <v>13.0150653774229</v>
      </c>
      <c r="O1613" s="3">
        <v>13.2989101860346</v>
      </c>
      <c r="P1613" s="3">
        <v>13.6743348557573</v>
      </c>
      <c r="Q1613" s="3">
        <v>13.958179664369</v>
      </c>
      <c r="R1613" s="3">
        <v>14.242024472980701</v>
      </c>
      <c r="S1613" s="3">
        <v>14.5258692815923</v>
      </c>
      <c r="T1613" s="3">
        <v>14.861454258777</v>
      </c>
      <c r="U1613" s="3">
        <v>15.1970392359617</v>
      </c>
      <c r="V1613" s="3">
        <v>15.5326242131464</v>
      </c>
      <c r="W1613" s="3">
        <v>15.8682091903311</v>
      </c>
      <c r="X1613" s="3">
        <v>16.203794167515799</v>
      </c>
      <c r="Y1613" s="3">
        <v>16.4709161687368</v>
      </c>
      <c r="Z1613" s="3">
        <v>16.738038169957701</v>
      </c>
      <c r="AA1613" s="3">
        <v>17.005160171178598</v>
      </c>
      <c r="AB1613" s="3">
        <v>17.272282172399599</v>
      </c>
      <c r="AC1613" s="3">
        <v>17.5394041736205</v>
      </c>
      <c r="AD1613" s="3">
        <v>17.858161861710599</v>
      </c>
      <c r="AE1613" s="3">
        <v>18.1769195498008</v>
      </c>
      <c r="AF1613" s="3">
        <v>18.495677237890899</v>
      </c>
      <c r="AG1613" s="3">
        <v>18.814434925981001</v>
      </c>
      <c r="AH1613" s="3">
        <v>19.133192614071099</v>
      </c>
      <c r="AI1613" s="3">
        <v>19.441758103577701</v>
      </c>
      <c r="AJ1613" s="3">
        <v>19.7503235930843</v>
      </c>
      <c r="AK1613" s="3">
        <v>20.058889082590898</v>
      </c>
      <c r="AL1613" s="3">
        <v>20.367454572097401</v>
      </c>
      <c r="AM1613" s="3">
        <v>20.676020061604</v>
      </c>
      <c r="AN1613" s="4"/>
      <c r="AO1613" s="4"/>
    </row>
    <row r="1614" spans="1:41" x14ac:dyDescent="0.25">
      <c r="A1614" s="48" t="str">
        <f t="shared" si="1"/>
        <v>DIC5</v>
      </c>
      <c r="B1614" s="2" t="s">
        <v>4</v>
      </c>
      <c r="C1614" s="2" t="s">
        <v>2</v>
      </c>
      <c r="D1614" s="2" t="s">
        <v>19</v>
      </c>
      <c r="E1614" s="2" t="s">
        <v>97</v>
      </c>
      <c r="F1614" s="2" t="s">
        <v>2</v>
      </c>
      <c r="G1614" s="4"/>
      <c r="H1614" s="3">
        <v>10.190795044801799</v>
      </c>
      <c r="I1614" s="3">
        <v>9.59763620514018</v>
      </c>
      <c r="J1614" s="3">
        <v>10.034381930382899</v>
      </c>
      <c r="K1614" s="3">
        <v>10.488486033399999</v>
      </c>
      <c r="L1614" s="3">
        <v>10.9201110471326</v>
      </c>
      <c r="M1614" s="3">
        <v>11.351736060865299</v>
      </c>
      <c r="N1614" s="3">
        <v>11.7833610745979</v>
      </c>
      <c r="O1614" s="3">
        <v>12.0408981961717</v>
      </c>
      <c r="P1614" s="3">
        <v>12.4566105815412</v>
      </c>
      <c r="Q1614" s="3">
        <v>12.6549843391875</v>
      </c>
      <c r="R1614" s="3">
        <v>12.912521460761299</v>
      </c>
      <c r="S1614" s="3">
        <v>13.1700585823351</v>
      </c>
      <c r="T1614" s="3">
        <v>13.471599379213201</v>
      </c>
      <c r="U1614" s="3">
        <v>13.773140176091401</v>
      </c>
      <c r="V1614" s="3">
        <v>14.074680972969499</v>
      </c>
      <c r="W1614" s="3">
        <v>14.3762217698477</v>
      </c>
      <c r="X1614" s="3">
        <v>14.6777625667258</v>
      </c>
      <c r="Y1614" s="3">
        <v>14.9177506512032</v>
      </c>
      <c r="Z1614" s="3">
        <v>15.157738735680599</v>
      </c>
      <c r="AA1614" s="3">
        <v>15.397726820158001</v>
      </c>
      <c r="AB1614" s="3">
        <v>15.632437392339</v>
      </c>
      <c r="AC1614" s="3">
        <v>15.8777029891128</v>
      </c>
      <c r="AD1614" s="3">
        <v>16.164175504028901</v>
      </c>
      <c r="AE1614" s="3">
        <v>16.450648018945</v>
      </c>
      <c r="AF1614" s="3">
        <v>16.737120533861201</v>
      </c>
      <c r="AG1614" s="3">
        <v>17.0235930487773</v>
      </c>
      <c r="AH1614" s="3">
        <v>17.310065563693499</v>
      </c>
      <c r="AI1614" s="3">
        <v>17.5879876204087</v>
      </c>
      <c r="AJ1614" s="3">
        <v>17.865909677123899</v>
      </c>
      <c r="AK1614" s="3">
        <v>18.1438317338391</v>
      </c>
      <c r="AL1614" s="3">
        <v>18.421753790554199</v>
      </c>
      <c r="AM1614" s="3">
        <v>18.6996758472694</v>
      </c>
      <c r="AN1614" s="4"/>
      <c r="AO1614" s="4"/>
    </row>
    <row r="1615" spans="1:41" x14ac:dyDescent="0.25">
      <c r="A1615" s="48" t="str">
        <f t="shared" si="1"/>
        <v>DIC5</v>
      </c>
      <c r="B1615" s="2" t="s">
        <v>4</v>
      </c>
      <c r="C1615" s="2" t="s">
        <v>2</v>
      </c>
      <c r="D1615" s="2" t="s">
        <v>19</v>
      </c>
      <c r="E1615" s="2" t="s">
        <v>98</v>
      </c>
      <c r="F1615" s="2" t="s">
        <v>2</v>
      </c>
      <c r="G1615" s="4"/>
      <c r="H1615" s="3">
        <v>10.089706290791399</v>
      </c>
      <c r="I1615" s="3">
        <v>9.5023920822344206</v>
      </c>
      <c r="J1615" s="3">
        <v>9.9369888331253602</v>
      </c>
      <c r="K1615" s="3">
        <v>10.400971733017</v>
      </c>
      <c r="L1615" s="3">
        <v>10.8268995867692</v>
      </c>
      <c r="M1615" s="3">
        <v>11.2583347940671</v>
      </c>
      <c r="N1615" s="3">
        <v>11.765361004283999</v>
      </c>
      <c r="O1615" s="3">
        <v>12.0212075762586</v>
      </c>
      <c r="P1615" s="3">
        <v>12.363007346556399</v>
      </c>
      <c r="Q1615" s="3">
        <v>12.6220905714503</v>
      </c>
      <c r="R1615" s="3">
        <v>12.8811737963442</v>
      </c>
      <c r="S1615" s="3">
        <v>13.140257021238</v>
      </c>
      <c r="T1615" s="3">
        <v>13.439753626799201</v>
      </c>
      <c r="U1615" s="3">
        <v>13.7392502323603</v>
      </c>
      <c r="V1615" s="3">
        <v>14.046365836273001</v>
      </c>
      <c r="W1615" s="3">
        <v>14.4260301328293</v>
      </c>
      <c r="X1615" s="3">
        <v>14.7255267383904</v>
      </c>
      <c r="Y1615" s="3">
        <v>14.967299941871699</v>
      </c>
      <c r="Z1615" s="3">
        <v>15.209073145353001</v>
      </c>
      <c r="AA1615" s="3">
        <v>15.4508463488343</v>
      </c>
      <c r="AB1615" s="3">
        <v>15.6926195523156</v>
      </c>
      <c r="AC1615" s="3">
        <v>15.934392755797001</v>
      </c>
      <c r="AD1615" s="3">
        <v>16.2214775364309</v>
      </c>
      <c r="AE1615" s="3">
        <v>16.508562317064801</v>
      </c>
      <c r="AF1615" s="3">
        <v>16.795647097698701</v>
      </c>
      <c r="AG1615" s="3">
        <v>17.082731878332702</v>
      </c>
      <c r="AH1615" s="3">
        <v>17.369816658966599</v>
      </c>
      <c r="AI1615" s="3">
        <v>17.6482506058355</v>
      </c>
      <c r="AJ1615" s="3">
        <v>17.926684552704302</v>
      </c>
      <c r="AK1615" s="3">
        <v>18.205118499573199</v>
      </c>
      <c r="AL1615" s="3">
        <v>18.483552446442101</v>
      </c>
      <c r="AM1615" s="3">
        <v>18.761986393310899</v>
      </c>
      <c r="AN1615" s="4"/>
      <c r="AO1615" s="4"/>
    </row>
    <row r="1616" spans="1:41" x14ac:dyDescent="0.25">
      <c r="A1616" s="48" t="str">
        <f t="shared" si="1"/>
        <v>DIC5</v>
      </c>
      <c r="B1616" s="2" t="s">
        <v>4</v>
      </c>
      <c r="C1616" s="2" t="s">
        <v>2</v>
      </c>
      <c r="D1616" s="2" t="s">
        <v>19</v>
      </c>
      <c r="E1616" s="2" t="s">
        <v>99</v>
      </c>
      <c r="F1616" s="2" t="s">
        <v>2</v>
      </c>
      <c r="G1616" s="4"/>
      <c r="H1616" s="3">
        <v>4.2508647691609402</v>
      </c>
      <c r="I1616" s="3">
        <v>3.99544595153974</v>
      </c>
      <c r="J1616" s="3">
        <v>4.3068024474812701</v>
      </c>
      <c r="K1616" s="3">
        <v>5.32371985221278</v>
      </c>
      <c r="L1616" s="3">
        <v>5.4269362838226902</v>
      </c>
      <c r="M1616" s="3">
        <v>5.5301527154326102</v>
      </c>
      <c r="N1616" s="3">
        <v>5.6333691470425302</v>
      </c>
      <c r="O1616" s="3">
        <v>5.7465554975708901</v>
      </c>
      <c r="P1616" s="3">
        <v>5.8597418480992598</v>
      </c>
      <c r="Q1616" s="3">
        <v>5.9729281986276304</v>
      </c>
      <c r="R1616" s="3">
        <v>6.086114549156</v>
      </c>
      <c r="S1616" s="3">
        <v>6.1993008996843599</v>
      </c>
      <c r="T1616" s="3">
        <v>6.2135755877725503</v>
      </c>
      <c r="U1616" s="3">
        <v>6.2278502758607299</v>
      </c>
      <c r="V1616" s="3">
        <v>6.3260379279418002</v>
      </c>
      <c r="W1616" s="3">
        <v>6.6053644668220297</v>
      </c>
      <c r="X1616" s="3">
        <v>6.7625925383983398</v>
      </c>
      <c r="Y1616" s="3">
        <v>6.7725275818056696</v>
      </c>
      <c r="Z1616" s="3">
        <v>6.7824626252130003</v>
      </c>
      <c r="AA1616" s="3">
        <v>6.79239766862033</v>
      </c>
      <c r="AB1616" s="3">
        <v>6.8023327120276704</v>
      </c>
      <c r="AC1616" s="3">
        <v>6.8122677554350002</v>
      </c>
      <c r="AD1616" s="3">
        <v>6.8279372283225896</v>
      </c>
      <c r="AE1616" s="3">
        <v>6.8436067012101898</v>
      </c>
      <c r="AF1616" s="3">
        <v>6.8592761740977801</v>
      </c>
      <c r="AG1616" s="3">
        <v>6.8749456469853802</v>
      </c>
      <c r="AH1616" s="3">
        <v>6.8906151198729697</v>
      </c>
      <c r="AI1616" s="3">
        <v>6.9305548851098502</v>
      </c>
      <c r="AJ1616" s="3">
        <v>6.9704946503467298</v>
      </c>
      <c r="AK1616" s="3">
        <v>7.0104344155836102</v>
      </c>
      <c r="AL1616" s="3">
        <v>7.0503741808204898</v>
      </c>
      <c r="AM1616" s="3">
        <v>7.0903139460573703</v>
      </c>
      <c r="AN1616" s="4"/>
      <c r="AO1616" s="4"/>
    </row>
    <row r="1617" spans="1:41" x14ac:dyDescent="0.25">
      <c r="A1617" s="48" t="str">
        <f t="shared" si="1"/>
        <v>DIC5</v>
      </c>
      <c r="B1617" s="2" t="s">
        <v>4</v>
      </c>
      <c r="C1617" s="2" t="s">
        <v>2</v>
      </c>
      <c r="D1617" s="2" t="s">
        <v>19</v>
      </c>
      <c r="E1617" s="2" t="s">
        <v>100</v>
      </c>
      <c r="F1617" s="2" t="s">
        <v>2</v>
      </c>
      <c r="G1617" s="4"/>
      <c r="H1617" s="3">
        <v>15.1909722222222</v>
      </c>
      <c r="I1617" s="3">
        <v>15.1909722222222</v>
      </c>
      <c r="J1617" s="3">
        <v>15.1909722222222</v>
      </c>
      <c r="K1617" s="3">
        <v>15.1909722222222</v>
      </c>
      <c r="L1617" s="3">
        <v>15.1909722222222</v>
      </c>
      <c r="M1617" s="3">
        <v>15.1909722222222</v>
      </c>
      <c r="N1617" s="3">
        <v>15.1909722222222</v>
      </c>
      <c r="O1617" s="3">
        <v>15.1909722222222</v>
      </c>
      <c r="P1617" s="3">
        <v>15.1909722222222</v>
      </c>
      <c r="Q1617" s="3">
        <v>12.1412694654889</v>
      </c>
      <c r="R1617" s="3">
        <v>13.236206417986899</v>
      </c>
      <c r="S1617" s="3">
        <v>15.1909722222222</v>
      </c>
      <c r="T1617" s="3">
        <v>15.1909722222222</v>
      </c>
      <c r="U1617" s="3">
        <v>15.1909722222222</v>
      </c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</row>
    <row r="1618" spans="1:41" x14ac:dyDescent="0.25">
      <c r="A1618" s="48" t="str">
        <f t="shared" si="1"/>
        <v>DIC5</v>
      </c>
      <c r="B1618" s="2" t="s">
        <v>4</v>
      </c>
      <c r="C1618" s="2" t="s">
        <v>2</v>
      </c>
      <c r="D1618" s="2" t="s">
        <v>19</v>
      </c>
      <c r="E1618" s="2" t="s">
        <v>101</v>
      </c>
      <c r="F1618" s="2" t="s">
        <v>2</v>
      </c>
      <c r="G1618" s="4"/>
      <c r="H1618" s="3">
        <v>15.1909722222222</v>
      </c>
      <c r="I1618" s="3">
        <v>15.1909722222222</v>
      </c>
      <c r="J1618" s="3">
        <v>15.1909722222222</v>
      </c>
      <c r="K1618" s="3">
        <v>15.1909722222222</v>
      </c>
      <c r="L1618" s="3">
        <v>15.1909722222222</v>
      </c>
      <c r="M1618" s="3">
        <v>15.1909722222222</v>
      </c>
      <c r="N1618" s="3">
        <v>15.1909722222222</v>
      </c>
      <c r="O1618" s="3">
        <v>15.1909722222222</v>
      </c>
      <c r="P1618" s="3">
        <v>15.1909722222222</v>
      </c>
      <c r="Q1618" s="3">
        <v>12.1412694654889</v>
      </c>
      <c r="R1618" s="3">
        <v>13.236206417986899</v>
      </c>
      <c r="S1618" s="3">
        <v>15.1909722222222</v>
      </c>
      <c r="T1618" s="3">
        <v>15.1909722222222</v>
      </c>
      <c r="U1618" s="3">
        <v>15.1909722222222</v>
      </c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</row>
    <row r="1619" spans="1:41" x14ac:dyDescent="0.25">
      <c r="A1619" s="48" t="str">
        <f t="shared" si="1"/>
        <v>DIC5</v>
      </c>
      <c r="B1619" s="2" t="s">
        <v>4</v>
      </c>
      <c r="C1619" s="2" t="s">
        <v>2</v>
      </c>
      <c r="D1619" s="2" t="s">
        <v>19</v>
      </c>
      <c r="E1619" s="2" t="s">
        <v>102</v>
      </c>
      <c r="F1619" s="2" t="s">
        <v>2</v>
      </c>
      <c r="G1619" s="4"/>
      <c r="H1619" s="3">
        <v>10.3501952967696</v>
      </c>
      <c r="I1619" s="3">
        <v>10.0991521517055</v>
      </c>
      <c r="J1619" s="3">
        <v>11.110494161468599</v>
      </c>
      <c r="K1619" s="3">
        <v>11.5850015715657</v>
      </c>
      <c r="L1619" s="3">
        <v>12.0595089816629</v>
      </c>
      <c r="M1619" s="3">
        <v>12.536978825718201</v>
      </c>
      <c r="N1619" s="3">
        <v>13.0150653774229</v>
      </c>
      <c r="O1619" s="3">
        <v>13.2989101860346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</row>
    <row r="1620" spans="1:41" x14ac:dyDescent="0.25">
      <c r="A1620" s="48" t="str">
        <f t="shared" si="1"/>
        <v>DIC5</v>
      </c>
      <c r="B1620" s="2" t="s">
        <v>4</v>
      </c>
      <c r="C1620" s="2" t="s">
        <v>2</v>
      </c>
      <c r="D1620" s="2" t="s">
        <v>19</v>
      </c>
      <c r="E1620" s="2" t="s">
        <v>103</v>
      </c>
      <c r="F1620" s="2" t="s">
        <v>2</v>
      </c>
      <c r="G1620" s="4"/>
      <c r="H1620" s="3">
        <v>12.141269465488801</v>
      </c>
      <c r="I1620" s="3">
        <v>12.1412694654889</v>
      </c>
      <c r="J1620" s="3">
        <v>12.141269465489</v>
      </c>
      <c r="K1620" s="3">
        <v>12.1412694654889</v>
      </c>
      <c r="L1620" s="3">
        <v>12.141269465489</v>
      </c>
      <c r="M1620" s="3">
        <v>12.141269465488801</v>
      </c>
      <c r="N1620" s="3">
        <v>12.1412694654886</v>
      </c>
      <c r="O1620" s="3">
        <v>12.195468917085201</v>
      </c>
      <c r="P1620" s="3">
        <v>12.4566105815412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3">
        <v>6.8301264026677497</v>
      </c>
      <c r="AB1620" s="3">
        <v>6.6244116040857097</v>
      </c>
      <c r="AC1620" s="3">
        <v>6.8501068589362504</v>
      </c>
      <c r="AD1620" s="3">
        <v>6.8658633687442503</v>
      </c>
      <c r="AE1620" s="3">
        <v>6.8816198785522502</v>
      </c>
      <c r="AF1620" s="3">
        <v>6.8973763883602501</v>
      </c>
      <c r="AG1620" s="3">
        <v>6.9131328981682501</v>
      </c>
      <c r="AH1620" s="3">
        <v>6.92888940797625</v>
      </c>
      <c r="AI1620" s="3">
        <v>6.9690510207629996</v>
      </c>
      <c r="AJ1620" s="3">
        <v>7.0092126335497502</v>
      </c>
      <c r="AK1620" s="3">
        <v>7.0493742463364999</v>
      </c>
      <c r="AL1620" s="3">
        <v>7.0895358591232496</v>
      </c>
      <c r="AM1620" s="3">
        <v>7.1296974719100001</v>
      </c>
      <c r="AN1620" s="4"/>
      <c r="AO1620" s="4"/>
    </row>
    <row r="1621" spans="1:41" x14ac:dyDescent="0.25">
      <c r="A1621" s="48" t="str">
        <f t="shared" si="1"/>
        <v>DIC5</v>
      </c>
      <c r="B1621" s="2" t="s">
        <v>4</v>
      </c>
      <c r="C1621" s="2" t="s">
        <v>2</v>
      </c>
      <c r="D1621" s="2" t="s">
        <v>19</v>
      </c>
      <c r="E1621" s="2" t="s">
        <v>104</v>
      </c>
      <c r="F1621" s="2" t="s">
        <v>2</v>
      </c>
      <c r="G1621" s="4"/>
      <c r="H1621" s="3">
        <v>12.141269465488801</v>
      </c>
      <c r="I1621" s="3">
        <v>12.1412694654889</v>
      </c>
      <c r="J1621" s="3">
        <v>12.141269465489</v>
      </c>
      <c r="K1621" s="3">
        <v>12.1412694654889</v>
      </c>
      <c r="L1621" s="3">
        <v>12.141269465489</v>
      </c>
      <c r="M1621" s="3">
        <v>11.499322261815999</v>
      </c>
      <c r="N1621" s="3">
        <v>11.935876502408</v>
      </c>
      <c r="O1621" s="3">
        <v>12.195468917085201</v>
      </c>
      <c r="P1621" s="3">
        <v>12.4566105815412</v>
      </c>
      <c r="Q1621" s="3">
        <v>12.717752245997101</v>
      </c>
      <c r="R1621" s="3">
        <v>12.978893910452999</v>
      </c>
      <c r="S1621" s="3">
        <v>13.2400355749089</v>
      </c>
      <c r="T1621" s="3">
        <v>13.5487790038871</v>
      </c>
      <c r="U1621" s="3">
        <v>13.857522432865199</v>
      </c>
      <c r="V1621" s="3">
        <v>11.0875298526524</v>
      </c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</row>
    <row r="1622" spans="1:41" x14ac:dyDescent="0.25">
      <c r="A1622" s="48" t="str">
        <f t="shared" si="1"/>
        <v>DIC5</v>
      </c>
      <c r="B1622" s="2" t="s">
        <v>4</v>
      </c>
      <c r="C1622" s="2" t="s">
        <v>2</v>
      </c>
      <c r="D1622" s="2" t="s">
        <v>19</v>
      </c>
      <c r="E1622" s="2" t="s">
        <v>105</v>
      </c>
      <c r="F1622" s="2" t="s">
        <v>2</v>
      </c>
      <c r="G1622" s="4"/>
      <c r="H1622" s="3">
        <v>15.1909722222222</v>
      </c>
      <c r="I1622" s="3">
        <v>15.1909722222222</v>
      </c>
      <c r="J1622" s="3">
        <v>15.1909722222222</v>
      </c>
      <c r="K1622" s="3">
        <v>15.1909722222222</v>
      </c>
      <c r="L1622" s="3">
        <v>15.1909722222222</v>
      </c>
      <c r="M1622" s="3">
        <v>15.1909722222222</v>
      </c>
      <c r="N1622" s="3">
        <v>15.1909722222222</v>
      </c>
      <c r="O1622" s="3">
        <v>15.1909722222222</v>
      </c>
      <c r="P1622" s="3">
        <v>15.1909722222222</v>
      </c>
      <c r="Q1622" s="3">
        <v>15.1909722222222</v>
      </c>
      <c r="R1622" s="3">
        <v>15.1909722222222</v>
      </c>
      <c r="S1622" s="3">
        <v>15.1909722222222</v>
      </c>
      <c r="T1622" s="3">
        <v>15.1909722222222</v>
      </c>
      <c r="U1622" s="3">
        <v>15.1909722222222</v>
      </c>
      <c r="V1622" s="3">
        <v>15.1909722222222</v>
      </c>
      <c r="W1622" s="3">
        <v>5.3224828879267996</v>
      </c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</row>
    <row r="1623" spans="1:41" x14ac:dyDescent="0.25">
      <c r="A1623" s="48" t="str">
        <f t="shared" si="1"/>
        <v>DIC5</v>
      </c>
      <c r="B1623" s="2" t="s">
        <v>4</v>
      </c>
      <c r="C1623" s="2" t="s">
        <v>2</v>
      </c>
      <c r="D1623" s="2" t="s">
        <v>19</v>
      </c>
      <c r="E1623" s="2" t="s">
        <v>106</v>
      </c>
      <c r="F1623" s="2" t="s">
        <v>2</v>
      </c>
      <c r="G1623" s="4"/>
      <c r="H1623" s="3">
        <v>4.6187312287117699</v>
      </c>
      <c r="I1623" s="3">
        <v>4.3699931191570904</v>
      </c>
      <c r="J1623" s="3">
        <v>4.67320580692751</v>
      </c>
      <c r="K1623" s="3">
        <v>5.6635248256354398</v>
      </c>
      <c r="L1623" s="3">
        <v>5.7640415389799804</v>
      </c>
      <c r="M1623" s="3">
        <v>1.49121911982777</v>
      </c>
      <c r="N1623" s="4"/>
      <c r="O1623" s="4"/>
      <c r="P1623" s="3">
        <v>6.3869406798600004</v>
      </c>
      <c r="Q1623" s="3">
        <v>6.5007557299912504</v>
      </c>
      <c r="R1623" s="3">
        <v>6.6145707801225004</v>
      </c>
      <c r="S1623" s="3">
        <v>6.7283858302537496</v>
      </c>
      <c r="T1623" s="3">
        <v>6.7427398078560001</v>
      </c>
      <c r="U1623" s="3">
        <v>6.7570937854582498</v>
      </c>
      <c r="V1623" s="3">
        <v>6.7714477630605003</v>
      </c>
      <c r="W1623" s="3">
        <v>6.78580174066275</v>
      </c>
      <c r="X1623" s="3">
        <v>6.8001557182649996</v>
      </c>
      <c r="Y1623" s="3">
        <v>6.81014594639925</v>
      </c>
      <c r="Z1623" s="3">
        <v>6.8201361745335003</v>
      </c>
      <c r="AA1623" s="3">
        <v>6.8301264026677497</v>
      </c>
      <c r="AB1623" s="3">
        <v>6.8401166308020001</v>
      </c>
      <c r="AC1623" s="3">
        <v>6.8501068589362504</v>
      </c>
      <c r="AD1623" s="3">
        <v>6.8658633687442503</v>
      </c>
      <c r="AE1623" s="3">
        <v>6.8816198785522502</v>
      </c>
      <c r="AF1623" s="3">
        <v>6.8973763883602501</v>
      </c>
      <c r="AG1623" s="3">
        <v>6.9131328981682501</v>
      </c>
      <c r="AH1623" s="3">
        <v>6.92888940797625</v>
      </c>
      <c r="AI1623" s="3">
        <v>6.9690510207629996</v>
      </c>
      <c r="AJ1623" s="3">
        <v>7.0092126335497502</v>
      </c>
      <c r="AK1623" s="3">
        <v>7.0493742463364999</v>
      </c>
      <c r="AL1623" s="3">
        <v>7.0895358591232496</v>
      </c>
      <c r="AM1623" s="3">
        <v>7.1296974719100001</v>
      </c>
      <c r="AN1623" s="4"/>
      <c r="AO1623" s="4"/>
    </row>
    <row r="1624" spans="1:41" x14ac:dyDescent="0.25">
      <c r="A1624" s="48" t="str">
        <f t="shared" si="1"/>
        <v>DIC5</v>
      </c>
      <c r="B1624" s="2" t="s">
        <v>4</v>
      </c>
      <c r="C1624" s="2" t="s">
        <v>2</v>
      </c>
      <c r="D1624" s="2" t="s">
        <v>19</v>
      </c>
      <c r="E1624" s="2" t="s">
        <v>107</v>
      </c>
      <c r="F1624" s="2" t="s">
        <v>2</v>
      </c>
      <c r="G1624" s="4"/>
      <c r="H1624" s="3">
        <v>4.2744764235680597</v>
      </c>
      <c r="I1624" s="3">
        <v>4.0176388685420603</v>
      </c>
      <c r="J1624" s="3">
        <v>4.3307248106972001</v>
      </c>
      <c r="K1624" s="3">
        <v>5.3532907372295604</v>
      </c>
      <c r="L1624" s="3">
        <v>5.6969514955727396</v>
      </c>
      <c r="M1624" s="3">
        <v>6.5426655950566301</v>
      </c>
      <c r="N1624" s="3">
        <v>7.5142848733298102</v>
      </c>
      <c r="O1624" s="3">
        <v>8.7095962115768</v>
      </c>
      <c r="P1624" s="3">
        <v>10.062843006097101</v>
      </c>
      <c r="Q1624" s="3">
        <v>11.4293719076018</v>
      </c>
      <c r="R1624" s="3">
        <v>13.236206417986899</v>
      </c>
      <c r="S1624" s="3">
        <v>15.1909722222222</v>
      </c>
      <c r="T1624" s="3">
        <v>15.1909722222222</v>
      </c>
      <c r="U1624" s="3">
        <v>15.1909722222222</v>
      </c>
      <c r="V1624" s="3">
        <v>11.145978398553799</v>
      </c>
      <c r="W1624" s="3">
        <v>11.201799714520099</v>
      </c>
      <c r="X1624" s="3">
        <v>11.257621030486501</v>
      </c>
      <c r="Y1624" s="3">
        <v>11.343256744942099</v>
      </c>
      <c r="Z1624" s="3">
        <v>11.428892459397799</v>
      </c>
      <c r="AA1624" s="3">
        <v>11.514528173853501</v>
      </c>
      <c r="AB1624" s="3">
        <v>11.600163888309099</v>
      </c>
      <c r="AC1624" s="3">
        <v>11.685799602764799</v>
      </c>
      <c r="AD1624" s="3">
        <v>11.7731844510954</v>
      </c>
      <c r="AE1624" s="3">
        <v>11.8605692994261</v>
      </c>
      <c r="AF1624" s="3">
        <v>11.9479541477567</v>
      </c>
      <c r="AG1624" s="3">
        <v>12.035338996087299</v>
      </c>
      <c r="AH1624" s="3">
        <v>12.1227238444179</v>
      </c>
      <c r="AI1624" s="3">
        <v>12.233762008847201</v>
      </c>
      <c r="AJ1624" s="3">
        <v>12.344800173276401</v>
      </c>
      <c r="AK1624" s="3">
        <v>12.4558383377056</v>
      </c>
      <c r="AL1624" s="3">
        <v>12.5668765021348</v>
      </c>
      <c r="AM1624" s="3">
        <v>12.677914666564099</v>
      </c>
      <c r="AN1624" s="4"/>
      <c r="AO1624" s="4"/>
    </row>
    <row r="1625" spans="1:41" x14ac:dyDescent="0.25">
      <c r="A1625" s="48" t="str">
        <f t="shared" si="1"/>
        <v>DIC5</v>
      </c>
      <c r="B1625" s="2" t="s">
        <v>4</v>
      </c>
      <c r="C1625" s="2" t="s">
        <v>2</v>
      </c>
      <c r="D1625" s="2" t="s">
        <v>19</v>
      </c>
      <c r="E1625" s="2" t="s">
        <v>108</v>
      </c>
      <c r="F1625" s="2" t="s">
        <v>2</v>
      </c>
      <c r="G1625" s="4"/>
      <c r="H1625" s="3">
        <v>4.2744764235680597</v>
      </c>
      <c r="I1625" s="3">
        <v>4.0176388685420603</v>
      </c>
      <c r="J1625" s="3">
        <v>4.3307248106972001</v>
      </c>
      <c r="K1625" s="3">
        <v>5.3532907372295604</v>
      </c>
      <c r="L1625" s="3">
        <v>5.6969514955727396</v>
      </c>
      <c r="M1625" s="3">
        <v>6.5426655950566301</v>
      </c>
      <c r="N1625" s="3">
        <v>7.5142848733298102</v>
      </c>
      <c r="O1625" s="3">
        <v>8.7095962115768</v>
      </c>
      <c r="P1625" s="3">
        <v>10.062843006097101</v>
      </c>
      <c r="Q1625" s="3">
        <v>11.4293719076018</v>
      </c>
      <c r="R1625" s="3">
        <v>13.236206417986899</v>
      </c>
      <c r="S1625" s="3">
        <v>15.1909722222222</v>
      </c>
      <c r="T1625" s="3">
        <v>15.1909722222222</v>
      </c>
      <c r="U1625" s="3">
        <v>15.1909722222222</v>
      </c>
      <c r="V1625" s="3">
        <v>16.420377403102101</v>
      </c>
      <c r="W1625" s="3">
        <v>16.526196148830198</v>
      </c>
      <c r="X1625" s="3">
        <v>16.632014894558299</v>
      </c>
      <c r="Y1625" s="3">
        <v>16.808856845979101</v>
      </c>
      <c r="Z1625" s="3">
        <v>16.985698797400001</v>
      </c>
      <c r="AA1625" s="3">
        <v>17.162540748820799</v>
      </c>
      <c r="AB1625" s="3">
        <v>17.3393827002417</v>
      </c>
      <c r="AC1625" s="3">
        <v>17.516224651662501</v>
      </c>
      <c r="AD1625" s="3">
        <v>17.6899722366799</v>
      </c>
      <c r="AE1625" s="3">
        <v>17.863719821697298</v>
      </c>
      <c r="AF1625" s="3">
        <v>18.037467406714601</v>
      </c>
      <c r="AG1625" s="3">
        <v>18.211214991732</v>
      </c>
      <c r="AH1625" s="3">
        <v>18.384962576749398</v>
      </c>
      <c r="AI1625" s="3">
        <v>18.581457043712099</v>
      </c>
      <c r="AJ1625" s="3">
        <v>18.7779515106749</v>
      </c>
      <c r="AK1625" s="3">
        <v>18.9744459776376</v>
      </c>
      <c r="AL1625" s="3">
        <v>19.170940444600401</v>
      </c>
      <c r="AM1625" s="3">
        <v>19.367434911563201</v>
      </c>
      <c r="AN1625" s="4"/>
      <c r="AO1625" s="4"/>
    </row>
    <row r="1626" spans="1:41" x14ac:dyDescent="0.25">
      <c r="A1626" s="48" t="str">
        <f t="shared" si="1"/>
        <v>DIC5</v>
      </c>
      <c r="B1626" s="2" t="s">
        <v>4</v>
      </c>
      <c r="C1626" s="2" t="s">
        <v>2</v>
      </c>
      <c r="D1626" s="2" t="s">
        <v>19</v>
      </c>
      <c r="E1626" s="2" t="s">
        <v>109</v>
      </c>
      <c r="F1626" s="2" t="s">
        <v>2</v>
      </c>
      <c r="G1626" s="4"/>
      <c r="H1626" s="3">
        <v>10.3501952967696</v>
      </c>
      <c r="I1626" s="3">
        <v>10.0991521517055</v>
      </c>
      <c r="J1626" s="3">
        <v>11.110494161468599</v>
      </c>
      <c r="K1626" s="3">
        <v>11.5850015715657</v>
      </c>
      <c r="L1626" s="3">
        <v>12.0595089816629</v>
      </c>
      <c r="M1626" s="3">
        <v>12.141269465488801</v>
      </c>
      <c r="N1626" s="3">
        <v>12.141269465489</v>
      </c>
      <c r="O1626" s="3">
        <v>12.141269465488801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</row>
    <row r="1627" spans="1:41" x14ac:dyDescent="0.25">
      <c r="A1627" s="48" t="str">
        <f t="shared" si="1"/>
        <v>DIC5</v>
      </c>
      <c r="B1627" s="2" t="s">
        <v>4</v>
      </c>
      <c r="C1627" s="2" t="s">
        <v>2</v>
      </c>
      <c r="D1627" s="2" t="s">
        <v>19</v>
      </c>
      <c r="E1627" s="2" t="s">
        <v>110</v>
      </c>
      <c r="F1627" s="2" t="s">
        <v>2</v>
      </c>
      <c r="G1627" s="4"/>
      <c r="H1627" s="3">
        <v>4.3737812756717904</v>
      </c>
      <c r="I1627" s="3">
        <v>4.1169437206457902</v>
      </c>
      <c r="J1627" s="3">
        <v>4.4300296628009201</v>
      </c>
      <c r="K1627" s="3">
        <v>5.4525955893332902</v>
      </c>
      <c r="L1627" s="3">
        <v>5.5563853421012803</v>
      </c>
      <c r="M1627" s="3">
        <v>5.6601750948692899</v>
      </c>
      <c r="N1627" s="3">
        <v>5.7639648476373004</v>
      </c>
      <c r="O1627" s="3">
        <v>5.87777989776853</v>
      </c>
      <c r="P1627" s="3">
        <v>12.4566105815412</v>
      </c>
      <c r="Q1627" s="3">
        <v>6.5007557299912504</v>
      </c>
      <c r="R1627" s="3">
        <v>6.6145707801225004</v>
      </c>
      <c r="S1627" s="3">
        <v>6.7283858302537496</v>
      </c>
      <c r="T1627" s="3">
        <v>6.7427398078560001</v>
      </c>
      <c r="U1627" s="3">
        <v>6.7570937854582498</v>
      </c>
      <c r="V1627" s="3">
        <v>6.7714477630605003</v>
      </c>
      <c r="W1627" s="3">
        <v>6.78580174066275</v>
      </c>
      <c r="X1627" s="3">
        <v>6.8001557182649996</v>
      </c>
      <c r="Y1627" s="3">
        <v>6.81014594639925</v>
      </c>
      <c r="Z1627" s="3">
        <v>6.8201361745335003</v>
      </c>
      <c r="AA1627" s="3">
        <v>6.8301264026677497</v>
      </c>
      <c r="AB1627" s="3">
        <v>6.6244116040857097</v>
      </c>
      <c r="AC1627" s="3">
        <v>6.8501068589362504</v>
      </c>
      <c r="AD1627" s="3">
        <v>6.8658633687442503</v>
      </c>
      <c r="AE1627" s="3">
        <v>6.8816198785522502</v>
      </c>
      <c r="AF1627" s="3">
        <v>6.8973763883602501</v>
      </c>
      <c r="AG1627" s="3">
        <v>6.9131328981682501</v>
      </c>
      <c r="AH1627" s="3">
        <v>6.92888940797625</v>
      </c>
      <c r="AI1627" s="3">
        <v>6.9690510207629996</v>
      </c>
      <c r="AJ1627" s="3">
        <v>7.0092126335497502</v>
      </c>
      <c r="AK1627" s="3">
        <v>7.0493742463364999</v>
      </c>
      <c r="AL1627" s="3">
        <v>7.0895358591232496</v>
      </c>
      <c r="AM1627" s="3">
        <v>7.1296974719100001</v>
      </c>
      <c r="AN1627" s="4"/>
      <c r="AO1627" s="4"/>
    </row>
    <row r="1628" spans="1:41" x14ac:dyDescent="0.25">
      <c r="A1628" s="48" t="str">
        <f t="shared" si="1"/>
        <v>DIC5</v>
      </c>
      <c r="B1628" s="2" t="s">
        <v>4</v>
      </c>
      <c r="C1628" s="2" t="s">
        <v>2</v>
      </c>
      <c r="D1628" s="2" t="s">
        <v>19</v>
      </c>
      <c r="E1628" s="2" t="s">
        <v>111</v>
      </c>
      <c r="F1628" s="2" t="s">
        <v>2</v>
      </c>
      <c r="G1628" s="4"/>
      <c r="H1628" s="3">
        <v>4.3737812756717904</v>
      </c>
      <c r="I1628" s="3">
        <v>4.1169437206457902</v>
      </c>
      <c r="J1628" s="3">
        <v>4.4300296628009201</v>
      </c>
      <c r="K1628" s="3">
        <v>5.4525955893332902</v>
      </c>
      <c r="L1628" s="3">
        <v>5.5563853421012803</v>
      </c>
      <c r="M1628" s="3">
        <v>5.6810782704257896</v>
      </c>
      <c r="N1628" s="3">
        <v>7.8190617084026197</v>
      </c>
      <c r="O1628" s="3">
        <v>7.9882169439122199</v>
      </c>
      <c r="P1628" s="3">
        <v>10.1967152242773</v>
      </c>
      <c r="Q1628" s="3">
        <v>10.4081592686642</v>
      </c>
      <c r="R1628" s="3">
        <v>10.619603313051201</v>
      </c>
      <c r="S1628" s="3">
        <v>10.8310473574382</v>
      </c>
      <c r="T1628" s="3">
        <v>10.916541522509601</v>
      </c>
      <c r="U1628" s="3">
        <v>11.002035687580999</v>
      </c>
      <c r="V1628" s="3">
        <v>11.0875298526524</v>
      </c>
      <c r="W1628" s="3">
        <v>11.173024017723799</v>
      </c>
      <c r="X1628" s="3">
        <v>11.2585181827952</v>
      </c>
      <c r="Y1628" s="3">
        <v>11.408106424335401</v>
      </c>
      <c r="Z1628" s="3">
        <v>11.5576946658755</v>
      </c>
      <c r="AA1628" s="3">
        <v>11.707282907415699</v>
      </c>
      <c r="AB1628" s="3">
        <v>11.856871148955801</v>
      </c>
      <c r="AC1628" s="3">
        <v>12.006459390496</v>
      </c>
      <c r="AD1628" s="3">
        <v>12.150581258440999</v>
      </c>
      <c r="AE1628" s="3">
        <v>12.294703126385899</v>
      </c>
      <c r="AF1628" s="3">
        <v>12.438824994330901</v>
      </c>
      <c r="AG1628" s="3">
        <v>12.5829468622759</v>
      </c>
      <c r="AH1628" s="3">
        <v>12.7270687302208</v>
      </c>
      <c r="AI1628" s="3">
        <v>12.8793452681575</v>
      </c>
      <c r="AJ1628" s="3">
        <v>13.031621806094201</v>
      </c>
      <c r="AK1628" s="3">
        <v>13.1838983440308</v>
      </c>
      <c r="AL1628" s="3">
        <v>13.3361748819675</v>
      </c>
      <c r="AM1628" s="3">
        <v>13.4884514199042</v>
      </c>
      <c r="AN1628" s="4"/>
      <c r="AO1628" s="4"/>
    </row>
    <row r="1629" spans="1:41" x14ac:dyDescent="0.25">
      <c r="A1629" s="48" t="str">
        <f t="shared" si="1"/>
        <v>DIC5</v>
      </c>
      <c r="B1629" s="2" t="s">
        <v>4</v>
      </c>
      <c r="C1629" s="2" t="s">
        <v>2</v>
      </c>
      <c r="D1629" s="2" t="s">
        <v>19</v>
      </c>
      <c r="E1629" s="2" t="s">
        <v>112</v>
      </c>
      <c r="F1629" s="2" t="s">
        <v>2</v>
      </c>
      <c r="G1629" s="4"/>
      <c r="H1629" s="3">
        <v>4.2744764235680703</v>
      </c>
      <c r="I1629" s="3">
        <v>4.0176388685420603</v>
      </c>
      <c r="J1629" s="3">
        <v>4.3307248106972001</v>
      </c>
      <c r="K1629" s="3">
        <v>5.3532907372295604</v>
      </c>
      <c r="L1629" s="3">
        <v>5.45708048999757</v>
      </c>
      <c r="M1629" s="3">
        <v>5.5608702427655698</v>
      </c>
      <c r="N1629" s="3">
        <v>5.6646599955335697</v>
      </c>
      <c r="O1629" s="3">
        <v>5.77847504566481</v>
      </c>
      <c r="P1629" s="3">
        <v>5.89229009579606</v>
      </c>
      <c r="Q1629" s="3">
        <v>6.00610514592731</v>
      </c>
      <c r="R1629" s="3">
        <v>6.1199201960585601</v>
      </c>
      <c r="S1629" s="3">
        <v>6.2337352461898101</v>
      </c>
      <c r="T1629" s="3">
        <v>6.2480892237920598</v>
      </c>
      <c r="U1629" s="3">
        <v>6.2624432013943103</v>
      </c>
      <c r="V1629" s="3">
        <v>6.2767971789965697</v>
      </c>
      <c r="W1629" s="3">
        <v>5.3224828879267996</v>
      </c>
      <c r="X1629" s="4"/>
      <c r="Y1629" s="4"/>
      <c r="Z1629" s="4"/>
      <c r="AA1629" s="4"/>
      <c r="AB1629" s="3">
        <v>6.8401166308020001</v>
      </c>
      <c r="AC1629" s="3">
        <v>6.8501068589362504</v>
      </c>
      <c r="AD1629" s="3">
        <v>6.8658633687442503</v>
      </c>
      <c r="AE1629" s="3">
        <v>6.8816198785522502</v>
      </c>
      <c r="AF1629" s="3">
        <v>6.8973763883602501</v>
      </c>
      <c r="AG1629" s="3">
        <v>6.9131328981682501</v>
      </c>
      <c r="AH1629" s="3">
        <v>6.92888940797625</v>
      </c>
      <c r="AI1629" s="3">
        <v>6.9690510207629996</v>
      </c>
      <c r="AJ1629" s="3">
        <v>7.0092126335497502</v>
      </c>
      <c r="AK1629" s="3">
        <v>7.0493742463364999</v>
      </c>
      <c r="AL1629" s="3">
        <v>7.0895358591232496</v>
      </c>
      <c r="AM1629" s="3">
        <v>7.1296974719100001</v>
      </c>
      <c r="AN1629" s="4"/>
      <c r="AO1629" s="4"/>
    </row>
    <row r="1630" spans="1:41" x14ac:dyDescent="0.25">
      <c r="A1630" s="48" t="str">
        <f t="shared" si="1"/>
        <v>DIC5</v>
      </c>
      <c r="B1630" s="2" t="s">
        <v>4</v>
      </c>
      <c r="C1630" s="2" t="s">
        <v>2</v>
      </c>
      <c r="D1630" s="2" t="s">
        <v>19</v>
      </c>
      <c r="E1630" s="2" t="s">
        <v>113</v>
      </c>
      <c r="F1630" s="2" t="s">
        <v>2</v>
      </c>
      <c r="G1630" s="4"/>
      <c r="H1630" s="3">
        <v>15.1909722222222</v>
      </c>
      <c r="I1630" s="3">
        <v>15.1909722222222</v>
      </c>
      <c r="J1630" s="3">
        <v>15.1909722222222</v>
      </c>
      <c r="K1630" s="3">
        <v>15.1909722222222</v>
      </c>
      <c r="L1630" s="3">
        <v>15.1909722222222</v>
      </c>
      <c r="M1630" s="3">
        <v>15.1909722222222</v>
      </c>
      <c r="N1630" s="3">
        <v>15.1909722222222</v>
      </c>
      <c r="O1630" s="3">
        <v>15.1909722222222</v>
      </c>
      <c r="P1630" s="3">
        <v>15.1909722222222</v>
      </c>
      <c r="Q1630" s="3">
        <v>11.4293719076018</v>
      </c>
      <c r="R1630" s="3">
        <v>13.236206417986899</v>
      </c>
      <c r="S1630" s="3">
        <v>15.1909722222222</v>
      </c>
      <c r="T1630" s="3">
        <v>15.1909722222222</v>
      </c>
      <c r="U1630" s="3">
        <v>15.1909722222222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</row>
    <row r="1631" spans="1:41" x14ac:dyDescent="0.25">
      <c r="A1631" s="48" t="str">
        <f t="shared" si="1"/>
        <v>DIC5</v>
      </c>
      <c r="B1631" s="2" t="s">
        <v>4</v>
      </c>
      <c r="C1631" s="2" t="s">
        <v>2</v>
      </c>
      <c r="D1631" s="2" t="s">
        <v>19</v>
      </c>
      <c r="E1631" s="2" t="s">
        <v>114</v>
      </c>
      <c r="F1631" s="2" t="s">
        <v>2</v>
      </c>
      <c r="G1631" s="4"/>
      <c r="H1631" s="3">
        <v>6.1154405712888602</v>
      </c>
      <c r="I1631" s="3">
        <v>5.71784777268536</v>
      </c>
      <c r="J1631" s="3">
        <v>6.0085423464310397</v>
      </c>
      <c r="K1631" s="3">
        <v>6.29923692017673</v>
      </c>
      <c r="L1631" s="3">
        <v>6.5899314939224203</v>
      </c>
      <c r="M1631" s="3">
        <v>6.8806260676680999</v>
      </c>
      <c r="N1631" s="3">
        <v>7.1713206414137902</v>
      </c>
      <c r="O1631" s="3">
        <v>7.3439089423293398</v>
      </c>
      <c r="P1631" s="3">
        <v>7.5164972432448902</v>
      </c>
      <c r="Q1631" s="3">
        <v>7.6890855441604398</v>
      </c>
      <c r="R1631" s="3">
        <v>8.0855728399177806</v>
      </c>
      <c r="S1631" s="3">
        <v>8.9531027336250002</v>
      </c>
      <c r="T1631" s="3">
        <v>9.8309013339955893</v>
      </c>
      <c r="U1631" s="3">
        <v>15.1054593748506</v>
      </c>
      <c r="V1631" s="3">
        <v>15.5326242131464</v>
      </c>
      <c r="W1631" s="3">
        <v>15.8682091903311</v>
      </c>
      <c r="X1631" s="3">
        <v>16.203794167515799</v>
      </c>
      <c r="Y1631" s="3">
        <v>16.4709161687368</v>
      </c>
      <c r="Z1631" s="3">
        <v>16.738038169957701</v>
      </c>
      <c r="AA1631" s="3">
        <v>17.005160171178598</v>
      </c>
      <c r="AB1631" s="3">
        <v>17.272282172399599</v>
      </c>
      <c r="AC1631" s="3">
        <v>17.5394041736205</v>
      </c>
      <c r="AD1631" s="3">
        <v>17.858161861710599</v>
      </c>
      <c r="AE1631" s="3">
        <v>18.1769195498008</v>
      </c>
      <c r="AF1631" s="3">
        <v>18.495677237890899</v>
      </c>
      <c r="AG1631" s="3">
        <v>18.814434925981001</v>
      </c>
      <c r="AH1631" s="3">
        <v>19.133192614071099</v>
      </c>
      <c r="AI1631" s="3">
        <v>19.441758103577701</v>
      </c>
      <c r="AJ1631" s="3">
        <v>19.7503235930843</v>
      </c>
      <c r="AK1631" s="3">
        <v>20.058889082590898</v>
      </c>
      <c r="AL1631" s="3">
        <v>20.367454572097401</v>
      </c>
      <c r="AM1631" s="3">
        <v>20.676020061604</v>
      </c>
      <c r="AN1631" s="4"/>
      <c r="AO1631" s="4"/>
    </row>
    <row r="1632" spans="1:41" x14ac:dyDescent="0.25">
      <c r="A1632" s="48" t="str">
        <f t="shared" si="1"/>
        <v>DIC5</v>
      </c>
      <c r="B1632" s="2" t="s">
        <v>4</v>
      </c>
      <c r="C1632" s="2" t="s">
        <v>2</v>
      </c>
      <c r="D1632" s="2" t="s">
        <v>19</v>
      </c>
      <c r="E1632" s="2" t="s">
        <v>115</v>
      </c>
      <c r="F1632" s="2" t="s">
        <v>2</v>
      </c>
      <c r="G1632" s="4"/>
      <c r="H1632" s="3">
        <v>6.1154405712888602</v>
      </c>
      <c r="I1632" s="3">
        <v>5.71784777268536</v>
      </c>
      <c r="J1632" s="3">
        <v>6.0085423464310397</v>
      </c>
      <c r="K1632" s="3">
        <v>6.29923692017673</v>
      </c>
      <c r="L1632" s="3">
        <v>6.5899314939224203</v>
      </c>
      <c r="M1632" s="3">
        <v>6.8806260676680999</v>
      </c>
      <c r="N1632" s="3">
        <v>7.1713206414137902</v>
      </c>
      <c r="O1632" s="3">
        <v>7.3439089423293398</v>
      </c>
      <c r="P1632" s="3">
        <v>7.5164972432448902</v>
      </c>
      <c r="Q1632" s="3">
        <v>7.6890855441604398</v>
      </c>
      <c r="R1632" s="3">
        <v>8.0855728399177806</v>
      </c>
      <c r="S1632" s="3">
        <v>8.9531027336250002</v>
      </c>
      <c r="T1632" s="3">
        <v>9.8309013339955893</v>
      </c>
      <c r="U1632" s="3">
        <v>10.8140490813007</v>
      </c>
      <c r="V1632" s="4"/>
      <c r="W1632" s="4"/>
      <c r="X1632" s="4"/>
      <c r="Y1632" s="4"/>
      <c r="Z1632" s="3">
        <v>12.0768604554695</v>
      </c>
      <c r="AA1632" s="3">
        <v>12.2798857131507</v>
      </c>
      <c r="AB1632" s="3">
        <v>12.482910970831901</v>
      </c>
      <c r="AC1632" s="3">
        <v>12.6859362285131</v>
      </c>
      <c r="AD1632" s="3">
        <v>12.928207031616401</v>
      </c>
      <c r="AE1632" s="3">
        <v>13.1704778347197</v>
      </c>
      <c r="AF1632" s="3">
        <v>13.412748637823</v>
      </c>
      <c r="AG1632" s="3">
        <v>13.655019440926299</v>
      </c>
      <c r="AH1632" s="3">
        <v>13.8972902440296</v>
      </c>
      <c r="AI1632" s="3">
        <v>14.1318144978622</v>
      </c>
      <c r="AJ1632" s="3">
        <v>14.3663387516947</v>
      </c>
      <c r="AK1632" s="3">
        <v>14.6008630055273</v>
      </c>
      <c r="AL1632" s="3">
        <v>14.8353872593598</v>
      </c>
      <c r="AM1632" s="3">
        <v>15.0699115131924</v>
      </c>
      <c r="AN1632" s="4"/>
      <c r="AO1632" s="4"/>
    </row>
    <row r="1633" spans="1:41" x14ac:dyDescent="0.25">
      <c r="A1633" s="48" t="str">
        <f t="shared" si="1"/>
        <v>DIC5</v>
      </c>
      <c r="B1633" s="2" t="s">
        <v>4</v>
      </c>
      <c r="C1633" s="2" t="s">
        <v>2</v>
      </c>
      <c r="D1633" s="2" t="s">
        <v>19</v>
      </c>
      <c r="E1633" s="2" t="s">
        <v>116</v>
      </c>
      <c r="F1633" s="2" t="s">
        <v>2</v>
      </c>
      <c r="G1633" s="4"/>
      <c r="H1633" s="3">
        <v>10.3501952967696</v>
      </c>
      <c r="I1633" s="3">
        <v>10.0991521517055</v>
      </c>
      <c r="J1633" s="3">
        <v>11.110494161468599</v>
      </c>
      <c r="K1633" s="3">
        <v>11.5850015715657</v>
      </c>
      <c r="L1633" s="3">
        <v>12.0595089816629</v>
      </c>
      <c r="M1633" s="3">
        <v>12.536978825718201</v>
      </c>
      <c r="N1633" s="3">
        <v>13.0150653774229</v>
      </c>
      <c r="O1633" s="3">
        <v>13.2989101860346</v>
      </c>
      <c r="P1633" s="4"/>
      <c r="Q1633" s="4"/>
      <c r="R1633" s="4"/>
      <c r="S1633" s="4"/>
      <c r="T1633" s="4"/>
      <c r="U1633" s="3">
        <v>15.1970392359617</v>
      </c>
      <c r="V1633" s="3">
        <v>15.5326242131464</v>
      </c>
      <c r="W1633" s="3">
        <v>15.8682091903311</v>
      </c>
      <c r="X1633" s="3">
        <v>16.203794167515799</v>
      </c>
      <c r="Y1633" s="3">
        <v>16.4709161687368</v>
      </c>
      <c r="Z1633" s="3">
        <v>16.738038169957701</v>
      </c>
      <c r="AA1633" s="3">
        <v>17.005160171178598</v>
      </c>
      <c r="AB1633" s="3">
        <v>17.272282172399599</v>
      </c>
      <c r="AC1633" s="3">
        <v>17.5394041736205</v>
      </c>
      <c r="AD1633" s="3">
        <v>17.858161861710599</v>
      </c>
      <c r="AE1633" s="3">
        <v>18.1769195498008</v>
      </c>
      <c r="AF1633" s="3">
        <v>18.495677237890899</v>
      </c>
      <c r="AG1633" s="3">
        <v>18.814434925981001</v>
      </c>
      <c r="AH1633" s="3">
        <v>19.133192614071099</v>
      </c>
      <c r="AI1633" s="3">
        <v>19.441758103577701</v>
      </c>
      <c r="AJ1633" s="3">
        <v>19.7503235930843</v>
      </c>
      <c r="AK1633" s="3">
        <v>20.058889082590898</v>
      </c>
      <c r="AL1633" s="3">
        <v>20.367454572097401</v>
      </c>
      <c r="AM1633" s="3">
        <v>20.676020061604</v>
      </c>
      <c r="AN1633" s="4"/>
      <c r="AO1633" s="4"/>
    </row>
    <row r="1634" spans="1:41" x14ac:dyDescent="0.25">
      <c r="A1634" s="48" t="str">
        <f t="shared" si="1"/>
        <v>DIC5</v>
      </c>
      <c r="B1634" s="2" t="s">
        <v>4</v>
      </c>
      <c r="C1634" s="2" t="s">
        <v>2</v>
      </c>
      <c r="D1634" s="2" t="s">
        <v>19</v>
      </c>
      <c r="E1634" s="2" t="s">
        <v>117</v>
      </c>
      <c r="F1634" s="2" t="s">
        <v>2</v>
      </c>
      <c r="G1634" s="4"/>
      <c r="H1634" s="3">
        <v>10.3366854801827</v>
      </c>
      <c r="I1634" s="3">
        <v>9.7350917183100201</v>
      </c>
      <c r="J1634" s="3">
        <v>10.1749388251739</v>
      </c>
      <c r="K1634" s="3">
        <v>10.6147859320377</v>
      </c>
      <c r="L1634" s="3">
        <v>11.054633038901599</v>
      </c>
      <c r="M1634" s="3">
        <v>11.4944801457655</v>
      </c>
      <c r="N1634" s="3">
        <v>11.9343272526293</v>
      </c>
      <c r="O1634" s="3">
        <v>12.195468917085201</v>
      </c>
      <c r="P1634" s="3">
        <v>12.4566105815412</v>
      </c>
      <c r="Q1634" s="4"/>
      <c r="R1634" s="4"/>
      <c r="S1634" s="4"/>
      <c r="T1634" s="4"/>
      <c r="U1634" s="4"/>
      <c r="V1634" s="4"/>
      <c r="W1634" s="3">
        <v>14.5665891519327</v>
      </c>
      <c r="X1634" s="3">
        <v>14.875332580910801</v>
      </c>
      <c r="Y1634" s="3">
        <v>15.1210890009518</v>
      </c>
      <c r="Z1634" s="3">
        <v>15.366845420992901</v>
      </c>
      <c r="AA1634" s="3">
        <v>15.6126018410339</v>
      </c>
      <c r="AB1634" s="3">
        <v>15.858358261074899</v>
      </c>
      <c r="AC1634" s="3">
        <v>16.104114681115899</v>
      </c>
      <c r="AD1634" s="3">
        <v>16.3973767408771</v>
      </c>
      <c r="AE1634" s="3">
        <v>16.6906388006383</v>
      </c>
      <c r="AF1634" s="3">
        <v>16.983900860399501</v>
      </c>
      <c r="AG1634" s="3">
        <v>17.277162920160698</v>
      </c>
      <c r="AH1634" s="3">
        <v>17.570424979921899</v>
      </c>
      <c r="AI1634" s="3">
        <v>17.854310057537099</v>
      </c>
      <c r="AJ1634" s="3">
        <v>18.138195135152401</v>
      </c>
      <c r="AK1634" s="3">
        <v>18.4220802127676</v>
      </c>
      <c r="AL1634" s="3">
        <v>18.7059652903828</v>
      </c>
      <c r="AM1634" s="3">
        <v>18.989850367997999</v>
      </c>
      <c r="AN1634" s="4"/>
      <c r="AO1634" s="4"/>
    </row>
    <row r="1635" spans="1:41" x14ac:dyDescent="0.25">
      <c r="A1635" s="48" t="str">
        <f t="shared" si="1"/>
        <v>DIC5</v>
      </c>
      <c r="B1635" s="2" t="s">
        <v>4</v>
      </c>
      <c r="C1635" s="2" t="s">
        <v>2</v>
      </c>
      <c r="D1635" s="2" t="s">
        <v>19</v>
      </c>
      <c r="E1635" s="2" t="s">
        <v>118</v>
      </c>
      <c r="F1635" s="2" t="s">
        <v>2</v>
      </c>
      <c r="G1635" s="4"/>
      <c r="H1635" s="3">
        <v>10.3366854801827</v>
      </c>
      <c r="I1635" s="3">
        <v>9.7350917183100201</v>
      </c>
      <c r="J1635" s="3">
        <v>10.1749388251739</v>
      </c>
      <c r="K1635" s="3">
        <v>10.6147859320377</v>
      </c>
      <c r="L1635" s="3">
        <v>11.054633038901599</v>
      </c>
      <c r="M1635" s="3">
        <v>11.499322261815999</v>
      </c>
      <c r="N1635" s="3">
        <v>11.935876502408</v>
      </c>
      <c r="O1635" s="3">
        <v>12.195468917085201</v>
      </c>
      <c r="P1635" s="3">
        <v>12.4566105815412</v>
      </c>
      <c r="Q1635" s="3">
        <v>12.717752245997101</v>
      </c>
      <c r="R1635" s="3">
        <v>12.978893910452999</v>
      </c>
      <c r="S1635" s="3">
        <v>13.2400355749089</v>
      </c>
      <c r="T1635" s="3">
        <v>13.5487790038871</v>
      </c>
      <c r="U1635" s="3">
        <v>13.857522432865199</v>
      </c>
      <c r="V1635" s="3">
        <v>11.0875298526524</v>
      </c>
      <c r="W1635" s="4"/>
      <c r="X1635" s="4"/>
      <c r="Y1635" s="4"/>
      <c r="Z1635" s="4"/>
      <c r="AA1635" s="4"/>
      <c r="AB1635" s="4"/>
      <c r="AC1635" s="3">
        <v>16.104114681115899</v>
      </c>
      <c r="AD1635" s="3">
        <v>16.3973767408771</v>
      </c>
      <c r="AE1635" s="3">
        <v>16.6906388006383</v>
      </c>
      <c r="AF1635" s="3">
        <v>16.983900860399501</v>
      </c>
      <c r="AG1635" s="3">
        <v>17.277162920160698</v>
      </c>
      <c r="AH1635" s="3">
        <v>17.570424979921899</v>
      </c>
      <c r="AI1635" s="3">
        <v>17.854310057537099</v>
      </c>
      <c r="AJ1635" s="3">
        <v>18.138195135152401</v>
      </c>
      <c r="AK1635" s="3">
        <v>18.4220802127676</v>
      </c>
      <c r="AL1635" s="3">
        <v>18.7059652903828</v>
      </c>
      <c r="AM1635" s="3">
        <v>18.989850367997999</v>
      </c>
      <c r="AN1635" s="4"/>
      <c r="AO1635" s="4"/>
    </row>
    <row r="1636" spans="1:41" x14ac:dyDescent="0.25">
      <c r="A1636" s="48" t="str">
        <f t="shared" si="1"/>
        <v>DIC5</v>
      </c>
      <c r="B1636" s="2" t="s">
        <v>4</v>
      </c>
      <c r="C1636" s="2" t="s">
        <v>2</v>
      </c>
      <c r="D1636" s="2" t="s">
        <v>19</v>
      </c>
      <c r="E1636" s="2" t="s">
        <v>59</v>
      </c>
      <c r="F1636" s="2" t="s">
        <v>2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3">
        <v>15.1909722222222</v>
      </c>
      <c r="W1636" s="3">
        <v>5.3224828879267996</v>
      </c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</row>
    <row r="1637" spans="1:41" x14ac:dyDescent="0.25">
      <c r="A1637" s="48" t="str">
        <f t="shared" si="1"/>
        <v>DIC5</v>
      </c>
      <c r="B1637" s="2" t="s">
        <v>4</v>
      </c>
      <c r="C1637" s="2" t="s">
        <v>2</v>
      </c>
      <c r="D1637" s="2" t="s">
        <v>19</v>
      </c>
      <c r="E1637" s="2" t="s">
        <v>37</v>
      </c>
      <c r="F1637" s="2" t="s">
        <v>2</v>
      </c>
      <c r="G1637" s="4"/>
      <c r="H1637" s="3">
        <v>4.769127007632</v>
      </c>
      <c r="I1637" s="3">
        <v>4.5122894526059998</v>
      </c>
      <c r="J1637" s="3">
        <v>4.8253753947611404</v>
      </c>
      <c r="K1637" s="3">
        <v>5.8479413212934999</v>
      </c>
      <c r="L1637" s="3">
        <v>5.9517310740614997</v>
      </c>
      <c r="M1637" s="3">
        <v>6.0555208268295004</v>
      </c>
      <c r="N1637" s="3">
        <v>6.1593105795975003</v>
      </c>
      <c r="O1637" s="3">
        <v>6.2731256297287503</v>
      </c>
      <c r="P1637" s="3">
        <v>6.3869406798600004</v>
      </c>
      <c r="Q1637" s="3">
        <v>6.5007557299912504</v>
      </c>
      <c r="R1637" s="3">
        <v>6.6145707801225004</v>
      </c>
      <c r="S1637" s="3">
        <v>6.7283858302537496</v>
      </c>
      <c r="T1637" s="3">
        <v>6.7427398078560001</v>
      </c>
      <c r="U1637" s="3">
        <v>6.7570937854582498</v>
      </c>
      <c r="V1637" s="3">
        <v>6.7714477630605003</v>
      </c>
      <c r="W1637" s="3">
        <v>6.78580174066275</v>
      </c>
      <c r="X1637" s="3">
        <v>6.8001557182649996</v>
      </c>
      <c r="Y1637" s="3">
        <v>6.81014594639925</v>
      </c>
      <c r="Z1637" s="3">
        <v>6.8201361745335003</v>
      </c>
      <c r="AA1637" s="3">
        <v>6.8301264026677497</v>
      </c>
      <c r="AB1637" s="3">
        <v>6.8401166308020001</v>
      </c>
      <c r="AC1637" s="3">
        <v>6.8501068589362504</v>
      </c>
      <c r="AD1637" s="3">
        <v>6.8658633687442503</v>
      </c>
      <c r="AE1637" s="3">
        <v>6.8816198785522502</v>
      </c>
      <c r="AF1637" s="3">
        <v>6.8973763883602501</v>
      </c>
      <c r="AG1637" s="3">
        <v>6.9131328981682501</v>
      </c>
      <c r="AH1637" s="3">
        <v>6.92888940797625</v>
      </c>
      <c r="AI1637" s="3">
        <v>6.9690510207629996</v>
      </c>
      <c r="AJ1637" s="3">
        <v>7.0092126335497502</v>
      </c>
      <c r="AK1637" s="3">
        <v>7.0493742463364999</v>
      </c>
      <c r="AL1637" s="3">
        <v>7.0895358591232496</v>
      </c>
      <c r="AM1637" s="3">
        <v>7.1296974719100001</v>
      </c>
      <c r="AN1637" s="4"/>
      <c r="AO1637" s="4"/>
    </row>
    <row r="1638" spans="1:41" x14ac:dyDescent="0.25">
      <c r="A1638" s="48" t="str">
        <f t="shared" si="1"/>
        <v>DIC5</v>
      </c>
      <c r="B1638" s="2" t="s">
        <v>4</v>
      </c>
      <c r="C1638" s="2" t="s">
        <v>2</v>
      </c>
      <c r="D1638" s="2" t="s">
        <v>19</v>
      </c>
      <c r="E1638" s="2" t="s">
        <v>119</v>
      </c>
      <c r="F1638" s="2" t="s">
        <v>2</v>
      </c>
      <c r="G1638" s="4"/>
      <c r="H1638" s="3">
        <v>4.6187312287117699</v>
      </c>
      <c r="I1638" s="3">
        <v>4.3699931191570904</v>
      </c>
      <c r="J1638" s="3">
        <v>4.67320580692751</v>
      </c>
      <c r="K1638" s="3">
        <v>5.6635248256354398</v>
      </c>
      <c r="L1638" s="3">
        <v>5.7640415389799804</v>
      </c>
      <c r="M1638" s="3">
        <v>6.0069635391325997</v>
      </c>
      <c r="N1638" s="3">
        <v>6.1593105795975003</v>
      </c>
      <c r="O1638" s="3">
        <v>6.2731256297287503</v>
      </c>
      <c r="P1638" s="3">
        <v>6.3869406798600004</v>
      </c>
      <c r="Q1638" s="3">
        <v>6.5007557299912504</v>
      </c>
      <c r="R1638" s="3">
        <v>6.6145707801225004</v>
      </c>
      <c r="S1638" s="3">
        <v>6.7283858302537496</v>
      </c>
      <c r="T1638" s="3">
        <v>6.7427398078560001</v>
      </c>
      <c r="U1638" s="3">
        <v>6.7570937854582498</v>
      </c>
      <c r="V1638" s="3">
        <v>6.7714477630605003</v>
      </c>
      <c r="W1638" s="3">
        <v>6.78580174066275</v>
      </c>
      <c r="X1638" s="3">
        <v>6.8001557182649996</v>
      </c>
      <c r="Y1638" s="3">
        <v>6.81014594639925</v>
      </c>
      <c r="Z1638" s="3">
        <v>6.8201361745335003</v>
      </c>
      <c r="AA1638" s="3">
        <v>6.8301264026677497</v>
      </c>
      <c r="AB1638" s="3">
        <v>6.8401166308020001</v>
      </c>
      <c r="AC1638" s="3">
        <v>6.8501068589362504</v>
      </c>
      <c r="AD1638" s="3">
        <v>6.8658633687442503</v>
      </c>
      <c r="AE1638" s="3">
        <v>6.8816198785522502</v>
      </c>
      <c r="AF1638" s="3">
        <v>6.8973763883602501</v>
      </c>
      <c r="AG1638" s="3">
        <v>6.9131328981682501</v>
      </c>
      <c r="AH1638" s="3">
        <v>6.92888940797625</v>
      </c>
      <c r="AI1638" s="3">
        <v>6.9690510207629996</v>
      </c>
      <c r="AJ1638" s="3">
        <v>7.0092126335497502</v>
      </c>
      <c r="AK1638" s="3">
        <v>7.0493742463364999</v>
      </c>
      <c r="AL1638" s="3">
        <v>7.0895358591232496</v>
      </c>
      <c r="AM1638" s="3">
        <v>7.1296974719100001</v>
      </c>
      <c r="AN1638" s="4"/>
      <c r="AO1638" s="4"/>
    </row>
    <row r="1639" spans="1:41" x14ac:dyDescent="0.25">
      <c r="A1639" s="48" t="str">
        <f t="shared" si="1"/>
        <v>DIC5</v>
      </c>
      <c r="B1639" s="2" t="s">
        <v>4</v>
      </c>
      <c r="C1639" s="2" t="s">
        <v>2</v>
      </c>
      <c r="D1639" s="2" t="s">
        <v>19</v>
      </c>
      <c r="E1639" s="2" t="s">
        <v>120</v>
      </c>
      <c r="F1639" s="2" t="s">
        <v>2</v>
      </c>
      <c r="G1639" s="4"/>
      <c r="H1639" s="3">
        <v>4.2744764235680597</v>
      </c>
      <c r="I1639" s="3">
        <v>4.0176388685420603</v>
      </c>
      <c r="J1639" s="3">
        <v>4.3307248106972001</v>
      </c>
      <c r="K1639" s="3">
        <v>5.3532907372295604</v>
      </c>
      <c r="L1639" s="3">
        <v>5.6969514955727396</v>
      </c>
      <c r="M1639" s="3">
        <v>6.5426655950566301</v>
      </c>
      <c r="N1639" s="3">
        <v>7.5142848733298102</v>
      </c>
      <c r="O1639" s="3">
        <v>8.7095962115768</v>
      </c>
      <c r="P1639" s="3">
        <v>10.062843006097101</v>
      </c>
      <c r="Q1639" s="3">
        <v>11.4293719076018</v>
      </c>
      <c r="R1639" s="3">
        <v>13.236206417986899</v>
      </c>
      <c r="S1639" s="3">
        <v>15.1909722222222</v>
      </c>
      <c r="T1639" s="3">
        <v>15.1909722222222</v>
      </c>
      <c r="U1639" s="3">
        <v>15.1909722222222</v>
      </c>
      <c r="V1639" s="3">
        <v>11.145978398553799</v>
      </c>
      <c r="W1639" s="3">
        <v>11.201799714520099</v>
      </c>
      <c r="X1639" s="3">
        <v>11.257621030486501</v>
      </c>
      <c r="Y1639" s="3">
        <v>11.343256744942099</v>
      </c>
      <c r="Z1639" s="3">
        <v>11.428892459397799</v>
      </c>
      <c r="AA1639" s="3">
        <v>11.514528173853501</v>
      </c>
      <c r="AB1639" s="3">
        <v>11.600163888309099</v>
      </c>
      <c r="AC1639" s="3">
        <v>11.685799602764799</v>
      </c>
      <c r="AD1639" s="3">
        <v>11.7731844510954</v>
      </c>
      <c r="AE1639" s="3">
        <v>11.8605692994261</v>
      </c>
      <c r="AF1639" s="3">
        <v>11.9479541477567</v>
      </c>
      <c r="AG1639" s="3">
        <v>12.035338996087299</v>
      </c>
      <c r="AH1639" s="3">
        <v>12.1227238444179</v>
      </c>
      <c r="AI1639" s="3">
        <v>12.233762008847201</v>
      </c>
      <c r="AJ1639" s="3">
        <v>12.344800173276401</v>
      </c>
      <c r="AK1639" s="3">
        <v>12.4558383377056</v>
      </c>
      <c r="AL1639" s="3">
        <v>12.5668765021348</v>
      </c>
      <c r="AM1639" s="3">
        <v>12.677914666564099</v>
      </c>
      <c r="AN1639" s="4"/>
      <c r="AO1639" s="4"/>
    </row>
    <row r="1640" spans="1:41" x14ac:dyDescent="0.25">
      <c r="A1640" s="48" t="str">
        <f t="shared" si="1"/>
        <v>DIC5</v>
      </c>
      <c r="B1640" s="2" t="s">
        <v>4</v>
      </c>
      <c r="C1640" s="2" t="s">
        <v>2</v>
      </c>
      <c r="D1640" s="2" t="s">
        <v>19</v>
      </c>
      <c r="E1640" s="2" t="s">
        <v>121</v>
      </c>
      <c r="F1640" s="2" t="s">
        <v>2</v>
      </c>
      <c r="G1640" s="4"/>
      <c r="H1640" s="3">
        <v>10.2582657809163</v>
      </c>
      <c r="I1640" s="3">
        <v>9.8089485667760794</v>
      </c>
      <c r="J1640" s="3">
        <v>10.251869190671</v>
      </c>
      <c r="K1640" s="3">
        <v>11.084505104051701</v>
      </c>
      <c r="L1640" s="3">
        <v>11.412459940565199</v>
      </c>
      <c r="M1640" s="3">
        <v>11.740414777078801</v>
      </c>
      <c r="N1640" s="3">
        <v>12.068369613592299</v>
      </c>
      <c r="O1640" s="3">
        <v>12.3246563620974</v>
      </c>
      <c r="P1640" s="3">
        <v>14.971572306378601</v>
      </c>
      <c r="Q1640" s="3">
        <v>15.2763011731051</v>
      </c>
      <c r="R1640" s="3">
        <v>15.5810300398316</v>
      </c>
      <c r="S1640" s="3">
        <v>15.8857589065582</v>
      </c>
      <c r="T1640" s="3">
        <v>15.991577652286299</v>
      </c>
      <c r="U1640" s="3">
        <v>16.0973963980143</v>
      </c>
      <c r="V1640" s="3">
        <v>16.420377403102101</v>
      </c>
      <c r="W1640" s="3">
        <v>16.526196148830198</v>
      </c>
      <c r="X1640" s="3">
        <v>16.632014894558299</v>
      </c>
      <c r="Y1640" s="3">
        <v>16.808856845979101</v>
      </c>
      <c r="Z1640" s="3">
        <v>16.985698797400001</v>
      </c>
      <c r="AA1640" s="3">
        <v>17.162540748820799</v>
      </c>
      <c r="AB1640" s="3">
        <v>17.3393827002417</v>
      </c>
      <c r="AC1640" s="3">
        <v>17.516224651662501</v>
      </c>
      <c r="AD1640" s="3">
        <v>17.6899722366799</v>
      </c>
      <c r="AE1640" s="3">
        <v>17.863719821697298</v>
      </c>
      <c r="AF1640" s="3">
        <v>18.037467406714601</v>
      </c>
      <c r="AG1640" s="3">
        <v>18.211214991732</v>
      </c>
      <c r="AH1640" s="3">
        <v>18.384962576749398</v>
      </c>
      <c r="AI1640" s="3">
        <v>18.581457043712099</v>
      </c>
      <c r="AJ1640" s="3">
        <v>18.7779515106749</v>
      </c>
      <c r="AK1640" s="3">
        <v>18.9744459776376</v>
      </c>
      <c r="AL1640" s="3">
        <v>19.170940444600401</v>
      </c>
      <c r="AM1640" s="3">
        <v>19.367434911563201</v>
      </c>
      <c r="AN1640" s="4"/>
      <c r="AO1640" s="4"/>
    </row>
    <row r="1641" spans="1:41" x14ac:dyDescent="0.25">
      <c r="A1641" s="48" t="str">
        <f t="shared" si="1"/>
        <v>DIC5</v>
      </c>
      <c r="B1641" s="2" t="s">
        <v>4</v>
      </c>
      <c r="C1641" s="2" t="s">
        <v>2</v>
      </c>
      <c r="D1641" s="2" t="s">
        <v>19</v>
      </c>
      <c r="E1641" s="2" t="s">
        <v>122</v>
      </c>
      <c r="F1641" s="2" t="s">
        <v>2</v>
      </c>
      <c r="G1641" s="4"/>
      <c r="H1641" s="3">
        <v>2222</v>
      </c>
      <c r="I1641" s="3">
        <v>2222</v>
      </c>
      <c r="J1641" s="3">
        <v>2222</v>
      </c>
      <c r="K1641" s="3">
        <v>2222</v>
      </c>
      <c r="L1641" s="3">
        <v>2222</v>
      </c>
      <c r="M1641" s="3">
        <v>2222</v>
      </c>
      <c r="N1641" s="3">
        <v>2222</v>
      </c>
      <c r="O1641" s="3">
        <v>2222</v>
      </c>
      <c r="P1641" s="3">
        <v>2222</v>
      </c>
      <c r="Q1641" s="3">
        <v>2222</v>
      </c>
      <c r="R1641" s="3">
        <v>2222</v>
      </c>
      <c r="S1641" s="3">
        <v>2222</v>
      </c>
      <c r="T1641" s="3">
        <v>2222</v>
      </c>
      <c r="U1641" s="3">
        <v>2222</v>
      </c>
      <c r="V1641" s="3">
        <v>2222</v>
      </c>
      <c r="W1641" s="3">
        <v>2222</v>
      </c>
      <c r="X1641" s="3">
        <v>2222</v>
      </c>
      <c r="Y1641" s="3">
        <v>2222</v>
      </c>
      <c r="Z1641" s="3">
        <v>2222</v>
      </c>
      <c r="AA1641" s="3">
        <v>2222</v>
      </c>
      <c r="AB1641" s="3">
        <v>2222</v>
      </c>
      <c r="AC1641" s="3">
        <v>2222</v>
      </c>
      <c r="AD1641" s="3">
        <v>2222</v>
      </c>
      <c r="AE1641" s="3">
        <v>2222</v>
      </c>
      <c r="AF1641" s="3">
        <v>2222</v>
      </c>
      <c r="AG1641" s="3">
        <v>2222</v>
      </c>
      <c r="AH1641" s="3">
        <v>2222</v>
      </c>
      <c r="AI1641" s="3">
        <v>2222</v>
      </c>
      <c r="AJ1641" s="3">
        <v>2222</v>
      </c>
      <c r="AK1641" s="3">
        <v>2222</v>
      </c>
      <c r="AL1641" s="3">
        <v>2222</v>
      </c>
      <c r="AM1641" s="3">
        <v>2222</v>
      </c>
      <c r="AN1641" s="4"/>
      <c r="AO1641" s="4"/>
    </row>
    <row r="1642" spans="1:41" x14ac:dyDescent="0.25">
      <c r="A1642" s="48" t="str">
        <f t="shared" si="1"/>
        <v>DIC5</v>
      </c>
      <c r="B1642" s="2" t="s">
        <v>4</v>
      </c>
      <c r="C1642" s="2" t="s">
        <v>2</v>
      </c>
      <c r="D1642" s="2" t="s">
        <v>19</v>
      </c>
      <c r="E1642" s="2" t="s">
        <v>123</v>
      </c>
      <c r="F1642" s="2" t="s">
        <v>2</v>
      </c>
      <c r="G1642" s="4"/>
      <c r="H1642" s="3">
        <v>4.3737812756717904</v>
      </c>
      <c r="I1642" s="3">
        <v>4.1169437206457902</v>
      </c>
      <c r="J1642" s="3">
        <v>4.4300296628009201</v>
      </c>
      <c r="K1642" s="3">
        <v>5.4525955893332902</v>
      </c>
      <c r="L1642" s="3">
        <v>5.5563853421012803</v>
      </c>
      <c r="M1642" s="3">
        <v>5.6601750948692899</v>
      </c>
      <c r="N1642" s="3">
        <v>5.7639648476373004</v>
      </c>
      <c r="O1642" s="3">
        <v>5.87777989776853</v>
      </c>
      <c r="P1642" s="3">
        <v>12.4566105815412</v>
      </c>
      <c r="Q1642" s="3">
        <v>6.5007557299912504</v>
      </c>
      <c r="R1642" s="3">
        <v>6.6145707801225004</v>
      </c>
      <c r="S1642" s="3">
        <v>6.7283858302537496</v>
      </c>
      <c r="T1642" s="3">
        <v>6.7427398078560001</v>
      </c>
      <c r="U1642" s="3">
        <v>6.7570937854582498</v>
      </c>
      <c r="V1642" s="3">
        <v>6.7714477630605003</v>
      </c>
      <c r="W1642" s="3">
        <v>6.78580174066275</v>
      </c>
      <c r="X1642" s="3">
        <v>6.8001557182649996</v>
      </c>
      <c r="Y1642" s="3">
        <v>6.81014594639925</v>
      </c>
      <c r="Z1642" s="3">
        <v>6.8201361745335003</v>
      </c>
      <c r="AA1642" s="3">
        <v>6.8301264026677497</v>
      </c>
      <c r="AB1642" s="3">
        <v>6.6244116040857097</v>
      </c>
      <c r="AC1642" s="3">
        <v>6.8501068589362504</v>
      </c>
      <c r="AD1642" s="3">
        <v>6.8658633687442503</v>
      </c>
      <c r="AE1642" s="3">
        <v>6.8816198785522502</v>
      </c>
      <c r="AF1642" s="3">
        <v>6.8973763883602501</v>
      </c>
      <c r="AG1642" s="3">
        <v>6.9131328981682501</v>
      </c>
      <c r="AH1642" s="3">
        <v>6.92888940797625</v>
      </c>
      <c r="AI1642" s="3">
        <v>6.9690510207629996</v>
      </c>
      <c r="AJ1642" s="3">
        <v>7.0092126335497502</v>
      </c>
      <c r="AK1642" s="3">
        <v>7.0493742463364999</v>
      </c>
      <c r="AL1642" s="3">
        <v>7.0895358591232496</v>
      </c>
      <c r="AM1642" s="3">
        <v>7.1296974719100001</v>
      </c>
      <c r="AN1642" s="4"/>
      <c r="AO1642" s="4"/>
    </row>
    <row r="1643" spans="1:41" x14ac:dyDescent="0.25">
      <c r="A1643" s="48" t="str">
        <f t="shared" si="1"/>
        <v>DIC5</v>
      </c>
      <c r="B1643" s="2" t="s">
        <v>4</v>
      </c>
      <c r="C1643" s="2" t="s">
        <v>2</v>
      </c>
      <c r="D1643" s="2" t="s">
        <v>19</v>
      </c>
      <c r="E1643" s="2" t="s">
        <v>124</v>
      </c>
      <c r="F1643" s="2" t="s">
        <v>2</v>
      </c>
      <c r="G1643" s="4"/>
      <c r="H1643" s="3">
        <v>4.3737812756717904</v>
      </c>
      <c r="I1643" s="3">
        <v>4.1169437206457902</v>
      </c>
      <c r="J1643" s="3">
        <v>4.4300296628009201</v>
      </c>
      <c r="K1643" s="3">
        <v>5.4525955893332902</v>
      </c>
      <c r="L1643" s="3">
        <v>5.5563853421012803</v>
      </c>
      <c r="M1643" s="3">
        <v>5.6810782704257896</v>
      </c>
      <c r="N1643" s="3">
        <v>7.8190617084026197</v>
      </c>
      <c r="O1643" s="3">
        <v>7.9882169439122199</v>
      </c>
      <c r="P1643" s="3">
        <v>10.1967152242773</v>
      </c>
      <c r="Q1643" s="3">
        <v>10.4081592686642</v>
      </c>
      <c r="R1643" s="3">
        <v>10.619603313051201</v>
      </c>
      <c r="S1643" s="3">
        <v>10.8310473574382</v>
      </c>
      <c r="T1643" s="3">
        <v>10.916541522509601</v>
      </c>
      <c r="U1643" s="3">
        <v>11.002035687580999</v>
      </c>
      <c r="V1643" s="3">
        <v>11.0875298526524</v>
      </c>
      <c r="W1643" s="3">
        <v>11.173024017723799</v>
      </c>
      <c r="X1643" s="3">
        <v>11.2585181827952</v>
      </c>
      <c r="Y1643" s="3">
        <v>11.408106424335401</v>
      </c>
      <c r="Z1643" s="3">
        <v>11.5576946658755</v>
      </c>
      <c r="AA1643" s="3">
        <v>11.707282907415699</v>
      </c>
      <c r="AB1643" s="3">
        <v>11.856871148955801</v>
      </c>
      <c r="AC1643" s="3">
        <v>12.006459390496</v>
      </c>
      <c r="AD1643" s="3">
        <v>12.150581258440999</v>
      </c>
      <c r="AE1643" s="3">
        <v>12.294703126385899</v>
      </c>
      <c r="AF1643" s="3">
        <v>12.438824994330901</v>
      </c>
      <c r="AG1643" s="3">
        <v>12.5829468622759</v>
      </c>
      <c r="AH1643" s="3">
        <v>12.7270687302208</v>
      </c>
      <c r="AI1643" s="3">
        <v>12.8793452681575</v>
      </c>
      <c r="AJ1643" s="3">
        <v>13.031621806094201</v>
      </c>
      <c r="AK1643" s="3">
        <v>13.1838983440308</v>
      </c>
      <c r="AL1643" s="3">
        <v>13.3361748819675</v>
      </c>
      <c r="AM1643" s="3">
        <v>13.4884514199042</v>
      </c>
      <c r="AN1643" s="4"/>
      <c r="AO1643" s="4"/>
    </row>
    <row r="1644" spans="1:41" x14ac:dyDescent="0.25">
      <c r="A1644" s="48" t="str">
        <f t="shared" si="1"/>
        <v>DIC5</v>
      </c>
      <c r="B1644" s="2" t="s">
        <v>4</v>
      </c>
      <c r="C1644" s="2" t="s">
        <v>2</v>
      </c>
      <c r="D1644" s="2" t="s">
        <v>19</v>
      </c>
      <c r="E1644" s="2" t="s">
        <v>125</v>
      </c>
      <c r="F1644" s="2" t="s">
        <v>2</v>
      </c>
      <c r="G1644" s="4"/>
      <c r="H1644" s="3">
        <v>4.2744764235680703</v>
      </c>
      <c r="I1644" s="3">
        <v>4.0176388685420603</v>
      </c>
      <c r="J1644" s="3">
        <v>4.3307248106972001</v>
      </c>
      <c r="K1644" s="3">
        <v>5.3532907372295604</v>
      </c>
      <c r="L1644" s="3">
        <v>5.45708048999757</v>
      </c>
      <c r="M1644" s="3">
        <v>5.5608702427655698</v>
      </c>
      <c r="N1644" s="3">
        <v>5.6646599955335697</v>
      </c>
      <c r="O1644" s="3">
        <v>5.77847504566481</v>
      </c>
      <c r="P1644" s="3">
        <v>5.89229009579606</v>
      </c>
      <c r="Q1644" s="3">
        <v>6.00610514592731</v>
      </c>
      <c r="R1644" s="3">
        <v>6.1199201960585601</v>
      </c>
      <c r="S1644" s="3">
        <v>6.2337352461898101</v>
      </c>
      <c r="T1644" s="3">
        <v>6.2480892237920598</v>
      </c>
      <c r="U1644" s="3">
        <v>6.2624432013943103</v>
      </c>
      <c r="V1644" s="3">
        <v>6.2767971789965697</v>
      </c>
      <c r="W1644" s="3">
        <v>6.6124903007713698</v>
      </c>
      <c r="X1644" s="3">
        <v>6.8001557182649996</v>
      </c>
      <c r="Y1644" s="3">
        <v>6.81014594639925</v>
      </c>
      <c r="Z1644" s="3">
        <v>6.8201361745335003</v>
      </c>
      <c r="AA1644" s="3">
        <v>6.8301264026677497</v>
      </c>
      <c r="AB1644" s="3">
        <v>6.8401166308020001</v>
      </c>
      <c r="AC1644" s="3">
        <v>6.8501068589362504</v>
      </c>
      <c r="AD1644" s="3">
        <v>6.8658633687442503</v>
      </c>
      <c r="AE1644" s="3">
        <v>6.8816198785522502</v>
      </c>
      <c r="AF1644" s="3">
        <v>6.8973763883602501</v>
      </c>
      <c r="AG1644" s="3">
        <v>6.9131328981682501</v>
      </c>
      <c r="AH1644" s="3">
        <v>6.92888940797625</v>
      </c>
      <c r="AI1644" s="3">
        <v>6.9690510207629996</v>
      </c>
      <c r="AJ1644" s="3">
        <v>7.0092126335497502</v>
      </c>
      <c r="AK1644" s="3">
        <v>7.0493742463364999</v>
      </c>
      <c r="AL1644" s="3">
        <v>7.0895358591232496</v>
      </c>
      <c r="AM1644" s="3">
        <v>7.1296974719100001</v>
      </c>
      <c r="AN1644" s="4"/>
      <c r="AO1644" s="4"/>
    </row>
    <row r="1645" spans="1:41" x14ac:dyDescent="0.25">
      <c r="A1645" s="48" t="str">
        <f t="shared" si="1"/>
        <v>DIC5</v>
      </c>
      <c r="B1645" s="2" t="s">
        <v>4</v>
      </c>
      <c r="C1645" s="2" t="s">
        <v>2</v>
      </c>
      <c r="D1645" s="2" t="s">
        <v>19</v>
      </c>
      <c r="E1645" s="2" t="s">
        <v>126</v>
      </c>
      <c r="F1645" s="2" t="s">
        <v>2</v>
      </c>
      <c r="G1645" s="4"/>
      <c r="H1645" s="3">
        <v>2222</v>
      </c>
      <c r="I1645" s="3">
        <v>2222</v>
      </c>
      <c r="J1645" s="3">
        <v>2222</v>
      </c>
      <c r="K1645" s="3">
        <v>2222</v>
      </c>
      <c r="L1645" s="3">
        <v>2222</v>
      </c>
      <c r="M1645" s="3">
        <v>2222</v>
      </c>
      <c r="N1645" s="3">
        <v>2222</v>
      </c>
      <c r="O1645" s="3">
        <v>2222</v>
      </c>
      <c r="P1645" s="3">
        <v>2222</v>
      </c>
      <c r="Q1645" s="3">
        <v>2222</v>
      </c>
      <c r="R1645" s="3">
        <v>2222</v>
      </c>
      <c r="S1645" s="3">
        <v>2222</v>
      </c>
      <c r="T1645" s="3">
        <v>2222</v>
      </c>
      <c r="U1645" s="3">
        <v>2222</v>
      </c>
      <c r="V1645" s="3">
        <v>2222</v>
      </c>
      <c r="W1645" s="3">
        <v>2222</v>
      </c>
      <c r="X1645" s="3">
        <v>2222</v>
      </c>
      <c r="Y1645" s="3">
        <v>2222</v>
      </c>
      <c r="Z1645" s="3">
        <v>2222</v>
      </c>
      <c r="AA1645" s="3">
        <v>2222</v>
      </c>
      <c r="AB1645" s="3">
        <v>2222</v>
      </c>
      <c r="AC1645" s="3">
        <v>2222</v>
      </c>
      <c r="AD1645" s="3">
        <v>2222</v>
      </c>
      <c r="AE1645" s="3">
        <v>2222</v>
      </c>
      <c r="AF1645" s="3">
        <v>2222</v>
      </c>
      <c r="AG1645" s="3">
        <v>2222</v>
      </c>
      <c r="AH1645" s="3">
        <v>2222</v>
      </c>
      <c r="AI1645" s="3">
        <v>2222</v>
      </c>
      <c r="AJ1645" s="3">
        <v>2222</v>
      </c>
      <c r="AK1645" s="3">
        <v>2222</v>
      </c>
      <c r="AL1645" s="3">
        <v>2222</v>
      </c>
      <c r="AM1645" s="3">
        <v>2222</v>
      </c>
      <c r="AN1645" s="4"/>
      <c r="AO1645" s="4"/>
    </row>
    <row r="1646" spans="1:41" x14ac:dyDescent="0.25">
      <c r="A1646" s="48" t="str">
        <f t="shared" ref="A1646:A1709" si="2">+"DIC5"</f>
        <v>DIC5</v>
      </c>
      <c r="B1646" s="2" t="s">
        <v>4</v>
      </c>
      <c r="C1646" s="2" t="s">
        <v>2</v>
      </c>
      <c r="D1646" s="2" t="s">
        <v>19</v>
      </c>
      <c r="E1646" s="2" t="s">
        <v>127</v>
      </c>
      <c r="F1646" s="2" t="s">
        <v>2</v>
      </c>
      <c r="G1646" s="4"/>
      <c r="H1646" s="3">
        <v>4.2744764235680597</v>
      </c>
      <c r="I1646" s="3">
        <v>4.0176388685420603</v>
      </c>
      <c r="J1646" s="3">
        <v>4.3307248106972001</v>
      </c>
      <c r="K1646" s="3">
        <v>5.3532907372295604</v>
      </c>
      <c r="L1646" s="3">
        <v>5.4570804899975602</v>
      </c>
      <c r="M1646" s="3">
        <v>5.5608702427655601</v>
      </c>
      <c r="N1646" s="3">
        <v>5.6646599955335599</v>
      </c>
      <c r="O1646" s="3">
        <v>5.77847504566481</v>
      </c>
      <c r="P1646" s="3">
        <v>5.9915949478997801</v>
      </c>
      <c r="Q1646" s="3">
        <v>6.1054099980310301</v>
      </c>
      <c r="R1646" s="3">
        <v>6.2192250481622899</v>
      </c>
      <c r="S1646" s="3">
        <v>6.3330400982935302</v>
      </c>
      <c r="T1646" s="3">
        <v>6.3473940758957799</v>
      </c>
      <c r="U1646" s="3">
        <v>6.3617480534980304</v>
      </c>
      <c r="V1646" s="3">
        <v>6.7714477630605003</v>
      </c>
      <c r="W1646" s="3">
        <v>6.78580174066275</v>
      </c>
      <c r="X1646" s="3">
        <v>6.8001557182649996</v>
      </c>
      <c r="Y1646" s="3">
        <v>6.81014594639925</v>
      </c>
      <c r="Z1646" s="3">
        <v>6.8201361745335003</v>
      </c>
      <c r="AA1646" s="3">
        <v>6.8301264026677497</v>
      </c>
      <c r="AB1646" s="3">
        <v>6.8401166308020001</v>
      </c>
      <c r="AC1646" s="3">
        <v>6.8501068589362504</v>
      </c>
      <c r="AD1646" s="3">
        <v>6.8658633687442503</v>
      </c>
      <c r="AE1646" s="3">
        <v>6.8816198785522502</v>
      </c>
      <c r="AF1646" s="3">
        <v>6.8973763883602501</v>
      </c>
      <c r="AG1646" s="3">
        <v>6.9131328981682501</v>
      </c>
      <c r="AH1646" s="3">
        <v>6.92888940797625</v>
      </c>
      <c r="AI1646" s="3">
        <v>6.9690510207629996</v>
      </c>
      <c r="AJ1646" s="3">
        <v>7.0092126335497502</v>
      </c>
      <c r="AK1646" s="3">
        <v>7.0493742463364999</v>
      </c>
      <c r="AL1646" s="3">
        <v>7.0895358591232496</v>
      </c>
      <c r="AM1646" s="3">
        <v>7.1296974719100001</v>
      </c>
      <c r="AN1646" s="4"/>
      <c r="AO1646" s="4"/>
    </row>
    <row r="1647" spans="1:41" x14ac:dyDescent="0.25">
      <c r="A1647" s="48" t="str">
        <f t="shared" si="2"/>
        <v>DIC5</v>
      </c>
      <c r="B1647" s="2" t="s">
        <v>4</v>
      </c>
      <c r="C1647" s="2" t="s">
        <v>2</v>
      </c>
      <c r="D1647" s="2" t="s">
        <v>19</v>
      </c>
      <c r="E1647" s="2" t="s">
        <v>128</v>
      </c>
      <c r="F1647" s="2" t="s">
        <v>2</v>
      </c>
      <c r="G1647" s="4"/>
      <c r="H1647" s="3">
        <v>4.2744764235680703</v>
      </c>
      <c r="I1647" s="3">
        <v>4.0176388685420603</v>
      </c>
      <c r="J1647" s="3">
        <v>4.3307248106972001</v>
      </c>
      <c r="K1647" s="3">
        <v>5.3532907372295604</v>
      </c>
      <c r="L1647" s="3">
        <v>5.45708048999757</v>
      </c>
      <c r="M1647" s="3">
        <v>5.5608702427655698</v>
      </c>
      <c r="N1647" s="3">
        <v>5.6646599955335697</v>
      </c>
      <c r="O1647" s="3">
        <v>5.77847504566481</v>
      </c>
      <c r="P1647" s="3">
        <v>5.9915949478997899</v>
      </c>
      <c r="Q1647" s="3">
        <v>6.1054099980310399</v>
      </c>
      <c r="R1647" s="3">
        <v>6.2192250481622899</v>
      </c>
      <c r="S1647" s="3">
        <v>6.3330400982935302</v>
      </c>
      <c r="T1647" s="3">
        <v>6.3473940758957701</v>
      </c>
      <c r="U1647" s="3">
        <v>6.3617480534980402</v>
      </c>
      <c r="V1647" s="3">
        <v>6.7714477630605003</v>
      </c>
      <c r="W1647" s="3">
        <v>6.78580174066275</v>
      </c>
      <c r="X1647" s="3">
        <v>6.8001557182649996</v>
      </c>
      <c r="Y1647" s="3">
        <v>6.81014594639925</v>
      </c>
      <c r="Z1647" s="3">
        <v>6.8201361745335003</v>
      </c>
      <c r="AA1647" s="3">
        <v>6.8301264026677497</v>
      </c>
      <c r="AB1647" s="3">
        <v>6.8401166308020001</v>
      </c>
      <c r="AC1647" s="3">
        <v>6.8501068589362504</v>
      </c>
      <c r="AD1647" s="3">
        <v>6.8658633687442503</v>
      </c>
      <c r="AE1647" s="3">
        <v>6.8816198785522502</v>
      </c>
      <c r="AF1647" s="3">
        <v>6.8973763883602501</v>
      </c>
      <c r="AG1647" s="3">
        <v>6.9131328981682501</v>
      </c>
      <c r="AH1647" s="3">
        <v>6.92888940797625</v>
      </c>
      <c r="AI1647" s="3">
        <v>6.9690510207629996</v>
      </c>
      <c r="AJ1647" s="3">
        <v>7.0092126335497502</v>
      </c>
      <c r="AK1647" s="3">
        <v>7.0493742463364999</v>
      </c>
      <c r="AL1647" s="3">
        <v>7.0895358591232496</v>
      </c>
      <c r="AM1647" s="3">
        <v>7.1296974719100001</v>
      </c>
      <c r="AN1647" s="4"/>
      <c r="AO1647" s="4"/>
    </row>
    <row r="1648" spans="1:41" x14ac:dyDescent="0.25">
      <c r="A1648" s="48" t="str">
        <f t="shared" si="2"/>
        <v>DIC5</v>
      </c>
      <c r="B1648" s="2" t="s">
        <v>4</v>
      </c>
      <c r="C1648" s="2" t="s">
        <v>2</v>
      </c>
      <c r="D1648" s="2" t="s">
        <v>19</v>
      </c>
      <c r="E1648" s="2" t="s">
        <v>129</v>
      </c>
      <c r="F1648" s="2" t="s">
        <v>2</v>
      </c>
      <c r="G1648" s="4"/>
      <c r="H1648" s="3">
        <v>2222</v>
      </c>
      <c r="I1648" s="3">
        <v>2222</v>
      </c>
      <c r="J1648" s="3">
        <v>2222</v>
      </c>
      <c r="K1648" s="3">
        <v>2222</v>
      </c>
      <c r="L1648" s="3">
        <v>2222</v>
      </c>
      <c r="M1648" s="3">
        <v>2222</v>
      </c>
      <c r="N1648" s="3">
        <v>2222</v>
      </c>
      <c r="O1648" s="3">
        <v>2222</v>
      </c>
      <c r="P1648" s="3">
        <v>2222</v>
      </c>
      <c r="Q1648" s="3">
        <v>2222</v>
      </c>
      <c r="R1648" s="3">
        <v>2222</v>
      </c>
      <c r="S1648" s="3">
        <v>2222</v>
      </c>
      <c r="T1648" s="3">
        <v>2222</v>
      </c>
      <c r="U1648" s="3">
        <v>2222</v>
      </c>
      <c r="V1648" s="3">
        <v>2222</v>
      </c>
      <c r="W1648" s="3">
        <v>2222</v>
      </c>
      <c r="X1648" s="3">
        <v>2222</v>
      </c>
      <c r="Y1648" s="3">
        <v>2222</v>
      </c>
      <c r="Z1648" s="3">
        <v>2222</v>
      </c>
      <c r="AA1648" s="3">
        <v>2222</v>
      </c>
      <c r="AB1648" s="3">
        <v>2222</v>
      </c>
      <c r="AC1648" s="3">
        <v>2222</v>
      </c>
      <c r="AD1648" s="3">
        <v>2222</v>
      </c>
      <c r="AE1648" s="3">
        <v>2222</v>
      </c>
      <c r="AF1648" s="3">
        <v>2222</v>
      </c>
      <c r="AG1648" s="3">
        <v>2222</v>
      </c>
      <c r="AH1648" s="3">
        <v>2222</v>
      </c>
      <c r="AI1648" s="3">
        <v>2222</v>
      </c>
      <c r="AJ1648" s="3">
        <v>2222</v>
      </c>
      <c r="AK1648" s="3">
        <v>2222</v>
      </c>
      <c r="AL1648" s="3">
        <v>2222</v>
      </c>
      <c r="AM1648" s="3">
        <v>2222</v>
      </c>
      <c r="AN1648" s="4"/>
      <c r="AO1648" s="4"/>
    </row>
    <row r="1649" spans="1:41" x14ac:dyDescent="0.25">
      <c r="A1649" s="48" t="str">
        <f t="shared" si="2"/>
        <v>DIC5</v>
      </c>
      <c r="B1649" s="2" t="s">
        <v>4</v>
      </c>
      <c r="C1649" s="2" t="s">
        <v>2</v>
      </c>
      <c r="D1649" s="2" t="s">
        <v>19</v>
      </c>
      <c r="E1649" s="2" t="s">
        <v>130</v>
      </c>
      <c r="F1649" s="2" t="s">
        <v>2</v>
      </c>
      <c r="G1649" s="4"/>
      <c r="H1649" s="3">
        <v>2222</v>
      </c>
      <c r="I1649" s="3">
        <v>2222</v>
      </c>
      <c r="J1649" s="3">
        <v>2222</v>
      </c>
      <c r="K1649" s="3">
        <v>2222</v>
      </c>
      <c r="L1649" s="3">
        <v>2222</v>
      </c>
      <c r="M1649" s="3">
        <v>2222</v>
      </c>
      <c r="N1649" s="3">
        <v>2222</v>
      </c>
      <c r="O1649" s="3">
        <v>2222</v>
      </c>
      <c r="P1649" s="3">
        <v>2222</v>
      </c>
      <c r="Q1649" s="3">
        <v>2222</v>
      </c>
      <c r="R1649" s="3">
        <v>2222</v>
      </c>
      <c r="S1649" s="3">
        <v>2222</v>
      </c>
      <c r="T1649" s="3">
        <v>2222</v>
      </c>
      <c r="U1649" s="3">
        <v>2222</v>
      </c>
      <c r="V1649" s="3">
        <v>2222</v>
      </c>
      <c r="W1649" s="3">
        <v>2222</v>
      </c>
      <c r="X1649" s="3">
        <v>2222</v>
      </c>
      <c r="Y1649" s="3">
        <v>2222</v>
      </c>
      <c r="Z1649" s="3">
        <v>2222</v>
      </c>
      <c r="AA1649" s="3">
        <v>2222</v>
      </c>
      <c r="AB1649" s="3">
        <v>2222</v>
      </c>
      <c r="AC1649" s="3">
        <v>2222</v>
      </c>
      <c r="AD1649" s="3">
        <v>2222</v>
      </c>
      <c r="AE1649" s="3">
        <v>2222</v>
      </c>
      <c r="AF1649" s="3">
        <v>2222</v>
      </c>
      <c r="AG1649" s="3">
        <v>2222</v>
      </c>
      <c r="AH1649" s="3">
        <v>2222</v>
      </c>
      <c r="AI1649" s="3">
        <v>2222</v>
      </c>
      <c r="AJ1649" s="3">
        <v>2222</v>
      </c>
      <c r="AK1649" s="3">
        <v>2222</v>
      </c>
      <c r="AL1649" s="3">
        <v>2222</v>
      </c>
      <c r="AM1649" s="3">
        <v>2222</v>
      </c>
      <c r="AN1649" s="4"/>
      <c r="AO1649" s="4"/>
    </row>
    <row r="1650" spans="1:41" x14ac:dyDescent="0.25">
      <c r="A1650" s="48" t="str">
        <f t="shared" si="2"/>
        <v>DIC5</v>
      </c>
      <c r="B1650" s="2" t="s">
        <v>4</v>
      </c>
      <c r="C1650" s="2" t="s">
        <v>2</v>
      </c>
      <c r="D1650" s="2" t="s">
        <v>19</v>
      </c>
      <c r="E1650" s="2" t="s">
        <v>131</v>
      </c>
      <c r="F1650" s="2" t="s">
        <v>2</v>
      </c>
      <c r="G1650" s="4"/>
      <c r="H1650" s="3">
        <v>2222</v>
      </c>
      <c r="I1650" s="3">
        <v>2222</v>
      </c>
      <c r="J1650" s="3">
        <v>2222</v>
      </c>
      <c r="K1650" s="3">
        <v>2222</v>
      </c>
      <c r="L1650" s="3">
        <v>2222</v>
      </c>
      <c r="M1650" s="3">
        <v>2222</v>
      </c>
      <c r="N1650" s="3">
        <v>2222</v>
      </c>
      <c r="O1650" s="3">
        <v>2222</v>
      </c>
      <c r="P1650" s="3">
        <v>2222</v>
      </c>
      <c r="Q1650" s="3">
        <v>2222</v>
      </c>
      <c r="R1650" s="3">
        <v>2222</v>
      </c>
      <c r="S1650" s="3">
        <v>2222</v>
      </c>
      <c r="T1650" s="3">
        <v>2222</v>
      </c>
      <c r="U1650" s="3">
        <v>2222</v>
      </c>
      <c r="V1650" s="3">
        <v>2222</v>
      </c>
      <c r="W1650" s="3">
        <v>2222</v>
      </c>
      <c r="X1650" s="3">
        <v>2222</v>
      </c>
      <c r="Y1650" s="3">
        <v>2222</v>
      </c>
      <c r="Z1650" s="3">
        <v>2222</v>
      </c>
      <c r="AA1650" s="3">
        <v>2222</v>
      </c>
      <c r="AB1650" s="3">
        <v>2222</v>
      </c>
      <c r="AC1650" s="3">
        <v>2222</v>
      </c>
      <c r="AD1650" s="3">
        <v>2222</v>
      </c>
      <c r="AE1650" s="3">
        <v>2222</v>
      </c>
      <c r="AF1650" s="3">
        <v>2222</v>
      </c>
      <c r="AG1650" s="3">
        <v>2222</v>
      </c>
      <c r="AH1650" s="3">
        <v>2222</v>
      </c>
      <c r="AI1650" s="3">
        <v>2222</v>
      </c>
      <c r="AJ1650" s="3">
        <v>2222</v>
      </c>
      <c r="AK1650" s="3">
        <v>2222</v>
      </c>
      <c r="AL1650" s="3">
        <v>2222</v>
      </c>
      <c r="AM1650" s="3">
        <v>2222</v>
      </c>
      <c r="AN1650" s="4"/>
      <c r="AO1650" s="4"/>
    </row>
    <row r="1651" spans="1:41" x14ac:dyDescent="0.25">
      <c r="A1651" s="48" t="str">
        <f t="shared" si="2"/>
        <v>DIC5</v>
      </c>
      <c r="B1651" s="2" t="s">
        <v>4</v>
      </c>
      <c r="C1651" s="2" t="s">
        <v>2</v>
      </c>
      <c r="D1651" s="2" t="s">
        <v>19</v>
      </c>
      <c r="E1651" s="2" t="s">
        <v>132</v>
      </c>
      <c r="F1651" s="2" t="s">
        <v>2</v>
      </c>
      <c r="G1651" s="4"/>
      <c r="H1651" s="3">
        <v>4.769127007632</v>
      </c>
      <c r="I1651" s="3">
        <v>4.5122894526059998</v>
      </c>
      <c r="J1651" s="3">
        <v>4.8253753947611404</v>
      </c>
      <c r="K1651" s="3">
        <v>5.8479413212934999</v>
      </c>
      <c r="L1651" s="3">
        <v>5.9517310740614997</v>
      </c>
      <c r="M1651" s="3">
        <v>6.0555208268295004</v>
      </c>
      <c r="N1651" s="3">
        <v>6.1593105795975003</v>
      </c>
      <c r="O1651" s="3">
        <v>6.2731256297287503</v>
      </c>
      <c r="P1651" s="3">
        <v>6.3869406798600004</v>
      </c>
      <c r="Q1651" s="3">
        <v>6.5007557299912504</v>
      </c>
      <c r="R1651" s="3">
        <v>6.6145707801225004</v>
      </c>
      <c r="S1651" s="3">
        <v>6.7283858302537496</v>
      </c>
      <c r="T1651" s="3">
        <v>6.7427398078560001</v>
      </c>
      <c r="U1651" s="3">
        <v>6.7570937854582498</v>
      </c>
      <c r="V1651" s="3">
        <v>6.7714477630605003</v>
      </c>
      <c r="W1651" s="3">
        <v>6.78580174066275</v>
      </c>
      <c r="X1651" s="3">
        <v>6.8001557182649996</v>
      </c>
      <c r="Y1651" s="3">
        <v>6.81014594639925</v>
      </c>
      <c r="Z1651" s="3">
        <v>6.8201361745335003</v>
      </c>
      <c r="AA1651" s="3">
        <v>6.8301264026677497</v>
      </c>
      <c r="AB1651" s="3">
        <v>6.8401166308020001</v>
      </c>
      <c r="AC1651" s="3">
        <v>6.8501068589362504</v>
      </c>
      <c r="AD1651" s="3">
        <v>6.8658633687442503</v>
      </c>
      <c r="AE1651" s="3">
        <v>6.8816198785522502</v>
      </c>
      <c r="AF1651" s="3">
        <v>6.8973763883602501</v>
      </c>
      <c r="AG1651" s="3">
        <v>6.9131328981682501</v>
      </c>
      <c r="AH1651" s="3">
        <v>6.92888940797625</v>
      </c>
      <c r="AI1651" s="3">
        <v>6.9690510207629996</v>
      </c>
      <c r="AJ1651" s="3">
        <v>7.0092126335497502</v>
      </c>
      <c r="AK1651" s="3">
        <v>7.0493742463364999</v>
      </c>
      <c r="AL1651" s="3">
        <v>7.0895358591232496</v>
      </c>
      <c r="AM1651" s="3">
        <v>7.1296974719100001</v>
      </c>
      <c r="AN1651" s="4"/>
      <c r="AO1651" s="4"/>
    </row>
    <row r="1652" spans="1:41" x14ac:dyDescent="0.25">
      <c r="A1652" s="48" t="str">
        <f t="shared" si="2"/>
        <v>DIC5</v>
      </c>
      <c r="B1652" s="2" t="s">
        <v>4</v>
      </c>
      <c r="C1652" s="2" t="s">
        <v>2</v>
      </c>
      <c r="D1652" s="2" t="s">
        <v>19</v>
      </c>
      <c r="E1652" s="2" t="s">
        <v>133</v>
      </c>
      <c r="F1652" s="2" t="s">
        <v>2</v>
      </c>
      <c r="G1652" s="4"/>
      <c r="H1652" s="3">
        <v>4.769127007632</v>
      </c>
      <c r="I1652" s="3">
        <v>4.5122894526059998</v>
      </c>
      <c r="J1652" s="3">
        <v>4.8253753947611404</v>
      </c>
      <c r="K1652" s="3">
        <v>5.8479413212934999</v>
      </c>
      <c r="L1652" s="3">
        <v>5.9517310740614997</v>
      </c>
      <c r="M1652" s="3">
        <v>6.0555208268295004</v>
      </c>
      <c r="N1652" s="3">
        <v>6.1593105795975003</v>
      </c>
      <c r="O1652" s="3">
        <v>6.2731256297287503</v>
      </c>
      <c r="P1652" s="3">
        <v>6.3869406798600004</v>
      </c>
      <c r="Q1652" s="3">
        <v>6.5007557299912504</v>
      </c>
      <c r="R1652" s="3">
        <v>6.6145707801225004</v>
      </c>
      <c r="S1652" s="3">
        <v>6.7283858302537496</v>
      </c>
      <c r="T1652" s="3">
        <v>6.7427398078560001</v>
      </c>
      <c r="U1652" s="3">
        <v>6.7570937854582498</v>
      </c>
      <c r="V1652" s="3">
        <v>6.7714477630605003</v>
      </c>
      <c r="W1652" s="3">
        <v>6.78580174066275</v>
      </c>
      <c r="X1652" s="3">
        <v>6.8001557182649996</v>
      </c>
      <c r="Y1652" s="3">
        <v>6.81014594639925</v>
      </c>
      <c r="Z1652" s="3">
        <v>6.8201361745335003</v>
      </c>
      <c r="AA1652" s="3">
        <v>6.8301264026677497</v>
      </c>
      <c r="AB1652" s="3">
        <v>6.8401166308020001</v>
      </c>
      <c r="AC1652" s="3">
        <v>6.8501068589362504</v>
      </c>
      <c r="AD1652" s="3">
        <v>6.8658633687442503</v>
      </c>
      <c r="AE1652" s="3">
        <v>6.8816198785522502</v>
      </c>
      <c r="AF1652" s="3">
        <v>6.8973763883602501</v>
      </c>
      <c r="AG1652" s="3">
        <v>6.9131328981682501</v>
      </c>
      <c r="AH1652" s="3">
        <v>6.92888940797625</v>
      </c>
      <c r="AI1652" s="3">
        <v>6.9690510207629996</v>
      </c>
      <c r="AJ1652" s="3">
        <v>7.0092126335497502</v>
      </c>
      <c r="AK1652" s="3">
        <v>7.0493742463364999</v>
      </c>
      <c r="AL1652" s="3">
        <v>7.0895358591232496</v>
      </c>
      <c r="AM1652" s="3">
        <v>7.1296974719100001</v>
      </c>
      <c r="AN1652" s="4"/>
      <c r="AO1652" s="4"/>
    </row>
    <row r="1653" spans="1:41" x14ac:dyDescent="0.25">
      <c r="A1653" s="48" t="str">
        <f t="shared" si="2"/>
        <v>DIC5</v>
      </c>
      <c r="B1653" s="2" t="s">
        <v>4</v>
      </c>
      <c r="C1653" s="2" t="s">
        <v>2</v>
      </c>
      <c r="D1653" s="2" t="s">
        <v>19</v>
      </c>
      <c r="E1653" s="2" t="s">
        <v>38</v>
      </c>
      <c r="F1653" s="2" t="s">
        <v>2</v>
      </c>
      <c r="G1653" s="4"/>
      <c r="H1653" s="3">
        <v>26.245557442552499</v>
      </c>
      <c r="I1653" s="3">
        <v>25.994911975987499</v>
      </c>
      <c r="J1653" s="3">
        <v>25.975150228491799</v>
      </c>
      <c r="K1653" s="3">
        <v>25.955388480996</v>
      </c>
      <c r="L1653" s="3">
        <v>25.9356267335003</v>
      </c>
      <c r="M1653" s="3">
        <v>25.9158649860045</v>
      </c>
      <c r="N1653" s="3">
        <v>25.8961032385088</v>
      </c>
      <c r="O1653" s="3">
        <v>26.267399174454798</v>
      </c>
      <c r="P1653" s="3">
        <v>26.6386951104008</v>
      </c>
      <c r="Q1653" s="3">
        <v>27.009991046346801</v>
      </c>
      <c r="R1653" s="3">
        <v>27.381286982292799</v>
      </c>
      <c r="S1653" s="3">
        <v>27.752582918238801</v>
      </c>
      <c r="T1653" s="3">
        <v>28.0941076852605</v>
      </c>
      <c r="U1653" s="3">
        <v>28.435632452282299</v>
      </c>
      <c r="V1653" s="3">
        <v>28.777157219304002</v>
      </c>
      <c r="W1653" s="3">
        <v>29.1186819863258</v>
      </c>
      <c r="X1653" s="3">
        <v>29.460206753347499</v>
      </c>
      <c r="Y1653" s="3">
        <v>29.717449263186701</v>
      </c>
      <c r="Z1653" s="3">
        <v>29.974691773025999</v>
      </c>
      <c r="AA1653" s="3">
        <v>30.2319342828652</v>
      </c>
      <c r="AB1653" s="3">
        <v>30.489176792704502</v>
      </c>
      <c r="AC1653" s="3">
        <v>30.7464193025437</v>
      </c>
      <c r="AD1653" s="3">
        <v>31.068664523968501</v>
      </c>
      <c r="AE1653" s="3">
        <v>31.390909745393198</v>
      </c>
      <c r="AF1653" s="3">
        <v>31.713154966817999</v>
      </c>
      <c r="AG1653" s="3">
        <v>32.035400188242697</v>
      </c>
      <c r="AH1653" s="3">
        <v>32.357645409667498</v>
      </c>
      <c r="AI1653" s="3">
        <v>32.674606551317197</v>
      </c>
      <c r="AJ1653" s="3">
        <v>32.991567692967003</v>
      </c>
      <c r="AK1653" s="3">
        <v>33.308528834616702</v>
      </c>
      <c r="AL1653" s="3">
        <v>33.6254899762665</v>
      </c>
      <c r="AM1653" s="3">
        <v>33.9424511179162</v>
      </c>
      <c r="AN1653" s="4"/>
      <c r="AO1653" s="4"/>
    </row>
    <row r="1654" spans="1:41" x14ac:dyDescent="0.25">
      <c r="A1654" s="48" t="str">
        <f t="shared" si="2"/>
        <v>DIC5</v>
      </c>
      <c r="B1654" s="2" t="s">
        <v>4</v>
      </c>
      <c r="C1654" s="2" t="s">
        <v>2</v>
      </c>
      <c r="D1654" s="2" t="s">
        <v>19</v>
      </c>
      <c r="E1654" s="2" t="s">
        <v>134</v>
      </c>
      <c r="F1654" s="2" t="s">
        <v>2</v>
      </c>
      <c r="G1654" s="4"/>
      <c r="H1654" s="3">
        <v>6.2819762055484896</v>
      </c>
      <c r="I1654" s="3">
        <v>5.9436653560402704</v>
      </c>
      <c r="J1654" s="3">
        <v>6.3560675495156902</v>
      </c>
      <c r="K1654" s="3">
        <v>7.7030089936837998</v>
      </c>
      <c r="L1654" s="3">
        <v>7.8397226430005196</v>
      </c>
      <c r="M1654" s="3">
        <v>7.97643629231725</v>
      </c>
      <c r="N1654" s="3">
        <v>8.1131499416339796</v>
      </c>
      <c r="O1654" s="3">
        <v>8.2630690852453004</v>
      </c>
      <c r="P1654" s="3">
        <v>8.4129882288566193</v>
      </c>
      <c r="Q1654" s="3">
        <v>8.5629073724679508</v>
      </c>
      <c r="R1654" s="3">
        <v>8.7128265160792697</v>
      </c>
      <c r="S1654" s="3">
        <v>8.8627456596905905</v>
      </c>
      <c r="T1654" s="3">
        <v>8.8816529661238306</v>
      </c>
      <c r="U1654" s="3">
        <v>8.9005602725570601</v>
      </c>
      <c r="V1654" s="3">
        <v>8.9194675789903002</v>
      </c>
      <c r="W1654" s="3">
        <v>8.9383748854235296</v>
      </c>
      <c r="X1654" s="3">
        <v>8.9572821918567591</v>
      </c>
      <c r="Y1654" s="3">
        <v>8.9704414923591305</v>
      </c>
      <c r="Z1654" s="3">
        <v>8.9836007928614894</v>
      </c>
      <c r="AA1654" s="3">
        <v>8.9967600933638501</v>
      </c>
      <c r="AB1654" s="3">
        <v>9.0099193938662108</v>
      </c>
      <c r="AC1654" s="3">
        <v>9.0230786943685803</v>
      </c>
      <c r="AD1654" s="3">
        <v>9.0438334403709195</v>
      </c>
      <c r="AE1654" s="3">
        <v>9.0645881863732694</v>
      </c>
      <c r="AF1654" s="3">
        <v>9.0853429323756192</v>
      </c>
      <c r="AG1654" s="3">
        <v>9.1060976783779708</v>
      </c>
      <c r="AH1654" s="3">
        <v>9.1268524243803206</v>
      </c>
      <c r="AI1654" s="3">
        <v>9.1797539922142395</v>
      </c>
      <c r="AJ1654" s="3">
        <v>9.2326555600481601</v>
      </c>
      <c r="AK1654" s="3">
        <v>9.2855571278820808</v>
      </c>
      <c r="AL1654" s="3">
        <v>9.3384586957159907</v>
      </c>
      <c r="AM1654" s="3">
        <v>9.3913602635499096</v>
      </c>
      <c r="AN1654" s="4"/>
      <c r="AO1654" s="4"/>
    </row>
    <row r="1655" spans="1:41" x14ac:dyDescent="0.25">
      <c r="A1655" s="48" t="str">
        <f t="shared" si="2"/>
        <v>DIC5</v>
      </c>
      <c r="B1655" s="2" t="s">
        <v>4</v>
      </c>
      <c r="C1655" s="2" t="s">
        <v>2</v>
      </c>
      <c r="D1655" s="2" t="s">
        <v>19</v>
      </c>
      <c r="E1655" s="2" t="s">
        <v>135</v>
      </c>
      <c r="F1655" s="2" t="s">
        <v>2</v>
      </c>
      <c r="G1655" s="4"/>
      <c r="H1655" s="3">
        <v>6.2819762055484896</v>
      </c>
      <c r="I1655" s="3">
        <v>5.9436653560402704</v>
      </c>
      <c r="J1655" s="3">
        <v>6.3560675495156902</v>
      </c>
      <c r="K1655" s="3">
        <v>7.7030089936837998</v>
      </c>
      <c r="L1655" s="3">
        <v>7.8397226430005196</v>
      </c>
      <c r="M1655" s="3">
        <v>7.97643629231725</v>
      </c>
      <c r="N1655" s="3">
        <v>8.1131499416339796</v>
      </c>
      <c r="O1655" s="3">
        <v>8.2630690852453004</v>
      </c>
      <c r="P1655" s="3">
        <v>8.4129882288566193</v>
      </c>
      <c r="Q1655" s="3">
        <v>8.5629073724679508</v>
      </c>
      <c r="R1655" s="3">
        <v>8.7128265160792697</v>
      </c>
      <c r="S1655" s="3">
        <v>8.8627456596905905</v>
      </c>
      <c r="T1655" s="3">
        <v>8.8816529661238306</v>
      </c>
      <c r="U1655" s="3">
        <v>8.9005602725570601</v>
      </c>
      <c r="V1655" s="3">
        <v>8.9194675789903002</v>
      </c>
      <c r="W1655" s="3">
        <v>8.9383748854235296</v>
      </c>
      <c r="X1655" s="3">
        <v>8.9572821918567591</v>
      </c>
      <c r="Y1655" s="3">
        <v>8.9704414923591305</v>
      </c>
      <c r="Z1655" s="3">
        <v>8.9836007928614894</v>
      </c>
      <c r="AA1655" s="3">
        <v>8.9967600933638501</v>
      </c>
      <c r="AB1655" s="3">
        <v>9.0099193938662108</v>
      </c>
      <c r="AC1655" s="3">
        <v>9.0230786943685803</v>
      </c>
      <c r="AD1655" s="3">
        <v>9.0438334403709195</v>
      </c>
      <c r="AE1655" s="3">
        <v>9.0645881863732694</v>
      </c>
      <c r="AF1655" s="3">
        <v>9.0853429323756192</v>
      </c>
      <c r="AG1655" s="3">
        <v>9.1060976783779708</v>
      </c>
      <c r="AH1655" s="3">
        <v>9.1268524243803206</v>
      </c>
      <c r="AI1655" s="3">
        <v>9.1797539922142395</v>
      </c>
      <c r="AJ1655" s="3">
        <v>9.2326555600481601</v>
      </c>
      <c r="AK1655" s="3">
        <v>9.2855571278820808</v>
      </c>
      <c r="AL1655" s="3">
        <v>9.3384586957159907</v>
      </c>
      <c r="AM1655" s="3">
        <v>9.3913602635499096</v>
      </c>
      <c r="AN1655" s="4"/>
      <c r="AO1655" s="4"/>
    </row>
    <row r="1656" spans="1:41" x14ac:dyDescent="0.25">
      <c r="A1656" s="48" t="str">
        <f t="shared" si="2"/>
        <v>DIC5</v>
      </c>
      <c r="B1656" s="2" t="s">
        <v>4</v>
      </c>
      <c r="C1656" s="2" t="s">
        <v>2</v>
      </c>
      <c r="D1656" s="2" t="s">
        <v>19</v>
      </c>
      <c r="E1656" s="2" t="s">
        <v>39</v>
      </c>
      <c r="F1656" s="2" t="s">
        <v>2</v>
      </c>
      <c r="G1656" s="4"/>
      <c r="H1656" s="3">
        <v>9.2415067298189992</v>
      </c>
      <c r="I1656" s="3">
        <v>9.6605963379900004</v>
      </c>
      <c r="J1656" s="3">
        <v>9.6007797966833994</v>
      </c>
      <c r="K1656" s="3">
        <v>9.5409632553768002</v>
      </c>
      <c r="L1656" s="3">
        <v>9.4811467140701993</v>
      </c>
      <c r="M1656" s="3">
        <v>9.4213301727636001</v>
      </c>
      <c r="N1656" s="3">
        <v>9.3615136314570009</v>
      </c>
      <c r="O1656" s="3">
        <v>9.6447022051535996</v>
      </c>
      <c r="P1656" s="3">
        <v>9.9278907788502</v>
      </c>
      <c r="Q1656" s="3">
        <v>10.2110793525468</v>
      </c>
      <c r="R1656" s="3">
        <v>10.494267926243401</v>
      </c>
      <c r="S1656" s="3">
        <v>10.77745649994</v>
      </c>
      <c r="T1656" s="3">
        <v>11.028976801596</v>
      </c>
      <c r="U1656" s="3">
        <v>11.280497103251999</v>
      </c>
      <c r="V1656" s="3">
        <v>11.532017404908</v>
      </c>
      <c r="W1656" s="3">
        <v>11.783537706563999</v>
      </c>
      <c r="X1656" s="3">
        <v>12.03505800822</v>
      </c>
      <c r="Y1656" s="3">
        <v>12.303440922123</v>
      </c>
      <c r="Z1656" s="3">
        <v>12.571823836026001</v>
      </c>
      <c r="AA1656" s="3">
        <v>12.840206749928999</v>
      </c>
      <c r="AB1656" s="3">
        <v>13.108589663831999</v>
      </c>
      <c r="AC1656" s="3">
        <v>13.376972577735</v>
      </c>
      <c r="AD1656" s="3">
        <v>13.561516528466401</v>
      </c>
      <c r="AE1656" s="3">
        <v>13.7460604791978</v>
      </c>
      <c r="AF1656" s="3">
        <v>13.9306044299292</v>
      </c>
      <c r="AG1656" s="3">
        <v>14.1151483806606</v>
      </c>
      <c r="AH1656" s="3">
        <v>14.299692331392</v>
      </c>
      <c r="AI1656" s="3">
        <v>14.457699112194</v>
      </c>
      <c r="AJ1656" s="3">
        <v>14.615705892996001</v>
      </c>
      <c r="AK1656" s="3">
        <v>14.773712673798</v>
      </c>
      <c r="AL1656" s="3">
        <v>14.9317194546</v>
      </c>
      <c r="AM1656" s="3">
        <v>15.089726235402001</v>
      </c>
      <c r="AN1656" s="4"/>
      <c r="AO1656" s="4"/>
    </row>
    <row r="1657" spans="1:41" x14ac:dyDescent="0.25">
      <c r="A1657" s="48" t="str">
        <f t="shared" si="2"/>
        <v>DIC5</v>
      </c>
      <c r="B1657" s="2" t="s">
        <v>4</v>
      </c>
      <c r="C1657" s="2" t="s">
        <v>2</v>
      </c>
      <c r="D1657" s="2" t="s">
        <v>19</v>
      </c>
      <c r="E1657" s="2" t="s">
        <v>136</v>
      </c>
      <c r="F1657" s="2" t="s">
        <v>2</v>
      </c>
      <c r="G1657" s="4"/>
      <c r="H1657" s="3">
        <v>9.2415067298189992</v>
      </c>
      <c r="I1657" s="3">
        <v>9.6605963379900004</v>
      </c>
      <c r="J1657" s="3">
        <v>9.6007797966833994</v>
      </c>
      <c r="K1657" s="3">
        <v>9.5409632553768002</v>
      </c>
      <c r="L1657" s="3">
        <v>9.4811467140701993</v>
      </c>
      <c r="M1657" s="3">
        <v>9.4213301727636001</v>
      </c>
      <c r="N1657" s="3">
        <v>9.3615136314570009</v>
      </c>
      <c r="O1657" s="3">
        <v>9.6447022051535996</v>
      </c>
      <c r="P1657" s="3">
        <v>9.9278907788502</v>
      </c>
      <c r="Q1657" s="3">
        <v>10.2110793525468</v>
      </c>
      <c r="R1657" s="3">
        <v>10.494267926243401</v>
      </c>
      <c r="S1657" s="3">
        <v>10.77745649994</v>
      </c>
      <c r="T1657" s="3">
        <v>11.028976801596</v>
      </c>
      <c r="U1657" s="3">
        <v>11.280497103251999</v>
      </c>
      <c r="V1657" s="3">
        <v>11.532017404908</v>
      </c>
      <c r="W1657" s="3">
        <v>11.783537706563999</v>
      </c>
      <c r="X1657" s="3">
        <v>12.03505800822</v>
      </c>
      <c r="Y1657" s="3">
        <v>12.303440922123</v>
      </c>
      <c r="Z1657" s="3">
        <v>12.571823836026001</v>
      </c>
      <c r="AA1657" s="3">
        <v>12.840206749928999</v>
      </c>
      <c r="AB1657" s="3">
        <v>13.108589663831999</v>
      </c>
      <c r="AC1657" s="3">
        <v>13.376972577735</v>
      </c>
      <c r="AD1657" s="3">
        <v>13.561516528466401</v>
      </c>
      <c r="AE1657" s="3">
        <v>13.7460604791978</v>
      </c>
      <c r="AF1657" s="3">
        <v>13.9306044299292</v>
      </c>
      <c r="AG1657" s="3">
        <v>14.1151483806606</v>
      </c>
      <c r="AH1657" s="3">
        <v>14.299692331392</v>
      </c>
      <c r="AI1657" s="3">
        <v>14.457699112194</v>
      </c>
      <c r="AJ1657" s="3">
        <v>14.615705892996001</v>
      </c>
      <c r="AK1657" s="3">
        <v>14.773712673798</v>
      </c>
      <c r="AL1657" s="3">
        <v>14.9317194546</v>
      </c>
      <c r="AM1657" s="3">
        <v>15.089726235402001</v>
      </c>
      <c r="AN1657" s="4"/>
      <c r="AO1657" s="4"/>
    </row>
    <row r="1658" spans="1:41" x14ac:dyDescent="0.25">
      <c r="A1658" s="48" t="str">
        <f t="shared" si="2"/>
        <v>DIC5</v>
      </c>
      <c r="B1658" s="2" t="s">
        <v>4</v>
      </c>
      <c r="C1658" s="2" t="s">
        <v>2</v>
      </c>
      <c r="D1658" s="2" t="s">
        <v>19</v>
      </c>
      <c r="E1658" s="2" t="s">
        <v>40</v>
      </c>
      <c r="F1658" s="2" t="s">
        <v>2</v>
      </c>
      <c r="G1658" s="4"/>
      <c r="H1658" s="3">
        <v>7.1598435060130798</v>
      </c>
      <c r="I1658" s="3">
        <v>6.7622507074095797</v>
      </c>
      <c r="J1658" s="3">
        <v>7.0529452811552602</v>
      </c>
      <c r="K1658" s="3">
        <v>7.3436398549009496</v>
      </c>
      <c r="L1658" s="3">
        <v>7.6343344286466399</v>
      </c>
      <c r="M1658" s="3">
        <v>7.9250290023923204</v>
      </c>
      <c r="N1658" s="3">
        <v>8.2157235761380107</v>
      </c>
      <c r="O1658" s="3">
        <v>8.3883118770535603</v>
      </c>
      <c r="P1658" s="3">
        <v>8.5609001779691098</v>
      </c>
      <c r="Q1658" s="3">
        <v>8.7334884788846594</v>
      </c>
      <c r="R1658" s="3">
        <v>9.1299757746420003</v>
      </c>
      <c r="S1658" s="3">
        <v>9.9975056683492198</v>
      </c>
      <c r="T1658" s="3">
        <v>10.8753042687198</v>
      </c>
      <c r="U1658" s="3">
        <v>11.8584520160249</v>
      </c>
      <c r="V1658" s="3">
        <v>12.11351234859</v>
      </c>
      <c r="W1658" s="3">
        <v>12.368572681155101</v>
      </c>
      <c r="X1658" s="3">
        <v>12.6236330137202</v>
      </c>
      <c r="Y1658" s="3">
        <v>12.826658271401399</v>
      </c>
      <c r="Z1658" s="3">
        <v>13.0296835290826</v>
      </c>
      <c r="AA1658" s="3">
        <v>13.2327087867638</v>
      </c>
      <c r="AB1658" s="3">
        <v>13.435734044445001</v>
      </c>
      <c r="AC1658" s="3">
        <v>13.6387593021262</v>
      </c>
      <c r="AD1658" s="3">
        <v>13.881030105229501</v>
      </c>
      <c r="AE1658" s="3">
        <v>14.1233009083328</v>
      </c>
      <c r="AF1658" s="3">
        <v>14.3655717114361</v>
      </c>
      <c r="AG1658" s="3">
        <v>14.607842514539399</v>
      </c>
      <c r="AH1658" s="3">
        <v>14.8501133176427</v>
      </c>
      <c r="AI1658" s="3">
        <v>15.0846375714753</v>
      </c>
      <c r="AJ1658" s="3">
        <v>15.3191618253078</v>
      </c>
      <c r="AK1658" s="3">
        <v>15.5536860791404</v>
      </c>
      <c r="AL1658" s="3">
        <v>15.7882103329729</v>
      </c>
      <c r="AM1658" s="3">
        <v>16.022734586805498</v>
      </c>
      <c r="AN1658" s="4"/>
      <c r="AO1658" s="4"/>
    </row>
    <row r="1659" spans="1:41" x14ac:dyDescent="0.25">
      <c r="A1659" s="48" t="str">
        <f t="shared" si="2"/>
        <v>DIC5</v>
      </c>
      <c r="B1659" s="2" t="s">
        <v>4</v>
      </c>
      <c r="C1659" s="2" t="s">
        <v>2</v>
      </c>
      <c r="D1659" s="2" t="s">
        <v>19</v>
      </c>
      <c r="E1659" s="2" t="s">
        <v>137</v>
      </c>
      <c r="F1659" s="2" t="s">
        <v>2</v>
      </c>
      <c r="G1659" s="4"/>
      <c r="H1659" s="3">
        <v>6.1154405712888602</v>
      </c>
      <c r="I1659" s="3">
        <v>5.71784777268536</v>
      </c>
      <c r="J1659" s="3">
        <v>6.0085423464310397</v>
      </c>
      <c r="K1659" s="3">
        <v>6.29923692017673</v>
      </c>
      <c r="L1659" s="3">
        <v>6.5899314939224203</v>
      </c>
      <c r="M1659" s="3">
        <v>6.8806260676680999</v>
      </c>
      <c r="N1659" s="3">
        <v>7.1713206414137902</v>
      </c>
      <c r="O1659" s="3">
        <v>7.3439089423293398</v>
      </c>
      <c r="P1659" s="3">
        <v>7.5164972432448902</v>
      </c>
      <c r="Q1659" s="3">
        <v>7.6890855441604398</v>
      </c>
      <c r="R1659" s="3">
        <v>8.0855728399177806</v>
      </c>
      <c r="S1659" s="3">
        <v>8.9531027336250002</v>
      </c>
      <c r="T1659" s="3">
        <v>9.8309013339955893</v>
      </c>
      <c r="U1659" s="3">
        <v>10.8140490813007</v>
      </c>
      <c r="V1659" s="3">
        <v>11.1606892749769</v>
      </c>
      <c r="W1659" s="3">
        <v>11.415749607542001</v>
      </c>
      <c r="X1659" s="3">
        <v>11.6708099401071</v>
      </c>
      <c r="Y1659" s="3">
        <v>11.873835197788299</v>
      </c>
      <c r="Z1659" s="3">
        <v>12.0768604554695</v>
      </c>
      <c r="AA1659" s="3">
        <v>12.2798857131507</v>
      </c>
      <c r="AB1659" s="3">
        <v>12.482910970831901</v>
      </c>
      <c r="AC1659" s="3">
        <v>12.6859362285131</v>
      </c>
      <c r="AD1659" s="3">
        <v>12.928207031616401</v>
      </c>
      <c r="AE1659" s="3">
        <v>13.1704778347197</v>
      </c>
      <c r="AF1659" s="3">
        <v>13.412748637823</v>
      </c>
      <c r="AG1659" s="3">
        <v>13.655019440926299</v>
      </c>
      <c r="AH1659" s="3">
        <v>13.8972902440296</v>
      </c>
      <c r="AI1659" s="3">
        <v>14.1318144978622</v>
      </c>
      <c r="AJ1659" s="3">
        <v>14.3663387516947</v>
      </c>
      <c r="AK1659" s="3">
        <v>14.6008630055273</v>
      </c>
      <c r="AL1659" s="3">
        <v>14.8353872593598</v>
      </c>
      <c r="AM1659" s="3">
        <v>15.0699115131924</v>
      </c>
      <c r="AN1659" s="4"/>
      <c r="AO1659" s="4"/>
    </row>
    <row r="1660" spans="1:41" x14ac:dyDescent="0.25">
      <c r="A1660" s="48" t="str">
        <f t="shared" si="2"/>
        <v>DIC5</v>
      </c>
      <c r="B1660" s="2" t="s">
        <v>4</v>
      </c>
      <c r="C1660" s="2" t="s">
        <v>2</v>
      </c>
      <c r="D1660" s="2" t="s">
        <v>19</v>
      </c>
      <c r="E1660" s="2" t="s">
        <v>41</v>
      </c>
      <c r="F1660" s="2" t="s">
        <v>2</v>
      </c>
      <c r="G1660" s="4"/>
      <c r="H1660" s="3">
        <v>17.346292740269998</v>
      </c>
      <c r="I1660" s="3">
        <v>17.119292938312501</v>
      </c>
      <c r="J1660" s="3">
        <v>17.309999405614501</v>
      </c>
      <c r="K1660" s="3">
        <v>17.500705872916502</v>
      </c>
      <c r="L1660" s="3">
        <v>17.691412340218498</v>
      </c>
      <c r="M1660" s="3">
        <v>17.882118807520499</v>
      </c>
      <c r="N1660" s="3">
        <v>18.072825274822499</v>
      </c>
      <c r="O1660" s="3">
        <v>18.407060144342999</v>
      </c>
      <c r="P1660" s="3">
        <v>18.7412950138635</v>
      </c>
      <c r="Q1660" s="3">
        <v>19.075529883384</v>
      </c>
      <c r="R1660" s="3">
        <v>19.409764752904501</v>
      </c>
      <c r="S1660" s="3">
        <v>19.743999622425001</v>
      </c>
      <c r="T1660" s="3">
        <v>20.093158818427501</v>
      </c>
      <c r="U1660" s="3">
        <v>20.442318014430001</v>
      </c>
      <c r="V1660" s="3">
        <v>20.7914772104325</v>
      </c>
      <c r="W1660" s="3">
        <v>21.140636406435</v>
      </c>
      <c r="X1660" s="3">
        <v>21.4897956024375</v>
      </c>
      <c r="Y1660" s="3">
        <v>21.740870667057798</v>
      </c>
      <c r="Z1660" s="3">
        <v>21.991945731678001</v>
      </c>
      <c r="AA1660" s="3">
        <v>22.2430207962983</v>
      </c>
      <c r="AB1660" s="3">
        <v>22.494095860918499</v>
      </c>
      <c r="AC1660" s="3">
        <v>22.745170925538801</v>
      </c>
      <c r="AD1660" s="3">
        <v>23.101220040268501</v>
      </c>
      <c r="AE1660" s="3">
        <v>23.457269154998301</v>
      </c>
      <c r="AF1660" s="3">
        <v>23.813318269728001</v>
      </c>
      <c r="AG1660" s="3">
        <v>24.1693673844578</v>
      </c>
      <c r="AH1660" s="3">
        <v>24.5254164991875</v>
      </c>
      <c r="AI1660" s="3">
        <v>24.7998576224002</v>
      </c>
      <c r="AJ1660" s="3">
        <v>25.074298745613</v>
      </c>
      <c r="AK1660" s="3">
        <v>25.3487398688257</v>
      </c>
      <c r="AL1660" s="3">
        <v>25.623180992038499</v>
      </c>
      <c r="AM1660" s="3">
        <v>25.897622115251199</v>
      </c>
      <c r="AN1660" s="4"/>
      <c r="AO1660" s="4"/>
    </row>
    <row r="1661" spans="1:41" x14ac:dyDescent="0.25">
      <c r="A1661" s="48" t="str">
        <f t="shared" si="2"/>
        <v>DIC5</v>
      </c>
      <c r="B1661" s="2" t="s">
        <v>4</v>
      </c>
      <c r="C1661" s="2" t="s">
        <v>2</v>
      </c>
      <c r="D1661" s="2" t="s">
        <v>19</v>
      </c>
      <c r="E1661" s="2" t="s">
        <v>42</v>
      </c>
      <c r="F1661" s="2" t="s">
        <v>2</v>
      </c>
      <c r="G1661" s="4"/>
      <c r="H1661" s="3">
        <v>10.833488947313199</v>
      </c>
      <c r="I1661" s="3">
        <v>10.580552219669199</v>
      </c>
      <c r="J1661" s="3">
        <v>11.599522637734401</v>
      </c>
      <c r="K1661" s="3">
        <v>12.077609189439199</v>
      </c>
      <c r="L1661" s="3">
        <v>12.5556957411439</v>
      </c>
      <c r="M1661" s="3">
        <v>13.0337822928487</v>
      </c>
      <c r="N1661" s="3">
        <v>13.511868844553399</v>
      </c>
      <c r="O1661" s="3">
        <v>13.7957136531651</v>
      </c>
      <c r="P1661" s="3">
        <v>14.079558461776699</v>
      </c>
      <c r="Q1661" s="3">
        <v>14.3634032703884</v>
      </c>
      <c r="R1661" s="3">
        <v>14.647248079000001</v>
      </c>
      <c r="S1661" s="3">
        <v>14.931092887611699</v>
      </c>
      <c r="T1661" s="3">
        <v>15.266677864796399</v>
      </c>
      <c r="U1661" s="3">
        <v>15.6022628419811</v>
      </c>
      <c r="V1661" s="3">
        <v>15.9378478191658</v>
      </c>
      <c r="W1661" s="3">
        <v>16.273432796350502</v>
      </c>
      <c r="X1661" s="3">
        <v>16.6090177735352</v>
      </c>
      <c r="Y1661" s="3">
        <v>16.876139774756101</v>
      </c>
      <c r="Z1661" s="3">
        <v>17.143261775977098</v>
      </c>
      <c r="AA1661" s="3">
        <v>17.410383777198</v>
      </c>
      <c r="AB1661" s="3">
        <v>17.677505778419</v>
      </c>
      <c r="AC1661" s="3">
        <v>17.944627779639902</v>
      </c>
      <c r="AD1661" s="3">
        <v>18.26338546773</v>
      </c>
      <c r="AE1661" s="3">
        <v>18.582143155820098</v>
      </c>
      <c r="AF1661" s="3">
        <v>18.9009008439103</v>
      </c>
      <c r="AG1661" s="3">
        <v>19.219658532000398</v>
      </c>
      <c r="AH1661" s="3">
        <v>19.5384162200905</v>
      </c>
      <c r="AI1661" s="3">
        <v>19.846981709597099</v>
      </c>
      <c r="AJ1661" s="3">
        <v>20.155547199103701</v>
      </c>
      <c r="AK1661" s="3">
        <v>20.4641126886102</v>
      </c>
      <c r="AL1661" s="3">
        <v>20.772678178116799</v>
      </c>
      <c r="AM1661" s="3">
        <v>21.081243667623401</v>
      </c>
      <c r="AN1661" s="4"/>
      <c r="AO1661" s="4"/>
    </row>
    <row r="1662" spans="1:41" x14ac:dyDescent="0.25">
      <c r="A1662" s="48" t="str">
        <f t="shared" si="2"/>
        <v>DIC5</v>
      </c>
      <c r="B1662" s="2" t="s">
        <v>4</v>
      </c>
      <c r="C1662" s="2" t="s">
        <v>2</v>
      </c>
      <c r="D1662" s="2" t="s">
        <v>19</v>
      </c>
      <c r="E1662" s="2" t="s">
        <v>138</v>
      </c>
      <c r="F1662" s="2" t="s">
        <v>2</v>
      </c>
      <c r="G1662" s="4"/>
      <c r="H1662" s="3">
        <v>10.3366854801827</v>
      </c>
      <c r="I1662" s="3">
        <v>10.0837487525387</v>
      </c>
      <c r="J1662" s="3">
        <v>11.102719170604001</v>
      </c>
      <c r="K1662" s="3">
        <v>11.5808057223087</v>
      </c>
      <c r="L1662" s="3">
        <v>12.058892274013401</v>
      </c>
      <c r="M1662" s="3">
        <v>12.536978825718201</v>
      </c>
      <c r="N1662" s="3">
        <v>13.0150653774229</v>
      </c>
      <c r="O1662" s="3">
        <v>13.2989101860346</v>
      </c>
      <c r="P1662" s="3">
        <v>13.5827549946462</v>
      </c>
      <c r="Q1662" s="3">
        <v>13.8665998032579</v>
      </c>
      <c r="R1662" s="3">
        <v>14.150444611869601</v>
      </c>
      <c r="S1662" s="3">
        <v>14.4342894204812</v>
      </c>
      <c r="T1662" s="3">
        <v>14.7698743976659</v>
      </c>
      <c r="U1662" s="3">
        <v>15.1054593748506</v>
      </c>
      <c r="V1662" s="3">
        <v>15.5326242131464</v>
      </c>
      <c r="W1662" s="3">
        <v>15.8682091903311</v>
      </c>
      <c r="X1662" s="3">
        <v>16.203794167515799</v>
      </c>
      <c r="Y1662" s="3">
        <v>16.4709161687368</v>
      </c>
      <c r="Z1662" s="3">
        <v>16.738038169957701</v>
      </c>
      <c r="AA1662" s="3">
        <v>17.005160171178598</v>
      </c>
      <c r="AB1662" s="3">
        <v>17.272282172399599</v>
      </c>
      <c r="AC1662" s="3">
        <v>17.5394041736205</v>
      </c>
      <c r="AD1662" s="3">
        <v>17.858161861710599</v>
      </c>
      <c r="AE1662" s="3">
        <v>18.1769195498008</v>
      </c>
      <c r="AF1662" s="3">
        <v>18.495677237890899</v>
      </c>
      <c r="AG1662" s="3">
        <v>18.814434925981001</v>
      </c>
      <c r="AH1662" s="3">
        <v>19.133192614071099</v>
      </c>
      <c r="AI1662" s="3">
        <v>19.441758103577701</v>
      </c>
      <c r="AJ1662" s="3">
        <v>19.7503235930843</v>
      </c>
      <c r="AK1662" s="3">
        <v>20.058889082590898</v>
      </c>
      <c r="AL1662" s="3">
        <v>20.367454572097401</v>
      </c>
      <c r="AM1662" s="3">
        <v>20.676020061604</v>
      </c>
      <c r="AN1662" s="4"/>
      <c r="AO1662" s="4"/>
    </row>
    <row r="1663" spans="1:41" x14ac:dyDescent="0.25">
      <c r="A1663" s="48" t="str">
        <f t="shared" si="2"/>
        <v>DIC5</v>
      </c>
      <c r="B1663" s="2" t="s">
        <v>4</v>
      </c>
      <c r="C1663" s="2" t="s">
        <v>2</v>
      </c>
      <c r="D1663" s="2" t="s">
        <v>19</v>
      </c>
      <c r="E1663" s="2" t="s">
        <v>139</v>
      </c>
      <c r="F1663" s="2" t="s">
        <v>2</v>
      </c>
      <c r="G1663" s="4"/>
      <c r="H1663" s="3">
        <v>10.3501952967696</v>
      </c>
      <c r="I1663" s="3">
        <v>10.0991521517055</v>
      </c>
      <c r="J1663" s="3">
        <v>11.110494161468599</v>
      </c>
      <c r="K1663" s="3">
        <v>11.5850015715657</v>
      </c>
      <c r="L1663" s="3">
        <v>12.0595089816629</v>
      </c>
      <c r="M1663" s="3">
        <v>12.536978825718201</v>
      </c>
      <c r="N1663" s="3">
        <v>13.0150653774229</v>
      </c>
      <c r="O1663" s="3">
        <v>13.2989101860346</v>
      </c>
      <c r="P1663" s="3">
        <v>13.6743348557573</v>
      </c>
      <c r="Q1663" s="3">
        <v>13.958179664369</v>
      </c>
      <c r="R1663" s="3">
        <v>14.242024472980701</v>
      </c>
      <c r="S1663" s="3">
        <v>14.5258692815923</v>
      </c>
      <c r="T1663" s="3">
        <v>14.861454258777</v>
      </c>
      <c r="U1663" s="3">
        <v>15.1970392359617</v>
      </c>
      <c r="V1663" s="3">
        <v>15.5326242131464</v>
      </c>
      <c r="W1663" s="3">
        <v>15.8682091903311</v>
      </c>
      <c r="X1663" s="3">
        <v>16.203794167515799</v>
      </c>
      <c r="Y1663" s="3">
        <v>16.4709161687368</v>
      </c>
      <c r="Z1663" s="3">
        <v>16.738038169957701</v>
      </c>
      <c r="AA1663" s="3">
        <v>17.005160171178598</v>
      </c>
      <c r="AB1663" s="3">
        <v>17.272282172399599</v>
      </c>
      <c r="AC1663" s="3">
        <v>17.5394041736205</v>
      </c>
      <c r="AD1663" s="3">
        <v>17.858161861710599</v>
      </c>
      <c r="AE1663" s="3">
        <v>18.1769195498008</v>
      </c>
      <c r="AF1663" s="3">
        <v>18.495677237890899</v>
      </c>
      <c r="AG1663" s="3">
        <v>18.814434925981001</v>
      </c>
      <c r="AH1663" s="3">
        <v>19.133192614071099</v>
      </c>
      <c r="AI1663" s="3">
        <v>19.441758103577701</v>
      </c>
      <c r="AJ1663" s="3">
        <v>19.7503235930843</v>
      </c>
      <c r="AK1663" s="3">
        <v>20.058889082590898</v>
      </c>
      <c r="AL1663" s="3">
        <v>20.367454572097401</v>
      </c>
      <c r="AM1663" s="3">
        <v>20.676020061604</v>
      </c>
      <c r="AN1663" s="4"/>
      <c r="AO1663" s="4"/>
    </row>
    <row r="1664" spans="1:41" x14ac:dyDescent="0.25">
      <c r="A1664" s="48" t="str">
        <f t="shared" si="2"/>
        <v>DIC5</v>
      </c>
      <c r="B1664" s="2" t="s">
        <v>4</v>
      </c>
      <c r="C1664" s="2" t="s">
        <v>2</v>
      </c>
      <c r="D1664" s="2" t="s">
        <v>19</v>
      </c>
      <c r="E1664" s="2" t="s">
        <v>140</v>
      </c>
      <c r="F1664" s="2" t="s">
        <v>2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3">
        <v>15.1909722222222</v>
      </c>
      <c r="W1664" s="3">
        <v>5.3224828879267996</v>
      </c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</row>
    <row r="1665" spans="1:41" x14ac:dyDescent="0.25">
      <c r="A1665" s="48" t="str">
        <f t="shared" si="2"/>
        <v>DIC5</v>
      </c>
      <c r="B1665" s="2" t="s">
        <v>4</v>
      </c>
      <c r="C1665" s="2" t="s">
        <v>2</v>
      </c>
      <c r="D1665" s="2" t="s">
        <v>19</v>
      </c>
      <c r="E1665" s="2" t="s">
        <v>43</v>
      </c>
      <c r="F1665" s="2" t="s">
        <v>2</v>
      </c>
      <c r="G1665" s="4"/>
      <c r="H1665" s="3">
        <v>17.551047751146001</v>
      </c>
      <c r="I1665" s="3">
        <v>16.867144707893999</v>
      </c>
      <c r="J1665" s="3">
        <v>17.4683021896656</v>
      </c>
      <c r="K1665" s="3">
        <v>18.069459671437201</v>
      </c>
      <c r="L1665" s="3">
        <v>18.670617153208799</v>
      </c>
      <c r="M1665" s="3">
        <v>19.2717746349804</v>
      </c>
      <c r="N1665" s="3">
        <v>19.872932116752001</v>
      </c>
      <c r="O1665" s="3">
        <v>20.302857168867</v>
      </c>
      <c r="P1665" s="3">
        <v>25.9159777762275</v>
      </c>
      <c r="Q1665" s="3">
        <v>26.453384091371198</v>
      </c>
      <c r="R1665" s="3">
        <v>26.990790406515</v>
      </c>
      <c r="S1665" s="3">
        <v>27.528196721658698</v>
      </c>
      <c r="T1665" s="3">
        <v>27.745488744947998</v>
      </c>
      <c r="U1665" s="3">
        <v>27.962780768237199</v>
      </c>
      <c r="V1665" s="3">
        <v>28.180072791526499</v>
      </c>
      <c r="W1665" s="3">
        <v>28.397364814815699</v>
      </c>
      <c r="X1665" s="3">
        <v>28.614656838104999</v>
      </c>
      <c r="Y1665" s="3">
        <v>28.9948504061385</v>
      </c>
      <c r="Z1665" s="3">
        <v>29.375043974172002</v>
      </c>
      <c r="AA1665" s="3">
        <v>29.755237542205499</v>
      </c>
      <c r="AB1665" s="3">
        <v>30.135431110239001</v>
      </c>
      <c r="AC1665" s="3">
        <v>30.515624678272498</v>
      </c>
      <c r="AD1665" s="3">
        <v>30.8819249077658</v>
      </c>
      <c r="AE1665" s="3">
        <v>31.248225137258999</v>
      </c>
      <c r="AF1665" s="3">
        <v>31.6145253667523</v>
      </c>
      <c r="AG1665" s="3">
        <v>31.980825596245499</v>
      </c>
      <c r="AH1665" s="3">
        <v>32.3471258257388</v>
      </c>
      <c r="AI1665" s="3">
        <v>32.734151969571002</v>
      </c>
      <c r="AJ1665" s="3">
        <v>33.121178113403303</v>
      </c>
      <c r="AK1665" s="3">
        <v>33.508204257235498</v>
      </c>
      <c r="AL1665" s="3">
        <v>33.895230401067799</v>
      </c>
      <c r="AM1665" s="3">
        <v>34.282256544900001</v>
      </c>
      <c r="AN1665" s="4"/>
      <c r="AO1665" s="4"/>
    </row>
    <row r="1666" spans="1:41" x14ac:dyDescent="0.25">
      <c r="A1666" s="48" t="str">
        <f t="shared" si="2"/>
        <v>DIC5</v>
      </c>
      <c r="B1666" s="2" t="s">
        <v>4</v>
      </c>
      <c r="C1666" s="2" t="s">
        <v>2</v>
      </c>
      <c r="D1666" s="2" t="s">
        <v>19</v>
      </c>
      <c r="E1666" s="2" t="s">
        <v>44</v>
      </c>
      <c r="F1666" s="2" t="s">
        <v>2</v>
      </c>
      <c r="G1666" s="4"/>
      <c r="H1666" s="3">
        <v>10.833488947313199</v>
      </c>
      <c r="I1666" s="3">
        <v>10.2318951854405</v>
      </c>
      <c r="J1666" s="3">
        <v>10.671742292304399</v>
      </c>
      <c r="K1666" s="3">
        <v>11.111589399168199</v>
      </c>
      <c r="L1666" s="3">
        <v>11.5514365060321</v>
      </c>
      <c r="M1666" s="3">
        <v>11.9912836128959</v>
      </c>
      <c r="N1666" s="3">
        <v>12.4311307197598</v>
      </c>
      <c r="O1666" s="3">
        <v>12.6922723842157</v>
      </c>
      <c r="P1666" s="3">
        <v>12.953414048671601</v>
      </c>
      <c r="Q1666" s="3">
        <v>13.2145557131276</v>
      </c>
      <c r="R1666" s="3">
        <v>13.475697377583501</v>
      </c>
      <c r="S1666" s="3">
        <v>13.736839042039399</v>
      </c>
      <c r="T1666" s="3">
        <v>14.0455824710176</v>
      </c>
      <c r="U1666" s="3">
        <v>14.3543258999957</v>
      </c>
      <c r="V1666" s="3">
        <v>14.663069328973901</v>
      </c>
      <c r="W1666" s="3">
        <v>14.971812757952</v>
      </c>
      <c r="X1666" s="3">
        <v>15.2805561869302</v>
      </c>
      <c r="Y1666" s="3">
        <v>15.526312606971199</v>
      </c>
      <c r="Z1666" s="3">
        <v>15.772069027012201</v>
      </c>
      <c r="AA1666" s="3">
        <v>16.017825447053301</v>
      </c>
      <c r="AB1666" s="3">
        <v>16.263581867094299</v>
      </c>
      <c r="AC1666" s="3">
        <v>16.5093382871353</v>
      </c>
      <c r="AD1666" s="3">
        <v>16.802600346896501</v>
      </c>
      <c r="AE1666" s="3">
        <v>17.095862406657702</v>
      </c>
      <c r="AF1666" s="3">
        <v>17.389124466418899</v>
      </c>
      <c r="AG1666" s="3">
        <v>17.6823865261801</v>
      </c>
      <c r="AH1666" s="3">
        <v>17.9756485859413</v>
      </c>
      <c r="AI1666" s="3">
        <v>18.2595336635565</v>
      </c>
      <c r="AJ1666" s="3">
        <v>18.543418741171699</v>
      </c>
      <c r="AK1666" s="3">
        <v>18.827303818787001</v>
      </c>
      <c r="AL1666" s="3">
        <v>19.111188896402201</v>
      </c>
      <c r="AM1666" s="3">
        <v>19.3950739740174</v>
      </c>
      <c r="AN1666" s="4"/>
      <c r="AO1666" s="4"/>
    </row>
    <row r="1667" spans="1:41" x14ac:dyDescent="0.25">
      <c r="A1667" s="48" t="str">
        <f t="shared" si="2"/>
        <v>DIC5</v>
      </c>
      <c r="B1667" s="2" t="s">
        <v>4</v>
      </c>
      <c r="C1667" s="2" t="s">
        <v>2</v>
      </c>
      <c r="D1667" s="2" t="s">
        <v>19</v>
      </c>
      <c r="E1667" s="2" t="s">
        <v>141</v>
      </c>
      <c r="F1667" s="2" t="s">
        <v>2</v>
      </c>
      <c r="G1667" s="4"/>
      <c r="H1667" s="3">
        <v>10.3366854801827</v>
      </c>
      <c r="I1667" s="3">
        <v>9.7350917183100201</v>
      </c>
      <c r="J1667" s="3">
        <v>10.1749388251739</v>
      </c>
      <c r="K1667" s="3">
        <v>10.6147859320377</v>
      </c>
      <c r="L1667" s="3">
        <v>11.054633038901599</v>
      </c>
      <c r="M1667" s="3">
        <v>11.4944801457655</v>
      </c>
      <c r="N1667" s="3">
        <v>11.9343272526293</v>
      </c>
      <c r="O1667" s="3">
        <v>12.195468917085201</v>
      </c>
      <c r="P1667" s="3">
        <v>12.4566105815412</v>
      </c>
      <c r="Q1667" s="3">
        <v>12.809332107108199</v>
      </c>
      <c r="R1667" s="3">
        <v>13.0704737715641</v>
      </c>
      <c r="S1667" s="3">
        <v>13.33161543602</v>
      </c>
      <c r="T1667" s="3">
        <v>13.6403588649982</v>
      </c>
      <c r="U1667" s="3">
        <v>13.949102293976299</v>
      </c>
      <c r="V1667" s="3">
        <v>14.257845722954499</v>
      </c>
      <c r="W1667" s="3">
        <v>14.5665891519327</v>
      </c>
      <c r="X1667" s="3">
        <v>14.875332580910801</v>
      </c>
      <c r="Y1667" s="3">
        <v>15.1210890009518</v>
      </c>
      <c r="Z1667" s="3">
        <v>15.366845420992901</v>
      </c>
      <c r="AA1667" s="3">
        <v>15.6126018410339</v>
      </c>
      <c r="AB1667" s="3">
        <v>15.858358261074899</v>
      </c>
      <c r="AC1667" s="3">
        <v>16.104114681115899</v>
      </c>
      <c r="AD1667" s="3">
        <v>16.3973767408771</v>
      </c>
      <c r="AE1667" s="3">
        <v>16.6906388006383</v>
      </c>
      <c r="AF1667" s="3">
        <v>16.983900860399501</v>
      </c>
      <c r="AG1667" s="3">
        <v>17.277162920160698</v>
      </c>
      <c r="AH1667" s="3">
        <v>17.570424979921899</v>
      </c>
      <c r="AI1667" s="3">
        <v>17.854310057537099</v>
      </c>
      <c r="AJ1667" s="3">
        <v>18.138195135152401</v>
      </c>
      <c r="AK1667" s="3">
        <v>18.4220802127676</v>
      </c>
      <c r="AL1667" s="3">
        <v>18.7059652903828</v>
      </c>
      <c r="AM1667" s="3">
        <v>18.989850367997999</v>
      </c>
      <c r="AN1667" s="4"/>
      <c r="AO1667" s="4"/>
    </row>
    <row r="1668" spans="1:41" x14ac:dyDescent="0.25">
      <c r="A1668" s="48" t="str">
        <f t="shared" si="2"/>
        <v>DIC5</v>
      </c>
      <c r="B1668" s="2" t="s">
        <v>4</v>
      </c>
      <c r="C1668" s="2" t="s">
        <v>2</v>
      </c>
      <c r="D1668" s="2" t="s">
        <v>19</v>
      </c>
      <c r="E1668" s="2" t="s">
        <v>142</v>
      </c>
      <c r="F1668" s="2" t="s">
        <v>2</v>
      </c>
      <c r="G1668" s="4"/>
      <c r="H1668" s="3">
        <v>10.3366854801827</v>
      </c>
      <c r="I1668" s="3">
        <v>9.7350917183100201</v>
      </c>
      <c r="J1668" s="3">
        <v>10.1749388251739</v>
      </c>
      <c r="K1668" s="3">
        <v>10.6147859320377</v>
      </c>
      <c r="L1668" s="3">
        <v>11.054633038901599</v>
      </c>
      <c r="M1668" s="3">
        <v>11.499322261815999</v>
      </c>
      <c r="N1668" s="3">
        <v>11.935876502408</v>
      </c>
      <c r="O1668" s="3">
        <v>12.195468917085201</v>
      </c>
      <c r="P1668" s="3">
        <v>12.4566105815412</v>
      </c>
      <c r="Q1668" s="3">
        <v>12.717752245997101</v>
      </c>
      <c r="R1668" s="3">
        <v>12.978893910452999</v>
      </c>
      <c r="S1668" s="3">
        <v>13.2400355749089</v>
      </c>
      <c r="T1668" s="3">
        <v>13.5487790038871</v>
      </c>
      <c r="U1668" s="3">
        <v>13.857522432865199</v>
      </c>
      <c r="V1668" s="3">
        <v>14.1742140692088</v>
      </c>
      <c r="W1668" s="3">
        <v>14.5665891519327</v>
      </c>
      <c r="X1668" s="3">
        <v>14.875332580910801</v>
      </c>
      <c r="Y1668" s="3">
        <v>15.1210890009518</v>
      </c>
      <c r="Z1668" s="3">
        <v>15.366845420992901</v>
      </c>
      <c r="AA1668" s="3">
        <v>15.6126018410339</v>
      </c>
      <c r="AB1668" s="3">
        <v>15.858358261074899</v>
      </c>
      <c r="AC1668" s="3">
        <v>16.104114681115899</v>
      </c>
      <c r="AD1668" s="3">
        <v>16.3973767408771</v>
      </c>
      <c r="AE1668" s="3">
        <v>16.6906388006383</v>
      </c>
      <c r="AF1668" s="3">
        <v>16.983900860399501</v>
      </c>
      <c r="AG1668" s="3">
        <v>17.277162920160698</v>
      </c>
      <c r="AH1668" s="3">
        <v>17.570424979921899</v>
      </c>
      <c r="AI1668" s="3">
        <v>17.854310057537099</v>
      </c>
      <c r="AJ1668" s="3">
        <v>18.138195135152401</v>
      </c>
      <c r="AK1668" s="3">
        <v>18.4220802127676</v>
      </c>
      <c r="AL1668" s="3">
        <v>18.7059652903828</v>
      </c>
      <c r="AM1668" s="3">
        <v>18.989850367997999</v>
      </c>
      <c r="AN1668" s="4"/>
      <c r="AO1668" s="4"/>
    </row>
    <row r="1669" spans="1:41" x14ac:dyDescent="0.25">
      <c r="A1669" s="48" t="str">
        <f t="shared" si="2"/>
        <v>DIC5</v>
      </c>
      <c r="B1669" s="2" t="s">
        <v>4</v>
      </c>
      <c r="C1669" s="2" t="s">
        <v>2</v>
      </c>
      <c r="D1669" s="2" t="s">
        <v>19</v>
      </c>
      <c r="E1669" s="2" t="s">
        <v>143</v>
      </c>
      <c r="F1669" s="2" t="s">
        <v>2</v>
      </c>
      <c r="G1669" s="4"/>
      <c r="H1669" s="3">
        <v>10.0987598590532</v>
      </c>
      <c r="I1669" s="3">
        <v>9.6425634001029206</v>
      </c>
      <c r="J1669" s="3">
        <v>10.2263169937036</v>
      </c>
      <c r="K1669" s="3">
        <v>10.647805427396101</v>
      </c>
      <c r="L1669" s="3">
        <v>11.0692938610885</v>
      </c>
      <c r="M1669" s="3">
        <v>11.490782294781001</v>
      </c>
      <c r="N1669" s="3">
        <v>11.9122707284735</v>
      </c>
      <c r="O1669" s="3">
        <v>12.1625126634681</v>
      </c>
      <c r="P1669" s="3">
        <v>12.412754598462699</v>
      </c>
      <c r="Q1669" s="3">
        <v>12.6629965334572</v>
      </c>
      <c r="R1669" s="3">
        <v>12.958018267420201</v>
      </c>
      <c r="S1669" s="3">
        <v>13.3472485209731</v>
      </c>
      <c r="T1669" s="3">
        <v>13.7778554486917</v>
      </c>
      <c r="U1669" s="3">
        <v>14.2295322057972</v>
      </c>
      <c r="V1669" s="3">
        <v>14.5355914799547</v>
      </c>
      <c r="W1669" s="3">
        <v>14.8416507541122</v>
      </c>
      <c r="X1669" s="3">
        <v>15.147710028269699</v>
      </c>
      <c r="Y1669" s="3">
        <v>15.391329890192701</v>
      </c>
      <c r="Z1669" s="3">
        <v>15.6349497521158</v>
      </c>
      <c r="AA1669" s="3">
        <v>15.878569614038801</v>
      </c>
      <c r="AB1669" s="3">
        <v>16.1221894759618</v>
      </c>
      <c r="AC1669" s="3">
        <v>16.365809337884901</v>
      </c>
      <c r="AD1669" s="3">
        <v>16.656521834813201</v>
      </c>
      <c r="AE1669" s="3">
        <v>16.947234331741502</v>
      </c>
      <c r="AF1669" s="3">
        <v>17.237946828669699</v>
      </c>
      <c r="AG1669" s="3">
        <v>17.528659325597999</v>
      </c>
      <c r="AH1669" s="3">
        <v>17.8193718225263</v>
      </c>
      <c r="AI1669" s="3">
        <v>18.100788858952399</v>
      </c>
      <c r="AJ1669" s="3">
        <v>18.382205895378501</v>
      </c>
      <c r="AK1669" s="3">
        <v>18.6636229318046</v>
      </c>
      <c r="AL1669" s="3">
        <v>18.945039968230699</v>
      </c>
      <c r="AM1669" s="3">
        <v>19.226457004656801</v>
      </c>
      <c r="AN1669" s="4"/>
      <c r="AO1669" s="4"/>
    </row>
    <row r="1670" spans="1:41" x14ac:dyDescent="0.25">
      <c r="A1670" s="48" t="str">
        <f t="shared" si="2"/>
        <v>DIC5</v>
      </c>
      <c r="B1670" s="2" t="s">
        <v>4</v>
      </c>
      <c r="C1670" s="2" t="s">
        <v>2</v>
      </c>
      <c r="D1670" s="2" t="s">
        <v>19</v>
      </c>
      <c r="E1670" s="2" t="s">
        <v>144</v>
      </c>
      <c r="F1670" s="2" t="s">
        <v>2</v>
      </c>
      <c r="G1670" s="4"/>
      <c r="H1670" s="3">
        <v>9.7313918076287003</v>
      </c>
      <c r="I1670" s="3">
        <v>9.1909985295000993</v>
      </c>
      <c r="J1670" s="3">
        <v>9.5860997340299292</v>
      </c>
      <c r="K1670" s="3">
        <v>9.9812009385597804</v>
      </c>
      <c r="L1670" s="3">
        <v>10.3763021430896</v>
      </c>
      <c r="M1670" s="3">
        <v>10.771403347619501</v>
      </c>
      <c r="N1670" s="3">
        <v>11.1665045521493</v>
      </c>
      <c r="O1670" s="3">
        <v>11.4010801229996</v>
      </c>
      <c r="P1670" s="3">
        <v>11.63565569385</v>
      </c>
      <c r="Q1670" s="3">
        <v>11.870231264700299</v>
      </c>
      <c r="R1670" s="3">
        <v>12.1719767477635</v>
      </c>
      <c r="S1670" s="3">
        <v>12.6150354599244</v>
      </c>
      <c r="T1670" s="3">
        <v>13.0944959836074</v>
      </c>
      <c r="U1670" s="3">
        <v>13.605561351949399</v>
      </c>
      <c r="V1670" s="3">
        <v>13.898199800751399</v>
      </c>
      <c r="W1670" s="3">
        <v>14.190838249553501</v>
      </c>
      <c r="X1670" s="3">
        <v>14.483476698355499</v>
      </c>
      <c r="Y1670" s="3">
        <v>14.7164137288924</v>
      </c>
      <c r="Z1670" s="3">
        <v>14.949350759429301</v>
      </c>
      <c r="AA1670" s="3">
        <v>15.1822877899661</v>
      </c>
      <c r="AB1670" s="3">
        <v>15.415224820502999</v>
      </c>
      <c r="AC1670" s="3">
        <v>15.6481618510399</v>
      </c>
      <c r="AD1670" s="3">
        <v>15.9261264851215</v>
      </c>
      <c r="AE1670" s="3">
        <v>16.204091119202999</v>
      </c>
      <c r="AF1670" s="3">
        <v>16.482055753284602</v>
      </c>
      <c r="AG1670" s="3">
        <v>16.7600203873662</v>
      </c>
      <c r="AH1670" s="3">
        <v>17.037985021447799</v>
      </c>
      <c r="AI1670" s="3">
        <v>17.307061804802501</v>
      </c>
      <c r="AJ1670" s="3">
        <v>17.576138588157299</v>
      </c>
      <c r="AK1670" s="3">
        <v>17.845215371512101</v>
      </c>
      <c r="AL1670" s="3">
        <v>18.114292154866799</v>
      </c>
      <c r="AM1670" s="3">
        <v>18.383368938221601</v>
      </c>
      <c r="AN1670" s="4"/>
      <c r="AO1670" s="4"/>
    </row>
    <row r="1671" spans="1:41" x14ac:dyDescent="0.25">
      <c r="A1671" s="48" t="str">
        <f t="shared" si="2"/>
        <v>DIC5</v>
      </c>
      <c r="B1671" s="2" t="s">
        <v>4</v>
      </c>
      <c r="C1671" s="2" t="s">
        <v>2</v>
      </c>
      <c r="D1671" s="2" t="s">
        <v>19</v>
      </c>
      <c r="E1671" s="2" t="s">
        <v>45</v>
      </c>
      <c r="F1671" s="2" t="s">
        <v>2</v>
      </c>
      <c r="G1671" s="4"/>
      <c r="H1671" s="3">
        <v>2.8116572892335601</v>
      </c>
      <c r="I1671" s="3">
        <v>3.14905604394158</v>
      </c>
      <c r="J1671" s="3">
        <v>3.5269426492145701</v>
      </c>
      <c r="K1671" s="3">
        <v>3.9501756471203202</v>
      </c>
      <c r="L1671" s="3">
        <v>4.4241966047747603</v>
      </c>
      <c r="M1671" s="3">
        <v>4.9551000773477396</v>
      </c>
      <c r="N1671" s="3">
        <v>5.15232684302108</v>
      </c>
      <c r="O1671" s="3">
        <v>5.2659878310317598</v>
      </c>
      <c r="P1671" s="3">
        <v>5.3796488190424503</v>
      </c>
      <c r="Q1671" s="3">
        <v>5.4933098070531301</v>
      </c>
      <c r="R1671" s="3">
        <v>5.6069707950638197</v>
      </c>
      <c r="S1671" s="3">
        <v>5.7206317830745004</v>
      </c>
      <c r="T1671" s="3">
        <v>5.73496633087177</v>
      </c>
      <c r="U1671" s="3">
        <v>5.7493008786690396</v>
      </c>
      <c r="V1671" s="3">
        <v>5.7636354264663101</v>
      </c>
      <c r="W1671" s="3">
        <v>5.7779699742635797</v>
      </c>
      <c r="X1671" s="3">
        <v>5.7923045220608502</v>
      </c>
      <c r="Y1671" s="3">
        <v>5.8022812272407096</v>
      </c>
      <c r="Z1671" s="3">
        <v>5.8122579324205796</v>
      </c>
      <c r="AA1671" s="3">
        <v>5.8222346376004399</v>
      </c>
      <c r="AB1671" s="3">
        <v>5.8322113427803002</v>
      </c>
      <c r="AC1671" s="3">
        <v>5.8421880479601702</v>
      </c>
      <c r="AD1671" s="3">
        <v>5.8579232294701002</v>
      </c>
      <c r="AE1671" s="3">
        <v>5.87365841098004</v>
      </c>
      <c r="AF1671" s="3">
        <v>5.8893935924899701</v>
      </c>
      <c r="AG1671" s="3">
        <v>5.9051287739999001</v>
      </c>
      <c r="AH1671" s="3">
        <v>5.9208639555098301</v>
      </c>
      <c r="AI1671" s="3">
        <v>5.9609712048075298</v>
      </c>
      <c r="AJ1671" s="4"/>
      <c r="AK1671" s="4"/>
      <c r="AL1671" s="4"/>
      <c r="AM1671" s="4"/>
      <c r="AN1671" s="4"/>
      <c r="AO1671" s="4"/>
    </row>
    <row r="1672" spans="1:41" x14ac:dyDescent="0.25">
      <c r="A1672" s="48" t="str">
        <f t="shared" si="2"/>
        <v>DIC5</v>
      </c>
      <c r="B1672" s="2" t="s">
        <v>4</v>
      </c>
      <c r="C1672" s="2" t="s">
        <v>2</v>
      </c>
      <c r="D1672" s="2" t="s">
        <v>19</v>
      </c>
      <c r="E1672" s="2" t="s">
        <v>46</v>
      </c>
      <c r="F1672" s="2" t="s">
        <v>2</v>
      </c>
      <c r="G1672" s="4"/>
      <c r="H1672" s="3">
        <v>3.8626317773025001</v>
      </c>
      <c r="I1672" s="3">
        <v>4.3261474705787997</v>
      </c>
      <c r="J1672" s="3">
        <v>4.8452850470482502</v>
      </c>
      <c r="K1672" s="3">
        <v>5.42671913269404</v>
      </c>
      <c r="L1672" s="3">
        <v>6.0779253086173304</v>
      </c>
      <c r="M1672" s="3">
        <v>6.8072762256514103</v>
      </c>
      <c r="N1672" s="3">
        <v>7.6241492527295804</v>
      </c>
      <c r="O1672" s="3">
        <v>8.5390470430571295</v>
      </c>
      <c r="P1672" s="3">
        <v>9.5637325682239798</v>
      </c>
      <c r="Q1672" s="3">
        <v>10.711380356410899</v>
      </c>
      <c r="R1672" s="3">
        <v>11.9967458791802</v>
      </c>
      <c r="S1672" s="3">
        <v>13.380472215800999</v>
      </c>
      <c r="T1672" s="3">
        <v>13.479766775937099</v>
      </c>
      <c r="U1672" s="3">
        <v>13.579061336073099</v>
      </c>
      <c r="V1672" s="3">
        <v>11.3528918522168</v>
      </c>
      <c r="W1672" s="3">
        <v>11.4909902122108</v>
      </c>
      <c r="X1672" s="3">
        <v>11.629088572204701</v>
      </c>
      <c r="Y1672" s="3">
        <v>11.7676550366382</v>
      </c>
      <c r="Z1672" s="3">
        <v>11.906221501071601</v>
      </c>
      <c r="AA1672" s="3">
        <v>12.044787965505099</v>
      </c>
      <c r="AB1672" s="3">
        <v>12.1833544299386</v>
      </c>
      <c r="AC1672" s="3">
        <v>12.3219208943721</v>
      </c>
      <c r="AD1672" s="3">
        <v>12.4769814821432</v>
      </c>
      <c r="AE1672" s="3">
        <v>12.6320420699144</v>
      </c>
      <c r="AF1672" s="3">
        <v>12.787102657685599</v>
      </c>
      <c r="AG1672" s="3">
        <v>12.942163245456801</v>
      </c>
      <c r="AH1672" s="3">
        <v>13.097223833227901</v>
      </c>
      <c r="AI1672" s="3">
        <v>13.265711140651399</v>
      </c>
      <c r="AJ1672" s="3">
        <v>13.4341984480749</v>
      </c>
      <c r="AK1672" s="3">
        <v>13.602685755498401</v>
      </c>
      <c r="AL1672" s="3">
        <v>13.7711730629218</v>
      </c>
      <c r="AM1672" s="3">
        <v>13.939660370345299</v>
      </c>
      <c r="AN1672" s="4"/>
      <c r="AO1672" s="4"/>
    </row>
    <row r="1673" spans="1:41" x14ac:dyDescent="0.25">
      <c r="A1673" s="48" t="str">
        <f t="shared" si="2"/>
        <v>DIC5</v>
      </c>
      <c r="B1673" s="2" t="s">
        <v>4</v>
      </c>
      <c r="C1673" s="2" t="s">
        <v>2</v>
      </c>
      <c r="D1673" s="2" t="s">
        <v>19</v>
      </c>
      <c r="E1673" s="2" t="s">
        <v>47</v>
      </c>
      <c r="F1673" s="2" t="s">
        <v>2</v>
      </c>
      <c r="G1673" s="4"/>
      <c r="H1673" s="3">
        <v>2.0972150373937901</v>
      </c>
      <c r="I1673" s="3">
        <v>2.3488807218810401</v>
      </c>
      <c r="J1673" s="3">
        <v>2.6307462885067698</v>
      </c>
      <c r="K1673" s="3">
        <v>2.9464357231275802</v>
      </c>
      <c r="L1673" s="3">
        <v>3.30000788990289</v>
      </c>
      <c r="M1673" s="3">
        <v>3.6960087166912299</v>
      </c>
      <c r="N1673" s="3">
        <v>4.1395296426941801</v>
      </c>
      <c r="O1673" s="3">
        <v>4.6362730798174896</v>
      </c>
      <c r="P1673" s="3">
        <v>5.19262572939558</v>
      </c>
      <c r="Q1673" s="3">
        <v>5.8157406969230596</v>
      </c>
      <c r="R1673" s="3">
        <v>6.5136294605538199</v>
      </c>
      <c r="S1673" s="3">
        <v>7.2952648758202798</v>
      </c>
      <c r="T1673" s="3">
        <v>8.1706965409187102</v>
      </c>
      <c r="U1673" s="3">
        <v>9.1511800058289605</v>
      </c>
      <c r="V1673" s="3">
        <v>10.1481343808757</v>
      </c>
      <c r="W1673" s="3">
        <v>10.4025854519373</v>
      </c>
      <c r="X1673" s="3">
        <v>10.657036522998901</v>
      </c>
      <c r="Y1673" s="3">
        <v>10.859673649729601</v>
      </c>
      <c r="Z1673" s="3">
        <v>11.062310776460301</v>
      </c>
      <c r="AA1673" s="3">
        <v>11.264947903191</v>
      </c>
      <c r="AB1673" s="3">
        <v>11.4675850299217</v>
      </c>
      <c r="AC1673" s="3">
        <v>11.6702221566524</v>
      </c>
      <c r="AD1673" s="3">
        <v>11.9119908230936</v>
      </c>
      <c r="AE1673" s="3">
        <v>12.153759489534901</v>
      </c>
      <c r="AF1673" s="3">
        <v>12.3955281559762</v>
      </c>
      <c r="AG1673" s="3">
        <v>12.637296822417399</v>
      </c>
      <c r="AH1673" s="3">
        <v>12.8790654888587</v>
      </c>
      <c r="AI1673" s="3">
        <v>13.113133254776599</v>
      </c>
      <c r="AJ1673" s="3">
        <v>13.3472010206945</v>
      </c>
      <c r="AK1673" s="3">
        <v>13.5812687866124</v>
      </c>
      <c r="AL1673" s="3">
        <v>13.8153365525302</v>
      </c>
      <c r="AM1673" s="3">
        <v>14.049404318448101</v>
      </c>
      <c r="AN1673" s="4"/>
      <c r="AO1673" s="4"/>
    </row>
    <row r="1674" spans="1:41" x14ac:dyDescent="0.25">
      <c r="A1674" s="48" t="str">
        <f t="shared" si="2"/>
        <v>DIC5</v>
      </c>
      <c r="B1674" s="2" t="s">
        <v>4</v>
      </c>
      <c r="C1674" s="2" t="s">
        <v>2</v>
      </c>
      <c r="D1674" s="2" t="s">
        <v>19</v>
      </c>
      <c r="E1674" s="2" t="s">
        <v>48</v>
      </c>
      <c r="F1674" s="2" t="s">
        <v>2</v>
      </c>
      <c r="G1674" s="4"/>
      <c r="H1674" s="3">
        <v>4.1218587792887096</v>
      </c>
      <c r="I1674" s="3">
        <v>4.6164817128033597</v>
      </c>
      <c r="J1674" s="3">
        <v>5.1704593983397604</v>
      </c>
      <c r="K1674" s="3">
        <v>5.7909144061405398</v>
      </c>
      <c r="L1674" s="3">
        <v>6.4858240148773998</v>
      </c>
      <c r="M1674" s="3">
        <v>7.2641227766626901</v>
      </c>
      <c r="N1674" s="3">
        <v>8.1358173898622095</v>
      </c>
      <c r="O1674" s="3">
        <v>9.1121153566456794</v>
      </c>
      <c r="P1674" s="3">
        <v>9.8046196507781094</v>
      </c>
      <c r="Q1674" s="3">
        <v>10.024196490111899</v>
      </c>
      <c r="R1674" s="3">
        <v>10.2437733294457</v>
      </c>
      <c r="S1674" s="3">
        <v>10.463350168779501</v>
      </c>
      <c r="T1674" s="3">
        <v>10.722952199123201</v>
      </c>
      <c r="U1674" s="3">
        <v>10.982554229466899</v>
      </c>
      <c r="V1674" s="3">
        <v>11.242156259810701</v>
      </c>
      <c r="W1674" s="3">
        <v>11.501758290154401</v>
      </c>
      <c r="X1674" s="3">
        <v>11.7613603204982</v>
      </c>
      <c r="Y1674" s="3">
        <v>11.9680007203402</v>
      </c>
      <c r="Z1674" s="3">
        <v>12.174641120182301</v>
      </c>
      <c r="AA1674" s="3">
        <v>12.3812815200244</v>
      </c>
      <c r="AB1674" s="3">
        <v>12.587921919866501</v>
      </c>
      <c r="AC1674" s="3">
        <v>12.794562319708501</v>
      </c>
      <c r="AD1674" s="3">
        <v>13.0411470855407</v>
      </c>
      <c r="AE1674" s="3">
        <v>13.287731851372801</v>
      </c>
      <c r="AF1674" s="3">
        <v>13.534316617204899</v>
      </c>
      <c r="AG1674" s="3">
        <v>13.780901383037101</v>
      </c>
      <c r="AH1674" s="3">
        <v>14.027486148869199</v>
      </c>
      <c r="AI1674" s="3">
        <v>14.266186427534601</v>
      </c>
      <c r="AJ1674" s="3">
        <v>14.504886706200001</v>
      </c>
      <c r="AK1674" s="3">
        <v>14.7435869848655</v>
      </c>
      <c r="AL1674" s="3">
        <v>14.9822872635309</v>
      </c>
      <c r="AM1674" s="3">
        <v>15.220987542196299</v>
      </c>
      <c r="AN1674" s="4"/>
      <c r="AO1674" s="4"/>
    </row>
    <row r="1675" spans="1:41" x14ac:dyDescent="0.25">
      <c r="A1675" s="48" t="str">
        <f t="shared" si="2"/>
        <v>DIC5</v>
      </c>
      <c r="B1675" s="2" t="s">
        <v>4</v>
      </c>
      <c r="C1675" s="2" t="s">
        <v>2</v>
      </c>
      <c r="D1675" s="2" t="s">
        <v>19</v>
      </c>
      <c r="E1675" s="2" t="s">
        <v>49</v>
      </c>
      <c r="F1675" s="2" t="s">
        <v>2</v>
      </c>
      <c r="G1675" s="4"/>
      <c r="H1675" s="3">
        <v>4.4534921675109196</v>
      </c>
      <c r="I1675" s="3">
        <v>4.9879111076122298</v>
      </c>
      <c r="J1675" s="3">
        <v>5.5864603205256902</v>
      </c>
      <c r="K1675" s="3">
        <v>6.2568354389887801</v>
      </c>
      <c r="L1675" s="3">
        <v>7.0076555716674296</v>
      </c>
      <c r="M1675" s="3">
        <v>7.8485741202675303</v>
      </c>
      <c r="N1675" s="3">
        <v>8.7904028946996302</v>
      </c>
      <c r="O1675" s="3">
        <v>9.8452511220635799</v>
      </c>
      <c r="P1675" s="3">
        <v>11.026681136711201</v>
      </c>
      <c r="Q1675" s="3">
        <v>11.6007484960941</v>
      </c>
      <c r="R1675" s="3">
        <v>11.857087182516899</v>
      </c>
      <c r="S1675" s="3">
        <v>12.1134258689397</v>
      </c>
      <c r="T1675" s="3">
        <v>12.4135634619293</v>
      </c>
      <c r="U1675" s="3">
        <v>12.7137010549189</v>
      </c>
      <c r="V1675" s="3">
        <v>13.0138386479085</v>
      </c>
      <c r="W1675" s="3">
        <v>13.3139762408981</v>
      </c>
      <c r="X1675" s="3">
        <v>13.6141138338877</v>
      </c>
      <c r="Y1675" s="3">
        <v>13.852985146714801</v>
      </c>
      <c r="Z1675" s="3">
        <v>14.091856459542001</v>
      </c>
      <c r="AA1675" s="3">
        <v>14.3307277723691</v>
      </c>
      <c r="AB1675" s="3">
        <v>14.5643461315197</v>
      </c>
      <c r="AC1675" s="3">
        <v>14.808470398023401</v>
      </c>
      <c r="AD1675" s="3">
        <v>15.0936098284911</v>
      </c>
      <c r="AE1675" s="3">
        <v>15.3787492589588</v>
      </c>
      <c r="AF1675" s="3">
        <v>15.6638886894265</v>
      </c>
      <c r="AG1675" s="3">
        <v>15.9490281198942</v>
      </c>
      <c r="AH1675" s="3">
        <v>16.234167550361899</v>
      </c>
      <c r="AI1675" s="3">
        <v>16.5107963117262</v>
      </c>
      <c r="AJ1675" s="3">
        <v>16.787425073090599</v>
      </c>
      <c r="AK1675" s="3">
        <v>17.064053834454899</v>
      </c>
      <c r="AL1675" s="3">
        <v>17.340682595819199</v>
      </c>
      <c r="AM1675" s="3">
        <v>17.617311357183599</v>
      </c>
      <c r="AN1675" s="4"/>
      <c r="AO1675" s="4"/>
    </row>
    <row r="1676" spans="1:41" x14ac:dyDescent="0.25">
      <c r="A1676" s="48" t="str">
        <f t="shared" si="2"/>
        <v>DIC5</v>
      </c>
      <c r="B1676" s="2" t="s">
        <v>4</v>
      </c>
      <c r="C1676" s="2" t="s">
        <v>2</v>
      </c>
      <c r="D1676" s="2" t="s">
        <v>19</v>
      </c>
      <c r="E1676" s="2" t="s">
        <v>50</v>
      </c>
      <c r="F1676" s="2" t="s">
        <v>2</v>
      </c>
      <c r="G1676" s="4"/>
      <c r="H1676" s="3">
        <v>2.57935627067768</v>
      </c>
      <c r="I1676" s="3">
        <v>2.8888789031590001</v>
      </c>
      <c r="J1676" s="3">
        <v>3.2355442515380899</v>
      </c>
      <c r="K1676" s="3">
        <v>3.6238094417226598</v>
      </c>
      <c r="L1676" s="3">
        <v>4.0586664547293703</v>
      </c>
      <c r="M1676" s="3">
        <v>4.5457063092969001</v>
      </c>
      <c r="N1676" s="3">
        <v>5.0911909464125298</v>
      </c>
      <c r="O1676" s="3">
        <v>5.7021337399820302</v>
      </c>
      <c r="P1676" s="3">
        <v>6.3863896687798798</v>
      </c>
      <c r="Q1676" s="3">
        <v>7.1527563090334603</v>
      </c>
      <c r="R1676" s="3">
        <v>8.0110869461174801</v>
      </c>
      <c r="S1676" s="3">
        <v>8.9724172596515803</v>
      </c>
      <c r="T1676" s="3">
        <v>10.049107210809799</v>
      </c>
      <c r="U1676" s="3">
        <v>11.2549999561069</v>
      </c>
      <c r="V1676" s="3">
        <v>12.6055998308398</v>
      </c>
      <c r="W1676" s="3">
        <v>13.3174162654835</v>
      </c>
      <c r="X1676" s="3">
        <v>13.6144900041014</v>
      </c>
      <c r="Y1676" s="3">
        <v>13.854307311283399</v>
      </c>
      <c r="Z1676" s="3">
        <v>14.0941246184655</v>
      </c>
      <c r="AA1676" s="3">
        <v>14.333941925647499</v>
      </c>
      <c r="AB1676" s="3">
        <v>14.5737592328296</v>
      </c>
      <c r="AC1676" s="3">
        <v>14.813576540011599</v>
      </c>
      <c r="AD1676" s="3">
        <v>15.098338862854799</v>
      </c>
      <c r="AE1676" s="3">
        <v>15.383101185697999</v>
      </c>
      <c r="AF1676" s="3">
        <v>15.6678635085411</v>
      </c>
      <c r="AG1676" s="3">
        <v>15.952625831384299</v>
      </c>
      <c r="AH1676" s="3">
        <v>16.237388154227499</v>
      </c>
      <c r="AI1676" s="3">
        <v>16.5135696268005</v>
      </c>
      <c r="AJ1676" s="3">
        <v>16.7897510993735</v>
      </c>
      <c r="AK1676" s="3">
        <v>17.065932571946501</v>
      </c>
      <c r="AL1676" s="3">
        <v>17.342114044519501</v>
      </c>
      <c r="AM1676" s="3">
        <v>17.618295517092498</v>
      </c>
      <c r="AN1676" s="4"/>
      <c r="AO1676" s="4"/>
    </row>
    <row r="1677" spans="1:41" x14ac:dyDescent="0.25">
      <c r="A1677" s="48" t="str">
        <f t="shared" si="2"/>
        <v>DIC5</v>
      </c>
      <c r="B1677" s="2" t="s">
        <v>4</v>
      </c>
      <c r="C1677" s="2" t="s">
        <v>2</v>
      </c>
      <c r="D1677" s="2" t="s">
        <v>19</v>
      </c>
      <c r="E1677" s="2" t="s">
        <v>51</v>
      </c>
      <c r="F1677" s="2" t="s">
        <v>2</v>
      </c>
      <c r="G1677" s="4"/>
      <c r="H1677" s="3">
        <v>0.976701552427373</v>
      </c>
      <c r="I1677" s="3">
        <v>1.09390561871866</v>
      </c>
      <c r="J1677" s="3">
        <v>1.2251741729648999</v>
      </c>
      <c r="K1677" s="3">
        <v>1.3721949537206799</v>
      </c>
      <c r="L1677" s="3">
        <v>1.5368582281671701</v>
      </c>
      <c r="M1677" s="3">
        <v>1.72128109554723</v>
      </c>
      <c r="N1677" s="3">
        <v>1.9278347070128901</v>
      </c>
      <c r="O1677" s="3">
        <v>2.1591747518544402</v>
      </c>
      <c r="P1677" s="3">
        <v>2.41827560207697</v>
      </c>
      <c r="Q1677" s="3">
        <v>2.7084685543262101</v>
      </c>
      <c r="R1677" s="3">
        <v>3.0334846608453598</v>
      </c>
      <c r="S1677" s="3">
        <v>3.3975027001467999</v>
      </c>
      <c r="T1677" s="3">
        <v>3.8052029041644202</v>
      </c>
      <c r="U1677" s="3">
        <v>4.2618271326641501</v>
      </c>
      <c r="V1677" s="3">
        <v>4.7732462685838497</v>
      </c>
      <c r="W1677" s="3">
        <v>5.3460357008139097</v>
      </c>
      <c r="X1677" s="3">
        <v>5.66142495819805</v>
      </c>
      <c r="Y1677" s="3">
        <v>5.6711855828357001</v>
      </c>
      <c r="Z1677" s="3">
        <v>5.6809462074733599</v>
      </c>
      <c r="AA1677" s="3">
        <v>5.6907068321110099</v>
      </c>
      <c r="AB1677" s="3">
        <v>5.70046745674866</v>
      </c>
      <c r="AC1677" s="3">
        <v>5.7102280813863198</v>
      </c>
      <c r="AD1677" s="3">
        <v>5.72562246235226</v>
      </c>
      <c r="AE1677" s="3">
        <v>5.7410168433182198</v>
      </c>
      <c r="AF1677" s="3">
        <v>5.7564112242841601</v>
      </c>
      <c r="AG1677" s="3">
        <v>5.7718056052501101</v>
      </c>
      <c r="AH1677" s="3">
        <v>5.7871999862160601</v>
      </c>
      <c r="AI1677" s="3">
        <v>5.8264385723610896</v>
      </c>
      <c r="AJ1677" s="3">
        <v>5.86567715850612</v>
      </c>
      <c r="AK1677" s="3">
        <v>5.9049157446511398</v>
      </c>
      <c r="AL1677" s="3">
        <v>5.9441543307961702</v>
      </c>
      <c r="AM1677" s="3">
        <v>5.9833929169411997</v>
      </c>
      <c r="AN1677" s="4"/>
      <c r="AO1677" s="4"/>
    </row>
    <row r="1678" spans="1:41" x14ac:dyDescent="0.25">
      <c r="A1678" s="48" t="str">
        <f t="shared" si="2"/>
        <v>DIC5</v>
      </c>
      <c r="B1678" s="2" t="s">
        <v>4</v>
      </c>
      <c r="C1678" s="2" t="s">
        <v>2</v>
      </c>
      <c r="D1678" s="2" t="s">
        <v>19</v>
      </c>
      <c r="E1678" s="2" t="s">
        <v>145</v>
      </c>
      <c r="F1678" s="2" t="s">
        <v>2</v>
      </c>
      <c r="G1678" s="4"/>
      <c r="H1678" s="3">
        <v>14.1971235480378</v>
      </c>
      <c r="I1678" s="3">
        <v>13.4325487118792</v>
      </c>
      <c r="J1678" s="3">
        <v>14.364568302638</v>
      </c>
      <c r="K1678" s="3">
        <v>17.4086253746685</v>
      </c>
      <c r="L1678" s="3">
        <v>17.7175951170783</v>
      </c>
      <c r="M1678" s="3">
        <v>18.026564859488101</v>
      </c>
      <c r="N1678" s="3">
        <v>18.335534601897901</v>
      </c>
      <c r="O1678" s="3">
        <v>18.6743484614897</v>
      </c>
      <c r="P1678" s="3">
        <v>19.013162321081499</v>
      </c>
      <c r="Q1678" s="3">
        <v>19.3519761806734</v>
      </c>
      <c r="R1678" s="3">
        <v>19.690790040265199</v>
      </c>
      <c r="S1678" s="3">
        <v>20.029603899857101</v>
      </c>
      <c r="T1678" s="3">
        <v>20.072333982972602</v>
      </c>
      <c r="U1678" s="3">
        <v>20.115064066088198</v>
      </c>
      <c r="V1678" s="3">
        <v>20.157794149203799</v>
      </c>
      <c r="W1678" s="3">
        <v>20.200524232319399</v>
      </c>
      <c r="X1678" s="3">
        <v>20.243254315434999</v>
      </c>
      <c r="Y1678" s="3">
        <v>20.272994035695799</v>
      </c>
      <c r="Z1678" s="3">
        <v>20.302733755956499</v>
      </c>
      <c r="AA1678" s="3">
        <v>20.332473476217299</v>
      </c>
      <c r="AB1678" s="3">
        <v>20.362213196478098</v>
      </c>
      <c r="AC1678" s="3">
        <v>20.391952916738799</v>
      </c>
      <c r="AD1678" s="3">
        <v>20.438858171321499</v>
      </c>
      <c r="AE1678" s="3">
        <v>20.485763425904199</v>
      </c>
      <c r="AF1678" s="3">
        <v>20.5326686804868</v>
      </c>
      <c r="AG1678" s="3">
        <v>20.579573935069501</v>
      </c>
      <c r="AH1678" s="3">
        <v>20.626479189652098</v>
      </c>
      <c r="AI1678" s="3">
        <v>20.746035531454201</v>
      </c>
      <c r="AJ1678" s="3">
        <v>20.865591873256299</v>
      </c>
      <c r="AK1678" s="3">
        <v>20.985148215058398</v>
      </c>
      <c r="AL1678" s="3">
        <v>21.104704556860401</v>
      </c>
      <c r="AM1678" s="3">
        <v>21.2242608986625</v>
      </c>
      <c r="AN1678" s="4"/>
      <c r="AO1678" s="4"/>
    </row>
    <row r="1679" spans="1:41" x14ac:dyDescent="0.25">
      <c r="A1679" s="48" t="str">
        <f t="shared" si="2"/>
        <v>DIC5</v>
      </c>
      <c r="B1679" s="2" t="s">
        <v>4</v>
      </c>
      <c r="C1679" s="2" t="s">
        <v>2</v>
      </c>
      <c r="D1679" s="2" t="s">
        <v>19</v>
      </c>
      <c r="E1679" s="2" t="s">
        <v>146</v>
      </c>
      <c r="F1679" s="2" t="s">
        <v>2</v>
      </c>
      <c r="G1679" s="4"/>
      <c r="H1679" s="3">
        <v>19.7797116877659</v>
      </c>
      <c r="I1679" s="3">
        <v>19.461499874426</v>
      </c>
      <c r="J1679" s="3">
        <v>20.2169277770363</v>
      </c>
      <c r="K1679" s="3">
        <v>22.7946687615526</v>
      </c>
      <c r="L1679" s="3">
        <v>23.012515347830199</v>
      </c>
      <c r="M1679" s="3">
        <v>23.230361934107801</v>
      </c>
      <c r="N1679" s="3">
        <v>23.4482085203854</v>
      </c>
      <c r="O1679" s="3">
        <v>23.971290926384</v>
      </c>
      <c r="P1679" s="3">
        <v>24.494373332382601</v>
      </c>
      <c r="Q1679" s="3">
        <v>25.017455738381098</v>
      </c>
      <c r="R1679" s="3">
        <v>25.540538144379699</v>
      </c>
      <c r="S1679" s="3">
        <v>26.0636205503783</v>
      </c>
      <c r="T1679" s="3">
        <v>26.3054314878902</v>
      </c>
      <c r="U1679" s="3">
        <v>26.5472424254021</v>
      </c>
      <c r="V1679" s="3">
        <v>26.789053362914</v>
      </c>
      <c r="W1679" s="3">
        <v>27.0308643004259</v>
      </c>
      <c r="X1679" s="3">
        <v>27.272675237937801</v>
      </c>
      <c r="Y1679" s="3">
        <v>27.5170177066943</v>
      </c>
      <c r="Z1679" s="3">
        <v>27.7613601754508</v>
      </c>
      <c r="AA1679" s="3">
        <v>28.0057026442073</v>
      </c>
      <c r="AB1679" s="3">
        <v>28.2500451129638</v>
      </c>
      <c r="AC1679" s="3">
        <v>28.4943875817204</v>
      </c>
      <c r="AD1679" s="3">
        <v>28.685227627393001</v>
      </c>
      <c r="AE1679" s="3">
        <v>28.876067673065599</v>
      </c>
      <c r="AF1679" s="3">
        <v>29.0669077187383</v>
      </c>
      <c r="AG1679" s="3">
        <v>29.257747764410901</v>
      </c>
      <c r="AH1679" s="3">
        <v>29.448587810083598</v>
      </c>
      <c r="AI1679" s="3">
        <v>29.680489956261798</v>
      </c>
      <c r="AJ1679" s="3">
        <v>29.912392102440101</v>
      </c>
      <c r="AK1679" s="3">
        <v>30.144294248618301</v>
      </c>
      <c r="AL1679" s="3">
        <v>30.376196394796501</v>
      </c>
      <c r="AM1679" s="3">
        <v>30.608098540974801</v>
      </c>
      <c r="AN1679" s="4"/>
      <c r="AO1679" s="4"/>
    </row>
    <row r="1680" spans="1:41" x14ac:dyDescent="0.25">
      <c r="A1680" s="48" t="str">
        <f t="shared" si="2"/>
        <v>DIC5</v>
      </c>
      <c r="B1680" s="2" t="s">
        <v>4</v>
      </c>
      <c r="C1680" s="2" t="s">
        <v>2</v>
      </c>
      <c r="D1680" s="2" t="s">
        <v>20</v>
      </c>
      <c r="E1680" s="2" t="s">
        <v>147</v>
      </c>
      <c r="F1680" s="2" t="s">
        <v>194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3">
        <v>266.73883552000001</v>
      </c>
      <c r="AO1680" s="4"/>
    </row>
    <row r="1681" spans="1:41" x14ac:dyDescent="0.25">
      <c r="A1681" s="48" t="str">
        <f t="shared" si="2"/>
        <v>DIC5</v>
      </c>
      <c r="B1681" s="2" t="s">
        <v>4</v>
      </c>
      <c r="C1681" s="2" t="s">
        <v>2</v>
      </c>
      <c r="D1681" s="2" t="s">
        <v>20</v>
      </c>
      <c r="E1681" s="2" t="s">
        <v>147</v>
      </c>
      <c r="F1681" s="2" t="s">
        <v>195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3">
        <v>2135.7396415784501</v>
      </c>
      <c r="AO1681" s="4"/>
    </row>
    <row r="1682" spans="1:41" x14ac:dyDescent="0.25">
      <c r="A1682" s="48" t="str">
        <f t="shared" si="2"/>
        <v>DIC5</v>
      </c>
      <c r="B1682" s="2" t="s">
        <v>4</v>
      </c>
      <c r="C1682" s="2" t="s">
        <v>2</v>
      </c>
      <c r="D1682" s="2" t="s">
        <v>20</v>
      </c>
      <c r="E1682" s="2" t="s">
        <v>147</v>
      </c>
      <c r="F1682" s="2" t="s">
        <v>196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3">
        <v>6496.7121983715797</v>
      </c>
      <c r="AO1682" s="4"/>
    </row>
    <row r="1683" spans="1:41" x14ac:dyDescent="0.25">
      <c r="A1683" s="48" t="str">
        <f t="shared" si="2"/>
        <v>DIC5</v>
      </c>
      <c r="B1683" s="2" t="s">
        <v>4</v>
      </c>
      <c r="C1683" s="2" t="s">
        <v>2</v>
      </c>
      <c r="D1683" s="2" t="s">
        <v>20</v>
      </c>
      <c r="E1683" s="2" t="s">
        <v>147</v>
      </c>
      <c r="F1683" s="2" t="s">
        <v>197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3">
        <v>44.660401360000002</v>
      </c>
      <c r="AO1683" s="4"/>
    </row>
    <row r="1684" spans="1:41" x14ac:dyDescent="0.25">
      <c r="A1684" s="48" t="str">
        <f t="shared" si="2"/>
        <v>DIC5</v>
      </c>
      <c r="B1684" s="2" t="s">
        <v>4</v>
      </c>
      <c r="C1684" s="2" t="s">
        <v>2</v>
      </c>
      <c r="D1684" s="2" t="s">
        <v>20</v>
      </c>
      <c r="E1684" s="2" t="s">
        <v>147</v>
      </c>
      <c r="F1684" s="2" t="s">
        <v>198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3">
        <v>1058.6607668002</v>
      </c>
      <c r="AO1684" s="4"/>
    </row>
    <row r="1685" spans="1:41" x14ac:dyDescent="0.25">
      <c r="A1685" s="48" t="str">
        <f t="shared" si="2"/>
        <v>DIC5</v>
      </c>
      <c r="B1685" s="2" t="s">
        <v>4</v>
      </c>
      <c r="C1685" s="2" t="s">
        <v>2</v>
      </c>
      <c r="D1685" s="2" t="s">
        <v>20</v>
      </c>
      <c r="E1685" s="2" t="s">
        <v>147</v>
      </c>
      <c r="F1685" s="2" t="s">
        <v>199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3">
        <v>283.33235609851999</v>
      </c>
      <c r="AO1685" s="4"/>
    </row>
    <row r="1686" spans="1:41" x14ac:dyDescent="0.25">
      <c r="A1686" s="48" t="str">
        <f t="shared" si="2"/>
        <v>DIC5</v>
      </c>
      <c r="B1686" s="2" t="s">
        <v>4</v>
      </c>
      <c r="C1686" s="2" t="s">
        <v>2</v>
      </c>
      <c r="D1686" s="2" t="s">
        <v>20</v>
      </c>
      <c r="E1686" s="2" t="s">
        <v>147</v>
      </c>
      <c r="F1686" s="2" t="s">
        <v>200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3">
        <v>157.75252398843699</v>
      </c>
      <c r="AO1686" s="4"/>
    </row>
    <row r="1687" spans="1:41" x14ac:dyDescent="0.25">
      <c r="A1687" s="48" t="str">
        <f t="shared" si="2"/>
        <v>DIC5</v>
      </c>
      <c r="B1687" s="2" t="s">
        <v>4</v>
      </c>
      <c r="C1687" s="2" t="s">
        <v>2</v>
      </c>
      <c r="D1687" s="2" t="s">
        <v>21</v>
      </c>
      <c r="E1687" s="2" t="s">
        <v>147</v>
      </c>
      <c r="F1687" s="2" t="s">
        <v>194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3">
        <v>-2.8116562892335599</v>
      </c>
      <c r="AO1687" s="4"/>
    </row>
    <row r="1688" spans="1:41" x14ac:dyDescent="0.25">
      <c r="A1688" s="48" t="str">
        <f t="shared" si="2"/>
        <v>DIC5</v>
      </c>
      <c r="B1688" s="2" t="s">
        <v>4</v>
      </c>
      <c r="C1688" s="2" t="s">
        <v>2</v>
      </c>
      <c r="D1688" s="2" t="s">
        <v>21</v>
      </c>
      <c r="E1688" s="2" t="s">
        <v>147</v>
      </c>
      <c r="F1688" s="2" t="s">
        <v>195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3">
        <v>-3.8626307773024999</v>
      </c>
      <c r="AO1688" s="4"/>
    </row>
    <row r="1689" spans="1:41" x14ac:dyDescent="0.25">
      <c r="A1689" s="48" t="str">
        <f t="shared" si="2"/>
        <v>DIC5</v>
      </c>
      <c r="B1689" s="2" t="s">
        <v>4</v>
      </c>
      <c r="C1689" s="2" t="s">
        <v>2</v>
      </c>
      <c r="D1689" s="2" t="s">
        <v>21</v>
      </c>
      <c r="E1689" s="2" t="s">
        <v>147</v>
      </c>
      <c r="F1689" s="2" t="s">
        <v>196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3">
        <v>-2.09721403739379</v>
      </c>
      <c r="AO1689" s="4"/>
    </row>
    <row r="1690" spans="1:41" x14ac:dyDescent="0.25">
      <c r="A1690" s="48" t="str">
        <f t="shared" si="2"/>
        <v>DIC5</v>
      </c>
      <c r="B1690" s="2" t="s">
        <v>4</v>
      </c>
      <c r="C1690" s="2" t="s">
        <v>2</v>
      </c>
      <c r="D1690" s="2" t="s">
        <v>21</v>
      </c>
      <c r="E1690" s="2" t="s">
        <v>147</v>
      </c>
      <c r="F1690" s="2" t="s">
        <v>197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3">
        <v>-4.1218577792887103</v>
      </c>
      <c r="AO1690" s="4"/>
    </row>
    <row r="1691" spans="1:41" x14ac:dyDescent="0.25">
      <c r="A1691" s="48" t="str">
        <f t="shared" si="2"/>
        <v>DIC5</v>
      </c>
      <c r="B1691" s="2" t="s">
        <v>4</v>
      </c>
      <c r="C1691" s="2" t="s">
        <v>2</v>
      </c>
      <c r="D1691" s="2" t="s">
        <v>21</v>
      </c>
      <c r="E1691" s="2" t="s">
        <v>147</v>
      </c>
      <c r="F1691" s="2" t="s">
        <v>198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3">
        <v>-4.4534911675109203</v>
      </c>
      <c r="AO1691" s="4"/>
    </row>
    <row r="1692" spans="1:41" x14ac:dyDescent="0.25">
      <c r="A1692" s="48" t="str">
        <f t="shared" si="2"/>
        <v>DIC5</v>
      </c>
      <c r="B1692" s="2" t="s">
        <v>4</v>
      </c>
      <c r="C1692" s="2" t="s">
        <v>2</v>
      </c>
      <c r="D1692" s="2" t="s">
        <v>21</v>
      </c>
      <c r="E1692" s="2" t="s">
        <v>147</v>
      </c>
      <c r="F1692" s="2" t="s">
        <v>199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3">
        <v>-2.5793552706776799</v>
      </c>
      <c r="AO1692" s="4"/>
    </row>
    <row r="1693" spans="1:41" x14ac:dyDescent="0.25">
      <c r="A1693" s="48" t="str">
        <f t="shared" si="2"/>
        <v>DIC5</v>
      </c>
      <c r="B1693" s="2" t="s">
        <v>4</v>
      </c>
      <c r="C1693" s="2" t="s">
        <v>2</v>
      </c>
      <c r="D1693" s="2" t="s">
        <v>21</v>
      </c>
      <c r="E1693" s="2" t="s">
        <v>147</v>
      </c>
      <c r="F1693" s="2" t="s">
        <v>200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3">
        <v>-0.97670055242737297</v>
      </c>
      <c r="AO1693" s="4"/>
    </row>
    <row r="1694" spans="1:41" x14ac:dyDescent="0.25">
      <c r="A1694" s="48" t="str">
        <f t="shared" si="2"/>
        <v>DIC5</v>
      </c>
      <c r="B1694" s="2" t="s">
        <v>4</v>
      </c>
      <c r="C1694" s="2" t="s">
        <v>2</v>
      </c>
      <c r="D1694" s="2" t="s">
        <v>22</v>
      </c>
      <c r="E1694" s="2" t="s">
        <v>2</v>
      </c>
      <c r="F1694" s="2" t="s">
        <v>2</v>
      </c>
      <c r="G1694" s="3">
        <v>81353.479676652496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</row>
    <row r="1695" spans="1:41" x14ac:dyDescent="0.25">
      <c r="A1695" s="48" t="str">
        <f t="shared" si="2"/>
        <v>DIC5</v>
      </c>
      <c r="B1695" s="2" t="s">
        <v>4</v>
      </c>
      <c r="C1695" s="2" t="s">
        <v>2</v>
      </c>
      <c r="D1695" s="2" t="s">
        <v>23</v>
      </c>
      <c r="E1695" s="2" t="s">
        <v>2</v>
      </c>
      <c r="F1695" s="2" t="s">
        <v>201</v>
      </c>
      <c r="G1695" s="4"/>
      <c r="H1695" s="3">
        <v>0.73408618936161696</v>
      </c>
      <c r="I1695" s="3">
        <v>0.59320181882106504</v>
      </c>
      <c r="J1695" s="3">
        <v>0.46444457492948998</v>
      </c>
      <c r="K1695" s="3">
        <v>0.54238420429190404</v>
      </c>
      <c r="L1695" s="3">
        <v>0.51697539702732298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</row>
    <row r="1696" spans="1:41" x14ac:dyDescent="0.25">
      <c r="A1696" s="48" t="str">
        <f t="shared" si="2"/>
        <v>DIC5</v>
      </c>
      <c r="B1696" s="2" t="s">
        <v>4</v>
      </c>
      <c r="C1696" s="2" t="s">
        <v>2</v>
      </c>
      <c r="D1696" s="2" t="s">
        <v>23</v>
      </c>
      <c r="E1696" s="2" t="s">
        <v>2</v>
      </c>
      <c r="F1696" s="2" t="s">
        <v>202</v>
      </c>
      <c r="G1696" s="4"/>
      <c r="H1696" s="3">
        <v>8.5591327795199998E-2</v>
      </c>
      <c r="I1696" s="3">
        <v>8.5591327795199998E-2</v>
      </c>
      <c r="J1696" s="3">
        <v>8.5591327795199998E-2</v>
      </c>
      <c r="K1696" s="3">
        <v>8.5591327795199998E-2</v>
      </c>
      <c r="L1696" s="3">
        <v>8.5591327795199998E-2</v>
      </c>
      <c r="M1696" s="3">
        <v>8.5591327795199998E-2</v>
      </c>
      <c r="N1696" s="3">
        <v>8.5591327795199998E-2</v>
      </c>
      <c r="O1696" s="3">
        <v>8.5591327795199998E-2</v>
      </c>
      <c r="P1696" s="3">
        <v>8.5591327795199998E-2</v>
      </c>
      <c r="Q1696" s="3">
        <v>8.5591327795199998E-2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</row>
    <row r="1697" spans="1:41" x14ac:dyDescent="0.25">
      <c r="A1697" s="48" t="str">
        <f t="shared" si="2"/>
        <v>DIC5</v>
      </c>
      <c r="B1697" s="2" t="s">
        <v>4</v>
      </c>
      <c r="C1697" s="2" t="s">
        <v>2</v>
      </c>
      <c r="D1697" s="2" t="s">
        <v>23</v>
      </c>
      <c r="E1697" s="2" t="s">
        <v>2</v>
      </c>
      <c r="F1697" s="2" t="s">
        <v>203</v>
      </c>
      <c r="G1697" s="4"/>
      <c r="H1697" s="3">
        <v>2.8530442598399999E-2</v>
      </c>
      <c r="I1697" s="3">
        <v>2.8530442598399999E-2</v>
      </c>
      <c r="J1697" s="3">
        <v>2.8530442598399999E-2</v>
      </c>
      <c r="K1697" s="3">
        <v>2.8530442598399999E-2</v>
      </c>
      <c r="L1697" s="3">
        <v>2.8530442598399999E-2</v>
      </c>
      <c r="M1697" s="3">
        <v>2.8530442598399999E-2</v>
      </c>
      <c r="N1697" s="3">
        <v>2.8530442598399999E-2</v>
      </c>
      <c r="O1697" s="3">
        <v>2.8530442598399999E-2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</row>
    <row r="1698" spans="1:41" x14ac:dyDescent="0.25">
      <c r="A1698" s="48" t="str">
        <f t="shared" si="2"/>
        <v>DIC5</v>
      </c>
      <c r="B1698" s="2" t="s">
        <v>4</v>
      </c>
      <c r="C1698" s="2" t="s">
        <v>2</v>
      </c>
      <c r="D1698" s="2" t="s">
        <v>23</v>
      </c>
      <c r="E1698" s="2" t="s">
        <v>2</v>
      </c>
      <c r="F1698" s="2" t="s">
        <v>204</v>
      </c>
      <c r="G1698" s="4"/>
      <c r="H1698" s="3">
        <v>1.10951721216E-2</v>
      </c>
      <c r="I1698" s="3">
        <v>1.10951721216E-2</v>
      </c>
      <c r="J1698" s="3">
        <v>1.10951721216E-2</v>
      </c>
      <c r="K1698" s="3">
        <v>1.10951721216E-2</v>
      </c>
      <c r="L1698" s="3">
        <v>1.10951721216E-2</v>
      </c>
      <c r="M1698" s="3">
        <v>1.10951721216E-2</v>
      </c>
      <c r="N1698" s="3">
        <v>1.10951721216E-2</v>
      </c>
      <c r="O1698" s="3">
        <v>1.10951721216E-2</v>
      </c>
      <c r="P1698" s="3">
        <v>1.10951721216E-2</v>
      </c>
      <c r="Q1698" s="3">
        <v>1.10951721216E-2</v>
      </c>
      <c r="R1698" s="3">
        <v>1.10951721216E-2</v>
      </c>
      <c r="S1698" s="3">
        <v>1.10951721216E-2</v>
      </c>
      <c r="T1698" s="3">
        <v>1.10951721216E-2</v>
      </c>
      <c r="U1698" s="3">
        <v>1.10951721216E-2</v>
      </c>
      <c r="V1698" s="3">
        <v>8.4302838624475095E-3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</row>
    <row r="1699" spans="1:41" x14ac:dyDescent="0.25">
      <c r="A1699" s="48" t="str">
        <f t="shared" si="2"/>
        <v>DIC5</v>
      </c>
      <c r="B1699" s="2" t="s">
        <v>4</v>
      </c>
      <c r="C1699" s="2" t="s">
        <v>2</v>
      </c>
      <c r="D1699" s="2" t="s">
        <v>23</v>
      </c>
      <c r="E1699" s="2" t="s">
        <v>2</v>
      </c>
      <c r="F1699" s="2" t="s">
        <v>205</v>
      </c>
      <c r="G1699" s="4"/>
      <c r="H1699" s="3">
        <v>3.1700491776000001E-3</v>
      </c>
      <c r="I1699" s="3">
        <v>3.1700491776000001E-3</v>
      </c>
      <c r="J1699" s="3">
        <v>3.1700491776000001E-3</v>
      </c>
      <c r="K1699" s="3">
        <v>3.1700491776000001E-3</v>
      </c>
      <c r="L1699" s="3">
        <v>3.1700491776000001E-3</v>
      </c>
      <c r="M1699" s="3">
        <v>3.1700491776000001E-3</v>
      </c>
      <c r="N1699" s="3">
        <v>3.1700491776000001E-3</v>
      </c>
      <c r="O1699" s="3">
        <v>3.1700491776000001E-3</v>
      </c>
      <c r="P1699" s="3">
        <v>3.1700491776000001E-3</v>
      </c>
      <c r="Q1699" s="3">
        <v>3.1700491776000001E-3</v>
      </c>
      <c r="R1699" s="3">
        <v>3.1700491776000001E-3</v>
      </c>
      <c r="S1699" s="3">
        <v>3.1700491776000001E-3</v>
      </c>
      <c r="T1699" s="3">
        <v>3.1700491776000001E-3</v>
      </c>
      <c r="U1699" s="3">
        <v>3.1700491776000001E-3</v>
      </c>
      <c r="V1699" s="3">
        <v>3.1700491776000001E-3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</row>
    <row r="1700" spans="1:41" x14ac:dyDescent="0.25">
      <c r="A1700" s="48" t="str">
        <f t="shared" si="2"/>
        <v>DIC5</v>
      </c>
      <c r="B1700" s="2" t="s">
        <v>4</v>
      </c>
      <c r="C1700" s="2" t="s">
        <v>2</v>
      </c>
      <c r="D1700" s="2" t="s">
        <v>23</v>
      </c>
      <c r="E1700" s="2" t="s">
        <v>2</v>
      </c>
      <c r="F1700" s="2" t="s">
        <v>206</v>
      </c>
      <c r="G1700" s="4"/>
      <c r="H1700" s="3">
        <v>0.34236531118079999</v>
      </c>
      <c r="I1700" s="3">
        <v>0.34236531118079999</v>
      </c>
      <c r="J1700" s="3">
        <v>0.34236531118079999</v>
      </c>
      <c r="K1700" s="3">
        <v>0.34236531118079999</v>
      </c>
      <c r="L1700" s="3">
        <v>0.34236531118079999</v>
      </c>
      <c r="M1700" s="3">
        <v>0.34236531118079999</v>
      </c>
      <c r="N1700" s="3">
        <v>0.34236531118079999</v>
      </c>
      <c r="O1700" s="3">
        <v>0.34236531118079999</v>
      </c>
      <c r="P1700" s="3">
        <v>0.34236531118079999</v>
      </c>
      <c r="Q1700" s="3">
        <v>0.34236531118079999</v>
      </c>
      <c r="R1700" s="3">
        <v>0.34236531118079999</v>
      </c>
      <c r="S1700" s="3">
        <v>0.34236531118079999</v>
      </c>
      <c r="T1700" s="3">
        <v>0.34236531118079999</v>
      </c>
      <c r="U1700" s="3">
        <v>0.34236531118079999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</row>
    <row r="1701" spans="1:41" x14ac:dyDescent="0.25">
      <c r="A1701" s="48" t="str">
        <f t="shared" si="2"/>
        <v>DIC5</v>
      </c>
      <c r="B1701" s="2" t="s">
        <v>4</v>
      </c>
      <c r="C1701" s="2" t="s">
        <v>2</v>
      </c>
      <c r="D1701" s="2" t="s">
        <v>23</v>
      </c>
      <c r="E1701" s="2" t="s">
        <v>2</v>
      </c>
      <c r="F1701" s="2" t="s">
        <v>207</v>
      </c>
      <c r="G1701" s="4"/>
      <c r="H1701" s="3">
        <v>1.41886919801496E-2</v>
      </c>
      <c r="I1701" s="3">
        <v>1.34077982366938E-2</v>
      </c>
      <c r="J1701" s="3">
        <v>1.2818444468047901E-2</v>
      </c>
      <c r="K1701" s="3">
        <v>1.2229090699402E-2</v>
      </c>
      <c r="L1701" s="3">
        <v>1.1639736930756201E-2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</row>
    <row r="1702" spans="1:41" x14ac:dyDescent="0.25">
      <c r="A1702" s="48" t="str">
        <f t="shared" si="2"/>
        <v>DIC5</v>
      </c>
      <c r="B1702" s="2" t="s">
        <v>4</v>
      </c>
      <c r="C1702" s="2" t="s">
        <v>2</v>
      </c>
      <c r="D1702" s="2" t="s">
        <v>23</v>
      </c>
      <c r="E1702" s="2" t="s">
        <v>2</v>
      </c>
      <c r="F1702" s="2" t="s">
        <v>208</v>
      </c>
      <c r="G1702" s="4"/>
      <c r="H1702" s="3">
        <v>0.1141217703936</v>
      </c>
      <c r="I1702" s="3">
        <v>0.1141217703936</v>
      </c>
      <c r="J1702" s="3">
        <v>0.1141217703936</v>
      </c>
      <c r="K1702" s="3">
        <v>0.1141217703936</v>
      </c>
      <c r="L1702" s="3">
        <v>0.1141217703936</v>
      </c>
      <c r="M1702" s="3">
        <v>0.1141217703936</v>
      </c>
      <c r="N1702" s="3">
        <v>0.1141217703936</v>
      </c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</row>
    <row r="1703" spans="1:41" x14ac:dyDescent="0.25">
      <c r="A1703" s="48" t="str">
        <f t="shared" si="2"/>
        <v>DIC5</v>
      </c>
      <c r="B1703" s="2" t="s">
        <v>4</v>
      </c>
      <c r="C1703" s="2" t="s">
        <v>2</v>
      </c>
      <c r="D1703" s="2" t="s">
        <v>23</v>
      </c>
      <c r="E1703" s="2" t="s">
        <v>2</v>
      </c>
      <c r="F1703" s="2" t="s">
        <v>284</v>
      </c>
      <c r="G1703" s="4"/>
      <c r="H1703" s="3">
        <v>4.4380688486399998E-2</v>
      </c>
      <c r="I1703" s="3">
        <v>4.4380688486399998E-2</v>
      </c>
      <c r="J1703" s="3">
        <v>4.4380688486399998E-2</v>
      </c>
      <c r="K1703" s="3">
        <v>4.4380688486399998E-2</v>
      </c>
      <c r="L1703" s="3">
        <v>4.4380688486399998E-2</v>
      </c>
      <c r="M1703" s="3">
        <v>4.3515749699238701E-2</v>
      </c>
      <c r="N1703" s="3">
        <v>3.88318927896565E-2</v>
      </c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</row>
    <row r="1704" spans="1:41" x14ac:dyDescent="0.25">
      <c r="A1704" s="48" t="str">
        <f t="shared" si="2"/>
        <v>DIC5</v>
      </c>
      <c r="B1704" s="2" t="s">
        <v>4</v>
      </c>
      <c r="C1704" s="2" t="s">
        <v>2</v>
      </c>
      <c r="D1704" s="2" t="s">
        <v>23</v>
      </c>
      <c r="E1704" s="2" t="s">
        <v>2</v>
      </c>
      <c r="F1704" s="2" t="s">
        <v>209</v>
      </c>
      <c r="G1704" s="4"/>
      <c r="H1704" s="3">
        <v>1.26801967104E-2</v>
      </c>
      <c r="I1704" s="3">
        <v>1.26801967104E-2</v>
      </c>
      <c r="J1704" s="3">
        <v>1.26801967104E-2</v>
      </c>
      <c r="K1704" s="3">
        <v>1.26801967104E-2</v>
      </c>
      <c r="L1704" s="3">
        <v>1.26801967104E-2</v>
      </c>
      <c r="M1704" s="3">
        <v>1.26801967104E-2</v>
      </c>
      <c r="N1704" s="3">
        <v>1.26801967104E-2</v>
      </c>
      <c r="O1704" s="3">
        <v>1.26801967104E-2</v>
      </c>
      <c r="P1704" s="3">
        <v>1.26801967104E-2</v>
      </c>
      <c r="Q1704" s="3">
        <v>1.26801967104E-2</v>
      </c>
      <c r="R1704" s="3">
        <v>1.26801967104E-2</v>
      </c>
      <c r="S1704" s="3">
        <v>1.26801967104E-2</v>
      </c>
      <c r="T1704" s="3">
        <v>1.26801967104E-2</v>
      </c>
      <c r="U1704" s="3">
        <v>1.26801967104E-2</v>
      </c>
      <c r="V1704" s="3">
        <v>6.2878107326414601E-3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</row>
    <row r="1705" spans="1:41" x14ac:dyDescent="0.25">
      <c r="A1705" s="48" t="str">
        <f t="shared" si="2"/>
        <v>DIC5</v>
      </c>
      <c r="B1705" s="2" t="s">
        <v>4</v>
      </c>
      <c r="C1705" s="2" t="s">
        <v>2</v>
      </c>
      <c r="D1705" s="2" t="s">
        <v>23</v>
      </c>
      <c r="E1705" s="2" t="s">
        <v>2</v>
      </c>
      <c r="F1705" s="2" t="s">
        <v>210</v>
      </c>
      <c r="G1705" s="4"/>
      <c r="H1705" s="3">
        <v>0.72675796819485805</v>
      </c>
      <c r="I1705" s="3">
        <v>0.58728001537639796</v>
      </c>
      <c r="J1705" s="3">
        <v>0.45980812676562499</v>
      </c>
      <c r="K1705" s="3">
        <v>0.536969701929635</v>
      </c>
      <c r="L1705" s="3">
        <v>0.51181454520625302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</row>
    <row r="1706" spans="1:41" x14ac:dyDescent="0.25">
      <c r="A1706" s="48" t="str">
        <f t="shared" si="2"/>
        <v>DIC5</v>
      </c>
      <c r="B1706" s="2" t="s">
        <v>4</v>
      </c>
      <c r="C1706" s="2" t="s">
        <v>2</v>
      </c>
      <c r="D1706" s="2" t="s">
        <v>23</v>
      </c>
      <c r="E1706" s="2" t="s">
        <v>2</v>
      </c>
      <c r="F1706" s="2" t="s">
        <v>211</v>
      </c>
      <c r="G1706" s="4"/>
      <c r="H1706" s="3">
        <v>4.73281163597236</v>
      </c>
      <c r="I1706" s="3">
        <v>4.73281163597236</v>
      </c>
      <c r="J1706" s="3">
        <v>4.73281163597236</v>
      </c>
      <c r="K1706" s="3">
        <v>4.73281163597236</v>
      </c>
      <c r="L1706" s="3">
        <v>4.73281163597236</v>
      </c>
      <c r="M1706" s="3">
        <v>4.73281163597236</v>
      </c>
      <c r="N1706" s="3">
        <v>4.73281163597236</v>
      </c>
      <c r="O1706" s="3">
        <v>4.73281163597236</v>
      </c>
      <c r="P1706" s="3">
        <v>4.73281163597236</v>
      </c>
      <c r="Q1706" s="3">
        <v>4.4388654758740698</v>
      </c>
      <c r="R1706" s="3">
        <v>2.2656595608219998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</row>
    <row r="1707" spans="1:41" x14ac:dyDescent="0.25">
      <c r="A1707" s="48" t="str">
        <f t="shared" si="2"/>
        <v>DIC5</v>
      </c>
      <c r="B1707" s="2" t="s">
        <v>4</v>
      </c>
      <c r="C1707" s="2" t="s">
        <v>2</v>
      </c>
      <c r="D1707" s="2" t="s">
        <v>23</v>
      </c>
      <c r="E1707" s="2" t="s">
        <v>2</v>
      </c>
      <c r="F1707" s="2" t="s">
        <v>212</v>
      </c>
      <c r="G1707" s="4"/>
      <c r="H1707" s="3">
        <v>0.61324097015441703</v>
      </c>
      <c r="I1707" s="3">
        <v>0.61324097015441703</v>
      </c>
      <c r="J1707" s="3">
        <v>0.61324097015441703</v>
      </c>
      <c r="K1707" s="3">
        <v>0.61324097015441703</v>
      </c>
      <c r="L1707" s="3">
        <v>0.61324097015441703</v>
      </c>
      <c r="M1707" s="3">
        <v>0.61324097015441703</v>
      </c>
      <c r="N1707" s="3">
        <v>0.61324097015441703</v>
      </c>
      <c r="O1707" s="3">
        <v>0.61324097015441703</v>
      </c>
      <c r="P1707" s="3">
        <v>0.58303868765373101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</row>
    <row r="1708" spans="1:41" x14ac:dyDescent="0.25">
      <c r="A1708" s="48" t="str">
        <f t="shared" si="2"/>
        <v>DIC5</v>
      </c>
      <c r="B1708" s="2" t="s">
        <v>4</v>
      </c>
      <c r="C1708" s="2" t="s">
        <v>2</v>
      </c>
      <c r="D1708" s="2" t="s">
        <v>23</v>
      </c>
      <c r="E1708" s="2" t="s">
        <v>2</v>
      </c>
      <c r="F1708" s="2" t="s">
        <v>213</v>
      </c>
      <c r="G1708" s="4"/>
      <c r="H1708" s="3">
        <v>7.2015258812680699E-2</v>
      </c>
      <c r="I1708" s="3">
        <v>7.2015258812680699E-2</v>
      </c>
      <c r="J1708" s="3">
        <v>7.2015258812680699E-2</v>
      </c>
      <c r="K1708" s="3">
        <v>7.2015258812680699E-2</v>
      </c>
      <c r="L1708" s="3">
        <v>7.2015258812680699E-2</v>
      </c>
      <c r="M1708" s="3">
        <v>7.2015258812680699E-2</v>
      </c>
      <c r="N1708" s="3">
        <v>7.2015258812680699E-2</v>
      </c>
      <c r="O1708" s="3">
        <v>7.2015258812680699E-2</v>
      </c>
      <c r="P1708" s="3">
        <v>7.2015258812680699E-2</v>
      </c>
      <c r="Q1708" s="3">
        <v>7.2015258812680699E-2</v>
      </c>
      <c r="R1708" s="3">
        <v>7.2015258812680699E-2</v>
      </c>
      <c r="S1708" s="3">
        <v>7.2015258812680699E-2</v>
      </c>
      <c r="T1708" s="3">
        <v>7.2015258812680699E-2</v>
      </c>
      <c r="U1708" s="3">
        <v>7.2015258812680699E-2</v>
      </c>
      <c r="V1708" s="3">
        <v>3.5538981795108102E-2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</row>
    <row r="1709" spans="1:41" x14ac:dyDescent="0.25">
      <c r="A1709" s="48" t="str">
        <f t="shared" si="2"/>
        <v>DIC5</v>
      </c>
      <c r="B1709" s="2" t="s">
        <v>4</v>
      </c>
      <c r="C1709" s="2" t="s">
        <v>2</v>
      </c>
      <c r="D1709" s="2" t="s">
        <v>23</v>
      </c>
      <c r="E1709" s="2" t="s">
        <v>2</v>
      </c>
      <c r="F1709" s="2" t="s">
        <v>214</v>
      </c>
      <c r="G1709" s="4"/>
      <c r="H1709" s="3">
        <v>8.0173996489854606E-3</v>
      </c>
      <c r="I1709" s="3">
        <v>8.0173996489854606E-3</v>
      </c>
      <c r="J1709" s="3">
        <v>8.0173996489854606E-3</v>
      </c>
      <c r="K1709" s="3">
        <v>8.0173996489854606E-3</v>
      </c>
      <c r="L1709" s="3">
        <v>8.0173996489854606E-3</v>
      </c>
      <c r="M1709" s="3">
        <v>8.0173996489854606E-3</v>
      </c>
      <c r="N1709" s="3">
        <v>8.0173996489854606E-3</v>
      </c>
      <c r="O1709" s="3">
        <v>8.0173996489854606E-3</v>
      </c>
      <c r="P1709" s="3">
        <v>8.0173996489854606E-3</v>
      </c>
      <c r="Q1709" s="3">
        <v>8.0173996489854606E-3</v>
      </c>
      <c r="R1709" s="3">
        <v>8.0173996489854606E-3</v>
      </c>
      <c r="S1709" s="3">
        <v>8.0173996489854606E-3</v>
      </c>
      <c r="T1709" s="3">
        <v>8.0173996489854606E-3</v>
      </c>
      <c r="U1709" s="3">
        <v>8.0173996489854606E-3</v>
      </c>
      <c r="V1709" s="3">
        <v>8.0173996489854606E-3</v>
      </c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</row>
    <row r="1710" spans="1:41" x14ac:dyDescent="0.25">
      <c r="A1710" s="48" t="str">
        <f t="shared" ref="A1710:A1773" si="3">+"DIC5"</f>
        <v>DIC5</v>
      </c>
      <c r="B1710" s="2" t="s">
        <v>4</v>
      </c>
      <c r="C1710" s="2" t="s">
        <v>2</v>
      </c>
      <c r="D1710" s="2" t="s">
        <v>23</v>
      </c>
      <c r="E1710" s="2" t="s">
        <v>2</v>
      </c>
      <c r="F1710" s="2" t="s">
        <v>215</v>
      </c>
      <c r="G1710" s="4"/>
      <c r="H1710" s="3">
        <v>1.5220623656853201</v>
      </c>
      <c r="I1710" s="3">
        <v>1.5220623656853201</v>
      </c>
      <c r="J1710" s="3">
        <v>1.5220623656853201</v>
      </c>
      <c r="K1710" s="3">
        <v>1.5220623656853201</v>
      </c>
      <c r="L1710" s="3">
        <v>1.5220623656853201</v>
      </c>
      <c r="M1710" s="3">
        <v>1.5220623656853201</v>
      </c>
      <c r="N1710" s="3">
        <v>1.5220623656853201</v>
      </c>
      <c r="O1710" s="3">
        <v>1.5220623656853201</v>
      </c>
      <c r="P1710" s="3">
        <v>1.5220623656853201</v>
      </c>
      <c r="Q1710" s="3">
        <v>1.5220623656853201</v>
      </c>
      <c r="R1710" s="3">
        <v>1.5220623656853201</v>
      </c>
      <c r="S1710" s="3">
        <v>1.5220623656853201</v>
      </c>
      <c r="T1710" s="3">
        <v>1.5220623656853201</v>
      </c>
      <c r="U1710" s="3">
        <v>1.5220623656853201</v>
      </c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</row>
    <row r="1711" spans="1:41" x14ac:dyDescent="0.25">
      <c r="A1711" s="48" t="str">
        <f t="shared" si="3"/>
        <v>DIC5</v>
      </c>
      <c r="B1711" s="2" t="s">
        <v>4</v>
      </c>
      <c r="C1711" s="2" t="s">
        <v>2</v>
      </c>
      <c r="D1711" s="2" t="s">
        <v>23</v>
      </c>
      <c r="E1711" s="2" t="s">
        <v>2</v>
      </c>
      <c r="F1711" s="2" t="s">
        <v>216</v>
      </c>
      <c r="G1711" s="4"/>
      <c r="H1711" s="3">
        <v>7.7086534699123396E-2</v>
      </c>
      <c r="I1711" s="3">
        <v>7.28439735993794E-2</v>
      </c>
      <c r="J1711" s="3">
        <v>6.9642040693912194E-2</v>
      </c>
      <c r="K1711" s="3">
        <v>6.6440107788444905E-2</v>
      </c>
      <c r="L1711" s="3">
        <v>6.3238174882977699E-2</v>
      </c>
      <c r="M1711" s="3">
        <v>6.0036241977510403E-2</v>
      </c>
      <c r="N1711" s="3">
        <v>5.6834309072043197E-2</v>
      </c>
      <c r="O1711" s="3">
        <v>6.4749844781502299E-3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</row>
    <row r="1712" spans="1:41" x14ac:dyDescent="0.25">
      <c r="A1712" s="48" t="str">
        <f t="shared" si="3"/>
        <v>DIC5</v>
      </c>
      <c r="B1712" s="2" t="s">
        <v>4</v>
      </c>
      <c r="C1712" s="2" t="s">
        <v>2</v>
      </c>
      <c r="D1712" s="2" t="s">
        <v>23</v>
      </c>
      <c r="E1712" s="2" t="s">
        <v>2</v>
      </c>
      <c r="F1712" s="2" t="s">
        <v>217</v>
      </c>
      <c r="G1712" s="4"/>
      <c r="H1712" s="3">
        <v>1.14568083232374</v>
      </c>
      <c r="I1712" s="3">
        <v>1.0228477965262399</v>
      </c>
      <c r="J1712" s="3">
        <v>0.893335490801207</v>
      </c>
      <c r="K1712" s="3">
        <v>0.76382318507617697</v>
      </c>
      <c r="L1712" s="3">
        <v>0.63431087935114605</v>
      </c>
      <c r="M1712" s="3">
        <v>0.49549319560893801</v>
      </c>
      <c r="N1712" s="3">
        <v>0.35667551186673002</v>
      </c>
      <c r="O1712" s="3">
        <v>0.26079491042955399</v>
      </c>
      <c r="P1712" s="3">
        <v>0.14081998340742999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</row>
    <row r="1713" spans="1:41" x14ac:dyDescent="0.25">
      <c r="A1713" s="48" t="str">
        <f t="shared" si="3"/>
        <v>DIC5</v>
      </c>
      <c r="B1713" s="2" t="s">
        <v>4</v>
      </c>
      <c r="C1713" s="2" t="s">
        <v>2</v>
      </c>
      <c r="D1713" s="2" t="s">
        <v>23</v>
      </c>
      <c r="E1713" s="2" t="s">
        <v>2</v>
      </c>
      <c r="F1713" s="2" t="s">
        <v>218</v>
      </c>
      <c r="G1713" s="4"/>
      <c r="H1713" s="3">
        <v>0.24657422114451399</v>
      </c>
      <c r="I1713" s="3">
        <v>0.224938143534058</v>
      </c>
      <c r="J1713" s="3">
        <v>0.21127755910745499</v>
      </c>
      <c r="K1713" s="3">
        <v>0.19761697468085099</v>
      </c>
      <c r="L1713" s="3">
        <v>0.18395639025424801</v>
      </c>
      <c r="M1713" s="3">
        <v>0.16411896669036199</v>
      </c>
      <c r="N1713" s="3">
        <v>0.14428154312647501</v>
      </c>
      <c r="O1713" s="3">
        <v>0.127761905981358</v>
      </c>
      <c r="P1713" s="3">
        <v>0.11124226883624</v>
      </c>
      <c r="Q1713" s="3">
        <v>9.5488168163755799E-2</v>
      </c>
      <c r="R1713" s="3">
        <v>7.9734067491271404E-2</v>
      </c>
      <c r="S1713" s="3">
        <v>6.3979966818787107E-2</v>
      </c>
      <c r="T1713" s="3">
        <v>5.5826726017149199E-2</v>
      </c>
      <c r="U1713" s="3">
        <v>4.7673485215511402E-2</v>
      </c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</row>
    <row r="1714" spans="1:41" x14ac:dyDescent="0.25">
      <c r="A1714" s="48" t="str">
        <f t="shared" si="3"/>
        <v>DIC5</v>
      </c>
      <c r="B1714" s="2" t="s">
        <v>4</v>
      </c>
      <c r="C1714" s="2" t="s">
        <v>2</v>
      </c>
      <c r="D1714" s="2" t="s">
        <v>23</v>
      </c>
      <c r="E1714" s="2" t="s">
        <v>2</v>
      </c>
      <c r="F1714" s="2" t="s">
        <v>219</v>
      </c>
      <c r="G1714" s="4"/>
      <c r="H1714" s="3">
        <v>5.0386982400000004</v>
      </c>
      <c r="I1714" s="3">
        <v>5.3637755458064502</v>
      </c>
      <c r="J1714" s="3">
        <v>5.3637755458064502</v>
      </c>
      <c r="K1714" s="3">
        <v>5.3637755458064502</v>
      </c>
      <c r="L1714" s="3">
        <v>5.3637755458064502</v>
      </c>
      <c r="M1714" s="3">
        <v>5.3637755458064502</v>
      </c>
      <c r="N1714" s="3">
        <v>5.3637755458064502</v>
      </c>
      <c r="O1714" s="3">
        <v>5.3637755458064502</v>
      </c>
      <c r="P1714" s="3">
        <v>5.3637755458064502</v>
      </c>
      <c r="Q1714" s="3">
        <v>5.3637755458064502</v>
      </c>
      <c r="R1714" s="3">
        <v>5.3637755458064502</v>
      </c>
      <c r="S1714" s="3">
        <v>5.3637755458064502</v>
      </c>
      <c r="T1714" s="3">
        <v>5.3637755458064502</v>
      </c>
      <c r="U1714" s="3">
        <v>5.3637755458064502</v>
      </c>
      <c r="V1714" s="3">
        <v>5.3637755458064502</v>
      </c>
      <c r="W1714" s="3">
        <v>5.3637755458064502</v>
      </c>
      <c r="X1714" s="3">
        <v>5.3637755458064502</v>
      </c>
      <c r="Y1714" s="3">
        <v>5.3637755458064502</v>
      </c>
      <c r="Z1714" s="3">
        <v>5.3637755458064502</v>
      </c>
      <c r="AA1714" s="3">
        <v>5.3637755458064502</v>
      </c>
      <c r="AB1714" s="3">
        <v>5.3637755458064502</v>
      </c>
      <c r="AC1714" s="3">
        <v>5.3637755458064502</v>
      </c>
      <c r="AD1714" s="3">
        <v>5.3637755458064502</v>
      </c>
      <c r="AE1714" s="3">
        <v>5.3637755458064502</v>
      </c>
      <c r="AF1714" s="3">
        <v>5.3637755458064502</v>
      </c>
      <c r="AG1714" s="3">
        <v>5.3637755458064502</v>
      </c>
      <c r="AH1714" s="3">
        <v>5.3637755458064502</v>
      </c>
      <c r="AI1714" s="3">
        <v>5.3637755458064502</v>
      </c>
      <c r="AJ1714" s="3">
        <v>5.3637755458064502</v>
      </c>
      <c r="AK1714" s="3">
        <v>5.3637755458064502</v>
      </c>
      <c r="AL1714" s="3">
        <v>5.3637755458064502</v>
      </c>
      <c r="AM1714" s="3">
        <v>5.3637755458064502</v>
      </c>
      <c r="AN1714" s="4"/>
      <c r="AO1714" s="4"/>
    </row>
    <row r="1715" spans="1:41" x14ac:dyDescent="0.25">
      <c r="A1715" s="48" t="str">
        <f t="shared" si="3"/>
        <v>DIC5</v>
      </c>
      <c r="B1715" s="2" t="s">
        <v>4</v>
      </c>
      <c r="C1715" s="2" t="s">
        <v>2</v>
      </c>
      <c r="D1715" s="2" t="s">
        <v>23</v>
      </c>
      <c r="E1715" s="2" t="s">
        <v>2</v>
      </c>
      <c r="F1715" s="2" t="s">
        <v>220</v>
      </c>
      <c r="G1715" s="4"/>
      <c r="H1715" s="3">
        <v>3.4419824262295</v>
      </c>
      <c r="I1715" s="3">
        <v>3.9363934426229501</v>
      </c>
      <c r="J1715" s="3">
        <v>3.9363934426229501</v>
      </c>
      <c r="K1715" s="3">
        <v>3.9363934426229501</v>
      </c>
      <c r="L1715" s="3">
        <v>3.9363934426229501</v>
      </c>
      <c r="M1715" s="3">
        <v>3.9363934426229501</v>
      </c>
      <c r="N1715" s="3">
        <v>3.9363934426229501</v>
      </c>
      <c r="O1715" s="3">
        <v>3.9363934426229501</v>
      </c>
      <c r="P1715" s="3">
        <v>3.9363934426229501</v>
      </c>
      <c r="Q1715" s="3">
        <v>3.9363934426229501</v>
      </c>
      <c r="R1715" s="3">
        <v>3.9363934426229501</v>
      </c>
      <c r="S1715" s="3">
        <v>3.9363934426229501</v>
      </c>
      <c r="T1715" s="3">
        <v>3.9363934426229501</v>
      </c>
      <c r="U1715" s="3">
        <v>3.9363934426229501</v>
      </c>
      <c r="V1715" s="3">
        <v>3.9363934426229501</v>
      </c>
      <c r="W1715" s="3">
        <v>3.9363934426229501</v>
      </c>
      <c r="X1715" s="3">
        <v>3.9363934426229501</v>
      </c>
      <c r="Y1715" s="3">
        <v>3.9363934426229501</v>
      </c>
      <c r="Z1715" s="3">
        <v>3.9363934426229501</v>
      </c>
      <c r="AA1715" s="3">
        <v>3.9363934426229501</v>
      </c>
      <c r="AB1715" s="3">
        <v>3.9363934426229501</v>
      </c>
      <c r="AC1715" s="3">
        <v>3.9363934426229501</v>
      </c>
      <c r="AD1715" s="3">
        <v>3.9363934426229501</v>
      </c>
      <c r="AE1715" s="3">
        <v>3.9363934426229501</v>
      </c>
      <c r="AF1715" s="3">
        <v>3.9363934426229501</v>
      </c>
      <c r="AG1715" s="3">
        <v>3.9363934426229501</v>
      </c>
      <c r="AH1715" s="3">
        <v>3.9363934426229501</v>
      </c>
      <c r="AI1715" s="3">
        <v>3.9363934426229501</v>
      </c>
      <c r="AJ1715" s="3">
        <v>3.9363934426229501</v>
      </c>
      <c r="AK1715" s="3">
        <v>3.9363934426229501</v>
      </c>
      <c r="AL1715" s="3">
        <v>3.9363934426229501</v>
      </c>
      <c r="AM1715" s="3">
        <v>3.9363934426229501</v>
      </c>
      <c r="AN1715" s="4"/>
      <c r="AO1715" s="4"/>
    </row>
    <row r="1716" spans="1:41" x14ac:dyDescent="0.25">
      <c r="A1716" s="48" t="str">
        <f t="shared" si="3"/>
        <v>DIC5</v>
      </c>
      <c r="B1716" s="2" t="s">
        <v>4</v>
      </c>
      <c r="C1716" s="2" t="s">
        <v>2</v>
      </c>
      <c r="D1716" s="2" t="s">
        <v>23</v>
      </c>
      <c r="E1716" s="2" t="s">
        <v>2</v>
      </c>
      <c r="F1716" s="2" t="s">
        <v>221</v>
      </c>
      <c r="G1716" s="4"/>
      <c r="H1716" s="3">
        <v>181.87272974234099</v>
      </c>
      <c r="I1716" s="3">
        <v>173.381123542409</v>
      </c>
      <c r="J1716" s="3">
        <v>148.569736101389</v>
      </c>
      <c r="K1716" s="3">
        <v>146.66282717691001</v>
      </c>
      <c r="L1716" s="3">
        <v>47.7727245615893</v>
      </c>
      <c r="M1716" s="3">
        <v>47.7727245615893</v>
      </c>
      <c r="N1716" s="3">
        <v>47.7727245615893</v>
      </c>
      <c r="O1716" s="3">
        <v>47.7727245615893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</row>
    <row r="1717" spans="1:41" x14ac:dyDescent="0.25">
      <c r="A1717" s="48" t="str">
        <f t="shared" si="3"/>
        <v>DIC5</v>
      </c>
      <c r="B1717" s="2" t="s">
        <v>4</v>
      </c>
      <c r="C1717" s="2" t="s">
        <v>2</v>
      </c>
      <c r="D1717" s="2" t="s">
        <v>23</v>
      </c>
      <c r="E1717" s="2" t="s">
        <v>2</v>
      </c>
      <c r="F1717" s="2" t="s">
        <v>222</v>
      </c>
      <c r="G1717" s="4"/>
      <c r="H1717" s="3">
        <v>0.41812268961593002</v>
      </c>
      <c r="I1717" s="3">
        <v>0.395774087258491</v>
      </c>
      <c r="J1717" s="3">
        <v>0.37653669975188098</v>
      </c>
      <c r="K1717" s="3">
        <v>0.35729931224527001</v>
      </c>
      <c r="L1717" s="3">
        <v>0.33806192473865998</v>
      </c>
      <c r="M1717" s="3">
        <v>0.31126909896805099</v>
      </c>
      <c r="N1717" s="3">
        <v>0.28447627319744201</v>
      </c>
      <c r="O1717" s="3">
        <v>0.26322980632373499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</row>
    <row r="1718" spans="1:41" x14ac:dyDescent="0.25">
      <c r="A1718" s="48" t="str">
        <f t="shared" si="3"/>
        <v>DIC5</v>
      </c>
      <c r="B1718" s="2" t="s">
        <v>4</v>
      </c>
      <c r="C1718" s="2" t="s">
        <v>2</v>
      </c>
      <c r="D1718" s="2" t="s">
        <v>23</v>
      </c>
      <c r="E1718" s="2" t="s">
        <v>2</v>
      </c>
      <c r="F1718" s="2" t="s">
        <v>223</v>
      </c>
      <c r="G1718" s="4"/>
      <c r="H1718" s="3">
        <v>12.3068669718732</v>
      </c>
      <c r="I1718" s="3">
        <v>12.057408453843101</v>
      </c>
      <c r="J1718" s="3">
        <v>12.0658117975371</v>
      </c>
      <c r="K1718" s="3">
        <v>12.0742151412311</v>
      </c>
      <c r="L1718" s="3">
        <v>12.082618484925201</v>
      </c>
      <c r="M1718" s="3">
        <v>11.0547974913822</v>
      </c>
      <c r="N1718" s="3">
        <v>10.0269764978392</v>
      </c>
      <c r="O1718" s="3">
        <v>9.1812013139974393</v>
      </c>
      <c r="P1718" s="3">
        <v>8.3354261301556498</v>
      </c>
      <c r="Q1718" s="3">
        <v>7.6343695146278598</v>
      </c>
      <c r="R1718" s="3">
        <v>6.9333128991000796</v>
      </c>
      <c r="S1718" s="3">
        <v>6.2322562835722897</v>
      </c>
      <c r="T1718" s="3">
        <v>5.7404481655716202</v>
      </c>
      <c r="U1718" s="3">
        <v>5.2486400475709498</v>
      </c>
      <c r="V1718" s="3">
        <v>2.37247719551827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</row>
    <row r="1719" spans="1:41" x14ac:dyDescent="0.25">
      <c r="A1719" s="48" t="str">
        <f t="shared" si="3"/>
        <v>DIC5</v>
      </c>
      <c r="B1719" s="2" t="s">
        <v>4</v>
      </c>
      <c r="C1719" s="2" t="s">
        <v>2</v>
      </c>
      <c r="D1719" s="2" t="s">
        <v>23</v>
      </c>
      <c r="E1719" s="2" t="s">
        <v>2</v>
      </c>
      <c r="F1719" s="2" t="s">
        <v>162</v>
      </c>
      <c r="G1719" s="4"/>
      <c r="H1719" s="3">
        <v>720.61637872821598</v>
      </c>
      <c r="I1719" s="3">
        <v>681.81480473396005</v>
      </c>
      <c r="J1719" s="3">
        <v>648.41491229972496</v>
      </c>
      <c r="K1719" s="3">
        <v>615.01501986549101</v>
      </c>
      <c r="L1719" s="3">
        <v>581.61512743125604</v>
      </c>
      <c r="M1719" s="3">
        <v>535.09750655160099</v>
      </c>
      <c r="N1719" s="3">
        <v>488.57988567194599</v>
      </c>
      <c r="O1719" s="3">
        <v>451.69183588111702</v>
      </c>
      <c r="P1719" s="3">
        <v>336.39783093560902</v>
      </c>
      <c r="Q1719" s="3">
        <v>216.763858972425</v>
      </c>
      <c r="R1719" s="3">
        <v>110.882989790121</v>
      </c>
      <c r="S1719" s="3">
        <v>110.882989790121</v>
      </c>
      <c r="T1719" s="3">
        <v>110.882989790121</v>
      </c>
      <c r="U1719" s="3">
        <v>39.110409841057901</v>
      </c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</row>
    <row r="1720" spans="1:41" x14ac:dyDescent="0.25">
      <c r="A1720" s="48" t="str">
        <f t="shared" si="3"/>
        <v>DIC5</v>
      </c>
      <c r="B1720" s="2" t="s">
        <v>4</v>
      </c>
      <c r="C1720" s="2" t="s">
        <v>2</v>
      </c>
      <c r="D1720" s="2" t="s">
        <v>23</v>
      </c>
      <c r="E1720" s="2" t="s">
        <v>2</v>
      </c>
      <c r="F1720" s="2" t="s">
        <v>163</v>
      </c>
      <c r="G1720" s="4"/>
      <c r="H1720" s="3">
        <v>108.583327726555</v>
      </c>
      <c r="I1720" s="3">
        <v>104.968907819992</v>
      </c>
      <c r="J1720" s="3">
        <v>94.408035051657805</v>
      </c>
      <c r="K1720" s="3">
        <v>93.596366515180407</v>
      </c>
      <c r="L1720" s="3">
        <v>51.504170169832697</v>
      </c>
      <c r="M1720" s="3">
        <v>51.504170169832697</v>
      </c>
      <c r="N1720" s="3">
        <v>51.504170169832697</v>
      </c>
      <c r="O1720" s="3">
        <v>51.504170169832697</v>
      </c>
      <c r="P1720" s="3">
        <v>16.1023229362835</v>
      </c>
      <c r="Q1720" s="3">
        <v>5.5023366949619597</v>
      </c>
      <c r="R1720" s="3">
        <v>2.7553410897176001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</row>
    <row r="1721" spans="1:41" x14ac:dyDescent="0.25">
      <c r="A1721" s="48" t="str">
        <f t="shared" si="3"/>
        <v>DIC5</v>
      </c>
      <c r="B1721" s="2" t="s">
        <v>4</v>
      </c>
      <c r="C1721" s="2" t="s">
        <v>2</v>
      </c>
      <c r="D1721" s="2" t="s">
        <v>23</v>
      </c>
      <c r="E1721" s="2" t="s">
        <v>2</v>
      </c>
      <c r="F1721" s="2" t="s">
        <v>164</v>
      </c>
      <c r="G1721" s="4"/>
      <c r="H1721" s="4"/>
      <c r="I1721" s="4"/>
      <c r="J1721" s="4"/>
      <c r="K1721" s="4"/>
      <c r="L1721" s="4"/>
      <c r="M1721" s="3">
        <v>4.2173237210894001</v>
      </c>
      <c r="N1721" s="3">
        <v>3.9923997892979699</v>
      </c>
      <c r="O1721" s="3">
        <v>0.454843686645441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</row>
    <row r="1722" spans="1:41" x14ac:dyDescent="0.25">
      <c r="A1722" s="48" t="str">
        <f t="shared" si="3"/>
        <v>DIC5</v>
      </c>
      <c r="B1722" s="2" t="s">
        <v>4</v>
      </c>
      <c r="C1722" s="2" t="s">
        <v>2</v>
      </c>
      <c r="D1722" s="2" t="s">
        <v>23</v>
      </c>
      <c r="E1722" s="2" t="s">
        <v>2</v>
      </c>
      <c r="F1722" s="2" t="s">
        <v>165</v>
      </c>
      <c r="G1722" s="4"/>
      <c r="H1722" s="3">
        <v>113.321168509804</v>
      </c>
      <c r="I1722" s="3">
        <v>101.180776321772</v>
      </c>
      <c r="J1722" s="3">
        <v>88.380228208068502</v>
      </c>
      <c r="K1722" s="3">
        <v>75.579680094364804</v>
      </c>
      <c r="L1722" s="3">
        <v>62.779131980661198</v>
      </c>
      <c r="M1722" s="3">
        <v>49.058872505490697</v>
      </c>
      <c r="N1722" s="3">
        <v>35.338613030320197</v>
      </c>
      <c r="O1722" s="3">
        <v>69.416111716177397</v>
      </c>
      <c r="P1722" s="3">
        <v>66.018227534463705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</row>
    <row r="1723" spans="1:41" x14ac:dyDescent="0.25">
      <c r="A1723" s="48" t="str">
        <f t="shared" si="3"/>
        <v>DIC5</v>
      </c>
      <c r="B1723" s="2" t="s">
        <v>4</v>
      </c>
      <c r="C1723" s="2" t="s">
        <v>2</v>
      </c>
      <c r="D1723" s="2" t="s">
        <v>23</v>
      </c>
      <c r="E1723" s="2" t="s">
        <v>2</v>
      </c>
      <c r="F1723" s="2" t="s">
        <v>379</v>
      </c>
      <c r="G1723" s="4"/>
      <c r="H1723" s="3">
        <v>8.2251605293644392</v>
      </c>
      <c r="I1723" s="3">
        <v>5.9802790724375203</v>
      </c>
      <c r="J1723" s="3">
        <v>4.5629060521426297</v>
      </c>
      <c r="K1723" s="3">
        <v>3.1455330318477399</v>
      </c>
      <c r="L1723" s="3">
        <v>1.7281600115528499</v>
      </c>
      <c r="M1723" s="4"/>
      <c r="N1723" s="4"/>
      <c r="O1723" s="3">
        <v>13.3828561490462</v>
      </c>
      <c r="P1723" s="3">
        <v>11.9457137338667</v>
      </c>
      <c r="Q1723" s="3">
        <v>10.5751699325383</v>
      </c>
      <c r="R1723" s="3">
        <v>9.2046261312099205</v>
      </c>
      <c r="S1723" s="3">
        <v>7.8340823298815199</v>
      </c>
      <c r="T1723" s="3">
        <v>7.1247829624514596</v>
      </c>
      <c r="U1723" s="3">
        <v>6.41548359502141</v>
      </c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</row>
    <row r="1724" spans="1:41" x14ac:dyDescent="0.25">
      <c r="A1724" s="48" t="str">
        <f t="shared" si="3"/>
        <v>DIC5</v>
      </c>
      <c r="B1724" s="2" t="s">
        <v>4</v>
      </c>
      <c r="C1724" s="2" t="s">
        <v>2</v>
      </c>
      <c r="D1724" s="2" t="s">
        <v>23</v>
      </c>
      <c r="E1724" s="2" t="s">
        <v>2</v>
      </c>
      <c r="F1724" s="2" t="s">
        <v>224</v>
      </c>
      <c r="G1724" s="4"/>
      <c r="H1724" s="3">
        <v>64.4118914908222</v>
      </c>
      <c r="I1724" s="3">
        <v>52.050088586040197</v>
      </c>
      <c r="J1724" s="3">
        <v>40.752372129320399</v>
      </c>
      <c r="K1724" s="3">
        <v>47.591131694723003</v>
      </c>
      <c r="L1724" s="3">
        <v>45.361653249064403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</row>
    <row r="1725" spans="1:41" x14ac:dyDescent="0.25">
      <c r="A1725" s="48" t="str">
        <f t="shared" si="3"/>
        <v>DIC5</v>
      </c>
      <c r="B1725" s="2" t="s">
        <v>4</v>
      </c>
      <c r="C1725" s="2" t="s">
        <v>2</v>
      </c>
      <c r="D1725" s="2" t="s">
        <v>23</v>
      </c>
      <c r="E1725" s="2" t="s">
        <v>2</v>
      </c>
      <c r="F1725" s="2" t="s">
        <v>225</v>
      </c>
      <c r="G1725" s="4"/>
      <c r="H1725" s="3">
        <v>37.550763101088499</v>
      </c>
      <c r="I1725" s="3">
        <v>37.550763101088499</v>
      </c>
      <c r="J1725" s="3">
        <v>37.550763101088499</v>
      </c>
      <c r="K1725" s="3">
        <v>37.550763101088499</v>
      </c>
      <c r="L1725" s="3">
        <v>37.550763101088499</v>
      </c>
      <c r="M1725" s="3">
        <v>37.550763101088499</v>
      </c>
      <c r="N1725" s="3">
        <v>37.550763101088499</v>
      </c>
      <c r="O1725" s="3">
        <v>37.550763101088499</v>
      </c>
      <c r="P1725" s="3">
        <v>19.1464324719696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</row>
    <row r="1726" spans="1:41" x14ac:dyDescent="0.25">
      <c r="A1726" s="48" t="str">
        <f t="shared" si="3"/>
        <v>DIC5</v>
      </c>
      <c r="B1726" s="2" t="s">
        <v>4</v>
      </c>
      <c r="C1726" s="2" t="s">
        <v>2</v>
      </c>
      <c r="D1726" s="2" t="s">
        <v>23</v>
      </c>
      <c r="E1726" s="2" t="s">
        <v>2</v>
      </c>
      <c r="F1726" s="2" t="s">
        <v>226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3">
        <v>0.24198333945002901</v>
      </c>
      <c r="Q1726" s="3">
        <v>0.22073687257632199</v>
      </c>
      <c r="R1726" s="3">
        <v>0.14127652980024299</v>
      </c>
      <c r="S1726" s="3">
        <v>0.14127652980024499</v>
      </c>
      <c r="T1726" s="3">
        <v>0.14127652980024499</v>
      </c>
      <c r="U1726" s="3">
        <v>0.10004009828259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</row>
    <row r="1727" spans="1:41" x14ac:dyDescent="0.25">
      <c r="A1727" s="48" t="str">
        <f t="shared" si="3"/>
        <v>DIC5</v>
      </c>
      <c r="B1727" s="2" t="s">
        <v>4</v>
      </c>
      <c r="C1727" s="2" t="s">
        <v>2</v>
      </c>
      <c r="D1727" s="2" t="s">
        <v>23</v>
      </c>
      <c r="E1727" s="2" t="s">
        <v>2</v>
      </c>
      <c r="F1727" s="2" t="s">
        <v>227</v>
      </c>
      <c r="G1727" s="4"/>
      <c r="H1727" s="3">
        <v>2.2141956705433099</v>
      </c>
      <c r="I1727" s="3">
        <v>1.93151850142564</v>
      </c>
      <c r="J1727" s="3">
        <v>1.6334702466498701</v>
      </c>
      <c r="K1727" s="3">
        <v>1.3354219918740999</v>
      </c>
      <c r="L1727" s="3">
        <v>1.03737373709833</v>
      </c>
      <c r="M1727" s="3">
        <v>0.71791090196648499</v>
      </c>
      <c r="N1727" s="3">
        <v>0.39844806683464501</v>
      </c>
      <c r="O1727" s="3">
        <v>0.17779686488728899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</row>
    <row r="1728" spans="1:41" x14ac:dyDescent="0.25">
      <c r="A1728" s="48" t="str">
        <f t="shared" si="3"/>
        <v>DIC5</v>
      </c>
      <c r="B1728" s="2" t="s">
        <v>4</v>
      </c>
      <c r="C1728" s="2" t="s">
        <v>2</v>
      </c>
      <c r="D1728" s="2" t="s">
        <v>23</v>
      </c>
      <c r="E1728" s="2" t="s">
        <v>2</v>
      </c>
      <c r="F1728" s="2" t="s">
        <v>228</v>
      </c>
      <c r="G1728" s="4"/>
      <c r="H1728" s="3">
        <v>0.33444362273962702</v>
      </c>
      <c r="I1728" s="3">
        <v>0.25044239005545399</v>
      </c>
      <c r="J1728" s="3">
        <v>0.19740570051860601</v>
      </c>
      <c r="K1728" s="3">
        <v>0.144369010981758</v>
      </c>
      <c r="L1728" s="3">
        <v>9.1332321444909895E-2</v>
      </c>
      <c r="M1728" s="3">
        <v>1.4314293378714E-2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</row>
    <row r="1729" spans="1:41" x14ac:dyDescent="0.25">
      <c r="A1729" s="48" t="str">
        <f t="shared" si="3"/>
        <v>DIC5</v>
      </c>
      <c r="B1729" s="2" t="s">
        <v>4</v>
      </c>
      <c r="C1729" s="2" t="s">
        <v>2</v>
      </c>
      <c r="D1729" s="2" t="s">
        <v>23</v>
      </c>
      <c r="E1729" s="2" t="s">
        <v>2</v>
      </c>
      <c r="F1729" s="2" t="s">
        <v>229</v>
      </c>
      <c r="G1729" s="4"/>
      <c r="H1729" s="3">
        <v>1.3907690037440299</v>
      </c>
      <c r="I1729" s="3">
        <v>1.3907690037440299</v>
      </c>
      <c r="J1729" s="3">
        <v>1.3907690037440299</v>
      </c>
      <c r="K1729" s="3">
        <v>1.3907690037440299</v>
      </c>
      <c r="L1729" s="3">
        <v>1.3907690037440299</v>
      </c>
      <c r="M1729" s="3">
        <v>1.3907690037440299</v>
      </c>
      <c r="N1729" s="3">
        <v>1.3907690037440299</v>
      </c>
      <c r="O1729" s="3">
        <v>1.3907690037440299</v>
      </c>
      <c r="P1729" s="3">
        <v>1.3907690037440299</v>
      </c>
      <c r="Q1729" s="3">
        <v>1.3907690037440299</v>
      </c>
      <c r="R1729" s="3">
        <v>1.3907690037440299</v>
      </c>
      <c r="S1729" s="3">
        <v>1.3907690037440299</v>
      </c>
      <c r="T1729" s="3">
        <v>1.3907690037440299</v>
      </c>
      <c r="U1729" s="3">
        <v>1.3907690037440299</v>
      </c>
      <c r="V1729" s="3">
        <v>0.82987346050420596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</row>
    <row r="1730" spans="1:41" x14ac:dyDescent="0.25">
      <c r="A1730" s="48" t="str">
        <f t="shared" si="3"/>
        <v>DIC5</v>
      </c>
      <c r="B1730" s="2" t="s">
        <v>4</v>
      </c>
      <c r="C1730" s="2" t="s">
        <v>2</v>
      </c>
      <c r="D1730" s="2" t="s">
        <v>23</v>
      </c>
      <c r="E1730" s="2" t="s">
        <v>2</v>
      </c>
      <c r="F1730" s="2" t="s">
        <v>166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3">
        <v>78.405955154677997</v>
      </c>
      <c r="Q1730" s="3">
        <v>161.15187732703299</v>
      </c>
      <c r="R1730" s="3">
        <v>129.07394619944699</v>
      </c>
      <c r="S1730" s="3">
        <v>129.07394619944699</v>
      </c>
      <c r="T1730" s="3">
        <v>129.07394619944699</v>
      </c>
      <c r="U1730" s="3">
        <v>129.25196183524201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</row>
    <row r="1731" spans="1:41" x14ac:dyDescent="0.25">
      <c r="A1731" s="48" t="str">
        <f t="shared" si="3"/>
        <v>DIC5</v>
      </c>
      <c r="B1731" s="2" t="s">
        <v>4</v>
      </c>
      <c r="C1731" s="2" t="s">
        <v>2</v>
      </c>
      <c r="D1731" s="2" t="s">
        <v>23</v>
      </c>
      <c r="E1731" s="2" t="s">
        <v>2</v>
      </c>
      <c r="F1731" s="2" t="s">
        <v>167</v>
      </c>
      <c r="G1731" s="4"/>
      <c r="H1731" s="3">
        <v>5.3745045379355103</v>
      </c>
      <c r="I1731" s="3">
        <v>5.0787114532931703</v>
      </c>
      <c r="J1731" s="3">
        <v>4.8554713894121404</v>
      </c>
      <c r="K1731" s="3">
        <v>4.63223132553113</v>
      </c>
      <c r="L1731" s="3">
        <v>4.4089912616501099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</row>
    <row r="1732" spans="1:41" x14ac:dyDescent="0.25">
      <c r="A1732" s="48" t="str">
        <f t="shared" si="3"/>
        <v>DIC5</v>
      </c>
      <c r="B1732" s="2" t="s">
        <v>4</v>
      </c>
      <c r="C1732" s="2" t="s">
        <v>2</v>
      </c>
      <c r="D1732" s="2" t="s">
        <v>23</v>
      </c>
      <c r="E1732" s="2" t="s">
        <v>2</v>
      </c>
      <c r="F1732" s="2" t="s">
        <v>168</v>
      </c>
      <c r="G1732" s="4"/>
      <c r="H1732" s="3">
        <v>44.476355941823698</v>
      </c>
      <c r="I1732" s="3">
        <v>45.696659303036199</v>
      </c>
      <c r="J1732" s="3">
        <v>46.983318880962599</v>
      </c>
      <c r="K1732" s="3">
        <v>48.269978458889099</v>
      </c>
      <c r="L1732" s="3">
        <v>49.556638036815599</v>
      </c>
      <c r="M1732" s="3">
        <v>50.935743299227397</v>
      </c>
      <c r="N1732" s="3">
        <v>52.314848561639202</v>
      </c>
      <c r="O1732" s="3">
        <v>10.0394455587384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</row>
    <row r="1733" spans="1:41" x14ac:dyDescent="0.25">
      <c r="A1733" s="48" t="str">
        <f t="shared" si="3"/>
        <v>DIC5</v>
      </c>
      <c r="B1733" s="2" t="s">
        <v>4</v>
      </c>
      <c r="C1733" s="2" t="s">
        <v>2</v>
      </c>
      <c r="D1733" s="2" t="s">
        <v>23</v>
      </c>
      <c r="E1733" s="2" t="s">
        <v>2</v>
      </c>
      <c r="F1733" s="2" t="s">
        <v>169</v>
      </c>
      <c r="G1733" s="4"/>
      <c r="H1733" s="3">
        <v>19.569806981894502</v>
      </c>
      <c r="I1733" s="3">
        <v>19.9324361496849</v>
      </c>
      <c r="J1733" s="3">
        <v>20.1613929158482</v>
      </c>
      <c r="K1733" s="3">
        <v>20.3903496820116</v>
      </c>
      <c r="L1733" s="3">
        <v>20.619306448174999</v>
      </c>
      <c r="M1733" s="3">
        <v>20.6241611384661</v>
      </c>
      <c r="N1733" s="3">
        <v>18.9117670118398</v>
      </c>
      <c r="O1733" s="3">
        <v>4.2027167127273097</v>
      </c>
      <c r="P1733" s="3">
        <v>4.2027167127273097</v>
      </c>
      <c r="Q1733" s="3">
        <v>4.2027167127273097</v>
      </c>
      <c r="R1733" s="3">
        <v>4.2027167127273097</v>
      </c>
      <c r="S1733" s="3">
        <v>4.2027167127273097</v>
      </c>
      <c r="T1733" s="3">
        <v>4.2027167127273097</v>
      </c>
      <c r="U1733" s="3">
        <v>4.2027167127273097</v>
      </c>
      <c r="V1733" s="3">
        <v>3.19328934183621</v>
      </c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</row>
    <row r="1734" spans="1:41" x14ac:dyDescent="0.25">
      <c r="A1734" s="48" t="str">
        <f t="shared" si="3"/>
        <v>DIC5</v>
      </c>
      <c r="B1734" s="2" t="s">
        <v>4</v>
      </c>
      <c r="C1734" s="2" t="s">
        <v>2</v>
      </c>
      <c r="D1734" s="2" t="s">
        <v>23</v>
      </c>
      <c r="E1734" s="2" t="s">
        <v>2</v>
      </c>
      <c r="F1734" s="2" t="s">
        <v>230</v>
      </c>
      <c r="G1734" s="4"/>
      <c r="H1734" s="3">
        <v>8.5470039956174801</v>
      </c>
      <c r="I1734" s="3">
        <v>7.83414506750524</v>
      </c>
      <c r="J1734" s="3">
        <v>6.9540976580303102</v>
      </c>
      <c r="K1734" s="3">
        <v>6.4227197656057102</v>
      </c>
      <c r="L1734" s="3">
        <v>4.4149894086722901</v>
      </c>
      <c r="M1734" s="3">
        <v>3.7153433854273499</v>
      </c>
      <c r="N1734" s="3">
        <v>3.0156973621824101</v>
      </c>
      <c r="O1734" s="3">
        <v>2.46088443638416</v>
      </c>
      <c r="P1734" s="3">
        <v>0.63996356125429099</v>
      </c>
      <c r="Q1734" s="4"/>
      <c r="R1734" s="4"/>
      <c r="S1734" s="3">
        <v>2.1671178312394401</v>
      </c>
      <c r="T1734" s="3">
        <v>2.1671178312394401</v>
      </c>
      <c r="U1734" s="3">
        <v>1.09030325516039</v>
      </c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</row>
    <row r="1735" spans="1:41" x14ac:dyDescent="0.25">
      <c r="A1735" s="48" t="str">
        <f t="shared" si="3"/>
        <v>DIC5</v>
      </c>
      <c r="B1735" s="2" t="s">
        <v>4</v>
      </c>
      <c r="C1735" s="2" t="s">
        <v>2</v>
      </c>
      <c r="D1735" s="2" t="s">
        <v>23</v>
      </c>
      <c r="E1735" s="2" t="s">
        <v>2</v>
      </c>
      <c r="F1735" s="2" t="s">
        <v>231</v>
      </c>
      <c r="G1735" s="4"/>
      <c r="H1735" s="3">
        <v>0.140686870480908</v>
      </c>
      <c r="I1735" s="3">
        <v>0.137985003963288</v>
      </c>
      <c r="J1735" s="3">
        <v>0.13807601994920199</v>
      </c>
      <c r="K1735" s="3">
        <v>0.13816703593511501</v>
      </c>
      <c r="L1735" s="3">
        <v>0.138258051921028</v>
      </c>
      <c r="M1735" s="3">
        <v>0.127125799751451</v>
      </c>
      <c r="N1735" s="3">
        <v>0.115993547581874</v>
      </c>
      <c r="O1735" s="3">
        <v>0.10683301993703399</v>
      </c>
      <c r="P1735" s="3">
        <v>9.7672492292193894E-2</v>
      </c>
      <c r="Q1735" s="3">
        <v>9.0079400617442795E-2</v>
      </c>
      <c r="R1735" s="3">
        <v>8.2486308942691794E-2</v>
      </c>
      <c r="S1735" s="3">
        <v>7.4893217267940695E-2</v>
      </c>
      <c r="T1735" s="3">
        <v>6.9566480391555094E-2</v>
      </c>
      <c r="U1735" s="3">
        <v>6.4239743515169603E-2</v>
      </c>
      <c r="V1735" s="3">
        <v>2.70132215640412E-2</v>
      </c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</row>
    <row r="1736" spans="1:41" x14ac:dyDescent="0.25">
      <c r="A1736" s="48" t="str">
        <f t="shared" si="3"/>
        <v>DIC5</v>
      </c>
      <c r="B1736" s="2" t="s">
        <v>4</v>
      </c>
      <c r="C1736" s="2" t="s">
        <v>2</v>
      </c>
      <c r="D1736" s="2" t="s">
        <v>23</v>
      </c>
      <c r="E1736" s="2" t="s">
        <v>2</v>
      </c>
      <c r="F1736" s="2" t="s">
        <v>232</v>
      </c>
      <c r="G1736" s="4"/>
      <c r="H1736" s="3">
        <v>2.0775231734395598</v>
      </c>
      <c r="I1736" s="3">
        <v>1.9804917636710599</v>
      </c>
      <c r="J1736" s="3">
        <v>1.6975033536437201</v>
      </c>
      <c r="K1736" s="3">
        <v>1.67555154670882</v>
      </c>
      <c r="L1736" s="3">
        <v>0.54830657975587305</v>
      </c>
      <c r="M1736" s="3">
        <v>0.54800122863332501</v>
      </c>
      <c r="N1736" s="3">
        <v>0.54769587751077697</v>
      </c>
      <c r="O1736" s="3">
        <v>0.54745373685097398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</row>
    <row r="1737" spans="1:41" x14ac:dyDescent="0.25">
      <c r="A1737" s="48" t="str">
        <f t="shared" si="3"/>
        <v>DIC5</v>
      </c>
      <c r="B1737" s="2" t="s">
        <v>4</v>
      </c>
      <c r="C1737" s="2" t="s">
        <v>2</v>
      </c>
      <c r="D1737" s="2" t="s">
        <v>23</v>
      </c>
      <c r="E1737" s="2" t="s">
        <v>2</v>
      </c>
      <c r="F1737" s="2" t="s">
        <v>233</v>
      </c>
      <c r="G1737" s="4"/>
      <c r="H1737" s="3">
        <v>0.140258279477013</v>
      </c>
      <c r="I1737" s="3">
        <v>0.13741526324715</v>
      </c>
      <c r="J1737" s="3">
        <v>0.137511034049831</v>
      </c>
      <c r="K1737" s="3">
        <v>0.13760680485251101</v>
      </c>
      <c r="L1737" s="3">
        <v>0.13770257565519201</v>
      </c>
      <c r="M1737" s="3">
        <v>0.12598875730530901</v>
      </c>
      <c r="N1737" s="3">
        <v>0.11427493895542699</v>
      </c>
      <c r="O1737" s="3">
        <v>0.104635851088375</v>
      </c>
      <c r="P1737" s="3">
        <v>9.4996763221323194E-2</v>
      </c>
      <c r="Q1737" s="3">
        <v>8.7006996619097804E-2</v>
      </c>
      <c r="R1737" s="3">
        <v>7.9017230016872303E-2</v>
      </c>
      <c r="S1737" s="3">
        <v>7.1027463414646802E-2</v>
      </c>
      <c r="T1737" s="3">
        <v>6.5422449512956601E-2</v>
      </c>
      <c r="U1737" s="3">
        <v>5.9817435611266297E-2</v>
      </c>
      <c r="V1737" s="3">
        <v>2.7038528189371601E-2</v>
      </c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</row>
    <row r="1738" spans="1:41" x14ac:dyDescent="0.25">
      <c r="A1738" s="48" t="str">
        <f t="shared" si="3"/>
        <v>DIC5</v>
      </c>
      <c r="B1738" s="2" t="s">
        <v>4</v>
      </c>
      <c r="C1738" s="2" t="s">
        <v>2</v>
      </c>
      <c r="D1738" s="2" t="s">
        <v>23</v>
      </c>
      <c r="E1738" s="2" t="s">
        <v>2</v>
      </c>
      <c r="F1738" s="2" t="s">
        <v>234</v>
      </c>
      <c r="G1738" s="4"/>
      <c r="H1738" s="3">
        <v>1.7496113806196401</v>
      </c>
      <c r="I1738" s="3">
        <v>1.6601136334889099</v>
      </c>
      <c r="J1738" s="3">
        <v>1.5673564189114899</v>
      </c>
      <c r="K1738" s="3">
        <v>1.49517002526328</v>
      </c>
      <c r="L1738" s="3">
        <v>1.33588171793835</v>
      </c>
      <c r="M1738" s="3">
        <v>1.2377295378822799</v>
      </c>
      <c r="N1738" s="3">
        <v>1.1395773578262001</v>
      </c>
      <c r="O1738" s="3">
        <v>1.0617435727675499</v>
      </c>
      <c r="P1738" s="3">
        <v>0.74377532466972496</v>
      </c>
      <c r="Q1738" s="3">
        <v>0.46898167285820702</v>
      </c>
      <c r="R1738" s="3">
        <v>0.239776878156471</v>
      </c>
      <c r="S1738" s="3">
        <v>0.233963108457166</v>
      </c>
      <c r="T1738" s="3">
        <v>0.233963108457166</v>
      </c>
      <c r="U1738" s="3">
        <v>8.2522964764635706E-2</v>
      </c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</row>
    <row r="1739" spans="1:41" x14ac:dyDescent="0.25">
      <c r="A1739" s="48" t="str">
        <f t="shared" si="3"/>
        <v>DIC5</v>
      </c>
      <c r="B1739" s="2" t="s">
        <v>4</v>
      </c>
      <c r="C1739" s="2" t="s">
        <v>2</v>
      </c>
      <c r="D1739" s="2" t="s">
        <v>23</v>
      </c>
      <c r="E1739" s="2" t="s">
        <v>2</v>
      </c>
      <c r="F1739" s="2" t="s">
        <v>235</v>
      </c>
      <c r="G1739" s="4"/>
      <c r="H1739" s="4"/>
      <c r="I1739" s="4"/>
      <c r="J1739" s="4"/>
      <c r="K1739" s="4"/>
      <c r="L1739" s="4"/>
      <c r="M1739" s="3">
        <v>8.8985530514990308E-3</v>
      </c>
      <c r="N1739" s="3">
        <v>8.4239635554190801E-3</v>
      </c>
      <c r="O1739" s="3">
        <v>9.5972017882192196E-4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</row>
    <row r="1740" spans="1:41" x14ac:dyDescent="0.25">
      <c r="A1740" s="48" t="str">
        <f t="shared" si="3"/>
        <v>DIC5</v>
      </c>
      <c r="B1740" s="2" t="s">
        <v>4</v>
      </c>
      <c r="C1740" s="2" t="s">
        <v>2</v>
      </c>
      <c r="D1740" s="2" t="s">
        <v>23</v>
      </c>
      <c r="E1740" s="2" t="s">
        <v>2</v>
      </c>
      <c r="F1740" s="2" t="s">
        <v>236</v>
      </c>
      <c r="G1740" s="4"/>
      <c r="H1740" s="3">
        <v>0.23910766555569599</v>
      </c>
      <c r="I1740" s="3">
        <v>0.21349143803894799</v>
      </c>
      <c r="J1740" s="3">
        <v>0.18648228151903301</v>
      </c>
      <c r="K1740" s="3">
        <v>0.15947312499911701</v>
      </c>
      <c r="L1740" s="3">
        <v>0.132463968479201</v>
      </c>
      <c r="M1740" s="3">
        <v>0.10351422098658999</v>
      </c>
      <c r="N1740" s="3">
        <v>7.4564473493978795E-2</v>
      </c>
      <c r="O1740" s="3">
        <v>0.146467995721141</v>
      </c>
      <c r="P1740" s="3">
        <v>0.13929846009772401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</row>
    <row r="1741" spans="1:41" x14ac:dyDescent="0.25">
      <c r="A1741" s="48" t="str">
        <f t="shared" si="3"/>
        <v>DIC5</v>
      </c>
      <c r="B1741" s="2" t="s">
        <v>4</v>
      </c>
      <c r="C1741" s="2" t="s">
        <v>2</v>
      </c>
      <c r="D1741" s="2" t="s">
        <v>23</v>
      </c>
      <c r="E1741" s="2" t="s">
        <v>2</v>
      </c>
      <c r="F1741" s="2" t="s">
        <v>296</v>
      </c>
      <c r="G1741" s="4"/>
      <c r="H1741" s="3">
        <v>1.7355088716959701E-2</v>
      </c>
      <c r="I1741" s="3">
        <v>1.2618388842843701E-2</v>
      </c>
      <c r="J1741" s="3">
        <v>9.6277317700213597E-3</v>
      </c>
      <c r="K1741" s="3">
        <v>6.6370746971990196E-3</v>
      </c>
      <c r="L1741" s="3">
        <v>3.64641762437667E-3</v>
      </c>
      <c r="M1741" s="4"/>
      <c r="N1741" s="4"/>
      <c r="O1741" s="3">
        <v>2.82378264744888E-2</v>
      </c>
      <c r="P1741" s="3">
        <v>2.5205455978459902E-2</v>
      </c>
      <c r="Q1741" s="3">
        <v>2.2313608557656801E-2</v>
      </c>
      <c r="R1741" s="3">
        <v>1.9421761136853798E-2</v>
      </c>
      <c r="S1741" s="3">
        <v>1.6529913716050702E-2</v>
      </c>
      <c r="T1741" s="3">
        <v>1.50332920507732E-2</v>
      </c>
      <c r="U1741" s="3">
        <v>1.3536670385495801E-2</v>
      </c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</row>
    <row r="1742" spans="1:41" x14ac:dyDescent="0.25">
      <c r="A1742" s="48" t="str">
        <f t="shared" si="3"/>
        <v>DIC5</v>
      </c>
      <c r="B1742" s="2" t="s">
        <v>4</v>
      </c>
      <c r="C1742" s="2" t="s">
        <v>2</v>
      </c>
      <c r="D1742" s="2" t="s">
        <v>23</v>
      </c>
      <c r="E1742" s="2" t="s">
        <v>2</v>
      </c>
      <c r="F1742" s="2" t="s">
        <v>179</v>
      </c>
      <c r="G1742" s="4"/>
      <c r="H1742" s="3">
        <v>52.695421613946102</v>
      </c>
      <c r="I1742" s="3">
        <v>78.897247456557196</v>
      </c>
      <c r="J1742" s="3">
        <v>71.153426246553806</v>
      </c>
      <c r="K1742" s="3">
        <v>63.400625641551997</v>
      </c>
      <c r="L1742" s="3">
        <v>55.638845641552201</v>
      </c>
      <c r="M1742" s="3">
        <v>47.868086246553901</v>
      </c>
      <c r="N1742" s="3">
        <v>40.0883474565575</v>
      </c>
      <c r="O1742" s="3">
        <v>34.7849614250662</v>
      </c>
      <c r="P1742" s="3">
        <v>29.4897684093207</v>
      </c>
      <c r="Q1742" s="3">
        <v>24.202768409320601</v>
      </c>
      <c r="R1742" s="3">
        <v>18.923961425066</v>
      </c>
      <c r="S1742" s="3">
        <v>13.6533474565571</v>
      </c>
      <c r="T1742" s="3">
        <v>10.913022366362799</v>
      </c>
      <c r="U1742" s="3">
        <v>8.2059398212658703</v>
      </c>
      <c r="V1742" s="3">
        <v>5.5320998212659402</v>
      </c>
      <c r="W1742" s="3">
        <v>2.89150236636317</v>
      </c>
      <c r="X1742" s="3">
        <v>0.28414745655754797</v>
      </c>
      <c r="Y1742" s="4"/>
      <c r="Z1742" s="4"/>
      <c r="AA1742" s="4"/>
      <c r="AB1742" s="4"/>
      <c r="AC1742" s="4"/>
      <c r="AD1742" s="4"/>
      <c r="AE1742" s="4"/>
      <c r="AF1742" s="3">
        <v>0.150039021567693</v>
      </c>
      <c r="AG1742" s="3">
        <v>1.5762084998974599</v>
      </c>
      <c r="AH1742" s="3">
        <v>3.0961474565574498</v>
      </c>
      <c r="AI1742" s="3">
        <v>4.38888182235684</v>
      </c>
      <c r="AJ1742" s="3">
        <v>5.7990690052565101</v>
      </c>
      <c r="AK1742" s="3">
        <v>7.3267090052565296</v>
      </c>
      <c r="AL1742" s="3">
        <v>8.9718018223567793</v>
      </c>
      <c r="AM1742" s="3">
        <v>10.7343474565573</v>
      </c>
      <c r="AN1742" s="4"/>
      <c r="AO1742" s="4"/>
    </row>
    <row r="1743" spans="1:41" x14ac:dyDescent="0.25">
      <c r="A1743" s="48" t="str">
        <f t="shared" si="3"/>
        <v>DIC5</v>
      </c>
      <c r="B1743" s="2" t="s">
        <v>4</v>
      </c>
      <c r="C1743" s="2" t="s">
        <v>2</v>
      </c>
      <c r="D1743" s="2" t="s">
        <v>23</v>
      </c>
      <c r="E1743" s="2" t="s">
        <v>2</v>
      </c>
      <c r="F1743" s="2" t="s">
        <v>183</v>
      </c>
      <c r="G1743" s="4"/>
      <c r="H1743" s="3">
        <v>48.568132859750897</v>
      </c>
      <c r="I1743" s="3">
        <v>41.836620060960399</v>
      </c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</row>
    <row r="1744" spans="1:41" x14ac:dyDescent="0.25">
      <c r="A1744" s="48" t="str">
        <f t="shared" si="3"/>
        <v>DIC5</v>
      </c>
      <c r="B1744" s="2" t="s">
        <v>4</v>
      </c>
      <c r="C1744" s="2" t="s">
        <v>2</v>
      </c>
      <c r="D1744" s="2" t="s">
        <v>23</v>
      </c>
      <c r="E1744" s="2" t="s">
        <v>2</v>
      </c>
      <c r="F1744" s="2" t="s">
        <v>186</v>
      </c>
      <c r="G1744" s="4"/>
      <c r="H1744" s="3">
        <v>72.204542970641796</v>
      </c>
      <c r="I1744" s="3">
        <v>82.448756541788299</v>
      </c>
      <c r="J1744" s="3">
        <v>82.398851508267597</v>
      </c>
      <c r="K1744" s="3">
        <v>82.348048991507198</v>
      </c>
      <c r="L1744" s="3">
        <v>82.296348991507202</v>
      </c>
      <c r="M1744" s="3">
        <v>82.243751508267593</v>
      </c>
      <c r="N1744" s="3">
        <v>82.190256541788301</v>
      </c>
      <c r="O1744" s="3">
        <v>82.141807525905705</v>
      </c>
      <c r="P1744" s="3">
        <v>82.092653017964395</v>
      </c>
      <c r="Q1744" s="3">
        <v>82.042793017964399</v>
      </c>
      <c r="R1744" s="3">
        <v>81.992227525905705</v>
      </c>
      <c r="S1744" s="3">
        <v>81.940956541788296</v>
      </c>
      <c r="T1744" s="3">
        <v>81.889961187398796</v>
      </c>
      <c r="U1744" s="3">
        <v>81.838383510204096</v>
      </c>
      <c r="V1744" s="3">
        <v>81.786223510204096</v>
      </c>
      <c r="W1744" s="3">
        <v>81.733481187398795</v>
      </c>
      <c r="X1744" s="3">
        <v>81.680156541788307</v>
      </c>
      <c r="Y1744" s="3">
        <v>81.623718974052807</v>
      </c>
      <c r="Z1744" s="3">
        <v>81.566680190185096</v>
      </c>
      <c r="AA1744" s="3">
        <v>81.509040190185104</v>
      </c>
      <c r="AB1744" s="3">
        <v>81.450798974052901</v>
      </c>
      <c r="AC1744" s="3">
        <v>81.391956541788304</v>
      </c>
      <c r="AD1744" s="3">
        <v>81.325327689631294</v>
      </c>
      <c r="AE1744" s="3">
        <v>81.258053263552796</v>
      </c>
      <c r="AF1744" s="3">
        <v>81.190133263552795</v>
      </c>
      <c r="AG1744" s="3">
        <v>81.121567689631306</v>
      </c>
      <c r="AH1744" s="3">
        <v>81.052356541788299</v>
      </c>
      <c r="AI1744" s="3">
        <v>80.976626800612905</v>
      </c>
      <c r="AJ1744" s="3">
        <v>80.900131930025196</v>
      </c>
      <c r="AK1744" s="3">
        <v>80.822871930025201</v>
      </c>
      <c r="AL1744" s="3">
        <v>80.744846800612905</v>
      </c>
      <c r="AM1744" s="3">
        <v>80.666056541788294</v>
      </c>
      <c r="AN1744" s="4"/>
      <c r="AO1744" s="4"/>
    </row>
    <row r="1745" spans="1:41" x14ac:dyDescent="0.25">
      <c r="A1745" s="48" t="str">
        <f t="shared" si="3"/>
        <v>DIC5</v>
      </c>
      <c r="B1745" s="2" t="s">
        <v>4</v>
      </c>
      <c r="C1745" s="2" t="s">
        <v>2</v>
      </c>
      <c r="D1745" s="2" t="s">
        <v>23</v>
      </c>
      <c r="E1745" s="2" t="s">
        <v>2</v>
      </c>
      <c r="F1745" s="2" t="s">
        <v>187</v>
      </c>
      <c r="G1745" s="4"/>
      <c r="H1745" s="3">
        <v>506.03267742747602</v>
      </c>
      <c r="I1745" s="3">
        <v>441.85786874439202</v>
      </c>
      <c r="J1745" s="3">
        <v>408.45797631015699</v>
      </c>
      <c r="K1745" s="3">
        <v>375.05808387592202</v>
      </c>
      <c r="L1745" s="3">
        <v>341.65819144168802</v>
      </c>
      <c r="M1745" s="3">
        <v>295.14057056203302</v>
      </c>
      <c r="N1745" s="3">
        <v>248.62294968237799</v>
      </c>
      <c r="O1745" s="3">
        <v>211.734899891548</v>
      </c>
      <c r="P1745" s="3">
        <v>174.846850100719</v>
      </c>
      <c r="Q1745" s="3">
        <v>137.95880030988999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</row>
    <row r="1746" spans="1:41" x14ac:dyDescent="0.25">
      <c r="A1746" s="48" t="str">
        <f t="shared" si="3"/>
        <v>DIC5</v>
      </c>
      <c r="B1746" s="2" t="s">
        <v>4</v>
      </c>
      <c r="C1746" s="2" t="s">
        <v>2</v>
      </c>
      <c r="D1746" s="2" t="s">
        <v>23</v>
      </c>
      <c r="E1746" s="2" t="s">
        <v>2</v>
      </c>
      <c r="F1746" s="2" t="s">
        <v>191</v>
      </c>
      <c r="G1746" s="4"/>
      <c r="H1746" s="3">
        <v>8.0320016708031794</v>
      </c>
      <c r="I1746" s="3">
        <v>9.6521000919260995</v>
      </c>
      <c r="J1746" s="3">
        <v>9.0827757219404095</v>
      </c>
      <c r="K1746" s="3">
        <v>8.5202313172778208</v>
      </c>
      <c r="L1746" s="3">
        <v>7.9644668779383299</v>
      </c>
      <c r="M1746" s="3">
        <v>7.4092831028515604</v>
      </c>
      <c r="N1746" s="3">
        <v>6.8362083301928003</v>
      </c>
      <c r="O1746" s="3">
        <v>6.30993831858245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</row>
    <row r="1747" spans="1:41" x14ac:dyDescent="0.25">
      <c r="A1747" s="48" t="str">
        <f t="shared" si="3"/>
        <v>DIC5</v>
      </c>
      <c r="B1747" s="2" t="s">
        <v>4</v>
      </c>
      <c r="C1747" s="2" t="s">
        <v>2</v>
      </c>
      <c r="D1747" s="2" t="s">
        <v>23</v>
      </c>
      <c r="E1747" s="2" t="s">
        <v>2</v>
      </c>
      <c r="F1747" s="2" t="s">
        <v>237</v>
      </c>
      <c r="G1747" s="4"/>
      <c r="H1747" s="3">
        <v>31.6646</v>
      </c>
      <c r="I1747" s="3">
        <v>27.873699999999999</v>
      </c>
      <c r="J1747" s="3">
        <v>29.236599999999999</v>
      </c>
      <c r="K1747" s="3">
        <v>30.599499999999999</v>
      </c>
      <c r="L1747" s="3">
        <v>31.962399999999999</v>
      </c>
      <c r="M1747" s="3">
        <v>33.325299999999999</v>
      </c>
      <c r="N1747" s="3">
        <v>34.688200000000002</v>
      </c>
      <c r="O1747" s="3">
        <v>36.028120000000001</v>
      </c>
      <c r="P1747" s="3">
        <v>37.368040000000001</v>
      </c>
      <c r="Q1747" s="3">
        <v>38.70796</v>
      </c>
      <c r="R1747" s="3">
        <v>40.047879999999999</v>
      </c>
      <c r="S1747" s="3">
        <v>41.387799999999999</v>
      </c>
      <c r="T1747" s="3">
        <v>42.865299999999998</v>
      </c>
      <c r="U1747" s="3">
        <v>44.342799999999997</v>
      </c>
      <c r="V1747" s="3">
        <v>45.820300000000003</v>
      </c>
      <c r="W1747" s="3">
        <v>47.297800000000002</v>
      </c>
      <c r="X1747" s="3">
        <v>48.775300000000001</v>
      </c>
      <c r="Y1747" s="3">
        <v>50.427759999999999</v>
      </c>
      <c r="Z1747" s="3">
        <v>52.080219999999997</v>
      </c>
      <c r="AA1747" s="3">
        <v>53.732680000000002</v>
      </c>
      <c r="AB1747" s="3">
        <v>55.38514</v>
      </c>
      <c r="AC1747" s="3">
        <v>57.037599999999998</v>
      </c>
      <c r="AD1747" s="3">
        <v>58.916040000000002</v>
      </c>
      <c r="AE1747" s="3">
        <v>60.79448</v>
      </c>
      <c r="AF1747" s="3">
        <v>62.672919999999998</v>
      </c>
      <c r="AG1747" s="3">
        <v>64.551360000000003</v>
      </c>
      <c r="AH1747" s="3">
        <v>66.4298</v>
      </c>
      <c r="AI1747" s="3">
        <v>68.51858</v>
      </c>
      <c r="AJ1747" s="3">
        <v>70.60736</v>
      </c>
      <c r="AK1747" s="3">
        <v>72.69614</v>
      </c>
      <c r="AL1747" s="3">
        <v>74.78492</v>
      </c>
      <c r="AM1747" s="3">
        <v>76.873699999999999</v>
      </c>
      <c r="AN1747" s="4"/>
      <c r="AO1747" s="4"/>
    </row>
    <row r="1748" spans="1:41" x14ac:dyDescent="0.25">
      <c r="A1748" s="48" t="str">
        <f t="shared" si="3"/>
        <v>DIC5</v>
      </c>
      <c r="B1748" s="2" t="s">
        <v>4</v>
      </c>
      <c r="C1748" s="2" t="s">
        <v>2</v>
      </c>
      <c r="D1748" s="2" t="s">
        <v>23</v>
      </c>
      <c r="E1748" s="2" t="s">
        <v>2</v>
      </c>
      <c r="F1748" s="2" t="s">
        <v>238</v>
      </c>
      <c r="G1748" s="4"/>
      <c r="H1748" s="3">
        <v>105.9659</v>
      </c>
      <c r="I1748" s="3">
        <v>97.14</v>
      </c>
      <c r="J1748" s="3">
        <v>99.984160000000003</v>
      </c>
      <c r="K1748" s="3">
        <v>102.82832000000001</v>
      </c>
      <c r="L1748" s="3">
        <v>105.67247999999999</v>
      </c>
      <c r="M1748" s="3">
        <v>108.51664</v>
      </c>
      <c r="N1748" s="3">
        <v>111.3608</v>
      </c>
      <c r="O1748" s="3">
        <v>113.86648</v>
      </c>
      <c r="P1748" s="3">
        <v>116.37215999999999</v>
      </c>
      <c r="Q1748" s="3">
        <v>118.87784000000001</v>
      </c>
      <c r="R1748" s="3">
        <v>121.38352</v>
      </c>
      <c r="S1748" s="3">
        <v>123.8892</v>
      </c>
      <c r="T1748" s="3">
        <v>126.28466</v>
      </c>
      <c r="U1748" s="3">
        <v>128.68011999999999</v>
      </c>
      <c r="V1748" s="3">
        <v>131.07558</v>
      </c>
      <c r="W1748" s="3">
        <v>133.47103999999999</v>
      </c>
      <c r="X1748" s="3">
        <v>135.8665</v>
      </c>
      <c r="Y1748" s="3">
        <v>138.47864000000001</v>
      </c>
      <c r="Z1748" s="3">
        <v>141.09078</v>
      </c>
      <c r="AA1748" s="3">
        <v>143.70292000000001</v>
      </c>
      <c r="AB1748" s="3">
        <v>146.31505999999999</v>
      </c>
      <c r="AC1748" s="3">
        <v>148.9272</v>
      </c>
      <c r="AD1748" s="3">
        <v>152.36601999999999</v>
      </c>
      <c r="AE1748" s="3">
        <v>155.80484000000001</v>
      </c>
      <c r="AF1748" s="3">
        <v>159.24366000000001</v>
      </c>
      <c r="AG1748" s="3">
        <v>162.68248</v>
      </c>
      <c r="AH1748" s="3">
        <v>166.12129999999999</v>
      </c>
      <c r="AI1748" s="3">
        <v>170.3622</v>
      </c>
      <c r="AJ1748" s="3">
        <v>174.60310000000001</v>
      </c>
      <c r="AK1748" s="3">
        <v>178.84399999999999</v>
      </c>
      <c r="AL1748" s="3">
        <v>183.0849</v>
      </c>
      <c r="AM1748" s="3">
        <v>187.32579999999999</v>
      </c>
      <c r="AN1748" s="4"/>
      <c r="AO1748" s="4"/>
    </row>
    <row r="1749" spans="1:41" x14ac:dyDescent="0.25">
      <c r="A1749" s="48" t="str">
        <f t="shared" si="3"/>
        <v>DIC5</v>
      </c>
      <c r="B1749" s="2" t="s">
        <v>4</v>
      </c>
      <c r="C1749" s="2" t="s">
        <v>2</v>
      </c>
      <c r="D1749" s="2" t="s">
        <v>23</v>
      </c>
      <c r="E1749" s="2" t="s">
        <v>2</v>
      </c>
      <c r="F1749" s="2" t="s">
        <v>239</v>
      </c>
      <c r="G1749" s="4"/>
      <c r="H1749" s="3">
        <v>69.341300000000004</v>
      </c>
      <c r="I1749" s="3">
        <v>71.078400000000002</v>
      </c>
      <c r="J1749" s="3">
        <v>72.992840000000001</v>
      </c>
      <c r="K1749" s="3">
        <v>74.90728</v>
      </c>
      <c r="L1749" s="3">
        <v>76.821719999999999</v>
      </c>
      <c r="M1749" s="3">
        <v>78.736159999999998</v>
      </c>
      <c r="N1749" s="3">
        <v>80.650599999999997</v>
      </c>
      <c r="O1749" s="3">
        <v>82.413380000000004</v>
      </c>
      <c r="P1749" s="3">
        <v>84.176159999999996</v>
      </c>
      <c r="Q1749" s="3">
        <v>85.938940000000002</v>
      </c>
      <c r="R1749" s="3">
        <v>87.701719999999995</v>
      </c>
      <c r="S1749" s="3">
        <v>89.464500000000001</v>
      </c>
      <c r="T1749" s="3">
        <v>90.507499999999993</v>
      </c>
      <c r="U1749" s="3">
        <v>91.5505</v>
      </c>
      <c r="V1749" s="3">
        <v>92.593500000000006</v>
      </c>
      <c r="W1749" s="3">
        <v>93.636499999999998</v>
      </c>
      <c r="X1749" s="3">
        <v>94.679500000000004</v>
      </c>
      <c r="Y1749" s="3">
        <v>95.391620000000003</v>
      </c>
      <c r="Z1749" s="3">
        <v>96.103740000000002</v>
      </c>
      <c r="AA1749" s="3">
        <v>96.815860000000001</v>
      </c>
      <c r="AB1749" s="3">
        <v>97.527979999999999</v>
      </c>
      <c r="AC1749" s="3">
        <v>98.240099999999998</v>
      </c>
      <c r="AD1749" s="3">
        <v>99.267380000000003</v>
      </c>
      <c r="AE1749" s="3">
        <v>100.29465999999999</v>
      </c>
      <c r="AF1749" s="3">
        <v>101.32194</v>
      </c>
      <c r="AG1749" s="3">
        <v>102.34922</v>
      </c>
      <c r="AH1749" s="3">
        <v>103.37649999999999</v>
      </c>
      <c r="AI1749" s="3">
        <v>104.58893999999999</v>
      </c>
      <c r="AJ1749" s="3">
        <v>105.80137999999999</v>
      </c>
      <c r="AK1749" s="3">
        <v>107.01382</v>
      </c>
      <c r="AL1749" s="3">
        <v>108.22626</v>
      </c>
      <c r="AM1749" s="3">
        <v>109.4387</v>
      </c>
      <c r="AN1749" s="4"/>
      <c r="AO1749" s="4"/>
    </row>
    <row r="1750" spans="1:41" x14ac:dyDescent="0.25">
      <c r="A1750" s="48" t="str">
        <f t="shared" si="3"/>
        <v>DIC5</v>
      </c>
      <c r="B1750" s="2" t="s">
        <v>4</v>
      </c>
      <c r="C1750" s="2" t="s">
        <v>2</v>
      </c>
      <c r="D1750" s="2" t="s">
        <v>23</v>
      </c>
      <c r="E1750" s="2" t="s">
        <v>2</v>
      </c>
      <c r="F1750" s="2" t="s">
        <v>240</v>
      </c>
      <c r="G1750" s="4"/>
      <c r="H1750" s="3">
        <v>62.181399999999996</v>
      </c>
      <c r="I1750" s="3">
        <v>54.353099999999998</v>
      </c>
      <c r="J1750" s="3">
        <v>55.485239999999997</v>
      </c>
      <c r="K1750" s="3">
        <v>56.617379999999997</v>
      </c>
      <c r="L1750" s="3">
        <v>57.749519999999997</v>
      </c>
      <c r="M1750" s="3">
        <v>58.881659999999997</v>
      </c>
      <c r="N1750" s="3">
        <v>60.013800000000003</v>
      </c>
      <c r="O1750" s="3">
        <v>61.532040000000002</v>
      </c>
      <c r="P1750" s="3">
        <v>63.050280000000001</v>
      </c>
      <c r="Q1750" s="3">
        <v>64.568520000000007</v>
      </c>
      <c r="R1750" s="3">
        <v>66.086759999999998</v>
      </c>
      <c r="S1750" s="3">
        <v>67.605000000000004</v>
      </c>
      <c r="T1750" s="3">
        <v>68.968959999999996</v>
      </c>
      <c r="U1750" s="3">
        <v>70.332920000000001</v>
      </c>
      <c r="V1750" s="3">
        <v>71.696879999999993</v>
      </c>
      <c r="W1750" s="3">
        <v>73.060839999999999</v>
      </c>
      <c r="X1750" s="3">
        <v>74.424800000000005</v>
      </c>
      <c r="Y1750" s="3">
        <v>75.68844</v>
      </c>
      <c r="Z1750" s="3">
        <v>76.952079999999995</v>
      </c>
      <c r="AA1750" s="3">
        <v>78.215720000000005</v>
      </c>
      <c r="AB1750" s="3">
        <v>79.47936</v>
      </c>
      <c r="AC1750" s="3">
        <v>80.742999999999995</v>
      </c>
      <c r="AD1750" s="3">
        <v>82.736779999999996</v>
      </c>
      <c r="AE1750" s="3">
        <v>84.730559999999997</v>
      </c>
      <c r="AF1750" s="3">
        <v>86.724339999999998</v>
      </c>
      <c r="AG1750" s="3">
        <v>88.718119999999999</v>
      </c>
      <c r="AH1750" s="3">
        <v>90.7119</v>
      </c>
      <c r="AI1750" s="3">
        <v>93.38082</v>
      </c>
      <c r="AJ1750" s="3">
        <v>96.04974</v>
      </c>
      <c r="AK1750" s="3">
        <v>98.71866</v>
      </c>
      <c r="AL1750" s="3">
        <v>101.38758</v>
      </c>
      <c r="AM1750" s="3">
        <v>104.0565</v>
      </c>
      <c r="AN1750" s="4"/>
      <c r="AO1750" s="4"/>
    </row>
    <row r="1751" spans="1:41" x14ac:dyDescent="0.25">
      <c r="A1751" s="48" t="str">
        <f t="shared" si="3"/>
        <v>DIC5</v>
      </c>
      <c r="B1751" s="2" t="s">
        <v>4</v>
      </c>
      <c r="C1751" s="2" t="s">
        <v>2</v>
      </c>
      <c r="D1751" s="2" t="s">
        <v>23</v>
      </c>
      <c r="E1751" s="2" t="s">
        <v>2</v>
      </c>
      <c r="F1751" s="2" t="s">
        <v>241</v>
      </c>
      <c r="G1751" s="4"/>
      <c r="H1751" s="3">
        <v>574.73889999999994</v>
      </c>
      <c r="I1751" s="3">
        <v>589.86</v>
      </c>
      <c r="J1751" s="3">
        <v>605.09659999999997</v>
      </c>
      <c r="K1751" s="3">
        <v>620.33320000000003</v>
      </c>
      <c r="L1751" s="3">
        <v>635.56979999999999</v>
      </c>
      <c r="M1751" s="3">
        <v>650.80640000000005</v>
      </c>
      <c r="N1751" s="3">
        <v>666.04300000000001</v>
      </c>
      <c r="O1751" s="3">
        <v>676.68813999999998</v>
      </c>
      <c r="P1751" s="3">
        <v>687.33327999999995</v>
      </c>
      <c r="Q1751" s="3">
        <v>697.97842000000003</v>
      </c>
      <c r="R1751" s="3">
        <v>708.62356</v>
      </c>
      <c r="S1751" s="3">
        <v>719.26869999999997</v>
      </c>
      <c r="T1751" s="3">
        <v>726.84820000000002</v>
      </c>
      <c r="U1751" s="3">
        <v>734.42769999999996</v>
      </c>
      <c r="V1751" s="3">
        <v>742.00720000000001</v>
      </c>
      <c r="W1751" s="3">
        <v>749.58669999999995</v>
      </c>
      <c r="X1751" s="3">
        <v>757.1662</v>
      </c>
      <c r="Y1751" s="3">
        <v>764.67906000000005</v>
      </c>
      <c r="Z1751" s="3">
        <v>772.19191999999998</v>
      </c>
      <c r="AA1751" s="3">
        <v>779.70478000000003</v>
      </c>
      <c r="AB1751" s="3">
        <v>787.21763999999996</v>
      </c>
      <c r="AC1751" s="3">
        <v>794.73050000000001</v>
      </c>
      <c r="AD1751" s="3">
        <v>801.72234000000003</v>
      </c>
      <c r="AE1751" s="3">
        <v>808.71418000000006</v>
      </c>
      <c r="AF1751" s="3">
        <v>815.70601999999997</v>
      </c>
      <c r="AG1751" s="3">
        <v>822.69785999999999</v>
      </c>
      <c r="AH1751" s="3">
        <v>829.68970000000002</v>
      </c>
      <c r="AI1751" s="3">
        <v>837.96831999999995</v>
      </c>
      <c r="AJ1751" s="3">
        <v>846.24694</v>
      </c>
      <c r="AK1751" s="3">
        <v>854.52556000000004</v>
      </c>
      <c r="AL1751" s="3">
        <v>862.80417999999997</v>
      </c>
      <c r="AM1751" s="3">
        <v>871.08280000000002</v>
      </c>
      <c r="AN1751" s="4"/>
      <c r="AO1751" s="4"/>
    </row>
    <row r="1752" spans="1:41" x14ac:dyDescent="0.25">
      <c r="A1752" s="48" t="str">
        <f t="shared" si="3"/>
        <v>DIC5</v>
      </c>
      <c r="B1752" s="2" t="s">
        <v>4</v>
      </c>
      <c r="C1752" s="2" t="s">
        <v>2</v>
      </c>
      <c r="D1752" s="2" t="s">
        <v>23</v>
      </c>
      <c r="E1752" s="2" t="s">
        <v>2</v>
      </c>
      <c r="F1752" s="2" t="s">
        <v>242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3">
        <v>5.0859069101725201E-3</v>
      </c>
      <c r="AA1752" s="3">
        <v>5.12590691018611E-3</v>
      </c>
      <c r="AB1752" s="3">
        <v>5.1639379401269298E-3</v>
      </c>
      <c r="AC1752" s="3">
        <v>5.2000000000238496E-3</v>
      </c>
      <c r="AD1752" s="3">
        <v>5.2833179986233603E-3</v>
      </c>
      <c r="AE1752" s="3">
        <v>5.3649769979355897E-3</v>
      </c>
      <c r="AF1752" s="3">
        <v>5.4449769979258997E-3</v>
      </c>
      <c r="AG1752" s="3">
        <v>5.5233179986333703E-3</v>
      </c>
      <c r="AH1752" s="3">
        <v>5.6000000000171503E-3</v>
      </c>
      <c r="AI1752" s="3">
        <v>5.7038904991926201E-3</v>
      </c>
      <c r="AJ1752" s="3">
        <v>5.8058357487862401E-3</v>
      </c>
      <c r="AK1752" s="3">
        <v>5.9058357488170898E-3</v>
      </c>
      <c r="AL1752" s="3">
        <v>6.0038904992505398E-3</v>
      </c>
      <c r="AM1752" s="3">
        <v>6.1000000000976896E-3</v>
      </c>
      <c r="AN1752" s="4"/>
      <c r="AO1752" s="4"/>
    </row>
    <row r="1753" spans="1:41" x14ac:dyDescent="0.25">
      <c r="A1753" s="48" t="str">
        <f t="shared" si="3"/>
        <v>DIC5</v>
      </c>
      <c r="B1753" s="2" t="s">
        <v>4</v>
      </c>
      <c r="C1753" s="2" t="s">
        <v>2</v>
      </c>
      <c r="D1753" s="2" t="s">
        <v>23</v>
      </c>
      <c r="E1753" s="2" t="s">
        <v>2</v>
      </c>
      <c r="F1753" s="2" t="s">
        <v>243</v>
      </c>
      <c r="G1753" s="4"/>
      <c r="H1753" s="3">
        <v>0.52449999999999997</v>
      </c>
      <c r="I1753" s="3">
        <v>0.52939999999999998</v>
      </c>
      <c r="J1753" s="3">
        <v>0.55536237980117598</v>
      </c>
      <c r="K1753" s="3">
        <v>0.58194356970176397</v>
      </c>
      <c r="L1753" s="3">
        <v>0.60914356970176398</v>
      </c>
      <c r="M1753" s="3">
        <v>0.63696237980117598</v>
      </c>
      <c r="N1753" s="3">
        <v>0.66539999999999999</v>
      </c>
      <c r="O1753" s="3">
        <v>0.693293971648684</v>
      </c>
      <c r="P1753" s="3">
        <v>0.72173095747302596</v>
      </c>
      <c r="Q1753" s="3">
        <v>0.75071095747302696</v>
      </c>
      <c r="R1753" s="3">
        <v>0.78023397164868502</v>
      </c>
      <c r="S1753" s="3">
        <v>0.81030000000000102</v>
      </c>
      <c r="T1753" s="3">
        <v>0.84145657513567296</v>
      </c>
      <c r="U1753" s="3">
        <v>0.87308486270350805</v>
      </c>
      <c r="V1753" s="3">
        <v>0.90518486270350795</v>
      </c>
      <c r="W1753" s="3">
        <v>0.93775657513567101</v>
      </c>
      <c r="X1753" s="3">
        <v>0.970799999999998</v>
      </c>
      <c r="Y1753" s="3">
        <v>1.00586069116119</v>
      </c>
      <c r="Z1753" s="3">
        <v>1.04142103674178</v>
      </c>
      <c r="AA1753" s="3">
        <v>1.07748103674178</v>
      </c>
      <c r="AB1753" s="3">
        <v>1.11404069116119</v>
      </c>
      <c r="AC1753" s="3">
        <v>1.1511</v>
      </c>
      <c r="AD1753" s="3">
        <v>1.18787056636969</v>
      </c>
      <c r="AE1753" s="3">
        <v>1.2251058495545299</v>
      </c>
      <c r="AF1753" s="3">
        <v>1.26280584955453</v>
      </c>
      <c r="AG1753" s="3">
        <v>1.30097056636969</v>
      </c>
      <c r="AH1753" s="3">
        <v>1.3395999999999999</v>
      </c>
      <c r="AI1753" s="3">
        <v>1.37654811140606</v>
      </c>
      <c r="AJ1753" s="3">
        <v>1.4139621671091001</v>
      </c>
      <c r="AK1753" s="3">
        <v>1.45184216710909</v>
      </c>
      <c r="AL1753" s="3">
        <v>1.49018811140606</v>
      </c>
      <c r="AM1753" s="3">
        <v>1.5289999999999999</v>
      </c>
      <c r="AN1753" s="4"/>
      <c r="AO1753" s="4"/>
    </row>
    <row r="1754" spans="1:41" x14ac:dyDescent="0.25">
      <c r="A1754" s="48" t="str">
        <f t="shared" si="3"/>
        <v>DIC5</v>
      </c>
      <c r="B1754" s="2" t="s">
        <v>4</v>
      </c>
      <c r="C1754" s="2" t="s">
        <v>2</v>
      </c>
      <c r="D1754" s="2" t="s">
        <v>23</v>
      </c>
      <c r="E1754" s="2" t="s">
        <v>2</v>
      </c>
      <c r="F1754" s="2" t="s">
        <v>244</v>
      </c>
      <c r="G1754" s="4"/>
      <c r="H1754" s="3">
        <v>269.4325</v>
      </c>
      <c r="I1754" s="3">
        <v>275.0127</v>
      </c>
      <c r="J1754" s="3">
        <v>282.756521210004</v>
      </c>
      <c r="K1754" s="3">
        <v>290.50932181500502</v>
      </c>
      <c r="L1754" s="3">
        <v>298.27110181500501</v>
      </c>
      <c r="M1754" s="3">
        <v>306.04186121000299</v>
      </c>
      <c r="N1754" s="3">
        <v>313.82159999999999</v>
      </c>
      <c r="O1754" s="3">
        <v>319.12498603149101</v>
      </c>
      <c r="P1754" s="3">
        <v>324.42017904723701</v>
      </c>
      <c r="Q1754" s="3">
        <v>329.70717904723699</v>
      </c>
      <c r="R1754" s="3">
        <v>334.985986031491</v>
      </c>
      <c r="S1754" s="3">
        <v>340.25659999999999</v>
      </c>
      <c r="T1754" s="3">
        <v>342.99692509019502</v>
      </c>
      <c r="U1754" s="3">
        <v>345.70400763529102</v>
      </c>
      <c r="V1754" s="3">
        <v>348.377847635291</v>
      </c>
      <c r="W1754" s="3">
        <v>351.01844509019401</v>
      </c>
      <c r="X1754" s="3">
        <v>353.62580000000003</v>
      </c>
      <c r="Y1754" s="3">
        <v>354.53260040132699</v>
      </c>
      <c r="Z1754" s="3">
        <v>355.371000601991</v>
      </c>
      <c r="AA1754" s="3">
        <v>356.14100060199098</v>
      </c>
      <c r="AB1754" s="3">
        <v>356.84260040132699</v>
      </c>
      <c r="AC1754" s="3">
        <v>357.47579999999999</v>
      </c>
      <c r="AD1754" s="3">
        <v>356.33093895666002</v>
      </c>
      <c r="AE1754" s="3">
        <v>355.09230843499</v>
      </c>
      <c r="AF1754" s="3">
        <v>353.75990843499</v>
      </c>
      <c r="AG1754" s="3">
        <v>352.33373895666</v>
      </c>
      <c r="AH1754" s="3">
        <v>350.81380000000001</v>
      </c>
      <c r="AI1754" s="3">
        <v>349.52106563420102</v>
      </c>
      <c r="AJ1754" s="3">
        <v>348.11087845130101</v>
      </c>
      <c r="AK1754" s="3">
        <v>346.58323845130099</v>
      </c>
      <c r="AL1754" s="3">
        <v>344.93814563420102</v>
      </c>
      <c r="AM1754" s="3">
        <v>343.17559999999997</v>
      </c>
      <c r="AN1754" s="4"/>
      <c r="AO1754" s="4"/>
    </row>
    <row r="1755" spans="1:41" x14ac:dyDescent="0.25">
      <c r="A1755" s="48" t="str">
        <f t="shared" si="3"/>
        <v>DIC5</v>
      </c>
      <c r="B1755" s="2" t="s">
        <v>4</v>
      </c>
      <c r="C1755" s="2" t="s">
        <v>2</v>
      </c>
      <c r="D1755" s="2" t="s">
        <v>23</v>
      </c>
      <c r="E1755" s="2" t="s">
        <v>2</v>
      </c>
      <c r="F1755" s="2" t="s">
        <v>245</v>
      </c>
      <c r="G1755" s="4"/>
      <c r="H1755" s="3">
        <v>238.8158</v>
      </c>
      <c r="I1755" s="3">
        <v>222.92160000000001</v>
      </c>
      <c r="J1755" s="3">
        <v>228.287197175095</v>
      </c>
      <c r="K1755" s="3">
        <v>233.619415762643</v>
      </c>
      <c r="L1755" s="3">
        <v>238.91825576264301</v>
      </c>
      <c r="M1755" s="3">
        <v>244.18371717509501</v>
      </c>
      <c r="N1755" s="3">
        <v>249.41579999999999</v>
      </c>
      <c r="O1755" s="3">
        <v>255.50159753663101</v>
      </c>
      <c r="P1755" s="3">
        <v>261.59791630494698</v>
      </c>
      <c r="Q1755" s="3">
        <v>267.70475630494701</v>
      </c>
      <c r="R1755" s="3">
        <v>273.82211753663103</v>
      </c>
      <c r="S1755" s="3">
        <v>279.95</v>
      </c>
      <c r="T1755" s="3">
        <v>286.59225071813103</v>
      </c>
      <c r="U1755" s="3">
        <v>293.27014607719701</v>
      </c>
      <c r="V1755" s="3">
        <v>299.98368607719698</v>
      </c>
      <c r="W1755" s="3">
        <v>306.73287071813098</v>
      </c>
      <c r="X1755" s="3">
        <v>313.51769999999999</v>
      </c>
      <c r="Y1755" s="3">
        <v>322.103204540158</v>
      </c>
      <c r="Z1755" s="3">
        <v>330.76079681023703</v>
      </c>
      <c r="AA1755" s="3">
        <v>339.490476810237</v>
      </c>
      <c r="AB1755" s="3">
        <v>348.29224454015798</v>
      </c>
      <c r="AC1755" s="3">
        <v>357.16609999999997</v>
      </c>
      <c r="AD1755" s="3">
        <v>369.30698726053998</v>
      </c>
      <c r="AE1755" s="3">
        <v>381.54262089080999</v>
      </c>
      <c r="AF1755" s="3">
        <v>393.87300089080998</v>
      </c>
      <c r="AG1755" s="3">
        <v>406.29812726054001</v>
      </c>
      <c r="AH1755" s="3">
        <v>418.81799999999998</v>
      </c>
      <c r="AI1755" s="3">
        <v>433.70144225603298</v>
      </c>
      <c r="AJ1755" s="3">
        <v>448.70882338404903</v>
      </c>
      <c r="AK1755" s="3">
        <v>463.84014338404899</v>
      </c>
      <c r="AL1755" s="3">
        <v>479.09540225603303</v>
      </c>
      <c r="AM1755" s="3">
        <v>494.47460000000001</v>
      </c>
      <c r="AN1755" s="4"/>
      <c r="AO1755" s="4"/>
    </row>
    <row r="1756" spans="1:41" x14ac:dyDescent="0.25">
      <c r="A1756" s="48" t="str">
        <f t="shared" si="3"/>
        <v>DIC5</v>
      </c>
      <c r="B1756" s="2" t="s">
        <v>4</v>
      </c>
      <c r="C1756" s="2" t="s">
        <v>2</v>
      </c>
      <c r="D1756" s="2" t="s">
        <v>23</v>
      </c>
      <c r="E1756" s="2" t="s">
        <v>2</v>
      </c>
      <c r="F1756" s="2" t="s">
        <v>246</v>
      </c>
      <c r="G1756" s="4"/>
      <c r="H1756" s="3">
        <v>234.913397403125</v>
      </c>
      <c r="I1756" s="3">
        <v>241.25245061188099</v>
      </c>
      <c r="J1756" s="3">
        <v>246.73897870014599</v>
      </c>
      <c r="K1756" s="3">
        <v>252.18768464259301</v>
      </c>
      <c r="L1756" s="3">
        <v>257.59856843922398</v>
      </c>
      <c r="M1756" s="3">
        <v>262.97163009003702</v>
      </c>
      <c r="N1756" s="3">
        <v>268.30686959503402</v>
      </c>
      <c r="O1756" s="3">
        <v>270.82879930066599</v>
      </c>
      <c r="P1756" s="3">
        <v>273.29490755691899</v>
      </c>
      <c r="Q1756" s="3">
        <v>275.63848022038798</v>
      </c>
      <c r="R1756" s="3">
        <v>277.98254362568599</v>
      </c>
      <c r="S1756" s="3">
        <v>280.27050362940798</v>
      </c>
      <c r="T1756" s="3">
        <v>280.74928277813001</v>
      </c>
      <c r="U1756" s="3">
        <v>281.17620745735098</v>
      </c>
      <c r="V1756" s="3">
        <v>281.55127766707102</v>
      </c>
      <c r="W1756" s="3">
        <v>281.87449340729103</v>
      </c>
      <c r="X1756" s="3">
        <v>282.14585467800902</v>
      </c>
      <c r="Y1756" s="3">
        <v>281.93258615656902</v>
      </c>
      <c r="Z1756" s="3">
        <v>281.667455632665</v>
      </c>
      <c r="AA1756" s="3">
        <v>281.33537618602401</v>
      </c>
      <c r="AB1756" s="3">
        <v>280.943845406653</v>
      </c>
      <c r="AC1756" s="3">
        <v>280.492863294551</v>
      </c>
      <c r="AD1756" s="3">
        <v>280.005477536238</v>
      </c>
      <c r="AE1756" s="3">
        <v>279.46628394918002</v>
      </c>
      <c r="AF1756" s="3">
        <v>278.875282533377</v>
      </c>
      <c r="AG1756" s="3">
        <v>278.23247328882798</v>
      </c>
      <c r="AH1756" s="3">
        <v>277.53785621553499</v>
      </c>
      <c r="AI1756" s="3">
        <v>277.47159630541699</v>
      </c>
      <c r="AJ1756" s="3">
        <v>277.34901940131499</v>
      </c>
      <c r="AK1756" s="3">
        <v>277.17012550322897</v>
      </c>
      <c r="AL1756" s="3">
        <v>276.93491461115798</v>
      </c>
      <c r="AM1756" s="3">
        <v>276.64338672510303</v>
      </c>
      <c r="AN1756" s="4"/>
      <c r="AO1756" s="4"/>
    </row>
    <row r="1757" spans="1:41" x14ac:dyDescent="0.25">
      <c r="A1757" s="48" t="str">
        <f t="shared" si="3"/>
        <v>DIC5</v>
      </c>
      <c r="B1757" s="2" t="s">
        <v>4</v>
      </c>
      <c r="C1757" s="2" t="s">
        <v>2</v>
      </c>
      <c r="D1757" s="2" t="s">
        <v>23</v>
      </c>
      <c r="E1757" s="2" t="s">
        <v>2</v>
      </c>
      <c r="F1757" s="2" t="s">
        <v>247</v>
      </c>
      <c r="G1757" s="4"/>
      <c r="H1757" s="3">
        <v>1.1855</v>
      </c>
      <c r="I1757" s="3">
        <v>1.2103999999999999</v>
      </c>
      <c r="J1757" s="3">
        <v>1.26030503352073</v>
      </c>
      <c r="K1757" s="3">
        <v>1.3111075502810901</v>
      </c>
      <c r="L1757" s="3">
        <v>1.3628075502810899</v>
      </c>
      <c r="M1757" s="3">
        <v>1.41540503352073</v>
      </c>
      <c r="N1757" s="3">
        <v>1.4689000000000001</v>
      </c>
      <c r="O1757" s="3">
        <v>1.51734901588258</v>
      </c>
      <c r="P1757" s="3">
        <v>1.56650352382388</v>
      </c>
      <c r="Q1757" s="3">
        <v>1.6163635238238701</v>
      </c>
      <c r="R1757" s="3">
        <v>1.66692901588258</v>
      </c>
      <c r="S1757" s="3">
        <v>1.7181999999999999</v>
      </c>
      <c r="T1757" s="3">
        <v>1.7691953543894701</v>
      </c>
      <c r="U1757" s="3">
        <v>1.8207730315841999</v>
      </c>
      <c r="V1757" s="3">
        <v>1.8729330315842101</v>
      </c>
      <c r="W1757" s="3">
        <v>1.92567535438947</v>
      </c>
      <c r="X1757" s="3">
        <v>1.9790000000000001</v>
      </c>
      <c r="Y1757" s="3">
        <v>2.0354375677354399</v>
      </c>
      <c r="Z1757" s="3">
        <v>2.0924763516031502</v>
      </c>
      <c r="AA1757" s="3">
        <v>2.1501163516031601</v>
      </c>
      <c r="AB1757" s="3">
        <v>2.2083575677354399</v>
      </c>
      <c r="AC1757" s="3">
        <v>2.2671999999999999</v>
      </c>
      <c r="AD1757" s="3">
        <v>2.3338288521569699</v>
      </c>
      <c r="AE1757" s="3">
        <v>2.40110327823546</v>
      </c>
      <c r="AF1757" s="3">
        <v>2.46902327823546</v>
      </c>
      <c r="AG1757" s="3">
        <v>2.5375888521569698</v>
      </c>
      <c r="AH1757" s="3">
        <v>2.6067999999999998</v>
      </c>
      <c r="AI1757" s="3">
        <v>2.6825297411754101</v>
      </c>
      <c r="AJ1757" s="3">
        <v>2.7590246117631199</v>
      </c>
      <c r="AK1757" s="3">
        <v>2.8362846117631202</v>
      </c>
      <c r="AL1757" s="3">
        <v>2.9143097411754102</v>
      </c>
      <c r="AM1757" s="3">
        <v>2.9931000000000001</v>
      </c>
      <c r="AN1757" s="4"/>
      <c r="AO1757" s="4"/>
    </row>
    <row r="1758" spans="1:41" x14ac:dyDescent="0.25">
      <c r="A1758" s="48" t="str">
        <f t="shared" si="3"/>
        <v>DIC5</v>
      </c>
      <c r="B1758" s="2" t="s">
        <v>4</v>
      </c>
      <c r="C1758" s="2" t="s">
        <v>2</v>
      </c>
      <c r="D1758" s="2" t="s">
        <v>23</v>
      </c>
      <c r="E1758" s="2" t="s">
        <v>2</v>
      </c>
      <c r="F1758" s="2" t="s">
        <v>248</v>
      </c>
      <c r="G1758" s="4"/>
      <c r="H1758" s="3">
        <v>59.130499999999898</v>
      </c>
      <c r="I1758" s="3">
        <v>59.680799999999799</v>
      </c>
      <c r="J1758" s="3">
        <v>62.607818892712999</v>
      </c>
      <c r="K1758" s="3">
        <v>65.604608339069699</v>
      </c>
      <c r="L1758" s="3">
        <v>68.671168339069794</v>
      </c>
      <c r="M1758" s="3">
        <v>71.807498892713298</v>
      </c>
      <c r="N1758" s="3">
        <v>75.013600000000295</v>
      </c>
      <c r="O1758" s="3">
        <v>78.158978997218199</v>
      </c>
      <c r="P1758" s="3">
        <v>81.365598495827101</v>
      </c>
      <c r="Q1758" s="3">
        <v>84.633458495827</v>
      </c>
      <c r="R1758" s="3">
        <v>87.962558997217897</v>
      </c>
      <c r="S1758" s="3">
        <v>91.352899999999806</v>
      </c>
      <c r="T1758" s="3">
        <v>94.864998726211596</v>
      </c>
      <c r="U1758" s="3">
        <v>98.430268089317494</v>
      </c>
      <c r="V1758" s="3">
        <v>102.048708089318</v>
      </c>
      <c r="W1758" s="3">
        <v>105.720318726212</v>
      </c>
      <c r="X1758" s="3">
        <v>109.4451</v>
      </c>
      <c r="Y1758" s="3">
        <v>113.396047335693</v>
      </c>
      <c r="Z1758" s="3">
        <v>117.40329100354001</v>
      </c>
      <c r="AA1758" s="3">
        <v>121.46683100353999</v>
      </c>
      <c r="AB1758" s="3">
        <v>125.58666733569299</v>
      </c>
      <c r="AC1758" s="3">
        <v>129.7628</v>
      </c>
      <c r="AD1758" s="3">
        <v>133.90850522131899</v>
      </c>
      <c r="AE1758" s="3">
        <v>138.10660783197801</v>
      </c>
      <c r="AF1758" s="3">
        <v>142.357107831978</v>
      </c>
      <c r="AG1758" s="3">
        <v>146.66000522131901</v>
      </c>
      <c r="AH1758" s="3">
        <v>151.0153</v>
      </c>
      <c r="AI1758" s="3">
        <v>155.180064707778</v>
      </c>
      <c r="AJ1758" s="3">
        <v>159.39734706166701</v>
      </c>
      <c r="AK1758" s="3">
        <v>163.66714706166701</v>
      </c>
      <c r="AL1758" s="3">
        <v>167.98946470777801</v>
      </c>
      <c r="AM1758" s="3">
        <v>172.36429999999999</v>
      </c>
      <c r="AN1758" s="4"/>
      <c r="AO1758" s="4"/>
    </row>
    <row r="1759" spans="1:41" x14ac:dyDescent="0.25">
      <c r="A1759" s="48" t="str">
        <f t="shared" si="3"/>
        <v>DIC5</v>
      </c>
      <c r="B1759" s="2" t="s">
        <v>4</v>
      </c>
      <c r="C1759" s="2" t="s">
        <v>2</v>
      </c>
      <c r="D1759" s="2" t="s">
        <v>23</v>
      </c>
      <c r="E1759" s="2" t="s">
        <v>2</v>
      </c>
      <c r="F1759" s="2" t="s">
        <v>249</v>
      </c>
      <c r="G1759" s="4"/>
      <c r="H1759" s="3">
        <v>7.3300000000000004E-2</v>
      </c>
      <c r="I1759" s="3">
        <v>6.7599999999999993E-2</v>
      </c>
      <c r="J1759" s="3">
        <v>7.0082714591920697E-2</v>
      </c>
      <c r="K1759" s="3">
        <v>7.2594071887881001E-2</v>
      </c>
      <c r="L1759" s="3">
        <v>7.5134071887881099E-2</v>
      </c>
      <c r="M1759" s="3">
        <v>7.7702714591920699E-2</v>
      </c>
      <c r="N1759" s="3">
        <v>8.0300000000000094E-2</v>
      </c>
      <c r="O1759" s="3">
        <v>8.2008639763959196E-2</v>
      </c>
      <c r="P1759" s="3">
        <v>8.3712959645938806E-2</v>
      </c>
      <c r="Q1759" s="3">
        <v>8.5412959645938799E-2</v>
      </c>
      <c r="R1759" s="3">
        <v>8.7108639763959203E-2</v>
      </c>
      <c r="S1759" s="3">
        <v>8.8800000000000004E-2</v>
      </c>
      <c r="T1759" s="3">
        <v>8.9906333707150093E-2</v>
      </c>
      <c r="U1759" s="3">
        <v>9.0989500560725203E-2</v>
      </c>
      <c r="V1759" s="3">
        <v>9.2049500560725195E-2</v>
      </c>
      <c r="W1759" s="3">
        <v>9.3086333707150207E-2</v>
      </c>
      <c r="X1759" s="3">
        <v>9.4100000000000003E-2</v>
      </c>
      <c r="Y1759" s="3">
        <v>9.5119575120785796E-2</v>
      </c>
      <c r="Z1759" s="3">
        <v>9.6109362681178701E-2</v>
      </c>
      <c r="AA1759" s="3">
        <v>9.7069362681178703E-2</v>
      </c>
      <c r="AB1759" s="3">
        <v>9.7999575120785803E-2</v>
      </c>
      <c r="AC1759" s="3">
        <v>9.8900000000000002E-2</v>
      </c>
      <c r="AD1759" s="3">
        <v>0.100685016591958</v>
      </c>
      <c r="AE1759" s="3">
        <v>0.102447524887936</v>
      </c>
      <c r="AF1759" s="3">
        <v>0.10418752488793601</v>
      </c>
      <c r="AG1759" s="3">
        <v>0.105905016591958</v>
      </c>
      <c r="AH1759" s="3">
        <v>0.1076</v>
      </c>
      <c r="AI1759" s="3">
        <v>0.11003141532925199</v>
      </c>
      <c r="AJ1759" s="3">
        <v>0.112447122993878</v>
      </c>
      <c r="AK1759" s="3">
        <v>0.114847122993878</v>
      </c>
      <c r="AL1759" s="3">
        <v>0.11723141532925201</v>
      </c>
      <c r="AM1759" s="3">
        <v>0.1196</v>
      </c>
      <c r="AN1759" s="4"/>
      <c r="AO1759" s="4"/>
    </row>
    <row r="1760" spans="1:41" x14ac:dyDescent="0.25">
      <c r="A1760" s="48" t="str">
        <f t="shared" si="3"/>
        <v>DIC5</v>
      </c>
      <c r="B1760" s="2" t="s">
        <v>4</v>
      </c>
      <c r="C1760" s="2" t="s">
        <v>2</v>
      </c>
      <c r="D1760" s="2" t="s">
        <v>23</v>
      </c>
      <c r="E1760" s="2" t="s">
        <v>2</v>
      </c>
      <c r="F1760" s="2" t="s">
        <v>250</v>
      </c>
      <c r="G1760" s="4"/>
      <c r="H1760" s="3">
        <v>25.455100000000002</v>
      </c>
      <c r="I1760" s="3">
        <v>24.8811</v>
      </c>
      <c r="J1760" s="3">
        <v>25.434639930646199</v>
      </c>
      <c r="K1760" s="3">
        <v>25.9813998959693</v>
      </c>
      <c r="L1760" s="3">
        <v>26.5213798959693</v>
      </c>
      <c r="M1760" s="3">
        <v>27.054579930646199</v>
      </c>
      <c r="N1760" s="3">
        <v>27.581</v>
      </c>
      <c r="O1760" s="3">
        <v>28.064602279091801</v>
      </c>
      <c r="P1760" s="3">
        <v>28.542643418637599</v>
      </c>
      <c r="Q1760" s="3">
        <v>29.0818375620442</v>
      </c>
      <c r="R1760" s="3">
        <v>29.5591583746961</v>
      </c>
      <c r="S1760" s="3">
        <v>30.031199999999998</v>
      </c>
      <c r="T1760" s="3">
        <v>30.4046371710965</v>
      </c>
      <c r="U1760" s="3">
        <v>30.776495756644699</v>
      </c>
      <c r="V1760" s="3">
        <v>31.146775756644701</v>
      </c>
      <c r="W1760" s="3">
        <v>31.515477171096499</v>
      </c>
      <c r="X1760" s="3">
        <v>31.8826</v>
      </c>
      <c r="Y1760" s="3">
        <v>32.326361281694098</v>
      </c>
      <c r="Z1760" s="3">
        <v>32.772151922541099</v>
      </c>
      <c r="AA1760" s="3">
        <v>33.219971922541099</v>
      </c>
      <c r="AB1760" s="3">
        <v>33.669821281693999</v>
      </c>
      <c r="AC1760" s="3">
        <v>34.121699999999997</v>
      </c>
      <c r="AD1760" s="3">
        <v>34.722296047578801</v>
      </c>
      <c r="AE1760" s="3">
        <v>35.323404071368202</v>
      </c>
      <c r="AF1760" s="3">
        <v>35.925024071368199</v>
      </c>
      <c r="AG1760" s="3">
        <v>36.527156047578799</v>
      </c>
      <c r="AH1760" s="3">
        <v>37.129800000000003</v>
      </c>
      <c r="AI1760" s="3">
        <v>37.819418436186602</v>
      </c>
      <c r="AJ1760" s="3">
        <v>38.508577654279797</v>
      </c>
      <c r="AK1760" s="3">
        <v>39.197277654279802</v>
      </c>
      <c r="AL1760" s="3">
        <v>39.885518436186501</v>
      </c>
      <c r="AM1760" s="3">
        <v>40.573300000000003</v>
      </c>
      <c r="AN1760" s="4"/>
      <c r="AO1760" s="4"/>
    </row>
    <row r="1761" spans="1:41" x14ac:dyDescent="0.25">
      <c r="A1761" s="48" t="str">
        <f t="shared" si="3"/>
        <v>DIC5</v>
      </c>
      <c r="B1761" s="2" t="s">
        <v>4</v>
      </c>
      <c r="C1761" s="2" t="s">
        <v>2</v>
      </c>
      <c r="D1761" s="2" t="s">
        <v>23</v>
      </c>
      <c r="E1761" s="2" t="s">
        <v>2</v>
      </c>
      <c r="F1761" s="2" t="s">
        <v>251</v>
      </c>
      <c r="G1761" s="4"/>
      <c r="H1761" s="3">
        <v>14.3615025968745</v>
      </c>
      <c r="I1761" s="3">
        <v>14.7491493881192</v>
      </c>
      <c r="J1761" s="3">
        <v>15.084533963482601</v>
      </c>
      <c r="K1761" s="3">
        <v>15.417604352849001</v>
      </c>
      <c r="L1761" s="3">
        <v>15.7483605562183</v>
      </c>
      <c r="M1761" s="3">
        <v>16.076802573590601</v>
      </c>
      <c r="N1761" s="3">
        <v>16.402930404965801</v>
      </c>
      <c r="O1761" s="3">
        <v>16.556544227606199</v>
      </c>
      <c r="P1761" s="3">
        <v>16.706727735489</v>
      </c>
      <c r="Q1761" s="3">
        <v>16.8534809286142</v>
      </c>
      <c r="R1761" s="3">
        <v>16.996803806981699</v>
      </c>
      <c r="S1761" s="3">
        <v>17.136696370591601</v>
      </c>
      <c r="T1761" s="3">
        <v>17.165967253004101</v>
      </c>
      <c r="U1761" s="3">
        <v>17.192067589350302</v>
      </c>
      <c r="V1761" s="3">
        <v>17.214997379630098</v>
      </c>
      <c r="W1761" s="3">
        <v>17.234756623843701</v>
      </c>
      <c r="X1761" s="3">
        <v>17.251345321991</v>
      </c>
      <c r="Y1761" s="3">
        <v>17.238302450541401</v>
      </c>
      <c r="Z1761" s="3">
        <v>17.2089513710905</v>
      </c>
      <c r="AA1761" s="3">
        <v>17.188510817731</v>
      </c>
      <c r="AB1761" s="3">
        <v>17.164439262517199</v>
      </c>
      <c r="AC1761" s="3">
        <v>17.136736705449099</v>
      </c>
      <c r="AD1761" s="3">
        <v>17.106687224547901</v>
      </c>
      <c r="AE1761" s="3">
        <v>17.073473191998801</v>
      </c>
      <c r="AF1761" s="3">
        <v>17.037094607801901</v>
      </c>
      <c r="AG1761" s="3">
        <v>16.997551471957301</v>
      </c>
      <c r="AH1761" s="3">
        <v>16.9548437844647</v>
      </c>
      <c r="AI1761" s="3">
        <v>16.950459501975001</v>
      </c>
      <c r="AJ1761" s="3">
        <v>16.9426343097733</v>
      </c>
      <c r="AK1761" s="3">
        <v>16.931368207859698</v>
      </c>
      <c r="AL1761" s="3">
        <v>16.916661196233999</v>
      </c>
      <c r="AM1761" s="3">
        <v>16.898513274896398</v>
      </c>
      <c r="AN1761" s="4"/>
      <c r="AO1761" s="4"/>
    </row>
    <row r="1762" spans="1:41" x14ac:dyDescent="0.25">
      <c r="A1762" s="48" t="str">
        <f t="shared" si="3"/>
        <v>DIC5</v>
      </c>
      <c r="B1762" s="2" t="s">
        <v>4</v>
      </c>
      <c r="C1762" s="2" t="s">
        <v>2</v>
      </c>
      <c r="D1762" s="2" t="s">
        <v>23</v>
      </c>
      <c r="E1762" s="2" t="s">
        <v>2</v>
      </c>
      <c r="F1762" s="2" t="s">
        <v>252</v>
      </c>
      <c r="G1762" s="4"/>
      <c r="H1762" s="3">
        <v>4.17384045016136</v>
      </c>
      <c r="I1762" s="3">
        <v>3.3728052405641802</v>
      </c>
      <c r="J1762" s="3">
        <v>2.6407220048431901</v>
      </c>
      <c r="K1762" s="3">
        <v>3.0838683034901102</v>
      </c>
      <c r="L1762" s="3">
        <v>2.9393998349530799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</row>
    <row r="1763" spans="1:41" x14ac:dyDescent="0.25">
      <c r="A1763" s="48" t="str">
        <f t="shared" si="3"/>
        <v>DIC5</v>
      </c>
      <c r="B1763" s="2" t="s">
        <v>4</v>
      </c>
      <c r="C1763" s="2" t="s">
        <v>2</v>
      </c>
      <c r="D1763" s="2" t="s">
        <v>23</v>
      </c>
      <c r="E1763" s="2" t="s">
        <v>2</v>
      </c>
      <c r="F1763" s="2" t="s">
        <v>253</v>
      </c>
      <c r="G1763" s="4"/>
      <c r="H1763" s="3">
        <v>13.7668656107645</v>
      </c>
      <c r="I1763" s="3">
        <v>13.7668656107645</v>
      </c>
      <c r="J1763" s="3">
        <v>13.7668656107645</v>
      </c>
      <c r="K1763" s="3">
        <v>13.7668656107645</v>
      </c>
      <c r="L1763" s="3">
        <v>13.7668656107645</v>
      </c>
      <c r="M1763" s="3">
        <v>13.7668656107645</v>
      </c>
      <c r="N1763" s="3">
        <v>13.7668656107645</v>
      </c>
      <c r="O1763" s="3">
        <v>13.7668656107645</v>
      </c>
      <c r="P1763" s="3">
        <v>13.7668656107645</v>
      </c>
      <c r="Q1763" s="3">
        <v>12.927019439055</v>
      </c>
      <c r="R1763" s="3">
        <v>6.4733130309200098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</row>
    <row r="1764" spans="1:41" x14ac:dyDescent="0.25">
      <c r="A1764" s="48" t="str">
        <f t="shared" si="3"/>
        <v>DIC5</v>
      </c>
      <c r="B1764" s="2" t="s">
        <v>4</v>
      </c>
      <c r="C1764" s="2" t="s">
        <v>2</v>
      </c>
      <c r="D1764" s="2" t="s">
        <v>23</v>
      </c>
      <c r="E1764" s="2" t="s">
        <v>2</v>
      </c>
      <c r="F1764" s="2" t="s">
        <v>254</v>
      </c>
      <c r="G1764" s="4"/>
      <c r="H1764" s="3">
        <v>1.8336326078651899</v>
      </c>
      <c r="I1764" s="3">
        <v>1.8336326078651899</v>
      </c>
      <c r="J1764" s="3">
        <v>1.8336326078651899</v>
      </c>
      <c r="K1764" s="3">
        <v>1.8336326078651899</v>
      </c>
      <c r="L1764" s="3">
        <v>1.8336326078651899</v>
      </c>
      <c r="M1764" s="3">
        <v>1.8336326078651899</v>
      </c>
      <c r="N1764" s="3">
        <v>1.8336326078651899</v>
      </c>
      <c r="O1764" s="3">
        <v>1.8336326078651899</v>
      </c>
      <c r="P1764" s="3">
        <v>1.6658248218678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</row>
    <row r="1765" spans="1:41" x14ac:dyDescent="0.25">
      <c r="A1765" s="48" t="str">
        <f t="shared" si="3"/>
        <v>DIC5</v>
      </c>
      <c r="B1765" s="2" t="s">
        <v>4</v>
      </c>
      <c r="C1765" s="2" t="s">
        <v>2</v>
      </c>
      <c r="D1765" s="2" t="s">
        <v>23</v>
      </c>
      <c r="E1765" s="2" t="s">
        <v>2</v>
      </c>
      <c r="F1765" s="2" t="s">
        <v>255</v>
      </c>
      <c r="G1765" s="4"/>
      <c r="H1765" s="3">
        <v>0.23745837409794501</v>
      </c>
      <c r="I1765" s="3">
        <v>0.23745837409794501</v>
      </c>
      <c r="J1765" s="3">
        <v>0.23745837409794501</v>
      </c>
      <c r="K1765" s="3">
        <v>0.23745837409794501</v>
      </c>
      <c r="L1765" s="3">
        <v>0.23745837409794501</v>
      </c>
      <c r="M1765" s="3">
        <v>0.23745837409794501</v>
      </c>
      <c r="N1765" s="3">
        <v>0.23745837409794501</v>
      </c>
      <c r="O1765" s="3">
        <v>0.23745837409794501</v>
      </c>
      <c r="P1765" s="3">
        <v>0.23745837409794501</v>
      </c>
      <c r="Q1765" s="3">
        <v>0.23745837409794501</v>
      </c>
      <c r="R1765" s="3">
        <v>0.23745837409794501</v>
      </c>
      <c r="S1765" s="3">
        <v>0.23745837409794501</v>
      </c>
      <c r="T1765" s="3">
        <v>0.23745837409794501</v>
      </c>
      <c r="U1765" s="3">
        <v>0.23745837409794501</v>
      </c>
      <c r="V1765" s="3">
        <v>0.12562647330730201</v>
      </c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</row>
    <row r="1766" spans="1:41" x14ac:dyDescent="0.25">
      <c r="A1766" s="48" t="str">
        <f t="shared" si="3"/>
        <v>DIC5</v>
      </c>
      <c r="B1766" s="2" t="s">
        <v>4</v>
      </c>
      <c r="C1766" s="2" t="s">
        <v>2</v>
      </c>
      <c r="D1766" s="2" t="s">
        <v>23</v>
      </c>
      <c r="E1766" s="2" t="s">
        <v>2</v>
      </c>
      <c r="F1766" s="2" t="s">
        <v>256</v>
      </c>
      <c r="G1766" s="4"/>
      <c r="H1766" s="3">
        <v>3.19641395045299E-2</v>
      </c>
      <c r="I1766" s="3">
        <v>3.19641395045299E-2</v>
      </c>
      <c r="J1766" s="3">
        <v>3.19641395045299E-2</v>
      </c>
      <c r="K1766" s="3">
        <v>3.19641395045299E-2</v>
      </c>
      <c r="L1766" s="3">
        <v>3.19641395045299E-2</v>
      </c>
      <c r="M1766" s="3">
        <v>3.19641395045299E-2</v>
      </c>
      <c r="N1766" s="3">
        <v>3.19641395045299E-2</v>
      </c>
      <c r="O1766" s="3">
        <v>3.19641395045299E-2</v>
      </c>
      <c r="P1766" s="3">
        <v>3.19641395045299E-2</v>
      </c>
      <c r="Q1766" s="3">
        <v>3.19641395045299E-2</v>
      </c>
      <c r="R1766" s="3">
        <v>3.19641395045299E-2</v>
      </c>
      <c r="S1766" s="3">
        <v>3.19641395045299E-2</v>
      </c>
      <c r="T1766" s="3">
        <v>3.19641395045299E-2</v>
      </c>
      <c r="U1766" s="3">
        <v>3.19641395045299E-2</v>
      </c>
      <c r="V1766" s="3">
        <v>3.19641395045299E-2</v>
      </c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</row>
    <row r="1767" spans="1:41" x14ac:dyDescent="0.25">
      <c r="A1767" s="48" t="str">
        <f t="shared" si="3"/>
        <v>DIC5</v>
      </c>
      <c r="B1767" s="2" t="s">
        <v>4</v>
      </c>
      <c r="C1767" s="2" t="s">
        <v>2</v>
      </c>
      <c r="D1767" s="2" t="s">
        <v>23</v>
      </c>
      <c r="E1767" s="2" t="s">
        <v>2</v>
      </c>
      <c r="F1767" s="2" t="s">
        <v>257</v>
      </c>
      <c r="G1767" s="4"/>
      <c r="H1767" s="3">
        <v>5.3269362196174903</v>
      </c>
      <c r="I1767" s="3">
        <v>5.3269362196174903</v>
      </c>
      <c r="J1767" s="3">
        <v>5.3269362196174903</v>
      </c>
      <c r="K1767" s="3">
        <v>5.3269362196174903</v>
      </c>
      <c r="L1767" s="3">
        <v>5.3269362196174903</v>
      </c>
      <c r="M1767" s="3">
        <v>5.3269362196174903</v>
      </c>
      <c r="N1767" s="3">
        <v>5.3269362196174903</v>
      </c>
      <c r="O1767" s="3">
        <v>5.3269362196174903</v>
      </c>
      <c r="P1767" s="3">
        <v>5.3269362196174903</v>
      </c>
      <c r="Q1767" s="3">
        <v>5.3269362196174903</v>
      </c>
      <c r="R1767" s="3">
        <v>5.3269362196174903</v>
      </c>
      <c r="S1767" s="3">
        <v>5.3269362196174903</v>
      </c>
      <c r="T1767" s="3">
        <v>5.3269362196174903</v>
      </c>
      <c r="U1767" s="3">
        <v>5.3269362196174903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</row>
    <row r="1768" spans="1:41" x14ac:dyDescent="0.25">
      <c r="A1768" s="48" t="str">
        <f t="shared" si="3"/>
        <v>DIC5</v>
      </c>
      <c r="B1768" s="2" t="s">
        <v>4</v>
      </c>
      <c r="C1768" s="2" t="s">
        <v>2</v>
      </c>
      <c r="D1768" s="2" t="s">
        <v>23</v>
      </c>
      <c r="E1768" s="2" t="s">
        <v>2</v>
      </c>
      <c r="F1768" s="2" t="s">
        <v>258</v>
      </c>
      <c r="G1768" s="4"/>
      <c r="H1768" s="3">
        <v>0.26078636194077998</v>
      </c>
      <c r="I1768" s="3">
        <v>0.24643363381735101</v>
      </c>
      <c r="J1768" s="3">
        <v>0.235601386177029</v>
      </c>
      <c r="K1768" s="3">
        <v>0.22476913853670599</v>
      </c>
      <c r="L1768" s="3">
        <v>0.21393689089638199</v>
      </c>
      <c r="M1768" s="3">
        <v>0.17153211993574399</v>
      </c>
      <c r="N1768" s="3">
        <v>0.16238374020583801</v>
      </c>
      <c r="O1768" s="3">
        <v>1.8499955651857799E-2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</row>
    <row r="1769" spans="1:41" x14ac:dyDescent="0.25">
      <c r="A1769" s="48" t="str">
        <f t="shared" si="3"/>
        <v>DIC5</v>
      </c>
      <c r="B1769" s="2" t="s">
        <v>4</v>
      </c>
      <c r="C1769" s="2" t="s">
        <v>2</v>
      </c>
      <c r="D1769" s="2" t="s">
        <v>23</v>
      </c>
      <c r="E1769" s="2" t="s">
        <v>2</v>
      </c>
      <c r="F1769" s="2" t="s">
        <v>259</v>
      </c>
      <c r="G1769" s="4"/>
      <c r="H1769" s="3">
        <v>3.5994360077638201</v>
      </c>
      <c r="I1769" s="3">
        <v>3.2484844769138199</v>
      </c>
      <c r="J1769" s="3">
        <v>2.8784493176994501</v>
      </c>
      <c r="K1769" s="3">
        <v>2.5084141584850799</v>
      </c>
      <c r="L1769" s="3">
        <v>2.1383789992706999</v>
      </c>
      <c r="M1769" s="3">
        <v>1.7417570457215401</v>
      </c>
      <c r="N1769" s="3">
        <v>1.3451350921723699</v>
      </c>
      <c r="O1769" s="3">
        <v>0.74512831551301195</v>
      </c>
      <c r="P1769" s="3">
        <v>0.40234280973551401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</row>
    <row r="1770" spans="1:41" x14ac:dyDescent="0.25">
      <c r="A1770" s="48" t="str">
        <f t="shared" si="3"/>
        <v>DIC5</v>
      </c>
      <c r="B1770" s="2" t="s">
        <v>4</v>
      </c>
      <c r="C1770" s="2" t="s">
        <v>2</v>
      </c>
      <c r="D1770" s="2" t="s">
        <v>23</v>
      </c>
      <c r="E1770" s="2" t="s">
        <v>2</v>
      </c>
      <c r="F1770" s="2" t="s">
        <v>260</v>
      </c>
      <c r="G1770" s="4"/>
      <c r="H1770" s="3">
        <v>0.83129974180261201</v>
      </c>
      <c r="I1770" s="3">
        <v>0.76948237720130896</v>
      </c>
      <c r="J1770" s="3">
        <v>0.73045213598244196</v>
      </c>
      <c r="K1770" s="3">
        <v>0.69142189476357496</v>
      </c>
      <c r="L1770" s="3">
        <v>0.65239165354470796</v>
      </c>
      <c r="M1770" s="3">
        <v>0.59324204682742898</v>
      </c>
      <c r="N1770" s="3">
        <v>0.52318124547466305</v>
      </c>
      <c r="O1770" s="3">
        <v>0.36503401708959399</v>
      </c>
      <c r="P1770" s="3">
        <v>0.31783505381782901</v>
      </c>
      <c r="Q1770" s="3">
        <v>0.27282333761073102</v>
      </c>
      <c r="R1770" s="3">
        <v>0.22781162140363301</v>
      </c>
      <c r="S1770" s="3">
        <v>0.182799905196534</v>
      </c>
      <c r="T1770" s="3">
        <v>0.159504931477569</v>
      </c>
      <c r="U1770" s="3">
        <v>0.13620995775860401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</row>
    <row r="1771" spans="1:41" x14ac:dyDescent="0.25">
      <c r="A1771" s="48" t="str">
        <f t="shared" si="3"/>
        <v>DIC5</v>
      </c>
      <c r="B1771" s="2" t="s">
        <v>4</v>
      </c>
      <c r="C1771" s="2" t="s">
        <v>2</v>
      </c>
      <c r="D1771" s="2" t="s">
        <v>23</v>
      </c>
      <c r="E1771" s="2" t="s">
        <v>2</v>
      </c>
      <c r="F1771" s="2" t="s">
        <v>261</v>
      </c>
      <c r="G1771" s="4"/>
      <c r="H1771" s="3">
        <v>7.6261793933805194E-2</v>
      </c>
      <c r="I1771" s="3">
        <v>7.4876163330034495E-2</v>
      </c>
      <c r="J1771" s="3">
        <v>7.4922840149444794E-2</v>
      </c>
      <c r="K1771" s="3">
        <v>7.4969516968854996E-2</v>
      </c>
      <c r="L1771" s="3">
        <v>7.5016193788265295E-2</v>
      </c>
      <c r="M1771" s="3">
        <v>6.9307107423537101E-2</v>
      </c>
      <c r="N1771" s="3">
        <v>6.3598021058808796E-2</v>
      </c>
      <c r="O1771" s="3">
        <v>5.8900117824654999E-2</v>
      </c>
      <c r="P1771" s="3">
        <v>5.4202214590501202E-2</v>
      </c>
      <c r="Q1771" s="3">
        <v>5.0308158339698601E-2</v>
      </c>
      <c r="R1771" s="3">
        <v>4.6414102088896E-2</v>
      </c>
      <c r="S1771" s="3">
        <v>4.2520045838093302E-2</v>
      </c>
      <c r="T1771" s="3">
        <v>3.9788271493942498E-2</v>
      </c>
      <c r="U1771" s="3">
        <v>3.7056497149791701E-2</v>
      </c>
      <c r="V1771" s="3">
        <v>1.79651735218327E-2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</row>
    <row r="1772" spans="1:41" x14ac:dyDescent="0.25">
      <c r="A1772" s="48" t="str">
        <f t="shared" si="3"/>
        <v>DIC5</v>
      </c>
      <c r="B1772" s="2" t="s">
        <v>4</v>
      </c>
      <c r="C1772" s="2" t="s">
        <v>2</v>
      </c>
      <c r="D1772" s="2" t="s">
        <v>23</v>
      </c>
      <c r="E1772" s="2" t="s">
        <v>2</v>
      </c>
      <c r="F1772" s="2" t="s">
        <v>262</v>
      </c>
      <c r="G1772" s="4"/>
      <c r="H1772" s="3">
        <v>9.4806706723037593</v>
      </c>
      <c r="I1772" s="3">
        <v>10.092326844710399</v>
      </c>
      <c r="J1772" s="3">
        <v>10.092326844710399</v>
      </c>
      <c r="K1772" s="3">
        <v>10.092326844710399</v>
      </c>
      <c r="L1772" s="3">
        <v>10.092326844710399</v>
      </c>
      <c r="M1772" s="3">
        <v>10.092326844710399</v>
      </c>
      <c r="N1772" s="3">
        <v>10.092326844710399</v>
      </c>
      <c r="O1772" s="3">
        <v>10.092326844710399</v>
      </c>
      <c r="P1772" s="3">
        <v>10.092326844710399</v>
      </c>
      <c r="Q1772" s="3">
        <v>10.092326844710399</v>
      </c>
      <c r="R1772" s="3">
        <v>10.092326844710399</v>
      </c>
      <c r="S1772" s="3">
        <v>10.092326844710399</v>
      </c>
      <c r="T1772" s="3">
        <v>10.092326844710399</v>
      </c>
      <c r="U1772" s="3">
        <v>10.092326844710399</v>
      </c>
      <c r="V1772" s="3">
        <v>10.092326844710399</v>
      </c>
      <c r="W1772" s="3">
        <v>10.092326844710399</v>
      </c>
      <c r="X1772" s="3">
        <v>10.092326844710399</v>
      </c>
      <c r="Y1772" s="3">
        <v>10.092326844710399</v>
      </c>
      <c r="Z1772" s="3">
        <v>10.092326844710399</v>
      </c>
      <c r="AA1772" s="3">
        <v>10.092326844710399</v>
      </c>
      <c r="AB1772" s="3">
        <v>10.092326844710399</v>
      </c>
      <c r="AC1772" s="3">
        <v>10.092326844710399</v>
      </c>
      <c r="AD1772" s="3">
        <v>10.092326844710399</v>
      </c>
      <c r="AE1772" s="3">
        <v>10.092326844710399</v>
      </c>
      <c r="AF1772" s="3">
        <v>10.092326844710399</v>
      </c>
      <c r="AG1772" s="3">
        <v>10.092326844710399</v>
      </c>
      <c r="AH1772" s="3">
        <v>10.092326844710399</v>
      </c>
      <c r="AI1772" s="3">
        <v>10.092326844710399</v>
      </c>
      <c r="AJ1772" s="3">
        <v>10.092326844710399</v>
      </c>
      <c r="AK1772" s="3">
        <v>10.092326844710399</v>
      </c>
      <c r="AL1772" s="3">
        <v>10.092326844710399</v>
      </c>
      <c r="AM1772" s="3">
        <v>10.092326844710399</v>
      </c>
      <c r="AN1772" s="4"/>
      <c r="AO1772" s="4"/>
    </row>
    <row r="1773" spans="1:41" x14ac:dyDescent="0.25">
      <c r="A1773" s="48" t="str">
        <f t="shared" si="3"/>
        <v>DIC5</v>
      </c>
      <c r="B1773" s="2" t="s">
        <v>4</v>
      </c>
      <c r="C1773" s="2" t="s">
        <v>2</v>
      </c>
      <c r="D1773" s="2" t="s">
        <v>23</v>
      </c>
      <c r="E1773" s="2" t="s">
        <v>2</v>
      </c>
      <c r="F1773" s="2" t="s">
        <v>263</v>
      </c>
      <c r="G1773" s="4"/>
      <c r="H1773" s="3">
        <v>3.6351787607135599</v>
      </c>
      <c r="I1773" s="3">
        <v>4.1573407601939198</v>
      </c>
      <c r="J1773" s="3">
        <v>4.1573407601939198</v>
      </c>
      <c r="K1773" s="3">
        <v>4.1573407601939198</v>
      </c>
      <c r="L1773" s="3">
        <v>4.1573407601939198</v>
      </c>
      <c r="M1773" s="3">
        <v>4.1573407601939198</v>
      </c>
      <c r="N1773" s="3">
        <v>4.1573407601939198</v>
      </c>
      <c r="O1773" s="3">
        <v>4.1573407601939198</v>
      </c>
      <c r="P1773" s="3">
        <v>4.1573407601939198</v>
      </c>
      <c r="Q1773" s="3">
        <v>4.1573407601939198</v>
      </c>
      <c r="R1773" s="3">
        <v>4.1573407601939198</v>
      </c>
      <c r="S1773" s="3">
        <v>4.1573407601939198</v>
      </c>
      <c r="T1773" s="3">
        <v>4.1573407601939198</v>
      </c>
      <c r="U1773" s="3">
        <v>4.1573407601939198</v>
      </c>
      <c r="V1773" s="3">
        <v>4.1573407601939198</v>
      </c>
      <c r="W1773" s="3">
        <v>4.1573407601939198</v>
      </c>
      <c r="X1773" s="3">
        <v>4.1573407601939198</v>
      </c>
      <c r="Y1773" s="3">
        <v>4.1573407601939198</v>
      </c>
      <c r="Z1773" s="3">
        <v>4.1573407601939198</v>
      </c>
      <c r="AA1773" s="3">
        <v>4.1573407601939198</v>
      </c>
      <c r="AB1773" s="3">
        <v>4.1573407601939198</v>
      </c>
      <c r="AC1773" s="3">
        <v>4.1573407601939198</v>
      </c>
      <c r="AD1773" s="3">
        <v>4.1573407601939198</v>
      </c>
      <c r="AE1773" s="3">
        <v>4.1573407601939198</v>
      </c>
      <c r="AF1773" s="3">
        <v>4.1573407601939198</v>
      </c>
      <c r="AG1773" s="3">
        <v>4.1573407601939198</v>
      </c>
      <c r="AH1773" s="3">
        <v>4.1573407601939198</v>
      </c>
      <c r="AI1773" s="3">
        <v>4.1573407601939198</v>
      </c>
      <c r="AJ1773" s="3">
        <v>4.1573407601939198</v>
      </c>
      <c r="AK1773" s="3">
        <v>4.1573407601939198</v>
      </c>
      <c r="AL1773" s="3">
        <v>4.1573407601939198</v>
      </c>
      <c r="AM1773" s="3">
        <v>4.1573407601939198</v>
      </c>
      <c r="AN1773" s="4"/>
      <c r="AO1773" s="4"/>
    </row>
    <row r="1774" spans="1:41" x14ac:dyDescent="0.25">
      <c r="A1774" s="48" t="str">
        <f t="shared" ref="A1774:A1837" si="4">+"DIC5"</f>
        <v>DIC5</v>
      </c>
      <c r="B1774" s="2" t="s">
        <v>4</v>
      </c>
      <c r="C1774" s="2" t="s">
        <v>2</v>
      </c>
      <c r="D1774" s="2" t="s">
        <v>23</v>
      </c>
      <c r="E1774" s="2" t="s">
        <v>2</v>
      </c>
      <c r="F1774" s="2" t="s">
        <v>264</v>
      </c>
      <c r="G1774" s="4"/>
      <c r="H1774" s="3">
        <v>1.0517168524590099</v>
      </c>
      <c r="I1774" s="3">
        <v>1.2027868852459001</v>
      </c>
      <c r="J1774" s="3">
        <v>1.2027868852459001</v>
      </c>
      <c r="K1774" s="3">
        <v>1.2027868852459001</v>
      </c>
      <c r="L1774" s="3">
        <v>1.2027868852459001</v>
      </c>
      <c r="M1774" s="3">
        <v>1.2027868852459001</v>
      </c>
      <c r="N1774" s="3">
        <v>1.2027868852459001</v>
      </c>
      <c r="O1774" s="3">
        <v>1.2027868852459001</v>
      </c>
      <c r="P1774" s="3">
        <v>1.2027868852459001</v>
      </c>
      <c r="Q1774" s="3">
        <v>1.2027868852459001</v>
      </c>
      <c r="R1774" s="3">
        <v>1.2027868852459001</v>
      </c>
      <c r="S1774" s="3">
        <v>1.2027868852459001</v>
      </c>
      <c r="T1774" s="3">
        <v>1.2027868852459001</v>
      </c>
      <c r="U1774" s="3">
        <v>1.2027868852459001</v>
      </c>
      <c r="V1774" s="3">
        <v>1.2027868852459001</v>
      </c>
      <c r="W1774" s="3">
        <v>1.2027868852459001</v>
      </c>
      <c r="X1774" s="3">
        <v>1.2027868852459001</v>
      </c>
      <c r="Y1774" s="3">
        <v>1.2027868852459001</v>
      </c>
      <c r="Z1774" s="3">
        <v>1.2027868852459001</v>
      </c>
      <c r="AA1774" s="3">
        <v>1.2027868852459001</v>
      </c>
      <c r="AB1774" s="3">
        <v>1.2027868852459001</v>
      </c>
      <c r="AC1774" s="3">
        <v>1.2027868852459001</v>
      </c>
      <c r="AD1774" s="3">
        <v>1.2027868852459001</v>
      </c>
      <c r="AE1774" s="3">
        <v>1.2027868852459001</v>
      </c>
      <c r="AF1774" s="3">
        <v>1.2027868852459001</v>
      </c>
      <c r="AG1774" s="3">
        <v>1.2027868852459001</v>
      </c>
      <c r="AH1774" s="3">
        <v>1.2027868852459001</v>
      </c>
      <c r="AI1774" s="3">
        <v>1.2027868852459001</v>
      </c>
      <c r="AJ1774" s="3">
        <v>1.2027868852459001</v>
      </c>
      <c r="AK1774" s="3">
        <v>1.2027868852459001</v>
      </c>
      <c r="AL1774" s="3">
        <v>1.2027868852459001</v>
      </c>
      <c r="AM1774" s="3">
        <v>1.2027868852459001</v>
      </c>
      <c r="AN1774" s="4"/>
      <c r="AO1774" s="4"/>
    </row>
    <row r="1775" spans="1:41" x14ac:dyDescent="0.25">
      <c r="A1775" s="48" t="str">
        <f t="shared" si="4"/>
        <v>DIC5</v>
      </c>
      <c r="B1775" s="2" t="s">
        <v>4</v>
      </c>
      <c r="C1775" s="2" t="s">
        <v>2</v>
      </c>
      <c r="D1775" s="2" t="s">
        <v>23</v>
      </c>
      <c r="E1775" s="2" t="s">
        <v>2</v>
      </c>
      <c r="F1775" s="2" t="s">
        <v>177</v>
      </c>
      <c r="G1775" s="4"/>
      <c r="H1775" s="3">
        <v>0.52449999999999997</v>
      </c>
      <c r="I1775" s="3">
        <v>0.52939999999999998</v>
      </c>
      <c r="J1775" s="3">
        <v>0.55536237980117598</v>
      </c>
      <c r="K1775" s="3">
        <v>0.58194356970176397</v>
      </c>
      <c r="L1775" s="3">
        <v>0.60914356970176398</v>
      </c>
      <c r="M1775" s="3">
        <v>0.63696237980117598</v>
      </c>
      <c r="N1775" s="3">
        <v>0.66539999999999999</v>
      </c>
      <c r="O1775" s="3">
        <v>0.693293971648684</v>
      </c>
      <c r="P1775" s="3">
        <v>0.72173095747302596</v>
      </c>
      <c r="Q1775" s="3">
        <v>0.75071095747302696</v>
      </c>
      <c r="R1775" s="3">
        <v>0.78023397164868502</v>
      </c>
      <c r="S1775" s="3">
        <v>0.81030000000000102</v>
      </c>
      <c r="T1775" s="3">
        <v>0.84145657513567296</v>
      </c>
      <c r="U1775" s="3">
        <v>0.87308486270350805</v>
      </c>
      <c r="V1775" s="3">
        <v>0.90518486270350795</v>
      </c>
      <c r="W1775" s="3">
        <v>0.93775657513567101</v>
      </c>
      <c r="X1775" s="3">
        <v>0.970799999999998</v>
      </c>
      <c r="Y1775" s="3">
        <v>1.00586069116119</v>
      </c>
      <c r="Z1775" s="3">
        <v>1.04142103674178</v>
      </c>
      <c r="AA1775" s="3">
        <v>1.07748103674178</v>
      </c>
      <c r="AB1775" s="3">
        <v>1.11404069116119</v>
      </c>
      <c r="AC1775" s="3">
        <v>1.1511</v>
      </c>
      <c r="AD1775" s="3">
        <v>1.18787056636969</v>
      </c>
      <c r="AE1775" s="3">
        <v>1.2251058495545299</v>
      </c>
      <c r="AF1775" s="3">
        <v>1.26280584955453</v>
      </c>
      <c r="AG1775" s="3">
        <v>1.30097056636969</v>
      </c>
      <c r="AH1775" s="3">
        <v>1.3395999999999999</v>
      </c>
      <c r="AI1775" s="3">
        <v>1.37654811140606</v>
      </c>
      <c r="AJ1775" s="3">
        <v>1.4139621671091001</v>
      </c>
      <c r="AK1775" s="3">
        <v>1.45184216710909</v>
      </c>
      <c r="AL1775" s="3">
        <v>1.49018811140606</v>
      </c>
      <c r="AM1775" s="3">
        <v>1.5289999999999999</v>
      </c>
      <c r="AN1775" s="4"/>
      <c r="AO1775" s="4"/>
    </row>
    <row r="1776" spans="1:41" x14ac:dyDescent="0.25">
      <c r="A1776" s="48" t="str">
        <f t="shared" si="4"/>
        <v>DIC5</v>
      </c>
      <c r="B1776" s="2" t="s">
        <v>4</v>
      </c>
      <c r="C1776" s="2" t="s">
        <v>2</v>
      </c>
      <c r="D1776" s="2" t="s">
        <v>23</v>
      </c>
      <c r="E1776" s="2" t="s">
        <v>2</v>
      </c>
      <c r="F1776" s="2" t="s">
        <v>178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3">
        <v>5.0859069101725201E-3</v>
      </c>
      <c r="AA1776" s="3">
        <v>5.12590691018611E-3</v>
      </c>
      <c r="AB1776" s="3">
        <v>5.1639379401269298E-3</v>
      </c>
      <c r="AC1776" s="3">
        <v>5.2000000000238496E-3</v>
      </c>
      <c r="AD1776" s="3">
        <v>5.2833179986233603E-3</v>
      </c>
      <c r="AE1776" s="3">
        <v>5.3649769979355897E-3</v>
      </c>
      <c r="AF1776" s="3">
        <v>5.4449769979258997E-3</v>
      </c>
      <c r="AG1776" s="3">
        <v>5.5233179986333703E-3</v>
      </c>
      <c r="AH1776" s="3">
        <v>5.6000000000171503E-3</v>
      </c>
      <c r="AI1776" s="3">
        <v>5.7038904991926201E-3</v>
      </c>
      <c r="AJ1776" s="3">
        <v>5.8058357487862401E-3</v>
      </c>
      <c r="AK1776" s="3">
        <v>5.9058357488170898E-3</v>
      </c>
      <c r="AL1776" s="3">
        <v>6.0038904992505398E-3</v>
      </c>
      <c r="AM1776" s="3">
        <v>6.1000000000976896E-3</v>
      </c>
      <c r="AN1776" s="4"/>
      <c r="AO1776" s="4"/>
    </row>
    <row r="1777" spans="1:41" x14ac:dyDescent="0.25">
      <c r="A1777" s="48" t="str">
        <f t="shared" si="4"/>
        <v>DIC5</v>
      </c>
      <c r="B1777" s="2" t="s">
        <v>4</v>
      </c>
      <c r="C1777" s="2" t="s">
        <v>2</v>
      </c>
      <c r="D1777" s="2" t="s">
        <v>23</v>
      </c>
      <c r="E1777" s="2" t="s">
        <v>2</v>
      </c>
      <c r="F1777" s="2" t="s">
        <v>180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3">
        <v>0.62265294476969801</v>
      </c>
      <c r="Z1777" s="3">
        <v>1.46105314543325</v>
      </c>
      <c r="AA1777" s="3">
        <v>2.2310531454331799</v>
      </c>
      <c r="AB1777" s="3">
        <v>2.9326529447696399</v>
      </c>
      <c r="AC1777" s="3">
        <v>3.56585254344236</v>
      </c>
      <c r="AD1777" s="3">
        <v>2.42099150010245</v>
      </c>
      <c r="AE1777" s="3">
        <v>1.1823609784323701</v>
      </c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</row>
    <row r="1778" spans="1:41" x14ac:dyDescent="0.25">
      <c r="A1778" s="48" t="str">
        <f t="shared" si="4"/>
        <v>DIC5</v>
      </c>
      <c r="B1778" s="2" t="s">
        <v>4</v>
      </c>
      <c r="C1778" s="2" t="s">
        <v>2</v>
      </c>
      <c r="D1778" s="2" t="s">
        <v>23</v>
      </c>
      <c r="E1778" s="2" t="s">
        <v>2</v>
      </c>
      <c r="F1778" s="2" t="s">
        <v>182</v>
      </c>
      <c r="G1778" s="4"/>
      <c r="H1778" s="3">
        <v>14.3615025968745</v>
      </c>
      <c r="I1778" s="3">
        <v>14.7491493881192</v>
      </c>
      <c r="J1778" s="3">
        <v>15.084533963482601</v>
      </c>
      <c r="K1778" s="3">
        <v>15.417604352849001</v>
      </c>
      <c r="L1778" s="3">
        <v>15.7483605562183</v>
      </c>
      <c r="M1778" s="3">
        <v>16.076802573590601</v>
      </c>
      <c r="N1778" s="3">
        <v>16.402930404965801</v>
      </c>
      <c r="O1778" s="3">
        <v>16.556544227606199</v>
      </c>
      <c r="P1778" s="3">
        <v>16.706727735489</v>
      </c>
      <c r="Q1778" s="3">
        <v>16.8534809286142</v>
      </c>
      <c r="R1778" s="3">
        <v>16.996803806981699</v>
      </c>
      <c r="S1778" s="3">
        <v>17.136696370591601</v>
      </c>
      <c r="T1778" s="3">
        <v>17.165967253004101</v>
      </c>
      <c r="U1778" s="3">
        <v>17.192067589350302</v>
      </c>
      <c r="V1778" s="3">
        <v>17.214997379630098</v>
      </c>
      <c r="W1778" s="3">
        <v>17.234756623843701</v>
      </c>
      <c r="X1778" s="3">
        <v>17.251345321991</v>
      </c>
      <c r="Y1778" s="3">
        <v>17.238302450541401</v>
      </c>
      <c r="Z1778" s="3">
        <v>17.2089513710905</v>
      </c>
      <c r="AA1778" s="3">
        <v>17.188510817731</v>
      </c>
      <c r="AB1778" s="3">
        <v>17.164439262517199</v>
      </c>
      <c r="AC1778" s="3">
        <v>17.136736705449099</v>
      </c>
      <c r="AD1778" s="3">
        <v>17.106687224547901</v>
      </c>
      <c r="AE1778" s="3">
        <v>17.073473191998801</v>
      </c>
      <c r="AF1778" s="3">
        <v>17.037094607801901</v>
      </c>
      <c r="AG1778" s="3">
        <v>16.997551471957301</v>
      </c>
      <c r="AH1778" s="3">
        <v>16.9548437844647</v>
      </c>
      <c r="AI1778" s="3">
        <v>16.950459501975001</v>
      </c>
      <c r="AJ1778" s="3">
        <v>16.9426343097733</v>
      </c>
      <c r="AK1778" s="3">
        <v>16.931368207859698</v>
      </c>
      <c r="AL1778" s="3">
        <v>16.916661196233999</v>
      </c>
      <c r="AM1778" s="3">
        <v>16.898513274896398</v>
      </c>
      <c r="AN1778" s="4"/>
      <c r="AO1778" s="4"/>
    </row>
    <row r="1779" spans="1:41" x14ac:dyDescent="0.25">
      <c r="A1779" s="48" t="str">
        <f t="shared" si="4"/>
        <v>DIC5</v>
      </c>
      <c r="B1779" s="2" t="s">
        <v>4</v>
      </c>
      <c r="C1779" s="2" t="s">
        <v>2</v>
      </c>
      <c r="D1779" s="2" t="s">
        <v>23</v>
      </c>
      <c r="E1779" s="2" t="s">
        <v>2</v>
      </c>
      <c r="F1779" s="2" t="s">
        <v>184</v>
      </c>
      <c r="G1779" s="4"/>
      <c r="H1779" s="4"/>
      <c r="I1779" s="4"/>
      <c r="J1779" s="4"/>
      <c r="K1779" s="3">
        <v>0.76228693474954001</v>
      </c>
      <c r="L1779" s="3">
        <v>107.54262698385401</v>
      </c>
      <c r="M1779" s="3">
        <v>159.62083632788199</v>
      </c>
      <c r="N1779" s="3">
        <v>166.241310100611</v>
      </c>
      <c r="O1779" s="3">
        <v>173.41478048990601</v>
      </c>
      <c r="P1779" s="3">
        <v>246.732972964532</v>
      </c>
      <c r="Q1779" s="3">
        <v>272.708548518903</v>
      </c>
      <c r="R1779" s="3">
        <v>279.60642670889098</v>
      </c>
      <c r="S1779" s="3">
        <v>286.43536578778799</v>
      </c>
      <c r="T1779" s="3">
        <v>293.56942462391999</v>
      </c>
      <c r="U1779" s="3">
        <v>300.78036453250297</v>
      </c>
      <c r="V1779" s="3">
        <v>311.03100302607902</v>
      </c>
      <c r="W1779" s="3">
        <v>320.98253832303499</v>
      </c>
      <c r="X1779" s="3">
        <v>327.767367604904</v>
      </c>
      <c r="Y1779" s="3">
        <v>336.35287214506201</v>
      </c>
      <c r="Z1779" s="3">
        <v>345.01046441514097</v>
      </c>
      <c r="AA1779" s="3">
        <v>353.740144415141</v>
      </c>
      <c r="AB1779" s="3">
        <v>362.54191214506199</v>
      </c>
      <c r="AC1779" s="3">
        <v>371.41576760490398</v>
      </c>
      <c r="AD1779" s="3">
        <v>383.55665486544399</v>
      </c>
      <c r="AE1779" s="3">
        <v>395.79228849571399</v>
      </c>
      <c r="AF1779" s="3">
        <v>408.12266849571398</v>
      </c>
      <c r="AG1779" s="3">
        <v>420.54779486544402</v>
      </c>
      <c r="AH1779" s="3">
        <v>433.06766760490399</v>
      </c>
      <c r="AI1779" s="3">
        <v>447.95110986093698</v>
      </c>
      <c r="AJ1779" s="3">
        <v>462.958490988954</v>
      </c>
      <c r="AK1779" s="3">
        <v>478.08981098895401</v>
      </c>
      <c r="AL1779" s="3">
        <v>493.34506986093697</v>
      </c>
      <c r="AM1779" s="3">
        <v>508.72426760490498</v>
      </c>
      <c r="AN1779" s="4"/>
      <c r="AO1779" s="4"/>
    </row>
    <row r="1780" spans="1:41" x14ac:dyDescent="0.25">
      <c r="A1780" s="48" t="str">
        <f t="shared" si="4"/>
        <v>DIC5</v>
      </c>
      <c r="B1780" s="2" t="s">
        <v>4</v>
      </c>
      <c r="C1780" s="2" t="s">
        <v>2</v>
      </c>
      <c r="D1780" s="2" t="s">
        <v>23</v>
      </c>
      <c r="E1780" s="2" t="s">
        <v>2</v>
      </c>
      <c r="F1780" s="2" t="s">
        <v>185</v>
      </c>
      <c r="G1780" s="4"/>
      <c r="H1780" s="3">
        <v>42.32415768688</v>
      </c>
      <c r="I1780" s="3">
        <v>27.442715218319801</v>
      </c>
      <c r="J1780" s="3">
        <v>32.929243306584702</v>
      </c>
      <c r="K1780" s="3">
        <v>38.377949249032397</v>
      </c>
      <c r="L1780" s="3">
        <v>43.788833045662997</v>
      </c>
      <c r="M1780" s="3">
        <v>49.161894696476502</v>
      </c>
      <c r="N1780" s="3">
        <v>54.497134201473102</v>
      </c>
      <c r="O1780" s="3">
        <v>57.019063907105199</v>
      </c>
      <c r="P1780" s="3">
        <v>59.485172163358598</v>
      </c>
      <c r="Q1780" s="3">
        <v>61.828744826826998</v>
      </c>
      <c r="R1780" s="3">
        <v>64.172808232125405</v>
      </c>
      <c r="S1780" s="3">
        <v>66.460768235847596</v>
      </c>
      <c r="T1780" s="3">
        <v>66.939547384569195</v>
      </c>
      <c r="U1780" s="3">
        <v>67.366472063789899</v>
      </c>
      <c r="V1780" s="3">
        <v>67.741542273510206</v>
      </c>
      <c r="W1780" s="3">
        <v>68.064758013729701</v>
      </c>
      <c r="X1780" s="3">
        <v>68.336119284448401</v>
      </c>
      <c r="Y1780" s="3">
        <v>68.122850763008401</v>
      </c>
      <c r="Z1780" s="3">
        <v>67.857720239104097</v>
      </c>
      <c r="AA1780" s="3">
        <v>67.525640792463506</v>
      </c>
      <c r="AB1780" s="3">
        <v>67.134110013092098</v>
      </c>
      <c r="AC1780" s="3">
        <v>66.683127900990002</v>
      </c>
      <c r="AD1780" s="3">
        <v>66.195742142677005</v>
      </c>
      <c r="AE1780" s="3">
        <v>65.656548555618897</v>
      </c>
      <c r="AF1780" s="3">
        <v>65.065547139815706</v>
      </c>
      <c r="AG1780" s="3">
        <v>64.422737895267602</v>
      </c>
      <c r="AH1780" s="3">
        <v>63.7281208219744</v>
      </c>
      <c r="AI1780" s="3">
        <v>63.661860911856301</v>
      </c>
      <c r="AJ1780" s="3">
        <v>63.539284007753999</v>
      </c>
      <c r="AK1780" s="3">
        <v>63.360390109667698</v>
      </c>
      <c r="AL1780" s="3">
        <v>63.125179217597299</v>
      </c>
      <c r="AM1780" s="3">
        <v>62.833651331542598</v>
      </c>
      <c r="AN1780" s="4"/>
      <c r="AO1780" s="4"/>
    </row>
    <row r="1781" spans="1:41" x14ac:dyDescent="0.25">
      <c r="A1781" s="48" t="str">
        <f t="shared" si="4"/>
        <v>DIC5</v>
      </c>
      <c r="B1781" s="2" t="s">
        <v>4</v>
      </c>
      <c r="C1781" s="2" t="s">
        <v>2</v>
      </c>
      <c r="D1781" s="2" t="s">
        <v>23</v>
      </c>
      <c r="E1781" s="2" t="s">
        <v>2</v>
      </c>
      <c r="F1781" s="2" t="s">
        <v>188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3">
        <v>71.594564313267895</v>
      </c>
      <c r="V1781" s="3">
        <v>239.956935989568</v>
      </c>
      <c r="W1781" s="3">
        <v>239.956935989568</v>
      </c>
      <c r="X1781" s="3">
        <v>239.956935989568</v>
      </c>
      <c r="Y1781" s="3">
        <v>239.956935989568</v>
      </c>
      <c r="Z1781" s="3">
        <v>239.956935989568</v>
      </c>
      <c r="AA1781" s="3">
        <v>239.956935989568</v>
      </c>
      <c r="AB1781" s="3">
        <v>239.956935989568</v>
      </c>
      <c r="AC1781" s="3">
        <v>239.956935989568</v>
      </c>
      <c r="AD1781" s="3">
        <v>239.956935989568</v>
      </c>
      <c r="AE1781" s="3">
        <v>239.956935989568</v>
      </c>
      <c r="AF1781" s="3">
        <v>239.956935989568</v>
      </c>
      <c r="AG1781" s="3">
        <v>239.956935989568</v>
      </c>
      <c r="AH1781" s="3">
        <v>239.956935989568</v>
      </c>
      <c r="AI1781" s="3">
        <v>239.956935989568</v>
      </c>
      <c r="AJ1781" s="3">
        <v>239.956935989568</v>
      </c>
      <c r="AK1781" s="3">
        <v>239.956935989568</v>
      </c>
      <c r="AL1781" s="3">
        <v>239.956935989568</v>
      </c>
      <c r="AM1781" s="3">
        <v>239.956935989568</v>
      </c>
      <c r="AN1781" s="4"/>
      <c r="AO1781" s="4"/>
    </row>
    <row r="1782" spans="1:41" x14ac:dyDescent="0.25">
      <c r="A1782" s="48" t="str">
        <f t="shared" si="4"/>
        <v>DIC5</v>
      </c>
      <c r="B1782" s="2" t="s">
        <v>4</v>
      </c>
      <c r="C1782" s="2" t="s">
        <v>2</v>
      </c>
      <c r="D1782" s="2" t="s">
        <v>23</v>
      </c>
      <c r="E1782" s="2" t="s">
        <v>2</v>
      </c>
      <c r="F1782" s="2" t="s">
        <v>189</v>
      </c>
      <c r="G1782" s="4"/>
      <c r="H1782" s="3">
        <v>7.7547723613739503</v>
      </c>
      <c r="I1782" s="3">
        <v>2.43678076346509</v>
      </c>
      <c r="J1782" s="3">
        <v>5.3637996561782897</v>
      </c>
      <c r="K1782" s="3">
        <v>8.3605891025349397</v>
      </c>
      <c r="L1782" s="3">
        <v>11.427149102534999</v>
      </c>
      <c r="M1782" s="3">
        <v>14.5634796561786</v>
      </c>
      <c r="N1782" s="3">
        <v>17.769580763465601</v>
      </c>
      <c r="O1782" s="3">
        <v>20.914959760683502</v>
      </c>
      <c r="P1782" s="3">
        <v>24.1215792592924</v>
      </c>
      <c r="Q1782" s="3">
        <v>27.389439259292299</v>
      </c>
      <c r="R1782" s="3">
        <v>30.7185397606832</v>
      </c>
      <c r="S1782" s="3">
        <v>34.108880763465102</v>
      </c>
      <c r="T1782" s="3">
        <v>37.620979489676898</v>
      </c>
      <c r="U1782" s="3">
        <v>41.186248852782697</v>
      </c>
      <c r="V1782" s="3">
        <v>44.804688852782803</v>
      </c>
      <c r="W1782" s="3">
        <v>48.476299489676997</v>
      </c>
      <c r="X1782" s="3">
        <v>52.201080763465299</v>
      </c>
      <c r="Y1782" s="3">
        <v>56.1520280991585</v>
      </c>
      <c r="Z1782" s="3">
        <v>60.159271767005002</v>
      </c>
      <c r="AA1782" s="3">
        <v>64.222811767005098</v>
      </c>
      <c r="AB1782" s="3">
        <v>68.342648099158595</v>
      </c>
      <c r="AC1782" s="3">
        <v>72.5187807634656</v>
      </c>
      <c r="AD1782" s="3">
        <v>76.664485984783894</v>
      </c>
      <c r="AE1782" s="3">
        <v>80.8625885954431</v>
      </c>
      <c r="AF1782" s="3">
        <v>85.113088595443003</v>
      </c>
      <c r="AG1782" s="3">
        <v>89.415985984783802</v>
      </c>
      <c r="AH1782" s="3">
        <v>93.771280763465398</v>
      </c>
      <c r="AI1782" s="3">
        <v>97.936045471243204</v>
      </c>
      <c r="AJ1782" s="3">
        <v>102.153327825132</v>
      </c>
      <c r="AK1782" s="3">
        <v>106.423127825132</v>
      </c>
      <c r="AL1782" s="3">
        <v>110.745445471243</v>
      </c>
      <c r="AM1782" s="3">
        <v>115.120280763465</v>
      </c>
      <c r="AN1782" s="4"/>
      <c r="AO1782" s="4"/>
    </row>
    <row r="1783" spans="1:41" x14ac:dyDescent="0.25">
      <c r="A1783" s="48" t="str">
        <f t="shared" si="4"/>
        <v>DIC5</v>
      </c>
      <c r="B1783" s="2" t="s">
        <v>4</v>
      </c>
      <c r="C1783" s="2" t="s">
        <v>2</v>
      </c>
      <c r="D1783" s="2" t="s">
        <v>23</v>
      </c>
      <c r="E1783" s="2" t="s">
        <v>2</v>
      </c>
      <c r="F1783" s="2" t="s">
        <v>190</v>
      </c>
      <c r="G1783" s="4"/>
      <c r="H1783" s="4"/>
      <c r="I1783" s="4"/>
      <c r="J1783" s="3">
        <v>10.786595546807201</v>
      </c>
      <c r="K1783" s="3">
        <v>11.824015504461601</v>
      </c>
      <c r="L1783" s="3">
        <v>54.141991913690298</v>
      </c>
      <c r="M1783" s="3">
        <v>54.336228096955097</v>
      </c>
      <c r="N1783" s="3">
        <v>54.563749314154499</v>
      </c>
      <c r="O1783" s="3">
        <v>58.103014056570998</v>
      </c>
      <c r="P1783" s="3">
        <v>93.961409296647702</v>
      </c>
      <c r="Q1783" s="3">
        <v>104.56309553796901</v>
      </c>
      <c r="R1783" s="3">
        <v>107.311786823332</v>
      </c>
      <c r="S1783" s="3">
        <v>110.068819273285</v>
      </c>
      <c r="T1783" s="3">
        <v>110.069925606992</v>
      </c>
      <c r="U1783" s="3">
        <v>110.071008773846</v>
      </c>
      <c r="V1783" s="3">
        <v>110.072068773846</v>
      </c>
      <c r="W1783" s="3">
        <v>110.073105606992</v>
      </c>
      <c r="X1783" s="3">
        <v>110.07411927328501</v>
      </c>
      <c r="Y1783" s="3">
        <v>110.075138848406</v>
      </c>
      <c r="Z1783" s="3">
        <v>110.076128635966</v>
      </c>
      <c r="AA1783" s="3">
        <v>110.07708863596601</v>
      </c>
      <c r="AB1783" s="3">
        <v>110.078018848406</v>
      </c>
      <c r="AC1783" s="3">
        <v>110.078919273285</v>
      </c>
      <c r="AD1783" s="3">
        <v>110.080704289877</v>
      </c>
      <c r="AE1783" s="3">
        <v>110.082466798173</v>
      </c>
      <c r="AF1783" s="3">
        <v>110.084206798173</v>
      </c>
      <c r="AG1783" s="3">
        <v>110.085924289877</v>
      </c>
      <c r="AH1783" s="3">
        <v>110.087619273285</v>
      </c>
      <c r="AI1783" s="3">
        <v>110.090050688614</v>
      </c>
      <c r="AJ1783" s="3">
        <v>110.09246639627899</v>
      </c>
      <c r="AK1783" s="3">
        <v>110.094866396279</v>
      </c>
      <c r="AL1783" s="3">
        <v>110.09725068861501</v>
      </c>
      <c r="AM1783" s="3">
        <v>110.099619273285</v>
      </c>
      <c r="AN1783" s="4"/>
      <c r="AO1783" s="4"/>
    </row>
    <row r="1784" spans="1:41" x14ac:dyDescent="0.25">
      <c r="A1784" s="48" t="str">
        <f t="shared" si="4"/>
        <v>DIC5</v>
      </c>
      <c r="B1784" s="2" t="s">
        <v>4</v>
      </c>
      <c r="C1784" s="2" t="s">
        <v>2</v>
      </c>
      <c r="D1784" s="2" t="s">
        <v>23</v>
      </c>
      <c r="E1784" s="2" t="s">
        <v>2</v>
      </c>
      <c r="F1784" s="2" t="s">
        <v>192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3">
        <v>11.205718956369401</v>
      </c>
      <c r="Q1784" s="3">
        <v>16.703412204788702</v>
      </c>
      <c r="R1784" s="3">
        <v>17.269996321008598</v>
      </c>
      <c r="S1784" s="3">
        <v>17.766103365811599</v>
      </c>
      <c r="T1784" s="3">
        <v>18.151995145663498</v>
      </c>
      <c r="U1784" s="3">
        <v>18.570143181192002</v>
      </c>
      <c r="V1784" s="3">
        <v>19.107050616583798</v>
      </c>
      <c r="W1784" s="3">
        <v>19.480612057377101</v>
      </c>
      <c r="X1784" s="3">
        <v>19.847734886280598</v>
      </c>
      <c r="Y1784" s="3">
        <v>20.2914961679746</v>
      </c>
      <c r="Z1784" s="3">
        <v>20.737286808821601</v>
      </c>
      <c r="AA1784" s="3">
        <v>21.185106808821601</v>
      </c>
      <c r="AB1784" s="3">
        <v>21.6349561679746</v>
      </c>
      <c r="AC1784" s="3">
        <v>22.086834886280499</v>
      </c>
      <c r="AD1784" s="3">
        <v>22.6874309338594</v>
      </c>
      <c r="AE1784" s="3">
        <v>23.2885389576488</v>
      </c>
      <c r="AF1784" s="3">
        <v>23.890158957648801</v>
      </c>
      <c r="AG1784" s="3">
        <v>24.492290933859401</v>
      </c>
      <c r="AH1784" s="3">
        <v>25.094934886280502</v>
      </c>
      <c r="AI1784" s="3">
        <v>25.784553322467101</v>
      </c>
      <c r="AJ1784" s="3">
        <v>26.473712540560399</v>
      </c>
      <c r="AK1784" s="3">
        <v>27.1624125405604</v>
      </c>
      <c r="AL1784" s="3">
        <v>27.8506533224671</v>
      </c>
      <c r="AM1784" s="3">
        <v>28.538434886280498</v>
      </c>
      <c r="AN1784" s="4"/>
      <c r="AO1784" s="4"/>
    </row>
    <row r="1785" spans="1:41" x14ac:dyDescent="0.25">
      <c r="A1785" s="48" t="str">
        <f t="shared" si="4"/>
        <v>DIC5</v>
      </c>
      <c r="B1785" s="2" t="s">
        <v>4</v>
      </c>
      <c r="C1785" s="2" t="s">
        <v>2</v>
      </c>
      <c r="D1785" s="2" t="s">
        <v>23</v>
      </c>
      <c r="E1785" s="2" t="s">
        <v>2</v>
      </c>
      <c r="F1785" s="2" t="s">
        <v>193</v>
      </c>
      <c r="G1785" s="4"/>
      <c r="H1785" s="3">
        <v>316.01069266378897</v>
      </c>
      <c r="I1785" s="3">
        <v>399.32760092887099</v>
      </c>
      <c r="J1785" s="3">
        <v>412.02990571877899</v>
      </c>
      <c r="K1785" s="3">
        <v>424.73221050868801</v>
      </c>
      <c r="L1785" s="3">
        <v>437.43451529859698</v>
      </c>
      <c r="M1785" s="3">
        <v>451.49897483261702</v>
      </c>
      <c r="N1785" s="3">
        <v>465.552523172002</v>
      </c>
      <c r="O1785" s="3">
        <v>475.07662163911198</v>
      </c>
      <c r="P1785" s="3">
        <v>489.95109379474297</v>
      </c>
      <c r="Q1785" s="3">
        <v>557.33986513053605</v>
      </c>
      <c r="R1785" s="3">
        <v>558.71040893186398</v>
      </c>
      <c r="S1785" s="3">
        <v>560.08095273319202</v>
      </c>
      <c r="T1785" s="3">
        <v>560.79025210062196</v>
      </c>
      <c r="U1785" s="3">
        <v>561.499551468052</v>
      </c>
      <c r="V1785" s="3">
        <v>568.924462433965</v>
      </c>
      <c r="W1785" s="3">
        <v>572.11775177580103</v>
      </c>
      <c r="X1785" s="3">
        <v>572.11775177580103</v>
      </c>
      <c r="Y1785" s="3">
        <v>572.11775177580103</v>
      </c>
      <c r="Z1785" s="3">
        <v>572.11775177580103</v>
      </c>
      <c r="AA1785" s="3">
        <v>572.11775177580103</v>
      </c>
      <c r="AB1785" s="3">
        <v>572.11775177580103</v>
      </c>
      <c r="AC1785" s="3">
        <v>572.11775177580103</v>
      </c>
      <c r="AD1785" s="3">
        <v>572.11775177580103</v>
      </c>
      <c r="AE1785" s="3">
        <v>572.11775177580103</v>
      </c>
      <c r="AF1785" s="3">
        <v>572.11775177580103</v>
      </c>
      <c r="AG1785" s="3">
        <v>572.11775177580103</v>
      </c>
      <c r="AH1785" s="3">
        <v>572.11775177580103</v>
      </c>
      <c r="AI1785" s="3">
        <v>572.11775177580103</v>
      </c>
      <c r="AJ1785" s="3">
        <v>572.11775177580103</v>
      </c>
      <c r="AK1785" s="3">
        <v>572.11775177580103</v>
      </c>
      <c r="AL1785" s="3">
        <v>572.11775177580103</v>
      </c>
      <c r="AM1785" s="3">
        <v>572.11775177580103</v>
      </c>
      <c r="AN1785" s="4"/>
      <c r="AO1785" s="4"/>
    </row>
    <row r="1786" spans="1:41" x14ac:dyDescent="0.25">
      <c r="A1786" s="48" t="str">
        <f t="shared" si="4"/>
        <v>DIC5</v>
      </c>
      <c r="B1786" s="2" t="s">
        <v>4</v>
      </c>
      <c r="C1786" s="2" t="s">
        <v>2</v>
      </c>
      <c r="D1786" s="2" t="s">
        <v>23</v>
      </c>
      <c r="E1786" s="2" t="s">
        <v>2</v>
      </c>
      <c r="F1786" s="2" t="s">
        <v>181</v>
      </c>
      <c r="G1786" s="4"/>
      <c r="H1786" s="3">
        <v>12.911546453907301</v>
      </c>
      <c r="I1786" s="3">
        <v>11.976260558757399</v>
      </c>
      <c r="J1786" s="3">
        <v>10.6906544978736</v>
      </c>
      <c r="K1786" s="3">
        <v>10.0353253780617</v>
      </c>
      <c r="L1786" s="3">
        <v>6.7112487200463198</v>
      </c>
      <c r="M1786" s="3">
        <v>5.8666014830378002</v>
      </c>
      <c r="N1786" s="3">
        <v>5.0162275211060798</v>
      </c>
      <c r="O1786" s="3">
        <v>4.4572161594025399</v>
      </c>
      <c r="P1786" s="3">
        <v>1.74091205751372</v>
      </c>
      <c r="Q1786" s="3">
        <v>0.66838167865240505</v>
      </c>
      <c r="R1786" s="3">
        <v>0.42070217825288903</v>
      </c>
      <c r="S1786" s="3">
        <v>2.56353153409525</v>
      </c>
      <c r="T1786" s="3">
        <v>2.5511031616519002</v>
      </c>
      <c r="U1786" s="3">
        <v>1.3104200694369501</v>
      </c>
      <c r="V1786" s="3">
        <v>5.4051749753412801E-2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</row>
    <row r="1787" spans="1:41" x14ac:dyDescent="0.25">
      <c r="A1787" s="48" t="str">
        <f t="shared" si="4"/>
        <v>DIC5</v>
      </c>
      <c r="B1787" s="2" t="s">
        <v>4</v>
      </c>
      <c r="C1787" s="2" t="s">
        <v>2</v>
      </c>
      <c r="D1787" s="2" t="s">
        <v>23</v>
      </c>
      <c r="E1787" s="2" t="s">
        <v>2</v>
      </c>
      <c r="F1787" s="2" t="s">
        <v>194</v>
      </c>
      <c r="G1787" s="4"/>
      <c r="H1787" s="3">
        <v>68.678696673107595</v>
      </c>
      <c r="I1787" s="3">
        <v>55.498016951083997</v>
      </c>
      <c r="J1787" s="3">
        <v>43.451911431261003</v>
      </c>
      <c r="K1787" s="3">
        <v>50.743687576035803</v>
      </c>
      <c r="L1787" s="3">
        <v>48.366522888511597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</row>
    <row r="1788" spans="1:41" x14ac:dyDescent="0.25">
      <c r="A1788" s="48" t="str">
        <f t="shared" si="4"/>
        <v>DIC5</v>
      </c>
      <c r="B1788" s="2" t="s">
        <v>4</v>
      </c>
      <c r="C1788" s="2" t="s">
        <v>2</v>
      </c>
      <c r="D1788" s="2" t="s">
        <v>23</v>
      </c>
      <c r="E1788" s="2" t="s">
        <v>2</v>
      </c>
      <c r="F1788" s="2" t="s">
        <v>195</v>
      </c>
      <c r="G1788" s="4"/>
      <c r="H1788" s="3">
        <v>366.97814570935401</v>
      </c>
      <c r="I1788" s="3">
        <v>354.76252160851698</v>
      </c>
      <c r="J1788" s="3">
        <v>319.07003007468199</v>
      </c>
      <c r="K1788" s="3">
        <v>316.32684085140397</v>
      </c>
      <c r="L1788" s="3">
        <v>174.068204216602</v>
      </c>
      <c r="M1788" s="3">
        <v>174.068204216602</v>
      </c>
      <c r="N1788" s="3">
        <v>174.068204216602</v>
      </c>
      <c r="O1788" s="3">
        <v>174.068204216602</v>
      </c>
      <c r="P1788" s="3">
        <v>54.420883357448801</v>
      </c>
      <c r="Q1788" s="3">
        <v>18.596200352882001</v>
      </c>
      <c r="R1788" s="3">
        <v>9.3122027577541999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</row>
    <row r="1789" spans="1:41" x14ac:dyDescent="0.25">
      <c r="A1789" s="48" t="str">
        <f t="shared" si="4"/>
        <v>DIC5</v>
      </c>
      <c r="B1789" s="2" t="s">
        <v>4</v>
      </c>
      <c r="C1789" s="2" t="s">
        <v>2</v>
      </c>
      <c r="D1789" s="2" t="s">
        <v>23</v>
      </c>
      <c r="E1789" s="2" t="s">
        <v>2</v>
      </c>
      <c r="F1789" s="2" t="s">
        <v>196</v>
      </c>
      <c r="G1789" s="4"/>
      <c r="H1789" s="3">
        <v>727.99808370307301</v>
      </c>
      <c r="I1789" s="3">
        <v>689.086682591113</v>
      </c>
      <c r="J1789" s="3">
        <v>655.59225239616205</v>
      </c>
      <c r="K1789" s="3">
        <v>622.09782220121099</v>
      </c>
      <c r="L1789" s="3">
        <v>588.60339200626004</v>
      </c>
      <c r="M1789" s="3">
        <v>541.95410388484697</v>
      </c>
      <c r="N1789" s="3">
        <v>495.30481576343402</v>
      </c>
      <c r="O1789" s="3">
        <v>458.31235504878902</v>
      </c>
      <c r="P1789" s="3">
        <v>421.31989433414299</v>
      </c>
      <c r="Q1789" s="3">
        <v>384.32743361949798</v>
      </c>
      <c r="R1789" s="3">
        <v>245.97814354745901</v>
      </c>
      <c r="S1789" s="3">
        <v>245.97814354745901</v>
      </c>
      <c r="T1789" s="3">
        <v>245.97814354745901</v>
      </c>
      <c r="U1789" s="3">
        <v>174.18093218067301</v>
      </c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</row>
    <row r="1790" spans="1:41" x14ac:dyDescent="0.25">
      <c r="A1790" s="48" t="str">
        <f t="shared" si="4"/>
        <v>DIC5</v>
      </c>
      <c r="B1790" s="2" t="s">
        <v>4</v>
      </c>
      <c r="C1790" s="2" t="s">
        <v>2</v>
      </c>
      <c r="D1790" s="2" t="s">
        <v>23</v>
      </c>
      <c r="E1790" s="2" t="s">
        <v>2</v>
      </c>
      <c r="F1790" s="2" t="s">
        <v>197</v>
      </c>
      <c r="G1790" s="4"/>
      <c r="H1790" s="3">
        <v>7.2846848137516496</v>
      </c>
      <c r="I1790" s="3">
        <v>6.8837623889034303</v>
      </c>
      <c r="J1790" s="3">
        <v>6.5811794267538302</v>
      </c>
      <c r="K1790" s="3">
        <v>6.2785964646042203</v>
      </c>
      <c r="L1790" s="3">
        <v>5.9760135024546202</v>
      </c>
      <c r="M1790" s="3">
        <v>5.67343054030502</v>
      </c>
      <c r="N1790" s="3">
        <v>5.3708475781554199</v>
      </c>
      <c r="O1790" s="3">
        <v>0.61188664507181401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</row>
    <row r="1791" spans="1:41" x14ac:dyDescent="0.25">
      <c r="A1791" s="48" t="str">
        <f t="shared" si="4"/>
        <v>DIC5</v>
      </c>
      <c r="B1791" s="2" t="s">
        <v>4</v>
      </c>
      <c r="C1791" s="2" t="s">
        <v>2</v>
      </c>
      <c r="D1791" s="2" t="s">
        <v>23</v>
      </c>
      <c r="E1791" s="2" t="s">
        <v>2</v>
      </c>
      <c r="F1791" s="2" t="s">
        <v>198</v>
      </c>
      <c r="G1791" s="4"/>
      <c r="H1791" s="3">
        <v>166.218276552454</v>
      </c>
      <c r="I1791" s="3">
        <v>154.61054306185801</v>
      </c>
      <c r="J1791" s="3">
        <v>142.371617931918</v>
      </c>
      <c r="K1791" s="3">
        <v>130.13269280197801</v>
      </c>
      <c r="L1791" s="3">
        <v>117.893767672038</v>
      </c>
      <c r="M1791" s="3">
        <v>104.77548344011601</v>
      </c>
      <c r="N1791" s="3">
        <v>91.657199208193504</v>
      </c>
      <c r="O1791" s="3">
        <v>82.596473311654904</v>
      </c>
      <c r="P1791" s="3">
        <v>68.404712819989498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</row>
    <row r="1792" spans="1:41" x14ac:dyDescent="0.25">
      <c r="A1792" s="48" t="str">
        <f t="shared" si="4"/>
        <v>DIC5</v>
      </c>
      <c r="B1792" s="2" t="s">
        <v>4</v>
      </c>
      <c r="C1792" s="2" t="s">
        <v>2</v>
      </c>
      <c r="D1792" s="2" t="s">
        <v>23</v>
      </c>
      <c r="E1792" s="2" t="s">
        <v>2</v>
      </c>
      <c r="F1792" s="2" t="s">
        <v>199</v>
      </c>
      <c r="G1792" s="4"/>
      <c r="H1792" s="3">
        <v>30.106735962689498</v>
      </c>
      <c r="I1792" s="3">
        <v>28.0621245838901</v>
      </c>
      <c r="J1792" s="3">
        <v>26.771198064649699</v>
      </c>
      <c r="K1792" s="3">
        <v>25.480271545409199</v>
      </c>
      <c r="L1792" s="3">
        <v>24.189345026168699</v>
      </c>
      <c r="M1792" s="3">
        <v>22.314706624743099</v>
      </c>
      <c r="N1792" s="3">
        <v>20.440068223317599</v>
      </c>
      <c r="O1792" s="3">
        <v>18.878960951996699</v>
      </c>
      <c r="P1792" s="3">
        <v>17.317853680675899</v>
      </c>
      <c r="Q1792" s="3">
        <v>15.8290896783622</v>
      </c>
      <c r="R1792" s="3">
        <v>14.340325676048501</v>
      </c>
      <c r="S1792" s="3">
        <v>12.8515616737348</v>
      </c>
      <c r="T1792" s="3">
        <v>12.081079647497999</v>
      </c>
      <c r="U1792" s="3">
        <v>11.3105976212613</v>
      </c>
      <c r="V1792" s="3">
        <v>3.3584371380747</v>
      </c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</row>
    <row r="1793" spans="1:41" x14ac:dyDescent="0.25">
      <c r="A1793" s="48" t="str">
        <f t="shared" si="4"/>
        <v>DIC5</v>
      </c>
      <c r="B1793" s="2" t="s">
        <v>4</v>
      </c>
      <c r="C1793" s="2" t="s">
        <v>2</v>
      </c>
      <c r="D1793" s="2" t="s">
        <v>23</v>
      </c>
      <c r="E1793" s="2" t="s">
        <v>2</v>
      </c>
      <c r="F1793" s="2" t="s">
        <v>200</v>
      </c>
      <c r="G1793" s="4"/>
      <c r="H1793" s="3">
        <v>14.052567579841901</v>
      </c>
      <c r="I1793" s="3">
        <v>13.797240938600201</v>
      </c>
      <c r="J1793" s="3">
        <v>13.805841957869999</v>
      </c>
      <c r="K1793" s="3">
        <v>13.8144429771398</v>
      </c>
      <c r="L1793" s="3">
        <v>13.8230439964096</v>
      </c>
      <c r="M1793" s="3">
        <v>12.771045114385799</v>
      </c>
      <c r="N1793" s="3">
        <v>11.719046232361899</v>
      </c>
      <c r="O1793" s="3">
        <v>10.853375504253799</v>
      </c>
      <c r="P1793" s="3">
        <v>9.9877047761457707</v>
      </c>
      <c r="Q1793" s="3">
        <v>9.2701568953339493</v>
      </c>
      <c r="R1793" s="3">
        <v>8.5526090145221207</v>
      </c>
      <c r="S1793" s="3">
        <v>7.8350611337103002</v>
      </c>
      <c r="T1793" s="3">
        <v>7.3316839955147497</v>
      </c>
      <c r="U1793" s="3">
        <v>6.8283068573192001</v>
      </c>
      <c r="V1793" s="3">
        <v>3.3103970150278901</v>
      </c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</row>
    <row r="1794" spans="1:41" x14ac:dyDescent="0.25">
      <c r="A1794" s="48" t="str">
        <f t="shared" si="4"/>
        <v>DIC5</v>
      </c>
      <c r="B1794" s="2" t="s">
        <v>4</v>
      </c>
      <c r="C1794" s="2" t="s">
        <v>2</v>
      </c>
      <c r="D1794" s="2" t="s">
        <v>23</v>
      </c>
      <c r="E1794" s="2" t="s">
        <v>2</v>
      </c>
      <c r="F1794" s="2" t="s">
        <v>265</v>
      </c>
      <c r="G1794" s="4"/>
      <c r="H1794" s="3">
        <v>344.38187853250997</v>
      </c>
      <c r="I1794" s="3">
        <v>366.600064244284</v>
      </c>
      <c r="J1794" s="3">
        <v>366.600064244284</v>
      </c>
      <c r="K1794" s="3">
        <v>366.600064244284</v>
      </c>
      <c r="L1794" s="3">
        <v>366.600064244284</v>
      </c>
      <c r="M1794" s="3">
        <v>366.600064244284</v>
      </c>
      <c r="N1794" s="3">
        <v>366.600064244284</v>
      </c>
      <c r="O1794" s="3">
        <v>366.600064244284</v>
      </c>
      <c r="P1794" s="3">
        <v>366.600064244284</v>
      </c>
      <c r="Q1794" s="3">
        <v>366.600064244284</v>
      </c>
      <c r="R1794" s="3">
        <v>366.600064244284</v>
      </c>
      <c r="S1794" s="3">
        <v>366.600064244284</v>
      </c>
      <c r="T1794" s="3">
        <v>366.600064244284</v>
      </c>
      <c r="U1794" s="3">
        <v>366.600064244284</v>
      </c>
      <c r="V1794" s="3">
        <v>366.600064244284</v>
      </c>
      <c r="W1794" s="3">
        <v>366.600064244284</v>
      </c>
      <c r="X1794" s="3">
        <v>366.600064244284</v>
      </c>
      <c r="Y1794" s="3">
        <v>366.600064244284</v>
      </c>
      <c r="Z1794" s="3">
        <v>366.600064244284</v>
      </c>
      <c r="AA1794" s="3">
        <v>366.600064244284</v>
      </c>
      <c r="AB1794" s="3">
        <v>366.600064244284</v>
      </c>
      <c r="AC1794" s="3">
        <v>366.600064244284</v>
      </c>
      <c r="AD1794" s="3">
        <v>366.600064244284</v>
      </c>
      <c r="AE1794" s="3">
        <v>366.600064244284</v>
      </c>
      <c r="AF1794" s="3">
        <v>366.600064244284</v>
      </c>
      <c r="AG1794" s="3">
        <v>366.600064244284</v>
      </c>
      <c r="AH1794" s="3">
        <v>366.600064244284</v>
      </c>
      <c r="AI1794" s="3">
        <v>366.600064244284</v>
      </c>
      <c r="AJ1794" s="3">
        <v>366.600064244284</v>
      </c>
      <c r="AK1794" s="3">
        <v>366.600064244284</v>
      </c>
      <c r="AL1794" s="3">
        <v>366.600064244284</v>
      </c>
      <c r="AM1794" s="3">
        <v>366.600064244284</v>
      </c>
      <c r="AN1794" s="4"/>
      <c r="AO1794" s="4"/>
    </row>
    <row r="1795" spans="1:41" x14ac:dyDescent="0.25">
      <c r="A1795" s="48" t="str">
        <f t="shared" si="4"/>
        <v>DIC5</v>
      </c>
      <c r="B1795" s="2" t="s">
        <v>4</v>
      </c>
      <c r="C1795" s="2" t="s">
        <v>2</v>
      </c>
      <c r="D1795" s="2" t="s">
        <v>23</v>
      </c>
      <c r="E1795" s="2" t="s">
        <v>2</v>
      </c>
      <c r="F1795" s="2" t="s">
        <v>266</v>
      </c>
      <c r="G1795" s="4"/>
      <c r="H1795" s="3">
        <v>485.68953965939698</v>
      </c>
      <c r="I1795" s="3">
        <v>555.45464279437101</v>
      </c>
      <c r="J1795" s="3">
        <v>555.45464279437101</v>
      </c>
      <c r="K1795" s="3">
        <v>555.45464279437101</v>
      </c>
      <c r="L1795" s="3">
        <v>555.45464279437101</v>
      </c>
      <c r="M1795" s="3">
        <v>555.45464279437101</v>
      </c>
      <c r="N1795" s="3">
        <v>555.45464279437101</v>
      </c>
      <c r="O1795" s="3">
        <v>555.45464279437101</v>
      </c>
      <c r="P1795" s="3">
        <v>555.45464279437101</v>
      </c>
      <c r="Q1795" s="3">
        <v>555.45464279437101</v>
      </c>
      <c r="R1795" s="3">
        <v>555.45464279437101</v>
      </c>
      <c r="S1795" s="3">
        <v>555.45464279437101</v>
      </c>
      <c r="T1795" s="3">
        <v>555.45464279437101</v>
      </c>
      <c r="U1795" s="3">
        <v>555.45464279437101</v>
      </c>
      <c r="V1795" s="3">
        <v>555.45464279437101</v>
      </c>
      <c r="W1795" s="3">
        <v>555.45464279437101</v>
      </c>
      <c r="X1795" s="3">
        <v>555.45464279437101</v>
      </c>
      <c r="Y1795" s="3">
        <v>555.45464279437101</v>
      </c>
      <c r="Z1795" s="3">
        <v>555.45464279437101</v>
      </c>
      <c r="AA1795" s="3">
        <v>555.45464279437101</v>
      </c>
      <c r="AB1795" s="3">
        <v>555.45464279437101</v>
      </c>
      <c r="AC1795" s="3">
        <v>555.45464279437101</v>
      </c>
      <c r="AD1795" s="3">
        <v>555.45464279437101</v>
      </c>
      <c r="AE1795" s="3">
        <v>555.45464279437101</v>
      </c>
      <c r="AF1795" s="3">
        <v>555.45464279437101</v>
      </c>
      <c r="AG1795" s="3">
        <v>555.45464279437101</v>
      </c>
      <c r="AH1795" s="3">
        <v>555.45464279437101</v>
      </c>
      <c r="AI1795" s="3">
        <v>555.45464279437101</v>
      </c>
      <c r="AJ1795" s="3">
        <v>555.45464279437101</v>
      </c>
      <c r="AK1795" s="3">
        <v>555.45464279437101</v>
      </c>
      <c r="AL1795" s="3">
        <v>555.45464279437101</v>
      </c>
      <c r="AM1795" s="3">
        <v>555.45464279437101</v>
      </c>
      <c r="AN1795" s="4"/>
      <c r="AO1795" s="4"/>
    </row>
    <row r="1796" spans="1:41" x14ac:dyDescent="0.25">
      <c r="A1796" s="48" t="str">
        <f t="shared" si="4"/>
        <v>DIC5</v>
      </c>
      <c r="B1796" s="2" t="s">
        <v>4</v>
      </c>
      <c r="C1796" s="2" t="s">
        <v>2</v>
      </c>
      <c r="D1796" s="2" t="s">
        <v>23</v>
      </c>
      <c r="E1796" s="2" t="s">
        <v>2</v>
      </c>
      <c r="F1796" s="2" t="s">
        <v>267</v>
      </c>
      <c r="G1796" s="4"/>
      <c r="H1796" s="3">
        <v>107.235436845107</v>
      </c>
      <c r="I1796" s="3">
        <v>107.235436845107</v>
      </c>
      <c r="J1796" s="3">
        <v>107.235436845107</v>
      </c>
      <c r="K1796" s="3">
        <v>107.235436845107</v>
      </c>
      <c r="L1796" s="3">
        <v>107.235436845107</v>
      </c>
      <c r="M1796" s="3">
        <v>107.235436845107</v>
      </c>
      <c r="N1796" s="3">
        <v>107.235436845107</v>
      </c>
      <c r="O1796" s="3">
        <v>107.235436845107</v>
      </c>
      <c r="P1796" s="3">
        <v>24.063433251511398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</row>
    <row r="1797" spans="1:41" x14ac:dyDescent="0.25">
      <c r="A1797" s="48" t="str">
        <f t="shared" si="4"/>
        <v>DIC5</v>
      </c>
      <c r="B1797" s="2" t="s">
        <v>4</v>
      </c>
      <c r="C1797" s="2" t="s">
        <v>2</v>
      </c>
      <c r="D1797" s="2" t="s">
        <v>23</v>
      </c>
      <c r="E1797" s="2" t="s">
        <v>2</v>
      </c>
      <c r="F1797" s="2" t="s">
        <v>268</v>
      </c>
      <c r="G1797" s="4"/>
      <c r="H1797" s="3">
        <v>0.76119589685056099</v>
      </c>
      <c r="I1797" s="3">
        <v>0.72051007702467895</v>
      </c>
      <c r="J1797" s="3">
        <v>0.68548825017857495</v>
      </c>
      <c r="K1797" s="3">
        <v>0.65046642333247195</v>
      </c>
      <c r="L1797" s="3">
        <v>0.61544459648636796</v>
      </c>
      <c r="M1797" s="3">
        <v>0.56666803030586999</v>
      </c>
      <c r="N1797" s="3">
        <v>0.51789146412537101</v>
      </c>
      <c r="O1797" s="3">
        <v>0.479212091279826</v>
      </c>
      <c r="P1797" s="3">
        <v>0.44053271843427999</v>
      </c>
      <c r="Q1797" s="3">
        <v>0.40185334558873498</v>
      </c>
      <c r="R1797" s="3">
        <v>0.257195118743764</v>
      </c>
      <c r="S1797" s="3">
        <v>0.25719511874376699</v>
      </c>
      <c r="T1797" s="3">
        <v>0.25719511874376699</v>
      </c>
      <c r="U1797" s="3">
        <v>0.18212384600123699</v>
      </c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</row>
    <row r="1798" spans="1:41" x14ac:dyDescent="0.25">
      <c r="A1798" s="48" t="str">
        <f t="shared" si="4"/>
        <v>DIC5</v>
      </c>
      <c r="B1798" s="2" t="s">
        <v>4</v>
      </c>
      <c r="C1798" s="2" t="s">
        <v>2</v>
      </c>
      <c r="D1798" s="2" t="s">
        <v>23</v>
      </c>
      <c r="E1798" s="2" t="s">
        <v>2</v>
      </c>
      <c r="F1798" s="2" t="s">
        <v>269</v>
      </c>
      <c r="G1798" s="4"/>
      <c r="H1798" s="3">
        <v>0.66500931021379195</v>
      </c>
      <c r="I1798" s="3">
        <v>0.66500931021379195</v>
      </c>
      <c r="J1798" s="3">
        <v>0.66500931021379195</v>
      </c>
      <c r="K1798" s="3">
        <v>0.66500931021379195</v>
      </c>
      <c r="L1798" s="3">
        <v>0.66500931021379195</v>
      </c>
      <c r="M1798" s="3">
        <v>0.66500931021379195</v>
      </c>
      <c r="N1798" s="3">
        <v>0.60230557552631003</v>
      </c>
      <c r="O1798" s="3">
        <v>0.53816872462989296</v>
      </c>
      <c r="P1798" s="3">
        <v>0.47403187373347599</v>
      </c>
      <c r="Q1798" s="3">
        <v>0.412867188519012</v>
      </c>
      <c r="R1798" s="3">
        <v>0.351702503304549</v>
      </c>
      <c r="S1798" s="3">
        <v>0.290537818090086</v>
      </c>
      <c r="T1798" s="3">
        <v>0.25888317670640498</v>
      </c>
      <c r="U1798" s="3">
        <v>0.227228535322724</v>
      </c>
      <c r="V1798" s="3">
        <v>1.2352245981759401E-2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</row>
    <row r="1799" spans="1:41" x14ac:dyDescent="0.25">
      <c r="A1799" s="48" t="str">
        <f t="shared" si="4"/>
        <v>DIC5</v>
      </c>
      <c r="B1799" s="2" t="s">
        <v>4</v>
      </c>
      <c r="C1799" s="2" t="s">
        <v>2</v>
      </c>
      <c r="D1799" s="2" t="s">
        <v>23</v>
      </c>
      <c r="E1799" s="2" t="s">
        <v>2</v>
      </c>
      <c r="F1799" s="2" t="s">
        <v>170</v>
      </c>
      <c r="G1799" s="4"/>
      <c r="H1799" s="3">
        <v>68.585731940983607</v>
      </c>
      <c r="I1799" s="3">
        <v>55.422893826604401</v>
      </c>
      <c r="J1799" s="3">
        <v>43.393094134163597</v>
      </c>
      <c r="K1799" s="3">
        <v>50.674999998213103</v>
      </c>
      <c r="L1799" s="3">
        <v>48.301053084017497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</row>
    <row r="1800" spans="1:41" x14ac:dyDescent="0.25">
      <c r="A1800" s="48" t="str">
        <f t="shared" si="4"/>
        <v>DIC5</v>
      </c>
      <c r="B1800" s="2" t="s">
        <v>4</v>
      </c>
      <c r="C1800" s="2" t="s">
        <v>2</v>
      </c>
      <c r="D1800" s="2" t="s">
        <v>23</v>
      </c>
      <c r="E1800" s="2" t="s">
        <v>2</v>
      </c>
      <c r="F1800" s="2" t="s">
        <v>171</v>
      </c>
      <c r="G1800" s="4"/>
      <c r="H1800" s="3">
        <v>363.68563536317902</v>
      </c>
      <c r="I1800" s="3">
        <v>351.57960925668402</v>
      </c>
      <c r="J1800" s="3">
        <v>316.20734904732899</v>
      </c>
      <c r="K1800" s="3">
        <v>313.48877158637202</v>
      </c>
      <c r="L1800" s="3">
        <v>172.50647262570399</v>
      </c>
      <c r="M1800" s="3">
        <v>172.50647262570399</v>
      </c>
      <c r="N1800" s="3">
        <v>172.50647262570399</v>
      </c>
      <c r="O1800" s="3">
        <v>172.50647262570399</v>
      </c>
      <c r="P1800" s="3">
        <v>53.932621798559303</v>
      </c>
      <c r="Q1800" s="3">
        <v>18.429356134016999</v>
      </c>
      <c r="R1800" s="3">
        <v>9.2286541206376196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</row>
    <row r="1801" spans="1:41" x14ac:dyDescent="0.25">
      <c r="A1801" s="48" t="str">
        <f t="shared" si="4"/>
        <v>DIC5</v>
      </c>
      <c r="B1801" s="2" t="s">
        <v>4</v>
      </c>
      <c r="C1801" s="2" t="s">
        <v>2</v>
      </c>
      <c r="D1801" s="2" t="s">
        <v>23</v>
      </c>
      <c r="E1801" s="2" t="s">
        <v>2</v>
      </c>
      <c r="F1801" s="2" t="s">
        <v>172</v>
      </c>
      <c r="G1801" s="4"/>
      <c r="H1801" s="3">
        <v>726.70451084468402</v>
      </c>
      <c r="I1801" s="3">
        <v>687.86225103060201</v>
      </c>
      <c r="J1801" s="3">
        <v>654.42733676952105</v>
      </c>
      <c r="K1801" s="3">
        <v>620.992422508441</v>
      </c>
      <c r="L1801" s="3">
        <v>587.55750824736003</v>
      </c>
      <c r="M1801" s="3">
        <v>540.991110801525</v>
      </c>
      <c r="N1801" s="3">
        <v>494.42471335568899</v>
      </c>
      <c r="O1801" s="3">
        <v>457.49798419201397</v>
      </c>
      <c r="P1801" s="3">
        <v>420.57125502833901</v>
      </c>
      <c r="Q1801" s="3">
        <v>383.64452586466501</v>
      </c>
      <c r="R1801" s="3">
        <v>245.541067327929</v>
      </c>
      <c r="S1801" s="3">
        <v>245.54106732792999</v>
      </c>
      <c r="T1801" s="3">
        <v>245.54106732792999</v>
      </c>
      <c r="U1801" s="3">
        <v>173.871431741919</v>
      </c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</row>
    <row r="1802" spans="1:41" x14ac:dyDescent="0.25">
      <c r="A1802" s="48" t="str">
        <f t="shared" si="4"/>
        <v>DIC5</v>
      </c>
      <c r="B1802" s="2" t="s">
        <v>4</v>
      </c>
      <c r="C1802" s="2" t="s">
        <v>2</v>
      </c>
      <c r="D1802" s="2" t="s">
        <v>23</v>
      </c>
      <c r="E1802" s="2" t="s">
        <v>2</v>
      </c>
      <c r="F1802" s="2" t="s">
        <v>173</v>
      </c>
      <c r="G1802" s="4"/>
      <c r="H1802" s="3">
        <v>5.6352908998762903</v>
      </c>
      <c r="I1802" s="3">
        <v>5.3251450871105197</v>
      </c>
      <c r="J1802" s="3">
        <v>5.09107277558918</v>
      </c>
      <c r="K1802" s="3">
        <v>4.8570004640678297</v>
      </c>
      <c r="L1802" s="3">
        <v>4.62292815254649</v>
      </c>
      <c r="M1802" s="3">
        <v>4.3888558410251504</v>
      </c>
      <c r="N1802" s="3">
        <v>4.1547835295038098</v>
      </c>
      <c r="O1802" s="3">
        <v>0.47334364229729903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</row>
    <row r="1803" spans="1:41" x14ac:dyDescent="0.25">
      <c r="A1803" s="48" t="str">
        <f t="shared" si="4"/>
        <v>DIC5</v>
      </c>
      <c r="B1803" s="2" t="s">
        <v>4</v>
      </c>
      <c r="C1803" s="2" t="s">
        <v>2</v>
      </c>
      <c r="D1803" s="2" t="s">
        <v>23</v>
      </c>
      <c r="E1803" s="2" t="s">
        <v>2</v>
      </c>
      <c r="F1803" s="2" t="s">
        <v>174</v>
      </c>
      <c r="G1803" s="4"/>
      <c r="H1803" s="3">
        <v>165.4447887378</v>
      </c>
      <c r="I1803" s="3">
        <v>153.89107121101301</v>
      </c>
      <c r="J1803" s="3">
        <v>141.709099261246</v>
      </c>
      <c r="K1803" s="3">
        <v>129.52712731147801</v>
      </c>
      <c r="L1803" s="3">
        <v>117.34515536171099</v>
      </c>
      <c r="M1803" s="3">
        <v>104.287916360271</v>
      </c>
      <c r="N1803" s="3">
        <v>91.230677358831599</v>
      </c>
      <c r="O1803" s="3">
        <v>82.212115063181301</v>
      </c>
      <c r="P1803" s="3">
        <v>68.086395166067106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</row>
    <row r="1804" spans="1:41" x14ac:dyDescent="0.25">
      <c r="A1804" s="48" t="str">
        <f t="shared" si="4"/>
        <v>DIC5</v>
      </c>
      <c r="B1804" s="2" t="s">
        <v>4</v>
      </c>
      <c r="C1804" s="2" t="s">
        <v>2</v>
      </c>
      <c r="D1804" s="2" t="s">
        <v>23</v>
      </c>
      <c r="E1804" s="2" t="s">
        <v>2</v>
      </c>
      <c r="F1804" s="2" t="s">
        <v>175</v>
      </c>
      <c r="G1804" s="4"/>
      <c r="H1804" s="3">
        <v>29.8631785601129</v>
      </c>
      <c r="I1804" s="3">
        <v>27.835107673690899</v>
      </c>
      <c r="J1804" s="3">
        <v>26.5546244888037</v>
      </c>
      <c r="K1804" s="3">
        <v>25.274141303916402</v>
      </c>
      <c r="L1804" s="3">
        <v>23.993658119029199</v>
      </c>
      <c r="M1804" s="3">
        <v>22.134185162983901</v>
      </c>
      <c r="N1804" s="3">
        <v>20.274712206938698</v>
      </c>
      <c r="O1804" s="3">
        <v>18.726233977591001</v>
      </c>
      <c r="P1804" s="3">
        <v>17.1777557482433</v>
      </c>
      <c r="Q1804" s="3">
        <v>15.701035545493299</v>
      </c>
      <c r="R1804" s="3">
        <v>14.224315342743401</v>
      </c>
      <c r="S1804" s="3">
        <v>12.7475951399934</v>
      </c>
      <c r="T1804" s="3">
        <v>11.9833461574607</v>
      </c>
      <c r="U1804" s="3">
        <v>11.219097174928001</v>
      </c>
      <c r="V1804" s="3">
        <v>3.3312680611252699</v>
      </c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</row>
    <row r="1805" spans="1:41" x14ac:dyDescent="0.25">
      <c r="A1805" s="48" t="str">
        <f t="shared" si="4"/>
        <v>DIC5</v>
      </c>
      <c r="B1805" s="2" t="s">
        <v>4</v>
      </c>
      <c r="C1805" s="2" t="s">
        <v>2</v>
      </c>
      <c r="D1805" s="2" t="s">
        <v>23</v>
      </c>
      <c r="E1805" s="2" t="s">
        <v>2</v>
      </c>
      <c r="F1805" s="2" t="s">
        <v>176</v>
      </c>
      <c r="G1805" s="4"/>
      <c r="H1805" s="3">
        <v>13.805861909055601</v>
      </c>
      <c r="I1805" s="3">
        <v>13.5550177604217</v>
      </c>
      <c r="J1805" s="3">
        <v>13.563467780935101</v>
      </c>
      <c r="K1805" s="3">
        <v>13.571917801448601</v>
      </c>
      <c r="L1805" s="3">
        <v>13.580367821962</v>
      </c>
      <c r="M1805" s="3">
        <v>12.546837742054301</v>
      </c>
      <c r="N1805" s="3">
        <v>11.5133076621466</v>
      </c>
      <c r="O1805" s="3">
        <v>10.662834575070701</v>
      </c>
      <c r="P1805" s="3">
        <v>9.8123614879947105</v>
      </c>
      <c r="Q1805" s="3">
        <v>9.1074108162161203</v>
      </c>
      <c r="R1805" s="3">
        <v>8.4024601444375406</v>
      </c>
      <c r="S1805" s="3">
        <v>7.6975094726589504</v>
      </c>
      <c r="T1805" s="3">
        <v>7.2029695803141296</v>
      </c>
      <c r="U1805" s="3">
        <v>6.7084296879692999</v>
      </c>
      <c r="V1805" s="3">
        <v>3.25227996904884</v>
      </c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</row>
    <row r="1806" spans="1:41" x14ac:dyDescent="0.25">
      <c r="A1806" s="48" t="str">
        <f t="shared" si="4"/>
        <v>DIC5</v>
      </c>
      <c r="B1806" s="2" t="s">
        <v>4</v>
      </c>
      <c r="C1806" s="2" t="s">
        <v>2</v>
      </c>
      <c r="D1806" s="2" t="s">
        <v>23</v>
      </c>
      <c r="E1806" s="2" t="s">
        <v>2</v>
      </c>
      <c r="F1806" s="2" t="s">
        <v>270</v>
      </c>
      <c r="G1806" s="4"/>
      <c r="H1806" s="3">
        <v>305.18849488368301</v>
      </c>
      <c r="I1806" s="3">
        <v>324.87807519875901</v>
      </c>
      <c r="J1806" s="3">
        <v>324.87807519875901</v>
      </c>
      <c r="K1806" s="3">
        <v>324.87807519875901</v>
      </c>
      <c r="L1806" s="3">
        <v>324.87807519875901</v>
      </c>
      <c r="M1806" s="3">
        <v>324.87807519875901</v>
      </c>
      <c r="N1806" s="3">
        <v>324.87807519875901</v>
      </c>
      <c r="O1806" s="3">
        <v>324.87807519875901</v>
      </c>
      <c r="P1806" s="3">
        <v>324.87807519875901</v>
      </c>
      <c r="Q1806" s="3">
        <v>324.87807519875901</v>
      </c>
      <c r="R1806" s="3">
        <v>324.87807519875901</v>
      </c>
      <c r="S1806" s="3">
        <v>324.87807519875901</v>
      </c>
      <c r="T1806" s="3">
        <v>324.87807519875901</v>
      </c>
      <c r="U1806" s="3">
        <v>324.87807519875901</v>
      </c>
      <c r="V1806" s="3">
        <v>324.87807519875901</v>
      </c>
      <c r="W1806" s="3">
        <v>324.87807519875901</v>
      </c>
      <c r="X1806" s="3">
        <v>324.87807519875901</v>
      </c>
      <c r="Y1806" s="3">
        <v>324.87807519875901</v>
      </c>
      <c r="Z1806" s="3">
        <v>324.87807519875901</v>
      </c>
      <c r="AA1806" s="3">
        <v>324.87807519875901</v>
      </c>
      <c r="AB1806" s="3">
        <v>324.87807519875901</v>
      </c>
      <c r="AC1806" s="3">
        <v>324.87807519875901</v>
      </c>
      <c r="AD1806" s="3">
        <v>324.87807519875901</v>
      </c>
      <c r="AE1806" s="3">
        <v>324.87807519875901</v>
      </c>
      <c r="AF1806" s="3">
        <v>324.87807519875901</v>
      </c>
      <c r="AG1806" s="3">
        <v>324.87807519875901</v>
      </c>
      <c r="AH1806" s="3">
        <v>324.87807519875901</v>
      </c>
      <c r="AI1806" s="3">
        <v>324.87807519875901</v>
      </c>
      <c r="AJ1806" s="3">
        <v>324.87807519875901</v>
      </c>
      <c r="AK1806" s="3">
        <v>324.87807519875901</v>
      </c>
      <c r="AL1806" s="3">
        <v>324.87807519875901</v>
      </c>
      <c r="AM1806" s="3">
        <v>324.87807519875901</v>
      </c>
      <c r="AN1806" s="4"/>
      <c r="AO1806" s="4"/>
    </row>
    <row r="1807" spans="1:41" x14ac:dyDescent="0.25">
      <c r="A1807" s="48" t="str">
        <f t="shared" si="4"/>
        <v>DIC5</v>
      </c>
      <c r="B1807" s="2" t="s">
        <v>4</v>
      </c>
      <c r="C1807" s="2" t="s">
        <v>2</v>
      </c>
      <c r="D1807" s="2" t="s">
        <v>23</v>
      </c>
      <c r="E1807" s="2" t="s">
        <v>2</v>
      </c>
      <c r="F1807" s="2" t="s">
        <v>271</v>
      </c>
      <c r="G1807" s="4"/>
      <c r="H1807" s="3">
        <v>371.06680829977898</v>
      </c>
      <c r="I1807" s="3">
        <v>424.367347094899</v>
      </c>
      <c r="J1807" s="3">
        <v>424.367347094899</v>
      </c>
      <c r="K1807" s="3">
        <v>424.367347094899</v>
      </c>
      <c r="L1807" s="3">
        <v>424.367347094899</v>
      </c>
      <c r="M1807" s="3">
        <v>424.367347094899</v>
      </c>
      <c r="N1807" s="3">
        <v>424.367347094899</v>
      </c>
      <c r="O1807" s="3">
        <v>424.367347094899</v>
      </c>
      <c r="P1807" s="3">
        <v>424.367347094899</v>
      </c>
      <c r="Q1807" s="3">
        <v>424.367347094899</v>
      </c>
      <c r="R1807" s="3">
        <v>424.367347094899</v>
      </c>
      <c r="S1807" s="3">
        <v>424.367347094899</v>
      </c>
      <c r="T1807" s="3">
        <v>424.367347094899</v>
      </c>
      <c r="U1807" s="3">
        <v>424.367347094899</v>
      </c>
      <c r="V1807" s="3">
        <v>424.367347094899</v>
      </c>
      <c r="W1807" s="3">
        <v>424.367347094899</v>
      </c>
      <c r="X1807" s="3">
        <v>424.367347094899</v>
      </c>
      <c r="Y1807" s="3">
        <v>424.367347094899</v>
      </c>
      <c r="Z1807" s="3">
        <v>424.367347094899</v>
      </c>
      <c r="AA1807" s="3">
        <v>424.367347094899</v>
      </c>
      <c r="AB1807" s="3">
        <v>424.367347094899</v>
      </c>
      <c r="AC1807" s="3">
        <v>424.367347094899</v>
      </c>
      <c r="AD1807" s="3">
        <v>424.367347094899</v>
      </c>
      <c r="AE1807" s="3">
        <v>424.367347094899</v>
      </c>
      <c r="AF1807" s="3">
        <v>424.367347094899</v>
      </c>
      <c r="AG1807" s="3">
        <v>424.367347094899</v>
      </c>
      <c r="AH1807" s="3">
        <v>424.367347094899</v>
      </c>
      <c r="AI1807" s="3">
        <v>424.367347094899</v>
      </c>
      <c r="AJ1807" s="3">
        <v>424.367347094899</v>
      </c>
      <c r="AK1807" s="3">
        <v>424.367347094899</v>
      </c>
      <c r="AL1807" s="3">
        <v>424.367347094899</v>
      </c>
      <c r="AM1807" s="3">
        <v>424.367347094899</v>
      </c>
      <c r="AN1807" s="4"/>
      <c r="AO1807" s="4"/>
    </row>
    <row r="1808" spans="1:41" x14ac:dyDescent="0.25">
      <c r="A1808" s="48" t="str">
        <f t="shared" si="4"/>
        <v>DIC5</v>
      </c>
      <c r="B1808" s="2" t="s">
        <v>4</v>
      </c>
      <c r="C1808" s="2" t="s">
        <v>2</v>
      </c>
      <c r="D1808" s="2" t="s">
        <v>23</v>
      </c>
      <c r="E1808" s="2" t="s">
        <v>2</v>
      </c>
      <c r="F1808" s="2" t="s">
        <v>272</v>
      </c>
      <c r="G1808" s="4"/>
      <c r="H1808" s="3">
        <v>68.585731940983607</v>
      </c>
      <c r="I1808" s="3">
        <v>55.422893826604401</v>
      </c>
      <c r="J1808" s="3">
        <v>43.393094134163597</v>
      </c>
      <c r="K1808" s="3">
        <v>50.674999998213103</v>
      </c>
      <c r="L1808" s="3">
        <v>48.301053084017497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</row>
    <row r="1809" spans="1:41" x14ac:dyDescent="0.25">
      <c r="A1809" s="48" t="str">
        <f t="shared" si="4"/>
        <v>DIC5</v>
      </c>
      <c r="B1809" s="2" t="s">
        <v>4</v>
      </c>
      <c r="C1809" s="2" t="s">
        <v>2</v>
      </c>
      <c r="D1809" s="2" t="s">
        <v>23</v>
      </c>
      <c r="E1809" s="2" t="s">
        <v>2</v>
      </c>
      <c r="F1809" s="2" t="s">
        <v>273</v>
      </c>
      <c r="G1809" s="4"/>
      <c r="H1809" s="3">
        <v>363.68563536317902</v>
      </c>
      <c r="I1809" s="3">
        <v>351.57960925668402</v>
      </c>
      <c r="J1809" s="3">
        <v>316.20734904732899</v>
      </c>
      <c r="K1809" s="3">
        <v>313.48877158637202</v>
      </c>
      <c r="L1809" s="3">
        <v>172.50647262570399</v>
      </c>
      <c r="M1809" s="3">
        <v>172.50647262570399</v>
      </c>
      <c r="N1809" s="3">
        <v>172.50647262570399</v>
      </c>
      <c r="O1809" s="3">
        <v>172.50647262570399</v>
      </c>
      <c r="P1809" s="3">
        <v>53.932621798559303</v>
      </c>
      <c r="Q1809" s="3">
        <v>18.429356134016999</v>
      </c>
      <c r="R1809" s="3">
        <v>9.2286541206376196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</row>
    <row r="1810" spans="1:41" x14ac:dyDescent="0.25">
      <c r="A1810" s="48" t="str">
        <f t="shared" si="4"/>
        <v>DIC5</v>
      </c>
      <c r="B1810" s="2" t="s">
        <v>4</v>
      </c>
      <c r="C1810" s="2" t="s">
        <v>2</v>
      </c>
      <c r="D1810" s="2" t="s">
        <v>23</v>
      </c>
      <c r="E1810" s="2" t="s">
        <v>2</v>
      </c>
      <c r="F1810" s="2" t="s">
        <v>274</v>
      </c>
      <c r="G1810" s="4"/>
      <c r="H1810" s="3">
        <v>726.70451084468402</v>
      </c>
      <c r="I1810" s="3">
        <v>687.86225103060201</v>
      </c>
      <c r="J1810" s="3">
        <v>654.42733676952105</v>
      </c>
      <c r="K1810" s="3">
        <v>620.992422508441</v>
      </c>
      <c r="L1810" s="3">
        <v>587.55750824736003</v>
      </c>
      <c r="M1810" s="3">
        <v>540.991110801525</v>
      </c>
      <c r="N1810" s="3">
        <v>494.42471335568899</v>
      </c>
      <c r="O1810" s="3">
        <v>457.49798419201397</v>
      </c>
      <c r="P1810" s="3">
        <v>420.57125502833901</v>
      </c>
      <c r="Q1810" s="3">
        <v>383.64452586466501</v>
      </c>
      <c r="R1810" s="3">
        <v>245.541067327929</v>
      </c>
      <c r="S1810" s="3">
        <v>245.54106732792999</v>
      </c>
      <c r="T1810" s="3">
        <v>245.54106732792999</v>
      </c>
      <c r="U1810" s="3">
        <v>173.871431741919</v>
      </c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</row>
    <row r="1811" spans="1:41" x14ac:dyDescent="0.25">
      <c r="A1811" s="48" t="str">
        <f t="shared" si="4"/>
        <v>DIC5</v>
      </c>
      <c r="B1811" s="2" t="s">
        <v>4</v>
      </c>
      <c r="C1811" s="2" t="s">
        <v>2</v>
      </c>
      <c r="D1811" s="2" t="s">
        <v>23</v>
      </c>
      <c r="E1811" s="2" t="s">
        <v>2</v>
      </c>
      <c r="F1811" s="2" t="s">
        <v>275</v>
      </c>
      <c r="G1811" s="4"/>
      <c r="H1811" s="3">
        <v>5.6352908998762903</v>
      </c>
      <c r="I1811" s="3">
        <v>5.3251450871105197</v>
      </c>
      <c r="J1811" s="3">
        <v>5.09107277558918</v>
      </c>
      <c r="K1811" s="3">
        <v>4.8570004640678297</v>
      </c>
      <c r="L1811" s="3">
        <v>4.62292815254649</v>
      </c>
      <c r="M1811" s="3">
        <v>4.3888558410251504</v>
      </c>
      <c r="N1811" s="3">
        <v>4.1547835295038098</v>
      </c>
      <c r="O1811" s="3">
        <v>0.47334364229729903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</row>
    <row r="1812" spans="1:41" x14ac:dyDescent="0.25">
      <c r="A1812" s="48" t="str">
        <f t="shared" si="4"/>
        <v>DIC5</v>
      </c>
      <c r="B1812" s="2" t="s">
        <v>4</v>
      </c>
      <c r="C1812" s="2" t="s">
        <v>2</v>
      </c>
      <c r="D1812" s="2" t="s">
        <v>23</v>
      </c>
      <c r="E1812" s="2" t="s">
        <v>2</v>
      </c>
      <c r="F1812" s="2" t="s">
        <v>276</v>
      </c>
      <c r="G1812" s="4"/>
      <c r="H1812" s="3">
        <v>165.4447887378</v>
      </c>
      <c r="I1812" s="3">
        <v>153.89107121101301</v>
      </c>
      <c r="J1812" s="3">
        <v>141.709099261246</v>
      </c>
      <c r="K1812" s="3">
        <v>129.52712731147801</v>
      </c>
      <c r="L1812" s="3">
        <v>117.34515536171099</v>
      </c>
      <c r="M1812" s="3">
        <v>104.287916360271</v>
      </c>
      <c r="N1812" s="3">
        <v>91.230677358831599</v>
      </c>
      <c r="O1812" s="3">
        <v>82.212115063181301</v>
      </c>
      <c r="P1812" s="3">
        <v>68.086395166067106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</row>
    <row r="1813" spans="1:41" x14ac:dyDescent="0.25">
      <c r="A1813" s="48" t="str">
        <f t="shared" si="4"/>
        <v>DIC5</v>
      </c>
      <c r="B1813" s="2" t="s">
        <v>4</v>
      </c>
      <c r="C1813" s="2" t="s">
        <v>2</v>
      </c>
      <c r="D1813" s="2" t="s">
        <v>23</v>
      </c>
      <c r="E1813" s="2" t="s">
        <v>2</v>
      </c>
      <c r="F1813" s="2" t="s">
        <v>277</v>
      </c>
      <c r="G1813" s="4"/>
      <c r="H1813" s="3">
        <v>29.8631785601129</v>
      </c>
      <c r="I1813" s="3">
        <v>27.835107673690899</v>
      </c>
      <c r="J1813" s="3">
        <v>26.5546244888037</v>
      </c>
      <c r="K1813" s="3">
        <v>25.274141303916402</v>
      </c>
      <c r="L1813" s="3">
        <v>23.993658119029199</v>
      </c>
      <c r="M1813" s="3">
        <v>22.134185162983901</v>
      </c>
      <c r="N1813" s="3">
        <v>20.274712206938698</v>
      </c>
      <c r="O1813" s="3">
        <v>18.726233977591001</v>
      </c>
      <c r="P1813" s="3">
        <v>17.1777557482433</v>
      </c>
      <c r="Q1813" s="3">
        <v>15.701035545493299</v>
      </c>
      <c r="R1813" s="3">
        <v>14.224315342743401</v>
      </c>
      <c r="S1813" s="3">
        <v>12.7475951399934</v>
      </c>
      <c r="T1813" s="3">
        <v>11.9833461574607</v>
      </c>
      <c r="U1813" s="3">
        <v>11.219097174928001</v>
      </c>
      <c r="V1813" s="3">
        <v>3.3312680611252699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</row>
    <row r="1814" spans="1:41" x14ac:dyDescent="0.25">
      <c r="A1814" s="48" t="str">
        <f t="shared" si="4"/>
        <v>DIC5</v>
      </c>
      <c r="B1814" s="2" t="s">
        <v>4</v>
      </c>
      <c r="C1814" s="2" t="s">
        <v>2</v>
      </c>
      <c r="D1814" s="2" t="s">
        <v>23</v>
      </c>
      <c r="E1814" s="2" t="s">
        <v>2</v>
      </c>
      <c r="F1814" s="2" t="s">
        <v>278</v>
      </c>
      <c r="G1814" s="4"/>
      <c r="H1814" s="3">
        <v>13.805861909055601</v>
      </c>
      <c r="I1814" s="3">
        <v>13.5550177604217</v>
      </c>
      <c r="J1814" s="3">
        <v>13.563467780935101</v>
      </c>
      <c r="K1814" s="3">
        <v>13.571917801448601</v>
      </c>
      <c r="L1814" s="3">
        <v>13.580367821962</v>
      </c>
      <c r="M1814" s="3">
        <v>12.546837742054301</v>
      </c>
      <c r="N1814" s="3">
        <v>11.5133076621466</v>
      </c>
      <c r="O1814" s="3">
        <v>10.662834575070701</v>
      </c>
      <c r="P1814" s="3">
        <v>9.8123614879947105</v>
      </c>
      <c r="Q1814" s="3">
        <v>9.1074108162161203</v>
      </c>
      <c r="R1814" s="3">
        <v>8.4024601444375406</v>
      </c>
      <c r="S1814" s="3">
        <v>7.6975094726589504</v>
      </c>
      <c r="T1814" s="3">
        <v>7.2029695803141296</v>
      </c>
      <c r="U1814" s="3">
        <v>6.7084296879692999</v>
      </c>
      <c r="V1814" s="3">
        <v>3.25227996904884</v>
      </c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</row>
    <row r="1815" spans="1:41" x14ac:dyDescent="0.25">
      <c r="A1815" s="48" t="str">
        <f t="shared" si="4"/>
        <v>DIC5</v>
      </c>
      <c r="B1815" s="2" t="s">
        <v>4</v>
      </c>
      <c r="C1815" s="2" t="s">
        <v>2</v>
      </c>
      <c r="D1815" s="2" t="s">
        <v>23</v>
      </c>
      <c r="E1815" s="2" t="s">
        <v>2</v>
      </c>
      <c r="F1815" s="2" t="s">
        <v>279</v>
      </c>
      <c r="G1815" s="4"/>
      <c r="H1815" s="3">
        <v>2.9272459675263298</v>
      </c>
      <c r="I1815" s="3">
        <v>3.11610054607642</v>
      </c>
      <c r="J1815" s="3">
        <v>3.11610054607642</v>
      </c>
      <c r="K1815" s="3">
        <v>3.11610054607642</v>
      </c>
      <c r="L1815" s="3">
        <v>3.11610054607642</v>
      </c>
      <c r="M1815" s="3">
        <v>3.11610054607642</v>
      </c>
      <c r="N1815" s="3">
        <v>3.11610054607642</v>
      </c>
      <c r="O1815" s="3">
        <v>3.11610054607642</v>
      </c>
      <c r="P1815" s="3">
        <v>3.11610054607642</v>
      </c>
      <c r="Q1815" s="3">
        <v>3.11610054607642</v>
      </c>
      <c r="R1815" s="3">
        <v>3.11610054607642</v>
      </c>
      <c r="S1815" s="3">
        <v>3.11610054607642</v>
      </c>
      <c r="T1815" s="3">
        <v>3.11610054607642</v>
      </c>
      <c r="U1815" s="3">
        <v>3.11610054607642</v>
      </c>
      <c r="V1815" s="3">
        <v>3.11610054607642</v>
      </c>
      <c r="W1815" s="3">
        <v>3.11610054607642</v>
      </c>
      <c r="X1815" s="3">
        <v>3.11610054607642</v>
      </c>
      <c r="Y1815" s="3">
        <v>3.11610054607642</v>
      </c>
      <c r="Z1815" s="3">
        <v>3.11610054607642</v>
      </c>
      <c r="AA1815" s="3">
        <v>3.11610054607642</v>
      </c>
      <c r="AB1815" s="3">
        <v>3.11610054607642</v>
      </c>
      <c r="AC1815" s="3">
        <v>3.11610054607642</v>
      </c>
      <c r="AD1815" s="3">
        <v>3.11610054607642</v>
      </c>
      <c r="AE1815" s="3">
        <v>3.11610054607642</v>
      </c>
      <c r="AF1815" s="3">
        <v>3.11610054607642</v>
      </c>
      <c r="AG1815" s="3">
        <v>3.11610054607642</v>
      </c>
      <c r="AH1815" s="3">
        <v>3.11610054607642</v>
      </c>
      <c r="AI1815" s="3">
        <v>3.11610054607642</v>
      </c>
      <c r="AJ1815" s="3">
        <v>3.11610054607642</v>
      </c>
      <c r="AK1815" s="3">
        <v>3.11610054607642</v>
      </c>
      <c r="AL1815" s="3">
        <v>3.11610054607642</v>
      </c>
      <c r="AM1815" s="3">
        <v>3.11610054607642</v>
      </c>
      <c r="AN1815" s="4"/>
      <c r="AO1815" s="4"/>
    </row>
    <row r="1816" spans="1:41" x14ac:dyDescent="0.25">
      <c r="A1816" s="48" t="str">
        <f t="shared" si="4"/>
        <v>DIC5</v>
      </c>
      <c r="B1816" s="2" t="s">
        <v>4</v>
      </c>
      <c r="C1816" s="2" t="s">
        <v>2</v>
      </c>
      <c r="D1816" s="2" t="s">
        <v>23</v>
      </c>
      <c r="E1816" s="2" t="s">
        <v>2</v>
      </c>
      <c r="F1816" s="2" t="s">
        <v>280</v>
      </c>
      <c r="G1816" s="4"/>
      <c r="H1816" s="3">
        <v>0.24284476982969799</v>
      </c>
      <c r="I1816" s="3">
        <v>0.27772732139718498</v>
      </c>
      <c r="J1816" s="3">
        <v>0.27772732139718498</v>
      </c>
      <c r="K1816" s="3">
        <v>0.27772732139718498</v>
      </c>
      <c r="L1816" s="3">
        <v>0.27772732139718498</v>
      </c>
      <c r="M1816" s="3">
        <v>0.27772732139718498</v>
      </c>
      <c r="N1816" s="3">
        <v>0.27772732139718498</v>
      </c>
      <c r="O1816" s="3">
        <v>0.27772732139718498</v>
      </c>
      <c r="P1816" s="3">
        <v>0.27772732139718498</v>
      </c>
      <c r="Q1816" s="3">
        <v>0.27772732139718498</v>
      </c>
      <c r="R1816" s="3">
        <v>0.27772732139718498</v>
      </c>
      <c r="S1816" s="3">
        <v>0.27772732139718498</v>
      </c>
      <c r="T1816" s="3">
        <v>0.27772732139718498</v>
      </c>
      <c r="U1816" s="3">
        <v>0.27772732139718498</v>
      </c>
      <c r="V1816" s="3">
        <v>0.27772732139718498</v>
      </c>
      <c r="W1816" s="3">
        <v>0.27772732139718498</v>
      </c>
      <c r="X1816" s="3">
        <v>0.27772732139718498</v>
      </c>
      <c r="Y1816" s="3">
        <v>0.27772732139718498</v>
      </c>
      <c r="Z1816" s="3">
        <v>0.27772732139718498</v>
      </c>
      <c r="AA1816" s="3">
        <v>0.27772732139718498</v>
      </c>
      <c r="AB1816" s="3">
        <v>0.27772732139718498</v>
      </c>
      <c r="AC1816" s="3">
        <v>0.27772732139718498</v>
      </c>
      <c r="AD1816" s="3">
        <v>0.27772732139718498</v>
      </c>
      <c r="AE1816" s="3">
        <v>0.27772732139718498</v>
      </c>
      <c r="AF1816" s="3">
        <v>0.27772732139718498</v>
      </c>
      <c r="AG1816" s="3">
        <v>0.27772732139718498</v>
      </c>
      <c r="AH1816" s="3">
        <v>0.27772732139718498</v>
      </c>
      <c r="AI1816" s="3">
        <v>0.27772732139718498</v>
      </c>
      <c r="AJ1816" s="3">
        <v>0.27772732139718498</v>
      </c>
      <c r="AK1816" s="3">
        <v>0.27772732139718498</v>
      </c>
      <c r="AL1816" s="3">
        <v>0.27772732139718498</v>
      </c>
      <c r="AM1816" s="3">
        <v>0.27772732139718498</v>
      </c>
      <c r="AN1816" s="4"/>
      <c r="AO1816" s="4"/>
    </row>
    <row r="1817" spans="1:41" x14ac:dyDescent="0.25">
      <c r="A1817" s="48" t="str">
        <f t="shared" si="4"/>
        <v>DIC5</v>
      </c>
      <c r="B1817" s="2" t="s">
        <v>4</v>
      </c>
      <c r="C1817" s="2" t="s">
        <v>2</v>
      </c>
      <c r="D1817" s="2" t="s">
        <v>24</v>
      </c>
      <c r="E1817" s="2" t="s">
        <v>2</v>
      </c>
      <c r="F1817" s="2" t="s">
        <v>281</v>
      </c>
      <c r="G1817" s="4"/>
      <c r="H1817" s="4"/>
      <c r="I1817" s="4"/>
      <c r="J1817" s="4"/>
      <c r="K1817" s="4"/>
      <c r="L1817" s="4"/>
      <c r="M1817" s="3">
        <v>1.1305982000000001</v>
      </c>
      <c r="N1817" s="3">
        <v>2.4965597000000002</v>
      </c>
      <c r="O1817" s="3">
        <v>3.3075448999999999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</row>
    <row r="1818" spans="1:41" x14ac:dyDescent="0.25">
      <c r="A1818" s="48" t="str">
        <f t="shared" si="4"/>
        <v>DIC5</v>
      </c>
      <c r="B1818" s="2" t="s">
        <v>4</v>
      </c>
      <c r="C1818" s="2" t="s">
        <v>2</v>
      </c>
      <c r="D1818" s="2" t="s">
        <v>24</v>
      </c>
      <c r="E1818" s="2" t="s">
        <v>2</v>
      </c>
      <c r="F1818" s="2" t="s">
        <v>282</v>
      </c>
      <c r="G1818" s="4"/>
      <c r="H1818" s="4"/>
      <c r="I1818" s="4"/>
      <c r="J1818" s="4"/>
      <c r="K1818" s="4"/>
      <c r="L1818" s="4"/>
      <c r="M1818" s="4"/>
      <c r="N1818" s="4"/>
      <c r="O1818" s="3">
        <v>0.15485560000000001</v>
      </c>
      <c r="P1818" s="3">
        <v>0.90097459999999996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</row>
    <row r="1819" spans="1:41" x14ac:dyDescent="0.25">
      <c r="A1819" s="48" t="str">
        <f t="shared" si="4"/>
        <v>DIC5</v>
      </c>
      <c r="B1819" s="2" t="s">
        <v>4</v>
      </c>
      <c r="C1819" s="2" t="s">
        <v>2</v>
      </c>
      <c r="D1819" s="2" t="s">
        <v>24</v>
      </c>
      <c r="E1819" s="2" t="s">
        <v>2</v>
      </c>
      <c r="F1819" s="2" t="s">
        <v>283</v>
      </c>
      <c r="G1819" s="4"/>
      <c r="H1819" s="4"/>
      <c r="I1819" s="4"/>
      <c r="J1819" s="4"/>
      <c r="K1819" s="4"/>
      <c r="L1819" s="4"/>
      <c r="M1819" s="4"/>
      <c r="N1819" s="4"/>
      <c r="O1819" s="3">
        <v>0.15485560000000001</v>
      </c>
      <c r="P1819" s="3">
        <v>0.90097459999999996</v>
      </c>
      <c r="Q1819" s="3">
        <v>1.6470937000000001</v>
      </c>
      <c r="R1819" s="3">
        <v>2.3932126999999999</v>
      </c>
      <c r="S1819" s="3">
        <v>3.1393317000000001</v>
      </c>
      <c r="T1819" s="3">
        <v>4.0214558</v>
      </c>
      <c r="U1819" s="3">
        <v>4.9035799000000004</v>
      </c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</row>
    <row r="1820" spans="1:41" x14ac:dyDescent="0.25">
      <c r="A1820" s="48" t="str">
        <f t="shared" si="4"/>
        <v>DIC5</v>
      </c>
      <c r="B1820" s="2" t="s">
        <v>4</v>
      </c>
      <c r="C1820" s="2" t="s">
        <v>2</v>
      </c>
      <c r="D1820" s="2" t="s">
        <v>24</v>
      </c>
      <c r="E1820" s="2" t="s">
        <v>2</v>
      </c>
      <c r="F1820" s="2" t="s">
        <v>201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3">
        <v>18.248401900000001</v>
      </c>
      <c r="Q1820" s="3">
        <v>18.573587799999999</v>
      </c>
      <c r="R1820" s="3">
        <v>18.8987737</v>
      </c>
      <c r="S1820" s="3">
        <v>19.223959499999999</v>
      </c>
      <c r="T1820" s="3">
        <v>19.264970900000002</v>
      </c>
      <c r="U1820" s="3">
        <v>19.305982199999999</v>
      </c>
      <c r="V1820" s="3">
        <v>19.346993600000001</v>
      </c>
      <c r="W1820" s="3">
        <v>19.388005</v>
      </c>
      <c r="X1820" s="3">
        <v>19.429016300000001</v>
      </c>
      <c r="Y1820" s="3">
        <v>19.457559799999999</v>
      </c>
      <c r="Z1820" s="3">
        <v>19.486103400000001</v>
      </c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</row>
    <row r="1821" spans="1:41" x14ac:dyDescent="0.25">
      <c r="A1821" s="48" t="str">
        <f t="shared" si="4"/>
        <v>DIC5</v>
      </c>
      <c r="B1821" s="2" t="s">
        <v>4</v>
      </c>
      <c r="C1821" s="2" t="s">
        <v>2</v>
      </c>
      <c r="D1821" s="2" t="s">
        <v>24</v>
      </c>
      <c r="E1821" s="2" t="s">
        <v>2</v>
      </c>
      <c r="F1821" s="2" t="s">
        <v>202</v>
      </c>
      <c r="G1821" s="4"/>
      <c r="H1821" s="3">
        <v>-31.189988</v>
      </c>
      <c r="I1821" s="3">
        <v>-31.923809599999998</v>
      </c>
      <c r="J1821" s="3">
        <v>-31.029278300000001</v>
      </c>
      <c r="K1821" s="3">
        <v>-28.107661400000001</v>
      </c>
      <c r="L1821" s="3">
        <v>-27.125773500000001</v>
      </c>
      <c r="M1821" s="3">
        <v>-24.7094475</v>
      </c>
      <c r="N1821" s="3">
        <v>-21.933392399999999</v>
      </c>
      <c r="O1821" s="3">
        <v>-18.518217199999999</v>
      </c>
      <c r="P1821" s="3">
        <v>-5.9383613000000004</v>
      </c>
      <c r="Q1821" s="3">
        <v>-2.0339930000000002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</row>
    <row r="1822" spans="1:41" x14ac:dyDescent="0.25">
      <c r="A1822" s="48" t="str">
        <f t="shared" si="4"/>
        <v>DIC5</v>
      </c>
      <c r="B1822" s="2" t="s">
        <v>4</v>
      </c>
      <c r="C1822" s="2" t="s">
        <v>2</v>
      </c>
      <c r="D1822" s="2" t="s">
        <v>24</v>
      </c>
      <c r="E1822" s="2" t="s">
        <v>2</v>
      </c>
      <c r="F1822" s="2" t="s">
        <v>203</v>
      </c>
      <c r="G1822" s="4"/>
      <c r="H1822" s="3">
        <v>-22.192823400000002</v>
      </c>
      <c r="I1822" s="3">
        <v>-22.926645000000001</v>
      </c>
      <c r="J1822" s="3">
        <v>-22.0321137</v>
      </c>
      <c r="K1822" s="3">
        <v>-19.1104968</v>
      </c>
      <c r="L1822" s="3">
        <v>-18.813954599999999</v>
      </c>
      <c r="M1822" s="3">
        <v>-18.517412499999999</v>
      </c>
      <c r="N1822" s="3">
        <v>-18.220870300000001</v>
      </c>
      <c r="O1822" s="3">
        <v>-17.895684500000002</v>
      </c>
      <c r="P1822" s="3">
        <v>0.90097459999999996</v>
      </c>
      <c r="Q1822" s="3">
        <v>18.573587799999999</v>
      </c>
      <c r="R1822" s="3">
        <v>18.8987737</v>
      </c>
      <c r="S1822" s="3">
        <v>19.223959499999999</v>
      </c>
      <c r="T1822" s="3">
        <v>19.264970900000002</v>
      </c>
      <c r="U1822" s="3">
        <v>19.305982199999999</v>
      </c>
      <c r="V1822" s="3">
        <v>19.346993600000001</v>
      </c>
      <c r="W1822" s="3">
        <v>19.388005</v>
      </c>
      <c r="X1822" s="3">
        <v>19.429016300000001</v>
      </c>
      <c r="Y1822" s="3">
        <v>19.457559799999999</v>
      </c>
      <c r="Z1822" s="3">
        <v>19.486103400000001</v>
      </c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</row>
    <row r="1823" spans="1:41" x14ac:dyDescent="0.25">
      <c r="A1823" s="48" t="str">
        <f t="shared" si="4"/>
        <v>DIC5</v>
      </c>
      <c r="B1823" s="2" t="s">
        <v>4</v>
      </c>
      <c r="C1823" s="2" t="s">
        <v>2</v>
      </c>
      <c r="D1823" s="2" t="s">
        <v>24</v>
      </c>
      <c r="E1823" s="2" t="s">
        <v>2</v>
      </c>
      <c r="F1823" s="2" t="s">
        <v>204</v>
      </c>
      <c r="G1823" s="4"/>
      <c r="H1823" s="3">
        <v>-22.192823400000002</v>
      </c>
      <c r="I1823" s="3">
        <v>-22.926645000000001</v>
      </c>
      <c r="J1823" s="3">
        <v>-22.0321137</v>
      </c>
      <c r="K1823" s="3">
        <v>-19.1104968</v>
      </c>
      <c r="L1823" s="3">
        <v>-18.813954599999999</v>
      </c>
      <c r="M1823" s="3">
        <v>-16.623554299999999</v>
      </c>
      <c r="N1823" s="3">
        <v>-11.762328</v>
      </c>
      <c r="O1823" s="3">
        <v>-11.8658643</v>
      </c>
      <c r="P1823" s="3">
        <v>-5.5558693000000003</v>
      </c>
      <c r="Q1823" s="3">
        <v>-4.9517433999999998</v>
      </c>
      <c r="R1823" s="3">
        <v>-4.3476176000000004</v>
      </c>
      <c r="S1823" s="3">
        <v>-3.7434916999999999</v>
      </c>
      <c r="T1823" s="3">
        <v>-3.4992226999999998</v>
      </c>
      <c r="U1823" s="3">
        <v>-3.2549537000000002</v>
      </c>
      <c r="V1823" s="4"/>
      <c r="W1823" s="3">
        <v>31.922925800000002</v>
      </c>
      <c r="X1823" s="3">
        <v>32.167194799999997</v>
      </c>
      <c r="Y1823" s="3">
        <v>32.594589800000001</v>
      </c>
      <c r="Z1823" s="3">
        <v>33.021984799999998</v>
      </c>
      <c r="AA1823" s="3">
        <v>33.449379700000001</v>
      </c>
      <c r="AB1823" s="3">
        <v>33.876774699999999</v>
      </c>
      <c r="AC1823" s="3">
        <v>34.304169700000003</v>
      </c>
      <c r="AD1823" s="3">
        <v>34.715946500000001</v>
      </c>
      <c r="AE1823" s="3">
        <v>35.127723199999998</v>
      </c>
      <c r="AF1823" s="3">
        <v>35.539499999999997</v>
      </c>
      <c r="AG1823" s="3">
        <v>35.951276700000001</v>
      </c>
      <c r="AH1823" s="3">
        <v>36.363053499999999</v>
      </c>
      <c r="AI1823" s="3">
        <v>36.798129299999999</v>
      </c>
      <c r="AJ1823" s="3">
        <v>37.2332052</v>
      </c>
      <c r="AK1823" s="3">
        <v>37.668281</v>
      </c>
      <c r="AL1823" s="3">
        <v>38.1033568</v>
      </c>
      <c r="AM1823" s="3">
        <v>38.5384326</v>
      </c>
      <c r="AN1823" s="4"/>
      <c r="AO1823" s="4"/>
    </row>
    <row r="1824" spans="1:41" x14ac:dyDescent="0.25">
      <c r="A1824" s="48" t="str">
        <f t="shared" si="4"/>
        <v>DIC5</v>
      </c>
      <c r="B1824" s="2" t="s">
        <v>4</v>
      </c>
      <c r="C1824" s="2" t="s">
        <v>2</v>
      </c>
      <c r="D1824" s="2" t="s">
        <v>24</v>
      </c>
      <c r="E1824" s="2" t="s">
        <v>2</v>
      </c>
      <c r="F1824" s="2" t="s">
        <v>205</v>
      </c>
      <c r="G1824" s="4"/>
      <c r="H1824" s="3">
        <v>-31.189988</v>
      </c>
      <c r="I1824" s="3">
        <v>-31.923809599999998</v>
      </c>
      <c r="J1824" s="3">
        <v>-31.029278300000001</v>
      </c>
      <c r="K1824" s="3">
        <v>-28.107661400000001</v>
      </c>
      <c r="L1824" s="3">
        <v>-27.8111192</v>
      </c>
      <c r="M1824" s="3">
        <v>-27.5145771</v>
      </c>
      <c r="N1824" s="3">
        <v>-27.218034899999999</v>
      </c>
      <c r="O1824" s="3">
        <v>-26.892849099999999</v>
      </c>
      <c r="P1824" s="3">
        <v>-26.567663199999998</v>
      </c>
      <c r="Q1824" s="3">
        <v>-26.242477399999999</v>
      </c>
      <c r="R1824" s="3">
        <v>-25.917291500000001</v>
      </c>
      <c r="S1824" s="3">
        <v>-25.5921056</v>
      </c>
      <c r="T1824" s="3">
        <v>-25.551094299999999</v>
      </c>
      <c r="U1824" s="3">
        <v>-25.5100829</v>
      </c>
      <c r="V1824" s="3">
        <v>-25.469071599999999</v>
      </c>
      <c r="W1824" s="4"/>
      <c r="X1824" s="4"/>
      <c r="Y1824" s="4"/>
      <c r="Z1824" s="4"/>
      <c r="AA1824" s="4"/>
      <c r="AB1824" s="3">
        <v>19.5431904</v>
      </c>
      <c r="AC1824" s="3">
        <v>19.571733900000002</v>
      </c>
      <c r="AD1824" s="3">
        <v>19.6167525</v>
      </c>
      <c r="AE1824" s="3">
        <v>19.661771099999999</v>
      </c>
      <c r="AF1824" s="3">
        <v>19.706789700000002</v>
      </c>
      <c r="AG1824" s="3">
        <v>19.7518083</v>
      </c>
      <c r="AH1824" s="3">
        <v>19.796826899999999</v>
      </c>
      <c r="AI1824" s="3">
        <v>19.911574300000002</v>
      </c>
      <c r="AJ1824" s="3">
        <v>20.026321800000002</v>
      </c>
      <c r="AK1824" s="3">
        <v>20.141069300000002</v>
      </c>
      <c r="AL1824" s="3">
        <v>20.2558167</v>
      </c>
      <c r="AM1824" s="3">
        <v>20.3705642</v>
      </c>
      <c r="AN1824" s="4"/>
      <c r="AO1824" s="4"/>
    </row>
    <row r="1825" spans="1:41" x14ac:dyDescent="0.25">
      <c r="A1825" s="48" t="str">
        <f t="shared" si="4"/>
        <v>DIC5</v>
      </c>
      <c r="B1825" s="2" t="s">
        <v>4</v>
      </c>
      <c r="C1825" s="2" t="s">
        <v>2</v>
      </c>
      <c r="D1825" s="2" t="s">
        <v>24</v>
      </c>
      <c r="E1825" s="2" t="s">
        <v>2</v>
      </c>
      <c r="F1825" s="2" t="s">
        <v>206</v>
      </c>
      <c r="G1825" s="4"/>
      <c r="H1825" s="3">
        <v>-25.930090400000001</v>
      </c>
      <c r="I1825" s="3">
        <v>-27.066069899999999</v>
      </c>
      <c r="J1825" s="3">
        <v>-26.235513900000001</v>
      </c>
      <c r="K1825" s="3">
        <v>-25.404958000000001</v>
      </c>
      <c r="L1825" s="3">
        <v>-24.5744021</v>
      </c>
      <c r="M1825" s="3">
        <v>-23.7438462</v>
      </c>
      <c r="N1825" s="3">
        <v>-22.913290199999999</v>
      </c>
      <c r="O1825" s="3">
        <v>-22.420180800000001</v>
      </c>
      <c r="P1825" s="3">
        <v>-13.213634900000001</v>
      </c>
      <c r="Q1825" s="3">
        <v>-12.720525500000001</v>
      </c>
      <c r="R1825" s="3">
        <v>-11.5877046</v>
      </c>
      <c r="S1825" s="3">
        <v>-9.1090478000000008</v>
      </c>
      <c r="T1825" s="3">
        <v>-6.6010517999999996</v>
      </c>
      <c r="U1825" s="3">
        <v>-3.7920582</v>
      </c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</row>
    <row r="1826" spans="1:41" x14ac:dyDescent="0.25">
      <c r="A1826" s="48" t="str">
        <f t="shared" si="4"/>
        <v>DIC5</v>
      </c>
      <c r="B1826" s="2" t="s">
        <v>4</v>
      </c>
      <c r="C1826" s="2" t="s">
        <v>2</v>
      </c>
      <c r="D1826" s="2" t="s">
        <v>24</v>
      </c>
      <c r="E1826" s="2" t="s">
        <v>2</v>
      </c>
      <c r="F1826" s="2" t="s">
        <v>207</v>
      </c>
      <c r="G1826" s="4"/>
      <c r="H1826" s="4"/>
      <c r="I1826" s="4"/>
      <c r="J1826" s="4"/>
      <c r="K1826" s="4"/>
      <c r="L1826" s="4"/>
      <c r="M1826" s="3">
        <v>1.1305982000000001</v>
      </c>
      <c r="N1826" s="3">
        <v>2.4965597000000002</v>
      </c>
      <c r="O1826" s="3">
        <v>3.3075448999999999</v>
      </c>
      <c r="P1826" s="4"/>
      <c r="Q1826" s="4"/>
      <c r="R1826" s="4"/>
      <c r="S1826" s="4"/>
      <c r="T1826" s="4"/>
      <c r="U1826" s="3">
        <v>43.420112099999997</v>
      </c>
      <c r="V1826" s="3">
        <v>44.378926300000003</v>
      </c>
      <c r="W1826" s="3">
        <v>45.337740500000002</v>
      </c>
      <c r="X1826" s="3">
        <v>46.296554800000003</v>
      </c>
      <c r="Y1826" s="3">
        <v>47.059760500000003</v>
      </c>
      <c r="Z1826" s="3">
        <v>47.822966200000003</v>
      </c>
      <c r="AA1826" s="3">
        <v>48.586171899999997</v>
      </c>
      <c r="AB1826" s="3">
        <v>49.349377599999997</v>
      </c>
      <c r="AC1826" s="3">
        <v>50.112583399999998</v>
      </c>
      <c r="AD1826" s="3">
        <v>51.023319600000001</v>
      </c>
      <c r="AE1826" s="3">
        <v>51.934055899999997</v>
      </c>
      <c r="AF1826" s="3">
        <v>52.844792099999999</v>
      </c>
      <c r="AG1826" s="3">
        <v>53.755528400000003</v>
      </c>
      <c r="AH1826" s="3">
        <v>54.666264599999998</v>
      </c>
      <c r="AI1826" s="3">
        <v>55.547880300000003</v>
      </c>
      <c r="AJ1826" s="3">
        <v>56.429496</v>
      </c>
      <c r="AK1826" s="3">
        <v>57.311111699999998</v>
      </c>
      <c r="AL1826" s="3">
        <v>58.192727300000001</v>
      </c>
      <c r="AM1826" s="3">
        <v>59.074342999999999</v>
      </c>
      <c r="AN1826" s="4"/>
      <c r="AO1826" s="4"/>
    </row>
    <row r="1827" spans="1:41" x14ac:dyDescent="0.25">
      <c r="A1827" s="48" t="str">
        <f t="shared" si="4"/>
        <v>DIC5</v>
      </c>
      <c r="B1827" s="2" t="s">
        <v>4</v>
      </c>
      <c r="C1827" s="2" t="s">
        <v>2</v>
      </c>
      <c r="D1827" s="2" t="s">
        <v>24</v>
      </c>
      <c r="E1827" s="2" t="s">
        <v>2</v>
      </c>
      <c r="F1827" s="2" t="s">
        <v>208</v>
      </c>
      <c r="G1827" s="4"/>
      <c r="H1827" s="3">
        <v>-5.1559542</v>
      </c>
      <c r="I1827" s="3">
        <v>-6.8747936000000003</v>
      </c>
      <c r="J1827" s="3">
        <v>-5.6180874999999997</v>
      </c>
      <c r="K1827" s="3">
        <v>-4.3613815000000002</v>
      </c>
      <c r="L1827" s="3">
        <v>-3.1046754999999999</v>
      </c>
      <c r="M1827" s="3">
        <v>-1.8479695</v>
      </c>
      <c r="N1827" s="3">
        <v>-0.59126350000000005</v>
      </c>
      <c r="O1827" s="3">
        <v>0.15485560000000001</v>
      </c>
      <c r="P1827" s="3">
        <v>0.90097459999999996</v>
      </c>
      <c r="Q1827" s="4"/>
      <c r="R1827" s="4"/>
      <c r="S1827" s="4"/>
      <c r="T1827" s="4"/>
      <c r="U1827" s="4"/>
      <c r="V1827" s="4"/>
      <c r="W1827" s="3">
        <v>41.6188261</v>
      </c>
      <c r="X1827" s="3">
        <v>42.500950199999998</v>
      </c>
      <c r="Y1827" s="3">
        <v>43.203111399999997</v>
      </c>
      <c r="Z1827" s="3">
        <v>43.905272600000004</v>
      </c>
      <c r="AA1827" s="3">
        <v>25.092787000000001</v>
      </c>
      <c r="AB1827" s="3">
        <v>26.382704700000001</v>
      </c>
      <c r="AC1827" s="3">
        <v>26.440022299999999</v>
      </c>
      <c r="AD1827" s="3">
        <v>27.232895299999999</v>
      </c>
      <c r="AE1827" s="3">
        <v>28.025768299999999</v>
      </c>
      <c r="AF1827" s="3">
        <v>28.818641299999999</v>
      </c>
      <c r="AG1827" s="3">
        <v>29.6115143</v>
      </c>
      <c r="AH1827" s="3">
        <v>30.4043873</v>
      </c>
      <c r="AI1827" s="3">
        <v>31.100740099999999</v>
      </c>
      <c r="AJ1827" s="3">
        <v>31.797092899999999</v>
      </c>
      <c r="AK1827" s="3">
        <v>32.493445600000001</v>
      </c>
      <c r="AL1827" s="3">
        <v>33.189798400000001</v>
      </c>
      <c r="AM1827" s="3">
        <v>33.886151099999999</v>
      </c>
      <c r="AN1827" s="4"/>
      <c r="AO1827" s="4"/>
    </row>
    <row r="1828" spans="1:41" x14ac:dyDescent="0.25">
      <c r="A1828" s="48" t="str">
        <f t="shared" si="4"/>
        <v>DIC5</v>
      </c>
      <c r="B1828" s="2" t="s">
        <v>4</v>
      </c>
      <c r="C1828" s="2" t="s">
        <v>2</v>
      </c>
      <c r="D1828" s="2" t="s">
        <v>24</v>
      </c>
      <c r="E1828" s="2" t="s">
        <v>2</v>
      </c>
      <c r="F1828" s="2" t="s">
        <v>284</v>
      </c>
      <c r="G1828" s="4"/>
      <c r="H1828" s="3">
        <v>-5.1559542</v>
      </c>
      <c r="I1828" s="3">
        <v>-6.8747936000000003</v>
      </c>
      <c r="J1828" s="3">
        <v>-5.6180874999999997</v>
      </c>
      <c r="K1828" s="3">
        <v>-4.3613815000000002</v>
      </c>
      <c r="L1828" s="3">
        <v>-3.1046754999999999</v>
      </c>
      <c r="M1828" s="4"/>
      <c r="N1828" s="4"/>
      <c r="O1828" s="3">
        <v>0.15485560000000001</v>
      </c>
      <c r="P1828" s="3">
        <v>0.90097459999999996</v>
      </c>
      <c r="Q1828" s="3">
        <v>1.6470937000000001</v>
      </c>
      <c r="R1828" s="3">
        <v>2.3932126999999999</v>
      </c>
      <c r="S1828" s="3">
        <v>3.1393317000000001</v>
      </c>
      <c r="T1828" s="3">
        <v>4.0214558</v>
      </c>
      <c r="U1828" s="3">
        <v>4.9035799000000004</v>
      </c>
      <c r="V1828" s="4"/>
      <c r="W1828" s="4"/>
      <c r="X1828" s="4"/>
      <c r="Y1828" s="4"/>
      <c r="Z1828" s="4"/>
      <c r="AA1828" s="4"/>
      <c r="AB1828" s="4"/>
      <c r="AC1828" s="3">
        <v>46.011756200000001</v>
      </c>
      <c r="AD1828" s="3">
        <v>46.8496478</v>
      </c>
      <c r="AE1828" s="3">
        <v>47.687539399999999</v>
      </c>
      <c r="AF1828" s="3">
        <v>48.525430999999998</v>
      </c>
      <c r="AG1828" s="3">
        <v>49.363322599999996</v>
      </c>
      <c r="AH1828" s="3">
        <v>50.201214200000003</v>
      </c>
      <c r="AI1828" s="3">
        <v>51.012314500000002</v>
      </c>
      <c r="AJ1828" s="3">
        <v>51.823414700000001</v>
      </c>
      <c r="AK1828" s="3">
        <v>52.634514899999999</v>
      </c>
      <c r="AL1828" s="3">
        <v>53.445615099999998</v>
      </c>
      <c r="AM1828" s="3">
        <v>54.256715300000003</v>
      </c>
      <c r="AN1828" s="4"/>
      <c r="AO1828" s="4"/>
    </row>
    <row r="1829" spans="1:41" x14ac:dyDescent="0.25">
      <c r="A1829" s="48" t="str">
        <f t="shared" si="4"/>
        <v>DIC5</v>
      </c>
      <c r="B1829" s="2" t="s">
        <v>4</v>
      </c>
      <c r="C1829" s="2" t="s">
        <v>2</v>
      </c>
      <c r="D1829" s="2" t="s">
        <v>24</v>
      </c>
      <c r="E1829" s="2" t="s">
        <v>2</v>
      </c>
      <c r="F1829" s="2" t="s">
        <v>209</v>
      </c>
      <c r="G1829" s="4"/>
      <c r="H1829" s="3">
        <v>-43.402777800000003</v>
      </c>
      <c r="I1829" s="3">
        <v>-43.402777800000003</v>
      </c>
      <c r="J1829" s="3">
        <v>-43.402777800000003</v>
      </c>
      <c r="K1829" s="3">
        <v>-43.402777800000003</v>
      </c>
      <c r="L1829" s="3">
        <v>-43.402777800000003</v>
      </c>
      <c r="M1829" s="3">
        <v>-43.402777800000003</v>
      </c>
      <c r="N1829" s="3">
        <v>-43.402777800000003</v>
      </c>
      <c r="O1829" s="3">
        <v>-43.402777800000003</v>
      </c>
      <c r="P1829" s="3">
        <v>-43.402777800000003</v>
      </c>
      <c r="Q1829" s="3">
        <v>-43.402777800000003</v>
      </c>
      <c r="R1829" s="3">
        <v>-43.402777800000003</v>
      </c>
      <c r="S1829" s="3">
        <v>-43.402777800000003</v>
      </c>
      <c r="T1829" s="3">
        <v>-43.402777800000003</v>
      </c>
      <c r="U1829" s="3">
        <v>-43.402777800000003</v>
      </c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</row>
    <row r="1830" spans="1:41" x14ac:dyDescent="0.25">
      <c r="A1830" s="48" t="str">
        <f t="shared" si="4"/>
        <v>DIC5</v>
      </c>
      <c r="B1830" s="2" t="s">
        <v>4</v>
      </c>
      <c r="C1830" s="2" t="s">
        <v>2</v>
      </c>
      <c r="D1830" s="2" t="s">
        <v>24</v>
      </c>
      <c r="E1830" s="2" t="s">
        <v>2</v>
      </c>
      <c r="F1830" s="2" t="s">
        <v>285</v>
      </c>
      <c r="G1830" s="4"/>
      <c r="H1830" s="3">
        <v>5.1559542</v>
      </c>
      <c r="I1830" s="3">
        <v>6.8747936000000003</v>
      </c>
      <c r="J1830" s="3">
        <v>5.6180874999999997</v>
      </c>
      <c r="K1830" s="3">
        <v>4.3613815000000002</v>
      </c>
      <c r="L1830" s="3">
        <v>3.1046754999999999</v>
      </c>
      <c r="M1830" s="3">
        <v>1.8479695</v>
      </c>
      <c r="N1830" s="3">
        <v>0.59126350000000005</v>
      </c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3">
        <v>19.514646899999999</v>
      </c>
      <c r="AB1830" s="3">
        <v>18.9268903</v>
      </c>
      <c r="AC1830" s="3">
        <v>19.571733900000002</v>
      </c>
      <c r="AD1830" s="3">
        <v>19.6167525</v>
      </c>
      <c r="AE1830" s="3">
        <v>19.661771099999999</v>
      </c>
      <c r="AF1830" s="3">
        <v>19.706789700000002</v>
      </c>
      <c r="AG1830" s="3">
        <v>19.7518083</v>
      </c>
      <c r="AH1830" s="3">
        <v>19.796826899999999</v>
      </c>
      <c r="AI1830" s="3">
        <v>19.911574300000002</v>
      </c>
      <c r="AJ1830" s="3">
        <v>20.026321800000002</v>
      </c>
      <c r="AK1830" s="3">
        <v>20.141069300000002</v>
      </c>
      <c r="AL1830" s="3">
        <v>20.2558167</v>
      </c>
      <c r="AM1830" s="3">
        <v>20.3705642</v>
      </c>
      <c r="AN1830" s="4"/>
      <c r="AO1830" s="4"/>
    </row>
    <row r="1831" spans="1:41" x14ac:dyDescent="0.25">
      <c r="A1831" s="48" t="str">
        <f t="shared" si="4"/>
        <v>DIC5</v>
      </c>
      <c r="B1831" s="2" t="s">
        <v>4</v>
      </c>
      <c r="C1831" s="2" t="s">
        <v>2</v>
      </c>
      <c r="D1831" s="2" t="s">
        <v>24</v>
      </c>
      <c r="E1831" s="2" t="s">
        <v>2</v>
      </c>
      <c r="F1831" s="2" t="s">
        <v>380</v>
      </c>
      <c r="G1831" s="4"/>
      <c r="H1831" s="3">
        <v>5.1559542</v>
      </c>
      <c r="I1831" s="3">
        <v>6.8747936000000003</v>
      </c>
      <c r="J1831" s="3">
        <v>5.6180874999999997</v>
      </c>
      <c r="K1831" s="3">
        <v>4.3613815000000002</v>
      </c>
      <c r="L1831" s="3">
        <v>3.1046754999999999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</row>
    <row r="1832" spans="1:41" x14ac:dyDescent="0.25">
      <c r="A1832" s="48" t="str">
        <f t="shared" si="4"/>
        <v>DIC5</v>
      </c>
      <c r="B1832" s="2" t="s">
        <v>4</v>
      </c>
      <c r="C1832" s="2" t="s">
        <v>2</v>
      </c>
      <c r="D1832" s="2" t="s">
        <v>24</v>
      </c>
      <c r="E1832" s="2" t="s">
        <v>2</v>
      </c>
      <c r="F1832" s="2" t="s">
        <v>210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3">
        <v>18.248401900000001</v>
      </c>
      <c r="Q1832" s="3">
        <v>18.573587799999999</v>
      </c>
      <c r="R1832" s="3">
        <v>18.8987737</v>
      </c>
      <c r="S1832" s="3">
        <v>19.223959499999999</v>
      </c>
      <c r="T1832" s="3">
        <v>19.264970900000002</v>
      </c>
      <c r="U1832" s="3">
        <v>19.305982199999999</v>
      </c>
      <c r="V1832" s="3">
        <v>19.346993600000001</v>
      </c>
      <c r="W1832" s="3">
        <v>19.388005</v>
      </c>
      <c r="X1832" s="3">
        <v>19.429016300000001</v>
      </c>
      <c r="Y1832" s="3">
        <v>19.457559799999999</v>
      </c>
      <c r="Z1832" s="3">
        <v>19.486103400000001</v>
      </c>
      <c r="AA1832" s="3">
        <v>19.514646899999999</v>
      </c>
      <c r="AB1832" s="3">
        <v>19.5431904</v>
      </c>
      <c r="AC1832" s="3">
        <v>19.571733900000002</v>
      </c>
      <c r="AD1832" s="3">
        <v>19.6167525</v>
      </c>
      <c r="AE1832" s="3">
        <v>19.661771099999999</v>
      </c>
      <c r="AF1832" s="3">
        <v>19.706789700000002</v>
      </c>
      <c r="AG1832" s="3">
        <v>19.7518083</v>
      </c>
      <c r="AH1832" s="3">
        <v>19.796826899999999</v>
      </c>
      <c r="AI1832" s="3">
        <v>19.911574300000002</v>
      </c>
      <c r="AJ1832" s="3">
        <v>20.026321800000002</v>
      </c>
      <c r="AK1832" s="3">
        <v>20.141069300000002</v>
      </c>
      <c r="AL1832" s="3">
        <v>20.2558167</v>
      </c>
      <c r="AM1832" s="3">
        <v>20.3705642</v>
      </c>
      <c r="AN1832" s="4"/>
      <c r="AO1832" s="4"/>
    </row>
    <row r="1833" spans="1:41" x14ac:dyDescent="0.25">
      <c r="A1833" s="48" t="str">
        <f t="shared" si="4"/>
        <v>DIC5</v>
      </c>
      <c r="B1833" s="2" t="s">
        <v>4</v>
      </c>
      <c r="C1833" s="2" t="s">
        <v>2</v>
      </c>
      <c r="D1833" s="2" t="s">
        <v>24</v>
      </c>
      <c r="E1833" s="2" t="s">
        <v>2</v>
      </c>
      <c r="F1833" s="2" t="s">
        <v>211</v>
      </c>
      <c r="G1833" s="4"/>
      <c r="H1833" s="3">
        <v>-31.189988</v>
      </c>
      <c r="I1833" s="3">
        <v>-31.923809599999998</v>
      </c>
      <c r="J1833" s="3">
        <v>-31.029278300000001</v>
      </c>
      <c r="K1833" s="3">
        <v>-28.107661400000001</v>
      </c>
      <c r="L1833" s="3">
        <v>-27.125773500000001</v>
      </c>
      <c r="M1833" s="3">
        <v>-24.7094475</v>
      </c>
      <c r="N1833" s="3">
        <v>-21.933392399999999</v>
      </c>
      <c r="O1833" s="3">
        <v>-18.518217199999999</v>
      </c>
      <c r="P1833" s="3">
        <v>-14.651797800000001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</row>
    <row r="1834" spans="1:41" x14ac:dyDescent="0.25">
      <c r="A1834" s="48" t="str">
        <f t="shared" si="4"/>
        <v>DIC5</v>
      </c>
      <c r="B1834" s="2" t="s">
        <v>4</v>
      </c>
      <c r="C1834" s="2" t="s">
        <v>2</v>
      </c>
      <c r="D1834" s="2" t="s">
        <v>24</v>
      </c>
      <c r="E1834" s="2" t="s">
        <v>2</v>
      </c>
      <c r="F1834" s="2" t="s">
        <v>212</v>
      </c>
      <c r="G1834" s="4"/>
      <c r="H1834" s="3">
        <v>-17.036869200000002</v>
      </c>
      <c r="I1834" s="3">
        <v>-16.0518514</v>
      </c>
      <c r="J1834" s="3">
        <v>-16.414026199999999</v>
      </c>
      <c r="K1834" s="3">
        <v>-14.7491153</v>
      </c>
      <c r="L1834" s="3">
        <v>-15.7092791</v>
      </c>
      <c r="M1834" s="3">
        <v>-16.669443000000001</v>
      </c>
      <c r="N1834" s="3">
        <v>-17.629606899999999</v>
      </c>
      <c r="O1834" s="3">
        <v>-18.050540099999999</v>
      </c>
      <c r="P1834" s="4"/>
      <c r="Q1834" s="3">
        <v>18.573587799999999</v>
      </c>
      <c r="R1834" s="3">
        <v>18.8987737</v>
      </c>
      <c r="S1834" s="3">
        <v>19.223959499999999</v>
      </c>
      <c r="T1834" s="3">
        <v>19.264970900000002</v>
      </c>
      <c r="U1834" s="3">
        <v>19.305982199999999</v>
      </c>
      <c r="V1834" s="3">
        <v>19.346993600000001</v>
      </c>
      <c r="W1834" s="3">
        <v>19.388005</v>
      </c>
      <c r="X1834" s="3">
        <v>19.429016300000001</v>
      </c>
      <c r="Y1834" s="3">
        <v>19.457559799999999</v>
      </c>
      <c r="Z1834" s="3">
        <v>19.486103400000001</v>
      </c>
      <c r="AA1834" s="3">
        <v>19.514646899999999</v>
      </c>
      <c r="AB1834" s="3">
        <v>18.9268903</v>
      </c>
      <c r="AC1834" s="3">
        <v>19.571733900000002</v>
      </c>
      <c r="AD1834" s="3">
        <v>19.6167525</v>
      </c>
      <c r="AE1834" s="3">
        <v>19.661771099999999</v>
      </c>
      <c r="AF1834" s="3">
        <v>19.706789700000002</v>
      </c>
      <c r="AG1834" s="3">
        <v>19.7518083</v>
      </c>
      <c r="AH1834" s="3">
        <v>19.796826899999999</v>
      </c>
      <c r="AI1834" s="3">
        <v>19.911574300000002</v>
      </c>
      <c r="AJ1834" s="3">
        <v>20.026321800000002</v>
      </c>
      <c r="AK1834" s="3">
        <v>20.141069300000002</v>
      </c>
      <c r="AL1834" s="3">
        <v>20.2558167</v>
      </c>
      <c r="AM1834" s="3">
        <v>20.3705642</v>
      </c>
      <c r="AN1834" s="4"/>
      <c r="AO1834" s="4"/>
    </row>
    <row r="1835" spans="1:41" x14ac:dyDescent="0.25">
      <c r="A1835" s="48" t="str">
        <f t="shared" si="4"/>
        <v>DIC5</v>
      </c>
      <c r="B1835" s="2" t="s">
        <v>4</v>
      </c>
      <c r="C1835" s="2" t="s">
        <v>2</v>
      </c>
      <c r="D1835" s="2" t="s">
        <v>24</v>
      </c>
      <c r="E1835" s="2" t="s">
        <v>2</v>
      </c>
      <c r="F1835" s="2" t="s">
        <v>213</v>
      </c>
      <c r="G1835" s="4"/>
      <c r="H1835" s="3">
        <v>-17.036869200000002</v>
      </c>
      <c r="I1835" s="3">
        <v>-16.0518514</v>
      </c>
      <c r="J1835" s="3">
        <v>-16.414026199999999</v>
      </c>
      <c r="K1835" s="3">
        <v>-14.7491153</v>
      </c>
      <c r="L1835" s="3">
        <v>-15.7092791</v>
      </c>
      <c r="M1835" s="3">
        <v>-16.623554299999999</v>
      </c>
      <c r="N1835" s="3">
        <v>-11.762328</v>
      </c>
      <c r="O1835" s="3">
        <v>-12.0207199</v>
      </c>
      <c r="P1835" s="3">
        <v>-6.4568439</v>
      </c>
      <c r="Q1835" s="3">
        <v>-6.5988370999999999</v>
      </c>
      <c r="R1835" s="3">
        <v>-6.7408302999999998</v>
      </c>
      <c r="S1835" s="3">
        <v>-6.8828234999999998</v>
      </c>
      <c r="T1835" s="3">
        <v>-7.5206784999999998</v>
      </c>
      <c r="U1835" s="3">
        <v>-8.1585336000000002</v>
      </c>
      <c r="V1835" s="4"/>
      <c r="W1835" s="3">
        <v>31.922925800000002</v>
      </c>
      <c r="X1835" s="3">
        <v>32.167194799999997</v>
      </c>
      <c r="Y1835" s="3">
        <v>32.594589800000001</v>
      </c>
      <c r="Z1835" s="3">
        <v>33.021984799999998</v>
      </c>
      <c r="AA1835" s="3">
        <v>33.449379700000001</v>
      </c>
      <c r="AB1835" s="3">
        <v>33.876774699999999</v>
      </c>
      <c r="AC1835" s="3">
        <v>34.304169700000003</v>
      </c>
      <c r="AD1835" s="3">
        <v>34.715946500000001</v>
      </c>
      <c r="AE1835" s="3">
        <v>35.127723199999998</v>
      </c>
      <c r="AF1835" s="3">
        <v>35.539499999999997</v>
      </c>
      <c r="AG1835" s="3">
        <v>35.951276700000001</v>
      </c>
      <c r="AH1835" s="3">
        <v>36.363053499999999</v>
      </c>
      <c r="AI1835" s="3">
        <v>36.798129299999999</v>
      </c>
      <c r="AJ1835" s="3">
        <v>37.2332052</v>
      </c>
      <c r="AK1835" s="3">
        <v>37.668281</v>
      </c>
      <c r="AL1835" s="3">
        <v>38.1033568</v>
      </c>
      <c r="AM1835" s="3">
        <v>38.5384326</v>
      </c>
      <c r="AN1835" s="4"/>
      <c r="AO1835" s="4"/>
    </row>
    <row r="1836" spans="1:41" x14ac:dyDescent="0.25">
      <c r="A1836" s="48" t="str">
        <f t="shared" si="4"/>
        <v>DIC5</v>
      </c>
      <c r="B1836" s="2" t="s">
        <v>4</v>
      </c>
      <c r="C1836" s="2" t="s">
        <v>2</v>
      </c>
      <c r="D1836" s="2" t="s">
        <v>24</v>
      </c>
      <c r="E1836" s="2" t="s">
        <v>2</v>
      </c>
      <c r="F1836" s="2" t="s">
        <v>214</v>
      </c>
      <c r="G1836" s="4"/>
      <c r="H1836" s="3">
        <v>-31.189988</v>
      </c>
      <c r="I1836" s="3">
        <v>-31.923809599999998</v>
      </c>
      <c r="J1836" s="3">
        <v>-31.029278300000001</v>
      </c>
      <c r="K1836" s="3">
        <v>-28.107661400000001</v>
      </c>
      <c r="L1836" s="3">
        <v>-27.8111192</v>
      </c>
      <c r="M1836" s="3">
        <v>-27.5145771</v>
      </c>
      <c r="N1836" s="3">
        <v>-27.218034899999999</v>
      </c>
      <c r="O1836" s="3">
        <v>-26.892849099999999</v>
      </c>
      <c r="P1836" s="3">
        <v>-26.567663199999998</v>
      </c>
      <c r="Q1836" s="3">
        <v>-26.242477399999999</v>
      </c>
      <c r="R1836" s="3">
        <v>-25.917291500000001</v>
      </c>
      <c r="S1836" s="3">
        <v>-25.5921056</v>
      </c>
      <c r="T1836" s="3">
        <v>-25.551094299999999</v>
      </c>
      <c r="U1836" s="3">
        <v>-25.5100829</v>
      </c>
      <c r="V1836" s="3">
        <v>-25.469071599999999</v>
      </c>
      <c r="W1836" s="4"/>
      <c r="X1836" s="4"/>
      <c r="Y1836" s="4"/>
      <c r="Z1836" s="4"/>
      <c r="AA1836" s="4"/>
      <c r="AB1836" s="3">
        <v>19.5431904</v>
      </c>
      <c r="AC1836" s="3">
        <v>19.571733900000002</v>
      </c>
      <c r="AD1836" s="3">
        <v>19.6167525</v>
      </c>
      <c r="AE1836" s="3">
        <v>19.661771099999999</v>
      </c>
      <c r="AF1836" s="3">
        <v>19.706789700000002</v>
      </c>
      <c r="AG1836" s="3">
        <v>19.7518083</v>
      </c>
      <c r="AH1836" s="3">
        <v>19.796826899999999</v>
      </c>
      <c r="AI1836" s="3">
        <v>19.911574300000002</v>
      </c>
      <c r="AJ1836" s="3">
        <v>20.026321800000002</v>
      </c>
      <c r="AK1836" s="3">
        <v>20.141069300000002</v>
      </c>
      <c r="AL1836" s="3">
        <v>20.2558167</v>
      </c>
      <c r="AM1836" s="3">
        <v>20.3705642</v>
      </c>
      <c r="AN1836" s="4"/>
      <c r="AO1836" s="4"/>
    </row>
    <row r="1837" spans="1:41" x14ac:dyDescent="0.25">
      <c r="A1837" s="48" t="str">
        <f t="shared" si="4"/>
        <v>DIC5</v>
      </c>
      <c r="B1837" s="2" t="s">
        <v>4</v>
      </c>
      <c r="C1837" s="2" t="s">
        <v>2</v>
      </c>
      <c r="D1837" s="2" t="s">
        <v>24</v>
      </c>
      <c r="E1837" s="2" t="s">
        <v>2</v>
      </c>
      <c r="F1837" s="2" t="s">
        <v>215</v>
      </c>
      <c r="G1837" s="4"/>
      <c r="H1837" s="3">
        <v>-25.930090400000001</v>
      </c>
      <c r="I1837" s="3">
        <v>-27.066069899999999</v>
      </c>
      <c r="J1837" s="3">
        <v>-26.235513900000001</v>
      </c>
      <c r="K1837" s="3">
        <v>-25.404958000000001</v>
      </c>
      <c r="L1837" s="3">
        <v>-24.5744021</v>
      </c>
      <c r="M1837" s="3">
        <v>-23.7438462</v>
      </c>
      <c r="N1837" s="3">
        <v>-22.913290199999999</v>
      </c>
      <c r="O1837" s="3">
        <v>-22.420180800000001</v>
      </c>
      <c r="P1837" s="3">
        <v>-21.927071399999999</v>
      </c>
      <c r="Q1837" s="3">
        <v>-10.6865325</v>
      </c>
      <c r="R1837" s="3">
        <v>-14.716095899999999</v>
      </c>
      <c r="S1837" s="3">
        <v>-17.822484299999999</v>
      </c>
      <c r="T1837" s="3">
        <v>-15.314488300000001</v>
      </c>
      <c r="U1837" s="3">
        <v>-12.5054947</v>
      </c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</row>
    <row r="1838" spans="1:41" x14ac:dyDescent="0.25">
      <c r="A1838" s="48" t="str">
        <f t="shared" ref="A1838:A1901" si="5">+"DIC5"</f>
        <v>DIC5</v>
      </c>
      <c r="B1838" s="2" t="s">
        <v>4</v>
      </c>
      <c r="C1838" s="2" t="s">
        <v>2</v>
      </c>
      <c r="D1838" s="2" t="s">
        <v>24</v>
      </c>
      <c r="E1838" s="2" t="s">
        <v>2</v>
      </c>
      <c r="F1838" s="2" t="s">
        <v>216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3">
        <v>43.420112099999997</v>
      </c>
      <c r="V1838" s="3">
        <v>44.378926300000003</v>
      </c>
      <c r="W1838" s="3">
        <v>45.337740500000002</v>
      </c>
      <c r="X1838" s="3">
        <v>46.296554800000003</v>
      </c>
      <c r="Y1838" s="3">
        <v>47.059760500000003</v>
      </c>
      <c r="Z1838" s="3">
        <v>47.822966200000003</v>
      </c>
      <c r="AA1838" s="3">
        <v>48.586171899999997</v>
      </c>
      <c r="AB1838" s="3">
        <v>49.349377599999997</v>
      </c>
      <c r="AC1838" s="3">
        <v>50.112583399999998</v>
      </c>
      <c r="AD1838" s="3">
        <v>51.023319600000001</v>
      </c>
      <c r="AE1838" s="3">
        <v>51.934055899999997</v>
      </c>
      <c r="AF1838" s="3">
        <v>52.844792099999999</v>
      </c>
      <c r="AG1838" s="3">
        <v>53.755528400000003</v>
      </c>
      <c r="AH1838" s="3">
        <v>54.666264599999998</v>
      </c>
      <c r="AI1838" s="3">
        <v>55.547880300000003</v>
      </c>
      <c r="AJ1838" s="3">
        <v>56.429496</v>
      </c>
      <c r="AK1838" s="3">
        <v>57.311111699999998</v>
      </c>
      <c r="AL1838" s="3">
        <v>58.192727300000001</v>
      </c>
      <c r="AM1838" s="3">
        <v>59.074342999999999</v>
      </c>
      <c r="AN1838" s="4"/>
      <c r="AO1838" s="4"/>
    </row>
    <row r="1839" spans="1:41" x14ac:dyDescent="0.25">
      <c r="A1839" s="48" t="str">
        <f t="shared" si="5"/>
        <v>DIC5</v>
      </c>
      <c r="B1839" s="2" t="s">
        <v>4</v>
      </c>
      <c r="C1839" s="2" t="s">
        <v>2</v>
      </c>
      <c r="D1839" s="2" t="s">
        <v>24</v>
      </c>
      <c r="E1839" s="2" t="s">
        <v>2</v>
      </c>
      <c r="F1839" s="2" t="s">
        <v>217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3">
        <v>41.6188261</v>
      </c>
      <c r="X1839" s="3">
        <v>42.500950199999998</v>
      </c>
      <c r="Y1839" s="3">
        <v>43.203111399999997</v>
      </c>
      <c r="Z1839" s="3">
        <v>43.905272600000004</v>
      </c>
      <c r="AA1839" s="3">
        <v>44.607433800000003</v>
      </c>
      <c r="AB1839" s="3">
        <v>45.309595000000002</v>
      </c>
      <c r="AC1839" s="3">
        <v>46.011756200000001</v>
      </c>
      <c r="AD1839" s="3">
        <v>46.8496478</v>
      </c>
      <c r="AE1839" s="3">
        <v>47.687539399999999</v>
      </c>
      <c r="AF1839" s="3">
        <v>48.525430999999998</v>
      </c>
      <c r="AG1839" s="3">
        <v>49.363322599999996</v>
      </c>
      <c r="AH1839" s="3">
        <v>50.201214200000003</v>
      </c>
      <c r="AI1839" s="3">
        <v>51.012314500000002</v>
      </c>
      <c r="AJ1839" s="3">
        <v>51.823414700000001</v>
      </c>
      <c r="AK1839" s="3">
        <v>52.634514899999999</v>
      </c>
      <c r="AL1839" s="3">
        <v>53.445615099999998</v>
      </c>
      <c r="AM1839" s="3">
        <v>54.256715300000003</v>
      </c>
      <c r="AN1839" s="4"/>
      <c r="AO1839" s="4"/>
    </row>
    <row r="1840" spans="1:41" x14ac:dyDescent="0.25">
      <c r="A1840" s="48" t="str">
        <f t="shared" si="5"/>
        <v>DIC5</v>
      </c>
      <c r="B1840" s="2" t="s">
        <v>4</v>
      </c>
      <c r="C1840" s="2" t="s">
        <v>2</v>
      </c>
      <c r="D1840" s="2" t="s">
        <v>24</v>
      </c>
      <c r="E1840" s="2" t="s">
        <v>2</v>
      </c>
      <c r="F1840" s="2" t="s">
        <v>218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3">
        <v>46.011756200000001</v>
      </c>
      <c r="AD1840" s="3">
        <v>46.8496478</v>
      </c>
      <c r="AE1840" s="3">
        <v>47.687539399999999</v>
      </c>
      <c r="AF1840" s="3">
        <v>48.525430999999998</v>
      </c>
      <c r="AG1840" s="3">
        <v>49.363322599999996</v>
      </c>
      <c r="AH1840" s="3">
        <v>50.201214200000003</v>
      </c>
      <c r="AI1840" s="3">
        <v>51.012314500000002</v>
      </c>
      <c r="AJ1840" s="3">
        <v>51.823414700000001</v>
      </c>
      <c r="AK1840" s="3">
        <v>52.634514899999999</v>
      </c>
      <c r="AL1840" s="3">
        <v>53.445615099999998</v>
      </c>
      <c r="AM1840" s="3">
        <v>54.256715300000003</v>
      </c>
      <c r="AN1840" s="4"/>
      <c r="AO1840" s="4"/>
    </row>
    <row r="1841" spans="1:41" x14ac:dyDescent="0.25">
      <c r="A1841" s="48" t="str">
        <f t="shared" si="5"/>
        <v>DIC5</v>
      </c>
      <c r="B1841" s="2" t="s">
        <v>4</v>
      </c>
      <c r="C1841" s="2" t="s">
        <v>2</v>
      </c>
      <c r="D1841" s="2" t="s">
        <v>24</v>
      </c>
      <c r="E1841" s="2" t="s">
        <v>2</v>
      </c>
      <c r="F1841" s="2" t="s">
        <v>286</v>
      </c>
      <c r="G1841" s="4"/>
      <c r="H1841" s="3">
        <v>30.206402799999999</v>
      </c>
      <c r="I1841" s="3">
        <v>30.9170832</v>
      </c>
      <c r="J1841" s="3">
        <v>30.0507612</v>
      </c>
      <c r="K1841" s="3">
        <v>27.221278300000002</v>
      </c>
      <c r="L1841" s="3">
        <v>26.934087699999999</v>
      </c>
      <c r="M1841" s="3">
        <v>39.142151699999999</v>
      </c>
      <c r="N1841" s="3">
        <v>43.402777800000003</v>
      </c>
      <c r="O1841" s="3">
        <v>43.402777800000003</v>
      </c>
      <c r="P1841" s="3">
        <v>43.402777800000003</v>
      </c>
      <c r="Q1841" s="3">
        <v>43.402777800000003</v>
      </c>
      <c r="R1841" s="3">
        <v>43.402777800000003</v>
      </c>
      <c r="S1841" s="3">
        <v>43.402777800000003</v>
      </c>
      <c r="T1841" s="3">
        <v>43.402777800000003</v>
      </c>
      <c r="U1841" s="3">
        <v>43.402777800000003</v>
      </c>
      <c r="V1841" s="3">
        <v>43.402777800000003</v>
      </c>
      <c r="W1841" s="3">
        <v>34.722222199999997</v>
      </c>
      <c r="X1841" s="3">
        <v>34.722222199999997</v>
      </c>
      <c r="Y1841" s="3">
        <v>34.722222199999997</v>
      </c>
      <c r="Z1841" s="3">
        <v>34.722222199999997</v>
      </c>
      <c r="AA1841" s="3">
        <v>34.722222199999997</v>
      </c>
      <c r="AB1841" s="3">
        <v>34.722222199999997</v>
      </c>
      <c r="AC1841" s="3">
        <v>34.722222199999997</v>
      </c>
      <c r="AD1841" s="3">
        <v>34.722222199999997</v>
      </c>
      <c r="AE1841" s="3">
        <v>34.722222199999997</v>
      </c>
      <c r="AF1841" s="3">
        <v>34.722222199999997</v>
      </c>
      <c r="AG1841" s="3">
        <v>34.722222199999997</v>
      </c>
      <c r="AH1841" s="3">
        <v>34.722222199999997</v>
      </c>
      <c r="AI1841" s="3">
        <v>34.722222199999997</v>
      </c>
      <c r="AJ1841" s="3">
        <v>34.722222199999997</v>
      </c>
      <c r="AK1841" s="3">
        <v>34.722222199999997</v>
      </c>
      <c r="AL1841" s="3">
        <v>34.722222199999997</v>
      </c>
      <c r="AM1841" s="3">
        <v>34.722222199999997</v>
      </c>
      <c r="AN1841" s="4"/>
      <c r="AO1841" s="4"/>
    </row>
    <row r="1842" spans="1:41" x14ac:dyDescent="0.25">
      <c r="A1842" s="48" t="str">
        <f t="shared" si="5"/>
        <v>DIC5</v>
      </c>
      <c r="B1842" s="2" t="s">
        <v>4</v>
      </c>
      <c r="C1842" s="2" t="s">
        <v>2</v>
      </c>
      <c r="D1842" s="2" t="s">
        <v>24</v>
      </c>
      <c r="E1842" s="2" t="s">
        <v>2</v>
      </c>
      <c r="F1842" s="2" t="s">
        <v>230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3">
        <v>10.747429500000001</v>
      </c>
      <c r="R1842" s="3">
        <v>5.5850451999999997</v>
      </c>
      <c r="S1842" s="4"/>
      <c r="T1842" s="4"/>
      <c r="U1842" s="4"/>
      <c r="V1842" s="3">
        <v>43.402777800000003</v>
      </c>
      <c r="W1842" s="3">
        <v>34.722222199999997</v>
      </c>
      <c r="X1842" s="3">
        <v>34.722222199999997</v>
      </c>
      <c r="Y1842" s="3">
        <v>34.722222199999997</v>
      </c>
      <c r="Z1842" s="3">
        <v>34.722222199999997</v>
      </c>
      <c r="AA1842" s="3">
        <v>34.722222199999997</v>
      </c>
      <c r="AB1842" s="3">
        <v>34.722222199999997</v>
      </c>
      <c r="AC1842" s="3">
        <v>34.722222199999997</v>
      </c>
      <c r="AD1842" s="3">
        <v>34.722222199999997</v>
      </c>
      <c r="AE1842" s="3">
        <v>34.722222199999997</v>
      </c>
      <c r="AF1842" s="3">
        <v>34.722222199999997</v>
      </c>
      <c r="AG1842" s="3">
        <v>34.722222199999997</v>
      </c>
      <c r="AH1842" s="3">
        <v>34.722222199999997</v>
      </c>
      <c r="AI1842" s="3">
        <v>34.722222199999997</v>
      </c>
      <c r="AJ1842" s="3">
        <v>34.722222199999997</v>
      </c>
      <c r="AK1842" s="3">
        <v>34.722222199999997</v>
      </c>
      <c r="AL1842" s="3">
        <v>34.722222199999997</v>
      </c>
      <c r="AM1842" s="3">
        <v>34.722222199999997</v>
      </c>
      <c r="AN1842" s="4"/>
      <c r="AO1842" s="4"/>
    </row>
    <row r="1843" spans="1:41" x14ac:dyDescent="0.25">
      <c r="A1843" s="48" t="str">
        <f t="shared" si="5"/>
        <v>DIC5</v>
      </c>
      <c r="B1843" s="2" t="s">
        <v>4</v>
      </c>
      <c r="C1843" s="2" t="s">
        <v>2</v>
      </c>
      <c r="D1843" s="2" t="s">
        <v>24</v>
      </c>
      <c r="E1843" s="2" t="s">
        <v>2</v>
      </c>
      <c r="F1843" s="2" t="s">
        <v>287</v>
      </c>
      <c r="G1843" s="4"/>
      <c r="H1843" s="3">
        <v>13.8307912</v>
      </c>
      <c r="I1843" s="3">
        <v>14.5480573</v>
      </c>
      <c r="J1843" s="3">
        <v>11.658508700000001</v>
      </c>
      <c r="K1843" s="3">
        <v>10.3027733</v>
      </c>
      <c r="L1843" s="3">
        <v>8.9470378000000004</v>
      </c>
      <c r="M1843" s="3">
        <v>7.5828382999999997</v>
      </c>
      <c r="N1843" s="3">
        <v>6.2168767000000003</v>
      </c>
      <c r="O1843" s="3">
        <v>5.4058915000000001</v>
      </c>
      <c r="P1843" s="3">
        <v>43.402777800000003</v>
      </c>
      <c r="Q1843" s="3">
        <v>43.402777800000003</v>
      </c>
      <c r="R1843" s="3">
        <v>43.402777800000003</v>
      </c>
      <c r="S1843" s="3">
        <v>43.402777800000003</v>
      </c>
      <c r="T1843" s="3">
        <v>43.402777800000003</v>
      </c>
      <c r="U1843" s="3">
        <v>43.402777800000003</v>
      </c>
      <c r="V1843" s="3">
        <v>43.402777800000003</v>
      </c>
      <c r="W1843" s="3">
        <v>34.722222199999997</v>
      </c>
      <c r="X1843" s="3">
        <v>34.722222199999997</v>
      </c>
      <c r="Y1843" s="3">
        <v>34.722222199999997</v>
      </c>
      <c r="Z1843" s="3">
        <v>34.722222199999997</v>
      </c>
      <c r="AA1843" s="3">
        <v>34.722222199999997</v>
      </c>
      <c r="AB1843" s="3">
        <v>34.722222199999997</v>
      </c>
      <c r="AC1843" s="3">
        <v>34.722222199999997</v>
      </c>
      <c r="AD1843" s="3">
        <v>34.722222199999997</v>
      </c>
      <c r="AE1843" s="3">
        <v>34.722222199999997</v>
      </c>
      <c r="AF1843" s="3">
        <v>34.722222199999997</v>
      </c>
      <c r="AG1843" s="3">
        <v>34.722222199999997</v>
      </c>
      <c r="AH1843" s="3">
        <v>34.722222199999997</v>
      </c>
      <c r="AI1843" s="3">
        <v>34.722222199999997</v>
      </c>
      <c r="AJ1843" s="3">
        <v>34.722222199999997</v>
      </c>
      <c r="AK1843" s="3">
        <v>34.722222199999997</v>
      </c>
      <c r="AL1843" s="3">
        <v>34.722222199999997</v>
      </c>
      <c r="AM1843" s="3">
        <v>34.722222199999997</v>
      </c>
      <c r="AN1843" s="4"/>
      <c r="AO1843" s="4"/>
    </row>
    <row r="1844" spans="1:41" x14ac:dyDescent="0.25">
      <c r="A1844" s="48" t="str">
        <f t="shared" si="5"/>
        <v>DIC5</v>
      </c>
      <c r="B1844" s="2" t="s">
        <v>4</v>
      </c>
      <c r="C1844" s="2" t="s">
        <v>2</v>
      </c>
      <c r="D1844" s="2" t="s">
        <v>24</v>
      </c>
      <c r="E1844" s="2" t="s">
        <v>2</v>
      </c>
      <c r="F1844" s="2" t="s">
        <v>288</v>
      </c>
      <c r="G1844" s="4"/>
      <c r="H1844" s="3">
        <v>13.8693907</v>
      </c>
      <c r="I1844" s="3">
        <v>15.588229999999999</v>
      </c>
      <c r="J1844" s="3">
        <v>14.331524</v>
      </c>
      <c r="K1844" s="3">
        <v>13.074818</v>
      </c>
      <c r="L1844" s="3">
        <v>11.818111999999999</v>
      </c>
      <c r="M1844" s="3">
        <v>10.5614059</v>
      </c>
      <c r="N1844" s="3">
        <v>9.3046998999999992</v>
      </c>
      <c r="O1844" s="3">
        <v>8.5585809000000008</v>
      </c>
      <c r="P1844" s="3">
        <v>7.8124618000000003</v>
      </c>
      <c r="Q1844" s="3">
        <v>43.402777800000003</v>
      </c>
      <c r="R1844" s="3">
        <v>43.402777800000003</v>
      </c>
      <c r="S1844" s="3">
        <v>43.402777800000003</v>
      </c>
      <c r="T1844" s="3">
        <v>43.402777800000003</v>
      </c>
      <c r="U1844" s="3">
        <v>43.402777800000003</v>
      </c>
      <c r="V1844" s="3">
        <v>43.402777800000003</v>
      </c>
      <c r="W1844" s="3">
        <v>34.722222199999997</v>
      </c>
      <c r="X1844" s="3">
        <v>34.722222199999997</v>
      </c>
      <c r="Y1844" s="3">
        <v>34.722222199999997</v>
      </c>
      <c r="Z1844" s="3">
        <v>34.722222199999997</v>
      </c>
      <c r="AA1844" s="3">
        <v>34.722222199999997</v>
      </c>
      <c r="AB1844" s="3">
        <v>34.722222199999997</v>
      </c>
      <c r="AC1844" s="3">
        <v>34.722222199999997</v>
      </c>
      <c r="AD1844" s="3">
        <v>34.722222199999997</v>
      </c>
      <c r="AE1844" s="3">
        <v>34.722222199999997</v>
      </c>
      <c r="AF1844" s="3">
        <v>34.722222199999997</v>
      </c>
      <c r="AG1844" s="3">
        <v>34.722222199999997</v>
      </c>
      <c r="AH1844" s="3">
        <v>34.722222199999997</v>
      </c>
      <c r="AI1844" s="3">
        <v>34.722222199999997</v>
      </c>
      <c r="AJ1844" s="3">
        <v>34.722222199999997</v>
      </c>
      <c r="AK1844" s="3">
        <v>34.722222199999997</v>
      </c>
      <c r="AL1844" s="3">
        <v>34.722222199999997</v>
      </c>
      <c r="AM1844" s="3">
        <v>34.722222199999997</v>
      </c>
      <c r="AN1844" s="4"/>
      <c r="AO1844" s="4"/>
    </row>
    <row r="1845" spans="1:41" x14ac:dyDescent="0.25">
      <c r="A1845" s="48" t="str">
        <f t="shared" si="5"/>
        <v>DIC5</v>
      </c>
      <c r="B1845" s="2" t="s">
        <v>4</v>
      </c>
      <c r="C1845" s="2" t="s">
        <v>2</v>
      </c>
      <c r="D1845" s="2" t="s">
        <v>24</v>
      </c>
      <c r="E1845" s="2" t="s">
        <v>2</v>
      </c>
      <c r="F1845" s="2" t="s">
        <v>289</v>
      </c>
      <c r="G1845" s="4"/>
      <c r="H1845" s="3">
        <v>13.8693907</v>
      </c>
      <c r="I1845" s="3">
        <v>15.588229999999999</v>
      </c>
      <c r="J1845" s="3">
        <v>14.331524</v>
      </c>
      <c r="K1845" s="3">
        <v>13.074818</v>
      </c>
      <c r="L1845" s="3">
        <v>11.818111999999999</v>
      </c>
      <c r="M1845" s="3">
        <v>10.5475713</v>
      </c>
      <c r="N1845" s="3">
        <v>9.3002734999999994</v>
      </c>
      <c r="O1845" s="3">
        <v>8.5585809000000008</v>
      </c>
      <c r="P1845" s="3">
        <v>7.8124618000000003</v>
      </c>
      <c r="Q1845" s="3">
        <v>7.0663428000000001</v>
      </c>
      <c r="R1845" s="3">
        <v>6.3202236999999997</v>
      </c>
      <c r="S1845" s="3">
        <v>5.5741047000000004</v>
      </c>
      <c r="T1845" s="3">
        <v>4.6919805999999999</v>
      </c>
      <c r="U1845" s="3">
        <v>3.8098565</v>
      </c>
      <c r="V1845" s="3">
        <v>11.7241211</v>
      </c>
      <c r="W1845" s="3">
        <v>34.722222199999997</v>
      </c>
      <c r="X1845" s="3">
        <v>34.722222199999997</v>
      </c>
      <c r="Y1845" s="3">
        <v>34.722222199999997</v>
      </c>
      <c r="Z1845" s="3">
        <v>34.722222199999997</v>
      </c>
      <c r="AA1845" s="3">
        <v>34.722222199999997</v>
      </c>
      <c r="AB1845" s="3">
        <v>34.722222199999997</v>
      </c>
      <c r="AC1845" s="3">
        <v>34.722222199999997</v>
      </c>
      <c r="AD1845" s="3">
        <v>34.722222199999997</v>
      </c>
      <c r="AE1845" s="3">
        <v>34.722222199999997</v>
      </c>
      <c r="AF1845" s="3">
        <v>34.722222199999997</v>
      </c>
      <c r="AG1845" s="3">
        <v>34.722222199999997</v>
      </c>
      <c r="AH1845" s="3">
        <v>34.722222199999997</v>
      </c>
      <c r="AI1845" s="3">
        <v>34.722222199999997</v>
      </c>
      <c r="AJ1845" s="3">
        <v>34.722222199999997</v>
      </c>
      <c r="AK1845" s="3">
        <v>34.722222199999997</v>
      </c>
      <c r="AL1845" s="3">
        <v>34.722222199999997</v>
      </c>
      <c r="AM1845" s="3">
        <v>34.722222199999997</v>
      </c>
      <c r="AN1845" s="4"/>
      <c r="AO1845" s="4"/>
    </row>
    <row r="1846" spans="1:41" x14ac:dyDescent="0.25">
      <c r="A1846" s="48" t="str">
        <f t="shared" si="5"/>
        <v>DIC5</v>
      </c>
      <c r="B1846" s="2" t="s">
        <v>4</v>
      </c>
      <c r="C1846" s="2" t="s">
        <v>2</v>
      </c>
      <c r="D1846" s="2" t="s">
        <v>24</v>
      </c>
      <c r="E1846" s="2" t="s">
        <v>2</v>
      </c>
      <c r="F1846" s="2" t="s">
        <v>231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3">
        <v>19.515128300000001</v>
      </c>
      <c r="X1846" s="3">
        <v>34.722222199999997</v>
      </c>
      <c r="Y1846" s="3">
        <v>34.722222199999997</v>
      </c>
      <c r="Z1846" s="3">
        <v>34.722222199999997</v>
      </c>
      <c r="AA1846" s="3">
        <v>34.722222199999997</v>
      </c>
      <c r="AB1846" s="3">
        <v>34.722222199999997</v>
      </c>
      <c r="AC1846" s="3">
        <v>34.722222199999997</v>
      </c>
      <c r="AD1846" s="3">
        <v>34.722222199999997</v>
      </c>
      <c r="AE1846" s="3">
        <v>34.722222199999997</v>
      </c>
      <c r="AF1846" s="3">
        <v>34.722222199999997</v>
      </c>
      <c r="AG1846" s="3">
        <v>34.722222199999997</v>
      </c>
      <c r="AH1846" s="3">
        <v>34.722222199999997</v>
      </c>
      <c r="AI1846" s="3">
        <v>34.722222199999997</v>
      </c>
      <c r="AJ1846" s="3">
        <v>34.722222199999997</v>
      </c>
      <c r="AK1846" s="3">
        <v>34.722222199999997</v>
      </c>
      <c r="AL1846" s="3">
        <v>34.722222199999997</v>
      </c>
      <c r="AM1846" s="3">
        <v>34.722222199999997</v>
      </c>
      <c r="AN1846" s="4"/>
      <c r="AO1846" s="4"/>
    </row>
    <row r="1847" spans="1:41" x14ac:dyDescent="0.25">
      <c r="A1847" s="48" t="str">
        <f t="shared" si="5"/>
        <v>DIC5</v>
      </c>
      <c r="B1847" s="2" t="s">
        <v>4</v>
      </c>
      <c r="C1847" s="2" t="s">
        <v>2</v>
      </c>
      <c r="D1847" s="2" t="s">
        <v>24</v>
      </c>
      <c r="E1847" s="2" t="s">
        <v>2</v>
      </c>
      <c r="F1847" s="2" t="s">
        <v>290</v>
      </c>
      <c r="G1847" s="4"/>
      <c r="H1847" s="3">
        <v>30.206402799999999</v>
      </c>
      <c r="I1847" s="3">
        <v>30.9170832</v>
      </c>
      <c r="J1847" s="3">
        <v>30.0507612</v>
      </c>
      <c r="K1847" s="3">
        <v>27.221278300000002</v>
      </c>
      <c r="L1847" s="3">
        <v>26.934087699999999</v>
      </c>
      <c r="M1847" s="3">
        <v>39.142151699999999</v>
      </c>
      <c r="N1847" s="3">
        <v>43.402777800000003</v>
      </c>
      <c r="O1847" s="3">
        <v>43.402777800000003</v>
      </c>
      <c r="P1847" s="3">
        <v>43.402777800000003</v>
      </c>
      <c r="Q1847" s="3">
        <v>43.402777800000003</v>
      </c>
      <c r="R1847" s="3">
        <v>43.402777800000003</v>
      </c>
      <c r="S1847" s="3">
        <v>43.402777800000003</v>
      </c>
      <c r="T1847" s="3">
        <v>43.402777800000003</v>
      </c>
      <c r="U1847" s="3">
        <v>43.402777800000003</v>
      </c>
      <c r="V1847" s="3">
        <v>43.402777800000003</v>
      </c>
      <c r="W1847" s="3">
        <v>34.722222199999997</v>
      </c>
      <c r="X1847" s="3">
        <v>34.722222199999997</v>
      </c>
      <c r="Y1847" s="3">
        <v>34.722222199999997</v>
      </c>
      <c r="Z1847" s="3">
        <v>34.722222199999997</v>
      </c>
      <c r="AA1847" s="3">
        <v>34.722222199999997</v>
      </c>
      <c r="AB1847" s="3">
        <v>34.722222199999997</v>
      </c>
      <c r="AC1847" s="3">
        <v>34.722222199999997</v>
      </c>
      <c r="AD1847" s="3">
        <v>34.722222199999997</v>
      </c>
      <c r="AE1847" s="3">
        <v>34.722222199999997</v>
      </c>
      <c r="AF1847" s="3">
        <v>34.722222199999997</v>
      </c>
      <c r="AG1847" s="3">
        <v>34.722222199999997</v>
      </c>
      <c r="AH1847" s="3">
        <v>34.722222199999997</v>
      </c>
      <c r="AI1847" s="3">
        <v>34.722222199999997</v>
      </c>
      <c r="AJ1847" s="3">
        <v>34.722222199999997</v>
      </c>
      <c r="AK1847" s="3">
        <v>34.722222199999997</v>
      </c>
      <c r="AL1847" s="3">
        <v>34.722222199999997</v>
      </c>
      <c r="AM1847" s="3">
        <v>34.722222199999997</v>
      </c>
      <c r="AN1847" s="4"/>
      <c r="AO1847" s="4"/>
    </row>
    <row r="1848" spans="1:41" x14ac:dyDescent="0.25">
      <c r="A1848" s="48" t="str">
        <f t="shared" si="5"/>
        <v>DIC5</v>
      </c>
      <c r="B1848" s="2" t="s">
        <v>4</v>
      </c>
      <c r="C1848" s="2" t="s">
        <v>2</v>
      </c>
      <c r="D1848" s="2" t="s">
        <v>24</v>
      </c>
      <c r="E1848" s="2" t="s">
        <v>2</v>
      </c>
      <c r="F1848" s="2" t="s">
        <v>232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3">
        <v>8.7134364000000009</v>
      </c>
      <c r="Q1848" s="3">
        <v>8.7134364000000009</v>
      </c>
      <c r="R1848" s="3">
        <v>8.7134364000000009</v>
      </c>
      <c r="S1848" s="3">
        <v>8.7134364000000009</v>
      </c>
      <c r="T1848" s="3">
        <v>8.7134364000000009</v>
      </c>
      <c r="U1848" s="3">
        <v>8.7134364000000009</v>
      </c>
      <c r="V1848" s="3">
        <v>43.402777800000003</v>
      </c>
      <c r="W1848" s="3">
        <v>34.722222199999997</v>
      </c>
      <c r="X1848" s="3">
        <v>34.722222199999997</v>
      </c>
      <c r="Y1848" s="3">
        <v>34.722222199999997</v>
      </c>
      <c r="Z1848" s="3">
        <v>34.722222199999997</v>
      </c>
      <c r="AA1848" s="3">
        <v>34.722222199999997</v>
      </c>
      <c r="AB1848" s="3">
        <v>34.722222199999997</v>
      </c>
      <c r="AC1848" s="3">
        <v>34.722222199999997</v>
      </c>
      <c r="AD1848" s="3">
        <v>34.722222199999997</v>
      </c>
      <c r="AE1848" s="3">
        <v>34.722222199999997</v>
      </c>
      <c r="AF1848" s="3">
        <v>34.722222199999997</v>
      </c>
      <c r="AG1848" s="3">
        <v>34.722222199999997</v>
      </c>
      <c r="AH1848" s="3">
        <v>34.722222199999997</v>
      </c>
      <c r="AI1848" s="3">
        <v>34.722222199999997</v>
      </c>
      <c r="AJ1848" s="3">
        <v>34.722222199999997</v>
      </c>
      <c r="AK1848" s="3">
        <v>34.722222199999997</v>
      </c>
      <c r="AL1848" s="3">
        <v>34.722222199999997</v>
      </c>
      <c r="AM1848" s="3">
        <v>34.722222199999997</v>
      </c>
      <c r="AN1848" s="4"/>
      <c r="AO1848" s="4"/>
    </row>
    <row r="1849" spans="1:41" x14ac:dyDescent="0.25">
      <c r="A1849" s="48" t="str">
        <f t="shared" si="5"/>
        <v>DIC5</v>
      </c>
      <c r="B1849" s="2" t="s">
        <v>4</v>
      </c>
      <c r="C1849" s="2" t="s">
        <v>2</v>
      </c>
      <c r="D1849" s="2" t="s">
        <v>24</v>
      </c>
      <c r="E1849" s="2" t="s">
        <v>2</v>
      </c>
      <c r="F1849" s="2" t="s">
        <v>291</v>
      </c>
      <c r="G1849" s="4"/>
      <c r="H1849" s="3">
        <v>43.402777800000003</v>
      </c>
      <c r="I1849" s="3">
        <v>43.402777800000003</v>
      </c>
      <c r="J1849" s="3">
        <v>43.402777800000003</v>
      </c>
      <c r="K1849" s="3">
        <v>43.402777800000003</v>
      </c>
      <c r="L1849" s="3">
        <v>43.402777800000003</v>
      </c>
      <c r="M1849" s="3">
        <v>43.402777800000003</v>
      </c>
      <c r="N1849" s="3">
        <v>43.402777800000003</v>
      </c>
      <c r="O1849" s="3">
        <v>43.402777800000003</v>
      </c>
      <c r="P1849" s="3">
        <v>43.402777800000003</v>
      </c>
      <c r="Q1849" s="3">
        <v>43.402777800000003</v>
      </c>
      <c r="R1849" s="3">
        <v>43.402777800000003</v>
      </c>
      <c r="S1849" s="3">
        <v>43.402777800000003</v>
      </c>
      <c r="T1849" s="3">
        <v>43.402777800000003</v>
      </c>
      <c r="U1849" s="3">
        <v>43.402777800000003</v>
      </c>
      <c r="V1849" s="3">
        <v>43.402777800000003</v>
      </c>
      <c r="W1849" s="3">
        <v>34.722222199999997</v>
      </c>
      <c r="X1849" s="3">
        <v>34.722222199999997</v>
      </c>
      <c r="Y1849" s="3">
        <v>34.722222199999997</v>
      </c>
      <c r="Z1849" s="3">
        <v>34.722222199999997</v>
      </c>
      <c r="AA1849" s="3">
        <v>34.722222199999997</v>
      </c>
      <c r="AB1849" s="3">
        <v>34.722222199999997</v>
      </c>
      <c r="AC1849" s="3">
        <v>34.722222199999997</v>
      </c>
      <c r="AD1849" s="3">
        <v>34.722222199999997</v>
      </c>
      <c r="AE1849" s="3">
        <v>34.722222199999997</v>
      </c>
      <c r="AF1849" s="3">
        <v>34.722222199999997</v>
      </c>
      <c r="AG1849" s="3">
        <v>34.722222199999997</v>
      </c>
      <c r="AH1849" s="3">
        <v>34.722222199999997</v>
      </c>
      <c r="AI1849" s="3">
        <v>34.722222199999997</v>
      </c>
      <c r="AJ1849" s="3">
        <v>34.722222199999997</v>
      </c>
      <c r="AK1849" s="3">
        <v>34.722222199999997</v>
      </c>
      <c r="AL1849" s="3">
        <v>34.722222199999997</v>
      </c>
      <c r="AM1849" s="3">
        <v>34.722222199999997</v>
      </c>
      <c r="AN1849" s="4"/>
      <c r="AO1849" s="4"/>
    </row>
    <row r="1850" spans="1:41" x14ac:dyDescent="0.25">
      <c r="A1850" s="48" t="str">
        <f t="shared" si="5"/>
        <v>DIC5</v>
      </c>
      <c r="B1850" s="2" t="s">
        <v>4</v>
      </c>
      <c r="C1850" s="2" t="s">
        <v>2</v>
      </c>
      <c r="D1850" s="2" t="s">
        <v>24</v>
      </c>
      <c r="E1850" s="2" t="s">
        <v>2</v>
      </c>
      <c r="F1850" s="2" t="s">
        <v>292</v>
      </c>
      <c r="G1850" s="4"/>
      <c r="H1850" s="3">
        <v>8.7134364000000009</v>
      </c>
      <c r="I1850" s="3">
        <v>8.7134364000000009</v>
      </c>
      <c r="J1850" s="3">
        <v>8.7134364000000009</v>
      </c>
      <c r="K1850" s="3">
        <v>8.7134364000000009</v>
      </c>
      <c r="L1850" s="3">
        <v>8.7134364000000009</v>
      </c>
      <c r="M1850" s="3">
        <v>8.7134364000000009</v>
      </c>
      <c r="N1850" s="3">
        <v>8.7134364000000009</v>
      </c>
      <c r="O1850" s="3">
        <v>8.7134364000000009</v>
      </c>
      <c r="P1850" s="3">
        <v>43.402777800000003</v>
      </c>
      <c r="Q1850" s="3">
        <v>43.402777800000003</v>
      </c>
      <c r="R1850" s="3">
        <v>43.402777800000003</v>
      </c>
      <c r="S1850" s="3">
        <v>43.402777800000003</v>
      </c>
      <c r="T1850" s="3">
        <v>43.402777800000003</v>
      </c>
      <c r="U1850" s="3">
        <v>43.402777800000003</v>
      </c>
      <c r="V1850" s="3">
        <v>43.402777800000003</v>
      </c>
      <c r="W1850" s="3">
        <v>34.722222199999997</v>
      </c>
      <c r="X1850" s="3">
        <v>34.722222199999997</v>
      </c>
      <c r="Y1850" s="3">
        <v>34.722222199999997</v>
      </c>
      <c r="Z1850" s="3">
        <v>34.722222199999997</v>
      </c>
      <c r="AA1850" s="3">
        <v>34.722222199999997</v>
      </c>
      <c r="AB1850" s="3">
        <v>15.795331900000001</v>
      </c>
      <c r="AC1850" s="3">
        <v>34.722222199999997</v>
      </c>
      <c r="AD1850" s="3">
        <v>34.722222199999997</v>
      </c>
      <c r="AE1850" s="3">
        <v>34.722222199999997</v>
      </c>
      <c r="AF1850" s="3">
        <v>34.722222199999997</v>
      </c>
      <c r="AG1850" s="3">
        <v>34.722222199999997</v>
      </c>
      <c r="AH1850" s="3">
        <v>34.722222199999997</v>
      </c>
      <c r="AI1850" s="3">
        <v>34.722222199999997</v>
      </c>
      <c r="AJ1850" s="3">
        <v>34.722222199999997</v>
      </c>
      <c r="AK1850" s="3">
        <v>34.722222199999997</v>
      </c>
      <c r="AL1850" s="3">
        <v>34.722222199999997</v>
      </c>
      <c r="AM1850" s="3">
        <v>34.722222199999997</v>
      </c>
      <c r="AN1850" s="4"/>
      <c r="AO1850" s="4"/>
    </row>
    <row r="1851" spans="1:41" x14ac:dyDescent="0.25">
      <c r="A1851" s="48" t="str">
        <f t="shared" si="5"/>
        <v>DIC5</v>
      </c>
      <c r="B1851" s="2" t="s">
        <v>4</v>
      </c>
      <c r="C1851" s="2" t="s">
        <v>2</v>
      </c>
      <c r="D1851" s="2" t="s">
        <v>24</v>
      </c>
      <c r="E1851" s="2" t="s">
        <v>2</v>
      </c>
      <c r="F1851" s="2" t="s">
        <v>293</v>
      </c>
      <c r="G1851" s="4"/>
      <c r="H1851" s="3">
        <v>8.7134364000000009</v>
      </c>
      <c r="I1851" s="3">
        <v>8.7134364000000009</v>
      </c>
      <c r="J1851" s="3">
        <v>8.7134364000000009</v>
      </c>
      <c r="K1851" s="3">
        <v>8.7134364000000009</v>
      </c>
      <c r="L1851" s="3">
        <v>8.7134364000000009</v>
      </c>
      <c r="M1851" s="3">
        <v>10.5475713</v>
      </c>
      <c r="N1851" s="3">
        <v>43.402777800000003</v>
      </c>
      <c r="O1851" s="3">
        <v>43.402777800000003</v>
      </c>
      <c r="P1851" s="3">
        <v>43.402777800000003</v>
      </c>
      <c r="Q1851" s="3">
        <v>43.402777800000003</v>
      </c>
      <c r="R1851" s="3">
        <v>43.402777800000003</v>
      </c>
      <c r="S1851" s="3">
        <v>43.402777800000003</v>
      </c>
      <c r="T1851" s="3">
        <v>43.402777800000003</v>
      </c>
      <c r="U1851" s="3">
        <v>43.402777800000003</v>
      </c>
      <c r="V1851" s="3">
        <v>43.402777800000003</v>
      </c>
      <c r="W1851" s="3">
        <v>34.722222199999997</v>
      </c>
      <c r="X1851" s="3">
        <v>34.722222199999997</v>
      </c>
      <c r="Y1851" s="3">
        <v>34.722222199999997</v>
      </c>
      <c r="Z1851" s="3">
        <v>34.722222199999997</v>
      </c>
      <c r="AA1851" s="3">
        <v>34.722222199999997</v>
      </c>
      <c r="AB1851" s="3">
        <v>34.722222199999997</v>
      </c>
      <c r="AC1851" s="3">
        <v>34.722222199999997</v>
      </c>
      <c r="AD1851" s="3">
        <v>34.722222199999997</v>
      </c>
      <c r="AE1851" s="3">
        <v>34.722222199999997</v>
      </c>
      <c r="AF1851" s="3">
        <v>34.722222199999997</v>
      </c>
      <c r="AG1851" s="3">
        <v>34.722222199999997</v>
      </c>
      <c r="AH1851" s="3">
        <v>34.722222199999997</v>
      </c>
      <c r="AI1851" s="3">
        <v>34.722222199999997</v>
      </c>
      <c r="AJ1851" s="3">
        <v>34.722222199999997</v>
      </c>
      <c r="AK1851" s="3">
        <v>34.722222199999997</v>
      </c>
      <c r="AL1851" s="3">
        <v>34.722222199999997</v>
      </c>
      <c r="AM1851" s="3">
        <v>34.722222199999997</v>
      </c>
      <c r="AN1851" s="4"/>
      <c r="AO1851" s="4"/>
    </row>
    <row r="1852" spans="1:41" x14ac:dyDescent="0.25">
      <c r="A1852" s="48" t="str">
        <f t="shared" si="5"/>
        <v>DIC5</v>
      </c>
      <c r="B1852" s="2" t="s">
        <v>4</v>
      </c>
      <c r="C1852" s="2" t="s">
        <v>2</v>
      </c>
      <c r="D1852" s="2" t="s">
        <v>24</v>
      </c>
      <c r="E1852" s="2" t="s">
        <v>2</v>
      </c>
      <c r="F1852" s="2" t="s">
        <v>233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3">
        <v>19.515128300000001</v>
      </c>
      <c r="X1852" s="3">
        <v>34.722222199999997</v>
      </c>
      <c r="Y1852" s="3">
        <v>34.722222199999997</v>
      </c>
      <c r="Z1852" s="3">
        <v>34.722222199999997</v>
      </c>
      <c r="AA1852" s="3">
        <v>34.722222199999997</v>
      </c>
      <c r="AB1852" s="3">
        <v>34.722222199999997</v>
      </c>
      <c r="AC1852" s="3">
        <v>34.722222199999997</v>
      </c>
      <c r="AD1852" s="3">
        <v>34.722222199999997</v>
      </c>
      <c r="AE1852" s="3">
        <v>34.722222199999997</v>
      </c>
      <c r="AF1852" s="3">
        <v>34.722222199999997</v>
      </c>
      <c r="AG1852" s="3">
        <v>34.722222199999997</v>
      </c>
      <c r="AH1852" s="3">
        <v>34.722222199999997</v>
      </c>
      <c r="AI1852" s="3">
        <v>34.722222199999997</v>
      </c>
      <c r="AJ1852" s="3">
        <v>34.722222199999997</v>
      </c>
      <c r="AK1852" s="3">
        <v>34.722222199999997</v>
      </c>
      <c r="AL1852" s="3">
        <v>34.722222199999997</v>
      </c>
      <c r="AM1852" s="3">
        <v>34.722222199999997</v>
      </c>
      <c r="AN1852" s="4"/>
      <c r="AO1852" s="4"/>
    </row>
    <row r="1853" spans="1:41" x14ac:dyDescent="0.25">
      <c r="A1853" s="48" t="str">
        <f t="shared" si="5"/>
        <v>DIC5</v>
      </c>
      <c r="B1853" s="2" t="s">
        <v>4</v>
      </c>
      <c r="C1853" s="2" t="s">
        <v>2</v>
      </c>
      <c r="D1853" s="2" t="s">
        <v>24</v>
      </c>
      <c r="E1853" s="2" t="s">
        <v>2</v>
      </c>
      <c r="F1853" s="2" t="s">
        <v>294</v>
      </c>
      <c r="G1853" s="4"/>
      <c r="H1853" s="3">
        <v>43.402777800000003</v>
      </c>
      <c r="I1853" s="3">
        <v>43.402777800000003</v>
      </c>
      <c r="J1853" s="3">
        <v>43.402777800000003</v>
      </c>
      <c r="K1853" s="3">
        <v>43.402777800000003</v>
      </c>
      <c r="L1853" s="3">
        <v>43.402777800000003</v>
      </c>
      <c r="M1853" s="3">
        <v>43.402777800000003</v>
      </c>
      <c r="N1853" s="3">
        <v>43.402777800000003</v>
      </c>
      <c r="O1853" s="3">
        <v>43.402777800000003</v>
      </c>
      <c r="P1853" s="3">
        <v>43.402777800000003</v>
      </c>
      <c r="Q1853" s="3">
        <v>43.402777800000003</v>
      </c>
      <c r="R1853" s="3">
        <v>43.402777800000003</v>
      </c>
      <c r="S1853" s="3">
        <v>43.402777800000003</v>
      </c>
      <c r="T1853" s="3">
        <v>43.402777800000003</v>
      </c>
      <c r="U1853" s="3">
        <v>43.402777800000003</v>
      </c>
      <c r="V1853" s="3">
        <v>43.402777800000003</v>
      </c>
      <c r="W1853" s="3">
        <v>34.722222199999997</v>
      </c>
      <c r="X1853" s="3">
        <v>34.722222199999997</v>
      </c>
      <c r="Y1853" s="3">
        <v>34.722222199999997</v>
      </c>
      <c r="Z1853" s="3">
        <v>34.722222199999997</v>
      </c>
      <c r="AA1853" s="3">
        <v>34.722222199999997</v>
      </c>
      <c r="AB1853" s="3">
        <v>34.722222199999997</v>
      </c>
      <c r="AC1853" s="3">
        <v>34.722222199999997</v>
      </c>
      <c r="AD1853" s="3">
        <v>34.722222199999997</v>
      </c>
      <c r="AE1853" s="3">
        <v>34.722222199999997</v>
      </c>
      <c r="AF1853" s="3">
        <v>34.722222199999997</v>
      </c>
      <c r="AG1853" s="3">
        <v>34.722222199999997</v>
      </c>
      <c r="AH1853" s="3">
        <v>34.722222199999997</v>
      </c>
      <c r="AI1853" s="3">
        <v>34.722222199999997</v>
      </c>
      <c r="AJ1853" s="3">
        <v>34.722222199999997</v>
      </c>
      <c r="AK1853" s="3">
        <v>34.722222199999997</v>
      </c>
      <c r="AL1853" s="3">
        <v>34.722222199999997</v>
      </c>
      <c r="AM1853" s="3">
        <v>34.722222199999997</v>
      </c>
      <c r="AN1853" s="4"/>
      <c r="AO1853" s="4"/>
    </row>
    <row r="1854" spans="1:41" x14ac:dyDescent="0.25">
      <c r="A1854" s="48" t="str">
        <f t="shared" si="5"/>
        <v>DIC5</v>
      </c>
      <c r="B1854" s="2" t="s">
        <v>4</v>
      </c>
      <c r="C1854" s="2" t="s">
        <v>2</v>
      </c>
      <c r="D1854" s="2" t="s">
        <v>24</v>
      </c>
      <c r="E1854" s="2" t="s">
        <v>2</v>
      </c>
      <c r="F1854" s="2" t="s">
        <v>234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3">
        <v>43.402777800000003</v>
      </c>
      <c r="W1854" s="3">
        <v>34.722222199999997</v>
      </c>
      <c r="X1854" s="3">
        <v>34.722222199999997</v>
      </c>
      <c r="Y1854" s="3">
        <v>34.722222199999997</v>
      </c>
      <c r="Z1854" s="3">
        <v>34.722222199999997</v>
      </c>
      <c r="AA1854" s="3">
        <v>34.722222199999997</v>
      </c>
      <c r="AB1854" s="3">
        <v>34.722222199999997</v>
      </c>
      <c r="AC1854" s="3">
        <v>34.722222199999997</v>
      </c>
      <c r="AD1854" s="3">
        <v>34.722222199999997</v>
      </c>
      <c r="AE1854" s="3">
        <v>34.722222199999997</v>
      </c>
      <c r="AF1854" s="3">
        <v>34.722222199999997</v>
      </c>
      <c r="AG1854" s="3">
        <v>34.722222199999997</v>
      </c>
      <c r="AH1854" s="3">
        <v>34.722222199999997</v>
      </c>
      <c r="AI1854" s="3">
        <v>34.722222199999997</v>
      </c>
      <c r="AJ1854" s="3">
        <v>34.722222199999997</v>
      </c>
      <c r="AK1854" s="3">
        <v>34.722222199999997</v>
      </c>
      <c r="AL1854" s="3">
        <v>34.722222199999997</v>
      </c>
      <c r="AM1854" s="3">
        <v>34.722222199999997</v>
      </c>
      <c r="AN1854" s="4"/>
      <c r="AO1854" s="4"/>
    </row>
    <row r="1855" spans="1:41" x14ac:dyDescent="0.25">
      <c r="A1855" s="48" t="str">
        <f t="shared" si="5"/>
        <v>DIC5</v>
      </c>
      <c r="B1855" s="2" t="s">
        <v>4</v>
      </c>
      <c r="C1855" s="2" t="s">
        <v>2</v>
      </c>
      <c r="D1855" s="2" t="s">
        <v>24</v>
      </c>
      <c r="E1855" s="2" t="s">
        <v>2</v>
      </c>
      <c r="F1855" s="2" t="s">
        <v>235</v>
      </c>
      <c r="G1855" s="4"/>
      <c r="H1855" s="3">
        <v>6.4027567000000003</v>
      </c>
      <c r="I1855" s="3">
        <v>7.3001892000000002</v>
      </c>
      <c r="J1855" s="3">
        <v>3.6848298000000002</v>
      </c>
      <c r="K1855" s="3">
        <v>1.9885542</v>
      </c>
      <c r="L1855" s="3">
        <v>0.2922785</v>
      </c>
      <c r="M1855" s="4"/>
      <c r="N1855" s="4"/>
      <c r="O1855" s="4"/>
      <c r="P1855" s="3">
        <v>43.402777800000003</v>
      </c>
      <c r="Q1855" s="3">
        <v>43.402777800000003</v>
      </c>
      <c r="R1855" s="3">
        <v>43.402777800000003</v>
      </c>
      <c r="S1855" s="3">
        <v>43.402777800000003</v>
      </c>
      <c r="T1855" s="3">
        <v>43.402777800000003</v>
      </c>
      <c r="U1855" s="3">
        <v>43.402777800000003</v>
      </c>
      <c r="V1855" s="3">
        <v>43.402777800000003</v>
      </c>
      <c r="W1855" s="3">
        <v>34.722222199999997</v>
      </c>
      <c r="X1855" s="3">
        <v>34.722222199999997</v>
      </c>
      <c r="Y1855" s="3">
        <v>34.722222199999997</v>
      </c>
      <c r="Z1855" s="3">
        <v>34.722222199999997</v>
      </c>
      <c r="AA1855" s="3">
        <v>34.722222199999997</v>
      </c>
      <c r="AB1855" s="3">
        <v>34.722222199999997</v>
      </c>
      <c r="AC1855" s="3">
        <v>34.722222199999997</v>
      </c>
      <c r="AD1855" s="3">
        <v>34.722222199999997</v>
      </c>
      <c r="AE1855" s="3">
        <v>34.722222199999997</v>
      </c>
      <c r="AF1855" s="3">
        <v>34.722222199999997</v>
      </c>
      <c r="AG1855" s="3">
        <v>34.722222199999997</v>
      </c>
      <c r="AH1855" s="3">
        <v>34.722222199999997</v>
      </c>
      <c r="AI1855" s="3">
        <v>34.722222199999997</v>
      </c>
      <c r="AJ1855" s="3">
        <v>34.722222199999997</v>
      </c>
      <c r="AK1855" s="3">
        <v>34.722222199999997</v>
      </c>
      <c r="AL1855" s="3">
        <v>34.722222199999997</v>
      </c>
      <c r="AM1855" s="3">
        <v>34.722222199999997</v>
      </c>
      <c r="AN1855" s="4"/>
      <c r="AO1855" s="4"/>
    </row>
    <row r="1856" spans="1:41" x14ac:dyDescent="0.25">
      <c r="A1856" s="48" t="str">
        <f t="shared" si="5"/>
        <v>DIC5</v>
      </c>
      <c r="B1856" s="2" t="s">
        <v>4</v>
      </c>
      <c r="C1856" s="2" t="s">
        <v>2</v>
      </c>
      <c r="D1856" s="2" t="s">
        <v>24</v>
      </c>
      <c r="E1856" s="2" t="s">
        <v>2</v>
      </c>
      <c r="F1856" s="2" t="s">
        <v>295</v>
      </c>
      <c r="G1856" s="4"/>
      <c r="H1856" s="3">
        <v>43.402777800000003</v>
      </c>
      <c r="I1856" s="3">
        <v>43.402777800000003</v>
      </c>
      <c r="J1856" s="3">
        <v>43.402777800000003</v>
      </c>
      <c r="K1856" s="3">
        <v>43.402777800000003</v>
      </c>
      <c r="L1856" s="3">
        <v>43.402777800000003</v>
      </c>
      <c r="M1856" s="3">
        <v>43.402777800000003</v>
      </c>
      <c r="N1856" s="3">
        <v>43.402777800000003</v>
      </c>
      <c r="O1856" s="3">
        <v>43.402777800000003</v>
      </c>
      <c r="P1856" s="3">
        <v>43.402777800000003</v>
      </c>
      <c r="Q1856" s="3">
        <v>43.402777800000003</v>
      </c>
      <c r="R1856" s="3">
        <v>43.402777800000003</v>
      </c>
      <c r="S1856" s="3">
        <v>43.402777800000003</v>
      </c>
      <c r="T1856" s="3">
        <v>43.402777800000003</v>
      </c>
      <c r="U1856" s="3">
        <v>43.402777800000003</v>
      </c>
      <c r="V1856" s="3">
        <v>43.402777800000003</v>
      </c>
      <c r="W1856" s="3">
        <v>34.722222199999997</v>
      </c>
      <c r="X1856" s="3">
        <v>34.722222199999997</v>
      </c>
      <c r="Y1856" s="3">
        <v>34.722222199999997</v>
      </c>
      <c r="Z1856" s="3">
        <v>34.722222199999997</v>
      </c>
      <c r="AA1856" s="3">
        <v>34.722222199999997</v>
      </c>
      <c r="AB1856" s="3">
        <v>34.722222199999997</v>
      </c>
      <c r="AC1856" s="3">
        <v>34.722222199999997</v>
      </c>
      <c r="AD1856" s="3">
        <v>34.722222199999997</v>
      </c>
      <c r="AE1856" s="3">
        <v>34.722222199999997</v>
      </c>
      <c r="AF1856" s="3">
        <v>34.722222199999997</v>
      </c>
      <c r="AG1856" s="3">
        <v>34.722222199999997</v>
      </c>
      <c r="AH1856" s="3">
        <v>34.722222199999997</v>
      </c>
      <c r="AI1856" s="3">
        <v>34.722222199999997</v>
      </c>
      <c r="AJ1856" s="3">
        <v>34.722222199999997</v>
      </c>
      <c r="AK1856" s="3">
        <v>34.722222199999997</v>
      </c>
      <c r="AL1856" s="3">
        <v>34.722222199999997</v>
      </c>
      <c r="AM1856" s="3">
        <v>34.722222199999997</v>
      </c>
      <c r="AN1856" s="4"/>
      <c r="AO1856" s="4"/>
    </row>
    <row r="1857" spans="1:41" x14ac:dyDescent="0.25">
      <c r="A1857" s="48" t="str">
        <f t="shared" si="5"/>
        <v>DIC5</v>
      </c>
      <c r="B1857" s="2" t="s">
        <v>4</v>
      </c>
      <c r="C1857" s="2" t="s">
        <v>2</v>
      </c>
      <c r="D1857" s="2" t="s">
        <v>24</v>
      </c>
      <c r="E1857" s="2" t="s">
        <v>2</v>
      </c>
      <c r="F1857" s="2" t="s">
        <v>236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3">
        <v>43.402777800000003</v>
      </c>
      <c r="R1857" s="3">
        <v>43.402777800000003</v>
      </c>
      <c r="S1857" s="3">
        <v>43.402777800000003</v>
      </c>
      <c r="T1857" s="3">
        <v>43.402777800000003</v>
      </c>
      <c r="U1857" s="3">
        <v>43.402777800000003</v>
      </c>
      <c r="V1857" s="3">
        <v>43.402777800000003</v>
      </c>
      <c r="W1857" s="3">
        <v>34.722222199999997</v>
      </c>
      <c r="X1857" s="3">
        <v>34.722222199999997</v>
      </c>
      <c r="Y1857" s="3">
        <v>34.722222199999997</v>
      </c>
      <c r="Z1857" s="3">
        <v>34.722222199999997</v>
      </c>
      <c r="AA1857" s="3">
        <v>34.722222199999997</v>
      </c>
      <c r="AB1857" s="3">
        <v>34.722222199999997</v>
      </c>
      <c r="AC1857" s="3">
        <v>34.722222199999997</v>
      </c>
      <c r="AD1857" s="3">
        <v>34.722222199999997</v>
      </c>
      <c r="AE1857" s="3">
        <v>34.722222199999997</v>
      </c>
      <c r="AF1857" s="3">
        <v>34.722222199999997</v>
      </c>
      <c r="AG1857" s="3">
        <v>34.722222199999997</v>
      </c>
      <c r="AH1857" s="3">
        <v>34.722222199999997</v>
      </c>
      <c r="AI1857" s="3">
        <v>34.722222199999997</v>
      </c>
      <c r="AJ1857" s="3">
        <v>34.722222199999997</v>
      </c>
      <c r="AK1857" s="3">
        <v>34.722222199999997</v>
      </c>
      <c r="AL1857" s="3">
        <v>34.722222199999997</v>
      </c>
      <c r="AM1857" s="3">
        <v>34.722222199999997</v>
      </c>
      <c r="AN1857" s="4"/>
      <c r="AO1857" s="4"/>
    </row>
    <row r="1858" spans="1:41" x14ac:dyDescent="0.25">
      <c r="A1858" s="48" t="str">
        <f t="shared" si="5"/>
        <v>DIC5</v>
      </c>
      <c r="B1858" s="2" t="s">
        <v>4</v>
      </c>
      <c r="C1858" s="2" t="s">
        <v>2</v>
      </c>
      <c r="D1858" s="2" t="s">
        <v>24</v>
      </c>
      <c r="E1858" s="2" t="s">
        <v>2</v>
      </c>
      <c r="F1858" s="2" t="s">
        <v>296</v>
      </c>
      <c r="G1858" s="4"/>
      <c r="H1858" s="4"/>
      <c r="I1858" s="4"/>
      <c r="J1858" s="4"/>
      <c r="K1858" s="4"/>
      <c r="L1858" s="4"/>
      <c r="M1858" s="3">
        <v>2.2948417000000001</v>
      </c>
      <c r="N1858" s="3">
        <v>0.73424160000000005</v>
      </c>
      <c r="O1858" s="4"/>
      <c r="P1858" s="4"/>
      <c r="Q1858" s="4"/>
      <c r="R1858" s="4"/>
      <c r="S1858" s="4"/>
      <c r="T1858" s="4"/>
      <c r="U1858" s="4"/>
      <c r="V1858" s="3">
        <v>3.7669229</v>
      </c>
      <c r="W1858" s="3">
        <v>34.722222199999997</v>
      </c>
      <c r="X1858" s="3">
        <v>34.722222199999997</v>
      </c>
      <c r="Y1858" s="3">
        <v>34.722222199999997</v>
      </c>
      <c r="Z1858" s="3">
        <v>34.722222199999997</v>
      </c>
      <c r="AA1858" s="3">
        <v>34.722222199999997</v>
      </c>
      <c r="AB1858" s="3">
        <v>34.722222199999997</v>
      </c>
      <c r="AC1858" s="3">
        <v>34.722222199999997</v>
      </c>
      <c r="AD1858" s="3">
        <v>34.722222199999997</v>
      </c>
      <c r="AE1858" s="3">
        <v>34.722222199999997</v>
      </c>
      <c r="AF1858" s="3">
        <v>34.722222199999997</v>
      </c>
      <c r="AG1858" s="3">
        <v>34.722222199999997</v>
      </c>
      <c r="AH1858" s="3">
        <v>34.722222199999997</v>
      </c>
      <c r="AI1858" s="3">
        <v>34.722222199999997</v>
      </c>
      <c r="AJ1858" s="3">
        <v>34.722222199999997</v>
      </c>
      <c r="AK1858" s="3">
        <v>34.722222199999997</v>
      </c>
      <c r="AL1858" s="3">
        <v>34.722222199999997</v>
      </c>
      <c r="AM1858" s="3">
        <v>34.722222199999997</v>
      </c>
      <c r="AN1858" s="4"/>
      <c r="AO1858" s="4"/>
    </row>
    <row r="1859" spans="1:41" x14ac:dyDescent="0.25">
      <c r="A1859" s="48" t="str">
        <f t="shared" si="5"/>
        <v>DIC5</v>
      </c>
      <c r="B1859" s="2" t="s">
        <v>4</v>
      </c>
      <c r="C1859" s="2" t="s">
        <v>2</v>
      </c>
      <c r="D1859" s="2" t="s">
        <v>24</v>
      </c>
      <c r="E1859" s="2" t="s">
        <v>2</v>
      </c>
      <c r="F1859" s="2" t="s">
        <v>297</v>
      </c>
      <c r="G1859" s="4"/>
      <c r="H1859" s="3">
        <v>5.3627209999999996</v>
      </c>
      <c r="I1859" s="3">
        <v>5.2934489999999998</v>
      </c>
      <c r="J1859" s="3">
        <v>5.3377911999999998</v>
      </c>
      <c r="K1859" s="3">
        <v>5.3821333999999998</v>
      </c>
      <c r="L1859" s="3">
        <v>5.4264755999999998</v>
      </c>
      <c r="M1859" s="3">
        <v>5.4708177999999998</v>
      </c>
      <c r="N1859" s="3">
        <v>5.5151599999999998</v>
      </c>
      <c r="O1859" s="3">
        <v>5.6171560999999999</v>
      </c>
      <c r="P1859" s="3">
        <v>5.7191523000000002</v>
      </c>
      <c r="Q1859" s="3">
        <v>5.8211484999999996</v>
      </c>
      <c r="R1859" s="3">
        <v>5.9231445999999996</v>
      </c>
      <c r="S1859" s="3">
        <v>6.0251408</v>
      </c>
      <c r="T1859" s="3">
        <v>6.1316913</v>
      </c>
      <c r="U1859" s="3">
        <v>6.2382417999999999</v>
      </c>
      <c r="V1859" s="3">
        <v>6.3447922999999999</v>
      </c>
      <c r="W1859" s="3">
        <v>6.4513427999999999</v>
      </c>
      <c r="X1859" s="3">
        <v>6.5578934000000002</v>
      </c>
      <c r="Y1859" s="3">
        <v>6.6345121999999996</v>
      </c>
      <c r="Z1859" s="3">
        <v>6.7111311000000002</v>
      </c>
      <c r="AA1859" s="3">
        <v>6.7877498999999997</v>
      </c>
      <c r="AB1859" s="3">
        <v>6.8643688000000003</v>
      </c>
      <c r="AC1859" s="3">
        <v>6.9409875999999997</v>
      </c>
      <c r="AD1859" s="3">
        <v>7.0496407000000003</v>
      </c>
      <c r="AE1859" s="3">
        <v>7.1582938</v>
      </c>
      <c r="AF1859" s="3">
        <v>7.2669468000000004</v>
      </c>
      <c r="AG1859" s="3">
        <v>7.3755999000000001</v>
      </c>
      <c r="AH1859" s="3">
        <v>7.4842529000000004</v>
      </c>
      <c r="AI1859" s="3">
        <v>7.5680022999999998</v>
      </c>
      <c r="AJ1859" s="3">
        <v>7.6517515999999999</v>
      </c>
      <c r="AK1859" s="3">
        <v>7.7355008999999999</v>
      </c>
      <c r="AL1859" s="3">
        <v>7.8192501999999999</v>
      </c>
      <c r="AM1859" s="3">
        <v>7.9029995</v>
      </c>
      <c r="AN1859" s="4"/>
      <c r="AO1859" s="4"/>
    </row>
    <row r="1860" spans="1:41" x14ac:dyDescent="0.25">
      <c r="A1860" s="48" t="str">
        <f t="shared" si="5"/>
        <v>DIC5</v>
      </c>
      <c r="B1860" s="2" t="s">
        <v>4</v>
      </c>
      <c r="C1860" s="2" t="s">
        <v>2</v>
      </c>
      <c r="D1860" s="2" t="s">
        <v>24</v>
      </c>
      <c r="E1860" s="2" t="s">
        <v>2</v>
      </c>
      <c r="F1860" s="2" t="s">
        <v>298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3">
        <v>7.5599243999999999</v>
      </c>
      <c r="AA1860" s="3">
        <v>7.6111579999999996</v>
      </c>
      <c r="AB1860" s="3">
        <v>7.6623916000000003</v>
      </c>
      <c r="AC1860" s="3">
        <v>7.7136252000000001</v>
      </c>
      <c r="AD1860" s="3">
        <v>7.7921388</v>
      </c>
      <c r="AE1860" s="3">
        <v>7.8706525000000003</v>
      </c>
      <c r="AF1860" s="3">
        <v>7.9491661000000002</v>
      </c>
      <c r="AG1860" s="3">
        <v>8.0276797999999996</v>
      </c>
      <c r="AH1860" s="3">
        <v>8.1061934000000004</v>
      </c>
      <c r="AI1860" s="3">
        <v>8.1572686999999995</v>
      </c>
      <c r="AJ1860" s="3">
        <v>8.2083438999999991</v>
      </c>
      <c r="AK1860" s="3">
        <v>8.2594192</v>
      </c>
      <c r="AL1860" s="3">
        <v>8.3104945000000008</v>
      </c>
      <c r="AM1860" s="3">
        <v>8.3615697999999998</v>
      </c>
      <c r="AN1860" s="4"/>
      <c r="AO1860" s="4"/>
    </row>
    <row r="1861" spans="1:41" x14ac:dyDescent="0.25">
      <c r="A1861" s="48" t="str">
        <f t="shared" si="5"/>
        <v>DIC5</v>
      </c>
      <c r="B1861" s="2" t="s">
        <v>4</v>
      </c>
      <c r="C1861" s="2" t="s">
        <v>2</v>
      </c>
      <c r="D1861" s="2" t="s">
        <v>24</v>
      </c>
      <c r="E1861" s="2" t="s">
        <v>2</v>
      </c>
      <c r="F1861" s="2" t="s">
        <v>179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3">
        <v>5.8102777999999997</v>
      </c>
      <c r="Z1861" s="3">
        <v>5.8499226999999996</v>
      </c>
      <c r="AA1861" s="3">
        <v>5.8895676000000003</v>
      </c>
      <c r="AB1861" s="3">
        <v>5.9292125000000002</v>
      </c>
      <c r="AC1861" s="3">
        <v>5.9688574000000001</v>
      </c>
      <c r="AD1861" s="3">
        <v>6.0296117999999996</v>
      </c>
      <c r="AE1861" s="3">
        <v>6.0903662000000001</v>
      </c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</row>
    <row r="1862" spans="1:41" x14ac:dyDescent="0.25">
      <c r="A1862" s="48" t="str">
        <f t="shared" si="5"/>
        <v>DIC5</v>
      </c>
      <c r="B1862" s="2" t="s">
        <v>4</v>
      </c>
      <c r="C1862" s="2" t="s">
        <v>2</v>
      </c>
      <c r="D1862" s="2" t="s">
        <v>24</v>
      </c>
      <c r="E1862" s="2" t="s">
        <v>2</v>
      </c>
      <c r="F1862" s="2" t="s">
        <v>299</v>
      </c>
      <c r="G1862" s="4"/>
      <c r="H1862" s="3">
        <v>3.8710924000000002</v>
      </c>
      <c r="I1862" s="3">
        <v>3.7692104</v>
      </c>
      <c r="J1862" s="3">
        <v>3.8574894999999998</v>
      </c>
      <c r="K1862" s="3">
        <v>3.9457686000000001</v>
      </c>
      <c r="L1862" s="3">
        <v>4.0340477000000003</v>
      </c>
      <c r="M1862" s="3">
        <v>4.1223267999999997</v>
      </c>
      <c r="N1862" s="3">
        <v>4.2106059</v>
      </c>
      <c r="O1862" s="3">
        <v>4.3484930999999998</v>
      </c>
      <c r="P1862" s="3">
        <v>4.4863802000000002</v>
      </c>
      <c r="Q1862" s="3">
        <v>4.6242672999999996</v>
      </c>
      <c r="R1862" s="3">
        <v>4.7621544</v>
      </c>
      <c r="S1862" s="3">
        <v>4.9000415999999998</v>
      </c>
      <c r="T1862" s="3">
        <v>4.9074245000000003</v>
      </c>
      <c r="U1862" s="3">
        <v>4.9148075000000002</v>
      </c>
      <c r="V1862" s="3">
        <v>4.9221905000000001</v>
      </c>
      <c r="W1862" s="3">
        <v>4.9295733999999998</v>
      </c>
      <c r="X1862" s="3">
        <v>4.9369563999999997</v>
      </c>
      <c r="Y1862" s="3">
        <v>4.9647924999999997</v>
      </c>
      <c r="Z1862" s="3">
        <v>4.9926287</v>
      </c>
      <c r="AA1862" s="3">
        <v>5.0204648000000001</v>
      </c>
      <c r="AB1862" s="3">
        <v>5.0483009000000001</v>
      </c>
      <c r="AC1862" s="3">
        <v>5.0761370000000001</v>
      </c>
      <c r="AD1862" s="3">
        <v>5.1313706999999997</v>
      </c>
      <c r="AE1862" s="3">
        <v>5.1866042999999999</v>
      </c>
      <c r="AF1862" s="3">
        <v>5.2418379000000002</v>
      </c>
      <c r="AG1862" s="3">
        <v>5.2970715000000004</v>
      </c>
      <c r="AH1862" s="3">
        <v>5.3523050999999997</v>
      </c>
      <c r="AI1862" s="3">
        <v>5.4894011999999996</v>
      </c>
      <c r="AJ1862" s="3">
        <v>5.6264973999999999</v>
      </c>
      <c r="AK1862" s="3">
        <v>5.7635934999999998</v>
      </c>
      <c r="AL1862" s="3">
        <v>5.9006895999999998</v>
      </c>
      <c r="AM1862" s="3">
        <v>6.0377856999999997</v>
      </c>
      <c r="AN1862" s="4"/>
      <c r="AO1862" s="4"/>
    </row>
    <row r="1863" spans="1:41" x14ac:dyDescent="0.25">
      <c r="A1863" s="48" t="str">
        <f t="shared" si="5"/>
        <v>DIC5</v>
      </c>
      <c r="B1863" s="2" t="s">
        <v>4</v>
      </c>
      <c r="C1863" s="2" t="s">
        <v>2</v>
      </c>
      <c r="D1863" s="2" t="s">
        <v>24</v>
      </c>
      <c r="E1863" s="2" t="s">
        <v>2</v>
      </c>
      <c r="F1863" s="2" t="s">
        <v>183</v>
      </c>
      <c r="G1863" s="4"/>
      <c r="H1863" s="4"/>
      <c r="I1863" s="4"/>
      <c r="J1863" s="3">
        <v>0.23005410000000001</v>
      </c>
      <c r="K1863" s="3">
        <v>1.1695883</v>
      </c>
      <c r="L1863" s="3">
        <v>1.1903462</v>
      </c>
      <c r="M1863" s="3">
        <v>1.2111042000000001</v>
      </c>
      <c r="N1863" s="3">
        <v>1.2318621000000001</v>
      </c>
      <c r="O1863" s="3">
        <v>1.2546250999999999</v>
      </c>
      <c r="P1863" s="3">
        <v>1.2773881</v>
      </c>
      <c r="Q1863" s="3">
        <v>1.3001510999999999</v>
      </c>
      <c r="R1863" s="3">
        <v>1.3229142</v>
      </c>
      <c r="S1863" s="3">
        <v>1.3456771999999999</v>
      </c>
      <c r="T1863" s="3">
        <v>1.3485480000000001</v>
      </c>
      <c r="U1863" s="3">
        <v>1.3514188</v>
      </c>
      <c r="V1863" s="3">
        <v>1.3542896</v>
      </c>
      <c r="W1863" s="3">
        <v>1.3571603000000001</v>
      </c>
      <c r="X1863" s="3">
        <v>1.3600311</v>
      </c>
      <c r="Y1863" s="3">
        <v>1.3620292000000001</v>
      </c>
      <c r="Z1863" s="3">
        <v>1.3640272</v>
      </c>
      <c r="AA1863" s="3">
        <v>1.3660253</v>
      </c>
      <c r="AB1863" s="3">
        <v>1.3680232999999999</v>
      </c>
      <c r="AC1863" s="3">
        <v>1.3700213999999999</v>
      </c>
      <c r="AD1863" s="3">
        <v>1.3731727</v>
      </c>
      <c r="AE1863" s="3">
        <v>1.3763240000000001</v>
      </c>
      <c r="AF1863" s="3">
        <v>1.3794753</v>
      </c>
      <c r="AG1863" s="3">
        <v>1.3826266</v>
      </c>
      <c r="AH1863" s="3">
        <v>1.3857778999999999</v>
      </c>
      <c r="AI1863" s="3">
        <v>1.3938102000000001</v>
      </c>
      <c r="AJ1863" s="3">
        <v>1.4018425000000001</v>
      </c>
      <c r="AK1863" s="3">
        <v>1.4098748000000001</v>
      </c>
      <c r="AL1863" s="3">
        <v>1.4179071999999999</v>
      </c>
      <c r="AM1863" s="3">
        <v>1.4259394999999999</v>
      </c>
      <c r="AN1863" s="4"/>
      <c r="AO1863" s="4"/>
    </row>
    <row r="1864" spans="1:41" x14ac:dyDescent="0.25">
      <c r="A1864" s="48" t="str">
        <f t="shared" si="5"/>
        <v>DIC5</v>
      </c>
      <c r="B1864" s="2" t="s">
        <v>4</v>
      </c>
      <c r="C1864" s="2" t="s">
        <v>2</v>
      </c>
      <c r="D1864" s="2" t="s">
        <v>24</v>
      </c>
      <c r="E1864" s="2" t="s">
        <v>2</v>
      </c>
      <c r="F1864" s="2" t="s">
        <v>300</v>
      </c>
      <c r="G1864" s="4"/>
      <c r="H1864" s="3">
        <v>5.2491114999999997</v>
      </c>
      <c r="I1864" s="3">
        <v>5.1989824000000002</v>
      </c>
      <c r="J1864" s="3">
        <v>5.19503</v>
      </c>
      <c r="K1864" s="3">
        <v>5.1910777000000001</v>
      </c>
      <c r="L1864" s="3">
        <v>5.1871252999999999</v>
      </c>
      <c r="M1864" s="3">
        <v>5.183173</v>
      </c>
      <c r="N1864" s="3">
        <v>5.1792205999999998</v>
      </c>
      <c r="O1864" s="3">
        <v>5.2534798</v>
      </c>
      <c r="P1864" s="3">
        <v>5.3277390000000002</v>
      </c>
      <c r="Q1864" s="3">
        <v>5.4019982000000004</v>
      </c>
      <c r="R1864" s="3">
        <v>5.4762573999999997</v>
      </c>
      <c r="S1864" s="3">
        <v>5.5505165999999999</v>
      </c>
      <c r="T1864" s="3">
        <v>5.6188215000000001</v>
      </c>
      <c r="U1864" s="3">
        <v>5.6871264999999998</v>
      </c>
      <c r="V1864" s="3">
        <v>5.7554314</v>
      </c>
      <c r="W1864" s="3">
        <v>5.8237363999999996</v>
      </c>
      <c r="X1864" s="3">
        <v>5.8920414000000001</v>
      </c>
      <c r="Y1864" s="3">
        <v>5.9434899000000003</v>
      </c>
      <c r="Z1864" s="3">
        <v>5.9949383999999997</v>
      </c>
      <c r="AA1864" s="3">
        <v>6.0463868999999999</v>
      </c>
      <c r="AB1864" s="3">
        <v>6.0978354000000001</v>
      </c>
      <c r="AC1864" s="3">
        <v>6.1492839000000004</v>
      </c>
      <c r="AD1864" s="3">
        <v>6.2137329000000001</v>
      </c>
      <c r="AE1864" s="3">
        <v>6.2781818999999999</v>
      </c>
      <c r="AF1864" s="3">
        <v>6.3426309999999999</v>
      </c>
      <c r="AG1864" s="3">
        <v>6.4070799999999997</v>
      </c>
      <c r="AH1864" s="3">
        <v>6.4715290999999997</v>
      </c>
      <c r="AI1864" s="3">
        <v>6.5349212999999997</v>
      </c>
      <c r="AJ1864" s="3">
        <v>6.5983134999999997</v>
      </c>
      <c r="AK1864" s="3">
        <v>6.6617058</v>
      </c>
      <c r="AL1864" s="3">
        <v>6.725098</v>
      </c>
      <c r="AM1864" s="3">
        <v>6.7884902</v>
      </c>
      <c r="AN1864" s="4"/>
      <c r="AO1864" s="4"/>
    </row>
    <row r="1865" spans="1:41" x14ac:dyDescent="0.25">
      <c r="A1865" s="48" t="str">
        <f t="shared" si="5"/>
        <v>DIC5</v>
      </c>
      <c r="B1865" s="2" t="s">
        <v>4</v>
      </c>
      <c r="C1865" s="2" t="s">
        <v>2</v>
      </c>
      <c r="D1865" s="2" t="s">
        <v>24</v>
      </c>
      <c r="E1865" s="2" t="s">
        <v>2</v>
      </c>
      <c r="F1865" s="2" t="s">
        <v>187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3">
        <v>0.22389899999999999</v>
      </c>
      <c r="S1865" s="3">
        <v>0.91884060000000001</v>
      </c>
      <c r="T1865" s="3">
        <v>1.5925909</v>
      </c>
      <c r="U1865" s="3">
        <v>2.3716903999999999</v>
      </c>
      <c r="V1865" s="3">
        <v>2.4227025000000002</v>
      </c>
      <c r="W1865" s="3">
        <v>2.4737144999999998</v>
      </c>
      <c r="X1865" s="3">
        <v>2.5247266000000002</v>
      </c>
      <c r="Y1865" s="3">
        <v>2.5653317000000002</v>
      </c>
      <c r="Z1865" s="3">
        <v>2.6059367</v>
      </c>
      <c r="AA1865" s="3">
        <v>2.6465418000000001</v>
      </c>
      <c r="AB1865" s="3">
        <v>2.6871467999999998</v>
      </c>
      <c r="AC1865" s="3">
        <v>2.7277518999999999</v>
      </c>
      <c r="AD1865" s="3">
        <v>2.7762060000000002</v>
      </c>
      <c r="AE1865" s="3">
        <v>2.8246601999999998</v>
      </c>
      <c r="AF1865" s="3">
        <v>2.8731143000000001</v>
      </c>
      <c r="AG1865" s="3">
        <v>2.9215684999999998</v>
      </c>
      <c r="AH1865" s="3">
        <v>2.9700226999999999</v>
      </c>
      <c r="AI1865" s="3">
        <v>3.0169275</v>
      </c>
      <c r="AJ1865" s="3">
        <v>3.0638323999999999</v>
      </c>
      <c r="AK1865" s="3">
        <v>3.1107372</v>
      </c>
      <c r="AL1865" s="3">
        <v>3.1576420999999999</v>
      </c>
      <c r="AM1865" s="3">
        <v>3.2045469</v>
      </c>
      <c r="AN1865" s="4"/>
      <c r="AO1865" s="4"/>
    </row>
    <row r="1866" spans="1:41" x14ac:dyDescent="0.25">
      <c r="A1866" s="48" t="str">
        <f t="shared" si="5"/>
        <v>DIC5</v>
      </c>
      <c r="B1866" s="2" t="s">
        <v>4</v>
      </c>
      <c r="C1866" s="2" t="s">
        <v>2</v>
      </c>
      <c r="D1866" s="2" t="s">
        <v>24</v>
      </c>
      <c r="E1866" s="2" t="s">
        <v>2</v>
      </c>
      <c r="F1866" s="2" t="s">
        <v>301</v>
      </c>
      <c r="G1866" s="4"/>
      <c r="H1866" s="3">
        <v>3.4692585</v>
      </c>
      <c r="I1866" s="3">
        <v>3.4238586</v>
      </c>
      <c r="J1866" s="3">
        <v>3.4619998999999999</v>
      </c>
      <c r="K1866" s="3">
        <v>3.5001411999999998</v>
      </c>
      <c r="L1866" s="3">
        <v>3.5382825000000002</v>
      </c>
      <c r="M1866" s="3">
        <v>3.5764238000000002</v>
      </c>
      <c r="N1866" s="3">
        <v>3.6145651000000001</v>
      </c>
      <c r="O1866" s="3">
        <v>3.6814119999999999</v>
      </c>
      <c r="P1866" s="3">
        <v>3.748259</v>
      </c>
      <c r="Q1866" s="3">
        <v>3.8151060000000001</v>
      </c>
      <c r="R1866" s="3">
        <v>3.8819530000000002</v>
      </c>
      <c r="S1866" s="3">
        <v>3.9487999</v>
      </c>
      <c r="T1866" s="3">
        <v>4.0186317999999996</v>
      </c>
      <c r="U1866" s="3">
        <v>4.0884635999999999</v>
      </c>
      <c r="V1866" s="3">
        <v>4.1582954000000001</v>
      </c>
      <c r="W1866" s="3">
        <v>4.2281272999999997</v>
      </c>
      <c r="X1866" s="3">
        <v>4.2979590999999999</v>
      </c>
      <c r="Y1866" s="3">
        <v>4.3481740999999996</v>
      </c>
      <c r="Z1866" s="3">
        <v>4.3983891000000002</v>
      </c>
      <c r="AA1866" s="3">
        <v>4.4486042000000001</v>
      </c>
      <c r="AB1866" s="3">
        <v>4.4988191999999998</v>
      </c>
      <c r="AC1866" s="3">
        <v>4.5490342000000004</v>
      </c>
      <c r="AD1866" s="3">
        <v>4.6202439999999996</v>
      </c>
      <c r="AE1866" s="3">
        <v>4.6914537999999997</v>
      </c>
      <c r="AF1866" s="3">
        <v>4.7626637000000001</v>
      </c>
      <c r="AG1866" s="3">
        <v>4.8338735000000002</v>
      </c>
      <c r="AH1866" s="3">
        <v>4.9050833000000003</v>
      </c>
      <c r="AI1866" s="3">
        <v>4.9599715</v>
      </c>
      <c r="AJ1866" s="3">
        <v>5.0148596999999997</v>
      </c>
      <c r="AK1866" s="3">
        <v>5.0697479999999997</v>
      </c>
      <c r="AL1866" s="3">
        <v>5.1246362000000003</v>
      </c>
      <c r="AM1866" s="3">
        <v>5.1795244</v>
      </c>
      <c r="AN1866" s="4"/>
      <c r="AO1866" s="4"/>
    </row>
    <row r="1867" spans="1:41" x14ac:dyDescent="0.25">
      <c r="A1867" s="48" t="str">
        <f t="shared" si="5"/>
        <v>DIC5</v>
      </c>
      <c r="B1867" s="2" t="s">
        <v>4</v>
      </c>
      <c r="C1867" s="2" t="s">
        <v>2</v>
      </c>
      <c r="D1867" s="2" t="s">
        <v>24</v>
      </c>
      <c r="E1867" s="2" t="s">
        <v>2</v>
      </c>
      <c r="F1867" s="2" t="s">
        <v>302</v>
      </c>
      <c r="G1867" s="4"/>
      <c r="H1867" s="3">
        <v>1.413224</v>
      </c>
      <c r="I1867" s="3">
        <v>1.6834034</v>
      </c>
      <c r="J1867" s="3">
        <v>2.3199044999999998</v>
      </c>
      <c r="K1867" s="3">
        <v>2.4155218000000001</v>
      </c>
      <c r="L1867" s="3">
        <v>2.5111390999999998</v>
      </c>
      <c r="M1867" s="3">
        <v>2.6067564999999999</v>
      </c>
      <c r="N1867" s="3">
        <v>2.7023738000000002</v>
      </c>
      <c r="O1867" s="3">
        <v>2.7591426999999999</v>
      </c>
      <c r="P1867" s="3">
        <v>2.8159117</v>
      </c>
      <c r="Q1867" s="3">
        <v>2.8726807000000001</v>
      </c>
      <c r="R1867" s="3">
        <v>2.9294495999999999</v>
      </c>
      <c r="S1867" s="3">
        <v>2.9862185999999999</v>
      </c>
      <c r="T1867" s="3">
        <v>3.0533356</v>
      </c>
      <c r="U1867" s="3">
        <v>3.1204526000000001</v>
      </c>
      <c r="V1867" s="3">
        <v>3.1875695999999998</v>
      </c>
      <c r="W1867" s="3">
        <v>3.2546865999999999</v>
      </c>
      <c r="X1867" s="3">
        <v>3.3218036</v>
      </c>
      <c r="Y1867" s="3">
        <v>3.3752279999999999</v>
      </c>
      <c r="Z1867" s="3">
        <v>3.4286523999999998</v>
      </c>
      <c r="AA1867" s="3">
        <v>3.4820768000000002</v>
      </c>
      <c r="AB1867" s="3">
        <v>3.5355012000000001</v>
      </c>
      <c r="AC1867" s="3">
        <v>3.5889256</v>
      </c>
      <c r="AD1867" s="3">
        <v>3.6526771</v>
      </c>
      <c r="AE1867" s="3">
        <v>3.7164286</v>
      </c>
      <c r="AF1867" s="3">
        <v>3.7801802000000002</v>
      </c>
      <c r="AG1867" s="3">
        <v>3.8439317000000002</v>
      </c>
      <c r="AH1867" s="3">
        <v>3.9076832000000001</v>
      </c>
      <c r="AI1867" s="3">
        <v>3.9693963000000001</v>
      </c>
      <c r="AJ1867" s="3">
        <v>4.0311094000000001</v>
      </c>
      <c r="AK1867" s="3">
        <v>4.0928224999999996</v>
      </c>
      <c r="AL1867" s="3">
        <v>4.1545356</v>
      </c>
      <c r="AM1867" s="3">
        <v>4.2162487000000004</v>
      </c>
      <c r="AN1867" s="4"/>
      <c r="AO1867" s="4"/>
    </row>
    <row r="1868" spans="1:41" x14ac:dyDescent="0.25">
      <c r="A1868" s="48" t="str">
        <f t="shared" si="5"/>
        <v>DIC5</v>
      </c>
      <c r="B1868" s="2" t="s">
        <v>4</v>
      </c>
      <c r="C1868" s="2" t="s">
        <v>2</v>
      </c>
      <c r="D1868" s="2" t="s">
        <v>24</v>
      </c>
      <c r="E1868" s="2" t="s">
        <v>2</v>
      </c>
      <c r="F1868" s="2" t="s">
        <v>191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3">
        <v>5.1831956000000003</v>
      </c>
      <c r="Q1868" s="3">
        <v>5.2906768</v>
      </c>
      <c r="R1868" s="3">
        <v>5.3981580999999998</v>
      </c>
      <c r="S1868" s="3">
        <v>5.5056393000000003</v>
      </c>
      <c r="T1868" s="3">
        <v>5.5490976999999999</v>
      </c>
      <c r="U1868" s="3">
        <v>5.5925561999999998</v>
      </c>
      <c r="V1868" s="3">
        <v>5.6360146000000002</v>
      </c>
      <c r="W1868" s="3">
        <v>5.6794729999999998</v>
      </c>
      <c r="X1868" s="3">
        <v>5.7229314000000002</v>
      </c>
      <c r="Y1868" s="3">
        <v>5.7989701</v>
      </c>
      <c r="Z1868" s="3">
        <v>5.8750087999999998</v>
      </c>
      <c r="AA1868" s="3">
        <v>5.9510474999999996</v>
      </c>
      <c r="AB1868" s="3">
        <v>6.0270862000000003</v>
      </c>
      <c r="AC1868" s="3">
        <v>6.1031249000000001</v>
      </c>
      <c r="AD1868" s="3">
        <v>6.1763849999999998</v>
      </c>
      <c r="AE1868" s="3">
        <v>6.2496450000000001</v>
      </c>
      <c r="AF1868" s="3">
        <v>6.3229050999999998</v>
      </c>
      <c r="AG1868" s="3">
        <v>6.3961651000000002</v>
      </c>
      <c r="AH1868" s="3">
        <v>6.4694251999999999</v>
      </c>
      <c r="AI1868" s="3">
        <v>6.5468304000000002</v>
      </c>
      <c r="AJ1868" s="3">
        <v>6.6242355999999996</v>
      </c>
      <c r="AK1868" s="3">
        <v>6.7016409000000001</v>
      </c>
      <c r="AL1868" s="3">
        <v>6.7790461000000004</v>
      </c>
      <c r="AM1868" s="3">
        <v>6.8564512999999998</v>
      </c>
      <c r="AN1868" s="4"/>
      <c r="AO1868" s="4"/>
    </row>
    <row r="1869" spans="1:41" x14ac:dyDescent="0.25">
      <c r="A1869" s="48" t="str">
        <f t="shared" si="5"/>
        <v>DIC5</v>
      </c>
      <c r="B1869" s="2" t="s">
        <v>4</v>
      </c>
      <c r="C1869" s="2" t="s">
        <v>2</v>
      </c>
      <c r="D1869" s="2" t="s">
        <v>24</v>
      </c>
      <c r="E1869" s="2" t="s">
        <v>2</v>
      </c>
      <c r="F1869" s="2" t="s">
        <v>303</v>
      </c>
      <c r="G1869" s="4"/>
      <c r="H1869" s="3">
        <v>2.1666978000000001</v>
      </c>
      <c r="I1869" s="3">
        <v>2.0463789999999999</v>
      </c>
      <c r="J1869" s="3">
        <v>2.1343485000000002</v>
      </c>
      <c r="K1869" s="3">
        <v>2.2223179000000002</v>
      </c>
      <c r="L1869" s="3">
        <v>2.3102873000000002</v>
      </c>
      <c r="M1869" s="3">
        <v>2.3982567000000001</v>
      </c>
      <c r="N1869" s="3">
        <v>2.4862261000000001</v>
      </c>
      <c r="O1869" s="3">
        <v>2.5384544999999998</v>
      </c>
      <c r="P1869" s="3">
        <v>2.5906828000000002</v>
      </c>
      <c r="Q1869" s="3">
        <v>2.6429111000000001</v>
      </c>
      <c r="R1869" s="3">
        <v>2.6951394999999998</v>
      </c>
      <c r="S1869" s="3">
        <v>2.7473678000000001</v>
      </c>
      <c r="T1869" s="3">
        <v>2.8091165</v>
      </c>
      <c r="U1869" s="3">
        <v>2.8708651999999999</v>
      </c>
      <c r="V1869" s="3">
        <v>2.9326139000000002</v>
      </c>
      <c r="W1869" s="3">
        <v>2.9943626000000001</v>
      </c>
      <c r="X1869" s="3">
        <v>3.0561112000000001</v>
      </c>
      <c r="Y1869" s="3">
        <v>3.1052624999999998</v>
      </c>
      <c r="Z1869" s="3">
        <v>3.1544137999999999</v>
      </c>
      <c r="AA1869" s="3">
        <v>3.2035651000000001</v>
      </c>
      <c r="AB1869" s="3">
        <v>3.2527164000000002</v>
      </c>
      <c r="AC1869" s="3">
        <v>3.3018676999999999</v>
      </c>
      <c r="AD1869" s="3">
        <v>3.3605201</v>
      </c>
      <c r="AE1869" s="3">
        <v>3.4191725000000002</v>
      </c>
      <c r="AF1869" s="3">
        <v>3.4778248999999999</v>
      </c>
      <c r="AG1869" s="3">
        <v>3.5364773</v>
      </c>
      <c r="AH1869" s="3">
        <v>3.5951297000000002</v>
      </c>
      <c r="AI1869" s="3">
        <v>3.6519067000000001</v>
      </c>
      <c r="AJ1869" s="3">
        <v>3.7086836999999999</v>
      </c>
      <c r="AK1869" s="3">
        <v>3.7654608000000001</v>
      </c>
      <c r="AL1869" s="3">
        <v>3.8222377999999999</v>
      </c>
      <c r="AM1869" s="3">
        <v>3.8790148000000002</v>
      </c>
      <c r="AN1869" s="4"/>
      <c r="AO1869" s="4"/>
    </row>
    <row r="1870" spans="1:41" x14ac:dyDescent="0.25">
      <c r="A1870" s="48" t="str">
        <f t="shared" si="5"/>
        <v>DIC5</v>
      </c>
      <c r="B1870" s="2" t="s">
        <v>4</v>
      </c>
      <c r="C1870" s="2" t="s">
        <v>2</v>
      </c>
      <c r="D1870" s="2" t="s">
        <v>24</v>
      </c>
      <c r="E1870" s="2" t="s">
        <v>2</v>
      </c>
      <c r="F1870" s="2" t="s">
        <v>304</v>
      </c>
      <c r="G1870" s="4"/>
      <c r="H1870" s="3">
        <v>8.6805555999999999</v>
      </c>
      <c r="I1870" s="3">
        <v>8.6805555999999999</v>
      </c>
      <c r="J1870" s="3">
        <v>8.6805555999999999</v>
      </c>
      <c r="K1870" s="3">
        <v>8.6805555999999999</v>
      </c>
      <c r="L1870" s="3">
        <v>8.6805555999999999</v>
      </c>
      <c r="M1870" s="3">
        <v>8.6805555999999999</v>
      </c>
      <c r="N1870" s="3">
        <v>8.6805555999999999</v>
      </c>
      <c r="O1870" s="3">
        <v>8.6805555999999999</v>
      </c>
      <c r="P1870" s="3">
        <v>8.6805555999999999</v>
      </c>
      <c r="Q1870" s="3">
        <v>8.6805555999999999</v>
      </c>
      <c r="R1870" s="3">
        <v>8.6805555999999999</v>
      </c>
      <c r="S1870" s="3">
        <v>8.6805555999999999</v>
      </c>
      <c r="T1870" s="3">
        <v>8.6805555999999999</v>
      </c>
      <c r="U1870" s="3">
        <v>8.6805555999999999</v>
      </c>
      <c r="V1870" s="3">
        <v>8.6805555999999999</v>
      </c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</row>
    <row r="1871" spans="1:41" x14ac:dyDescent="0.25">
      <c r="A1871" s="48" t="str">
        <f t="shared" si="5"/>
        <v>DIC5</v>
      </c>
      <c r="B1871" s="2" t="s">
        <v>4</v>
      </c>
      <c r="C1871" s="2" t="s">
        <v>2</v>
      </c>
      <c r="D1871" s="2" t="s">
        <v>24</v>
      </c>
      <c r="E1871" s="2" t="s">
        <v>2</v>
      </c>
      <c r="F1871" s="2" t="s">
        <v>242</v>
      </c>
      <c r="G1871" s="4"/>
      <c r="H1871" s="3">
        <v>0.77025569999999999</v>
      </c>
      <c r="I1871" s="3">
        <v>0.1349196</v>
      </c>
      <c r="J1871" s="3">
        <v>0.26096740000000002</v>
      </c>
      <c r="K1871" s="3">
        <v>0.3870152</v>
      </c>
      <c r="L1871" s="3">
        <v>0.51306309999999999</v>
      </c>
      <c r="M1871" s="3">
        <v>0.63911090000000004</v>
      </c>
      <c r="N1871" s="3">
        <v>0.76515880000000003</v>
      </c>
      <c r="O1871" s="3">
        <v>0.72970860000000004</v>
      </c>
      <c r="P1871" s="3">
        <v>0.6942585</v>
      </c>
      <c r="Q1871" s="3">
        <v>0.65880839999999996</v>
      </c>
      <c r="R1871" s="3">
        <v>0.62335830000000003</v>
      </c>
      <c r="S1871" s="3">
        <v>0.58790819999999999</v>
      </c>
      <c r="T1871" s="3">
        <v>0.54425100000000004</v>
      </c>
      <c r="U1871" s="3">
        <v>0.50059379999999998</v>
      </c>
      <c r="V1871" s="3">
        <v>0.45693660000000003</v>
      </c>
      <c r="W1871" s="3">
        <v>0.41327950000000002</v>
      </c>
      <c r="X1871" s="3">
        <v>0.36962230000000001</v>
      </c>
      <c r="Y1871" s="3">
        <v>0.31731409999999999</v>
      </c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</row>
    <row r="1872" spans="1:41" x14ac:dyDescent="0.25">
      <c r="A1872" s="48" t="str">
        <f t="shared" si="5"/>
        <v>DIC5</v>
      </c>
      <c r="B1872" s="2" t="s">
        <v>4</v>
      </c>
      <c r="C1872" s="2" t="s">
        <v>2</v>
      </c>
      <c r="D1872" s="2" t="s">
        <v>24</v>
      </c>
      <c r="E1872" s="2" t="s">
        <v>2</v>
      </c>
      <c r="F1872" s="2" t="s">
        <v>305</v>
      </c>
      <c r="G1872" s="4"/>
      <c r="H1872" s="3">
        <v>20.905026199999998</v>
      </c>
      <c r="I1872" s="3">
        <v>20.2194474</v>
      </c>
      <c r="J1872" s="3">
        <v>20.301692299999999</v>
      </c>
      <c r="K1872" s="3">
        <v>20.383937199999998</v>
      </c>
      <c r="L1872" s="3">
        <v>20.466182199999999</v>
      </c>
      <c r="M1872" s="3">
        <v>20.548427100000001</v>
      </c>
      <c r="N1872" s="3">
        <v>20.630672000000001</v>
      </c>
      <c r="O1872" s="3">
        <v>20.890551899999998</v>
      </c>
      <c r="P1872" s="3">
        <v>21.150431699999999</v>
      </c>
      <c r="Q1872" s="3">
        <v>21.4103116</v>
      </c>
      <c r="R1872" s="3">
        <v>21.6701914</v>
      </c>
      <c r="S1872" s="3">
        <v>21.930071300000002</v>
      </c>
      <c r="T1872" s="3">
        <v>22.1605633</v>
      </c>
      <c r="U1872" s="3">
        <v>22.391055399999999</v>
      </c>
      <c r="V1872" s="3">
        <v>22.621547400000001</v>
      </c>
      <c r="W1872" s="3">
        <v>22.852039399999999</v>
      </c>
      <c r="X1872" s="3">
        <v>23.082531500000002</v>
      </c>
      <c r="Y1872" s="3">
        <v>29.051388899999999</v>
      </c>
      <c r="Z1872" s="3">
        <v>29.249613400000001</v>
      </c>
      <c r="AA1872" s="3">
        <v>29.447838000000001</v>
      </c>
      <c r="AB1872" s="3">
        <v>29.646062499999999</v>
      </c>
      <c r="AC1872" s="3">
        <v>29.844287099999999</v>
      </c>
      <c r="AD1872" s="3">
        <v>30.148059100000001</v>
      </c>
      <c r="AE1872" s="3">
        <v>30.4518311</v>
      </c>
      <c r="AF1872" s="3">
        <v>24.6044825</v>
      </c>
      <c r="AG1872" s="3">
        <v>24.847500199999999</v>
      </c>
      <c r="AH1872" s="3">
        <v>25.090517800000001</v>
      </c>
      <c r="AI1872" s="3">
        <v>25.248607400000001</v>
      </c>
      <c r="AJ1872" s="3">
        <v>25.406697000000001</v>
      </c>
      <c r="AK1872" s="3">
        <v>25.564786699999999</v>
      </c>
      <c r="AL1872" s="3">
        <v>25.722876299999999</v>
      </c>
      <c r="AM1872" s="3">
        <v>25.8809659</v>
      </c>
      <c r="AN1872" s="4"/>
      <c r="AO1872" s="4"/>
    </row>
    <row r="1873" spans="1:41" x14ac:dyDescent="0.25">
      <c r="A1873" s="48" t="str">
        <f t="shared" si="5"/>
        <v>DIC5</v>
      </c>
      <c r="B1873" s="2" t="s">
        <v>4</v>
      </c>
      <c r="C1873" s="2" t="s">
        <v>2</v>
      </c>
      <c r="D1873" s="2" t="s">
        <v>24</v>
      </c>
      <c r="E1873" s="2" t="s">
        <v>2</v>
      </c>
      <c r="F1873" s="2" t="s">
        <v>306</v>
      </c>
      <c r="G1873" s="4"/>
      <c r="H1873" s="3">
        <v>5.7140538999999997</v>
      </c>
      <c r="I1873" s="3">
        <v>5.0284751999999999</v>
      </c>
      <c r="J1873" s="3">
        <v>5.1107201</v>
      </c>
      <c r="K1873" s="3">
        <v>5.1929650000000001</v>
      </c>
      <c r="L1873" s="3">
        <v>5.2752099000000001</v>
      </c>
      <c r="M1873" s="3">
        <v>5.3574548999999996</v>
      </c>
      <c r="N1873" s="3">
        <v>5.4396997999999996</v>
      </c>
      <c r="O1873" s="3">
        <v>5.6995795999999999</v>
      </c>
      <c r="P1873" s="3">
        <v>5.9594595000000004</v>
      </c>
      <c r="Q1873" s="3">
        <v>9.2690421000000001</v>
      </c>
      <c r="R1873" s="3">
        <v>8.4339849999999998</v>
      </c>
      <c r="S1873" s="3">
        <v>6.7390990999999998</v>
      </c>
      <c r="T1873" s="3">
        <v>6.9695910999999997</v>
      </c>
      <c r="U1873" s="3">
        <v>7.2000830999999996</v>
      </c>
      <c r="V1873" s="3">
        <v>22.621547400000001</v>
      </c>
      <c r="W1873" s="3">
        <v>22.852039399999999</v>
      </c>
      <c r="X1873" s="3">
        <v>23.082531500000002</v>
      </c>
      <c r="Y1873" s="3">
        <v>29.051388899999999</v>
      </c>
      <c r="Z1873" s="3">
        <v>29.249613400000001</v>
      </c>
      <c r="AA1873" s="3">
        <v>29.447838000000001</v>
      </c>
      <c r="AB1873" s="3">
        <v>29.646062499999999</v>
      </c>
      <c r="AC1873" s="3">
        <v>29.844287099999999</v>
      </c>
      <c r="AD1873" s="3">
        <v>30.148059100000001</v>
      </c>
      <c r="AE1873" s="3">
        <v>30.4518311</v>
      </c>
      <c r="AF1873" s="3">
        <v>24.6044825</v>
      </c>
      <c r="AG1873" s="3">
        <v>24.847500199999999</v>
      </c>
      <c r="AH1873" s="3">
        <v>25.090517800000001</v>
      </c>
      <c r="AI1873" s="3">
        <v>25.248607400000001</v>
      </c>
      <c r="AJ1873" s="3">
        <v>25.406697000000001</v>
      </c>
      <c r="AK1873" s="3">
        <v>25.564786699999999</v>
      </c>
      <c r="AL1873" s="3">
        <v>25.722876299999999</v>
      </c>
      <c r="AM1873" s="3">
        <v>25.8809659</v>
      </c>
      <c r="AN1873" s="4"/>
      <c r="AO1873" s="4"/>
    </row>
    <row r="1874" spans="1:41" x14ac:dyDescent="0.25">
      <c r="A1874" s="48" t="str">
        <f t="shared" si="5"/>
        <v>DIC5</v>
      </c>
      <c r="B1874" s="2" t="s">
        <v>4</v>
      </c>
      <c r="C1874" s="2" t="s">
        <v>2</v>
      </c>
      <c r="D1874" s="2" t="s">
        <v>24</v>
      </c>
      <c r="E1874" s="2" t="s">
        <v>2</v>
      </c>
      <c r="F1874" s="2" t="s">
        <v>307</v>
      </c>
      <c r="G1874" s="4"/>
      <c r="H1874" s="3">
        <v>5.7140538999999997</v>
      </c>
      <c r="I1874" s="3">
        <v>5.0284751999999999</v>
      </c>
      <c r="J1874" s="3">
        <v>5.1107201</v>
      </c>
      <c r="K1874" s="3">
        <v>5.1929650000000001</v>
      </c>
      <c r="L1874" s="3">
        <v>5.2752099000000001</v>
      </c>
      <c r="M1874" s="3">
        <v>5.3574548999999996</v>
      </c>
      <c r="N1874" s="3">
        <v>5.4396997999999996</v>
      </c>
      <c r="O1874" s="3">
        <v>5.6995795999999999</v>
      </c>
      <c r="P1874" s="3">
        <v>5.9594595000000004</v>
      </c>
      <c r="Q1874" s="3">
        <v>9.2690421000000001</v>
      </c>
      <c r="R1874" s="3">
        <v>8.4339849999999998</v>
      </c>
      <c r="S1874" s="3">
        <v>6.7390990999999998</v>
      </c>
      <c r="T1874" s="3">
        <v>6.9695910999999997</v>
      </c>
      <c r="U1874" s="3">
        <v>7.2000830999999996</v>
      </c>
      <c r="V1874" s="3">
        <v>22.621547400000001</v>
      </c>
      <c r="W1874" s="3">
        <v>22.852039399999999</v>
      </c>
      <c r="X1874" s="3">
        <v>23.082531500000002</v>
      </c>
      <c r="Y1874" s="3">
        <v>29.051388899999999</v>
      </c>
      <c r="Z1874" s="3">
        <v>29.249613400000001</v>
      </c>
      <c r="AA1874" s="3">
        <v>29.447838000000001</v>
      </c>
      <c r="AB1874" s="3">
        <v>29.646062499999999</v>
      </c>
      <c r="AC1874" s="3">
        <v>29.844287099999999</v>
      </c>
      <c r="AD1874" s="3">
        <v>30.148059100000001</v>
      </c>
      <c r="AE1874" s="3">
        <v>30.4518311</v>
      </c>
      <c r="AF1874" s="3">
        <v>24.6044825</v>
      </c>
      <c r="AG1874" s="3">
        <v>24.847500199999999</v>
      </c>
      <c r="AH1874" s="3">
        <v>25.090517800000001</v>
      </c>
      <c r="AI1874" s="3">
        <v>25.248607400000001</v>
      </c>
      <c r="AJ1874" s="3">
        <v>25.406697000000001</v>
      </c>
      <c r="AK1874" s="3">
        <v>25.564786699999999</v>
      </c>
      <c r="AL1874" s="3">
        <v>25.722876299999999</v>
      </c>
      <c r="AM1874" s="3">
        <v>25.8809659</v>
      </c>
      <c r="AN1874" s="4"/>
      <c r="AO1874" s="4"/>
    </row>
    <row r="1875" spans="1:41" x14ac:dyDescent="0.25">
      <c r="A1875" s="48" t="str">
        <f t="shared" si="5"/>
        <v>DIC5</v>
      </c>
      <c r="B1875" s="2" t="s">
        <v>4</v>
      </c>
      <c r="C1875" s="2" t="s">
        <v>2</v>
      </c>
      <c r="D1875" s="2" t="s">
        <v>24</v>
      </c>
      <c r="E1875" s="2" t="s">
        <v>2</v>
      </c>
      <c r="F1875" s="2" t="s">
        <v>308</v>
      </c>
      <c r="G1875" s="4"/>
      <c r="H1875" s="3">
        <v>10.554830900000001</v>
      </c>
      <c r="I1875" s="3">
        <v>10.120295199999999</v>
      </c>
      <c r="J1875" s="3">
        <v>9.1911980999999994</v>
      </c>
      <c r="K1875" s="3">
        <v>8.7989356999999995</v>
      </c>
      <c r="L1875" s="3">
        <v>8.4066732000000002</v>
      </c>
      <c r="M1875" s="3">
        <v>8.0114482000000002</v>
      </c>
      <c r="N1875" s="3">
        <v>7.6156065999999996</v>
      </c>
      <c r="O1875" s="3">
        <v>7.5916417000000003</v>
      </c>
      <c r="P1875" s="3">
        <v>21.150431699999999</v>
      </c>
      <c r="Q1875" s="3">
        <v>21.4103116</v>
      </c>
      <c r="R1875" s="3">
        <v>21.6701914</v>
      </c>
      <c r="S1875" s="3">
        <v>21.930071300000002</v>
      </c>
      <c r="T1875" s="3">
        <v>22.1605633</v>
      </c>
      <c r="U1875" s="3">
        <v>22.391055399999999</v>
      </c>
      <c r="V1875" s="3">
        <v>22.621547400000001</v>
      </c>
      <c r="W1875" s="3">
        <v>22.852039399999999</v>
      </c>
      <c r="X1875" s="3">
        <v>23.082531500000002</v>
      </c>
      <c r="Y1875" s="3">
        <v>29.051388899999999</v>
      </c>
      <c r="Z1875" s="3">
        <v>29.249613400000001</v>
      </c>
      <c r="AA1875" s="3">
        <v>29.447838000000001</v>
      </c>
      <c r="AB1875" s="3">
        <v>29.646062499999999</v>
      </c>
      <c r="AC1875" s="3">
        <v>29.844287099999999</v>
      </c>
      <c r="AD1875" s="3">
        <v>30.148059100000001</v>
      </c>
      <c r="AE1875" s="3">
        <v>30.4518311</v>
      </c>
      <c r="AF1875" s="3">
        <v>24.6044825</v>
      </c>
      <c r="AG1875" s="3">
        <v>24.847500199999999</v>
      </c>
      <c r="AH1875" s="3">
        <v>25.090517800000001</v>
      </c>
      <c r="AI1875" s="3">
        <v>25.248607400000001</v>
      </c>
      <c r="AJ1875" s="3">
        <v>25.406697000000001</v>
      </c>
      <c r="AK1875" s="3">
        <v>25.564786699999999</v>
      </c>
      <c r="AL1875" s="3">
        <v>25.722876299999999</v>
      </c>
      <c r="AM1875" s="3">
        <v>25.8809659</v>
      </c>
      <c r="AN1875" s="4"/>
      <c r="AO1875" s="4"/>
    </row>
    <row r="1876" spans="1:41" x14ac:dyDescent="0.25">
      <c r="A1876" s="48" t="str">
        <f t="shared" si="5"/>
        <v>DIC5</v>
      </c>
      <c r="B1876" s="2" t="s">
        <v>4</v>
      </c>
      <c r="C1876" s="2" t="s">
        <v>2</v>
      </c>
      <c r="D1876" s="2" t="s">
        <v>24</v>
      </c>
      <c r="E1876" s="2" t="s">
        <v>2</v>
      </c>
      <c r="F1876" s="2" t="s">
        <v>309</v>
      </c>
      <c r="G1876" s="4"/>
      <c r="H1876" s="3">
        <v>8.7637567000000001</v>
      </c>
      <c r="I1876" s="3">
        <v>8.0781779</v>
      </c>
      <c r="J1876" s="3">
        <v>8.1604227999999992</v>
      </c>
      <c r="K1876" s="3">
        <v>8.2426677999999995</v>
      </c>
      <c r="L1876" s="3">
        <v>8.3249127000000005</v>
      </c>
      <c r="M1876" s="3">
        <v>8.4071575999999997</v>
      </c>
      <c r="N1876" s="3">
        <v>8.4894025000000006</v>
      </c>
      <c r="O1876" s="3">
        <v>8.6950828999999992</v>
      </c>
      <c r="P1876" s="3">
        <v>8.6938210999999992</v>
      </c>
      <c r="Q1876" s="3">
        <v>21.4103116</v>
      </c>
      <c r="R1876" s="3">
        <v>21.6701914</v>
      </c>
      <c r="S1876" s="3">
        <v>21.930071300000002</v>
      </c>
      <c r="T1876" s="3">
        <v>22.1605633</v>
      </c>
      <c r="U1876" s="3">
        <v>22.391055399999999</v>
      </c>
      <c r="V1876" s="3">
        <v>22.621547400000001</v>
      </c>
      <c r="W1876" s="3">
        <v>22.852039399999999</v>
      </c>
      <c r="X1876" s="3">
        <v>23.082531500000002</v>
      </c>
      <c r="Y1876" s="3">
        <v>29.051388899999999</v>
      </c>
      <c r="Z1876" s="3">
        <v>29.249613400000001</v>
      </c>
      <c r="AA1876" s="3">
        <v>22.6177116</v>
      </c>
      <c r="AB1876" s="3">
        <v>23.021650900000001</v>
      </c>
      <c r="AC1876" s="3">
        <v>22.994180199999999</v>
      </c>
      <c r="AD1876" s="3">
        <v>23.282195699999999</v>
      </c>
      <c r="AE1876" s="3">
        <v>23.5702113</v>
      </c>
      <c r="AF1876" s="3">
        <v>17.707106199999998</v>
      </c>
      <c r="AG1876" s="3">
        <v>17.934367300000002</v>
      </c>
      <c r="AH1876" s="3">
        <v>18.161628400000001</v>
      </c>
      <c r="AI1876" s="3">
        <v>18.279556400000001</v>
      </c>
      <c r="AJ1876" s="3">
        <v>18.3974844</v>
      </c>
      <c r="AK1876" s="3">
        <v>18.515412399999999</v>
      </c>
      <c r="AL1876" s="3">
        <v>18.633340400000002</v>
      </c>
      <c r="AM1876" s="3">
        <v>18.751268400000001</v>
      </c>
      <c r="AN1876" s="4"/>
      <c r="AO1876" s="4"/>
    </row>
    <row r="1877" spans="1:41" x14ac:dyDescent="0.25">
      <c r="A1877" s="48" t="str">
        <f t="shared" si="5"/>
        <v>DIC5</v>
      </c>
      <c r="B1877" s="2" t="s">
        <v>4</v>
      </c>
      <c r="C1877" s="2" t="s">
        <v>2</v>
      </c>
      <c r="D1877" s="2" t="s">
        <v>24</v>
      </c>
      <c r="E1877" s="2" t="s">
        <v>2</v>
      </c>
      <c r="F1877" s="2" t="s">
        <v>310</v>
      </c>
      <c r="G1877" s="4"/>
      <c r="H1877" s="3">
        <v>8.7637567000000001</v>
      </c>
      <c r="I1877" s="3">
        <v>8.0781779</v>
      </c>
      <c r="J1877" s="3">
        <v>8.1604227999999992</v>
      </c>
      <c r="K1877" s="3">
        <v>8.2426677999999995</v>
      </c>
      <c r="L1877" s="3">
        <v>8.3249127000000005</v>
      </c>
      <c r="M1877" s="3">
        <v>9.0491048000000003</v>
      </c>
      <c r="N1877" s="3">
        <v>8.6947954999999997</v>
      </c>
      <c r="O1877" s="3">
        <v>8.6950828999999992</v>
      </c>
      <c r="P1877" s="3">
        <v>8.6938210999999992</v>
      </c>
      <c r="Q1877" s="3">
        <v>8.6925592999999992</v>
      </c>
      <c r="R1877" s="3">
        <v>8.6912974999999992</v>
      </c>
      <c r="S1877" s="3">
        <v>8.6900356999999993</v>
      </c>
      <c r="T1877" s="3">
        <v>8.6117843000000001</v>
      </c>
      <c r="U1877" s="3">
        <v>8.5335329000000009</v>
      </c>
      <c r="V1877" s="3">
        <v>11.534017499999999</v>
      </c>
      <c r="W1877" s="3">
        <v>22.852039399999999</v>
      </c>
      <c r="X1877" s="3">
        <v>23.082531500000002</v>
      </c>
      <c r="Y1877" s="3">
        <v>29.051388899999999</v>
      </c>
      <c r="Z1877" s="3">
        <v>29.249613400000001</v>
      </c>
      <c r="AA1877" s="3">
        <v>29.447838000000001</v>
      </c>
      <c r="AB1877" s="3">
        <v>29.646062499999999</v>
      </c>
      <c r="AC1877" s="3">
        <v>29.844287099999999</v>
      </c>
      <c r="AD1877" s="3">
        <v>30.148059100000001</v>
      </c>
      <c r="AE1877" s="3">
        <v>30.4518311</v>
      </c>
      <c r="AF1877" s="3">
        <v>24.6044825</v>
      </c>
      <c r="AG1877" s="3">
        <v>24.847500199999999</v>
      </c>
      <c r="AH1877" s="3">
        <v>25.090517800000001</v>
      </c>
      <c r="AI1877" s="3">
        <v>25.248607400000001</v>
      </c>
      <c r="AJ1877" s="3">
        <v>25.406697000000001</v>
      </c>
      <c r="AK1877" s="3">
        <v>25.564786699999999</v>
      </c>
      <c r="AL1877" s="3">
        <v>25.722876299999999</v>
      </c>
      <c r="AM1877" s="3">
        <v>25.8809659</v>
      </c>
      <c r="AN1877" s="4"/>
      <c r="AO1877" s="4"/>
    </row>
    <row r="1878" spans="1:41" x14ac:dyDescent="0.25">
      <c r="A1878" s="48" t="str">
        <f t="shared" si="5"/>
        <v>DIC5</v>
      </c>
      <c r="B1878" s="2" t="s">
        <v>4</v>
      </c>
      <c r="C1878" s="2" t="s">
        <v>2</v>
      </c>
      <c r="D1878" s="2" t="s">
        <v>24</v>
      </c>
      <c r="E1878" s="2" t="s">
        <v>2</v>
      </c>
      <c r="F1878" s="2" t="s">
        <v>311</v>
      </c>
      <c r="G1878" s="4"/>
      <c r="H1878" s="3">
        <v>5.7140538999999997</v>
      </c>
      <c r="I1878" s="3">
        <v>5.0284751999999999</v>
      </c>
      <c r="J1878" s="3">
        <v>5.1107201</v>
      </c>
      <c r="K1878" s="3">
        <v>5.1929650000000001</v>
      </c>
      <c r="L1878" s="3">
        <v>5.2752099000000001</v>
      </c>
      <c r="M1878" s="3">
        <v>5.3574548999999996</v>
      </c>
      <c r="N1878" s="3">
        <v>5.4396997999999996</v>
      </c>
      <c r="O1878" s="3">
        <v>5.6995795999999999</v>
      </c>
      <c r="P1878" s="3">
        <v>5.9594595000000004</v>
      </c>
      <c r="Q1878" s="3">
        <v>6.2193394</v>
      </c>
      <c r="R1878" s="3">
        <v>6.4792192000000002</v>
      </c>
      <c r="S1878" s="3">
        <v>6.7390990999999998</v>
      </c>
      <c r="T1878" s="3">
        <v>6.9695910999999997</v>
      </c>
      <c r="U1878" s="3">
        <v>7.2000830999999996</v>
      </c>
      <c r="V1878" s="3">
        <v>7.4305751999999998</v>
      </c>
      <c r="W1878" s="3">
        <v>17.529556500000002</v>
      </c>
      <c r="X1878" s="3">
        <v>23.082531500000002</v>
      </c>
      <c r="Y1878" s="3">
        <v>29.051388899999999</v>
      </c>
      <c r="Z1878" s="3">
        <v>29.249613400000001</v>
      </c>
      <c r="AA1878" s="3">
        <v>29.447838000000001</v>
      </c>
      <c r="AB1878" s="3">
        <v>29.646062499999999</v>
      </c>
      <c r="AC1878" s="3">
        <v>29.844287099999999</v>
      </c>
      <c r="AD1878" s="3">
        <v>30.148059100000001</v>
      </c>
      <c r="AE1878" s="3">
        <v>30.4518311</v>
      </c>
      <c r="AF1878" s="3">
        <v>24.6044825</v>
      </c>
      <c r="AG1878" s="3">
        <v>24.847500199999999</v>
      </c>
      <c r="AH1878" s="3">
        <v>25.090517800000001</v>
      </c>
      <c r="AI1878" s="3">
        <v>25.248607400000001</v>
      </c>
      <c r="AJ1878" s="3">
        <v>25.406697000000001</v>
      </c>
      <c r="AK1878" s="3">
        <v>25.564786699999999</v>
      </c>
      <c r="AL1878" s="3">
        <v>25.722876299999999</v>
      </c>
      <c r="AM1878" s="3">
        <v>25.8809659</v>
      </c>
      <c r="AN1878" s="4"/>
      <c r="AO1878" s="4"/>
    </row>
    <row r="1879" spans="1:41" x14ac:dyDescent="0.25">
      <c r="A1879" s="48" t="str">
        <f t="shared" si="5"/>
        <v>DIC5</v>
      </c>
      <c r="B1879" s="2" t="s">
        <v>4</v>
      </c>
      <c r="C1879" s="2" t="s">
        <v>2</v>
      </c>
      <c r="D1879" s="2" t="s">
        <v>24</v>
      </c>
      <c r="E1879" s="2" t="s">
        <v>2</v>
      </c>
      <c r="F1879" s="2" t="s">
        <v>252</v>
      </c>
      <c r="G1879" s="4"/>
      <c r="H1879" s="4"/>
      <c r="I1879" s="4"/>
      <c r="J1879" s="4"/>
      <c r="K1879" s="4"/>
      <c r="L1879" s="4"/>
      <c r="M1879" s="3">
        <v>4.5157444</v>
      </c>
      <c r="N1879" s="3">
        <v>6.1593106000000004</v>
      </c>
      <c r="O1879" s="3">
        <v>6.2731256000000002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</row>
    <row r="1880" spans="1:41" x14ac:dyDescent="0.25">
      <c r="A1880" s="48" t="str">
        <f t="shared" si="5"/>
        <v>DIC5</v>
      </c>
      <c r="B1880" s="2" t="s">
        <v>4</v>
      </c>
      <c r="C1880" s="2" t="s">
        <v>2</v>
      </c>
      <c r="D1880" s="2" t="s">
        <v>24</v>
      </c>
      <c r="E1880" s="2" t="s">
        <v>2</v>
      </c>
      <c r="F1880" s="2" t="s">
        <v>312</v>
      </c>
      <c r="G1880" s="4"/>
      <c r="H1880" s="3">
        <v>5.9837894</v>
      </c>
      <c r="I1880" s="3">
        <v>5.7913097000000002</v>
      </c>
      <c r="J1880" s="3">
        <v>5.9211444000000002</v>
      </c>
      <c r="K1880" s="3">
        <v>5.7312143999999998</v>
      </c>
      <c r="L1880" s="3">
        <v>5.7155084</v>
      </c>
      <c r="M1880" s="3">
        <v>5.1977491999999996</v>
      </c>
      <c r="N1880" s="3">
        <v>4.5540846999999998</v>
      </c>
      <c r="O1880" s="3">
        <v>3.6150601999999998</v>
      </c>
      <c r="P1880" s="3">
        <v>4.9087293000000001</v>
      </c>
      <c r="Q1880" s="3">
        <v>3.8469293000000002</v>
      </c>
      <c r="R1880" s="3">
        <v>2.3448235999999998</v>
      </c>
      <c r="S1880" s="3">
        <v>0.69478669999999998</v>
      </c>
      <c r="T1880" s="3">
        <v>0.80060540000000002</v>
      </c>
      <c r="U1880" s="3">
        <v>0.90642420000000001</v>
      </c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</row>
    <row r="1881" spans="1:41" x14ac:dyDescent="0.25">
      <c r="A1881" s="48" t="str">
        <f t="shared" si="5"/>
        <v>DIC5</v>
      </c>
      <c r="B1881" s="2" t="s">
        <v>4</v>
      </c>
      <c r="C1881" s="2" t="s">
        <v>2</v>
      </c>
      <c r="D1881" s="2" t="s">
        <v>24</v>
      </c>
      <c r="E1881" s="2" t="s">
        <v>2</v>
      </c>
      <c r="F1881" s="2" t="s">
        <v>313</v>
      </c>
      <c r="G1881" s="4"/>
      <c r="H1881" s="3">
        <v>2211.6498047</v>
      </c>
      <c r="I1881" s="3">
        <v>2211.9008478000001</v>
      </c>
      <c r="J1881" s="3">
        <v>2210.8895057999998</v>
      </c>
      <c r="K1881" s="3">
        <v>2210.4149984000001</v>
      </c>
      <c r="L1881" s="3">
        <v>2209.9404909999998</v>
      </c>
      <c r="M1881" s="3">
        <v>2209.8587305000001</v>
      </c>
      <c r="N1881" s="3">
        <v>2209.8587305000001</v>
      </c>
      <c r="O1881" s="3">
        <v>2209.8587305000001</v>
      </c>
      <c r="P1881" s="3">
        <v>2222</v>
      </c>
      <c r="Q1881" s="3">
        <v>2222</v>
      </c>
      <c r="R1881" s="3">
        <v>2222</v>
      </c>
      <c r="S1881" s="3">
        <v>2222</v>
      </c>
      <c r="T1881" s="3">
        <v>2222</v>
      </c>
      <c r="U1881" s="3">
        <v>2222</v>
      </c>
      <c r="V1881" s="3">
        <v>2222</v>
      </c>
      <c r="W1881" s="3">
        <v>2222</v>
      </c>
      <c r="X1881" s="3">
        <v>2222</v>
      </c>
      <c r="Y1881" s="3">
        <v>2222</v>
      </c>
      <c r="Z1881" s="3">
        <v>2222</v>
      </c>
      <c r="AA1881" s="3">
        <v>2222</v>
      </c>
      <c r="AB1881" s="3">
        <v>2222</v>
      </c>
      <c r="AC1881" s="3">
        <v>2222</v>
      </c>
      <c r="AD1881" s="3">
        <v>2222</v>
      </c>
      <c r="AE1881" s="3">
        <v>2222</v>
      </c>
      <c r="AF1881" s="3">
        <v>2222</v>
      </c>
      <c r="AG1881" s="3">
        <v>2222</v>
      </c>
      <c r="AH1881" s="3">
        <v>2222</v>
      </c>
      <c r="AI1881" s="3">
        <v>2222</v>
      </c>
      <c r="AJ1881" s="3">
        <v>2222</v>
      </c>
      <c r="AK1881" s="3">
        <v>2222</v>
      </c>
      <c r="AL1881" s="3">
        <v>2222</v>
      </c>
      <c r="AM1881" s="3">
        <v>2222</v>
      </c>
      <c r="AN1881" s="4"/>
      <c r="AO1881" s="4"/>
    </row>
    <row r="1882" spans="1:41" x14ac:dyDescent="0.25">
      <c r="A1882" s="48" t="str">
        <f t="shared" si="5"/>
        <v>DIC5</v>
      </c>
      <c r="B1882" s="2" t="s">
        <v>4</v>
      </c>
      <c r="C1882" s="2" t="s">
        <v>2</v>
      </c>
      <c r="D1882" s="2" t="s">
        <v>24</v>
      </c>
      <c r="E1882" s="2" t="s">
        <v>2</v>
      </c>
      <c r="F1882" s="2" t="s">
        <v>256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3">
        <v>1.2900073999999999</v>
      </c>
      <c r="X1882" s="3">
        <v>6.8001557000000004</v>
      </c>
      <c r="Y1882" s="3">
        <v>6.8101459000000002</v>
      </c>
      <c r="Z1882" s="3">
        <v>6.8201362000000003</v>
      </c>
      <c r="AA1882" s="3">
        <v>6.8301264000000002</v>
      </c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</row>
    <row r="1883" spans="1:41" x14ac:dyDescent="0.25">
      <c r="A1883" s="48" t="str">
        <f t="shared" si="5"/>
        <v>DIC5</v>
      </c>
      <c r="B1883" s="2" t="s">
        <v>4</v>
      </c>
      <c r="C1883" s="2" t="s">
        <v>2</v>
      </c>
      <c r="D1883" s="2" t="s">
        <v>24</v>
      </c>
      <c r="E1883" s="2" t="s">
        <v>2</v>
      </c>
      <c r="F1883" s="2" t="s">
        <v>314</v>
      </c>
      <c r="G1883" s="4"/>
      <c r="H1883" s="3">
        <v>2.3600755000000002</v>
      </c>
      <c r="I1883" s="3">
        <v>1.6761725000000001</v>
      </c>
      <c r="J1883" s="3">
        <v>2.2773300000000001</v>
      </c>
      <c r="K1883" s="3">
        <v>2.8784874</v>
      </c>
      <c r="L1883" s="3">
        <v>3.4796448999999998</v>
      </c>
      <c r="M1883" s="3">
        <v>4.0808023999999996</v>
      </c>
      <c r="N1883" s="3">
        <v>4.6819598999999998</v>
      </c>
      <c r="O1883" s="3">
        <v>5.1118848999999997</v>
      </c>
      <c r="P1883" s="3">
        <v>10.725005599999999</v>
      </c>
      <c r="Q1883" s="3">
        <v>15.0240122</v>
      </c>
      <c r="R1883" s="3">
        <v>13.754583999999999</v>
      </c>
      <c r="S1883" s="3">
        <v>12.3372245</v>
      </c>
      <c r="T1883" s="3">
        <v>12.5545165</v>
      </c>
      <c r="U1883" s="3">
        <v>12.771808500000001</v>
      </c>
      <c r="V1883" s="3">
        <v>28.180072800000001</v>
      </c>
      <c r="W1883" s="3">
        <v>28.397364799999998</v>
      </c>
      <c r="X1883" s="3">
        <v>28.614656799999999</v>
      </c>
      <c r="Y1883" s="3">
        <v>28.994850400000001</v>
      </c>
      <c r="Z1883" s="3">
        <v>29.375043999999999</v>
      </c>
      <c r="AA1883" s="3">
        <v>29.7552375</v>
      </c>
      <c r="AB1883" s="3">
        <v>30.135431100000002</v>
      </c>
      <c r="AC1883" s="3">
        <v>30.5156247</v>
      </c>
      <c r="AD1883" s="3">
        <v>30.881924900000001</v>
      </c>
      <c r="AE1883" s="3">
        <v>31.248225099999999</v>
      </c>
      <c r="AF1883" s="3">
        <v>31.614525400000002</v>
      </c>
      <c r="AG1883" s="3">
        <v>31.980825599999999</v>
      </c>
      <c r="AH1883" s="3">
        <v>32.347125800000001</v>
      </c>
      <c r="AI1883" s="3">
        <v>32.734152000000002</v>
      </c>
      <c r="AJ1883" s="3">
        <v>33.121178100000002</v>
      </c>
      <c r="AK1883" s="3">
        <v>33.508204300000003</v>
      </c>
      <c r="AL1883" s="3">
        <v>33.895230400000003</v>
      </c>
      <c r="AM1883" s="3">
        <v>34.282256500000003</v>
      </c>
      <c r="AN1883" s="4"/>
      <c r="AO1883" s="4"/>
    </row>
    <row r="1884" spans="1:41" x14ac:dyDescent="0.25">
      <c r="A1884" s="48" t="str">
        <f t="shared" si="5"/>
        <v>DIC5</v>
      </c>
      <c r="B1884" s="2" t="s">
        <v>4</v>
      </c>
      <c r="C1884" s="2" t="s">
        <v>2</v>
      </c>
      <c r="D1884" s="2" t="s">
        <v>24</v>
      </c>
      <c r="E1884" s="2" t="s">
        <v>2</v>
      </c>
      <c r="F1884" s="2" t="s">
        <v>315</v>
      </c>
      <c r="G1884" s="4"/>
      <c r="H1884" s="3">
        <v>10.833488900000001</v>
      </c>
      <c r="I1884" s="3">
        <v>10.5805522</v>
      </c>
      <c r="J1884" s="3">
        <v>11.5995226</v>
      </c>
      <c r="K1884" s="3">
        <v>12.077609199999999</v>
      </c>
      <c r="L1884" s="3">
        <v>12.555695699999999</v>
      </c>
      <c r="M1884" s="3">
        <v>13.0337823</v>
      </c>
      <c r="N1884" s="3">
        <v>13.5118688</v>
      </c>
      <c r="O1884" s="3">
        <v>13.7957137</v>
      </c>
      <c r="P1884" s="3">
        <v>14.079558499999999</v>
      </c>
      <c r="Q1884" s="3">
        <v>14.3634033</v>
      </c>
      <c r="R1884" s="3">
        <v>14.647248100000001</v>
      </c>
      <c r="S1884" s="3">
        <v>14.931092899999999</v>
      </c>
      <c r="T1884" s="3">
        <v>15.266677899999999</v>
      </c>
      <c r="U1884" s="3">
        <v>15.6022628</v>
      </c>
      <c r="V1884" s="3">
        <v>15.9378478</v>
      </c>
      <c r="W1884" s="3">
        <v>16.273432799999998</v>
      </c>
      <c r="X1884" s="3">
        <v>16.6090178</v>
      </c>
      <c r="Y1884" s="3">
        <v>16.876139800000001</v>
      </c>
      <c r="Z1884" s="3">
        <v>17.143261800000001</v>
      </c>
      <c r="AA1884" s="3">
        <v>17.410383800000002</v>
      </c>
      <c r="AB1884" s="3">
        <v>17.677505799999999</v>
      </c>
      <c r="AC1884" s="3">
        <v>17.944627799999999</v>
      </c>
      <c r="AD1884" s="3">
        <v>18.263385499999998</v>
      </c>
      <c r="AE1884" s="3">
        <v>18.582143200000001</v>
      </c>
      <c r="AF1884" s="3">
        <v>18.900900799999999</v>
      </c>
      <c r="AG1884" s="3">
        <v>19.219658500000001</v>
      </c>
      <c r="AH1884" s="3">
        <v>19.5384162</v>
      </c>
      <c r="AI1884" s="3">
        <v>19.846981700000001</v>
      </c>
      <c r="AJ1884" s="3">
        <v>20.155547200000001</v>
      </c>
      <c r="AK1884" s="3">
        <v>20.464112700000001</v>
      </c>
      <c r="AL1884" s="3">
        <v>20.772678200000001</v>
      </c>
      <c r="AM1884" s="3">
        <v>21.081243700000002</v>
      </c>
      <c r="AN1884" s="4"/>
      <c r="AO1884" s="4"/>
    </row>
    <row r="1885" spans="1:41" x14ac:dyDescent="0.25">
      <c r="A1885" s="48" t="str">
        <f t="shared" si="5"/>
        <v>DIC5</v>
      </c>
      <c r="B1885" s="2" t="s">
        <v>4</v>
      </c>
      <c r="C1885" s="2" t="s">
        <v>2</v>
      </c>
      <c r="D1885" s="2" t="s">
        <v>24</v>
      </c>
      <c r="E1885" s="2" t="s">
        <v>2</v>
      </c>
      <c r="F1885" s="2" t="s">
        <v>316</v>
      </c>
      <c r="G1885" s="4"/>
      <c r="H1885" s="3">
        <v>4.2212449000000003</v>
      </c>
      <c r="I1885" s="3">
        <v>4.365901</v>
      </c>
      <c r="J1885" s="3">
        <v>5.0941767999999996</v>
      </c>
      <c r="K1885" s="3">
        <v>5.2815687999999996</v>
      </c>
      <c r="L1885" s="3">
        <v>5.4689607999999996</v>
      </c>
      <c r="M1885" s="3">
        <v>5.6563527999999996</v>
      </c>
      <c r="N1885" s="3">
        <v>5.8437447000000002</v>
      </c>
      <c r="O1885" s="3">
        <v>5.9550011999999999</v>
      </c>
      <c r="P1885" s="3">
        <v>6.0662577999999998</v>
      </c>
      <c r="Q1885" s="3">
        <v>6.1775143000000003</v>
      </c>
      <c r="R1885" s="3">
        <v>6.0648717999999997</v>
      </c>
      <c r="S1885" s="3">
        <v>5.4811867000000003</v>
      </c>
      <c r="T1885" s="3">
        <v>4.9389731000000001</v>
      </c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</row>
    <row r="1886" spans="1:41" x14ac:dyDescent="0.25">
      <c r="A1886" s="48" t="str">
        <f t="shared" si="5"/>
        <v>DIC5</v>
      </c>
      <c r="B1886" s="2" t="s">
        <v>4</v>
      </c>
      <c r="C1886" s="2" t="s">
        <v>2</v>
      </c>
      <c r="D1886" s="2" t="s">
        <v>24</v>
      </c>
      <c r="E1886" s="2" t="s">
        <v>2</v>
      </c>
      <c r="F1886" s="2" t="s">
        <v>257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3">
        <v>11.1606893</v>
      </c>
      <c r="W1886" s="3">
        <v>11.4157496</v>
      </c>
      <c r="X1886" s="3">
        <v>11.6708099</v>
      </c>
      <c r="Y1886" s="3">
        <v>11.8738352</v>
      </c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</row>
    <row r="1887" spans="1:41" x14ac:dyDescent="0.25">
      <c r="A1887" s="48" t="str">
        <f t="shared" si="5"/>
        <v>DIC5</v>
      </c>
      <c r="B1887" s="2" t="s">
        <v>4</v>
      </c>
      <c r="C1887" s="2" t="s">
        <v>2</v>
      </c>
      <c r="D1887" s="2" t="s">
        <v>24</v>
      </c>
      <c r="E1887" s="2" t="s">
        <v>2</v>
      </c>
      <c r="F1887" s="2" t="s">
        <v>258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3">
        <v>13.6743349</v>
      </c>
      <c r="Q1887" s="3">
        <v>13.958179700000001</v>
      </c>
      <c r="R1887" s="3">
        <v>14.242024499999999</v>
      </c>
      <c r="S1887" s="3">
        <v>14.5258693</v>
      </c>
      <c r="T1887" s="3">
        <v>14.8614543</v>
      </c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</row>
    <row r="1888" spans="1:41" x14ac:dyDescent="0.25">
      <c r="A1888" s="48" t="str">
        <f t="shared" si="5"/>
        <v>DIC5</v>
      </c>
      <c r="B1888" s="2" t="s">
        <v>4</v>
      </c>
      <c r="C1888" s="2" t="s">
        <v>2</v>
      </c>
      <c r="D1888" s="2" t="s">
        <v>24</v>
      </c>
      <c r="E1888" s="2" t="s">
        <v>2</v>
      </c>
      <c r="F1888" s="2" t="s">
        <v>259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3">
        <v>12.809332100000001</v>
      </c>
      <c r="R1888" s="3">
        <v>13.0704738</v>
      </c>
      <c r="S1888" s="3">
        <v>13.3316154</v>
      </c>
      <c r="T1888" s="3">
        <v>13.640358900000001</v>
      </c>
      <c r="U1888" s="3">
        <v>13.9491023</v>
      </c>
      <c r="V1888" s="3">
        <v>14.257845700000001</v>
      </c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</row>
    <row r="1889" spans="1:41" x14ac:dyDescent="0.25">
      <c r="A1889" s="48" t="str">
        <f t="shared" si="5"/>
        <v>DIC5</v>
      </c>
      <c r="B1889" s="2" t="s">
        <v>4</v>
      </c>
      <c r="C1889" s="2" t="s">
        <v>2</v>
      </c>
      <c r="D1889" s="2" t="s">
        <v>24</v>
      </c>
      <c r="E1889" s="2" t="s">
        <v>2</v>
      </c>
      <c r="F1889" s="2" t="s">
        <v>260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3">
        <v>3.0866842000000001</v>
      </c>
      <c r="W1889" s="3">
        <v>14.566589199999999</v>
      </c>
      <c r="X1889" s="3">
        <v>14.8753326</v>
      </c>
      <c r="Y1889" s="3">
        <v>15.121089</v>
      </c>
      <c r="Z1889" s="3">
        <v>15.366845400000001</v>
      </c>
      <c r="AA1889" s="3">
        <v>15.6126018</v>
      </c>
      <c r="AB1889" s="3">
        <v>15.858358300000001</v>
      </c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</row>
    <row r="1890" spans="1:41" x14ac:dyDescent="0.25">
      <c r="A1890" s="48" t="str">
        <f t="shared" si="5"/>
        <v>DIC5</v>
      </c>
      <c r="B1890" s="2" t="s">
        <v>4</v>
      </c>
      <c r="C1890" s="2" t="s">
        <v>2</v>
      </c>
      <c r="D1890" s="2" t="s">
        <v>24</v>
      </c>
      <c r="E1890" s="2" t="s">
        <v>2</v>
      </c>
      <c r="F1890" s="2" t="s">
        <v>317</v>
      </c>
      <c r="G1890" s="4"/>
      <c r="H1890" s="3">
        <v>9.2415067000000004</v>
      </c>
      <c r="I1890" s="3">
        <v>9.6605962999999999</v>
      </c>
      <c r="J1890" s="3">
        <v>9.6007797999999998</v>
      </c>
      <c r="K1890" s="3">
        <v>9.5409632999999996</v>
      </c>
      <c r="L1890" s="3">
        <v>9.4811467</v>
      </c>
      <c r="M1890" s="3">
        <v>9.4213301999999999</v>
      </c>
      <c r="N1890" s="3">
        <v>9.3615136000000003</v>
      </c>
      <c r="O1890" s="3">
        <v>9.6447021999999993</v>
      </c>
      <c r="P1890" s="3">
        <v>9.9278908000000001</v>
      </c>
      <c r="Q1890" s="3">
        <v>10.211079399999999</v>
      </c>
      <c r="R1890" s="3">
        <v>10.494267900000001</v>
      </c>
      <c r="S1890" s="3">
        <v>10.7774565</v>
      </c>
      <c r="T1890" s="3">
        <v>11.028976800000001</v>
      </c>
      <c r="U1890" s="3">
        <v>11.2804971</v>
      </c>
      <c r="V1890" s="3">
        <v>11.532017400000001</v>
      </c>
      <c r="W1890" s="3">
        <v>11.7835377</v>
      </c>
      <c r="X1890" s="3">
        <v>12.035057999999999</v>
      </c>
      <c r="Y1890" s="3">
        <v>12.3034409</v>
      </c>
      <c r="Z1890" s="3">
        <v>12.571823800000001</v>
      </c>
      <c r="AA1890" s="3">
        <v>12.8402067</v>
      </c>
      <c r="AB1890" s="3">
        <v>13.1085897</v>
      </c>
      <c r="AC1890" s="3">
        <v>13.3769726</v>
      </c>
      <c r="AD1890" s="3">
        <v>13.5615165</v>
      </c>
      <c r="AE1890" s="3">
        <v>13.7460605</v>
      </c>
      <c r="AF1890" s="3">
        <v>13.9306044</v>
      </c>
      <c r="AG1890" s="3">
        <v>14.115148400000001</v>
      </c>
      <c r="AH1890" s="3">
        <v>14.2996923</v>
      </c>
      <c r="AI1890" s="3">
        <v>14.457699099999999</v>
      </c>
      <c r="AJ1890" s="3">
        <v>14.6157059</v>
      </c>
      <c r="AK1890" s="3">
        <v>14.773712700000001</v>
      </c>
      <c r="AL1890" s="3">
        <v>14.9317195</v>
      </c>
      <c r="AM1890" s="3">
        <v>15.089726199999999</v>
      </c>
      <c r="AN1890" s="4"/>
      <c r="AO1890" s="4"/>
    </row>
    <row r="1891" spans="1:41" x14ac:dyDescent="0.25">
      <c r="A1891" s="48" t="str">
        <f t="shared" si="5"/>
        <v>DIC5</v>
      </c>
      <c r="B1891" s="2" t="s">
        <v>4</v>
      </c>
      <c r="C1891" s="2" t="s">
        <v>2</v>
      </c>
      <c r="D1891" s="2" t="s">
        <v>24</v>
      </c>
      <c r="E1891" s="2" t="s">
        <v>2</v>
      </c>
      <c r="F1891" s="2" t="s">
        <v>178</v>
      </c>
      <c r="G1891" s="4"/>
      <c r="H1891" s="3">
        <v>6.7539533</v>
      </c>
      <c r="I1891" s="3">
        <v>6.5324578999999998</v>
      </c>
      <c r="J1891" s="3">
        <v>6.5590294</v>
      </c>
      <c r="K1891" s="3">
        <v>6.5856009000000002</v>
      </c>
      <c r="L1891" s="3">
        <v>6.6121724999999998</v>
      </c>
      <c r="M1891" s="3">
        <v>6.638744</v>
      </c>
      <c r="N1891" s="3">
        <v>6.6653155000000002</v>
      </c>
      <c r="O1891" s="3">
        <v>6.7492770000000002</v>
      </c>
      <c r="P1891" s="3">
        <v>6.8332383999999999</v>
      </c>
      <c r="Q1891" s="3">
        <v>6.9171999</v>
      </c>
      <c r="R1891" s="3">
        <v>7.0011612999999997</v>
      </c>
      <c r="S1891" s="3">
        <v>7.0851227999999997</v>
      </c>
      <c r="T1891" s="3">
        <v>7.1595896999999997</v>
      </c>
      <c r="U1891" s="3">
        <v>7.2340565999999997</v>
      </c>
      <c r="V1891" s="3">
        <v>7.3085234999999997</v>
      </c>
      <c r="W1891" s="3">
        <v>7.3829903999999997</v>
      </c>
      <c r="X1891" s="3">
        <v>7.4574572999999997</v>
      </c>
      <c r="Y1891" s="3">
        <v>7.5086908000000001</v>
      </c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</row>
    <row r="1892" spans="1:41" x14ac:dyDescent="0.25">
      <c r="A1892" s="48" t="str">
        <f t="shared" si="5"/>
        <v>DIC5</v>
      </c>
      <c r="B1892" s="2" t="s">
        <v>4</v>
      </c>
      <c r="C1892" s="2" t="s">
        <v>2</v>
      </c>
      <c r="D1892" s="2" t="s">
        <v>24</v>
      </c>
      <c r="E1892" s="2" t="s">
        <v>2</v>
      </c>
      <c r="F1892" s="2" t="s">
        <v>180</v>
      </c>
      <c r="G1892" s="4"/>
      <c r="H1892" s="3">
        <v>5.2262564999999999</v>
      </c>
      <c r="I1892" s="3">
        <v>5.0548618000000003</v>
      </c>
      <c r="J1892" s="3">
        <v>5.0754231000000001</v>
      </c>
      <c r="K1892" s="3">
        <v>5.0959842999999996</v>
      </c>
      <c r="L1892" s="3">
        <v>5.1165455</v>
      </c>
      <c r="M1892" s="3">
        <v>5.1371067999999998</v>
      </c>
      <c r="N1892" s="3">
        <v>5.1576680000000001</v>
      </c>
      <c r="O1892" s="3">
        <v>5.2226379999999999</v>
      </c>
      <c r="P1892" s="3">
        <v>5.2876079000000002</v>
      </c>
      <c r="Q1892" s="3">
        <v>5.3525779</v>
      </c>
      <c r="R1892" s="3">
        <v>5.4175478999999997</v>
      </c>
      <c r="S1892" s="3">
        <v>5.4825178000000001</v>
      </c>
      <c r="T1892" s="3">
        <v>5.5401407999999996</v>
      </c>
      <c r="U1892" s="3">
        <v>5.5977638000000001</v>
      </c>
      <c r="V1892" s="3">
        <v>5.6553867999999996</v>
      </c>
      <c r="W1892" s="3">
        <v>5.7130099000000003</v>
      </c>
      <c r="X1892" s="3">
        <v>5.7706328999999998</v>
      </c>
      <c r="Y1892" s="4"/>
      <c r="Z1892" s="4"/>
      <c r="AA1892" s="4"/>
      <c r="AB1892" s="4"/>
      <c r="AC1892" s="4"/>
      <c r="AD1892" s="4"/>
      <c r="AE1892" s="4"/>
      <c r="AF1892" s="3">
        <v>6.1511205999999996</v>
      </c>
      <c r="AG1892" s="3">
        <v>6.211875</v>
      </c>
      <c r="AH1892" s="3">
        <v>6.2726293999999996</v>
      </c>
      <c r="AI1892" s="3">
        <v>6.3121518999999999</v>
      </c>
      <c r="AJ1892" s="3">
        <v>6.3516743</v>
      </c>
      <c r="AK1892" s="3">
        <v>6.3911967000000001</v>
      </c>
      <c r="AL1892" s="3">
        <v>6.4307191000000001</v>
      </c>
      <c r="AM1892" s="3">
        <v>6.4702415000000002</v>
      </c>
      <c r="AN1892" s="4"/>
      <c r="AO1892" s="4"/>
    </row>
    <row r="1893" spans="1:41" x14ac:dyDescent="0.25">
      <c r="A1893" s="48" t="str">
        <f t="shared" si="5"/>
        <v>DIC5</v>
      </c>
      <c r="B1893" s="2" t="s">
        <v>4</v>
      </c>
      <c r="C1893" s="2" t="s">
        <v>2</v>
      </c>
      <c r="D1893" s="2" t="s">
        <v>24</v>
      </c>
      <c r="E1893" s="2" t="s">
        <v>2</v>
      </c>
      <c r="F1893" s="2" t="s">
        <v>184</v>
      </c>
      <c r="G1893" s="4"/>
      <c r="H1893" s="3">
        <v>1.1922817999999999</v>
      </c>
      <c r="I1893" s="3">
        <v>1.1280724</v>
      </c>
      <c r="J1893" s="3">
        <v>0.91877620000000004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</row>
    <row r="1894" spans="1:41" x14ac:dyDescent="0.25">
      <c r="A1894" s="48" t="str">
        <f t="shared" si="5"/>
        <v>DIC5</v>
      </c>
      <c r="B1894" s="2" t="s">
        <v>4</v>
      </c>
      <c r="C1894" s="2" t="s">
        <v>2</v>
      </c>
      <c r="D1894" s="2" t="s">
        <v>24</v>
      </c>
      <c r="E1894" s="2" t="s">
        <v>2</v>
      </c>
      <c r="F1894" s="2" t="s">
        <v>318</v>
      </c>
      <c r="G1894" s="4"/>
      <c r="H1894" s="3">
        <v>2.3103766999999999</v>
      </c>
      <c r="I1894" s="3">
        <v>2.4151490999999998</v>
      </c>
      <c r="J1894" s="3">
        <v>2.4001948999999998</v>
      </c>
      <c r="K1894" s="3">
        <v>2.3852408</v>
      </c>
      <c r="L1894" s="3">
        <v>2.3702866999999999</v>
      </c>
      <c r="M1894" s="3">
        <v>2.3553324999999998</v>
      </c>
      <c r="N1894" s="3">
        <v>2.3403784000000001</v>
      </c>
      <c r="O1894" s="3">
        <v>2.4111756</v>
      </c>
      <c r="P1894" s="3">
        <v>2.4819727</v>
      </c>
      <c r="Q1894" s="3">
        <v>2.5527698000000001</v>
      </c>
      <c r="R1894" s="3">
        <v>2.623567</v>
      </c>
      <c r="S1894" s="3">
        <v>2.6943641</v>
      </c>
      <c r="T1894" s="3">
        <v>2.7572442000000001</v>
      </c>
      <c r="U1894" s="3">
        <v>2.8201242999999998</v>
      </c>
      <c r="V1894" s="3">
        <v>2.8830043999999999</v>
      </c>
      <c r="W1894" s="3">
        <v>2.9458844000000002</v>
      </c>
      <c r="X1894" s="3">
        <v>3.0087644999999998</v>
      </c>
      <c r="Y1894" s="3">
        <v>3.0758602000000002</v>
      </c>
      <c r="Z1894" s="3">
        <v>3.1429559999999999</v>
      </c>
      <c r="AA1894" s="3">
        <v>3.2100517000000002</v>
      </c>
      <c r="AB1894" s="3">
        <v>3.2771474</v>
      </c>
      <c r="AC1894" s="3">
        <v>3.3442430999999999</v>
      </c>
      <c r="AD1894" s="3">
        <v>3.3903791000000001</v>
      </c>
      <c r="AE1894" s="3">
        <v>3.4365150999999998</v>
      </c>
      <c r="AF1894" s="3">
        <v>3.4826511</v>
      </c>
      <c r="AG1894" s="3">
        <v>3.5287871000000002</v>
      </c>
      <c r="AH1894" s="3">
        <v>3.5749230999999999</v>
      </c>
      <c r="AI1894" s="3">
        <v>3.6144248000000001</v>
      </c>
      <c r="AJ1894" s="3">
        <v>3.6539264999999999</v>
      </c>
      <c r="AK1894" s="3">
        <v>3.6934282000000001</v>
      </c>
      <c r="AL1894" s="3">
        <v>3.7329298999999998</v>
      </c>
      <c r="AM1894" s="3">
        <v>3.7724316</v>
      </c>
      <c r="AN1894" s="4"/>
      <c r="AO1894" s="4"/>
    </row>
    <row r="1895" spans="1:41" x14ac:dyDescent="0.25">
      <c r="A1895" s="48" t="str">
        <f t="shared" si="5"/>
        <v>DIC5</v>
      </c>
      <c r="B1895" s="2" t="s">
        <v>4</v>
      </c>
      <c r="C1895" s="2" t="s">
        <v>2</v>
      </c>
      <c r="D1895" s="2" t="s">
        <v>24</v>
      </c>
      <c r="E1895" s="2" t="s">
        <v>2</v>
      </c>
      <c r="F1895" s="2" t="s">
        <v>188</v>
      </c>
      <c r="G1895" s="4"/>
      <c r="H1895" s="3">
        <v>1.7899609000000001</v>
      </c>
      <c r="I1895" s="3">
        <v>1.6905627000000001</v>
      </c>
      <c r="J1895" s="3">
        <v>1.7632363</v>
      </c>
      <c r="K1895" s="3">
        <v>1.8359099999999999</v>
      </c>
      <c r="L1895" s="3">
        <v>1.9085836</v>
      </c>
      <c r="M1895" s="3">
        <v>1.9812573</v>
      </c>
      <c r="N1895" s="3">
        <v>2.0539309000000001</v>
      </c>
      <c r="O1895" s="3">
        <v>2.0970780000000002</v>
      </c>
      <c r="P1895" s="3">
        <v>2.140225</v>
      </c>
      <c r="Q1895" s="3">
        <v>2.1833721000000001</v>
      </c>
      <c r="R1895" s="3">
        <v>2.0026202</v>
      </c>
      <c r="S1895" s="3">
        <v>1.3508256999999999</v>
      </c>
      <c r="T1895" s="3">
        <v>0.72808740000000005</v>
      </c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</row>
    <row r="1896" spans="1:41" x14ac:dyDescent="0.25">
      <c r="A1896" s="48" t="str">
        <f t="shared" si="5"/>
        <v>DIC5</v>
      </c>
      <c r="B1896" s="2" t="s">
        <v>4</v>
      </c>
      <c r="C1896" s="2" t="s">
        <v>2</v>
      </c>
      <c r="D1896" s="2" t="s">
        <v>24</v>
      </c>
      <c r="E1896" s="2" t="s">
        <v>2</v>
      </c>
      <c r="F1896" s="2" t="s">
        <v>190</v>
      </c>
      <c r="G1896" s="4"/>
      <c r="H1896" s="3">
        <v>0.94184230000000002</v>
      </c>
      <c r="I1896" s="3">
        <v>0.54088389999999997</v>
      </c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</row>
    <row r="1897" spans="1:41" x14ac:dyDescent="0.25">
      <c r="A1897" s="48" t="str">
        <f t="shared" si="5"/>
        <v>DIC5</v>
      </c>
      <c r="B1897" s="2" t="s">
        <v>4</v>
      </c>
      <c r="C1897" s="2" t="s">
        <v>2</v>
      </c>
      <c r="D1897" s="2" t="s">
        <v>24</v>
      </c>
      <c r="E1897" s="2" t="s">
        <v>2</v>
      </c>
      <c r="F1897" s="2" t="s">
        <v>192</v>
      </c>
      <c r="G1897" s="4"/>
      <c r="H1897" s="3">
        <v>4.3877619000000001</v>
      </c>
      <c r="I1897" s="3">
        <v>4.2167861999999996</v>
      </c>
      <c r="J1897" s="3">
        <v>4.3670755000000003</v>
      </c>
      <c r="K1897" s="3">
        <v>4.5173648999999996</v>
      </c>
      <c r="L1897" s="3">
        <v>4.6676542999999997</v>
      </c>
      <c r="M1897" s="3">
        <v>4.8179436999999998</v>
      </c>
      <c r="N1897" s="3">
        <v>4.9682329999999997</v>
      </c>
      <c r="O1897" s="3">
        <v>5.0757142999999996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</row>
    <row r="1898" spans="1:41" x14ac:dyDescent="0.25">
      <c r="A1898" s="48" t="str">
        <f t="shared" si="5"/>
        <v>DIC5</v>
      </c>
      <c r="B1898" s="2" t="s">
        <v>4</v>
      </c>
      <c r="C1898" s="2" t="s">
        <v>2</v>
      </c>
      <c r="D1898" s="2" t="s">
        <v>24</v>
      </c>
      <c r="E1898" s="2" t="s">
        <v>2</v>
      </c>
      <c r="F1898" s="2" t="s">
        <v>181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3">
        <v>8.6805555999999999</v>
      </c>
      <c r="X1898" s="3">
        <v>8.6805555999999999</v>
      </c>
      <c r="Y1898" s="3">
        <v>8.6805555999999999</v>
      </c>
      <c r="Z1898" s="3">
        <v>8.6805555999999999</v>
      </c>
      <c r="AA1898" s="3">
        <v>8.6805555999999999</v>
      </c>
      <c r="AB1898" s="3">
        <v>8.6805555999999999</v>
      </c>
      <c r="AC1898" s="3">
        <v>8.6805555999999999</v>
      </c>
      <c r="AD1898" s="3">
        <v>8.6805555999999999</v>
      </c>
      <c r="AE1898" s="3">
        <v>8.6805555999999999</v>
      </c>
      <c r="AF1898" s="3">
        <v>8.6805555999999999</v>
      </c>
      <c r="AG1898" s="3">
        <v>8.6805555999999999</v>
      </c>
      <c r="AH1898" s="3">
        <v>8.6805555999999999</v>
      </c>
      <c r="AI1898" s="3">
        <v>8.6805555999999999</v>
      </c>
      <c r="AJ1898" s="3">
        <v>8.6805555999999999</v>
      </c>
      <c r="AK1898" s="3">
        <v>8.6805555999999999</v>
      </c>
      <c r="AL1898" s="3">
        <v>8.6805555999999999</v>
      </c>
      <c r="AM1898" s="3">
        <v>8.6805555999999999</v>
      </c>
      <c r="AN1898" s="4"/>
      <c r="AO1898" s="4"/>
    </row>
    <row r="1899" spans="1:41" x14ac:dyDescent="0.25">
      <c r="A1899" s="48" t="str">
        <f t="shared" si="5"/>
        <v>DIC5</v>
      </c>
      <c r="B1899" s="2" t="s">
        <v>4</v>
      </c>
      <c r="C1899" s="2" t="s">
        <v>2</v>
      </c>
      <c r="D1899" s="2" t="s">
        <v>24</v>
      </c>
      <c r="E1899" s="2" t="s">
        <v>2</v>
      </c>
      <c r="F1899" s="2" t="s">
        <v>194</v>
      </c>
      <c r="G1899" s="4"/>
      <c r="H1899" s="4"/>
      <c r="I1899" s="4"/>
      <c r="J1899" s="4"/>
      <c r="K1899" s="4"/>
      <c r="L1899" s="4"/>
      <c r="M1899" s="4"/>
      <c r="N1899" s="3">
        <v>0.39738509999999999</v>
      </c>
      <c r="O1899" s="3">
        <v>0.94968949999999996</v>
      </c>
      <c r="P1899" s="3">
        <v>1.5819095999999999</v>
      </c>
      <c r="Q1899" s="3">
        <v>2.3036354999999999</v>
      </c>
      <c r="R1899" s="3">
        <v>3.1256078999999999</v>
      </c>
      <c r="S1899" s="3">
        <v>4.0598561999999996</v>
      </c>
      <c r="T1899" s="3">
        <v>5.2191801</v>
      </c>
      <c r="U1899" s="3">
        <v>6.5193430000000001</v>
      </c>
      <c r="V1899" s="3">
        <v>7.9772455999999998</v>
      </c>
      <c r="W1899" s="3">
        <v>9.6118165999999992</v>
      </c>
      <c r="X1899" s="3">
        <v>11.444256299999999</v>
      </c>
      <c r="Y1899" s="3">
        <v>13.5026668</v>
      </c>
      <c r="Z1899" s="3">
        <v>15.809283799999999</v>
      </c>
      <c r="AA1899" s="3">
        <v>18.3938919</v>
      </c>
      <c r="AB1899" s="3">
        <v>21.289850300000001</v>
      </c>
      <c r="AC1899" s="3">
        <v>24.5345209</v>
      </c>
      <c r="AD1899" s="3">
        <v>28.163990600000002</v>
      </c>
      <c r="AE1899" s="3">
        <v>32.230885000000001</v>
      </c>
      <c r="AF1899" s="3">
        <v>36.787694899999998</v>
      </c>
      <c r="AG1899" s="3">
        <v>41.893210199999999</v>
      </c>
      <c r="AH1899" s="3">
        <v>47.613275600000001</v>
      </c>
      <c r="AI1899" s="3">
        <v>53.997264999999999</v>
      </c>
      <c r="AJ1899" s="3">
        <v>67.153224399999999</v>
      </c>
      <c r="AK1899" s="3">
        <v>75.211611199999993</v>
      </c>
      <c r="AL1899" s="3">
        <v>84.237004499999998</v>
      </c>
      <c r="AM1899" s="3">
        <v>94.345444900000004</v>
      </c>
      <c r="AN1899" s="4"/>
      <c r="AO1899" s="4"/>
    </row>
    <row r="1900" spans="1:41" x14ac:dyDescent="0.25">
      <c r="A1900" s="48" t="str">
        <f t="shared" si="5"/>
        <v>DIC5</v>
      </c>
      <c r="B1900" s="2" t="s">
        <v>4</v>
      </c>
      <c r="C1900" s="2" t="s">
        <v>2</v>
      </c>
      <c r="D1900" s="2" t="s">
        <v>24</v>
      </c>
      <c r="E1900" s="2" t="s">
        <v>2</v>
      </c>
      <c r="F1900" s="2" t="s">
        <v>195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3">
        <v>5.5883000000000002E-2</v>
      </c>
      <c r="T1900" s="3">
        <v>1.568951</v>
      </c>
      <c r="U1900" s="3">
        <v>3.2755025</v>
      </c>
      <c r="V1900" s="3">
        <v>7.5242195000000001</v>
      </c>
      <c r="W1900" s="3">
        <v>9.6513743999999999</v>
      </c>
      <c r="X1900" s="3">
        <v>12.0503596</v>
      </c>
      <c r="Y1900" s="3">
        <v>14.7533268</v>
      </c>
      <c r="Z1900" s="3">
        <v>17.7972781</v>
      </c>
      <c r="AA1900" s="3">
        <v>21.2231314</v>
      </c>
      <c r="AB1900" s="3">
        <v>25.076715199999999</v>
      </c>
      <c r="AC1900" s="3">
        <v>29.409356899999999</v>
      </c>
      <c r="AD1900" s="3">
        <v>34.262049599999997</v>
      </c>
      <c r="AE1900" s="3">
        <v>39.715672599999998</v>
      </c>
      <c r="AF1900" s="3">
        <v>45.8423376</v>
      </c>
      <c r="AG1900" s="3">
        <v>52.722809699999999</v>
      </c>
      <c r="AH1900" s="3">
        <v>60.4475458</v>
      </c>
      <c r="AI1900" s="3">
        <v>69.104430699999995</v>
      </c>
      <c r="AJ1900" s="3">
        <v>78.820360300000004</v>
      </c>
      <c r="AK1900" s="3">
        <v>89.722419900000006</v>
      </c>
      <c r="AL1900" s="3">
        <v>101.9529452</v>
      </c>
      <c r="AM1900" s="3">
        <v>115.671352</v>
      </c>
      <c r="AN1900" s="4"/>
      <c r="AO1900" s="4"/>
    </row>
    <row r="1901" spans="1:41" x14ac:dyDescent="0.25">
      <c r="A1901" s="48" t="str">
        <f t="shared" si="5"/>
        <v>DIC5</v>
      </c>
      <c r="B1901" s="2" t="s">
        <v>4</v>
      </c>
      <c r="C1901" s="2" t="s">
        <v>2</v>
      </c>
      <c r="D1901" s="2" t="s">
        <v>24</v>
      </c>
      <c r="E1901" s="2" t="s">
        <v>2</v>
      </c>
      <c r="F1901" s="2" t="s">
        <v>196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3">
        <v>0.1011871</v>
      </c>
      <c r="W1901" s="3">
        <v>1.0766545000000001</v>
      </c>
      <c r="X1901" s="3">
        <v>2.1997121000000002</v>
      </c>
      <c r="Y1901" s="3">
        <v>3.5398847</v>
      </c>
      <c r="Z1901" s="3">
        <v>5.0651944000000002</v>
      </c>
      <c r="AA1901" s="3">
        <v>6.7978578000000001</v>
      </c>
      <c r="AB1901" s="3">
        <v>8.7627573000000005</v>
      </c>
      <c r="AC1901" s="3">
        <v>10.9877611</v>
      </c>
      <c r="AD1901" s="3">
        <v>13.4649503</v>
      </c>
      <c r="AE1901" s="3">
        <v>16.268414400000001</v>
      </c>
      <c r="AF1901" s="3">
        <v>19.437306499999998</v>
      </c>
      <c r="AG1901" s="3">
        <v>23.0154779</v>
      </c>
      <c r="AH1901" s="3">
        <v>27.052042100000001</v>
      </c>
      <c r="AI1901" s="3">
        <v>31.609707100000001</v>
      </c>
      <c r="AJ1901" s="3">
        <v>36.742379999999997</v>
      </c>
      <c r="AK1901" s="3">
        <v>42.519061899999997</v>
      </c>
      <c r="AL1901" s="3">
        <v>49.017033699999999</v>
      </c>
      <c r="AM1901" s="3">
        <v>56.322850199999998</v>
      </c>
      <c r="AN1901" s="4"/>
      <c r="AO1901" s="4"/>
    </row>
    <row r="1902" spans="1:41" x14ac:dyDescent="0.25">
      <c r="A1902" s="48" t="str">
        <f t="shared" ref="A1902:A1965" si="6">+"DIC5"</f>
        <v>DIC5</v>
      </c>
      <c r="B1902" s="2" t="s">
        <v>4</v>
      </c>
      <c r="C1902" s="2" t="s">
        <v>2</v>
      </c>
      <c r="D1902" s="2" t="s">
        <v>24</v>
      </c>
      <c r="E1902" s="2" t="s">
        <v>2</v>
      </c>
      <c r="F1902" s="2" t="s">
        <v>197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3">
        <v>0.40094940000000001</v>
      </c>
      <c r="Q1902" s="3">
        <v>1.4060408</v>
      </c>
      <c r="R1902" s="3">
        <v>2.5580923000000002</v>
      </c>
      <c r="S1902" s="3">
        <v>3.8747392000000001</v>
      </c>
      <c r="T1902" s="3">
        <v>5.3357077999999998</v>
      </c>
      <c r="U1902" s="3">
        <v>7.0031448000000003</v>
      </c>
      <c r="V1902" s="3">
        <v>8.9018265000000003</v>
      </c>
      <c r="W1902" s="3">
        <v>11.0595023</v>
      </c>
      <c r="X1902" s="3">
        <v>13.507251399999999</v>
      </c>
      <c r="Y1902" s="3">
        <v>16.332844300000001</v>
      </c>
      <c r="Z1902" s="3">
        <v>19.522305200000002</v>
      </c>
      <c r="AA1902" s="3">
        <v>23.119298300000001</v>
      </c>
      <c r="AB1902" s="3">
        <v>27.172727299999998</v>
      </c>
      <c r="AC1902" s="3">
        <v>31.737364700000001</v>
      </c>
      <c r="AD1902" s="3">
        <v>36.834611099999996</v>
      </c>
      <c r="AE1902" s="3">
        <v>42.573117099999997</v>
      </c>
      <c r="AF1902" s="3">
        <v>49.029834100000002</v>
      </c>
      <c r="AG1902" s="3">
        <v>56.290947299999999</v>
      </c>
      <c r="AH1902" s="3">
        <v>64.452984299999997</v>
      </c>
      <c r="AI1902" s="3">
        <v>73.631940400000005</v>
      </c>
      <c r="AJ1902" s="3">
        <v>83.941015199999995</v>
      </c>
      <c r="AK1902" s="3">
        <v>95.515822999999997</v>
      </c>
      <c r="AL1902" s="3">
        <v>108.5082518</v>
      </c>
      <c r="AM1902" s="3">
        <v>123.0884161</v>
      </c>
      <c r="AN1902" s="4"/>
      <c r="AO1902" s="4"/>
    </row>
    <row r="1903" spans="1:41" x14ac:dyDescent="0.25">
      <c r="A1903" s="48" t="str">
        <f t="shared" si="6"/>
        <v>DIC5</v>
      </c>
      <c r="B1903" s="2" t="s">
        <v>4</v>
      </c>
      <c r="C1903" s="2" t="s">
        <v>2</v>
      </c>
      <c r="D1903" s="2" t="s">
        <v>24</v>
      </c>
      <c r="E1903" s="2" t="s">
        <v>2</v>
      </c>
      <c r="F1903" s="2" t="s">
        <v>198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3">
        <v>0.74913430000000003</v>
      </c>
      <c r="R1903" s="3">
        <v>1.9747813999999999</v>
      </c>
      <c r="S1903" s="3">
        <v>3.3782668</v>
      </c>
      <c r="T1903" s="3">
        <v>4.9371321999999997</v>
      </c>
      <c r="U1903" s="3">
        <v>6.7190779999999997</v>
      </c>
      <c r="V1903" s="3">
        <v>8.7508736999999996</v>
      </c>
      <c r="W1903" s="3">
        <v>11.0625015</v>
      </c>
      <c r="X1903" s="3">
        <v>13.687541100000001</v>
      </c>
      <c r="Y1903" s="3">
        <v>16.724868300000001</v>
      </c>
      <c r="Z1903" s="3">
        <v>20.155339300000001</v>
      </c>
      <c r="AA1903" s="3">
        <v>24.026131299999999</v>
      </c>
      <c r="AB1903" s="3">
        <v>28.395336</v>
      </c>
      <c r="AC1903" s="3">
        <v>33.306373399999998</v>
      </c>
      <c r="AD1903" s="3">
        <v>38.795015100000001</v>
      </c>
      <c r="AE1903" s="3">
        <v>44.976510599999997</v>
      </c>
      <c r="AF1903" s="3">
        <v>51.934002200000002</v>
      </c>
      <c r="AG1903" s="3">
        <v>59.760609600000002</v>
      </c>
      <c r="AH1903" s="3">
        <v>68.560626499999998</v>
      </c>
      <c r="AI1903" s="3">
        <v>78.459372900000005</v>
      </c>
      <c r="AJ1903" s="3">
        <v>89.579164399999996</v>
      </c>
      <c r="AK1903" s="3">
        <v>102.0665262</v>
      </c>
      <c r="AL1903" s="3">
        <v>116.0855669</v>
      </c>
      <c r="AM1903" s="3">
        <v>131.820088</v>
      </c>
      <c r="AN1903" s="4"/>
      <c r="AO1903" s="4"/>
    </row>
    <row r="1904" spans="1:41" x14ac:dyDescent="0.25">
      <c r="A1904" s="48" t="str">
        <f t="shared" si="6"/>
        <v>DIC5</v>
      </c>
      <c r="B1904" s="2" t="s">
        <v>4</v>
      </c>
      <c r="C1904" s="2" t="s">
        <v>2</v>
      </c>
      <c r="D1904" s="2" t="s">
        <v>24</v>
      </c>
      <c r="E1904" s="2" t="s">
        <v>2</v>
      </c>
      <c r="F1904" s="2" t="s">
        <v>199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3">
        <v>0.8008554</v>
      </c>
      <c r="X1904" s="3">
        <v>2.1979742</v>
      </c>
      <c r="Y1904" s="3">
        <v>3.8556523999999999</v>
      </c>
      <c r="Z1904" s="3">
        <v>5.7410302</v>
      </c>
      <c r="AA1904" s="3">
        <v>7.8814313</v>
      </c>
      <c r="AB1904" s="3">
        <v>10.3074587</v>
      </c>
      <c r="AC1904" s="3">
        <v>13.0533874</v>
      </c>
      <c r="AD1904" s="3">
        <v>16.112660699999999</v>
      </c>
      <c r="AE1904" s="3">
        <v>19.573218199999999</v>
      </c>
      <c r="AF1904" s="3">
        <v>23.483214</v>
      </c>
      <c r="AG1904" s="3">
        <v>27.8965809</v>
      </c>
      <c r="AH1904" s="3">
        <v>32.873723300000002</v>
      </c>
      <c r="AI1904" s="3">
        <v>38.490875000000003</v>
      </c>
      <c r="AJ1904" s="3">
        <v>44.815226799999998</v>
      </c>
      <c r="AK1904" s="3">
        <v>51.931642600000004</v>
      </c>
      <c r="AL1904" s="3">
        <v>59.935169999999999</v>
      </c>
      <c r="AM1904" s="3">
        <v>68.932262499999993</v>
      </c>
      <c r="AN1904" s="4"/>
      <c r="AO1904" s="4"/>
    </row>
    <row r="1905" spans="1:41" x14ac:dyDescent="0.25">
      <c r="A1905" s="48" t="str">
        <f t="shared" si="6"/>
        <v>DIC5</v>
      </c>
      <c r="B1905" s="2" t="s">
        <v>4</v>
      </c>
      <c r="C1905" s="2" t="s">
        <v>2</v>
      </c>
      <c r="D1905" s="2" t="s">
        <v>24</v>
      </c>
      <c r="E1905" s="2" t="s">
        <v>2</v>
      </c>
      <c r="F1905" s="2" t="s">
        <v>200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0.32613490000000001</v>
      </c>
      <c r="Y1905" s="3">
        <v>1.0348812999999999</v>
      </c>
      <c r="Z1905" s="3">
        <v>1.8298486</v>
      </c>
      <c r="AA1905" s="3">
        <v>2.7213832999999998</v>
      </c>
      <c r="AB1905" s="3">
        <v>3.7210733</v>
      </c>
      <c r="AC1905" s="3">
        <v>4.8418975</v>
      </c>
      <c r="AD1905" s="3">
        <v>6.0927581000000002</v>
      </c>
      <c r="AE1905" s="3">
        <v>7.4955692000000003</v>
      </c>
      <c r="AF1905" s="3">
        <v>9.0685649999999995</v>
      </c>
      <c r="AG1905" s="3">
        <v>10.832167699999999</v>
      </c>
      <c r="AH1905" s="3">
        <v>12.80925</v>
      </c>
      <c r="AI1905" s="3">
        <v>15.0015853</v>
      </c>
      <c r="AJ1905" s="3">
        <v>17.4617094</v>
      </c>
      <c r="AK1905" s="3">
        <v>20.221757100000001</v>
      </c>
      <c r="AL1905" s="3">
        <v>23.317719199999999</v>
      </c>
      <c r="AM1905" s="3">
        <v>26.789905300000001</v>
      </c>
      <c r="AN1905" s="4"/>
      <c r="AO1905" s="4"/>
    </row>
    <row r="1906" spans="1:41" x14ac:dyDescent="0.25">
      <c r="A1906" s="48" t="str">
        <f t="shared" si="6"/>
        <v>DIC5</v>
      </c>
      <c r="B1906" s="2" t="s">
        <v>4</v>
      </c>
      <c r="C1906" s="2" t="s">
        <v>2</v>
      </c>
      <c r="D1906" s="2" t="s">
        <v>24</v>
      </c>
      <c r="E1906" s="2" t="s">
        <v>2</v>
      </c>
      <c r="F1906" s="2" t="s">
        <v>267</v>
      </c>
      <c r="G1906" s="4"/>
      <c r="H1906" s="3">
        <v>-2.7128676999999999</v>
      </c>
      <c r="I1906" s="3">
        <v>-2.6256032999999999</v>
      </c>
      <c r="J1906" s="3">
        <v>-2.6844663999999998</v>
      </c>
      <c r="K1906" s="3">
        <v>-2.5983578999999999</v>
      </c>
      <c r="L1906" s="3">
        <v>-2.4601164999999998</v>
      </c>
      <c r="M1906" s="3">
        <v>-1.8198217999999999</v>
      </c>
      <c r="N1906" s="3">
        <v>-1.0536219</v>
      </c>
      <c r="O1906" s="3">
        <v>-3.6717899999999998E-2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</row>
    <row r="1907" spans="1:41" x14ac:dyDescent="0.25">
      <c r="A1907" s="48" t="str">
        <f t="shared" si="6"/>
        <v>DIC5</v>
      </c>
      <c r="B1907" s="2" t="s">
        <v>4</v>
      </c>
      <c r="C1907" s="2" t="s">
        <v>2</v>
      </c>
      <c r="D1907" s="2" t="s">
        <v>24</v>
      </c>
      <c r="E1907" s="2" t="s">
        <v>2</v>
      </c>
      <c r="F1907" s="2" t="s">
        <v>269</v>
      </c>
      <c r="G1907" s="4"/>
      <c r="H1907" s="3">
        <v>-2.5317284</v>
      </c>
      <c r="I1907" s="3">
        <v>-2.5194823999999998</v>
      </c>
      <c r="J1907" s="3">
        <v>-2.4429235999999999</v>
      </c>
      <c r="K1907" s="3">
        <v>-1.6568848</v>
      </c>
      <c r="L1907" s="3">
        <v>-1.7896221000000001</v>
      </c>
      <c r="M1907" s="3">
        <v>-1.9014563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</row>
    <row r="1908" spans="1:41" x14ac:dyDescent="0.25">
      <c r="A1908" s="48" t="str">
        <f t="shared" si="6"/>
        <v>DIC5</v>
      </c>
      <c r="B1908" s="2" t="s">
        <v>4</v>
      </c>
      <c r="C1908" s="2" t="s">
        <v>2</v>
      </c>
      <c r="D1908" s="2" t="s">
        <v>24</v>
      </c>
      <c r="E1908" s="2" t="s">
        <v>2</v>
      </c>
      <c r="F1908" s="2" t="s">
        <v>170</v>
      </c>
      <c r="G1908" s="4"/>
      <c r="H1908" s="3">
        <v>-0.66342950000000001</v>
      </c>
      <c r="I1908" s="3">
        <v>-8.4365999999999997E-2</v>
      </c>
      <c r="J1908" s="4"/>
      <c r="K1908" s="3">
        <v>-0.53653019999999996</v>
      </c>
      <c r="L1908" s="3">
        <v>-0.15934019999999999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</row>
    <row r="1909" spans="1:41" x14ac:dyDescent="0.25">
      <c r="A1909" s="48" t="str">
        <f t="shared" si="6"/>
        <v>DIC5</v>
      </c>
      <c r="B1909" s="2" t="s">
        <v>4</v>
      </c>
      <c r="C1909" s="2" t="s">
        <v>2</v>
      </c>
      <c r="D1909" s="2" t="s">
        <v>24</v>
      </c>
      <c r="E1909" s="2" t="s">
        <v>2</v>
      </c>
      <c r="F1909" s="2" t="s">
        <v>171</v>
      </c>
      <c r="G1909" s="4"/>
      <c r="H1909" s="3">
        <v>-0.7233849</v>
      </c>
      <c r="I1909" s="4"/>
      <c r="J1909" s="4"/>
      <c r="K1909" s="3">
        <v>-0.2733062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</row>
    <row r="1910" spans="1:41" x14ac:dyDescent="0.25">
      <c r="A1910" s="48" t="str">
        <f t="shared" si="6"/>
        <v>DIC5</v>
      </c>
      <c r="B1910" s="2" t="s">
        <v>4</v>
      </c>
      <c r="C1910" s="2" t="s">
        <v>2</v>
      </c>
      <c r="D1910" s="2" t="s">
        <v>24</v>
      </c>
      <c r="E1910" s="2" t="s">
        <v>2</v>
      </c>
      <c r="F1910" s="2" t="s">
        <v>172</v>
      </c>
      <c r="G1910" s="4"/>
      <c r="H1910" s="3">
        <v>-2.3667182000000002</v>
      </c>
      <c r="I1910" s="3">
        <v>-1.7169576</v>
      </c>
      <c r="J1910" s="3">
        <v>-1.7254442999999999</v>
      </c>
      <c r="K1910" s="3">
        <v>-1.7004551999999999</v>
      </c>
      <c r="L1910" s="3">
        <v>-1.6369872000000001</v>
      </c>
      <c r="M1910" s="3">
        <v>-1.5310151000000001</v>
      </c>
      <c r="N1910" s="3">
        <v>-1.3774382999999999</v>
      </c>
      <c r="O1910" s="3">
        <v>-1.0524865999999999</v>
      </c>
      <c r="P1910" s="3">
        <v>-0.67032369999999997</v>
      </c>
      <c r="Q1910" s="3">
        <v>-0.38030310000000001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</row>
    <row r="1911" spans="1:41" x14ac:dyDescent="0.25">
      <c r="A1911" s="48" t="str">
        <f t="shared" si="6"/>
        <v>DIC5</v>
      </c>
      <c r="B1911" s="2" t="s">
        <v>4</v>
      </c>
      <c r="C1911" s="2" t="s">
        <v>2</v>
      </c>
      <c r="D1911" s="2" t="s">
        <v>24</v>
      </c>
      <c r="E1911" s="2" t="s">
        <v>2</v>
      </c>
      <c r="F1911" s="2" t="s">
        <v>173</v>
      </c>
      <c r="G1911" s="4"/>
      <c r="H1911" s="3">
        <v>-3.6173867</v>
      </c>
      <c r="I1911" s="3">
        <v>-2.7367610999999998</v>
      </c>
      <c r="J1911" s="3">
        <v>-2.9924547000000001</v>
      </c>
      <c r="K1911" s="3">
        <v>-2.6463606999999998</v>
      </c>
      <c r="L1911" s="3">
        <v>-2.2040199</v>
      </c>
      <c r="M1911" s="3">
        <v>-1.6567293999999999</v>
      </c>
      <c r="N1911" s="3">
        <v>-0.98929959999999995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</row>
    <row r="1912" spans="1:41" x14ac:dyDescent="0.25">
      <c r="A1912" s="48" t="str">
        <f t="shared" si="6"/>
        <v>DIC5</v>
      </c>
      <c r="B1912" s="2" t="s">
        <v>4</v>
      </c>
      <c r="C1912" s="2" t="s">
        <v>2</v>
      </c>
      <c r="D1912" s="2" t="s">
        <v>24</v>
      </c>
      <c r="E1912" s="2" t="s">
        <v>2</v>
      </c>
      <c r="F1912" s="2" t="s">
        <v>174</v>
      </c>
      <c r="G1912" s="4"/>
      <c r="H1912" s="3">
        <v>-4.4024985000000001</v>
      </c>
      <c r="I1912" s="3">
        <v>-3.2906960000000001</v>
      </c>
      <c r="J1912" s="3">
        <v>-3.1127335</v>
      </c>
      <c r="K1912" s="3">
        <v>-2.8799676999999999</v>
      </c>
      <c r="L1912" s="3">
        <v>-2.5439017000000002</v>
      </c>
      <c r="M1912" s="3">
        <v>-2.1173161</v>
      </c>
      <c r="N1912" s="3">
        <v>-1.5893485000000001</v>
      </c>
      <c r="O1912" s="3">
        <v>-0.77917340000000002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</row>
    <row r="1913" spans="1:41" x14ac:dyDescent="0.25">
      <c r="A1913" s="48" t="str">
        <f t="shared" si="6"/>
        <v>DIC5</v>
      </c>
      <c r="B1913" s="2" t="s">
        <v>4</v>
      </c>
      <c r="C1913" s="2" t="s">
        <v>2</v>
      </c>
      <c r="D1913" s="2" t="s">
        <v>24</v>
      </c>
      <c r="E1913" s="2" t="s">
        <v>2</v>
      </c>
      <c r="F1913" s="2" t="s">
        <v>175</v>
      </c>
      <c r="G1913" s="4"/>
      <c r="H1913" s="3">
        <v>-6.1742422000000001</v>
      </c>
      <c r="I1913" s="3">
        <v>-5.2932180999999998</v>
      </c>
      <c r="J1913" s="3">
        <v>-5.3649152000000004</v>
      </c>
      <c r="K1913" s="3">
        <v>-5.4240594</v>
      </c>
      <c r="L1913" s="3">
        <v>-5.3981766999999996</v>
      </c>
      <c r="M1913" s="3">
        <v>-5.3250453999999996</v>
      </c>
      <c r="N1913" s="3">
        <v>-5.2688315000000001</v>
      </c>
      <c r="O1913" s="3">
        <v>-4.9008399999999996</v>
      </c>
      <c r="P1913" s="3">
        <v>-4.5448434000000004</v>
      </c>
      <c r="Q1913" s="3">
        <v>-4.0233498000000001</v>
      </c>
      <c r="R1913" s="3">
        <v>-3.4091421999999998</v>
      </c>
      <c r="S1913" s="3">
        <v>-2.6910949</v>
      </c>
      <c r="T1913" s="3">
        <v>-1.8957096</v>
      </c>
      <c r="U1913" s="3">
        <v>-0.97006769999999998</v>
      </c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</row>
    <row r="1914" spans="1:41" x14ac:dyDescent="0.25">
      <c r="A1914" s="48" t="str">
        <f t="shared" si="6"/>
        <v>DIC5</v>
      </c>
      <c r="B1914" s="2" t="s">
        <v>4</v>
      </c>
      <c r="C1914" s="2" t="s">
        <v>2</v>
      </c>
      <c r="D1914" s="2" t="s">
        <v>24</v>
      </c>
      <c r="E1914" s="2" t="s">
        <v>2</v>
      </c>
      <c r="F1914" s="2" t="s">
        <v>176</v>
      </c>
      <c r="G1914" s="4"/>
      <c r="H1914" s="3">
        <v>-1.7892144000000001</v>
      </c>
      <c r="I1914" s="3">
        <v>-1.4144971</v>
      </c>
      <c r="J1914" s="3">
        <v>-1.5922394</v>
      </c>
      <c r="K1914" s="3">
        <v>-2.4595088000000001</v>
      </c>
      <c r="L1914" s="3">
        <v>-2.3951194999999998</v>
      </c>
      <c r="M1914" s="3">
        <v>-2.3106175000000002</v>
      </c>
      <c r="N1914" s="3">
        <v>-2.2035892000000001</v>
      </c>
      <c r="O1914" s="3">
        <v>-2.0813016000000002</v>
      </c>
      <c r="P1914" s="3">
        <v>-1.9307570000000001</v>
      </c>
      <c r="Q1914" s="3">
        <v>-1.7485648</v>
      </c>
      <c r="R1914" s="3">
        <v>-1.5309271</v>
      </c>
      <c r="S1914" s="3">
        <v>-1.2735905999999999</v>
      </c>
      <c r="T1914" s="3">
        <v>-0.87287959999999998</v>
      </c>
      <c r="U1914" s="3">
        <v>-0.42237039999999998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</row>
    <row r="1915" spans="1:41" x14ac:dyDescent="0.25">
      <c r="A1915" s="48" t="str">
        <f t="shared" si="6"/>
        <v>DIC5</v>
      </c>
      <c r="B1915" s="2" t="s">
        <v>4</v>
      </c>
      <c r="C1915" s="2" t="s">
        <v>2</v>
      </c>
      <c r="D1915" s="2" t="s">
        <v>24</v>
      </c>
      <c r="E1915" s="2" t="s">
        <v>2</v>
      </c>
      <c r="F1915" s="2" t="s">
        <v>270</v>
      </c>
      <c r="G1915" s="4"/>
      <c r="H1915" s="3">
        <v>-9.5638346999999992</v>
      </c>
      <c r="I1915" s="3">
        <v>-9.5844138999999995</v>
      </c>
      <c r="J1915" s="3">
        <v>-8.9840313999999992</v>
      </c>
      <c r="K1915" s="3">
        <v>-8.5447127999999992</v>
      </c>
      <c r="L1915" s="3">
        <v>-8.1339360000000003</v>
      </c>
      <c r="M1915" s="3">
        <v>-7.7231591999999996</v>
      </c>
      <c r="N1915" s="3">
        <v>-7.3123823000000003</v>
      </c>
      <c r="O1915" s="3">
        <v>-7.3146880000000003</v>
      </c>
      <c r="P1915" s="3">
        <v>-7.4267554999999996</v>
      </c>
      <c r="Q1915" s="3">
        <v>-7.4313373</v>
      </c>
      <c r="R1915" s="3">
        <v>-7.3853885000000004</v>
      </c>
      <c r="S1915" s="3">
        <v>-7.2331325</v>
      </c>
      <c r="T1915" s="3">
        <v>-7.0054971000000004</v>
      </c>
      <c r="U1915" s="3">
        <v>-6.754086</v>
      </c>
      <c r="V1915" s="3">
        <v>-6.6669932000000003</v>
      </c>
      <c r="W1915" s="3">
        <v>-6.5799003000000003</v>
      </c>
      <c r="X1915" s="3">
        <v>-6.4928074000000002</v>
      </c>
      <c r="Y1915" s="3">
        <v>-9.8943401000000009</v>
      </c>
      <c r="Z1915" s="3">
        <v>-9.8334931000000001</v>
      </c>
      <c r="AA1915" s="3">
        <v>-9.7726460999999993</v>
      </c>
      <c r="AB1915" s="3">
        <v>-9.7117991000000004</v>
      </c>
      <c r="AC1915" s="3">
        <v>-9.6509520999999996</v>
      </c>
      <c r="AD1915" s="3">
        <v>-9.6227873000000006</v>
      </c>
      <c r="AE1915" s="3">
        <v>-9.5946225999999992</v>
      </c>
      <c r="AF1915" s="3">
        <v>-5.8757853999999998</v>
      </c>
      <c r="AG1915" s="3">
        <v>-5.8111680000000003</v>
      </c>
      <c r="AH1915" s="3">
        <v>-5.7465506</v>
      </c>
      <c r="AI1915" s="3">
        <v>-5.6343290000000001</v>
      </c>
      <c r="AJ1915" s="3">
        <v>-5.5221074000000003</v>
      </c>
      <c r="AK1915" s="3">
        <v>-5.4098857999999996</v>
      </c>
      <c r="AL1915" s="3">
        <v>-5.2976641999999998</v>
      </c>
      <c r="AM1915" s="3">
        <v>-5.1854427000000003</v>
      </c>
      <c r="AN1915" s="4"/>
      <c r="AO1915" s="4"/>
    </row>
    <row r="1916" spans="1:41" x14ac:dyDescent="0.25">
      <c r="A1916" s="48" t="str">
        <f t="shared" si="6"/>
        <v>DIC5</v>
      </c>
      <c r="B1916" s="2" t="s">
        <v>4</v>
      </c>
      <c r="C1916" s="2" t="s">
        <v>2</v>
      </c>
      <c r="D1916" s="2" t="s">
        <v>24</v>
      </c>
      <c r="E1916" s="2" t="s">
        <v>2</v>
      </c>
      <c r="F1916" s="2" t="s">
        <v>271</v>
      </c>
      <c r="G1916" s="4"/>
      <c r="H1916" s="3">
        <v>-6.3737081</v>
      </c>
      <c r="I1916" s="3">
        <v>-6.8025624000000002</v>
      </c>
      <c r="J1916" s="3">
        <v>-6.3198540000000003</v>
      </c>
      <c r="K1916" s="3">
        <v>-5.8301951000000001</v>
      </c>
      <c r="L1916" s="3">
        <v>-5.3495371</v>
      </c>
      <c r="M1916" s="3">
        <v>-4.8688791</v>
      </c>
      <c r="N1916" s="3">
        <v>-4.3882211</v>
      </c>
      <c r="O1916" s="3">
        <v>-4.3763290000000001</v>
      </c>
      <c r="P1916" s="3">
        <v>-4.4274009999999997</v>
      </c>
      <c r="Q1916" s="3">
        <v>-4.4168146000000004</v>
      </c>
      <c r="R1916" s="3">
        <v>-4.3183094999999998</v>
      </c>
      <c r="S1916" s="3">
        <v>-4.0348395000000004</v>
      </c>
      <c r="T1916" s="3">
        <v>-3.6762096</v>
      </c>
      <c r="U1916" s="3">
        <v>-3.2762121</v>
      </c>
      <c r="V1916" s="3">
        <v>-3.1621136999999999</v>
      </c>
      <c r="W1916" s="3">
        <v>-3.0480152999999999</v>
      </c>
      <c r="X1916" s="3">
        <v>-2.9339168999999998</v>
      </c>
      <c r="Y1916" s="3">
        <v>-5.0191787000000003</v>
      </c>
      <c r="Z1916" s="3">
        <v>-4.9425562000000003</v>
      </c>
      <c r="AA1916" s="3">
        <v>-4.8659336</v>
      </c>
      <c r="AB1916" s="3">
        <v>-4.7893110999999999</v>
      </c>
      <c r="AC1916" s="3">
        <v>-4.7126884999999996</v>
      </c>
      <c r="AD1916" s="3">
        <v>-4.6292457000000002</v>
      </c>
      <c r="AE1916" s="3">
        <v>-4.5458027999999997</v>
      </c>
      <c r="AF1916" s="3">
        <v>-2.1579313999999998</v>
      </c>
      <c r="AG1916" s="3">
        <v>-2.0517278000000001</v>
      </c>
      <c r="AH1916" s="3">
        <v>-1.9455241999999999</v>
      </c>
      <c r="AI1916" s="3">
        <v>-1.8054665000000001</v>
      </c>
      <c r="AJ1916" s="3">
        <v>-1.6654088</v>
      </c>
      <c r="AK1916" s="3">
        <v>-1.5253512</v>
      </c>
      <c r="AL1916" s="3">
        <v>-1.3852935</v>
      </c>
      <c r="AM1916" s="3">
        <v>-1.2452357999999999</v>
      </c>
      <c r="AN1916" s="4"/>
      <c r="AO1916" s="4"/>
    </row>
    <row r="1917" spans="1:41" x14ac:dyDescent="0.25">
      <c r="A1917" s="48" t="str">
        <f t="shared" si="6"/>
        <v>DIC5</v>
      </c>
      <c r="B1917" s="2" t="s">
        <v>4</v>
      </c>
      <c r="C1917" s="2" t="s">
        <v>2</v>
      </c>
      <c r="D1917" s="2" t="s">
        <v>24</v>
      </c>
      <c r="E1917" s="2" t="s">
        <v>2</v>
      </c>
      <c r="F1917" s="2" t="s">
        <v>272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3">
        <v>2214.9907874</v>
      </c>
      <c r="AK1917" s="3">
        <v>2214.9506258000001</v>
      </c>
      <c r="AL1917" s="3">
        <v>2214.9104640999999</v>
      </c>
      <c r="AM1917" s="3">
        <v>2214.8703025</v>
      </c>
      <c r="AN1917" s="4"/>
      <c r="AO1917" s="4"/>
    </row>
    <row r="1918" spans="1:41" x14ac:dyDescent="0.25">
      <c r="A1918" s="48" t="str">
        <f t="shared" si="6"/>
        <v>DIC5</v>
      </c>
      <c r="B1918" s="2" t="s">
        <v>4</v>
      </c>
      <c r="C1918" s="2" t="s">
        <v>2</v>
      </c>
      <c r="D1918" s="2" t="s">
        <v>25</v>
      </c>
      <c r="E1918" s="2" t="s">
        <v>148</v>
      </c>
      <c r="F1918" s="2" t="s">
        <v>2</v>
      </c>
      <c r="G1918" s="4"/>
      <c r="H1918" s="3">
        <v>264.40887629440903</v>
      </c>
      <c r="I1918" s="3">
        <v>213.66404736026499</v>
      </c>
      <c r="J1918" s="3">
        <v>167.287261275048</v>
      </c>
      <c r="K1918" s="3">
        <v>195.36016349983899</v>
      </c>
      <c r="L1918" s="3">
        <v>186.20822156962601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</row>
    <row r="1919" spans="1:41" x14ac:dyDescent="0.25">
      <c r="A1919" s="48" t="str">
        <f t="shared" si="6"/>
        <v>DIC5</v>
      </c>
      <c r="B1919" s="2" t="s">
        <v>4</v>
      </c>
      <c r="C1919" s="2" t="s">
        <v>2</v>
      </c>
      <c r="D1919" s="2" t="s">
        <v>25</v>
      </c>
      <c r="E1919" s="2" t="s">
        <v>149</v>
      </c>
      <c r="F1919" s="2" t="s">
        <v>2</v>
      </c>
      <c r="G1919" s="4"/>
      <c r="H1919" s="3">
        <v>1274.7797141937999</v>
      </c>
      <c r="I1919" s="3">
        <v>1257.79731509115</v>
      </c>
      <c r="J1919" s="3">
        <v>1208.1769165595799</v>
      </c>
      <c r="K1919" s="3">
        <v>1204.36328134788</v>
      </c>
      <c r="L1919" s="3">
        <v>1006.59254747559</v>
      </c>
      <c r="M1919" s="3">
        <v>1006.59254747559</v>
      </c>
      <c r="N1919" s="3">
        <v>1006.59254747559</v>
      </c>
      <c r="O1919" s="3">
        <v>1006.59254747559</v>
      </c>
      <c r="P1919" s="3">
        <v>840.25650622058004</v>
      </c>
      <c r="Q1919" s="3">
        <v>743.80801944895404</v>
      </c>
      <c r="R1919" s="3">
        <v>372.46808264672097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</row>
    <row r="1920" spans="1:41" x14ac:dyDescent="0.25">
      <c r="A1920" s="48" t="str">
        <f t="shared" si="6"/>
        <v>DIC5</v>
      </c>
      <c r="B1920" s="2" t="s">
        <v>4</v>
      </c>
      <c r="C1920" s="2" t="s">
        <v>2</v>
      </c>
      <c r="D1920" s="2" t="s">
        <v>25</v>
      </c>
      <c r="E1920" s="2" t="s">
        <v>150</v>
      </c>
      <c r="F1920" s="2" t="s">
        <v>2</v>
      </c>
      <c r="G1920" s="4"/>
      <c r="H1920" s="3">
        <v>570.585277568425</v>
      </c>
      <c r="I1920" s="3">
        <v>529.11349364845103</v>
      </c>
      <c r="J1920" s="3">
        <v>471.20748152144301</v>
      </c>
      <c r="K1920" s="3">
        <v>442.364239454977</v>
      </c>
      <c r="L1920" s="3">
        <v>290.46208312690101</v>
      </c>
      <c r="M1920" s="3">
        <v>253.660641450703</v>
      </c>
      <c r="N1920" s="3">
        <v>216.85919977450499</v>
      </c>
      <c r="O1920" s="3">
        <v>187.675991621235</v>
      </c>
      <c r="P1920" s="3">
        <v>63.805737517607398</v>
      </c>
      <c r="Q1920" s="3">
        <v>21.625266026239601</v>
      </c>
      <c r="R1920" s="3">
        <v>11.0563782705484</v>
      </c>
      <c r="S1920" s="3">
        <v>110.71650999712099</v>
      </c>
      <c r="T1920" s="3">
        <v>110.71650999712099</v>
      </c>
      <c r="U1920" s="3">
        <v>54.080320140987098</v>
      </c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</row>
    <row r="1921" spans="1:41" x14ac:dyDescent="0.25">
      <c r="A1921" s="48" t="str">
        <f t="shared" si="6"/>
        <v>DIC5</v>
      </c>
      <c r="B1921" s="2" t="s">
        <v>4</v>
      </c>
      <c r="C1921" s="2" t="s">
        <v>2</v>
      </c>
      <c r="D1921" s="2" t="s">
        <v>25</v>
      </c>
      <c r="E1921" s="2" t="s">
        <v>151</v>
      </c>
      <c r="F1921" s="2" t="s">
        <v>2</v>
      </c>
      <c r="G1921" s="4"/>
      <c r="H1921" s="3">
        <v>849.854332080419</v>
      </c>
      <c r="I1921" s="3">
        <v>826.59315568222598</v>
      </c>
      <c r="J1921" s="3">
        <v>806.57023625868999</v>
      </c>
      <c r="K1921" s="3">
        <v>786.54731683515297</v>
      </c>
      <c r="L1921" s="3">
        <v>766.52439741161595</v>
      </c>
      <c r="M1921" s="3">
        <v>738.63752392895606</v>
      </c>
      <c r="N1921" s="3">
        <v>710.75065044629605</v>
      </c>
      <c r="O1921" s="3">
        <v>688.63661369879696</v>
      </c>
      <c r="P1921" s="3">
        <v>666.52257695129697</v>
      </c>
      <c r="Q1921" s="3">
        <v>644.40854020379902</v>
      </c>
      <c r="R1921" s="3">
        <v>561.70354503616898</v>
      </c>
      <c r="S1921" s="3">
        <v>561.70354503616898</v>
      </c>
      <c r="T1921" s="3">
        <v>561.70354503616898</v>
      </c>
      <c r="U1921" s="3">
        <v>518.78328128889996</v>
      </c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</row>
    <row r="1922" spans="1:41" x14ac:dyDescent="0.25">
      <c r="A1922" s="48" t="str">
        <f t="shared" si="6"/>
        <v>DIC5</v>
      </c>
      <c r="B1922" s="2" t="s">
        <v>4</v>
      </c>
      <c r="C1922" s="2" t="s">
        <v>2</v>
      </c>
      <c r="D1922" s="2" t="s">
        <v>25</v>
      </c>
      <c r="E1922" s="2" t="s">
        <v>152</v>
      </c>
      <c r="F1922" s="2" t="s">
        <v>2</v>
      </c>
      <c r="G1922" s="4"/>
      <c r="H1922" s="3">
        <v>114.723597652525</v>
      </c>
      <c r="I1922" s="3">
        <v>108.409630180476</v>
      </c>
      <c r="J1922" s="3">
        <v>103.644371711004</v>
      </c>
      <c r="K1922" s="3">
        <v>98.879113241532494</v>
      </c>
      <c r="L1922" s="3">
        <v>94.113854772061003</v>
      </c>
      <c r="M1922" s="3">
        <v>87.301257129695699</v>
      </c>
      <c r="N1922" s="3">
        <v>82.645190082778697</v>
      </c>
      <c r="O1922" s="3">
        <v>9.4155507776375007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</row>
    <row r="1923" spans="1:41" x14ac:dyDescent="0.25">
      <c r="A1923" s="48" t="str">
        <f t="shared" si="6"/>
        <v>DIC5</v>
      </c>
      <c r="B1923" s="2" t="s">
        <v>4</v>
      </c>
      <c r="C1923" s="2" t="s">
        <v>2</v>
      </c>
      <c r="D1923" s="2" t="s">
        <v>25</v>
      </c>
      <c r="E1923" s="2" t="s">
        <v>153</v>
      </c>
      <c r="F1923" s="2" t="s">
        <v>2</v>
      </c>
      <c r="G1923" s="4"/>
      <c r="H1923" s="3">
        <v>507.70605274394899</v>
      </c>
      <c r="I1923" s="3">
        <v>471.61050411299999</v>
      </c>
      <c r="J1923" s="3">
        <v>433.55219431667501</v>
      </c>
      <c r="K1923" s="3">
        <v>395.49388452034998</v>
      </c>
      <c r="L1923" s="3">
        <v>357.435574724025</v>
      </c>
      <c r="M1923" s="3">
        <v>316.642799215217</v>
      </c>
      <c r="N1923" s="3">
        <v>275.85002370641001</v>
      </c>
      <c r="O1923" s="3">
        <v>222.293419361258</v>
      </c>
      <c r="P1923" s="3">
        <v>175.55979418717499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</row>
    <row r="1924" spans="1:41" x14ac:dyDescent="0.25">
      <c r="A1924" s="48" t="str">
        <f t="shared" si="6"/>
        <v>DIC5</v>
      </c>
      <c r="B1924" s="2" t="s">
        <v>4</v>
      </c>
      <c r="C1924" s="2" t="s">
        <v>2</v>
      </c>
      <c r="D1924" s="2" t="s">
        <v>25</v>
      </c>
      <c r="E1924" s="2" t="s">
        <v>154</v>
      </c>
      <c r="F1924" s="2" t="s">
        <v>2</v>
      </c>
      <c r="G1924" s="4"/>
      <c r="H1924" s="3">
        <v>117.382149625164</v>
      </c>
      <c r="I1924" s="3">
        <v>109.456303608475</v>
      </c>
      <c r="J1924" s="3">
        <v>103.952442891438</v>
      </c>
      <c r="K1924" s="3">
        <v>98.448582174401906</v>
      </c>
      <c r="L1924" s="3">
        <v>92.944721457365603</v>
      </c>
      <c r="M1924" s="3">
        <v>85.233494005245205</v>
      </c>
      <c r="N1924" s="3">
        <v>76.672919765988098</v>
      </c>
      <c r="O1924" s="3">
        <v>66.202364745992597</v>
      </c>
      <c r="P1924" s="3">
        <v>60.722073357480198</v>
      </c>
      <c r="Q1924" s="3">
        <v>49.387812510050999</v>
      </c>
      <c r="R1924" s="3">
        <v>44.476758433794501</v>
      </c>
      <c r="S1924" s="3">
        <v>39.565704357538102</v>
      </c>
      <c r="T1924" s="3">
        <v>37.024079969957697</v>
      </c>
      <c r="U1924" s="3">
        <v>34.482455582377199</v>
      </c>
      <c r="V1924" s="3">
        <v>10.151763661187299</v>
      </c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</row>
    <row r="1925" spans="1:41" x14ac:dyDescent="0.25">
      <c r="A1925" s="48" t="str">
        <f t="shared" si="6"/>
        <v>DIC5</v>
      </c>
      <c r="B1925" s="2" t="s">
        <v>4</v>
      </c>
      <c r="C1925" s="2" t="s">
        <v>2</v>
      </c>
      <c r="D1925" s="2" t="s">
        <v>25</v>
      </c>
      <c r="E1925" s="2" t="s">
        <v>155</v>
      </c>
      <c r="F1925" s="2" t="s">
        <v>2</v>
      </c>
      <c r="G1925" s="4"/>
      <c r="H1925" s="3">
        <v>37.574514994938099</v>
      </c>
      <c r="I1925" s="3">
        <v>36.751128464583999</v>
      </c>
      <c r="J1925" s="3">
        <v>36.633605235860699</v>
      </c>
      <c r="K1925" s="3">
        <v>36.516082007137399</v>
      </c>
      <c r="L1925" s="3">
        <v>36.398558778414099</v>
      </c>
      <c r="M1925" s="3">
        <v>33.737807758193298</v>
      </c>
      <c r="N1925" s="3">
        <v>31.245197106207701</v>
      </c>
      <c r="O1925" s="3">
        <v>30.4961507334061</v>
      </c>
      <c r="P1925" s="3">
        <v>28.3052008336307</v>
      </c>
      <c r="Q1925" s="3">
        <v>26.471693517109699</v>
      </c>
      <c r="R1925" s="3">
        <v>24.638186200588699</v>
      </c>
      <c r="S1925" s="3">
        <v>22.804678884067702</v>
      </c>
      <c r="T1925" s="3">
        <v>21.5429640512574</v>
      </c>
      <c r="U1925" s="3">
        <v>20.281249218447002</v>
      </c>
      <c r="V1925" s="3">
        <v>10.1947685857136</v>
      </c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</row>
    <row r="1926" spans="1:41" x14ac:dyDescent="0.25">
      <c r="A1926" s="48" t="str">
        <f t="shared" si="6"/>
        <v>DIC5</v>
      </c>
      <c r="B1926" s="2" t="s">
        <v>4</v>
      </c>
      <c r="C1926" s="2" t="s">
        <v>2</v>
      </c>
      <c r="D1926" s="2" t="s">
        <v>25</v>
      </c>
      <c r="E1926" s="2" t="s">
        <v>156</v>
      </c>
      <c r="F1926" s="2" t="s">
        <v>2</v>
      </c>
      <c r="G1926" s="4"/>
      <c r="H1926" s="3">
        <v>29399.584209500899</v>
      </c>
      <c r="I1926" s="3">
        <v>31296.331577855799</v>
      </c>
      <c r="J1926" s="3">
        <v>31296.331577855799</v>
      </c>
      <c r="K1926" s="3">
        <v>31296.331577855799</v>
      </c>
      <c r="L1926" s="3">
        <v>31296.331577855799</v>
      </c>
      <c r="M1926" s="3">
        <v>31296.331577855799</v>
      </c>
      <c r="N1926" s="3">
        <v>31296.331577855799</v>
      </c>
      <c r="O1926" s="3">
        <v>31296.331577855799</v>
      </c>
      <c r="P1926" s="3">
        <v>31296.331577855799</v>
      </c>
      <c r="Q1926" s="3">
        <v>31296.331577855799</v>
      </c>
      <c r="R1926" s="3">
        <v>31296.331577855799</v>
      </c>
      <c r="S1926" s="3">
        <v>31296.331577855799</v>
      </c>
      <c r="T1926" s="3">
        <v>31296.331577855799</v>
      </c>
      <c r="U1926" s="3">
        <v>31296.331577855799</v>
      </c>
      <c r="V1926" s="3">
        <v>31296.331577855799</v>
      </c>
      <c r="W1926" s="3">
        <v>31296.331577855799</v>
      </c>
      <c r="X1926" s="3">
        <v>31296.331577855799</v>
      </c>
      <c r="Y1926" s="3">
        <v>31296.331577855799</v>
      </c>
      <c r="Z1926" s="3">
        <v>31296.331577855799</v>
      </c>
      <c r="AA1926" s="3">
        <v>31296.331577855799</v>
      </c>
      <c r="AB1926" s="3">
        <v>31296.331577855799</v>
      </c>
      <c r="AC1926" s="3">
        <v>31296.331577855799</v>
      </c>
      <c r="AD1926" s="3">
        <v>31296.331577855799</v>
      </c>
      <c r="AE1926" s="3">
        <v>31296.331577855799</v>
      </c>
      <c r="AF1926" s="3">
        <v>31296.331577855799</v>
      </c>
      <c r="AG1926" s="3">
        <v>31296.331577855799</v>
      </c>
      <c r="AH1926" s="3">
        <v>31296.331577855799</v>
      </c>
      <c r="AI1926" s="3">
        <v>31296.331577855799</v>
      </c>
      <c r="AJ1926" s="3">
        <v>31296.331577855799</v>
      </c>
      <c r="AK1926" s="3">
        <v>31296.331577855799</v>
      </c>
      <c r="AL1926" s="3">
        <v>31296.331577855799</v>
      </c>
      <c r="AM1926" s="3">
        <v>31296.331577855799</v>
      </c>
      <c r="AN1926" s="4"/>
      <c r="AO1926" s="4"/>
    </row>
    <row r="1927" spans="1:41" x14ac:dyDescent="0.25">
      <c r="A1927" s="48" t="str">
        <f t="shared" si="6"/>
        <v>DIC5</v>
      </c>
      <c r="B1927" s="2" t="s">
        <v>4</v>
      </c>
      <c r="C1927" s="2" t="s">
        <v>2</v>
      </c>
      <c r="D1927" s="2" t="s">
        <v>25</v>
      </c>
      <c r="E1927" s="2" t="s">
        <v>157</v>
      </c>
      <c r="F1927" s="2" t="s">
        <v>2</v>
      </c>
      <c r="G1927" s="4"/>
      <c r="H1927" s="3">
        <v>40250.968929847797</v>
      </c>
      <c r="I1927" s="3">
        <v>46032.672609615598</v>
      </c>
      <c r="J1927" s="3">
        <v>46032.672609615598</v>
      </c>
      <c r="K1927" s="3">
        <v>46032.672609615598</v>
      </c>
      <c r="L1927" s="3">
        <v>46032.672609615598</v>
      </c>
      <c r="M1927" s="3">
        <v>46032.672609615598</v>
      </c>
      <c r="N1927" s="3">
        <v>46032.672609615598</v>
      </c>
      <c r="O1927" s="3">
        <v>46032.672609615598</v>
      </c>
      <c r="P1927" s="3">
        <v>46032.672609615598</v>
      </c>
      <c r="Q1927" s="3">
        <v>46032.672609615598</v>
      </c>
      <c r="R1927" s="3">
        <v>46032.672609615598</v>
      </c>
      <c r="S1927" s="3">
        <v>46032.672609615598</v>
      </c>
      <c r="T1927" s="3">
        <v>46032.672609615598</v>
      </c>
      <c r="U1927" s="3">
        <v>46032.672609615598</v>
      </c>
      <c r="V1927" s="3">
        <v>46032.672609615598</v>
      </c>
      <c r="W1927" s="3">
        <v>46032.672609615598</v>
      </c>
      <c r="X1927" s="3">
        <v>46032.672609615598</v>
      </c>
      <c r="Y1927" s="3">
        <v>46032.672609615598</v>
      </c>
      <c r="Z1927" s="3">
        <v>46032.672609615598</v>
      </c>
      <c r="AA1927" s="3">
        <v>46032.672609615598</v>
      </c>
      <c r="AB1927" s="3">
        <v>46032.672609615598</v>
      </c>
      <c r="AC1927" s="3">
        <v>46032.672609615598</v>
      </c>
      <c r="AD1927" s="3">
        <v>46032.672609615598</v>
      </c>
      <c r="AE1927" s="3">
        <v>46032.672609615598</v>
      </c>
      <c r="AF1927" s="3">
        <v>46032.672609615598</v>
      </c>
      <c r="AG1927" s="3">
        <v>46032.672609615598</v>
      </c>
      <c r="AH1927" s="3">
        <v>46032.672609615598</v>
      </c>
      <c r="AI1927" s="3">
        <v>46032.672609615598</v>
      </c>
      <c r="AJ1927" s="3">
        <v>46032.672609615598</v>
      </c>
      <c r="AK1927" s="3">
        <v>46032.672609615598</v>
      </c>
      <c r="AL1927" s="3">
        <v>46032.672609615598</v>
      </c>
      <c r="AM1927" s="3">
        <v>46032.672609615598</v>
      </c>
      <c r="AN1927" s="4"/>
      <c r="AO1927" s="4"/>
    </row>
    <row r="1928" spans="1:41" x14ac:dyDescent="0.25">
      <c r="A1928" s="48" t="str">
        <f t="shared" si="6"/>
        <v>DIC5</v>
      </c>
      <c r="B1928" s="2" t="s">
        <v>4</v>
      </c>
      <c r="C1928" s="2" t="s">
        <v>2</v>
      </c>
      <c r="D1928" s="2" t="s">
        <v>25</v>
      </c>
      <c r="E1928" s="2" t="s">
        <v>158</v>
      </c>
      <c r="F1928" s="2" t="s">
        <v>2</v>
      </c>
      <c r="G1928" s="4"/>
      <c r="H1928" s="3">
        <v>57507.323525462802</v>
      </c>
      <c r="I1928" s="3">
        <v>57538.414778229599</v>
      </c>
      <c r="J1928" s="3">
        <v>59115.091964154599</v>
      </c>
      <c r="K1928" s="3">
        <v>60693.685127814198</v>
      </c>
      <c r="L1928" s="3">
        <v>62274.194269208398</v>
      </c>
      <c r="M1928" s="3">
        <v>63856.619388337203</v>
      </c>
      <c r="N1928" s="3">
        <v>65440.960485200601</v>
      </c>
      <c r="O1928" s="3">
        <v>66669.444957905696</v>
      </c>
      <c r="P1928" s="3">
        <v>67898.940123413005</v>
      </c>
      <c r="Q1928" s="3">
        <v>69127.984642509095</v>
      </c>
      <c r="R1928" s="3">
        <v>70359.273344174304</v>
      </c>
      <c r="S1928" s="3">
        <v>71591.566562622902</v>
      </c>
      <c r="T1928" s="3">
        <v>72533.688265762801</v>
      </c>
      <c r="U1928" s="3">
        <v>73476.094815735603</v>
      </c>
      <c r="V1928" s="3">
        <v>74418.786212541498</v>
      </c>
      <c r="W1928" s="3">
        <v>75361.762456180193</v>
      </c>
      <c r="X1928" s="3">
        <v>76305.023546651806</v>
      </c>
      <c r="Y1928" s="3">
        <v>77208.247787553599</v>
      </c>
      <c r="Z1928" s="3">
        <v>78110.750302811401</v>
      </c>
      <c r="AA1928" s="3">
        <v>79013.069373941893</v>
      </c>
      <c r="AB1928" s="3">
        <v>79914.937232129203</v>
      </c>
      <c r="AC1928" s="3">
        <v>80816.353877373302</v>
      </c>
      <c r="AD1928" s="3">
        <v>81767.878276663701</v>
      </c>
      <c r="AE1928" s="3">
        <v>82718.459663580797</v>
      </c>
      <c r="AF1928" s="3">
        <v>83668.098038124503</v>
      </c>
      <c r="AG1928" s="3">
        <v>84616.793400294904</v>
      </c>
      <c r="AH1928" s="3">
        <v>85564.545750092002</v>
      </c>
      <c r="AI1928" s="3">
        <v>86695.244638185803</v>
      </c>
      <c r="AJ1928" s="3">
        <v>87824.480784300598</v>
      </c>
      <c r="AK1928" s="3">
        <v>88952.254188436098</v>
      </c>
      <c r="AL1928" s="3">
        <v>90078.564850592593</v>
      </c>
      <c r="AM1928" s="3">
        <v>91203.412770769894</v>
      </c>
      <c r="AN1928" s="4"/>
      <c r="AO1928" s="4"/>
    </row>
    <row r="1929" spans="1:41" x14ac:dyDescent="0.25">
      <c r="A1929" s="48" t="str">
        <f t="shared" si="6"/>
        <v>DIC5</v>
      </c>
      <c r="B1929" s="2" t="s">
        <v>4</v>
      </c>
      <c r="C1929" s="2" t="s">
        <v>2</v>
      </c>
      <c r="D1929" s="2" t="s">
        <v>25</v>
      </c>
      <c r="E1929" s="2" t="s">
        <v>159</v>
      </c>
      <c r="F1929" s="2" t="s">
        <v>2</v>
      </c>
      <c r="G1929" s="4"/>
      <c r="H1929" s="3">
        <v>0.403359504202492</v>
      </c>
      <c r="I1929" s="3">
        <v>0.403359504202492</v>
      </c>
      <c r="J1929" s="3">
        <v>0.403359504202492</v>
      </c>
      <c r="K1929" s="3">
        <v>0.403359504202492</v>
      </c>
      <c r="L1929" s="3">
        <v>0.403359504202492</v>
      </c>
      <c r="M1929" s="3">
        <v>0.403359504202492</v>
      </c>
      <c r="N1929" s="3">
        <v>0.36532673241008501</v>
      </c>
      <c r="O1929" s="3">
        <v>0.32642470806042401</v>
      </c>
      <c r="P1929" s="3">
        <v>0.28752268371076301</v>
      </c>
      <c r="Q1929" s="3">
        <v>0.25042341799540702</v>
      </c>
      <c r="R1929" s="3">
        <v>0.21332415228005</v>
      </c>
      <c r="S1929" s="3">
        <v>0.17622488656469401</v>
      </c>
      <c r="T1929" s="3">
        <v>0.15702485393639201</v>
      </c>
      <c r="U1929" s="3">
        <v>0.13782482130809101</v>
      </c>
      <c r="V1929" s="3">
        <v>7.4922196403353998E-3</v>
      </c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</row>
    <row r="1930" spans="1:41" x14ac:dyDescent="0.25">
      <c r="A1930" s="48" t="str">
        <f t="shared" si="6"/>
        <v>DIC5</v>
      </c>
      <c r="B1930" s="2" t="s">
        <v>4</v>
      </c>
      <c r="C1930" s="2" t="s">
        <v>2</v>
      </c>
      <c r="D1930" s="2" t="s">
        <v>26</v>
      </c>
      <c r="E1930" s="2" t="s">
        <v>32</v>
      </c>
      <c r="F1930" s="2" t="s">
        <v>243</v>
      </c>
      <c r="G1930" s="4"/>
      <c r="H1930" s="3">
        <v>0.52449999999999997</v>
      </c>
      <c r="I1930" s="3">
        <v>0.52939999999999998</v>
      </c>
      <c r="J1930" s="3">
        <v>0.55536237980117598</v>
      </c>
      <c r="K1930" s="3">
        <v>0.58194356970176397</v>
      </c>
      <c r="L1930" s="3">
        <v>0.60914356970176398</v>
      </c>
      <c r="M1930" s="3">
        <v>0.63696237980117598</v>
      </c>
      <c r="N1930" s="3">
        <v>0.66539999999999999</v>
      </c>
      <c r="O1930" s="3">
        <v>0.693293971648684</v>
      </c>
      <c r="P1930" s="3">
        <v>0.72173095747302596</v>
      </c>
      <c r="Q1930" s="3">
        <v>0.75071095747302696</v>
      </c>
      <c r="R1930" s="3">
        <v>0.78023397164868502</v>
      </c>
      <c r="S1930" s="3">
        <v>0.81030000000000102</v>
      </c>
      <c r="T1930" s="3">
        <v>0.84145657513567296</v>
      </c>
      <c r="U1930" s="3">
        <v>0.87308486270350805</v>
      </c>
      <c r="V1930" s="3">
        <v>0.90518486270350795</v>
      </c>
      <c r="W1930" s="3">
        <v>0.93775657513567101</v>
      </c>
      <c r="X1930" s="3">
        <v>0.970799999999998</v>
      </c>
      <c r="Y1930" s="3">
        <v>1.00586069116119</v>
      </c>
      <c r="Z1930" s="3">
        <v>1.04142103674178</v>
      </c>
      <c r="AA1930" s="3">
        <v>1.07748103674178</v>
      </c>
      <c r="AB1930" s="3">
        <v>1.11404069116119</v>
      </c>
      <c r="AC1930" s="3">
        <v>1.1511</v>
      </c>
      <c r="AD1930" s="3">
        <v>1.18787056636969</v>
      </c>
      <c r="AE1930" s="3">
        <v>1.2251058495545299</v>
      </c>
      <c r="AF1930" s="3">
        <v>1.26280584955453</v>
      </c>
      <c r="AG1930" s="3">
        <v>1.30097056636969</v>
      </c>
      <c r="AH1930" s="3">
        <v>1.3395999999999999</v>
      </c>
      <c r="AI1930" s="3">
        <v>1.37654811140606</v>
      </c>
      <c r="AJ1930" s="3">
        <v>1.4139621671091001</v>
      </c>
      <c r="AK1930" s="3">
        <v>1.45184216710909</v>
      </c>
      <c r="AL1930" s="3">
        <v>1.49018811140606</v>
      </c>
      <c r="AM1930" s="3">
        <v>1.5289999999999999</v>
      </c>
      <c r="AN1930" s="4"/>
      <c r="AO1930" s="4"/>
    </row>
    <row r="1931" spans="1:41" x14ac:dyDescent="0.25">
      <c r="A1931" s="48" t="str">
        <f t="shared" si="6"/>
        <v>DIC5</v>
      </c>
      <c r="B1931" s="2" t="s">
        <v>4</v>
      </c>
      <c r="C1931" s="2" t="s">
        <v>2</v>
      </c>
      <c r="D1931" s="2" t="s">
        <v>26</v>
      </c>
      <c r="E1931" s="2" t="s">
        <v>33</v>
      </c>
      <c r="F1931" s="2" t="s">
        <v>242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3">
        <v>5.0859069101725201E-3</v>
      </c>
      <c r="AA1931" s="3">
        <v>5.12590691018611E-3</v>
      </c>
      <c r="AB1931" s="3">
        <v>5.1639379401269298E-3</v>
      </c>
      <c r="AC1931" s="3">
        <v>5.2000000000238496E-3</v>
      </c>
      <c r="AD1931" s="3">
        <v>5.2833179986233603E-3</v>
      </c>
      <c r="AE1931" s="3">
        <v>5.3649769979355897E-3</v>
      </c>
      <c r="AF1931" s="3">
        <v>5.4449769979258997E-3</v>
      </c>
      <c r="AG1931" s="3">
        <v>5.5233179986333703E-3</v>
      </c>
      <c r="AH1931" s="3">
        <v>5.6000000000171503E-3</v>
      </c>
      <c r="AI1931" s="3">
        <v>5.7038904991926201E-3</v>
      </c>
      <c r="AJ1931" s="3">
        <v>5.8058357487862401E-3</v>
      </c>
      <c r="AK1931" s="3">
        <v>5.9058357488170898E-3</v>
      </c>
      <c r="AL1931" s="3">
        <v>6.0038904992505398E-3</v>
      </c>
      <c r="AM1931" s="3">
        <v>6.1000000000976896E-3</v>
      </c>
      <c r="AN1931" s="4"/>
      <c r="AO1931" s="4"/>
    </row>
    <row r="1932" spans="1:41" x14ac:dyDescent="0.25">
      <c r="A1932" s="48" t="str">
        <f t="shared" si="6"/>
        <v>DIC5</v>
      </c>
      <c r="B1932" s="2" t="s">
        <v>4</v>
      </c>
      <c r="C1932" s="2" t="s">
        <v>2</v>
      </c>
      <c r="D1932" s="2" t="s">
        <v>26</v>
      </c>
      <c r="E1932" s="2" t="s">
        <v>62</v>
      </c>
      <c r="F1932" s="2" t="s">
        <v>241</v>
      </c>
      <c r="G1932" s="4"/>
      <c r="H1932" s="3">
        <v>0.52449999999999997</v>
      </c>
      <c r="I1932" s="3">
        <v>0.52939999999999998</v>
      </c>
      <c r="J1932" s="3">
        <v>0.55536237980117598</v>
      </c>
      <c r="K1932" s="3">
        <v>0.58194356970176397</v>
      </c>
      <c r="L1932" s="3">
        <v>0.60914356970176398</v>
      </c>
      <c r="M1932" s="3">
        <v>0.63696237980117598</v>
      </c>
      <c r="N1932" s="3">
        <v>0.66539999999999999</v>
      </c>
      <c r="O1932" s="3">
        <v>0.693293971648684</v>
      </c>
      <c r="P1932" s="3">
        <v>0.72173095747302596</v>
      </c>
      <c r="Q1932" s="3">
        <v>0.75071095747302696</v>
      </c>
      <c r="R1932" s="3">
        <v>0.78023397164868502</v>
      </c>
      <c r="S1932" s="3">
        <v>0.81030000000000102</v>
      </c>
      <c r="T1932" s="3">
        <v>0.84145657513567296</v>
      </c>
      <c r="U1932" s="3">
        <v>0.87308486270350805</v>
      </c>
      <c r="V1932" s="3">
        <v>0.90518486270350795</v>
      </c>
      <c r="W1932" s="3">
        <v>0.93775657513567101</v>
      </c>
      <c r="X1932" s="3">
        <v>0.970799999999998</v>
      </c>
      <c r="Y1932" s="3">
        <v>1.00586069116119</v>
      </c>
      <c r="Z1932" s="3">
        <v>1.04142103674178</v>
      </c>
      <c r="AA1932" s="3">
        <v>1.07748103674178</v>
      </c>
      <c r="AB1932" s="3">
        <v>1.11404069116119</v>
      </c>
      <c r="AC1932" s="3">
        <v>1.1511</v>
      </c>
      <c r="AD1932" s="3">
        <v>1.18787056636969</v>
      </c>
      <c r="AE1932" s="3">
        <v>1.2251058495545299</v>
      </c>
      <c r="AF1932" s="3">
        <v>1.26280584955453</v>
      </c>
      <c r="AG1932" s="3">
        <v>1.30097056636969</v>
      </c>
      <c r="AH1932" s="3">
        <v>1.3395999999999999</v>
      </c>
      <c r="AI1932" s="3">
        <v>1.37654811140606</v>
      </c>
      <c r="AJ1932" s="3">
        <v>1.4139621671091001</v>
      </c>
      <c r="AK1932" s="3">
        <v>1.45184216710909</v>
      </c>
      <c r="AL1932" s="3">
        <v>1.49018811140606</v>
      </c>
      <c r="AM1932" s="3">
        <v>1.5289999999999999</v>
      </c>
      <c r="AN1932" s="4"/>
      <c r="AO1932" s="4"/>
    </row>
    <row r="1933" spans="1:41" x14ac:dyDescent="0.25">
      <c r="A1933" s="48" t="str">
        <f t="shared" si="6"/>
        <v>DIC5</v>
      </c>
      <c r="B1933" s="2" t="s">
        <v>4</v>
      </c>
      <c r="C1933" s="2" t="s">
        <v>2</v>
      </c>
      <c r="D1933" s="2" t="s">
        <v>26</v>
      </c>
      <c r="E1933" s="2" t="s">
        <v>63</v>
      </c>
      <c r="F1933" s="2" t="s">
        <v>238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3">
        <v>5.0859069101725201E-3</v>
      </c>
      <c r="AA1933" s="3">
        <v>5.12590691018611E-3</v>
      </c>
      <c r="AB1933" s="3">
        <v>5.1639379401269298E-3</v>
      </c>
      <c r="AC1933" s="3">
        <v>5.2000000000238496E-3</v>
      </c>
      <c r="AD1933" s="3">
        <v>5.2833179986233603E-3</v>
      </c>
      <c r="AE1933" s="3">
        <v>5.3649769979355897E-3</v>
      </c>
      <c r="AF1933" s="3">
        <v>5.4449769979258997E-3</v>
      </c>
      <c r="AG1933" s="3">
        <v>5.5233179986333703E-3</v>
      </c>
      <c r="AH1933" s="3">
        <v>5.6000000000171503E-3</v>
      </c>
      <c r="AI1933" s="3">
        <v>5.7038904991926201E-3</v>
      </c>
      <c r="AJ1933" s="3">
        <v>5.8058357487862401E-3</v>
      </c>
      <c r="AK1933" s="3">
        <v>5.9058357488170898E-3</v>
      </c>
      <c r="AL1933" s="3">
        <v>6.0038904992505398E-3</v>
      </c>
      <c r="AM1933" s="3">
        <v>6.1000000000976896E-3</v>
      </c>
      <c r="AN1933" s="4"/>
      <c r="AO1933" s="4"/>
    </row>
    <row r="1934" spans="1:41" x14ac:dyDescent="0.25">
      <c r="A1934" s="48" t="str">
        <f t="shared" si="6"/>
        <v>DIC5</v>
      </c>
      <c r="B1934" s="2" t="s">
        <v>4</v>
      </c>
      <c r="C1934" s="2" t="s">
        <v>2</v>
      </c>
      <c r="D1934" s="2" t="s">
        <v>26</v>
      </c>
      <c r="E1934" s="2" t="s">
        <v>64</v>
      </c>
      <c r="F1934" s="2" t="s">
        <v>237</v>
      </c>
      <c r="G1934" s="4"/>
      <c r="H1934" s="3">
        <v>22.321100000000001</v>
      </c>
      <c r="I1934" s="3">
        <v>19.900099999999998</v>
      </c>
      <c r="J1934" s="3">
        <v>20.876205801790601</v>
      </c>
      <c r="K1934" s="3">
        <v>21.8525987026858</v>
      </c>
      <c r="L1934" s="3">
        <v>22.829278702685802</v>
      </c>
      <c r="M1934" s="3">
        <v>23.806245801790599</v>
      </c>
      <c r="N1934" s="3">
        <v>24.7835</v>
      </c>
      <c r="O1934" s="3">
        <v>25.762896650081998</v>
      </c>
      <c r="P1934" s="3">
        <v>26.743934975123</v>
      </c>
      <c r="Q1934" s="3">
        <v>27.726614975122999</v>
      </c>
      <c r="R1934" s="3">
        <v>28.710936650082001</v>
      </c>
      <c r="S1934" s="3">
        <v>29.696899999999999</v>
      </c>
      <c r="T1934" s="3">
        <v>30.7717525497061</v>
      </c>
      <c r="U1934" s="3">
        <v>31.847618824559198</v>
      </c>
      <c r="V1934" s="3">
        <v>32.924498824559201</v>
      </c>
      <c r="W1934" s="3">
        <v>34.002392549706101</v>
      </c>
      <c r="X1934" s="3">
        <v>35.081299999999999</v>
      </c>
      <c r="Y1934" s="3">
        <v>36.272154122301799</v>
      </c>
      <c r="Z1934" s="3">
        <v>37.463161183452698</v>
      </c>
      <c r="AA1934" s="3">
        <v>38.654321183452701</v>
      </c>
      <c r="AB1934" s="3">
        <v>39.845634122301803</v>
      </c>
      <c r="AC1934" s="3">
        <v>41.037100000000002</v>
      </c>
      <c r="AD1934" s="3">
        <v>42.377051507110302</v>
      </c>
      <c r="AE1934" s="3">
        <v>43.716267260665497</v>
      </c>
      <c r="AF1934" s="3">
        <v>45.054747260665501</v>
      </c>
      <c r="AG1934" s="3">
        <v>46.3924915071103</v>
      </c>
      <c r="AH1934" s="3">
        <v>47.729500000000002</v>
      </c>
      <c r="AI1934" s="3">
        <v>49.203059132755897</v>
      </c>
      <c r="AJ1934" s="3">
        <v>50.674958699133903</v>
      </c>
      <c r="AK1934" s="3">
        <v>52.1451986991339</v>
      </c>
      <c r="AL1934" s="3">
        <v>53.613779132755901</v>
      </c>
      <c r="AM1934" s="3">
        <v>55.0807</v>
      </c>
      <c r="AN1934" s="4"/>
      <c r="AO1934" s="4"/>
    </row>
    <row r="1935" spans="1:41" x14ac:dyDescent="0.25">
      <c r="A1935" s="48" t="str">
        <f t="shared" si="6"/>
        <v>DIC5</v>
      </c>
      <c r="B1935" s="2" t="s">
        <v>4</v>
      </c>
      <c r="C1935" s="2" t="s">
        <v>2</v>
      </c>
      <c r="D1935" s="2" t="s">
        <v>26</v>
      </c>
      <c r="E1935" s="2" t="s">
        <v>64</v>
      </c>
      <c r="F1935" s="2" t="s">
        <v>238</v>
      </c>
      <c r="G1935" s="4"/>
      <c r="H1935" s="3">
        <v>2.5236000000000001</v>
      </c>
      <c r="I1935" s="3">
        <v>2.1497999999999999</v>
      </c>
      <c r="J1935" s="3">
        <v>2.2287758224753902</v>
      </c>
      <c r="K1935" s="3">
        <v>2.3086637337130802</v>
      </c>
      <c r="L1935" s="3">
        <v>2.3894637337130802</v>
      </c>
      <c r="M1935" s="3">
        <v>2.4711758224753901</v>
      </c>
      <c r="N1935" s="3">
        <v>2.5537999999999998</v>
      </c>
      <c r="O1935" s="3">
        <v>2.61043296608515</v>
      </c>
      <c r="P1935" s="3">
        <v>2.66702944912773</v>
      </c>
      <c r="Q1935" s="3">
        <v>2.7235894491277302</v>
      </c>
      <c r="R1935" s="3">
        <v>2.78011296608515</v>
      </c>
      <c r="S1935" s="3">
        <v>2.8365999999999998</v>
      </c>
      <c r="T1935" s="3">
        <v>2.8787066777508699</v>
      </c>
      <c r="U1935" s="3">
        <v>2.92033001662631</v>
      </c>
      <c r="V1935" s="3">
        <v>2.9614700166263201</v>
      </c>
      <c r="W1935" s="3">
        <v>3.0021266777508799</v>
      </c>
      <c r="X1935" s="3">
        <v>3.0423</v>
      </c>
      <c r="Y1935" s="3">
        <v>3.08372745707441</v>
      </c>
      <c r="Z1935" s="3">
        <v>3.1245111856116199</v>
      </c>
      <c r="AA1935" s="3">
        <v>3.16465118561162</v>
      </c>
      <c r="AB1935" s="3">
        <v>3.2041474570744102</v>
      </c>
      <c r="AC1935" s="3">
        <v>3.2429999999999999</v>
      </c>
      <c r="AD1935" s="3">
        <v>3.3060667338654</v>
      </c>
      <c r="AE1935" s="3">
        <v>3.3686001007980999</v>
      </c>
      <c r="AF1935" s="3">
        <v>3.4306001007981002</v>
      </c>
      <c r="AG1935" s="3">
        <v>3.4920667338653999</v>
      </c>
      <c r="AH1935" s="3">
        <v>3.5530000000000102</v>
      </c>
      <c r="AI1935" s="3">
        <v>3.6340784797258499</v>
      </c>
      <c r="AJ1935" s="3">
        <v>3.7146777195887699</v>
      </c>
      <c r="AK1935" s="3">
        <v>3.7947977195887699</v>
      </c>
      <c r="AL1935" s="3">
        <v>3.87443847972584</v>
      </c>
      <c r="AM1935" s="3">
        <v>3.9535999999999998</v>
      </c>
      <c r="AN1935" s="4"/>
      <c r="AO1935" s="4"/>
    </row>
    <row r="1936" spans="1:41" x14ac:dyDescent="0.25">
      <c r="A1936" s="48" t="str">
        <f t="shared" si="6"/>
        <v>DIC5</v>
      </c>
      <c r="B1936" s="2" t="s">
        <v>4</v>
      </c>
      <c r="C1936" s="2" t="s">
        <v>2</v>
      </c>
      <c r="D1936" s="2" t="s">
        <v>26</v>
      </c>
      <c r="E1936" s="2" t="s">
        <v>64</v>
      </c>
      <c r="F1936" s="2" t="s">
        <v>241</v>
      </c>
      <c r="G1936" s="4"/>
      <c r="H1936" s="3">
        <v>244.58779999999999</v>
      </c>
      <c r="I1936" s="3">
        <v>252.96279999999999</v>
      </c>
      <c r="J1936" s="3">
        <v>259.65153958573802</v>
      </c>
      <c r="K1936" s="3">
        <v>266.34805937860602</v>
      </c>
      <c r="L1936" s="3">
        <v>273.05235937860601</v>
      </c>
      <c r="M1936" s="3">
        <v>279.76443958573702</v>
      </c>
      <c r="N1936" s="3">
        <v>286.48430000000002</v>
      </c>
      <c r="O1936" s="3">
        <v>290.75165641532402</v>
      </c>
      <c r="P1936" s="3">
        <v>295.00921462298601</v>
      </c>
      <c r="Q1936" s="3">
        <v>299.25697462298598</v>
      </c>
      <c r="R1936" s="3">
        <v>303.49493641532399</v>
      </c>
      <c r="S1936" s="3">
        <v>307.72309999999999</v>
      </c>
      <c r="T1936" s="3">
        <v>309.346465862738</v>
      </c>
      <c r="U1936" s="3">
        <v>310.93605879410597</v>
      </c>
      <c r="V1936" s="3">
        <v>312.49187879410601</v>
      </c>
      <c r="W1936" s="3">
        <v>314.01392586273698</v>
      </c>
      <c r="X1936" s="3">
        <v>315.50220000000002</v>
      </c>
      <c r="Y1936" s="3">
        <v>315.176718821951</v>
      </c>
      <c r="Z1936" s="3">
        <v>314.78332823292601</v>
      </c>
      <c r="AA1936" s="3">
        <v>314.32202823292602</v>
      </c>
      <c r="AB1936" s="3">
        <v>313.79281882195102</v>
      </c>
      <c r="AC1936" s="3">
        <v>313.19569999999999</v>
      </c>
      <c r="AD1936" s="3">
        <v>310.64782071568402</v>
      </c>
      <c r="AE1936" s="3">
        <v>308.00744107352602</v>
      </c>
      <c r="AF1936" s="3">
        <v>305.274561073526</v>
      </c>
      <c r="AG1936" s="3">
        <v>302.44918071568401</v>
      </c>
      <c r="AH1936" s="3">
        <v>299.53129999999999</v>
      </c>
      <c r="AI1936" s="3">
        <v>296.683928021719</v>
      </c>
      <c r="AJ1936" s="3">
        <v>293.721242032578</v>
      </c>
      <c r="AK1936" s="3">
        <v>290.64324203257797</v>
      </c>
      <c r="AL1936" s="3">
        <v>287.44992802171902</v>
      </c>
      <c r="AM1936" s="3">
        <v>284.1413</v>
      </c>
      <c r="AN1936" s="4"/>
      <c r="AO1936" s="4"/>
    </row>
    <row r="1937" spans="1:41" x14ac:dyDescent="0.25">
      <c r="A1937" s="48" t="str">
        <f t="shared" si="6"/>
        <v>DIC5</v>
      </c>
      <c r="B1937" s="2" t="s">
        <v>4</v>
      </c>
      <c r="C1937" s="2" t="s">
        <v>2</v>
      </c>
      <c r="D1937" s="2" t="s">
        <v>26</v>
      </c>
      <c r="E1937" s="2" t="s">
        <v>65</v>
      </c>
      <c r="F1937" s="2" t="s">
        <v>237</v>
      </c>
      <c r="G1937" s="4"/>
      <c r="H1937" s="3">
        <v>1.2209937579301999E-2</v>
      </c>
      <c r="I1937" s="3">
        <v>1.14262889191863E-2</v>
      </c>
      <c r="J1937" s="3">
        <v>1.1907473722447401E-2</v>
      </c>
      <c r="K1937" s="3">
        <v>1.2381432085362401E-2</v>
      </c>
      <c r="L1937" s="3">
        <v>1.28481640079313E-2</v>
      </c>
      <c r="M1937" s="3">
        <v>1.3307669490154E-2</v>
      </c>
      <c r="N1937" s="3">
        <v>1.37599485320307E-2</v>
      </c>
      <c r="O1937" s="3">
        <v>1.42240344919755E-2</v>
      </c>
      <c r="P1937" s="3">
        <v>1.46831050984814E-2</v>
      </c>
      <c r="Q1937" s="3">
        <v>1.51371603515484E-2</v>
      </c>
      <c r="R1937" s="3">
        <v>1.5586200251176499E-2</v>
      </c>
      <c r="S1937" s="3">
        <v>1.6030224797365801E-2</v>
      </c>
      <c r="T1937" s="3">
        <v>1.6543165545497899E-2</v>
      </c>
      <c r="U1937" s="3">
        <v>1.70520168851012E-2</v>
      </c>
      <c r="V1937" s="3">
        <v>1.7556778816175699E-2</v>
      </c>
      <c r="W1937" s="3">
        <v>1.80574513387214E-2</v>
      </c>
      <c r="X1937" s="3">
        <v>1.8554034452738299E-2</v>
      </c>
      <c r="Y1937" s="3">
        <v>1.9134279101205201E-2</v>
      </c>
      <c r="Z1937" s="3">
        <v>1.97113551259811E-2</v>
      </c>
      <c r="AA1937" s="3">
        <v>2.0285262527065799E-2</v>
      </c>
      <c r="AB1937" s="3">
        <v>2.0856001304459301E-2</v>
      </c>
      <c r="AC1937" s="3">
        <v>2.1423571458161799E-2</v>
      </c>
      <c r="AD1937" s="3">
        <v>2.209106858897E-2</v>
      </c>
      <c r="AE1937" s="3">
        <v>2.2756139198173101E-2</v>
      </c>
      <c r="AF1937" s="3">
        <v>2.3418783285770899E-2</v>
      </c>
      <c r="AG1937" s="3">
        <v>2.4079000851763399E-2</v>
      </c>
      <c r="AH1937" s="3">
        <v>2.47367918961507E-2</v>
      </c>
      <c r="AI1937" s="3">
        <v>2.5487963574390201E-2</v>
      </c>
      <c r="AJ1937" s="3">
        <v>2.6237511163815199E-2</v>
      </c>
      <c r="AK1937" s="3">
        <v>2.69854346644256E-2</v>
      </c>
      <c r="AL1937" s="3">
        <v>2.7731734076221402E-2</v>
      </c>
      <c r="AM1937" s="3">
        <v>2.8476409399202599E-2</v>
      </c>
      <c r="AN1937" s="4"/>
      <c r="AO1937" s="4"/>
    </row>
    <row r="1938" spans="1:41" x14ac:dyDescent="0.25">
      <c r="A1938" s="48" t="str">
        <f t="shared" si="6"/>
        <v>DIC5</v>
      </c>
      <c r="B1938" s="2" t="s">
        <v>4</v>
      </c>
      <c r="C1938" s="2" t="s">
        <v>2</v>
      </c>
      <c r="D1938" s="2" t="s">
        <v>26</v>
      </c>
      <c r="E1938" s="2" t="s">
        <v>65</v>
      </c>
      <c r="F1938" s="2" t="s">
        <v>238</v>
      </c>
      <c r="G1938" s="4"/>
      <c r="H1938" s="3">
        <v>1.2659383134368299E-2</v>
      </c>
      <c r="I1938" s="3">
        <v>8.9889111013266004E-3</v>
      </c>
      <c r="J1938" s="3">
        <v>9.3086162515942494E-3</v>
      </c>
      <c r="K1938" s="3">
        <v>9.6315368935021503E-3</v>
      </c>
      <c r="L1938" s="3">
        <v>9.9576730270502806E-3</v>
      </c>
      <c r="M1938" s="3">
        <v>1.02870246522386E-2</v>
      </c>
      <c r="N1938" s="3">
        <v>1.0619591769067301E-2</v>
      </c>
      <c r="O1938" s="3">
        <v>1.08401693108479E-2</v>
      </c>
      <c r="P1938" s="3">
        <v>1.1059938409254301E-2</v>
      </c>
      <c r="Q1938" s="3">
        <v>1.1278899064286601E-2</v>
      </c>
      <c r="R1938" s="3">
        <v>1.1497051275944799E-2</v>
      </c>
      <c r="S1938" s="3">
        <v>1.17143950442288E-2</v>
      </c>
      <c r="T1938" s="3">
        <v>1.18589070965196E-2</v>
      </c>
      <c r="U1938" s="3">
        <v>1.20003085926752E-2</v>
      </c>
      <c r="V1938" s="3">
        <v>1.2138599532695599E-2</v>
      </c>
      <c r="W1938" s="3">
        <v>1.2273779916580799E-2</v>
      </c>
      <c r="X1938" s="3">
        <v>1.2405849744330901E-2</v>
      </c>
      <c r="Y1938" s="3">
        <v>1.25415279456289E-2</v>
      </c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</row>
    <row r="1939" spans="1:41" x14ac:dyDescent="0.25">
      <c r="A1939" s="48" t="str">
        <f t="shared" si="6"/>
        <v>DIC5</v>
      </c>
      <c r="B1939" s="2" t="s">
        <v>4</v>
      </c>
      <c r="C1939" s="2" t="s">
        <v>2</v>
      </c>
      <c r="D1939" s="2" t="s">
        <v>26</v>
      </c>
      <c r="E1939" s="2" t="s">
        <v>65</v>
      </c>
      <c r="F1939" s="2" t="s">
        <v>241</v>
      </c>
      <c r="G1939" s="4"/>
      <c r="H1939" s="3">
        <v>14.3366332761608</v>
      </c>
      <c r="I1939" s="3">
        <v>14.7287341880987</v>
      </c>
      <c r="J1939" s="3">
        <v>15.0633178735086</v>
      </c>
      <c r="K1939" s="3">
        <v>15.395591383870199</v>
      </c>
      <c r="L1939" s="3">
        <v>15.7255547191834</v>
      </c>
      <c r="M1939" s="3">
        <v>16.053207879448198</v>
      </c>
      <c r="N1939" s="3">
        <v>16.3785508646647</v>
      </c>
      <c r="O1939" s="3">
        <v>16.5314800238034</v>
      </c>
      <c r="P1939" s="3">
        <v>16.680984691981301</v>
      </c>
      <c r="Q1939" s="3">
        <v>16.827064869198399</v>
      </c>
      <c r="R1939" s="3">
        <v>16.9697205554546</v>
      </c>
      <c r="S1939" s="3">
        <v>17.108951750749998</v>
      </c>
      <c r="T1939" s="3">
        <v>17.137565180362099</v>
      </c>
      <c r="U1939" s="3">
        <v>17.163015263872499</v>
      </c>
      <c r="V1939" s="3">
        <v>17.1853020012813</v>
      </c>
      <c r="W1939" s="3">
        <v>17.204425392588401</v>
      </c>
      <c r="X1939" s="3">
        <v>17.220385437793901</v>
      </c>
      <c r="Y1939" s="3">
        <v>17.206626643494499</v>
      </c>
      <c r="Z1939" s="3">
        <v>17.1892400159646</v>
      </c>
      <c r="AA1939" s="3">
        <v>17.168225555204</v>
      </c>
      <c r="AB1939" s="3">
        <v>17.143583261212701</v>
      </c>
      <c r="AC1939" s="3">
        <v>17.115313133990899</v>
      </c>
      <c r="AD1939" s="3">
        <v>17.084596155958899</v>
      </c>
      <c r="AE1939" s="3">
        <v>17.0507170528006</v>
      </c>
      <c r="AF1939" s="3">
        <v>17.013675824516199</v>
      </c>
      <c r="AG1939" s="3">
        <v>16.973472471105499</v>
      </c>
      <c r="AH1939" s="3">
        <v>16.9301069925686</v>
      </c>
      <c r="AI1939" s="3">
        <v>16.924971538400602</v>
      </c>
      <c r="AJ1939" s="3">
        <v>16.916396798609501</v>
      </c>
      <c r="AK1939" s="3">
        <v>16.904382773195199</v>
      </c>
      <c r="AL1939" s="3">
        <v>16.888929462157801</v>
      </c>
      <c r="AM1939" s="3">
        <v>16.870036865497202</v>
      </c>
      <c r="AN1939" s="4"/>
      <c r="AO1939" s="4"/>
    </row>
    <row r="1940" spans="1:41" x14ac:dyDescent="0.25">
      <c r="A1940" s="48" t="str">
        <f t="shared" si="6"/>
        <v>DIC5</v>
      </c>
      <c r="B1940" s="2" t="s">
        <v>4</v>
      </c>
      <c r="C1940" s="2" t="s">
        <v>2</v>
      </c>
      <c r="D1940" s="2" t="s">
        <v>26</v>
      </c>
      <c r="E1940" s="2" t="s">
        <v>66</v>
      </c>
      <c r="F1940" s="2" t="s">
        <v>237</v>
      </c>
      <c r="G1940" s="4"/>
      <c r="H1940" s="3">
        <v>9.1316000000000095</v>
      </c>
      <c r="I1940" s="3">
        <v>7.7752999999999899</v>
      </c>
      <c r="J1940" s="3">
        <v>8.15374337256854</v>
      </c>
      <c r="K1940" s="3">
        <v>8.5320250588528097</v>
      </c>
      <c r="L1940" s="3">
        <v>8.9101450588528195</v>
      </c>
      <c r="M1940" s="3">
        <v>9.2881033725685498</v>
      </c>
      <c r="N1940" s="3">
        <v>9.6659000000000095</v>
      </c>
      <c r="O1940" s="3">
        <v>10.018369269848099</v>
      </c>
      <c r="P1940" s="3">
        <v>10.3692839047721</v>
      </c>
      <c r="Q1940" s="3">
        <v>10.718643904772099</v>
      </c>
      <c r="R1940" s="3">
        <v>11.0664492698481</v>
      </c>
      <c r="S1940" s="3">
        <v>11.412699999999999</v>
      </c>
      <c r="T1940" s="3">
        <v>11.806445509246</v>
      </c>
      <c r="U1940" s="3">
        <v>12.199248263869</v>
      </c>
      <c r="V1940" s="3">
        <v>12.591108263869</v>
      </c>
      <c r="W1940" s="3">
        <v>12.982025509246</v>
      </c>
      <c r="X1940" s="3">
        <v>13.372</v>
      </c>
      <c r="Y1940" s="3">
        <v>13.823535896569201</v>
      </c>
      <c r="Z1940" s="3">
        <v>14.2749738448538</v>
      </c>
      <c r="AA1940" s="3">
        <v>14.7263138448538</v>
      </c>
      <c r="AB1940" s="3">
        <v>15.177555896569199</v>
      </c>
      <c r="AC1940" s="3">
        <v>15.6287</v>
      </c>
      <c r="AD1940" s="3">
        <v>16.1556042697027</v>
      </c>
      <c r="AE1940" s="3">
        <v>16.683286404554</v>
      </c>
      <c r="AF1940" s="3">
        <v>17.211746404553999</v>
      </c>
      <c r="AG1940" s="3">
        <v>17.7409842697027</v>
      </c>
      <c r="AH1940" s="3">
        <v>18.271000000000001</v>
      </c>
      <c r="AI1940" s="3">
        <v>18.873184496043599</v>
      </c>
      <c r="AJ1940" s="3">
        <v>19.477056744065401</v>
      </c>
      <c r="AK1940" s="3">
        <v>20.082616744065401</v>
      </c>
      <c r="AL1940" s="3">
        <v>20.689864496043601</v>
      </c>
      <c r="AM1940" s="3">
        <v>21.2988</v>
      </c>
      <c r="AN1940" s="4"/>
      <c r="AO1940" s="4"/>
    </row>
    <row r="1941" spans="1:41" x14ac:dyDescent="0.25">
      <c r="A1941" s="48" t="str">
        <f t="shared" si="6"/>
        <v>DIC5</v>
      </c>
      <c r="B1941" s="2" t="s">
        <v>4</v>
      </c>
      <c r="C1941" s="2" t="s">
        <v>2</v>
      </c>
      <c r="D1941" s="2" t="s">
        <v>26</v>
      </c>
      <c r="E1941" s="2" t="s">
        <v>66</v>
      </c>
      <c r="F1941" s="2" t="s">
        <v>238</v>
      </c>
      <c r="G1941" s="4"/>
      <c r="H1941" s="3">
        <v>98.535499999999999</v>
      </c>
      <c r="I1941" s="3">
        <v>90.397400000000005</v>
      </c>
      <c r="J1941" s="3">
        <v>93.107689465504805</v>
      </c>
      <c r="K1941" s="3">
        <v>95.821594198257202</v>
      </c>
      <c r="L1941" s="3">
        <v>98.539114198257195</v>
      </c>
      <c r="M1941" s="3">
        <v>101.260249465505</v>
      </c>
      <c r="N1941" s="3">
        <v>103.985</v>
      </c>
      <c r="O1941" s="3">
        <v>106.395637735695</v>
      </c>
      <c r="P1941" s="3">
        <v>108.809396603542</v>
      </c>
      <c r="Q1941" s="3">
        <v>111.226276603542</v>
      </c>
      <c r="R1941" s="3">
        <v>113.64627773569499</v>
      </c>
      <c r="S1941" s="3">
        <v>116.0694</v>
      </c>
      <c r="T1941" s="3">
        <v>118.393464831546</v>
      </c>
      <c r="U1941" s="3">
        <v>120.72055724731899</v>
      </c>
      <c r="V1941" s="3">
        <v>123.050677247319</v>
      </c>
      <c r="W1941" s="3">
        <v>125.38382483154599</v>
      </c>
      <c r="X1941" s="3">
        <v>127.72</v>
      </c>
      <c r="Y1941" s="3">
        <v>130.26160449435801</v>
      </c>
      <c r="Z1941" s="3">
        <v>132.806456741537</v>
      </c>
      <c r="AA1941" s="3">
        <v>135.35455674153701</v>
      </c>
      <c r="AB1941" s="3">
        <v>137.905904494358</v>
      </c>
      <c r="AC1941" s="3">
        <v>140.4605</v>
      </c>
      <c r="AD1941" s="3">
        <v>143.79326498237</v>
      </c>
      <c r="AE1941" s="3">
        <v>147.13006747355499</v>
      </c>
      <c r="AF1941" s="3">
        <v>150.470907473555</v>
      </c>
      <c r="AG1941" s="3">
        <v>153.81578498236999</v>
      </c>
      <c r="AH1941" s="3">
        <v>157.16470000000001</v>
      </c>
      <c r="AI1941" s="3">
        <v>161.27026775711499</v>
      </c>
      <c r="AJ1941" s="3">
        <v>165.380481635672</v>
      </c>
      <c r="AK1941" s="3">
        <v>169.49534163567199</v>
      </c>
      <c r="AL1941" s="3">
        <v>173.61484775711401</v>
      </c>
      <c r="AM1941" s="3">
        <v>177.739</v>
      </c>
      <c r="AN1941" s="4"/>
      <c r="AO1941" s="4"/>
    </row>
    <row r="1942" spans="1:41" x14ac:dyDescent="0.25">
      <c r="A1942" s="48" t="str">
        <f t="shared" si="6"/>
        <v>DIC5</v>
      </c>
      <c r="B1942" s="2" t="s">
        <v>4</v>
      </c>
      <c r="C1942" s="2" t="s">
        <v>2</v>
      </c>
      <c r="D1942" s="2" t="s">
        <v>26</v>
      </c>
      <c r="E1942" s="2" t="s">
        <v>66</v>
      </c>
      <c r="F1942" s="2" t="s">
        <v>239</v>
      </c>
      <c r="G1942" s="4"/>
      <c r="H1942" s="3">
        <v>51.217300000000002</v>
      </c>
      <c r="I1942" s="3">
        <v>52.991900000000001</v>
      </c>
      <c r="J1942" s="3">
        <v>54.503188139297897</v>
      </c>
      <c r="K1942" s="3">
        <v>56.018882208946799</v>
      </c>
      <c r="L1942" s="3">
        <v>57.538982208946798</v>
      </c>
      <c r="M1942" s="3">
        <v>59.063488139297903</v>
      </c>
      <c r="N1942" s="3">
        <v>60.592399999999998</v>
      </c>
      <c r="O1942" s="3">
        <v>62.016432874348503</v>
      </c>
      <c r="P1942" s="3">
        <v>63.444729311522799</v>
      </c>
      <c r="Q1942" s="3">
        <v>64.877289311522802</v>
      </c>
      <c r="R1942" s="3">
        <v>66.314112874348496</v>
      </c>
      <c r="S1942" s="3">
        <v>67.755200000000002</v>
      </c>
      <c r="T1942" s="3">
        <v>68.645358848148703</v>
      </c>
      <c r="U1942" s="3">
        <v>69.537828272222995</v>
      </c>
      <c r="V1942" s="3">
        <v>70.432608272223007</v>
      </c>
      <c r="W1942" s="3">
        <v>71.329698848148695</v>
      </c>
      <c r="X1942" s="3">
        <v>72.229100000000003</v>
      </c>
      <c r="Y1942" s="3">
        <v>72.869790694937095</v>
      </c>
      <c r="Z1942" s="3">
        <v>73.511936042405594</v>
      </c>
      <c r="AA1942" s="3">
        <v>74.1555360424056</v>
      </c>
      <c r="AB1942" s="3">
        <v>74.8005906949371</v>
      </c>
      <c r="AC1942" s="3">
        <v>75.447100000000006</v>
      </c>
      <c r="AD1942" s="3">
        <v>76.3298180053891</v>
      </c>
      <c r="AE1942" s="3">
        <v>77.214477008083605</v>
      </c>
      <c r="AF1942" s="3">
        <v>78.101077008083607</v>
      </c>
      <c r="AG1942" s="3">
        <v>78.989618005389104</v>
      </c>
      <c r="AH1942" s="3">
        <v>79.880099999999999</v>
      </c>
      <c r="AI1942" s="3">
        <v>80.908667769812098</v>
      </c>
      <c r="AJ1942" s="3">
        <v>81.939361654718198</v>
      </c>
      <c r="AK1942" s="3">
        <v>82.972181654718199</v>
      </c>
      <c r="AL1942" s="3">
        <v>84.007127769812101</v>
      </c>
      <c r="AM1942" s="3">
        <v>85.044200000000004</v>
      </c>
      <c r="AN1942" s="4"/>
      <c r="AO1942" s="4"/>
    </row>
    <row r="1943" spans="1:41" x14ac:dyDescent="0.25">
      <c r="A1943" s="48" t="str">
        <f t="shared" si="6"/>
        <v>DIC5</v>
      </c>
      <c r="B1943" s="2" t="s">
        <v>4</v>
      </c>
      <c r="C1943" s="2" t="s">
        <v>2</v>
      </c>
      <c r="D1943" s="2" t="s">
        <v>26</v>
      </c>
      <c r="E1943" s="2" t="s">
        <v>66</v>
      </c>
      <c r="F1943" s="2" t="s">
        <v>240</v>
      </c>
      <c r="G1943" s="4"/>
      <c r="H1943" s="3">
        <v>59.019300000000001</v>
      </c>
      <c r="I1943" s="3">
        <v>51.586199999999998</v>
      </c>
      <c r="J1943" s="3">
        <v>52.602140098254402</v>
      </c>
      <c r="K1943" s="3">
        <v>53.615690147381599</v>
      </c>
      <c r="L1943" s="3">
        <v>54.626850147381603</v>
      </c>
      <c r="M1943" s="3">
        <v>55.6356200982544</v>
      </c>
      <c r="N1943" s="3">
        <v>56.642000000000003</v>
      </c>
      <c r="O1943" s="3">
        <v>58.038970046605797</v>
      </c>
      <c r="P1943" s="3">
        <v>59.434165069908801</v>
      </c>
      <c r="Q1943" s="3">
        <v>60.8275850699088</v>
      </c>
      <c r="R1943" s="3">
        <v>62.219230046605801</v>
      </c>
      <c r="S1943" s="3">
        <v>63.609099999999998</v>
      </c>
      <c r="T1943" s="3">
        <v>64.858745506343695</v>
      </c>
      <c r="U1943" s="3">
        <v>66.107058259515597</v>
      </c>
      <c r="V1943" s="3">
        <v>67.354038259515605</v>
      </c>
      <c r="W1943" s="3">
        <v>68.599685506343704</v>
      </c>
      <c r="X1943" s="3">
        <v>69.843999999999994</v>
      </c>
      <c r="Y1943" s="3">
        <v>70.986496138147899</v>
      </c>
      <c r="Z1943" s="3">
        <v>72.127544207221803</v>
      </c>
      <c r="AA1943" s="3">
        <v>73.267144207221804</v>
      </c>
      <c r="AB1943" s="3">
        <v>74.405296138147904</v>
      </c>
      <c r="AC1943" s="3">
        <v>75.542000000000002</v>
      </c>
      <c r="AD1943" s="3">
        <v>77.380252203832399</v>
      </c>
      <c r="AE1943" s="3">
        <v>79.217198305748596</v>
      </c>
      <c r="AF1943" s="3">
        <v>81.052838305748594</v>
      </c>
      <c r="AG1943" s="3">
        <v>82.887172203832407</v>
      </c>
      <c r="AH1943" s="3">
        <v>84.720200000000006</v>
      </c>
      <c r="AI1943" s="3">
        <v>87.200167879303507</v>
      </c>
      <c r="AJ1943" s="3">
        <v>89.679411818955302</v>
      </c>
      <c r="AK1943" s="3">
        <v>92.157931818955305</v>
      </c>
      <c r="AL1943" s="3">
        <v>94.635727879303502</v>
      </c>
      <c r="AM1943" s="3">
        <v>97.112799999999993</v>
      </c>
      <c r="AN1943" s="4"/>
      <c r="AO1943" s="4"/>
    </row>
    <row r="1944" spans="1:41" x14ac:dyDescent="0.25">
      <c r="A1944" s="48" t="str">
        <f t="shared" si="6"/>
        <v>DIC5</v>
      </c>
      <c r="B1944" s="2" t="s">
        <v>4</v>
      </c>
      <c r="C1944" s="2" t="s">
        <v>2</v>
      </c>
      <c r="D1944" s="2" t="s">
        <v>26</v>
      </c>
      <c r="E1944" s="2" t="s">
        <v>66</v>
      </c>
      <c r="F1944" s="2" t="s">
        <v>241</v>
      </c>
      <c r="G1944" s="4"/>
      <c r="H1944" s="3">
        <v>20.912099999999999</v>
      </c>
      <c r="I1944" s="3">
        <v>20.1708</v>
      </c>
      <c r="J1944" s="3">
        <v>19.920436099469601</v>
      </c>
      <c r="K1944" s="3">
        <v>19.6312241492043</v>
      </c>
      <c r="L1944" s="3">
        <v>19.303164149204299</v>
      </c>
      <c r="M1944" s="3">
        <v>18.936256099469599</v>
      </c>
      <c r="N1944" s="3">
        <v>18.5305</v>
      </c>
      <c r="O1944" s="3">
        <v>19.032187610134098</v>
      </c>
      <c r="P1944" s="3">
        <v>19.540341415201102</v>
      </c>
      <c r="Q1944" s="3">
        <v>20.054961415201099</v>
      </c>
      <c r="R1944" s="3">
        <v>20.576047610134101</v>
      </c>
      <c r="S1944" s="3">
        <v>21.1036</v>
      </c>
      <c r="T1944" s="3">
        <v>22.888236022846598</v>
      </c>
      <c r="U1944" s="3">
        <v>24.705454034269899</v>
      </c>
      <c r="V1944" s="3">
        <v>26.5552540342699</v>
      </c>
      <c r="W1944" s="3">
        <v>28.437636022846601</v>
      </c>
      <c r="X1944" s="3">
        <v>30.352599999999999</v>
      </c>
      <c r="Y1944" s="3">
        <v>34.161777316145702</v>
      </c>
      <c r="Z1944" s="3">
        <v>38.039885974218599</v>
      </c>
      <c r="AA1944" s="3">
        <v>41.9869259742186</v>
      </c>
      <c r="AB1944" s="3">
        <v>46.002897316145699</v>
      </c>
      <c r="AC1944" s="3">
        <v>50.087800000000001</v>
      </c>
      <c r="AD1944" s="3">
        <v>55.648047799245603</v>
      </c>
      <c r="AE1944" s="3">
        <v>61.297591698868501</v>
      </c>
      <c r="AF1944" s="3">
        <v>67.036431698868398</v>
      </c>
      <c r="AG1944" s="3">
        <v>72.864567799245705</v>
      </c>
      <c r="AH1944" s="3">
        <v>78.781999999999996</v>
      </c>
      <c r="AI1944" s="3">
        <v>85.449154353759198</v>
      </c>
      <c r="AJ1944" s="3">
        <v>92.232511530638902</v>
      </c>
      <c r="AK1944" s="3">
        <v>99.132071530638896</v>
      </c>
      <c r="AL1944" s="3">
        <v>106.147834353759</v>
      </c>
      <c r="AM1944" s="3">
        <v>113.27979999999999</v>
      </c>
      <c r="AN1944" s="4"/>
      <c r="AO1944" s="4"/>
    </row>
    <row r="1945" spans="1:41" x14ac:dyDescent="0.25">
      <c r="A1945" s="48" t="str">
        <f t="shared" si="6"/>
        <v>DIC5</v>
      </c>
      <c r="B1945" s="2" t="s">
        <v>4</v>
      </c>
      <c r="C1945" s="2" t="s">
        <v>2</v>
      </c>
      <c r="D1945" s="2" t="s">
        <v>26</v>
      </c>
      <c r="E1945" s="2" t="s">
        <v>67</v>
      </c>
      <c r="F1945" s="2" t="s">
        <v>237</v>
      </c>
      <c r="G1945" s="4"/>
      <c r="H1945" s="3">
        <v>0.19969006242069801</v>
      </c>
      <c r="I1945" s="3">
        <v>0.18687371108081499</v>
      </c>
      <c r="J1945" s="3">
        <v>0.19474335191844899</v>
      </c>
      <c r="K1945" s="3">
        <v>0.20249480637598299</v>
      </c>
      <c r="L1945" s="3">
        <v>0.210128074453409</v>
      </c>
      <c r="M1945" s="3">
        <v>0.21764315615073301</v>
      </c>
      <c r="N1945" s="3">
        <v>0.225040051467949</v>
      </c>
      <c r="O1945" s="3">
        <v>0.232630045577916</v>
      </c>
      <c r="P1945" s="3">
        <v>0.240138015006372</v>
      </c>
      <c r="Q1945" s="3">
        <v>0.247563959753309</v>
      </c>
      <c r="R1945" s="3">
        <v>0.25490787981873397</v>
      </c>
      <c r="S1945" s="3">
        <v>0.26216977520264101</v>
      </c>
      <c r="T1945" s="3">
        <v>0.27055877550238699</v>
      </c>
      <c r="U1945" s="3">
        <v>0.278880894686729</v>
      </c>
      <c r="V1945" s="3">
        <v>0.28713613275566202</v>
      </c>
      <c r="W1945" s="3">
        <v>0.29532448970918301</v>
      </c>
      <c r="X1945" s="3">
        <v>0.30344596554729503</v>
      </c>
      <c r="Y1945" s="3">
        <v>0.31293570202784898</v>
      </c>
      <c r="Z1945" s="3">
        <v>0.32237361656757602</v>
      </c>
      <c r="AA1945" s="3">
        <v>0.331759709166488</v>
      </c>
      <c r="AB1945" s="3">
        <v>0.34109397982457401</v>
      </c>
      <c r="AC1945" s="3">
        <v>0.35037642854184198</v>
      </c>
      <c r="AD1945" s="3">
        <v>0.361293154598059</v>
      </c>
      <c r="AE1945" s="3">
        <v>0.37217019558237702</v>
      </c>
      <c r="AF1945" s="3">
        <v>0.38300755149476601</v>
      </c>
      <c r="AG1945" s="3">
        <v>0.39380522233526</v>
      </c>
      <c r="AH1945" s="3">
        <v>0.40456320810385099</v>
      </c>
      <c r="AI1945" s="3">
        <v>0.41684840762612801</v>
      </c>
      <c r="AJ1945" s="3">
        <v>0.429107045636963</v>
      </c>
      <c r="AK1945" s="3">
        <v>0.44133912213634102</v>
      </c>
      <c r="AL1945" s="3">
        <v>0.453544637124287</v>
      </c>
      <c r="AM1945" s="3">
        <v>0.46572359060077201</v>
      </c>
      <c r="AN1945" s="4"/>
      <c r="AO1945" s="4"/>
    </row>
    <row r="1946" spans="1:41" x14ac:dyDescent="0.25">
      <c r="A1946" s="48" t="str">
        <f t="shared" si="6"/>
        <v>DIC5</v>
      </c>
      <c r="B1946" s="2" t="s">
        <v>4</v>
      </c>
      <c r="C1946" s="2" t="s">
        <v>2</v>
      </c>
      <c r="D1946" s="2" t="s">
        <v>26</v>
      </c>
      <c r="E1946" s="2" t="s">
        <v>67</v>
      </c>
      <c r="F1946" s="2" t="s">
        <v>238</v>
      </c>
      <c r="G1946" s="4"/>
      <c r="H1946" s="3">
        <v>0.211040616865622</v>
      </c>
      <c r="I1946" s="3">
        <v>0.15081108889870101</v>
      </c>
      <c r="J1946" s="3">
        <v>0.15615888299167999</v>
      </c>
      <c r="K1946" s="3">
        <v>0.16155971197138999</v>
      </c>
      <c r="L1946" s="3">
        <v>0.16701357583783899</v>
      </c>
      <c r="M1946" s="3">
        <v>0.17252047459103201</v>
      </c>
      <c r="N1946" s="3">
        <v>0.17808040823094601</v>
      </c>
      <c r="O1946" s="3">
        <v>0.18175104662414801</v>
      </c>
      <c r="P1946" s="3">
        <v>0.18540688549322201</v>
      </c>
      <c r="Q1946" s="3">
        <v>0.18904792483819199</v>
      </c>
      <c r="R1946" s="3">
        <v>0.192674164659032</v>
      </c>
      <c r="S1946" s="3">
        <v>0.19628560495576799</v>
      </c>
      <c r="T1946" s="3">
        <v>0.19871123609852201</v>
      </c>
      <c r="U1946" s="3">
        <v>0.201084906199889</v>
      </c>
      <c r="V1946" s="3">
        <v>0.20340661525985501</v>
      </c>
      <c r="W1946" s="3">
        <v>0.20567636327844899</v>
      </c>
      <c r="X1946" s="3">
        <v>0.207894150255654</v>
      </c>
      <c r="Y1946" s="3">
        <v>0.21015706665577699</v>
      </c>
      <c r="Z1946" s="3">
        <v>0.21994198499193501</v>
      </c>
      <c r="AA1946" s="3">
        <v>0.22216198499193601</v>
      </c>
      <c r="AB1946" s="3">
        <v>0.22431465666129</v>
      </c>
      <c r="AC1946" s="3">
        <v>0.22639999999999999</v>
      </c>
      <c r="AD1946" s="3">
        <v>0.23046497007118</v>
      </c>
      <c r="AE1946" s="3">
        <v>0.23447745510677001</v>
      </c>
      <c r="AF1946" s="3">
        <v>0.23843745510677</v>
      </c>
      <c r="AG1946" s="3">
        <v>0.24234497007118</v>
      </c>
      <c r="AH1946" s="3">
        <v>0.2462</v>
      </c>
      <c r="AI1946" s="3">
        <v>0.251643785200308</v>
      </c>
      <c r="AJ1946" s="3">
        <v>0.257045677800461</v>
      </c>
      <c r="AK1946" s="3">
        <v>0.26240567780046198</v>
      </c>
      <c r="AL1946" s="3">
        <v>0.26772378520030798</v>
      </c>
      <c r="AM1946" s="3">
        <v>0.27300000000000102</v>
      </c>
      <c r="AN1946" s="4"/>
      <c r="AO1946" s="4"/>
    </row>
    <row r="1947" spans="1:41" x14ac:dyDescent="0.25">
      <c r="A1947" s="48" t="str">
        <f t="shared" si="6"/>
        <v>DIC5</v>
      </c>
      <c r="B1947" s="2" t="s">
        <v>4</v>
      </c>
      <c r="C1947" s="2" t="s">
        <v>2</v>
      </c>
      <c r="D1947" s="2" t="s">
        <v>26</v>
      </c>
      <c r="E1947" s="2" t="s">
        <v>67</v>
      </c>
      <c r="F1947" s="2" t="s">
        <v>241</v>
      </c>
      <c r="G1947" s="4"/>
      <c r="H1947" s="3">
        <v>234.50266672383901</v>
      </c>
      <c r="I1947" s="3">
        <v>240.91476581190099</v>
      </c>
      <c r="J1947" s="3">
        <v>246.388076465235</v>
      </c>
      <c r="K1947" s="3">
        <v>251.82363012424599</v>
      </c>
      <c r="L1947" s="3">
        <v>257.221426788933</v>
      </c>
      <c r="M1947" s="3">
        <v>262.581466459296</v>
      </c>
      <c r="N1947" s="3">
        <v>267.90374913533498</v>
      </c>
      <c r="O1947" s="3">
        <v>270.41441820846399</v>
      </c>
      <c r="P1947" s="3">
        <v>272.86936265641998</v>
      </c>
      <c r="Q1947" s="3">
        <v>275.20186833579601</v>
      </c>
      <c r="R1947" s="3">
        <v>277.53496158120902</v>
      </c>
      <c r="S1947" s="3">
        <v>279.81204824924998</v>
      </c>
      <c r="T1947" s="3">
        <v>280.28001276652901</v>
      </c>
      <c r="U1947" s="3">
        <v>280.696241656464</v>
      </c>
      <c r="V1947" s="3">
        <v>281.06073491905602</v>
      </c>
      <c r="W1947" s="3">
        <v>281.37349255430303</v>
      </c>
      <c r="X1947" s="3">
        <v>281.63451456220599</v>
      </c>
      <c r="Y1947" s="3">
        <v>281.40949338788602</v>
      </c>
      <c r="Z1947" s="3">
        <v>281.12514003110499</v>
      </c>
      <c r="AA1947" s="3">
        <v>280.78145449186599</v>
      </c>
      <c r="AB1947" s="3">
        <v>280.37843677016701</v>
      </c>
      <c r="AC1947" s="3">
        <v>279.91608686600898</v>
      </c>
      <c r="AD1947" s="3">
        <v>279.41371941156899</v>
      </c>
      <c r="AE1947" s="3">
        <v>278.85963629849101</v>
      </c>
      <c r="AF1947" s="3">
        <v>278.25383752677499</v>
      </c>
      <c r="AG1947" s="3">
        <v>277.596323096422</v>
      </c>
      <c r="AH1947" s="3">
        <v>276.88709300743102</v>
      </c>
      <c r="AI1947" s="3">
        <v>276.80310411259097</v>
      </c>
      <c r="AJ1947" s="3">
        <v>276.66286667787699</v>
      </c>
      <c r="AK1947" s="3">
        <v>276.46638070329197</v>
      </c>
      <c r="AL1947" s="3">
        <v>276.21364618883302</v>
      </c>
      <c r="AM1947" s="3">
        <v>275.90466313450298</v>
      </c>
      <c r="AN1947" s="4"/>
      <c r="AO1947" s="4"/>
    </row>
    <row r="1948" spans="1:41" x14ac:dyDescent="0.25">
      <c r="A1948" s="48" t="str">
        <f t="shared" si="6"/>
        <v>DIC5</v>
      </c>
      <c r="B1948" s="2" t="s">
        <v>4</v>
      </c>
      <c r="C1948" s="2" t="s">
        <v>2</v>
      </c>
      <c r="D1948" s="2" t="s">
        <v>26</v>
      </c>
      <c r="E1948" s="2" t="s">
        <v>68</v>
      </c>
      <c r="F1948" s="2" t="s">
        <v>238</v>
      </c>
      <c r="G1948" s="4"/>
      <c r="H1948" s="3">
        <v>0.44080000000000003</v>
      </c>
      <c r="I1948" s="3">
        <v>0.3377</v>
      </c>
      <c r="J1948" s="3">
        <v>0.35025632998612999</v>
      </c>
      <c r="K1948" s="3">
        <v>0.36296449497919497</v>
      </c>
      <c r="L1948" s="3">
        <v>0.37582449497919501</v>
      </c>
      <c r="M1948" s="3">
        <v>0.38883632998612999</v>
      </c>
      <c r="N1948" s="3">
        <v>0.40200000000000002</v>
      </c>
      <c r="O1948" s="3">
        <v>0.41122424247485301</v>
      </c>
      <c r="P1948" s="3">
        <v>0.42045636371227901</v>
      </c>
      <c r="Q1948" s="3">
        <v>0.42969636371227898</v>
      </c>
      <c r="R1948" s="3">
        <v>0.43894424247485198</v>
      </c>
      <c r="S1948" s="3">
        <v>0.44819999999999899</v>
      </c>
      <c r="T1948" s="3">
        <v>0.45561493737629599</v>
      </c>
      <c r="U1948" s="3">
        <v>0.46298240606444502</v>
      </c>
      <c r="V1948" s="3">
        <v>0.47030240606444501</v>
      </c>
      <c r="W1948" s="3">
        <v>0.47757493737629603</v>
      </c>
      <c r="X1948" s="3">
        <v>0.48480000000000001</v>
      </c>
      <c r="Y1948" s="3">
        <v>0.49227896082378603</v>
      </c>
      <c r="Z1948" s="3">
        <v>0.49968844123567902</v>
      </c>
      <c r="AA1948" s="3">
        <v>0.50702844123567903</v>
      </c>
      <c r="AB1948" s="3">
        <v>0.51429896082378601</v>
      </c>
      <c r="AC1948" s="3">
        <v>0.52150000000000096</v>
      </c>
      <c r="AD1948" s="3">
        <v>0.53214600518604904</v>
      </c>
      <c r="AE1948" s="3">
        <v>0.54272900777907196</v>
      </c>
      <c r="AF1948" s="3">
        <v>0.55324900777907204</v>
      </c>
      <c r="AG1948" s="3">
        <v>0.56370600518604796</v>
      </c>
      <c r="AH1948" s="3">
        <v>0.57410000000000005</v>
      </c>
      <c r="AI1948" s="3">
        <v>0.58739548744630998</v>
      </c>
      <c r="AJ1948" s="3">
        <v>0.60062323116946403</v>
      </c>
      <c r="AK1948" s="3">
        <v>0.61378323116946398</v>
      </c>
      <c r="AL1948" s="3">
        <v>0.62687548744630905</v>
      </c>
      <c r="AM1948" s="3">
        <v>0.63990000000000002</v>
      </c>
      <c r="AN1948" s="4"/>
      <c r="AO1948" s="4"/>
    </row>
    <row r="1949" spans="1:41" x14ac:dyDescent="0.25">
      <c r="A1949" s="48" t="str">
        <f t="shared" si="6"/>
        <v>DIC5</v>
      </c>
      <c r="B1949" s="2" t="s">
        <v>4</v>
      </c>
      <c r="C1949" s="2" t="s">
        <v>2</v>
      </c>
      <c r="D1949" s="2" t="s">
        <v>26</v>
      </c>
      <c r="E1949" s="2" t="s">
        <v>68</v>
      </c>
      <c r="F1949" s="2" t="s">
        <v>241</v>
      </c>
      <c r="G1949" s="4"/>
      <c r="H1949" s="3">
        <v>0.74470000000000003</v>
      </c>
      <c r="I1949" s="3">
        <v>0.87270000000000303</v>
      </c>
      <c r="J1949" s="3">
        <v>0.91004870353459799</v>
      </c>
      <c r="K1949" s="3">
        <v>0.94814305530189502</v>
      </c>
      <c r="L1949" s="3">
        <v>0.98698305530189501</v>
      </c>
      <c r="M1949" s="3">
        <v>1.0265687035346001</v>
      </c>
      <c r="N1949" s="3">
        <v>1.0669</v>
      </c>
      <c r="O1949" s="3">
        <v>1.10612477340773</v>
      </c>
      <c r="P1949" s="3">
        <v>1.1460471601116</v>
      </c>
      <c r="Q1949" s="3">
        <v>1.1866671601115999</v>
      </c>
      <c r="R1949" s="3">
        <v>1.22798477340773</v>
      </c>
      <c r="S1949" s="3">
        <v>1.27</v>
      </c>
      <c r="T1949" s="3">
        <v>1.31358041701317</v>
      </c>
      <c r="U1949" s="3">
        <v>1.35779062551976</v>
      </c>
      <c r="V1949" s="3">
        <v>1.40263062551976</v>
      </c>
      <c r="W1949" s="3">
        <v>1.4481004170131699</v>
      </c>
      <c r="X1949" s="3">
        <v>1.4942</v>
      </c>
      <c r="Y1949" s="3">
        <v>1.5431586069116501</v>
      </c>
      <c r="Z1949" s="3">
        <v>1.59278791036748</v>
      </c>
      <c r="AA1949" s="3">
        <v>1.64308791036748</v>
      </c>
      <c r="AB1949" s="3">
        <v>1.6940586069116499</v>
      </c>
      <c r="AC1949" s="3">
        <v>1.7457</v>
      </c>
      <c r="AD1949" s="3">
        <v>1.8016828469709301</v>
      </c>
      <c r="AE1949" s="3">
        <v>1.8583742704563899</v>
      </c>
      <c r="AF1949" s="3">
        <v>1.91577427045639</v>
      </c>
      <c r="AG1949" s="3">
        <v>1.97388284697093</v>
      </c>
      <c r="AH1949" s="3">
        <v>2.0327000000000002</v>
      </c>
      <c r="AI1949" s="3">
        <v>2.0951342537290998</v>
      </c>
      <c r="AJ1949" s="3">
        <v>2.1584013805936602</v>
      </c>
      <c r="AK1949" s="3">
        <v>2.22250138059366</v>
      </c>
      <c r="AL1949" s="3">
        <v>2.2874342537291001</v>
      </c>
      <c r="AM1949" s="3">
        <v>2.3532000000000002</v>
      </c>
      <c r="AN1949" s="4"/>
      <c r="AO1949" s="4"/>
    </row>
    <row r="1950" spans="1:41" x14ac:dyDescent="0.25">
      <c r="A1950" s="48" t="str">
        <f t="shared" si="6"/>
        <v>DIC5</v>
      </c>
      <c r="B1950" s="2" t="s">
        <v>4</v>
      </c>
      <c r="C1950" s="2" t="s">
        <v>2</v>
      </c>
      <c r="D1950" s="2" t="s">
        <v>26</v>
      </c>
      <c r="E1950" s="2" t="s">
        <v>69</v>
      </c>
      <c r="F1950" s="2" t="s">
        <v>241</v>
      </c>
      <c r="G1950" s="4"/>
      <c r="H1950" s="3">
        <v>59.130499999999898</v>
      </c>
      <c r="I1950" s="3">
        <v>59.680799999999799</v>
      </c>
      <c r="J1950" s="3">
        <v>62.607818892712999</v>
      </c>
      <c r="K1950" s="3">
        <v>65.604608339069699</v>
      </c>
      <c r="L1950" s="3">
        <v>68.671168339069794</v>
      </c>
      <c r="M1950" s="3">
        <v>71.807498892713298</v>
      </c>
      <c r="N1950" s="3">
        <v>75.013600000000295</v>
      </c>
      <c r="O1950" s="3">
        <v>78.158978997218199</v>
      </c>
      <c r="P1950" s="3">
        <v>81.365598495827101</v>
      </c>
      <c r="Q1950" s="3">
        <v>84.633458495827</v>
      </c>
      <c r="R1950" s="3">
        <v>87.962558997217897</v>
      </c>
      <c r="S1950" s="3">
        <v>91.352899999999806</v>
      </c>
      <c r="T1950" s="3">
        <v>94.864998726211596</v>
      </c>
      <c r="U1950" s="3">
        <v>98.430268089317494</v>
      </c>
      <c r="V1950" s="3">
        <v>102.048708089318</v>
      </c>
      <c r="W1950" s="3">
        <v>105.720318726212</v>
      </c>
      <c r="X1950" s="3">
        <v>109.4451</v>
      </c>
      <c r="Y1950" s="3">
        <v>113.396047335693</v>
      </c>
      <c r="Z1950" s="3">
        <v>117.40329100354001</v>
      </c>
      <c r="AA1950" s="3">
        <v>121.46683100353999</v>
      </c>
      <c r="AB1950" s="3">
        <v>125.58666733569299</v>
      </c>
      <c r="AC1950" s="3">
        <v>129.7628</v>
      </c>
      <c r="AD1950" s="3">
        <v>133.90850522131899</v>
      </c>
      <c r="AE1950" s="3">
        <v>138.10660783197801</v>
      </c>
      <c r="AF1950" s="3">
        <v>142.357107831978</v>
      </c>
      <c r="AG1950" s="3">
        <v>146.66000522131901</v>
      </c>
      <c r="AH1950" s="3">
        <v>151.0153</v>
      </c>
      <c r="AI1950" s="3">
        <v>155.180064707778</v>
      </c>
      <c r="AJ1950" s="3">
        <v>159.39734706166701</v>
      </c>
      <c r="AK1950" s="3">
        <v>163.66714706166701</v>
      </c>
      <c r="AL1950" s="3">
        <v>167.98946470777801</v>
      </c>
      <c r="AM1950" s="3">
        <v>172.36429999999999</v>
      </c>
      <c r="AN1950" s="4"/>
      <c r="AO1950" s="4"/>
    </row>
    <row r="1951" spans="1:41" x14ac:dyDescent="0.25">
      <c r="A1951" s="48" t="str">
        <f t="shared" si="6"/>
        <v>DIC5</v>
      </c>
      <c r="B1951" s="2" t="s">
        <v>4</v>
      </c>
      <c r="C1951" s="2" t="s">
        <v>2</v>
      </c>
      <c r="D1951" s="2" t="s">
        <v>26</v>
      </c>
      <c r="E1951" s="2" t="s">
        <v>70</v>
      </c>
      <c r="F1951" s="2" t="s">
        <v>238</v>
      </c>
      <c r="G1951" s="4"/>
      <c r="H1951" s="3">
        <v>7.3300000000000004E-2</v>
      </c>
      <c r="I1951" s="3">
        <v>6.7599999999999993E-2</v>
      </c>
      <c r="J1951" s="3">
        <v>7.0082714591920697E-2</v>
      </c>
      <c r="K1951" s="3">
        <v>7.2594071887881001E-2</v>
      </c>
      <c r="L1951" s="3">
        <v>7.5134071887881099E-2</v>
      </c>
      <c r="M1951" s="3">
        <v>7.7702714591920699E-2</v>
      </c>
      <c r="N1951" s="3">
        <v>8.0300000000000094E-2</v>
      </c>
      <c r="O1951" s="3">
        <v>8.2008639763959196E-2</v>
      </c>
      <c r="P1951" s="3">
        <v>8.3712959645938806E-2</v>
      </c>
      <c r="Q1951" s="3">
        <v>8.5412959645938799E-2</v>
      </c>
      <c r="R1951" s="3">
        <v>8.7108639763959203E-2</v>
      </c>
      <c r="S1951" s="3">
        <v>8.8800000000000004E-2</v>
      </c>
      <c r="T1951" s="3">
        <v>8.9906333707150093E-2</v>
      </c>
      <c r="U1951" s="3">
        <v>9.0989500560725203E-2</v>
      </c>
      <c r="V1951" s="3">
        <v>9.2049500560725195E-2</v>
      </c>
      <c r="W1951" s="3">
        <v>9.3086333707150207E-2</v>
      </c>
      <c r="X1951" s="3">
        <v>9.4100000000000003E-2</v>
      </c>
      <c r="Y1951" s="3">
        <v>9.5119575120785796E-2</v>
      </c>
      <c r="Z1951" s="3">
        <v>9.6109362681178701E-2</v>
      </c>
      <c r="AA1951" s="3">
        <v>9.7069362681178703E-2</v>
      </c>
      <c r="AB1951" s="3">
        <v>9.7999575120785803E-2</v>
      </c>
      <c r="AC1951" s="3">
        <v>9.8900000000000002E-2</v>
      </c>
      <c r="AD1951" s="3">
        <v>0.100685016591958</v>
      </c>
      <c r="AE1951" s="3">
        <v>0.102447524887936</v>
      </c>
      <c r="AF1951" s="3">
        <v>0.10418752488793601</v>
      </c>
      <c r="AG1951" s="3">
        <v>0.105905016591958</v>
      </c>
      <c r="AH1951" s="3">
        <v>0.1076</v>
      </c>
      <c r="AI1951" s="3">
        <v>0.11003141532925199</v>
      </c>
      <c r="AJ1951" s="3">
        <v>0.112447122993878</v>
      </c>
      <c r="AK1951" s="3">
        <v>0.114847122993878</v>
      </c>
      <c r="AL1951" s="3">
        <v>0.11723141532925201</v>
      </c>
      <c r="AM1951" s="3">
        <v>0.1196</v>
      </c>
      <c r="AN1951" s="4"/>
      <c r="AO1951" s="4"/>
    </row>
    <row r="1952" spans="1:41" x14ac:dyDescent="0.25">
      <c r="A1952" s="48" t="str">
        <f t="shared" si="6"/>
        <v>DIC5</v>
      </c>
      <c r="B1952" s="2" t="s">
        <v>4</v>
      </c>
      <c r="C1952" s="2" t="s">
        <v>2</v>
      </c>
      <c r="D1952" s="2" t="s">
        <v>26</v>
      </c>
      <c r="E1952" s="2" t="s">
        <v>71</v>
      </c>
      <c r="F1952" s="2" t="s">
        <v>238</v>
      </c>
      <c r="G1952" s="4"/>
      <c r="H1952" s="3">
        <v>4.1689999999999996</v>
      </c>
      <c r="I1952" s="3">
        <v>4.0277000000000003</v>
      </c>
      <c r="J1952" s="3">
        <v>4.06188816819851</v>
      </c>
      <c r="K1952" s="3">
        <v>4.0913122522977696</v>
      </c>
      <c r="L1952" s="3">
        <v>4.1159722522977704</v>
      </c>
      <c r="M1952" s="3">
        <v>4.1358681681985097</v>
      </c>
      <c r="N1952" s="3">
        <v>4.1509999999999998</v>
      </c>
      <c r="O1952" s="3">
        <v>4.1745852000461099</v>
      </c>
      <c r="P1952" s="3">
        <v>4.1950978000691697</v>
      </c>
      <c r="Q1952" s="3">
        <v>4.2125378000691702</v>
      </c>
      <c r="R1952" s="3">
        <v>4.2269052000461098</v>
      </c>
      <c r="S1952" s="3">
        <v>4.2382</v>
      </c>
      <c r="T1952" s="3">
        <v>4.2563970764245198</v>
      </c>
      <c r="U1952" s="3">
        <v>4.2721756146367902</v>
      </c>
      <c r="V1952" s="3">
        <v>4.2855356146367898</v>
      </c>
      <c r="W1952" s="3">
        <v>4.2964770764245301</v>
      </c>
      <c r="X1952" s="3">
        <v>4.3050000000000104</v>
      </c>
      <c r="Y1952" s="3">
        <v>4.3232109180216103</v>
      </c>
      <c r="Z1952" s="3">
        <v>4.33898637703241</v>
      </c>
      <c r="AA1952" s="3">
        <v>4.3523263770324103</v>
      </c>
      <c r="AB1952" s="3">
        <v>4.3632309180216096</v>
      </c>
      <c r="AC1952" s="3">
        <v>4.3716999999999997</v>
      </c>
      <c r="AD1952" s="3">
        <v>4.3981089739167096</v>
      </c>
      <c r="AE1952" s="3">
        <v>4.4211534608750602</v>
      </c>
      <c r="AF1952" s="3">
        <v>4.4408334608750604</v>
      </c>
      <c r="AG1952" s="3">
        <v>4.4571489739167101</v>
      </c>
      <c r="AH1952" s="3">
        <v>4.4701000000000004</v>
      </c>
      <c r="AI1952" s="3">
        <v>4.5030791846845597</v>
      </c>
      <c r="AJ1952" s="3">
        <v>4.5320187770268401</v>
      </c>
      <c r="AK1952" s="3">
        <v>4.5569187770268398</v>
      </c>
      <c r="AL1952" s="3">
        <v>4.5777791846845597</v>
      </c>
      <c r="AM1952" s="3">
        <v>4.5945999999999998</v>
      </c>
      <c r="AN1952" s="4"/>
      <c r="AO1952" s="4"/>
    </row>
    <row r="1953" spans="1:41" x14ac:dyDescent="0.25">
      <c r="A1953" s="48" t="str">
        <f t="shared" si="6"/>
        <v>DIC5</v>
      </c>
      <c r="B1953" s="2" t="s">
        <v>4</v>
      </c>
      <c r="C1953" s="2" t="s">
        <v>2</v>
      </c>
      <c r="D1953" s="2" t="s">
        <v>26</v>
      </c>
      <c r="E1953" s="2" t="s">
        <v>71</v>
      </c>
      <c r="F1953" s="2" t="s">
        <v>239</v>
      </c>
      <c r="G1953" s="4"/>
      <c r="H1953" s="3">
        <v>18.123999999999999</v>
      </c>
      <c r="I1953" s="3">
        <v>18.086500000000001</v>
      </c>
      <c r="J1953" s="3">
        <v>18.4896518607021</v>
      </c>
      <c r="K1953" s="3">
        <v>18.888397791053201</v>
      </c>
      <c r="L1953" s="3">
        <v>19.282737791053201</v>
      </c>
      <c r="M1953" s="3">
        <v>19.672671860702099</v>
      </c>
      <c r="N1953" s="3">
        <v>20.058199999999999</v>
      </c>
      <c r="O1953" s="3">
        <v>20.396947125651501</v>
      </c>
      <c r="P1953" s="3">
        <v>20.7314306884772</v>
      </c>
      <c r="Q1953" s="3">
        <v>21.061650688477201</v>
      </c>
      <c r="R1953" s="3">
        <v>21.387607125651499</v>
      </c>
      <c r="S1953" s="3">
        <v>21.709299999999999</v>
      </c>
      <c r="T1953" s="3">
        <v>21.862141151851301</v>
      </c>
      <c r="U1953" s="3">
        <v>22.012671727777001</v>
      </c>
      <c r="V1953" s="3">
        <v>22.160891727776999</v>
      </c>
      <c r="W1953" s="3">
        <v>22.306801151851399</v>
      </c>
      <c r="X1953" s="3">
        <v>22.450399999999998</v>
      </c>
      <c r="Y1953" s="3">
        <v>22.521829305062901</v>
      </c>
      <c r="Z1953" s="3">
        <v>22.591803957594401</v>
      </c>
      <c r="AA1953" s="3">
        <v>22.6603239575944</v>
      </c>
      <c r="AB1953" s="3">
        <v>22.7273893050629</v>
      </c>
      <c r="AC1953" s="3">
        <v>22.792999999999999</v>
      </c>
      <c r="AD1953" s="3">
        <v>22.937561994610899</v>
      </c>
      <c r="AE1953" s="3">
        <v>23.080182991916399</v>
      </c>
      <c r="AF1953" s="3">
        <v>23.220862991916398</v>
      </c>
      <c r="AG1953" s="3">
        <v>23.359601994610902</v>
      </c>
      <c r="AH1953" s="3">
        <v>23.496400000000001</v>
      </c>
      <c r="AI1953" s="3">
        <v>23.680272230187899</v>
      </c>
      <c r="AJ1953" s="3">
        <v>23.8620183452818</v>
      </c>
      <c r="AK1953" s="3">
        <v>24.0416383452818</v>
      </c>
      <c r="AL1953" s="3">
        <v>24.219132230187899</v>
      </c>
      <c r="AM1953" s="3">
        <v>24.394500000000001</v>
      </c>
      <c r="AN1953" s="4"/>
      <c r="AO1953" s="4"/>
    </row>
    <row r="1954" spans="1:41" x14ac:dyDescent="0.25">
      <c r="A1954" s="48" t="str">
        <f t="shared" si="6"/>
        <v>DIC5</v>
      </c>
      <c r="B1954" s="2" t="s">
        <v>4</v>
      </c>
      <c r="C1954" s="2" t="s">
        <v>2</v>
      </c>
      <c r="D1954" s="2" t="s">
        <v>26</v>
      </c>
      <c r="E1954" s="2" t="s">
        <v>71</v>
      </c>
      <c r="F1954" s="2" t="s">
        <v>240</v>
      </c>
      <c r="G1954" s="4"/>
      <c r="H1954" s="3">
        <v>3.1621000000000001</v>
      </c>
      <c r="I1954" s="3">
        <v>2.7669000000000001</v>
      </c>
      <c r="J1954" s="3">
        <v>2.8830999017455801</v>
      </c>
      <c r="K1954" s="3">
        <v>3.0016898526183602</v>
      </c>
      <c r="L1954" s="3">
        <v>3.1226698526183601</v>
      </c>
      <c r="M1954" s="3">
        <v>3.2460399017455699</v>
      </c>
      <c r="N1954" s="3">
        <v>3.3717999999999999</v>
      </c>
      <c r="O1954" s="3">
        <v>3.4930699533941598</v>
      </c>
      <c r="P1954" s="3">
        <v>3.6161149300912401</v>
      </c>
      <c r="Q1954" s="3">
        <v>3.7409349300912398</v>
      </c>
      <c r="R1954" s="3">
        <v>3.8675299533941598</v>
      </c>
      <c r="S1954" s="3">
        <v>3.9958999999999998</v>
      </c>
      <c r="T1954" s="3">
        <v>4.1102144936562697</v>
      </c>
      <c r="U1954" s="3">
        <v>4.2258617404844001</v>
      </c>
      <c r="V1954" s="3">
        <v>4.3428417404844</v>
      </c>
      <c r="W1954" s="3">
        <v>4.4611544936562604</v>
      </c>
      <c r="X1954" s="3">
        <v>4.5808</v>
      </c>
      <c r="Y1954" s="3">
        <v>4.7019438618521203</v>
      </c>
      <c r="Z1954" s="3">
        <v>4.82453579277818</v>
      </c>
      <c r="AA1954" s="3">
        <v>4.9485757927781799</v>
      </c>
      <c r="AB1954" s="3">
        <v>5.0740638618521201</v>
      </c>
      <c r="AC1954" s="3">
        <v>5.2009999999999996</v>
      </c>
      <c r="AD1954" s="3">
        <v>5.3565277961676001</v>
      </c>
      <c r="AE1954" s="3">
        <v>5.5133616942513903</v>
      </c>
      <c r="AF1954" s="3">
        <v>5.6715016942513898</v>
      </c>
      <c r="AG1954" s="3">
        <v>5.8309477961675897</v>
      </c>
      <c r="AH1954" s="3">
        <v>5.9916999999999998</v>
      </c>
      <c r="AI1954" s="3">
        <v>6.1806521206964602</v>
      </c>
      <c r="AJ1954" s="3">
        <v>6.3703281810446901</v>
      </c>
      <c r="AK1954" s="3">
        <v>6.5607281810446896</v>
      </c>
      <c r="AL1954" s="3">
        <v>6.7518521206964603</v>
      </c>
      <c r="AM1954" s="3">
        <v>6.9436999999999998</v>
      </c>
      <c r="AN1954" s="4"/>
      <c r="AO1954" s="4"/>
    </row>
    <row r="1955" spans="1:41" x14ac:dyDescent="0.25">
      <c r="A1955" s="48" t="str">
        <f t="shared" si="6"/>
        <v>DIC5</v>
      </c>
      <c r="B1955" s="2" t="s">
        <v>4</v>
      </c>
      <c r="C1955" s="2" t="s">
        <v>2</v>
      </c>
      <c r="D1955" s="2" t="s">
        <v>26</v>
      </c>
      <c r="E1955" s="2" t="s">
        <v>71</v>
      </c>
      <c r="F1955" s="2" t="s">
        <v>241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3">
        <v>6.6714143406545995E-2</v>
      </c>
      <c r="R1955" s="3">
        <v>7.7116095604364096E-2</v>
      </c>
      <c r="S1955" s="3">
        <v>8.7800000000000003E-2</v>
      </c>
      <c r="T1955" s="3">
        <v>0.175884449164354</v>
      </c>
      <c r="U1955" s="3">
        <v>0.26578667374653098</v>
      </c>
      <c r="V1955" s="3">
        <v>0.357506673746532</v>
      </c>
      <c r="W1955" s="3">
        <v>0.45104444916435499</v>
      </c>
      <c r="X1955" s="3">
        <v>0.5464</v>
      </c>
      <c r="Y1955" s="3">
        <v>0.77937719675740402</v>
      </c>
      <c r="Z1955" s="3">
        <v>1.0168257951361099</v>
      </c>
      <c r="AA1955" s="3">
        <v>1.2587457951361101</v>
      </c>
      <c r="AB1955" s="3">
        <v>1.5051371967574001</v>
      </c>
      <c r="AC1955" s="3">
        <v>1.756</v>
      </c>
      <c r="AD1955" s="3">
        <v>2.0300972828836201</v>
      </c>
      <c r="AE1955" s="3">
        <v>2.3087059243254302</v>
      </c>
      <c r="AF1955" s="3">
        <v>2.59182592432543</v>
      </c>
      <c r="AG1955" s="3">
        <v>2.87945728288362</v>
      </c>
      <c r="AH1955" s="3">
        <v>3.1716000000000002</v>
      </c>
      <c r="AI1955" s="3">
        <v>3.4554149006176398</v>
      </c>
      <c r="AJ1955" s="3">
        <v>3.74421235092646</v>
      </c>
      <c r="AK1955" s="3">
        <v>4.0379923509264604</v>
      </c>
      <c r="AL1955" s="3">
        <v>4.33675490061764</v>
      </c>
      <c r="AM1955" s="3">
        <v>4.6405000000000003</v>
      </c>
      <c r="AN1955" s="4"/>
      <c r="AO1955" s="4"/>
    </row>
    <row r="1956" spans="1:41" x14ac:dyDescent="0.25">
      <c r="A1956" s="48" t="str">
        <f t="shared" si="6"/>
        <v>DIC5</v>
      </c>
      <c r="B1956" s="2" t="s">
        <v>4</v>
      </c>
      <c r="C1956" s="2" t="s">
        <v>2</v>
      </c>
      <c r="D1956" s="2" t="s">
        <v>26</v>
      </c>
      <c r="E1956" s="2" t="s">
        <v>34</v>
      </c>
      <c r="F1956" s="2" t="s">
        <v>179</v>
      </c>
      <c r="G1956" s="4"/>
      <c r="H1956" s="3">
        <v>52.695421613946102</v>
      </c>
      <c r="I1956" s="3">
        <v>78.897247456557196</v>
      </c>
      <c r="J1956" s="3">
        <v>71.153426246553806</v>
      </c>
      <c r="K1956" s="3">
        <v>63.400625641551997</v>
      </c>
      <c r="L1956" s="3">
        <v>55.638845641552201</v>
      </c>
      <c r="M1956" s="3">
        <v>47.868086246553901</v>
      </c>
      <c r="N1956" s="3">
        <v>40.0883474565575</v>
      </c>
      <c r="O1956" s="3">
        <v>34.7849614250662</v>
      </c>
      <c r="P1956" s="3">
        <v>29.4897684093207</v>
      </c>
      <c r="Q1956" s="3">
        <v>24.202768409320601</v>
      </c>
      <c r="R1956" s="3">
        <v>18.923961425066</v>
      </c>
      <c r="S1956" s="3">
        <v>13.6533474565571</v>
      </c>
      <c r="T1956" s="3">
        <v>10.913022366362799</v>
      </c>
      <c r="U1956" s="3">
        <v>8.2059398212658703</v>
      </c>
      <c r="V1956" s="3">
        <v>5.5320998212659402</v>
      </c>
      <c r="W1956" s="3">
        <v>2.89150236636317</v>
      </c>
      <c r="X1956" s="3">
        <v>0.28414745655754797</v>
      </c>
      <c r="Y1956" s="4"/>
      <c r="Z1956" s="4"/>
      <c r="AA1956" s="4"/>
      <c r="AB1956" s="4"/>
      <c r="AC1956" s="4"/>
      <c r="AD1956" s="4"/>
      <c r="AE1956" s="4"/>
      <c r="AF1956" s="3">
        <v>0.150039021567693</v>
      </c>
      <c r="AG1956" s="3">
        <v>1.5762084998974599</v>
      </c>
      <c r="AH1956" s="3">
        <v>3.0961474565574498</v>
      </c>
      <c r="AI1956" s="3">
        <v>4.38888182235684</v>
      </c>
      <c r="AJ1956" s="3">
        <v>5.7990690052565101</v>
      </c>
      <c r="AK1956" s="3">
        <v>7.3267090052565296</v>
      </c>
      <c r="AL1956" s="3">
        <v>8.9718018223567793</v>
      </c>
      <c r="AM1956" s="3">
        <v>10.7343474565573</v>
      </c>
      <c r="AN1956" s="4"/>
      <c r="AO1956" s="4"/>
    </row>
    <row r="1957" spans="1:41" x14ac:dyDescent="0.25">
      <c r="A1957" s="48" t="str">
        <f t="shared" si="6"/>
        <v>DIC5</v>
      </c>
      <c r="B1957" s="2" t="s">
        <v>4</v>
      </c>
      <c r="C1957" s="2" t="s">
        <v>2</v>
      </c>
      <c r="D1957" s="2" t="s">
        <v>26</v>
      </c>
      <c r="E1957" s="2" t="s">
        <v>34</v>
      </c>
      <c r="F1957" s="2" t="s">
        <v>244</v>
      </c>
      <c r="G1957" s="4"/>
      <c r="H1957" s="3">
        <v>269.4325</v>
      </c>
      <c r="I1957" s="3">
        <v>275.0127</v>
      </c>
      <c r="J1957" s="3">
        <v>282.756521210004</v>
      </c>
      <c r="K1957" s="3">
        <v>290.50932181500502</v>
      </c>
      <c r="L1957" s="3">
        <v>298.27110181500501</v>
      </c>
      <c r="M1957" s="3">
        <v>306.04186121000299</v>
      </c>
      <c r="N1957" s="3">
        <v>313.82159999999999</v>
      </c>
      <c r="O1957" s="3">
        <v>319.12498603149101</v>
      </c>
      <c r="P1957" s="3">
        <v>324.42017904723701</v>
      </c>
      <c r="Q1957" s="3">
        <v>329.70717904723699</v>
      </c>
      <c r="R1957" s="3">
        <v>334.985986031491</v>
      </c>
      <c r="S1957" s="3">
        <v>340.25659999999999</v>
      </c>
      <c r="T1957" s="3">
        <v>342.99692509019502</v>
      </c>
      <c r="U1957" s="3">
        <v>345.70400763529102</v>
      </c>
      <c r="V1957" s="3">
        <v>348.377847635291</v>
      </c>
      <c r="W1957" s="3">
        <v>351.01844509019401</v>
      </c>
      <c r="X1957" s="3">
        <v>353.62580000000003</v>
      </c>
      <c r="Y1957" s="3">
        <v>354.53260040132699</v>
      </c>
      <c r="Z1957" s="3">
        <v>355.371000601991</v>
      </c>
      <c r="AA1957" s="3">
        <v>356.14100060199098</v>
      </c>
      <c r="AB1957" s="3">
        <v>356.84260040132699</v>
      </c>
      <c r="AC1957" s="3">
        <v>357.47579999999999</v>
      </c>
      <c r="AD1957" s="3">
        <v>356.33093895666002</v>
      </c>
      <c r="AE1957" s="3">
        <v>355.09230843499</v>
      </c>
      <c r="AF1957" s="3">
        <v>353.75990843499</v>
      </c>
      <c r="AG1957" s="3">
        <v>352.33373895666</v>
      </c>
      <c r="AH1957" s="3">
        <v>350.81380000000001</v>
      </c>
      <c r="AI1957" s="3">
        <v>349.52106563420102</v>
      </c>
      <c r="AJ1957" s="3">
        <v>348.11087845130101</v>
      </c>
      <c r="AK1957" s="3">
        <v>346.58323845130099</v>
      </c>
      <c r="AL1957" s="3">
        <v>344.93814563420102</v>
      </c>
      <c r="AM1957" s="3">
        <v>343.17559999999997</v>
      </c>
      <c r="AN1957" s="4"/>
      <c r="AO1957" s="4"/>
    </row>
    <row r="1958" spans="1:41" x14ac:dyDescent="0.25">
      <c r="A1958" s="48" t="str">
        <f t="shared" si="6"/>
        <v>DIC5</v>
      </c>
      <c r="B1958" s="2" t="s">
        <v>4</v>
      </c>
      <c r="C1958" s="2" t="s">
        <v>2</v>
      </c>
      <c r="D1958" s="2" t="s">
        <v>26</v>
      </c>
      <c r="E1958" s="2" t="s">
        <v>72</v>
      </c>
      <c r="F1958" s="2" t="s">
        <v>170</v>
      </c>
      <c r="G1958" s="4"/>
      <c r="H1958" s="3">
        <v>0.72675796819485805</v>
      </c>
      <c r="I1958" s="3">
        <v>0.58728001537639796</v>
      </c>
      <c r="J1958" s="3">
        <v>0.45980812676562499</v>
      </c>
      <c r="K1958" s="3">
        <v>0.536969701929635</v>
      </c>
      <c r="L1958" s="3">
        <v>0.51181454520625302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</row>
    <row r="1959" spans="1:41" x14ac:dyDescent="0.25">
      <c r="A1959" s="48" t="str">
        <f t="shared" si="6"/>
        <v>DIC5</v>
      </c>
      <c r="B1959" s="2" t="s">
        <v>4</v>
      </c>
      <c r="C1959" s="2" t="s">
        <v>2</v>
      </c>
      <c r="D1959" s="2" t="s">
        <v>26</v>
      </c>
      <c r="E1959" s="2" t="s">
        <v>73</v>
      </c>
      <c r="F1959" s="2" t="s">
        <v>171</v>
      </c>
      <c r="G1959" s="4"/>
      <c r="H1959" s="3">
        <v>3.8833627378965598</v>
      </c>
      <c r="I1959" s="3">
        <v>3.7540970036614998</v>
      </c>
      <c r="J1959" s="3">
        <v>3.3763990582504402</v>
      </c>
      <c r="K1959" s="3">
        <v>3.3473706298897099</v>
      </c>
      <c r="L1959" s="3">
        <v>1.8419897370201599</v>
      </c>
      <c r="M1959" s="3">
        <v>1.8419897370201599</v>
      </c>
      <c r="N1959" s="3">
        <v>1.8419897370201599</v>
      </c>
      <c r="O1959" s="3">
        <v>1.8419897370201599</v>
      </c>
      <c r="P1959" s="3">
        <v>0.57588178768854903</v>
      </c>
      <c r="Q1959" s="3">
        <v>0.196784992134207</v>
      </c>
      <c r="R1959" s="3">
        <v>9.8541729582559398E-2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</row>
    <row r="1960" spans="1:41" x14ac:dyDescent="0.25">
      <c r="A1960" s="48" t="str">
        <f t="shared" si="6"/>
        <v>DIC5</v>
      </c>
      <c r="B1960" s="2" t="s">
        <v>4</v>
      </c>
      <c r="C1960" s="2" t="s">
        <v>2</v>
      </c>
      <c r="D1960" s="2" t="s">
        <v>26</v>
      </c>
      <c r="E1960" s="2" t="s">
        <v>73</v>
      </c>
      <c r="F1960" s="2" t="s">
        <v>172</v>
      </c>
      <c r="G1960" s="4"/>
      <c r="H1960" s="3">
        <v>10.9185152593786</v>
      </c>
      <c r="I1960" s="3">
        <v>10.3349220655014</v>
      </c>
      <c r="J1960" s="3">
        <v>9.8325726014375494</v>
      </c>
      <c r="K1960" s="3">
        <v>9.3302231373736806</v>
      </c>
      <c r="L1960" s="3">
        <v>8.82787367330981</v>
      </c>
      <c r="M1960" s="3">
        <v>8.1282276500648702</v>
      </c>
      <c r="N1960" s="3">
        <v>7.4285816268199198</v>
      </c>
      <c r="O1960" s="3">
        <v>6.8737687010216701</v>
      </c>
      <c r="P1960" s="3">
        <v>6.3189557752234196</v>
      </c>
      <c r="Q1960" s="3">
        <v>5.7641428494251796</v>
      </c>
      <c r="R1960" s="3">
        <v>3.68918019692476</v>
      </c>
      <c r="S1960" s="3">
        <v>3.68918019692476</v>
      </c>
      <c r="T1960" s="3">
        <v>3.68918019692476</v>
      </c>
      <c r="U1960" s="3">
        <v>2.61236562084571</v>
      </c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</row>
    <row r="1961" spans="1:41" x14ac:dyDescent="0.25">
      <c r="A1961" s="48" t="str">
        <f t="shared" si="6"/>
        <v>DIC5</v>
      </c>
      <c r="B1961" s="2" t="s">
        <v>4</v>
      </c>
      <c r="C1961" s="2" t="s">
        <v>2</v>
      </c>
      <c r="D1961" s="2" t="s">
        <v>26</v>
      </c>
      <c r="E1961" s="2" t="s">
        <v>74</v>
      </c>
      <c r="F1961" s="2" t="s">
        <v>173</v>
      </c>
      <c r="G1961" s="4"/>
      <c r="H1961" s="3">
        <v>7.7086534699123396E-2</v>
      </c>
      <c r="I1961" s="3">
        <v>7.28439735993794E-2</v>
      </c>
      <c r="J1961" s="3">
        <v>6.9642040693912194E-2</v>
      </c>
      <c r="K1961" s="3">
        <v>6.6440107788444905E-2</v>
      </c>
      <c r="L1961" s="3">
        <v>6.3238174882977699E-2</v>
      </c>
      <c r="M1961" s="3">
        <v>6.0036241977510403E-2</v>
      </c>
      <c r="N1961" s="3">
        <v>5.6834309072043197E-2</v>
      </c>
      <c r="O1961" s="3">
        <v>6.4749844781502299E-3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</row>
    <row r="1962" spans="1:41" x14ac:dyDescent="0.25">
      <c r="A1962" s="48" t="str">
        <f t="shared" si="6"/>
        <v>DIC5</v>
      </c>
      <c r="B1962" s="2" t="s">
        <v>4</v>
      </c>
      <c r="C1962" s="2" t="s">
        <v>2</v>
      </c>
      <c r="D1962" s="2" t="s">
        <v>26</v>
      </c>
      <c r="E1962" s="2" t="s">
        <v>75</v>
      </c>
      <c r="F1962" s="2" t="s">
        <v>174</v>
      </c>
      <c r="G1962" s="4"/>
      <c r="H1962" s="3">
        <v>1.7589218024781501</v>
      </c>
      <c r="I1962" s="3">
        <v>1.6360887666806501</v>
      </c>
      <c r="J1962" s="3">
        <v>1.50657646095562</v>
      </c>
      <c r="K1962" s="3">
        <v>1.37706415523059</v>
      </c>
      <c r="L1962" s="3">
        <v>1.24755184950556</v>
      </c>
      <c r="M1962" s="3">
        <v>1.10873416576336</v>
      </c>
      <c r="N1962" s="3">
        <v>0.969916482021147</v>
      </c>
      <c r="O1962" s="3">
        <v>0.87403588058397097</v>
      </c>
      <c r="P1962" s="3">
        <v>0.72385867106116097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</row>
    <row r="1963" spans="1:41" x14ac:dyDescent="0.25">
      <c r="A1963" s="48" t="str">
        <f t="shared" si="6"/>
        <v>DIC5</v>
      </c>
      <c r="B1963" s="2" t="s">
        <v>4</v>
      </c>
      <c r="C1963" s="2" t="s">
        <v>2</v>
      </c>
      <c r="D1963" s="2" t="s">
        <v>26</v>
      </c>
      <c r="E1963" s="2" t="s">
        <v>76</v>
      </c>
      <c r="F1963" s="2" t="s">
        <v>175</v>
      </c>
      <c r="G1963" s="4"/>
      <c r="H1963" s="3">
        <v>0.318589479957195</v>
      </c>
      <c r="I1963" s="3">
        <v>0.296953402346739</v>
      </c>
      <c r="J1963" s="3">
        <v>0.283292817920135</v>
      </c>
      <c r="K1963" s="3">
        <v>0.26963223349353199</v>
      </c>
      <c r="L1963" s="3">
        <v>0.25597164906692799</v>
      </c>
      <c r="M1963" s="3">
        <v>0.236134225503042</v>
      </c>
      <c r="N1963" s="3">
        <v>0.21629680193915601</v>
      </c>
      <c r="O1963" s="3">
        <v>0.19977716479403901</v>
      </c>
      <c r="P1963" s="3">
        <v>0.183257527648921</v>
      </c>
      <c r="Q1963" s="3">
        <v>0.167503426976436</v>
      </c>
      <c r="R1963" s="3">
        <v>0.15174932630395199</v>
      </c>
      <c r="S1963" s="3">
        <v>0.13599522563146799</v>
      </c>
      <c r="T1963" s="3">
        <v>0.12784198482983</v>
      </c>
      <c r="U1963" s="3">
        <v>0.119688744028192</v>
      </c>
      <c r="V1963" s="3">
        <v>3.5538981795108102E-2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</row>
    <row r="1964" spans="1:41" x14ac:dyDescent="0.25">
      <c r="A1964" s="48" t="str">
        <f t="shared" si="6"/>
        <v>DIC5</v>
      </c>
      <c r="B1964" s="2" t="s">
        <v>4</v>
      </c>
      <c r="C1964" s="2" t="s">
        <v>2</v>
      </c>
      <c r="D1964" s="2" t="s">
        <v>26</v>
      </c>
      <c r="E1964" s="2" t="s">
        <v>77</v>
      </c>
      <c r="F1964" s="2" t="s">
        <v>176</v>
      </c>
      <c r="G1964" s="4"/>
      <c r="H1964" s="3">
        <v>0.14870427012989401</v>
      </c>
      <c r="I1964" s="3">
        <v>0.14600240361227401</v>
      </c>
      <c r="J1964" s="3">
        <v>0.146093419598187</v>
      </c>
      <c r="K1964" s="3">
        <v>0.14618443558409999</v>
      </c>
      <c r="L1964" s="3">
        <v>0.14627545157001301</v>
      </c>
      <c r="M1964" s="3">
        <v>0.13514319940043601</v>
      </c>
      <c r="N1964" s="3">
        <v>0.12401094723085899</v>
      </c>
      <c r="O1964" s="3">
        <v>0.11485041958601901</v>
      </c>
      <c r="P1964" s="3">
        <v>0.105689891941179</v>
      </c>
      <c r="Q1964" s="3">
        <v>9.8096800266428294E-2</v>
      </c>
      <c r="R1964" s="3">
        <v>9.0503708591677196E-2</v>
      </c>
      <c r="S1964" s="3">
        <v>8.2910616916926194E-2</v>
      </c>
      <c r="T1964" s="3">
        <v>7.7583880040540606E-2</v>
      </c>
      <c r="U1964" s="3">
        <v>7.2257143164155005E-2</v>
      </c>
      <c r="V1964" s="3">
        <v>3.5030621213026698E-2</v>
      </c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</row>
    <row r="1965" spans="1:41" x14ac:dyDescent="0.25">
      <c r="A1965" s="48" t="str">
        <f t="shared" si="6"/>
        <v>DIC5</v>
      </c>
      <c r="B1965" s="2" t="s">
        <v>4</v>
      </c>
      <c r="C1965" s="2" t="s">
        <v>2</v>
      </c>
      <c r="D1965" s="2" t="s">
        <v>26</v>
      </c>
      <c r="E1965" s="2" t="s">
        <v>78</v>
      </c>
      <c r="F1965" s="2" t="s">
        <v>224</v>
      </c>
      <c r="G1965" s="4"/>
      <c r="H1965" s="3">
        <v>0.73408618936161696</v>
      </c>
      <c r="I1965" s="3">
        <v>0.59320181882106504</v>
      </c>
      <c r="J1965" s="3">
        <v>0.46444457492948998</v>
      </c>
      <c r="K1965" s="3">
        <v>0.54238420429190404</v>
      </c>
      <c r="L1965" s="3">
        <v>0.51697539702732298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</row>
    <row r="1966" spans="1:41" x14ac:dyDescent="0.25">
      <c r="A1966" s="48" t="str">
        <f t="shared" ref="A1966:A2029" si="7">+"DIC5"</f>
        <v>DIC5</v>
      </c>
      <c r="B1966" s="2" t="s">
        <v>4</v>
      </c>
      <c r="C1966" s="2" t="s">
        <v>2</v>
      </c>
      <c r="D1966" s="2" t="s">
        <v>26</v>
      </c>
      <c r="E1966" s="2" t="s">
        <v>79</v>
      </c>
      <c r="F1966" s="2" t="s">
        <v>225</v>
      </c>
      <c r="G1966" s="4"/>
      <c r="H1966" s="3">
        <v>0.427956638976</v>
      </c>
      <c r="I1966" s="3">
        <v>0.427956638976</v>
      </c>
      <c r="J1966" s="3">
        <v>0.427956638976</v>
      </c>
      <c r="K1966" s="3">
        <v>0.427956638976</v>
      </c>
      <c r="L1966" s="3">
        <v>0.427956638976</v>
      </c>
      <c r="M1966" s="3">
        <v>0.427956638976</v>
      </c>
      <c r="N1966" s="3">
        <v>0.427956638976</v>
      </c>
      <c r="O1966" s="3">
        <v>0.427956638976</v>
      </c>
      <c r="P1966" s="3">
        <v>0.218207093875212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</row>
    <row r="1967" spans="1:41" x14ac:dyDescent="0.25">
      <c r="A1967" s="48" t="str">
        <f t="shared" si="7"/>
        <v>DIC5</v>
      </c>
      <c r="B1967" s="2" t="s">
        <v>4</v>
      </c>
      <c r="C1967" s="2" t="s">
        <v>2</v>
      </c>
      <c r="D1967" s="2" t="s">
        <v>26</v>
      </c>
      <c r="E1967" s="2" t="s">
        <v>79</v>
      </c>
      <c r="F1967" s="2" t="s">
        <v>226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3">
        <v>2.7578234924397599E-3</v>
      </c>
      <c r="Q1967" s="3">
        <v>2.51568283263722E-3</v>
      </c>
      <c r="R1967" s="3">
        <v>1.6100932142641699E-3</v>
      </c>
      <c r="S1967" s="3">
        <v>1.6100932142642001E-3</v>
      </c>
      <c r="T1967" s="3">
        <v>1.6100932142642001E-3</v>
      </c>
      <c r="U1967" s="3">
        <v>1.14013193576363E-3</v>
      </c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</row>
    <row r="1968" spans="1:41" x14ac:dyDescent="0.25">
      <c r="A1968" s="48" t="str">
        <f t="shared" si="7"/>
        <v>DIC5</v>
      </c>
      <c r="B1968" s="2" t="s">
        <v>4</v>
      </c>
      <c r="C1968" s="2" t="s">
        <v>2</v>
      </c>
      <c r="D1968" s="2" t="s">
        <v>26</v>
      </c>
      <c r="E1968" s="2" t="s">
        <v>79</v>
      </c>
      <c r="F1968" s="2" t="s">
        <v>166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3">
        <v>0.206991721608348</v>
      </c>
      <c r="Q1968" s="3">
        <v>0.42544095614336302</v>
      </c>
      <c r="R1968" s="3">
        <v>0.34075521796653602</v>
      </c>
      <c r="S1968" s="3">
        <v>0.34075521796653602</v>
      </c>
      <c r="T1968" s="3">
        <v>0.34075521796653602</v>
      </c>
      <c r="U1968" s="3">
        <v>0.34122517924503598</v>
      </c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</row>
    <row r="1969" spans="1:41" x14ac:dyDescent="0.25">
      <c r="A1969" s="48" t="str">
        <f t="shared" si="7"/>
        <v>DIC5</v>
      </c>
      <c r="B1969" s="2" t="s">
        <v>4</v>
      </c>
      <c r="C1969" s="2" t="s">
        <v>2</v>
      </c>
      <c r="D1969" s="2" t="s">
        <v>26</v>
      </c>
      <c r="E1969" s="2" t="s">
        <v>80</v>
      </c>
      <c r="F1969" s="2" t="s">
        <v>167</v>
      </c>
      <c r="G1969" s="4"/>
      <c r="H1969" s="3">
        <v>1.41886919801496E-2</v>
      </c>
      <c r="I1969" s="3">
        <v>1.34077982366938E-2</v>
      </c>
      <c r="J1969" s="3">
        <v>1.2818444468047901E-2</v>
      </c>
      <c r="K1969" s="3">
        <v>1.2229090699402E-2</v>
      </c>
      <c r="L1969" s="3">
        <v>1.1639736930756201E-2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</row>
    <row r="1970" spans="1:41" x14ac:dyDescent="0.25">
      <c r="A1970" s="48" t="str">
        <f t="shared" si="7"/>
        <v>DIC5</v>
      </c>
      <c r="B1970" s="2" t="s">
        <v>4</v>
      </c>
      <c r="C1970" s="2" t="s">
        <v>2</v>
      </c>
      <c r="D1970" s="2" t="s">
        <v>26</v>
      </c>
      <c r="E1970" s="2" t="s">
        <v>81</v>
      </c>
      <c r="F1970" s="2" t="s">
        <v>227</v>
      </c>
      <c r="G1970" s="4"/>
      <c r="H1970" s="3">
        <v>2.52346333055865E-2</v>
      </c>
      <c r="I1970" s="3">
        <v>2.2013032431985598E-2</v>
      </c>
      <c r="J1970" s="3">
        <v>1.86162511462598E-2</v>
      </c>
      <c r="K1970" s="3">
        <v>1.5219469860533999E-2</v>
      </c>
      <c r="L1970" s="3">
        <v>1.1822688574808201E-2</v>
      </c>
      <c r="M1970" s="3">
        <v>8.1818506820410496E-3</v>
      </c>
      <c r="N1970" s="3">
        <v>4.5410127892739098E-3</v>
      </c>
      <c r="O1970" s="3">
        <v>2.0263063233308298E-3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</row>
    <row r="1971" spans="1:41" x14ac:dyDescent="0.25">
      <c r="A1971" s="48" t="str">
        <f t="shared" si="7"/>
        <v>DIC5</v>
      </c>
      <c r="B1971" s="2" t="s">
        <v>4</v>
      </c>
      <c r="C1971" s="2" t="s">
        <v>2</v>
      </c>
      <c r="D1971" s="2" t="s">
        <v>26</v>
      </c>
      <c r="E1971" s="2" t="s">
        <v>81</v>
      </c>
      <c r="F1971" s="2" t="s">
        <v>168</v>
      </c>
      <c r="G1971" s="4"/>
      <c r="H1971" s="3">
        <v>0.117417579686413</v>
      </c>
      <c r="I1971" s="3">
        <v>0.12063918056001401</v>
      </c>
      <c r="J1971" s="3">
        <v>0.12403596184574001</v>
      </c>
      <c r="K1971" s="3">
        <v>0.12743274313146599</v>
      </c>
      <c r="L1971" s="3">
        <v>0.13082952441719201</v>
      </c>
      <c r="M1971" s="3">
        <v>0.13447036230995901</v>
      </c>
      <c r="N1971" s="3">
        <v>0.13811120020272599</v>
      </c>
      <c r="O1971" s="3">
        <v>2.6504136275069201E-2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</row>
    <row r="1972" spans="1:41" x14ac:dyDescent="0.25">
      <c r="A1972" s="48" t="str">
        <f t="shared" si="7"/>
        <v>DIC5</v>
      </c>
      <c r="B1972" s="2" t="s">
        <v>4</v>
      </c>
      <c r="C1972" s="2" t="s">
        <v>2</v>
      </c>
      <c r="D1972" s="2" t="s">
        <v>26</v>
      </c>
      <c r="E1972" s="2" t="s">
        <v>82</v>
      </c>
      <c r="F1972" s="2" t="s">
        <v>228</v>
      </c>
      <c r="G1972" s="4"/>
      <c r="H1972" s="3">
        <v>3.8115701757991099E-3</v>
      </c>
      <c r="I1972" s="3">
        <v>2.8542291728324599E-3</v>
      </c>
      <c r="J1972" s="3">
        <v>2.2497833101611602E-3</v>
      </c>
      <c r="K1972" s="3">
        <v>1.64533744748987E-3</v>
      </c>
      <c r="L1972" s="3">
        <v>1.04089158481858E-3</v>
      </c>
      <c r="M1972" s="3">
        <v>1.6313641528880801E-4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</row>
    <row r="1973" spans="1:41" x14ac:dyDescent="0.25">
      <c r="A1973" s="48" t="str">
        <f t="shared" si="7"/>
        <v>DIC5</v>
      </c>
      <c r="B1973" s="2" t="s">
        <v>4</v>
      </c>
      <c r="C1973" s="2" t="s">
        <v>2</v>
      </c>
      <c r="D1973" s="2" t="s">
        <v>26</v>
      </c>
      <c r="E1973" s="2" t="s">
        <v>82</v>
      </c>
      <c r="F1973" s="2" t="s">
        <v>169</v>
      </c>
      <c r="G1973" s="4"/>
      <c r="H1973" s="3">
        <v>5.1664290432200902E-2</v>
      </c>
      <c r="I1973" s="3">
        <v>5.2621631435167501E-2</v>
      </c>
      <c r="J1973" s="3">
        <v>5.3226077297838799E-2</v>
      </c>
      <c r="K1973" s="3">
        <v>5.3830523160510103E-2</v>
      </c>
      <c r="L1973" s="3">
        <v>5.4434969023181401E-2</v>
      </c>
      <c r="M1973" s="3">
        <v>5.4447785405549898E-2</v>
      </c>
      <c r="N1973" s="3">
        <v>4.9927064911256501E-2</v>
      </c>
      <c r="O1973" s="3">
        <v>1.10951721216E-2</v>
      </c>
      <c r="P1973" s="3">
        <v>1.10951721216E-2</v>
      </c>
      <c r="Q1973" s="3">
        <v>1.10951721216E-2</v>
      </c>
      <c r="R1973" s="3">
        <v>1.10951721216E-2</v>
      </c>
      <c r="S1973" s="3">
        <v>1.10951721216E-2</v>
      </c>
      <c r="T1973" s="3">
        <v>1.10951721216E-2</v>
      </c>
      <c r="U1973" s="3">
        <v>1.10951721216E-2</v>
      </c>
      <c r="V1973" s="3">
        <v>8.4302838624475095E-3</v>
      </c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</row>
    <row r="1974" spans="1:41" x14ac:dyDescent="0.25">
      <c r="A1974" s="48" t="str">
        <f t="shared" si="7"/>
        <v>DIC5</v>
      </c>
      <c r="B1974" s="2" t="s">
        <v>4</v>
      </c>
      <c r="C1974" s="2" t="s">
        <v>2</v>
      </c>
      <c r="D1974" s="2" t="s">
        <v>26</v>
      </c>
      <c r="E1974" s="2" t="s">
        <v>83</v>
      </c>
      <c r="F1974" s="2" t="s">
        <v>229</v>
      </c>
      <c r="G1974" s="4"/>
      <c r="H1974" s="3">
        <v>1.5850245887999999E-2</v>
      </c>
      <c r="I1974" s="3">
        <v>1.5850245887999999E-2</v>
      </c>
      <c r="J1974" s="3">
        <v>1.5850245887999999E-2</v>
      </c>
      <c r="K1974" s="3">
        <v>1.5850245887999999E-2</v>
      </c>
      <c r="L1974" s="3">
        <v>1.5850245887999999E-2</v>
      </c>
      <c r="M1974" s="3">
        <v>1.5850245887999999E-2</v>
      </c>
      <c r="N1974" s="3">
        <v>1.5850245887999999E-2</v>
      </c>
      <c r="O1974" s="3">
        <v>1.5850245887999999E-2</v>
      </c>
      <c r="P1974" s="3">
        <v>1.5850245887999999E-2</v>
      </c>
      <c r="Q1974" s="3">
        <v>1.5850245887999999E-2</v>
      </c>
      <c r="R1974" s="3">
        <v>1.5850245887999999E-2</v>
      </c>
      <c r="S1974" s="3">
        <v>1.5850245887999999E-2</v>
      </c>
      <c r="T1974" s="3">
        <v>1.5850245887999999E-2</v>
      </c>
      <c r="U1974" s="3">
        <v>1.5850245887999999E-2</v>
      </c>
      <c r="V1974" s="3">
        <v>9.4578599102414593E-3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</row>
    <row r="1975" spans="1:41" x14ac:dyDescent="0.25">
      <c r="A1975" s="48" t="str">
        <f t="shared" si="7"/>
        <v>DIC5</v>
      </c>
      <c r="B1975" s="2" t="s">
        <v>4</v>
      </c>
      <c r="C1975" s="2" t="s">
        <v>2</v>
      </c>
      <c r="D1975" s="2" t="s">
        <v>26</v>
      </c>
      <c r="E1975" s="2" t="s">
        <v>85</v>
      </c>
      <c r="F1975" s="2" t="s">
        <v>221</v>
      </c>
      <c r="G1975" s="4"/>
      <c r="H1975" s="3">
        <v>2.07275793390379</v>
      </c>
      <c r="I1975" s="3">
        <v>1.9759812255570699</v>
      </c>
      <c r="J1975" s="3">
        <v>1.6932120592153499</v>
      </c>
      <c r="K1975" s="3">
        <v>1.6714794959660599</v>
      </c>
      <c r="L1975" s="3">
        <v>0.54445377269873196</v>
      </c>
      <c r="M1975" s="3">
        <v>0.54445377269873196</v>
      </c>
      <c r="N1975" s="3">
        <v>0.54445377269873196</v>
      </c>
      <c r="O1975" s="3">
        <v>0.54445377269873196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</row>
    <row r="1976" spans="1:41" x14ac:dyDescent="0.25">
      <c r="A1976" s="48" t="str">
        <f t="shared" si="7"/>
        <v>DIC5</v>
      </c>
      <c r="B1976" s="2" t="s">
        <v>4</v>
      </c>
      <c r="C1976" s="2" t="s">
        <v>2</v>
      </c>
      <c r="D1976" s="2" t="s">
        <v>26</v>
      </c>
      <c r="E1976" s="2" t="s">
        <v>85</v>
      </c>
      <c r="F1976" s="2" t="s">
        <v>222</v>
      </c>
      <c r="G1976" s="4"/>
      <c r="H1976" s="3">
        <v>4.7652395357699103E-3</v>
      </c>
      <c r="I1976" s="3">
        <v>4.5105381139918001E-3</v>
      </c>
      <c r="J1976" s="3">
        <v>4.2912944283749503E-3</v>
      </c>
      <c r="K1976" s="3">
        <v>4.0720507427580996E-3</v>
      </c>
      <c r="L1976" s="3">
        <v>3.8528070571412498E-3</v>
      </c>
      <c r="M1976" s="3">
        <v>3.5474559345930398E-3</v>
      </c>
      <c r="N1976" s="3">
        <v>3.2421048120448298E-3</v>
      </c>
      <c r="O1976" s="3">
        <v>2.9999641522422899E-3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</row>
    <row r="1977" spans="1:41" x14ac:dyDescent="0.25">
      <c r="A1977" s="48" t="str">
        <f t="shared" si="7"/>
        <v>DIC5</v>
      </c>
      <c r="B1977" s="2" t="s">
        <v>4</v>
      </c>
      <c r="C1977" s="2" t="s">
        <v>2</v>
      </c>
      <c r="D1977" s="2" t="s">
        <v>26</v>
      </c>
      <c r="E1977" s="2" t="s">
        <v>88</v>
      </c>
      <c r="F1977" s="2" t="s">
        <v>223</v>
      </c>
      <c r="G1977" s="4"/>
      <c r="H1977" s="3">
        <v>0.140258279477013</v>
      </c>
      <c r="I1977" s="3">
        <v>0.13741526324715</v>
      </c>
      <c r="J1977" s="3">
        <v>0.137511034049831</v>
      </c>
      <c r="K1977" s="3">
        <v>0.13760680485251101</v>
      </c>
      <c r="L1977" s="3">
        <v>0.13770257565519201</v>
      </c>
      <c r="M1977" s="3">
        <v>0.12598875730530901</v>
      </c>
      <c r="N1977" s="3">
        <v>0.11427493895542699</v>
      </c>
      <c r="O1977" s="3">
        <v>0.104635851088375</v>
      </c>
      <c r="P1977" s="3">
        <v>9.4996763221323194E-2</v>
      </c>
      <c r="Q1977" s="3">
        <v>8.7006996619097804E-2</v>
      </c>
      <c r="R1977" s="3">
        <v>7.9017230016872303E-2</v>
      </c>
      <c r="S1977" s="3">
        <v>7.1027463414646802E-2</v>
      </c>
      <c r="T1977" s="3">
        <v>6.5422449512956601E-2</v>
      </c>
      <c r="U1977" s="3">
        <v>5.9817435611266297E-2</v>
      </c>
      <c r="V1977" s="3">
        <v>2.7038528189371601E-2</v>
      </c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</row>
    <row r="1978" spans="1:41" x14ac:dyDescent="0.25">
      <c r="A1978" s="48" t="str">
        <f t="shared" si="7"/>
        <v>DIC5</v>
      </c>
      <c r="B1978" s="2" t="s">
        <v>4</v>
      </c>
      <c r="C1978" s="2" t="s">
        <v>2</v>
      </c>
      <c r="D1978" s="2" t="s">
        <v>26</v>
      </c>
      <c r="E1978" s="2" t="s">
        <v>89</v>
      </c>
      <c r="F1978" s="2" t="s">
        <v>162</v>
      </c>
      <c r="G1978" s="4"/>
      <c r="H1978" s="3">
        <v>1.5205005591166001</v>
      </c>
      <c r="I1978" s="3">
        <v>1.43862923798872</v>
      </c>
      <c r="J1978" s="3">
        <v>1.3681554649524801</v>
      </c>
      <c r="K1978" s="3">
        <v>1.2976816919162399</v>
      </c>
      <c r="L1978" s="3">
        <v>1.22720791888</v>
      </c>
      <c r="M1978" s="3">
        <v>1.12905573882393</v>
      </c>
      <c r="N1978" s="3">
        <v>1.0309035587678499</v>
      </c>
      <c r="O1978" s="3">
        <v>0.95306977370919699</v>
      </c>
      <c r="P1978" s="3">
        <v>0.70979942327416601</v>
      </c>
      <c r="Q1978" s="3">
        <v>0.45737174243183698</v>
      </c>
      <c r="R1978" s="3">
        <v>0.233963108457166</v>
      </c>
      <c r="S1978" s="3">
        <v>0.233963108457166</v>
      </c>
      <c r="T1978" s="3">
        <v>0.233963108457166</v>
      </c>
      <c r="U1978" s="3">
        <v>8.2522964764635706E-2</v>
      </c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</row>
    <row r="1979" spans="1:41" x14ac:dyDescent="0.25">
      <c r="A1979" s="48" t="str">
        <f t="shared" si="7"/>
        <v>DIC5</v>
      </c>
      <c r="B1979" s="2" t="s">
        <v>4</v>
      </c>
      <c r="C1979" s="2" t="s">
        <v>2</v>
      </c>
      <c r="D1979" s="2" t="s">
        <v>26</v>
      </c>
      <c r="E1979" s="2" t="s">
        <v>89</v>
      </c>
      <c r="F1979" s="2" t="s">
        <v>163</v>
      </c>
      <c r="G1979" s="4"/>
      <c r="H1979" s="3">
        <v>0.22911082150304199</v>
      </c>
      <c r="I1979" s="3">
        <v>0.221484395500193</v>
      </c>
      <c r="J1979" s="3">
        <v>0.199200953959007</v>
      </c>
      <c r="K1979" s="3">
        <v>0.197488333347039</v>
      </c>
      <c r="L1979" s="3">
        <v>0.10867379905835201</v>
      </c>
      <c r="M1979" s="3">
        <v>0.10867379905835201</v>
      </c>
      <c r="N1979" s="3">
        <v>0.10867379905835201</v>
      </c>
      <c r="O1979" s="3">
        <v>0.10867379905835201</v>
      </c>
      <c r="P1979" s="3">
        <v>3.3975901395559602E-2</v>
      </c>
      <c r="Q1979" s="3">
        <v>1.1609930426370201E-2</v>
      </c>
      <c r="R1979" s="3">
        <v>5.8137696993043903E-3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</row>
    <row r="1980" spans="1:41" x14ac:dyDescent="0.25">
      <c r="A1980" s="48" t="str">
        <f t="shared" si="7"/>
        <v>DIC5</v>
      </c>
      <c r="B1980" s="2" t="s">
        <v>4</v>
      </c>
      <c r="C1980" s="2" t="s">
        <v>2</v>
      </c>
      <c r="D1980" s="2" t="s">
        <v>26</v>
      </c>
      <c r="E1980" s="2" t="s">
        <v>90</v>
      </c>
      <c r="F1980" s="2" t="s">
        <v>164</v>
      </c>
      <c r="G1980" s="4"/>
      <c r="H1980" s="4"/>
      <c r="I1980" s="4"/>
      <c r="J1980" s="4"/>
      <c r="K1980" s="4"/>
      <c r="L1980" s="4"/>
      <c r="M1980" s="3">
        <v>8.8985530514990308E-3</v>
      </c>
      <c r="N1980" s="3">
        <v>8.4239635554190801E-3</v>
      </c>
      <c r="O1980" s="3">
        <v>9.5972017882192196E-4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</row>
    <row r="1981" spans="1:41" x14ac:dyDescent="0.25">
      <c r="A1981" s="48" t="str">
        <f t="shared" si="7"/>
        <v>DIC5</v>
      </c>
      <c r="B1981" s="2" t="s">
        <v>4</v>
      </c>
      <c r="C1981" s="2" t="s">
        <v>2</v>
      </c>
      <c r="D1981" s="2" t="s">
        <v>26</v>
      </c>
      <c r="E1981" s="2" t="s">
        <v>91</v>
      </c>
      <c r="F1981" s="2" t="s">
        <v>165</v>
      </c>
      <c r="G1981" s="4"/>
      <c r="H1981" s="3">
        <v>0.23910766555569599</v>
      </c>
      <c r="I1981" s="3">
        <v>0.21349143803894799</v>
      </c>
      <c r="J1981" s="3">
        <v>0.18648228151903301</v>
      </c>
      <c r="K1981" s="3">
        <v>0.15947312499911701</v>
      </c>
      <c r="L1981" s="3">
        <v>0.132463968479201</v>
      </c>
      <c r="M1981" s="3">
        <v>0.10351422098658999</v>
      </c>
      <c r="N1981" s="3">
        <v>7.4564473493978795E-2</v>
      </c>
      <c r="O1981" s="3">
        <v>0.146467995721141</v>
      </c>
      <c r="P1981" s="3">
        <v>0.13929846009772401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</row>
    <row r="1982" spans="1:41" x14ac:dyDescent="0.25">
      <c r="A1982" s="48" t="str">
        <f t="shared" si="7"/>
        <v>DIC5</v>
      </c>
      <c r="B1982" s="2" t="s">
        <v>4</v>
      </c>
      <c r="C1982" s="2" t="s">
        <v>2</v>
      </c>
      <c r="D1982" s="2" t="s">
        <v>26</v>
      </c>
      <c r="E1982" s="2" t="s">
        <v>92</v>
      </c>
      <c r="F1982" s="2" t="s">
        <v>379</v>
      </c>
      <c r="G1982" s="4"/>
      <c r="H1982" s="3">
        <v>1.7355088716959701E-2</v>
      </c>
      <c r="I1982" s="3">
        <v>1.2618388842843701E-2</v>
      </c>
      <c r="J1982" s="3">
        <v>9.6277317700213597E-3</v>
      </c>
      <c r="K1982" s="3">
        <v>6.6370746971990196E-3</v>
      </c>
      <c r="L1982" s="3">
        <v>3.64641762437667E-3</v>
      </c>
      <c r="M1982" s="4"/>
      <c r="N1982" s="4"/>
      <c r="O1982" s="3">
        <v>2.82378264744888E-2</v>
      </c>
      <c r="P1982" s="3">
        <v>2.5205455978459902E-2</v>
      </c>
      <c r="Q1982" s="3">
        <v>2.2313608557656801E-2</v>
      </c>
      <c r="R1982" s="3">
        <v>1.9421761136853798E-2</v>
      </c>
      <c r="S1982" s="3">
        <v>1.6529913716050702E-2</v>
      </c>
      <c r="T1982" s="3">
        <v>1.50332920507732E-2</v>
      </c>
      <c r="U1982" s="3">
        <v>1.3536670385495801E-2</v>
      </c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</row>
    <row r="1983" spans="1:41" x14ac:dyDescent="0.25">
      <c r="A1983" s="48" t="str">
        <f t="shared" si="7"/>
        <v>DIC5</v>
      </c>
      <c r="B1983" s="2" t="s">
        <v>4</v>
      </c>
      <c r="C1983" s="2" t="s">
        <v>2</v>
      </c>
      <c r="D1983" s="2" t="s">
        <v>26</v>
      </c>
      <c r="E1983" s="2" t="s">
        <v>57</v>
      </c>
      <c r="F1983" s="2" t="s">
        <v>270</v>
      </c>
      <c r="G1983" s="4"/>
      <c r="H1983" s="3">
        <v>2.9616841553795901</v>
      </c>
      <c r="I1983" s="3">
        <v>3.1527605525008502</v>
      </c>
      <c r="J1983" s="3">
        <v>3.1527605525008502</v>
      </c>
      <c r="K1983" s="3">
        <v>3.1527605525008502</v>
      </c>
      <c r="L1983" s="3">
        <v>3.1527605525008502</v>
      </c>
      <c r="M1983" s="3">
        <v>3.1527605525008502</v>
      </c>
      <c r="N1983" s="3">
        <v>3.1527605525008502</v>
      </c>
      <c r="O1983" s="3">
        <v>3.1527605525008502</v>
      </c>
      <c r="P1983" s="3">
        <v>3.1527605525008502</v>
      </c>
      <c r="Q1983" s="3">
        <v>3.1527605525008502</v>
      </c>
      <c r="R1983" s="3">
        <v>3.1527605525008502</v>
      </c>
      <c r="S1983" s="3">
        <v>3.1527605525008502</v>
      </c>
      <c r="T1983" s="3">
        <v>3.1527605525008502</v>
      </c>
      <c r="U1983" s="3">
        <v>3.1527605525008502</v>
      </c>
      <c r="V1983" s="3">
        <v>3.1527605525008502</v>
      </c>
      <c r="W1983" s="3">
        <v>3.1527605525008502</v>
      </c>
      <c r="X1983" s="3">
        <v>3.1527605525008502</v>
      </c>
      <c r="Y1983" s="3">
        <v>3.1527605525008502</v>
      </c>
      <c r="Z1983" s="3">
        <v>3.1527605525008502</v>
      </c>
      <c r="AA1983" s="3">
        <v>3.1527605525008502</v>
      </c>
      <c r="AB1983" s="3">
        <v>3.1527605525008502</v>
      </c>
      <c r="AC1983" s="3">
        <v>3.1527605525008502</v>
      </c>
      <c r="AD1983" s="3">
        <v>3.1527605525008502</v>
      </c>
      <c r="AE1983" s="3">
        <v>3.1527605525008502</v>
      </c>
      <c r="AF1983" s="3">
        <v>3.1527605525008502</v>
      </c>
      <c r="AG1983" s="3">
        <v>3.1527605525008502</v>
      </c>
      <c r="AH1983" s="3">
        <v>3.1527605525008502</v>
      </c>
      <c r="AI1983" s="3">
        <v>3.1527605525008502</v>
      </c>
      <c r="AJ1983" s="3">
        <v>3.1527605525008502</v>
      </c>
      <c r="AK1983" s="3">
        <v>3.1527605525008502</v>
      </c>
      <c r="AL1983" s="3">
        <v>3.1527605525008502</v>
      </c>
      <c r="AM1983" s="3">
        <v>3.1527605525008502</v>
      </c>
      <c r="AN1983" s="4"/>
      <c r="AO1983" s="4"/>
    </row>
    <row r="1984" spans="1:41" x14ac:dyDescent="0.25">
      <c r="A1984" s="48" t="str">
        <f t="shared" si="7"/>
        <v>DIC5</v>
      </c>
      <c r="B1984" s="2" t="s">
        <v>4</v>
      </c>
      <c r="C1984" s="2" t="s">
        <v>2</v>
      </c>
      <c r="D1984" s="2" t="s">
        <v>26</v>
      </c>
      <c r="E1984" s="2" t="s">
        <v>58</v>
      </c>
      <c r="F1984" s="2" t="s">
        <v>271</v>
      </c>
      <c r="G1984" s="4"/>
      <c r="H1984" s="3">
        <v>2.1370339745013398</v>
      </c>
      <c r="I1984" s="3">
        <v>2.4440004282952299</v>
      </c>
      <c r="J1984" s="3">
        <v>2.4440004282952299</v>
      </c>
      <c r="K1984" s="3">
        <v>2.4440004282952299</v>
      </c>
      <c r="L1984" s="3">
        <v>2.4440004282952299</v>
      </c>
      <c r="M1984" s="3">
        <v>2.4440004282952299</v>
      </c>
      <c r="N1984" s="3">
        <v>2.4440004282952299</v>
      </c>
      <c r="O1984" s="3">
        <v>2.4440004282952299</v>
      </c>
      <c r="P1984" s="3">
        <v>2.4440004282952299</v>
      </c>
      <c r="Q1984" s="3">
        <v>2.4440004282952299</v>
      </c>
      <c r="R1984" s="3">
        <v>2.4440004282952299</v>
      </c>
      <c r="S1984" s="3">
        <v>2.4440004282952299</v>
      </c>
      <c r="T1984" s="3">
        <v>2.4440004282952299</v>
      </c>
      <c r="U1984" s="3">
        <v>2.4440004282952299</v>
      </c>
      <c r="V1984" s="3">
        <v>2.4440004282952299</v>
      </c>
      <c r="W1984" s="3">
        <v>2.4440004282952299</v>
      </c>
      <c r="X1984" s="3">
        <v>2.4440004282952299</v>
      </c>
      <c r="Y1984" s="3">
        <v>2.4440004282952299</v>
      </c>
      <c r="Z1984" s="3">
        <v>2.4440004282952299</v>
      </c>
      <c r="AA1984" s="3">
        <v>2.4440004282952299</v>
      </c>
      <c r="AB1984" s="3">
        <v>2.4440004282952299</v>
      </c>
      <c r="AC1984" s="3">
        <v>2.4440004282952299</v>
      </c>
      <c r="AD1984" s="3">
        <v>2.4440004282952299</v>
      </c>
      <c r="AE1984" s="3">
        <v>2.4440004282952299</v>
      </c>
      <c r="AF1984" s="3">
        <v>2.4440004282952299</v>
      </c>
      <c r="AG1984" s="3">
        <v>2.4440004282952299</v>
      </c>
      <c r="AH1984" s="3">
        <v>2.4440004282952299</v>
      </c>
      <c r="AI1984" s="3">
        <v>2.4440004282952299</v>
      </c>
      <c r="AJ1984" s="3">
        <v>2.4440004282952299</v>
      </c>
      <c r="AK1984" s="3">
        <v>2.4440004282952299</v>
      </c>
      <c r="AL1984" s="3">
        <v>2.4440004282952299</v>
      </c>
      <c r="AM1984" s="3">
        <v>2.4440004282952299</v>
      </c>
      <c r="AN1984" s="4"/>
      <c r="AO1984" s="4"/>
    </row>
    <row r="1985" spans="1:41" x14ac:dyDescent="0.25">
      <c r="A1985" s="48" t="str">
        <f t="shared" si="7"/>
        <v>DIC5</v>
      </c>
      <c r="B1985" s="2" t="s">
        <v>4</v>
      </c>
      <c r="C1985" s="2" t="s">
        <v>2</v>
      </c>
      <c r="D1985" s="2" t="s">
        <v>26</v>
      </c>
      <c r="E1985" s="2" t="s">
        <v>35</v>
      </c>
      <c r="F1985" s="2" t="s">
        <v>230</v>
      </c>
      <c r="G1985" s="4"/>
      <c r="H1985" s="3">
        <v>8.5470039956174801</v>
      </c>
      <c r="I1985" s="3">
        <v>7.83414506750524</v>
      </c>
      <c r="J1985" s="3">
        <v>6.9540976580303102</v>
      </c>
      <c r="K1985" s="3">
        <v>6.4227197656057102</v>
      </c>
      <c r="L1985" s="3">
        <v>4.4149894086722901</v>
      </c>
      <c r="M1985" s="3">
        <v>3.7153433854273499</v>
      </c>
      <c r="N1985" s="3">
        <v>3.0156973621824101</v>
      </c>
      <c r="O1985" s="3">
        <v>2.46088443638416</v>
      </c>
      <c r="P1985" s="3">
        <v>0.63996356125429099</v>
      </c>
      <c r="Q1985" s="4"/>
      <c r="R1985" s="4"/>
      <c r="S1985" s="3">
        <v>2.1671178312394401</v>
      </c>
      <c r="T1985" s="3">
        <v>2.1671178312394401</v>
      </c>
      <c r="U1985" s="3">
        <v>1.09030325516039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</row>
    <row r="1986" spans="1:41" x14ac:dyDescent="0.25">
      <c r="A1986" s="48" t="str">
        <f t="shared" si="7"/>
        <v>DIC5</v>
      </c>
      <c r="B1986" s="2" t="s">
        <v>4</v>
      </c>
      <c r="C1986" s="2" t="s">
        <v>2</v>
      </c>
      <c r="D1986" s="2" t="s">
        <v>26</v>
      </c>
      <c r="E1986" s="2" t="s">
        <v>35</v>
      </c>
      <c r="F1986" s="2" t="s">
        <v>231</v>
      </c>
      <c r="G1986" s="4"/>
      <c r="H1986" s="3">
        <v>0.140686870480908</v>
      </c>
      <c r="I1986" s="3">
        <v>0.137985003963288</v>
      </c>
      <c r="J1986" s="3">
        <v>0.13807601994920199</v>
      </c>
      <c r="K1986" s="3">
        <v>0.13816703593511501</v>
      </c>
      <c r="L1986" s="3">
        <v>0.138258051921028</v>
      </c>
      <c r="M1986" s="3">
        <v>0.127125799751451</v>
      </c>
      <c r="N1986" s="3">
        <v>0.115993547581874</v>
      </c>
      <c r="O1986" s="3">
        <v>0.10683301993703399</v>
      </c>
      <c r="P1986" s="3">
        <v>9.7672492292193894E-2</v>
      </c>
      <c r="Q1986" s="3">
        <v>9.0079400617442795E-2</v>
      </c>
      <c r="R1986" s="3">
        <v>8.2486308942691794E-2</v>
      </c>
      <c r="S1986" s="3">
        <v>7.4893217267940695E-2</v>
      </c>
      <c r="T1986" s="3">
        <v>6.9566480391555094E-2</v>
      </c>
      <c r="U1986" s="3">
        <v>6.4239743515169603E-2</v>
      </c>
      <c r="V1986" s="3">
        <v>2.70132215640412E-2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</row>
    <row r="1987" spans="1:41" x14ac:dyDescent="0.25">
      <c r="A1987" s="48" t="str">
        <f t="shared" si="7"/>
        <v>DIC5</v>
      </c>
      <c r="B1987" s="2" t="s">
        <v>4</v>
      </c>
      <c r="C1987" s="2" t="s">
        <v>2</v>
      </c>
      <c r="D1987" s="2" t="s">
        <v>26</v>
      </c>
      <c r="E1987" s="2" t="s">
        <v>35</v>
      </c>
      <c r="F1987" s="2" t="s">
        <v>232</v>
      </c>
      <c r="G1987" s="4"/>
      <c r="H1987" s="3">
        <v>2.0775231734395598</v>
      </c>
      <c r="I1987" s="3">
        <v>1.9804917636710599</v>
      </c>
      <c r="J1987" s="3">
        <v>1.6975033536437201</v>
      </c>
      <c r="K1987" s="3">
        <v>1.67555154670882</v>
      </c>
      <c r="L1987" s="3">
        <v>0.54830657975587305</v>
      </c>
      <c r="M1987" s="3">
        <v>0.54800122863332501</v>
      </c>
      <c r="N1987" s="3">
        <v>0.54769587751077697</v>
      </c>
      <c r="O1987" s="3">
        <v>0.54745373685097398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</row>
    <row r="1988" spans="1:41" x14ac:dyDescent="0.25">
      <c r="A1988" s="48" t="str">
        <f t="shared" si="7"/>
        <v>DIC5</v>
      </c>
      <c r="B1988" s="2" t="s">
        <v>4</v>
      </c>
      <c r="C1988" s="2" t="s">
        <v>2</v>
      </c>
      <c r="D1988" s="2" t="s">
        <v>26</v>
      </c>
      <c r="E1988" s="2" t="s">
        <v>35</v>
      </c>
      <c r="F1988" s="2" t="s">
        <v>233</v>
      </c>
      <c r="G1988" s="4"/>
      <c r="H1988" s="3">
        <v>0.140258279477013</v>
      </c>
      <c r="I1988" s="3">
        <v>0.13741526324715</v>
      </c>
      <c r="J1988" s="3">
        <v>0.137511034049831</v>
      </c>
      <c r="K1988" s="3">
        <v>0.13760680485251101</v>
      </c>
      <c r="L1988" s="3">
        <v>0.13770257565519201</v>
      </c>
      <c r="M1988" s="3">
        <v>0.12598875730530901</v>
      </c>
      <c r="N1988" s="3">
        <v>0.11427493895542699</v>
      </c>
      <c r="O1988" s="3">
        <v>0.104635851088375</v>
      </c>
      <c r="P1988" s="3">
        <v>9.4996763221323194E-2</v>
      </c>
      <c r="Q1988" s="3">
        <v>8.7006996619097804E-2</v>
      </c>
      <c r="R1988" s="3">
        <v>7.9017230016872303E-2</v>
      </c>
      <c r="S1988" s="3">
        <v>7.1027463414646802E-2</v>
      </c>
      <c r="T1988" s="3">
        <v>6.5422449512956601E-2</v>
      </c>
      <c r="U1988" s="3">
        <v>5.9817435611266297E-2</v>
      </c>
      <c r="V1988" s="3">
        <v>2.7038528189371601E-2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</row>
    <row r="1989" spans="1:41" x14ac:dyDescent="0.25">
      <c r="A1989" s="48" t="str">
        <f t="shared" si="7"/>
        <v>DIC5</v>
      </c>
      <c r="B1989" s="2" t="s">
        <v>4</v>
      </c>
      <c r="C1989" s="2" t="s">
        <v>2</v>
      </c>
      <c r="D1989" s="2" t="s">
        <v>26</v>
      </c>
      <c r="E1989" s="2" t="s">
        <v>35</v>
      </c>
      <c r="F1989" s="2" t="s">
        <v>234</v>
      </c>
      <c r="G1989" s="4"/>
      <c r="H1989" s="3">
        <v>1.7496113806196401</v>
      </c>
      <c r="I1989" s="3">
        <v>1.6601136334889099</v>
      </c>
      <c r="J1989" s="3">
        <v>1.5673564189114899</v>
      </c>
      <c r="K1989" s="3">
        <v>1.49517002526328</v>
      </c>
      <c r="L1989" s="3">
        <v>1.33588171793835</v>
      </c>
      <c r="M1989" s="3">
        <v>1.2377295378822799</v>
      </c>
      <c r="N1989" s="3">
        <v>1.1395773578262001</v>
      </c>
      <c r="O1989" s="3">
        <v>1.0617435727675499</v>
      </c>
      <c r="P1989" s="3">
        <v>0.74377532466972496</v>
      </c>
      <c r="Q1989" s="3">
        <v>0.46898167285820702</v>
      </c>
      <c r="R1989" s="3">
        <v>0.239776878156471</v>
      </c>
      <c r="S1989" s="3">
        <v>0.233963108457166</v>
      </c>
      <c r="T1989" s="3">
        <v>0.233963108457166</v>
      </c>
      <c r="U1989" s="3">
        <v>8.2522964764635706E-2</v>
      </c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</row>
    <row r="1990" spans="1:41" x14ac:dyDescent="0.25">
      <c r="A1990" s="48" t="str">
        <f t="shared" si="7"/>
        <v>DIC5</v>
      </c>
      <c r="B1990" s="2" t="s">
        <v>4</v>
      </c>
      <c r="C1990" s="2" t="s">
        <v>2</v>
      </c>
      <c r="D1990" s="2" t="s">
        <v>26</v>
      </c>
      <c r="E1990" s="2" t="s">
        <v>35</v>
      </c>
      <c r="F1990" s="2" t="s">
        <v>235</v>
      </c>
      <c r="G1990" s="4"/>
      <c r="H1990" s="4"/>
      <c r="I1990" s="4"/>
      <c r="J1990" s="4"/>
      <c r="K1990" s="4"/>
      <c r="L1990" s="4"/>
      <c r="M1990" s="3">
        <v>8.8985530514990308E-3</v>
      </c>
      <c r="N1990" s="3">
        <v>8.4239635554190801E-3</v>
      </c>
      <c r="O1990" s="3">
        <v>9.5972017882192196E-4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</row>
    <row r="1991" spans="1:41" x14ac:dyDescent="0.25">
      <c r="A1991" s="48" t="str">
        <f t="shared" si="7"/>
        <v>DIC5</v>
      </c>
      <c r="B1991" s="2" t="s">
        <v>4</v>
      </c>
      <c r="C1991" s="2" t="s">
        <v>2</v>
      </c>
      <c r="D1991" s="2" t="s">
        <v>26</v>
      </c>
      <c r="E1991" s="2" t="s">
        <v>35</v>
      </c>
      <c r="F1991" s="2" t="s">
        <v>236</v>
      </c>
      <c r="G1991" s="4"/>
      <c r="H1991" s="3">
        <v>0.23910766555569599</v>
      </c>
      <c r="I1991" s="3">
        <v>0.21349143803894799</v>
      </c>
      <c r="J1991" s="3">
        <v>0.18648228151903301</v>
      </c>
      <c r="K1991" s="3">
        <v>0.15947312499911701</v>
      </c>
      <c r="L1991" s="3">
        <v>0.132463968479201</v>
      </c>
      <c r="M1991" s="3">
        <v>0.10351422098658999</v>
      </c>
      <c r="N1991" s="3">
        <v>7.4564473493978795E-2</v>
      </c>
      <c r="O1991" s="3">
        <v>0.146467995721141</v>
      </c>
      <c r="P1991" s="3">
        <v>0.13929846009772401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</row>
    <row r="1992" spans="1:41" x14ac:dyDescent="0.25">
      <c r="A1992" s="48" t="str">
        <f t="shared" si="7"/>
        <v>DIC5</v>
      </c>
      <c r="B1992" s="2" t="s">
        <v>4</v>
      </c>
      <c r="C1992" s="2" t="s">
        <v>2</v>
      </c>
      <c r="D1992" s="2" t="s">
        <v>26</v>
      </c>
      <c r="E1992" s="2" t="s">
        <v>35</v>
      </c>
      <c r="F1992" s="2" t="s">
        <v>296</v>
      </c>
      <c r="G1992" s="4"/>
      <c r="H1992" s="3">
        <v>1.7355088716959701E-2</v>
      </c>
      <c r="I1992" s="3">
        <v>1.2618388842843701E-2</v>
      </c>
      <c r="J1992" s="3">
        <v>9.6277317700213597E-3</v>
      </c>
      <c r="K1992" s="3">
        <v>6.6370746971990196E-3</v>
      </c>
      <c r="L1992" s="3">
        <v>3.64641762437667E-3</v>
      </c>
      <c r="M1992" s="4"/>
      <c r="N1992" s="4"/>
      <c r="O1992" s="3">
        <v>2.82378264744888E-2</v>
      </c>
      <c r="P1992" s="3">
        <v>2.5205455978459902E-2</v>
      </c>
      <c r="Q1992" s="3">
        <v>2.2313608557656801E-2</v>
      </c>
      <c r="R1992" s="3">
        <v>1.9421761136853798E-2</v>
      </c>
      <c r="S1992" s="3">
        <v>1.6529913716050702E-2</v>
      </c>
      <c r="T1992" s="3">
        <v>1.50332920507732E-2</v>
      </c>
      <c r="U1992" s="3">
        <v>1.3536670385495801E-2</v>
      </c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</row>
    <row r="1993" spans="1:41" x14ac:dyDescent="0.25">
      <c r="A1993" s="48" t="str">
        <f t="shared" si="7"/>
        <v>DIC5</v>
      </c>
      <c r="B1993" s="2" t="s">
        <v>4</v>
      </c>
      <c r="C1993" s="2" t="s">
        <v>2</v>
      </c>
      <c r="D1993" s="2" t="s">
        <v>26</v>
      </c>
      <c r="E1993" s="2" t="s">
        <v>36</v>
      </c>
      <c r="F1993" s="2" t="s">
        <v>251</v>
      </c>
      <c r="G1993" s="4"/>
      <c r="H1993" s="3">
        <v>14.3615025968745</v>
      </c>
      <c r="I1993" s="3">
        <v>14.7491493881192</v>
      </c>
      <c r="J1993" s="3">
        <v>15.084533963482601</v>
      </c>
      <c r="K1993" s="3">
        <v>15.417604352849001</v>
      </c>
      <c r="L1993" s="3">
        <v>15.7483605562183</v>
      </c>
      <c r="M1993" s="3">
        <v>16.076802573590601</v>
      </c>
      <c r="N1993" s="3">
        <v>16.402930404965801</v>
      </c>
      <c r="O1993" s="3">
        <v>16.556544227606199</v>
      </c>
      <c r="P1993" s="3">
        <v>16.706727735489</v>
      </c>
      <c r="Q1993" s="3">
        <v>16.8534809286142</v>
      </c>
      <c r="R1993" s="3">
        <v>16.996803806981699</v>
      </c>
      <c r="S1993" s="3">
        <v>17.136696370591601</v>
      </c>
      <c r="T1993" s="3">
        <v>17.165967253004101</v>
      </c>
      <c r="U1993" s="3">
        <v>17.192067589350302</v>
      </c>
      <c r="V1993" s="3">
        <v>17.214997379630098</v>
      </c>
      <c r="W1993" s="3">
        <v>17.234756623843701</v>
      </c>
      <c r="X1993" s="3">
        <v>17.251345321991</v>
      </c>
      <c r="Y1993" s="3">
        <v>17.238302450541401</v>
      </c>
      <c r="Z1993" s="3">
        <v>17.2089513710905</v>
      </c>
      <c r="AA1993" s="3">
        <v>17.188510817731</v>
      </c>
      <c r="AB1993" s="3">
        <v>17.164439262517199</v>
      </c>
      <c r="AC1993" s="3">
        <v>17.136736705449099</v>
      </c>
      <c r="AD1993" s="3">
        <v>17.106687224547901</v>
      </c>
      <c r="AE1993" s="3">
        <v>17.073473191998801</v>
      </c>
      <c r="AF1993" s="3">
        <v>17.037094607801901</v>
      </c>
      <c r="AG1993" s="3">
        <v>16.997551471957301</v>
      </c>
      <c r="AH1993" s="3">
        <v>16.9548437844647</v>
      </c>
      <c r="AI1993" s="3">
        <v>16.950459501975001</v>
      </c>
      <c r="AJ1993" s="3">
        <v>16.9426343097733</v>
      </c>
      <c r="AK1993" s="3">
        <v>16.931368207859698</v>
      </c>
      <c r="AL1993" s="3">
        <v>16.916661196233999</v>
      </c>
      <c r="AM1993" s="3">
        <v>16.898513274896398</v>
      </c>
      <c r="AN1993" s="4"/>
      <c r="AO1993" s="4"/>
    </row>
    <row r="1994" spans="1:41" x14ac:dyDescent="0.25">
      <c r="A1994" s="48" t="str">
        <f t="shared" si="7"/>
        <v>DIC5</v>
      </c>
      <c r="B1994" s="2" t="s">
        <v>4</v>
      </c>
      <c r="C1994" s="2" t="s">
        <v>2</v>
      </c>
      <c r="D1994" s="2" t="s">
        <v>26</v>
      </c>
      <c r="E1994" s="2" t="s">
        <v>93</v>
      </c>
      <c r="F1994" s="2" t="s">
        <v>272</v>
      </c>
      <c r="G1994" s="4"/>
      <c r="H1994" s="3">
        <v>68.585731940983607</v>
      </c>
      <c r="I1994" s="3">
        <v>55.422893826604401</v>
      </c>
      <c r="J1994" s="3">
        <v>43.393094134163597</v>
      </c>
      <c r="K1994" s="3">
        <v>50.674999998213103</v>
      </c>
      <c r="L1994" s="3">
        <v>48.301053084017497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</row>
    <row r="1995" spans="1:41" x14ac:dyDescent="0.25">
      <c r="A1995" s="48" t="str">
        <f t="shared" si="7"/>
        <v>DIC5</v>
      </c>
      <c r="B1995" s="2" t="s">
        <v>4</v>
      </c>
      <c r="C1995" s="2" t="s">
        <v>2</v>
      </c>
      <c r="D1995" s="2" t="s">
        <v>26</v>
      </c>
      <c r="E1995" s="2" t="s">
        <v>94</v>
      </c>
      <c r="F1995" s="2" t="s">
        <v>273</v>
      </c>
      <c r="G1995" s="4"/>
      <c r="H1995" s="3">
        <v>363.68563536317902</v>
      </c>
      <c r="I1995" s="3">
        <v>351.57960925668402</v>
      </c>
      <c r="J1995" s="3">
        <v>316.20734904732899</v>
      </c>
      <c r="K1995" s="3">
        <v>313.48877158637202</v>
      </c>
      <c r="L1995" s="3">
        <v>172.50647262570399</v>
      </c>
      <c r="M1995" s="3">
        <v>172.50647262570399</v>
      </c>
      <c r="N1995" s="3">
        <v>172.50647262570399</v>
      </c>
      <c r="O1995" s="3">
        <v>172.50647262570399</v>
      </c>
      <c r="P1995" s="3">
        <v>53.932621798559303</v>
      </c>
      <c r="Q1995" s="3">
        <v>18.429356134016999</v>
      </c>
      <c r="R1995" s="3">
        <v>9.2286541206376196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</row>
    <row r="1996" spans="1:41" x14ac:dyDescent="0.25">
      <c r="A1996" s="48" t="str">
        <f t="shared" si="7"/>
        <v>DIC5</v>
      </c>
      <c r="B1996" s="2" t="s">
        <v>4</v>
      </c>
      <c r="C1996" s="2" t="s">
        <v>2</v>
      </c>
      <c r="D1996" s="2" t="s">
        <v>26</v>
      </c>
      <c r="E1996" s="2" t="s">
        <v>95</v>
      </c>
      <c r="F1996" s="2" t="s">
        <v>274</v>
      </c>
      <c r="G1996" s="4"/>
      <c r="H1996" s="3">
        <v>726.70451084468402</v>
      </c>
      <c r="I1996" s="3">
        <v>687.86225103060201</v>
      </c>
      <c r="J1996" s="3">
        <v>654.42733676952105</v>
      </c>
      <c r="K1996" s="3">
        <v>620.992422508441</v>
      </c>
      <c r="L1996" s="3">
        <v>587.55750824736003</v>
      </c>
      <c r="M1996" s="3">
        <v>540.991110801525</v>
      </c>
      <c r="N1996" s="3">
        <v>494.42471335568899</v>
      </c>
      <c r="O1996" s="3">
        <v>457.49798419201397</v>
      </c>
      <c r="P1996" s="3">
        <v>420.57125502833901</v>
      </c>
      <c r="Q1996" s="3">
        <v>383.64452586466501</v>
      </c>
      <c r="R1996" s="3">
        <v>245.541067327929</v>
      </c>
      <c r="S1996" s="3">
        <v>245.54106732792999</v>
      </c>
      <c r="T1996" s="3">
        <v>245.54106732792999</v>
      </c>
      <c r="U1996" s="3">
        <v>173.871431741919</v>
      </c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</row>
    <row r="1997" spans="1:41" x14ac:dyDescent="0.25">
      <c r="A1997" s="48" t="str">
        <f t="shared" si="7"/>
        <v>DIC5</v>
      </c>
      <c r="B1997" s="2" t="s">
        <v>4</v>
      </c>
      <c r="C1997" s="2" t="s">
        <v>2</v>
      </c>
      <c r="D1997" s="2" t="s">
        <v>26</v>
      </c>
      <c r="E1997" s="2" t="s">
        <v>96</v>
      </c>
      <c r="F1997" s="2" t="s">
        <v>275</v>
      </c>
      <c r="G1997" s="4"/>
      <c r="H1997" s="3">
        <v>5.6352908998762903</v>
      </c>
      <c r="I1997" s="3">
        <v>5.3251450871105197</v>
      </c>
      <c r="J1997" s="3">
        <v>5.09107277558918</v>
      </c>
      <c r="K1997" s="3">
        <v>4.8570004640678297</v>
      </c>
      <c r="L1997" s="3">
        <v>4.62292815254649</v>
      </c>
      <c r="M1997" s="3">
        <v>4.3888558410251504</v>
      </c>
      <c r="N1997" s="3">
        <v>4.1547835295038098</v>
      </c>
      <c r="O1997" s="3">
        <v>0.47334364229729903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</row>
    <row r="1998" spans="1:41" x14ac:dyDescent="0.25">
      <c r="A1998" s="48" t="str">
        <f t="shared" si="7"/>
        <v>DIC5</v>
      </c>
      <c r="B1998" s="2" t="s">
        <v>4</v>
      </c>
      <c r="C1998" s="2" t="s">
        <v>2</v>
      </c>
      <c r="D1998" s="2" t="s">
        <v>26</v>
      </c>
      <c r="E1998" s="2" t="s">
        <v>97</v>
      </c>
      <c r="F1998" s="2" t="s">
        <v>276</v>
      </c>
      <c r="G1998" s="4"/>
      <c r="H1998" s="3">
        <v>165.4447887378</v>
      </c>
      <c r="I1998" s="3">
        <v>153.89107121101301</v>
      </c>
      <c r="J1998" s="3">
        <v>141.709099261246</v>
      </c>
      <c r="K1998" s="3">
        <v>129.52712731147801</v>
      </c>
      <c r="L1998" s="3">
        <v>117.34515536171099</v>
      </c>
      <c r="M1998" s="3">
        <v>104.287916360271</v>
      </c>
      <c r="N1998" s="3">
        <v>91.230677358831599</v>
      </c>
      <c r="O1998" s="3">
        <v>82.212115063181301</v>
      </c>
      <c r="P1998" s="3">
        <v>68.086395166067106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</row>
    <row r="1999" spans="1:41" x14ac:dyDescent="0.25">
      <c r="A1999" s="48" t="str">
        <f t="shared" si="7"/>
        <v>DIC5</v>
      </c>
      <c r="B1999" s="2" t="s">
        <v>4</v>
      </c>
      <c r="C1999" s="2" t="s">
        <v>2</v>
      </c>
      <c r="D1999" s="2" t="s">
        <v>26</v>
      </c>
      <c r="E1999" s="2" t="s">
        <v>98</v>
      </c>
      <c r="F1999" s="2" t="s">
        <v>277</v>
      </c>
      <c r="G1999" s="4"/>
      <c r="H1999" s="3">
        <v>29.8631785601129</v>
      </c>
      <c r="I1999" s="3">
        <v>27.835107673690899</v>
      </c>
      <c r="J1999" s="3">
        <v>26.5546244888037</v>
      </c>
      <c r="K1999" s="3">
        <v>25.274141303916402</v>
      </c>
      <c r="L1999" s="3">
        <v>23.993658119029199</v>
      </c>
      <c r="M1999" s="3">
        <v>22.134185162983901</v>
      </c>
      <c r="N1999" s="3">
        <v>20.274712206938698</v>
      </c>
      <c r="O1999" s="3">
        <v>18.726233977591001</v>
      </c>
      <c r="P1999" s="3">
        <v>17.1777557482433</v>
      </c>
      <c r="Q1999" s="3">
        <v>15.701035545493299</v>
      </c>
      <c r="R1999" s="3">
        <v>14.224315342743401</v>
      </c>
      <c r="S1999" s="3">
        <v>12.7475951399934</v>
      </c>
      <c r="T1999" s="3">
        <v>11.9833461574607</v>
      </c>
      <c r="U1999" s="3">
        <v>11.219097174928001</v>
      </c>
      <c r="V1999" s="3">
        <v>3.3312680611252699</v>
      </c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</row>
    <row r="2000" spans="1:41" x14ac:dyDescent="0.25">
      <c r="A2000" s="48" t="str">
        <f t="shared" si="7"/>
        <v>DIC5</v>
      </c>
      <c r="B2000" s="2" t="s">
        <v>4</v>
      </c>
      <c r="C2000" s="2" t="s">
        <v>2</v>
      </c>
      <c r="D2000" s="2" t="s">
        <v>26</v>
      </c>
      <c r="E2000" s="2" t="s">
        <v>99</v>
      </c>
      <c r="F2000" s="2" t="s">
        <v>278</v>
      </c>
      <c r="G2000" s="4"/>
      <c r="H2000" s="3">
        <v>13.805861909055601</v>
      </c>
      <c r="I2000" s="3">
        <v>13.5550177604217</v>
      </c>
      <c r="J2000" s="3">
        <v>13.563467780935101</v>
      </c>
      <c r="K2000" s="3">
        <v>13.571917801448601</v>
      </c>
      <c r="L2000" s="3">
        <v>13.580367821962</v>
      </c>
      <c r="M2000" s="3">
        <v>12.546837742054301</v>
      </c>
      <c r="N2000" s="3">
        <v>11.5133076621466</v>
      </c>
      <c r="O2000" s="3">
        <v>10.662834575070701</v>
      </c>
      <c r="P2000" s="3">
        <v>9.8123614879947105</v>
      </c>
      <c r="Q2000" s="3">
        <v>9.1074108162161203</v>
      </c>
      <c r="R2000" s="3">
        <v>8.4024601444375406</v>
      </c>
      <c r="S2000" s="3">
        <v>7.6975094726589504</v>
      </c>
      <c r="T2000" s="3">
        <v>7.2029695803141296</v>
      </c>
      <c r="U2000" s="3">
        <v>6.7084296879692999</v>
      </c>
      <c r="V2000" s="3">
        <v>3.25227996904884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</row>
    <row r="2001" spans="1:41" x14ac:dyDescent="0.25">
      <c r="A2001" s="48" t="str">
        <f t="shared" si="7"/>
        <v>DIC5</v>
      </c>
      <c r="B2001" s="2" t="s">
        <v>4</v>
      </c>
      <c r="C2001" s="2" t="s">
        <v>2</v>
      </c>
      <c r="D2001" s="2" t="s">
        <v>26</v>
      </c>
      <c r="E2001" s="2" t="s">
        <v>106</v>
      </c>
      <c r="F2001" s="2" t="s">
        <v>201</v>
      </c>
      <c r="G2001" s="4"/>
      <c r="H2001" s="3">
        <v>2.0973891124617601</v>
      </c>
      <c r="I2001" s="3">
        <v>1.6948623394887601</v>
      </c>
      <c r="J2001" s="3">
        <v>1.3269844997985401</v>
      </c>
      <c r="K2001" s="3">
        <v>1.5496691551197299</v>
      </c>
      <c r="L2001" s="3">
        <v>1.4770725629352099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</row>
    <row r="2002" spans="1:41" x14ac:dyDescent="0.25">
      <c r="A2002" s="48" t="str">
        <f t="shared" si="7"/>
        <v>DIC5</v>
      </c>
      <c r="B2002" s="2" t="s">
        <v>4</v>
      </c>
      <c r="C2002" s="2" t="s">
        <v>2</v>
      </c>
      <c r="D2002" s="2" t="s">
        <v>26</v>
      </c>
      <c r="E2002" s="2" t="s">
        <v>106</v>
      </c>
      <c r="F2002" s="2" t="s">
        <v>210</v>
      </c>
      <c r="G2002" s="4"/>
      <c r="H2002" s="3">
        <v>2.0764513376995901</v>
      </c>
      <c r="I2002" s="3">
        <v>1.6779429010754201</v>
      </c>
      <c r="J2002" s="3">
        <v>1.31373750504464</v>
      </c>
      <c r="K2002" s="3">
        <v>1.5341991483703801</v>
      </c>
      <c r="L2002" s="3">
        <v>1.4623272720178699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</row>
    <row r="2003" spans="1:41" x14ac:dyDescent="0.25">
      <c r="A2003" s="48" t="str">
        <f t="shared" si="7"/>
        <v>DIC5</v>
      </c>
      <c r="B2003" s="2" t="s">
        <v>4</v>
      </c>
      <c r="C2003" s="2" t="s">
        <v>2</v>
      </c>
      <c r="D2003" s="2" t="s">
        <v>26</v>
      </c>
      <c r="E2003" s="2" t="s">
        <v>107</v>
      </c>
      <c r="F2003" s="2" t="s">
        <v>202</v>
      </c>
      <c r="G2003" s="4"/>
      <c r="H2003" s="3">
        <v>0.244546650843429</v>
      </c>
      <c r="I2003" s="3">
        <v>0.244546650843429</v>
      </c>
      <c r="J2003" s="3">
        <v>0.244546650843429</v>
      </c>
      <c r="K2003" s="3">
        <v>0.244546650843429</v>
      </c>
      <c r="L2003" s="3">
        <v>0.244546650843429</v>
      </c>
      <c r="M2003" s="3">
        <v>0.244546650843429</v>
      </c>
      <c r="N2003" s="3">
        <v>0.244546650843429</v>
      </c>
      <c r="O2003" s="3">
        <v>0.244546650843429</v>
      </c>
      <c r="P2003" s="3">
        <v>0.244546650843429</v>
      </c>
      <c r="Q2003" s="3">
        <v>0.244546650843429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</row>
    <row r="2004" spans="1:41" x14ac:dyDescent="0.25">
      <c r="A2004" s="48" t="str">
        <f t="shared" si="7"/>
        <v>DIC5</v>
      </c>
      <c r="B2004" s="2" t="s">
        <v>4</v>
      </c>
      <c r="C2004" s="2" t="s">
        <v>2</v>
      </c>
      <c r="D2004" s="2" t="s">
        <v>26</v>
      </c>
      <c r="E2004" s="2" t="s">
        <v>107</v>
      </c>
      <c r="F2004" s="2" t="s">
        <v>211</v>
      </c>
      <c r="G2004" s="4"/>
      <c r="H2004" s="3">
        <v>13.522318959921</v>
      </c>
      <c r="I2004" s="3">
        <v>13.522318959921</v>
      </c>
      <c r="J2004" s="3">
        <v>13.522318959921</v>
      </c>
      <c r="K2004" s="3">
        <v>13.522318959921</v>
      </c>
      <c r="L2004" s="3">
        <v>13.522318959921</v>
      </c>
      <c r="M2004" s="3">
        <v>13.522318959921</v>
      </c>
      <c r="N2004" s="3">
        <v>13.522318959921</v>
      </c>
      <c r="O2004" s="3">
        <v>13.522318959921</v>
      </c>
      <c r="P2004" s="3">
        <v>13.522318959921</v>
      </c>
      <c r="Q2004" s="3">
        <v>12.6824727882116</v>
      </c>
      <c r="R2004" s="3">
        <v>6.4733130309200098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</row>
    <row r="2005" spans="1:41" x14ac:dyDescent="0.25">
      <c r="A2005" s="48" t="str">
        <f t="shared" si="7"/>
        <v>DIC5</v>
      </c>
      <c r="B2005" s="2" t="s">
        <v>4</v>
      </c>
      <c r="C2005" s="2" t="s">
        <v>2</v>
      </c>
      <c r="D2005" s="2" t="s">
        <v>26</v>
      </c>
      <c r="E2005" s="2" t="s">
        <v>110</v>
      </c>
      <c r="F2005" s="2" t="s">
        <v>203</v>
      </c>
      <c r="G2005" s="4"/>
      <c r="H2005" s="3">
        <v>8.1515550281142907E-2</v>
      </c>
      <c r="I2005" s="3">
        <v>8.1515550281142907E-2</v>
      </c>
      <c r="J2005" s="3">
        <v>8.1515550281142907E-2</v>
      </c>
      <c r="K2005" s="3">
        <v>8.1515550281142907E-2</v>
      </c>
      <c r="L2005" s="3">
        <v>8.1515550281142907E-2</v>
      </c>
      <c r="M2005" s="3">
        <v>8.1515550281142907E-2</v>
      </c>
      <c r="N2005" s="3">
        <v>8.1515550281142907E-2</v>
      </c>
      <c r="O2005" s="3">
        <v>8.1515550281142907E-2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</row>
    <row r="2006" spans="1:41" x14ac:dyDescent="0.25">
      <c r="A2006" s="48" t="str">
        <f t="shared" si="7"/>
        <v>DIC5</v>
      </c>
      <c r="B2006" s="2" t="s">
        <v>4</v>
      </c>
      <c r="C2006" s="2" t="s">
        <v>2</v>
      </c>
      <c r="D2006" s="2" t="s">
        <v>26</v>
      </c>
      <c r="E2006" s="2" t="s">
        <v>110</v>
      </c>
      <c r="F2006" s="2" t="s">
        <v>212</v>
      </c>
      <c r="G2006" s="4"/>
      <c r="H2006" s="3">
        <v>1.7521170575840499</v>
      </c>
      <c r="I2006" s="3">
        <v>1.7521170575840499</v>
      </c>
      <c r="J2006" s="3">
        <v>1.7521170575840499</v>
      </c>
      <c r="K2006" s="3">
        <v>1.7521170575840499</v>
      </c>
      <c r="L2006" s="3">
        <v>1.7521170575840499</v>
      </c>
      <c r="M2006" s="3">
        <v>1.7521170575840499</v>
      </c>
      <c r="N2006" s="3">
        <v>1.7521170575840499</v>
      </c>
      <c r="O2006" s="3">
        <v>1.7521170575840499</v>
      </c>
      <c r="P2006" s="3">
        <v>1.6658248218678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</row>
    <row r="2007" spans="1:41" x14ac:dyDescent="0.25">
      <c r="A2007" s="48" t="str">
        <f t="shared" si="7"/>
        <v>DIC5</v>
      </c>
      <c r="B2007" s="2" t="s">
        <v>4</v>
      </c>
      <c r="C2007" s="2" t="s">
        <v>2</v>
      </c>
      <c r="D2007" s="2" t="s">
        <v>26</v>
      </c>
      <c r="E2007" s="2" t="s">
        <v>111</v>
      </c>
      <c r="F2007" s="2" t="s">
        <v>204</v>
      </c>
      <c r="G2007" s="4"/>
      <c r="H2007" s="3">
        <v>3.1700491775999998E-2</v>
      </c>
      <c r="I2007" s="3">
        <v>3.1700491775999998E-2</v>
      </c>
      <c r="J2007" s="3">
        <v>3.1700491775999998E-2</v>
      </c>
      <c r="K2007" s="3">
        <v>3.1700491775999998E-2</v>
      </c>
      <c r="L2007" s="3">
        <v>3.1700491775999998E-2</v>
      </c>
      <c r="M2007" s="3">
        <v>3.1700491775999998E-2</v>
      </c>
      <c r="N2007" s="3">
        <v>3.1700491775999998E-2</v>
      </c>
      <c r="O2007" s="3">
        <v>3.1700491775999998E-2</v>
      </c>
      <c r="P2007" s="3">
        <v>3.1700491775999998E-2</v>
      </c>
      <c r="Q2007" s="3">
        <v>3.1700491775999998E-2</v>
      </c>
      <c r="R2007" s="3">
        <v>3.1700491775999998E-2</v>
      </c>
      <c r="S2007" s="3">
        <v>3.1700491775999998E-2</v>
      </c>
      <c r="T2007" s="3">
        <v>3.1700491775999998E-2</v>
      </c>
      <c r="U2007" s="3">
        <v>3.1700491775999998E-2</v>
      </c>
      <c r="V2007" s="3">
        <v>2.4086525321278598E-2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</row>
    <row r="2008" spans="1:41" x14ac:dyDescent="0.25">
      <c r="A2008" s="48" t="str">
        <f t="shared" si="7"/>
        <v>DIC5</v>
      </c>
      <c r="B2008" s="2" t="s">
        <v>4</v>
      </c>
      <c r="C2008" s="2" t="s">
        <v>2</v>
      </c>
      <c r="D2008" s="2" t="s">
        <v>26</v>
      </c>
      <c r="E2008" s="2" t="s">
        <v>111</v>
      </c>
      <c r="F2008" s="2" t="s">
        <v>213</v>
      </c>
      <c r="G2008" s="4"/>
      <c r="H2008" s="3">
        <v>0.205757882321945</v>
      </c>
      <c r="I2008" s="3">
        <v>0.205757882321945</v>
      </c>
      <c r="J2008" s="3">
        <v>0.205757882321945</v>
      </c>
      <c r="K2008" s="3">
        <v>0.205757882321945</v>
      </c>
      <c r="L2008" s="3">
        <v>0.205757882321945</v>
      </c>
      <c r="M2008" s="3">
        <v>0.205757882321945</v>
      </c>
      <c r="N2008" s="3">
        <v>0.205757882321945</v>
      </c>
      <c r="O2008" s="3">
        <v>0.205757882321945</v>
      </c>
      <c r="P2008" s="3">
        <v>0.205757882321945</v>
      </c>
      <c r="Q2008" s="3">
        <v>0.205757882321945</v>
      </c>
      <c r="R2008" s="3">
        <v>0.205757882321945</v>
      </c>
      <c r="S2008" s="3">
        <v>0.205757882321945</v>
      </c>
      <c r="T2008" s="3">
        <v>0.205757882321945</v>
      </c>
      <c r="U2008" s="3">
        <v>0.205757882321945</v>
      </c>
      <c r="V2008" s="3">
        <v>0.101539947986023</v>
      </c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</row>
    <row r="2009" spans="1:41" x14ac:dyDescent="0.25">
      <c r="A2009" s="48" t="str">
        <f t="shared" si="7"/>
        <v>DIC5</v>
      </c>
      <c r="B2009" s="2" t="s">
        <v>4</v>
      </c>
      <c r="C2009" s="2" t="s">
        <v>2</v>
      </c>
      <c r="D2009" s="2" t="s">
        <v>26</v>
      </c>
      <c r="E2009" s="2" t="s">
        <v>112</v>
      </c>
      <c r="F2009" s="2" t="s">
        <v>205</v>
      </c>
      <c r="G2009" s="4"/>
      <c r="H2009" s="3">
        <v>9.0572833645714296E-3</v>
      </c>
      <c r="I2009" s="3">
        <v>9.0572833645714296E-3</v>
      </c>
      <c r="J2009" s="3">
        <v>9.0572833645714296E-3</v>
      </c>
      <c r="K2009" s="3">
        <v>9.0572833645714296E-3</v>
      </c>
      <c r="L2009" s="3">
        <v>9.0572833645714296E-3</v>
      </c>
      <c r="M2009" s="3">
        <v>9.0572833645714296E-3</v>
      </c>
      <c r="N2009" s="3">
        <v>9.0572833645714296E-3</v>
      </c>
      <c r="O2009" s="3">
        <v>9.0572833645714296E-3</v>
      </c>
      <c r="P2009" s="3">
        <v>9.0572833645714296E-3</v>
      </c>
      <c r="Q2009" s="3">
        <v>9.0572833645714296E-3</v>
      </c>
      <c r="R2009" s="3">
        <v>9.0572833645714296E-3</v>
      </c>
      <c r="S2009" s="3">
        <v>9.0572833645714296E-3</v>
      </c>
      <c r="T2009" s="3">
        <v>9.0572833645714296E-3</v>
      </c>
      <c r="U2009" s="3">
        <v>9.0572833645714296E-3</v>
      </c>
      <c r="V2009" s="3">
        <v>9.0572833645714296E-3</v>
      </c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</row>
    <row r="2010" spans="1:41" x14ac:dyDescent="0.25">
      <c r="A2010" s="48" t="str">
        <f t="shared" si="7"/>
        <v>DIC5</v>
      </c>
      <c r="B2010" s="2" t="s">
        <v>4</v>
      </c>
      <c r="C2010" s="2" t="s">
        <v>2</v>
      </c>
      <c r="D2010" s="2" t="s">
        <v>26</v>
      </c>
      <c r="E2010" s="2" t="s">
        <v>112</v>
      </c>
      <c r="F2010" s="2" t="s">
        <v>214</v>
      </c>
      <c r="G2010" s="4"/>
      <c r="H2010" s="3">
        <v>2.2906856139958499E-2</v>
      </c>
      <c r="I2010" s="3">
        <v>2.2906856139958499E-2</v>
      </c>
      <c r="J2010" s="3">
        <v>2.2906856139958499E-2</v>
      </c>
      <c r="K2010" s="3">
        <v>2.2906856139958499E-2</v>
      </c>
      <c r="L2010" s="3">
        <v>2.2906856139958499E-2</v>
      </c>
      <c r="M2010" s="3">
        <v>2.2906856139958499E-2</v>
      </c>
      <c r="N2010" s="3">
        <v>2.2906856139958499E-2</v>
      </c>
      <c r="O2010" s="3">
        <v>2.2906856139958499E-2</v>
      </c>
      <c r="P2010" s="3">
        <v>2.2906856139958499E-2</v>
      </c>
      <c r="Q2010" s="3">
        <v>2.2906856139958499E-2</v>
      </c>
      <c r="R2010" s="3">
        <v>2.2906856139958499E-2</v>
      </c>
      <c r="S2010" s="3">
        <v>2.2906856139958499E-2</v>
      </c>
      <c r="T2010" s="3">
        <v>2.2906856139958499E-2</v>
      </c>
      <c r="U2010" s="3">
        <v>2.2906856139958499E-2</v>
      </c>
      <c r="V2010" s="3">
        <v>2.2906856139958499E-2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</row>
    <row r="2011" spans="1:41" x14ac:dyDescent="0.25">
      <c r="A2011" s="48" t="str">
        <f t="shared" si="7"/>
        <v>DIC5</v>
      </c>
      <c r="B2011" s="2" t="s">
        <v>4</v>
      </c>
      <c r="C2011" s="2" t="s">
        <v>2</v>
      </c>
      <c r="D2011" s="2" t="s">
        <v>26</v>
      </c>
      <c r="E2011" s="2" t="s">
        <v>115</v>
      </c>
      <c r="F2011" s="2" t="s">
        <v>206</v>
      </c>
      <c r="G2011" s="4"/>
      <c r="H2011" s="3">
        <v>0.97818660337371399</v>
      </c>
      <c r="I2011" s="3">
        <v>0.97818660337371399</v>
      </c>
      <c r="J2011" s="3">
        <v>0.97818660337371399</v>
      </c>
      <c r="K2011" s="3">
        <v>0.97818660337371399</v>
      </c>
      <c r="L2011" s="3">
        <v>0.97818660337371399</v>
      </c>
      <c r="M2011" s="3">
        <v>0.97818660337371399</v>
      </c>
      <c r="N2011" s="3">
        <v>0.97818660337371399</v>
      </c>
      <c r="O2011" s="3">
        <v>0.97818660337371399</v>
      </c>
      <c r="P2011" s="3">
        <v>0.97818660337371399</v>
      </c>
      <c r="Q2011" s="3">
        <v>0.97818660337371399</v>
      </c>
      <c r="R2011" s="3">
        <v>0.97818660337371399</v>
      </c>
      <c r="S2011" s="3">
        <v>0.97818660337371399</v>
      </c>
      <c r="T2011" s="3">
        <v>0.97818660337371399</v>
      </c>
      <c r="U2011" s="3">
        <v>0.97818660337371399</v>
      </c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</row>
    <row r="2012" spans="1:41" x14ac:dyDescent="0.25">
      <c r="A2012" s="48" t="str">
        <f t="shared" si="7"/>
        <v>DIC5</v>
      </c>
      <c r="B2012" s="2" t="s">
        <v>4</v>
      </c>
      <c r="C2012" s="2" t="s">
        <v>2</v>
      </c>
      <c r="D2012" s="2" t="s">
        <v>26</v>
      </c>
      <c r="E2012" s="2" t="s">
        <v>115</v>
      </c>
      <c r="F2012" s="2" t="s">
        <v>215</v>
      </c>
      <c r="G2012" s="4"/>
      <c r="H2012" s="3">
        <v>4.3487496162437704</v>
      </c>
      <c r="I2012" s="3">
        <v>4.3487496162437704</v>
      </c>
      <c r="J2012" s="3">
        <v>4.3487496162437704</v>
      </c>
      <c r="K2012" s="3">
        <v>4.3487496162437704</v>
      </c>
      <c r="L2012" s="3">
        <v>4.3487496162437704</v>
      </c>
      <c r="M2012" s="3">
        <v>4.3487496162437704</v>
      </c>
      <c r="N2012" s="3">
        <v>4.3487496162437704</v>
      </c>
      <c r="O2012" s="3">
        <v>4.3487496162437704</v>
      </c>
      <c r="P2012" s="3">
        <v>4.3487496162437704</v>
      </c>
      <c r="Q2012" s="3">
        <v>4.3487496162437704</v>
      </c>
      <c r="R2012" s="3">
        <v>4.3487496162437704</v>
      </c>
      <c r="S2012" s="3">
        <v>4.3487496162437704</v>
      </c>
      <c r="T2012" s="3">
        <v>4.3487496162437704</v>
      </c>
      <c r="U2012" s="3">
        <v>4.3487496162437704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</row>
    <row r="2013" spans="1:41" x14ac:dyDescent="0.25">
      <c r="A2013" s="48" t="str">
        <f t="shared" si="7"/>
        <v>DIC5</v>
      </c>
      <c r="B2013" s="2" t="s">
        <v>4</v>
      </c>
      <c r="C2013" s="2" t="s">
        <v>2</v>
      </c>
      <c r="D2013" s="2" t="s">
        <v>26</v>
      </c>
      <c r="E2013" s="2" t="s">
        <v>116</v>
      </c>
      <c r="F2013" s="2" t="s">
        <v>207</v>
      </c>
      <c r="G2013" s="4"/>
      <c r="H2013" s="3">
        <v>4.0539119943284602E-2</v>
      </c>
      <c r="I2013" s="3">
        <v>3.8307994961982401E-2</v>
      </c>
      <c r="J2013" s="3">
        <v>3.6624127051565501E-2</v>
      </c>
      <c r="K2013" s="3">
        <v>3.4940259141148698E-2</v>
      </c>
      <c r="L2013" s="3">
        <v>3.3256391230731902E-2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</row>
    <row r="2014" spans="1:41" x14ac:dyDescent="0.25">
      <c r="A2014" s="48" t="str">
        <f t="shared" si="7"/>
        <v>DIC5</v>
      </c>
      <c r="B2014" s="2" t="s">
        <v>4</v>
      </c>
      <c r="C2014" s="2" t="s">
        <v>2</v>
      </c>
      <c r="D2014" s="2" t="s">
        <v>26</v>
      </c>
      <c r="E2014" s="2" t="s">
        <v>116</v>
      </c>
      <c r="F2014" s="2" t="s">
        <v>216</v>
      </c>
      <c r="G2014" s="4"/>
      <c r="H2014" s="3">
        <v>0.22024724199749501</v>
      </c>
      <c r="I2014" s="3">
        <v>0.20812563885537</v>
      </c>
      <c r="J2014" s="3">
        <v>0.19897725912546299</v>
      </c>
      <c r="K2014" s="3">
        <v>0.18982887939555701</v>
      </c>
      <c r="L2014" s="3">
        <v>0.18068049966565</v>
      </c>
      <c r="M2014" s="3">
        <v>0.17153211993574399</v>
      </c>
      <c r="N2014" s="3">
        <v>0.16238374020583801</v>
      </c>
      <c r="O2014" s="3">
        <v>1.8499955651857799E-2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</row>
    <row r="2015" spans="1:41" x14ac:dyDescent="0.25">
      <c r="A2015" s="48" t="str">
        <f t="shared" si="7"/>
        <v>DIC5</v>
      </c>
      <c r="B2015" s="2" t="s">
        <v>4</v>
      </c>
      <c r="C2015" s="2" t="s">
        <v>2</v>
      </c>
      <c r="D2015" s="2" t="s">
        <v>26</v>
      </c>
      <c r="E2015" s="2" t="s">
        <v>117</v>
      </c>
      <c r="F2015" s="2" t="s">
        <v>208</v>
      </c>
      <c r="G2015" s="4"/>
      <c r="H2015" s="3">
        <v>0.32606220112457102</v>
      </c>
      <c r="I2015" s="3">
        <v>0.32606220112457102</v>
      </c>
      <c r="J2015" s="3">
        <v>0.32606220112457102</v>
      </c>
      <c r="K2015" s="3">
        <v>0.32606220112457102</v>
      </c>
      <c r="L2015" s="3">
        <v>0.32606220112457102</v>
      </c>
      <c r="M2015" s="3">
        <v>0.32606220112457102</v>
      </c>
      <c r="N2015" s="3">
        <v>0.32606220112457102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</row>
    <row r="2016" spans="1:41" x14ac:dyDescent="0.25">
      <c r="A2016" s="48" t="str">
        <f t="shared" si="7"/>
        <v>DIC5</v>
      </c>
      <c r="B2016" s="2" t="s">
        <v>4</v>
      </c>
      <c r="C2016" s="2" t="s">
        <v>2</v>
      </c>
      <c r="D2016" s="2" t="s">
        <v>26</v>
      </c>
      <c r="E2016" s="2" t="s">
        <v>117</v>
      </c>
      <c r="F2016" s="2" t="s">
        <v>217</v>
      </c>
      <c r="G2016" s="4"/>
      <c r="H2016" s="3">
        <v>3.2733738066392402</v>
      </c>
      <c r="I2016" s="3">
        <v>2.9224222757892502</v>
      </c>
      <c r="J2016" s="3">
        <v>2.5523871165748799</v>
      </c>
      <c r="K2016" s="3">
        <v>2.1823519573605101</v>
      </c>
      <c r="L2016" s="3">
        <v>1.8123167981461299</v>
      </c>
      <c r="M2016" s="3">
        <v>1.4156948445969699</v>
      </c>
      <c r="N2016" s="3">
        <v>1.0190728910478</v>
      </c>
      <c r="O2016" s="3">
        <v>0.74512831551301195</v>
      </c>
      <c r="P2016" s="3">
        <v>0.40234280973551401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</row>
    <row r="2017" spans="1:41" x14ac:dyDescent="0.25">
      <c r="A2017" s="48" t="str">
        <f t="shared" si="7"/>
        <v>DIC5</v>
      </c>
      <c r="B2017" s="2" t="s">
        <v>4</v>
      </c>
      <c r="C2017" s="2" t="s">
        <v>2</v>
      </c>
      <c r="D2017" s="2" t="s">
        <v>26</v>
      </c>
      <c r="E2017" s="2" t="s">
        <v>118</v>
      </c>
      <c r="F2017" s="2" t="s">
        <v>284</v>
      </c>
      <c r="G2017" s="4"/>
      <c r="H2017" s="3">
        <v>0.12680196710399999</v>
      </c>
      <c r="I2017" s="3">
        <v>0.12680196710399999</v>
      </c>
      <c r="J2017" s="3">
        <v>0.12680196710399999</v>
      </c>
      <c r="K2017" s="3">
        <v>0.12680196710399999</v>
      </c>
      <c r="L2017" s="3">
        <v>0.12680196710399999</v>
      </c>
      <c r="M2017" s="3">
        <v>0.124330713426396</v>
      </c>
      <c r="N2017" s="3">
        <v>0.110948265113304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</row>
    <row r="2018" spans="1:41" x14ac:dyDescent="0.25">
      <c r="A2018" s="48" t="str">
        <f t="shared" si="7"/>
        <v>DIC5</v>
      </c>
      <c r="B2018" s="2" t="s">
        <v>4</v>
      </c>
      <c r="C2018" s="2" t="s">
        <v>2</v>
      </c>
      <c r="D2018" s="2" t="s">
        <v>26</v>
      </c>
      <c r="E2018" s="2" t="s">
        <v>118</v>
      </c>
      <c r="F2018" s="2" t="s">
        <v>218</v>
      </c>
      <c r="G2018" s="4"/>
      <c r="H2018" s="3">
        <v>0.70449777469861197</v>
      </c>
      <c r="I2018" s="3">
        <v>0.64268041009730903</v>
      </c>
      <c r="J2018" s="3">
        <v>0.60365016887844203</v>
      </c>
      <c r="K2018" s="3">
        <v>0.56461992765957503</v>
      </c>
      <c r="L2018" s="3">
        <v>0.52558968644070803</v>
      </c>
      <c r="M2018" s="3">
        <v>0.46891133340103303</v>
      </c>
      <c r="N2018" s="3">
        <v>0.41223298036135803</v>
      </c>
      <c r="O2018" s="3">
        <v>0.36503401708959399</v>
      </c>
      <c r="P2018" s="3">
        <v>0.31783505381782901</v>
      </c>
      <c r="Q2018" s="3">
        <v>0.27282333761073102</v>
      </c>
      <c r="R2018" s="3">
        <v>0.22781162140363301</v>
      </c>
      <c r="S2018" s="3">
        <v>0.182799905196534</v>
      </c>
      <c r="T2018" s="3">
        <v>0.159504931477569</v>
      </c>
      <c r="U2018" s="3">
        <v>0.13620995775860401</v>
      </c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</row>
    <row r="2019" spans="1:41" x14ac:dyDescent="0.25">
      <c r="A2019" s="48" t="str">
        <f t="shared" si="7"/>
        <v>DIC5</v>
      </c>
      <c r="B2019" s="2" t="s">
        <v>4</v>
      </c>
      <c r="C2019" s="2" t="s">
        <v>2</v>
      </c>
      <c r="D2019" s="2" t="s">
        <v>26</v>
      </c>
      <c r="E2019" s="2" t="s">
        <v>59</v>
      </c>
      <c r="F2019" s="2" t="s">
        <v>209</v>
      </c>
      <c r="G2019" s="4"/>
      <c r="H2019" s="3">
        <v>3.6229133458285698E-2</v>
      </c>
      <c r="I2019" s="3">
        <v>3.6229133458285698E-2</v>
      </c>
      <c r="J2019" s="3">
        <v>3.6229133458285698E-2</v>
      </c>
      <c r="K2019" s="3">
        <v>3.6229133458285698E-2</v>
      </c>
      <c r="L2019" s="3">
        <v>3.6229133458285698E-2</v>
      </c>
      <c r="M2019" s="3">
        <v>3.6229133458285698E-2</v>
      </c>
      <c r="N2019" s="3">
        <v>3.6229133458285698E-2</v>
      </c>
      <c r="O2019" s="3">
        <v>3.6229133458285698E-2</v>
      </c>
      <c r="P2019" s="3">
        <v>3.6229133458285698E-2</v>
      </c>
      <c r="Q2019" s="3">
        <v>3.6229133458285698E-2</v>
      </c>
      <c r="R2019" s="3">
        <v>3.6229133458285698E-2</v>
      </c>
      <c r="S2019" s="3">
        <v>3.6229133458285698E-2</v>
      </c>
      <c r="T2019" s="3">
        <v>3.6229133458285698E-2</v>
      </c>
      <c r="U2019" s="3">
        <v>3.6229133458285698E-2</v>
      </c>
      <c r="V2019" s="3">
        <v>1.79651735218327E-2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</row>
    <row r="2020" spans="1:41" x14ac:dyDescent="0.25">
      <c r="A2020" s="48" t="str">
        <f t="shared" si="7"/>
        <v>DIC5</v>
      </c>
      <c r="B2020" s="2" t="s">
        <v>4</v>
      </c>
      <c r="C2020" s="2" t="s">
        <v>2</v>
      </c>
      <c r="D2020" s="2" t="s">
        <v>26</v>
      </c>
      <c r="E2020" s="2" t="s">
        <v>37</v>
      </c>
      <c r="F2020" s="2" t="s">
        <v>183</v>
      </c>
      <c r="G2020" s="4"/>
      <c r="H2020" s="3">
        <v>48.568132859750897</v>
      </c>
      <c r="I2020" s="3">
        <v>41.836620060960399</v>
      </c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</row>
    <row r="2021" spans="1:41" x14ac:dyDescent="0.25">
      <c r="A2021" s="48" t="str">
        <f t="shared" si="7"/>
        <v>DIC5</v>
      </c>
      <c r="B2021" s="2" t="s">
        <v>4</v>
      </c>
      <c r="C2021" s="2" t="s">
        <v>2</v>
      </c>
      <c r="D2021" s="2" t="s">
        <v>26</v>
      </c>
      <c r="E2021" s="2" t="s">
        <v>37</v>
      </c>
      <c r="F2021" s="2" t="s">
        <v>245</v>
      </c>
      <c r="G2021" s="4"/>
      <c r="H2021" s="3">
        <v>238.8158</v>
      </c>
      <c r="I2021" s="3">
        <v>222.92160000000001</v>
      </c>
      <c r="J2021" s="3">
        <v>228.287197175095</v>
      </c>
      <c r="K2021" s="3">
        <v>233.619415762643</v>
      </c>
      <c r="L2021" s="3">
        <v>238.91825576264301</v>
      </c>
      <c r="M2021" s="3">
        <v>244.18371717509501</v>
      </c>
      <c r="N2021" s="3">
        <v>249.41579999999999</v>
      </c>
      <c r="O2021" s="3">
        <v>255.50159753663101</v>
      </c>
      <c r="P2021" s="3">
        <v>261.59791630494698</v>
      </c>
      <c r="Q2021" s="3">
        <v>267.70475630494701</v>
      </c>
      <c r="R2021" s="3">
        <v>273.82211753663103</v>
      </c>
      <c r="S2021" s="3">
        <v>279.95</v>
      </c>
      <c r="T2021" s="3">
        <v>286.59225071813103</v>
      </c>
      <c r="U2021" s="3">
        <v>293.27014607719701</v>
      </c>
      <c r="V2021" s="3">
        <v>299.98368607719698</v>
      </c>
      <c r="W2021" s="3">
        <v>306.73287071813098</v>
      </c>
      <c r="X2021" s="3">
        <v>313.51769999999999</v>
      </c>
      <c r="Y2021" s="3">
        <v>322.103204540158</v>
      </c>
      <c r="Z2021" s="3">
        <v>330.76079681023703</v>
      </c>
      <c r="AA2021" s="3">
        <v>339.490476810237</v>
      </c>
      <c r="AB2021" s="3">
        <v>348.29224454015798</v>
      </c>
      <c r="AC2021" s="3">
        <v>357.16609999999997</v>
      </c>
      <c r="AD2021" s="3">
        <v>369.30698726053998</v>
      </c>
      <c r="AE2021" s="3">
        <v>381.54262089080999</v>
      </c>
      <c r="AF2021" s="3">
        <v>393.87300089080998</v>
      </c>
      <c r="AG2021" s="3">
        <v>406.29812726054001</v>
      </c>
      <c r="AH2021" s="3">
        <v>418.81799999999998</v>
      </c>
      <c r="AI2021" s="3">
        <v>433.70144225603298</v>
      </c>
      <c r="AJ2021" s="3">
        <v>448.70882338404903</v>
      </c>
      <c r="AK2021" s="3">
        <v>463.84014338404899</v>
      </c>
      <c r="AL2021" s="3">
        <v>479.09540225603303</v>
      </c>
      <c r="AM2021" s="3">
        <v>494.47460000000001</v>
      </c>
      <c r="AN2021" s="4"/>
      <c r="AO2021" s="4"/>
    </row>
    <row r="2022" spans="1:41" x14ac:dyDescent="0.25">
      <c r="A2022" s="48" t="str">
        <f t="shared" si="7"/>
        <v>DIC5</v>
      </c>
      <c r="B2022" s="2" t="s">
        <v>4</v>
      </c>
      <c r="C2022" s="2" t="s">
        <v>2</v>
      </c>
      <c r="D2022" s="2" t="s">
        <v>26</v>
      </c>
      <c r="E2022" s="2" t="s">
        <v>37</v>
      </c>
      <c r="F2022" s="2" t="s">
        <v>262</v>
      </c>
      <c r="G2022" s="4"/>
      <c r="H2022" s="3">
        <v>9.4806706723037593</v>
      </c>
      <c r="I2022" s="3">
        <v>10.092326844710399</v>
      </c>
      <c r="J2022" s="3">
        <v>10.092326844710399</v>
      </c>
      <c r="K2022" s="3">
        <v>10.092326844710399</v>
      </c>
      <c r="L2022" s="3">
        <v>10.092326844710399</v>
      </c>
      <c r="M2022" s="3">
        <v>10.092326844710399</v>
      </c>
      <c r="N2022" s="3">
        <v>10.092326844710399</v>
      </c>
      <c r="O2022" s="3">
        <v>10.092326844710399</v>
      </c>
      <c r="P2022" s="3">
        <v>10.092326844710399</v>
      </c>
      <c r="Q2022" s="3">
        <v>10.092326844710399</v>
      </c>
      <c r="R2022" s="3">
        <v>10.092326844710399</v>
      </c>
      <c r="S2022" s="3">
        <v>10.092326844710399</v>
      </c>
      <c r="T2022" s="3">
        <v>10.092326844710399</v>
      </c>
      <c r="U2022" s="3">
        <v>10.092326844710399</v>
      </c>
      <c r="V2022" s="3">
        <v>10.092326844710399</v>
      </c>
      <c r="W2022" s="3">
        <v>10.092326844710399</v>
      </c>
      <c r="X2022" s="3">
        <v>10.092326844710399</v>
      </c>
      <c r="Y2022" s="3">
        <v>10.092326844710399</v>
      </c>
      <c r="Z2022" s="3">
        <v>10.092326844710399</v>
      </c>
      <c r="AA2022" s="3">
        <v>10.092326844710399</v>
      </c>
      <c r="AB2022" s="3">
        <v>10.092326844710399</v>
      </c>
      <c r="AC2022" s="3">
        <v>10.092326844710399</v>
      </c>
      <c r="AD2022" s="3">
        <v>10.092326844710399</v>
      </c>
      <c r="AE2022" s="3">
        <v>10.092326844710399</v>
      </c>
      <c r="AF2022" s="3">
        <v>10.092326844710399</v>
      </c>
      <c r="AG2022" s="3">
        <v>10.092326844710399</v>
      </c>
      <c r="AH2022" s="3">
        <v>10.092326844710399</v>
      </c>
      <c r="AI2022" s="3">
        <v>10.092326844710399</v>
      </c>
      <c r="AJ2022" s="3">
        <v>10.092326844710399</v>
      </c>
      <c r="AK2022" s="3">
        <v>10.092326844710399</v>
      </c>
      <c r="AL2022" s="3">
        <v>10.092326844710399</v>
      </c>
      <c r="AM2022" s="3">
        <v>10.092326844710399</v>
      </c>
      <c r="AN2022" s="4"/>
      <c r="AO2022" s="4"/>
    </row>
    <row r="2023" spans="1:41" x14ac:dyDescent="0.25">
      <c r="A2023" s="48" t="str">
        <f t="shared" si="7"/>
        <v>DIC5</v>
      </c>
      <c r="B2023" s="2" t="s">
        <v>4</v>
      </c>
      <c r="C2023" s="2" t="s">
        <v>2</v>
      </c>
      <c r="D2023" s="2" t="s">
        <v>26</v>
      </c>
      <c r="E2023" s="2" t="s">
        <v>37</v>
      </c>
      <c r="F2023" s="2" t="s">
        <v>263</v>
      </c>
      <c r="G2023" s="4"/>
      <c r="H2023" s="3">
        <v>3.6351787607135599</v>
      </c>
      <c r="I2023" s="3">
        <v>4.1573407601939198</v>
      </c>
      <c r="J2023" s="3">
        <v>4.1573407601939198</v>
      </c>
      <c r="K2023" s="3">
        <v>4.1573407601939198</v>
      </c>
      <c r="L2023" s="3">
        <v>4.1573407601939198</v>
      </c>
      <c r="M2023" s="3">
        <v>4.1573407601939198</v>
      </c>
      <c r="N2023" s="3">
        <v>4.1573407601939198</v>
      </c>
      <c r="O2023" s="3">
        <v>4.1573407601939198</v>
      </c>
      <c r="P2023" s="3">
        <v>4.1573407601939198</v>
      </c>
      <c r="Q2023" s="3">
        <v>4.1573407601939198</v>
      </c>
      <c r="R2023" s="3">
        <v>4.1573407601939198</v>
      </c>
      <c r="S2023" s="3">
        <v>4.1573407601939198</v>
      </c>
      <c r="T2023" s="3">
        <v>4.1573407601939198</v>
      </c>
      <c r="U2023" s="3">
        <v>4.1573407601939198</v>
      </c>
      <c r="V2023" s="3">
        <v>4.1573407601939198</v>
      </c>
      <c r="W2023" s="3">
        <v>4.1573407601939198</v>
      </c>
      <c r="X2023" s="3">
        <v>4.1573407601939198</v>
      </c>
      <c r="Y2023" s="3">
        <v>4.1573407601939198</v>
      </c>
      <c r="Z2023" s="3">
        <v>4.1573407601939198</v>
      </c>
      <c r="AA2023" s="3">
        <v>4.1573407601939198</v>
      </c>
      <c r="AB2023" s="3">
        <v>4.1573407601939198</v>
      </c>
      <c r="AC2023" s="3">
        <v>4.1573407601939198</v>
      </c>
      <c r="AD2023" s="3">
        <v>4.1573407601939198</v>
      </c>
      <c r="AE2023" s="3">
        <v>4.1573407601939198</v>
      </c>
      <c r="AF2023" s="3">
        <v>4.1573407601939198</v>
      </c>
      <c r="AG2023" s="3">
        <v>4.1573407601939198</v>
      </c>
      <c r="AH2023" s="3">
        <v>4.1573407601939198</v>
      </c>
      <c r="AI2023" s="3">
        <v>4.1573407601939198</v>
      </c>
      <c r="AJ2023" s="3">
        <v>4.1573407601939198</v>
      </c>
      <c r="AK2023" s="3">
        <v>4.1573407601939198</v>
      </c>
      <c r="AL2023" s="3">
        <v>4.1573407601939198</v>
      </c>
      <c r="AM2023" s="3">
        <v>4.1573407601939198</v>
      </c>
      <c r="AN2023" s="4"/>
      <c r="AO2023" s="4"/>
    </row>
    <row r="2024" spans="1:41" x14ac:dyDescent="0.25">
      <c r="A2024" s="48" t="str">
        <f t="shared" si="7"/>
        <v>DIC5</v>
      </c>
      <c r="B2024" s="2" t="s">
        <v>4</v>
      </c>
      <c r="C2024" s="2" t="s">
        <v>2</v>
      </c>
      <c r="D2024" s="2" t="s">
        <v>26</v>
      </c>
      <c r="E2024" s="2" t="s">
        <v>119</v>
      </c>
      <c r="F2024" s="2" t="s">
        <v>224</v>
      </c>
      <c r="G2024" s="4"/>
      <c r="H2024" s="3">
        <v>64.411891490822299</v>
      </c>
      <c r="I2024" s="3">
        <v>52.050088586040197</v>
      </c>
      <c r="J2024" s="3">
        <v>40.752372129320399</v>
      </c>
      <c r="K2024" s="3">
        <v>47.591131694723003</v>
      </c>
      <c r="L2024" s="3">
        <v>45.361653249064403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</row>
    <row r="2025" spans="1:41" x14ac:dyDescent="0.25">
      <c r="A2025" s="48" t="str">
        <f t="shared" si="7"/>
        <v>DIC5</v>
      </c>
      <c r="B2025" s="2" t="s">
        <v>4</v>
      </c>
      <c r="C2025" s="2" t="s">
        <v>2</v>
      </c>
      <c r="D2025" s="2" t="s">
        <v>26</v>
      </c>
      <c r="E2025" s="2" t="s">
        <v>119</v>
      </c>
      <c r="F2025" s="2" t="s">
        <v>252</v>
      </c>
      <c r="G2025" s="4"/>
      <c r="H2025" s="3">
        <v>4.17384045016136</v>
      </c>
      <c r="I2025" s="3">
        <v>3.3728052405641802</v>
      </c>
      <c r="J2025" s="3">
        <v>2.6407220048431901</v>
      </c>
      <c r="K2025" s="3">
        <v>3.0838683034901102</v>
      </c>
      <c r="L2025" s="3">
        <v>2.9393998349530799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</row>
    <row r="2026" spans="1:41" x14ac:dyDescent="0.25">
      <c r="A2026" s="48" t="str">
        <f t="shared" si="7"/>
        <v>DIC5</v>
      </c>
      <c r="B2026" s="2" t="s">
        <v>4</v>
      </c>
      <c r="C2026" s="2" t="s">
        <v>2</v>
      </c>
      <c r="D2026" s="2" t="s">
        <v>26</v>
      </c>
      <c r="E2026" s="2" t="s">
        <v>120</v>
      </c>
      <c r="F2026" s="2" t="s">
        <v>221</v>
      </c>
      <c r="G2026" s="4"/>
      <c r="H2026" s="3">
        <v>96.5492420796636</v>
      </c>
      <c r="I2026" s="3">
        <v>88.057635879731507</v>
      </c>
      <c r="J2026" s="3">
        <v>63.246248438711298</v>
      </c>
      <c r="K2026" s="3">
        <v>61.339339514232002</v>
      </c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</row>
    <row r="2027" spans="1:41" x14ac:dyDescent="0.25">
      <c r="A2027" s="48" t="str">
        <f t="shared" si="7"/>
        <v>DIC5</v>
      </c>
      <c r="B2027" s="2" t="s">
        <v>4</v>
      </c>
      <c r="C2027" s="2" t="s">
        <v>2</v>
      </c>
      <c r="D2027" s="2" t="s">
        <v>26</v>
      </c>
      <c r="E2027" s="2" t="s">
        <v>120</v>
      </c>
      <c r="F2027" s="2" t="s">
        <v>225</v>
      </c>
      <c r="G2027" s="4"/>
      <c r="H2027" s="3">
        <v>37.550763101088499</v>
      </c>
      <c r="I2027" s="3">
        <v>37.550763101088499</v>
      </c>
      <c r="J2027" s="3">
        <v>37.550763101088499</v>
      </c>
      <c r="K2027" s="3">
        <v>37.550763101088499</v>
      </c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</row>
    <row r="2028" spans="1:41" x14ac:dyDescent="0.25">
      <c r="A2028" s="48" t="str">
        <f t="shared" si="7"/>
        <v>DIC5</v>
      </c>
      <c r="B2028" s="2" t="s">
        <v>4</v>
      </c>
      <c r="C2028" s="2" t="s">
        <v>2</v>
      </c>
      <c r="D2028" s="2" t="s">
        <v>26</v>
      </c>
      <c r="E2028" s="2" t="s">
        <v>120</v>
      </c>
      <c r="F2028" s="2" t="s">
        <v>253</v>
      </c>
      <c r="G2028" s="4"/>
      <c r="H2028" s="3">
        <v>13.7668656107645</v>
      </c>
      <c r="I2028" s="3">
        <v>13.7668656107645</v>
      </c>
      <c r="J2028" s="3">
        <v>13.7668656107645</v>
      </c>
      <c r="K2028" s="3">
        <v>13.7668656107645</v>
      </c>
      <c r="L2028" s="3">
        <v>13.7668656107645</v>
      </c>
      <c r="M2028" s="3">
        <v>13.7668656107645</v>
      </c>
      <c r="N2028" s="3">
        <v>13.7668656107645</v>
      </c>
      <c r="O2028" s="3">
        <v>13.7668656107645</v>
      </c>
      <c r="P2028" s="3">
        <v>13.7668656107645</v>
      </c>
      <c r="Q2028" s="3">
        <v>12.927019439055</v>
      </c>
      <c r="R2028" s="3">
        <v>6.4733130309200098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</row>
    <row r="2029" spans="1:41" x14ac:dyDescent="0.25">
      <c r="A2029" s="48" t="str">
        <f t="shared" si="7"/>
        <v>DIC5</v>
      </c>
      <c r="B2029" s="2" t="s">
        <v>4</v>
      </c>
      <c r="C2029" s="2" t="s">
        <v>2</v>
      </c>
      <c r="D2029" s="2" t="s">
        <v>26</v>
      </c>
      <c r="E2029" s="2" t="s">
        <v>120</v>
      </c>
      <c r="F2029" s="2" t="s">
        <v>267</v>
      </c>
      <c r="G2029" s="4"/>
      <c r="H2029" s="3">
        <v>107.235436845107</v>
      </c>
      <c r="I2029" s="3">
        <v>107.235436845107</v>
      </c>
      <c r="J2029" s="3">
        <v>107.235436845107</v>
      </c>
      <c r="K2029" s="3">
        <v>107.235436845107</v>
      </c>
      <c r="L2029" s="3">
        <v>107.235436845107</v>
      </c>
      <c r="M2029" s="3">
        <v>107.235436845107</v>
      </c>
      <c r="N2029" s="3">
        <v>107.235436845107</v>
      </c>
      <c r="O2029" s="3">
        <v>107.235436845107</v>
      </c>
      <c r="P2029" s="3">
        <v>24.063433251511398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</row>
    <row r="2030" spans="1:41" x14ac:dyDescent="0.25">
      <c r="A2030" s="48" t="str">
        <f t="shared" ref="A2030:A2093" si="8">+"DIC5"</f>
        <v>DIC5</v>
      </c>
      <c r="B2030" s="2" t="s">
        <v>4</v>
      </c>
      <c r="C2030" s="2" t="s">
        <v>2</v>
      </c>
      <c r="D2030" s="2" t="s">
        <v>26</v>
      </c>
      <c r="E2030" s="2" t="s">
        <v>121</v>
      </c>
      <c r="F2030" s="2" t="s">
        <v>268</v>
      </c>
      <c r="G2030" s="4"/>
      <c r="H2030" s="3">
        <v>0.76119589685056099</v>
      </c>
      <c r="I2030" s="3">
        <v>0.72051007702467895</v>
      </c>
      <c r="J2030" s="3">
        <v>0.68548825017857495</v>
      </c>
      <c r="K2030" s="3">
        <v>0.65046642333247195</v>
      </c>
      <c r="L2030" s="3">
        <v>0.61544459648636796</v>
      </c>
      <c r="M2030" s="3">
        <v>0.56666803030586999</v>
      </c>
      <c r="N2030" s="3">
        <v>0.51789146412537101</v>
      </c>
      <c r="O2030" s="3">
        <v>0.479212091279826</v>
      </c>
      <c r="P2030" s="3">
        <v>0.44053271843427999</v>
      </c>
      <c r="Q2030" s="3">
        <v>0.40185334558873498</v>
      </c>
      <c r="R2030" s="3">
        <v>0.257195118743764</v>
      </c>
      <c r="S2030" s="3">
        <v>0.25719511874376699</v>
      </c>
      <c r="T2030" s="3">
        <v>0.25719511874376699</v>
      </c>
      <c r="U2030" s="3">
        <v>0.18212384600123699</v>
      </c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</row>
    <row r="2031" spans="1:41" x14ac:dyDescent="0.25">
      <c r="A2031" s="48" t="str">
        <f t="shared" si="8"/>
        <v>DIC5</v>
      </c>
      <c r="B2031" s="2" t="s">
        <v>4</v>
      </c>
      <c r="C2031" s="2" t="s">
        <v>2</v>
      </c>
      <c r="D2031" s="2" t="s">
        <v>26</v>
      </c>
      <c r="E2031" s="2" t="s">
        <v>123</v>
      </c>
      <c r="F2031" s="2" t="s">
        <v>227</v>
      </c>
      <c r="G2031" s="4"/>
      <c r="H2031" s="3">
        <v>2.2141956705433099</v>
      </c>
      <c r="I2031" s="3">
        <v>1.93151850142564</v>
      </c>
      <c r="J2031" s="3">
        <v>1.6334702466498701</v>
      </c>
      <c r="K2031" s="3">
        <v>1.3354219918740999</v>
      </c>
      <c r="L2031" s="3">
        <v>1.03737373709833</v>
      </c>
      <c r="M2031" s="3">
        <v>0.71791090196648499</v>
      </c>
      <c r="N2031" s="3">
        <v>0.39844806683464501</v>
      </c>
      <c r="O2031" s="3">
        <v>0.17779686488728899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</row>
    <row r="2032" spans="1:41" x14ac:dyDescent="0.25">
      <c r="A2032" s="48" t="str">
        <f t="shared" si="8"/>
        <v>DIC5</v>
      </c>
      <c r="B2032" s="2" t="s">
        <v>4</v>
      </c>
      <c r="C2032" s="2" t="s">
        <v>2</v>
      </c>
      <c r="D2032" s="2" t="s">
        <v>26</v>
      </c>
      <c r="E2032" s="2" t="s">
        <v>123</v>
      </c>
      <c r="F2032" s="2" t="s">
        <v>254</v>
      </c>
      <c r="G2032" s="4"/>
      <c r="H2032" s="3">
        <v>1.8336326078651899</v>
      </c>
      <c r="I2032" s="3">
        <v>1.8336326078651899</v>
      </c>
      <c r="J2032" s="3">
        <v>1.8336326078651899</v>
      </c>
      <c r="K2032" s="3">
        <v>1.8336326078651899</v>
      </c>
      <c r="L2032" s="3">
        <v>1.8336326078651899</v>
      </c>
      <c r="M2032" s="3">
        <v>1.8336326078651899</v>
      </c>
      <c r="N2032" s="3">
        <v>1.8336326078651899</v>
      </c>
      <c r="O2032" s="3">
        <v>1.8336326078651899</v>
      </c>
      <c r="P2032" s="3">
        <v>1.6658248218678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</row>
    <row r="2033" spans="1:41" x14ac:dyDescent="0.25">
      <c r="A2033" s="48" t="str">
        <f t="shared" si="8"/>
        <v>DIC5</v>
      </c>
      <c r="B2033" s="2" t="s">
        <v>4</v>
      </c>
      <c r="C2033" s="2" t="s">
        <v>2</v>
      </c>
      <c r="D2033" s="2" t="s">
        <v>26</v>
      </c>
      <c r="E2033" s="2" t="s">
        <v>124</v>
      </c>
      <c r="F2033" s="2" t="s">
        <v>228</v>
      </c>
      <c r="G2033" s="4"/>
      <c r="H2033" s="3">
        <v>0.33444362273962702</v>
      </c>
      <c r="I2033" s="3">
        <v>0.25044239005545399</v>
      </c>
      <c r="J2033" s="3">
        <v>0.19740570051860601</v>
      </c>
      <c r="K2033" s="3">
        <v>0.144369010981758</v>
      </c>
      <c r="L2033" s="3">
        <v>9.1332321444909895E-2</v>
      </c>
      <c r="M2033" s="3">
        <v>1.4314293378714E-2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</row>
    <row r="2034" spans="1:41" x14ac:dyDescent="0.25">
      <c r="A2034" s="48" t="str">
        <f t="shared" si="8"/>
        <v>DIC5</v>
      </c>
      <c r="B2034" s="2" t="s">
        <v>4</v>
      </c>
      <c r="C2034" s="2" t="s">
        <v>2</v>
      </c>
      <c r="D2034" s="2" t="s">
        <v>26</v>
      </c>
      <c r="E2034" s="2" t="s">
        <v>124</v>
      </c>
      <c r="F2034" s="2" t="s">
        <v>255</v>
      </c>
      <c r="G2034" s="4"/>
      <c r="H2034" s="3">
        <v>0.23745837409794501</v>
      </c>
      <c r="I2034" s="3">
        <v>0.23745837409794501</v>
      </c>
      <c r="J2034" s="3">
        <v>0.23745837409794501</v>
      </c>
      <c r="K2034" s="3">
        <v>0.23745837409794501</v>
      </c>
      <c r="L2034" s="3">
        <v>0.23745837409794501</v>
      </c>
      <c r="M2034" s="3">
        <v>0.23745837409794501</v>
      </c>
      <c r="N2034" s="3">
        <v>0.23745837409794501</v>
      </c>
      <c r="O2034" s="3">
        <v>0.23745837409794501</v>
      </c>
      <c r="P2034" s="3">
        <v>0.23745837409794501</v>
      </c>
      <c r="Q2034" s="3">
        <v>0.23745837409794501</v>
      </c>
      <c r="R2034" s="3">
        <v>0.23745837409794501</v>
      </c>
      <c r="S2034" s="3">
        <v>0.23745837409794501</v>
      </c>
      <c r="T2034" s="3">
        <v>0.23745837409794501</v>
      </c>
      <c r="U2034" s="3">
        <v>0.23745837409794501</v>
      </c>
      <c r="V2034" s="3">
        <v>0.12562647330730201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</row>
    <row r="2035" spans="1:41" x14ac:dyDescent="0.25">
      <c r="A2035" s="48" t="str">
        <f t="shared" si="8"/>
        <v>DIC5</v>
      </c>
      <c r="B2035" s="2" t="s">
        <v>4</v>
      </c>
      <c r="C2035" s="2" t="s">
        <v>2</v>
      </c>
      <c r="D2035" s="2" t="s">
        <v>26</v>
      </c>
      <c r="E2035" s="2" t="s">
        <v>124</v>
      </c>
      <c r="F2035" s="2" t="s">
        <v>269</v>
      </c>
      <c r="G2035" s="4"/>
      <c r="H2035" s="3">
        <v>0.66500931021379195</v>
      </c>
      <c r="I2035" s="3">
        <v>0.66500931021379195</v>
      </c>
      <c r="J2035" s="3">
        <v>0.66500931021379195</v>
      </c>
      <c r="K2035" s="3">
        <v>0.66500931021379195</v>
      </c>
      <c r="L2035" s="3">
        <v>0.66500931021379195</v>
      </c>
      <c r="M2035" s="3">
        <v>0.66500931021379195</v>
      </c>
      <c r="N2035" s="3">
        <v>0.60230557552631003</v>
      </c>
      <c r="O2035" s="3">
        <v>0.53816872462989296</v>
      </c>
      <c r="P2035" s="3">
        <v>0.47403187373347599</v>
      </c>
      <c r="Q2035" s="3">
        <v>0.412867188519012</v>
      </c>
      <c r="R2035" s="3">
        <v>0.351702503304549</v>
      </c>
      <c r="S2035" s="3">
        <v>0.290537818090086</v>
      </c>
      <c r="T2035" s="3">
        <v>0.25888317670640498</v>
      </c>
      <c r="U2035" s="3">
        <v>0.227228535322724</v>
      </c>
      <c r="V2035" s="3">
        <v>1.2352245981759401E-2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</row>
    <row r="2036" spans="1:41" x14ac:dyDescent="0.25">
      <c r="A2036" s="48" t="str">
        <f t="shared" si="8"/>
        <v>DIC5</v>
      </c>
      <c r="B2036" s="2" t="s">
        <v>4</v>
      </c>
      <c r="C2036" s="2" t="s">
        <v>2</v>
      </c>
      <c r="D2036" s="2" t="s">
        <v>26</v>
      </c>
      <c r="E2036" s="2" t="s">
        <v>125</v>
      </c>
      <c r="F2036" s="2" t="s">
        <v>223</v>
      </c>
      <c r="G2036" s="4"/>
      <c r="H2036" s="3">
        <v>12.3068669718732</v>
      </c>
      <c r="I2036" s="3">
        <v>12.057408453843101</v>
      </c>
      <c r="J2036" s="3">
        <v>12.0658117975371</v>
      </c>
      <c r="K2036" s="3">
        <v>12.0742151412312</v>
      </c>
      <c r="L2036" s="3">
        <v>12.082618484925201</v>
      </c>
      <c r="M2036" s="3">
        <v>11.0547974913822</v>
      </c>
      <c r="N2036" s="3">
        <v>10.0269764978392</v>
      </c>
      <c r="O2036" s="3">
        <v>9.1812013139974393</v>
      </c>
      <c r="P2036" s="3">
        <v>8.3354261301556498</v>
      </c>
      <c r="Q2036" s="3">
        <v>7.6343695146278696</v>
      </c>
      <c r="R2036" s="3">
        <v>6.9333128991000796</v>
      </c>
      <c r="S2036" s="3">
        <v>6.2322562835723003</v>
      </c>
      <c r="T2036" s="3">
        <v>5.7404481655716202</v>
      </c>
      <c r="U2036" s="3">
        <v>5.2486400475709498</v>
      </c>
      <c r="V2036" s="3">
        <v>2.37247719551827</v>
      </c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</row>
    <row r="2037" spans="1:41" x14ac:dyDescent="0.25">
      <c r="A2037" s="48" t="str">
        <f t="shared" si="8"/>
        <v>DIC5</v>
      </c>
      <c r="B2037" s="2" t="s">
        <v>4</v>
      </c>
      <c r="C2037" s="2" t="s">
        <v>2</v>
      </c>
      <c r="D2037" s="2" t="s">
        <v>26</v>
      </c>
      <c r="E2037" s="2" t="s">
        <v>125</v>
      </c>
      <c r="F2037" s="2" t="s">
        <v>229</v>
      </c>
      <c r="G2037" s="4"/>
      <c r="H2037" s="3">
        <v>1.3907690037440299</v>
      </c>
      <c r="I2037" s="3">
        <v>1.3907690037440299</v>
      </c>
      <c r="J2037" s="3">
        <v>1.3907690037440299</v>
      </c>
      <c r="K2037" s="3">
        <v>1.3907690037440299</v>
      </c>
      <c r="L2037" s="3">
        <v>1.3907690037440299</v>
      </c>
      <c r="M2037" s="3">
        <v>1.3907690037440299</v>
      </c>
      <c r="N2037" s="3">
        <v>1.3907690037440299</v>
      </c>
      <c r="O2037" s="3">
        <v>1.3907690037440299</v>
      </c>
      <c r="P2037" s="3">
        <v>1.3907690037440299</v>
      </c>
      <c r="Q2037" s="3">
        <v>1.3907690037440299</v>
      </c>
      <c r="R2037" s="3">
        <v>1.3907690037440299</v>
      </c>
      <c r="S2037" s="3">
        <v>1.3907690037440299</v>
      </c>
      <c r="T2037" s="3">
        <v>1.3907690037440299</v>
      </c>
      <c r="U2037" s="3">
        <v>1.3907690037440299</v>
      </c>
      <c r="V2037" s="3">
        <v>0.82987346050420596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</row>
    <row r="2038" spans="1:41" x14ac:dyDescent="0.25">
      <c r="A2038" s="48" t="str">
        <f t="shared" si="8"/>
        <v>DIC5</v>
      </c>
      <c r="B2038" s="2" t="s">
        <v>4</v>
      </c>
      <c r="C2038" s="2" t="s">
        <v>2</v>
      </c>
      <c r="D2038" s="2" t="s">
        <v>26</v>
      </c>
      <c r="E2038" s="2" t="s">
        <v>125</v>
      </c>
      <c r="F2038" s="2" t="s">
        <v>256</v>
      </c>
      <c r="G2038" s="4"/>
      <c r="H2038" s="3">
        <v>3.19641395045299E-2</v>
      </c>
      <c r="I2038" s="3">
        <v>3.19641395045299E-2</v>
      </c>
      <c r="J2038" s="3">
        <v>3.19641395045299E-2</v>
      </c>
      <c r="K2038" s="3">
        <v>3.19641395045299E-2</v>
      </c>
      <c r="L2038" s="3">
        <v>3.19641395045299E-2</v>
      </c>
      <c r="M2038" s="3">
        <v>3.19641395045299E-2</v>
      </c>
      <c r="N2038" s="3">
        <v>3.19641395045299E-2</v>
      </c>
      <c r="O2038" s="3">
        <v>3.19641395045299E-2</v>
      </c>
      <c r="P2038" s="3">
        <v>3.19641395045299E-2</v>
      </c>
      <c r="Q2038" s="3">
        <v>3.19641395045299E-2</v>
      </c>
      <c r="R2038" s="3">
        <v>3.19641395045299E-2</v>
      </c>
      <c r="S2038" s="3">
        <v>3.19641395045299E-2</v>
      </c>
      <c r="T2038" s="3">
        <v>3.19641395045299E-2</v>
      </c>
      <c r="U2038" s="3">
        <v>3.19641395045299E-2</v>
      </c>
      <c r="V2038" s="3">
        <v>3.19641395045299E-2</v>
      </c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</row>
    <row r="2039" spans="1:41" x14ac:dyDescent="0.25">
      <c r="A2039" s="48" t="str">
        <f t="shared" si="8"/>
        <v>DIC5</v>
      </c>
      <c r="B2039" s="2" t="s">
        <v>4</v>
      </c>
      <c r="C2039" s="2" t="s">
        <v>2</v>
      </c>
      <c r="D2039" s="2" t="s">
        <v>26</v>
      </c>
      <c r="E2039" s="2" t="s">
        <v>127</v>
      </c>
      <c r="F2039" s="2" t="s">
        <v>221</v>
      </c>
      <c r="G2039" s="4"/>
      <c r="H2039" s="3">
        <v>85.323487662677806</v>
      </c>
      <c r="I2039" s="3">
        <v>85.323487662677806</v>
      </c>
      <c r="J2039" s="3">
        <v>85.323487662677806</v>
      </c>
      <c r="K2039" s="3">
        <v>85.323487662677806</v>
      </c>
      <c r="L2039" s="3">
        <v>47.7727245615893</v>
      </c>
      <c r="M2039" s="3">
        <v>47.7727245615893</v>
      </c>
      <c r="N2039" s="3">
        <v>47.7727245615893</v>
      </c>
      <c r="O2039" s="3">
        <v>47.7727245615893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</row>
    <row r="2040" spans="1:41" x14ac:dyDescent="0.25">
      <c r="A2040" s="48" t="str">
        <f t="shared" si="8"/>
        <v>DIC5</v>
      </c>
      <c r="B2040" s="2" t="s">
        <v>4</v>
      </c>
      <c r="C2040" s="2" t="s">
        <v>2</v>
      </c>
      <c r="D2040" s="2" t="s">
        <v>26</v>
      </c>
      <c r="E2040" s="2" t="s">
        <v>127</v>
      </c>
      <c r="F2040" s="2" t="s">
        <v>225</v>
      </c>
      <c r="G2040" s="4"/>
      <c r="H2040" s="4"/>
      <c r="I2040" s="4"/>
      <c r="J2040" s="4"/>
      <c r="K2040" s="4"/>
      <c r="L2040" s="3">
        <v>37.550763101088499</v>
      </c>
      <c r="M2040" s="3">
        <v>37.550763101088499</v>
      </c>
      <c r="N2040" s="3">
        <v>37.550763101088499</v>
      </c>
      <c r="O2040" s="3">
        <v>37.550763101088499</v>
      </c>
      <c r="P2040" s="3">
        <v>19.1464324719696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</row>
    <row r="2041" spans="1:41" x14ac:dyDescent="0.25">
      <c r="A2041" s="48" t="str">
        <f t="shared" si="8"/>
        <v>DIC5</v>
      </c>
      <c r="B2041" s="2" t="s">
        <v>4</v>
      </c>
      <c r="C2041" s="2" t="s">
        <v>2</v>
      </c>
      <c r="D2041" s="2" t="s">
        <v>26</v>
      </c>
      <c r="E2041" s="2" t="s">
        <v>128</v>
      </c>
      <c r="F2041" s="2" t="s">
        <v>222</v>
      </c>
      <c r="G2041" s="4"/>
      <c r="H2041" s="3">
        <v>0.41812268961593002</v>
      </c>
      <c r="I2041" s="3">
        <v>0.395774087258491</v>
      </c>
      <c r="J2041" s="3">
        <v>0.37653669975188098</v>
      </c>
      <c r="K2041" s="3">
        <v>0.35729931224527001</v>
      </c>
      <c r="L2041" s="3">
        <v>0.33806192473865998</v>
      </c>
      <c r="M2041" s="3">
        <v>0.31126909896805099</v>
      </c>
      <c r="N2041" s="3">
        <v>0.28447627319744201</v>
      </c>
      <c r="O2041" s="3">
        <v>0.26322980632373499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</row>
    <row r="2042" spans="1:41" x14ac:dyDescent="0.25">
      <c r="A2042" s="48" t="str">
        <f t="shared" si="8"/>
        <v>DIC5</v>
      </c>
      <c r="B2042" s="2" t="s">
        <v>4</v>
      </c>
      <c r="C2042" s="2" t="s">
        <v>2</v>
      </c>
      <c r="D2042" s="2" t="s">
        <v>26</v>
      </c>
      <c r="E2042" s="2" t="s">
        <v>128</v>
      </c>
      <c r="F2042" s="2" t="s">
        <v>226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3">
        <v>0.24198333945002901</v>
      </c>
      <c r="Q2042" s="3">
        <v>0.22073687257632199</v>
      </c>
      <c r="R2042" s="3">
        <v>0.14127652980024299</v>
      </c>
      <c r="S2042" s="3">
        <v>0.14127652980024499</v>
      </c>
      <c r="T2042" s="3">
        <v>0.14127652980024499</v>
      </c>
      <c r="U2042" s="3">
        <v>0.10004009828259</v>
      </c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</row>
    <row r="2043" spans="1:41" x14ac:dyDescent="0.25">
      <c r="A2043" s="48" t="str">
        <f t="shared" si="8"/>
        <v>DIC5</v>
      </c>
      <c r="B2043" s="2" t="s">
        <v>4</v>
      </c>
      <c r="C2043" s="2" t="s">
        <v>2</v>
      </c>
      <c r="D2043" s="2" t="s">
        <v>26</v>
      </c>
      <c r="E2043" s="2" t="s">
        <v>132</v>
      </c>
      <c r="F2043" s="2" t="s">
        <v>219</v>
      </c>
      <c r="G2043" s="4"/>
      <c r="H2043" s="3">
        <v>5.6248518848484004</v>
      </c>
      <c r="I2043" s="3">
        <v>5.9877455548386198</v>
      </c>
      <c r="J2043" s="3">
        <v>5.9877455548386198</v>
      </c>
      <c r="K2043" s="3">
        <v>5.9877455548386198</v>
      </c>
      <c r="L2043" s="3">
        <v>5.9877455548386198</v>
      </c>
      <c r="M2043" s="3">
        <v>5.9877455548386198</v>
      </c>
      <c r="N2043" s="3">
        <v>5.9877455548386198</v>
      </c>
      <c r="O2043" s="3">
        <v>5.9877455548386198</v>
      </c>
      <c r="P2043" s="3">
        <v>5.9877455548386198</v>
      </c>
      <c r="Q2043" s="3">
        <v>5.9877455548386198</v>
      </c>
      <c r="R2043" s="3">
        <v>5.9877455548386198</v>
      </c>
      <c r="S2043" s="3">
        <v>5.9877455548386198</v>
      </c>
      <c r="T2043" s="3">
        <v>5.9877455548386198</v>
      </c>
      <c r="U2043" s="3">
        <v>5.9877455548386198</v>
      </c>
      <c r="V2043" s="3">
        <v>5.9877455548386198</v>
      </c>
      <c r="W2043" s="3">
        <v>5.9877455548386198</v>
      </c>
      <c r="X2043" s="3">
        <v>5.9877455548386198</v>
      </c>
      <c r="Y2043" s="3">
        <v>5.9877455548386198</v>
      </c>
      <c r="Z2043" s="3">
        <v>5.9877455548386198</v>
      </c>
      <c r="AA2043" s="3">
        <v>5.9877455548386198</v>
      </c>
      <c r="AB2043" s="3">
        <v>5.9877455548386198</v>
      </c>
      <c r="AC2043" s="3">
        <v>5.9877455548386198</v>
      </c>
      <c r="AD2043" s="3">
        <v>5.9877455548386198</v>
      </c>
      <c r="AE2043" s="3">
        <v>5.9877455548386198</v>
      </c>
      <c r="AF2043" s="3">
        <v>5.9877455548386198</v>
      </c>
      <c r="AG2043" s="3">
        <v>5.9877455548386198</v>
      </c>
      <c r="AH2043" s="3">
        <v>5.9877455548386198</v>
      </c>
      <c r="AI2043" s="3">
        <v>5.9877455548386198</v>
      </c>
      <c r="AJ2043" s="3">
        <v>5.9877455548386198</v>
      </c>
      <c r="AK2043" s="3">
        <v>5.9877455548386198</v>
      </c>
      <c r="AL2043" s="3">
        <v>5.9877455548386198</v>
      </c>
      <c r="AM2043" s="3">
        <v>5.9877455548386198</v>
      </c>
      <c r="AN2043" s="4"/>
      <c r="AO2043" s="4"/>
    </row>
    <row r="2044" spans="1:41" x14ac:dyDescent="0.25">
      <c r="A2044" s="48" t="str">
        <f t="shared" si="8"/>
        <v>DIC5</v>
      </c>
      <c r="B2044" s="2" t="s">
        <v>4</v>
      </c>
      <c r="C2044" s="2" t="s">
        <v>2</v>
      </c>
      <c r="D2044" s="2" t="s">
        <v>26</v>
      </c>
      <c r="E2044" s="2" t="s">
        <v>132</v>
      </c>
      <c r="F2044" s="2" t="s">
        <v>279</v>
      </c>
      <c r="G2044" s="4"/>
      <c r="H2044" s="3">
        <v>3.8558187874553602</v>
      </c>
      <c r="I2044" s="3">
        <v>4.1045812898718301</v>
      </c>
      <c r="J2044" s="3">
        <v>4.1045812898718301</v>
      </c>
      <c r="K2044" s="3">
        <v>4.1045812898718301</v>
      </c>
      <c r="L2044" s="3">
        <v>4.1045812898718301</v>
      </c>
      <c r="M2044" s="3">
        <v>4.1045812898718301</v>
      </c>
      <c r="N2044" s="3">
        <v>4.1045812898718301</v>
      </c>
      <c r="O2044" s="3">
        <v>4.1045812898718301</v>
      </c>
      <c r="P2044" s="3">
        <v>4.1045812898718301</v>
      </c>
      <c r="Q2044" s="3">
        <v>4.1045812898718301</v>
      </c>
      <c r="R2044" s="3">
        <v>4.1045812898718301</v>
      </c>
      <c r="S2044" s="3">
        <v>4.1045812898718301</v>
      </c>
      <c r="T2044" s="3">
        <v>4.1045812898718301</v>
      </c>
      <c r="U2044" s="3">
        <v>4.1045812898718301</v>
      </c>
      <c r="V2044" s="3">
        <v>4.1045812898718301</v>
      </c>
      <c r="W2044" s="3">
        <v>4.1045812898718301</v>
      </c>
      <c r="X2044" s="3">
        <v>4.1045812898718301</v>
      </c>
      <c r="Y2044" s="3">
        <v>4.1045812898718301</v>
      </c>
      <c r="Z2044" s="3">
        <v>4.1045812898718301</v>
      </c>
      <c r="AA2044" s="3">
        <v>4.1045812898718301</v>
      </c>
      <c r="AB2044" s="3">
        <v>4.1045812898718301</v>
      </c>
      <c r="AC2044" s="3">
        <v>4.1045812898718301</v>
      </c>
      <c r="AD2044" s="3">
        <v>4.1045812898718301</v>
      </c>
      <c r="AE2044" s="3">
        <v>4.1045812898718301</v>
      </c>
      <c r="AF2044" s="3">
        <v>4.1045812898718301</v>
      </c>
      <c r="AG2044" s="3">
        <v>4.1045812898718301</v>
      </c>
      <c r="AH2044" s="3">
        <v>4.1045812898718301</v>
      </c>
      <c r="AI2044" s="3">
        <v>4.1045812898718301</v>
      </c>
      <c r="AJ2044" s="3">
        <v>4.1045812898718301</v>
      </c>
      <c r="AK2044" s="3">
        <v>4.1045812898718301</v>
      </c>
      <c r="AL2044" s="3">
        <v>4.1045812898718301</v>
      </c>
      <c r="AM2044" s="3">
        <v>4.1045812898718301</v>
      </c>
      <c r="AN2044" s="4"/>
      <c r="AO2044" s="4"/>
    </row>
    <row r="2045" spans="1:41" x14ac:dyDescent="0.25">
      <c r="A2045" s="48" t="str">
        <f t="shared" si="8"/>
        <v>DIC5</v>
      </c>
      <c r="B2045" s="2" t="s">
        <v>4</v>
      </c>
      <c r="C2045" s="2" t="s">
        <v>2</v>
      </c>
      <c r="D2045" s="2" t="s">
        <v>26</v>
      </c>
      <c r="E2045" s="2" t="s">
        <v>133</v>
      </c>
      <c r="F2045" s="2" t="s">
        <v>220</v>
      </c>
      <c r="G2045" s="4"/>
      <c r="H2045" s="3">
        <v>3.3152994487827301</v>
      </c>
      <c r="I2045" s="3">
        <v>3.7915135507579301</v>
      </c>
      <c r="J2045" s="3">
        <v>3.7915135507579301</v>
      </c>
      <c r="K2045" s="3">
        <v>3.7915135507579301</v>
      </c>
      <c r="L2045" s="3">
        <v>3.7915135507579301</v>
      </c>
      <c r="M2045" s="3">
        <v>3.7915135507579301</v>
      </c>
      <c r="N2045" s="3">
        <v>3.7915135507579301</v>
      </c>
      <c r="O2045" s="3">
        <v>3.7915135507579301</v>
      </c>
      <c r="P2045" s="3">
        <v>3.7915135507579301</v>
      </c>
      <c r="Q2045" s="3">
        <v>3.7915135507579301</v>
      </c>
      <c r="R2045" s="3">
        <v>3.7915135507579301</v>
      </c>
      <c r="S2045" s="3">
        <v>3.7915135507579301</v>
      </c>
      <c r="T2045" s="3">
        <v>3.7915135507579301</v>
      </c>
      <c r="U2045" s="3">
        <v>3.7915135507579301</v>
      </c>
      <c r="V2045" s="3">
        <v>3.7915135507579301</v>
      </c>
      <c r="W2045" s="3">
        <v>3.7915135507579301</v>
      </c>
      <c r="X2045" s="3">
        <v>3.7915135507579301</v>
      </c>
      <c r="Y2045" s="3">
        <v>3.7915135507579301</v>
      </c>
      <c r="Z2045" s="3">
        <v>3.7915135507579301</v>
      </c>
      <c r="AA2045" s="3">
        <v>3.7915135507579301</v>
      </c>
      <c r="AB2045" s="3">
        <v>3.7915135507579301</v>
      </c>
      <c r="AC2045" s="3">
        <v>3.7915135507579301</v>
      </c>
      <c r="AD2045" s="3">
        <v>3.7915135507579301</v>
      </c>
      <c r="AE2045" s="3">
        <v>3.7915135507579301</v>
      </c>
      <c r="AF2045" s="3">
        <v>3.7915135507579301</v>
      </c>
      <c r="AG2045" s="3">
        <v>3.7915135507579301</v>
      </c>
      <c r="AH2045" s="3">
        <v>3.7915135507579301</v>
      </c>
      <c r="AI2045" s="3">
        <v>3.7915135507579301</v>
      </c>
      <c r="AJ2045" s="3">
        <v>3.7915135507579301</v>
      </c>
      <c r="AK2045" s="3">
        <v>3.7915135507579301</v>
      </c>
      <c r="AL2045" s="3">
        <v>3.7915135507579301</v>
      </c>
      <c r="AM2045" s="3">
        <v>3.7915135507579301</v>
      </c>
      <c r="AN2045" s="4"/>
      <c r="AO2045" s="4"/>
    </row>
    <row r="2046" spans="1:41" x14ac:dyDescent="0.25">
      <c r="A2046" s="48" t="str">
        <f t="shared" si="8"/>
        <v>DIC5</v>
      </c>
      <c r="B2046" s="2" t="s">
        <v>4</v>
      </c>
      <c r="C2046" s="2" t="s">
        <v>2</v>
      </c>
      <c r="D2046" s="2" t="s">
        <v>26</v>
      </c>
      <c r="E2046" s="2" t="s">
        <v>133</v>
      </c>
      <c r="F2046" s="2" t="s">
        <v>280</v>
      </c>
      <c r="G2046" s="4"/>
      <c r="H2046" s="3">
        <v>0.31987931193083102</v>
      </c>
      <c r="I2046" s="3">
        <v>0.36582720943599201</v>
      </c>
      <c r="J2046" s="3">
        <v>0.36582720943599201</v>
      </c>
      <c r="K2046" s="3">
        <v>0.36582720943599201</v>
      </c>
      <c r="L2046" s="3">
        <v>0.36582720943599201</v>
      </c>
      <c r="M2046" s="3">
        <v>0.36582720943599201</v>
      </c>
      <c r="N2046" s="3">
        <v>0.36582720943599201</v>
      </c>
      <c r="O2046" s="3">
        <v>0.36582720943599201</v>
      </c>
      <c r="P2046" s="3">
        <v>0.36582720943599201</v>
      </c>
      <c r="Q2046" s="3">
        <v>0.36582720943599201</v>
      </c>
      <c r="R2046" s="3">
        <v>0.36582720943599201</v>
      </c>
      <c r="S2046" s="3">
        <v>0.36582720943599201</v>
      </c>
      <c r="T2046" s="3">
        <v>0.36582720943599201</v>
      </c>
      <c r="U2046" s="3">
        <v>0.36582720943599201</v>
      </c>
      <c r="V2046" s="3">
        <v>0.36582720943599201</v>
      </c>
      <c r="W2046" s="3">
        <v>0.36582720943599201</v>
      </c>
      <c r="X2046" s="3">
        <v>0.36582720943599201</v>
      </c>
      <c r="Y2046" s="3">
        <v>0.36582720943599201</v>
      </c>
      <c r="Z2046" s="3">
        <v>0.36582720943599201</v>
      </c>
      <c r="AA2046" s="3">
        <v>0.36582720943599201</v>
      </c>
      <c r="AB2046" s="3">
        <v>0.36582720943599201</v>
      </c>
      <c r="AC2046" s="3">
        <v>0.36582720943599201</v>
      </c>
      <c r="AD2046" s="3">
        <v>0.36582720943599201</v>
      </c>
      <c r="AE2046" s="3">
        <v>0.36582720943599201</v>
      </c>
      <c r="AF2046" s="3">
        <v>0.36582720943599201</v>
      </c>
      <c r="AG2046" s="3">
        <v>0.36582720943599201</v>
      </c>
      <c r="AH2046" s="3">
        <v>0.36582720943599201</v>
      </c>
      <c r="AI2046" s="3">
        <v>0.36582720943599201</v>
      </c>
      <c r="AJ2046" s="3">
        <v>0.36582720943599201</v>
      </c>
      <c r="AK2046" s="3">
        <v>0.36582720943599201</v>
      </c>
      <c r="AL2046" s="3">
        <v>0.36582720943599201</v>
      </c>
      <c r="AM2046" s="3">
        <v>0.36582720943599201</v>
      </c>
      <c r="AN2046" s="4"/>
      <c r="AO2046" s="4"/>
    </row>
    <row r="2047" spans="1:41" x14ac:dyDescent="0.25">
      <c r="A2047" s="48" t="str">
        <f t="shared" si="8"/>
        <v>DIC5</v>
      </c>
      <c r="B2047" s="2" t="s">
        <v>4</v>
      </c>
      <c r="C2047" s="2" t="s">
        <v>2</v>
      </c>
      <c r="D2047" s="2" t="s">
        <v>26</v>
      </c>
      <c r="E2047" s="2" t="s">
        <v>38</v>
      </c>
      <c r="F2047" s="2" t="s">
        <v>246</v>
      </c>
      <c r="G2047" s="4"/>
      <c r="H2047" s="3">
        <v>234.913397403125</v>
      </c>
      <c r="I2047" s="3">
        <v>241.25245061188099</v>
      </c>
      <c r="J2047" s="3">
        <v>246.73897870014599</v>
      </c>
      <c r="K2047" s="3">
        <v>252.18768464259301</v>
      </c>
      <c r="L2047" s="3">
        <v>257.59856843922398</v>
      </c>
      <c r="M2047" s="3">
        <v>262.97163009003702</v>
      </c>
      <c r="N2047" s="3">
        <v>268.30686959503402</v>
      </c>
      <c r="O2047" s="3">
        <v>270.82879930066599</v>
      </c>
      <c r="P2047" s="3">
        <v>273.29490755691899</v>
      </c>
      <c r="Q2047" s="3">
        <v>275.63848022038798</v>
      </c>
      <c r="R2047" s="3">
        <v>277.98254362568599</v>
      </c>
      <c r="S2047" s="3">
        <v>280.27050362940798</v>
      </c>
      <c r="T2047" s="3">
        <v>280.74928277813001</v>
      </c>
      <c r="U2047" s="3">
        <v>281.17620745735098</v>
      </c>
      <c r="V2047" s="3">
        <v>281.55127766707102</v>
      </c>
      <c r="W2047" s="3">
        <v>281.87449340729103</v>
      </c>
      <c r="X2047" s="3">
        <v>282.14585467800902</v>
      </c>
      <c r="Y2047" s="3">
        <v>281.93258615656902</v>
      </c>
      <c r="Z2047" s="3">
        <v>281.667455632665</v>
      </c>
      <c r="AA2047" s="3">
        <v>281.33537618602401</v>
      </c>
      <c r="AB2047" s="3">
        <v>280.943845406653</v>
      </c>
      <c r="AC2047" s="3">
        <v>280.492863294551</v>
      </c>
      <c r="AD2047" s="3">
        <v>280.005477536238</v>
      </c>
      <c r="AE2047" s="3">
        <v>279.46628394918002</v>
      </c>
      <c r="AF2047" s="3">
        <v>278.875282533377</v>
      </c>
      <c r="AG2047" s="3">
        <v>278.23247328882798</v>
      </c>
      <c r="AH2047" s="3">
        <v>277.53785621553499</v>
      </c>
      <c r="AI2047" s="3">
        <v>277.47159630541699</v>
      </c>
      <c r="AJ2047" s="3">
        <v>277.34901940131499</v>
      </c>
      <c r="AK2047" s="3">
        <v>277.17012550322897</v>
      </c>
      <c r="AL2047" s="3">
        <v>276.93491461115798</v>
      </c>
      <c r="AM2047" s="3">
        <v>276.64338672510303</v>
      </c>
      <c r="AN2047" s="4"/>
      <c r="AO2047" s="4"/>
    </row>
    <row r="2048" spans="1:41" x14ac:dyDescent="0.25">
      <c r="A2048" s="48" t="str">
        <f t="shared" si="8"/>
        <v>DIC5</v>
      </c>
      <c r="B2048" s="2" t="s">
        <v>4</v>
      </c>
      <c r="C2048" s="2" t="s">
        <v>2</v>
      </c>
      <c r="D2048" s="2" t="s">
        <v>26</v>
      </c>
      <c r="E2048" s="2" t="s">
        <v>134</v>
      </c>
      <c r="F2048" s="2" t="s">
        <v>270</v>
      </c>
      <c r="G2048" s="4"/>
      <c r="H2048" s="3">
        <v>2.9272459675263298</v>
      </c>
      <c r="I2048" s="3">
        <v>3.11610054607642</v>
      </c>
      <c r="J2048" s="3">
        <v>3.11610054607642</v>
      </c>
      <c r="K2048" s="3">
        <v>3.11610054607642</v>
      </c>
      <c r="L2048" s="3">
        <v>3.11610054607642</v>
      </c>
      <c r="M2048" s="3">
        <v>3.11610054607642</v>
      </c>
      <c r="N2048" s="3">
        <v>3.11610054607642</v>
      </c>
      <c r="O2048" s="3">
        <v>3.11610054607642</v>
      </c>
      <c r="P2048" s="3">
        <v>3.11610054607642</v>
      </c>
      <c r="Q2048" s="3">
        <v>3.11610054607642</v>
      </c>
      <c r="R2048" s="3">
        <v>3.11610054607642</v>
      </c>
      <c r="S2048" s="3">
        <v>3.11610054607642</v>
      </c>
      <c r="T2048" s="3">
        <v>3.11610054607642</v>
      </c>
      <c r="U2048" s="3">
        <v>3.11610054607642</v>
      </c>
      <c r="V2048" s="3">
        <v>3.11610054607642</v>
      </c>
      <c r="W2048" s="3">
        <v>3.11610054607642</v>
      </c>
      <c r="X2048" s="3">
        <v>3.11610054607642</v>
      </c>
      <c r="Y2048" s="3">
        <v>3.11610054607642</v>
      </c>
      <c r="Z2048" s="3">
        <v>3.11610054607642</v>
      </c>
      <c r="AA2048" s="3">
        <v>3.11610054607642</v>
      </c>
      <c r="AB2048" s="3">
        <v>3.11610054607642</v>
      </c>
      <c r="AC2048" s="3">
        <v>3.11610054607642</v>
      </c>
      <c r="AD2048" s="3">
        <v>3.11610054607642</v>
      </c>
      <c r="AE2048" s="3">
        <v>3.11610054607642</v>
      </c>
      <c r="AF2048" s="3">
        <v>3.11610054607642</v>
      </c>
      <c r="AG2048" s="3">
        <v>3.11610054607642</v>
      </c>
      <c r="AH2048" s="3">
        <v>3.11610054607642</v>
      </c>
      <c r="AI2048" s="3">
        <v>3.11610054607642</v>
      </c>
      <c r="AJ2048" s="3">
        <v>3.11610054607642</v>
      </c>
      <c r="AK2048" s="3">
        <v>3.11610054607642</v>
      </c>
      <c r="AL2048" s="3">
        <v>3.11610054607642</v>
      </c>
      <c r="AM2048" s="3">
        <v>3.11610054607642</v>
      </c>
      <c r="AN2048" s="4"/>
      <c r="AO2048" s="4"/>
    </row>
    <row r="2049" spans="1:41" x14ac:dyDescent="0.25">
      <c r="A2049" s="48" t="str">
        <f t="shared" si="8"/>
        <v>DIC5</v>
      </c>
      <c r="B2049" s="2" t="s">
        <v>4</v>
      </c>
      <c r="C2049" s="2" t="s">
        <v>2</v>
      </c>
      <c r="D2049" s="2" t="s">
        <v>26</v>
      </c>
      <c r="E2049" s="2" t="s">
        <v>135</v>
      </c>
      <c r="F2049" s="2" t="s">
        <v>271</v>
      </c>
      <c r="G2049" s="4"/>
      <c r="H2049" s="3">
        <v>0.24284476982969799</v>
      </c>
      <c r="I2049" s="3">
        <v>0.27772732139718498</v>
      </c>
      <c r="J2049" s="3">
        <v>0.27772732139718498</v>
      </c>
      <c r="K2049" s="3">
        <v>0.27772732139718498</v>
      </c>
      <c r="L2049" s="3">
        <v>0.27772732139718498</v>
      </c>
      <c r="M2049" s="3">
        <v>0.27772732139718498</v>
      </c>
      <c r="N2049" s="3">
        <v>0.27772732139718498</v>
      </c>
      <c r="O2049" s="3">
        <v>0.27772732139718498</v>
      </c>
      <c r="P2049" s="3">
        <v>0.27772732139718498</v>
      </c>
      <c r="Q2049" s="3">
        <v>0.27772732139718498</v>
      </c>
      <c r="R2049" s="3">
        <v>0.27772732139718498</v>
      </c>
      <c r="S2049" s="3">
        <v>0.27772732139718498</v>
      </c>
      <c r="T2049" s="3">
        <v>0.27772732139718498</v>
      </c>
      <c r="U2049" s="3">
        <v>0.27772732139718498</v>
      </c>
      <c r="V2049" s="3">
        <v>0.27772732139718498</v>
      </c>
      <c r="W2049" s="3">
        <v>0.27772732139718498</v>
      </c>
      <c r="X2049" s="3">
        <v>0.27772732139718498</v>
      </c>
      <c r="Y2049" s="3">
        <v>0.27772732139718498</v>
      </c>
      <c r="Z2049" s="3">
        <v>0.27772732139718498</v>
      </c>
      <c r="AA2049" s="3">
        <v>0.27772732139718498</v>
      </c>
      <c r="AB2049" s="3">
        <v>0.27772732139718498</v>
      </c>
      <c r="AC2049" s="3">
        <v>0.27772732139718498</v>
      </c>
      <c r="AD2049" s="3">
        <v>0.27772732139718498</v>
      </c>
      <c r="AE2049" s="3">
        <v>0.27772732139718498</v>
      </c>
      <c r="AF2049" s="3">
        <v>0.27772732139718498</v>
      </c>
      <c r="AG2049" s="3">
        <v>0.27772732139718498</v>
      </c>
      <c r="AH2049" s="3">
        <v>0.27772732139718498</v>
      </c>
      <c r="AI2049" s="3">
        <v>0.27772732139718498</v>
      </c>
      <c r="AJ2049" s="3">
        <v>0.27772732139718498</v>
      </c>
      <c r="AK2049" s="3">
        <v>0.27772732139718498</v>
      </c>
      <c r="AL2049" s="3">
        <v>0.27772732139718498</v>
      </c>
      <c r="AM2049" s="3">
        <v>0.27772732139718498</v>
      </c>
      <c r="AN2049" s="4"/>
      <c r="AO2049" s="4"/>
    </row>
    <row r="2050" spans="1:41" x14ac:dyDescent="0.25">
      <c r="A2050" s="48" t="str">
        <f t="shared" si="8"/>
        <v>DIC5</v>
      </c>
      <c r="B2050" s="2" t="s">
        <v>4</v>
      </c>
      <c r="C2050" s="2" t="s">
        <v>2</v>
      </c>
      <c r="D2050" s="2" t="s">
        <v>26</v>
      </c>
      <c r="E2050" s="2" t="s">
        <v>39</v>
      </c>
      <c r="F2050" s="2" t="s">
        <v>186</v>
      </c>
      <c r="G2050" s="4"/>
      <c r="H2050" s="3">
        <v>72.204542970641796</v>
      </c>
      <c r="I2050" s="3">
        <v>82.448756541788299</v>
      </c>
      <c r="J2050" s="3">
        <v>82.398851508267597</v>
      </c>
      <c r="K2050" s="3">
        <v>82.348048991507198</v>
      </c>
      <c r="L2050" s="3">
        <v>82.296348991507202</v>
      </c>
      <c r="M2050" s="3">
        <v>82.243751508267593</v>
      </c>
      <c r="N2050" s="3">
        <v>82.190256541788301</v>
      </c>
      <c r="O2050" s="3">
        <v>82.141807525905705</v>
      </c>
      <c r="P2050" s="3">
        <v>82.092653017964395</v>
      </c>
      <c r="Q2050" s="3">
        <v>82.042793017964399</v>
      </c>
      <c r="R2050" s="3">
        <v>81.992227525905705</v>
      </c>
      <c r="S2050" s="3">
        <v>81.940956541788296</v>
      </c>
      <c r="T2050" s="3">
        <v>81.889961187398796</v>
      </c>
      <c r="U2050" s="3">
        <v>81.838383510204096</v>
      </c>
      <c r="V2050" s="3">
        <v>81.786223510204096</v>
      </c>
      <c r="W2050" s="3">
        <v>81.733481187398795</v>
      </c>
      <c r="X2050" s="3">
        <v>81.680156541788307</v>
      </c>
      <c r="Y2050" s="3">
        <v>81.623718974052807</v>
      </c>
      <c r="Z2050" s="3">
        <v>81.566680190185096</v>
      </c>
      <c r="AA2050" s="3">
        <v>81.509040190185104</v>
      </c>
      <c r="AB2050" s="3">
        <v>81.450798974052901</v>
      </c>
      <c r="AC2050" s="3">
        <v>81.391956541788304</v>
      </c>
      <c r="AD2050" s="3">
        <v>81.325327689631294</v>
      </c>
      <c r="AE2050" s="3">
        <v>81.258053263552796</v>
      </c>
      <c r="AF2050" s="3">
        <v>81.190133263552795</v>
      </c>
      <c r="AG2050" s="3">
        <v>81.121567689631306</v>
      </c>
      <c r="AH2050" s="3">
        <v>81.052356541788299</v>
      </c>
      <c r="AI2050" s="3">
        <v>80.976626800612905</v>
      </c>
      <c r="AJ2050" s="3">
        <v>80.900131930025196</v>
      </c>
      <c r="AK2050" s="3">
        <v>80.822871930025201</v>
      </c>
      <c r="AL2050" s="3">
        <v>80.744846800612905</v>
      </c>
      <c r="AM2050" s="3">
        <v>80.666056541788294</v>
      </c>
      <c r="AN2050" s="4"/>
      <c r="AO2050" s="4"/>
    </row>
    <row r="2051" spans="1:41" x14ac:dyDescent="0.25">
      <c r="A2051" s="48" t="str">
        <f t="shared" si="8"/>
        <v>DIC5</v>
      </c>
      <c r="B2051" s="2" t="s">
        <v>4</v>
      </c>
      <c r="C2051" s="2" t="s">
        <v>2</v>
      </c>
      <c r="D2051" s="2" t="s">
        <v>26</v>
      </c>
      <c r="E2051" s="2" t="s">
        <v>39</v>
      </c>
      <c r="F2051" s="2" t="s">
        <v>247</v>
      </c>
      <c r="G2051" s="4"/>
      <c r="H2051" s="3">
        <v>1.1855</v>
      </c>
      <c r="I2051" s="3">
        <v>1.2103999999999999</v>
      </c>
      <c r="J2051" s="3">
        <v>1.26030503352073</v>
      </c>
      <c r="K2051" s="3">
        <v>1.3111075502810901</v>
      </c>
      <c r="L2051" s="3">
        <v>1.3628075502810899</v>
      </c>
      <c r="M2051" s="3">
        <v>1.41540503352073</v>
      </c>
      <c r="N2051" s="3">
        <v>1.4689000000000001</v>
      </c>
      <c r="O2051" s="3">
        <v>1.51734901588258</v>
      </c>
      <c r="P2051" s="3">
        <v>1.56650352382388</v>
      </c>
      <c r="Q2051" s="3">
        <v>1.6163635238238701</v>
      </c>
      <c r="R2051" s="3">
        <v>1.66692901588258</v>
      </c>
      <c r="S2051" s="3">
        <v>1.7181999999999999</v>
      </c>
      <c r="T2051" s="3">
        <v>1.7691953543894701</v>
      </c>
      <c r="U2051" s="3">
        <v>1.8207730315841999</v>
      </c>
      <c r="V2051" s="3">
        <v>1.8729330315842101</v>
      </c>
      <c r="W2051" s="3">
        <v>1.92567535438947</v>
      </c>
      <c r="X2051" s="3">
        <v>1.9790000000000001</v>
      </c>
      <c r="Y2051" s="3">
        <v>2.0354375677354399</v>
      </c>
      <c r="Z2051" s="3">
        <v>2.0924763516031502</v>
      </c>
      <c r="AA2051" s="3">
        <v>2.1501163516031601</v>
      </c>
      <c r="AB2051" s="3">
        <v>2.2083575677354399</v>
      </c>
      <c r="AC2051" s="3">
        <v>2.2671999999999999</v>
      </c>
      <c r="AD2051" s="3">
        <v>2.3338288521569699</v>
      </c>
      <c r="AE2051" s="3">
        <v>2.40110327823546</v>
      </c>
      <c r="AF2051" s="3">
        <v>2.46902327823546</v>
      </c>
      <c r="AG2051" s="3">
        <v>2.5375888521569698</v>
      </c>
      <c r="AH2051" s="3">
        <v>2.6067999999999998</v>
      </c>
      <c r="AI2051" s="3">
        <v>2.6825297411754101</v>
      </c>
      <c r="AJ2051" s="3">
        <v>2.7590246117631199</v>
      </c>
      <c r="AK2051" s="3">
        <v>2.8362846117631202</v>
      </c>
      <c r="AL2051" s="3">
        <v>2.9143097411754102</v>
      </c>
      <c r="AM2051" s="3">
        <v>2.9931000000000001</v>
      </c>
      <c r="AN2051" s="4"/>
      <c r="AO2051" s="4"/>
    </row>
    <row r="2052" spans="1:41" x14ac:dyDescent="0.25">
      <c r="A2052" s="48" t="str">
        <f t="shared" si="8"/>
        <v>DIC5</v>
      </c>
      <c r="B2052" s="2" t="s">
        <v>4</v>
      </c>
      <c r="C2052" s="2" t="s">
        <v>2</v>
      </c>
      <c r="D2052" s="2" t="s">
        <v>26</v>
      </c>
      <c r="E2052" s="2" t="s">
        <v>39</v>
      </c>
      <c r="F2052" s="2" t="s">
        <v>264</v>
      </c>
      <c r="G2052" s="4"/>
      <c r="H2052" s="3">
        <v>1.0517168524590099</v>
      </c>
      <c r="I2052" s="3">
        <v>1.2027868852459001</v>
      </c>
      <c r="J2052" s="3">
        <v>1.2027868852459001</v>
      </c>
      <c r="K2052" s="3">
        <v>1.2027868852459001</v>
      </c>
      <c r="L2052" s="3">
        <v>1.2027868852459001</v>
      </c>
      <c r="M2052" s="3">
        <v>1.2027868852459001</v>
      </c>
      <c r="N2052" s="3">
        <v>1.2027868852459001</v>
      </c>
      <c r="O2052" s="3">
        <v>1.2027868852459001</v>
      </c>
      <c r="P2052" s="3">
        <v>1.2027868852459001</v>
      </c>
      <c r="Q2052" s="3">
        <v>1.2027868852459001</v>
      </c>
      <c r="R2052" s="3">
        <v>1.2027868852459001</v>
      </c>
      <c r="S2052" s="3">
        <v>1.2027868852459001</v>
      </c>
      <c r="T2052" s="3">
        <v>1.2027868852459001</v>
      </c>
      <c r="U2052" s="3">
        <v>1.2027868852459001</v>
      </c>
      <c r="V2052" s="3">
        <v>1.2027868852459001</v>
      </c>
      <c r="W2052" s="3">
        <v>1.2027868852459001</v>
      </c>
      <c r="X2052" s="3">
        <v>1.2027868852459001</v>
      </c>
      <c r="Y2052" s="3">
        <v>1.2027868852459001</v>
      </c>
      <c r="Z2052" s="3">
        <v>1.2027868852459001</v>
      </c>
      <c r="AA2052" s="3">
        <v>1.2027868852459001</v>
      </c>
      <c r="AB2052" s="3">
        <v>1.2027868852459001</v>
      </c>
      <c r="AC2052" s="3">
        <v>1.2027868852459001</v>
      </c>
      <c r="AD2052" s="3">
        <v>1.2027868852459001</v>
      </c>
      <c r="AE2052" s="3">
        <v>1.2027868852459001</v>
      </c>
      <c r="AF2052" s="3">
        <v>1.2027868852459001</v>
      </c>
      <c r="AG2052" s="3">
        <v>1.2027868852459001</v>
      </c>
      <c r="AH2052" s="3">
        <v>1.2027868852459001</v>
      </c>
      <c r="AI2052" s="3">
        <v>1.2027868852459001</v>
      </c>
      <c r="AJ2052" s="3">
        <v>1.2027868852459001</v>
      </c>
      <c r="AK2052" s="3">
        <v>1.2027868852459001</v>
      </c>
      <c r="AL2052" s="3">
        <v>1.2027868852459001</v>
      </c>
      <c r="AM2052" s="3">
        <v>1.2027868852459001</v>
      </c>
      <c r="AN2052" s="4"/>
      <c r="AO2052" s="4"/>
    </row>
    <row r="2053" spans="1:41" x14ac:dyDescent="0.25">
      <c r="A2053" s="48" t="str">
        <f t="shared" si="8"/>
        <v>DIC5</v>
      </c>
      <c r="B2053" s="2" t="s">
        <v>4</v>
      </c>
      <c r="C2053" s="2" t="s">
        <v>2</v>
      </c>
      <c r="D2053" s="2" t="s">
        <v>26</v>
      </c>
      <c r="E2053" s="2" t="s">
        <v>136</v>
      </c>
      <c r="F2053" s="2" t="s">
        <v>220</v>
      </c>
      <c r="G2053" s="4"/>
      <c r="H2053" s="3">
        <v>1.0517168524590099</v>
      </c>
      <c r="I2053" s="3">
        <v>1.2027868852459001</v>
      </c>
      <c r="J2053" s="3">
        <v>1.2027868852459001</v>
      </c>
      <c r="K2053" s="3">
        <v>1.2027868852459001</v>
      </c>
      <c r="L2053" s="3">
        <v>1.2027868852459001</v>
      </c>
      <c r="M2053" s="3">
        <v>1.2027868852459001</v>
      </c>
      <c r="N2053" s="3">
        <v>1.2027868852459001</v>
      </c>
      <c r="O2053" s="3">
        <v>1.2027868852459001</v>
      </c>
      <c r="P2053" s="3">
        <v>1.2027868852459001</v>
      </c>
      <c r="Q2053" s="3">
        <v>1.2027868852459001</v>
      </c>
      <c r="R2053" s="3">
        <v>1.2027868852459001</v>
      </c>
      <c r="S2053" s="3">
        <v>1.2027868852459001</v>
      </c>
      <c r="T2053" s="3">
        <v>1.2027868852459001</v>
      </c>
      <c r="U2053" s="3">
        <v>1.2027868852459001</v>
      </c>
      <c r="V2053" s="3">
        <v>1.2027868852459001</v>
      </c>
      <c r="W2053" s="3">
        <v>1.2027868852459001</v>
      </c>
      <c r="X2053" s="3">
        <v>1.2027868852459001</v>
      </c>
      <c r="Y2053" s="3">
        <v>1.2027868852459001</v>
      </c>
      <c r="Z2053" s="3">
        <v>1.2027868852459001</v>
      </c>
      <c r="AA2053" s="3">
        <v>1.2027868852459001</v>
      </c>
      <c r="AB2053" s="3">
        <v>1.2027868852459001</v>
      </c>
      <c r="AC2053" s="3">
        <v>1.2027868852459001</v>
      </c>
      <c r="AD2053" s="3">
        <v>1.2027868852459001</v>
      </c>
      <c r="AE2053" s="3">
        <v>1.2027868852459001</v>
      </c>
      <c r="AF2053" s="3">
        <v>1.2027868852459001</v>
      </c>
      <c r="AG2053" s="3">
        <v>1.2027868852459001</v>
      </c>
      <c r="AH2053" s="3">
        <v>1.2027868852459001</v>
      </c>
      <c r="AI2053" s="3">
        <v>1.2027868852459001</v>
      </c>
      <c r="AJ2053" s="3">
        <v>1.2027868852459001</v>
      </c>
      <c r="AK2053" s="3">
        <v>1.2027868852459001</v>
      </c>
      <c r="AL2053" s="3">
        <v>1.2027868852459001</v>
      </c>
      <c r="AM2053" s="3">
        <v>1.2027868852459001</v>
      </c>
      <c r="AN2053" s="4"/>
      <c r="AO2053" s="4"/>
    </row>
    <row r="2054" spans="1:41" x14ac:dyDescent="0.25">
      <c r="A2054" s="48" t="str">
        <f t="shared" si="8"/>
        <v>DIC5</v>
      </c>
      <c r="B2054" s="2" t="s">
        <v>4</v>
      </c>
      <c r="C2054" s="2" t="s">
        <v>2</v>
      </c>
      <c r="D2054" s="2" t="s">
        <v>26</v>
      </c>
      <c r="E2054" s="2" t="s">
        <v>40</v>
      </c>
      <c r="F2054" s="2" t="s">
        <v>187</v>
      </c>
      <c r="G2054" s="4"/>
      <c r="H2054" s="3">
        <v>506.03267742747602</v>
      </c>
      <c r="I2054" s="3">
        <v>441.85786874439202</v>
      </c>
      <c r="J2054" s="3">
        <v>408.45797631015699</v>
      </c>
      <c r="K2054" s="3">
        <v>375.05808387592202</v>
      </c>
      <c r="L2054" s="3">
        <v>341.65819144168802</v>
      </c>
      <c r="M2054" s="3">
        <v>295.14057056203302</v>
      </c>
      <c r="N2054" s="3">
        <v>248.62294968237799</v>
      </c>
      <c r="O2054" s="3">
        <v>211.734899891548</v>
      </c>
      <c r="P2054" s="3">
        <v>174.846850100719</v>
      </c>
      <c r="Q2054" s="3">
        <v>137.95880030988999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</row>
    <row r="2055" spans="1:41" x14ac:dyDescent="0.25">
      <c r="A2055" s="48" t="str">
        <f t="shared" si="8"/>
        <v>DIC5</v>
      </c>
      <c r="B2055" s="2" t="s">
        <v>4</v>
      </c>
      <c r="C2055" s="2" t="s">
        <v>2</v>
      </c>
      <c r="D2055" s="2" t="s">
        <v>26</v>
      </c>
      <c r="E2055" s="2" t="s">
        <v>40</v>
      </c>
      <c r="F2055" s="2" t="s">
        <v>265</v>
      </c>
      <c r="G2055" s="4"/>
      <c r="H2055" s="3">
        <v>68.876375706501904</v>
      </c>
      <c r="I2055" s="3">
        <v>73.320012848856805</v>
      </c>
      <c r="J2055" s="3">
        <v>73.320012848856805</v>
      </c>
      <c r="K2055" s="3">
        <v>73.320012848856805</v>
      </c>
      <c r="L2055" s="3">
        <v>73.320012848856805</v>
      </c>
      <c r="M2055" s="3">
        <v>73.320012848856805</v>
      </c>
      <c r="N2055" s="3">
        <v>73.320012848856805</v>
      </c>
      <c r="O2055" s="3">
        <v>73.320012848856805</v>
      </c>
      <c r="P2055" s="3">
        <v>73.320012848856805</v>
      </c>
      <c r="Q2055" s="3">
        <v>73.320012848856805</v>
      </c>
      <c r="R2055" s="3">
        <v>73.320012848856805</v>
      </c>
      <c r="S2055" s="3">
        <v>73.320012848856805</v>
      </c>
      <c r="T2055" s="3">
        <v>73.320012848856805</v>
      </c>
      <c r="U2055" s="3">
        <v>73.320012848856805</v>
      </c>
      <c r="V2055" s="3">
        <v>73.320012848856805</v>
      </c>
      <c r="W2055" s="3">
        <v>73.320012848856805</v>
      </c>
      <c r="X2055" s="3">
        <v>73.320012848856805</v>
      </c>
      <c r="Y2055" s="3">
        <v>73.320012848856805</v>
      </c>
      <c r="Z2055" s="3">
        <v>73.320012848856805</v>
      </c>
      <c r="AA2055" s="3">
        <v>73.320012848856805</v>
      </c>
      <c r="AB2055" s="3">
        <v>73.320012848856805</v>
      </c>
      <c r="AC2055" s="3">
        <v>73.320012848856805</v>
      </c>
      <c r="AD2055" s="3">
        <v>73.320012848856805</v>
      </c>
      <c r="AE2055" s="3">
        <v>73.320012848856805</v>
      </c>
      <c r="AF2055" s="3">
        <v>73.320012848856805</v>
      </c>
      <c r="AG2055" s="3">
        <v>73.320012848856805</v>
      </c>
      <c r="AH2055" s="3">
        <v>73.320012848856805</v>
      </c>
      <c r="AI2055" s="3">
        <v>73.320012848856805</v>
      </c>
      <c r="AJ2055" s="3">
        <v>73.320012848856805</v>
      </c>
      <c r="AK2055" s="3">
        <v>73.320012848856805</v>
      </c>
      <c r="AL2055" s="3">
        <v>73.320012848856805</v>
      </c>
      <c r="AM2055" s="3">
        <v>73.320012848856805</v>
      </c>
      <c r="AN2055" s="4"/>
      <c r="AO2055" s="4"/>
    </row>
    <row r="2056" spans="1:41" x14ac:dyDescent="0.25">
      <c r="A2056" s="48" t="str">
        <f t="shared" si="8"/>
        <v>DIC5</v>
      </c>
      <c r="B2056" s="2" t="s">
        <v>4</v>
      </c>
      <c r="C2056" s="2" t="s">
        <v>2</v>
      </c>
      <c r="D2056" s="2" t="s">
        <v>26</v>
      </c>
      <c r="E2056" s="2" t="s">
        <v>40</v>
      </c>
      <c r="F2056" s="2" t="s">
        <v>266</v>
      </c>
      <c r="G2056" s="4"/>
      <c r="H2056" s="3">
        <v>145.707325594238</v>
      </c>
      <c r="I2056" s="3">
        <v>166.63692314071099</v>
      </c>
      <c r="J2056" s="3">
        <v>166.63692314071099</v>
      </c>
      <c r="K2056" s="3">
        <v>166.63692314071099</v>
      </c>
      <c r="L2056" s="3">
        <v>166.63692314071099</v>
      </c>
      <c r="M2056" s="3">
        <v>166.63692314071099</v>
      </c>
      <c r="N2056" s="3">
        <v>166.63692314071099</v>
      </c>
      <c r="O2056" s="3">
        <v>166.63692314071099</v>
      </c>
      <c r="P2056" s="3">
        <v>166.63692314071099</v>
      </c>
      <c r="Q2056" s="3">
        <v>166.63692314071099</v>
      </c>
      <c r="R2056" s="3">
        <v>166.63692314071099</v>
      </c>
      <c r="S2056" s="3">
        <v>166.63692314071099</v>
      </c>
      <c r="T2056" s="3">
        <v>166.63692314071099</v>
      </c>
      <c r="U2056" s="3">
        <v>166.63692314071099</v>
      </c>
      <c r="V2056" s="3">
        <v>166.63692314071099</v>
      </c>
      <c r="W2056" s="3">
        <v>166.63692314071099</v>
      </c>
      <c r="X2056" s="3">
        <v>166.63692314071099</v>
      </c>
      <c r="Y2056" s="3">
        <v>166.63692314071099</v>
      </c>
      <c r="Z2056" s="3">
        <v>166.63692314071099</v>
      </c>
      <c r="AA2056" s="3">
        <v>166.63692314071099</v>
      </c>
      <c r="AB2056" s="3">
        <v>166.63692314071099</v>
      </c>
      <c r="AC2056" s="3">
        <v>166.63692314071099</v>
      </c>
      <c r="AD2056" s="3">
        <v>166.63692314071099</v>
      </c>
      <c r="AE2056" s="3">
        <v>166.63692314071099</v>
      </c>
      <c r="AF2056" s="3">
        <v>166.63692314071099</v>
      </c>
      <c r="AG2056" s="3">
        <v>166.63692314071099</v>
      </c>
      <c r="AH2056" s="3">
        <v>166.63692314071099</v>
      </c>
      <c r="AI2056" s="3">
        <v>166.63692314071099</v>
      </c>
      <c r="AJ2056" s="3">
        <v>166.63692314071099</v>
      </c>
      <c r="AK2056" s="3">
        <v>166.63692314071099</v>
      </c>
      <c r="AL2056" s="3">
        <v>166.63692314071099</v>
      </c>
      <c r="AM2056" s="3">
        <v>166.63692314071099</v>
      </c>
      <c r="AN2056" s="4"/>
      <c r="AO2056" s="4"/>
    </row>
    <row r="2057" spans="1:41" x14ac:dyDescent="0.25">
      <c r="A2057" s="48" t="str">
        <f t="shared" si="8"/>
        <v>DIC5</v>
      </c>
      <c r="B2057" s="2" t="s">
        <v>4</v>
      </c>
      <c r="C2057" s="2" t="s">
        <v>2</v>
      </c>
      <c r="D2057" s="2" t="s">
        <v>26</v>
      </c>
      <c r="E2057" s="2" t="s">
        <v>137</v>
      </c>
      <c r="F2057" s="2" t="s">
        <v>162</v>
      </c>
      <c r="G2057" s="4"/>
      <c r="H2057" s="3">
        <v>720.61637872821598</v>
      </c>
      <c r="I2057" s="3">
        <v>681.81480473396005</v>
      </c>
      <c r="J2057" s="3">
        <v>648.41491229972496</v>
      </c>
      <c r="K2057" s="3">
        <v>615.01501986549101</v>
      </c>
      <c r="L2057" s="3">
        <v>581.61512743125604</v>
      </c>
      <c r="M2057" s="3">
        <v>535.09750655160099</v>
      </c>
      <c r="N2057" s="3">
        <v>488.57988567194599</v>
      </c>
      <c r="O2057" s="3">
        <v>451.69183588111702</v>
      </c>
      <c r="P2057" s="3">
        <v>336.39783093560902</v>
      </c>
      <c r="Q2057" s="3">
        <v>216.763858972425</v>
      </c>
      <c r="R2057" s="3">
        <v>110.882989790121</v>
      </c>
      <c r="S2057" s="3">
        <v>110.882989790122</v>
      </c>
      <c r="T2057" s="3">
        <v>110.882989790122</v>
      </c>
      <c r="U2057" s="3">
        <v>39.110409841057901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</row>
    <row r="2058" spans="1:41" x14ac:dyDescent="0.25">
      <c r="A2058" s="48" t="str">
        <f t="shared" si="8"/>
        <v>DIC5</v>
      </c>
      <c r="B2058" s="2" t="s">
        <v>4</v>
      </c>
      <c r="C2058" s="2" t="s">
        <v>2</v>
      </c>
      <c r="D2058" s="2" t="s">
        <v>26</v>
      </c>
      <c r="E2058" s="2" t="s">
        <v>137</v>
      </c>
      <c r="F2058" s="2" t="s">
        <v>166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3">
        <v>78.405955154677997</v>
      </c>
      <c r="Q2058" s="3">
        <v>161.15187732703299</v>
      </c>
      <c r="R2058" s="3">
        <v>129.07394619944699</v>
      </c>
      <c r="S2058" s="3">
        <v>129.07394619944699</v>
      </c>
      <c r="T2058" s="3">
        <v>129.07394619944699</v>
      </c>
      <c r="U2058" s="3">
        <v>129.25196183524201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</row>
    <row r="2059" spans="1:41" x14ac:dyDescent="0.25">
      <c r="A2059" s="48" t="str">
        <f t="shared" si="8"/>
        <v>DIC5</v>
      </c>
      <c r="B2059" s="2" t="s">
        <v>4</v>
      </c>
      <c r="C2059" s="2" t="s">
        <v>2</v>
      </c>
      <c r="D2059" s="2" t="s">
        <v>26</v>
      </c>
      <c r="E2059" s="2" t="s">
        <v>137</v>
      </c>
      <c r="F2059" s="2" t="s">
        <v>257</v>
      </c>
      <c r="G2059" s="4"/>
      <c r="H2059" s="3">
        <v>5.3269362196174903</v>
      </c>
      <c r="I2059" s="3">
        <v>5.3269362196174903</v>
      </c>
      <c r="J2059" s="3">
        <v>5.3269362196174903</v>
      </c>
      <c r="K2059" s="3">
        <v>5.3269362196174903</v>
      </c>
      <c r="L2059" s="3">
        <v>5.3269362196174903</v>
      </c>
      <c r="M2059" s="3">
        <v>5.3269362196174903</v>
      </c>
      <c r="N2059" s="3">
        <v>5.3269362196174903</v>
      </c>
      <c r="O2059" s="3">
        <v>5.3269362196174903</v>
      </c>
      <c r="P2059" s="3">
        <v>5.3269362196174903</v>
      </c>
      <c r="Q2059" s="3">
        <v>5.3269362196174903</v>
      </c>
      <c r="R2059" s="3">
        <v>5.3269362196174903</v>
      </c>
      <c r="S2059" s="3">
        <v>5.3269362196174903</v>
      </c>
      <c r="T2059" s="3">
        <v>5.3269362196174903</v>
      </c>
      <c r="U2059" s="3">
        <v>5.3269362196174903</v>
      </c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</row>
    <row r="2060" spans="1:41" x14ac:dyDescent="0.25">
      <c r="A2060" s="48" t="str">
        <f t="shared" si="8"/>
        <v>DIC5</v>
      </c>
      <c r="B2060" s="2" t="s">
        <v>4</v>
      </c>
      <c r="C2060" s="2" t="s">
        <v>2</v>
      </c>
      <c r="D2060" s="2" t="s">
        <v>26</v>
      </c>
      <c r="E2060" s="2" t="s">
        <v>41</v>
      </c>
      <c r="F2060" s="2" t="s">
        <v>248</v>
      </c>
      <c r="G2060" s="4"/>
      <c r="H2060" s="3">
        <v>59.130499999999898</v>
      </c>
      <c r="I2060" s="3">
        <v>59.680799999999799</v>
      </c>
      <c r="J2060" s="3">
        <v>62.607818892712999</v>
      </c>
      <c r="K2060" s="3">
        <v>65.604608339069699</v>
      </c>
      <c r="L2060" s="3">
        <v>68.671168339069794</v>
      </c>
      <c r="M2060" s="3">
        <v>71.807498892713298</v>
      </c>
      <c r="N2060" s="3">
        <v>75.013600000000295</v>
      </c>
      <c r="O2060" s="3">
        <v>78.158978997218199</v>
      </c>
      <c r="P2060" s="3">
        <v>81.365598495827101</v>
      </c>
      <c r="Q2060" s="3">
        <v>84.633458495827</v>
      </c>
      <c r="R2060" s="3">
        <v>87.962558997217897</v>
      </c>
      <c r="S2060" s="3">
        <v>91.352899999999806</v>
      </c>
      <c r="T2060" s="3">
        <v>94.864998726211596</v>
      </c>
      <c r="U2060" s="3">
        <v>98.430268089317494</v>
      </c>
      <c r="V2060" s="3">
        <v>102.048708089318</v>
      </c>
      <c r="W2060" s="3">
        <v>105.720318726212</v>
      </c>
      <c r="X2060" s="3">
        <v>109.4451</v>
      </c>
      <c r="Y2060" s="3">
        <v>113.396047335693</v>
      </c>
      <c r="Z2060" s="3">
        <v>117.40329100354001</v>
      </c>
      <c r="AA2060" s="3">
        <v>121.46683100353999</v>
      </c>
      <c r="AB2060" s="3">
        <v>125.58666733569299</v>
      </c>
      <c r="AC2060" s="3">
        <v>129.7628</v>
      </c>
      <c r="AD2060" s="3">
        <v>133.90850522131899</v>
      </c>
      <c r="AE2060" s="3">
        <v>138.10660783197801</v>
      </c>
      <c r="AF2060" s="3">
        <v>142.357107831978</v>
      </c>
      <c r="AG2060" s="3">
        <v>146.66000522131901</v>
      </c>
      <c r="AH2060" s="3">
        <v>151.0153</v>
      </c>
      <c r="AI2060" s="3">
        <v>155.180064707778</v>
      </c>
      <c r="AJ2060" s="3">
        <v>159.39734706166701</v>
      </c>
      <c r="AK2060" s="3">
        <v>163.66714706166701</v>
      </c>
      <c r="AL2060" s="3">
        <v>167.98946470777801</v>
      </c>
      <c r="AM2060" s="3">
        <v>172.36429999999999</v>
      </c>
      <c r="AN2060" s="4"/>
      <c r="AO2060" s="4"/>
    </row>
    <row r="2061" spans="1:41" x14ac:dyDescent="0.25">
      <c r="A2061" s="48" t="str">
        <f t="shared" si="8"/>
        <v>DIC5</v>
      </c>
      <c r="B2061" s="2" t="s">
        <v>4</v>
      </c>
      <c r="C2061" s="2" t="s">
        <v>2</v>
      </c>
      <c r="D2061" s="2" t="s">
        <v>26</v>
      </c>
      <c r="E2061" s="2" t="s">
        <v>42</v>
      </c>
      <c r="F2061" s="2" t="s">
        <v>249</v>
      </c>
      <c r="G2061" s="4"/>
      <c r="H2061" s="3">
        <v>7.3300000000000004E-2</v>
      </c>
      <c r="I2061" s="3">
        <v>6.7599999999999993E-2</v>
      </c>
      <c r="J2061" s="3">
        <v>7.0082714591920697E-2</v>
      </c>
      <c r="K2061" s="3">
        <v>7.2594071887881001E-2</v>
      </c>
      <c r="L2061" s="3">
        <v>7.5134071887881099E-2</v>
      </c>
      <c r="M2061" s="3">
        <v>7.7702714591920699E-2</v>
      </c>
      <c r="N2061" s="3">
        <v>8.0300000000000094E-2</v>
      </c>
      <c r="O2061" s="3">
        <v>8.2008639763959196E-2</v>
      </c>
      <c r="P2061" s="3">
        <v>8.3712959645938806E-2</v>
      </c>
      <c r="Q2061" s="3">
        <v>8.5412959645938799E-2</v>
      </c>
      <c r="R2061" s="3">
        <v>8.7108639763959203E-2</v>
      </c>
      <c r="S2061" s="3">
        <v>8.8800000000000004E-2</v>
      </c>
      <c r="T2061" s="3">
        <v>8.9906333707150093E-2</v>
      </c>
      <c r="U2061" s="3">
        <v>9.0989500560725203E-2</v>
      </c>
      <c r="V2061" s="3">
        <v>9.2049500560725195E-2</v>
      </c>
      <c r="W2061" s="3">
        <v>9.3086333707150207E-2</v>
      </c>
      <c r="X2061" s="3">
        <v>9.4100000000000003E-2</v>
      </c>
      <c r="Y2061" s="3">
        <v>9.5119575120785796E-2</v>
      </c>
      <c r="Z2061" s="3">
        <v>9.6109362681178701E-2</v>
      </c>
      <c r="AA2061" s="3">
        <v>9.7069362681178703E-2</v>
      </c>
      <c r="AB2061" s="3">
        <v>9.7999575120785803E-2</v>
      </c>
      <c r="AC2061" s="3">
        <v>9.8900000000000002E-2</v>
      </c>
      <c r="AD2061" s="3">
        <v>0.100685016591958</v>
      </c>
      <c r="AE2061" s="3">
        <v>0.102447524887936</v>
      </c>
      <c r="AF2061" s="3">
        <v>0.10418752488793601</v>
      </c>
      <c r="AG2061" s="3">
        <v>0.105905016591958</v>
      </c>
      <c r="AH2061" s="3">
        <v>0.1076</v>
      </c>
      <c r="AI2061" s="3">
        <v>0.11003141532925199</v>
      </c>
      <c r="AJ2061" s="3">
        <v>0.112447122993878</v>
      </c>
      <c r="AK2061" s="3">
        <v>0.114847122993878</v>
      </c>
      <c r="AL2061" s="3">
        <v>0.11723141532925201</v>
      </c>
      <c r="AM2061" s="3">
        <v>0.1196</v>
      </c>
      <c r="AN2061" s="4"/>
      <c r="AO2061" s="4"/>
    </row>
    <row r="2062" spans="1:41" x14ac:dyDescent="0.25">
      <c r="A2062" s="48" t="str">
        <f t="shared" si="8"/>
        <v>DIC5</v>
      </c>
      <c r="B2062" s="2" t="s">
        <v>4</v>
      </c>
      <c r="C2062" s="2" t="s">
        <v>2</v>
      </c>
      <c r="D2062" s="2" t="s">
        <v>26</v>
      </c>
      <c r="E2062" s="2" t="s">
        <v>42</v>
      </c>
      <c r="F2062" s="2" t="s">
        <v>265</v>
      </c>
      <c r="G2062" s="4"/>
      <c r="H2062" s="3">
        <v>103.314563559753</v>
      </c>
      <c r="I2062" s="3">
        <v>109.980019273285</v>
      </c>
      <c r="J2062" s="3">
        <v>109.980019273285</v>
      </c>
      <c r="K2062" s="3">
        <v>109.980019273285</v>
      </c>
      <c r="L2062" s="3">
        <v>109.980019273285</v>
      </c>
      <c r="M2062" s="3">
        <v>109.980019273285</v>
      </c>
      <c r="N2062" s="3">
        <v>109.980019273285</v>
      </c>
      <c r="O2062" s="3">
        <v>109.980019273285</v>
      </c>
      <c r="P2062" s="3">
        <v>109.980019273285</v>
      </c>
      <c r="Q2062" s="3">
        <v>109.980019273285</v>
      </c>
      <c r="R2062" s="3">
        <v>109.980019273285</v>
      </c>
      <c r="S2062" s="3">
        <v>109.980019273285</v>
      </c>
      <c r="T2062" s="3">
        <v>109.980019273285</v>
      </c>
      <c r="U2062" s="3">
        <v>109.980019273285</v>
      </c>
      <c r="V2062" s="3">
        <v>109.980019273285</v>
      </c>
      <c r="W2062" s="3">
        <v>109.980019273285</v>
      </c>
      <c r="X2062" s="3">
        <v>109.980019273285</v>
      </c>
      <c r="Y2062" s="3">
        <v>109.980019273285</v>
      </c>
      <c r="Z2062" s="3">
        <v>109.980019273285</v>
      </c>
      <c r="AA2062" s="3">
        <v>109.980019273285</v>
      </c>
      <c r="AB2062" s="3">
        <v>109.980019273285</v>
      </c>
      <c r="AC2062" s="3">
        <v>109.980019273285</v>
      </c>
      <c r="AD2062" s="3">
        <v>109.980019273285</v>
      </c>
      <c r="AE2062" s="3">
        <v>109.980019273285</v>
      </c>
      <c r="AF2062" s="3">
        <v>109.980019273285</v>
      </c>
      <c r="AG2062" s="3">
        <v>109.980019273285</v>
      </c>
      <c r="AH2062" s="3">
        <v>109.980019273285</v>
      </c>
      <c r="AI2062" s="3">
        <v>109.980019273285</v>
      </c>
      <c r="AJ2062" s="3">
        <v>109.980019273285</v>
      </c>
      <c r="AK2062" s="3">
        <v>109.980019273285</v>
      </c>
      <c r="AL2062" s="3">
        <v>109.980019273285</v>
      </c>
      <c r="AM2062" s="3">
        <v>109.980019273285</v>
      </c>
      <c r="AN2062" s="4"/>
      <c r="AO2062" s="4"/>
    </row>
    <row r="2063" spans="1:41" x14ac:dyDescent="0.25">
      <c r="A2063" s="48" t="str">
        <f t="shared" si="8"/>
        <v>DIC5</v>
      </c>
      <c r="B2063" s="2" t="s">
        <v>4</v>
      </c>
      <c r="C2063" s="2" t="s">
        <v>2</v>
      </c>
      <c r="D2063" s="2" t="s">
        <v>26</v>
      </c>
      <c r="E2063" s="2" t="s">
        <v>42</v>
      </c>
      <c r="F2063" s="2" t="s">
        <v>266</v>
      </c>
      <c r="G2063" s="4"/>
      <c r="H2063" s="3">
        <v>10.5699687047381</v>
      </c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</row>
    <row r="2064" spans="1:41" x14ac:dyDescent="0.25">
      <c r="A2064" s="48" t="str">
        <f t="shared" si="8"/>
        <v>DIC5</v>
      </c>
      <c r="B2064" s="2" t="s">
        <v>4</v>
      </c>
      <c r="C2064" s="2" t="s">
        <v>2</v>
      </c>
      <c r="D2064" s="2" t="s">
        <v>26</v>
      </c>
      <c r="E2064" s="2" t="s">
        <v>138</v>
      </c>
      <c r="F2064" s="2" t="s">
        <v>163</v>
      </c>
      <c r="G2064" s="4"/>
      <c r="H2064" s="3">
        <v>108.583327726555</v>
      </c>
      <c r="I2064" s="3">
        <v>104.968907819992</v>
      </c>
      <c r="J2064" s="3">
        <v>94.408035051657805</v>
      </c>
      <c r="K2064" s="3">
        <v>93.596366515180407</v>
      </c>
      <c r="L2064" s="3">
        <v>51.504170169832697</v>
      </c>
      <c r="M2064" s="3">
        <v>51.504170169832697</v>
      </c>
      <c r="N2064" s="3">
        <v>51.504170169832697</v>
      </c>
      <c r="O2064" s="3">
        <v>51.504170169832697</v>
      </c>
      <c r="P2064" s="3">
        <v>16.1023229362835</v>
      </c>
      <c r="Q2064" s="3">
        <v>5.5023366949619597</v>
      </c>
      <c r="R2064" s="3">
        <v>2.7553410897176001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</row>
    <row r="2065" spans="1:41" x14ac:dyDescent="0.25">
      <c r="A2065" s="48" t="str">
        <f t="shared" si="8"/>
        <v>DIC5</v>
      </c>
      <c r="B2065" s="2" t="s">
        <v>4</v>
      </c>
      <c r="C2065" s="2" t="s">
        <v>2</v>
      </c>
      <c r="D2065" s="2" t="s">
        <v>26</v>
      </c>
      <c r="E2065" s="2" t="s">
        <v>139</v>
      </c>
      <c r="F2065" s="2" t="s">
        <v>164</v>
      </c>
      <c r="G2065" s="4"/>
      <c r="H2065" s="4"/>
      <c r="I2065" s="4"/>
      <c r="J2065" s="4"/>
      <c r="K2065" s="4"/>
      <c r="L2065" s="4"/>
      <c r="M2065" s="3">
        <v>4.2173237210894099</v>
      </c>
      <c r="N2065" s="3">
        <v>3.9923997892979699</v>
      </c>
      <c r="O2065" s="3">
        <v>0.454843686645441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</row>
    <row r="2066" spans="1:41" x14ac:dyDescent="0.25">
      <c r="A2066" s="48" t="str">
        <f t="shared" si="8"/>
        <v>DIC5</v>
      </c>
      <c r="B2066" s="2" t="s">
        <v>4</v>
      </c>
      <c r="C2066" s="2" t="s">
        <v>2</v>
      </c>
      <c r="D2066" s="2" t="s">
        <v>26</v>
      </c>
      <c r="E2066" s="2" t="s">
        <v>139</v>
      </c>
      <c r="F2066" s="2" t="s">
        <v>167</v>
      </c>
      <c r="G2066" s="4"/>
      <c r="H2066" s="3">
        <v>5.3745045379355103</v>
      </c>
      <c r="I2066" s="3">
        <v>5.0787114532931703</v>
      </c>
      <c r="J2066" s="3">
        <v>4.8554713894121502</v>
      </c>
      <c r="K2066" s="3">
        <v>4.63223132553113</v>
      </c>
      <c r="L2066" s="3">
        <v>4.4089912616501099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</row>
    <row r="2067" spans="1:41" x14ac:dyDescent="0.25">
      <c r="A2067" s="48" t="str">
        <f t="shared" si="8"/>
        <v>DIC5</v>
      </c>
      <c r="B2067" s="2" t="s">
        <v>4</v>
      </c>
      <c r="C2067" s="2" t="s">
        <v>2</v>
      </c>
      <c r="D2067" s="2" t="s">
        <v>26</v>
      </c>
      <c r="E2067" s="2" t="s">
        <v>139</v>
      </c>
      <c r="F2067" s="2" t="s">
        <v>258</v>
      </c>
      <c r="G2067" s="4"/>
      <c r="H2067" s="3">
        <v>0.26078636194077998</v>
      </c>
      <c r="I2067" s="3">
        <v>0.24643363381735101</v>
      </c>
      <c r="J2067" s="3">
        <v>0.235601386177029</v>
      </c>
      <c r="K2067" s="3">
        <v>0.22476913853670599</v>
      </c>
      <c r="L2067" s="3">
        <v>0.21393689089638199</v>
      </c>
      <c r="M2067" s="3">
        <v>0.17153211993574399</v>
      </c>
      <c r="N2067" s="3">
        <v>0.16238374020583801</v>
      </c>
      <c r="O2067" s="3">
        <v>1.8499955651857799E-2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</row>
    <row r="2068" spans="1:41" x14ac:dyDescent="0.25">
      <c r="A2068" s="48" t="str">
        <f t="shared" si="8"/>
        <v>DIC5</v>
      </c>
      <c r="B2068" s="2" t="s">
        <v>4</v>
      </c>
      <c r="C2068" s="2" t="s">
        <v>2</v>
      </c>
      <c r="D2068" s="2" t="s">
        <v>26</v>
      </c>
      <c r="E2068" s="2" t="s">
        <v>140</v>
      </c>
      <c r="F2068" s="2" t="s">
        <v>261</v>
      </c>
      <c r="G2068" s="4"/>
      <c r="H2068" s="3">
        <v>7.6261793933805194E-2</v>
      </c>
      <c r="I2068" s="3">
        <v>7.4876163330034495E-2</v>
      </c>
      <c r="J2068" s="3">
        <v>7.4922840149444794E-2</v>
      </c>
      <c r="K2068" s="3">
        <v>7.4969516968854996E-2</v>
      </c>
      <c r="L2068" s="3">
        <v>7.5016193788265295E-2</v>
      </c>
      <c r="M2068" s="3">
        <v>6.9307107423537101E-2</v>
      </c>
      <c r="N2068" s="3">
        <v>6.3598021058808796E-2</v>
      </c>
      <c r="O2068" s="3">
        <v>5.8900117824654999E-2</v>
      </c>
      <c r="P2068" s="3">
        <v>5.4202214590501202E-2</v>
      </c>
      <c r="Q2068" s="3">
        <v>5.0308158339698601E-2</v>
      </c>
      <c r="R2068" s="3">
        <v>4.6414102088896E-2</v>
      </c>
      <c r="S2068" s="3">
        <v>4.2520045838093302E-2</v>
      </c>
      <c r="T2068" s="3">
        <v>3.9788271493942498E-2</v>
      </c>
      <c r="U2068" s="3">
        <v>3.7056497149791701E-2</v>
      </c>
      <c r="V2068" s="3">
        <v>1.79651735218327E-2</v>
      </c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</row>
    <row r="2069" spans="1:41" x14ac:dyDescent="0.25">
      <c r="A2069" s="48" t="str">
        <f t="shared" si="8"/>
        <v>DIC5</v>
      </c>
      <c r="B2069" s="2" t="s">
        <v>4</v>
      </c>
      <c r="C2069" s="2" t="s">
        <v>2</v>
      </c>
      <c r="D2069" s="2" t="s">
        <v>26</v>
      </c>
      <c r="E2069" s="2" t="s">
        <v>43</v>
      </c>
      <c r="F2069" s="2" t="s">
        <v>191</v>
      </c>
      <c r="G2069" s="4"/>
      <c r="H2069" s="3">
        <v>8.0320016708031794</v>
      </c>
      <c r="I2069" s="3">
        <v>9.6521000919260995</v>
      </c>
      <c r="J2069" s="3">
        <v>9.0827757219404095</v>
      </c>
      <c r="K2069" s="3">
        <v>8.5202313172778208</v>
      </c>
      <c r="L2069" s="3">
        <v>7.9644668779383299</v>
      </c>
      <c r="M2069" s="3">
        <v>7.4092831028515604</v>
      </c>
      <c r="N2069" s="3">
        <v>6.8362083301928003</v>
      </c>
      <c r="O2069" s="3">
        <v>6.30993831858245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</row>
    <row r="2070" spans="1:41" x14ac:dyDescent="0.25">
      <c r="A2070" s="48" t="str">
        <f t="shared" si="8"/>
        <v>DIC5</v>
      </c>
      <c r="B2070" s="2" t="s">
        <v>4</v>
      </c>
      <c r="C2070" s="2" t="s">
        <v>2</v>
      </c>
      <c r="D2070" s="2" t="s">
        <v>26</v>
      </c>
      <c r="E2070" s="2" t="s">
        <v>43</v>
      </c>
      <c r="F2070" s="2" t="s">
        <v>250</v>
      </c>
      <c r="G2070" s="4"/>
      <c r="H2070" s="3">
        <v>25.455100000000002</v>
      </c>
      <c r="I2070" s="3">
        <v>24.8811</v>
      </c>
      <c r="J2070" s="3">
        <v>25.434639930646199</v>
      </c>
      <c r="K2070" s="3">
        <v>25.9813998959693</v>
      </c>
      <c r="L2070" s="3">
        <v>26.5213798959693</v>
      </c>
      <c r="M2070" s="3">
        <v>27.054579930646199</v>
      </c>
      <c r="N2070" s="3">
        <v>27.581</v>
      </c>
      <c r="O2070" s="3">
        <v>28.064602279091801</v>
      </c>
      <c r="P2070" s="3">
        <v>28.542643418637599</v>
      </c>
      <c r="Q2070" s="3">
        <v>29.0818375620442</v>
      </c>
      <c r="R2070" s="3">
        <v>29.5591583746961</v>
      </c>
      <c r="S2070" s="3">
        <v>30.031199999999998</v>
      </c>
      <c r="T2070" s="3">
        <v>30.4046371710965</v>
      </c>
      <c r="U2070" s="3">
        <v>30.776495756644699</v>
      </c>
      <c r="V2070" s="3">
        <v>31.146775756644701</v>
      </c>
      <c r="W2070" s="3">
        <v>31.515477171096499</v>
      </c>
      <c r="X2070" s="3">
        <v>31.8826</v>
      </c>
      <c r="Y2070" s="3">
        <v>32.326361281694098</v>
      </c>
      <c r="Z2070" s="3">
        <v>32.772151922541099</v>
      </c>
      <c r="AA2070" s="3">
        <v>33.219971922541099</v>
      </c>
      <c r="AB2070" s="3">
        <v>33.669821281693999</v>
      </c>
      <c r="AC2070" s="3">
        <v>34.121699999999997</v>
      </c>
      <c r="AD2070" s="3">
        <v>34.722296047578801</v>
      </c>
      <c r="AE2070" s="3">
        <v>35.323404071368202</v>
      </c>
      <c r="AF2070" s="3">
        <v>35.925024071368199</v>
      </c>
      <c r="AG2070" s="3">
        <v>36.527156047578799</v>
      </c>
      <c r="AH2070" s="3">
        <v>37.129800000000003</v>
      </c>
      <c r="AI2070" s="3">
        <v>37.819418436186602</v>
      </c>
      <c r="AJ2070" s="3">
        <v>38.508577654279797</v>
      </c>
      <c r="AK2070" s="3">
        <v>39.197277654279802</v>
      </c>
      <c r="AL2070" s="3">
        <v>39.885518436186501</v>
      </c>
      <c r="AM2070" s="3">
        <v>40.573300000000003</v>
      </c>
      <c r="AN2070" s="4"/>
      <c r="AO2070" s="4"/>
    </row>
    <row r="2071" spans="1:41" x14ac:dyDescent="0.25">
      <c r="A2071" s="48" t="str">
        <f t="shared" si="8"/>
        <v>DIC5</v>
      </c>
      <c r="B2071" s="2" t="s">
        <v>4</v>
      </c>
      <c r="C2071" s="2" t="s">
        <v>2</v>
      </c>
      <c r="D2071" s="2" t="s">
        <v>26</v>
      </c>
      <c r="E2071" s="2" t="s">
        <v>44</v>
      </c>
      <c r="F2071" s="2" t="s">
        <v>265</v>
      </c>
      <c r="G2071" s="4"/>
      <c r="H2071" s="3">
        <v>172.19093926625499</v>
      </c>
      <c r="I2071" s="3">
        <v>183.300032122142</v>
      </c>
      <c r="J2071" s="3">
        <v>183.300032122142</v>
      </c>
      <c r="K2071" s="3">
        <v>183.300032122142</v>
      </c>
      <c r="L2071" s="3">
        <v>183.300032122142</v>
      </c>
      <c r="M2071" s="3">
        <v>183.300032122142</v>
      </c>
      <c r="N2071" s="3">
        <v>183.300032122142</v>
      </c>
      <c r="O2071" s="3">
        <v>183.300032122142</v>
      </c>
      <c r="P2071" s="3">
        <v>183.300032122142</v>
      </c>
      <c r="Q2071" s="3">
        <v>183.300032122142</v>
      </c>
      <c r="R2071" s="3">
        <v>183.300032122142</v>
      </c>
      <c r="S2071" s="3">
        <v>183.300032122142</v>
      </c>
      <c r="T2071" s="3">
        <v>183.300032122142</v>
      </c>
      <c r="U2071" s="3">
        <v>183.300032122142</v>
      </c>
      <c r="V2071" s="3">
        <v>183.300032122142</v>
      </c>
      <c r="W2071" s="3">
        <v>183.300032122142</v>
      </c>
      <c r="X2071" s="3">
        <v>183.300032122142</v>
      </c>
      <c r="Y2071" s="3">
        <v>183.300032122142</v>
      </c>
      <c r="Z2071" s="3">
        <v>183.300032122142</v>
      </c>
      <c r="AA2071" s="3">
        <v>183.300032122142</v>
      </c>
      <c r="AB2071" s="3">
        <v>183.300032122142</v>
      </c>
      <c r="AC2071" s="3">
        <v>183.300032122142</v>
      </c>
      <c r="AD2071" s="3">
        <v>183.300032122142</v>
      </c>
      <c r="AE2071" s="3">
        <v>183.300032122142</v>
      </c>
      <c r="AF2071" s="3">
        <v>183.300032122142</v>
      </c>
      <c r="AG2071" s="3">
        <v>183.300032122142</v>
      </c>
      <c r="AH2071" s="3">
        <v>183.300032122142</v>
      </c>
      <c r="AI2071" s="3">
        <v>183.300032122142</v>
      </c>
      <c r="AJ2071" s="3">
        <v>183.300032122142</v>
      </c>
      <c r="AK2071" s="3">
        <v>183.300032122142</v>
      </c>
      <c r="AL2071" s="3">
        <v>183.300032122142</v>
      </c>
      <c r="AM2071" s="3">
        <v>183.300032122142</v>
      </c>
      <c r="AN2071" s="4"/>
      <c r="AO2071" s="4"/>
    </row>
    <row r="2072" spans="1:41" x14ac:dyDescent="0.25">
      <c r="A2072" s="48" t="str">
        <f t="shared" si="8"/>
        <v>DIC5</v>
      </c>
      <c r="B2072" s="2" t="s">
        <v>4</v>
      </c>
      <c r="C2072" s="2" t="s">
        <v>2</v>
      </c>
      <c r="D2072" s="2" t="s">
        <v>26</v>
      </c>
      <c r="E2072" s="2" t="s">
        <v>44</v>
      </c>
      <c r="F2072" s="2" t="s">
        <v>266</v>
      </c>
      <c r="G2072" s="4"/>
      <c r="H2072" s="3">
        <v>329.41224536042102</v>
      </c>
      <c r="I2072" s="3">
        <v>388.81771965365903</v>
      </c>
      <c r="J2072" s="3">
        <v>388.81771965365903</v>
      </c>
      <c r="K2072" s="3">
        <v>388.81771965365903</v>
      </c>
      <c r="L2072" s="3">
        <v>388.81771965365903</v>
      </c>
      <c r="M2072" s="3">
        <v>388.81771965365903</v>
      </c>
      <c r="N2072" s="3">
        <v>388.81771965365903</v>
      </c>
      <c r="O2072" s="3">
        <v>388.81771965365903</v>
      </c>
      <c r="P2072" s="3">
        <v>388.81771965365903</v>
      </c>
      <c r="Q2072" s="3">
        <v>388.81771965365903</v>
      </c>
      <c r="R2072" s="3">
        <v>388.81771965365903</v>
      </c>
      <c r="S2072" s="3">
        <v>388.81771965365903</v>
      </c>
      <c r="T2072" s="3">
        <v>388.81771965365903</v>
      </c>
      <c r="U2072" s="3">
        <v>388.81771965365903</v>
      </c>
      <c r="V2072" s="3">
        <v>388.81771965365903</v>
      </c>
      <c r="W2072" s="3">
        <v>388.81771965365903</v>
      </c>
      <c r="X2072" s="3">
        <v>388.81771965365903</v>
      </c>
      <c r="Y2072" s="3">
        <v>388.81771965365903</v>
      </c>
      <c r="Z2072" s="3">
        <v>388.81771965365903</v>
      </c>
      <c r="AA2072" s="3">
        <v>388.81771965365903</v>
      </c>
      <c r="AB2072" s="3">
        <v>388.81771965365903</v>
      </c>
      <c r="AC2072" s="3">
        <v>388.81771965365903</v>
      </c>
      <c r="AD2072" s="3">
        <v>388.81771965365903</v>
      </c>
      <c r="AE2072" s="3">
        <v>388.81771965365903</v>
      </c>
      <c r="AF2072" s="3">
        <v>388.81771965365903</v>
      </c>
      <c r="AG2072" s="3">
        <v>388.81771965365903</v>
      </c>
      <c r="AH2072" s="3">
        <v>388.81771965365903</v>
      </c>
      <c r="AI2072" s="3">
        <v>388.81771965365903</v>
      </c>
      <c r="AJ2072" s="3">
        <v>388.81771965365903</v>
      </c>
      <c r="AK2072" s="3">
        <v>388.81771965365903</v>
      </c>
      <c r="AL2072" s="3">
        <v>388.81771965365903</v>
      </c>
      <c r="AM2072" s="3">
        <v>388.81771965365903</v>
      </c>
      <c r="AN2072" s="4"/>
      <c r="AO2072" s="4"/>
    </row>
    <row r="2073" spans="1:41" x14ac:dyDescent="0.25">
      <c r="A2073" s="48" t="str">
        <f t="shared" si="8"/>
        <v>DIC5</v>
      </c>
      <c r="B2073" s="2" t="s">
        <v>4</v>
      </c>
      <c r="C2073" s="2" t="s">
        <v>2</v>
      </c>
      <c r="D2073" s="2" t="s">
        <v>26</v>
      </c>
      <c r="E2073" s="2" t="s">
        <v>141</v>
      </c>
      <c r="F2073" s="2" t="s">
        <v>165</v>
      </c>
      <c r="G2073" s="4"/>
      <c r="H2073" s="3">
        <v>113.321168509804</v>
      </c>
      <c r="I2073" s="3">
        <v>101.180776321772</v>
      </c>
      <c r="J2073" s="3">
        <v>88.380228208068502</v>
      </c>
      <c r="K2073" s="3">
        <v>75.579680094364804</v>
      </c>
      <c r="L2073" s="3">
        <v>62.779131980661198</v>
      </c>
      <c r="M2073" s="3">
        <v>49.058872505490697</v>
      </c>
      <c r="N2073" s="3">
        <v>35.338613030320197</v>
      </c>
      <c r="O2073" s="3">
        <v>69.416111716177397</v>
      </c>
      <c r="P2073" s="3">
        <v>66.018227534463804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</row>
    <row r="2074" spans="1:41" x14ac:dyDescent="0.25">
      <c r="A2074" s="48" t="str">
        <f t="shared" si="8"/>
        <v>DIC5</v>
      </c>
      <c r="B2074" s="2" t="s">
        <v>4</v>
      </c>
      <c r="C2074" s="2" t="s">
        <v>2</v>
      </c>
      <c r="D2074" s="2" t="s">
        <v>26</v>
      </c>
      <c r="E2074" s="2" t="s">
        <v>141</v>
      </c>
      <c r="F2074" s="2" t="s">
        <v>168</v>
      </c>
      <c r="G2074" s="4"/>
      <c r="H2074" s="3">
        <v>44.476355941823698</v>
      </c>
      <c r="I2074" s="3">
        <v>45.696659303036199</v>
      </c>
      <c r="J2074" s="3">
        <v>46.983318880962699</v>
      </c>
      <c r="K2074" s="3">
        <v>48.269978458889099</v>
      </c>
      <c r="L2074" s="3">
        <v>49.556638036815599</v>
      </c>
      <c r="M2074" s="3">
        <v>50.935743299227397</v>
      </c>
      <c r="N2074" s="3">
        <v>52.314848561639202</v>
      </c>
      <c r="O2074" s="3">
        <v>10.0394455587384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</row>
    <row r="2075" spans="1:41" x14ac:dyDescent="0.25">
      <c r="A2075" s="48" t="str">
        <f t="shared" si="8"/>
        <v>DIC5</v>
      </c>
      <c r="B2075" s="2" t="s">
        <v>4</v>
      </c>
      <c r="C2075" s="2" t="s">
        <v>2</v>
      </c>
      <c r="D2075" s="2" t="s">
        <v>26</v>
      </c>
      <c r="E2075" s="2" t="s">
        <v>141</v>
      </c>
      <c r="F2075" s="2" t="s">
        <v>259</v>
      </c>
      <c r="G2075" s="4"/>
      <c r="H2075" s="3">
        <v>3.5994360077638201</v>
      </c>
      <c r="I2075" s="3">
        <v>3.2484844769138199</v>
      </c>
      <c r="J2075" s="3">
        <v>2.8784493176994501</v>
      </c>
      <c r="K2075" s="3">
        <v>2.5084141584850799</v>
      </c>
      <c r="L2075" s="3">
        <v>2.1383789992706999</v>
      </c>
      <c r="M2075" s="3">
        <v>1.7417570457215401</v>
      </c>
      <c r="N2075" s="3">
        <v>1.3451350921723699</v>
      </c>
      <c r="O2075" s="3">
        <v>0.74512831551301195</v>
      </c>
      <c r="P2075" s="3">
        <v>0.40234280973551401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</row>
    <row r="2076" spans="1:41" x14ac:dyDescent="0.25">
      <c r="A2076" s="48" t="str">
        <f t="shared" si="8"/>
        <v>DIC5</v>
      </c>
      <c r="B2076" s="2" t="s">
        <v>4</v>
      </c>
      <c r="C2076" s="2" t="s">
        <v>2</v>
      </c>
      <c r="D2076" s="2" t="s">
        <v>26</v>
      </c>
      <c r="E2076" s="2" t="s">
        <v>142</v>
      </c>
      <c r="F2076" s="2" t="s">
        <v>379</v>
      </c>
      <c r="G2076" s="4"/>
      <c r="H2076" s="3">
        <v>8.2251605293644499</v>
      </c>
      <c r="I2076" s="3">
        <v>5.9802790724375203</v>
      </c>
      <c r="J2076" s="3">
        <v>4.5629060521426297</v>
      </c>
      <c r="K2076" s="3">
        <v>3.1455330318477399</v>
      </c>
      <c r="L2076" s="3">
        <v>1.7281600115528499</v>
      </c>
      <c r="M2076" s="4"/>
      <c r="N2076" s="4"/>
      <c r="O2076" s="3">
        <v>13.382856149046299</v>
      </c>
      <c r="P2076" s="3">
        <v>11.9457137338667</v>
      </c>
      <c r="Q2076" s="3">
        <v>10.5751699325383</v>
      </c>
      <c r="R2076" s="3">
        <v>9.2046261312099205</v>
      </c>
      <c r="S2076" s="3">
        <v>7.8340823298815199</v>
      </c>
      <c r="T2076" s="3">
        <v>7.1247829624514596</v>
      </c>
      <c r="U2076" s="3">
        <v>6.41548359502141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</row>
    <row r="2077" spans="1:41" x14ac:dyDescent="0.25">
      <c r="A2077" s="48" t="str">
        <f t="shared" si="8"/>
        <v>DIC5</v>
      </c>
      <c r="B2077" s="2" t="s">
        <v>4</v>
      </c>
      <c r="C2077" s="2" t="s">
        <v>2</v>
      </c>
      <c r="D2077" s="2" t="s">
        <v>26</v>
      </c>
      <c r="E2077" s="2" t="s">
        <v>142</v>
      </c>
      <c r="F2077" s="2" t="s">
        <v>169</v>
      </c>
      <c r="G2077" s="4"/>
      <c r="H2077" s="3">
        <v>19.569806981894502</v>
      </c>
      <c r="I2077" s="3">
        <v>19.9324361496849</v>
      </c>
      <c r="J2077" s="3">
        <v>20.1613929158482</v>
      </c>
      <c r="K2077" s="3">
        <v>20.3903496820116</v>
      </c>
      <c r="L2077" s="3">
        <v>20.619306448174999</v>
      </c>
      <c r="M2077" s="3">
        <v>20.6241611384661</v>
      </c>
      <c r="N2077" s="3">
        <v>18.9117670118398</v>
      </c>
      <c r="O2077" s="3">
        <v>4.2027167127273204</v>
      </c>
      <c r="P2077" s="3">
        <v>4.2027167127273204</v>
      </c>
      <c r="Q2077" s="3">
        <v>4.2027167127273204</v>
      </c>
      <c r="R2077" s="3">
        <v>4.2027167127273204</v>
      </c>
      <c r="S2077" s="3">
        <v>4.2027167127273204</v>
      </c>
      <c r="T2077" s="3">
        <v>4.2027167127273204</v>
      </c>
      <c r="U2077" s="3">
        <v>4.2027167127273204</v>
      </c>
      <c r="V2077" s="3">
        <v>3.19328934183621</v>
      </c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</row>
    <row r="2078" spans="1:41" x14ac:dyDescent="0.25">
      <c r="A2078" s="48" t="str">
        <f t="shared" si="8"/>
        <v>DIC5</v>
      </c>
      <c r="B2078" s="2" t="s">
        <v>4</v>
      </c>
      <c r="C2078" s="2" t="s">
        <v>2</v>
      </c>
      <c r="D2078" s="2" t="s">
        <v>26</v>
      </c>
      <c r="E2078" s="2" t="s">
        <v>142</v>
      </c>
      <c r="F2078" s="2" t="s">
        <v>260</v>
      </c>
      <c r="G2078" s="4"/>
      <c r="H2078" s="3">
        <v>0.83129974180261201</v>
      </c>
      <c r="I2078" s="3">
        <v>0.76948237720130896</v>
      </c>
      <c r="J2078" s="3">
        <v>0.73045213598244196</v>
      </c>
      <c r="K2078" s="3">
        <v>0.69142189476357496</v>
      </c>
      <c r="L2078" s="3">
        <v>0.65239165354470796</v>
      </c>
      <c r="M2078" s="3">
        <v>0.59324204682742898</v>
      </c>
      <c r="N2078" s="3">
        <v>0.52318124547466305</v>
      </c>
      <c r="O2078" s="3">
        <v>0.36503401708959399</v>
      </c>
      <c r="P2078" s="3">
        <v>0.31783505381782901</v>
      </c>
      <c r="Q2078" s="3">
        <v>0.27282333761073102</v>
      </c>
      <c r="R2078" s="3">
        <v>0.22781162140363301</v>
      </c>
      <c r="S2078" s="3">
        <v>0.182799905196534</v>
      </c>
      <c r="T2078" s="3">
        <v>0.159504931477569</v>
      </c>
      <c r="U2078" s="3">
        <v>0.13620995775860401</v>
      </c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</row>
    <row r="2079" spans="1:41" x14ac:dyDescent="0.25">
      <c r="A2079" s="48" t="str">
        <f t="shared" si="8"/>
        <v>DIC5</v>
      </c>
      <c r="B2079" s="2" t="s">
        <v>4</v>
      </c>
      <c r="C2079" s="2" t="s">
        <v>2</v>
      </c>
      <c r="D2079" s="2" t="s">
        <v>26</v>
      </c>
      <c r="E2079" s="2" t="s">
        <v>143</v>
      </c>
      <c r="F2079" s="2" t="s">
        <v>270</v>
      </c>
      <c r="G2079" s="4"/>
      <c r="H2079" s="3">
        <v>344.38187853250997</v>
      </c>
      <c r="I2079" s="3">
        <v>366.600064244284</v>
      </c>
      <c r="J2079" s="3">
        <v>366.600064244284</v>
      </c>
      <c r="K2079" s="3">
        <v>366.600064244284</v>
      </c>
      <c r="L2079" s="3">
        <v>366.600064244284</v>
      </c>
      <c r="M2079" s="3">
        <v>366.600064244284</v>
      </c>
      <c r="N2079" s="3">
        <v>366.600064244284</v>
      </c>
      <c r="O2079" s="3">
        <v>366.600064244284</v>
      </c>
      <c r="P2079" s="3">
        <v>366.600064244284</v>
      </c>
      <c r="Q2079" s="3">
        <v>366.600064244284</v>
      </c>
      <c r="R2079" s="3">
        <v>366.600064244284</v>
      </c>
      <c r="S2079" s="3">
        <v>366.600064244284</v>
      </c>
      <c r="T2079" s="3">
        <v>366.600064244284</v>
      </c>
      <c r="U2079" s="3">
        <v>366.600064244284</v>
      </c>
      <c r="V2079" s="3">
        <v>366.600064244284</v>
      </c>
      <c r="W2079" s="3">
        <v>366.600064244284</v>
      </c>
      <c r="X2079" s="3">
        <v>366.600064244284</v>
      </c>
      <c r="Y2079" s="3">
        <v>366.600064244284</v>
      </c>
      <c r="Z2079" s="3">
        <v>366.600064244284</v>
      </c>
      <c r="AA2079" s="3">
        <v>366.600064244284</v>
      </c>
      <c r="AB2079" s="3">
        <v>366.600064244284</v>
      </c>
      <c r="AC2079" s="3">
        <v>366.600064244284</v>
      </c>
      <c r="AD2079" s="3">
        <v>366.600064244284</v>
      </c>
      <c r="AE2079" s="3">
        <v>366.600064244284</v>
      </c>
      <c r="AF2079" s="3">
        <v>366.600064244284</v>
      </c>
      <c r="AG2079" s="3">
        <v>366.600064244284</v>
      </c>
      <c r="AH2079" s="3">
        <v>366.600064244284</v>
      </c>
      <c r="AI2079" s="3">
        <v>366.600064244284</v>
      </c>
      <c r="AJ2079" s="3">
        <v>366.600064244284</v>
      </c>
      <c r="AK2079" s="3">
        <v>366.600064244284</v>
      </c>
      <c r="AL2079" s="3">
        <v>366.600064244284</v>
      </c>
      <c r="AM2079" s="3">
        <v>366.600064244284</v>
      </c>
      <c r="AN2079" s="4"/>
      <c r="AO2079" s="4"/>
    </row>
    <row r="2080" spans="1:41" x14ac:dyDescent="0.25">
      <c r="A2080" s="48" t="str">
        <f t="shared" si="8"/>
        <v>DIC5</v>
      </c>
      <c r="B2080" s="2" t="s">
        <v>4</v>
      </c>
      <c r="C2080" s="2" t="s">
        <v>2</v>
      </c>
      <c r="D2080" s="2" t="s">
        <v>26</v>
      </c>
      <c r="E2080" s="2" t="s">
        <v>144</v>
      </c>
      <c r="F2080" s="2" t="s">
        <v>271</v>
      </c>
      <c r="G2080" s="4"/>
      <c r="H2080" s="3">
        <v>485.68953965939698</v>
      </c>
      <c r="I2080" s="3">
        <v>555.45464279437101</v>
      </c>
      <c r="J2080" s="3">
        <v>555.45464279437101</v>
      </c>
      <c r="K2080" s="3">
        <v>555.45464279437101</v>
      </c>
      <c r="L2080" s="3">
        <v>555.45464279437101</v>
      </c>
      <c r="M2080" s="3">
        <v>555.45464279437101</v>
      </c>
      <c r="N2080" s="3">
        <v>555.45464279437101</v>
      </c>
      <c r="O2080" s="3">
        <v>555.45464279437101</v>
      </c>
      <c r="P2080" s="3">
        <v>555.45464279437101</v>
      </c>
      <c r="Q2080" s="3">
        <v>555.45464279437101</v>
      </c>
      <c r="R2080" s="3">
        <v>555.45464279437101</v>
      </c>
      <c r="S2080" s="3">
        <v>555.45464279437101</v>
      </c>
      <c r="T2080" s="3">
        <v>555.45464279437101</v>
      </c>
      <c r="U2080" s="3">
        <v>555.45464279437101</v>
      </c>
      <c r="V2080" s="3">
        <v>555.45464279437101</v>
      </c>
      <c r="W2080" s="3">
        <v>555.45464279437101</v>
      </c>
      <c r="X2080" s="3">
        <v>555.45464279437101</v>
      </c>
      <c r="Y2080" s="3">
        <v>555.45464279437101</v>
      </c>
      <c r="Z2080" s="3">
        <v>555.45464279437101</v>
      </c>
      <c r="AA2080" s="3">
        <v>555.45464279437101</v>
      </c>
      <c r="AB2080" s="3">
        <v>555.45464279437101</v>
      </c>
      <c r="AC2080" s="3">
        <v>555.45464279437101</v>
      </c>
      <c r="AD2080" s="3">
        <v>555.45464279437101</v>
      </c>
      <c r="AE2080" s="3">
        <v>555.45464279437101</v>
      </c>
      <c r="AF2080" s="3">
        <v>555.45464279437101</v>
      </c>
      <c r="AG2080" s="3">
        <v>555.45464279437101</v>
      </c>
      <c r="AH2080" s="3">
        <v>555.45464279437101</v>
      </c>
      <c r="AI2080" s="3">
        <v>555.45464279437101</v>
      </c>
      <c r="AJ2080" s="3">
        <v>555.45464279437101</v>
      </c>
      <c r="AK2080" s="3">
        <v>555.45464279437101</v>
      </c>
      <c r="AL2080" s="3">
        <v>555.45464279437101</v>
      </c>
      <c r="AM2080" s="3">
        <v>555.45464279437101</v>
      </c>
      <c r="AN2080" s="4"/>
      <c r="AO2080" s="4"/>
    </row>
    <row r="2081" spans="1:41" x14ac:dyDescent="0.25">
      <c r="A2081" s="48" t="str">
        <f t="shared" si="8"/>
        <v>DIC5</v>
      </c>
      <c r="B2081" s="2" t="s">
        <v>4</v>
      </c>
      <c r="C2081" s="2" t="s">
        <v>2</v>
      </c>
      <c r="D2081" s="2" t="s">
        <v>26</v>
      </c>
      <c r="E2081" s="2" t="s">
        <v>45</v>
      </c>
      <c r="F2081" s="2" t="s">
        <v>170</v>
      </c>
      <c r="G2081" s="4"/>
      <c r="H2081" s="3">
        <v>68.678696673107595</v>
      </c>
      <c r="I2081" s="3">
        <v>55.498016951083997</v>
      </c>
      <c r="J2081" s="3">
        <v>43.451911431261003</v>
      </c>
      <c r="K2081" s="3">
        <v>50.743687576035803</v>
      </c>
      <c r="L2081" s="3">
        <v>48.366522888511597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</row>
    <row r="2082" spans="1:41" x14ac:dyDescent="0.25">
      <c r="A2082" s="48" t="str">
        <f t="shared" si="8"/>
        <v>DIC5</v>
      </c>
      <c r="B2082" s="2" t="s">
        <v>4</v>
      </c>
      <c r="C2082" s="2" t="s">
        <v>2</v>
      </c>
      <c r="D2082" s="2" t="s">
        <v>26</v>
      </c>
      <c r="E2082" s="2" t="s">
        <v>46</v>
      </c>
      <c r="F2082" s="2" t="s">
        <v>171</v>
      </c>
      <c r="G2082" s="4"/>
      <c r="H2082" s="3">
        <v>366.97814570935401</v>
      </c>
      <c r="I2082" s="3">
        <v>354.76252160851698</v>
      </c>
      <c r="J2082" s="3">
        <v>319.07003007468199</v>
      </c>
      <c r="K2082" s="3">
        <v>316.32684085140397</v>
      </c>
      <c r="L2082" s="3">
        <v>174.068204216602</v>
      </c>
      <c r="M2082" s="3">
        <v>174.068204216602</v>
      </c>
      <c r="N2082" s="3">
        <v>174.068204216602</v>
      </c>
      <c r="O2082" s="3">
        <v>174.068204216602</v>
      </c>
      <c r="P2082" s="3">
        <v>54.420883357448801</v>
      </c>
      <c r="Q2082" s="3">
        <v>18.596200352882001</v>
      </c>
      <c r="R2082" s="3">
        <v>9.3122027577541999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</row>
    <row r="2083" spans="1:41" x14ac:dyDescent="0.25">
      <c r="A2083" s="48" t="str">
        <f t="shared" si="8"/>
        <v>DIC5</v>
      </c>
      <c r="B2083" s="2" t="s">
        <v>4</v>
      </c>
      <c r="C2083" s="2" t="s">
        <v>2</v>
      </c>
      <c r="D2083" s="2" t="s">
        <v>26</v>
      </c>
      <c r="E2083" s="2" t="s">
        <v>47</v>
      </c>
      <c r="F2083" s="2" t="s">
        <v>172</v>
      </c>
      <c r="G2083" s="4"/>
      <c r="H2083" s="3">
        <v>727.99808370307301</v>
      </c>
      <c r="I2083" s="3">
        <v>689.086682591113</v>
      </c>
      <c r="J2083" s="3">
        <v>655.59225239616205</v>
      </c>
      <c r="K2083" s="3">
        <v>622.09782220121099</v>
      </c>
      <c r="L2083" s="3">
        <v>588.60339200626004</v>
      </c>
      <c r="M2083" s="3">
        <v>541.95410388484697</v>
      </c>
      <c r="N2083" s="3">
        <v>495.30481576343402</v>
      </c>
      <c r="O2083" s="3">
        <v>458.31235504878902</v>
      </c>
      <c r="P2083" s="3">
        <v>421.31989433414299</v>
      </c>
      <c r="Q2083" s="3">
        <v>384.32743361949798</v>
      </c>
      <c r="R2083" s="3">
        <v>245.97814354745901</v>
      </c>
      <c r="S2083" s="3">
        <v>245.97814354745901</v>
      </c>
      <c r="T2083" s="3">
        <v>245.97814354745901</v>
      </c>
      <c r="U2083" s="3">
        <v>174.18093218067301</v>
      </c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</row>
    <row r="2084" spans="1:41" x14ac:dyDescent="0.25">
      <c r="A2084" s="48" t="str">
        <f t="shared" si="8"/>
        <v>DIC5</v>
      </c>
      <c r="B2084" s="2" t="s">
        <v>4</v>
      </c>
      <c r="C2084" s="2" t="s">
        <v>2</v>
      </c>
      <c r="D2084" s="2" t="s">
        <v>26</v>
      </c>
      <c r="E2084" s="2" t="s">
        <v>48</v>
      </c>
      <c r="F2084" s="2" t="s">
        <v>173</v>
      </c>
      <c r="G2084" s="4"/>
      <c r="H2084" s="3">
        <v>7.2846848137516496</v>
      </c>
      <c r="I2084" s="3">
        <v>6.8837623889034303</v>
      </c>
      <c r="J2084" s="3">
        <v>6.5811794267538302</v>
      </c>
      <c r="K2084" s="3">
        <v>6.2785964646042203</v>
      </c>
      <c r="L2084" s="3">
        <v>5.9760135024546202</v>
      </c>
      <c r="M2084" s="3">
        <v>5.67343054030502</v>
      </c>
      <c r="N2084" s="3">
        <v>5.3708475781554199</v>
      </c>
      <c r="O2084" s="3">
        <v>0.61188664507181401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</row>
    <row r="2085" spans="1:41" x14ac:dyDescent="0.25">
      <c r="A2085" s="48" t="str">
        <f t="shared" si="8"/>
        <v>DIC5</v>
      </c>
      <c r="B2085" s="2" t="s">
        <v>4</v>
      </c>
      <c r="C2085" s="2" t="s">
        <v>2</v>
      </c>
      <c r="D2085" s="2" t="s">
        <v>26</v>
      </c>
      <c r="E2085" s="2" t="s">
        <v>49</v>
      </c>
      <c r="F2085" s="2" t="s">
        <v>174</v>
      </c>
      <c r="G2085" s="4"/>
      <c r="H2085" s="3">
        <v>166.218276552454</v>
      </c>
      <c r="I2085" s="3">
        <v>154.61054306185801</v>
      </c>
      <c r="J2085" s="3">
        <v>142.371617931918</v>
      </c>
      <c r="K2085" s="3">
        <v>130.13269280197801</v>
      </c>
      <c r="L2085" s="3">
        <v>117.893767672038</v>
      </c>
      <c r="M2085" s="3">
        <v>104.77548344011601</v>
      </c>
      <c r="N2085" s="3">
        <v>91.657199208193504</v>
      </c>
      <c r="O2085" s="3">
        <v>82.596473311654904</v>
      </c>
      <c r="P2085" s="3">
        <v>68.404712819989498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</row>
    <row r="2086" spans="1:41" x14ac:dyDescent="0.25">
      <c r="A2086" s="48" t="str">
        <f t="shared" si="8"/>
        <v>DIC5</v>
      </c>
      <c r="B2086" s="2" t="s">
        <v>4</v>
      </c>
      <c r="C2086" s="2" t="s">
        <v>2</v>
      </c>
      <c r="D2086" s="2" t="s">
        <v>26</v>
      </c>
      <c r="E2086" s="2" t="s">
        <v>50</v>
      </c>
      <c r="F2086" s="2" t="s">
        <v>175</v>
      </c>
      <c r="G2086" s="4"/>
      <c r="H2086" s="3">
        <v>30.106735962689498</v>
      </c>
      <c r="I2086" s="3">
        <v>28.0621245838901</v>
      </c>
      <c r="J2086" s="3">
        <v>26.771198064649699</v>
      </c>
      <c r="K2086" s="3">
        <v>25.480271545409199</v>
      </c>
      <c r="L2086" s="3">
        <v>24.189345026168699</v>
      </c>
      <c r="M2086" s="3">
        <v>22.314706624743099</v>
      </c>
      <c r="N2086" s="3">
        <v>20.440068223317599</v>
      </c>
      <c r="O2086" s="3">
        <v>18.878960951996699</v>
      </c>
      <c r="P2086" s="3">
        <v>17.317853680675899</v>
      </c>
      <c r="Q2086" s="3">
        <v>15.8290896783622</v>
      </c>
      <c r="R2086" s="3">
        <v>14.340325676048501</v>
      </c>
      <c r="S2086" s="3">
        <v>12.8515616737348</v>
      </c>
      <c r="T2086" s="3">
        <v>12.081079647497999</v>
      </c>
      <c r="U2086" s="3">
        <v>11.3105976212613</v>
      </c>
      <c r="V2086" s="3">
        <v>3.3584371380747</v>
      </c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</row>
    <row r="2087" spans="1:41" x14ac:dyDescent="0.25">
      <c r="A2087" s="48" t="str">
        <f t="shared" si="8"/>
        <v>DIC5</v>
      </c>
      <c r="B2087" s="2" t="s">
        <v>4</v>
      </c>
      <c r="C2087" s="2" t="s">
        <v>2</v>
      </c>
      <c r="D2087" s="2" t="s">
        <v>26</v>
      </c>
      <c r="E2087" s="2" t="s">
        <v>51</v>
      </c>
      <c r="F2087" s="2" t="s">
        <v>176</v>
      </c>
      <c r="G2087" s="4"/>
      <c r="H2087" s="3">
        <v>14.052567579841901</v>
      </c>
      <c r="I2087" s="3">
        <v>13.797240938600201</v>
      </c>
      <c r="J2087" s="3">
        <v>13.805841957869999</v>
      </c>
      <c r="K2087" s="3">
        <v>13.8144429771398</v>
      </c>
      <c r="L2087" s="3">
        <v>13.8230439964096</v>
      </c>
      <c r="M2087" s="3">
        <v>12.771045114385799</v>
      </c>
      <c r="N2087" s="3">
        <v>11.719046232361899</v>
      </c>
      <c r="O2087" s="3">
        <v>10.853375504253799</v>
      </c>
      <c r="P2087" s="3">
        <v>9.9877047761457707</v>
      </c>
      <c r="Q2087" s="3">
        <v>9.2701568953339493</v>
      </c>
      <c r="R2087" s="3">
        <v>8.5526090145221207</v>
      </c>
      <c r="S2087" s="3">
        <v>7.8350611337103002</v>
      </c>
      <c r="T2087" s="3">
        <v>7.3316839955147497</v>
      </c>
      <c r="U2087" s="3">
        <v>6.8283068573192001</v>
      </c>
      <c r="V2087" s="3">
        <v>3.3103970150278901</v>
      </c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</row>
    <row r="2088" spans="1:41" x14ac:dyDescent="0.25">
      <c r="A2088" s="48" t="str">
        <f t="shared" si="8"/>
        <v>DIC5</v>
      </c>
      <c r="B2088" s="2" t="s">
        <v>4</v>
      </c>
      <c r="C2088" s="2" t="s">
        <v>2</v>
      </c>
      <c r="D2088" s="2" t="s">
        <v>26</v>
      </c>
      <c r="E2088" s="2" t="s">
        <v>60</v>
      </c>
      <c r="F2088" s="2" t="s">
        <v>219</v>
      </c>
      <c r="G2088" s="4"/>
      <c r="H2088" s="3">
        <v>2.7729785151516002</v>
      </c>
      <c r="I2088" s="3">
        <v>2.9518803548388002</v>
      </c>
      <c r="J2088" s="3">
        <v>2.9518803548388002</v>
      </c>
      <c r="K2088" s="3">
        <v>2.9518803548388002</v>
      </c>
      <c r="L2088" s="3">
        <v>2.9518803548388002</v>
      </c>
      <c r="M2088" s="3">
        <v>2.9518803548388002</v>
      </c>
      <c r="N2088" s="3">
        <v>2.9518803548388002</v>
      </c>
      <c r="O2088" s="3">
        <v>2.9518803548388002</v>
      </c>
      <c r="P2088" s="3">
        <v>2.9518803548388002</v>
      </c>
      <c r="Q2088" s="3">
        <v>2.9518803548388002</v>
      </c>
      <c r="R2088" s="3">
        <v>2.9518803548388002</v>
      </c>
      <c r="S2088" s="3">
        <v>2.9518803548388002</v>
      </c>
      <c r="T2088" s="3">
        <v>2.9518803548388002</v>
      </c>
      <c r="U2088" s="3">
        <v>2.9518803548388002</v>
      </c>
      <c r="V2088" s="3">
        <v>2.9518803548388002</v>
      </c>
      <c r="W2088" s="3">
        <v>2.9518803548388002</v>
      </c>
      <c r="X2088" s="3">
        <v>2.9518803548388002</v>
      </c>
      <c r="Y2088" s="3">
        <v>2.9518803548388002</v>
      </c>
      <c r="Z2088" s="3">
        <v>2.9518803548388002</v>
      </c>
      <c r="AA2088" s="3">
        <v>2.9518803548388002</v>
      </c>
      <c r="AB2088" s="3">
        <v>2.9518803548388002</v>
      </c>
      <c r="AC2088" s="3">
        <v>2.9518803548388002</v>
      </c>
      <c r="AD2088" s="3">
        <v>2.9518803548388002</v>
      </c>
      <c r="AE2088" s="3">
        <v>2.9518803548388002</v>
      </c>
      <c r="AF2088" s="3">
        <v>2.9518803548388002</v>
      </c>
      <c r="AG2088" s="3">
        <v>2.9518803548388002</v>
      </c>
      <c r="AH2088" s="3">
        <v>2.9518803548388002</v>
      </c>
      <c r="AI2088" s="3">
        <v>2.9518803548388002</v>
      </c>
      <c r="AJ2088" s="3">
        <v>2.9518803548388002</v>
      </c>
      <c r="AK2088" s="3">
        <v>2.9518803548388002</v>
      </c>
      <c r="AL2088" s="3">
        <v>2.9518803548388002</v>
      </c>
      <c r="AM2088" s="3">
        <v>2.9518803548388002</v>
      </c>
      <c r="AN2088" s="4"/>
      <c r="AO2088" s="4"/>
    </row>
    <row r="2089" spans="1:41" x14ac:dyDescent="0.25">
      <c r="A2089" s="48" t="str">
        <f t="shared" si="8"/>
        <v>DIC5</v>
      </c>
      <c r="B2089" s="2" t="s">
        <v>4</v>
      </c>
      <c r="C2089" s="2" t="s">
        <v>2</v>
      </c>
      <c r="D2089" s="2" t="s">
        <v>26</v>
      </c>
      <c r="E2089" s="2" t="s">
        <v>61</v>
      </c>
      <c r="F2089" s="2" t="s">
        <v>220</v>
      </c>
      <c r="G2089" s="4"/>
      <c r="H2089" s="3">
        <v>1.3696210758074301</v>
      </c>
      <c r="I2089" s="3">
        <v>1.5663553017010901</v>
      </c>
      <c r="J2089" s="3">
        <v>1.5663553017010901</v>
      </c>
      <c r="K2089" s="3">
        <v>1.5663553017010901</v>
      </c>
      <c r="L2089" s="3">
        <v>1.5663553017010901</v>
      </c>
      <c r="M2089" s="3">
        <v>1.5663553017010901</v>
      </c>
      <c r="N2089" s="3">
        <v>1.5663553017010901</v>
      </c>
      <c r="O2089" s="3">
        <v>1.5663553017010901</v>
      </c>
      <c r="P2089" s="3">
        <v>1.5663553017010901</v>
      </c>
      <c r="Q2089" s="3">
        <v>1.5663553017010901</v>
      </c>
      <c r="R2089" s="3">
        <v>1.5663553017010901</v>
      </c>
      <c r="S2089" s="3">
        <v>1.5663553017010901</v>
      </c>
      <c r="T2089" s="3">
        <v>1.5663553017010901</v>
      </c>
      <c r="U2089" s="3">
        <v>1.5663553017010901</v>
      </c>
      <c r="V2089" s="3">
        <v>1.5663553017010901</v>
      </c>
      <c r="W2089" s="3">
        <v>1.5663553017010901</v>
      </c>
      <c r="X2089" s="3">
        <v>1.5663553017010901</v>
      </c>
      <c r="Y2089" s="3">
        <v>1.5663553017010901</v>
      </c>
      <c r="Z2089" s="3">
        <v>1.5663553017010901</v>
      </c>
      <c r="AA2089" s="3">
        <v>1.5663553017010901</v>
      </c>
      <c r="AB2089" s="3">
        <v>1.5663553017010901</v>
      </c>
      <c r="AC2089" s="3">
        <v>1.5663553017010901</v>
      </c>
      <c r="AD2089" s="3">
        <v>1.5663553017010901</v>
      </c>
      <c r="AE2089" s="3">
        <v>1.5663553017010901</v>
      </c>
      <c r="AF2089" s="3">
        <v>1.5663553017010901</v>
      </c>
      <c r="AG2089" s="3">
        <v>1.5663553017010901</v>
      </c>
      <c r="AH2089" s="3">
        <v>1.5663553017010901</v>
      </c>
      <c r="AI2089" s="3">
        <v>1.5663553017010901</v>
      </c>
      <c r="AJ2089" s="3">
        <v>1.5663553017010901</v>
      </c>
      <c r="AK2089" s="3">
        <v>1.5663553017010901</v>
      </c>
      <c r="AL2089" s="3">
        <v>1.5663553017010901</v>
      </c>
      <c r="AM2089" s="3">
        <v>1.5663553017010901</v>
      </c>
      <c r="AN2089" s="4"/>
      <c r="AO2089" s="4"/>
    </row>
    <row r="2090" spans="1:41" x14ac:dyDescent="0.25">
      <c r="A2090" s="48" t="str">
        <f t="shared" si="8"/>
        <v>DIC5</v>
      </c>
      <c r="B2090" s="2" t="s">
        <v>4</v>
      </c>
      <c r="C2090" s="2" t="s">
        <v>2</v>
      </c>
      <c r="D2090" s="2" t="s">
        <v>26</v>
      </c>
      <c r="E2090" s="2" t="s">
        <v>145</v>
      </c>
      <c r="F2090" s="2" t="s">
        <v>270</v>
      </c>
      <c r="G2090" s="4"/>
      <c r="H2090" s="3">
        <v>1.8895118399999999</v>
      </c>
      <c r="I2090" s="3">
        <v>2.0114158296774201</v>
      </c>
      <c r="J2090" s="3">
        <v>2.0114158296774201</v>
      </c>
      <c r="K2090" s="3">
        <v>2.0114158296774201</v>
      </c>
      <c r="L2090" s="3">
        <v>2.0114158296774201</v>
      </c>
      <c r="M2090" s="3">
        <v>2.0114158296774201</v>
      </c>
      <c r="N2090" s="3">
        <v>2.0114158296774201</v>
      </c>
      <c r="O2090" s="3">
        <v>2.0114158296774201</v>
      </c>
      <c r="P2090" s="3">
        <v>2.0114158296774201</v>
      </c>
      <c r="Q2090" s="3">
        <v>2.0114158296774201</v>
      </c>
      <c r="R2090" s="3">
        <v>2.0114158296774201</v>
      </c>
      <c r="S2090" s="3">
        <v>2.0114158296774201</v>
      </c>
      <c r="T2090" s="3">
        <v>2.0114158296774201</v>
      </c>
      <c r="U2090" s="3">
        <v>2.0114158296774201</v>
      </c>
      <c r="V2090" s="3">
        <v>2.0114158296774201</v>
      </c>
      <c r="W2090" s="3">
        <v>2.0114158296774201</v>
      </c>
      <c r="X2090" s="3">
        <v>2.0114158296774201</v>
      </c>
      <c r="Y2090" s="3">
        <v>2.0114158296774201</v>
      </c>
      <c r="Z2090" s="3">
        <v>2.0114158296774201</v>
      </c>
      <c r="AA2090" s="3">
        <v>2.0114158296774201</v>
      </c>
      <c r="AB2090" s="3">
        <v>2.0114158296774201</v>
      </c>
      <c r="AC2090" s="3">
        <v>2.0114158296774201</v>
      </c>
      <c r="AD2090" s="3">
        <v>2.0114158296774201</v>
      </c>
      <c r="AE2090" s="3">
        <v>2.0114158296774201</v>
      </c>
      <c r="AF2090" s="3">
        <v>2.0114158296774201</v>
      </c>
      <c r="AG2090" s="3">
        <v>2.0114158296774201</v>
      </c>
      <c r="AH2090" s="3">
        <v>2.0114158296774201</v>
      </c>
      <c r="AI2090" s="3">
        <v>2.0114158296774201</v>
      </c>
      <c r="AJ2090" s="3">
        <v>2.0114158296774201</v>
      </c>
      <c r="AK2090" s="3">
        <v>2.0114158296774201</v>
      </c>
      <c r="AL2090" s="3">
        <v>2.0114158296774201</v>
      </c>
      <c r="AM2090" s="3">
        <v>2.0114158296774201</v>
      </c>
      <c r="AN2090" s="4"/>
      <c r="AO2090" s="4"/>
    </row>
    <row r="2091" spans="1:41" x14ac:dyDescent="0.25">
      <c r="A2091" s="48" t="str">
        <f t="shared" si="8"/>
        <v>DIC5</v>
      </c>
      <c r="B2091" s="2" t="s">
        <v>4</v>
      </c>
      <c r="C2091" s="2" t="s">
        <v>2</v>
      </c>
      <c r="D2091" s="2" t="s">
        <v>26</v>
      </c>
      <c r="E2091" s="2" t="s">
        <v>146</v>
      </c>
      <c r="F2091" s="2" t="s">
        <v>271</v>
      </c>
      <c r="G2091" s="4"/>
      <c r="H2091" s="3">
        <v>1.29074340983606</v>
      </c>
      <c r="I2091" s="3">
        <v>1.47614754098361</v>
      </c>
      <c r="J2091" s="3">
        <v>1.47614754098361</v>
      </c>
      <c r="K2091" s="3">
        <v>1.47614754098361</v>
      </c>
      <c r="L2091" s="3">
        <v>1.47614754098361</v>
      </c>
      <c r="M2091" s="3">
        <v>1.47614754098361</v>
      </c>
      <c r="N2091" s="3">
        <v>1.47614754098361</v>
      </c>
      <c r="O2091" s="3">
        <v>1.47614754098361</v>
      </c>
      <c r="P2091" s="3">
        <v>1.47614754098361</v>
      </c>
      <c r="Q2091" s="3">
        <v>1.47614754098361</v>
      </c>
      <c r="R2091" s="3">
        <v>1.47614754098361</v>
      </c>
      <c r="S2091" s="3">
        <v>1.47614754098361</v>
      </c>
      <c r="T2091" s="3">
        <v>1.47614754098361</v>
      </c>
      <c r="U2091" s="3">
        <v>1.47614754098361</v>
      </c>
      <c r="V2091" s="3">
        <v>1.47614754098361</v>
      </c>
      <c r="W2091" s="3">
        <v>1.47614754098361</v>
      </c>
      <c r="X2091" s="3">
        <v>1.47614754098361</v>
      </c>
      <c r="Y2091" s="3">
        <v>1.47614754098361</v>
      </c>
      <c r="Z2091" s="3">
        <v>1.47614754098361</v>
      </c>
      <c r="AA2091" s="3">
        <v>1.47614754098361</v>
      </c>
      <c r="AB2091" s="3">
        <v>1.47614754098361</v>
      </c>
      <c r="AC2091" s="3">
        <v>1.47614754098361</v>
      </c>
      <c r="AD2091" s="3">
        <v>1.47614754098361</v>
      </c>
      <c r="AE2091" s="3">
        <v>1.47614754098361</v>
      </c>
      <c r="AF2091" s="3">
        <v>1.47614754098361</v>
      </c>
      <c r="AG2091" s="3">
        <v>1.47614754098361</v>
      </c>
      <c r="AH2091" s="3">
        <v>1.47614754098361</v>
      </c>
      <c r="AI2091" s="3">
        <v>1.47614754098361</v>
      </c>
      <c r="AJ2091" s="3">
        <v>1.47614754098361</v>
      </c>
      <c r="AK2091" s="3">
        <v>1.47614754098361</v>
      </c>
      <c r="AL2091" s="3">
        <v>1.47614754098361</v>
      </c>
      <c r="AM2091" s="3">
        <v>1.47614754098361</v>
      </c>
      <c r="AN2091" s="4"/>
      <c r="AO2091" s="4"/>
    </row>
    <row r="2092" spans="1:41" x14ac:dyDescent="0.25">
      <c r="A2092" s="48" t="str">
        <f t="shared" si="8"/>
        <v>DIC5</v>
      </c>
      <c r="B2092" s="2" t="s">
        <v>4</v>
      </c>
      <c r="C2092" s="2" t="s">
        <v>2</v>
      </c>
      <c r="D2092" s="2" t="s">
        <v>27</v>
      </c>
      <c r="E2092" s="2" t="s">
        <v>32</v>
      </c>
      <c r="F2092" s="2" t="s">
        <v>177</v>
      </c>
      <c r="G2092" s="4"/>
      <c r="H2092" s="3">
        <v>0.52449999999999997</v>
      </c>
      <c r="I2092" s="3">
        <v>0.52939999999999998</v>
      </c>
      <c r="J2092" s="3">
        <v>0.55536237980117598</v>
      </c>
      <c r="K2092" s="3">
        <v>0.58194356970176397</v>
      </c>
      <c r="L2092" s="3">
        <v>0.60914356970176398</v>
      </c>
      <c r="M2092" s="3">
        <v>0.63696237980117598</v>
      </c>
      <c r="N2092" s="3">
        <v>0.66539999999999999</v>
      </c>
      <c r="O2092" s="3">
        <v>0.693293971648684</v>
      </c>
      <c r="P2092" s="3">
        <v>0.72173095747302596</v>
      </c>
      <c r="Q2092" s="3">
        <v>0.75071095747302696</v>
      </c>
      <c r="R2092" s="3">
        <v>0.78023397164868502</v>
      </c>
      <c r="S2092" s="3">
        <v>0.81030000000000102</v>
      </c>
      <c r="T2092" s="3">
        <v>0.84145657513567296</v>
      </c>
      <c r="U2092" s="3">
        <v>0.87308486270350805</v>
      </c>
      <c r="V2092" s="3">
        <v>0.90518486270350795</v>
      </c>
      <c r="W2092" s="3">
        <v>0.93775657513567101</v>
      </c>
      <c r="X2092" s="3">
        <v>0.970799999999998</v>
      </c>
      <c r="Y2092" s="3">
        <v>1.00586069116119</v>
      </c>
      <c r="Z2092" s="3">
        <v>1.04142103674178</v>
      </c>
      <c r="AA2092" s="3">
        <v>1.07748103674178</v>
      </c>
      <c r="AB2092" s="3">
        <v>1.11404069116119</v>
      </c>
      <c r="AC2092" s="3">
        <v>1.1511</v>
      </c>
      <c r="AD2092" s="3">
        <v>1.18787056636969</v>
      </c>
      <c r="AE2092" s="3">
        <v>1.2251058495545299</v>
      </c>
      <c r="AF2092" s="3">
        <v>1.26280584955453</v>
      </c>
      <c r="AG2092" s="3">
        <v>1.30097056636969</v>
      </c>
      <c r="AH2092" s="3">
        <v>1.3395999999999999</v>
      </c>
      <c r="AI2092" s="3">
        <v>1.37654811140606</v>
      </c>
      <c r="AJ2092" s="3">
        <v>1.4139621671091001</v>
      </c>
      <c r="AK2092" s="3">
        <v>1.45184216710909</v>
      </c>
      <c r="AL2092" s="3">
        <v>1.49018811140606</v>
      </c>
      <c r="AM2092" s="3">
        <v>1.5289999999999999</v>
      </c>
      <c r="AN2092" s="4"/>
      <c r="AO2092" s="4"/>
    </row>
    <row r="2093" spans="1:41" x14ac:dyDescent="0.25">
      <c r="A2093" s="48" t="str">
        <f t="shared" si="8"/>
        <v>DIC5</v>
      </c>
      <c r="B2093" s="2" t="s">
        <v>4</v>
      </c>
      <c r="C2093" s="2" t="s">
        <v>2</v>
      </c>
      <c r="D2093" s="2" t="s">
        <v>27</v>
      </c>
      <c r="E2093" s="2" t="s">
        <v>33</v>
      </c>
      <c r="F2093" s="2" t="s">
        <v>178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3">
        <v>5.0859069101725201E-3</v>
      </c>
      <c r="AA2093" s="3">
        <v>5.12590691018611E-3</v>
      </c>
      <c r="AB2093" s="3">
        <v>5.1639379401269298E-3</v>
      </c>
      <c r="AC2093" s="3">
        <v>5.2000000000238496E-3</v>
      </c>
      <c r="AD2093" s="3">
        <v>5.2833179986233603E-3</v>
      </c>
      <c r="AE2093" s="3">
        <v>5.3649769979355897E-3</v>
      </c>
      <c r="AF2093" s="3">
        <v>5.4449769979258997E-3</v>
      </c>
      <c r="AG2093" s="3">
        <v>5.5233179986333703E-3</v>
      </c>
      <c r="AH2093" s="3">
        <v>5.6000000000171503E-3</v>
      </c>
      <c r="AI2093" s="3">
        <v>5.7038904991926201E-3</v>
      </c>
      <c r="AJ2093" s="3">
        <v>5.8058357487862401E-3</v>
      </c>
      <c r="AK2093" s="3">
        <v>5.9058357488170898E-3</v>
      </c>
      <c r="AL2093" s="3">
        <v>6.0038904992505398E-3</v>
      </c>
      <c r="AM2093" s="3">
        <v>6.1000000000976896E-3</v>
      </c>
      <c r="AN2093" s="4"/>
      <c r="AO2093" s="4"/>
    </row>
    <row r="2094" spans="1:41" x14ac:dyDescent="0.25">
      <c r="A2094" s="48" t="str">
        <f t="shared" ref="A2094:A2157" si="9">+"DIC5"</f>
        <v>DIC5</v>
      </c>
      <c r="B2094" s="2" t="s">
        <v>4</v>
      </c>
      <c r="C2094" s="2" t="s">
        <v>2</v>
      </c>
      <c r="D2094" s="2" t="s">
        <v>27</v>
      </c>
      <c r="E2094" s="2" t="s">
        <v>148</v>
      </c>
      <c r="F2094" s="2" t="s">
        <v>201</v>
      </c>
      <c r="G2094" s="4"/>
      <c r="H2094" s="3">
        <v>116.48713502654699</v>
      </c>
      <c r="I2094" s="3">
        <v>94.131154309134203</v>
      </c>
      <c r="J2094" s="3">
        <v>73.699544680451396</v>
      </c>
      <c r="K2094" s="3">
        <v>86.067253351491502</v>
      </c>
      <c r="L2094" s="3">
        <v>82.035302872670201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</row>
    <row r="2095" spans="1:41" x14ac:dyDescent="0.25">
      <c r="A2095" s="48" t="str">
        <f t="shared" si="9"/>
        <v>DIC5</v>
      </c>
      <c r="B2095" s="2" t="s">
        <v>4</v>
      </c>
      <c r="C2095" s="2" t="s">
        <v>2</v>
      </c>
      <c r="D2095" s="2" t="s">
        <v>27</v>
      </c>
      <c r="E2095" s="2" t="s">
        <v>148</v>
      </c>
      <c r="F2095" s="2" t="s">
        <v>210</v>
      </c>
      <c r="G2095" s="4"/>
      <c r="H2095" s="3">
        <v>115.324269547087</v>
      </c>
      <c r="I2095" s="3">
        <v>93.191463674088297</v>
      </c>
      <c r="J2095" s="3">
        <v>72.963818315979793</v>
      </c>
      <c r="K2095" s="3">
        <v>85.208062868254501</v>
      </c>
      <c r="L2095" s="3">
        <v>81.216362465337596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</row>
    <row r="2096" spans="1:41" x14ac:dyDescent="0.25">
      <c r="A2096" s="48" t="str">
        <f t="shared" si="9"/>
        <v>DIC5</v>
      </c>
      <c r="B2096" s="2" t="s">
        <v>4</v>
      </c>
      <c r="C2096" s="2" t="s">
        <v>2</v>
      </c>
      <c r="D2096" s="2" t="s">
        <v>27</v>
      </c>
      <c r="E2096" s="2" t="s">
        <v>148</v>
      </c>
      <c r="F2096" s="2" t="s">
        <v>170</v>
      </c>
      <c r="G2096" s="4"/>
      <c r="H2096" s="3">
        <v>5.1631789443809799</v>
      </c>
      <c r="I2096" s="3">
        <v>4.1722718464012196</v>
      </c>
      <c r="J2096" s="3">
        <v>3.2666606249510002</v>
      </c>
      <c r="K2096" s="3">
        <v>3.8148472808078902</v>
      </c>
      <c r="L2096" s="3">
        <v>3.6361349980112299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</row>
    <row r="2097" spans="1:41" x14ac:dyDescent="0.25">
      <c r="A2097" s="48" t="str">
        <f t="shared" si="9"/>
        <v>DIC5</v>
      </c>
      <c r="B2097" s="2" t="s">
        <v>4</v>
      </c>
      <c r="C2097" s="2" t="s">
        <v>2</v>
      </c>
      <c r="D2097" s="2" t="s">
        <v>27</v>
      </c>
      <c r="E2097" s="2" t="s">
        <v>148</v>
      </c>
      <c r="F2097" s="2" t="s">
        <v>272</v>
      </c>
      <c r="G2097" s="4"/>
      <c r="H2097" s="3">
        <v>27.434292776393399</v>
      </c>
      <c r="I2097" s="3">
        <v>22.169157530641801</v>
      </c>
      <c r="J2097" s="3">
        <v>17.3572376536655</v>
      </c>
      <c r="K2097" s="3">
        <v>20.2699999992853</v>
      </c>
      <c r="L2097" s="3">
        <v>19.320421233607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</row>
    <row r="2098" spans="1:41" x14ac:dyDescent="0.25">
      <c r="A2098" s="48" t="str">
        <f t="shared" si="9"/>
        <v>DIC5</v>
      </c>
      <c r="B2098" s="2" t="s">
        <v>4</v>
      </c>
      <c r="C2098" s="2" t="s">
        <v>2</v>
      </c>
      <c r="D2098" s="2" t="s">
        <v>27</v>
      </c>
      <c r="E2098" s="2" t="s">
        <v>149</v>
      </c>
      <c r="F2098" s="2" t="s">
        <v>202</v>
      </c>
      <c r="G2098" s="4"/>
      <c r="H2098" s="3">
        <v>13.581904553539401</v>
      </c>
      <c r="I2098" s="3">
        <v>13.581904553539401</v>
      </c>
      <c r="J2098" s="3">
        <v>13.581904553539401</v>
      </c>
      <c r="K2098" s="3">
        <v>13.581904553539401</v>
      </c>
      <c r="L2098" s="3">
        <v>13.581904553539401</v>
      </c>
      <c r="M2098" s="3">
        <v>13.581904553539401</v>
      </c>
      <c r="N2098" s="3">
        <v>13.581904553539401</v>
      </c>
      <c r="O2098" s="3">
        <v>13.581904553539401</v>
      </c>
      <c r="P2098" s="3">
        <v>13.581904553539401</v>
      </c>
      <c r="Q2098" s="3">
        <v>13.581904553539401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</row>
    <row r="2099" spans="1:41" x14ac:dyDescent="0.25">
      <c r="A2099" s="48" t="str">
        <f t="shared" si="9"/>
        <v>DIC5</v>
      </c>
      <c r="B2099" s="2" t="s">
        <v>4</v>
      </c>
      <c r="C2099" s="2" t="s">
        <v>2</v>
      </c>
      <c r="D2099" s="2" t="s">
        <v>27</v>
      </c>
      <c r="E2099" s="2" t="s">
        <v>149</v>
      </c>
      <c r="F2099" s="2" t="s">
        <v>211</v>
      </c>
      <c r="G2099" s="4"/>
      <c r="H2099" s="3">
        <v>751.01762720010004</v>
      </c>
      <c r="I2099" s="3">
        <v>751.01762720010004</v>
      </c>
      <c r="J2099" s="3">
        <v>751.01762720010004</v>
      </c>
      <c r="K2099" s="3">
        <v>751.01762720010004</v>
      </c>
      <c r="L2099" s="3">
        <v>751.01762720010004</v>
      </c>
      <c r="M2099" s="3">
        <v>751.01762720010004</v>
      </c>
      <c r="N2099" s="3">
        <v>751.01762720010004</v>
      </c>
      <c r="O2099" s="3">
        <v>751.01762720010004</v>
      </c>
      <c r="P2099" s="3">
        <v>751.01762720010004</v>
      </c>
      <c r="Q2099" s="3">
        <v>704.37331412334595</v>
      </c>
      <c r="R2099" s="3">
        <v>359.52207657682902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</row>
    <row r="2100" spans="1:41" x14ac:dyDescent="0.25">
      <c r="A2100" s="48" t="str">
        <f t="shared" si="9"/>
        <v>DIC5</v>
      </c>
      <c r="B2100" s="2" t="s">
        <v>4</v>
      </c>
      <c r="C2100" s="2" t="s">
        <v>2</v>
      </c>
      <c r="D2100" s="2" t="s">
        <v>27</v>
      </c>
      <c r="E2100" s="2" t="s">
        <v>149</v>
      </c>
      <c r="F2100" s="2" t="s">
        <v>171</v>
      </c>
      <c r="G2100" s="4"/>
      <c r="H2100" s="3">
        <v>182.86311061329801</v>
      </c>
      <c r="I2100" s="3">
        <v>176.77613500649699</v>
      </c>
      <c r="J2100" s="3">
        <v>158.990770663343</v>
      </c>
      <c r="K2100" s="3">
        <v>157.623855166509</v>
      </c>
      <c r="L2100" s="3">
        <v>86.737190358818694</v>
      </c>
      <c r="M2100" s="3">
        <v>86.737190358818694</v>
      </c>
      <c r="N2100" s="3">
        <v>86.737190358818694</v>
      </c>
      <c r="O2100" s="3">
        <v>86.737190358818694</v>
      </c>
      <c r="P2100" s="3">
        <v>27.117614848237199</v>
      </c>
      <c r="Q2100" s="3">
        <v>9.2663802514533096</v>
      </c>
      <c r="R2100" s="3">
        <v>4.6402173613175401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</row>
    <row r="2101" spans="1:41" x14ac:dyDescent="0.25">
      <c r="A2101" s="48" t="str">
        <f t="shared" si="9"/>
        <v>DIC5</v>
      </c>
      <c r="B2101" s="2" t="s">
        <v>4</v>
      </c>
      <c r="C2101" s="2" t="s">
        <v>2</v>
      </c>
      <c r="D2101" s="2" t="s">
        <v>27</v>
      </c>
      <c r="E2101" s="2" t="s">
        <v>149</v>
      </c>
      <c r="F2101" s="2" t="s">
        <v>273</v>
      </c>
      <c r="G2101" s="4"/>
      <c r="H2101" s="3">
        <v>327.31707182686102</v>
      </c>
      <c r="I2101" s="3">
        <v>316.42164833101498</v>
      </c>
      <c r="J2101" s="3">
        <v>284.58661414259598</v>
      </c>
      <c r="K2101" s="3">
        <v>282.13989442773499</v>
      </c>
      <c r="L2101" s="3">
        <v>155.25582536313399</v>
      </c>
      <c r="M2101" s="3">
        <v>155.25582536313399</v>
      </c>
      <c r="N2101" s="3">
        <v>155.25582536313399</v>
      </c>
      <c r="O2101" s="3">
        <v>155.25582536313399</v>
      </c>
      <c r="P2101" s="3">
        <v>48.539359618703401</v>
      </c>
      <c r="Q2101" s="3">
        <v>16.586420520615299</v>
      </c>
      <c r="R2101" s="3">
        <v>8.3057887085738606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</row>
    <row r="2102" spans="1:41" x14ac:dyDescent="0.25">
      <c r="A2102" s="48" t="str">
        <f t="shared" si="9"/>
        <v>DIC5</v>
      </c>
      <c r="B2102" s="2" t="s">
        <v>4</v>
      </c>
      <c r="C2102" s="2" t="s">
        <v>2</v>
      </c>
      <c r="D2102" s="2" t="s">
        <v>27</v>
      </c>
      <c r="E2102" s="2" t="s">
        <v>150</v>
      </c>
      <c r="F2102" s="2" t="s">
        <v>230</v>
      </c>
      <c r="G2102" s="4"/>
      <c r="H2102" s="3">
        <v>394.11185090902802</v>
      </c>
      <c r="I2102" s="3">
        <v>361.24113366829698</v>
      </c>
      <c r="J2102" s="3">
        <v>320.661169786953</v>
      </c>
      <c r="K2102" s="3">
        <v>296.15874474737399</v>
      </c>
      <c r="L2102" s="3">
        <v>203.58006717766699</v>
      </c>
      <c r="M2102" s="3">
        <v>171.31861166137199</v>
      </c>
      <c r="N2102" s="3">
        <v>139.05715614507801</v>
      </c>
      <c r="O2102" s="3">
        <v>113.474115677714</v>
      </c>
      <c r="P2102" s="3">
        <v>29.509430880059</v>
      </c>
      <c r="Q2102" s="4"/>
      <c r="R2102" s="4"/>
      <c r="S2102" s="3">
        <v>99.928211107152094</v>
      </c>
      <c r="T2102" s="3">
        <v>99.928211107152094</v>
      </c>
      <c r="U2102" s="3">
        <v>50.275094543506597</v>
      </c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</row>
    <row r="2103" spans="1:41" x14ac:dyDescent="0.25">
      <c r="A2103" s="48" t="str">
        <f t="shared" si="9"/>
        <v>DIC5</v>
      </c>
      <c r="B2103" s="2" t="s">
        <v>4</v>
      </c>
      <c r="C2103" s="2" t="s">
        <v>2</v>
      </c>
      <c r="D2103" s="2" t="s">
        <v>27</v>
      </c>
      <c r="E2103" s="2" t="s">
        <v>150</v>
      </c>
      <c r="F2103" s="2" t="s">
        <v>232</v>
      </c>
      <c r="G2103" s="4"/>
      <c r="H2103" s="3">
        <v>95.796901886379601</v>
      </c>
      <c r="I2103" s="3">
        <v>91.322675769276799</v>
      </c>
      <c r="J2103" s="3">
        <v>78.273765751349501</v>
      </c>
      <c r="K2103" s="3">
        <v>77.261543542684294</v>
      </c>
      <c r="L2103" s="3">
        <v>25.283025622076401</v>
      </c>
      <c r="M2103" s="3">
        <v>25.268945542536599</v>
      </c>
      <c r="N2103" s="3">
        <v>25.2548654629969</v>
      </c>
      <c r="O2103" s="3">
        <v>25.2437000881283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</row>
    <row r="2104" spans="1:41" x14ac:dyDescent="0.25">
      <c r="A2104" s="48" t="str">
        <f t="shared" si="9"/>
        <v>DIC5</v>
      </c>
      <c r="B2104" s="2" t="s">
        <v>4</v>
      </c>
      <c r="C2104" s="2" t="s">
        <v>2</v>
      </c>
      <c r="D2104" s="2" t="s">
        <v>27</v>
      </c>
      <c r="E2104" s="2" t="s">
        <v>150</v>
      </c>
      <c r="F2104" s="2" t="s">
        <v>234</v>
      </c>
      <c r="G2104" s="4"/>
      <c r="H2104" s="3">
        <v>80.676524773016794</v>
      </c>
      <c r="I2104" s="3">
        <v>76.549684210877501</v>
      </c>
      <c r="J2104" s="3">
        <v>72.272545983140702</v>
      </c>
      <c r="K2104" s="3">
        <v>68.943951164917905</v>
      </c>
      <c r="L2104" s="3">
        <v>61.598990327157502</v>
      </c>
      <c r="M2104" s="3">
        <v>57.073084246793897</v>
      </c>
      <c r="N2104" s="3">
        <v>52.547178166430399</v>
      </c>
      <c r="O2104" s="3">
        <v>48.958175855392497</v>
      </c>
      <c r="P2104" s="3">
        <v>34.296306637548398</v>
      </c>
      <c r="Q2104" s="3">
        <v>21.625266026239601</v>
      </c>
      <c r="R2104" s="3">
        <v>11.0563782705484</v>
      </c>
      <c r="S2104" s="3">
        <v>10.788298889969299</v>
      </c>
      <c r="T2104" s="3">
        <v>10.788298889969299</v>
      </c>
      <c r="U2104" s="3">
        <v>3.8052255974804199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</row>
    <row r="2105" spans="1:41" x14ac:dyDescent="0.25">
      <c r="A2105" s="48" t="str">
        <f t="shared" si="9"/>
        <v>DIC5</v>
      </c>
      <c r="B2105" s="2" t="s">
        <v>4</v>
      </c>
      <c r="C2105" s="2" t="s">
        <v>2</v>
      </c>
      <c r="D2105" s="2" t="s">
        <v>27</v>
      </c>
      <c r="E2105" s="2" t="s">
        <v>151</v>
      </c>
      <c r="F2105" s="2" t="s">
        <v>206</v>
      </c>
      <c r="G2105" s="4"/>
      <c r="H2105" s="3">
        <v>76.143784118142506</v>
      </c>
      <c r="I2105" s="3">
        <v>76.143784118142506</v>
      </c>
      <c r="J2105" s="3">
        <v>76.143784118142506</v>
      </c>
      <c r="K2105" s="3">
        <v>76.143784118142506</v>
      </c>
      <c r="L2105" s="3">
        <v>76.143784118142506</v>
      </c>
      <c r="M2105" s="3">
        <v>76.143784118142506</v>
      </c>
      <c r="N2105" s="3">
        <v>76.143784118142506</v>
      </c>
      <c r="O2105" s="3">
        <v>76.143784118142506</v>
      </c>
      <c r="P2105" s="3">
        <v>76.143784118142506</v>
      </c>
      <c r="Q2105" s="3">
        <v>76.143784118142506</v>
      </c>
      <c r="R2105" s="3">
        <v>76.143784118142506</v>
      </c>
      <c r="S2105" s="3">
        <v>76.143784118142506</v>
      </c>
      <c r="T2105" s="3">
        <v>76.143784118142506</v>
      </c>
      <c r="U2105" s="3">
        <v>76.143784118142506</v>
      </c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</row>
    <row r="2106" spans="1:41" x14ac:dyDescent="0.25">
      <c r="A2106" s="48" t="str">
        <f t="shared" si="9"/>
        <v>DIC5</v>
      </c>
      <c r="B2106" s="2" t="s">
        <v>4</v>
      </c>
      <c r="C2106" s="2" t="s">
        <v>2</v>
      </c>
      <c r="D2106" s="2" t="s">
        <v>27</v>
      </c>
      <c r="E2106" s="2" t="s">
        <v>151</v>
      </c>
      <c r="F2106" s="2" t="s">
        <v>215</v>
      </c>
      <c r="G2106" s="4"/>
      <c r="H2106" s="3">
        <v>338.51440085262902</v>
      </c>
      <c r="I2106" s="3">
        <v>338.51440085262902</v>
      </c>
      <c r="J2106" s="3">
        <v>338.51440085262902</v>
      </c>
      <c r="K2106" s="3">
        <v>338.51440085262902</v>
      </c>
      <c r="L2106" s="3">
        <v>338.51440085262902</v>
      </c>
      <c r="M2106" s="3">
        <v>338.51440085262902</v>
      </c>
      <c r="N2106" s="3">
        <v>338.51440085262902</v>
      </c>
      <c r="O2106" s="3">
        <v>338.51440085262902</v>
      </c>
      <c r="P2106" s="3">
        <v>338.51440085262902</v>
      </c>
      <c r="Q2106" s="3">
        <v>338.51440085262902</v>
      </c>
      <c r="R2106" s="3">
        <v>338.51440085262902</v>
      </c>
      <c r="S2106" s="3">
        <v>338.51440085262902</v>
      </c>
      <c r="T2106" s="3">
        <v>338.51440085262902</v>
      </c>
      <c r="U2106" s="3">
        <v>338.51440085262902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</row>
    <row r="2107" spans="1:41" x14ac:dyDescent="0.25">
      <c r="A2107" s="48" t="str">
        <f t="shared" si="9"/>
        <v>DIC5</v>
      </c>
      <c r="B2107" s="2" t="s">
        <v>4</v>
      </c>
      <c r="C2107" s="2" t="s">
        <v>2</v>
      </c>
      <c r="D2107" s="2" t="s">
        <v>27</v>
      </c>
      <c r="E2107" s="2" t="s">
        <v>151</v>
      </c>
      <c r="F2107" s="2" t="s">
        <v>172</v>
      </c>
      <c r="G2107" s="4"/>
      <c r="H2107" s="3">
        <v>71.8438916873057</v>
      </c>
      <c r="I2107" s="3">
        <v>68.003845196154202</v>
      </c>
      <c r="J2107" s="3">
        <v>64.698382903157906</v>
      </c>
      <c r="K2107" s="3">
        <v>61.392920610161603</v>
      </c>
      <c r="L2107" s="3">
        <v>58.087458317165201</v>
      </c>
      <c r="M2107" s="3">
        <v>53.483783557422797</v>
      </c>
      <c r="N2107" s="3">
        <v>48.8801087976804</v>
      </c>
      <c r="O2107" s="3">
        <v>45.229436632018597</v>
      </c>
      <c r="P2107" s="3">
        <v>41.578764466356901</v>
      </c>
      <c r="Q2107" s="3">
        <v>37.928092300695198</v>
      </c>
      <c r="R2107" s="3">
        <v>24.274826401433302</v>
      </c>
      <c r="S2107" s="3">
        <v>24.274826401433302</v>
      </c>
      <c r="T2107" s="3">
        <v>24.274826401433302</v>
      </c>
      <c r="U2107" s="3">
        <v>17.1893804471691</v>
      </c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</row>
    <row r="2108" spans="1:41" x14ac:dyDescent="0.25">
      <c r="A2108" s="48" t="str">
        <f t="shared" si="9"/>
        <v>DIC5</v>
      </c>
      <c r="B2108" s="2" t="s">
        <v>4</v>
      </c>
      <c r="C2108" s="2" t="s">
        <v>2</v>
      </c>
      <c r="D2108" s="2" t="s">
        <v>27</v>
      </c>
      <c r="E2108" s="2" t="s">
        <v>151</v>
      </c>
      <c r="F2108" s="2" t="s">
        <v>274</v>
      </c>
      <c r="G2108" s="4"/>
      <c r="H2108" s="3">
        <v>363.35225542234201</v>
      </c>
      <c r="I2108" s="3">
        <v>343.93112551530101</v>
      </c>
      <c r="J2108" s="3">
        <v>327.21366838476098</v>
      </c>
      <c r="K2108" s="3">
        <v>310.49621125421999</v>
      </c>
      <c r="L2108" s="3">
        <v>293.77875412368002</v>
      </c>
      <c r="M2108" s="3">
        <v>270.49555540076199</v>
      </c>
      <c r="N2108" s="3">
        <v>247.21235667784401</v>
      </c>
      <c r="O2108" s="3">
        <v>228.74899209600699</v>
      </c>
      <c r="P2108" s="3">
        <v>210.28562751416999</v>
      </c>
      <c r="Q2108" s="3">
        <v>191.82226293233199</v>
      </c>
      <c r="R2108" s="3">
        <v>122.770533663965</v>
      </c>
      <c r="S2108" s="3">
        <v>122.770533663965</v>
      </c>
      <c r="T2108" s="3">
        <v>122.770533663965</v>
      </c>
      <c r="U2108" s="3">
        <v>86.935715870959498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</row>
    <row r="2109" spans="1:41" x14ac:dyDescent="0.25">
      <c r="A2109" s="48" t="str">
        <f t="shared" si="9"/>
        <v>DIC5</v>
      </c>
      <c r="B2109" s="2" t="s">
        <v>4</v>
      </c>
      <c r="C2109" s="2" t="s">
        <v>2</v>
      </c>
      <c r="D2109" s="2" t="s">
        <v>27</v>
      </c>
      <c r="E2109" s="2" t="s">
        <v>152</v>
      </c>
      <c r="F2109" s="2" t="s">
        <v>207</v>
      </c>
      <c r="G2109" s="4"/>
      <c r="H2109" s="3">
        <v>3.15563716233153</v>
      </c>
      <c r="I2109" s="3">
        <v>2.9819624275407</v>
      </c>
      <c r="J2109" s="3">
        <v>2.8508871560004501</v>
      </c>
      <c r="K2109" s="3">
        <v>2.7198118844602002</v>
      </c>
      <c r="L2109" s="3">
        <v>2.5887366129199498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</row>
    <row r="2110" spans="1:41" x14ac:dyDescent="0.25">
      <c r="A2110" s="48" t="str">
        <f t="shared" si="9"/>
        <v>DIC5</v>
      </c>
      <c r="B2110" s="2" t="s">
        <v>4</v>
      </c>
      <c r="C2110" s="2" t="s">
        <v>2</v>
      </c>
      <c r="D2110" s="2" t="s">
        <v>27</v>
      </c>
      <c r="E2110" s="2" t="s">
        <v>152</v>
      </c>
      <c r="F2110" s="2" t="s">
        <v>216</v>
      </c>
      <c r="G2110" s="4"/>
      <c r="H2110" s="3">
        <v>17.1444368481772</v>
      </c>
      <c r="I2110" s="3">
        <v>16.200869711153899</v>
      </c>
      <c r="J2110" s="3">
        <v>15.488743570004299</v>
      </c>
      <c r="K2110" s="3">
        <v>14.776617428854699</v>
      </c>
      <c r="L2110" s="3">
        <v>14.064491287705099</v>
      </c>
      <c r="M2110" s="3">
        <v>13.3523651465554</v>
      </c>
      <c r="N2110" s="3">
        <v>12.6402390054058</v>
      </c>
      <c r="O2110" s="3">
        <v>1.4400694351076599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</row>
    <row r="2111" spans="1:41" x14ac:dyDescent="0.25">
      <c r="A2111" s="48" t="str">
        <f t="shared" si="9"/>
        <v>DIC5</v>
      </c>
      <c r="B2111" s="2" t="s">
        <v>4</v>
      </c>
      <c r="C2111" s="2" t="s">
        <v>2</v>
      </c>
      <c r="D2111" s="2" t="s">
        <v>27</v>
      </c>
      <c r="E2111" s="2" t="s">
        <v>152</v>
      </c>
      <c r="F2111" s="2" t="s">
        <v>235</v>
      </c>
      <c r="G2111" s="4"/>
      <c r="H2111" s="4"/>
      <c r="I2111" s="4"/>
      <c r="J2111" s="4"/>
      <c r="K2111" s="4"/>
      <c r="L2111" s="4"/>
      <c r="M2111" s="3">
        <v>0.41032216848578801</v>
      </c>
      <c r="N2111" s="3">
        <v>0.38843831949988</v>
      </c>
      <c r="O2111" s="3">
        <v>4.4253763801233102E-2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</row>
    <row r="2112" spans="1:41" x14ac:dyDescent="0.25">
      <c r="A2112" s="48" t="str">
        <f t="shared" si="9"/>
        <v>DIC5</v>
      </c>
      <c r="B2112" s="2" t="s">
        <v>4</v>
      </c>
      <c r="C2112" s="2" t="s">
        <v>2</v>
      </c>
      <c r="D2112" s="2" t="s">
        <v>27</v>
      </c>
      <c r="E2112" s="2" t="s">
        <v>152</v>
      </c>
      <c r="F2112" s="2" t="s">
        <v>173</v>
      </c>
      <c r="G2112" s="4"/>
      <c r="H2112" s="3">
        <v>91.605878192078194</v>
      </c>
      <c r="I2112" s="3">
        <v>86.564225498225596</v>
      </c>
      <c r="J2112" s="3">
        <v>82.7592045972047</v>
      </c>
      <c r="K2112" s="3">
        <v>78.954183696183705</v>
      </c>
      <c r="L2112" s="3">
        <v>75.149162795162795</v>
      </c>
      <c r="M2112" s="3">
        <v>71.344141894141899</v>
      </c>
      <c r="N2112" s="3">
        <v>67.539120993121003</v>
      </c>
      <c r="O2112" s="3">
        <v>7.6945557575799501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</row>
    <row r="2113" spans="1:41" x14ac:dyDescent="0.25">
      <c r="A2113" s="48" t="str">
        <f t="shared" si="9"/>
        <v>DIC5</v>
      </c>
      <c r="B2113" s="2" t="s">
        <v>4</v>
      </c>
      <c r="C2113" s="2" t="s">
        <v>2</v>
      </c>
      <c r="D2113" s="2" t="s">
        <v>27</v>
      </c>
      <c r="E2113" s="2" t="s">
        <v>152</v>
      </c>
      <c r="F2113" s="2" t="s">
        <v>275</v>
      </c>
      <c r="G2113" s="4"/>
      <c r="H2113" s="3">
        <v>2.81764544993815</v>
      </c>
      <c r="I2113" s="3">
        <v>2.6625725435552599</v>
      </c>
      <c r="J2113" s="3">
        <v>2.54553638779459</v>
      </c>
      <c r="K2113" s="3">
        <v>2.4285002320339202</v>
      </c>
      <c r="L2113" s="3">
        <v>2.3114640762732499</v>
      </c>
      <c r="M2113" s="3">
        <v>2.1944279205125699</v>
      </c>
      <c r="N2113" s="3">
        <v>2.0773917647519</v>
      </c>
      <c r="O2113" s="3">
        <v>0.23667182114865001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</row>
    <row r="2114" spans="1:41" x14ac:dyDescent="0.25">
      <c r="A2114" s="48" t="str">
        <f t="shared" si="9"/>
        <v>DIC5</v>
      </c>
      <c r="B2114" s="2" t="s">
        <v>4</v>
      </c>
      <c r="C2114" s="2" t="s">
        <v>2</v>
      </c>
      <c r="D2114" s="2" t="s">
        <v>27</v>
      </c>
      <c r="E2114" s="2" t="s">
        <v>153</v>
      </c>
      <c r="F2114" s="2" t="s">
        <v>203</v>
      </c>
      <c r="G2114" s="4"/>
      <c r="H2114" s="3">
        <v>4.5273015178464604</v>
      </c>
      <c r="I2114" s="3">
        <v>4.5273015178464604</v>
      </c>
      <c r="J2114" s="3">
        <v>4.5273015178464604</v>
      </c>
      <c r="K2114" s="3">
        <v>4.5273015178464604</v>
      </c>
      <c r="L2114" s="3">
        <v>4.5273015178464604</v>
      </c>
      <c r="M2114" s="3">
        <v>4.5273015178464604</v>
      </c>
      <c r="N2114" s="3">
        <v>4.5273015178464604</v>
      </c>
      <c r="O2114" s="3">
        <v>4.5273015178464604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</row>
    <row r="2115" spans="1:41" x14ac:dyDescent="0.25">
      <c r="A2115" s="48" t="str">
        <f t="shared" si="9"/>
        <v>DIC5</v>
      </c>
      <c r="B2115" s="2" t="s">
        <v>4</v>
      </c>
      <c r="C2115" s="2" t="s">
        <v>2</v>
      </c>
      <c r="D2115" s="2" t="s">
        <v>27</v>
      </c>
      <c r="E2115" s="2" t="s">
        <v>153</v>
      </c>
      <c r="F2115" s="2" t="s">
        <v>208</v>
      </c>
      <c r="G2115" s="4"/>
      <c r="H2115" s="3">
        <v>25.381261372714199</v>
      </c>
      <c r="I2115" s="3">
        <v>25.381261372714199</v>
      </c>
      <c r="J2115" s="3">
        <v>25.381261372714199</v>
      </c>
      <c r="K2115" s="3">
        <v>25.381261372714199</v>
      </c>
      <c r="L2115" s="3">
        <v>25.381261372714199</v>
      </c>
      <c r="M2115" s="3">
        <v>25.381261372714199</v>
      </c>
      <c r="N2115" s="3">
        <v>25.381261372714199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</row>
    <row r="2116" spans="1:41" x14ac:dyDescent="0.25">
      <c r="A2116" s="48" t="str">
        <f t="shared" si="9"/>
        <v>DIC5</v>
      </c>
      <c r="B2116" s="2" t="s">
        <v>4</v>
      </c>
      <c r="C2116" s="2" t="s">
        <v>2</v>
      </c>
      <c r="D2116" s="2" t="s">
        <v>27</v>
      </c>
      <c r="E2116" s="2" t="s">
        <v>153</v>
      </c>
      <c r="F2116" s="2" t="s">
        <v>212</v>
      </c>
      <c r="G2116" s="4"/>
      <c r="H2116" s="3">
        <v>97.311030679258494</v>
      </c>
      <c r="I2116" s="3">
        <v>97.311030679258494</v>
      </c>
      <c r="J2116" s="3">
        <v>97.311030679258494</v>
      </c>
      <c r="K2116" s="3">
        <v>97.311030679258494</v>
      </c>
      <c r="L2116" s="3">
        <v>97.311030679258494</v>
      </c>
      <c r="M2116" s="3">
        <v>97.311030679258494</v>
      </c>
      <c r="N2116" s="3">
        <v>97.311030679258494</v>
      </c>
      <c r="O2116" s="3">
        <v>97.311030679258494</v>
      </c>
      <c r="P2116" s="3">
        <v>92.518436279918504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</row>
    <row r="2117" spans="1:41" x14ac:dyDescent="0.25">
      <c r="A2117" s="48" t="str">
        <f t="shared" si="9"/>
        <v>DIC5</v>
      </c>
      <c r="B2117" s="2" t="s">
        <v>4</v>
      </c>
      <c r="C2117" s="2" t="s">
        <v>2</v>
      </c>
      <c r="D2117" s="2" t="s">
        <v>27</v>
      </c>
      <c r="E2117" s="2" t="s">
        <v>153</v>
      </c>
      <c r="F2117" s="2" t="s">
        <v>217</v>
      </c>
      <c r="G2117" s="4"/>
      <c r="H2117" s="3">
        <v>254.80523614929999</v>
      </c>
      <c r="I2117" s="3">
        <v>227.486545105272</v>
      </c>
      <c r="J2117" s="3">
        <v>198.68235050460501</v>
      </c>
      <c r="K2117" s="3">
        <v>169.87815590393899</v>
      </c>
      <c r="L2117" s="3">
        <v>141.073961303272</v>
      </c>
      <c r="M2117" s="3">
        <v>110.20020336853401</v>
      </c>
      <c r="N2117" s="3">
        <v>79.326445433795797</v>
      </c>
      <c r="O2117" s="3">
        <v>58.002112685918398</v>
      </c>
      <c r="P2117" s="3">
        <v>31.319079550186299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</row>
    <row r="2118" spans="1:41" x14ac:dyDescent="0.25">
      <c r="A2118" s="48" t="str">
        <f t="shared" si="9"/>
        <v>DIC5</v>
      </c>
      <c r="B2118" s="2" t="s">
        <v>4</v>
      </c>
      <c r="C2118" s="2" t="s">
        <v>2</v>
      </c>
      <c r="D2118" s="2" t="s">
        <v>27</v>
      </c>
      <c r="E2118" s="2" t="s">
        <v>153</v>
      </c>
      <c r="F2118" s="2" t="s">
        <v>174</v>
      </c>
      <c r="G2118" s="4"/>
      <c r="H2118" s="3">
        <v>42.958828655929999</v>
      </c>
      <c r="I2118" s="3">
        <v>39.958829832401896</v>
      </c>
      <c r="J2118" s="3">
        <v>36.795700611627403</v>
      </c>
      <c r="K2118" s="3">
        <v>33.632571390852902</v>
      </c>
      <c r="L2118" s="3">
        <v>30.469442170078398</v>
      </c>
      <c r="M2118" s="3">
        <v>27.079044096728701</v>
      </c>
      <c r="N2118" s="3">
        <v>23.6886460233791</v>
      </c>
      <c r="O2118" s="3">
        <v>21.346916946643599</v>
      </c>
      <c r="P2118" s="3">
        <v>17.679080774036802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</row>
    <row r="2119" spans="1:41" x14ac:dyDescent="0.25">
      <c r="A2119" s="48" t="str">
        <f t="shared" si="9"/>
        <v>DIC5</v>
      </c>
      <c r="B2119" s="2" t="s">
        <v>4</v>
      </c>
      <c r="C2119" s="2" t="s">
        <v>2</v>
      </c>
      <c r="D2119" s="2" t="s">
        <v>27</v>
      </c>
      <c r="E2119" s="2" t="s">
        <v>153</v>
      </c>
      <c r="F2119" s="2" t="s">
        <v>276</v>
      </c>
      <c r="G2119" s="4"/>
      <c r="H2119" s="3">
        <v>82.722394368899998</v>
      </c>
      <c r="I2119" s="3">
        <v>76.945535605506507</v>
      </c>
      <c r="J2119" s="3">
        <v>70.854549630622799</v>
      </c>
      <c r="K2119" s="3">
        <v>64.763563655739205</v>
      </c>
      <c r="L2119" s="3">
        <v>58.672577680855497</v>
      </c>
      <c r="M2119" s="3">
        <v>52.143958180135598</v>
      </c>
      <c r="N2119" s="3">
        <v>45.6153386794158</v>
      </c>
      <c r="O2119" s="3">
        <v>41.1060575315907</v>
      </c>
      <c r="P2119" s="3">
        <v>34.043197583033503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</row>
    <row r="2120" spans="1:41" x14ac:dyDescent="0.25">
      <c r="A2120" s="48" t="str">
        <f t="shared" si="9"/>
        <v>DIC5</v>
      </c>
      <c r="B2120" s="2" t="s">
        <v>4</v>
      </c>
      <c r="C2120" s="2" t="s">
        <v>2</v>
      </c>
      <c r="D2120" s="2" t="s">
        <v>27</v>
      </c>
      <c r="E2120" s="2" t="s">
        <v>154</v>
      </c>
      <c r="F2120" s="2" t="s">
        <v>204</v>
      </c>
      <c r="G2120" s="4"/>
      <c r="H2120" s="3">
        <v>1.76061725694029</v>
      </c>
      <c r="I2120" s="3">
        <v>1.76061725694029</v>
      </c>
      <c r="J2120" s="3">
        <v>1.76061725694029</v>
      </c>
      <c r="K2120" s="3">
        <v>1.76061725694029</v>
      </c>
      <c r="L2120" s="3">
        <v>1.76061725694029</v>
      </c>
      <c r="M2120" s="3">
        <v>1.76061725694029</v>
      </c>
      <c r="N2120" s="3">
        <v>1.76061725694029</v>
      </c>
      <c r="O2120" s="3">
        <v>1.76061725694029</v>
      </c>
      <c r="P2120" s="3">
        <v>1.76061725694029</v>
      </c>
      <c r="Q2120" s="3">
        <v>1.76061725694029</v>
      </c>
      <c r="R2120" s="3">
        <v>1.76061725694029</v>
      </c>
      <c r="S2120" s="3">
        <v>1.76061725694029</v>
      </c>
      <c r="T2120" s="3">
        <v>1.76061725694029</v>
      </c>
      <c r="U2120" s="3">
        <v>1.76061725694029</v>
      </c>
      <c r="V2120" s="3">
        <v>1.33774429873287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</row>
    <row r="2121" spans="1:41" x14ac:dyDescent="0.25">
      <c r="A2121" s="48" t="str">
        <f t="shared" si="9"/>
        <v>DIC5</v>
      </c>
      <c r="B2121" s="2" t="s">
        <v>4</v>
      </c>
      <c r="C2121" s="2" t="s">
        <v>2</v>
      </c>
      <c r="D2121" s="2" t="s">
        <v>27</v>
      </c>
      <c r="E2121" s="2" t="s">
        <v>154</v>
      </c>
      <c r="F2121" s="2" t="s">
        <v>284</v>
      </c>
      <c r="G2121" s="4"/>
      <c r="H2121" s="3">
        <v>9.8704905338332907</v>
      </c>
      <c r="I2121" s="3">
        <v>9.8704905338332907</v>
      </c>
      <c r="J2121" s="3">
        <v>9.8704905338332907</v>
      </c>
      <c r="K2121" s="3">
        <v>9.8704905338332907</v>
      </c>
      <c r="L2121" s="3">
        <v>9.8704905338332907</v>
      </c>
      <c r="M2121" s="3">
        <v>9.6781237544482099</v>
      </c>
      <c r="N2121" s="3">
        <v>8.6364101879264208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</row>
    <row r="2122" spans="1:41" x14ac:dyDescent="0.25">
      <c r="A2122" s="48" t="str">
        <f t="shared" si="9"/>
        <v>DIC5</v>
      </c>
      <c r="B2122" s="2" t="s">
        <v>4</v>
      </c>
      <c r="C2122" s="2" t="s">
        <v>2</v>
      </c>
      <c r="D2122" s="2" t="s">
        <v>27</v>
      </c>
      <c r="E2122" s="2" t="s">
        <v>154</v>
      </c>
      <c r="F2122" s="2" t="s">
        <v>213</v>
      </c>
      <c r="G2122" s="4"/>
      <c r="H2122" s="3">
        <v>11.427610679584699</v>
      </c>
      <c r="I2122" s="3">
        <v>11.427610679584699</v>
      </c>
      <c r="J2122" s="3">
        <v>11.427610679584699</v>
      </c>
      <c r="K2122" s="3">
        <v>11.427610679584699</v>
      </c>
      <c r="L2122" s="3">
        <v>11.427610679584699</v>
      </c>
      <c r="M2122" s="3">
        <v>11.427610679584699</v>
      </c>
      <c r="N2122" s="3">
        <v>11.427610679584699</v>
      </c>
      <c r="O2122" s="3">
        <v>11.427610679584699</v>
      </c>
      <c r="P2122" s="3">
        <v>11.427610679584699</v>
      </c>
      <c r="Q2122" s="3">
        <v>11.427610679584699</v>
      </c>
      <c r="R2122" s="3">
        <v>11.427610679584699</v>
      </c>
      <c r="S2122" s="3">
        <v>11.427610679584699</v>
      </c>
      <c r="T2122" s="3">
        <v>11.427610679584699</v>
      </c>
      <c r="U2122" s="3">
        <v>11.427610679584699</v>
      </c>
      <c r="V2122" s="3">
        <v>5.6394388439222203</v>
      </c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</row>
    <row r="2123" spans="1:41" x14ac:dyDescent="0.25">
      <c r="A2123" s="48" t="str">
        <f t="shared" si="9"/>
        <v>DIC5</v>
      </c>
      <c r="B2123" s="2" t="s">
        <v>4</v>
      </c>
      <c r="C2123" s="2" t="s">
        <v>2</v>
      </c>
      <c r="D2123" s="2" t="s">
        <v>27</v>
      </c>
      <c r="E2123" s="2" t="s">
        <v>154</v>
      </c>
      <c r="F2123" s="2" t="s">
        <v>218</v>
      </c>
      <c r="G2123" s="4"/>
      <c r="H2123" s="3">
        <v>54.839359160461399</v>
      </c>
      <c r="I2123" s="3">
        <v>50.027385607848899</v>
      </c>
      <c r="J2123" s="3">
        <v>46.989202247743101</v>
      </c>
      <c r="K2123" s="3">
        <v>43.951018887637296</v>
      </c>
      <c r="L2123" s="3">
        <v>40.912835527531499</v>
      </c>
      <c r="M2123" s="3">
        <v>36.500891770440397</v>
      </c>
      <c r="N2123" s="3">
        <v>32.088948013349203</v>
      </c>
      <c r="O2123" s="3">
        <v>28.414896807198801</v>
      </c>
      <c r="P2123" s="3">
        <v>24.740845601048299</v>
      </c>
      <c r="Q2123" s="3">
        <v>21.237053594656501</v>
      </c>
      <c r="R2123" s="3">
        <v>17.7332615882647</v>
      </c>
      <c r="S2123" s="3">
        <v>14.2294695818729</v>
      </c>
      <c r="T2123" s="3">
        <v>12.416147416370899</v>
      </c>
      <c r="U2123" s="3">
        <v>10.6028252508689</v>
      </c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</row>
    <row r="2124" spans="1:41" x14ac:dyDescent="0.25">
      <c r="A2124" s="48" t="str">
        <f t="shared" si="9"/>
        <v>DIC5</v>
      </c>
      <c r="B2124" s="2" t="s">
        <v>4</v>
      </c>
      <c r="C2124" s="2" t="s">
        <v>2</v>
      </c>
      <c r="D2124" s="2" t="s">
        <v>27</v>
      </c>
      <c r="E2124" s="2" t="s">
        <v>154</v>
      </c>
      <c r="F2124" s="2" t="s">
        <v>236</v>
      </c>
      <c r="G2124" s="4"/>
      <c r="H2124" s="3">
        <v>11.0255201339571</v>
      </c>
      <c r="I2124" s="3">
        <v>9.8443274206848397</v>
      </c>
      <c r="J2124" s="3">
        <v>8.5989052033776101</v>
      </c>
      <c r="K2124" s="3">
        <v>7.3534829860703796</v>
      </c>
      <c r="L2124" s="3">
        <v>6.1080607687631501</v>
      </c>
      <c r="M2124" s="3">
        <v>4.7731557454927502</v>
      </c>
      <c r="N2124" s="3">
        <v>3.43825072222235</v>
      </c>
      <c r="O2124" s="3">
        <v>6.7538020249192598</v>
      </c>
      <c r="P2124" s="3">
        <v>6.4232067711728504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</row>
    <row r="2125" spans="1:41" x14ac:dyDescent="0.25">
      <c r="A2125" s="48" t="str">
        <f t="shared" si="9"/>
        <v>DIC5</v>
      </c>
      <c r="B2125" s="2" t="s">
        <v>4</v>
      </c>
      <c r="C2125" s="2" t="s">
        <v>2</v>
      </c>
      <c r="D2125" s="2" t="s">
        <v>27</v>
      </c>
      <c r="E2125" s="2" t="s">
        <v>154</v>
      </c>
      <c r="F2125" s="2" t="s">
        <v>175</v>
      </c>
      <c r="G2125" s="4"/>
      <c r="H2125" s="3">
        <v>13.5269625803303</v>
      </c>
      <c r="I2125" s="3">
        <v>12.608318272737099</v>
      </c>
      <c r="J2125" s="3">
        <v>12.028304725557399</v>
      </c>
      <c r="K2125" s="3">
        <v>11.448291178377699</v>
      </c>
      <c r="L2125" s="3">
        <v>10.868277631198</v>
      </c>
      <c r="M2125" s="3">
        <v>10.0260022168469</v>
      </c>
      <c r="N2125" s="3">
        <v>9.1837268024957996</v>
      </c>
      <c r="O2125" s="3">
        <v>8.4823209885540898</v>
      </c>
      <c r="P2125" s="3">
        <v>7.7809151746123799</v>
      </c>
      <c r="Q2125" s="3">
        <v>7.1120132061227599</v>
      </c>
      <c r="R2125" s="3">
        <v>6.4431112376331399</v>
      </c>
      <c r="S2125" s="3">
        <v>5.7742092691435101</v>
      </c>
      <c r="T2125" s="3">
        <v>5.4280315383314504</v>
      </c>
      <c r="U2125" s="3">
        <v>5.08185380751938</v>
      </c>
      <c r="V2125" s="3">
        <v>1.50894648796959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</row>
    <row r="2126" spans="1:41" x14ac:dyDescent="0.25">
      <c r="A2126" s="48" t="str">
        <f t="shared" si="9"/>
        <v>DIC5</v>
      </c>
      <c r="B2126" s="2" t="s">
        <v>4</v>
      </c>
      <c r="C2126" s="2" t="s">
        <v>2</v>
      </c>
      <c r="D2126" s="2" t="s">
        <v>27</v>
      </c>
      <c r="E2126" s="2" t="s">
        <v>154</v>
      </c>
      <c r="F2126" s="2" t="s">
        <v>277</v>
      </c>
      <c r="G2126" s="4"/>
      <c r="H2126" s="3">
        <v>14.9315892800564</v>
      </c>
      <c r="I2126" s="3">
        <v>13.9175538368454</v>
      </c>
      <c r="J2126" s="3">
        <v>13.2773122444018</v>
      </c>
      <c r="K2126" s="3">
        <v>12.637070651958201</v>
      </c>
      <c r="L2126" s="3">
        <v>11.996829059514599</v>
      </c>
      <c r="M2126" s="3">
        <v>11.067092581492</v>
      </c>
      <c r="N2126" s="3">
        <v>10.137356103469299</v>
      </c>
      <c r="O2126" s="3">
        <v>9.3631169887955004</v>
      </c>
      <c r="P2126" s="3">
        <v>8.5888778741216498</v>
      </c>
      <c r="Q2126" s="3">
        <v>7.8505177727466702</v>
      </c>
      <c r="R2126" s="3">
        <v>7.1121576713716799</v>
      </c>
      <c r="S2126" s="3">
        <v>6.3737975699967002</v>
      </c>
      <c r="T2126" s="3">
        <v>5.9916730787303498</v>
      </c>
      <c r="U2126" s="3">
        <v>5.6095485874640003</v>
      </c>
      <c r="V2126" s="3">
        <v>1.66563403056264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</row>
    <row r="2127" spans="1:41" x14ac:dyDescent="0.25">
      <c r="A2127" s="48" t="str">
        <f t="shared" si="9"/>
        <v>DIC5</v>
      </c>
      <c r="B2127" s="2" t="s">
        <v>4</v>
      </c>
      <c r="C2127" s="2" t="s">
        <v>2</v>
      </c>
      <c r="D2127" s="2" t="s">
        <v>27</v>
      </c>
      <c r="E2127" s="2" t="s">
        <v>155</v>
      </c>
      <c r="F2127" s="2" t="s">
        <v>205</v>
      </c>
      <c r="G2127" s="4"/>
      <c r="H2127" s="3">
        <v>0.50303350198293995</v>
      </c>
      <c r="I2127" s="3">
        <v>0.50303350198293995</v>
      </c>
      <c r="J2127" s="3">
        <v>0.50303350198293995</v>
      </c>
      <c r="K2127" s="3">
        <v>0.50303350198293995</v>
      </c>
      <c r="L2127" s="3">
        <v>0.50303350198293995</v>
      </c>
      <c r="M2127" s="3">
        <v>0.50303350198293995</v>
      </c>
      <c r="N2127" s="3">
        <v>0.50303350198293995</v>
      </c>
      <c r="O2127" s="3">
        <v>0.50303350198293995</v>
      </c>
      <c r="P2127" s="3">
        <v>0.50303350198293995</v>
      </c>
      <c r="Q2127" s="3">
        <v>0.50303350198293995</v>
      </c>
      <c r="R2127" s="3">
        <v>0.50303350198293995</v>
      </c>
      <c r="S2127" s="3">
        <v>0.50303350198293995</v>
      </c>
      <c r="T2127" s="3">
        <v>0.50303350198293995</v>
      </c>
      <c r="U2127" s="3">
        <v>0.50303350198293995</v>
      </c>
      <c r="V2127" s="3">
        <v>0.50303350198293995</v>
      </c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</row>
    <row r="2128" spans="1:41" x14ac:dyDescent="0.25">
      <c r="A2128" s="48" t="str">
        <f t="shared" si="9"/>
        <v>DIC5</v>
      </c>
      <c r="B2128" s="2" t="s">
        <v>4</v>
      </c>
      <c r="C2128" s="2" t="s">
        <v>2</v>
      </c>
      <c r="D2128" s="2" t="s">
        <v>27</v>
      </c>
      <c r="E2128" s="2" t="s">
        <v>155</v>
      </c>
      <c r="F2128" s="2" t="s">
        <v>209</v>
      </c>
      <c r="G2128" s="4"/>
      <c r="H2128" s="3">
        <v>2.8201401525238001</v>
      </c>
      <c r="I2128" s="3">
        <v>2.8201401525238001</v>
      </c>
      <c r="J2128" s="3">
        <v>2.8201401525238001</v>
      </c>
      <c r="K2128" s="3">
        <v>2.8201401525238001</v>
      </c>
      <c r="L2128" s="3">
        <v>2.8201401525238001</v>
      </c>
      <c r="M2128" s="3">
        <v>2.8201401525238001</v>
      </c>
      <c r="N2128" s="3">
        <v>2.8201401525238001</v>
      </c>
      <c r="O2128" s="3">
        <v>2.8201401525238001</v>
      </c>
      <c r="P2128" s="3">
        <v>2.8201401525238001</v>
      </c>
      <c r="Q2128" s="3">
        <v>2.8201401525238001</v>
      </c>
      <c r="R2128" s="3">
        <v>2.8201401525238001</v>
      </c>
      <c r="S2128" s="3">
        <v>2.8201401525238001</v>
      </c>
      <c r="T2128" s="3">
        <v>2.8201401525238001</v>
      </c>
      <c r="U2128" s="3">
        <v>2.8201401525238001</v>
      </c>
      <c r="V2128" s="3">
        <v>1.3984410434302199</v>
      </c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</row>
    <row r="2129" spans="1:41" x14ac:dyDescent="0.25">
      <c r="A2129" s="48" t="str">
        <f t="shared" si="9"/>
        <v>DIC5</v>
      </c>
      <c r="B2129" s="2" t="s">
        <v>4</v>
      </c>
      <c r="C2129" s="2" t="s">
        <v>2</v>
      </c>
      <c r="D2129" s="2" t="s">
        <v>27</v>
      </c>
      <c r="E2129" s="2" t="s">
        <v>155</v>
      </c>
      <c r="F2129" s="2" t="s">
        <v>214</v>
      </c>
      <c r="G2129" s="4"/>
      <c r="H2129" s="3">
        <v>1.2722265164603199</v>
      </c>
      <c r="I2129" s="3">
        <v>1.2722265164603199</v>
      </c>
      <c r="J2129" s="3">
        <v>1.2722265164603199</v>
      </c>
      <c r="K2129" s="3">
        <v>1.2722265164603199</v>
      </c>
      <c r="L2129" s="3">
        <v>1.2722265164603199</v>
      </c>
      <c r="M2129" s="3">
        <v>1.2722265164603199</v>
      </c>
      <c r="N2129" s="3">
        <v>1.2722265164603199</v>
      </c>
      <c r="O2129" s="3">
        <v>1.2722265164603199</v>
      </c>
      <c r="P2129" s="3">
        <v>1.2722265164603199</v>
      </c>
      <c r="Q2129" s="3">
        <v>1.2722265164603199</v>
      </c>
      <c r="R2129" s="3">
        <v>1.2722265164603199</v>
      </c>
      <c r="S2129" s="3">
        <v>1.2722265164603199</v>
      </c>
      <c r="T2129" s="3">
        <v>1.2722265164603199</v>
      </c>
      <c r="U2129" s="3">
        <v>1.2722265164603199</v>
      </c>
      <c r="V2129" s="3">
        <v>1.2722265164603199</v>
      </c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</row>
    <row r="2130" spans="1:41" x14ac:dyDescent="0.25">
      <c r="A2130" s="48" t="str">
        <f t="shared" si="9"/>
        <v>DIC5</v>
      </c>
      <c r="B2130" s="2" t="s">
        <v>4</v>
      </c>
      <c r="C2130" s="2" t="s">
        <v>2</v>
      </c>
      <c r="D2130" s="2" t="s">
        <v>27</v>
      </c>
      <c r="E2130" s="2" t="s">
        <v>155</v>
      </c>
      <c r="F2130" s="2" t="s">
        <v>231</v>
      </c>
      <c r="G2130" s="4"/>
      <c r="H2130" s="3">
        <v>6.4872279166196503</v>
      </c>
      <c r="I2130" s="3">
        <v>6.3626418494183001</v>
      </c>
      <c r="J2130" s="3">
        <v>6.3668386976576299</v>
      </c>
      <c r="K2130" s="3">
        <v>6.3710355458969499</v>
      </c>
      <c r="L2130" s="3">
        <v>6.3752323941362796</v>
      </c>
      <c r="M2130" s="3">
        <v>5.8619118774279997</v>
      </c>
      <c r="N2130" s="3">
        <v>5.3485913607197304</v>
      </c>
      <c r="O2130" s="3">
        <v>4.9261892526521098</v>
      </c>
      <c r="P2130" s="3">
        <v>4.5037871445844999</v>
      </c>
      <c r="Q2130" s="3">
        <v>4.1536612506932</v>
      </c>
      <c r="R2130" s="3">
        <v>3.8035353568019001</v>
      </c>
      <c r="S2130" s="3">
        <v>3.4534094629105998</v>
      </c>
      <c r="T2130" s="3">
        <v>3.2077877069439298</v>
      </c>
      <c r="U2130" s="3">
        <v>2.9621659509772602</v>
      </c>
      <c r="V2130" s="3">
        <v>1.2456096610085701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</row>
    <row r="2131" spans="1:41" x14ac:dyDescent="0.25">
      <c r="A2131" s="48" t="str">
        <f t="shared" si="9"/>
        <v>DIC5</v>
      </c>
      <c r="B2131" s="2" t="s">
        <v>4</v>
      </c>
      <c r="C2131" s="2" t="s">
        <v>2</v>
      </c>
      <c r="D2131" s="2" t="s">
        <v>27</v>
      </c>
      <c r="E2131" s="2" t="s">
        <v>155</v>
      </c>
      <c r="F2131" s="2" t="s">
        <v>233</v>
      </c>
      <c r="G2131" s="4"/>
      <c r="H2131" s="3">
        <v>6.4674651092177999</v>
      </c>
      <c r="I2131" s="3">
        <v>6.3363704719519296</v>
      </c>
      <c r="J2131" s="3">
        <v>6.3407865700755304</v>
      </c>
      <c r="K2131" s="3">
        <v>6.3452026681991303</v>
      </c>
      <c r="L2131" s="3">
        <v>6.3496187663227301</v>
      </c>
      <c r="M2131" s="3">
        <v>5.80948158685593</v>
      </c>
      <c r="N2131" s="3">
        <v>5.26934440738912</v>
      </c>
      <c r="O2131" s="3">
        <v>4.8248753557417396</v>
      </c>
      <c r="P2131" s="3">
        <v>4.3804063040943504</v>
      </c>
      <c r="Q2131" s="3">
        <v>4.0119892885472899</v>
      </c>
      <c r="R2131" s="3">
        <v>3.64357227300022</v>
      </c>
      <c r="S2131" s="3">
        <v>3.2751552574531599</v>
      </c>
      <c r="T2131" s="3">
        <v>3.0167018386529998</v>
      </c>
      <c r="U2131" s="3">
        <v>2.7582484198528401</v>
      </c>
      <c r="V2131" s="3">
        <v>1.24677657762102</v>
      </c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</row>
    <row r="2132" spans="1:41" x14ac:dyDescent="0.25">
      <c r="A2132" s="48" t="str">
        <f t="shared" si="9"/>
        <v>DIC5</v>
      </c>
      <c r="B2132" s="2" t="s">
        <v>4</v>
      </c>
      <c r="C2132" s="2" t="s">
        <v>2</v>
      </c>
      <c r="D2132" s="2" t="s">
        <v>27</v>
      </c>
      <c r="E2132" s="2" t="s">
        <v>155</v>
      </c>
      <c r="F2132" s="2" t="s">
        <v>296</v>
      </c>
      <c r="G2132" s="4"/>
      <c r="H2132" s="3">
        <v>0.80026242417091997</v>
      </c>
      <c r="I2132" s="3">
        <v>0.581847929975571</v>
      </c>
      <c r="J2132" s="3">
        <v>0.44394540939542898</v>
      </c>
      <c r="K2132" s="3">
        <v>0.30604288881528802</v>
      </c>
      <c r="L2132" s="3">
        <v>0.168140368235147</v>
      </c>
      <c r="M2132" s="4"/>
      <c r="N2132" s="4"/>
      <c r="O2132" s="3">
        <v>1.30207755410143</v>
      </c>
      <c r="P2132" s="3">
        <v>1.16225158122898</v>
      </c>
      <c r="Q2132" s="3">
        <v>1.0289052834919501</v>
      </c>
      <c r="R2132" s="3">
        <v>0.89555898575492399</v>
      </c>
      <c r="S2132" s="3">
        <v>0.76221268801789399</v>
      </c>
      <c r="T2132" s="3">
        <v>0.69320180011898802</v>
      </c>
      <c r="U2132" s="3">
        <v>0.62419091222008205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</row>
    <row r="2133" spans="1:41" x14ac:dyDescent="0.25">
      <c r="A2133" s="48" t="str">
        <f t="shared" si="9"/>
        <v>DIC5</v>
      </c>
      <c r="B2133" s="2" t="s">
        <v>4</v>
      </c>
      <c r="C2133" s="2" t="s">
        <v>2</v>
      </c>
      <c r="D2133" s="2" t="s">
        <v>27</v>
      </c>
      <c r="E2133" s="2" t="s">
        <v>155</v>
      </c>
      <c r="F2133" s="2" t="s">
        <v>176</v>
      </c>
      <c r="G2133" s="4"/>
      <c r="H2133" s="3">
        <v>13.701814610340501</v>
      </c>
      <c r="I2133" s="3">
        <v>13.4528609381024</v>
      </c>
      <c r="J2133" s="3">
        <v>13.461247275391001</v>
      </c>
      <c r="K2133" s="3">
        <v>13.469633612679599</v>
      </c>
      <c r="L2133" s="3">
        <v>13.4780199499681</v>
      </c>
      <c r="M2133" s="3">
        <v>12.4522790261206</v>
      </c>
      <c r="N2133" s="3">
        <v>11.426538102273099</v>
      </c>
      <c r="O2133" s="3">
        <v>10.582474569915499</v>
      </c>
      <c r="P2133" s="3">
        <v>9.7384110375579507</v>
      </c>
      <c r="Q2133" s="3">
        <v>9.0387731969237795</v>
      </c>
      <c r="R2133" s="3">
        <v>8.33913535628961</v>
      </c>
      <c r="S2133" s="3">
        <v>7.6394975156554503</v>
      </c>
      <c r="T2133" s="3">
        <v>7.1486847024487696</v>
      </c>
      <c r="U2133" s="3">
        <v>6.6578718892420898</v>
      </c>
      <c r="V2133" s="3">
        <v>3.2277692975910099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</row>
    <row r="2134" spans="1:41" x14ac:dyDescent="0.25">
      <c r="A2134" s="48" t="str">
        <f t="shared" si="9"/>
        <v>DIC5</v>
      </c>
      <c r="B2134" s="2" t="s">
        <v>4</v>
      </c>
      <c r="C2134" s="2" t="s">
        <v>2</v>
      </c>
      <c r="D2134" s="2" t="s">
        <v>27</v>
      </c>
      <c r="E2134" s="2" t="s">
        <v>155</v>
      </c>
      <c r="F2134" s="2" t="s">
        <v>278</v>
      </c>
      <c r="G2134" s="4"/>
      <c r="H2134" s="3">
        <v>5.5223447636222396</v>
      </c>
      <c r="I2134" s="3">
        <v>5.4220071041686797</v>
      </c>
      <c r="J2134" s="3">
        <v>5.4253871123740502</v>
      </c>
      <c r="K2134" s="3">
        <v>5.4287671205794297</v>
      </c>
      <c r="L2134" s="3">
        <v>5.4321471287848002</v>
      </c>
      <c r="M2134" s="3">
        <v>5.0187350968217199</v>
      </c>
      <c r="N2134" s="3">
        <v>4.6053230648586396</v>
      </c>
      <c r="O2134" s="3">
        <v>4.26513383002826</v>
      </c>
      <c r="P2134" s="3">
        <v>3.9249445951978799</v>
      </c>
      <c r="Q2134" s="3">
        <v>3.64296432648645</v>
      </c>
      <c r="R2134" s="3">
        <v>3.3609840577750201</v>
      </c>
      <c r="S2134" s="3">
        <v>3.07900378906358</v>
      </c>
      <c r="T2134" s="3">
        <v>2.8811878321256499</v>
      </c>
      <c r="U2134" s="3">
        <v>2.6833718751877198</v>
      </c>
      <c r="V2134" s="3">
        <v>1.3009119876195301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</row>
    <row r="2135" spans="1:41" x14ac:dyDescent="0.25">
      <c r="A2135" s="48" t="str">
        <f t="shared" si="9"/>
        <v>DIC5</v>
      </c>
      <c r="B2135" s="2" t="s">
        <v>4</v>
      </c>
      <c r="C2135" s="2" t="s">
        <v>2</v>
      </c>
      <c r="D2135" s="2" t="s">
        <v>27</v>
      </c>
      <c r="E2135" s="2" t="s">
        <v>156</v>
      </c>
      <c r="F2135" s="2" t="s">
        <v>219</v>
      </c>
      <c r="G2135" s="4"/>
      <c r="H2135" s="3">
        <v>425.49256649527803</v>
      </c>
      <c r="I2135" s="3">
        <v>452.94369981755398</v>
      </c>
      <c r="J2135" s="3">
        <v>452.94369981755398</v>
      </c>
      <c r="K2135" s="3">
        <v>452.94369981755398</v>
      </c>
      <c r="L2135" s="3">
        <v>452.94369981755398</v>
      </c>
      <c r="M2135" s="3">
        <v>452.94369981755398</v>
      </c>
      <c r="N2135" s="3">
        <v>452.94369981755398</v>
      </c>
      <c r="O2135" s="3">
        <v>452.94369981755398</v>
      </c>
      <c r="P2135" s="3">
        <v>452.94369981755398</v>
      </c>
      <c r="Q2135" s="3">
        <v>452.94369981755398</v>
      </c>
      <c r="R2135" s="3">
        <v>452.94369981755398</v>
      </c>
      <c r="S2135" s="3">
        <v>452.94369981755398</v>
      </c>
      <c r="T2135" s="3">
        <v>452.94369981755398</v>
      </c>
      <c r="U2135" s="3">
        <v>452.94369981755398</v>
      </c>
      <c r="V2135" s="3">
        <v>452.94369981755398</v>
      </c>
      <c r="W2135" s="3">
        <v>452.94369981755398</v>
      </c>
      <c r="X2135" s="3">
        <v>452.94369981755398</v>
      </c>
      <c r="Y2135" s="3">
        <v>452.94369981755398</v>
      </c>
      <c r="Z2135" s="3">
        <v>452.94369981755398</v>
      </c>
      <c r="AA2135" s="3">
        <v>452.94369981755398</v>
      </c>
      <c r="AB2135" s="3">
        <v>452.94369981755398</v>
      </c>
      <c r="AC2135" s="3">
        <v>452.94369981755398</v>
      </c>
      <c r="AD2135" s="3">
        <v>452.94369981755398</v>
      </c>
      <c r="AE2135" s="3">
        <v>452.94369981755398</v>
      </c>
      <c r="AF2135" s="3">
        <v>452.94369981755398</v>
      </c>
      <c r="AG2135" s="3">
        <v>452.94369981755398</v>
      </c>
      <c r="AH2135" s="3">
        <v>452.94369981755398</v>
      </c>
      <c r="AI2135" s="3">
        <v>452.94369981755398</v>
      </c>
      <c r="AJ2135" s="3">
        <v>452.94369981755398</v>
      </c>
      <c r="AK2135" s="3">
        <v>452.94369981755398</v>
      </c>
      <c r="AL2135" s="3">
        <v>452.94369981755398</v>
      </c>
      <c r="AM2135" s="3">
        <v>452.94369981755398</v>
      </c>
      <c r="AN2135" s="4"/>
      <c r="AO2135" s="4"/>
    </row>
    <row r="2136" spans="1:41" x14ac:dyDescent="0.25">
      <c r="A2136" s="48" t="str">
        <f t="shared" si="9"/>
        <v>DIC5</v>
      </c>
      <c r="B2136" s="2" t="s">
        <v>4</v>
      </c>
      <c r="C2136" s="2" t="s">
        <v>2</v>
      </c>
      <c r="D2136" s="2" t="s">
        <v>27</v>
      </c>
      <c r="E2136" s="2" t="s">
        <v>156</v>
      </c>
      <c r="F2136" s="2" t="s">
        <v>265</v>
      </c>
      <c r="G2136" s="4"/>
      <c r="H2136" s="3">
        <v>1952.6452512793301</v>
      </c>
      <c r="I2136" s="3">
        <v>2078.6223642650898</v>
      </c>
      <c r="J2136" s="3">
        <v>2078.6223642650898</v>
      </c>
      <c r="K2136" s="3">
        <v>2078.6223642650898</v>
      </c>
      <c r="L2136" s="3">
        <v>2078.6223642650898</v>
      </c>
      <c r="M2136" s="3">
        <v>2078.6223642650898</v>
      </c>
      <c r="N2136" s="3">
        <v>2078.6223642650898</v>
      </c>
      <c r="O2136" s="3">
        <v>2078.6223642650898</v>
      </c>
      <c r="P2136" s="3">
        <v>2078.6223642650898</v>
      </c>
      <c r="Q2136" s="3">
        <v>2078.6223642650898</v>
      </c>
      <c r="R2136" s="3">
        <v>2078.6223642650898</v>
      </c>
      <c r="S2136" s="3">
        <v>2078.6223642650898</v>
      </c>
      <c r="T2136" s="3">
        <v>2078.6223642650898</v>
      </c>
      <c r="U2136" s="3">
        <v>2078.6223642650898</v>
      </c>
      <c r="V2136" s="3">
        <v>2078.6223642650898</v>
      </c>
      <c r="W2136" s="3">
        <v>2078.6223642650898</v>
      </c>
      <c r="X2136" s="3">
        <v>2078.6223642650898</v>
      </c>
      <c r="Y2136" s="3">
        <v>2078.6223642650898</v>
      </c>
      <c r="Z2136" s="3">
        <v>2078.6223642650898</v>
      </c>
      <c r="AA2136" s="3">
        <v>2078.6223642650898</v>
      </c>
      <c r="AB2136" s="3">
        <v>2078.6223642650898</v>
      </c>
      <c r="AC2136" s="3">
        <v>2078.6223642650898</v>
      </c>
      <c r="AD2136" s="3">
        <v>2078.6223642650898</v>
      </c>
      <c r="AE2136" s="3">
        <v>2078.6223642650898</v>
      </c>
      <c r="AF2136" s="3">
        <v>2078.6223642650898</v>
      </c>
      <c r="AG2136" s="3">
        <v>2078.6223642650898</v>
      </c>
      <c r="AH2136" s="3">
        <v>2078.6223642650898</v>
      </c>
      <c r="AI2136" s="3">
        <v>2078.6223642650898</v>
      </c>
      <c r="AJ2136" s="3">
        <v>2078.6223642650898</v>
      </c>
      <c r="AK2136" s="3">
        <v>2078.6223642650898</v>
      </c>
      <c r="AL2136" s="3">
        <v>2078.6223642650898</v>
      </c>
      <c r="AM2136" s="3">
        <v>2078.6223642650898</v>
      </c>
      <c r="AN2136" s="4"/>
      <c r="AO2136" s="4"/>
    </row>
    <row r="2137" spans="1:41" x14ac:dyDescent="0.25">
      <c r="A2137" s="48" t="str">
        <f t="shared" si="9"/>
        <v>DIC5</v>
      </c>
      <c r="B2137" s="2" t="s">
        <v>4</v>
      </c>
      <c r="C2137" s="2" t="s">
        <v>2</v>
      </c>
      <c r="D2137" s="2" t="s">
        <v>27</v>
      </c>
      <c r="E2137" s="2" t="s">
        <v>156</v>
      </c>
      <c r="F2137" s="2" t="s">
        <v>270</v>
      </c>
      <c r="G2137" s="4"/>
      <c r="H2137" s="3">
        <v>26807.297628836499</v>
      </c>
      <c r="I2137" s="3">
        <v>28536.800701664601</v>
      </c>
      <c r="J2137" s="3">
        <v>28536.800701664601</v>
      </c>
      <c r="K2137" s="3">
        <v>28536.800701664601</v>
      </c>
      <c r="L2137" s="3">
        <v>28536.800701664601</v>
      </c>
      <c r="M2137" s="3">
        <v>28536.800701664601</v>
      </c>
      <c r="N2137" s="3">
        <v>28536.800701664601</v>
      </c>
      <c r="O2137" s="3">
        <v>28536.800701664601</v>
      </c>
      <c r="P2137" s="3">
        <v>28536.800701664601</v>
      </c>
      <c r="Q2137" s="3">
        <v>28536.800701664601</v>
      </c>
      <c r="R2137" s="3">
        <v>28536.800701664601</v>
      </c>
      <c r="S2137" s="3">
        <v>28536.800701664601</v>
      </c>
      <c r="T2137" s="3">
        <v>28536.800701664601</v>
      </c>
      <c r="U2137" s="3">
        <v>28536.800701664601</v>
      </c>
      <c r="V2137" s="3">
        <v>28536.800701664601</v>
      </c>
      <c r="W2137" s="3">
        <v>28536.800701664601</v>
      </c>
      <c r="X2137" s="3">
        <v>28536.800701664601</v>
      </c>
      <c r="Y2137" s="3">
        <v>28536.800701664601</v>
      </c>
      <c r="Z2137" s="3">
        <v>28536.800701664601</v>
      </c>
      <c r="AA2137" s="3">
        <v>28536.800701664601</v>
      </c>
      <c r="AB2137" s="3">
        <v>28536.800701664601</v>
      </c>
      <c r="AC2137" s="3">
        <v>28536.800701664601</v>
      </c>
      <c r="AD2137" s="3">
        <v>28536.800701664601</v>
      </c>
      <c r="AE2137" s="3">
        <v>28536.800701664601</v>
      </c>
      <c r="AF2137" s="3">
        <v>28536.800701664601</v>
      </c>
      <c r="AG2137" s="3">
        <v>28536.800701664601</v>
      </c>
      <c r="AH2137" s="3">
        <v>28536.800701664601</v>
      </c>
      <c r="AI2137" s="3">
        <v>28536.800701664601</v>
      </c>
      <c r="AJ2137" s="3">
        <v>28536.800701664601</v>
      </c>
      <c r="AK2137" s="3">
        <v>28536.800701664601</v>
      </c>
      <c r="AL2137" s="3">
        <v>28536.800701664601</v>
      </c>
      <c r="AM2137" s="3">
        <v>28536.800701664601</v>
      </c>
      <c r="AN2137" s="4"/>
      <c r="AO2137" s="4"/>
    </row>
    <row r="2138" spans="1:41" x14ac:dyDescent="0.25">
      <c r="A2138" s="48" t="str">
        <f t="shared" si="9"/>
        <v>DIC5</v>
      </c>
      <c r="B2138" s="2" t="s">
        <v>4</v>
      </c>
      <c r="C2138" s="2" t="s">
        <v>2</v>
      </c>
      <c r="D2138" s="2" t="s">
        <v>27</v>
      </c>
      <c r="E2138" s="2" t="s">
        <v>156</v>
      </c>
      <c r="F2138" s="2" t="s">
        <v>279</v>
      </c>
      <c r="G2138" s="4"/>
      <c r="H2138" s="3">
        <v>214.148762889794</v>
      </c>
      <c r="I2138" s="3">
        <v>227.96481210849001</v>
      </c>
      <c r="J2138" s="3">
        <v>227.96481210849001</v>
      </c>
      <c r="K2138" s="3">
        <v>227.96481210849001</v>
      </c>
      <c r="L2138" s="3">
        <v>227.96481210849001</v>
      </c>
      <c r="M2138" s="3">
        <v>227.96481210849001</v>
      </c>
      <c r="N2138" s="3">
        <v>227.96481210849001</v>
      </c>
      <c r="O2138" s="3">
        <v>227.96481210849001</v>
      </c>
      <c r="P2138" s="3">
        <v>227.96481210849001</v>
      </c>
      <c r="Q2138" s="3">
        <v>227.96481210849001</v>
      </c>
      <c r="R2138" s="3">
        <v>227.96481210849001</v>
      </c>
      <c r="S2138" s="3">
        <v>227.96481210849001</v>
      </c>
      <c r="T2138" s="3">
        <v>227.96481210849001</v>
      </c>
      <c r="U2138" s="3">
        <v>227.96481210849001</v>
      </c>
      <c r="V2138" s="3">
        <v>227.96481210849001</v>
      </c>
      <c r="W2138" s="3">
        <v>227.96481210849001</v>
      </c>
      <c r="X2138" s="3">
        <v>227.96481210849001</v>
      </c>
      <c r="Y2138" s="3">
        <v>227.96481210849001</v>
      </c>
      <c r="Z2138" s="3">
        <v>227.96481210849001</v>
      </c>
      <c r="AA2138" s="3">
        <v>227.96481210849001</v>
      </c>
      <c r="AB2138" s="3">
        <v>227.96481210849001</v>
      </c>
      <c r="AC2138" s="3">
        <v>227.96481210849001</v>
      </c>
      <c r="AD2138" s="3">
        <v>227.96481210849001</v>
      </c>
      <c r="AE2138" s="3">
        <v>227.96481210849001</v>
      </c>
      <c r="AF2138" s="3">
        <v>227.96481210849001</v>
      </c>
      <c r="AG2138" s="3">
        <v>227.96481210849001</v>
      </c>
      <c r="AH2138" s="3">
        <v>227.96481210849001</v>
      </c>
      <c r="AI2138" s="3">
        <v>227.96481210849001</v>
      </c>
      <c r="AJ2138" s="3">
        <v>227.96481210849001</v>
      </c>
      <c r="AK2138" s="3">
        <v>227.96481210849001</v>
      </c>
      <c r="AL2138" s="3">
        <v>227.96481210849001</v>
      </c>
      <c r="AM2138" s="3">
        <v>227.96481210849001</v>
      </c>
      <c r="AN2138" s="4"/>
      <c r="AO2138" s="4"/>
    </row>
    <row r="2139" spans="1:41" x14ac:dyDescent="0.25">
      <c r="A2139" s="48" t="str">
        <f t="shared" si="9"/>
        <v>DIC5</v>
      </c>
      <c r="B2139" s="2" t="s">
        <v>4</v>
      </c>
      <c r="C2139" s="2" t="s">
        <v>2</v>
      </c>
      <c r="D2139" s="2" t="s">
        <v>27</v>
      </c>
      <c r="E2139" s="2" t="s">
        <v>157</v>
      </c>
      <c r="F2139" s="2" t="s">
        <v>220</v>
      </c>
      <c r="G2139" s="4"/>
      <c r="H2139" s="3">
        <v>322.31714088688699</v>
      </c>
      <c r="I2139" s="3">
        <v>368.61521144429099</v>
      </c>
      <c r="J2139" s="3">
        <v>368.61521144429099</v>
      </c>
      <c r="K2139" s="3">
        <v>368.61521144429099</v>
      </c>
      <c r="L2139" s="3">
        <v>368.61521144429099</v>
      </c>
      <c r="M2139" s="3">
        <v>368.61521144429099</v>
      </c>
      <c r="N2139" s="3">
        <v>368.61521144429099</v>
      </c>
      <c r="O2139" s="3">
        <v>368.61521144429099</v>
      </c>
      <c r="P2139" s="3">
        <v>368.61521144429099</v>
      </c>
      <c r="Q2139" s="3">
        <v>368.61521144429099</v>
      </c>
      <c r="R2139" s="3">
        <v>368.61521144429099</v>
      </c>
      <c r="S2139" s="3">
        <v>368.61521144429099</v>
      </c>
      <c r="T2139" s="3">
        <v>368.61521144429099</v>
      </c>
      <c r="U2139" s="3">
        <v>368.61521144429099</v>
      </c>
      <c r="V2139" s="3">
        <v>368.61521144429099</v>
      </c>
      <c r="W2139" s="3">
        <v>368.61521144429099</v>
      </c>
      <c r="X2139" s="3">
        <v>368.61521144429099</v>
      </c>
      <c r="Y2139" s="3">
        <v>368.61521144429099</v>
      </c>
      <c r="Z2139" s="3">
        <v>368.61521144429099</v>
      </c>
      <c r="AA2139" s="3">
        <v>368.61521144429099</v>
      </c>
      <c r="AB2139" s="3">
        <v>368.61521144429099</v>
      </c>
      <c r="AC2139" s="3">
        <v>368.61521144429099</v>
      </c>
      <c r="AD2139" s="3">
        <v>368.61521144429099</v>
      </c>
      <c r="AE2139" s="3">
        <v>368.61521144429099</v>
      </c>
      <c r="AF2139" s="3">
        <v>368.61521144429099</v>
      </c>
      <c r="AG2139" s="3">
        <v>368.61521144429099</v>
      </c>
      <c r="AH2139" s="3">
        <v>368.61521144429099</v>
      </c>
      <c r="AI2139" s="3">
        <v>368.61521144429099</v>
      </c>
      <c r="AJ2139" s="3">
        <v>368.61521144429099</v>
      </c>
      <c r="AK2139" s="3">
        <v>368.61521144429099</v>
      </c>
      <c r="AL2139" s="3">
        <v>368.61521144429099</v>
      </c>
      <c r="AM2139" s="3">
        <v>368.61521144429099</v>
      </c>
      <c r="AN2139" s="4"/>
      <c r="AO2139" s="4"/>
    </row>
    <row r="2140" spans="1:41" x14ac:dyDescent="0.25">
      <c r="A2140" s="48" t="str">
        <f t="shared" si="9"/>
        <v>DIC5</v>
      </c>
      <c r="B2140" s="2" t="s">
        <v>4</v>
      </c>
      <c r="C2140" s="2" t="s">
        <v>2</v>
      </c>
      <c r="D2140" s="2" t="s">
        <v>27</v>
      </c>
      <c r="E2140" s="2" t="s">
        <v>157</v>
      </c>
      <c r="F2140" s="2" t="s">
        <v>271</v>
      </c>
      <c r="G2140" s="4"/>
      <c r="H2140" s="3">
        <v>39910.8859750833</v>
      </c>
      <c r="I2140" s="3">
        <v>45643.739678732098</v>
      </c>
      <c r="J2140" s="3">
        <v>45643.739678732098</v>
      </c>
      <c r="K2140" s="3">
        <v>45643.739678732098</v>
      </c>
      <c r="L2140" s="3">
        <v>45643.739678732098</v>
      </c>
      <c r="M2140" s="3">
        <v>45643.739678732098</v>
      </c>
      <c r="N2140" s="3">
        <v>45643.739678732098</v>
      </c>
      <c r="O2140" s="3">
        <v>45643.739678732098</v>
      </c>
      <c r="P2140" s="3">
        <v>45643.739678732098</v>
      </c>
      <c r="Q2140" s="3">
        <v>45643.739678732098</v>
      </c>
      <c r="R2140" s="3">
        <v>45643.739678732098</v>
      </c>
      <c r="S2140" s="3">
        <v>45643.739678732098</v>
      </c>
      <c r="T2140" s="3">
        <v>45643.739678732098</v>
      </c>
      <c r="U2140" s="3">
        <v>45643.739678732098</v>
      </c>
      <c r="V2140" s="3">
        <v>45643.739678732098</v>
      </c>
      <c r="W2140" s="3">
        <v>45643.739678732098</v>
      </c>
      <c r="X2140" s="3">
        <v>45643.739678732098</v>
      </c>
      <c r="Y2140" s="3">
        <v>45643.739678732098</v>
      </c>
      <c r="Z2140" s="3">
        <v>45643.739678732098</v>
      </c>
      <c r="AA2140" s="3">
        <v>45643.739678732098</v>
      </c>
      <c r="AB2140" s="3">
        <v>45643.739678732098</v>
      </c>
      <c r="AC2140" s="3">
        <v>45643.739678732098</v>
      </c>
      <c r="AD2140" s="3">
        <v>45643.739678732098</v>
      </c>
      <c r="AE2140" s="3">
        <v>45643.739678732098</v>
      </c>
      <c r="AF2140" s="3">
        <v>45643.739678732098</v>
      </c>
      <c r="AG2140" s="3">
        <v>45643.739678732098</v>
      </c>
      <c r="AH2140" s="3">
        <v>45643.739678732098</v>
      </c>
      <c r="AI2140" s="3">
        <v>45643.739678732098</v>
      </c>
      <c r="AJ2140" s="3">
        <v>45643.739678732098</v>
      </c>
      <c r="AK2140" s="3">
        <v>45643.739678732098</v>
      </c>
      <c r="AL2140" s="3">
        <v>45643.739678732098</v>
      </c>
      <c r="AM2140" s="3">
        <v>45643.739678732098</v>
      </c>
      <c r="AN2140" s="4"/>
      <c r="AO2140" s="4"/>
    </row>
    <row r="2141" spans="1:41" x14ac:dyDescent="0.25">
      <c r="A2141" s="48" t="str">
        <f t="shared" si="9"/>
        <v>DIC5</v>
      </c>
      <c r="B2141" s="2" t="s">
        <v>4</v>
      </c>
      <c r="C2141" s="2" t="s">
        <v>2</v>
      </c>
      <c r="D2141" s="2" t="s">
        <v>27</v>
      </c>
      <c r="E2141" s="2" t="s">
        <v>157</v>
      </c>
      <c r="F2141" s="2" t="s">
        <v>280</v>
      </c>
      <c r="G2141" s="4"/>
      <c r="H2141" s="3">
        <v>17.765813877688299</v>
      </c>
      <c r="I2141" s="3">
        <v>20.317719439259299</v>
      </c>
      <c r="J2141" s="3">
        <v>20.317719439259299</v>
      </c>
      <c r="K2141" s="3">
        <v>20.317719439259299</v>
      </c>
      <c r="L2141" s="3">
        <v>20.317719439259299</v>
      </c>
      <c r="M2141" s="3">
        <v>20.317719439259299</v>
      </c>
      <c r="N2141" s="3">
        <v>20.317719439259299</v>
      </c>
      <c r="O2141" s="3">
        <v>20.317719439259299</v>
      </c>
      <c r="P2141" s="3">
        <v>20.317719439259299</v>
      </c>
      <c r="Q2141" s="3">
        <v>20.317719439259299</v>
      </c>
      <c r="R2141" s="3">
        <v>20.317719439259299</v>
      </c>
      <c r="S2141" s="3">
        <v>20.317719439259299</v>
      </c>
      <c r="T2141" s="3">
        <v>20.317719439259299</v>
      </c>
      <c r="U2141" s="3">
        <v>20.317719439259299</v>
      </c>
      <c r="V2141" s="3">
        <v>20.317719439259299</v>
      </c>
      <c r="W2141" s="3">
        <v>20.317719439259299</v>
      </c>
      <c r="X2141" s="3">
        <v>20.317719439259299</v>
      </c>
      <c r="Y2141" s="3">
        <v>20.317719439259299</v>
      </c>
      <c r="Z2141" s="3">
        <v>20.317719439259299</v>
      </c>
      <c r="AA2141" s="3">
        <v>20.317719439259299</v>
      </c>
      <c r="AB2141" s="3">
        <v>20.317719439259299</v>
      </c>
      <c r="AC2141" s="3">
        <v>20.317719439259299</v>
      </c>
      <c r="AD2141" s="3">
        <v>20.317719439259299</v>
      </c>
      <c r="AE2141" s="3">
        <v>20.317719439259299</v>
      </c>
      <c r="AF2141" s="3">
        <v>20.317719439259299</v>
      </c>
      <c r="AG2141" s="3">
        <v>20.317719439259299</v>
      </c>
      <c r="AH2141" s="3">
        <v>20.317719439259299</v>
      </c>
      <c r="AI2141" s="3">
        <v>20.317719439259299</v>
      </c>
      <c r="AJ2141" s="3">
        <v>20.317719439259299</v>
      </c>
      <c r="AK2141" s="3">
        <v>20.317719439259299</v>
      </c>
      <c r="AL2141" s="3">
        <v>20.317719439259299</v>
      </c>
      <c r="AM2141" s="3">
        <v>20.317719439259299</v>
      </c>
      <c r="AN2141" s="4"/>
      <c r="AO2141" s="4"/>
    </row>
    <row r="2142" spans="1:41" x14ac:dyDescent="0.25">
      <c r="A2142" s="48" t="str">
        <f t="shared" si="9"/>
        <v>DIC5</v>
      </c>
      <c r="B2142" s="2" t="s">
        <v>4</v>
      </c>
      <c r="C2142" s="2" t="s">
        <v>2</v>
      </c>
      <c r="D2142" s="2" t="s">
        <v>27</v>
      </c>
      <c r="E2142" s="2" t="s">
        <v>158</v>
      </c>
      <c r="F2142" s="2" t="s">
        <v>237</v>
      </c>
      <c r="G2142" s="4"/>
      <c r="H2142" s="3">
        <v>2199.80938193981</v>
      </c>
      <c r="I2142" s="3">
        <v>1941.5506517496599</v>
      </c>
      <c r="J2142" s="3">
        <v>2036.5247120374599</v>
      </c>
      <c r="K2142" s="3">
        <v>2131.50258234387</v>
      </c>
      <c r="L2142" s="3">
        <v>2226.4842626689001</v>
      </c>
      <c r="M2142" s="3">
        <v>2321.46975301255</v>
      </c>
      <c r="N2142" s="3">
        <v>2416.4590533748101</v>
      </c>
      <c r="O2142" s="3">
        <v>2510.2170970317002</v>
      </c>
      <c r="P2142" s="3">
        <v>2604.00609570405</v>
      </c>
      <c r="Q2142" s="3">
        <v>2697.8260493918501</v>
      </c>
      <c r="R2142" s="3">
        <v>2791.6769580951</v>
      </c>
      <c r="S2142" s="3">
        <v>2885.55882181381</v>
      </c>
      <c r="T2142" s="3">
        <v>2988.8438124263598</v>
      </c>
      <c r="U2142" s="3">
        <v>3092.1476669558801</v>
      </c>
      <c r="V2142" s="3">
        <v>3195.4703854023801</v>
      </c>
      <c r="W2142" s="3">
        <v>3298.8119677658601</v>
      </c>
      <c r="X2142" s="3">
        <v>3402.1724140463102</v>
      </c>
      <c r="Y2142" s="3">
        <v>3517.46831811315</v>
      </c>
      <c r="Z2142" s="3">
        <v>3632.7664237529598</v>
      </c>
      <c r="AA2142" s="3">
        <v>3748.0667309657401</v>
      </c>
      <c r="AB2142" s="3">
        <v>3863.3692397514801</v>
      </c>
      <c r="AC2142" s="3">
        <v>3978.6739501101802</v>
      </c>
      <c r="AD2142" s="3">
        <v>4109.4689911863597</v>
      </c>
      <c r="AE2142" s="3">
        <v>4240.2489786468896</v>
      </c>
      <c r="AF2142" s="3">
        <v>4371.0139124917796</v>
      </c>
      <c r="AG2142" s="3">
        <v>4501.7637927210098</v>
      </c>
      <c r="AH2142" s="3">
        <v>4632.4986193346003</v>
      </c>
      <c r="AI2142" s="3">
        <v>4777.6192405558004</v>
      </c>
      <c r="AJ2142" s="3">
        <v>4922.7068788909201</v>
      </c>
      <c r="AK2142" s="3">
        <v>5067.7615343399602</v>
      </c>
      <c r="AL2142" s="3">
        <v>5212.78320690292</v>
      </c>
      <c r="AM2142" s="3">
        <v>5357.7718965797903</v>
      </c>
      <c r="AN2142" s="4"/>
      <c r="AO2142" s="4"/>
    </row>
    <row r="2143" spans="1:41" x14ac:dyDescent="0.25">
      <c r="A2143" s="48" t="str">
        <f t="shared" si="9"/>
        <v>DIC5</v>
      </c>
      <c r="B2143" s="2" t="s">
        <v>4</v>
      </c>
      <c r="C2143" s="2" t="s">
        <v>2</v>
      </c>
      <c r="D2143" s="2" t="s">
        <v>27</v>
      </c>
      <c r="E2143" s="2" t="s">
        <v>158</v>
      </c>
      <c r="F2143" s="2" t="s">
        <v>238</v>
      </c>
      <c r="G2143" s="4"/>
      <c r="H2143" s="3">
        <v>5915.3014289008197</v>
      </c>
      <c r="I2143" s="3">
        <v>5415.5462786959497</v>
      </c>
      <c r="J2143" s="3">
        <v>5575.1997345659202</v>
      </c>
      <c r="K2143" s="3">
        <v>5734.9153048531898</v>
      </c>
      <c r="L2143" s="3">
        <v>5894.6929895577596</v>
      </c>
      <c r="M2143" s="3">
        <v>6054.5327886796304</v>
      </c>
      <c r="N2143" s="3">
        <v>6214.4347022187903</v>
      </c>
      <c r="O2143" s="3">
        <v>6354.8193814629503</v>
      </c>
      <c r="P2143" s="3">
        <v>6495.2285500385196</v>
      </c>
      <c r="Q2143" s="3">
        <v>6635.6622079455101</v>
      </c>
      <c r="R2143" s="3">
        <v>6776.1203551839199</v>
      </c>
      <c r="S2143" s="3">
        <v>6916.6029917537298</v>
      </c>
      <c r="T2143" s="3">
        <v>7050.5516861365904</v>
      </c>
      <c r="U2143" s="3">
        <v>7184.5084496814998</v>
      </c>
      <c r="V2143" s="3">
        <v>7318.4732823884497</v>
      </c>
      <c r="W2143" s="3">
        <v>7452.4461842574501</v>
      </c>
      <c r="X2143" s="3">
        <v>7586.4271552884902</v>
      </c>
      <c r="Y2143" s="3">
        <v>7732.3936608089498</v>
      </c>
      <c r="Z2143" s="3">
        <v>7878.0939486158504</v>
      </c>
      <c r="AA2143" s="3">
        <v>8024.0663002257597</v>
      </c>
      <c r="AB2143" s="3">
        <v>8170.0429468228203</v>
      </c>
      <c r="AC2143" s="3">
        <v>8316.0238884070095</v>
      </c>
      <c r="AD2143" s="3">
        <v>8508.3702347649505</v>
      </c>
      <c r="AE2143" s="3">
        <v>8700.7312185990995</v>
      </c>
      <c r="AF2143" s="3">
        <v>8893.1068399094202</v>
      </c>
      <c r="AG2143" s="3">
        <v>9085.4970986959397</v>
      </c>
      <c r="AH2143" s="3">
        <v>9277.90199495864</v>
      </c>
      <c r="AI2143" s="3">
        <v>9515.1879565266408</v>
      </c>
      <c r="AJ2143" s="3">
        <v>9752.4953761009692</v>
      </c>
      <c r="AK2143" s="3">
        <v>9989.8242536816306</v>
      </c>
      <c r="AL2143" s="3">
        <v>10227.174589268599</v>
      </c>
      <c r="AM2143" s="3">
        <v>10464.546382862</v>
      </c>
      <c r="AN2143" s="4"/>
      <c r="AO2143" s="4"/>
    </row>
    <row r="2144" spans="1:41" x14ac:dyDescent="0.25">
      <c r="A2144" s="48" t="str">
        <f t="shared" si="9"/>
        <v>DIC5</v>
      </c>
      <c r="B2144" s="2" t="s">
        <v>4</v>
      </c>
      <c r="C2144" s="2" t="s">
        <v>2</v>
      </c>
      <c r="D2144" s="2" t="s">
        <v>27</v>
      </c>
      <c r="E2144" s="2" t="s">
        <v>158</v>
      </c>
      <c r="F2144" s="2" t="s">
        <v>239</v>
      </c>
      <c r="G2144" s="4"/>
      <c r="H2144" s="3">
        <v>3701.6354788720701</v>
      </c>
      <c r="I2144" s="3">
        <v>3798.4218420904799</v>
      </c>
      <c r="J2144" s="3">
        <v>3901.4222324976599</v>
      </c>
      <c r="K2144" s="3">
        <v>4004.45897084643</v>
      </c>
      <c r="L2144" s="3">
        <v>4107.5320571368102</v>
      </c>
      <c r="M2144" s="3">
        <v>4210.6414913687704</v>
      </c>
      <c r="N2144" s="3">
        <v>4313.7872735423398</v>
      </c>
      <c r="O2144" s="3">
        <v>4408.89592645838</v>
      </c>
      <c r="P2144" s="3">
        <v>4504.03975281573</v>
      </c>
      <c r="Q2144" s="3">
        <v>4599.2187526143798</v>
      </c>
      <c r="R2144" s="3">
        <v>4694.4329258543303</v>
      </c>
      <c r="S2144" s="3">
        <v>4789.6822725355896</v>
      </c>
      <c r="T2144" s="3">
        <v>4846.3486640608298</v>
      </c>
      <c r="U2144" s="3">
        <v>4903.0341173215302</v>
      </c>
      <c r="V2144" s="3">
        <v>4959.7386323176897</v>
      </c>
      <c r="W2144" s="3">
        <v>5016.4622090493003</v>
      </c>
      <c r="X2144" s="3">
        <v>5073.2048475163801</v>
      </c>
      <c r="Y2144" s="3">
        <v>5112.1660862422204</v>
      </c>
      <c r="Z2144" s="3">
        <v>5151.1393255266303</v>
      </c>
      <c r="AA2144" s="3">
        <v>5190.1245653696196</v>
      </c>
      <c r="AB2144" s="3">
        <v>5229.1218057711903</v>
      </c>
      <c r="AC2144" s="3">
        <v>5268.1310467313297</v>
      </c>
      <c r="AD2144" s="3">
        <v>5323.9926645680298</v>
      </c>
      <c r="AE2144" s="3">
        <v>5379.8702951990899</v>
      </c>
      <c r="AF2144" s="3">
        <v>5435.7639386245201</v>
      </c>
      <c r="AG2144" s="3">
        <v>5491.6735948443102</v>
      </c>
      <c r="AH2144" s="3">
        <v>5547.5992638584703</v>
      </c>
      <c r="AI2144" s="3">
        <v>5613.4202035546796</v>
      </c>
      <c r="AJ2144" s="3">
        <v>5679.2586832256602</v>
      </c>
      <c r="AK2144" s="3">
        <v>5745.1147028714304</v>
      </c>
      <c r="AL2144" s="3">
        <v>5810.9882624919901</v>
      </c>
      <c r="AM2144" s="3">
        <v>5876.8793620873303</v>
      </c>
      <c r="AN2144" s="4"/>
      <c r="AO2144" s="4"/>
    </row>
    <row r="2145" spans="1:41" x14ac:dyDescent="0.25">
      <c r="A2145" s="48" t="str">
        <f t="shared" si="9"/>
        <v>DIC5</v>
      </c>
      <c r="B2145" s="2" t="s">
        <v>4</v>
      </c>
      <c r="C2145" s="2" t="s">
        <v>2</v>
      </c>
      <c r="D2145" s="2" t="s">
        <v>27</v>
      </c>
      <c r="E2145" s="2" t="s">
        <v>158</v>
      </c>
      <c r="F2145" s="2" t="s">
        <v>240</v>
      </c>
      <c r="G2145" s="4"/>
      <c r="H2145" s="3">
        <v>3427.41330385121</v>
      </c>
      <c r="I2145" s="3">
        <v>2995.8967619892901</v>
      </c>
      <c r="J2145" s="3">
        <v>3057.8161923535499</v>
      </c>
      <c r="K2145" s="3">
        <v>3119.7159053461801</v>
      </c>
      <c r="L2145" s="3">
        <v>3181.5959009671901</v>
      </c>
      <c r="M2145" s="3">
        <v>3243.45617921657</v>
      </c>
      <c r="N2145" s="3">
        <v>3305.2967400943298</v>
      </c>
      <c r="O2145" s="3">
        <v>3388.6179959494698</v>
      </c>
      <c r="P2145" s="3">
        <v>3471.9246082587101</v>
      </c>
      <c r="Q2145" s="3">
        <v>3555.2165770220499</v>
      </c>
      <c r="R2145" s="3">
        <v>3638.4939022394801</v>
      </c>
      <c r="S2145" s="3">
        <v>3721.7565839109998</v>
      </c>
      <c r="T2145" s="3">
        <v>3796.5666461003402</v>
      </c>
      <c r="U2145" s="3">
        <v>3871.3657133735901</v>
      </c>
      <c r="V2145" s="3">
        <v>3946.1537857307699</v>
      </c>
      <c r="W2145" s="3">
        <v>4020.93086317187</v>
      </c>
      <c r="X2145" s="3">
        <v>4095.69694569689</v>
      </c>
      <c r="Y2145" s="3">
        <v>4164.8789831110498</v>
      </c>
      <c r="Z2145" s="3">
        <v>4234.0490742786897</v>
      </c>
      <c r="AA2145" s="3">
        <v>4303.2072191998104</v>
      </c>
      <c r="AB2145" s="3">
        <v>4372.3534178744103</v>
      </c>
      <c r="AC2145" s="3">
        <v>4441.4876703024902</v>
      </c>
      <c r="AD2145" s="3">
        <v>4550.9373773308298</v>
      </c>
      <c r="AE2145" s="3">
        <v>4660.3763093099897</v>
      </c>
      <c r="AF2145" s="3">
        <v>4769.8044662399898</v>
      </c>
      <c r="AG2145" s="3">
        <v>4879.2218481208201</v>
      </c>
      <c r="AH2145" s="3">
        <v>4988.6284549524798</v>
      </c>
      <c r="AI2145" s="3">
        <v>5135.2990968388203</v>
      </c>
      <c r="AJ2145" s="3">
        <v>5281.9637663846897</v>
      </c>
      <c r="AK2145" s="3">
        <v>5428.6224635900799</v>
      </c>
      <c r="AL2145" s="3">
        <v>5575.2751884549898</v>
      </c>
      <c r="AM2145" s="3">
        <v>5721.9219409794196</v>
      </c>
      <c r="AN2145" s="4"/>
      <c r="AO2145" s="4"/>
    </row>
    <row r="2146" spans="1:41" x14ac:dyDescent="0.25">
      <c r="A2146" s="48" t="str">
        <f t="shared" si="9"/>
        <v>DIC5</v>
      </c>
      <c r="B2146" s="2" t="s">
        <v>4</v>
      </c>
      <c r="C2146" s="2" t="s">
        <v>2</v>
      </c>
      <c r="D2146" s="2" t="s">
        <v>27</v>
      </c>
      <c r="E2146" s="2" t="s">
        <v>158</v>
      </c>
      <c r="F2146" s="2" t="s">
        <v>241</v>
      </c>
      <c r="G2146" s="4"/>
      <c r="H2146" s="3">
        <v>42263.163931898896</v>
      </c>
      <c r="I2146" s="3">
        <v>43386.999243704202</v>
      </c>
      <c r="J2146" s="3">
        <v>44544.129092700001</v>
      </c>
      <c r="K2146" s="3">
        <v>45703.092364424498</v>
      </c>
      <c r="L2146" s="3">
        <v>46863.889058877699</v>
      </c>
      <c r="M2146" s="3">
        <v>48026.519176059599</v>
      </c>
      <c r="N2146" s="3">
        <v>49190.982715970298</v>
      </c>
      <c r="O2146" s="3">
        <v>50006.894557003201</v>
      </c>
      <c r="P2146" s="3">
        <v>50823.741116596</v>
      </c>
      <c r="Q2146" s="3">
        <v>51640.0610555354</v>
      </c>
      <c r="R2146" s="3">
        <v>52458.5492028015</v>
      </c>
      <c r="S2146" s="3">
        <v>53277.965892608801</v>
      </c>
      <c r="T2146" s="3">
        <v>53851.377457038703</v>
      </c>
      <c r="U2146" s="3">
        <v>54425.038868403099</v>
      </c>
      <c r="V2146" s="3">
        <v>54998.950126702199</v>
      </c>
      <c r="W2146" s="3">
        <v>55573.111231935698</v>
      </c>
      <c r="X2146" s="3">
        <v>56147.5221841038</v>
      </c>
      <c r="Y2146" s="3">
        <v>56681.340739278203</v>
      </c>
      <c r="Z2146" s="3">
        <v>57214.701530637198</v>
      </c>
      <c r="AA2146" s="3">
        <v>57747.604558180901</v>
      </c>
      <c r="AB2146" s="3">
        <v>58280.049821909299</v>
      </c>
      <c r="AC2146" s="3">
        <v>58812.037321822303</v>
      </c>
      <c r="AD2146" s="3">
        <v>59275.109008813597</v>
      </c>
      <c r="AE2146" s="3">
        <v>59737.232861825702</v>
      </c>
      <c r="AF2146" s="3">
        <v>60198.408880858799</v>
      </c>
      <c r="AG2146" s="3">
        <v>60658.637065912801</v>
      </c>
      <c r="AH2146" s="3">
        <v>61117.917416987802</v>
      </c>
      <c r="AI2146" s="3">
        <v>61653.718140709898</v>
      </c>
      <c r="AJ2146" s="3">
        <v>62188.056079698297</v>
      </c>
      <c r="AK2146" s="3">
        <v>62720.931233953001</v>
      </c>
      <c r="AL2146" s="3">
        <v>63252.343603474103</v>
      </c>
      <c r="AM2146" s="3">
        <v>63782.293188261399</v>
      </c>
      <c r="AN2146" s="4"/>
      <c r="AO2146" s="4"/>
    </row>
    <row r="2147" spans="1:41" x14ac:dyDescent="0.25">
      <c r="A2147" s="48" t="str">
        <f t="shared" si="9"/>
        <v>DIC5</v>
      </c>
      <c r="B2147" s="2" t="s">
        <v>4</v>
      </c>
      <c r="C2147" s="2" t="s">
        <v>2</v>
      </c>
      <c r="D2147" s="2" t="s">
        <v>27</v>
      </c>
      <c r="E2147" s="2" t="s">
        <v>52</v>
      </c>
      <c r="F2147" s="2" t="s">
        <v>237</v>
      </c>
      <c r="G2147" s="4"/>
      <c r="H2147" s="3">
        <v>31.6646</v>
      </c>
      <c r="I2147" s="3">
        <v>27.873699999999999</v>
      </c>
      <c r="J2147" s="3">
        <v>29.236599999999999</v>
      </c>
      <c r="K2147" s="3">
        <v>30.599499999999999</v>
      </c>
      <c r="L2147" s="3">
        <v>31.962399999999999</v>
      </c>
      <c r="M2147" s="3">
        <v>33.325299999999999</v>
      </c>
      <c r="N2147" s="3">
        <v>34.688200000000002</v>
      </c>
      <c r="O2147" s="3">
        <v>36.028120000000001</v>
      </c>
      <c r="P2147" s="3">
        <v>37.368040000000001</v>
      </c>
      <c r="Q2147" s="3">
        <v>38.70796</v>
      </c>
      <c r="R2147" s="3">
        <v>40.047879999999999</v>
      </c>
      <c r="S2147" s="3">
        <v>41.387799999999999</v>
      </c>
      <c r="T2147" s="3">
        <v>42.865299999999998</v>
      </c>
      <c r="U2147" s="3">
        <v>44.342799999999997</v>
      </c>
      <c r="V2147" s="3">
        <v>45.820300000000003</v>
      </c>
      <c r="W2147" s="3">
        <v>47.297800000000002</v>
      </c>
      <c r="X2147" s="3">
        <v>48.775300000000001</v>
      </c>
      <c r="Y2147" s="3">
        <v>50.427759999999999</v>
      </c>
      <c r="Z2147" s="3">
        <v>52.080219999999997</v>
      </c>
      <c r="AA2147" s="3">
        <v>53.732680000000002</v>
      </c>
      <c r="AB2147" s="3">
        <v>55.38514</v>
      </c>
      <c r="AC2147" s="3">
        <v>57.037599999999998</v>
      </c>
      <c r="AD2147" s="3">
        <v>58.916040000000002</v>
      </c>
      <c r="AE2147" s="3">
        <v>60.79448</v>
      </c>
      <c r="AF2147" s="3">
        <v>62.672919999999998</v>
      </c>
      <c r="AG2147" s="3">
        <v>64.551360000000003</v>
      </c>
      <c r="AH2147" s="3">
        <v>66.4298</v>
      </c>
      <c r="AI2147" s="3">
        <v>68.51858</v>
      </c>
      <c r="AJ2147" s="3">
        <v>70.60736</v>
      </c>
      <c r="AK2147" s="3">
        <v>72.69614</v>
      </c>
      <c r="AL2147" s="3">
        <v>74.78492</v>
      </c>
      <c r="AM2147" s="3">
        <v>76.873699999999999</v>
      </c>
      <c r="AN2147" s="4"/>
      <c r="AO2147" s="4"/>
    </row>
    <row r="2148" spans="1:41" x14ac:dyDescent="0.25">
      <c r="A2148" s="48" t="str">
        <f t="shared" si="9"/>
        <v>DIC5</v>
      </c>
      <c r="B2148" s="2" t="s">
        <v>4</v>
      </c>
      <c r="C2148" s="2" t="s">
        <v>2</v>
      </c>
      <c r="D2148" s="2" t="s">
        <v>27</v>
      </c>
      <c r="E2148" s="2" t="s">
        <v>62</v>
      </c>
      <c r="F2148" s="2" t="s">
        <v>243</v>
      </c>
      <c r="G2148" s="4"/>
      <c r="H2148" s="3">
        <v>0.52449999999999997</v>
      </c>
      <c r="I2148" s="3">
        <v>0.52939999999999998</v>
      </c>
      <c r="J2148" s="3">
        <v>0.55536237980117598</v>
      </c>
      <c r="K2148" s="3">
        <v>0.58194356970176397</v>
      </c>
      <c r="L2148" s="3">
        <v>0.60914356970176398</v>
      </c>
      <c r="M2148" s="3">
        <v>0.63696237980117598</v>
      </c>
      <c r="N2148" s="3">
        <v>0.66539999999999999</v>
      </c>
      <c r="O2148" s="3">
        <v>0.693293971648684</v>
      </c>
      <c r="P2148" s="3">
        <v>0.72173095747302596</v>
      </c>
      <c r="Q2148" s="3">
        <v>0.75071095747302696</v>
      </c>
      <c r="R2148" s="3">
        <v>0.78023397164868502</v>
      </c>
      <c r="S2148" s="3">
        <v>0.81030000000000102</v>
      </c>
      <c r="T2148" s="3">
        <v>0.84145657513567296</v>
      </c>
      <c r="U2148" s="3">
        <v>0.87308486270350805</v>
      </c>
      <c r="V2148" s="3">
        <v>0.90518486270350795</v>
      </c>
      <c r="W2148" s="3">
        <v>0.93775657513567101</v>
      </c>
      <c r="X2148" s="3">
        <v>0.970799999999998</v>
      </c>
      <c r="Y2148" s="3">
        <v>1.00586069116119</v>
      </c>
      <c r="Z2148" s="3">
        <v>1.04142103674178</v>
      </c>
      <c r="AA2148" s="3">
        <v>1.07748103674178</v>
      </c>
      <c r="AB2148" s="3">
        <v>1.11404069116119</v>
      </c>
      <c r="AC2148" s="3">
        <v>1.1511</v>
      </c>
      <c r="AD2148" s="3">
        <v>1.18787056636969</v>
      </c>
      <c r="AE2148" s="3">
        <v>1.2251058495545299</v>
      </c>
      <c r="AF2148" s="3">
        <v>1.26280584955453</v>
      </c>
      <c r="AG2148" s="3">
        <v>1.30097056636969</v>
      </c>
      <c r="AH2148" s="3">
        <v>1.3395999999999999</v>
      </c>
      <c r="AI2148" s="3">
        <v>1.37654811140606</v>
      </c>
      <c r="AJ2148" s="3">
        <v>1.4139621671091001</v>
      </c>
      <c r="AK2148" s="3">
        <v>1.45184216710909</v>
      </c>
      <c r="AL2148" s="3">
        <v>1.49018811140606</v>
      </c>
      <c r="AM2148" s="3">
        <v>1.5289999999999999</v>
      </c>
      <c r="AN2148" s="4"/>
      <c r="AO2148" s="4"/>
    </row>
    <row r="2149" spans="1:41" x14ac:dyDescent="0.25">
      <c r="A2149" s="48" t="str">
        <f t="shared" si="9"/>
        <v>DIC5</v>
      </c>
      <c r="B2149" s="2" t="s">
        <v>4</v>
      </c>
      <c r="C2149" s="2" t="s">
        <v>2</v>
      </c>
      <c r="D2149" s="2" t="s">
        <v>27</v>
      </c>
      <c r="E2149" s="2" t="s">
        <v>63</v>
      </c>
      <c r="F2149" s="2" t="s">
        <v>242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3">
        <v>5.0859069101725201E-3</v>
      </c>
      <c r="AA2149" s="3">
        <v>5.12590691018611E-3</v>
      </c>
      <c r="AB2149" s="3">
        <v>5.1639379401269298E-3</v>
      </c>
      <c r="AC2149" s="3">
        <v>5.2000000000238496E-3</v>
      </c>
      <c r="AD2149" s="3">
        <v>5.2833179986233603E-3</v>
      </c>
      <c r="AE2149" s="3">
        <v>5.3649769979355897E-3</v>
      </c>
      <c r="AF2149" s="3">
        <v>5.4449769979258997E-3</v>
      </c>
      <c r="AG2149" s="3">
        <v>5.5233179986333703E-3</v>
      </c>
      <c r="AH2149" s="3">
        <v>5.6000000000171503E-3</v>
      </c>
      <c r="AI2149" s="3">
        <v>5.7038904991926201E-3</v>
      </c>
      <c r="AJ2149" s="3">
        <v>5.8058357487862401E-3</v>
      </c>
      <c r="AK2149" s="3">
        <v>5.9058357488170898E-3</v>
      </c>
      <c r="AL2149" s="3">
        <v>6.0038904992505398E-3</v>
      </c>
      <c r="AM2149" s="3">
        <v>6.1000000000976896E-3</v>
      </c>
      <c r="AN2149" s="4"/>
      <c r="AO2149" s="4"/>
    </row>
    <row r="2150" spans="1:41" x14ac:dyDescent="0.25">
      <c r="A2150" s="48" t="str">
        <f t="shared" si="9"/>
        <v>DIC5</v>
      </c>
      <c r="B2150" s="2" t="s">
        <v>4</v>
      </c>
      <c r="C2150" s="2" t="s">
        <v>2</v>
      </c>
      <c r="D2150" s="2" t="s">
        <v>27</v>
      </c>
      <c r="E2150" s="2" t="s">
        <v>64</v>
      </c>
      <c r="F2150" s="2" t="s">
        <v>244</v>
      </c>
      <c r="G2150" s="4"/>
      <c r="H2150" s="3">
        <v>269.4325</v>
      </c>
      <c r="I2150" s="3">
        <v>275.0127</v>
      </c>
      <c r="J2150" s="3">
        <v>282.756521210004</v>
      </c>
      <c r="K2150" s="3">
        <v>290.50932181500502</v>
      </c>
      <c r="L2150" s="3">
        <v>298.27110181500501</v>
      </c>
      <c r="M2150" s="3">
        <v>306.04186121000299</v>
      </c>
      <c r="N2150" s="3">
        <v>313.82159999999999</v>
      </c>
      <c r="O2150" s="3">
        <v>319.12498603149101</v>
      </c>
      <c r="P2150" s="3">
        <v>324.42017904723701</v>
      </c>
      <c r="Q2150" s="3">
        <v>329.70717904723699</v>
      </c>
      <c r="R2150" s="3">
        <v>334.985986031491</v>
      </c>
      <c r="S2150" s="3">
        <v>340.25659999999999</v>
      </c>
      <c r="T2150" s="3">
        <v>342.99692509019502</v>
      </c>
      <c r="U2150" s="3">
        <v>345.70400763529102</v>
      </c>
      <c r="V2150" s="3">
        <v>348.377847635291</v>
      </c>
      <c r="W2150" s="3">
        <v>351.01844509019401</v>
      </c>
      <c r="X2150" s="3">
        <v>353.62580000000003</v>
      </c>
      <c r="Y2150" s="3">
        <v>354.53260040132699</v>
      </c>
      <c r="Z2150" s="3">
        <v>355.371000601991</v>
      </c>
      <c r="AA2150" s="3">
        <v>356.14100060199098</v>
      </c>
      <c r="AB2150" s="3">
        <v>356.84260040132699</v>
      </c>
      <c r="AC2150" s="3">
        <v>357.47579999999999</v>
      </c>
      <c r="AD2150" s="3">
        <v>356.33093895666002</v>
      </c>
      <c r="AE2150" s="3">
        <v>355.09230843499</v>
      </c>
      <c r="AF2150" s="3">
        <v>353.75990843499</v>
      </c>
      <c r="AG2150" s="3">
        <v>352.33373895666</v>
      </c>
      <c r="AH2150" s="3">
        <v>350.81380000000001</v>
      </c>
      <c r="AI2150" s="3">
        <v>349.52106563420102</v>
      </c>
      <c r="AJ2150" s="3">
        <v>348.11087845130101</v>
      </c>
      <c r="AK2150" s="3">
        <v>346.58323845130099</v>
      </c>
      <c r="AL2150" s="3">
        <v>344.93814563420102</v>
      </c>
      <c r="AM2150" s="3">
        <v>343.17559999999997</v>
      </c>
      <c r="AN2150" s="4"/>
      <c r="AO2150" s="4"/>
    </row>
    <row r="2151" spans="1:41" x14ac:dyDescent="0.25">
      <c r="A2151" s="48" t="str">
        <f t="shared" si="9"/>
        <v>DIC5</v>
      </c>
      <c r="B2151" s="2" t="s">
        <v>4</v>
      </c>
      <c r="C2151" s="2" t="s">
        <v>2</v>
      </c>
      <c r="D2151" s="2" t="s">
        <v>27</v>
      </c>
      <c r="E2151" s="2" t="s">
        <v>65</v>
      </c>
      <c r="F2151" s="2" t="s">
        <v>251</v>
      </c>
      <c r="G2151" s="4"/>
      <c r="H2151" s="3">
        <v>14.3615025968745</v>
      </c>
      <c r="I2151" s="3">
        <v>14.7491493881192</v>
      </c>
      <c r="J2151" s="3">
        <v>15.084533963482601</v>
      </c>
      <c r="K2151" s="3">
        <v>15.417604352849001</v>
      </c>
      <c r="L2151" s="3">
        <v>15.7483605562183</v>
      </c>
      <c r="M2151" s="3">
        <v>16.076802573590601</v>
      </c>
      <c r="N2151" s="3">
        <v>16.402930404965801</v>
      </c>
      <c r="O2151" s="3">
        <v>16.556544227606199</v>
      </c>
      <c r="P2151" s="3">
        <v>16.706727735489</v>
      </c>
      <c r="Q2151" s="3">
        <v>16.8534809286142</v>
      </c>
      <c r="R2151" s="3">
        <v>16.996803806981699</v>
      </c>
      <c r="S2151" s="3">
        <v>17.136696370591601</v>
      </c>
      <c r="T2151" s="3">
        <v>17.165967253004101</v>
      </c>
      <c r="U2151" s="3">
        <v>17.192067589350302</v>
      </c>
      <c r="V2151" s="3">
        <v>17.214997379630098</v>
      </c>
      <c r="W2151" s="3">
        <v>17.234756623843701</v>
      </c>
      <c r="X2151" s="3">
        <v>17.251345321991</v>
      </c>
      <c r="Y2151" s="3">
        <v>17.238302450541401</v>
      </c>
      <c r="Z2151" s="3">
        <v>17.2089513710905</v>
      </c>
      <c r="AA2151" s="3">
        <v>17.188510817731</v>
      </c>
      <c r="AB2151" s="3">
        <v>17.164439262517199</v>
      </c>
      <c r="AC2151" s="3">
        <v>17.136736705449099</v>
      </c>
      <c r="AD2151" s="3">
        <v>17.106687224547901</v>
      </c>
      <c r="AE2151" s="3">
        <v>17.073473191998801</v>
      </c>
      <c r="AF2151" s="3">
        <v>17.037094607801901</v>
      </c>
      <c r="AG2151" s="3">
        <v>16.997551471957301</v>
      </c>
      <c r="AH2151" s="3">
        <v>16.9548437844647</v>
      </c>
      <c r="AI2151" s="3">
        <v>16.950459501975001</v>
      </c>
      <c r="AJ2151" s="3">
        <v>16.9426343097733</v>
      </c>
      <c r="AK2151" s="3">
        <v>16.931368207859698</v>
      </c>
      <c r="AL2151" s="3">
        <v>16.916661196233999</v>
      </c>
      <c r="AM2151" s="3">
        <v>16.898513274896398</v>
      </c>
      <c r="AN2151" s="4"/>
      <c r="AO2151" s="4"/>
    </row>
    <row r="2152" spans="1:41" x14ac:dyDescent="0.25">
      <c r="A2152" s="48" t="str">
        <f t="shared" si="9"/>
        <v>DIC5</v>
      </c>
      <c r="B2152" s="2" t="s">
        <v>4</v>
      </c>
      <c r="C2152" s="2" t="s">
        <v>2</v>
      </c>
      <c r="D2152" s="2" t="s">
        <v>27</v>
      </c>
      <c r="E2152" s="2" t="s">
        <v>66</v>
      </c>
      <c r="F2152" s="2" t="s">
        <v>245</v>
      </c>
      <c r="G2152" s="4"/>
      <c r="H2152" s="3">
        <v>238.8158</v>
      </c>
      <c r="I2152" s="3">
        <v>222.92160000000001</v>
      </c>
      <c r="J2152" s="3">
        <v>228.287197175095</v>
      </c>
      <c r="K2152" s="3">
        <v>233.619415762643</v>
      </c>
      <c r="L2152" s="3">
        <v>238.91825576264301</v>
      </c>
      <c r="M2152" s="3">
        <v>244.18371717509501</v>
      </c>
      <c r="N2152" s="3">
        <v>249.41579999999999</v>
      </c>
      <c r="O2152" s="3">
        <v>255.50159753663101</v>
      </c>
      <c r="P2152" s="3">
        <v>261.59791630494698</v>
      </c>
      <c r="Q2152" s="3">
        <v>267.70475630494701</v>
      </c>
      <c r="R2152" s="3">
        <v>273.82211753663103</v>
      </c>
      <c r="S2152" s="3">
        <v>279.95</v>
      </c>
      <c r="T2152" s="3">
        <v>286.59225071813103</v>
      </c>
      <c r="U2152" s="3">
        <v>293.27014607719701</v>
      </c>
      <c r="V2152" s="3">
        <v>299.98368607719698</v>
      </c>
      <c r="W2152" s="3">
        <v>306.73287071813098</v>
      </c>
      <c r="X2152" s="3">
        <v>313.51769999999999</v>
      </c>
      <c r="Y2152" s="3">
        <v>322.103204540158</v>
      </c>
      <c r="Z2152" s="3">
        <v>330.76079681023703</v>
      </c>
      <c r="AA2152" s="3">
        <v>339.490476810237</v>
      </c>
      <c r="AB2152" s="3">
        <v>348.29224454015798</v>
      </c>
      <c r="AC2152" s="3">
        <v>357.16609999999997</v>
      </c>
      <c r="AD2152" s="3">
        <v>369.30698726053998</v>
      </c>
      <c r="AE2152" s="3">
        <v>381.54262089080999</v>
      </c>
      <c r="AF2152" s="3">
        <v>393.87300089080998</v>
      </c>
      <c r="AG2152" s="3">
        <v>406.29812726054001</v>
      </c>
      <c r="AH2152" s="3">
        <v>418.81799999999998</v>
      </c>
      <c r="AI2152" s="3">
        <v>433.70144225603298</v>
      </c>
      <c r="AJ2152" s="3">
        <v>448.70882338404903</v>
      </c>
      <c r="AK2152" s="3">
        <v>463.84014338404899</v>
      </c>
      <c r="AL2152" s="3">
        <v>479.09540225603303</v>
      </c>
      <c r="AM2152" s="3">
        <v>494.47460000000001</v>
      </c>
      <c r="AN2152" s="4"/>
      <c r="AO2152" s="4"/>
    </row>
    <row r="2153" spans="1:41" x14ac:dyDescent="0.25">
      <c r="A2153" s="48" t="str">
        <f t="shared" si="9"/>
        <v>DIC5</v>
      </c>
      <c r="B2153" s="2" t="s">
        <v>4</v>
      </c>
      <c r="C2153" s="2" t="s">
        <v>2</v>
      </c>
      <c r="D2153" s="2" t="s">
        <v>27</v>
      </c>
      <c r="E2153" s="2" t="s">
        <v>67</v>
      </c>
      <c r="F2153" s="2" t="s">
        <v>246</v>
      </c>
      <c r="G2153" s="4"/>
      <c r="H2153" s="3">
        <v>234.913397403125</v>
      </c>
      <c r="I2153" s="3">
        <v>241.25245061188099</v>
      </c>
      <c r="J2153" s="3">
        <v>246.73897870014599</v>
      </c>
      <c r="K2153" s="3">
        <v>252.18768464259301</v>
      </c>
      <c r="L2153" s="3">
        <v>257.59856843922398</v>
      </c>
      <c r="M2153" s="3">
        <v>262.97163009003702</v>
      </c>
      <c r="N2153" s="3">
        <v>268.30686959503402</v>
      </c>
      <c r="O2153" s="3">
        <v>270.82879930066599</v>
      </c>
      <c r="P2153" s="3">
        <v>273.29490755691899</v>
      </c>
      <c r="Q2153" s="3">
        <v>275.63848022038798</v>
      </c>
      <c r="R2153" s="3">
        <v>277.98254362568599</v>
      </c>
      <c r="S2153" s="3">
        <v>280.27050362940798</v>
      </c>
      <c r="T2153" s="3">
        <v>280.74928277813001</v>
      </c>
      <c r="U2153" s="3">
        <v>281.17620745735098</v>
      </c>
      <c r="V2153" s="3">
        <v>281.55127766707102</v>
      </c>
      <c r="W2153" s="3">
        <v>281.87449340729103</v>
      </c>
      <c r="X2153" s="3">
        <v>282.14585467800902</v>
      </c>
      <c r="Y2153" s="3">
        <v>281.93258615656902</v>
      </c>
      <c r="Z2153" s="3">
        <v>281.667455632665</v>
      </c>
      <c r="AA2153" s="3">
        <v>281.33537618602401</v>
      </c>
      <c r="AB2153" s="3">
        <v>280.943845406653</v>
      </c>
      <c r="AC2153" s="3">
        <v>280.492863294551</v>
      </c>
      <c r="AD2153" s="3">
        <v>280.005477536238</v>
      </c>
      <c r="AE2153" s="3">
        <v>279.46628394918002</v>
      </c>
      <c r="AF2153" s="3">
        <v>278.875282533377</v>
      </c>
      <c r="AG2153" s="3">
        <v>278.23247328882798</v>
      </c>
      <c r="AH2153" s="3">
        <v>277.53785621553499</v>
      </c>
      <c r="AI2153" s="3">
        <v>277.47159630541699</v>
      </c>
      <c r="AJ2153" s="3">
        <v>277.34901940131499</v>
      </c>
      <c r="AK2153" s="3">
        <v>277.17012550322897</v>
      </c>
      <c r="AL2153" s="3">
        <v>276.93491461115798</v>
      </c>
      <c r="AM2153" s="3">
        <v>276.64338672510303</v>
      </c>
      <c r="AN2153" s="4"/>
      <c r="AO2153" s="4"/>
    </row>
    <row r="2154" spans="1:41" x14ac:dyDescent="0.25">
      <c r="A2154" s="48" t="str">
        <f t="shared" si="9"/>
        <v>DIC5</v>
      </c>
      <c r="B2154" s="2" t="s">
        <v>4</v>
      </c>
      <c r="C2154" s="2" t="s">
        <v>2</v>
      </c>
      <c r="D2154" s="2" t="s">
        <v>27</v>
      </c>
      <c r="E2154" s="2" t="s">
        <v>68</v>
      </c>
      <c r="F2154" s="2" t="s">
        <v>247</v>
      </c>
      <c r="G2154" s="4"/>
      <c r="H2154" s="3">
        <v>1.1855</v>
      </c>
      <c r="I2154" s="3">
        <v>1.2103999999999999</v>
      </c>
      <c r="J2154" s="3">
        <v>1.26030503352073</v>
      </c>
      <c r="K2154" s="3">
        <v>1.3111075502810901</v>
      </c>
      <c r="L2154" s="3">
        <v>1.3628075502810899</v>
      </c>
      <c r="M2154" s="3">
        <v>1.41540503352073</v>
      </c>
      <c r="N2154" s="3">
        <v>1.4689000000000001</v>
      </c>
      <c r="O2154" s="3">
        <v>1.51734901588258</v>
      </c>
      <c r="P2154" s="3">
        <v>1.56650352382388</v>
      </c>
      <c r="Q2154" s="3">
        <v>1.6163635238238701</v>
      </c>
      <c r="R2154" s="3">
        <v>1.66692901588258</v>
      </c>
      <c r="S2154" s="3">
        <v>1.7181999999999999</v>
      </c>
      <c r="T2154" s="3">
        <v>1.7691953543894701</v>
      </c>
      <c r="U2154" s="3">
        <v>1.8207730315841999</v>
      </c>
      <c r="V2154" s="3">
        <v>1.8729330315842101</v>
      </c>
      <c r="W2154" s="3">
        <v>1.92567535438947</v>
      </c>
      <c r="X2154" s="3">
        <v>1.9790000000000001</v>
      </c>
      <c r="Y2154" s="3">
        <v>2.0354375677354399</v>
      </c>
      <c r="Z2154" s="3">
        <v>2.0924763516031502</v>
      </c>
      <c r="AA2154" s="3">
        <v>2.1501163516031601</v>
      </c>
      <c r="AB2154" s="3">
        <v>2.2083575677354399</v>
      </c>
      <c r="AC2154" s="3">
        <v>2.2671999999999999</v>
      </c>
      <c r="AD2154" s="3">
        <v>2.3338288521569699</v>
      </c>
      <c r="AE2154" s="3">
        <v>2.40110327823546</v>
      </c>
      <c r="AF2154" s="3">
        <v>2.46902327823546</v>
      </c>
      <c r="AG2154" s="3">
        <v>2.5375888521569698</v>
      </c>
      <c r="AH2154" s="3">
        <v>2.6067999999999998</v>
      </c>
      <c r="AI2154" s="3">
        <v>2.6825297411754101</v>
      </c>
      <c r="AJ2154" s="3">
        <v>2.7590246117631199</v>
      </c>
      <c r="AK2154" s="3">
        <v>2.8362846117631202</v>
      </c>
      <c r="AL2154" s="3">
        <v>2.9143097411754102</v>
      </c>
      <c r="AM2154" s="3">
        <v>2.9931000000000001</v>
      </c>
      <c r="AN2154" s="4"/>
      <c r="AO2154" s="4"/>
    </row>
    <row r="2155" spans="1:41" x14ac:dyDescent="0.25">
      <c r="A2155" s="48" t="str">
        <f t="shared" si="9"/>
        <v>DIC5</v>
      </c>
      <c r="B2155" s="2" t="s">
        <v>4</v>
      </c>
      <c r="C2155" s="2" t="s">
        <v>2</v>
      </c>
      <c r="D2155" s="2" t="s">
        <v>27</v>
      </c>
      <c r="E2155" s="2" t="s">
        <v>53</v>
      </c>
      <c r="F2155" s="2" t="s">
        <v>238</v>
      </c>
      <c r="G2155" s="4"/>
      <c r="H2155" s="3">
        <v>105.9659</v>
      </c>
      <c r="I2155" s="3">
        <v>97.14</v>
      </c>
      <c r="J2155" s="3">
        <v>99.984160000000003</v>
      </c>
      <c r="K2155" s="3">
        <v>102.82832000000001</v>
      </c>
      <c r="L2155" s="3">
        <v>105.67247999999999</v>
      </c>
      <c r="M2155" s="3">
        <v>108.51664</v>
      </c>
      <c r="N2155" s="3">
        <v>111.3608</v>
      </c>
      <c r="O2155" s="3">
        <v>113.86648</v>
      </c>
      <c r="P2155" s="3">
        <v>116.37215999999999</v>
      </c>
      <c r="Q2155" s="3">
        <v>118.87784000000001</v>
      </c>
      <c r="R2155" s="3">
        <v>121.38352</v>
      </c>
      <c r="S2155" s="3">
        <v>123.8892</v>
      </c>
      <c r="T2155" s="3">
        <v>126.28466</v>
      </c>
      <c r="U2155" s="3">
        <v>128.68011999999999</v>
      </c>
      <c r="V2155" s="3">
        <v>131.07558</v>
      </c>
      <c r="W2155" s="3">
        <v>133.47103999999999</v>
      </c>
      <c r="X2155" s="3">
        <v>135.8665</v>
      </c>
      <c r="Y2155" s="3">
        <v>138.47864000000001</v>
      </c>
      <c r="Z2155" s="3">
        <v>141.09078</v>
      </c>
      <c r="AA2155" s="3">
        <v>143.70292000000001</v>
      </c>
      <c r="AB2155" s="3">
        <v>146.31505999999999</v>
      </c>
      <c r="AC2155" s="3">
        <v>148.9272</v>
      </c>
      <c r="AD2155" s="3">
        <v>152.36601999999999</v>
      </c>
      <c r="AE2155" s="3">
        <v>155.80484000000001</v>
      </c>
      <c r="AF2155" s="3">
        <v>159.24366000000001</v>
      </c>
      <c r="AG2155" s="3">
        <v>162.68248</v>
      </c>
      <c r="AH2155" s="3">
        <v>166.12129999999999</v>
      </c>
      <c r="AI2155" s="3">
        <v>170.3622</v>
      </c>
      <c r="AJ2155" s="3">
        <v>174.60310000000001</v>
      </c>
      <c r="AK2155" s="3">
        <v>178.84399999999999</v>
      </c>
      <c r="AL2155" s="3">
        <v>183.0849</v>
      </c>
      <c r="AM2155" s="3">
        <v>187.32579999999999</v>
      </c>
      <c r="AN2155" s="4"/>
      <c r="AO2155" s="4"/>
    </row>
    <row r="2156" spans="1:41" x14ac:dyDescent="0.25">
      <c r="A2156" s="48" t="str">
        <f t="shared" si="9"/>
        <v>DIC5</v>
      </c>
      <c r="B2156" s="2" t="s">
        <v>4</v>
      </c>
      <c r="C2156" s="2" t="s">
        <v>2</v>
      </c>
      <c r="D2156" s="2" t="s">
        <v>27</v>
      </c>
      <c r="E2156" s="2" t="s">
        <v>69</v>
      </c>
      <c r="F2156" s="2" t="s">
        <v>248</v>
      </c>
      <c r="G2156" s="4"/>
      <c r="H2156" s="3">
        <v>59.130499999999898</v>
      </c>
      <c r="I2156" s="3">
        <v>59.680799999999799</v>
      </c>
      <c r="J2156" s="3">
        <v>62.607818892712999</v>
      </c>
      <c r="K2156" s="3">
        <v>65.604608339069699</v>
      </c>
      <c r="L2156" s="3">
        <v>68.671168339069794</v>
      </c>
      <c r="M2156" s="3">
        <v>71.807498892713298</v>
      </c>
      <c r="N2156" s="3">
        <v>75.013600000000295</v>
      </c>
      <c r="O2156" s="3">
        <v>78.158978997218199</v>
      </c>
      <c r="P2156" s="3">
        <v>81.365598495827101</v>
      </c>
      <c r="Q2156" s="3">
        <v>84.633458495827</v>
      </c>
      <c r="R2156" s="3">
        <v>87.962558997217897</v>
      </c>
      <c r="S2156" s="3">
        <v>91.352899999999806</v>
      </c>
      <c r="T2156" s="3">
        <v>94.864998726211596</v>
      </c>
      <c r="U2156" s="3">
        <v>98.430268089317494</v>
      </c>
      <c r="V2156" s="3">
        <v>102.048708089318</v>
      </c>
      <c r="W2156" s="3">
        <v>105.720318726212</v>
      </c>
      <c r="X2156" s="3">
        <v>109.4451</v>
      </c>
      <c r="Y2156" s="3">
        <v>113.396047335693</v>
      </c>
      <c r="Z2156" s="3">
        <v>117.40329100354001</v>
      </c>
      <c r="AA2156" s="3">
        <v>121.46683100353999</v>
      </c>
      <c r="AB2156" s="3">
        <v>125.58666733569299</v>
      </c>
      <c r="AC2156" s="3">
        <v>129.7628</v>
      </c>
      <c r="AD2156" s="3">
        <v>133.90850522131899</v>
      </c>
      <c r="AE2156" s="3">
        <v>138.10660783197801</v>
      </c>
      <c r="AF2156" s="3">
        <v>142.357107831978</v>
      </c>
      <c r="AG2156" s="3">
        <v>146.66000522131901</v>
      </c>
      <c r="AH2156" s="3">
        <v>151.0153</v>
      </c>
      <c r="AI2156" s="3">
        <v>155.180064707778</v>
      </c>
      <c r="AJ2156" s="3">
        <v>159.39734706166701</v>
      </c>
      <c r="AK2156" s="3">
        <v>163.66714706166701</v>
      </c>
      <c r="AL2156" s="3">
        <v>167.98946470777801</v>
      </c>
      <c r="AM2156" s="3">
        <v>172.36429999999999</v>
      </c>
      <c r="AN2156" s="4"/>
      <c r="AO2156" s="4"/>
    </row>
    <row r="2157" spans="1:41" x14ac:dyDescent="0.25">
      <c r="A2157" s="48" t="str">
        <f t="shared" si="9"/>
        <v>DIC5</v>
      </c>
      <c r="B2157" s="2" t="s">
        <v>4</v>
      </c>
      <c r="C2157" s="2" t="s">
        <v>2</v>
      </c>
      <c r="D2157" s="2" t="s">
        <v>27</v>
      </c>
      <c r="E2157" s="2" t="s">
        <v>70</v>
      </c>
      <c r="F2157" s="2" t="s">
        <v>249</v>
      </c>
      <c r="G2157" s="4"/>
      <c r="H2157" s="3">
        <v>7.3300000000000004E-2</v>
      </c>
      <c r="I2157" s="3">
        <v>6.7599999999999993E-2</v>
      </c>
      <c r="J2157" s="3">
        <v>7.0082714591920697E-2</v>
      </c>
      <c r="K2157" s="3">
        <v>7.2594071887881001E-2</v>
      </c>
      <c r="L2157" s="3">
        <v>7.5134071887881099E-2</v>
      </c>
      <c r="M2157" s="3">
        <v>7.7702714591920699E-2</v>
      </c>
      <c r="N2157" s="3">
        <v>8.0300000000000094E-2</v>
      </c>
      <c r="O2157" s="3">
        <v>8.2008639763959196E-2</v>
      </c>
      <c r="P2157" s="3">
        <v>8.3712959645938806E-2</v>
      </c>
      <c r="Q2157" s="3">
        <v>8.5412959645938799E-2</v>
      </c>
      <c r="R2157" s="3">
        <v>8.7108639763959203E-2</v>
      </c>
      <c r="S2157" s="3">
        <v>8.8800000000000004E-2</v>
      </c>
      <c r="T2157" s="3">
        <v>8.9906333707150093E-2</v>
      </c>
      <c r="U2157" s="3">
        <v>9.0989500560725203E-2</v>
      </c>
      <c r="V2157" s="3">
        <v>9.2049500560725195E-2</v>
      </c>
      <c r="W2157" s="3">
        <v>9.3086333707150207E-2</v>
      </c>
      <c r="X2157" s="3">
        <v>9.4100000000000003E-2</v>
      </c>
      <c r="Y2157" s="3">
        <v>9.5119575120785796E-2</v>
      </c>
      <c r="Z2157" s="3">
        <v>9.6109362681178701E-2</v>
      </c>
      <c r="AA2157" s="3">
        <v>9.7069362681178703E-2</v>
      </c>
      <c r="AB2157" s="3">
        <v>9.7999575120785803E-2</v>
      </c>
      <c r="AC2157" s="3">
        <v>9.8900000000000002E-2</v>
      </c>
      <c r="AD2157" s="3">
        <v>0.100685016591958</v>
      </c>
      <c r="AE2157" s="3">
        <v>0.102447524887936</v>
      </c>
      <c r="AF2157" s="3">
        <v>0.10418752488793601</v>
      </c>
      <c r="AG2157" s="3">
        <v>0.105905016591958</v>
      </c>
      <c r="AH2157" s="3">
        <v>0.1076</v>
      </c>
      <c r="AI2157" s="3">
        <v>0.11003141532925199</v>
      </c>
      <c r="AJ2157" s="3">
        <v>0.112447122993878</v>
      </c>
      <c r="AK2157" s="3">
        <v>0.114847122993878</v>
      </c>
      <c r="AL2157" s="3">
        <v>0.11723141532925201</v>
      </c>
      <c r="AM2157" s="3">
        <v>0.1196</v>
      </c>
      <c r="AN2157" s="4"/>
      <c r="AO2157" s="4"/>
    </row>
    <row r="2158" spans="1:41" x14ac:dyDescent="0.25">
      <c r="A2158" s="48" t="str">
        <f t="shared" ref="A2158:A2221" si="10">+"DIC5"</f>
        <v>DIC5</v>
      </c>
      <c r="B2158" s="2" t="s">
        <v>4</v>
      </c>
      <c r="C2158" s="2" t="s">
        <v>2</v>
      </c>
      <c r="D2158" s="2" t="s">
        <v>27</v>
      </c>
      <c r="E2158" s="2" t="s">
        <v>71</v>
      </c>
      <c r="F2158" s="2" t="s">
        <v>250</v>
      </c>
      <c r="G2158" s="4"/>
      <c r="H2158" s="3">
        <v>25.455100000000002</v>
      </c>
      <c r="I2158" s="3">
        <v>24.8811</v>
      </c>
      <c r="J2158" s="3">
        <v>25.434639930646199</v>
      </c>
      <c r="K2158" s="3">
        <v>25.9813998959693</v>
      </c>
      <c r="L2158" s="3">
        <v>26.5213798959693</v>
      </c>
      <c r="M2158" s="3">
        <v>27.054579930646199</v>
      </c>
      <c r="N2158" s="3">
        <v>27.581</v>
      </c>
      <c r="O2158" s="3">
        <v>28.064602279091801</v>
      </c>
      <c r="P2158" s="3">
        <v>28.542643418637599</v>
      </c>
      <c r="Q2158" s="3">
        <v>29.0818375620442</v>
      </c>
      <c r="R2158" s="3">
        <v>29.5591583746961</v>
      </c>
      <c r="S2158" s="3">
        <v>30.031199999999998</v>
      </c>
      <c r="T2158" s="3">
        <v>30.4046371710965</v>
      </c>
      <c r="U2158" s="3">
        <v>30.776495756644699</v>
      </c>
      <c r="V2158" s="3">
        <v>31.146775756644701</v>
      </c>
      <c r="W2158" s="3">
        <v>31.515477171096499</v>
      </c>
      <c r="X2158" s="3">
        <v>31.8826</v>
      </c>
      <c r="Y2158" s="3">
        <v>32.326361281694098</v>
      </c>
      <c r="Z2158" s="3">
        <v>32.772151922541099</v>
      </c>
      <c r="AA2158" s="3">
        <v>33.219971922541099</v>
      </c>
      <c r="AB2158" s="3">
        <v>33.669821281693999</v>
      </c>
      <c r="AC2158" s="3">
        <v>34.121699999999997</v>
      </c>
      <c r="AD2158" s="3">
        <v>34.722296047578801</v>
      </c>
      <c r="AE2158" s="3">
        <v>35.323404071368202</v>
      </c>
      <c r="AF2158" s="3">
        <v>35.925024071368199</v>
      </c>
      <c r="AG2158" s="3">
        <v>36.527156047578799</v>
      </c>
      <c r="AH2158" s="3">
        <v>37.129800000000003</v>
      </c>
      <c r="AI2158" s="3">
        <v>37.819418436186602</v>
      </c>
      <c r="AJ2158" s="3">
        <v>38.508577654279797</v>
      </c>
      <c r="AK2158" s="3">
        <v>39.197277654279802</v>
      </c>
      <c r="AL2158" s="3">
        <v>39.885518436186501</v>
      </c>
      <c r="AM2158" s="3">
        <v>40.573300000000003</v>
      </c>
      <c r="AN2158" s="4"/>
      <c r="AO2158" s="4"/>
    </row>
    <row r="2159" spans="1:41" x14ac:dyDescent="0.25">
      <c r="A2159" s="48" t="str">
        <f t="shared" si="10"/>
        <v>DIC5</v>
      </c>
      <c r="B2159" s="2" t="s">
        <v>4</v>
      </c>
      <c r="C2159" s="2" t="s">
        <v>2</v>
      </c>
      <c r="D2159" s="2" t="s">
        <v>27</v>
      </c>
      <c r="E2159" s="2" t="s">
        <v>54</v>
      </c>
      <c r="F2159" s="2" t="s">
        <v>239</v>
      </c>
      <c r="G2159" s="4"/>
      <c r="H2159" s="3">
        <v>69.341300000000004</v>
      </c>
      <c r="I2159" s="3">
        <v>71.078400000000002</v>
      </c>
      <c r="J2159" s="3">
        <v>72.992840000000001</v>
      </c>
      <c r="K2159" s="3">
        <v>74.90728</v>
      </c>
      <c r="L2159" s="3">
        <v>76.821719999999999</v>
      </c>
      <c r="M2159" s="3">
        <v>78.736159999999998</v>
      </c>
      <c r="N2159" s="3">
        <v>80.650599999999997</v>
      </c>
      <c r="O2159" s="3">
        <v>82.413380000000004</v>
      </c>
      <c r="P2159" s="3">
        <v>84.176159999999996</v>
      </c>
      <c r="Q2159" s="3">
        <v>85.938940000000002</v>
      </c>
      <c r="R2159" s="3">
        <v>87.701719999999995</v>
      </c>
      <c r="S2159" s="3">
        <v>89.464500000000001</v>
      </c>
      <c r="T2159" s="3">
        <v>90.507499999999993</v>
      </c>
      <c r="U2159" s="3">
        <v>91.5505</v>
      </c>
      <c r="V2159" s="3">
        <v>92.593500000000006</v>
      </c>
      <c r="W2159" s="3">
        <v>93.636499999999998</v>
      </c>
      <c r="X2159" s="3">
        <v>94.679500000000004</v>
      </c>
      <c r="Y2159" s="3">
        <v>95.391620000000003</v>
      </c>
      <c r="Z2159" s="3">
        <v>96.103740000000002</v>
      </c>
      <c r="AA2159" s="3">
        <v>96.815860000000001</v>
      </c>
      <c r="AB2159" s="3">
        <v>97.527979999999999</v>
      </c>
      <c r="AC2159" s="3">
        <v>98.240099999999998</v>
      </c>
      <c r="AD2159" s="3">
        <v>99.267380000000003</v>
      </c>
      <c r="AE2159" s="3">
        <v>100.29465999999999</v>
      </c>
      <c r="AF2159" s="3">
        <v>101.32194</v>
      </c>
      <c r="AG2159" s="3">
        <v>102.34922</v>
      </c>
      <c r="AH2159" s="3">
        <v>103.37649999999999</v>
      </c>
      <c r="AI2159" s="3">
        <v>104.58893999999999</v>
      </c>
      <c r="AJ2159" s="3">
        <v>105.80137999999999</v>
      </c>
      <c r="AK2159" s="3">
        <v>107.01382</v>
      </c>
      <c r="AL2159" s="3">
        <v>108.22626</v>
      </c>
      <c r="AM2159" s="3">
        <v>109.4387</v>
      </c>
      <c r="AN2159" s="4"/>
      <c r="AO2159" s="4"/>
    </row>
    <row r="2160" spans="1:41" x14ac:dyDescent="0.25">
      <c r="A2160" s="48" t="str">
        <f t="shared" si="10"/>
        <v>DIC5</v>
      </c>
      <c r="B2160" s="2" t="s">
        <v>4</v>
      </c>
      <c r="C2160" s="2" t="s">
        <v>2</v>
      </c>
      <c r="D2160" s="2" t="s">
        <v>27</v>
      </c>
      <c r="E2160" s="2" t="s">
        <v>34</v>
      </c>
      <c r="F2160" s="2" t="s">
        <v>180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3">
        <v>0.62265294476969801</v>
      </c>
      <c r="Z2160" s="3">
        <v>1.46105314543325</v>
      </c>
      <c r="AA2160" s="3">
        <v>2.2310531454331799</v>
      </c>
      <c r="AB2160" s="3">
        <v>2.9326529447696399</v>
      </c>
      <c r="AC2160" s="3">
        <v>3.56585254344236</v>
      </c>
      <c r="AD2160" s="3">
        <v>2.42099150010245</v>
      </c>
      <c r="AE2160" s="3">
        <v>1.1823609784323701</v>
      </c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</row>
    <row r="2161" spans="1:41" x14ac:dyDescent="0.25">
      <c r="A2161" s="48" t="str">
        <f t="shared" si="10"/>
        <v>DIC5</v>
      </c>
      <c r="B2161" s="2" t="s">
        <v>4</v>
      </c>
      <c r="C2161" s="2" t="s">
        <v>2</v>
      </c>
      <c r="D2161" s="2" t="s">
        <v>27</v>
      </c>
      <c r="E2161" s="2" t="s">
        <v>34</v>
      </c>
      <c r="F2161" s="2" t="s">
        <v>270</v>
      </c>
      <c r="G2161" s="4"/>
      <c r="H2161" s="3">
        <v>183.11309693020999</v>
      </c>
      <c r="I2161" s="3">
        <v>194.92684511925501</v>
      </c>
      <c r="J2161" s="3">
        <v>194.92684511925501</v>
      </c>
      <c r="K2161" s="3">
        <v>194.92684511925501</v>
      </c>
      <c r="L2161" s="3">
        <v>194.92684511925501</v>
      </c>
      <c r="M2161" s="3">
        <v>194.92684511925501</v>
      </c>
      <c r="N2161" s="3">
        <v>194.92684511925501</v>
      </c>
      <c r="O2161" s="3">
        <v>194.92684511925501</v>
      </c>
      <c r="P2161" s="3">
        <v>194.92684511925501</v>
      </c>
      <c r="Q2161" s="3">
        <v>194.92684511925501</v>
      </c>
      <c r="R2161" s="3">
        <v>194.92684511925501</v>
      </c>
      <c r="S2161" s="3">
        <v>194.92684511925501</v>
      </c>
      <c r="T2161" s="3">
        <v>194.92684511925501</v>
      </c>
      <c r="U2161" s="3">
        <v>194.92684511925501</v>
      </c>
      <c r="V2161" s="3">
        <v>194.92684511925501</v>
      </c>
      <c r="W2161" s="3">
        <v>194.92684511925501</v>
      </c>
      <c r="X2161" s="3">
        <v>194.92684511925501</v>
      </c>
      <c r="Y2161" s="3">
        <v>194.92684511925501</v>
      </c>
      <c r="Z2161" s="3">
        <v>194.92684511925501</v>
      </c>
      <c r="AA2161" s="3">
        <v>194.92684511925501</v>
      </c>
      <c r="AB2161" s="3">
        <v>194.92684511925501</v>
      </c>
      <c r="AC2161" s="3">
        <v>194.92684511925501</v>
      </c>
      <c r="AD2161" s="3">
        <v>194.92684511925501</v>
      </c>
      <c r="AE2161" s="3">
        <v>194.92684511925501</v>
      </c>
      <c r="AF2161" s="3">
        <v>194.92684511925501</v>
      </c>
      <c r="AG2161" s="3">
        <v>194.92684511925501</v>
      </c>
      <c r="AH2161" s="3">
        <v>194.92684511925501</v>
      </c>
      <c r="AI2161" s="3">
        <v>194.92684511925501</v>
      </c>
      <c r="AJ2161" s="3">
        <v>194.92684511925501</v>
      </c>
      <c r="AK2161" s="3">
        <v>194.92684511925501</v>
      </c>
      <c r="AL2161" s="3">
        <v>194.92684511925501</v>
      </c>
      <c r="AM2161" s="3">
        <v>194.92684511925501</v>
      </c>
      <c r="AN2161" s="4"/>
      <c r="AO2161" s="4"/>
    </row>
    <row r="2162" spans="1:41" x14ac:dyDescent="0.25">
      <c r="A2162" s="48" t="str">
        <f t="shared" si="10"/>
        <v>DIC5</v>
      </c>
      <c r="B2162" s="2" t="s">
        <v>4</v>
      </c>
      <c r="C2162" s="2" t="s">
        <v>2</v>
      </c>
      <c r="D2162" s="2" t="s">
        <v>27</v>
      </c>
      <c r="E2162" s="2" t="s">
        <v>34</v>
      </c>
      <c r="F2162" s="2" t="s">
        <v>271</v>
      </c>
      <c r="G2162" s="4"/>
      <c r="H2162" s="3">
        <v>139.014824683737</v>
      </c>
      <c r="I2162" s="3">
        <v>158.983102337302</v>
      </c>
      <c r="J2162" s="3">
        <v>158.983102337302</v>
      </c>
      <c r="K2162" s="3">
        <v>158.983102337302</v>
      </c>
      <c r="L2162" s="3">
        <v>158.983102337302</v>
      </c>
      <c r="M2162" s="3">
        <v>158.983102337302</v>
      </c>
      <c r="N2162" s="3">
        <v>158.983102337302</v>
      </c>
      <c r="O2162" s="3">
        <v>158.983102337302</v>
      </c>
      <c r="P2162" s="3">
        <v>158.983102337302</v>
      </c>
      <c r="Q2162" s="3">
        <v>158.983102337302</v>
      </c>
      <c r="R2162" s="3">
        <v>158.983102337302</v>
      </c>
      <c r="S2162" s="3">
        <v>158.983102337302</v>
      </c>
      <c r="T2162" s="3">
        <v>158.983102337302</v>
      </c>
      <c r="U2162" s="3">
        <v>158.983102337302</v>
      </c>
      <c r="V2162" s="3">
        <v>158.983102337302</v>
      </c>
      <c r="W2162" s="3">
        <v>158.983102337302</v>
      </c>
      <c r="X2162" s="3">
        <v>158.983102337302</v>
      </c>
      <c r="Y2162" s="3">
        <v>158.983102337302</v>
      </c>
      <c r="Z2162" s="3">
        <v>158.983102337302</v>
      </c>
      <c r="AA2162" s="3">
        <v>158.983102337302</v>
      </c>
      <c r="AB2162" s="3">
        <v>158.983102337302</v>
      </c>
      <c r="AC2162" s="3">
        <v>158.983102337302</v>
      </c>
      <c r="AD2162" s="3">
        <v>158.983102337302</v>
      </c>
      <c r="AE2162" s="3">
        <v>158.983102337302</v>
      </c>
      <c r="AF2162" s="3">
        <v>158.983102337302</v>
      </c>
      <c r="AG2162" s="3">
        <v>158.983102337302</v>
      </c>
      <c r="AH2162" s="3">
        <v>158.983102337302</v>
      </c>
      <c r="AI2162" s="3">
        <v>158.983102337302</v>
      </c>
      <c r="AJ2162" s="3">
        <v>158.983102337302</v>
      </c>
      <c r="AK2162" s="3">
        <v>158.983102337302</v>
      </c>
      <c r="AL2162" s="3">
        <v>158.983102337302</v>
      </c>
      <c r="AM2162" s="3">
        <v>158.983102337302</v>
      </c>
      <c r="AN2162" s="4"/>
      <c r="AO2162" s="4"/>
    </row>
    <row r="2163" spans="1:41" x14ac:dyDescent="0.25">
      <c r="A2163" s="48" t="str">
        <f t="shared" si="10"/>
        <v>DIC5</v>
      </c>
      <c r="B2163" s="2" t="s">
        <v>4</v>
      </c>
      <c r="C2163" s="2" t="s">
        <v>2</v>
      </c>
      <c r="D2163" s="2" t="s">
        <v>27</v>
      </c>
      <c r="E2163" s="2" t="s">
        <v>55</v>
      </c>
      <c r="F2163" s="2" t="s">
        <v>240</v>
      </c>
      <c r="G2163" s="4"/>
      <c r="H2163" s="3">
        <v>62.181399999999996</v>
      </c>
      <c r="I2163" s="3">
        <v>54.353099999999998</v>
      </c>
      <c r="J2163" s="3">
        <v>55.485239999999997</v>
      </c>
      <c r="K2163" s="3">
        <v>56.617379999999997</v>
      </c>
      <c r="L2163" s="3">
        <v>57.749519999999997</v>
      </c>
      <c r="M2163" s="3">
        <v>58.881659999999997</v>
      </c>
      <c r="N2163" s="3">
        <v>60.013800000000003</v>
      </c>
      <c r="O2163" s="3">
        <v>61.532040000000002</v>
      </c>
      <c r="P2163" s="3">
        <v>63.050280000000001</v>
      </c>
      <c r="Q2163" s="3">
        <v>64.568520000000007</v>
      </c>
      <c r="R2163" s="3">
        <v>66.086759999999998</v>
      </c>
      <c r="S2163" s="3">
        <v>67.605000000000004</v>
      </c>
      <c r="T2163" s="3">
        <v>68.968959999999996</v>
      </c>
      <c r="U2163" s="3">
        <v>70.332920000000001</v>
      </c>
      <c r="V2163" s="3">
        <v>71.696879999999993</v>
      </c>
      <c r="W2163" s="3">
        <v>73.060839999999999</v>
      </c>
      <c r="X2163" s="3">
        <v>74.424800000000005</v>
      </c>
      <c r="Y2163" s="3">
        <v>75.68844</v>
      </c>
      <c r="Z2163" s="3">
        <v>76.952079999999995</v>
      </c>
      <c r="AA2163" s="3">
        <v>78.215720000000005</v>
      </c>
      <c r="AB2163" s="3">
        <v>79.47936</v>
      </c>
      <c r="AC2163" s="3">
        <v>80.742999999999995</v>
      </c>
      <c r="AD2163" s="3">
        <v>82.736779999999996</v>
      </c>
      <c r="AE2163" s="3">
        <v>84.730559999999997</v>
      </c>
      <c r="AF2163" s="3">
        <v>86.724339999999998</v>
      </c>
      <c r="AG2163" s="3">
        <v>88.718119999999999</v>
      </c>
      <c r="AH2163" s="3">
        <v>90.7119</v>
      </c>
      <c r="AI2163" s="3">
        <v>93.38082</v>
      </c>
      <c r="AJ2163" s="3">
        <v>96.04974</v>
      </c>
      <c r="AK2163" s="3">
        <v>98.71866</v>
      </c>
      <c r="AL2163" s="3">
        <v>101.38758</v>
      </c>
      <c r="AM2163" s="3">
        <v>104.0565</v>
      </c>
      <c r="AN2163" s="4"/>
      <c r="AO2163" s="4"/>
    </row>
    <row r="2164" spans="1:41" x14ac:dyDescent="0.25">
      <c r="A2164" s="48" t="str">
        <f t="shared" si="10"/>
        <v>DIC5</v>
      </c>
      <c r="B2164" s="2" t="s">
        <v>4</v>
      </c>
      <c r="C2164" s="2" t="s">
        <v>2</v>
      </c>
      <c r="D2164" s="2" t="s">
        <v>27</v>
      </c>
      <c r="E2164" s="2" t="s">
        <v>56</v>
      </c>
      <c r="F2164" s="2" t="s">
        <v>241</v>
      </c>
      <c r="G2164" s="4"/>
      <c r="H2164" s="3">
        <v>574.73889999999994</v>
      </c>
      <c r="I2164" s="3">
        <v>589.86</v>
      </c>
      <c r="J2164" s="3">
        <v>605.09659999999997</v>
      </c>
      <c r="K2164" s="3">
        <v>620.33320000000003</v>
      </c>
      <c r="L2164" s="3">
        <v>635.56979999999999</v>
      </c>
      <c r="M2164" s="3">
        <v>650.80640000000005</v>
      </c>
      <c r="N2164" s="3">
        <v>666.04300000000001</v>
      </c>
      <c r="O2164" s="3">
        <v>676.68813999999998</v>
      </c>
      <c r="P2164" s="3">
        <v>687.33327999999995</v>
      </c>
      <c r="Q2164" s="3">
        <v>697.97842000000003</v>
      </c>
      <c r="R2164" s="3">
        <v>708.62356</v>
      </c>
      <c r="S2164" s="3">
        <v>719.26869999999997</v>
      </c>
      <c r="T2164" s="3">
        <v>726.84820000000002</v>
      </c>
      <c r="U2164" s="3">
        <v>734.42769999999996</v>
      </c>
      <c r="V2164" s="3">
        <v>742.00720000000001</v>
      </c>
      <c r="W2164" s="3">
        <v>749.58669999999995</v>
      </c>
      <c r="X2164" s="3">
        <v>757.1662</v>
      </c>
      <c r="Y2164" s="3">
        <v>764.67906000000005</v>
      </c>
      <c r="Z2164" s="3">
        <v>772.19191999999998</v>
      </c>
      <c r="AA2164" s="3">
        <v>779.70478000000003</v>
      </c>
      <c r="AB2164" s="3">
        <v>787.21763999999996</v>
      </c>
      <c r="AC2164" s="3">
        <v>794.73050000000001</v>
      </c>
      <c r="AD2164" s="3">
        <v>801.72234000000003</v>
      </c>
      <c r="AE2164" s="3">
        <v>808.71418000000006</v>
      </c>
      <c r="AF2164" s="3">
        <v>815.70601999999997</v>
      </c>
      <c r="AG2164" s="3">
        <v>822.69785999999999</v>
      </c>
      <c r="AH2164" s="3">
        <v>829.68970000000002</v>
      </c>
      <c r="AI2164" s="3">
        <v>837.96831999999995</v>
      </c>
      <c r="AJ2164" s="3">
        <v>846.24694</v>
      </c>
      <c r="AK2164" s="3">
        <v>854.52556000000004</v>
      </c>
      <c r="AL2164" s="3">
        <v>862.80417999999997</v>
      </c>
      <c r="AM2164" s="3">
        <v>871.08280000000002</v>
      </c>
      <c r="AN2164" s="4"/>
      <c r="AO2164" s="4"/>
    </row>
    <row r="2165" spans="1:41" x14ac:dyDescent="0.25">
      <c r="A2165" s="48" t="str">
        <f t="shared" si="10"/>
        <v>DIC5</v>
      </c>
      <c r="B2165" s="2" t="s">
        <v>4</v>
      </c>
      <c r="C2165" s="2" t="s">
        <v>2</v>
      </c>
      <c r="D2165" s="2" t="s">
        <v>27</v>
      </c>
      <c r="E2165" s="2" t="s">
        <v>72</v>
      </c>
      <c r="F2165" s="2" t="s">
        <v>210</v>
      </c>
      <c r="G2165" s="4"/>
      <c r="H2165" s="3">
        <v>0.72675796819485805</v>
      </c>
      <c r="I2165" s="3">
        <v>0.58728001537639796</v>
      </c>
      <c r="J2165" s="3">
        <v>0.45980812676562499</v>
      </c>
      <c r="K2165" s="3">
        <v>0.536969701929635</v>
      </c>
      <c r="L2165" s="3">
        <v>0.51181454520625302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</row>
    <row r="2166" spans="1:41" x14ac:dyDescent="0.25">
      <c r="A2166" s="48" t="str">
        <f t="shared" si="10"/>
        <v>DIC5</v>
      </c>
      <c r="B2166" s="2" t="s">
        <v>4</v>
      </c>
      <c r="C2166" s="2" t="s">
        <v>2</v>
      </c>
      <c r="D2166" s="2" t="s">
        <v>27</v>
      </c>
      <c r="E2166" s="2" t="s">
        <v>73</v>
      </c>
      <c r="F2166" s="2" t="s">
        <v>211</v>
      </c>
      <c r="G2166" s="4"/>
      <c r="H2166" s="3">
        <v>4.73281163597236</v>
      </c>
      <c r="I2166" s="3">
        <v>4.73281163597236</v>
      </c>
      <c r="J2166" s="3">
        <v>4.73281163597236</v>
      </c>
      <c r="K2166" s="3">
        <v>4.73281163597236</v>
      </c>
      <c r="L2166" s="3">
        <v>4.73281163597236</v>
      </c>
      <c r="M2166" s="3">
        <v>4.73281163597236</v>
      </c>
      <c r="N2166" s="3">
        <v>4.73281163597236</v>
      </c>
      <c r="O2166" s="3">
        <v>4.73281163597236</v>
      </c>
      <c r="P2166" s="3">
        <v>4.73281163597236</v>
      </c>
      <c r="Q2166" s="3">
        <v>4.4388654758740698</v>
      </c>
      <c r="R2166" s="3">
        <v>2.2656595608219998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</row>
    <row r="2167" spans="1:41" x14ac:dyDescent="0.25">
      <c r="A2167" s="48" t="str">
        <f t="shared" si="10"/>
        <v>DIC5</v>
      </c>
      <c r="B2167" s="2" t="s">
        <v>4</v>
      </c>
      <c r="C2167" s="2" t="s">
        <v>2</v>
      </c>
      <c r="D2167" s="2" t="s">
        <v>27</v>
      </c>
      <c r="E2167" s="2" t="s">
        <v>73</v>
      </c>
      <c r="F2167" s="2" t="s">
        <v>215</v>
      </c>
      <c r="G2167" s="4"/>
      <c r="H2167" s="3">
        <v>1.5220623656853201</v>
      </c>
      <c r="I2167" s="3">
        <v>1.5220623656853201</v>
      </c>
      <c r="J2167" s="3">
        <v>1.5220623656853201</v>
      </c>
      <c r="K2167" s="3">
        <v>1.5220623656853201</v>
      </c>
      <c r="L2167" s="3">
        <v>1.5220623656853201</v>
      </c>
      <c r="M2167" s="3">
        <v>1.5220623656853201</v>
      </c>
      <c r="N2167" s="3">
        <v>1.5220623656853201</v>
      </c>
      <c r="O2167" s="3">
        <v>1.5220623656853201</v>
      </c>
      <c r="P2167" s="3">
        <v>1.5220623656853201</v>
      </c>
      <c r="Q2167" s="3">
        <v>1.5220623656853201</v>
      </c>
      <c r="R2167" s="3">
        <v>1.5220623656853201</v>
      </c>
      <c r="S2167" s="3">
        <v>1.5220623656853201</v>
      </c>
      <c r="T2167" s="3">
        <v>1.5220623656853201</v>
      </c>
      <c r="U2167" s="3">
        <v>1.5220623656853201</v>
      </c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</row>
    <row r="2168" spans="1:41" x14ac:dyDescent="0.25">
      <c r="A2168" s="48" t="str">
        <f t="shared" si="10"/>
        <v>DIC5</v>
      </c>
      <c r="B2168" s="2" t="s">
        <v>4</v>
      </c>
      <c r="C2168" s="2" t="s">
        <v>2</v>
      </c>
      <c r="D2168" s="2" t="s">
        <v>27</v>
      </c>
      <c r="E2168" s="2" t="s">
        <v>73</v>
      </c>
      <c r="F2168" s="2" t="s">
        <v>230</v>
      </c>
      <c r="G2168" s="4"/>
      <c r="H2168" s="3">
        <v>8.5470039956174801</v>
      </c>
      <c r="I2168" s="3">
        <v>7.83414506750524</v>
      </c>
      <c r="J2168" s="3">
        <v>6.9540976580303102</v>
      </c>
      <c r="K2168" s="3">
        <v>6.4227197656057102</v>
      </c>
      <c r="L2168" s="3">
        <v>4.4149894086722901</v>
      </c>
      <c r="M2168" s="3">
        <v>3.7153433854273499</v>
      </c>
      <c r="N2168" s="3">
        <v>3.0156973621824101</v>
      </c>
      <c r="O2168" s="3">
        <v>2.46088443638416</v>
      </c>
      <c r="P2168" s="3">
        <v>0.63996356125429099</v>
      </c>
      <c r="Q2168" s="4"/>
      <c r="R2168" s="4"/>
      <c r="S2168" s="3">
        <v>2.1671178312394401</v>
      </c>
      <c r="T2168" s="3">
        <v>2.1671178312394401</v>
      </c>
      <c r="U2168" s="3">
        <v>1.09030325516039</v>
      </c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</row>
    <row r="2169" spans="1:41" x14ac:dyDescent="0.25">
      <c r="A2169" s="48" t="str">
        <f t="shared" si="10"/>
        <v>DIC5</v>
      </c>
      <c r="B2169" s="2" t="s">
        <v>4</v>
      </c>
      <c r="C2169" s="2" t="s">
        <v>2</v>
      </c>
      <c r="D2169" s="2" t="s">
        <v>27</v>
      </c>
      <c r="E2169" s="2" t="s">
        <v>74</v>
      </c>
      <c r="F2169" s="2" t="s">
        <v>216</v>
      </c>
      <c r="G2169" s="4"/>
      <c r="H2169" s="3">
        <v>7.7086534699123396E-2</v>
      </c>
      <c r="I2169" s="3">
        <v>7.28439735993794E-2</v>
      </c>
      <c r="J2169" s="3">
        <v>6.9642040693912194E-2</v>
      </c>
      <c r="K2169" s="3">
        <v>6.6440107788444905E-2</v>
      </c>
      <c r="L2169" s="3">
        <v>6.3238174882977699E-2</v>
      </c>
      <c r="M2169" s="3">
        <v>6.0036241977510403E-2</v>
      </c>
      <c r="N2169" s="3">
        <v>5.6834309072043197E-2</v>
      </c>
      <c r="O2169" s="3">
        <v>6.4749844781502299E-3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</row>
    <row r="2170" spans="1:41" x14ac:dyDescent="0.25">
      <c r="A2170" s="48" t="str">
        <f t="shared" si="10"/>
        <v>DIC5</v>
      </c>
      <c r="B2170" s="2" t="s">
        <v>4</v>
      </c>
      <c r="C2170" s="2" t="s">
        <v>2</v>
      </c>
      <c r="D2170" s="2" t="s">
        <v>27</v>
      </c>
      <c r="E2170" s="2" t="s">
        <v>75</v>
      </c>
      <c r="F2170" s="2" t="s">
        <v>212</v>
      </c>
      <c r="G2170" s="4"/>
      <c r="H2170" s="3">
        <v>0.61324097015441703</v>
      </c>
      <c r="I2170" s="3">
        <v>0.61324097015441703</v>
      </c>
      <c r="J2170" s="3">
        <v>0.61324097015441703</v>
      </c>
      <c r="K2170" s="3">
        <v>0.61324097015441703</v>
      </c>
      <c r="L2170" s="3">
        <v>0.61324097015441703</v>
      </c>
      <c r="M2170" s="3">
        <v>0.61324097015441703</v>
      </c>
      <c r="N2170" s="3">
        <v>0.61324097015441703</v>
      </c>
      <c r="O2170" s="3">
        <v>0.61324097015441703</v>
      </c>
      <c r="P2170" s="3">
        <v>0.58303868765373101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</row>
    <row r="2171" spans="1:41" x14ac:dyDescent="0.25">
      <c r="A2171" s="48" t="str">
        <f t="shared" si="10"/>
        <v>DIC5</v>
      </c>
      <c r="B2171" s="2" t="s">
        <v>4</v>
      </c>
      <c r="C2171" s="2" t="s">
        <v>2</v>
      </c>
      <c r="D2171" s="2" t="s">
        <v>27</v>
      </c>
      <c r="E2171" s="2" t="s">
        <v>75</v>
      </c>
      <c r="F2171" s="2" t="s">
        <v>217</v>
      </c>
      <c r="G2171" s="4"/>
      <c r="H2171" s="3">
        <v>1.14568083232374</v>
      </c>
      <c r="I2171" s="3">
        <v>1.0228477965262399</v>
      </c>
      <c r="J2171" s="3">
        <v>0.893335490801207</v>
      </c>
      <c r="K2171" s="3">
        <v>0.76382318507617697</v>
      </c>
      <c r="L2171" s="3">
        <v>0.63431087935114605</v>
      </c>
      <c r="M2171" s="3">
        <v>0.49549319560893801</v>
      </c>
      <c r="N2171" s="3">
        <v>0.35667551186673002</v>
      </c>
      <c r="O2171" s="3">
        <v>0.26079491042955399</v>
      </c>
      <c r="P2171" s="3">
        <v>0.14081998340742999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</row>
    <row r="2172" spans="1:41" x14ac:dyDescent="0.25">
      <c r="A2172" s="48" t="str">
        <f t="shared" si="10"/>
        <v>DIC5</v>
      </c>
      <c r="B2172" s="2" t="s">
        <v>4</v>
      </c>
      <c r="C2172" s="2" t="s">
        <v>2</v>
      </c>
      <c r="D2172" s="2" t="s">
        <v>27</v>
      </c>
      <c r="E2172" s="2" t="s">
        <v>76</v>
      </c>
      <c r="F2172" s="2" t="s">
        <v>213</v>
      </c>
      <c r="G2172" s="4"/>
      <c r="H2172" s="3">
        <v>7.2015258812680699E-2</v>
      </c>
      <c r="I2172" s="3">
        <v>7.2015258812680699E-2</v>
      </c>
      <c r="J2172" s="3">
        <v>7.2015258812680699E-2</v>
      </c>
      <c r="K2172" s="3">
        <v>7.2015258812680699E-2</v>
      </c>
      <c r="L2172" s="3">
        <v>7.2015258812680699E-2</v>
      </c>
      <c r="M2172" s="3">
        <v>7.2015258812680699E-2</v>
      </c>
      <c r="N2172" s="3">
        <v>7.2015258812680699E-2</v>
      </c>
      <c r="O2172" s="3">
        <v>7.2015258812680699E-2</v>
      </c>
      <c r="P2172" s="3">
        <v>7.2015258812680699E-2</v>
      </c>
      <c r="Q2172" s="3">
        <v>7.2015258812680699E-2</v>
      </c>
      <c r="R2172" s="3">
        <v>7.2015258812680699E-2</v>
      </c>
      <c r="S2172" s="3">
        <v>7.2015258812680699E-2</v>
      </c>
      <c r="T2172" s="3">
        <v>7.2015258812680699E-2</v>
      </c>
      <c r="U2172" s="3">
        <v>7.2015258812680699E-2</v>
      </c>
      <c r="V2172" s="3">
        <v>3.5538981795108102E-2</v>
      </c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</row>
    <row r="2173" spans="1:41" x14ac:dyDescent="0.25">
      <c r="A2173" s="48" t="str">
        <f t="shared" si="10"/>
        <v>DIC5</v>
      </c>
      <c r="B2173" s="2" t="s">
        <v>4</v>
      </c>
      <c r="C2173" s="2" t="s">
        <v>2</v>
      </c>
      <c r="D2173" s="2" t="s">
        <v>27</v>
      </c>
      <c r="E2173" s="2" t="s">
        <v>76</v>
      </c>
      <c r="F2173" s="2" t="s">
        <v>218</v>
      </c>
      <c r="G2173" s="4"/>
      <c r="H2173" s="3">
        <v>0.24657422114451399</v>
      </c>
      <c r="I2173" s="3">
        <v>0.224938143534058</v>
      </c>
      <c r="J2173" s="3">
        <v>0.21127755910745499</v>
      </c>
      <c r="K2173" s="3">
        <v>0.19761697468085099</v>
      </c>
      <c r="L2173" s="3">
        <v>0.18395639025424801</v>
      </c>
      <c r="M2173" s="3">
        <v>0.16411896669036199</v>
      </c>
      <c r="N2173" s="3">
        <v>0.14428154312647501</v>
      </c>
      <c r="O2173" s="3">
        <v>0.127761905981358</v>
      </c>
      <c r="P2173" s="3">
        <v>0.11124226883624</v>
      </c>
      <c r="Q2173" s="3">
        <v>9.5488168163755799E-2</v>
      </c>
      <c r="R2173" s="3">
        <v>7.9734067491271404E-2</v>
      </c>
      <c r="S2173" s="3">
        <v>6.3979966818787107E-2</v>
      </c>
      <c r="T2173" s="3">
        <v>5.5826726017149199E-2</v>
      </c>
      <c r="U2173" s="3">
        <v>4.7673485215511402E-2</v>
      </c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</row>
    <row r="2174" spans="1:41" x14ac:dyDescent="0.25">
      <c r="A2174" s="48" t="str">
        <f t="shared" si="10"/>
        <v>DIC5</v>
      </c>
      <c r="B2174" s="2" t="s">
        <v>4</v>
      </c>
      <c r="C2174" s="2" t="s">
        <v>2</v>
      </c>
      <c r="D2174" s="2" t="s">
        <v>27</v>
      </c>
      <c r="E2174" s="2" t="s">
        <v>77</v>
      </c>
      <c r="F2174" s="2" t="s">
        <v>214</v>
      </c>
      <c r="G2174" s="4"/>
      <c r="H2174" s="3">
        <v>8.0173996489854606E-3</v>
      </c>
      <c r="I2174" s="3">
        <v>8.0173996489854606E-3</v>
      </c>
      <c r="J2174" s="3">
        <v>8.0173996489854606E-3</v>
      </c>
      <c r="K2174" s="3">
        <v>8.0173996489854606E-3</v>
      </c>
      <c r="L2174" s="3">
        <v>8.0173996489854606E-3</v>
      </c>
      <c r="M2174" s="3">
        <v>8.0173996489854606E-3</v>
      </c>
      <c r="N2174" s="3">
        <v>8.0173996489854606E-3</v>
      </c>
      <c r="O2174" s="3">
        <v>8.0173996489854606E-3</v>
      </c>
      <c r="P2174" s="3">
        <v>8.0173996489854606E-3</v>
      </c>
      <c r="Q2174" s="3">
        <v>8.0173996489854606E-3</v>
      </c>
      <c r="R2174" s="3">
        <v>8.0173996489854606E-3</v>
      </c>
      <c r="S2174" s="3">
        <v>8.0173996489854606E-3</v>
      </c>
      <c r="T2174" s="3">
        <v>8.0173996489854606E-3</v>
      </c>
      <c r="U2174" s="3">
        <v>8.0173996489854606E-3</v>
      </c>
      <c r="V2174" s="3">
        <v>8.0173996489854606E-3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</row>
    <row r="2175" spans="1:41" x14ac:dyDescent="0.25">
      <c r="A2175" s="48" t="str">
        <f t="shared" si="10"/>
        <v>DIC5</v>
      </c>
      <c r="B2175" s="2" t="s">
        <v>4</v>
      </c>
      <c r="C2175" s="2" t="s">
        <v>2</v>
      </c>
      <c r="D2175" s="2" t="s">
        <v>27</v>
      </c>
      <c r="E2175" s="2" t="s">
        <v>77</v>
      </c>
      <c r="F2175" s="2" t="s">
        <v>231</v>
      </c>
      <c r="G2175" s="4"/>
      <c r="H2175" s="3">
        <v>0.140686870480908</v>
      </c>
      <c r="I2175" s="3">
        <v>0.137985003963288</v>
      </c>
      <c r="J2175" s="3">
        <v>0.13807601994920199</v>
      </c>
      <c r="K2175" s="3">
        <v>0.13816703593511501</v>
      </c>
      <c r="L2175" s="3">
        <v>0.138258051921028</v>
      </c>
      <c r="M2175" s="3">
        <v>0.127125799751451</v>
      </c>
      <c r="N2175" s="3">
        <v>0.115993547581874</v>
      </c>
      <c r="O2175" s="3">
        <v>0.10683301993703399</v>
      </c>
      <c r="P2175" s="3">
        <v>9.7672492292193894E-2</v>
      </c>
      <c r="Q2175" s="3">
        <v>9.0079400617442795E-2</v>
      </c>
      <c r="R2175" s="3">
        <v>8.2486308942691794E-2</v>
      </c>
      <c r="S2175" s="3">
        <v>7.4893217267940695E-2</v>
      </c>
      <c r="T2175" s="3">
        <v>6.9566480391555094E-2</v>
      </c>
      <c r="U2175" s="3">
        <v>6.4239743515169603E-2</v>
      </c>
      <c r="V2175" s="3">
        <v>2.70132215640412E-2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</row>
    <row r="2176" spans="1:41" x14ac:dyDescent="0.25">
      <c r="A2176" s="48" t="str">
        <f t="shared" si="10"/>
        <v>DIC5</v>
      </c>
      <c r="B2176" s="2" t="s">
        <v>4</v>
      </c>
      <c r="C2176" s="2" t="s">
        <v>2</v>
      </c>
      <c r="D2176" s="2" t="s">
        <v>27</v>
      </c>
      <c r="E2176" s="2" t="s">
        <v>78</v>
      </c>
      <c r="F2176" s="2" t="s">
        <v>201</v>
      </c>
      <c r="G2176" s="4"/>
      <c r="H2176" s="3">
        <v>0.73408618936161696</v>
      </c>
      <c r="I2176" s="3">
        <v>0.59320181882106504</v>
      </c>
      <c r="J2176" s="3">
        <v>0.46444457492948998</v>
      </c>
      <c r="K2176" s="3">
        <v>0.54238420429190404</v>
      </c>
      <c r="L2176" s="3">
        <v>0.51697539702732298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</row>
    <row r="2177" spans="1:41" x14ac:dyDescent="0.25">
      <c r="A2177" s="48" t="str">
        <f t="shared" si="10"/>
        <v>DIC5</v>
      </c>
      <c r="B2177" s="2" t="s">
        <v>4</v>
      </c>
      <c r="C2177" s="2" t="s">
        <v>2</v>
      </c>
      <c r="D2177" s="2" t="s">
        <v>27</v>
      </c>
      <c r="E2177" s="2" t="s">
        <v>79</v>
      </c>
      <c r="F2177" s="2" t="s">
        <v>202</v>
      </c>
      <c r="G2177" s="4"/>
      <c r="H2177" s="3">
        <v>8.5591327795199998E-2</v>
      </c>
      <c r="I2177" s="3">
        <v>8.5591327795199998E-2</v>
      </c>
      <c r="J2177" s="3">
        <v>8.5591327795199998E-2</v>
      </c>
      <c r="K2177" s="3">
        <v>8.5591327795199998E-2</v>
      </c>
      <c r="L2177" s="3">
        <v>8.5591327795199998E-2</v>
      </c>
      <c r="M2177" s="3">
        <v>8.5591327795199998E-2</v>
      </c>
      <c r="N2177" s="3">
        <v>8.5591327795199998E-2</v>
      </c>
      <c r="O2177" s="3">
        <v>8.5591327795199998E-2</v>
      </c>
      <c r="P2177" s="3">
        <v>8.5591327795199998E-2</v>
      </c>
      <c r="Q2177" s="3">
        <v>8.5591327795199998E-2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</row>
    <row r="2178" spans="1:41" x14ac:dyDescent="0.25">
      <c r="A2178" s="48" t="str">
        <f t="shared" si="10"/>
        <v>DIC5</v>
      </c>
      <c r="B2178" s="2" t="s">
        <v>4</v>
      </c>
      <c r="C2178" s="2" t="s">
        <v>2</v>
      </c>
      <c r="D2178" s="2" t="s">
        <v>27</v>
      </c>
      <c r="E2178" s="2" t="s">
        <v>79</v>
      </c>
      <c r="F2178" s="2" t="s">
        <v>206</v>
      </c>
      <c r="G2178" s="4"/>
      <c r="H2178" s="3">
        <v>0.34236531118079999</v>
      </c>
      <c r="I2178" s="3">
        <v>0.34236531118079999</v>
      </c>
      <c r="J2178" s="3">
        <v>0.34236531118079999</v>
      </c>
      <c r="K2178" s="3">
        <v>0.34236531118079999</v>
      </c>
      <c r="L2178" s="3">
        <v>0.34236531118079999</v>
      </c>
      <c r="M2178" s="3">
        <v>0.34236531118079999</v>
      </c>
      <c r="N2178" s="3">
        <v>0.34236531118079999</v>
      </c>
      <c r="O2178" s="3">
        <v>0.34236531118079999</v>
      </c>
      <c r="P2178" s="3">
        <v>0.34236531118079999</v>
      </c>
      <c r="Q2178" s="3">
        <v>0.34236531118079999</v>
      </c>
      <c r="R2178" s="3">
        <v>0.34236531118079999</v>
      </c>
      <c r="S2178" s="3">
        <v>0.34236531118079999</v>
      </c>
      <c r="T2178" s="3">
        <v>0.34236531118079999</v>
      </c>
      <c r="U2178" s="3">
        <v>0.34236531118079999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</row>
    <row r="2179" spans="1:41" x14ac:dyDescent="0.25">
      <c r="A2179" s="48" t="str">
        <f t="shared" si="10"/>
        <v>DIC5</v>
      </c>
      <c r="B2179" s="2" t="s">
        <v>4</v>
      </c>
      <c r="C2179" s="2" t="s">
        <v>2</v>
      </c>
      <c r="D2179" s="2" t="s">
        <v>27</v>
      </c>
      <c r="E2179" s="2" t="s">
        <v>80</v>
      </c>
      <c r="F2179" s="2" t="s">
        <v>207</v>
      </c>
      <c r="G2179" s="4"/>
      <c r="H2179" s="3">
        <v>1.41886919801496E-2</v>
      </c>
      <c r="I2179" s="3">
        <v>1.34077982366938E-2</v>
      </c>
      <c r="J2179" s="3">
        <v>1.2818444468047901E-2</v>
      </c>
      <c r="K2179" s="3">
        <v>1.2229090699402E-2</v>
      </c>
      <c r="L2179" s="3">
        <v>1.1639736930756201E-2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</row>
    <row r="2180" spans="1:41" x14ac:dyDescent="0.25">
      <c r="A2180" s="48" t="str">
        <f t="shared" si="10"/>
        <v>DIC5</v>
      </c>
      <c r="B2180" s="2" t="s">
        <v>4</v>
      </c>
      <c r="C2180" s="2" t="s">
        <v>2</v>
      </c>
      <c r="D2180" s="2" t="s">
        <v>27</v>
      </c>
      <c r="E2180" s="2" t="s">
        <v>81</v>
      </c>
      <c r="F2180" s="2" t="s">
        <v>203</v>
      </c>
      <c r="G2180" s="4"/>
      <c r="H2180" s="3">
        <v>2.8530442598399999E-2</v>
      </c>
      <c r="I2180" s="3">
        <v>2.8530442598399999E-2</v>
      </c>
      <c r="J2180" s="3">
        <v>2.8530442598399999E-2</v>
      </c>
      <c r="K2180" s="3">
        <v>2.8530442598399999E-2</v>
      </c>
      <c r="L2180" s="3">
        <v>2.8530442598399999E-2</v>
      </c>
      <c r="M2180" s="3">
        <v>2.8530442598399999E-2</v>
      </c>
      <c r="N2180" s="3">
        <v>2.8530442598399999E-2</v>
      </c>
      <c r="O2180" s="3">
        <v>2.8530442598399999E-2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</row>
    <row r="2181" spans="1:41" x14ac:dyDescent="0.25">
      <c r="A2181" s="48" t="str">
        <f t="shared" si="10"/>
        <v>DIC5</v>
      </c>
      <c r="B2181" s="2" t="s">
        <v>4</v>
      </c>
      <c r="C2181" s="2" t="s">
        <v>2</v>
      </c>
      <c r="D2181" s="2" t="s">
        <v>27</v>
      </c>
      <c r="E2181" s="2" t="s">
        <v>81</v>
      </c>
      <c r="F2181" s="2" t="s">
        <v>208</v>
      </c>
      <c r="G2181" s="4"/>
      <c r="H2181" s="3">
        <v>0.1141217703936</v>
      </c>
      <c r="I2181" s="3">
        <v>0.1141217703936</v>
      </c>
      <c r="J2181" s="3">
        <v>0.1141217703936</v>
      </c>
      <c r="K2181" s="3">
        <v>0.1141217703936</v>
      </c>
      <c r="L2181" s="3">
        <v>0.1141217703936</v>
      </c>
      <c r="M2181" s="3">
        <v>0.1141217703936</v>
      </c>
      <c r="N2181" s="3">
        <v>0.1141217703936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</row>
    <row r="2182" spans="1:41" x14ac:dyDescent="0.25">
      <c r="A2182" s="48" t="str">
        <f t="shared" si="10"/>
        <v>DIC5</v>
      </c>
      <c r="B2182" s="2" t="s">
        <v>4</v>
      </c>
      <c r="C2182" s="2" t="s">
        <v>2</v>
      </c>
      <c r="D2182" s="2" t="s">
        <v>27</v>
      </c>
      <c r="E2182" s="2" t="s">
        <v>82</v>
      </c>
      <c r="F2182" s="2" t="s">
        <v>204</v>
      </c>
      <c r="G2182" s="4"/>
      <c r="H2182" s="3">
        <v>1.10951721216E-2</v>
      </c>
      <c r="I2182" s="3">
        <v>1.10951721216E-2</v>
      </c>
      <c r="J2182" s="3">
        <v>1.10951721216E-2</v>
      </c>
      <c r="K2182" s="3">
        <v>1.10951721216E-2</v>
      </c>
      <c r="L2182" s="3">
        <v>1.10951721216E-2</v>
      </c>
      <c r="M2182" s="3">
        <v>1.10951721216E-2</v>
      </c>
      <c r="N2182" s="3">
        <v>1.10951721216E-2</v>
      </c>
      <c r="O2182" s="3">
        <v>1.10951721216E-2</v>
      </c>
      <c r="P2182" s="3">
        <v>1.10951721216E-2</v>
      </c>
      <c r="Q2182" s="3">
        <v>1.10951721216E-2</v>
      </c>
      <c r="R2182" s="3">
        <v>1.10951721216E-2</v>
      </c>
      <c r="S2182" s="3">
        <v>1.10951721216E-2</v>
      </c>
      <c r="T2182" s="3">
        <v>1.10951721216E-2</v>
      </c>
      <c r="U2182" s="3">
        <v>1.10951721216E-2</v>
      </c>
      <c r="V2182" s="3">
        <v>8.4302838624475095E-3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</row>
    <row r="2183" spans="1:41" x14ac:dyDescent="0.25">
      <c r="A2183" s="48" t="str">
        <f t="shared" si="10"/>
        <v>DIC5</v>
      </c>
      <c r="B2183" s="2" t="s">
        <v>4</v>
      </c>
      <c r="C2183" s="2" t="s">
        <v>2</v>
      </c>
      <c r="D2183" s="2" t="s">
        <v>27</v>
      </c>
      <c r="E2183" s="2" t="s">
        <v>82</v>
      </c>
      <c r="F2183" s="2" t="s">
        <v>284</v>
      </c>
      <c r="G2183" s="4"/>
      <c r="H2183" s="3">
        <v>4.4380688486399998E-2</v>
      </c>
      <c r="I2183" s="3">
        <v>4.4380688486399998E-2</v>
      </c>
      <c r="J2183" s="3">
        <v>4.4380688486399998E-2</v>
      </c>
      <c r="K2183" s="3">
        <v>4.4380688486399998E-2</v>
      </c>
      <c r="L2183" s="3">
        <v>4.4380688486399998E-2</v>
      </c>
      <c r="M2183" s="3">
        <v>4.3515749699238701E-2</v>
      </c>
      <c r="N2183" s="3">
        <v>3.88318927896565E-2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</row>
    <row r="2184" spans="1:41" x14ac:dyDescent="0.25">
      <c r="A2184" s="48" t="str">
        <f t="shared" si="10"/>
        <v>DIC5</v>
      </c>
      <c r="B2184" s="2" t="s">
        <v>4</v>
      </c>
      <c r="C2184" s="2" t="s">
        <v>2</v>
      </c>
      <c r="D2184" s="2" t="s">
        <v>27</v>
      </c>
      <c r="E2184" s="2" t="s">
        <v>83</v>
      </c>
      <c r="F2184" s="2" t="s">
        <v>205</v>
      </c>
      <c r="G2184" s="4"/>
      <c r="H2184" s="3">
        <v>3.1700491776000001E-3</v>
      </c>
      <c r="I2184" s="3">
        <v>3.1700491776000001E-3</v>
      </c>
      <c r="J2184" s="3">
        <v>3.1700491776000001E-3</v>
      </c>
      <c r="K2184" s="3">
        <v>3.1700491776000001E-3</v>
      </c>
      <c r="L2184" s="3">
        <v>3.1700491776000001E-3</v>
      </c>
      <c r="M2184" s="3">
        <v>3.1700491776000001E-3</v>
      </c>
      <c r="N2184" s="3">
        <v>3.1700491776000001E-3</v>
      </c>
      <c r="O2184" s="3">
        <v>3.1700491776000001E-3</v>
      </c>
      <c r="P2184" s="3">
        <v>3.1700491776000001E-3</v>
      </c>
      <c r="Q2184" s="3">
        <v>3.1700491776000001E-3</v>
      </c>
      <c r="R2184" s="3">
        <v>3.1700491776000001E-3</v>
      </c>
      <c r="S2184" s="3">
        <v>3.1700491776000001E-3</v>
      </c>
      <c r="T2184" s="3">
        <v>3.1700491776000001E-3</v>
      </c>
      <c r="U2184" s="3">
        <v>3.1700491776000001E-3</v>
      </c>
      <c r="V2184" s="3">
        <v>3.1700491776000001E-3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</row>
    <row r="2185" spans="1:41" x14ac:dyDescent="0.25">
      <c r="A2185" s="48" t="str">
        <f t="shared" si="10"/>
        <v>DIC5</v>
      </c>
      <c r="B2185" s="2" t="s">
        <v>4</v>
      </c>
      <c r="C2185" s="2" t="s">
        <v>2</v>
      </c>
      <c r="D2185" s="2" t="s">
        <v>27</v>
      </c>
      <c r="E2185" s="2" t="s">
        <v>83</v>
      </c>
      <c r="F2185" s="2" t="s">
        <v>209</v>
      </c>
      <c r="G2185" s="4"/>
      <c r="H2185" s="3">
        <v>1.26801967104E-2</v>
      </c>
      <c r="I2185" s="3">
        <v>1.26801967104E-2</v>
      </c>
      <c r="J2185" s="3">
        <v>1.26801967104E-2</v>
      </c>
      <c r="K2185" s="3">
        <v>1.26801967104E-2</v>
      </c>
      <c r="L2185" s="3">
        <v>1.26801967104E-2</v>
      </c>
      <c r="M2185" s="3">
        <v>1.26801967104E-2</v>
      </c>
      <c r="N2185" s="3">
        <v>1.26801967104E-2</v>
      </c>
      <c r="O2185" s="3">
        <v>1.26801967104E-2</v>
      </c>
      <c r="P2185" s="3">
        <v>1.26801967104E-2</v>
      </c>
      <c r="Q2185" s="3">
        <v>1.26801967104E-2</v>
      </c>
      <c r="R2185" s="3">
        <v>1.26801967104E-2</v>
      </c>
      <c r="S2185" s="3">
        <v>1.26801967104E-2</v>
      </c>
      <c r="T2185" s="3">
        <v>1.26801967104E-2</v>
      </c>
      <c r="U2185" s="3">
        <v>1.26801967104E-2</v>
      </c>
      <c r="V2185" s="3">
        <v>6.2878107326414601E-3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</row>
    <row r="2186" spans="1:41" x14ac:dyDescent="0.25">
      <c r="A2186" s="48" t="str">
        <f t="shared" si="10"/>
        <v>DIC5</v>
      </c>
      <c r="B2186" s="2" t="s">
        <v>4</v>
      </c>
      <c r="C2186" s="2" t="s">
        <v>2</v>
      </c>
      <c r="D2186" s="2" t="s">
        <v>27</v>
      </c>
      <c r="E2186" s="2" t="s">
        <v>85</v>
      </c>
      <c r="F2186" s="2" t="s">
        <v>232</v>
      </c>
      <c r="G2186" s="4"/>
      <c r="H2186" s="3">
        <v>2.0775231734395598</v>
      </c>
      <c r="I2186" s="3">
        <v>1.9804917636710599</v>
      </c>
      <c r="J2186" s="3">
        <v>1.6975033536437201</v>
      </c>
      <c r="K2186" s="3">
        <v>1.67555154670882</v>
      </c>
      <c r="L2186" s="3">
        <v>0.54830657975587305</v>
      </c>
      <c r="M2186" s="3">
        <v>0.54800122863332501</v>
      </c>
      <c r="N2186" s="3">
        <v>0.54769587751077697</v>
      </c>
      <c r="O2186" s="3">
        <v>0.54745373685097398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</row>
    <row r="2187" spans="1:41" x14ac:dyDescent="0.25">
      <c r="A2187" s="48" t="str">
        <f t="shared" si="10"/>
        <v>DIC5</v>
      </c>
      <c r="B2187" s="2" t="s">
        <v>4</v>
      </c>
      <c r="C2187" s="2" t="s">
        <v>2</v>
      </c>
      <c r="D2187" s="2" t="s">
        <v>27</v>
      </c>
      <c r="E2187" s="2" t="s">
        <v>88</v>
      </c>
      <c r="F2187" s="2" t="s">
        <v>233</v>
      </c>
      <c r="G2187" s="4"/>
      <c r="H2187" s="3">
        <v>0.140258279477013</v>
      </c>
      <c r="I2187" s="3">
        <v>0.13741526324715</v>
      </c>
      <c r="J2187" s="3">
        <v>0.137511034049831</v>
      </c>
      <c r="K2187" s="3">
        <v>0.13760680485251101</v>
      </c>
      <c r="L2187" s="3">
        <v>0.13770257565519201</v>
      </c>
      <c r="M2187" s="3">
        <v>0.12598875730530901</v>
      </c>
      <c r="N2187" s="3">
        <v>0.11427493895542699</v>
      </c>
      <c r="O2187" s="3">
        <v>0.104635851088375</v>
      </c>
      <c r="P2187" s="3">
        <v>9.4996763221323194E-2</v>
      </c>
      <c r="Q2187" s="3">
        <v>8.7006996619097804E-2</v>
      </c>
      <c r="R2187" s="3">
        <v>7.9017230016872303E-2</v>
      </c>
      <c r="S2187" s="3">
        <v>7.1027463414646802E-2</v>
      </c>
      <c r="T2187" s="3">
        <v>6.5422449512956601E-2</v>
      </c>
      <c r="U2187" s="3">
        <v>5.9817435611266297E-2</v>
      </c>
      <c r="V2187" s="3">
        <v>2.7038528189371601E-2</v>
      </c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</row>
    <row r="2188" spans="1:41" x14ac:dyDescent="0.25">
      <c r="A2188" s="48" t="str">
        <f t="shared" si="10"/>
        <v>DIC5</v>
      </c>
      <c r="B2188" s="2" t="s">
        <v>4</v>
      </c>
      <c r="C2188" s="2" t="s">
        <v>2</v>
      </c>
      <c r="D2188" s="2" t="s">
        <v>27</v>
      </c>
      <c r="E2188" s="2" t="s">
        <v>89</v>
      </c>
      <c r="F2188" s="2" t="s">
        <v>234</v>
      </c>
      <c r="G2188" s="4"/>
      <c r="H2188" s="3">
        <v>1.7496113806196401</v>
      </c>
      <c r="I2188" s="3">
        <v>1.6601136334889099</v>
      </c>
      <c r="J2188" s="3">
        <v>1.5673564189114899</v>
      </c>
      <c r="K2188" s="3">
        <v>1.49517002526328</v>
      </c>
      <c r="L2188" s="3">
        <v>1.33588171793835</v>
      </c>
      <c r="M2188" s="3">
        <v>1.2377295378822799</v>
      </c>
      <c r="N2188" s="3">
        <v>1.1395773578262001</v>
      </c>
      <c r="O2188" s="3">
        <v>1.0617435727675499</v>
      </c>
      <c r="P2188" s="3">
        <v>0.74377532466972496</v>
      </c>
      <c r="Q2188" s="3">
        <v>0.46898167285820702</v>
      </c>
      <c r="R2188" s="3">
        <v>0.239776878156471</v>
      </c>
      <c r="S2188" s="3">
        <v>0.233963108457166</v>
      </c>
      <c r="T2188" s="3">
        <v>0.233963108457166</v>
      </c>
      <c r="U2188" s="3">
        <v>8.2522964764635706E-2</v>
      </c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</row>
    <row r="2189" spans="1:41" x14ac:dyDescent="0.25">
      <c r="A2189" s="48" t="str">
        <f t="shared" si="10"/>
        <v>DIC5</v>
      </c>
      <c r="B2189" s="2" t="s">
        <v>4</v>
      </c>
      <c r="C2189" s="2" t="s">
        <v>2</v>
      </c>
      <c r="D2189" s="2" t="s">
        <v>27</v>
      </c>
      <c r="E2189" s="2" t="s">
        <v>90</v>
      </c>
      <c r="F2189" s="2" t="s">
        <v>235</v>
      </c>
      <c r="G2189" s="4"/>
      <c r="H2189" s="4"/>
      <c r="I2189" s="4"/>
      <c r="J2189" s="4"/>
      <c r="K2189" s="4"/>
      <c r="L2189" s="4"/>
      <c r="M2189" s="3">
        <v>8.8985530514990308E-3</v>
      </c>
      <c r="N2189" s="3">
        <v>8.4239635554190801E-3</v>
      </c>
      <c r="O2189" s="3">
        <v>9.5972017882192196E-4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</row>
    <row r="2190" spans="1:41" x14ac:dyDescent="0.25">
      <c r="A2190" s="48" t="str">
        <f t="shared" si="10"/>
        <v>DIC5</v>
      </c>
      <c r="B2190" s="2" t="s">
        <v>4</v>
      </c>
      <c r="C2190" s="2" t="s">
        <v>2</v>
      </c>
      <c r="D2190" s="2" t="s">
        <v>27</v>
      </c>
      <c r="E2190" s="2" t="s">
        <v>91</v>
      </c>
      <c r="F2190" s="2" t="s">
        <v>236</v>
      </c>
      <c r="G2190" s="4"/>
      <c r="H2190" s="3">
        <v>0.23910766555569599</v>
      </c>
      <c r="I2190" s="3">
        <v>0.21349143803894799</v>
      </c>
      <c r="J2190" s="3">
        <v>0.18648228151903301</v>
      </c>
      <c r="K2190" s="3">
        <v>0.15947312499911701</v>
      </c>
      <c r="L2190" s="3">
        <v>0.132463968479201</v>
      </c>
      <c r="M2190" s="3">
        <v>0.10351422098658999</v>
      </c>
      <c r="N2190" s="3">
        <v>7.4564473493978795E-2</v>
      </c>
      <c r="O2190" s="3">
        <v>0.146467995721141</v>
      </c>
      <c r="P2190" s="3">
        <v>0.13929846009772401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</row>
    <row r="2191" spans="1:41" x14ac:dyDescent="0.25">
      <c r="A2191" s="48" t="str">
        <f t="shared" si="10"/>
        <v>DIC5</v>
      </c>
      <c r="B2191" s="2" t="s">
        <v>4</v>
      </c>
      <c r="C2191" s="2" t="s">
        <v>2</v>
      </c>
      <c r="D2191" s="2" t="s">
        <v>27</v>
      </c>
      <c r="E2191" s="2" t="s">
        <v>92</v>
      </c>
      <c r="F2191" s="2" t="s">
        <v>296</v>
      </c>
      <c r="G2191" s="4"/>
      <c r="H2191" s="3">
        <v>1.7355088716959701E-2</v>
      </c>
      <c r="I2191" s="3">
        <v>1.2618388842843701E-2</v>
      </c>
      <c r="J2191" s="3">
        <v>9.6277317700213597E-3</v>
      </c>
      <c r="K2191" s="3">
        <v>6.6370746971990196E-3</v>
      </c>
      <c r="L2191" s="3">
        <v>3.64641762437667E-3</v>
      </c>
      <c r="M2191" s="4"/>
      <c r="N2191" s="4"/>
      <c r="O2191" s="3">
        <v>2.82378264744888E-2</v>
      </c>
      <c r="P2191" s="3">
        <v>2.5205455978459902E-2</v>
      </c>
      <c r="Q2191" s="3">
        <v>2.2313608557656801E-2</v>
      </c>
      <c r="R2191" s="3">
        <v>1.9421761136853798E-2</v>
      </c>
      <c r="S2191" s="3">
        <v>1.6529913716050702E-2</v>
      </c>
      <c r="T2191" s="3">
        <v>1.50332920507732E-2</v>
      </c>
      <c r="U2191" s="3">
        <v>1.3536670385495801E-2</v>
      </c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</row>
    <row r="2192" spans="1:41" x14ac:dyDescent="0.25">
      <c r="A2192" s="48" t="str">
        <f t="shared" si="10"/>
        <v>DIC5</v>
      </c>
      <c r="B2192" s="2" t="s">
        <v>4</v>
      </c>
      <c r="C2192" s="2" t="s">
        <v>2</v>
      </c>
      <c r="D2192" s="2" t="s">
        <v>27</v>
      </c>
      <c r="E2192" s="2" t="s">
        <v>57</v>
      </c>
      <c r="F2192" s="2" t="s">
        <v>219</v>
      </c>
      <c r="G2192" s="4"/>
      <c r="H2192" s="3">
        <v>3.1491864000000001</v>
      </c>
      <c r="I2192" s="3">
        <v>3.3523597161290302</v>
      </c>
      <c r="J2192" s="3">
        <v>3.3523597161290302</v>
      </c>
      <c r="K2192" s="3">
        <v>3.3523597161290302</v>
      </c>
      <c r="L2192" s="3">
        <v>3.3523597161290302</v>
      </c>
      <c r="M2192" s="3">
        <v>3.3523597161290302</v>
      </c>
      <c r="N2192" s="3">
        <v>3.3523597161290302</v>
      </c>
      <c r="O2192" s="3">
        <v>3.3523597161290302</v>
      </c>
      <c r="P2192" s="3">
        <v>3.3523597161290302</v>
      </c>
      <c r="Q2192" s="3">
        <v>3.3523597161290302</v>
      </c>
      <c r="R2192" s="3">
        <v>3.3523597161290302</v>
      </c>
      <c r="S2192" s="3">
        <v>3.3523597161290302</v>
      </c>
      <c r="T2192" s="3">
        <v>3.3523597161290302</v>
      </c>
      <c r="U2192" s="3">
        <v>3.3523597161290302</v>
      </c>
      <c r="V2192" s="3">
        <v>3.3523597161290302</v>
      </c>
      <c r="W2192" s="3">
        <v>3.3523597161290302</v>
      </c>
      <c r="X2192" s="3">
        <v>3.3523597161290302</v>
      </c>
      <c r="Y2192" s="3">
        <v>3.3523597161290302</v>
      </c>
      <c r="Z2192" s="3">
        <v>3.3523597161290302</v>
      </c>
      <c r="AA2192" s="3">
        <v>3.3523597161290302</v>
      </c>
      <c r="AB2192" s="3">
        <v>3.3523597161290302</v>
      </c>
      <c r="AC2192" s="3">
        <v>3.3523597161290302</v>
      </c>
      <c r="AD2192" s="3">
        <v>3.3523597161290302</v>
      </c>
      <c r="AE2192" s="3">
        <v>3.3523597161290302</v>
      </c>
      <c r="AF2192" s="3">
        <v>3.3523597161290302</v>
      </c>
      <c r="AG2192" s="3">
        <v>3.3523597161290302</v>
      </c>
      <c r="AH2192" s="3">
        <v>3.3523597161290302</v>
      </c>
      <c r="AI2192" s="3">
        <v>3.3523597161290302</v>
      </c>
      <c r="AJ2192" s="3">
        <v>3.3523597161290302</v>
      </c>
      <c r="AK2192" s="3">
        <v>3.3523597161290302</v>
      </c>
      <c r="AL2192" s="3">
        <v>3.3523597161290302</v>
      </c>
      <c r="AM2192" s="3">
        <v>3.3523597161290302</v>
      </c>
      <c r="AN2192" s="4"/>
      <c r="AO2192" s="4"/>
    </row>
    <row r="2193" spans="1:41" x14ac:dyDescent="0.25">
      <c r="A2193" s="48" t="str">
        <f t="shared" si="10"/>
        <v>DIC5</v>
      </c>
      <c r="B2193" s="2" t="s">
        <v>4</v>
      </c>
      <c r="C2193" s="2" t="s">
        <v>2</v>
      </c>
      <c r="D2193" s="2" t="s">
        <v>27</v>
      </c>
      <c r="E2193" s="2" t="s">
        <v>58</v>
      </c>
      <c r="F2193" s="2" t="s">
        <v>220</v>
      </c>
      <c r="G2193" s="4"/>
      <c r="H2193" s="3">
        <v>2.1512390163934398</v>
      </c>
      <c r="I2193" s="3">
        <v>2.4602459016393499</v>
      </c>
      <c r="J2193" s="3">
        <v>2.4602459016393499</v>
      </c>
      <c r="K2193" s="3">
        <v>2.4602459016393499</v>
      </c>
      <c r="L2193" s="3">
        <v>2.4602459016393499</v>
      </c>
      <c r="M2193" s="3">
        <v>2.4602459016393499</v>
      </c>
      <c r="N2193" s="3">
        <v>2.4602459016393499</v>
      </c>
      <c r="O2193" s="3">
        <v>2.4602459016393499</v>
      </c>
      <c r="P2193" s="3">
        <v>2.4602459016393499</v>
      </c>
      <c r="Q2193" s="3">
        <v>2.4602459016393499</v>
      </c>
      <c r="R2193" s="3">
        <v>2.4602459016393499</v>
      </c>
      <c r="S2193" s="3">
        <v>2.4602459016393499</v>
      </c>
      <c r="T2193" s="3">
        <v>2.4602459016393499</v>
      </c>
      <c r="U2193" s="3">
        <v>2.4602459016393499</v>
      </c>
      <c r="V2193" s="3">
        <v>2.4602459016393499</v>
      </c>
      <c r="W2193" s="3">
        <v>2.4602459016393499</v>
      </c>
      <c r="X2193" s="3">
        <v>2.4602459016393499</v>
      </c>
      <c r="Y2193" s="3">
        <v>2.4602459016393499</v>
      </c>
      <c r="Z2193" s="3">
        <v>2.4602459016393499</v>
      </c>
      <c r="AA2193" s="3">
        <v>2.4602459016393499</v>
      </c>
      <c r="AB2193" s="3">
        <v>2.4602459016393499</v>
      </c>
      <c r="AC2193" s="3">
        <v>2.4602459016393499</v>
      </c>
      <c r="AD2193" s="3">
        <v>2.4602459016393499</v>
      </c>
      <c r="AE2193" s="3">
        <v>2.4602459016393499</v>
      </c>
      <c r="AF2193" s="3">
        <v>2.4602459016393499</v>
      </c>
      <c r="AG2193" s="3">
        <v>2.4602459016393499</v>
      </c>
      <c r="AH2193" s="3">
        <v>2.4602459016393499</v>
      </c>
      <c r="AI2193" s="3">
        <v>2.4602459016393499</v>
      </c>
      <c r="AJ2193" s="3">
        <v>2.4602459016393499</v>
      </c>
      <c r="AK2193" s="3">
        <v>2.4602459016393499</v>
      </c>
      <c r="AL2193" s="3">
        <v>2.4602459016393499</v>
      </c>
      <c r="AM2193" s="3">
        <v>2.4602459016393499</v>
      </c>
      <c r="AN2193" s="4"/>
      <c r="AO2193" s="4"/>
    </row>
    <row r="2194" spans="1:41" x14ac:dyDescent="0.25">
      <c r="A2194" s="48" t="str">
        <f t="shared" si="10"/>
        <v>DIC5</v>
      </c>
      <c r="B2194" s="2" t="s">
        <v>4</v>
      </c>
      <c r="C2194" s="2" t="s">
        <v>2</v>
      </c>
      <c r="D2194" s="2" t="s">
        <v>27</v>
      </c>
      <c r="E2194" s="2" t="s">
        <v>35</v>
      </c>
      <c r="F2194" s="2" t="s">
        <v>181</v>
      </c>
      <c r="G2194" s="4"/>
      <c r="H2194" s="3">
        <v>12.911546453907301</v>
      </c>
      <c r="I2194" s="3">
        <v>11.976260558757399</v>
      </c>
      <c r="J2194" s="3">
        <v>10.6906544978736</v>
      </c>
      <c r="K2194" s="3">
        <v>10.0353253780617</v>
      </c>
      <c r="L2194" s="3">
        <v>6.7112487200463198</v>
      </c>
      <c r="M2194" s="3">
        <v>5.8666014830378002</v>
      </c>
      <c r="N2194" s="3">
        <v>5.0162275211060798</v>
      </c>
      <c r="O2194" s="3">
        <v>4.4572161594025399</v>
      </c>
      <c r="P2194" s="3">
        <v>1.74091205751372</v>
      </c>
      <c r="Q2194" s="3">
        <v>0.66838167865240505</v>
      </c>
      <c r="R2194" s="3">
        <v>0.42070217825288903</v>
      </c>
      <c r="S2194" s="3">
        <v>2.56353153409525</v>
      </c>
      <c r="T2194" s="3">
        <v>2.5511031616519002</v>
      </c>
      <c r="U2194" s="3">
        <v>1.3104200694369501</v>
      </c>
      <c r="V2194" s="3">
        <v>5.4051749753412801E-2</v>
      </c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</row>
    <row r="2195" spans="1:41" x14ac:dyDescent="0.25">
      <c r="A2195" s="48" t="str">
        <f t="shared" si="10"/>
        <v>DIC5</v>
      </c>
      <c r="B2195" s="2" t="s">
        <v>4</v>
      </c>
      <c r="C2195" s="2" t="s">
        <v>2</v>
      </c>
      <c r="D2195" s="2" t="s">
        <v>27</v>
      </c>
      <c r="E2195" s="2" t="s">
        <v>36</v>
      </c>
      <c r="F2195" s="2" t="s">
        <v>182</v>
      </c>
      <c r="G2195" s="4"/>
      <c r="H2195" s="3">
        <v>14.3615025968745</v>
      </c>
      <c r="I2195" s="3">
        <v>14.7491493881192</v>
      </c>
      <c r="J2195" s="3">
        <v>15.084533963482601</v>
      </c>
      <c r="K2195" s="3">
        <v>15.417604352849001</v>
      </c>
      <c r="L2195" s="3">
        <v>15.7483605562183</v>
      </c>
      <c r="M2195" s="3">
        <v>16.076802573590601</v>
      </c>
      <c r="N2195" s="3">
        <v>16.402930404965801</v>
      </c>
      <c r="O2195" s="3">
        <v>16.556544227606199</v>
      </c>
      <c r="P2195" s="3">
        <v>16.706727735489</v>
      </c>
      <c r="Q2195" s="3">
        <v>16.8534809286142</v>
      </c>
      <c r="R2195" s="3">
        <v>16.996803806981699</v>
      </c>
      <c r="S2195" s="3">
        <v>17.136696370591601</v>
      </c>
      <c r="T2195" s="3">
        <v>17.165967253004101</v>
      </c>
      <c r="U2195" s="3">
        <v>17.192067589350302</v>
      </c>
      <c r="V2195" s="3">
        <v>17.214997379630098</v>
      </c>
      <c r="W2195" s="3">
        <v>17.234756623843701</v>
      </c>
      <c r="X2195" s="3">
        <v>17.251345321991</v>
      </c>
      <c r="Y2195" s="3">
        <v>17.238302450541401</v>
      </c>
      <c r="Z2195" s="3">
        <v>17.2089513710905</v>
      </c>
      <c r="AA2195" s="3">
        <v>17.188510817731</v>
      </c>
      <c r="AB2195" s="3">
        <v>17.164439262517199</v>
      </c>
      <c r="AC2195" s="3">
        <v>17.136736705449099</v>
      </c>
      <c r="AD2195" s="3">
        <v>17.106687224547901</v>
      </c>
      <c r="AE2195" s="3">
        <v>17.073473191998801</v>
      </c>
      <c r="AF2195" s="3">
        <v>17.037094607801901</v>
      </c>
      <c r="AG2195" s="3">
        <v>16.997551471957301</v>
      </c>
      <c r="AH2195" s="3">
        <v>16.9548437844647</v>
      </c>
      <c r="AI2195" s="3">
        <v>16.950459501975001</v>
      </c>
      <c r="AJ2195" s="3">
        <v>16.9426343097733</v>
      </c>
      <c r="AK2195" s="3">
        <v>16.931368207859698</v>
      </c>
      <c r="AL2195" s="3">
        <v>16.916661196233999</v>
      </c>
      <c r="AM2195" s="3">
        <v>16.898513274896398</v>
      </c>
      <c r="AN2195" s="4"/>
      <c r="AO2195" s="4"/>
    </row>
    <row r="2196" spans="1:41" x14ac:dyDescent="0.25">
      <c r="A2196" s="48" t="str">
        <f t="shared" si="10"/>
        <v>DIC5</v>
      </c>
      <c r="B2196" s="2" t="s">
        <v>4</v>
      </c>
      <c r="C2196" s="2" t="s">
        <v>2</v>
      </c>
      <c r="D2196" s="2" t="s">
        <v>27</v>
      </c>
      <c r="E2196" s="2" t="s">
        <v>93</v>
      </c>
      <c r="F2196" s="2" t="s">
        <v>170</v>
      </c>
      <c r="G2196" s="4"/>
      <c r="H2196" s="3">
        <v>68.585731940983607</v>
      </c>
      <c r="I2196" s="3">
        <v>55.422893826604401</v>
      </c>
      <c r="J2196" s="3">
        <v>43.393094134163597</v>
      </c>
      <c r="K2196" s="3">
        <v>50.674999998213103</v>
      </c>
      <c r="L2196" s="3">
        <v>48.301053084017497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</row>
    <row r="2197" spans="1:41" x14ac:dyDescent="0.25">
      <c r="A2197" s="48" t="str">
        <f t="shared" si="10"/>
        <v>DIC5</v>
      </c>
      <c r="B2197" s="2" t="s">
        <v>4</v>
      </c>
      <c r="C2197" s="2" t="s">
        <v>2</v>
      </c>
      <c r="D2197" s="2" t="s">
        <v>27</v>
      </c>
      <c r="E2197" s="2" t="s">
        <v>94</v>
      </c>
      <c r="F2197" s="2" t="s">
        <v>171</v>
      </c>
      <c r="G2197" s="4"/>
      <c r="H2197" s="3">
        <v>363.68563536317902</v>
      </c>
      <c r="I2197" s="3">
        <v>351.57960925668402</v>
      </c>
      <c r="J2197" s="3">
        <v>316.20734904732899</v>
      </c>
      <c r="K2197" s="3">
        <v>313.48877158637202</v>
      </c>
      <c r="L2197" s="3">
        <v>172.50647262570399</v>
      </c>
      <c r="M2197" s="3">
        <v>172.50647262570399</v>
      </c>
      <c r="N2197" s="3">
        <v>172.50647262570399</v>
      </c>
      <c r="O2197" s="3">
        <v>172.50647262570399</v>
      </c>
      <c r="P2197" s="3">
        <v>53.932621798559303</v>
      </c>
      <c r="Q2197" s="3">
        <v>18.429356134016999</v>
      </c>
      <c r="R2197" s="3">
        <v>9.2286541206376196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</row>
    <row r="2198" spans="1:41" x14ac:dyDescent="0.25">
      <c r="A2198" s="48" t="str">
        <f t="shared" si="10"/>
        <v>DIC5</v>
      </c>
      <c r="B2198" s="2" t="s">
        <v>4</v>
      </c>
      <c r="C2198" s="2" t="s">
        <v>2</v>
      </c>
      <c r="D2198" s="2" t="s">
        <v>27</v>
      </c>
      <c r="E2198" s="2" t="s">
        <v>95</v>
      </c>
      <c r="F2198" s="2" t="s">
        <v>172</v>
      </c>
      <c r="G2198" s="4"/>
      <c r="H2198" s="3">
        <v>726.70451084468402</v>
      </c>
      <c r="I2198" s="3">
        <v>687.86225103060201</v>
      </c>
      <c r="J2198" s="3">
        <v>654.42733676952105</v>
      </c>
      <c r="K2198" s="3">
        <v>620.992422508441</v>
      </c>
      <c r="L2198" s="3">
        <v>587.55750824736003</v>
      </c>
      <c r="M2198" s="3">
        <v>540.991110801525</v>
      </c>
      <c r="N2198" s="3">
        <v>494.42471335568899</v>
      </c>
      <c r="O2198" s="3">
        <v>457.49798419201397</v>
      </c>
      <c r="P2198" s="3">
        <v>420.57125502833901</v>
      </c>
      <c r="Q2198" s="3">
        <v>383.64452586466501</v>
      </c>
      <c r="R2198" s="3">
        <v>245.541067327929</v>
      </c>
      <c r="S2198" s="3">
        <v>245.54106732792999</v>
      </c>
      <c r="T2198" s="3">
        <v>245.54106732792999</v>
      </c>
      <c r="U2198" s="3">
        <v>173.871431741919</v>
      </c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</row>
    <row r="2199" spans="1:41" x14ac:dyDescent="0.25">
      <c r="A2199" s="48" t="str">
        <f t="shared" si="10"/>
        <v>DIC5</v>
      </c>
      <c r="B2199" s="2" t="s">
        <v>4</v>
      </c>
      <c r="C2199" s="2" t="s">
        <v>2</v>
      </c>
      <c r="D2199" s="2" t="s">
        <v>27</v>
      </c>
      <c r="E2199" s="2" t="s">
        <v>96</v>
      </c>
      <c r="F2199" s="2" t="s">
        <v>173</v>
      </c>
      <c r="G2199" s="4"/>
      <c r="H2199" s="3">
        <v>5.6352908998762903</v>
      </c>
      <c r="I2199" s="3">
        <v>5.3251450871105197</v>
      </c>
      <c r="J2199" s="3">
        <v>5.09107277558918</v>
      </c>
      <c r="K2199" s="3">
        <v>4.8570004640678297</v>
      </c>
      <c r="L2199" s="3">
        <v>4.62292815254649</v>
      </c>
      <c r="M2199" s="3">
        <v>4.3888558410251504</v>
      </c>
      <c r="N2199" s="3">
        <v>4.1547835295038098</v>
      </c>
      <c r="O2199" s="3">
        <v>0.47334364229729903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</row>
    <row r="2200" spans="1:41" x14ac:dyDescent="0.25">
      <c r="A2200" s="48" t="str">
        <f t="shared" si="10"/>
        <v>DIC5</v>
      </c>
      <c r="B2200" s="2" t="s">
        <v>4</v>
      </c>
      <c r="C2200" s="2" t="s">
        <v>2</v>
      </c>
      <c r="D2200" s="2" t="s">
        <v>27</v>
      </c>
      <c r="E2200" s="2" t="s">
        <v>97</v>
      </c>
      <c r="F2200" s="2" t="s">
        <v>174</v>
      </c>
      <c r="G2200" s="4"/>
      <c r="H2200" s="3">
        <v>165.4447887378</v>
      </c>
      <c r="I2200" s="3">
        <v>153.89107121101301</v>
      </c>
      <c r="J2200" s="3">
        <v>141.709099261246</v>
      </c>
      <c r="K2200" s="3">
        <v>129.52712731147801</v>
      </c>
      <c r="L2200" s="3">
        <v>117.34515536171099</v>
      </c>
      <c r="M2200" s="3">
        <v>104.287916360271</v>
      </c>
      <c r="N2200" s="3">
        <v>91.230677358831599</v>
      </c>
      <c r="O2200" s="3">
        <v>82.212115063181301</v>
      </c>
      <c r="P2200" s="3">
        <v>68.086395166067106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</row>
    <row r="2201" spans="1:41" x14ac:dyDescent="0.25">
      <c r="A2201" s="48" t="str">
        <f t="shared" si="10"/>
        <v>DIC5</v>
      </c>
      <c r="B2201" s="2" t="s">
        <v>4</v>
      </c>
      <c r="C2201" s="2" t="s">
        <v>2</v>
      </c>
      <c r="D2201" s="2" t="s">
        <v>27</v>
      </c>
      <c r="E2201" s="2" t="s">
        <v>98</v>
      </c>
      <c r="F2201" s="2" t="s">
        <v>175</v>
      </c>
      <c r="G2201" s="4"/>
      <c r="H2201" s="3">
        <v>29.8631785601129</v>
      </c>
      <c r="I2201" s="3">
        <v>27.835107673690899</v>
      </c>
      <c r="J2201" s="3">
        <v>26.5546244888037</v>
      </c>
      <c r="K2201" s="3">
        <v>25.274141303916402</v>
      </c>
      <c r="L2201" s="3">
        <v>23.993658119029199</v>
      </c>
      <c r="M2201" s="3">
        <v>22.134185162983901</v>
      </c>
      <c r="N2201" s="3">
        <v>20.274712206938698</v>
      </c>
      <c r="O2201" s="3">
        <v>18.726233977591001</v>
      </c>
      <c r="P2201" s="3">
        <v>17.1777557482433</v>
      </c>
      <c r="Q2201" s="3">
        <v>15.701035545493299</v>
      </c>
      <c r="R2201" s="3">
        <v>14.224315342743401</v>
      </c>
      <c r="S2201" s="3">
        <v>12.7475951399934</v>
      </c>
      <c r="T2201" s="3">
        <v>11.9833461574607</v>
      </c>
      <c r="U2201" s="3">
        <v>11.219097174928001</v>
      </c>
      <c r="V2201" s="3">
        <v>3.3312680611252699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</row>
    <row r="2202" spans="1:41" x14ac:dyDescent="0.25">
      <c r="A2202" s="48" t="str">
        <f t="shared" si="10"/>
        <v>DIC5</v>
      </c>
      <c r="B2202" s="2" t="s">
        <v>4</v>
      </c>
      <c r="C2202" s="2" t="s">
        <v>2</v>
      </c>
      <c r="D2202" s="2" t="s">
        <v>27</v>
      </c>
      <c r="E2202" s="2" t="s">
        <v>99</v>
      </c>
      <c r="F2202" s="2" t="s">
        <v>176</v>
      </c>
      <c r="G2202" s="4"/>
      <c r="H2202" s="3">
        <v>13.805861909055601</v>
      </c>
      <c r="I2202" s="3">
        <v>13.5550177604217</v>
      </c>
      <c r="J2202" s="3">
        <v>13.563467780935101</v>
      </c>
      <c r="K2202" s="3">
        <v>13.571917801448601</v>
      </c>
      <c r="L2202" s="3">
        <v>13.580367821962</v>
      </c>
      <c r="M2202" s="3">
        <v>12.546837742054301</v>
      </c>
      <c r="N2202" s="3">
        <v>11.5133076621466</v>
      </c>
      <c r="O2202" s="3">
        <v>10.662834575070701</v>
      </c>
      <c r="P2202" s="3">
        <v>9.8123614879947105</v>
      </c>
      <c r="Q2202" s="3">
        <v>9.1074108162161203</v>
      </c>
      <c r="R2202" s="3">
        <v>8.4024601444375406</v>
      </c>
      <c r="S2202" s="3">
        <v>7.6975094726589504</v>
      </c>
      <c r="T2202" s="3">
        <v>7.2029695803141296</v>
      </c>
      <c r="U2202" s="3">
        <v>6.7084296879692999</v>
      </c>
      <c r="V2202" s="3">
        <v>3.25227996904884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</row>
    <row r="2203" spans="1:41" x14ac:dyDescent="0.25">
      <c r="A2203" s="48" t="str">
        <f t="shared" si="10"/>
        <v>DIC5</v>
      </c>
      <c r="B2203" s="2" t="s">
        <v>4</v>
      </c>
      <c r="C2203" s="2" t="s">
        <v>2</v>
      </c>
      <c r="D2203" s="2" t="s">
        <v>27</v>
      </c>
      <c r="E2203" s="2" t="s">
        <v>106</v>
      </c>
      <c r="F2203" s="2" t="s">
        <v>252</v>
      </c>
      <c r="G2203" s="4"/>
      <c r="H2203" s="3">
        <v>4.17384045016136</v>
      </c>
      <c r="I2203" s="3">
        <v>3.3728052405641802</v>
      </c>
      <c r="J2203" s="3">
        <v>2.6407220048431901</v>
      </c>
      <c r="K2203" s="3">
        <v>3.0838683034901102</v>
      </c>
      <c r="L2203" s="3">
        <v>2.9393998349530799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</row>
    <row r="2204" spans="1:41" x14ac:dyDescent="0.25">
      <c r="A2204" s="48" t="str">
        <f t="shared" si="10"/>
        <v>DIC5</v>
      </c>
      <c r="B2204" s="2" t="s">
        <v>4</v>
      </c>
      <c r="C2204" s="2" t="s">
        <v>2</v>
      </c>
      <c r="D2204" s="2" t="s">
        <v>27</v>
      </c>
      <c r="E2204" s="2" t="s">
        <v>107</v>
      </c>
      <c r="F2204" s="2" t="s">
        <v>253</v>
      </c>
      <c r="G2204" s="4"/>
      <c r="H2204" s="3">
        <v>13.7668656107645</v>
      </c>
      <c r="I2204" s="3">
        <v>13.7668656107645</v>
      </c>
      <c r="J2204" s="3">
        <v>13.7668656107645</v>
      </c>
      <c r="K2204" s="3">
        <v>13.7668656107645</v>
      </c>
      <c r="L2204" s="3">
        <v>13.7668656107645</v>
      </c>
      <c r="M2204" s="3">
        <v>13.7668656107645</v>
      </c>
      <c r="N2204" s="3">
        <v>13.7668656107645</v>
      </c>
      <c r="O2204" s="3">
        <v>13.7668656107645</v>
      </c>
      <c r="P2204" s="3">
        <v>13.7668656107645</v>
      </c>
      <c r="Q2204" s="3">
        <v>12.927019439055</v>
      </c>
      <c r="R2204" s="3">
        <v>6.4733130309200098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</row>
    <row r="2205" spans="1:41" x14ac:dyDescent="0.25">
      <c r="A2205" s="48" t="str">
        <f t="shared" si="10"/>
        <v>DIC5</v>
      </c>
      <c r="B2205" s="2" t="s">
        <v>4</v>
      </c>
      <c r="C2205" s="2" t="s">
        <v>2</v>
      </c>
      <c r="D2205" s="2" t="s">
        <v>27</v>
      </c>
      <c r="E2205" s="2" t="s">
        <v>110</v>
      </c>
      <c r="F2205" s="2" t="s">
        <v>254</v>
      </c>
      <c r="G2205" s="4"/>
      <c r="H2205" s="3">
        <v>1.8336326078651899</v>
      </c>
      <c r="I2205" s="3">
        <v>1.8336326078651899</v>
      </c>
      <c r="J2205" s="3">
        <v>1.8336326078651899</v>
      </c>
      <c r="K2205" s="3">
        <v>1.8336326078651899</v>
      </c>
      <c r="L2205" s="3">
        <v>1.8336326078651899</v>
      </c>
      <c r="M2205" s="3">
        <v>1.8336326078651899</v>
      </c>
      <c r="N2205" s="3">
        <v>1.8336326078651899</v>
      </c>
      <c r="O2205" s="3">
        <v>1.8336326078651899</v>
      </c>
      <c r="P2205" s="3">
        <v>1.6658248218678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</row>
    <row r="2206" spans="1:41" x14ac:dyDescent="0.25">
      <c r="A2206" s="48" t="str">
        <f t="shared" si="10"/>
        <v>DIC5</v>
      </c>
      <c r="B2206" s="2" t="s">
        <v>4</v>
      </c>
      <c r="C2206" s="2" t="s">
        <v>2</v>
      </c>
      <c r="D2206" s="2" t="s">
        <v>27</v>
      </c>
      <c r="E2206" s="2" t="s">
        <v>111</v>
      </c>
      <c r="F2206" s="2" t="s">
        <v>255</v>
      </c>
      <c r="G2206" s="4"/>
      <c r="H2206" s="3">
        <v>0.23745837409794501</v>
      </c>
      <c r="I2206" s="3">
        <v>0.23745837409794501</v>
      </c>
      <c r="J2206" s="3">
        <v>0.23745837409794501</v>
      </c>
      <c r="K2206" s="3">
        <v>0.23745837409794501</v>
      </c>
      <c r="L2206" s="3">
        <v>0.23745837409794501</v>
      </c>
      <c r="M2206" s="3">
        <v>0.23745837409794501</v>
      </c>
      <c r="N2206" s="3">
        <v>0.23745837409794501</v>
      </c>
      <c r="O2206" s="3">
        <v>0.23745837409794501</v>
      </c>
      <c r="P2206" s="3">
        <v>0.23745837409794501</v>
      </c>
      <c r="Q2206" s="3">
        <v>0.23745837409794501</v>
      </c>
      <c r="R2206" s="3">
        <v>0.23745837409794501</v>
      </c>
      <c r="S2206" s="3">
        <v>0.23745837409794501</v>
      </c>
      <c r="T2206" s="3">
        <v>0.23745837409794501</v>
      </c>
      <c r="U2206" s="3">
        <v>0.23745837409794501</v>
      </c>
      <c r="V2206" s="3">
        <v>0.12562647330730201</v>
      </c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</row>
    <row r="2207" spans="1:41" x14ac:dyDescent="0.25">
      <c r="A2207" s="48" t="str">
        <f t="shared" si="10"/>
        <v>DIC5</v>
      </c>
      <c r="B2207" s="2" t="s">
        <v>4</v>
      </c>
      <c r="C2207" s="2" t="s">
        <v>2</v>
      </c>
      <c r="D2207" s="2" t="s">
        <v>27</v>
      </c>
      <c r="E2207" s="2" t="s">
        <v>112</v>
      </c>
      <c r="F2207" s="2" t="s">
        <v>256</v>
      </c>
      <c r="G2207" s="4"/>
      <c r="H2207" s="3">
        <v>3.19641395045299E-2</v>
      </c>
      <c r="I2207" s="3">
        <v>3.19641395045299E-2</v>
      </c>
      <c r="J2207" s="3">
        <v>3.19641395045299E-2</v>
      </c>
      <c r="K2207" s="3">
        <v>3.19641395045299E-2</v>
      </c>
      <c r="L2207" s="3">
        <v>3.19641395045299E-2</v>
      </c>
      <c r="M2207" s="3">
        <v>3.19641395045299E-2</v>
      </c>
      <c r="N2207" s="3">
        <v>3.19641395045299E-2</v>
      </c>
      <c r="O2207" s="3">
        <v>3.19641395045299E-2</v>
      </c>
      <c r="P2207" s="3">
        <v>3.19641395045299E-2</v>
      </c>
      <c r="Q2207" s="3">
        <v>3.19641395045299E-2</v>
      </c>
      <c r="R2207" s="3">
        <v>3.19641395045299E-2</v>
      </c>
      <c r="S2207" s="3">
        <v>3.19641395045299E-2</v>
      </c>
      <c r="T2207" s="3">
        <v>3.19641395045299E-2</v>
      </c>
      <c r="U2207" s="3">
        <v>3.19641395045299E-2</v>
      </c>
      <c r="V2207" s="3">
        <v>3.19641395045299E-2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</row>
    <row r="2208" spans="1:41" x14ac:dyDescent="0.25">
      <c r="A2208" s="48" t="str">
        <f t="shared" si="10"/>
        <v>DIC5</v>
      </c>
      <c r="B2208" s="2" t="s">
        <v>4</v>
      </c>
      <c r="C2208" s="2" t="s">
        <v>2</v>
      </c>
      <c r="D2208" s="2" t="s">
        <v>27</v>
      </c>
      <c r="E2208" s="2" t="s">
        <v>115</v>
      </c>
      <c r="F2208" s="2" t="s">
        <v>257</v>
      </c>
      <c r="G2208" s="4"/>
      <c r="H2208" s="3">
        <v>5.3269362196174903</v>
      </c>
      <c r="I2208" s="3">
        <v>5.3269362196174903</v>
      </c>
      <c r="J2208" s="3">
        <v>5.3269362196174903</v>
      </c>
      <c r="K2208" s="3">
        <v>5.3269362196174903</v>
      </c>
      <c r="L2208" s="3">
        <v>5.3269362196174903</v>
      </c>
      <c r="M2208" s="3">
        <v>5.3269362196174903</v>
      </c>
      <c r="N2208" s="3">
        <v>5.3269362196174903</v>
      </c>
      <c r="O2208" s="3">
        <v>5.3269362196174903</v>
      </c>
      <c r="P2208" s="3">
        <v>5.3269362196174903</v>
      </c>
      <c r="Q2208" s="3">
        <v>5.3269362196174903</v>
      </c>
      <c r="R2208" s="3">
        <v>5.3269362196174903</v>
      </c>
      <c r="S2208" s="3">
        <v>5.3269362196174903</v>
      </c>
      <c r="T2208" s="3">
        <v>5.3269362196174903</v>
      </c>
      <c r="U2208" s="3">
        <v>5.3269362196174903</v>
      </c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</row>
    <row r="2209" spans="1:41" x14ac:dyDescent="0.25">
      <c r="A2209" s="48" t="str">
        <f t="shared" si="10"/>
        <v>DIC5</v>
      </c>
      <c r="B2209" s="2" t="s">
        <v>4</v>
      </c>
      <c r="C2209" s="2" t="s">
        <v>2</v>
      </c>
      <c r="D2209" s="2" t="s">
        <v>27</v>
      </c>
      <c r="E2209" s="2" t="s">
        <v>116</v>
      </c>
      <c r="F2209" s="2" t="s">
        <v>258</v>
      </c>
      <c r="G2209" s="4"/>
      <c r="H2209" s="3">
        <v>0.26078636194077998</v>
      </c>
      <c r="I2209" s="3">
        <v>0.24643363381735101</v>
      </c>
      <c r="J2209" s="3">
        <v>0.235601386177029</v>
      </c>
      <c r="K2209" s="3">
        <v>0.22476913853670599</v>
      </c>
      <c r="L2209" s="3">
        <v>0.21393689089638199</v>
      </c>
      <c r="M2209" s="3">
        <v>0.17153211993574399</v>
      </c>
      <c r="N2209" s="3">
        <v>0.16238374020583801</v>
      </c>
      <c r="O2209" s="3">
        <v>1.8499955651857799E-2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</row>
    <row r="2210" spans="1:41" x14ac:dyDescent="0.25">
      <c r="A2210" s="48" t="str">
        <f t="shared" si="10"/>
        <v>DIC5</v>
      </c>
      <c r="B2210" s="2" t="s">
        <v>4</v>
      </c>
      <c r="C2210" s="2" t="s">
        <v>2</v>
      </c>
      <c r="D2210" s="2" t="s">
        <v>27</v>
      </c>
      <c r="E2210" s="2" t="s">
        <v>117</v>
      </c>
      <c r="F2210" s="2" t="s">
        <v>259</v>
      </c>
      <c r="G2210" s="4"/>
      <c r="H2210" s="3">
        <v>3.5994360077638201</v>
      </c>
      <c r="I2210" s="3">
        <v>3.2484844769138199</v>
      </c>
      <c r="J2210" s="3">
        <v>2.8784493176994501</v>
      </c>
      <c r="K2210" s="3">
        <v>2.5084141584850799</v>
      </c>
      <c r="L2210" s="3">
        <v>2.1383789992706999</v>
      </c>
      <c r="M2210" s="3">
        <v>1.7417570457215401</v>
      </c>
      <c r="N2210" s="3">
        <v>1.3451350921723699</v>
      </c>
      <c r="O2210" s="3">
        <v>0.74512831551301195</v>
      </c>
      <c r="P2210" s="3">
        <v>0.40234280973551401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</row>
    <row r="2211" spans="1:41" x14ac:dyDescent="0.25">
      <c r="A2211" s="48" t="str">
        <f t="shared" si="10"/>
        <v>DIC5</v>
      </c>
      <c r="B2211" s="2" t="s">
        <v>4</v>
      </c>
      <c r="C2211" s="2" t="s">
        <v>2</v>
      </c>
      <c r="D2211" s="2" t="s">
        <v>27</v>
      </c>
      <c r="E2211" s="2" t="s">
        <v>118</v>
      </c>
      <c r="F2211" s="2" t="s">
        <v>260</v>
      </c>
      <c r="G2211" s="4"/>
      <c r="H2211" s="3">
        <v>0.83129974180261201</v>
      </c>
      <c r="I2211" s="3">
        <v>0.76948237720130896</v>
      </c>
      <c r="J2211" s="3">
        <v>0.73045213598244196</v>
      </c>
      <c r="K2211" s="3">
        <v>0.69142189476357496</v>
      </c>
      <c r="L2211" s="3">
        <v>0.65239165354470796</v>
      </c>
      <c r="M2211" s="3">
        <v>0.59324204682742898</v>
      </c>
      <c r="N2211" s="3">
        <v>0.52318124547466305</v>
      </c>
      <c r="O2211" s="3">
        <v>0.36503401708959399</v>
      </c>
      <c r="P2211" s="3">
        <v>0.31783505381782901</v>
      </c>
      <c r="Q2211" s="3">
        <v>0.27282333761073102</v>
      </c>
      <c r="R2211" s="3">
        <v>0.22781162140363301</v>
      </c>
      <c r="S2211" s="3">
        <v>0.182799905196534</v>
      </c>
      <c r="T2211" s="3">
        <v>0.159504931477569</v>
      </c>
      <c r="U2211" s="3">
        <v>0.13620995775860401</v>
      </c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</row>
    <row r="2212" spans="1:41" x14ac:dyDescent="0.25">
      <c r="A2212" s="48" t="str">
        <f t="shared" si="10"/>
        <v>DIC5</v>
      </c>
      <c r="B2212" s="2" t="s">
        <v>4</v>
      </c>
      <c r="C2212" s="2" t="s">
        <v>2</v>
      </c>
      <c r="D2212" s="2" t="s">
        <v>27</v>
      </c>
      <c r="E2212" s="2" t="s">
        <v>59</v>
      </c>
      <c r="F2212" s="2" t="s">
        <v>261</v>
      </c>
      <c r="G2212" s="4"/>
      <c r="H2212" s="3">
        <v>7.6261793933805194E-2</v>
      </c>
      <c r="I2212" s="3">
        <v>7.4876163330034495E-2</v>
      </c>
      <c r="J2212" s="3">
        <v>7.4922840149444794E-2</v>
      </c>
      <c r="K2212" s="3">
        <v>7.4969516968854996E-2</v>
      </c>
      <c r="L2212" s="3">
        <v>7.5016193788265295E-2</v>
      </c>
      <c r="M2212" s="3">
        <v>6.9307107423537101E-2</v>
      </c>
      <c r="N2212" s="3">
        <v>6.3598021058808796E-2</v>
      </c>
      <c r="O2212" s="3">
        <v>5.8900117824654999E-2</v>
      </c>
      <c r="P2212" s="3">
        <v>5.4202214590501202E-2</v>
      </c>
      <c r="Q2212" s="3">
        <v>5.0308158339698601E-2</v>
      </c>
      <c r="R2212" s="3">
        <v>4.6414102088896E-2</v>
      </c>
      <c r="S2212" s="3">
        <v>4.2520045838093302E-2</v>
      </c>
      <c r="T2212" s="3">
        <v>3.9788271493942498E-2</v>
      </c>
      <c r="U2212" s="3">
        <v>3.7056497149791701E-2</v>
      </c>
      <c r="V2212" s="3">
        <v>1.79651735218327E-2</v>
      </c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</row>
    <row r="2213" spans="1:41" x14ac:dyDescent="0.25">
      <c r="A2213" s="48" t="str">
        <f t="shared" si="10"/>
        <v>DIC5</v>
      </c>
      <c r="B2213" s="2" t="s">
        <v>4</v>
      </c>
      <c r="C2213" s="2" t="s">
        <v>2</v>
      </c>
      <c r="D2213" s="2" t="s">
        <v>27</v>
      </c>
      <c r="E2213" s="2" t="s">
        <v>37</v>
      </c>
      <c r="F2213" s="2" t="s">
        <v>221</v>
      </c>
      <c r="G2213" s="4"/>
      <c r="H2213" s="3">
        <v>181.87272974234099</v>
      </c>
      <c r="I2213" s="3">
        <v>173.381123542409</v>
      </c>
      <c r="J2213" s="3">
        <v>148.569736101389</v>
      </c>
      <c r="K2213" s="3">
        <v>146.66282717691001</v>
      </c>
      <c r="L2213" s="3">
        <v>47.7727245615893</v>
      </c>
      <c r="M2213" s="3">
        <v>47.7727245615893</v>
      </c>
      <c r="N2213" s="3">
        <v>47.7727245615893</v>
      </c>
      <c r="O2213" s="3">
        <v>47.7727245615893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</row>
    <row r="2214" spans="1:41" x14ac:dyDescent="0.25">
      <c r="A2214" s="48" t="str">
        <f t="shared" si="10"/>
        <v>DIC5</v>
      </c>
      <c r="B2214" s="2" t="s">
        <v>4</v>
      </c>
      <c r="C2214" s="2" t="s">
        <v>2</v>
      </c>
      <c r="D2214" s="2" t="s">
        <v>27</v>
      </c>
      <c r="E2214" s="2" t="s">
        <v>37</v>
      </c>
      <c r="F2214" s="2" t="s">
        <v>222</v>
      </c>
      <c r="G2214" s="4"/>
      <c r="H2214" s="3">
        <v>0.41812268961593002</v>
      </c>
      <c r="I2214" s="3">
        <v>0.395774087258491</v>
      </c>
      <c r="J2214" s="3">
        <v>0.37653669975188098</v>
      </c>
      <c r="K2214" s="3">
        <v>0.35729931224527001</v>
      </c>
      <c r="L2214" s="3">
        <v>0.33806192473865998</v>
      </c>
      <c r="M2214" s="3">
        <v>0.31126909896805099</v>
      </c>
      <c r="N2214" s="3">
        <v>0.28447627319744201</v>
      </c>
      <c r="O2214" s="3">
        <v>0.26322980632373499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</row>
    <row r="2215" spans="1:41" x14ac:dyDescent="0.25">
      <c r="A2215" s="48" t="str">
        <f t="shared" si="10"/>
        <v>DIC5</v>
      </c>
      <c r="B2215" s="2" t="s">
        <v>4</v>
      </c>
      <c r="C2215" s="2" t="s">
        <v>2</v>
      </c>
      <c r="D2215" s="2" t="s">
        <v>27</v>
      </c>
      <c r="E2215" s="2" t="s">
        <v>37</v>
      </c>
      <c r="F2215" s="2" t="s">
        <v>223</v>
      </c>
      <c r="G2215" s="4"/>
      <c r="H2215" s="3">
        <v>12.3068669718732</v>
      </c>
      <c r="I2215" s="3">
        <v>12.057408453843101</v>
      </c>
      <c r="J2215" s="3">
        <v>12.0658117975371</v>
      </c>
      <c r="K2215" s="3">
        <v>12.0742151412311</v>
      </c>
      <c r="L2215" s="3">
        <v>12.082618484925201</v>
      </c>
      <c r="M2215" s="3">
        <v>11.0547974913822</v>
      </c>
      <c r="N2215" s="3">
        <v>10.0269764978392</v>
      </c>
      <c r="O2215" s="3">
        <v>9.1812013139974393</v>
      </c>
      <c r="P2215" s="3">
        <v>8.3354261301556498</v>
      </c>
      <c r="Q2215" s="3">
        <v>7.6343695146278598</v>
      </c>
      <c r="R2215" s="3">
        <v>6.9333128991000796</v>
      </c>
      <c r="S2215" s="3">
        <v>6.2322562835722897</v>
      </c>
      <c r="T2215" s="3">
        <v>5.7404481655716202</v>
      </c>
      <c r="U2215" s="3">
        <v>5.2486400475709498</v>
      </c>
      <c r="V2215" s="3">
        <v>2.37247719551827</v>
      </c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</row>
    <row r="2216" spans="1:41" x14ac:dyDescent="0.25">
      <c r="A2216" s="48" t="str">
        <f t="shared" si="10"/>
        <v>DIC5</v>
      </c>
      <c r="B2216" s="2" t="s">
        <v>4</v>
      </c>
      <c r="C2216" s="2" t="s">
        <v>2</v>
      </c>
      <c r="D2216" s="2" t="s">
        <v>27</v>
      </c>
      <c r="E2216" s="2" t="s">
        <v>37</v>
      </c>
      <c r="F2216" s="2" t="s">
        <v>224</v>
      </c>
      <c r="G2216" s="4"/>
      <c r="H2216" s="3">
        <v>64.4118914908222</v>
      </c>
      <c r="I2216" s="3">
        <v>52.050088586040197</v>
      </c>
      <c r="J2216" s="3">
        <v>40.752372129320399</v>
      </c>
      <c r="K2216" s="3">
        <v>47.591131694723003</v>
      </c>
      <c r="L2216" s="3">
        <v>45.361653249064403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</row>
    <row r="2217" spans="1:41" x14ac:dyDescent="0.25">
      <c r="A2217" s="48" t="str">
        <f t="shared" si="10"/>
        <v>DIC5</v>
      </c>
      <c r="B2217" s="2" t="s">
        <v>4</v>
      </c>
      <c r="C2217" s="2" t="s">
        <v>2</v>
      </c>
      <c r="D2217" s="2" t="s">
        <v>27</v>
      </c>
      <c r="E2217" s="2" t="s">
        <v>37</v>
      </c>
      <c r="F2217" s="2" t="s">
        <v>225</v>
      </c>
      <c r="G2217" s="4"/>
      <c r="H2217" s="3">
        <v>37.550763101088499</v>
      </c>
      <c r="I2217" s="3">
        <v>37.550763101088499</v>
      </c>
      <c r="J2217" s="3">
        <v>37.550763101088499</v>
      </c>
      <c r="K2217" s="3">
        <v>37.550763101088499</v>
      </c>
      <c r="L2217" s="3">
        <v>37.550763101088499</v>
      </c>
      <c r="M2217" s="3">
        <v>37.550763101088499</v>
      </c>
      <c r="N2217" s="3">
        <v>37.550763101088499</v>
      </c>
      <c r="O2217" s="3">
        <v>37.550763101088499</v>
      </c>
      <c r="P2217" s="3">
        <v>19.1464324719696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</row>
    <row r="2218" spans="1:41" x14ac:dyDescent="0.25">
      <c r="A2218" s="48" t="str">
        <f t="shared" si="10"/>
        <v>DIC5</v>
      </c>
      <c r="B2218" s="2" t="s">
        <v>4</v>
      </c>
      <c r="C2218" s="2" t="s">
        <v>2</v>
      </c>
      <c r="D2218" s="2" t="s">
        <v>27</v>
      </c>
      <c r="E2218" s="2" t="s">
        <v>37</v>
      </c>
      <c r="F2218" s="2" t="s">
        <v>226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3">
        <v>0.24198333945002901</v>
      </c>
      <c r="Q2218" s="3">
        <v>0.22073687257632199</v>
      </c>
      <c r="R2218" s="3">
        <v>0.14127652980024299</v>
      </c>
      <c r="S2218" s="3">
        <v>0.14127652980024499</v>
      </c>
      <c r="T2218" s="3">
        <v>0.14127652980024499</v>
      </c>
      <c r="U2218" s="3">
        <v>0.10004009828259</v>
      </c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</row>
    <row r="2219" spans="1:41" x14ac:dyDescent="0.25">
      <c r="A2219" s="48" t="str">
        <f t="shared" si="10"/>
        <v>DIC5</v>
      </c>
      <c r="B2219" s="2" t="s">
        <v>4</v>
      </c>
      <c r="C2219" s="2" t="s">
        <v>2</v>
      </c>
      <c r="D2219" s="2" t="s">
        <v>27</v>
      </c>
      <c r="E2219" s="2" t="s">
        <v>37</v>
      </c>
      <c r="F2219" s="2" t="s">
        <v>227</v>
      </c>
      <c r="G2219" s="4"/>
      <c r="H2219" s="3">
        <v>2.2141956705433099</v>
      </c>
      <c r="I2219" s="3">
        <v>1.93151850142564</v>
      </c>
      <c r="J2219" s="3">
        <v>1.6334702466498701</v>
      </c>
      <c r="K2219" s="3">
        <v>1.3354219918740999</v>
      </c>
      <c r="L2219" s="3">
        <v>1.03737373709833</v>
      </c>
      <c r="M2219" s="3">
        <v>0.71791090196648499</v>
      </c>
      <c r="N2219" s="3">
        <v>0.39844806683464501</v>
      </c>
      <c r="O2219" s="3">
        <v>0.17779686488728899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</row>
    <row r="2220" spans="1:41" x14ac:dyDescent="0.25">
      <c r="A2220" s="48" t="str">
        <f t="shared" si="10"/>
        <v>DIC5</v>
      </c>
      <c r="B2220" s="2" t="s">
        <v>4</v>
      </c>
      <c r="C2220" s="2" t="s">
        <v>2</v>
      </c>
      <c r="D2220" s="2" t="s">
        <v>27</v>
      </c>
      <c r="E2220" s="2" t="s">
        <v>37</v>
      </c>
      <c r="F2220" s="2" t="s">
        <v>228</v>
      </c>
      <c r="G2220" s="4"/>
      <c r="H2220" s="3">
        <v>0.33444362273962702</v>
      </c>
      <c r="I2220" s="3">
        <v>0.25044239005545399</v>
      </c>
      <c r="J2220" s="3">
        <v>0.19740570051860601</v>
      </c>
      <c r="K2220" s="3">
        <v>0.144369010981758</v>
      </c>
      <c r="L2220" s="3">
        <v>9.1332321444909895E-2</v>
      </c>
      <c r="M2220" s="3">
        <v>1.4314293378714E-2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</row>
    <row r="2221" spans="1:41" x14ac:dyDescent="0.25">
      <c r="A2221" s="48" t="str">
        <f t="shared" si="10"/>
        <v>DIC5</v>
      </c>
      <c r="B2221" s="2" t="s">
        <v>4</v>
      </c>
      <c r="C2221" s="2" t="s">
        <v>2</v>
      </c>
      <c r="D2221" s="2" t="s">
        <v>27</v>
      </c>
      <c r="E2221" s="2" t="s">
        <v>37</v>
      </c>
      <c r="F2221" s="2" t="s">
        <v>229</v>
      </c>
      <c r="G2221" s="4"/>
      <c r="H2221" s="3">
        <v>1.3907690037440299</v>
      </c>
      <c r="I2221" s="3">
        <v>1.3907690037440299</v>
      </c>
      <c r="J2221" s="3">
        <v>1.3907690037440299</v>
      </c>
      <c r="K2221" s="3">
        <v>1.3907690037440299</v>
      </c>
      <c r="L2221" s="3">
        <v>1.3907690037440299</v>
      </c>
      <c r="M2221" s="3">
        <v>1.3907690037440299</v>
      </c>
      <c r="N2221" s="3">
        <v>1.3907690037440299</v>
      </c>
      <c r="O2221" s="3">
        <v>1.3907690037440299</v>
      </c>
      <c r="P2221" s="3">
        <v>1.3907690037440299</v>
      </c>
      <c r="Q2221" s="3">
        <v>1.3907690037440299</v>
      </c>
      <c r="R2221" s="3">
        <v>1.3907690037440299</v>
      </c>
      <c r="S2221" s="3">
        <v>1.3907690037440299</v>
      </c>
      <c r="T2221" s="3">
        <v>1.3907690037440299</v>
      </c>
      <c r="U2221" s="3">
        <v>1.3907690037440299</v>
      </c>
      <c r="V2221" s="3">
        <v>0.82987346050420596</v>
      </c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</row>
    <row r="2222" spans="1:41" x14ac:dyDescent="0.25">
      <c r="A2222" s="48" t="str">
        <f t="shared" ref="A2222:A2285" si="11">+"DIC5"</f>
        <v>DIC5</v>
      </c>
      <c r="B2222" s="2" t="s">
        <v>4</v>
      </c>
      <c r="C2222" s="2" t="s">
        <v>2</v>
      </c>
      <c r="D2222" s="2" t="s">
        <v>27</v>
      </c>
      <c r="E2222" s="2" t="s">
        <v>37</v>
      </c>
      <c r="F2222" s="2" t="s">
        <v>184</v>
      </c>
      <c r="G2222" s="4"/>
      <c r="H2222" s="4"/>
      <c r="I2222" s="4"/>
      <c r="J2222" s="4"/>
      <c r="K2222" s="3">
        <v>0.76228693474954001</v>
      </c>
      <c r="L2222" s="3">
        <v>107.54262698385401</v>
      </c>
      <c r="M2222" s="3">
        <v>159.62083632788199</v>
      </c>
      <c r="N2222" s="3">
        <v>166.241310100611</v>
      </c>
      <c r="O2222" s="3">
        <v>173.41478048990601</v>
      </c>
      <c r="P2222" s="3">
        <v>246.732972964532</v>
      </c>
      <c r="Q2222" s="3">
        <v>272.708548518903</v>
      </c>
      <c r="R2222" s="3">
        <v>279.60642670889098</v>
      </c>
      <c r="S2222" s="3">
        <v>286.43536578778799</v>
      </c>
      <c r="T2222" s="3">
        <v>293.56942462391999</v>
      </c>
      <c r="U2222" s="3">
        <v>300.78036453250297</v>
      </c>
      <c r="V2222" s="3">
        <v>311.03100302607902</v>
      </c>
      <c r="W2222" s="3">
        <v>320.98253832303499</v>
      </c>
      <c r="X2222" s="3">
        <v>327.767367604904</v>
      </c>
      <c r="Y2222" s="3">
        <v>336.35287214506201</v>
      </c>
      <c r="Z2222" s="3">
        <v>345.01046441514097</v>
      </c>
      <c r="AA2222" s="3">
        <v>353.740144415141</v>
      </c>
      <c r="AB2222" s="3">
        <v>362.54191214506199</v>
      </c>
      <c r="AC2222" s="3">
        <v>371.41576760490398</v>
      </c>
      <c r="AD2222" s="3">
        <v>383.55665486544399</v>
      </c>
      <c r="AE2222" s="3">
        <v>395.79228849571399</v>
      </c>
      <c r="AF2222" s="3">
        <v>408.12266849571398</v>
      </c>
      <c r="AG2222" s="3">
        <v>420.54779486544402</v>
      </c>
      <c r="AH2222" s="3">
        <v>433.06766760490399</v>
      </c>
      <c r="AI2222" s="3">
        <v>447.95110986093698</v>
      </c>
      <c r="AJ2222" s="3">
        <v>462.958490988954</v>
      </c>
      <c r="AK2222" s="3">
        <v>478.08981098895401</v>
      </c>
      <c r="AL2222" s="3">
        <v>493.34506986093697</v>
      </c>
      <c r="AM2222" s="3">
        <v>508.72426760490498</v>
      </c>
      <c r="AN2222" s="4"/>
      <c r="AO2222" s="4"/>
    </row>
    <row r="2223" spans="1:41" x14ac:dyDescent="0.25">
      <c r="A2223" s="48" t="str">
        <f t="shared" si="11"/>
        <v>DIC5</v>
      </c>
      <c r="B2223" s="2" t="s">
        <v>4</v>
      </c>
      <c r="C2223" s="2" t="s">
        <v>2</v>
      </c>
      <c r="D2223" s="2" t="s">
        <v>27</v>
      </c>
      <c r="E2223" s="2" t="s">
        <v>119</v>
      </c>
      <c r="F2223" s="2" t="s">
        <v>272</v>
      </c>
      <c r="G2223" s="4"/>
      <c r="H2223" s="3">
        <v>68.585731940983607</v>
      </c>
      <c r="I2223" s="3">
        <v>55.422893826604401</v>
      </c>
      <c r="J2223" s="3">
        <v>43.393094134163597</v>
      </c>
      <c r="K2223" s="3">
        <v>50.674999998213103</v>
      </c>
      <c r="L2223" s="3">
        <v>48.301053084017497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</row>
    <row r="2224" spans="1:41" x14ac:dyDescent="0.25">
      <c r="A2224" s="48" t="str">
        <f t="shared" si="11"/>
        <v>DIC5</v>
      </c>
      <c r="B2224" s="2" t="s">
        <v>4</v>
      </c>
      <c r="C2224" s="2" t="s">
        <v>2</v>
      </c>
      <c r="D2224" s="2" t="s">
        <v>27</v>
      </c>
      <c r="E2224" s="2" t="s">
        <v>120</v>
      </c>
      <c r="F2224" s="2" t="s">
        <v>273</v>
      </c>
      <c r="G2224" s="4"/>
      <c r="H2224" s="3">
        <v>255.102307636624</v>
      </c>
      <c r="I2224" s="3">
        <v>246.61070143669099</v>
      </c>
      <c r="J2224" s="3">
        <v>221.79931399567101</v>
      </c>
      <c r="K2224" s="3">
        <v>219.892405071192</v>
      </c>
      <c r="L2224" s="3">
        <v>121.002302455871</v>
      </c>
      <c r="M2224" s="3">
        <v>121.002302455871</v>
      </c>
      <c r="N2224" s="3">
        <v>121.002302455871</v>
      </c>
      <c r="O2224" s="3">
        <v>121.002302455871</v>
      </c>
      <c r="P2224" s="3">
        <v>37.830298862275903</v>
      </c>
      <c r="Q2224" s="3">
        <v>12.927019439055</v>
      </c>
      <c r="R2224" s="3">
        <v>6.4733130309200098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</row>
    <row r="2225" spans="1:41" x14ac:dyDescent="0.25">
      <c r="A2225" s="48" t="str">
        <f t="shared" si="11"/>
        <v>DIC5</v>
      </c>
      <c r="B2225" s="2" t="s">
        <v>4</v>
      </c>
      <c r="C2225" s="2" t="s">
        <v>2</v>
      </c>
      <c r="D2225" s="2" t="s">
        <v>27</v>
      </c>
      <c r="E2225" s="2" t="s">
        <v>121</v>
      </c>
      <c r="F2225" s="2" t="s">
        <v>274</v>
      </c>
      <c r="G2225" s="4"/>
      <c r="H2225" s="3">
        <v>0.76119589685056099</v>
      </c>
      <c r="I2225" s="3">
        <v>0.72051007702467895</v>
      </c>
      <c r="J2225" s="3">
        <v>0.68548825017857495</v>
      </c>
      <c r="K2225" s="3">
        <v>0.65046642333247195</v>
      </c>
      <c r="L2225" s="3">
        <v>0.61544459648636796</v>
      </c>
      <c r="M2225" s="3">
        <v>0.56666803030586999</v>
      </c>
      <c r="N2225" s="3">
        <v>0.51789146412537101</v>
      </c>
      <c r="O2225" s="3">
        <v>0.479212091279826</v>
      </c>
      <c r="P2225" s="3">
        <v>0.44053271843427999</v>
      </c>
      <c r="Q2225" s="3">
        <v>0.40185334558873498</v>
      </c>
      <c r="R2225" s="3">
        <v>0.257195118743764</v>
      </c>
      <c r="S2225" s="3">
        <v>0.257195118743764</v>
      </c>
      <c r="T2225" s="3">
        <v>0.257195118743764</v>
      </c>
      <c r="U2225" s="3">
        <v>0.18212384600123699</v>
      </c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</row>
    <row r="2226" spans="1:41" x14ac:dyDescent="0.25">
      <c r="A2226" s="48" t="str">
        <f t="shared" si="11"/>
        <v>DIC5</v>
      </c>
      <c r="B2226" s="2" t="s">
        <v>4</v>
      </c>
      <c r="C2226" s="2" t="s">
        <v>2</v>
      </c>
      <c r="D2226" s="2" t="s">
        <v>27</v>
      </c>
      <c r="E2226" s="2" t="s">
        <v>123</v>
      </c>
      <c r="F2226" s="2" t="s">
        <v>276</v>
      </c>
      <c r="G2226" s="4"/>
      <c r="H2226" s="3">
        <v>4.0478282784084998</v>
      </c>
      <c r="I2226" s="3">
        <v>3.7651511092908301</v>
      </c>
      <c r="J2226" s="3">
        <v>3.4671028545150602</v>
      </c>
      <c r="K2226" s="3">
        <v>3.1690545997392898</v>
      </c>
      <c r="L2226" s="3">
        <v>2.8710063449635199</v>
      </c>
      <c r="M2226" s="3">
        <v>2.5515435098316801</v>
      </c>
      <c r="N2226" s="3">
        <v>2.2320806746998398</v>
      </c>
      <c r="O2226" s="3">
        <v>2.01142947275248</v>
      </c>
      <c r="P2226" s="3">
        <v>1.6658248218678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</row>
    <row r="2227" spans="1:41" x14ac:dyDescent="0.25">
      <c r="A2227" s="48" t="str">
        <f t="shared" si="11"/>
        <v>DIC5</v>
      </c>
      <c r="B2227" s="2" t="s">
        <v>4</v>
      </c>
      <c r="C2227" s="2" t="s">
        <v>2</v>
      </c>
      <c r="D2227" s="2" t="s">
        <v>27</v>
      </c>
      <c r="E2227" s="2" t="s">
        <v>124</v>
      </c>
      <c r="F2227" s="2" t="s">
        <v>277</v>
      </c>
      <c r="G2227" s="4"/>
      <c r="H2227" s="3">
        <v>1.23691130705136</v>
      </c>
      <c r="I2227" s="3">
        <v>1.1529100743671901</v>
      </c>
      <c r="J2227" s="3">
        <v>1.0998733848303399</v>
      </c>
      <c r="K2227" s="3">
        <v>1.04683669529349</v>
      </c>
      <c r="L2227" s="3">
        <v>0.99380000575664695</v>
      </c>
      <c r="M2227" s="3">
        <v>0.916781977690451</v>
      </c>
      <c r="N2227" s="3">
        <v>0.83976394962425505</v>
      </c>
      <c r="O2227" s="3">
        <v>0.77562709872783797</v>
      </c>
      <c r="P2227" s="3">
        <v>0.71149024783142101</v>
      </c>
      <c r="Q2227" s="3">
        <v>0.65032556261695695</v>
      </c>
      <c r="R2227" s="3">
        <v>0.58916087740249401</v>
      </c>
      <c r="S2227" s="3">
        <v>0.52799619218803095</v>
      </c>
      <c r="T2227" s="3">
        <v>0.49634155080435</v>
      </c>
      <c r="U2227" s="3">
        <v>0.46468690942066898</v>
      </c>
      <c r="V2227" s="3">
        <v>0.137978719289061</v>
      </c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</row>
    <row r="2228" spans="1:41" x14ac:dyDescent="0.25">
      <c r="A2228" s="48" t="str">
        <f t="shared" si="11"/>
        <v>DIC5</v>
      </c>
      <c r="B2228" s="2" t="s">
        <v>4</v>
      </c>
      <c r="C2228" s="2" t="s">
        <v>2</v>
      </c>
      <c r="D2228" s="2" t="s">
        <v>27</v>
      </c>
      <c r="E2228" s="2" t="s">
        <v>125</v>
      </c>
      <c r="F2228" s="2" t="s">
        <v>278</v>
      </c>
      <c r="G2228" s="4"/>
      <c r="H2228" s="3">
        <v>13.7296001151218</v>
      </c>
      <c r="I2228" s="3">
        <v>13.4801415970917</v>
      </c>
      <c r="J2228" s="3">
        <v>13.488544940785699</v>
      </c>
      <c r="K2228" s="3">
        <v>13.4969482844797</v>
      </c>
      <c r="L2228" s="3">
        <v>13.505351628173701</v>
      </c>
      <c r="M2228" s="3">
        <v>12.477530634630799</v>
      </c>
      <c r="N2228" s="3">
        <v>11.4497096410878</v>
      </c>
      <c r="O2228" s="3">
        <v>10.603934457246</v>
      </c>
      <c r="P2228" s="3">
        <v>9.7581592734042104</v>
      </c>
      <c r="Q2228" s="3">
        <v>9.0571026578764293</v>
      </c>
      <c r="R2228" s="3">
        <v>8.3560460423486393</v>
      </c>
      <c r="S2228" s="3">
        <v>7.65498942682086</v>
      </c>
      <c r="T2228" s="3">
        <v>7.1631813088201799</v>
      </c>
      <c r="U2228" s="3">
        <v>6.6713731908195104</v>
      </c>
      <c r="V2228" s="3">
        <v>3.2343147955270002</v>
      </c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</row>
    <row r="2229" spans="1:41" x14ac:dyDescent="0.25">
      <c r="A2229" s="48" t="str">
        <f t="shared" si="11"/>
        <v>DIC5</v>
      </c>
      <c r="B2229" s="2" t="s">
        <v>4</v>
      </c>
      <c r="C2229" s="2" t="s">
        <v>2</v>
      </c>
      <c r="D2229" s="2" t="s">
        <v>27</v>
      </c>
      <c r="E2229" s="2" t="s">
        <v>127</v>
      </c>
      <c r="F2229" s="2" t="s">
        <v>267</v>
      </c>
      <c r="G2229" s="4"/>
      <c r="H2229" s="3">
        <v>85.323487662677806</v>
      </c>
      <c r="I2229" s="3">
        <v>85.323487662677806</v>
      </c>
      <c r="J2229" s="3">
        <v>85.323487662677806</v>
      </c>
      <c r="K2229" s="3">
        <v>85.323487662677806</v>
      </c>
      <c r="L2229" s="3">
        <v>85.323487662677806</v>
      </c>
      <c r="M2229" s="3">
        <v>85.323487662677806</v>
      </c>
      <c r="N2229" s="3">
        <v>85.323487662677806</v>
      </c>
      <c r="O2229" s="3">
        <v>85.323487662677806</v>
      </c>
      <c r="P2229" s="3">
        <v>19.1464324719696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</row>
    <row r="2230" spans="1:41" x14ac:dyDescent="0.25">
      <c r="A2230" s="48" t="str">
        <f t="shared" si="11"/>
        <v>DIC5</v>
      </c>
      <c r="B2230" s="2" t="s">
        <v>4</v>
      </c>
      <c r="C2230" s="2" t="s">
        <v>2</v>
      </c>
      <c r="D2230" s="2" t="s">
        <v>27</v>
      </c>
      <c r="E2230" s="2" t="s">
        <v>128</v>
      </c>
      <c r="F2230" s="2" t="s">
        <v>268</v>
      </c>
      <c r="G2230" s="4"/>
      <c r="H2230" s="3">
        <v>0.41812268961593002</v>
      </c>
      <c r="I2230" s="3">
        <v>0.395774087258491</v>
      </c>
      <c r="J2230" s="3">
        <v>0.37653669975188098</v>
      </c>
      <c r="K2230" s="3">
        <v>0.35729931224527001</v>
      </c>
      <c r="L2230" s="3">
        <v>0.33806192473865998</v>
      </c>
      <c r="M2230" s="3">
        <v>0.31126909896805099</v>
      </c>
      <c r="N2230" s="3">
        <v>0.28447627319744201</v>
      </c>
      <c r="O2230" s="3">
        <v>0.26322980632373499</v>
      </c>
      <c r="P2230" s="3">
        <v>0.24198333945002901</v>
      </c>
      <c r="Q2230" s="3">
        <v>0.22073687257632199</v>
      </c>
      <c r="R2230" s="3">
        <v>0.14127652980024299</v>
      </c>
      <c r="S2230" s="3">
        <v>0.14127652980024499</v>
      </c>
      <c r="T2230" s="3">
        <v>0.14127652980024499</v>
      </c>
      <c r="U2230" s="3">
        <v>0.10004009828259</v>
      </c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</row>
    <row r="2231" spans="1:41" x14ac:dyDescent="0.25">
      <c r="A2231" s="48" t="str">
        <f t="shared" si="11"/>
        <v>DIC5</v>
      </c>
      <c r="B2231" s="2" t="s">
        <v>4</v>
      </c>
      <c r="C2231" s="2" t="s">
        <v>2</v>
      </c>
      <c r="D2231" s="2" t="s">
        <v>27</v>
      </c>
      <c r="E2231" s="2" t="s">
        <v>159</v>
      </c>
      <c r="F2231" s="2" t="s">
        <v>269</v>
      </c>
      <c r="G2231" s="4"/>
      <c r="H2231" s="3">
        <v>0.403359504202492</v>
      </c>
      <c r="I2231" s="3">
        <v>0.403359504202492</v>
      </c>
      <c r="J2231" s="3">
        <v>0.403359504202492</v>
      </c>
      <c r="K2231" s="3">
        <v>0.403359504202492</v>
      </c>
      <c r="L2231" s="3">
        <v>0.403359504202492</v>
      </c>
      <c r="M2231" s="3">
        <v>0.403359504202492</v>
      </c>
      <c r="N2231" s="3">
        <v>0.36532673241008501</v>
      </c>
      <c r="O2231" s="3">
        <v>0.32642470806042401</v>
      </c>
      <c r="P2231" s="3">
        <v>0.28752268371076301</v>
      </c>
      <c r="Q2231" s="3">
        <v>0.25042341799540702</v>
      </c>
      <c r="R2231" s="3">
        <v>0.21332415228005</v>
      </c>
      <c r="S2231" s="3">
        <v>0.17622488656469401</v>
      </c>
      <c r="T2231" s="3">
        <v>0.15702485393639201</v>
      </c>
      <c r="U2231" s="3">
        <v>0.13782482130809101</v>
      </c>
      <c r="V2231" s="3">
        <v>7.4922196403353998E-3</v>
      </c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</row>
    <row r="2232" spans="1:41" x14ac:dyDescent="0.25">
      <c r="A2232" s="48" t="str">
        <f t="shared" si="11"/>
        <v>DIC5</v>
      </c>
      <c r="B2232" s="2" t="s">
        <v>4</v>
      </c>
      <c r="C2232" s="2" t="s">
        <v>2</v>
      </c>
      <c r="D2232" s="2" t="s">
        <v>27</v>
      </c>
      <c r="E2232" s="2" t="s">
        <v>132</v>
      </c>
      <c r="F2232" s="2" t="s">
        <v>262</v>
      </c>
      <c r="G2232" s="4"/>
      <c r="H2232" s="3">
        <v>9.4806706723037593</v>
      </c>
      <c r="I2232" s="3">
        <v>10.092326844710399</v>
      </c>
      <c r="J2232" s="3">
        <v>10.092326844710399</v>
      </c>
      <c r="K2232" s="3">
        <v>10.092326844710399</v>
      </c>
      <c r="L2232" s="3">
        <v>10.092326844710399</v>
      </c>
      <c r="M2232" s="3">
        <v>10.092326844710399</v>
      </c>
      <c r="N2232" s="3">
        <v>10.092326844710399</v>
      </c>
      <c r="O2232" s="3">
        <v>10.092326844710399</v>
      </c>
      <c r="P2232" s="3">
        <v>10.092326844710399</v>
      </c>
      <c r="Q2232" s="3">
        <v>10.092326844710399</v>
      </c>
      <c r="R2232" s="3">
        <v>10.092326844710399</v>
      </c>
      <c r="S2232" s="3">
        <v>10.092326844710399</v>
      </c>
      <c r="T2232" s="3">
        <v>10.092326844710399</v>
      </c>
      <c r="U2232" s="3">
        <v>10.092326844710399</v>
      </c>
      <c r="V2232" s="3">
        <v>10.092326844710399</v>
      </c>
      <c r="W2232" s="3">
        <v>10.092326844710399</v>
      </c>
      <c r="X2232" s="3">
        <v>10.092326844710399</v>
      </c>
      <c r="Y2232" s="3">
        <v>10.092326844710399</v>
      </c>
      <c r="Z2232" s="3">
        <v>10.092326844710399</v>
      </c>
      <c r="AA2232" s="3">
        <v>10.092326844710399</v>
      </c>
      <c r="AB2232" s="3">
        <v>10.092326844710399</v>
      </c>
      <c r="AC2232" s="3">
        <v>10.092326844710399</v>
      </c>
      <c r="AD2232" s="3">
        <v>10.092326844710399</v>
      </c>
      <c r="AE2232" s="3">
        <v>10.092326844710399</v>
      </c>
      <c r="AF2232" s="3">
        <v>10.092326844710399</v>
      </c>
      <c r="AG2232" s="3">
        <v>10.092326844710399</v>
      </c>
      <c r="AH2232" s="3">
        <v>10.092326844710399</v>
      </c>
      <c r="AI2232" s="3">
        <v>10.092326844710399</v>
      </c>
      <c r="AJ2232" s="3">
        <v>10.092326844710399</v>
      </c>
      <c r="AK2232" s="3">
        <v>10.092326844710399</v>
      </c>
      <c r="AL2232" s="3">
        <v>10.092326844710399</v>
      </c>
      <c r="AM2232" s="3">
        <v>10.092326844710399</v>
      </c>
      <c r="AN2232" s="4"/>
      <c r="AO2232" s="4"/>
    </row>
    <row r="2233" spans="1:41" x14ac:dyDescent="0.25">
      <c r="A2233" s="48" t="str">
        <f t="shared" si="11"/>
        <v>DIC5</v>
      </c>
      <c r="B2233" s="2" t="s">
        <v>4</v>
      </c>
      <c r="C2233" s="2" t="s">
        <v>2</v>
      </c>
      <c r="D2233" s="2" t="s">
        <v>27</v>
      </c>
      <c r="E2233" s="2" t="s">
        <v>133</v>
      </c>
      <c r="F2233" s="2" t="s">
        <v>263</v>
      </c>
      <c r="G2233" s="4"/>
      <c r="H2233" s="3">
        <v>3.6351787607135599</v>
      </c>
      <c r="I2233" s="3">
        <v>4.1573407601939198</v>
      </c>
      <c r="J2233" s="3">
        <v>4.1573407601939198</v>
      </c>
      <c r="K2233" s="3">
        <v>4.1573407601939198</v>
      </c>
      <c r="L2233" s="3">
        <v>4.1573407601939198</v>
      </c>
      <c r="M2233" s="3">
        <v>4.1573407601939198</v>
      </c>
      <c r="N2233" s="3">
        <v>4.1573407601939198</v>
      </c>
      <c r="O2233" s="3">
        <v>4.1573407601939198</v>
      </c>
      <c r="P2233" s="3">
        <v>4.1573407601939198</v>
      </c>
      <c r="Q2233" s="3">
        <v>4.1573407601939198</v>
      </c>
      <c r="R2233" s="3">
        <v>4.1573407601939198</v>
      </c>
      <c r="S2233" s="3">
        <v>4.1573407601939198</v>
      </c>
      <c r="T2233" s="3">
        <v>4.1573407601939198</v>
      </c>
      <c r="U2233" s="3">
        <v>4.1573407601939198</v>
      </c>
      <c r="V2233" s="3">
        <v>4.1573407601939198</v>
      </c>
      <c r="W2233" s="3">
        <v>4.1573407601939198</v>
      </c>
      <c r="X2233" s="3">
        <v>4.1573407601939198</v>
      </c>
      <c r="Y2233" s="3">
        <v>4.1573407601939198</v>
      </c>
      <c r="Z2233" s="3">
        <v>4.1573407601939198</v>
      </c>
      <c r="AA2233" s="3">
        <v>4.1573407601939198</v>
      </c>
      <c r="AB2233" s="3">
        <v>4.1573407601939198</v>
      </c>
      <c r="AC2233" s="3">
        <v>4.1573407601939198</v>
      </c>
      <c r="AD2233" s="3">
        <v>4.1573407601939198</v>
      </c>
      <c r="AE2233" s="3">
        <v>4.1573407601939198</v>
      </c>
      <c r="AF2233" s="3">
        <v>4.1573407601939198</v>
      </c>
      <c r="AG2233" s="3">
        <v>4.1573407601939198</v>
      </c>
      <c r="AH2233" s="3">
        <v>4.1573407601939198</v>
      </c>
      <c r="AI2233" s="3">
        <v>4.1573407601939198</v>
      </c>
      <c r="AJ2233" s="3">
        <v>4.1573407601939198</v>
      </c>
      <c r="AK2233" s="3">
        <v>4.1573407601939198</v>
      </c>
      <c r="AL2233" s="3">
        <v>4.1573407601939198</v>
      </c>
      <c r="AM2233" s="3">
        <v>4.1573407601939198</v>
      </c>
      <c r="AN2233" s="4"/>
      <c r="AO2233" s="4"/>
    </row>
    <row r="2234" spans="1:41" x14ac:dyDescent="0.25">
      <c r="A2234" s="48" t="str">
        <f t="shared" si="11"/>
        <v>DIC5</v>
      </c>
      <c r="B2234" s="2" t="s">
        <v>4</v>
      </c>
      <c r="C2234" s="2" t="s">
        <v>2</v>
      </c>
      <c r="D2234" s="2" t="s">
        <v>27</v>
      </c>
      <c r="E2234" s="2" t="s">
        <v>38</v>
      </c>
      <c r="F2234" s="2" t="s">
        <v>185</v>
      </c>
      <c r="G2234" s="4"/>
      <c r="H2234" s="3">
        <v>42.32415768688</v>
      </c>
      <c r="I2234" s="3">
        <v>27.442715218319801</v>
      </c>
      <c r="J2234" s="3">
        <v>32.929243306584702</v>
      </c>
      <c r="K2234" s="3">
        <v>38.377949249032397</v>
      </c>
      <c r="L2234" s="3">
        <v>43.788833045662997</v>
      </c>
      <c r="M2234" s="3">
        <v>49.161894696476502</v>
      </c>
      <c r="N2234" s="3">
        <v>54.497134201473102</v>
      </c>
      <c r="O2234" s="3">
        <v>57.019063907105199</v>
      </c>
      <c r="P2234" s="3">
        <v>59.485172163358598</v>
      </c>
      <c r="Q2234" s="3">
        <v>61.828744826826998</v>
      </c>
      <c r="R2234" s="3">
        <v>64.172808232125405</v>
      </c>
      <c r="S2234" s="3">
        <v>66.460768235847596</v>
      </c>
      <c r="T2234" s="3">
        <v>66.939547384569195</v>
      </c>
      <c r="U2234" s="3">
        <v>67.366472063789899</v>
      </c>
      <c r="V2234" s="3">
        <v>67.741542273510206</v>
      </c>
      <c r="W2234" s="3">
        <v>68.064758013729701</v>
      </c>
      <c r="X2234" s="3">
        <v>68.336119284448401</v>
      </c>
      <c r="Y2234" s="3">
        <v>68.122850763008401</v>
      </c>
      <c r="Z2234" s="3">
        <v>67.857720239104097</v>
      </c>
      <c r="AA2234" s="3">
        <v>67.525640792463506</v>
      </c>
      <c r="AB2234" s="3">
        <v>67.134110013092098</v>
      </c>
      <c r="AC2234" s="3">
        <v>66.683127900990002</v>
      </c>
      <c r="AD2234" s="3">
        <v>66.195742142677005</v>
      </c>
      <c r="AE2234" s="3">
        <v>65.656548555618897</v>
      </c>
      <c r="AF2234" s="3">
        <v>65.065547139815706</v>
      </c>
      <c r="AG2234" s="3">
        <v>64.422737895267602</v>
      </c>
      <c r="AH2234" s="3">
        <v>63.7281208219744</v>
      </c>
      <c r="AI2234" s="3">
        <v>63.661860911856301</v>
      </c>
      <c r="AJ2234" s="3">
        <v>63.539284007753999</v>
      </c>
      <c r="AK2234" s="3">
        <v>63.360390109667698</v>
      </c>
      <c r="AL2234" s="3">
        <v>63.125179217597299</v>
      </c>
      <c r="AM2234" s="3">
        <v>62.833651331542598</v>
      </c>
      <c r="AN2234" s="4"/>
      <c r="AO2234" s="4"/>
    </row>
    <row r="2235" spans="1:41" x14ac:dyDescent="0.25">
      <c r="A2235" s="48" t="str">
        <f t="shared" si="11"/>
        <v>DIC5</v>
      </c>
      <c r="B2235" s="2" t="s">
        <v>4</v>
      </c>
      <c r="C2235" s="2" t="s">
        <v>2</v>
      </c>
      <c r="D2235" s="2" t="s">
        <v>27</v>
      </c>
      <c r="E2235" s="2" t="s">
        <v>38</v>
      </c>
      <c r="F2235" s="2" t="s">
        <v>270</v>
      </c>
      <c r="G2235" s="4"/>
      <c r="H2235" s="3">
        <v>81.431471340728706</v>
      </c>
      <c r="I2235" s="3">
        <v>86.685114653033693</v>
      </c>
      <c r="J2235" s="3">
        <v>86.685114653033693</v>
      </c>
      <c r="K2235" s="3">
        <v>86.685114653033693</v>
      </c>
      <c r="L2235" s="3">
        <v>86.685114653033693</v>
      </c>
      <c r="M2235" s="3">
        <v>86.685114653033693</v>
      </c>
      <c r="N2235" s="3">
        <v>86.685114653033693</v>
      </c>
      <c r="O2235" s="3">
        <v>86.685114653033693</v>
      </c>
      <c r="P2235" s="3">
        <v>86.685114653033693</v>
      </c>
      <c r="Q2235" s="3">
        <v>86.685114653033693</v>
      </c>
      <c r="R2235" s="3">
        <v>86.685114653033693</v>
      </c>
      <c r="S2235" s="3">
        <v>86.685114653033693</v>
      </c>
      <c r="T2235" s="3">
        <v>86.685114653033693</v>
      </c>
      <c r="U2235" s="3">
        <v>86.685114653033693</v>
      </c>
      <c r="V2235" s="3">
        <v>86.685114653033693</v>
      </c>
      <c r="W2235" s="3">
        <v>86.685114653033693</v>
      </c>
      <c r="X2235" s="3">
        <v>86.685114653033693</v>
      </c>
      <c r="Y2235" s="3">
        <v>86.685114653033693</v>
      </c>
      <c r="Z2235" s="3">
        <v>86.685114653033693</v>
      </c>
      <c r="AA2235" s="3">
        <v>86.685114653033693</v>
      </c>
      <c r="AB2235" s="3">
        <v>86.685114653033693</v>
      </c>
      <c r="AC2235" s="3">
        <v>86.685114653033693</v>
      </c>
      <c r="AD2235" s="3">
        <v>86.685114653033693</v>
      </c>
      <c r="AE2235" s="3">
        <v>86.685114653033693</v>
      </c>
      <c r="AF2235" s="3">
        <v>86.685114653033693</v>
      </c>
      <c r="AG2235" s="3">
        <v>86.685114653033693</v>
      </c>
      <c r="AH2235" s="3">
        <v>86.685114653033693</v>
      </c>
      <c r="AI2235" s="3">
        <v>86.685114653033693</v>
      </c>
      <c r="AJ2235" s="3">
        <v>86.685114653033693</v>
      </c>
      <c r="AK2235" s="3">
        <v>86.685114653033693</v>
      </c>
      <c r="AL2235" s="3">
        <v>86.685114653033693</v>
      </c>
      <c r="AM2235" s="3">
        <v>86.685114653033693</v>
      </c>
      <c r="AN2235" s="4"/>
      <c r="AO2235" s="4"/>
    </row>
    <row r="2236" spans="1:41" x14ac:dyDescent="0.25">
      <c r="A2236" s="48" t="str">
        <f t="shared" si="11"/>
        <v>DIC5</v>
      </c>
      <c r="B2236" s="2" t="s">
        <v>4</v>
      </c>
      <c r="C2236" s="2" t="s">
        <v>2</v>
      </c>
      <c r="D2236" s="2" t="s">
        <v>27</v>
      </c>
      <c r="E2236" s="2" t="s">
        <v>38</v>
      </c>
      <c r="F2236" s="2" t="s">
        <v>271</v>
      </c>
      <c r="G2236" s="4"/>
      <c r="H2236" s="3">
        <v>111.15776837551699</v>
      </c>
      <c r="I2236" s="3">
        <v>127.12462074052701</v>
      </c>
      <c r="J2236" s="3">
        <v>127.12462074052701</v>
      </c>
      <c r="K2236" s="3">
        <v>127.12462074052701</v>
      </c>
      <c r="L2236" s="3">
        <v>127.12462074052701</v>
      </c>
      <c r="M2236" s="3">
        <v>127.12462074052701</v>
      </c>
      <c r="N2236" s="3">
        <v>127.12462074052701</v>
      </c>
      <c r="O2236" s="3">
        <v>127.12462074052701</v>
      </c>
      <c r="P2236" s="3">
        <v>127.12462074052701</v>
      </c>
      <c r="Q2236" s="3">
        <v>127.12462074052701</v>
      </c>
      <c r="R2236" s="3">
        <v>127.12462074052701</v>
      </c>
      <c r="S2236" s="3">
        <v>127.12462074052701</v>
      </c>
      <c r="T2236" s="3">
        <v>127.12462074052701</v>
      </c>
      <c r="U2236" s="3">
        <v>127.12462074052701</v>
      </c>
      <c r="V2236" s="3">
        <v>127.12462074052701</v>
      </c>
      <c r="W2236" s="3">
        <v>127.12462074052701</v>
      </c>
      <c r="X2236" s="3">
        <v>127.12462074052701</v>
      </c>
      <c r="Y2236" s="3">
        <v>127.12462074052701</v>
      </c>
      <c r="Z2236" s="3">
        <v>127.12462074052701</v>
      </c>
      <c r="AA2236" s="3">
        <v>127.12462074052701</v>
      </c>
      <c r="AB2236" s="3">
        <v>127.12462074052701</v>
      </c>
      <c r="AC2236" s="3">
        <v>127.12462074052701</v>
      </c>
      <c r="AD2236" s="3">
        <v>127.12462074052701</v>
      </c>
      <c r="AE2236" s="3">
        <v>127.12462074052701</v>
      </c>
      <c r="AF2236" s="3">
        <v>127.12462074052701</v>
      </c>
      <c r="AG2236" s="3">
        <v>127.12462074052701</v>
      </c>
      <c r="AH2236" s="3">
        <v>127.12462074052701</v>
      </c>
      <c r="AI2236" s="3">
        <v>127.12462074052701</v>
      </c>
      <c r="AJ2236" s="3">
        <v>127.12462074052701</v>
      </c>
      <c r="AK2236" s="3">
        <v>127.12462074052701</v>
      </c>
      <c r="AL2236" s="3">
        <v>127.12462074052701</v>
      </c>
      <c r="AM2236" s="3">
        <v>127.12462074052701</v>
      </c>
      <c r="AN2236" s="4"/>
      <c r="AO2236" s="4"/>
    </row>
    <row r="2237" spans="1:41" x14ac:dyDescent="0.25">
      <c r="A2237" s="48" t="str">
        <f t="shared" si="11"/>
        <v>DIC5</v>
      </c>
      <c r="B2237" s="2" t="s">
        <v>4</v>
      </c>
      <c r="C2237" s="2" t="s">
        <v>2</v>
      </c>
      <c r="D2237" s="2" t="s">
        <v>27</v>
      </c>
      <c r="E2237" s="2" t="s">
        <v>134</v>
      </c>
      <c r="F2237" s="2" t="s">
        <v>279</v>
      </c>
      <c r="G2237" s="4"/>
      <c r="H2237" s="3">
        <v>2.9272459675263298</v>
      </c>
      <c r="I2237" s="3">
        <v>3.11610054607642</v>
      </c>
      <c r="J2237" s="3">
        <v>3.11610054607642</v>
      </c>
      <c r="K2237" s="3">
        <v>3.11610054607642</v>
      </c>
      <c r="L2237" s="3">
        <v>3.11610054607642</v>
      </c>
      <c r="M2237" s="3">
        <v>3.11610054607642</v>
      </c>
      <c r="N2237" s="3">
        <v>3.11610054607642</v>
      </c>
      <c r="O2237" s="3">
        <v>3.11610054607642</v>
      </c>
      <c r="P2237" s="3">
        <v>3.11610054607642</v>
      </c>
      <c r="Q2237" s="3">
        <v>3.11610054607642</v>
      </c>
      <c r="R2237" s="3">
        <v>3.11610054607642</v>
      </c>
      <c r="S2237" s="3">
        <v>3.11610054607642</v>
      </c>
      <c r="T2237" s="3">
        <v>3.11610054607642</v>
      </c>
      <c r="U2237" s="3">
        <v>3.11610054607642</v>
      </c>
      <c r="V2237" s="3">
        <v>3.11610054607642</v>
      </c>
      <c r="W2237" s="3">
        <v>3.11610054607642</v>
      </c>
      <c r="X2237" s="3">
        <v>3.11610054607642</v>
      </c>
      <c r="Y2237" s="3">
        <v>3.11610054607642</v>
      </c>
      <c r="Z2237" s="3">
        <v>3.11610054607642</v>
      </c>
      <c r="AA2237" s="3">
        <v>3.11610054607642</v>
      </c>
      <c r="AB2237" s="3">
        <v>3.11610054607642</v>
      </c>
      <c r="AC2237" s="3">
        <v>3.11610054607642</v>
      </c>
      <c r="AD2237" s="3">
        <v>3.11610054607642</v>
      </c>
      <c r="AE2237" s="3">
        <v>3.11610054607642</v>
      </c>
      <c r="AF2237" s="3">
        <v>3.11610054607642</v>
      </c>
      <c r="AG2237" s="3">
        <v>3.11610054607642</v>
      </c>
      <c r="AH2237" s="3">
        <v>3.11610054607642</v>
      </c>
      <c r="AI2237" s="3">
        <v>3.11610054607642</v>
      </c>
      <c r="AJ2237" s="3">
        <v>3.11610054607642</v>
      </c>
      <c r="AK2237" s="3">
        <v>3.11610054607642</v>
      </c>
      <c r="AL2237" s="3">
        <v>3.11610054607642</v>
      </c>
      <c r="AM2237" s="3">
        <v>3.11610054607642</v>
      </c>
      <c r="AN2237" s="4"/>
      <c r="AO2237" s="4"/>
    </row>
    <row r="2238" spans="1:41" x14ac:dyDescent="0.25">
      <c r="A2238" s="48" t="str">
        <f t="shared" si="11"/>
        <v>DIC5</v>
      </c>
      <c r="B2238" s="2" t="s">
        <v>4</v>
      </c>
      <c r="C2238" s="2" t="s">
        <v>2</v>
      </c>
      <c r="D2238" s="2" t="s">
        <v>27</v>
      </c>
      <c r="E2238" s="2" t="s">
        <v>135</v>
      </c>
      <c r="F2238" s="2" t="s">
        <v>280</v>
      </c>
      <c r="G2238" s="4"/>
      <c r="H2238" s="3">
        <v>0.24284476982969799</v>
      </c>
      <c r="I2238" s="3">
        <v>0.27772732139718498</v>
      </c>
      <c r="J2238" s="3">
        <v>0.27772732139718498</v>
      </c>
      <c r="K2238" s="3">
        <v>0.27772732139718498</v>
      </c>
      <c r="L2238" s="3">
        <v>0.27772732139718498</v>
      </c>
      <c r="M2238" s="3">
        <v>0.27772732139718498</v>
      </c>
      <c r="N2238" s="3">
        <v>0.27772732139718498</v>
      </c>
      <c r="O2238" s="3">
        <v>0.27772732139718498</v>
      </c>
      <c r="P2238" s="3">
        <v>0.27772732139718498</v>
      </c>
      <c r="Q2238" s="3">
        <v>0.27772732139718498</v>
      </c>
      <c r="R2238" s="3">
        <v>0.27772732139718498</v>
      </c>
      <c r="S2238" s="3">
        <v>0.27772732139718498</v>
      </c>
      <c r="T2238" s="3">
        <v>0.27772732139718498</v>
      </c>
      <c r="U2238" s="3">
        <v>0.27772732139718498</v>
      </c>
      <c r="V2238" s="3">
        <v>0.27772732139718498</v>
      </c>
      <c r="W2238" s="3">
        <v>0.27772732139718498</v>
      </c>
      <c r="X2238" s="3">
        <v>0.27772732139718498</v>
      </c>
      <c r="Y2238" s="3">
        <v>0.27772732139718498</v>
      </c>
      <c r="Z2238" s="3">
        <v>0.27772732139718498</v>
      </c>
      <c r="AA2238" s="3">
        <v>0.27772732139718498</v>
      </c>
      <c r="AB2238" s="3">
        <v>0.27772732139718498</v>
      </c>
      <c r="AC2238" s="3">
        <v>0.27772732139718498</v>
      </c>
      <c r="AD2238" s="3">
        <v>0.27772732139718498</v>
      </c>
      <c r="AE2238" s="3">
        <v>0.27772732139718498</v>
      </c>
      <c r="AF2238" s="3">
        <v>0.27772732139718498</v>
      </c>
      <c r="AG2238" s="3">
        <v>0.27772732139718498</v>
      </c>
      <c r="AH2238" s="3">
        <v>0.27772732139718498</v>
      </c>
      <c r="AI2238" s="3">
        <v>0.27772732139718498</v>
      </c>
      <c r="AJ2238" s="3">
        <v>0.27772732139718498</v>
      </c>
      <c r="AK2238" s="3">
        <v>0.27772732139718498</v>
      </c>
      <c r="AL2238" s="3">
        <v>0.27772732139718498</v>
      </c>
      <c r="AM2238" s="3">
        <v>0.27772732139718498</v>
      </c>
      <c r="AN2238" s="4"/>
      <c r="AO2238" s="4"/>
    </row>
    <row r="2239" spans="1:41" x14ac:dyDescent="0.25">
      <c r="A2239" s="48" t="str">
        <f t="shared" si="11"/>
        <v>DIC5</v>
      </c>
      <c r="B2239" s="2" t="s">
        <v>4</v>
      </c>
      <c r="C2239" s="2" t="s">
        <v>2</v>
      </c>
      <c r="D2239" s="2" t="s">
        <v>27</v>
      </c>
      <c r="E2239" s="2" t="s">
        <v>39</v>
      </c>
      <c r="F2239" s="2" t="s">
        <v>270</v>
      </c>
      <c r="G2239" s="4"/>
      <c r="H2239" s="3">
        <v>3.4468347657451202</v>
      </c>
      <c r="I2239" s="3">
        <v>3.6692112022447998</v>
      </c>
      <c r="J2239" s="3">
        <v>3.6692112022447998</v>
      </c>
      <c r="K2239" s="3">
        <v>3.6692112022447998</v>
      </c>
      <c r="L2239" s="3">
        <v>3.6692112022447998</v>
      </c>
      <c r="M2239" s="3">
        <v>3.6692112022447998</v>
      </c>
      <c r="N2239" s="3">
        <v>3.6692112022447998</v>
      </c>
      <c r="O2239" s="3">
        <v>3.6692112022447998</v>
      </c>
      <c r="P2239" s="3">
        <v>3.6692112022447998</v>
      </c>
      <c r="Q2239" s="3">
        <v>3.6692112022447998</v>
      </c>
      <c r="R2239" s="3">
        <v>3.6692112022447998</v>
      </c>
      <c r="S2239" s="3">
        <v>3.6692112022447998</v>
      </c>
      <c r="T2239" s="3">
        <v>3.6692112022447998</v>
      </c>
      <c r="U2239" s="3">
        <v>3.6692112022447998</v>
      </c>
      <c r="V2239" s="3">
        <v>3.6692112022447998</v>
      </c>
      <c r="W2239" s="3">
        <v>3.6692112022447998</v>
      </c>
      <c r="X2239" s="3">
        <v>3.6692112022447998</v>
      </c>
      <c r="Y2239" s="3">
        <v>3.6692112022447998</v>
      </c>
      <c r="Z2239" s="3">
        <v>3.6692112022447998</v>
      </c>
      <c r="AA2239" s="3">
        <v>3.6692112022447998</v>
      </c>
      <c r="AB2239" s="3">
        <v>3.6692112022447998</v>
      </c>
      <c r="AC2239" s="3">
        <v>3.6692112022447998</v>
      </c>
      <c r="AD2239" s="3">
        <v>3.6692112022447998</v>
      </c>
      <c r="AE2239" s="3">
        <v>3.6692112022447998</v>
      </c>
      <c r="AF2239" s="3">
        <v>3.6692112022447998</v>
      </c>
      <c r="AG2239" s="3">
        <v>3.6692112022447998</v>
      </c>
      <c r="AH2239" s="3">
        <v>3.6692112022447998</v>
      </c>
      <c r="AI2239" s="3">
        <v>3.6692112022447998</v>
      </c>
      <c r="AJ2239" s="3">
        <v>3.6692112022447998</v>
      </c>
      <c r="AK2239" s="3">
        <v>3.6692112022447998</v>
      </c>
      <c r="AL2239" s="3">
        <v>3.6692112022447998</v>
      </c>
      <c r="AM2239" s="3">
        <v>3.6692112022447998</v>
      </c>
      <c r="AN2239" s="4"/>
      <c r="AO2239" s="4"/>
    </row>
    <row r="2240" spans="1:41" x14ac:dyDescent="0.25">
      <c r="A2240" s="48" t="str">
        <f t="shared" si="11"/>
        <v>DIC5</v>
      </c>
      <c r="B2240" s="2" t="s">
        <v>4</v>
      </c>
      <c r="C2240" s="2" t="s">
        <v>2</v>
      </c>
      <c r="D2240" s="2" t="s">
        <v>27</v>
      </c>
      <c r="E2240" s="2" t="s">
        <v>39</v>
      </c>
      <c r="F2240" s="2" t="s">
        <v>271</v>
      </c>
      <c r="G2240" s="4"/>
      <c r="H2240" s="3">
        <v>70.994925057355701</v>
      </c>
      <c r="I2240" s="3">
        <v>81.192732224789395</v>
      </c>
      <c r="J2240" s="3">
        <v>81.192732224789395</v>
      </c>
      <c r="K2240" s="3">
        <v>81.192732224789395</v>
      </c>
      <c r="L2240" s="3">
        <v>81.192732224789395</v>
      </c>
      <c r="M2240" s="3">
        <v>81.192732224789395</v>
      </c>
      <c r="N2240" s="3">
        <v>81.192732224789395</v>
      </c>
      <c r="O2240" s="3">
        <v>81.192732224789395</v>
      </c>
      <c r="P2240" s="3">
        <v>81.192732224789395</v>
      </c>
      <c r="Q2240" s="3">
        <v>81.192732224789395</v>
      </c>
      <c r="R2240" s="3">
        <v>81.192732224789395</v>
      </c>
      <c r="S2240" s="3">
        <v>81.192732224789395</v>
      </c>
      <c r="T2240" s="3">
        <v>81.192732224789395</v>
      </c>
      <c r="U2240" s="3">
        <v>81.192732224789395</v>
      </c>
      <c r="V2240" s="3">
        <v>81.192732224789395</v>
      </c>
      <c r="W2240" s="3">
        <v>81.192732224789395</v>
      </c>
      <c r="X2240" s="3">
        <v>81.192732224789395</v>
      </c>
      <c r="Y2240" s="3">
        <v>81.192732224789395</v>
      </c>
      <c r="Z2240" s="3">
        <v>81.192732224789395</v>
      </c>
      <c r="AA2240" s="3">
        <v>81.192732224789395</v>
      </c>
      <c r="AB2240" s="3">
        <v>81.192732224789395</v>
      </c>
      <c r="AC2240" s="3">
        <v>81.192732224789395</v>
      </c>
      <c r="AD2240" s="3">
        <v>81.192732224789395</v>
      </c>
      <c r="AE2240" s="3">
        <v>81.192732224789395</v>
      </c>
      <c r="AF2240" s="3">
        <v>81.192732224789395</v>
      </c>
      <c r="AG2240" s="3">
        <v>81.192732224789395</v>
      </c>
      <c r="AH2240" s="3">
        <v>81.192732224789395</v>
      </c>
      <c r="AI2240" s="3">
        <v>81.192732224789395</v>
      </c>
      <c r="AJ2240" s="3">
        <v>81.192732224789395</v>
      </c>
      <c r="AK2240" s="3">
        <v>81.192732224789395</v>
      </c>
      <c r="AL2240" s="3">
        <v>81.192732224789395</v>
      </c>
      <c r="AM2240" s="3">
        <v>81.192732224789395</v>
      </c>
      <c r="AN2240" s="4"/>
      <c r="AO2240" s="4"/>
    </row>
    <row r="2241" spans="1:41" x14ac:dyDescent="0.25">
      <c r="A2241" s="48" t="str">
        <f t="shared" si="11"/>
        <v>DIC5</v>
      </c>
      <c r="B2241" s="2" t="s">
        <v>4</v>
      </c>
      <c r="C2241" s="2" t="s">
        <v>2</v>
      </c>
      <c r="D2241" s="2" t="s">
        <v>27</v>
      </c>
      <c r="E2241" s="2" t="s">
        <v>136</v>
      </c>
      <c r="F2241" s="2" t="s">
        <v>264</v>
      </c>
      <c r="G2241" s="4"/>
      <c r="H2241" s="3">
        <v>1.0517168524590099</v>
      </c>
      <c r="I2241" s="3">
        <v>1.2027868852459001</v>
      </c>
      <c r="J2241" s="3">
        <v>1.2027868852459001</v>
      </c>
      <c r="K2241" s="3">
        <v>1.2027868852459001</v>
      </c>
      <c r="L2241" s="3">
        <v>1.2027868852459001</v>
      </c>
      <c r="M2241" s="3">
        <v>1.2027868852459001</v>
      </c>
      <c r="N2241" s="3">
        <v>1.2027868852459001</v>
      </c>
      <c r="O2241" s="3">
        <v>1.2027868852459001</v>
      </c>
      <c r="P2241" s="3">
        <v>1.2027868852459001</v>
      </c>
      <c r="Q2241" s="3">
        <v>1.2027868852459001</v>
      </c>
      <c r="R2241" s="3">
        <v>1.2027868852459001</v>
      </c>
      <c r="S2241" s="3">
        <v>1.2027868852459001</v>
      </c>
      <c r="T2241" s="3">
        <v>1.2027868852459001</v>
      </c>
      <c r="U2241" s="3">
        <v>1.2027868852459001</v>
      </c>
      <c r="V2241" s="3">
        <v>1.2027868852459001</v>
      </c>
      <c r="W2241" s="3">
        <v>1.2027868852459001</v>
      </c>
      <c r="X2241" s="3">
        <v>1.2027868852459001</v>
      </c>
      <c r="Y2241" s="3">
        <v>1.2027868852459001</v>
      </c>
      <c r="Z2241" s="3">
        <v>1.2027868852459001</v>
      </c>
      <c r="AA2241" s="3">
        <v>1.2027868852459001</v>
      </c>
      <c r="AB2241" s="3">
        <v>1.2027868852459001</v>
      </c>
      <c r="AC2241" s="3">
        <v>1.2027868852459001</v>
      </c>
      <c r="AD2241" s="3">
        <v>1.2027868852459001</v>
      </c>
      <c r="AE2241" s="3">
        <v>1.2027868852459001</v>
      </c>
      <c r="AF2241" s="3">
        <v>1.2027868852459001</v>
      </c>
      <c r="AG2241" s="3">
        <v>1.2027868852459001</v>
      </c>
      <c r="AH2241" s="3">
        <v>1.2027868852459001</v>
      </c>
      <c r="AI2241" s="3">
        <v>1.2027868852459001</v>
      </c>
      <c r="AJ2241" s="3">
        <v>1.2027868852459001</v>
      </c>
      <c r="AK2241" s="3">
        <v>1.2027868852459001</v>
      </c>
      <c r="AL2241" s="3">
        <v>1.2027868852459001</v>
      </c>
      <c r="AM2241" s="3">
        <v>1.2027868852459001</v>
      </c>
      <c r="AN2241" s="4"/>
      <c r="AO2241" s="4"/>
    </row>
    <row r="2242" spans="1:41" x14ac:dyDescent="0.25">
      <c r="A2242" s="48" t="str">
        <f t="shared" si="11"/>
        <v>DIC5</v>
      </c>
      <c r="B2242" s="2" t="s">
        <v>4</v>
      </c>
      <c r="C2242" s="2" t="s">
        <v>2</v>
      </c>
      <c r="D2242" s="2" t="s">
        <v>27</v>
      </c>
      <c r="E2242" s="2" t="s">
        <v>40</v>
      </c>
      <c r="F2242" s="2" t="s">
        <v>162</v>
      </c>
      <c r="G2242" s="4"/>
      <c r="H2242" s="3">
        <v>720.61637872821598</v>
      </c>
      <c r="I2242" s="3">
        <v>681.81480473396005</v>
      </c>
      <c r="J2242" s="3">
        <v>648.41491229972496</v>
      </c>
      <c r="K2242" s="3">
        <v>615.01501986549101</v>
      </c>
      <c r="L2242" s="3">
        <v>581.61512743125604</v>
      </c>
      <c r="M2242" s="3">
        <v>535.09750655160099</v>
      </c>
      <c r="N2242" s="3">
        <v>488.57988567194599</v>
      </c>
      <c r="O2242" s="3">
        <v>451.69183588111702</v>
      </c>
      <c r="P2242" s="3">
        <v>336.39783093560902</v>
      </c>
      <c r="Q2242" s="3">
        <v>216.763858972425</v>
      </c>
      <c r="R2242" s="3">
        <v>110.882989790121</v>
      </c>
      <c r="S2242" s="3">
        <v>110.882989790121</v>
      </c>
      <c r="T2242" s="3">
        <v>110.882989790121</v>
      </c>
      <c r="U2242" s="3">
        <v>39.110409841057901</v>
      </c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</row>
    <row r="2243" spans="1:41" x14ac:dyDescent="0.25">
      <c r="A2243" s="48" t="str">
        <f t="shared" si="11"/>
        <v>DIC5</v>
      </c>
      <c r="B2243" s="2" t="s">
        <v>4</v>
      </c>
      <c r="C2243" s="2" t="s">
        <v>2</v>
      </c>
      <c r="D2243" s="2" t="s">
        <v>27</v>
      </c>
      <c r="E2243" s="2" t="s">
        <v>40</v>
      </c>
      <c r="F2243" s="2" t="s">
        <v>166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3">
        <v>78.405955154677997</v>
      </c>
      <c r="Q2243" s="3">
        <v>161.15187732703299</v>
      </c>
      <c r="R2243" s="3">
        <v>129.07394619944699</v>
      </c>
      <c r="S2243" s="3">
        <v>129.07394619944699</v>
      </c>
      <c r="T2243" s="3">
        <v>129.07394619944699</v>
      </c>
      <c r="U2243" s="3">
        <v>129.25196183524201</v>
      </c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</row>
    <row r="2244" spans="1:41" x14ac:dyDescent="0.25">
      <c r="A2244" s="48" t="str">
        <f t="shared" si="11"/>
        <v>DIC5</v>
      </c>
      <c r="B2244" s="2" t="s">
        <v>4</v>
      </c>
      <c r="C2244" s="2" t="s">
        <v>2</v>
      </c>
      <c r="D2244" s="2" t="s">
        <v>27</v>
      </c>
      <c r="E2244" s="2" t="s">
        <v>40</v>
      </c>
      <c r="F2244" s="2" t="s">
        <v>188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3">
        <v>71.594564313267895</v>
      </c>
      <c r="V2244" s="3">
        <v>239.956935989568</v>
      </c>
      <c r="W2244" s="3">
        <v>239.956935989568</v>
      </c>
      <c r="X2244" s="3">
        <v>239.956935989568</v>
      </c>
      <c r="Y2244" s="3">
        <v>239.956935989568</v>
      </c>
      <c r="Z2244" s="3">
        <v>239.956935989568</v>
      </c>
      <c r="AA2244" s="3">
        <v>239.956935989568</v>
      </c>
      <c r="AB2244" s="3">
        <v>239.956935989568</v>
      </c>
      <c r="AC2244" s="3">
        <v>239.956935989568</v>
      </c>
      <c r="AD2244" s="3">
        <v>239.956935989568</v>
      </c>
      <c r="AE2244" s="3">
        <v>239.956935989568</v>
      </c>
      <c r="AF2244" s="3">
        <v>239.956935989568</v>
      </c>
      <c r="AG2244" s="3">
        <v>239.956935989568</v>
      </c>
      <c r="AH2244" s="3">
        <v>239.956935989568</v>
      </c>
      <c r="AI2244" s="3">
        <v>239.956935989568</v>
      </c>
      <c r="AJ2244" s="3">
        <v>239.956935989568</v>
      </c>
      <c r="AK2244" s="3">
        <v>239.956935989568</v>
      </c>
      <c r="AL2244" s="3">
        <v>239.956935989568</v>
      </c>
      <c r="AM2244" s="3">
        <v>239.956935989568</v>
      </c>
      <c r="AN2244" s="4"/>
      <c r="AO2244" s="4"/>
    </row>
    <row r="2245" spans="1:41" x14ac:dyDescent="0.25">
      <c r="A2245" s="48" t="str">
        <f t="shared" si="11"/>
        <v>DIC5</v>
      </c>
      <c r="B2245" s="2" t="s">
        <v>4</v>
      </c>
      <c r="C2245" s="2" t="s">
        <v>2</v>
      </c>
      <c r="D2245" s="2" t="s">
        <v>27</v>
      </c>
      <c r="E2245" s="2" t="s">
        <v>137</v>
      </c>
      <c r="F2245" s="2" t="s">
        <v>274</v>
      </c>
      <c r="G2245" s="4"/>
      <c r="H2245" s="3">
        <v>725.94331494783296</v>
      </c>
      <c r="I2245" s="3">
        <v>687.14174095357703</v>
      </c>
      <c r="J2245" s="3">
        <v>653.74184851934297</v>
      </c>
      <c r="K2245" s="3">
        <v>620.341956085108</v>
      </c>
      <c r="L2245" s="3">
        <v>586.94206365087405</v>
      </c>
      <c r="M2245" s="3">
        <v>540.42444277121899</v>
      </c>
      <c r="N2245" s="3">
        <v>493.90682189156399</v>
      </c>
      <c r="O2245" s="3">
        <v>457.018772100734</v>
      </c>
      <c r="P2245" s="3">
        <v>420.13072230990502</v>
      </c>
      <c r="Q2245" s="3">
        <v>383.242672519076</v>
      </c>
      <c r="R2245" s="3">
        <v>245.283872209186</v>
      </c>
      <c r="S2245" s="3">
        <v>245.283872209186</v>
      </c>
      <c r="T2245" s="3">
        <v>245.283872209186</v>
      </c>
      <c r="U2245" s="3">
        <v>173.68930789591801</v>
      </c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</row>
    <row r="2246" spans="1:41" x14ac:dyDescent="0.25">
      <c r="A2246" s="48" t="str">
        <f t="shared" si="11"/>
        <v>DIC5</v>
      </c>
      <c r="B2246" s="2" t="s">
        <v>4</v>
      </c>
      <c r="C2246" s="2" t="s">
        <v>2</v>
      </c>
      <c r="D2246" s="2" t="s">
        <v>27</v>
      </c>
      <c r="E2246" s="2" t="s">
        <v>41</v>
      </c>
      <c r="F2246" s="2" t="s">
        <v>189</v>
      </c>
      <c r="G2246" s="4"/>
      <c r="H2246" s="3">
        <v>7.7547723613739503</v>
      </c>
      <c r="I2246" s="3">
        <v>2.43678076346509</v>
      </c>
      <c r="J2246" s="3">
        <v>5.3637996561782897</v>
      </c>
      <c r="K2246" s="3">
        <v>8.3605891025349397</v>
      </c>
      <c r="L2246" s="3">
        <v>11.427149102534999</v>
      </c>
      <c r="M2246" s="3">
        <v>14.5634796561786</v>
      </c>
      <c r="N2246" s="3">
        <v>17.769580763465601</v>
      </c>
      <c r="O2246" s="3">
        <v>20.914959760683502</v>
      </c>
      <c r="P2246" s="3">
        <v>24.1215792592924</v>
      </c>
      <c r="Q2246" s="3">
        <v>27.389439259292299</v>
      </c>
      <c r="R2246" s="3">
        <v>30.7185397606832</v>
      </c>
      <c r="S2246" s="3">
        <v>34.108880763465102</v>
      </c>
      <c r="T2246" s="3">
        <v>37.620979489676898</v>
      </c>
      <c r="U2246" s="3">
        <v>41.186248852782697</v>
      </c>
      <c r="V2246" s="3">
        <v>44.804688852782803</v>
      </c>
      <c r="W2246" s="3">
        <v>48.476299489676997</v>
      </c>
      <c r="X2246" s="3">
        <v>52.201080763465299</v>
      </c>
      <c r="Y2246" s="3">
        <v>56.1520280991585</v>
      </c>
      <c r="Z2246" s="3">
        <v>60.159271767005002</v>
      </c>
      <c r="AA2246" s="3">
        <v>64.222811767005098</v>
      </c>
      <c r="AB2246" s="3">
        <v>68.342648099158595</v>
      </c>
      <c r="AC2246" s="3">
        <v>72.5187807634656</v>
      </c>
      <c r="AD2246" s="3">
        <v>76.664485984783894</v>
      </c>
      <c r="AE2246" s="3">
        <v>80.8625885954431</v>
      </c>
      <c r="AF2246" s="3">
        <v>85.113088595443003</v>
      </c>
      <c r="AG2246" s="3">
        <v>89.415985984783802</v>
      </c>
      <c r="AH2246" s="3">
        <v>93.771280763465398</v>
      </c>
      <c r="AI2246" s="3">
        <v>97.936045471243204</v>
      </c>
      <c r="AJ2246" s="3">
        <v>102.153327825132</v>
      </c>
      <c r="AK2246" s="3">
        <v>106.423127825132</v>
      </c>
      <c r="AL2246" s="3">
        <v>110.745445471243</v>
      </c>
      <c r="AM2246" s="3">
        <v>115.120280763465</v>
      </c>
      <c r="AN2246" s="4"/>
      <c r="AO2246" s="4"/>
    </row>
    <row r="2247" spans="1:41" x14ac:dyDescent="0.25">
      <c r="A2247" s="48" t="str">
        <f t="shared" si="11"/>
        <v>DIC5</v>
      </c>
      <c r="B2247" s="2" t="s">
        <v>4</v>
      </c>
      <c r="C2247" s="2" t="s">
        <v>2</v>
      </c>
      <c r="D2247" s="2" t="s">
        <v>27</v>
      </c>
      <c r="E2247" s="2" t="s">
        <v>41</v>
      </c>
      <c r="F2247" s="2" t="s">
        <v>270</v>
      </c>
      <c r="G2247" s="4"/>
      <c r="H2247" s="3">
        <v>19.101209326837601</v>
      </c>
      <c r="I2247" s="3">
        <v>20.333545412439999</v>
      </c>
      <c r="J2247" s="3">
        <v>20.333545412439999</v>
      </c>
      <c r="K2247" s="3">
        <v>20.333545412439999</v>
      </c>
      <c r="L2247" s="3">
        <v>20.333545412439999</v>
      </c>
      <c r="M2247" s="3">
        <v>20.333545412439999</v>
      </c>
      <c r="N2247" s="3">
        <v>20.333545412439999</v>
      </c>
      <c r="O2247" s="3">
        <v>20.333545412439999</v>
      </c>
      <c r="P2247" s="3">
        <v>20.333545412439999</v>
      </c>
      <c r="Q2247" s="3">
        <v>20.333545412439999</v>
      </c>
      <c r="R2247" s="3">
        <v>20.333545412439999</v>
      </c>
      <c r="S2247" s="3">
        <v>20.333545412439999</v>
      </c>
      <c r="T2247" s="3">
        <v>20.333545412439999</v>
      </c>
      <c r="U2247" s="3">
        <v>20.333545412439999</v>
      </c>
      <c r="V2247" s="3">
        <v>20.333545412439999</v>
      </c>
      <c r="W2247" s="3">
        <v>20.333545412439999</v>
      </c>
      <c r="X2247" s="3">
        <v>20.333545412439999</v>
      </c>
      <c r="Y2247" s="3">
        <v>20.333545412439999</v>
      </c>
      <c r="Z2247" s="3">
        <v>20.333545412439999</v>
      </c>
      <c r="AA2247" s="3">
        <v>20.333545412439999</v>
      </c>
      <c r="AB2247" s="3">
        <v>20.333545412439999</v>
      </c>
      <c r="AC2247" s="3">
        <v>20.333545412439999</v>
      </c>
      <c r="AD2247" s="3">
        <v>20.333545412439999</v>
      </c>
      <c r="AE2247" s="3">
        <v>20.333545412439999</v>
      </c>
      <c r="AF2247" s="3">
        <v>20.333545412439999</v>
      </c>
      <c r="AG2247" s="3">
        <v>20.333545412439999</v>
      </c>
      <c r="AH2247" s="3">
        <v>20.333545412439999</v>
      </c>
      <c r="AI2247" s="3">
        <v>20.333545412439999</v>
      </c>
      <c r="AJ2247" s="3">
        <v>20.333545412439999</v>
      </c>
      <c r="AK2247" s="3">
        <v>20.333545412439999</v>
      </c>
      <c r="AL2247" s="3">
        <v>20.333545412439999</v>
      </c>
      <c r="AM2247" s="3">
        <v>20.333545412439999</v>
      </c>
      <c r="AN2247" s="4"/>
      <c r="AO2247" s="4"/>
    </row>
    <row r="2248" spans="1:41" x14ac:dyDescent="0.25">
      <c r="A2248" s="48" t="str">
        <f t="shared" si="11"/>
        <v>DIC5</v>
      </c>
      <c r="B2248" s="2" t="s">
        <v>4</v>
      </c>
      <c r="C2248" s="2" t="s">
        <v>2</v>
      </c>
      <c r="D2248" s="2" t="s">
        <v>27</v>
      </c>
      <c r="E2248" s="2" t="s">
        <v>41</v>
      </c>
      <c r="F2248" s="2" t="s">
        <v>271</v>
      </c>
      <c r="G2248" s="4"/>
      <c r="H2248" s="3">
        <v>32.274518311788398</v>
      </c>
      <c r="I2248" s="3">
        <v>36.910473824094701</v>
      </c>
      <c r="J2248" s="3">
        <v>36.910473824094701</v>
      </c>
      <c r="K2248" s="3">
        <v>36.910473824094701</v>
      </c>
      <c r="L2248" s="3">
        <v>36.910473824094701</v>
      </c>
      <c r="M2248" s="3">
        <v>36.910473824094701</v>
      </c>
      <c r="N2248" s="3">
        <v>36.910473824094701</v>
      </c>
      <c r="O2248" s="3">
        <v>36.910473824094701</v>
      </c>
      <c r="P2248" s="3">
        <v>36.910473824094701</v>
      </c>
      <c r="Q2248" s="3">
        <v>36.910473824094701</v>
      </c>
      <c r="R2248" s="3">
        <v>36.910473824094701</v>
      </c>
      <c r="S2248" s="3">
        <v>36.910473824094701</v>
      </c>
      <c r="T2248" s="3">
        <v>36.910473824094701</v>
      </c>
      <c r="U2248" s="3">
        <v>36.910473824094701</v>
      </c>
      <c r="V2248" s="3">
        <v>36.910473824094701</v>
      </c>
      <c r="W2248" s="3">
        <v>36.910473824094701</v>
      </c>
      <c r="X2248" s="3">
        <v>36.910473824094701</v>
      </c>
      <c r="Y2248" s="3">
        <v>36.910473824094701</v>
      </c>
      <c r="Z2248" s="3">
        <v>36.910473824094701</v>
      </c>
      <c r="AA2248" s="3">
        <v>36.910473824094701</v>
      </c>
      <c r="AB2248" s="3">
        <v>36.910473824094701</v>
      </c>
      <c r="AC2248" s="3">
        <v>36.910473824094701</v>
      </c>
      <c r="AD2248" s="3">
        <v>36.910473824094701</v>
      </c>
      <c r="AE2248" s="3">
        <v>36.910473824094701</v>
      </c>
      <c r="AF2248" s="3">
        <v>36.910473824094701</v>
      </c>
      <c r="AG2248" s="3">
        <v>36.910473824094701</v>
      </c>
      <c r="AH2248" s="3">
        <v>36.910473824094701</v>
      </c>
      <c r="AI2248" s="3">
        <v>36.910473824094701</v>
      </c>
      <c r="AJ2248" s="3">
        <v>36.910473824094701</v>
      </c>
      <c r="AK2248" s="3">
        <v>36.910473824094701</v>
      </c>
      <c r="AL2248" s="3">
        <v>36.910473824094701</v>
      </c>
      <c r="AM2248" s="3">
        <v>36.910473824094701</v>
      </c>
      <c r="AN2248" s="4"/>
      <c r="AO2248" s="4"/>
    </row>
    <row r="2249" spans="1:41" x14ac:dyDescent="0.25">
      <c r="A2249" s="48" t="str">
        <f t="shared" si="11"/>
        <v>DIC5</v>
      </c>
      <c r="B2249" s="2" t="s">
        <v>4</v>
      </c>
      <c r="C2249" s="2" t="s">
        <v>2</v>
      </c>
      <c r="D2249" s="2" t="s">
        <v>27</v>
      </c>
      <c r="E2249" s="2" t="s">
        <v>42</v>
      </c>
      <c r="F2249" s="2" t="s">
        <v>163</v>
      </c>
      <c r="G2249" s="4"/>
      <c r="H2249" s="3">
        <v>108.583327726555</v>
      </c>
      <c r="I2249" s="3">
        <v>104.968907819992</v>
      </c>
      <c r="J2249" s="3">
        <v>94.408035051657805</v>
      </c>
      <c r="K2249" s="3">
        <v>93.596366515180407</v>
      </c>
      <c r="L2249" s="3">
        <v>51.504170169832697</v>
      </c>
      <c r="M2249" s="3">
        <v>51.504170169832697</v>
      </c>
      <c r="N2249" s="3">
        <v>51.504170169832697</v>
      </c>
      <c r="O2249" s="3">
        <v>51.504170169832697</v>
      </c>
      <c r="P2249" s="3">
        <v>16.1023229362835</v>
      </c>
      <c r="Q2249" s="3">
        <v>5.5023366949619597</v>
      </c>
      <c r="R2249" s="3">
        <v>2.7553410897176001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</row>
    <row r="2250" spans="1:41" x14ac:dyDescent="0.25">
      <c r="A2250" s="48" t="str">
        <f t="shared" si="11"/>
        <v>DIC5</v>
      </c>
      <c r="B2250" s="2" t="s">
        <v>4</v>
      </c>
      <c r="C2250" s="2" t="s">
        <v>2</v>
      </c>
      <c r="D2250" s="2" t="s">
        <v>27</v>
      </c>
      <c r="E2250" s="2" t="s">
        <v>42</v>
      </c>
      <c r="F2250" s="2" t="s">
        <v>164</v>
      </c>
      <c r="G2250" s="4"/>
      <c r="H2250" s="4"/>
      <c r="I2250" s="4"/>
      <c r="J2250" s="4"/>
      <c r="K2250" s="4"/>
      <c r="L2250" s="4"/>
      <c r="M2250" s="3">
        <v>4.2173237210894001</v>
      </c>
      <c r="N2250" s="3">
        <v>3.9923997892979699</v>
      </c>
      <c r="O2250" s="3">
        <v>0.454843686645441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</row>
    <row r="2251" spans="1:41" x14ac:dyDescent="0.25">
      <c r="A2251" s="48" t="str">
        <f t="shared" si="11"/>
        <v>DIC5</v>
      </c>
      <c r="B2251" s="2" t="s">
        <v>4</v>
      </c>
      <c r="C2251" s="2" t="s">
        <v>2</v>
      </c>
      <c r="D2251" s="2" t="s">
        <v>27</v>
      </c>
      <c r="E2251" s="2" t="s">
        <v>42</v>
      </c>
      <c r="F2251" s="2" t="s">
        <v>167</v>
      </c>
      <c r="G2251" s="4"/>
      <c r="H2251" s="3">
        <v>5.3745045379355103</v>
      </c>
      <c r="I2251" s="3">
        <v>5.0787114532931703</v>
      </c>
      <c r="J2251" s="3">
        <v>4.8554713894121404</v>
      </c>
      <c r="K2251" s="3">
        <v>4.63223132553113</v>
      </c>
      <c r="L2251" s="3">
        <v>4.4089912616501099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</row>
    <row r="2252" spans="1:41" x14ac:dyDescent="0.25">
      <c r="A2252" s="48" t="str">
        <f t="shared" si="11"/>
        <v>DIC5</v>
      </c>
      <c r="B2252" s="2" t="s">
        <v>4</v>
      </c>
      <c r="C2252" s="2" t="s">
        <v>2</v>
      </c>
      <c r="D2252" s="2" t="s">
        <v>27</v>
      </c>
      <c r="E2252" s="2" t="s">
        <v>42</v>
      </c>
      <c r="F2252" s="2" t="s">
        <v>190</v>
      </c>
      <c r="G2252" s="4"/>
      <c r="H2252" s="4"/>
      <c r="I2252" s="4"/>
      <c r="J2252" s="3">
        <v>10.786595546807201</v>
      </c>
      <c r="K2252" s="3">
        <v>11.824015504461601</v>
      </c>
      <c r="L2252" s="3">
        <v>54.141991913690298</v>
      </c>
      <c r="M2252" s="3">
        <v>54.336228096955097</v>
      </c>
      <c r="N2252" s="3">
        <v>54.563749314154499</v>
      </c>
      <c r="O2252" s="3">
        <v>58.103014056570998</v>
      </c>
      <c r="P2252" s="3">
        <v>93.961409296647702</v>
      </c>
      <c r="Q2252" s="3">
        <v>104.56309553796901</v>
      </c>
      <c r="R2252" s="3">
        <v>107.311786823332</v>
      </c>
      <c r="S2252" s="3">
        <v>110.068819273285</v>
      </c>
      <c r="T2252" s="3">
        <v>110.069925606992</v>
      </c>
      <c r="U2252" s="3">
        <v>110.071008773846</v>
      </c>
      <c r="V2252" s="3">
        <v>110.072068773846</v>
      </c>
      <c r="W2252" s="3">
        <v>110.073105606992</v>
      </c>
      <c r="X2252" s="3">
        <v>110.07411927328501</v>
      </c>
      <c r="Y2252" s="3">
        <v>110.075138848406</v>
      </c>
      <c r="Z2252" s="3">
        <v>110.076128635966</v>
      </c>
      <c r="AA2252" s="3">
        <v>110.07708863596601</v>
      </c>
      <c r="AB2252" s="3">
        <v>110.078018848406</v>
      </c>
      <c r="AC2252" s="3">
        <v>110.078919273285</v>
      </c>
      <c r="AD2252" s="3">
        <v>110.080704289877</v>
      </c>
      <c r="AE2252" s="3">
        <v>110.082466798173</v>
      </c>
      <c r="AF2252" s="3">
        <v>110.084206798173</v>
      </c>
      <c r="AG2252" s="3">
        <v>110.085924289877</v>
      </c>
      <c r="AH2252" s="3">
        <v>110.087619273285</v>
      </c>
      <c r="AI2252" s="3">
        <v>110.090050688614</v>
      </c>
      <c r="AJ2252" s="3">
        <v>110.09246639627899</v>
      </c>
      <c r="AK2252" s="3">
        <v>110.094866396279</v>
      </c>
      <c r="AL2252" s="3">
        <v>110.09725068861501</v>
      </c>
      <c r="AM2252" s="3">
        <v>110.099619273285</v>
      </c>
      <c r="AN2252" s="4"/>
      <c r="AO2252" s="4"/>
    </row>
    <row r="2253" spans="1:41" x14ac:dyDescent="0.25">
      <c r="A2253" s="48" t="str">
        <f t="shared" si="11"/>
        <v>DIC5</v>
      </c>
      <c r="B2253" s="2" t="s">
        <v>4</v>
      </c>
      <c r="C2253" s="2" t="s">
        <v>2</v>
      </c>
      <c r="D2253" s="2" t="s">
        <v>27</v>
      </c>
      <c r="E2253" s="2" t="s">
        <v>138</v>
      </c>
      <c r="F2253" s="2" t="s">
        <v>273</v>
      </c>
      <c r="G2253" s="4"/>
      <c r="H2253" s="3">
        <v>108.583327726555</v>
      </c>
      <c r="I2253" s="3">
        <v>104.968907819992</v>
      </c>
      <c r="J2253" s="3">
        <v>94.408035051657805</v>
      </c>
      <c r="K2253" s="3">
        <v>93.596366515180407</v>
      </c>
      <c r="L2253" s="3">
        <v>51.504170169832697</v>
      </c>
      <c r="M2253" s="3">
        <v>51.504170169832697</v>
      </c>
      <c r="N2253" s="3">
        <v>51.504170169832697</v>
      </c>
      <c r="O2253" s="3">
        <v>51.504170169832697</v>
      </c>
      <c r="P2253" s="3">
        <v>16.1023229362835</v>
      </c>
      <c r="Q2253" s="3">
        <v>5.5023366949619597</v>
      </c>
      <c r="R2253" s="3">
        <v>2.7553410897176001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</row>
    <row r="2254" spans="1:41" x14ac:dyDescent="0.25">
      <c r="A2254" s="48" t="str">
        <f t="shared" si="11"/>
        <v>DIC5</v>
      </c>
      <c r="B2254" s="2" t="s">
        <v>4</v>
      </c>
      <c r="C2254" s="2" t="s">
        <v>2</v>
      </c>
      <c r="D2254" s="2" t="s">
        <v>27</v>
      </c>
      <c r="E2254" s="2" t="s">
        <v>139</v>
      </c>
      <c r="F2254" s="2" t="s">
        <v>275</v>
      </c>
      <c r="G2254" s="4"/>
      <c r="H2254" s="3">
        <v>5.6352908998762903</v>
      </c>
      <c r="I2254" s="3">
        <v>5.3251450871105197</v>
      </c>
      <c r="J2254" s="3">
        <v>5.09107277558918</v>
      </c>
      <c r="K2254" s="3">
        <v>4.8570004640678297</v>
      </c>
      <c r="L2254" s="3">
        <v>4.62292815254649</v>
      </c>
      <c r="M2254" s="3">
        <v>4.3888558410251504</v>
      </c>
      <c r="N2254" s="3">
        <v>4.1547835295038098</v>
      </c>
      <c r="O2254" s="3">
        <v>0.47334364229729903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</row>
    <row r="2255" spans="1:41" x14ac:dyDescent="0.25">
      <c r="A2255" s="48" t="str">
        <f t="shared" si="11"/>
        <v>DIC5</v>
      </c>
      <c r="B2255" s="2" t="s">
        <v>4</v>
      </c>
      <c r="C2255" s="2" t="s">
        <v>2</v>
      </c>
      <c r="D2255" s="2" t="s">
        <v>27</v>
      </c>
      <c r="E2255" s="2" t="s">
        <v>140</v>
      </c>
      <c r="F2255" s="2" t="s">
        <v>278</v>
      </c>
      <c r="G2255" s="4"/>
      <c r="H2255" s="3">
        <v>7.6261793933805194E-2</v>
      </c>
      <c r="I2255" s="3">
        <v>7.4876163330034495E-2</v>
      </c>
      <c r="J2255" s="3">
        <v>7.4922840149444794E-2</v>
      </c>
      <c r="K2255" s="3">
        <v>7.4969516968854996E-2</v>
      </c>
      <c r="L2255" s="3">
        <v>7.5016193788265295E-2</v>
      </c>
      <c r="M2255" s="3">
        <v>6.9307107423537101E-2</v>
      </c>
      <c r="N2255" s="3">
        <v>6.3598021058808796E-2</v>
      </c>
      <c r="O2255" s="3">
        <v>5.8900117824654999E-2</v>
      </c>
      <c r="P2255" s="3">
        <v>5.4202214590501202E-2</v>
      </c>
      <c r="Q2255" s="3">
        <v>5.0308158339698601E-2</v>
      </c>
      <c r="R2255" s="3">
        <v>4.6414102088896E-2</v>
      </c>
      <c r="S2255" s="3">
        <v>4.2520045838093302E-2</v>
      </c>
      <c r="T2255" s="3">
        <v>3.9788271493942498E-2</v>
      </c>
      <c r="U2255" s="3">
        <v>3.7056497149791701E-2</v>
      </c>
      <c r="V2255" s="3">
        <v>1.79651735218327E-2</v>
      </c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</row>
    <row r="2256" spans="1:41" x14ac:dyDescent="0.25">
      <c r="A2256" s="48" t="str">
        <f t="shared" si="11"/>
        <v>DIC5</v>
      </c>
      <c r="B2256" s="2" t="s">
        <v>4</v>
      </c>
      <c r="C2256" s="2" t="s">
        <v>2</v>
      </c>
      <c r="D2256" s="2" t="s">
        <v>27</v>
      </c>
      <c r="E2256" s="2" t="s">
        <v>43</v>
      </c>
      <c r="F2256" s="2" t="s">
        <v>192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3">
        <v>11.205718956369401</v>
      </c>
      <c r="Q2256" s="3">
        <v>16.703412204788702</v>
      </c>
      <c r="R2256" s="3">
        <v>17.269996321008598</v>
      </c>
      <c r="S2256" s="3">
        <v>17.766103365811599</v>
      </c>
      <c r="T2256" s="3">
        <v>18.151995145663498</v>
      </c>
      <c r="U2256" s="3">
        <v>18.570143181192002</v>
      </c>
      <c r="V2256" s="3">
        <v>19.107050616583798</v>
      </c>
      <c r="W2256" s="3">
        <v>19.480612057377101</v>
      </c>
      <c r="X2256" s="3">
        <v>19.847734886280598</v>
      </c>
      <c r="Y2256" s="3">
        <v>20.2914961679746</v>
      </c>
      <c r="Z2256" s="3">
        <v>20.737286808821601</v>
      </c>
      <c r="AA2256" s="3">
        <v>21.185106808821601</v>
      </c>
      <c r="AB2256" s="3">
        <v>21.6349561679746</v>
      </c>
      <c r="AC2256" s="3">
        <v>22.086834886280499</v>
      </c>
      <c r="AD2256" s="3">
        <v>22.6874309338594</v>
      </c>
      <c r="AE2256" s="3">
        <v>23.2885389576488</v>
      </c>
      <c r="AF2256" s="3">
        <v>23.890158957648801</v>
      </c>
      <c r="AG2256" s="3">
        <v>24.492290933859401</v>
      </c>
      <c r="AH2256" s="3">
        <v>25.094934886280502</v>
      </c>
      <c r="AI2256" s="3">
        <v>25.784553322467101</v>
      </c>
      <c r="AJ2256" s="3">
        <v>26.473712540560399</v>
      </c>
      <c r="AK2256" s="3">
        <v>27.1624125405604</v>
      </c>
      <c r="AL2256" s="3">
        <v>27.8506533224671</v>
      </c>
      <c r="AM2256" s="3">
        <v>28.538434886280498</v>
      </c>
      <c r="AN2256" s="4"/>
      <c r="AO2256" s="4"/>
    </row>
    <row r="2257" spans="1:41" x14ac:dyDescent="0.25">
      <c r="A2257" s="48" t="str">
        <f t="shared" si="11"/>
        <v>DIC5</v>
      </c>
      <c r="B2257" s="2" t="s">
        <v>4</v>
      </c>
      <c r="C2257" s="2" t="s">
        <v>2</v>
      </c>
      <c r="D2257" s="2" t="s">
        <v>27</v>
      </c>
      <c r="E2257" s="2" t="s">
        <v>43</v>
      </c>
      <c r="F2257" s="2" t="s">
        <v>267</v>
      </c>
      <c r="G2257" s="4"/>
      <c r="H2257" s="3">
        <v>21.911949182429201</v>
      </c>
      <c r="I2257" s="3">
        <v>21.911949182429201</v>
      </c>
      <c r="J2257" s="3">
        <v>21.911949182429201</v>
      </c>
      <c r="K2257" s="3">
        <v>21.911949182429201</v>
      </c>
      <c r="L2257" s="3">
        <v>21.911949182429201</v>
      </c>
      <c r="M2257" s="3">
        <v>21.911949182429201</v>
      </c>
      <c r="N2257" s="3">
        <v>21.911949182429201</v>
      </c>
      <c r="O2257" s="3">
        <v>21.911949182429201</v>
      </c>
      <c r="P2257" s="3">
        <v>4.91700077954179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</row>
    <row r="2258" spans="1:41" x14ac:dyDescent="0.25">
      <c r="A2258" s="48" t="str">
        <f t="shared" si="11"/>
        <v>DIC5</v>
      </c>
      <c r="B2258" s="2" t="s">
        <v>4</v>
      </c>
      <c r="C2258" s="2" t="s">
        <v>2</v>
      </c>
      <c r="D2258" s="2" t="s">
        <v>27</v>
      </c>
      <c r="E2258" s="2" t="s">
        <v>43</v>
      </c>
      <c r="F2258" s="2" t="s">
        <v>268</v>
      </c>
      <c r="G2258" s="4"/>
      <c r="H2258" s="3">
        <v>0.34307320723463097</v>
      </c>
      <c r="I2258" s="3">
        <v>0.324735989766188</v>
      </c>
      <c r="J2258" s="3">
        <v>0.30895155042669498</v>
      </c>
      <c r="K2258" s="3">
        <v>0.293167111087202</v>
      </c>
      <c r="L2258" s="3">
        <v>0.27738267174770898</v>
      </c>
      <c r="M2258" s="3">
        <v>0.25539893133781899</v>
      </c>
      <c r="N2258" s="3">
        <v>0.23341519092792901</v>
      </c>
      <c r="O2258" s="3">
        <v>0.21598228495609101</v>
      </c>
      <c r="P2258" s="3">
        <v>0.19854937898425201</v>
      </c>
      <c r="Q2258" s="3">
        <v>0.18111647301241299</v>
      </c>
      <c r="R2258" s="3">
        <v>0.115918588943521</v>
      </c>
      <c r="S2258" s="3">
        <v>0.115918588943522</v>
      </c>
      <c r="T2258" s="3">
        <v>0.115918588943522</v>
      </c>
      <c r="U2258" s="3">
        <v>8.2083747718646502E-2</v>
      </c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</row>
    <row r="2259" spans="1:41" x14ac:dyDescent="0.25">
      <c r="A2259" s="48" t="str">
        <f t="shared" si="11"/>
        <v>DIC5</v>
      </c>
      <c r="B2259" s="2" t="s">
        <v>4</v>
      </c>
      <c r="C2259" s="2" t="s">
        <v>2</v>
      </c>
      <c r="D2259" s="2" t="s">
        <v>27</v>
      </c>
      <c r="E2259" s="2" t="s">
        <v>43</v>
      </c>
      <c r="F2259" s="2" t="s">
        <v>269</v>
      </c>
      <c r="G2259" s="4"/>
      <c r="H2259" s="3">
        <v>0.2616498060113</v>
      </c>
      <c r="I2259" s="3">
        <v>0.2616498060113</v>
      </c>
      <c r="J2259" s="3">
        <v>0.2616498060113</v>
      </c>
      <c r="K2259" s="3">
        <v>0.2616498060113</v>
      </c>
      <c r="L2259" s="3">
        <v>0.2616498060113</v>
      </c>
      <c r="M2259" s="3">
        <v>0.2616498060113</v>
      </c>
      <c r="N2259" s="3">
        <v>0.236978843116226</v>
      </c>
      <c r="O2259" s="3">
        <v>0.21174401656946901</v>
      </c>
      <c r="P2259" s="3">
        <v>0.18650919002271299</v>
      </c>
      <c r="Q2259" s="3">
        <v>0.16244377052360601</v>
      </c>
      <c r="R2259" s="3">
        <v>0.138378351024499</v>
      </c>
      <c r="S2259" s="3">
        <v>0.114312931525392</v>
      </c>
      <c r="T2259" s="3">
        <v>0.101858322770013</v>
      </c>
      <c r="U2259" s="3">
        <v>8.9403714014633803E-2</v>
      </c>
      <c r="V2259" s="3">
        <v>4.8600263414239498E-3</v>
      </c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</row>
    <row r="2260" spans="1:41" x14ac:dyDescent="0.25">
      <c r="A2260" s="48" t="str">
        <f t="shared" si="11"/>
        <v>DIC5</v>
      </c>
      <c r="B2260" s="2" t="s">
        <v>4</v>
      </c>
      <c r="C2260" s="2" t="s">
        <v>2</v>
      </c>
      <c r="D2260" s="2" t="s">
        <v>27</v>
      </c>
      <c r="E2260" s="2" t="s">
        <v>43</v>
      </c>
      <c r="F2260" s="2" t="s">
        <v>270</v>
      </c>
      <c r="G2260" s="4"/>
      <c r="H2260" s="3">
        <v>6.4628151857721097</v>
      </c>
      <c r="I2260" s="3">
        <v>6.8797710042090197</v>
      </c>
      <c r="J2260" s="3">
        <v>6.8797710042090197</v>
      </c>
      <c r="K2260" s="3">
        <v>6.8797710042090197</v>
      </c>
      <c r="L2260" s="3">
        <v>6.8797710042090197</v>
      </c>
      <c r="M2260" s="3">
        <v>6.8797710042090197</v>
      </c>
      <c r="N2260" s="3">
        <v>6.8797710042090197</v>
      </c>
      <c r="O2260" s="3">
        <v>6.8797710042090197</v>
      </c>
      <c r="P2260" s="3">
        <v>6.8797710042090197</v>
      </c>
      <c r="Q2260" s="3">
        <v>6.8797710042090197</v>
      </c>
      <c r="R2260" s="3">
        <v>6.8797710042090197</v>
      </c>
      <c r="S2260" s="3">
        <v>6.8797710042090197</v>
      </c>
      <c r="T2260" s="3">
        <v>6.8797710042090197</v>
      </c>
      <c r="U2260" s="3">
        <v>6.8797710042090197</v>
      </c>
      <c r="V2260" s="3">
        <v>6.8797710042090197</v>
      </c>
      <c r="W2260" s="3">
        <v>6.8797710042090197</v>
      </c>
      <c r="X2260" s="3">
        <v>6.8797710042090197</v>
      </c>
      <c r="Y2260" s="3">
        <v>6.8797710042090197</v>
      </c>
      <c r="Z2260" s="3">
        <v>6.8797710042090197</v>
      </c>
      <c r="AA2260" s="3">
        <v>6.8797710042090197</v>
      </c>
      <c r="AB2260" s="3">
        <v>6.8797710042090197</v>
      </c>
      <c r="AC2260" s="3">
        <v>6.8797710042090197</v>
      </c>
      <c r="AD2260" s="3">
        <v>6.8797710042090197</v>
      </c>
      <c r="AE2260" s="3">
        <v>6.8797710042090197</v>
      </c>
      <c r="AF2260" s="3">
        <v>6.8797710042090197</v>
      </c>
      <c r="AG2260" s="3">
        <v>6.8797710042090197</v>
      </c>
      <c r="AH2260" s="3">
        <v>6.8797710042090197</v>
      </c>
      <c r="AI2260" s="3">
        <v>6.8797710042090197</v>
      </c>
      <c r="AJ2260" s="3">
        <v>6.8797710042090197</v>
      </c>
      <c r="AK2260" s="3">
        <v>6.8797710042090197</v>
      </c>
      <c r="AL2260" s="3">
        <v>6.8797710042090197</v>
      </c>
      <c r="AM2260" s="3">
        <v>6.8797710042090197</v>
      </c>
      <c r="AN2260" s="4"/>
      <c r="AO2260" s="4"/>
    </row>
    <row r="2261" spans="1:41" x14ac:dyDescent="0.25">
      <c r="A2261" s="48" t="str">
        <f t="shared" si="11"/>
        <v>DIC5</v>
      </c>
      <c r="B2261" s="2" t="s">
        <v>4</v>
      </c>
      <c r="C2261" s="2" t="s">
        <v>2</v>
      </c>
      <c r="D2261" s="2" t="s">
        <v>27</v>
      </c>
      <c r="E2261" s="2" t="s">
        <v>43</v>
      </c>
      <c r="F2261" s="2" t="s">
        <v>271</v>
      </c>
      <c r="G2261" s="4"/>
      <c r="H2261" s="3">
        <v>4.5076142893559199</v>
      </c>
      <c r="I2261" s="3">
        <v>5.1550941095104399</v>
      </c>
      <c r="J2261" s="3">
        <v>5.1550941095104399</v>
      </c>
      <c r="K2261" s="3">
        <v>5.1550941095104399</v>
      </c>
      <c r="L2261" s="3">
        <v>5.1550941095104399</v>
      </c>
      <c r="M2261" s="3">
        <v>5.1550941095104399</v>
      </c>
      <c r="N2261" s="3">
        <v>5.1550941095104399</v>
      </c>
      <c r="O2261" s="3">
        <v>5.1550941095104399</v>
      </c>
      <c r="P2261" s="3">
        <v>5.1550941095104399</v>
      </c>
      <c r="Q2261" s="3">
        <v>5.1550941095104399</v>
      </c>
      <c r="R2261" s="3">
        <v>5.1550941095104399</v>
      </c>
      <c r="S2261" s="3">
        <v>5.1550941095104399</v>
      </c>
      <c r="T2261" s="3">
        <v>5.1550941095104399</v>
      </c>
      <c r="U2261" s="3">
        <v>5.1550941095104399</v>
      </c>
      <c r="V2261" s="3">
        <v>5.1550941095104399</v>
      </c>
      <c r="W2261" s="3">
        <v>5.1550941095104399</v>
      </c>
      <c r="X2261" s="3">
        <v>5.1550941095104399</v>
      </c>
      <c r="Y2261" s="3">
        <v>5.1550941095104399</v>
      </c>
      <c r="Z2261" s="3">
        <v>5.1550941095104399</v>
      </c>
      <c r="AA2261" s="3">
        <v>5.1550941095104399</v>
      </c>
      <c r="AB2261" s="3">
        <v>5.1550941095104399</v>
      </c>
      <c r="AC2261" s="3">
        <v>5.1550941095104399</v>
      </c>
      <c r="AD2261" s="3">
        <v>5.1550941095104399</v>
      </c>
      <c r="AE2261" s="3">
        <v>5.1550941095104399</v>
      </c>
      <c r="AF2261" s="3">
        <v>5.1550941095104399</v>
      </c>
      <c r="AG2261" s="3">
        <v>5.1550941095104399</v>
      </c>
      <c r="AH2261" s="3">
        <v>5.1550941095104399</v>
      </c>
      <c r="AI2261" s="3">
        <v>5.1550941095104399</v>
      </c>
      <c r="AJ2261" s="3">
        <v>5.1550941095104399</v>
      </c>
      <c r="AK2261" s="3">
        <v>5.1550941095104399</v>
      </c>
      <c r="AL2261" s="3">
        <v>5.1550941095104399</v>
      </c>
      <c r="AM2261" s="3">
        <v>5.1550941095104399</v>
      </c>
      <c r="AN2261" s="4"/>
      <c r="AO2261" s="4"/>
    </row>
    <row r="2262" spans="1:41" x14ac:dyDescent="0.25">
      <c r="A2262" s="48" t="str">
        <f t="shared" si="11"/>
        <v>DIC5</v>
      </c>
      <c r="B2262" s="2" t="s">
        <v>4</v>
      </c>
      <c r="C2262" s="2" t="s">
        <v>2</v>
      </c>
      <c r="D2262" s="2" t="s">
        <v>27</v>
      </c>
      <c r="E2262" s="2" t="s">
        <v>44</v>
      </c>
      <c r="F2262" s="2" t="s">
        <v>165</v>
      </c>
      <c r="G2262" s="4"/>
      <c r="H2262" s="3">
        <v>113.321168509804</v>
      </c>
      <c r="I2262" s="3">
        <v>101.180776321772</v>
      </c>
      <c r="J2262" s="3">
        <v>88.380228208068502</v>
      </c>
      <c r="K2262" s="3">
        <v>75.579680094364804</v>
      </c>
      <c r="L2262" s="3">
        <v>62.779131980661198</v>
      </c>
      <c r="M2262" s="3">
        <v>49.058872505490697</v>
      </c>
      <c r="N2262" s="3">
        <v>35.338613030320197</v>
      </c>
      <c r="O2262" s="3">
        <v>69.416111716177397</v>
      </c>
      <c r="P2262" s="3">
        <v>66.018227534463705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</row>
    <row r="2263" spans="1:41" x14ac:dyDescent="0.25">
      <c r="A2263" s="48" t="str">
        <f t="shared" si="11"/>
        <v>DIC5</v>
      </c>
      <c r="B2263" s="2" t="s">
        <v>4</v>
      </c>
      <c r="C2263" s="2" t="s">
        <v>2</v>
      </c>
      <c r="D2263" s="2" t="s">
        <v>27</v>
      </c>
      <c r="E2263" s="2" t="s">
        <v>44</v>
      </c>
      <c r="F2263" s="2" t="s">
        <v>379</v>
      </c>
      <c r="G2263" s="4"/>
      <c r="H2263" s="3">
        <v>8.2251605293644392</v>
      </c>
      <c r="I2263" s="3">
        <v>5.9802790724375203</v>
      </c>
      <c r="J2263" s="3">
        <v>4.5629060521426297</v>
      </c>
      <c r="K2263" s="3">
        <v>3.1455330318477399</v>
      </c>
      <c r="L2263" s="3">
        <v>1.7281600115528499</v>
      </c>
      <c r="M2263" s="4"/>
      <c r="N2263" s="4"/>
      <c r="O2263" s="3">
        <v>13.3828561490462</v>
      </c>
      <c r="P2263" s="3">
        <v>11.9457137338667</v>
      </c>
      <c r="Q2263" s="3">
        <v>10.5751699325383</v>
      </c>
      <c r="R2263" s="3">
        <v>9.2046261312099205</v>
      </c>
      <c r="S2263" s="3">
        <v>7.8340823298815199</v>
      </c>
      <c r="T2263" s="3">
        <v>7.1247829624514596</v>
      </c>
      <c r="U2263" s="3">
        <v>6.41548359502141</v>
      </c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</row>
    <row r="2264" spans="1:41" x14ac:dyDescent="0.25">
      <c r="A2264" s="48" t="str">
        <f t="shared" si="11"/>
        <v>DIC5</v>
      </c>
      <c r="B2264" s="2" t="s">
        <v>4</v>
      </c>
      <c r="C2264" s="2" t="s">
        <v>2</v>
      </c>
      <c r="D2264" s="2" t="s">
        <v>27</v>
      </c>
      <c r="E2264" s="2" t="s">
        <v>44</v>
      </c>
      <c r="F2264" s="2" t="s">
        <v>168</v>
      </c>
      <c r="G2264" s="4"/>
      <c r="H2264" s="3">
        <v>44.476355941823698</v>
      </c>
      <c r="I2264" s="3">
        <v>45.696659303036199</v>
      </c>
      <c r="J2264" s="3">
        <v>46.983318880962599</v>
      </c>
      <c r="K2264" s="3">
        <v>48.269978458889099</v>
      </c>
      <c r="L2264" s="3">
        <v>49.556638036815599</v>
      </c>
      <c r="M2264" s="3">
        <v>50.935743299227397</v>
      </c>
      <c r="N2264" s="3">
        <v>52.314848561639202</v>
      </c>
      <c r="O2264" s="3">
        <v>10.0394455587384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</row>
    <row r="2265" spans="1:41" x14ac:dyDescent="0.25">
      <c r="A2265" s="48" t="str">
        <f t="shared" si="11"/>
        <v>DIC5</v>
      </c>
      <c r="B2265" s="2" t="s">
        <v>4</v>
      </c>
      <c r="C2265" s="2" t="s">
        <v>2</v>
      </c>
      <c r="D2265" s="2" t="s">
        <v>27</v>
      </c>
      <c r="E2265" s="2" t="s">
        <v>44</v>
      </c>
      <c r="F2265" s="2" t="s">
        <v>169</v>
      </c>
      <c r="G2265" s="4"/>
      <c r="H2265" s="3">
        <v>19.569806981894502</v>
      </c>
      <c r="I2265" s="3">
        <v>19.9324361496849</v>
      </c>
      <c r="J2265" s="3">
        <v>20.1613929158482</v>
      </c>
      <c r="K2265" s="3">
        <v>20.3903496820116</v>
      </c>
      <c r="L2265" s="3">
        <v>20.619306448174999</v>
      </c>
      <c r="M2265" s="3">
        <v>20.6241611384661</v>
      </c>
      <c r="N2265" s="3">
        <v>18.9117670118398</v>
      </c>
      <c r="O2265" s="3">
        <v>4.2027167127273097</v>
      </c>
      <c r="P2265" s="3">
        <v>4.2027167127273097</v>
      </c>
      <c r="Q2265" s="3">
        <v>4.2027167127273097</v>
      </c>
      <c r="R2265" s="3">
        <v>4.2027167127273097</v>
      </c>
      <c r="S2265" s="3">
        <v>4.2027167127273097</v>
      </c>
      <c r="T2265" s="3">
        <v>4.2027167127273097</v>
      </c>
      <c r="U2265" s="3">
        <v>4.2027167127273097</v>
      </c>
      <c r="V2265" s="3">
        <v>3.19328934183621</v>
      </c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</row>
    <row r="2266" spans="1:41" x14ac:dyDescent="0.25">
      <c r="A2266" s="48" t="str">
        <f t="shared" si="11"/>
        <v>DIC5</v>
      </c>
      <c r="B2266" s="2" t="s">
        <v>4</v>
      </c>
      <c r="C2266" s="2" t="s">
        <v>2</v>
      </c>
      <c r="D2266" s="2" t="s">
        <v>27</v>
      </c>
      <c r="E2266" s="2" t="s">
        <v>44</v>
      </c>
      <c r="F2266" s="2" t="s">
        <v>193</v>
      </c>
      <c r="G2266" s="4"/>
      <c r="H2266" s="3">
        <v>316.01069266378897</v>
      </c>
      <c r="I2266" s="3">
        <v>399.32760092887099</v>
      </c>
      <c r="J2266" s="3">
        <v>412.02990571877899</v>
      </c>
      <c r="K2266" s="3">
        <v>424.73221050868801</v>
      </c>
      <c r="L2266" s="3">
        <v>437.43451529859698</v>
      </c>
      <c r="M2266" s="3">
        <v>451.49897483261702</v>
      </c>
      <c r="N2266" s="3">
        <v>465.552523172002</v>
      </c>
      <c r="O2266" s="3">
        <v>475.07662163911198</v>
      </c>
      <c r="P2266" s="3">
        <v>489.95109379474297</v>
      </c>
      <c r="Q2266" s="3">
        <v>557.33986513053605</v>
      </c>
      <c r="R2266" s="3">
        <v>558.71040893186398</v>
      </c>
      <c r="S2266" s="3">
        <v>560.08095273319202</v>
      </c>
      <c r="T2266" s="3">
        <v>560.79025210062196</v>
      </c>
      <c r="U2266" s="3">
        <v>561.499551468052</v>
      </c>
      <c r="V2266" s="3">
        <v>568.924462433965</v>
      </c>
      <c r="W2266" s="3">
        <v>572.11775177580103</v>
      </c>
      <c r="X2266" s="3">
        <v>572.11775177580103</v>
      </c>
      <c r="Y2266" s="3">
        <v>572.11775177580103</v>
      </c>
      <c r="Z2266" s="3">
        <v>572.11775177580103</v>
      </c>
      <c r="AA2266" s="3">
        <v>572.11775177580103</v>
      </c>
      <c r="AB2266" s="3">
        <v>572.11775177580103</v>
      </c>
      <c r="AC2266" s="3">
        <v>572.11775177580103</v>
      </c>
      <c r="AD2266" s="3">
        <v>572.11775177580103</v>
      </c>
      <c r="AE2266" s="3">
        <v>572.11775177580103</v>
      </c>
      <c r="AF2266" s="3">
        <v>572.11775177580103</v>
      </c>
      <c r="AG2266" s="3">
        <v>572.11775177580103</v>
      </c>
      <c r="AH2266" s="3">
        <v>572.11775177580103</v>
      </c>
      <c r="AI2266" s="3">
        <v>572.11775177580103</v>
      </c>
      <c r="AJ2266" s="3">
        <v>572.11775177580103</v>
      </c>
      <c r="AK2266" s="3">
        <v>572.11775177580103</v>
      </c>
      <c r="AL2266" s="3">
        <v>572.11775177580103</v>
      </c>
      <c r="AM2266" s="3">
        <v>572.11775177580103</v>
      </c>
      <c r="AN2266" s="4"/>
      <c r="AO2266" s="4"/>
    </row>
    <row r="2267" spans="1:41" x14ac:dyDescent="0.25">
      <c r="A2267" s="48" t="str">
        <f t="shared" si="11"/>
        <v>DIC5</v>
      </c>
      <c r="B2267" s="2" t="s">
        <v>4</v>
      </c>
      <c r="C2267" s="2" t="s">
        <v>2</v>
      </c>
      <c r="D2267" s="2" t="s">
        <v>27</v>
      </c>
      <c r="E2267" s="2" t="s">
        <v>141</v>
      </c>
      <c r="F2267" s="2" t="s">
        <v>276</v>
      </c>
      <c r="G2267" s="4"/>
      <c r="H2267" s="3">
        <v>161.39696045939101</v>
      </c>
      <c r="I2267" s="3">
        <v>150.12592010172199</v>
      </c>
      <c r="J2267" s="3">
        <v>138.241996406731</v>
      </c>
      <c r="K2267" s="3">
        <v>126.358072711739</v>
      </c>
      <c r="L2267" s="3">
        <v>114.47414901674701</v>
      </c>
      <c r="M2267" s="3">
        <v>101.73637285044001</v>
      </c>
      <c r="N2267" s="3">
        <v>88.998596684131797</v>
      </c>
      <c r="O2267" s="3">
        <v>80.200685590428805</v>
      </c>
      <c r="P2267" s="3">
        <v>66.420570344199305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</row>
    <row r="2268" spans="1:41" x14ac:dyDescent="0.25">
      <c r="A2268" s="48" t="str">
        <f t="shared" si="11"/>
        <v>DIC5</v>
      </c>
      <c r="B2268" s="2" t="s">
        <v>4</v>
      </c>
      <c r="C2268" s="2" t="s">
        <v>2</v>
      </c>
      <c r="D2268" s="2" t="s">
        <v>27</v>
      </c>
      <c r="E2268" s="2" t="s">
        <v>142</v>
      </c>
      <c r="F2268" s="2" t="s">
        <v>277</v>
      </c>
      <c r="G2268" s="4"/>
      <c r="H2268" s="3">
        <v>28.626267253061499</v>
      </c>
      <c r="I2268" s="3">
        <v>26.6821975993237</v>
      </c>
      <c r="J2268" s="3">
        <v>25.454751103973301</v>
      </c>
      <c r="K2268" s="3">
        <v>24.227304608622902</v>
      </c>
      <c r="L2268" s="3">
        <v>22.999858113272602</v>
      </c>
      <c r="M2268" s="3">
        <v>21.217403185293499</v>
      </c>
      <c r="N2268" s="3">
        <v>19.434948257314399</v>
      </c>
      <c r="O2268" s="3">
        <v>17.950606878863201</v>
      </c>
      <c r="P2268" s="3">
        <v>16.4662655004119</v>
      </c>
      <c r="Q2268" s="3">
        <v>15.0507099828764</v>
      </c>
      <c r="R2268" s="3">
        <v>13.6351544653409</v>
      </c>
      <c r="S2268" s="3">
        <v>12.2195989478054</v>
      </c>
      <c r="T2268" s="3">
        <v>11.487004606656299</v>
      </c>
      <c r="U2268" s="3">
        <v>10.7544102655073</v>
      </c>
      <c r="V2268" s="3">
        <v>3.19328934183621</v>
      </c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</row>
    <row r="2269" spans="1:41" x14ac:dyDescent="0.25">
      <c r="A2269" s="48" t="str">
        <f t="shared" si="11"/>
        <v>DIC5</v>
      </c>
      <c r="B2269" s="2" t="s">
        <v>4</v>
      </c>
      <c r="C2269" s="2" t="s">
        <v>2</v>
      </c>
      <c r="D2269" s="2" t="s">
        <v>27</v>
      </c>
      <c r="E2269" s="2" t="s">
        <v>143</v>
      </c>
      <c r="F2269" s="2" t="s">
        <v>265</v>
      </c>
      <c r="G2269" s="4"/>
      <c r="H2269" s="3">
        <v>344.38187853250997</v>
      </c>
      <c r="I2269" s="3">
        <v>366.600064244284</v>
      </c>
      <c r="J2269" s="3">
        <v>366.600064244284</v>
      </c>
      <c r="K2269" s="3">
        <v>366.600064244284</v>
      </c>
      <c r="L2269" s="3">
        <v>366.600064244284</v>
      </c>
      <c r="M2269" s="3">
        <v>366.600064244284</v>
      </c>
      <c r="N2269" s="3">
        <v>366.600064244284</v>
      </c>
      <c r="O2269" s="3">
        <v>366.600064244284</v>
      </c>
      <c r="P2269" s="3">
        <v>366.600064244284</v>
      </c>
      <c r="Q2269" s="3">
        <v>366.600064244284</v>
      </c>
      <c r="R2269" s="3">
        <v>366.600064244284</v>
      </c>
      <c r="S2269" s="3">
        <v>366.600064244284</v>
      </c>
      <c r="T2269" s="3">
        <v>366.600064244284</v>
      </c>
      <c r="U2269" s="3">
        <v>366.600064244284</v>
      </c>
      <c r="V2269" s="3">
        <v>366.600064244284</v>
      </c>
      <c r="W2269" s="3">
        <v>366.600064244284</v>
      </c>
      <c r="X2269" s="3">
        <v>366.600064244284</v>
      </c>
      <c r="Y2269" s="3">
        <v>366.600064244284</v>
      </c>
      <c r="Z2269" s="3">
        <v>366.600064244284</v>
      </c>
      <c r="AA2269" s="3">
        <v>366.600064244284</v>
      </c>
      <c r="AB2269" s="3">
        <v>366.600064244284</v>
      </c>
      <c r="AC2269" s="3">
        <v>366.600064244284</v>
      </c>
      <c r="AD2269" s="3">
        <v>366.600064244284</v>
      </c>
      <c r="AE2269" s="3">
        <v>366.600064244284</v>
      </c>
      <c r="AF2269" s="3">
        <v>366.600064244284</v>
      </c>
      <c r="AG2269" s="3">
        <v>366.600064244284</v>
      </c>
      <c r="AH2269" s="3">
        <v>366.600064244284</v>
      </c>
      <c r="AI2269" s="3">
        <v>366.600064244284</v>
      </c>
      <c r="AJ2269" s="3">
        <v>366.600064244284</v>
      </c>
      <c r="AK2269" s="3">
        <v>366.600064244284</v>
      </c>
      <c r="AL2269" s="3">
        <v>366.600064244284</v>
      </c>
      <c r="AM2269" s="3">
        <v>366.600064244284</v>
      </c>
      <c r="AN2269" s="4"/>
      <c r="AO2269" s="4"/>
    </row>
    <row r="2270" spans="1:41" x14ac:dyDescent="0.25">
      <c r="A2270" s="48" t="str">
        <f t="shared" si="11"/>
        <v>DIC5</v>
      </c>
      <c r="B2270" s="2" t="s">
        <v>4</v>
      </c>
      <c r="C2270" s="2" t="s">
        <v>2</v>
      </c>
      <c r="D2270" s="2" t="s">
        <v>27</v>
      </c>
      <c r="E2270" s="2" t="s">
        <v>144</v>
      </c>
      <c r="F2270" s="2" t="s">
        <v>266</v>
      </c>
      <c r="G2270" s="4"/>
      <c r="H2270" s="3">
        <v>485.68953965939698</v>
      </c>
      <c r="I2270" s="3">
        <v>555.45464279437101</v>
      </c>
      <c r="J2270" s="3">
        <v>555.45464279437101</v>
      </c>
      <c r="K2270" s="3">
        <v>555.45464279437101</v>
      </c>
      <c r="L2270" s="3">
        <v>555.45464279437101</v>
      </c>
      <c r="M2270" s="3">
        <v>555.45464279437101</v>
      </c>
      <c r="N2270" s="3">
        <v>555.45464279437101</v>
      </c>
      <c r="O2270" s="3">
        <v>555.45464279437101</v>
      </c>
      <c r="P2270" s="3">
        <v>555.45464279437101</v>
      </c>
      <c r="Q2270" s="3">
        <v>555.45464279437101</v>
      </c>
      <c r="R2270" s="3">
        <v>555.45464279437101</v>
      </c>
      <c r="S2270" s="3">
        <v>555.45464279437101</v>
      </c>
      <c r="T2270" s="3">
        <v>555.45464279437101</v>
      </c>
      <c r="U2270" s="3">
        <v>555.45464279437101</v>
      </c>
      <c r="V2270" s="3">
        <v>555.45464279437101</v>
      </c>
      <c r="W2270" s="3">
        <v>555.45464279437101</v>
      </c>
      <c r="X2270" s="3">
        <v>555.45464279437101</v>
      </c>
      <c r="Y2270" s="3">
        <v>555.45464279437101</v>
      </c>
      <c r="Z2270" s="3">
        <v>555.45464279437101</v>
      </c>
      <c r="AA2270" s="3">
        <v>555.45464279437101</v>
      </c>
      <c r="AB2270" s="3">
        <v>555.45464279437101</v>
      </c>
      <c r="AC2270" s="3">
        <v>555.45464279437101</v>
      </c>
      <c r="AD2270" s="3">
        <v>555.45464279437101</v>
      </c>
      <c r="AE2270" s="3">
        <v>555.45464279437101</v>
      </c>
      <c r="AF2270" s="3">
        <v>555.45464279437101</v>
      </c>
      <c r="AG2270" s="3">
        <v>555.45464279437101</v>
      </c>
      <c r="AH2270" s="3">
        <v>555.45464279437101</v>
      </c>
      <c r="AI2270" s="3">
        <v>555.45464279437101</v>
      </c>
      <c r="AJ2270" s="3">
        <v>555.45464279437101</v>
      </c>
      <c r="AK2270" s="3">
        <v>555.45464279437101</v>
      </c>
      <c r="AL2270" s="3">
        <v>555.45464279437101</v>
      </c>
      <c r="AM2270" s="3">
        <v>555.45464279437101</v>
      </c>
      <c r="AN2270" s="4"/>
      <c r="AO2270" s="4"/>
    </row>
    <row r="2271" spans="1:41" x14ac:dyDescent="0.25">
      <c r="A2271" s="48" t="str">
        <f t="shared" si="11"/>
        <v>DIC5</v>
      </c>
      <c r="B2271" s="2" t="s">
        <v>4</v>
      </c>
      <c r="C2271" s="2" t="s">
        <v>2</v>
      </c>
      <c r="D2271" s="2" t="s">
        <v>27</v>
      </c>
      <c r="E2271" s="2" t="s">
        <v>45</v>
      </c>
      <c r="F2271" s="2" t="s">
        <v>194</v>
      </c>
      <c r="G2271" s="4"/>
      <c r="H2271" s="3">
        <v>68.678696673107595</v>
      </c>
      <c r="I2271" s="3">
        <v>55.498016951083997</v>
      </c>
      <c r="J2271" s="3">
        <v>43.451911431261003</v>
      </c>
      <c r="K2271" s="3">
        <v>50.743687576035803</v>
      </c>
      <c r="L2271" s="3">
        <v>48.366522888511597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</row>
    <row r="2272" spans="1:41" x14ac:dyDescent="0.25">
      <c r="A2272" s="48" t="str">
        <f t="shared" si="11"/>
        <v>DIC5</v>
      </c>
      <c r="B2272" s="2" t="s">
        <v>4</v>
      </c>
      <c r="C2272" s="2" t="s">
        <v>2</v>
      </c>
      <c r="D2272" s="2" t="s">
        <v>27</v>
      </c>
      <c r="E2272" s="2" t="s">
        <v>46</v>
      </c>
      <c r="F2272" s="2" t="s">
        <v>195</v>
      </c>
      <c r="G2272" s="4"/>
      <c r="H2272" s="3">
        <v>366.97814570935401</v>
      </c>
      <c r="I2272" s="3">
        <v>354.76252160851698</v>
      </c>
      <c r="J2272" s="3">
        <v>319.07003007468199</v>
      </c>
      <c r="K2272" s="3">
        <v>316.32684085140397</v>
      </c>
      <c r="L2272" s="3">
        <v>174.068204216602</v>
      </c>
      <c r="M2272" s="3">
        <v>174.068204216602</v>
      </c>
      <c r="N2272" s="3">
        <v>174.068204216602</v>
      </c>
      <c r="O2272" s="3">
        <v>174.068204216602</v>
      </c>
      <c r="P2272" s="3">
        <v>54.420883357448801</v>
      </c>
      <c r="Q2272" s="3">
        <v>18.596200352882001</v>
      </c>
      <c r="R2272" s="3">
        <v>9.3122027577541999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</row>
    <row r="2273" spans="1:41" x14ac:dyDescent="0.25">
      <c r="A2273" s="48" t="str">
        <f t="shared" si="11"/>
        <v>DIC5</v>
      </c>
      <c r="B2273" s="2" t="s">
        <v>4</v>
      </c>
      <c r="C2273" s="2" t="s">
        <v>2</v>
      </c>
      <c r="D2273" s="2" t="s">
        <v>27</v>
      </c>
      <c r="E2273" s="2" t="s">
        <v>47</v>
      </c>
      <c r="F2273" s="2" t="s">
        <v>196</v>
      </c>
      <c r="G2273" s="4"/>
      <c r="H2273" s="3">
        <v>727.99808370307301</v>
      </c>
      <c r="I2273" s="3">
        <v>689.086682591113</v>
      </c>
      <c r="J2273" s="3">
        <v>655.59225239616205</v>
      </c>
      <c r="K2273" s="3">
        <v>622.09782220121099</v>
      </c>
      <c r="L2273" s="3">
        <v>588.60339200626004</v>
      </c>
      <c r="M2273" s="3">
        <v>541.95410388484697</v>
      </c>
      <c r="N2273" s="3">
        <v>495.30481576343402</v>
      </c>
      <c r="O2273" s="3">
        <v>458.31235504878902</v>
      </c>
      <c r="P2273" s="3">
        <v>421.31989433414299</v>
      </c>
      <c r="Q2273" s="3">
        <v>384.32743361949798</v>
      </c>
      <c r="R2273" s="3">
        <v>245.97814354745901</v>
      </c>
      <c r="S2273" s="3">
        <v>245.97814354745901</v>
      </c>
      <c r="T2273" s="3">
        <v>245.97814354745901</v>
      </c>
      <c r="U2273" s="3">
        <v>174.18093218067301</v>
      </c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</row>
    <row r="2274" spans="1:41" x14ac:dyDescent="0.25">
      <c r="A2274" s="48" t="str">
        <f t="shared" si="11"/>
        <v>DIC5</v>
      </c>
      <c r="B2274" s="2" t="s">
        <v>4</v>
      </c>
      <c r="C2274" s="2" t="s">
        <v>2</v>
      </c>
      <c r="D2274" s="2" t="s">
        <v>27</v>
      </c>
      <c r="E2274" s="2" t="s">
        <v>48</v>
      </c>
      <c r="F2274" s="2" t="s">
        <v>197</v>
      </c>
      <c r="G2274" s="4"/>
      <c r="H2274" s="3">
        <v>7.2846848137516496</v>
      </c>
      <c r="I2274" s="3">
        <v>6.8837623889034303</v>
      </c>
      <c r="J2274" s="3">
        <v>6.5811794267538302</v>
      </c>
      <c r="K2274" s="3">
        <v>6.2785964646042203</v>
      </c>
      <c r="L2274" s="3">
        <v>5.9760135024546202</v>
      </c>
      <c r="M2274" s="3">
        <v>5.67343054030502</v>
      </c>
      <c r="N2274" s="3">
        <v>5.3708475781554199</v>
      </c>
      <c r="O2274" s="3">
        <v>0.61188664507181401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</row>
    <row r="2275" spans="1:41" x14ac:dyDescent="0.25">
      <c r="A2275" s="48" t="str">
        <f t="shared" si="11"/>
        <v>DIC5</v>
      </c>
      <c r="B2275" s="2" t="s">
        <v>4</v>
      </c>
      <c r="C2275" s="2" t="s">
        <v>2</v>
      </c>
      <c r="D2275" s="2" t="s">
        <v>27</v>
      </c>
      <c r="E2275" s="2" t="s">
        <v>49</v>
      </c>
      <c r="F2275" s="2" t="s">
        <v>198</v>
      </c>
      <c r="G2275" s="4"/>
      <c r="H2275" s="3">
        <v>166.218276552454</v>
      </c>
      <c r="I2275" s="3">
        <v>154.61054306185801</v>
      </c>
      <c r="J2275" s="3">
        <v>142.371617931918</v>
      </c>
      <c r="K2275" s="3">
        <v>130.13269280197801</v>
      </c>
      <c r="L2275" s="3">
        <v>117.893767672038</v>
      </c>
      <c r="M2275" s="3">
        <v>104.77548344011601</v>
      </c>
      <c r="N2275" s="3">
        <v>91.657199208193504</v>
      </c>
      <c r="O2275" s="3">
        <v>82.596473311654904</v>
      </c>
      <c r="P2275" s="3">
        <v>68.404712819989498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</row>
    <row r="2276" spans="1:41" x14ac:dyDescent="0.25">
      <c r="A2276" s="48" t="str">
        <f t="shared" si="11"/>
        <v>DIC5</v>
      </c>
      <c r="B2276" s="2" t="s">
        <v>4</v>
      </c>
      <c r="C2276" s="2" t="s">
        <v>2</v>
      </c>
      <c r="D2276" s="2" t="s">
        <v>27</v>
      </c>
      <c r="E2276" s="2" t="s">
        <v>50</v>
      </c>
      <c r="F2276" s="2" t="s">
        <v>199</v>
      </c>
      <c r="G2276" s="4"/>
      <c r="H2276" s="3">
        <v>30.106735962689498</v>
      </c>
      <c r="I2276" s="3">
        <v>28.0621245838901</v>
      </c>
      <c r="J2276" s="3">
        <v>26.771198064649699</v>
      </c>
      <c r="K2276" s="3">
        <v>25.480271545409199</v>
      </c>
      <c r="L2276" s="3">
        <v>24.189345026168699</v>
      </c>
      <c r="M2276" s="3">
        <v>22.314706624743099</v>
      </c>
      <c r="N2276" s="3">
        <v>20.440068223317599</v>
      </c>
      <c r="O2276" s="3">
        <v>18.878960951996699</v>
      </c>
      <c r="P2276" s="3">
        <v>17.317853680675899</v>
      </c>
      <c r="Q2276" s="3">
        <v>15.8290896783622</v>
      </c>
      <c r="R2276" s="3">
        <v>14.340325676048501</v>
      </c>
      <c r="S2276" s="3">
        <v>12.8515616737348</v>
      </c>
      <c r="T2276" s="3">
        <v>12.081079647497999</v>
      </c>
      <c r="U2276" s="3">
        <v>11.3105976212613</v>
      </c>
      <c r="V2276" s="3">
        <v>3.3584371380747</v>
      </c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</row>
    <row r="2277" spans="1:41" x14ac:dyDescent="0.25">
      <c r="A2277" s="48" t="str">
        <f t="shared" si="11"/>
        <v>DIC5</v>
      </c>
      <c r="B2277" s="2" t="s">
        <v>4</v>
      </c>
      <c r="C2277" s="2" t="s">
        <v>2</v>
      </c>
      <c r="D2277" s="2" t="s">
        <v>27</v>
      </c>
      <c r="E2277" s="2" t="s">
        <v>51</v>
      </c>
      <c r="F2277" s="2" t="s">
        <v>200</v>
      </c>
      <c r="G2277" s="4"/>
      <c r="H2277" s="3">
        <v>14.052567579841901</v>
      </c>
      <c r="I2277" s="3">
        <v>13.797240938600201</v>
      </c>
      <c r="J2277" s="3">
        <v>13.805841957869999</v>
      </c>
      <c r="K2277" s="3">
        <v>13.8144429771398</v>
      </c>
      <c r="L2277" s="3">
        <v>13.8230439964096</v>
      </c>
      <c r="M2277" s="3">
        <v>12.771045114385799</v>
      </c>
      <c r="N2277" s="3">
        <v>11.719046232361899</v>
      </c>
      <c r="O2277" s="3">
        <v>10.853375504253799</v>
      </c>
      <c r="P2277" s="3">
        <v>9.9877047761457707</v>
      </c>
      <c r="Q2277" s="3">
        <v>9.2701568953339493</v>
      </c>
      <c r="R2277" s="3">
        <v>8.5526090145221207</v>
      </c>
      <c r="S2277" s="3">
        <v>7.8350611337103002</v>
      </c>
      <c r="T2277" s="3">
        <v>7.3316839955147497</v>
      </c>
      <c r="U2277" s="3">
        <v>6.8283068573192001</v>
      </c>
      <c r="V2277" s="3">
        <v>3.3103970150278901</v>
      </c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</row>
    <row r="2278" spans="1:41" x14ac:dyDescent="0.25">
      <c r="A2278" s="48" t="str">
        <f t="shared" si="11"/>
        <v>DIC5</v>
      </c>
      <c r="B2278" s="2" t="s">
        <v>4</v>
      </c>
      <c r="C2278" s="2" t="s">
        <v>2</v>
      </c>
      <c r="D2278" s="2" t="s">
        <v>27</v>
      </c>
      <c r="E2278" s="2" t="s">
        <v>60</v>
      </c>
      <c r="F2278" s="2" t="s">
        <v>270</v>
      </c>
      <c r="G2278" s="4"/>
      <c r="H2278" s="3">
        <v>11.6330673343898</v>
      </c>
      <c r="I2278" s="3">
        <v>12.3835878075762</v>
      </c>
      <c r="J2278" s="3">
        <v>12.3835878075762</v>
      </c>
      <c r="K2278" s="3">
        <v>12.3835878075762</v>
      </c>
      <c r="L2278" s="3">
        <v>12.3835878075762</v>
      </c>
      <c r="M2278" s="3">
        <v>12.3835878075762</v>
      </c>
      <c r="N2278" s="3">
        <v>12.3835878075762</v>
      </c>
      <c r="O2278" s="3">
        <v>12.3835878075762</v>
      </c>
      <c r="P2278" s="3">
        <v>12.3835878075762</v>
      </c>
      <c r="Q2278" s="3">
        <v>12.3835878075762</v>
      </c>
      <c r="R2278" s="3">
        <v>12.3835878075762</v>
      </c>
      <c r="S2278" s="3">
        <v>12.3835878075762</v>
      </c>
      <c r="T2278" s="3">
        <v>12.3835878075762</v>
      </c>
      <c r="U2278" s="3">
        <v>12.3835878075762</v>
      </c>
      <c r="V2278" s="3">
        <v>12.3835878075762</v>
      </c>
      <c r="W2278" s="3">
        <v>12.3835878075762</v>
      </c>
      <c r="X2278" s="3">
        <v>12.3835878075762</v>
      </c>
      <c r="Y2278" s="3">
        <v>12.3835878075762</v>
      </c>
      <c r="Z2278" s="3">
        <v>12.3835878075762</v>
      </c>
      <c r="AA2278" s="3">
        <v>12.3835878075762</v>
      </c>
      <c r="AB2278" s="3">
        <v>12.3835878075762</v>
      </c>
      <c r="AC2278" s="3">
        <v>12.3835878075762</v>
      </c>
      <c r="AD2278" s="3">
        <v>12.3835878075762</v>
      </c>
      <c r="AE2278" s="3">
        <v>12.3835878075762</v>
      </c>
      <c r="AF2278" s="3">
        <v>12.3835878075762</v>
      </c>
      <c r="AG2278" s="3">
        <v>12.3835878075762</v>
      </c>
      <c r="AH2278" s="3">
        <v>12.3835878075762</v>
      </c>
      <c r="AI2278" s="3">
        <v>12.3835878075762</v>
      </c>
      <c r="AJ2278" s="3">
        <v>12.3835878075762</v>
      </c>
      <c r="AK2278" s="3">
        <v>12.3835878075762</v>
      </c>
      <c r="AL2278" s="3">
        <v>12.3835878075762</v>
      </c>
      <c r="AM2278" s="3">
        <v>12.3835878075762</v>
      </c>
      <c r="AN2278" s="4"/>
      <c r="AO2278" s="4"/>
    </row>
    <row r="2279" spans="1:41" x14ac:dyDescent="0.25">
      <c r="A2279" s="48" t="str">
        <f t="shared" si="11"/>
        <v>DIC5</v>
      </c>
      <c r="B2279" s="2" t="s">
        <v>4</v>
      </c>
      <c r="C2279" s="2" t="s">
        <v>2</v>
      </c>
      <c r="D2279" s="2" t="s">
        <v>27</v>
      </c>
      <c r="E2279" s="2" t="s">
        <v>61</v>
      </c>
      <c r="F2279" s="2" t="s">
        <v>271</v>
      </c>
      <c r="G2279" s="4"/>
      <c r="H2279" s="3">
        <v>13.117157582025699</v>
      </c>
      <c r="I2279" s="3">
        <v>15.001323858675301</v>
      </c>
      <c r="J2279" s="3">
        <v>15.001323858675301</v>
      </c>
      <c r="K2279" s="3">
        <v>15.001323858675301</v>
      </c>
      <c r="L2279" s="3">
        <v>15.001323858675301</v>
      </c>
      <c r="M2279" s="3">
        <v>15.001323858675301</v>
      </c>
      <c r="N2279" s="3">
        <v>15.001323858675301</v>
      </c>
      <c r="O2279" s="3">
        <v>15.001323858675301</v>
      </c>
      <c r="P2279" s="3">
        <v>15.001323858675301</v>
      </c>
      <c r="Q2279" s="3">
        <v>15.001323858675301</v>
      </c>
      <c r="R2279" s="3">
        <v>15.001323858675301</v>
      </c>
      <c r="S2279" s="3">
        <v>15.001323858675301</v>
      </c>
      <c r="T2279" s="3">
        <v>15.001323858675301</v>
      </c>
      <c r="U2279" s="3">
        <v>15.001323858675301</v>
      </c>
      <c r="V2279" s="3">
        <v>15.001323858675301</v>
      </c>
      <c r="W2279" s="3">
        <v>15.001323858675301</v>
      </c>
      <c r="X2279" s="3">
        <v>15.001323858675301</v>
      </c>
      <c r="Y2279" s="3">
        <v>15.001323858675301</v>
      </c>
      <c r="Z2279" s="3">
        <v>15.001323858675301</v>
      </c>
      <c r="AA2279" s="3">
        <v>15.001323858675301</v>
      </c>
      <c r="AB2279" s="3">
        <v>15.001323858675301</v>
      </c>
      <c r="AC2279" s="3">
        <v>15.001323858675301</v>
      </c>
      <c r="AD2279" s="3">
        <v>15.001323858675301</v>
      </c>
      <c r="AE2279" s="3">
        <v>15.001323858675301</v>
      </c>
      <c r="AF2279" s="3">
        <v>15.001323858675301</v>
      </c>
      <c r="AG2279" s="3">
        <v>15.001323858675301</v>
      </c>
      <c r="AH2279" s="3">
        <v>15.001323858675301</v>
      </c>
      <c r="AI2279" s="3">
        <v>15.001323858675301</v>
      </c>
      <c r="AJ2279" s="3">
        <v>15.001323858675301</v>
      </c>
      <c r="AK2279" s="3">
        <v>15.001323858675301</v>
      </c>
      <c r="AL2279" s="3">
        <v>15.001323858675301</v>
      </c>
      <c r="AM2279" s="3">
        <v>15.001323858675301</v>
      </c>
      <c r="AN2279" s="4"/>
      <c r="AO2279" s="4"/>
    </row>
    <row r="2280" spans="1:41" x14ac:dyDescent="0.25">
      <c r="A2280" s="48" t="str">
        <f t="shared" si="11"/>
        <v>DIC5</v>
      </c>
      <c r="B2280" s="2" t="s">
        <v>4</v>
      </c>
      <c r="C2280" s="2" t="s">
        <v>2</v>
      </c>
      <c r="D2280" s="2" t="s">
        <v>27</v>
      </c>
      <c r="E2280" s="2" t="s">
        <v>145</v>
      </c>
      <c r="F2280" s="2" t="s">
        <v>219</v>
      </c>
      <c r="G2280" s="4"/>
      <c r="H2280" s="3">
        <v>1.8895118399999999</v>
      </c>
      <c r="I2280" s="3">
        <v>2.0114158296774201</v>
      </c>
      <c r="J2280" s="3">
        <v>2.0114158296774201</v>
      </c>
      <c r="K2280" s="3">
        <v>2.0114158296774201</v>
      </c>
      <c r="L2280" s="3">
        <v>2.0114158296774201</v>
      </c>
      <c r="M2280" s="3">
        <v>2.0114158296774201</v>
      </c>
      <c r="N2280" s="3">
        <v>2.0114158296774201</v>
      </c>
      <c r="O2280" s="3">
        <v>2.0114158296774201</v>
      </c>
      <c r="P2280" s="3">
        <v>2.0114158296774201</v>
      </c>
      <c r="Q2280" s="3">
        <v>2.0114158296774201</v>
      </c>
      <c r="R2280" s="3">
        <v>2.0114158296774201</v>
      </c>
      <c r="S2280" s="3">
        <v>2.0114158296774201</v>
      </c>
      <c r="T2280" s="3">
        <v>2.0114158296774201</v>
      </c>
      <c r="U2280" s="3">
        <v>2.0114158296774201</v>
      </c>
      <c r="V2280" s="3">
        <v>2.0114158296774201</v>
      </c>
      <c r="W2280" s="3">
        <v>2.0114158296774201</v>
      </c>
      <c r="X2280" s="3">
        <v>2.0114158296774201</v>
      </c>
      <c r="Y2280" s="3">
        <v>2.0114158296774201</v>
      </c>
      <c r="Z2280" s="3">
        <v>2.0114158296774201</v>
      </c>
      <c r="AA2280" s="3">
        <v>2.0114158296774201</v>
      </c>
      <c r="AB2280" s="3">
        <v>2.0114158296774201</v>
      </c>
      <c r="AC2280" s="3">
        <v>2.0114158296774201</v>
      </c>
      <c r="AD2280" s="3">
        <v>2.0114158296774201</v>
      </c>
      <c r="AE2280" s="3">
        <v>2.0114158296774201</v>
      </c>
      <c r="AF2280" s="3">
        <v>2.0114158296774201</v>
      </c>
      <c r="AG2280" s="3">
        <v>2.0114158296774201</v>
      </c>
      <c r="AH2280" s="3">
        <v>2.0114158296774201</v>
      </c>
      <c r="AI2280" s="3">
        <v>2.0114158296774201</v>
      </c>
      <c r="AJ2280" s="3">
        <v>2.0114158296774201</v>
      </c>
      <c r="AK2280" s="3">
        <v>2.0114158296774201</v>
      </c>
      <c r="AL2280" s="3">
        <v>2.0114158296774201</v>
      </c>
      <c r="AM2280" s="3">
        <v>2.0114158296774201</v>
      </c>
      <c r="AN2280" s="4"/>
      <c r="AO2280" s="4"/>
    </row>
    <row r="2281" spans="1:41" x14ac:dyDescent="0.25">
      <c r="A2281" s="48" t="str">
        <f t="shared" si="11"/>
        <v>DIC5</v>
      </c>
      <c r="B2281" s="2" t="s">
        <v>4</v>
      </c>
      <c r="C2281" s="2" t="s">
        <v>2</v>
      </c>
      <c r="D2281" s="2" t="s">
        <v>27</v>
      </c>
      <c r="E2281" s="2" t="s">
        <v>146</v>
      </c>
      <c r="F2281" s="2" t="s">
        <v>220</v>
      </c>
      <c r="G2281" s="4"/>
      <c r="H2281" s="3">
        <v>1.29074340983606</v>
      </c>
      <c r="I2281" s="3">
        <v>1.47614754098361</v>
      </c>
      <c r="J2281" s="3">
        <v>1.47614754098361</v>
      </c>
      <c r="K2281" s="3">
        <v>1.47614754098361</v>
      </c>
      <c r="L2281" s="3">
        <v>1.47614754098361</v>
      </c>
      <c r="M2281" s="3">
        <v>1.47614754098361</v>
      </c>
      <c r="N2281" s="3">
        <v>1.47614754098361</v>
      </c>
      <c r="O2281" s="3">
        <v>1.47614754098361</v>
      </c>
      <c r="P2281" s="3">
        <v>1.47614754098361</v>
      </c>
      <c r="Q2281" s="3">
        <v>1.47614754098361</v>
      </c>
      <c r="R2281" s="3">
        <v>1.47614754098361</v>
      </c>
      <c r="S2281" s="3">
        <v>1.47614754098361</v>
      </c>
      <c r="T2281" s="3">
        <v>1.47614754098361</v>
      </c>
      <c r="U2281" s="3">
        <v>1.47614754098361</v>
      </c>
      <c r="V2281" s="3">
        <v>1.47614754098361</v>
      </c>
      <c r="W2281" s="3">
        <v>1.47614754098361</v>
      </c>
      <c r="X2281" s="3">
        <v>1.47614754098361</v>
      </c>
      <c r="Y2281" s="3">
        <v>1.47614754098361</v>
      </c>
      <c r="Z2281" s="3">
        <v>1.47614754098361</v>
      </c>
      <c r="AA2281" s="3">
        <v>1.47614754098361</v>
      </c>
      <c r="AB2281" s="3">
        <v>1.47614754098361</v>
      </c>
      <c r="AC2281" s="3">
        <v>1.47614754098361</v>
      </c>
      <c r="AD2281" s="3">
        <v>1.47614754098361</v>
      </c>
      <c r="AE2281" s="3">
        <v>1.47614754098361</v>
      </c>
      <c r="AF2281" s="3">
        <v>1.47614754098361</v>
      </c>
      <c r="AG2281" s="3">
        <v>1.47614754098361</v>
      </c>
      <c r="AH2281" s="3">
        <v>1.47614754098361</v>
      </c>
      <c r="AI2281" s="3">
        <v>1.47614754098361</v>
      </c>
      <c r="AJ2281" s="3">
        <v>1.47614754098361</v>
      </c>
      <c r="AK2281" s="3">
        <v>1.47614754098361</v>
      </c>
      <c r="AL2281" s="3">
        <v>1.47614754098361</v>
      </c>
      <c r="AM2281" s="3">
        <v>1.47614754098361</v>
      </c>
      <c r="AN2281" s="4"/>
      <c r="AO2281" s="4"/>
    </row>
    <row r="2282" spans="1:41" x14ac:dyDescent="0.25">
      <c r="A2282" s="48" t="str">
        <f t="shared" si="11"/>
        <v>DIC5</v>
      </c>
      <c r="B2282" s="2" t="s">
        <v>4</v>
      </c>
      <c r="C2282" s="2" t="s">
        <v>8</v>
      </c>
      <c r="D2282" s="2" t="s">
        <v>28</v>
      </c>
      <c r="E2282" s="2" t="s">
        <v>2</v>
      </c>
      <c r="F2282" s="2" t="s">
        <v>2</v>
      </c>
      <c r="G2282" s="4"/>
      <c r="H2282" s="3">
        <v>1</v>
      </c>
      <c r="I2282" s="3">
        <v>0.89285714285714302</v>
      </c>
      <c r="J2282" s="3">
        <v>0.79719387755102</v>
      </c>
      <c r="K2282" s="3">
        <v>0.71178024781341098</v>
      </c>
      <c r="L2282" s="3">
        <v>0.63551807840483099</v>
      </c>
      <c r="M2282" s="3">
        <v>0.56742685571859897</v>
      </c>
      <c r="N2282" s="3">
        <v>0.50663112117732101</v>
      </c>
      <c r="O2282" s="3">
        <v>0.45234921533689298</v>
      </c>
      <c r="P2282" s="3">
        <v>0.40388322797936899</v>
      </c>
      <c r="Q2282" s="3">
        <v>0.36061002498158001</v>
      </c>
      <c r="R2282" s="3">
        <v>0.32197323659069599</v>
      </c>
      <c r="S2282" s="3">
        <v>0.28747610409883601</v>
      </c>
      <c r="T2282" s="3">
        <v>0.25667509294538898</v>
      </c>
      <c r="U2282" s="3">
        <v>0.22917419012981199</v>
      </c>
      <c r="V2282" s="3">
        <v>0.20461981261590301</v>
      </c>
      <c r="W2282" s="3">
        <v>0.18269626126419899</v>
      </c>
      <c r="X2282" s="3">
        <v>0.163121661843035</v>
      </c>
      <c r="Y2282" s="3">
        <v>0.14564434093128101</v>
      </c>
      <c r="Z2282" s="3">
        <v>0.130039590117215</v>
      </c>
      <c r="AA2282" s="3">
        <v>0.11610677689037099</v>
      </c>
      <c r="AB2282" s="3">
        <v>0.10366676508068801</v>
      </c>
      <c r="AC2282" s="3">
        <v>9.2559611679185902E-2</v>
      </c>
      <c r="AD2282" s="3">
        <v>8.2642510427844595E-2</v>
      </c>
      <c r="AE2282" s="3">
        <v>7.3787955739146899E-2</v>
      </c>
      <c r="AF2282" s="3">
        <v>6.5882103338524095E-2</v>
      </c>
      <c r="AG2282" s="3">
        <v>5.8823306552253603E-2</v>
      </c>
      <c r="AH2282" s="3">
        <v>5.2520809421654997E-2</v>
      </c>
      <c r="AI2282" s="3">
        <v>4.6893579840763401E-2</v>
      </c>
      <c r="AJ2282" s="3">
        <v>4.1869267714967302E-2</v>
      </c>
      <c r="AK2282" s="3">
        <v>3.7383274745506498E-2</v>
      </c>
      <c r="AL2282" s="3">
        <v>3.3377923879916498E-2</v>
      </c>
      <c r="AM2282" s="3">
        <v>2.9801717749925499E-2</v>
      </c>
      <c r="AN2282" s="4"/>
      <c r="AO2282" s="4"/>
    </row>
    <row r="2283" spans="1:41" x14ac:dyDescent="0.25">
      <c r="A2283" s="48" t="str">
        <f t="shared" si="11"/>
        <v>DIC5</v>
      </c>
      <c r="B2283" s="2" t="s">
        <v>4</v>
      </c>
      <c r="C2283" s="2" t="s">
        <v>9</v>
      </c>
      <c r="D2283" s="2" t="s">
        <v>29</v>
      </c>
      <c r="E2283" s="2" t="s">
        <v>160</v>
      </c>
      <c r="F2283" s="2" t="s">
        <v>2</v>
      </c>
      <c r="G2283" s="3">
        <v>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</row>
    <row r="2284" spans="1:41" x14ac:dyDescent="0.25">
      <c r="A2284" s="48" t="str">
        <f t="shared" si="11"/>
        <v>DIC5</v>
      </c>
      <c r="B2284" s="2" t="s">
        <v>4</v>
      </c>
      <c r="C2284" s="2" t="s">
        <v>10</v>
      </c>
      <c r="D2284" s="2" t="s">
        <v>29</v>
      </c>
      <c r="E2284" s="2" t="s">
        <v>160</v>
      </c>
      <c r="F2284" s="2" t="s">
        <v>2</v>
      </c>
      <c r="G2284" s="3">
        <v>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</row>
    <row r="2285" spans="1:41" x14ac:dyDescent="0.25">
      <c r="A2285" s="48" t="str">
        <f t="shared" si="11"/>
        <v>DIC5</v>
      </c>
      <c r="B2285" s="2" t="s">
        <v>4</v>
      </c>
      <c r="C2285" s="2" t="s">
        <v>11</v>
      </c>
      <c r="D2285" s="2" t="s">
        <v>29</v>
      </c>
      <c r="E2285" s="2" t="s">
        <v>160</v>
      </c>
      <c r="F2285" s="2" t="s">
        <v>2</v>
      </c>
      <c r="G2285" s="3">
        <v>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</row>
    <row r="2286" spans="1:41" x14ac:dyDescent="0.25">
      <c r="A2286" s="48" t="str">
        <f t="shared" ref="A2286:A2287" si="12">+"DIC5"</f>
        <v>DIC5</v>
      </c>
      <c r="B2286" s="2" t="s">
        <v>4</v>
      </c>
      <c r="C2286" s="2" t="s">
        <v>12</v>
      </c>
      <c r="D2286" s="2" t="s">
        <v>30</v>
      </c>
      <c r="E2286" s="2" t="s">
        <v>2</v>
      </c>
      <c r="F2286" s="2" t="s">
        <v>2</v>
      </c>
      <c r="G2286" s="4"/>
      <c r="H2286" s="3">
        <v>1938.4110469073501</v>
      </c>
      <c r="I2286" s="3">
        <v>1981.17798266046</v>
      </c>
      <c r="J2286" s="3">
        <v>2888.9006498623098</v>
      </c>
      <c r="K2286" s="3">
        <v>3622.17249366345</v>
      </c>
      <c r="L2286" s="3">
        <v>5259.4736516587</v>
      </c>
      <c r="M2286" s="3">
        <v>6424.6842203239403</v>
      </c>
      <c r="N2286" s="3">
        <v>7412.7020568930402</v>
      </c>
      <c r="O2286" s="3">
        <v>8184.5819647184298</v>
      </c>
      <c r="P2286" s="3">
        <v>10112.451920704099</v>
      </c>
      <c r="Q2286" s="3">
        <v>11948.942321803799</v>
      </c>
      <c r="R2286" s="3">
        <v>13457.938186597001</v>
      </c>
      <c r="S2286" s="3">
        <v>14143.904248577601</v>
      </c>
      <c r="T2286" s="3">
        <v>14587.336508656599</v>
      </c>
      <c r="U2286" s="3">
        <v>15691.7207857052</v>
      </c>
      <c r="V2286" s="3">
        <v>17923.057235993201</v>
      </c>
      <c r="W2286" s="3">
        <v>18488.792379011</v>
      </c>
      <c r="X2286" s="3">
        <v>18999.514223034999</v>
      </c>
      <c r="Y2286" s="3">
        <v>19417.686775538001</v>
      </c>
      <c r="Z2286" s="3">
        <v>19838.3388825002</v>
      </c>
      <c r="AA2286" s="3">
        <v>20259.586514610801</v>
      </c>
      <c r="AB2286" s="3">
        <v>20681.490357340001</v>
      </c>
      <c r="AC2286" s="3">
        <v>21104.010250475701</v>
      </c>
      <c r="AD2286" s="3">
        <v>21567.170641612101</v>
      </c>
      <c r="AE2286" s="3">
        <v>22030.5035726772</v>
      </c>
      <c r="AF2286" s="3">
        <v>22494.855892523501</v>
      </c>
      <c r="AG2286" s="3">
        <v>22967.174027757199</v>
      </c>
      <c r="AH2286" s="3">
        <v>23440.197998462601</v>
      </c>
      <c r="AI2286" s="3">
        <v>23961.989594824401</v>
      </c>
      <c r="AJ2286" s="3">
        <v>24484.6562070365</v>
      </c>
      <c r="AK2286" s="3">
        <v>25008.140074524999</v>
      </c>
      <c r="AL2286" s="3">
        <v>25532.383436715601</v>
      </c>
      <c r="AM2286" s="3">
        <v>26057.328533034201</v>
      </c>
      <c r="AN2286" s="4"/>
      <c r="AO2286" s="4"/>
    </row>
    <row r="2287" spans="1:41" x14ac:dyDescent="0.25">
      <c r="A2287" s="48" t="str">
        <f t="shared" si="12"/>
        <v>DIC5</v>
      </c>
      <c r="B2287" s="2" t="s">
        <v>4</v>
      </c>
      <c r="C2287" s="2" t="s">
        <v>12</v>
      </c>
      <c r="D2287" s="2" t="s">
        <v>29</v>
      </c>
      <c r="E2287" s="2" t="s">
        <v>160</v>
      </c>
      <c r="F2287" s="2" t="s">
        <v>2</v>
      </c>
      <c r="G2287" s="3">
        <v>81353.479676652496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</row>
    <row r="2288" spans="1:41" x14ac:dyDescent="0.25">
      <c r="A2288" s="378" t="str">
        <f>+"DIC7"</f>
        <v>DIC7</v>
      </c>
      <c r="B2288" s="2" t="s">
        <v>2</v>
      </c>
      <c r="C2288" s="2" t="s">
        <v>2</v>
      </c>
      <c r="D2288" s="2" t="s">
        <v>14</v>
      </c>
      <c r="E2288" s="2" t="s">
        <v>2</v>
      </c>
      <c r="F2288" s="2" t="s">
        <v>2</v>
      </c>
      <c r="G2288" s="3">
        <v>81022.422761171998</v>
      </c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</row>
    <row r="2289" spans="1:41" x14ac:dyDescent="0.25">
      <c r="A2289" s="378" t="str">
        <f t="shared" ref="A2289:A2352" si="13">+"DIC7"</f>
        <v>DIC7</v>
      </c>
      <c r="B2289" s="2" t="s">
        <v>3</v>
      </c>
      <c r="C2289" s="2" t="s">
        <v>7</v>
      </c>
      <c r="D2289" s="2" t="s">
        <v>15</v>
      </c>
      <c r="E2289" s="2" t="s">
        <v>2</v>
      </c>
      <c r="F2289" s="2" t="s">
        <v>2</v>
      </c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3">
        <v>1</v>
      </c>
    </row>
    <row r="2290" spans="1:41" x14ac:dyDescent="0.25">
      <c r="A2290" s="378" t="str">
        <f t="shared" si="13"/>
        <v>DIC7</v>
      </c>
      <c r="B2290" s="2" t="s">
        <v>4</v>
      </c>
      <c r="C2290" s="2" t="s">
        <v>2</v>
      </c>
      <c r="D2290" s="2" t="s">
        <v>16</v>
      </c>
      <c r="E2290" s="2" t="s">
        <v>2</v>
      </c>
      <c r="F2290" s="2" t="s">
        <v>162</v>
      </c>
      <c r="G2290" s="4"/>
      <c r="H2290" s="3">
        <v>472.04345833490697</v>
      </c>
      <c r="I2290" s="3">
        <v>365.55245591363399</v>
      </c>
      <c r="J2290" s="3">
        <v>598.68175434726402</v>
      </c>
      <c r="K2290" s="3">
        <v>567.21818437983495</v>
      </c>
      <c r="L2290" s="3">
        <v>495.32987327981499</v>
      </c>
      <c r="M2290" s="3">
        <v>397.27328010559</v>
      </c>
      <c r="N2290" s="3">
        <v>352.924688779267</v>
      </c>
      <c r="O2290" s="3">
        <v>317.75665967410498</v>
      </c>
      <c r="P2290" s="3">
        <v>201.29044280280101</v>
      </c>
      <c r="Q2290" s="3">
        <v>166.12241369764001</v>
      </c>
      <c r="R2290" s="3">
        <v>34.596373906360199</v>
      </c>
      <c r="S2290" s="3">
        <v>73.431322489431494</v>
      </c>
      <c r="T2290" s="3">
        <v>73.431322489431494</v>
      </c>
      <c r="U2290" s="3">
        <v>5.1750786430494999</v>
      </c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</row>
    <row r="2291" spans="1:41" x14ac:dyDescent="0.25">
      <c r="A2291" s="378" t="str">
        <f t="shared" si="13"/>
        <v>DIC7</v>
      </c>
      <c r="B2291" s="2" t="s">
        <v>4</v>
      </c>
      <c r="C2291" s="2" t="s">
        <v>2</v>
      </c>
      <c r="D2291" s="2" t="s">
        <v>16</v>
      </c>
      <c r="E2291" s="2" t="s">
        <v>2</v>
      </c>
      <c r="F2291" s="2" t="s">
        <v>163</v>
      </c>
      <c r="G2291" s="4"/>
      <c r="H2291" s="4"/>
      <c r="I2291" s="3">
        <v>42.532723063189202</v>
      </c>
      <c r="J2291" s="4"/>
      <c r="K2291" s="3">
        <v>37.842200053914198</v>
      </c>
      <c r="L2291" s="3">
        <v>30.593032620373702</v>
      </c>
      <c r="M2291" s="3">
        <v>20.870705561254699</v>
      </c>
      <c r="N2291" s="3">
        <v>20.870705561254699</v>
      </c>
      <c r="O2291" s="3">
        <v>20.870705561254699</v>
      </c>
      <c r="P2291" s="3">
        <v>2.3745349702615099</v>
      </c>
      <c r="Q2291" s="3">
        <v>2.2296767170651601</v>
      </c>
      <c r="R2291" s="3">
        <v>1.16062709488069</v>
      </c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</row>
    <row r="2292" spans="1:41" x14ac:dyDescent="0.25">
      <c r="A2292" s="378" t="str">
        <f t="shared" si="13"/>
        <v>DIC7</v>
      </c>
      <c r="B2292" s="2" t="s">
        <v>4</v>
      </c>
      <c r="C2292" s="2" t="s">
        <v>2</v>
      </c>
      <c r="D2292" s="2" t="s">
        <v>16</v>
      </c>
      <c r="E2292" s="2" t="s">
        <v>2</v>
      </c>
      <c r="F2292" s="2" t="s">
        <v>165</v>
      </c>
      <c r="G2292" s="4"/>
      <c r="H2292" s="4"/>
      <c r="I2292" s="4"/>
      <c r="J2292" s="4"/>
      <c r="K2292" s="3">
        <v>23.20126206534</v>
      </c>
      <c r="L2292" s="3">
        <v>18.414786444999301</v>
      </c>
      <c r="M2292" s="3">
        <v>13.2844055504228</v>
      </c>
      <c r="N2292" s="3">
        <v>8.1540246558463902</v>
      </c>
      <c r="O2292" s="3">
        <v>4.6104991300403304</v>
      </c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</row>
    <row r="2293" spans="1:41" x14ac:dyDescent="0.25">
      <c r="A2293" s="378" t="str">
        <f t="shared" si="13"/>
        <v>DIC7</v>
      </c>
      <c r="B2293" s="2" t="s">
        <v>4</v>
      </c>
      <c r="C2293" s="2" t="s">
        <v>2</v>
      </c>
      <c r="D2293" s="2" t="s">
        <v>16</v>
      </c>
      <c r="E2293" s="2" t="s">
        <v>2</v>
      </c>
      <c r="F2293" s="2" t="s">
        <v>166</v>
      </c>
      <c r="G2293" s="4"/>
      <c r="H2293" s="3">
        <v>214.576454540855</v>
      </c>
      <c r="I2293" s="3">
        <v>284.09642196789503</v>
      </c>
      <c r="J2293" s="3">
        <v>19.142935366730299</v>
      </c>
      <c r="K2293" s="3">
        <v>18.782317166625301</v>
      </c>
      <c r="L2293" s="3">
        <v>58.846440099111298</v>
      </c>
      <c r="M2293" s="3">
        <v>112.57997076961399</v>
      </c>
      <c r="N2293" s="3">
        <v>112.605499592215</v>
      </c>
      <c r="O2293" s="3">
        <v>112.625743716085</v>
      </c>
      <c r="P2293" s="3">
        <v>193.94417560609801</v>
      </c>
      <c r="Q2293" s="3">
        <v>193.964419729968</v>
      </c>
      <c r="R2293" s="3">
        <v>194.040131378003</v>
      </c>
      <c r="S2293" s="3">
        <v>155.20518279493101</v>
      </c>
      <c r="T2293" s="3">
        <v>155.20518279493101</v>
      </c>
      <c r="U2293" s="3">
        <v>155.244473818355</v>
      </c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</row>
    <row r="2294" spans="1:41" x14ac:dyDescent="0.25">
      <c r="A2294" s="378" t="str">
        <f t="shared" si="13"/>
        <v>DIC7</v>
      </c>
      <c r="B2294" s="2" t="s">
        <v>4</v>
      </c>
      <c r="C2294" s="2" t="s">
        <v>2</v>
      </c>
      <c r="D2294" s="2" t="s">
        <v>16</v>
      </c>
      <c r="E2294" s="2" t="s">
        <v>2</v>
      </c>
      <c r="F2294" s="2" t="s">
        <v>395</v>
      </c>
      <c r="G2294" s="4"/>
      <c r="H2294" s="3">
        <v>38.658615445062097</v>
      </c>
      <c r="I2294" s="4"/>
      <c r="J2294" s="3">
        <v>38.0707714433874</v>
      </c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</row>
    <row r="2295" spans="1:41" x14ac:dyDescent="0.25">
      <c r="A2295" s="378" t="str">
        <f t="shared" si="13"/>
        <v>DIC7</v>
      </c>
      <c r="B2295" s="2" t="s">
        <v>4</v>
      </c>
      <c r="C2295" s="2" t="s">
        <v>2</v>
      </c>
      <c r="D2295" s="2" t="s">
        <v>16</v>
      </c>
      <c r="E2295" s="2" t="s">
        <v>2</v>
      </c>
      <c r="F2295" s="2" t="s">
        <v>167</v>
      </c>
      <c r="G2295" s="4"/>
      <c r="H2295" s="3">
        <v>2.1812162204750898</v>
      </c>
      <c r="I2295" s="3">
        <v>2.0611700525777099</v>
      </c>
      <c r="J2295" s="3">
        <v>1.9705691711457201</v>
      </c>
      <c r="K2295" s="3">
        <v>1.87996828971374</v>
      </c>
      <c r="L2295" s="3">
        <v>1.7893674082817499</v>
      </c>
      <c r="M2295" s="3">
        <v>1.69876652684976</v>
      </c>
      <c r="N2295" s="3">
        <v>1.60816564541777</v>
      </c>
      <c r="O2295" s="3">
        <v>0.18321411419245101</v>
      </c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</row>
    <row r="2296" spans="1:41" x14ac:dyDescent="0.25">
      <c r="A2296" s="378" t="str">
        <f t="shared" si="13"/>
        <v>DIC7</v>
      </c>
      <c r="B2296" s="2" t="s">
        <v>4</v>
      </c>
      <c r="C2296" s="2" t="s">
        <v>2</v>
      </c>
      <c r="D2296" s="2" t="s">
        <v>16</v>
      </c>
      <c r="E2296" s="2" t="s">
        <v>2</v>
      </c>
      <c r="F2296" s="2" t="s">
        <v>168</v>
      </c>
      <c r="G2296" s="4"/>
      <c r="H2296" s="3">
        <v>63.943281879217601</v>
      </c>
      <c r="I2296" s="3">
        <v>59.518204106762099</v>
      </c>
      <c r="J2296" s="3">
        <v>54.852504674989497</v>
      </c>
      <c r="K2296" s="3">
        <v>26.985543177876799</v>
      </c>
      <c r="L2296" s="3">
        <v>27.106319366444801</v>
      </c>
      <c r="M2296" s="3">
        <v>27.235773248486101</v>
      </c>
      <c r="N2296" s="3">
        <v>27.365227130527401</v>
      </c>
      <c r="O2296" s="3">
        <v>27.454640206253</v>
      </c>
      <c r="P2296" s="3">
        <v>26.592588692368199</v>
      </c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</row>
    <row r="2297" spans="1:41" x14ac:dyDescent="0.25">
      <c r="A2297" s="378" t="str">
        <f t="shared" si="13"/>
        <v>DIC7</v>
      </c>
      <c r="B2297" s="2" t="s">
        <v>4</v>
      </c>
      <c r="C2297" s="2" t="s">
        <v>2</v>
      </c>
      <c r="D2297" s="2" t="s">
        <v>16</v>
      </c>
      <c r="E2297" s="2" t="s">
        <v>2</v>
      </c>
      <c r="F2297" s="2" t="s">
        <v>169</v>
      </c>
      <c r="G2297" s="4"/>
      <c r="H2297" s="3">
        <v>11.263176964103501</v>
      </c>
      <c r="I2297" s="3">
        <v>10.501057585488301</v>
      </c>
      <c r="J2297" s="3">
        <v>10.022483659405101</v>
      </c>
      <c r="K2297" s="3">
        <v>9.5439097333219394</v>
      </c>
      <c r="L2297" s="3">
        <v>9.0653358072387604</v>
      </c>
      <c r="M2297" s="3">
        <v>8.3703674675346598</v>
      </c>
      <c r="N2297" s="3">
        <v>7.6752475828992699</v>
      </c>
      <c r="O2297" s="3">
        <v>7.0963568951831499</v>
      </c>
      <c r="P2297" s="3">
        <v>6.5174662074670202</v>
      </c>
      <c r="Q2297" s="3">
        <v>5.9654018919781597</v>
      </c>
      <c r="R2297" s="3">
        <v>5.4133375764893099</v>
      </c>
      <c r="S2297" s="3">
        <v>4.8612732610004601</v>
      </c>
      <c r="T2297" s="3">
        <v>4.5755626770866797</v>
      </c>
      <c r="U2297" s="3">
        <v>4.2898520931729003</v>
      </c>
      <c r="V2297" s="3">
        <v>1.29399622216208</v>
      </c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</row>
    <row r="2298" spans="1:41" x14ac:dyDescent="0.25">
      <c r="A2298" s="378" t="str">
        <f t="shared" si="13"/>
        <v>DIC7</v>
      </c>
      <c r="B2298" s="2" t="s">
        <v>4</v>
      </c>
      <c r="C2298" s="2" t="s">
        <v>2</v>
      </c>
      <c r="D2298" s="2" t="s">
        <v>16</v>
      </c>
      <c r="E2298" s="2" t="s">
        <v>2</v>
      </c>
      <c r="F2298" s="2" t="s">
        <v>170</v>
      </c>
      <c r="G2298" s="4"/>
      <c r="H2298" s="3">
        <v>68.585731940983607</v>
      </c>
      <c r="I2298" s="3">
        <v>55.422893826604401</v>
      </c>
      <c r="J2298" s="3">
        <v>43.393094134163597</v>
      </c>
      <c r="K2298" s="3">
        <v>50.674999998213103</v>
      </c>
      <c r="L2298" s="3">
        <v>48.301053084017497</v>
      </c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</row>
    <row r="2299" spans="1:41" x14ac:dyDescent="0.25">
      <c r="A2299" s="378" t="str">
        <f t="shared" si="13"/>
        <v>DIC7</v>
      </c>
      <c r="B2299" s="2" t="s">
        <v>4</v>
      </c>
      <c r="C2299" s="2" t="s">
        <v>2</v>
      </c>
      <c r="D2299" s="2" t="s">
        <v>16</v>
      </c>
      <c r="E2299" s="2" t="s">
        <v>2</v>
      </c>
      <c r="F2299" s="2" t="s">
        <v>171</v>
      </c>
      <c r="G2299" s="4"/>
      <c r="H2299" s="3">
        <v>319.53214841963</v>
      </c>
      <c r="I2299" s="3">
        <v>351.55352104711602</v>
      </c>
      <c r="J2299" s="3">
        <v>314.67333351826198</v>
      </c>
      <c r="K2299" s="3">
        <v>312.78408046807402</v>
      </c>
      <c r="L2299" s="3">
        <v>252.86620659634701</v>
      </c>
      <c r="M2299" s="3">
        <v>172.50647262570399</v>
      </c>
      <c r="N2299" s="3">
        <v>172.50647262570399</v>
      </c>
      <c r="O2299" s="3">
        <v>172.50647262570399</v>
      </c>
      <c r="P2299" s="3">
        <v>19.626679636870399</v>
      </c>
      <c r="Q2299" s="3">
        <v>18.429356134016999</v>
      </c>
      <c r="R2299" s="3">
        <v>9.5931441121653194</v>
      </c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</row>
    <row r="2300" spans="1:41" x14ac:dyDescent="0.25">
      <c r="A2300" s="378" t="str">
        <f t="shared" si="13"/>
        <v>DIC7</v>
      </c>
      <c r="B2300" s="2" t="s">
        <v>4</v>
      </c>
      <c r="C2300" s="2" t="s">
        <v>2</v>
      </c>
      <c r="D2300" s="2" t="s">
        <v>16</v>
      </c>
      <c r="E2300" s="2" t="s">
        <v>2</v>
      </c>
      <c r="F2300" s="2" t="s">
        <v>172</v>
      </c>
      <c r="G2300" s="4"/>
      <c r="H2300" s="3">
        <v>726.70451084468402</v>
      </c>
      <c r="I2300" s="3">
        <v>687.86225103060201</v>
      </c>
      <c r="J2300" s="3">
        <v>654.42733676952105</v>
      </c>
      <c r="K2300" s="3">
        <v>620.992422508441</v>
      </c>
      <c r="L2300" s="3">
        <v>587.55750824736003</v>
      </c>
      <c r="M2300" s="3">
        <v>540.991110801525</v>
      </c>
      <c r="N2300" s="3">
        <v>494.42471335568899</v>
      </c>
      <c r="O2300" s="3">
        <v>457.49798419201397</v>
      </c>
      <c r="P2300" s="3">
        <v>420.57125502833901</v>
      </c>
      <c r="Q2300" s="3">
        <v>383.64452586466501</v>
      </c>
      <c r="R2300" s="3">
        <v>245.541067327929</v>
      </c>
      <c r="S2300" s="3">
        <v>245.541067327929</v>
      </c>
      <c r="T2300" s="3">
        <v>245.541067327929</v>
      </c>
      <c r="U2300" s="3">
        <v>173.871431741919</v>
      </c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</row>
    <row r="2301" spans="1:41" x14ac:dyDescent="0.25">
      <c r="A2301" s="378" t="str">
        <f t="shared" si="13"/>
        <v>DIC7</v>
      </c>
      <c r="B2301" s="2" t="s">
        <v>4</v>
      </c>
      <c r="C2301" s="2" t="s">
        <v>2</v>
      </c>
      <c r="D2301" s="2" t="s">
        <v>16</v>
      </c>
      <c r="E2301" s="2" t="s">
        <v>2</v>
      </c>
      <c r="F2301" s="2" t="s">
        <v>173</v>
      </c>
      <c r="G2301" s="4"/>
      <c r="H2301" s="3">
        <v>5.6352908998762903</v>
      </c>
      <c r="I2301" s="3">
        <v>5.3251450871105197</v>
      </c>
      <c r="J2301" s="3">
        <v>5.09107277558918</v>
      </c>
      <c r="K2301" s="3">
        <v>4.8570004640678297</v>
      </c>
      <c r="L2301" s="3">
        <v>4.62292815254649</v>
      </c>
      <c r="M2301" s="3">
        <v>4.3888558410251504</v>
      </c>
      <c r="N2301" s="3">
        <v>4.1547835295038098</v>
      </c>
      <c r="O2301" s="3">
        <v>0.47334364229729298</v>
      </c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</row>
    <row r="2302" spans="1:41" x14ac:dyDescent="0.25">
      <c r="A2302" s="378" t="str">
        <f t="shared" si="13"/>
        <v>DIC7</v>
      </c>
      <c r="B2302" s="2" t="s">
        <v>4</v>
      </c>
      <c r="C2302" s="2" t="s">
        <v>2</v>
      </c>
      <c r="D2302" s="2" t="s">
        <v>16</v>
      </c>
      <c r="E2302" s="2" t="s">
        <v>2</v>
      </c>
      <c r="F2302" s="2" t="s">
        <v>174</v>
      </c>
      <c r="G2302" s="4"/>
      <c r="H2302" s="3">
        <v>165.4447887378</v>
      </c>
      <c r="I2302" s="3">
        <v>153.89107121101301</v>
      </c>
      <c r="J2302" s="3">
        <v>141.709099261246</v>
      </c>
      <c r="K2302" s="3">
        <v>129.52712731147801</v>
      </c>
      <c r="L2302" s="3">
        <v>117.34515536171099</v>
      </c>
      <c r="M2302" s="3">
        <v>104.287916360271</v>
      </c>
      <c r="N2302" s="3">
        <v>91.230677358831599</v>
      </c>
      <c r="O2302" s="3">
        <v>82.212115063181301</v>
      </c>
      <c r="P2302" s="3">
        <v>68.086395166067106</v>
      </c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</row>
    <row r="2303" spans="1:41" x14ac:dyDescent="0.25">
      <c r="A2303" s="378" t="str">
        <f t="shared" si="13"/>
        <v>DIC7</v>
      </c>
      <c r="B2303" s="2" t="s">
        <v>4</v>
      </c>
      <c r="C2303" s="2" t="s">
        <v>2</v>
      </c>
      <c r="D2303" s="2" t="s">
        <v>16</v>
      </c>
      <c r="E2303" s="2" t="s">
        <v>2</v>
      </c>
      <c r="F2303" s="2" t="s">
        <v>175</v>
      </c>
      <c r="G2303" s="4"/>
      <c r="H2303" s="3">
        <v>29.8631785601129</v>
      </c>
      <c r="I2303" s="3">
        <v>27.835107673690899</v>
      </c>
      <c r="J2303" s="3">
        <v>26.5546244888037</v>
      </c>
      <c r="K2303" s="3">
        <v>25.274141303916402</v>
      </c>
      <c r="L2303" s="3">
        <v>23.993658119029199</v>
      </c>
      <c r="M2303" s="3">
        <v>22.134185162983901</v>
      </c>
      <c r="N2303" s="3">
        <v>20.274712206938698</v>
      </c>
      <c r="O2303" s="3">
        <v>18.726233977591001</v>
      </c>
      <c r="P2303" s="3">
        <v>17.1777557482433</v>
      </c>
      <c r="Q2303" s="3">
        <v>15.701035545493299</v>
      </c>
      <c r="R2303" s="3">
        <v>14.224315342743401</v>
      </c>
      <c r="S2303" s="3">
        <v>12.7475951399934</v>
      </c>
      <c r="T2303" s="3">
        <v>11.9833461574607</v>
      </c>
      <c r="U2303" s="3">
        <v>11.219097174928001</v>
      </c>
      <c r="V2303" s="3">
        <v>3.3312680611252699</v>
      </c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</row>
    <row r="2304" spans="1:41" x14ac:dyDescent="0.25">
      <c r="A2304" s="378" t="str">
        <f t="shared" si="13"/>
        <v>DIC7</v>
      </c>
      <c r="B2304" s="2" t="s">
        <v>4</v>
      </c>
      <c r="C2304" s="2" t="s">
        <v>2</v>
      </c>
      <c r="D2304" s="2" t="s">
        <v>16</v>
      </c>
      <c r="E2304" s="2" t="s">
        <v>2</v>
      </c>
      <c r="F2304" s="2" t="s">
        <v>176</v>
      </c>
      <c r="G2304" s="4"/>
      <c r="H2304" s="3">
        <v>13.805861909055601</v>
      </c>
      <c r="I2304" s="3">
        <v>13.5550177604217</v>
      </c>
      <c r="J2304" s="3">
        <v>13.563467780935101</v>
      </c>
      <c r="K2304" s="3">
        <v>13.571917801448601</v>
      </c>
      <c r="L2304" s="3">
        <v>13.580367821962</v>
      </c>
      <c r="M2304" s="3">
        <v>12.546837742054301</v>
      </c>
      <c r="N2304" s="3">
        <v>11.5133076621466</v>
      </c>
      <c r="O2304" s="3">
        <v>10.662834575070701</v>
      </c>
      <c r="P2304" s="3">
        <v>9.8123614879947105</v>
      </c>
      <c r="Q2304" s="3">
        <v>9.1074108162161203</v>
      </c>
      <c r="R2304" s="3">
        <v>8.4024601444375406</v>
      </c>
      <c r="S2304" s="3">
        <v>7.6975094726589504</v>
      </c>
      <c r="T2304" s="3">
        <v>7.2029695803141296</v>
      </c>
      <c r="U2304" s="3">
        <v>6.7084296879692999</v>
      </c>
      <c r="V2304" s="3">
        <v>3.25227996904884</v>
      </c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</row>
    <row r="2305" spans="1:41" x14ac:dyDescent="0.25">
      <c r="A2305" s="378" t="str">
        <f t="shared" si="13"/>
        <v>DIC7</v>
      </c>
      <c r="B2305" s="2" t="s">
        <v>4</v>
      </c>
      <c r="C2305" s="2" t="s">
        <v>2</v>
      </c>
      <c r="D2305" s="2" t="s">
        <v>17</v>
      </c>
      <c r="E2305" s="2" t="s">
        <v>32</v>
      </c>
      <c r="F2305" s="2" t="s">
        <v>177</v>
      </c>
      <c r="G2305" s="4"/>
      <c r="H2305" s="3">
        <v>14.063735860535299</v>
      </c>
      <c r="I2305" s="3">
        <v>14.011759618622699</v>
      </c>
      <c r="J2305" s="3">
        <v>14.822042209142101</v>
      </c>
      <c r="K2305" s="3">
        <v>15.660489679753599</v>
      </c>
      <c r="L2305" s="3">
        <v>16.527513621372499</v>
      </c>
      <c r="M2305" s="3">
        <v>17.4235256249139</v>
      </c>
      <c r="N2305" s="3">
        <v>18.348937281293001</v>
      </c>
      <c r="O2305" s="3">
        <v>19.471702477493501</v>
      </c>
      <c r="P2305" s="3">
        <v>20.638446357539401</v>
      </c>
      <c r="Q2305" s="3">
        <v>21.849999701841998</v>
      </c>
      <c r="R2305" s="3">
        <v>23.107193290812901</v>
      </c>
      <c r="S2305" s="3">
        <v>24.410857904863501</v>
      </c>
      <c r="T2305" s="3">
        <v>25.797759817360099</v>
      </c>
      <c r="U2305" s="3">
        <v>27.232572501992902</v>
      </c>
      <c r="V2305" s="3">
        <v>28.716049876795299</v>
      </c>
      <c r="W2305" s="3">
        <v>30.248945859801001</v>
      </c>
      <c r="X2305" s="3">
        <v>31.832014369043399</v>
      </c>
      <c r="Y2305" s="3">
        <v>33.366975202088099</v>
      </c>
      <c r="Z2305" s="3">
        <v>34.9455653661824</v>
      </c>
      <c r="AA2305" s="3">
        <v>36.568359105556901</v>
      </c>
      <c r="AB2305" s="3">
        <v>38.235930664442499</v>
      </c>
      <c r="AC2305" s="3">
        <v>39.9488542870698</v>
      </c>
      <c r="AD2305" s="3">
        <v>41.870303398253</v>
      </c>
      <c r="AE2305" s="3">
        <v>43.848337753623902</v>
      </c>
      <c r="AF2305" s="3">
        <v>45.883714746766699</v>
      </c>
      <c r="AG2305" s="3">
        <v>47.977191771265701</v>
      </c>
      <c r="AH2305" s="3">
        <v>50.129526220704697</v>
      </c>
      <c r="AI2305" s="3">
        <v>52.088596072238502</v>
      </c>
      <c r="AJ2305" s="3">
        <v>54.096436163295401</v>
      </c>
      <c r="AK2305" s="3">
        <v>56.153631831597501</v>
      </c>
      <c r="AL2305" s="3">
        <v>58.260768414866703</v>
      </c>
      <c r="AM2305" s="3">
        <v>60.418431250825002</v>
      </c>
      <c r="AN2305" s="4"/>
      <c r="AO2305" s="4"/>
    </row>
    <row r="2306" spans="1:41" x14ac:dyDescent="0.25">
      <c r="A2306" s="378" t="str">
        <f t="shared" si="13"/>
        <v>DIC7</v>
      </c>
      <c r="B2306" s="2" t="s">
        <v>4</v>
      </c>
      <c r="C2306" s="2" t="s">
        <v>2</v>
      </c>
      <c r="D2306" s="2" t="s">
        <v>17</v>
      </c>
      <c r="E2306" s="2" t="s">
        <v>33</v>
      </c>
      <c r="F2306" s="2" t="s">
        <v>178</v>
      </c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3">
        <v>0.192245359613163</v>
      </c>
      <c r="AA2306" s="3">
        <v>0.19507043750463701</v>
      </c>
      <c r="AB2306" s="3">
        <v>0.19784057373233699</v>
      </c>
      <c r="AC2306" s="3">
        <v>0.20055425513636499</v>
      </c>
      <c r="AD2306" s="3">
        <v>0.205841736823931</v>
      </c>
      <c r="AE2306" s="3">
        <v>0.211129347470219</v>
      </c>
      <c r="AF2306" s="3">
        <v>0.216415133262776</v>
      </c>
      <c r="AG2306" s="3">
        <v>0.22169714039205099</v>
      </c>
      <c r="AH2306" s="3">
        <v>0.22697341504531801</v>
      </c>
      <c r="AI2306" s="3">
        <v>0.232640836244074</v>
      </c>
      <c r="AJ2306" s="3">
        <v>0.23828148341031199</v>
      </c>
      <c r="AK2306" s="3">
        <v>0.24389386623253201</v>
      </c>
      <c r="AL2306" s="3">
        <v>0.24947649439702299</v>
      </c>
      <c r="AM2306" s="3">
        <v>0.255027877591949</v>
      </c>
      <c r="AN2306" s="4"/>
      <c r="AO2306" s="4"/>
    </row>
    <row r="2307" spans="1:41" x14ac:dyDescent="0.25">
      <c r="A2307" s="378" t="str">
        <f t="shared" si="13"/>
        <v>DIC7</v>
      </c>
      <c r="B2307" s="2" t="s">
        <v>4</v>
      </c>
      <c r="C2307" s="2" t="s">
        <v>2</v>
      </c>
      <c r="D2307" s="2" t="s">
        <v>17</v>
      </c>
      <c r="E2307" s="2" t="s">
        <v>34</v>
      </c>
      <c r="F2307" s="2" t="s">
        <v>179</v>
      </c>
      <c r="G2307" s="4"/>
      <c r="H2307" s="3">
        <v>-999.35471178502405</v>
      </c>
      <c r="I2307" s="3">
        <v>-1512.9112957173099</v>
      </c>
      <c r="J2307" s="3">
        <v>-1423.74816399216</v>
      </c>
      <c r="K2307" s="3">
        <v>-1291.63067231483</v>
      </c>
      <c r="L2307" s="3">
        <v>-1137.9870968038299</v>
      </c>
      <c r="M2307" s="3">
        <v>-983.01002321649401</v>
      </c>
      <c r="N2307" s="3">
        <v>-826.57050203277902</v>
      </c>
      <c r="O2307" s="3">
        <v>-726.29797300197004</v>
      </c>
      <c r="P2307" s="3">
        <v>-623.44488097254498</v>
      </c>
      <c r="Q2307" s="3">
        <v>-517.99902272597103</v>
      </c>
      <c r="R2307" s="3">
        <v>-409.98492536609803</v>
      </c>
      <c r="S2307" s="3">
        <v>-299.40897649223001</v>
      </c>
      <c r="T2307" s="3">
        <v>-241.83872320377401</v>
      </c>
      <c r="U2307" s="3">
        <v>-183.73965279818799</v>
      </c>
      <c r="V2307" s="3">
        <v>-125.144658279523</v>
      </c>
      <c r="W2307" s="3">
        <v>-66.076726073256296</v>
      </c>
      <c r="X2307" s="3">
        <v>-6.5588426048625399</v>
      </c>
      <c r="Y2307" s="4"/>
      <c r="Z2307" s="4"/>
      <c r="AA2307" s="4"/>
      <c r="AB2307" s="4"/>
      <c r="AC2307" s="4"/>
      <c r="AD2307" s="4"/>
      <c r="AE2307" s="4"/>
      <c r="AF2307" s="3">
        <v>-3.69163248652483</v>
      </c>
      <c r="AG2307" s="3">
        <v>-39.164840961599097</v>
      </c>
      <c r="AH2307" s="3">
        <v>-77.683942839580098</v>
      </c>
      <c r="AI2307" s="3">
        <v>-110.813154102121</v>
      </c>
      <c r="AJ2307" s="3">
        <v>-147.335189273385</v>
      </c>
      <c r="AK2307" s="3">
        <v>-187.305752567046</v>
      </c>
      <c r="AL2307" s="3">
        <v>-230.78054819677399</v>
      </c>
      <c r="AM2307" s="3">
        <v>-277.81528037624099</v>
      </c>
      <c r="AN2307" s="4"/>
      <c r="AO2307" s="4"/>
    </row>
    <row r="2308" spans="1:41" x14ac:dyDescent="0.25">
      <c r="A2308" s="378" t="str">
        <f t="shared" si="13"/>
        <v>DIC7</v>
      </c>
      <c r="B2308" s="2" t="s">
        <v>4</v>
      </c>
      <c r="C2308" s="2" t="s">
        <v>2</v>
      </c>
      <c r="D2308" s="2" t="s">
        <v>17</v>
      </c>
      <c r="E2308" s="2" t="s">
        <v>34</v>
      </c>
      <c r="F2308" s="2" t="s">
        <v>180</v>
      </c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3">
        <v>18.088932832643401</v>
      </c>
      <c r="Z2308" s="3">
        <v>42.735239699795301</v>
      </c>
      <c r="AA2308" s="3">
        <v>65.699691548031495</v>
      </c>
      <c r="AB2308" s="3">
        <v>86.941612580009505</v>
      </c>
      <c r="AC2308" s="3">
        <v>106.420326998373</v>
      </c>
      <c r="AD2308" s="3">
        <v>72.988194857363098</v>
      </c>
      <c r="AE2308" s="3">
        <v>36.005056866742898</v>
      </c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</row>
    <row r="2309" spans="1:41" x14ac:dyDescent="0.25">
      <c r="A2309" s="378" t="str">
        <f t="shared" si="13"/>
        <v>DIC7</v>
      </c>
      <c r="B2309" s="2" t="s">
        <v>4</v>
      </c>
      <c r="C2309" s="2" t="s">
        <v>2</v>
      </c>
      <c r="D2309" s="2" t="s">
        <v>17</v>
      </c>
      <c r="E2309" s="2" t="s">
        <v>35</v>
      </c>
      <c r="F2309" s="2" t="s">
        <v>181</v>
      </c>
      <c r="G2309" s="4"/>
      <c r="H2309" s="3">
        <v>337.27594343750002</v>
      </c>
      <c r="I2309" s="3">
        <v>337.27594343750002</v>
      </c>
      <c r="J2309" s="3">
        <v>337.27594343750002</v>
      </c>
      <c r="K2309" s="3">
        <v>337.27594343750002</v>
      </c>
      <c r="L2309" s="3">
        <v>293.54993959032799</v>
      </c>
      <c r="M2309" s="3">
        <v>212.67645200529</v>
      </c>
      <c r="N2309" s="3">
        <v>176.404711974733</v>
      </c>
      <c r="O2309" s="3">
        <v>147.745718401109</v>
      </c>
      <c r="P2309" s="3">
        <v>36.000012721689501</v>
      </c>
      <c r="Q2309" s="3">
        <v>20.3803281989493</v>
      </c>
      <c r="R2309" s="3">
        <v>7.1676387528692898</v>
      </c>
      <c r="S2309" s="3">
        <v>104.367302722953</v>
      </c>
      <c r="T2309" s="3">
        <v>104.136107546026</v>
      </c>
      <c r="U2309" s="3">
        <v>50.607771932877903</v>
      </c>
      <c r="V2309" s="3">
        <v>1.17244885260596</v>
      </c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</row>
    <row r="2310" spans="1:41" x14ac:dyDescent="0.25">
      <c r="A2310" s="378" t="str">
        <f t="shared" si="13"/>
        <v>DIC7</v>
      </c>
      <c r="B2310" s="2" t="s">
        <v>4</v>
      </c>
      <c r="C2310" s="2" t="s">
        <v>2</v>
      </c>
      <c r="D2310" s="2" t="s">
        <v>17</v>
      </c>
      <c r="E2310" s="2" t="s">
        <v>36</v>
      </c>
      <c r="F2310" s="2" t="s">
        <v>182</v>
      </c>
      <c r="G2310" s="4"/>
      <c r="H2310" s="3">
        <v>277.97352051575899</v>
      </c>
      <c r="I2310" s="3">
        <v>277.963234876466</v>
      </c>
      <c r="J2310" s="3">
        <v>290.94215614389998</v>
      </c>
      <c r="K2310" s="3">
        <v>304.171495716788</v>
      </c>
      <c r="L2310" s="3">
        <v>317.648189180933</v>
      </c>
      <c r="M2310" s="3">
        <v>331.36917212213802</v>
      </c>
      <c r="N2310" s="3">
        <v>345.33138012620498</v>
      </c>
      <c r="O2310" s="3">
        <v>359.98008799007903</v>
      </c>
      <c r="P2310" s="3">
        <v>374.763661058428</v>
      </c>
      <c r="Q2310" s="3">
        <v>389.67500438760402</v>
      </c>
      <c r="R2310" s="3">
        <v>404.70702303395802</v>
      </c>
      <c r="S2310" s="3">
        <v>419.852622053841</v>
      </c>
      <c r="T2310" s="3">
        <v>421.20344376742798</v>
      </c>
      <c r="U2310" s="3">
        <v>422.478513423273</v>
      </c>
      <c r="V2310" s="3">
        <v>423.677479900729</v>
      </c>
      <c r="W2310" s="3">
        <v>424.79999207915398</v>
      </c>
      <c r="X2310" s="3">
        <v>425.84569883789999</v>
      </c>
      <c r="Y2310" s="3">
        <v>427.92297643798003</v>
      </c>
      <c r="Z2310" s="3">
        <v>429.589519274113</v>
      </c>
      <c r="AA2310" s="3">
        <v>431.471566818496</v>
      </c>
      <c r="AB2310" s="3">
        <v>433.25627255411501</v>
      </c>
      <c r="AC2310" s="3">
        <v>434.94212038543901</v>
      </c>
      <c r="AD2310" s="3">
        <v>438.90376489390098</v>
      </c>
      <c r="AE2310" s="3">
        <v>442.76674560202201</v>
      </c>
      <c r="AF2310" s="3">
        <v>446.52844066536801</v>
      </c>
      <c r="AG2310" s="3">
        <v>450.18622823950398</v>
      </c>
      <c r="AH2310" s="3">
        <v>453.737486479994</v>
      </c>
      <c r="AI2310" s="3">
        <v>465.23936700253603</v>
      </c>
      <c r="AJ2310" s="3">
        <v>476.63843549723998</v>
      </c>
      <c r="AK2310" s="3">
        <v>487.927615933872</v>
      </c>
      <c r="AL2310" s="3">
        <v>499.09983228219699</v>
      </c>
      <c r="AM2310" s="3">
        <v>510.14800851198402</v>
      </c>
      <c r="AN2310" s="4"/>
      <c r="AO2310" s="4"/>
    </row>
    <row r="2311" spans="1:41" x14ac:dyDescent="0.25">
      <c r="A2311" s="378" t="str">
        <f t="shared" si="13"/>
        <v>DIC7</v>
      </c>
      <c r="B2311" s="2" t="s">
        <v>4</v>
      </c>
      <c r="C2311" s="2" t="s">
        <v>2</v>
      </c>
      <c r="D2311" s="2" t="s">
        <v>17</v>
      </c>
      <c r="E2311" s="2" t="s">
        <v>37</v>
      </c>
      <c r="F2311" s="2" t="s">
        <v>183</v>
      </c>
      <c r="G2311" s="4"/>
      <c r="H2311" s="3">
        <v>-92.034554248981493</v>
      </c>
      <c r="I2311" s="3">
        <v>-194.89767926514801</v>
      </c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</row>
    <row r="2312" spans="1:41" x14ac:dyDescent="0.25">
      <c r="A2312" s="378" t="str">
        <f t="shared" si="13"/>
        <v>DIC7</v>
      </c>
      <c r="B2312" s="2" t="s">
        <v>4</v>
      </c>
      <c r="C2312" s="2" t="s">
        <v>2</v>
      </c>
      <c r="D2312" s="2" t="s">
        <v>17</v>
      </c>
      <c r="E2312" s="2" t="s">
        <v>37</v>
      </c>
      <c r="F2312" s="2" t="s">
        <v>184</v>
      </c>
      <c r="G2312" s="4"/>
      <c r="H2312" s="4"/>
      <c r="I2312" s="4"/>
      <c r="J2312" s="4"/>
      <c r="K2312" s="4"/>
      <c r="L2312" s="3">
        <v>297.453686705221</v>
      </c>
      <c r="M2312" s="3">
        <v>966.58729877943404</v>
      </c>
      <c r="N2312" s="3">
        <v>1023.93186006884</v>
      </c>
      <c r="O2312" s="3">
        <v>1087.8527040650099</v>
      </c>
      <c r="P2312" s="3">
        <v>1698.1559905193801</v>
      </c>
      <c r="Q2312" s="3">
        <v>1772.81165940186</v>
      </c>
      <c r="R2312" s="3">
        <v>1849.4765000431</v>
      </c>
      <c r="S2312" s="3">
        <v>1927.2476564501001</v>
      </c>
      <c r="T2312" s="3">
        <v>1979.44549540916</v>
      </c>
      <c r="U2312" s="3">
        <v>2032.3645257002299</v>
      </c>
      <c r="V2312" s="3">
        <v>2106.0776311803002</v>
      </c>
      <c r="W2312" s="3">
        <v>2178.1238672748</v>
      </c>
      <c r="X2312" s="3">
        <v>2228.86913907916</v>
      </c>
      <c r="Y2312" s="3">
        <v>2290.6121487984401</v>
      </c>
      <c r="Z2312" s="3">
        <v>2353.0183489503102</v>
      </c>
      <c r="AA2312" s="3">
        <v>2416.08990005336</v>
      </c>
      <c r="AB2312" s="3">
        <v>2479.8289626261999</v>
      </c>
      <c r="AC2312" s="3">
        <v>2544.2376971874301</v>
      </c>
      <c r="AD2312" s="3">
        <v>2633.44758647873</v>
      </c>
      <c r="AE2312" s="3">
        <v>2723.6920802897898</v>
      </c>
      <c r="AF2312" s="3">
        <v>2814.9756572369201</v>
      </c>
      <c r="AG2312" s="3">
        <v>2907.3027959364099</v>
      </c>
      <c r="AH2312" s="3">
        <v>3000.6779750045998</v>
      </c>
      <c r="AI2312" s="3">
        <v>3121.7941394282798</v>
      </c>
      <c r="AJ2312" s="3">
        <v>3244.9745038489</v>
      </c>
      <c r="AK2312" s="3">
        <v>3370.2340010214202</v>
      </c>
      <c r="AL2312" s="3">
        <v>3497.5875637007798</v>
      </c>
      <c r="AM2312" s="3">
        <v>3627.0501246419499</v>
      </c>
      <c r="AN2312" s="4"/>
      <c r="AO2312" s="4"/>
    </row>
    <row r="2313" spans="1:41" x14ac:dyDescent="0.25">
      <c r="A2313" s="378" t="str">
        <f t="shared" si="13"/>
        <v>DIC7</v>
      </c>
      <c r="B2313" s="2" t="s">
        <v>4</v>
      </c>
      <c r="C2313" s="2" t="s">
        <v>2</v>
      </c>
      <c r="D2313" s="2" t="s">
        <v>17</v>
      </c>
      <c r="E2313" s="2" t="s">
        <v>38</v>
      </c>
      <c r="F2313" s="2" t="s">
        <v>185</v>
      </c>
      <c r="G2313" s="4"/>
      <c r="H2313" s="3">
        <v>1110.82111177866</v>
      </c>
      <c r="I2313" s="3">
        <v>713.37096648231704</v>
      </c>
      <c r="J2313" s="3">
        <v>855.34204179909398</v>
      </c>
      <c r="K2313" s="3">
        <v>996.11458186258506</v>
      </c>
      <c r="L2313" s="3">
        <v>1135.69082896788</v>
      </c>
      <c r="M2313" s="3">
        <v>1274.0730254100599</v>
      </c>
      <c r="N2313" s="3">
        <v>1411.2634134842201</v>
      </c>
      <c r="O2313" s="3">
        <v>1497.74251220168</v>
      </c>
      <c r="P2313" s="3">
        <v>1584.60736484941</v>
      </c>
      <c r="Q2313" s="3">
        <v>1669.99384417946</v>
      </c>
      <c r="R2313" s="3">
        <v>1757.1340786634701</v>
      </c>
      <c r="S2313" s="3">
        <v>1844.4579812752099</v>
      </c>
      <c r="T2313" s="3">
        <v>1880.60685262469</v>
      </c>
      <c r="U2313" s="3">
        <v>1915.6082392128701</v>
      </c>
      <c r="V2313" s="3">
        <v>1949.40901228293</v>
      </c>
      <c r="W2313" s="3">
        <v>1981.95604307801</v>
      </c>
      <c r="X2313" s="3">
        <v>2013.19620284127</v>
      </c>
      <c r="Y2313" s="3">
        <v>2024.43736121334</v>
      </c>
      <c r="Z2313" s="3">
        <v>2034.01424858737</v>
      </c>
      <c r="AA2313" s="3">
        <v>2041.43073484612</v>
      </c>
      <c r="AB2313" s="3">
        <v>2046.86374901004</v>
      </c>
      <c r="AC2313" s="3">
        <v>2050.26741084899</v>
      </c>
      <c r="AD2313" s="3">
        <v>2056.61330554595</v>
      </c>
      <c r="AE2313" s="3">
        <v>2061.0187899034599</v>
      </c>
      <c r="AF2313" s="3">
        <v>2063.4337794457801</v>
      </c>
      <c r="AG2313" s="3">
        <v>2063.8081896971698</v>
      </c>
      <c r="AH2313" s="3">
        <v>2062.0919361819001</v>
      </c>
      <c r="AI2313" s="3">
        <v>2080.12625761959</v>
      </c>
      <c r="AJ2313" s="3">
        <v>2096.2605895044699</v>
      </c>
      <c r="AK2313" s="3">
        <v>2110.44138094043</v>
      </c>
      <c r="AL2313" s="3">
        <v>2122.6150810313402</v>
      </c>
      <c r="AM2313" s="3">
        <v>2132.7281388810702</v>
      </c>
      <c r="AN2313" s="4"/>
      <c r="AO2313" s="4"/>
    </row>
    <row r="2314" spans="1:41" x14ac:dyDescent="0.25">
      <c r="A2314" s="378" t="str">
        <f t="shared" si="13"/>
        <v>DIC7</v>
      </c>
      <c r="B2314" s="2" t="s">
        <v>4</v>
      </c>
      <c r="C2314" s="2" t="s">
        <v>2</v>
      </c>
      <c r="D2314" s="2" t="s">
        <v>17</v>
      </c>
      <c r="E2314" s="2" t="s">
        <v>39</v>
      </c>
      <c r="F2314" s="2" t="s">
        <v>186</v>
      </c>
      <c r="G2314" s="4"/>
      <c r="H2314" s="3">
        <v>-667.27876978669099</v>
      </c>
      <c r="I2314" s="3">
        <v>-796.50415551942899</v>
      </c>
      <c r="J2314" s="3">
        <v>-791.09322883049094</v>
      </c>
      <c r="K2314" s="3">
        <v>-785.67970957993896</v>
      </c>
      <c r="L2314" s="3">
        <v>-780.26375882080299</v>
      </c>
      <c r="M2314" s="3">
        <v>-774.845537606113</v>
      </c>
      <c r="N2314" s="3">
        <v>-769.42520698889905</v>
      </c>
      <c r="O2314" s="3">
        <v>-792.23327218040504</v>
      </c>
      <c r="P2314" s="3">
        <v>-815.00689290839796</v>
      </c>
      <c r="Q2314" s="3">
        <v>-837.74546981100696</v>
      </c>
      <c r="R2314" s="3">
        <v>-860.44840352636299</v>
      </c>
      <c r="S2314" s="3">
        <v>-883.11509469259704</v>
      </c>
      <c r="T2314" s="3">
        <v>-903.16248221941896</v>
      </c>
      <c r="U2314" s="3">
        <v>-923.17764812168298</v>
      </c>
      <c r="V2314" s="3">
        <v>-943.16015300136905</v>
      </c>
      <c r="W2314" s="3">
        <v>-963.10955746045295</v>
      </c>
      <c r="X2314" s="3">
        <v>-983.02542210091201</v>
      </c>
      <c r="Y2314" s="3">
        <v>-1004.25260424123</v>
      </c>
      <c r="Z2314" s="3">
        <v>-1025.4419342404799</v>
      </c>
      <c r="AA2314" s="3">
        <v>-1046.5929280302501</v>
      </c>
      <c r="AB2314" s="3">
        <v>-1067.70510154213</v>
      </c>
      <c r="AC2314" s="3">
        <v>-1088.7779707077</v>
      </c>
      <c r="AD2314" s="3">
        <v>-1102.8947756458799</v>
      </c>
      <c r="AE2314" s="3">
        <v>-1116.9781145826701</v>
      </c>
      <c r="AF2314" s="3">
        <v>-1131.0276301077899</v>
      </c>
      <c r="AG2314" s="3">
        <v>-1145.04296481095</v>
      </c>
      <c r="AH2314" s="3">
        <v>-1159.0237612818601</v>
      </c>
      <c r="AI2314" s="3">
        <v>-1170.73570540369</v>
      </c>
      <c r="AJ2314" s="3">
        <v>-1182.4125349938199</v>
      </c>
      <c r="AK2314" s="3">
        <v>-1194.05388736537</v>
      </c>
      <c r="AL2314" s="3">
        <v>-1205.6593998314099</v>
      </c>
      <c r="AM2314" s="3">
        <v>-1217.22870970504</v>
      </c>
      <c r="AN2314" s="4"/>
      <c r="AO2314" s="4"/>
    </row>
    <row r="2315" spans="1:41" x14ac:dyDescent="0.25">
      <c r="A2315" s="378" t="str">
        <f t="shared" si="13"/>
        <v>DIC7</v>
      </c>
      <c r="B2315" s="2" t="s">
        <v>4</v>
      </c>
      <c r="C2315" s="2" t="s">
        <v>2</v>
      </c>
      <c r="D2315" s="2" t="s">
        <v>17</v>
      </c>
      <c r="E2315" s="2" t="s">
        <v>40</v>
      </c>
      <c r="F2315" s="2" t="s">
        <v>187</v>
      </c>
      <c r="G2315" s="4"/>
      <c r="H2315" s="3">
        <v>-3623.1147793095301</v>
      </c>
      <c r="I2315" s="3">
        <v>-2987.9536854912499</v>
      </c>
      <c r="J2315" s="3">
        <v>-2880.8317565669499</v>
      </c>
      <c r="K2315" s="3">
        <v>-2754.2914926540102</v>
      </c>
      <c r="L2315" s="3">
        <v>-2608.3328937524202</v>
      </c>
      <c r="M2315" s="3">
        <v>-2338.9975814867298</v>
      </c>
      <c r="N2315" s="3">
        <v>-2042.61742927449</v>
      </c>
      <c r="O2315" s="3">
        <v>-1776.0983755470199</v>
      </c>
      <c r="P2315" s="3">
        <v>-1496.8464301445799</v>
      </c>
      <c r="Q2315" s="3">
        <v>-1204.8615930671799</v>
      </c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</row>
    <row r="2316" spans="1:41" x14ac:dyDescent="0.25">
      <c r="A2316" s="378" t="str">
        <f t="shared" si="13"/>
        <v>DIC7</v>
      </c>
      <c r="B2316" s="2" t="s">
        <v>4</v>
      </c>
      <c r="C2316" s="2" t="s">
        <v>2</v>
      </c>
      <c r="D2316" s="2" t="s">
        <v>17</v>
      </c>
      <c r="E2316" s="2" t="s">
        <v>40</v>
      </c>
      <c r="F2316" s="2" t="s">
        <v>188</v>
      </c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3">
        <v>849.000705517092</v>
      </c>
      <c r="V2316" s="3">
        <v>2906.7213072394502</v>
      </c>
      <c r="W2316" s="3">
        <v>2967.9248031342599</v>
      </c>
      <c r="X2316" s="3">
        <v>3029.1282990290601</v>
      </c>
      <c r="Y2316" s="3">
        <v>3077.8456177907301</v>
      </c>
      <c r="Z2316" s="3">
        <v>3126.5629365524001</v>
      </c>
      <c r="AA2316" s="3">
        <v>3175.28025531408</v>
      </c>
      <c r="AB2316" s="3">
        <v>3223.99757407575</v>
      </c>
      <c r="AC2316" s="3">
        <v>3272.7148928374199</v>
      </c>
      <c r="AD2316" s="3">
        <v>3330.8494524298198</v>
      </c>
      <c r="AE2316" s="3">
        <v>3388.9840120222202</v>
      </c>
      <c r="AF2316" s="3">
        <v>3447.1185716146201</v>
      </c>
      <c r="AG2316" s="3">
        <v>3505.25313120702</v>
      </c>
      <c r="AH2316" s="3">
        <v>3563.3876907994199</v>
      </c>
      <c r="AI2316" s="3">
        <v>3619.6634121643201</v>
      </c>
      <c r="AJ2316" s="3">
        <v>3675.9391335292198</v>
      </c>
      <c r="AK2316" s="3">
        <v>3732.21485489412</v>
      </c>
      <c r="AL2316" s="3">
        <v>3788.4905762590301</v>
      </c>
      <c r="AM2316" s="3">
        <v>3844.7662976239299</v>
      </c>
      <c r="AN2316" s="4"/>
      <c r="AO2316" s="4"/>
    </row>
    <row r="2317" spans="1:41" x14ac:dyDescent="0.25">
      <c r="A2317" s="378" t="str">
        <f t="shared" si="13"/>
        <v>DIC7</v>
      </c>
      <c r="B2317" s="2" t="s">
        <v>4</v>
      </c>
      <c r="C2317" s="2" t="s">
        <v>2</v>
      </c>
      <c r="D2317" s="2" t="s">
        <v>17</v>
      </c>
      <c r="E2317" s="2" t="s">
        <v>41</v>
      </c>
      <c r="F2317" s="2" t="s">
        <v>189</v>
      </c>
      <c r="G2317" s="4"/>
      <c r="H2317" s="3">
        <v>134.51655151454699</v>
      </c>
      <c r="I2317" s="3">
        <v>41.715963716203603</v>
      </c>
      <c r="J2317" s="3">
        <v>92.847368860281406</v>
      </c>
      <c r="K2317" s="3">
        <v>146.31621080777501</v>
      </c>
      <c r="L2317" s="3">
        <v>202.16240664610501</v>
      </c>
      <c r="M2317" s="3">
        <v>260.425873462693</v>
      </c>
      <c r="N2317" s="3">
        <v>321.14652834496098</v>
      </c>
      <c r="O2317" s="3">
        <v>384.98292223141499</v>
      </c>
      <c r="P2317" s="3">
        <v>452.06963309869002</v>
      </c>
      <c r="Q2317" s="3">
        <v>522.468067079761</v>
      </c>
      <c r="R2317" s="3">
        <v>596.23963030760399</v>
      </c>
      <c r="S2317" s="3">
        <v>673.44572891519397</v>
      </c>
      <c r="T2317" s="3">
        <v>755.924315790881</v>
      </c>
      <c r="U2317" s="3">
        <v>841.94239687003699</v>
      </c>
      <c r="V2317" s="3">
        <v>931.55566720315301</v>
      </c>
      <c r="W2317" s="3">
        <v>1024.8198218407099</v>
      </c>
      <c r="X2317" s="3">
        <v>1121.7905558332</v>
      </c>
      <c r="Y2317" s="3">
        <v>1220.7939805968001</v>
      </c>
      <c r="Z2317" s="3">
        <v>1323.0194399572399</v>
      </c>
      <c r="AA2317" s="3">
        <v>1428.5093377302401</v>
      </c>
      <c r="AB2317" s="3">
        <v>1537.3060777315</v>
      </c>
      <c r="AC2317" s="3">
        <v>1649.4520637767</v>
      </c>
      <c r="AD2317" s="3">
        <v>1771.0431600085799</v>
      </c>
      <c r="AE2317" s="3">
        <v>1896.8155052531999</v>
      </c>
      <c r="AF2317" s="3">
        <v>2026.8250676428399</v>
      </c>
      <c r="AG2317" s="3">
        <v>2161.1278153097701</v>
      </c>
      <c r="AH2317" s="3">
        <v>2299.7797163862401</v>
      </c>
      <c r="AI2317" s="3">
        <v>2428.7999837877501</v>
      </c>
      <c r="AJ2317" s="3">
        <v>2561.4230597459</v>
      </c>
      <c r="AK2317" s="3">
        <v>2697.6921832660601</v>
      </c>
      <c r="AL2317" s="3">
        <v>2837.65059335358</v>
      </c>
      <c r="AM2317" s="3">
        <v>2981.34152901383</v>
      </c>
      <c r="AN2317" s="4"/>
      <c r="AO2317" s="4"/>
    </row>
    <row r="2318" spans="1:41" x14ac:dyDescent="0.25">
      <c r="A2318" s="378" t="str">
        <f t="shared" si="13"/>
        <v>DIC7</v>
      </c>
      <c r="B2318" s="2" t="s">
        <v>4</v>
      </c>
      <c r="C2318" s="2" t="s">
        <v>2</v>
      </c>
      <c r="D2318" s="2" t="s">
        <v>17</v>
      </c>
      <c r="E2318" s="2" t="s">
        <v>42</v>
      </c>
      <c r="F2318" s="2" t="s">
        <v>190</v>
      </c>
      <c r="G2318" s="4"/>
      <c r="H2318" s="3">
        <v>30.667872151420099</v>
      </c>
      <c r="I2318" s="4"/>
      <c r="J2318" s="3">
        <v>130.34557899781299</v>
      </c>
      <c r="K2318" s="3">
        <v>145.26110683286601</v>
      </c>
      <c r="L2318" s="3">
        <v>378.46295675812598</v>
      </c>
      <c r="M2318" s="3">
        <v>708.53440667146594</v>
      </c>
      <c r="N2318" s="3">
        <v>737.57996266432895</v>
      </c>
      <c r="O2318" s="3">
        <v>801.60996912096198</v>
      </c>
      <c r="P2318" s="3">
        <v>1467.1451583392</v>
      </c>
      <c r="Q2318" s="3">
        <v>1501.881908412</v>
      </c>
      <c r="R2318" s="3">
        <v>1570.2283989043201</v>
      </c>
      <c r="S2318" s="3">
        <v>1643.4477645991699</v>
      </c>
      <c r="T2318" s="3">
        <v>1680.40209684406</v>
      </c>
      <c r="U2318" s="3">
        <v>1717.35681017155</v>
      </c>
      <c r="V2318" s="3">
        <v>1754.31188125831</v>
      </c>
      <c r="W2318" s="3">
        <v>1791.2672867809799</v>
      </c>
      <c r="X2318" s="3">
        <v>1828.2230034162301</v>
      </c>
      <c r="Y2318" s="3">
        <v>1857.64342893139</v>
      </c>
      <c r="Z2318" s="3">
        <v>1887.0638884924999</v>
      </c>
      <c r="AA2318" s="3">
        <v>1916.4843582288199</v>
      </c>
      <c r="AB2318" s="3">
        <v>1945.9048142696099</v>
      </c>
      <c r="AC2318" s="3">
        <v>1975.3252327441301</v>
      </c>
      <c r="AD2318" s="3">
        <v>2010.4463350052299</v>
      </c>
      <c r="AE2318" s="3">
        <v>2045.56815698947</v>
      </c>
      <c r="AF2318" s="3">
        <v>2080.6906771727799</v>
      </c>
      <c r="AG2318" s="3">
        <v>2115.8138740310901</v>
      </c>
      <c r="AH2318" s="3">
        <v>2150.9377260402998</v>
      </c>
      <c r="AI2318" s="3">
        <v>2184.9552224255499</v>
      </c>
      <c r="AJ2318" s="3">
        <v>2218.9739027159399</v>
      </c>
      <c r="AK2318" s="3">
        <v>2252.99375237095</v>
      </c>
      <c r="AL2318" s="3">
        <v>2287.0147568500402</v>
      </c>
      <c r="AM2318" s="3">
        <v>2321.0369016126901</v>
      </c>
      <c r="AN2318" s="4"/>
      <c r="AO2318" s="4"/>
    </row>
    <row r="2319" spans="1:41" x14ac:dyDescent="0.25">
      <c r="A2319" s="378" t="str">
        <f t="shared" si="13"/>
        <v>DIC7</v>
      </c>
      <c r="B2319" s="2" t="s">
        <v>4</v>
      </c>
      <c r="C2319" s="2" t="s">
        <v>2</v>
      </c>
      <c r="D2319" s="2" t="s">
        <v>17</v>
      </c>
      <c r="E2319" s="2" t="s">
        <v>43</v>
      </c>
      <c r="F2319" s="2" t="s">
        <v>191</v>
      </c>
      <c r="G2319" s="4"/>
      <c r="H2319" s="3">
        <v>-109.342053896972</v>
      </c>
      <c r="I2319" s="3">
        <v>-132.40781038512901</v>
      </c>
      <c r="J2319" s="3">
        <v>-127.181792297339</v>
      </c>
      <c r="K2319" s="3">
        <v>-135.55265998590599</v>
      </c>
      <c r="L2319" s="3">
        <v>-148.70151190739901</v>
      </c>
      <c r="M2319" s="3">
        <v>-142.79003416492299</v>
      </c>
      <c r="N2319" s="3">
        <v>-135.85550408189599</v>
      </c>
      <c r="O2319" s="3">
        <v>-128.10977642654001</v>
      </c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</row>
    <row r="2320" spans="1:41" x14ac:dyDescent="0.25">
      <c r="A2320" s="378" t="str">
        <f t="shared" si="13"/>
        <v>DIC7</v>
      </c>
      <c r="B2320" s="2" t="s">
        <v>4</v>
      </c>
      <c r="C2320" s="2" t="s">
        <v>2</v>
      </c>
      <c r="D2320" s="2" t="s">
        <v>17</v>
      </c>
      <c r="E2320" s="2" t="s">
        <v>43</v>
      </c>
      <c r="F2320" s="2" t="s">
        <v>192</v>
      </c>
      <c r="G2320" s="4"/>
      <c r="H2320" s="4"/>
      <c r="I2320" s="4"/>
      <c r="J2320" s="4"/>
      <c r="K2320" s="4"/>
      <c r="L2320" s="4"/>
      <c r="M2320" s="4"/>
      <c r="N2320" s="4"/>
      <c r="O2320" s="4"/>
      <c r="P2320" s="3">
        <v>417.836046368219</v>
      </c>
      <c r="Q2320" s="3">
        <v>441.86177868977302</v>
      </c>
      <c r="R2320" s="3">
        <v>466.13085102162802</v>
      </c>
      <c r="S2320" s="3">
        <v>489.06878843138401</v>
      </c>
      <c r="T2320" s="3">
        <v>503.635977012355</v>
      </c>
      <c r="U2320" s="3">
        <v>519.27284261044599</v>
      </c>
      <c r="V2320" s="3">
        <v>538.38345128360197</v>
      </c>
      <c r="W2320" s="3">
        <v>553.19804740923405</v>
      </c>
      <c r="X2320" s="3">
        <v>567.93612278460398</v>
      </c>
      <c r="Y2320" s="3">
        <v>588.34889590715602</v>
      </c>
      <c r="Z2320" s="3">
        <v>609.15871191415204</v>
      </c>
      <c r="AA2320" s="3">
        <v>630.36788545348202</v>
      </c>
      <c r="AB2320" s="3">
        <v>651.978731173038</v>
      </c>
      <c r="AC2320" s="3">
        <v>673.99356372071202</v>
      </c>
      <c r="AD2320" s="3">
        <v>700.63153844956696</v>
      </c>
      <c r="AE2320" s="3">
        <v>727.72550846643696</v>
      </c>
      <c r="AF2320" s="3">
        <v>755.27603638233199</v>
      </c>
      <c r="AG2320" s="3">
        <v>783.28368480826202</v>
      </c>
      <c r="AH2320" s="3">
        <v>811.74901635523804</v>
      </c>
      <c r="AI2320" s="3">
        <v>844.03548692514596</v>
      </c>
      <c r="AJ2320" s="3">
        <v>876.84054837893802</v>
      </c>
      <c r="AK2320" s="3">
        <v>910.16366752839201</v>
      </c>
      <c r="AL2320" s="3">
        <v>944.00431118528502</v>
      </c>
      <c r="AM2320" s="3">
        <v>978.36194616139198</v>
      </c>
      <c r="AN2320" s="4"/>
      <c r="AO2320" s="4"/>
    </row>
    <row r="2321" spans="1:41" x14ac:dyDescent="0.25">
      <c r="A2321" s="378" t="str">
        <f t="shared" si="13"/>
        <v>DIC7</v>
      </c>
      <c r="B2321" s="2" t="s">
        <v>4</v>
      </c>
      <c r="C2321" s="2" t="s">
        <v>2</v>
      </c>
      <c r="D2321" s="2" t="s">
        <v>17</v>
      </c>
      <c r="E2321" s="2" t="s">
        <v>44</v>
      </c>
      <c r="F2321" s="2" t="s">
        <v>193</v>
      </c>
      <c r="G2321" s="4"/>
      <c r="H2321" s="3">
        <v>3538.0079853421798</v>
      </c>
      <c r="I2321" s="3">
        <v>4085.8626619029001</v>
      </c>
      <c r="J2321" s="3">
        <v>4396.9817922872498</v>
      </c>
      <c r="K2321" s="3">
        <v>4719.2685531835396</v>
      </c>
      <c r="L2321" s="3">
        <v>5052.7229445917701</v>
      </c>
      <c r="M2321" s="3">
        <v>5413.6684375128998</v>
      </c>
      <c r="N2321" s="3">
        <v>5786.9837183332502</v>
      </c>
      <c r="O2321" s="3">
        <v>6034.8716218974396</v>
      </c>
      <c r="P2321" s="3">
        <v>6352.4791457926704</v>
      </c>
      <c r="Q2321" s="3">
        <v>7365.7470004290399</v>
      </c>
      <c r="R2321" s="3">
        <v>7529.6653283911201</v>
      </c>
      <c r="S2321" s="3">
        <v>7694.2951992746403</v>
      </c>
      <c r="T2321" s="3">
        <v>7877.1320530264502</v>
      </c>
      <c r="U2321" s="3">
        <v>8060.4042775911303</v>
      </c>
      <c r="V2321" s="3">
        <v>8342.1788356184206</v>
      </c>
      <c r="W2321" s="3">
        <v>8565.6398550877802</v>
      </c>
      <c r="X2321" s="3">
        <v>8742.2774515503206</v>
      </c>
      <c r="Y2321" s="3">
        <v>8882.8790620686505</v>
      </c>
      <c r="Z2321" s="3">
        <v>9023.4806725869894</v>
      </c>
      <c r="AA2321" s="3">
        <v>9164.0822831053301</v>
      </c>
      <c r="AB2321" s="3">
        <v>9304.6838936236709</v>
      </c>
      <c r="AC2321" s="3">
        <v>9445.2855041420098</v>
      </c>
      <c r="AD2321" s="3">
        <v>9613.0659344537198</v>
      </c>
      <c r="AE2321" s="3">
        <v>9780.8463647654407</v>
      </c>
      <c r="AF2321" s="3">
        <v>9948.6267950771598</v>
      </c>
      <c r="AG2321" s="3">
        <v>10116.407225388901</v>
      </c>
      <c r="AH2321" s="3">
        <v>10284.1876557006</v>
      </c>
      <c r="AI2321" s="3">
        <v>10446.6033480685</v>
      </c>
      <c r="AJ2321" s="3">
        <v>10609.0190404364</v>
      </c>
      <c r="AK2321" s="3">
        <v>10771.4347328044</v>
      </c>
      <c r="AL2321" s="3">
        <v>10933.850425172301</v>
      </c>
      <c r="AM2321" s="3">
        <v>11096.266117540201</v>
      </c>
      <c r="AN2321" s="4"/>
      <c r="AO2321" s="4"/>
    </row>
    <row r="2322" spans="1:41" x14ac:dyDescent="0.25">
      <c r="A2322" s="378" t="str">
        <f t="shared" si="13"/>
        <v>DIC7</v>
      </c>
      <c r="B2322" s="2" t="s">
        <v>4</v>
      </c>
      <c r="C2322" s="2" t="s">
        <v>2</v>
      </c>
      <c r="D2322" s="2" t="s">
        <v>17</v>
      </c>
      <c r="E2322" s="2" t="s">
        <v>45</v>
      </c>
      <c r="F2322" s="2" t="s">
        <v>194</v>
      </c>
      <c r="G2322" s="4"/>
      <c r="H2322" s="3">
        <v>6.8678696673107599E-5</v>
      </c>
      <c r="I2322" s="3">
        <v>5.5498016951083999E-5</v>
      </c>
      <c r="J2322" s="3">
        <v>4.3451911431260997E-5</v>
      </c>
      <c r="K2322" s="3">
        <v>5.0743687576035799E-5</v>
      </c>
      <c r="L2322" s="3">
        <v>4.83665228885116E-5</v>
      </c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</row>
    <row r="2323" spans="1:41" x14ac:dyDescent="0.25">
      <c r="A2323" s="378" t="str">
        <f t="shared" si="13"/>
        <v>DIC7</v>
      </c>
      <c r="B2323" s="2" t="s">
        <v>4</v>
      </c>
      <c r="C2323" s="2" t="s">
        <v>2</v>
      </c>
      <c r="D2323" s="2" t="s">
        <v>17</v>
      </c>
      <c r="E2323" s="2" t="s">
        <v>46</v>
      </c>
      <c r="F2323" s="2" t="s">
        <v>195</v>
      </c>
      <c r="G2323" s="4"/>
      <c r="H2323" s="3">
        <v>3.2242492944343002E-4</v>
      </c>
      <c r="I2323" s="3">
        <v>3.5473619721777702E-4</v>
      </c>
      <c r="J2323" s="3">
        <v>3.1752212683186E-4</v>
      </c>
      <c r="K2323" s="3">
        <v>3.1561577003984303E-4</v>
      </c>
      <c r="L2323" s="3">
        <v>2.5515544906418701E-4</v>
      </c>
      <c r="M2323" s="3">
        <v>1.74068204216602E-4</v>
      </c>
      <c r="N2323" s="3">
        <v>1.74068204216602E-4</v>
      </c>
      <c r="O2323" s="3">
        <v>1.74068204216602E-4</v>
      </c>
      <c r="P2323" s="3">
        <v>1.9804363437059401E-5</v>
      </c>
      <c r="Q2323" s="3">
        <v>1.8596200352882E-5</v>
      </c>
      <c r="R2323" s="3">
        <v>9.6799925416066192E-6</v>
      </c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</row>
    <row r="2324" spans="1:41" x14ac:dyDescent="0.25">
      <c r="A2324" s="378" t="str">
        <f t="shared" si="13"/>
        <v>DIC7</v>
      </c>
      <c r="B2324" s="2" t="s">
        <v>4</v>
      </c>
      <c r="C2324" s="2" t="s">
        <v>2</v>
      </c>
      <c r="D2324" s="2" t="s">
        <v>17</v>
      </c>
      <c r="E2324" s="2" t="s">
        <v>47</v>
      </c>
      <c r="F2324" s="2" t="s">
        <v>196</v>
      </c>
      <c r="G2324" s="4"/>
      <c r="H2324" s="3">
        <v>7.27998083703073E-4</v>
      </c>
      <c r="I2324" s="3">
        <v>6.8908668259111297E-4</v>
      </c>
      <c r="J2324" s="3">
        <v>6.55592252396162E-4</v>
      </c>
      <c r="K2324" s="3">
        <v>6.2209782220121104E-4</v>
      </c>
      <c r="L2324" s="3">
        <v>5.8860339200625996E-4</v>
      </c>
      <c r="M2324" s="3">
        <v>5.41954103884847E-4</v>
      </c>
      <c r="N2324" s="3">
        <v>4.9530481576343403E-4</v>
      </c>
      <c r="O2324" s="3">
        <v>4.5831235504878898E-4</v>
      </c>
      <c r="P2324" s="3">
        <v>4.2131989433414301E-4</v>
      </c>
      <c r="Q2324" s="3">
        <v>3.8432743361949801E-4</v>
      </c>
      <c r="R2324" s="3">
        <v>2.4597814354745902E-4</v>
      </c>
      <c r="S2324" s="3">
        <v>2.4597814354745902E-4</v>
      </c>
      <c r="T2324" s="3">
        <v>2.4597814354745902E-4</v>
      </c>
      <c r="U2324" s="3">
        <v>1.74180932180673E-4</v>
      </c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</row>
    <row r="2325" spans="1:41" x14ac:dyDescent="0.25">
      <c r="A2325" s="378" t="str">
        <f t="shared" si="13"/>
        <v>DIC7</v>
      </c>
      <c r="B2325" s="2" t="s">
        <v>4</v>
      </c>
      <c r="C2325" s="2" t="s">
        <v>2</v>
      </c>
      <c r="D2325" s="2" t="s">
        <v>17</v>
      </c>
      <c r="E2325" s="2" t="s">
        <v>48</v>
      </c>
      <c r="F2325" s="2" t="s">
        <v>197</v>
      </c>
      <c r="G2325" s="4"/>
      <c r="H2325" s="3">
        <v>7.2846848137516399E-6</v>
      </c>
      <c r="I2325" s="3">
        <v>6.8837623889034297E-6</v>
      </c>
      <c r="J2325" s="3">
        <v>6.58117942675383E-6</v>
      </c>
      <c r="K2325" s="3">
        <v>6.2785964646042202E-6</v>
      </c>
      <c r="L2325" s="3">
        <v>5.9760135024546196E-6</v>
      </c>
      <c r="M2325" s="3">
        <v>5.67343054030502E-6</v>
      </c>
      <c r="N2325" s="3">
        <v>5.3708475781554203E-6</v>
      </c>
      <c r="O2325" s="3">
        <v>6.1188664507180601E-7</v>
      </c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</row>
    <row r="2326" spans="1:41" x14ac:dyDescent="0.25">
      <c r="A2326" s="378" t="str">
        <f t="shared" si="13"/>
        <v>DIC7</v>
      </c>
      <c r="B2326" s="2" t="s">
        <v>4</v>
      </c>
      <c r="C2326" s="2" t="s">
        <v>2</v>
      </c>
      <c r="D2326" s="2" t="s">
        <v>17</v>
      </c>
      <c r="E2326" s="2" t="s">
        <v>49</v>
      </c>
      <c r="F2326" s="2" t="s">
        <v>198</v>
      </c>
      <c r="G2326" s="4"/>
      <c r="H2326" s="3">
        <v>1.6621827655245399E-4</v>
      </c>
      <c r="I2326" s="3">
        <v>1.54610543061858E-4</v>
      </c>
      <c r="J2326" s="3">
        <v>1.4237161793191801E-4</v>
      </c>
      <c r="K2326" s="3">
        <v>1.3013269280197801E-4</v>
      </c>
      <c r="L2326" s="3">
        <v>1.17893767672038E-4</v>
      </c>
      <c r="M2326" s="3">
        <v>1.04775483440116E-4</v>
      </c>
      <c r="N2326" s="3">
        <v>9.16571992081935E-5</v>
      </c>
      <c r="O2326" s="3">
        <v>8.2596473311654904E-5</v>
      </c>
      <c r="P2326" s="3">
        <v>6.8404712819989495E-5</v>
      </c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</row>
    <row r="2327" spans="1:41" x14ac:dyDescent="0.25">
      <c r="A2327" s="378" t="str">
        <f t="shared" si="13"/>
        <v>DIC7</v>
      </c>
      <c r="B2327" s="2" t="s">
        <v>4</v>
      </c>
      <c r="C2327" s="2" t="s">
        <v>2</v>
      </c>
      <c r="D2327" s="2" t="s">
        <v>17</v>
      </c>
      <c r="E2327" s="2" t="s">
        <v>50</v>
      </c>
      <c r="F2327" s="2" t="s">
        <v>199</v>
      </c>
      <c r="G2327" s="4"/>
      <c r="H2327" s="3">
        <v>3.0106735962689499E-5</v>
      </c>
      <c r="I2327" s="3">
        <v>2.80621245838901E-5</v>
      </c>
      <c r="J2327" s="3">
        <v>2.6771198064649702E-5</v>
      </c>
      <c r="K2327" s="3">
        <v>2.5480271545409198E-5</v>
      </c>
      <c r="L2327" s="3">
        <v>2.4189345026168699E-5</v>
      </c>
      <c r="M2327" s="3">
        <v>2.2314706624743101E-5</v>
      </c>
      <c r="N2327" s="3">
        <v>2.0440068223317601E-5</v>
      </c>
      <c r="O2327" s="3">
        <v>1.8878960951996701E-5</v>
      </c>
      <c r="P2327" s="3">
        <v>1.73178536806759E-5</v>
      </c>
      <c r="Q2327" s="3">
        <v>1.58290896783622E-5</v>
      </c>
      <c r="R2327" s="3">
        <v>1.43403256760485E-5</v>
      </c>
      <c r="S2327" s="3">
        <v>1.2851561673734799E-5</v>
      </c>
      <c r="T2327" s="3">
        <v>1.2081079647498E-5</v>
      </c>
      <c r="U2327" s="3">
        <v>1.1310597621261301E-5</v>
      </c>
      <c r="V2327" s="3">
        <v>3.3584371380747E-6</v>
      </c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</row>
    <row r="2328" spans="1:41" x14ac:dyDescent="0.25">
      <c r="A2328" s="378" t="str">
        <f t="shared" si="13"/>
        <v>DIC7</v>
      </c>
      <c r="B2328" s="2" t="s">
        <v>4</v>
      </c>
      <c r="C2328" s="2" t="s">
        <v>2</v>
      </c>
      <c r="D2328" s="2" t="s">
        <v>17</v>
      </c>
      <c r="E2328" s="2" t="s">
        <v>51</v>
      </c>
      <c r="F2328" s="2" t="s">
        <v>200</v>
      </c>
      <c r="G2328" s="4"/>
      <c r="H2328" s="3">
        <v>1.4052567579841899E-5</v>
      </c>
      <c r="I2328" s="3">
        <v>1.3797240938600201E-5</v>
      </c>
      <c r="J2328" s="3">
        <v>1.380584195787E-5</v>
      </c>
      <c r="K2328" s="3">
        <v>1.3814442977139799E-5</v>
      </c>
      <c r="L2328" s="3">
        <v>1.38230439964096E-5</v>
      </c>
      <c r="M2328" s="3">
        <v>1.2771045114385801E-5</v>
      </c>
      <c r="N2328" s="3">
        <v>1.17190462323619E-5</v>
      </c>
      <c r="O2328" s="3">
        <v>1.0853375504253799E-5</v>
      </c>
      <c r="P2328" s="3">
        <v>9.9877047761457698E-6</v>
      </c>
      <c r="Q2328" s="3">
        <v>9.2701568953339502E-6</v>
      </c>
      <c r="R2328" s="3">
        <v>8.5526090145221204E-6</v>
      </c>
      <c r="S2328" s="3">
        <v>7.8350611337103008E-6</v>
      </c>
      <c r="T2328" s="3">
        <v>7.3316839955147497E-6</v>
      </c>
      <c r="U2328" s="3">
        <v>6.8283068573192002E-6</v>
      </c>
      <c r="V2328" s="3">
        <v>3.3103970150278898E-6</v>
      </c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</row>
    <row r="2329" spans="1:41" x14ac:dyDescent="0.25">
      <c r="A2329" s="378" t="str">
        <f t="shared" si="13"/>
        <v>DIC7</v>
      </c>
      <c r="B2329" s="2" t="s">
        <v>4</v>
      </c>
      <c r="C2329" s="2" t="s">
        <v>2</v>
      </c>
      <c r="D2329" s="2" t="s">
        <v>18</v>
      </c>
      <c r="E2329" s="2" t="s">
        <v>52</v>
      </c>
      <c r="F2329" s="2" t="s">
        <v>2</v>
      </c>
      <c r="G2329" s="4"/>
      <c r="H2329" s="3">
        <v>31.6646</v>
      </c>
      <c r="I2329" s="3">
        <v>27.873699999999999</v>
      </c>
      <c r="J2329" s="3">
        <v>29.236599999999999</v>
      </c>
      <c r="K2329" s="3">
        <v>30.599499999999999</v>
      </c>
      <c r="L2329" s="3">
        <v>31.962399999999999</v>
      </c>
      <c r="M2329" s="3">
        <v>33.325299999999999</v>
      </c>
      <c r="N2329" s="3">
        <v>34.688200000000002</v>
      </c>
      <c r="O2329" s="3">
        <v>36.028120000000001</v>
      </c>
      <c r="P2329" s="3">
        <v>37.368040000000001</v>
      </c>
      <c r="Q2329" s="3">
        <v>38.70796</v>
      </c>
      <c r="R2329" s="3">
        <v>40.047879999999999</v>
      </c>
      <c r="S2329" s="3">
        <v>41.387799999999999</v>
      </c>
      <c r="T2329" s="3">
        <v>42.865299999999998</v>
      </c>
      <c r="U2329" s="3">
        <v>44.342799999999997</v>
      </c>
      <c r="V2329" s="3">
        <v>45.820300000000003</v>
      </c>
      <c r="W2329" s="3">
        <v>47.297800000000002</v>
      </c>
      <c r="X2329" s="3">
        <v>48.775300000000001</v>
      </c>
      <c r="Y2329" s="3">
        <v>50.427759999999999</v>
      </c>
      <c r="Z2329" s="3">
        <v>52.080219999999997</v>
      </c>
      <c r="AA2329" s="3">
        <v>53.732680000000002</v>
      </c>
      <c r="AB2329" s="3">
        <v>55.38514</v>
      </c>
      <c r="AC2329" s="3">
        <v>57.037599999999998</v>
      </c>
      <c r="AD2329" s="3">
        <v>58.916040000000002</v>
      </c>
      <c r="AE2329" s="3">
        <v>60.79448</v>
      </c>
      <c r="AF2329" s="3">
        <v>62.672919999999998</v>
      </c>
      <c r="AG2329" s="3">
        <v>64.551360000000003</v>
      </c>
      <c r="AH2329" s="3">
        <v>66.4298</v>
      </c>
      <c r="AI2329" s="3">
        <v>68.51858</v>
      </c>
      <c r="AJ2329" s="3">
        <v>70.60736</v>
      </c>
      <c r="AK2329" s="3">
        <v>72.69614</v>
      </c>
      <c r="AL2329" s="3">
        <v>74.78492</v>
      </c>
      <c r="AM2329" s="3">
        <v>76.873699999999999</v>
      </c>
      <c r="AN2329" s="4"/>
      <c r="AO2329" s="4"/>
    </row>
    <row r="2330" spans="1:41" x14ac:dyDescent="0.25">
      <c r="A2330" s="378" t="str">
        <f t="shared" si="13"/>
        <v>DIC7</v>
      </c>
      <c r="B2330" s="2" t="s">
        <v>4</v>
      </c>
      <c r="C2330" s="2" t="s">
        <v>2</v>
      </c>
      <c r="D2330" s="2" t="s">
        <v>18</v>
      </c>
      <c r="E2330" s="2" t="s">
        <v>53</v>
      </c>
      <c r="F2330" s="2" t="s">
        <v>2</v>
      </c>
      <c r="G2330" s="4"/>
      <c r="H2330" s="3">
        <v>105.9659</v>
      </c>
      <c r="I2330" s="3">
        <v>97.14</v>
      </c>
      <c r="J2330" s="3">
        <v>99.984160000000003</v>
      </c>
      <c r="K2330" s="3">
        <v>102.82832000000001</v>
      </c>
      <c r="L2330" s="3">
        <v>105.67247999999999</v>
      </c>
      <c r="M2330" s="3">
        <v>108.51664</v>
      </c>
      <c r="N2330" s="3">
        <v>111.3608</v>
      </c>
      <c r="O2330" s="3">
        <v>113.86648</v>
      </c>
      <c r="P2330" s="3">
        <v>116.37215999999999</v>
      </c>
      <c r="Q2330" s="3">
        <v>118.87784000000001</v>
      </c>
      <c r="R2330" s="3">
        <v>121.38352</v>
      </c>
      <c r="S2330" s="3">
        <v>123.8892</v>
      </c>
      <c r="T2330" s="3">
        <v>126.28466</v>
      </c>
      <c r="U2330" s="3">
        <v>128.68011999999999</v>
      </c>
      <c r="V2330" s="3">
        <v>131.07558</v>
      </c>
      <c r="W2330" s="3">
        <v>133.47103999999999</v>
      </c>
      <c r="X2330" s="3">
        <v>135.8665</v>
      </c>
      <c r="Y2330" s="3">
        <v>138.47864000000001</v>
      </c>
      <c r="Z2330" s="3">
        <v>141.09078</v>
      </c>
      <c r="AA2330" s="3">
        <v>143.70292000000001</v>
      </c>
      <c r="AB2330" s="3">
        <v>146.31505999999999</v>
      </c>
      <c r="AC2330" s="3">
        <v>148.9272</v>
      </c>
      <c r="AD2330" s="3">
        <v>152.36601999999999</v>
      </c>
      <c r="AE2330" s="3">
        <v>155.80484000000001</v>
      </c>
      <c r="AF2330" s="3">
        <v>159.24366000000001</v>
      </c>
      <c r="AG2330" s="3">
        <v>162.68248</v>
      </c>
      <c r="AH2330" s="3">
        <v>166.12129999999999</v>
      </c>
      <c r="AI2330" s="3">
        <v>170.3622</v>
      </c>
      <c r="AJ2330" s="3">
        <v>174.60310000000001</v>
      </c>
      <c r="AK2330" s="3">
        <v>178.84399999999999</v>
      </c>
      <c r="AL2330" s="3">
        <v>183.0849</v>
      </c>
      <c r="AM2330" s="3">
        <v>187.32579999999999</v>
      </c>
      <c r="AN2330" s="4"/>
      <c r="AO2330" s="4"/>
    </row>
    <row r="2331" spans="1:41" x14ac:dyDescent="0.25">
      <c r="A2331" s="378" t="str">
        <f t="shared" si="13"/>
        <v>DIC7</v>
      </c>
      <c r="B2331" s="2" t="s">
        <v>4</v>
      </c>
      <c r="C2331" s="2" t="s">
        <v>2</v>
      </c>
      <c r="D2331" s="2" t="s">
        <v>18</v>
      </c>
      <c r="E2331" s="2" t="s">
        <v>54</v>
      </c>
      <c r="F2331" s="2" t="s">
        <v>2</v>
      </c>
      <c r="G2331" s="4"/>
      <c r="H2331" s="3">
        <v>69.341300000000004</v>
      </c>
      <c r="I2331" s="3">
        <v>71.078400000000002</v>
      </c>
      <c r="J2331" s="3">
        <v>72.992840000000001</v>
      </c>
      <c r="K2331" s="3">
        <v>74.90728</v>
      </c>
      <c r="L2331" s="3">
        <v>76.821719999999999</v>
      </c>
      <c r="M2331" s="3">
        <v>78.736159999999998</v>
      </c>
      <c r="N2331" s="3">
        <v>80.650599999999997</v>
      </c>
      <c r="O2331" s="3">
        <v>82.413380000000004</v>
      </c>
      <c r="P2331" s="3">
        <v>84.176159999999996</v>
      </c>
      <c r="Q2331" s="3">
        <v>85.938940000000002</v>
      </c>
      <c r="R2331" s="3">
        <v>87.701719999999995</v>
      </c>
      <c r="S2331" s="3">
        <v>89.464500000000001</v>
      </c>
      <c r="T2331" s="3">
        <v>90.507499999999993</v>
      </c>
      <c r="U2331" s="3">
        <v>91.5505</v>
      </c>
      <c r="V2331" s="3">
        <v>92.593500000000006</v>
      </c>
      <c r="W2331" s="3">
        <v>93.636499999999998</v>
      </c>
      <c r="X2331" s="3">
        <v>94.679500000000004</v>
      </c>
      <c r="Y2331" s="3">
        <v>95.391620000000003</v>
      </c>
      <c r="Z2331" s="3">
        <v>96.103740000000002</v>
      </c>
      <c r="AA2331" s="3">
        <v>96.815860000000001</v>
      </c>
      <c r="AB2331" s="3">
        <v>97.527979999999999</v>
      </c>
      <c r="AC2331" s="3">
        <v>98.240099999999998</v>
      </c>
      <c r="AD2331" s="3">
        <v>99.267380000000003</v>
      </c>
      <c r="AE2331" s="3">
        <v>100.29465999999999</v>
      </c>
      <c r="AF2331" s="3">
        <v>101.32194</v>
      </c>
      <c r="AG2331" s="3">
        <v>102.34922</v>
      </c>
      <c r="AH2331" s="3">
        <v>103.37649999999999</v>
      </c>
      <c r="AI2331" s="3">
        <v>104.58893999999999</v>
      </c>
      <c r="AJ2331" s="3">
        <v>105.80137999999999</v>
      </c>
      <c r="AK2331" s="3">
        <v>107.01382</v>
      </c>
      <c r="AL2331" s="3">
        <v>108.22626</v>
      </c>
      <c r="AM2331" s="3">
        <v>109.4387</v>
      </c>
      <c r="AN2331" s="4"/>
      <c r="AO2331" s="4"/>
    </row>
    <row r="2332" spans="1:41" x14ac:dyDescent="0.25">
      <c r="A2332" s="378" t="str">
        <f t="shared" si="13"/>
        <v>DIC7</v>
      </c>
      <c r="B2332" s="2" t="s">
        <v>4</v>
      </c>
      <c r="C2332" s="2" t="s">
        <v>2</v>
      </c>
      <c r="D2332" s="2" t="s">
        <v>18</v>
      </c>
      <c r="E2332" s="2" t="s">
        <v>55</v>
      </c>
      <c r="F2332" s="2" t="s">
        <v>2</v>
      </c>
      <c r="G2332" s="4"/>
      <c r="H2332" s="3">
        <v>62.181399999999996</v>
      </c>
      <c r="I2332" s="3">
        <v>54.353099999999998</v>
      </c>
      <c r="J2332" s="3">
        <v>55.485239999999997</v>
      </c>
      <c r="K2332" s="3">
        <v>56.617379999999997</v>
      </c>
      <c r="L2332" s="3">
        <v>57.749519999999997</v>
      </c>
      <c r="M2332" s="3">
        <v>58.881659999999997</v>
      </c>
      <c r="N2332" s="3">
        <v>60.013800000000003</v>
      </c>
      <c r="O2332" s="3">
        <v>61.532040000000002</v>
      </c>
      <c r="P2332" s="3">
        <v>63.050280000000001</v>
      </c>
      <c r="Q2332" s="3">
        <v>64.568520000000007</v>
      </c>
      <c r="R2332" s="3">
        <v>66.086759999999998</v>
      </c>
      <c r="S2332" s="3">
        <v>67.605000000000004</v>
      </c>
      <c r="T2332" s="3">
        <v>68.968959999999996</v>
      </c>
      <c r="U2332" s="3">
        <v>70.332920000000001</v>
      </c>
      <c r="V2332" s="3">
        <v>71.696879999999993</v>
      </c>
      <c r="W2332" s="3">
        <v>73.060839999999999</v>
      </c>
      <c r="X2332" s="3">
        <v>74.424800000000005</v>
      </c>
      <c r="Y2332" s="3">
        <v>75.68844</v>
      </c>
      <c r="Z2332" s="3">
        <v>76.952079999999995</v>
      </c>
      <c r="AA2332" s="3">
        <v>78.215720000000005</v>
      </c>
      <c r="AB2332" s="3">
        <v>79.47936</v>
      </c>
      <c r="AC2332" s="3">
        <v>80.742999999999995</v>
      </c>
      <c r="AD2332" s="3">
        <v>82.736779999999996</v>
      </c>
      <c r="AE2332" s="3">
        <v>84.730559999999997</v>
      </c>
      <c r="AF2332" s="3">
        <v>86.724339999999998</v>
      </c>
      <c r="AG2332" s="3">
        <v>88.718119999999999</v>
      </c>
      <c r="AH2332" s="3">
        <v>90.7119</v>
      </c>
      <c r="AI2332" s="3">
        <v>93.38082</v>
      </c>
      <c r="AJ2332" s="3">
        <v>96.04974</v>
      </c>
      <c r="AK2332" s="3">
        <v>98.71866</v>
      </c>
      <c r="AL2332" s="3">
        <v>101.38758</v>
      </c>
      <c r="AM2332" s="3">
        <v>104.0565</v>
      </c>
      <c r="AN2332" s="4"/>
      <c r="AO2332" s="4"/>
    </row>
    <row r="2333" spans="1:41" x14ac:dyDescent="0.25">
      <c r="A2333" s="378" t="str">
        <f t="shared" si="13"/>
        <v>DIC7</v>
      </c>
      <c r="B2333" s="2" t="s">
        <v>4</v>
      </c>
      <c r="C2333" s="2" t="s">
        <v>2</v>
      </c>
      <c r="D2333" s="2" t="s">
        <v>18</v>
      </c>
      <c r="E2333" s="2" t="s">
        <v>56</v>
      </c>
      <c r="F2333" s="2" t="s">
        <v>2</v>
      </c>
      <c r="G2333" s="4"/>
      <c r="H2333" s="3">
        <v>574.73889999999994</v>
      </c>
      <c r="I2333" s="3">
        <v>589.86</v>
      </c>
      <c r="J2333" s="3">
        <v>605.09659999999997</v>
      </c>
      <c r="K2333" s="3">
        <v>620.33320000000003</v>
      </c>
      <c r="L2333" s="3">
        <v>635.56979999999999</v>
      </c>
      <c r="M2333" s="3">
        <v>650.80640000000005</v>
      </c>
      <c r="N2333" s="3">
        <v>666.04300000000001</v>
      </c>
      <c r="O2333" s="3">
        <v>676.68813999999998</v>
      </c>
      <c r="P2333" s="3">
        <v>687.33327999999995</v>
      </c>
      <c r="Q2333" s="3">
        <v>697.97842000000003</v>
      </c>
      <c r="R2333" s="3">
        <v>708.62356</v>
      </c>
      <c r="S2333" s="3">
        <v>719.26869999999997</v>
      </c>
      <c r="T2333" s="3">
        <v>726.84820000000002</v>
      </c>
      <c r="U2333" s="3">
        <v>734.42769999999996</v>
      </c>
      <c r="V2333" s="3">
        <v>742.00720000000001</v>
      </c>
      <c r="W2333" s="3">
        <v>749.58669999999995</v>
      </c>
      <c r="X2333" s="3">
        <v>757.1662</v>
      </c>
      <c r="Y2333" s="3">
        <v>764.67906000000005</v>
      </c>
      <c r="Z2333" s="3">
        <v>772.19191999999998</v>
      </c>
      <c r="AA2333" s="3">
        <v>779.70478000000003</v>
      </c>
      <c r="AB2333" s="3">
        <v>787.21763999999996</v>
      </c>
      <c r="AC2333" s="3">
        <v>794.73050000000001</v>
      </c>
      <c r="AD2333" s="3">
        <v>801.72234000000003</v>
      </c>
      <c r="AE2333" s="3">
        <v>808.71418000000006</v>
      </c>
      <c r="AF2333" s="3">
        <v>815.70601999999997</v>
      </c>
      <c r="AG2333" s="3">
        <v>822.69785999999999</v>
      </c>
      <c r="AH2333" s="3">
        <v>829.68970000000002</v>
      </c>
      <c r="AI2333" s="3">
        <v>837.96831999999995</v>
      </c>
      <c r="AJ2333" s="3">
        <v>846.24694</v>
      </c>
      <c r="AK2333" s="3">
        <v>854.52556000000004</v>
      </c>
      <c r="AL2333" s="3">
        <v>862.80417999999997</v>
      </c>
      <c r="AM2333" s="3">
        <v>871.08280000000002</v>
      </c>
      <c r="AN2333" s="4"/>
      <c r="AO2333" s="4"/>
    </row>
    <row r="2334" spans="1:41" x14ac:dyDescent="0.25">
      <c r="A2334" s="378" t="str">
        <f t="shared" si="13"/>
        <v>DIC7</v>
      </c>
      <c r="B2334" s="2" t="s">
        <v>4</v>
      </c>
      <c r="C2334" s="2" t="s">
        <v>2</v>
      </c>
      <c r="D2334" s="2" t="s">
        <v>18</v>
      </c>
      <c r="E2334" s="2" t="s">
        <v>57</v>
      </c>
      <c r="F2334" s="2" t="s">
        <v>2</v>
      </c>
      <c r="G2334" s="4"/>
      <c r="H2334" s="3">
        <v>0.18750224462041601</v>
      </c>
      <c r="I2334" s="3">
        <v>0.199599163628184</v>
      </c>
      <c r="J2334" s="3">
        <v>0.199599163628184</v>
      </c>
      <c r="K2334" s="3">
        <v>0.199599163628184</v>
      </c>
      <c r="L2334" s="3">
        <v>0.199599163628184</v>
      </c>
      <c r="M2334" s="3">
        <v>0.199599163628184</v>
      </c>
      <c r="N2334" s="3">
        <v>0.199599163628184</v>
      </c>
      <c r="O2334" s="3">
        <v>0.199599163628184</v>
      </c>
      <c r="P2334" s="3">
        <v>0.199599163628184</v>
      </c>
      <c r="Q2334" s="3">
        <v>0.199599163628184</v>
      </c>
      <c r="R2334" s="3">
        <v>0.199599163628184</v>
      </c>
      <c r="S2334" s="3">
        <v>0.199599163628184</v>
      </c>
      <c r="T2334" s="3">
        <v>0.199599163628184</v>
      </c>
      <c r="U2334" s="3">
        <v>0.199599163628184</v>
      </c>
      <c r="V2334" s="3">
        <v>0.199599163628184</v>
      </c>
      <c r="W2334" s="3">
        <v>0.199599163628184</v>
      </c>
      <c r="X2334" s="3">
        <v>0.199599163628184</v>
      </c>
      <c r="Y2334" s="3">
        <v>0.199599163628184</v>
      </c>
      <c r="Z2334" s="3">
        <v>0.199599163628184</v>
      </c>
      <c r="AA2334" s="3">
        <v>0.199599163628184</v>
      </c>
      <c r="AB2334" s="3">
        <v>0.199599163628184</v>
      </c>
      <c r="AC2334" s="3">
        <v>0.199599163628184</v>
      </c>
      <c r="AD2334" s="3">
        <v>0.199599163628184</v>
      </c>
      <c r="AE2334" s="3">
        <v>0.199599163628184</v>
      </c>
      <c r="AF2334" s="3">
        <v>0.199599163628184</v>
      </c>
      <c r="AG2334" s="3">
        <v>0.199599163628184</v>
      </c>
      <c r="AH2334" s="3">
        <v>0.199599163628184</v>
      </c>
      <c r="AI2334" s="3">
        <v>0.199599163628184</v>
      </c>
      <c r="AJ2334" s="3">
        <v>0.199599163628184</v>
      </c>
      <c r="AK2334" s="3">
        <v>0.199599163628184</v>
      </c>
      <c r="AL2334" s="3">
        <v>0.199599163628184</v>
      </c>
      <c r="AM2334" s="3">
        <v>0.199599163628184</v>
      </c>
      <c r="AN2334" s="4"/>
      <c r="AO2334" s="4"/>
    </row>
    <row r="2335" spans="1:41" x14ac:dyDescent="0.25">
      <c r="A2335" s="378" t="str">
        <f t="shared" si="13"/>
        <v>DIC7</v>
      </c>
      <c r="B2335" s="2" t="s">
        <v>4</v>
      </c>
      <c r="C2335" s="2" t="s">
        <v>2</v>
      </c>
      <c r="D2335" s="2" t="s">
        <v>18</v>
      </c>
      <c r="E2335" s="2" t="s">
        <v>58</v>
      </c>
      <c r="F2335" s="2" t="s">
        <v>2</v>
      </c>
      <c r="G2335" s="4"/>
      <c r="H2335" s="3">
        <v>1.4205041892095999E-2</v>
      </c>
      <c r="I2335" s="3">
        <v>1.6245473344116901E-2</v>
      </c>
      <c r="J2335" s="3">
        <v>1.6245473344116901E-2</v>
      </c>
      <c r="K2335" s="3">
        <v>1.6245473344116901E-2</v>
      </c>
      <c r="L2335" s="3">
        <v>1.6245473344116901E-2</v>
      </c>
      <c r="M2335" s="3">
        <v>1.6245473344116901E-2</v>
      </c>
      <c r="N2335" s="3">
        <v>1.6245473344116901E-2</v>
      </c>
      <c r="O2335" s="3">
        <v>1.6245473344116901E-2</v>
      </c>
      <c r="P2335" s="3">
        <v>1.6245473344116901E-2</v>
      </c>
      <c r="Q2335" s="3">
        <v>1.6245473344116901E-2</v>
      </c>
      <c r="R2335" s="3">
        <v>1.6245473344116901E-2</v>
      </c>
      <c r="S2335" s="3">
        <v>1.6245473344116901E-2</v>
      </c>
      <c r="T2335" s="3">
        <v>1.6245473344116901E-2</v>
      </c>
      <c r="U2335" s="3">
        <v>1.6245473344116901E-2</v>
      </c>
      <c r="V2335" s="3">
        <v>1.6245473344116901E-2</v>
      </c>
      <c r="W2335" s="3">
        <v>1.6245473344116901E-2</v>
      </c>
      <c r="X2335" s="3">
        <v>1.6245473344116901E-2</v>
      </c>
      <c r="Y2335" s="3">
        <v>1.6245473344116901E-2</v>
      </c>
      <c r="Z2335" s="3">
        <v>1.6245473344116901E-2</v>
      </c>
      <c r="AA2335" s="3">
        <v>1.6245473344116901E-2</v>
      </c>
      <c r="AB2335" s="3">
        <v>1.6245473344116901E-2</v>
      </c>
      <c r="AC2335" s="3">
        <v>1.6245473344116901E-2</v>
      </c>
      <c r="AD2335" s="3">
        <v>1.6245473344116901E-2</v>
      </c>
      <c r="AE2335" s="3">
        <v>1.6245473344116901E-2</v>
      </c>
      <c r="AF2335" s="3">
        <v>1.6245473344116901E-2</v>
      </c>
      <c r="AG2335" s="3">
        <v>1.6245473344116901E-2</v>
      </c>
      <c r="AH2335" s="3">
        <v>1.6245473344116901E-2</v>
      </c>
      <c r="AI2335" s="3">
        <v>1.6245473344116901E-2</v>
      </c>
      <c r="AJ2335" s="3">
        <v>1.6245473344116901E-2</v>
      </c>
      <c r="AK2335" s="3">
        <v>1.6245473344116901E-2</v>
      </c>
      <c r="AL2335" s="3">
        <v>1.6245473344116901E-2</v>
      </c>
      <c r="AM2335" s="3">
        <v>1.6245473344116901E-2</v>
      </c>
      <c r="AN2335" s="4"/>
      <c r="AO2335" s="4"/>
    </row>
    <row r="2336" spans="1:41" x14ac:dyDescent="0.25">
      <c r="A2336" s="378" t="str">
        <f t="shared" si="13"/>
        <v>DIC7</v>
      </c>
      <c r="B2336" s="2" t="s">
        <v>4</v>
      </c>
      <c r="C2336" s="2" t="s">
        <v>2</v>
      </c>
      <c r="D2336" s="2" t="s">
        <v>18</v>
      </c>
      <c r="E2336" s="2" t="s">
        <v>59</v>
      </c>
      <c r="F2336" s="2" t="s">
        <v>2</v>
      </c>
      <c r="G2336" s="4"/>
      <c r="H2336" s="3">
        <v>4.0032660475519503E-2</v>
      </c>
      <c r="I2336" s="3">
        <v>3.8647029871748798E-2</v>
      </c>
      <c r="J2336" s="3">
        <v>3.8693706691159097E-2</v>
      </c>
      <c r="K2336" s="3">
        <v>3.8740383510569298E-2</v>
      </c>
      <c r="L2336" s="3">
        <v>3.8787060329979597E-2</v>
      </c>
      <c r="M2336" s="3">
        <v>3.3077973965251299E-2</v>
      </c>
      <c r="N2336" s="3">
        <v>2.7368887600523101E-2</v>
      </c>
      <c r="O2336" s="3">
        <v>2.2670984366369301E-2</v>
      </c>
      <c r="P2336" s="3">
        <v>1.7973081132215501E-2</v>
      </c>
      <c r="Q2336" s="3">
        <v>1.40790248814129E-2</v>
      </c>
      <c r="R2336" s="3">
        <v>1.01849686306102E-2</v>
      </c>
      <c r="S2336" s="3">
        <v>6.2909123798075804E-3</v>
      </c>
      <c r="T2336" s="3">
        <v>3.55913803565677E-3</v>
      </c>
      <c r="U2336" s="3">
        <v>8.2736369150594703E-4</v>
      </c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</row>
    <row r="2337" spans="1:41" x14ac:dyDescent="0.25">
      <c r="A2337" s="378" t="str">
        <f t="shared" si="13"/>
        <v>DIC7</v>
      </c>
      <c r="B2337" s="2" t="s">
        <v>4</v>
      </c>
      <c r="C2337" s="2" t="s">
        <v>2</v>
      </c>
      <c r="D2337" s="2" t="s">
        <v>18</v>
      </c>
      <c r="E2337" s="2" t="s">
        <v>60</v>
      </c>
      <c r="F2337" s="2" t="s">
        <v>2</v>
      </c>
      <c r="G2337" s="4"/>
      <c r="H2337" s="3">
        <v>8.8600888192381895</v>
      </c>
      <c r="I2337" s="3">
        <v>9.4317074527374203</v>
      </c>
      <c r="J2337" s="3">
        <v>9.4317074527374203</v>
      </c>
      <c r="K2337" s="3">
        <v>9.4317074527374203</v>
      </c>
      <c r="L2337" s="3">
        <v>9.4317074527374203</v>
      </c>
      <c r="M2337" s="3">
        <v>9.4317074527374203</v>
      </c>
      <c r="N2337" s="3">
        <v>9.4317074527374203</v>
      </c>
      <c r="O2337" s="3">
        <v>9.4317074527374203</v>
      </c>
      <c r="P2337" s="3">
        <v>9.4317074527374203</v>
      </c>
      <c r="Q2337" s="3">
        <v>9.4317074527374203</v>
      </c>
      <c r="R2337" s="3">
        <v>9.4317074527374203</v>
      </c>
      <c r="S2337" s="3">
        <v>9.4317074527374203</v>
      </c>
      <c r="T2337" s="3">
        <v>9.4317074527374203</v>
      </c>
      <c r="U2337" s="3">
        <v>9.4317074527374203</v>
      </c>
      <c r="V2337" s="3">
        <v>9.4317074527374203</v>
      </c>
      <c r="W2337" s="3">
        <v>9.4317074527374203</v>
      </c>
      <c r="X2337" s="3">
        <v>9.4317074527374203</v>
      </c>
      <c r="Y2337" s="3">
        <v>9.4317074527374203</v>
      </c>
      <c r="Z2337" s="3">
        <v>9.4317074527374203</v>
      </c>
      <c r="AA2337" s="3">
        <v>9.4317074527374203</v>
      </c>
      <c r="AB2337" s="3">
        <v>9.4317074527374203</v>
      </c>
      <c r="AC2337" s="3">
        <v>9.4317074527374203</v>
      </c>
      <c r="AD2337" s="3">
        <v>9.4317074527374203</v>
      </c>
      <c r="AE2337" s="3">
        <v>9.4317074527374203</v>
      </c>
      <c r="AF2337" s="3">
        <v>9.4317074527374203</v>
      </c>
      <c r="AG2337" s="3">
        <v>9.4317074527374203</v>
      </c>
      <c r="AH2337" s="3">
        <v>9.4317074527374203</v>
      </c>
      <c r="AI2337" s="3">
        <v>9.4317074527374203</v>
      </c>
      <c r="AJ2337" s="3">
        <v>9.4317074527374203</v>
      </c>
      <c r="AK2337" s="3">
        <v>9.4317074527374203</v>
      </c>
      <c r="AL2337" s="3">
        <v>9.4317074527374203</v>
      </c>
      <c r="AM2337" s="3">
        <v>9.4317074527374203</v>
      </c>
      <c r="AN2337" s="4"/>
      <c r="AO2337" s="4"/>
    </row>
    <row r="2338" spans="1:41" x14ac:dyDescent="0.25">
      <c r="A2338" s="378" t="str">
        <f t="shared" si="13"/>
        <v>DIC7</v>
      </c>
      <c r="B2338" s="2" t="s">
        <v>4</v>
      </c>
      <c r="C2338" s="2" t="s">
        <v>2</v>
      </c>
      <c r="D2338" s="2" t="s">
        <v>18</v>
      </c>
      <c r="E2338" s="2" t="s">
        <v>61</v>
      </c>
      <c r="F2338" s="2" t="s">
        <v>2</v>
      </c>
      <c r="G2338" s="4"/>
      <c r="H2338" s="3">
        <v>11.747536506218299</v>
      </c>
      <c r="I2338" s="3">
        <v>13.434968556974299</v>
      </c>
      <c r="J2338" s="3">
        <v>13.434968556974299</v>
      </c>
      <c r="K2338" s="3">
        <v>13.434968556974299</v>
      </c>
      <c r="L2338" s="3">
        <v>13.434968556974299</v>
      </c>
      <c r="M2338" s="3">
        <v>13.434968556974299</v>
      </c>
      <c r="N2338" s="3">
        <v>13.434968556974299</v>
      </c>
      <c r="O2338" s="3">
        <v>13.434968556974299</v>
      </c>
      <c r="P2338" s="3">
        <v>13.434968556974299</v>
      </c>
      <c r="Q2338" s="3">
        <v>13.434968556974299</v>
      </c>
      <c r="R2338" s="3">
        <v>13.434968556974299</v>
      </c>
      <c r="S2338" s="3">
        <v>13.434968556974299</v>
      </c>
      <c r="T2338" s="3">
        <v>13.434968556974299</v>
      </c>
      <c r="U2338" s="3">
        <v>13.434968556974299</v>
      </c>
      <c r="V2338" s="3">
        <v>13.434968556974299</v>
      </c>
      <c r="W2338" s="3">
        <v>13.434968556974299</v>
      </c>
      <c r="X2338" s="3">
        <v>13.434968556974299</v>
      </c>
      <c r="Y2338" s="3">
        <v>13.434968556974299</v>
      </c>
      <c r="Z2338" s="3">
        <v>13.434968556974299</v>
      </c>
      <c r="AA2338" s="3">
        <v>13.434968556974299</v>
      </c>
      <c r="AB2338" s="3">
        <v>13.434968556974299</v>
      </c>
      <c r="AC2338" s="3">
        <v>13.434968556974299</v>
      </c>
      <c r="AD2338" s="3">
        <v>13.434968556974299</v>
      </c>
      <c r="AE2338" s="3">
        <v>13.434968556974299</v>
      </c>
      <c r="AF2338" s="3">
        <v>13.434968556974299</v>
      </c>
      <c r="AG2338" s="3">
        <v>13.434968556974299</v>
      </c>
      <c r="AH2338" s="3">
        <v>13.434968556974299</v>
      </c>
      <c r="AI2338" s="3">
        <v>13.434968556974299</v>
      </c>
      <c r="AJ2338" s="3">
        <v>13.434968556974299</v>
      </c>
      <c r="AK2338" s="3">
        <v>13.434968556974299</v>
      </c>
      <c r="AL2338" s="3">
        <v>13.434968556974299</v>
      </c>
      <c r="AM2338" s="3">
        <v>13.434968556974299</v>
      </c>
      <c r="AN2338" s="4"/>
      <c r="AO2338" s="4"/>
    </row>
    <row r="2339" spans="1:41" x14ac:dyDescent="0.25">
      <c r="A2339" s="378" t="str">
        <f t="shared" si="13"/>
        <v>DIC7</v>
      </c>
      <c r="B2339" s="2" t="s">
        <v>4</v>
      </c>
      <c r="C2339" s="2" t="s">
        <v>2</v>
      </c>
      <c r="D2339" s="2" t="s">
        <v>19</v>
      </c>
      <c r="E2339" s="2" t="s">
        <v>32</v>
      </c>
      <c r="F2339" s="2" t="s">
        <v>2</v>
      </c>
      <c r="G2339" s="4"/>
      <c r="H2339" s="3">
        <v>26.813605072517301</v>
      </c>
      <c r="I2339" s="3">
        <v>26.467245218403299</v>
      </c>
      <c r="J2339" s="3">
        <v>26.688956163088399</v>
      </c>
      <c r="K2339" s="3">
        <v>26.910667107773499</v>
      </c>
      <c r="L2339" s="3">
        <v>27.132378052458701</v>
      </c>
      <c r="M2339" s="3">
        <v>27.354088997143801</v>
      </c>
      <c r="N2339" s="3">
        <v>27.575799941828901</v>
      </c>
      <c r="O2339" s="3">
        <v>28.085780742026198</v>
      </c>
      <c r="P2339" s="3">
        <v>28.595761542223599</v>
      </c>
      <c r="Q2339" s="3">
        <v>29.1057423424209</v>
      </c>
      <c r="R2339" s="3">
        <v>29.6157231426183</v>
      </c>
      <c r="S2339" s="3">
        <v>30.125703942815601</v>
      </c>
      <c r="T2339" s="3">
        <v>30.658456514170801</v>
      </c>
      <c r="U2339" s="3">
        <v>31.191209085526001</v>
      </c>
      <c r="V2339" s="3">
        <v>31.723961656881102</v>
      </c>
      <c r="W2339" s="3">
        <v>32.256714228236298</v>
      </c>
      <c r="X2339" s="3">
        <v>32.789466799591501</v>
      </c>
      <c r="Y2339" s="3">
        <v>33.1725610666509</v>
      </c>
      <c r="Z2339" s="3">
        <v>33.555655333710199</v>
      </c>
      <c r="AA2339" s="3">
        <v>33.938749600769597</v>
      </c>
      <c r="AB2339" s="3">
        <v>34.321843867828903</v>
      </c>
      <c r="AC2339" s="3">
        <v>34.704938134888302</v>
      </c>
      <c r="AD2339" s="3">
        <v>35.248203452178302</v>
      </c>
      <c r="AE2339" s="3">
        <v>35.791468769468302</v>
      </c>
      <c r="AF2339" s="3">
        <v>36.334734086758203</v>
      </c>
      <c r="AG2339" s="3">
        <v>36.877999404048197</v>
      </c>
      <c r="AH2339" s="3">
        <v>37.421264721338197</v>
      </c>
      <c r="AI2339" s="3">
        <v>37.840011286661799</v>
      </c>
      <c r="AJ2339" s="3">
        <v>38.258757851985401</v>
      </c>
      <c r="AK2339" s="3">
        <v>38.677504417309002</v>
      </c>
      <c r="AL2339" s="3">
        <v>39.096250982632597</v>
      </c>
      <c r="AM2339" s="3">
        <v>39.514997547956199</v>
      </c>
      <c r="AN2339" s="4"/>
      <c r="AO2339" s="4"/>
    </row>
    <row r="2340" spans="1:41" x14ac:dyDescent="0.25">
      <c r="A2340" s="378" t="str">
        <f t="shared" si="13"/>
        <v>DIC7</v>
      </c>
      <c r="B2340" s="2" t="s">
        <v>4</v>
      </c>
      <c r="C2340" s="2" t="s">
        <v>2</v>
      </c>
      <c r="D2340" s="2" t="s">
        <v>19</v>
      </c>
      <c r="E2340" s="2" t="s">
        <v>33</v>
      </c>
      <c r="F2340" s="2" t="s">
        <v>2</v>
      </c>
      <c r="G2340" s="4"/>
      <c r="H2340" s="3">
        <v>27.015813128159699</v>
      </c>
      <c r="I2340" s="3">
        <v>26.129831538723</v>
      </c>
      <c r="J2340" s="3">
        <v>26.236117629686699</v>
      </c>
      <c r="K2340" s="3">
        <v>26.342403720650299</v>
      </c>
      <c r="L2340" s="3">
        <v>26.448689811613999</v>
      </c>
      <c r="M2340" s="3">
        <v>26.554975902577599</v>
      </c>
      <c r="N2340" s="3">
        <v>26.661261993541299</v>
      </c>
      <c r="O2340" s="3">
        <v>26.997107814844298</v>
      </c>
      <c r="P2340" s="3">
        <v>27.332953636147199</v>
      </c>
      <c r="Q2340" s="3">
        <v>27.668799457450199</v>
      </c>
      <c r="R2340" s="3">
        <v>28.004645278753099</v>
      </c>
      <c r="S2340" s="3">
        <v>28.340491100056099</v>
      </c>
      <c r="T2340" s="3">
        <v>28.6383586875859</v>
      </c>
      <c r="U2340" s="3">
        <v>28.9362262751157</v>
      </c>
      <c r="V2340" s="3">
        <v>29.234093862645501</v>
      </c>
      <c r="W2340" s="3">
        <v>29.531961450175299</v>
      </c>
      <c r="X2340" s="3">
        <v>29.8298290377051</v>
      </c>
      <c r="Y2340" s="3">
        <v>30.034763388177801</v>
      </c>
      <c r="Z2340" s="3">
        <v>37.799622173312997</v>
      </c>
      <c r="AA2340" s="3">
        <v>38.055790111403901</v>
      </c>
      <c r="AB2340" s="3">
        <v>38.311958049494699</v>
      </c>
      <c r="AC2340" s="3">
        <v>38.568125987585503</v>
      </c>
      <c r="AD2340" s="3">
        <v>38.960694184519198</v>
      </c>
      <c r="AE2340" s="3">
        <v>39.353262381453</v>
      </c>
      <c r="AF2340" s="3">
        <v>39.745830578386702</v>
      </c>
      <c r="AG2340" s="3">
        <v>40.138398775320503</v>
      </c>
      <c r="AH2340" s="3">
        <v>40.530966972254198</v>
      </c>
      <c r="AI2340" s="3">
        <v>40.786343334782501</v>
      </c>
      <c r="AJ2340" s="3">
        <v>41.041719697310903</v>
      </c>
      <c r="AK2340" s="3">
        <v>41.297096059839198</v>
      </c>
      <c r="AL2340" s="3">
        <v>41.5524724223676</v>
      </c>
      <c r="AM2340" s="3">
        <v>41.807848784895903</v>
      </c>
      <c r="AN2340" s="4"/>
      <c r="AO2340" s="4"/>
    </row>
    <row r="2341" spans="1:41" x14ac:dyDescent="0.25">
      <c r="A2341" s="378" t="str">
        <f t="shared" si="13"/>
        <v>DIC7</v>
      </c>
      <c r="B2341" s="2" t="s">
        <v>4</v>
      </c>
      <c r="C2341" s="2" t="s">
        <v>2</v>
      </c>
      <c r="D2341" s="2" t="s">
        <v>19</v>
      </c>
      <c r="E2341" s="2" t="s">
        <v>52</v>
      </c>
      <c r="F2341" s="2" t="s">
        <v>2</v>
      </c>
      <c r="G2341" s="4"/>
      <c r="H2341" s="3">
        <v>16.2847547612479</v>
      </c>
      <c r="I2341" s="3">
        <v>15.876131802979501</v>
      </c>
      <c r="J2341" s="3">
        <v>16.019624151673401</v>
      </c>
      <c r="K2341" s="3">
        <v>16.228891375795602</v>
      </c>
      <c r="L2341" s="3">
        <v>16.455833021337899</v>
      </c>
      <c r="M2341" s="3">
        <v>16.544184528738501</v>
      </c>
      <c r="N2341" s="3">
        <v>16.6325404215787</v>
      </c>
      <c r="O2341" s="3">
        <v>16.860926114325899</v>
      </c>
      <c r="P2341" s="3">
        <v>17.089472849679499</v>
      </c>
      <c r="Q2341" s="3">
        <v>17.318180627639599</v>
      </c>
      <c r="R2341" s="3">
        <v>17.547049448206099</v>
      </c>
      <c r="S2341" s="3">
        <v>17.776079311379</v>
      </c>
      <c r="T2341" s="3">
        <v>17.952380833504801</v>
      </c>
      <c r="U2341" s="3">
        <v>18.128815777474799</v>
      </c>
      <c r="V2341" s="3">
        <v>18.305384143288901</v>
      </c>
      <c r="W2341" s="3">
        <v>18.4820859309471</v>
      </c>
      <c r="X2341" s="3">
        <v>18.6589211404496</v>
      </c>
      <c r="Y2341" s="3">
        <v>22.957025875590499</v>
      </c>
      <c r="Z2341" s="3">
        <v>23.104651920505699</v>
      </c>
      <c r="AA2341" s="3">
        <v>23.2522873852507</v>
      </c>
      <c r="AB2341" s="3">
        <v>23.399932269825399</v>
      </c>
      <c r="AC2341" s="3">
        <v>23.5475865742299</v>
      </c>
      <c r="AD2341" s="3">
        <v>23.7677160337205</v>
      </c>
      <c r="AE2341" s="3">
        <v>23.9877258708838</v>
      </c>
      <c r="AF2341" s="3">
        <v>19.7856554433389</v>
      </c>
      <c r="AG2341" s="3">
        <v>19.9629670270111</v>
      </c>
      <c r="AH2341" s="3">
        <v>20.1401827848415</v>
      </c>
      <c r="AI2341" s="3">
        <v>20.2595680631768</v>
      </c>
      <c r="AJ2341" s="3">
        <v>20.378855624363901</v>
      </c>
      <c r="AK2341" s="3">
        <v>20.4980454684028</v>
      </c>
      <c r="AL2341" s="3">
        <v>20.6171375952933</v>
      </c>
      <c r="AM2341" s="3">
        <v>20.7361320050356</v>
      </c>
      <c r="AN2341" s="4"/>
      <c r="AO2341" s="4"/>
    </row>
    <row r="2342" spans="1:41" x14ac:dyDescent="0.25">
      <c r="A2342" s="378" t="str">
        <f t="shared" si="13"/>
        <v>DIC7</v>
      </c>
      <c r="B2342" s="2" t="s">
        <v>4</v>
      </c>
      <c r="C2342" s="2" t="s">
        <v>2</v>
      </c>
      <c r="D2342" s="2" t="s">
        <v>19</v>
      </c>
      <c r="E2342" s="2" t="s">
        <v>62</v>
      </c>
      <c r="F2342" s="2" t="s">
        <v>2</v>
      </c>
      <c r="G2342" s="4"/>
      <c r="H2342" s="3">
        <v>26.813605072517301</v>
      </c>
      <c r="I2342" s="3">
        <v>26.467245218403299</v>
      </c>
      <c r="J2342" s="3">
        <v>26.688956163088399</v>
      </c>
      <c r="K2342" s="3">
        <v>26.910667107773499</v>
      </c>
      <c r="L2342" s="3">
        <v>27.132378052458701</v>
      </c>
      <c r="M2342" s="3">
        <v>27.354088997143801</v>
      </c>
      <c r="N2342" s="3">
        <v>27.575799941828901</v>
      </c>
      <c r="O2342" s="3">
        <v>28.085780742026198</v>
      </c>
      <c r="P2342" s="3">
        <v>28.595761542223599</v>
      </c>
      <c r="Q2342" s="3">
        <v>29.1057423424209</v>
      </c>
      <c r="R2342" s="3">
        <v>29.6157231426183</v>
      </c>
      <c r="S2342" s="3">
        <v>30.125703942815601</v>
      </c>
      <c r="T2342" s="3">
        <v>30.658456514170801</v>
      </c>
      <c r="U2342" s="3">
        <v>31.191209085526001</v>
      </c>
      <c r="V2342" s="3">
        <v>31.723961656881102</v>
      </c>
      <c r="W2342" s="3">
        <v>32.256714228236298</v>
      </c>
      <c r="X2342" s="3">
        <v>32.789466799591501</v>
      </c>
      <c r="Y2342" s="3">
        <v>33.1725610666509</v>
      </c>
      <c r="Z2342" s="3">
        <v>33.555655333710199</v>
      </c>
      <c r="AA2342" s="3">
        <v>33.938749600769597</v>
      </c>
      <c r="AB2342" s="3">
        <v>34.321843867828903</v>
      </c>
      <c r="AC2342" s="3">
        <v>34.704938134888302</v>
      </c>
      <c r="AD2342" s="3">
        <v>35.248203452178302</v>
      </c>
      <c r="AE2342" s="3">
        <v>35.791468769468302</v>
      </c>
      <c r="AF2342" s="3">
        <v>36.334734086758203</v>
      </c>
      <c r="AG2342" s="3">
        <v>36.877999404048197</v>
      </c>
      <c r="AH2342" s="3">
        <v>37.421264721338197</v>
      </c>
      <c r="AI2342" s="3">
        <v>37.840011286661799</v>
      </c>
      <c r="AJ2342" s="3">
        <v>38.258757851985401</v>
      </c>
      <c r="AK2342" s="3">
        <v>38.677504417309002</v>
      </c>
      <c r="AL2342" s="3">
        <v>39.096250982632597</v>
      </c>
      <c r="AM2342" s="3">
        <v>39.514997547956199</v>
      </c>
      <c r="AN2342" s="4"/>
      <c r="AO2342" s="4"/>
    </row>
    <row r="2343" spans="1:41" x14ac:dyDescent="0.25">
      <c r="A2343" s="378" t="str">
        <f t="shared" si="13"/>
        <v>DIC7</v>
      </c>
      <c r="B2343" s="2" t="s">
        <v>4</v>
      </c>
      <c r="C2343" s="2" t="s">
        <v>2</v>
      </c>
      <c r="D2343" s="2" t="s">
        <v>19</v>
      </c>
      <c r="E2343" s="2" t="s">
        <v>63</v>
      </c>
      <c r="F2343" s="2" t="s">
        <v>2</v>
      </c>
      <c r="G2343" s="4"/>
      <c r="H2343" s="3">
        <v>26.245557442552499</v>
      </c>
      <c r="I2343" s="3">
        <v>25.994911975987499</v>
      </c>
      <c r="J2343" s="3">
        <v>25.975150228491799</v>
      </c>
      <c r="K2343" s="3">
        <v>25.955388480996</v>
      </c>
      <c r="L2343" s="3">
        <v>25.9356267335003</v>
      </c>
      <c r="M2343" s="3">
        <v>25.9158649860045</v>
      </c>
      <c r="N2343" s="3">
        <v>25.8961032385088</v>
      </c>
      <c r="O2343" s="3">
        <v>26.267399174454798</v>
      </c>
      <c r="P2343" s="3">
        <v>26.6386951104008</v>
      </c>
      <c r="Q2343" s="3">
        <v>27.009991046346801</v>
      </c>
      <c r="R2343" s="3">
        <v>27.381286982292799</v>
      </c>
      <c r="S2343" s="3">
        <v>27.752582918238801</v>
      </c>
      <c r="T2343" s="3">
        <v>28.0941076852605</v>
      </c>
      <c r="U2343" s="3">
        <v>28.435632452282299</v>
      </c>
      <c r="V2343" s="3">
        <v>28.777157219304002</v>
      </c>
      <c r="W2343" s="3">
        <v>29.1186819863258</v>
      </c>
      <c r="X2343" s="3">
        <v>29.460206753347499</v>
      </c>
      <c r="Y2343" s="3">
        <v>29.717449263186701</v>
      </c>
      <c r="Z2343" s="3">
        <v>37.799622173312997</v>
      </c>
      <c r="AA2343" s="3">
        <v>38.055790111403901</v>
      </c>
      <c r="AB2343" s="3">
        <v>38.311958049494699</v>
      </c>
      <c r="AC2343" s="3">
        <v>38.568125987585503</v>
      </c>
      <c r="AD2343" s="3">
        <v>38.960694184519198</v>
      </c>
      <c r="AE2343" s="3">
        <v>39.353262381453</v>
      </c>
      <c r="AF2343" s="3">
        <v>39.745830578386702</v>
      </c>
      <c r="AG2343" s="3">
        <v>40.138398775320503</v>
      </c>
      <c r="AH2343" s="3">
        <v>40.530966972254198</v>
      </c>
      <c r="AI2343" s="3">
        <v>40.786343334782501</v>
      </c>
      <c r="AJ2343" s="3">
        <v>41.041719697310903</v>
      </c>
      <c r="AK2343" s="3">
        <v>41.297096059839198</v>
      </c>
      <c r="AL2343" s="3">
        <v>41.5524724223676</v>
      </c>
      <c r="AM2343" s="3">
        <v>41.807848784895903</v>
      </c>
      <c r="AN2343" s="4"/>
      <c r="AO2343" s="4"/>
    </row>
    <row r="2344" spans="1:41" x14ac:dyDescent="0.25">
      <c r="A2344" s="378" t="str">
        <f t="shared" si="13"/>
        <v>DIC7</v>
      </c>
      <c r="B2344" s="2" t="s">
        <v>4</v>
      </c>
      <c r="C2344" s="2" t="s">
        <v>2</v>
      </c>
      <c r="D2344" s="2" t="s">
        <v>19</v>
      </c>
      <c r="E2344" s="2" t="s">
        <v>64</v>
      </c>
      <c r="F2344" s="2" t="s">
        <v>2</v>
      </c>
      <c r="G2344" s="4"/>
      <c r="H2344" s="3">
        <v>20.905026160940999</v>
      </c>
      <c r="I2344" s="3">
        <v>20.219447377232999</v>
      </c>
      <c r="J2344" s="3">
        <v>20.301692301774001</v>
      </c>
      <c r="K2344" s="3">
        <v>20.383937226314998</v>
      </c>
      <c r="L2344" s="3">
        <v>20.466182150856</v>
      </c>
      <c r="M2344" s="3">
        <v>20.548427075397001</v>
      </c>
      <c r="N2344" s="3">
        <v>20.630671999937999</v>
      </c>
      <c r="O2344" s="3">
        <v>20.8905518579706</v>
      </c>
      <c r="P2344" s="3">
        <v>21.150431716003201</v>
      </c>
      <c r="Q2344" s="3">
        <v>21.410311574035799</v>
      </c>
      <c r="R2344" s="3">
        <v>21.6701914320684</v>
      </c>
      <c r="S2344" s="3">
        <v>21.930071290101001</v>
      </c>
      <c r="T2344" s="3">
        <v>22.160563323794999</v>
      </c>
      <c r="U2344" s="3">
        <v>22.391055357489002</v>
      </c>
      <c r="V2344" s="3">
        <v>22.621547391183</v>
      </c>
      <c r="W2344" s="3">
        <v>22.852039424876999</v>
      </c>
      <c r="X2344" s="3">
        <v>23.082531458571001</v>
      </c>
      <c r="Y2344" s="3">
        <v>29.051388874959802</v>
      </c>
      <c r="Z2344" s="3">
        <v>29.2496134267058</v>
      </c>
      <c r="AA2344" s="3">
        <v>29.447837978451801</v>
      </c>
      <c r="AB2344" s="3">
        <v>29.646062530197799</v>
      </c>
      <c r="AC2344" s="3">
        <v>29.844287081943801</v>
      </c>
      <c r="AD2344" s="3">
        <v>30.148059113084301</v>
      </c>
      <c r="AE2344" s="3">
        <v>30.451831144224801</v>
      </c>
      <c r="AF2344" s="3">
        <v>24.604482540292199</v>
      </c>
      <c r="AG2344" s="3">
        <v>24.8475001652046</v>
      </c>
      <c r="AH2344" s="3">
        <v>25.090517790117001</v>
      </c>
      <c r="AI2344" s="3">
        <v>25.248607410124801</v>
      </c>
      <c r="AJ2344" s="3">
        <v>25.406697030132602</v>
      </c>
      <c r="AK2344" s="3">
        <v>25.564786650140402</v>
      </c>
      <c r="AL2344" s="3">
        <v>25.722876270148198</v>
      </c>
      <c r="AM2344" s="3">
        <v>25.880965890155998</v>
      </c>
      <c r="AN2344" s="4"/>
      <c r="AO2344" s="4"/>
    </row>
    <row r="2345" spans="1:41" x14ac:dyDescent="0.25">
      <c r="A2345" s="378" t="str">
        <f t="shared" si="13"/>
        <v>DIC7</v>
      </c>
      <c r="B2345" s="2" t="s">
        <v>4</v>
      </c>
      <c r="C2345" s="2" t="s">
        <v>2</v>
      </c>
      <c r="D2345" s="2" t="s">
        <v>19</v>
      </c>
      <c r="E2345" s="2" t="s">
        <v>65</v>
      </c>
      <c r="F2345" s="2" t="s">
        <v>2</v>
      </c>
      <c r="G2345" s="4"/>
      <c r="H2345" s="3">
        <v>19.355462190721902</v>
      </c>
      <c r="I2345" s="3">
        <v>18.846051901838599</v>
      </c>
      <c r="J2345" s="3">
        <v>19.287447451026701</v>
      </c>
      <c r="K2345" s="3">
        <v>19.728843000214901</v>
      </c>
      <c r="L2345" s="3">
        <v>20.170238549402999</v>
      </c>
      <c r="M2345" s="3">
        <v>20.6116340985912</v>
      </c>
      <c r="N2345" s="3">
        <v>21.053029647779301</v>
      </c>
      <c r="O2345" s="3">
        <v>21.7424652778598</v>
      </c>
      <c r="P2345" s="3">
        <v>22.4319009079403</v>
      </c>
      <c r="Q2345" s="3">
        <v>23.121336538020799</v>
      </c>
      <c r="R2345" s="3">
        <v>23.810772168101298</v>
      </c>
      <c r="S2345" s="3">
        <v>24.500207798181801</v>
      </c>
      <c r="T2345" s="3">
        <v>24.537122642693902</v>
      </c>
      <c r="U2345" s="3">
        <v>24.574037487205999</v>
      </c>
      <c r="V2345" s="3">
        <v>24.610952331718099</v>
      </c>
      <c r="W2345" s="3">
        <v>24.6478671762302</v>
      </c>
      <c r="X2345" s="3">
        <v>24.684782020742301</v>
      </c>
      <c r="Y2345" s="3">
        <v>24.823962664870201</v>
      </c>
      <c r="Z2345" s="3">
        <v>24.963143308998099</v>
      </c>
      <c r="AA2345" s="3">
        <v>25.102323953126099</v>
      </c>
      <c r="AB2345" s="3">
        <v>25.241504597254</v>
      </c>
      <c r="AC2345" s="3">
        <v>25.380685241381901</v>
      </c>
      <c r="AD2345" s="3">
        <v>25.656853318980399</v>
      </c>
      <c r="AE2345" s="3">
        <v>25.933021396578901</v>
      </c>
      <c r="AF2345" s="3">
        <v>26.209189474177499</v>
      </c>
      <c r="AG2345" s="3">
        <v>26.485357551776001</v>
      </c>
      <c r="AH2345" s="3">
        <v>26.7615256293745</v>
      </c>
      <c r="AI2345" s="3">
        <v>27.447006197579999</v>
      </c>
      <c r="AJ2345" s="3">
        <v>28.132486765785401</v>
      </c>
      <c r="AK2345" s="3">
        <v>28.8179673339909</v>
      </c>
      <c r="AL2345" s="3">
        <v>29.503447902196299</v>
      </c>
      <c r="AM2345" s="3">
        <v>30.188928470401802</v>
      </c>
      <c r="AN2345" s="4"/>
      <c r="AO2345" s="4"/>
    </row>
    <row r="2346" spans="1:41" x14ac:dyDescent="0.25">
      <c r="A2346" s="378" t="str">
        <f t="shared" si="13"/>
        <v>DIC7</v>
      </c>
      <c r="B2346" s="2" t="s">
        <v>4</v>
      </c>
      <c r="C2346" s="2" t="s">
        <v>2</v>
      </c>
      <c r="D2346" s="2" t="s">
        <v>19</v>
      </c>
      <c r="E2346" s="2" t="s">
        <v>66</v>
      </c>
      <c r="F2346" s="2" t="s">
        <v>2</v>
      </c>
      <c r="G2346" s="4"/>
      <c r="H2346" s="3">
        <v>4.769127007632</v>
      </c>
      <c r="I2346" s="3">
        <v>4.5122894526059998</v>
      </c>
      <c r="J2346" s="3">
        <v>4.8136030859910104</v>
      </c>
      <c r="K2346" s="3">
        <v>5.3508819367897997</v>
      </c>
      <c r="L2346" s="3">
        <v>5.9517310740614997</v>
      </c>
      <c r="M2346" s="3">
        <v>6.0555208268295004</v>
      </c>
      <c r="N2346" s="3">
        <v>6.1593105795975003</v>
      </c>
      <c r="O2346" s="3">
        <v>6.2731256297287503</v>
      </c>
      <c r="P2346" s="3">
        <v>6.3869406798600004</v>
      </c>
      <c r="Q2346" s="3">
        <v>6.5007557299912504</v>
      </c>
      <c r="R2346" s="3">
        <v>6.6145707801225004</v>
      </c>
      <c r="S2346" s="3">
        <v>6.7283858302537496</v>
      </c>
      <c r="T2346" s="3">
        <v>6.7427398078560001</v>
      </c>
      <c r="U2346" s="3">
        <v>6.7570937854582498</v>
      </c>
      <c r="V2346" s="3">
        <v>6.7714477630605003</v>
      </c>
      <c r="W2346" s="3">
        <v>6.78580174066275</v>
      </c>
      <c r="X2346" s="3">
        <v>6.8001557182649996</v>
      </c>
      <c r="Y2346" s="3">
        <v>6.81014594639925</v>
      </c>
      <c r="Z2346" s="3">
        <v>6.8201361745335003</v>
      </c>
      <c r="AA2346" s="3">
        <v>6.8301264026677497</v>
      </c>
      <c r="AB2346" s="3">
        <v>6.8401166308020001</v>
      </c>
      <c r="AC2346" s="3">
        <v>6.8501068589362504</v>
      </c>
      <c r="AD2346" s="3">
        <v>6.8658633687442503</v>
      </c>
      <c r="AE2346" s="3">
        <v>6.8816198785522502</v>
      </c>
      <c r="AF2346" s="3">
        <v>6.8973763883602501</v>
      </c>
      <c r="AG2346" s="3">
        <v>6.9131328981682501</v>
      </c>
      <c r="AH2346" s="3">
        <v>6.92888940797625</v>
      </c>
      <c r="AI2346" s="3">
        <v>6.9690510207629996</v>
      </c>
      <c r="AJ2346" s="3">
        <v>7.0092126335497502</v>
      </c>
      <c r="AK2346" s="3">
        <v>7.0493742463364999</v>
      </c>
      <c r="AL2346" s="3">
        <v>7.0895358591232496</v>
      </c>
      <c r="AM2346" s="3">
        <v>7.1296974719100001</v>
      </c>
      <c r="AN2346" s="4"/>
      <c r="AO2346" s="4"/>
    </row>
    <row r="2347" spans="1:41" x14ac:dyDescent="0.25">
      <c r="A2347" s="378" t="str">
        <f t="shared" si="13"/>
        <v>DIC7</v>
      </c>
      <c r="B2347" s="2" t="s">
        <v>4</v>
      </c>
      <c r="C2347" s="2" t="s">
        <v>2</v>
      </c>
      <c r="D2347" s="2" t="s">
        <v>19</v>
      </c>
      <c r="E2347" s="2" t="s">
        <v>67</v>
      </c>
      <c r="F2347" s="2" t="s">
        <v>2</v>
      </c>
      <c r="G2347" s="4"/>
      <c r="H2347" s="3">
        <v>26.245557442552499</v>
      </c>
      <c r="I2347" s="3">
        <v>25.994911975987499</v>
      </c>
      <c r="J2347" s="3">
        <v>25.975150228491799</v>
      </c>
      <c r="K2347" s="3">
        <v>25.955388480996</v>
      </c>
      <c r="L2347" s="3">
        <v>25.9356267335003</v>
      </c>
      <c r="M2347" s="3">
        <v>25.9158649860045</v>
      </c>
      <c r="N2347" s="3">
        <v>25.8961032385088</v>
      </c>
      <c r="O2347" s="3">
        <v>26.267399174454798</v>
      </c>
      <c r="P2347" s="3">
        <v>26.6386951104008</v>
      </c>
      <c r="Q2347" s="3">
        <v>27.009991046346801</v>
      </c>
      <c r="R2347" s="3">
        <v>27.381286982292799</v>
      </c>
      <c r="S2347" s="3">
        <v>27.752582918238801</v>
      </c>
      <c r="T2347" s="3">
        <v>28.0941076852605</v>
      </c>
      <c r="U2347" s="3">
        <v>28.435632452282299</v>
      </c>
      <c r="V2347" s="3">
        <v>28.777157219304002</v>
      </c>
      <c r="W2347" s="3">
        <v>29.1186819863258</v>
      </c>
      <c r="X2347" s="3">
        <v>29.460206753347499</v>
      </c>
      <c r="Y2347" s="3">
        <v>29.717449263186701</v>
      </c>
      <c r="Z2347" s="3">
        <v>29.974691773025999</v>
      </c>
      <c r="AA2347" s="3">
        <v>30.2319342828652</v>
      </c>
      <c r="AB2347" s="3">
        <v>30.489176792704502</v>
      </c>
      <c r="AC2347" s="3">
        <v>30.7464193025437</v>
      </c>
      <c r="AD2347" s="3">
        <v>31.068664523968501</v>
      </c>
      <c r="AE2347" s="3">
        <v>31.390909745393198</v>
      </c>
      <c r="AF2347" s="3">
        <v>31.713154966817999</v>
      </c>
      <c r="AG2347" s="3">
        <v>32.035400188242697</v>
      </c>
      <c r="AH2347" s="3">
        <v>32.357645409667498</v>
      </c>
      <c r="AI2347" s="3">
        <v>32.674606551317197</v>
      </c>
      <c r="AJ2347" s="3">
        <v>32.991567692967003</v>
      </c>
      <c r="AK2347" s="3">
        <v>33.308528834616702</v>
      </c>
      <c r="AL2347" s="3">
        <v>33.6254899762665</v>
      </c>
      <c r="AM2347" s="3">
        <v>33.9424511179162</v>
      </c>
      <c r="AN2347" s="4"/>
      <c r="AO2347" s="4"/>
    </row>
    <row r="2348" spans="1:41" x14ac:dyDescent="0.25">
      <c r="A2348" s="378" t="str">
        <f t="shared" si="13"/>
        <v>DIC7</v>
      </c>
      <c r="B2348" s="2" t="s">
        <v>4</v>
      </c>
      <c r="C2348" s="2" t="s">
        <v>2</v>
      </c>
      <c r="D2348" s="2" t="s">
        <v>19</v>
      </c>
      <c r="E2348" s="2" t="s">
        <v>68</v>
      </c>
      <c r="F2348" s="2" t="s">
        <v>2</v>
      </c>
      <c r="G2348" s="4"/>
      <c r="H2348" s="3">
        <v>9.2415067298189992</v>
      </c>
      <c r="I2348" s="3">
        <v>9.6605963379900004</v>
      </c>
      <c r="J2348" s="3">
        <v>9.6007797966833994</v>
      </c>
      <c r="K2348" s="3">
        <v>9.5409632553768002</v>
      </c>
      <c r="L2348" s="3">
        <v>9.4811467140701993</v>
      </c>
      <c r="M2348" s="3">
        <v>9.4213301727636001</v>
      </c>
      <c r="N2348" s="3">
        <v>9.3615136314570009</v>
      </c>
      <c r="O2348" s="3">
        <v>9.6447022051535996</v>
      </c>
      <c r="P2348" s="3">
        <v>9.9278907788502</v>
      </c>
      <c r="Q2348" s="3">
        <v>10.2110793525468</v>
      </c>
      <c r="R2348" s="3">
        <v>10.494267926243401</v>
      </c>
      <c r="S2348" s="3">
        <v>10.77745649994</v>
      </c>
      <c r="T2348" s="3">
        <v>11.028976801596</v>
      </c>
      <c r="U2348" s="3">
        <v>11.280497103251999</v>
      </c>
      <c r="V2348" s="3">
        <v>11.532017404908</v>
      </c>
      <c r="W2348" s="3">
        <v>11.783537706563999</v>
      </c>
      <c r="X2348" s="3">
        <v>12.03505800822</v>
      </c>
      <c r="Y2348" s="3">
        <v>12.303440922123</v>
      </c>
      <c r="Z2348" s="3">
        <v>12.571823836026001</v>
      </c>
      <c r="AA2348" s="3">
        <v>12.840206749928999</v>
      </c>
      <c r="AB2348" s="3">
        <v>13.108589663831999</v>
      </c>
      <c r="AC2348" s="3">
        <v>13.376972577735</v>
      </c>
      <c r="AD2348" s="3">
        <v>13.561516528466401</v>
      </c>
      <c r="AE2348" s="3">
        <v>13.7460604791978</v>
      </c>
      <c r="AF2348" s="3">
        <v>13.9306044299292</v>
      </c>
      <c r="AG2348" s="3">
        <v>14.1151483806606</v>
      </c>
      <c r="AH2348" s="3">
        <v>14.299692331392</v>
      </c>
      <c r="AI2348" s="3">
        <v>14.457699112194</v>
      </c>
      <c r="AJ2348" s="3">
        <v>14.615705892996001</v>
      </c>
      <c r="AK2348" s="3">
        <v>14.773712673798</v>
      </c>
      <c r="AL2348" s="3">
        <v>14.9317194546</v>
      </c>
      <c r="AM2348" s="3">
        <v>15.089726235402001</v>
      </c>
      <c r="AN2348" s="4"/>
      <c r="AO2348" s="4"/>
    </row>
    <row r="2349" spans="1:41" x14ac:dyDescent="0.25">
      <c r="A2349" s="378" t="str">
        <f t="shared" si="13"/>
        <v>DIC7</v>
      </c>
      <c r="B2349" s="2" t="s">
        <v>4</v>
      </c>
      <c r="C2349" s="2" t="s">
        <v>2</v>
      </c>
      <c r="D2349" s="2" t="s">
        <v>19</v>
      </c>
      <c r="E2349" s="2" t="s">
        <v>53</v>
      </c>
      <c r="F2349" s="2" t="s">
        <v>2</v>
      </c>
      <c r="G2349" s="4"/>
      <c r="H2349" s="3">
        <v>5.7242495099340198</v>
      </c>
      <c r="I2349" s="3">
        <v>5.4289292624707297</v>
      </c>
      <c r="J2349" s="3">
        <v>5.7288786754214298</v>
      </c>
      <c r="K2349" s="3">
        <v>6.2477015459003802</v>
      </c>
      <c r="L2349" s="3">
        <v>6.8255075329163004</v>
      </c>
      <c r="M2349" s="3">
        <v>6.9392768743381898</v>
      </c>
      <c r="N2349" s="3">
        <v>7.0521993085022201</v>
      </c>
      <c r="O2349" s="3">
        <v>7.1735766016747098</v>
      </c>
      <c r="P2349" s="3">
        <v>7.4814115886844696</v>
      </c>
      <c r="Q2349" s="3">
        <v>7.6026371653104903</v>
      </c>
      <c r="R2349" s="3">
        <v>7.7233397176775496</v>
      </c>
      <c r="S2349" s="3">
        <v>7.8435192457856404</v>
      </c>
      <c r="T2349" s="3">
        <v>7.8588883483006997</v>
      </c>
      <c r="U2349" s="3">
        <v>7.87399401433977</v>
      </c>
      <c r="V2349" s="3">
        <v>7.8888362439028503</v>
      </c>
      <c r="W2349" s="3">
        <v>7.9034150369899399</v>
      </c>
      <c r="X2349" s="3">
        <v>7.9177303936010501</v>
      </c>
      <c r="Y2349" s="3">
        <v>8.0608575874566206</v>
      </c>
      <c r="Z2349" s="3">
        <v>8.0750942150661196</v>
      </c>
      <c r="AA2349" s="3">
        <v>8.0881946876413799</v>
      </c>
      <c r="AB2349" s="3">
        <v>8.1008872451645502</v>
      </c>
      <c r="AC2349" s="3">
        <v>8.1131718876356391</v>
      </c>
      <c r="AD2349" s="3">
        <v>8.1329164717819307</v>
      </c>
      <c r="AE2349" s="3">
        <v>8.1522634826279994</v>
      </c>
      <c r="AF2349" s="3">
        <v>8.0386987901249292</v>
      </c>
      <c r="AG2349" s="3">
        <v>8.0564235531654091</v>
      </c>
      <c r="AH2349" s="3">
        <v>8.0737601660192002</v>
      </c>
      <c r="AI2349" s="3">
        <v>8.1132540231326402</v>
      </c>
      <c r="AJ2349" s="3">
        <v>8.1523984447789992</v>
      </c>
      <c r="AK2349" s="3">
        <v>8.1911934309582808</v>
      </c>
      <c r="AL2349" s="3">
        <v>8.2296389816704902</v>
      </c>
      <c r="AM2349" s="3">
        <v>8.2677350969156098</v>
      </c>
      <c r="AN2349" s="4"/>
      <c r="AO2349" s="4"/>
    </row>
    <row r="2350" spans="1:41" x14ac:dyDescent="0.25">
      <c r="A2350" s="378" t="str">
        <f t="shared" si="13"/>
        <v>DIC7</v>
      </c>
      <c r="B2350" s="2" t="s">
        <v>4</v>
      </c>
      <c r="C2350" s="2" t="s">
        <v>2</v>
      </c>
      <c r="D2350" s="2" t="s">
        <v>19</v>
      </c>
      <c r="E2350" s="2" t="s">
        <v>69</v>
      </c>
      <c r="F2350" s="2" t="s">
        <v>2</v>
      </c>
      <c r="G2350" s="4"/>
      <c r="H2350" s="3">
        <v>17.346292740269998</v>
      </c>
      <c r="I2350" s="3">
        <v>17.119292938312501</v>
      </c>
      <c r="J2350" s="3">
        <v>17.309999405614501</v>
      </c>
      <c r="K2350" s="3">
        <v>17.500705872916502</v>
      </c>
      <c r="L2350" s="3">
        <v>17.691412340218498</v>
      </c>
      <c r="M2350" s="3">
        <v>17.882118807520499</v>
      </c>
      <c r="N2350" s="3">
        <v>18.072825274822499</v>
      </c>
      <c r="O2350" s="3">
        <v>18.407060144342999</v>
      </c>
      <c r="P2350" s="3">
        <v>18.7412950138635</v>
      </c>
      <c r="Q2350" s="3">
        <v>19.075529883384</v>
      </c>
      <c r="R2350" s="3">
        <v>19.409764752904501</v>
      </c>
      <c r="S2350" s="3">
        <v>19.743999622425001</v>
      </c>
      <c r="T2350" s="3">
        <v>20.093158818427501</v>
      </c>
      <c r="U2350" s="3">
        <v>20.442318014430001</v>
      </c>
      <c r="V2350" s="3">
        <v>20.7914772104325</v>
      </c>
      <c r="W2350" s="3">
        <v>21.140636406435</v>
      </c>
      <c r="X2350" s="3">
        <v>21.4897956024375</v>
      </c>
      <c r="Y2350" s="3">
        <v>21.740870667057798</v>
      </c>
      <c r="Z2350" s="3">
        <v>21.991945731678001</v>
      </c>
      <c r="AA2350" s="3">
        <v>22.2430207962983</v>
      </c>
      <c r="AB2350" s="3">
        <v>22.494095860918499</v>
      </c>
      <c r="AC2350" s="3">
        <v>22.745170925538801</v>
      </c>
      <c r="AD2350" s="3">
        <v>23.101220040268501</v>
      </c>
      <c r="AE2350" s="3">
        <v>23.457269154998301</v>
      </c>
      <c r="AF2350" s="3">
        <v>23.813318269728001</v>
      </c>
      <c r="AG2350" s="3">
        <v>24.1693673844578</v>
      </c>
      <c r="AH2350" s="3">
        <v>24.5254164991875</v>
      </c>
      <c r="AI2350" s="3">
        <v>24.7998576224002</v>
      </c>
      <c r="AJ2350" s="3">
        <v>25.074298745613</v>
      </c>
      <c r="AK2350" s="3">
        <v>25.3487398688257</v>
      </c>
      <c r="AL2350" s="3">
        <v>25.623180992038499</v>
      </c>
      <c r="AM2350" s="3">
        <v>25.897622115251199</v>
      </c>
      <c r="AN2350" s="4"/>
      <c r="AO2350" s="4"/>
    </row>
    <row r="2351" spans="1:41" x14ac:dyDescent="0.25">
      <c r="A2351" s="378" t="str">
        <f t="shared" si="13"/>
        <v>DIC7</v>
      </c>
      <c r="B2351" s="2" t="s">
        <v>4</v>
      </c>
      <c r="C2351" s="2" t="s">
        <v>2</v>
      </c>
      <c r="D2351" s="2" t="s">
        <v>19</v>
      </c>
      <c r="E2351" s="2" t="s">
        <v>70</v>
      </c>
      <c r="F2351" s="2" t="s">
        <v>2</v>
      </c>
      <c r="G2351" s="4"/>
      <c r="H2351" s="3">
        <v>11.7753312297116</v>
      </c>
      <c r="I2351" s="3">
        <v>10.521855509182499</v>
      </c>
      <c r="J2351" s="3">
        <v>11.599522637734401</v>
      </c>
      <c r="K2351" s="3">
        <v>12.077609189439199</v>
      </c>
      <c r="L2351" s="3">
        <v>12.5556957411439</v>
      </c>
      <c r="M2351" s="3">
        <v>13.0337822928487</v>
      </c>
      <c r="N2351" s="3">
        <v>13.511868844553399</v>
      </c>
      <c r="O2351" s="3">
        <v>13.7957136531651</v>
      </c>
      <c r="P2351" s="3">
        <v>14.079558461776699</v>
      </c>
      <c r="Q2351" s="3">
        <v>14.3634032703884</v>
      </c>
      <c r="R2351" s="3">
        <v>14.647248079000001</v>
      </c>
      <c r="S2351" s="3">
        <v>14.931092887611699</v>
      </c>
      <c r="T2351" s="3">
        <v>15.266677864796399</v>
      </c>
      <c r="U2351" s="3">
        <v>15.6022628419811</v>
      </c>
      <c r="V2351" s="3">
        <v>15.9378478191658</v>
      </c>
      <c r="W2351" s="3">
        <v>16.273432796350502</v>
      </c>
      <c r="X2351" s="3">
        <v>16.6090177735352</v>
      </c>
      <c r="Y2351" s="3">
        <v>16.876139774756101</v>
      </c>
      <c r="Z2351" s="3">
        <v>17.143261775977098</v>
      </c>
      <c r="AA2351" s="3">
        <v>17.410383777198</v>
      </c>
      <c r="AB2351" s="3">
        <v>17.677505778419</v>
      </c>
      <c r="AC2351" s="3">
        <v>17.944627779639902</v>
      </c>
      <c r="AD2351" s="3">
        <v>18.26338546773</v>
      </c>
      <c r="AE2351" s="3">
        <v>18.582143155820098</v>
      </c>
      <c r="AF2351" s="3">
        <v>18.9009008439103</v>
      </c>
      <c r="AG2351" s="3">
        <v>19.219658532000398</v>
      </c>
      <c r="AH2351" s="3">
        <v>19.5384162200905</v>
      </c>
      <c r="AI2351" s="3">
        <v>19.846981709597099</v>
      </c>
      <c r="AJ2351" s="3">
        <v>20.155547199103701</v>
      </c>
      <c r="AK2351" s="3">
        <v>20.4641126886102</v>
      </c>
      <c r="AL2351" s="3">
        <v>20.772678178116799</v>
      </c>
      <c r="AM2351" s="3">
        <v>21.081243667623401</v>
      </c>
      <c r="AN2351" s="4"/>
      <c r="AO2351" s="4"/>
    </row>
    <row r="2352" spans="1:41" x14ac:dyDescent="0.25">
      <c r="A2352" s="378" t="str">
        <f t="shared" si="13"/>
        <v>DIC7</v>
      </c>
      <c r="B2352" s="2" t="s">
        <v>4</v>
      </c>
      <c r="C2352" s="2" t="s">
        <v>2</v>
      </c>
      <c r="D2352" s="2" t="s">
        <v>19</v>
      </c>
      <c r="E2352" s="2" t="s">
        <v>71</v>
      </c>
      <c r="F2352" s="2" t="s">
        <v>2</v>
      </c>
      <c r="G2352" s="4"/>
      <c r="H2352" s="3">
        <v>17.551047751146001</v>
      </c>
      <c r="I2352" s="3">
        <v>16.867144707893999</v>
      </c>
      <c r="J2352" s="3">
        <v>17.4683021896656</v>
      </c>
      <c r="K2352" s="3">
        <v>18.069459671437201</v>
      </c>
      <c r="L2352" s="3">
        <v>18.670617153208799</v>
      </c>
      <c r="M2352" s="3">
        <v>19.2717746349804</v>
      </c>
      <c r="N2352" s="3">
        <v>19.872932116752001</v>
      </c>
      <c r="O2352" s="3">
        <v>20.302857168867</v>
      </c>
      <c r="P2352" s="3">
        <v>25.9159777762275</v>
      </c>
      <c r="Q2352" s="3">
        <v>26.453384091371198</v>
      </c>
      <c r="R2352" s="3">
        <v>26.990790406515</v>
      </c>
      <c r="S2352" s="3">
        <v>27.528196721658698</v>
      </c>
      <c r="T2352" s="3">
        <v>27.745488744947998</v>
      </c>
      <c r="U2352" s="3">
        <v>27.962780768237199</v>
      </c>
      <c r="V2352" s="3">
        <v>28.180072791526499</v>
      </c>
      <c r="W2352" s="3">
        <v>28.397364814815699</v>
      </c>
      <c r="X2352" s="3">
        <v>28.614656838104999</v>
      </c>
      <c r="Y2352" s="3">
        <v>28.9948504061385</v>
      </c>
      <c r="Z2352" s="3">
        <v>29.375043974172002</v>
      </c>
      <c r="AA2352" s="3">
        <v>29.755237542205499</v>
      </c>
      <c r="AB2352" s="3">
        <v>30.135431110239001</v>
      </c>
      <c r="AC2352" s="3">
        <v>30.515624678272498</v>
      </c>
      <c r="AD2352" s="3">
        <v>30.8819249077658</v>
      </c>
      <c r="AE2352" s="3">
        <v>31.248225137258999</v>
      </c>
      <c r="AF2352" s="3">
        <v>31.6145253667523</v>
      </c>
      <c r="AG2352" s="3">
        <v>31.980825596245499</v>
      </c>
      <c r="AH2352" s="3">
        <v>32.3471258257388</v>
      </c>
      <c r="AI2352" s="3">
        <v>32.734151969571002</v>
      </c>
      <c r="AJ2352" s="3">
        <v>33.121178113403303</v>
      </c>
      <c r="AK2352" s="3">
        <v>33.508204257235498</v>
      </c>
      <c r="AL2352" s="3">
        <v>33.895230401067799</v>
      </c>
      <c r="AM2352" s="3">
        <v>34.282256544900001</v>
      </c>
      <c r="AN2352" s="4"/>
      <c r="AO2352" s="4"/>
    </row>
    <row r="2353" spans="1:41" x14ac:dyDescent="0.25">
      <c r="A2353" s="378" t="str">
        <f t="shared" ref="A2353:A2416" si="14">+"DIC7"</f>
        <v>DIC7</v>
      </c>
      <c r="B2353" s="2" t="s">
        <v>4</v>
      </c>
      <c r="C2353" s="2" t="s">
        <v>2</v>
      </c>
      <c r="D2353" s="2" t="s">
        <v>19</v>
      </c>
      <c r="E2353" s="2" t="s">
        <v>54</v>
      </c>
      <c r="F2353" s="2" t="s">
        <v>2</v>
      </c>
      <c r="G2353" s="4"/>
      <c r="H2353" s="3">
        <v>8.1099863736295692</v>
      </c>
      <c r="I2353" s="3">
        <v>7.6560868590581297</v>
      </c>
      <c r="J2353" s="3">
        <v>8.0191364071891194</v>
      </c>
      <c r="K2353" s="3">
        <v>8.5579608160182605</v>
      </c>
      <c r="L2353" s="3">
        <v>9.1442519556360597</v>
      </c>
      <c r="M2353" s="3">
        <v>9.3576760804703607</v>
      </c>
      <c r="N2353" s="3">
        <v>9.5699555533057303</v>
      </c>
      <c r="O2353" s="3">
        <v>9.74542214748943</v>
      </c>
      <c r="P2353" s="3">
        <v>11.196673969856199</v>
      </c>
      <c r="Q2353" s="3">
        <v>11.3906844266262</v>
      </c>
      <c r="R2353" s="3">
        <v>11.583670360783801</v>
      </c>
      <c r="S2353" s="3">
        <v>11.775631772328801</v>
      </c>
      <c r="T2353" s="3">
        <v>11.8159664668577</v>
      </c>
      <c r="U2353" s="3">
        <v>11.855851589226701</v>
      </c>
      <c r="V2353" s="3">
        <v>11.895287139435901</v>
      </c>
      <c r="W2353" s="3">
        <v>11.9342731174851</v>
      </c>
      <c r="X2353" s="3">
        <v>11.9728095233744</v>
      </c>
      <c r="Y2353" s="3">
        <v>12.0479239296803</v>
      </c>
      <c r="Z2353" s="3">
        <v>12.122282119020699</v>
      </c>
      <c r="AA2353" s="3">
        <v>12.195884091395399</v>
      </c>
      <c r="AB2353" s="3">
        <v>12.2687298468046</v>
      </c>
      <c r="AC2353" s="3">
        <v>12.3408193852481</v>
      </c>
      <c r="AD2353" s="3">
        <v>12.415218055225299</v>
      </c>
      <c r="AE2353" s="3">
        <v>12.488954389310299</v>
      </c>
      <c r="AF2353" s="3">
        <v>12.5620283875031</v>
      </c>
      <c r="AG2353" s="3">
        <v>12.634440049803599</v>
      </c>
      <c r="AH2353" s="3">
        <v>12.706189376211899</v>
      </c>
      <c r="AI2353" s="3">
        <v>12.802599047027</v>
      </c>
      <c r="AJ2353" s="3">
        <v>12.898400461833599</v>
      </c>
      <c r="AK2353" s="3">
        <v>12.9935936206316</v>
      </c>
      <c r="AL2353" s="3">
        <v>13.088178523421</v>
      </c>
      <c r="AM2353" s="3">
        <v>13.1821551702019</v>
      </c>
      <c r="AN2353" s="4"/>
      <c r="AO2353" s="4"/>
    </row>
    <row r="2354" spans="1:41" x14ac:dyDescent="0.25">
      <c r="A2354" s="378" t="str">
        <f t="shared" si="14"/>
        <v>DIC7</v>
      </c>
      <c r="B2354" s="2" t="s">
        <v>4</v>
      </c>
      <c r="C2354" s="2" t="s">
        <v>2</v>
      </c>
      <c r="D2354" s="2" t="s">
        <v>19</v>
      </c>
      <c r="E2354" s="2" t="s">
        <v>34</v>
      </c>
      <c r="F2354" s="2" t="s">
        <v>2</v>
      </c>
      <c r="G2354" s="4"/>
      <c r="H2354" s="3">
        <v>20.905026160940999</v>
      </c>
      <c r="I2354" s="3">
        <v>20.219447377232999</v>
      </c>
      <c r="J2354" s="3">
        <v>20.301692301774001</v>
      </c>
      <c r="K2354" s="3">
        <v>20.383937226314998</v>
      </c>
      <c r="L2354" s="3">
        <v>20.466182150856</v>
      </c>
      <c r="M2354" s="3">
        <v>20.548427075397001</v>
      </c>
      <c r="N2354" s="3">
        <v>20.630671999937999</v>
      </c>
      <c r="O2354" s="3">
        <v>20.8905518579706</v>
      </c>
      <c r="P2354" s="3">
        <v>21.150431716003201</v>
      </c>
      <c r="Q2354" s="3">
        <v>21.410311574035799</v>
      </c>
      <c r="R2354" s="3">
        <v>21.6701914320684</v>
      </c>
      <c r="S2354" s="3">
        <v>21.930071290101001</v>
      </c>
      <c r="T2354" s="3">
        <v>22.160563323794999</v>
      </c>
      <c r="U2354" s="3">
        <v>22.391055357489002</v>
      </c>
      <c r="V2354" s="3">
        <v>22.621547391183</v>
      </c>
      <c r="W2354" s="3">
        <v>22.852039424876999</v>
      </c>
      <c r="X2354" s="3">
        <v>23.082531458571001</v>
      </c>
      <c r="Y2354" s="3">
        <v>29.051388874959802</v>
      </c>
      <c r="Z2354" s="3">
        <v>29.2496134267058</v>
      </c>
      <c r="AA2354" s="3">
        <v>29.447837978451801</v>
      </c>
      <c r="AB2354" s="3">
        <v>29.646062530197799</v>
      </c>
      <c r="AC2354" s="3">
        <v>29.844287081943801</v>
      </c>
      <c r="AD2354" s="3">
        <v>30.148059113084301</v>
      </c>
      <c r="AE2354" s="3">
        <v>30.451831144224801</v>
      </c>
      <c r="AF2354" s="3">
        <v>24.604482540292199</v>
      </c>
      <c r="AG2354" s="3">
        <v>24.8475001652046</v>
      </c>
      <c r="AH2354" s="3">
        <v>25.090517790117001</v>
      </c>
      <c r="AI2354" s="3">
        <v>25.248607410124801</v>
      </c>
      <c r="AJ2354" s="3">
        <v>25.406697030132602</v>
      </c>
      <c r="AK2354" s="3">
        <v>25.564786650140402</v>
      </c>
      <c r="AL2354" s="3">
        <v>25.722876270148198</v>
      </c>
      <c r="AM2354" s="3">
        <v>25.880965890155998</v>
      </c>
      <c r="AN2354" s="4"/>
      <c r="AO2354" s="4"/>
    </row>
    <row r="2355" spans="1:41" x14ac:dyDescent="0.25">
      <c r="A2355" s="378" t="str">
        <f t="shared" si="14"/>
        <v>DIC7</v>
      </c>
      <c r="B2355" s="2" t="s">
        <v>4</v>
      </c>
      <c r="C2355" s="2" t="s">
        <v>2</v>
      </c>
      <c r="D2355" s="2" t="s">
        <v>19</v>
      </c>
      <c r="E2355" s="2" t="s">
        <v>55</v>
      </c>
      <c r="F2355" s="2" t="s">
        <v>2</v>
      </c>
      <c r="G2355" s="4"/>
      <c r="H2355" s="3">
        <v>5.4191238166949303</v>
      </c>
      <c r="I2355" s="3">
        <v>5.1412259623148504</v>
      </c>
      <c r="J2355" s="3">
        <v>5.4711610553252603</v>
      </c>
      <c r="K2355" s="3">
        <v>6.0251841691754899</v>
      </c>
      <c r="L2355" s="3">
        <v>6.6394750088723997</v>
      </c>
      <c r="M2355" s="3">
        <v>6.7841091039408203</v>
      </c>
      <c r="N2355" s="3">
        <v>6.9297931869141101</v>
      </c>
      <c r="O2355" s="3">
        <v>7.06956978619667</v>
      </c>
      <c r="P2355" s="3">
        <v>7.50698713507765</v>
      </c>
      <c r="Q2355" s="3">
        <v>7.6567599931246697</v>
      </c>
      <c r="R2355" s="3">
        <v>7.8070280853680698</v>
      </c>
      <c r="S2355" s="3">
        <v>7.9577914118078503</v>
      </c>
      <c r="T2355" s="3">
        <v>7.9944014696797998</v>
      </c>
      <c r="U2355" s="3">
        <v>8.0312098224607507</v>
      </c>
      <c r="V2355" s="3">
        <v>8.0682164701507002</v>
      </c>
      <c r="W2355" s="3">
        <v>8.1054214127496493</v>
      </c>
      <c r="X2355" s="3">
        <v>8.1428246502575998</v>
      </c>
      <c r="Y2355" s="3">
        <v>8.1883119511613298</v>
      </c>
      <c r="Z2355" s="3">
        <v>8.2342234868214508</v>
      </c>
      <c r="AA2355" s="3">
        <v>8.2805592572379805</v>
      </c>
      <c r="AB2355" s="3">
        <v>8.32731926241091</v>
      </c>
      <c r="AC2355" s="3">
        <v>8.3745035023402306</v>
      </c>
      <c r="AD2355" s="3">
        <v>8.4207063441203793</v>
      </c>
      <c r="AE2355" s="3">
        <v>8.4671388229838502</v>
      </c>
      <c r="AF2355" s="3">
        <v>8.5138009389306504</v>
      </c>
      <c r="AG2355" s="3">
        <v>8.5606926919607709</v>
      </c>
      <c r="AH2355" s="3">
        <v>8.6078140820742206</v>
      </c>
      <c r="AI2355" s="3">
        <v>8.6743811497895909</v>
      </c>
      <c r="AJ2355" s="3">
        <v>8.7410423038724101</v>
      </c>
      <c r="AK2355" s="3">
        <v>8.8077975443226801</v>
      </c>
      <c r="AL2355" s="3">
        <v>8.8746468711403992</v>
      </c>
      <c r="AM2355" s="3">
        <v>8.9415902843255708</v>
      </c>
      <c r="AN2355" s="4"/>
      <c r="AO2355" s="4"/>
    </row>
    <row r="2356" spans="1:41" x14ac:dyDescent="0.25">
      <c r="A2356" s="378" t="str">
        <f t="shared" si="14"/>
        <v>DIC7</v>
      </c>
      <c r="B2356" s="2" t="s">
        <v>4</v>
      </c>
      <c r="C2356" s="2" t="s">
        <v>2</v>
      </c>
      <c r="D2356" s="2" t="s">
        <v>19</v>
      </c>
      <c r="E2356" s="2" t="s">
        <v>56</v>
      </c>
      <c r="F2356" s="2" t="s">
        <v>2</v>
      </c>
      <c r="G2356" s="4"/>
      <c r="H2356" s="3">
        <v>22.082432632618598</v>
      </c>
      <c r="I2356" s="3">
        <v>21.683207525645201</v>
      </c>
      <c r="J2356" s="3">
        <v>21.756948419288701</v>
      </c>
      <c r="K2356" s="3">
        <v>21.838291875204899</v>
      </c>
      <c r="L2356" s="3">
        <v>21.9210995683965</v>
      </c>
      <c r="M2356" s="3">
        <v>21.988815956038</v>
      </c>
      <c r="N2356" s="3">
        <v>22.057171107377201</v>
      </c>
      <c r="O2356" s="3">
        <v>22.351048490050299</v>
      </c>
      <c r="P2356" s="3">
        <v>22.6445577699509</v>
      </c>
      <c r="Q2356" s="3">
        <v>22.937645745496901</v>
      </c>
      <c r="R2356" s="3">
        <v>23.230429525569299</v>
      </c>
      <c r="S2356" s="3">
        <v>23.522849602547101</v>
      </c>
      <c r="T2356" s="3">
        <v>23.7403731050129</v>
      </c>
      <c r="U2356" s="3">
        <v>23.957140255909199</v>
      </c>
      <c r="V2356" s="3">
        <v>24.173151055236101</v>
      </c>
      <c r="W2356" s="3">
        <v>24.3884055029935</v>
      </c>
      <c r="X2356" s="3">
        <v>24.602903599181399</v>
      </c>
      <c r="Y2356" s="3">
        <v>27.095232569763599</v>
      </c>
      <c r="Z2356" s="3">
        <v>27.1813653161059</v>
      </c>
      <c r="AA2356" s="3">
        <v>27.2658562995498</v>
      </c>
      <c r="AB2356" s="3">
        <v>27.3487055200954</v>
      </c>
      <c r="AC2356" s="3">
        <v>27.429912977742799</v>
      </c>
      <c r="AD2356" s="3">
        <v>27.552301780597801</v>
      </c>
      <c r="AE2356" s="3">
        <v>27.6713239954322</v>
      </c>
      <c r="AF2356" s="3">
        <v>25.484948491003198</v>
      </c>
      <c r="AG2356" s="3">
        <v>25.615591252482901</v>
      </c>
      <c r="AH2356" s="3">
        <v>25.7436711920917</v>
      </c>
      <c r="AI2356" s="3">
        <v>25.823483233151201</v>
      </c>
      <c r="AJ2356" s="3">
        <v>25.90123199201</v>
      </c>
      <c r="AK2356" s="3">
        <v>25.9769174686684</v>
      </c>
      <c r="AL2356" s="3">
        <v>26.050539663126202</v>
      </c>
      <c r="AM2356" s="3">
        <v>26.122098575383401</v>
      </c>
      <c r="AN2356" s="4"/>
      <c r="AO2356" s="4"/>
    </row>
    <row r="2357" spans="1:41" x14ac:dyDescent="0.25">
      <c r="A2357" s="378" t="str">
        <f t="shared" si="14"/>
        <v>DIC7</v>
      </c>
      <c r="B2357" s="2" t="s">
        <v>4</v>
      </c>
      <c r="C2357" s="2" t="s">
        <v>2</v>
      </c>
      <c r="D2357" s="2" t="s">
        <v>19</v>
      </c>
      <c r="E2357" s="2" t="s">
        <v>72</v>
      </c>
      <c r="F2357" s="2" t="s">
        <v>2</v>
      </c>
      <c r="G2357" s="4"/>
      <c r="H2357" s="3">
        <v>13.544808314774199</v>
      </c>
      <c r="I2357" s="3">
        <v>12.815363398483401</v>
      </c>
      <c r="J2357" s="3">
        <v>13.6711249247117</v>
      </c>
      <c r="K2357" s="3">
        <v>15.197051794347599</v>
      </c>
      <c r="L2357" s="3">
        <v>16.9035247772266</v>
      </c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</row>
    <row r="2358" spans="1:41" x14ac:dyDescent="0.25">
      <c r="A2358" s="378" t="str">
        <f t="shared" si="14"/>
        <v>DIC7</v>
      </c>
      <c r="B2358" s="2" t="s">
        <v>4</v>
      </c>
      <c r="C2358" s="2" t="s">
        <v>2</v>
      </c>
      <c r="D2358" s="2" t="s">
        <v>19</v>
      </c>
      <c r="E2358" s="2" t="s">
        <v>73</v>
      </c>
      <c r="F2358" s="2" t="s">
        <v>2</v>
      </c>
      <c r="G2358" s="4"/>
      <c r="H2358" s="3">
        <v>138.38101860117499</v>
      </c>
      <c r="I2358" s="3">
        <v>57.769849649237202</v>
      </c>
      <c r="J2358" s="3">
        <v>57.729930715941698</v>
      </c>
      <c r="K2358" s="3">
        <v>51.627027632677702</v>
      </c>
      <c r="L2358" s="3">
        <v>43.4027777777778</v>
      </c>
      <c r="M2358" s="3">
        <v>43.4027777777778</v>
      </c>
      <c r="N2358" s="3">
        <v>43.4027777777778</v>
      </c>
      <c r="O2358" s="3">
        <v>43.4027777777778</v>
      </c>
      <c r="P2358" s="3">
        <v>43.4027777777778</v>
      </c>
      <c r="Q2358" s="3">
        <v>33.514467851476901</v>
      </c>
      <c r="R2358" s="3">
        <v>38.779946512148101</v>
      </c>
      <c r="S2358" s="3">
        <v>43.4027777777778</v>
      </c>
      <c r="T2358" s="3">
        <v>43.4027777777778</v>
      </c>
      <c r="U2358" s="3">
        <v>43.4027777777778</v>
      </c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</row>
    <row r="2359" spans="1:41" x14ac:dyDescent="0.25">
      <c r="A2359" s="378" t="str">
        <f t="shared" si="14"/>
        <v>DIC7</v>
      </c>
      <c r="B2359" s="2" t="s">
        <v>4</v>
      </c>
      <c r="C2359" s="2" t="s">
        <v>2</v>
      </c>
      <c r="D2359" s="2" t="s">
        <v>19</v>
      </c>
      <c r="E2359" s="2" t="s">
        <v>74</v>
      </c>
      <c r="F2359" s="2" t="s">
        <v>2</v>
      </c>
      <c r="G2359" s="4"/>
      <c r="H2359" s="3">
        <v>32.292268172940197</v>
      </c>
      <c r="I2359" s="3">
        <v>28.732268966666201</v>
      </c>
      <c r="J2359" s="3">
        <v>31.792953796407499</v>
      </c>
      <c r="K2359" s="3">
        <v>33.150768484577704</v>
      </c>
      <c r="L2359" s="3">
        <v>34.508583172747898</v>
      </c>
      <c r="M2359" s="3">
        <v>35.866397860918198</v>
      </c>
      <c r="N2359" s="3">
        <v>37.224212549088399</v>
      </c>
      <c r="O2359" s="3">
        <v>38.030360826883999</v>
      </c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</row>
    <row r="2360" spans="1:41" x14ac:dyDescent="0.25">
      <c r="A2360" s="378" t="str">
        <f t="shared" si="14"/>
        <v>DIC7</v>
      </c>
      <c r="B2360" s="2" t="s">
        <v>4</v>
      </c>
      <c r="C2360" s="2" t="s">
        <v>2</v>
      </c>
      <c r="D2360" s="2" t="s">
        <v>19</v>
      </c>
      <c r="E2360" s="2" t="s">
        <v>75</v>
      </c>
      <c r="F2360" s="2" t="s">
        <v>2</v>
      </c>
      <c r="G2360" s="4"/>
      <c r="H2360" s="3">
        <v>29.4366719552234</v>
      </c>
      <c r="I2360" s="3">
        <v>27.729585414736398</v>
      </c>
      <c r="J2360" s="3">
        <v>28.984881521355302</v>
      </c>
      <c r="K2360" s="3">
        <v>30.2783793281254</v>
      </c>
      <c r="L2360" s="3">
        <v>31.584665825433099</v>
      </c>
      <c r="M2360" s="3">
        <v>32.8413718450442</v>
      </c>
      <c r="N2360" s="3">
        <v>34.098077864655203</v>
      </c>
      <c r="O2360" s="3">
        <v>34.844196905957801</v>
      </c>
      <c r="P2360" s="3">
        <v>35.638143830310298</v>
      </c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</row>
    <row r="2361" spans="1:41" x14ac:dyDescent="0.25">
      <c r="A2361" s="378" t="str">
        <f t="shared" si="14"/>
        <v>DIC7</v>
      </c>
      <c r="B2361" s="2" t="s">
        <v>4</v>
      </c>
      <c r="C2361" s="2" t="s">
        <v>2</v>
      </c>
      <c r="D2361" s="2" t="s">
        <v>19</v>
      </c>
      <c r="E2361" s="2" t="s">
        <v>76</v>
      </c>
      <c r="F2361" s="2" t="s">
        <v>2</v>
      </c>
      <c r="G2361" s="4"/>
      <c r="H2361" s="3">
        <v>29.4366719552234</v>
      </c>
      <c r="I2361" s="3">
        <v>27.908752000627999</v>
      </c>
      <c r="J2361" s="3">
        <v>29.157962755708599</v>
      </c>
      <c r="K2361" s="3">
        <v>30.4071735107891</v>
      </c>
      <c r="L2361" s="3">
        <v>31.656384265869701</v>
      </c>
      <c r="M2361" s="3">
        <v>32.905595020950202</v>
      </c>
      <c r="N2361" s="3">
        <v>34.154805776030798</v>
      </c>
      <c r="O2361" s="3">
        <v>34.896474803170598</v>
      </c>
      <c r="P2361" s="3">
        <v>35.638143830310298</v>
      </c>
      <c r="Q2361" s="3">
        <v>36.379812857450098</v>
      </c>
      <c r="R2361" s="3">
        <v>37.121481884589898</v>
      </c>
      <c r="S2361" s="3">
        <v>37.863150911729697</v>
      </c>
      <c r="T2361" s="3">
        <v>38.740013817092297</v>
      </c>
      <c r="U2361" s="3">
        <v>39.616876722454798</v>
      </c>
      <c r="V2361" s="3">
        <v>31.678656721864101</v>
      </c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</row>
    <row r="2362" spans="1:41" x14ac:dyDescent="0.25">
      <c r="A2362" s="378" t="str">
        <f t="shared" si="14"/>
        <v>DIC7</v>
      </c>
      <c r="B2362" s="2" t="s">
        <v>4</v>
      </c>
      <c r="C2362" s="2" t="s">
        <v>2</v>
      </c>
      <c r="D2362" s="2" t="s">
        <v>19</v>
      </c>
      <c r="E2362" s="2" t="s">
        <v>77</v>
      </c>
      <c r="F2362" s="2" t="s">
        <v>2</v>
      </c>
      <c r="G2362" s="4"/>
      <c r="H2362" s="3">
        <v>59.728646174117102</v>
      </c>
      <c r="I2362" s="3">
        <v>57.769849649237202</v>
      </c>
      <c r="J2362" s="3">
        <v>57.729930715941698</v>
      </c>
      <c r="K2362" s="3">
        <v>51.627027632677702</v>
      </c>
      <c r="L2362" s="3">
        <v>43.4027777777778</v>
      </c>
      <c r="M2362" s="3">
        <v>43.4027777777778</v>
      </c>
      <c r="N2362" s="3">
        <v>43.4027777777778</v>
      </c>
      <c r="O2362" s="3">
        <v>43.4027777777778</v>
      </c>
      <c r="P2362" s="3">
        <v>43.4027777777778</v>
      </c>
      <c r="Q2362" s="3">
        <v>43.4027777777778</v>
      </c>
      <c r="R2362" s="3">
        <v>43.4027777777778</v>
      </c>
      <c r="S2362" s="3">
        <v>43.4027777777778</v>
      </c>
      <c r="T2362" s="3">
        <v>43.4027777777778</v>
      </c>
      <c r="U2362" s="3">
        <v>43.4027777777778</v>
      </c>
      <c r="V2362" s="3">
        <v>43.4027777777778</v>
      </c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</row>
    <row r="2363" spans="1:41" x14ac:dyDescent="0.25">
      <c r="A2363" s="378" t="str">
        <f t="shared" si="14"/>
        <v>DIC7</v>
      </c>
      <c r="B2363" s="2" t="s">
        <v>4</v>
      </c>
      <c r="C2363" s="2" t="s">
        <v>2</v>
      </c>
      <c r="D2363" s="2" t="s">
        <v>19</v>
      </c>
      <c r="E2363" s="2" t="s">
        <v>78</v>
      </c>
      <c r="F2363" s="2" t="s">
        <v>2</v>
      </c>
      <c r="G2363" s="4"/>
      <c r="H2363" s="3">
        <v>13.544808314774199</v>
      </c>
      <c r="I2363" s="3">
        <v>12.815363398483401</v>
      </c>
      <c r="J2363" s="3">
        <v>13.6711249247117</v>
      </c>
      <c r="K2363" s="3">
        <v>15.197051794347599</v>
      </c>
      <c r="L2363" s="3">
        <v>16.9035247772266</v>
      </c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3">
        <v>20.0263218101421</v>
      </c>
      <c r="AK2363" s="3">
        <v>20.141069275247101</v>
      </c>
      <c r="AL2363" s="3">
        <v>20.255816740352099</v>
      </c>
      <c r="AM2363" s="3">
        <v>20.3705642054571</v>
      </c>
      <c r="AN2363" s="4"/>
      <c r="AO2363" s="4"/>
    </row>
    <row r="2364" spans="1:41" x14ac:dyDescent="0.25">
      <c r="A2364" s="378" t="str">
        <f t="shared" si="14"/>
        <v>DIC7</v>
      </c>
      <c r="B2364" s="2" t="s">
        <v>4</v>
      </c>
      <c r="C2364" s="2" t="s">
        <v>2</v>
      </c>
      <c r="D2364" s="2" t="s">
        <v>19</v>
      </c>
      <c r="E2364" s="2" t="s">
        <v>79</v>
      </c>
      <c r="F2364" s="2" t="s">
        <v>2</v>
      </c>
      <c r="G2364" s="4"/>
      <c r="H2364" s="3">
        <v>139.03997583261699</v>
      </c>
      <c r="I2364" s="3">
        <v>58.044944171379697</v>
      </c>
      <c r="J2364" s="3">
        <v>58.004835147925697</v>
      </c>
      <c r="K2364" s="3">
        <v>51.8728706214076</v>
      </c>
      <c r="L2364" s="3">
        <v>43.6094576719603</v>
      </c>
      <c r="M2364" s="3">
        <v>43.609457671960598</v>
      </c>
      <c r="N2364" s="3">
        <v>43.609457671960598</v>
      </c>
      <c r="O2364" s="3">
        <v>43.609457671960499</v>
      </c>
      <c r="P2364" s="3">
        <v>43.609457671960598</v>
      </c>
      <c r="Q2364" s="3">
        <v>43.609457671961003</v>
      </c>
      <c r="R2364" s="3">
        <v>43.609457671960698</v>
      </c>
      <c r="S2364" s="3">
        <v>43.609457671959603</v>
      </c>
      <c r="T2364" s="3">
        <v>43.609457671962801</v>
      </c>
      <c r="U2364" s="3">
        <v>43.609457671961103</v>
      </c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</row>
    <row r="2365" spans="1:41" x14ac:dyDescent="0.25">
      <c r="A2365" s="378" t="str">
        <f t="shared" si="14"/>
        <v>DIC7</v>
      </c>
      <c r="B2365" s="2" t="s">
        <v>4</v>
      </c>
      <c r="C2365" s="2" t="s">
        <v>2</v>
      </c>
      <c r="D2365" s="2" t="s">
        <v>19</v>
      </c>
      <c r="E2365" s="2" t="s">
        <v>80</v>
      </c>
      <c r="F2365" s="2" t="s">
        <v>2</v>
      </c>
      <c r="G2365" s="4"/>
      <c r="H2365" s="3">
        <v>32.292268172940197</v>
      </c>
      <c r="I2365" s="3">
        <v>28.732268966666201</v>
      </c>
      <c r="J2365" s="3">
        <v>31.792953796407499</v>
      </c>
      <c r="K2365" s="3">
        <v>33.150768484577704</v>
      </c>
      <c r="L2365" s="3">
        <v>34.508583172747898</v>
      </c>
      <c r="M2365" s="3">
        <v>35.866397860918198</v>
      </c>
      <c r="N2365" s="3">
        <v>37.224212549088399</v>
      </c>
      <c r="O2365" s="3">
        <v>38.030360826883999</v>
      </c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</row>
    <row r="2366" spans="1:41" x14ac:dyDescent="0.25">
      <c r="A2366" s="378" t="str">
        <f t="shared" si="14"/>
        <v>DIC7</v>
      </c>
      <c r="B2366" s="2" t="s">
        <v>4</v>
      </c>
      <c r="C2366" s="2" t="s">
        <v>2</v>
      </c>
      <c r="D2366" s="2" t="s">
        <v>19</v>
      </c>
      <c r="E2366" s="2" t="s">
        <v>81</v>
      </c>
      <c r="F2366" s="2" t="s">
        <v>2</v>
      </c>
      <c r="G2366" s="4"/>
      <c r="H2366" s="3">
        <v>59.728646174117102</v>
      </c>
      <c r="I2366" s="3">
        <v>57.769849649237202</v>
      </c>
      <c r="J2366" s="3">
        <v>58.004835147925697</v>
      </c>
      <c r="K2366" s="3">
        <v>51.872870621408801</v>
      </c>
      <c r="L2366" s="3">
        <v>43.6094576719616</v>
      </c>
      <c r="M2366" s="3">
        <v>43.609457671961202</v>
      </c>
      <c r="N2366" s="3">
        <v>43.6094576719603</v>
      </c>
      <c r="O2366" s="3">
        <v>43.6094576719617</v>
      </c>
      <c r="P2366" s="3">
        <v>35.638143830310703</v>
      </c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</row>
    <row r="2367" spans="1:41" x14ac:dyDescent="0.25">
      <c r="A2367" s="378" t="str">
        <f t="shared" si="14"/>
        <v>DIC7</v>
      </c>
      <c r="B2367" s="2" t="s">
        <v>4</v>
      </c>
      <c r="C2367" s="2" t="s">
        <v>2</v>
      </c>
      <c r="D2367" s="2" t="s">
        <v>19</v>
      </c>
      <c r="E2367" s="2" t="s">
        <v>82</v>
      </c>
      <c r="F2367" s="2" t="s">
        <v>2</v>
      </c>
      <c r="G2367" s="4"/>
      <c r="H2367" s="3">
        <v>59.728646174117102</v>
      </c>
      <c r="I2367" s="3">
        <v>27.908752000627999</v>
      </c>
      <c r="J2367" s="3">
        <v>29.157962755708599</v>
      </c>
      <c r="K2367" s="3">
        <v>30.4071735107891</v>
      </c>
      <c r="L2367" s="3">
        <v>31.656384265869701</v>
      </c>
      <c r="M2367" s="3">
        <v>32.905595020950202</v>
      </c>
      <c r="N2367" s="3">
        <v>34.154805776030798</v>
      </c>
      <c r="O2367" s="3">
        <v>34.896474803170598</v>
      </c>
      <c r="P2367" s="3">
        <v>35.638143830310298</v>
      </c>
      <c r="Q2367" s="3">
        <v>36.379812857450098</v>
      </c>
      <c r="R2367" s="3">
        <v>37.121481884589898</v>
      </c>
      <c r="S2367" s="3">
        <v>37.863150911729697</v>
      </c>
      <c r="T2367" s="3">
        <v>38.740013817092297</v>
      </c>
      <c r="U2367" s="3">
        <v>39.616876722454798</v>
      </c>
      <c r="V2367" s="3">
        <v>31.678656721864101</v>
      </c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</row>
    <row r="2368" spans="1:41" x14ac:dyDescent="0.25">
      <c r="A2368" s="378" t="str">
        <f t="shared" si="14"/>
        <v>DIC7</v>
      </c>
      <c r="B2368" s="2" t="s">
        <v>4</v>
      </c>
      <c r="C2368" s="2" t="s">
        <v>2</v>
      </c>
      <c r="D2368" s="2" t="s">
        <v>19</v>
      </c>
      <c r="E2368" s="2" t="s">
        <v>83</v>
      </c>
      <c r="F2368" s="2" t="s">
        <v>2</v>
      </c>
      <c r="G2368" s="4"/>
      <c r="H2368" s="3">
        <v>59.728646174117102</v>
      </c>
      <c r="I2368" s="3">
        <v>57.769849649237202</v>
      </c>
      <c r="J2368" s="3">
        <v>58.004835147925697</v>
      </c>
      <c r="K2368" s="3">
        <v>58.239820646614298</v>
      </c>
      <c r="L2368" s="3">
        <v>58.4748061453029</v>
      </c>
      <c r="M2368" s="3">
        <v>58.709791643991402</v>
      </c>
      <c r="N2368" s="3">
        <v>58.944777142680003</v>
      </c>
      <c r="O2368" s="3">
        <v>59.687291022773103</v>
      </c>
      <c r="P2368" s="3">
        <v>60.429804902866302</v>
      </c>
      <c r="Q2368" s="3">
        <v>61.172318782959401</v>
      </c>
      <c r="R2368" s="3">
        <v>61.9148326630526</v>
      </c>
      <c r="S2368" s="3">
        <v>62.6573465431457</v>
      </c>
      <c r="T2368" s="3">
        <v>19.150070456847502</v>
      </c>
      <c r="U2368" s="3">
        <v>19.190837220841399</v>
      </c>
      <c r="V2368" s="3">
        <v>19.231603984835299</v>
      </c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</row>
    <row r="2369" spans="1:41" x14ac:dyDescent="0.25">
      <c r="A2369" s="378" t="str">
        <f t="shared" si="14"/>
        <v>DIC7</v>
      </c>
      <c r="B2369" s="2" t="s">
        <v>4</v>
      </c>
      <c r="C2369" s="2" t="s">
        <v>2</v>
      </c>
      <c r="D2369" s="2" t="s">
        <v>19</v>
      </c>
      <c r="E2369" s="2" t="s">
        <v>84</v>
      </c>
      <c r="F2369" s="2" t="s">
        <v>2</v>
      </c>
      <c r="G2369" s="4"/>
      <c r="H2369" s="3">
        <v>2.4958079116122001</v>
      </c>
      <c r="I2369" s="3">
        <v>2.3613981546886298</v>
      </c>
      <c r="J2369" s="3">
        <v>2.5190833974754501</v>
      </c>
      <c r="K2369" s="3">
        <v>2.80025536132116</v>
      </c>
      <c r="L2369" s="3">
        <v>3.1146953055893398</v>
      </c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</row>
    <row r="2370" spans="1:41" x14ac:dyDescent="0.25">
      <c r="A2370" s="378" t="str">
        <f t="shared" si="14"/>
        <v>DIC7</v>
      </c>
      <c r="B2370" s="2" t="s">
        <v>4</v>
      </c>
      <c r="C2370" s="2" t="s">
        <v>2</v>
      </c>
      <c r="D2370" s="2" t="s">
        <v>19</v>
      </c>
      <c r="E2370" s="2" t="s">
        <v>85</v>
      </c>
      <c r="F2370" s="2" t="s">
        <v>2</v>
      </c>
      <c r="G2370" s="4"/>
      <c r="H2370" s="3">
        <v>25.619932275815</v>
      </c>
      <c r="I2370" s="3">
        <v>10.695539392314499</v>
      </c>
      <c r="J2370" s="3">
        <v>10.6881487806693</v>
      </c>
      <c r="K2370" s="3">
        <v>9.5582541949840092</v>
      </c>
      <c r="L2370" s="3">
        <v>8.0356123873732503</v>
      </c>
      <c r="M2370" s="3">
        <v>8.0356123873732592</v>
      </c>
      <c r="N2370" s="3">
        <v>8.0356123873732397</v>
      </c>
      <c r="O2370" s="3">
        <v>8.0356123873732503</v>
      </c>
      <c r="P2370" s="3">
        <v>8.0356123873733303</v>
      </c>
      <c r="Q2370" s="3">
        <v>8.0356123873733996</v>
      </c>
      <c r="R2370" s="3">
        <v>8.0356123873733694</v>
      </c>
      <c r="S2370" s="3">
        <v>8.0356123873730301</v>
      </c>
      <c r="T2370" s="3">
        <v>8.0356123873735399</v>
      </c>
      <c r="U2370" s="3">
        <v>8.0356123873734209</v>
      </c>
      <c r="V2370" s="3">
        <v>5.1002375078244897E-14</v>
      </c>
      <c r="W2370" s="3">
        <v>9.1153180990905705E-14</v>
      </c>
      <c r="X2370" s="3">
        <v>3.40305209032715E-14</v>
      </c>
      <c r="Y2370" s="3">
        <v>3.2778197734031099E-14</v>
      </c>
      <c r="Z2370" s="3">
        <v>1.7075154168425501E-14</v>
      </c>
      <c r="AA2370" s="3">
        <v>-2.1992798568932001E-14</v>
      </c>
      <c r="AB2370" s="3">
        <v>1.06024413274921E-13</v>
      </c>
      <c r="AC2370" s="3">
        <v>8.3962767684381898E-14</v>
      </c>
      <c r="AD2370" s="3">
        <v>8.0604256977006701E-14</v>
      </c>
      <c r="AE2370" s="3">
        <v>9.4790606204959894E-14</v>
      </c>
      <c r="AF2370" s="3">
        <v>8.8471232457962602E-14</v>
      </c>
      <c r="AG2370" s="3">
        <v>8.0213917428552702E-14</v>
      </c>
      <c r="AH2370" s="3">
        <v>-2.1138726475289201E-15</v>
      </c>
      <c r="AI2370" s="3">
        <v>1.05355412752841E-13</v>
      </c>
      <c r="AJ2370" s="3">
        <v>7.29201508491576E-14</v>
      </c>
      <c r="AK2370" s="3">
        <v>8.1670568951056494E-14</v>
      </c>
      <c r="AL2370" s="3">
        <v>7.8166159083338497E-14</v>
      </c>
      <c r="AM2370" s="3">
        <v>4.2841707616740397E-14</v>
      </c>
      <c r="AN2370" s="4"/>
      <c r="AO2370" s="4"/>
    </row>
    <row r="2371" spans="1:41" x14ac:dyDescent="0.25">
      <c r="A2371" s="378" t="str">
        <f t="shared" si="14"/>
        <v>DIC7</v>
      </c>
      <c r="B2371" s="2" t="s">
        <v>4</v>
      </c>
      <c r="C2371" s="2" t="s">
        <v>2</v>
      </c>
      <c r="D2371" s="2" t="s">
        <v>19</v>
      </c>
      <c r="E2371" s="2" t="s">
        <v>86</v>
      </c>
      <c r="F2371" s="2" t="s">
        <v>2</v>
      </c>
      <c r="G2371" s="4"/>
      <c r="H2371" s="3">
        <v>11.005783485960899</v>
      </c>
      <c r="I2371" s="3">
        <v>10.644849632160801</v>
      </c>
      <c r="J2371" s="3">
        <v>10.688148780669399</v>
      </c>
      <c r="K2371" s="3">
        <v>9.5582541949842508</v>
      </c>
      <c r="L2371" s="3">
        <v>8.0356123873735203</v>
      </c>
      <c r="M2371" s="3">
        <v>8.0356123873734209</v>
      </c>
      <c r="N2371" s="3">
        <v>8.0356123873732592</v>
      </c>
      <c r="O2371" s="3">
        <v>8.0356123873735203</v>
      </c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</row>
    <row r="2372" spans="1:41" x14ac:dyDescent="0.25">
      <c r="A2372" s="378" t="str">
        <f t="shared" si="14"/>
        <v>DIC7</v>
      </c>
      <c r="B2372" s="2" t="s">
        <v>4</v>
      </c>
      <c r="C2372" s="2" t="s">
        <v>2</v>
      </c>
      <c r="D2372" s="2" t="s">
        <v>19</v>
      </c>
      <c r="E2372" s="2" t="s">
        <v>87</v>
      </c>
      <c r="F2372" s="2" t="s">
        <v>2</v>
      </c>
      <c r="G2372" s="4"/>
      <c r="H2372" s="3">
        <v>11.005783485960899</v>
      </c>
      <c r="I2372" s="3">
        <v>5.1425522183590102</v>
      </c>
      <c r="J2372" s="3">
        <v>5.3727356224608798</v>
      </c>
      <c r="K2372" s="3">
        <v>5.60291902656268</v>
      </c>
      <c r="L2372" s="3">
        <v>5.8331024306644998</v>
      </c>
      <c r="M2372" s="3">
        <v>6.0632858347661598</v>
      </c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</row>
    <row r="2373" spans="1:41" x14ac:dyDescent="0.25">
      <c r="A2373" s="378" t="str">
        <f t="shared" si="14"/>
        <v>DIC7</v>
      </c>
      <c r="B2373" s="2" t="s">
        <v>4</v>
      </c>
      <c r="C2373" s="2" t="s">
        <v>2</v>
      </c>
      <c r="D2373" s="2" t="s">
        <v>19</v>
      </c>
      <c r="E2373" s="2" t="s">
        <v>88</v>
      </c>
      <c r="F2373" s="2" t="s">
        <v>2</v>
      </c>
      <c r="G2373" s="4"/>
      <c r="H2373" s="3">
        <v>11.005783485960899</v>
      </c>
      <c r="I2373" s="3">
        <v>10.644849632160801</v>
      </c>
      <c r="J2373" s="3">
        <v>10.688148780669399</v>
      </c>
      <c r="K2373" s="3">
        <v>10.7314479291779</v>
      </c>
      <c r="L2373" s="3">
        <v>10.7747470776865</v>
      </c>
      <c r="M2373" s="3">
        <v>10.818046226194999</v>
      </c>
      <c r="N2373" s="3">
        <v>10.8613453747035</v>
      </c>
      <c r="O2373" s="3">
        <v>10.9981632589698</v>
      </c>
      <c r="P2373" s="3">
        <v>11.1349811432358</v>
      </c>
      <c r="Q2373" s="3">
        <v>11.2717990275021</v>
      </c>
      <c r="R2373" s="3">
        <v>11.408616911768201</v>
      </c>
      <c r="S2373" s="3">
        <v>11.545434796034399</v>
      </c>
      <c r="T2373" s="3">
        <v>3.52865070094769</v>
      </c>
      <c r="U2373" s="3">
        <v>3.5361625098817102</v>
      </c>
      <c r="V2373" s="3">
        <v>3.5436743188156399</v>
      </c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</row>
    <row r="2374" spans="1:41" x14ac:dyDescent="0.25">
      <c r="A2374" s="378" t="str">
        <f t="shared" si="14"/>
        <v>DIC7</v>
      </c>
      <c r="B2374" s="2" t="s">
        <v>4</v>
      </c>
      <c r="C2374" s="2" t="s">
        <v>2</v>
      </c>
      <c r="D2374" s="2" t="s">
        <v>19</v>
      </c>
      <c r="E2374" s="2" t="s">
        <v>89</v>
      </c>
      <c r="F2374" s="2" t="s">
        <v>2</v>
      </c>
      <c r="G2374" s="4"/>
      <c r="H2374" s="3">
        <v>138.38101860117499</v>
      </c>
      <c r="I2374" s="3">
        <v>57.769849649237202</v>
      </c>
      <c r="J2374" s="3">
        <v>57.729930715941698</v>
      </c>
      <c r="K2374" s="3">
        <v>51.627027632677702</v>
      </c>
      <c r="L2374" s="3">
        <v>43.4027777777778</v>
      </c>
      <c r="M2374" s="3">
        <v>43.4027777777778</v>
      </c>
      <c r="N2374" s="3">
        <v>43.4027777777778</v>
      </c>
      <c r="O2374" s="3">
        <v>43.4027777777778</v>
      </c>
      <c r="P2374" s="3">
        <v>43.4027777777778</v>
      </c>
      <c r="Q2374" s="3">
        <v>43.4027777777778</v>
      </c>
      <c r="R2374" s="3">
        <v>43.4027777777778</v>
      </c>
      <c r="S2374" s="3">
        <v>43.4027777777778</v>
      </c>
      <c r="T2374" s="3">
        <v>43.4027777777778</v>
      </c>
      <c r="U2374" s="3">
        <v>43.4027777777778</v>
      </c>
      <c r="V2374" s="3">
        <v>-1.0808162888921699E-12</v>
      </c>
      <c r="W2374" s="3">
        <v>-1.46817390182685E-12</v>
      </c>
      <c r="X2374" s="3">
        <v>-8.9296086850184305E-13</v>
      </c>
      <c r="Y2374" s="3">
        <v>-9.5742828730100098E-13</v>
      </c>
      <c r="Z2374" s="3">
        <v>-1.26526892388033E-12</v>
      </c>
      <c r="AA2374" s="3">
        <v>-4.8766640305023197E-13</v>
      </c>
      <c r="AB2374" s="3">
        <v>-1.41365884366561E-12</v>
      </c>
      <c r="AC2374" s="3">
        <v>-1.27623406880261E-12</v>
      </c>
      <c r="AD2374" s="3">
        <v>-8.1947661259956795E-13</v>
      </c>
      <c r="AE2374" s="3">
        <v>-1.4820436049505599E-12</v>
      </c>
      <c r="AF2374" s="3">
        <v>-1.4172248856599299E-12</v>
      </c>
      <c r="AG2374" s="3">
        <v>-1.07014802781152E-12</v>
      </c>
      <c r="AH2374" s="3">
        <v>-2.3104628037491099E-12</v>
      </c>
      <c r="AI2374" s="3">
        <v>-2.3462295289453E-12</v>
      </c>
      <c r="AJ2374" s="3">
        <v>-8.1670568951056496E-13</v>
      </c>
      <c r="AK2374" s="3">
        <v>-2.0877967262760999E-12</v>
      </c>
      <c r="AL2374" s="3">
        <v>-2.9137683130640199E-12</v>
      </c>
      <c r="AM2374" s="3">
        <v>-1.7136683046696201E-12</v>
      </c>
      <c r="AN2374" s="4"/>
      <c r="AO2374" s="4"/>
    </row>
    <row r="2375" spans="1:41" x14ac:dyDescent="0.25">
      <c r="A2375" s="378" t="str">
        <f t="shared" si="14"/>
        <v>DIC7</v>
      </c>
      <c r="B2375" s="2" t="s">
        <v>4</v>
      </c>
      <c r="C2375" s="2" t="s">
        <v>2</v>
      </c>
      <c r="D2375" s="2" t="s">
        <v>19</v>
      </c>
      <c r="E2375" s="2" t="s">
        <v>90</v>
      </c>
      <c r="F2375" s="2" t="s">
        <v>2</v>
      </c>
      <c r="G2375" s="4"/>
      <c r="H2375" s="3">
        <v>32.139224247947801</v>
      </c>
      <c r="I2375" s="3">
        <v>28.596097075826499</v>
      </c>
      <c r="J2375" s="3">
        <v>31.642276290261499</v>
      </c>
      <c r="K2375" s="3">
        <v>32.993655837727502</v>
      </c>
      <c r="L2375" s="3">
        <v>34.345035385196297</v>
      </c>
      <c r="M2375" s="3">
        <v>35.696414932664403</v>
      </c>
      <c r="N2375" s="3">
        <v>37.047794480132502</v>
      </c>
      <c r="O2375" s="3">
        <v>37.850122149976599</v>
      </c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</row>
    <row r="2376" spans="1:41" x14ac:dyDescent="0.25">
      <c r="A2376" s="378" t="str">
        <f t="shared" si="14"/>
        <v>DIC7</v>
      </c>
      <c r="B2376" s="2" t="s">
        <v>4</v>
      </c>
      <c r="C2376" s="2" t="s">
        <v>2</v>
      </c>
      <c r="D2376" s="2" t="s">
        <v>19</v>
      </c>
      <c r="E2376" s="2" t="s">
        <v>91</v>
      </c>
      <c r="F2376" s="2" t="s">
        <v>2</v>
      </c>
      <c r="G2376" s="4"/>
      <c r="H2376" s="3">
        <v>59.445572021629097</v>
      </c>
      <c r="I2376" s="3">
        <v>57.496058892601901</v>
      </c>
      <c r="J2376" s="3">
        <v>57.729930715941201</v>
      </c>
      <c r="K2376" s="3">
        <v>51.627027632677702</v>
      </c>
      <c r="L2376" s="3">
        <v>43.4027777777778</v>
      </c>
      <c r="M2376" s="3">
        <v>43.4027777777778</v>
      </c>
      <c r="N2376" s="3">
        <v>43.4027777777778</v>
      </c>
      <c r="O2376" s="3">
        <v>43.4027777777778</v>
      </c>
      <c r="P2376" s="3">
        <v>35.469242674713101</v>
      </c>
      <c r="Q2376" s="3">
        <v>36.207396682767701</v>
      </c>
      <c r="R2376" s="3">
        <v>36.9455506908213</v>
      </c>
      <c r="S2376" s="3">
        <v>37.683704698874699</v>
      </c>
      <c r="T2376" s="3">
        <v>38.556411855869598</v>
      </c>
      <c r="U2376" s="3">
        <v>39.429119012866302</v>
      </c>
      <c r="V2376" s="3">
        <v>31.5285209080131</v>
      </c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</row>
    <row r="2377" spans="1:41" x14ac:dyDescent="0.25">
      <c r="A2377" s="378" t="str">
        <f t="shared" si="14"/>
        <v>DIC7</v>
      </c>
      <c r="B2377" s="2" t="s">
        <v>4</v>
      </c>
      <c r="C2377" s="2" t="s">
        <v>2</v>
      </c>
      <c r="D2377" s="2" t="s">
        <v>19</v>
      </c>
      <c r="E2377" s="2" t="s">
        <v>35</v>
      </c>
      <c r="F2377" s="2" t="s">
        <v>2</v>
      </c>
      <c r="G2377" s="4"/>
      <c r="H2377" s="3">
        <v>138.38101860117499</v>
      </c>
      <c r="I2377" s="3">
        <v>57.769849649237202</v>
      </c>
      <c r="J2377" s="3">
        <v>57.729930715941698</v>
      </c>
      <c r="K2377" s="3">
        <v>51.627027632677702</v>
      </c>
      <c r="L2377" s="3">
        <v>43.4027777777778</v>
      </c>
      <c r="M2377" s="3">
        <v>43.4027777777778</v>
      </c>
      <c r="N2377" s="3">
        <v>43.4027777777778</v>
      </c>
      <c r="O2377" s="3">
        <v>43.4027777777778</v>
      </c>
      <c r="P2377" s="3">
        <v>43.4027777777778</v>
      </c>
      <c r="Q2377" s="3">
        <v>43.4027777777778</v>
      </c>
      <c r="R2377" s="3">
        <v>43.4027777777778</v>
      </c>
      <c r="S2377" s="3">
        <v>43.4027777777778</v>
      </c>
      <c r="T2377" s="3">
        <v>43.4027777777778</v>
      </c>
      <c r="U2377" s="3">
        <v>43.4027777777778</v>
      </c>
      <c r="V2377" s="3">
        <v>43.4027777777778</v>
      </c>
      <c r="W2377" s="3">
        <v>34.7222222222222</v>
      </c>
      <c r="X2377" s="3">
        <v>34.7222222222222</v>
      </c>
      <c r="Y2377" s="3">
        <v>34.7222222222222</v>
      </c>
      <c r="Z2377" s="3">
        <v>34.7222222222222</v>
      </c>
      <c r="AA2377" s="3">
        <v>34.7222222222222</v>
      </c>
      <c r="AB2377" s="3">
        <v>34.7222222222222</v>
      </c>
      <c r="AC2377" s="3">
        <v>34.7222222222222</v>
      </c>
      <c r="AD2377" s="3">
        <v>34.7222222222222</v>
      </c>
      <c r="AE2377" s="3">
        <v>34.7222222222222</v>
      </c>
      <c r="AF2377" s="3">
        <v>34.7222222222222</v>
      </c>
      <c r="AG2377" s="3">
        <v>34.7222222222222</v>
      </c>
      <c r="AH2377" s="3">
        <v>34.7222222222222</v>
      </c>
      <c r="AI2377" s="3">
        <v>34.7222222222222</v>
      </c>
      <c r="AJ2377" s="3">
        <v>34.7222222222222</v>
      </c>
      <c r="AK2377" s="3">
        <v>34.7222222222222</v>
      </c>
      <c r="AL2377" s="3">
        <v>34.7222222222222</v>
      </c>
      <c r="AM2377" s="3">
        <v>34.7222222222222</v>
      </c>
      <c r="AN2377" s="4"/>
      <c r="AO2377" s="4"/>
    </row>
    <row r="2378" spans="1:41" x14ac:dyDescent="0.25">
      <c r="A2378" s="378" t="str">
        <f t="shared" si="14"/>
        <v>DIC7</v>
      </c>
      <c r="B2378" s="2" t="s">
        <v>4</v>
      </c>
      <c r="C2378" s="2" t="s">
        <v>2</v>
      </c>
      <c r="D2378" s="2" t="s">
        <v>19</v>
      </c>
      <c r="E2378" s="2" t="s">
        <v>36</v>
      </c>
      <c r="F2378" s="2" t="s">
        <v>2</v>
      </c>
      <c r="G2378" s="4"/>
      <c r="H2378" s="3">
        <v>19.355462190721902</v>
      </c>
      <c r="I2378" s="3">
        <v>18.846051901838599</v>
      </c>
      <c r="J2378" s="3">
        <v>19.287447451026701</v>
      </c>
      <c r="K2378" s="3">
        <v>19.728843000214901</v>
      </c>
      <c r="L2378" s="3">
        <v>20.170238549402999</v>
      </c>
      <c r="M2378" s="3">
        <v>20.6116340985912</v>
      </c>
      <c r="N2378" s="3">
        <v>21.053029647779301</v>
      </c>
      <c r="O2378" s="3">
        <v>21.7424652778598</v>
      </c>
      <c r="P2378" s="3">
        <v>22.4319009079403</v>
      </c>
      <c r="Q2378" s="3">
        <v>23.121336538020799</v>
      </c>
      <c r="R2378" s="3">
        <v>23.810772168101298</v>
      </c>
      <c r="S2378" s="3">
        <v>24.500207798181801</v>
      </c>
      <c r="T2378" s="3">
        <v>24.537122642693902</v>
      </c>
      <c r="U2378" s="3">
        <v>24.574037487205999</v>
      </c>
      <c r="V2378" s="3">
        <v>24.610952331718099</v>
      </c>
      <c r="W2378" s="3">
        <v>24.6478671762302</v>
      </c>
      <c r="X2378" s="3">
        <v>24.684782020742301</v>
      </c>
      <c r="Y2378" s="3">
        <v>24.823962664870201</v>
      </c>
      <c r="Z2378" s="3">
        <v>24.963143308998099</v>
      </c>
      <c r="AA2378" s="3">
        <v>25.102323953126099</v>
      </c>
      <c r="AB2378" s="3">
        <v>25.241504597254</v>
      </c>
      <c r="AC2378" s="3">
        <v>25.380685241381901</v>
      </c>
      <c r="AD2378" s="3">
        <v>25.656853318980399</v>
      </c>
      <c r="AE2378" s="3">
        <v>25.933021396578901</v>
      </c>
      <c r="AF2378" s="3">
        <v>26.209189474177499</v>
      </c>
      <c r="AG2378" s="3">
        <v>26.485357551776001</v>
      </c>
      <c r="AH2378" s="3">
        <v>26.7615256293745</v>
      </c>
      <c r="AI2378" s="3">
        <v>27.447006197579999</v>
      </c>
      <c r="AJ2378" s="3">
        <v>28.132486765785401</v>
      </c>
      <c r="AK2378" s="3">
        <v>28.8179673339909</v>
      </c>
      <c r="AL2378" s="3">
        <v>29.503447902196299</v>
      </c>
      <c r="AM2378" s="3">
        <v>30.188928470401802</v>
      </c>
      <c r="AN2378" s="4"/>
      <c r="AO2378" s="4"/>
    </row>
    <row r="2379" spans="1:41" x14ac:dyDescent="0.25">
      <c r="A2379" s="378" t="str">
        <f t="shared" si="14"/>
        <v>DIC7</v>
      </c>
      <c r="B2379" s="2" t="s">
        <v>4</v>
      </c>
      <c r="C2379" s="2" t="s">
        <v>2</v>
      </c>
      <c r="D2379" s="2" t="s">
        <v>19</v>
      </c>
      <c r="E2379" s="2" t="s">
        <v>93</v>
      </c>
      <c r="F2379" s="2" t="s">
        <v>2</v>
      </c>
      <c r="G2379" s="4"/>
      <c r="H2379" s="3">
        <v>4.7406829101709702</v>
      </c>
      <c r="I2379" s="3">
        <v>4.4853771894691796</v>
      </c>
      <c r="J2379" s="3">
        <v>4.7848937236491098</v>
      </c>
      <c r="K2379" s="3">
        <v>5.3189681280216696</v>
      </c>
      <c r="L2379" s="3">
        <v>5.9162336720293203</v>
      </c>
      <c r="M2379" s="3">
        <v>6.0555208268295004</v>
      </c>
      <c r="N2379" s="3">
        <v>6.1593105795975003</v>
      </c>
      <c r="O2379" s="3">
        <v>6.2731256297287503</v>
      </c>
      <c r="P2379" s="3">
        <v>6.3869406798600004</v>
      </c>
      <c r="Q2379" s="3">
        <v>6.5007557299912504</v>
      </c>
      <c r="R2379" s="3">
        <v>6.6145707801225004</v>
      </c>
      <c r="S2379" s="3">
        <v>6.7283858302537496</v>
      </c>
      <c r="T2379" s="3">
        <v>6.7427398078560001</v>
      </c>
      <c r="U2379" s="3">
        <v>6.7570937854582498</v>
      </c>
      <c r="V2379" s="3">
        <v>6.7714477630605003</v>
      </c>
      <c r="W2379" s="3">
        <v>6.78580174066275</v>
      </c>
      <c r="X2379" s="3">
        <v>6.8001557182649996</v>
      </c>
      <c r="Y2379" s="3">
        <v>6.81014594639925</v>
      </c>
      <c r="Z2379" s="3">
        <v>6.8201361745335003</v>
      </c>
      <c r="AA2379" s="3">
        <v>6.8301264026677497</v>
      </c>
      <c r="AB2379" s="3">
        <v>6.8401166308020001</v>
      </c>
      <c r="AC2379" s="3">
        <v>6.8501068589362504</v>
      </c>
      <c r="AD2379" s="3">
        <v>6.8658633687442503</v>
      </c>
      <c r="AE2379" s="3">
        <v>6.8816198785522502</v>
      </c>
      <c r="AF2379" s="3">
        <v>6.8973763883602501</v>
      </c>
      <c r="AG2379" s="3">
        <v>6.9131328981682501</v>
      </c>
      <c r="AH2379" s="3">
        <v>6.92888940797625</v>
      </c>
      <c r="AI2379" s="3">
        <v>6.9690510207629996</v>
      </c>
      <c r="AJ2379" s="3">
        <v>2222</v>
      </c>
      <c r="AK2379" s="3">
        <v>2222</v>
      </c>
      <c r="AL2379" s="3">
        <v>2222</v>
      </c>
      <c r="AM2379" s="3">
        <v>2222</v>
      </c>
      <c r="AN2379" s="4"/>
      <c r="AO2379" s="4"/>
    </row>
    <row r="2380" spans="1:41" x14ac:dyDescent="0.25">
      <c r="A2380" s="378" t="str">
        <f t="shared" si="14"/>
        <v>DIC7</v>
      </c>
      <c r="B2380" s="2" t="s">
        <v>4</v>
      </c>
      <c r="C2380" s="2" t="s">
        <v>2</v>
      </c>
      <c r="D2380" s="2" t="s">
        <v>19</v>
      </c>
      <c r="E2380" s="2" t="s">
        <v>94</v>
      </c>
      <c r="F2380" s="2" t="s">
        <v>2</v>
      </c>
      <c r="G2380" s="4"/>
      <c r="H2380" s="3">
        <v>6.4479562328839197</v>
      </c>
      <c r="I2380" s="3">
        <v>6.0636482693930303</v>
      </c>
      <c r="J2380" s="3">
        <v>6.5968371011813902</v>
      </c>
      <c r="K2380" s="3">
        <v>7.1293204058528596</v>
      </c>
      <c r="L2380" s="3">
        <v>7.7108702589564801</v>
      </c>
      <c r="M2380" s="3">
        <v>8.4605610235459405</v>
      </c>
      <c r="N2380" s="3">
        <v>9.3002146798861407</v>
      </c>
      <c r="O2380" s="3">
        <v>10.2406267749872</v>
      </c>
      <c r="P2380" s="3">
        <v>11.293888321500299</v>
      </c>
      <c r="Q2380" s="3">
        <v>12.367955850777999</v>
      </c>
      <c r="R2380" s="3">
        <v>13.7453908665403</v>
      </c>
      <c r="S2380" s="3">
        <v>15.015794681044101</v>
      </c>
      <c r="T2380" s="3">
        <v>15.115988172386301</v>
      </c>
      <c r="U2380" s="3">
        <v>15.2161816637272</v>
      </c>
      <c r="V2380" s="3">
        <v>12.4556715890219</v>
      </c>
      <c r="W2380" s="3">
        <v>12.5950201778807</v>
      </c>
      <c r="X2380" s="3">
        <v>12.7343687667396</v>
      </c>
      <c r="Y2380" s="3">
        <v>12.874189697870101</v>
      </c>
      <c r="Z2380" s="3">
        <v>13.014010629000699</v>
      </c>
      <c r="AA2380" s="3">
        <v>13.1538315601313</v>
      </c>
      <c r="AB2380" s="3">
        <v>13.2936524912619</v>
      </c>
      <c r="AC2380" s="3">
        <v>13.433473422392501</v>
      </c>
      <c r="AD2380" s="3">
        <v>13.589937801074999</v>
      </c>
      <c r="AE2380" s="3">
        <v>13.746402179757601</v>
      </c>
      <c r="AF2380" s="3">
        <v>13.902866558440101</v>
      </c>
      <c r="AG2380" s="3">
        <v>14.0593309371227</v>
      </c>
      <c r="AH2380" s="3">
        <v>14.215795315805201</v>
      </c>
      <c r="AI2380" s="3">
        <v>14.385807968606599</v>
      </c>
      <c r="AJ2380" s="3">
        <v>14.5558206214079</v>
      </c>
      <c r="AK2380" s="3">
        <v>14.725833274209201</v>
      </c>
      <c r="AL2380" s="3">
        <v>14.8958459270105</v>
      </c>
      <c r="AM2380" s="3">
        <v>15.0658585798119</v>
      </c>
      <c r="AN2380" s="4"/>
      <c r="AO2380" s="4"/>
    </row>
    <row r="2381" spans="1:41" x14ac:dyDescent="0.25">
      <c r="A2381" s="378" t="str">
        <f t="shared" si="14"/>
        <v>DIC7</v>
      </c>
      <c r="B2381" s="2" t="s">
        <v>4</v>
      </c>
      <c r="C2381" s="2" t="s">
        <v>2</v>
      </c>
      <c r="D2381" s="2" t="s">
        <v>19</v>
      </c>
      <c r="E2381" s="2" t="s">
        <v>95</v>
      </c>
      <c r="F2381" s="2" t="s">
        <v>2</v>
      </c>
      <c r="G2381" s="4"/>
      <c r="H2381" s="3">
        <v>5.91970246194807</v>
      </c>
      <c r="I2381" s="3">
        <v>5.6920647520853196</v>
      </c>
      <c r="J2381" s="3">
        <v>5.9829961927190798</v>
      </c>
      <c r="K2381" s="3">
        <v>6.2868502573430503</v>
      </c>
      <c r="L2381" s="3">
        <v>6.5952148268638302</v>
      </c>
      <c r="M2381" s="3">
        <v>6.8859484293463797</v>
      </c>
      <c r="N2381" s="3">
        <v>7.1766820318289302</v>
      </c>
      <c r="O2381" s="3">
        <v>7.3493580037495896</v>
      </c>
      <c r="P2381" s="3">
        <v>7.5244809338166698</v>
      </c>
      <c r="Q2381" s="3">
        <v>7.6972076470511297</v>
      </c>
      <c r="R2381" s="3">
        <v>8.1080054273912197</v>
      </c>
      <c r="S2381" s="3">
        <v>8.9605037639827998</v>
      </c>
      <c r="T2381" s="3">
        <v>9.8375104639816602</v>
      </c>
      <c r="U2381" s="3">
        <v>10.819757967980401</v>
      </c>
      <c r="V2381" s="3">
        <v>11.1661986023061</v>
      </c>
      <c r="W2381" s="3">
        <v>11.421102609869999</v>
      </c>
      <c r="X2381" s="3">
        <v>11.676006617433901</v>
      </c>
      <c r="Y2381" s="3">
        <v>11.879004449077399</v>
      </c>
      <c r="Z2381" s="3">
        <v>12.0820022807209</v>
      </c>
      <c r="AA2381" s="3">
        <v>12.285000112364401</v>
      </c>
      <c r="AB2381" s="3">
        <v>12.487997944008001</v>
      </c>
      <c r="AC2381" s="3">
        <v>12.690995775651499</v>
      </c>
      <c r="AD2381" s="3">
        <v>12.9331948032371</v>
      </c>
      <c r="AE2381" s="3">
        <v>13.1753938308228</v>
      </c>
      <c r="AF2381" s="3">
        <v>13.417592858408399</v>
      </c>
      <c r="AG2381" s="3">
        <v>13.6597918859941</v>
      </c>
      <c r="AH2381" s="3">
        <v>13.9019909135797</v>
      </c>
      <c r="AI2381" s="3">
        <v>14.136475332627599</v>
      </c>
      <c r="AJ2381" s="3">
        <v>14.3709597516755</v>
      </c>
      <c r="AK2381" s="3">
        <v>14.605444170723301</v>
      </c>
      <c r="AL2381" s="3">
        <v>14.839928589771199</v>
      </c>
      <c r="AM2381" s="3">
        <v>15.0744130088191</v>
      </c>
      <c r="AN2381" s="4"/>
      <c r="AO2381" s="4"/>
    </row>
    <row r="2382" spans="1:41" x14ac:dyDescent="0.25">
      <c r="A2382" s="378" t="str">
        <f t="shared" si="14"/>
        <v>DIC7</v>
      </c>
      <c r="B2382" s="2" t="s">
        <v>4</v>
      </c>
      <c r="C2382" s="2" t="s">
        <v>2</v>
      </c>
      <c r="D2382" s="2" t="s">
        <v>19</v>
      </c>
      <c r="E2382" s="2" t="s">
        <v>96</v>
      </c>
      <c r="F2382" s="2" t="s">
        <v>2</v>
      </c>
      <c r="G2382" s="4"/>
      <c r="H2382" s="3">
        <v>11.302293860529099</v>
      </c>
      <c r="I2382" s="3">
        <v>10.0562941383332</v>
      </c>
      <c r="J2382" s="3">
        <v>11.1275338287426</v>
      </c>
      <c r="K2382" s="3">
        <v>11.6027689696022</v>
      </c>
      <c r="L2382" s="3">
        <v>12.0780041104618</v>
      </c>
      <c r="M2382" s="3">
        <v>12.553239251321401</v>
      </c>
      <c r="N2382" s="3">
        <v>13.0284743921809</v>
      </c>
      <c r="O2382" s="3">
        <v>13.3106262894092</v>
      </c>
      <c r="P2382" s="3">
        <v>13.674334855757399</v>
      </c>
      <c r="Q2382" s="3">
        <v>13.958179664369</v>
      </c>
      <c r="R2382" s="3">
        <v>14.242024472980701</v>
      </c>
      <c r="S2382" s="3">
        <v>14.5258692815923</v>
      </c>
      <c r="T2382" s="3">
        <v>14.861454258777</v>
      </c>
      <c r="U2382" s="3">
        <v>15.1970392359617</v>
      </c>
      <c r="V2382" s="3">
        <v>15.5326242131464</v>
      </c>
      <c r="W2382" s="3">
        <v>15.8682091903311</v>
      </c>
      <c r="X2382" s="3">
        <v>16.203794167515799</v>
      </c>
      <c r="Y2382" s="3">
        <v>16.4709161687368</v>
      </c>
      <c r="Z2382" s="3">
        <v>16.738038169957701</v>
      </c>
      <c r="AA2382" s="3">
        <v>17.005160171178701</v>
      </c>
      <c r="AB2382" s="3">
        <v>17.272282172399599</v>
      </c>
      <c r="AC2382" s="3">
        <v>17.5394041736205</v>
      </c>
      <c r="AD2382" s="3">
        <v>17.858161861710698</v>
      </c>
      <c r="AE2382" s="3">
        <v>18.1769195498008</v>
      </c>
      <c r="AF2382" s="3">
        <v>18.495677237890899</v>
      </c>
      <c r="AG2382" s="3">
        <v>18.814434925981001</v>
      </c>
      <c r="AH2382" s="3">
        <v>19.133192614071099</v>
      </c>
      <c r="AI2382" s="3">
        <v>19.441758103577701</v>
      </c>
      <c r="AJ2382" s="3">
        <v>19.7503235930843</v>
      </c>
      <c r="AK2382" s="3">
        <v>20.058889082590898</v>
      </c>
      <c r="AL2382" s="3">
        <v>20.3674545720975</v>
      </c>
      <c r="AM2382" s="3">
        <v>20.676020061604</v>
      </c>
      <c r="AN2382" s="4"/>
      <c r="AO2382" s="4"/>
    </row>
    <row r="2383" spans="1:41" x14ac:dyDescent="0.25">
      <c r="A2383" s="378" t="str">
        <f t="shared" si="14"/>
        <v>DIC7</v>
      </c>
      <c r="B2383" s="2" t="s">
        <v>4</v>
      </c>
      <c r="C2383" s="2" t="s">
        <v>2</v>
      </c>
      <c r="D2383" s="2" t="s">
        <v>19</v>
      </c>
      <c r="E2383" s="2" t="s">
        <v>97</v>
      </c>
      <c r="F2383" s="2" t="s">
        <v>2</v>
      </c>
      <c r="G2383" s="4"/>
      <c r="H2383" s="3">
        <v>10.1643767877042</v>
      </c>
      <c r="I2383" s="3">
        <v>9.5753314207448703</v>
      </c>
      <c r="J2383" s="3">
        <v>10.011295651143699</v>
      </c>
      <c r="K2383" s="3">
        <v>10.466403681584699</v>
      </c>
      <c r="L2383" s="3">
        <v>10.927543085889599</v>
      </c>
      <c r="M2383" s="3">
        <v>11.3591680996223</v>
      </c>
      <c r="N2383" s="3">
        <v>11.7907931133549</v>
      </c>
      <c r="O2383" s="3">
        <v>12.0483302349287</v>
      </c>
      <c r="P2383" s="3">
        <v>12.473350340608601</v>
      </c>
      <c r="Q2383" s="3">
        <v>12.6549843391875</v>
      </c>
      <c r="R2383" s="3">
        <v>12.912521460761299</v>
      </c>
      <c r="S2383" s="3">
        <v>13.1700585823351</v>
      </c>
      <c r="T2383" s="3">
        <v>13.471599379213201</v>
      </c>
      <c r="U2383" s="3">
        <v>13.773140176091401</v>
      </c>
      <c r="V2383" s="3">
        <v>14.074680972969499</v>
      </c>
      <c r="W2383" s="3">
        <v>14.3762217698477</v>
      </c>
      <c r="X2383" s="3">
        <v>14.6777625667258</v>
      </c>
      <c r="Y2383" s="3">
        <v>14.9177506512032</v>
      </c>
      <c r="Z2383" s="3">
        <v>15.157738735680599</v>
      </c>
      <c r="AA2383" s="3">
        <v>15.397726820158001</v>
      </c>
      <c r="AB2383" s="3">
        <v>15.6377149046354</v>
      </c>
      <c r="AC2383" s="3">
        <v>15.8777029891128</v>
      </c>
      <c r="AD2383" s="3">
        <v>16.164175504028901</v>
      </c>
      <c r="AE2383" s="3">
        <v>16.450648018945099</v>
      </c>
      <c r="AF2383" s="3">
        <v>16.737120533861201</v>
      </c>
      <c r="AG2383" s="3">
        <v>17.0235930487773</v>
      </c>
      <c r="AH2383" s="3">
        <v>17.310065563693499</v>
      </c>
      <c r="AI2383" s="3">
        <v>17.5879876204087</v>
      </c>
      <c r="AJ2383" s="3">
        <v>17.865909677123899</v>
      </c>
      <c r="AK2383" s="3">
        <v>18.1438317338391</v>
      </c>
      <c r="AL2383" s="3">
        <v>18.421753790554199</v>
      </c>
      <c r="AM2383" s="3">
        <v>18.6996758472694</v>
      </c>
      <c r="AN2383" s="4"/>
      <c r="AO2383" s="4"/>
    </row>
    <row r="2384" spans="1:41" x14ac:dyDescent="0.25">
      <c r="A2384" s="378" t="str">
        <f t="shared" si="14"/>
        <v>DIC7</v>
      </c>
      <c r="B2384" s="2" t="s">
        <v>4</v>
      </c>
      <c r="C2384" s="2" t="s">
        <v>2</v>
      </c>
      <c r="D2384" s="2" t="s">
        <v>19</v>
      </c>
      <c r="E2384" s="2" t="s">
        <v>98</v>
      </c>
      <c r="F2384" s="2" t="s">
        <v>2</v>
      </c>
      <c r="G2384" s="4"/>
      <c r="H2384" s="3">
        <v>10.068437758113699</v>
      </c>
      <c r="I2384" s="3">
        <v>9.5479453273210098</v>
      </c>
      <c r="J2384" s="3">
        <v>9.9794311350917795</v>
      </c>
      <c r="K2384" s="3">
        <v>10.420690451898199</v>
      </c>
      <c r="L2384" s="3">
        <v>10.8645828040988</v>
      </c>
      <c r="M2384" s="3">
        <v>11.2878873152652</v>
      </c>
      <c r="N2384" s="3">
        <v>11.782908322090501</v>
      </c>
      <c r="O2384" s="3">
        <v>12.038746980810201</v>
      </c>
      <c r="P2384" s="3">
        <v>12.379053756882501</v>
      </c>
      <c r="Q2384" s="3">
        <v>12.636643987550899</v>
      </c>
      <c r="R2384" s="3">
        <v>12.8942342182192</v>
      </c>
      <c r="S2384" s="3">
        <v>13.151824448887499</v>
      </c>
      <c r="T2384" s="3">
        <v>13.449555912307799</v>
      </c>
      <c r="U2384" s="3">
        <v>13.747287375728201</v>
      </c>
      <c r="V2384" s="3">
        <v>14.0627637730675</v>
      </c>
      <c r="W2384" s="3">
        <v>14.4260301328293</v>
      </c>
      <c r="X2384" s="3">
        <v>14.7255267383904</v>
      </c>
      <c r="Y2384" s="3">
        <v>14.967299941871699</v>
      </c>
      <c r="Z2384" s="3">
        <v>15.209073145353001</v>
      </c>
      <c r="AA2384" s="3">
        <v>15.4508463488343</v>
      </c>
      <c r="AB2384" s="3">
        <v>15.692619552315699</v>
      </c>
      <c r="AC2384" s="3">
        <v>15.934392755797001</v>
      </c>
      <c r="AD2384" s="3">
        <v>16.2214775364309</v>
      </c>
      <c r="AE2384" s="3">
        <v>16.508562317064801</v>
      </c>
      <c r="AF2384" s="3">
        <v>16.795647097698701</v>
      </c>
      <c r="AG2384" s="3">
        <v>17.082731878332702</v>
      </c>
      <c r="AH2384" s="3">
        <v>17.369816658966599</v>
      </c>
      <c r="AI2384" s="3">
        <v>17.6482506058355</v>
      </c>
      <c r="AJ2384" s="3">
        <v>17.926684552704302</v>
      </c>
      <c r="AK2384" s="3">
        <v>18.205118499573199</v>
      </c>
      <c r="AL2384" s="3">
        <v>18.483552446442101</v>
      </c>
      <c r="AM2384" s="3">
        <v>18.761986393310899</v>
      </c>
      <c r="AN2384" s="4"/>
      <c r="AO2384" s="4"/>
    </row>
    <row r="2385" spans="1:41" x14ac:dyDescent="0.25">
      <c r="A2385" s="378" t="str">
        <f t="shared" si="14"/>
        <v>DIC7</v>
      </c>
      <c r="B2385" s="2" t="s">
        <v>4</v>
      </c>
      <c r="C2385" s="2" t="s">
        <v>2</v>
      </c>
      <c r="D2385" s="2" t="s">
        <v>19</v>
      </c>
      <c r="E2385" s="2" t="s">
        <v>99</v>
      </c>
      <c r="F2385" s="2" t="s">
        <v>2</v>
      </c>
      <c r="G2385" s="4"/>
      <c r="H2385" s="3">
        <v>4.6180456704177404</v>
      </c>
      <c r="I2385" s="3">
        <v>4.3667176032080999</v>
      </c>
      <c r="J2385" s="3">
        <v>4.6658760754037996</v>
      </c>
      <c r="K2385" s="3">
        <v>5.1996963236994098</v>
      </c>
      <c r="L2385" s="3">
        <v>5.7967357044350001</v>
      </c>
      <c r="M2385" s="3">
        <v>5.8994613923595702</v>
      </c>
      <c r="N2385" s="3">
        <v>6.0021870802841404</v>
      </c>
      <c r="O2385" s="3">
        <v>6.1138227649204602</v>
      </c>
      <c r="P2385" s="3">
        <v>6.2254584495567897</v>
      </c>
      <c r="Q2385" s="3">
        <v>6.3370941341931202</v>
      </c>
      <c r="R2385" s="3">
        <v>6.4487298188294497</v>
      </c>
      <c r="S2385" s="3">
        <v>6.5603655034657802</v>
      </c>
      <c r="T2385" s="3">
        <v>6.6655007813574603</v>
      </c>
      <c r="U2385" s="3">
        <v>6.6796903321409404</v>
      </c>
      <c r="V2385" s="3">
        <v>6.7310613946923397</v>
      </c>
      <c r="W2385" s="3">
        <v>6.7483178503101504</v>
      </c>
      <c r="X2385" s="3">
        <v>6.7625925383983398</v>
      </c>
      <c r="Y2385" s="3">
        <v>6.7725275818056696</v>
      </c>
      <c r="Z2385" s="3">
        <v>6.7824626252130003</v>
      </c>
      <c r="AA2385" s="3">
        <v>6.79239766862033</v>
      </c>
      <c r="AB2385" s="3">
        <v>6.8023327120276704</v>
      </c>
      <c r="AC2385" s="3">
        <v>6.8122677554350002</v>
      </c>
      <c r="AD2385" s="3">
        <v>6.8279372283225896</v>
      </c>
      <c r="AE2385" s="3">
        <v>6.8436067012101898</v>
      </c>
      <c r="AF2385" s="3">
        <v>6.8592761740977801</v>
      </c>
      <c r="AG2385" s="3">
        <v>6.8749456469853802</v>
      </c>
      <c r="AH2385" s="3">
        <v>6.8906151198729697</v>
      </c>
      <c r="AI2385" s="3">
        <v>6.9305548851098502</v>
      </c>
      <c r="AJ2385" s="3">
        <v>6.9704946503467298</v>
      </c>
      <c r="AK2385" s="3">
        <v>7.0104344155836102</v>
      </c>
      <c r="AL2385" s="3">
        <v>7.0503741808204898</v>
      </c>
      <c r="AM2385" s="3">
        <v>7.0903139460573703</v>
      </c>
      <c r="AN2385" s="4"/>
      <c r="AO2385" s="4"/>
    </row>
    <row r="2386" spans="1:41" x14ac:dyDescent="0.25">
      <c r="A2386" s="378" t="str">
        <f t="shared" si="14"/>
        <v>DIC7</v>
      </c>
      <c r="B2386" s="2" t="s">
        <v>4</v>
      </c>
      <c r="C2386" s="2" t="s">
        <v>2</v>
      </c>
      <c r="D2386" s="2" t="s">
        <v>19</v>
      </c>
      <c r="E2386" s="2" t="s">
        <v>100</v>
      </c>
      <c r="F2386" s="2" t="s">
        <v>2</v>
      </c>
      <c r="G2386" s="4"/>
      <c r="H2386" s="3">
        <v>20.905026160940999</v>
      </c>
      <c r="I2386" s="3">
        <v>20.219447377232999</v>
      </c>
      <c r="J2386" s="3">
        <v>20.301692301774001</v>
      </c>
      <c r="K2386" s="3">
        <v>18.1555047174927</v>
      </c>
      <c r="L2386" s="3">
        <v>15.2633101851861</v>
      </c>
      <c r="M2386" s="3">
        <v>15.263310185186199</v>
      </c>
      <c r="N2386" s="3">
        <v>15.263310185186199</v>
      </c>
      <c r="O2386" s="3">
        <v>15.263310185186199</v>
      </c>
      <c r="P2386" s="3">
        <v>15.263310185186199</v>
      </c>
      <c r="Q2386" s="3">
        <v>15.263310185186301</v>
      </c>
      <c r="R2386" s="3">
        <v>15.263310185186199</v>
      </c>
      <c r="S2386" s="3">
        <v>15.263310185185899</v>
      </c>
      <c r="T2386" s="3">
        <v>15.263310185187001</v>
      </c>
      <c r="U2386" s="3">
        <v>15.2633101851864</v>
      </c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</row>
    <row r="2387" spans="1:41" x14ac:dyDescent="0.25">
      <c r="A2387" s="378" t="str">
        <f t="shared" si="14"/>
        <v>DIC7</v>
      </c>
      <c r="B2387" s="2" t="s">
        <v>4</v>
      </c>
      <c r="C2387" s="2" t="s">
        <v>2</v>
      </c>
      <c r="D2387" s="2" t="s">
        <v>19</v>
      </c>
      <c r="E2387" s="2" t="s">
        <v>101</v>
      </c>
      <c r="F2387" s="2" t="s">
        <v>2</v>
      </c>
      <c r="G2387" s="4"/>
      <c r="H2387" s="3">
        <v>20.905026160940999</v>
      </c>
      <c r="I2387" s="3">
        <v>20.219447377232999</v>
      </c>
      <c r="J2387" s="3">
        <v>20.301692301774001</v>
      </c>
      <c r="K2387" s="3">
        <v>18.1555047174927</v>
      </c>
      <c r="L2387" s="3">
        <v>15.2633101851861</v>
      </c>
      <c r="M2387" s="3">
        <v>15.263310185186199</v>
      </c>
      <c r="N2387" s="3">
        <v>15.263310185186199</v>
      </c>
      <c r="O2387" s="3">
        <v>15.263310185186199</v>
      </c>
      <c r="P2387" s="3">
        <v>15.263310185186199</v>
      </c>
      <c r="Q2387" s="3">
        <v>15.263310185186301</v>
      </c>
      <c r="R2387" s="3">
        <v>15.263310185186199</v>
      </c>
      <c r="S2387" s="3">
        <v>15.263310185185899</v>
      </c>
      <c r="T2387" s="3">
        <v>15.263310185187001</v>
      </c>
      <c r="U2387" s="3">
        <v>15.2633101851864</v>
      </c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</row>
    <row r="2388" spans="1:41" x14ac:dyDescent="0.25">
      <c r="A2388" s="378" t="str">
        <f t="shared" si="14"/>
        <v>DIC7</v>
      </c>
      <c r="B2388" s="2" t="s">
        <v>4</v>
      </c>
      <c r="C2388" s="2" t="s">
        <v>2</v>
      </c>
      <c r="D2388" s="2" t="s">
        <v>19</v>
      </c>
      <c r="E2388" s="2" t="s">
        <v>102</v>
      </c>
      <c r="F2388" s="2" t="s">
        <v>2</v>
      </c>
      <c r="G2388" s="4"/>
      <c r="H2388" s="3">
        <v>11.302293860529099</v>
      </c>
      <c r="I2388" s="3">
        <v>10.0562941383332</v>
      </c>
      <c r="J2388" s="3">
        <v>11.1275338287426</v>
      </c>
      <c r="K2388" s="3">
        <v>11.6027689696022</v>
      </c>
      <c r="L2388" s="3">
        <v>12.0780041104618</v>
      </c>
      <c r="M2388" s="3">
        <v>12.553239251321401</v>
      </c>
      <c r="N2388" s="3">
        <v>13.0284743921809</v>
      </c>
      <c r="O2388" s="3">
        <v>13.310626289409401</v>
      </c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</row>
    <row r="2389" spans="1:41" x14ac:dyDescent="0.25">
      <c r="A2389" s="378" t="str">
        <f t="shared" si="14"/>
        <v>DIC7</v>
      </c>
      <c r="B2389" s="2" t="s">
        <v>4</v>
      </c>
      <c r="C2389" s="2" t="s">
        <v>2</v>
      </c>
      <c r="D2389" s="2" t="s">
        <v>19</v>
      </c>
      <c r="E2389" s="2" t="s">
        <v>103</v>
      </c>
      <c r="F2389" s="2" t="s">
        <v>2</v>
      </c>
      <c r="G2389" s="4"/>
      <c r="H2389" s="3">
        <v>20.905026160940999</v>
      </c>
      <c r="I2389" s="3">
        <v>20.219447377232999</v>
      </c>
      <c r="J2389" s="3">
        <v>20.301692301774001</v>
      </c>
      <c r="K2389" s="3">
        <v>18.155504717493098</v>
      </c>
      <c r="L2389" s="3">
        <v>15.263310185186601</v>
      </c>
      <c r="M2389" s="3">
        <v>15.2633101851864</v>
      </c>
      <c r="N2389" s="3">
        <v>15.2633101851861</v>
      </c>
      <c r="O2389" s="3">
        <v>15.263310185186601</v>
      </c>
      <c r="P2389" s="3">
        <v>12.473350340608601</v>
      </c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</row>
    <row r="2390" spans="1:41" x14ac:dyDescent="0.25">
      <c r="A2390" s="378" t="str">
        <f t="shared" si="14"/>
        <v>DIC7</v>
      </c>
      <c r="B2390" s="2" t="s">
        <v>4</v>
      </c>
      <c r="C2390" s="2" t="s">
        <v>2</v>
      </c>
      <c r="D2390" s="2" t="s">
        <v>19</v>
      </c>
      <c r="E2390" s="2" t="s">
        <v>104</v>
      </c>
      <c r="F2390" s="2" t="s">
        <v>2</v>
      </c>
      <c r="G2390" s="4"/>
      <c r="H2390" s="3">
        <v>20.905026160940999</v>
      </c>
      <c r="I2390" s="3">
        <v>9.7680632002198102</v>
      </c>
      <c r="J2390" s="3">
        <v>10.205286964498001</v>
      </c>
      <c r="K2390" s="3">
        <v>10.6425107287762</v>
      </c>
      <c r="L2390" s="3">
        <v>11.079734493054399</v>
      </c>
      <c r="M2390" s="3">
        <v>11.5169582573326</v>
      </c>
      <c r="N2390" s="3">
        <v>11.9541820216108</v>
      </c>
      <c r="O2390" s="3">
        <v>12.213766181109699</v>
      </c>
      <c r="P2390" s="3">
        <v>12.473350340608601</v>
      </c>
      <c r="Q2390" s="3">
        <v>12.7329345001075</v>
      </c>
      <c r="R2390" s="3">
        <v>12.9925186596065</v>
      </c>
      <c r="S2390" s="3">
        <v>13.252102819105399</v>
      </c>
      <c r="T2390" s="3">
        <v>13.5590048359823</v>
      </c>
      <c r="U2390" s="3">
        <v>13.865906852859201</v>
      </c>
      <c r="V2390" s="3">
        <v>11.0875298526524</v>
      </c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</row>
    <row r="2391" spans="1:41" x14ac:dyDescent="0.25">
      <c r="A2391" s="378" t="str">
        <f t="shared" si="14"/>
        <v>DIC7</v>
      </c>
      <c r="B2391" s="2" t="s">
        <v>4</v>
      </c>
      <c r="C2391" s="2" t="s">
        <v>2</v>
      </c>
      <c r="D2391" s="2" t="s">
        <v>19</v>
      </c>
      <c r="E2391" s="2" t="s">
        <v>105</v>
      </c>
      <c r="F2391" s="2" t="s">
        <v>2</v>
      </c>
      <c r="G2391" s="4"/>
      <c r="H2391" s="3">
        <v>20.905026160940999</v>
      </c>
      <c r="I2391" s="3">
        <v>20.219447377232999</v>
      </c>
      <c r="J2391" s="3">
        <v>20.301692301774001</v>
      </c>
      <c r="K2391" s="3">
        <v>20.383937226314998</v>
      </c>
      <c r="L2391" s="3">
        <v>20.466182150856</v>
      </c>
      <c r="M2391" s="3">
        <v>20.548427075397001</v>
      </c>
      <c r="N2391" s="3">
        <v>20.630671999937999</v>
      </c>
      <c r="O2391" s="3">
        <v>20.8905518579706</v>
      </c>
      <c r="P2391" s="3">
        <v>21.150431716003201</v>
      </c>
      <c r="Q2391" s="3">
        <v>21.410311574035799</v>
      </c>
      <c r="R2391" s="3">
        <v>21.6701914320684</v>
      </c>
      <c r="S2391" s="3">
        <v>21.930071290101001</v>
      </c>
      <c r="T2391" s="3">
        <v>15.1909722222222</v>
      </c>
      <c r="U2391" s="3">
        <v>15.1909722222222</v>
      </c>
      <c r="V2391" s="3">
        <v>15.1909722222222</v>
      </c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</row>
    <row r="2392" spans="1:41" x14ac:dyDescent="0.25">
      <c r="A2392" s="378" t="str">
        <f t="shared" si="14"/>
        <v>DIC7</v>
      </c>
      <c r="B2392" s="2" t="s">
        <v>4</v>
      </c>
      <c r="C2392" s="2" t="s">
        <v>2</v>
      </c>
      <c r="D2392" s="2" t="s">
        <v>19</v>
      </c>
      <c r="E2392" s="2" t="s">
        <v>106</v>
      </c>
      <c r="F2392" s="2" t="s">
        <v>2</v>
      </c>
      <c r="G2392" s="4"/>
      <c r="H2392" s="3">
        <v>4.7406829101709702</v>
      </c>
      <c r="I2392" s="3">
        <v>4.4853771894691796</v>
      </c>
      <c r="J2392" s="3">
        <v>4.7848937236491098</v>
      </c>
      <c r="K2392" s="3">
        <v>5.3189681280216696</v>
      </c>
      <c r="L2392" s="3">
        <v>5.9162336720293203</v>
      </c>
      <c r="M2392" s="4"/>
      <c r="N2392" s="4"/>
      <c r="O2392" s="4"/>
      <c r="P2392" s="4"/>
      <c r="Q2392" s="3">
        <v>6.5007557299912504</v>
      </c>
      <c r="R2392" s="3">
        <v>6.6145707801225004</v>
      </c>
      <c r="S2392" s="4"/>
      <c r="T2392" s="3">
        <v>6.7427398078560001</v>
      </c>
      <c r="U2392" s="3">
        <v>6.7570937854582498</v>
      </c>
      <c r="V2392" s="3">
        <v>6.7714477630605003</v>
      </c>
      <c r="W2392" s="3">
        <v>6.78580174066275</v>
      </c>
      <c r="X2392" s="3">
        <v>6.8001557182649996</v>
      </c>
      <c r="Y2392" s="3">
        <v>6.81014594639925</v>
      </c>
      <c r="Z2392" s="3">
        <v>6.8201361745335003</v>
      </c>
      <c r="AA2392" s="3">
        <v>6.8301264026677497</v>
      </c>
      <c r="AB2392" s="3">
        <v>6.8401166308020001</v>
      </c>
      <c r="AC2392" s="3">
        <v>6.8501068589362504</v>
      </c>
      <c r="AD2392" s="3">
        <v>6.8658633687442503</v>
      </c>
      <c r="AE2392" s="3">
        <v>6.8816198785522502</v>
      </c>
      <c r="AF2392" s="3">
        <v>6.8973763883602501</v>
      </c>
      <c r="AG2392" s="3">
        <v>6.9131328981682501</v>
      </c>
      <c r="AH2392" s="3">
        <v>6.92888940797625</v>
      </c>
      <c r="AI2392" s="3">
        <v>6.9690510207629996</v>
      </c>
      <c r="AJ2392" s="3">
        <v>7.0092126335497502</v>
      </c>
      <c r="AK2392" s="3">
        <v>7.0493742463364999</v>
      </c>
      <c r="AL2392" s="3">
        <v>7.0895358591232496</v>
      </c>
      <c r="AM2392" s="3">
        <v>7.1296974719100001</v>
      </c>
      <c r="AN2392" s="4"/>
      <c r="AO2392" s="4"/>
    </row>
    <row r="2393" spans="1:41" x14ac:dyDescent="0.25">
      <c r="A2393" s="378" t="str">
        <f t="shared" si="14"/>
        <v>DIC7</v>
      </c>
      <c r="B2393" s="2" t="s">
        <v>4</v>
      </c>
      <c r="C2393" s="2" t="s">
        <v>2</v>
      </c>
      <c r="D2393" s="2" t="s">
        <v>19</v>
      </c>
      <c r="E2393" s="2" t="s">
        <v>107</v>
      </c>
      <c r="F2393" s="2" t="s">
        <v>2</v>
      </c>
      <c r="G2393" s="4"/>
      <c r="H2393" s="3">
        <v>4.4771430583834997</v>
      </c>
      <c r="I2393" s="3">
        <v>4.3903950698461003</v>
      </c>
      <c r="J2393" s="3">
        <v>4.69179293218036</v>
      </c>
      <c r="K2393" s="3">
        <v>5.2419489084848498</v>
      </c>
      <c r="L2393" s="3">
        <v>5.8601512129503801</v>
      </c>
      <c r="M2393" s="3">
        <v>6.7254492785195898</v>
      </c>
      <c r="N2393" s="3">
        <v>7.71900259880832</v>
      </c>
      <c r="O2393" s="3">
        <v>8.9388800641127393</v>
      </c>
      <c r="P2393" s="3">
        <v>10.319640920937299</v>
      </c>
      <c r="Q2393" s="3">
        <v>11.730063748016899</v>
      </c>
      <c r="R2393" s="3">
        <v>13.572981279251801</v>
      </c>
      <c r="S2393" s="3">
        <v>15.263310185185899</v>
      </c>
      <c r="T2393" s="3">
        <v>15.263310185187001</v>
      </c>
      <c r="U2393" s="3">
        <v>15.2633101851864</v>
      </c>
      <c r="V2393" s="3">
        <v>11.145978398553799</v>
      </c>
      <c r="W2393" s="3">
        <v>11.201799714520099</v>
      </c>
      <c r="X2393" s="3">
        <v>11.257621030486501</v>
      </c>
      <c r="Y2393" s="3">
        <v>11.343256744942099</v>
      </c>
      <c r="Z2393" s="3">
        <v>11.428892459397799</v>
      </c>
      <c r="AA2393" s="3">
        <v>11.514528173853501</v>
      </c>
      <c r="AB2393" s="3">
        <v>11.600163888309099</v>
      </c>
      <c r="AC2393" s="3">
        <v>11.685799602764799</v>
      </c>
      <c r="AD2393" s="3">
        <v>11.7731844510954</v>
      </c>
      <c r="AE2393" s="3">
        <v>11.860569299426</v>
      </c>
      <c r="AF2393" s="3">
        <v>11.9479541477567</v>
      </c>
      <c r="AG2393" s="3">
        <v>12.035338996087299</v>
      </c>
      <c r="AH2393" s="3">
        <v>12.1227238444179</v>
      </c>
      <c r="AI2393" s="3">
        <v>12.233762008847201</v>
      </c>
      <c r="AJ2393" s="3">
        <v>12.344800173276401</v>
      </c>
      <c r="AK2393" s="3">
        <v>12.4558383377056</v>
      </c>
      <c r="AL2393" s="3">
        <v>12.5668765021348</v>
      </c>
      <c r="AM2393" s="3">
        <v>12.677914666564099</v>
      </c>
      <c r="AN2393" s="4"/>
      <c r="AO2393" s="4"/>
    </row>
    <row r="2394" spans="1:41" x14ac:dyDescent="0.25">
      <c r="A2394" s="378" t="str">
        <f t="shared" si="14"/>
        <v>DIC7</v>
      </c>
      <c r="B2394" s="2" t="s">
        <v>4</v>
      </c>
      <c r="C2394" s="2" t="s">
        <v>2</v>
      </c>
      <c r="D2394" s="2" t="s">
        <v>19</v>
      </c>
      <c r="E2394" s="2" t="s">
        <v>108</v>
      </c>
      <c r="F2394" s="2" t="s">
        <v>2</v>
      </c>
      <c r="G2394" s="4"/>
      <c r="H2394" s="3">
        <v>4.4771430583834997</v>
      </c>
      <c r="I2394" s="3">
        <v>4.3903950698461003</v>
      </c>
      <c r="J2394" s="3">
        <v>4.69179293218036</v>
      </c>
      <c r="K2394" s="3">
        <v>5.2419489084848498</v>
      </c>
      <c r="L2394" s="3">
        <v>5.8601512129503801</v>
      </c>
      <c r="M2394" s="3">
        <v>6.7254492785195898</v>
      </c>
      <c r="N2394" s="3">
        <v>7.71900259880832</v>
      </c>
      <c r="O2394" s="3">
        <v>8.9388800641127393</v>
      </c>
      <c r="P2394" s="3">
        <v>10.319640920937299</v>
      </c>
      <c r="Q2394" s="3">
        <v>11.730063748016899</v>
      </c>
      <c r="R2394" s="3">
        <v>13.572981279251801</v>
      </c>
      <c r="S2394" s="3">
        <v>15.263310185185899</v>
      </c>
      <c r="T2394" s="3">
        <v>15.263310185187001</v>
      </c>
      <c r="U2394" s="3">
        <v>15.2633101851864</v>
      </c>
      <c r="V2394" s="3">
        <v>16.420377403102101</v>
      </c>
      <c r="W2394" s="3">
        <v>16.526196148830198</v>
      </c>
      <c r="X2394" s="3">
        <v>16.632014894558299</v>
      </c>
      <c r="Y2394" s="3">
        <v>16.808856845979101</v>
      </c>
      <c r="Z2394" s="3">
        <v>16.985698797400001</v>
      </c>
      <c r="AA2394" s="3">
        <v>17.162540748820799</v>
      </c>
      <c r="AB2394" s="3">
        <v>17.3393827002417</v>
      </c>
      <c r="AC2394" s="3">
        <v>17.516224651662501</v>
      </c>
      <c r="AD2394" s="3">
        <v>17.6899722366799</v>
      </c>
      <c r="AE2394" s="3">
        <v>17.863719821697298</v>
      </c>
      <c r="AF2394" s="3">
        <v>18.037467406714601</v>
      </c>
      <c r="AG2394" s="3">
        <v>18.211214991732</v>
      </c>
      <c r="AH2394" s="3">
        <v>18.384962576749398</v>
      </c>
      <c r="AI2394" s="3">
        <v>18.581457043712099</v>
      </c>
      <c r="AJ2394" s="3">
        <v>18.7779515106749</v>
      </c>
      <c r="AK2394" s="3">
        <v>18.9744459776376</v>
      </c>
      <c r="AL2394" s="3">
        <v>19.170940444600401</v>
      </c>
      <c r="AM2394" s="3">
        <v>19.367434911563201</v>
      </c>
      <c r="AN2394" s="4"/>
      <c r="AO2394" s="4"/>
    </row>
    <row r="2395" spans="1:41" x14ac:dyDescent="0.25">
      <c r="A2395" s="378" t="str">
        <f t="shared" si="14"/>
        <v>DIC7</v>
      </c>
      <c r="B2395" s="2" t="s">
        <v>4</v>
      </c>
      <c r="C2395" s="2" t="s">
        <v>2</v>
      </c>
      <c r="D2395" s="2" t="s">
        <v>19</v>
      </c>
      <c r="E2395" s="2" t="s">
        <v>109</v>
      </c>
      <c r="F2395" s="2" t="s">
        <v>2</v>
      </c>
      <c r="G2395" s="4"/>
      <c r="H2395" s="3">
        <v>11.302293860529099</v>
      </c>
      <c r="I2395" s="3">
        <v>10.0562941383332</v>
      </c>
      <c r="J2395" s="3">
        <v>11.1275338287426</v>
      </c>
      <c r="K2395" s="3">
        <v>11.6027689696022</v>
      </c>
      <c r="L2395" s="3">
        <v>12.0780041104618</v>
      </c>
      <c r="M2395" s="3">
        <v>12.553239251321401</v>
      </c>
      <c r="N2395" s="3">
        <v>13.0284743921809</v>
      </c>
      <c r="O2395" s="3">
        <v>13.310626289409401</v>
      </c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</row>
    <row r="2396" spans="1:41" x14ac:dyDescent="0.25">
      <c r="A2396" s="378" t="str">
        <f t="shared" si="14"/>
        <v>DIC7</v>
      </c>
      <c r="B2396" s="2" t="s">
        <v>4</v>
      </c>
      <c r="C2396" s="2" t="s">
        <v>2</v>
      </c>
      <c r="D2396" s="2" t="s">
        <v>19</v>
      </c>
      <c r="E2396" s="2" t="s">
        <v>110</v>
      </c>
      <c r="F2396" s="2" t="s">
        <v>2</v>
      </c>
      <c r="G2396" s="4"/>
      <c r="H2396" s="3">
        <v>4.6436968506663501</v>
      </c>
      <c r="I2396" s="3">
        <v>4.3909727683425999</v>
      </c>
      <c r="J2396" s="3">
        <v>4.69179293218036</v>
      </c>
      <c r="K2396" s="3">
        <v>5.2419489084848401</v>
      </c>
      <c r="L2396" s="3">
        <v>5.8601512129503801</v>
      </c>
      <c r="M2396" s="3">
        <v>5.9639409657183799</v>
      </c>
      <c r="N2396" s="3">
        <v>6.0677307184863798</v>
      </c>
      <c r="O2396" s="3">
        <v>6.1815457686176298</v>
      </c>
      <c r="P2396" s="3">
        <v>12.473350340608601</v>
      </c>
      <c r="Q2396" s="3">
        <v>6.5007557299912504</v>
      </c>
      <c r="R2396" s="3">
        <v>6.6145707801225004</v>
      </c>
      <c r="S2396" s="3">
        <v>6.7283858302537496</v>
      </c>
      <c r="T2396" s="3">
        <v>6.7427398078560001</v>
      </c>
      <c r="U2396" s="3">
        <v>6.7570937854582498</v>
      </c>
      <c r="V2396" s="3">
        <v>6.7714477630605003</v>
      </c>
      <c r="W2396" s="3">
        <v>6.78580174066275</v>
      </c>
      <c r="X2396" s="3">
        <v>6.8001557182649996</v>
      </c>
      <c r="Y2396" s="3">
        <v>6.81014594639925</v>
      </c>
      <c r="Z2396" s="3">
        <v>6.8201361745335003</v>
      </c>
      <c r="AA2396" s="3">
        <v>6.8301264026677497</v>
      </c>
      <c r="AB2396" s="3">
        <v>6.8401166308020001</v>
      </c>
      <c r="AC2396" s="3">
        <v>6.8501068589362504</v>
      </c>
      <c r="AD2396" s="3">
        <v>6.8658633687442503</v>
      </c>
      <c r="AE2396" s="3">
        <v>6.8816198785522502</v>
      </c>
      <c r="AF2396" s="3">
        <v>6.8973763883602501</v>
      </c>
      <c r="AG2396" s="3">
        <v>6.9131328981682501</v>
      </c>
      <c r="AH2396" s="3">
        <v>6.92888940797625</v>
      </c>
      <c r="AI2396" s="3">
        <v>6.9690510207629996</v>
      </c>
      <c r="AJ2396" s="3">
        <v>7.0092126335497502</v>
      </c>
      <c r="AK2396" s="3">
        <v>7.0493742463364999</v>
      </c>
      <c r="AL2396" s="3">
        <v>7.0895358591232496</v>
      </c>
      <c r="AM2396" s="3">
        <v>7.1296974719100001</v>
      </c>
      <c r="AN2396" s="4"/>
      <c r="AO2396" s="4"/>
    </row>
    <row r="2397" spans="1:41" x14ac:dyDescent="0.25">
      <c r="A2397" s="378" t="str">
        <f t="shared" si="14"/>
        <v>DIC7</v>
      </c>
      <c r="B2397" s="2" t="s">
        <v>4</v>
      </c>
      <c r="C2397" s="2" t="s">
        <v>2</v>
      </c>
      <c r="D2397" s="2" t="s">
        <v>19</v>
      </c>
      <c r="E2397" s="2" t="s">
        <v>111</v>
      </c>
      <c r="F2397" s="2" t="s">
        <v>2</v>
      </c>
      <c r="G2397" s="4"/>
      <c r="H2397" s="3">
        <v>4.6436968506663501</v>
      </c>
      <c r="I2397" s="3">
        <v>4.4536810734046801</v>
      </c>
      <c r="J2397" s="3">
        <v>4.75237136420402</v>
      </c>
      <c r="K2397" s="3">
        <v>5.2870268724171403</v>
      </c>
      <c r="L2397" s="3">
        <v>5.8852526671031704</v>
      </c>
      <c r="M2397" s="3">
        <v>5.9864190772855004</v>
      </c>
      <c r="N2397" s="3">
        <v>7.8190617084026197</v>
      </c>
      <c r="O2397" s="3">
        <v>7.9882169439122199</v>
      </c>
      <c r="P2397" s="3">
        <v>10.1967152242773</v>
      </c>
      <c r="Q2397" s="3">
        <v>10.4081592686642</v>
      </c>
      <c r="R2397" s="3">
        <v>10.619603313051201</v>
      </c>
      <c r="S2397" s="3">
        <v>10.8310473574382</v>
      </c>
      <c r="T2397" s="3">
        <v>10.916541522509601</v>
      </c>
      <c r="U2397" s="3">
        <v>11.002035687580999</v>
      </c>
      <c r="V2397" s="3">
        <v>11.0875298526524</v>
      </c>
      <c r="W2397" s="3">
        <v>11.173024017723799</v>
      </c>
      <c r="X2397" s="3">
        <v>11.2585181827952</v>
      </c>
      <c r="Y2397" s="3">
        <v>11.408106424335401</v>
      </c>
      <c r="Z2397" s="3">
        <v>11.5576946658755</v>
      </c>
      <c r="AA2397" s="3">
        <v>11.707282907415699</v>
      </c>
      <c r="AB2397" s="3">
        <v>11.856871148955801</v>
      </c>
      <c r="AC2397" s="3">
        <v>12.006459390496</v>
      </c>
      <c r="AD2397" s="3">
        <v>12.150581258440999</v>
      </c>
      <c r="AE2397" s="3">
        <v>12.294703126385899</v>
      </c>
      <c r="AF2397" s="3">
        <v>12.438824994330901</v>
      </c>
      <c r="AG2397" s="3">
        <v>12.5829468622759</v>
      </c>
      <c r="AH2397" s="3">
        <v>12.7270687302208</v>
      </c>
      <c r="AI2397" s="3">
        <v>12.8793452681575</v>
      </c>
      <c r="AJ2397" s="3">
        <v>13.031621806094201</v>
      </c>
      <c r="AK2397" s="3">
        <v>13.1838983440308</v>
      </c>
      <c r="AL2397" s="3">
        <v>13.3361748819675</v>
      </c>
      <c r="AM2397" s="3">
        <v>13.4884514199042</v>
      </c>
      <c r="AN2397" s="4"/>
      <c r="AO2397" s="4"/>
    </row>
    <row r="2398" spans="1:41" x14ac:dyDescent="0.25">
      <c r="A2398" s="378" t="str">
        <f t="shared" si="14"/>
        <v>DIC7</v>
      </c>
      <c r="B2398" s="2" t="s">
        <v>4</v>
      </c>
      <c r="C2398" s="2" t="s">
        <v>2</v>
      </c>
      <c r="D2398" s="2" t="s">
        <v>19</v>
      </c>
      <c r="E2398" s="2" t="s">
        <v>112</v>
      </c>
      <c r="F2398" s="2" t="s">
        <v>2</v>
      </c>
      <c r="G2398" s="4"/>
      <c r="H2398" s="3">
        <v>4.6436968506663501</v>
      </c>
      <c r="I2398" s="3">
        <v>4.3909727683425999</v>
      </c>
      <c r="J2398" s="3">
        <v>4.69179293218036</v>
      </c>
      <c r="K2398" s="3">
        <v>5.2285783134319104</v>
      </c>
      <c r="L2398" s="3">
        <v>5.8289339811563599</v>
      </c>
      <c r="M2398" s="3">
        <v>5.9322302643771199</v>
      </c>
      <c r="N2398" s="3">
        <v>6.0355265475978701</v>
      </c>
      <c r="O2398" s="3">
        <v>6.1477823185809202</v>
      </c>
      <c r="P2398" s="3">
        <v>6.26003808956398</v>
      </c>
      <c r="Q2398" s="3">
        <v>6.3722938605470301</v>
      </c>
      <c r="R2398" s="3">
        <v>6.4845496315300899</v>
      </c>
      <c r="S2398" s="3">
        <v>6.59680540251314</v>
      </c>
      <c r="T2398" s="3">
        <v>6.7025246598966204</v>
      </c>
      <c r="U2398" s="3">
        <v>6.7167930272944796</v>
      </c>
      <c r="V2398" s="3">
        <v>6.7310613946923397</v>
      </c>
      <c r="W2398" s="4"/>
      <c r="X2398" s="4"/>
      <c r="Y2398" s="4"/>
      <c r="Z2398" s="4"/>
      <c r="AA2398" s="4"/>
      <c r="AB2398" s="3">
        <v>6.8401166308020001</v>
      </c>
      <c r="AC2398" s="3">
        <v>6.8501068589362504</v>
      </c>
      <c r="AD2398" s="3">
        <v>6.8658633687442503</v>
      </c>
      <c r="AE2398" s="3">
        <v>6.8816198785522502</v>
      </c>
      <c r="AF2398" s="3">
        <v>6.8973763883602501</v>
      </c>
      <c r="AG2398" s="3">
        <v>6.9131328981682501</v>
      </c>
      <c r="AH2398" s="3">
        <v>6.92888940797625</v>
      </c>
      <c r="AI2398" s="3">
        <v>6.9690510207629996</v>
      </c>
      <c r="AJ2398" s="3">
        <v>7.0092126335497502</v>
      </c>
      <c r="AK2398" s="3">
        <v>7.0493742463364999</v>
      </c>
      <c r="AL2398" s="3">
        <v>7.0895358591232496</v>
      </c>
      <c r="AM2398" s="3">
        <v>7.1296974719100001</v>
      </c>
      <c r="AN2398" s="4"/>
      <c r="AO2398" s="4"/>
    </row>
    <row r="2399" spans="1:41" x14ac:dyDescent="0.25">
      <c r="A2399" s="378" t="str">
        <f t="shared" si="14"/>
        <v>DIC7</v>
      </c>
      <c r="B2399" s="2" t="s">
        <v>4</v>
      </c>
      <c r="C2399" s="2" t="s">
        <v>2</v>
      </c>
      <c r="D2399" s="2" t="s">
        <v>19</v>
      </c>
      <c r="E2399" s="2" t="s">
        <v>113</v>
      </c>
      <c r="F2399" s="2" t="s">
        <v>2</v>
      </c>
      <c r="G2399" s="4"/>
      <c r="H2399" s="3">
        <v>17.551047751146001</v>
      </c>
      <c r="I2399" s="3">
        <v>16.867144707893999</v>
      </c>
      <c r="J2399" s="3">
        <v>17.4683021896656</v>
      </c>
      <c r="K2399" s="3">
        <v>18.069459671437201</v>
      </c>
      <c r="L2399" s="3">
        <v>15.1909722222222</v>
      </c>
      <c r="M2399" s="3">
        <v>15.1909722222222</v>
      </c>
      <c r="N2399" s="3">
        <v>15.1909722222222</v>
      </c>
      <c r="O2399" s="3">
        <v>15.1909722222222</v>
      </c>
      <c r="P2399" s="3">
        <v>15.1909722222222</v>
      </c>
      <c r="Q2399" s="3">
        <v>11.730063748016899</v>
      </c>
      <c r="R2399" s="3">
        <v>13.572981279251801</v>
      </c>
      <c r="S2399" s="3">
        <v>15.1909722222222</v>
      </c>
      <c r="T2399" s="3">
        <v>15.1909722222222</v>
      </c>
      <c r="U2399" s="3">
        <v>15.1909722222222</v>
      </c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</row>
    <row r="2400" spans="1:41" x14ac:dyDescent="0.25">
      <c r="A2400" s="378" t="str">
        <f t="shared" si="14"/>
        <v>DIC7</v>
      </c>
      <c r="B2400" s="2" t="s">
        <v>4</v>
      </c>
      <c r="C2400" s="2" t="s">
        <v>2</v>
      </c>
      <c r="D2400" s="2" t="s">
        <v>19</v>
      </c>
      <c r="E2400" s="2" t="s">
        <v>114</v>
      </c>
      <c r="F2400" s="2" t="s">
        <v>2</v>
      </c>
      <c r="G2400" s="4"/>
      <c r="H2400" s="3">
        <v>5.9150364831514803</v>
      </c>
      <c r="I2400" s="3">
        <v>5.6875332510365801</v>
      </c>
      <c r="J2400" s="3">
        <v>5.9783120537315204</v>
      </c>
      <c r="K2400" s="3">
        <v>6.2818837529828899</v>
      </c>
      <c r="L2400" s="3">
        <v>6.5899314939224203</v>
      </c>
      <c r="M2400" s="3">
        <v>6.8806260676680999</v>
      </c>
      <c r="N2400" s="3">
        <v>7.1713206414137902</v>
      </c>
      <c r="O2400" s="3">
        <v>7.3439089423293398</v>
      </c>
      <c r="P2400" s="3">
        <v>7.5164972432448902</v>
      </c>
      <c r="Q2400" s="3">
        <v>7.6890855441604398</v>
      </c>
      <c r="R2400" s="3">
        <v>8.0999945442337609</v>
      </c>
      <c r="S2400" s="3">
        <v>8.9530672505650895</v>
      </c>
      <c r="T2400" s="3">
        <v>9.8308825882280892</v>
      </c>
      <c r="U2400" s="3">
        <v>15.1054593748506</v>
      </c>
      <c r="V2400" s="3">
        <v>15.5326242131464</v>
      </c>
      <c r="W2400" s="3">
        <v>15.8682091903311</v>
      </c>
      <c r="X2400" s="3">
        <v>16.203794167515799</v>
      </c>
      <c r="Y2400" s="3">
        <v>16.4709161687368</v>
      </c>
      <c r="Z2400" s="3">
        <v>16.738038169957701</v>
      </c>
      <c r="AA2400" s="3">
        <v>17.005160171178701</v>
      </c>
      <c r="AB2400" s="3">
        <v>17.272282172399599</v>
      </c>
      <c r="AC2400" s="3">
        <v>17.5394041736205</v>
      </c>
      <c r="AD2400" s="3">
        <v>17.858161861710698</v>
      </c>
      <c r="AE2400" s="3">
        <v>18.1769195498008</v>
      </c>
      <c r="AF2400" s="3">
        <v>18.495677237890899</v>
      </c>
      <c r="AG2400" s="3">
        <v>18.814434925981001</v>
      </c>
      <c r="AH2400" s="3">
        <v>19.133192614071099</v>
      </c>
      <c r="AI2400" s="3">
        <v>19.441758103577701</v>
      </c>
      <c r="AJ2400" s="3">
        <v>19.7503235930843</v>
      </c>
      <c r="AK2400" s="3">
        <v>20.058889082590898</v>
      </c>
      <c r="AL2400" s="3">
        <v>20.3674545720975</v>
      </c>
      <c r="AM2400" s="3">
        <v>20.676020061604</v>
      </c>
      <c r="AN2400" s="4"/>
      <c r="AO2400" s="4"/>
    </row>
    <row r="2401" spans="1:41" x14ac:dyDescent="0.25">
      <c r="A2401" s="378" t="str">
        <f t="shared" si="14"/>
        <v>DIC7</v>
      </c>
      <c r="B2401" s="2" t="s">
        <v>4</v>
      </c>
      <c r="C2401" s="2" t="s">
        <v>2</v>
      </c>
      <c r="D2401" s="2" t="s">
        <v>19</v>
      </c>
      <c r="E2401" s="2" t="s">
        <v>115</v>
      </c>
      <c r="F2401" s="2" t="s">
        <v>2</v>
      </c>
      <c r="G2401" s="4"/>
      <c r="H2401" s="3">
        <v>5.9150364831514803</v>
      </c>
      <c r="I2401" s="3">
        <v>5.6875332510365801</v>
      </c>
      <c r="J2401" s="3">
        <v>5.9783120537315204</v>
      </c>
      <c r="K2401" s="3">
        <v>6.2818837529828899</v>
      </c>
      <c r="L2401" s="3">
        <v>6.5899314939224203</v>
      </c>
      <c r="M2401" s="3">
        <v>6.8806260676680999</v>
      </c>
      <c r="N2401" s="3">
        <v>7.1713206414137902</v>
      </c>
      <c r="O2401" s="3">
        <v>7.3439089423293398</v>
      </c>
      <c r="P2401" s="3">
        <v>7.5164972432448902</v>
      </c>
      <c r="Q2401" s="3">
        <v>7.6890855441604398</v>
      </c>
      <c r="R2401" s="3">
        <v>8.0999945442337609</v>
      </c>
      <c r="S2401" s="3">
        <v>8.9530672505650895</v>
      </c>
      <c r="T2401" s="3">
        <v>9.8308825882280892</v>
      </c>
      <c r="U2401" s="3">
        <v>10.8140490813007</v>
      </c>
      <c r="V2401" s="4"/>
      <c r="W2401" s="4"/>
      <c r="X2401" s="4"/>
      <c r="Y2401" s="4"/>
      <c r="Z2401" s="3">
        <v>12.0768604554695</v>
      </c>
      <c r="AA2401" s="3">
        <v>12.2798857131507</v>
      </c>
      <c r="AB2401" s="3">
        <v>12.482910970831901</v>
      </c>
      <c r="AC2401" s="3">
        <v>12.6859362285131</v>
      </c>
      <c r="AD2401" s="3">
        <v>12.928207031616401</v>
      </c>
      <c r="AE2401" s="3">
        <v>13.1704778347197</v>
      </c>
      <c r="AF2401" s="3">
        <v>13.412748637823</v>
      </c>
      <c r="AG2401" s="3">
        <v>13.655019440926299</v>
      </c>
      <c r="AH2401" s="3">
        <v>13.8972902440296</v>
      </c>
      <c r="AI2401" s="3">
        <v>14.1318144978622</v>
      </c>
      <c r="AJ2401" s="3">
        <v>14.3663387516947</v>
      </c>
      <c r="AK2401" s="3">
        <v>14.6008630055273</v>
      </c>
      <c r="AL2401" s="3">
        <v>14.8353872593598</v>
      </c>
      <c r="AM2401" s="3">
        <v>15.0699115131924</v>
      </c>
      <c r="AN2401" s="4"/>
      <c r="AO2401" s="4"/>
    </row>
    <row r="2402" spans="1:41" x14ac:dyDescent="0.25">
      <c r="A2402" s="378" t="str">
        <f t="shared" si="14"/>
        <v>DIC7</v>
      </c>
      <c r="B2402" s="2" t="s">
        <v>4</v>
      </c>
      <c r="C2402" s="2" t="s">
        <v>2</v>
      </c>
      <c r="D2402" s="2" t="s">
        <v>19</v>
      </c>
      <c r="E2402" s="2" t="s">
        <v>116</v>
      </c>
      <c r="F2402" s="2" t="s">
        <v>2</v>
      </c>
      <c r="G2402" s="4"/>
      <c r="H2402" s="3">
        <v>11.302293860529099</v>
      </c>
      <c r="I2402" s="3">
        <v>10.0562941383332</v>
      </c>
      <c r="J2402" s="3">
        <v>11.1275338287426</v>
      </c>
      <c r="K2402" s="3">
        <v>11.6027689696022</v>
      </c>
      <c r="L2402" s="3">
        <v>12.0780041104618</v>
      </c>
      <c r="M2402" s="3">
        <v>12.553239251321401</v>
      </c>
      <c r="N2402" s="3">
        <v>13.0284743921809</v>
      </c>
      <c r="O2402" s="3">
        <v>13.3106262894095</v>
      </c>
      <c r="P2402" s="4"/>
      <c r="Q2402" s="4"/>
      <c r="R2402" s="4"/>
      <c r="S2402" s="4"/>
      <c r="T2402" s="4"/>
      <c r="U2402" s="3">
        <v>15.1970392359617</v>
      </c>
      <c r="V2402" s="3">
        <v>15.5326242131464</v>
      </c>
      <c r="W2402" s="3">
        <v>15.8682091903311</v>
      </c>
      <c r="X2402" s="3">
        <v>16.203794167515799</v>
      </c>
      <c r="Y2402" s="3">
        <v>16.4709161687368</v>
      </c>
      <c r="Z2402" s="3">
        <v>16.738038169957701</v>
      </c>
      <c r="AA2402" s="3">
        <v>17.005160171178701</v>
      </c>
      <c r="AB2402" s="3">
        <v>17.272282172399599</v>
      </c>
      <c r="AC2402" s="3">
        <v>17.5394041736205</v>
      </c>
      <c r="AD2402" s="3">
        <v>17.858161861710698</v>
      </c>
      <c r="AE2402" s="3">
        <v>18.1769195498008</v>
      </c>
      <c r="AF2402" s="3">
        <v>18.495677237890899</v>
      </c>
      <c r="AG2402" s="3">
        <v>18.814434925981001</v>
      </c>
      <c r="AH2402" s="3">
        <v>19.133192614071099</v>
      </c>
      <c r="AI2402" s="3">
        <v>19.441758103577701</v>
      </c>
      <c r="AJ2402" s="3">
        <v>19.7503235930843</v>
      </c>
      <c r="AK2402" s="3">
        <v>20.058889082590898</v>
      </c>
      <c r="AL2402" s="3">
        <v>20.3674545720975</v>
      </c>
      <c r="AM2402" s="3">
        <v>20.676020061604</v>
      </c>
      <c r="AN2402" s="4"/>
      <c r="AO2402" s="4"/>
    </row>
    <row r="2403" spans="1:41" x14ac:dyDescent="0.25">
      <c r="A2403" s="378" t="str">
        <f t="shared" si="14"/>
        <v>DIC7</v>
      </c>
      <c r="B2403" s="2" t="s">
        <v>4</v>
      </c>
      <c r="C2403" s="2" t="s">
        <v>2</v>
      </c>
      <c r="D2403" s="2" t="s">
        <v>19</v>
      </c>
      <c r="E2403" s="2" t="s">
        <v>117</v>
      </c>
      <c r="F2403" s="2" t="s">
        <v>2</v>
      </c>
      <c r="G2403" s="4"/>
      <c r="H2403" s="3">
        <v>10.302835184328201</v>
      </c>
      <c r="I2403" s="3">
        <v>9.7053548951577397</v>
      </c>
      <c r="J2403" s="3">
        <v>10.144708532474301</v>
      </c>
      <c r="K2403" s="3">
        <v>10.5974327648439</v>
      </c>
      <c r="L2403" s="3">
        <v>11.054633038901599</v>
      </c>
      <c r="M2403" s="3">
        <v>11.4944801457655</v>
      </c>
      <c r="N2403" s="3">
        <v>11.9343272526293</v>
      </c>
      <c r="O2403" s="3">
        <v>12.195468917085201</v>
      </c>
      <c r="P2403" s="3">
        <v>12.473350340608601</v>
      </c>
      <c r="Q2403" s="4"/>
      <c r="R2403" s="4"/>
      <c r="S2403" s="4"/>
      <c r="T2403" s="4"/>
      <c r="U2403" s="4"/>
      <c r="V2403" s="4"/>
      <c r="W2403" s="3">
        <v>14.5665891519327</v>
      </c>
      <c r="X2403" s="3">
        <v>14.875332580910801</v>
      </c>
      <c r="Y2403" s="3">
        <v>15.121089000951899</v>
      </c>
      <c r="Z2403" s="3">
        <v>15.366845420992901</v>
      </c>
      <c r="AA2403" s="3">
        <v>15.6126018410339</v>
      </c>
      <c r="AB2403" s="3">
        <v>15.858358261074899</v>
      </c>
      <c r="AC2403" s="3">
        <v>16.104114681115899</v>
      </c>
      <c r="AD2403" s="3">
        <v>16.3973767408771</v>
      </c>
      <c r="AE2403" s="3">
        <v>16.6906388006383</v>
      </c>
      <c r="AF2403" s="3">
        <v>16.983900860399501</v>
      </c>
      <c r="AG2403" s="3">
        <v>17.277162920160698</v>
      </c>
      <c r="AH2403" s="3">
        <v>17.570424979921899</v>
      </c>
      <c r="AI2403" s="3">
        <v>17.854310057537099</v>
      </c>
      <c r="AJ2403" s="3">
        <v>18.138195135152401</v>
      </c>
      <c r="AK2403" s="3">
        <v>18.4220802127676</v>
      </c>
      <c r="AL2403" s="3">
        <v>18.7059652903828</v>
      </c>
      <c r="AM2403" s="3">
        <v>18.989850367997999</v>
      </c>
      <c r="AN2403" s="4"/>
      <c r="AO2403" s="4"/>
    </row>
    <row r="2404" spans="1:41" x14ac:dyDescent="0.25">
      <c r="A2404" s="378" t="str">
        <f t="shared" si="14"/>
        <v>DIC7</v>
      </c>
      <c r="B2404" s="2" t="s">
        <v>4</v>
      </c>
      <c r="C2404" s="2" t="s">
        <v>2</v>
      </c>
      <c r="D2404" s="2" t="s">
        <v>19</v>
      </c>
      <c r="E2404" s="2" t="s">
        <v>118</v>
      </c>
      <c r="F2404" s="2" t="s">
        <v>2</v>
      </c>
      <c r="G2404" s="4"/>
      <c r="H2404" s="3">
        <v>10.302835184328201</v>
      </c>
      <c r="I2404" s="3">
        <v>9.7680632002198102</v>
      </c>
      <c r="J2404" s="3">
        <v>10.205286964498001</v>
      </c>
      <c r="K2404" s="3">
        <v>10.6425107287762</v>
      </c>
      <c r="L2404" s="3">
        <v>11.079734493054399</v>
      </c>
      <c r="M2404" s="3">
        <v>11.5169582573326</v>
      </c>
      <c r="N2404" s="3">
        <v>11.9541820216108</v>
      </c>
      <c r="O2404" s="3">
        <v>12.213766181109699</v>
      </c>
      <c r="P2404" s="3">
        <v>12.473350340608601</v>
      </c>
      <c r="Q2404" s="3">
        <v>12.7329345001075</v>
      </c>
      <c r="R2404" s="3">
        <v>12.9925186596065</v>
      </c>
      <c r="S2404" s="3">
        <v>13.252102819105399</v>
      </c>
      <c r="T2404" s="3">
        <v>13.5590048359823</v>
      </c>
      <c r="U2404" s="3">
        <v>13.865906852859201</v>
      </c>
      <c r="V2404" s="3">
        <v>11.0875298526524</v>
      </c>
      <c r="W2404" s="4"/>
      <c r="X2404" s="4"/>
      <c r="Y2404" s="4"/>
      <c r="Z2404" s="4"/>
      <c r="AA2404" s="4"/>
      <c r="AB2404" s="4"/>
      <c r="AC2404" s="3">
        <v>16.104114681115899</v>
      </c>
      <c r="AD2404" s="3">
        <v>16.3973767408771</v>
      </c>
      <c r="AE2404" s="3">
        <v>16.6906388006383</v>
      </c>
      <c r="AF2404" s="3">
        <v>16.983900860399501</v>
      </c>
      <c r="AG2404" s="3">
        <v>17.277162920160698</v>
      </c>
      <c r="AH2404" s="3">
        <v>17.570424979921899</v>
      </c>
      <c r="AI2404" s="3">
        <v>17.854310057537099</v>
      </c>
      <c r="AJ2404" s="3">
        <v>18.138195135152401</v>
      </c>
      <c r="AK2404" s="3">
        <v>18.4220802127676</v>
      </c>
      <c r="AL2404" s="3">
        <v>18.7059652903828</v>
      </c>
      <c r="AM2404" s="3">
        <v>18.989850367997999</v>
      </c>
      <c r="AN2404" s="4"/>
      <c r="AO2404" s="4"/>
    </row>
    <row r="2405" spans="1:41" x14ac:dyDescent="0.25">
      <c r="A2405" s="378" t="str">
        <f t="shared" si="14"/>
        <v>DIC7</v>
      </c>
      <c r="B2405" s="2" t="s">
        <v>4</v>
      </c>
      <c r="C2405" s="2" t="s">
        <v>2</v>
      </c>
      <c r="D2405" s="2" t="s">
        <v>19</v>
      </c>
      <c r="E2405" s="2" t="s">
        <v>59</v>
      </c>
      <c r="F2405" s="2" t="s">
        <v>2</v>
      </c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3">
        <v>6.7310613946923397</v>
      </c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</row>
    <row r="2406" spans="1:41" x14ac:dyDescent="0.25">
      <c r="A2406" s="378" t="str">
        <f t="shared" si="14"/>
        <v>DIC7</v>
      </c>
      <c r="B2406" s="2" t="s">
        <v>4</v>
      </c>
      <c r="C2406" s="2" t="s">
        <v>2</v>
      </c>
      <c r="D2406" s="2" t="s">
        <v>19</v>
      </c>
      <c r="E2406" s="2" t="s">
        <v>37</v>
      </c>
      <c r="F2406" s="2" t="s">
        <v>2</v>
      </c>
      <c r="G2406" s="4"/>
      <c r="H2406" s="3">
        <v>4.769127007632</v>
      </c>
      <c r="I2406" s="3">
        <v>4.5122894526059998</v>
      </c>
      <c r="J2406" s="3">
        <v>4.8136030859910104</v>
      </c>
      <c r="K2406" s="3">
        <v>5.3508819367897997</v>
      </c>
      <c r="L2406" s="3">
        <v>5.9517310740614997</v>
      </c>
      <c r="M2406" s="3">
        <v>6.0555208268295004</v>
      </c>
      <c r="N2406" s="3">
        <v>6.1593105795975003</v>
      </c>
      <c r="O2406" s="3">
        <v>6.2731256297287503</v>
      </c>
      <c r="P2406" s="3">
        <v>6.3869406798600004</v>
      </c>
      <c r="Q2406" s="3">
        <v>6.5007557299912504</v>
      </c>
      <c r="R2406" s="3">
        <v>6.6145707801225004</v>
      </c>
      <c r="S2406" s="3">
        <v>6.7283858302537496</v>
      </c>
      <c r="T2406" s="3">
        <v>6.7427398078560001</v>
      </c>
      <c r="U2406" s="3">
        <v>6.7570937854582498</v>
      </c>
      <c r="V2406" s="3">
        <v>6.7714477630605003</v>
      </c>
      <c r="W2406" s="3">
        <v>6.78580174066275</v>
      </c>
      <c r="X2406" s="3">
        <v>6.8001557182649996</v>
      </c>
      <c r="Y2406" s="3">
        <v>6.81014594639925</v>
      </c>
      <c r="Z2406" s="3">
        <v>6.8201361745335003</v>
      </c>
      <c r="AA2406" s="3">
        <v>6.8301264026677497</v>
      </c>
      <c r="AB2406" s="3">
        <v>6.8401166308020001</v>
      </c>
      <c r="AC2406" s="3">
        <v>6.8501068589362504</v>
      </c>
      <c r="AD2406" s="3">
        <v>6.8658633687442503</v>
      </c>
      <c r="AE2406" s="3">
        <v>6.8816198785522502</v>
      </c>
      <c r="AF2406" s="3">
        <v>6.8973763883602501</v>
      </c>
      <c r="AG2406" s="3">
        <v>6.9131328981682501</v>
      </c>
      <c r="AH2406" s="3">
        <v>6.92888940797625</v>
      </c>
      <c r="AI2406" s="3">
        <v>6.9690510207629996</v>
      </c>
      <c r="AJ2406" s="3">
        <v>7.0092126335497502</v>
      </c>
      <c r="AK2406" s="3">
        <v>7.0493742463364999</v>
      </c>
      <c r="AL2406" s="3">
        <v>7.0895358591232496</v>
      </c>
      <c r="AM2406" s="3">
        <v>7.1296974719100001</v>
      </c>
      <c r="AN2406" s="4"/>
      <c r="AO2406" s="4"/>
    </row>
    <row r="2407" spans="1:41" x14ac:dyDescent="0.25">
      <c r="A2407" s="378" t="str">
        <f t="shared" si="14"/>
        <v>DIC7</v>
      </c>
      <c r="B2407" s="2" t="s">
        <v>4</v>
      </c>
      <c r="C2407" s="2" t="s">
        <v>2</v>
      </c>
      <c r="D2407" s="2" t="s">
        <v>19</v>
      </c>
      <c r="E2407" s="2" t="s">
        <v>119</v>
      </c>
      <c r="F2407" s="2" t="s">
        <v>2</v>
      </c>
      <c r="G2407" s="4"/>
      <c r="H2407" s="3">
        <v>4.7406829101709702</v>
      </c>
      <c r="I2407" s="3">
        <v>4.4853771894691796</v>
      </c>
      <c r="J2407" s="3">
        <v>4.7848937236491098</v>
      </c>
      <c r="K2407" s="3">
        <v>5.3189681280216696</v>
      </c>
      <c r="L2407" s="3">
        <v>5.9162336720293203</v>
      </c>
      <c r="M2407" s="3">
        <v>6.0555208268295004</v>
      </c>
      <c r="N2407" s="3">
        <v>6.1593105795975003</v>
      </c>
      <c r="O2407" s="3">
        <v>6.2731256297287503</v>
      </c>
      <c r="P2407" s="3">
        <v>6.3869406798600004</v>
      </c>
      <c r="Q2407" s="3">
        <v>6.5007557299912504</v>
      </c>
      <c r="R2407" s="3">
        <v>6.6145707801225004</v>
      </c>
      <c r="S2407" s="3">
        <v>6.7283858302537496</v>
      </c>
      <c r="T2407" s="3">
        <v>6.7427398078560001</v>
      </c>
      <c r="U2407" s="3">
        <v>6.7570937854582498</v>
      </c>
      <c r="V2407" s="3">
        <v>6.7714477630605003</v>
      </c>
      <c r="W2407" s="3">
        <v>6.78580174066275</v>
      </c>
      <c r="X2407" s="3">
        <v>6.8001557182649996</v>
      </c>
      <c r="Y2407" s="3">
        <v>6.81014594639925</v>
      </c>
      <c r="Z2407" s="3">
        <v>6.8201361745335003</v>
      </c>
      <c r="AA2407" s="3">
        <v>6.8301264026677497</v>
      </c>
      <c r="AB2407" s="3">
        <v>6.8401166308020001</v>
      </c>
      <c r="AC2407" s="3">
        <v>6.8501068589362504</v>
      </c>
      <c r="AD2407" s="3">
        <v>6.8658633687442503</v>
      </c>
      <c r="AE2407" s="3">
        <v>6.8816198785522502</v>
      </c>
      <c r="AF2407" s="3">
        <v>6.8973763883602501</v>
      </c>
      <c r="AG2407" s="3">
        <v>6.9131328981682501</v>
      </c>
      <c r="AH2407" s="3">
        <v>6.92888940797625</v>
      </c>
      <c r="AI2407" s="3">
        <v>6.9690510207629996</v>
      </c>
      <c r="AJ2407" s="3">
        <v>7.0092126335497502</v>
      </c>
      <c r="AK2407" s="3">
        <v>7.0493742463364999</v>
      </c>
      <c r="AL2407" s="3">
        <v>7.0895358591232496</v>
      </c>
      <c r="AM2407" s="3">
        <v>7.1296974719100001</v>
      </c>
      <c r="AN2407" s="4"/>
      <c r="AO2407" s="4"/>
    </row>
    <row r="2408" spans="1:41" x14ac:dyDescent="0.25">
      <c r="A2408" s="378" t="str">
        <f t="shared" si="14"/>
        <v>DIC7</v>
      </c>
      <c r="B2408" s="2" t="s">
        <v>4</v>
      </c>
      <c r="C2408" s="2" t="s">
        <v>2</v>
      </c>
      <c r="D2408" s="2" t="s">
        <v>19</v>
      </c>
      <c r="E2408" s="2" t="s">
        <v>120</v>
      </c>
      <c r="F2408" s="2" t="s">
        <v>2</v>
      </c>
      <c r="G2408" s="4"/>
      <c r="H2408" s="3">
        <v>4.4771430583834997</v>
      </c>
      <c r="I2408" s="3">
        <v>4.3903950698461003</v>
      </c>
      <c r="J2408" s="3">
        <v>4.69179293218036</v>
      </c>
      <c r="K2408" s="3">
        <v>5.2419489084848498</v>
      </c>
      <c r="L2408" s="3">
        <v>5.8601512129503801</v>
      </c>
      <c r="M2408" s="3">
        <v>6.7254492785195898</v>
      </c>
      <c r="N2408" s="3">
        <v>7.71900259880832</v>
      </c>
      <c r="O2408" s="3">
        <v>8.9388800641127393</v>
      </c>
      <c r="P2408" s="3">
        <v>10.319640920937299</v>
      </c>
      <c r="Q2408" s="3">
        <v>11.730063748016899</v>
      </c>
      <c r="R2408" s="3">
        <v>13.572981279251801</v>
      </c>
      <c r="S2408" s="3">
        <v>15.263310185185899</v>
      </c>
      <c r="T2408" s="3">
        <v>15.263310185187001</v>
      </c>
      <c r="U2408" s="3">
        <v>15.2633101851864</v>
      </c>
      <c r="V2408" s="3">
        <v>11.145978398553799</v>
      </c>
      <c r="W2408" s="3">
        <v>11.201799714520099</v>
      </c>
      <c r="X2408" s="3">
        <v>11.257621030486501</v>
      </c>
      <c r="Y2408" s="3">
        <v>11.343256744942099</v>
      </c>
      <c r="Z2408" s="3">
        <v>11.428892459397799</v>
      </c>
      <c r="AA2408" s="3">
        <v>11.514528173853501</v>
      </c>
      <c r="AB2408" s="3">
        <v>11.600163888309099</v>
      </c>
      <c r="AC2408" s="3">
        <v>11.685799602764799</v>
      </c>
      <c r="AD2408" s="3">
        <v>11.7731844510954</v>
      </c>
      <c r="AE2408" s="3">
        <v>11.860569299426</v>
      </c>
      <c r="AF2408" s="3">
        <v>11.9479541477567</v>
      </c>
      <c r="AG2408" s="3">
        <v>12.035338996087299</v>
      </c>
      <c r="AH2408" s="3">
        <v>12.1227238444179</v>
      </c>
      <c r="AI2408" s="3">
        <v>12.233762008847201</v>
      </c>
      <c r="AJ2408" s="3">
        <v>12.344800173276401</v>
      </c>
      <c r="AK2408" s="3">
        <v>12.4558383377056</v>
      </c>
      <c r="AL2408" s="3">
        <v>12.5668765021348</v>
      </c>
      <c r="AM2408" s="3">
        <v>12.677914666564099</v>
      </c>
      <c r="AN2408" s="4"/>
      <c r="AO2408" s="4"/>
    </row>
    <row r="2409" spans="1:41" x14ac:dyDescent="0.25">
      <c r="A2409" s="378" t="str">
        <f t="shared" si="14"/>
        <v>DIC7</v>
      </c>
      <c r="B2409" s="2" t="s">
        <v>4</v>
      </c>
      <c r="C2409" s="2" t="s">
        <v>2</v>
      </c>
      <c r="D2409" s="2" t="s">
        <v>19</v>
      </c>
      <c r="E2409" s="2" t="s">
        <v>121</v>
      </c>
      <c r="F2409" s="2" t="s">
        <v>2</v>
      </c>
      <c r="G2409" s="4"/>
      <c r="H2409" s="3">
        <v>10.369589973276</v>
      </c>
      <c r="I2409" s="3">
        <v>10.0137024627247</v>
      </c>
      <c r="J2409" s="3">
        <v>10.450202858408501</v>
      </c>
      <c r="K2409" s="3">
        <v>11.023345361738199</v>
      </c>
      <c r="L2409" s="3">
        <v>11.6338655149828</v>
      </c>
      <c r="M2409" s="3">
        <v>11.9618203514963</v>
      </c>
      <c r="N2409" s="3">
        <v>12.2897751880099</v>
      </c>
      <c r="O2409" s="3">
        <v>12.546061936515001</v>
      </c>
      <c r="P2409" s="3">
        <v>15.138430014700999</v>
      </c>
      <c r="Q2409" s="3">
        <v>15.4431588814276</v>
      </c>
      <c r="R2409" s="3">
        <v>15.747887748154101</v>
      </c>
      <c r="S2409" s="3">
        <v>16.052616614880598</v>
      </c>
      <c r="T2409" s="3">
        <v>16.158435360608699</v>
      </c>
      <c r="U2409" s="3">
        <v>16.2642541063368</v>
      </c>
      <c r="V2409" s="3">
        <v>16.420377403102101</v>
      </c>
      <c r="W2409" s="3">
        <v>16.526196148830198</v>
      </c>
      <c r="X2409" s="3">
        <v>16.632014894558299</v>
      </c>
      <c r="Y2409" s="3">
        <v>16.808856845979101</v>
      </c>
      <c r="Z2409" s="3">
        <v>16.985698797400001</v>
      </c>
      <c r="AA2409" s="3">
        <v>17.162540748820799</v>
      </c>
      <c r="AB2409" s="3">
        <v>17.3393827002417</v>
      </c>
      <c r="AC2409" s="3">
        <v>17.516224651662501</v>
      </c>
      <c r="AD2409" s="3">
        <v>17.6899722366799</v>
      </c>
      <c r="AE2409" s="3">
        <v>17.863719821697298</v>
      </c>
      <c r="AF2409" s="3">
        <v>18.037467406714601</v>
      </c>
      <c r="AG2409" s="3">
        <v>18.211214991732</v>
      </c>
      <c r="AH2409" s="3">
        <v>18.384962576749398</v>
      </c>
      <c r="AI2409" s="3">
        <v>18.581457043712099</v>
      </c>
      <c r="AJ2409" s="3">
        <v>18.7779515106749</v>
      </c>
      <c r="AK2409" s="3">
        <v>18.9744459776376</v>
      </c>
      <c r="AL2409" s="3">
        <v>19.170940444600401</v>
      </c>
      <c r="AM2409" s="3">
        <v>19.367434911563201</v>
      </c>
      <c r="AN2409" s="4"/>
      <c r="AO2409" s="4"/>
    </row>
    <row r="2410" spans="1:41" x14ac:dyDescent="0.25">
      <c r="A2410" s="378" t="str">
        <f t="shared" si="14"/>
        <v>DIC7</v>
      </c>
      <c r="B2410" s="2" t="s">
        <v>4</v>
      </c>
      <c r="C2410" s="2" t="s">
        <v>2</v>
      </c>
      <c r="D2410" s="2" t="s">
        <v>19</v>
      </c>
      <c r="E2410" s="2" t="s">
        <v>122</v>
      </c>
      <c r="F2410" s="2" t="s">
        <v>2</v>
      </c>
      <c r="G2410" s="4"/>
      <c r="H2410" s="3">
        <v>2222</v>
      </c>
      <c r="I2410" s="3">
        <v>2222</v>
      </c>
      <c r="J2410" s="3">
        <v>2222</v>
      </c>
      <c r="K2410" s="3">
        <v>2222</v>
      </c>
      <c r="L2410" s="3">
        <v>2222</v>
      </c>
      <c r="M2410" s="3">
        <v>2222</v>
      </c>
      <c r="N2410" s="3">
        <v>2222</v>
      </c>
      <c r="O2410" s="3">
        <v>2222</v>
      </c>
      <c r="P2410" s="3">
        <v>2222</v>
      </c>
      <c r="Q2410" s="3">
        <v>2222</v>
      </c>
      <c r="R2410" s="3">
        <v>2222</v>
      </c>
      <c r="S2410" s="3">
        <v>2222</v>
      </c>
      <c r="T2410" s="3">
        <v>2222</v>
      </c>
      <c r="U2410" s="3">
        <v>2222</v>
      </c>
      <c r="V2410" s="3">
        <v>2222</v>
      </c>
      <c r="W2410" s="3">
        <v>2222</v>
      </c>
      <c r="X2410" s="3">
        <v>2222</v>
      </c>
      <c r="Y2410" s="3">
        <v>2222</v>
      </c>
      <c r="Z2410" s="3">
        <v>2222</v>
      </c>
      <c r="AA2410" s="3">
        <v>2222</v>
      </c>
      <c r="AB2410" s="3">
        <v>2222</v>
      </c>
      <c r="AC2410" s="3">
        <v>2222</v>
      </c>
      <c r="AD2410" s="3">
        <v>2222</v>
      </c>
      <c r="AE2410" s="3">
        <v>2222</v>
      </c>
      <c r="AF2410" s="3">
        <v>2222</v>
      </c>
      <c r="AG2410" s="3">
        <v>2222</v>
      </c>
      <c r="AH2410" s="3">
        <v>2222</v>
      </c>
      <c r="AI2410" s="3">
        <v>2222</v>
      </c>
      <c r="AJ2410" s="3">
        <v>2222</v>
      </c>
      <c r="AK2410" s="3">
        <v>2222</v>
      </c>
      <c r="AL2410" s="3">
        <v>2222</v>
      </c>
      <c r="AM2410" s="3">
        <v>2222</v>
      </c>
      <c r="AN2410" s="4"/>
      <c r="AO2410" s="4"/>
    </row>
    <row r="2411" spans="1:41" x14ac:dyDescent="0.25">
      <c r="A2411" s="378" t="str">
        <f t="shared" si="14"/>
        <v>DIC7</v>
      </c>
      <c r="B2411" s="2" t="s">
        <v>4</v>
      </c>
      <c r="C2411" s="2" t="s">
        <v>2</v>
      </c>
      <c r="D2411" s="2" t="s">
        <v>19</v>
      </c>
      <c r="E2411" s="2" t="s">
        <v>123</v>
      </c>
      <c r="F2411" s="2" t="s">
        <v>2</v>
      </c>
      <c r="G2411" s="4"/>
      <c r="H2411" s="3">
        <v>4.6436968506663501</v>
      </c>
      <c r="I2411" s="3">
        <v>4.3909727683425999</v>
      </c>
      <c r="J2411" s="3">
        <v>4.69179293218036</v>
      </c>
      <c r="K2411" s="3">
        <v>5.2419489084848401</v>
      </c>
      <c r="L2411" s="3">
        <v>5.8601512129503801</v>
      </c>
      <c r="M2411" s="3">
        <v>5.9639409657183799</v>
      </c>
      <c r="N2411" s="3">
        <v>6.0677307184863798</v>
      </c>
      <c r="O2411" s="3">
        <v>6.1815457686176298</v>
      </c>
      <c r="P2411" s="3">
        <v>12.473350340608601</v>
      </c>
      <c r="Q2411" s="3">
        <v>6.5007557299912504</v>
      </c>
      <c r="R2411" s="3">
        <v>6.6145707801225004</v>
      </c>
      <c r="S2411" s="3">
        <v>6.7283858302537496</v>
      </c>
      <c r="T2411" s="3">
        <v>6.7427398078560001</v>
      </c>
      <c r="U2411" s="3">
        <v>6.7570937854582498</v>
      </c>
      <c r="V2411" s="3">
        <v>6.7714477630605003</v>
      </c>
      <c r="W2411" s="3">
        <v>6.78580174066275</v>
      </c>
      <c r="X2411" s="3">
        <v>6.8001557182649996</v>
      </c>
      <c r="Y2411" s="3">
        <v>6.81014594639925</v>
      </c>
      <c r="Z2411" s="3">
        <v>6.8201361745335003</v>
      </c>
      <c r="AA2411" s="3">
        <v>6.8301264026677497</v>
      </c>
      <c r="AB2411" s="3">
        <v>6.8401166308020001</v>
      </c>
      <c r="AC2411" s="3">
        <v>6.8501068589362504</v>
      </c>
      <c r="AD2411" s="3">
        <v>6.8658633687442503</v>
      </c>
      <c r="AE2411" s="3">
        <v>6.8816198785522502</v>
      </c>
      <c r="AF2411" s="3">
        <v>6.8973763883602501</v>
      </c>
      <c r="AG2411" s="3">
        <v>6.9131328981682501</v>
      </c>
      <c r="AH2411" s="3">
        <v>6.92888940797625</v>
      </c>
      <c r="AI2411" s="3">
        <v>6.9690510207629996</v>
      </c>
      <c r="AJ2411" s="3">
        <v>7.0092126335497502</v>
      </c>
      <c r="AK2411" s="3">
        <v>7.0493742463364999</v>
      </c>
      <c r="AL2411" s="3">
        <v>7.0895358591232496</v>
      </c>
      <c r="AM2411" s="3">
        <v>7.1296974719100001</v>
      </c>
      <c r="AN2411" s="4"/>
      <c r="AO2411" s="4"/>
    </row>
    <row r="2412" spans="1:41" x14ac:dyDescent="0.25">
      <c r="A2412" s="378" t="str">
        <f t="shared" si="14"/>
        <v>DIC7</v>
      </c>
      <c r="B2412" s="2" t="s">
        <v>4</v>
      </c>
      <c r="C2412" s="2" t="s">
        <v>2</v>
      </c>
      <c r="D2412" s="2" t="s">
        <v>19</v>
      </c>
      <c r="E2412" s="2" t="s">
        <v>124</v>
      </c>
      <c r="F2412" s="2" t="s">
        <v>2</v>
      </c>
      <c r="G2412" s="4"/>
      <c r="H2412" s="3">
        <v>4.6436968506663501</v>
      </c>
      <c r="I2412" s="3">
        <v>4.4536810734046801</v>
      </c>
      <c r="J2412" s="3">
        <v>4.75237136420402</v>
      </c>
      <c r="K2412" s="3">
        <v>5.2870268724171403</v>
      </c>
      <c r="L2412" s="3">
        <v>5.8852526671031704</v>
      </c>
      <c r="M2412" s="3">
        <v>5.9864190772855004</v>
      </c>
      <c r="N2412" s="3">
        <v>7.8190617084026197</v>
      </c>
      <c r="O2412" s="3">
        <v>7.9882169439122199</v>
      </c>
      <c r="P2412" s="3">
        <v>10.1967152242773</v>
      </c>
      <c r="Q2412" s="3">
        <v>10.4081592686642</v>
      </c>
      <c r="R2412" s="3">
        <v>10.619603313051201</v>
      </c>
      <c r="S2412" s="3">
        <v>10.8310473574382</v>
      </c>
      <c r="T2412" s="3">
        <v>10.916541522509601</v>
      </c>
      <c r="U2412" s="3">
        <v>11.002035687580999</v>
      </c>
      <c r="V2412" s="3">
        <v>11.0875298526524</v>
      </c>
      <c r="W2412" s="3">
        <v>11.173024017723799</v>
      </c>
      <c r="X2412" s="3">
        <v>11.2585181827952</v>
      </c>
      <c r="Y2412" s="3">
        <v>11.408106424335401</v>
      </c>
      <c r="Z2412" s="3">
        <v>11.5576946658755</v>
      </c>
      <c r="AA2412" s="3">
        <v>11.707282907415699</v>
      </c>
      <c r="AB2412" s="3">
        <v>11.856871148955801</v>
      </c>
      <c r="AC2412" s="3">
        <v>12.006459390496</v>
      </c>
      <c r="AD2412" s="3">
        <v>12.150581258440999</v>
      </c>
      <c r="AE2412" s="3">
        <v>12.294703126385899</v>
      </c>
      <c r="AF2412" s="3">
        <v>12.438824994330901</v>
      </c>
      <c r="AG2412" s="3">
        <v>12.5829468622759</v>
      </c>
      <c r="AH2412" s="3">
        <v>12.7270687302208</v>
      </c>
      <c r="AI2412" s="3">
        <v>12.8793452681575</v>
      </c>
      <c r="AJ2412" s="3">
        <v>13.031621806094201</v>
      </c>
      <c r="AK2412" s="3">
        <v>13.1838983440308</v>
      </c>
      <c r="AL2412" s="3">
        <v>13.3361748819675</v>
      </c>
      <c r="AM2412" s="3">
        <v>13.4884514199042</v>
      </c>
      <c r="AN2412" s="4"/>
      <c r="AO2412" s="4"/>
    </row>
    <row r="2413" spans="1:41" x14ac:dyDescent="0.25">
      <c r="A2413" s="378" t="str">
        <f t="shared" si="14"/>
        <v>DIC7</v>
      </c>
      <c r="B2413" s="2" t="s">
        <v>4</v>
      </c>
      <c r="C2413" s="2" t="s">
        <v>2</v>
      </c>
      <c r="D2413" s="2" t="s">
        <v>19</v>
      </c>
      <c r="E2413" s="2" t="s">
        <v>125</v>
      </c>
      <c r="F2413" s="2" t="s">
        <v>2</v>
      </c>
      <c r="G2413" s="4"/>
      <c r="H2413" s="3">
        <v>4.6436968506663501</v>
      </c>
      <c r="I2413" s="3">
        <v>4.3909727683425999</v>
      </c>
      <c r="J2413" s="3">
        <v>4.69179293218036</v>
      </c>
      <c r="K2413" s="3">
        <v>5.2285783134319104</v>
      </c>
      <c r="L2413" s="3">
        <v>5.8289339811563599</v>
      </c>
      <c r="M2413" s="3">
        <v>5.9322302643771199</v>
      </c>
      <c r="N2413" s="3">
        <v>6.0355265475978701</v>
      </c>
      <c r="O2413" s="3">
        <v>6.1477823185809202</v>
      </c>
      <c r="P2413" s="3">
        <v>6.26003808956398</v>
      </c>
      <c r="Q2413" s="3">
        <v>6.3722938605470301</v>
      </c>
      <c r="R2413" s="3">
        <v>6.4845496315300899</v>
      </c>
      <c r="S2413" s="3">
        <v>6.59680540251314</v>
      </c>
      <c r="T2413" s="3">
        <v>6.7025246598966204</v>
      </c>
      <c r="U2413" s="3">
        <v>6.7167930272944796</v>
      </c>
      <c r="V2413" s="3">
        <v>6.7310613946923397</v>
      </c>
      <c r="W2413" s="3">
        <v>6.78580174066275</v>
      </c>
      <c r="X2413" s="3">
        <v>6.8001557182649996</v>
      </c>
      <c r="Y2413" s="3">
        <v>6.81014594639925</v>
      </c>
      <c r="Z2413" s="3">
        <v>6.8201361745335003</v>
      </c>
      <c r="AA2413" s="3">
        <v>6.8301264026677497</v>
      </c>
      <c r="AB2413" s="3">
        <v>6.8401166308020001</v>
      </c>
      <c r="AC2413" s="3">
        <v>6.8501068589362504</v>
      </c>
      <c r="AD2413" s="3">
        <v>6.8658633687442503</v>
      </c>
      <c r="AE2413" s="3">
        <v>6.8816198785522502</v>
      </c>
      <c r="AF2413" s="3">
        <v>6.8973763883602501</v>
      </c>
      <c r="AG2413" s="3">
        <v>6.9131328981682501</v>
      </c>
      <c r="AH2413" s="3">
        <v>6.92888940797625</v>
      </c>
      <c r="AI2413" s="3">
        <v>6.9690510207629996</v>
      </c>
      <c r="AJ2413" s="3">
        <v>7.0092126335497502</v>
      </c>
      <c r="AK2413" s="3">
        <v>7.0493742463364999</v>
      </c>
      <c r="AL2413" s="3">
        <v>7.0895358591232496</v>
      </c>
      <c r="AM2413" s="3">
        <v>7.1296974719100001</v>
      </c>
      <c r="AN2413" s="4"/>
      <c r="AO2413" s="4"/>
    </row>
    <row r="2414" spans="1:41" x14ac:dyDescent="0.25">
      <c r="A2414" s="378" t="str">
        <f t="shared" si="14"/>
        <v>DIC7</v>
      </c>
      <c r="B2414" s="2" t="s">
        <v>4</v>
      </c>
      <c r="C2414" s="2" t="s">
        <v>2</v>
      </c>
      <c r="D2414" s="2" t="s">
        <v>19</v>
      </c>
      <c r="E2414" s="2" t="s">
        <v>126</v>
      </c>
      <c r="F2414" s="2" t="s">
        <v>2</v>
      </c>
      <c r="G2414" s="4"/>
      <c r="H2414" s="3">
        <v>2222</v>
      </c>
      <c r="I2414" s="3">
        <v>2222</v>
      </c>
      <c r="J2414" s="3">
        <v>2222</v>
      </c>
      <c r="K2414" s="3">
        <v>2222</v>
      </c>
      <c r="L2414" s="3">
        <v>2222</v>
      </c>
      <c r="M2414" s="3">
        <v>2222</v>
      </c>
      <c r="N2414" s="3">
        <v>2222</v>
      </c>
      <c r="O2414" s="3">
        <v>2222</v>
      </c>
      <c r="P2414" s="3">
        <v>2222</v>
      </c>
      <c r="Q2414" s="3">
        <v>2222</v>
      </c>
      <c r="R2414" s="3">
        <v>2222</v>
      </c>
      <c r="S2414" s="3">
        <v>2222</v>
      </c>
      <c r="T2414" s="3">
        <v>2222</v>
      </c>
      <c r="U2414" s="3">
        <v>2222</v>
      </c>
      <c r="V2414" s="3">
        <v>2222</v>
      </c>
      <c r="W2414" s="3">
        <v>2222</v>
      </c>
      <c r="X2414" s="3">
        <v>2222</v>
      </c>
      <c r="Y2414" s="3">
        <v>2222</v>
      </c>
      <c r="Z2414" s="3">
        <v>2222</v>
      </c>
      <c r="AA2414" s="3">
        <v>2222</v>
      </c>
      <c r="AB2414" s="3">
        <v>2222</v>
      </c>
      <c r="AC2414" s="3">
        <v>2222</v>
      </c>
      <c r="AD2414" s="3">
        <v>2222</v>
      </c>
      <c r="AE2414" s="3">
        <v>2222</v>
      </c>
      <c r="AF2414" s="3">
        <v>2222</v>
      </c>
      <c r="AG2414" s="3">
        <v>2222</v>
      </c>
      <c r="AH2414" s="3">
        <v>2222</v>
      </c>
      <c r="AI2414" s="3">
        <v>2222</v>
      </c>
      <c r="AJ2414" s="3">
        <v>2222</v>
      </c>
      <c r="AK2414" s="3">
        <v>2222</v>
      </c>
      <c r="AL2414" s="3">
        <v>2222</v>
      </c>
      <c r="AM2414" s="3">
        <v>2222</v>
      </c>
      <c r="AN2414" s="4"/>
      <c r="AO2414" s="4"/>
    </row>
    <row r="2415" spans="1:41" x14ac:dyDescent="0.25">
      <c r="A2415" s="378" t="str">
        <f t="shared" si="14"/>
        <v>DIC7</v>
      </c>
      <c r="B2415" s="2" t="s">
        <v>4</v>
      </c>
      <c r="C2415" s="2" t="s">
        <v>2</v>
      </c>
      <c r="D2415" s="2" t="s">
        <v>19</v>
      </c>
      <c r="E2415" s="2" t="s">
        <v>127</v>
      </c>
      <c r="F2415" s="2" t="s">
        <v>2</v>
      </c>
      <c r="G2415" s="4"/>
      <c r="H2415" s="3">
        <v>4.4771430583834997</v>
      </c>
      <c r="I2415" s="3">
        <v>4.3903950698461003</v>
      </c>
      <c r="J2415" s="3">
        <v>4.69179293218036</v>
      </c>
      <c r="K2415" s="3">
        <v>5.2419489084848498</v>
      </c>
      <c r="L2415" s="3">
        <v>5.8601512129503801</v>
      </c>
      <c r="M2415" s="3">
        <v>5.9639409657183799</v>
      </c>
      <c r="N2415" s="3">
        <v>6.0677307184863798</v>
      </c>
      <c r="O2415" s="3">
        <v>6.1815457686176298</v>
      </c>
      <c r="P2415" s="3">
        <v>6.2953608187488799</v>
      </c>
      <c r="Q2415" s="3">
        <v>6.4091758688801299</v>
      </c>
      <c r="R2415" s="3">
        <v>6.52299091901138</v>
      </c>
      <c r="S2415" s="3">
        <v>6.63680596914263</v>
      </c>
      <c r="T2415" s="3">
        <v>6.6511599467448796</v>
      </c>
      <c r="U2415" s="3">
        <v>6.6655139243471302</v>
      </c>
      <c r="V2415" s="3">
        <v>6.7714477630605003</v>
      </c>
      <c r="W2415" s="3">
        <v>6.78580174066275</v>
      </c>
      <c r="X2415" s="3">
        <v>6.8001557182649996</v>
      </c>
      <c r="Y2415" s="3">
        <v>6.81014594639925</v>
      </c>
      <c r="Z2415" s="3">
        <v>6.8201361745335003</v>
      </c>
      <c r="AA2415" s="3">
        <v>6.8301264026677497</v>
      </c>
      <c r="AB2415" s="3">
        <v>6.8401166308020001</v>
      </c>
      <c r="AC2415" s="3">
        <v>6.8501068589362504</v>
      </c>
      <c r="AD2415" s="3">
        <v>6.8658633687442503</v>
      </c>
      <c r="AE2415" s="3">
        <v>6.8816198785522502</v>
      </c>
      <c r="AF2415" s="3">
        <v>6.8973763883602501</v>
      </c>
      <c r="AG2415" s="3">
        <v>6.9131328981682501</v>
      </c>
      <c r="AH2415" s="3">
        <v>6.92888940797625</v>
      </c>
      <c r="AI2415" s="3">
        <v>6.9690510207629996</v>
      </c>
      <c r="AJ2415" s="3">
        <v>7.0092126335497502</v>
      </c>
      <c r="AK2415" s="3">
        <v>7.0493742463364999</v>
      </c>
      <c r="AL2415" s="3">
        <v>7.0895358591232496</v>
      </c>
      <c r="AM2415" s="3">
        <v>7.1296974719100001</v>
      </c>
      <c r="AN2415" s="4"/>
      <c r="AO2415" s="4"/>
    </row>
    <row r="2416" spans="1:41" x14ac:dyDescent="0.25">
      <c r="A2416" s="378" t="str">
        <f t="shared" si="14"/>
        <v>DIC7</v>
      </c>
      <c r="B2416" s="2" t="s">
        <v>4</v>
      </c>
      <c r="C2416" s="2" t="s">
        <v>2</v>
      </c>
      <c r="D2416" s="2" t="s">
        <v>19</v>
      </c>
      <c r="E2416" s="2" t="s">
        <v>128</v>
      </c>
      <c r="F2416" s="2" t="s">
        <v>2</v>
      </c>
      <c r="G2416" s="4"/>
      <c r="H2416" s="3">
        <v>4.4771430583834997</v>
      </c>
      <c r="I2416" s="3">
        <v>4.3903950698461003</v>
      </c>
      <c r="J2416" s="3">
        <v>4.69179293218036</v>
      </c>
      <c r="K2416" s="3">
        <v>5.2419489084848498</v>
      </c>
      <c r="L2416" s="3">
        <v>5.8601512129503801</v>
      </c>
      <c r="M2416" s="3">
        <v>5.9639409657183799</v>
      </c>
      <c r="N2416" s="3">
        <v>6.0677307184863798</v>
      </c>
      <c r="O2416" s="3">
        <v>6.1815457686176298</v>
      </c>
      <c r="P2416" s="3">
        <v>6.2953608187488799</v>
      </c>
      <c r="Q2416" s="3">
        <v>6.4091758688801299</v>
      </c>
      <c r="R2416" s="3">
        <v>6.52299091901138</v>
      </c>
      <c r="S2416" s="3">
        <v>6.63680596914263</v>
      </c>
      <c r="T2416" s="3">
        <v>6.6511599467448699</v>
      </c>
      <c r="U2416" s="3">
        <v>6.6655139243471302</v>
      </c>
      <c r="V2416" s="3">
        <v>6.7714477630605003</v>
      </c>
      <c r="W2416" s="3">
        <v>6.78580174066275</v>
      </c>
      <c r="X2416" s="3">
        <v>6.8001557182649996</v>
      </c>
      <c r="Y2416" s="3">
        <v>6.81014594639925</v>
      </c>
      <c r="Z2416" s="3">
        <v>6.8201361745335003</v>
      </c>
      <c r="AA2416" s="3">
        <v>6.8301264026677497</v>
      </c>
      <c r="AB2416" s="3">
        <v>6.8401166308020001</v>
      </c>
      <c r="AC2416" s="3">
        <v>6.8501068589362504</v>
      </c>
      <c r="AD2416" s="3">
        <v>6.8658633687442503</v>
      </c>
      <c r="AE2416" s="3">
        <v>6.8816198785522502</v>
      </c>
      <c r="AF2416" s="3">
        <v>6.8973763883602501</v>
      </c>
      <c r="AG2416" s="3">
        <v>6.9131328981682501</v>
      </c>
      <c r="AH2416" s="3">
        <v>6.92888940797625</v>
      </c>
      <c r="AI2416" s="3">
        <v>6.9690510207629996</v>
      </c>
      <c r="AJ2416" s="3">
        <v>7.0092126335497502</v>
      </c>
      <c r="AK2416" s="3">
        <v>7.0493742463364999</v>
      </c>
      <c r="AL2416" s="3">
        <v>7.0895358591232496</v>
      </c>
      <c r="AM2416" s="3">
        <v>7.1296974719100001</v>
      </c>
      <c r="AN2416" s="4"/>
      <c r="AO2416" s="4"/>
    </row>
    <row r="2417" spans="1:41" x14ac:dyDescent="0.25">
      <c r="A2417" s="378" t="str">
        <f t="shared" ref="A2417:A2480" si="15">+"DIC7"</f>
        <v>DIC7</v>
      </c>
      <c r="B2417" s="2" t="s">
        <v>4</v>
      </c>
      <c r="C2417" s="2" t="s">
        <v>2</v>
      </c>
      <c r="D2417" s="2" t="s">
        <v>19</v>
      </c>
      <c r="E2417" s="2" t="s">
        <v>129</v>
      </c>
      <c r="F2417" s="2" t="s">
        <v>2</v>
      </c>
      <c r="G2417" s="4"/>
      <c r="H2417" s="3">
        <v>2222</v>
      </c>
      <c r="I2417" s="3">
        <v>2222</v>
      </c>
      <c r="J2417" s="3">
        <v>2222</v>
      </c>
      <c r="K2417" s="3">
        <v>2222</v>
      </c>
      <c r="L2417" s="3">
        <v>2222</v>
      </c>
      <c r="M2417" s="3">
        <v>2222</v>
      </c>
      <c r="N2417" s="3">
        <v>2222</v>
      </c>
      <c r="O2417" s="3">
        <v>2222</v>
      </c>
      <c r="P2417" s="3">
        <v>2222</v>
      </c>
      <c r="Q2417" s="3">
        <v>2222</v>
      </c>
      <c r="R2417" s="3">
        <v>2222</v>
      </c>
      <c r="S2417" s="3">
        <v>2222</v>
      </c>
      <c r="T2417" s="3">
        <v>2222</v>
      </c>
      <c r="U2417" s="3">
        <v>2222</v>
      </c>
      <c r="V2417" s="3">
        <v>2222</v>
      </c>
      <c r="W2417" s="3">
        <v>2222</v>
      </c>
      <c r="X2417" s="3">
        <v>2222</v>
      </c>
      <c r="Y2417" s="3">
        <v>2222</v>
      </c>
      <c r="Z2417" s="3">
        <v>2222</v>
      </c>
      <c r="AA2417" s="3">
        <v>2222</v>
      </c>
      <c r="AB2417" s="3">
        <v>2222</v>
      </c>
      <c r="AC2417" s="3">
        <v>2222</v>
      </c>
      <c r="AD2417" s="3">
        <v>2222</v>
      </c>
      <c r="AE2417" s="3">
        <v>2222</v>
      </c>
      <c r="AF2417" s="3">
        <v>2222</v>
      </c>
      <c r="AG2417" s="3">
        <v>2222</v>
      </c>
      <c r="AH2417" s="3">
        <v>2222</v>
      </c>
      <c r="AI2417" s="3">
        <v>2222</v>
      </c>
      <c r="AJ2417" s="3">
        <v>2222</v>
      </c>
      <c r="AK2417" s="3">
        <v>2222</v>
      </c>
      <c r="AL2417" s="3">
        <v>2222</v>
      </c>
      <c r="AM2417" s="3">
        <v>2222</v>
      </c>
      <c r="AN2417" s="4"/>
      <c r="AO2417" s="4"/>
    </row>
    <row r="2418" spans="1:41" x14ac:dyDescent="0.25">
      <c r="A2418" s="378" t="str">
        <f t="shared" si="15"/>
        <v>DIC7</v>
      </c>
      <c r="B2418" s="2" t="s">
        <v>4</v>
      </c>
      <c r="C2418" s="2" t="s">
        <v>2</v>
      </c>
      <c r="D2418" s="2" t="s">
        <v>19</v>
      </c>
      <c r="E2418" s="2" t="s">
        <v>130</v>
      </c>
      <c r="F2418" s="2" t="s">
        <v>2</v>
      </c>
      <c r="G2418" s="4"/>
      <c r="H2418" s="3">
        <v>2222</v>
      </c>
      <c r="I2418" s="3">
        <v>2222</v>
      </c>
      <c r="J2418" s="3">
        <v>2222</v>
      </c>
      <c r="K2418" s="3">
        <v>2222</v>
      </c>
      <c r="L2418" s="3">
        <v>2222</v>
      </c>
      <c r="M2418" s="3">
        <v>2222</v>
      </c>
      <c r="N2418" s="3">
        <v>2222</v>
      </c>
      <c r="O2418" s="3">
        <v>2222</v>
      </c>
      <c r="P2418" s="3">
        <v>2222</v>
      </c>
      <c r="Q2418" s="3">
        <v>2222</v>
      </c>
      <c r="R2418" s="3">
        <v>2222</v>
      </c>
      <c r="S2418" s="3">
        <v>2222</v>
      </c>
      <c r="T2418" s="3">
        <v>2222</v>
      </c>
      <c r="U2418" s="3">
        <v>2222</v>
      </c>
      <c r="V2418" s="3">
        <v>2222</v>
      </c>
      <c r="W2418" s="3">
        <v>2222</v>
      </c>
      <c r="X2418" s="3">
        <v>2222</v>
      </c>
      <c r="Y2418" s="3">
        <v>2222</v>
      </c>
      <c r="Z2418" s="3">
        <v>2222</v>
      </c>
      <c r="AA2418" s="3">
        <v>2222</v>
      </c>
      <c r="AB2418" s="3">
        <v>2222</v>
      </c>
      <c r="AC2418" s="3">
        <v>2222</v>
      </c>
      <c r="AD2418" s="3">
        <v>2222</v>
      </c>
      <c r="AE2418" s="3">
        <v>2222</v>
      </c>
      <c r="AF2418" s="3">
        <v>2222</v>
      </c>
      <c r="AG2418" s="3">
        <v>2222</v>
      </c>
      <c r="AH2418" s="3">
        <v>2222</v>
      </c>
      <c r="AI2418" s="3">
        <v>2222</v>
      </c>
      <c r="AJ2418" s="3">
        <v>2222</v>
      </c>
      <c r="AK2418" s="3">
        <v>2222</v>
      </c>
      <c r="AL2418" s="3">
        <v>2222</v>
      </c>
      <c r="AM2418" s="3">
        <v>2222</v>
      </c>
      <c r="AN2418" s="4"/>
      <c r="AO2418" s="4"/>
    </row>
    <row r="2419" spans="1:41" x14ac:dyDescent="0.25">
      <c r="A2419" s="378" t="str">
        <f t="shared" si="15"/>
        <v>DIC7</v>
      </c>
      <c r="B2419" s="2" t="s">
        <v>4</v>
      </c>
      <c r="C2419" s="2" t="s">
        <v>2</v>
      </c>
      <c r="D2419" s="2" t="s">
        <v>19</v>
      </c>
      <c r="E2419" s="2" t="s">
        <v>131</v>
      </c>
      <c r="F2419" s="2" t="s">
        <v>2</v>
      </c>
      <c r="G2419" s="4"/>
      <c r="H2419" s="3">
        <v>2222</v>
      </c>
      <c r="I2419" s="3">
        <v>2222</v>
      </c>
      <c r="J2419" s="3">
        <v>2222</v>
      </c>
      <c r="K2419" s="3">
        <v>2222</v>
      </c>
      <c r="L2419" s="3">
        <v>2222</v>
      </c>
      <c r="M2419" s="3">
        <v>2222</v>
      </c>
      <c r="N2419" s="3">
        <v>2222</v>
      </c>
      <c r="O2419" s="3">
        <v>2222</v>
      </c>
      <c r="P2419" s="3">
        <v>2222</v>
      </c>
      <c r="Q2419" s="3">
        <v>2222</v>
      </c>
      <c r="R2419" s="3">
        <v>2222</v>
      </c>
      <c r="S2419" s="3">
        <v>2222</v>
      </c>
      <c r="T2419" s="3">
        <v>2222</v>
      </c>
      <c r="U2419" s="3">
        <v>2222</v>
      </c>
      <c r="V2419" s="3">
        <v>2222</v>
      </c>
      <c r="W2419" s="3">
        <v>2222</v>
      </c>
      <c r="X2419" s="3">
        <v>2222</v>
      </c>
      <c r="Y2419" s="3">
        <v>2222</v>
      </c>
      <c r="Z2419" s="3">
        <v>2222</v>
      </c>
      <c r="AA2419" s="3">
        <v>2222</v>
      </c>
      <c r="AB2419" s="3">
        <v>2222</v>
      </c>
      <c r="AC2419" s="3">
        <v>2222</v>
      </c>
      <c r="AD2419" s="3">
        <v>2222</v>
      </c>
      <c r="AE2419" s="3">
        <v>2222</v>
      </c>
      <c r="AF2419" s="3">
        <v>2222</v>
      </c>
      <c r="AG2419" s="3">
        <v>2222</v>
      </c>
      <c r="AH2419" s="3">
        <v>2222</v>
      </c>
      <c r="AI2419" s="3">
        <v>2222</v>
      </c>
      <c r="AJ2419" s="3">
        <v>2222</v>
      </c>
      <c r="AK2419" s="3">
        <v>2222</v>
      </c>
      <c r="AL2419" s="3">
        <v>2222</v>
      </c>
      <c r="AM2419" s="3">
        <v>2222</v>
      </c>
      <c r="AN2419" s="4"/>
      <c r="AO2419" s="4"/>
    </row>
    <row r="2420" spans="1:41" x14ac:dyDescent="0.25">
      <c r="A2420" s="378" t="str">
        <f t="shared" si="15"/>
        <v>DIC7</v>
      </c>
      <c r="B2420" s="2" t="s">
        <v>4</v>
      </c>
      <c r="C2420" s="2" t="s">
        <v>2</v>
      </c>
      <c r="D2420" s="2" t="s">
        <v>19</v>
      </c>
      <c r="E2420" s="2" t="s">
        <v>132</v>
      </c>
      <c r="F2420" s="2" t="s">
        <v>2</v>
      </c>
      <c r="G2420" s="4"/>
      <c r="H2420" s="3">
        <v>4.769127007632</v>
      </c>
      <c r="I2420" s="3">
        <v>4.5122894526059998</v>
      </c>
      <c r="J2420" s="3">
        <v>4.8136030859910104</v>
      </c>
      <c r="K2420" s="3">
        <v>5.3508819367897997</v>
      </c>
      <c r="L2420" s="3">
        <v>5.9517310740614997</v>
      </c>
      <c r="M2420" s="3">
        <v>6.0555208268295004</v>
      </c>
      <c r="N2420" s="3">
        <v>6.1593105795975003</v>
      </c>
      <c r="O2420" s="3">
        <v>6.2731256297287503</v>
      </c>
      <c r="P2420" s="3">
        <v>6.3869406798600004</v>
      </c>
      <c r="Q2420" s="3">
        <v>6.5007557299912504</v>
      </c>
      <c r="R2420" s="3">
        <v>6.6145707801225004</v>
      </c>
      <c r="S2420" s="3">
        <v>6.7283858302537496</v>
      </c>
      <c r="T2420" s="3">
        <v>6.7427398078560001</v>
      </c>
      <c r="U2420" s="3">
        <v>6.7570937854582498</v>
      </c>
      <c r="V2420" s="3">
        <v>6.7714477630605003</v>
      </c>
      <c r="W2420" s="3">
        <v>6.78580174066275</v>
      </c>
      <c r="X2420" s="3">
        <v>6.8001557182649996</v>
      </c>
      <c r="Y2420" s="3">
        <v>6.81014594639925</v>
      </c>
      <c r="Z2420" s="3">
        <v>6.8201361745335003</v>
      </c>
      <c r="AA2420" s="3">
        <v>6.8301264026677497</v>
      </c>
      <c r="AB2420" s="3">
        <v>6.8401166308020001</v>
      </c>
      <c r="AC2420" s="3">
        <v>6.8501068589362504</v>
      </c>
      <c r="AD2420" s="3">
        <v>6.8658633687442503</v>
      </c>
      <c r="AE2420" s="3">
        <v>6.8816198785522502</v>
      </c>
      <c r="AF2420" s="3">
        <v>6.8973763883602501</v>
      </c>
      <c r="AG2420" s="3">
        <v>6.9131328981682501</v>
      </c>
      <c r="AH2420" s="3">
        <v>6.92888940797625</v>
      </c>
      <c r="AI2420" s="3">
        <v>6.9690510207629996</v>
      </c>
      <c r="AJ2420" s="3">
        <v>7.0092126335497502</v>
      </c>
      <c r="AK2420" s="3">
        <v>7.0493742463364999</v>
      </c>
      <c r="AL2420" s="3">
        <v>7.0895358591232496</v>
      </c>
      <c r="AM2420" s="3">
        <v>7.1296974719100001</v>
      </c>
      <c r="AN2420" s="4"/>
      <c r="AO2420" s="4"/>
    </row>
    <row r="2421" spans="1:41" x14ac:dyDescent="0.25">
      <c r="A2421" s="378" t="str">
        <f t="shared" si="15"/>
        <v>DIC7</v>
      </c>
      <c r="B2421" s="2" t="s">
        <v>4</v>
      </c>
      <c r="C2421" s="2" t="s">
        <v>2</v>
      </c>
      <c r="D2421" s="2" t="s">
        <v>19</v>
      </c>
      <c r="E2421" s="2" t="s">
        <v>133</v>
      </c>
      <c r="F2421" s="2" t="s">
        <v>2</v>
      </c>
      <c r="G2421" s="4"/>
      <c r="H2421" s="3">
        <v>4.769127007632</v>
      </c>
      <c r="I2421" s="3">
        <v>4.5122894526059998</v>
      </c>
      <c r="J2421" s="3">
        <v>4.8136030859910104</v>
      </c>
      <c r="K2421" s="3">
        <v>5.3508819367897997</v>
      </c>
      <c r="L2421" s="3">
        <v>5.9517310740614997</v>
      </c>
      <c r="M2421" s="3">
        <v>6.0555208268295004</v>
      </c>
      <c r="N2421" s="3">
        <v>6.1593105795975003</v>
      </c>
      <c r="O2421" s="3">
        <v>6.2731256297287503</v>
      </c>
      <c r="P2421" s="3">
        <v>6.3869406798600004</v>
      </c>
      <c r="Q2421" s="3">
        <v>6.5007557299912504</v>
      </c>
      <c r="R2421" s="3">
        <v>6.6145707801225004</v>
      </c>
      <c r="S2421" s="3">
        <v>6.7283858302537496</v>
      </c>
      <c r="T2421" s="3">
        <v>6.7427398078560001</v>
      </c>
      <c r="U2421" s="3">
        <v>6.7570937854582498</v>
      </c>
      <c r="V2421" s="3">
        <v>6.7714477630605003</v>
      </c>
      <c r="W2421" s="3">
        <v>6.78580174066275</v>
      </c>
      <c r="X2421" s="3">
        <v>6.8001557182649996</v>
      </c>
      <c r="Y2421" s="3">
        <v>6.81014594639925</v>
      </c>
      <c r="Z2421" s="3">
        <v>6.8201361745335003</v>
      </c>
      <c r="AA2421" s="3">
        <v>6.8301264026677497</v>
      </c>
      <c r="AB2421" s="3">
        <v>6.8401166308020001</v>
      </c>
      <c r="AC2421" s="3">
        <v>6.8501068589362504</v>
      </c>
      <c r="AD2421" s="3">
        <v>6.8658633687442503</v>
      </c>
      <c r="AE2421" s="3">
        <v>6.8816198785522502</v>
      </c>
      <c r="AF2421" s="3">
        <v>6.8973763883602501</v>
      </c>
      <c r="AG2421" s="3">
        <v>6.9131328981682501</v>
      </c>
      <c r="AH2421" s="3">
        <v>6.92888940797625</v>
      </c>
      <c r="AI2421" s="3">
        <v>6.9690510207629996</v>
      </c>
      <c r="AJ2421" s="3">
        <v>7.0092126335497502</v>
      </c>
      <c r="AK2421" s="3">
        <v>7.0493742463364999</v>
      </c>
      <c r="AL2421" s="3">
        <v>7.0895358591232496</v>
      </c>
      <c r="AM2421" s="3">
        <v>7.1296974719100001</v>
      </c>
      <c r="AN2421" s="4"/>
      <c r="AO2421" s="4"/>
    </row>
    <row r="2422" spans="1:41" x14ac:dyDescent="0.25">
      <c r="A2422" s="378" t="str">
        <f t="shared" si="15"/>
        <v>DIC7</v>
      </c>
      <c r="B2422" s="2" t="s">
        <v>4</v>
      </c>
      <c r="C2422" s="2" t="s">
        <v>2</v>
      </c>
      <c r="D2422" s="2" t="s">
        <v>19</v>
      </c>
      <c r="E2422" s="2" t="s">
        <v>38</v>
      </c>
      <c r="F2422" s="2" t="s">
        <v>2</v>
      </c>
      <c r="G2422" s="4"/>
      <c r="H2422" s="3">
        <v>26.245557442552499</v>
      </c>
      <c r="I2422" s="3">
        <v>25.994911975987499</v>
      </c>
      <c r="J2422" s="3">
        <v>25.975150228491799</v>
      </c>
      <c r="K2422" s="3">
        <v>25.955388480996</v>
      </c>
      <c r="L2422" s="3">
        <v>25.9356267335003</v>
      </c>
      <c r="M2422" s="3">
        <v>25.9158649860045</v>
      </c>
      <c r="N2422" s="3">
        <v>25.8961032385088</v>
      </c>
      <c r="O2422" s="3">
        <v>26.267399174454798</v>
      </c>
      <c r="P2422" s="3">
        <v>26.6386951104008</v>
      </c>
      <c r="Q2422" s="3">
        <v>27.009991046346801</v>
      </c>
      <c r="R2422" s="3">
        <v>27.381286982292799</v>
      </c>
      <c r="S2422" s="3">
        <v>27.752582918238801</v>
      </c>
      <c r="T2422" s="3">
        <v>28.0941076852605</v>
      </c>
      <c r="U2422" s="3">
        <v>28.435632452282299</v>
      </c>
      <c r="V2422" s="3">
        <v>28.777157219304002</v>
      </c>
      <c r="W2422" s="3">
        <v>29.1186819863258</v>
      </c>
      <c r="X2422" s="3">
        <v>29.460206753347499</v>
      </c>
      <c r="Y2422" s="3">
        <v>29.717449263186701</v>
      </c>
      <c r="Z2422" s="3">
        <v>29.974691773025999</v>
      </c>
      <c r="AA2422" s="3">
        <v>30.2319342828652</v>
      </c>
      <c r="AB2422" s="3">
        <v>30.489176792704502</v>
      </c>
      <c r="AC2422" s="3">
        <v>30.7464193025437</v>
      </c>
      <c r="AD2422" s="3">
        <v>31.068664523968501</v>
      </c>
      <c r="AE2422" s="3">
        <v>31.390909745393198</v>
      </c>
      <c r="AF2422" s="3">
        <v>31.713154966817999</v>
      </c>
      <c r="AG2422" s="3">
        <v>32.035400188242697</v>
      </c>
      <c r="AH2422" s="3">
        <v>32.357645409667498</v>
      </c>
      <c r="AI2422" s="3">
        <v>32.674606551317197</v>
      </c>
      <c r="AJ2422" s="3">
        <v>32.991567692967003</v>
      </c>
      <c r="AK2422" s="3">
        <v>33.308528834616702</v>
      </c>
      <c r="AL2422" s="3">
        <v>33.6254899762665</v>
      </c>
      <c r="AM2422" s="3">
        <v>33.9424511179162</v>
      </c>
      <c r="AN2422" s="4"/>
      <c r="AO2422" s="4"/>
    </row>
    <row r="2423" spans="1:41" x14ac:dyDescent="0.25">
      <c r="A2423" s="378" t="str">
        <f t="shared" si="15"/>
        <v>DIC7</v>
      </c>
      <c r="B2423" s="2" t="s">
        <v>4</v>
      </c>
      <c r="C2423" s="2" t="s">
        <v>2</v>
      </c>
      <c r="D2423" s="2" t="s">
        <v>19</v>
      </c>
      <c r="E2423" s="2" t="s">
        <v>134</v>
      </c>
      <c r="F2423" s="2" t="s">
        <v>2</v>
      </c>
      <c r="G2423" s="4"/>
      <c r="H2423" s="3">
        <v>6.2819762055484896</v>
      </c>
      <c r="I2423" s="3">
        <v>5.9436653560402704</v>
      </c>
      <c r="J2423" s="3">
        <v>6.3405608617172797</v>
      </c>
      <c r="K2423" s="3">
        <v>7.0482738144361301</v>
      </c>
      <c r="L2423" s="3">
        <v>7.8397226430005196</v>
      </c>
      <c r="M2423" s="3">
        <v>7.97643629231725</v>
      </c>
      <c r="N2423" s="3">
        <v>8.1131499416339796</v>
      </c>
      <c r="O2423" s="3">
        <v>8.2630690852453004</v>
      </c>
      <c r="P2423" s="3">
        <v>8.4129882288566193</v>
      </c>
      <c r="Q2423" s="3">
        <v>8.5629073724679508</v>
      </c>
      <c r="R2423" s="3">
        <v>8.7128265160792697</v>
      </c>
      <c r="S2423" s="3">
        <v>8.8627456596905905</v>
      </c>
      <c r="T2423" s="3">
        <v>8.8816529661238306</v>
      </c>
      <c r="U2423" s="3">
        <v>8.9005602725570601</v>
      </c>
      <c r="V2423" s="3">
        <v>8.9194675789903002</v>
      </c>
      <c r="W2423" s="3">
        <v>8.9383748854235296</v>
      </c>
      <c r="X2423" s="3">
        <v>8.9572821918567591</v>
      </c>
      <c r="Y2423" s="3">
        <v>8.9704414923591305</v>
      </c>
      <c r="Z2423" s="3">
        <v>8.9836007928614894</v>
      </c>
      <c r="AA2423" s="3">
        <v>8.9967600933638501</v>
      </c>
      <c r="AB2423" s="3">
        <v>9.0099193938662108</v>
      </c>
      <c r="AC2423" s="3">
        <v>9.0230786943685803</v>
      </c>
      <c r="AD2423" s="3">
        <v>9.0438334403709195</v>
      </c>
      <c r="AE2423" s="3">
        <v>9.0645881863732694</v>
      </c>
      <c r="AF2423" s="3">
        <v>9.0853429323756192</v>
      </c>
      <c r="AG2423" s="3">
        <v>9.1060976783779708</v>
      </c>
      <c r="AH2423" s="3">
        <v>9.1268524243803206</v>
      </c>
      <c r="AI2423" s="3">
        <v>9.1797539922142395</v>
      </c>
      <c r="AJ2423" s="3">
        <v>9.2326555600481601</v>
      </c>
      <c r="AK2423" s="3">
        <v>9.2855571278820808</v>
      </c>
      <c r="AL2423" s="3">
        <v>9.3384586957159907</v>
      </c>
      <c r="AM2423" s="3">
        <v>9.3913602635499096</v>
      </c>
      <c r="AN2423" s="4"/>
      <c r="AO2423" s="4"/>
    </row>
    <row r="2424" spans="1:41" x14ac:dyDescent="0.25">
      <c r="A2424" s="378" t="str">
        <f t="shared" si="15"/>
        <v>DIC7</v>
      </c>
      <c r="B2424" s="2" t="s">
        <v>4</v>
      </c>
      <c r="C2424" s="2" t="s">
        <v>2</v>
      </c>
      <c r="D2424" s="2" t="s">
        <v>19</v>
      </c>
      <c r="E2424" s="2" t="s">
        <v>135</v>
      </c>
      <c r="F2424" s="2" t="s">
        <v>2</v>
      </c>
      <c r="G2424" s="4"/>
      <c r="H2424" s="3">
        <v>6.2819762055484896</v>
      </c>
      <c r="I2424" s="3">
        <v>5.9436653560402704</v>
      </c>
      <c r="J2424" s="3">
        <v>6.3405608617172797</v>
      </c>
      <c r="K2424" s="3">
        <v>7.0482738144361301</v>
      </c>
      <c r="L2424" s="3">
        <v>7.8397226430005196</v>
      </c>
      <c r="M2424" s="3">
        <v>7.97643629231725</v>
      </c>
      <c r="N2424" s="3">
        <v>8.1131499416339796</v>
      </c>
      <c r="O2424" s="3">
        <v>8.2630690852453004</v>
      </c>
      <c r="P2424" s="3">
        <v>8.4129882288566193</v>
      </c>
      <c r="Q2424" s="3">
        <v>8.5629073724679508</v>
      </c>
      <c r="R2424" s="3">
        <v>8.7128265160792697</v>
      </c>
      <c r="S2424" s="3">
        <v>8.8627456596905905</v>
      </c>
      <c r="T2424" s="3">
        <v>8.8816529661238306</v>
      </c>
      <c r="U2424" s="3">
        <v>8.9005602725570601</v>
      </c>
      <c r="V2424" s="3">
        <v>8.9194675789903002</v>
      </c>
      <c r="W2424" s="3">
        <v>8.9383748854235296</v>
      </c>
      <c r="X2424" s="3">
        <v>8.9572821918567591</v>
      </c>
      <c r="Y2424" s="3">
        <v>8.9704414923591305</v>
      </c>
      <c r="Z2424" s="3">
        <v>8.9836007928614894</v>
      </c>
      <c r="AA2424" s="3">
        <v>8.9967600933638501</v>
      </c>
      <c r="AB2424" s="3">
        <v>9.0099193938662108</v>
      </c>
      <c r="AC2424" s="3">
        <v>9.0230786943685803</v>
      </c>
      <c r="AD2424" s="3">
        <v>9.0438334403709195</v>
      </c>
      <c r="AE2424" s="3">
        <v>9.0645881863732694</v>
      </c>
      <c r="AF2424" s="3">
        <v>9.0853429323756192</v>
      </c>
      <c r="AG2424" s="3">
        <v>9.1060976783779708</v>
      </c>
      <c r="AH2424" s="3">
        <v>9.1268524243803206</v>
      </c>
      <c r="AI2424" s="3">
        <v>9.1797539922142395</v>
      </c>
      <c r="AJ2424" s="3">
        <v>9.2326555600481601</v>
      </c>
      <c r="AK2424" s="3">
        <v>9.2855571278820808</v>
      </c>
      <c r="AL2424" s="3">
        <v>9.3384586957159907</v>
      </c>
      <c r="AM2424" s="3">
        <v>9.3913602635499096</v>
      </c>
      <c r="AN2424" s="4"/>
      <c r="AO2424" s="4"/>
    </row>
    <row r="2425" spans="1:41" x14ac:dyDescent="0.25">
      <c r="A2425" s="378" t="str">
        <f t="shared" si="15"/>
        <v>DIC7</v>
      </c>
      <c r="B2425" s="2" t="s">
        <v>4</v>
      </c>
      <c r="C2425" s="2" t="s">
        <v>2</v>
      </c>
      <c r="D2425" s="2" t="s">
        <v>19</v>
      </c>
      <c r="E2425" s="2" t="s">
        <v>39</v>
      </c>
      <c r="F2425" s="2" t="s">
        <v>2</v>
      </c>
      <c r="G2425" s="4"/>
      <c r="H2425" s="3">
        <v>9.2415067298189992</v>
      </c>
      <c r="I2425" s="3">
        <v>9.6605963379900004</v>
      </c>
      <c r="J2425" s="3">
        <v>9.6007797966833994</v>
      </c>
      <c r="K2425" s="3">
        <v>9.5409632553768002</v>
      </c>
      <c r="L2425" s="3">
        <v>9.4811467140701993</v>
      </c>
      <c r="M2425" s="3">
        <v>9.4213301727636001</v>
      </c>
      <c r="N2425" s="3">
        <v>9.3615136314570009</v>
      </c>
      <c r="O2425" s="3">
        <v>9.6447022051535996</v>
      </c>
      <c r="P2425" s="3">
        <v>9.9278907788502</v>
      </c>
      <c r="Q2425" s="3">
        <v>10.2110793525468</v>
      </c>
      <c r="R2425" s="3">
        <v>10.494267926243401</v>
      </c>
      <c r="S2425" s="3">
        <v>10.77745649994</v>
      </c>
      <c r="T2425" s="3">
        <v>11.028976801596</v>
      </c>
      <c r="U2425" s="3">
        <v>11.280497103251999</v>
      </c>
      <c r="V2425" s="3">
        <v>11.532017404908</v>
      </c>
      <c r="W2425" s="3">
        <v>11.783537706563999</v>
      </c>
      <c r="X2425" s="3">
        <v>12.03505800822</v>
      </c>
      <c r="Y2425" s="3">
        <v>12.303440922123</v>
      </c>
      <c r="Z2425" s="3">
        <v>12.571823836026001</v>
      </c>
      <c r="AA2425" s="3">
        <v>12.840206749928999</v>
      </c>
      <c r="AB2425" s="3">
        <v>13.108589663831999</v>
      </c>
      <c r="AC2425" s="3">
        <v>13.376972577735</v>
      </c>
      <c r="AD2425" s="3">
        <v>13.561516528466401</v>
      </c>
      <c r="AE2425" s="3">
        <v>13.7460604791978</v>
      </c>
      <c r="AF2425" s="3">
        <v>13.9306044299292</v>
      </c>
      <c r="AG2425" s="3">
        <v>14.1151483806606</v>
      </c>
      <c r="AH2425" s="3">
        <v>14.299692331392</v>
      </c>
      <c r="AI2425" s="3">
        <v>14.457699112194</v>
      </c>
      <c r="AJ2425" s="3">
        <v>14.615705892996001</v>
      </c>
      <c r="AK2425" s="3">
        <v>14.773712673798</v>
      </c>
      <c r="AL2425" s="3">
        <v>14.9317194546</v>
      </c>
      <c r="AM2425" s="3">
        <v>15.089726235402001</v>
      </c>
      <c r="AN2425" s="4"/>
      <c r="AO2425" s="4"/>
    </row>
    <row r="2426" spans="1:41" x14ac:dyDescent="0.25">
      <c r="A2426" s="378" t="str">
        <f t="shared" si="15"/>
        <v>DIC7</v>
      </c>
      <c r="B2426" s="2" t="s">
        <v>4</v>
      </c>
      <c r="C2426" s="2" t="s">
        <v>2</v>
      </c>
      <c r="D2426" s="2" t="s">
        <v>19</v>
      </c>
      <c r="E2426" s="2" t="s">
        <v>136</v>
      </c>
      <c r="F2426" s="2" t="s">
        <v>2</v>
      </c>
      <c r="G2426" s="4"/>
      <c r="H2426" s="3">
        <v>9.2415067298189992</v>
      </c>
      <c r="I2426" s="3">
        <v>9.6605963379900004</v>
      </c>
      <c r="J2426" s="3">
        <v>9.6007797966833994</v>
      </c>
      <c r="K2426" s="3">
        <v>9.5409632553768002</v>
      </c>
      <c r="L2426" s="3">
        <v>9.4811467140701993</v>
      </c>
      <c r="M2426" s="3">
        <v>9.4213301727636001</v>
      </c>
      <c r="N2426" s="3">
        <v>9.3615136314570009</v>
      </c>
      <c r="O2426" s="3">
        <v>9.6447022051535996</v>
      </c>
      <c r="P2426" s="3">
        <v>9.9278907788502</v>
      </c>
      <c r="Q2426" s="3">
        <v>10.2110793525468</v>
      </c>
      <c r="R2426" s="3">
        <v>10.494267926243401</v>
      </c>
      <c r="S2426" s="3">
        <v>10.77745649994</v>
      </c>
      <c r="T2426" s="3">
        <v>11.028976801596</v>
      </c>
      <c r="U2426" s="3">
        <v>11.280497103251999</v>
      </c>
      <c r="V2426" s="3">
        <v>11.532017404908</v>
      </c>
      <c r="W2426" s="3">
        <v>11.783537706563999</v>
      </c>
      <c r="X2426" s="3">
        <v>12.03505800822</v>
      </c>
      <c r="Y2426" s="3">
        <v>12.303440922123</v>
      </c>
      <c r="Z2426" s="3">
        <v>12.571823836026001</v>
      </c>
      <c r="AA2426" s="3">
        <v>12.840206749928999</v>
      </c>
      <c r="AB2426" s="3">
        <v>13.108589663831999</v>
      </c>
      <c r="AC2426" s="3">
        <v>13.376972577735</v>
      </c>
      <c r="AD2426" s="3">
        <v>13.561516528466401</v>
      </c>
      <c r="AE2426" s="3">
        <v>13.7460604791978</v>
      </c>
      <c r="AF2426" s="3">
        <v>13.9306044299292</v>
      </c>
      <c r="AG2426" s="3">
        <v>14.1151483806606</v>
      </c>
      <c r="AH2426" s="3">
        <v>14.299692331392</v>
      </c>
      <c r="AI2426" s="3">
        <v>14.457699112194</v>
      </c>
      <c r="AJ2426" s="3">
        <v>14.615705892996001</v>
      </c>
      <c r="AK2426" s="3">
        <v>14.773712673798</v>
      </c>
      <c r="AL2426" s="3">
        <v>14.9317194546</v>
      </c>
      <c r="AM2426" s="3">
        <v>15.089726235402001</v>
      </c>
      <c r="AN2426" s="4"/>
      <c r="AO2426" s="4"/>
    </row>
    <row r="2427" spans="1:41" x14ac:dyDescent="0.25">
      <c r="A2427" s="378" t="str">
        <f t="shared" si="15"/>
        <v>DIC7</v>
      </c>
      <c r="B2427" s="2" t="s">
        <v>4</v>
      </c>
      <c r="C2427" s="2" t="s">
        <v>2</v>
      </c>
      <c r="D2427" s="2" t="s">
        <v>19</v>
      </c>
      <c r="E2427" s="2" t="s">
        <v>40</v>
      </c>
      <c r="F2427" s="2" t="s">
        <v>2</v>
      </c>
      <c r="G2427" s="4"/>
      <c r="H2427" s="3">
        <v>7.1598435060130798</v>
      </c>
      <c r="I2427" s="3">
        <v>6.7622507074095797</v>
      </c>
      <c r="J2427" s="3">
        <v>7.0529452811552602</v>
      </c>
      <c r="K2427" s="3">
        <v>7.3436398549009496</v>
      </c>
      <c r="L2427" s="3">
        <v>7.6343344286466399</v>
      </c>
      <c r="M2427" s="3">
        <v>7.9250290023923204</v>
      </c>
      <c r="N2427" s="3">
        <v>8.2157235761380107</v>
      </c>
      <c r="O2427" s="3">
        <v>8.3883118770535603</v>
      </c>
      <c r="P2427" s="3">
        <v>8.5609001779691098</v>
      </c>
      <c r="Q2427" s="3">
        <v>8.7334884788846594</v>
      </c>
      <c r="R2427" s="3">
        <v>9.1443974789579805</v>
      </c>
      <c r="S2427" s="3">
        <v>9.9974701852893109</v>
      </c>
      <c r="T2427" s="3">
        <v>10.8752855229523</v>
      </c>
      <c r="U2427" s="3">
        <v>11.8584520160249</v>
      </c>
      <c r="V2427" s="3">
        <v>12.11351234859</v>
      </c>
      <c r="W2427" s="3">
        <v>12.368572681155101</v>
      </c>
      <c r="X2427" s="3">
        <v>12.6236330137202</v>
      </c>
      <c r="Y2427" s="3">
        <v>12.826658271401399</v>
      </c>
      <c r="Z2427" s="3">
        <v>13.0296835290826</v>
      </c>
      <c r="AA2427" s="3">
        <v>13.2327087867638</v>
      </c>
      <c r="AB2427" s="3">
        <v>13.435734044445001</v>
      </c>
      <c r="AC2427" s="3">
        <v>13.6387593021262</v>
      </c>
      <c r="AD2427" s="3">
        <v>13.881030105229501</v>
      </c>
      <c r="AE2427" s="3">
        <v>14.1233009083328</v>
      </c>
      <c r="AF2427" s="3">
        <v>14.3655717114361</v>
      </c>
      <c r="AG2427" s="3">
        <v>14.607842514539399</v>
      </c>
      <c r="AH2427" s="3">
        <v>14.8501133176427</v>
      </c>
      <c r="AI2427" s="3">
        <v>15.0846375714753</v>
      </c>
      <c r="AJ2427" s="3">
        <v>15.3191618253078</v>
      </c>
      <c r="AK2427" s="3">
        <v>15.5536860791404</v>
      </c>
      <c r="AL2427" s="3">
        <v>15.7882103329729</v>
      </c>
      <c r="AM2427" s="3">
        <v>16.022734586805498</v>
      </c>
      <c r="AN2427" s="4"/>
      <c r="AO2427" s="4"/>
    </row>
    <row r="2428" spans="1:41" x14ac:dyDescent="0.25">
      <c r="A2428" s="378" t="str">
        <f t="shared" si="15"/>
        <v>DIC7</v>
      </c>
      <c r="B2428" s="2" t="s">
        <v>4</v>
      </c>
      <c r="C2428" s="2" t="s">
        <v>2</v>
      </c>
      <c r="D2428" s="2" t="s">
        <v>19</v>
      </c>
      <c r="E2428" s="2" t="s">
        <v>137</v>
      </c>
      <c r="F2428" s="2" t="s">
        <v>2</v>
      </c>
      <c r="G2428" s="4"/>
      <c r="H2428" s="3">
        <v>5.9150364831514803</v>
      </c>
      <c r="I2428" s="3">
        <v>5.6875332510365801</v>
      </c>
      <c r="J2428" s="3">
        <v>5.9783120537315204</v>
      </c>
      <c r="K2428" s="3">
        <v>6.2818837529828899</v>
      </c>
      <c r="L2428" s="3">
        <v>6.5899314939224203</v>
      </c>
      <c r="M2428" s="3">
        <v>6.8806260676680999</v>
      </c>
      <c r="N2428" s="3">
        <v>7.1713206414137902</v>
      </c>
      <c r="O2428" s="3">
        <v>7.3439089423293398</v>
      </c>
      <c r="P2428" s="3">
        <v>7.5164972432448902</v>
      </c>
      <c r="Q2428" s="3">
        <v>7.6890855441604398</v>
      </c>
      <c r="R2428" s="3">
        <v>8.0999945442337609</v>
      </c>
      <c r="S2428" s="3">
        <v>8.9530672505650895</v>
      </c>
      <c r="T2428" s="3">
        <v>9.8308825882280892</v>
      </c>
      <c r="U2428" s="3">
        <v>10.8140490813007</v>
      </c>
      <c r="V2428" s="3">
        <v>11.1606892749769</v>
      </c>
      <c r="W2428" s="3">
        <v>11.415749607542001</v>
      </c>
      <c r="X2428" s="3">
        <v>11.6708099401071</v>
      </c>
      <c r="Y2428" s="3">
        <v>11.873835197788299</v>
      </c>
      <c r="Z2428" s="3">
        <v>12.0768604554695</v>
      </c>
      <c r="AA2428" s="3">
        <v>12.2798857131507</v>
      </c>
      <c r="AB2428" s="3">
        <v>12.482910970831901</v>
      </c>
      <c r="AC2428" s="3">
        <v>12.6859362285131</v>
      </c>
      <c r="AD2428" s="3">
        <v>12.928207031616401</v>
      </c>
      <c r="AE2428" s="3">
        <v>13.1704778347197</v>
      </c>
      <c r="AF2428" s="3">
        <v>13.412748637823</v>
      </c>
      <c r="AG2428" s="3">
        <v>13.655019440926299</v>
      </c>
      <c r="AH2428" s="3">
        <v>13.8972902440296</v>
      </c>
      <c r="AI2428" s="3">
        <v>14.1318144978622</v>
      </c>
      <c r="AJ2428" s="3">
        <v>14.3663387516947</v>
      </c>
      <c r="AK2428" s="3">
        <v>14.6008630055273</v>
      </c>
      <c r="AL2428" s="3">
        <v>14.8353872593598</v>
      </c>
      <c r="AM2428" s="3">
        <v>15.0699115131924</v>
      </c>
      <c r="AN2428" s="4"/>
      <c r="AO2428" s="4"/>
    </row>
    <row r="2429" spans="1:41" x14ac:dyDescent="0.25">
      <c r="A2429" s="378" t="str">
        <f t="shared" si="15"/>
        <v>DIC7</v>
      </c>
      <c r="B2429" s="2" t="s">
        <v>4</v>
      </c>
      <c r="C2429" s="2" t="s">
        <v>2</v>
      </c>
      <c r="D2429" s="2" t="s">
        <v>19</v>
      </c>
      <c r="E2429" s="2" t="s">
        <v>41</v>
      </c>
      <c r="F2429" s="2" t="s">
        <v>2</v>
      </c>
      <c r="G2429" s="4"/>
      <c r="H2429" s="3">
        <v>17.346292740269998</v>
      </c>
      <c r="I2429" s="3">
        <v>17.119292938312501</v>
      </c>
      <c r="J2429" s="3">
        <v>17.309999405614501</v>
      </c>
      <c r="K2429" s="3">
        <v>17.500705872916502</v>
      </c>
      <c r="L2429" s="3">
        <v>17.691412340218498</v>
      </c>
      <c r="M2429" s="3">
        <v>17.882118807520499</v>
      </c>
      <c r="N2429" s="3">
        <v>18.072825274822499</v>
      </c>
      <c r="O2429" s="3">
        <v>18.407060144342999</v>
      </c>
      <c r="P2429" s="3">
        <v>18.7412950138635</v>
      </c>
      <c r="Q2429" s="3">
        <v>19.075529883384</v>
      </c>
      <c r="R2429" s="3">
        <v>19.409764752904501</v>
      </c>
      <c r="S2429" s="3">
        <v>19.743999622425001</v>
      </c>
      <c r="T2429" s="3">
        <v>20.093158818427501</v>
      </c>
      <c r="U2429" s="3">
        <v>20.442318014430001</v>
      </c>
      <c r="V2429" s="3">
        <v>20.7914772104325</v>
      </c>
      <c r="W2429" s="3">
        <v>21.140636406435</v>
      </c>
      <c r="X2429" s="3">
        <v>21.4897956024375</v>
      </c>
      <c r="Y2429" s="3">
        <v>21.740870667057798</v>
      </c>
      <c r="Z2429" s="3">
        <v>21.991945731678001</v>
      </c>
      <c r="AA2429" s="3">
        <v>22.2430207962983</v>
      </c>
      <c r="AB2429" s="3">
        <v>22.494095860918499</v>
      </c>
      <c r="AC2429" s="3">
        <v>22.745170925538801</v>
      </c>
      <c r="AD2429" s="3">
        <v>23.101220040268501</v>
      </c>
      <c r="AE2429" s="3">
        <v>23.457269154998301</v>
      </c>
      <c r="AF2429" s="3">
        <v>23.813318269728001</v>
      </c>
      <c r="AG2429" s="3">
        <v>24.1693673844578</v>
      </c>
      <c r="AH2429" s="3">
        <v>24.5254164991875</v>
      </c>
      <c r="AI2429" s="3">
        <v>24.7998576224002</v>
      </c>
      <c r="AJ2429" s="3">
        <v>25.074298745613</v>
      </c>
      <c r="AK2429" s="3">
        <v>25.3487398688257</v>
      </c>
      <c r="AL2429" s="3">
        <v>25.623180992038499</v>
      </c>
      <c r="AM2429" s="3">
        <v>25.897622115251199</v>
      </c>
      <c r="AN2429" s="4"/>
      <c r="AO2429" s="4"/>
    </row>
    <row r="2430" spans="1:41" x14ac:dyDescent="0.25">
      <c r="A2430" s="378" t="str">
        <f t="shared" si="15"/>
        <v>DIC7</v>
      </c>
      <c r="B2430" s="2" t="s">
        <v>4</v>
      </c>
      <c r="C2430" s="2" t="s">
        <v>2</v>
      </c>
      <c r="D2430" s="2" t="s">
        <v>19</v>
      </c>
      <c r="E2430" s="2" t="s">
        <v>42</v>
      </c>
      <c r="F2430" s="2" t="s">
        <v>2</v>
      </c>
      <c r="G2430" s="4"/>
      <c r="H2430" s="3">
        <v>11.7753312297116</v>
      </c>
      <c r="I2430" s="3">
        <v>10.521855509182499</v>
      </c>
      <c r="J2430" s="3">
        <v>11.599522637734401</v>
      </c>
      <c r="K2430" s="3">
        <v>12.077609189439199</v>
      </c>
      <c r="L2430" s="3">
        <v>12.5556957411439</v>
      </c>
      <c r="M2430" s="3">
        <v>13.0337822928487</v>
      </c>
      <c r="N2430" s="3">
        <v>13.511868844553399</v>
      </c>
      <c r="O2430" s="3">
        <v>13.7957136531651</v>
      </c>
      <c r="P2430" s="3">
        <v>14.079558461776699</v>
      </c>
      <c r="Q2430" s="3">
        <v>14.3634032703884</v>
      </c>
      <c r="R2430" s="3">
        <v>14.647248079000001</v>
      </c>
      <c r="S2430" s="3">
        <v>14.931092887611699</v>
      </c>
      <c r="T2430" s="3">
        <v>15.266677864796399</v>
      </c>
      <c r="U2430" s="3">
        <v>15.6022628419811</v>
      </c>
      <c r="V2430" s="3">
        <v>15.9378478191658</v>
      </c>
      <c r="W2430" s="3">
        <v>16.273432796350502</v>
      </c>
      <c r="X2430" s="3">
        <v>16.6090177735352</v>
      </c>
      <c r="Y2430" s="3">
        <v>16.876139774756101</v>
      </c>
      <c r="Z2430" s="3">
        <v>17.143261775977098</v>
      </c>
      <c r="AA2430" s="3">
        <v>17.410383777198</v>
      </c>
      <c r="AB2430" s="3">
        <v>17.677505778419</v>
      </c>
      <c r="AC2430" s="3">
        <v>17.944627779639902</v>
      </c>
      <c r="AD2430" s="3">
        <v>18.26338546773</v>
      </c>
      <c r="AE2430" s="3">
        <v>18.582143155820098</v>
      </c>
      <c r="AF2430" s="3">
        <v>18.9009008439103</v>
      </c>
      <c r="AG2430" s="3">
        <v>19.219658532000398</v>
      </c>
      <c r="AH2430" s="3">
        <v>19.5384162200905</v>
      </c>
      <c r="AI2430" s="3">
        <v>19.846981709597099</v>
      </c>
      <c r="AJ2430" s="3">
        <v>20.155547199103701</v>
      </c>
      <c r="AK2430" s="3">
        <v>20.4641126886102</v>
      </c>
      <c r="AL2430" s="3">
        <v>20.772678178116799</v>
      </c>
      <c r="AM2430" s="3">
        <v>21.081243667623401</v>
      </c>
      <c r="AN2430" s="4"/>
      <c r="AO2430" s="4"/>
    </row>
    <row r="2431" spans="1:41" x14ac:dyDescent="0.25">
      <c r="A2431" s="378" t="str">
        <f t="shared" si="15"/>
        <v>DIC7</v>
      </c>
      <c r="B2431" s="2" t="s">
        <v>4</v>
      </c>
      <c r="C2431" s="2" t="s">
        <v>2</v>
      </c>
      <c r="D2431" s="2" t="s">
        <v>19</v>
      </c>
      <c r="E2431" s="2" t="s">
        <v>138</v>
      </c>
      <c r="F2431" s="2" t="s">
        <v>2</v>
      </c>
      <c r="G2431" s="4"/>
      <c r="H2431" s="3">
        <v>11.078123674443701</v>
      </c>
      <c r="I2431" s="3">
        <v>9.9947375204032802</v>
      </c>
      <c r="J2431" s="3">
        <v>11.0724888779044</v>
      </c>
      <c r="K2431" s="3">
        <v>11.5634525551148</v>
      </c>
      <c r="L2431" s="3">
        <v>12.058892274013401</v>
      </c>
      <c r="M2431" s="3">
        <v>12.536978825718201</v>
      </c>
      <c r="N2431" s="3">
        <v>13.0150653774229</v>
      </c>
      <c r="O2431" s="3">
        <v>13.2989101860346</v>
      </c>
      <c r="P2431" s="3">
        <v>13.5827549946462</v>
      </c>
      <c r="Q2431" s="3">
        <v>13.8665998032579</v>
      </c>
      <c r="R2431" s="3">
        <v>14.150444611869601</v>
      </c>
      <c r="S2431" s="3">
        <v>14.4342894204812</v>
      </c>
      <c r="T2431" s="3">
        <v>14.7698743976659</v>
      </c>
      <c r="U2431" s="3">
        <v>15.1054593748506</v>
      </c>
      <c r="V2431" s="3">
        <v>15.5326242131464</v>
      </c>
      <c r="W2431" s="3">
        <v>15.8682091903311</v>
      </c>
      <c r="X2431" s="3">
        <v>16.203794167515799</v>
      </c>
      <c r="Y2431" s="3">
        <v>16.4709161687368</v>
      </c>
      <c r="Z2431" s="3">
        <v>16.738038169957701</v>
      </c>
      <c r="AA2431" s="3">
        <v>17.005160171178701</v>
      </c>
      <c r="AB2431" s="3">
        <v>17.272282172399599</v>
      </c>
      <c r="AC2431" s="3">
        <v>17.5394041736205</v>
      </c>
      <c r="AD2431" s="3">
        <v>17.858161861710698</v>
      </c>
      <c r="AE2431" s="3">
        <v>18.1769195498008</v>
      </c>
      <c r="AF2431" s="3">
        <v>18.495677237890899</v>
      </c>
      <c r="AG2431" s="3">
        <v>18.814434925981001</v>
      </c>
      <c r="AH2431" s="3">
        <v>19.133192614071099</v>
      </c>
      <c r="AI2431" s="3">
        <v>19.441758103577701</v>
      </c>
      <c r="AJ2431" s="3">
        <v>19.7503235930843</v>
      </c>
      <c r="AK2431" s="3">
        <v>20.058889082590898</v>
      </c>
      <c r="AL2431" s="3">
        <v>20.3674545720975</v>
      </c>
      <c r="AM2431" s="3">
        <v>20.676020061604</v>
      </c>
      <c r="AN2431" s="4"/>
      <c r="AO2431" s="4"/>
    </row>
    <row r="2432" spans="1:41" x14ac:dyDescent="0.25">
      <c r="A2432" s="378" t="str">
        <f t="shared" si="15"/>
        <v>DIC7</v>
      </c>
      <c r="B2432" s="2" t="s">
        <v>4</v>
      </c>
      <c r="C2432" s="2" t="s">
        <v>2</v>
      </c>
      <c r="D2432" s="2" t="s">
        <v>19</v>
      </c>
      <c r="E2432" s="2" t="s">
        <v>139</v>
      </c>
      <c r="F2432" s="2" t="s">
        <v>2</v>
      </c>
      <c r="G2432" s="4"/>
      <c r="H2432" s="3">
        <v>11.302293860529099</v>
      </c>
      <c r="I2432" s="3">
        <v>10.0562941383332</v>
      </c>
      <c r="J2432" s="3">
        <v>11.1275338287426</v>
      </c>
      <c r="K2432" s="3">
        <v>11.6027689696022</v>
      </c>
      <c r="L2432" s="3">
        <v>12.0780041104618</v>
      </c>
      <c r="M2432" s="3">
        <v>12.553239251321401</v>
      </c>
      <c r="N2432" s="3">
        <v>13.0284743921809</v>
      </c>
      <c r="O2432" s="3">
        <v>13.3106262894092</v>
      </c>
      <c r="P2432" s="3">
        <v>13.674334855757399</v>
      </c>
      <c r="Q2432" s="3">
        <v>13.958179664369</v>
      </c>
      <c r="R2432" s="3">
        <v>14.242024472980701</v>
      </c>
      <c r="S2432" s="3">
        <v>14.5258692815923</v>
      </c>
      <c r="T2432" s="3">
        <v>14.861454258777</v>
      </c>
      <c r="U2432" s="3">
        <v>15.1970392359617</v>
      </c>
      <c r="V2432" s="3">
        <v>15.5326242131464</v>
      </c>
      <c r="W2432" s="3">
        <v>15.8682091903311</v>
      </c>
      <c r="X2432" s="3">
        <v>16.203794167515799</v>
      </c>
      <c r="Y2432" s="3">
        <v>16.4709161687368</v>
      </c>
      <c r="Z2432" s="3">
        <v>16.738038169957701</v>
      </c>
      <c r="AA2432" s="3">
        <v>17.005160171178701</v>
      </c>
      <c r="AB2432" s="3">
        <v>17.272282172399599</v>
      </c>
      <c r="AC2432" s="3">
        <v>17.5394041736205</v>
      </c>
      <c r="AD2432" s="3">
        <v>17.858161861710698</v>
      </c>
      <c r="AE2432" s="3">
        <v>18.1769195498008</v>
      </c>
      <c r="AF2432" s="3">
        <v>18.495677237890899</v>
      </c>
      <c r="AG2432" s="3">
        <v>18.814434925981001</v>
      </c>
      <c r="AH2432" s="3">
        <v>19.133192614071099</v>
      </c>
      <c r="AI2432" s="3">
        <v>19.441758103577701</v>
      </c>
      <c r="AJ2432" s="3">
        <v>19.7503235930843</v>
      </c>
      <c r="AK2432" s="3">
        <v>20.058889082590898</v>
      </c>
      <c r="AL2432" s="3">
        <v>20.3674545720975</v>
      </c>
      <c r="AM2432" s="3">
        <v>20.676020061604</v>
      </c>
      <c r="AN2432" s="4"/>
      <c r="AO2432" s="4"/>
    </row>
    <row r="2433" spans="1:41" x14ac:dyDescent="0.25">
      <c r="A2433" s="378" t="str">
        <f t="shared" si="15"/>
        <v>DIC7</v>
      </c>
      <c r="B2433" s="2" t="s">
        <v>4</v>
      </c>
      <c r="C2433" s="2" t="s">
        <v>2</v>
      </c>
      <c r="D2433" s="2" t="s">
        <v>19</v>
      </c>
      <c r="E2433" s="2" t="s">
        <v>140</v>
      </c>
      <c r="F2433" s="2" t="s">
        <v>2</v>
      </c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3">
        <v>6.7310613946923397</v>
      </c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</row>
    <row r="2434" spans="1:41" x14ac:dyDescent="0.25">
      <c r="A2434" s="378" t="str">
        <f t="shared" si="15"/>
        <v>DIC7</v>
      </c>
      <c r="B2434" s="2" t="s">
        <v>4</v>
      </c>
      <c r="C2434" s="2" t="s">
        <v>2</v>
      </c>
      <c r="D2434" s="2" t="s">
        <v>19</v>
      </c>
      <c r="E2434" s="2" t="s">
        <v>43</v>
      </c>
      <c r="F2434" s="2" t="s">
        <v>2</v>
      </c>
      <c r="G2434" s="4"/>
      <c r="H2434" s="3">
        <v>17.551047751146001</v>
      </c>
      <c r="I2434" s="3">
        <v>16.867144707893999</v>
      </c>
      <c r="J2434" s="3">
        <v>17.4683021896656</v>
      </c>
      <c r="K2434" s="3">
        <v>18.069459671437201</v>
      </c>
      <c r="L2434" s="3">
        <v>18.670617153208799</v>
      </c>
      <c r="M2434" s="3">
        <v>19.2717746349804</v>
      </c>
      <c r="N2434" s="3">
        <v>19.872932116752001</v>
      </c>
      <c r="O2434" s="3">
        <v>20.302857168867</v>
      </c>
      <c r="P2434" s="3">
        <v>25.9159777762275</v>
      </c>
      <c r="Q2434" s="3">
        <v>26.453384091371198</v>
      </c>
      <c r="R2434" s="3">
        <v>26.990790406515</v>
      </c>
      <c r="S2434" s="3">
        <v>27.528196721658698</v>
      </c>
      <c r="T2434" s="3">
        <v>27.745488744947998</v>
      </c>
      <c r="U2434" s="3">
        <v>27.962780768237199</v>
      </c>
      <c r="V2434" s="3">
        <v>28.180072791526499</v>
      </c>
      <c r="W2434" s="3">
        <v>28.397364814815699</v>
      </c>
      <c r="X2434" s="3">
        <v>28.614656838104999</v>
      </c>
      <c r="Y2434" s="3">
        <v>28.9948504061385</v>
      </c>
      <c r="Z2434" s="3">
        <v>29.375043974172002</v>
      </c>
      <c r="AA2434" s="3">
        <v>29.755237542205499</v>
      </c>
      <c r="AB2434" s="3">
        <v>30.135431110239001</v>
      </c>
      <c r="AC2434" s="3">
        <v>30.515624678272498</v>
      </c>
      <c r="AD2434" s="3">
        <v>30.8819249077658</v>
      </c>
      <c r="AE2434" s="3">
        <v>31.248225137258999</v>
      </c>
      <c r="AF2434" s="3">
        <v>31.6145253667523</v>
      </c>
      <c r="AG2434" s="3">
        <v>31.980825596245499</v>
      </c>
      <c r="AH2434" s="3">
        <v>32.3471258257388</v>
      </c>
      <c r="AI2434" s="3">
        <v>32.734151969571002</v>
      </c>
      <c r="AJ2434" s="3">
        <v>33.121178113403303</v>
      </c>
      <c r="AK2434" s="3">
        <v>33.508204257235498</v>
      </c>
      <c r="AL2434" s="3">
        <v>33.895230401067799</v>
      </c>
      <c r="AM2434" s="3">
        <v>34.282256544900001</v>
      </c>
      <c r="AN2434" s="4"/>
      <c r="AO2434" s="4"/>
    </row>
    <row r="2435" spans="1:41" x14ac:dyDescent="0.25">
      <c r="A2435" s="378" t="str">
        <f t="shared" si="15"/>
        <v>DIC7</v>
      </c>
      <c r="B2435" s="2" t="s">
        <v>4</v>
      </c>
      <c r="C2435" s="2" t="s">
        <v>2</v>
      </c>
      <c r="D2435" s="2" t="s">
        <v>19</v>
      </c>
      <c r="E2435" s="2" t="s">
        <v>44</v>
      </c>
      <c r="F2435" s="2" t="s">
        <v>2</v>
      </c>
      <c r="G2435" s="4"/>
      <c r="H2435" s="3">
        <v>10.833488947313199</v>
      </c>
      <c r="I2435" s="3">
        <v>10.2318951854405</v>
      </c>
      <c r="J2435" s="3">
        <v>10.671742292304399</v>
      </c>
      <c r="K2435" s="3">
        <v>11.111589399168199</v>
      </c>
      <c r="L2435" s="3">
        <v>11.5514365060321</v>
      </c>
      <c r="M2435" s="3">
        <v>11.9912836128959</v>
      </c>
      <c r="N2435" s="3">
        <v>12.4311307197598</v>
      </c>
      <c r="O2435" s="3">
        <v>12.6922723842157</v>
      </c>
      <c r="P2435" s="3">
        <v>12.953414048671601</v>
      </c>
      <c r="Q2435" s="3">
        <v>13.2145557131276</v>
      </c>
      <c r="R2435" s="3">
        <v>13.475697377583501</v>
      </c>
      <c r="S2435" s="3">
        <v>13.736839042039399</v>
      </c>
      <c r="T2435" s="3">
        <v>14.0455824710176</v>
      </c>
      <c r="U2435" s="3">
        <v>14.3543258999957</v>
      </c>
      <c r="V2435" s="3">
        <v>14.663069328973901</v>
      </c>
      <c r="W2435" s="3">
        <v>14.971812757952</v>
      </c>
      <c r="X2435" s="3">
        <v>15.2805561869302</v>
      </c>
      <c r="Y2435" s="3">
        <v>15.526312606971199</v>
      </c>
      <c r="Z2435" s="3">
        <v>15.772069027012201</v>
      </c>
      <c r="AA2435" s="3">
        <v>16.017825447053301</v>
      </c>
      <c r="AB2435" s="3">
        <v>16.263581867094299</v>
      </c>
      <c r="AC2435" s="3">
        <v>16.5093382871353</v>
      </c>
      <c r="AD2435" s="3">
        <v>16.802600346896501</v>
      </c>
      <c r="AE2435" s="3">
        <v>17.095862406657702</v>
      </c>
      <c r="AF2435" s="3">
        <v>17.389124466418899</v>
      </c>
      <c r="AG2435" s="3">
        <v>17.6823865261801</v>
      </c>
      <c r="AH2435" s="3">
        <v>17.9756485859413</v>
      </c>
      <c r="AI2435" s="3">
        <v>18.2595336635565</v>
      </c>
      <c r="AJ2435" s="3">
        <v>18.543418741171699</v>
      </c>
      <c r="AK2435" s="3">
        <v>18.827303818787001</v>
      </c>
      <c r="AL2435" s="3">
        <v>19.111188896402201</v>
      </c>
      <c r="AM2435" s="3">
        <v>19.3950739740174</v>
      </c>
      <c r="AN2435" s="4"/>
      <c r="AO2435" s="4"/>
    </row>
    <row r="2436" spans="1:41" x14ac:dyDescent="0.25">
      <c r="A2436" s="378" t="str">
        <f t="shared" si="15"/>
        <v>DIC7</v>
      </c>
      <c r="B2436" s="2" t="s">
        <v>4</v>
      </c>
      <c r="C2436" s="2" t="s">
        <v>2</v>
      </c>
      <c r="D2436" s="2" t="s">
        <v>19</v>
      </c>
      <c r="E2436" s="2" t="s">
        <v>141</v>
      </c>
      <c r="F2436" s="2" t="s">
        <v>2</v>
      </c>
      <c r="G2436" s="4"/>
      <c r="H2436" s="3">
        <v>10.302835184328201</v>
      </c>
      <c r="I2436" s="3">
        <v>9.7053548951577397</v>
      </c>
      <c r="J2436" s="3">
        <v>10.144708532474301</v>
      </c>
      <c r="K2436" s="3">
        <v>10.5974327648439</v>
      </c>
      <c r="L2436" s="3">
        <v>11.054633038901599</v>
      </c>
      <c r="M2436" s="3">
        <v>11.4944801457655</v>
      </c>
      <c r="N2436" s="3">
        <v>11.9343272526293</v>
      </c>
      <c r="O2436" s="3">
        <v>12.195468917085201</v>
      </c>
      <c r="P2436" s="3">
        <v>12.473350340608601</v>
      </c>
      <c r="Q2436" s="3">
        <v>12.809332107108199</v>
      </c>
      <c r="R2436" s="3">
        <v>13.0704737715641</v>
      </c>
      <c r="S2436" s="3">
        <v>13.33161543602</v>
      </c>
      <c r="T2436" s="3">
        <v>13.6403588649982</v>
      </c>
      <c r="U2436" s="3">
        <v>13.9491022939764</v>
      </c>
      <c r="V2436" s="3">
        <v>14.257845722954499</v>
      </c>
      <c r="W2436" s="3">
        <v>14.5665891519327</v>
      </c>
      <c r="X2436" s="3">
        <v>14.875332580910801</v>
      </c>
      <c r="Y2436" s="3">
        <v>15.121089000951899</v>
      </c>
      <c r="Z2436" s="3">
        <v>15.366845420992901</v>
      </c>
      <c r="AA2436" s="3">
        <v>15.6126018410339</v>
      </c>
      <c r="AB2436" s="3">
        <v>15.858358261074899</v>
      </c>
      <c r="AC2436" s="3">
        <v>16.104114681115899</v>
      </c>
      <c r="AD2436" s="3">
        <v>16.3973767408771</v>
      </c>
      <c r="AE2436" s="3">
        <v>16.6906388006383</v>
      </c>
      <c r="AF2436" s="3">
        <v>16.983900860399501</v>
      </c>
      <c r="AG2436" s="3">
        <v>17.277162920160698</v>
      </c>
      <c r="AH2436" s="3">
        <v>17.570424979921899</v>
      </c>
      <c r="AI2436" s="3">
        <v>17.854310057537099</v>
      </c>
      <c r="AJ2436" s="3">
        <v>18.138195135152401</v>
      </c>
      <c r="AK2436" s="3">
        <v>18.4220802127676</v>
      </c>
      <c r="AL2436" s="3">
        <v>18.7059652903828</v>
      </c>
      <c r="AM2436" s="3">
        <v>18.989850367997999</v>
      </c>
      <c r="AN2436" s="4"/>
      <c r="AO2436" s="4"/>
    </row>
    <row r="2437" spans="1:41" x14ac:dyDescent="0.25">
      <c r="A2437" s="378" t="str">
        <f t="shared" si="15"/>
        <v>DIC7</v>
      </c>
      <c r="B2437" s="2" t="s">
        <v>4</v>
      </c>
      <c r="C2437" s="2" t="s">
        <v>2</v>
      </c>
      <c r="D2437" s="2" t="s">
        <v>19</v>
      </c>
      <c r="E2437" s="2" t="s">
        <v>142</v>
      </c>
      <c r="F2437" s="2" t="s">
        <v>2</v>
      </c>
      <c r="G2437" s="4"/>
      <c r="H2437" s="3">
        <v>10.302835184328201</v>
      </c>
      <c r="I2437" s="3">
        <v>9.7680632002198102</v>
      </c>
      <c r="J2437" s="3">
        <v>10.205286964498001</v>
      </c>
      <c r="K2437" s="3">
        <v>10.6425107287762</v>
      </c>
      <c r="L2437" s="3">
        <v>11.079734493054399</v>
      </c>
      <c r="M2437" s="3">
        <v>11.5169582573326</v>
      </c>
      <c r="N2437" s="3">
        <v>11.9541820216108</v>
      </c>
      <c r="O2437" s="3">
        <v>12.213766181109699</v>
      </c>
      <c r="P2437" s="3">
        <v>12.473350340608601</v>
      </c>
      <c r="Q2437" s="3">
        <v>12.7329345001075</v>
      </c>
      <c r="R2437" s="3">
        <v>12.9925186596065</v>
      </c>
      <c r="S2437" s="3">
        <v>13.252102819105399</v>
      </c>
      <c r="T2437" s="3">
        <v>13.5590048359823</v>
      </c>
      <c r="U2437" s="3">
        <v>13.865906852859201</v>
      </c>
      <c r="V2437" s="3">
        <v>14.1913205438386</v>
      </c>
      <c r="W2437" s="3">
        <v>14.5665891519327</v>
      </c>
      <c r="X2437" s="3">
        <v>14.875332580910801</v>
      </c>
      <c r="Y2437" s="3">
        <v>15.121089000951899</v>
      </c>
      <c r="Z2437" s="3">
        <v>15.366845420992901</v>
      </c>
      <c r="AA2437" s="3">
        <v>15.6126018410339</v>
      </c>
      <c r="AB2437" s="3">
        <v>15.858358261074899</v>
      </c>
      <c r="AC2437" s="3">
        <v>16.104114681115899</v>
      </c>
      <c r="AD2437" s="3">
        <v>16.3973767408771</v>
      </c>
      <c r="AE2437" s="3">
        <v>16.6906388006383</v>
      </c>
      <c r="AF2437" s="3">
        <v>16.983900860399501</v>
      </c>
      <c r="AG2437" s="3">
        <v>17.277162920160698</v>
      </c>
      <c r="AH2437" s="3">
        <v>17.570424979921899</v>
      </c>
      <c r="AI2437" s="3">
        <v>17.854310057537099</v>
      </c>
      <c r="AJ2437" s="3">
        <v>18.138195135152401</v>
      </c>
      <c r="AK2437" s="3">
        <v>18.4220802127676</v>
      </c>
      <c r="AL2437" s="3">
        <v>18.7059652903828</v>
      </c>
      <c r="AM2437" s="3">
        <v>18.989850367997999</v>
      </c>
      <c r="AN2437" s="4"/>
      <c r="AO2437" s="4"/>
    </row>
    <row r="2438" spans="1:41" x14ac:dyDescent="0.25">
      <c r="A2438" s="378" t="str">
        <f t="shared" si="15"/>
        <v>DIC7</v>
      </c>
      <c r="B2438" s="2" t="s">
        <v>4</v>
      </c>
      <c r="C2438" s="2" t="s">
        <v>2</v>
      </c>
      <c r="D2438" s="2" t="s">
        <v>19</v>
      </c>
      <c r="E2438" s="2" t="s">
        <v>143</v>
      </c>
      <c r="F2438" s="2" t="s">
        <v>2</v>
      </c>
      <c r="G2438" s="4"/>
      <c r="H2438" s="3">
        <v>10.381312543772699</v>
      </c>
      <c r="I2438" s="3">
        <v>9.6249543869569294</v>
      </c>
      <c r="J2438" s="3">
        <v>10.2263169937036</v>
      </c>
      <c r="K2438" s="3">
        <v>10.647805427396101</v>
      </c>
      <c r="L2438" s="3">
        <v>11.0692938610885</v>
      </c>
      <c r="M2438" s="3">
        <v>11.490782294781001</v>
      </c>
      <c r="N2438" s="3">
        <v>11.9122707284735</v>
      </c>
      <c r="O2438" s="3">
        <v>12.1625126634681</v>
      </c>
      <c r="P2438" s="3">
        <v>12.412754598462699</v>
      </c>
      <c r="Q2438" s="3">
        <v>12.6629965334572</v>
      </c>
      <c r="R2438" s="3">
        <v>12.9609026082833</v>
      </c>
      <c r="S2438" s="3">
        <v>13.3472414243611</v>
      </c>
      <c r="T2438" s="3">
        <v>13.7778516995382</v>
      </c>
      <c r="U2438" s="3">
        <v>14.2295322057972</v>
      </c>
      <c r="V2438" s="3">
        <v>14.5355914799547</v>
      </c>
      <c r="W2438" s="3">
        <v>14.8416507541122</v>
      </c>
      <c r="X2438" s="3">
        <v>15.147710028269699</v>
      </c>
      <c r="Y2438" s="3">
        <v>15.391329890192701</v>
      </c>
      <c r="Z2438" s="3">
        <v>15.6349497521158</v>
      </c>
      <c r="AA2438" s="3">
        <v>15.878569614038801</v>
      </c>
      <c r="AB2438" s="3">
        <v>16.1221894759618</v>
      </c>
      <c r="AC2438" s="3">
        <v>16.365809337884901</v>
      </c>
      <c r="AD2438" s="3">
        <v>16.656521834813201</v>
      </c>
      <c r="AE2438" s="3">
        <v>16.947234331741502</v>
      </c>
      <c r="AF2438" s="3">
        <v>17.237946828669699</v>
      </c>
      <c r="AG2438" s="3">
        <v>17.528659325597999</v>
      </c>
      <c r="AH2438" s="3">
        <v>17.8193718225263</v>
      </c>
      <c r="AI2438" s="3">
        <v>18.100788858952399</v>
      </c>
      <c r="AJ2438" s="3">
        <v>18.382205895378501</v>
      </c>
      <c r="AK2438" s="3">
        <v>18.6636229318046</v>
      </c>
      <c r="AL2438" s="3">
        <v>18.945039968230699</v>
      </c>
      <c r="AM2438" s="3">
        <v>19.226457004656801</v>
      </c>
      <c r="AN2438" s="4"/>
      <c r="AO2438" s="4"/>
    </row>
    <row r="2439" spans="1:41" x14ac:dyDescent="0.25">
      <c r="A2439" s="378" t="str">
        <f t="shared" si="15"/>
        <v>DIC7</v>
      </c>
      <c r="B2439" s="2" t="s">
        <v>4</v>
      </c>
      <c r="C2439" s="2" t="s">
        <v>2</v>
      </c>
      <c r="D2439" s="2" t="s">
        <v>19</v>
      </c>
      <c r="E2439" s="2" t="s">
        <v>144</v>
      </c>
      <c r="F2439" s="2" t="s">
        <v>2</v>
      </c>
      <c r="G2439" s="4"/>
      <c r="H2439" s="3">
        <v>9.7313918076287003</v>
      </c>
      <c r="I2439" s="3">
        <v>9.1909985295000993</v>
      </c>
      <c r="J2439" s="3">
        <v>9.5860997340299292</v>
      </c>
      <c r="K2439" s="3">
        <v>9.9812009385597804</v>
      </c>
      <c r="L2439" s="3">
        <v>10.3763021430896</v>
      </c>
      <c r="M2439" s="3">
        <v>10.771403347619501</v>
      </c>
      <c r="N2439" s="3">
        <v>11.1665045521493</v>
      </c>
      <c r="O2439" s="3">
        <v>11.4010801229996</v>
      </c>
      <c r="P2439" s="3">
        <v>11.63565569385</v>
      </c>
      <c r="Q2439" s="3">
        <v>11.870231264700299</v>
      </c>
      <c r="R2439" s="3">
        <v>12.176303272827001</v>
      </c>
      <c r="S2439" s="3">
        <v>12.6150248149726</v>
      </c>
      <c r="T2439" s="3">
        <v>13.0944903598593</v>
      </c>
      <c r="U2439" s="3">
        <v>13.605561351949399</v>
      </c>
      <c r="V2439" s="3">
        <v>13.898199800751399</v>
      </c>
      <c r="W2439" s="3">
        <v>14.190838249553501</v>
      </c>
      <c r="X2439" s="3">
        <v>14.483476698355499</v>
      </c>
      <c r="Y2439" s="3">
        <v>14.7164137288924</v>
      </c>
      <c r="Z2439" s="3">
        <v>14.949350759429301</v>
      </c>
      <c r="AA2439" s="3">
        <v>15.1822877899661</v>
      </c>
      <c r="AB2439" s="3">
        <v>15.415224820502999</v>
      </c>
      <c r="AC2439" s="3">
        <v>15.6481618510399</v>
      </c>
      <c r="AD2439" s="3">
        <v>15.9261264851215</v>
      </c>
      <c r="AE2439" s="3">
        <v>16.204091119202999</v>
      </c>
      <c r="AF2439" s="3">
        <v>16.482055753284602</v>
      </c>
      <c r="AG2439" s="3">
        <v>16.7600203873662</v>
      </c>
      <c r="AH2439" s="3">
        <v>17.037985021447799</v>
      </c>
      <c r="AI2439" s="3">
        <v>17.307061804802501</v>
      </c>
      <c r="AJ2439" s="3">
        <v>17.576138588157299</v>
      </c>
      <c r="AK2439" s="3">
        <v>17.845215371512101</v>
      </c>
      <c r="AL2439" s="3">
        <v>18.114292154866799</v>
      </c>
      <c r="AM2439" s="3">
        <v>18.383368938221601</v>
      </c>
      <c r="AN2439" s="4"/>
      <c r="AO2439" s="4"/>
    </row>
    <row r="2440" spans="1:41" x14ac:dyDescent="0.25">
      <c r="A2440" s="378" t="str">
        <f t="shared" si="15"/>
        <v>DIC7</v>
      </c>
      <c r="B2440" s="2" t="s">
        <v>4</v>
      </c>
      <c r="C2440" s="2" t="s">
        <v>2</v>
      </c>
      <c r="D2440" s="2" t="s">
        <v>19</v>
      </c>
      <c r="E2440" s="2" t="s">
        <v>45</v>
      </c>
      <c r="F2440" s="2" t="s">
        <v>2</v>
      </c>
      <c r="G2440" s="4"/>
      <c r="H2440" s="3">
        <v>2.8978817228611802</v>
      </c>
      <c r="I2440" s="3">
        <v>3.2456274096045199</v>
      </c>
      <c r="J2440" s="3">
        <v>3.6351025787570599</v>
      </c>
      <c r="K2440" s="3">
        <v>4.0713147682079098</v>
      </c>
      <c r="L2440" s="3">
        <v>4.5598724203928596</v>
      </c>
      <c r="M2440" s="3">
        <v>5.04867758194891</v>
      </c>
      <c r="N2440" s="3">
        <v>5.15232684302108</v>
      </c>
      <c r="O2440" s="3">
        <v>5.2659878310317598</v>
      </c>
      <c r="P2440" s="3">
        <v>5.3796488190424503</v>
      </c>
      <c r="Q2440" s="3">
        <v>5.4933098070531301</v>
      </c>
      <c r="R2440" s="3">
        <v>5.6069707950638197</v>
      </c>
      <c r="S2440" s="3">
        <v>5.7206317830745004</v>
      </c>
      <c r="T2440" s="3">
        <v>5.73496633087177</v>
      </c>
      <c r="U2440" s="3">
        <v>5.7493008786690396</v>
      </c>
      <c r="V2440" s="3">
        <v>5.7636354264663101</v>
      </c>
      <c r="W2440" s="3">
        <v>5.7779699742635797</v>
      </c>
      <c r="X2440" s="3">
        <v>5.7923045220608502</v>
      </c>
      <c r="Y2440" s="3">
        <v>5.8022812272407096</v>
      </c>
      <c r="Z2440" s="3">
        <v>5.8122579324205796</v>
      </c>
      <c r="AA2440" s="3">
        <v>5.8222346376004399</v>
      </c>
      <c r="AB2440" s="3">
        <v>5.8322113427803002</v>
      </c>
      <c r="AC2440" s="3">
        <v>5.8421880479601702</v>
      </c>
      <c r="AD2440" s="3">
        <v>5.8579232294701002</v>
      </c>
      <c r="AE2440" s="3">
        <v>5.87365841098004</v>
      </c>
      <c r="AF2440" s="3">
        <v>5.8893935924899701</v>
      </c>
      <c r="AG2440" s="3">
        <v>5.9051287739999001</v>
      </c>
      <c r="AH2440" s="3">
        <v>5.9208639555098301</v>
      </c>
      <c r="AI2440" s="3">
        <v>5.9609712048075298</v>
      </c>
      <c r="AJ2440" s="4"/>
      <c r="AK2440" s="4"/>
      <c r="AL2440" s="4"/>
      <c r="AM2440" s="4"/>
      <c r="AN2440" s="4"/>
      <c r="AO2440" s="4"/>
    </row>
    <row r="2441" spans="1:41" x14ac:dyDescent="0.25">
      <c r="A2441" s="378" t="str">
        <f t="shared" si="15"/>
        <v>DIC7</v>
      </c>
      <c r="B2441" s="2" t="s">
        <v>4</v>
      </c>
      <c r="C2441" s="2" t="s">
        <v>2</v>
      </c>
      <c r="D2441" s="2" t="s">
        <v>19</v>
      </c>
      <c r="E2441" s="2" t="s">
        <v>46</v>
      </c>
      <c r="F2441" s="2" t="s">
        <v>2</v>
      </c>
      <c r="G2441" s="4"/>
      <c r="H2441" s="3">
        <v>3.9347294916652</v>
      </c>
      <c r="I2441" s="3">
        <v>4.4068969106650204</v>
      </c>
      <c r="J2441" s="3">
        <v>4.9357244199448296</v>
      </c>
      <c r="K2441" s="3">
        <v>5.5280112303382003</v>
      </c>
      <c r="L2441" s="3">
        <v>6.1913724579787903</v>
      </c>
      <c r="M2441" s="3">
        <v>6.9343370329362504</v>
      </c>
      <c r="N2441" s="3">
        <v>7.7664573568885897</v>
      </c>
      <c r="O2441" s="3">
        <v>8.6984321197152301</v>
      </c>
      <c r="P2441" s="3">
        <v>9.7422438540810496</v>
      </c>
      <c r="Q2441" s="3">
        <v>10.9113129965708</v>
      </c>
      <c r="R2441" s="3">
        <v>12.220670436159301</v>
      </c>
      <c r="S2441" s="3">
        <v>13.4307574480349</v>
      </c>
      <c r="T2441" s="3">
        <v>13.530052008171699</v>
      </c>
      <c r="U2441" s="3">
        <v>13.629346568307399</v>
      </c>
      <c r="V2441" s="3">
        <v>11.3528918522168</v>
      </c>
      <c r="W2441" s="3">
        <v>11.490990212210701</v>
      </c>
      <c r="X2441" s="3">
        <v>11.629088572204701</v>
      </c>
      <c r="Y2441" s="3">
        <v>11.7676550366382</v>
      </c>
      <c r="Z2441" s="3">
        <v>11.906221501071601</v>
      </c>
      <c r="AA2441" s="3">
        <v>12.044787965505099</v>
      </c>
      <c r="AB2441" s="3">
        <v>12.1833544299386</v>
      </c>
      <c r="AC2441" s="3">
        <v>12.3219208943721</v>
      </c>
      <c r="AD2441" s="3">
        <v>12.4769814821433</v>
      </c>
      <c r="AE2441" s="3">
        <v>12.6320420699144</v>
      </c>
      <c r="AF2441" s="3">
        <v>12.787102657685599</v>
      </c>
      <c r="AG2441" s="3">
        <v>12.942163245456801</v>
      </c>
      <c r="AH2441" s="3">
        <v>13.097223833227901</v>
      </c>
      <c r="AI2441" s="3">
        <v>13.265711140651399</v>
      </c>
      <c r="AJ2441" s="3">
        <v>13.4341984480749</v>
      </c>
      <c r="AK2441" s="3">
        <v>13.602685755498401</v>
      </c>
      <c r="AL2441" s="3">
        <v>13.7711730629218</v>
      </c>
      <c r="AM2441" s="3">
        <v>13.939660370345299</v>
      </c>
      <c r="AN2441" s="4"/>
      <c r="AO2441" s="4"/>
    </row>
    <row r="2442" spans="1:41" x14ac:dyDescent="0.25">
      <c r="A2442" s="378" t="str">
        <f t="shared" si="15"/>
        <v>DIC7</v>
      </c>
      <c r="B2442" s="2" t="s">
        <v>4</v>
      </c>
      <c r="C2442" s="2" t="s">
        <v>2</v>
      </c>
      <c r="D2442" s="2" t="s">
        <v>19</v>
      </c>
      <c r="E2442" s="2" t="s">
        <v>47</v>
      </c>
      <c r="F2442" s="2" t="s">
        <v>2</v>
      </c>
      <c r="G2442" s="4"/>
      <c r="H2442" s="3">
        <v>2.0972550206520602</v>
      </c>
      <c r="I2442" s="3">
        <v>2.3489255031303098</v>
      </c>
      <c r="J2442" s="3">
        <v>2.6307964435059499</v>
      </c>
      <c r="K2442" s="3">
        <v>2.94649189672666</v>
      </c>
      <c r="L2442" s="3">
        <v>3.3000708043338598</v>
      </c>
      <c r="M2442" s="3">
        <v>3.69607918085392</v>
      </c>
      <c r="N2442" s="3">
        <v>4.1396085625563899</v>
      </c>
      <c r="O2442" s="3">
        <v>4.6363614700631599</v>
      </c>
      <c r="P2442" s="3">
        <v>5.1927247264707397</v>
      </c>
      <c r="Q2442" s="3">
        <v>5.8158515736472296</v>
      </c>
      <c r="R2442" s="3">
        <v>6.5137536424849003</v>
      </c>
      <c r="S2442" s="3">
        <v>7.2954039595830897</v>
      </c>
      <c r="T2442" s="3">
        <v>8.1708523147330592</v>
      </c>
      <c r="U2442" s="3">
        <v>9.1513544725010298</v>
      </c>
      <c r="V2442" s="3">
        <v>10.1481343808757</v>
      </c>
      <c r="W2442" s="3">
        <v>10.4025854519373</v>
      </c>
      <c r="X2442" s="3">
        <v>10.657036522998901</v>
      </c>
      <c r="Y2442" s="3">
        <v>10.859673649729601</v>
      </c>
      <c r="Z2442" s="3">
        <v>11.062310776460301</v>
      </c>
      <c r="AA2442" s="3">
        <v>11.264947903191</v>
      </c>
      <c r="AB2442" s="3">
        <v>11.4675850299217</v>
      </c>
      <c r="AC2442" s="3">
        <v>11.6702221566524</v>
      </c>
      <c r="AD2442" s="3">
        <v>11.911990823093699</v>
      </c>
      <c r="AE2442" s="3">
        <v>12.153759489534901</v>
      </c>
      <c r="AF2442" s="3">
        <v>12.3955281559762</v>
      </c>
      <c r="AG2442" s="3">
        <v>12.637296822417399</v>
      </c>
      <c r="AH2442" s="3">
        <v>12.8790654888587</v>
      </c>
      <c r="AI2442" s="3">
        <v>13.113133254776599</v>
      </c>
      <c r="AJ2442" s="3">
        <v>13.3472010206945</v>
      </c>
      <c r="AK2442" s="3">
        <v>13.5812687866124</v>
      </c>
      <c r="AL2442" s="3">
        <v>13.8153365525302</v>
      </c>
      <c r="AM2442" s="3">
        <v>14.049404318448101</v>
      </c>
      <c r="AN2442" s="4"/>
      <c r="AO2442" s="4"/>
    </row>
    <row r="2443" spans="1:41" x14ac:dyDescent="0.25">
      <c r="A2443" s="378" t="str">
        <f t="shared" si="15"/>
        <v>DIC7</v>
      </c>
      <c r="B2443" s="2" t="s">
        <v>4</v>
      </c>
      <c r="C2443" s="2" t="s">
        <v>2</v>
      </c>
      <c r="D2443" s="2" t="s">
        <v>19</v>
      </c>
      <c r="E2443" s="2" t="s">
        <v>48</v>
      </c>
      <c r="F2443" s="2" t="s">
        <v>2</v>
      </c>
      <c r="G2443" s="4"/>
      <c r="H2443" s="3">
        <v>4.1257983439468902</v>
      </c>
      <c r="I2443" s="3">
        <v>4.6208940252205197</v>
      </c>
      <c r="J2443" s="3">
        <v>5.1754011882469904</v>
      </c>
      <c r="K2443" s="3">
        <v>5.7964492108366201</v>
      </c>
      <c r="L2443" s="3">
        <v>6.4920229961370204</v>
      </c>
      <c r="M2443" s="3">
        <v>7.2710656356734598</v>
      </c>
      <c r="N2443" s="3">
        <v>8.1435933919542798</v>
      </c>
      <c r="O2443" s="3">
        <v>9.1208244789887907</v>
      </c>
      <c r="P2443" s="3">
        <v>9.8046196507781094</v>
      </c>
      <c r="Q2443" s="3">
        <v>10.024196490111899</v>
      </c>
      <c r="R2443" s="3">
        <v>10.2437733294457</v>
      </c>
      <c r="S2443" s="3">
        <v>10.463350168779501</v>
      </c>
      <c r="T2443" s="3">
        <v>10.722952199123201</v>
      </c>
      <c r="U2443" s="3">
        <v>10.982554229466899</v>
      </c>
      <c r="V2443" s="3">
        <v>11.242156259810701</v>
      </c>
      <c r="W2443" s="3">
        <v>11.501758290154401</v>
      </c>
      <c r="X2443" s="3">
        <v>11.7613603204982</v>
      </c>
      <c r="Y2443" s="3">
        <v>11.9680007203402</v>
      </c>
      <c r="Z2443" s="3">
        <v>12.174641120182301</v>
      </c>
      <c r="AA2443" s="3">
        <v>12.3812815200244</v>
      </c>
      <c r="AB2443" s="3">
        <v>12.587921919866501</v>
      </c>
      <c r="AC2443" s="3">
        <v>12.794562319708501</v>
      </c>
      <c r="AD2443" s="3">
        <v>13.0411470855407</v>
      </c>
      <c r="AE2443" s="3">
        <v>13.287731851372801</v>
      </c>
      <c r="AF2443" s="3">
        <v>13.534316617204899</v>
      </c>
      <c r="AG2443" s="3">
        <v>13.780901383037101</v>
      </c>
      <c r="AH2443" s="3">
        <v>14.027486148869199</v>
      </c>
      <c r="AI2443" s="3">
        <v>14.266186427534601</v>
      </c>
      <c r="AJ2443" s="3">
        <v>14.504886706200001</v>
      </c>
      <c r="AK2443" s="3">
        <v>14.7435869848655</v>
      </c>
      <c r="AL2443" s="3">
        <v>14.9822872635309</v>
      </c>
      <c r="AM2443" s="3">
        <v>15.220987542196299</v>
      </c>
      <c r="AN2443" s="4"/>
      <c r="AO2443" s="4"/>
    </row>
    <row r="2444" spans="1:41" x14ac:dyDescent="0.25">
      <c r="A2444" s="378" t="str">
        <f t="shared" si="15"/>
        <v>DIC7</v>
      </c>
      <c r="B2444" s="2" t="s">
        <v>4</v>
      </c>
      <c r="C2444" s="2" t="s">
        <v>2</v>
      </c>
      <c r="D2444" s="2" t="s">
        <v>19</v>
      </c>
      <c r="E2444" s="2" t="s">
        <v>49</v>
      </c>
      <c r="F2444" s="2" t="s">
        <v>2</v>
      </c>
      <c r="G2444" s="4"/>
      <c r="H2444" s="3">
        <v>4.4600172026951102</v>
      </c>
      <c r="I2444" s="3">
        <v>4.9952191470185197</v>
      </c>
      <c r="J2444" s="3">
        <v>5.5946453246607399</v>
      </c>
      <c r="K2444" s="3">
        <v>6.2660026436200296</v>
      </c>
      <c r="L2444" s="3">
        <v>7.0179228408544398</v>
      </c>
      <c r="M2444" s="3">
        <v>7.8600734617569703</v>
      </c>
      <c r="N2444" s="3">
        <v>8.8032821571678106</v>
      </c>
      <c r="O2444" s="3">
        <v>9.8596758960279391</v>
      </c>
      <c r="P2444" s="3">
        <v>11.042836883551301</v>
      </c>
      <c r="Q2444" s="3">
        <v>11.6007484960941</v>
      </c>
      <c r="R2444" s="3">
        <v>11.857087182516899</v>
      </c>
      <c r="S2444" s="3">
        <v>12.1134258689397</v>
      </c>
      <c r="T2444" s="3">
        <v>12.4135634619293</v>
      </c>
      <c r="U2444" s="3">
        <v>12.7137010549189</v>
      </c>
      <c r="V2444" s="3">
        <v>13.0138386479085</v>
      </c>
      <c r="W2444" s="3">
        <v>13.3139762408981</v>
      </c>
      <c r="X2444" s="3">
        <v>13.6141138338877</v>
      </c>
      <c r="Y2444" s="3">
        <v>13.852985146714801</v>
      </c>
      <c r="Z2444" s="3">
        <v>14.091856459542001</v>
      </c>
      <c r="AA2444" s="3">
        <v>14.3307277723691</v>
      </c>
      <c r="AB2444" s="3">
        <v>14.5695990851963</v>
      </c>
      <c r="AC2444" s="3">
        <v>14.808470398023401</v>
      </c>
      <c r="AD2444" s="3">
        <v>15.0936098284911</v>
      </c>
      <c r="AE2444" s="3">
        <v>15.3787492589588</v>
      </c>
      <c r="AF2444" s="3">
        <v>15.6638886894265</v>
      </c>
      <c r="AG2444" s="3">
        <v>15.9490281198942</v>
      </c>
      <c r="AH2444" s="3">
        <v>16.234167550361899</v>
      </c>
      <c r="AI2444" s="3">
        <v>16.5107963117262</v>
      </c>
      <c r="AJ2444" s="3">
        <v>16.787425073090599</v>
      </c>
      <c r="AK2444" s="3">
        <v>17.064053834454899</v>
      </c>
      <c r="AL2444" s="3">
        <v>17.340682595819199</v>
      </c>
      <c r="AM2444" s="3">
        <v>17.617311357183599</v>
      </c>
      <c r="AN2444" s="4"/>
      <c r="AO2444" s="4"/>
    </row>
    <row r="2445" spans="1:41" x14ac:dyDescent="0.25">
      <c r="A2445" s="378" t="str">
        <f t="shared" si="15"/>
        <v>DIC7</v>
      </c>
      <c r="B2445" s="2" t="s">
        <v>4</v>
      </c>
      <c r="C2445" s="2" t="s">
        <v>2</v>
      </c>
      <c r="D2445" s="2" t="s">
        <v>19</v>
      </c>
      <c r="E2445" s="2" t="s">
        <v>50</v>
      </c>
      <c r="F2445" s="2" t="s">
        <v>2</v>
      </c>
      <c r="G2445" s="4"/>
      <c r="H2445" s="3">
        <v>2.5826844693878401</v>
      </c>
      <c r="I2445" s="3">
        <v>2.8926064857143898</v>
      </c>
      <c r="J2445" s="3">
        <v>3.2397191440001101</v>
      </c>
      <c r="K2445" s="3">
        <v>3.62848532128013</v>
      </c>
      <c r="L2445" s="3">
        <v>4.0639034398337399</v>
      </c>
      <c r="M2445" s="3">
        <v>4.5515717326137901</v>
      </c>
      <c r="N2445" s="3">
        <v>5.0977602205274497</v>
      </c>
      <c r="O2445" s="3">
        <v>5.7094913269907401</v>
      </c>
      <c r="P2445" s="3">
        <v>6.3946301662296303</v>
      </c>
      <c r="Q2445" s="3">
        <v>7.1619856661771903</v>
      </c>
      <c r="R2445" s="3">
        <v>8.0214238261184505</v>
      </c>
      <c r="S2445" s="3">
        <v>8.9839945652526598</v>
      </c>
      <c r="T2445" s="3">
        <v>10.062073793083</v>
      </c>
      <c r="U2445" s="3">
        <v>11.269522528252899</v>
      </c>
      <c r="V2445" s="3">
        <v>12.6218651116433</v>
      </c>
      <c r="W2445" s="3">
        <v>13.3174162654835</v>
      </c>
      <c r="X2445" s="3">
        <v>13.6144900041014</v>
      </c>
      <c r="Y2445" s="3">
        <v>13.854307311283399</v>
      </c>
      <c r="Z2445" s="3">
        <v>14.0941246184655</v>
      </c>
      <c r="AA2445" s="3">
        <v>14.333941925647499</v>
      </c>
      <c r="AB2445" s="3">
        <v>14.5737592328296</v>
      </c>
      <c r="AC2445" s="3">
        <v>14.813576540011599</v>
      </c>
      <c r="AD2445" s="3">
        <v>15.098338862854799</v>
      </c>
      <c r="AE2445" s="3">
        <v>15.383101185697999</v>
      </c>
      <c r="AF2445" s="3">
        <v>15.6678635085411</v>
      </c>
      <c r="AG2445" s="3">
        <v>15.952625831384299</v>
      </c>
      <c r="AH2445" s="3">
        <v>16.237388154227499</v>
      </c>
      <c r="AI2445" s="3">
        <v>16.5135696268005</v>
      </c>
      <c r="AJ2445" s="3">
        <v>16.7897510993735</v>
      </c>
      <c r="AK2445" s="3">
        <v>17.065932571946501</v>
      </c>
      <c r="AL2445" s="3">
        <v>17.342114044519501</v>
      </c>
      <c r="AM2445" s="3">
        <v>17.618295517092498</v>
      </c>
      <c r="AN2445" s="4"/>
      <c r="AO2445" s="4"/>
    </row>
    <row r="2446" spans="1:41" x14ac:dyDescent="0.25">
      <c r="A2446" s="378" t="str">
        <f t="shared" si="15"/>
        <v>DIC7</v>
      </c>
      <c r="B2446" s="2" t="s">
        <v>4</v>
      </c>
      <c r="C2446" s="2" t="s">
        <v>2</v>
      </c>
      <c r="D2446" s="2" t="s">
        <v>19</v>
      </c>
      <c r="E2446" s="2" t="s">
        <v>51</v>
      </c>
      <c r="F2446" s="2" t="s">
        <v>2</v>
      </c>
      <c r="G2446" s="4"/>
      <c r="H2446" s="3">
        <v>1.0581224174102799</v>
      </c>
      <c r="I2446" s="3">
        <v>1.1850969874995101</v>
      </c>
      <c r="J2446" s="3">
        <v>1.3273085059994501</v>
      </c>
      <c r="K2446" s="3">
        <v>1.48658540671939</v>
      </c>
      <c r="L2446" s="3">
        <v>1.6649755355257101</v>
      </c>
      <c r="M2446" s="3">
        <v>1.8647724797887999</v>
      </c>
      <c r="N2446" s="3">
        <v>2.0885450573634499</v>
      </c>
      <c r="O2446" s="3">
        <v>2.3391703442470702</v>
      </c>
      <c r="P2446" s="3">
        <v>2.6198706655567099</v>
      </c>
      <c r="Q2446" s="3">
        <v>2.93425502542352</v>
      </c>
      <c r="R2446" s="3">
        <v>3.2863655084743399</v>
      </c>
      <c r="S2446" s="3">
        <v>3.6807292494912698</v>
      </c>
      <c r="T2446" s="3">
        <v>4.1224166394302202</v>
      </c>
      <c r="U2446" s="3">
        <v>4.6171065161618401</v>
      </c>
      <c r="V2446" s="3">
        <v>5.17115917810127</v>
      </c>
      <c r="W2446" s="3">
        <v>5.6474008753092404</v>
      </c>
      <c r="X2446" s="3">
        <v>5.66142495819805</v>
      </c>
      <c r="Y2446" s="3">
        <v>5.6711855828357001</v>
      </c>
      <c r="Z2446" s="3">
        <v>5.6809462074733599</v>
      </c>
      <c r="AA2446" s="3">
        <v>5.6907068321110099</v>
      </c>
      <c r="AB2446" s="3">
        <v>5.70046745674866</v>
      </c>
      <c r="AC2446" s="3">
        <v>5.7102280813863198</v>
      </c>
      <c r="AD2446" s="3">
        <v>5.72562246235226</v>
      </c>
      <c r="AE2446" s="3">
        <v>5.7410168433182198</v>
      </c>
      <c r="AF2446" s="3">
        <v>5.7564112242841601</v>
      </c>
      <c r="AG2446" s="3">
        <v>5.7718056052501101</v>
      </c>
      <c r="AH2446" s="3">
        <v>5.7871999862160601</v>
      </c>
      <c r="AI2446" s="3">
        <v>5.8264385723610896</v>
      </c>
      <c r="AJ2446" s="3">
        <v>5.86567715850612</v>
      </c>
      <c r="AK2446" s="3">
        <v>5.9049157446511398</v>
      </c>
      <c r="AL2446" s="3">
        <v>5.9441543307961702</v>
      </c>
      <c r="AM2446" s="3">
        <v>5.9833929169411997</v>
      </c>
      <c r="AN2446" s="4"/>
      <c r="AO2446" s="4"/>
    </row>
    <row r="2447" spans="1:41" x14ac:dyDescent="0.25">
      <c r="A2447" s="378" t="str">
        <f t="shared" si="15"/>
        <v>DIC7</v>
      </c>
      <c r="B2447" s="2" t="s">
        <v>4</v>
      </c>
      <c r="C2447" s="2" t="s">
        <v>2</v>
      </c>
      <c r="D2447" s="2" t="s">
        <v>19</v>
      </c>
      <c r="E2447" s="2" t="s">
        <v>145</v>
      </c>
      <c r="F2447" s="2" t="s">
        <v>2</v>
      </c>
      <c r="G2447" s="4"/>
      <c r="H2447" s="3">
        <v>14.1971235480378</v>
      </c>
      <c r="I2447" s="3">
        <v>13.4325487118792</v>
      </c>
      <c r="J2447" s="3">
        <v>14.329523540402199</v>
      </c>
      <c r="K2447" s="3">
        <v>15.928938739941101</v>
      </c>
      <c r="L2447" s="3">
        <v>17.7175951170783</v>
      </c>
      <c r="M2447" s="3">
        <v>18.026564859488101</v>
      </c>
      <c r="N2447" s="3">
        <v>18.335534601897901</v>
      </c>
      <c r="O2447" s="3">
        <v>18.6743484614897</v>
      </c>
      <c r="P2447" s="3">
        <v>19.013162321081499</v>
      </c>
      <c r="Q2447" s="3">
        <v>19.3519761806734</v>
      </c>
      <c r="R2447" s="3">
        <v>19.690790040265199</v>
      </c>
      <c r="S2447" s="3">
        <v>20.029603899857101</v>
      </c>
      <c r="T2447" s="3">
        <v>20.072333982972602</v>
      </c>
      <c r="U2447" s="3">
        <v>20.115064066088198</v>
      </c>
      <c r="V2447" s="3">
        <v>20.157794149203799</v>
      </c>
      <c r="W2447" s="3">
        <v>20.200524232319399</v>
      </c>
      <c r="X2447" s="3">
        <v>20.243254315434999</v>
      </c>
      <c r="Y2447" s="3">
        <v>20.272994035695799</v>
      </c>
      <c r="Z2447" s="3">
        <v>20.302733755956499</v>
      </c>
      <c r="AA2447" s="3">
        <v>20.332473476217299</v>
      </c>
      <c r="AB2447" s="3">
        <v>20.362213196478098</v>
      </c>
      <c r="AC2447" s="3">
        <v>20.391952916738799</v>
      </c>
      <c r="AD2447" s="3">
        <v>20.438858171321499</v>
      </c>
      <c r="AE2447" s="3">
        <v>20.485763425904199</v>
      </c>
      <c r="AF2447" s="3">
        <v>20.5326686804868</v>
      </c>
      <c r="AG2447" s="3">
        <v>20.579573935069501</v>
      </c>
      <c r="AH2447" s="3">
        <v>20.626479189652098</v>
      </c>
      <c r="AI2447" s="3">
        <v>20.746035531454201</v>
      </c>
      <c r="AJ2447" s="3">
        <v>20.865591873256299</v>
      </c>
      <c r="AK2447" s="3">
        <v>20.985148215058398</v>
      </c>
      <c r="AL2447" s="3">
        <v>21.104704556860401</v>
      </c>
      <c r="AM2447" s="3">
        <v>21.2242608986625</v>
      </c>
      <c r="AN2447" s="4"/>
      <c r="AO2447" s="4"/>
    </row>
    <row r="2448" spans="1:41" x14ac:dyDescent="0.25">
      <c r="A2448" s="378" t="str">
        <f t="shared" si="15"/>
        <v>DIC7</v>
      </c>
      <c r="B2448" s="2" t="s">
        <v>4</v>
      </c>
      <c r="C2448" s="2" t="s">
        <v>2</v>
      </c>
      <c r="D2448" s="2" t="s">
        <v>19</v>
      </c>
      <c r="E2448" s="2" t="s">
        <v>146</v>
      </c>
      <c r="F2448" s="2" t="s">
        <v>2</v>
      </c>
      <c r="G2448" s="4"/>
      <c r="H2448" s="3">
        <v>19.7797116877659</v>
      </c>
      <c r="I2448" s="3">
        <v>19.461499874426</v>
      </c>
      <c r="J2448" s="3">
        <v>20.1866903739405</v>
      </c>
      <c r="K2448" s="3">
        <v>21.5179621048309</v>
      </c>
      <c r="L2448" s="3">
        <v>23.012515347830199</v>
      </c>
      <c r="M2448" s="3">
        <v>23.230361934107801</v>
      </c>
      <c r="N2448" s="3">
        <v>23.4482085203854</v>
      </c>
      <c r="O2448" s="3">
        <v>23.971290926384</v>
      </c>
      <c r="P2448" s="3">
        <v>24.494373332382601</v>
      </c>
      <c r="Q2448" s="3">
        <v>25.017455738381098</v>
      </c>
      <c r="R2448" s="3">
        <v>25.540538144379699</v>
      </c>
      <c r="S2448" s="3">
        <v>26.0636205503783</v>
      </c>
      <c r="T2448" s="3">
        <v>26.3054314878902</v>
      </c>
      <c r="U2448" s="3">
        <v>26.5472424254021</v>
      </c>
      <c r="V2448" s="3">
        <v>26.789053362914</v>
      </c>
      <c r="W2448" s="3">
        <v>27.0308643004259</v>
      </c>
      <c r="X2448" s="3">
        <v>27.272675237937801</v>
      </c>
      <c r="Y2448" s="3">
        <v>27.5170177066943</v>
      </c>
      <c r="Z2448" s="3">
        <v>27.7613601754508</v>
      </c>
      <c r="AA2448" s="3">
        <v>28.0057026442073</v>
      </c>
      <c r="AB2448" s="3">
        <v>28.2500451129638</v>
      </c>
      <c r="AC2448" s="3">
        <v>28.4943875817204</v>
      </c>
      <c r="AD2448" s="3">
        <v>28.685227627393001</v>
      </c>
      <c r="AE2448" s="3">
        <v>28.876067673065599</v>
      </c>
      <c r="AF2448" s="3">
        <v>29.0669077187383</v>
      </c>
      <c r="AG2448" s="3">
        <v>29.257747764410901</v>
      </c>
      <c r="AH2448" s="3">
        <v>29.448587810083598</v>
      </c>
      <c r="AI2448" s="3">
        <v>29.680489956261798</v>
      </c>
      <c r="AJ2448" s="3">
        <v>29.912392102440101</v>
      </c>
      <c r="AK2448" s="3">
        <v>30.144294248618301</v>
      </c>
      <c r="AL2448" s="3">
        <v>30.376196394796501</v>
      </c>
      <c r="AM2448" s="3">
        <v>30.608098540974801</v>
      </c>
      <c r="AN2448" s="4"/>
      <c r="AO2448" s="4"/>
    </row>
    <row r="2449" spans="1:41" x14ac:dyDescent="0.25">
      <c r="A2449" s="378" t="str">
        <f t="shared" si="15"/>
        <v>DIC7</v>
      </c>
      <c r="B2449" s="2" t="s">
        <v>4</v>
      </c>
      <c r="C2449" s="2" t="s">
        <v>2</v>
      </c>
      <c r="D2449" s="2" t="s">
        <v>20</v>
      </c>
      <c r="E2449" s="2" t="s">
        <v>147</v>
      </c>
      <c r="F2449" s="2" t="s">
        <v>194</v>
      </c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3">
        <v>266.73883552000001</v>
      </c>
      <c r="AO2449" s="4"/>
    </row>
    <row r="2450" spans="1:41" x14ac:dyDescent="0.25">
      <c r="A2450" s="378" t="str">
        <f t="shared" si="15"/>
        <v>DIC7</v>
      </c>
      <c r="B2450" s="2" t="s">
        <v>4</v>
      </c>
      <c r="C2450" s="2" t="s">
        <v>2</v>
      </c>
      <c r="D2450" s="2" t="s">
        <v>20</v>
      </c>
      <c r="E2450" s="2" t="s">
        <v>147</v>
      </c>
      <c r="F2450" s="2" t="s">
        <v>195</v>
      </c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3">
        <v>2135.7396415784501</v>
      </c>
      <c r="AO2450" s="4"/>
    </row>
    <row r="2451" spans="1:41" x14ac:dyDescent="0.25">
      <c r="A2451" s="378" t="str">
        <f t="shared" si="15"/>
        <v>DIC7</v>
      </c>
      <c r="B2451" s="2" t="s">
        <v>4</v>
      </c>
      <c r="C2451" s="2" t="s">
        <v>2</v>
      </c>
      <c r="D2451" s="2" t="s">
        <v>20</v>
      </c>
      <c r="E2451" s="2" t="s">
        <v>147</v>
      </c>
      <c r="F2451" s="2" t="s">
        <v>196</v>
      </c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3">
        <v>6496.7121983715797</v>
      </c>
      <c r="AO2451" s="4"/>
    </row>
    <row r="2452" spans="1:41" x14ac:dyDescent="0.25">
      <c r="A2452" s="378" t="str">
        <f t="shared" si="15"/>
        <v>DIC7</v>
      </c>
      <c r="B2452" s="2" t="s">
        <v>4</v>
      </c>
      <c r="C2452" s="2" t="s">
        <v>2</v>
      </c>
      <c r="D2452" s="2" t="s">
        <v>20</v>
      </c>
      <c r="E2452" s="2" t="s">
        <v>147</v>
      </c>
      <c r="F2452" s="2" t="s">
        <v>197</v>
      </c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3">
        <v>44.660401360000002</v>
      </c>
      <c r="AO2452" s="4"/>
    </row>
    <row r="2453" spans="1:41" x14ac:dyDescent="0.25">
      <c r="A2453" s="378" t="str">
        <f t="shared" si="15"/>
        <v>DIC7</v>
      </c>
      <c r="B2453" s="2" t="s">
        <v>4</v>
      </c>
      <c r="C2453" s="2" t="s">
        <v>2</v>
      </c>
      <c r="D2453" s="2" t="s">
        <v>20</v>
      </c>
      <c r="E2453" s="2" t="s">
        <v>147</v>
      </c>
      <c r="F2453" s="2" t="s">
        <v>198</v>
      </c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3">
        <v>1058.6607668002</v>
      </c>
      <c r="AO2453" s="4"/>
    </row>
    <row r="2454" spans="1:41" x14ac:dyDescent="0.25">
      <c r="A2454" s="378" t="str">
        <f t="shared" si="15"/>
        <v>DIC7</v>
      </c>
      <c r="B2454" s="2" t="s">
        <v>4</v>
      </c>
      <c r="C2454" s="2" t="s">
        <v>2</v>
      </c>
      <c r="D2454" s="2" t="s">
        <v>20</v>
      </c>
      <c r="E2454" s="2" t="s">
        <v>147</v>
      </c>
      <c r="F2454" s="2" t="s">
        <v>199</v>
      </c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3">
        <v>283.33235609851999</v>
      </c>
      <c r="AO2454" s="4"/>
    </row>
    <row r="2455" spans="1:41" x14ac:dyDescent="0.25">
      <c r="A2455" s="378" t="str">
        <f t="shared" si="15"/>
        <v>DIC7</v>
      </c>
      <c r="B2455" s="2" t="s">
        <v>4</v>
      </c>
      <c r="C2455" s="2" t="s">
        <v>2</v>
      </c>
      <c r="D2455" s="2" t="s">
        <v>20</v>
      </c>
      <c r="E2455" s="2" t="s">
        <v>147</v>
      </c>
      <c r="F2455" s="2" t="s">
        <v>200</v>
      </c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3">
        <v>157.75252398843699</v>
      </c>
      <c r="AO2455" s="4"/>
    </row>
    <row r="2456" spans="1:41" x14ac:dyDescent="0.25">
      <c r="A2456" s="378" t="str">
        <f t="shared" si="15"/>
        <v>DIC7</v>
      </c>
      <c r="B2456" s="2" t="s">
        <v>4</v>
      </c>
      <c r="C2456" s="2" t="s">
        <v>2</v>
      </c>
      <c r="D2456" s="2" t="s">
        <v>21</v>
      </c>
      <c r="E2456" s="2" t="s">
        <v>147</v>
      </c>
      <c r="F2456" s="2" t="s">
        <v>194</v>
      </c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3">
        <v>-2.89788072286118</v>
      </c>
      <c r="AO2456" s="4"/>
    </row>
    <row r="2457" spans="1:41" x14ac:dyDescent="0.25">
      <c r="A2457" s="378" t="str">
        <f t="shared" si="15"/>
        <v>DIC7</v>
      </c>
      <c r="B2457" s="2" t="s">
        <v>4</v>
      </c>
      <c r="C2457" s="2" t="s">
        <v>2</v>
      </c>
      <c r="D2457" s="2" t="s">
        <v>21</v>
      </c>
      <c r="E2457" s="2" t="s">
        <v>147</v>
      </c>
      <c r="F2457" s="2" t="s">
        <v>195</v>
      </c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3">
        <v>-3.9347284916651999</v>
      </c>
      <c r="AO2457" s="4"/>
    </row>
    <row r="2458" spans="1:41" x14ac:dyDescent="0.25">
      <c r="A2458" s="378" t="str">
        <f t="shared" si="15"/>
        <v>DIC7</v>
      </c>
      <c r="B2458" s="2" t="s">
        <v>4</v>
      </c>
      <c r="C2458" s="2" t="s">
        <v>2</v>
      </c>
      <c r="D2458" s="2" t="s">
        <v>21</v>
      </c>
      <c r="E2458" s="2" t="s">
        <v>147</v>
      </c>
      <c r="F2458" s="2" t="s">
        <v>196</v>
      </c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3">
        <v>-2.09725402065206</v>
      </c>
      <c r="AO2458" s="4"/>
    </row>
    <row r="2459" spans="1:41" x14ac:dyDescent="0.25">
      <c r="A2459" s="378" t="str">
        <f t="shared" si="15"/>
        <v>DIC7</v>
      </c>
      <c r="B2459" s="2" t="s">
        <v>4</v>
      </c>
      <c r="C2459" s="2" t="s">
        <v>2</v>
      </c>
      <c r="D2459" s="2" t="s">
        <v>21</v>
      </c>
      <c r="E2459" s="2" t="s">
        <v>147</v>
      </c>
      <c r="F2459" s="2" t="s">
        <v>197</v>
      </c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3">
        <v>-4.12579734394689</v>
      </c>
      <c r="AO2459" s="4"/>
    </row>
    <row r="2460" spans="1:41" x14ac:dyDescent="0.25">
      <c r="A2460" s="378" t="str">
        <f t="shared" si="15"/>
        <v>DIC7</v>
      </c>
      <c r="B2460" s="2" t="s">
        <v>4</v>
      </c>
      <c r="C2460" s="2" t="s">
        <v>2</v>
      </c>
      <c r="D2460" s="2" t="s">
        <v>21</v>
      </c>
      <c r="E2460" s="2" t="s">
        <v>147</v>
      </c>
      <c r="F2460" s="2" t="s">
        <v>198</v>
      </c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3">
        <v>-4.46001620269511</v>
      </c>
      <c r="AO2460" s="4"/>
    </row>
    <row r="2461" spans="1:41" x14ac:dyDescent="0.25">
      <c r="A2461" s="378" t="str">
        <f t="shared" si="15"/>
        <v>DIC7</v>
      </c>
      <c r="B2461" s="2" t="s">
        <v>4</v>
      </c>
      <c r="C2461" s="2" t="s">
        <v>2</v>
      </c>
      <c r="D2461" s="2" t="s">
        <v>21</v>
      </c>
      <c r="E2461" s="2" t="s">
        <v>147</v>
      </c>
      <c r="F2461" s="2" t="s">
        <v>199</v>
      </c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3">
        <v>-2.58268346938784</v>
      </c>
      <c r="AO2461" s="4"/>
    </row>
    <row r="2462" spans="1:41" x14ac:dyDescent="0.25">
      <c r="A2462" s="378" t="str">
        <f t="shared" si="15"/>
        <v>DIC7</v>
      </c>
      <c r="B2462" s="2" t="s">
        <v>4</v>
      </c>
      <c r="C2462" s="2" t="s">
        <v>2</v>
      </c>
      <c r="D2462" s="2" t="s">
        <v>21</v>
      </c>
      <c r="E2462" s="2" t="s">
        <v>147</v>
      </c>
      <c r="F2462" s="2" t="s">
        <v>200</v>
      </c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3">
        <v>-1.05812141741028</v>
      </c>
      <c r="AO2462" s="4"/>
    </row>
    <row r="2463" spans="1:41" x14ac:dyDescent="0.25">
      <c r="A2463" s="378" t="str">
        <f t="shared" si="15"/>
        <v>DIC7</v>
      </c>
      <c r="B2463" s="2" t="s">
        <v>4</v>
      </c>
      <c r="C2463" s="2" t="s">
        <v>2</v>
      </c>
      <c r="D2463" s="2" t="s">
        <v>22</v>
      </c>
      <c r="E2463" s="2" t="s">
        <v>2</v>
      </c>
      <c r="F2463" s="2" t="s">
        <v>2</v>
      </c>
      <c r="G2463" s="3">
        <v>81022.4227611721</v>
      </c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</row>
    <row r="2464" spans="1:41" x14ac:dyDescent="0.25">
      <c r="A2464" s="378" t="str">
        <f t="shared" si="15"/>
        <v>DIC7</v>
      </c>
      <c r="B2464" s="2" t="s">
        <v>4</v>
      </c>
      <c r="C2464" s="2" t="s">
        <v>2</v>
      </c>
      <c r="D2464" s="2" t="s">
        <v>23</v>
      </c>
      <c r="E2464" s="2" t="s">
        <v>2</v>
      </c>
      <c r="F2464" s="2" t="s">
        <v>454</v>
      </c>
      <c r="G2464" s="4"/>
      <c r="H2464" s="3">
        <v>0.64193495846399995</v>
      </c>
      <c r="I2464" s="3">
        <v>0.64193495846399995</v>
      </c>
      <c r="J2464" s="3">
        <v>0.20091316387798699</v>
      </c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</row>
    <row r="2465" spans="1:41" x14ac:dyDescent="0.25">
      <c r="A2465" s="378" t="str">
        <f t="shared" si="15"/>
        <v>DIC7</v>
      </c>
      <c r="B2465" s="2" t="s">
        <v>4</v>
      </c>
      <c r="C2465" s="2" t="s">
        <v>2</v>
      </c>
      <c r="D2465" s="2" t="s">
        <v>23</v>
      </c>
      <c r="E2465" s="2" t="s">
        <v>2</v>
      </c>
      <c r="F2465" s="2" t="s">
        <v>282</v>
      </c>
      <c r="G2465" s="4"/>
      <c r="H2465" s="3">
        <v>0.19337239926455699</v>
      </c>
      <c r="I2465" s="3">
        <v>0.16984659067308899</v>
      </c>
      <c r="J2465" s="3">
        <v>0.145041523412928</v>
      </c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</row>
    <row r="2466" spans="1:41" x14ac:dyDescent="0.25">
      <c r="A2466" s="378" t="str">
        <f t="shared" si="15"/>
        <v>DIC7</v>
      </c>
      <c r="B2466" s="2" t="s">
        <v>4</v>
      </c>
      <c r="C2466" s="2" t="s">
        <v>2</v>
      </c>
      <c r="D2466" s="2" t="s">
        <v>23</v>
      </c>
      <c r="E2466" s="2" t="s">
        <v>2</v>
      </c>
      <c r="F2466" s="2" t="s">
        <v>283</v>
      </c>
      <c r="G2466" s="4"/>
      <c r="H2466" s="3">
        <v>3.5959027733965302E-3</v>
      </c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</row>
    <row r="2467" spans="1:41" x14ac:dyDescent="0.25">
      <c r="A2467" s="378" t="str">
        <f t="shared" si="15"/>
        <v>DIC7</v>
      </c>
      <c r="B2467" s="2" t="s">
        <v>4</v>
      </c>
      <c r="C2467" s="2" t="s">
        <v>2</v>
      </c>
      <c r="D2467" s="2" t="s">
        <v>23</v>
      </c>
      <c r="E2467" s="2" t="s">
        <v>2</v>
      </c>
      <c r="F2467" s="2" t="s">
        <v>453</v>
      </c>
      <c r="G2467" s="4"/>
      <c r="H2467" s="3">
        <v>1.2914789660796301E-2</v>
      </c>
      <c r="I2467" s="3">
        <v>1.2390926772933099E-2</v>
      </c>
      <c r="J2467" s="3">
        <v>1.24085737946905E-2</v>
      </c>
      <c r="K2467" s="3">
        <v>1.2426220816447901E-2</v>
      </c>
      <c r="L2467" s="3">
        <v>1.24438678382054E-2</v>
      </c>
      <c r="M2467" s="3">
        <v>1.02854437517652E-2</v>
      </c>
      <c r="N2467" s="3">
        <v>8.1270196653249107E-3</v>
      </c>
      <c r="O2467" s="3">
        <v>6.3508917792571397E-3</v>
      </c>
      <c r="P2467" s="3">
        <v>4.5747638931893696E-3</v>
      </c>
      <c r="Q2467" s="3">
        <v>3.10254500058103E-3</v>
      </c>
      <c r="R2467" s="3">
        <v>1.63032610797267E-3</v>
      </c>
      <c r="S2467" s="3">
        <v>1.58107215364325E-4</v>
      </c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</row>
    <row r="2468" spans="1:41" x14ac:dyDescent="0.25">
      <c r="A2468" s="378" t="str">
        <f t="shared" si="15"/>
        <v>DIC7</v>
      </c>
      <c r="B2468" s="2" t="s">
        <v>4</v>
      </c>
      <c r="C2468" s="2" t="s">
        <v>2</v>
      </c>
      <c r="D2468" s="2" t="s">
        <v>23</v>
      </c>
      <c r="E2468" s="2" t="s">
        <v>2</v>
      </c>
      <c r="F2468" s="2" t="s">
        <v>201</v>
      </c>
      <c r="G2468" s="4"/>
      <c r="H2468" s="3">
        <v>0.138836470444231</v>
      </c>
      <c r="I2468" s="3">
        <v>0.11219124944693</v>
      </c>
      <c r="J2468" s="3">
        <v>8.7839611253628297E-2</v>
      </c>
      <c r="K2468" s="3">
        <v>0.102580200581183</v>
      </c>
      <c r="L2468" s="3">
        <v>9.7774676148309606E-2</v>
      </c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</row>
    <row r="2469" spans="1:41" x14ac:dyDescent="0.25">
      <c r="A2469" s="378" t="str">
        <f t="shared" si="15"/>
        <v>DIC7</v>
      </c>
      <c r="B2469" s="2" t="s">
        <v>4</v>
      </c>
      <c r="C2469" s="2" t="s">
        <v>2</v>
      </c>
      <c r="D2469" s="2" t="s">
        <v>23</v>
      </c>
      <c r="E2469" s="2" t="s">
        <v>2</v>
      </c>
      <c r="F2469" s="2" t="s">
        <v>202</v>
      </c>
      <c r="G2469" s="4"/>
      <c r="H2469" s="3">
        <v>8.5591327795199998E-2</v>
      </c>
      <c r="I2469" s="3">
        <v>8.5591327795199998E-2</v>
      </c>
      <c r="J2469" s="3">
        <v>8.5591327795199998E-2</v>
      </c>
      <c r="K2469" s="3">
        <v>8.5591327795199998E-2</v>
      </c>
      <c r="L2469" s="3">
        <v>8.5591327795199998E-2</v>
      </c>
      <c r="M2469" s="3">
        <v>8.5591327795199998E-2</v>
      </c>
      <c r="N2469" s="3">
        <v>8.5591327795199998E-2</v>
      </c>
      <c r="O2469" s="3">
        <v>8.5591327795199998E-2</v>
      </c>
      <c r="P2469" s="3">
        <v>8.5591327795199998E-2</v>
      </c>
      <c r="Q2469" s="3">
        <v>8.5591327795199998E-2</v>
      </c>
      <c r="R2469" s="3">
        <v>8.5591327795199998E-2</v>
      </c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</row>
    <row r="2470" spans="1:41" x14ac:dyDescent="0.25">
      <c r="A2470" s="378" t="str">
        <f t="shared" si="15"/>
        <v>DIC7</v>
      </c>
      <c r="B2470" s="2" t="s">
        <v>4</v>
      </c>
      <c r="C2470" s="2" t="s">
        <v>2</v>
      </c>
      <c r="D2470" s="2" t="s">
        <v>23</v>
      </c>
      <c r="E2470" s="2" t="s">
        <v>2</v>
      </c>
      <c r="F2470" s="2" t="s">
        <v>203</v>
      </c>
      <c r="G2470" s="4"/>
      <c r="H2470" s="3">
        <v>2.8530442598399999E-2</v>
      </c>
      <c r="I2470" s="3">
        <v>2.8530442598399999E-2</v>
      </c>
      <c r="J2470" s="3">
        <v>2.8530442598399999E-2</v>
      </c>
      <c r="K2470" s="3">
        <v>2.8530442598399999E-2</v>
      </c>
      <c r="L2470" s="3">
        <v>2.8530442598399999E-2</v>
      </c>
      <c r="M2470" s="3">
        <v>2.8530442598399999E-2</v>
      </c>
      <c r="N2470" s="3">
        <v>2.8530442598399999E-2</v>
      </c>
      <c r="O2470" s="3">
        <v>2.8530442598399999E-2</v>
      </c>
      <c r="P2470" s="3">
        <v>2.8530442598399999E-2</v>
      </c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</row>
    <row r="2471" spans="1:41" x14ac:dyDescent="0.25">
      <c r="A2471" s="378" t="str">
        <f t="shared" si="15"/>
        <v>DIC7</v>
      </c>
      <c r="B2471" s="2" t="s">
        <v>4</v>
      </c>
      <c r="C2471" s="2" t="s">
        <v>2</v>
      </c>
      <c r="D2471" s="2" t="s">
        <v>23</v>
      </c>
      <c r="E2471" s="2" t="s">
        <v>2</v>
      </c>
      <c r="F2471" s="2" t="s">
        <v>204</v>
      </c>
      <c r="G2471" s="4"/>
      <c r="H2471" s="3">
        <v>1.10951721216E-2</v>
      </c>
      <c r="I2471" s="3">
        <v>1.10951721216E-2</v>
      </c>
      <c r="J2471" s="3">
        <v>1.10951721216E-2</v>
      </c>
      <c r="K2471" s="3">
        <v>1.10951721216E-2</v>
      </c>
      <c r="L2471" s="3">
        <v>1.10951721216E-2</v>
      </c>
      <c r="M2471" s="3">
        <v>1.10951721216E-2</v>
      </c>
      <c r="N2471" s="3">
        <v>1.10951721216E-2</v>
      </c>
      <c r="O2471" s="3">
        <v>1.10951721216E-2</v>
      </c>
      <c r="P2471" s="3">
        <v>1.10951721216E-2</v>
      </c>
      <c r="Q2471" s="3">
        <v>1.10951721216E-2</v>
      </c>
      <c r="R2471" s="3">
        <v>1.10951721216E-2</v>
      </c>
      <c r="S2471" s="3">
        <v>1.10951721216E-2</v>
      </c>
      <c r="T2471" s="3">
        <v>1.10951721216E-2</v>
      </c>
      <c r="U2471" s="3">
        <v>1.10951721216E-2</v>
      </c>
      <c r="V2471" s="3">
        <v>6.7059076178560004E-3</v>
      </c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</row>
    <row r="2472" spans="1:41" x14ac:dyDescent="0.25">
      <c r="A2472" s="378" t="str">
        <f t="shared" si="15"/>
        <v>DIC7</v>
      </c>
      <c r="B2472" s="2" t="s">
        <v>4</v>
      </c>
      <c r="C2472" s="2" t="s">
        <v>2</v>
      </c>
      <c r="D2472" s="2" t="s">
        <v>23</v>
      </c>
      <c r="E2472" s="2" t="s">
        <v>2</v>
      </c>
      <c r="F2472" s="2" t="s">
        <v>205</v>
      </c>
      <c r="G2472" s="4"/>
      <c r="H2472" s="3">
        <v>3.1700491776000001E-3</v>
      </c>
      <c r="I2472" s="3">
        <v>3.1700491776000001E-3</v>
      </c>
      <c r="J2472" s="3">
        <v>3.1700491776000001E-3</v>
      </c>
      <c r="K2472" s="3">
        <v>3.1700491776000001E-3</v>
      </c>
      <c r="L2472" s="3">
        <v>3.1700491776000001E-3</v>
      </c>
      <c r="M2472" s="3">
        <v>3.1700491776000001E-3</v>
      </c>
      <c r="N2472" s="3">
        <v>3.1700491776000001E-3</v>
      </c>
      <c r="O2472" s="3">
        <v>3.1700491776000001E-3</v>
      </c>
      <c r="P2472" s="3">
        <v>3.1700491776000001E-3</v>
      </c>
      <c r="Q2472" s="3">
        <v>3.1700491776000001E-3</v>
      </c>
      <c r="R2472" s="3">
        <v>3.1700491776000001E-3</v>
      </c>
      <c r="S2472" s="3">
        <v>3.1700491776000001E-3</v>
      </c>
      <c r="T2472" s="3">
        <v>2.3005761831297301E-3</v>
      </c>
      <c r="U2472" s="3">
        <v>1.27393895867504E-3</v>
      </c>
      <c r="V2472" s="3">
        <v>4.5342538774488598E-4</v>
      </c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</row>
    <row r="2473" spans="1:41" x14ac:dyDescent="0.25">
      <c r="A2473" s="378" t="str">
        <f t="shared" si="15"/>
        <v>DIC7</v>
      </c>
      <c r="B2473" s="2" t="s">
        <v>4</v>
      </c>
      <c r="C2473" s="2" t="s">
        <v>2</v>
      </c>
      <c r="D2473" s="2" t="s">
        <v>23</v>
      </c>
      <c r="E2473" s="2" t="s">
        <v>2</v>
      </c>
      <c r="F2473" s="2" t="s">
        <v>206</v>
      </c>
      <c r="G2473" s="4"/>
      <c r="H2473" s="3">
        <v>0.34236531118079999</v>
      </c>
      <c r="I2473" s="3">
        <v>0.34236531118079999</v>
      </c>
      <c r="J2473" s="3">
        <v>0.34236531118079999</v>
      </c>
      <c r="K2473" s="3">
        <v>0.34236531118079999</v>
      </c>
      <c r="L2473" s="3">
        <v>0.34236531118079999</v>
      </c>
      <c r="M2473" s="3">
        <v>0.34236531118079999</v>
      </c>
      <c r="N2473" s="3">
        <v>0.34236531118079999</v>
      </c>
      <c r="O2473" s="3">
        <v>0.34236531118079999</v>
      </c>
      <c r="P2473" s="3">
        <v>0.34236531118079999</v>
      </c>
      <c r="Q2473" s="3">
        <v>0.34236531118079999</v>
      </c>
      <c r="R2473" s="3">
        <v>0.34236531118079999</v>
      </c>
      <c r="S2473" s="3">
        <v>0.34236531118079999</v>
      </c>
      <c r="T2473" s="3">
        <v>0.34236531118079999</v>
      </c>
      <c r="U2473" s="3">
        <v>0.34236531118079999</v>
      </c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</row>
    <row r="2474" spans="1:41" x14ac:dyDescent="0.25">
      <c r="A2474" s="378" t="str">
        <f t="shared" si="15"/>
        <v>DIC7</v>
      </c>
      <c r="B2474" s="2" t="s">
        <v>4</v>
      </c>
      <c r="C2474" s="2" t="s">
        <v>2</v>
      </c>
      <c r="D2474" s="2" t="s">
        <v>23</v>
      </c>
      <c r="E2474" s="2" t="s">
        <v>2</v>
      </c>
      <c r="F2474" s="2" t="s">
        <v>207</v>
      </c>
      <c r="G2474" s="4"/>
      <c r="H2474" s="3">
        <v>1.13037690671425E-2</v>
      </c>
      <c r="I2474" s="3">
        <v>1.0681650935721401E-2</v>
      </c>
      <c r="J2474" s="3">
        <v>1.0212127817667701E-2</v>
      </c>
      <c r="K2474" s="3">
        <v>9.7426046996140197E-3</v>
      </c>
      <c r="L2474" s="3">
        <v>9.2730815815603301E-3</v>
      </c>
      <c r="M2474" s="3">
        <v>8.8035584635066493E-3</v>
      </c>
      <c r="N2474" s="3">
        <v>8.3340353454529597E-3</v>
      </c>
      <c r="O2474" s="3">
        <v>9.4947489259980804E-4</v>
      </c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</row>
    <row r="2475" spans="1:41" x14ac:dyDescent="0.25">
      <c r="A2475" s="378" t="str">
        <f t="shared" si="15"/>
        <v>DIC7</v>
      </c>
      <c r="B2475" s="2" t="s">
        <v>4</v>
      </c>
      <c r="C2475" s="2" t="s">
        <v>2</v>
      </c>
      <c r="D2475" s="2" t="s">
        <v>23</v>
      </c>
      <c r="E2475" s="2" t="s">
        <v>2</v>
      </c>
      <c r="F2475" s="2" t="s">
        <v>208</v>
      </c>
      <c r="G2475" s="4"/>
      <c r="H2475" s="3">
        <v>0.1141217703936</v>
      </c>
      <c r="I2475" s="3">
        <v>0.1141217703936</v>
      </c>
      <c r="J2475" s="3">
        <v>0.1141217703936</v>
      </c>
      <c r="K2475" s="3">
        <v>0.1141217703936</v>
      </c>
      <c r="L2475" s="3">
        <v>0.1141217703936</v>
      </c>
      <c r="M2475" s="3">
        <v>0.1141217703936</v>
      </c>
      <c r="N2475" s="3">
        <v>0.1141217703936</v>
      </c>
      <c r="O2475" s="3">
        <v>0.1141217703936</v>
      </c>
      <c r="P2475" s="3">
        <v>0.109280966767776</v>
      </c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</row>
    <row r="2476" spans="1:41" x14ac:dyDescent="0.25">
      <c r="A2476" s="378" t="str">
        <f t="shared" si="15"/>
        <v>DIC7</v>
      </c>
      <c r="B2476" s="2" t="s">
        <v>4</v>
      </c>
      <c r="C2476" s="2" t="s">
        <v>2</v>
      </c>
      <c r="D2476" s="2" t="s">
        <v>23</v>
      </c>
      <c r="E2476" s="2" t="s">
        <v>2</v>
      </c>
      <c r="F2476" s="2" t="s">
        <v>284</v>
      </c>
      <c r="G2476" s="4"/>
      <c r="H2476" s="3">
        <v>4.4380688486399998E-2</v>
      </c>
      <c r="I2476" s="3">
        <v>4.3850639159931898E-2</v>
      </c>
      <c r="J2476" s="3">
        <v>4.1259136991240501E-2</v>
      </c>
      <c r="K2476" s="3">
        <v>3.8667634822549098E-2</v>
      </c>
      <c r="L2476" s="3">
        <v>3.6076132653857701E-2</v>
      </c>
      <c r="M2476" s="3">
        <v>3.2312843721142299E-2</v>
      </c>
      <c r="N2476" s="3">
        <v>2.8680447276343099E-2</v>
      </c>
      <c r="O2476" s="3">
        <v>2.5680448198930599E-2</v>
      </c>
      <c r="P2476" s="3">
        <v>2.2680449121518099E-2</v>
      </c>
      <c r="Q2476" s="3">
        <v>1.9819472995484699E-2</v>
      </c>
      <c r="R2476" s="3">
        <v>1.6958496869451299E-2</v>
      </c>
      <c r="S2476" s="3">
        <v>1.4097520743417901E-2</v>
      </c>
      <c r="T2476" s="3">
        <v>1.2616875940631499E-2</v>
      </c>
      <c r="U2476" s="3">
        <v>1.11362311378451E-2</v>
      </c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</row>
    <row r="2477" spans="1:41" x14ac:dyDescent="0.25">
      <c r="A2477" s="378" t="str">
        <f t="shared" si="15"/>
        <v>DIC7</v>
      </c>
      <c r="B2477" s="2" t="s">
        <v>4</v>
      </c>
      <c r="C2477" s="2" t="s">
        <v>2</v>
      </c>
      <c r="D2477" s="2" t="s">
        <v>23</v>
      </c>
      <c r="E2477" s="2" t="s">
        <v>2</v>
      </c>
      <c r="F2477" s="2" t="s">
        <v>209</v>
      </c>
      <c r="G2477" s="4"/>
      <c r="H2477" s="3">
        <v>1.26801967104E-2</v>
      </c>
      <c r="I2477" s="3">
        <v>1.26801967104E-2</v>
      </c>
      <c r="J2477" s="3">
        <v>1.26801967104E-2</v>
      </c>
      <c r="K2477" s="3">
        <v>1.26801967104E-2</v>
      </c>
      <c r="L2477" s="3">
        <v>1.26801967104E-2</v>
      </c>
      <c r="M2477" s="3">
        <v>1.26801967104E-2</v>
      </c>
      <c r="N2477" s="3">
        <v>1.26801967104E-2</v>
      </c>
      <c r="O2477" s="3">
        <v>1.26801967104E-2</v>
      </c>
      <c r="P2477" s="3">
        <v>1.26801967104E-2</v>
      </c>
      <c r="Q2477" s="3">
        <v>1.26801967104E-2</v>
      </c>
      <c r="R2477" s="3">
        <v>1.26801967104E-2</v>
      </c>
      <c r="S2477" s="3">
        <v>1.26801967104E-2</v>
      </c>
      <c r="T2477" s="3">
        <v>1.26801967104E-2</v>
      </c>
      <c r="U2477" s="3">
        <v>1.26801967104E-2</v>
      </c>
      <c r="V2477" s="3">
        <v>6.2878107326414497E-3</v>
      </c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</row>
    <row r="2478" spans="1:41" x14ac:dyDescent="0.25">
      <c r="A2478" s="378" t="str">
        <f t="shared" si="15"/>
        <v>DIC7</v>
      </c>
      <c r="B2478" s="2" t="s">
        <v>4</v>
      </c>
      <c r="C2478" s="2" t="s">
        <v>2</v>
      </c>
      <c r="D2478" s="2" t="s">
        <v>23</v>
      </c>
      <c r="E2478" s="2" t="s">
        <v>2</v>
      </c>
      <c r="F2478" s="2" t="s">
        <v>469</v>
      </c>
      <c r="G2478" s="4"/>
      <c r="H2478" s="3">
        <v>0.71931113690232396</v>
      </c>
      <c r="I2478" s="3">
        <v>0.46328239817843597</v>
      </c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</row>
    <row r="2479" spans="1:41" x14ac:dyDescent="0.25">
      <c r="A2479" s="378" t="str">
        <f t="shared" si="15"/>
        <v>DIC7</v>
      </c>
      <c r="B2479" s="2" t="s">
        <v>4</v>
      </c>
      <c r="C2479" s="2" t="s">
        <v>2</v>
      </c>
      <c r="D2479" s="2" t="s">
        <v>23</v>
      </c>
      <c r="E2479" s="2" t="s">
        <v>2</v>
      </c>
      <c r="F2479" s="2" t="s">
        <v>482</v>
      </c>
      <c r="G2479" s="4"/>
      <c r="H2479" s="3">
        <v>0.140686870480908</v>
      </c>
      <c r="I2479" s="3">
        <v>0.137985003963288</v>
      </c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</row>
    <row r="2480" spans="1:41" x14ac:dyDescent="0.25">
      <c r="A2480" s="378" t="str">
        <f t="shared" si="15"/>
        <v>DIC7</v>
      </c>
      <c r="B2480" s="2" t="s">
        <v>4</v>
      </c>
      <c r="C2480" s="2" t="s">
        <v>2</v>
      </c>
      <c r="D2480" s="2" t="s">
        <v>23</v>
      </c>
      <c r="E2480" s="2" t="s">
        <v>2</v>
      </c>
      <c r="F2480" s="2" t="s">
        <v>210</v>
      </c>
      <c r="G2480" s="4"/>
      <c r="H2480" s="3">
        <v>0.72675796819485805</v>
      </c>
      <c r="I2480" s="3">
        <v>0.58728001537639796</v>
      </c>
      <c r="J2480" s="3">
        <v>0.45980812676562499</v>
      </c>
      <c r="K2480" s="3">
        <v>0.536969701929635</v>
      </c>
      <c r="L2480" s="3">
        <v>0.51181454520625302</v>
      </c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</row>
    <row r="2481" spans="1:41" x14ac:dyDescent="0.25">
      <c r="A2481" s="378" t="str">
        <f t="shared" ref="A2481:A2544" si="16">+"DIC7"</f>
        <v>DIC7</v>
      </c>
      <c r="B2481" s="2" t="s">
        <v>4</v>
      </c>
      <c r="C2481" s="2" t="s">
        <v>2</v>
      </c>
      <c r="D2481" s="2" t="s">
        <v>23</v>
      </c>
      <c r="E2481" s="2" t="s">
        <v>2</v>
      </c>
      <c r="F2481" s="2" t="s">
        <v>211</v>
      </c>
      <c r="G2481" s="4"/>
      <c r="H2481" s="3">
        <v>4.73281163597236</v>
      </c>
      <c r="I2481" s="3">
        <v>4.73281163597236</v>
      </c>
      <c r="J2481" s="3">
        <v>4.73281163597236</v>
      </c>
      <c r="K2481" s="3">
        <v>4.73281163597236</v>
      </c>
      <c r="L2481" s="3">
        <v>4.73281163597236</v>
      </c>
      <c r="M2481" s="3">
        <v>4.73281163597236</v>
      </c>
      <c r="N2481" s="3">
        <v>4.73281163597236</v>
      </c>
      <c r="O2481" s="3">
        <v>4.73281163597236</v>
      </c>
      <c r="P2481" s="3">
        <v>4.73281163597236</v>
      </c>
      <c r="Q2481" s="3">
        <v>4.4388654758740698</v>
      </c>
      <c r="R2481" s="3">
        <v>2.2695515123147301</v>
      </c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</row>
    <row r="2482" spans="1:41" x14ac:dyDescent="0.25">
      <c r="A2482" s="378" t="str">
        <f t="shared" si="16"/>
        <v>DIC7</v>
      </c>
      <c r="B2482" s="2" t="s">
        <v>4</v>
      </c>
      <c r="C2482" s="2" t="s">
        <v>2</v>
      </c>
      <c r="D2482" s="2" t="s">
        <v>23</v>
      </c>
      <c r="E2482" s="2" t="s">
        <v>2</v>
      </c>
      <c r="F2482" s="2" t="s">
        <v>212</v>
      </c>
      <c r="G2482" s="4"/>
      <c r="H2482" s="3">
        <v>0.61324097015441703</v>
      </c>
      <c r="I2482" s="3">
        <v>0.61324097015441703</v>
      </c>
      <c r="J2482" s="3">
        <v>0.61324097015441703</v>
      </c>
      <c r="K2482" s="3">
        <v>0.61324097015441703</v>
      </c>
      <c r="L2482" s="3">
        <v>0.61324097015441703</v>
      </c>
      <c r="M2482" s="3">
        <v>0.61324097015441703</v>
      </c>
      <c r="N2482" s="3">
        <v>0.61324097015441703</v>
      </c>
      <c r="O2482" s="3">
        <v>0.61324097015441703</v>
      </c>
      <c r="P2482" s="3">
        <v>0.55450824505533103</v>
      </c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</row>
    <row r="2483" spans="1:41" x14ac:dyDescent="0.25">
      <c r="A2483" s="378" t="str">
        <f t="shared" si="16"/>
        <v>DIC7</v>
      </c>
      <c r="B2483" s="2" t="s">
        <v>4</v>
      </c>
      <c r="C2483" s="2" t="s">
        <v>2</v>
      </c>
      <c r="D2483" s="2" t="s">
        <v>23</v>
      </c>
      <c r="E2483" s="2" t="s">
        <v>2</v>
      </c>
      <c r="F2483" s="2" t="s">
        <v>213</v>
      </c>
      <c r="G2483" s="4"/>
      <c r="H2483" s="3">
        <v>7.2015258812680699E-2</v>
      </c>
      <c r="I2483" s="3">
        <v>7.2015258812680699E-2</v>
      </c>
      <c r="J2483" s="3">
        <v>7.2015258812680699E-2</v>
      </c>
      <c r="K2483" s="3">
        <v>7.2015258812680699E-2</v>
      </c>
      <c r="L2483" s="3">
        <v>7.2015258812680699E-2</v>
      </c>
      <c r="M2483" s="3">
        <v>7.2015258812680699E-2</v>
      </c>
      <c r="N2483" s="3">
        <v>7.2015258812680699E-2</v>
      </c>
      <c r="O2483" s="3">
        <v>7.2015258812680699E-2</v>
      </c>
      <c r="P2483" s="3">
        <v>7.2015258812680699E-2</v>
      </c>
      <c r="Q2483" s="3">
        <v>7.2015258812680699E-2</v>
      </c>
      <c r="R2483" s="3">
        <v>7.2015258812680699E-2</v>
      </c>
      <c r="S2483" s="3">
        <v>7.2015258812680699E-2</v>
      </c>
      <c r="T2483" s="3">
        <v>7.2015258812680699E-2</v>
      </c>
      <c r="U2483" s="3">
        <v>7.2015258812680699E-2</v>
      </c>
      <c r="V2483" s="3">
        <v>3.5538981795108102E-2</v>
      </c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</row>
    <row r="2484" spans="1:41" x14ac:dyDescent="0.25">
      <c r="A2484" s="378" t="str">
        <f t="shared" si="16"/>
        <v>DIC7</v>
      </c>
      <c r="B2484" s="2" t="s">
        <v>4</v>
      </c>
      <c r="C2484" s="2" t="s">
        <v>2</v>
      </c>
      <c r="D2484" s="2" t="s">
        <v>23</v>
      </c>
      <c r="E2484" s="2" t="s">
        <v>2</v>
      </c>
      <c r="F2484" s="2" t="s">
        <v>214</v>
      </c>
      <c r="G2484" s="4"/>
      <c r="H2484" s="3">
        <v>8.0173996489854606E-3</v>
      </c>
      <c r="I2484" s="3">
        <v>8.0173996489854606E-3</v>
      </c>
      <c r="J2484" s="3">
        <v>8.0173996489854606E-3</v>
      </c>
      <c r="K2484" s="3">
        <v>8.0173996489854606E-3</v>
      </c>
      <c r="L2484" s="3">
        <v>8.0173996489854606E-3</v>
      </c>
      <c r="M2484" s="3">
        <v>8.0173996489854606E-3</v>
      </c>
      <c r="N2484" s="3">
        <v>8.0173996489854606E-3</v>
      </c>
      <c r="O2484" s="3">
        <v>8.0173996489854606E-3</v>
      </c>
      <c r="P2484" s="3">
        <v>8.0173996489854606E-3</v>
      </c>
      <c r="Q2484" s="3">
        <v>8.0173996489854606E-3</v>
      </c>
      <c r="R2484" s="3">
        <v>8.0173996489854606E-3</v>
      </c>
      <c r="S2484" s="3">
        <v>8.0173996489854606E-3</v>
      </c>
      <c r="T2484" s="3">
        <v>8.0173996489854606E-3</v>
      </c>
      <c r="U2484" s="3">
        <v>8.0173996489854606E-3</v>
      </c>
      <c r="V2484" s="3">
        <v>8.0173996489854606E-3</v>
      </c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</row>
    <row r="2485" spans="1:41" x14ac:dyDescent="0.25">
      <c r="A2485" s="378" t="str">
        <f t="shared" si="16"/>
        <v>DIC7</v>
      </c>
      <c r="B2485" s="2" t="s">
        <v>4</v>
      </c>
      <c r="C2485" s="2" t="s">
        <v>2</v>
      </c>
      <c r="D2485" s="2" t="s">
        <v>23</v>
      </c>
      <c r="E2485" s="2" t="s">
        <v>2</v>
      </c>
      <c r="F2485" s="2" t="s">
        <v>472</v>
      </c>
      <c r="G2485" s="4"/>
      <c r="H2485" s="3">
        <v>0.63071999999999995</v>
      </c>
      <c r="I2485" s="3">
        <v>0.63071999999999995</v>
      </c>
      <c r="J2485" s="3">
        <v>0.63071999999999995</v>
      </c>
      <c r="K2485" s="3">
        <v>0.35646670042482098</v>
      </c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</row>
    <row r="2486" spans="1:41" x14ac:dyDescent="0.25">
      <c r="A2486" s="378" t="str">
        <f t="shared" si="16"/>
        <v>DIC7</v>
      </c>
      <c r="B2486" s="2" t="s">
        <v>4</v>
      </c>
      <c r="C2486" s="2" t="s">
        <v>2</v>
      </c>
      <c r="D2486" s="2" t="s">
        <v>23</v>
      </c>
      <c r="E2486" s="2" t="s">
        <v>2</v>
      </c>
      <c r="F2486" s="2" t="s">
        <v>215</v>
      </c>
      <c r="G2486" s="4"/>
      <c r="H2486" s="3">
        <v>1.5220623656853201</v>
      </c>
      <c r="I2486" s="3">
        <v>1.5220623656853201</v>
      </c>
      <c r="J2486" s="3">
        <v>1.5220623656853201</v>
      </c>
      <c r="K2486" s="3">
        <v>1.5220623656853201</v>
      </c>
      <c r="L2486" s="3">
        <v>1.5220623656853201</v>
      </c>
      <c r="M2486" s="3">
        <v>1.5220623656853201</v>
      </c>
      <c r="N2486" s="3">
        <v>1.5220623656853201</v>
      </c>
      <c r="O2486" s="3">
        <v>1.5220623656853201</v>
      </c>
      <c r="P2486" s="3">
        <v>1.5220623656853201</v>
      </c>
      <c r="Q2486" s="3">
        <v>1.5220623656853201</v>
      </c>
      <c r="R2486" s="3">
        <v>1.5220623656853201</v>
      </c>
      <c r="S2486" s="3">
        <v>1.5220623656853201</v>
      </c>
      <c r="T2486" s="3">
        <v>1.5220623656853201</v>
      </c>
      <c r="U2486" s="3">
        <v>1.5220623656853201</v>
      </c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</row>
    <row r="2487" spans="1:41" x14ac:dyDescent="0.25">
      <c r="A2487" s="378" t="str">
        <f t="shared" si="16"/>
        <v>DIC7</v>
      </c>
      <c r="B2487" s="2" t="s">
        <v>4</v>
      </c>
      <c r="C2487" s="2" t="s">
        <v>2</v>
      </c>
      <c r="D2487" s="2" t="s">
        <v>23</v>
      </c>
      <c r="E2487" s="2" t="s">
        <v>2</v>
      </c>
      <c r="F2487" s="2" t="s">
        <v>216</v>
      </c>
      <c r="G2487" s="4"/>
      <c r="H2487" s="3">
        <v>7.7086534699123396E-2</v>
      </c>
      <c r="I2487" s="3">
        <v>7.28439735993794E-2</v>
      </c>
      <c r="J2487" s="3">
        <v>6.9642040693912194E-2</v>
      </c>
      <c r="K2487" s="3">
        <v>6.6440107788444905E-2</v>
      </c>
      <c r="L2487" s="3">
        <v>6.3238174882977699E-2</v>
      </c>
      <c r="M2487" s="3">
        <v>6.0036241977510403E-2</v>
      </c>
      <c r="N2487" s="3">
        <v>5.6834309072043197E-2</v>
      </c>
      <c r="O2487" s="3">
        <v>6.4749844781501397E-3</v>
      </c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</row>
    <row r="2488" spans="1:41" x14ac:dyDescent="0.25">
      <c r="A2488" s="378" t="str">
        <f t="shared" si="16"/>
        <v>DIC7</v>
      </c>
      <c r="B2488" s="2" t="s">
        <v>4</v>
      </c>
      <c r="C2488" s="2" t="s">
        <v>2</v>
      </c>
      <c r="D2488" s="2" t="s">
        <v>23</v>
      </c>
      <c r="E2488" s="2" t="s">
        <v>2</v>
      </c>
      <c r="F2488" s="2" t="s">
        <v>217</v>
      </c>
      <c r="G2488" s="4"/>
      <c r="H2488" s="3">
        <v>1.14568083232374</v>
      </c>
      <c r="I2488" s="3">
        <v>1.0228477965262399</v>
      </c>
      <c r="J2488" s="3">
        <v>0.893335490801207</v>
      </c>
      <c r="K2488" s="3">
        <v>0.76382318507617697</v>
      </c>
      <c r="L2488" s="3">
        <v>0.63431087935114605</v>
      </c>
      <c r="M2488" s="3">
        <v>0.49549319560893801</v>
      </c>
      <c r="N2488" s="3">
        <v>0.35667551186673002</v>
      </c>
      <c r="O2488" s="3">
        <v>0.26079491042955399</v>
      </c>
      <c r="P2488" s="3">
        <v>0.16935042600583</v>
      </c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</row>
    <row r="2489" spans="1:41" x14ac:dyDescent="0.25">
      <c r="A2489" s="378" t="str">
        <f t="shared" si="16"/>
        <v>DIC7</v>
      </c>
      <c r="B2489" s="2" t="s">
        <v>4</v>
      </c>
      <c r="C2489" s="2" t="s">
        <v>2</v>
      </c>
      <c r="D2489" s="2" t="s">
        <v>23</v>
      </c>
      <c r="E2489" s="2" t="s">
        <v>2</v>
      </c>
      <c r="F2489" s="2" t="s">
        <v>218</v>
      </c>
      <c r="G2489" s="4"/>
      <c r="H2489" s="3">
        <v>0.24657422114451399</v>
      </c>
      <c r="I2489" s="3">
        <v>0.224938143534058</v>
      </c>
      <c r="J2489" s="3">
        <v>0.21127755910745499</v>
      </c>
      <c r="K2489" s="3">
        <v>0.19761697468085099</v>
      </c>
      <c r="L2489" s="3">
        <v>0.18395639025424801</v>
      </c>
      <c r="M2489" s="3">
        <v>0.16411896669036199</v>
      </c>
      <c r="N2489" s="3">
        <v>0.14428154312647501</v>
      </c>
      <c r="O2489" s="3">
        <v>0.127761905981358</v>
      </c>
      <c r="P2489" s="3">
        <v>0.11124226883624</v>
      </c>
      <c r="Q2489" s="3">
        <v>9.5488168163755799E-2</v>
      </c>
      <c r="R2489" s="3">
        <v>7.9734067491271404E-2</v>
      </c>
      <c r="S2489" s="3">
        <v>6.3979966818787107E-2</v>
      </c>
      <c r="T2489" s="3">
        <v>5.5826726017149199E-2</v>
      </c>
      <c r="U2489" s="3">
        <v>4.7673485215511402E-2</v>
      </c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</row>
    <row r="2490" spans="1:41" x14ac:dyDescent="0.25">
      <c r="A2490" s="378" t="str">
        <f t="shared" si="16"/>
        <v>DIC7</v>
      </c>
      <c r="B2490" s="2" t="s">
        <v>4</v>
      </c>
      <c r="C2490" s="2" t="s">
        <v>2</v>
      </c>
      <c r="D2490" s="2" t="s">
        <v>23</v>
      </c>
      <c r="E2490" s="2" t="s">
        <v>2</v>
      </c>
      <c r="F2490" s="2" t="s">
        <v>219</v>
      </c>
      <c r="G2490" s="4"/>
      <c r="H2490" s="3">
        <v>5.0386982400000004</v>
      </c>
      <c r="I2490" s="3">
        <v>5.3637755458064502</v>
      </c>
      <c r="J2490" s="3">
        <v>5.3637755458064502</v>
      </c>
      <c r="K2490" s="3">
        <v>5.3637755458064502</v>
      </c>
      <c r="L2490" s="3">
        <v>5.3637755458064502</v>
      </c>
      <c r="M2490" s="3">
        <v>5.3637755458064502</v>
      </c>
      <c r="N2490" s="3">
        <v>5.3637755458064502</v>
      </c>
      <c r="O2490" s="3">
        <v>5.3637755458064502</v>
      </c>
      <c r="P2490" s="3">
        <v>5.3637755458064502</v>
      </c>
      <c r="Q2490" s="3">
        <v>5.3637755458064502</v>
      </c>
      <c r="R2490" s="3">
        <v>5.3637755458064502</v>
      </c>
      <c r="S2490" s="3">
        <v>5.3637755458064502</v>
      </c>
      <c r="T2490" s="3">
        <v>5.3637755458064502</v>
      </c>
      <c r="U2490" s="3">
        <v>5.3637755458064502</v>
      </c>
      <c r="V2490" s="3">
        <v>5.3637755458064502</v>
      </c>
      <c r="W2490" s="3">
        <v>5.3637755458064502</v>
      </c>
      <c r="X2490" s="3">
        <v>5.3637755458064502</v>
      </c>
      <c r="Y2490" s="3">
        <v>5.3637755458064502</v>
      </c>
      <c r="Z2490" s="3">
        <v>5.3637755458064502</v>
      </c>
      <c r="AA2490" s="3">
        <v>5.3637755458064502</v>
      </c>
      <c r="AB2490" s="3">
        <v>5.3637755458064502</v>
      </c>
      <c r="AC2490" s="3">
        <v>5.3637755458064502</v>
      </c>
      <c r="AD2490" s="3">
        <v>5.3637755458064502</v>
      </c>
      <c r="AE2490" s="3">
        <v>5.3637755458064502</v>
      </c>
      <c r="AF2490" s="3">
        <v>5.3637755458064502</v>
      </c>
      <c r="AG2490" s="3">
        <v>5.3637755458064502</v>
      </c>
      <c r="AH2490" s="3">
        <v>5.3637755458064502</v>
      </c>
      <c r="AI2490" s="3">
        <v>5.3637755458064502</v>
      </c>
      <c r="AJ2490" s="3">
        <v>5.3637755458064502</v>
      </c>
      <c r="AK2490" s="3">
        <v>5.3637755458064502</v>
      </c>
      <c r="AL2490" s="3">
        <v>5.3637755458064502</v>
      </c>
      <c r="AM2490" s="3">
        <v>5.3637755458064502</v>
      </c>
      <c r="AN2490" s="4"/>
      <c r="AO2490" s="4"/>
    </row>
    <row r="2491" spans="1:41" x14ac:dyDescent="0.25">
      <c r="A2491" s="378" t="str">
        <f t="shared" si="16"/>
        <v>DIC7</v>
      </c>
      <c r="B2491" s="2" t="s">
        <v>4</v>
      </c>
      <c r="C2491" s="2" t="s">
        <v>2</v>
      </c>
      <c r="D2491" s="2" t="s">
        <v>23</v>
      </c>
      <c r="E2491" s="2" t="s">
        <v>2</v>
      </c>
      <c r="F2491" s="2" t="s">
        <v>220</v>
      </c>
      <c r="G2491" s="4"/>
      <c r="H2491" s="3">
        <v>3.4419824262295</v>
      </c>
      <c r="I2491" s="3">
        <v>3.9363934426229501</v>
      </c>
      <c r="J2491" s="3">
        <v>3.9363934426229501</v>
      </c>
      <c r="K2491" s="3">
        <v>3.9363934426229501</v>
      </c>
      <c r="L2491" s="3">
        <v>3.9363934426229501</v>
      </c>
      <c r="M2491" s="3">
        <v>3.9363934426229501</v>
      </c>
      <c r="N2491" s="3">
        <v>3.9363934426229501</v>
      </c>
      <c r="O2491" s="3">
        <v>3.9363934426229501</v>
      </c>
      <c r="P2491" s="3">
        <v>3.9363934426229501</v>
      </c>
      <c r="Q2491" s="3">
        <v>3.9363934426229501</v>
      </c>
      <c r="R2491" s="3">
        <v>3.9363934426229501</v>
      </c>
      <c r="S2491" s="3">
        <v>3.9363934426229501</v>
      </c>
      <c r="T2491" s="3">
        <v>3.9363934426229501</v>
      </c>
      <c r="U2491" s="3">
        <v>3.9363934426229501</v>
      </c>
      <c r="V2491" s="3">
        <v>3.9363934426229501</v>
      </c>
      <c r="W2491" s="3">
        <v>3.9363934426229501</v>
      </c>
      <c r="X2491" s="3">
        <v>3.9363934426229501</v>
      </c>
      <c r="Y2491" s="3">
        <v>3.9363934426229501</v>
      </c>
      <c r="Z2491" s="3">
        <v>3.9363934426229501</v>
      </c>
      <c r="AA2491" s="3">
        <v>3.9363934426229501</v>
      </c>
      <c r="AB2491" s="3">
        <v>3.9363934426229501</v>
      </c>
      <c r="AC2491" s="3">
        <v>3.9363934426229501</v>
      </c>
      <c r="AD2491" s="3">
        <v>3.9363934426229501</v>
      </c>
      <c r="AE2491" s="3">
        <v>3.9363934426229501</v>
      </c>
      <c r="AF2491" s="3">
        <v>3.9363934426229501</v>
      </c>
      <c r="AG2491" s="3">
        <v>3.9363934426229501</v>
      </c>
      <c r="AH2491" s="3">
        <v>3.9363934426229501</v>
      </c>
      <c r="AI2491" s="3">
        <v>3.9363934426229501</v>
      </c>
      <c r="AJ2491" s="3">
        <v>3.9363934426229501</v>
      </c>
      <c r="AK2491" s="3">
        <v>3.9363934426229501</v>
      </c>
      <c r="AL2491" s="3">
        <v>3.9363934426229501</v>
      </c>
      <c r="AM2491" s="3">
        <v>3.9363934426229501</v>
      </c>
      <c r="AN2491" s="4"/>
      <c r="AO2491" s="4"/>
    </row>
    <row r="2492" spans="1:41" x14ac:dyDescent="0.25">
      <c r="A2492" s="378" t="str">
        <f t="shared" si="16"/>
        <v>DIC7</v>
      </c>
      <c r="B2492" s="2" t="s">
        <v>4</v>
      </c>
      <c r="C2492" s="2" t="s">
        <v>2</v>
      </c>
      <c r="D2492" s="2" t="s">
        <v>23</v>
      </c>
      <c r="E2492" s="2" t="s">
        <v>2</v>
      </c>
      <c r="F2492" s="2" t="s">
        <v>162</v>
      </c>
      <c r="G2492" s="4"/>
      <c r="H2492" s="3">
        <v>495.41564578712399</v>
      </c>
      <c r="I2492" s="3">
        <v>383.65197699029198</v>
      </c>
      <c r="J2492" s="3">
        <v>628.32415684169405</v>
      </c>
      <c r="K2492" s="3">
        <v>595.30273781988205</v>
      </c>
      <c r="L2492" s="3">
        <v>519.85503604727501</v>
      </c>
      <c r="M2492" s="3">
        <v>416.94338761038898</v>
      </c>
      <c r="N2492" s="3">
        <v>370.39897390496299</v>
      </c>
      <c r="O2492" s="3">
        <v>333.48967764726001</v>
      </c>
      <c r="P2492" s="3">
        <v>211.25689372687901</v>
      </c>
      <c r="Q2492" s="3">
        <v>174.34759746917601</v>
      </c>
      <c r="R2492" s="3">
        <v>36.309336816509699</v>
      </c>
      <c r="S2492" s="3">
        <v>77.067111957081494</v>
      </c>
      <c r="T2492" s="3">
        <v>77.067111957081494</v>
      </c>
      <c r="U2492" s="3">
        <v>5.4313112122963298</v>
      </c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</row>
    <row r="2493" spans="1:41" x14ac:dyDescent="0.25">
      <c r="A2493" s="378" t="str">
        <f t="shared" si="16"/>
        <v>DIC7</v>
      </c>
      <c r="B2493" s="2" t="s">
        <v>4</v>
      </c>
      <c r="C2493" s="2" t="s">
        <v>2</v>
      </c>
      <c r="D2493" s="2" t="s">
        <v>23</v>
      </c>
      <c r="E2493" s="2" t="s">
        <v>2</v>
      </c>
      <c r="F2493" s="2" t="s">
        <v>163</v>
      </c>
      <c r="G2493" s="4"/>
      <c r="H2493" s="4"/>
      <c r="I2493" s="3">
        <v>104.961118827704</v>
      </c>
      <c r="J2493" s="4"/>
      <c r="K2493" s="3">
        <v>93.385971329877705</v>
      </c>
      <c r="L2493" s="3">
        <v>75.496669409016604</v>
      </c>
      <c r="M2493" s="3">
        <v>51.504170169832697</v>
      </c>
      <c r="N2493" s="3">
        <v>51.504170169832697</v>
      </c>
      <c r="O2493" s="3">
        <v>51.504170169832697</v>
      </c>
      <c r="P2493" s="3">
        <v>5.8598140261059601</v>
      </c>
      <c r="Q2493" s="3">
        <v>5.5023366949619597</v>
      </c>
      <c r="R2493" s="3">
        <v>2.8641645689940902</v>
      </c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</row>
    <row r="2494" spans="1:41" x14ac:dyDescent="0.25">
      <c r="A2494" s="378" t="str">
        <f t="shared" si="16"/>
        <v>DIC7</v>
      </c>
      <c r="B2494" s="2" t="s">
        <v>4</v>
      </c>
      <c r="C2494" s="2" t="s">
        <v>2</v>
      </c>
      <c r="D2494" s="2" t="s">
        <v>23</v>
      </c>
      <c r="E2494" s="2" t="s">
        <v>2</v>
      </c>
      <c r="F2494" s="2" t="s">
        <v>165</v>
      </c>
      <c r="G2494" s="4"/>
      <c r="H2494" s="4"/>
      <c r="I2494" s="4"/>
      <c r="J2494" s="4"/>
      <c r="K2494" s="3">
        <v>57.255455310841903</v>
      </c>
      <c r="L2494" s="3">
        <v>45.443518520288897</v>
      </c>
      <c r="M2494" s="3">
        <v>32.7829014723984</v>
      </c>
      <c r="N2494" s="3">
        <v>20.1222844245078</v>
      </c>
      <c r="O2494" s="3">
        <v>11.377666704392301</v>
      </c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</row>
    <row r="2495" spans="1:41" x14ac:dyDescent="0.25">
      <c r="A2495" s="378" t="str">
        <f t="shared" si="16"/>
        <v>DIC7</v>
      </c>
      <c r="B2495" s="2" t="s">
        <v>4</v>
      </c>
      <c r="C2495" s="2" t="s">
        <v>2</v>
      </c>
      <c r="D2495" s="2" t="s">
        <v>23</v>
      </c>
      <c r="E2495" s="2" t="s">
        <v>2</v>
      </c>
      <c r="F2495" s="2" t="s">
        <v>224</v>
      </c>
      <c r="G2495" s="4"/>
      <c r="H2495" s="3">
        <v>66.112604973443297</v>
      </c>
      <c r="I2495" s="3">
        <v>53.424404498537697</v>
      </c>
      <c r="J2495" s="3">
        <v>41.828386311251499</v>
      </c>
      <c r="K2495" s="3">
        <v>48.8477145624679</v>
      </c>
      <c r="L2495" s="3">
        <v>46.559369594433001</v>
      </c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</row>
    <row r="2496" spans="1:41" x14ac:dyDescent="0.25">
      <c r="A2496" s="378" t="str">
        <f t="shared" si="16"/>
        <v>DIC7</v>
      </c>
      <c r="B2496" s="2" t="s">
        <v>4</v>
      </c>
      <c r="C2496" s="2" t="s">
        <v>2</v>
      </c>
      <c r="D2496" s="2" t="s">
        <v>23</v>
      </c>
      <c r="E2496" s="2" t="s">
        <v>2</v>
      </c>
      <c r="F2496" s="2" t="s">
        <v>225</v>
      </c>
      <c r="G2496" s="4"/>
      <c r="H2496" s="3">
        <v>188.452634183436</v>
      </c>
      <c r="I2496" s="3">
        <v>210.91358742621901</v>
      </c>
      <c r="J2496" s="3">
        <v>185.044485020547</v>
      </c>
      <c r="K2496" s="3">
        <v>183.71929434500299</v>
      </c>
      <c r="L2496" s="3">
        <v>141.690722394137</v>
      </c>
      <c r="M2496" s="3">
        <v>85.323487662677806</v>
      </c>
      <c r="N2496" s="3">
        <v>85.323487662677806</v>
      </c>
      <c r="O2496" s="3">
        <v>85.323487662677806</v>
      </c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</row>
    <row r="2497" spans="1:41" x14ac:dyDescent="0.25">
      <c r="A2497" s="378" t="str">
        <f t="shared" si="16"/>
        <v>DIC7</v>
      </c>
      <c r="B2497" s="2" t="s">
        <v>4</v>
      </c>
      <c r="C2497" s="2" t="s">
        <v>2</v>
      </c>
      <c r="D2497" s="2" t="s">
        <v>23</v>
      </c>
      <c r="E2497" s="2" t="s">
        <v>2</v>
      </c>
      <c r="F2497" s="2" t="s">
        <v>226</v>
      </c>
      <c r="G2497" s="4"/>
      <c r="H2497" s="3">
        <v>0.41812268961593002</v>
      </c>
      <c r="I2497" s="3">
        <v>0.395774087258491</v>
      </c>
      <c r="J2497" s="3">
        <v>0.37653669975188098</v>
      </c>
      <c r="K2497" s="3">
        <v>0.35729931224527001</v>
      </c>
      <c r="L2497" s="3">
        <v>0.33806192473865998</v>
      </c>
      <c r="M2497" s="3">
        <v>0.31126909896805099</v>
      </c>
      <c r="N2497" s="3">
        <v>0.28447627319744201</v>
      </c>
      <c r="O2497" s="3">
        <v>0.26322980632373499</v>
      </c>
      <c r="P2497" s="3">
        <v>0.24198333945002901</v>
      </c>
      <c r="Q2497" s="3">
        <v>0.22073687257632199</v>
      </c>
      <c r="R2497" s="3">
        <v>0.14127652980024299</v>
      </c>
      <c r="S2497" s="3">
        <v>0.14127652980025901</v>
      </c>
      <c r="T2497" s="3">
        <v>0.14127652980025901</v>
      </c>
      <c r="U2497" s="3">
        <v>0.10004009828259</v>
      </c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</row>
    <row r="2498" spans="1:41" x14ac:dyDescent="0.25">
      <c r="A2498" s="378" t="str">
        <f t="shared" si="16"/>
        <v>DIC7</v>
      </c>
      <c r="B2498" s="2" t="s">
        <v>4</v>
      </c>
      <c r="C2498" s="2" t="s">
        <v>2</v>
      </c>
      <c r="D2498" s="2" t="s">
        <v>23</v>
      </c>
      <c r="E2498" s="2" t="s">
        <v>2</v>
      </c>
      <c r="F2498" s="2" t="s">
        <v>227</v>
      </c>
      <c r="G2498" s="4"/>
      <c r="H2498" s="3">
        <v>2.2141956705433099</v>
      </c>
      <c r="I2498" s="3">
        <v>1.93151850142564</v>
      </c>
      <c r="J2498" s="3">
        <v>1.6334702466498701</v>
      </c>
      <c r="K2498" s="3">
        <v>1.3354219918740999</v>
      </c>
      <c r="L2498" s="3">
        <v>1.03737373709833</v>
      </c>
      <c r="M2498" s="3">
        <v>0.71791090196648499</v>
      </c>
      <c r="N2498" s="3">
        <v>0.39844806683464501</v>
      </c>
      <c r="O2498" s="3">
        <v>0.17779686488728899</v>
      </c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</row>
    <row r="2499" spans="1:41" x14ac:dyDescent="0.25">
      <c r="A2499" s="378" t="str">
        <f t="shared" si="16"/>
        <v>DIC7</v>
      </c>
      <c r="B2499" s="2" t="s">
        <v>4</v>
      </c>
      <c r="C2499" s="2" t="s">
        <v>2</v>
      </c>
      <c r="D2499" s="2" t="s">
        <v>23</v>
      </c>
      <c r="E2499" s="2" t="s">
        <v>2</v>
      </c>
      <c r="F2499" s="2" t="s">
        <v>228</v>
      </c>
      <c r="G2499" s="4"/>
      <c r="H2499" s="3">
        <v>0.33444362273962702</v>
      </c>
      <c r="I2499" s="3">
        <v>0.25044239005545399</v>
      </c>
      <c r="J2499" s="3">
        <v>0.19740570051860601</v>
      </c>
      <c r="K2499" s="3">
        <v>0.144369010981758</v>
      </c>
      <c r="L2499" s="3">
        <v>9.1332321444910006E-2</v>
      </c>
      <c r="M2499" s="3">
        <v>1.4314293378714E-2</v>
      </c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</row>
    <row r="2500" spans="1:41" x14ac:dyDescent="0.25">
      <c r="A2500" s="378" t="str">
        <f t="shared" si="16"/>
        <v>DIC7</v>
      </c>
      <c r="B2500" s="2" t="s">
        <v>4</v>
      </c>
      <c r="C2500" s="2" t="s">
        <v>2</v>
      </c>
      <c r="D2500" s="2" t="s">
        <v>23</v>
      </c>
      <c r="E2500" s="2" t="s">
        <v>2</v>
      </c>
      <c r="F2500" s="2" t="s">
        <v>229</v>
      </c>
      <c r="G2500" s="4"/>
      <c r="H2500" s="3">
        <v>13.697635975617301</v>
      </c>
      <c r="I2500" s="3">
        <v>13.4481774575871</v>
      </c>
      <c r="J2500" s="3">
        <v>13.4565808012812</v>
      </c>
      <c r="K2500" s="3">
        <v>13.464984144975199</v>
      </c>
      <c r="L2500" s="3">
        <v>13.4733874886692</v>
      </c>
      <c r="M2500" s="3">
        <v>12.445566495126201</v>
      </c>
      <c r="N2500" s="3">
        <v>11.417745501583299</v>
      </c>
      <c r="O2500" s="3">
        <v>10.571970317741499</v>
      </c>
      <c r="P2500" s="3">
        <v>9.7261951338996795</v>
      </c>
      <c r="Q2500" s="3">
        <v>9.0251385183718895</v>
      </c>
      <c r="R2500" s="3">
        <v>8.3240819028441102</v>
      </c>
      <c r="S2500" s="3">
        <v>7.62302528731633</v>
      </c>
      <c r="T2500" s="3">
        <v>7.1337013778712803</v>
      </c>
      <c r="U2500" s="3">
        <v>6.64482650908334</v>
      </c>
      <c r="V2500" s="3">
        <v>3.2101124382792001</v>
      </c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</row>
    <row r="2501" spans="1:41" x14ac:dyDescent="0.25">
      <c r="A2501" s="378" t="str">
        <f t="shared" si="16"/>
        <v>DIC7</v>
      </c>
      <c r="B2501" s="2" t="s">
        <v>4</v>
      </c>
      <c r="C2501" s="2" t="s">
        <v>2</v>
      </c>
      <c r="D2501" s="2" t="s">
        <v>23</v>
      </c>
      <c r="E2501" s="2" t="s">
        <v>2</v>
      </c>
      <c r="F2501" s="2" t="s">
        <v>166</v>
      </c>
      <c r="G2501" s="4"/>
      <c r="H2501" s="3">
        <v>225.20073294109201</v>
      </c>
      <c r="I2501" s="3">
        <v>298.16282774366698</v>
      </c>
      <c r="J2501" s="3">
        <v>20.090755458031001</v>
      </c>
      <c r="K2501" s="3">
        <v>19.712282045608699</v>
      </c>
      <c r="L2501" s="3">
        <v>61.760091383981397</v>
      </c>
      <c r="M2501" s="3">
        <v>118.154118941212</v>
      </c>
      <c r="N2501" s="3">
        <v>118.180911766983</v>
      </c>
      <c r="O2501" s="3">
        <v>118.202158233856</v>
      </c>
      <c r="P2501" s="3">
        <v>203.546892363409</v>
      </c>
      <c r="Q2501" s="3">
        <v>203.56813883028201</v>
      </c>
      <c r="R2501" s="3">
        <v>203.64759917305801</v>
      </c>
      <c r="S2501" s="3">
        <v>162.88982403248701</v>
      </c>
      <c r="T2501" s="3">
        <v>162.88982403248701</v>
      </c>
      <c r="U2501" s="3">
        <v>162.93106046400399</v>
      </c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</row>
    <row r="2502" spans="1:41" x14ac:dyDescent="0.25">
      <c r="A2502" s="378" t="str">
        <f t="shared" si="16"/>
        <v>DIC7</v>
      </c>
      <c r="B2502" s="2" t="s">
        <v>4</v>
      </c>
      <c r="C2502" s="2" t="s">
        <v>2</v>
      </c>
      <c r="D2502" s="2" t="s">
        <v>23</v>
      </c>
      <c r="E2502" s="2" t="s">
        <v>2</v>
      </c>
      <c r="F2502" s="2" t="s">
        <v>395</v>
      </c>
      <c r="G2502" s="4"/>
      <c r="H2502" s="3">
        <v>95.400699442999695</v>
      </c>
      <c r="I2502" s="4"/>
      <c r="J2502" s="3">
        <v>93.950033704521999</v>
      </c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</row>
    <row r="2503" spans="1:41" x14ac:dyDescent="0.25">
      <c r="A2503" s="378" t="str">
        <f t="shared" si="16"/>
        <v>DIC7</v>
      </c>
      <c r="B2503" s="2" t="s">
        <v>4</v>
      </c>
      <c r="C2503" s="2" t="s">
        <v>2</v>
      </c>
      <c r="D2503" s="2" t="s">
        <v>23</v>
      </c>
      <c r="E2503" s="2" t="s">
        <v>2</v>
      </c>
      <c r="F2503" s="2" t="s">
        <v>167</v>
      </c>
      <c r="G2503" s="4"/>
      <c r="H2503" s="3">
        <v>5.3827471748298104</v>
      </c>
      <c r="I2503" s="3">
        <v>5.0865004455816596</v>
      </c>
      <c r="J2503" s="3">
        <v>4.8629180084132297</v>
      </c>
      <c r="K2503" s="3">
        <v>4.6393355712448097</v>
      </c>
      <c r="L2503" s="3">
        <v>4.4157531340763798</v>
      </c>
      <c r="M2503" s="3">
        <v>4.1921706969079597</v>
      </c>
      <c r="N2503" s="3">
        <v>3.9685882597395299</v>
      </c>
      <c r="O2503" s="3">
        <v>0.45213090123800698</v>
      </c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</row>
    <row r="2504" spans="1:41" x14ac:dyDescent="0.25">
      <c r="A2504" s="378" t="str">
        <f t="shared" si="16"/>
        <v>DIC7</v>
      </c>
      <c r="B2504" s="2" t="s">
        <v>4</v>
      </c>
      <c r="C2504" s="2" t="s">
        <v>2</v>
      </c>
      <c r="D2504" s="2" t="s">
        <v>23</v>
      </c>
      <c r="E2504" s="2" t="s">
        <v>2</v>
      </c>
      <c r="F2504" s="2" t="s">
        <v>168</v>
      </c>
      <c r="G2504" s="4"/>
      <c r="H2504" s="3">
        <v>157.79752445162799</v>
      </c>
      <c r="I2504" s="3">
        <v>146.87743562480799</v>
      </c>
      <c r="J2504" s="3">
        <v>135.36354708903099</v>
      </c>
      <c r="K2504" s="3">
        <v>66.594203242412107</v>
      </c>
      <c r="L2504" s="3">
        <v>66.8922514971878</v>
      </c>
      <c r="M2504" s="3">
        <v>67.211714332319701</v>
      </c>
      <c r="N2504" s="3">
        <v>67.531177167451503</v>
      </c>
      <c r="O2504" s="3">
        <v>67.751828369398893</v>
      </c>
      <c r="P2504" s="3">
        <v>65.6244806505604</v>
      </c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</row>
    <row r="2505" spans="1:41" x14ac:dyDescent="0.25">
      <c r="A2505" s="378" t="str">
        <f t="shared" si="16"/>
        <v>DIC7</v>
      </c>
      <c r="B2505" s="2" t="s">
        <v>4</v>
      </c>
      <c r="C2505" s="2" t="s">
        <v>2</v>
      </c>
      <c r="D2505" s="2" t="s">
        <v>23</v>
      </c>
      <c r="E2505" s="2" t="s">
        <v>2</v>
      </c>
      <c r="F2505" s="2" t="s">
        <v>169</v>
      </c>
      <c r="G2505" s="4"/>
      <c r="H2505" s="3">
        <v>27.7949675112589</v>
      </c>
      <c r="I2505" s="3">
        <v>25.9142296487694</v>
      </c>
      <c r="J2505" s="3">
        <v>24.7332176865485</v>
      </c>
      <c r="K2505" s="3">
        <v>23.5522057243275</v>
      </c>
      <c r="L2505" s="3">
        <v>22.3711937621065</v>
      </c>
      <c r="M2505" s="3">
        <v>20.656169441260602</v>
      </c>
      <c r="N2505" s="3">
        <v>18.9407711418778</v>
      </c>
      <c r="O2505" s="3">
        <v>17.512200152633799</v>
      </c>
      <c r="P2505" s="3">
        <v>16.083629163389698</v>
      </c>
      <c r="Q2505" s="3">
        <v>14.7212595795643</v>
      </c>
      <c r="R2505" s="3">
        <v>13.358889995738799</v>
      </c>
      <c r="S2505" s="3">
        <v>11.9965204119134</v>
      </c>
      <c r="T2505" s="3">
        <v>11.291451458205501</v>
      </c>
      <c r="U2505" s="3">
        <v>10.586382504497699</v>
      </c>
      <c r="V2505" s="3">
        <v>3.19328934183621</v>
      </c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</row>
    <row r="2506" spans="1:41" x14ac:dyDescent="0.25">
      <c r="A2506" s="378" t="str">
        <f t="shared" si="16"/>
        <v>DIC7</v>
      </c>
      <c r="B2506" s="2" t="s">
        <v>4</v>
      </c>
      <c r="C2506" s="2" t="s">
        <v>2</v>
      </c>
      <c r="D2506" s="2" t="s">
        <v>23</v>
      </c>
      <c r="E2506" s="2" t="s">
        <v>2</v>
      </c>
      <c r="F2506" s="2" t="s">
        <v>230</v>
      </c>
      <c r="G2506" s="4"/>
      <c r="H2506" s="3">
        <v>6.7255107241891201</v>
      </c>
      <c r="I2506" s="3">
        <v>6.7398641046239796</v>
      </c>
      <c r="J2506" s="3">
        <v>6.3069977459147699</v>
      </c>
      <c r="K2506" s="3">
        <v>6.0587285138529499</v>
      </c>
      <c r="L2506" s="3">
        <v>5.2730546336494699</v>
      </c>
      <c r="M2506" s="3">
        <v>3.7153433854273499</v>
      </c>
      <c r="N2506" s="3">
        <v>3.0156973621824101</v>
      </c>
      <c r="O2506" s="3">
        <v>2.46088443638416</v>
      </c>
      <c r="P2506" s="3">
        <v>0.27365154745671399</v>
      </c>
      <c r="Q2506" s="4"/>
      <c r="R2506" s="4"/>
      <c r="S2506" s="3">
        <v>2.1671178312394401</v>
      </c>
      <c r="T2506" s="3">
        <v>2.1671178312394401</v>
      </c>
      <c r="U2506" s="3">
        <v>1.09030325516039</v>
      </c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</row>
    <row r="2507" spans="1:41" x14ac:dyDescent="0.25">
      <c r="A2507" s="378" t="str">
        <f t="shared" si="16"/>
        <v>DIC7</v>
      </c>
      <c r="B2507" s="2" t="s">
        <v>4</v>
      </c>
      <c r="C2507" s="2" t="s">
        <v>2</v>
      </c>
      <c r="D2507" s="2" t="s">
        <v>23</v>
      </c>
      <c r="E2507" s="2" t="s">
        <v>2</v>
      </c>
      <c r="F2507" s="2" t="s">
        <v>231</v>
      </c>
      <c r="G2507" s="4"/>
      <c r="H2507" s="4"/>
      <c r="I2507" s="4"/>
      <c r="J2507" s="3">
        <v>0.13807601994920199</v>
      </c>
      <c r="K2507" s="3">
        <v>0.13816703593511501</v>
      </c>
      <c r="L2507" s="3">
        <v>0.138258051921028</v>
      </c>
      <c r="M2507" s="3">
        <v>0.127125799751451</v>
      </c>
      <c r="N2507" s="3">
        <v>0.115993547581874</v>
      </c>
      <c r="O2507" s="3">
        <v>0.10683301993703399</v>
      </c>
      <c r="P2507" s="3">
        <v>9.7672492292193894E-2</v>
      </c>
      <c r="Q2507" s="3">
        <v>9.0079400617442795E-2</v>
      </c>
      <c r="R2507" s="3">
        <v>8.2486308942691794E-2</v>
      </c>
      <c r="S2507" s="3">
        <v>7.4893217267940695E-2</v>
      </c>
      <c r="T2507" s="3">
        <v>6.9566480391555094E-2</v>
      </c>
      <c r="U2507" s="3">
        <v>6.4239743515169603E-2</v>
      </c>
      <c r="V2507" s="3">
        <v>2.70132215640412E-2</v>
      </c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</row>
    <row r="2508" spans="1:41" x14ac:dyDescent="0.25">
      <c r="A2508" s="378" t="str">
        <f t="shared" si="16"/>
        <v>DIC7</v>
      </c>
      <c r="B2508" s="2" t="s">
        <v>4</v>
      </c>
      <c r="C2508" s="2" t="s">
        <v>2</v>
      </c>
      <c r="D2508" s="2" t="s">
        <v>23</v>
      </c>
      <c r="E2508" s="2" t="s">
        <v>2</v>
      </c>
      <c r="F2508" s="2" t="s">
        <v>234</v>
      </c>
      <c r="G2508" s="4"/>
      <c r="H2508" s="3">
        <v>1.04532701261088</v>
      </c>
      <c r="I2508" s="3">
        <v>1.0309736321760199</v>
      </c>
      <c r="J2508" s="3">
        <v>1.32576397093603</v>
      </c>
      <c r="K2508" s="3">
        <v>1.45313317630606</v>
      </c>
      <c r="L2508" s="3">
        <v>1.2561920985128301</v>
      </c>
      <c r="M2508" s="3">
        <v>0.98842434691631098</v>
      </c>
      <c r="N2508" s="3">
        <v>0.89021563399785797</v>
      </c>
      <c r="O2508" s="3">
        <v>0.81233701889410104</v>
      </c>
      <c r="P2508" s="3">
        <v>0.458116253358817</v>
      </c>
      <c r="Q2508" s="3">
        <v>0.379483361086348</v>
      </c>
      <c r="R2508" s="3">
        <v>8.2656087923416596E-2</v>
      </c>
      <c r="S2508" s="3">
        <v>0.16261160622944901</v>
      </c>
      <c r="T2508" s="3">
        <v>0.16261160622944901</v>
      </c>
      <c r="U2508" s="3">
        <v>1.1460066657945699E-2</v>
      </c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</row>
    <row r="2509" spans="1:41" x14ac:dyDescent="0.25">
      <c r="A2509" s="378" t="str">
        <f t="shared" si="16"/>
        <v>DIC7</v>
      </c>
      <c r="B2509" s="2" t="s">
        <v>4</v>
      </c>
      <c r="C2509" s="2" t="s">
        <v>2</v>
      </c>
      <c r="D2509" s="2" t="s">
        <v>23</v>
      </c>
      <c r="E2509" s="2" t="s">
        <v>2</v>
      </c>
      <c r="F2509" s="2" t="s">
        <v>236</v>
      </c>
      <c r="G2509" s="4"/>
      <c r="H2509" s="4"/>
      <c r="I2509" s="4"/>
      <c r="J2509" s="4"/>
      <c r="K2509" s="3">
        <v>0.120809010705882</v>
      </c>
      <c r="L2509" s="3">
        <v>9.5885824077813694E-2</v>
      </c>
      <c r="M2509" s="3">
        <v>6.9171922106763498E-2</v>
      </c>
      <c r="N2509" s="3">
        <v>4.2458020135713398E-2</v>
      </c>
      <c r="O2509" s="3">
        <v>2.40068767462688E-2</v>
      </c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</row>
    <row r="2510" spans="1:41" x14ac:dyDescent="0.25">
      <c r="A2510" s="378" t="str">
        <f t="shared" si="16"/>
        <v>DIC7</v>
      </c>
      <c r="B2510" s="2" t="s">
        <v>4</v>
      </c>
      <c r="C2510" s="2" t="s">
        <v>2</v>
      </c>
      <c r="D2510" s="2" t="s">
        <v>23</v>
      </c>
      <c r="E2510" s="2" t="s">
        <v>2</v>
      </c>
      <c r="F2510" s="2" t="s">
        <v>179</v>
      </c>
      <c r="G2510" s="4"/>
      <c r="H2510" s="3">
        <v>47.804518592386202</v>
      </c>
      <c r="I2510" s="3">
        <v>74.824562090695096</v>
      </c>
      <c r="J2510" s="3">
        <v>70.1295312148807</v>
      </c>
      <c r="K2510" s="3">
        <v>63.365122153504998</v>
      </c>
      <c r="L2510" s="3">
        <v>55.6032917334431</v>
      </c>
      <c r="M2510" s="3">
        <v>47.838699264406003</v>
      </c>
      <c r="N2510" s="3">
        <v>40.065127400370798</v>
      </c>
      <c r="O2510" s="3">
        <v>34.766816019982599</v>
      </c>
      <c r="P2510" s="3">
        <v>29.4766976553402</v>
      </c>
      <c r="Q2510" s="3">
        <v>24.1939039950332</v>
      </c>
      <c r="R2510" s="3">
        <v>18.9193033504719</v>
      </c>
      <c r="S2510" s="3">
        <v>13.652895721656</v>
      </c>
      <c r="T2510" s="3">
        <v>10.913022366362799</v>
      </c>
      <c r="U2510" s="3">
        <v>8.2059398212658703</v>
      </c>
      <c r="V2510" s="3">
        <v>5.5320998212659402</v>
      </c>
      <c r="W2510" s="3">
        <v>2.89150236636317</v>
      </c>
      <c r="X2510" s="3">
        <v>0.28414745655754797</v>
      </c>
      <c r="Y2510" s="4"/>
      <c r="Z2510" s="4"/>
      <c r="AA2510" s="4"/>
      <c r="AB2510" s="4"/>
      <c r="AC2510" s="4"/>
      <c r="AD2510" s="4"/>
      <c r="AE2510" s="4"/>
      <c r="AF2510" s="3">
        <v>0.150039021567693</v>
      </c>
      <c r="AG2510" s="3">
        <v>1.5762084998974599</v>
      </c>
      <c r="AH2510" s="3">
        <v>3.0961474565574498</v>
      </c>
      <c r="AI2510" s="3">
        <v>4.38888182235684</v>
      </c>
      <c r="AJ2510" s="3">
        <v>5.7990690052565101</v>
      </c>
      <c r="AK2510" s="3">
        <v>7.3267090052565296</v>
      </c>
      <c r="AL2510" s="3">
        <v>8.9718018223567793</v>
      </c>
      <c r="AM2510" s="3">
        <v>10.7343474565573</v>
      </c>
      <c r="AN2510" s="4"/>
      <c r="AO2510" s="4"/>
    </row>
    <row r="2511" spans="1:41" x14ac:dyDescent="0.25">
      <c r="A2511" s="378" t="str">
        <f t="shared" si="16"/>
        <v>DIC7</v>
      </c>
      <c r="B2511" s="2" t="s">
        <v>4</v>
      </c>
      <c r="C2511" s="2" t="s">
        <v>2</v>
      </c>
      <c r="D2511" s="2" t="s">
        <v>23</v>
      </c>
      <c r="E2511" s="2" t="s">
        <v>2</v>
      </c>
      <c r="F2511" s="2" t="s">
        <v>183</v>
      </c>
      <c r="G2511" s="4"/>
      <c r="H2511" s="3">
        <v>19.297987682378601</v>
      </c>
      <c r="I2511" s="3">
        <v>43.1926367561788</v>
      </c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</row>
    <row r="2512" spans="1:41" x14ac:dyDescent="0.25">
      <c r="A2512" s="378" t="str">
        <f t="shared" si="16"/>
        <v>DIC7</v>
      </c>
      <c r="B2512" s="2" t="s">
        <v>4</v>
      </c>
      <c r="C2512" s="2" t="s">
        <v>2</v>
      </c>
      <c r="D2512" s="2" t="s">
        <v>23</v>
      </c>
      <c r="E2512" s="2" t="s">
        <v>2</v>
      </c>
      <c r="F2512" s="2" t="s">
        <v>186</v>
      </c>
      <c r="G2512" s="4"/>
      <c r="H2512" s="3">
        <v>72.204542970641796</v>
      </c>
      <c r="I2512" s="3">
        <v>82.448756541788299</v>
      </c>
      <c r="J2512" s="3">
        <v>82.398851508267597</v>
      </c>
      <c r="K2512" s="3">
        <v>82.348048991507198</v>
      </c>
      <c r="L2512" s="3">
        <v>82.296348991507202</v>
      </c>
      <c r="M2512" s="3">
        <v>82.243751508267593</v>
      </c>
      <c r="N2512" s="3">
        <v>82.190256541788301</v>
      </c>
      <c r="O2512" s="3">
        <v>82.141807525905705</v>
      </c>
      <c r="P2512" s="3">
        <v>82.092653017964395</v>
      </c>
      <c r="Q2512" s="3">
        <v>82.042793017964399</v>
      </c>
      <c r="R2512" s="3">
        <v>81.992227525905705</v>
      </c>
      <c r="S2512" s="3">
        <v>81.940956541788296</v>
      </c>
      <c r="T2512" s="3">
        <v>81.889961187398796</v>
      </c>
      <c r="U2512" s="3">
        <v>81.838383510204096</v>
      </c>
      <c r="V2512" s="3">
        <v>81.786223510204096</v>
      </c>
      <c r="W2512" s="3">
        <v>81.733481187398795</v>
      </c>
      <c r="X2512" s="3">
        <v>81.680156541788307</v>
      </c>
      <c r="Y2512" s="3">
        <v>81.623718974052807</v>
      </c>
      <c r="Z2512" s="3">
        <v>81.566680190185096</v>
      </c>
      <c r="AA2512" s="3">
        <v>81.509040190185104</v>
      </c>
      <c r="AB2512" s="3">
        <v>81.450798974052901</v>
      </c>
      <c r="AC2512" s="3">
        <v>81.391956541788304</v>
      </c>
      <c r="AD2512" s="3">
        <v>81.325327689631294</v>
      </c>
      <c r="AE2512" s="3">
        <v>81.258053263552796</v>
      </c>
      <c r="AF2512" s="3">
        <v>81.190133263552795</v>
      </c>
      <c r="AG2512" s="3">
        <v>81.121567689631306</v>
      </c>
      <c r="AH2512" s="3">
        <v>81.052356541788299</v>
      </c>
      <c r="AI2512" s="3">
        <v>80.976626800612905</v>
      </c>
      <c r="AJ2512" s="3">
        <v>80.900131930025196</v>
      </c>
      <c r="AK2512" s="3">
        <v>80.822871930025201</v>
      </c>
      <c r="AL2512" s="3">
        <v>80.744846800612905</v>
      </c>
      <c r="AM2512" s="3">
        <v>80.666056541788294</v>
      </c>
      <c r="AN2512" s="4"/>
      <c r="AO2512" s="4"/>
    </row>
    <row r="2513" spans="1:41" x14ac:dyDescent="0.25">
      <c r="A2513" s="378" t="str">
        <f t="shared" si="16"/>
        <v>DIC7</v>
      </c>
      <c r="B2513" s="2" t="s">
        <v>4</v>
      </c>
      <c r="C2513" s="2" t="s">
        <v>2</v>
      </c>
      <c r="D2513" s="2" t="s">
        <v>23</v>
      </c>
      <c r="E2513" s="2" t="s">
        <v>2</v>
      </c>
      <c r="F2513" s="2" t="s">
        <v>187</v>
      </c>
      <c r="G2513" s="4"/>
      <c r="H2513" s="3">
        <v>506.03267742747602</v>
      </c>
      <c r="I2513" s="3">
        <v>441.85786874439202</v>
      </c>
      <c r="J2513" s="3">
        <v>408.45797631015699</v>
      </c>
      <c r="K2513" s="3">
        <v>375.05808387592202</v>
      </c>
      <c r="L2513" s="3">
        <v>341.65819144168802</v>
      </c>
      <c r="M2513" s="3">
        <v>295.14057056203302</v>
      </c>
      <c r="N2513" s="3">
        <v>248.62294968237799</v>
      </c>
      <c r="O2513" s="3">
        <v>211.734899891548</v>
      </c>
      <c r="P2513" s="3">
        <v>174.846850100719</v>
      </c>
      <c r="Q2513" s="3">
        <v>137.95880030988999</v>
      </c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</row>
    <row r="2514" spans="1:41" x14ac:dyDescent="0.25">
      <c r="A2514" s="378" t="str">
        <f t="shared" si="16"/>
        <v>DIC7</v>
      </c>
      <c r="B2514" s="2" t="s">
        <v>4</v>
      </c>
      <c r="C2514" s="2" t="s">
        <v>2</v>
      </c>
      <c r="D2514" s="2" t="s">
        <v>23</v>
      </c>
      <c r="E2514" s="2" t="s">
        <v>2</v>
      </c>
      <c r="F2514" s="2" t="s">
        <v>191</v>
      </c>
      <c r="G2514" s="4"/>
      <c r="H2514" s="3">
        <v>6.2299445279460404</v>
      </c>
      <c r="I2514" s="3">
        <v>7.8500429490689596</v>
      </c>
      <c r="J2514" s="3">
        <v>7.2807185790832598</v>
      </c>
      <c r="K2514" s="3">
        <v>7.5017550303497602</v>
      </c>
      <c r="L2514" s="3">
        <v>7.9644668779383299</v>
      </c>
      <c r="M2514" s="3">
        <v>7.4092831028515604</v>
      </c>
      <c r="N2514" s="3">
        <v>6.8362083301928003</v>
      </c>
      <c r="O2514" s="3">
        <v>6.30993831858245</v>
      </c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</row>
    <row r="2515" spans="1:41" x14ac:dyDescent="0.25">
      <c r="A2515" s="378" t="str">
        <f t="shared" si="16"/>
        <v>DIC7</v>
      </c>
      <c r="B2515" s="2" t="s">
        <v>4</v>
      </c>
      <c r="C2515" s="2" t="s">
        <v>2</v>
      </c>
      <c r="D2515" s="2" t="s">
        <v>23</v>
      </c>
      <c r="E2515" s="2" t="s">
        <v>2</v>
      </c>
      <c r="F2515" s="2" t="s">
        <v>237</v>
      </c>
      <c r="G2515" s="4"/>
      <c r="H2515" s="3">
        <v>31.6646</v>
      </c>
      <c r="I2515" s="3">
        <v>27.873699999999999</v>
      </c>
      <c r="J2515" s="3">
        <v>29.236599999999999</v>
      </c>
      <c r="K2515" s="3">
        <v>30.599499999999999</v>
      </c>
      <c r="L2515" s="3">
        <v>31.962399999999999</v>
      </c>
      <c r="M2515" s="3">
        <v>33.325299999999999</v>
      </c>
      <c r="N2515" s="3">
        <v>34.688200000000002</v>
      </c>
      <c r="O2515" s="3">
        <v>36.028120000000001</v>
      </c>
      <c r="P2515" s="3">
        <v>37.368040000000001</v>
      </c>
      <c r="Q2515" s="3">
        <v>38.70796</v>
      </c>
      <c r="R2515" s="3">
        <v>40.047879999999999</v>
      </c>
      <c r="S2515" s="3">
        <v>41.387799999999999</v>
      </c>
      <c r="T2515" s="3">
        <v>42.865299999999998</v>
      </c>
      <c r="U2515" s="3">
        <v>44.342799999999997</v>
      </c>
      <c r="V2515" s="3">
        <v>45.820300000000003</v>
      </c>
      <c r="W2515" s="3">
        <v>47.297800000000002</v>
      </c>
      <c r="X2515" s="3">
        <v>48.775300000000001</v>
      </c>
      <c r="Y2515" s="3">
        <v>50.427759999999999</v>
      </c>
      <c r="Z2515" s="3">
        <v>52.080219999999997</v>
      </c>
      <c r="AA2515" s="3">
        <v>53.732680000000002</v>
      </c>
      <c r="AB2515" s="3">
        <v>55.38514</v>
      </c>
      <c r="AC2515" s="3">
        <v>57.037599999999998</v>
      </c>
      <c r="AD2515" s="3">
        <v>58.916040000000002</v>
      </c>
      <c r="AE2515" s="3">
        <v>60.79448</v>
      </c>
      <c r="AF2515" s="3">
        <v>62.672919999999998</v>
      </c>
      <c r="AG2515" s="3">
        <v>64.551360000000003</v>
      </c>
      <c r="AH2515" s="3">
        <v>66.4298</v>
      </c>
      <c r="AI2515" s="3">
        <v>68.51858</v>
      </c>
      <c r="AJ2515" s="3">
        <v>70.60736</v>
      </c>
      <c r="AK2515" s="3">
        <v>72.69614</v>
      </c>
      <c r="AL2515" s="3">
        <v>74.78492</v>
      </c>
      <c r="AM2515" s="3">
        <v>76.873699999999999</v>
      </c>
      <c r="AN2515" s="4"/>
      <c r="AO2515" s="4"/>
    </row>
    <row r="2516" spans="1:41" x14ac:dyDescent="0.25">
      <c r="A2516" s="378" t="str">
        <f t="shared" si="16"/>
        <v>DIC7</v>
      </c>
      <c r="B2516" s="2" t="s">
        <v>4</v>
      </c>
      <c r="C2516" s="2" t="s">
        <v>2</v>
      </c>
      <c r="D2516" s="2" t="s">
        <v>23</v>
      </c>
      <c r="E2516" s="2" t="s">
        <v>2</v>
      </c>
      <c r="F2516" s="2" t="s">
        <v>238</v>
      </c>
      <c r="G2516" s="4"/>
      <c r="H2516" s="3">
        <v>105.9659</v>
      </c>
      <c r="I2516" s="3">
        <v>97.14</v>
      </c>
      <c r="J2516" s="3">
        <v>99.984160000000003</v>
      </c>
      <c r="K2516" s="3">
        <v>102.82832000000001</v>
      </c>
      <c r="L2516" s="3">
        <v>105.67247999999999</v>
      </c>
      <c r="M2516" s="3">
        <v>108.51664</v>
      </c>
      <c r="N2516" s="3">
        <v>111.3608</v>
      </c>
      <c r="O2516" s="3">
        <v>113.86648</v>
      </c>
      <c r="P2516" s="3">
        <v>116.37215999999999</v>
      </c>
      <c r="Q2516" s="3">
        <v>118.87784000000001</v>
      </c>
      <c r="R2516" s="3">
        <v>121.38352</v>
      </c>
      <c r="S2516" s="3">
        <v>123.8892</v>
      </c>
      <c r="T2516" s="3">
        <v>126.28466</v>
      </c>
      <c r="U2516" s="3">
        <v>128.68011999999999</v>
      </c>
      <c r="V2516" s="3">
        <v>131.07558</v>
      </c>
      <c r="W2516" s="3">
        <v>133.47103999999999</v>
      </c>
      <c r="X2516" s="3">
        <v>135.8665</v>
      </c>
      <c r="Y2516" s="3">
        <v>138.47864000000001</v>
      </c>
      <c r="Z2516" s="3">
        <v>141.09078</v>
      </c>
      <c r="AA2516" s="3">
        <v>143.70292000000001</v>
      </c>
      <c r="AB2516" s="3">
        <v>146.31505999999999</v>
      </c>
      <c r="AC2516" s="3">
        <v>148.9272</v>
      </c>
      <c r="AD2516" s="3">
        <v>152.36601999999999</v>
      </c>
      <c r="AE2516" s="3">
        <v>155.80484000000001</v>
      </c>
      <c r="AF2516" s="3">
        <v>159.24366000000001</v>
      </c>
      <c r="AG2516" s="3">
        <v>162.68248</v>
      </c>
      <c r="AH2516" s="3">
        <v>166.12129999999999</v>
      </c>
      <c r="AI2516" s="3">
        <v>170.3622</v>
      </c>
      <c r="AJ2516" s="3">
        <v>174.60310000000001</v>
      </c>
      <c r="AK2516" s="3">
        <v>178.84399999999999</v>
      </c>
      <c r="AL2516" s="3">
        <v>183.0849</v>
      </c>
      <c r="AM2516" s="3">
        <v>187.32579999999999</v>
      </c>
      <c r="AN2516" s="4"/>
      <c r="AO2516" s="4"/>
    </row>
    <row r="2517" spans="1:41" x14ac:dyDescent="0.25">
      <c r="A2517" s="378" t="str">
        <f t="shared" si="16"/>
        <v>DIC7</v>
      </c>
      <c r="B2517" s="2" t="s">
        <v>4</v>
      </c>
      <c r="C2517" s="2" t="s">
        <v>2</v>
      </c>
      <c r="D2517" s="2" t="s">
        <v>23</v>
      </c>
      <c r="E2517" s="2" t="s">
        <v>2</v>
      </c>
      <c r="F2517" s="2" t="s">
        <v>239</v>
      </c>
      <c r="G2517" s="4"/>
      <c r="H2517" s="3">
        <v>69.341300000000004</v>
      </c>
      <c r="I2517" s="3">
        <v>71.078400000000002</v>
      </c>
      <c r="J2517" s="3">
        <v>72.992840000000001</v>
      </c>
      <c r="K2517" s="3">
        <v>74.90728</v>
      </c>
      <c r="L2517" s="3">
        <v>76.821719999999999</v>
      </c>
      <c r="M2517" s="3">
        <v>78.736159999999998</v>
      </c>
      <c r="N2517" s="3">
        <v>80.650599999999997</v>
      </c>
      <c r="O2517" s="3">
        <v>82.413380000000004</v>
      </c>
      <c r="P2517" s="3">
        <v>84.176159999999996</v>
      </c>
      <c r="Q2517" s="3">
        <v>85.938940000000002</v>
      </c>
      <c r="R2517" s="3">
        <v>87.701719999999995</v>
      </c>
      <c r="S2517" s="3">
        <v>89.464500000000001</v>
      </c>
      <c r="T2517" s="3">
        <v>90.507499999999993</v>
      </c>
      <c r="U2517" s="3">
        <v>91.5505</v>
      </c>
      <c r="V2517" s="3">
        <v>92.593500000000006</v>
      </c>
      <c r="W2517" s="3">
        <v>93.636499999999998</v>
      </c>
      <c r="X2517" s="3">
        <v>94.679500000000004</v>
      </c>
      <c r="Y2517" s="3">
        <v>95.391620000000003</v>
      </c>
      <c r="Z2517" s="3">
        <v>96.103740000000002</v>
      </c>
      <c r="AA2517" s="3">
        <v>96.815860000000001</v>
      </c>
      <c r="AB2517" s="3">
        <v>97.527979999999999</v>
      </c>
      <c r="AC2517" s="3">
        <v>98.240099999999998</v>
      </c>
      <c r="AD2517" s="3">
        <v>99.267380000000003</v>
      </c>
      <c r="AE2517" s="3">
        <v>100.29465999999999</v>
      </c>
      <c r="AF2517" s="3">
        <v>101.32194</v>
      </c>
      <c r="AG2517" s="3">
        <v>102.34922</v>
      </c>
      <c r="AH2517" s="3">
        <v>103.37649999999999</v>
      </c>
      <c r="AI2517" s="3">
        <v>104.58893999999999</v>
      </c>
      <c r="AJ2517" s="3">
        <v>105.80137999999999</v>
      </c>
      <c r="AK2517" s="3">
        <v>107.01382</v>
      </c>
      <c r="AL2517" s="3">
        <v>108.22626</v>
      </c>
      <c r="AM2517" s="3">
        <v>109.4387</v>
      </c>
      <c r="AN2517" s="4"/>
      <c r="AO2517" s="4"/>
    </row>
    <row r="2518" spans="1:41" x14ac:dyDescent="0.25">
      <c r="A2518" s="378" t="str">
        <f t="shared" si="16"/>
        <v>DIC7</v>
      </c>
      <c r="B2518" s="2" t="s">
        <v>4</v>
      </c>
      <c r="C2518" s="2" t="s">
        <v>2</v>
      </c>
      <c r="D2518" s="2" t="s">
        <v>23</v>
      </c>
      <c r="E2518" s="2" t="s">
        <v>2</v>
      </c>
      <c r="F2518" s="2" t="s">
        <v>240</v>
      </c>
      <c r="G2518" s="4"/>
      <c r="H2518" s="3">
        <v>62.181399999999996</v>
      </c>
      <c r="I2518" s="3">
        <v>54.353099999999998</v>
      </c>
      <c r="J2518" s="3">
        <v>55.485239999999997</v>
      </c>
      <c r="K2518" s="3">
        <v>56.617379999999997</v>
      </c>
      <c r="L2518" s="3">
        <v>57.749519999999997</v>
      </c>
      <c r="M2518" s="3">
        <v>58.881659999999997</v>
      </c>
      <c r="N2518" s="3">
        <v>60.013800000000003</v>
      </c>
      <c r="O2518" s="3">
        <v>61.532040000000002</v>
      </c>
      <c r="P2518" s="3">
        <v>63.050280000000001</v>
      </c>
      <c r="Q2518" s="3">
        <v>64.568520000000007</v>
      </c>
      <c r="R2518" s="3">
        <v>66.086759999999998</v>
      </c>
      <c r="S2518" s="3">
        <v>67.605000000000004</v>
      </c>
      <c r="T2518" s="3">
        <v>68.968959999999996</v>
      </c>
      <c r="U2518" s="3">
        <v>70.332920000000001</v>
      </c>
      <c r="V2518" s="3">
        <v>71.696879999999993</v>
      </c>
      <c r="W2518" s="3">
        <v>73.060839999999999</v>
      </c>
      <c r="X2518" s="3">
        <v>74.424800000000005</v>
      </c>
      <c r="Y2518" s="3">
        <v>75.68844</v>
      </c>
      <c r="Z2518" s="3">
        <v>76.952079999999995</v>
      </c>
      <c r="AA2518" s="3">
        <v>78.215720000000005</v>
      </c>
      <c r="AB2518" s="3">
        <v>79.47936</v>
      </c>
      <c r="AC2518" s="3">
        <v>80.742999999999995</v>
      </c>
      <c r="AD2518" s="3">
        <v>82.736779999999996</v>
      </c>
      <c r="AE2518" s="3">
        <v>84.730559999999997</v>
      </c>
      <c r="AF2518" s="3">
        <v>86.724339999999998</v>
      </c>
      <c r="AG2518" s="3">
        <v>88.718119999999999</v>
      </c>
      <c r="AH2518" s="3">
        <v>90.7119</v>
      </c>
      <c r="AI2518" s="3">
        <v>93.38082</v>
      </c>
      <c r="AJ2518" s="3">
        <v>96.04974</v>
      </c>
      <c r="AK2518" s="3">
        <v>98.71866</v>
      </c>
      <c r="AL2518" s="3">
        <v>101.38758</v>
      </c>
      <c r="AM2518" s="3">
        <v>104.0565</v>
      </c>
      <c r="AN2518" s="4"/>
      <c r="AO2518" s="4"/>
    </row>
    <row r="2519" spans="1:41" x14ac:dyDescent="0.25">
      <c r="A2519" s="378" t="str">
        <f t="shared" si="16"/>
        <v>DIC7</v>
      </c>
      <c r="B2519" s="2" t="s">
        <v>4</v>
      </c>
      <c r="C2519" s="2" t="s">
        <v>2</v>
      </c>
      <c r="D2519" s="2" t="s">
        <v>23</v>
      </c>
      <c r="E2519" s="2" t="s">
        <v>2</v>
      </c>
      <c r="F2519" s="2" t="s">
        <v>241</v>
      </c>
      <c r="G2519" s="4"/>
      <c r="H2519" s="3">
        <v>574.73889999999994</v>
      </c>
      <c r="I2519" s="3">
        <v>589.86</v>
      </c>
      <c r="J2519" s="3">
        <v>605.09659999999997</v>
      </c>
      <c r="K2519" s="3">
        <v>620.33320000000003</v>
      </c>
      <c r="L2519" s="3">
        <v>635.56979999999999</v>
      </c>
      <c r="M2519" s="3">
        <v>650.80640000000005</v>
      </c>
      <c r="N2519" s="3">
        <v>666.04300000000001</v>
      </c>
      <c r="O2519" s="3">
        <v>676.68813999999998</v>
      </c>
      <c r="P2519" s="3">
        <v>687.33327999999995</v>
      </c>
      <c r="Q2519" s="3">
        <v>697.97842000000003</v>
      </c>
      <c r="R2519" s="3">
        <v>708.62356</v>
      </c>
      <c r="S2519" s="3">
        <v>719.26869999999997</v>
      </c>
      <c r="T2519" s="3">
        <v>726.84820000000002</v>
      </c>
      <c r="U2519" s="3">
        <v>734.42769999999996</v>
      </c>
      <c r="V2519" s="3">
        <v>742.00720000000001</v>
      </c>
      <c r="W2519" s="3">
        <v>749.58669999999995</v>
      </c>
      <c r="X2519" s="3">
        <v>757.1662</v>
      </c>
      <c r="Y2519" s="3">
        <v>764.67906000000005</v>
      </c>
      <c r="Z2519" s="3">
        <v>772.19191999999998</v>
      </c>
      <c r="AA2519" s="3">
        <v>779.70478000000003</v>
      </c>
      <c r="AB2519" s="3">
        <v>787.21763999999996</v>
      </c>
      <c r="AC2519" s="3">
        <v>794.73050000000001</v>
      </c>
      <c r="AD2519" s="3">
        <v>801.72234000000003</v>
      </c>
      <c r="AE2519" s="3">
        <v>808.71418000000006</v>
      </c>
      <c r="AF2519" s="3">
        <v>815.70601999999997</v>
      </c>
      <c r="AG2519" s="3">
        <v>822.69785999999999</v>
      </c>
      <c r="AH2519" s="3">
        <v>829.68970000000002</v>
      </c>
      <c r="AI2519" s="3">
        <v>837.96831999999995</v>
      </c>
      <c r="AJ2519" s="3">
        <v>846.24694</v>
      </c>
      <c r="AK2519" s="3">
        <v>854.52556000000004</v>
      </c>
      <c r="AL2519" s="3">
        <v>862.80417999999997</v>
      </c>
      <c r="AM2519" s="3">
        <v>871.08280000000002</v>
      </c>
      <c r="AN2519" s="4"/>
      <c r="AO2519" s="4"/>
    </row>
    <row r="2520" spans="1:41" x14ac:dyDescent="0.25">
      <c r="A2520" s="378" t="str">
        <f t="shared" si="16"/>
        <v>DIC7</v>
      </c>
      <c r="B2520" s="2" t="s">
        <v>4</v>
      </c>
      <c r="C2520" s="2" t="s">
        <v>2</v>
      </c>
      <c r="D2520" s="2" t="s">
        <v>23</v>
      </c>
      <c r="E2520" s="2" t="s">
        <v>2</v>
      </c>
      <c r="F2520" s="2" t="s">
        <v>242</v>
      </c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3">
        <v>5.0859069101725201E-3</v>
      </c>
      <c r="AA2520" s="3">
        <v>5.12590691018611E-3</v>
      </c>
      <c r="AB2520" s="3">
        <v>5.1639379401269298E-3</v>
      </c>
      <c r="AC2520" s="3">
        <v>5.2000000000238496E-3</v>
      </c>
      <c r="AD2520" s="3">
        <v>5.2833179986233603E-3</v>
      </c>
      <c r="AE2520" s="3">
        <v>5.3649769979355897E-3</v>
      </c>
      <c r="AF2520" s="3">
        <v>5.4449769979258997E-3</v>
      </c>
      <c r="AG2520" s="3">
        <v>5.5233179986333703E-3</v>
      </c>
      <c r="AH2520" s="3">
        <v>5.6000000000171503E-3</v>
      </c>
      <c r="AI2520" s="3">
        <v>5.7038904991926201E-3</v>
      </c>
      <c r="AJ2520" s="3">
        <v>5.8058357487862401E-3</v>
      </c>
      <c r="AK2520" s="3">
        <v>5.9058357488170898E-3</v>
      </c>
      <c r="AL2520" s="3">
        <v>6.0038904992505398E-3</v>
      </c>
      <c r="AM2520" s="3">
        <v>6.1000000000976896E-3</v>
      </c>
      <c r="AN2520" s="4"/>
      <c r="AO2520" s="4"/>
    </row>
    <row r="2521" spans="1:41" x14ac:dyDescent="0.25">
      <c r="A2521" s="378" t="str">
        <f t="shared" si="16"/>
        <v>DIC7</v>
      </c>
      <c r="B2521" s="2" t="s">
        <v>4</v>
      </c>
      <c r="C2521" s="2" t="s">
        <v>2</v>
      </c>
      <c r="D2521" s="2" t="s">
        <v>23</v>
      </c>
      <c r="E2521" s="2" t="s">
        <v>2</v>
      </c>
      <c r="F2521" s="2" t="s">
        <v>243</v>
      </c>
      <c r="G2521" s="4"/>
      <c r="H2521" s="3">
        <v>0.52449999999999997</v>
      </c>
      <c r="I2521" s="3">
        <v>0.52939999999999998</v>
      </c>
      <c r="J2521" s="3">
        <v>0.55536237980117598</v>
      </c>
      <c r="K2521" s="3">
        <v>0.58194356970176397</v>
      </c>
      <c r="L2521" s="3">
        <v>0.60914356970176398</v>
      </c>
      <c r="M2521" s="3">
        <v>0.63696237980117598</v>
      </c>
      <c r="N2521" s="3">
        <v>0.66539999999999999</v>
      </c>
      <c r="O2521" s="3">
        <v>0.693293971648684</v>
      </c>
      <c r="P2521" s="3">
        <v>0.72173095747302596</v>
      </c>
      <c r="Q2521" s="3">
        <v>0.75071095747302696</v>
      </c>
      <c r="R2521" s="3">
        <v>0.78023397164868502</v>
      </c>
      <c r="S2521" s="3">
        <v>0.81030000000000102</v>
      </c>
      <c r="T2521" s="3">
        <v>0.84145657513567296</v>
      </c>
      <c r="U2521" s="3">
        <v>0.87308486270350805</v>
      </c>
      <c r="V2521" s="3">
        <v>0.90518486270350795</v>
      </c>
      <c r="W2521" s="3">
        <v>0.93775657513567101</v>
      </c>
      <c r="X2521" s="3">
        <v>0.970799999999998</v>
      </c>
      <c r="Y2521" s="3">
        <v>1.00586069116119</v>
      </c>
      <c r="Z2521" s="3">
        <v>1.04142103674178</v>
      </c>
      <c r="AA2521" s="3">
        <v>1.07748103674178</v>
      </c>
      <c r="AB2521" s="3">
        <v>1.11404069116119</v>
      </c>
      <c r="AC2521" s="3">
        <v>1.1511</v>
      </c>
      <c r="AD2521" s="3">
        <v>1.18787056636969</v>
      </c>
      <c r="AE2521" s="3">
        <v>1.2251058495545299</v>
      </c>
      <c r="AF2521" s="3">
        <v>1.26280584955453</v>
      </c>
      <c r="AG2521" s="3">
        <v>1.30097056636969</v>
      </c>
      <c r="AH2521" s="3">
        <v>1.3395999999999999</v>
      </c>
      <c r="AI2521" s="3">
        <v>1.37654811140606</v>
      </c>
      <c r="AJ2521" s="3">
        <v>1.4139621671091001</v>
      </c>
      <c r="AK2521" s="3">
        <v>1.45184216710909</v>
      </c>
      <c r="AL2521" s="3">
        <v>1.49018811140606</v>
      </c>
      <c r="AM2521" s="3">
        <v>1.5289999999999999</v>
      </c>
      <c r="AN2521" s="4"/>
      <c r="AO2521" s="4"/>
    </row>
    <row r="2522" spans="1:41" x14ac:dyDescent="0.25">
      <c r="A2522" s="378" t="str">
        <f t="shared" si="16"/>
        <v>DIC7</v>
      </c>
      <c r="B2522" s="2" t="s">
        <v>4</v>
      </c>
      <c r="C2522" s="2" t="s">
        <v>2</v>
      </c>
      <c r="D2522" s="2" t="s">
        <v>23</v>
      </c>
      <c r="E2522" s="2" t="s">
        <v>2</v>
      </c>
      <c r="F2522" s="2" t="s">
        <v>244</v>
      </c>
      <c r="G2522" s="4"/>
      <c r="H2522" s="3">
        <v>269.4325</v>
      </c>
      <c r="I2522" s="3">
        <v>275.0127</v>
      </c>
      <c r="J2522" s="3">
        <v>282.756521210004</v>
      </c>
      <c r="K2522" s="3">
        <v>290.50932181500502</v>
      </c>
      <c r="L2522" s="3">
        <v>298.27110181500501</v>
      </c>
      <c r="M2522" s="3">
        <v>306.04186121000299</v>
      </c>
      <c r="N2522" s="3">
        <v>313.82159999999999</v>
      </c>
      <c r="O2522" s="3">
        <v>319.12498603149101</v>
      </c>
      <c r="P2522" s="3">
        <v>324.42017904723701</v>
      </c>
      <c r="Q2522" s="3">
        <v>329.70717904723699</v>
      </c>
      <c r="R2522" s="3">
        <v>334.985986031491</v>
      </c>
      <c r="S2522" s="3">
        <v>340.25659999999999</v>
      </c>
      <c r="T2522" s="3">
        <v>342.99692509019502</v>
      </c>
      <c r="U2522" s="3">
        <v>345.70400763529102</v>
      </c>
      <c r="V2522" s="3">
        <v>348.377847635291</v>
      </c>
      <c r="W2522" s="3">
        <v>351.01844509019401</v>
      </c>
      <c r="X2522" s="3">
        <v>353.62580000000003</v>
      </c>
      <c r="Y2522" s="3">
        <v>354.53260040132699</v>
      </c>
      <c r="Z2522" s="3">
        <v>355.371000601991</v>
      </c>
      <c r="AA2522" s="3">
        <v>356.14100060199098</v>
      </c>
      <c r="AB2522" s="3">
        <v>356.84260040132699</v>
      </c>
      <c r="AC2522" s="3">
        <v>357.47579999999999</v>
      </c>
      <c r="AD2522" s="3">
        <v>356.33093895666002</v>
      </c>
      <c r="AE2522" s="3">
        <v>355.09230843499</v>
      </c>
      <c r="AF2522" s="3">
        <v>353.75990843499</v>
      </c>
      <c r="AG2522" s="3">
        <v>352.33373895666</v>
      </c>
      <c r="AH2522" s="3">
        <v>350.81380000000001</v>
      </c>
      <c r="AI2522" s="3">
        <v>349.52106563420102</v>
      </c>
      <c r="AJ2522" s="3">
        <v>348.11087845130101</v>
      </c>
      <c r="AK2522" s="3">
        <v>346.58323845130099</v>
      </c>
      <c r="AL2522" s="3">
        <v>344.93814563420102</v>
      </c>
      <c r="AM2522" s="3">
        <v>343.17559999999997</v>
      </c>
      <c r="AN2522" s="4"/>
      <c r="AO2522" s="4"/>
    </row>
    <row r="2523" spans="1:41" x14ac:dyDescent="0.25">
      <c r="A2523" s="378" t="str">
        <f t="shared" si="16"/>
        <v>DIC7</v>
      </c>
      <c r="B2523" s="2" t="s">
        <v>4</v>
      </c>
      <c r="C2523" s="2" t="s">
        <v>2</v>
      </c>
      <c r="D2523" s="2" t="s">
        <v>23</v>
      </c>
      <c r="E2523" s="2" t="s">
        <v>2</v>
      </c>
      <c r="F2523" s="2" t="s">
        <v>245</v>
      </c>
      <c r="G2523" s="4"/>
      <c r="H2523" s="3">
        <v>238.8158</v>
      </c>
      <c r="I2523" s="3">
        <v>222.92160000000001</v>
      </c>
      <c r="J2523" s="3">
        <v>228.287197175095</v>
      </c>
      <c r="K2523" s="3">
        <v>233.619415762643</v>
      </c>
      <c r="L2523" s="3">
        <v>238.91825576264301</v>
      </c>
      <c r="M2523" s="3">
        <v>244.18371717509501</v>
      </c>
      <c r="N2523" s="3">
        <v>249.41579999999999</v>
      </c>
      <c r="O2523" s="3">
        <v>255.50159753663101</v>
      </c>
      <c r="P2523" s="3">
        <v>261.59791630494698</v>
      </c>
      <c r="Q2523" s="3">
        <v>267.70475630494701</v>
      </c>
      <c r="R2523" s="3">
        <v>273.82211753663103</v>
      </c>
      <c r="S2523" s="3">
        <v>279.95</v>
      </c>
      <c r="T2523" s="3">
        <v>286.59225071813103</v>
      </c>
      <c r="U2523" s="3">
        <v>293.27014607719701</v>
      </c>
      <c r="V2523" s="3">
        <v>299.98368607719698</v>
      </c>
      <c r="W2523" s="3">
        <v>306.73287071813098</v>
      </c>
      <c r="X2523" s="3">
        <v>313.51769999999999</v>
      </c>
      <c r="Y2523" s="3">
        <v>322.103204540158</v>
      </c>
      <c r="Z2523" s="3">
        <v>330.76079681023703</v>
      </c>
      <c r="AA2523" s="3">
        <v>339.490476810237</v>
      </c>
      <c r="AB2523" s="3">
        <v>348.29224454015798</v>
      </c>
      <c r="AC2523" s="3">
        <v>357.16609999999997</v>
      </c>
      <c r="AD2523" s="3">
        <v>369.30698726053998</v>
      </c>
      <c r="AE2523" s="3">
        <v>381.54262089080999</v>
      </c>
      <c r="AF2523" s="3">
        <v>393.87300089080998</v>
      </c>
      <c r="AG2523" s="3">
        <v>406.29812726054001</v>
      </c>
      <c r="AH2523" s="3">
        <v>418.81799999999998</v>
      </c>
      <c r="AI2523" s="3">
        <v>433.70144225603298</v>
      </c>
      <c r="AJ2523" s="3">
        <v>448.70882338404903</v>
      </c>
      <c r="AK2523" s="3">
        <v>463.84014338404899</v>
      </c>
      <c r="AL2523" s="3">
        <v>479.09540225603303</v>
      </c>
      <c r="AM2523" s="3">
        <v>494.47460000000001</v>
      </c>
      <c r="AN2523" s="4"/>
      <c r="AO2523" s="4"/>
    </row>
    <row r="2524" spans="1:41" x14ac:dyDescent="0.25">
      <c r="A2524" s="378" t="str">
        <f t="shared" si="16"/>
        <v>DIC7</v>
      </c>
      <c r="B2524" s="2" t="s">
        <v>4</v>
      </c>
      <c r="C2524" s="2" t="s">
        <v>2</v>
      </c>
      <c r="D2524" s="2" t="s">
        <v>23</v>
      </c>
      <c r="E2524" s="2" t="s">
        <v>2</v>
      </c>
      <c r="F2524" s="2" t="s">
        <v>246</v>
      </c>
      <c r="G2524" s="4"/>
      <c r="H2524" s="3">
        <v>234.913397403125</v>
      </c>
      <c r="I2524" s="3">
        <v>241.25245061188099</v>
      </c>
      <c r="J2524" s="3">
        <v>246.73897870014599</v>
      </c>
      <c r="K2524" s="3">
        <v>252.18768464259301</v>
      </c>
      <c r="L2524" s="3">
        <v>257.59856843922398</v>
      </c>
      <c r="M2524" s="3">
        <v>262.97163009003702</v>
      </c>
      <c r="N2524" s="3">
        <v>268.30686959503402</v>
      </c>
      <c r="O2524" s="3">
        <v>270.82879930066599</v>
      </c>
      <c r="P2524" s="3">
        <v>273.29490755691899</v>
      </c>
      <c r="Q2524" s="3">
        <v>275.63848022038798</v>
      </c>
      <c r="R2524" s="3">
        <v>277.98254362568599</v>
      </c>
      <c r="S2524" s="3">
        <v>280.27050362940798</v>
      </c>
      <c r="T2524" s="3">
        <v>280.74928277813001</v>
      </c>
      <c r="U2524" s="3">
        <v>281.17620745735098</v>
      </c>
      <c r="V2524" s="3">
        <v>281.55127766707102</v>
      </c>
      <c r="W2524" s="3">
        <v>281.87449340729103</v>
      </c>
      <c r="X2524" s="3">
        <v>282.14585467800902</v>
      </c>
      <c r="Y2524" s="3">
        <v>281.93258615656902</v>
      </c>
      <c r="Z2524" s="3">
        <v>281.667455632665</v>
      </c>
      <c r="AA2524" s="3">
        <v>281.33537618602401</v>
      </c>
      <c r="AB2524" s="3">
        <v>280.943845406653</v>
      </c>
      <c r="AC2524" s="3">
        <v>280.492863294551</v>
      </c>
      <c r="AD2524" s="3">
        <v>280.005477536238</v>
      </c>
      <c r="AE2524" s="3">
        <v>279.46628394918002</v>
      </c>
      <c r="AF2524" s="3">
        <v>278.875282533377</v>
      </c>
      <c r="AG2524" s="3">
        <v>278.23247328882798</v>
      </c>
      <c r="AH2524" s="3">
        <v>277.53785621553499</v>
      </c>
      <c r="AI2524" s="3">
        <v>277.47159630541699</v>
      </c>
      <c r="AJ2524" s="3">
        <v>277.34901940131499</v>
      </c>
      <c r="AK2524" s="3">
        <v>277.17012550322897</v>
      </c>
      <c r="AL2524" s="3">
        <v>276.93491461115798</v>
      </c>
      <c r="AM2524" s="3">
        <v>276.64338672510303</v>
      </c>
      <c r="AN2524" s="4"/>
      <c r="AO2524" s="4"/>
    </row>
    <row r="2525" spans="1:41" x14ac:dyDescent="0.25">
      <c r="A2525" s="378" t="str">
        <f t="shared" si="16"/>
        <v>DIC7</v>
      </c>
      <c r="B2525" s="2" t="s">
        <v>4</v>
      </c>
      <c r="C2525" s="2" t="s">
        <v>2</v>
      </c>
      <c r="D2525" s="2" t="s">
        <v>23</v>
      </c>
      <c r="E2525" s="2" t="s">
        <v>2</v>
      </c>
      <c r="F2525" s="2" t="s">
        <v>247</v>
      </c>
      <c r="G2525" s="4"/>
      <c r="H2525" s="3">
        <v>1.1855</v>
      </c>
      <c r="I2525" s="3">
        <v>1.2103999999999999</v>
      </c>
      <c r="J2525" s="3">
        <v>1.26030503352073</v>
      </c>
      <c r="K2525" s="3">
        <v>1.3111075502810901</v>
      </c>
      <c r="L2525" s="3">
        <v>1.3628075502810899</v>
      </c>
      <c r="M2525" s="3">
        <v>1.41540503352073</v>
      </c>
      <c r="N2525" s="3">
        <v>1.4689000000000001</v>
      </c>
      <c r="O2525" s="3">
        <v>1.51734901588258</v>
      </c>
      <c r="P2525" s="3">
        <v>1.56650352382388</v>
      </c>
      <c r="Q2525" s="3">
        <v>1.6163635238238701</v>
      </c>
      <c r="R2525" s="3">
        <v>1.66692901588258</v>
      </c>
      <c r="S2525" s="3">
        <v>1.7181999999999999</v>
      </c>
      <c r="T2525" s="3">
        <v>1.7691953543894701</v>
      </c>
      <c r="U2525" s="3">
        <v>1.8207730315841999</v>
      </c>
      <c r="V2525" s="3">
        <v>1.8729330315842101</v>
      </c>
      <c r="W2525" s="3">
        <v>1.92567535438947</v>
      </c>
      <c r="X2525" s="3">
        <v>1.9790000000000001</v>
      </c>
      <c r="Y2525" s="3">
        <v>2.0354375677354399</v>
      </c>
      <c r="Z2525" s="3">
        <v>2.0924763516031502</v>
      </c>
      <c r="AA2525" s="3">
        <v>2.1501163516031601</v>
      </c>
      <c r="AB2525" s="3">
        <v>2.2083575677354399</v>
      </c>
      <c r="AC2525" s="3">
        <v>2.2671999999999999</v>
      </c>
      <c r="AD2525" s="3">
        <v>2.3338288521569699</v>
      </c>
      <c r="AE2525" s="3">
        <v>2.40110327823546</v>
      </c>
      <c r="AF2525" s="3">
        <v>2.46902327823546</v>
      </c>
      <c r="AG2525" s="3">
        <v>2.5375888521569698</v>
      </c>
      <c r="AH2525" s="3">
        <v>2.6067999999999998</v>
      </c>
      <c r="AI2525" s="3">
        <v>2.6825297411754101</v>
      </c>
      <c r="AJ2525" s="3">
        <v>2.7590246117631199</v>
      </c>
      <c r="AK2525" s="3">
        <v>2.8362846117631202</v>
      </c>
      <c r="AL2525" s="3">
        <v>2.9143097411754102</v>
      </c>
      <c r="AM2525" s="3">
        <v>2.9931000000000001</v>
      </c>
      <c r="AN2525" s="4"/>
      <c r="AO2525" s="4"/>
    </row>
    <row r="2526" spans="1:41" x14ac:dyDescent="0.25">
      <c r="A2526" s="378" t="str">
        <f t="shared" si="16"/>
        <v>DIC7</v>
      </c>
      <c r="B2526" s="2" t="s">
        <v>4</v>
      </c>
      <c r="C2526" s="2" t="s">
        <v>2</v>
      </c>
      <c r="D2526" s="2" t="s">
        <v>23</v>
      </c>
      <c r="E2526" s="2" t="s">
        <v>2</v>
      </c>
      <c r="F2526" s="2" t="s">
        <v>248</v>
      </c>
      <c r="G2526" s="4"/>
      <c r="H2526" s="3">
        <v>59.130499999999898</v>
      </c>
      <c r="I2526" s="3">
        <v>59.680799999999799</v>
      </c>
      <c r="J2526" s="3">
        <v>62.607818892712999</v>
      </c>
      <c r="K2526" s="3">
        <v>65.604608339069699</v>
      </c>
      <c r="L2526" s="3">
        <v>68.671168339069794</v>
      </c>
      <c r="M2526" s="3">
        <v>71.807498892713298</v>
      </c>
      <c r="N2526" s="3">
        <v>75.013600000000295</v>
      </c>
      <c r="O2526" s="3">
        <v>78.158978997218199</v>
      </c>
      <c r="P2526" s="3">
        <v>81.365598495827101</v>
      </c>
      <c r="Q2526" s="3">
        <v>84.633458495827</v>
      </c>
      <c r="R2526" s="3">
        <v>87.962558997217897</v>
      </c>
      <c r="S2526" s="3">
        <v>91.352899999999806</v>
      </c>
      <c r="T2526" s="3">
        <v>94.864998726211596</v>
      </c>
      <c r="U2526" s="3">
        <v>98.430268089317494</v>
      </c>
      <c r="V2526" s="3">
        <v>102.048708089318</v>
      </c>
      <c r="W2526" s="3">
        <v>105.720318726212</v>
      </c>
      <c r="X2526" s="3">
        <v>109.4451</v>
      </c>
      <c r="Y2526" s="3">
        <v>113.396047335693</v>
      </c>
      <c r="Z2526" s="3">
        <v>117.40329100354001</v>
      </c>
      <c r="AA2526" s="3">
        <v>121.46683100353999</v>
      </c>
      <c r="AB2526" s="3">
        <v>125.58666733569299</v>
      </c>
      <c r="AC2526" s="3">
        <v>129.7628</v>
      </c>
      <c r="AD2526" s="3">
        <v>133.90850522131899</v>
      </c>
      <c r="AE2526" s="3">
        <v>138.10660783197801</v>
      </c>
      <c r="AF2526" s="3">
        <v>142.357107831978</v>
      </c>
      <c r="AG2526" s="3">
        <v>146.66000522131901</v>
      </c>
      <c r="AH2526" s="3">
        <v>151.0153</v>
      </c>
      <c r="AI2526" s="3">
        <v>155.180064707778</v>
      </c>
      <c r="AJ2526" s="3">
        <v>159.39734706166701</v>
      </c>
      <c r="AK2526" s="3">
        <v>163.66714706166701</v>
      </c>
      <c r="AL2526" s="3">
        <v>167.98946470777801</v>
      </c>
      <c r="AM2526" s="3">
        <v>172.36429999999999</v>
      </c>
      <c r="AN2526" s="4"/>
      <c r="AO2526" s="4"/>
    </row>
    <row r="2527" spans="1:41" x14ac:dyDescent="0.25">
      <c r="A2527" s="378" t="str">
        <f t="shared" si="16"/>
        <v>DIC7</v>
      </c>
      <c r="B2527" s="2" t="s">
        <v>4</v>
      </c>
      <c r="C2527" s="2" t="s">
        <v>2</v>
      </c>
      <c r="D2527" s="2" t="s">
        <v>23</v>
      </c>
      <c r="E2527" s="2" t="s">
        <v>2</v>
      </c>
      <c r="F2527" s="2" t="s">
        <v>249</v>
      </c>
      <c r="G2527" s="4"/>
      <c r="H2527" s="3">
        <v>7.3300000000000004E-2</v>
      </c>
      <c r="I2527" s="3">
        <v>6.7599999999999993E-2</v>
      </c>
      <c r="J2527" s="3">
        <v>7.0082714591920697E-2</v>
      </c>
      <c r="K2527" s="3">
        <v>7.2594071887881098E-2</v>
      </c>
      <c r="L2527" s="3">
        <v>7.5134071887881099E-2</v>
      </c>
      <c r="M2527" s="3">
        <v>7.7702714591920699E-2</v>
      </c>
      <c r="N2527" s="3">
        <v>8.0300000000000094E-2</v>
      </c>
      <c r="O2527" s="3">
        <v>8.2008639763959196E-2</v>
      </c>
      <c r="P2527" s="3">
        <v>8.3712959645938806E-2</v>
      </c>
      <c r="Q2527" s="3">
        <v>8.5412959645938799E-2</v>
      </c>
      <c r="R2527" s="3">
        <v>8.7108639763959203E-2</v>
      </c>
      <c r="S2527" s="3">
        <v>8.8800000000000004E-2</v>
      </c>
      <c r="T2527" s="3">
        <v>8.9906333707150093E-2</v>
      </c>
      <c r="U2527" s="3">
        <v>9.0989500560725203E-2</v>
      </c>
      <c r="V2527" s="3">
        <v>9.2049500560725195E-2</v>
      </c>
      <c r="W2527" s="3">
        <v>9.3086333707150207E-2</v>
      </c>
      <c r="X2527" s="3">
        <v>9.4100000000000003E-2</v>
      </c>
      <c r="Y2527" s="3">
        <v>9.5119575120785796E-2</v>
      </c>
      <c r="Z2527" s="3">
        <v>9.6109362681178701E-2</v>
      </c>
      <c r="AA2527" s="3">
        <v>9.7069362681178703E-2</v>
      </c>
      <c r="AB2527" s="3">
        <v>9.7999575120785803E-2</v>
      </c>
      <c r="AC2527" s="3">
        <v>9.8900000000000002E-2</v>
      </c>
      <c r="AD2527" s="3">
        <v>0.100685016591958</v>
      </c>
      <c r="AE2527" s="3">
        <v>0.102447524887936</v>
      </c>
      <c r="AF2527" s="3">
        <v>0.10418752488793601</v>
      </c>
      <c r="AG2527" s="3">
        <v>0.105905016591958</v>
      </c>
      <c r="AH2527" s="3">
        <v>0.1076</v>
      </c>
      <c r="AI2527" s="3">
        <v>0.11003141532925199</v>
      </c>
      <c r="AJ2527" s="3">
        <v>0.112447122993878</v>
      </c>
      <c r="AK2527" s="3">
        <v>0.114847122993878</v>
      </c>
      <c r="AL2527" s="3">
        <v>0.11723141532925201</v>
      </c>
      <c r="AM2527" s="3">
        <v>0.1196</v>
      </c>
      <c r="AN2527" s="4"/>
      <c r="AO2527" s="4"/>
    </row>
    <row r="2528" spans="1:41" x14ac:dyDescent="0.25">
      <c r="A2528" s="378" t="str">
        <f t="shared" si="16"/>
        <v>DIC7</v>
      </c>
      <c r="B2528" s="2" t="s">
        <v>4</v>
      </c>
      <c r="C2528" s="2" t="s">
        <v>2</v>
      </c>
      <c r="D2528" s="2" t="s">
        <v>23</v>
      </c>
      <c r="E2528" s="2" t="s">
        <v>2</v>
      </c>
      <c r="F2528" s="2" t="s">
        <v>250</v>
      </c>
      <c r="G2528" s="4"/>
      <c r="H2528" s="3">
        <v>25.455100000000002</v>
      </c>
      <c r="I2528" s="3">
        <v>24.8811</v>
      </c>
      <c r="J2528" s="3">
        <v>25.434639930646199</v>
      </c>
      <c r="K2528" s="3">
        <v>25.9813998959693</v>
      </c>
      <c r="L2528" s="3">
        <v>26.5213798959693</v>
      </c>
      <c r="M2528" s="3">
        <v>27.054579930646199</v>
      </c>
      <c r="N2528" s="3">
        <v>27.581</v>
      </c>
      <c r="O2528" s="3">
        <v>28.064602279091801</v>
      </c>
      <c r="P2528" s="3">
        <v>28.542643418637599</v>
      </c>
      <c r="Q2528" s="3">
        <v>29.0818375620442</v>
      </c>
      <c r="R2528" s="3">
        <v>29.5591583746961</v>
      </c>
      <c r="S2528" s="3">
        <v>30.031199999999998</v>
      </c>
      <c r="T2528" s="3">
        <v>30.4046371710965</v>
      </c>
      <c r="U2528" s="3">
        <v>30.776495756644699</v>
      </c>
      <c r="V2528" s="3">
        <v>31.146775756644701</v>
      </c>
      <c r="W2528" s="3">
        <v>31.515477171096499</v>
      </c>
      <c r="X2528" s="3">
        <v>31.8826</v>
      </c>
      <c r="Y2528" s="3">
        <v>32.326361281694098</v>
      </c>
      <c r="Z2528" s="3">
        <v>32.772151922541099</v>
      </c>
      <c r="AA2528" s="3">
        <v>33.219971922541099</v>
      </c>
      <c r="AB2528" s="3">
        <v>33.669821281693999</v>
      </c>
      <c r="AC2528" s="3">
        <v>34.121699999999997</v>
      </c>
      <c r="AD2528" s="3">
        <v>34.722296047578801</v>
      </c>
      <c r="AE2528" s="3">
        <v>35.323404071368202</v>
      </c>
      <c r="AF2528" s="3">
        <v>35.925024071368199</v>
      </c>
      <c r="AG2528" s="3">
        <v>36.527156047578799</v>
      </c>
      <c r="AH2528" s="3">
        <v>37.129800000000003</v>
      </c>
      <c r="AI2528" s="3">
        <v>37.819418436186602</v>
      </c>
      <c r="AJ2528" s="3">
        <v>38.508577654279797</v>
      </c>
      <c r="AK2528" s="3">
        <v>39.197277654279802</v>
      </c>
      <c r="AL2528" s="3">
        <v>39.885518436186501</v>
      </c>
      <c r="AM2528" s="3">
        <v>40.573300000000003</v>
      </c>
      <c r="AN2528" s="4"/>
      <c r="AO2528" s="4"/>
    </row>
    <row r="2529" spans="1:41" x14ac:dyDescent="0.25">
      <c r="A2529" s="378" t="str">
        <f t="shared" si="16"/>
        <v>DIC7</v>
      </c>
      <c r="B2529" s="2" t="s">
        <v>4</v>
      </c>
      <c r="C2529" s="2" t="s">
        <v>2</v>
      </c>
      <c r="D2529" s="2" t="s">
        <v>23</v>
      </c>
      <c r="E2529" s="2" t="s">
        <v>2</v>
      </c>
      <c r="F2529" s="2" t="s">
        <v>251</v>
      </c>
      <c r="G2529" s="4"/>
      <c r="H2529" s="3">
        <v>14.3615025968745</v>
      </c>
      <c r="I2529" s="3">
        <v>14.7491493881192</v>
      </c>
      <c r="J2529" s="3">
        <v>15.084533963482601</v>
      </c>
      <c r="K2529" s="3">
        <v>15.417604352849001</v>
      </c>
      <c r="L2529" s="3">
        <v>15.7483605562183</v>
      </c>
      <c r="M2529" s="3">
        <v>16.076802573590601</v>
      </c>
      <c r="N2529" s="3">
        <v>16.402930404965801</v>
      </c>
      <c r="O2529" s="3">
        <v>16.556544227606199</v>
      </c>
      <c r="P2529" s="3">
        <v>16.706727735489</v>
      </c>
      <c r="Q2529" s="3">
        <v>16.8534809286142</v>
      </c>
      <c r="R2529" s="3">
        <v>16.996803806981699</v>
      </c>
      <c r="S2529" s="3">
        <v>17.136696370591601</v>
      </c>
      <c r="T2529" s="3">
        <v>17.165967253004101</v>
      </c>
      <c r="U2529" s="3">
        <v>17.192067589350302</v>
      </c>
      <c r="V2529" s="3">
        <v>17.214997379630098</v>
      </c>
      <c r="W2529" s="3">
        <v>17.234756623843701</v>
      </c>
      <c r="X2529" s="3">
        <v>17.251345321991</v>
      </c>
      <c r="Y2529" s="3">
        <v>17.238302450541401</v>
      </c>
      <c r="Z2529" s="3">
        <v>17.2089513710905</v>
      </c>
      <c r="AA2529" s="3">
        <v>17.188510817731</v>
      </c>
      <c r="AB2529" s="3">
        <v>17.164439262517199</v>
      </c>
      <c r="AC2529" s="3">
        <v>17.136736705449099</v>
      </c>
      <c r="AD2529" s="3">
        <v>17.106687224547901</v>
      </c>
      <c r="AE2529" s="3">
        <v>17.073473191998801</v>
      </c>
      <c r="AF2529" s="3">
        <v>17.037094607801901</v>
      </c>
      <c r="AG2529" s="3">
        <v>16.997551471957301</v>
      </c>
      <c r="AH2529" s="3">
        <v>16.9548437844647</v>
      </c>
      <c r="AI2529" s="3">
        <v>16.950459501975001</v>
      </c>
      <c r="AJ2529" s="3">
        <v>16.9426343097733</v>
      </c>
      <c r="AK2529" s="3">
        <v>16.931368207859698</v>
      </c>
      <c r="AL2529" s="3">
        <v>16.916661196233999</v>
      </c>
      <c r="AM2529" s="3">
        <v>16.898513274896398</v>
      </c>
      <c r="AN2529" s="4"/>
      <c r="AO2529" s="4"/>
    </row>
    <row r="2530" spans="1:41" x14ac:dyDescent="0.25">
      <c r="A2530" s="378" t="str">
        <f t="shared" si="16"/>
        <v>DIC7</v>
      </c>
      <c r="B2530" s="2" t="s">
        <v>4</v>
      </c>
      <c r="C2530" s="2" t="s">
        <v>2</v>
      </c>
      <c r="D2530" s="2" t="s">
        <v>23</v>
      </c>
      <c r="E2530" s="2" t="s">
        <v>2</v>
      </c>
      <c r="F2530" s="2" t="s">
        <v>306</v>
      </c>
      <c r="G2530" s="4"/>
      <c r="H2530" s="3">
        <v>3.8892745581894999</v>
      </c>
      <c r="I2530" s="3">
        <v>1.32366399479553</v>
      </c>
      <c r="J2530" s="3">
        <v>0.57403761107996398</v>
      </c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</row>
    <row r="2531" spans="1:41" x14ac:dyDescent="0.25">
      <c r="A2531" s="378" t="str">
        <f t="shared" si="16"/>
        <v>DIC7</v>
      </c>
      <c r="B2531" s="2" t="s">
        <v>4</v>
      </c>
      <c r="C2531" s="2" t="s">
        <v>2</v>
      </c>
      <c r="D2531" s="2" t="s">
        <v>23</v>
      </c>
      <c r="E2531" s="2" t="s">
        <v>2</v>
      </c>
      <c r="F2531" s="2" t="s">
        <v>307</v>
      </c>
      <c r="G2531" s="4"/>
      <c r="H2531" s="4"/>
      <c r="I2531" s="3">
        <v>1.8340998813257099</v>
      </c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</row>
    <row r="2532" spans="1:41" x14ac:dyDescent="0.25">
      <c r="A2532" s="378" t="str">
        <f t="shared" si="16"/>
        <v>DIC7</v>
      </c>
      <c r="B2532" s="2" t="s">
        <v>4</v>
      </c>
      <c r="C2532" s="2" t="s">
        <v>2</v>
      </c>
      <c r="D2532" s="2" t="s">
        <v>23</v>
      </c>
      <c r="E2532" s="2" t="s">
        <v>2</v>
      </c>
      <c r="F2532" s="2" t="s">
        <v>309</v>
      </c>
      <c r="G2532" s="4"/>
      <c r="H2532" s="3">
        <v>0.55249256932730495</v>
      </c>
      <c r="I2532" s="3">
        <v>0.48527597335168299</v>
      </c>
      <c r="J2532" s="3">
        <v>0.414404352608366</v>
      </c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</row>
    <row r="2533" spans="1:41" x14ac:dyDescent="0.25">
      <c r="A2533" s="378" t="str">
        <f t="shared" si="16"/>
        <v>DIC7</v>
      </c>
      <c r="B2533" s="2" t="s">
        <v>4</v>
      </c>
      <c r="C2533" s="2" t="s">
        <v>2</v>
      </c>
      <c r="D2533" s="2" t="s">
        <v>23</v>
      </c>
      <c r="E2533" s="2" t="s">
        <v>2</v>
      </c>
      <c r="F2533" s="2" t="s">
        <v>310</v>
      </c>
      <c r="G2533" s="4"/>
      <c r="H2533" s="3">
        <v>1.02740079239901E-2</v>
      </c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</row>
    <row r="2534" spans="1:41" x14ac:dyDescent="0.25">
      <c r="A2534" s="378" t="str">
        <f t="shared" si="16"/>
        <v>DIC7</v>
      </c>
      <c r="B2534" s="2" t="s">
        <v>4</v>
      </c>
      <c r="C2534" s="2" t="s">
        <v>2</v>
      </c>
      <c r="D2534" s="2" t="s">
        <v>23</v>
      </c>
      <c r="E2534" s="2" t="s">
        <v>2</v>
      </c>
      <c r="F2534" s="2" t="s">
        <v>311</v>
      </c>
      <c r="G2534" s="4"/>
      <c r="H2534" s="3">
        <v>0.438861886119156</v>
      </c>
      <c r="I2534" s="3">
        <v>0.42964551638920401</v>
      </c>
      <c r="J2534" s="3">
        <v>3.545306798483E-2</v>
      </c>
      <c r="K2534" s="3">
        <v>3.5503488046994103E-2</v>
      </c>
      <c r="L2534" s="3">
        <v>3.5553908109158303E-2</v>
      </c>
      <c r="M2534" s="3">
        <v>2.9386982147900399E-2</v>
      </c>
      <c r="N2534" s="3">
        <v>2.32200561866426E-2</v>
      </c>
      <c r="O2534" s="3">
        <v>1.81454050835918E-2</v>
      </c>
      <c r="P2534" s="3">
        <v>1.3070753980541101E-2</v>
      </c>
      <c r="Q2534" s="3">
        <v>8.8644142873743597E-3</v>
      </c>
      <c r="R2534" s="3">
        <v>4.6580745942076396E-3</v>
      </c>
      <c r="S2534" s="3">
        <v>4.5173490104092798E-4</v>
      </c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</row>
    <row r="2535" spans="1:41" x14ac:dyDescent="0.25">
      <c r="A2535" s="378" t="str">
        <f t="shared" si="16"/>
        <v>DIC7</v>
      </c>
      <c r="B2535" s="2" t="s">
        <v>4</v>
      </c>
      <c r="C2535" s="2" t="s">
        <v>2</v>
      </c>
      <c r="D2535" s="2" t="s">
        <v>23</v>
      </c>
      <c r="E2535" s="2" t="s">
        <v>2</v>
      </c>
      <c r="F2535" s="2" t="s">
        <v>252</v>
      </c>
      <c r="G2535" s="4"/>
      <c r="H2535" s="3">
        <v>2.4731269675402499</v>
      </c>
      <c r="I2535" s="3">
        <v>1.99848932806665</v>
      </c>
      <c r="J2535" s="3">
        <v>1.56470782291215</v>
      </c>
      <c r="K2535" s="3">
        <v>1.82728543574519</v>
      </c>
      <c r="L2535" s="3">
        <v>1.7416834895844699</v>
      </c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</row>
    <row r="2536" spans="1:41" x14ac:dyDescent="0.25">
      <c r="A2536" s="378" t="str">
        <f t="shared" si="16"/>
        <v>DIC7</v>
      </c>
      <c r="B2536" s="2" t="s">
        <v>4</v>
      </c>
      <c r="C2536" s="2" t="s">
        <v>2</v>
      </c>
      <c r="D2536" s="2" t="s">
        <v>23</v>
      </c>
      <c r="E2536" s="2" t="s">
        <v>2</v>
      </c>
      <c r="F2536" s="2" t="s">
        <v>253</v>
      </c>
      <c r="G2536" s="4"/>
      <c r="H2536" s="3">
        <v>13.7668656107645</v>
      </c>
      <c r="I2536" s="3">
        <v>13.7668656107645</v>
      </c>
      <c r="J2536" s="3">
        <v>13.7668656107645</v>
      </c>
      <c r="K2536" s="3">
        <v>13.7668656107645</v>
      </c>
      <c r="L2536" s="3">
        <v>13.7668656107645</v>
      </c>
      <c r="M2536" s="3">
        <v>13.7668656107645</v>
      </c>
      <c r="N2536" s="3">
        <v>13.7668656107645</v>
      </c>
      <c r="O2536" s="3">
        <v>13.7668656107645</v>
      </c>
      <c r="P2536" s="3">
        <v>13.7668656107645</v>
      </c>
      <c r="Q2536" s="3">
        <v>12.927019439055</v>
      </c>
      <c r="R2536" s="3">
        <v>6.7289795431712296</v>
      </c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</row>
    <row r="2537" spans="1:41" x14ac:dyDescent="0.25">
      <c r="A2537" s="378" t="str">
        <f t="shared" si="16"/>
        <v>DIC7</v>
      </c>
      <c r="B2537" s="2" t="s">
        <v>4</v>
      </c>
      <c r="C2537" s="2" t="s">
        <v>2</v>
      </c>
      <c r="D2537" s="2" t="s">
        <v>23</v>
      </c>
      <c r="E2537" s="2" t="s">
        <v>2</v>
      </c>
      <c r="F2537" s="2" t="s">
        <v>254</v>
      </c>
      <c r="G2537" s="4"/>
      <c r="H2537" s="3">
        <v>1.8336326078651899</v>
      </c>
      <c r="I2537" s="3">
        <v>1.8336326078651899</v>
      </c>
      <c r="J2537" s="3">
        <v>1.8336326078651899</v>
      </c>
      <c r="K2537" s="3">
        <v>1.8336326078651899</v>
      </c>
      <c r="L2537" s="3">
        <v>1.8336326078651899</v>
      </c>
      <c r="M2537" s="3">
        <v>1.8336326078651899</v>
      </c>
      <c r="N2537" s="3">
        <v>1.8336326078651899</v>
      </c>
      <c r="O2537" s="3">
        <v>1.8336326078651899</v>
      </c>
      <c r="P2537" s="3">
        <v>1.6658248218678</v>
      </c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</row>
    <row r="2538" spans="1:41" x14ac:dyDescent="0.25">
      <c r="A2538" s="378" t="str">
        <f t="shared" si="16"/>
        <v>DIC7</v>
      </c>
      <c r="B2538" s="2" t="s">
        <v>4</v>
      </c>
      <c r="C2538" s="2" t="s">
        <v>2</v>
      </c>
      <c r="D2538" s="2" t="s">
        <v>23</v>
      </c>
      <c r="E2538" s="2" t="s">
        <v>2</v>
      </c>
      <c r="F2538" s="2" t="s">
        <v>255</v>
      </c>
      <c r="G2538" s="4"/>
      <c r="H2538" s="3">
        <v>0.23745837409794501</v>
      </c>
      <c r="I2538" s="3">
        <v>0.23745837409794501</v>
      </c>
      <c r="J2538" s="3">
        <v>0.23745837409794501</v>
      </c>
      <c r="K2538" s="3">
        <v>0.23745837409794501</v>
      </c>
      <c r="L2538" s="3">
        <v>0.23745837409794501</v>
      </c>
      <c r="M2538" s="3">
        <v>0.23745837409794501</v>
      </c>
      <c r="N2538" s="3">
        <v>0.23745837409794501</v>
      </c>
      <c r="O2538" s="3">
        <v>0.23745837409794501</v>
      </c>
      <c r="P2538" s="3">
        <v>0.23745837409794501</v>
      </c>
      <c r="Q2538" s="3">
        <v>0.23745837409794501</v>
      </c>
      <c r="R2538" s="3">
        <v>0.23745837409794501</v>
      </c>
      <c r="S2538" s="3">
        <v>0.23745837409794501</v>
      </c>
      <c r="T2538" s="3">
        <v>0.23745837409794501</v>
      </c>
      <c r="U2538" s="3">
        <v>0.23745837409794501</v>
      </c>
      <c r="V2538" s="3">
        <v>0.12069968403704</v>
      </c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</row>
    <row r="2539" spans="1:41" x14ac:dyDescent="0.25">
      <c r="A2539" s="378" t="str">
        <f t="shared" si="16"/>
        <v>DIC7</v>
      </c>
      <c r="B2539" s="2" t="s">
        <v>4</v>
      </c>
      <c r="C2539" s="2" t="s">
        <v>2</v>
      </c>
      <c r="D2539" s="2" t="s">
        <v>23</v>
      </c>
      <c r="E2539" s="2" t="s">
        <v>2</v>
      </c>
      <c r="F2539" s="2" t="s">
        <v>256</v>
      </c>
      <c r="G2539" s="4"/>
      <c r="H2539" s="3">
        <v>3.19641395045299E-2</v>
      </c>
      <c r="I2539" s="3">
        <v>3.19641395045299E-2</v>
      </c>
      <c r="J2539" s="3">
        <v>3.19641395045299E-2</v>
      </c>
      <c r="K2539" s="3">
        <v>3.19641395045299E-2</v>
      </c>
      <c r="L2539" s="3">
        <v>3.19641395045299E-2</v>
      </c>
      <c r="M2539" s="3">
        <v>3.19641395045299E-2</v>
      </c>
      <c r="N2539" s="3">
        <v>3.19641395045299E-2</v>
      </c>
      <c r="O2539" s="3">
        <v>3.19641395045299E-2</v>
      </c>
      <c r="P2539" s="3">
        <v>3.19641395045299E-2</v>
      </c>
      <c r="Q2539" s="3">
        <v>3.19641395045299E-2</v>
      </c>
      <c r="R2539" s="3">
        <v>3.19641395045299E-2</v>
      </c>
      <c r="S2539" s="3">
        <v>3.19641395045299E-2</v>
      </c>
      <c r="T2539" s="3">
        <v>2.9479930948900501E-2</v>
      </c>
      <c r="U2539" s="3">
        <v>2.6546681736172899E-2</v>
      </c>
      <c r="V2539" s="3">
        <v>2.4202357247800999E-2</v>
      </c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</row>
    <row r="2540" spans="1:41" x14ac:dyDescent="0.25">
      <c r="A2540" s="378" t="str">
        <f t="shared" si="16"/>
        <v>DIC7</v>
      </c>
      <c r="B2540" s="2" t="s">
        <v>4</v>
      </c>
      <c r="C2540" s="2" t="s">
        <v>2</v>
      </c>
      <c r="D2540" s="2" t="s">
        <v>23</v>
      </c>
      <c r="E2540" s="2" t="s">
        <v>2</v>
      </c>
      <c r="F2540" s="2" t="s">
        <v>314</v>
      </c>
      <c r="G2540" s="4"/>
      <c r="H2540" s="3">
        <v>1.8020571428571399</v>
      </c>
      <c r="I2540" s="3">
        <v>1.8020571428571399</v>
      </c>
      <c r="J2540" s="3">
        <v>1.8020571428571399</v>
      </c>
      <c r="K2540" s="3">
        <v>1.0184762869280599</v>
      </c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</row>
    <row r="2541" spans="1:41" x14ac:dyDescent="0.25">
      <c r="A2541" s="378" t="str">
        <f t="shared" si="16"/>
        <v>DIC7</v>
      </c>
      <c r="B2541" s="2" t="s">
        <v>4</v>
      </c>
      <c r="C2541" s="2" t="s">
        <v>2</v>
      </c>
      <c r="D2541" s="2" t="s">
        <v>23</v>
      </c>
      <c r="E2541" s="2" t="s">
        <v>2</v>
      </c>
      <c r="F2541" s="2" t="s">
        <v>257</v>
      </c>
      <c r="G2541" s="4"/>
      <c r="H2541" s="3">
        <v>5.3269362196174903</v>
      </c>
      <c r="I2541" s="3">
        <v>5.3269362196174903</v>
      </c>
      <c r="J2541" s="3">
        <v>5.3269362196174903</v>
      </c>
      <c r="K2541" s="3">
        <v>5.3269362196174903</v>
      </c>
      <c r="L2541" s="3">
        <v>5.3269362196174903</v>
      </c>
      <c r="M2541" s="3">
        <v>5.3269362196174903</v>
      </c>
      <c r="N2541" s="3">
        <v>5.3269362196174903</v>
      </c>
      <c r="O2541" s="3">
        <v>5.3269362196174903</v>
      </c>
      <c r="P2541" s="3">
        <v>5.3269362196174903</v>
      </c>
      <c r="Q2541" s="3">
        <v>5.3269362196174903</v>
      </c>
      <c r="R2541" s="3">
        <v>5.3269362196174903</v>
      </c>
      <c r="S2541" s="3">
        <v>5.3269362196174903</v>
      </c>
      <c r="T2541" s="3">
        <v>5.3269362196174903</v>
      </c>
      <c r="U2541" s="3">
        <v>5.3269362196174903</v>
      </c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</row>
    <row r="2542" spans="1:41" x14ac:dyDescent="0.25">
      <c r="A2542" s="378" t="str">
        <f t="shared" si="16"/>
        <v>DIC7</v>
      </c>
      <c r="B2542" s="2" t="s">
        <v>4</v>
      </c>
      <c r="C2542" s="2" t="s">
        <v>2</v>
      </c>
      <c r="D2542" s="2" t="s">
        <v>23</v>
      </c>
      <c r="E2542" s="2" t="s">
        <v>2</v>
      </c>
      <c r="F2542" s="2" t="s">
        <v>258</v>
      </c>
      <c r="G2542" s="4"/>
      <c r="H2542" s="3">
        <v>0.25254372504647399</v>
      </c>
      <c r="I2542" s="3">
        <v>0.23864464152886</v>
      </c>
      <c r="J2542" s="3">
        <v>0.22815476717594199</v>
      </c>
      <c r="K2542" s="3">
        <v>0.21766489282302601</v>
      </c>
      <c r="L2542" s="3">
        <v>0.207175018470109</v>
      </c>
      <c r="M2542" s="3">
        <v>0.19668514411719201</v>
      </c>
      <c r="N2542" s="3">
        <v>0.186195269764275</v>
      </c>
      <c r="O2542" s="3">
        <v>2.1212741059285601E-2</v>
      </c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</row>
    <row r="2543" spans="1:41" x14ac:dyDescent="0.25">
      <c r="A2543" s="378" t="str">
        <f t="shared" si="16"/>
        <v>DIC7</v>
      </c>
      <c r="B2543" s="2" t="s">
        <v>4</v>
      </c>
      <c r="C2543" s="2" t="s">
        <v>2</v>
      </c>
      <c r="D2543" s="2" t="s">
        <v>23</v>
      </c>
      <c r="E2543" s="2" t="s">
        <v>2</v>
      </c>
      <c r="F2543" s="2" t="s">
        <v>259</v>
      </c>
      <c r="G2543" s="4"/>
      <c r="H2543" s="3">
        <v>3.5994360077638201</v>
      </c>
      <c r="I2543" s="3">
        <v>3.2484844769138199</v>
      </c>
      <c r="J2543" s="3">
        <v>2.8784493176994501</v>
      </c>
      <c r="K2543" s="3">
        <v>2.5084141584850799</v>
      </c>
      <c r="L2543" s="3">
        <v>2.1383789992706999</v>
      </c>
      <c r="M2543" s="3">
        <v>1.7417570457215401</v>
      </c>
      <c r="N2543" s="3">
        <v>1.3451350921723699</v>
      </c>
      <c r="O2543" s="3">
        <v>1.0711905166375799</v>
      </c>
      <c r="P2543" s="3">
        <v>0.79608969363887305</v>
      </c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</row>
    <row r="2544" spans="1:41" x14ac:dyDescent="0.25">
      <c r="A2544" s="378" t="str">
        <f t="shared" si="16"/>
        <v>DIC7</v>
      </c>
      <c r="B2544" s="2" t="s">
        <v>4</v>
      </c>
      <c r="C2544" s="2" t="s">
        <v>2</v>
      </c>
      <c r="D2544" s="2" t="s">
        <v>23</v>
      </c>
      <c r="E2544" s="2" t="s">
        <v>2</v>
      </c>
      <c r="F2544" s="2" t="s">
        <v>260</v>
      </c>
      <c r="G2544" s="4"/>
      <c r="H2544" s="3">
        <v>0.83129974180261201</v>
      </c>
      <c r="I2544" s="3">
        <v>0.76796795055425704</v>
      </c>
      <c r="J2544" s="3">
        <v>0.721533417424843</v>
      </c>
      <c r="K2544" s="3">
        <v>0.67509888429542997</v>
      </c>
      <c r="L2544" s="3">
        <v>0.62866435116601604</v>
      </c>
      <c r="M2544" s="3">
        <v>0.56123374403286796</v>
      </c>
      <c r="N2544" s="3">
        <v>0.49417711543662401</v>
      </c>
      <c r="O2544" s="3">
        <v>0.43840672622939603</v>
      </c>
      <c r="P2544" s="3">
        <v>0.38263633702216698</v>
      </c>
      <c r="Q2544" s="3">
        <v>0.329450403312116</v>
      </c>
      <c r="R2544" s="3">
        <v>0.27626446960206502</v>
      </c>
      <c r="S2544" s="3">
        <v>0.22307853589201401</v>
      </c>
      <c r="T2544" s="3">
        <v>0.19555314845080199</v>
      </c>
      <c r="U2544" s="3">
        <v>0.16802776100958999</v>
      </c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</row>
    <row r="2545" spans="1:41" x14ac:dyDescent="0.25">
      <c r="A2545" s="378" t="str">
        <f t="shared" ref="A2545:A2608" si="17">+"DIC7"</f>
        <v>DIC7</v>
      </c>
      <c r="B2545" s="2" t="s">
        <v>4</v>
      </c>
      <c r="C2545" s="2" t="s">
        <v>2</v>
      </c>
      <c r="D2545" s="2" t="s">
        <v>23</v>
      </c>
      <c r="E2545" s="2" t="s">
        <v>2</v>
      </c>
      <c r="F2545" s="2" t="s">
        <v>261</v>
      </c>
      <c r="G2545" s="4"/>
      <c r="H2545" s="3">
        <v>7.6261793933805194E-2</v>
      </c>
      <c r="I2545" s="3">
        <v>7.4876163330034495E-2</v>
      </c>
      <c r="J2545" s="3">
        <v>7.4922840149444794E-2</v>
      </c>
      <c r="K2545" s="3">
        <v>7.4969516968854996E-2</v>
      </c>
      <c r="L2545" s="3">
        <v>7.5016193788265295E-2</v>
      </c>
      <c r="M2545" s="3">
        <v>6.9307107423537101E-2</v>
      </c>
      <c r="N2545" s="3">
        <v>6.3598021058808796E-2</v>
      </c>
      <c r="O2545" s="3">
        <v>5.8900117824654999E-2</v>
      </c>
      <c r="P2545" s="3">
        <v>5.4202214590501202E-2</v>
      </c>
      <c r="Q2545" s="3">
        <v>5.0308158339698601E-2</v>
      </c>
      <c r="R2545" s="3">
        <v>4.6414102088896E-2</v>
      </c>
      <c r="S2545" s="3">
        <v>4.2520045838093302E-2</v>
      </c>
      <c r="T2545" s="3">
        <v>3.9788271493942498E-2</v>
      </c>
      <c r="U2545" s="3">
        <v>3.7056497149791701E-2</v>
      </c>
      <c r="V2545" s="3">
        <v>1.79651735218327E-2</v>
      </c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</row>
    <row r="2546" spans="1:41" x14ac:dyDescent="0.25">
      <c r="A2546" s="378" t="str">
        <f t="shared" si="17"/>
        <v>DIC7</v>
      </c>
      <c r="B2546" s="2" t="s">
        <v>4</v>
      </c>
      <c r="C2546" s="2" t="s">
        <v>2</v>
      </c>
      <c r="D2546" s="2" t="s">
        <v>23</v>
      </c>
      <c r="E2546" s="2" t="s">
        <v>2</v>
      </c>
      <c r="F2546" s="2" t="s">
        <v>262</v>
      </c>
      <c r="G2546" s="4"/>
      <c r="H2546" s="3">
        <v>9.4806706723037593</v>
      </c>
      <c r="I2546" s="3">
        <v>10.092326844710399</v>
      </c>
      <c r="J2546" s="3">
        <v>10.092326844710399</v>
      </c>
      <c r="K2546" s="3">
        <v>10.092326844710399</v>
      </c>
      <c r="L2546" s="3">
        <v>10.092326844710399</v>
      </c>
      <c r="M2546" s="3">
        <v>10.092326844710399</v>
      </c>
      <c r="N2546" s="3">
        <v>10.092326844710399</v>
      </c>
      <c r="O2546" s="3">
        <v>10.092326844710399</v>
      </c>
      <c r="P2546" s="3">
        <v>10.092326844710399</v>
      </c>
      <c r="Q2546" s="3">
        <v>10.092326844710399</v>
      </c>
      <c r="R2546" s="3">
        <v>10.092326844710399</v>
      </c>
      <c r="S2546" s="3">
        <v>10.092326844710399</v>
      </c>
      <c r="T2546" s="3">
        <v>10.092326844710399</v>
      </c>
      <c r="U2546" s="3">
        <v>10.092326844710399</v>
      </c>
      <c r="V2546" s="3">
        <v>10.092326844710399</v>
      </c>
      <c r="W2546" s="3">
        <v>10.092326844710399</v>
      </c>
      <c r="X2546" s="3">
        <v>10.092326844710399</v>
      </c>
      <c r="Y2546" s="3">
        <v>10.092326844710399</v>
      </c>
      <c r="Z2546" s="3">
        <v>10.092326844710399</v>
      </c>
      <c r="AA2546" s="3">
        <v>10.092326844710399</v>
      </c>
      <c r="AB2546" s="3">
        <v>10.092326844710399</v>
      </c>
      <c r="AC2546" s="3">
        <v>10.092326844710399</v>
      </c>
      <c r="AD2546" s="3">
        <v>10.092326844710399</v>
      </c>
      <c r="AE2546" s="3">
        <v>10.092326844710399</v>
      </c>
      <c r="AF2546" s="3">
        <v>10.092326844710399</v>
      </c>
      <c r="AG2546" s="3">
        <v>10.092326844710399</v>
      </c>
      <c r="AH2546" s="3">
        <v>10.092326844710399</v>
      </c>
      <c r="AI2546" s="3">
        <v>10.092326844710399</v>
      </c>
      <c r="AJ2546" s="3">
        <v>10.092326844710399</v>
      </c>
      <c r="AK2546" s="3">
        <v>10.092326844710399</v>
      </c>
      <c r="AL2546" s="3">
        <v>10.092326844710399</v>
      </c>
      <c r="AM2546" s="3">
        <v>10.092326844710399</v>
      </c>
      <c r="AN2546" s="4"/>
      <c r="AO2546" s="4"/>
    </row>
    <row r="2547" spans="1:41" x14ac:dyDescent="0.25">
      <c r="A2547" s="378" t="str">
        <f t="shared" si="17"/>
        <v>DIC7</v>
      </c>
      <c r="B2547" s="2" t="s">
        <v>4</v>
      </c>
      <c r="C2547" s="2" t="s">
        <v>2</v>
      </c>
      <c r="D2547" s="2" t="s">
        <v>23</v>
      </c>
      <c r="E2547" s="2" t="s">
        <v>2</v>
      </c>
      <c r="F2547" s="2" t="s">
        <v>263</v>
      </c>
      <c r="G2547" s="4"/>
      <c r="H2547" s="3">
        <v>3.6351787607135599</v>
      </c>
      <c r="I2547" s="3">
        <v>4.1573407601939198</v>
      </c>
      <c r="J2547" s="3">
        <v>4.1573407601939198</v>
      </c>
      <c r="K2547" s="3">
        <v>4.1573407601939198</v>
      </c>
      <c r="L2547" s="3">
        <v>4.1573407601939198</v>
      </c>
      <c r="M2547" s="3">
        <v>4.1573407601939198</v>
      </c>
      <c r="N2547" s="3">
        <v>4.1573407601939198</v>
      </c>
      <c r="O2547" s="3">
        <v>4.1573407601939198</v>
      </c>
      <c r="P2547" s="3">
        <v>4.1573407601939198</v>
      </c>
      <c r="Q2547" s="3">
        <v>4.1573407601939198</v>
      </c>
      <c r="R2547" s="3">
        <v>4.1573407601939198</v>
      </c>
      <c r="S2547" s="3">
        <v>4.1573407601939198</v>
      </c>
      <c r="T2547" s="3">
        <v>4.1573407601939198</v>
      </c>
      <c r="U2547" s="3">
        <v>4.1573407601939198</v>
      </c>
      <c r="V2547" s="3">
        <v>4.1573407601939198</v>
      </c>
      <c r="W2547" s="3">
        <v>4.1573407601939198</v>
      </c>
      <c r="X2547" s="3">
        <v>4.1573407601939198</v>
      </c>
      <c r="Y2547" s="3">
        <v>4.1573407601939198</v>
      </c>
      <c r="Z2547" s="3">
        <v>4.1573407601939198</v>
      </c>
      <c r="AA2547" s="3">
        <v>4.1573407601939198</v>
      </c>
      <c r="AB2547" s="3">
        <v>4.1573407601939198</v>
      </c>
      <c r="AC2547" s="3">
        <v>4.1573407601939198</v>
      </c>
      <c r="AD2547" s="3">
        <v>4.1573407601939198</v>
      </c>
      <c r="AE2547" s="3">
        <v>4.1573407601939198</v>
      </c>
      <c r="AF2547" s="3">
        <v>4.1573407601939198</v>
      </c>
      <c r="AG2547" s="3">
        <v>4.1573407601939198</v>
      </c>
      <c r="AH2547" s="3">
        <v>4.1573407601939198</v>
      </c>
      <c r="AI2547" s="3">
        <v>4.1573407601939198</v>
      </c>
      <c r="AJ2547" s="3">
        <v>4.1573407601939198</v>
      </c>
      <c r="AK2547" s="3">
        <v>4.1573407601939198</v>
      </c>
      <c r="AL2547" s="3">
        <v>4.1573407601939198</v>
      </c>
      <c r="AM2547" s="3">
        <v>4.1573407601939198</v>
      </c>
      <c r="AN2547" s="4"/>
      <c r="AO2547" s="4"/>
    </row>
    <row r="2548" spans="1:41" x14ac:dyDescent="0.25">
      <c r="A2548" s="378" t="str">
        <f t="shared" si="17"/>
        <v>DIC7</v>
      </c>
      <c r="B2548" s="2" t="s">
        <v>4</v>
      </c>
      <c r="C2548" s="2" t="s">
        <v>2</v>
      </c>
      <c r="D2548" s="2" t="s">
        <v>23</v>
      </c>
      <c r="E2548" s="2" t="s">
        <v>2</v>
      </c>
      <c r="F2548" s="2" t="s">
        <v>264</v>
      </c>
      <c r="G2548" s="4"/>
      <c r="H2548" s="3">
        <v>1.0517168524590099</v>
      </c>
      <c r="I2548" s="3">
        <v>1.2027868852459001</v>
      </c>
      <c r="J2548" s="3">
        <v>1.2027868852459001</v>
      </c>
      <c r="K2548" s="3">
        <v>1.2027868852459001</v>
      </c>
      <c r="L2548" s="3">
        <v>1.2027868852459001</v>
      </c>
      <c r="M2548" s="3">
        <v>1.2027868852459001</v>
      </c>
      <c r="N2548" s="3">
        <v>1.2027868852459001</v>
      </c>
      <c r="O2548" s="3">
        <v>1.2027868852459001</v>
      </c>
      <c r="P2548" s="3">
        <v>1.2027868852459001</v>
      </c>
      <c r="Q2548" s="3">
        <v>1.2027868852459001</v>
      </c>
      <c r="R2548" s="3">
        <v>1.2027868852459001</v>
      </c>
      <c r="S2548" s="3">
        <v>1.2027868852459001</v>
      </c>
      <c r="T2548" s="3">
        <v>1.2027868852459001</v>
      </c>
      <c r="U2548" s="3">
        <v>1.2027868852459001</v>
      </c>
      <c r="V2548" s="3">
        <v>1.2027868852459001</v>
      </c>
      <c r="W2548" s="3">
        <v>1.2027868852459001</v>
      </c>
      <c r="X2548" s="3">
        <v>1.2027868852459001</v>
      </c>
      <c r="Y2548" s="3">
        <v>1.2027868852459001</v>
      </c>
      <c r="Z2548" s="3">
        <v>1.2027868852459001</v>
      </c>
      <c r="AA2548" s="3">
        <v>1.2027868852459001</v>
      </c>
      <c r="AB2548" s="3">
        <v>1.2027868852459001</v>
      </c>
      <c r="AC2548" s="3">
        <v>1.2027868852459001</v>
      </c>
      <c r="AD2548" s="3">
        <v>1.2027868852459001</v>
      </c>
      <c r="AE2548" s="3">
        <v>1.2027868852459001</v>
      </c>
      <c r="AF2548" s="3">
        <v>1.2027868852459001</v>
      </c>
      <c r="AG2548" s="3">
        <v>1.2027868852459001</v>
      </c>
      <c r="AH2548" s="3">
        <v>1.2027868852459001</v>
      </c>
      <c r="AI2548" s="3">
        <v>1.2027868852459001</v>
      </c>
      <c r="AJ2548" s="3">
        <v>1.2027868852459001</v>
      </c>
      <c r="AK2548" s="3">
        <v>1.2027868852459001</v>
      </c>
      <c r="AL2548" s="3">
        <v>1.2027868852459001</v>
      </c>
      <c r="AM2548" s="3">
        <v>1.2027868852459001</v>
      </c>
      <c r="AN2548" s="4"/>
      <c r="AO2548" s="4"/>
    </row>
    <row r="2549" spans="1:41" x14ac:dyDescent="0.25">
      <c r="A2549" s="378" t="str">
        <f t="shared" si="17"/>
        <v>DIC7</v>
      </c>
      <c r="B2549" s="2" t="s">
        <v>4</v>
      </c>
      <c r="C2549" s="2" t="s">
        <v>2</v>
      </c>
      <c r="D2549" s="2" t="s">
        <v>23</v>
      </c>
      <c r="E2549" s="2" t="s">
        <v>2</v>
      </c>
      <c r="F2549" s="2" t="s">
        <v>177</v>
      </c>
      <c r="G2549" s="4"/>
      <c r="H2549" s="3">
        <v>0.52449999999999997</v>
      </c>
      <c r="I2549" s="3">
        <v>0.52939999999999998</v>
      </c>
      <c r="J2549" s="3">
        <v>0.55536237980117598</v>
      </c>
      <c r="K2549" s="3">
        <v>0.58194356970176397</v>
      </c>
      <c r="L2549" s="3">
        <v>0.60914356970176398</v>
      </c>
      <c r="M2549" s="3">
        <v>0.63696237980117598</v>
      </c>
      <c r="N2549" s="3">
        <v>0.66539999999999999</v>
      </c>
      <c r="O2549" s="3">
        <v>0.693293971648684</v>
      </c>
      <c r="P2549" s="3">
        <v>0.72173095747302596</v>
      </c>
      <c r="Q2549" s="3">
        <v>0.75071095747302696</v>
      </c>
      <c r="R2549" s="3">
        <v>0.78023397164868502</v>
      </c>
      <c r="S2549" s="3">
        <v>0.81030000000000102</v>
      </c>
      <c r="T2549" s="3">
        <v>0.84145657513567296</v>
      </c>
      <c r="U2549" s="3">
        <v>0.87308486270350805</v>
      </c>
      <c r="V2549" s="3">
        <v>0.90518486270350795</v>
      </c>
      <c r="W2549" s="3">
        <v>0.93775657513567101</v>
      </c>
      <c r="X2549" s="3">
        <v>0.970799999999998</v>
      </c>
      <c r="Y2549" s="3">
        <v>1.00586069116119</v>
      </c>
      <c r="Z2549" s="3">
        <v>1.04142103674178</v>
      </c>
      <c r="AA2549" s="3">
        <v>1.07748103674178</v>
      </c>
      <c r="AB2549" s="3">
        <v>1.11404069116119</v>
      </c>
      <c r="AC2549" s="3">
        <v>1.1511</v>
      </c>
      <c r="AD2549" s="3">
        <v>1.18787056636969</v>
      </c>
      <c r="AE2549" s="3">
        <v>1.2251058495545299</v>
      </c>
      <c r="AF2549" s="3">
        <v>1.26280584955453</v>
      </c>
      <c r="AG2549" s="3">
        <v>1.30097056636969</v>
      </c>
      <c r="AH2549" s="3">
        <v>1.3395999999999999</v>
      </c>
      <c r="AI2549" s="3">
        <v>1.37654811140606</v>
      </c>
      <c r="AJ2549" s="3">
        <v>1.4139621671091001</v>
      </c>
      <c r="AK2549" s="3">
        <v>1.45184216710909</v>
      </c>
      <c r="AL2549" s="3">
        <v>1.49018811140606</v>
      </c>
      <c r="AM2549" s="3">
        <v>1.5289999999999999</v>
      </c>
      <c r="AN2549" s="4"/>
      <c r="AO2549" s="4"/>
    </row>
    <row r="2550" spans="1:41" x14ac:dyDescent="0.25">
      <c r="A2550" s="378" t="str">
        <f t="shared" si="17"/>
        <v>DIC7</v>
      </c>
      <c r="B2550" s="2" t="s">
        <v>4</v>
      </c>
      <c r="C2550" s="2" t="s">
        <v>2</v>
      </c>
      <c r="D2550" s="2" t="s">
        <v>23</v>
      </c>
      <c r="E2550" s="2" t="s">
        <v>2</v>
      </c>
      <c r="F2550" s="2" t="s">
        <v>178</v>
      </c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3">
        <v>5.0859069101725201E-3</v>
      </c>
      <c r="AA2550" s="3">
        <v>5.12590691018611E-3</v>
      </c>
      <c r="AB2550" s="3">
        <v>5.1639379401269298E-3</v>
      </c>
      <c r="AC2550" s="3">
        <v>5.2000000000238496E-3</v>
      </c>
      <c r="AD2550" s="3">
        <v>5.2833179986233603E-3</v>
      </c>
      <c r="AE2550" s="3">
        <v>5.3649769979355897E-3</v>
      </c>
      <c r="AF2550" s="3">
        <v>5.4449769979258997E-3</v>
      </c>
      <c r="AG2550" s="3">
        <v>5.5233179986333703E-3</v>
      </c>
      <c r="AH2550" s="3">
        <v>5.6000000000171503E-3</v>
      </c>
      <c r="AI2550" s="3">
        <v>5.7038904991926201E-3</v>
      </c>
      <c r="AJ2550" s="3">
        <v>5.8058357487862401E-3</v>
      </c>
      <c r="AK2550" s="3">
        <v>5.9058357488170898E-3</v>
      </c>
      <c r="AL2550" s="3">
        <v>6.0038904992505398E-3</v>
      </c>
      <c r="AM2550" s="3">
        <v>6.1000000000976896E-3</v>
      </c>
      <c r="AN2550" s="4"/>
      <c r="AO2550" s="4"/>
    </row>
    <row r="2551" spans="1:41" x14ac:dyDescent="0.25">
      <c r="A2551" s="378" t="str">
        <f t="shared" si="17"/>
        <v>DIC7</v>
      </c>
      <c r="B2551" s="2" t="s">
        <v>4</v>
      </c>
      <c r="C2551" s="2" t="s">
        <v>2</v>
      </c>
      <c r="D2551" s="2" t="s">
        <v>23</v>
      </c>
      <c r="E2551" s="2" t="s">
        <v>2</v>
      </c>
      <c r="F2551" s="2" t="s">
        <v>180</v>
      </c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3">
        <v>0.62265294476969801</v>
      </c>
      <c r="Z2551" s="3">
        <v>1.46105314543325</v>
      </c>
      <c r="AA2551" s="3">
        <v>2.2310531454331799</v>
      </c>
      <c r="AB2551" s="3">
        <v>2.9326529447696399</v>
      </c>
      <c r="AC2551" s="3">
        <v>3.56585254344236</v>
      </c>
      <c r="AD2551" s="3">
        <v>2.42099150010245</v>
      </c>
      <c r="AE2551" s="3">
        <v>1.1823609784323701</v>
      </c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</row>
    <row r="2552" spans="1:41" x14ac:dyDescent="0.25">
      <c r="A2552" s="378" t="str">
        <f t="shared" si="17"/>
        <v>DIC7</v>
      </c>
      <c r="B2552" s="2" t="s">
        <v>4</v>
      </c>
      <c r="C2552" s="2" t="s">
        <v>2</v>
      </c>
      <c r="D2552" s="2" t="s">
        <v>23</v>
      </c>
      <c r="E2552" s="2" t="s">
        <v>2</v>
      </c>
      <c r="F2552" s="2" t="s">
        <v>182</v>
      </c>
      <c r="G2552" s="4"/>
      <c r="H2552" s="3">
        <v>14.3615025968745</v>
      </c>
      <c r="I2552" s="3">
        <v>14.7491493881192</v>
      </c>
      <c r="J2552" s="3">
        <v>15.084533963482601</v>
      </c>
      <c r="K2552" s="3">
        <v>15.417604352849001</v>
      </c>
      <c r="L2552" s="3">
        <v>15.7483605562183</v>
      </c>
      <c r="M2552" s="3">
        <v>16.076802573590601</v>
      </c>
      <c r="N2552" s="3">
        <v>16.402930404965801</v>
      </c>
      <c r="O2552" s="3">
        <v>16.556544227606199</v>
      </c>
      <c r="P2552" s="3">
        <v>16.706727735489</v>
      </c>
      <c r="Q2552" s="3">
        <v>16.8534809286142</v>
      </c>
      <c r="R2552" s="3">
        <v>16.996803806981699</v>
      </c>
      <c r="S2552" s="3">
        <v>17.136696370591601</v>
      </c>
      <c r="T2552" s="3">
        <v>17.165967253004101</v>
      </c>
      <c r="U2552" s="3">
        <v>17.192067589350302</v>
      </c>
      <c r="V2552" s="3">
        <v>17.214997379630098</v>
      </c>
      <c r="W2552" s="3">
        <v>17.234756623843701</v>
      </c>
      <c r="X2552" s="3">
        <v>17.251345321991</v>
      </c>
      <c r="Y2552" s="3">
        <v>17.238302450541401</v>
      </c>
      <c r="Z2552" s="3">
        <v>17.2089513710905</v>
      </c>
      <c r="AA2552" s="3">
        <v>17.188510817731</v>
      </c>
      <c r="AB2552" s="3">
        <v>17.164439262517199</v>
      </c>
      <c r="AC2552" s="3">
        <v>17.136736705449099</v>
      </c>
      <c r="AD2552" s="3">
        <v>17.106687224547901</v>
      </c>
      <c r="AE2552" s="3">
        <v>17.073473191998801</v>
      </c>
      <c r="AF2552" s="3">
        <v>17.037094607801901</v>
      </c>
      <c r="AG2552" s="3">
        <v>16.997551471957301</v>
      </c>
      <c r="AH2552" s="3">
        <v>16.9548437844647</v>
      </c>
      <c r="AI2552" s="3">
        <v>16.950459501975001</v>
      </c>
      <c r="AJ2552" s="3">
        <v>16.9426343097733</v>
      </c>
      <c r="AK2552" s="3">
        <v>16.931368207859698</v>
      </c>
      <c r="AL2552" s="3">
        <v>16.916661196233999</v>
      </c>
      <c r="AM2552" s="3">
        <v>16.898513274896398</v>
      </c>
      <c r="AN2552" s="4"/>
      <c r="AO2552" s="4"/>
    </row>
    <row r="2553" spans="1:41" x14ac:dyDescent="0.25">
      <c r="A2553" s="378" t="str">
        <f t="shared" si="17"/>
        <v>DIC7</v>
      </c>
      <c r="B2553" s="2" t="s">
        <v>4</v>
      </c>
      <c r="C2553" s="2" t="s">
        <v>2</v>
      </c>
      <c r="D2553" s="2" t="s">
        <v>23</v>
      </c>
      <c r="E2553" s="2" t="s">
        <v>2</v>
      </c>
      <c r="F2553" s="2" t="s">
        <v>184</v>
      </c>
      <c r="G2553" s="4"/>
      <c r="H2553" s="4"/>
      <c r="I2553" s="4"/>
      <c r="J2553" s="4"/>
      <c r="K2553" s="4"/>
      <c r="L2553" s="3">
        <v>49.977675907025898</v>
      </c>
      <c r="M2553" s="3">
        <v>159.62083632788199</v>
      </c>
      <c r="N2553" s="3">
        <v>166.241310100611</v>
      </c>
      <c r="O2553" s="3">
        <v>173.41478048990501</v>
      </c>
      <c r="P2553" s="3">
        <v>265.879405436502</v>
      </c>
      <c r="Q2553" s="3">
        <v>272.708548518903</v>
      </c>
      <c r="R2553" s="3">
        <v>279.60642670889098</v>
      </c>
      <c r="S2553" s="3">
        <v>286.43536578778799</v>
      </c>
      <c r="T2553" s="3">
        <v>293.566940415364</v>
      </c>
      <c r="U2553" s="3">
        <v>300.774947074735</v>
      </c>
      <c r="V2553" s="3">
        <v>311.02324124382199</v>
      </c>
      <c r="W2553" s="3">
        <v>320.98253832303499</v>
      </c>
      <c r="X2553" s="3">
        <v>327.767367604904</v>
      </c>
      <c r="Y2553" s="3">
        <v>336.35287214506201</v>
      </c>
      <c r="Z2553" s="3">
        <v>345.01046441514097</v>
      </c>
      <c r="AA2553" s="3">
        <v>353.740144415141</v>
      </c>
      <c r="AB2553" s="3">
        <v>362.54191214506199</v>
      </c>
      <c r="AC2553" s="3">
        <v>371.41576760490398</v>
      </c>
      <c r="AD2553" s="3">
        <v>383.55665486544399</v>
      </c>
      <c r="AE2553" s="3">
        <v>395.79228849571399</v>
      </c>
      <c r="AF2553" s="3">
        <v>408.12266849571398</v>
      </c>
      <c r="AG2553" s="3">
        <v>420.54779486544402</v>
      </c>
      <c r="AH2553" s="3">
        <v>433.06766760490399</v>
      </c>
      <c r="AI2553" s="3">
        <v>447.95110986093698</v>
      </c>
      <c r="AJ2553" s="3">
        <v>462.958490988954</v>
      </c>
      <c r="AK2553" s="3">
        <v>478.08981098895401</v>
      </c>
      <c r="AL2553" s="3">
        <v>493.34506986093697</v>
      </c>
      <c r="AM2553" s="3">
        <v>508.72426760490498</v>
      </c>
      <c r="AN2553" s="4"/>
      <c r="AO2553" s="4"/>
    </row>
    <row r="2554" spans="1:41" x14ac:dyDescent="0.25">
      <c r="A2554" s="378" t="str">
        <f t="shared" si="17"/>
        <v>DIC7</v>
      </c>
      <c r="B2554" s="2" t="s">
        <v>4</v>
      </c>
      <c r="C2554" s="2" t="s">
        <v>2</v>
      </c>
      <c r="D2554" s="2" t="s">
        <v>23</v>
      </c>
      <c r="E2554" s="2" t="s">
        <v>2</v>
      </c>
      <c r="F2554" s="2" t="s">
        <v>185</v>
      </c>
      <c r="G2554" s="4"/>
      <c r="H2554" s="3">
        <v>42.3241576868799</v>
      </c>
      <c r="I2554" s="3">
        <v>27.442715218319801</v>
      </c>
      <c r="J2554" s="3">
        <v>32.929243306584702</v>
      </c>
      <c r="K2554" s="3">
        <v>38.377949249032397</v>
      </c>
      <c r="L2554" s="3">
        <v>43.788833045662997</v>
      </c>
      <c r="M2554" s="3">
        <v>49.161894696476502</v>
      </c>
      <c r="N2554" s="3">
        <v>54.497134201473102</v>
      </c>
      <c r="O2554" s="3">
        <v>57.019063907105199</v>
      </c>
      <c r="P2554" s="3">
        <v>59.485172163358598</v>
      </c>
      <c r="Q2554" s="3">
        <v>61.828744826826998</v>
      </c>
      <c r="R2554" s="3">
        <v>64.172808232125305</v>
      </c>
      <c r="S2554" s="3">
        <v>66.460768235847596</v>
      </c>
      <c r="T2554" s="3">
        <v>66.939547384569195</v>
      </c>
      <c r="U2554" s="3">
        <v>67.366472063789899</v>
      </c>
      <c r="V2554" s="3">
        <v>67.741542273510206</v>
      </c>
      <c r="W2554" s="3">
        <v>68.064758013729701</v>
      </c>
      <c r="X2554" s="3">
        <v>68.336119284448401</v>
      </c>
      <c r="Y2554" s="3">
        <v>68.122850763008401</v>
      </c>
      <c r="Z2554" s="3">
        <v>67.857720239104097</v>
      </c>
      <c r="AA2554" s="3">
        <v>67.525640792463506</v>
      </c>
      <c r="AB2554" s="3">
        <v>67.134110013092098</v>
      </c>
      <c r="AC2554" s="3">
        <v>66.683127900990002</v>
      </c>
      <c r="AD2554" s="3">
        <v>66.195742142677005</v>
      </c>
      <c r="AE2554" s="3">
        <v>65.656548555618897</v>
      </c>
      <c r="AF2554" s="3">
        <v>65.065547139815706</v>
      </c>
      <c r="AG2554" s="3">
        <v>64.422737895267602</v>
      </c>
      <c r="AH2554" s="3">
        <v>63.7281208219744</v>
      </c>
      <c r="AI2554" s="3">
        <v>63.661860911856301</v>
      </c>
      <c r="AJ2554" s="3">
        <v>63.539284007753999</v>
      </c>
      <c r="AK2554" s="3">
        <v>63.360390109667698</v>
      </c>
      <c r="AL2554" s="3">
        <v>63.125179217597299</v>
      </c>
      <c r="AM2554" s="3">
        <v>62.833651331542598</v>
      </c>
      <c r="AN2554" s="4"/>
      <c r="AO2554" s="4"/>
    </row>
    <row r="2555" spans="1:41" x14ac:dyDescent="0.25">
      <c r="A2555" s="378" t="str">
        <f t="shared" si="17"/>
        <v>DIC7</v>
      </c>
      <c r="B2555" s="2" t="s">
        <v>4</v>
      </c>
      <c r="C2555" s="2" t="s">
        <v>2</v>
      </c>
      <c r="D2555" s="2" t="s">
        <v>23</v>
      </c>
      <c r="E2555" s="2" t="s">
        <v>2</v>
      </c>
      <c r="F2555" s="2" t="s">
        <v>188</v>
      </c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3">
        <v>71.594564313267497</v>
      </c>
      <c r="V2555" s="3">
        <v>239.956935989568</v>
      </c>
      <c r="W2555" s="3">
        <v>239.956935989568</v>
      </c>
      <c r="X2555" s="3">
        <v>239.956935989568</v>
      </c>
      <c r="Y2555" s="3">
        <v>239.956935989568</v>
      </c>
      <c r="Z2555" s="3">
        <v>239.956935989568</v>
      </c>
      <c r="AA2555" s="3">
        <v>239.956935989568</v>
      </c>
      <c r="AB2555" s="3">
        <v>239.956935989568</v>
      </c>
      <c r="AC2555" s="3">
        <v>239.956935989568</v>
      </c>
      <c r="AD2555" s="3">
        <v>239.956935989568</v>
      </c>
      <c r="AE2555" s="3">
        <v>239.956935989568</v>
      </c>
      <c r="AF2555" s="3">
        <v>239.956935989568</v>
      </c>
      <c r="AG2555" s="3">
        <v>239.956935989568</v>
      </c>
      <c r="AH2555" s="3">
        <v>239.956935989568</v>
      </c>
      <c r="AI2555" s="3">
        <v>239.956935989568</v>
      </c>
      <c r="AJ2555" s="3">
        <v>239.956935989568</v>
      </c>
      <c r="AK2555" s="3">
        <v>239.956935989568</v>
      </c>
      <c r="AL2555" s="3">
        <v>239.956935989568</v>
      </c>
      <c r="AM2555" s="3">
        <v>239.956935989568</v>
      </c>
      <c r="AN2555" s="4"/>
      <c r="AO2555" s="4"/>
    </row>
    <row r="2556" spans="1:41" x14ac:dyDescent="0.25">
      <c r="A2556" s="378" t="str">
        <f t="shared" si="17"/>
        <v>DIC7</v>
      </c>
      <c r="B2556" s="2" t="s">
        <v>4</v>
      </c>
      <c r="C2556" s="2" t="s">
        <v>2</v>
      </c>
      <c r="D2556" s="2" t="s">
        <v>23</v>
      </c>
      <c r="E2556" s="2" t="s">
        <v>2</v>
      </c>
      <c r="F2556" s="2" t="s">
        <v>189</v>
      </c>
      <c r="G2556" s="4"/>
      <c r="H2556" s="3">
        <v>7.7547723613739503</v>
      </c>
      <c r="I2556" s="3">
        <v>2.43678076346509</v>
      </c>
      <c r="J2556" s="3">
        <v>5.3637996561782897</v>
      </c>
      <c r="K2556" s="3">
        <v>8.3605891025349397</v>
      </c>
      <c r="L2556" s="3">
        <v>11.427149102534999</v>
      </c>
      <c r="M2556" s="3">
        <v>14.5634796561786</v>
      </c>
      <c r="N2556" s="3">
        <v>17.769580763465601</v>
      </c>
      <c r="O2556" s="3">
        <v>20.914959760683502</v>
      </c>
      <c r="P2556" s="3">
        <v>24.1215792592924</v>
      </c>
      <c r="Q2556" s="3">
        <v>27.389439259292299</v>
      </c>
      <c r="R2556" s="3">
        <v>30.7185397606832</v>
      </c>
      <c r="S2556" s="3">
        <v>34.108880763465102</v>
      </c>
      <c r="T2556" s="3">
        <v>37.620979489676898</v>
      </c>
      <c r="U2556" s="3">
        <v>41.186248852782697</v>
      </c>
      <c r="V2556" s="3">
        <v>44.804688852782803</v>
      </c>
      <c r="W2556" s="3">
        <v>48.476299489676997</v>
      </c>
      <c r="X2556" s="3">
        <v>52.201080763465299</v>
      </c>
      <c r="Y2556" s="3">
        <v>56.1520280991585</v>
      </c>
      <c r="Z2556" s="3">
        <v>60.159271767005002</v>
      </c>
      <c r="AA2556" s="3">
        <v>64.222811767005098</v>
      </c>
      <c r="AB2556" s="3">
        <v>68.342648099158595</v>
      </c>
      <c r="AC2556" s="3">
        <v>72.5187807634656</v>
      </c>
      <c r="AD2556" s="3">
        <v>76.664485984783894</v>
      </c>
      <c r="AE2556" s="3">
        <v>80.8625885954431</v>
      </c>
      <c r="AF2556" s="3">
        <v>85.113088595443003</v>
      </c>
      <c r="AG2556" s="3">
        <v>89.415985984783802</v>
      </c>
      <c r="AH2556" s="3">
        <v>93.771280763465398</v>
      </c>
      <c r="AI2556" s="3">
        <v>97.936045471243204</v>
      </c>
      <c r="AJ2556" s="3">
        <v>102.153327825132</v>
      </c>
      <c r="AK2556" s="3">
        <v>106.423127825132</v>
      </c>
      <c r="AL2556" s="3">
        <v>110.745445471243</v>
      </c>
      <c r="AM2556" s="3">
        <v>115.120280763465</v>
      </c>
      <c r="AN2556" s="4"/>
      <c r="AO2556" s="4"/>
    </row>
    <row r="2557" spans="1:41" x14ac:dyDescent="0.25">
      <c r="A2557" s="378" t="str">
        <f t="shared" si="17"/>
        <v>DIC7</v>
      </c>
      <c r="B2557" s="2" t="s">
        <v>4</v>
      </c>
      <c r="C2557" s="2" t="s">
        <v>2</v>
      </c>
      <c r="D2557" s="2" t="s">
        <v>23</v>
      </c>
      <c r="E2557" s="2" t="s">
        <v>2</v>
      </c>
      <c r="F2557" s="2" t="s">
        <v>190</v>
      </c>
      <c r="G2557" s="4"/>
      <c r="H2557" s="3">
        <v>2.6044169419233598</v>
      </c>
      <c r="I2557" s="4"/>
      <c r="J2557" s="3">
        <v>11.2371502749419</v>
      </c>
      <c r="K2557" s="3">
        <v>12.0273064440506</v>
      </c>
      <c r="L2557" s="3">
        <v>30.142730802080202</v>
      </c>
      <c r="M2557" s="3">
        <v>54.361381121136503</v>
      </c>
      <c r="N2557" s="3">
        <v>54.587560843713</v>
      </c>
      <c r="O2557" s="3">
        <v>58.105726841978502</v>
      </c>
      <c r="P2557" s="3">
        <v>104.20391820682499</v>
      </c>
      <c r="Q2557" s="3">
        <v>104.56309553796901</v>
      </c>
      <c r="R2557" s="3">
        <v>107.20296334405499</v>
      </c>
      <c r="S2557" s="3">
        <v>110.068819273285</v>
      </c>
      <c r="T2557" s="3">
        <v>110.069925606992</v>
      </c>
      <c r="U2557" s="3">
        <v>110.071008773846</v>
      </c>
      <c r="V2557" s="3">
        <v>110.072068773846</v>
      </c>
      <c r="W2557" s="3">
        <v>110.073105606992</v>
      </c>
      <c r="X2557" s="3">
        <v>110.07411927328501</v>
      </c>
      <c r="Y2557" s="3">
        <v>110.075138848406</v>
      </c>
      <c r="Z2557" s="3">
        <v>110.076128635966</v>
      </c>
      <c r="AA2557" s="3">
        <v>110.07708863596601</v>
      </c>
      <c r="AB2557" s="3">
        <v>110.078018848406</v>
      </c>
      <c r="AC2557" s="3">
        <v>110.078919273285</v>
      </c>
      <c r="AD2557" s="3">
        <v>110.080704289877</v>
      </c>
      <c r="AE2557" s="3">
        <v>110.082466798173</v>
      </c>
      <c r="AF2557" s="3">
        <v>110.084206798173</v>
      </c>
      <c r="AG2557" s="3">
        <v>110.085924289877</v>
      </c>
      <c r="AH2557" s="3">
        <v>110.087619273285</v>
      </c>
      <c r="AI2557" s="3">
        <v>110.090050688614</v>
      </c>
      <c r="AJ2557" s="3">
        <v>110.09246639627899</v>
      </c>
      <c r="AK2557" s="3">
        <v>110.094866396279</v>
      </c>
      <c r="AL2557" s="3">
        <v>110.09725068861501</v>
      </c>
      <c r="AM2557" s="3">
        <v>110.099619273285</v>
      </c>
      <c r="AN2557" s="4"/>
      <c r="AO2557" s="4"/>
    </row>
    <row r="2558" spans="1:41" x14ac:dyDescent="0.25">
      <c r="A2558" s="378" t="str">
        <f t="shared" si="17"/>
        <v>DIC7</v>
      </c>
      <c r="B2558" s="2" t="s">
        <v>4</v>
      </c>
      <c r="C2558" s="2" t="s">
        <v>2</v>
      </c>
      <c r="D2558" s="2" t="s">
        <v>23</v>
      </c>
      <c r="E2558" s="2" t="s">
        <v>2</v>
      </c>
      <c r="F2558" s="2" t="s">
        <v>192</v>
      </c>
      <c r="G2558" s="4"/>
      <c r="H2558" s="4"/>
      <c r="I2558" s="4"/>
      <c r="J2558" s="4"/>
      <c r="K2558" s="4"/>
      <c r="L2558" s="4"/>
      <c r="M2558" s="4"/>
      <c r="N2558" s="4"/>
      <c r="O2558" s="4"/>
      <c r="P2558" s="3">
        <v>16.1227197359112</v>
      </c>
      <c r="Q2558" s="3">
        <v>16.703412204788702</v>
      </c>
      <c r="R2558" s="3">
        <v>17.269996321008598</v>
      </c>
      <c r="S2558" s="3">
        <v>17.766103365811599</v>
      </c>
      <c r="T2558" s="3">
        <v>18.151995145663498</v>
      </c>
      <c r="U2558" s="3">
        <v>18.570143181192002</v>
      </c>
      <c r="V2558" s="3">
        <v>19.105112157321699</v>
      </c>
      <c r="W2558" s="3">
        <v>19.480612057377101</v>
      </c>
      <c r="X2558" s="3">
        <v>19.847734886280598</v>
      </c>
      <c r="Y2558" s="3">
        <v>20.2914961679746</v>
      </c>
      <c r="Z2558" s="3">
        <v>20.737286808821601</v>
      </c>
      <c r="AA2558" s="3">
        <v>21.185106808821601</v>
      </c>
      <c r="AB2558" s="3">
        <v>21.6349561679746</v>
      </c>
      <c r="AC2558" s="3">
        <v>22.086834886280499</v>
      </c>
      <c r="AD2558" s="3">
        <v>22.6874309338594</v>
      </c>
      <c r="AE2558" s="3">
        <v>23.2885389576488</v>
      </c>
      <c r="AF2558" s="3">
        <v>23.890158957648801</v>
      </c>
      <c r="AG2558" s="3">
        <v>24.492290933859401</v>
      </c>
      <c r="AH2558" s="3">
        <v>25.094934886280502</v>
      </c>
      <c r="AI2558" s="3">
        <v>25.784553322467101</v>
      </c>
      <c r="AJ2558" s="3">
        <v>26.473712540560399</v>
      </c>
      <c r="AK2558" s="3">
        <v>27.1624125405604</v>
      </c>
      <c r="AL2558" s="3">
        <v>27.8506533224671</v>
      </c>
      <c r="AM2558" s="3">
        <v>28.538434886280498</v>
      </c>
      <c r="AN2558" s="4"/>
      <c r="AO2558" s="4"/>
    </row>
    <row r="2559" spans="1:41" x14ac:dyDescent="0.25">
      <c r="A2559" s="378" t="str">
        <f t="shared" si="17"/>
        <v>DIC7</v>
      </c>
      <c r="B2559" s="2" t="s">
        <v>4</v>
      </c>
      <c r="C2559" s="2" t="s">
        <v>2</v>
      </c>
      <c r="D2559" s="2" t="s">
        <v>23</v>
      </c>
      <c r="E2559" s="2" t="s">
        <v>2</v>
      </c>
      <c r="F2559" s="2" t="s">
        <v>193</v>
      </c>
      <c r="G2559" s="4"/>
      <c r="H2559" s="3">
        <v>326.58066136852699</v>
      </c>
      <c r="I2559" s="3">
        <v>399.32608650222301</v>
      </c>
      <c r="J2559" s="3">
        <v>412.02098700022202</v>
      </c>
      <c r="K2559" s="3">
        <v>424.71588749822001</v>
      </c>
      <c r="L2559" s="3">
        <v>437.410787996218</v>
      </c>
      <c r="M2559" s="3">
        <v>451.46696652982303</v>
      </c>
      <c r="N2559" s="3">
        <v>465.52351904196399</v>
      </c>
      <c r="O2559" s="3">
        <v>475.47605654937598</v>
      </c>
      <c r="P2559" s="3">
        <v>490.40964196185098</v>
      </c>
      <c r="Q2559" s="3">
        <v>557.39649219623698</v>
      </c>
      <c r="R2559" s="3">
        <v>558.75886178006203</v>
      </c>
      <c r="S2559" s="3">
        <v>560.121231363888</v>
      </c>
      <c r="T2559" s="3">
        <v>560.82630031759595</v>
      </c>
      <c r="U2559" s="3">
        <v>561.53136927130402</v>
      </c>
      <c r="V2559" s="3">
        <v>568.924462433965</v>
      </c>
      <c r="W2559" s="3">
        <v>572.11775177580103</v>
      </c>
      <c r="X2559" s="3">
        <v>572.11775177580103</v>
      </c>
      <c r="Y2559" s="3">
        <v>572.11775177580103</v>
      </c>
      <c r="Z2559" s="3">
        <v>572.11775177580103</v>
      </c>
      <c r="AA2559" s="3">
        <v>572.11775177580103</v>
      </c>
      <c r="AB2559" s="3">
        <v>572.11775177580103</v>
      </c>
      <c r="AC2559" s="3">
        <v>572.11775177580103</v>
      </c>
      <c r="AD2559" s="3">
        <v>572.11775177580103</v>
      </c>
      <c r="AE2559" s="3">
        <v>572.11775177580103</v>
      </c>
      <c r="AF2559" s="3">
        <v>572.11775177580103</v>
      </c>
      <c r="AG2559" s="3">
        <v>572.11775177580103</v>
      </c>
      <c r="AH2559" s="3">
        <v>572.11775177580103</v>
      </c>
      <c r="AI2559" s="3">
        <v>572.11775177580103</v>
      </c>
      <c r="AJ2559" s="3">
        <v>572.11775177580103</v>
      </c>
      <c r="AK2559" s="3">
        <v>572.11775177580103</v>
      </c>
      <c r="AL2559" s="3">
        <v>572.11775177580103</v>
      </c>
      <c r="AM2559" s="3">
        <v>572.11775177580103</v>
      </c>
      <c r="AN2559" s="4"/>
      <c r="AO2559" s="4"/>
    </row>
    <row r="2560" spans="1:41" x14ac:dyDescent="0.25">
      <c r="A2560" s="378" t="str">
        <f t="shared" si="17"/>
        <v>DIC7</v>
      </c>
      <c r="B2560" s="2" t="s">
        <v>4</v>
      </c>
      <c r="C2560" s="2" t="s">
        <v>2</v>
      </c>
      <c r="D2560" s="2" t="s">
        <v>23</v>
      </c>
      <c r="E2560" s="2" t="s">
        <v>2</v>
      </c>
      <c r="F2560" s="2" t="s">
        <v>181</v>
      </c>
      <c r="G2560" s="4"/>
      <c r="H2560" s="3">
        <v>7.7708377367999999</v>
      </c>
      <c r="I2560" s="3">
        <v>7.7708377367999999</v>
      </c>
      <c r="J2560" s="3">
        <v>7.7708377367999999</v>
      </c>
      <c r="K2560" s="3">
        <v>7.7708377367999999</v>
      </c>
      <c r="L2560" s="3">
        <v>6.7633906081611403</v>
      </c>
      <c r="M2560" s="3">
        <v>4.9000654542018696</v>
      </c>
      <c r="N2560" s="3">
        <v>4.0643645638978496</v>
      </c>
      <c r="O2560" s="3">
        <v>3.4040613519615599</v>
      </c>
      <c r="P2560" s="3">
        <v>0.82944029310772505</v>
      </c>
      <c r="Q2560" s="3">
        <v>0.46956276170379002</v>
      </c>
      <c r="R2560" s="3">
        <v>0.16514239686610799</v>
      </c>
      <c r="S2560" s="3">
        <v>2.4046226547368299</v>
      </c>
      <c r="T2560" s="3">
        <v>2.3992959178604498</v>
      </c>
      <c r="U2560" s="3">
        <v>1.1660030653335101</v>
      </c>
      <c r="V2560" s="3">
        <v>2.70132215640412E-2</v>
      </c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</row>
    <row r="2561" spans="1:41" x14ac:dyDescent="0.25">
      <c r="A2561" s="378" t="str">
        <f t="shared" si="17"/>
        <v>DIC7</v>
      </c>
      <c r="B2561" s="2" t="s">
        <v>4</v>
      </c>
      <c r="C2561" s="2" t="s">
        <v>2</v>
      </c>
      <c r="D2561" s="2" t="s">
        <v>23</v>
      </c>
      <c r="E2561" s="2" t="s">
        <v>2</v>
      </c>
      <c r="F2561" s="2" t="s">
        <v>194</v>
      </c>
      <c r="G2561" s="4"/>
      <c r="H2561" s="3">
        <v>68.678696673107595</v>
      </c>
      <c r="I2561" s="3">
        <v>55.498016951083997</v>
      </c>
      <c r="J2561" s="3">
        <v>43.451911431261003</v>
      </c>
      <c r="K2561" s="3">
        <v>50.743687576035803</v>
      </c>
      <c r="L2561" s="3">
        <v>48.366522888511597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</row>
    <row r="2562" spans="1:41" x14ac:dyDescent="0.25">
      <c r="A2562" s="378" t="str">
        <f t="shared" si="17"/>
        <v>DIC7</v>
      </c>
      <c r="B2562" s="2" t="s">
        <v>4</v>
      </c>
      <c r="C2562" s="2" t="s">
        <v>2</v>
      </c>
      <c r="D2562" s="2" t="s">
        <v>23</v>
      </c>
      <c r="E2562" s="2" t="s">
        <v>2</v>
      </c>
      <c r="F2562" s="2" t="s">
        <v>195</v>
      </c>
      <c r="G2562" s="4"/>
      <c r="H2562" s="3">
        <v>322.42492944343002</v>
      </c>
      <c r="I2562" s="3">
        <v>354.73619721777698</v>
      </c>
      <c r="J2562" s="3">
        <v>317.52212683186002</v>
      </c>
      <c r="K2562" s="3">
        <v>315.61577003984303</v>
      </c>
      <c r="L2562" s="3">
        <v>255.155449064187</v>
      </c>
      <c r="M2562" s="3">
        <v>174.068204216602</v>
      </c>
      <c r="N2562" s="3">
        <v>174.068204216602</v>
      </c>
      <c r="O2562" s="3">
        <v>174.068204216602</v>
      </c>
      <c r="P2562" s="3">
        <v>19.804363437059401</v>
      </c>
      <c r="Q2562" s="3">
        <v>18.596200352882001</v>
      </c>
      <c r="R2562" s="3">
        <v>9.6799925416066195</v>
      </c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</row>
    <row r="2563" spans="1:41" x14ac:dyDescent="0.25">
      <c r="A2563" s="378" t="str">
        <f t="shared" si="17"/>
        <v>DIC7</v>
      </c>
      <c r="B2563" s="2" t="s">
        <v>4</v>
      </c>
      <c r="C2563" s="2" t="s">
        <v>2</v>
      </c>
      <c r="D2563" s="2" t="s">
        <v>23</v>
      </c>
      <c r="E2563" s="2" t="s">
        <v>2</v>
      </c>
      <c r="F2563" s="2" t="s">
        <v>196</v>
      </c>
      <c r="G2563" s="4"/>
      <c r="H2563" s="3">
        <v>727.99808370307301</v>
      </c>
      <c r="I2563" s="3">
        <v>689.086682591113</v>
      </c>
      <c r="J2563" s="3">
        <v>655.59225239616205</v>
      </c>
      <c r="K2563" s="3">
        <v>622.09782220121099</v>
      </c>
      <c r="L2563" s="3">
        <v>588.60339200626004</v>
      </c>
      <c r="M2563" s="3">
        <v>541.95410388484697</v>
      </c>
      <c r="N2563" s="3">
        <v>495.30481576343402</v>
      </c>
      <c r="O2563" s="3">
        <v>458.31235504878902</v>
      </c>
      <c r="P2563" s="3">
        <v>421.31989433414299</v>
      </c>
      <c r="Q2563" s="3">
        <v>384.32743361949798</v>
      </c>
      <c r="R2563" s="3">
        <v>245.97814354745901</v>
      </c>
      <c r="S2563" s="3">
        <v>245.97814354745901</v>
      </c>
      <c r="T2563" s="3">
        <v>245.97814354745901</v>
      </c>
      <c r="U2563" s="3">
        <v>174.18093218067301</v>
      </c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</row>
    <row r="2564" spans="1:41" x14ac:dyDescent="0.25">
      <c r="A2564" s="378" t="str">
        <f t="shared" si="17"/>
        <v>DIC7</v>
      </c>
      <c r="B2564" s="2" t="s">
        <v>4</v>
      </c>
      <c r="C2564" s="2" t="s">
        <v>2</v>
      </c>
      <c r="D2564" s="2" t="s">
        <v>23</v>
      </c>
      <c r="E2564" s="2" t="s">
        <v>2</v>
      </c>
      <c r="F2564" s="2" t="s">
        <v>197</v>
      </c>
      <c r="G2564" s="4"/>
      <c r="H2564" s="3">
        <v>7.2846848137516496</v>
      </c>
      <c r="I2564" s="3">
        <v>6.8837623889034303</v>
      </c>
      <c r="J2564" s="3">
        <v>6.5811794267538302</v>
      </c>
      <c r="K2564" s="3">
        <v>6.2785964646042203</v>
      </c>
      <c r="L2564" s="3">
        <v>5.9760135024546202</v>
      </c>
      <c r="M2564" s="3">
        <v>5.67343054030502</v>
      </c>
      <c r="N2564" s="3">
        <v>5.3708475781554199</v>
      </c>
      <c r="O2564" s="3">
        <v>0.61188664507180601</v>
      </c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</row>
    <row r="2565" spans="1:41" x14ac:dyDescent="0.25">
      <c r="A2565" s="378" t="str">
        <f t="shared" si="17"/>
        <v>DIC7</v>
      </c>
      <c r="B2565" s="2" t="s">
        <v>4</v>
      </c>
      <c r="C2565" s="2" t="s">
        <v>2</v>
      </c>
      <c r="D2565" s="2" t="s">
        <v>23</v>
      </c>
      <c r="E2565" s="2" t="s">
        <v>2</v>
      </c>
      <c r="F2565" s="2" t="s">
        <v>198</v>
      </c>
      <c r="G2565" s="4"/>
      <c r="H2565" s="3">
        <v>166.218276552454</v>
      </c>
      <c r="I2565" s="3">
        <v>154.61054306185801</v>
      </c>
      <c r="J2565" s="3">
        <v>142.371617931918</v>
      </c>
      <c r="K2565" s="3">
        <v>130.13269280197801</v>
      </c>
      <c r="L2565" s="3">
        <v>117.893767672038</v>
      </c>
      <c r="M2565" s="3">
        <v>104.77548344011601</v>
      </c>
      <c r="N2565" s="3">
        <v>91.657199208193504</v>
      </c>
      <c r="O2565" s="3">
        <v>82.596473311654904</v>
      </c>
      <c r="P2565" s="3">
        <v>68.404712819989498</v>
      </c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</row>
    <row r="2566" spans="1:41" x14ac:dyDescent="0.25">
      <c r="A2566" s="378" t="str">
        <f t="shared" si="17"/>
        <v>DIC7</v>
      </c>
      <c r="B2566" s="2" t="s">
        <v>4</v>
      </c>
      <c r="C2566" s="2" t="s">
        <v>2</v>
      </c>
      <c r="D2566" s="2" t="s">
        <v>23</v>
      </c>
      <c r="E2566" s="2" t="s">
        <v>2</v>
      </c>
      <c r="F2566" s="2" t="s">
        <v>199</v>
      </c>
      <c r="G2566" s="4"/>
      <c r="H2566" s="3">
        <v>30.106735962689498</v>
      </c>
      <c r="I2566" s="3">
        <v>28.0621245838901</v>
      </c>
      <c r="J2566" s="3">
        <v>26.771198064649699</v>
      </c>
      <c r="K2566" s="3">
        <v>25.480271545409199</v>
      </c>
      <c r="L2566" s="3">
        <v>24.189345026168699</v>
      </c>
      <c r="M2566" s="3">
        <v>22.314706624743099</v>
      </c>
      <c r="N2566" s="3">
        <v>20.440068223317599</v>
      </c>
      <c r="O2566" s="3">
        <v>18.878960951996699</v>
      </c>
      <c r="P2566" s="3">
        <v>17.317853680675899</v>
      </c>
      <c r="Q2566" s="3">
        <v>15.8290896783622</v>
      </c>
      <c r="R2566" s="3">
        <v>14.340325676048501</v>
      </c>
      <c r="S2566" s="3">
        <v>12.8515616737348</v>
      </c>
      <c r="T2566" s="3">
        <v>12.081079647497999</v>
      </c>
      <c r="U2566" s="3">
        <v>11.3105976212613</v>
      </c>
      <c r="V2566" s="3">
        <v>3.3584371380747</v>
      </c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</row>
    <row r="2567" spans="1:41" x14ac:dyDescent="0.25">
      <c r="A2567" s="378" t="str">
        <f t="shared" si="17"/>
        <v>DIC7</v>
      </c>
      <c r="B2567" s="2" t="s">
        <v>4</v>
      </c>
      <c r="C2567" s="2" t="s">
        <v>2</v>
      </c>
      <c r="D2567" s="2" t="s">
        <v>23</v>
      </c>
      <c r="E2567" s="2" t="s">
        <v>2</v>
      </c>
      <c r="F2567" s="2" t="s">
        <v>200</v>
      </c>
      <c r="G2567" s="4"/>
      <c r="H2567" s="3">
        <v>14.052567579841901</v>
      </c>
      <c r="I2567" s="3">
        <v>13.797240938600201</v>
      </c>
      <c r="J2567" s="3">
        <v>13.805841957869999</v>
      </c>
      <c r="K2567" s="3">
        <v>13.8144429771398</v>
      </c>
      <c r="L2567" s="3">
        <v>13.8230439964096</v>
      </c>
      <c r="M2567" s="3">
        <v>12.771045114385799</v>
      </c>
      <c r="N2567" s="3">
        <v>11.719046232361899</v>
      </c>
      <c r="O2567" s="3">
        <v>10.853375504253799</v>
      </c>
      <c r="P2567" s="3">
        <v>9.9877047761457707</v>
      </c>
      <c r="Q2567" s="3">
        <v>9.2701568953339493</v>
      </c>
      <c r="R2567" s="3">
        <v>8.5526090145221207</v>
      </c>
      <c r="S2567" s="3">
        <v>7.8350611337103002</v>
      </c>
      <c r="T2567" s="3">
        <v>7.3316839955147497</v>
      </c>
      <c r="U2567" s="3">
        <v>6.8283068573192001</v>
      </c>
      <c r="V2567" s="3">
        <v>3.3103970150278901</v>
      </c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</row>
    <row r="2568" spans="1:41" x14ac:dyDescent="0.25">
      <c r="A2568" s="378" t="str">
        <f t="shared" si="17"/>
        <v>DIC7</v>
      </c>
      <c r="B2568" s="2" t="s">
        <v>4</v>
      </c>
      <c r="C2568" s="2" t="s">
        <v>2</v>
      </c>
      <c r="D2568" s="2" t="s">
        <v>23</v>
      </c>
      <c r="E2568" s="2" t="s">
        <v>2</v>
      </c>
      <c r="F2568" s="2" t="s">
        <v>265</v>
      </c>
      <c r="G2568" s="4"/>
      <c r="H2568" s="3">
        <v>344.38187853250997</v>
      </c>
      <c r="I2568" s="3">
        <v>366.600064244284</v>
      </c>
      <c r="J2568" s="3">
        <v>366.600064244284</v>
      </c>
      <c r="K2568" s="3">
        <v>366.600064244284</v>
      </c>
      <c r="L2568" s="3">
        <v>366.600064244284</v>
      </c>
      <c r="M2568" s="3">
        <v>366.600064244284</v>
      </c>
      <c r="N2568" s="3">
        <v>366.600064244284</v>
      </c>
      <c r="O2568" s="3">
        <v>366.600064244284</v>
      </c>
      <c r="P2568" s="3">
        <v>366.600064244284</v>
      </c>
      <c r="Q2568" s="3">
        <v>366.600064244284</v>
      </c>
      <c r="R2568" s="3">
        <v>366.600064244284</v>
      </c>
      <c r="S2568" s="3">
        <v>366.600064244284</v>
      </c>
      <c r="T2568" s="3">
        <v>366.600064244284</v>
      </c>
      <c r="U2568" s="3">
        <v>366.600064244284</v>
      </c>
      <c r="V2568" s="3">
        <v>366.600064244284</v>
      </c>
      <c r="W2568" s="3">
        <v>366.600064244284</v>
      </c>
      <c r="X2568" s="3">
        <v>366.600064244284</v>
      </c>
      <c r="Y2568" s="3">
        <v>366.600064244284</v>
      </c>
      <c r="Z2568" s="3">
        <v>366.600064244284</v>
      </c>
      <c r="AA2568" s="3">
        <v>366.600064244284</v>
      </c>
      <c r="AB2568" s="3">
        <v>366.600064244284</v>
      </c>
      <c r="AC2568" s="3">
        <v>366.600064244284</v>
      </c>
      <c r="AD2568" s="3">
        <v>366.600064244284</v>
      </c>
      <c r="AE2568" s="3">
        <v>366.600064244284</v>
      </c>
      <c r="AF2568" s="3">
        <v>366.600064244284</v>
      </c>
      <c r="AG2568" s="3">
        <v>366.600064244284</v>
      </c>
      <c r="AH2568" s="3">
        <v>366.600064244284</v>
      </c>
      <c r="AI2568" s="3">
        <v>366.600064244284</v>
      </c>
      <c r="AJ2568" s="3">
        <v>366.600064244284</v>
      </c>
      <c r="AK2568" s="3">
        <v>366.600064244284</v>
      </c>
      <c r="AL2568" s="3">
        <v>366.600064244284</v>
      </c>
      <c r="AM2568" s="3">
        <v>366.600064244284</v>
      </c>
      <c r="AN2568" s="4"/>
      <c r="AO2568" s="4"/>
    </row>
    <row r="2569" spans="1:41" x14ac:dyDescent="0.25">
      <c r="A2569" s="378" t="str">
        <f t="shared" si="17"/>
        <v>DIC7</v>
      </c>
      <c r="B2569" s="2" t="s">
        <v>4</v>
      </c>
      <c r="C2569" s="2" t="s">
        <v>2</v>
      </c>
      <c r="D2569" s="2" t="s">
        <v>23</v>
      </c>
      <c r="E2569" s="2" t="s">
        <v>2</v>
      </c>
      <c r="F2569" s="2" t="s">
        <v>266</v>
      </c>
      <c r="G2569" s="4"/>
      <c r="H2569" s="3">
        <v>485.68953965939698</v>
      </c>
      <c r="I2569" s="3">
        <v>555.45464279437101</v>
      </c>
      <c r="J2569" s="3">
        <v>555.45464279437101</v>
      </c>
      <c r="K2569" s="3">
        <v>555.45464279437101</v>
      </c>
      <c r="L2569" s="3">
        <v>555.45464279437101</v>
      </c>
      <c r="M2569" s="3">
        <v>555.45464279437101</v>
      </c>
      <c r="N2569" s="3">
        <v>555.45464279437101</v>
      </c>
      <c r="O2569" s="3">
        <v>555.45464279437101</v>
      </c>
      <c r="P2569" s="3">
        <v>555.45464279437101</v>
      </c>
      <c r="Q2569" s="3">
        <v>555.45464279437101</v>
      </c>
      <c r="R2569" s="3">
        <v>555.45464279437101</v>
      </c>
      <c r="S2569" s="3">
        <v>555.45464279437101</v>
      </c>
      <c r="T2569" s="3">
        <v>555.45464279437101</v>
      </c>
      <c r="U2569" s="3">
        <v>555.45464279437101</v>
      </c>
      <c r="V2569" s="3">
        <v>555.45464279437101</v>
      </c>
      <c r="W2569" s="3">
        <v>555.45464279437101</v>
      </c>
      <c r="X2569" s="3">
        <v>555.45464279437101</v>
      </c>
      <c r="Y2569" s="3">
        <v>555.45464279437101</v>
      </c>
      <c r="Z2569" s="3">
        <v>555.45464279437101</v>
      </c>
      <c r="AA2569" s="3">
        <v>555.45464279437101</v>
      </c>
      <c r="AB2569" s="3">
        <v>555.45464279437101</v>
      </c>
      <c r="AC2569" s="3">
        <v>555.45464279437101</v>
      </c>
      <c r="AD2569" s="3">
        <v>555.45464279437101</v>
      </c>
      <c r="AE2569" s="3">
        <v>555.45464279437101</v>
      </c>
      <c r="AF2569" s="3">
        <v>555.45464279437101</v>
      </c>
      <c r="AG2569" s="3">
        <v>555.45464279437101</v>
      </c>
      <c r="AH2569" s="3">
        <v>555.45464279437101</v>
      </c>
      <c r="AI2569" s="3">
        <v>555.45464279437101</v>
      </c>
      <c r="AJ2569" s="3">
        <v>555.45464279437101</v>
      </c>
      <c r="AK2569" s="3">
        <v>555.45464279437101</v>
      </c>
      <c r="AL2569" s="3">
        <v>555.45464279437101</v>
      </c>
      <c r="AM2569" s="3">
        <v>555.45464279437101</v>
      </c>
      <c r="AN2569" s="4"/>
      <c r="AO2569" s="4"/>
    </row>
    <row r="2570" spans="1:41" x14ac:dyDescent="0.25">
      <c r="A2570" s="378" t="str">
        <f t="shared" si="17"/>
        <v>DIC7</v>
      </c>
      <c r="B2570" s="2" t="s">
        <v>4</v>
      </c>
      <c r="C2570" s="2" t="s">
        <v>2</v>
      </c>
      <c r="D2570" s="2" t="s">
        <v>23</v>
      </c>
      <c r="E2570" s="2" t="s">
        <v>2</v>
      </c>
      <c r="F2570" s="2" t="s">
        <v>267</v>
      </c>
      <c r="G2570" s="4"/>
      <c r="H2570" s="3">
        <v>107.235436845107</v>
      </c>
      <c r="I2570" s="3">
        <v>107.235436845107</v>
      </c>
      <c r="J2570" s="3">
        <v>107.235436845107</v>
      </c>
      <c r="K2570" s="3">
        <v>107.235436845107</v>
      </c>
      <c r="L2570" s="3">
        <v>107.235436845107</v>
      </c>
      <c r="M2570" s="3">
        <v>107.235436845107</v>
      </c>
      <c r="N2570" s="3">
        <v>107.235436845107</v>
      </c>
      <c r="O2570" s="3">
        <v>107.235436845107</v>
      </c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</row>
    <row r="2571" spans="1:41" x14ac:dyDescent="0.25">
      <c r="A2571" s="378" t="str">
        <f t="shared" si="17"/>
        <v>DIC7</v>
      </c>
      <c r="B2571" s="2" t="s">
        <v>4</v>
      </c>
      <c r="C2571" s="2" t="s">
        <v>2</v>
      </c>
      <c r="D2571" s="2" t="s">
        <v>23</v>
      </c>
      <c r="E2571" s="2" t="s">
        <v>2</v>
      </c>
      <c r="F2571" s="2" t="s">
        <v>268</v>
      </c>
      <c r="G2571" s="4"/>
      <c r="H2571" s="3">
        <v>0.76119589685056099</v>
      </c>
      <c r="I2571" s="3">
        <v>0.72051007702467895</v>
      </c>
      <c r="J2571" s="3">
        <v>0.68548825017857495</v>
      </c>
      <c r="K2571" s="3">
        <v>0.65046642333247195</v>
      </c>
      <c r="L2571" s="3">
        <v>0.61544459648636796</v>
      </c>
      <c r="M2571" s="3">
        <v>0.56666803030586999</v>
      </c>
      <c r="N2571" s="3">
        <v>0.51789146412537101</v>
      </c>
      <c r="O2571" s="3">
        <v>0.479212091279826</v>
      </c>
      <c r="P2571" s="3">
        <v>0.44053271843427999</v>
      </c>
      <c r="Q2571" s="3">
        <v>0.40185334558873498</v>
      </c>
      <c r="R2571" s="3">
        <v>0.257195118743764</v>
      </c>
      <c r="S2571" s="3">
        <v>0.25719511874379197</v>
      </c>
      <c r="T2571" s="3">
        <v>0.25719511874379197</v>
      </c>
      <c r="U2571" s="3">
        <v>0.18212384600123699</v>
      </c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</row>
    <row r="2572" spans="1:41" x14ac:dyDescent="0.25">
      <c r="A2572" s="378" t="str">
        <f t="shared" si="17"/>
        <v>DIC7</v>
      </c>
      <c r="B2572" s="2" t="s">
        <v>4</v>
      </c>
      <c r="C2572" s="2" t="s">
        <v>2</v>
      </c>
      <c r="D2572" s="2" t="s">
        <v>23</v>
      </c>
      <c r="E2572" s="2" t="s">
        <v>2</v>
      </c>
      <c r="F2572" s="2" t="s">
        <v>269</v>
      </c>
      <c r="G2572" s="4"/>
      <c r="H2572" s="3">
        <v>0.66500931021379195</v>
      </c>
      <c r="I2572" s="3">
        <v>0.66500931021379195</v>
      </c>
      <c r="J2572" s="3">
        <v>0.66500931021379195</v>
      </c>
      <c r="K2572" s="3">
        <v>0.66500931021379195</v>
      </c>
      <c r="L2572" s="3">
        <v>0.66500931021379195</v>
      </c>
      <c r="M2572" s="3">
        <v>0.66500931021379195</v>
      </c>
      <c r="N2572" s="3">
        <v>0.60230557552631003</v>
      </c>
      <c r="O2572" s="3">
        <v>0.53816872462989296</v>
      </c>
      <c r="P2572" s="3">
        <v>0.47403187373347599</v>
      </c>
      <c r="Q2572" s="3">
        <v>0.412867188519012</v>
      </c>
      <c r="R2572" s="3">
        <v>0.351702503304549</v>
      </c>
      <c r="S2572" s="3">
        <v>0.290537818090086</v>
      </c>
      <c r="T2572" s="3">
        <v>0.25888317670640498</v>
      </c>
      <c r="U2572" s="3">
        <v>0.227228535322724</v>
      </c>
      <c r="V2572" s="3">
        <v>1.7279035252020802E-2</v>
      </c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</row>
    <row r="2573" spans="1:41" x14ac:dyDescent="0.25">
      <c r="A2573" s="378" t="str">
        <f t="shared" si="17"/>
        <v>DIC7</v>
      </c>
      <c r="B2573" s="2" t="s">
        <v>4</v>
      </c>
      <c r="C2573" s="2" t="s">
        <v>2</v>
      </c>
      <c r="D2573" s="2" t="s">
        <v>23</v>
      </c>
      <c r="E2573" s="2" t="s">
        <v>2</v>
      </c>
      <c r="F2573" s="2" t="s">
        <v>170</v>
      </c>
      <c r="G2573" s="4"/>
      <c r="H2573" s="3">
        <v>68.585731940983607</v>
      </c>
      <c r="I2573" s="3">
        <v>55.422893826604401</v>
      </c>
      <c r="J2573" s="3">
        <v>43.393094134163597</v>
      </c>
      <c r="K2573" s="3">
        <v>50.674999998213103</v>
      </c>
      <c r="L2573" s="3">
        <v>48.301053084017497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</row>
    <row r="2574" spans="1:41" x14ac:dyDescent="0.25">
      <c r="A2574" s="378" t="str">
        <f t="shared" si="17"/>
        <v>DIC7</v>
      </c>
      <c r="B2574" s="2" t="s">
        <v>4</v>
      </c>
      <c r="C2574" s="2" t="s">
        <v>2</v>
      </c>
      <c r="D2574" s="2" t="s">
        <v>23</v>
      </c>
      <c r="E2574" s="2" t="s">
        <v>2</v>
      </c>
      <c r="F2574" s="2" t="s">
        <v>171</v>
      </c>
      <c r="G2574" s="4"/>
      <c r="H2574" s="3">
        <v>319.53214841963</v>
      </c>
      <c r="I2574" s="3">
        <v>351.55352104711602</v>
      </c>
      <c r="J2574" s="3">
        <v>314.67333351826198</v>
      </c>
      <c r="K2574" s="3">
        <v>312.78408046807402</v>
      </c>
      <c r="L2574" s="3">
        <v>252.86620659634701</v>
      </c>
      <c r="M2574" s="3">
        <v>172.50647262570399</v>
      </c>
      <c r="N2574" s="3">
        <v>172.50647262570399</v>
      </c>
      <c r="O2574" s="3">
        <v>172.50647262570399</v>
      </c>
      <c r="P2574" s="3">
        <v>19.626679636870399</v>
      </c>
      <c r="Q2574" s="3">
        <v>18.429356134016999</v>
      </c>
      <c r="R2574" s="3">
        <v>9.5931441121653194</v>
      </c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</row>
    <row r="2575" spans="1:41" x14ac:dyDescent="0.25">
      <c r="A2575" s="378" t="str">
        <f t="shared" si="17"/>
        <v>DIC7</v>
      </c>
      <c r="B2575" s="2" t="s">
        <v>4</v>
      </c>
      <c r="C2575" s="2" t="s">
        <v>2</v>
      </c>
      <c r="D2575" s="2" t="s">
        <v>23</v>
      </c>
      <c r="E2575" s="2" t="s">
        <v>2</v>
      </c>
      <c r="F2575" s="2" t="s">
        <v>172</v>
      </c>
      <c r="G2575" s="4"/>
      <c r="H2575" s="3">
        <v>726.70451084468402</v>
      </c>
      <c r="I2575" s="3">
        <v>687.86225103060201</v>
      </c>
      <c r="J2575" s="3">
        <v>654.42733676952105</v>
      </c>
      <c r="K2575" s="3">
        <v>620.992422508441</v>
      </c>
      <c r="L2575" s="3">
        <v>587.55750824736003</v>
      </c>
      <c r="M2575" s="3">
        <v>540.991110801525</v>
      </c>
      <c r="N2575" s="3">
        <v>494.42471335568899</v>
      </c>
      <c r="O2575" s="3">
        <v>457.49798419201397</v>
      </c>
      <c r="P2575" s="3">
        <v>420.57125502833901</v>
      </c>
      <c r="Q2575" s="3">
        <v>383.64452586466501</v>
      </c>
      <c r="R2575" s="3">
        <v>245.541067327929</v>
      </c>
      <c r="S2575" s="3">
        <v>245.541067327929</v>
      </c>
      <c r="T2575" s="3">
        <v>245.541067327929</v>
      </c>
      <c r="U2575" s="3">
        <v>173.871431741919</v>
      </c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</row>
    <row r="2576" spans="1:41" x14ac:dyDescent="0.25">
      <c r="A2576" s="378" t="str">
        <f t="shared" si="17"/>
        <v>DIC7</v>
      </c>
      <c r="B2576" s="2" t="s">
        <v>4</v>
      </c>
      <c r="C2576" s="2" t="s">
        <v>2</v>
      </c>
      <c r="D2576" s="2" t="s">
        <v>23</v>
      </c>
      <c r="E2576" s="2" t="s">
        <v>2</v>
      </c>
      <c r="F2576" s="2" t="s">
        <v>173</v>
      </c>
      <c r="G2576" s="4"/>
      <c r="H2576" s="3">
        <v>5.6352908998762903</v>
      </c>
      <c r="I2576" s="3">
        <v>5.3251450871105197</v>
      </c>
      <c r="J2576" s="3">
        <v>5.09107277558918</v>
      </c>
      <c r="K2576" s="3">
        <v>4.8570004640678297</v>
      </c>
      <c r="L2576" s="3">
        <v>4.62292815254649</v>
      </c>
      <c r="M2576" s="3">
        <v>4.3888558410251504</v>
      </c>
      <c r="N2576" s="3">
        <v>4.1547835295038098</v>
      </c>
      <c r="O2576" s="3">
        <v>0.47334364229729298</v>
      </c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</row>
    <row r="2577" spans="1:41" x14ac:dyDescent="0.25">
      <c r="A2577" s="378" t="str">
        <f t="shared" si="17"/>
        <v>DIC7</v>
      </c>
      <c r="B2577" s="2" t="s">
        <v>4</v>
      </c>
      <c r="C2577" s="2" t="s">
        <v>2</v>
      </c>
      <c r="D2577" s="2" t="s">
        <v>23</v>
      </c>
      <c r="E2577" s="2" t="s">
        <v>2</v>
      </c>
      <c r="F2577" s="2" t="s">
        <v>174</v>
      </c>
      <c r="G2577" s="4"/>
      <c r="H2577" s="3">
        <v>165.4447887378</v>
      </c>
      <c r="I2577" s="3">
        <v>153.89107121101301</v>
      </c>
      <c r="J2577" s="3">
        <v>141.709099261246</v>
      </c>
      <c r="K2577" s="3">
        <v>129.52712731147801</v>
      </c>
      <c r="L2577" s="3">
        <v>117.34515536171099</v>
      </c>
      <c r="M2577" s="3">
        <v>104.287916360271</v>
      </c>
      <c r="N2577" s="3">
        <v>91.230677358831599</v>
      </c>
      <c r="O2577" s="3">
        <v>82.212115063181301</v>
      </c>
      <c r="P2577" s="3">
        <v>68.086395166067106</v>
      </c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</row>
    <row r="2578" spans="1:41" x14ac:dyDescent="0.25">
      <c r="A2578" s="378" t="str">
        <f t="shared" si="17"/>
        <v>DIC7</v>
      </c>
      <c r="B2578" s="2" t="s">
        <v>4</v>
      </c>
      <c r="C2578" s="2" t="s">
        <v>2</v>
      </c>
      <c r="D2578" s="2" t="s">
        <v>23</v>
      </c>
      <c r="E2578" s="2" t="s">
        <v>2</v>
      </c>
      <c r="F2578" s="2" t="s">
        <v>175</v>
      </c>
      <c r="G2578" s="4"/>
      <c r="H2578" s="3">
        <v>29.8631785601129</v>
      </c>
      <c r="I2578" s="3">
        <v>27.835107673690899</v>
      </c>
      <c r="J2578" s="3">
        <v>26.5546244888037</v>
      </c>
      <c r="K2578" s="3">
        <v>25.274141303916402</v>
      </c>
      <c r="L2578" s="3">
        <v>23.993658119029199</v>
      </c>
      <c r="M2578" s="3">
        <v>22.134185162983901</v>
      </c>
      <c r="N2578" s="3">
        <v>20.274712206938698</v>
      </c>
      <c r="O2578" s="3">
        <v>18.726233977591001</v>
      </c>
      <c r="P2578" s="3">
        <v>17.1777557482433</v>
      </c>
      <c r="Q2578" s="3">
        <v>15.701035545493299</v>
      </c>
      <c r="R2578" s="3">
        <v>14.224315342743401</v>
      </c>
      <c r="S2578" s="3">
        <v>12.7475951399934</v>
      </c>
      <c r="T2578" s="3">
        <v>11.9833461574607</v>
      </c>
      <c r="U2578" s="3">
        <v>11.219097174928001</v>
      </c>
      <c r="V2578" s="3">
        <v>3.3312680611252699</v>
      </c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</row>
    <row r="2579" spans="1:41" x14ac:dyDescent="0.25">
      <c r="A2579" s="378" t="str">
        <f t="shared" si="17"/>
        <v>DIC7</v>
      </c>
      <c r="B2579" s="2" t="s">
        <v>4</v>
      </c>
      <c r="C2579" s="2" t="s">
        <v>2</v>
      </c>
      <c r="D2579" s="2" t="s">
        <v>23</v>
      </c>
      <c r="E2579" s="2" t="s">
        <v>2</v>
      </c>
      <c r="F2579" s="2" t="s">
        <v>176</v>
      </c>
      <c r="G2579" s="4"/>
      <c r="H2579" s="3">
        <v>13.805861909055601</v>
      </c>
      <c r="I2579" s="3">
        <v>13.5550177604217</v>
      </c>
      <c r="J2579" s="3">
        <v>13.563467780935101</v>
      </c>
      <c r="K2579" s="3">
        <v>13.571917801448601</v>
      </c>
      <c r="L2579" s="3">
        <v>13.580367821962</v>
      </c>
      <c r="M2579" s="3">
        <v>12.546837742054301</v>
      </c>
      <c r="N2579" s="3">
        <v>11.5133076621466</v>
      </c>
      <c r="O2579" s="3">
        <v>10.662834575070701</v>
      </c>
      <c r="P2579" s="3">
        <v>9.8123614879947105</v>
      </c>
      <c r="Q2579" s="3">
        <v>9.1074108162161203</v>
      </c>
      <c r="R2579" s="3">
        <v>8.4024601444375406</v>
      </c>
      <c r="S2579" s="3">
        <v>7.6975094726589504</v>
      </c>
      <c r="T2579" s="3">
        <v>7.2029695803141296</v>
      </c>
      <c r="U2579" s="3">
        <v>6.7084296879692999</v>
      </c>
      <c r="V2579" s="3">
        <v>3.25227996904884</v>
      </c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</row>
    <row r="2580" spans="1:41" x14ac:dyDescent="0.25">
      <c r="A2580" s="378" t="str">
        <f t="shared" si="17"/>
        <v>DIC7</v>
      </c>
      <c r="B2580" s="2" t="s">
        <v>4</v>
      </c>
      <c r="C2580" s="2" t="s">
        <v>2</v>
      </c>
      <c r="D2580" s="2" t="s">
        <v>23</v>
      </c>
      <c r="E2580" s="2" t="s">
        <v>2</v>
      </c>
      <c r="F2580" s="2" t="s">
        <v>270</v>
      </c>
      <c r="G2580" s="4"/>
      <c r="H2580" s="3">
        <v>305.18849488368301</v>
      </c>
      <c r="I2580" s="3">
        <v>324.87807519875901</v>
      </c>
      <c r="J2580" s="3">
        <v>324.87807519875901</v>
      </c>
      <c r="K2580" s="3">
        <v>324.87807519875901</v>
      </c>
      <c r="L2580" s="3">
        <v>324.87807519875901</v>
      </c>
      <c r="M2580" s="3">
        <v>324.87807519875901</v>
      </c>
      <c r="N2580" s="3">
        <v>324.87807519875901</v>
      </c>
      <c r="O2580" s="3">
        <v>324.87807519875901</v>
      </c>
      <c r="P2580" s="3">
        <v>324.87807519875901</v>
      </c>
      <c r="Q2580" s="3">
        <v>324.87807519875901</v>
      </c>
      <c r="R2580" s="3">
        <v>324.87807519875901</v>
      </c>
      <c r="S2580" s="3">
        <v>324.87807519875901</v>
      </c>
      <c r="T2580" s="3">
        <v>324.87807519875901</v>
      </c>
      <c r="U2580" s="3">
        <v>324.87807519875901</v>
      </c>
      <c r="V2580" s="3">
        <v>324.87807519875901</v>
      </c>
      <c r="W2580" s="3">
        <v>324.87807519875901</v>
      </c>
      <c r="X2580" s="3">
        <v>324.87807519875901</v>
      </c>
      <c r="Y2580" s="3">
        <v>324.87807519875901</v>
      </c>
      <c r="Z2580" s="3">
        <v>324.87807519875901</v>
      </c>
      <c r="AA2580" s="3">
        <v>324.87807519875901</v>
      </c>
      <c r="AB2580" s="3">
        <v>324.87807519875901</v>
      </c>
      <c r="AC2580" s="3">
        <v>324.87807519875901</v>
      </c>
      <c r="AD2580" s="3">
        <v>324.87807519875901</v>
      </c>
      <c r="AE2580" s="3">
        <v>324.87807519875901</v>
      </c>
      <c r="AF2580" s="3">
        <v>324.87807519875901</v>
      </c>
      <c r="AG2580" s="3">
        <v>324.87807519875901</v>
      </c>
      <c r="AH2580" s="3">
        <v>324.87807519875901</v>
      </c>
      <c r="AI2580" s="3">
        <v>324.87807519875901</v>
      </c>
      <c r="AJ2580" s="3">
        <v>324.87807519875901</v>
      </c>
      <c r="AK2580" s="3">
        <v>324.87807519875901</v>
      </c>
      <c r="AL2580" s="3">
        <v>324.87807519875901</v>
      </c>
      <c r="AM2580" s="3">
        <v>324.87807519875901</v>
      </c>
      <c r="AN2580" s="4"/>
      <c r="AO2580" s="4"/>
    </row>
    <row r="2581" spans="1:41" x14ac:dyDescent="0.25">
      <c r="A2581" s="378" t="str">
        <f t="shared" si="17"/>
        <v>DIC7</v>
      </c>
      <c r="B2581" s="2" t="s">
        <v>4</v>
      </c>
      <c r="C2581" s="2" t="s">
        <v>2</v>
      </c>
      <c r="D2581" s="2" t="s">
        <v>23</v>
      </c>
      <c r="E2581" s="2" t="s">
        <v>2</v>
      </c>
      <c r="F2581" s="2" t="s">
        <v>271</v>
      </c>
      <c r="G2581" s="4"/>
      <c r="H2581" s="3">
        <v>371.06680829977898</v>
      </c>
      <c r="I2581" s="3">
        <v>424.367347094899</v>
      </c>
      <c r="J2581" s="3">
        <v>424.367347094899</v>
      </c>
      <c r="K2581" s="3">
        <v>424.367347094899</v>
      </c>
      <c r="L2581" s="3">
        <v>424.367347094899</v>
      </c>
      <c r="M2581" s="3">
        <v>424.367347094899</v>
      </c>
      <c r="N2581" s="3">
        <v>424.367347094899</v>
      </c>
      <c r="O2581" s="3">
        <v>424.367347094899</v>
      </c>
      <c r="P2581" s="3">
        <v>424.367347094899</v>
      </c>
      <c r="Q2581" s="3">
        <v>424.367347094899</v>
      </c>
      <c r="R2581" s="3">
        <v>424.367347094899</v>
      </c>
      <c r="S2581" s="3">
        <v>424.367347094899</v>
      </c>
      <c r="T2581" s="3">
        <v>424.367347094899</v>
      </c>
      <c r="U2581" s="3">
        <v>424.367347094899</v>
      </c>
      <c r="V2581" s="3">
        <v>424.367347094899</v>
      </c>
      <c r="W2581" s="3">
        <v>424.367347094899</v>
      </c>
      <c r="X2581" s="3">
        <v>424.367347094899</v>
      </c>
      <c r="Y2581" s="3">
        <v>424.367347094899</v>
      </c>
      <c r="Z2581" s="3">
        <v>424.367347094899</v>
      </c>
      <c r="AA2581" s="3">
        <v>424.367347094899</v>
      </c>
      <c r="AB2581" s="3">
        <v>424.367347094899</v>
      </c>
      <c r="AC2581" s="3">
        <v>424.367347094899</v>
      </c>
      <c r="AD2581" s="3">
        <v>424.367347094899</v>
      </c>
      <c r="AE2581" s="3">
        <v>424.367347094899</v>
      </c>
      <c r="AF2581" s="3">
        <v>424.367347094899</v>
      </c>
      <c r="AG2581" s="3">
        <v>424.367347094899</v>
      </c>
      <c r="AH2581" s="3">
        <v>424.367347094899</v>
      </c>
      <c r="AI2581" s="3">
        <v>424.367347094899</v>
      </c>
      <c r="AJ2581" s="3">
        <v>424.367347094899</v>
      </c>
      <c r="AK2581" s="3">
        <v>424.367347094899</v>
      </c>
      <c r="AL2581" s="3">
        <v>424.367347094899</v>
      </c>
      <c r="AM2581" s="3">
        <v>424.367347094899</v>
      </c>
      <c r="AN2581" s="4"/>
      <c r="AO2581" s="4"/>
    </row>
    <row r="2582" spans="1:41" x14ac:dyDescent="0.25">
      <c r="A2582" s="378" t="str">
        <f t="shared" si="17"/>
        <v>DIC7</v>
      </c>
      <c r="B2582" s="2" t="s">
        <v>4</v>
      </c>
      <c r="C2582" s="2" t="s">
        <v>2</v>
      </c>
      <c r="D2582" s="2" t="s">
        <v>23</v>
      </c>
      <c r="E2582" s="2" t="s">
        <v>2</v>
      </c>
      <c r="F2582" s="2" t="s">
        <v>272</v>
      </c>
      <c r="G2582" s="4"/>
      <c r="H2582" s="3">
        <v>68.585731940983607</v>
      </c>
      <c r="I2582" s="3">
        <v>55.422893826604401</v>
      </c>
      <c r="J2582" s="3">
        <v>43.393094134163597</v>
      </c>
      <c r="K2582" s="3">
        <v>50.674999998213103</v>
      </c>
      <c r="L2582" s="3">
        <v>48.301053084017497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</row>
    <row r="2583" spans="1:41" x14ac:dyDescent="0.25">
      <c r="A2583" s="378" t="str">
        <f t="shared" si="17"/>
        <v>DIC7</v>
      </c>
      <c r="B2583" s="2" t="s">
        <v>4</v>
      </c>
      <c r="C2583" s="2" t="s">
        <v>2</v>
      </c>
      <c r="D2583" s="2" t="s">
        <v>23</v>
      </c>
      <c r="E2583" s="2" t="s">
        <v>2</v>
      </c>
      <c r="F2583" s="2" t="s">
        <v>273</v>
      </c>
      <c r="G2583" s="4"/>
      <c r="H2583" s="3">
        <v>319.53214841963</v>
      </c>
      <c r="I2583" s="3">
        <v>351.55352104711602</v>
      </c>
      <c r="J2583" s="3">
        <v>314.67333351826198</v>
      </c>
      <c r="K2583" s="3">
        <v>312.78408046807402</v>
      </c>
      <c r="L2583" s="3">
        <v>252.86620659634701</v>
      </c>
      <c r="M2583" s="3">
        <v>172.50647262570399</v>
      </c>
      <c r="N2583" s="3">
        <v>172.50647262570399</v>
      </c>
      <c r="O2583" s="3">
        <v>172.50647262570399</v>
      </c>
      <c r="P2583" s="3">
        <v>19.626679636870399</v>
      </c>
      <c r="Q2583" s="3">
        <v>18.429356134016999</v>
      </c>
      <c r="R2583" s="3">
        <v>9.5931441121653194</v>
      </c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</row>
    <row r="2584" spans="1:41" x14ac:dyDescent="0.25">
      <c r="A2584" s="378" t="str">
        <f t="shared" si="17"/>
        <v>DIC7</v>
      </c>
      <c r="B2584" s="2" t="s">
        <v>4</v>
      </c>
      <c r="C2584" s="2" t="s">
        <v>2</v>
      </c>
      <c r="D2584" s="2" t="s">
        <v>23</v>
      </c>
      <c r="E2584" s="2" t="s">
        <v>2</v>
      </c>
      <c r="F2584" s="2" t="s">
        <v>274</v>
      </c>
      <c r="G2584" s="4"/>
      <c r="H2584" s="3">
        <v>726.70451084468402</v>
      </c>
      <c r="I2584" s="3">
        <v>687.86225103060201</v>
      </c>
      <c r="J2584" s="3">
        <v>654.42733676952105</v>
      </c>
      <c r="K2584" s="3">
        <v>620.992422508441</v>
      </c>
      <c r="L2584" s="3">
        <v>587.55750824736003</v>
      </c>
      <c r="M2584" s="3">
        <v>540.991110801525</v>
      </c>
      <c r="N2584" s="3">
        <v>494.42471335568899</v>
      </c>
      <c r="O2584" s="3">
        <v>457.49798419201397</v>
      </c>
      <c r="P2584" s="3">
        <v>420.57125502833901</v>
      </c>
      <c r="Q2584" s="3">
        <v>383.64452586466501</v>
      </c>
      <c r="R2584" s="3">
        <v>245.541067327929</v>
      </c>
      <c r="S2584" s="3">
        <v>245.541067327929</v>
      </c>
      <c r="T2584" s="3">
        <v>245.541067327929</v>
      </c>
      <c r="U2584" s="3">
        <v>173.871431741919</v>
      </c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</row>
    <row r="2585" spans="1:41" x14ac:dyDescent="0.25">
      <c r="A2585" s="378" t="str">
        <f t="shared" si="17"/>
        <v>DIC7</v>
      </c>
      <c r="B2585" s="2" t="s">
        <v>4</v>
      </c>
      <c r="C2585" s="2" t="s">
        <v>2</v>
      </c>
      <c r="D2585" s="2" t="s">
        <v>23</v>
      </c>
      <c r="E2585" s="2" t="s">
        <v>2</v>
      </c>
      <c r="F2585" s="2" t="s">
        <v>275</v>
      </c>
      <c r="G2585" s="4"/>
      <c r="H2585" s="3">
        <v>5.6352908998762903</v>
      </c>
      <c r="I2585" s="3">
        <v>5.3251450871105197</v>
      </c>
      <c r="J2585" s="3">
        <v>5.09107277558918</v>
      </c>
      <c r="K2585" s="3">
        <v>4.8570004640678297</v>
      </c>
      <c r="L2585" s="3">
        <v>4.62292815254649</v>
      </c>
      <c r="M2585" s="3">
        <v>4.3888558410251504</v>
      </c>
      <c r="N2585" s="3">
        <v>4.1547835295038098</v>
      </c>
      <c r="O2585" s="3">
        <v>0.47334364229729298</v>
      </c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</row>
    <row r="2586" spans="1:41" x14ac:dyDescent="0.25">
      <c r="A2586" s="378" t="str">
        <f t="shared" si="17"/>
        <v>DIC7</v>
      </c>
      <c r="B2586" s="2" t="s">
        <v>4</v>
      </c>
      <c r="C2586" s="2" t="s">
        <v>2</v>
      </c>
      <c r="D2586" s="2" t="s">
        <v>23</v>
      </c>
      <c r="E2586" s="2" t="s">
        <v>2</v>
      </c>
      <c r="F2586" s="2" t="s">
        <v>276</v>
      </c>
      <c r="G2586" s="4"/>
      <c r="H2586" s="3">
        <v>165.4447887378</v>
      </c>
      <c r="I2586" s="3">
        <v>153.89107121101301</v>
      </c>
      <c r="J2586" s="3">
        <v>141.709099261246</v>
      </c>
      <c r="K2586" s="3">
        <v>129.52712731147801</v>
      </c>
      <c r="L2586" s="3">
        <v>117.34515536171099</v>
      </c>
      <c r="M2586" s="3">
        <v>104.287916360271</v>
      </c>
      <c r="N2586" s="3">
        <v>91.230677358831599</v>
      </c>
      <c r="O2586" s="3">
        <v>82.212115063181301</v>
      </c>
      <c r="P2586" s="3">
        <v>68.086395166067106</v>
      </c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</row>
    <row r="2587" spans="1:41" x14ac:dyDescent="0.25">
      <c r="A2587" s="378" t="str">
        <f t="shared" si="17"/>
        <v>DIC7</v>
      </c>
      <c r="B2587" s="2" t="s">
        <v>4</v>
      </c>
      <c r="C2587" s="2" t="s">
        <v>2</v>
      </c>
      <c r="D2587" s="2" t="s">
        <v>23</v>
      </c>
      <c r="E2587" s="2" t="s">
        <v>2</v>
      </c>
      <c r="F2587" s="2" t="s">
        <v>277</v>
      </c>
      <c r="G2587" s="4"/>
      <c r="H2587" s="3">
        <v>29.8631785601129</v>
      </c>
      <c r="I2587" s="3">
        <v>27.835107673690899</v>
      </c>
      <c r="J2587" s="3">
        <v>26.5546244888037</v>
      </c>
      <c r="K2587" s="3">
        <v>25.274141303916402</v>
      </c>
      <c r="L2587" s="3">
        <v>23.993658119029199</v>
      </c>
      <c r="M2587" s="3">
        <v>22.134185162983901</v>
      </c>
      <c r="N2587" s="3">
        <v>20.274712206938698</v>
      </c>
      <c r="O2587" s="3">
        <v>18.726233977591001</v>
      </c>
      <c r="P2587" s="3">
        <v>17.1777557482433</v>
      </c>
      <c r="Q2587" s="3">
        <v>15.701035545493299</v>
      </c>
      <c r="R2587" s="3">
        <v>14.224315342743401</v>
      </c>
      <c r="S2587" s="3">
        <v>12.7475951399934</v>
      </c>
      <c r="T2587" s="3">
        <v>11.9833461574607</v>
      </c>
      <c r="U2587" s="3">
        <v>11.219097174928001</v>
      </c>
      <c r="V2587" s="3">
        <v>3.3312680611252699</v>
      </c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</row>
    <row r="2588" spans="1:41" x14ac:dyDescent="0.25">
      <c r="A2588" s="378" t="str">
        <f t="shared" si="17"/>
        <v>DIC7</v>
      </c>
      <c r="B2588" s="2" t="s">
        <v>4</v>
      </c>
      <c r="C2588" s="2" t="s">
        <v>2</v>
      </c>
      <c r="D2588" s="2" t="s">
        <v>23</v>
      </c>
      <c r="E2588" s="2" t="s">
        <v>2</v>
      </c>
      <c r="F2588" s="2" t="s">
        <v>278</v>
      </c>
      <c r="G2588" s="4"/>
      <c r="H2588" s="3">
        <v>13.805861909055601</v>
      </c>
      <c r="I2588" s="3">
        <v>13.5550177604217</v>
      </c>
      <c r="J2588" s="3">
        <v>13.563467780935101</v>
      </c>
      <c r="K2588" s="3">
        <v>13.571917801448601</v>
      </c>
      <c r="L2588" s="3">
        <v>13.580367821962</v>
      </c>
      <c r="M2588" s="3">
        <v>12.546837742054301</v>
      </c>
      <c r="N2588" s="3">
        <v>11.5133076621466</v>
      </c>
      <c r="O2588" s="3">
        <v>10.662834575070701</v>
      </c>
      <c r="P2588" s="3">
        <v>9.8123614879947105</v>
      </c>
      <c r="Q2588" s="3">
        <v>9.1074108162161203</v>
      </c>
      <c r="R2588" s="3">
        <v>8.4024601444375406</v>
      </c>
      <c r="S2588" s="3">
        <v>7.6975094726589504</v>
      </c>
      <c r="T2588" s="3">
        <v>7.2029695803141296</v>
      </c>
      <c r="U2588" s="3">
        <v>6.7084296879692999</v>
      </c>
      <c r="V2588" s="3">
        <v>3.25227996904884</v>
      </c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</row>
    <row r="2589" spans="1:41" x14ac:dyDescent="0.25">
      <c r="A2589" s="378" t="str">
        <f t="shared" si="17"/>
        <v>DIC7</v>
      </c>
      <c r="B2589" s="2" t="s">
        <v>4</v>
      </c>
      <c r="C2589" s="2" t="s">
        <v>2</v>
      </c>
      <c r="D2589" s="2" t="s">
        <v>23</v>
      </c>
      <c r="E2589" s="2" t="s">
        <v>2</v>
      </c>
      <c r="F2589" s="2" t="s">
        <v>279</v>
      </c>
      <c r="G2589" s="4"/>
      <c r="H2589" s="3">
        <v>2.9272459675263298</v>
      </c>
      <c r="I2589" s="3">
        <v>3.11610054607642</v>
      </c>
      <c r="J2589" s="3">
        <v>3.11610054607642</v>
      </c>
      <c r="K2589" s="3">
        <v>3.11610054607642</v>
      </c>
      <c r="L2589" s="3">
        <v>3.11610054607642</v>
      </c>
      <c r="M2589" s="3">
        <v>3.11610054607642</v>
      </c>
      <c r="N2589" s="3">
        <v>3.11610054607642</v>
      </c>
      <c r="O2589" s="3">
        <v>3.11610054607642</v>
      </c>
      <c r="P2589" s="3">
        <v>3.11610054607642</v>
      </c>
      <c r="Q2589" s="3">
        <v>3.11610054607642</v>
      </c>
      <c r="R2589" s="3">
        <v>3.11610054607642</v>
      </c>
      <c r="S2589" s="3">
        <v>3.11610054607642</v>
      </c>
      <c r="T2589" s="3">
        <v>3.11610054607642</v>
      </c>
      <c r="U2589" s="3">
        <v>3.11610054607642</v>
      </c>
      <c r="V2589" s="3">
        <v>3.11610054607642</v>
      </c>
      <c r="W2589" s="3">
        <v>3.11610054607642</v>
      </c>
      <c r="X2589" s="3">
        <v>3.11610054607642</v>
      </c>
      <c r="Y2589" s="3">
        <v>3.11610054607642</v>
      </c>
      <c r="Z2589" s="3">
        <v>3.11610054607642</v>
      </c>
      <c r="AA2589" s="3">
        <v>3.11610054607642</v>
      </c>
      <c r="AB2589" s="3">
        <v>3.11610054607642</v>
      </c>
      <c r="AC2589" s="3">
        <v>3.11610054607642</v>
      </c>
      <c r="AD2589" s="3">
        <v>3.11610054607642</v>
      </c>
      <c r="AE2589" s="3">
        <v>3.11610054607642</v>
      </c>
      <c r="AF2589" s="3">
        <v>3.11610054607642</v>
      </c>
      <c r="AG2589" s="3">
        <v>3.11610054607642</v>
      </c>
      <c r="AH2589" s="3">
        <v>3.11610054607642</v>
      </c>
      <c r="AI2589" s="3">
        <v>3.11610054607642</v>
      </c>
      <c r="AJ2589" s="3">
        <v>3.11610054607642</v>
      </c>
      <c r="AK2589" s="3">
        <v>3.11610054607642</v>
      </c>
      <c r="AL2589" s="3">
        <v>3.11610054607642</v>
      </c>
      <c r="AM2589" s="3">
        <v>3.11610054607642</v>
      </c>
      <c r="AN2589" s="4"/>
      <c r="AO2589" s="4"/>
    </row>
    <row r="2590" spans="1:41" x14ac:dyDescent="0.25">
      <c r="A2590" s="378" t="str">
        <f t="shared" si="17"/>
        <v>DIC7</v>
      </c>
      <c r="B2590" s="2" t="s">
        <v>4</v>
      </c>
      <c r="C2590" s="2" t="s">
        <v>2</v>
      </c>
      <c r="D2590" s="2" t="s">
        <v>23</v>
      </c>
      <c r="E2590" s="2" t="s">
        <v>2</v>
      </c>
      <c r="F2590" s="2" t="s">
        <v>280</v>
      </c>
      <c r="G2590" s="4"/>
      <c r="H2590" s="3">
        <v>0.24284476982969799</v>
      </c>
      <c r="I2590" s="3">
        <v>0.27772732139718498</v>
      </c>
      <c r="J2590" s="3">
        <v>0.27772732139718498</v>
      </c>
      <c r="K2590" s="3">
        <v>0.27772732139718498</v>
      </c>
      <c r="L2590" s="3">
        <v>0.27772732139718498</v>
      </c>
      <c r="M2590" s="3">
        <v>0.27772732139718498</v>
      </c>
      <c r="N2590" s="3">
        <v>0.27772732139718498</v>
      </c>
      <c r="O2590" s="3">
        <v>0.27772732139718498</v>
      </c>
      <c r="P2590" s="3">
        <v>0.27772732139718498</v>
      </c>
      <c r="Q2590" s="3">
        <v>0.27772732139718498</v>
      </c>
      <c r="R2590" s="3">
        <v>0.27772732139718498</v>
      </c>
      <c r="S2590" s="3">
        <v>0.27772732139718498</v>
      </c>
      <c r="T2590" s="3">
        <v>0.27772732139718498</v>
      </c>
      <c r="U2590" s="3">
        <v>0.27772732139718498</v>
      </c>
      <c r="V2590" s="3">
        <v>0.27772732139718498</v>
      </c>
      <c r="W2590" s="3">
        <v>0.27772732139718498</v>
      </c>
      <c r="X2590" s="3">
        <v>0.27772732139718498</v>
      </c>
      <c r="Y2590" s="3">
        <v>0.27772732139718498</v>
      </c>
      <c r="Z2590" s="3">
        <v>0.27772732139718498</v>
      </c>
      <c r="AA2590" s="3">
        <v>0.27772732139718498</v>
      </c>
      <c r="AB2590" s="3">
        <v>0.27772732139718498</v>
      </c>
      <c r="AC2590" s="3">
        <v>0.27772732139718498</v>
      </c>
      <c r="AD2590" s="3">
        <v>0.27772732139718498</v>
      </c>
      <c r="AE2590" s="3">
        <v>0.27772732139718498</v>
      </c>
      <c r="AF2590" s="3">
        <v>0.27772732139718498</v>
      </c>
      <c r="AG2590" s="3">
        <v>0.27772732139718498</v>
      </c>
      <c r="AH2590" s="3">
        <v>0.27772732139718498</v>
      </c>
      <c r="AI2590" s="3">
        <v>0.27772732139718498</v>
      </c>
      <c r="AJ2590" s="3">
        <v>0.27772732139718498</v>
      </c>
      <c r="AK2590" s="3">
        <v>0.27772732139718498</v>
      </c>
      <c r="AL2590" s="3">
        <v>0.27772732139718498</v>
      </c>
      <c r="AM2590" s="3">
        <v>0.27772732139718498</v>
      </c>
      <c r="AN2590" s="4"/>
      <c r="AO2590" s="4"/>
    </row>
    <row r="2591" spans="1:41" x14ac:dyDescent="0.25">
      <c r="A2591" s="378" t="str">
        <f t="shared" si="17"/>
        <v>DIC7</v>
      </c>
      <c r="B2591" s="2" t="s">
        <v>4</v>
      </c>
      <c r="C2591" s="2" t="s">
        <v>2</v>
      </c>
      <c r="D2591" s="2" t="s">
        <v>24</v>
      </c>
      <c r="E2591" s="2" t="s">
        <v>2</v>
      </c>
      <c r="F2591" s="2" t="s">
        <v>454</v>
      </c>
      <c r="G2591" s="4"/>
      <c r="H2591" s="3">
        <v>-79.311329700000002</v>
      </c>
      <c r="I2591" s="3">
        <v>-0.27509450000000002</v>
      </c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</row>
    <row r="2592" spans="1:41" x14ac:dyDescent="0.25">
      <c r="A2592" s="378" t="str">
        <f t="shared" si="17"/>
        <v>DIC7</v>
      </c>
      <c r="B2592" s="2" t="s">
        <v>4</v>
      </c>
      <c r="C2592" s="2" t="s">
        <v>2</v>
      </c>
      <c r="D2592" s="2" t="s">
        <v>24</v>
      </c>
      <c r="E2592" s="2" t="s">
        <v>2</v>
      </c>
      <c r="F2592" s="2" t="s">
        <v>453</v>
      </c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3">
        <v>24.252707300000001</v>
      </c>
      <c r="U2592" s="3">
        <v>24.211940599999998</v>
      </c>
      <c r="V2592" s="3">
        <v>24.171173799999998</v>
      </c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</row>
    <row r="2593" spans="1:41" x14ac:dyDescent="0.25">
      <c r="A2593" s="378" t="str">
        <f t="shared" si="17"/>
        <v>DIC7</v>
      </c>
      <c r="B2593" s="2" t="s">
        <v>4</v>
      </c>
      <c r="C2593" s="2" t="s">
        <v>2</v>
      </c>
      <c r="D2593" s="2" t="s">
        <v>24</v>
      </c>
      <c r="E2593" s="2" t="s">
        <v>2</v>
      </c>
      <c r="F2593" s="2" t="s">
        <v>201</v>
      </c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3">
        <v>18.573587799999999</v>
      </c>
      <c r="R2593" s="3">
        <v>18.8987737</v>
      </c>
      <c r="S2593" s="4"/>
      <c r="T2593" s="3">
        <v>19.264970900000002</v>
      </c>
      <c r="U2593" s="3">
        <v>19.305982199999999</v>
      </c>
      <c r="V2593" s="3">
        <v>19.346993600000001</v>
      </c>
      <c r="W2593" s="3">
        <v>19.388005</v>
      </c>
      <c r="X2593" s="3">
        <v>19.429016300000001</v>
      </c>
      <c r="Y2593" s="3">
        <v>19.457559799999999</v>
      </c>
      <c r="Z2593" s="3">
        <v>19.486103400000001</v>
      </c>
      <c r="AA2593" s="3">
        <v>19.514646899999999</v>
      </c>
      <c r="AB2593" s="3">
        <v>19.5431904</v>
      </c>
      <c r="AC2593" s="3">
        <v>19.571733900000002</v>
      </c>
      <c r="AD2593" s="3">
        <v>19.6167525</v>
      </c>
      <c r="AE2593" s="3">
        <v>19.661771099999999</v>
      </c>
      <c r="AF2593" s="3">
        <v>19.706789700000002</v>
      </c>
      <c r="AG2593" s="3">
        <v>19.7518083</v>
      </c>
      <c r="AH2593" s="3">
        <v>19.796826899999999</v>
      </c>
      <c r="AI2593" s="3">
        <v>19.911574300000002</v>
      </c>
      <c r="AJ2593" s="4"/>
      <c r="AK2593" s="4"/>
      <c r="AL2593" s="4"/>
      <c r="AM2593" s="4"/>
      <c r="AN2593" s="4"/>
      <c r="AO2593" s="4"/>
    </row>
    <row r="2594" spans="1:41" x14ac:dyDescent="0.25">
      <c r="A2594" s="378" t="str">
        <f t="shared" si="17"/>
        <v>DIC7</v>
      </c>
      <c r="B2594" s="2" t="s">
        <v>4</v>
      </c>
      <c r="C2594" s="2" t="s">
        <v>2</v>
      </c>
      <c r="D2594" s="2" t="s">
        <v>24</v>
      </c>
      <c r="E2594" s="2" t="s">
        <v>2</v>
      </c>
      <c r="F2594" s="2" t="s">
        <v>202</v>
      </c>
      <c r="G2594" s="4"/>
      <c r="H2594" s="3">
        <v>-126.2481385</v>
      </c>
      <c r="I2594" s="3">
        <v>-45.500958300000001</v>
      </c>
      <c r="J2594" s="3">
        <v>-44.599712500000003</v>
      </c>
      <c r="K2594" s="3">
        <v>-36.895873700000003</v>
      </c>
      <c r="L2594" s="3">
        <v>-26.866168500000001</v>
      </c>
      <c r="M2594" s="3">
        <v>-24.3938883</v>
      </c>
      <c r="N2594" s="3">
        <v>-21.5551645</v>
      </c>
      <c r="O2594" s="3">
        <v>-18.069800300000001</v>
      </c>
      <c r="P2594" s="3">
        <v>-14.124769300000001</v>
      </c>
      <c r="Q2594" s="3">
        <v>-10.0949898</v>
      </c>
      <c r="R2594" s="3">
        <v>-4.8295111999999998</v>
      </c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</row>
    <row r="2595" spans="1:41" x14ac:dyDescent="0.25">
      <c r="A2595" s="378" t="str">
        <f t="shared" si="17"/>
        <v>DIC7</v>
      </c>
      <c r="B2595" s="2" t="s">
        <v>4</v>
      </c>
      <c r="C2595" s="2" t="s">
        <v>2</v>
      </c>
      <c r="D2595" s="2" t="s">
        <v>24</v>
      </c>
      <c r="E2595" s="2" t="s">
        <v>2</v>
      </c>
      <c r="F2595" s="2" t="s">
        <v>203</v>
      </c>
      <c r="G2595" s="4"/>
      <c r="H2595" s="3">
        <v>-46.460940899999997</v>
      </c>
      <c r="I2595" s="3">
        <v>-45.224213200000001</v>
      </c>
      <c r="J2595" s="3">
        <v>-44.599712500000003</v>
      </c>
      <c r="K2595" s="3">
        <v>-36.895873700000003</v>
      </c>
      <c r="L2595" s="3">
        <v>-26.866168500000001</v>
      </c>
      <c r="M2595" s="3">
        <v>-26.569626299999999</v>
      </c>
      <c r="N2595" s="3">
        <v>-26.2730842</v>
      </c>
      <c r="O2595" s="3">
        <v>-25.947898299999999</v>
      </c>
      <c r="P2595" s="4"/>
      <c r="Q2595" s="3">
        <v>18.573587799999999</v>
      </c>
      <c r="R2595" s="3">
        <v>18.8987737</v>
      </c>
      <c r="S2595" s="3">
        <v>19.223959499999999</v>
      </c>
      <c r="T2595" s="3">
        <v>19.264970900000002</v>
      </c>
      <c r="U2595" s="3">
        <v>19.305982199999999</v>
      </c>
      <c r="V2595" s="3">
        <v>19.346993600000001</v>
      </c>
      <c r="W2595" s="3">
        <v>19.388005</v>
      </c>
      <c r="X2595" s="3">
        <v>19.429016300000001</v>
      </c>
      <c r="Y2595" s="3">
        <v>19.457559799999999</v>
      </c>
      <c r="Z2595" s="3">
        <v>19.486103400000001</v>
      </c>
      <c r="AA2595" s="3">
        <v>19.514646899999999</v>
      </c>
      <c r="AB2595" s="3">
        <v>19.5431904</v>
      </c>
      <c r="AC2595" s="3">
        <v>19.571733900000002</v>
      </c>
      <c r="AD2595" s="3">
        <v>19.6167525</v>
      </c>
      <c r="AE2595" s="3">
        <v>19.661771099999999</v>
      </c>
      <c r="AF2595" s="3">
        <v>19.706789700000002</v>
      </c>
      <c r="AG2595" s="3">
        <v>19.7518083</v>
      </c>
      <c r="AH2595" s="3">
        <v>19.796826899999999</v>
      </c>
      <c r="AI2595" s="3">
        <v>19.911574300000002</v>
      </c>
      <c r="AJ2595" s="3">
        <v>20.026321800000002</v>
      </c>
      <c r="AK2595" s="3">
        <v>20.141069300000002</v>
      </c>
      <c r="AL2595" s="3">
        <v>20.2558167</v>
      </c>
      <c r="AM2595" s="3">
        <v>20.3705642</v>
      </c>
      <c r="AN2595" s="4"/>
      <c r="AO2595" s="4"/>
    </row>
    <row r="2596" spans="1:41" x14ac:dyDescent="0.25">
      <c r="A2596" s="378" t="str">
        <f t="shared" si="17"/>
        <v>DIC7</v>
      </c>
      <c r="B2596" s="2" t="s">
        <v>4</v>
      </c>
      <c r="C2596" s="2" t="s">
        <v>2</v>
      </c>
      <c r="D2596" s="2" t="s">
        <v>24</v>
      </c>
      <c r="E2596" s="2" t="s">
        <v>2</v>
      </c>
      <c r="F2596" s="2" t="s">
        <v>204</v>
      </c>
      <c r="G2596" s="4"/>
      <c r="H2596" s="3">
        <v>-46.460940899999997</v>
      </c>
      <c r="I2596" s="3">
        <v>-15.183948900000001</v>
      </c>
      <c r="J2596" s="3">
        <v>-15.5797589</v>
      </c>
      <c r="K2596" s="3">
        <v>-15.3013824</v>
      </c>
      <c r="L2596" s="3">
        <v>-14.8413766</v>
      </c>
      <c r="M2596" s="3">
        <v>-15.8015405</v>
      </c>
      <c r="N2596" s="3">
        <v>-11.814629500000001</v>
      </c>
      <c r="O2596" s="3">
        <v>-12.0729978</v>
      </c>
      <c r="P2596" s="3">
        <v>-6.5046717999999997</v>
      </c>
      <c r="Q2596" s="3">
        <v>-6.6422148999999999</v>
      </c>
      <c r="R2596" s="3">
        <v>-6.7797580999999996</v>
      </c>
      <c r="S2596" s="3">
        <v>-6.9173013000000001</v>
      </c>
      <c r="T2596" s="3">
        <v>-7.5498951999999999</v>
      </c>
      <c r="U2596" s="3">
        <v>-8.1824890000000003</v>
      </c>
      <c r="V2596" s="4"/>
      <c r="W2596" s="3">
        <v>31.922925800000002</v>
      </c>
      <c r="X2596" s="3">
        <v>32.167194799999997</v>
      </c>
      <c r="Y2596" s="3">
        <v>32.594589800000001</v>
      </c>
      <c r="Z2596" s="3">
        <v>33.021984799999998</v>
      </c>
      <c r="AA2596" s="3">
        <v>33.449379700000001</v>
      </c>
      <c r="AB2596" s="3">
        <v>33.876774699999999</v>
      </c>
      <c r="AC2596" s="3">
        <v>34.304169700000003</v>
      </c>
      <c r="AD2596" s="3">
        <v>34.715946500000001</v>
      </c>
      <c r="AE2596" s="3">
        <v>35.127723199999998</v>
      </c>
      <c r="AF2596" s="3">
        <v>35.539499999999997</v>
      </c>
      <c r="AG2596" s="3">
        <v>35.951276700000001</v>
      </c>
      <c r="AH2596" s="3">
        <v>36.363053499999999</v>
      </c>
      <c r="AI2596" s="3">
        <v>36.798129299999999</v>
      </c>
      <c r="AJ2596" s="3">
        <v>37.2332052</v>
      </c>
      <c r="AK2596" s="3">
        <v>37.668281</v>
      </c>
      <c r="AL2596" s="3">
        <v>38.1033568</v>
      </c>
      <c r="AM2596" s="3">
        <v>38.5384326</v>
      </c>
      <c r="AN2596" s="4"/>
      <c r="AO2596" s="4"/>
    </row>
    <row r="2597" spans="1:41" x14ac:dyDescent="0.25">
      <c r="A2597" s="378" t="str">
        <f t="shared" si="17"/>
        <v>DIC7</v>
      </c>
      <c r="B2597" s="2" t="s">
        <v>4</v>
      </c>
      <c r="C2597" s="2" t="s">
        <v>2</v>
      </c>
      <c r="D2597" s="2" t="s">
        <v>24</v>
      </c>
      <c r="E2597" s="2" t="s">
        <v>2</v>
      </c>
      <c r="F2597" s="2" t="s">
        <v>205</v>
      </c>
      <c r="G2597" s="4"/>
      <c r="H2597" s="3">
        <v>-46.460940899999997</v>
      </c>
      <c r="I2597" s="3">
        <v>-45.224213200000001</v>
      </c>
      <c r="J2597" s="3">
        <v>-44.599712500000003</v>
      </c>
      <c r="K2597" s="3">
        <v>-43.301025500000002</v>
      </c>
      <c r="L2597" s="3">
        <v>-41.820709100000002</v>
      </c>
      <c r="M2597" s="3">
        <v>-41.760562299999997</v>
      </c>
      <c r="N2597" s="3">
        <v>-41.700415599999999</v>
      </c>
      <c r="O2597" s="3">
        <v>-42.122198699999998</v>
      </c>
      <c r="P2597" s="3">
        <v>-42.543981799999997</v>
      </c>
      <c r="Q2597" s="3">
        <v>-42.965764900000003</v>
      </c>
      <c r="R2597" s="3">
        <v>-43.387548000000002</v>
      </c>
      <c r="S2597" s="3">
        <v>-43.809331100000001</v>
      </c>
      <c r="T2597" s="4"/>
      <c r="U2597" s="4"/>
      <c r="V2597" s="4"/>
      <c r="W2597" s="4"/>
      <c r="X2597" s="4"/>
      <c r="Y2597" s="4"/>
      <c r="Z2597" s="4"/>
      <c r="AA2597" s="4"/>
      <c r="AB2597" s="3">
        <v>19.5431904</v>
      </c>
      <c r="AC2597" s="3">
        <v>19.571733900000002</v>
      </c>
      <c r="AD2597" s="3">
        <v>19.6167525</v>
      </c>
      <c r="AE2597" s="3">
        <v>19.661771099999999</v>
      </c>
      <c r="AF2597" s="3">
        <v>19.706789700000002</v>
      </c>
      <c r="AG2597" s="3">
        <v>19.7518083</v>
      </c>
      <c r="AH2597" s="3">
        <v>19.796826899999999</v>
      </c>
      <c r="AI2597" s="3">
        <v>19.911574300000002</v>
      </c>
      <c r="AJ2597" s="3">
        <v>20.026321800000002</v>
      </c>
      <c r="AK2597" s="3">
        <v>20.141069300000002</v>
      </c>
      <c r="AL2597" s="3">
        <v>20.2558167</v>
      </c>
      <c r="AM2597" s="3">
        <v>20.3705642</v>
      </c>
      <c r="AN2597" s="4"/>
      <c r="AO2597" s="4"/>
    </row>
    <row r="2598" spans="1:41" x14ac:dyDescent="0.25">
      <c r="A2598" s="378" t="str">
        <f t="shared" si="17"/>
        <v>DIC7</v>
      </c>
      <c r="B2598" s="2" t="s">
        <v>4</v>
      </c>
      <c r="C2598" s="2" t="s">
        <v>2</v>
      </c>
      <c r="D2598" s="2" t="s">
        <v>24</v>
      </c>
      <c r="E2598" s="2" t="s">
        <v>2</v>
      </c>
      <c r="F2598" s="2" t="s">
        <v>206</v>
      </c>
      <c r="G2598" s="4"/>
      <c r="H2598" s="3">
        <v>-122.13987160000001</v>
      </c>
      <c r="I2598" s="3">
        <v>-41.794849200000002</v>
      </c>
      <c r="J2598" s="3">
        <v>-40.923943600000001</v>
      </c>
      <c r="K2598" s="3">
        <v>-33.924631300000001</v>
      </c>
      <c r="L2598" s="3">
        <v>-24.781082000000001</v>
      </c>
      <c r="M2598" s="3">
        <v>-23.950526100000001</v>
      </c>
      <c r="N2598" s="3">
        <v>-23.1199701</v>
      </c>
      <c r="O2598" s="3">
        <v>-22.626860700000002</v>
      </c>
      <c r="P2598" s="3">
        <v>-22.1337513</v>
      </c>
      <c r="Q2598" s="3">
        <v>-21.640641800000001</v>
      </c>
      <c r="R2598" s="3">
        <v>-20.4666161</v>
      </c>
      <c r="S2598" s="3">
        <v>-18.029265500000001</v>
      </c>
      <c r="T2598" s="3">
        <v>-15.5212217</v>
      </c>
      <c r="U2598" s="3">
        <v>-12.712174600000001</v>
      </c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</row>
    <row r="2599" spans="1:41" x14ac:dyDescent="0.25">
      <c r="A2599" s="378" t="str">
        <f t="shared" si="17"/>
        <v>DIC7</v>
      </c>
      <c r="B2599" s="2" t="s">
        <v>4</v>
      </c>
      <c r="C2599" s="2" t="s">
        <v>2</v>
      </c>
      <c r="D2599" s="2" t="s">
        <v>24</v>
      </c>
      <c r="E2599" s="2" t="s">
        <v>2</v>
      </c>
      <c r="F2599" s="2" t="s">
        <v>207</v>
      </c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3">
        <v>43.420112099999997</v>
      </c>
      <c r="V2599" s="3">
        <v>44.378926300000003</v>
      </c>
      <c r="W2599" s="3">
        <v>45.337740500000002</v>
      </c>
      <c r="X2599" s="3">
        <v>46.296554800000003</v>
      </c>
      <c r="Y2599" s="3">
        <v>47.059760500000003</v>
      </c>
      <c r="Z2599" s="3">
        <v>47.822966200000003</v>
      </c>
      <c r="AA2599" s="3">
        <v>48.586171899999997</v>
      </c>
      <c r="AB2599" s="3">
        <v>49.349377599999997</v>
      </c>
      <c r="AC2599" s="3">
        <v>50.112583399999998</v>
      </c>
      <c r="AD2599" s="3">
        <v>51.023319600000001</v>
      </c>
      <c r="AE2599" s="3">
        <v>51.934055899999997</v>
      </c>
      <c r="AF2599" s="3">
        <v>52.844792099999999</v>
      </c>
      <c r="AG2599" s="3">
        <v>53.755528400000003</v>
      </c>
      <c r="AH2599" s="3">
        <v>54.666264599999998</v>
      </c>
      <c r="AI2599" s="3">
        <v>55.547880300000003</v>
      </c>
      <c r="AJ2599" s="3">
        <v>56.429496</v>
      </c>
      <c r="AK2599" s="3">
        <v>57.311111699999998</v>
      </c>
      <c r="AL2599" s="3">
        <v>58.192727300000001</v>
      </c>
      <c r="AM2599" s="3">
        <v>59.074342999999999</v>
      </c>
      <c r="AN2599" s="4"/>
      <c r="AO2599" s="4"/>
    </row>
    <row r="2600" spans="1:41" x14ac:dyDescent="0.25">
      <c r="A2600" s="378" t="str">
        <f t="shared" si="17"/>
        <v>DIC7</v>
      </c>
      <c r="B2600" s="2" t="s">
        <v>4</v>
      </c>
      <c r="C2600" s="2" t="s">
        <v>2</v>
      </c>
      <c r="D2600" s="2" t="s">
        <v>24</v>
      </c>
      <c r="E2600" s="2" t="s">
        <v>2</v>
      </c>
      <c r="F2600" s="2" t="s">
        <v>208</v>
      </c>
      <c r="G2600" s="4"/>
      <c r="H2600" s="3">
        <v>-30.291974199999999</v>
      </c>
      <c r="I2600" s="3">
        <v>-30.040264199999999</v>
      </c>
      <c r="J2600" s="3">
        <v>-29.019953600000001</v>
      </c>
      <c r="K2600" s="3">
        <v>-21.594491300000001</v>
      </c>
      <c r="L2600" s="3">
        <v>-12.024791799999999</v>
      </c>
      <c r="M2600" s="3">
        <v>-10.7680858</v>
      </c>
      <c r="N2600" s="3">
        <v>-9.5113798000000003</v>
      </c>
      <c r="O2600" s="3">
        <v>-8.7652608000000001</v>
      </c>
      <c r="P2600" s="4"/>
      <c r="Q2600" s="4"/>
      <c r="R2600" s="4"/>
      <c r="S2600" s="4"/>
      <c r="T2600" s="4"/>
      <c r="U2600" s="4"/>
      <c r="V2600" s="4"/>
      <c r="W2600" s="3">
        <v>41.6188261</v>
      </c>
      <c r="X2600" s="3">
        <v>42.500950199999998</v>
      </c>
      <c r="Y2600" s="3">
        <v>43.203111399999997</v>
      </c>
      <c r="Z2600" s="3">
        <v>43.905272600000004</v>
      </c>
      <c r="AA2600" s="3">
        <v>44.607433800000003</v>
      </c>
      <c r="AB2600" s="3">
        <v>45.309595000000002</v>
      </c>
      <c r="AC2600" s="3">
        <v>46.011756200000001</v>
      </c>
      <c r="AD2600" s="3">
        <v>46.8496478</v>
      </c>
      <c r="AE2600" s="3">
        <v>47.687539399999999</v>
      </c>
      <c r="AF2600" s="3">
        <v>48.525430999999998</v>
      </c>
      <c r="AG2600" s="3">
        <v>49.363322599999996</v>
      </c>
      <c r="AH2600" s="3">
        <v>50.201214200000003</v>
      </c>
      <c r="AI2600" s="3">
        <v>51.012314500000002</v>
      </c>
      <c r="AJ2600" s="3">
        <v>51.823414700000001</v>
      </c>
      <c r="AK2600" s="3">
        <v>52.634514899999999</v>
      </c>
      <c r="AL2600" s="3">
        <v>53.445615099999998</v>
      </c>
      <c r="AM2600" s="3">
        <v>54.256715300000003</v>
      </c>
      <c r="AN2600" s="4"/>
      <c r="AO2600" s="4"/>
    </row>
    <row r="2601" spans="1:41" x14ac:dyDescent="0.25">
      <c r="A2601" s="378" t="str">
        <f t="shared" si="17"/>
        <v>DIC7</v>
      </c>
      <c r="B2601" s="2" t="s">
        <v>4</v>
      </c>
      <c r="C2601" s="2" t="s">
        <v>2</v>
      </c>
      <c r="D2601" s="2" t="s">
        <v>24</v>
      </c>
      <c r="E2601" s="2" t="s">
        <v>2</v>
      </c>
      <c r="F2601" s="2" t="s">
        <v>284</v>
      </c>
      <c r="G2601" s="4"/>
      <c r="H2601" s="3">
        <v>-30.291974199999999</v>
      </c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3">
        <v>46.011756200000001</v>
      </c>
      <c r="AD2601" s="3">
        <v>46.8496478</v>
      </c>
      <c r="AE2601" s="3">
        <v>47.687539399999999</v>
      </c>
      <c r="AF2601" s="3">
        <v>48.525430999999998</v>
      </c>
      <c r="AG2601" s="3">
        <v>49.363322599999996</v>
      </c>
      <c r="AH2601" s="3">
        <v>50.201214200000003</v>
      </c>
      <c r="AI2601" s="3">
        <v>51.012314500000002</v>
      </c>
      <c r="AJ2601" s="3">
        <v>51.823414700000001</v>
      </c>
      <c r="AK2601" s="3">
        <v>52.634514899999999</v>
      </c>
      <c r="AL2601" s="3">
        <v>53.445615099999998</v>
      </c>
      <c r="AM2601" s="3">
        <v>54.256715300000003</v>
      </c>
      <c r="AN2601" s="4"/>
      <c r="AO2601" s="4"/>
    </row>
    <row r="2602" spans="1:41" x14ac:dyDescent="0.25">
      <c r="A2602" s="378" t="str">
        <f t="shared" si="17"/>
        <v>DIC7</v>
      </c>
      <c r="B2602" s="2" t="s">
        <v>4</v>
      </c>
      <c r="C2602" s="2" t="s">
        <v>2</v>
      </c>
      <c r="D2602" s="2" t="s">
        <v>24</v>
      </c>
      <c r="E2602" s="2" t="s">
        <v>2</v>
      </c>
      <c r="F2602" s="2" t="s">
        <v>209</v>
      </c>
      <c r="G2602" s="4"/>
      <c r="H2602" s="3">
        <v>-59.7286462</v>
      </c>
      <c r="I2602" s="3">
        <v>-57.769849600000001</v>
      </c>
      <c r="J2602" s="3">
        <v>-58.004835100000001</v>
      </c>
      <c r="K2602" s="3">
        <v>-58.239820600000002</v>
      </c>
      <c r="L2602" s="3">
        <v>-58.474806100000002</v>
      </c>
      <c r="M2602" s="3">
        <v>-58.709791600000003</v>
      </c>
      <c r="N2602" s="3">
        <v>-58.944777100000003</v>
      </c>
      <c r="O2602" s="3">
        <v>-59.687291000000002</v>
      </c>
      <c r="P2602" s="3">
        <v>-60.429804900000001</v>
      </c>
      <c r="Q2602" s="3">
        <v>-61.172318799999999</v>
      </c>
      <c r="R2602" s="3">
        <v>-61.914832699999998</v>
      </c>
      <c r="S2602" s="3">
        <v>-62.657346500000003</v>
      </c>
      <c r="T2602" s="3">
        <v>-19.150070500000002</v>
      </c>
      <c r="U2602" s="3">
        <v>-19.190837200000001</v>
      </c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</row>
    <row r="2603" spans="1:41" x14ac:dyDescent="0.25">
      <c r="A2603" s="378" t="str">
        <f t="shared" si="17"/>
        <v>DIC7</v>
      </c>
      <c r="B2603" s="2" t="s">
        <v>4</v>
      </c>
      <c r="C2603" s="2" t="s">
        <v>2</v>
      </c>
      <c r="D2603" s="2" t="s">
        <v>24</v>
      </c>
      <c r="E2603" s="2" t="s">
        <v>2</v>
      </c>
      <c r="F2603" s="2" t="s">
        <v>469</v>
      </c>
      <c r="G2603" s="4"/>
      <c r="H2603" s="3">
        <v>-78.652372400000004</v>
      </c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</row>
    <row r="2604" spans="1:41" x14ac:dyDescent="0.25">
      <c r="A2604" s="378" t="str">
        <f t="shared" si="17"/>
        <v>DIC7</v>
      </c>
      <c r="B2604" s="2" t="s">
        <v>4</v>
      </c>
      <c r="C2604" s="2" t="s">
        <v>2</v>
      </c>
      <c r="D2604" s="2" t="s">
        <v>24</v>
      </c>
      <c r="E2604" s="2" t="s">
        <v>2</v>
      </c>
      <c r="F2604" s="2" t="s">
        <v>285</v>
      </c>
      <c r="G2604" s="4"/>
      <c r="H2604" s="3">
        <v>30.291974199999999</v>
      </c>
      <c r="I2604" s="3">
        <v>30.040264199999999</v>
      </c>
      <c r="J2604" s="3">
        <v>29.019953600000001</v>
      </c>
      <c r="K2604" s="3">
        <v>21.594491300000001</v>
      </c>
      <c r="L2604" s="3">
        <v>12.024791799999999</v>
      </c>
      <c r="M2604" s="3">
        <v>10.7680858</v>
      </c>
      <c r="N2604" s="3">
        <v>9.5113798000000003</v>
      </c>
      <c r="O2604" s="3">
        <v>8.7652608000000001</v>
      </c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</row>
    <row r="2605" spans="1:41" x14ac:dyDescent="0.25">
      <c r="A2605" s="378" t="str">
        <f t="shared" si="17"/>
        <v>DIC7</v>
      </c>
      <c r="B2605" s="2" t="s">
        <v>4</v>
      </c>
      <c r="C2605" s="2" t="s">
        <v>2</v>
      </c>
      <c r="D2605" s="2" t="s">
        <v>24</v>
      </c>
      <c r="E2605" s="2" t="s">
        <v>2</v>
      </c>
      <c r="F2605" s="2" t="s">
        <v>380</v>
      </c>
      <c r="G2605" s="4"/>
      <c r="H2605" s="3">
        <v>30.291974199999999</v>
      </c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</row>
    <row r="2606" spans="1:41" x14ac:dyDescent="0.25">
      <c r="A2606" s="378" t="str">
        <f t="shared" si="17"/>
        <v>DIC7</v>
      </c>
      <c r="B2606" s="2" t="s">
        <v>4</v>
      </c>
      <c r="C2606" s="2" t="s">
        <v>2</v>
      </c>
      <c r="D2606" s="2" t="s">
        <v>24</v>
      </c>
      <c r="E2606" s="2" t="s">
        <v>2</v>
      </c>
      <c r="F2606" s="2" t="s">
        <v>482</v>
      </c>
      <c r="G2606" s="4"/>
      <c r="H2606" s="4"/>
      <c r="I2606" s="4"/>
      <c r="J2606" s="3">
        <v>0.27490439999999999</v>
      </c>
      <c r="K2606" s="3">
        <v>6.6127929999999999</v>
      </c>
      <c r="L2606" s="3">
        <v>15.072028400000001</v>
      </c>
      <c r="M2606" s="3">
        <v>15.307013899999999</v>
      </c>
      <c r="N2606" s="3">
        <v>15.5419994</v>
      </c>
      <c r="O2606" s="3">
        <v>16.284513199999999</v>
      </c>
      <c r="P2606" s="3">
        <v>17.027027100000002</v>
      </c>
      <c r="Q2606" s="3">
        <v>17.769541</v>
      </c>
      <c r="R2606" s="3">
        <v>18.512054899999999</v>
      </c>
      <c r="S2606" s="3">
        <v>19.254568800000001</v>
      </c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</row>
    <row r="2607" spans="1:41" x14ac:dyDescent="0.25">
      <c r="A2607" s="378" t="str">
        <f t="shared" si="17"/>
        <v>DIC7</v>
      </c>
      <c r="B2607" s="2" t="s">
        <v>4</v>
      </c>
      <c r="C2607" s="2" t="s">
        <v>2</v>
      </c>
      <c r="D2607" s="2" t="s">
        <v>24</v>
      </c>
      <c r="E2607" s="2" t="s">
        <v>2</v>
      </c>
      <c r="F2607" s="2" t="s">
        <v>210</v>
      </c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3">
        <v>18.573587799999999</v>
      </c>
      <c r="R2607" s="3">
        <v>18.8987737</v>
      </c>
      <c r="S2607" s="4"/>
      <c r="T2607" s="3">
        <v>19.264970900000002</v>
      </c>
      <c r="U2607" s="3">
        <v>19.305982199999999</v>
      </c>
      <c r="V2607" s="3">
        <v>19.346993600000001</v>
      </c>
      <c r="W2607" s="3">
        <v>19.388005</v>
      </c>
      <c r="X2607" s="3">
        <v>19.429016300000001</v>
      </c>
      <c r="Y2607" s="3">
        <v>19.457559799999999</v>
      </c>
      <c r="Z2607" s="3">
        <v>19.486103400000001</v>
      </c>
      <c r="AA2607" s="3">
        <v>19.514646899999999</v>
      </c>
      <c r="AB2607" s="3">
        <v>19.5431904</v>
      </c>
      <c r="AC2607" s="3">
        <v>19.571733900000002</v>
      </c>
      <c r="AD2607" s="3">
        <v>19.6167525</v>
      </c>
      <c r="AE2607" s="3">
        <v>19.661771099999999</v>
      </c>
      <c r="AF2607" s="3">
        <v>19.706789700000002</v>
      </c>
      <c r="AG2607" s="3">
        <v>19.7518083</v>
      </c>
      <c r="AH2607" s="3">
        <v>19.796826899999999</v>
      </c>
      <c r="AI2607" s="3">
        <v>19.911574300000002</v>
      </c>
      <c r="AJ2607" s="3">
        <v>20.026321800000002</v>
      </c>
      <c r="AK2607" s="3">
        <v>20.141069300000002</v>
      </c>
      <c r="AL2607" s="3">
        <v>20.2558167</v>
      </c>
      <c r="AM2607" s="3">
        <v>20.3705642</v>
      </c>
      <c r="AN2607" s="4"/>
      <c r="AO2607" s="4"/>
    </row>
    <row r="2608" spans="1:41" x14ac:dyDescent="0.25">
      <c r="A2608" s="378" t="str">
        <f t="shared" si="17"/>
        <v>DIC7</v>
      </c>
      <c r="B2608" s="2" t="s">
        <v>4</v>
      </c>
      <c r="C2608" s="2" t="s">
        <v>2</v>
      </c>
      <c r="D2608" s="2" t="s">
        <v>24</v>
      </c>
      <c r="E2608" s="2" t="s">
        <v>2</v>
      </c>
      <c r="F2608" s="2" t="s">
        <v>211</v>
      </c>
      <c r="G2608" s="4"/>
      <c r="H2608" s="3">
        <v>-125.58918130000001</v>
      </c>
      <c r="I2608" s="3">
        <v>-45.225863699999998</v>
      </c>
      <c r="J2608" s="3">
        <v>-44.324808099999998</v>
      </c>
      <c r="K2608" s="3">
        <v>-36.650030800000003</v>
      </c>
      <c r="L2608" s="3">
        <v>-26.6594886</v>
      </c>
      <c r="M2608" s="3">
        <v>-24.187208399999999</v>
      </c>
      <c r="N2608" s="3">
        <v>-21.348484599999999</v>
      </c>
      <c r="O2608" s="3">
        <v>-17.863120500000001</v>
      </c>
      <c r="P2608" s="3">
        <v>-13.9180894</v>
      </c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</row>
    <row r="2609" spans="1:41" x14ac:dyDescent="0.25">
      <c r="A2609" s="378" t="str">
        <f t="shared" ref="A2609:A2672" si="18">+"DIC7"</f>
        <v>DIC7</v>
      </c>
      <c r="B2609" s="2" t="s">
        <v>4</v>
      </c>
      <c r="C2609" s="2" t="s">
        <v>2</v>
      </c>
      <c r="D2609" s="2" t="s">
        <v>24</v>
      </c>
      <c r="E2609" s="2" t="s">
        <v>2</v>
      </c>
      <c r="F2609" s="2" t="s">
        <v>212</v>
      </c>
      <c r="G2609" s="4"/>
      <c r="H2609" s="3">
        <v>-16.168966699999999</v>
      </c>
      <c r="I2609" s="3">
        <v>-15.183948900000001</v>
      </c>
      <c r="J2609" s="3">
        <v>-15.5797589</v>
      </c>
      <c r="K2609" s="3">
        <v>-15.3013824</v>
      </c>
      <c r="L2609" s="3">
        <v>-14.8413766</v>
      </c>
      <c r="M2609" s="3">
        <v>-15.8015405</v>
      </c>
      <c r="N2609" s="3">
        <v>-16.761704399999999</v>
      </c>
      <c r="O2609" s="3">
        <v>-17.1826376</v>
      </c>
      <c r="P2609" s="4"/>
      <c r="Q2609" s="3">
        <v>18.573587799999999</v>
      </c>
      <c r="R2609" s="3">
        <v>18.8987737</v>
      </c>
      <c r="S2609" s="3">
        <v>19.223959499999999</v>
      </c>
      <c r="T2609" s="3">
        <v>19.264970900000002</v>
      </c>
      <c r="U2609" s="3">
        <v>19.305982199999999</v>
      </c>
      <c r="V2609" s="3">
        <v>19.346993600000001</v>
      </c>
      <c r="W2609" s="3">
        <v>19.388005</v>
      </c>
      <c r="X2609" s="3">
        <v>19.429016300000001</v>
      </c>
      <c r="Y2609" s="3">
        <v>19.457559799999999</v>
      </c>
      <c r="Z2609" s="3">
        <v>19.486103400000001</v>
      </c>
      <c r="AA2609" s="3">
        <v>19.514646899999999</v>
      </c>
      <c r="AB2609" s="3">
        <v>19.5431904</v>
      </c>
      <c r="AC2609" s="3">
        <v>19.571733900000002</v>
      </c>
      <c r="AD2609" s="3">
        <v>19.6167525</v>
      </c>
      <c r="AE2609" s="3">
        <v>19.661771099999999</v>
      </c>
      <c r="AF2609" s="3">
        <v>19.706789700000002</v>
      </c>
      <c r="AG2609" s="3">
        <v>19.7518083</v>
      </c>
      <c r="AH2609" s="3">
        <v>19.796826899999999</v>
      </c>
      <c r="AI2609" s="3">
        <v>19.911574300000002</v>
      </c>
      <c r="AJ2609" s="3">
        <v>20.026321800000002</v>
      </c>
      <c r="AK2609" s="3">
        <v>20.141069300000002</v>
      </c>
      <c r="AL2609" s="3">
        <v>20.2558167</v>
      </c>
      <c r="AM2609" s="3">
        <v>20.3705642</v>
      </c>
      <c r="AN2609" s="4"/>
      <c r="AO2609" s="4"/>
    </row>
    <row r="2610" spans="1:41" x14ac:dyDescent="0.25">
      <c r="A2610" s="378" t="str">
        <f t="shared" si="18"/>
        <v>DIC7</v>
      </c>
      <c r="B2610" s="2" t="s">
        <v>4</v>
      </c>
      <c r="C2610" s="2" t="s">
        <v>2</v>
      </c>
      <c r="D2610" s="2" t="s">
        <v>24</v>
      </c>
      <c r="E2610" s="2" t="s">
        <v>2</v>
      </c>
      <c r="F2610" s="2" t="s">
        <v>213</v>
      </c>
      <c r="G2610" s="4"/>
      <c r="H2610" s="3">
        <v>-16.168966699999999</v>
      </c>
      <c r="I2610" s="3">
        <v>-15.183948900000001</v>
      </c>
      <c r="J2610" s="3">
        <v>-15.5797589</v>
      </c>
      <c r="K2610" s="3">
        <v>-15.3013824</v>
      </c>
      <c r="L2610" s="3">
        <v>-14.8413766</v>
      </c>
      <c r="M2610" s="3">
        <v>-15.8015405</v>
      </c>
      <c r="N2610" s="3">
        <v>-11.814629500000001</v>
      </c>
      <c r="O2610" s="3">
        <v>-12.0729978</v>
      </c>
      <c r="P2610" s="3">
        <v>-6.5046717999999997</v>
      </c>
      <c r="Q2610" s="3">
        <v>-6.6422148999999999</v>
      </c>
      <c r="R2610" s="3">
        <v>-6.7797580999999996</v>
      </c>
      <c r="S2610" s="3">
        <v>-6.9173013000000001</v>
      </c>
      <c r="T2610" s="3">
        <v>-7.5498951999999999</v>
      </c>
      <c r="U2610" s="3">
        <v>-8.1824890000000003</v>
      </c>
      <c r="V2610" s="4"/>
      <c r="W2610" s="3">
        <v>31.922925800000002</v>
      </c>
      <c r="X2610" s="3">
        <v>32.167194799999997</v>
      </c>
      <c r="Y2610" s="3">
        <v>32.594589800000001</v>
      </c>
      <c r="Z2610" s="3">
        <v>33.021984799999998</v>
      </c>
      <c r="AA2610" s="3">
        <v>33.449379700000001</v>
      </c>
      <c r="AB2610" s="3">
        <v>33.876774699999999</v>
      </c>
      <c r="AC2610" s="3">
        <v>34.304169700000003</v>
      </c>
      <c r="AD2610" s="3">
        <v>34.715946500000001</v>
      </c>
      <c r="AE2610" s="3">
        <v>35.127723199999998</v>
      </c>
      <c r="AF2610" s="3">
        <v>35.539499999999997</v>
      </c>
      <c r="AG2610" s="3">
        <v>35.951276700000001</v>
      </c>
      <c r="AH2610" s="3">
        <v>36.363053499999999</v>
      </c>
      <c r="AI2610" s="3">
        <v>36.798129299999999</v>
      </c>
      <c r="AJ2610" s="3">
        <v>37.2332052</v>
      </c>
      <c r="AK2610" s="3">
        <v>37.668281</v>
      </c>
      <c r="AL2610" s="3">
        <v>38.1033568</v>
      </c>
      <c r="AM2610" s="3">
        <v>38.5384326</v>
      </c>
      <c r="AN2610" s="4"/>
      <c r="AO2610" s="4"/>
    </row>
    <row r="2611" spans="1:41" x14ac:dyDescent="0.25">
      <c r="A2611" s="378" t="str">
        <f t="shared" si="18"/>
        <v>DIC7</v>
      </c>
      <c r="B2611" s="2" t="s">
        <v>4</v>
      </c>
      <c r="C2611" s="2" t="s">
        <v>2</v>
      </c>
      <c r="D2611" s="2" t="s">
        <v>24</v>
      </c>
      <c r="E2611" s="2" t="s">
        <v>2</v>
      </c>
      <c r="F2611" s="2" t="s">
        <v>214</v>
      </c>
      <c r="G2611" s="4"/>
      <c r="H2611" s="3">
        <v>-46.460940899999997</v>
      </c>
      <c r="I2611" s="3">
        <v>-45.224213200000001</v>
      </c>
      <c r="J2611" s="3">
        <v>-44.324808099999998</v>
      </c>
      <c r="K2611" s="3">
        <v>-36.688232499999998</v>
      </c>
      <c r="L2611" s="3">
        <v>-26.748680700000001</v>
      </c>
      <c r="M2611" s="3">
        <v>-26.4535485</v>
      </c>
      <c r="N2611" s="3">
        <v>-26.158416200000001</v>
      </c>
      <c r="O2611" s="3">
        <v>-25.837685400000002</v>
      </c>
      <c r="P2611" s="3">
        <v>-25.516954699999999</v>
      </c>
      <c r="Q2611" s="3">
        <v>-25.1962239</v>
      </c>
      <c r="R2611" s="3">
        <v>-24.8754931</v>
      </c>
      <c r="S2611" s="3">
        <v>-24.5547623</v>
      </c>
      <c r="T2611" s="3">
        <v>-24.252707300000001</v>
      </c>
      <c r="U2611" s="3">
        <v>-24.211940599999998</v>
      </c>
      <c r="V2611" s="3">
        <v>-24.171173799999998</v>
      </c>
      <c r="W2611" s="4"/>
      <c r="X2611" s="4"/>
      <c r="Y2611" s="4"/>
      <c r="Z2611" s="4"/>
      <c r="AA2611" s="4"/>
      <c r="AB2611" s="3">
        <v>19.5431904</v>
      </c>
      <c r="AC2611" s="3">
        <v>19.571733900000002</v>
      </c>
      <c r="AD2611" s="3">
        <v>19.6167525</v>
      </c>
      <c r="AE2611" s="3">
        <v>19.661771099999999</v>
      </c>
      <c r="AF2611" s="3">
        <v>19.706789700000002</v>
      </c>
      <c r="AG2611" s="3">
        <v>19.7518083</v>
      </c>
      <c r="AH2611" s="3">
        <v>19.796826899999999</v>
      </c>
      <c r="AI2611" s="3">
        <v>19.911574300000002</v>
      </c>
      <c r="AJ2611" s="3">
        <v>20.026321800000002</v>
      </c>
      <c r="AK2611" s="3">
        <v>20.141069300000002</v>
      </c>
      <c r="AL2611" s="3">
        <v>20.2558167</v>
      </c>
      <c r="AM2611" s="3">
        <v>20.3705642</v>
      </c>
      <c r="AN2611" s="4"/>
      <c r="AO2611" s="4"/>
    </row>
    <row r="2612" spans="1:41" x14ac:dyDescent="0.25">
      <c r="A2612" s="378" t="str">
        <f t="shared" si="18"/>
        <v>DIC7</v>
      </c>
      <c r="B2612" s="2" t="s">
        <v>4</v>
      </c>
      <c r="C2612" s="2" t="s">
        <v>2</v>
      </c>
      <c r="D2612" s="2" t="s">
        <v>24</v>
      </c>
      <c r="E2612" s="2" t="s">
        <v>2</v>
      </c>
      <c r="F2612" s="2" t="s">
        <v>472</v>
      </c>
      <c r="G2612" s="4"/>
      <c r="H2612" s="3">
        <v>-88.235167899999993</v>
      </c>
      <c r="I2612" s="3">
        <v>-9.5780075999999994</v>
      </c>
      <c r="J2612" s="3">
        <v>-7.8204959000000001</v>
      </c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</row>
    <row r="2613" spans="1:41" x14ac:dyDescent="0.25">
      <c r="A2613" s="378" t="str">
        <f t="shared" si="18"/>
        <v>DIC7</v>
      </c>
      <c r="B2613" s="2" t="s">
        <v>4</v>
      </c>
      <c r="C2613" s="2" t="s">
        <v>2</v>
      </c>
      <c r="D2613" s="2" t="s">
        <v>24</v>
      </c>
      <c r="E2613" s="2" t="s">
        <v>2</v>
      </c>
      <c r="F2613" s="2" t="s">
        <v>215</v>
      </c>
      <c r="G2613" s="4"/>
      <c r="H2613" s="3">
        <v>-121.4809144</v>
      </c>
      <c r="I2613" s="3">
        <v>-41.519754599999999</v>
      </c>
      <c r="J2613" s="3">
        <v>-40.649039100000003</v>
      </c>
      <c r="K2613" s="3">
        <v>-33.678788300000001</v>
      </c>
      <c r="L2613" s="3">
        <v>-24.5744021</v>
      </c>
      <c r="M2613" s="3">
        <v>-23.7438462</v>
      </c>
      <c r="N2613" s="3">
        <v>-22.913290199999999</v>
      </c>
      <c r="O2613" s="3">
        <v>-22.420180800000001</v>
      </c>
      <c r="P2613" s="3">
        <v>-21.927071399999999</v>
      </c>
      <c r="Q2613" s="3">
        <v>-11.545652</v>
      </c>
      <c r="R2613" s="3">
        <v>-15.637105</v>
      </c>
      <c r="S2613" s="3">
        <v>-17.8225856</v>
      </c>
      <c r="T2613" s="3">
        <v>-15.314541800000001</v>
      </c>
      <c r="U2613" s="3">
        <v>-12.5054947</v>
      </c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</row>
    <row r="2614" spans="1:41" x14ac:dyDescent="0.25">
      <c r="A2614" s="378" t="str">
        <f t="shared" si="18"/>
        <v>DIC7</v>
      </c>
      <c r="B2614" s="2" t="s">
        <v>4</v>
      </c>
      <c r="C2614" s="2" t="s">
        <v>2</v>
      </c>
      <c r="D2614" s="2" t="s">
        <v>24</v>
      </c>
      <c r="E2614" s="2" t="s">
        <v>2</v>
      </c>
      <c r="F2614" s="2" t="s">
        <v>216</v>
      </c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3">
        <v>43.420112099999997</v>
      </c>
      <c r="V2614" s="3">
        <v>44.378926300000003</v>
      </c>
      <c r="W2614" s="3">
        <v>45.337740500000002</v>
      </c>
      <c r="X2614" s="3">
        <v>46.296554800000003</v>
      </c>
      <c r="Y2614" s="3">
        <v>47.059760500000003</v>
      </c>
      <c r="Z2614" s="3">
        <v>47.822966200000003</v>
      </c>
      <c r="AA2614" s="3">
        <v>48.586171899999997</v>
      </c>
      <c r="AB2614" s="3">
        <v>49.349377599999997</v>
      </c>
      <c r="AC2614" s="3">
        <v>50.112583399999998</v>
      </c>
      <c r="AD2614" s="3">
        <v>51.023319600000001</v>
      </c>
      <c r="AE2614" s="3">
        <v>51.934055899999997</v>
      </c>
      <c r="AF2614" s="3">
        <v>52.844792099999999</v>
      </c>
      <c r="AG2614" s="3">
        <v>53.755528400000003</v>
      </c>
      <c r="AH2614" s="3">
        <v>54.666264599999998</v>
      </c>
      <c r="AI2614" s="3">
        <v>55.547880300000003</v>
      </c>
      <c r="AJ2614" s="3">
        <v>56.429496</v>
      </c>
      <c r="AK2614" s="3">
        <v>57.311111699999998</v>
      </c>
      <c r="AL2614" s="3">
        <v>58.192727300000001</v>
      </c>
      <c r="AM2614" s="3">
        <v>59.074342999999999</v>
      </c>
      <c r="AN2614" s="4"/>
      <c r="AO2614" s="4"/>
    </row>
    <row r="2615" spans="1:41" x14ac:dyDescent="0.25">
      <c r="A2615" s="378" t="str">
        <f t="shared" si="18"/>
        <v>DIC7</v>
      </c>
      <c r="B2615" s="2" t="s">
        <v>4</v>
      </c>
      <c r="C2615" s="2" t="s">
        <v>2</v>
      </c>
      <c r="D2615" s="2" t="s">
        <v>24</v>
      </c>
      <c r="E2615" s="2" t="s">
        <v>2</v>
      </c>
      <c r="F2615" s="2" t="s">
        <v>217</v>
      </c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3">
        <v>41.6188261</v>
      </c>
      <c r="X2615" s="3">
        <v>42.500950199999998</v>
      </c>
      <c r="Y2615" s="3">
        <v>43.203111399999997</v>
      </c>
      <c r="Z2615" s="3">
        <v>43.905272600000004</v>
      </c>
      <c r="AA2615" s="3">
        <v>44.607433800000003</v>
      </c>
      <c r="AB2615" s="3">
        <v>45.309595000000002</v>
      </c>
      <c r="AC2615" s="3">
        <v>46.011756200000001</v>
      </c>
      <c r="AD2615" s="3">
        <v>46.8496478</v>
      </c>
      <c r="AE2615" s="3">
        <v>47.687539399999999</v>
      </c>
      <c r="AF2615" s="3">
        <v>48.525430999999998</v>
      </c>
      <c r="AG2615" s="3">
        <v>49.363322599999996</v>
      </c>
      <c r="AH2615" s="3">
        <v>50.201214200000003</v>
      </c>
      <c r="AI2615" s="3">
        <v>51.012314500000002</v>
      </c>
      <c r="AJ2615" s="3">
        <v>51.823414700000001</v>
      </c>
      <c r="AK2615" s="3">
        <v>52.634514899999999</v>
      </c>
      <c r="AL2615" s="3">
        <v>53.445615099999998</v>
      </c>
      <c r="AM2615" s="3">
        <v>54.256715300000003</v>
      </c>
      <c r="AN2615" s="4"/>
      <c r="AO2615" s="4"/>
    </row>
    <row r="2616" spans="1:41" x14ac:dyDescent="0.25">
      <c r="A2616" s="378" t="str">
        <f t="shared" si="18"/>
        <v>DIC7</v>
      </c>
      <c r="B2616" s="2" t="s">
        <v>4</v>
      </c>
      <c r="C2616" s="2" t="s">
        <v>2</v>
      </c>
      <c r="D2616" s="2" t="s">
        <v>24</v>
      </c>
      <c r="E2616" s="2" t="s">
        <v>2</v>
      </c>
      <c r="F2616" s="2" t="s">
        <v>218</v>
      </c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3">
        <v>46.011756200000001</v>
      </c>
      <c r="AD2616" s="3">
        <v>46.8496478</v>
      </c>
      <c r="AE2616" s="3">
        <v>47.687539399999999</v>
      </c>
      <c r="AF2616" s="3">
        <v>48.525430999999998</v>
      </c>
      <c r="AG2616" s="3">
        <v>49.363322599999996</v>
      </c>
      <c r="AH2616" s="3">
        <v>50.201214200000003</v>
      </c>
      <c r="AI2616" s="3">
        <v>51.012314500000002</v>
      </c>
      <c r="AJ2616" s="3">
        <v>51.823414700000001</v>
      </c>
      <c r="AK2616" s="3">
        <v>52.634514899999999</v>
      </c>
      <c r="AL2616" s="3">
        <v>53.445615099999998</v>
      </c>
      <c r="AM2616" s="3">
        <v>54.256715300000003</v>
      </c>
      <c r="AN2616" s="4"/>
      <c r="AO2616" s="4"/>
    </row>
    <row r="2617" spans="1:41" x14ac:dyDescent="0.25">
      <c r="A2617" s="378" t="str">
        <f t="shared" si="18"/>
        <v>DIC7</v>
      </c>
      <c r="B2617" s="2" t="s">
        <v>4</v>
      </c>
      <c r="C2617" s="2" t="s">
        <v>2</v>
      </c>
      <c r="D2617" s="2" t="s">
        <v>24</v>
      </c>
      <c r="E2617" s="2" t="s">
        <v>2</v>
      </c>
      <c r="F2617" s="2" t="s">
        <v>286</v>
      </c>
      <c r="G2617" s="4"/>
      <c r="H2617" s="3">
        <v>124.8362103</v>
      </c>
      <c r="I2617" s="3">
        <v>44.954486299999999</v>
      </c>
      <c r="J2617" s="3">
        <v>44.058805800000002</v>
      </c>
      <c r="K2617" s="3">
        <v>36.429975800000001</v>
      </c>
      <c r="L2617" s="3">
        <v>26.499253</v>
      </c>
      <c r="M2617" s="3">
        <v>43.402777800000003</v>
      </c>
      <c r="N2617" s="3">
        <v>43.402777800000003</v>
      </c>
      <c r="O2617" s="3">
        <v>43.402777800000003</v>
      </c>
      <c r="P2617" s="3">
        <v>43.402777800000003</v>
      </c>
      <c r="Q2617" s="3">
        <v>43.402777800000003</v>
      </c>
      <c r="R2617" s="3">
        <v>43.402777800000003</v>
      </c>
      <c r="S2617" s="3">
        <v>43.402777800000003</v>
      </c>
      <c r="T2617" s="3">
        <v>43.402777800000003</v>
      </c>
      <c r="U2617" s="3">
        <v>43.402777800000003</v>
      </c>
      <c r="V2617" s="3">
        <v>43.402777800000003</v>
      </c>
      <c r="W2617" s="3">
        <v>34.722222199999997</v>
      </c>
      <c r="X2617" s="3">
        <v>34.722222199999997</v>
      </c>
      <c r="Y2617" s="3">
        <v>34.722222199999997</v>
      </c>
      <c r="Z2617" s="3">
        <v>34.722222199999997</v>
      </c>
      <c r="AA2617" s="3">
        <v>34.722222199999997</v>
      </c>
      <c r="AB2617" s="3">
        <v>34.722222199999997</v>
      </c>
      <c r="AC2617" s="3">
        <v>34.722222199999997</v>
      </c>
      <c r="AD2617" s="3">
        <v>34.722222199999997</v>
      </c>
      <c r="AE2617" s="3">
        <v>34.722222199999997</v>
      </c>
      <c r="AF2617" s="3">
        <v>34.722222199999997</v>
      </c>
      <c r="AG2617" s="3">
        <v>34.722222199999997</v>
      </c>
      <c r="AH2617" s="3">
        <v>34.722222199999997</v>
      </c>
      <c r="AI2617" s="3">
        <v>34.722222199999997</v>
      </c>
      <c r="AJ2617" s="3">
        <v>34.722222199999997</v>
      </c>
      <c r="AK2617" s="3">
        <v>34.722222199999997</v>
      </c>
      <c r="AL2617" s="3">
        <v>34.722222199999997</v>
      </c>
      <c r="AM2617" s="3">
        <v>34.722222199999997</v>
      </c>
      <c r="AN2617" s="4"/>
      <c r="AO2617" s="4"/>
    </row>
    <row r="2618" spans="1:41" x14ac:dyDescent="0.25">
      <c r="A2618" s="378" t="str">
        <f t="shared" si="18"/>
        <v>DIC7</v>
      </c>
      <c r="B2618" s="2" t="s">
        <v>4</v>
      </c>
      <c r="C2618" s="2" t="s">
        <v>2</v>
      </c>
      <c r="D2618" s="2" t="s">
        <v>24</v>
      </c>
      <c r="E2618" s="2" t="s">
        <v>2</v>
      </c>
      <c r="F2618" s="2" t="s">
        <v>230</v>
      </c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3">
        <v>9.8883098999999994</v>
      </c>
      <c r="R2618" s="3">
        <v>4.6228312999999996</v>
      </c>
      <c r="S2618" s="4"/>
      <c r="T2618" s="4"/>
      <c r="U2618" s="4"/>
      <c r="V2618" s="3">
        <v>43.402777800000003</v>
      </c>
      <c r="W2618" s="3">
        <v>34.722222199999997</v>
      </c>
      <c r="X2618" s="3">
        <v>34.722222199999997</v>
      </c>
      <c r="Y2618" s="3">
        <v>34.722222199999997</v>
      </c>
      <c r="Z2618" s="3">
        <v>34.722222199999997</v>
      </c>
      <c r="AA2618" s="3">
        <v>34.722222199999997</v>
      </c>
      <c r="AB2618" s="3">
        <v>34.722222199999997</v>
      </c>
      <c r="AC2618" s="3">
        <v>34.722222199999997</v>
      </c>
      <c r="AD2618" s="3">
        <v>34.722222199999997</v>
      </c>
      <c r="AE2618" s="3">
        <v>34.722222199999997</v>
      </c>
      <c r="AF2618" s="3">
        <v>34.722222199999997</v>
      </c>
      <c r="AG2618" s="3">
        <v>34.722222199999997</v>
      </c>
      <c r="AH2618" s="3">
        <v>34.722222199999997</v>
      </c>
      <c r="AI2618" s="3">
        <v>34.722222199999997</v>
      </c>
      <c r="AJ2618" s="3">
        <v>34.722222199999997</v>
      </c>
      <c r="AK2618" s="3">
        <v>34.722222199999997</v>
      </c>
      <c r="AL2618" s="3">
        <v>34.722222199999997</v>
      </c>
      <c r="AM2618" s="3">
        <v>34.722222199999997</v>
      </c>
      <c r="AN2618" s="4"/>
      <c r="AO2618" s="4"/>
    </row>
    <row r="2619" spans="1:41" x14ac:dyDescent="0.25">
      <c r="A2619" s="378" t="str">
        <f t="shared" si="18"/>
        <v>DIC7</v>
      </c>
      <c r="B2619" s="2" t="s">
        <v>4</v>
      </c>
      <c r="C2619" s="2" t="s">
        <v>2</v>
      </c>
      <c r="D2619" s="2" t="s">
        <v>24</v>
      </c>
      <c r="E2619" s="2" t="s">
        <v>2</v>
      </c>
      <c r="F2619" s="2" t="s">
        <v>287</v>
      </c>
      <c r="G2619" s="4"/>
      <c r="H2619" s="3">
        <v>106.0887504</v>
      </c>
      <c r="I2619" s="3">
        <v>29.037580699999999</v>
      </c>
      <c r="J2619" s="3">
        <v>25.936976900000001</v>
      </c>
      <c r="K2619" s="3">
        <v>18.4762591</v>
      </c>
      <c r="L2619" s="3">
        <v>8.8941946000000005</v>
      </c>
      <c r="M2619" s="3">
        <v>7.5363799</v>
      </c>
      <c r="N2619" s="3">
        <v>6.1785652000000004</v>
      </c>
      <c r="O2619" s="3">
        <v>5.3724170000000004</v>
      </c>
      <c r="P2619" s="3">
        <v>43.402777800000003</v>
      </c>
      <c r="Q2619" s="3">
        <v>43.402777800000003</v>
      </c>
      <c r="R2619" s="3">
        <v>43.402777800000003</v>
      </c>
      <c r="S2619" s="3">
        <v>43.402777800000003</v>
      </c>
      <c r="T2619" s="3">
        <v>43.402777800000003</v>
      </c>
      <c r="U2619" s="3">
        <v>43.402777800000003</v>
      </c>
      <c r="V2619" s="3">
        <v>43.402777800000003</v>
      </c>
      <c r="W2619" s="3">
        <v>34.722222199999997</v>
      </c>
      <c r="X2619" s="3">
        <v>34.722222199999997</v>
      </c>
      <c r="Y2619" s="3">
        <v>34.722222199999997</v>
      </c>
      <c r="Z2619" s="3">
        <v>34.722222199999997</v>
      </c>
      <c r="AA2619" s="3">
        <v>34.722222199999997</v>
      </c>
      <c r="AB2619" s="3">
        <v>34.722222199999997</v>
      </c>
      <c r="AC2619" s="3">
        <v>34.722222199999997</v>
      </c>
      <c r="AD2619" s="3">
        <v>34.722222199999997</v>
      </c>
      <c r="AE2619" s="3">
        <v>34.722222199999997</v>
      </c>
      <c r="AF2619" s="3">
        <v>34.722222199999997</v>
      </c>
      <c r="AG2619" s="3">
        <v>34.722222199999997</v>
      </c>
      <c r="AH2619" s="3">
        <v>34.722222199999997</v>
      </c>
      <c r="AI2619" s="3">
        <v>34.722222199999997</v>
      </c>
      <c r="AJ2619" s="3">
        <v>34.722222199999997</v>
      </c>
      <c r="AK2619" s="3">
        <v>34.722222199999997</v>
      </c>
      <c r="AL2619" s="3">
        <v>34.722222199999997</v>
      </c>
      <c r="AM2619" s="3">
        <v>34.722222199999997</v>
      </c>
      <c r="AN2619" s="4"/>
      <c r="AO2619" s="4"/>
    </row>
    <row r="2620" spans="1:41" x14ac:dyDescent="0.25">
      <c r="A2620" s="378" t="str">
        <f t="shared" si="18"/>
        <v>DIC7</v>
      </c>
      <c r="B2620" s="2" t="s">
        <v>4</v>
      </c>
      <c r="C2620" s="2" t="s">
        <v>2</v>
      </c>
      <c r="D2620" s="2" t="s">
        <v>24</v>
      </c>
      <c r="E2620" s="2" t="s">
        <v>2</v>
      </c>
      <c r="F2620" s="2" t="s">
        <v>288</v>
      </c>
      <c r="G2620" s="4"/>
      <c r="H2620" s="3">
        <v>108.9443466</v>
      </c>
      <c r="I2620" s="3">
        <v>30.040264199999999</v>
      </c>
      <c r="J2620" s="3">
        <v>28.7450492</v>
      </c>
      <c r="K2620" s="3">
        <v>21.348648300000001</v>
      </c>
      <c r="L2620" s="3">
        <v>11.818111999999999</v>
      </c>
      <c r="M2620" s="3">
        <v>10.5614059</v>
      </c>
      <c r="N2620" s="3">
        <v>9.3046998999999992</v>
      </c>
      <c r="O2620" s="3">
        <v>8.5585809000000008</v>
      </c>
      <c r="P2620" s="3">
        <v>7.7646338999999998</v>
      </c>
      <c r="Q2620" s="3">
        <v>43.402777800000003</v>
      </c>
      <c r="R2620" s="3">
        <v>43.402777800000003</v>
      </c>
      <c r="S2620" s="3">
        <v>43.402777800000003</v>
      </c>
      <c r="T2620" s="3">
        <v>43.402777800000003</v>
      </c>
      <c r="U2620" s="3">
        <v>43.402777800000003</v>
      </c>
      <c r="V2620" s="3">
        <v>43.402777800000003</v>
      </c>
      <c r="W2620" s="3">
        <v>34.722222199999997</v>
      </c>
      <c r="X2620" s="3">
        <v>34.722222199999997</v>
      </c>
      <c r="Y2620" s="3">
        <v>34.722222199999997</v>
      </c>
      <c r="Z2620" s="3">
        <v>34.722222199999997</v>
      </c>
      <c r="AA2620" s="3">
        <v>34.722222199999997</v>
      </c>
      <c r="AB2620" s="3">
        <v>34.722222199999997</v>
      </c>
      <c r="AC2620" s="3">
        <v>34.722222199999997</v>
      </c>
      <c r="AD2620" s="3">
        <v>34.722222199999997</v>
      </c>
      <c r="AE2620" s="3">
        <v>34.722222199999997</v>
      </c>
      <c r="AF2620" s="3">
        <v>34.722222199999997</v>
      </c>
      <c r="AG2620" s="3">
        <v>34.722222199999997</v>
      </c>
      <c r="AH2620" s="3">
        <v>34.722222199999997</v>
      </c>
      <c r="AI2620" s="3">
        <v>34.722222199999997</v>
      </c>
      <c r="AJ2620" s="3">
        <v>34.722222199999997</v>
      </c>
      <c r="AK2620" s="3">
        <v>34.722222199999997</v>
      </c>
      <c r="AL2620" s="3">
        <v>34.722222199999997</v>
      </c>
      <c r="AM2620" s="3">
        <v>34.722222199999997</v>
      </c>
      <c r="AN2620" s="4"/>
      <c r="AO2620" s="4"/>
    </row>
    <row r="2621" spans="1:41" x14ac:dyDescent="0.25">
      <c r="A2621" s="378" t="str">
        <f t="shared" si="18"/>
        <v>DIC7</v>
      </c>
      <c r="B2621" s="2" t="s">
        <v>4</v>
      </c>
      <c r="C2621" s="2" t="s">
        <v>2</v>
      </c>
      <c r="D2621" s="2" t="s">
        <v>24</v>
      </c>
      <c r="E2621" s="2" t="s">
        <v>2</v>
      </c>
      <c r="F2621" s="2" t="s">
        <v>289</v>
      </c>
      <c r="G2621" s="4"/>
      <c r="H2621" s="3">
        <v>108.9443466</v>
      </c>
      <c r="I2621" s="3">
        <v>29.861097600000001</v>
      </c>
      <c r="J2621" s="3">
        <v>28.571967999999998</v>
      </c>
      <c r="K2621" s="3">
        <v>21.219854099999999</v>
      </c>
      <c r="L2621" s="3">
        <v>11.7463935</v>
      </c>
      <c r="M2621" s="3">
        <v>10.497182799999999</v>
      </c>
      <c r="N2621" s="3">
        <v>9.2479720000000007</v>
      </c>
      <c r="O2621" s="3">
        <v>8.5063030000000008</v>
      </c>
      <c r="P2621" s="3">
        <v>7.7646338999999998</v>
      </c>
      <c r="Q2621" s="3">
        <v>7.0229648999999998</v>
      </c>
      <c r="R2621" s="3">
        <v>6.2812958999999999</v>
      </c>
      <c r="S2621" s="3">
        <v>5.5396269</v>
      </c>
      <c r="T2621" s="3">
        <v>4.6627640000000001</v>
      </c>
      <c r="U2621" s="3">
        <v>3.7859010999999998</v>
      </c>
      <c r="V2621" s="3">
        <v>11.7241211</v>
      </c>
      <c r="W2621" s="3">
        <v>34.722222199999997</v>
      </c>
      <c r="X2621" s="3">
        <v>34.722222199999997</v>
      </c>
      <c r="Y2621" s="3">
        <v>34.722222199999997</v>
      </c>
      <c r="Z2621" s="3">
        <v>34.722222199999997</v>
      </c>
      <c r="AA2621" s="3">
        <v>34.722222199999997</v>
      </c>
      <c r="AB2621" s="3">
        <v>34.722222199999997</v>
      </c>
      <c r="AC2621" s="3">
        <v>34.722222199999997</v>
      </c>
      <c r="AD2621" s="3">
        <v>34.722222199999997</v>
      </c>
      <c r="AE2621" s="3">
        <v>34.722222199999997</v>
      </c>
      <c r="AF2621" s="3">
        <v>34.722222199999997</v>
      </c>
      <c r="AG2621" s="3">
        <v>34.722222199999997</v>
      </c>
      <c r="AH2621" s="3">
        <v>34.722222199999997</v>
      </c>
      <c r="AI2621" s="3">
        <v>34.722222199999997</v>
      </c>
      <c r="AJ2621" s="3">
        <v>34.722222199999997</v>
      </c>
      <c r="AK2621" s="3">
        <v>34.722222199999997</v>
      </c>
      <c r="AL2621" s="3">
        <v>34.722222199999997</v>
      </c>
      <c r="AM2621" s="3">
        <v>34.722222199999997</v>
      </c>
      <c r="AN2621" s="4"/>
      <c r="AO2621" s="4"/>
    </row>
    <row r="2622" spans="1:41" x14ac:dyDescent="0.25">
      <c r="A2622" s="378" t="str">
        <f t="shared" si="18"/>
        <v>DIC7</v>
      </c>
      <c r="B2622" s="2" t="s">
        <v>4</v>
      </c>
      <c r="C2622" s="2" t="s">
        <v>2</v>
      </c>
      <c r="D2622" s="2" t="s">
        <v>24</v>
      </c>
      <c r="E2622" s="2" t="s">
        <v>2</v>
      </c>
      <c r="F2622" s="2" t="s">
        <v>231</v>
      </c>
      <c r="G2622" s="4"/>
      <c r="H2622" s="3">
        <v>78.652372400000004</v>
      </c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3">
        <v>34.722222199999997</v>
      </c>
      <c r="X2622" s="3">
        <v>34.722222199999997</v>
      </c>
      <c r="Y2622" s="3">
        <v>34.722222199999997</v>
      </c>
      <c r="Z2622" s="3">
        <v>34.722222199999997</v>
      </c>
      <c r="AA2622" s="3">
        <v>34.722222199999997</v>
      </c>
      <c r="AB2622" s="3">
        <v>34.722222199999997</v>
      </c>
      <c r="AC2622" s="3">
        <v>34.722222199999997</v>
      </c>
      <c r="AD2622" s="3">
        <v>34.722222199999997</v>
      </c>
      <c r="AE2622" s="3">
        <v>34.722222199999997</v>
      </c>
      <c r="AF2622" s="3">
        <v>34.722222199999997</v>
      </c>
      <c r="AG2622" s="3">
        <v>34.722222199999997</v>
      </c>
      <c r="AH2622" s="3">
        <v>34.722222199999997</v>
      </c>
      <c r="AI2622" s="3">
        <v>34.722222199999997</v>
      </c>
      <c r="AJ2622" s="3">
        <v>34.722222199999997</v>
      </c>
      <c r="AK2622" s="3">
        <v>34.722222199999997</v>
      </c>
      <c r="AL2622" s="3">
        <v>34.722222199999997</v>
      </c>
      <c r="AM2622" s="3">
        <v>34.722222199999997</v>
      </c>
      <c r="AN2622" s="4"/>
      <c r="AO2622" s="4"/>
    </row>
    <row r="2623" spans="1:41" x14ac:dyDescent="0.25">
      <c r="A2623" s="378" t="str">
        <f t="shared" si="18"/>
        <v>DIC7</v>
      </c>
      <c r="B2623" s="2" t="s">
        <v>4</v>
      </c>
      <c r="C2623" s="2" t="s">
        <v>2</v>
      </c>
      <c r="D2623" s="2" t="s">
        <v>24</v>
      </c>
      <c r="E2623" s="2" t="s">
        <v>2</v>
      </c>
      <c r="F2623" s="2" t="s">
        <v>290</v>
      </c>
      <c r="G2623" s="4"/>
      <c r="H2623" s="3">
        <v>135.88521069999999</v>
      </c>
      <c r="I2623" s="3">
        <v>55.408451499999998</v>
      </c>
      <c r="J2623" s="3">
        <v>55.210847299999998</v>
      </c>
      <c r="K2623" s="3">
        <v>48.826772300000002</v>
      </c>
      <c r="L2623" s="3">
        <v>40.288082500000002</v>
      </c>
      <c r="M2623" s="3">
        <v>43.402777800000003</v>
      </c>
      <c r="N2623" s="3">
        <v>43.402777800000003</v>
      </c>
      <c r="O2623" s="3">
        <v>43.402777800000003</v>
      </c>
      <c r="P2623" s="3">
        <v>43.402777800000003</v>
      </c>
      <c r="Q2623" s="3">
        <v>43.402777800000003</v>
      </c>
      <c r="R2623" s="3">
        <v>43.402777800000003</v>
      </c>
      <c r="S2623" s="3">
        <v>43.402777800000003</v>
      </c>
      <c r="T2623" s="3">
        <v>43.402777800000003</v>
      </c>
      <c r="U2623" s="3">
        <v>43.402777800000003</v>
      </c>
      <c r="V2623" s="3">
        <v>43.402777800000003</v>
      </c>
      <c r="W2623" s="3">
        <v>34.722222199999997</v>
      </c>
      <c r="X2623" s="3">
        <v>34.722222199999997</v>
      </c>
      <c r="Y2623" s="3">
        <v>34.722222199999997</v>
      </c>
      <c r="Z2623" s="3">
        <v>34.722222199999997</v>
      </c>
      <c r="AA2623" s="3">
        <v>34.722222199999997</v>
      </c>
      <c r="AB2623" s="3">
        <v>34.722222199999997</v>
      </c>
      <c r="AC2623" s="3">
        <v>34.722222199999997</v>
      </c>
      <c r="AD2623" s="3">
        <v>34.722222199999997</v>
      </c>
      <c r="AE2623" s="3">
        <v>34.722222199999997</v>
      </c>
      <c r="AF2623" s="3">
        <v>34.722222199999997</v>
      </c>
      <c r="AG2623" s="3">
        <v>34.722222199999997</v>
      </c>
      <c r="AH2623" s="3">
        <v>34.722222199999997</v>
      </c>
      <c r="AI2623" s="3">
        <v>34.722222199999997</v>
      </c>
      <c r="AJ2623" s="3">
        <v>34.722222199999997</v>
      </c>
      <c r="AK2623" s="3">
        <v>34.722222199999997</v>
      </c>
      <c r="AL2623" s="3">
        <v>34.722222199999997</v>
      </c>
      <c r="AM2623" s="3">
        <v>34.722222199999997</v>
      </c>
      <c r="AN2623" s="4"/>
      <c r="AO2623" s="4"/>
    </row>
    <row r="2624" spans="1:41" x14ac:dyDescent="0.25">
      <c r="A2624" s="378" t="str">
        <f t="shared" si="18"/>
        <v>DIC7</v>
      </c>
      <c r="B2624" s="2" t="s">
        <v>4</v>
      </c>
      <c r="C2624" s="2" t="s">
        <v>2</v>
      </c>
      <c r="D2624" s="2" t="s">
        <v>24</v>
      </c>
      <c r="E2624" s="2" t="s">
        <v>2</v>
      </c>
      <c r="F2624" s="2" t="s">
        <v>232</v>
      </c>
      <c r="G2624" s="4"/>
      <c r="H2624" s="3">
        <v>112.7610863</v>
      </c>
      <c r="I2624" s="3">
        <v>47.0743103</v>
      </c>
      <c r="J2624" s="3">
        <v>47.041781899999997</v>
      </c>
      <c r="K2624" s="3">
        <v>42.068773399999998</v>
      </c>
      <c r="L2624" s="3">
        <v>35.367165399999998</v>
      </c>
      <c r="M2624" s="3">
        <v>35.367165399999998</v>
      </c>
      <c r="N2624" s="3">
        <v>35.367165399999998</v>
      </c>
      <c r="O2624" s="3">
        <v>35.367165399999998</v>
      </c>
      <c r="P2624" s="3">
        <v>35.367165399999998</v>
      </c>
      <c r="Q2624" s="3">
        <v>35.367165399999998</v>
      </c>
      <c r="R2624" s="3">
        <v>35.367165399999998</v>
      </c>
      <c r="S2624" s="3">
        <v>35.367165399999998</v>
      </c>
      <c r="T2624" s="3">
        <v>35.367165399999998</v>
      </c>
      <c r="U2624" s="3">
        <v>35.367165399999998</v>
      </c>
      <c r="V2624" s="3">
        <v>43.402777800000003</v>
      </c>
      <c r="W2624" s="3">
        <v>34.722222199999997</v>
      </c>
      <c r="X2624" s="3">
        <v>34.722222199999997</v>
      </c>
      <c r="Y2624" s="3">
        <v>34.722222199999997</v>
      </c>
      <c r="Z2624" s="3">
        <v>34.722222199999997</v>
      </c>
      <c r="AA2624" s="3">
        <v>34.722222199999997</v>
      </c>
      <c r="AB2624" s="3">
        <v>34.722222199999997</v>
      </c>
      <c r="AC2624" s="3">
        <v>34.722222199999997</v>
      </c>
      <c r="AD2624" s="3">
        <v>34.722222199999997</v>
      </c>
      <c r="AE2624" s="3">
        <v>34.722222199999997</v>
      </c>
      <c r="AF2624" s="3">
        <v>34.722222199999997</v>
      </c>
      <c r="AG2624" s="3">
        <v>34.722222199999997</v>
      </c>
      <c r="AH2624" s="3">
        <v>34.722222199999997</v>
      </c>
      <c r="AI2624" s="3">
        <v>34.722222199999997</v>
      </c>
      <c r="AJ2624" s="3">
        <v>34.722222199999997</v>
      </c>
      <c r="AK2624" s="3">
        <v>34.722222199999997</v>
      </c>
      <c r="AL2624" s="3">
        <v>34.722222199999997</v>
      </c>
      <c r="AM2624" s="3">
        <v>34.722222199999997</v>
      </c>
      <c r="AN2624" s="4"/>
      <c r="AO2624" s="4"/>
    </row>
    <row r="2625" spans="1:41" x14ac:dyDescent="0.25">
      <c r="A2625" s="378" t="str">
        <f t="shared" si="18"/>
        <v>DIC7</v>
      </c>
      <c r="B2625" s="2" t="s">
        <v>4</v>
      </c>
      <c r="C2625" s="2" t="s">
        <v>2</v>
      </c>
      <c r="D2625" s="2" t="s">
        <v>24</v>
      </c>
      <c r="E2625" s="2" t="s">
        <v>2</v>
      </c>
      <c r="F2625" s="2" t="s">
        <v>291</v>
      </c>
      <c r="G2625" s="4"/>
      <c r="H2625" s="3">
        <v>138.3810186</v>
      </c>
      <c r="I2625" s="3">
        <v>57.769849600000001</v>
      </c>
      <c r="J2625" s="3">
        <v>57.729930699999997</v>
      </c>
      <c r="K2625" s="3">
        <v>51.627027599999998</v>
      </c>
      <c r="L2625" s="3">
        <v>43.402777800000003</v>
      </c>
      <c r="M2625" s="3">
        <v>43.402777800000003</v>
      </c>
      <c r="N2625" s="3">
        <v>43.402777800000003</v>
      </c>
      <c r="O2625" s="3">
        <v>43.402777800000003</v>
      </c>
      <c r="P2625" s="3">
        <v>43.402777800000003</v>
      </c>
      <c r="Q2625" s="3">
        <v>43.402777800000003</v>
      </c>
      <c r="R2625" s="3">
        <v>43.402777800000003</v>
      </c>
      <c r="S2625" s="3">
        <v>43.402777800000003</v>
      </c>
      <c r="T2625" s="3">
        <v>43.402777800000003</v>
      </c>
      <c r="U2625" s="3">
        <v>43.402777800000003</v>
      </c>
      <c r="V2625" s="3">
        <v>43.402777800000003</v>
      </c>
      <c r="W2625" s="3">
        <v>34.722222199999997</v>
      </c>
      <c r="X2625" s="3">
        <v>34.722222199999997</v>
      </c>
      <c r="Y2625" s="3">
        <v>34.722222199999997</v>
      </c>
      <c r="Z2625" s="3">
        <v>34.722222199999997</v>
      </c>
      <c r="AA2625" s="3">
        <v>34.722222199999997</v>
      </c>
      <c r="AB2625" s="3">
        <v>34.722222199999997</v>
      </c>
      <c r="AC2625" s="3">
        <v>34.722222199999997</v>
      </c>
      <c r="AD2625" s="3">
        <v>34.722222199999997</v>
      </c>
      <c r="AE2625" s="3">
        <v>34.722222199999997</v>
      </c>
      <c r="AF2625" s="3">
        <v>34.722222199999997</v>
      </c>
      <c r="AG2625" s="3">
        <v>34.722222199999997</v>
      </c>
      <c r="AH2625" s="3">
        <v>34.722222199999997</v>
      </c>
      <c r="AI2625" s="3">
        <v>34.722222199999997</v>
      </c>
      <c r="AJ2625" s="3">
        <v>34.722222199999997</v>
      </c>
      <c r="AK2625" s="3">
        <v>34.722222199999997</v>
      </c>
      <c r="AL2625" s="3">
        <v>34.722222199999997</v>
      </c>
      <c r="AM2625" s="3">
        <v>34.722222199999997</v>
      </c>
      <c r="AN2625" s="4"/>
      <c r="AO2625" s="4"/>
    </row>
    <row r="2626" spans="1:41" x14ac:dyDescent="0.25">
      <c r="A2626" s="378" t="str">
        <f t="shared" si="18"/>
        <v>DIC7</v>
      </c>
      <c r="B2626" s="2" t="s">
        <v>4</v>
      </c>
      <c r="C2626" s="2" t="s">
        <v>2</v>
      </c>
      <c r="D2626" s="2" t="s">
        <v>24</v>
      </c>
      <c r="E2626" s="2" t="s">
        <v>2</v>
      </c>
      <c r="F2626" s="2" t="s">
        <v>292</v>
      </c>
      <c r="G2626" s="4"/>
      <c r="H2626" s="3">
        <v>127.3752351</v>
      </c>
      <c r="I2626" s="3">
        <v>47.125</v>
      </c>
      <c r="J2626" s="3">
        <v>47.041781899999997</v>
      </c>
      <c r="K2626" s="3">
        <v>42.068773399999998</v>
      </c>
      <c r="L2626" s="3">
        <v>35.367165399999998</v>
      </c>
      <c r="M2626" s="3">
        <v>35.367165399999998</v>
      </c>
      <c r="N2626" s="3">
        <v>35.367165399999998</v>
      </c>
      <c r="O2626" s="3">
        <v>35.367165399999998</v>
      </c>
      <c r="P2626" s="3">
        <v>43.402777800000003</v>
      </c>
      <c r="Q2626" s="3">
        <v>43.402777800000003</v>
      </c>
      <c r="R2626" s="3">
        <v>43.402777800000003</v>
      </c>
      <c r="S2626" s="3">
        <v>43.402777800000003</v>
      </c>
      <c r="T2626" s="3">
        <v>43.402777800000003</v>
      </c>
      <c r="U2626" s="3">
        <v>43.402777800000003</v>
      </c>
      <c r="V2626" s="3">
        <v>43.402777800000003</v>
      </c>
      <c r="W2626" s="3">
        <v>34.722222199999997</v>
      </c>
      <c r="X2626" s="3">
        <v>34.722222199999997</v>
      </c>
      <c r="Y2626" s="3">
        <v>34.722222199999997</v>
      </c>
      <c r="Z2626" s="3">
        <v>34.722222199999997</v>
      </c>
      <c r="AA2626" s="3">
        <v>34.722222199999997</v>
      </c>
      <c r="AB2626" s="3">
        <v>34.722222199999997</v>
      </c>
      <c r="AC2626" s="3">
        <v>34.722222199999997</v>
      </c>
      <c r="AD2626" s="3">
        <v>34.722222199999997</v>
      </c>
      <c r="AE2626" s="3">
        <v>34.722222199999997</v>
      </c>
      <c r="AF2626" s="3">
        <v>34.722222199999997</v>
      </c>
      <c r="AG2626" s="3">
        <v>34.722222199999997</v>
      </c>
      <c r="AH2626" s="3">
        <v>34.722222199999997</v>
      </c>
      <c r="AI2626" s="3">
        <v>34.722222199999997</v>
      </c>
      <c r="AJ2626" s="3">
        <v>34.722222199999997</v>
      </c>
      <c r="AK2626" s="3">
        <v>34.722222199999997</v>
      </c>
      <c r="AL2626" s="3">
        <v>34.722222199999997</v>
      </c>
      <c r="AM2626" s="3">
        <v>34.722222199999997</v>
      </c>
      <c r="AN2626" s="4"/>
      <c r="AO2626" s="4"/>
    </row>
    <row r="2627" spans="1:41" x14ac:dyDescent="0.25">
      <c r="A2627" s="378" t="str">
        <f t="shared" si="18"/>
        <v>DIC7</v>
      </c>
      <c r="B2627" s="2" t="s">
        <v>4</v>
      </c>
      <c r="C2627" s="2" t="s">
        <v>2</v>
      </c>
      <c r="D2627" s="2" t="s">
        <v>24</v>
      </c>
      <c r="E2627" s="2" t="s">
        <v>2</v>
      </c>
      <c r="F2627" s="2" t="s">
        <v>293</v>
      </c>
      <c r="G2627" s="4"/>
      <c r="H2627" s="3">
        <v>127.3752351</v>
      </c>
      <c r="I2627" s="3">
        <v>52.627297400000003</v>
      </c>
      <c r="J2627" s="3">
        <v>52.357195099999998</v>
      </c>
      <c r="K2627" s="3">
        <v>46.024108599999998</v>
      </c>
      <c r="L2627" s="3">
        <v>37.5696753</v>
      </c>
      <c r="M2627" s="3">
        <v>37.339491899999999</v>
      </c>
      <c r="N2627" s="3">
        <v>43.402777800000003</v>
      </c>
      <c r="O2627" s="3">
        <v>43.402777800000003</v>
      </c>
      <c r="P2627" s="3">
        <v>43.402777800000003</v>
      </c>
      <c r="Q2627" s="3">
        <v>43.402777800000003</v>
      </c>
      <c r="R2627" s="3">
        <v>43.402777800000003</v>
      </c>
      <c r="S2627" s="3">
        <v>43.402777800000003</v>
      </c>
      <c r="T2627" s="3">
        <v>43.402777800000003</v>
      </c>
      <c r="U2627" s="3">
        <v>43.402777800000003</v>
      </c>
      <c r="V2627" s="3">
        <v>43.402777800000003</v>
      </c>
      <c r="W2627" s="3">
        <v>34.722222199999997</v>
      </c>
      <c r="X2627" s="3">
        <v>34.722222199999997</v>
      </c>
      <c r="Y2627" s="3">
        <v>34.722222199999997</v>
      </c>
      <c r="Z2627" s="3">
        <v>34.722222199999997</v>
      </c>
      <c r="AA2627" s="3">
        <v>34.722222199999997</v>
      </c>
      <c r="AB2627" s="3">
        <v>34.722222199999997</v>
      </c>
      <c r="AC2627" s="3">
        <v>34.722222199999997</v>
      </c>
      <c r="AD2627" s="3">
        <v>34.722222199999997</v>
      </c>
      <c r="AE2627" s="3">
        <v>34.722222199999997</v>
      </c>
      <c r="AF2627" s="3">
        <v>34.722222199999997</v>
      </c>
      <c r="AG2627" s="3">
        <v>34.722222199999997</v>
      </c>
      <c r="AH2627" s="3">
        <v>34.722222199999997</v>
      </c>
      <c r="AI2627" s="3">
        <v>34.722222199999997</v>
      </c>
      <c r="AJ2627" s="3">
        <v>34.722222199999997</v>
      </c>
      <c r="AK2627" s="3">
        <v>34.722222199999997</v>
      </c>
      <c r="AL2627" s="3">
        <v>34.722222199999997</v>
      </c>
      <c r="AM2627" s="3">
        <v>34.722222199999997</v>
      </c>
      <c r="AN2627" s="4"/>
      <c r="AO2627" s="4"/>
    </row>
    <row r="2628" spans="1:41" x14ac:dyDescent="0.25">
      <c r="A2628" s="378" t="str">
        <f t="shared" si="18"/>
        <v>DIC7</v>
      </c>
      <c r="B2628" s="2" t="s">
        <v>4</v>
      </c>
      <c r="C2628" s="2" t="s">
        <v>2</v>
      </c>
      <c r="D2628" s="2" t="s">
        <v>24</v>
      </c>
      <c r="E2628" s="2" t="s">
        <v>2</v>
      </c>
      <c r="F2628" s="2" t="s">
        <v>233</v>
      </c>
      <c r="G2628" s="4"/>
      <c r="H2628" s="3">
        <v>127.3752351</v>
      </c>
      <c r="I2628" s="3">
        <v>47.125</v>
      </c>
      <c r="J2628" s="3">
        <v>47.041781899999997</v>
      </c>
      <c r="K2628" s="3">
        <v>40.895579699999999</v>
      </c>
      <c r="L2628" s="3">
        <v>32.628030699999997</v>
      </c>
      <c r="M2628" s="3">
        <v>32.584731599999998</v>
      </c>
      <c r="N2628" s="3">
        <v>32.541432399999998</v>
      </c>
      <c r="O2628" s="3">
        <v>32.404614500000001</v>
      </c>
      <c r="P2628" s="3">
        <v>32.267796599999997</v>
      </c>
      <c r="Q2628" s="3">
        <v>32.130978800000001</v>
      </c>
      <c r="R2628" s="3">
        <v>31.994160900000001</v>
      </c>
      <c r="S2628" s="3">
        <v>31.857343</v>
      </c>
      <c r="T2628" s="3">
        <v>39.874127100000003</v>
      </c>
      <c r="U2628" s="3">
        <v>39.866615299999999</v>
      </c>
      <c r="V2628" s="3">
        <v>39.859103500000003</v>
      </c>
      <c r="W2628" s="3">
        <v>34.722222199999997</v>
      </c>
      <c r="X2628" s="3">
        <v>34.722222199999997</v>
      </c>
      <c r="Y2628" s="3">
        <v>34.722222199999997</v>
      </c>
      <c r="Z2628" s="3">
        <v>34.722222199999997</v>
      </c>
      <c r="AA2628" s="3">
        <v>34.722222199999997</v>
      </c>
      <c r="AB2628" s="3">
        <v>34.722222199999997</v>
      </c>
      <c r="AC2628" s="3">
        <v>34.722222199999997</v>
      </c>
      <c r="AD2628" s="3">
        <v>34.722222199999997</v>
      </c>
      <c r="AE2628" s="3">
        <v>34.722222199999997</v>
      </c>
      <c r="AF2628" s="3">
        <v>34.722222199999997</v>
      </c>
      <c r="AG2628" s="3">
        <v>34.722222199999997</v>
      </c>
      <c r="AH2628" s="3">
        <v>34.722222199999997</v>
      </c>
      <c r="AI2628" s="3">
        <v>34.722222199999997</v>
      </c>
      <c r="AJ2628" s="3">
        <v>34.722222199999997</v>
      </c>
      <c r="AK2628" s="3">
        <v>34.722222199999997</v>
      </c>
      <c r="AL2628" s="3">
        <v>34.722222199999997</v>
      </c>
      <c r="AM2628" s="3">
        <v>34.722222199999997</v>
      </c>
      <c r="AN2628" s="4"/>
      <c r="AO2628" s="4"/>
    </row>
    <row r="2629" spans="1:41" x14ac:dyDescent="0.25">
      <c r="A2629" s="378" t="str">
        <f t="shared" si="18"/>
        <v>DIC7</v>
      </c>
      <c r="B2629" s="2" t="s">
        <v>4</v>
      </c>
      <c r="C2629" s="2" t="s">
        <v>2</v>
      </c>
      <c r="D2629" s="2" t="s">
        <v>24</v>
      </c>
      <c r="E2629" s="2" t="s">
        <v>2</v>
      </c>
      <c r="F2629" s="2" t="s">
        <v>294</v>
      </c>
      <c r="G2629" s="4"/>
      <c r="H2629" s="3">
        <v>138.3810186</v>
      </c>
      <c r="I2629" s="3">
        <v>57.769849600000001</v>
      </c>
      <c r="J2629" s="3">
        <v>57.729930699999997</v>
      </c>
      <c r="K2629" s="3">
        <v>51.627027599999998</v>
      </c>
      <c r="L2629" s="3">
        <v>43.402777800000003</v>
      </c>
      <c r="M2629" s="3">
        <v>43.402777800000003</v>
      </c>
      <c r="N2629" s="3">
        <v>43.402777800000003</v>
      </c>
      <c r="O2629" s="3">
        <v>43.402777800000003</v>
      </c>
      <c r="P2629" s="3">
        <v>43.402777800000003</v>
      </c>
      <c r="Q2629" s="3">
        <v>43.402777800000003</v>
      </c>
      <c r="R2629" s="3">
        <v>43.402777800000003</v>
      </c>
      <c r="S2629" s="3">
        <v>43.402777800000003</v>
      </c>
      <c r="T2629" s="3">
        <v>43.402777800000003</v>
      </c>
      <c r="U2629" s="3">
        <v>43.402777800000003</v>
      </c>
      <c r="V2629" s="3">
        <v>43.402777800000003</v>
      </c>
      <c r="W2629" s="3">
        <v>34.722222199999997</v>
      </c>
      <c r="X2629" s="3">
        <v>34.722222199999997</v>
      </c>
      <c r="Y2629" s="3">
        <v>34.722222199999997</v>
      </c>
      <c r="Z2629" s="3">
        <v>34.722222199999997</v>
      </c>
      <c r="AA2629" s="3">
        <v>34.722222199999997</v>
      </c>
      <c r="AB2629" s="3">
        <v>34.722222199999997</v>
      </c>
      <c r="AC2629" s="3">
        <v>34.722222199999997</v>
      </c>
      <c r="AD2629" s="3">
        <v>34.722222199999997</v>
      </c>
      <c r="AE2629" s="3">
        <v>34.722222199999997</v>
      </c>
      <c r="AF2629" s="3">
        <v>34.722222199999997</v>
      </c>
      <c r="AG2629" s="3">
        <v>34.722222199999997</v>
      </c>
      <c r="AH2629" s="3">
        <v>34.722222199999997</v>
      </c>
      <c r="AI2629" s="3">
        <v>34.722222199999997</v>
      </c>
      <c r="AJ2629" s="3">
        <v>34.722222199999997</v>
      </c>
      <c r="AK2629" s="3">
        <v>34.722222199999997</v>
      </c>
      <c r="AL2629" s="3">
        <v>34.722222199999997</v>
      </c>
      <c r="AM2629" s="3">
        <v>34.722222199999997</v>
      </c>
      <c r="AN2629" s="4"/>
      <c r="AO2629" s="4"/>
    </row>
    <row r="2630" spans="1:41" x14ac:dyDescent="0.25">
      <c r="A2630" s="378" t="str">
        <f t="shared" si="18"/>
        <v>DIC7</v>
      </c>
      <c r="B2630" s="2" t="s">
        <v>4</v>
      </c>
      <c r="C2630" s="2" t="s">
        <v>2</v>
      </c>
      <c r="D2630" s="2" t="s">
        <v>24</v>
      </c>
      <c r="E2630" s="2" t="s">
        <v>2</v>
      </c>
      <c r="F2630" s="2" t="s">
        <v>234</v>
      </c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3">
        <v>43.402777800000003</v>
      </c>
      <c r="W2630" s="3">
        <v>34.722222199999997</v>
      </c>
      <c r="X2630" s="3">
        <v>34.722222199999997</v>
      </c>
      <c r="Y2630" s="3">
        <v>34.722222199999997</v>
      </c>
      <c r="Z2630" s="3">
        <v>34.722222199999997</v>
      </c>
      <c r="AA2630" s="3">
        <v>34.722222199999997</v>
      </c>
      <c r="AB2630" s="3">
        <v>34.722222199999997</v>
      </c>
      <c r="AC2630" s="3">
        <v>34.722222199999997</v>
      </c>
      <c r="AD2630" s="3">
        <v>34.722222199999997</v>
      </c>
      <c r="AE2630" s="3">
        <v>34.722222199999997</v>
      </c>
      <c r="AF2630" s="3">
        <v>34.722222199999997</v>
      </c>
      <c r="AG2630" s="3">
        <v>34.722222199999997</v>
      </c>
      <c r="AH2630" s="3">
        <v>34.722222199999997</v>
      </c>
      <c r="AI2630" s="3">
        <v>34.722222199999997</v>
      </c>
      <c r="AJ2630" s="3">
        <v>34.722222199999997</v>
      </c>
      <c r="AK2630" s="3">
        <v>34.722222199999997</v>
      </c>
      <c r="AL2630" s="3">
        <v>34.722222199999997</v>
      </c>
      <c r="AM2630" s="3">
        <v>34.722222199999997</v>
      </c>
      <c r="AN2630" s="4"/>
      <c r="AO2630" s="4"/>
    </row>
    <row r="2631" spans="1:41" x14ac:dyDescent="0.25">
      <c r="A2631" s="378" t="str">
        <f t="shared" si="18"/>
        <v>DIC7</v>
      </c>
      <c r="B2631" s="2" t="s">
        <v>4</v>
      </c>
      <c r="C2631" s="2" t="s">
        <v>2</v>
      </c>
      <c r="D2631" s="2" t="s">
        <v>24</v>
      </c>
      <c r="E2631" s="2" t="s">
        <v>2</v>
      </c>
      <c r="F2631" s="2" t="s">
        <v>235</v>
      </c>
      <c r="G2631" s="4"/>
      <c r="H2631" s="3">
        <v>106.2417944</v>
      </c>
      <c r="I2631" s="3">
        <v>29.1737526</v>
      </c>
      <c r="J2631" s="3">
        <v>26.087654400000002</v>
      </c>
      <c r="K2631" s="3">
        <v>18.633371799999999</v>
      </c>
      <c r="L2631" s="3">
        <v>9.0577424000000004</v>
      </c>
      <c r="M2631" s="3">
        <v>7.7063628</v>
      </c>
      <c r="N2631" s="3">
        <v>6.3549832999999998</v>
      </c>
      <c r="O2631" s="3">
        <v>5.5526555999999996</v>
      </c>
      <c r="P2631" s="3">
        <v>43.402777800000003</v>
      </c>
      <c r="Q2631" s="3">
        <v>43.402777800000003</v>
      </c>
      <c r="R2631" s="3">
        <v>43.402777800000003</v>
      </c>
      <c r="S2631" s="3">
        <v>43.402777800000003</v>
      </c>
      <c r="T2631" s="3">
        <v>43.402777800000003</v>
      </c>
      <c r="U2631" s="3">
        <v>43.402777800000003</v>
      </c>
      <c r="V2631" s="3">
        <v>43.402777800000003</v>
      </c>
      <c r="W2631" s="3">
        <v>34.722222199999997</v>
      </c>
      <c r="X2631" s="3">
        <v>34.722222199999997</v>
      </c>
      <c r="Y2631" s="3">
        <v>34.722222199999997</v>
      </c>
      <c r="Z2631" s="3">
        <v>34.722222199999997</v>
      </c>
      <c r="AA2631" s="3">
        <v>34.722222199999997</v>
      </c>
      <c r="AB2631" s="3">
        <v>34.722222199999997</v>
      </c>
      <c r="AC2631" s="3">
        <v>34.722222199999997</v>
      </c>
      <c r="AD2631" s="3">
        <v>34.722222199999997</v>
      </c>
      <c r="AE2631" s="3">
        <v>34.722222199999997</v>
      </c>
      <c r="AF2631" s="3">
        <v>34.722222199999997</v>
      </c>
      <c r="AG2631" s="3">
        <v>34.722222199999997</v>
      </c>
      <c r="AH2631" s="3">
        <v>34.722222199999997</v>
      </c>
      <c r="AI2631" s="3">
        <v>34.722222199999997</v>
      </c>
      <c r="AJ2631" s="3">
        <v>34.722222199999997</v>
      </c>
      <c r="AK2631" s="3">
        <v>34.722222199999997</v>
      </c>
      <c r="AL2631" s="3">
        <v>34.722222199999997</v>
      </c>
      <c r="AM2631" s="3">
        <v>34.722222199999997</v>
      </c>
      <c r="AN2631" s="4"/>
      <c r="AO2631" s="4"/>
    </row>
    <row r="2632" spans="1:41" x14ac:dyDescent="0.25">
      <c r="A2632" s="378" t="str">
        <f t="shared" si="18"/>
        <v>DIC7</v>
      </c>
      <c r="B2632" s="2" t="s">
        <v>4</v>
      </c>
      <c r="C2632" s="2" t="s">
        <v>2</v>
      </c>
      <c r="D2632" s="2" t="s">
        <v>24</v>
      </c>
      <c r="E2632" s="2" t="s">
        <v>2</v>
      </c>
      <c r="F2632" s="2" t="s">
        <v>295</v>
      </c>
      <c r="G2632" s="4"/>
      <c r="H2632" s="3">
        <v>138.3810186</v>
      </c>
      <c r="I2632" s="3">
        <v>57.769849600000001</v>
      </c>
      <c r="J2632" s="3">
        <v>57.729930699999997</v>
      </c>
      <c r="K2632" s="3">
        <v>51.627027599999998</v>
      </c>
      <c r="L2632" s="3">
        <v>43.402777800000003</v>
      </c>
      <c r="M2632" s="3">
        <v>43.402777800000003</v>
      </c>
      <c r="N2632" s="3">
        <v>43.402777800000003</v>
      </c>
      <c r="O2632" s="3">
        <v>43.402777800000003</v>
      </c>
      <c r="P2632" s="3">
        <v>43.402777800000003</v>
      </c>
      <c r="Q2632" s="3">
        <v>43.402777800000003</v>
      </c>
      <c r="R2632" s="3">
        <v>43.402777800000003</v>
      </c>
      <c r="S2632" s="3">
        <v>43.402777800000003</v>
      </c>
      <c r="T2632" s="3">
        <v>43.402777800000003</v>
      </c>
      <c r="U2632" s="3">
        <v>43.402777800000003</v>
      </c>
      <c r="V2632" s="3">
        <v>43.402777800000003</v>
      </c>
      <c r="W2632" s="3">
        <v>34.722222199999997</v>
      </c>
      <c r="X2632" s="3">
        <v>34.722222199999997</v>
      </c>
      <c r="Y2632" s="3">
        <v>34.722222199999997</v>
      </c>
      <c r="Z2632" s="3">
        <v>34.722222199999997</v>
      </c>
      <c r="AA2632" s="3">
        <v>34.722222199999997</v>
      </c>
      <c r="AB2632" s="3">
        <v>34.722222199999997</v>
      </c>
      <c r="AC2632" s="3">
        <v>34.722222199999997</v>
      </c>
      <c r="AD2632" s="3">
        <v>34.722222199999997</v>
      </c>
      <c r="AE2632" s="3">
        <v>34.722222199999997</v>
      </c>
      <c r="AF2632" s="3">
        <v>34.722222199999997</v>
      </c>
      <c r="AG2632" s="3">
        <v>34.722222199999997</v>
      </c>
      <c r="AH2632" s="3">
        <v>34.722222199999997</v>
      </c>
      <c r="AI2632" s="3">
        <v>34.722222199999997</v>
      </c>
      <c r="AJ2632" s="3">
        <v>34.722222199999997</v>
      </c>
      <c r="AK2632" s="3">
        <v>34.722222199999997</v>
      </c>
      <c r="AL2632" s="3">
        <v>34.722222199999997</v>
      </c>
      <c r="AM2632" s="3">
        <v>34.722222199999997</v>
      </c>
      <c r="AN2632" s="4"/>
      <c r="AO2632" s="4"/>
    </row>
    <row r="2633" spans="1:41" x14ac:dyDescent="0.25">
      <c r="A2633" s="378" t="str">
        <f t="shared" si="18"/>
        <v>DIC7</v>
      </c>
      <c r="B2633" s="2" t="s">
        <v>4</v>
      </c>
      <c r="C2633" s="2" t="s">
        <v>2</v>
      </c>
      <c r="D2633" s="2" t="s">
        <v>24</v>
      </c>
      <c r="E2633" s="2" t="s">
        <v>2</v>
      </c>
      <c r="F2633" s="2" t="s">
        <v>236</v>
      </c>
      <c r="G2633" s="4"/>
      <c r="H2633" s="3">
        <v>78.935446600000006</v>
      </c>
      <c r="I2633" s="3">
        <v>0.2737908</v>
      </c>
      <c r="J2633" s="4"/>
      <c r="K2633" s="4"/>
      <c r="L2633" s="4"/>
      <c r="M2633" s="4"/>
      <c r="N2633" s="4"/>
      <c r="O2633" s="4"/>
      <c r="P2633" s="3">
        <v>7.9335351000000003</v>
      </c>
      <c r="Q2633" s="3">
        <v>7.1953810999999996</v>
      </c>
      <c r="R2633" s="3">
        <v>6.4572270999999999</v>
      </c>
      <c r="S2633" s="3">
        <v>5.7190731000000001</v>
      </c>
      <c r="T2633" s="3">
        <v>4.8463659000000003</v>
      </c>
      <c r="U2633" s="3">
        <v>3.9736587999999999</v>
      </c>
      <c r="V2633" s="3">
        <v>11.874256900000001</v>
      </c>
      <c r="W2633" s="3">
        <v>34.722222199999997</v>
      </c>
      <c r="X2633" s="3">
        <v>34.722222199999997</v>
      </c>
      <c r="Y2633" s="3">
        <v>34.722222199999997</v>
      </c>
      <c r="Z2633" s="3">
        <v>34.722222199999997</v>
      </c>
      <c r="AA2633" s="3">
        <v>34.722222199999997</v>
      </c>
      <c r="AB2633" s="3">
        <v>34.722222199999997</v>
      </c>
      <c r="AC2633" s="3">
        <v>34.722222199999997</v>
      </c>
      <c r="AD2633" s="3">
        <v>34.722222199999997</v>
      </c>
      <c r="AE2633" s="3">
        <v>34.722222199999997</v>
      </c>
      <c r="AF2633" s="3">
        <v>34.722222199999997</v>
      </c>
      <c r="AG2633" s="3">
        <v>34.722222199999997</v>
      </c>
      <c r="AH2633" s="3">
        <v>34.722222199999997</v>
      </c>
      <c r="AI2633" s="3">
        <v>34.722222199999997</v>
      </c>
      <c r="AJ2633" s="3">
        <v>34.722222199999997</v>
      </c>
      <c r="AK2633" s="3">
        <v>34.722222199999997</v>
      </c>
      <c r="AL2633" s="3">
        <v>34.722222199999997</v>
      </c>
      <c r="AM2633" s="3">
        <v>34.722222199999997</v>
      </c>
      <c r="AN2633" s="4"/>
      <c r="AO2633" s="4"/>
    </row>
    <row r="2634" spans="1:41" x14ac:dyDescent="0.25">
      <c r="A2634" s="378" t="str">
        <f t="shared" si="18"/>
        <v>DIC7</v>
      </c>
      <c r="B2634" s="2" t="s">
        <v>4</v>
      </c>
      <c r="C2634" s="2" t="s">
        <v>2</v>
      </c>
      <c r="D2634" s="2" t="s">
        <v>24</v>
      </c>
      <c r="E2634" s="2" t="s">
        <v>2</v>
      </c>
      <c r="F2634" s="2" t="s">
        <v>296</v>
      </c>
      <c r="G2634" s="4"/>
      <c r="H2634" s="3">
        <v>138.3810186</v>
      </c>
      <c r="I2634" s="3">
        <v>57.769849600000001</v>
      </c>
      <c r="J2634" s="3">
        <v>57.729930699999997</v>
      </c>
      <c r="K2634" s="3">
        <v>51.627027599999998</v>
      </c>
      <c r="L2634" s="3">
        <v>43.402777800000003</v>
      </c>
      <c r="M2634" s="3">
        <v>43.402777800000003</v>
      </c>
      <c r="N2634" s="3">
        <v>43.402777800000003</v>
      </c>
      <c r="O2634" s="3">
        <v>43.402777800000003</v>
      </c>
      <c r="P2634" s="3">
        <v>43.402777800000003</v>
      </c>
      <c r="Q2634" s="3">
        <v>43.402777800000003</v>
      </c>
      <c r="R2634" s="3">
        <v>43.402777800000003</v>
      </c>
      <c r="S2634" s="3">
        <v>43.402777800000003</v>
      </c>
      <c r="T2634" s="3">
        <v>43.402777800000003</v>
      </c>
      <c r="U2634" s="3">
        <v>43.402777800000003</v>
      </c>
      <c r="V2634" s="3">
        <v>43.402777800000003</v>
      </c>
      <c r="W2634" s="3">
        <v>34.722222199999997</v>
      </c>
      <c r="X2634" s="3">
        <v>34.722222199999997</v>
      </c>
      <c r="Y2634" s="3">
        <v>34.722222199999997</v>
      </c>
      <c r="Z2634" s="3">
        <v>34.722222199999997</v>
      </c>
      <c r="AA2634" s="3">
        <v>34.722222199999997</v>
      </c>
      <c r="AB2634" s="3">
        <v>34.722222199999997</v>
      </c>
      <c r="AC2634" s="3">
        <v>34.722222199999997</v>
      </c>
      <c r="AD2634" s="3">
        <v>34.722222199999997</v>
      </c>
      <c r="AE2634" s="3">
        <v>34.722222199999997</v>
      </c>
      <c r="AF2634" s="3">
        <v>34.722222199999997</v>
      </c>
      <c r="AG2634" s="3">
        <v>34.722222199999997</v>
      </c>
      <c r="AH2634" s="3">
        <v>34.722222199999997</v>
      </c>
      <c r="AI2634" s="3">
        <v>34.722222199999997</v>
      </c>
      <c r="AJ2634" s="3">
        <v>34.722222199999997</v>
      </c>
      <c r="AK2634" s="3">
        <v>34.722222199999997</v>
      </c>
      <c r="AL2634" s="3">
        <v>34.722222199999997</v>
      </c>
      <c r="AM2634" s="3">
        <v>34.722222199999997</v>
      </c>
      <c r="AN2634" s="4"/>
      <c r="AO2634" s="4"/>
    </row>
    <row r="2635" spans="1:41" x14ac:dyDescent="0.25">
      <c r="A2635" s="378" t="str">
        <f t="shared" si="18"/>
        <v>DIC7</v>
      </c>
      <c r="B2635" s="2" t="s">
        <v>4</v>
      </c>
      <c r="C2635" s="2" t="s">
        <v>2</v>
      </c>
      <c r="D2635" s="2" t="s">
        <v>24</v>
      </c>
      <c r="E2635" s="2" t="s">
        <v>2</v>
      </c>
      <c r="F2635" s="2" t="s">
        <v>297</v>
      </c>
      <c r="G2635" s="4"/>
      <c r="H2635" s="3">
        <v>5.3627209999999996</v>
      </c>
      <c r="I2635" s="3">
        <v>5.2934489999999998</v>
      </c>
      <c r="J2635" s="3">
        <v>5.3377911999999998</v>
      </c>
      <c r="K2635" s="3">
        <v>5.3821333999999998</v>
      </c>
      <c r="L2635" s="3">
        <v>5.4264755999999998</v>
      </c>
      <c r="M2635" s="3">
        <v>5.4708177999999998</v>
      </c>
      <c r="N2635" s="3">
        <v>5.5151599999999998</v>
      </c>
      <c r="O2635" s="3">
        <v>5.6171560999999999</v>
      </c>
      <c r="P2635" s="3">
        <v>5.7191523000000002</v>
      </c>
      <c r="Q2635" s="3">
        <v>5.8211484999999996</v>
      </c>
      <c r="R2635" s="3">
        <v>5.9231445999999996</v>
      </c>
      <c r="S2635" s="3">
        <v>6.0251408</v>
      </c>
      <c r="T2635" s="3">
        <v>6.1316913</v>
      </c>
      <c r="U2635" s="3">
        <v>6.2382417999999999</v>
      </c>
      <c r="V2635" s="3">
        <v>6.3447922999999999</v>
      </c>
      <c r="W2635" s="3">
        <v>6.4513427999999999</v>
      </c>
      <c r="X2635" s="3">
        <v>6.5578934000000002</v>
      </c>
      <c r="Y2635" s="3">
        <v>6.6345121999999996</v>
      </c>
      <c r="Z2635" s="3">
        <v>6.7111311000000002</v>
      </c>
      <c r="AA2635" s="3">
        <v>6.7877498999999997</v>
      </c>
      <c r="AB2635" s="3">
        <v>6.8643688000000003</v>
      </c>
      <c r="AC2635" s="3">
        <v>6.9409875999999997</v>
      </c>
      <c r="AD2635" s="3">
        <v>7.0496407000000003</v>
      </c>
      <c r="AE2635" s="3">
        <v>7.1582938</v>
      </c>
      <c r="AF2635" s="3">
        <v>7.2669468000000004</v>
      </c>
      <c r="AG2635" s="3">
        <v>7.3755999000000001</v>
      </c>
      <c r="AH2635" s="3">
        <v>7.4842529000000004</v>
      </c>
      <c r="AI2635" s="3">
        <v>7.5680022999999998</v>
      </c>
      <c r="AJ2635" s="3">
        <v>7.6517515999999999</v>
      </c>
      <c r="AK2635" s="3">
        <v>7.7355008999999999</v>
      </c>
      <c r="AL2635" s="3">
        <v>7.8192501999999999</v>
      </c>
      <c r="AM2635" s="3">
        <v>7.9029995</v>
      </c>
      <c r="AN2635" s="4"/>
      <c r="AO2635" s="4"/>
    </row>
    <row r="2636" spans="1:41" x14ac:dyDescent="0.25">
      <c r="A2636" s="378" t="str">
        <f t="shared" si="18"/>
        <v>DIC7</v>
      </c>
      <c r="B2636" s="2" t="s">
        <v>4</v>
      </c>
      <c r="C2636" s="2" t="s">
        <v>2</v>
      </c>
      <c r="D2636" s="2" t="s">
        <v>24</v>
      </c>
      <c r="E2636" s="2" t="s">
        <v>2</v>
      </c>
      <c r="F2636" s="2" t="s">
        <v>298</v>
      </c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3">
        <v>7.5599243999999999</v>
      </c>
      <c r="AA2636" s="3">
        <v>7.6111579999999996</v>
      </c>
      <c r="AB2636" s="3">
        <v>7.6623916000000003</v>
      </c>
      <c r="AC2636" s="3">
        <v>7.7136252000000001</v>
      </c>
      <c r="AD2636" s="3">
        <v>7.7921388</v>
      </c>
      <c r="AE2636" s="3">
        <v>7.8706525000000003</v>
      </c>
      <c r="AF2636" s="3">
        <v>7.9491661000000002</v>
      </c>
      <c r="AG2636" s="3">
        <v>8.0276797999999996</v>
      </c>
      <c r="AH2636" s="3">
        <v>8.1061934000000004</v>
      </c>
      <c r="AI2636" s="3">
        <v>8.1572686999999995</v>
      </c>
      <c r="AJ2636" s="3">
        <v>8.2083438999999991</v>
      </c>
      <c r="AK2636" s="3">
        <v>8.2594192</v>
      </c>
      <c r="AL2636" s="3">
        <v>8.3104945000000008</v>
      </c>
      <c r="AM2636" s="3">
        <v>8.3615697999999998</v>
      </c>
      <c r="AN2636" s="4"/>
      <c r="AO2636" s="4"/>
    </row>
    <row r="2637" spans="1:41" x14ac:dyDescent="0.25">
      <c r="A2637" s="378" t="str">
        <f t="shared" si="18"/>
        <v>DIC7</v>
      </c>
      <c r="B2637" s="2" t="s">
        <v>4</v>
      </c>
      <c r="C2637" s="2" t="s">
        <v>2</v>
      </c>
      <c r="D2637" s="2" t="s">
        <v>24</v>
      </c>
      <c r="E2637" s="2" t="s">
        <v>2</v>
      </c>
      <c r="F2637" s="2" t="s">
        <v>179</v>
      </c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3">
        <v>5.8102777999999997</v>
      </c>
      <c r="Z2637" s="3">
        <v>5.8499226999999996</v>
      </c>
      <c r="AA2637" s="3">
        <v>5.8895676000000003</v>
      </c>
      <c r="AB2637" s="3">
        <v>5.9292125000000002</v>
      </c>
      <c r="AC2637" s="3">
        <v>5.9688574000000001</v>
      </c>
      <c r="AD2637" s="3">
        <v>6.0296117999999996</v>
      </c>
      <c r="AE2637" s="3">
        <v>6.0903662000000001</v>
      </c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</row>
    <row r="2638" spans="1:41" x14ac:dyDescent="0.25">
      <c r="A2638" s="378" t="str">
        <f t="shared" si="18"/>
        <v>DIC7</v>
      </c>
      <c r="B2638" s="2" t="s">
        <v>4</v>
      </c>
      <c r="C2638" s="2" t="s">
        <v>2</v>
      </c>
      <c r="D2638" s="2" t="s">
        <v>24</v>
      </c>
      <c r="E2638" s="2" t="s">
        <v>2</v>
      </c>
      <c r="F2638" s="2" t="s">
        <v>299</v>
      </c>
      <c r="G2638" s="4"/>
      <c r="H2638" s="3">
        <v>3.8710924000000002</v>
      </c>
      <c r="I2638" s="3">
        <v>3.7692104</v>
      </c>
      <c r="J2638" s="3">
        <v>3.8574894999999998</v>
      </c>
      <c r="K2638" s="3">
        <v>3.9457686000000001</v>
      </c>
      <c r="L2638" s="3">
        <v>4.0340477000000003</v>
      </c>
      <c r="M2638" s="3">
        <v>4.1223267999999997</v>
      </c>
      <c r="N2638" s="3">
        <v>4.2106059</v>
      </c>
      <c r="O2638" s="3">
        <v>4.3484930999999998</v>
      </c>
      <c r="P2638" s="3">
        <v>4.4863802000000002</v>
      </c>
      <c r="Q2638" s="3">
        <v>4.6242672999999996</v>
      </c>
      <c r="R2638" s="3">
        <v>4.7621544</v>
      </c>
      <c r="S2638" s="3">
        <v>4.9000415999999998</v>
      </c>
      <c r="T2638" s="3">
        <v>4.9074245000000003</v>
      </c>
      <c r="U2638" s="3">
        <v>4.9148075000000002</v>
      </c>
      <c r="V2638" s="3">
        <v>4.9221905000000001</v>
      </c>
      <c r="W2638" s="3">
        <v>4.9295733999999998</v>
      </c>
      <c r="X2638" s="3">
        <v>4.9369563999999997</v>
      </c>
      <c r="Y2638" s="3">
        <v>4.9647924999999997</v>
      </c>
      <c r="Z2638" s="3">
        <v>4.9926287</v>
      </c>
      <c r="AA2638" s="3">
        <v>5.0204648000000001</v>
      </c>
      <c r="AB2638" s="3">
        <v>5.0483009000000001</v>
      </c>
      <c r="AC2638" s="3">
        <v>5.0761370000000001</v>
      </c>
      <c r="AD2638" s="3">
        <v>5.1313706999999997</v>
      </c>
      <c r="AE2638" s="3">
        <v>5.1866042999999999</v>
      </c>
      <c r="AF2638" s="3">
        <v>5.2418379000000002</v>
      </c>
      <c r="AG2638" s="3">
        <v>5.2970715000000004</v>
      </c>
      <c r="AH2638" s="3">
        <v>5.3523050999999997</v>
      </c>
      <c r="AI2638" s="3">
        <v>5.4894011999999996</v>
      </c>
      <c r="AJ2638" s="3">
        <v>5.6264973999999999</v>
      </c>
      <c r="AK2638" s="3">
        <v>5.7635934999999998</v>
      </c>
      <c r="AL2638" s="3">
        <v>5.9006895999999998</v>
      </c>
      <c r="AM2638" s="3">
        <v>6.0377856999999997</v>
      </c>
      <c r="AN2638" s="4"/>
      <c r="AO2638" s="4"/>
    </row>
    <row r="2639" spans="1:41" x14ac:dyDescent="0.25">
      <c r="A2639" s="378" t="str">
        <f t="shared" si="18"/>
        <v>DIC7</v>
      </c>
      <c r="B2639" s="2" t="s">
        <v>4</v>
      </c>
      <c r="C2639" s="2" t="s">
        <v>2</v>
      </c>
      <c r="D2639" s="2" t="s">
        <v>24</v>
      </c>
      <c r="E2639" s="2" t="s">
        <v>2</v>
      </c>
      <c r="F2639" s="2" t="s">
        <v>183</v>
      </c>
      <c r="G2639" s="4"/>
      <c r="H2639" s="4"/>
      <c r="I2639" s="4"/>
      <c r="J2639" s="3">
        <v>0.2182818</v>
      </c>
      <c r="K2639" s="3">
        <v>0.67252889999999999</v>
      </c>
      <c r="L2639" s="3">
        <v>1.1903462</v>
      </c>
      <c r="M2639" s="3">
        <v>1.2111042000000001</v>
      </c>
      <c r="N2639" s="3">
        <v>1.2318621000000001</v>
      </c>
      <c r="O2639" s="3">
        <v>1.2546250999999999</v>
      </c>
      <c r="P2639" s="3">
        <v>1.2773881</v>
      </c>
      <c r="Q2639" s="3">
        <v>1.3001510999999999</v>
      </c>
      <c r="R2639" s="3">
        <v>1.3229142</v>
      </c>
      <c r="S2639" s="3">
        <v>1.3456771999999999</v>
      </c>
      <c r="T2639" s="3">
        <v>1.3485480000000001</v>
      </c>
      <c r="U2639" s="3">
        <v>1.3514188</v>
      </c>
      <c r="V2639" s="3">
        <v>1.3542896</v>
      </c>
      <c r="W2639" s="3">
        <v>1.3571603000000001</v>
      </c>
      <c r="X2639" s="3">
        <v>1.3600311</v>
      </c>
      <c r="Y2639" s="3">
        <v>1.3620292000000001</v>
      </c>
      <c r="Z2639" s="3">
        <v>1.3640272</v>
      </c>
      <c r="AA2639" s="3">
        <v>1.3660253</v>
      </c>
      <c r="AB2639" s="3">
        <v>1.3680232999999999</v>
      </c>
      <c r="AC2639" s="3">
        <v>1.3700213999999999</v>
      </c>
      <c r="AD2639" s="3">
        <v>1.3731727</v>
      </c>
      <c r="AE2639" s="3">
        <v>1.3763240000000001</v>
      </c>
      <c r="AF2639" s="3">
        <v>1.3794753</v>
      </c>
      <c r="AG2639" s="3">
        <v>1.3826266</v>
      </c>
      <c r="AH2639" s="3">
        <v>1.3857778999999999</v>
      </c>
      <c r="AI2639" s="3">
        <v>1.3938102000000001</v>
      </c>
      <c r="AJ2639" s="3">
        <v>1.4018425000000001</v>
      </c>
      <c r="AK2639" s="3">
        <v>1.4098748000000001</v>
      </c>
      <c r="AL2639" s="3">
        <v>1.4179071999999999</v>
      </c>
      <c r="AM2639" s="3">
        <v>1.4259394999999999</v>
      </c>
      <c r="AN2639" s="4"/>
      <c r="AO2639" s="4"/>
    </row>
    <row r="2640" spans="1:41" x14ac:dyDescent="0.25">
      <c r="A2640" s="378" t="str">
        <f t="shared" si="18"/>
        <v>DIC7</v>
      </c>
      <c r="B2640" s="2" t="s">
        <v>4</v>
      </c>
      <c r="C2640" s="2" t="s">
        <v>2</v>
      </c>
      <c r="D2640" s="2" t="s">
        <v>24</v>
      </c>
      <c r="E2640" s="2" t="s">
        <v>2</v>
      </c>
      <c r="F2640" s="2" t="s">
        <v>300</v>
      </c>
      <c r="G2640" s="4"/>
      <c r="H2640" s="3">
        <v>5.2491114999999997</v>
      </c>
      <c r="I2640" s="3">
        <v>5.1989824000000002</v>
      </c>
      <c r="J2640" s="3">
        <v>5.19503</v>
      </c>
      <c r="K2640" s="3">
        <v>5.1910777000000001</v>
      </c>
      <c r="L2640" s="3">
        <v>5.1871252999999999</v>
      </c>
      <c r="M2640" s="3">
        <v>5.183173</v>
      </c>
      <c r="N2640" s="3">
        <v>5.1792205999999998</v>
      </c>
      <c r="O2640" s="3">
        <v>5.2534798</v>
      </c>
      <c r="P2640" s="3">
        <v>5.3277390000000002</v>
      </c>
      <c r="Q2640" s="3">
        <v>5.4019982000000004</v>
      </c>
      <c r="R2640" s="3">
        <v>5.4762573999999997</v>
      </c>
      <c r="S2640" s="3">
        <v>5.5505165999999999</v>
      </c>
      <c r="T2640" s="3">
        <v>5.6188215000000001</v>
      </c>
      <c r="U2640" s="3">
        <v>5.6871264999999998</v>
      </c>
      <c r="V2640" s="3">
        <v>5.7554314</v>
      </c>
      <c r="W2640" s="3">
        <v>5.8237363999999996</v>
      </c>
      <c r="X2640" s="3">
        <v>5.8920414000000001</v>
      </c>
      <c r="Y2640" s="3">
        <v>5.9434899000000003</v>
      </c>
      <c r="Z2640" s="3">
        <v>5.9949383999999997</v>
      </c>
      <c r="AA2640" s="3">
        <v>6.0463868999999999</v>
      </c>
      <c r="AB2640" s="3">
        <v>6.0978354000000001</v>
      </c>
      <c r="AC2640" s="3">
        <v>6.1492839000000004</v>
      </c>
      <c r="AD2640" s="3">
        <v>6.2137329000000001</v>
      </c>
      <c r="AE2640" s="3">
        <v>6.2781818999999999</v>
      </c>
      <c r="AF2640" s="3">
        <v>6.3426309999999999</v>
      </c>
      <c r="AG2640" s="3">
        <v>6.4070799999999997</v>
      </c>
      <c r="AH2640" s="3">
        <v>6.4715290999999997</v>
      </c>
      <c r="AI2640" s="3">
        <v>6.5349212999999997</v>
      </c>
      <c r="AJ2640" s="3">
        <v>6.5983134999999997</v>
      </c>
      <c r="AK2640" s="3">
        <v>6.6617058</v>
      </c>
      <c r="AL2640" s="3">
        <v>6.725098</v>
      </c>
      <c r="AM2640" s="3">
        <v>6.7884902</v>
      </c>
      <c r="AN2640" s="4"/>
      <c r="AO2640" s="4"/>
    </row>
    <row r="2641" spans="1:41" x14ac:dyDescent="0.25">
      <c r="A2641" s="378" t="str">
        <f t="shared" si="18"/>
        <v>DIC7</v>
      </c>
      <c r="B2641" s="2" t="s">
        <v>4</v>
      </c>
      <c r="C2641" s="2" t="s">
        <v>2</v>
      </c>
      <c r="D2641" s="2" t="s">
        <v>24</v>
      </c>
      <c r="E2641" s="2" t="s">
        <v>2</v>
      </c>
      <c r="F2641" s="2" t="s">
        <v>187</v>
      </c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3">
        <v>0.2383207</v>
      </c>
      <c r="S2641" s="3">
        <v>0.91880510000000004</v>
      </c>
      <c r="T2641" s="3">
        <v>1.5925722</v>
      </c>
      <c r="U2641" s="3">
        <v>2.3716903999999999</v>
      </c>
      <c r="V2641" s="3">
        <v>2.4227025000000002</v>
      </c>
      <c r="W2641" s="3">
        <v>2.4737144999999998</v>
      </c>
      <c r="X2641" s="3">
        <v>2.5247266000000002</v>
      </c>
      <c r="Y2641" s="3">
        <v>2.5653317000000002</v>
      </c>
      <c r="Z2641" s="3">
        <v>2.6059367</v>
      </c>
      <c r="AA2641" s="3">
        <v>2.6465418000000001</v>
      </c>
      <c r="AB2641" s="3">
        <v>2.6871467999999998</v>
      </c>
      <c r="AC2641" s="3">
        <v>2.7277518999999999</v>
      </c>
      <c r="AD2641" s="3">
        <v>2.7762060000000002</v>
      </c>
      <c r="AE2641" s="3">
        <v>2.8246601999999998</v>
      </c>
      <c r="AF2641" s="3">
        <v>2.8731143000000001</v>
      </c>
      <c r="AG2641" s="3">
        <v>2.9215684999999998</v>
      </c>
      <c r="AH2641" s="3">
        <v>2.9700226999999999</v>
      </c>
      <c r="AI2641" s="3">
        <v>3.0169275</v>
      </c>
      <c r="AJ2641" s="3">
        <v>3.0638323999999999</v>
      </c>
      <c r="AK2641" s="3">
        <v>3.1107372</v>
      </c>
      <c r="AL2641" s="3">
        <v>3.1576420999999999</v>
      </c>
      <c r="AM2641" s="3">
        <v>3.2045469</v>
      </c>
      <c r="AN2641" s="4"/>
      <c r="AO2641" s="4"/>
    </row>
    <row r="2642" spans="1:41" x14ac:dyDescent="0.25">
      <c r="A2642" s="378" t="str">
        <f t="shared" si="18"/>
        <v>DIC7</v>
      </c>
      <c r="B2642" s="2" t="s">
        <v>4</v>
      </c>
      <c r="C2642" s="2" t="s">
        <v>2</v>
      </c>
      <c r="D2642" s="2" t="s">
        <v>24</v>
      </c>
      <c r="E2642" s="2" t="s">
        <v>2</v>
      </c>
      <c r="F2642" s="2" t="s">
        <v>301</v>
      </c>
      <c r="G2642" s="4"/>
      <c r="H2642" s="3">
        <v>3.4692585</v>
      </c>
      <c r="I2642" s="3">
        <v>3.4238586</v>
      </c>
      <c r="J2642" s="3">
        <v>3.4619998999999999</v>
      </c>
      <c r="K2642" s="3">
        <v>3.5001411999999998</v>
      </c>
      <c r="L2642" s="3">
        <v>3.5382825000000002</v>
      </c>
      <c r="M2642" s="3">
        <v>3.5764238000000002</v>
      </c>
      <c r="N2642" s="3">
        <v>3.6145651000000001</v>
      </c>
      <c r="O2642" s="3">
        <v>3.6814119999999999</v>
      </c>
      <c r="P2642" s="3">
        <v>3.748259</v>
      </c>
      <c r="Q2642" s="3">
        <v>3.8151060000000001</v>
      </c>
      <c r="R2642" s="3">
        <v>3.8819530000000002</v>
      </c>
      <c r="S2642" s="3">
        <v>3.9487999</v>
      </c>
      <c r="T2642" s="3">
        <v>4.0186317999999996</v>
      </c>
      <c r="U2642" s="3">
        <v>4.0884635999999999</v>
      </c>
      <c r="V2642" s="3">
        <v>4.1582954000000001</v>
      </c>
      <c r="W2642" s="3">
        <v>4.2281272999999997</v>
      </c>
      <c r="X2642" s="3">
        <v>4.2979590999999999</v>
      </c>
      <c r="Y2642" s="3">
        <v>4.3481740999999996</v>
      </c>
      <c r="Z2642" s="3">
        <v>4.3983891000000002</v>
      </c>
      <c r="AA2642" s="3">
        <v>4.4486042000000001</v>
      </c>
      <c r="AB2642" s="3">
        <v>4.4988191999999998</v>
      </c>
      <c r="AC2642" s="3">
        <v>4.5490342000000004</v>
      </c>
      <c r="AD2642" s="3">
        <v>4.6202439999999996</v>
      </c>
      <c r="AE2642" s="3">
        <v>4.6914537999999997</v>
      </c>
      <c r="AF2642" s="3">
        <v>4.7626637000000001</v>
      </c>
      <c r="AG2642" s="3">
        <v>4.8338735000000002</v>
      </c>
      <c r="AH2642" s="3">
        <v>4.9050833000000003</v>
      </c>
      <c r="AI2642" s="3">
        <v>4.9599715</v>
      </c>
      <c r="AJ2642" s="3">
        <v>5.0148596999999997</v>
      </c>
      <c r="AK2642" s="3">
        <v>5.0697479999999997</v>
      </c>
      <c r="AL2642" s="3">
        <v>5.1246362000000003</v>
      </c>
      <c r="AM2642" s="3">
        <v>5.1795244</v>
      </c>
      <c r="AN2642" s="4"/>
      <c r="AO2642" s="4"/>
    </row>
    <row r="2643" spans="1:41" x14ac:dyDescent="0.25">
      <c r="A2643" s="378" t="str">
        <f t="shared" si="18"/>
        <v>DIC7</v>
      </c>
      <c r="B2643" s="2" t="s">
        <v>4</v>
      </c>
      <c r="C2643" s="2" t="s">
        <v>2</v>
      </c>
      <c r="D2643" s="2" t="s">
        <v>24</v>
      </c>
      <c r="E2643" s="2" t="s">
        <v>2</v>
      </c>
      <c r="F2643" s="2" t="s">
        <v>302</v>
      </c>
      <c r="G2643" s="4"/>
      <c r="H2643" s="3">
        <v>2.3550662</v>
      </c>
      <c r="I2643" s="3">
        <v>1.6247065999999999</v>
      </c>
      <c r="J2643" s="3">
        <v>2.3199044999999998</v>
      </c>
      <c r="K2643" s="3">
        <v>2.4155218000000001</v>
      </c>
      <c r="L2643" s="3">
        <v>2.5111390999999998</v>
      </c>
      <c r="M2643" s="3">
        <v>2.6067564999999999</v>
      </c>
      <c r="N2643" s="3">
        <v>2.7023738000000002</v>
      </c>
      <c r="O2643" s="3">
        <v>2.7591426999999999</v>
      </c>
      <c r="P2643" s="3">
        <v>2.8159117</v>
      </c>
      <c r="Q2643" s="3">
        <v>2.8726807000000001</v>
      </c>
      <c r="R2643" s="3">
        <v>2.9294495999999999</v>
      </c>
      <c r="S2643" s="3">
        <v>2.9862185999999999</v>
      </c>
      <c r="T2643" s="3">
        <v>3.0533356</v>
      </c>
      <c r="U2643" s="3">
        <v>3.1204526000000001</v>
      </c>
      <c r="V2643" s="3">
        <v>3.1875695999999998</v>
      </c>
      <c r="W2643" s="3">
        <v>3.2546865999999999</v>
      </c>
      <c r="X2643" s="3">
        <v>3.3218036</v>
      </c>
      <c r="Y2643" s="3">
        <v>3.3752279999999999</v>
      </c>
      <c r="Z2643" s="3">
        <v>3.4286523999999998</v>
      </c>
      <c r="AA2643" s="3">
        <v>3.4820768000000002</v>
      </c>
      <c r="AB2643" s="3">
        <v>3.5355012000000001</v>
      </c>
      <c r="AC2643" s="3">
        <v>3.5889256</v>
      </c>
      <c r="AD2643" s="3">
        <v>3.6526771</v>
      </c>
      <c r="AE2643" s="3">
        <v>3.7164286</v>
      </c>
      <c r="AF2643" s="3">
        <v>3.7801802000000002</v>
      </c>
      <c r="AG2643" s="3">
        <v>3.8439317000000002</v>
      </c>
      <c r="AH2643" s="3">
        <v>3.9076832000000001</v>
      </c>
      <c r="AI2643" s="3">
        <v>3.9693963000000001</v>
      </c>
      <c r="AJ2643" s="3">
        <v>4.0311094000000001</v>
      </c>
      <c r="AK2643" s="3">
        <v>4.0928224999999996</v>
      </c>
      <c r="AL2643" s="3">
        <v>4.1545356</v>
      </c>
      <c r="AM2643" s="3">
        <v>4.2162487000000004</v>
      </c>
      <c r="AN2643" s="4"/>
      <c r="AO2643" s="4"/>
    </row>
    <row r="2644" spans="1:41" x14ac:dyDescent="0.25">
      <c r="A2644" s="378" t="str">
        <f t="shared" si="18"/>
        <v>DIC7</v>
      </c>
      <c r="B2644" s="2" t="s">
        <v>4</v>
      </c>
      <c r="C2644" s="2" t="s">
        <v>2</v>
      </c>
      <c r="D2644" s="2" t="s">
        <v>24</v>
      </c>
      <c r="E2644" s="2" t="s">
        <v>2</v>
      </c>
      <c r="F2644" s="2" t="s">
        <v>191</v>
      </c>
      <c r="G2644" s="4"/>
      <c r="H2644" s="4"/>
      <c r="I2644" s="4"/>
      <c r="J2644" s="4"/>
      <c r="K2644" s="4"/>
      <c r="L2644" s="4"/>
      <c r="M2644" s="4"/>
      <c r="N2644" s="4"/>
      <c r="O2644" s="4"/>
      <c r="P2644" s="3">
        <v>5.1831956000000003</v>
      </c>
      <c r="Q2644" s="3">
        <v>5.2906768</v>
      </c>
      <c r="R2644" s="3">
        <v>5.3981580999999998</v>
      </c>
      <c r="S2644" s="3">
        <v>5.5056393000000003</v>
      </c>
      <c r="T2644" s="3">
        <v>5.5490976999999999</v>
      </c>
      <c r="U2644" s="3">
        <v>5.5925561999999998</v>
      </c>
      <c r="V2644" s="3">
        <v>5.6360146000000002</v>
      </c>
      <c r="W2644" s="3">
        <v>5.6794729999999998</v>
      </c>
      <c r="X2644" s="3">
        <v>5.7229314000000002</v>
      </c>
      <c r="Y2644" s="3">
        <v>5.7989701</v>
      </c>
      <c r="Z2644" s="3">
        <v>5.8750087999999998</v>
      </c>
      <c r="AA2644" s="3">
        <v>5.9510474999999996</v>
      </c>
      <c r="AB2644" s="3">
        <v>6.0270862000000003</v>
      </c>
      <c r="AC2644" s="3">
        <v>6.1031249000000001</v>
      </c>
      <c r="AD2644" s="3">
        <v>6.1763849999999998</v>
      </c>
      <c r="AE2644" s="3">
        <v>6.2496450000000001</v>
      </c>
      <c r="AF2644" s="3">
        <v>6.3229050999999998</v>
      </c>
      <c r="AG2644" s="3">
        <v>6.3961651000000002</v>
      </c>
      <c r="AH2644" s="3">
        <v>6.4694251999999999</v>
      </c>
      <c r="AI2644" s="3">
        <v>6.5468304000000002</v>
      </c>
      <c r="AJ2644" s="3">
        <v>6.6242355999999996</v>
      </c>
      <c r="AK2644" s="3">
        <v>6.7016409000000001</v>
      </c>
      <c r="AL2644" s="3">
        <v>6.7790461000000004</v>
      </c>
      <c r="AM2644" s="3">
        <v>6.8564512999999998</v>
      </c>
      <c r="AN2644" s="4"/>
      <c r="AO2644" s="4"/>
    </row>
    <row r="2645" spans="1:41" x14ac:dyDescent="0.25">
      <c r="A2645" s="378" t="str">
        <f t="shared" si="18"/>
        <v>DIC7</v>
      </c>
      <c r="B2645" s="2" t="s">
        <v>4</v>
      </c>
      <c r="C2645" s="2" t="s">
        <v>2</v>
      </c>
      <c r="D2645" s="2" t="s">
        <v>24</v>
      </c>
      <c r="E2645" s="2" t="s">
        <v>2</v>
      </c>
      <c r="F2645" s="2" t="s">
        <v>303</v>
      </c>
      <c r="G2645" s="4"/>
      <c r="H2645" s="3">
        <v>2.1666978000000001</v>
      </c>
      <c r="I2645" s="3">
        <v>2.0463789999999999</v>
      </c>
      <c r="J2645" s="3">
        <v>2.1343485000000002</v>
      </c>
      <c r="K2645" s="3">
        <v>2.2223179000000002</v>
      </c>
      <c r="L2645" s="3">
        <v>2.3102873000000002</v>
      </c>
      <c r="M2645" s="3">
        <v>2.3982567000000001</v>
      </c>
      <c r="N2645" s="3">
        <v>2.4862261000000001</v>
      </c>
      <c r="O2645" s="3">
        <v>2.5384544999999998</v>
      </c>
      <c r="P2645" s="3">
        <v>2.5906828000000002</v>
      </c>
      <c r="Q2645" s="3">
        <v>2.6429111000000001</v>
      </c>
      <c r="R2645" s="3">
        <v>2.6951394999999998</v>
      </c>
      <c r="S2645" s="3">
        <v>2.7473678000000001</v>
      </c>
      <c r="T2645" s="3">
        <v>2.8091165</v>
      </c>
      <c r="U2645" s="3">
        <v>2.8708651999999999</v>
      </c>
      <c r="V2645" s="3">
        <v>2.9326139000000002</v>
      </c>
      <c r="W2645" s="3">
        <v>2.9943626000000001</v>
      </c>
      <c r="X2645" s="3">
        <v>3.0561112000000001</v>
      </c>
      <c r="Y2645" s="3">
        <v>3.1052624999999998</v>
      </c>
      <c r="Z2645" s="3">
        <v>3.1544137999999999</v>
      </c>
      <c r="AA2645" s="3">
        <v>3.2035651000000001</v>
      </c>
      <c r="AB2645" s="3">
        <v>3.2527164000000002</v>
      </c>
      <c r="AC2645" s="3">
        <v>3.3018676999999999</v>
      </c>
      <c r="AD2645" s="3">
        <v>3.3605201</v>
      </c>
      <c r="AE2645" s="3">
        <v>3.4191725000000002</v>
      </c>
      <c r="AF2645" s="3">
        <v>3.4778248999999999</v>
      </c>
      <c r="AG2645" s="3">
        <v>3.5364773</v>
      </c>
      <c r="AH2645" s="3">
        <v>3.5951297000000002</v>
      </c>
      <c r="AI2645" s="3">
        <v>3.6519067000000001</v>
      </c>
      <c r="AJ2645" s="3">
        <v>3.7086836999999999</v>
      </c>
      <c r="AK2645" s="3">
        <v>3.7654608000000001</v>
      </c>
      <c r="AL2645" s="3">
        <v>3.8222377999999999</v>
      </c>
      <c r="AM2645" s="3">
        <v>3.8790148000000002</v>
      </c>
      <c r="AN2645" s="4"/>
      <c r="AO2645" s="4"/>
    </row>
    <row r="2646" spans="1:41" x14ac:dyDescent="0.25">
      <c r="A2646" s="378" t="str">
        <f t="shared" si="18"/>
        <v>DIC7</v>
      </c>
      <c r="B2646" s="2" t="s">
        <v>4</v>
      </c>
      <c r="C2646" s="2" t="s">
        <v>2</v>
      </c>
      <c r="D2646" s="2" t="s">
        <v>24</v>
      </c>
      <c r="E2646" s="2" t="s">
        <v>2</v>
      </c>
      <c r="F2646" s="2" t="s">
        <v>304</v>
      </c>
      <c r="G2646" s="4"/>
      <c r="H2646" s="3">
        <v>103.6587964</v>
      </c>
      <c r="I2646" s="3">
        <v>23.0476274</v>
      </c>
      <c r="J2646" s="3">
        <v>23.0077085</v>
      </c>
      <c r="K2646" s="3">
        <v>16.904805400000001</v>
      </c>
      <c r="L2646" s="3">
        <v>8.6805555999999999</v>
      </c>
      <c r="M2646" s="3">
        <v>8.6805555999999999</v>
      </c>
      <c r="N2646" s="3">
        <v>8.6805555999999999</v>
      </c>
      <c r="O2646" s="3">
        <v>8.6805555999999999</v>
      </c>
      <c r="P2646" s="3">
        <v>8.6805555999999999</v>
      </c>
      <c r="Q2646" s="3">
        <v>8.6805555999999999</v>
      </c>
      <c r="R2646" s="3">
        <v>8.6805555999999999</v>
      </c>
      <c r="S2646" s="3">
        <v>8.6805555999999999</v>
      </c>
      <c r="T2646" s="3">
        <v>8.6805555999999999</v>
      </c>
      <c r="U2646" s="3">
        <v>8.6805555999999999</v>
      </c>
      <c r="V2646" s="3">
        <v>8.6805555999999999</v>
      </c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</row>
    <row r="2647" spans="1:41" x14ac:dyDescent="0.25">
      <c r="A2647" s="378" t="str">
        <f t="shared" si="18"/>
        <v>DIC7</v>
      </c>
      <c r="B2647" s="2" t="s">
        <v>4</v>
      </c>
      <c r="C2647" s="2" t="s">
        <v>2</v>
      </c>
      <c r="D2647" s="2" t="s">
        <v>24</v>
      </c>
      <c r="E2647" s="2" t="s">
        <v>2</v>
      </c>
      <c r="F2647" s="2" t="s">
        <v>242</v>
      </c>
      <c r="G2647" s="4"/>
      <c r="H2647" s="3">
        <v>0.77025569999999999</v>
      </c>
      <c r="I2647" s="3">
        <v>0.1349196</v>
      </c>
      <c r="J2647" s="3">
        <v>0.26096740000000002</v>
      </c>
      <c r="K2647" s="3">
        <v>0.3870152</v>
      </c>
      <c r="L2647" s="3">
        <v>0.51306309999999999</v>
      </c>
      <c r="M2647" s="3">
        <v>0.63911090000000004</v>
      </c>
      <c r="N2647" s="3">
        <v>0.76515880000000003</v>
      </c>
      <c r="O2647" s="3">
        <v>0.72970860000000004</v>
      </c>
      <c r="P2647" s="3">
        <v>0.6942585</v>
      </c>
      <c r="Q2647" s="3">
        <v>0.65880839999999996</v>
      </c>
      <c r="R2647" s="3">
        <v>0.62335830000000003</v>
      </c>
      <c r="S2647" s="3">
        <v>0.58790819999999999</v>
      </c>
      <c r="T2647" s="3">
        <v>0.54425100000000004</v>
      </c>
      <c r="U2647" s="3">
        <v>0.50059379999999998</v>
      </c>
      <c r="V2647" s="3">
        <v>0.45693660000000003</v>
      </c>
      <c r="W2647" s="3">
        <v>0.41327950000000002</v>
      </c>
      <c r="X2647" s="3">
        <v>0.36962230000000001</v>
      </c>
      <c r="Y2647" s="3">
        <v>0.31731409999999999</v>
      </c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</row>
    <row r="2648" spans="1:41" x14ac:dyDescent="0.25">
      <c r="A2648" s="378" t="str">
        <f t="shared" si="18"/>
        <v>DIC7</v>
      </c>
      <c r="B2648" s="2" t="s">
        <v>4</v>
      </c>
      <c r="C2648" s="2" t="s">
        <v>2</v>
      </c>
      <c r="D2648" s="2" t="s">
        <v>24</v>
      </c>
      <c r="E2648" s="2" t="s">
        <v>2</v>
      </c>
      <c r="F2648" s="2" t="s">
        <v>305</v>
      </c>
      <c r="G2648" s="4"/>
      <c r="H2648" s="3">
        <v>20.905026199999998</v>
      </c>
      <c r="I2648" s="3">
        <v>20.2194474</v>
      </c>
      <c r="J2648" s="3">
        <v>20.301692299999999</v>
      </c>
      <c r="K2648" s="3">
        <v>20.383937199999998</v>
      </c>
      <c r="L2648" s="3">
        <v>20.466182199999999</v>
      </c>
      <c r="M2648" s="3">
        <v>20.548427100000001</v>
      </c>
      <c r="N2648" s="3">
        <v>20.630672000000001</v>
      </c>
      <c r="O2648" s="3">
        <v>20.890551899999998</v>
      </c>
      <c r="P2648" s="3">
        <v>21.150431699999999</v>
      </c>
      <c r="Q2648" s="3">
        <v>21.4103116</v>
      </c>
      <c r="R2648" s="3">
        <v>21.6701914</v>
      </c>
      <c r="S2648" s="3">
        <v>21.930071300000002</v>
      </c>
      <c r="T2648" s="3">
        <v>22.1605633</v>
      </c>
      <c r="U2648" s="3">
        <v>22.391055399999999</v>
      </c>
      <c r="V2648" s="3">
        <v>22.621547400000001</v>
      </c>
      <c r="W2648" s="3">
        <v>22.852039399999999</v>
      </c>
      <c r="X2648" s="3">
        <v>23.082531500000002</v>
      </c>
      <c r="Y2648" s="3">
        <v>29.051388899999999</v>
      </c>
      <c r="Z2648" s="3">
        <v>29.249613400000001</v>
      </c>
      <c r="AA2648" s="3">
        <v>29.447838000000001</v>
      </c>
      <c r="AB2648" s="3">
        <v>29.646062499999999</v>
      </c>
      <c r="AC2648" s="3">
        <v>29.844287099999999</v>
      </c>
      <c r="AD2648" s="3">
        <v>30.148059100000001</v>
      </c>
      <c r="AE2648" s="3">
        <v>30.4518311</v>
      </c>
      <c r="AF2648" s="3">
        <v>24.6044825</v>
      </c>
      <c r="AG2648" s="3">
        <v>24.847500199999999</v>
      </c>
      <c r="AH2648" s="3">
        <v>25.090517800000001</v>
      </c>
      <c r="AI2648" s="3">
        <v>25.248607400000001</v>
      </c>
      <c r="AJ2648" s="3">
        <v>25.406697000000001</v>
      </c>
      <c r="AK2648" s="3">
        <v>25.564786699999999</v>
      </c>
      <c r="AL2648" s="3">
        <v>25.722876299999999</v>
      </c>
      <c r="AM2648" s="3">
        <v>25.8809659</v>
      </c>
      <c r="AN2648" s="4"/>
      <c r="AO2648" s="4"/>
    </row>
    <row r="2649" spans="1:41" x14ac:dyDescent="0.25">
      <c r="A2649" s="378" t="str">
        <f t="shared" si="18"/>
        <v>DIC7</v>
      </c>
      <c r="B2649" s="2" t="s">
        <v>4</v>
      </c>
      <c r="C2649" s="2" t="s">
        <v>2</v>
      </c>
      <c r="D2649" s="2" t="s">
        <v>24</v>
      </c>
      <c r="E2649" s="2" t="s">
        <v>2</v>
      </c>
      <c r="F2649" s="2" t="s">
        <v>306</v>
      </c>
      <c r="G2649" s="4"/>
      <c r="H2649" s="4"/>
      <c r="I2649" s="4"/>
      <c r="J2649" s="4"/>
      <c r="K2649" s="3">
        <v>2.2284324999999998</v>
      </c>
      <c r="L2649" s="3">
        <v>5.2028720000000002</v>
      </c>
      <c r="M2649" s="3">
        <v>5.2851169000000002</v>
      </c>
      <c r="N2649" s="3">
        <v>5.3673618000000003</v>
      </c>
      <c r="O2649" s="3">
        <v>5.6272416999999999</v>
      </c>
      <c r="P2649" s="3">
        <v>5.8871215000000001</v>
      </c>
      <c r="Q2649" s="3">
        <v>6.1470013999999997</v>
      </c>
      <c r="R2649" s="3">
        <v>6.4068811999999999</v>
      </c>
      <c r="S2649" s="3">
        <v>6.6667611000000004</v>
      </c>
      <c r="T2649" s="3">
        <v>6.8972531000000004</v>
      </c>
      <c r="U2649" s="3">
        <v>7.1277451999999997</v>
      </c>
      <c r="V2649" s="3">
        <v>22.621547400000001</v>
      </c>
      <c r="W2649" s="3">
        <v>22.852039399999999</v>
      </c>
      <c r="X2649" s="3">
        <v>23.082531500000002</v>
      </c>
      <c r="Y2649" s="3">
        <v>29.051388899999999</v>
      </c>
      <c r="Z2649" s="3">
        <v>29.249613400000001</v>
      </c>
      <c r="AA2649" s="3">
        <v>29.447838000000001</v>
      </c>
      <c r="AB2649" s="3">
        <v>29.646062499999999</v>
      </c>
      <c r="AC2649" s="3">
        <v>29.844287099999999</v>
      </c>
      <c r="AD2649" s="3">
        <v>30.148059100000001</v>
      </c>
      <c r="AE2649" s="3">
        <v>30.4518311</v>
      </c>
      <c r="AF2649" s="3">
        <v>24.6044825</v>
      </c>
      <c r="AG2649" s="3">
        <v>24.847500199999999</v>
      </c>
      <c r="AH2649" s="3">
        <v>25.090517800000001</v>
      </c>
      <c r="AI2649" s="3">
        <v>25.248607400000001</v>
      </c>
      <c r="AJ2649" s="3">
        <v>25.406697000000001</v>
      </c>
      <c r="AK2649" s="3">
        <v>25.564786699999999</v>
      </c>
      <c r="AL2649" s="3">
        <v>25.722876299999999</v>
      </c>
      <c r="AM2649" s="3">
        <v>25.8809659</v>
      </c>
      <c r="AN2649" s="4"/>
      <c r="AO2649" s="4"/>
    </row>
    <row r="2650" spans="1:41" x14ac:dyDescent="0.25">
      <c r="A2650" s="378" t="str">
        <f t="shared" si="18"/>
        <v>DIC7</v>
      </c>
      <c r="B2650" s="2" t="s">
        <v>4</v>
      </c>
      <c r="C2650" s="2" t="s">
        <v>2</v>
      </c>
      <c r="D2650" s="2" t="s">
        <v>24</v>
      </c>
      <c r="E2650" s="2" t="s">
        <v>2</v>
      </c>
      <c r="F2650" s="2" t="s">
        <v>307</v>
      </c>
      <c r="G2650" s="4"/>
      <c r="H2650" s="4"/>
      <c r="I2650" s="4"/>
      <c r="J2650" s="4"/>
      <c r="K2650" s="3">
        <v>2.2284324999999998</v>
      </c>
      <c r="L2650" s="3">
        <v>5.2028720000000002</v>
      </c>
      <c r="M2650" s="3">
        <v>5.2851169000000002</v>
      </c>
      <c r="N2650" s="3">
        <v>5.3673618000000003</v>
      </c>
      <c r="O2650" s="3">
        <v>5.6272416999999999</v>
      </c>
      <c r="P2650" s="3">
        <v>5.8871215000000001</v>
      </c>
      <c r="Q2650" s="3">
        <v>6.1470013999999997</v>
      </c>
      <c r="R2650" s="3">
        <v>6.4068811999999999</v>
      </c>
      <c r="S2650" s="3">
        <v>6.6667611000000004</v>
      </c>
      <c r="T2650" s="3">
        <v>6.8972531000000004</v>
      </c>
      <c r="U2650" s="3">
        <v>7.1277451999999997</v>
      </c>
      <c r="V2650" s="3">
        <v>22.621547400000001</v>
      </c>
      <c r="W2650" s="3">
        <v>22.852039399999999</v>
      </c>
      <c r="X2650" s="3">
        <v>23.082531500000002</v>
      </c>
      <c r="Y2650" s="3">
        <v>29.051388899999999</v>
      </c>
      <c r="Z2650" s="3">
        <v>29.249613400000001</v>
      </c>
      <c r="AA2650" s="3">
        <v>29.447838000000001</v>
      </c>
      <c r="AB2650" s="3">
        <v>29.646062499999999</v>
      </c>
      <c r="AC2650" s="3">
        <v>29.844287099999999</v>
      </c>
      <c r="AD2650" s="3">
        <v>30.148059100000001</v>
      </c>
      <c r="AE2650" s="3">
        <v>30.4518311</v>
      </c>
      <c r="AF2650" s="3">
        <v>24.6044825</v>
      </c>
      <c r="AG2650" s="3">
        <v>24.847500199999999</v>
      </c>
      <c r="AH2650" s="3">
        <v>25.090517800000001</v>
      </c>
      <c r="AI2650" s="3">
        <v>25.248607400000001</v>
      </c>
      <c r="AJ2650" s="3">
        <v>25.406697000000001</v>
      </c>
      <c r="AK2650" s="3">
        <v>25.564786699999999</v>
      </c>
      <c r="AL2650" s="3">
        <v>25.722876299999999</v>
      </c>
      <c r="AM2650" s="3">
        <v>25.8809659</v>
      </c>
      <c r="AN2650" s="4"/>
      <c r="AO2650" s="4"/>
    </row>
    <row r="2651" spans="1:41" x14ac:dyDescent="0.25">
      <c r="A2651" s="378" t="str">
        <f t="shared" si="18"/>
        <v>DIC7</v>
      </c>
      <c r="B2651" s="2" t="s">
        <v>4</v>
      </c>
      <c r="C2651" s="2" t="s">
        <v>2</v>
      </c>
      <c r="D2651" s="2" t="s">
        <v>24</v>
      </c>
      <c r="E2651" s="2" t="s">
        <v>2</v>
      </c>
      <c r="F2651" s="2" t="s">
        <v>308</v>
      </c>
      <c r="G2651" s="4"/>
      <c r="H2651" s="3">
        <v>9.6027322999999996</v>
      </c>
      <c r="I2651" s="3">
        <v>10.1631532</v>
      </c>
      <c r="J2651" s="3">
        <v>9.1741585000000008</v>
      </c>
      <c r="K2651" s="3">
        <v>8.7811682999999991</v>
      </c>
      <c r="L2651" s="3">
        <v>8.3881779999999999</v>
      </c>
      <c r="M2651" s="3">
        <v>7.9951878000000001</v>
      </c>
      <c r="N2651" s="3">
        <v>7.6021976000000002</v>
      </c>
      <c r="O2651" s="3">
        <v>7.5799256000000002</v>
      </c>
      <c r="P2651" s="3">
        <v>21.150431699999999</v>
      </c>
      <c r="Q2651" s="3">
        <v>21.4103116</v>
      </c>
      <c r="R2651" s="3">
        <v>21.6701914</v>
      </c>
      <c r="S2651" s="3">
        <v>21.930071300000002</v>
      </c>
      <c r="T2651" s="3">
        <v>22.1605633</v>
      </c>
      <c r="U2651" s="3">
        <v>22.391055399999999</v>
      </c>
      <c r="V2651" s="3">
        <v>22.621547400000001</v>
      </c>
      <c r="W2651" s="3">
        <v>22.852039399999999</v>
      </c>
      <c r="X2651" s="3">
        <v>23.082531500000002</v>
      </c>
      <c r="Y2651" s="3">
        <v>29.051388899999999</v>
      </c>
      <c r="Z2651" s="3">
        <v>29.249613400000001</v>
      </c>
      <c r="AA2651" s="3">
        <v>29.447838000000001</v>
      </c>
      <c r="AB2651" s="3">
        <v>29.646062499999999</v>
      </c>
      <c r="AC2651" s="3">
        <v>29.844287099999999</v>
      </c>
      <c r="AD2651" s="3">
        <v>30.148059100000001</v>
      </c>
      <c r="AE2651" s="3">
        <v>30.4518311</v>
      </c>
      <c r="AF2651" s="3">
        <v>24.6044825</v>
      </c>
      <c r="AG2651" s="3">
        <v>24.847500199999999</v>
      </c>
      <c r="AH2651" s="3">
        <v>25.090517800000001</v>
      </c>
      <c r="AI2651" s="3">
        <v>25.248607400000001</v>
      </c>
      <c r="AJ2651" s="3">
        <v>25.406697000000001</v>
      </c>
      <c r="AK2651" s="3">
        <v>25.564786699999999</v>
      </c>
      <c r="AL2651" s="3">
        <v>25.722876299999999</v>
      </c>
      <c r="AM2651" s="3">
        <v>25.8809659</v>
      </c>
      <c r="AN2651" s="4"/>
      <c r="AO2651" s="4"/>
    </row>
    <row r="2652" spans="1:41" x14ac:dyDescent="0.25">
      <c r="A2652" s="378" t="str">
        <f t="shared" si="18"/>
        <v>DIC7</v>
      </c>
      <c r="B2652" s="2" t="s">
        <v>4</v>
      </c>
      <c r="C2652" s="2" t="s">
        <v>2</v>
      </c>
      <c r="D2652" s="2" t="s">
        <v>24</v>
      </c>
      <c r="E2652" s="2" t="s">
        <v>2</v>
      </c>
      <c r="F2652" s="2" t="s">
        <v>309</v>
      </c>
      <c r="G2652" s="4"/>
      <c r="H2652" s="4"/>
      <c r="I2652" s="4"/>
      <c r="J2652" s="4"/>
      <c r="K2652" s="3">
        <v>2.2284324999999998</v>
      </c>
      <c r="L2652" s="3">
        <v>5.2028720000000002</v>
      </c>
      <c r="M2652" s="3">
        <v>5.2851169000000002</v>
      </c>
      <c r="N2652" s="3">
        <v>5.3673618000000003</v>
      </c>
      <c r="O2652" s="3">
        <v>5.6272416999999999</v>
      </c>
      <c r="P2652" s="3">
        <v>8.6770814000000005</v>
      </c>
      <c r="Q2652" s="3">
        <v>21.4103116</v>
      </c>
      <c r="R2652" s="3">
        <v>21.6701914</v>
      </c>
      <c r="S2652" s="3">
        <v>21.930071300000002</v>
      </c>
      <c r="T2652" s="3">
        <v>22.1605633</v>
      </c>
      <c r="U2652" s="3">
        <v>22.391055399999999</v>
      </c>
      <c r="V2652" s="3">
        <v>22.621547400000001</v>
      </c>
      <c r="W2652" s="3">
        <v>22.852039399999999</v>
      </c>
      <c r="X2652" s="3">
        <v>23.082531500000002</v>
      </c>
      <c r="Y2652" s="3">
        <v>29.051388899999999</v>
      </c>
      <c r="Z2652" s="3">
        <v>29.249613400000001</v>
      </c>
      <c r="AA2652" s="3">
        <v>29.447838000000001</v>
      </c>
      <c r="AB2652" s="3">
        <v>29.646062499999999</v>
      </c>
      <c r="AC2652" s="3">
        <v>29.844287099999999</v>
      </c>
      <c r="AD2652" s="3">
        <v>30.148059100000001</v>
      </c>
      <c r="AE2652" s="3">
        <v>30.4518311</v>
      </c>
      <c r="AF2652" s="3">
        <v>24.6044825</v>
      </c>
      <c r="AG2652" s="3">
        <v>24.847500199999999</v>
      </c>
      <c r="AH2652" s="3">
        <v>25.090517800000001</v>
      </c>
      <c r="AI2652" s="3">
        <v>25.248607400000001</v>
      </c>
      <c r="AJ2652" s="3">
        <v>25.406697000000001</v>
      </c>
      <c r="AK2652" s="3">
        <v>25.564786699999999</v>
      </c>
      <c r="AL2652" s="3">
        <v>25.722876299999999</v>
      </c>
      <c r="AM2652" s="3">
        <v>25.8809659</v>
      </c>
      <c r="AN2652" s="4"/>
      <c r="AO2652" s="4"/>
    </row>
    <row r="2653" spans="1:41" x14ac:dyDescent="0.25">
      <c r="A2653" s="378" t="str">
        <f t="shared" si="18"/>
        <v>DIC7</v>
      </c>
      <c r="B2653" s="2" t="s">
        <v>4</v>
      </c>
      <c r="C2653" s="2" t="s">
        <v>2</v>
      </c>
      <c r="D2653" s="2" t="s">
        <v>24</v>
      </c>
      <c r="E2653" s="2" t="s">
        <v>2</v>
      </c>
      <c r="F2653" s="2" t="s">
        <v>310</v>
      </c>
      <c r="G2653" s="4"/>
      <c r="H2653" s="4"/>
      <c r="I2653" s="3">
        <v>10.4513842</v>
      </c>
      <c r="J2653" s="3">
        <v>10.096405300000001</v>
      </c>
      <c r="K2653" s="3">
        <v>9.7414264999999993</v>
      </c>
      <c r="L2653" s="3">
        <v>9.3864476999999997</v>
      </c>
      <c r="M2653" s="3">
        <v>9.0314688000000007</v>
      </c>
      <c r="N2653" s="3">
        <v>8.6764899999999994</v>
      </c>
      <c r="O2653" s="3">
        <v>8.6767856999999999</v>
      </c>
      <c r="P2653" s="3">
        <v>8.6770814000000005</v>
      </c>
      <c r="Q2653" s="3">
        <v>8.6773770999999993</v>
      </c>
      <c r="R2653" s="3">
        <v>8.6776727999999999</v>
      </c>
      <c r="S2653" s="3">
        <v>8.6779685000000004</v>
      </c>
      <c r="T2653" s="3">
        <v>8.6015584999999994</v>
      </c>
      <c r="U2653" s="3">
        <v>8.5251485000000002</v>
      </c>
      <c r="V2653" s="3">
        <v>11.534017499999999</v>
      </c>
      <c r="W2653" s="3">
        <v>22.852039399999999</v>
      </c>
      <c r="X2653" s="3">
        <v>23.082531500000002</v>
      </c>
      <c r="Y2653" s="3">
        <v>29.051388899999999</v>
      </c>
      <c r="Z2653" s="3">
        <v>29.249613400000001</v>
      </c>
      <c r="AA2653" s="3">
        <v>29.447838000000001</v>
      </c>
      <c r="AB2653" s="3">
        <v>29.646062499999999</v>
      </c>
      <c r="AC2653" s="3">
        <v>29.844287099999999</v>
      </c>
      <c r="AD2653" s="3">
        <v>30.148059100000001</v>
      </c>
      <c r="AE2653" s="3">
        <v>30.4518311</v>
      </c>
      <c r="AF2653" s="3">
        <v>24.6044825</v>
      </c>
      <c r="AG2653" s="3">
        <v>24.847500199999999</v>
      </c>
      <c r="AH2653" s="3">
        <v>25.090517800000001</v>
      </c>
      <c r="AI2653" s="3">
        <v>25.248607400000001</v>
      </c>
      <c r="AJ2653" s="3">
        <v>25.406697000000001</v>
      </c>
      <c r="AK2653" s="3">
        <v>25.564786699999999</v>
      </c>
      <c r="AL2653" s="3">
        <v>25.722876299999999</v>
      </c>
      <c r="AM2653" s="3">
        <v>25.8809659</v>
      </c>
      <c r="AN2653" s="4"/>
      <c r="AO2653" s="4"/>
    </row>
    <row r="2654" spans="1:41" x14ac:dyDescent="0.25">
      <c r="A2654" s="378" t="str">
        <f t="shared" si="18"/>
        <v>DIC7</v>
      </c>
      <c r="B2654" s="2" t="s">
        <v>4</v>
      </c>
      <c r="C2654" s="2" t="s">
        <v>2</v>
      </c>
      <c r="D2654" s="2" t="s">
        <v>24</v>
      </c>
      <c r="E2654" s="2" t="s">
        <v>2</v>
      </c>
      <c r="F2654" s="2" t="s">
        <v>311</v>
      </c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3">
        <v>6.9695910999999997</v>
      </c>
      <c r="U2654" s="3">
        <v>7.2000830999999996</v>
      </c>
      <c r="V2654" s="3">
        <v>7.4305751999999998</v>
      </c>
      <c r="W2654" s="3">
        <v>22.852039399999999</v>
      </c>
      <c r="X2654" s="3">
        <v>23.082531500000002</v>
      </c>
      <c r="Y2654" s="3">
        <v>29.051388899999999</v>
      </c>
      <c r="Z2654" s="3">
        <v>29.249613400000001</v>
      </c>
      <c r="AA2654" s="3">
        <v>29.447838000000001</v>
      </c>
      <c r="AB2654" s="3">
        <v>29.646062499999999</v>
      </c>
      <c r="AC2654" s="3">
        <v>29.844287099999999</v>
      </c>
      <c r="AD2654" s="3">
        <v>30.148059100000001</v>
      </c>
      <c r="AE2654" s="3">
        <v>30.4518311</v>
      </c>
      <c r="AF2654" s="3">
        <v>24.6044825</v>
      </c>
      <c r="AG2654" s="3">
        <v>24.847500199999999</v>
      </c>
      <c r="AH2654" s="3">
        <v>25.090517800000001</v>
      </c>
      <c r="AI2654" s="3">
        <v>25.248607400000001</v>
      </c>
      <c r="AJ2654" s="3">
        <v>25.406697000000001</v>
      </c>
      <c r="AK2654" s="3">
        <v>25.564786699999999</v>
      </c>
      <c r="AL2654" s="3">
        <v>25.722876299999999</v>
      </c>
      <c r="AM2654" s="3">
        <v>25.8809659</v>
      </c>
      <c r="AN2654" s="4"/>
      <c r="AO2654" s="4"/>
    </row>
    <row r="2655" spans="1:41" x14ac:dyDescent="0.25">
      <c r="A2655" s="378" t="str">
        <f t="shared" si="18"/>
        <v>DIC7</v>
      </c>
      <c r="B2655" s="2" t="s">
        <v>4</v>
      </c>
      <c r="C2655" s="2" t="s">
        <v>2</v>
      </c>
      <c r="D2655" s="2" t="s">
        <v>24</v>
      </c>
      <c r="E2655" s="2" t="s">
        <v>2</v>
      </c>
      <c r="F2655" s="2" t="s">
        <v>252</v>
      </c>
      <c r="G2655" s="4"/>
      <c r="H2655" s="4"/>
      <c r="I2655" s="4"/>
      <c r="J2655" s="4"/>
      <c r="K2655" s="4"/>
      <c r="L2655" s="4"/>
      <c r="M2655" s="3">
        <v>6.0555208</v>
      </c>
      <c r="N2655" s="3">
        <v>6.1593106000000004</v>
      </c>
      <c r="O2655" s="3">
        <v>6.2731256000000002</v>
      </c>
      <c r="P2655" s="3">
        <v>6.3869407000000002</v>
      </c>
      <c r="Q2655" s="4"/>
      <c r="R2655" s="4"/>
      <c r="S2655" s="3">
        <v>6.7283857999999999</v>
      </c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</row>
    <row r="2656" spans="1:41" x14ac:dyDescent="0.25">
      <c r="A2656" s="378" t="str">
        <f t="shared" si="18"/>
        <v>DIC7</v>
      </c>
      <c r="B2656" s="2" t="s">
        <v>4</v>
      </c>
      <c r="C2656" s="2" t="s">
        <v>2</v>
      </c>
      <c r="D2656" s="2" t="s">
        <v>24</v>
      </c>
      <c r="E2656" s="2" t="s">
        <v>2</v>
      </c>
      <c r="F2656" s="2" t="s">
        <v>312</v>
      </c>
      <c r="G2656" s="4"/>
      <c r="H2656" s="3">
        <v>5.8924469000000004</v>
      </c>
      <c r="I2656" s="3">
        <v>5.6233073999999998</v>
      </c>
      <c r="J2656" s="3">
        <v>5.7584099000000002</v>
      </c>
      <c r="K2656" s="3">
        <v>5.7813964999999996</v>
      </c>
      <c r="L2656" s="3">
        <v>5.7737143</v>
      </c>
      <c r="M2656" s="3">
        <v>5.2363711000000004</v>
      </c>
      <c r="N2656" s="3">
        <v>4.5707725999999997</v>
      </c>
      <c r="O2656" s="3">
        <v>3.6071819000000001</v>
      </c>
      <c r="P2656" s="3">
        <v>4.8187891</v>
      </c>
      <c r="Q2656" s="3">
        <v>3.7130950999999999</v>
      </c>
      <c r="R2656" s="3">
        <v>2.1749065000000001</v>
      </c>
      <c r="S2656" s="3">
        <v>0.78930639999999996</v>
      </c>
      <c r="T2656" s="3">
        <v>0.89512519999999995</v>
      </c>
      <c r="U2656" s="3">
        <v>1.0009439</v>
      </c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</row>
    <row r="2657" spans="1:41" x14ac:dyDescent="0.25">
      <c r="A2657" s="378" t="str">
        <f t="shared" si="18"/>
        <v>DIC7</v>
      </c>
      <c r="B2657" s="2" t="s">
        <v>4</v>
      </c>
      <c r="C2657" s="2" t="s">
        <v>2</v>
      </c>
      <c r="D2657" s="2" t="s">
        <v>24</v>
      </c>
      <c r="E2657" s="2" t="s">
        <v>2</v>
      </c>
      <c r="F2657" s="2" t="s">
        <v>313</v>
      </c>
      <c r="G2657" s="4"/>
      <c r="H2657" s="3">
        <v>2210.6977060999998</v>
      </c>
      <c r="I2657" s="3">
        <v>2211.9437059000002</v>
      </c>
      <c r="J2657" s="3">
        <v>2210.8724662</v>
      </c>
      <c r="K2657" s="3">
        <v>2210.3972309999999</v>
      </c>
      <c r="L2657" s="3">
        <v>2209.9219959000002</v>
      </c>
      <c r="M2657" s="3">
        <v>2209.4467607000001</v>
      </c>
      <c r="N2657" s="3">
        <v>2208.9715255999999</v>
      </c>
      <c r="O2657" s="3">
        <v>2208.6893737</v>
      </c>
      <c r="P2657" s="3">
        <v>2222</v>
      </c>
      <c r="Q2657" s="3">
        <v>2222</v>
      </c>
      <c r="R2657" s="3">
        <v>2222</v>
      </c>
      <c r="S2657" s="3">
        <v>2222</v>
      </c>
      <c r="T2657" s="3">
        <v>2222</v>
      </c>
      <c r="U2657" s="3">
        <v>2222</v>
      </c>
      <c r="V2657" s="3">
        <v>2222</v>
      </c>
      <c r="W2657" s="3">
        <v>2222</v>
      </c>
      <c r="X2657" s="3">
        <v>2222</v>
      </c>
      <c r="Y2657" s="3">
        <v>2222</v>
      </c>
      <c r="Z2657" s="3">
        <v>2222</v>
      </c>
      <c r="AA2657" s="3">
        <v>2222</v>
      </c>
      <c r="AB2657" s="3">
        <v>2222</v>
      </c>
      <c r="AC2657" s="3">
        <v>2222</v>
      </c>
      <c r="AD2657" s="3">
        <v>2222</v>
      </c>
      <c r="AE2657" s="3">
        <v>2222</v>
      </c>
      <c r="AF2657" s="3">
        <v>2222</v>
      </c>
      <c r="AG2657" s="3">
        <v>2222</v>
      </c>
      <c r="AH2657" s="3">
        <v>2222</v>
      </c>
      <c r="AI2657" s="3">
        <v>2222</v>
      </c>
      <c r="AJ2657" s="3">
        <v>2222</v>
      </c>
      <c r="AK2657" s="3">
        <v>2222</v>
      </c>
      <c r="AL2657" s="3">
        <v>2222</v>
      </c>
      <c r="AM2657" s="3">
        <v>2222</v>
      </c>
      <c r="AN2657" s="4"/>
      <c r="AO2657" s="4"/>
    </row>
    <row r="2658" spans="1:41" x14ac:dyDescent="0.25">
      <c r="A2658" s="378" t="str">
        <f t="shared" si="18"/>
        <v>DIC7</v>
      </c>
      <c r="B2658" s="2" t="s">
        <v>4</v>
      </c>
      <c r="C2658" s="2" t="s">
        <v>2</v>
      </c>
      <c r="D2658" s="2" t="s">
        <v>24</v>
      </c>
      <c r="E2658" s="2" t="s">
        <v>2</v>
      </c>
      <c r="F2658" s="2" t="s">
        <v>256</v>
      </c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3">
        <v>6.7858017000000004</v>
      </c>
      <c r="X2658" s="3">
        <v>6.8001557000000004</v>
      </c>
      <c r="Y2658" s="3">
        <v>6.8101459000000002</v>
      </c>
      <c r="Z2658" s="3">
        <v>6.8201362000000003</v>
      </c>
      <c r="AA2658" s="3">
        <v>6.8301264000000002</v>
      </c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</row>
    <row r="2659" spans="1:41" x14ac:dyDescent="0.25">
      <c r="A2659" s="378" t="str">
        <f t="shared" si="18"/>
        <v>DIC7</v>
      </c>
      <c r="B2659" s="2" t="s">
        <v>4</v>
      </c>
      <c r="C2659" s="2" t="s">
        <v>2</v>
      </c>
      <c r="D2659" s="2" t="s">
        <v>24</v>
      </c>
      <c r="E2659" s="2" t="s">
        <v>2</v>
      </c>
      <c r="F2659" s="2" t="s">
        <v>314</v>
      </c>
      <c r="G2659" s="4"/>
      <c r="H2659" s="4"/>
      <c r="I2659" s="4"/>
      <c r="J2659" s="4"/>
      <c r="K2659" s="4"/>
      <c r="L2659" s="3">
        <v>3.4796448999999998</v>
      </c>
      <c r="M2659" s="3">
        <v>4.0808023999999996</v>
      </c>
      <c r="N2659" s="3">
        <v>4.6819598999999998</v>
      </c>
      <c r="O2659" s="3">
        <v>5.1118848999999997</v>
      </c>
      <c r="P2659" s="3">
        <v>10.725005599999999</v>
      </c>
      <c r="Q2659" s="3">
        <v>14.723320299999999</v>
      </c>
      <c r="R2659" s="3">
        <v>13.417809099999999</v>
      </c>
      <c r="S2659" s="3">
        <v>12.3372245</v>
      </c>
      <c r="T2659" s="3">
        <v>12.5545165</v>
      </c>
      <c r="U2659" s="3">
        <v>12.771808500000001</v>
      </c>
      <c r="V2659" s="3">
        <v>28.180072800000001</v>
      </c>
      <c r="W2659" s="3">
        <v>28.397364799999998</v>
      </c>
      <c r="X2659" s="3">
        <v>28.614656799999999</v>
      </c>
      <c r="Y2659" s="3">
        <v>28.994850400000001</v>
      </c>
      <c r="Z2659" s="3">
        <v>29.375043999999999</v>
      </c>
      <c r="AA2659" s="3">
        <v>29.7552375</v>
      </c>
      <c r="AB2659" s="3">
        <v>30.135431100000002</v>
      </c>
      <c r="AC2659" s="3">
        <v>30.5156247</v>
      </c>
      <c r="AD2659" s="3">
        <v>30.881924900000001</v>
      </c>
      <c r="AE2659" s="3">
        <v>31.248225099999999</v>
      </c>
      <c r="AF2659" s="3">
        <v>31.614525400000002</v>
      </c>
      <c r="AG2659" s="3">
        <v>31.980825599999999</v>
      </c>
      <c r="AH2659" s="3">
        <v>32.347125800000001</v>
      </c>
      <c r="AI2659" s="3">
        <v>32.734152000000002</v>
      </c>
      <c r="AJ2659" s="3">
        <v>33.121178100000002</v>
      </c>
      <c r="AK2659" s="3">
        <v>33.508204300000003</v>
      </c>
      <c r="AL2659" s="3">
        <v>33.895230400000003</v>
      </c>
      <c r="AM2659" s="3">
        <v>34.282256500000003</v>
      </c>
      <c r="AN2659" s="4"/>
      <c r="AO2659" s="4"/>
    </row>
    <row r="2660" spans="1:41" x14ac:dyDescent="0.25">
      <c r="A2660" s="378" t="str">
        <f t="shared" si="18"/>
        <v>DIC7</v>
      </c>
      <c r="B2660" s="2" t="s">
        <v>4</v>
      </c>
      <c r="C2660" s="2" t="s">
        <v>2</v>
      </c>
      <c r="D2660" s="2" t="s">
        <v>24</v>
      </c>
      <c r="E2660" s="2" t="s">
        <v>2</v>
      </c>
      <c r="F2660" s="2" t="s">
        <v>315</v>
      </c>
      <c r="G2660" s="4"/>
      <c r="H2660" s="3">
        <v>11.7753312</v>
      </c>
      <c r="I2660" s="3">
        <v>10.521855499999999</v>
      </c>
      <c r="J2660" s="3">
        <v>11.5995226</v>
      </c>
      <c r="K2660" s="3">
        <v>12.077609199999999</v>
      </c>
      <c r="L2660" s="3">
        <v>12.555695699999999</v>
      </c>
      <c r="M2660" s="3">
        <v>13.0337823</v>
      </c>
      <c r="N2660" s="3">
        <v>13.5118688</v>
      </c>
      <c r="O2660" s="3">
        <v>13.7957137</v>
      </c>
      <c r="P2660" s="3">
        <v>14.079558499999999</v>
      </c>
      <c r="Q2660" s="3">
        <v>14.3634033</v>
      </c>
      <c r="R2660" s="3">
        <v>14.647248100000001</v>
      </c>
      <c r="S2660" s="3">
        <v>14.931092899999999</v>
      </c>
      <c r="T2660" s="3">
        <v>15.266677899999999</v>
      </c>
      <c r="U2660" s="3">
        <v>15.6022628</v>
      </c>
      <c r="V2660" s="3">
        <v>15.9378478</v>
      </c>
      <c r="W2660" s="3">
        <v>16.273432799999998</v>
      </c>
      <c r="X2660" s="3">
        <v>16.6090178</v>
      </c>
      <c r="Y2660" s="3">
        <v>16.876139800000001</v>
      </c>
      <c r="Z2660" s="3">
        <v>17.143261800000001</v>
      </c>
      <c r="AA2660" s="3">
        <v>17.410383800000002</v>
      </c>
      <c r="AB2660" s="3">
        <v>17.677505799999999</v>
      </c>
      <c r="AC2660" s="3">
        <v>17.944627799999999</v>
      </c>
      <c r="AD2660" s="3">
        <v>18.263385499999998</v>
      </c>
      <c r="AE2660" s="3">
        <v>18.582143200000001</v>
      </c>
      <c r="AF2660" s="3">
        <v>18.900900799999999</v>
      </c>
      <c r="AG2660" s="3">
        <v>19.219658500000001</v>
      </c>
      <c r="AH2660" s="3">
        <v>19.5384162</v>
      </c>
      <c r="AI2660" s="3">
        <v>19.846981700000001</v>
      </c>
      <c r="AJ2660" s="3">
        <v>20.155547200000001</v>
      </c>
      <c r="AK2660" s="3">
        <v>20.464112700000001</v>
      </c>
      <c r="AL2660" s="3">
        <v>20.772678200000001</v>
      </c>
      <c r="AM2660" s="3">
        <v>21.081243700000002</v>
      </c>
      <c r="AN2660" s="4"/>
      <c r="AO2660" s="4"/>
    </row>
    <row r="2661" spans="1:41" x14ac:dyDescent="0.25">
      <c r="A2661" s="378" t="str">
        <f t="shared" si="18"/>
        <v>DIC7</v>
      </c>
      <c r="B2661" s="2" t="s">
        <v>4</v>
      </c>
      <c r="C2661" s="2" t="s">
        <v>2</v>
      </c>
      <c r="D2661" s="2" t="s">
        <v>24</v>
      </c>
      <c r="E2661" s="2" t="s">
        <v>2</v>
      </c>
      <c r="F2661" s="2" t="s">
        <v>316</v>
      </c>
      <c r="G2661" s="4"/>
      <c r="H2661" s="3">
        <v>5.1630871999999997</v>
      </c>
      <c r="I2661" s="3">
        <v>4.3072043000000004</v>
      </c>
      <c r="J2661" s="3">
        <v>5.0941767999999996</v>
      </c>
      <c r="K2661" s="3">
        <v>5.2815687999999996</v>
      </c>
      <c r="L2661" s="3">
        <v>5.4689607999999996</v>
      </c>
      <c r="M2661" s="3">
        <v>5.6563527999999996</v>
      </c>
      <c r="N2661" s="3">
        <v>5.8437447000000002</v>
      </c>
      <c r="O2661" s="3">
        <v>5.9550011999999999</v>
      </c>
      <c r="P2661" s="3">
        <v>6.0662577999999998</v>
      </c>
      <c r="Q2661" s="3">
        <v>6.1775143000000003</v>
      </c>
      <c r="R2661" s="3">
        <v>6.0504500999999999</v>
      </c>
      <c r="S2661" s="3">
        <v>5.4812222000000004</v>
      </c>
      <c r="T2661" s="3">
        <v>4.9389918000000002</v>
      </c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</row>
    <row r="2662" spans="1:41" x14ac:dyDescent="0.25">
      <c r="A2662" s="378" t="str">
        <f t="shared" si="18"/>
        <v>DIC7</v>
      </c>
      <c r="B2662" s="2" t="s">
        <v>4</v>
      </c>
      <c r="C2662" s="2" t="s">
        <v>2</v>
      </c>
      <c r="D2662" s="2" t="s">
        <v>24</v>
      </c>
      <c r="E2662" s="2" t="s">
        <v>2</v>
      </c>
      <c r="F2662" s="2" t="s">
        <v>257</v>
      </c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3">
        <v>11.1606893</v>
      </c>
      <c r="W2662" s="3">
        <v>11.4157496</v>
      </c>
      <c r="X2662" s="3">
        <v>11.6708099</v>
      </c>
      <c r="Y2662" s="3">
        <v>11.8738352</v>
      </c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</row>
    <row r="2663" spans="1:41" x14ac:dyDescent="0.25">
      <c r="A2663" s="378" t="str">
        <f t="shared" si="18"/>
        <v>DIC7</v>
      </c>
      <c r="B2663" s="2" t="s">
        <v>4</v>
      </c>
      <c r="C2663" s="2" t="s">
        <v>2</v>
      </c>
      <c r="D2663" s="2" t="s">
        <v>24</v>
      </c>
      <c r="E2663" s="2" t="s">
        <v>2</v>
      </c>
      <c r="F2663" s="2" t="s">
        <v>258</v>
      </c>
      <c r="G2663" s="4"/>
      <c r="H2663" s="4"/>
      <c r="I2663" s="4"/>
      <c r="J2663" s="4"/>
      <c r="K2663" s="4"/>
      <c r="L2663" s="4"/>
      <c r="M2663" s="4"/>
      <c r="N2663" s="4"/>
      <c r="O2663" s="4"/>
      <c r="P2663" s="3">
        <v>13.6743349</v>
      </c>
      <c r="Q2663" s="3">
        <v>13.958179700000001</v>
      </c>
      <c r="R2663" s="3">
        <v>14.242024499999999</v>
      </c>
      <c r="S2663" s="3">
        <v>14.5258693</v>
      </c>
      <c r="T2663" s="3">
        <v>14.8614543</v>
      </c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</row>
    <row r="2664" spans="1:41" x14ac:dyDescent="0.25">
      <c r="A2664" s="378" t="str">
        <f t="shared" si="18"/>
        <v>DIC7</v>
      </c>
      <c r="B2664" s="2" t="s">
        <v>4</v>
      </c>
      <c r="C2664" s="2" t="s">
        <v>2</v>
      </c>
      <c r="D2664" s="2" t="s">
        <v>24</v>
      </c>
      <c r="E2664" s="2" t="s">
        <v>2</v>
      </c>
      <c r="F2664" s="2" t="s">
        <v>259</v>
      </c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3">
        <v>12.809332100000001</v>
      </c>
      <c r="R2664" s="3">
        <v>13.0704738</v>
      </c>
      <c r="S2664" s="3">
        <v>13.3316154</v>
      </c>
      <c r="T2664" s="3">
        <v>13.640358900000001</v>
      </c>
      <c r="U2664" s="3">
        <v>13.9491023</v>
      </c>
      <c r="V2664" s="3">
        <v>14.257845700000001</v>
      </c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</row>
    <row r="2665" spans="1:41" x14ac:dyDescent="0.25">
      <c r="A2665" s="378" t="str">
        <f t="shared" si="18"/>
        <v>DIC7</v>
      </c>
      <c r="B2665" s="2" t="s">
        <v>4</v>
      </c>
      <c r="C2665" s="2" t="s">
        <v>2</v>
      </c>
      <c r="D2665" s="2" t="s">
        <v>24</v>
      </c>
      <c r="E2665" s="2" t="s">
        <v>2</v>
      </c>
      <c r="F2665" s="2" t="s">
        <v>260</v>
      </c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3">
        <v>3.1037906999999998</v>
      </c>
      <c r="W2665" s="3">
        <v>14.566589199999999</v>
      </c>
      <c r="X2665" s="3">
        <v>14.8753326</v>
      </c>
      <c r="Y2665" s="3">
        <v>15.121089</v>
      </c>
      <c r="Z2665" s="3">
        <v>15.366845400000001</v>
      </c>
      <c r="AA2665" s="3">
        <v>15.6126018</v>
      </c>
      <c r="AB2665" s="3">
        <v>15.858358300000001</v>
      </c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</row>
    <row r="2666" spans="1:41" x14ac:dyDescent="0.25">
      <c r="A2666" s="378" t="str">
        <f t="shared" si="18"/>
        <v>DIC7</v>
      </c>
      <c r="B2666" s="2" t="s">
        <v>4</v>
      </c>
      <c r="C2666" s="2" t="s">
        <v>2</v>
      </c>
      <c r="D2666" s="2" t="s">
        <v>24</v>
      </c>
      <c r="E2666" s="2" t="s">
        <v>2</v>
      </c>
      <c r="F2666" s="2" t="s">
        <v>317</v>
      </c>
      <c r="G2666" s="4"/>
      <c r="H2666" s="3">
        <v>9.2415067000000004</v>
      </c>
      <c r="I2666" s="3">
        <v>9.6605962999999999</v>
      </c>
      <c r="J2666" s="3">
        <v>9.6007797999999998</v>
      </c>
      <c r="K2666" s="3">
        <v>9.5409632999999996</v>
      </c>
      <c r="L2666" s="3">
        <v>9.4811467</v>
      </c>
      <c r="M2666" s="3">
        <v>9.4213301999999999</v>
      </c>
      <c r="N2666" s="3">
        <v>9.3615136000000003</v>
      </c>
      <c r="O2666" s="3">
        <v>9.6447021999999993</v>
      </c>
      <c r="P2666" s="3">
        <v>9.9278908000000001</v>
      </c>
      <c r="Q2666" s="3">
        <v>10.211079399999999</v>
      </c>
      <c r="R2666" s="3">
        <v>10.494267900000001</v>
      </c>
      <c r="S2666" s="3">
        <v>10.7774565</v>
      </c>
      <c r="T2666" s="3">
        <v>11.028976800000001</v>
      </c>
      <c r="U2666" s="3">
        <v>11.2804971</v>
      </c>
      <c r="V2666" s="3">
        <v>11.532017400000001</v>
      </c>
      <c r="W2666" s="3">
        <v>11.7835377</v>
      </c>
      <c r="X2666" s="3">
        <v>12.035057999999999</v>
      </c>
      <c r="Y2666" s="3">
        <v>12.3034409</v>
      </c>
      <c r="Z2666" s="3">
        <v>12.571823800000001</v>
      </c>
      <c r="AA2666" s="3">
        <v>12.8402067</v>
      </c>
      <c r="AB2666" s="3">
        <v>13.1085897</v>
      </c>
      <c r="AC2666" s="3">
        <v>13.3769726</v>
      </c>
      <c r="AD2666" s="3">
        <v>13.5615165</v>
      </c>
      <c r="AE2666" s="3">
        <v>13.7460605</v>
      </c>
      <c r="AF2666" s="3">
        <v>13.9306044</v>
      </c>
      <c r="AG2666" s="3">
        <v>14.115148400000001</v>
      </c>
      <c r="AH2666" s="3">
        <v>14.2996923</v>
      </c>
      <c r="AI2666" s="3">
        <v>14.457699099999999</v>
      </c>
      <c r="AJ2666" s="3">
        <v>14.6157059</v>
      </c>
      <c r="AK2666" s="3">
        <v>14.773712700000001</v>
      </c>
      <c r="AL2666" s="3">
        <v>14.9317195</v>
      </c>
      <c r="AM2666" s="3">
        <v>15.089726199999999</v>
      </c>
      <c r="AN2666" s="4"/>
      <c r="AO2666" s="4"/>
    </row>
    <row r="2667" spans="1:41" x14ac:dyDescent="0.25">
      <c r="A2667" s="378" t="str">
        <f t="shared" si="18"/>
        <v>DIC7</v>
      </c>
      <c r="B2667" s="2" t="s">
        <v>4</v>
      </c>
      <c r="C2667" s="2" t="s">
        <v>2</v>
      </c>
      <c r="D2667" s="2" t="s">
        <v>24</v>
      </c>
      <c r="E2667" s="2" t="s">
        <v>2</v>
      </c>
      <c r="F2667" s="2" t="s">
        <v>178</v>
      </c>
      <c r="G2667" s="4"/>
      <c r="H2667" s="3">
        <v>6.7539533</v>
      </c>
      <c r="I2667" s="3">
        <v>6.5324578999999998</v>
      </c>
      <c r="J2667" s="3">
        <v>6.5590294</v>
      </c>
      <c r="K2667" s="3">
        <v>6.5856009000000002</v>
      </c>
      <c r="L2667" s="3">
        <v>6.6121724999999998</v>
      </c>
      <c r="M2667" s="3">
        <v>6.638744</v>
      </c>
      <c r="N2667" s="3">
        <v>6.6653155000000002</v>
      </c>
      <c r="O2667" s="3">
        <v>6.7492770000000002</v>
      </c>
      <c r="P2667" s="3">
        <v>6.8332383999999999</v>
      </c>
      <c r="Q2667" s="3">
        <v>6.9171999</v>
      </c>
      <c r="R2667" s="3">
        <v>7.0011612999999997</v>
      </c>
      <c r="S2667" s="3">
        <v>7.0851227999999997</v>
      </c>
      <c r="T2667" s="3">
        <v>7.1595896999999997</v>
      </c>
      <c r="U2667" s="3">
        <v>7.2340565999999997</v>
      </c>
      <c r="V2667" s="3">
        <v>7.3085234999999997</v>
      </c>
      <c r="W2667" s="3">
        <v>7.3829903999999997</v>
      </c>
      <c r="X2667" s="3">
        <v>7.4574572999999997</v>
      </c>
      <c r="Y2667" s="3">
        <v>7.5086908000000001</v>
      </c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</row>
    <row r="2668" spans="1:41" x14ac:dyDescent="0.25">
      <c r="A2668" s="378" t="str">
        <f t="shared" si="18"/>
        <v>DIC7</v>
      </c>
      <c r="B2668" s="2" t="s">
        <v>4</v>
      </c>
      <c r="C2668" s="2" t="s">
        <v>2</v>
      </c>
      <c r="D2668" s="2" t="s">
        <v>24</v>
      </c>
      <c r="E2668" s="2" t="s">
        <v>2</v>
      </c>
      <c r="F2668" s="2" t="s">
        <v>180</v>
      </c>
      <c r="G2668" s="4"/>
      <c r="H2668" s="3">
        <v>5.2262564999999999</v>
      </c>
      <c r="I2668" s="3">
        <v>5.0548618000000003</v>
      </c>
      <c r="J2668" s="3">
        <v>5.0754231000000001</v>
      </c>
      <c r="K2668" s="3">
        <v>5.0959842999999996</v>
      </c>
      <c r="L2668" s="3">
        <v>5.1165455</v>
      </c>
      <c r="M2668" s="3">
        <v>5.1371067999999998</v>
      </c>
      <c r="N2668" s="3">
        <v>5.1576680000000001</v>
      </c>
      <c r="O2668" s="3">
        <v>5.2226379999999999</v>
      </c>
      <c r="P2668" s="3">
        <v>5.2876079000000002</v>
      </c>
      <c r="Q2668" s="3">
        <v>5.3525779</v>
      </c>
      <c r="R2668" s="3">
        <v>5.4175478999999997</v>
      </c>
      <c r="S2668" s="3">
        <v>5.4825178000000001</v>
      </c>
      <c r="T2668" s="3">
        <v>5.5401407999999996</v>
      </c>
      <c r="U2668" s="3">
        <v>5.5977638000000001</v>
      </c>
      <c r="V2668" s="3">
        <v>5.6553867999999996</v>
      </c>
      <c r="W2668" s="3">
        <v>5.7130099000000003</v>
      </c>
      <c r="X2668" s="3">
        <v>5.7706328999999998</v>
      </c>
      <c r="Y2668" s="4"/>
      <c r="Z2668" s="4"/>
      <c r="AA2668" s="4"/>
      <c r="AB2668" s="4"/>
      <c r="AC2668" s="4"/>
      <c r="AD2668" s="4"/>
      <c r="AE2668" s="4"/>
      <c r="AF2668" s="3">
        <v>6.1511205999999996</v>
      </c>
      <c r="AG2668" s="3">
        <v>6.211875</v>
      </c>
      <c r="AH2668" s="3">
        <v>6.2726293999999996</v>
      </c>
      <c r="AI2668" s="3">
        <v>6.3121518999999999</v>
      </c>
      <c r="AJ2668" s="3">
        <v>6.3516743</v>
      </c>
      <c r="AK2668" s="3">
        <v>6.3911967000000001</v>
      </c>
      <c r="AL2668" s="3">
        <v>6.4307191000000001</v>
      </c>
      <c r="AM2668" s="3">
        <v>6.4702415000000002</v>
      </c>
      <c r="AN2668" s="4"/>
      <c r="AO2668" s="4"/>
    </row>
    <row r="2669" spans="1:41" x14ac:dyDescent="0.25">
      <c r="A2669" s="378" t="str">
        <f t="shared" si="18"/>
        <v>DIC7</v>
      </c>
      <c r="B2669" s="2" t="s">
        <v>4</v>
      </c>
      <c r="C2669" s="2" t="s">
        <v>2</v>
      </c>
      <c r="D2669" s="2" t="s">
        <v>24</v>
      </c>
      <c r="E2669" s="2" t="s">
        <v>2</v>
      </c>
      <c r="F2669" s="2" t="s">
        <v>184</v>
      </c>
      <c r="G2669" s="4"/>
      <c r="H2669" s="3">
        <v>1.1922817999999999</v>
      </c>
      <c r="I2669" s="3">
        <v>1.1280724</v>
      </c>
      <c r="J2669" s="3">
        <v>0.9305485</v>
      </c>
      <c r="K2669" s="3">
        <v>0.49705939999999998</v>
      </c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</row>
    <row r="2670" spans="1:41" x14ac:dyDescent="0.25">
      <c r="A2670" s="378" t="str">
        <f t="shared" si="18"/>
        <v>DIC7</v>
      </c>
      <c r="B2670" s="2" t="s">
        <v>4</v>
      </c>
      <c r="C2670" s="2" t="s">
        <v>2</v>
      </c>
      <c r="D2670" s="2" t="s">
        <v>24</v>
      </c>
      <c r="E2670" s="2" t="s">
        <v>2</v>
      </c>
      <c r="F2670" s="2" t="s">
        <v>318</v>
      </c>
      <c r="G2670" s="4"/>
      <c r="H2670" s="3">
        <v>2.3103766999999999</v>
      </c>
      <c r="I2670" s="3">
        <v>2.4151490999999998</v>
      </c>
      <c r="J2670" s="3">
        <v>2.4001948999999998</v>
      </c>
      <c r="K2670" s="3">
        <v>2.3852408</v>
      </c>
      <c r="L2670" s="3">
        <v>2.3702866999999999</v>
      </c>
      <c r="M2670" s="3">
        <v>2.3553324999999998</v>
      </c>
      <c r="N2670" s="3">
        <v>2.3403784000000001</v>
      </c>
      <c r="O2670" s="3">
        <v>2.4111756</v>
      </c>
      <c r="P2670" s="3">
        <v>2.4819727</v>
      </c>
      <c r="Q2670" s="3">
        <v>2.5527698000000001</v>
      </c>
      <c r="R2670" s="3">
        <v>2.623567</v>
      </c>
      <c r="S2670" s="3">
        <v>2.6943641</v>
      </c>
      <c r="T2670" s="3">
        <v>2.7572442000000001</v>
      </c>
      <c r="U2670" s="3">
        <v>2.8201242999999998</v>
      </c>
      <c r="V2670" s="3">
        <v>2.8830043999999999</v>
      </c>
      <c r="W2670" s="3">
        <v>2.9458844000000002</v>
      </c>
      <c r="X2670" s="3">
        <v>3.0087644999999998</v>
      </c>
      <c r="Y2670" s="3">
        <v>3.0758602000000002</v>
      </c>
      <c r="Z2670" s="3">
        <v>3.1429559999999999</v>
      </c>
      <c r="AA2670" s="3">
        <v>3.2100517000000002</v>
      </c>
      <c r="AB2670" s="3">
        <v>3.2771474</v>
      </c>
      <c r="AC2670" s="3">
        <v>3.3442430999999999</v>
      </c>
      <c r="AD2670" s="3">
        <v>3.3903791000000001</v>
      </c>
      <c r="AE2670" s="3">
        <v>3.4365150999999998</v>
      </c>
      <c r="AF2670" s="3">
        <v>3.4826511</v>
      </c>
      <c r="AG2670" s="3">
        <v>3.5287871000000002</v>
      </c>
      <c r="AH2670" s="3">
        <v>3.5749230999999999</v>
      </c>
      <c r="AI2670" s="3">
        <v>3.6144248000000001</v>
      </c>
      <c r="AJ2670" s="3">
        <v>3.6539264999999999</v>
      </c>
      <c r="AK2670" s="3">
        <v>3.6934282000000001</v>
      </c>
      <c r="AL2670" s="3">
        <v>3.7329298999999998</v>
      </c>
      <c r="AM2670" s="3">
        <v>3.7724316</v>
      </c>
      <c r="AN2670" s="4"/>
      <c r="AO2670" s="4"/>
    </row>
    <row r="2671" spans="1:41" x14ac:dyDescent="0.25">
      <c r="A2671" s="378" t="str">
        <f t="shared" si="18"/>
        <v>DIC7</v>
      </c>
      <c r="B2671" s="2" t="s">
        <v>4</v>
      </c>
      <c r="C2671" s="2" t="s">
        <v>2</v>
      </c>
      <c r="D2671" s="2" t="s">
        <v>24</v>
      </c>
      <c r="E2671" s="2" t="s">
        <v>2</v>
      </c>
      <c r="F2671" s="2" t="s">
        <v>188</v>
      </c>
      <c r="G2671" s="4"/>
      <c r="H2671" s="3">
        <v>1.7899609000000001</v>
      </c>
      <c r="I2671" s="3">
        <v>1.6905627000000001</v>
      </c>
      <c r="J2671" s="3">
        <v>1.7632363</v>
      </c>
      <c r="K2671" s="3">
        <v>1.8359099999999999</v>
      </c>
      <c r="L2671" s="3">
        <v>1.9085836</v>
      </c>
      <c r="M2671" s="3">
        <v>1.9812573</v>
      </c>
      <c r="N2671" s="3">
        <v>2.0539309000000001</v>
      </c>
      <c r="O2671" s="3">
        <v>2.0970780000000002</v>
      </c>
      <c r="P2671" s="3">
        <v>2.140225</v>
      </c>
      <c r="Q2671" s="3">
        <v>2.1833721000000001</v>
      </c>
      <c r="R2671" s="3">
        <v>1.9881985</v>
      </c>
      <c r="S2671" s="3">
        <v>1.3508612</v>
      </c>
      <c r="T2671" s="3">
        <v>0.72810620000000004</v>
      </c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</row>
    <row r="2672" spans="1:41" x14ac:dyDescent="0.25">
      <c r="A2672" s="378" t="str">
        <f t="shared" si="18"/>
        <v>DIC7</v>
      </c>
      <c r="B2672" s="2" t="s">
        <v>4</v>
      </c>
      <c r="C2672" s="2" t="s">
        <v>2</v>
      </c>
      <c r="D2672" s="2" t="s">
        <v>24</v>
      </c>
      <c r="E2672" s="2" t="s">
        <v>2</v>
      </c>
      <c r="F2672" s="2" t="s">
        <v>190</v>
      </c>
      <c r="G2672" s="4"/>
      <c r="H2672" s="4"/>
      <c r="I2672" s="3">
        <v>0.59958060000000002</v>
      </c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</row>
    <row r="2673" spans="1:41" x14ac:dyDescent="0.25">
      <c r="A2673" s="378" t="str">
        <f t="shared" ref="A2673:A2736" si="19">+"DIC7"</f>
        <v>DIC7</v>
      </c>
      <c r="B2673" s="2" t="s">
        <v>4</v>
      </c>
      <c r="C2673" s="2" t="s">
        <v>2</v>
      </c>
      <c r="D2673" s="2" t="s">
        <v>24</v>
      </c>
      <c r="E2673" s="2" t="s">
        <v>2</v>
      </c>
      <c r="F2673" s="2" t="s">
        <v>192</v>
      </c>
      <c r="G2673" s="4"/>
      <c r="H2673" s="3">
        <v>4.3877619000000001</v>
      </c>
      <c r="I2673" s="3">
        <v>4.2167861999999996</v>
      </c>
      <c r="J2673" s="3">
        <v>4.3670755000000003</v>
      </c>
      <c r="K2673" s="3">
        <v>4.5173648999999996</v>
      </c>
      <c r="L2673" s="3">
        <v>4.6676542999999997</v>
      </c>
      <c r="M2673" s="3">
        <v>4.8179436999999998</v>
      </c>
      <c r="N2673" s="3">
        <v>4.9682329999999997</v>
      </c>
      <c r="O2673" s="3">
        <v>5.0757142999999996</v>
      </c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</row>
    <row r="2674" spans="1:41" x14ac:dyDescent="0.25">
      <c r="A2674" s="378" t="str">
        <f t="shared" si="19"/>
        <v>DIC7</v>
      </c>
      <c r="B2674" s="2" t="s">
        <v>4</v>
      </c>
      <c r="C2674" s="2" t="s">
        <v>2</v>
      </c>
      <c r="D2674" s="2" t="s">
        <v>24</v>
      </c>
      <c r="E2674" s="2" t="s">
        <v>2</v>
      </c>
      <c r="F2674" s="2" t="s">
        <v>181</v>
      </c>
      <c r="G2674" s="4"/>
      <c r="H2674" s="3">
        <v>-94.978240799999995</v>
      </c>
      <c r="I2674" s="3">
        <v>-14.367071899999999</v>
      </c>
      <c r="J2674" s="3">
        <v>-14.3271529</v>
      </c>
      <c r="K2674" s="3">
        <v>-8.2242499000000002</v>
      </c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3">
        <v>8.6805555999999999</v>
      </c>
      <c r="X2674" s="3">
        <v>8.6805555999999999</v>
      </c>
      <c r="Y2674" s="3">
        <v>8.6805555999999999</v>
      </c>
      <c r="Z2674" s="3">
        <v>8.6805555999999999</v>
      </c>
      <c r="AA2674" s="3">
        <v>8.6805555999999999</v>
      </c>
      <c r="AB2674" s="3">
        <v>8.6805555999999999</v>
      </c>
      <c r="AC2674" s="3">
        <v>8.6805555999999999</v>
      </c>
      <c r="AD2674" s="3">
        <v>8.6805555999999999</v>
      </c>
      <c r="AE2674" s="3">
        <v>8.6805555999999999</v>
      </c>
      <c r="AF2674" s="3">
        <v>8.6805555999999999</v>
      </c>
      <c r="AG2674" s="3">
        <v>8.6805555999999999</v>
      </c>
      <c r="AH2674" s="3">
        <v>8.6805555999999999</v>
      </c>
      <c r="AI2674" s="3">
        <v>8.6805555999999999</v>
      </c>
      <c r="AJ2674" s="3">
        <v>8.6805555999999999</v>
      </c>
      <c r="AK2674" s="3">
        <v>8.6805555999999999</v>
      </c>
      <c r="AL2674" s="3">
        <v>8.6805555999999999</v>
      </c>
      <c r="AM2674" s="3">
        <v>8.6805555999999999</v>
      </c>
      <c r="AN2674" s="4"/>
      <c r="AO2674" s="4"/>
    </row>
    <row r="2675" spans="1:41" x14ac:dyDescent="0.25">
      <c r="A2675" s="378" t="str">
        <f t="shared" si="19"/>
        <v>DIC7</v>
      </c>
      <c r="B2675" s="2" t="s">
        <v>4</v>
      </c>
      <c r="C2675" s="2" t="s">
        <v>2</v>
      </c>
      <c r="D2675" s="2" t="s">
        <v>24</v>
      </c>
      <c r="E2675" s="2" t="s">
        <v>2</v>
      </c>
      <c r="F2675" s="2" t="s">
        <v>194</v>
      </c>
      <c r="G2675" s="4"/>
      <c r="H2675" s="4"/>
      <c r="I2675" s="4"/>
      <c r="J2675" s="4"/>
      <c r="K2675" s="4"/>
      <c r="L2675" s="4"/>
      <c r="M2675" s="3">
        <v>5.8379399999999998E-2</v>
      </c>
      <c r="N2675" s="3">
        <v>0.56757690000000005</v>
      </c>
      <c r="O2675" s="3">
        <v>1.1403042000000001</v>
      </c>
      <c r="P2675" s="3">
        <v>1.7953981000000001</v>
      </c>
      <c r="Q2675" s="3">
        <v>2.5427426999999998</v>
      </c>
      <c r="R2675" s="3">
        <v>3.3934079000000001</v>
      </c>
      <c r="S2675" s="3">
        <v>4.3597922000000002</v>
      </c>
      <c r="T2675" s="3">
        <v>5.5551083999999999</v>
      </c>
      <c r="U2675" s="3">
        <v>6.8955827000000003</v>
      </c>
      <c r="V2675" s="3">
        <v>8.3986341000000007</v>
      </c>
      <c r="W2675" s="3">
        <v>10.0837717</v>
      </c>
      <c r="X2675" s="3">
        <v>11.9728461</v>
      </c>
      <c r="Y2675" s="3">
        <v>14.0946873</v>
      </c>
      <c r="Z2675" s="3">
        <v>16.472346699999999</v>
      </c>
      <c r="AA2675" s="3">
        <v>19.1365224</v>
      </c>
      <c r="AB2675" s="3">
        <v>22.121596499999999</v>
      </c>
      <c r="AC2675" s="3">
        <v>25.466076600000001</v>
      </c>
      <c r="AD2675" s="3">
        <v>29.207332999999998</v>
      </c>
      <c r="AE2675" s="3">
        <v>33.399428499999999</v>
      </c>
      <c r="AF2675" s="3">
        <v>38.0964636</v>
      </c>
      <c r="AG2675" s="3">
        <v>43.359031199999997</v>
      </c>
      <c r="AH2675" s="3">
        <v>49.254995000000001</v>
      </c>
      <c r="AI2675" s="3">
        <v>55.835990799999998</v>
      </c>
      <c r="AJ2675" s="3">
        <v>69.212597299999999</v>
      </c>
      <c r="AK2675" s="3">
        <v>77.518108799999993</v>
      </c>
      <c r="AL2675" s="3">
        <v>86.820281800000004</v>
      </c>
      <c r="AM2675" s="3">
        <v>97.238715499999998</v>
      </c>
      <c r="AN2675" s="4"/>
      <c r="AO2675" s="4"/>
    </row>
    <row r="2676" spans="1:41" x14ac:dyDescent="0.25">
      <c r="A2676" s="378" t="str">
        <f t="shared" si="19"/>
        <v>DIC7</v>
      </c>
      <c r="B2676" s="2" t="s">
        <v>4</v>
      </c>
      <c r="C2676" s="2" t="s">
        <v>2</v>
      </c>
      <c r="D2676" s="2" t="s">
        <v>24</v>
      </c>
      <c r="E2676" s="2" t="s">
        <v>2</v>
      </c>
      <c r="F2676" s="2" t="s">
        <v>195</v>
      </c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3">
        <v>0.25639329999999999</v>
      </c>
      <c r="T2676" s="3">
        <v>1.7995566999999999</v>
      </c>
      <c r="U2676" s="3">
        <v>3.5398151000000002</v>
      </c>
      <c r="V2676" s="3">
        <v>7.8765691000000002</v>
      </c>
      <c r="W2676" s="3">
        <v>10.046005900000001</v>
      </c>
      <c r="X2676" s="3">
        <v>12.492347000000001</v>
      </c>
      <c r="Y2676" s="3">
        <v>15.2483527</v>
      </c>
      <c r="Z2676" s="3">
        <v>18.351707000000001</v>
      </c>
      <c r="AA2676" s="3">
        <v>21.844091800000001</v>
      </c>
      <c r="AB2676" s="3">
        <v>25.772190800000001</v>
      </c>
      <c r="AC2676" s="3">
        <v>30.188289699999999</v>
      </c>
      <c r="AD2676" s="3">
        <v>35.134454300000002</v>
      </c>
      <c r="AE2676" s="3">
        <v>40.692765799999997</v>
      </c>
      <c r="AF2676" s="3">
        <v>46.936682099999999</v>
      </c>
      <c r="AG2676" s="3">
        <v>53.948475500000001</v>
      </c>
      <c r="AH2676" s="3">
        <v>61.820291500000003</v>
      </c>
      <c r="AI2676" s="3">
        <v>70.641905899999998</v>
      </c>
      <c r="AJ2676" s="3">
        <v>80.542332500000001</v>
      </c>
      <c r="AK2676" s="3">
        <v>91.651028800000006</v>
      </c>
      <c r="AL2676" s="3">
        <v>104.1129871</v>
      </c>
      <c r="AM2676" s="3">
        <v>118.0905989</v>
      </c>
      <c r="AN2676" s="4"/>
      <c r="AO2676" s="4"/>
    </row>
    <row r="2677" spans="1:41" x14ac:dyDescent="0.25">
      <c r="A2677" s="378" t="str">
        <f t="shared" si="19"/>
        <v>DIC7</v>
      </c>
      <c r="B2677" s="2" t="s">
        <v>4</v>
      </c>
      <c r="C2677" s="2" t="s">
        <v>2</v>
      </c>
      <c r="D2677" s="2" t="s">
        <v>24</v>
      </c>
      <c r="E2677" s="2" t="s">
        <v>2</v>
      </c>
      <c r="F2677" s="2" t="s">
        <v>196</v>
      </c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3">
        <v>0.1013825</v>
      </c>
      <c r="W2677" s="3">
        <v>1.0768732999999999</v>
      </c>
      <c r="X2677" s="3">
        <v>2.1999572000000001</v>
      </c>
      <c r="Y2677" s="3">
        <v>3.5401592000000002</v>
      </c>
      <c r="Z2677" s="3">
        <v>5.0655019000000001</v>
      </c>
      <c r="AA2677" s="3">
        <v>6.7982022000000004</v>
      </c>
      <c r="AB2677" s="3">
        <v>8.7631429000000001</v>
      </c>
      <c r="AC2677" s="3">
        <v>10.9881931</v>
      </c>
      <c r="AD2677" s="3">
        <v>13.4654341</v>
      </c>
      <c r="AE2677" s="3">
        <v>16.268956299999999</v>
      </c>
      <c r="AF2677" s="3">
        <v>19.437913399999999</v>
      </c>
      <c r="AG2677" s="3">
        <v>23.0161576</v>
      </c>
      <c r="AH2677" s="3">
        <v>27.052803399999998</v>
      </c>
      <c r="AI2677" s="3">
        <v>31.6105597</v>
      </c>
      <c r="AJ2677" s="3">
        <v>36.743335000000002</v>
      </c>
      <c r="AK2677" s="3">
        <v>42.520131399999997</v>
      </c>
      <c r="AL2677" s="3">
        <v>49.0182316</v>
      </c>
      <c r="AM2677" s="3">
        <v>56.324191900000002</v>
      </c>
      <c r="AN2677" s="4"/>
      <c r="AO2677" s="4"/>
    </row>
    <row r="2678" spans="1:41" x14ac:dyDescent="0.25">
      <c r="A2678" s="378" t="str">
        <f t="shared" si="19"/>
        <v>DIC7</v>
      </c>
      <c r="B2678" s="2" t="s">
        <v>4</v>
      </c>
      <c r="C2678" s="2" t="s">
        <v>2</v>
      </c>
      <c r="D2678" s="2" t="s">
        <v>24</v>
      </c>
      <c r="E2678" s="2" t="s">
        <v>2</v>
      </c>
      <c r="F2678" s="2" t="s">
        <v>197</v>
      </c>
      <c r="G2678" s="4"/>
      <c r="H2678" s="4"/>
      <c r="I2678" s="4"/>
      <c r="J2678" s="4"/>
      <c r="K2678" s="4"/>
      <c r="L2678" s="4"/>
      <c r="M2678" s="4"/>
      <c r="N2678" s="4"/>
      <c r="O2678" s="4"/>
      <c r="P2678" s="3">
        <v>0.4107036</v>
      </c>
      <c r="Q2678" s="3">
        <v>1.4169655000000001</v>
      </c>
      <c r="R2678" s="3">
        <v>2.5703279999999999</v>
      </c>
      <c r="S2678" s="3">
        <v>3.8884432000000002</v>
      </c>
      <c r="T2678" s="3">
        <v>5.3510562000000004</v>
      </c>
      <c r="U2678" s="3">
        <v>7.0203350999999996</v>
      </c>
      <c r="V2678" s="3">
        <v>8.9210796000000006</v>
      </c>
      <c r="W2678" s="3">
        <v>11.081065799999999</v>
      </c>
      <c r="X2678" s="3">
        <v>13.5314025</v>
      </c>
      <c r="Y2678" s="3">
        <v>16.359893499999998</v>
      </c>
      <c r="Z2678" s="3">
        <v>19.552600300000002</v>
      </c>
      <c r="AA2678" s="3">
        <v>23.153228800000001</v>
      </c>
      <c r="AB2678" s="3">
        <v>27.210729499999999</v>
      </c>
      <c r="AC2678" s="3">
        <v>31.779927199999999</v>
      </c>
      <c r="AD2678" s="3">
        <v>36.882280999999999</v>
      </c>
      <c r="AE2678" s="3">
        <v>42.626507500000002</v>
      </c>
      <c r="AF2678" s="3">
        <v>49.089631300000001</v>
      </c>
      <c r="AG2678" s="3">
        <v>56.357920200000002</v>
      </c>
      <c r="AH2678" s="3">
        <v>64.527993899999998</v>
      </c>
      <c r="AI2678" s="3">
        <v>73.715951099999998</v>
      </c>
      <c r="AJ2678" s="3">
        <v>84.035107199999999</v>
      </c>
      <c r="AK2678" s="3">
        <v>95.621206099999995</v>
      </c>
      <c r="AL2678" s="3">
        <v>108.6262808</v>
      </c>
      <c r="AM2678" s="3">
        <v>123.22060860000001</v>
      </c>
      <c r="AN2678" s="4"/>
      <c r="AO2678" s="4"/>
    </row>
    <row r="2679" spans="1:41" x14ac:dyDescent="0.25">
      <c r="A2679" s="378" t="str">
        <f t="shared" si="19"/>
        <v>DIC7</v>
      </c>
      <c r="B2679" s="2" t="s">
        <v>4</v>
      </c>
      <c r="C2679" s="2" t="s">
        <v>2</v>
      </c>
      <c r="D2679" s="2" t="s">
        <v>24</v>
      </c>
      <c r="E2679" s="2" t="s">
        <v>2</v>
      </c>
      <c r="F2679" s="2" t="s">
        <v>198</v>
      </c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3">
        <v>0.76722869999999999</v>
      </c>
      <c r="R2679" s="3">
        <v>1.9950471000000001</v>
      </c>
      <c r="S2679" s="3">
        <v>3.4009645000000002</v>
      </c>
      <c r="T2679" s="3">
        <v>4.9625535999999997</v>
      </c>
      <c r="U2679" s="3">
        <v>6.7475499000000001</v>
      </c>
      <c r="V2679" s="3">
        <v>8.7827622999999999</v>
      </c>
      <c r="W2679" s="3">
        <v>11.0982167</v>
      </c>
      <c r="X2679" s="3">
        <v>13.7275422</v>
      </c>
      <c r="Y2679" s="3">
        <v>16.769669499999999</v>
      </c>
      <c r="Z2679" s="3">
        <v>20.205516599999999</v>
      </c>
      <c r="AA2679" s="3">
        <v>24.082329900000001</v>
      </c>
      <c r="AB2679" s="3">
        <v>28.453025400000001</v>
      </c>
      <c r="AC2679" s="3">
        <v>33.376868899999998</v>
      </c>
      <c r="AD2679" s="3">
        <v>38.873970100000001</v>
      </c>
      <c r="AE2679" s="3">
        <v>45.064940100000001</v>
      </c>
      <c r="AF2679" s="3">
        <v>52.033043300000003</v>
      </c>
      <c r="AG2679" s="3">
        <v>59.871535600000001</v>
      </c>
      <c r="AH2679" s="3">
        <v>68.684863699999994</v>
      </c>
      <c r="AI2679" s="3">
        <v>78.598518499999997</v>
      </c>
      <c r="AJ2679" s="3">
        <v>89.735007400000001</v>
      </c>
      <c r="AK2679" s="3">
        <v>102.24107050000001</v>
      </c>
      <c r="AL2679" s="3">
        <v>116.28105650000001</v>
      </c>
      <c r="AM2679" s="3">
        <v>132.03903629999999</v>
      </c>
      <c r="AN2679" s="4"/>
      <c r="AO2679" s="4"/>
    </row>
    <row r="2680" spans="1:41" x14ac:dyDescent="0.25">
      <c r="A2680" s="378" t="str">
        <f t="shared" si="19"/>
        <v>DIC7</v>
      </c>
      <c r="B2680" s="2" t="s">
        <v>4</v>
      </c>
      <c r="C2680" s="2" t="s">
        <v>2</v>
      </c>
      <c r="D2680" s="2" t="s">
        <v>24</v>
      </c>
      <c r="E2680" s="2" t="s">
        <v>2</v>
      </c>
      <c r="F2680" s="2" t="s">
        <v>199</v>
      </c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3">
        <v>0.81907249999999998</v>
      </c>
      <c r="X2680" s="3">
        <v>2.2183773000000002</v>
      </c>
      <c r="Y2680" s="3">
        <v>3.878504</v>
      </c>
      <c r="Z2680" s="3">
        <v>5.7666238999999999</v>
      </c>
      <c r="AA2680" s="3">
        <v>7.9100963000000002</v>
      </c>
      <c r="AB2680" s="3">
        <v>10.339563500000001</v>
      </c>
      <c r="AC2680" s="3">
        <v>13.089344799999999</v>
      </c>
      <c r="AD2680" s="3">
        <v>16.1529329</v>
      </c>
      <c r="AE2680" s="3">
        <v>19.618323100000001</v>
      </c>
      <c r="AF2680" s="3">
        <v>23.533731499999998</v>
      </c>
      <c r="AG2680" s="3">
        <v>27.953160499999999</v>
      </c>
      <c r="AH2680" s="3">
        <v>32.937092399999997</v>
      </c>
      <c r="AI2680" s="3">
        <v>38.561848500000004</v>
      </c>
      <c r="AJ2680" s="3">
        <v>44.894717100000001</v>
      </c>
      <c r="AK2680" s="3">
        <v>52.0206716</v>
      </c>
      <c r="AL2680" s="3">
        <v>60.034882600000003</v>
      </c>
      <c r="AM2680" s="3">
        <v>69.043940599999999</v>
      </c>
      <c r="AN2680" s="4"/>
      <c r="AO2680" s="4"/>
    </row>
    <row r="2681" spans="1:41" x14ac:dyDescent="0.25">
      <c r="A2681" s="378" t="str">
        <f t="shared" si="19"/>
        <v>DIC7</v>
      </c>
      <c r="B2681" s="2" t="s">
        <v>4</v>
      </c>
      <c r="C2681" s="2" t="s">
        <v>2</v>
      </c>
      <c r="D2681" s="2" t="s">
        <v>24</v>
      </c>
      <c r="E2681" s="2" t="s">
        <v>2</v>
      </c>
      <c r="F2681" s="2" t="s">
        <v>200</v>
      </c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3">
        <v>0.14429729999999999</v>
      </c>
      <c r="X2681" s="3">
        <v>0.82527689999999998</v>
      </c>
      <c r="Y2681" s="3">
        <v>1.5939203</v>
      </c>
      <c r="Z2681" s="3">
        <v>2.4559723</v>
      </c>
      <c r="AA2681" s="3">
        <v>3.4226418000000001</v>
      </c>
      <c r="AB2681" s="3">
        <v>4.5064829</v>
      </c>
      <c r="AC2681" s="3">
        <v>5.7215562000000002</v>
      </c>
      <c r="AD2681" s="3">
        <v>7.0779757999999999</v>
      </c>
      <c r="AE2681" s="3">
        <v>8.5990131000000005</v>
      </c>
      <c r="AF2681" s="3">
        <v>10.3044221</v>
      </c>
      <c r="AG2681" s="3">
        <v>12.2163276</v>
      </c>
      <c r="AH2681" s="3">
        <v>14.3595091</v>
      </c>
      <c r="AI2681" s="3">
        <v>16.737875500000001</v>
      </c>
      <c r="AJ2681" s="3">
        <v>19.406354499999999</v>
      </c>
      <c r="AK2681" s="3">
        <v>22.399759599999999</v>
      </c>
      <c r="AL2681" s="3">
        <v>25.757081899999999</v>
      </c>
      <c r="AM2681" s="3">
        <v>29.5219916</v>
      </c>
      <c r="AN2681" s="4"/>
      <c r="AO2681" s="4"/>
    </row>
    <row r="2682" spans="1:41" x14ac:dyDescent="0.25">
      <c r="A2682" s="378" t="str">
        <f t="shared" si="19"/>
        <v>DIC7</v>
      </c>
      <c r="B2682" s="2" t="s">
        <v>4</v>
      </c>
      <c r="C2682" s="2" t="s">
        <v>2</v>
      </c>
      <c r="D2682" s="2" t="s">
        <v>24</v>
      </c>
      <c r="E2682" s="2" t="s">
        <v>2</v>
      </c>
      <c r="F2682" s="2" t="s">
        <v>267</v>
      </c>
      <c r="G2682" s="4"/>
      <c r="H2682" s="3">
        <v>-2.6714559000000002</v>
      </c>
      <c r="I2682" s="3">
        <v>-2.5494362000000002</v>
      </c>
      <c r="J2682" s="3">
        <v>-2.6106875999999999</v>
      </c>
      <c r="K2682" s="3">
        <v>-2.6211090000000001</v>
      </c>
      <c r="L2682" s="3">
        <v>-2.6176260999999998</v>
      </c>
      <c r="M2682" s="3">
        <v>-1.9577473999999999</v>
      </c>
      <c r="N2682" s="3">
        <v>-1.1696135000000001</v>
      </c>
      <c r="O2682" s="3">
        <v>-0.12814339999999999</v>
      </c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</row>
    <row r="2683" spans="1:41" x14ac:dyDescent="0.25">
      <c r="A2683" s="378" t="str">
        <f t="shared" si="19"/>
        <v>DIC7</v>
      </c>
      <c r="B2683" s="2" t="s">
        <v>4</v>
      </c>
      <c r="C2683" s="2" t="s">
        <v>2</v>
      </c>
      <c r="D2683" s="2" t="s">
        <v>24</v>
      </c>
      <c r="E2683" s="2" t="s">
        <v>2</v>
      </c>
      <c r="F2683" s="2" t="s">
        <v>269</v>
      </c>
      <c r="G2683" s="4"/>
      <c r="H2683" s="3">
        <v>-2.2618128</v>
      </c>
      <c r="I2683" s="3">
        <v>-2.1827450000000002</v>
      </c>
      <c r="J2683" s="3">
        <v>-2.1205818999999999</v>
      </c>
      <c r="K2683" s="3">
        <v>-1.8224534999999999</v>
      </c>
      <c r="L2683" s="3">
        <v>-1.4607547999999999</v>
      </c>
      <c r="M2683" s="3">
        <v>-1.5961155</v>
      </c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</row>
    <row r="2684" spans="1:41" x14ac:dyDescent="0.25">
      <c r="A2684" s="378" t="str">
        <f t="shared" si="19"/>
        <v>DIC7</v>
      </c>
      <c r="B2684" s="2" t="s">
        <v>4</v>
      </c>
      <c r="C2684" s="2" t="s">
        <v>2</v>
      </c>
      <c r="D2684" s="2" t="s">
        <v>24</v>
      </c>
      <c r="E2684" s="2" t="s">
        <v>2</v>
      </c>
      <c r="F2684" s="2" t="s">
        <v>170</v>
      </c>
      <c r="G2684" s="4"/>
      <c r="H2684" s="3">
        <v>-0.69534779999999996</v>
      </c>
      <c r="I2684" s="3">
        <v>-9.9554500000000004E-2</v>
      </c>
      <c r="J2684" s="4"/>
      <c r="K2684" s="3">
        <v>-8.1101699999999999E-2</v>
      </c>
      <c r="L2684" s="3">
        <v>-0.17106499999999999</v>
      </c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</row>
    <row r="2685" spans="1:41" x14ac:dyDescent="0.25">
      <c r="A2685" s="378" t="str">
        <f t="shared" si="19"/>
        <v>DIC7</v>
      </c>
      <c r="B2685" s="2" t="s">
        <v>4</v>
      </c>
      <c r="C2685" s="2" t="s">
        <v>2</v>
      </c>
      <c r="D2685" s="2" t="s">
        <v>24</v>
      </c>
      <c r="E2685" s="2" t="s">
        <v>2</v>
      </c>
      <c r="F2685" s="2" t="s">
        <v>172</v>
      </c>
      <c r="G2685" s="4"/>
      <c r="H2685" s="3">
        <v>-0.7395813</v>
      </c>
      <c r="I2685" s="3">
        <v>-1.4709835</v>
      </c>
      <c r="J2685" s="3">
        <v>-1.4801420999999999</v>
      </c>
      <c r="K2685" s="3">
        <v>-1.5594330000000001</v>
      </c>
      <c r="L2685" s="3">
        <v>-1.6371560999999999</v>
      </c>
      <c r="M2685" s="3">
        <v>-1.5311764000000001</v>
      </c>
      <c r="N2685" s="3">
        <v>-1.3775911000000001</v>
      </c>
      <c r="O2685" s="3">
        <v>-1.05263</v>
      </c>
      <c r="P2685" s="3">
        <v>-0.67039930000000003</v>
      </c>
      <c r="Q2685" s="3">
        <v>-0.36745879999999997</v>
      </c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</row>
    <row r="2686" spans="1:41" x14ac:dyDescent="0.25">
      <c r="A2686" s="378" t="str">
        <f t="shared" si="19"/>
        <v>DIC7</v>
      </c>
      <c r="B2686" s="2" t="s">
        <v>4</v>
      </c>
      <c r="C2686" s="2" t="s">
        <v>2</v>
      </c>
      <c r="D2686" s="2" t="s">
        <v>24</v>
      </c>
      <c r="E2686" s="2" t="s">
        <v>2</v>
      </c>
      <c r="F2686" s="2" t="s">
        <v>173</v>
      </c>
      <c r="G2686" s="4"/>
      <c r="H2686" s="3">
        <v>-4.5271812000000002</v>
      </c>
      <c r="I2686" s="3">
        <v>-2.6898743000000001</v>
      </c>
      <c r="J2686" s="3">
        <v>-3.0024402000000001</v>
      </c>
      <c r="K2686" s="3">
        <v>-2.6562789000000002</v>
      </c>
      <c r="L2686" s="3">
        <v>-2.2137788</v>
      </c>
      <c r="M2686" s="3">
        <v>-1.6633792999999999</v>
      </c>
      <c r="N2686" s="3">
        <v>-0.99213260000000003</v>
      </c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</row>
    <row r="2687" spans="1:41" x14ac:dyDescent="0.25">
      <c r="A2687" s="378" t="str">
        <f t="shared" si="19"/>
        <v>DIC7</v>
      </c>
      <c r="B2687" s="2" t="s">
        <v>4</v>
      </c>
      <c r="C2687" s="2" t="s">
        <v>2</v>
      </c>
      <c r="D2687" s="2" t="s">
        <v>24</v>
      </c>
      <c r="E2687" s="2" t="s">
        <v>2</v>
      </c>
      <c r="F2687" s="2" t="s">
        <v>174</v>
      </c>
      <c r="G2687" s="4"/>
      <c r="H2687" s="3">
        <v>-4.3705528999999999</v>
      </c>
      <c r="I2687" s="3">
        <v>-3.2619522999999999</v>
      </c>
      <c r="J2687" s="3">
        <v>-3.0823421999999998</v>
      </c>
      <c r="K2687" s="3">
        <v>-2.8492023999999998</v>
      </c>
      <c r="L2687" s="3">
        <v>-2.5410184999999998</v>
      </c>
      <c r="M2687" s="3">
        <v>-2.1131950000000002</v>
      </c>
      <c r="N2687" s="3">
        <v>-1.5838410000000001</v>
      </c>
      <c r="O2687" s="3">
        <v>-0.77211320000000006</v>
      </c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</row>
    <row r="2688" spans="1:41" x14ac:dyDescent="0.25">
      <c r="A2688" s="378" t="str">
        <f t="shared" si="19"/>
        <v>DIC7</v>
      </c>
      <c r="B2688" s="2" t="s">
        <v>4</v>
      </c>
      <c r="C2688" s="2" t="s">
        <v>2</v>
      </c>
      <c r="D2688" s="2" t="s">
        <v>24</v>
      </c>
      <c r="E2688" s="2" t="s">
        <v>2</v>
      </c>
      <c r="F2688" s="2" t="s">
        <v>175</v>
      </c>
      <c r="G2688" s="4"/>
      <c r="H2688" s="3">
        <v>-6.1506501</v>
      </c>
      <c r="I2688" s="3">
        <v>-5.3340082999999998</v>
      </c>
      <c r="J2688" s="3">
        <v>-5.4022234999999998</v>
      </c>
      <c r="K2688" s="3">
        <v>-5.4382190000000001</v>
      </c>
      <c r="L2688" s="3">
        <v>-5.4298150999999999</v>
      </c>
      <c r="M2688" s="3">
        <v>-5.3481471000000003</v>
      </c>
      <c r="N2688" s="3">
        <v>-5.2791980000000001</v>
      </c>
      <c r="O2688" s="3">
        <v>-4.9104041</v>
      </c>
      <c r="P2688" s="3">
        <v>-4.5520718999999996</v>
      </c>
      <c r="Q2688" s="3">
        <v>-4.0281358999999997</v>
      </c>
      <c r="R2688" s="3">
        <v>-3.4113661999999998</v>
      </c>
      <c r="S2688" s="3">
        <v>-2.6906227999999999</v>
      </c>
      <c r="T2688" s="3">
        <v>-1.8921277999999999</v>
      </c>
      <c r="U2688" s="3">
        <v>-0.96320819999999996</v>
      </c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</row>
    <row r="2689" spans="1:41" x14ac:dyDescent="0.25">
      <c r="A2689" s="378" t="str">
        <f t="shared" si="19"/>
        <v>DIC7</v>
      </c>
      <c r="B2689" s="2" t="s">
        <v>4</v>
      </c>
      <c r="C2689" s="2" t="s">
        <v>2</v>
      </c>
      <c r="D2689" s="2" t="s">
        <v>24</v>
      </c>
      <c r="E2689" s="2" t="s">
        <v>2</v>
      </c>
      <c r="F2689" s="2" t="s">
        <v>176</v>
      </c>
      <c r="G2689" s="4"/>
      <c r="H2689" s="3">
        <v>-1.897672</v>
      </c>
      <c r="I2689" s="3">
        <v>-1.5381986999999999</v>
      </c>
      <c r="J2689" s="3">
        <v>-1.6930343999999999</v>
      </c>
      <c r="K2689" s="3">
        <v>-2.1304664999999998</v>
      </c>
      <c r="L2689" s="3">
        <v>-2.6345122000000001</v>
      </c>
      <c r="M2689" s="3">
        <v>-2.5338706000000002</v>
      </c>
      <c r="N2689" s="3">
        <v>-2.4088250000000002</v>
      </c>
      <c r="O2689" s="3">
        <v>-2.2653568000000002</v>
      </c>
      <c r="P2689" s="3">
        <v>-2.0912761999999998</v>
      </c>
      <c r="Q2689" s="3">
        <v>-1.8829095</v>
      </c>
      <c r="R2689" s="3">
        <v>-1.6361426999999999</v>
      </c>
      <c r="S2689" s="3">
        <v>-1.3463674999999999</v>
      </c>
      <c r="T2689" s="3">
        <v>-1.0019226000000001</v>
      </c>
      <c r="U2689" s="3">
        <v>-0.51258230000000005</v>
      </c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</row>
    <row r="2690" spans="1:41" x14ac:dyDescent="0.25">
      <c r="A2690" s="378" t="str">
        <f t="shared" si="19"/>
        <v>DIC7</v>
      </c>
      <c r="B2690" s="2" t="s">
        <v>4</v>
      </c>
      <c r="C2690" s="2" t="s">
        <v>2</v>
      </c>
      <c r="D2690" s="2" t="s">
        <v>24</v>
      </c>
      <c r="E2690" s="2" t="s">
        <v>2</v>
      </c>
      <c r="F2690" s="2" t="s">
        <v>270</v>
      </c>
      <c r="G2690" s="4"/>
      <c r="H2690" s="3">
        <v>-9.2449955999999993</v>
      </c>
      <c r="I2690" s="3">
        <v>-9.6042842999999998</v>
      </c>
      <c r="J2690" s="3">
        <v>-8.9843971000000007</v>
      </c>
      <c r="K2690" s="3">
        <v>-8.5601540000000007</v>
      </c>
      <c r="L2690" s="3">
        <v>-8.1339360000000003</v>
      </c>
      <c r="M2690" s="3">
        <v>-7.7231591999999996</v>
      </c>
      <c r="N2690" s="3">
        <v>-7.3123823000000003</v>
      </c>
      <c r="O2690" s="3">
        <v>-7.3146880000000003</v>
      </c>
      <c r="P2690" s="3">
        <v>-7.4267554999999996</v>
      </c>
      <c r="Q2690" s="3">
        <v>-7.4313373</v>
      </c>
      <c r="R2690" s="3">
        <v>-7.3821336999999998</v>
      </c>
      <c r="S2690" s="3">
        <v>-7.2331405000000002</v>
      </c>
      <c r="T2690" s="3">
        <v>-7.0055014</v>
      </c>
      <c r="U2690" s="3">
        <v>-6.754086</v>
      </c>
      <c r="V2690" s="3">
        <v>-6.6669932000000003</v>
      </c>
      <c r="W2690" s="3">
        <v>-6.5799003000000003</v>
      </c>
      <c r="X2690" s="3">
        <v>-6.4928074000000002</v>
      </c>
      <c r="Y2690" s="3">
        <v>-9.8943401000000009</v>
      </c>
      <c r="Z2690" s="3">
        <v>-9.8334931000000001</v>
      </c>
      <c r="AA2690" s="3">
        <v>-9.7726460999999993</v>
      </c>
      <c r="AB2690" s="3">
        <v>-9.7117991000000004</v>
      </c>
      <c r="AC2690" s="3">
        <v>-9.6509520999999996</v>
      </c>
      <c r="AD2690" s="3">
        <v>-9.6227873000000006</v>
      </c>
      <c r="AE2690" s="3">
        <v>-9.5946225999999992</v>
      </c>
      <c r="AF2690" s="3">
        <v>-5.8757853999999998</v>
      </c>
      <c r="AG2690" s="3">
        <v>-5.8111680000000003</v>
      </c>
      <c r="AH2690" s="3">
        <v>-5.7465506</v>
      </c>
      <c r="AI2690" s="3">
        <v>-5.6343290000000001</v>
      </c>
      <c r="AJ2690" s="3">
        <v>-5.5221074000000003</v>
      </c>
      <c r="AK2690" s="3">
        <v>-5.4098857999999996</v>
      </c>
      <c r="AL2690" s="3">
        <v>-5.2976641999999998</v>
      </c>
      <c r="AM2690" s="3">
        <v>-5.1854427000000003</v>
      </c>
      <c r="AN2690" s="4"/>
      <c r="AO2690" s="4"/>
    </row>
    <row r="2691" spans="1:41" x14ac:dyDescent="0.25">
      <c r="A2691" s="378" t="str">
        <f t="shared" si="19"/>
        <v>DIC7</v>
      </c>
      <c r="B2691" s="2" t="s">
        <v>4</v>
      </c>
      <c r="C2691" s="2" t="s">
        <v>2</v>
      </c>
      <c r="D2691" s="2" t="s">
        <v>24</v>
      </c>
      <c r="E2691" s="2" t="s">
        <v>2</v>
      </c>
      <c r="F2691" s="2" t="s">
        <v>271</v>
      </c>
      <c r="G2691" s="4"/>
      <c r="H2691" s="3">
        <v>-6.3737081</v>
      </c>
      <c r="I2691" s="3">
        <v>-6.8025624000000002</v>
      </c>
      <c r="J2691" s="3">
        <v>-6.3199693999999997</v>
      </c>
      <c r="K2691" s="3">
        <v>-5.8350645999999999</v>
      </c>
      <c r="L2691" s="3">
        <v>-5.3495371</v>
      </c>
      <c r="M2691" s="3">
        <v>-4.8688791</v>
      </c>
      <c r="N2691" s="3">
        <v>-4.3882211</v>
      </c>
      <c r="O2691" s="3">
        <v>-4.3763290000000001</v>
      </c>
      <c r="P2691" s="3">
        <v>-4.4274009999999997</v>
      </c>
      <c r="Q2691" s="3">
        <v>-4.4168146000000004</v>
      </c>
      <c r="R2691" s="3">
        <v>-4.3126464999999996</v>
      </c>
      <c r="S2691" s="3">
        <v>-4.0348534000000003</v>
      </c>
      <c r="T2691" s="3">
        <v>-3.6762169</v>
      </c>
      <c r="U2691" s="3">
        <v>-3.2762121</v>
      </c>
      <c r="V2691" s="3">
        <v>-3.1621136999999999</v>
      </c>
      <c r="W2691" s="3">
        <v>-3.0480152999999999</v>
      </c>
      <c r="X2691" s="3">
        <v>-2.9339168999999998</v>
      </c>
      <c r="Y2691" s="3">
        <v>-5.0191787000000003</v>
      </c>
      <c r="Z2691" s="3">
        <v>-4.9425562000000003</v>
      </c>
      <c r="AA2691" s="3">
        <v>-4.8659336</v>
      </c>
      <c r="AB2691" s="3">
        <v>-4.7893110999999999</v>
      </c>
      <c r="AC2691" s="3">
        <v>-4.7126884999999996</v>
      </c>
      <c r="AD2691" s="3">
        <v>-4.6292457000000002</v>
      </c>
      <c r="AE2691" s="3">
        <v>-4.5458027999999997</v>
      </c>
      <c r="AF2691" s="3">
        <v>-2.1579313999999998</v>
      </c>
      <c r="AG2691" s="3">
        <v>-2.0517278000000001</v>
      </c>
      <c r="AH2691" s="3">
        <v>-1.9455241999999999</v>
      </c>
      <c r="AI2691" s="3">
        <v>-1.8054665000000001</v>
      </c>
      <c r="AJ2691" s="3">
        <v>-1.6654088</v>
      </c>
      <c r="AK2691" s="3">
        <v>-1.5253512</v>
      </c>
      <c r="AL2691" s="3">
        <v>-1.3852935</v>
      </c>
      <c r="AM2691" s="3">
        <v>-1.2452357999999999</v>
      </c>
      <c r="AN2691" s="4"/>
      <c r="AO2691" s="4"/>
    </row>
    <row r="2692" spans="1:41" x14ac:dyDescent="0.25">
      <c r="A2692" s="378" t="str">
        <f t="shared" si="19"/>
        <v>DIC7</v>
      </c>
      <c r="B2692" s="2" t="s">
        <v>4</v>
      </c>
      <c r="C2692" s="2" t="s">
        <v>2</v>
      </c>
      <c r="D2692" s="2" t="s">
        <v>24</v>
      </c>
      <c r="E2692" s="2" t="s">
        <v>2</v>
      </c>
      <c r="F2692" s="2" t="s">
        <v>272</v>
      </c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3">
        <v>2214.9907874</v>
      </c>
      <c r="AK2692" s="3">
        <v>2214.9506258000001</v>
      </c>
      <c r="AL2692" s="3">
        <v>2214.9104640999999</v>
      </c>
      <c r="AM2692" s="3">
        <v>2214.8703025</v>
      </c>
      <c r="AN2692" s="4"/>
      <c r="AO2692" s="4"/>
    </row>
    <row r="2693" spans="1:41" x14ac:dyDescent="0.25">
      <c r="A2693" s="378" t="str">
        <f t="shared" si="19"/>
        <v>DIC7</v>
      </c>
      <c r="B2693" s="2" t="s">
        <v>4</v>
      </c>
      <c r="C2693" s="2" t="s">
        <v>2</v>
      </c>
      <c r="D2693" s="2" t="s">
        <v>25</v>
      </c>
      <c r="E2693" s="2" t="s">
        <v>148</v>
      </c>
      <c r="F2693" s="2" t="s">
        <v>2</v>
      </c>
      <c r="G2693" s="4"/>
      <c r="H2693" s="3">
        <v>169.952754674218</v>
      </c>
      <c r="I2693" s="3">
        <v>137.335757908848</v>
      </c>
      <c r="J2693" s="3">
        <v>107.526385929431</v>
      </c>
      <c r="K2693" s="3">
        <v>125.570663155174</v>
      </c>
      <c r="L2693" s="3">
        <v>119.688115778336</v>
      </c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</row>
    <row r="2694" spans="1:41" x14ac:dyDescent="0.25">
      <c r="A2694" s="378" t="str">
        <f t="shared" si="19"/>
        <v>DIC7</v>
      </c>
      <c r="B2694" s="2" t="s">
        <v>4</v>
      </c>
      <c r="C2694" s="2" t="s">
        <v>2</v>
      </c>
      <c r="D2694" s="2" t="s">
        <v>25</v>
      </c>
      <c r="E2694" s="2" t="s">
        <v>149</v>
      </c>
      <c r="F2694" s="2" t="s">
        <v>2</v>
      </c>
      <c r="G2694" s="4"/>
      <c r="H2694" s="3">
        <v>1590.4017256012301</v>
      </c>
      <c r="I2694" s="3">
        <v>1442.4738333227499</v>
      </c>
      <c r="J2694" s="3">
        <v>1334.39140776673</v>
      </c>
      <c r="K2694" s="3">
        <v>1251.5378064527999</v>
      </c>
      <c r="L2694" s="3">
        <v>1119.32161827611</v>
      </c>
      <c r="M2694" s="3">
        <v>1006.59254747559</v>
      </c>
      <c r="N2694" s="3">
        <v>1006.59254747559</v>
      </c>
      <c r="O2694" s="3">
        <v>1006.59254747559</v>
      </c>
      <c r="P2694" s="3">
        <v>792.13194443151201</v>
      </c>
      <c r="Q2694" s="3">
        <v>743.80801944895404</v>
      </c>
      <c r="R2694" s="3">
        <v>387.178882998924</v>
      </c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</row>
    <row r="2695" spans="1:41" x14ac:dyDescent="0.25">
      <c r="A2695" s="378" t="str">
        <f t="shared" si="19"/>
        <v>DIC7</v>
      </c>
      <c r="B2695" s="2" t="s">
        <v>4</v>
      </c>
      <c r="C2695" s="2" t="s">
        <v>2</v>
      </c>
      <c r="D2695" s="2" t="s">
        <v>25</v>
      </c>
      <c r="E2695" s="2" t="s">
        <v>150</v>
      </c>
      <c r="F2695" s="2" t="s">
        <v>2</v>
      </c>
      <c r="G2695" s="4"/>
      <c r="H2695" s="3">
        <v>358.32196230800002</v>
      </c>
      <c r="I2695" s="3">
        <v>358.32196230800002</v>
      </c>
      <c r="J2695" s="3">
        <v>351.95512361034201</v>
      </c>
      <c r="K2695" s="3">
        <v>346.38028904622098</v>
      </c>
      <c r="L2695" s="3">
        <v>301.070821538595</v>
      </c>
      <c r="M2695" s="3">
        <v>216.89595654695799</v>
      </c>
      <c r="N2695" s="3">
        <v>180.10598815720101</v>
      </c>
      <c r="O2695" s="3">
        <v>150.93187821560801</v>
      </c>
      <c r="P2695" s="3">
        <v>33.742626370938403</v>
      </c>
      <c r="Q2695" s="3">
        <v>17.498399427870499</v>
      </c>
      <c r="R2695" s="3">
        <v>3.8113640542464302</v>
      </c>
      <c r="S2695" s="3">
        <v>107.426412949954</v>
      </c>
      <c r="T2695" s="3">
        <v>107.426412949954</v>
      </c>
      <c r="U2695" s="3">
        <v>50.803530950512197</v>
      </c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</row>
    <row r="2696" spans="1:41" x14ac:dyDescent="0.25">
      <c r="A2696" s="378" t="str">
        <f t="shared" si="19"/>
        <v>DIC7</v>
      </c>
      <c r="B2696" s="2" t="s">
        <v>4</v>
      </c>
      <c r="C2696" s="2" t="s">
        <v>2</v>
      </c>
      <c r="D2696" s="2" t="s">
        <v>25</v>
      </c>
      <c r="E2696" s="2" t="s">
        <v>151</v>
      </c>
      <c r="F2696" s="2" t="s">
        <v>2</v>
      </c>
      <c r="G2696" s="4"/>
      <c r="H2696" s="3">
        <v>849.854332080419</v>
      </c>
      <c r="I2696" s="3">
        <v>964.45579644916904</v>
      </c>
      <c r="J2696" s="3">
        <v>806.57023625868999</v>
      </c>
      <c r="K2696" s="3">
        <v>786.54731683515297</v>
      </c>
      <c r="L2696" s="3">
        <v>766.52439741161595</v>
      </c>
      <c r="M2696" s="3">
        <v>738.63752392895606</v>
      </c>
      <c r="N2696" s="3">
        <v>710.75065044629605</v>
      </c>
      <c r="O2696" s="3">
        <v>688.63661369879696</v>
      </c>
      <c r="P2696" s="3">
        <v>666.52257695129697</v>
      </c>
      <c r="Q2696" s="3">
        <v>644.40854020379902</v>
      </c>
      <c r="R2696" s="3">
        <v>561.70354503616898</v>
      </c>
      <c r="S2696" s="3">
        <v>561.70354503616898</v>
      </c>
      <c r="T2696" s="3">
        <v>561.70354503616898</v>
      </c>
      <c r="U2696" s="3">
        <v>518.78328128889996</v>
      </c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</row>
    <row r="2697" spans="1:41" x14ac:dyDescent="0.25">
      <c r="A2697" s="378" t="str">
        <f t="shared" si="19"/>
        <v>DIC7</v>
      </c>
      <c r="B2697" s="2" t="s">
        <v>4</v>
      </c>
      <c r="C2697" s="2" t="s">
        <v>2</v>
      </c>
      <c r="D2697" s="2" t="s">
        <v>25</v>
      </c>
      <c r="E2697" s="2" t="s">
        <v>152</v>
      </c>
      <c r="F2697" s="2" t="s">
        <v>2</v>
      </c>
      <c r="G2697" s="4"/>
      <c r="H2697" s="3">
        <v>114.081976143828</v>
      </c>
      <c r="I2697" s="3">
        <v>107.803321174334</v>
      </c>
      <c r="J2697" s="3">
        <v>103.064713650187</v>
      </c>
      <c r="K2697" s="3">
        <v>98.3261061260405</v>
      </c>
      <c r="L2697" s="3">
        <v>93.587498601893898</v>
      </c>
      <c r="M2697" s="3">
        <v>88.848891077747396</v>
      </c>
      <c r="N2697" s="3">
        <v>84.110283553600894</v>
      </c>
      <c r="O2697" s="3">
        <v>9.58246505243903</v>
      </c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</row>
    <row r="2698" spans="1:41" x14ac:dyDescent="0.25">
      <c r="A2698" s="378" t="str">
        <f t="shared" si="19"/>
        <v>DIC7</v>
      </c>
      <c r="B2698" s="2" t="s">
        <v>4</v>
      </c>
      <c r="C2698" s="2" t="s">
        <v>2</v>
      </c>
      <c r="D2698" s="2" t="s">
        <v>25</v>
      </c>
      <c r="E2698" s="2" t="s">
        <v>153</v>
      </c>
      <c r="F2698" s="2" t="s">
        <v>2</v>
      </c>
      <c r="G2698" s="4"/>
      <c r="H2698" s="3">
        <v>549.23491678624998</v>
      </c>
      <c r="I2698" s="3">
        <v>508.08694024833898</v>
      </c>
      <c r="J2698" s="3">
        <v>464.70146758013999</v>
      </c>
      <c r="K2698" s="3">
        <v>395.49388452034998</v>
      </c>
      <c r="L2698" s="3">
        <v>357.435574724025</v>
      </c>
      <c r="M2698" s="3">
        <v>316.642799215217</v>
      </c>
      <c r="N2698" s="3">
        <v>275.85002370641001</v>
      </c>
      <c r="O2698" s="3">
        <v>247.674680733972</v>
      </c>
      <c r="P2698" s="3">
        <v>206.20975158970401</v>
      </c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</row>
    <row r="2699" spans="1:41" x14ac:dyDescent="0.25">
      <c r="A2699" s="378" t="str">
        <f t="shared" si="19"/>
        <v>DIC7</v>
      </c>
      <c r="B2699" s="2" t="s">
        <v>4</v>
      </c>
      <c r="C2699" s="2" t="s">
        <v>2</v>
      </c>
      <c r="D2699" s="2" t="s">
        <v>25</v>
      </c>
      <c r="E2699" s="2" t="s">
        <v>154</v>
      </c>
      <c r="F2699" s="2" t="s">
        <v>2</v>
      </c>
      <c r="G2699" s="4"/>
      <c r="H2699" s="3">
        <v>107.128889430855</v>
      </c>
      <c r="I2699" s="3">
        <v>99.494090525403706</v>
      </c>
      <c r="J2699" s="3">
        <v>94.659288780829598</v>
      </c>
      <c r="K2699" s="3">
        <v>95.395124752137804</v>
      </c>
      <c r="L2699" s="3">
        <v>89.411087179713903</v>
      </c>
      <c r="M2699" s="3">
        <v>81.158349255451199</v>
      </c>
      <c r="N2699" s="3">
        <v>72.934722485318602</v>
      </c>
      <c r="O2699" s="3">
        <v>66.267008595448999</v>
      </c>
      <c r="P2699" s="3">
        <v>59.3431136674592</v>
      </c>
      <c r="Q2699" s="3">
        <v>53.795763969556702</v>
      </c>
      <c r="R2699" s="3">
        <v>48.248414271654198</v>
      </c>
      <c r="S2699" s="3">
        <v>42.701064573751701</v>
      </c>
      <c r="T2699" s="3">
        <v>39.830137261671702</v>
      </c>
      <c r="U2699" s="3">
        <v>36.959209949591802</v>
      </c>
      <c r="V2699" s="3">
        <v>9.8781341455374196</v>
      </c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</row>
    <row r="2700" spans="1:41" x14ac:dyDescent="0.25">
      <c r="A2700" s="378" t="str">
        <f t="shared" si="19"/>
        <v>DIC7</v>
      </c>
      <c r="B2700" s="2" t="s">
        <v>4</v>
      </c>
      <c r="C2700" s="2" t="s">
        <v>2</v>
      </c>
      <c r="D2700" s="2" t="s">
        <v>25</v>
      </c>
      <c r="E2700" s="2" t="s">
        <v>155</v>
      </c>
      <c r="F2700" s="2" t="s">
        <v>2</v>
      </c>
      <c r="G2700" s="4"/>
      <c r="H2700" s="3">
        <v>56.807216961174603</v>
      </c>
      <c r="I2700" s="3">
        <v>55.765164519691602</v>
      </c>
      <c r="J2700" s="3">
        <v>32.513751884562197</v>
      </c>
      <c r="K2700" s="3">
        <v>32.533504971631402</v>
      </c>
      <c r="L2700" s="3">
        <v>32.5532580587005</v>
      </c>
      <c r="M2700" s="3">
        <v>30.137239112410199</v>
      </c>
      <c r="N2700" s="3">
        <v>27.721220166119998</v>
      </c>
      <c r="O2700" s="3">
        <v>25.733122159462098</v>
      </c>
      <c r="P2700" s="3">
        <v>23.745024152804199</v>
      </c>
      <c r="Q2700" s="3">
        <v>22.0971048398325</v>
      </c>
      <c r="R2700" s="3">
        <v>20.449185526860798</v>
      </c>
      <c r="S2700" s="3">
        <v>18.801266213889001</v>
      </c>
      <c r="T2700" s="3">
        <v>17.6950896679372</v>
      </c>
      <c r="U2700" s="3">
        <v>16.5979290766027</v>
      </c>
      <c r="V2700" s="3">
        <v>8.5169094910650305</v>
      </c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</row>
    <row r="2701" spans="1:41" x14ac:dyDescent="0.25">
      <c r="A2701" s="378" t="str">
        <f t="shared" si="19"/>
        <v>DIC7</v>
      </c>
      <c r="B2701" s="2" t="s">
        <v>4</v>
      </c>
      <c r="C2701" s="2" t="s">
        <v>2</v>
      </c>
      <c r="D2701" s="2" t="s">
        <v>25</v>
      </c>
      <c r="E2701" s="2" t="s">
        <v>156</v>
      </c>
      <c r="F2701" s="2" t="s">
        <v>2</v>
      </c>
      <c r="G2701" s="4"/>
      <c r="H2701" s="3">
        <v>1579.8382959666801</v>
      </c>
      <c r="I2701" s="3">
        <v>1681.76334731936</v>
      </c>
      <c r="J2701" s="3">
        <v>1681.76334731936</v>
      </c>
      <c r="K2701" s="3">
        <v>1681.76334731936</v>
      </c>
      <c r="L2701" s="3">
        <v>1681.76334731936</v>
      </c>
      <c r="M2701" s="3">
        <v>1681.76334731936</v>
      </c>
      <c r="N2701" s="3">
        <v>1681.76334731936</v>
      </c>
      <c r="O2701" s="3">
        <v>1681.76334731936</v>
      </c>
      <c r="P2701" s="3">
        <v>1681.76334731936</v>
      </c>
      <c r="Q2701" s="3">
        <v>1681.76334731936</v>
      </c>
      <c r="R2701" s="3">
        <v>1681.76334731936</v>
      </c>
      <c r="S2701" s="3">
        <v>1681.76334731936</v>
      </c>
      <c r="T2701" s="3">
        <v>1681.76334731936</v>
      </c>
      <c r="U2701" s="3">
        <v>1681.76334731936</v>
      </c>
      <c r="V2701" s="3">
        <v>1681.76334731936</v>
      </c>
      <c r="W2701" s="3">
        <v>1681.76334731936</v>
      </c>
      <c r="X2701" s="3">
        <v>1681.76334731936</v>
      </c>
      <c r="Y2701" s="3">
        <v>1681.76334731936</v>
      </c>
      <c r="Z2701" s="3">
        <v>1681.76334731936</v>
      </c>
      <c r="AA2701" s="3">
        <v>1681.76334731936</v>
      </c>
      <c r="AB2701" s="3">
        <v>1681.76334731936</v>
      </c>
      <c r="AC2701" s="3">
        <v>1681.76334731936</v>
      </c>
      <c r="AD2701" s="3">
        <v>1681.76334731936</v>
      </c>
      <c r="AE2701" s="3">
        <v>1681.76334731936</v>
      </c>
      <c r="AF2701" s="3">
        <v>1681.76334731936</v>
      </c>
      <c r="AG2701" s="3">
        <v>1681.76334731936</v>
      </c>
      <c r="AH2701" s="3">
        <v>1681.76334731936</v>
      </c>
      <c r="AI2701" s="3">
        <v>1681.76334731936</v>
      </c>
      <c r="AJ2701" s="3">
        <v>1681.76334731936</v>
      </c>
      <c r="AK2701" s="3">
        <v>1681.76334731936</v>
      </c>
      <c r="AL2701" s="3">
        <v>1681.76334731936</v>
      </c>
      <c r="AM2701" s="3">
        <v>1681.76334731936</v>
      </c>
      <c r="AN2701" s="4"/>
      <c r="AO2701" s="4"/>
    </row>
    <row r="2702" spans="1:41" x14ac:dyDescent="0.25">
      <c r="A2702" s="378" t="str">
        <f t="shared" si="19"/>
        <v>DIC7</v>
      </c>
      <c r="B2702" s="2" t="s">
        <v>4</v>
      </c>
      <c r="C2702" s="2" t="s">
        <v>2</v>
      </c>
      <c r="D2702" s="2" t="s">
        <v>25</v>
      </c>
      <c r="E2702" s="2" t="s">
        <v>157</v>
      </c>
      <c r="F2702" s="2" t="s">
        <v>2</v>
      </c>
      <c r="G2702" s="4"/>
      <c r="H2702" s="3">
        <v>1666.06396698869</v>
      </c>
      <c r="I2702" s="3">
        <v>1905.3796511764599</v>
      </c>
      <c r="J2702" s="3">
        <v>1905.3796511764599</v>
      </c>
      <c r="K2702" s="3">
        <v>1905.3796511764599</v>
      </c>
      <c r="L2702" s="3">
        <v>1905.3796511764599</v>
      </c>
      <c r="M2702" s="3">
        <v>1905.3796511764599</v>
      </c>
      <c r="N2702" s="3">
        <v>1905.3796511764599</v>
      </c>
      <c r="O2702" s="3">
        <v>1905.3796511764599</v>
      </c>
      <c r="P2702" s="3">
        <v>1905.3796511764599</v>
      </c>
      <c r="Q2702" s="3">
        <v>1905.3796511764599</v>
      </c>
      <c r="R2702" s="3">
        <v>1905.3796511764599</v>
      </c>
      <c r="S2702" s="3">
        <v>1905.3796511764599</v>
      </c>
      <c r="T2702" s="3">
        <v>1905.3796511764599</v>
      </c>
      <c r="U2702" s="3">
        <v>1905.3796511764599</v>
      </c>
      <c r="V2702" s="3">
        <v>1905.3796511764599</v>
      </c>
      <c r="W2702" s="3">
        <v>1905.3796511764599</v>
      </c>
      <c r="X2702" s="3">
        <v>1905.3796511764599</v>
      </c>
      <c r="Y2702" s="3">
        <v>1905.3796511764599</v>
      </c>
      <c r="Z2702" s="3">
        <v>1905.3796511764599</v>
      </c>
      <c r="AA2702" s="3">
        <v>1905.3796511764599</v>
      </c>
      <c r="AB2702" s="3">
        <v>1905.3796511764599</v>
      </c>
      <c r="AC2702" s="3">
        <v>1905.3796511764599</v>
      </c>
      <c r="AD2702" s="3">
        <v>1905.3796511764599</v>
      </c>
      <c r="AE2702" s="3">
        <v>1905.3796511764599</v>
      </c>
      <c r="AF2702" s="3">
        <v>1905.3796511764599</v>
      </c>
      <c r="AG2702" s="3">
        <v>1905.3796511764599</v>
      </c>
      <c r="AH2702" s="3">
        <v>1905.3796511764599</v>
      </c>
      <c r="AI2702" s="3">
        <v>1905.3796511764599</v>
      </c>
      <c r="AJ2702" s="3">
        <v>1905.3796511764599</v>
      </c>
      <c r="AK2702" s="3">
        <v>1905.3796511764599</v>
      </c>
      <c r="AL2702" s="3">
        <v>1905.3796511764599</v>
      </c>
      <c r="AM2702" s="3">
        <v>1905.3796511764599</v>
      </c>
      <c r="AN2702" s="4"/>
      <c r="AO2702" s="4"/>
    </row>
    <row r="2703" spans="1:41" x14ac:dyDescent="0.25">
      <c r="A2703" s="378" t="str">
        <f t="shared" si="19"/>
        <v>DIC7</v>
      </c>
      <c r="B2703" s="2" t="s">
        <v>4</v>
      </c>
      <c r="C2703" s="2" t="s">
        <v>2</v>
      </c>
      <c r="D2703" s="2" t="s">
        <v>25</v>
      </c>
      <c r="E2703" s="2" t="s">
        <v>158</v>
      </c>
      <c r="F2703" s="2" t="s">
        <v>2</v>
      </c>
      <c r="G2703" s="4"/>
      <c r="H2703" s="3">
        <v>57507.323525462802</v>
      </c>
      <c r="I2703" s="3">
        <v>57538.414778229599</v>
      </c>
      <c r="J2703" s="3">
        <v>59115.091964154599</v>
      </c>
      <c r="K2703" s="3">
        <v>60693.685127814198</v>
      </c>
      <c r="L2703" s="3">
        <v>62274.194269208398</v>
      </c>
      <c r="M2703" s="3">
        <v>63856.619388337203</v>
      </c>
      <c r="N2703" s="3">
        <v>65440.960485200601</v>
      </c>
      <c r="O2703" s="3">
        <v>66669.444957905696</v>
      </c>
      <c r="P2703" s="3">
        <v>67898.940123413005</v>
      </c>
      <c r="Q2703" s="3">
        <v>69127.984642509095</v>
      </c>
      <c r="R2703" s="3">
        <v>70359.273344174304</v>
      </c>
      <c r="S2703" s="3">
        <v>71591.566562622902</v>
      </c>
      <c r="T2703" s="3">
        <v>72533.688265762801</v>
      </c>
      <c r="U2703" s="3">
        <v>73476.094815735603</v>
      </c>
      <c r="V2703" s="3">
        <v>74418.786212541498</v>
      </c>
      <c r="W2703" s="3">
        <v>75361.762456180193</v>
      </c>
      <c r="X2703" s="3">
        <v>76305.023546651806</v>
      </c>
      <c r="Y2703" s="3">
        <v>77208.247787553599</v>
      </c>
      <c r="Z2703" s="3">
        <v>78110.750302811401</v>
      </c>
      <c r="AA2703" s="3">
        <v>79013.069373941893</v>
      </c>
      <c r="AB2703" s="3">
        <v>79914.937232129203</v>
      </c>
      <c r="AC2703" s="3">
        <v>80816.353877373302</v>
      </c>
      <c r="AD2703" s="3">
        <v>81767.878276663701</v>
      </c>
      <c r="AE2703" s="3">
        <v>82718.459663580797</v>
      </c>
      <c r="AF2703" s="3">
        <v>83668.098038124503</v>
      </c>
      <c r="AG2703" s="3">
        <v>84616.793400294904</v>
      </c>
      <c r="AH2703" s="3">
        <v>85564.545750092002</v>
      </c>
      <c r="AI2703" s="3">
        <v>86695.244638185803</v>
      </c>
      <c r="AJ2703" s="3">
        <v>87824.480784300598</v>
      </c>
      <c r="AK2703" s="3">
        <v>88952.254188436098</v>
      </c>
      <c r="AL2703" s="3">
        <v>90078.564850592593</v>
      </c>
      <c r="AM2703" s="3">
        <v>91203.412770769894</v>
      </c>
      <c r="AN2703" s="4"/>
      <c r="AO2703" s="4"/>
    </row>
    <row r="2704" spans="1:41" x14ac:dyDescent="0.25">
      <c r="A2704" s="378" t="str">
        <f t="shared" si="19"/>
        <v>DIC7</v>
      </c>
      <c r="B2704" s="2" t="s">
        <v>4</v>
      </c>
      <c r="C2704" s="2" t="s">
        <v>2</v>
      </c>
      <c r="D2704" s="2" t="s">
        <v>25</v>
      </c>
      <c r="E2704" s="2" t="s">
        <v>159</v>
      </c>
      <c r="F2704" s="2" t="s">
        <v>2</v>
      </c>
      <c r="G2704" s="4"/>
      <c r="H2704" s="3">
        <v>0.403359504202492</v>
      </c>
      <c r="I2704" s="3">
        <v>0.403359504202492</v>
      </c>
      <c r="J2704" s="3">
        <v>0.403359504202492</v>
      </c>
      <c r="K2704" s="3">
        <v>0.403359504202492</v>
      </c>
      <c r="L2704" s="3">
        <v>0.403359504202492</v>
      </c>
      <c r="M2704" s="3">
        <v>0.403359504202492</v>
      </c>
      <c r="N2704" s="3">
        <v>0.36532673241008501</v>
      </c>
      <c r="O2704" s="3">
        <v>0.32642470806042401</v>
      </c>
      <c r="P2704" s="3">
        <v>0.28752268371076301</v>
      </c>
      <c r="Q2704" s="3">
        <v>0.25042341799540702</v>
      </c>
      <c r="R2704" s="3">
        <v>0.21332415228005</v>
      </c>
      <c r="S2704" s="3">
        <v>0.17622488656469401</v>
      </c>
      <c r="T2704" s="3">
        <v>0.15702485393639201</v>
      </c>
      <c r="U2704" s="3">
        <v>0.13782482130809101</v>
      </c>
      <c r="V2704" s="3">
        <v>1.04805496484129E-2</v>
      </c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</row>
    <row r="2705" spans="1:41" x14ac:dyDescent="0.25">
      <c r="A2705" s="378" t="str">
        <f t="shared" si="19"/>
        <v>DIC7</v>
      </c>
      <c r="B2705" s="2" t="s">
        <v>4</v>
      </c>
      <c r="C2705" s="2" t="s">
        <v>2</v>
      </c>
      <c r="D2705" s="2" t="s">
        <v>26</v>
      </c>
      <c r="E2705" s="2" t="s">
        <v>32</v>
      </c>
      <c r="F2705" s="2" t="s">
        <v>243</v>
      </c>
      <c r="G2705" s="4"/>
      <c r="H2705" s="3">
        <v>0.52449999999999997</v>
      </c>
      <c r="I2705" s="3">
        <v>0.52939999999999998</v>
      </c>
      <c r="J2705" s="3">
        <v>0.55536237980117598</v>
      </c>
      <c r="K2705" s="3">
        <v>0.58194356970176397</v>
      </c>
      <c r="L2705" s="3">
        <v>0.60914356970176398</v>
      </c>
      <c r="M2705" s="3">
        <v>0.63696237980117598</v>
      </c>
      <c r="N2705" s="3">
        <v>0.66539999999999999</v>
      </c>
      <c r="O2705" s="3">
        <v>0.693293971648684</v>
      </c>
      <c r="P2705" s="3">
        <v>0.72173095747302596</v>
      </c>
      <c r="Q2705" s="3">
        <v>0.75071095747302696</v>
      </c>
      <c r="R2705" s="3">
        <v>0.78023397164868502</v>
      </c>
      <c r="S2705" s="3">
        <v>0.81030000000000102</v>
      </c>
      <c r="T2705" s="3">
        <v>0.84145657513567296</v>
      </c>
      <c r="U2705" s="3">
        <v>0.87308486270350805</v>
      </c>
      <c r="V2705" s="3">
        <v>0.90518486270350795</v>
      </c>
      <c r="W2705" s="3">
        <v>0.93775657513567101</v>
      </c>
      <c r="X2705" s="3">
        <v>0.970799999999998</v>
      </c>
      <c r="Y2705" s="3">
        <v>1.00586069116119</v>
      </c>
      <c r="Z2705" s="3">
        <v>1.04142103674178</v>
      </c>
      <c r="AA2705" s="3">
        <v>1.07748103674178</v>
      </c>
      <c r="AB2705" s="3">
        <v>1.11404069116119</v>
      </c>
      <c r="AC2705" s="3">
        <v>1.1511</v>
      </c>
      <c r="AD2705" s="3">
        <v>1.18787056636969</v>
      </c>
      <c r="AE2705" s="3">
        <v>1.2251058495545299</v>
      </c>
      <c r="AF2705" s="3">
        <v>1.26280584955453</v>
      </c>
      <c r="AG2705" s="3">
        <v>1.30097056636969</v>
      </c>
      <c r="AH2705" s="3">
        <v>1.3395999999999999</v>
      </c>
      <c r="AI2705" s="3">
        <v>1.37654811140606</v>
      </c>
      <c r="AJ2705" s="3">
        <v>1.4139621671091001</v>
      </c>
      <c r="AK2705" s="3">
        <v>1.45184216710909</v>
      </c>
      <c r="AL2705" s="3">
        <v>1.49018811140606</v>
      </c>
      <c r="AM2705" s="3">
        <v>1.5289999999999999</v>
      </c>
      <c r="AN2705" s="4"/>
      <c r="AO2705" s="4"/>
    </row>
    <row r="2706" spans="1:41" x14ac:dyDescent="0.25">
      <c r="A2706" s="378" t="str">
        <f t="shared" si="19"/>
        <v>DIC7</v>
      </c>
      <c r="B2706" s="2" t="s">
        <v>4</v>
      </c>
      <c r="C2706" s="2" t="s">
        <v>2</v>
      </c>
      <c r="D2706" s="2" t="s">
        <v>26</v>
      </c>
      <c r="E2706" s="2" t="s">
        <v>33</v>
      </c>
      <c r="F2706" s="2" t="s">
        <v>242</v>
      </c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3">
        <v>5.0859069101725201E-3</v>
      </c>
      <c r="AA2706" s="3">
        <v>5.12590691018611E-3</v>
      </c>
      <c r="AB2706" s="3">
        <v>5.1639379401269298E-3</v>
      </c>
      <c r="AC2706" s="3">
        <v>5.2000000000238496E-3</v>
      </c>
      <c r="AD2706" s="3">
        <v>5.2833179986233603E-3</v>
      </c>
      <c r="AE2706" s="3">
        <v>5.3649769979355897E-3</v>
      </c>
      <c r="AF2706" s="3">
        <v>5.4449769979258997E-3</v>
      </c>
      <c r="AG2706" s="3">
        <v>5.5233179986333703E-3</v>
      </c>
      <c r="AH2706" s="3">
        <v>5.6000000000171503E-3</v>
      </c>
      <c r="AI2706" s="3">
        <v>5.7038904991926201E-3</v>
      </c>
      <c r="AJ2706" s="3">
        <v>5.8058357487862401E-3</v>
      </c>
      <c r="AK2706" s="3">
        <v>5.9058357488170898E-3</v>
      </c>
      <c r="AL2706" s="3">
        <v>6.0038904992505398E-3</v>
      </c>
      <c r="AM2706" s="3">
        <v>6.1000000000976896E-3</v>
      </c>
      <c r="AN2706" s="4"/>
      <c r="AO2706" s="4"/>
    </row>
    <row r="2707" spans="1:41" x14ac:dyDescent="0.25">
      <c r="A2707" s="378" t="str">
        <f t="shared" si="19"/>
        <v>DIC7</v>
      </c>
      <c r="B2707" s="2" t="s">
        <v>4</v>
      </c>
      <c r="C2707" s="2" t="s">
        <v>2</v>
      </c>
      <c r="D2707" s="2" t="s">
        <v>26</v>
      </c>
      <c r="E2707" s="2" t="s">
        <v>62</v>
      </c>
      <c r="F2707" s="2" t="s">
        <v>241</v>
      </c>
      <c r="G2707" s="4"/>
      <c r="H2707" s="3">
        <v>0.52449999999999997</v>
      </c>
      <c r="I2707" s="3">
        <v>0.52939999999999998</v>
      </c>
      <c r="J2707" s="3">
        <v>0.55536237980117598</v>
      </c>
      <c r="K2707" s="3">
        <v>0.58194356970176397</v>
      </c>
      <c r="L2707" s="3">
        <v>0.60914356970176398</v>
      </c>
      <c r="M2707" s="3">
        <v>0.63696237980117598</v>
      </c>
      <c r="N2707" s="3">
        <v>0.66539999999999999</v>
      </c>
      <c r="O2707" s="3">
        <v>0.693293971648684</v>
      </c>
      <c r="P2707" s="3">
        <v>0.72173095747302596</v>
      </c>
      <c r="Q2707" s="3">
        <v>0.75071095747302696</v>
      </c>
      <c r="R2707" s="3">
        <v>0.78023397164868502</v>
      </c>
      <c r="S2707" s="3">
        <v>0.81030000000000102</v>
      </c>
      <c r="T2707" s="3">
        <v>0.84145657513567296</v>
      </c>
      <c r="U2707" s="3">
        <v>0.87308486270350805</v>
      </c>
      <c r="V2707" s="3">
        <v>0.90518486270350795</v>
      </c>
      <c r="W2707" s="3">
        <v>0.93775657513567101</v>
      </c>
      <c r="X2707" s="3">
        <v>0.970799999999998</v>
      </c>
      <c r="Y2707" s="3">
        <v>1.00586069116119</v>
      </c>
      <c r="Z2707" s="3">
        <v>1.04142103674178</v>
      </c>
      <c r="AA2707" s="3">
        <v>1.07748103674178</v>
      </c>
      <c r="AB2707" s="3">
        <v>1.11404069116119</v>
      </c>
      <c r="AC2707" s="3">
        <v>1.1511</v>
      </c>
      <c r="AD2707" s="3">
        <v>1.18787056636969</v>
      </c>
      <c r="AE2707" s="3">
        <v>1.2251058495545299</v>
      </c>
      <c r="AF2707" s="3">
        <v>1.26280584955453</v>
      </c>
      <c r="AG2707" s="3">
        <v>1.30097056636969</v>
      </c>
      <c r="AH2707" s="3">
        <v>1.3395999999999999</v>
      </c>
      <c r="AI2707" s="3">
        <v>1.37654811140606</v>
      </c>
      <c r="AJ2707" s="3">
        <v>1.4139621671091001</v>
      </c>
      <c r="AK2707" s="3">
        <v>1.45184216710909</v>
      </c>
      <c r="AL2707" s="3">
        <v>1.49018811140606</v>
      </c>
      <c r="AM2707" s="3">
        <v>1.5289999999999999</v>
      </c>
      <c r="AN2707" s="4"/>
      <c r="AO2707" s="4"/>
    </row>
    <row r="2708" spans="1:41" x14ac:dyDescent="0.25">
      <c r="A2708" s="378" t="str">
        <f t="shared" si="19"/>
        <v>DIC7</v>
      </c>
      <c r="B2708" s="2" t="s">
        <v>4</v>
      </c>
      <c r="C2708" s="2" t="s">
        <v>2</v>
      </c>
      <c r="D2708" s="2" t="s">
        <v>26</v>
      </c>
      <c r="E2708" s="2" t="s">
        <v>63</v>
      </c>
      <c r="F2708" s="2" t="s">
        <v>238</v>
      </c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3">
        <v>5.0859069101725201E-3</v>
      </c>
      <c r="AA2708" s="3">
        <v>5.12590691018611E-3</v>
      </c>
      <c r="AB2708" s="3">
        <v>5.1639379401269298E-3</v>
      </c>
      <c r="AC2708" s="3">
        <v>5.2000000000238496E-3</v>
      </c>
      <c r="AD2708" s="3">
        <v>5.2833179986233603E-3</v>
      </c>
      <c r="AE2708" s="3">
        <v>5.3649769979355897E-3</v>
      </c>
      <c r="AF2708" s="3">
        <v>5.4449769979258997E-3</v>
      </c>
      <c r="AG2708" s="3">
        <v>5.5233179986333703E-3</v>
      </c>
      <c r="AH2708" s="3">
        <v>5.6000000000171503E-3</v>
      </c>
      <c r="AI2708" s="3">
        <v>5.7038904991926201E-3</v>
      </c>
      <c r="AJ2708" s="3">
        <v>5.8058357487862401E-3</v>
      </c>
      <c r="AK2708" s="3">
        <v>5.9058357488170898E-3</v>
      </c>
      <c r="AL2708" s="3">
        <v>6.0038904992505398E-3</v>
      </c>
      <c r="AM2708" s="3">
        <v>6.1000000000976896E-3</v>
      </c>
      <c r="AN2708" s="4"/>
      <c r="AO2708" s="4"/>
    </row>
    <row r="2709" spans="1:41" x14ac:dyDescent="0.25">
      <c r="A2709" s="378" t="str">
        <f t="shared" si="19"/>
        <v>DIC7</v>
      </c>
      <c r="B2709" s="2" t="s">
        <v>4</v>
      </c>
      <c r="C2709" s="2" t="s">
        <v>2</v>
      </c>
      <c r="D2709" s="2" t="s">
        <v>26</v>
      </c>
      <c r="E2709" s="2" t="s">
        <v>64</v>
      </c>
      <c r="F2709" s="2" t="s">
        <v>237</v>
      </c>
      <c r="G2709" s="4"/>
      <c r="H2709" s="3">
        <v>22.321100000000001</v>
      </c>
      <c r="I2709" s="3">
        <v>19.900099999999998</v>
      </c>
      <c r="J2709" s="3">
        <v>20.876205801790601</v>
      </c>
      <c r="K2709" s="3">
        <v>21.8525987026858</v>
      </c>
      <c r="L2709" s="3">
        <v>22.829278702685802</v>
      </c>
      <c r="M2709" s="3">
        <v>23.806245801790599</v>
      </c>
      <c r="N2709" s="3">
        <v>24.7835</v>
      </c>
      <c r="O2709" s="3">
        <v>25.762896650081998</v>
      </c>
      <c r="P2709" s="3">
        <v>26.743934975123</v>
      </c>
      <c r="Q2709" s="3">
        <v>27.726614975122999</v>
      </c>
      <c r="R2709" s="3">
        <v>28.710936650082001</v>
      </c>
      <c r="S2709" s="3">
        <v>29.696899999999999</v>
      </c>
      <c r="T2709" s="3">
        <v>30.7717525497061</v>
      </c>
      <c r="U2709" s="3">
        <v>31.847618824559198</v>
      </c>
      <c r="V2709" s="3">
        <v>32.924498824559201</v>
      </c>
      <c r="W2709" s="3">
        <v>34.002392549706101</v>
      </c>
      <c r="X2709" s="3">
        <v>35.081299999999999</v>
      </c>
      <c r="Y2709" s="3">
        <v>36.272154122301799</v>
      </c>
      <c r="Z2709" s="3">
        <v>37.463161183452698</v>
      </c>
      <c r="AA2709" s="3">
        <v>38.654321183452701</v>
      </c>
      <c r="AB2709" s="3">
        <v>39.845634122301803</v>
      </c>
      <c r="AC2709" s="3">
        <v>41.037100000000002</v>
      </c>
      <c r="AD2709" s="3">
        <v>42.377051507110302</v>
      </c>
      <c r="AE2709" s="3">
        <v>43.716267260665497</v>
      </c>
      <c r="AF2709" s="3">
        <v>45.054747260665501</v>
      </c>
      <c r="AG2709" s="3">
        <v>46.3924915071103</v>
      </c>
      <c r="AH2709" s="3">
        <v>47.729500000000002</v>
      </c>
      <c r="AI2709" s="3">
        <v>49.203059132755897</v>
      </c>
      <c r="AJ2709" s="3">
        <v>50.674958699133903</v>
      </c>
      <c r="AK2709" s="3">
        <v>52.1451986991339</v>
      </c>
      <c r="AL2709" s="3">
        <v>53.613779132755901</v>
      </c>
      <c r="AM2709" s="3">
        <v>55.0807</v>
      </c>
      <c r="AN2709" s="4"/>
      <c r="AO2709" s="4"/>
    </row>
    <row r="2710" spans="1:41" x14ac:dyDescent="0.25">
      <c r="A2710" s="378" t="str">
        <f t="shared" si="19"/>
        <v>DIC7</v>
      </c>
      <c r="B2710" s="2" t="s">
        <v>4</v>
      </c>
      <c r="C2710" s="2" t="s">
        <v>2</v>
      </c>
      <c r="D2710" s="2" t="s">
        <v>26</v>
      </c>
      <c r="E2710" s="2" t="s">
        <v>64</v>
      </c>
      <c r="F2710" s="2" t="s">
        <v>238</v>
      </c>
      <c r="G2710" s="4"/>
      <c r="H2710" s="3">
        <v>2.5236000000000001</v>
      </c>
      <c r="I2710" s="3">
        <v>2.1497999999999999</v>
      </c>
      <c r="J2710" s="3">
        <v>2.2287758224753902</v>
      </c>
      <c r="K2710" s="3">
        <v>2.3086637337130802</v>
      </c>
      <c r="L2710" s="3">
        <v>2.3894637337130802</v>
      </c>
      <c r="M2710" s="3">
        <v>2.4711758224753901</v>
      </c>
      <c r="N2710" s="3">
        <v>2.5537999999999998</v>
      </c>
      <c r="O2710" s="3">
        <v>2.61043296608515</v>
      </c>
      <c r="P2710" s="3">
        <v>2.66702944912773</v>
      </c>
      <c r="Q2710" s="3">
        <v>2.7235894491277302</v>
      </c>
      <c r="R2710" s="3">
        <v>2.78011296608515</v>
      </c>
      <c r="S2710" s="3">
        <v>2.8365999999999998</v>
      </c>
      <c r="T2710" s="3">
        <v>2.8787066777508699</v>
      </c>
      <c r="U2710" s="3">
        <v>2.92033001662631</v>
      </c>
      <c r="V2710" s="3">
        <v>2.9614700166263201</v>
      </c>
      <c r="W2710" s="3">
        <v>3.0021266777508799</v>
      </c>
      <c r="X2710" s="3">
        <v>3.0423</v>
      </c>
      <c r="Y2710" s="3">
        <v>3.08372745707441</v>
      </c>
      <c r="Z2710" s="3">
        <v>3.1245111856116199</v>
      </c>
      <c r="AA2710" s="3">
        <v>3.16465118561162</v>
      </c>
      <c r="AB2710" s="3">
        <v>3.2041474570744102</v>
      </c>
      <c r="AC2710" s="3">
        <v>3.2429999999999999</v>
      </c>
      <c r="AD2710" s="3">
        <v>3.3060667338654</v>
      </c>
      <c r="AE2710" s="3">
        <v>3.3686001007980999</v>
      </c>
      <c r="AF2710" s="3">
        <v>3.4306001007981002</v>
      </c>
      <c r="AG2710" s="3">
        <v>3.4920667338653999</v>
      </c>
      <c r="AH2710" s="3">
        <v>3.5530000000000102</v>
      </c>
      <c r="AI2710" s="3">
        <v>3.6340784797258499</v>
      </c>
      <c r="AJ2710" s="3">
        <v>3.7146777195887699</v>
      </c>
      <c r="AK2710" s="3">
        <v>3.7947977195887699</v>
      </c>
      <c r="AL2710" s="3">
        <v>3.87443847972584</v>
      </c>
      <c r="AM2710" s="3">
        <v>3.9535999999999998</v>
      </c>
      <c r="AN2710" s="4"/>
      <c r="AO2710" s="4"/>
    </row>
    <row r="2711" spans="1:41" x14ac:dyDescent="0.25">
      <c r="A2711" s="378" t="str">
        <f t="shared" si="19"/>
        <v>DIC7</v>
      </c>
      <c r="B2711" s="2" t="s">
        <v>4</v>
      </c>
      <c r="C2711" s="2" t="s">
        <v>2</v>
      </c>
      <c r="D2711" s="2" t="s">
        <v>26</v>
      </c>
      <c r="E2711" s="2" t="s">
        <v>64</v>
      </c>
      <c r="F2711" s="2" t="s">
        <v>241</v>
      </c>
      <c r="G2711" s="4"/>
      <c r="H2711" s="3">
        <v>244.58779999999999</v>
      </c>
      <c r="I2711" s="3">
        <v>252.96279999999999</v>
      </c>
      <c r="J2711" s="3">
        <v>259.65153958573802</v>
      </c>
      <c r="K2711" s="3">
        <v>266.34805937860602</v>
      </c>
      <c r="L2711" s="3">
        <v>273.05235937860601</v>
      </c>
      <c r="M2711" s="3">
        <v>279.76443958573702</v>
      </c>
      <c r="N2711" s="3">
        <v>286.48430000000002</v>
      </c>
      <c r="O2711" s="3">
        <v>290.75165641532402</v>
      </c>
      <c r="P2711" s="3">
        <v>295.00921462298601</v>
      </c>
      <c r="Q2711" s="3">
        <v>299.25697462298598</v>
      </c>
      <c r="R2711" s="3">
        <v>303.49493641532399</v>
      </c>
      <c r="S2711" s="3">
        <v>307.72309999999999</v>
      </c>
      <c r="T2711" s="3">
        <v>309.346465862738</v>
      </c>
      <c r="U2711" s="3">
        <v>310.93605879410597</v>
      </c>
      <c r="V2711" s="3">
        <v>312.49187879410601</v>
      </c>
      <c r="W2711" s="3">
        <v>314.01392586273698</v>
      </c>
      <c r="X2711" s="3">
        <v>315.50220000000002</v>
      </c>
      <c r="Y2711" s="3">
        <v>315.176718821951</v>
      </c>
      <c r="Z2711" s="3">
        <v>314.78332823292601</v>
      </c>
      <c r="AA2711" s="3">
        <v>314.32202823292602</v>
      </c>
      <c r="AB2711" s="3">
        <v>313.79281882195102</v>
      </c>
      <c r="AC2711" s="3">
        <v>313.19569999999999</v>
      </c>
      <c r="AD2711" s="3">
        <v>310.64782071568402</v>
      </c>
      <c r="AE2711" s="3">
        <v>308.00744107352602</v>
      </c>
      <c r="AF2711" s="3">
        <v>305.274561073526</v>
      </c>
      <c r="AG2711" s="3">
        <v>302.44918071568401</v>
      </c>
      <c r="AH2711" s="3">
        <v>299.53129999999999</v>
      </c>
      <c r="AI2711" s="3">
        <v>296.683928021719</v>
      </c>
      <c r="AJ2711" s="3">
        <v>293.721242032578</v>
      </c>
      <c r="AK2711" s="3">
        <v>290.64324203257797</v>
      </c>
      <c r="AL2711" s="3">
        <v>287.44992802171902</v>
      </c>
      <c r="AM2711" s="3">
        <v>284.1413</v>
      </c>
      <c r="AN2711" s="4"/>
      <c r="AO2711" s="4"/>
    </row>
    <row r="2712" spans="1:41" x14ac:dyDescent="0.25">
      <c r="A2712" s="378" t="str">
        <f t="shared" si="19"/>
        <v>DIC7</v>
      </c>
      <c r="B2712" s="2" t="s">
        <v>4</v>
      </c>
      <c r="C2712" s="2" t="s">
        <v>2</v>
      </c>
      <c r="D2712" s="2" t="s">
        <v>26</v>
      </c>
      <c r="E2712" s="2" t="s">
        <v>65</v>
      </c>
      <c r="F2712" s="2" t="s">
        <v>237</v>
      </c>
      <c r="G2712" s="4"/>
      <c r="H2712" s="3">
        <v>1.2209937579301999E-2</v>
      </c>
      <c r="I2712" s="3">
        <v>1.14262889191863E-2</v>
      </c>
      <c r="J2712" s="3">
        <v>1.1907473722447401E-2</v>
      </c>
      <c r="K2712" s="3">
        <v>1.2381432085362401E-2</v>
      </c>
      <c r="L2712" s="3">
        <v>1.28481640079313E-2</v>
      </c>
      <c r="M2712" s="3">
        <v>1.3307669490154E-2</v>
      </c>
      <c r="N2712" s="3">
        <v>1.37599485320307E-2</v>
      </c>
      <c r="O2712" s="3">
        <v>1.42240344919755E-2</v>
      </c>
      <c r="P2712" s="3">
        <v>1.46831050984814E-2</v>
      </c>
      <c r="Q2712" s="3">
        <v>1.51371603515484E-2</v>
      </c>
      <c r="R2712" s="3">
        <v>1.5586200251176499E-2</v>
      </c>
      <c r="S2712" s="3">
        <v>1.6030224797365801E-2</v>
      </c>
      <c r="T2712" s="3">
        <v>1.6543165545497899E-2</v>
      </c>
      <c r="U2712" s="3">
        <v>1.70520168851012E-2</v>
      </c>
      <c r="V2712" s="3">
        <v>1.7556778816175699E-2</v>
      </c>
      <c r="W2712" s="3">
        <v>1.80574513387214E-2</v>
      </c>
      <c r="X2712" s="3">
        <v>1.8554034452738299E-2</v>
      </c>
      <c r="Y2712" s="3">
        <v>1.9134279101205201E-2</v>
      </c>
      <c r="Z2712" s="3">
        <v>1.97113551259811E-2</v>
      </c>
      <c r="AA2712" s="3">
        <v>2.0285262527065799E-2</v>
      </c>
      <c r="AB2712" s="3">
        <v>2.0856001304459301E-2</v>
      </c>
      <c r="AC2712" s="3">
        <v>2.1423571458161799E-2</v>
      </c>
      <c r="AD2712" s="3">
        <v>2.209106858897E-2</v>
      </c>
      <c r="AE2712" s="3">
        <v>2.2756139198173101E-2</v>
      </c>
      <c r="AF2712" s="3">
        <v>2.3418783285770899E-2</v>
      </c>
      <c r="AG2712" s="3">
        <v>2.4079000851763399E-2</v>
      </c>
      <c r="AH2712" s="3">
        <v>2.47367918961507E-2</v>
      </c>
      <c r="AI2712" s="3">
        <v>2.5487963574390201E-2</v>
      </c>
      <c r="AJ2712" s="3">
        <v>2.6237511163815199E-2</v>
      </c>
      <c r="AK2712" s="3">
        <v>2.69854346644256E-2</v>
      </c>
      <c r="AL2712" s="3">
        <v>2.7731734076221402E-2</v>
      </c>
      <c r="AM2712" s="3">
        <v>2.8476409399202599E-2</v>
      </c>
      <c r="AN2712" s="4"/>
      <c r="AO2712" s="4"/>
    </row>
    <row r="2713" spans="1:41" x14ac:dyDescent="0.25">
      <c r="A2713" s="378" t="str">
        <f t="shared" si="19"/>
        <v>DIC7</v>
      </c>
      <c r="B2713" s="2" t="s">
        <v>4</v>
      </c>
      <c r="C2713" s="2" t="s">
        <v>2</v>
      </c>
      <c r="D2713" s="2" t="s">
        <v>26</v>
      </c>
      <c r="E2713" s="2" t="s">
        <v>65</v>
      </c>
      <c r="F2713" s="2" t="s">
        <v>238</v>
      </c>
      <c r="G2713" s="4"/>
      <c r="H2713" s="3">
        <v>1.2659383134368299E-2</v>
      </c>
      <c r="I2713" s="3">
        <v>8.9889111013266004E-3</v>
      </c>
      <c r="J2713" s="3">
        <v>9.3086162515942494E-3</v>
      </c>
      <c r="K2713" s="3">
        <v>9.6315368935021503E-3</v>
      </c>
      <c r="L2713" s="3">
        <v>9.9576730270502806E-3</v>
      </c>
      <c r="M2713" s="3">
        <v>1.02870246522386E-2</v>
      </c>
      <c r="N2713" s="3">
        <v>1.0619591769067301E-2</v>
      </c>
      <c r="O2713" s="3">
        <v>1.08401693108479E-2</v>
      </c>
      <c r="P2713" s="3">
        <v>1.1059938409254301E-2</v>
      </c>
      <c r="Q2713" s="3">
        <v>1.1278899064286601E-2</v>
      </c>
      <c r="R2713" s="3">
        <v>1.1497051275944799E-2</v>
      </c>
      <c r="S2713" s="3">
        <v>1.17143950442288E-2</v>
      </c>
      <c r="T2713" s="3">
        <v>1.18589070965196E-2</v>
      </c>
      <c r="U2713" s="3">
        <v>1.20003085926752E-2</v>
      </c>
      <c r="V2713" s="3">
        <v>1.2138599532695599E-2</v>
      </c>
      <c r="W2713" s="3">
        <v>1.2273779916580799E-2</v>
      </c>
      <c r="X2713" s="3">
        <v>1.2405849744330901E-2</v>
      </c>
      <c r="Y2713" s="3">
        <v>1.25415279456289E-2</v>
      </c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</row>
    <row r="2714" spans="1:41" x14ac:dyDescent="0.25">
      <c r="A2714" s="378" t="str">
        <f t="shared" si="19"/>
        <v>DIC7</v>
      </c>
      <c r="B2714" s="2" t="s">
        <v>4</v>
      </c>
      <c r="C2714" s="2" t="s">
        <v>2</v>
      </c>
      <c r="D2714" s="2" t="s">
        <v>26</v>
      </c>
      <c r="E2714" s="2" t="s">
        <v>65</v>
      </c>
      <c r="F2714" s="2" t="s">
        <v>241</v>
      </c>
      <c r="G2714" s="4"/>
      <c r="H2714" s="3">
        <v>14.3366332761608</v>
      </c>
      <c r="I2714" s="3">
        <v>14.7287341880987</v>
      </c>
      <c r="J2714" s="3">
        <v>15.0633178735086</v>
      </c>
      <c r="K2714" s="3">
        <v>15.395591383870199</v>
      </c>
      <c r="L2714" s="3">
        <v>15.7255547191834</v>
      </c>
      <c r="M2714" s="3">
        <v>16.053207879448198</v>
      </c>
      <c r="N2714" s="3">
        <v>16.3785508646647</v>
      </c>
      <c r="O2714" s="3">
        <v>16.5314800238034</v>
      </c>
      <c r="P2714" s="3">
        <v>16.680984691981301</v>
      </c>
      <c r="Q2714" s="3">
        <v>16.827064869198399</v>
      </c>
      <c r="R2714" s="3">
        <v>16.9697205554546</v>
      </c>
      <c r="S2714" s="3">
        <v>17.108951750749998</v>
      </c>
      <c r="T2714" s="3">
        <v>17.137565180362099</v>
      </c>
      <c r="U2714" s="3">
        <v>17.163015263872499</v>
      </c>
      <c r="V2714" s="3">
        <v>17.1853020012813</v>
      </c>
      <c r="W2714" s="3">
        <v>17.204425392588401</v>
      </c>
      <c r="X2714" s="3">
        <v>17.220385437793901</v>
      </c>
      <c r="Y2714" s="3">
        <v>17.206626643494499</v>
      </c>
      <c r="Z2714" s="3">
        <v>17.1892400159646</v>
      </c>
      <c r="AA2714" s="3">
        <v>17.168225555204</v>
      </c>
      <c r="AB2714" s="3">
        <v>17.143583261212701</v>
      </c>
      <c r="AC2714" s="3">
        <v>17.115313133990899</v>
      </c>
      <c r="AD2714" s="3">
        <v>17.084596155958899</v>
      </c>
      <c r="AE2714" s="3">
        <v>17.0507170528006</v>
      </c>
      <c r="AF2714" s="3">
        <v>17.013675824516199</v>
      </c>
      <c r="AG2714" s="3">
        <v>16.973472471105499</v>
      </c>
      <c r="AH2714" s="3">
        <v>16.9301069925686</v>
      </c>
      <c r="AI2714" s="3">
        <v>16.924971538400602</v>
      </c>
      <c r="AJ2714" s="3">
        <v>16.916396798609501</v>
      </c>
      <c r="AK2714" s="3">
        <v>16.904382773195199</v>
      </c>
      <c r="AL2714" s="3">
        <v>16.888929462157801</v>
      </c>
      <c r="AM2714" s="3">
        <v>16.870036865497202</v>
      </c>
      <c r="AN2714" s="4"/>
      <c r="AO2714" s="4"/>
    </row>
    <row r="2715" spans="1:41" x14ac:dyDescent="0.25">
      <c r="A2715" s="378" t="str">
        <f t="shared" si="19"/>
        <v>DIC7</v>
      </c>
      <c r="B2715" s="2" t="s">
        <v>4</v>
      </c>
      <c r="C2715" s="2" t="s">
        <v>2</v>
      </c>
      <c r="D2715" s="2" t="s">
        <v>26</v>
      </c>
      <c r="E2715" s="2" t="s">
        <v>66</v>
      </c>
      <c r="F2715" s="2" t="s">
        <v>237</v>
      </c>
      <c r="G2715" s="4"/>
      <c r="H2715" s="3">
        <v>9.1316000000000095</v>
      </c>
      <c r="I2715" s="3">
        <v>7.7752999999999899</v>
      </c>
      <c r="J2715" s="3">
        <v>8.15374337256854</v>
      </c>
      <c r="K2715" s="3">
        <v>8.5320250588528097</v>
      </c>
      <c r="L2715" s="3">
        <v>8.9101450588528195</v>
      </c>
      <c r="M2715" s="3">
        <v>9.2881033725685498</v>
      </c>
      <c r="N2715" s="3">
        <v>9.6659000000000095</v>
      </c>
      <c r="O2715" s="3">
        <v>10.018369269848099</v>
      </c>
      <c r="P2715" s="3">
        <v>10.3692839047721</v>
      </c>
      <c r="Q2715" s="3">
        <v>10.718643904772099</v>
      </c>
      <c r="R2715" s="3">
        <v>11.0664492698481</v>
      </c>
      <c r="S2715" s="3">
        <v>11.412699999999999</v>
      </c>
      <c r="T2715" s="3">
        <v>11.806445509246</v>
      </c>
      <c r="U2715" s="3">
        <v>12.199248263869</v>
      </c>
      <c r="V2715" s="3">
        <v>12.591108263869</v>
      </c>
      <c r="W2715" s="3">
        <v>12.982025509246</v>
      </c>
      <c r="X2715" s="3">
        <v>13.372</v>
      </c>
      <c r="Y2715" s="3">
        <v>13.823535896569201</v>
      </c>
      <c r="Z2715" s="3">
        <v>14.2749738448538</v>
      </c>
      <c r="AA2715" s="3">
        <v>14.7263138448538</v>
      </c>
      <c r="AB2715" s="3">
        <v>15.177555896569199</v>
      </c>
      <c r="AC2715" s="3">
        <v>15.6287</v>
      </c>
      <c r="AD2715" s="3">
        <v>16.1556042697027</v>
      </c>
      <c r="AE2715" s="3">
        <v>16.683286404554</v>
      </c>
      <c r="AF2715" s="3">
        <v>17.211746404553999</v>
      </c>
      <c r="AG2715" s="3">
        <v>17.7409842697027</v>
      </c>
      <c r="AH2715" s="3">
        <v>18.271000000000001</v>
      </c>
      <c r="AI2715" s="3">
        <v>18.873184496043599</v>
      </c>
      <c r="AJ2715" s="3">
        <v>19.477056744065401</v>
      </c>
      <c r="AK2715" s="3">
        <v>20.082616744065401</v>
      </c>
      <c r="AL2715" s="3">
        <v>20.689864496043601</v>
      </c>
      <c r="AM2715" s="3">
        <v>21.2988</v>
      </c>
      <c r="AN2715" s="4"/>
      <c r="AO2715" s="4"/>
    </row>
    <row r="2716" spans="1:41" x14ac:dyDescent="0.25">
      <c r="A2716" s="378" t="str">
        <f t="shared" si="19"/>
        <v>DIC7</v>
      </c>
      <c r="B2716" s="2" t="s">
        <v>4</v>
      </c>
      <c r="C2716" s="2" t="s">
        <v>2</v>
      </c>
      <c r="D2716" s="2" t="s">
        <v>26</v>
      </c>
      <c r="E2716" s="2" t="s">
        <v>66</v>
      </c>
      <c r="F2716" s="2" t="s">
        <v>238</v>
      </c>
      <c r="G2716" s="4"/>
      <c r="H2716" s="3">
        <v>98.535499999999999</v>
      </c>
      <c r="I2716" s="3">
        <v>90.397400000000005</v>
      </c>
      <c r="J2716" s="3">
        <v>93.107689465504805</v>
      </c>
      <c r="K2716" s="3">
        <v>95.821594198257202</v>
      </c>
      <c r="L2716" s="3">
        <v>98.539114198257195</v>
      </c>
      <c r="M2716" s="3">
        <v>101.260249465505</v>
      </c>
      <c r="N2716" s="3">
        <v>103.985</v>
      </c>
      <c r="O2716" s="3">
        <v>106.395637735695</v>
      </c>
      <c r="P2716" s="3">
        <v>108.809396603542</v>
      </c>
      <c r="Q2716" s="3">
        <v>111.226276603542</v>
      </c>
      <c r="R2716" s="3">
        <v>113.64627773569499</v>
      </c>
      <c r="S2716" s="3">
        <v>116.0694</v>
      </c>
      <c r="T2716" s="3">
        <v>118.393464831546</v>
      </c>
      <c r="U2716" s="3">
        <v>120.72055724731899</v>
      </c>
      <c r="V2716" s="3">
        <v>123.050677247319</v>
      </c>
      <c r="W2716" s="3">
        <v>125.38382483154599</v>
      </c>
      <c r="X2716" s="3">
        <v>127.72</v>
      </c>
      <c r="Y2716" s="3">
        <v>130.26160449435801</v>
      </c>
      <c r="Z2716" s="3">
        <v>132.806456741537</v>
      </c>
      <c r="AA2716" s="3">
        <v>135.35455674153701</v>
      </c>
      <c r="AB2716" s="3">
        <v>137.905904494358</v>
      </c>
      <c r="AC2716" s="3">
        <v>140.4605</v>
      </c>
      <c r="AD2716" s="3">
        <v>143.79326498237</v>
      </c>
      <c r="AE2716" s="3">
        <v>147.13006747355499</v>
      </c>
      <c r="AF2716" s="3">
        <v>150.470907473555</v>
      </c>
      <c r="AG2716" s="3">
        <v>153.81578498236999</v>
      </c>
      <c r="AH2716" s="3">
        <v>157.16470000000001</v>
      </c>
      <c r="AI2716" s="3">
        <v>161.27026775711499</v>
      </c>
      <c r="AJ2716" s="3">
        <v>165.380481635672</v>
      </c>
      <c r="AK2716" s="3">
        <v>169.49534163567199</v>
      </c>
      <c r="AL2716" s="3">
        <v>173.61484775711401</v>
      </c>
      <c r="AM2716" s="3">
        <v>177.739</v>
      </c>
      <c r="AN2716" s="4"/>
      <c r="AO2716" s="4"/>
    </row>
    <row r="2717" spans="1:41" x14ac:dyDescent="0.25">
      <c r="A2717" s="378" t="str">
        <f t="shared" si="19"/>
        <v>DIC7</v>
      </c>
      <c r="B2717" s="2" t="s">
        <v>4</v>
      </c>
      <c r="C2717" s="2" t="s">
        <v>2</v>
      </c>
      <c r="D2717" s="2" t="s">
        <v>26</v>
      </c>
      <c r="E2717" s="2" t="s">
        <v>66</v>
      </c>
      <c r="F2717" s="2" t="s">
        <v>239</v>
      </c>
      <c r="G2717" s="4"/>
      <c r="H2717" s="3">
        <v>51.217300000000002</v>
      </c>
      <c r="I2717" s="3">
        <v>52.991900000000001</v>
      </c>
      <c r="J2717" s="3">
        <v>54.503188139297897</v>
      </c>
      <c r="K2717" s="3">
        <v>56.018882208946799</v>
      </c>
      <c r="L2717" s="3">
        <v>57.538982208946798</v>
      </c>
      <c r="M2717" s="3">
        <v>59.063488139297903</v>
      </c>
      <c r="N2717" s="3">
        <v>60.592399999999998</v>
      </c>
      <c r="O2717" s="3">
        <v>62.016432874348503</v>
      </c>
      <c r="P2717" s="3">
        <v>63.444729311522799</v>
      </c>
      <c r="Q2717" s="3">
        <v>64.877289311522802</v>
      </c>
      <c r="R2717" s="3">
        <v>66.314112874348496</v>
      </c>
      <c r="S2717" s="3">
        <v>67.755200000000002</v>
      </c>
      <c r="T2717" s="3">
        <v>68.645358848148703</v>
      </c>
      <c r="U2717" s="3">
        <v>69.537828272222995</v>
      </c>
      <c r="V2717" s="3">
        <v>70.432608272223007</v>
      </c>
      <c r="W2717" s="3">
        <v>71.329698848148695</v>
      </c>
      <c r="X2717" s="3">
        <v>72.229100000000003</v>
      </c>
      <c r="Y2717" s="3">
        <v>72.869790694937095</v>
      </c>
      <c r="Z2717" s="3">
        <v>73.511936042405594</v>
      </c>
      <c r="AA2717" s="3">
        <v>74.1555360424056</v>
      </c>
      <c r="AB2717" s="3">
        <v>74.8005906949371</v>
      </c>
      <c r="AC2717" s="3">
        <v>75.447100000000006</v>
      </c>
      <c r="AD2717" s="3">
        <v>76.3298180053891</v>
      </c>
      <c r="AE2717" s="3">
        <v>77.214477008083605</v>
      </c>
      <c r="AF2717" s="3">
        <v>78.101077008083607</v>
      </c>
      <c r="AG2717" s="3">
        <v>78.989618005389104</v>
      </c>
      <c r="AH2717" s="3">
        <v>79.880099999999999</v>
      </c>
      <c r="AI2717" s="3">
        <v>80.908667769812098</v>
      </c>
      <c r="AJ2717" s="3">
        <v>81.939361654718198</v>
      </c>
      <c r="AK2717" s="3">
        <v>82.972181654718199</v>
      </c>
      <c r="AL2717" s="3">
        <v>84.007127769812101</v>
      </c>
      <c r="AM2717" s="3">
        <v>85.044200000000004</v>
      </c>
      <c r="AN2717" s="4"/>
      <c r="AO2717" s="4"/>
    </row>
    <row r="2718" spans="1:41" x14ac:dyDescent="0.25">
      <c r="A2718" s="378" t="str">
        <f t="shared" si="19"/>
        <v>DIC7</v>
      </c>
      <c r="B2718" s="2" t="s">
        <v>4</v>
      </c>
      <c r="C2718" s="2" t="s">
        <v>2</v>
      </c>
      <c r="D2718" s="2" t="s">
        <v>26</v>
      </c>
      <c r="E2718" s="2" t="s">
        <v>66</v>
      </c>
      <c r="F2718" s="2" t="s">
        <v>240</v>
      </c>
      <c r="G2718" s="4"/>
      <c r="H2718" s="3">
        <v>59.019300000000001</v>
      </c>
      <c r="I2718" s="3">
        <v>51.586199999999998</v>
      </c>
      <c r="J2718" s="3">
        <v>52.602140098254402</v>
      </c>
      <c r="K2718" s="3">
        <v>53.615690147381599</v>
      </c>
      <c r="L2718" s="3">
        <v>54.626850147381603</v>
      </c>
      <c r="M2718" s="3">
        <v>55.6356200982544</v>
      </c>
      <c r="N2718" s="3">
        <v>56.642000000000003</v>
      </c>
      <c r="O2718" s="3">
        <v>58.038970046605797</v>
      </c>
      <c r="P2718" s="3">
        <v>59.434165069908801</v>
      </c>
      <c r="Q2718" s="3">
        <v>60.8275850699088</v>
      </c>
      <c r="R2718" s="3">
        <v>62.219230046605801</v>
      </c>
      <c r="S2718" s="3">
        <v>63.609099999999998</v>
      </c>
      <c r="T2718" s="3">
        <v>64.858745506343695</v>
      </c>
      <c r="U2718" s="3">
        <v>66.107058259515597</v>
      </c>
      <c r="V2718" s="3">
        <v>67.354038259515605</v>
      </c>
      <c r="W2718" s="3">
        <v>68.599685506343704</v>
      </c>
      <c r="X2718" s="3">
        <v>69.843999999999994</v>
      </c>
      <c r="Y2718" s="3">
        <v>70.986496138147899</v>
      </c>
      <c r="Z2718" s="3">
        <v>72.127544207221803</v>
      </c>
      <c r="AA2718" s="3">
        <v>73.267144207221804</v>
      </c>
      <c r="AB2718" s="3">
        <v>74.405296138147904</v>
      </c>
      <c r="AC2718" s="3">
        <v>75.542000000000002</v>
      </c>
      <c r="AD2718" s="3">
        <v>77.380252203832399</v>
      </c>
      <c r="AE2718" s="3">
        <v>79.217198305748596</v>
      </c>
      <c r="AF2718" s="3">
        <v>81.052838305748594</v>
      </c>
      <c r="AG2718" s="3">
        <v>82.887172203832407</v>
      </c>
      <c r="AH2718" s="3">
        <v>84.720200000000006</v>
      </c>
      <c r="AI2718" s="3">
        <v>87.200167879303507</v>
      </c>
      <c r="AJ2718" s="3">
        <v>89.679411818955302</v>
      </c>
      <c r="AK2718" s="3">
        <v>92.157931818955305</v>
      </c>
      <c r="AL2718" s="3">
        <v>94.635727879303502</v>
      </c>
      <c r="AM2718" s="3">
        <v>97.112799999999993</v>
      </c>
      <c r="AN2718" s="4"/>
      <c r="AO2718" s="4"/>
    </row>
    <row r="2719" spans="1:41" x14ac:dyDescent="0.25">
      <c r="A2719" s="378" t="str">
        <f t="shared" si="19"/>
        <v>DIC7</v>
      </c>
      <c r="B2719" s="2" t="s">
        <v>4</v>
      </c>
      <c r="C2719" s="2" t="s">
        <v>2</v>
      </c>
      <c r="D2719" s="2" t="s">
        <v>26</v>
      </c>
      <c r="E2719" s="2" t="s">
        <v>66</v>
      </c>
      <c r="F2719" s="2" t="s">
        <v>241</v>
      </c>
      <c r="G2719" s="4"/>
      <c r="H2719" s="3">
        <v>20.912099999999999</v>
      </c>
      <c r="I2719" s="3">
        <v>20.1708</v>
      </c>
      <c r="J2719" s="3">
        <v>19.920436099469601</v>
      </c>
      <c r="K2719" s="3">
        <v>19.6312241492043</v>
      </c>
      <c r="L2719" s="3">
        <v>19.303164149204299</v>
      </c>
      <c r="M2719" s="3">
        <v>18.936256099469599</v>
      </c>
      <c r="N2719" s="3">
        <v>18.5305</v>
      </c>
      <c r="O2719" s="3">
        <v>19.032187610134098</v>
      </c>
      <c r="P2719" s="3">
        <v>19.540341415201102</v>
      </c>
      <c r="Q2719" s="3">
        <v>20.054961415201099</v>
      </c>
      <c r="R2719" s="3">
        <v>20.576047610134101</v>
      </c>
      <c r="S2719" s="3">
        <v>21.1036</v>
      </c>
      <c r="T2719" s="3">
        <v>22.888236022846598</v>
      </c>
      <c r="U2719" s="3">
        <v>24.705454034269899</v>
      </c>
      <c r="V2719" s="3">
        <v>26.5552540342699</v>
      </c>
      <c r="W2719" s="3">
        <v>28.437636022846601</v>
      </c>
      <c r="X2719" s="3">
        <v>30.352599999999999</v>
      </c>
      <c r="Y2719" s="3">
        <v>34.161777316145702</v>
      </c>
      <c r="Z2719" s="3">
        <v>38.039885974218599</v>
      </c>
      <c r="AA2719" s="3">
        <v>41.9869259742186</v>
      </c>
      <c r="AB2719" s="3">
        <v>46.002897316145699</v>
      </c>
      <c r="AC2719" s="3">
        <v>50.087800000000001</v>
      </c>
      <c r="AD2719" s="3">
        <v>55.648047799245603</v>
      </c>
      <c r="AE2719" s="3">
        <v>61.297591698868501</v>
      </c>
      <c r="AF2719" s="3">
        <v>67.036431698868398</v>
      </c>
      <c r="AG2719" s="3">
        <v>72.864567799245705</v>
      </c>
      <c r="AH2719" s="3">
        <v>78.781999999999996</v>
      </c>
      <c r="AI2719" s="3">
        <v>85.449154353759198</v>
      </c>
      <c r="AJ2719" s="3">
        <v>92.232511530638902</v>
      </c>
      <c r="AK2719" s="3">
        <v>99.132071530638896</v>
      </c>
      <c r="AL2719" s="3">
        <v>106.147834353759</v>
      </c>
      <c r="AM2719" s="3">
        <v>113.27979999999999</v>
      </c>
      <c r="AN2719" s="4"/>
      <c r="AO2719" s="4"/>
    </row>
    <row r="2720" spans="1:41" x14ac:dyDescent="0.25">
      <c r="A2720" s="378" t="str">
        <f t="shared" si="19"/>
        <v>DIC7</v>
      </c>
      <c r="B2720" s="2" t="s">
        <v>4</v>
      </c>
      <c r="C2720" s="2" t="s">
        <v>2</v>
      </c>
      <c r="D2720" s="2" t="s">
        <v>26</v>
      </c>
      <c r="E2720" s="2" t="s">
        <v>67</v>
      </c>
      <c r="F2720" s="2" t="s">
        <v>237</v>
      </c>
      <c r="G2720" s="4"/>
      <c r="H2720" s="3">
        <v>0.19969006242069801</v>
      </c>
      <c r="I2720" s="3">
        <v>0.18687371108081499</v>
      </c>
      <c r="J2720" s="3">
        <v>0.19474335191844899</v>
      </c>
      <c r="K2720" s="3">
        <v>0.20249480637598199</v>
      </c>
      <c r="L2720" s="3">
        <v>0.210128074453409</v>
      </c>
      <c r="M2720" s="3">
        <v>0.21764315615073301</v>
      </c>
      <c r="N2720" s="3">
        <v>0.225040051467949</v>
      </c>
      <c r="O2720" s="3">
        <v>0.232630045577916</v>
      </c>
      <c r="P2720" s="3">
        <v>0.240138015006372</v>
      </c>
      <c r="Q2720" s="3">
        <v>0.247563959753309</v>
      </c>
      <c r="R2720" s="3">
        <v>0.25490787981873397</v>
      </c>
      <c r="S2720" s="3">
        <v>0.26216977520264101</v>
      </c>
      <c r="T2720" s="3">
        <v>0.27055877550238699</v>
      </c>
      <c r="U2720" s="3">
        <v>0.278880894686729</v>
      </c>
      <c r="V2720" s="3">
        <v>0.28713613275566202</v>
      </c>
      <c r="W2720" s="3">
        <v>0.29532448970918301</v>
      </c>
      <c r="X2720" s="3">
        <v>0.30344596554729503</v>
      </c>
      <c r="Y2720" s="3">
        <v>0.31293570202784898</v>
      </c>
      <c r="Z2720" s="3">
        <v>0.32237361656757602</v>
      </c>
      <c r="AA2720" s="3">
        <v>0.331759709166488</v>
      </c>
      <c r="AB2720" s="3">
        <v>0.34109397982457401</v>
      </c>
      <c r="AC2720" s="3">
        <v>0.35037642854184198</v>
      </c>
      <c r="AD2720" s="3">
        <v>0.361293154598059</v>
      </c>
      <c r="AE2720" s="3">
        <v>0.37217019558237702</v>
      </c>
      <c r="AF2720" s="3">
        <v>0.38300755149476601</v>
      </c>
      <c r="AG2720" s="3">
        <v>0.39380522233526</v>
      </c>
      <c r="AH2720" s="3">
        <v>0.40456320810385099</v>
      </c>
      <c r="AI2720" s="3">
        <v>0.41684840762612801</v>
      </c>
      <c r="AJ2720" s="3">
        <v>0.429107045636963</v>
      </c>
      <c r="AK2720" s="3">
        <v>0.44133912213634102</v>
      </c>
      <c r="AL2720" s="3">
        <v>0.453544637124287</v>
      </c>
      <c r="AM2720" s="3">
        <v>0.46572359060077201</v>
      </c>
      <c r="AN2720" s="4"/>
      <c r="AO2720" s="4"/>
    </row>
    <row r="2721" spans="1:41" x14ac:dyDescent="0.25">
      <c r="A2721" s="378" t="str">
        <f t="shared" si="19"/>
        <v>DIC7</v>
      </c>
      <c r="B2721" s="2" t="s">
        <v>4</v>
      </c>
      <c r="C2721" s="2" t="s">
        <v>2</v>
      </c>
      <c r="D2721" s="2" t="s">
        <v>26</v>
      </c>
      <c r="E2721" s="2" t="s">
        <v>67</v>
      </c>
      <c r="F2721" s="2" t="s">
        <v>238</v>
      </c>
      <c r="G2721" s="4"/>
      <c r="H2721" s="3">
        <v>0.21104061686560899</v>
      </c>
      <c r="I2721" s="3">
        <v>0.15081108889870101</v>
      </c>
      <c r="J2721" s="3">
        <v>0.15615888299167999</v>
      </c>
      <c r="K2721" s="3">
        <v>0.16155971197139299</v>
      </c>
      <c r="L2721" s="3">
        <v>0.16701357583783899</v>
      </c>
      <c r="M2721" s="3">
        <v>0.17252047459103201</v>
      </c>
      <c r="N2721" s="3">
        <v>0.17808040823094601</v>
      </c>
      <c r="O2721" s="3">
        <v>0.18175104662414801</v>
      </c>
      <c r="P2721" s="3">
        <v>0.18540688549322201</v>
      </c>
      <c r="Q2721" s="3">
        <v>0.18904792483819199</v>
      </c>
      <c r="R2721" s="3">
        <v>0.192674164659032</v>
      </c>
      <c r="S2721" s="3">
        <v>0.19628560495576799</v>
      </c>
      <c r="T2721" s="3">
        <v>0.19871123609852201</v>
      </c>
      <c r="U2721" s="3">
        <v>0.201084906199889</v>
      </c>
      <c r="V2721" s="3">
        <v>0.20340661525985501</v>
      </c>
      <c r="W2721" s="3">
        <v>0.20567636327844899</v>
      </c>
      <c r="X2721" s="3">
        <v>0.207894150255654</v>
      </c>
      <c r="Y2721" s="3">
        <v>0.21015706665577699</v>
      </c>
      <c r="Z2721" s="3">
        <v>0.21994198499193501</v>
      </c>
      <c r="AA2721" s="3">
        <v>0.22216198499193601</v>
      </c>
      <c r="AB2721" s="3">
        <v>0.22431465666129</v>
      </c>
      <c r="AC2721" s="3">
        <v>0.22639999999999999</v>
      </c>
      <c r="AD2721" s="3">
        <v>0.23046497007118</v>
      </c>
      <c r="AE2721" s="3">
        <v>0.23447745510677001</v>
      </c>
      <c r="AF2721" s="3">
        <v>0.23843745510677</v>
      </c>
      <c r="AG2721" s="3">
        <v>0.24234497007118</v>
      </c>
      <c r="AH2721" s="3">
        <v>0.2462</v>
      </c>
      <c r="AI2721" s="3">
        <v>0.251643785200308</v>
      </c>
      <c r="AJ2721" s="3">
        <v>0.257045677800461</v>
      </c>
      <c r="AK2721" s="3">
        <v>0.26240567780046198</v>
      </c>
      <c r="AL2721" s="3">
        <v>0.26772378520030798</v>
      </c>
      <c r="AM2721" s="3">
        <v>0.27300000000000102</v>
      </c>
      <c r="AN2721" s="4"/>
      <c r="AO2721" s="4"/>
    </row>
    <row r="2722" spans="1:41" x14ac:dyDescent="0.25">
      <c r="A2722" s="378" t="str">
        <f t="shared" si="19"/>
        <v>DIC7</v>
      </c>
      <c r="B2722" s="2" t="s">
        <v>4</v>
      </c>
      <c r="C2722" s="2" t="s">
        <v>2</v>
      </c>
      <c r="D2722" s="2" t="s">
        <v>26</v>
      </c>
      <c r="E2722" s="2" t="s">
        <v>67</v>
      </c>
      <c r="F2722" s="2" t="s">
        <v>241</v>
      </c>
      <c r="G2722" s="4"/>
      <c r="H2722" s="3">
        <v>234.50266672383901</v>
      </c>
      <c r="I2722" s="3">
        <v>240.91476581190099</v>
      </c>
      <c r="J2722" s="3">
        <v>246.388076465235</v>
      </c>
      <c r="K2722" s="3">
        <v>251.82363012424599</v>
      </c>
      <c r="L2722" s="3">
        <v>257.221426788933</v>
      </c>
      <c r="M2722" s="3">
        <v>262.581466459296</v>
      </c>
      <c r="N2722" s="3">
        <v>267.90374913533498</v>
      </c>
      <c r="O2722" s="3">
        <v>270.41441820846399</v>
      </c>
      <c r="P2722" s="3">
        <v>272.86936265641998</v>
      </c>
      <c r="Q2722" s="3">
        <v>275.20186833579601</v>
      </c>
      <c r="R2722" s="3">
        <v>277.53496158120799</v>
      </c>
      <c r="S2722" s="3">
        <v>279.81204824924998</v>
      </c>
      <c r="T2722" s="3">
        <v>280.28001276652901</v>
      </c>
      <c r="U2722" s="3">
        <v>280.696241656464</v>
      </c>
      <c r="V2722" s="3">
        <v>281.06073491905602</v>
      </c>
      <c r="W2722" s="3">
        <v>281.37349255430303</v>
      </c>
      <c r="X2722" s="3">
        <v>281.63451456220599</v>
      </c>
      <c r="Y2722" s="3">
        <v>281.40949338788602</v>
      </c>
      <c r="Z2722" s="3">
        <v>281.12514003110499</v>
      </c>
      <c r="AA2722" s="3">
        <v>280.78145449186599</v>
      </c>
      <c r="AB2722" s="3">
        <v>280.37843677016701</v>
      </c>
      <c r="AC2722" s="3">
        <v>279.91608686600898</v>
      </c>
      <c r="AD2722" s="3">
        <v>279.41371941156899</v>
      </c>
      <c r="AE2722" s="3">
        <v>278.85963629849101</v>
      </c>
      <c r="AF2722" s="3">
        <v>278.25383752677499</v>
      </c>
      <c r="AG2722" s="3">
        <v>277.596323096422</v>
      </c>
      <c r="AH2722" s="3">
        <v>276.88709300743102</v>
      </c>
      <c r="AI2722" s="3">
        <v>276.80310411259097</v>
      </c>
      <c r="AJ2722" s="3">
        <v>276.66286667787699</v>
      </c>
      <c r="AK2722" s="3">
        <v>276.46638070329197</v>
      </c>
      <c r="AL2722" s="3">
        <v>276.21364618883302</v>
      </c>
      <c r="AM2722" s="3">
        <v>275.90466313450298</v>
      </c>
      <c r="AN2722" s="4"/>
      <c r="AO2722" s="4"/>
    </row>
    <row r="2723" spans="1:41" x14ac:dyDescent="0.25">
      <c r="A2723" s="378" t="str">
        <f t="shared" si="19"/>
        <v>DIC7</v>
      </c>
      <c r="B2723" s="2" t="s">
        <v>4</v>
      </c>
      <c r="C2723" s="2" t="s">
        <v>2</v>
      </c>
      <c r="D2723" s="2" t="s">
        <v>26</v>
      </c>
      <c r="E2723" s="2" t="s">
        <v>68</v>
      </c>
      <c r="F2723" s="2" t="s">
        <v>238</v>
      </c>
      <c r="G2723" s="4"/>
      <c r="H2723" s="3">
        <v>0.44079999999999903</v>
      </c>
      <c r="I2723" s="3">
        <v>0.3377</v>
      </c>
      <c r="J2723" s="3">
        <v>0.35025632998612999</v>
      </c>
      <c r="K2723" s="3">
        <v>0.36296449497919497</v>
      </c>
      <c r="L2723" s="3">
        <v>0.37582449497919501</v>
      </c>
      <c r="M2723" s="3">
        <v>0.38883632998612999</v>
      </c>
      <c r="N2723" s="3">
        <v>0.40200000000000002</v>
      </c>
      <c r="O2723" s="3">
        <v>0.41122424247485301</v>
      </c>
      <c r="P2723" s="3">
        <v>0.42045636371227901</v>
      </c>
      <c r="Q2723" s="3">
        <v>0.42969636371227898</v>
      </c>
      <c r="R2723" s="3">
        <v>0.43894424247485198</v>
      </c>
      <c r="S2723" s="3">
        <v>0.44819999999999899</v>
      </c>
      <c r="T2723" s="3">
        <v>0.45561493737629599</v>
      </c>
      <c r="U2723" s="3">
        <v>0.46298240606444502</v>
      </c>
      <c r="V2723" s="3">
        <v>0.47030240606444501</v>
      </c>
      <c r="W2723" s="3">
        <v>0.47757493737629603</v>
      </c>
      <c r="X2723" s="3">
        <v>0.48480000000000001</v>
      </c>
      <c r="Y2723" s="3">
        <v>0.49227896082378603</v>
      </c>
      <c r="Z2723" s="3">
        <v>0.49968844123567902</v>
      </c>
      <c r="AA2723" s="3">
        <v>0.50702844123567903</v>
      </c>
      <c r="AB2723" s="3">
        <v>0.51429896082378601</v>
      </c>
      <c r="AC2723" s="3">
        <v>0.52150000000000096</v>
      </c>
      <c r="AD2723" s="3">
        <v>0.53214600518604904</v>
      </c>
      <c r="AE2723" s="3">
        <v>0.54272900777907196</v>
      </c>
      <c r="AF2723" s="3">
        <v>0.55324900777907204</v>
      </c>
      <c r="AG2723" s="3">
        <v>0.56370600518604796</v>
      </c>
      <c r="AH2723" s="3">
        <v>0.57410000000000005</v>
      </c>
      <c r="AI2723" s="3">
        <v>0.58739548744630998</v>
      </c>
      <c r="AJ2723" s="3">
        <v>0.60062323116946403</v>
      </c>
      <c r="AK2723" s="3">
        <v>0.61378323116946398</v>
      </c>
      <c r="AL2723" s="3">
        <v>0.62687548744630905</v>
      </c>
      <c r="AM2723" s="3">
        <v>0.63990000000000002</v>
      </c>
      <c r="AN2723" s="4"/>
      <c r="AO2723" s="4"/>
    </row>
    <row r="2724" spans="1:41" x14ac:dyDescent="0.25">
      <c r="A2724" s="378" t="str">
        <f t="shared" si="19"/>
        <v>DIC7</v>
      </c>
      <c r="B2724" s="2" t="s">
        <v>4</v>
      </c>
      <c r="C2724" s="2" t="s">
        <v>2</v>
      </c>
      <c r="D2724" s="2" t="s">
        <v>26</v>
      </c>
      <c r="E2724" s="2" t="s">
        <v>68</v>
      </c>
      <c r="F2724" s="2" t="s">
        <v>241</v>
      </c>
      <c r="G2724" s="4"/>
      <c r="H2724" s="3">
        <v>0.74470000000000003</v>
      </c>
      <c r="I2724" s="3">
        <v>0.87270000000000303</v>
      </c>
      <c r="J2724" s="3">
        <v>0.91004870353459799</v>
      </c>
      <c r="K2724" s="3">
        <v>0.94814305530189502</v>
      </c>
      <c r="L2724" s="3">
        <v>0.98698305530189501</v>
      </c>
      <c r="M2724" s="3">
        <v>1.0265687035346001</v>
      </c>
      <c r="N2724" s="3">
        <v>1.0669</v>
      </c>
      <c r="O2724" s="3">
        <v>1.10612477340773</v>
      </c>
      <c r="P2724" s="3">
        <v>1.1460471601116</v>
      </c>
      <c r="Q2724" s="3">
        <v>1.1866671601115999</v>
      </c>
      <c r="R2724" s="3">
        <v>1.22798477340773</v>
      </c>
      <c r="S2724" s="3">
        <v>1.27</v>
      </c>
      <c r="T2724" s="3">
        <v>1.31358041701317</v>
      </c>
      <c r="U2724" s="3">
        <v>1.35779062551976</v>
      </c>
      <c r="V2724" s="3">
        <v>1.40263062551976</v>
      </c>
      <c r="W2724" s="3">
        <v>1.4481004170131699</v>
      </c>
      <c r="X2724" s="3">
        <v>1.4942</v>
      </c>
      <c r="Y2724" s="3">
        <v>1.5431586069116501</v>
      </c>
      <c r="Z2724" s="3">
        <v>1.59278791036748</v>
      </c>
      <c r="AA2724" s="3">
        <v>1.64308791036748</v>
      </c>
      <c r="AB2724" s="3">
        <v>1.6940586069116499</v>
      </c>
      <c r="AC2724" s="3">
        <v>1.7457</v>
      </c>
      <c r="AD2724" s="3">
        <v>1.8016828469709301</v>
      </c>
      <c r="AE2724" s="3">
        <v>1.8583742704563899</v>
      </c>
      <c r="AF2724" s="3">
        <v>1.91577427045639</v>
      </c>
      <c r="AG2724" s="3">
        <v>1.97388284697093</v>
      </c>
      <c r="AH2724" s="3">
        <v>2.0327000000000002</v>
      </c>
      <c r="AI2724" s="3">
        <v>2.0951342537290998</v>
      </c>
      <c r="AJ2724" s="3">
        <v>2.1584013805936602</v>
      </c>
      <c r="AK2724" s="3">
        <v>2.22250138059366</v>
      </c>
      <c r="AL2724" s="3">
        <v>2.2874342537291001</v>
      </c>
      <c r="AM2724" s="3">
        <v>2.3532000000000002</v>
      </c>
      <c r="AN2724" s="4"/>
      <c r="AO2724" s="4"/>
    </row>
    <row r="2725" spans="1:41" x14ac:dyDescent="0.25">
      <c r="A2725" s="378" t="str">
        <f t="shared" si="19"/>
        <v>DIC7</v>
      </c>
      <c r="B2725" s="2" t="s">
        <v>4</v>
      </c>
      <c r="C2725" s="2" t="s">
        <v>2</v>
      </c>
      <c r="D2725" s="2" t="s">
        <v>26</v>
      </c>
      <c r="E2725" s="2" t="s">
        <v>69</v>
      </c>
      <c r="F2725" s="2" t="s">
        <v>241</v>
      </c>
      <c r="G2725" s="4"/>
      <c r="H2725" s="3">
        <v>59.130499999999898</v>
      </c>
      <c r="I2725" s="3">
        <v>59.680799999999799</v>
      </c>
      <c r="J2725" s="3">
        <v>62.607818892712999</v>
      </c>
      <c r="K2725" s="3">
        <v>65.604608339069699</v>
      </c>
      <c r="L2725" s="3">
        <v>68.671168339069794</v>
      </c>
      <c r="M2725" s="3">
        <v>71.807498892713298</v>
      </c>
      <c r="N2725" s="3">
        <v>75.013600000000295</v>
      </c>
      <c r="O2725" s="3">
        <v>78.158978997218199</v>
      </c>
      <c r="P2725" s="3">
        <v>81.365598495827101</v>
      </c>
      <c r="Q2725" s="3">
        <v>84.633458495827</v>
      </c>
      <c r="R2725" s="3">
        <v>87.962558997217897</v>
      </c>
      <c r="S2725" s="3">
        <v>91.352899999999806</v>
      </c>
      <c r="T2725" s="3">
        <v>94.864998726211596</v>
      </c>
      <c r="U2725" s="3">
        <v>98.430268089317494</v>
      </c>
      <c r="V2725" s="3">
        <v>102.048708089318</v>
      </c>
      <c r="W2725" s="3">
        <v>105.720318726212</v>
      </c>
      <c r="X2725" s="3">
        <v>109.4451</v>
      </c>
      <c r="Y2725" s="3">
        <v>113.396047335693</v>
      </c>
      <c r="Z2725" s="3">
        <v>117.40329100354001</v>
      </c>
      <c r="AA2725" s="3">
        <v>121.46683100353999</v>
      </c>
      <c r="AB2725" s="3">
        <v>125.58666733569299</v>
      </c>
      <c r="AC2725" s="3">
        <v>129.7628</v>
      </c>
      <c r="AD2725" s="3">
        <v>133.90850522131899</v>
      </c>
      <c r="AE2725" s="3">
        <v>138.10660783197801</v>
      </c>
      <c r="AF2725" s="3">
        <v>142.357107831978</v>
      </c>
      <c r="AG2725" s="3">
        <v>146.66000522131901</v>
      </c>
      <c r="AH2725" s="3">
        <v>151.0153</v>
      </c>
      <c r="AI2725" s="3">
        <v>155.180064707778</v>
      </c>
      <c r="AJ2725" s="3">
        <v>159.39734706166701</v>
      </c>
      <c r="AK2725" s="3">
        <v>163.66714706166701</v>
      </c>
      <c r="AL2725" s="3">
        <v>167.98946470777801</v>
      </c>
      <c r="AM2725" s="3">
        <v>172.36429999999999</v>
      </c>
      <c r="AN2725" s="4"/>
      <c r="AO2725" s="4"/>
    </row>
    <row r="2726" spans="1:41" x14ac:dyDescent="0.25">
      <c r="A2726" s="378" t="str">
        <f t="shared" si="19"/>
        <v>DIC7</v>
      </c>
      <c r="B2726" s="2" t="s">
        <v>4</v>
      </c>
      <c r="C2726" s="2" t="s">
        <v>2</v>
      </c>
      <c r="D2726" s="2" t="s">
        <v>26</v>
      </c>
      <c r="E2726" s="2" t="s">
        <v>70</v>
      </c>
      <c r="F2726" s="2" t="s">
        <v>238</v>
      </c>
      <c r="G2726" s="4"/>
      <c r="H2726" s="3">
        <v>7.3300000000000004E-2</v>
      </c>
      <c r="I2726" s="3">
        <v>6.7599999999999993E-2</v>
      </c>
      <c r="J2726" s="3">
        <v>7.0082714591920697E-2</v>
      </c>
      <c r="K2726" s="3">
        <v>7.2594071887881098E-2</v>
      </c>
      <c r="L2726" s="3">
        <v>7.5134071887881099E-2</v>
      </c>
      <c r="M2726" s="3">
        <v>7.7702714591920699E-2</v>
      </c>
      <c r="N2726" s="3">
        <v>8.0300000000000094E-2</v>
      </c>
      <c r="O2726" s="3">
        <v>8.2008639763959196E-2</v>
      </c>
      <c r="P2726" s="3">
        <v>8.3712959645938806E-2</v>
      </c>
      <c r="Q2726" s="3">
        <v>8.5412959645938799E-2</v>
      </c>
      <c r="R2726" s="3">
        <v>8.7108639763959203E-2</v>
      </c>
      <c r="S2726" s="3">
        <v>8.8800000000000004E-2</v>
      </c>
      <c r="T2726" s="3">
        <v>8.9906333707150093E-2</v>
      </c>
      <c r="U2726" s="3">
        <v>9.0989500560725203E-2</v>
      </c>
      <c r="V2726" s="3">
        <v>9.2049500560725195E-2</v>
      </c>
      <c r="W2726" s="3">
        <v>9.3086333707150207E-2</v>
      </c>
      <c r="X2726" s="3">
        <v>9.4100000000000003E-2</v>
      </c>
      <c r="Y2726" s="3">
        <v>9.5119575120785796E-2</v>
      </c>
      <c r="Z2726" s="3">
        <v>9.6109362681178701E-2</v>
      </c>
      <c r="AA2726" s="3">
        <v>9.7069362681178703E-2</v>
      </c>
      <c r="AB2726" s="3">
        <v>9.7999575120785803E-2</v>
      </c>
      <c r="AC2726" s="3">
        <v>9.8900000000000002E-2</v>
      </c>
      <c r="AD2726" s="3">
        <v>0.100685016591958</v>
      </c>
      <c r="AE2726" s="3">
        <v>0.102447524887936</v>
      </c>
      <c r="AF2726" s="3">
        <v>0.10418752488793601</v>
      </c>
      <c r="AG2726" s="3">
        <v>0.105905016591958</v>
      </c>
      <c r="AH2726" s="3">
        <v>0.1076</v>
      </c>
      <c r="AI2726" s="3">
        <v>0.11003141532925199</v>
      </c>
      <c r="AJ2726" s="3">
        <v>0.112447122993878</v>
      </c>
      <c r="AK2726" s="3">
        <v>0.114847122993878</v>
      </c>
      <c r="AL2726" s="3">
        <v>0.11723141532925201</v>
      </c>
      <c r="AM2726" s="3">
        <v>0.1196</v>
      </c>
      <c r="AN2726" s="4"/>
      <c r="AO2726" s="4"/>
    </row>
    <row r="2727" spans="1:41" x14ac:dyDescent="0.25">
      <c r="A2727" s="378" t="str">
        <f t="shared" si="19"/>
        <v>DIC7</v>
      </c>
      <c r="B2727" s="2" t="s">
        <v>4</v>
      </c>
      <c r="C2727" s="2" t="s">
        <v>2</v>
      </c>
      <c r="D2727" s="2" t="s">
        <v>26</v>
      </c>
      <c r="E2727" s="2" t="s">
        <v>71</v>
      </c>
      <c r="F2727" s="2" t="s">
        <v>238</v>
      </c>
      <c r="G2727" s="4"/>
      <c r="H2727" s="3">
        <v>4.1689999999999996</v>
      </c>
      <c r="I2727" s="3">
        <v>4.0277000000000003</v>
      </c>
      <c r="J2727" s="3">
        <v>4.06188816819851</v>
      </c>
      <c r="K2727" s="3">
        <v>4.0913122522977696</v>
      </c>
      <c r="L2727" s="3">
        <v>4.1159722522977704</v>
      </c>
      <c r="M2727" s="3">
        <v>4.1358681681985097</v>
      </c>
      <c r="N2727" s="3">
        <v>4.1509999999999998</v>
      </c>
      <c r="O2727" s="3">
        <v>4.1745852000461099</v>
      </c>
      <c r="P2727" s="3">
        <v>4.1950978000691697</v>
      </c>
      <c r="Q2727" s="3">
        <v>4.2125378000691702</v>
      </c>
      <c r="R2727" s="3">
        <v>4.2269052000461098</v>
      </c>
      <c r="S2727" s="3">
        <v>4.2382</v>
      </c>
      <c r="T2727" s="3">
        <v>4.2563970764245198</v>
      </c>
      <c r="U2727" s="3">
        <v>4.2721756146367902</v>
      </c>
      <c r="V2727" s="3">
        <v>4.2855356146367898</v>
      </c>
      <c r="W2727" s="3">
        <v>4.2964770764245301</v>
      </c>
      <c r="X2727" s="3">
        <v>4.3050000000000104</v>
      </c>
      <c r="Y2727" s="3">
        <v>4.3232109180216103</v>
      </c>
      <c r="Z2727" s="3">
        <v>4.33898637703241</v>
      </c>
      <c r="AA2727" s="3">
        <v>4.3523263770324103</v>
      </c>
      <c r="AB2727" s="3">
        <v>4.3632309180216096</v>
      </c>
      <c r="AC2727" s="3">
        <v>4.3716999999999997</v>
      </c>
      <c r="AD2727" s="3">
        <v>4.3981089739167096</v>
      </c>
      <c r="AE2727" s="3">
        <v>4.4211534608750602</v>
      </c>
      <c r="AF2727" s="3">
        <v>4.4408334608750604</v>
      </c>
      <c r="AG2727" s="3">
        <v>4.4571489739167101</v>
      </c>
      <c r="AH2727" s="3">
        <v>4.4701000000000004</v>
      </c>
      <c r="AI2727" s="3">
        <v>4.5030791846845597</v>
      </c>
      <c r="AJ2727" s="3">
        <v>4.5320187770268401</v>
      </c>
      <c r="AK2727" s="3">
        <v>4.5569187770268398</v>
      </c>
      <c r="AL2727" s="3">
        <v>4.5777791846845597</v>
      </c>
      <c r="AM2727" s="3">
        <v>4.5945999999999998</v>
      </c>
      <c r="AN2727" s="4"/>
      <c r="AO2727" s="4"/>
    </row>
    <row r="2728" spans="1:41" x14ac:dyDescent="0.25">
      <c r="A2728" s="378" t="str">
        <f t="shared" si="19"/>
        <v>DIC7</v>
      </c>
      <c r="B2728" s="2" t="s">
        <v>4</v>
      </c>
      <c r="C2728" s="2" t="s">
        <v>2</v>
      </c>
      <c r="D2728" s="2" t="s">
        <v>26</v>
      </c>
      <c r="E2728" s="2" t="s">
        <v>71</v>
      </c>
      <c r="F2728" s="2" t="s">
        <v>239</v>
      </c>
      <c r="G2728" s="4"/>
      <c r="H2728" s="3">
        <v>18.123999999999999</v>
      </c>
      <c r="I2728" s="3">
        <v>18.086500000000001</v>
      </c>
      <c r="J2728" s="3">
        <v>18.4896518607021</v>
      </c>
      <c r="K2728" s="3">
        <v>18.888397791053201</v>
      </c>
      <c r="L2728" s="3">
        <v>19.282737791053201</v>
      </c>
      <c r="M2728" s="3">
        <v>19.672671860702099</v>
      </c>
      <c r="N2728" s="3">
        <v>20.058199999999999</v>
      </c>
      <c r="O2728" s="3">
        <v>20.396947125651501</v>
      </c>
      <c r="P2728" s="3">
        <v>20.7314306884772</v>
      </c>
      <c r="Q2728" s="3">
        <v>21.061650688477201</v>
      </c>
      <c r="R2728" s="3">
        <v>21.387607125651499</v>
      </c>
      <c r="S2728" s="3">
        <v>21.709299999999999</v>
      </c>
      <c r="T2728" s="3">
        <v>21.862141151851301</v>
      </c>
      <c r="U2728" s="3">
        <v>22.012671727777001</v>
      </c>
      <c r="V2728" s="3">
        <v>22.160891727776999</v>
      </c>
      <c r="W2728" s="3">
        <v>22.306801151851399</v>
      </c>
      <c r="X2728" s="3">
        <v>22.450399999999998</v>
      </c>
      <c r="Y2728" s="3">
        <v>22.521829305062901</v>
      </c>
      <c r="Z2728" s="3">
        <v>22.591803957594401</v>
      </c>
      <c r="AA2728" s="3">
        <v>22.6603239575944</v>
      </c>
      <c r="AB2728" s="3">
        <v>22.7273893050629</v>
      </c>
      <c r="AC2728" s="3">
        <v>22.792999999999999</v>
      </c>
      <c r="AD2728" s="3">
        <v>22.937561994610899</v>
      </c>
      <c r="AE2728" s="3">
        <v>23.080182991916399</v>
      </c>
      <c r="AF2728" s="3">
        <v>23.220862991916398</v>
      </c>
      <c r="AG2728" s="3">
        <v>23.359601994610902</v>
      </c>
      <c r="AH2728" s="3">
        <v>23.496400000000001</v>
      </c>
      <c r="AI2728" s="3">
        <v>23.680272230187899</v>
      </c>
      <c r="AJ2728" s="3">
        <v>23.8620183452818</v>
      </c>
      <c r="AK2728" s="3">
        <v>24.0416383452818</v>
      </c>
      <c r="AL2728" s="3">
        <v>24.219132230187899</v>
      </c>
      <c r="AM2728" s="3">
        <v>24.394500000000001</v>
      </c>
      <c r="AN2728" s="4"/>
      <c r="AO2728" s="4"/>
    </row>
    <row r="2729" spans="1:41" x14ac:dyDescent="0.25">
      <c r="A2729" s="378" t="str">
        <f t="shared" si="19"/>
        <v>DIC7</v>
      </c>
      <c r="B2729" s="2" t="s">
        <v>4</v>
      </c>
      <c r="C2729" s="2" t="s">
        <v>2</v>
      </c>
      <c r="D2729" s="2" t="s">
        <v>26</v>
      </c>
      <c r="E2729" s="2" t="s">
        <v>71</v>
      </c>
      <c r="F2729" s="2" t="s">
        <v>240</v>
      </c>
      <c r="G2729" s="4"/>
      <c r="H2729" s="3">
        <v>3.1621000000000001</v>
      </c>
      <c r="I2729" s="3">
        <v>2.7669000000000001</v>
      </c>
      <c r="J2729" s="3">
        <v>2.8830999017455801</v>
      </c>
      <c r="K2729" s="3">
        <v>3.0016898526183602</v>
      </c>
      <c r="L2729" s="3">
        <v>3.1226698526183601</v>
      </c>
      <c r="M2729" s="3">
        <v>3.2460399017455699</v>
      </c>
      <c r="N2729" s="3">
        <v>3.3717999999999999</v>
      </c>
      <c r="O2729" s="3">
        <v>3.4930699533941598</v>
      </c>
      <c r="P2729" s="3">
        <v>3.6161149300912401</v>
      </c>
      <c r="Q2729" s="3">
        <v>3.7409349300912398</v>
      </c>
      <c r="R2729" s="3">
        <v>3.8675299533941598</v>
      </c>
      <c r="S2729" s="3">
        <v>3.9958999999999998</v>
      </c>
      <c r="T2729" s="3">
        <v>4.1102144936562697</v>
      </c>
      <c r="U2729" s="3">
        <v>4.2258617404844001</v>
      </c>
      <c r="V2729" s="3">
        <v>4.3428417404844</v>
      </c>
      <c r="W2729" s="3">
        <v>4.4611544936562604</v>
      </c>
      <c r="X2729" s="3">
        <v>4.5808</v>
      </c>
      <c r="Y2729" s="3">
        <v>4.7019438618521203</v>
      </c>
      <c r="Z2729" s="3">
        <v>4.82453579277818</v>
      </c>
      <c r="AA2729" s="3">
        <v>4.9485757927781799</v>
      </c>
      <c r="AB2729" s="3">
        <v>5.0740638618521201</v>
      </c>
      <c r="AC2729" s="3">
        <v>5.2009999999999996</v>
      </c>
      <c r="AD2729" s="3">
        <v>5.3565277961676001</v>
      </c>
      <c r="AE2729" s="3">
        <v>5.5133616942513903</v>
      </c>
      <c r="AF2729" s="3">
        <v>5.6715016942513898</v>
      </c>
      <c r="AG2729" s="3">
        <v>5.8309477961675897</v>
      </c>
      <c r="AH2729" s="3">
        <v>5.9916999999999998</v>
      </c>
      <c r="AI2729" s="3">
        <v>6.1806521206964602</v>
      </c>
      <c r="AJ2729" s="3">
        <v>6.3703281810446901</v>
      </c>
      <c r="AK2729" s="3">
        <v>6.5607281810446896</v>
      </c>
      <c r="AL2729" s="3">
        <v>6.7518521206964603</v>
      </c>
      <c r="AM2729" s="3">
        <v>6.9436999999999998</v>
      </c>
      <c r="AN2729" s="4"/>
      <c r="AO2729" s="4"/>
    </row>
    <row r="2730" spans="1:41" x14ac:dyDescent="0.25">
      <c r="A2730" s="378" t="str">
        <f t="shared" si="19"/>
        <v>DIC7</v>
      </c>
      <c r="B2730" s="2" t="s">
        <v>4</v>
      </c>
      <c r="C2730" s="2" t="s">
        <v>2</v>
      </c>
      <c r="D2730" s="2" t="s">
        <v>26</v>
      </c>
      <c r="E2730" s="2" t="s">
        <v>71</v>
      </c>
      <c r="F2730" s="2" t="s">
        <v>241</v>
      </c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3">
        <v>6.6714143406545995E-2</v>
      </c>
      <c r="R2730" s="3">
        <v>7.7116095604363999E-2</v>
      </c>
      <c r="S2730" s="3">
        <v>8.78000000000001E-2</v>
      </c>
      <c r="T2730" s="3">
        <v>0.175884449164354</v>
      </c>
      <c r="U2730" s="3">
        <v>0.26578667374653098</v>
      </c>
      <c r="V2730" s="3">
        <v>0.357506673746532</v>
      </c>
      <c r="W2730" s="3">
        <v>0.45104444916435499</v>
      </c>
      <c r="X2730" s="3">
        <v>0.5464</v>
      </c>
      <c r="Y2730" s="3">
        <v>0.77937719675740402</v>
      </c>
      <c r="Z2730" s="3">
        <v>1.0168257951361099</v>
      </c>
      <c r="AA2730" s="3">
        <v>1.2587457951361101</v>
      </c>
      <c r="AB2730" s="3">
        <v>1.5051371967574001</v>
      </c>
      <c r="AC2730" s="3">
        <v>1.756</v>
      </c>
      <c r="AD2730" s="3">
        <v>2.0300972828836201</v>
      </c>
      <c r="AE2730" s="3">
        <v>2.3087059243254302</v>
      </c>
      <c r="AF2730" s="3">
        <v>2.59182592432543</v>
      </c>
      <c r="AG2730" s="3">
        <v>2.87945728288362</v>
      </c>
      <c r="AH2730" s="3">
        <v>3.1716000000000002</v>
      </c>
      <c r="AI2730" s="3">
        <v>3.4554149006176398</v>
      </c>
      <c r="AJ2730" s="3">
        <v>3.74421235092646</v>
      </c>
      <c r="AK2730" s="3">
        <v>4.0379923509264604</v>
      </c>
      <c r="AL2730" s="3">
        <v>4.33675490061764</v>
      </c>
      <c r="AM2730" s="3">
        <v>4.6405000000000003</v>
      </c>
      <c r="AN2730" s="4"/>
      <c r="AO2730" s="4"/>
    </row>
    <row r="2731" spans="1:41" x14ac:dyDescent="0.25">
      <c r="A2731" s="378" t="str">
        <f t="shared" si="19"/>
        <v>DIC7</v>
      </c>
      <c r="B2731" s="2" t="s">
        <v>4</v>
      </c>
      <c r="C2731" s="2" t="s">
        <v>2</v>
      </c>
      <c r="D2731" s="2" t="s">
        <v>26</v>
      </c>
      <c r="E2731" s="2" t="s">
        <v>34</v>
      </c>
      <c r="F2731" s="2" t="s">
        <v>179</v>
      </c>
      <c r="G2731" s="4"/>
      <c r="H2731" s="3">
        <v>47.804518592386202</v>
      </c>
      <c r="I2731" s="3">
        <v>74.824562090695096</v>
      </c>
      <c r="J2731" s="3">
        <v>70.1295312148807</v>
      </c>
      <c r="K2731" s="3">
        <v>63.365122153504998</v>
      </c>
      <c r="L2731" s="3">
        <v>55.6032917334431</v>
      </c>
      <c r="M2731" s="3">
        <v>47.838699264406003</v>
      </c>
      <c r="N2731" s="3">
        <v>40.065127400370798</v>
      </c>
      <c r="O2731" s="3">
        <v>34.766816019982599</v>
      </c>
      <c r="P2731" s="3">
        <v>29.4766976553402</v>
      </c>
      <c r="Q2731" s="3">
        <v>24.1939039950332</v>
      </c>
      <c r="R2731" s="3">
        <v>18.9193033504719</v>
      </c>
      <c r="S2731" s="3">
        <v>13.652895721656</v>
      </c>
      <c r="T2731" s="3">
        <v>10.913022366362799</v>
      </c>
      <c r="U2731" s="3">
        <v>8.2059398212658703</v>
      </c>
      <c r="V2731" s="3">
        <v>5.5320998212659402</v>
      </c>
      <c r="W2731" s="3">
        <v>2.89150236636317</v>
      </c>
      <c r="X2731" s="3">
        <v>0.28414745655754797</v>
      </c>
      <c r="Y2731" s="4"/>
      <c r="Z2731" s="4"/>
      <c r="AA2731" s="4"/>
      <c r="AB2731" s="4"/>
      <c r="AC2731" s="4"/>
      <c r="AD2731" s="4"/>
      <c r="AE2731" s="4"/>
      <c r="AF2731" s="3">
        <v>0.150039021567693</v>
      </c>
      <c r="AG2731" s="3">
        <v>1.5762084998974599</v>
      </c>
      <c r="AH2731" s="3">
        <v>3.0961474565574498</v>
      </c>
      <c r="AI2731" s="3">
        <v>4.38888182235684</v>
      </c>
      <c r="AJ2731" s="3">
        <v>5.7990690052565101</v>
      </c>
      <c r="AK2731" s="3">
        <v>7.3267090052565296</v>
      </c>
      <c r="AL2731" s="3">
        <v>8.9718018223567793</v>
      </c>
      <c r="AM2731" s="3">
        <v>10.7343474565573</v>
      </c>
      <c r="AN2731" s="4"/>
      <c r="AO2731" s="4"/>
    </row>
    <row r="2732" spans="1:41" x14ac:dyDescent="0.25">
      <c r="A2732" s="378" t="str">
        <f t="shared" si="19"/>
        <v>DIC7</v>
      </c>
      <c r="B2732" s="2" t="s">
        <v>4</v>
      </c>
      <c r="C2732" s="2" t="s">
        <v>2</v>
      </c>
      <c r="D2732" s="2" t="s">
        <v>26</v>
      </c>
      <c r="E2732" s="2" t="s">
        <v>34</v>
      </c>
      <c r="F2732" s="2" t="s">
        <v>244</v>
      </c>
      <c r="G2732" s="4"/>
      <c r="H2732" s="3">
        <v>269.4325</v>
      </c>
      <c r="I2732" s="3">
        <v>275.0127</v>
      </c>
      <c r="J2732" s="3">
        <v>282.756521210004</v>
      </c>
      <c r="K2732" s="3">
        <v>290.50932181500502</v>
      </c>
      <c r="L2732" s="3">
        <v>298.27110181500501</v>
      </c>
      <c r="M2732" s="3">
        <v>306.04186121000299</v>
      </c>
      <c r="N2732" s="3">
        <v>313.82159999999999</v>
      </c>
      <c r="O2732" s="3">
        <v>319.12498603149101</v>
      </c>
      <c r="P2732" s="3">
        <v>324.42017904723701</v>
      </c>
      <c r="Q2732" s="3">
        <v>329.70717904723699</v>
      </c>
      <c r="R2732" s="3">
        <v>334.985986031491</v>
      </c>
      <c r="S2732" s="3">
        <v>340.25659999999999</v>
      </c>
      <c r="T2732" s="3">
        <v>342.99692509019502</v>
      </c>
      <c r="U2732" s="3">
        <v>345.70400763529102</v>
      </c>
      <c r="V2732" s="3">
        <v>348.377847635291</v>
      </c>
      <c r="W2732" s="3">
        <v>351.01844509019401</v>
      </c>
      <c r="X2732" s="3">
        <v>353.62580000000003</v>
      </c>
      <c r="Y2732" s="3">
        <v>354.53260040132699</v>
      </c>
      <c r="Z2732" s="3">
        <v>355.371000601991</v>
      </c>
      <c r="AA2732" s="3">
        <v>356.14100060199098</v>
      </c>
      <c r="AB2732" s="3">
        <v>356.84260040132699</v>
      </c>
      <c r="AC2732" s="3">
        <v>357.47579999999999</v>
      </c>
      <c r="AD2732" s="3">
        <v>356.33093895666002</v>
      </c>
      <c r="AE2732" s="3">
        <v>355.09230843499</v>
      </c>
      <c r="AF2732" s="3">
        <v>353.75990843499</v>
      </c>
      <c r="AG2732" s="3">
        <v>352.33373895666</v>
      </c>
      <c r="AH2732" s="3">
        <v>350.81380000000001</v>
      </c>
      <c r="AI2732" s="3">
        <v>349.52106563420102</v>
      </c>
      <c r="AJ2732" s="3">
        <v>348.11087845130101</v>
      </c>
      <c r="AK2732" s="3">
        <v>346.58323845130099</v>
      </c>
      <c r="AL2732" s="3">
        <v>344.93814563420102</v>
      </c>
      <c r="AM2732" s="3">
        <v>343.17559999999997</v>
      </c>
      <c r="AN2732" s="4"/>
      <c r="AO2732" s="4"/>
    </row>
    <row r="2733" spans="1:41" x14ac:dyDescent="0.25">
      <c r="A2733" s="378" t="str">
        <f t="shared" si="19"/>
        <v>DIC7</v>
      </c>
      <c r="B2733" s="2" t="s">
        <v>4</v>
      </c>
      <c r="C2733" s="2" t="s">
        <v>2</v>
      </c>
      <c r="D2733" s="2" t="s">
        <v>26</v>
      </c>
      <c r="E2733" s="2" t="s">
        <v>34</v>
      </c>
      <c r="F2733" s="2" t="s">
        <v>306</v>
      </c>
      <c r="G2733" s="4"/>
      <c r="H2733" s="3">
        <v>3.8892745581894999</v>
      </c>
      <c r="I2733" s="3">
        <v>1.32366399479553</v>
      </c>
      <c r="J2733" s="3">
        <v>0.57403761107996398</v>
      </c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</row>
    <row r="2734" spans="1:41" x14ac:dyDescent="0.25">
      <c r="A2734" s="378" t="str">
        <f t="shared" si="19"/>
        <v>DIC7</v>
      </c>
      <c r="B2734" s="2" t="s">
        <v>4</v>
      </c>
      <c r="C2734" s="2" t="s">
        <v>2</v>
      </c>
      <c r="D2734" s="2" t="s">
        <v>26</v>
      </c>
      <c r="E2734" s="2" t="s">
        <v>34</v>
      </c>
      <c r="F2734" s="2" t="s">
        <v>307</v>
      </c>
      <c r="G2734" s="4"/>
      <c r="H2734" s="4"/>
      <c r="I2734" s="3">
        <v>1.8340998813257099</v>
      </c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</row>
    <row r="2735" spans="1:41" x14ac:dyDescent="0.25">
      <c r="A2735" s="378" t="str">
        <f t="shared" si="19"/>
        <v>DIC7</v>
      </c>
      <c r="B2735" s="2" t="s">
        <v>4</v>
      </c>
      <c r="C2735" s="2" t="s">
        <v>2</v>
      </c>
      <c r="D2735" s="2" t="s">
        <v>26</v>
      </c>
      <c r="E2735" s="2" t="s">
        <v>34</v>
      </c>
      <c r="F2735" s="2" t="s">
        <v>309</v>
      </c>
      <c r="G2735" s="4"/>
      <c r="H2735" s="3">
        <v>0.55249256932730495</v>
      </c>
      <c r="I2735" s="3">
        <v>0.48527597335168299</v>
      </c>
      <c r="J2735" s="3">
        <v>0.414404352608366</v>
      </c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</row>
    <row r="2736" spans="1:41" x14ac:dyDescent="0.25">
      <c r="A2736" s="378" t="str">
        <f t="shared" si="19"/>
        <v>DIC7</v>
      </c>
      <c r="B2736" s="2" t="s">
        <v>4</v>
      </c>
      <c r="C2736" s="2" t="s">
        <v>2</v>
      </c>
      <c r="D2736" s="2" t="s">
        <v>26</v>
      </c>
      <c r="E2736" s="2" t="s">
        <v>34</v>
      </c>
      <c r="F2736" s="2" t="s">
        <v>310</v>
      </c>
      <c r="G2736" s="4"/>
      <c r="H2736" s="3">
        <v>1.02740079239901E-2</v>
      </c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</row>
    <row r="2737" spans="1:41" x14ac:dyDescent="0.25">
      <c r="A2737" s="378" t="str">
        <f t="shared" ref="A2737:A2800" si="20">+"DIC7"</f>
        <v>DIC7</v>
      </c>
      <c r="B2737" s="2" t="s">
        <v>4</v>
      </c>
      <c r="C2737" s="2" t="s">
        <v>2</v>
      </c>
      <c r="D2737" s="2" t="s">
        <v>26</v>
      </c>
      <c r="E2737" s="2" t="s">
        <v>34</v>
      </c>
      <c r="F2737" s="2" t="s">
        <v>311</v>
      </c>
      <c r="G2737" s="4"/>
      <c r="H2737" s="3">
        <v>0.438861886119156</v>
      </c>
      <c r="I2737" s="3">
        <v>0.42964551638920401</v>
      </c>
      <c r="J2737" s="3">
        <v>3.545306798483E-2</v>
      </c>
      <c r="K2737" s="3">
        <v>3.5503488046994103E-2</v>
      </c>
      <c r="L2737" s="3">
        <v>3.5553908109158303E-2</v>
      </c>
      <c r="M2737" s="3">
        <v>2.9386982147900399E-2</v>
      </c>
      <c r="N2737" s="3">
        <v>2.32200561866426E-2</v>
      </c>
      <c r="O2737" s="3">
        <v>1.81454050835918E-2</v>
      </c>
      <c r="P2737" s="3">
        <v>1.3070753980541101E-2</v>
      </c>
      <c r="Q2737" s="3">
        <v>8.8644142873743597E-3</v>
      </c>
      <c r="R2737" s="3">
        <v>4.6580745942076396E-3</v>
      </c>
      <c r="S2737" s="3">
        <v>4.5173490104092798E-4</v>
      </c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</row>
    <row r="2738" spans="1:41" x14ac:dyDescent="0.25">
      <c r="A2738" s="378" t="str">
        <f t="shared" si="20"/>
        <v>DIC7</v>
      </c>
      <c r="B2738" s="2" t="s">
        <v>4</v>
      </c>
      <c r="C2738" s="2" t="s">
        <v>2</v>
      </c>
      <c r="D2738" s="2" t="s">
        <v>26</v>
      </c>
      <c r="E2738" s="2" t="s">
        <v>72</v>
      </c>
      <c r="F2738" s="2" t="s">
        <v>170</v>
      </c>
      <c r="G2738" s="4"/>
      <c r="H2738" s="3">
        <v>0.72675796819485805</v>
      </c>
      <c r="I2738" s="3">
        <v>0.58728001537639796</v>
      </c>
      <c r="J2738" s="3">
        <v>0.45980812676562499</v>
      </c>
      <c r="K2738" s="3">
        <v>0.536969701929635</v>
      </c>
      <c r="L2738" s="3">
        <v>0.51181454520625302</v>
      </c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</row>
    <row r="2739" spans="1:41" x14ac:dyDescent="0.25">
      <c r="A2739" s="378" t="str">
        <f t="shared" si="20"/>
        <v>DIC7</v>
      </c>
      <c r="B2739" s="2" t="s">
        <v>4</v>
      </c>
      <c r="C2739" s="2" t="s">
        <v>2</v>
      </c>
      <c r="D2739" s="2" t="s">
        <v>26</v>
      </c>
      <c r="E2739" s="2" t="s">
        <v>73</v>
      </c>
      <c r="F2739" s="2" t="s">
        <v>171</v>
      </c>
      <c r="G2739" s="4"/>
      <c r="H2739" s="3">
        <v>3.4119006033705301</v>
      </c>
      <c r="I2739" s="3">
        <v>3.7538184389586799</v>
      </c>
      <c r="J2739" s="3">
        <v>3.3600191461349</v>
      </c>
      <c r="K2739" s="3">
        <v>3.3398460785617701</v>
      </c>
      <c r="L2739" s="3">
        <v>2.70005496199735</v>
      </c>
      <c r="M2739" s="3">
        <v>1.8419897370201599</v>
      </c>
      <c r="N2739" s="3">
        <v>1.8419897370201599</v>
      </c>
      <c r="O2739" s="3">
        <v>1.8419897370201599</v>
      </c>
      <c r="P2739" s="3">
        <v>0.20956977389097201</v>
      </c>
      <c r="Q2739" s="3">
        <v>0.196784992134207</v>
      </c>
      <c r="R2739" s="3">
        <v>0.102433681075286</v>
      </c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</row>
    <row r="2740" spans="1:41" x14ac:dyDescent="0.25">
      <c r="A2740" s="378" t="str">
        <f t="shared" si="20"/>
        <v>DIC7</v>
      </c>
      <c r="B2740" s="2" t="s">
        <v>4</v>
      </c>
      <c r="C2740" s="2" t="s">
        <v>2</v>
      </c>
      <c r="D2740" s="2" t="s">
        <v>26</v>
      </c>
      <c r="E2740" s="2" t="s">
        <v>73</v>
      </c>
      <c r="F2740" s="2" t="s">
        <v>172</v>
      </c>
      <c r="G2740" s="4"/>
      <c r="H2740" s="3">
        <v>10.9185152593786</v>
      </c>
      <c r="I2740" s="3">
        <v>10.3349220655014</v>
      </c>
      <c r="J2740" s="3">
        <v>9.8325726014375494</v>
      </c>
      <c r="K2740" s="3">
        <v>9.3302231373736806</v>
      </c>
      <c r="L2740" s="3">
        <v>8.82787367330981</v>
      </c>
      <c r="M2740" s="3">
        <v>8.1282276500648702</v>
      </c>
      <c r="N2740" s="3">
        <v>7.4285816268199198</v>
      </c>
      <c r="O2740" s="3">
        <v>6.8737687010216701</v>
      </c>
      <c r="P2740" s="3">
        <v>6.3189557752234196</v>
      </c>
      <c r="Q2740" s="3">
        <v>5.7641428494251796</v>
      </c>
      <c r="R2740" s="3">
        <v>3.68918019692476</v>
      </c>
      <c r="S2740" s="3">
        <v>3.68918019692476</v>
      </c>
      <c r="T2740" s="3">
        <v>3.68918019692476</v>
      </c>
      <c r="U2740" s="3">
        <v>2.61236562084571</v>
      </c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</row>
    <row r="2741" spans="1:41" x14ac:dyDescent="0.25">
      <c r="A2741" s="378" t="str">
        <f t="shared" si="20"/>
        <v>DIC7</v>
      </c>
      <c r="B2741" s="2" t="s">
        <v>4</v>
      </c>
      <c r="C2741" s="2" t="s">
        <v>2</v>
      </c>
      <c r="D2741" s="2" t="s">
        <v>26</v>
      </c>
      <c r="E2741" s="2" t="s">
        <v>74</v>
      </c>
      <c r="F2741" s="2" t="s">
        <v>173</v>
      </c>
      <c r="G2741" s="4"/>
      <c r="H2741" s="3">
        <v>7.7086534699123396E-2</v>
      </c>
      <c r="I2741" s="3">
        <v>7.28439735993794E-2</v>
      </c>
      <c r="J2741" s="3">
        <v>6.9642040693912194E-2</v>
      </c>
      <c r="K2741" s="3">
        <v>6.6440107788444905E-2</v>
      </c>
      <c r="L2741" s="3">
        <v>6.3238174882977699E-2</v>
      </c>
      <c r="M2741" s="3">
        <v>6.0036241977510403E-2</v>
      </c>
      <c r="N2741" s="3">
        <v>5.6834309072043197E-2</v>
      </c>
      <c r="O2741" s="3">
        <v>6.4749844781501397E-3</v>
      </c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</row>
    <row r="2742" spans="1:41" x14ac:dyDescent="0.25">
      <c r="A2742" s="378" t="str">
        <f t="shared" si="20"/>
        <v>DIC7</v>
      </c>
      <c r="B2742" s="2" t="s">
        <v>4</v>
      </c>
      <c r="C2742" s="2" t="s">
        <v>2</v>
      </c>
      <c r="D2742" s="2" t="s">
        <v>26</v>
      </c>
      <c r="E2742" s="2" t="s">
        <v>75</v>
      </c>
      <c r="F2742" s="2" t="s">
        <v>174</v>
      </c>
      <c r="G2742" s="4"/>
      <c r="H2742" s="3">
        <v>1.7589218024781501</v>
      </c>
      <c r="I2742" s="3">
        <v>1.6360887666806501</v>
      </c>
      <c r="J2742" s="3">
        <v>1.50657646095562</v>
      </c>
      <c r="K2742" s="3">
        <v>1.37706415523059</v>
      </c>
      <c r="L2742" s="3">
        <v>1.24755184950556</v>
      </c>
      <c r="M2742" s="3">
        <v>1.10873416576336</v>
      </c>
      <c r="N2742" s="3">
        <v>0.969916482021147</v>
      </c>
      <c r="O2742" s="3">
        <v>0.87403588058397097</v>
      </c>
      <c r="P2742" s="3">
        <v>0.72385867106116097</v>
      </c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</row>
    <row r="2743" spans="1:41" x14ac:dyDescent="0.25">
      <c r="A2743" s="378" t="str">
        <f t="shared" si="20"/>
        <v>DIC7</v>
      </c>
      <c r="B2743" s="2" t="s">
        <v>4</v>
      </c>
      <c r="C2743" s="2" t="s">
        <v>2</v>
      </c>
      <c r="D2743" s="2" t="s">
        <v>26</v>
      </c>
      <c r="E2743" s="2" t="s">
        <v>76</v>
      </c>
      <c r="F2743" s="2" t="s">
        <v>175</v>
      </c>
      <c r="G2743" s="4"/>
      <c r="H2743" s="3">
        <v>0.318589479957195</v>
      </c>
      <c r="I2743" s="3">
        <v>0.296953402346739</v>
      </c>
      <c r="J2743" s="3">
        <v>0.283292817920135</v>
      </c>
      <c r="K2743" s="3">
        <v>0.26963223349353199</v>
      </c>
      <c r="L2743" s="3">
        <v>0.25597164906692799</v>
      </c>
      <c r="M2743" s="3">
        <v>0.236134225503042</v>
      </c>
      <c r="N2743" s="3">
        <v>0.21629680193915601</v>
      </c>
      <c r="O2743" s="3">
        <v>0.19977716479403901</v>
      </c>
      <c r="P2743" s="3">
        <v>0.183257527648921</v>
      </c>
      <c r="Q2743" s="3">
        <v>0.167503426976436</v>
      </c>
      <c r="R2743" s="3">
        <v>0.15174932630395199</v>
      </c>
      <c r="S2743" s="3">
        <v>0.13599522563146799</v>
      </c>
      <c r="T2743" s="3">
        <v>0.12784198482983</v>
      </c>
      <c r="U2743" s="3">
        <v>0.119688744028192</v>
      </c>
      <c r="V2743" s="3">
        <v>3.5538981795108102E-2</v>
      </c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</row>
    <row r="2744" spans="1:41" x14ac:dyDescent="0.25">
      <c r="A2744" s="378" t="str">
        <f t="shared" si="20"/>
        <v>DIC7</v>
      </c>
      <c r="B2744" s="2" t="s">
        <v>4</v>
      </c>
      <c r="C2744" s="2" t="s">
        <v>2</v>
      </c>
      <c r="D2744" s="2" t="s">
        <v>26</v>
      </c>
      <c r="E2744" s="2" t="s">
        <v>77</v>
      </c>
      <c r="F2744" s="2" t="s">
        <v>176</v>
      </c>
      <c r="G2744" s="4"/>
      <c r="H2744" s="3">
        <v>0.14870427012989401</v>
      </c>
      <c r="I2744" s="3">
        <v>0.14600240361227401</v>
      </c>
      <c r="J2744" s="3">
        <v>0.146093419598187</v>
      </c>
      <c r="K2744" s="3">
        <v>0.14618443558409999</v>
      </c>
      <c r="L2744" s="3">
        <v>0.14627545157001301</v>
      </c>
      <c r="M2744" s="3">
        <v>0.13514319940043601</v>
      </c>
      <c r="N2744" s="3">
        <v>0.12401094723085899</v>
      </c>
      <c r="O2744" s="3">
        <v>0.11485041958601901</v>
      </c>
      <c r="P2744" s="3">
        <v>0.105689891941179</v>
      </c>
      <c r="Q2744" s="3">
        <v>9.8096800266428294E-2</v>
      </c>
      <c r="R2744" s="3">
        <v>9.0503708591677196E-2</v>
      </c>
      <c r="S2744" s="3">
        <v>8.2910616916926194E-2</v>
      </c>
      <c r="T2744" s="3">
        <v>7.7583880040540606E-2</v>
      </c>
      <c r="U2744" s="3">
        <v>7.2257143164155005E-2</v>
      </c>
      <c r="V2744" s="3">
        <v>3.5030621213026698E-2</v>
      </c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</row>
    <row r="2745" spans="1:41" x14ac:dyDescent="0.25">
      <c r="A2745" s="378" t="str">
        <f t="shared" si="20"/>
        <v>DIC7</v>
      </c>
      <c r="B2745" s="2" t="s">
        <v>4</v>
      </c>
      <c r="C2745" s="2" t="s">
        <v>2</v>
      </c>
      <c r="D2745" s="2" t="s">
        <v>26</v>
      </c>
      <c r="E2745" s="2" t="s">
        <v>78</v>
      </c>
      <c r="F2745" s="2" t="s">
        <v>224</v>
      </c>
      <c r="G2745" s="4"/>
      <c r="H2745" s="3">
        <v>0.138836470444231</v>
      </c>
      <c r="I2745" s="3">
        <v>0.11219124944693</v>
      </c>
      <c r="J2745" s="3">
        <v>8.7839611253628297E-2</v>
      </c>
      <c r="K2745" s="3">
        <v>0.102580200581183</v>
      </c>
      <c r="L2745" s="3">
        <v>9.7774676148309606E-2</v>
      </c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</row>
    <row r="2746" spans="1:41" x14ac:dyDescent="0.25">
      <c r="A2746" s="378" t="str">
        <f t="shared" si="20"/>
        <v>DIC7</v>
      </c>
      <c r="B2746" s="2" t="s">
        <v>4</v>
      </c>
      <c r="C2746" s="2" t="s">
        <v>2</v>
      </c>
      <c r="D2746" s="2" t="s">
        <v>26</v>
      </c>
      <c r="E2746" s="2" t="s">
        <v>79</v>
      </c>
      <c r="F2746" s="2" t="s">
        <v>225</v>
      </c>
      <c r="G2746" s="4"/>
      <c r="H2746" s="3">
        <v>0.39575053178521802</v>
      </c>
      <c r="I2746" s="3">
        <v>0.44291853359506</v>
      </c>
      <c r="J2746" s="3">
        <v>0.38859341854314899</v>
      </c>
      <c r="K2746" s="3">
        <v>0.38581051812450701</v>
      </c>
      <c r="L2746" s="3">
        <v>0.29755051702768898</v>
      </c>
      <c r="M2746" s="3">
        <v>0.17917932409162399</v>
      </c>
      <c r="N2746" s="3">
        <v>0.17917932409162399</v>
      </c>
      <c r="O2746" s="3">
        <v>0.17917932409162399</v>
      </c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</row>
    <row r="2747" spans="1:41" x14ac:dyDescent="0.25">
      <c r="A2747" s="378" t="str">
        <f t="shared" si="20"/>
        <v>DIC7</v>
      </c>
      <c r="B2747" s="2" t="s">
        <v>4</v>
      </c>
      <c r="C2747" s="2" t="s">
        <v>2</v>
      </c>
      <c r="D2747" s="2" t="s">
        <v>26</v>
      </c>
      <c r="E2747" s="2" t="s">
        <v>79</v>
      </c>
      <c r="F2747" s="2" t="s">
        <v>226</v>
      </c>
      <c r="G2747" s="4"/>
      <c r="H2747" s="3">
        <v>8.78057648193454E-4</v>
      </c>
      <c r="I2747" s="3">
        <v>8.3112558324283299E-4</v>
      </c>
      <c r="J2747" s="3">
        <v>7.9072706947895099E-4</v>
      </c>
      <c r="K2747" s="3">
        <v>7.5032855571506899E-4</v>
      </c>
      <c r="L2747" s="3">
        <v>7.0993004195118699E-4</v>
      </c>
      <c r="M2747" s="3">
        <v>6.5366510783290796E-4</v>
      </c>
      <c r="N2747" s="3">
        <v>5.9740017371463002E-4</v>
      </c>
      <c r="O2747" s="3">
        <v>5.5278259327984499E-4</v>
      </c>
      <c r="P2747" s="3">
        <v>5.0816501284506104E-4</v>
      </c>
      <c r="Q2747" s="3">
        <v>4.6354743241027802E-4</v>
      </c>
      <c r="R2747" s="3">
        <v>2.9668071258051099E-4</v>
      </c>
      <c r="S2747" s="3">
        <v>2.9668071258054401E-4</v>
      </c>
      <c r="T2747" s="3">
        <v>2.9668071258054401E-4</v>
      </c>
      <c r="U2747" s="3">
        <v>2.1008420639343999E-4</v>
      </c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</row>
    <row r="2748" spans="1:41" x14ac:dyDescent="0.25">
      <c r="A2748" s="378" t="str">
        <f t="shared" si="20"/>
        <v>DIC7</v>
      </c>
      <c r="B2748" s="2" t="s">
        <v>4</v>
      </c>
      <c r="C2748" s="2" t="s">
        <v>2</v>
      </c>
      <c r="D2748" s="2" t="s">
        <v>26</v>
      </c>
      <c r="E2748" s="2" t="s">
        <v>79</v>
      </c>
      <c r="F2748" s="2" t="s">
        <v>166</v>
      </c>
      <c r="G2748" s="4"/>
      <c r="H2748" s="3">
        <v>0.47292153917628998</v>
      </c>
      <c r="I2748" s="3">
        <v>0.62614193826169695</v>
      </c>
      <c r="J2748" s="3">
        <v>4.2190586461864701E-2</v>
      </c>
      <c r="K2748" s="3">
        <v>4.1395792295778E-2</v>
      </c>
      <c r="L2748" s="3">
        <v>0.12969619190636</v>
      </c>
      <c r="M2748" s="3">
        <v>0.248123649776543</v>
      </c>
      <c r="N2748" s="3">
        <v>0.248179914710662</v>
      </c>
      <c r="O2748" s="3">
        <v>0.24822453229109601</v>
      </c>
      <c r="P2748" s="3">
        <v>0.427448473963155</v>
      </c>
      <c r="Q2748" s="3">
        <v>0.42749309154359</v>
      </c>
      <c r="R2748" s="3">
        <v>0.42765995826342001</v>
      </c>
      <c r="S2748" s="3">
        <v>0.342068630468219</v>
      </c>
      <c r="T2748" s="3">
        <v>0.342068630468219</v>
      </c>
      <c r="U2748" s="3">
        <v>0.34215522697440698</v>
      </c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</row>
    <row r="2749" spans="1:41" x14ac:dyDescent="0.25">
      <c r="A2749" s="378" t="str">
        <f t="shared" si="20"/>
        <v>DIC7</v>
      </c>
      <c r="B2749" s="2" t="s">
        <v>4</v>
      </c>
      <c r="C2749" s="2" t="s">
        <v>2</v>
      </c>
      <c r="D2749" s="2" t="s">
        <v>26</v>
      </c>
      <c r="E2749" s="2" t="s">
        <v>79</v>
      </c>
      <c r="F2749" s="2" t="s">
        <v>395</v>
      </c>
      <c r="G2749" s="4"/>
      <c r="H2749" s="3">
        <v>0.20034146883029799</v>
      </c>
      <c r="I2749" s="4"/>
      <c r="J2749" s="3">
        <v>0.19729507077949501</v>
      </c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</row>
    <row r="2750" spans="1:41" x14ac:dyDescent="0.25">
      <c r="A2750" s="378" t="str">
        <f t="shared" si="20"/>
        <v>DIC7</v>
      </c>
      <c r="B2750" s="2" t="s">
        <v>4</v>
      </c>
      <c r="C2750" s="2" t="s">
        <v>2</v>
      </c>
      <c r="D2750" s="2" t="s">
        <v>26</v>
      </c>
      <c r="E2750" s="2" t="s">
        <v>80</v>
      </c>
      <c r="F2750" s="2" t="s">
        <v>167</v>
      </c>
      <c r="G2750" s="4"/>
      <c r="H2750" s="3">
        <v>1.13037690671425E-2</v>
      </c>
      <c r="I2750" s="3">
        <v>1.0681650935721401E-2</v>
      </c>
      <c r="J2750" s="3">
        <v>1.0212127817667701E-2</v>
      </c>
      <c r="K2750" s="3">
        <v>9.7426046996140197E-3</v>
      </c>
      <c r="L2750" s="3">
        <v>9.2730815815603301E-3</v>
      </c>
      <c r="M2750" s="3">
        <v>8.8035584635066493E-3</v>
      </c>
      <c r="N2750" s="3">
        <v>8.3340353454529597E-3</v>
      </c>
      <c r="O2750" s="3">
        <v>9.4947489259980804E-4</v>
      </c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</row>
    <row r="2751" spans="1:41" x14ac:dyDescent="0.25">
      <c r="A2751" s="378" t="str">
        <f t="shared" si="20"/>
        <v>DIC7</v>
      </c>
      <c r="B2751" s="2" t="s">
        <v>4</v>
      </c>
      <c r="C2751" s="2" t="s">
        <v>2</v>
      </c>
      <c r="D2751" s="2" t="s">
        <v>26</v>
      </c>
      <c r="E2751" s="2" t="s">
        <v>81</v>
      </c>
      <c r="F2751" s="2" t="s">
        <v>227</v>
      </c>
      <c r="G2751" s="4"/>
      <c r="H2751" s="3">
        <v>4.6498109081409599E-3</v>
      </c>
      <c r="I2751" s="3">
        <v>4.0561888529938497E-3</v>
      </c>
      <c r="J2751" s="3">
        <v>3.4302875179647299E-3</v>
      </c>
      <c r="K2751" s="3">
        <v>2.8043861829356101E-3</v>
      </c>
      <c r="L2751" s="3">
        <v>2.1784848479064899E-3</v>
      </c>
      <c r="M2751" s="3">
        <v>1.5076128941296199E-3</v>
      </c>
      <c r="N2751" s="3">
        <v>8.3674094035275605E-4</v>
      </c>
      <c r="O2751" s="3">
        <v>3.7337341626330798E-4</v>
      </c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</row>
    <row r="2752" spans="1:41" x14ac:dyDescent="0.25">
      <c r="A2752" s="378" t="str">
        <f t="shared" si="20"/>
        <v>DIC7</v>
      </c>
      <c r="B2752" s="2" t="s">
        <v>4</v>
      </c>
      <c r="C2752" s="2" t="s">
        <v>2</v>
      </c>
      <c r="D2752" s="2" t="s">
        <v>26</v>
      </c>
      <c r="E2752" s="2" t="s">
        <v>81</v>
      </c>
      <c r="F2752" s="2" t="s">
        <v>168</v>
      </c>
      <c r="G2752" s="4"/>
      <c r="H2752" s="3">
        <v>0.33137480134841601</v>
      </c>
      <c r="I2752" s="3">
        <v>0.30844261481209501</v>
      </c>
      <c r="J2752" s="3">
        <v>0.28426344888696298</v>
      </c>
      <c r="K2752" s="3">
        <v>0.13984782680906399</v>
      </c>
      <c r="L2752" s="3">
        <v>0.14047372814409301</v>
      </c>
      <c r="M2752" s="3">
        <v>0.14114460009787</v>
      </c>
      <c r="N2752" s="3">
        <v>0.14181547205164699</v>
      </c>
      <c r="O2752" s="3">
        <v>0.142278839575737</v>
      </c>
      <c r="P2752" s="3">
        <v>0.137811409366176</v>
      </c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</row>
    <row r="2753" spans="1:41" x14ac:dyDescent="0.25">
      <c r="A2753" s="378" t="str">
        <f t="shared" si="20"/>
        <v>DIC7</v>
      </c>
      <c r="B2753" s="2" t="s">
        <v>4</v>
      </c>
      <c r="C2753" s="2" t="s">
        <v>2</v>
      </c>
      <c r="D2753" s="2" t="s">
        <v>26</v>
      </c>
      <c r="E2753" s="2" t="s">
        <v>82</v>
      </c>
      <c r="F2753" s="2" t="s">
        <v>228</v>
      </c>
      <c r="G2753" s="4"/>
      <c r="H2753" s="3">
        <v>7.0233160775321803E-4</v>
      </c>
      <c r="I2753" s="3">
        <v>5.2592901911645404E-4</v>
      </c>
      <c r="J2753" s="3">
        <v>4.1455197108907301E-4</v>
      </c>
      <c r="K2753" s="3">
        <v>3.0317492306169199E-4</v>
      </c>
      <c r="L2753" s="3">
        <v>1.9179787503431099E-4</v>
      </c>
      <c r="M2753" s="3">
        <v>3.0060016095299501E-5</v>
      </c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</row>
    <row r="2754" spans="1:41" x14ac:dyDescent="0.25">
      <c r="A2754" s="378" t="str">
        <f t="shared" si="20"/>
        <v>DIC7</v>
      </c>
      <c r="B2754" s="2" t="s">
        <v>4</v>
      </c>
      <c r="C2754" s="2" t="s">
        <v>2</v>
      </c>
      <c r="D2754" s="2" t="s">
        <v>26</v>
      </c>
      <c r="E2754" s="2" t="s">
        <v>82</v>
      </c>
      <c r="F2754" s="2" t="s">
        <v>169</v>
      </c>
      <c r="G2754" s="4"/>
      <c r="H2754" s="3">
        <v>5.8369431773643302E-2</v>
      </c>
      <c r="I2754" s="3">
        <v>5.4419882262415398E-2</v>
      </c>
      <c r="J2754" s="3">
        <v>5.1939757141751398E-2</v>
      </c>
      <c r="K2754" s="3">
        <v>4.9459632021087399E-2</v>
      </c>
      <c r="L2754" s="3">
        <v>4.69795069004234E-2</v>
      </c>
      <c r="M2754" s="3">
        <v>4.3377955826646997E-2</v>
      </c>
      <c r="N2754" s="3">
        <v>3.97756193979431E-2</v>
      </c>
      <c r="O2754" s="3">
        <v>3.6775620320530597E-2</v>
      </c>
      <c r="P2754" s="3">
        <v>3.3775621243118101E-2</v>
      </c>
      <c r="Q2754" s="3">
        <v>3.0914645117084701E-2</v>
      </c>
      <c r="R2754" s="3">
        <v>2.80536689910513E-2</v>
      </c>
      <c r="S2754" s="3">
        <v>2.51926928650179E-2</v>
      </c>
      <c r="T2754" s="3">
        <v>2.3712048062231501E-2</v>
      </c>
      <c r="U2754" s="3">
        <v>2.2231403259445101E-2</v>
      </c>
      <c r="V2754" s="3">
        <v>6.7059076178560004E-3</v>
      </c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</row>
    <row r="2755" spans="1:41" x14ac:dyDescent="0.25">
      <c r="A2755" s="378" t="str">
        <f t="shared" si="20"/>
        <v>DIC7</v>
      </c>
      <c r="B2755" s="2" t="s">
        <v>4</v>
      </c>
      <c r="C2755" s="2" t="s">
        <v>2</v>
      </c>
      <c r="D2755" s="2" t="s">
        <v>26</v>
      </c>
      <c r="E2755" s="2" t="s">
        <v>83</v>
      </c>
      <c r="F2755" s="2" t="s">
        <v>229</v>
      </c>
      <c r="G2755" s="4"/>
      <c r="H2755" s="3">
        <v>2.8765035548796301E-2</v>
      </c>
      <c r="I2755" s="3">
        <v>2.8241172660933001E-2</v>
      </c>
      <c r="J2755" s="3">
        <v>2.8258819682690499E-2</v>
      </c>
      <c r="K2755" s="3">
        <v>2.8276466704447899E-2</v>
      </c>
      <c r="L2755" s="3">
        <v>2.8294113726205401E-2</v>
      </c>
      <c r="M2755" s="3">
        <v>2.6135689639765199E-2</v>
      </c>
      <c r="N2755" s="3">
        <v>2.3977265553324901E-2</v>
      </c>
      <c r="O2755" s="3">
        <v>2.22011376672571E-2</v>
      </c>
      <c r="P2755" s="3">
        <v>2.0425009781189399E-2</v>
      </c>
      <c r="Q2755" s="3">
        <v>1.8952790888581001E-2</v>
      </c>
      <c r="R2755" s="3">
        <v>1.74805719959727E-2</v>
      </c>
      <c r="S2755" s="3">
        <v>1.6008353103364299E-2</v>
      </c>
      <c r="T2755" s="3">
        <v>1.49807728935297E-2</v>
      </c>
      <c r="U2755" s="3">
        <v>1.3954135669075E-2</v>
      </c>
      <c r="V2755" s="3">
        <v>6.7412361203863401E-3</v>
      </c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</row>
    <row r="2756" spans="1:41" x14ac:dyDescent="0.25">
      <c r="A2756" s="378" t="str">
        <f t="shared" si="20"/>
        <v>DIC7</v>
      </c>
      <c r="B2756" s="2" t="s">
        <v>4</v>
      </c>
      <c r="C2756" s="2" t="s">
        <v>2</v>
      </c>
      <c r="D2756" s="2" t="s">
        <v>26</v>
      </c>
      <c r="E2756" s="2" t="s">
        <v>89</v>
      </c>
      <c r="F2756" s="2" t="s">
        <v>162</v>
      </c>
      <c r="G2756" s="4"/>
      <c r="H2756" s="3">
        <v>1.04532701261088</v>
      </c>
      <c r="I2756" s="3">
        <v>0.80950567144955199</v>
      </c>
      <c r="J2756" s="3">
        <v>1.32576397093603</v>
      </c>
      <c r="K2756" s="3">
        <v>1.2560887768</v>
      </c>
      <c r="L2756" s="3">
        <v>1.0968941260598</v>
      </c>
      <c r="M2756" s="3">
        <v>0.87975054785795903</v>
      </c>
      <c r="N2756" s="3">
        <v>0.78154183493950602</v>
      </c>
      <c r="O2756" s="3">
        <v>0.70366321983574998</v>
      </c>
      <c r="P2756" s="3">
        <v>0.44575204576373301</v>
      </c>
      <c r="Q2756" s="3">
        <v>0.36787343065997702</v>
      </c>
      <c r="R2756" s="3">
        <v>7.6612700682838805E-2</v>
      </c>
      <c r="S2756" s="3">
        <v>0.16261160622944901</v>
      </c>
      <c r="T2756" s="3">
        <v>0.16261160622944901</v>
      </c>
      <c r="U2756" s="3">
        <v>1.1460066657945699E-2</v>
      </c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</row>
    <row r="2757" spans="1:41" x14ac:dyDescent="0.25">
      <c r="A2757" s="378" t="str">
        <f t="shared" si="20"/>
        <v>DIC7</v>
      </c>
      <c r="B2757" s="2" t="s">
        <v>4</v>
      </c>
      <c r="C2757" s="2" t="s">
        <v>2</v>
      </c>
      <c r="D2757" s="2" t="s">
        <v>26</v>
      </c>
      <c r="E2757" s="2" t="s">
        <v>89</v>
      </c>
      <c r="F2757" s="2" t="s">
        <v>163</v>
      </c>
      <c r="G2757" s="4"/>
      <c r="H2757" s="4"/>
      <c r="I2757" s="3">
        <v>0.22146796072646399</v>
      </c>
      <c r="J2757" s="4"/>
      <c r="K2757" s="3">
        <v>0.19704439950605099</v>
      </c>
      <c r="L2757" s="3">
        <v>0.15929797245303201</v>
      </c>
      <c r="M2757" s="3">
        <v>0.10867379905835201</v>
      </c>
      <c r="N2757" s="3">
        <v>0.10867379905835201</v>
      </c>
      <c r="O2757" s="3">
        <v>0.10867379905835201</v>
      </c>
      <c r="P2757" s="3">
        <v>1.23642075950841E-2</v>
      </c>
      <c r="Q2757" s="3">
        <v>1.1609930426370201E-2</v>
      </c>
      <c r="R2757" s="3">
        <v>6.0433872405777998E-3</v>
      </c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</row>
    <row r="2758" spans="1:41" x14ac:dyDescent="0.25">
      <c r="A2758" s="378" t="str">
        <f t="shared" si="20"/>
        <v>DIC7</v>
      </c>
      <c r="B2758" s="2" t="s">
        <v>4</v>
      </c>
      <c r="C2758" s="2" t="s">
        <v>2</v>
      </c>
      <c r="D2758" s="2" t="s">
        <v>26</v>
      </c>
      <c r="E2758" s="2" t="s">
        <v>91</v>
      </c>
      <c r="F2758" s="2" t="s">
        <v>165</v>
      </c>
      <c r="G2758" s="4"/>
      <c r="H2758" s="4"/>
      <c r="I2758" s="4"/>
      <c r="J2758" s="4"/>
      <c r="K2758" s="3">
        <v>0.120809010705882</v>
      </c>
      <c r="L2758" s="3">
        <v>9.5885824077813694E-2</v>
      </c>
      <c r="M2758" s="3">
        <v>6.9171922106763498E-2</v>
      </c>
      <c r="N2758" s="3">
        <v>4.2458020135713398E-2</v>
      </c>
      <c r="O2758" s="3">
        <v>2.40068767462688E-2</v>
      </c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</row>
    <row r="2759" spans="1:41" x14ac:dyDescent="0.25">
      <c r="A2759" s="378" t="str">
        <f t="shared" si="20"/>
        <v>DIC7</v>
      </c>
      <c r="B2759" s="2" t="s">
        <v>4</v>
      </c>
      <c r="C2759" s="2" t="s">
        <v>2</v>
      </c>
      <c r="D2759" s="2" t="s">
        <v>26</v>
      </c>
      <c r="E2759" s="2" t="s">
        <v>57</v>
      </c>
      <c r="F2759" s="2" t="s">
        <v>270</v>
      </c>
      <c r="G2759" s="4"/>
      <c r="H2759" s="3">
        <v>2.9616841553795901</v>
      </c>
      <c r="I2759" s="3">
        <v>3.1527605525008502</v>
      </c>
      <c r="J2759" s="3">
        <v>3.1527605525008502</v>
      </c>
      <c r="K2759" s="3">
        <v>3.1527605525008502</v>
      </c>
      <c r="L2759" s="3">
        <v>3.1527605525008502</v>
      </c>
      <c r="M2759" s="3">
        <v>3.1527605525008502</v>
      </c>
      <c r="N2759" s="3">
        <v>3.1527605525008502</v>
      </c>
      <c r="O2759" s="3">
        <v>3.1527605525008502</v>
      </c>
      <c r="P2759" s="3">
        <v>3.1527605525008502</v>
      </c>
      <c r="Q2759" s="3">
        <v>3.1527605525008502</v>
      </c>
      <c r="R2759" s="3">
        <v>3.1527605525008502</v>
      </c>
      <c r="S2759" s="3">
        <v>3.1527605525008502</v>
      </c>
      <c r="T2759" s="3">
        <v>3.1527605525008502</v>
      </c>
      <c r="U2759" s="3">
        <v>3.1527605525008502</v>
      </c>
      <c r="V2759" s="3">
        <v>3.1527605525008502</v>
      </c>
      <c r="W2759" s="3">
        <v>3.1527605525008502</v>
      </c>
      <c r="X2759" s="3">
        <v>3.1527605525008502</v>
      </c>
      <c r="Y2759" s="3">
        <v>3.1527605525008502</v>
      </c>
      <c r="Z2759" s="3">
        <v>3.1527605525008502</v>
      </c>
      <c r="AA2759" s="3">
        <v>3.1527605525008502</v>
      </c>
      <c r="AB2759" s="3">
        <v>3.1527605525008502</v>
      </c>
      <c r="AC2759" s="3">
        <v>3.1527605525008502</v>
      </c>
      <c r="AD2759" s="3">
        <v>3.1527605525008502</v>
      </c>
      <c r="AE2759" s="3">
        <v>3.1527605525008502</v>
      </c>
      <c r="AF2759" s="3">
        <v>3.1527605525008502</v>
      </c>
      <c r="AG2759" s="3">
        <v>3.1527605525008502</v>
      </c>
      <c r="AH2759" s="3">
        <v>3.1527605525008502</v>
      </c>
      <c r="AI2759" s="3">
        <v>3.1527605525008502</v>
      </c>
      <c r="AJ2759" s="3">
        <v>3.1527605525008502</v>
      </c>
      <c r="AK2759" s="3">
        <v>3.1527605525008502</v>
      </c>
      <c r="AL2759" s="3">
        <v>3.1527605525008502</v>
      </c>
      <c r="AM2759" s="3">
        <v>3.1527605525008502</v>
      </c>
      <c r="AN2759" s="4"/>
      <c r="AO2759" s="4"/>
    </row>
    <row r="2760" spans="1:41" x14ac:dyDescent="0.25">
      <c r="A2760" s="378" t="str">
        <f t="shared" si="20"/>
        <v>DIC7</v>
      </c>
      <c r="B2760" s="2" t="s">
        <v>4</v>
      </c>
      <c r="C2760" s="2" t="s">
        <v>2</v>
      </c>
      <c r="D2760" s="2" t="s">
        <v>26</v>
      </c>
      <c r="E2760" s="2" t="s">
        <v>58</v>
      </c>
      <c r="F2760" s="2" t="s">
        <v>271</v>
      </c>
      <c r="G2760" s="4"/>
      <c r="H2760" s="3">
        <v>2.1370339745013398</v>
      </c>
      <c r="I2760" s="3">
        <v>2.4440004282952299</v>
      </c>
      <c r="J2760" s="3">
        <v>2.4440004282952299</v>
      </c>
      <c r="K2760" s="3">
        <v>2.4440004282952299</v>
      </c>
      <c r="L2760" s="3">
        <v>2.4440004282952299</v>
      </c>
      <c r="M2760" s="3">
        <v>2.4440004282952299</v>
      </c>
      <c r="N2760" s="3">
        <v>2.4440004282952299</v>
      </c>
      <c r="O2760" s="3">
        <v>2.4440004282952299</v>
      </c>
      <c r="P2760" s="3">
        <v>2.4440004282952299</v>
      </c>
      <c r="Q2760" s="3">
        <v>2.4440004282952299</v>
      </c>
      <c r="R2760" s="3">
        <v>2.4440004282952299</v>
      </c>
      <c r="S2760" s="3">
        <v>2.4440004282952299</v>
      </c>
      <c r="T2760" s="3">
        <v>2.4440004282952299</v>
      </c>
      <c r="U2760" s="3">
        <v>2.4440004282952299</v>
      </c>
      <c r="V2760" s="3">
        <v>2.4440004282952299</v>
      </c>
      <c r="W2760" s="3">
        <v>2.4440004282952299</v>
      </c>
      <c r="X2760" s="3">
        <v>2.4440004282952299</v>
      </c>
      <c r="Y2760" s="3">
        <v>2.4440004282952299</v>
      </c>
      <c r="Z2760" s="3">
        <v>2.4440004282952299</v>
      </c>
      <c r="AA2760" s="3">
        <v>2.4440004282952299</v>
      </c>
      <c r="AB2760" s="3">
        <v>2.4440004282952299</v>
      </c>
      <c r="AC2760" s="3">
        <v>2.4440004282952299</v>
      </c>
      <c r="AD2760" s="3">
        <v>2.4440004282952299</v>
      </c>
      <c r="AE2760" s="3">
        <v>2.4440004282952299</v>
      </c>
      <c r="AF2760" s="3">
        <v>2.4440004282952299</v>
      </c>
      <c r="AG2760" s="3">
        <v>2.4440004282952299</v>
      </c>
      <c r="AH2760" s="3">
        <v>2.4440004282952299</v>
      </c>
      <c r="AI2760" s="3">
        <v>2.4440004282952299</v>
      </c>
      <c r="AJ2760" s="3">
        <v>2.4440004282952299</v>
      </c>
      <c r="AK2760" s="3">
        <v>2.4440004282952299</v>
      </c>
      <c r="AL2760" s="3">
        <v>2.4440004282952299</v>
      </c>
      <c r="AM2760" s="3">
        <v>2.4440004282952299</v>
      </c>
      <c r="AN2760" s="4"/>
      <c r="AO2760" s="4"/>
    </row>
    <row r="2761" spans="1:41" x14ac:dyDescent="0.25">
      <c r="A2761" s="378" t="str">
        <f t="shared" si="20"/>
        <v>DIC7</v>
      </c>
      <c r="B2761" s="2" t="s">
        <v>4</v>
      </c>
      <c r="C2761" s="2" t="s">
        <v>2</v>
      </c>
      <c r="D2761" s="2" t="s">
        <v>26</v>
      </c>
      <c r="E2761" s="2" t="s">
        <v>35</v>
      </c>
      <c r="F2761" s="2" t="s">
        <v>230</v>
      </c>
      <c r="G2761" s="4"/>
      <c r="H2761" s="3">
        <v>6.7255107241891201</v>
      </c>
      <c r="I2761" s="3">
        <v>6.7398641046239796</v>
      </c>
      <c r="J2761" s="3">
        <v>6.3069977459147699</v>
      </c>
      <c r="K2761" s="3">
        <v>6.0587285138529499</v>
      </c>
      <c r="L2761" s="3">
        <v>5.2730546336494699</v>
      </c>
      <c r="M2761" s="3">
        <v>3.7153433854273499</v>
      </c>
      <c r="N2761" s="3">
        <v>3.0156973621824101</v>
      </c>
      <c r="O2761" s="3">
        <v>2.46088443638416</v>
      </c>
      <c r="P2761" s="3">
        <v>0.27365154745671399</v>
      </c>
      <c r="Q2761" s="4"/>
      <c r="R2761" s="4"/>
      <c r="S2761" s="3">
        <v>2.1671178312394401</v>
      </c>
      <c r="T2761" s="3">
        <v>2.1671178312394401</v>
      </c>
      <c r="U2761" s="3">
        <v>1.09030325516039</v>
      </c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</row>
    <row r="2762" spans="1:41" x14ac:dyDescent="0.25">
      <c r="A2762" s="378" t="str">
        <f t="shared" si="20"/>
        <v>DIC7</v>
      </c>
      <c r="B2762" s="2" t="s">
        <v>4</v>
      </c>
      <c r="C2762" s="2" t="s">
        <v>2</v>
      </c>
      <c r="D2762" s="2" t="s">
        <v>26</v>
      </c>
      <c r="E2762" s="2" t="s">
        <v>35</v>
      </c>
      <c r="F2762" s="2" t="s">
        <v>231</v>
      </c>
      <c r="G2762" s="4"/>
      <c r="H2762" s="4"/>
      <c r="I2762" s="4"/>
      <c r="J2762" s="3">
        <v>0.13807601994920199</v>
      </c>
      <c r="K2762" s="3">
        <v>0.13816703593511501</v>
      </c>
      <c r="L2762" s="3">
        <v>0.138258051921028</v>
      </c>
      <c r="M2762" s="3">
        <v>0.127125799751451</v>
      </c>
      <c r="N2762" s="3">
        <v>0.115993547581874</v>
      </c>
      <c r="O2762" s="3">
        <v>0.10683301993703399</v>
      </c>
      <c r="P2762" s="3">
        <v>9.7672492292193894E-2</v>
      </c>
      <c r="Q2762" s="3">
        <v>9.0079400617442795E-2</v>
      </c>
      <c r="R2762" s="3">
        <v>8.2486308942691794E-2</v>
      </c>
      <c r="S2762" s="3">
        <v>7.4893217267940695E-2</v>
      </c>
      <c r="T2762" s="3">
        <v>6.9566480391555094E-2</v>
      </c>
      <c r="U2762" s="3">
        <v>6.4239743515169603E-2</v>
      </c>
      <c r="V2762" s="3">
        <v>2.70132215640412E-2</v>
      </c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</row>
    <row r="2763" spans="1:41" x14ac:dyDescent="0.25">
      <c r="A2763" s="378" t="str">
        <f t="shared" si="20"/>
        <v>DIC7</v>
      </c>
      <c r="B2763" s="2" t="s">
        <v>4</v>
      </c>
      <c r="C2763" s="2" t="s">
        <v>2</v>
      </c>
      <c r="D2763" s="2" t="s">
        <v>26</v>
      </c>
      <c r="E2763" s="2" t="s">
        <v>35</v>
      </c>
      <c r="F2763" s="2" t="s">
        <v>234</v>
      </c>
      <c r="G2763" s="4"/>
      <c r="H2763" s="3">
        <v>1.04532701261088</v>
      </c>
      <c r="I2763" s="3">
        <v>1.0309736321760199</v>
      </c>
      <c r="J2763" s="3">
        <v>1.32576397093603</v>
      </c>
      <c r="K2763" s="3">
        <v>1.45313317630606</v>
      </c>
      <c r="L2763" s="3">
        <v>1.2561920985128301</v>
      </c>
      <c r="M2763" s="3">
        <v>0.98842434691631098</v>
      </c>
      <c r="N2763" s="3">
        <v>0.89021563399785797</v>
      </c>
      <c r="O2763" s="3">
        <v>0.81233701889410104</v>
      </c>
      <c r="P2763" s="3">
        <v>0.458116253358817</v>
      </c>
      <c r="Q2763" s="3">
        <v>0.379483361086348</v>
      </c>
      <c r="R2763" s="3">
        <v>8.2656087923416596E-2</v>
      </c>
      <c r="S2763" s="3">
        <v>0.16261160622944901</v>
      </c>
      <c r="T2763" s="3">
        <v>0.16261160622944901</v>
      </c>
      <c r="U2763" s="3">
        <v>1.1460066657945699E-2</v>
      </c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</row>
    <row r="2764" spans="1:41" x14ac:dyDescent="0.25">
      <c r="A2764" s="378" t="str">
        <f t="shared" si="20"/>
        <v>DIC7</v>
      </c>
      <c r="B2764" s="2" t="s">
        <v>4</v>
      </c>
      <c r="C2764" s="2" t="s">
        <v>2</v>
      </c>
      <c r="D2764" s="2" t="s">
        <v>26</v>
      </c>
      <c r="E2764" s="2" t="s">
        <v>35</v>
      </c>
      <c r="F2764" s="2" t="s">
        <v>236</v>
      </c>
      <c r="G2764" s="4"/>
      <c r="H2764" s="4"/>
      <c r="I2764" s="4"/>
      <c r="J2764" s="4"/>
      <c r="K2764" s="3">
        <v>0.120809010705882</v>
      </c>
      <c r="L2764" s="3">
        <v>9.5885824077813694E-2</v>
      </c>
      <c r="M2764" s="3">
        <v>6.9171922106763498E-2</v>
      </c>
      <c r="N2764" s="3">
        <v>4.2458020135713398E-2</v>
      </c>
      <c r="O2764" s="3">
        <v>2.40068767462688E-2</v>
      </c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</row>
    <row r="2765" spans="1:41" x14ac:dyDescent="0.25">
      <c r="A2765" s="378" t="str">
        <f t="shared" si="20"/>
        <v>DIC7</v>
      </c>
      <c r="B2765" s="2" t="s">
        <v>4</v>
      </c>
      <c r="C2765" s="2" t="s">
        <v>2</v>
      </c>
      <c r="D2765" s="2" t="s">
        <v>26</v>
      </c>
      <c r="E2765" s="2" t="s">
        <v>36</v>
      </c>
      <c r="F2765" s="2" t="s">
        <v>251</v>
      </c>
      <c r="G2765" s="4"/>
      <c r="H2765" s="3">
        <v>14.3615025968745</v>
      </c>
      <c r="I2765" s="3">
        <v>14.7491493881192</v>
      </c>
      <c r="J2765" s="3">
        <v>15.084533963482601</v>
      </c>
      <c r="K2765" s="3">
        <v>15.417604352849001</v>
      </c>
      <c r="L2765" s="3">
        <v>15.7483605562183</v>
      </c>
      <c r="M2765" s="3">
        <v>16.076802573590601</v>
      </c>
      <c r="N2765" s="3">
        <v>16.402930404965801</v>
      </c>
      <c r="O2765" s="3">
        <v>16.556544227606199</v>
      </c>
      <c r="P2765" s="3">
        <v>16.706727735489</v>
      </c>
      <c r="Q2765" s="3">
        <v>16.8534809286142</v>
      </c>
      <c r="R2765" s="3">
        <v>16.996803806981699</v>
      </c>
      <c r="S2765" s="3">
        <v>17.136696370591601</v>
      </c>
      <c r="T2765" s="3">
        <v>17.165967253004101</v>
      </c>
      <c r="U2765" s="3">
        <v>17.192067589350302</v>
      </c>
      <c r="V2765" s="3">
        <v>17.214997379630098</v>
      </c>
      <c r="W2765" s="3">
        <v>17.234756623843701</v>
      </c>
      <c r="X2765" s="3">
        <v>17.251345321991</v>
      </c>
      <c r="Y2765" s="3">
        <v>17.238302450541401</v>
      </c>
      <c r="Z2765" s="3">
        <v>17.2089513710905</v>
      </c>
      <c r="AA2765" s="3">
        <v>17.188510817731</v>
      </c>
      <c r="AB2765" s="3">
        <v>17.164439262517199</v>
      </c>
      <c r="AC2765" s="3">
        <v>17.136736705449099</v>
      </c>
      <c r="AD2765" s="3">
        <v>17.106687224547901</v>
      </c>
      <c r="AE2765" s="3">
        <v>17.073473191998801</v>
      </c>
      <c r="AF2765" s="3">
        <v>17.037094607801901</v>
      </c>
      <c r="AG2765" s="3">
        <v>16.997551471957301</v>
      </c>
      <c r="AH2765" s="3">
        <v>16.9548437844647</v>
      </c>
      <c r="AI2765" s="3">
        <v>16.950459501975001</v>
      </c>
      <c r="AJ2765" s="3">
        <v>16.9426343097733</v>
      </c>
      <c r="AK2765" s="3">
        <v>16.931368207859698</v>
      </c>
      <c r="AL2765" s="3">
        <v>16.916661196233999</v>
      </c>
      <c r="AM2765" s="3">
        <v>16.898513274896398</v>
      </c>
      <c r="AN2765" s="4"/>
      <c r="AO2765" s="4"/>
    </row>
    <row r="2766" spans="1:41" x14ac:dyDescent="0.25">
      <c r="A2766" s="378" t="str">
        <f t="shared" si="20"/>
        <v>DIC7</v>
      </c>
      <c r="B2766" s="2" t="s">
        <v>4</v>
      </c>
      <c r="C2766" s="2" t="s">
        <v>2</v>
      </c>
      <c r="D2766" s="2" t="s">
        <v>26</v>
      </c>
      <c r="E2766" s="2" t="s">
        <v>93</v>
      </c>
      <c r="F2766" s="2" t="s">
        <v>272</v>
      </c>
      <c r="G2766" s="4"/>
      <c r="H2766" s="3">
        <v>68.585731940983607</v>
      </c>
      <c r="I2766" s="3">
        <v>55.422893826604401</v>
      </c>
      <c r="J2766" s="3">
        <v>43.393094134163597</v>
      </c>
      <c r="K2766" s="3">
        <v>50.674999998213103</v>
      </c>
      <c r="L2766" s="3">
        <v>48.301053084017497</v>
      </c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</row>
    <row r="2767" spans="1:41" x14ac:dyDescent="0.25">
      <c r="A2767" s="378" t="str">
        <f t="shared" si="20"/>
        <v>DIC7</v>
      </c>
      <c r="B2767" s="2" t="s">
        <v>4</v>
      </c>
      <c r="C2767" s="2" t="s">
        <v>2</v>
      </c>
      <c r="D2767" s="2" t="s">
        <v>26</v>
      </c>
      <c r="E2767" s="2" t="s">
        <v>94</v>
      </c>
      <c r="F2767" s="2" t="s">
        <v>273</v>
      </c>
      <c r="G2767" s="4"/>
      <c r="H2767" s="3">
        <v>319.53214841963</v>
      </c>
      <c r="I2767" s="3">
        <v>351.55352104711602</v>
      </c>
      <c r="J2767" s="3">
        <v>314.67333351826198</v>
      </c>
      <c r="K2767" s="3">
        <v>312.78408046807402</v>
      </c>
      <c r="L2767" s="3">
        <v>252.86620659634701</v>
      </c>
      <c r="M2767" s="3">
        <v>172.50647262570399</v>
      </c>
      <c r="N2767" s="3">
        <v>172.50647262570399</v>
      </c>
      <c r="O2767" s="3">
        <v>172.50647262570399</v>
      </c>
      <c r="P2767" s="3">
        <v>19.626679636870399</v>
      </c>
      <c r="Q2767" s="3">
        <v>18.429356134016999</v>
      </c>
      <c r="R2767" s="3">
        <v>9.5931441121653194</v>
      </c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</row>
    <row r="2768" spans="1:41" x14ac:dyDescent="0.25">
      <c r="A2768" s="378" t="str">
        <f t="shared" si="20"/>
        <v>DIC7</v>
      </c>
      <c r="B2768" s="2" t="s">
        <v>4</v>
      </c>
      <c r="C2768" s="2" t="s">
        <v>2</v>
      </c>
      <c r="D2768" s="2" t="s">
        <v>26</v>
      </c>
      <c r="E2768" s="2" t="s">
        <v>95</v>
      </c>
      <c r="F2768" s="2" t="s">
        <v>274</v>
      </c>
      <c r="G2768" s="4"/>
      <c r="H2768" s="3">
        <v>726.70451084468402</v>
      </c>
      <c r="I2768" s="3">
        <v>687.86225103060201</v>
      </c>
      <c r="J2768" s="3">
        <v>654.42733676952105</v>
      </c>
      <c r="K2768" s="3">
        <v>620.992422508441</v>
      </c>
      <c r="L2768" s="3">
        <v>587.55750824736003</v>
      </c>
      <c r="M2768" s="3">
        <v>540.991110801525</v>
      </c>
      <c r="N2768" s="3">
        <v>494.42471335568899</v>
      </c>
      <c r="O2768" s="3">
        <v>457.49798419201397</v>
      </c>
      <c r="P2768" s="3">
        <v>420.57125502833901</v>
      </c>
      <c r="Q2768" s="3">
        <v>383.64452586466501</v>
      </c>
      <c r="R2768" s="3">
        <v>245.541067327929</v>
      </c>
      <c r="S2768" s="3">
        <v>245.541067327929</v>
      </c>
      <c r="T2768" s="3">
        <v>245.541067327929</v>
      </c>
      <c r="U2768" s="3">
        <v>173.871431741919</v>
      </c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</row>
    <row r="2769" spans="1:41" x14ac:dyDescent="0.25">
      <c r="A2769" s="378" t="str">
        <f t="shared" si="20"/>
        <v>DIC7</v>
      </c>
      <c r="B2769" s="2" t="s">
        <v>4</v>
      </c>
      <c r="C2769" s="2" t="s">
        <v>2</v>
      </c>
      <c r="D2769" s="2" t="s">
        <v>26</v>
      </c>
      <c r="E2769" s="2" t="s">
        <v>96</v>
      </c>
      <c r="F2769" s="2" t="s">
        <v>275</v>
      </c>
      <c r="G2769" s="4"/>
      <c r="H2769" s="3">
        <v>5.6352908998762903</v>
      </c>
      <c r="I2769" s="3">
        <v>5.3251450871105197</v>
      </c>
      <c r="J2769" s="3">
        <v>5.09107277558918</v>
      </c>
      <c r="K2769" s="3">
        <v>4.8570004640678297</v>
      </c>
      <c r="L2769" s="3">
        <v>4.62292815254649</v>
      </c>
      <c r="M2769" s="3">
        <v>4.3888558410251504</v>
      </c>
      <c r="N2769" s="3">
        <v>4.1547835295038098</v>
      </c>
      <c r="O2769" s="3">
        <v>0.47334364229729298</v>
      </c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</row>
    <row r="2770" spans="1:41" x14ac:dyDescent="0.25">
      <c r="A2770" s="378" t="str">
        <f t="shared" si="20"/>
        <v>DIC7</v>
      </c>
      <c r="B2770" s="2" t="s">
        <v>4</v>
      </c>
      <c r="C2770" s="2" t="s">
        <v>2</v>
      </c>
      <c r="D2770" s="2" t="s">
        <v>26</v>
      </c>
      <c r="E2770" s="2" t="s">
        <v>97</v>
      </c>
      <c r="F2770" s="2" t="s">
        <v>276</v>
      </c>
      <c r="G2770" s="4"/>
      <c r="H2770" s="3">
        <v>165.4447887378</v>
      </c>
      <c r="I2770" s="3">
        <v>153.89107121101301</v>
      </c>
      <c r="J2770" s="3">
        <v>141.709099261246</v>
      </c>
      <c r="K2770" s="3">
        <v>129.52712731147801</v>
      </c>
      <c r="L2770" s="3">
        <v>117.34515536171099</v>
      </c>
      <c r="M2770" s="3">
        <v>104.287916360271</v>
      </c>
      <c r="N2770" s="3">
        <v>91.230677358831599</v>
      </c>
      <c r="O2770" s="3">
        <v>82.212115063181301</v>
      </c>
      <c r="P2770" s="3">
        <v>68.086395166067106</v>
      </c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</row>
    <row r="2771" spans="1:41" x14ac:dyDescent="0.25">
      <c r="A2771" s="378" t="str">
        <f t="shared" si="20"/>
        <v>DIC7</v>
      </c>
      <c r="B2771" s="2" t="s">
        <v>4</v>
      </c>
      <c r="C2771" s="2" t="s">
        <v>2</v>
      </c>
      <c r="D2771" s="2" t="s">
        <v>26</v>
      </c>
      <c r="E2771" s="2" t="s">
        <v>98</v>
      </c>
      <c r="F2771" s="2" t="s">
        <v>277</v>
      </c>
      <c r="G2771" s="4"/>
      <c r="H2771" s="3">
        <v>29.8631785601129</v>
      </c>
      <c r="I2771" s="3">
        <v>27.835107673690899</v>
      </c>
      <c r="J2771" s="3">
        <v>26.5546244888037</v>
      </c>
      <c r="K2771" s="3">
        <v>25.274141303916402</v>
      </c>
      <c r="L2771" s="3">
        <v>23.993658119029199</v>
      </c>
      <c r="M2771" s="3">
        <v>22.134185162983901</v>
      </c>
      <c r="N2771" s="3">
        <v>20.274712206938698</v>
      </c>
      <c r="O2771" s="3">
        <v>18.726233977591001</v>
      </c>
      <c r="P2771" s="3">
        <v>17.1777557482433</v>
      </c>
      <c r="Q2771" s="3">
        <v>15.701035545493299</v>
      </c>
      <c r="R2771" s="3">
        <v>14.224315342743401</v>
      </c>
      <c r="S2771" s="3">
        <v>12.7475951399934</v>
      </c>
      <c r="T2771" s="3">
        <v>11.9833461574607</v>
      </c>
      <c r="U2771" s="3">
        <v>11.219097174928001</v>
      </c>
      <c r="V2771" s="3">
        <v>3.3312680611252699</v>
      </c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</row>
    <row r="2772" spans="1:41" x14ac:dyDescent="0.25">
      <c r="A2772" s="378" t="str">
        <f t="shared" si="20"/>
        <v>DIC7</v>
      </c>
      <c r="B2772" s="2" t="s">
        <v>4</v>
      </c>
      <c r="C2772" s="2" t="s">
        <v>2</v>
      </c>
      <c r="D2772" s="2" t="s">
        <v>26</v>
      </c>
      <c r="E2772" s="2" t="s">
        <v>99</v>
      </c>
      <c r="F2772" s="2" t="s">
        <v>278</v>
      </c>
      <c r="G2772" s="4"/>
      <c r="H2772" s="3">
        <v>13.805861909055601</v>
      </c>
      <c r="I2772" s="3">
        <v>13.5550177604217</v>
      </c>
      <c r="J2772" s="3">
        <v>13.563467780935101</v>
      </c>
      <c r="K2772" s="3">
        <v>13.571917801448601</v>
      </c>
      <c r="L2772" s="3">
        <v>13.580367821962</v>
      </c>
      <c r="M2772" s="3">
        <v>12.546837742054301</v>
      </c>
      <c r="N2772" s="3">
        <v>11.5133076621466</v>
      </c>
      <c r="O2772" s="3">
        <v>10.662834575070701</v>
      </c>
      <c r="P2772" s="3">
        <v>9.8123614879947105</v>
      </c>
      <c r="Q2772" s="3">
        <v>9.1074108162161203</v>
      </c>
      <c r="R2772" s="3">
        <v>8.4024601444375406</v>
      </c>
      <c r="S2772" s="3">
        <v>7.6975094726589504</v>
      </c>
      <c r="T2772" s="3">
        <v>7.2029695803141296</v>
      </c>
      <c r="U2772" s="3">
        <v>6.7084296879692999</v>
      </c>
      <c r="V2772" s="3">
        <v>3.25227996904884</v>
      </c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</row>
    <row r="2773" spans="1:41" x14ac:dyDescent="0.25">
      <c r="A2773" s="378" t="str">
        <f t="shared" si="20"/>
        <v>DIC7</v>
      </c>
      <c r="B2773" s="2" t="s">
        <v>4</v>
      </c>
      <c r="C2773" s="2" t="s">
        <v>2</v>
      </c>
      <c r="D2773" s="2" t="s">
        <v>26</v>
      </c>
      <c r="E2773" s="2" t="s">
        <v>100</v>
      </c>
      <c r="F2773" s="2" t="s">
        <v>454</v>
      </c>
      <c r="G2773" s="4"/>
      <c r="H2773" s="3">
        <v>1.8340998813257099</v>
      </c>
      <c r="I2773" s="4"/>
      <c r="J2773" s="3">
        <v>0.57403761107996398</v>
      </c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</row>
    <row r="2774" spans="1:41" x14ac:dyDescent="0.25">
      <c r="A2774" s="378" t="str">
        <f t="shared" si="20"/>
        <v>DIC7</v>
      </c>
      <c r="B2774" s="2" t="s">
        <v>4</v>
      </c>
      <c r="C2774" s="2" t="s">
        <v>2</v>
      </c>
      <c r="D2774" s="2" t="s">
        <v>26</v>
      </c>
      <c r="E2774" s="2" t="s">
        <v>100</v>
      </c>
      <c r="F2774" s="2" t="s">
        <v>469</v>
      </c>
      <c r="G2774" s="4"/>
      <c r="H2774" s="3">
        <v>2.0551746768637802</v>
      </c>
      <c r="I2774" s="3">
        <v>1.32366399479553</v>
      </c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</row>
    <row r="2775" spans="1:41" x14ac:dyDescent="0.25">
      <c r="A2775" s="378" t="str">
        <f t="shared" si="20"/>
        <v>DIC7</v>
      </c>
      <c r="B2775" s="2" t="s">
        <v>4</v>
      </c>
      <c r="C2775" s="2" t="s">
        <v>2</v>
      </c>
      <c r="D2775" s="2" t="s">
        <v>26</v>
      </c>
      <c r="E2775" s="2" t="s">
        <v>101</v>
      </c>
      <c r="F2775" s="2" t="s">
        <v>454</v>
      </c>
      <c r="G2775" s="4"/>
      <c r="H2775" s="4"/>
      <c r="I2775" s="3">
        <v>1.8340998813257099</v>
      </c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</row>
    <row r="2776" spans="1:41" x14ac:dyDescent="0.25">
      <c r="A2776" s="378" t="str">
        <f t="shared" si="20"/>
        <v>DIC7</v>
      </c>
      <c r="B2776" s="2" t="s">
        <v>4</v>
      </c>
      <c r="C2776" s="2" t="s">
        <v>2</v>
      </c>
      <c r="D2776" s="2" t="s">
        <v>26</v>
      </c>
      <c r="E2776" s="2" t="s">
        <v>103</v>
      </c>
      <c r="F2776" s="2" t="s">
        <v>282</v>
      </c>
      <c r="G2776" s="4"/>
      <c r="H2776" s="3">
        <v>0.55249256932730495</v>
      </c>
      <c r="I2776" s="3">
        <v>0.48527597335168299</v>
      </c>
      <c r="J2776" s="3">
        <v>0.414404352608366</v>
      </c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</row>
    <row r="2777" spans="1:41" x14ac:dyDescent="0.25">
      <c r="A2777" s="378" t="str">
        <f t="shared" si="20"/>
        <v>DIC7</v>
      </c>
      <c r="B2777" s="2" t="s">
        <v>4</v>
      </c>
      <c r="C2777" s="2" t="s">
        <v>2</v>
      </c>
      <c r="D2777" s="2" t="s">
        <v>26</v>
      </c>
      <c r="E2777" s="2" t="s">
        <v>104</v>
      </c>
      <c r="F2777" s="2" t="s">
        <v>283</v>
      </c>
      <c r="G2777" s="4"/>
      <c r="H2777" s="3">
        <v>1.02740079239901E-2</v>
      </c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</row>
    <row r="2778" spans="1:41" x14ac:dyDescent="0.25">
      <c r="A2778" s="378" t="str">
        <f t="shared" si="20"/>
        <v>DIC7</v>
      </c>
      <c r="B2778" s="2" t="s">
        <v>4</v>
      </c>
      <c r="C2778" s="2" t="s">
        <v>2</v>
      </c>
      <c r="D2778" s="2" t="s">
        <v>26</v>
      </c>
      <c r="E2778" s="2" t="s">
        <v>105</v>
      </c>
      <c r="F2778" s="2" t="s">
        <v>453</v>
      </c>
      <c r="G2778" s="4"/>
      <c r="H2778" s="3">
        <v>3.68993990308467E-2</v>
      </c>
      <c r="I2778" s="3">
        <v>3.5402647922665897E-2</v>
      </c>
      <c r="J2778" s="3">
        <v>3.545306798483E-2</v>
      </c>
      <c r="K2778" s="3">
        <v>3.5503488046994103E-2</v>
      </c>
      <c r="L2778" s="3">
        <v>3.5553908109158303E-2</v>
      </c>
      <c r="M2778" s="3">
        <v>2.9386982147900399E-2</v>
      </c>
      <c r="N2778" s="3">
        <v>2.32200561866426E-2</v>
      </c>
      <c r="O2778" s="3">
        <v>1.81454050835918E-2</v>
      </c>
      <c r="P2778" s="3">
        <v>1.3070753980541101E-2</v>
      </c>
      <c r="Q2778" s="3">
        <v>8.8644142873743597E-3</v>
      </c>
      <c r="R2778" s="3">
        <v>4.6580745942076396E-3</v>
      </c>
      <c r="S2778" s="3">
        <v>4.5173490104092798E-4</v>
      </c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</row>
    <row r="2779" spans="1:41" x14ac:dyDescent="0.25">
      <c r="A2779" s="378" t="str">
        <f t="shared" si="20"/>
        <v>DIC7</v>
      </c>
      <c r="B2779" s="2" t="s">
        <v>4</v>
      </c>
      <c r="C2779" s="2" t="s">
        <v>2</v>
      </c>
      <c r="D2779" s="2" t="s">
        <v>26</v>
      </c>
      <c r="E2779" s="2" t="s">
        <v>105</v>
      </c>
      <c r="F2779" s="2" t="s">
        <v>482</v>
      </c>
      <c r="G2779" s="4"/>
      <c r="H2779" s="3">
        <v>0.40196248708830901</v>
      </c>
      <c r="I2779" s="3">
        <v>0.394242868466538</v>
      </c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</row>
    <row r="2780" spans="1:41" x14ac:dyDescent="0.25">
      <c r="A2780" s="378" t="str">
        <f t="shared" si="20"/>
        <v>DIC7</v>
      </c>
      <c r="B2780" s="2" t="s">
        <v>4</v>
      </c>
      <c r="C2780" s="2" t="s">
        <v>2</v>
      </c>
      <c r="D2780" s="2" t="s">
        <v>26</v>
      </c>
      <c r="E2780" s="2" t="s">
        <v>106</v>
      </c>
      <c r="F2780" s="2" t="s">
        <v>201</v>
      </c>
      <c r="G2780" s="4"/>
      <c r="H2780" s="3">
        <v>0.39667562984066101</v>
      </c>
      <c r="I2780" s="3">
        <v>0.32054642699122698</v>
      </c>
      <c r="J2780" s="3">
        <v>0.25097031786750901</v>
      </c>
      <c r="K2780" s="3">
        <v>0.29308628737480802</v>
      </c>
      <c r="L2780" s="3">
        <v>0.27935621756659901</v>
      </c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</row>
    <row r="2781" spans="1:41" x14ac:dyDescent="0.25">
      <c r="A2781" s="378" t="str">
        <f t="shared" si="20"/>
        <v>DIC7</v>
      </c>
      <c r="B2781" s="2" t="s">
        <v>4</v>
      </c>
      <c r="C2781" s="2" t="s">
        <v>2</v>
      </c>
      <c r="D2781" s="2" t="s">
        <v>26</v>
      </c>
      <c r="E2781" s="2" t="s">
        <v>106</v>
      </c>
      <c r="F2781" s="2" t="s">
        <v>210</v>
      </c>
      <c r="G2781" s="4"/>
      <c r="H2781" s="3">
        <v>2.0764513376995901</v>
      </c>
      <c r="I2781" s="3">
        <v>1.6779429010754201</v>
      </c>
      <c r="J2781" s="3">
        <v>1.31373750504464</v>
      </c>
      <c r="K2781" s="3">
        <v>1.5341991483703801</v>
      </c>
      <c r="L2781" s="3">
        <v>1.4623272720178699</v>
      </c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</row>
    <row r="2782" spans="1:41" x14ac:dyDescent="0.25">
      <c r="A2782" s="378" t="str">
        <f t="shared" si="20"/>
        <v>DIC7</v>
      </c>
      <c r="B2782" s="2" t="s">
        <v>4</v>
      </c>
      <c r="C2782" s="2" t="s">
        <v>2</v>
      </c>
      <c r="D2782" s="2" t="s">
        <v>26</v>
      </c>
      <c r="E2782" s="2" t="s">
        <v>107</v>
      </c>
      <c r="F2782" s="2" t="s">
        <v>202</v>
      </c>
      <c r="G2782" s="4"/>
      <c r="H2782" s="3">
        <v>0.244546650843429</v>
      </c>
      <c r="I2782" s="3">
        <v>0.244546650843429</v>
      </c>
      <c r="J2782" s="3">
        <v>0.244546650843429</v>
      </c>
      <c r="K2782" s="3">
        <v>0.244546650843429</v>
      </c>
      <c r="L2782" s="3">
        <v>0.244546650843429</v>
      </c>
      <c r="M2782" s="3">
        <v>0.244546650843429</v>
      </c>
      <c r="N2782" s="3">
        <v>0.244546650843429</v>
      </c>
      <c r="O2782" s="3">
        <v>0.244546650843429</v>
      </c>
      <c r="P2782" s="3">
        <v>0.244546650843429</v>
      </c>
      <c r="Q2782" s="3">
        <v>0.244546650843429</v>
      </c>
      <c r="R2782" s="3">
        <v>0.244546650843429</v>
      </c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</row>
    <row r="2783" spans="1:41" x14ac:dyDescent="0.25">
      <c r="A2783" s="378" t="str">
        <f t="shared" si="20"/>
        <v>DIC7</v>
      </c>
      <c r="B2783" s="2" t="s">
        <v>4</v>
      </c>
      <c r="C2783" s="2" t="s">
        <v>2</v>
      </c>
      <c r="D2783" s="2" t="s">
        <v>26</v>
      </c>
      <c r="E2783" s="2" t="s">
        <v>107</v>
      </c>
      <c r="F2783" s="2" t="s">
        <v>211</v>
      </c>
      <c r="G2783" s="4"/>
      <c r="H2783" s="3">
        <v>13.522318959921</v>
      </c>
      <c r="I2783" s="3">
        <v>13.522318959921</v>
      </c>
      <c r="J2783" s="3">
        <v>13.522318959921</v>
      </c>
      <c r="K2783" s="3">
        <v>13.522318959921</v>
      </c>
      <c r="L2783" s="3">
        <v>13.522318959921</v>
      </c>
      <c r="M2783" s="3">
        <v>13.522318959921</v>
      </c>
      <c r="N2783" s="3">
        <v>13.522318959921</v>
      </c>
      <c r="O2783" s="3">
        <v>13.522318959921</v>
      </c>
      <c r="P2783" s="3">
        <v>13.522318959921</v>
      </c>
      <c r="Q2783" s="3">
        <v>12.6824727882116</v>
      </c>
      <c r="R2783" s="3">
        <v>6.4844328923278001</v>
      </c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</row>
    <row r="2784" spans="1:41" x14ac:dyDescent="0.25">
      <c r="A2784" s="378" t="str">
        <f t="shared" si="20"/>
        <v>DIC7</v>
      </c>
      <c r="B2784" s="2" t="s">
        <v>4</v>
      </c>
      <c r="C2784" s="2" t="s">
        <v>2</v>
      </c>
      <c r="D2784" s="2" t="s">
        <v>26</v>
      </c>
      <c r="E2784" s="2" t="s">
        <v>110</v>
      </c>
      <c r="F2784" s="2" t="s">
        <v>203</v>
      </c>
      <c r="G2784" s="4"/>
      <c r="H2784" s="3">
        <v>8.1515550281142907E-2</v>
      </c>
      <c r="I2784" s="3">
        <v>8.1515550281142907E-2</v>
      </c>
      <c r="J2784" s="3">
        <v>8.1515550281142907E-2</v>
      </c>
      <c r="K2784" s="3">
        <v>8.1515550281142907E-2</v>
      </c>
      <c r="L2784" s="3">
        <v>8.1515550281142907E-2</v>
      </c>
      <c r="M2784" s="3">
        <v>8.1515550281142907E-2</v>
      </c>
      <c r="N2784" s="3">
        <v>8.1515550281142907E-2</v>
      </c>
      <c r="O2784" s="3">
        <v>8.1515550281142907E-2</v>
      </c>
      <c r="P2784" s="3">
        <v>8.1515550281142907E-2</v>
      </c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</row>
    <row r="2785" spans="1:41" x14ac:dyDescent="0.25">
      <c r="A2785" s="378" t="str">
        <f t="shared" si="20"/>
        <v>DIC7</v>
      </c>
      <c r="B2785" s="2" t="s">
        <v>4</v>
      </c>
      <c r="C2785" s="2" t="s">
        <v>2</v>
      </c>
      <c r="D2785" s="2" t="s">
        <v>26</v>
      </c>
      <c r="E2785" s="2" t="s">
        <v>110</v>
      </c>
      <c r="F2785" s="2" t="s">
        <v>212</v>
      </c>
      <c r="G2785" s="4"/>
      <c r="H2785" s="3">
        <v>1.7521170575840499</v>
      </c>
      <c r="I2785" s="3">
        <v>1.7521170575840499</v>
      </c>
      <c r="J2785" s="3">
        <v>1.7521170575840499</v>
      </c>
      <c r="K2785" s="3">
        <v>1.7521170575840499</v>
      </c>
      <c r="L2785" s="3">
        <v>1.7521170575840499</v>
      </c>
      <c r="M2785" s="3">
        <v>1.7521170575840499</v>
      </c>
      <c r="N2785" s="3">
        <v>1.7521170575840499</v>
      </c>
      <c r="O2785" s="3">
        <v>1.7521170575840499</v>
      </c>
      <c r="P2785" s="3">
        <v>1.58430927158666</v>
      </c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</row>
    <row r="2786" spans="1:41" x14ac:dyDescent="0.25">
      <c r="A2786" s="378" t="str">
        <f t="shared" si="20"/>
        <v>DIC7</v>
      </c>
      <c r="B2786" s="2" t="s">
        <v>4</v>
      </c>
      <c r="C2786" s="2" t="s">
        <v>2</v>
      </c>
      <c r="D2786" s="2" t="s">
        <v>26</v>
      </c>
      <c r="E2786" s="2" t="s">
        <v>111</v>
      </c>
      <c r="F2786" s="2" t="s">
        <v>204</v>
      </c>
      <c r="G2786" s="4"/>
      <c r="H2786" s="3">
        <v>3.1700491775999998E-2</v>
      </c>
      <c r="I2786" s="3">
        <v>3.1700491775999998E-2</v>
      </c>
      <c r="J2786" s="3">
        <v>3.1700491775999998E-2</v>
      </c>
      <c r="K2786" s="3">
        <v>3.1700491775999998E-2</v>
      </c>
      <c r="L2786" s="3">
        <v>3.1700491775999998E-2</v>
      </c>
      <c r="M2786" s="3">
        <v>3.1700491775999998E-2</v>
      </c>
      <c r="N2786" s="3">
        <v>3.1700491775999998E-2</v>
      </c>
      <c r="O2786" s="3">
        <v>3.1700491775999998E-2</v>
      </c>
      <c r="P2786" s="3">
        <v>3.1700491775999998E-2</v>
      </c>
      <c r="Q2786" s="3">
        <v>3.1700491775999998E-2</v>
      </c>
      <c r="R2786" s="3">
        <v>3.1700491775999998E-2</v>
      </c>
      <c r="S2786" s="3">
        <v>3.1700491775999998E-2</v>
      </c>
      <c r="T2786" s="3">
        <v>3.1700491775999998E-2</v>
      </c>
      <c r="U2786" s="3">
        <v>3.1700491775999998E-2</v>
      </c>
      <c r="V2786" s="3">
        <v>1.91597360510171E-2</v>
      </c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</row>
    <row r="2787" spans="1:41" x14ac:dyDescent="0.25">
      <c r="A2787" s="378" t="str">
        <f t="shared" si="20"/>
        <v>DIC7</v>
      </c>
      <c r="B2787" s="2" t="s">
        <v>4</v>
      </c>
      <c r="C2787" s="2" t="s">
        <v>2</v>
      </c>
      <c r="D2787" s="2" t="s">
        <v>26</v>
      </c>
      <c r="E2787" s="2" t="s">
        <v>111</v>
      </c>
      <c r="F2787" s="2" t="s">
        <v>213</v>
      </c>
      <c r="G2787" s="4"/>
      <c r="H2787" s="3">
        <v>0.205757882321945</v>
      </c>
      <c r="I2787" s="3">
        <v>0.205757882321945</v>
      </c>
      <c r="J2787" s="3">
        <v>0.205757882321945</v>
      </c>
      <c r="K2787" s="3">
        <v>0.205757882321945</v>
      </c>
      <c r="L2787" s="3">
        <v>0.205757882321945</v>
      </c>
      <c r="M2787" s="3">
        <v>0.205757882321945</v>
      </c>
      <c r="N2787" s="3">
        <v>0.205757882321945</v>
      </c>
      <c r="O2787" s="3">
        <v>0.205757882321945</v>
      </c>
      <c r="P2787" s="3">
        <v>0.205757882321945</v>
      </c>
      <c r="Q2787" s="3">
        <v>0.205757882321945</v>
      </c>
      <c r="R2787" s="3">
        <v>0.205757882321945</v>
      </c>
      <c r="S2787" s="3">
        <v>0.205757882321945</v>
      </c>
      <c r="T2787" s="3">
        <v>0.205757882321945</v>
      </c>
      <c r="U2787" s="3">
        <v>0.205757882321945</v>
      </c>
      <c r="V2787" s="3">
        <v>0.101539947986023</v>
      </c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</row>
    <row r="2788" spans="1:41" x14ac:dyDescent="0.25">
      <c r="A2788" s="378" t="str">
        <f t="shared" si="20"/>
        <v>DIC7</v>
      </c>
      <c r="B2788" s="2" t="s">
        <v>4</v>
      </c>
      <c r="C2788" s="2" t="s">
        <v>2</v>
      </c>
      <c r="D2788" s="2" t="s">
        <v>26</v>
      </c>
      <c r="E2788" s="2" t="s">
        <v>112</v>
      </c>
      <c r="F2788" s="2" t="s">
        <v>205</v>
      </c>
      <c r="G2788" s="4"/>
      <c r="H2788" s="3">
        <v>9.0572833645714296E-3</v>
      </c>
      <c r="I2788" s="3">
        <v>9.0572833645714296E-3</v>
      </c>
      <c r="J2788" s="3">
        <v>9.0572833645714296E-3</v>
      </c>
      <c r="K2788" s="3">
        <v>9.0572833645714296E-3</v>
      </c>
      <c r="L2788" s="3">
        <v>9.0572833645714296E-3</v>
      </c>
      <c r="M2788" s="3">
        <v>9.0572833645714296E-3</v>
      </c>
      <c r="N2788" s="3">
        <v>9.0572833645714296E-3</v>
      </c>
      <c r="O2788" s="3">
        <v>9.0572833645714296E-3</v>
      </c>
      <c r="P2788" s="3">
        <v>9.0572833645714296E-3</v>
      </c>
      <c r="Q2788" s="3">
        <v>9.0572833645714296E-3</v>
      </c>
      <c r="R2788" s="3">
        <v>9.0572833645714296E-3</v>
      </c>
      <c r="S2788" s="3">
        <v>9.0572833645714296E-3</v>
      </c>
      <c r="T2788" s="3">
        <v>6.5730748089420799E-3</v>
      </c>
      <c r="U2788" s="3">
        <v>3.6398255962144101E-3</v>
      </c>
      <c r="V2788" s="3">
        <v>1.2955011078425299E-3</v>
      </c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</row>
    <row r="2789" spans="1:41" x14ac:dyDescent="0.25">
      <c r="A2789" s="378" t="str">
        <f t="shared" si="20"/>
        <v>DIC7</v>
      </c>
      <c r="B2789" s="2" t="s">
        <v>4</v>
      </c>
      <c r="C2789" s="2" t="s">
        <v>2</v>
      </c>
      <c r="D2789" s="2" t="s">
        <v>26</v>
      </c>
      <c r="E2789" s="2" t="s">
        <v>112</v>
      </c>
      <c r="F2789" s="2" t="s">
        <v>214</v>
      </c>
      <c r="G2789" s="4"/>
      <c r="H2789" s="3">
        <v>2.2906856139958499E-2</v>
      </c>
      <c r="I2789" s="3">
        <v>2.2906856139958499E-2</v>
      </c>
      <c r="J2789" s="3">
        <v>2.2906856139958499E-2</v>
      </c>
      <c r="K2789" s="3">
        <v>2.2906856139958499E-2</v>
      </c>
      <c r="L2789" s="3">
        <v>2.2906856139958499E-2</v>
      </c>
      <c r="M2789" s="3">
        <v>2.2906856139958499E-2</v>
      </c>
      <c r="N2789" s="3">
        <v>2.2906856139958499E-2</v>
      </c>
      <c r="O2789" s="3">
        <v>2.2906856139958499E-2</v>
      </c>
      <c r="P2789" s="3">
        <v>2.2906856139958499E-2</v>
      </c>
      <c r="Q2789" s="3">
        <v>2.2906856139958499E-2</v>
      </c>
      <c r="R2789" s="3">
        <v>2.2906856139958499E-2</v>
      </c>
      <c r="S2789" s="3">
        <v>2.2906856139958499E-2</v>
      </c>
      <c r="T2789" s="3">
        <v>2.2906856139958499E-2</v>
      </c>
      <c r="U2789" s="3">
        <v>2.2906856139958499E-2</v>
      </c>
      <c r="V2789" s="3">
        <v>2.2906856139958499E-2</v>
      </c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</row>
    <row r="2790" spans="1:41" x14ac:dyDescent="0.25">
      <c r="A2790" s="378" t="str">
        <f t="shared" si="20"/>
        <v>DIC7</v>
      </c>
      <c r="B2790" s="2" t="s">
        <v>4</v>
      </c>
      <c r="C2790" s="2" t="s">
        <v>2</v>
      </c>
      <c r="D2790" s="2" t="s">
        <v>26</v>
      </c>
      <c r="E2790" s="2" t="s">
        <v>113</v>
      </c>
      <c r="F2790" s="2" t="s">
        <v>472</v>
      </c>
      <c r="G2790" s="4"/>
      <c r="H2790" s="3">
        <v>1.8020571428571399</v>
      </c>
      <c r="I2790" s="3">
        <v>1.8020571428571399</v>
      </c>
      <c r="J2790" s="3">
        <v>1.8020571428571399</v>
      </c>
      <c r="K2790" s="3">
        <v>1.0184762869280599</v>
      </c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</row>
    <row r="2791" spans="1:41" x14ac:dyDescent="0.25">
      <c r="A2791" s="378" t="str">
        <f t="shared" si="20"/>
        <v>DIC7</v>
      </c>
      <c r="B2791" s="2" t="s">
        <v>4</v>
      </c>
      <c r="C2791" s="2" t="s">
        <v>2</v>
      </c>
      <c r="D2791" s="2" t="s">
        <v>26</v>
      </c>
      <c r="E2791" s="2" t="s">
        <v>115</v>
      </c>
      <c r="F2791" s="2" t="s">
        <v>206</v>
      </c>
      <c r="G2791" s="4"/>
      <c r="H2791" s="3">
        <v>0.97818660337371399</v>
      </c>
      <c r="I2791" s="3">
        <v>0.97818660337371399</v>
      </c>
      <c r="J2791" s="3">
        <v>0.97818660337371399</v>
      </c>
      <c r="K2791" s="3">
        <v>0.97818660337371399</v>
      </c>
      <c r="L2791" s="3">
        <v>0.97818660337371399</v>
      </c>
      <c r="M2791" s="3">
        <v>0.97818660337371399</v>
      </c>
      <c r="N2791" s="3">
        <v>0.97818660337371399</v>
      </c>
      <c r="O2791" s="3">
        <v>0.97818660337371399</v>
      </c>
      <c r="P2791" s="3">
        <v>0.97818660337371399</v>
      </c>
      <c r="Q2791" s="3">
        <v>0.97818660337371399</v>
      </c>
      <c r="R2791" s="3">
        <v>0.97818660337371399</v>
      </c>
      <c r="S2791" s="3">
        <v>0.97818660337371399</v>
      </c>
      <c r="T2791" s="3">
        <v>0.97818660337371399</v>
      </c>
      <c r="U2791" s="3">
        <v>0.97818660337371399</v>
      </c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</row>
    <row r="2792" spans="1:41" x14ac:dyDescent="0.25">
      <c r="A2792" s="378" t="str">
        <f t="shared" si="20"/>
        <v>DIC7</v>
      </c>
      <c r="B2792" s="2" t="s">
        <v>4</v>
      </c>
      <c r="C2792" s="2" t="s">
        <v>2</v>
      </c>
      <c r="D2792" s="2" t="s">
        <v>26</v>
      </c>
      <c r="E2792" s="2" t="s">
        <v>115</v>
      </c>
      <c r="F2792" s="2" t="s">
        <v>215</v>
      </c>
      <c r="G2792" s="4"/>
      <c r="H2792" s="3">
        <v>4.3487496162437704</v>
      </c>
      <c r="I2792" s="3">
        <v>4.3487496162437704</v>
      </c>
      <c r="J2792" s="3">
        <v>4.3487496162437704</v>
      </c>
      <c r="K2792" s="3">
        <v>4.3487496162437704</v>
      </c>
      <c r="L2792" s="3">
        <v>4.3487496162437704</v>
      </c>
      <c r="M2792" s="3">
        <v>4.3487496162437704</v>
      </c>
      <c r="N2792" s="3">
        <v>4.3487496162437704</v>
      </c>
      <c r="O2792" s="3">
        <v>4.3487496162437704</v>
      </c>
      <c r="P2792" s="3">
        <v>4.3487496162437704</v>
      </c>
      <c r="Q2792" s="3">
        <v>4.3487496162437704</v>
      </c>
      <c r="R2792" s="3">
        <v>4.3487496162437704</v>
      </c>
      <c r="S2792" s="3">
        <v>4.3487496162437704</v>
      </c>
      <c r="T2792" s="3">
        <v>4.3487496162437704</v>
      </c>
      <c r="U2792" s="3">
        <v>4.3487496162437704</v>
      </c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</row>
    <row r="2793" spans="1:41" x14ac:dyDescent="0.25">
      <c r="A2793" s="378" t="str">
        <f t="shared" si="20"/>
        <v>DIC7</v>
      </c>
      <c r="B2793" s="2" t="s">
        <v>4</v>
      </c>
      <c r="C2793" s="2" t="s">
        <v>2</v>
      </c>
      <c r="D2793" s="2" t="s">
        <v>26</v>
      </c>
      <c r="E2793" s="2" t="s">
        <v>116</v>
      </c>
      <c r="F2793" s="2" t="s">
        <v>207</v>
      </c>
      <c r="G2793" s="4"/>
      <c r="H2793" s="3">
        <v>3.2296483048978697E-2</v>
      </c>
      <c r="I2793" s="3">
        <v>3.0519002673489701E-2</v>
      </c>
      <c r="J2793" s="3">
        <v>2.9177508050479199E-2</v>
      </c>
      <c r="K2793" s="3">
        <v>2.7836013427468598E-2</v>
      </c>
      <c r="L2793" s="3">
        <v>2.6494518804458099E-2</v>
      </c>
      <c r="M2793" s="3">
        <v>2.51530241814476E-2</v>
      </c>
      <c r="N2793" s="3">
        <v>2.3811529558436999E-2</v>
      </c>
      <c r="O2793" s="3">
        <v>2.7127854074280198E-3</v>
      </c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</row>
    <row r="2794" spans="1:41" x14ac:dyDescent="0.25">
      <c r="A2794" s="378" t="str">
        <f t="shared" si="20"/>
        <v>DIC7</v>
      </c>
      <c r="B2794" s="2" t="s">
        <v>4</v>
      </c>
      <c r="C2794" s="2" t="s">
        <v>2</v>
      </c>
      <c r="D2794" s="2" t="s">
        <v>26</v>
      </c>
      <c r="E2794" s="2" t="s">
        <v>116</v>
      </c>
      <c r="F2794" s="2" t="s">
        <v>216</v>
      </c>
      <c r="G2794" s="4"/>
      <c r="H2794" s="3">
        <v>0.22024724199749501</v>
      </c>
      <c r="I2794" s="3">
        <v>0.20812563885537</v>
      </c>
      <c r="J2794" s="3">
        <v>0.19897725912546299</v>
      </c>
      <c r="K2794" s="3">
        <v>0.18982887939555701</v>
      </c>
      <c r="L2794" s="3">
        <v>0.18068049966565</v>
      </c>
      <c r="M2794" s="3">
        <v>0.17153211993574399</v>
      </c>
      <c r="N2794" s="3">
        <v>0.16238374020583801</v>
      </c>
      <c r="O2794" s="3">
        <v>1.84999556518575E-2</v>
      </c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</row>
    <row r="2795" spans="1:41" x14ac:dyDescent="0.25">
      <c r="A2795" s="378" t="str">
        <f t="shared" si="20"/>
        <v>DIC7</v>
      </c>
      <c r="B2795" s="2" t="s">
        <v>4</v>
      </c>
      <c r="C2795" s="2" t="s">
        <v>2</v>
      </c>
      <c r="D2795" s="2" t="s">
        <v>26</v>
      </c>
      <c r="E2795" s="2" t="s">
        <v>117</v>
      </c>
      <c r="F2795" s="2" t="s">
        <v>208</v>
      </c>
      <c r="G2795" s="4"/>
      <c r="H2795" s="3">
        <v>0.32606220112457102</v>
      </c>
      <c r="I2795" s="3">
        <v>0.32606220112457102</v>
      </c>
      <c r="J2795" s="3">
        <v>0.32606220112457102</v>
      </c>
      <c r="K2795" s="3">
        <v>0.32606220112457102</v>
      </c>
      <c r="L2795" s="3">
        <v>0.32606220112457102</v>
      </c>
      <c r="M2795" s="3">
        <v>0.32606220112457102</v>
      </c>
      <c r="N2795" s="3">
        <v>0.32606220112457102</v>
      </c>
      <c r="O2795" s="3">
        <v>0.32606220112457102</v>
      </c>
      <c r="P2795" s="3">
        <v>0.312231333622217</v>
      </c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</row>
    <row r="2796" spans="1:41" x14ac:dyDescent="0.25">
      <c r="A2796" s="378" t="str">
        <f t="shared" si="20"/>
        <v>DIC7</v>
      </c>
      <c r="B2796" s="2" t="s">
        <v>4</v>
      </c>
      <c r="C2796" s="2" t="s">
        <v>2</v>
      </c>
      <c r="D2796" s="2" t="s">
        <v>26</v>
      </c>
      <c r="E2796" s="2" t="s">
        <v>117</v>
      </c>
      <c r="F2796" s="2" t="s">
        <v>217</v>
      </c>
      <c r="G2796" s="4"/>
      <c r="H2796" s="3">
        <v>3.2733738066392402</v>
      </c>
      <c r="I2796" s="3">
        <v>2.9224222757892502</v>
      </c>
      <c r="J2796" s="3">
        <v>2.5523871165748799</v>
      </c>
      <c r="K2796" s="3">
        <v>2.1823519573605101</v>
      </c>
      <c r="L2796" s="3">
        <v>1.8123167981461299</v>
      </c>
      <c r="M2796" s="3">
        <v>1.4156948445969699</v>
      </c>
      <c r="N2796" s="3">
        <v>1.0190728910478</v>
      </c>
      <c r="O2796" s="3">
        <v>0.74512831551301195</v>
      </c>
      <c r="P2796" s="3">
        <v>0.483858360016657</v>
      </c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</row>
    <row r="2797" spans="1:41" x14ac:dyDescent="0.25">
      <c r="A2797" s="378" t="str">
        <f t="shared" si="20"/>
        <v>DIC7</v>
      </c>
      <c r="B2797" s="2" t="s">
        <v>4</v>
      </c>
      <c r="C2797" s="2" t="s">
        <v>2</v>
      </c>
      <c r="D2797" s="2" t="s">
        <v>26</v>
      </c>
      <c r="E2797" s="2" t="s">
        <v>118</v>
      </c>
      <c r="F2797" s="2" t="s">
        <v>284</v>
      </c>
      <c r="G2797" s="4"/>
      <c r="H2797" s="3">
        <v>0.12680196710399999</v>
      </c>
      <c r="I2797" s="3">
        <v>0.12528754045694801</v>
      </c>
      <c r="J2797" s="3">
        <v>0.117883248546401</v>
      </c>
      <c r="K2797" s="3">
        <v>0.110478956635855</v>
      </c>
      <c r="L2797" s="3">
        <v>0.103074664725308</v>
      </c>
      <c r="M2797" s="3">
        <v>9.2322410631835106E-2</v>
      </c>
      <c r="N2797" s="3">
        <v>8.19441350752661E-2</v>
      </c>
      <c r="O2797" s="3">
        <v>7.3372709139801803E-2</v>
      </c>
      <c r="P2797" s="3">
        <v>6.4801283204337604E-2</v>
      </c>
      <c r="Q2797" s="3">
        <v>5.6627065701384899E-2</v>
      </c>
      <c r="R2797" s="3">
        <v>4.8452848198432298E-2</v>
      </c>
      <c r="S2797" s="3">
        <v>4.02786306954796E-2</v>
      </c>
      <c r="T2797" s="3">
        <v>3.6048216973232801E-2</v>
      </c>
      <c r="U2797" s="3">
        <v>3.1817803250986001E-2</v>
      </c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</row>
    <row r="2798" spans="1:41" x14ac:dyDescent="0.25">
      <c r="A2798" s="378" t="str">
        <f t="shared" si="20"/>
        <v>DIC7</v>
      </c>
      <c r="B2798" s="2" t="s">
        <v>4</v>
      </c>
      <c r="C2798" s="2" t="s">
        <v>2</v>
      </c>
      <c r="D2798" s="2" t="s">
        <v>26</v>
      </c>
      <c r="E2798" s="2" t="s">
        <v>118</v>
      </c>
      <c r="F2798" s="2" t="s">
        <v>218</v>
      </c>
      <c r="G2798" s="4"/>
      <c r="H2798" s="3">
        <v>0.70449777469861197</v>
      </c>
      <c r="I2798" s="3">
        <v>0.64268041009730903</v>
      </c>
      <c r="J2798" s="3">
        <v>0.60365016887844203</v>
      </c>
      <c r="K2798" s="3">
        <v>0.56461992765957503</v>
      </c>
      <c r="L2798" s="3">
        <v>0.52558968644070803</v>
      </c>
      <c r="M2798" s="3">
        <v>0.46891133340103303</v>
      </c>
      <c r="N2798" s="3">
        <v>0.41223298036135803</v>
      </c>
      <c r="O2798" s="3">
        <v>0.36503401708959399</v>
      </c>
      <c r="P2798" s="3">
        <v>0.31783505381782901</v>
      </c>
      <c r="Q2798" s="3">
        <v>0.27282333761073102</v>
      </c>
      <c r="R2798" s="3">
        <v>0.22781162140363301</v>
      </c>
      <c r="S2798" s="3">
        <v>0.182799905196534</v>
      </c>
      <c r="T2798" s="3">
        <v>0.159504931477569</v>
      </c>
      <c r="U2798" s="3">
        <v>0.13620995775860401</v>
      </c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</row>
    <row r="2799" spans="1:41" x14ac:dyDescent="0.25">
      <c r="A2799" s="378" t="str">
        <f t="shared" si="20"/>
        <v>DIC7</v>
      </c>
      <c r="B2799" s="2" t="s">
        <v>4</v>
      </c>
      <c r="C2799" s="2" t="s">
        <v>2</v>
      </c>
      <c r="D2799" s="2" t="s">
        <v>26</v>
      </c>
      <c r="E2799" s="2" t="s">
        <v>59</v>
      </c>
      <c r="F2799" s="2" t="s">
        <v>209</v>
      </c>
      <c r="G2799" s="4"/>
      <c r="H2799" s="3">
        <v>3.6229133458285698E-2</v>
      </c>
      <c r="I2799" s="3">
        <v>3.6229133458285698E-2</v>
      </c>
      <c r="J2799" s="3">
        <v>3.6229133458285698E-2</v>
      </c>
      <c r="K2799" s="3">
        <v>3.6229133458285698E-2</v>
      </c>
      <c r="L2799" s="3">
        <v>3.6229133458285698E-2</v>
      </c>
      <c r="M2799" s="3">
        <v>3.6229133458285698E-2</v>
      </c>
      <c r="N2799" s="3">
        <v>3.6229133458285698E-2</v>
      </c>
      <c r="O2799" s="3">
        <v>3.6229133458285698E-2</v>
      </c>
      <c r="P2799" s="3">
        <v>3.6229133458285698E-2</v>
      </c>
      <c r="Q2799" s="3">
        <v>3.6229133458285698E-2</v>
      </c>
      <c r="R2799" s="3">
        <v>3.6229133458285698E-2</v>
      </c>
      <c r="S2799" s="3">
        <v>3.6229133458285698E-2</v>
      </c>
      <c r="T2799" s="3">
        <v>3.6229133458285698E-2</v>
      </c>
      <c r="U2799" s="3">
        <v>3.6229133458285698E-2</v>
      </c>
      <c r="V2799" s="3">
        <v>1.79651735218327E-2</v>
      </c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</row>
    <row r="2800" spans="1:41" x14ac:dyDescent="0.25">
      <c r="A2800" s="378" t="str">
        <f t="shared" si="20"/>
        <v>DIC7</v>
      </c>
      <c r="B2800" s="2" t="s">
        <v>4</v>
      </c>
      <c r="C2800" s="2" t="s">
        <v>2</v>
      </c>
      <c r="D2800" s="2" t="s">
        <v>26</v>
      </c>
      <c r="E2800" s="2" t="s">
        <v>37</v>
      </c>
      <c r="F2800" s="2" t="s">
        <v>183</v>
      </c>
      <c r="G2800" s="4"/>
      <c r="H2800" s="3">
        <v>19.297987682378601</v>
      </c>
      <c r="I2800" s="3">
        <v>43.1926367561788</v>
      </c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</row>
    <row r="2801" spans="1:41" x14ac:dyDescent="0.25">
      <c r="A2801" s="378" t="str">
        <f t="shared" ref="A2801:A2864" si="21">+"DIC7"</f>
        <v>DIC7</v>
      </c>
      <c r="B2801" s="2" t="s">
        <v>4</v>
      </c>
      <c r="C2801" s="2" t="s">
        <v>2</v>
      </c>
      <c r="D2801" s="2" t="s">
        <v>26</v>
      </c>
      <c r="E2801" s="2" t="s">
        <v>37</v>
      </c>
      <c r="F2801" s="2" t="s">
        <v>245</v>
      </c>
      <c r="G2801" s="4"/>
      <c r="H2801" s="3">
        <v>238.8158</v>
      </c>
      <c r="I2801" s="3">
        <v>222.92160000000001</v>
      </c>
      <c r="J2801" s="3">
        <v>228.287197175095</v>
      </c>
      <c r="K2801" s="3">
        <v>233.619415762643</v>
      </c>
      <c r="L2801" s="3">
        <v>238.91825576264301</v>
      </c>
      <c r="M2801" s="3">
        <v>244.18371717509501</v>
      </c>
      <c r="N2801" s="3">
        <v>249.41579999999999</v>
      </c>
      <c r="O2801" s="3">
        <v>255.50159753663101</v>
      </c>
      <c r="P2801" s="3">
        <v>261.59791630494698</v>
      </c>
      <c r="Q2801" s="3">
        <v>267.70475630494701</v>
      </c>
      <c r="R2801" s="3">
        <v>273.82211753663103</v>
      </c>
      <c r="S2801" s="3">
        <v>279.95</v>
      </c>
      <c r="T2801" s="3">
        <v>286.59225071813103</v>
      </c>
      <c r="U2801" s="3">
        <v>293.27014607719701</v>
      </c>
      <c r="V2801" s="3">
        <v>299.98368607719698</v>
      </c>
      <c r="W2801" s="3">
        <v>306.73287071813098</v>
      </c>
      <c r="X2801" s="3">
        <v>313.51769999999999</v>
      </c>
      <c r="Y2801" s="3">
        <v>322.103204540158</v>
      </c>
      <c r="Z2801" s="3">
        <v>330.76079681023703</v>
      </c>
      <c r="AA2801" s="3">
        <v>339.490476810237</v>
      </c>
      <c r="AB2801" s="3">
        <v>348.29224454015798</v>
      </c>
      <c r="AC2801" s="3">
        <v>357.16609999999997</v>
      </c>
      <c r="AD2801" s="3">
        <v>369.30698726053998</v>
      </c>
      <c r="AE2801" s="3">
        <v>381.54262089080999</v>
      </c>
      <c r="AF2801" s="3">
        <v>393.87300089080998</v>
      </c>
      <c r="AG2801" s="3">
        <v>406.29812726054001</v>
      </c>
      <c r="AH2801" s="3">
        <v>418.81799999999998</v>
      </c>
      <c r="AI2801" s="3">
        <v>433.70144225603298</v>
      </c>
      <c r="AJ2801" s="3">
        <v>448.70882338404903</v>
      </c>
      <c r="AK2801" s="3">
        <v>463.84014338404899</v>
      </c>
      <c r="AL2801" s="3">
        <v>479.09540225603303</v>
      </c>
      <c r="AM2801" s="3">
        <v>494.47460000000001</v>
      </c>
      <c r="AN2801" s="4"/>
      <c r="AO2801" s="4"/>
    </row>
    <row r="2802" spans="1:41" x14ac:dyDescent="0.25">
      <c r="A2802" s="378" t="str">
        <f t="shared" si="21"/>
        <v>DIC7</v>
      </c>
      <c r="B2802" s="2" t="s">
        <v>4</v>
      </c>
      <c r="C2802" s="2" t="s">
        <v>2</v>
      </c>
      <c r="D2802" s="2" t="s">
        <v>26</v>
      </c>
      <c r="E2802" s="2" t="s">
        <v>37</v>
      </c>
      <c r="F2802" s="2" t="s">
        <v>262</v>
      </c>
      <c r="G2802" s="4"/>
      <c r="H2802" s="3">
        <v>9.4806706723037593</v>
      </c>
      <c r="I2802" s="3">
        <v>10.092326844710399</v>
      </c>
      <c r="J2802" s="3">
        <v>10.092326844710399</v>
      </c>
      <c r="K2802" s="3">
        <v>10.092326844710399</v>
      </c>
      <c r="L2802" s="3">
        <v>10.092326844710399</v>
      </c>
      <c r="M2802" s="3">
        <v>10.092326844710399</v>
      </c>
      <c r="N2802" s="3">
        <v>10.092326844710399</v>
      </c>
      <c r="O2802" s="3">
        <v>10.092326844710399</v>
      </c>
      <c r="P2802" s="3">
        <v>10.092326844710399</v>
      </c>
      <c r="Q2802" s="3">
        <v>10.092326844710399</v>
      </c>
      <c r="R2802" s="3">
        <v>10.092326844710399</v>
      </c>
      <c r="S2802" s="3">
        <v>10.092326844710399</v>
      </c>
      <c r="T2802" s="3">
        <v>10.092326844710399</v>
      </c>
      <c r="U2802" s="3">
        <v>10.092326844710399</v>
      </c>
      <c r="V2802" s="3">
        <v>10.092326844710399</v>
      </c>
      <c r="W2802" s="3">
        <v>10.092326844710399</v>
      </c>
      <c r="X2802" s="3">
        <v>10.092326844710399</v>
      </c>
      <c r="Y2802" s="3">
        <v>10.092326844710399</v>
      </c>
      <c r="Z2802" s="3">
        <v>10.092326844710399</v>
      </c>
      <c r="AA2802" s="3">
        <v>10.092326844710399</v>
      </c>
      <c r="AB2802" s="3">
        <v>10.092326844710399</v>
      </c>
      <c r="AC2802" s="3">
        <v>10.092326844710399</v>
      </c>
      <c r="AD2802" s="3">
        <v>10.092326844710399</v>
      </c>
      <c r="AE2802" s="3">
        <v>10.092326844710399</v>
      </c>
      <c r="AF2802" s="3">
        <v>10.092326844710399</v>
      </c>
      <c r="AG2802" s="3">
        <v>10.092326844710399</v>
      </c>
      <c r="AH2802" s="3">
        <v>10.092326844710399</v>
      </c>
      <c r="AI2802" s="3">
        <v>10.092326844710399</v>
      </c>
      <c r="AJ2802" s="3">
        <v>10.092326844710399</v>
      </c>
      <c r="AK2802" s="3">
        <v>10.092326844710399</v>
      </c>
      <c r="AL2802" s="3">
        <v>10.092326844710399</v>
      </c>
      <c r="AM2802" s="3">
        <v>10.092326844710399</v>
      </c>
      <c r="AN2802" s="4"/>
      <c r="AO2802" s="4"/>
    </row>
    <row r="2803" spans="1:41" x14ac:dyDescent="0.25">
      <c r="A2803" s="378" t="str">
        <f t="shared" si="21"/>
        <v>DIC7</v>
      </c>
      <c r="B2803" s="2" t="s">
        <v>4</v>
      </c>
      <c r="C2803" s="2" t="s">
        <v>2</v>
      </c>
      <c r="D2803" s="2" t="s">
        <v>26</v>
      </c>
      <c r="E2803" s="2" t="s">
        <v>37</v>
      </c>
      <c r="F2803" s="2" t="s">
        <v>263</v>
      </c>
      <c r="G2803" s="4"/>
      <c r="H2803" s="3">
        <v>3.6351787607135599</v>
      </c>
      <c r="I2803" s="3">
        <v>4.1573407601939198</v>
      </c>
      <c r="J2803" s="3">
        <v>4.1573407601939198</v>
      </c>
      <c r="K2803" s="3">
        <v>4.1573407601939198</v>
      </c>
      <c r="L2803" s="3">
        <v>4.1573407601939198</v>
      </c>
      <c r="M2803" s="3">
        <v>4.1573407601939198</v>
      </c>
      <c r="N2803" s="3">
        <v>4.1573407601939198</v>
      </c>
      <c r="O2803" s="3">
        <v>4.1573407601939198</v>
      </c>
      <c r="P2803" s="3">
        <v>4.1573407601939198</v>
      </c>
      <c r="Q2803" s="3">
        <v>4.1573407601939198</v>
      </c>
      <c r="R2803" s="3">
        <v>4.1573407601939198</v>
      </c>
      <c r="S2803" s="3">
        <v>4.1573407601939198</v>
      </c>
      <c r="T2803" s="3">
        <v>4.1573407601939198</v>
      </c>
      <c r="U2803" s="3">
        <v>4.1573407601939198</v>
      </c>
      <c r="V2803" s="3">
        <v>4.1573407601939198</v>
      </c>
      <c r="W2803" s="3">
        <v>4.1573407601939198</v>
      </c>
      <c r="X2803" s="3">
        <v>4.1573407601939198</v>
      </c>
      <c r="Y2803" s="3">
        <v>4.1573407601939198</v>
      </c>
      <c r="Z2803" s="3">
        <v>4.1573407601939198</v>
      </c>
      <c r="AA2803" s="3">
        <v>4.1573407601939198</v>
      </c>
      <c r="AB2803" s="3">
        <v>4.1573407601939198</v>
      </c>
      <c r="AC2803" s="3">
        <v>4.1573407601939198</v>
      </c>
      <c r="AD2803" s="3">
        <v>4.1573407601939198</v>
      </c>
      <c r="AE2803" s="3">
        <v>4.1573407601939198</v>
      </c>
      <c r="AF2803" s="3">
        <v>4.1573407601939198</v>
      </c>
      <c r="AG2803" s="3">
        <v>4.1573407601939198</v>
      </c>
      <c r="AH2803" s="3">
        <v>4.1573407601939198</v>
      </c>
      <c r="AI2803" s="3">
        <v>4.1573407601939198</v>
      </c>
      <c r="AJ2803" s="3">
        <v>4.1573407601939198</v>
      </c>
      <c r="AK2803" s="3">
        <v>4.1573407601939198</v>
      </c>
      <c r="AL2803" s="3">
        <v>4.1573407601939198</v>
      </c>
      <c r="AM2803" s="3">
        <v>4.1573407601939198</v>
      </c>
      <c r="AN2803" s="4"/>
      <c r="AO2803" s="4"/>
    </row>
    <row r="2804" spans="1:41" x14ac:dyDescent="0.25">
      <c r="A2804" s="378" t="str">
        <f t="shared" si="21"/>
        <v>DIC7</v>
      </c>
      <c r="B2804" s="2" t="s">
        <v>4</v>
      </c>
      <c r="C2804" s="2" t="s">
        <v>2</v>
      </c>
      <c r="D2804" s="2" t="s">
        <v>26</v>
      </c>
      <c r="E2804" s="2" t="s">
        <v>119</v>
      </c>
      <c r="F2804" s="2" t="s">
        <v>224</v>
      </c>
      <c r="G2804" s="4"/>
      <c r="H2804" s="3">
        <v>66.112604973443396</v>
      </c>
      <c r="I2804" s="3">
        <v>53.424404498537797</v>
      </c>
      <c r="J2804" s="3">
        <v>41.828386311251499</v>
      </c>
      <c r="K2804" s="3">
        <v>48.8477145624679</v>
      </c>
      <c r="L2804" s="3">
        <v>46.559369594433001</v>
      </c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</row>
    <row r="2805" spans="1:41" x14ac:dyDescent="0.25">
      <c r="A2805" s="378" t="str">
        <f t="shared" si="21"/>
        <v>DIC7</v>
      </c>
      <c r="B2805" s="2" t="s">
        <v>4</v>
      </c>
      <c r="C2805" s="2" t="s">
        <v>2</v>
      </c>
      <c r="D2805" s="2" t="s">
        <v>26</v>
      </c>
      <c r="E2805" s="2" t="s">
        <v>119</v>
      </c>
      <c r="F2805" s="2" t="s">
        <v>252</v>
      </c>
      <c r="G2805" s="4"/>
      <c r="H2805" s="3">
        <v>2.4731269675402499</v>
      </c>
      <c r="I2805" s="3">
        <v>1.99848932806665</v>
      </c>
      <c r="J2805" s="3">
        <v>1.56470782291215</v>
      </c>
      <c r="K2805" s="3">
        <v>1.82728543574519</v>
      </c>
      <c r="L2805" s="3">
        <v>1.7416834895844699</v>
      </c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</row>
    <row r="2806" spans="1:41" x14ac:dyDescent="0.25">
      <c r="A2806" s="378" t="str">
        <f t="shared" si="21"/>
        <v>DIC7</v>
      </c>
      <c r="B2806" s="2" t="s">
        <v>4</v>
      </c>
      <c r="C2806" s="2" t="s">
        <v>2</v>
      </c>
      <c r="D2806" s="2" t="s">
        <v>26</v>
      </c>
      <c r="E2806" s="2" t="s">
        <v>120</v>
      </c>
      <c r="F2806" s="2" t="s">
        <v>225</v>
      </c>
      <c r="G2806" s="4"/>
      <c r="H2806" s="3">
        <v>103.12914652075899</v>
      </c>
      <c r="I2806" s="3">
        <v>125.59009976354101</v>
      </c>
      <c r="J2806" s="3">
        <v>99.720997357868796</v>
      </c>
      <c r="K2806" s="3">
        <v>98.395806682325102</v>
      </c>
      <c r="L2806" s="3">
        <v>56.367234731459398</v>
      </c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</row>
    <row r="2807" spans="1:41" x14ac:dyDescent="0.25">
      <c r="A2807" s="378" t="str">
        <f t="shared" si="21"/>
        <v>DIC7</v>
      </c>
      <c r="B2807" s="2" t="s">
        <v>4</v>
      </c>
      <c r="C2807" s="2" t="s">
        <v>2</v>
      </c>
      <c r="D2807" s="2" t="s">
        <v>26</v>
      </c>
      <c r="E2807" s="2" t="s">
        <v>120</v>
      </c>
      <c r="F2807" s="2" t="s">
        <v>253</v>
      </c>
      <c r="G2807" s="4"/>
      <c r="H2807" s="3">
        <v>13.7668656107645</v>
      </c>
      <c r="I2807" s="3">
        <v>13.7668656107645</v>
      </c>
      <c r="J2807" s="3">
        <v>13.7668656107645</v>
      </c>
      <c r="K2807" s="3">
        <v>13.7668656107645</v>
      </c>
      <c r="L2807" s="3">
        <v>13.7668656107645</v>
      </c>
      <c r="M2807" s="3">
        <v>13.7668656107645</v>
      </c>
      <c r="N2807" s="3">
        <v>13.7668656107645</v>
      </c>
      <c r="O2807" s="3">
        <v>13.7668656107645</v>
      </c>
      <c r="P2807" s="3">
        <v>13.7668656107645</v>
      </c>
      <c r="Q2807" s="3">
        <v>12.927019439055</v>
      </c>
      <c r="R2807" s="3">
        <v>6.7289795431712296</v>
      </c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</row>
    <row r="2808" spans="1:41" x14ac:dyDescent="0.25">
      <c r="A2808" s="378" t="str">
        <f t="shared" si="21"/>
        <v>DIC7</v>
      </c>
      <c r="B2808" s="2" t="s">
        <v>4</v>
      </c>
      <c r="C2808" s="2" t="s">
        <v>2</v>
      </c>
      <c r="D2808" s="2" t="s">
        <v>26</v>
      </c>
      <c r="E2808" s="2" t="s">
        <v>120</v>
      </c>
      <c r="F2808" s="2" t="s">
        <v>267</v>
      </c>
      <c r="G2808" s="4"/>
      <c r="H2808" s="3">
        <v>107.235436845107</v>
      </c>
      <c r="I2808" s="3">
        <v>107.235436845107</v>
      </c>
      <c r="J2808" s="3">
        <v>107.235436845107</v>
      </c>
      <c r="K2808" s="3">
        <v>107.235436845107</v>
      </c>
      <c r="L2808" s="3">
        <v>107.235436845107</v>
      </c>
      <c r="M2808" s="3">
        <v>107.235436845107</v>
      </c>
      <c r="N2808" s="3">
        <v>107.235436845107</v>
      </c>
      <c r="O2808" s="3">
        <v>107.235436845107</v>
      </c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</row>
    <row r="2809" spans="1:41" x14ac:dyDescent="0.25">
      <c r="A2809" s="378" t="str">
        <f t="shared" si="21"/>
        <v>DIC7</v>
      </c>
      <c r="B2809" s="2" t="s">
        <v>4</v>
      </c>
      <c r="C2809" s="2" t="s">
        <v>2</v>
      </c>
      <c r="D2809" s="2" t="s">
        <v>26</v>
      </c>
      <c r="E2809" s="2" t="s">
        <v>121</v>
      </c>
      <c r="F2809" s="2" t="s">
        <v>268</v>
      </c>
      <c r="G2809" s="4"/>
      <c r="H2809" s="3">
        <v>0.76119589685056099</v>
      </c>
      <c r="I2809" s="3">
        <v>0.72051007702467895</v>
      </c>
      <c r="J2809" s="3">
        <v>0.68548825017857495</v>
      </c>
      <c r="K2809" s="3">
        <v>0.65046642333247195</v>
      </c>
      <c r="L2809" s="3">
        <v>0.61544459648636796</v>
      </c>
      <c r="M2809" s="3">
        <v>0.56666803030586999</v>
      </c>
      <c r="N2809" s="3">
        <v>0.51789146412537101</v>
      </c>
      <c r="O2809" s="3">
        <v>0.479212091279826</v>
      </c>
      <c r="P2809" s="3">
        <v>0.44053271843427999</v>
      </c>
      <c r="Q2809" s="3">
        <v>0.40185334558873498</v>
      </c>
      <c r="R2809" s="3">
        <v>0.257195118743764</v>
      </c>
      <c r="S2809" s="3">
        <v>0.25719511874379197</v>
      </c>
      <c r="T2809" s="3">
        <v>0.25719511874379197</v>
      </c>
      <c r="U2809" s="3">
        <v>0.18212384600123699</v>
      </c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</row>
    <row r="2810" spans="1:41" x14ac:dyDescent="0.25">
      <c r="A2810" s="378" t="str">
        <f t="shared" si="21"/>
        <v>DIC7</v>
      </c>
      <c r="B2810" s="2" t="s">
        <v>4</v>
      </c>
      <c r="C2810" s="2" t="s">
        <v>2</v>
      </c>
      <c r="D2810" s="2" t="s">
        <v>26</v>
      </c>
      <c r="E2810" s="2" t="s">
        <v>123</v>
      </c>
      <c r="F2810" s="2" t="s">
        <v>227</v>
      </c>
      <c r="G2810" s="4"/>
      <c r="H2810" s="3">
        <v>2.2141956705433099</v>
      </c>
      <c r="I2810" s="3">
        <v>1.93151850142564</v>
      </c>
      <c r="J2810" s="3">
        <v>1.6334702466498701</v>
      </c>
      <c r="K2810" s="3">
        <v>1.3354219918740999</v>
      </c>
      <c r="L2810" s="3">
        <v>1.03737373709833</v>
      </c>
      <c r="M2810" s="3">
        <v>0.71791090196648499</v>
      </c>
      <c r="N2810" s="3">
        <v>0.39844806683464501</v>
      </c>
      <c r="O2810" s="3">
        <v>0.17779686488728899</v>
      </c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</row>
    <row r="2811" spans="1:41" x14ac:dyDescent="0.25">
      <c r="A2811" s="378" t="str">
        <f t="shared" si="21"/>
        <v>DIC7</v>
      </c>
      <c r="B2811" s="2" t="s">
        <v>4</v>
      </c>
      <c r="C2811" s="2" t="s">
        <v>2</v>
      </c>
      <c r="D2811" s="2" t="s">
        <v>26</v>
      </c>
      <c r="E2811" s="2" t="s">
        <v>123</v>
      </c>
      <c r="F2811" s="2" t="s">
        <v>254</v>
      </c>
      <c r="G2811" s="4"/>
      <c r="H2811" s="3">
        <v>1.8336326078651899</v>
      </c>
      <c r="I2811" s="3">
        <v>1.8336326078651899</v>
      </c>
      <c r="J2811" s="3">
        <v>1.8336326078651899</v>
      </c>
      <c r="K2811" s="3">
        <v>1.8336326078651899</v>
      </c>
      <c r="L2811" s="3">
        <v>1.8336326078651899</v>
      </c>
      <c r="M2811" s="3">
        <v>1.8336326078651899</v>
      </c>
      <c r="N2811" s="3">
        <v>1.8336326078651899</v>
      </c>
      <c r="O2811" s="3">
        <v>1.8336326078651899</v>
      </c>
      <c r="P2811" s="3">
        <v>1.6658248218678</v>
      </c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</row>
    <row r="2812" spans="1:41" x14ac:dyDescent="0.25">
      <c r="A2812" s="378" t="str">
        <f t="shared" si="21"/>
        <v>DIC7</v>
      </c>
      <c r="B2812" s="2" t="s">
        <v>4</v>
      </c>
      <c r="C2812" s="2" t="s">
        <v>2</v>
      </c>
      <c r="D2812" s="2" t="s">
        <v>26</v>
      </c>
      <c r="E2812" s="2" t="s">
        <v>124</v>
      </c>
      <c r="F2812" s="2" t="s">
        <v>228</v>
      </c>
      <c r="G2812" s="4"/>
      <c r="H2812" s="3">
        <v>0.33444362273962702</v>
      </c>
      <c r="I2812" s="3">
        <v>0.25044239005545399</v>
      </c>
      <c r="J2812" s="3">
        <v>0.19740570051860601</v>
      </c>
      <c r="K2812" s="3">
        <v>0.144369010981758</v>
      </c>
      <c r="L2812" s="3">
        <v>9.1332321444910006E-2</v>
      </c>
      <c r="M2812" s="3">
        <v>1.4314293378714E-2</v>
      </c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</row>
    <row r="2813" spans="1:41" x14ac:dyDescent="0.25">
      <c r="A2813" s="378" t="str">
        <f t="shared" si="21"/>
        <v>DIC7</v>
      </c>
      <c r="B2813" s="2" t="s">
        <v>4</v>
      </c>
      <c r="C2813" s="2" t="s">
        <v>2</v>
      </c>
      <c r="D2813" s="2" t="s">
        <v>26</v>
      </c>
      <c r="E2813" s="2" t="s">
        <v>124</v>
      </c>
      <c r="F2813" s="2" t="s">
        <v>255</v>
      </c>
      <c r="G2813" s="4"/>
      <c r="H2813" s="3">
        <v>0.23745837409794501</v>
      </c>
      <c r="I2813" s="3">
        <v>0.23745837409794501</v>
      </c>
      <c r="J2813" s="3">
        <v>0.23745837409794501</v>
      </c>
      <c r="K2813" s="3">
        <v>0.23745837409794501</v>
      </c>
      <c r="L2813" s="3">
        <v>0.23745837409794501</v>
      </c>
      <c r="M2813" s="3">
        <v>0.23745837409794501</v>
      </c>
      <c r="N2813" s="3">
        <v>0.23745837409794501</v>
      </c>
      <c r="O2813" s="3">
        <v>0.23745837409794501</v>
      </c>
      <c r="P2813" s="3">
        <v>0.23745837409794501</v>
      </c>
      <c r="Q2813" s="3">
        <v>0.23745837409794501</v>
      </c>
      <c r="R2813" s="3">
        <v>0.23745837409794501</v>
      </c>
      <c r="S2813" s="3">
        <v>0.23745837409794501</v>
      </c>
      <c r="T2813" s="3">
        <v>0.23745837409794501</v>
      </c>
      <c r="U2813" s="3">
        <v>0.23745837409794501</v>
      </c>
      <c r="V2813" s="3">
        <v>0.12069968403704</v>
      </c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</row>
    <row r="2814" spans="1:41" x14ac:dyDescent="0.25">
      <c r="A2814" s="378" t="str">
        <f t="shared" si="21"/>
        <v>DIC7</v>
      </c>
      <c r="B2814" s="2" t="s">
        <v>4</v>
      </c>
      <c r="C2814" s="2" t="s">
        <v>2</v>
      </c>
      <c r="D2814" s="2" t="s">
        <v>26</v>
      </c>
      <c r="E2814" s="2" t="s">
        <v>124</v>
      </c>
      <c r="F2814" s="2" t="s">
        <v>269</v>
      </c>
      <c r="G2814" s="4"/>
      <c r="H2814" s="3">
        <v>0.66500931021379195</v>
      </c>
      <c r="I2814" s="3">
        <v>0.66500931021379195</v>
      </c>
      <c r="J2814" s="3">
        <v>0.66500931021379195</v>
      </c>
      <c r="K2814" s="3">
        <v>0.66500931021379195</v>
      </c>
      <c r="L2814" s="3">
        <v>0.66500931021379195</v>
      </c>
      <c r="M2814" s="3">
        <v>0.66500931021379195</v>
      </c>
      <c r="N2814" s="3">
        <v>0.60230557552631003</v>
      </c>
      <c r="O2814" s="3">
        <v>0.53816872462989296</v>
      </c>
      <c r="P2814" s="3">
        <v>0.47403187373347599</v>
      </c>
      <c r="Q2814" s="3">
        <v>0.412867188519012</v>
      </c>
      <c r="R2814" s="3">
        <v>0.351702503304549</v>
      </c>
      <c r="S2814" s="3">
        <v>0.290537818090086</v>
      </c>
      <c r="T2814" s="3">
        <v>0.25888317670640498</v>
      </c>
      <c r="U2814" s="3">
        <v>0.227228535322724</v>
      </c>
      <c r="V2814" s="3">
        <v>1.7279035252020802E-2</v>
      </c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</row>
    <row r="2815" spans="1:41" x14ac:dyDescent="0.25">
      <c r="A2815" s="378" t="str">
        <f t="shared" si="21"/>
        <v>DIC7</v>
      </c>
      <c r="B2815" s="2" t="s">
        <v>4</v>
      </c>
      <c r="C2815" s="2" t="s">
        <v>2</v>
      </c>
      <c r="D2815" s="2" t="s">
        <v>26</v>
      </c>
      <c r="E2815" s="2" t="s">
        <v>125</v>
      </c>
      <c r="F2815" s="2" t="s">
        <v>229</v>
      </c>
      <c r="G2815" s="4"/>
      <c r="H2815" s="3">
        <v>13.697635975617301</v>
      </c>
      <c r="I2815" s="3">
        <v>13.4481774575871</v>
      </c>
      <c r="J2815" s="3">
        <v>13.4565808012812</v>
      </c>
      <c r="K2815" s="3">
        <v>13.464984144975199</v>
      </c>
      <c r="L2815" s="3">
        <v>13.4733874886692</v>
      </c>
      <c r="M2815" s="3">
        <v>12.445566495126201</v>
      </c>
      <c r="N2815" s="3">
        <v>11.417745501583299</v>
      </c>
      <c r="O2815" s="3">
        <v>10.571970317741499</v>
      </c>
      <c r="P2815" s="3">
        <v>9.7261951338996795</v>
      </c>
      <c r="Q2815" s="3">
        <v>9.0251385183719002</v>
      </c>
      <c r="R2815" s="3">
        <v>8.3240819028441102</v>
      </c>
      <c r="S2815" s="3">
        <v>7.62302528731633</v>
      </c>
      <c r="T2815" s="3">
        <v>7.1337013778712803</v>
      </c>
      <c r="U2815" s="3">
        <v>6.64482650908334</v>
      </c>
      <c r="V2815" s="3">
        <v>3.2101124382792001</v>
      </c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</row>
    <row r="2816" spans="1:41" x14ac:dyDescent="0.25">
      <c r="A2816" s="378" t="str">
        <f t="shared" si="21"/>
        <v>DIC7</v>
      </c>
      <c r="B2816" s="2" t="s">
        <v>4</v>
      </c>
      <c r="C2816" s="2" t="s">
        <v>2</v>
      </c>
      <c r="D2816" s="2" t="s">
        <v>26</v>
      </c>
      <c r="E2816" s="2" t="s">
        <v>125</v>
      </c>
      <c r="F2816" s="2" t="s">
        <v>256</v>
      </c>
      <c r="G2816" s="4"/>
      <c r="H2816" s="3">
        <v>3.19641395045299E-2</v>
      </c>
      <c r="I2816" s="3">
        <v>3.19641395045299E-2</v>
      </c>
      <c r="J2816" s="3">
        <v>3.19641395045299E-2</v>
      </c>
      <c r="K2816" s="3">
        <v>3.19641395045299E-2</v>
      </c>
      <c r="L2816" s="3">
        <v>3.19641395045299E-2</v>
      </c>
      <c r="M2816" s="3">
        <v>3.19641395045299E-2</v>
      </c>
      <c r="N2816" s="3">
        <v>3.19641395045299E-2</v>
      </c>
      <c r="O2816" s="3">
        <v>3.19641395045299E-2</v>
      </c>
      <c r="P2816" s="3">
        <v>3.19641395045299E-2</v>
      </c>
      <c r="Q2816" s="3">
        <v>3.19641395045299E-2</v>
      </c>
      <c r="R2816" s="3">
        <v>3.19641395045299E-2</v>
      </c>
      <c r="S2816" s="3">
        <v>3.19641395045299E-2</v>
      </c>
      <c r="T2816" s="3">
        <v>2.9479930948900501E-2</v>
      </c>
      <c r="U2816" s="3">
        <v>2.6546681736172899E-2</v>
      </c>
      <c r="V2816" s="3">
        <v>2.4202357247800999E-2</v>
      </c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</row>
    <row r="2817" spans="1:41" x14ac:dyDescent="0.25">
      <c r="A2817" s="378" t="str">
        <f t="shared" si="21"/>
        <v>DIC7</v>
      </c>
      <c r="B2817" s="2" t="s">
        <v>4</v>
      </c>
      <c r="C2817" s="2" t="s">
        <v>2</v>
      </c>
      <c r="D2817" s="2" t="s">
        <v>26</v>
      </c>
      <c r="E2817" s="2" t="s">
        <v>127</v>
      </c>
      <c r="F2817" s="2" t="s">
        <v>225</v>
      </c>
      <c r="G2817" s="4"/>
      <c r="H2817" s="3">
        <v>85.323487662677806</v>
      </c>
      <c r="I2817" s="3">
        <v>85.323487662677806</v>
      </c>
      <c r="J2817" s="3">
        <v>85.323487662677806</v>
      </c>
      <c r="K2817" s="3">
        <v>85.323487662677806</v>
      </c>
      <c r="L2817" s="3">
        <v>85.323487662677806</v>
      </c>
      <c r="M2817" s="3">
        <v>85.323487662677806</v>
      </c>
      <c r="N2817" s="3">
        <v>85.323487662677806</v>
      </c>
      <c r="O2817" s="3">
        <v>85.323487662677806</v>
      </c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</row>
    <row r="2818" spans="1:41" x14ac:dyDescent="0.25">
      <c r="A2818" s="378" t="str">
        <f t="shared" si="21"/>
        <v>DIC7</v>
      </c>
      <c r="B2818" s="2" t="s">
        <v>4</v>
      </c>
      <c r="C2818" s="2" t="s">
        <v>2</v>
      </c>
      <c r="D2818" s="2" t="s">
        <v>26</v>
      </c>
      <c r="E2818" s="2" t="s">
        <v>128</v>
      </c>
      <c r="F2818" s="2" t="s">
        <v>226</v>
      </c>
      <c r="G2818" s="4"/>
      <c r="H2818" s="3">
        <v>0.41812268961593002</v>
      </c>
      <c r="I2818" s="3">
        <v>0.395774087258491</v>
      </c>
      <c r="J2818" s="3">
        <v>0.37653669975188098</v>
      </c>
      <c r="K2818" s="3">
        <v>0.35729931224527001</v>
      </c>
      <c r="L2818" s="3">
        <v>0.33806192473865998</v>
      </c>
      <c r="M2818" s="3">
        <v>0.31126909896805099</v>
      </c>
      <c r="N2818" s="3">
        <v>0.28447627319744201</v>
      </c>
      <c r="O2818" s="3">
        <v>0.26322980632373499</v>
      </c>
      <c r="P2818" s="3">
        <v>0.24198333945002901</v>
      </c>
      <c r="Q2818" s="3">
        <v>0.22073687257632199</v>
      </c>
      <c r="R2818" s="3">
        <v>0.14127652980024299</v>
      </c>
      <c r="S2818" s="3">
        <v>0.14127652980025901</v>
      </c>
      <c r="T2818" s="3">
        <v>0.14127652980025901</v>
      </c>
      <c r="U2818" s="3">
        <v>0.10004009828259</v>
      </c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</row>
    <row r="2819" spans="1:41" x14ac:dyDescent="0.25">
      <c r="A2819" s="378" t="str">
        <f t="shared" si="21"/>
        <v>DIC7</v>
      </c>
      <c r="B2819" s="2" t="s">
        <v>4</v>
      </c>
      <c r="C2819" s="2" t="s">
        <v>2</v>
      </c>
      <c r="D2819" s="2" t="s">
        <v>26</v>
      </c>
      <c r="E2819" s="2" t="s">
        <v>132</v>
      </c>
      <c r="F2819" s="2" t="s">
        <v>219</v>
      </c>
      <c r="G2819" s="4"/>
      <c r="H2819" s="3">
        <v>5.6248518848484004</v>
      </c>
      <c r="I2819" s="3">
        <v>5.9877455548386198</v>
      </c>
      <c r="J2819" s="3">
        <v>5.9877455548386198</v>
      </c>
      <c r="K2819" s="3">
        <v>5.9877455548386198</v>
      </c>
      <c r="L2819" s="3">
        <v>5.9877455548386198</v>
      </c>
      <c r="M2819" s="3">
        <v>5.9877455548386198</v>
      </c>
      <c r="N2819" s="3">
        <v>5.9877455548386198</v>
      </c>
      <c r="O2819" s="3">
        <v>5.9877455548386198</v>
      </c>
      <c r="P2819" s="3">
        <v>5.9877455548386198</v>
      </c>
      <c r="Q2819" s="3">
        <v>5.9877455548386198</v>
      </c>
      <c r="R2819" s="3">
        <v>5.9877455548386198</v>
      </c>
      <c r="S2819" s="3">
        <v>5.9877455548386198</v>
      </c>
      <c r="T2819" s="3">
        <v>5.9877455548386198</v>
      </c>
      <c r="U2819" s="3">
        <v>5.9877455548386198</v>
      </c>
      <c r="V2819" s="3">
        <v>5.9877455548386198</v>
      </c>
      <c r="W2819" s="3">
        <v>5.9877455548386198</v>
      </c>
      <c r="X2819" s="3">
        <v>5.9877455548386198</v>
      </c>
      <c r="Y2819" s="3">
        <v>5.9877455548386198</v>
      </c>
      <c r="Z2819" s="3">
        <v>5.9877455548386198</v>
      </c>
      <c r="AA2819" s="3">
        <v>5.9877455548386198</v>
      </c>
      <c r="AB2819" s="3">
        <v>5.9877455548386198</v>
      </c>
      <c r="AC2819" s="3">
        <v>5.9877455548386198</v>
      </c>
      <c r="AD2819" s="3">
        <v>5.9877455548386198</v>
      </c>
      <c r="AE2819" s="3">
        <v>5.9877455548386198</v>
      </c>
      <c r="AF2819" s="3">
        <v>5.9877455548386198</v>
      </c>
      <c r="AG2819" s="3">
        <v>5.9877455548386198</v>
      </c>
      <c r="AH2819" s="3">
        <v>5.9877455548386198</v>
      </c>
      <c r="AI2819" s="3">
        <v>5.9877455548386198</v>
      </c>
      <c r="AJ2819" s="3">
        <v>5.9877455548386198</v>
      </c>
      <c r="AK2819" s="3">
        <v>5.9877455548386198</v>
      </c>
      <c r="AL2819" s="3">
        <v>5.9877455548386198</v>
      </c>
      <c r="AM2819" s="3">
        <v>5.9877455548386198</v>
      </c>
      <c r="AN2819" s="4"/>
      <c r="AO2819" s="4"/>
    </row>
    <row r="2820" spans="1:41" x14ac:dyDescent="0.25">
      <c r="A2820" s="378" t="str">
        <f t="shared" si="21"/>
        <v>DIC7</v>
      </c>
      <c r="B2820" s="2" t="s">
        <v>4</v>
      </c>
      <c r="C2820" s="2" t="s">
        <v>2</v>
      </c>
      <c r="D2820" s="2" t="s">
        <v>26</v>
      </c>
      <c r="E2820" s="2" t="s">
        <v>132</v>
      </c>
      <c r="F2820" s="2" t="s">
        <v>279</v>
      </c>
      <c r="G2820" s="4"/>
      <c r="H2820" s="3">
        <v>3.8558187874553602</v>
      </c>
      <c r="I2820" s="3">
        <v>4.1045812898718301</v>
      </c>
      <c r="J2820" s="3">
        <v>4.1045812898718301</v>
      </c>
      <c r="K2820" s="3">
        <v>4.1045812898718301</v>
      </c>
      <c r="L2820" s="3">
        <v>4.1045812898718301</v>
      </c>
      <c r="M2820" s="3">
        <v>4.1045812898718301</v>
      </c>
      <c r="N2820" s="3">
        <v>4.1045812898718301</v>
      </c>
      <c r="O2820" s="3">
        <v>4.1045812898718301</v>
      </c>
      <c r="P2820" s="3">
        <v>4.1045812898718301</v>
      </c>
      <c r="Q2820" s="3">
        <v>4.1045812898718301</v>
      </c>
      <c r="R2820" s="3">
        <v>4.1045812898718301</v>
      </c>
      <c r="S2820" s="3">
        <v>4.1045812898718301</v>
      </c>
      <c r="T2820" s="3">
        <v>4.1045812898718301</v>
      </c>
      <c r="U2820" s="3">
        <v>4.1045812898718301</v>
      </c>
      <c r="V2820" s="3">
        <v>4.1045812898718301</v>
      </c>
      <c r="W2820" s="3">
        <v>4.1045812898718301</v>
      </c>
      <c r="X2820" s="3">
        <v>4.1045812898718301</v>
      </c>
      <c r="Y2820" s="3">
        <v>4.1045812898718301</v>
      </c>
      <c r="Z2820" s="3">
        <v>4.1045812898718301</v>
      </c>
      <c r="AA2820" s="3">
        <v>4.1045812898718301</v>
      </c>
      <c r="AB2820" s="3">
        <v>4.1045812898718301</v>
      </c>
      <c r="AC2820" s="3">
        <v>4.1045812898718301</v>
      </c>
      <c r="AD2820" s="3">
        <v>4.1045812898718301</v>
      </c>
      <c r="AE2820" s="3">
        <v>4.1045812898718301</v>
      </c>
      <c r="AF2820" s="3">
        <v>4.1045812898718301</v>
      </c>
      <c r="AG2820" s="3">
        <v>4.1045812898718301</v>
      </c>
      <c r="AH2820" s="3">
        <v>4.1045812898718301</v>
      </c>
      <c r="AI2820" s="3">
        <v>4.1045812898718301</v>
      </c>
      <c r="AJ2820" s="3">
        <v>4.1045812898718301</v>
      </c>
      <c r="AK2820" s="3">
        <v>4.1045812898718301</v>
      </c>
      <c r="AL2820" s="3">
        <v>4.1045812898718301</v>
      </c>
      <c r="AM2820" s="3">
        <v>4.1045812898718301</v>
      </c>
      <c r="AN2820" s="4"/>
      <c r="AO2820" s="4"/>
    </row>
    <row r="2821" spans="1:41" x14ac:dyDescent="0.25">
      <c r="A2821" s="378" t="str">
        <f t="shared" si="21"/>
        <v>DIC7</v>
      </c>
      <c r="B2821" s="2" t="s">
        <v>4</v>
      </c>
      <c r="C2821" s="2" t="s">
        <v>2</v>
      </c>
      <c r="D2821" s="2" t="s">
        <v>26</v>
      </c>
      <c r="E2821" s="2" t="s">
        <v>133</v>
      </c>
      <c r="F2821" s="2" t="s">
        <v>220</v>
      </c>
      <c r="G2821" s="4"/>
      <c r="H2821" s="3">
        <v>3.3152994487827301</v>
      </c>
      <c r="I2821" s="3">
        <v>3.7915135507579301</v>
      </c>
      <c r="J2821" s="3">
        <v>3.7915135507579301</v>
      </c>
      <c r="K2821" s="3">
        <v>3.7915135507579301</v>
      </c>
      <c r="L2821" s="3">
        <v>3.7915135507579301</v>
      </c>
      <c r="M2821" s="3">
        <v>3.7915135507579301</v>
      </c>
      <c r="N2821" s="3">
        <v>3.7915135507579301</v>
      </c>
      <c r="O2821" s="3">
        <v>3.7915135507579301</v>
      </c>
      <c r="P2821" s="3">
        <v>3.7915135507579301</v>
      </c>
      <c r="Q2821" s="3">
        <v>3.7915135507579301</v>
      </c>
      <c r="R2821" s="3">
        <v>3.7915135507579301</v>
      </c>
      <c r="S2821" s="3">
        <v>3.7915135507579301</v>
      </c>
      <c r="T2821" s="3">
        <v>3.7915135507579301</v>
      </c>
      <c r="U2821" s="3">
        <v>3.7915135507579301</v>
      </c>
      <c r="V2821" s="3">
        <v>3.7915135507579301</v>
      </c>
      <c r="W2821" s="3">
        <v>3.7915135507579301</v>
      </c>
      <c r="X2821" s="3">
        <v>3.7915135507579301</v>
      </c>
      <c r="Y2821" s="3">
        <v>3.7915135507579301</v>
      </c>
      <c r="Z2821" s="3">
        <v>3.7915135507579301</v>
      </c>
      <c r="AA2821" s="3">
        <v>3.7915135507579301</v>
      </c>
      <c r="AB2821" s="3">
        <v>3.7915135507579301</v>
      </c>
      <c r="AC2821" s="3">
        <v>3.7915135507579301</v>
      </c>
      <c r="AD2821" s="3">
        <v>3.7915135507579301</v>
      </c>
      <c r="AE2821" s="3">
        <v>3.7915135507579301</v>
      </c>
      <c r="AF2821" s="3">
        <v>3.7915135507579301</v>
      </c>
      <c r="AG2821" s="3">
        <v>3.7915135507579301</v>
      </c>
      <c r="AH2821" s="3">
        <v>3.7915135507579301</v>
      </c>
      <c r="AI2821" s="3">
        <v>3.7915135507579301</v>
      </c>
      <c r="AJ2821" s="3">
        <v>3.7915135507579301</v>
      </c>
      <c r="AK2821" s="3">
        <v>3.7915135507579301</v>
      </c>
      <c r="AL2821" s="3">
        <v>3.7915135507579301</v>
      </c>
      <c r="AM2821" s="3">
        <v>3.7915135507579301</v>
      </c>
      <c r="AN2821" s="4"/>
      <c r="AO2821" s="4"/>
    </row>
    <row r="2822" spans="1:41" x14ac:dyDescent="0.25">
      <c r="A2822" s="378" t="str">
        <f t="shared" si="21"/>
        <v>DIC7</v>
      </c>
      <c r="B2822" s="2" t="s">
        <v>4</v>
      </c>
      <c r="C2822" s="2" t="s">
        <v>2</v>
      </c>
      <c r="D2822" s="2" t="s">
        <v>26</v>
      </c>
      <c r="E2822" s="2" t="s">
        <v>133</v>
      </c>
      <c r="F2822" s="2" t="s">
        <v>280</v>
      </c>
      <c r="G2822" s="4"/>
      <c r="H2822" s="3">
        <v>0.31987931193083102</v>
      </c>
      <c r="I2822" s="3">
        <v>0.36582720943599201</v>
      </c>
      <c r="J2822" s="3">
        <v>0.36582720943599201</v>
      </c>
      <c r="K2822" s="3">
        <v>0.36582720943599201</v>
      </c>
      <c r="L2822" s="3">
        <v>0.36582720943599201</v>
      </c>
      <c r="M2822" s="3">
        <v>0.36582720943599201</v>
      </c>
      <c r="N2822" s="3">
        <v>0.36582720943599201</v>
      </c>
      <c r="O2822" s="3">
        <v>0.36582720943599201</v>
      </c>
      <c r="P2822" s="3">
        <v>0.36582720943599201</v>
      </c>
      <c r="Q2822" s="3">
        <v>0.36582720943599201</v>
      </c>
      <c r="R2822" s="3">
        <v>0.36582720943599201</v>
      </c>
      <c r="S2822" s="3">
        <v>0.36582720943599201</v>
      </c>
      <c r="T2822" s="3">
        <v>0.36582720943599201</v>
      </c>
      <c r="U2822" s="3">
        <v>0.36582720943599201</v>
      </c>
      <c r="V2822" s="3">
        <v>0.36582720943599201</v>
      </c>
      <c r="W2822" s="3">
        <v>0.36582720943599201</v>
      </c>
      <c r="X2822" s="3">
        <v>0.36582720943599201</v>
      </c>
      <c r="Y2822" s="3">
        <v>0.36582720943599201</v>
      </c>
      <c r="Z2822" s="3">
        <v>0.36582720943599201</v>
      </c>
      <c r="AA2822" s="3">
        <v>0.36582720943599201</v>
      </c>
      <c r="AB2822" s="3">
        <v>0.36582720943599201</v>
      </c>
      <c r="AC2822" s="3">
        <v>0.36582720943599201</v>
      </c>
      <c r="AD2822" s="3">
        <v>0.36582720943599201</v>
      </c>
      <c r="AE2822" s="3">
        <v>0.36582720943599201</v>
      </c>
      <c r="AF2822" s="3">
        <v>0.36582720943599201</v>
      </c>
      <c r="AG2822" s="3">
        <v>0.36582720943599201</v>
      </c>
      <c r="AH2822" s="3">
        <v>0.36582720943599201</v>
      </c>
      <c r="AI2822" s="3">
        <v>0.36582720943599201</v>
      </c>
      <c r="AJ2822" s="3">
        <v>0.36582720943599201</v>
      </c>
      <c r="AK2822" s="3">
        <v>0.36582720943599201</v>
      </c>
      <c r="AL2822" s="3">
        <v>0.36582720943599201</v>
      </c>
      <c r="AM2822" s="3">
        <v>0.36582720943599201</v>
      </c>
      <c r="AN2822" s="4"/>
      <c r="AO2822" s="4"/>
    </row>
    <row r="2823" spans="1:41" x14ac:dyDescent="0.25">
      <c r="A2823" s="378" t="str">
        <f t="shared" si="21"/>
        <v>DIC7</v>
      </c>
      <c r="B2823" s="2" t="s">
        <v>4</v>
      </c>
      <c r="C2823" s="2" t="s">
        <v>2</v>
      </c>
      <c r="D2823" s="2" t="s">
        <v>26</v>
      </c>
      <c r="E2823" s="2" t="s">
        <v>38</v>
      </c>
      <c r="F2823" s="2" t="s">
        <v>246</v>
      </c>
      <c r="G2823" s="4"/>
      <c r="H2823" s="3">
        <v>234.913397403125</v>
      </c>
      <c r="I2823" s="3">
        <v>241.25245061188099</v>
      </c>
      <c r="J2823" s="3">
        <v>246.73897870014599</v>
      </c>
      <c r="K2823" s="3">
        <v>252.18768464259301</v>
      </c>
      <c r="L2823" s="3">
        <v>257.59856843922398</v>
      </c>
      <c r="M2823" s="3">
        <v>262.97163009003702</v>
      </c>
      <c r="N2823" s="3">
        <v>268.30686959503402</v>
      </c>
      <c r="O2823" s="3">
        <v>270.82879930066599</v>
      </c>
      <c r="P2823" s="3">
        <v>273.29490755691899</v>
      </c>
      <c r="Q2823" s="3">
        <v>275.63848022038798</v>
      </c>
      <c r="R2823" s="3">
        <v>277.98254362568599</v>
      </c>
      <c r="S2823" s="3">
        <v>280.27050362940798</v>
      </c>
      <c r="T2823" s="3">
        <v>280.74928277813001</v>
      </c>
      <c r="U2823" s="3">
        <v>281.17620745735098</v>
      </c>
      <c r="V2823" s="3">
        <v>281.55127766707102</v>
      </c>
      <c r="W2823" s="3">
        <v>281.87449340729103</v>
      </c>
      <c r="X2823" s="3">
        <v>282.14585467800902</v>
      </c>
      <c r="Y2823" s="3">
        <v>281.93258615656902</v>
      </c>
      <c r="Z2823" s="3">
        <v>281.667455632665</v>
      </c>
      <c r="AA2823" s="3">
        <v>281.33537618602401</v>
      </c>
      <c r="AB2823" s="3">
        <v>280.943845406653</v>
      </c>
      <c r="AC2823" s="3">
        <v>280.492863294551</v>
      </c>
      <c r="AD2823" s="3">
        <v>280.005477536238</v>
      </c>
      <c r="AE2823" s="3">
        <v>279.46628394918002</v>
      </c>
      <c r="AF2823" s="3">
        <v>278.875282533377</v>
      </c>
      <c r="AG2823" s="3">
        <v>278.23247328882798</v>
      </c>
      <c r="AH2823" s="3">
        <v>277.53785621553499</v>
      </c>
      <c r="AI2823" s="3">
        <v>277.47159630541699</v>
      </c>
      <c r="AJ2823" s="3">
        <v>277.34901940131499</v>
      </c>
      <c r="AK2823" s="3">
        <v>277.17012550322897</v>
      </c>
      <c r="AL2823" s="3">
        <v>276.93491461115798</v>
      </c>
      <c r="AM2823" s="3">
        <v>276.64338672510303</v>
      </c>
      <c r="AN2823" s="4"/>
      <c r="AO2823" s="4"/>
    </row>
    <row r="2824" spans="1:41" x14ac:dyDescent="0.25">
      <c r="A2824" s="378" t="str">
        <f t="shared" si="21"/>
        <v>DIC7</v>
      </c>
      <c r="B2824" s="2" t="s">
        <v>4</v>
      </c>
      <c r="C2824" s="2" t="s">
        <v>2</v>
      </c>
      <c r="D2824" s="2" t="s">
        <v>26</v>
      </c>
      <c r="E2824" s="2" t="s">
        <v>134</v>
      </c>
      <c r="F2824" s="2" t="s">
        <v>270</v>
      </c>
      <c r="G2824" s="4"/>
      <c r="H2824" s="3">
        <v>2.9272459675263298</v>
      </c>
      <c r="I2824" s="3">
        <v>3.11610054607642</v>
      </c>
      <c r="J2824" s="3">
        <v>3.11610054607642</v>
      </c>
      <c r="K2824" s="3">
        <v>3.11610054607642</v>
      </c>
      <c r="L2824" s="3">
        <v>3.11610054607642</v>
      </c>
      <c r="M2824" s="3">
        <v>3.11610054607642</v>
      </c>
      <c r="N2824" s="3">
        <v>3.11610054607642</v>
      </c>
      <c r="O2824" s="3">
        <v>3.11610054607642</v>
      </c>
      <c r="P2824" s="3">
        <v>3.11610054607642</v>
      </c>
      <c r="Q2824" s="3">
        <v>3.11610054607642</v>
      </c>
      <c r="R2824" s="3">
        <v>3.11610054607642</v>
      </c>
      <c r="S2824" s="3">
        <v>3.11610054607642</v>
      </c>
      <c r="T2824" s="3">
        <v>3.11610054607642</v>
      </c>
      <c r="U2824" s="3">
        <v>3.11610054607642</v>
      </c>
      <c r="V2824" s="3">
        <v>3.11610054607642</v>
      </c>
      <c r="W2824" s="3">
        <v>3.11610054607642</v>
      </c>
      <c r="X2824" s="3">
        <v>3.11610054607642</v>
      </c>
      <c r="Y2824" s="3">
        <v>3.11610054607642</v>
      </c>
      <c r="Z2824" s="3">
        <v>3.11610054607642</v>
      </c>
      <c r="AA2824" s="3">
        <v>3.11610054607642</v>
      </c>
      <c r="AB2824" s="3">
        <v>3.11610054607642</v>
      </c>
      <c r="AC2824" s="3">
        <v>3.11610054607642</v>
      </c>
      <c r="AD2824" s="3">
        <v>3.11610054607642</v>
      </c>
      <c r="AE2824" s="3">
        <v>3.11610054607642</v>
      </c>
      <c r="AF2824" s="3">
        <v>3.11610054607642</v>
      </c>
      <c r="AG2824" s="3">
        <v>3.11610054607642</v>
      </c>
      <c r="AH2824" s="3">
        <v>3.11610054607642</v>
      </c>
      <c r="AI2824" s="3">
        <v>3.11610054607642</v>
      </c>
      <c r="AJ2824" s="3">
        <v>3.11610054607642</v>
      </c>
      <c r="AK2824" s="3">
        <v>3.11610054607642</v>
      </c>
      <c r="AL2824" s="3">
        <v>3.11610054607642</v>
      </c>
      <c r="AM2824" s="3">
        <v>3.11610054607642</v>
      </c>
      <c r="AN2824" s="4"/>
      <c r="AO2824" s="4"/>
    </row>
    <row r="2825" spans="1:41" x14ac:dyDescent="0.25">
      <c r="A2825" s="378" t="str">
        <f t="shared" si="21"/>
        <v>DIC7</v>
      </c>
      <c r="B2825" s="2" t="s">
        <v>4</v>
      </c>
      <c r="C2825" s="2" t="s">
        <v>2</v>
      </c>
      <c r="D2825" s="2" t="s">
        <v>26</v>
      </c>
      <c r="E2825" s="2" t="s">
        <v>135</v>
      </c>
      <c r="F2825" s="2" t="s">
        <v>271</v>
      </c>
      <c r="G2825" s="4"/>
      <c r="H2825" s="3">
        <v>0.24284476982969799</v>
      </c>
      <c r="I2825" s="3">
        <v>0.27772732139718498</v>
      </c>
      <c r="J2825" s="3">
        <v>0.27772732139718498</v>
      </c>
      <c r="K2825" s="3">
        <v>0.27772732139718498</v>
      </c>
      <c r="L2825" s="3">
        <v>0.27772732139718498</v>
      </c>
      <c r="M2825" s="3">
        <v>0.27772732139718498</v>
      </c>
      <c r="N2825" s="3">
        <v>0.27772732139718498</v>
      </c>
      <c r="O2825" s="3">
        <v>0.27772732139718498</v>
      </c>
      <c r="P2825" s="3">
        <v>0.27772732139718498</v>
      </c>
      <c r="Q2825" s="3">
        <v>0.27772732139718498</v>
      </c>
      <c r="R2825" s="3">
        <v>0.27772732139718498</v>
      </c>
      <c r="S2825" s="3">
        <v>0.27772732139718498</v>
      </c>
      <c r="T2825" s="3">
        <v>0.27772732139718498</v>
      </c>
      <c r="U2825" s="3">
        <v>0.27772732139718498</v>
      </c>
      <c r="V2825" s="3">
        <v>0.27772732139718498</v>
      </c>
      <c r="W2825" s="3">
        <v>0.27772732139718498</v>
      </c>
      <c r="X2825" s="3">
        <v>0.27772732139718498</v>
      </c>
      <c r="Y2825" s="3">
        <v>0.27772732139718498</v>
      </c>
      <c r="Z2825" s="3">
        <v>0.27772732139718498</v>
      </c>
      <c r="AA2825" s="3">
        <v>0.27772732139718498</v>
      </c>
      <c r="AB2825" s="3">
        <v>0.27772732139718498</v>
      </c>
      <c r="AC2825" s="3">
        <v>0.27772732139718498</v>
      </c>
      <c r="AD2825" s="3">
        <v>0.27772732139718498</v>
      </c>
      <c r="AE2825" s="3">
        <v>0.27772732139718498</v>
      </c>
      <c r="AF2825" s="3">
        <v>0.27772732139718498</v>
      </c>
      <c r="AG2825" s="3">
        <v>0.27772732139718498</v>
      </c>
      <c r="AH2825" s="3">
        <v>0.27772732139718498</v>
      </c>
      <c r="AI2825" s="3">
        <v>0.27772732139718498</v>
      </c>
      <c r="AJ2825" s="3">
        <v>0.27772732139718498</v>
      </c>
      <c r="AK2825" s="3">
        <v>0.27772732139718498</v>
      </c>
      <c r="AL2825" s="3">
        <v>0.27772732139718498</v>
      </c>
      <c r="AM2825" s="3">
        <v>0.27772732139718498</v>
      </c>
      <c r="AN2825" s="4"/>
      <c r="AO2825" s="4"/>
    </row>
    <row r="2826" spans="1:41" x14ac:dyDescent="0.25">
      <c r="A2826" s="378" t="str">
        <f t="shared" si="21"/>
        <v>DIC7</v>
      </c>
      <c r="B2826" s="2" t="s">
        <v>4</v>
      </c>
      <c r="C2826" s="2" t="s">
        <v>2</v>
      </c>
      <c r="D2826" s="2" t="s">
        <v>26</v>
      </c>
      <c r="E2826" s="2" t="s">
        <v>39</v>
      </c>
      <c r="F2826" s="2" t="s">
        <v>186</v>
      </c>
      <c r="G2826" s="4"/>
      <c r="H2826" s="3">
        <v>72.204542970641796</v>
      </c>
      <c r="I2826" s="3">
        <v>82.448756541788299</v>
      </c>
      <c r="J2826" s="3">
        <v>82.398851508267597</v>
      </c>
      <c r="K2826" s="3">
        <v>82.348048991507198</v>
      </c>
      <c r="L2826" s="3">
        <v>82.296348991507202</v>
      </c>
      <c r="M2826" s="3">
        <v>82.243751508267593</v>
      </c>
      <c r="N2826" s="3">
        <v>82.190256541788301</v>
      </c>
      <c r="O2826" s="3">
        <v>82.141807525905705</v>
      </c>
      <c r="P2826" s="3">
        <v>82.092653017964395</v>
      </c>
      <c r="Q2826" s="3">
        <v>82.042793017964399</v>
      </c>
      <c r="R2826" s="3">
        <v>81.992227525905705</v>
      </c>
      <c r="S2826" s="3">
        <v>81.940956541788296</v>
      </c>
      <c r="T2826" s="3">
        <v>81.889961187398796</v>
      </c>
      <c r="U2826" s="3">
        <v>81.838383510204096</v>
      </c>
      <c r="V2826" s="3">
        <v>81.786223510204096</v>
      </c>
      <c r="W2826" s="3">
        <v>81.733481187398795</v>
      </c>
      <c r="X2826" s="3">
        <v>81.680156541788307</v>
      </c>
      <c r="Y2826" s="3">
        <v>81.623718974052807</v>
      </c>
      <c r="Z2826" s="3">
        <v>81.566680190185096</v>
      </c>
      <c r="AA2826" s="3">
        <v>81.509040190185104</v>
      </c>
      <c r="AB2826" s="3">
        <v>81.450798974052901</v>
      </c>
      <c r="AC2826" s="3">
        <v>81.391956541788304</v>
      </c>
      <c r="AD2826" s="3">
        <v>81.325327689631294</v>
      </c>
      <c r="AE2826" s="3">
        <v>81.258053263552796</v>
      </c>
      <c r="AF2826" s="3">
        <v>81.190133263552795</v>
      </c>
      <c r="AG2826" s="3">
        <v>81.121567689631306</v>
      </c>
      <c r="AH2826" s="3">
        <v>81.052356541788299</v>
      </c>
      <c r="AI2826" s="3">
        <v>80.976626800612905</v>
      </c>
      <c r="AJ2826" s="3">
        <v>80.900131930025196</v>
      </c>
      <c r="AK2826" s="3">
        <v>80.822871930025201</v>
      </c>
      <c r="AL2826" s="3">
        <v>80.744846800612905</v>
      </c>
      <c r="AM2826" s="3">
        <v>80.666056541788294</v>
      </c>
      <c r="AN2826" s="4"/>
      <c r="AO2826" s="4"/>
    </row>
    <row r="2827" spans="1:41" x14ac:dyDescent="0.25">
      <c r="A2827" s="378" t="str">
        <f t="shared" si="21"/>
        <v>DIC7</v>
      </c>
      <c r="B2827" s="2" t="s">
        <v>4</v>
      </c>
      <c r="C2827" s="2" t="s">
        <v>2</v>
      </c>
      <c r="D2827" s="2" t="s">
        <v>26</v>
      </c>
      <c r="E2827" s="2" t="s">
        <v>39</v>
      </c>
      <c r="F2827" s="2" t="s">
        <v>247</v>
      </c>
      <c r="G2827" s="4"/>
      <c r="H2827" s="3">
        <v>1.1855</v>
      </c>
      <c r="I2827" s="3">
        <v>1.2103999999999999</v>
      </c>
      <c r="J2827" s="3">
        <v>1.26030503352073</v>
      </c>
      <c r="K2827" s="3">
        <v>1.3111075502810901</v>
      </c>
      <c r="L2827" s="3">
        <v>1.3628075502810899</v>
      </c>
      <c r="M2827" s="3">
        <v>1.41540503352073</v>
      </c>
      <c r="N2827" s="3">
        <v>1.4689000000000001</v>
      </c>
      <c r="O2827" s="3">
        <v>1.51734901588258</v>
      </c>
      <c r="P2827" s="3">
        <v>1.56650352382388</v>
      </c>
      <c r="Q2827" s="3">
        <v>1.6163635238238701</v>
      </c>
      <c r="R2827" s="3">
        <v>1.66692901588258</v>
      </c>
      <c r="S2827" s="3">
        <v>1.7181999999999999</v>
      </c>
      <c r="T2827" s="3">
        <v>1.7691953543894701</v>
      </c>
      <c r="U2827" s="3">
        <v>1.8207730315841999</v>
      </c>
      <c r="V2827" s="3">
        <v>1.8729330315842101</v>
      </c>
      <c r="W2827" s="3">
        <v>1.92567535438947</v>
      </c>
      <c r="X2827" s="3">
        <v>1.9790000000000001</v>
      </c>
      <c r="Y2827" s="3">
        <v>2.0354375677354399</v>
      </c>
      <c r="Z2827" s="3">
        <v>2.0924763516031502</v>
      </c>
      <c r="AA2827" s="3">
        <v>2.1501163516031601</v>
      </c>
      <c r="AB2827" s="3">
        <v>2.2083575677354399</v>
      </c>
      <c r="AC2827" s="3">
        <v>2.2671999999999999</v>
      </c>
      <c r="AD2827" s="3">
        <v>2.3338288521569699</v>
      </c>
      <c r="AE2827" s="3">
        <v>2.40110327823546</v>
      </c>
      <c r="AF2827" s="3">
        <v>2.46902327823546</v>
      </c>
      <c r="AG2827" s="3">
        <v>2.5375888521569698</v>
      </c>
      <c r="AH2827" s="3">
        <v>2.6067999999999998</v>
      </c>
      <c r="AI2827" s="3">
        <v>2.6825297411754101</v>
      </c>
      <c r="AJ2827" s="3">
        <v>2.7590246117631199</v>
      </c>
      <c r="AK2827" s="3">
        <v>2.8362846117631202</v>
      </c>
      <c r="AL2827" s="3">
        <v>2.9143097411754102</v>
      </c>
      <c r="AM2827" s="3">
        <v>2.9931000000000001</v>
      </c>
      <c r="AN2827" s="4"/>
      <c r="AO2827" s="4"/>
    </row>
    <row r="2828" spans="1:41" x14ac:dyDescent="0.25">
      <c r="A2828" s="378" t="str">
        <f t="shared" si="21"/>
        <v>DIC7</v>
      </c>
      <c r="B2828" s="2" t="s">
        <v>4</v>
      </c>
      <c r="C2828" s="2" t="s">
        <v>2</v>
      </c>
      <c r="D2828" s="2" t="s">
        <v>26</v>
      </c>
      <c r="E2828" s="2" t="s">
        <v>39</v>
      </c>
      <c r="F2828" s="2" t="s">
        <v>264</v>
      </c>
      <c r="G2828" s="4"/>
      <c r="H2828" s="3">
        <v>1.0517168524590099</v>
      </c>
      <c r="I2828" s="3">
        <v>1.2027868852459001</v>
      </c>
      <c r="J2828" s="3">
        <v>1.2027868852459001</v>
      </c>
      <c r="K2828" s="3">
        <v>1.2027868852459001</v>
      </c>
      <c r="L2828" s="3">
        <v>1.2027868852459001</v>
      </c>
      <c r="M2828" s="3">
        <v>1.2027868852459001</v>
      </c>
      <c r="N2828" s="3">
        <v>1.2027868852459001</v>
      </c>
      <c r="O2828" s="3">
        <v>1.2027868852459001</v>
      </c>
      <c r="P2828" s="3">
        <v>1.2027868852459001</v>
      </c>
      <c r="Q2828" s="3">
        <v>1.2027868852459001</v>
      </c>
      <c r="R2828" s="3">
        <v>1.2027868852459001</v>
      </c>
      <c r="S2828" s="3">
        <v>1.2027868852459001</v>
      </c>
      <c r="T2828" s="3">
        <v>1.2027868852459001</v>
      </c>
      <c r="U2828" s="3">
        <v>1.2027868852459001</v>
      </c>
      <c r="V2828" s="3">
        <v>1.2027868852459001</v>
      </c>
      <c r="W2828" s="3">
        <v>1.2027868852459001</v>
      </c>
      <c r="X2828" s="3">
        <v>1.2027868852459001</v>
      </c>
      <c r="Y2828" s="3">
        <v>1.2027868852459001</v>
      </c>
      <c r="Z2828" s="3">
        <v>1.2027868852459001</v>
      </c>
      <c r="AA2828" s="3">
        <v>1.2027868852459001</v>
      </c>
      <c r="AB2828" s="3">
        <v>1.2027868852459001</v>
      </c>
      <c r="AC2828" s="3">
        <v>1.2027868852459001</v>
      </c>
      <c r="AD2828" s="3">
        <v>1.2027868852459001</v>
      </c>
      <c r="AE2828" s="3">
        <v>1.2027868852459001</v>
      </c>
      <c r="AF2828" s="3">
        <v>1.2027868852459001</v>
      </c>
      <c r="AG2828" s="3">
        <v>1.2027868852459001</v>
      </c>
      <c r="AH2828" s="3">
        <v>1.2027868852459001</v>
      </c>
      <c r="AI2828" s="3">
        <v>1.2027868852459001</v>
      </c>
      <c r="AJ2828" s="3">
        <v>1.2027868852459001</v>
      </c>
      <c r="AK2828" s="3">
        <v>1.2027868852459001</v>
      </c>
      <c r="AL2828" s="3">
        <v>1.2027868852459001</v>
      </c>
      <c r="AM2828" s="3">
        <v>1.2027868852459001</v>
      </c>
      <c r="AN2828" s="4"/>
      <c r="AO2828" s="4"/>
    </row>
    <row r="2829" spans="1:41" x14ac:dyDescent="0.25">
      <c r="A2829" s="378" t="str">
        <f t="shared" si="21"/>
        <v>DIC7</v>
      </c>
      <c r="B2829" s="2" t="s">
        <v>4</v>
      </c>
      <c r="C2829" s="2" t="s">
        <v>2</v>
      </c>
      <c r="D2829" s="2" t="s">
        <v>26</v>
      </c>
      <c r="E2829" s="2" t="s">
        <v>136</v>
      </c>
      <c r="F2829" s="2" t="s">
        <v>220</v>
      </c>
      <c r="G2829" s="4"/>
      <c r="H2829" s="3">
        <v>1.0517168524590099</v>
      </c>
      <c r="I2829" s="3">
        <v>1.2027868852459001</v>
      </c>
      <c r="J2829" s="3">
        <v>1.2027868852459001</v>
      </c>
      <c r="K2829" s="3">
        <v>1.2027868852459001</v>
      </c>
      <c r="L2829" s="3">
        <v>1.2027868852459001</v>
      </c>
      <c r="M2829" s="3">
        <v>1.2027868852459001</v>
      </c>
      <c r="N2829" s="3">
        <v>1.2027868852459001</v>
      </c>
      <c r="O2829" s="3">
        <v>1.2027868852459001</v>
      </c>
      <c r="P2829" s="3">
        <v>1.2027868852459001</v>
      </c>
      <c r="Q2829" s="3">
        <v>1.2027868852459001</v>
      </c>
      <c r="R2829" s="3">
        <v>1.2027868852459001</v>
      </c>
      <c r="S2829" s="3">
        <v>1.2027868852459001</v>
      </c>
      <c r="T2829" s="3">
        <v>1.2027868852459001</v>
      </c>
      <c r="U2829" s="3">
        <v>1.2027868852459001</v>
      </c>
      <c r="V2829" s="3">
        <v>1.2027868852459001</v>
      </c>
      <c r="W2829" s="3">
        <v>1.2027868852459001</v>
      </c>
      <c r="X2829" s="3">
        <v>1.2027868852459001</v>
      </c>
      <c r="Y2829" s="3">
        <v>1.2027868852459001</v>
      </c>
      <c r="Z2829" s="3">
        <v>1.2027868852459001</v>
      </c>
      <c r="AA2829" s="3">
        <v>1.2027868852459001</v>
      </c>
      <c r="AB2829" s="3">
        <v>1.2027868852459001</v>
      </c>
      <c r="AC2829" s="3">
        <v>1.2027868852459001</v>
      </c>
      <c r="AD2829" s="3">
        <v>1.2027868852459001</v>
      </c>
      <c r="AE2829" s="3">
        <v>1.2027868852459001</v>
      </c>
      <c r="AF2829" s="3">
        <v>1.2027868852459001</v>
      </c>
      <c r="AG2829" s="3">
        <v>1.2027868852459001</v>
      </c>
      <c r="AH2829" s="3">
        <v>1.2027868852459001</v>
      </c>
      <c r="AI2829" s="3">
        <v>1.2027868852459001</v>
      </c>
      <c r="AJ2829" s="3">
        <v>1.2027868852459001</v>
      </c>
      <c r="AK2829" s="3">
        <v>1.2027868852459001</v>
      </c>
      <c r="AL2829" s="3">
        <v>1.2027868852459001</v>
      </c>
      <c r="AM2829" s="3">
        <v>1.2027868852459001</v>
      </c>
      <c r="AN2829" s="4"/>
      <c r="AO2829" s="4"/>
    </row>
    <row r="2830" spans="1:41" x14ac:dyDescent="0.25">
      <c r="A2830" s="378" t="str">
        <f t="shared" si="21"/>
        <v>DIC7</v>
      </c>
      <c r="B2830" s="2" t="s">
        <v>4</v>
      </c>
      <c r="C2830" s="2" t="s">
        <v>2</v>
      </c>
      <c r="D2830" s="2" t="s">
        <v>26</v>
      </c>
      <c r="E2830" s="2" t="s">
        <v>40</v>
      </c>
      <c r="F2830" s="2" t="s">
        <v>187</v>
      </c>
      <c r="G2830" s="4"/>
      <c r="H2830" s="3">
        <v>506.03267742747602</v>
      </c>
      <c r="I2830" s="3">
        <v>441.85786874439202</v>
      </c>
      <c r="J2830" s="3">
        <v>408.45797631015699</v>
      </c>
      <c r="K2830" s="3">
        <v>375.05808387592202</v>
      </c>
      <c r="L2830" s="3">
        <v>341.65819144168802</v>
      </c>
      <c r="M2830" s="3">
        <v>295.14057056203302</v>
      </c>
      <c r="N2830" s="3">
        <v>248.62294968237799</v>
      </c>
      <c r="O2830" s="3">
        <v>211.734899891548</v>
      </c>
      <c r="P2830" s="3">
        <v>174.846850100719</v>
      </c>
      <c r="Q2830" s="3">
        <v>137.95880030988999</v>
      </c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</row>
    <row r="2831" spans="1:41" x14ac:dyDescent="0.25">
      <c r="A2831" s="378" t="str">
        <f t="shared" si="21"/>
        <v>DIC7</v>
      </c>
      <c r="B2831" s="2" t="s">
        <v>4</v>
      </c>
      <c r="C2831" s="2" t="s">
        <v>2</v>
      </c>
      <c r="D2831" s="2" t="s">
        <v>26</v>
      </c>
      <c r="E2831" s="2" t="s">
        <v>40</v>
      </c>
      <c r="F2831" s="2" t="s">
        <v>265</v>
      </c>
      <c r="G2831" s="4"/>
      <c r="H2831" s="3">
        <v>68.876375706501904</v>
      </c>
      <c r="I2831" s="3">
        <v>73.320012848856805</v>
      </c>
      <c r="J2831" s="3">
        <v>73.320012848856805</v>
      </c>
      <c r="K2831" s="3">
        <v>73.320012848856805</v>
      </c>
      <c r="L2831" s="3">
        <v>73.320012848856805</v>
      </c>
      <c r="M2831" s="3">
        <v>73.320012848856805</v>
      </c>
      <c r="N2831" s="3">
        <v>73.320012848856805</v>
      </c>
      <c r="O2831" s="3">
        <v>73.320012848856805</v>
      </c>
      <c r="P2831" s="3">
        <v>73.320012848856805</v>
      </c>
      <c r="Q2831" s="3">
        <v>73.320012848856805</v>
      </c>
      <c r="R2831" s="3">
        <v>73.320012848856805</v>
      </c>
      <c r="S2831" s="3">
        <v>73.320012848856805</v>
      </c>
      <c r="T2831" s="3">
        <v>73.320012848856805</v>
      </c>
      <c r="U2831" s="3">
        <v>73.320012848856805</v>
      </c>
      <c r="V2831" s="3">
        <v>73.320012848856805</v>
      </c>
      <c r="W2831" s="3">
        <v>73.320012848856805</v>
      </c>
      <c r="X2831" s="3">
        <v>73.320012848856805</v>
      </c>
      <c r="Y2831" s="3">
        <v>73.320012848856805</v>
      </c>
      <c r="Z2831" s="3">
        <v>73.320012848856805</v>
      </c>
      <c r="AA2831" s="3">
        <v>73.320012848856805</v>
      </c>
      <c r="AB2831" s="3">
        <v>73.320012848856805</v>
      </c>
      <c r="AC2831" s="3">
        <v>73.320012848856805</v>
      </c>
      <c r="AD2831" s="3">
        <v>73.320012848856805</v>
      </c>
      <c r="AE2831" s="3">
        <v>73.320012848856805</v>
      </c>
      <c r="AF2831" s="3">
        <v>73.320012848856805</v>
      </c>
      <c r="AG2831" s="3">
        <v>73.320012848856805</v>
      </c>
      <c r="AH2831" s="3">
        <v>73.320012848856805</v>
      </c>
      <c r="AI2831" s="3">
        <v>73.320012848856805</v>
      </c>
      <c r="AJ2831" s="3">
        <v>73.320012848856805</v>
      </c>
      <c r="AK2831" s="3">
        <v>73.320012848856805</v>
      </c>
      <c r="AL2831" s="3">
        <v>73.320012848856805</v>
      </c>
      <c r="AM2831" s="3">
        <v>73.320012848856805</v>
      </c>
      <c r="AN2831" s="4"/>
      <c r="AO2831" s="4"/>
    </row>
    <row r="2832" spans="1:41" x14ac:dyDescent="0.25">
      <c r="A2832" s="378" t="str">
        <f t="shared" si="21"/>
        <v>DIC7</v>
      </c>
      <c r="B2832" s="2" t="s">
        <v>4</v>
      </c>
      <c r="C2832" s="2" t="s">
        <v>2</v>
      </c>
      <c r="D2832" s="2" t="s">
        <v>26</v>
      </c>
      <c r="E2832" s="2" t="s">
        <v>40</v>
      </c>
      <c r="F2832" s="2" t="s">
        <v>266</v>
      </c>
      <c r="G2832" s="4"/>
      <c r="H2832" s="3">
        <v>145.707325594238</v>
      </c>
      <c r="I2832" s="3">
        <v>166.63692314071099</v>
      </c>
      <c r="J2832" s="3">
        <v>166.63692314071099</v>
      </c>
      <c r="K2832" s="3">
        <v>166.63692314071099</v>
      </c>
      <c r="L2832" s="3">
        <v>166.63692314071099</v>
      </c>
      <c r="M2832" s="3">
        <v>166.63692314071099</v>
      </c>
      <c r="N2832" s="3">
        <v>166.63692314071099</v>
      </c>
      <c r="O2832" s="3">
        <v>166.63692314071099</v>
      </c>
      <c r="P2832" s="3">
        <v>166.63692314071099</v>
      </c>
      <c r="Q2832" s="3">
        <v>166.63692314071099</v>
      </c>
      <c r="R2832" s="3">
        <v>166.63692314071099</v>
      </c>
      <c r="S2832" s="3">
        <v>166.63692314071099</v>
      </c>
      <c r="T2832" s="3">
        <v>166.63692314071099</v>
      </c>
      <c r="U2832" s="3">
        <v>166.63692314071099</v>
      </c>
      <c r="V2832" s="3">
        <v>166.63692314071099</v>
      </c>
      <c r="W2832" s="3">
        <v>166.63692314071099</v>
      </c>
      <c r="X2832" s="3">
        <v>166.63692314071099</v>
      </c>
      <c r="Y2832" s="3">
        <v>166.63692314071099</v>
      </c>
      <c r="Z2832" s="3">
        <v>166.63692314071099</v>
      </c>
      <c r="AA2832" s="3">
        <v>166.63692314071099</v>
      </c>
      <c r="AB2832" s="3">
        <v>166.63692314071099</v>
      </c>
      <c r="AC2832" s="3">
        <v>166.63692314071099</v>
      </c>
      <c r="AD2832" s="3">
        <v>166.63692314071099</v>
      </c>
      <c r="AE2832" s="3">
        <v>166.63692314071099</v>
      </c>
      <c r="AF2832" s="3">
        <v>166.63692314071099</v>
      </c>
      <c r="AG2832" s="3">
        <v>166.63692314071099</v>
      </c>
      <c r="AH2832" s="3">
        <v>166.63692314071099</v>
      </c>
      <c r="AI2832" s="3">
        <v>166.63692314071099</v>
      </c>
      <c r="AJ2832" s="3">
        <v>166.63692314071099</v>
      </c>
      <c r="AK2832" s="3">
        <v>166.63692314071099</v>
      </c>
      <c r="AL2832" s="3">
        <v>166.63692314071099</v>
      </c>
      <c r="AM2832" s="3">
        <v>166.63692314071099</v>
      </c>
      <c r="AN2832" s="4"/>
      <c r="AO2832" s="4"/>
    </row>
    <row r="2833" spans="1:41" x14ac:dyDescent="0.25">
      <c r="A2833" s="378" t="str">
        <f t="shared" si="21"/>
        <v>DIC7</v>
      </c>
      <c r="B2833" s="2" t="s">
        <v>4</v>
      </c>
      <c r="C2833" s="2" t="s">
        <v>2</v>
      </c>
      <c r="D2833" s="2" t="s">
        <v>26</v>
      </c>
      <c r="E2833" s="2" t="s">
        <v>137</v>
      </c>
      <c r="F2833" s="2" t="s">
        <v>162</v>
      </c>
      <c r="G2833" s="4"/>
      <c r="H2833" s="3">
        <v>495.41564578712399</v>
      </c>
      <c r="I2833" s="3">
        <v>383.65197699029301</v>
      </c>
      <c r="J2833" s="3">
        <v>628.32415684169405</v>
      </c>
      <c r="K2833" s="3">
        <v>595.30273781988205</v>
      </c>
      <c r="L2833" s="3">
        <v>519.85503604727501</v>
      </c>
      <c r="M2833" s="3">
        <v>416.94338761038898</v>
      </c>
      <c r="N2833" s="3">
        <v>370.39897390496299</v>
      </c>
      <c r="O2833" s="3">
        <v>333.48967764726001</v>
      </c>
      <c r="P2833" s="3">
        <v>211.25689372687901</v>
      </c>
      <c r="Q2833" s="3">
        <v>174.34759746917601</v>
      </c>
      <c r="R2833" s="3">
        <v>36.309336816509699</v>
      </c>
      <c r="S2833" s="3">
        <v>77.067111957081593</v>
      </c>
      <c r="T2833" s="3">
        <v>77.067111957081593</v>
      </c>
      <c r="U2833" s="3">
        <v>5.4313112122963298</v>
      </c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</row>
    <row r="2834" spans="1:41" x14ac:dyDescent="0.25">
      <c r="A2834" s="378" t="str">
        <f t="shared" si="21"/>
        <v>DIC7</v>
      </c>
      <c r="B2834" s="2" t="s">
        <v>4</v>
      </c>
      <c r="C2834" s="2" t="s">
        <v>2</v>
      </c>
      <c r="D2834" s="2" t="s">
        <v>26</v>
      </c>
      <c r="E2834" s="2" t="s">
        <v>137</v>
      </c>
      <c r="F2834" s="2" t="s">
        <v>166</v>
      </c>
      <c r="G2834" s="4"/>
      <c r="H2834" s="3">
        <v>225.20073294109201</v>
      </c>
      <c r="I2834" s="3">
        <v>298.16282774366698</v>
      </c>
      <c r="J2834" s="3">
        <v>20.090755458031001</v>
      </c>
      <c r="K2834" s="3">
        <v>19.712282045608699</v>
      </c>
      <c r="L2834" s="3">
        <v>61.760091383981496</v>
      </c>
      <c r="M2834" s="3">
        <v>118.154118941212</v>
      </c>
      <c r="N2834" s="3">
        <v>118.180911766983</v>
      </c>
      <c r="O2834" s="3">
        <v>118.202158233856</v>
      </c>
      <c r="P2834" s="3">
        <v>203.546892363409</v>
      </c>
      <c r="Q2834" s="3">
        <v>203.56813883028201</v>
      </c>
      <c r="R2834" s="3">
        <v>203.64759917305801</v>
      </c>
      <c r="S2834" s="3">
        <v>162.88982403248701</v>
      </c>
      <c r="T2834" s="3">
        <v>162.88982403248701</v>
      </c>
      <c r="U2834" s="3">
        <v>162.93106046400399</v>
      </c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</row>
    <row r="2835" spans="1:41" x14ac:dyDescent="0.25">
      <c r="A2835" s="378" t="str">
        <f t="shared" si="21"/>
        <v>DIC7</v>
      </c>
      <c r="B2835" s="2" t="s">
        <v>4</v>
      </c>
      <c r="C2835" s="2" t="s">
        <v>2</v>
      </c>
      <c r="D2835" s="2" t="s">
        <v>26</v>
      </c>
      <c r="E2835" s="2" t="s">
        <v>137</v>
      </c>
      <c r="F2835" s="2" t="s">
        <v>257</v>
      </c>
      <c r="G2835" s="4"/>
      <c r="H2835" s="3">
        <v>5.3269362196174903</v>
      </c>
      <c r="I2835" s="3">
        <v>5.3269362196174903</v>
      </c>
      <c r="J2835" s="3">
        <v>5.3269362196174903</v>
      </c>
      <c r="K2835" s="3">
        <v>5.3269362196174903</v>
      </c>
      <c r="L2835" s="3">
        <v>5.3269362196174903</v>
      </c>
      <c r="M2835" s="3">
        <v>5.3269362196174903</v>
      </c>
      <c r="N2835" s="3">
        <v>5.3269362196174903</v>
      </c>
      <c r="O2835" s="3">
        <v>5.3269362196174903</v>
      </c>
      <c r="P2835" s="3">
        <v>5.3269362196174903</v>
      </c>
      <c r="Q2835" s="3">
        <v>5.3269362196174903</v>
      </c>
      <c r="R2835" s="3">
        <v>5.3269362196174903</v>
      </c>
      <c r="S2835" s="3">
        <v>5.3269362196174903</v>
      </c>
      <c r="T2835" s="3">
        <v>5.3269362196174903</v>
      </c>
      <c r="U2835" s="3">
        <v>5.3269362196174903</v>
      </c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</row>
    <row r="2836" spans="1:41" x14ac:dyDescent="0.25">
      <c r="A2836" s="378" t="str">
        <f t="shared" si="21"/>
        <v>DIC7</v>
      </c>
      <c r="B2836" s="2" t="s">
        <v>4</v>
      </c>
      <c r="C2836" s="2" t="s">
        <v>2</v>
      </c>
      <c r="D2836" s="2" t="s">
        <v>26</v>
      </c>
      <c r="E2836" s="2" t="s">
        <v>41</v>
      </c>
      <c r="F2836" s="2" t="s">
        <v>248</v>
      </c>
      <c r="G2836" s="4"/>
      <c r="H2836" s="3">
        <v>59.130499999999898</v>
      </c>
      <c r="I2836" s="3">
        <v>59.680799999999799</v>
      </c>
      <c r="J2836" s="3">
        <v>62.607818892712999</v>
      </c>
      <c r="K2836" s="3">
        <v>65.604608339069699</v>
      </c>
      <c r="L2836" s="3">
        <v>68.671168339069794</v>
      </c>
      <c r="M2836" s="3">
        <v>71.807498892713298</v>
      </c>
      <c r="N2836" s="3">
        <v>75.013600000000295</v>
      </c>
      <c r="O2836" s="3">
        <v>78.158978997218199</v>
      </c>
      <c r="P2836" s="3">
        <v>81.365598495827101</v>
      </c>
      <c r="Q2836" s="3">
        <v>84.633458495827</v>
      </c>
      <c r="R2836" s="3">
        <v>87.962558997217897</v>
      </c>
      <c r="S2836" s="3">
        <v>91.352899999999806</v>
      </c>
      <c r="T2836" s="3">
        <v>94.864998726211596</v>
      </c>
      <c r="U2836" s="3">
        <v>98.430268089317494</v>
      </c>
      <c r="V2836" s="3">
        <v>102.048708089318</v>
      </c>
      <c r="W2836" s="3">
        <v>105.720318726212</v>
      </c>
      <c r="X2836" s="3">
        <v>109.4451</v>
      </c>
      <c r="Y2836" s="3">
        <v>113.396047335693</v>
      </c>
      <c r="Z2836" s="3">
        <v>117.40329100354001</v>
      </c>
      <c r="AA2836" s="3">
        <v>121.46683100353999</v>
      </c>
      <c r="AB2836" s="3">
        <v>125.58666733569299</v>
      </c>
      <c r="AC2836" s="3">
        <v>129.7628</v>
      </c>
      <c r="AD2836" s="3">
        <v>133.90850522131899</v>
      </c>
      <c r="AE2836" s="3">
        <v>138.10660783197801</v>
      </c>
      <c r="AF2836" s="3">
        <v>142.357107831978</v>
      </c>
      <c r="AG2836" s="3">
        <v>146.66000522131901</v>
      </c>
      <c r="AH2836" s="3">
        <v>151.0153</v>
      </c>
      <c r="AI2836" s="3">
        <v>155.180064707778</v>
      </c>
      <c r="AJ2836" s="3">
        <v>159.39734706166701</v>
      </c>
      <c r="AK2836" s="3">
        <v>163.66714706166701</v>
      </c>
      <c r="AL2836" s="3">
        <v>167.98946470777801</v>
      </c>
      <c r="AM2836" s="3">
        <v>172.36429999999999</v>
      </c>
      <c r="AN2836" s="4"/>
      <c r="AO2836" s="4"/>
    </row>
    <row r="2837" spans="1:41" x14ac:dyDescent="0.25">
      <c r="A2837" s="378" t="str">
        <f t="shared" si="21"/>
        <v>DIC7</v>
      </c>
      <c r="B2837" s="2" t="s">
        <v>4</v>
      </c>
      <c r="C2837" s="2" t="s">
        <v>2</v>
      </c>
      <c r="D2837" s="2" t="s">
        <v>26</v>
      </c>
      <c r="E2837" s="2" t="s">
        <v>42</v>
      </c>
      <c r="F2837" s="2" t="s">
        <v>249</v>
      </c>
      <c r="G2837" s="4"/>
      <c r="H2837" s="3">
        <v>7.3300000000000004E-2</v>
      </c>
      <c r="I2837" s="3">
        <v>6.7599999999999993E-2</v>
      </c>
      <c r="J2837" s="3">
        <v>7.0082714591920697E-2</v>
      </c>
      <c r="K2837" s="3">
        <v>7.2594071887881098E-2</v>
      </c>
      <c r="L2837" s="3">
        <v>7.5134071887881099E-2</v>
      </c>
      <c r="M2837" s="3">
        <v>7.7702714591920699E-2</v>
      </c>
      <c r="N2837" s="3">
        <v>8.0300000000000094E-2</v>
      </c>
      <c r="O2837" s="3">
        <v>8.2008639763959196E-2</v>
      </c>
      <c r="P2837" s="3">
        <v>8.3712959645938806E-2</v>
      </c>
      <c r="Q2837" s="3">
        <v>8.5412959645938799E-2</v>
      </c>
      <c r="R2837" s="3">
        <v>8.7108639763959203E-2</v>
      </c>
      <c r="S2837" s="3">
        <v>8.8800000000000004E-2</v>
      </c>
      <c r="T2837" s="3">
        <v>8.9906333707150093E-2</v>
      </c>
      <c r="U2837" s="3">
        <v>9.0989500560725203E-2</v>
      </c>
      <c r="V2837" s="3">
        <v>9.2049500560725195E-2</v>
      </c>
      <c r="W2837" s="3">
        <v>9.3086333707150207E-2</v>
      </c>
      <c r="X2837" s="3">
        <v>9.4100000000000003E-2</v>
      </c>
      <c r="Y2837" s="3">
        <v>9.5119575120785796E-2</v>
      </c>
      <c r="Z2837" s="3">
        <v>9.6109362681178701E-2</v>
      </c>
      <c r="AA2837" s="3">
        <v>9.7069362681178703E-2</v>
      </c>
      <c r="AB2837" s="3">
        <v>9.7999575120785803E-2</v>
      </c>
      <c r="AC2837" s="3">
        <v>9.8900000000000002E-2</v>
      </c>
      <c r="AD2837" s="3">
        <v>0.100685016591958</v>
      </c>
      <c r="AE2837" s="3">
        <v>0.102447524887936</v>
      </c>
      <c r="AF2837" s="3">
        <v>0.10418752488793601</v>
      </c>
      <c r="AG2837" s="3">
        <v>0.105905016591958</v>
      </c>
      <c r="AH2837" s="3">
        <v>0.1076</v>
      </c>
      <c r="AI2837" s="3">
        <v>0.11003141532925199</v>
      </c>
      <c r="AJ2837" s="3">
        <v>0.112447122993878</v>
      </c>
      <c r="AK2837" s="3">
        <v>0.114847122993878</v>
      </c>
      <c r="AL2837" s="3">
        <v>0.11723141532925201</v>
      </c>
      <c r="AM2837" s="3">
        <v>0.1196</v>
      </c>
      <c r="AN2837" s="4"/>
      <c r="AO2837" s="4"/>
    </row>
    <row r="2838" spans="1:41" x14ac:dyDescent="0.25">
      <c r="A2838" s="378" t="str">
        <f t="shared" si="21"/>
        <v>DIC7</v>
      </c>
      <c r="B2838" s="2" t="s">
        <v>4</v>
      </c>
      <c r="C2838" s="2" t="s">
        <v>2</v>
      </c>
      <c r="D2838" s="2" t="s">
        <v>26</v>
      </c>
      <c r="E2838" s="2" t="s">
        <v>42</v>
      </c>
      <c r="F2838" s="2" t="s">
        <v>265</v>
      </c>
      <c r="G2838" s="4"/>
      <c r="H2838" s="3">
        <v>103.314563559753</v>
      </c>
      <c r="I2838" s="3">
        <v>109.980019273285</v>
      </c>
      <c r="J2838" s="3">
        <v>109.980019273285</v>
      </c>
      <c r="K2838" s="3">
        <v>109.980019273285</v>
      </c>
      <c r="L2838" s="3">
        <v>109.980019273285</v>
      </c>
      <c r="M2838" s="3">
        <v>109.980019273285</v>
      </c>
      <c r="N2838" s="3">
        <v>109.980019273285</v>
      </c>
      <c r="O2838" s="3">
        <v>109.980019273285</v>
      </c>
      <c r="P2838" s="3">
        <v>109.980019273285</v>
      </c>
      <c r="Q2838" s="3">
        <v>109.980019273285</v>
      </c>
      <c r="R2838" s="3">
        <v>109.980019273285</v>
      </c>
      <c r="S2838" s="3">
        <v>109.980019273285</v>
      </c>
      <c r="T2838" s="3">
        <v>109.980019273285</v>
      </c>
      <c r="U2838" s="3">
        <v>109.980019273285</v>
      </c>
      <c r="V2838" s="3">
        <v>109.980019273285</v>
      </c>
      <c r="W2838" s="3">
        <v>109.980019273285</v>
      </c>
      <c r="X2838" s="3">
        <v>109.980019273285</v>
      </c>
      <c r="Y2838" s="3">
        <v>109.980019273285</v>
      </c>
      <c r="Z2838" s="3">
        <v>109.980019273285</v>
      </c>
      <c r="AA2838" s="3">
        <v>109.980019273285</v>
      </c>
      <c r="AB2838" s="3">
        <v>109.980019273285</v>
      </c>
      <c r="AC2838" s="3">
        <v>109.980019273285</v>
      </c>
      <c r="AD2838" s="3">
        <v>109.980019273285</v>
      </c>
      <c r="AE2838" s="3">
        <v>109.980019273285</v>
      </c>
      <c r="AF2838" s="3">
        <v>109.980019273285</v>
      </c>
      <c r="AG2838" s="3">
        <v>109.980019273285</v>
      </c>
      <c r="AH2838" s="3">
        <v>109.980019273285</v>
      </c>
      <c r="AI2838" s="3">
        <v>109.980019273285</v>
      </c>
      <c r="AJ2838" s="3">
        <v>109.980019273285</v>
      </c>
      <c r="AK2838" s="3">
        <v>109.980019273285</v>
      </c>
      <c r="AL2838" s="3">
        <v>109.980019273285</v>
      </c>
      <c r="AM2838" s="3">
        <v>109.980019273285</v>
      </c>
      <c r="AN2838" s="4"/>
      <c r="AO2838" s="4"/>
    </row>
    <row r="2839" spans="1:41" x14ac:dyDescent="0.25">
      <c r="A2839" s="378" t="str">
        <f t="shared" si="21"/>
        <v>DIC7</v>
      </c>
      <c r="B2839" s="2" t="s">
        <v>4</v>
      </c>
      <c r="C2839" s="2" t="s">
        <v>2</v>
      </c>
      <c r="D2839" s="2" t="s">
        <v>26</v>
      </c>
      <c r="E2839" s="2" t="s">
        <v>138</v>
      </c>
      <c r="F2839" s="2" t="s">
        <v>163</v>
      </c>
      <c r="G2839" s="4"/>
      <c r="H2839" s="4"/>
      <c r="I2839" s="3">
        <v>104.961118827704</v>
      </c>
      <c r="J2839" s="4"/>
      <c r="K2839" s="3">
        <v>93.385971329877805</v>
      </c>
      <c r="L2839" s="3">
        <v>75.496669409016604</v>
      </c>
      <c r="M2839" s="3">
        <v>51.504170169832697</v>
      </c>
      <c r="N2839" s="3">
        <v>51.504170169832697</v>
      </c>
      <c r="O2839" s="3">
        <v>51.504170169832697</v>
      </c>
      <c r="P2839" s="3">
        <v>5.8598140261059601</v>
      </c>
      <c r="Q2839" s="3">
        <v>5.5023366949619597</v>
      </c>
      <c r="R2839" s="3">
        <v>2.8641645689941</v>
      </c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</row>
    <row r="2840" spans="1:41" x14ac:dyDescent="0.25">
      <c r="A2840" s="378" t="str">
        <f t="shared" si="21"/>
        <v>DIC7</v>
      </c>
      <c r="B2840" s="2" t="s">
        <v>4</v>
      </c>
      <c r="C2840" s="2" t="s">
        <v>2</v>
      </c>
      <c r="D2840" s="2" t="s">
        <v>26</v>
      </c>
      <c r="E2840" s="2" t="s">
        <v>138</v>
      </c>
      <c r="F2840" s="2" t="s">
        <v>395</v>
      </c>
      <c r="G2840" s="4"/>
      <c r="H2840" s="3">
        <v>95.400699442999795</v>
      </c>
      <c r="I2840" s="4"/>
      <c r="J2840" s="3">
        <v>93.950033704521999</v>
      </c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</row>
    <row r="2841" spans="1:41" x14ac:dyDescent="0.25">
      <c r="A2841" s="378" t="str">
        <f t="shared" si="21"/>
        <v>DIC7</v>
      </c>
      <c r="B2841" s="2" t="s">
        <v>4</v>
      </c>
      <c r="C2841" s="2" t="s">
        <v>2</v>
      </c>
      <c r="D2841" s="2" t="s">
        <v>26</v>
      </c>
      <c r="E2841" s="2" t="s">
        <v>139</v>
      </c>
      <c r="F2841" s="2" t="s">
        <v>167</v>
      </c>
      <c r="G2841" s="4"/>
      <c r="H2841" s="3">
        <v>5.3827471748298201</v>
      </c>
      <c r="I2841" s="3">
        <v>5.0865004455816596</v>
      </c>
      <c r="J2841" s="3">
        <v>4.8629180084132297</v>
      </c>
      <c r="K2841" s="3">
        <v>4.6393355712448097</v>
      </c>
      <c r="L2841" s="3">
        <v>4.4157531340763798</v>
      </c>
      <c r="M2841" s="3">
        <v>4.1921706969079597</v>
      </c>
      <c r="N2841" s="3">
        <v>3.9685882597395299</v>
      </c>
      <c r="O2841" s="3">
        <v>0.45213090123800698</v>
      </c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</row>
    <row r="2842" spans="1:41" x14ac:dyDescent="0.25">
      <c r="A2842" s="378" t="str">
        <f t="shared" si="21"/>
        <v>DIC7</v>
      </c>
      <c r="B2842" s="2" t="s">
        <v>4</v>
      </c>
      <c r="C2842" s="2" t="s">
        <v>2</v>
      </c>
      <c r="D2842" s="2" t="s">
        <v>26</v>
      </c>
      <c r="E2842" s="2" t="s">
        <v>139</v>
      </c>
      <c r="F2842" s="2" t="s">
        <v>258</v>
      </c>
      <c r="G2842" s="4"/>
      <c r="H2842" s="3">
        <v>0.25254372504647399</v>
      </c>
      <c r="I2842" s="3">
        <v>0.23864464152886</v>
      </c>
      <c r="J2842" s="3">
        <v>0.22815476717594199</v>
      </c>
      <c r="K2842" s="3">
        <v>0.21766489282302601</v>
      </c>
      <c r="L2842" s="3">
        <v>0.207175018470109</v>
      </c>
      <c r="M2842" s="3">
        <v>0.19668514411719201</v>
      </c>
      <c r="N2842" s="3">
        <v>0.186195269764275</v>
      </c>
      <c r="O2842" s="3">
        <v>2.1212741059285601E-2</v>
      </c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</row>
    <row r="2843" spans="1:41" x14ac:dyDescent="0.25">
      <c r="A2843" s="378" t="str">
        <f t="shared" si="21"/>
        <v>DIC7</v>
      </c>
      <c r="B2843" s="2" t="s">
        <v>4</v>
      </c>
      <c r="C2843" s="2" t="s">
        <v>2</v>
      </c>
      <c r="D2843" s="2" t="s">
        <v>26</v>
      </c>
      <c r="E2843" s="2" t="s">
        <v>140</v>
      </c>
      <c r="F2843" s="2" t="s">
        <v>261</v>
      </c>
      <c r="G2843" s="4"/>
      <c r="H2843" s="3">
        <v>7.6261793933805194E-2</v>
      </c>
      <c r="I2843" s="3">
        <v>7.4876163330034495E-2</v>
      </c>
      <c r="J2843" s="3">
        <v>7.4922840149444794E-2</v>
      </c>
      <c r="K2843" s="3">
        <v>7.4969516968854996E-2</v>
      </c>
      <c r="L2843" s="3">
        <v>7.5016193788265295E-2</v>
      </c>
      <c r="M2843" s="3">
        <v>6.9307107423537101E-2</v>
      </c>
      <c r="N2843" s="3">
        <v>6.3598021058808796E-2</v>
      </c>
      <c r="O2843" s="3">
        <v>5.8900117824654999E-2</v>
      </c>
      <c r="P2843" s="3">
        <v>5.4202214590501202E-2</v>
      </c>
      <c r="Q2843" s="3">
        <v>5.0308158339698601E-2</v>
      </c>
      <c r="R2843" s="3">
        <v>4.6414102088896E-2</v>
      </c>
      <c r="S2843" s="3">
        <v>4.2520045838093302E-2</v>
      </c>
      <c r="T2843" s="3">
        <v>3.9788271493942498E-2</v>
      </c>
      <c r="U2843" s="3">
        <v>3.7056497149791701E-2</v>
      </c>
      <c r="V2843" s="3">
        <v>1.79651735218327E-2</v>
      </c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</row>
    <row r="2844" spans="1:41" x14ac:dyDescent="0.25">
      <c r="A2844" s="378" t="str">
        <f t="shared" si="21"/>
        <v>DIC7</v>
      </c>
      <c r="B2844" s="2" t="s">
        <v>4</v>
      </c>
      <c r="C2844" s="2" t="s">
        <v>2</v>
      </c>
      <c r="D2844" s="2" t="s">
        <v>26</v>
      </c>
      <c r="E2844" s="2" t="s">
        <v>43</v>
      </c>
      <c r="F2844" s="2" t="s">
        <v>191</v>
      </c>
      <c r="G2844" s="4"/>
      <c r="H2844" s="3">
        <v>6.2299445279460404</v>
      </c>
      <c r="I2844" s="3">
        <v>7.8500429490689596</v>
      </c>
      <c r="J2844" s="3">
        <v>7.2807185790832598</v>
      </c>
      <c r="K2844" s="3">
        <v>7.5017550303497602</v>
      </c>
      <c r="L2844" s="3">
        <v>7.9644668779383299</v>
      </c>
      <c r="M2844" s="3">
        <v>7.4092831028515604</v>
      </c>
      <c r="N2844" s="3">
        <v>6.8362083301928003</v>
      </c>
      <c r="O2844" s="3">
        <v>6.30993831858245</v>
      </c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</row>
    <row r="2845" spans="1:41" x14ac:dyDescent="0.25">
      <c r="A2845" s="378" t="str">
        <f t="shared" si="21"/>
        <v>DIC7</v>
      </c>
      <c r="B2845" s="2" t="s">
        <v>4</v>
      </c>
      <c r="C2845" s="2" t="s">
        <v>2</v>
      </c>
      <c r="D2845" s="2" t="s">
        <v>26</v>
      </c>
      <c r="E2845" s="2" t="s">
        <v>43</v>
      </c>
      <c r="F2845" s="2" t="s">
        <v>250</v>
      </c>
      <c r="G2845" s="4"/>
      <c r="H2845" s="3">
        <v>25.455100000000002</v>
      </c>
      <c r="I2845" s="3">
        <v>24.8811</v>
      </c>
      <c r="J2845" s="3">
        <v>25.434639930646199</v>
      </c>
      <c r="K2845" s="3">
        <v>25.9813998959693</v>
      </c>
      <c r="L2845" s="3">
        <v>26.5213798959693</v>
      </c>
      <c r="M2845" s="3">
        <v>27.054579930646199</v>
      </c>
      <c r="N2845" s="3">
        <v>27.581</v>
      </c>
      <c r="O2845" s="3">
        <v>28.064602279091801</v>
      </c>
      <c r="P2845" s="3">
        <v>28.542643418637599</v>
      </c>
      <c r="Q2845" s="3">
        <v>29.0818375620442</v>
      </c>
      <c r="R2845" s="3">
        <v>29.5591583746961</v>
      </c>
      <c r="S2845" s="3">
        <v>30.031199999999998</v>
      </c>
      <c r="T2845" s="3">
        <v>30.4046371710965</v>
      </c>
      <c r="U2845" s="3">
        <v>30.776495756644699</v>
      </c>
      <c r="V2845" s="3">
        <v>31.146775756644701</v>
      </c>
      <c r="W2845" s="3">
        <v>31.515477171096499</v>
      </c>
      <c r="X2845" s="3">
        <v>31.8826</v>
      </c>
      <c r="Y2845" s="3">
        <v>32.326361281694098</v>
      </c>
      <c r="Z2845" s="3">
        <v>32.772151922541099</v>
      </c>
      <c r="AA2845" s="3">
        <v>33.219971922541099</v>
      </c>
      <c r="AB2845" s="3">
        <v>33.669821281693999</v>
      </c>
      <c r="AC2845" s="3">
        <v>34.121699999999997</v>
      </c>
      <c r="AD2845" s="3">
        <v>34.722296047578801</v>
      </c>
      <c r="AE2845" s="3">
        <v>35.323404071368202</v>
      </c>
      <c r="AF2845" s="3">
        <v>35.925024071368199</v>
      </c>
      <c r="AG2845" s="3">
        <v>36.527156047578799</v>
      </c>
      <c r="AH2845" s="3">
        <v>37.129800000000003</v>
      </c>
      <c r="AI2845" s="3">
        <v>37.819418436186602</v>
      </c>
      <c r="AJ2845" s="3">
        <v>38.508577654279797</v>
      </c>
      <c r="AK2845" s="3">
        <v>39.197277654279802</v>
      </c>
      <c r="AL2845" s="3">
        <v>39.885518436186501</v>
      </c>
      <c r="AM2845" s="3">
        <v>40.573300000000003</v>
      </c>
      <c r="AN2845" s="4"/>
      <c r="AO2845" s="4"/>
    </row>
    <row r="2846" spans="1:41" x14ac:dyDescent="0.25">
      <c r="A2846" s="378" t="str">
        <f t="shared" si="21"/>
        <v>DIC7</v>
      </c>
      <c r="B2846" s="2" t="s">
        <v>4</v>
      </c>
      <c r="C2846" s="2" t="s">
        <v>2</v>
      </c>
      <c r="D2846" s="2" t="s">
        <v>26</v>
      </c>
      <c r="E2846" s="2" t="s">
        <v>43</v>
      </c>
      <c r="F2846" s="2" t="s">
        <v>314</v>
      </c>
      <c r="G2846" s="4"/>
      <c r="H2846" s="3">
        <v>1.8020571428571399</v>
      </c>
      <c r="I2846" s="3">
        <v>1.8020571428571399</v>
      </c>
      <c r="J2846" s="3">
        <v>1.8020571428571399</v>
      </c>
      <c r="K2846" s="3">
        <v>1.0184762869280599</v>
      </c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</row>
    <row r="2847" spans="1:41" x14ac:dyDescent="0.25">
      <c r="A2847" s="378" t="str">
        <f t="shared" si="21"/>
        <v>DIC7</v>
      </c>
      <c r="B2847" s="2" t="s">
        <v>4</v>
      </c>
      <c r="C2847" s="2" t="s">
        <v>2</v>
      </c>
      <c r="D2847" s="2" t="s">
        <v>26</v>
      </c>
      <c r="E2847" s="2" t="s">
        <v>44</v>
      </c>
      <c r="F2847" s="2" t="s">
        <v>265</v>
      </c>
      <c r="G2847" s="4"/>
      <c r="H2847" s="3">
        <v>172.19093926625499</v>
      </c>
      <c r="I2847" s="3">
        <v>183.300032122142</v>
      </c>
      <c r="J2847" s="3">
        <v>183.300032122142</v>
      </c>
      <c r="K2847" s="3">
        <v>183.300032122142</v>
      </c>
      <c r="L2847" s="3">
        <v>183.300032122142</v>
      </c>
      <c r="M2847" s="3">
        <v>183.300032122142</v>
      </c>
      <c r="N2847" s="3">
        <v>183.300032122142</v>
      </c>
      <c r="O2847" s="3">
        <v>183.300032122142</v>
      </c>
      <c r="P2847" s="3">
        <v>183.300032122142</v>
      </c>
      <c r="Q2847" s="3">
        <v>183.300032122142</v>
      </c>
      <c r="R2847" s="3">
        <v>183.300032122142</v>
      </c>
      <c r="S2847" s="3">
        <v>183.300032122142</v>
      </c>
      <c r="T2847" s="3">
        <v>183.300032122142</v>
      </c>
      <c r="U2847" s="3">
        <v>183.300032122142</v>
      </c>
      <c r="V2847" s="3">
        <v>183.300032122142</v>
      </c>
      <c r="W2847" s="3">
        <v>183.300032122142</v>
      </c>
      <c r="X2847" s="3">
        <v>183.300032122142</v>
      </c>
      <c r="Y2847" s="3">
        <v>183.300032122142</v>
      </c>
      <c r="Z2847" s="3">
        <v>183.300032122142</v>
      </c>
      <c r="AA2847" s="3">
        <v>183.300032122142</v>
      </c>
      <c r="AB2847" s="3">
        <v>183.300032122142</v>
      </c>
      <c r="AC2847" s="3">
        <v>183.300032122142</v>
      </c>
      <c r="AD2847" s="3">
        <v>183.300032122142</v>
      </c>
      <c r="AE2847" s="3">
        <v>183.300032122142</v>
      </c>
      <c r="AF2847" s="3">
        <v>183.300032122142</v>
      </c>
      <c r="AG2847" s="3">
        <v>183.300032122142</v>
      </c>
      <c r="AH2847" s="3">
        <v>183.300032122142</v>
      </c>
      <c r="AI2847" s="3">
        <v>183.300032122142</v>
      </c>
      <c r="AJ2847" s="3">
        <v>183.300032122142</v>
      </c>
      <c r="AK2847" s="3">
        <v>183.300032122142</v>
      </c>
      <c r="AL2847" s="3">
        <v>183.300032122142</v>
      </c>
      <c r="AM2847" s="3">
        <v>183.300032122142</v>
      </c>
      <c r="AN2847" s="4"/>
      <c r="AO2847" s="4"/>
    </row>
    <row r="2848" spans="1:41" x14ac:dyDescent="0.25">
      <c r="A2848" s="378" t="str">
        <f t="shared" si="21"/>
        <v>DIC7</v>
      </c>
      <c r="B2848" s="2" t="s">
        <v>4</v>
      </c>
      <c r="C2848" s="2" t="s">
        <v>2</v>
      </c>
      <c r="D2848" s="2" t="s">
        <v>26</v>
      </c>
      <c r="E2848" s="2" t="s">
        <v>44</v>
      </c>
      <c r="F2848" s="2" t="s">
        <v>266</v>
      </c>
      <c r="G2848" s="4"/>
      <c r="H2848" s="3">
        <v>339.98221406515898</v>
      </c>
      <c r="I2848" s="3">
        <v>388.81771965365903</v>
      </c>
      <c r="J2848" s="3">
        <v>388.81771965365903</v>
      </c>
      <c r="K2848" s="3">
        <v>388.81771965365903</v>
      </c>
      <c r="L2848" s="3">
        <v>388.81771965365903</v>
      </c>
      <c r="M2848" s="3">
        <v>388.81771965365903</v>
      </c>
      <c r="N2848" s="3">
        <v>388.81771965365903</v>
      </c>
      <c r="O2848" s="3">
        <v>388.81771965365903</v>
      </c>
      <c r="P2848" s="3">
        <v>388.81771965365903</v>
      </c>
      <c r="Q2848" s="3">
        <v>388.81771965365903</v>
      </c>
      <c r="R2848" s="3">
        <v>388.81771965365903</v>
      </c>
      <c r="S2848" s="3">
        <v>388.81771965365903</v>
      </c>
      <c r="T2848" s="3">
        <v>388.81771965365903</v>
      </c>
      <c r="U2848" s="3">
        <v>388.81771965365903</v>
      </c>
      <c r="V2848" s="3">
        <v>388.81771965365903</v>
      </c>
      <c r="W2848" s="3">
        <v>388.81771965365903</v>
      </c>
      <c r="X2848" s="3">
        <v>388.81771965365903</v>
      </c>
      <c r="Y2848" s="3">
        <v>388.81771965365903</v>
      </c>
      <c r="Z2848" s="3">
        <v>388.81771965365903</v>
      </c>
      <c r="AA2848" s="3">
        <v>388.81771965365903</v>
      </c>
      <c r="AB2848" s="3">
        <v>388.81771965365903</v>
      </c>
      <c r="AC2848" s="3">
        <v>388.81771965365903</v>
      </c>
      <c r="AD2848" s="3">
        <v>388.81771965365903</v>
      </c>
      <c r="AE2848" s="3">
        <v>388.81771965365903</v>
      </c>
      <c r="AF2848" s="3">
        <v>388.81771965365903</v>
      </c>
      <c r="AG2848" s="3">
        <v>388.81771965365903</v>
      </c>
      <c r="AH2848" s="3">
        <v>388.81771965365903</v>
      </c>
      <c r="AI2848" s="3">
        <v>388.81771965365903</v>
      </c>
      <c r="AJ2848" s="3">
        <v>388.81771965365903</v>
      </c>
      <c r="AK2848" s="3">
        <v>388.81771965365903</v>
      </c>
      <c r="AL2848" s="3">
        <v>388.81771965365903</v>
      </c>
      <c r="AM2848" s="3">
        <v>388.81771965365903</v>
      </c>
      <c r="AN2848" s="4"/>
      <c r="AO2848" s="4"/>
    </row>
    <row r="2849" spans="1:41" x14ac:dyDescent="0.25">
      <c r="A2849" s="378" t="str">
        <f t="shared" si="21"/>
        <v>DIC7</v>
      </c>
      <c r="B2849" s="2" t="s">
        <v>4</v>
      </c>
      <c r="C2849" s="2" t="s">
        <v>2</v>
      </c>
      <c r="D2849" s="2" t="s">
        <v>26</v>
      </c>
      <c r="E2849" s="2" t="s">
        <v>141</v>
      </c>
      <c r="F2849" s="2" t="s">
        <v>165</v>
      </c>
      <c r="G2849" s="4"/>
      <c r="H2849" s="4"/>
      <c r="I2849" s="4"/>
      <c r="J2849" s="4"/>
      <c r="K2849" s="3">
        <v>57.255455310841903</v>
      </c>
      <c r="L2849" s="3">
        <v>45.443518520288897</v>
      </c>
      <c r="M2849" s="3">
        <v>32.7829014723984</v>
      </c>
      <c r="N2849" s="3">
        <v>20.1222844245078</v>
      </c>
      <c r="O2849" s="3">
        <v>11.377666704392301</v>
      </c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</row>
    <row r="2850" spans="1:41" x14ac:dyDescent="0.25">
      <c r="A2850" s="378" t="str">
        <f t="shared" si="21"/>
        <v>DIC7</v>
      </c>
      <c r="B2850" s="2" t="s">
        <v>4</v>
      </c>
      <c r="C2850" s="2" t="s">
        <v>2</v>
      </c>
      <c r="D2850" s="2" t="s">
        <v>26</v>
      </c>
      <c r="E2850" s="2" t="s">
        <v>141</v>
      </c>
      <c r="F2850" s="2" t="s">
        <v>168</v>
      </c>
      <c r="G2850" s="4"/>
      <c r="H2850" s="3">
        <v>157.79752445162799</v>
      </c>
      <c r="I2850" s="3">
        <v>146.87743562480799</v>
      </c>
      <c r="J2850" s="3">
        <v>135.36354708903099</v>
      </c>
      <c r="K2850" s="3">
        <v>66.594203242412107</v>
      </c>
      <c r="L2850" s="3">
        <v>66.8922514971879</v>
      </c>
      <c r="M2850" s="3">
        <v>67.211714332319701</v>
      </c>
      <c r="N2850" s="3">
        <v>67.531177167451602</v>
      </c>
      <c r="O2850" s="3">
        <v>67.751828369398893</v>
      </c>
      <c r="P2850" s="3">
        <v>65.6244806505604</v>
      </c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</row>
    <row r="2851" spans="1:41" x14ac:dyDescent="0.25">
      <c r="A2851" s="378" t="str">
        <f t="shared" si="21"/>
        <v>DIC7</v>
      </c>
      <c r="B2851" s="2" t="s">
        <v>4</v>
      </c>
      <c r="C2851" s="2" t="s">
        <v>2</v>
      </c>
      <c r="D2851" s="2" t="s">
        <v>26</v>
      </c>
      <c r="E2851" s="2" t="s">
        <v>141</v>
      </c>
      <c r="F2851" s="2" t="s">
        <v>259</v>
      </c>
      <c r="G2851" s="4"/>
      <c r="H2851" s="3">
        <v>3.5994360077638201</v>
      </c>
      <c r="I2851" s="3">
        <v>3.2484844769138199</v>
      </c>
      <c r="J2851" s="3">
        <v>2.8784493176994501</v>
      </c>
      <c r="K2851" s="3">
        <v>2.5084141584850799</v>
      </c>
      <c r="L2851" s="3">
        <v>2.1383789992706999</v>
      </c>
      <c r="M2851" s="3">
        <v>1.7417570457215401</v>
      </c>
      <c r="N2851" s="3">
        <v>1.3451350921723699</v>
      </c>
      <c r="O2851" s="3">
        <v>1.0711905166375799</v>
      </c>
      <c r="P2851" s="3">
        <v>0.79608969363887305</v>
      </c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</row>
    <row r="2852" spans="1:41" x14ac:dyDescent="0.25">
      <c r="A2852" s="378" t="str">
        <f t="shared" si="21"/>
        <v>DIC7</v>
      </c>
      <c r="B2852" s="2" t="s">
        <v>4</v>
      </c>
      <c r="C2852" s="2" t="s">
        <v>2</v>
      </c>
      <c r="D2852" s="2" t="s">
        <v>26</v>
      </c>
      <c r="E2852" s="2" t="s">
        <v>142</v>
      </c>
      <c r="F2852" s="2" t="s">
        <v>169</v>
      </c>
      <c r="G2852" s="4"/>
      <c r="H2852" s="3">
        <v>27.7949675112589</v>
      </c>
      <c r="I2852" s="3">
        <v>25.9142296487694</v>
      </c>
      <c r="J2852" s="3">
        <v>24.7332176865485</v>
      </c>
      <c r="K2852" s="3">
        <v>23.5522057243275</v>
      </c>
      <c r="L2852" s="3">
        <v>22.3711937621065</v>
      </c>
      <c r="M2852" s="3">
        <v>20.656169441260602</v>
      </c>
      <c r="N2852" s="3">
        <v>18.9407711418778</v>
      </c>
      <c r="O2852" s="3">
        <v>17.512200152633799</v>
      </c>
      <c r="P2852" s="3">
        <v>16.083629163389698</v>
      </c>
      <c r="Q2852" s="3">
        <v>14.7212595795643</v>
      </c>
      <c r="R2852" s="3">
        <v>13.358889995738799</v>
      </c>
      <c r="S2852" s="3">
        <v>11.9965204119134</v>
      </c>
      <c r="T2852" s="3">
        <v>11.291451458205501</v>
      </c>
      <c r="U2852" s="3">
        <v>10.586382504497699</v>
      </c>
      <c r="V2852" s="3">
        <v>3.19328934183621</v>
      </c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</row>
    <row r="2853" spans="1:41" x14ac:dyDescent="0.25">
      <c r="A2853" s="378" t="str">
        <f t="shared" si="21"/>
        <v>DIC7</v>
      </c>
      <c r="B2853" s="2" t="s">
        <v>4</v>
      </c>
      <c r="C2853" s="2" t="s">
        <v>2</v>
      </c>
      <c r="D2853" s="2" t="s">
        <v>26</v>
      </c>
      <c r="E2853" s="2" t="s">
        <v>142</v>
      </c>
      <c r="F2853" s="2" t="s">
        <v>260</v>
      </c>
      <c r="G2853" s="4"/>
      <c r="H2853" s="3">
        <v>0.83129974180261201</v>
      </c>
      <c r="I2853" s="3">
        <v>0.76796795055425704</v>
      </c>
      <c r="J2853" s="3">
        <v>0.721533417424843</v>
      </c>
      <c r="K2853" s="3">
        <v>0.67509888429542997</v>
      </c>
      <c r="L2853" s="3">
        <v>0.62866435116601604</v>
      </c>
      <c r="M2853" s="3">
        <v>0.56123374403286796</v>
      </c>
      <c r="N2853" s="3">
        <v>0.49417711543662401</v>
      </c>
      <c r="O2853" s="3">
        <v>0.43840672622939603</v>
      </c>
      <c r="P2853" s="3">
        <v>0.38263633702216698</v>
      </c>
      <c r="Q2853" s="3">
        <v>0.329450403312116</v>
      </c>
      <c r="R2853" s="3">
        <v>0.27626446960206502</v>
      </c>
      <c r="S2853" s="3">
        <v>0.22307853589201401</v>
      </c>
      <c r="T2853" s="3">
        <v>0.19555314845080199</v>
      </c>
      <c r="U2853" s="3">
        <v>0.16802776100958999</v>
      </c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</row>
    <row r="2854" spans="1:41" x14ac:dyDescent="0.25">
      <c r="A2854" s="378" t="str">
        <f t="shared" si="21"/>
        <v>DIC7</v>
      </c>
      <c r="B2854" s="2" t="s">
        <v>4</v>
      </c>
      <c r="C2854" s="2" t="s">
        <v>2</v>
      </c>
      <c r="D2854" s="2" t="s">
        <v>26</v>
      </c>
      <c r="E2854" s="2" t="s">
        <v>143</v>
      </c>
      <c r="F2854" s="2" t="s">
        <v>270</v>
      </c>
      <c r="G2854" s="4"/>
      <c r="H2854" s="3">
        <v>344.38187853250997</v>
      </c>
      <c r="I2854" s="3">
        <v>366.600064244284</v>
      </c>
      <c r="J2854" s="3">
        <v>366.600064244284</v>
      </c>
      <c r="K2854" s="3">
        <v>366.600064244284</v>
      </c>
      <c r="L2854" s="3">
        <v>366.600064244284</v>
      </c>
      <c r="M2854" s="3">
        <v>366.600064244284</v>
      </c>
      <c r="N2854" s="3">
        <v>366.600064244284</v>
      </c>
      <c r="O2854" s="3">
        <v>366.600064244284</v>
      </c>
      <c r="P2854" s="3">
        <v>366.600064244284</v>
      </c>
      <c r="Q2854" s="3">
        <v>366.600064244284</v>
      </c>
      <c r="R2854" s="3">
        <v>366.600064244284</v>
      </c>
      <c r="S2854" s="3">
        <v>366.600064244284</v>
      </c>
      <c r="T2854" s="3">
        <v>366.600064244284</v>
      </c>
      <c r="U2854" s="3">
        <v>366.600064244284</v>
      </c>
      <c r="V2854" s="3">
        <v>366.600064244284</v>
      </c>
      <c r="W2854" s="3">
        <v>366.600064244284</v>
      </c>
      <c r="X2854" s="3">
        <v>366.600064244284</v>
      </c>
      <c r="Y2854" s="3">
        <v>366.600064244284</v>
      </c>
      <c r="Z2854" s="3">
        <v>366.600064244284</v>
      </c>
      <c r="AA2854" s="3">
        <v>366.600064244284</v>
      </c>
      <c r="AB2854" s="3">
        <v>366.600064244284</v>
      </c>
      <c r="AC2854" s="3">
        <v>366.600064244284</v>
      </c>
      <c r="AD2854" s="3">
        <v>366.600064244284</v>
      </c>
      <c r="AE2854" s="3">
        <v>366.600064244284</v>
      </c>
      <c r="AF2854" s="3">
        <v>366.600064244284</v>
      </c>
      <c r="AG2854" s="3">
        <v>366.600064244284</v>
      </c>
      <c r="AH2854" s="3">
        <v>366.600064244284</v>
      </c>
      <c r="AI2854" s="3">
        <v>366.600064244284</v>
      </c>
      <c r="AJ2854" s="3">
        <v>366.600064244284</v>
      </c>
      <c r="AK2854" s="3">
        <v>366.600064244284</v>
      </c>
      <c r="AL2854" s="3">
        <v>366.600064244284</v>
      </c>
      <c r="AM2854" s="3">
        <v>366.600064244284</v>
      </c>
      <c r="AN2854" s="4"/>
      <c r="AO2854" s="4"/>
    </row>
    <row r="2855" spans="1:41" x14ac:dyDescent="0.25">
      <c r="A2855" s="378" t="str">
        <f t="shared" si="21"/>
        <v>DIC7</v>
      </c>
      <c r="B2855" s="2" t="s">
        <v>4</v>
      </c>
      <c r="C2855" s="2" t="s">
        <v>2</v>
      </c>
      <c r="D2855" s="2" t="s">
        <v>26</v>
      </c>
      <c r="E2855" s="2" t="s">
        <v>144</v>
      </c>
      <c r="F2855" s="2" t="s">
        <v>271</v>
      </c>
      <c r="G2855" s="4"/>
      <c r="H2855" s="3">
        <v>485.68953965939698</v>
      </c>
      <c r="I2855" s="3">
        <v>555.45464279437101</v>
      </c>
      <c r="J2855" s="3">
        <v>555.45464279437101</v>
      </c>
      <c r="K2855" s="3">
        <v>555.45464279437101</v>
      </c>
      <c r="L2855" s="3">
        <v>555.45464279437101</v>
      </c>
      <c r="M2855" s="3">
        <v>555.45464279437101</v>
      </c>
      <c r="N2855" s="3">
        <v>555.45464279437101</v>
      </c>
      <c r="O2855" s="3">
        <v>555.45464279437101</v>
      </c>
      <c r="P2855" s="3">
        <v>555.45464279437101</v>
      </c>
      <c r="Q2855" s="3">
        <v>555.45464279437101</v>
      </c>
      <c r="R2855" s="3">
        <v>555.45464279437101</v>
      </c>
      <c r="S2855" s="3">
        <v>555.45464279437101</v>
      </c>
      <c r="T2855" s="3">
        <v>555.45464279437101</v>
      </c>
      <c r="U2855" s="3">
        <v>555.45464279437101</v>
      </c>
      <c r="V2855" s="3">
        <v>555.45464279437101</v>
      </c>
      <c r="W2855" s="3">
        <v>555.45464279437101</v>
      </c>
      <c r="X2855" s="3">
        <v>555.45464279437101</v>
      </c>
      <c r="Y2855" s="3">
        <v>555.45464279437101</v>
      </c>
      <c r="Z2855" s="3">
        <v>555.45464279437101</v>
      </c>
      <c r="AA2855" s="3">
        <v>555.45464279437101</v>
      </c>
      <c r="AB2855" s="3">
        <v>555.45464279437101</v>
      </c>
      <c r="AC2855" s="3">
        <v>555.45464279437101</v>
      </c>
      <c r="AD2855" s="3">
        <v>555.45464279437101</v>
      </c>
      <c r="AE2855" s="3">
        <v>555.45464279437101</v>
      </c>
      <c r="AF2855" s="3">
        <v>555.45464279437101</v>
      </c>
      <c r="AG2855" s="3">
        <v>555.45464279437101</v>
      </c>
      <c r="AH2855" s="3">
        <v>555.45464279437101</v>
      </c>
      <c r="AI2855" s="3">
        <v>555.45464279437101</v>
      </c>
      <c r="AJ2855" s="3">
        <v>555.45464279437101</v>
      </c>
      <c r="AK2855" s="3">
        <v>555.45464279437101</v>
      </c>
      <c r="AL2855" s="3">
        <v>555.45464279437101</v>
      </c>
      <c r="AM2855" s="3">
        <v>555.45464279437101</v>
      </c>
      <c r="AN2855" s="4"/>
      <c r="AO2855" s="4"/>
    </row>
    <row r="2856" spans="1:41" x14ac:dyDescent="0.25">
      <c r="A2856" s="378" t="str">
        <f t="shared" si="21"/>
        <v>DIC7</v>
      </c>
      <c r="B2856" s="2" t="s">
        <v>4</v>
      </c>
      <c r="C2856" s="2" t="s">
        <v>2</v>
      </c>
      <c r="D2856" s="2" t="s">
        <v>26</v>
      </c>
      <c r="E2856" s="2" t="s">
        <v>45</v>
      </c>
      <c r="F2856" s="2" t="s">
        <v>170</v>
      </c>
      <c r="G2856" s="4"/>
      <c r="H2856" s="3">
        <v>68.678696673107595</v>
      </c>
      <c r="I2856" s="3">
        <v>55.498016951083997</v>
      </c>
      <c r="J2856" s="3">
        <v>43.451911431261003</v>
      </c>
      <c r="K2856" s="3">
        <v>50.743687576035803</v>
      </c>
      <c r="L2856" s="3">
        <v>48.366522888511597</v>
      </c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</row>
    <row r="2857" spans="1:41" x14ac:dyDescent="0.25">
      <c r="A2857" s="378" t="str">
        <f t="shared" si="21"/>
        <v>DIC7</v>
      </c>
      <c r="B2857" s="2" t="s">
        <v>4</v>
      </c>
      <c r="C2857" s="2" t="s">
        <v>2</v>
      </c>
      <c r="D2857" s="2" t="s">
        <v>26</v>
      </c>
      <c r="E2857" s="2" t="s">
        <v>46</v>
      </c>
      <c r="F2857" s="2" t="s">
        <v>171</v>
      </c>
      <c r="G2857" s="4"/>
      <c r="H2857" s="3">
        <v>322.42492944343002</v>
      </c>
      <c r="I2857" s="3">
        <v>354.73619721777698</v>
      </c>
      <c r="J2857" s="3">
        <v>317.52212683186002</v>
      </c>
      <c r="K2857" s="3">
        <v>315.61577003984303</v>
      </c>
      <c r="L2857" s="3">
        <v>255.155449064187</v>
      </c>
      <c r="M2857" s="3">
        <v>174.068204216602</v>
      </c>
      <c r="N2857" s="3">
        <v>174.068204216602</v>
      </c>
      <c r="O2857" s="3">
        <v>174.068204216602</v>
      </c>
      <c r="P2857" s="3">
        <v>19.804363437059401</v>
      </c>
      <c r="Q2857" s="3">
        <v>18.596200352882001</v>
      </c>
      <c r="R2857" s="3">
        <v>9.6799925416066195</v>
      </c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</row>
    <row r="2858" spans="1:41" x14ac:dyDescent="0.25">
      <c r="A2858" s="378" t="str">
        <f t="shared" si="21"/>
        <v>DIC7</v>
      </c>
      <c r="B2858" s="2" t="s">
        <v>4</v>
      </c>
      <c r="C2858" s="2" t="s">
        <v>2</v>
      </c>
      <c r="D2858" s="2" t="s">
        <v>26</v>
      </c>
      <c r="E2858" s="2" t="s">
        <v>47</v>
      </c>
      <c r="F2858" s="2" t="s">
        <v>172</v>
      </c>
      <c r="G2858" s="4"/>
      <c r="H2858" s="3">
        <v>727.99808370307301</v>
      </c>
      <c r="I2858" s="3">
        <v>689.086682591113</v>
      </c>
      <c r="J2858" s="3">
        <v>655.59225239616205</v>
      </c>
      <c r="K2858" s="3">
        <v>622.09782220121099</v>
      </c>
      <c r="L2858" s="3">
        <v>588.60339200626004</v>
      </c>
      <c r="M2858" s="3">
        <v>541.95410388484697</v>
      </c>
      <c r="N2858" s="3">
        <v>495.30481576343402</v>
      </c>
      <c r="O2858" s="3">
        <v>458.31235504878902</v>
      </c>
      <c r="P2858" s="3">
        <v>421.31989433414299</v>
      </c>
      <c r="Q2858" s="3">
        <v>384.32743361949798</v>
      </c>
      <c r="R2858" s="3">
        <v>245.97814354745901</v>
      </c>
      <c r="S2858" s="3">
        <v>245.97814354745901</v>
      </c>
      <c r="T2858" s="3">
        <v>245.97814354745901</v>
      </c>
      <c r="U2858" s="3">
        <v>174.18093218067301</v>
      </c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</row>
    <row r="2859" spans="1:41" x14ac:dyDescent="0.25">
      <c r="A2859" s="378" t="str">
        <f t="shared" si="21"/>
        <v>DIC7</v>
      </c>
      <c r="B2859" s="2" t="s">
        <v>4</v>
      </c>
      <c r="C2859" s="2" t="s">
        <v>2</v>
      </c>
      <c r="D2859" s="2" t="s">
        <v>26</v>
      </c>
      <c r="E2859" s="2" t="s">
        <v>48</v>
      </c>
      <c r="F2859" s="2" t="s">
        <v>173</v>
      </c>
      <c r="G2859" s="4"/>
      <c r="H2859" s="3">
        <v>7.2846848137516496</v>
      </c>
      <c r="I2859" s="3">
        <v>6.8837623889034303</v>
      </c>
      <c r="J2859" s="3">
        <v>6.5811794267538302</v>
      </c>
      <c r="K2859" s="3">
        <v>6.2785964646042203</v>
      </c>
      <c r="L2859" s="3">
        <v>5.9760135024546202</v>
      </c>
      <c r="M2859" s="3">
        <v>5.67343054030502</v>
      </c>
      <c r="N2859" s="3">
        <v>5.3708475781554199</v>
      </c>
      <c r="O2859" s="3">
        <v>0.61188664507180601</v>
      </c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</row>
    <row r="2860" spans="1:41" x14ac:dyDescent="0.25">
      <c r="A2860" s="378" t="str">
        <f t="shared" si="21"/>
        <v>DIC7</v>
      </c>
      <c r="B2860" s="2" t="s">
        <v>4</v>
      </c>
      <c r="C2860" s="2" t="s">
        <v>2</v>
      </c>
      <c r="D2860" s="2" t="s">
        <v>26</v>
      </c>
      <c r="E2860" s="2" t="s">
        <v>49</v>
      </c>
      <c r="F2860" s="2" t="s">
        <v>174</v>
      </c>
      <c r="G2860" s="4"/>
      <c r="H2860" s="3">
        <v>166.218276552454</v>
      </c>
      <c r="I2860" s="3">
        <v>154.61054306185801</v>
      </c>
      <c r="J2860" s="3">
        <v>142.371617931918</v>
      </c>
      <c r="K2860" s="3">
        <v>130.13269280197801</v>
      </c>
      <c r="L2860" s="3">
        <v>117.893767672038</v>
      </c>
      <c r="M2860" s="3">
        <v>104.77548344011601</v>
      </c>
      <c r="N2860" s="3">
        <v>91.657199208193504</v>
      </c>
      <c r="O2860" s="3">
        <v>82.596473311654904</v>
      </c>
      <c r="P2860" s="3">
        <v>68.404712819989498</v>
      </c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</row>
    <row r="2861" spans="1:41" x14ac:dyDescent="0.25">
      <c r="A2861" s="378" t="str">
        <f t="shared" si="21"/>
        <v>DIC7</v>
      </c>
      <c r="B2861" s="2" t="s">
        <v>4</v>
      </c>
      <c r="C2861" s="2" t="s">
        <v>2</v>
      </c>
      <c r="D2861" s="2" t="s">
        <v>26</v>
      </c>
      <c r="E2861" s="2" t="s">
        <v>50</v>
      </c>
      <c r="F2861" s="2" t="s">
        <v>175</v>
      </c>
      <c r="G2861" s="4"/>
      <c r="H2861" s="3">
        <v>30.106735962689498</v>
      </c>
      <c r="I2861" s="3">
        <v>28.0621245838901</v>
      </c>
      <c r="J2861" s="3">
        <v>26.771198064649699</v>
      </c>
      <c r="K2861" s="3">
        <v>25.480271545409199</v>
      </c>
      <c r="L2861" s="3">
        <v>24.189345026168699</v>
      </c>
      <c r="M2861" s="3">
        <v>22.314706624743099</v>
      </c>
      <c r="N2861" s="3">
        <v>20.440068223317599</v>
      </c>
      <c r="O2861" s="3">
        <v>18.878960951996699</v>
      </c>
      <c r="P2861" s="3">
        <v>17.317853680675899</v>
      </c>
      <c r="Q2861" s="3">
        <v>15.8290896783622</v>
      </c>
      <c r="R2861" s="3">
        <v>14.340325676048501</v>
      </c>
      <c r="S2861" s="3">
        <v>12.8515616737348</v>
      </c>
      <c r="T2861" s="3">
        <v>12.081079647497999</v>
      </c>
      <c r="U2861" s="3">
        <v>11.3105976212613</v>
      </c>
      <c r="V2861" s="3">
        <v>3.3584371380747</v>
      </c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</row>
    <row r="2862" spans="1:41" x14ac:dyDescent="0.25">
      <c r="A2862" s="378" t="str">
        <f t="shared" si="21"/>
        <v>DIC7</v>
      </c>
      <c r="B2862" s="2" t="s">
        <v>4</v>
      </c>
      <c r="C2862" s="2" t="s">
        <v>2</v>
      </c>
      <c r="D2862" s="2" t="s">
        <v>26</v>
      </c>
      <c r="E2862" s="2" t="s">
        <v>51</v>
      </c>
      <c r="F2862" s="2" t="s">
        <v>176</v>
      </c>
      <c r="G2862" s="4"/>
      <c r="H2862" s="3">
        <v>14.052567579841901</v>
      </c>
      <c r="I2862" s="3">
        <v>13.797240938600201</v>
      </c>
      <c r="J2862" s="3">
        <v>13.805841957869999</v>
      </c>
      <c r="K2862" s="3">
        <v>13.8144429771398</v>
      </c>
      <c r="L2862" s="3">
        <v>13.8230439964096</v>
      </c>
      <c r="M2862" s="3">
        <v>12.771045114385799</v>
      </c>
      <c r="N2862" s="3">
        <v>11.719046232361899</v>
      </c>
      <c r="O2862" s="3">
        <v>10.853375504253799</v>
      </c>
      <c r="P2862" s="3">
        <v>9.9877047761457707</v>
      </c>
      <c r="Q2862" s="3">
        <v>9.2701568953339493</v>
      </c>
      <c r="R2862" s="3">
        <v>8.5526090145221207</v>
      </c>
      <c r="S2862" s="3">
        <v>7.8350611337103002</v>
      </c>
      <c r="T2862" s="3">
        <v>7.3316839955147497</v>
      </c>
      <c r="U2862" s="3">
        <v>6.8283068573192001</v>
      </c>
      <c r="V2862" s="3">
        <v>3.3103970150278901</v>
      </c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</row>
    <row r="2863" spans="1:41" x14ac:dyDescent="0.25">
      <c r="A2863" s="378" t="str">
        <f t="shared" si="21"/>
        <v>DIC7</v>
      </c>
      <c r="B2863" s="2" t="s">
        <v>4</v>
      </c>
      <c r="C2863" s="2" t="s">
        <v>2</v>
      </c>
      <c r="D2863" s="2" t="s">
        <v>26</v>
      </c>
      <c r="E2863" s="2" t="s">
        <v>60</v>
      </c>
      <c r="F2863" s="2" t="s">
        <v>219</v>
      </c>
      <c r="G2863" s="4"/>
      <c r="H2863" s="3">
        <v>2.7729785151516002</v>
      </c>
      <c r="I2863" s="3">
        <v>2.9518803548388002</v>
      </c>
      <c r="J2863" s="3">
        <v>2.9518803548388002</v>
      </c>
      <c r="K2863" s="3">
        <v>2.9518803548388002</v>
      </c>
      <c r="L2863" s="3">
        <v>2.9518803548388002</v>
      </c>
      <c r="M2863" s="3">
        <v>2.9518803548388002</v>
      </c>
      <c r="N2863" s="3">
        <v>2.9518803548388002</v>
      </c>
      <c r="O2863" s="3">
        <v>2.9518803548388002</v>
      </c>
      <c r="P2863" s="3">
        <v>2.9518803548388002</v>
      </c>
      <c r="Q2863" s="3">
        <v>2.9518803548388002</v>
      </c>
      <c r="R2863" s="3">
        <v>2.9518803548388002</v>
      </c>
      <c r="S2863" s="3">
        <v>2.9518803548388002</v>
      </c>
      <c r="T2863" s="3">
        <v>2.9518803548388002</v>
      </c>
      <c r="U2863" s="3">
        <v>2.9518803548388002</v>
      </c>
      <c r="V2863" s="3">
        <v>2.9518803548388002</v>
      </c>
      <c r="W2863" s="3">
        <v>2.9518803548388002</v>
      </c>
      <c r="X2863" s="3">
        <v>2.9518803548388002</v>
      </c>
      <c r="Y2863" s="3">
        <v>2.9518803548388002</v>
      </c>
      <c r="Z2863" s="3">
        <v>2.9518803548388002</v>
      </c>
      <c r="AA2863" s="3">
        <v>2.9518803548388002</v>
      </c>
      <c r="AB2863" s="3">
        <v>2.9518803548388002</v>
      </c>
      <c r="AC2863" s="3">
        <v>2.9518803548388002</v>
      </c>
      <c r="AD2863" s="3">
        <v>2.9518803548388002</v>
      </c>
      <c r="AE2863" s="3">
        <v>2.9518803548388002</v>
      </c>
      <c r="AF2863" s="3">
        <v>2.9518803548388002</v>
      </c>
      <c r="AG2863" s="3">
        <v>2.9518803548388002</v>
      </c>
      <c r="AH2863" s="3">
        <v>2.9518803548388002</v>
      </c>
      <c r="AI2863" s="3">
        <v>2.9518803548388002</v>
      </c>
      <c r="AJ2863" s="3">
        <v>2.9518803548388002</v>
      </c>
      <c r="AK2863" s="3">
        <v>2.9518803548388002</v>
      </c>
      <c r="AL2863" s="3">
        <v>2.9518803548388002</v>
      </c>
      <c r="AM2863" s="3">
        <v>2.9518803548388002</v>
      </c>
      <c r="AN2863" s="4"/>
      <c r="AO2863" s="4"/>
    </row>
    <row r="2864" spans="1:41" x14ac:dyDescent="0.25">
      <c r="A2864" s="378" t="str">
        <f t="shared" si="21"/>
        <v>DIC7</v>
      </c>
      <c r="B2864" s="2" t="s">
        <v>4</v>
      </c>
      <c r="C2864" s="2" t="s">
        <v>2</v>
      </c>
      <c r="D2864" s="2" t="s">
        <v>26</v>
      </c>
      <c r="E2864" s="2" t="s">
        <v>61</v>
      </c>
      <c r="F2864" s="2" t="s">
        <v>220</v>
      </c>
      <c r="G2864" s="4"/>
      <c r="H2864" s="3">
        <v>1.3696210758074301</v>
      </c>
      <c r="I2864" s="3">
        <v>1.5663553017010901</v>
      </c>
      <c r="J2864" s="3">
        <v>1.5663553017010901</v>
      </c>
      <c r="K2864" s="3">
        <v>1.5663553017010901</v>
      </c>
      <c r="L2864" s="3">
        <v>1.5663553017010901</v>
      </c>
      <c r="M2864" s="3">
        <v>1.5663553017010901</v>
      </c>
      <c r="N2864" s="3">
        <v>1.5663553017010901</v>
      </c>
      <c r="O2864" s="3">
        <v>1.5663553017010901</v>
      </c>
      <c r="P2864" s="3">
        <v>1.5663553017010901</v>
      </c>
      <c r="Q2864" s="3">
        <v>1.5663553017010901</v>
      </c>
      <c r="R2864" s="3">
        <v>1.5663553017010901</v>
      </c>
      <c r="S2864" s="3">
        <v>1.5663553017010901</v>
      </c>
      <c r="T2864" s="3">
        <v>1.5663553017010901</v>
      </c>
      <c r="U2864" s="3">
        <v>1.5663553017010901</v>
      </c>
      <c r="V2864" s="3">
        <v>1.5663553017010901</v>
      </c>
      <c r="W2864" s="3">
        <v>1.5663553017010901</v>
      </c>
      <c r="X2864" s="3">
        <v>1.5663553017010901</v>
      </c>
      <c r="Y2864" s="3">
        <v>1.5663553017010901</v>
      </c>
      <c r="Z2864" s="3">
        <v>1.5663553017010901</v>
      </c>
      <c r="AA2864" s="3">
        <v>1.5663553017010901</v>
      </c>
      <c r="AB2864" s="3">
        <v>1.5663553017010901</v>
      </c>
      <c r="AC2864" s="3">
        <v>1.5663553017010901</v>
      </c>
      <c r="AD2864" s="3">
        <v>1.5663553017010901</v>
      </c>
      <c r="AE2864" s="3">
        <v>1.5663553017010901</v>
      </c>
      <c r="AF2864" s="3">
        <v>1.5663553017010901</v>
      </c>
      <c r="AG2864" s="3">
        <v>1.5663553017010901</v>
      </c>
      <c r="AH2864" s="3">
        <v>1.5663553017010901</v>
      </c>
      <c r="AI2864" s="3">
        <v>1.5663553017010901</v>
      </c>
      <c r="AJ2864" s="3">
        <v>1.5663553017010901</v>
      </c>
      <c r="AK2864" s="3">
        <v>1.5663553017010901</v>
      </c>
      <c r="AL2864" s="3">
        <v>1.5663553017010901</v>
      </c>
      <c r="AM2864" s="3">
        <v>1.5663553017010901</v>
      </c>
      <c r="AN2864" s="4"/>
      <c r="AO2864" s="4"/>
    </row>
    <row r="2865" spans="1:41" x14ac:dyDescent="0.25">
      <c r="A2865" s="378" t="str">
        <f t="shared" ref="A2865:A2928" si="22">+"DIC7"</f>
        <v>DIC7</v>
      </c>
      <c r="B2865" s="2" t="s">
        <v>4</v>
      </c>
      <c r="C2865" s="2" t="s">
        <v>2</v>
      </c>
      <c r="D2865" s="2" t="s">
        <v>26</v>
      </c>
      <c r="E2865" s="2" t="s">
        <v>145</v>
      </c>
      <c r="F2865" s="2" t="s">
        <v>270</v>
      </c>
      <c r="G2865" s="4"/>
      <c r="H2865" s="3">
        <v>1.8895118399999999</v>
      </c>
      <c r="I2865" s="3">
        <v>2.0114158296774201</v>
      </c>
      <c r="J2865" s="3">
        <v>2.0114158296774201</v>
      </c>
      <c r="K2865" s="3">
        <v>2.0114158296774201</v>
      </c>
      <c r="L2865" s="3">
        <v>2.0114158296774201</v>
      </c>
      <c r="M2865" s="3">
        <v>2.0114158296774201</v>
      </c>
      <c r="N2865" s="3">
        <v>2.0114158296774201</v>
      </c>
      <c r="O2865" s="3">
        <v>2.0114158296774201</v>
      </c>
      <c r="P2865" s="3">
        <v>2.0114158296774201</v>
      </c>
      <c r="Q2865" s="3">
        <v>2.0114158296774201</v>
      </c>
      <c r="R2865" s="3">
        <v>2.0114158296774201</v>
      </c>
      <c r="S2865" s="3">
        <v>2.0114158296774201</v>
      </c>
      <c r="T2865" s="3">
        <v>2.0114158296774201</v>
      </c>
      <c r="U2865" s="3">
        <v>2.0114158296774201</v>
      </c>
      <c r="V2865" s="3">
        <v>2.0114158296774201</v>
      </c>
      <c r="W2865" s="3">
        <v>2.0114158296774201</v>
      </c>
      <c r="X2865" s="3">
        <v>2.0114158296774201</v>
      </c>
      <c r="Y2865" s="3">
        <v>2.0114158296774201</v>
      </c>
      <c r="Z2865" s="3">
        <v>2.0114158296774201</v>
      </c>
      <c r="AA2865" s="3">
        <v>2.0114158296774201</v>
      </c>
      <c r="AB2865" s="3">
        <v>2.0114158296774201</v>
      </c>
      <c r="AC2865" s="3">
        <v>2.0114158296774201</v>
      </c>
      <c r="AD2865" s="3">
        <v>2.0114158296774201</v>
      </c>
      <c r="AE2865" s="3">
        <v>2.0114158296774201</v>
      </c>
      <c r="AF2865" s="3">
        <v>2.0114158296774201</v>
      </c>
      <c r="AG2865" s="3">
        <v>2.0114158296774201</v>
      </c>
      <c r="AH2865" s="3">
        <v>2.0114158296774201</v>
      </c>
      <c r="AI2865" s="3">
        <v>2.0114158296774201</v>
      </c>
      <c r="AJ2865" s="3">
        <v>2.0114158296774201</v>
      </c>
      <c r="AK2865" s="3">
        <v>2.0114158296774201</v>
      </c>
      <c r="AL2865" s="3">
        <v>2.0114158296774201</v>
      </c>
      <c r="AM2865" s="3">
        <v>2.0114158296774201</v>
      </c>
      <c r="AN2865" s="4"/>
      <c r="AO2865" s="4"/>
    </row>
    <row r="2866" spans="1:41" x14ac:dyDescent="0.25">
      <c r="A2866" s="378" t="str">
        <f t="shared" si="22"/>
        <v>DIC7</v>
      </c>
      <c r="B2866" s="2" t="s">
        <v>4</v>
      </c>
      <c r="C2866" s="2" t="s">
        <v>2</v>
      </c>
      <c r="D2866" s="2" t="s">
        <v>26</v>
      </c>
      <c r="E2866" s="2" t="s">
        <v>146</v>
      </c>
      <c r="F2866" s="2" t="s">
        <v>271</v>
      </c>
      <c r="G2866" s="4"/>
      <c r="H2866" s="3">
        <v>1.29074340983606</v>
      </c>
      <c r="I2866" s="3">
        <v>1.47614754098361</v>
      </c>
      <c r="J2866" s="3">
        <v>1.47614754098361</v>
      </c>
      <c r="K2866" s="3">
        <v>1.47614754098361</v>
      </c>
      <c r="L2866" s="3">
        <v>1.47614754098361</v>
      </c>
      <c r="M2866" s="3">
        <v>1.47614754098361</v>
      </c>
      <c r="N2866" s="3">
        <v>1.47614754098361</v>
      </c>
      <c r="O2866" s="3">
        <v>1.47614754098361</v>
      </c>
      <c r="P2866" s="3">
        <v>1.47614754098361</v>
      </c>
      <c r="Q2866" s="3">
        <v>1.47614754098361</v>
      </c>
      <c r="R2866" s="3">
        <v>1.47614754098361</v>
      </c>
      <c r="S2866" s="3">
        <v>1.47614754098361</v>
      </c>
      <c r="T2866" s="3">
        <v>1.47614754098361</v>
      </c>
      <c r="U2866" s="3">
        <v>1.47614754098361</v>
      </c>
      <c r="V2866" s="3">
        <v>1.47614754098361</v>
      </c>
      <c r="W2866" s="3">
        <v>1.47614754098361</v>
      </c>
      <c r="X2866" s="3">
        <v>1.47614754098361</v>
      </c>
      <c r="Y2866" s="3">
        <v>1.47614754098361</v>
      </c>
      <c r="Z2866" s="3">
        <v>1.47614754098361</v>
      </c>
      <c r="AA2866" s="3">
        <v>1.47614754098361</v>
      </c>
      <c r="AB2866" s="3">
        <v>1.47614754098361</v>
      </c>
      <c r="AC2866" s="3">
        <v>1.47614754098361</v>
      </c>
      <c r="AD2866" s="3">
        <v>1.47614754098361</v>
      </c>
      <c r="AE2866" s="3">
        <v>1.47614754098361</v>
      </c>
      <c r="AF2866" s="3">
        <v>1.47614754098361</v>
      </c>
      <c r="AG2866" s="3">
        <v>1.47614754098361</v>
      </c>
      <c r="AH2866" s="3">
        <v>1.47614754098361</v>
      </c>
      <c r="AI2866" s="3">
        <v>1.47614754098361</v>
      </c>
      <c r="AJ2866" s="3">
        <v>1.47614754098361</v>
      </c>
      <c r="AK2866" s="3">
        <v>1.47614754098361</v>
      </c>
      <c r="AL2866" s="3">
        <v>1.47614754098361</v>
      </c>
      <c r="AM2866" s="3">
        <v>1.47614754098361</v>
      </c>
      <c r="AN2866" s="4"/>
      <c r="AO2866" s="4"/>
    </row>
    <row r="2867" spans="1:41" x14ac:dyDescent="0.25">
      <c r="A2867" s="378" t="str">
        <f t="shared" si="22"/>
        <v>DIC7</v>
      </c>
      <c r="B2867" s="2" t="s">
        <v>4</v>
      </c>
      <c r="C2867" s="2" t="s">
        <v>2</v>
      </c>
      <c r="D2867" s="2" t="s">
        <v>27</v>
      </c>
      <c r="E2867" s="2" t="s">
        <v>32</v>
      </c>
      <c r="F2867" s="2" t="s">
        <v>177</v>
      </c>
      <c r="G2867" s="4"/>
      <c r="H2867" s="3">
        <v>0.52449999999999997</v>
      </c>
      <c r="I2867" s="3">
        <v>0.52939999999999998</v>
      </c>
      <c r="J2867" s="3">
        <v>0.55536237980117598</v>
      </c>
      <c r="K2867" s="3">
        <v>0.58194356970176397</v>
      </c>
      <c r="L2867" s="3">
        <v>0.60914356970176398</v>
      </c>
      <c r="M2867" s="3">
        <v>0.63696237980117598</v>
      </c>
      <c r="N2867" s="3">
        <v>0.66539999999999999</v>
      </c>
      <c r="O2867" s="3">
        <v>0.693293971648684</v>
      </c>
      <c r="P2867" s="3">
        <v>0.72173095747302596</v>
      </c>
      <c r="Q2867" s="3">
        <v>0.75071095747302696</v>
      </c>
      <c r="R2867" s="3">
        <v>0.78023397164868502</v>
      </c>
      <c r="S2867" s="3">
        <v>0.81030000000000102</v>
      </c>
      <c r="T2867" s="3">
        <v>0.84145657513567296</v>
      </c>
      <c r="U2867" s="3">
        <v>0.87308486270350805</v>
      </c>
      <c r="V2867" s="3">
        <v>0.90518486270350795</v>
      </c>
      <c r="W2867" s="3">
        <v>0.93775657513567101</v>
      </c>
      <c r="X2867" s="3">
        <v>0.970799999999998</v>
      </c>
      <c r="Y2867" s="3">
        <v>1.00586069116119</v>
      </c>
      <c r="Z2867" s="3">
        <v>1.04142103674178</v>
      </c>
      <c r="AA2867" s="3">
        <v>1.07748103674178</v>
      </c>
      <c r="AB2867" s="3">
        <v>1.11404069116119</v>
      </c>
      <c r="AC2867" s="3">
        <v>1.1511</v>
      </c>
      <c r="AD2867" s="3">
        <v>1.18787056636969</v>
      </c>
      <c r="AE2867" s="3">
        <v>1.2251058495545299</v>
      </c>
      <c r="AF2867" s="3">
        <v>1.26280584955453</v>
      </c>
      <c r="AG2867" s="3">
        <v>1.30097056636969</v>
      </c>
      <c r="AH2867" s="3">
        <v>1.3395999999999999</v>
      </c>
      <c r="AI2867" s="3">
        <v>1.37654811140606</v>
      </c>
      <c r="AJ2867" s="3">
        <v>1.4139621671091001</v>
      </c>
      <c r="AK2867" s="3">
        <v>1.45184216710909</v>
      </c>
      <c r="AL2867" s="3">
        <v>1.49018811140606</v>
      </c>
      <c r="AM2867" s="3">
        <v>1.5289999999999999</v>
      </c>
      <c r="AN2867" s="4"/>
      <c r="AO2867" s="4"/>
    </row>
    <row r="2868" spans="1:41" x14ac:dyDescent="0.25">
      <c r="A2868" s="378" t="str">
        <f t="shared" si="22"/>
        <v>DIC7</v>
      </c>
      <c r="B2868" s="2" t="s">
        <v>4</v>
      </c>
      <c r="C2868" s="2" t="s">
        <v>2</v>
      </c>
      <c r="D2868" s="2" t="s">
        <v>27</v>
      </c>
      <c r="E2868" s="2" t="s">
        <v>33</v>
      </c>
      <c r="F2868" s="2" t="s">
        <v>178</v>
      </c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3">
        <v>5.0859069101725201E-3</v>
      </c>
      <c r="AA2868" s="3">
        <v>5.12590691018611E-3</v>
      </c>
      <c r="AB2868" s="3">
        <v>5.1639379401269298E-3</v>
      </c>
      <c r="AC2868" s="3">
        <v>5.2000000000238496E-3</v>
      </c>
      <c r="AD2868" s="3">
        <v>5.2833179986233603E-3</v>
      </c>
      <c r="AE2868" s="3">
        <v>5.3649769979355897E-3</v>
      </c>
      <c r="AF2868" s="3">
        <v>5.4449769979258997E-3</v>
      </c>
      <c r="AG2868" s="3">
        <v>5.5233179986333703E-3</v>
      </c>
      <c r="AH2868" s="3">
        <v>5.6000000000171503E-3</v>
      </c>
      <c r="AI2868" s="3">
        <v>5.7038904991926201E-3</v>
      </c>
      <c r="AJ2868" s="3">
        <v>5.8058357487862401E-3</v>
      </c>
      <c r="AK2868" s="3">
        <v>5.9058357488170898E-3</v>
      </c>
      <c r="AL2868" s="3">
        <v>6.0038904992505398E-3</v>
      </c>
      <c r="AM2868" s="3">
        <v>6.1000000000976896E-3</v>
      </c>
      <c r="AN2868" s="4"/>
      <c r="AO2868" s="4"/>
    </row>
    <row r="2869" spans="1:41" x14ac:dyDescent="0.25">
      <c r="A2869" s="378" t="str">
        <f t="shared" si="22"/>
        <v>DIC7</v>
      </c>
      <c r="B2869" s="2" t="s">
        <v>4</v>
      </c>
      <c r="C2869" s="2" t="s">
        <v>2</v>
      </c>
      <c r="D2869" s="2" t="s">
        <v>27</v>
      </c>
      <c r="E2869" s="2" t="s">
        <v>148</v>
      </c>
      <c r="F2869" s="2" t="s">
        <v>201</v>
      </c>
      <c r="G2869" s="4"/>
      <c r="H2869" s="3">
        <v>22.031013406355701</v>
      </c>
      <c r="I2869" s="3">
        <v>17.8028648577172</v>
      </c>
      <c r="J2869" s="3">
        <v>13.9386693348352</v>
      </c>
      <c r="K2869" s="3">
        <v>16.277753006826</v>
      </c>
      <c r="L2869" s="3">
        <v>15.5151970813804</v>
      </c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</row>
    <row r="2870" spans="1:41" x14ac:dyDescent="0.25">
      <c r="A2870" s="378" t="str">
        <f t="shared" si="22"/>
        <v>DIC7</v>
      </c>
      <c r="B2870" s="2" t="s">
        <v>4</v>
      </c>
      <c r="C2870" s="2" t="s">
        <v>2</v>
      </c>
      <c r="D2870" s="2" t="s">
        <v>27</v>
      </c>
      <c r="E2870" s="2" t="s">
        <v>148</v>
      </c>
      <c r="F2870" s="2" t="s">
        <v>210</v>
      </c>
      <c r="G2870" s="4"/>
      <c r="H2870" s="3">
        <v>115.324269547087</v>
      </c>
      <c r="I2870" s="3">
        <v>93.191463674088297</v>
      </c>
      <c r="J2870" s="3">
        <v>72.963818315979793</v>
      </c>
      <c r="K2870" s="3">
        <v>85.208062868254501</v>
      </c>
      <c r="L2870" s="3">
        <v>81.216362465337596</v>
      </c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</row>
    <row r="2871" spans="1:41" x14ac:dyDescent="0.25">
      <c r="A2871" s="378" t="str">
        <f t="shared" si="22"/>
        <v>DIC7</v>
      </c>
      <c r="B2871" s="2" t="s">
        <v>4</v>
      </c>
      <c r="C2871" s="2" t="s">
        <v>2</v>
      </c>
      <c r="D2871" s="2" t="s">
        <v>27</v>
      </c>
      <c r="E2871" s="2" t="s">
        <v>148</v>
      </c>
      <c r="F2871" s="2" t="s">
        <v>170</v>
      </c>
      <c r="G2871" s="4"/>
      <c r="H2871" s="3">
        <v>5.1631789443809799</v>
      </c>
      <c r="I2871" s="3">
        <v>4.1722718464012196</v>
      </c>
      <c r="J2871" s="3">
        <v>3.2666606249510002</v>
      </c>
      <c r="K2871" s="3">
        <v>3.8148472808078902</v>
      </c>
      <c r="L2871" s="3">
        <v>3.6361349980112299</v>
      </c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</row>
    <row r="2872" spans="1:41" x14ac:dyDescent="0.25">
      <c r="A2872" s="378" t="str">
        <f t="shared" si="22"/>
        <v>DIC7</v>
      </c>
      <c r="B2872" s="2" t="s">
        <v>4</v>
      </c>
      <c r="C2872" s="2" t="s">
        <v>2</v>
      </c>
      <c r="D2872" s="2" t="s">
        <v>27</v>
      </c>
      <c r="E2872" s="2" t="s">
        <v>148</v>
      </c>
      <c r="F2872" s="2" t="s">
        <v>272</v>
      </c>
      <c r="G2872" s="4"/>
      <c r="H2872" s="3">
        <v>27.434292776393399</v>
      </c>
      <c r="I2872" s="3">
        <v>22.169157530641801</v>
      </c>
      <c r="J2872" s="3">
        <v>17.3572376536655</v>
      </c>
      <c r="K2872" s="3">
        <v>20.2699999992853</v>
      </c>
      <c r="L2872" s="3">
        <v>19.320421233607</v>
      </c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</row>
    <row r="2873" spans="1:41" x14ac:dyDescent="0.25">
      <c r="A2873" s="378" t="str">
        <f t="shared" si="22"/>
        <v>DIC7</v>
      </c>
      <c r="B2873" s="2" t="s">
        <v>4</v>
      </c>
      <c r="C2873" s="2" t="s">
        <v>2</v>
      </c>
      <c r="D2873" s="2" t="s">
        <v>27</v>
      </c>
      <c r="E2873" s="2" t="s">
        <v>149</v>
      </c>
      <c r="F2873" s="2" t="s">
        <v>454</v>
      </c>
      <c r="G2873" s="4"/>
      <c r="H2873" s="3">
        <v>137.862640766943</v>
      </c>
      <c r="I2873" s="4"/>
      <c r="J2873" s="3">
        <v>43.148326745339901</v>
      </c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</row>
    <row r="2874" spans="1:41" x14ac:dyDescent="0.25">
      <c r="A2874" s="378" t="str">
        <f t="shared" si="22"/>
        <v>DIC7</v>
      </c>
      <c r="B2874" s="2" t="s">
        <v>4</v>
      </c>
      <c r="C2874" s="2" t="s">
        <v>2</v>
      </c>
      <c r="D2874" s="2" t="s">
        <v>27</v>
      </c>
      <c r="E2874" s="2" t="s">
        <v>149</v>
      </c>
      <c r="F2874" s="2" t="s">
        <v>202</v>
      </c>
      <c r="G2874" s="4"/>
      <c r="H2874" s="3">
        <v>13.581904553539401</v>
      </c>
      <c r="I2874" s="3">
        <v>13.581904553539401</v>
      </c>
      <c r="J2874" s="3">
        <v>13.581904553539401</v>
      </c>
      <c r="K2874" s="3">
        <v>13.581904553539401</v>
      </c>
      <c r="L2874" s="3">
        <v>13.581904553539401</v>
      </c>
      <c r="M2874" s="3">
        <v>13.581904553539401</v>
      </c>
      <c r="N2874" s="3">
        <v>13.581904553539401</v>
      </c>
      <c r="O2874" s="3">
        <v>13.581904553539401</v>
      </c>
      <c r="P2874" s="3">
        <v>13.581904553539401</v>
      </c>
      <c r="Q2874" s="3">
        <v>13.581904553539401</v>
      </c>
      <c r="R2874" s="3">
        <v>13.581904553539401</v>
      </c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</row>
    <row r="2875" spans="1:41" x14ac:dyDescent="0.25">
      <c r="A2875" s="378" t="str">
        <f t="shared" si="22"/>
        <v>DIC7</v>
      </c>
      <c r="B2875" s="2" t="s">
        <v>4</v>
      </c>
      <c r="C2875" s="2" t="s">
        <v>2</v>
      </c>
      <c r="D2875" s="2" t="s">
        <v>27</v>
      </c>
      <c r="E2875" s="2" t="s">
        <v>149</v>
      </c>
      <c r="F2875" s="2" t="s">
        <v>469</v>
      </c>
      <c r="G2875" s="4"/>
      <c r="H2875" s="3">
        <v>154.48003190807299</v>
      </c>
      <c r="I2875" s="3">
        <v>99.495025144830606</v>
      </c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</row>
    <row r="2876" spans="1:41" x14ac:dyDescent="0.25">
      <c r="A2876" s="378" t="str">
        <f t="shared" si="22"/>
        <v>DIC7</v>
      </c>
      <c r="B2876" s="2" t="s">
        <v>4</v>
      </c>
      <c r="C2876" s="2" t="s">
        <v>2</v>
      </c>
      <c r="D2876" s="2" t="s">
        <v>27</v>
      </c>
      <c r="E2876" s="2" t="s">
        <v>149</v>
      </c>
      <c r="F2876" s="2" t="s">
        <v>211</v>
      </c>
      <c r="G2876" s="4"/>
      <c r="H2876" s="3">
        <v>751.01762720010004</v>
      </c>
      <c r="I2876" s="3">
        <v>751.01762720010004</v>
      </c>
      <c r="J2876" s="3">
        <v>751.01762720010004</v>
      </c>
      <c r="K2876" s="3">
        <v>751.01762720010004</v>
      </c>
      <c r="L2876" s="3">
        <v>751.01762720010004</v>
      </c>
      <c r="M2876" s="3">
        <v>751.01762720010004</v>
      </c>
      <c r="N2876" s="3">
        <v>751.01762720010004</v>
      </c>
      <c r="O2876" s="3">
        <v>751.01762720010004</v>
      </c>
      <c r="P2876" s="3">
        <v>751.01762720010004</v>
      </c>
      <c r="Q2876" s="3">
        <v>704.37331412334595</v>
      </c>
      <c r="R2876" s="3">
        <v>360.13966383786197</v>
      </c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</row>
    <row r="2877" spans="1:41" x14ac:dyDescent="0.25">
      <c r="A2877" s="378" t="str">
        <f t="shared" si="22"/>
        <v>DIC7</v>
      </c>
      <c r="B2877" s="2" t="s">
        <v>4</v>
      </c>
      <c r="C2877" s="2" t="s">
        <v>2</v>
      </c>
      <c r="D2877" s="2" t="s">
        <v>27</v>
      </c>
      <c r="E2877" s="2" t="s">
        <v>149</v>
      </c>
      <c r="F2877" s="2" t="s">
        <v>472</v>
      </c>
      <c r="G2877" s="4"/>
      <c r="H2877" s="3">
        <v>85.218089768690007</v>
      </c>
      <c r="I2877" s="3">
        <v>85.218089768690007</v>
      </c>
      <c r="J2877" s="3">
        <v>85.218089768690007</v>
      </c>
      <c r="K2877" s="3">
        <v>48.163069628918002</v>
      </c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</row>
    <row r="2878" spans="1:41" x14ac:dyDescent="0.25">
      <c r="A2878" s="378" t="str">
        <f t="shared" si="22"/>
        <v>DIC7</v>
      </c>
      <c r="B2878" s="2" t="s">
        <v>4</v>
      </c>
      <c r="C2878" s="2" t="s">
        <v>2</v>
      </c>
      <c r="D2878" s="2" t="s">
        <v>27</v>
      </c>
      <c r="E2878" s="2" t="s">
        <v>149</v>
      </c>
      <c r="F2878" s="2" t="s">
        <v>171</v>
      </c>
      <c r="G2878" s="4"/>
      <c r="H2878" s="3">
        <v>160.66249782621799</v>
      </c>
      <c r="I2878" s="3">
        <v>176.763017713187</v>
      </c>
      <c r="J2878" s="3">
        <v>158.219459332627</v>
      </c>
      <c r="K2878" s="3">
        <v>157.26953264897301</v>
      </c>
      <c r="L2878" s="3">
        <v>127.142500585753</v>
      </c>
      <c r="M2878" s="3">
        <v>86.737190358818694</v>
      </c>
      <c r="N2878" s="3">
        <v>86.737190358818694</v>
      </c>
      <c r="O2878" s="3">
        <v>86.737190358818694</v>
      </c>
      <c r="P2878" s="3">
        <v>9.86840100468857</v>
      </c>
      <c r="Q2878" s="3">
        <v>9.2663802514533096</v>
      </c>
      <c r="R2878" s="3">
        <v>4.8234849065743397</v>
      </c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</row>
    <row r="2879" spans="1:41" x14ac:dyDescent="0.25">
      <c r="A2879" s="378" t="str">
        <f t="shared" si="22"/>
        <v>DIC7</v>
      </c>
      <c r="B2879" s="2" t="s">
        <v>4</v>
      </c>
      <c r="C2879" s="2" t="s">
        <v>2</v>
      </c>
      <c r="D2879" s="2" t="s">
        <v>27</v>
      </c>
      <c r="E2879" s="2" t="s">
        <v>149</v>
      </c>
      <c r="F2879" s="2" t="s">
        <v>273</v>
      </c>
      <c r="G2879" s="4"/>
      <c r="H2879" s="3">
        <v>287.57893357766699</v>
      </c>
      <c r="I2879" s="3">
        <v>316.39816894240403</v>
      </c>
      <c r="J2879" s="3">
        <v>283.20600016643601</v>
      </c>
      <c r="K2879" s="3">
        <v>281.50567242126698</v>
      </c>
      <c r="L2879" s="3">
        <v>227.57958593671299</v>
      </c>
      <c r="M2879" s="3">
        <v>155.25582536313399</v>
      </c>
      <c r="N2879" s="3">
        <v>155.25582536313399</v>
      </c>
      <c r="O2879" s="3">
        <v>155.25582536313399</v>
      </c>
      <c r="P2879" s="3">
        <v>17.664011673183399</v>
      </c>
      <c r="Q2879" s="3">
        <v>16.586420520615299</v>
      </c>
      <c r="R2879" s="3">
        <v>8.6338297009487892</v>
      </c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</row>
    <row r="2880" spans="1:41" x14ac:dyDescent="0.25">
      <c r="A2880" s="378" t="str">
        <f t="shared" si="22"/>
        <v>DIC7</v>
      </c>
      <c r="B2880" s="2" t="s">
        <v>4</v>
      </c>
      <c r="C2880" s="2" t="s">
        <v>2</v>
      </c>
      <c r="D2880" s="2" t="s">
        <v>27</v>
      </c>
      <c r="E2880" s="2" t="s">
        <v>150</v>
      </c>
      <c r="F2880" s="2" t="s">
        <v>230</v>
      </c>
      <c r="G2880" s="4"/>
      <c r="H2880" s="3">
        <v>310.12077228205402</v>
      </c>
      <c r="I2880" s="3">
        <v>310.78262260210602</v>
      </c>
      <c r="J2880" s="3">
        <v>290.82267383940302</v>
      </c>
      <c r="K2880" s="3">
        <v>279.37470369432998</v>
      </c>
      <c r="L2880" s="3">
        <v>243.14640810717</v>
      </c>
      <c r="M2880" s="3">
        <v>171.31861166137199</v>
      </c>
      <c r="N2880" s="3">
        <v>139.05715614507801</v>
      </c>
      <c r="O2880" s="3">
        <v>113.474115677714</v>
      </c>
      <c r="P2880" s="3">
        <v>12.618376910504001</v>
      </c>
      <c r="Q2880" s="4"/>
      <c r="R2880" s="4"/>
      <c r="S2880" s="3">
        <v>99.928211107152094</v>
      </c>
      <c r="T2880" s="3">
        <v>99.928211107152094</v>
      </c>
      <c r="U2880" s="3">
        <v>50.275094543506903</v>
      </c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</row>
    <row r="2881" spans="1:41" x14ac:dyDescent="0.25">
      <c r="A2881" s="378" t="str">
        <f t="shared" si="22"/>
        <v>DIC7</v>
      </c>
      <c r="B2881" s="2" t="s">
        <v>4</v>
      </c>
      <c r="C2881" s="2" t="s">
        <v>2</v>
      </c>
      <c r="D2881" s="2" t="s">
        <v>27</v>
      </c>
      <c r="E2881" s="2" t="s">
        <v>150</v>
      </c>
      <c r="F2881" s="2" t="s">
        <v>234</v>
      </c>
      <c r="G2881" s="4"/>
      <c r="H2881" s="3">
        <v>48.201190025945898</v>
      </c>
      <c r="I2881" s="3">
        <v>47.539339705894101</v>
      </c>
      <c r="J2881" s="3">
        <v>61.132449770939203</v>
      </c>
      <c r="K2881" s="3">
        <v>67.005585351890304</v>
      </c>
      <c r="L2881" s="3">
        <v>57.924413431424902</v>
      </c>
      <c r="M2881" s="3">
        <v>45.577344885585397</v>
      </c>
      <c r="N2881" s="3">
        <v>41.048832012123398</v>
      </c>
      <c r="O2881" s="3">
        <v>37.457762537894702</v>
      </c>
      <c r="P2881" s="3">
        <v>21.124249460434299</v>
      </c>
      <c r="Q2881" s="3">
        <v>17.498399427870499</v>
      </c>
      <c r="R2881" s="3">
        <v>3.8113640542464302</v>
      </c>
      <c r="S2881" s="3">
        <v>7.49820184280237</v>
      </c>
      <c r="T2881" s="3">
        <v>7.49820184280237</v>
      </c>
      <c r="U2881" s="3">
        <v>0.52843640700527605</v>
      </c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</row>
    <row r="2882" spans="1:41" x14ac:dyDescent="0.25">
      <c r="A2882" s="378" t="str">
        <f t="shared" si="22"/>
        <v>DIC7</v>
      </c>
      <c r="B2882" s="2" t="s">
        <v>4</v>
      </c>
      <c r="C2882" s="2" t="s">
        <v>2</v>
      </c>
      <c r="D2882" s="2" t="s">
        <v>27</v>
      </c>
      <c r="E2882" s="2" t="s">
        <v>151</v>
      </c>
      <c r="F2882" s="2" t="s">
        <v>454</v>
      </c>
      <c r="G2882" s="4"/>
      <c r="H2882" s="4"/>
      <c r="I2882" s="3">
        <v>137.862640766943</v>
      </c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</row>
    <row r="2883" spans="1:41" x14ac:dyDescent="0.25">
      <c r="A2883" s="378" t="str">
        <f t="shared" si="22"/>
        <v>DIC7</v>
      </c>
      <c r="B2883" s="2" t="s">
        <v>4</v>
      </c>
      <c r="C2883" s="2" t="s">
        <v>2</v>
      </c>
      <c r="D2883" s="2" t="s">
        <v>27</v>
      </c>
      <c r="E2883" s="2" t="s">
        <v>151</v>
      </c>
      <c r="F2883" s="2" t="s">
        <v>206</v>
      </c>
      <c r="G2883" s="4"/>
      <c r="H2883" s="3">
        <v>76.143784118142506</v>
      </c>
      <c r="I2883" s="3">
        <v>76.143784118142506</v>
      </c>
      <c r="J2883" s="3">
        <v>76.143784118142506</v>
      </c>
      <c r="K2883" s="3">
        <v>76.143784118142506</v>
      </c>
      <c r="L2883" s="3">
        <v>76.143784118142506</v>
      </c>
      <c r="M2883" s="3">
        <v>76.143784118142506</v>
      </c>
      <c r="N2883" s="3">
        <v>76.143784118142506</v>
      </c>
      <c r="O2883" s="3">
        <v>76.143784118142506</v>
      </c>
      <c r="P2883" s="3">
        <v>76.143784118142506</v>
      </c>
      <c r="Q2883" s="3">
        <v>76.143784118142506</v>
      </c>
      <c r="R2883" s="3">
        <v>76.143784118142506</v>
      </c>
      <c r="S2883" s="3">
        <v>76.143784118142506</v>
      </c>
      <c r="T2883" s="3">
        <v>76.143784118142506</v>
      </c>
      <c r="U2883" s="3">
        <v>76.143784118142506</v>
      </c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</row>
    <row r="2884" spans="1:41" x14ac:dyDescent="0.25">
      <c r="A2884" s="378" t="str">
        <f t="shared" si="22"/>
        <v>DIC7</v>
      </c>
      <c r="B2884" s="2" t="s">
        <v>4</v>
      </c>
      <c r="C2884" s="2" t="s">
        <v>2</v>
      </c>
      <c r="D2884" s="2" t="s">
        <v>27</v>
      </c>
      <c r="E2884" s="2" t="s">
        <v>151</v>
      </c>
      <c r="F2884" s="2" t="s">
        <v>215</v>
      </c>
      <c r="G2884" s="4"/>
      <c r="H2884" s="3">
        <v>338.51440085262902</v>
      </c>
      <c r="I2884" s="3">
        <v>338.51440085262902</v>
      </c>
      <c r="J2884" s="3">
        <v>338.51440085262902</v>
      </c>
      <c r="K2884" s="3">
        <v>338.51440085262902</v>
      </c>
      <c r="L2884" s="3">
        <v>338.51440085262902</v>
      </c>
      <c r="M2884" s="3">
        <v>338.51440085262902</v>
      </c>
      <c r="N2884" s="3">
        <v>338.51440085262902</v>
      </c>
      <c r="O2884" s="3">
        <v>338.51440085262902</v>
      </c>
      <c r="P2884" s="3">
        <v>338.51440085262902</v>
      </c>
      <c r="Q2884" s="3">
        <v>338.51440085262902</v>
      </c>
      <c r="R2884" s="3">
        <v>338.51440085262902</v>
      </c>
      <c r="S2884" s="3">
        <v>338.51440085262902</v>
      </c>
      <c r="T2884" s="3">
        <v>338.51440085262902</v>
      </c>
      <c r="U2884" s="3">
        <v>338.51440085262902</v>
      </c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</row>
    <row r="2885" spans="1:41" x14ac:dyDescent="0.25">
      <c r="A2885" s="378" t="str">
        <f t="shared" si="22"/>
        <v>DIC7</v>
      </c>
      <c r="B2885" s="2" t="s">
        <v>4</v>
      </c>
      <c r="C2885" s="2" t="s">
        <v>2</v>
      </c>
      <c r="D2885" s="2" t="s">
        <v>27</v>
      </c>
      <c r="E2885" s="2" t="s">
        <v>151</v>
      </c>
      <c r="F2885" s="2" t="s">
        <v>172</v>
      </c>
      <c r="G2885" s="4"/>
      <c r="H2885" s="3">
        <v>71.8438916873057</v>
      </c>
      <c r="I2885" s="3">
        <v>68.003845196154202</v>
      </c>
      <c r="J2885" s="3">
        <v>64.698382903157906</v>
      </c>
      <c r="K2885" s="3">
        <v>61.392920610161603</v>
      </c>
      <c r="L2885" s="3">
        <v>58.087458317165201</v>
      </c>
      <c r="M2885" s="3">
        <v>53.483783557422797</v>
      </c>
      <c r="N2885" s="3">
        <v>48.8801087976804</v>
      </c>
      <c r="O2885" s="3">
        <v>45.229436632018597</v>
      </c>
      <c r="P2885" s="3">
        <v>41.578764466356901</v>
      </c>
      <c r="Q2885" s="3">
        <v>37.928092300695198</v>
      </c>
      <c r="R2885" s="3">
        <v>24.274826401433302</v>
      </c>
      <c r="S2885" s="3">
        <v>24.274826401433302</v>
      </c>
      <c r="T2885" s="3">
        <v>24.274826401433302</v>
      </c>
      <c r="U2885" s="3">
        <v>17.1893804471691</v>
      </c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</row>
    <row r="2886" spans="1:41" x14ac:dyDescent="0.25">
      <c r="A2886" s="378" t="str">
        <f t="shared" si="22"/>
        <v>DIC7</v>
      </c>
      <c r="B2886" s="2" t="s">
        <v>4</v>
      </c>
      <c r="C2886" s="2" t="s">
        <v>2</v>
      </c>
      <c r="D2886" s="2" t="s">
        <v>27</v>
      </c>
      <c r="E2886" s="2" t="s">
        <v>151</v>
      </c>
      <c r="F2886" s="2" t="s">
        <v>274</v>
      </c>
      <c r="G2886" s="4"/>
      <c r="H2886" s="3">
        <v>363.35225542234201</v>
      </c>
      <c r="I2886" s="3">
        <v>343.93112551530101</v>
      </c>
      <c r="J2886" s="3">
        <v>327.21366838476098</v>
      </c>
      <c r="K2886" s="3">
        <v>310.49621125421999</v>
      </c>
      <c r="L2886" s="3">
        <v>293.77875412368002</v>
      </c>
      <c r="M2886" s="3">
        <v>270.49555540076199</v>
      </c>
      <c r="N2886" s="3">
        <v>247.21235667784401</v>
      </c>
      <c r="O2886" s="3">
        <v>228.74899209600699</v>
      </c>
      <c r="P2886" s="3">
        <v>210.28562751416999</v>
      </c>
      <c r="Q2886" s="3">
        <v>191.82226293233199</v>
      </c>
      <c r="R2886" s="3">
        <v>122.770533663965</v>
      </c>
      <c r="S2886" s="3">
        <v>122.770533663965</v>
      </c>
      <c r="T2886" s="3">
        <v>122.770533663965</v>
      </c>
      <c r="U2886" s="3">
        <v>86.935715870959697</v>
      </c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</row>
    <row r="2887" spans="1:41" x14ac:dyDescent="0.25">
      <c r="A2887" s="378" t="str">
        <f t="shared" si="22"/>
        <v>DIC7</v>
      </c>
      <c r="B2887" s="2" t="s">
        <v>4</v>
      </c>
      <c r="C2887" s="2" t="s">
        <v>2</v>
      </c>
      <c r="D2887" s="2" t="s">
        <v>27</v>
      </c>
      <c r="E2887" s="2" t="s">
        <v>152</v>
      </c>
      <c r="F2887" s="2" t="s">
        <v>207</v>
      </c>
      <c r="G2887" s="4"/>
      <c r="H2887" s="3">
        <v>2.5140156536340901</v>
      </c>
      <c r="I2887" s="3">
        <v>2.3756534213987801</v>
      </c>
      <c r="J2887" s="3">
        <v>2.27122909518345</v>
      </c>
      <c r="K2887" s="3">
        <v>2.1668047689681198</v>
      </c>
      <c r="L2887" s="3">
        <v>2.0623804427527901</v>
      </c>
      <c r="M2887" s="3">
        <v>1.9579561165374499</v>
      </c>
      <c r="N2887" s="3">
        <v>1.85353179032212</v>
      </c>
      <c r="O2887" s="3">
        <v>0.21116803860288599</v>
      </c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</row>
    <row r="2888" spans="1:41" x14ac:dyDescent="0.25">
      <c r="A2888" s="378" t="str">
        <f t="shared" si="22"/>
        <v>DIC7</v>
      </c>
      <c r="B2888" s="2" t="s">
        <v>4</v>
      </c>
      <c r="C2888" s="2" t="s">
        <v>2</v>
      </c>
      <c r="D2888" s="2" t="s">
        <v>27</v>
      </c>
      <c r="E2888" s="2" t="s">
        <v>152</v>
      </c>
      <c r="F2888" s="2" t="s">
        <v>216</v>
      </c>
      <c r="G2888" s="4"/>
      <c r="H2888" s="3">
        <v>17.1444368481772</v>
      </c>
      <c r="I2888" s="3">
        <v>16.200869711153899</v>
      </c>
      <c r="J2888" s="3">
        <v>15.488743570004299</v>
      </c>
      <c r="K2888" s="3">
        <v>14.776617428854699</v>
      </c>
      <c r="L2888" s="3">
        <v>14.064491287705099</v>
      </c>
      <c r="M2888" s="3">
        <v>13.3523651465554</v>
      </c>
      <c r="N2888" s="3">
        <v>12.6402390054058</v>
      </c>
      <c r="O2888" s="3">
        <v>1.44006943510765</v>
      </c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</row>
    <row r="2889" spans="1:41" x14ac:dyDescent="0.25">
      <c r="A2889" s="378" t="str">
        <f t="shared" si="22"/>
        <v>DIC7</v>
      </c>
      <c r="B2889" s="2" t="s">
        <v>4</v>
      </c>
      <c r="C2889" s="2" t="s">
        <v>2</v>
      </c>
      <c r="D2889" s="2" t="s">
        <v>27</v>
      </c>
      <c r="E2889" s="2" t="s">
        <v>152</v>
      </c>
      <c r="F2889" s="2" t="s">
        <v>173</v>
      </c>
      <c r="G2889" s="4"/>
      <c r="H2889" s="3">
        <v>91.605878192078194</v>
      </c>
      <c r="I2889" s="3">
        <v>86.564225498225596</v>
      </c>
      <c r="J2889" s="3">
        <v>82.7592045972047</v>
      </c>
      <c r="K2889" s="3">
        <v>78.954183696183705</v>
      </c>
      <c r="L2889" s="3">
        <v>75.149162795162795</v>
      </c>
      <c r="M2889" s="3">
        <v>71.344141894141899</v>
      </c>
      <c r="N2889" s="3">
        <v>67.539120993121003</v>
      </c>
      <c r="O2889" s="3">
        <v>7.6945557575798498</v>
      </c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</row>
    <row r="2890" spans="1:41" x14ac:dyDescent="0.25">
      <c r="A2890" s="378" t="str">
        <f t="shared" si="22"/>
        <v>DIC7</v>
      </c>
      <c r="B2890" s="2" t="s">
        <v>4</v>
      </c>
      <c r="C2890" s="2" t="s">
        <v>2</v>
      </c>
      <c r="D2890" s="2" t="s">
        <v>27</v>
      </c>
      <c r="E2890" s="2" t="s">
        <v>152</v>
      </c>
      <c r="F2890" s="2" t="s">
        <v>275</v>
      </c>
      <c r="G2890" s="4"/>
      <c r="H2890" s="3">
        <v>2.81764544993815</v>
      </c>
      <c r="I2890" s="3">
        <v>2.6625725435552599</v>
      </c>
      <c r="J2890" s="3">
        <v>2.54553638779459</v>
      </c>
      <c r="K2890" s="3">
        <v>2.4285002320339202</v>
      </c>
      <c r="L2890" s="3">
        <v>2.3114640762732499</v>
      </c>
      <c r="M2890" s="3">
        <v>2.1944279205125699</v>
      </c>
      <c r="N2890" s="3">
        <v>2.0773917647519</v>
      </c>
      <c r="O2890" s="3">
        <v>0.23667182114864699</v>
      </c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</row>
    <row r="2891" spans="1:41" x14ac:dyDescent="0.25">
      <c r="A2891" s="378" t="str">
        <f t="shared" si="22"/>
        <v>DIC7</v>
      </c>
      <c r="B2891" s="2" t="s">
        <v>4</v>
      </c>
      <c r="C2891" s="2" t="s">
        <v>2</v>
      </c>
      <c r="D2891" s="2" t="s">
        <v>27</v>
      </c>
      <c r="E2891" s="2" t="s">
        <v>153</v>
      </c>
      <c r="F2891" s="2" t="s">
        <v>282</v>
      </c>
      <c r="G2891" s="4"/>
      <c r="H2891" s="3">
        <v>41.528864042300697</v>
      </c>
      <c r="I2891" s="3">
        <v>36.476436135339704</v>
      </c>
      <c r="J2891" s="3">
        <v>31.149273263465702</v>
      </c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</row>
    <row r="2892" spans="1:41" x14ac:dyDescent="0.25">
      <c r="A2892" s="378" t="str">
        <f t="shared" si="22"/>
        <v>DIC7</v>
      </c>
      <c r="B2892" s="2" t="s">
        <v>4</v>
      </c>
      <c r="C2892" s="2" t="s">
        <v>2</v>
      </c>
      <c r="D2892" s="2" t="s">
        <v>27</v>
      </c>
      <c r="E2892" s="2" t="s">
        <v>153</v>
      </c>
      <c r="F2892" s="2" t="s">
        <v>203</v>
      </c>
      <c r="G2892" s="4"/>
      <c r="H2892" s="3">
        <v>4.5273015178464604</v>
      </c>
      <c r="I2892" s="3">
        <v>4.5273015178464604</v>
      </c>
      <c r="J2892" s="3">
        <v>4.5273015178464604</v>
      </c>
      <c r="K2892" s="3">
        <v>4.5273015178464604</v>
      </c>
      <c r="L2892" s="3">
        <v>4.5273015178464604</v>
      </c>
      <c r="M2892" s="3">
        <v>4.5273015178464604</v>
      </c>
      <c r="N2892" s="3">
        <v>4.5273015178464604</v>
      </c>
      <c r="O2892" s="3">
        <v>4.5273015178464604</v>
      </c>
      <c r="P2892" s="3">
        <v>4.5273015178464604</v>
      </c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</row>
    <row r="2893" spans="1:41" x14ac:dyDescent="0.25">
      <c r="A2893" s="378" t="str">
        <f t="shared" si="22"/>
        <v>DIC7</v>
      </c>
      <c r="B2893" s="2" t="s">
        <v>4</v>
      </c>
      <c r="C2893" s="2" t="s">
        <v>2</v>
      </c>
      <c r="D2893" s="2" t="s">
        <v>27</v>
      </c>
      <c r="E2893" s="2" t="s">
        <v>153</v>
      </c>
      <c r="F2893" s="2" t="s">
        <v>208</v>
      </c>
      <c r="G2893" s="4"/>
      <c r="H2893" s="3">
        <v>25.381261372714199</v>
      </c>
      <c r="I2893" s="3">
        <v>25.381261372714199</v>
      </c>
      <c r="J2893" s="3">
        <v>25.381261372714199</v>
      </c>
      <c r="K2893" s="3">
        <v>25.381261372714199</v>
      </c>
      <c r="L2893" s="3">
        <v>25.381261372714199</v>
      </c>
      <c r="M2893" s="3">
        <v>25.381261372714199</v>
      </c>
      <c r="N2893" s="3">
        <v>25.381261372714199</v>
      </c>
      <c r="O2893" s="3">
        <v>25.381261372714199</v>
      </c>
      <c r="P2893" s="3">
        <v>24.3046420593503</v>
      </c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</row>
    <row r="2894" spans="1:41" x14ac:dyDescent="0.25">
      <c r="A2894" s="378" t="str">
        <f t="shared" si="22"/>
        <v>DIC7</v>
      </c>
      <c r="B2894" s="2" t="s">
        <v>4</v>
      </c>
      <c r="C2894" s="2" t="s">
        <v>2</v>
      </c>
      <c r="D2894" s="2" t="s">
        <v>27</v>
      </c>
      <c r="E2894" s="2" t="s">
        <v>153</v>
      </c>
      <c r="F2894" s="2" t="s">
        <v>212</v>
      </c>
      <c r="G2894" s="4"/>
      <c r="H2894" s="3">
        <v>97.311030679258494</v>
      </c>
      <c r="I2894" s="3">
        <v>97.311030679258494</v>
      </c>
      <c r="J2894" s="3">
        <v>97.311030679258494</v>
      </c>
      <c r="K2894" s="3">
        <v>97.311030679258494</v>
      </c>
      <c r="L2894" s="3">
        <v>97.311030679258494</v>
      </c>
      <c r="M2894" s="3">
        <v>97.311030679258494</v>
      </c>
      <c r="N2894" s="3">
        <v>97.311030679258494</v>
      </c>
      <c r="O2894" s="3">
        <v>97.311030679258494</v>
      </c>
      <c r="P2894" s="3">
        <v>87.991134762071994</v>
      </c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</row>
    <row r="2895" spans="1:41" x14ac:dyDescent="0.25">
      <c r="A2895" s="378" t="str">
        <f t="shared" si="22"/>
        <v>DIC7</v>
      </c>
      <c r="B2895" s="2" t="s">
        <v>4</v>
      </c>
      <c r="C2895" s="2" t="s">
        <v>2</v>
      </c>
      <c r="D2895" s="2" t="s">
        <v>27</v>
      </c>
      <c r="E2895" s="2" t="s">
        <v>153</v>
      </c>
      <c r="F2895" s="2" t="s">
        <v>217</v>
      </c>
      <c r="G2895" s="4"/>
      <c r="H2895" s="3">
        <v>254.80523614929999</v>
      </c>
      <c r="I2895" s="3">
        <v>227.486545105272</v>
      </c>
      <c r="J2895" s="3">
        <v>198.68235050460501</v>
      </c>
      <c r="K2895" s="3">
        <v>169.87815590393899</v>
      </c>
      <c r="L2895" s="3">
        <v>141.073961303272</v>
      </c>
      <c r="M2895" s="3">
        <v>110.20020336853401</v>
      </c>
      <c r="N2895" s="3">
        <v>79.326445433795797</v>
      </c>
      <c r="O2895" s="3">
        <v>58.002112685918398</v>
      </c>
      <c r="P2895" s="3">
        <v>37.664394893364801</v>
      </c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</row>
    <row r="2896" spans="1:41" x14ac:dyDescent="0.25">
      <c r="A2896" s="378" t="str">
        <f t="shared" si="22"/>
        <v>DIC7</v>
      </c>
      <c r="B2896" s="2" t="s">
        <v>4</v>
      </c>
      <c r="C2896" s="2" t="s">
        <v>2</v>
      </c>
      <c r="D2896" s="2" t="s">
        <v>27</v>
      </c>
      <c r="E2896" s="2" t="s">
        <v>153</v>
      </c>
      <c r="F2896" s="2" t="s">
        <v>174</v>
      </c>
      <c r="G2896" s="4"/>
      <c r="H2896" s="3">
        <v>42.958828655929999</v>
      </c>
      <c r="I2896" s="3">
        <v>39.958829832401896</v>
      </c>
      <c r="J2896" s="3">
        <v>36.795700611627403</v>
      </c>
      <c r="K2896" s="3">
        <v>33.632571390852902</v>
      </c>
      <c r="L2896" s="3">
        <v>30.469442170078398</v>
      </c>
      <c r="M2896" s="3">
        <v>27.079044096728701</v>
      </c>
      <c r="N2896" s="3">
        <v>23.6886460233791</v>
      </c>
      <c r="O2896" s="3">
        <v>21.346916946643599</v>
      </c>
      <c r="P2896" s="3">
        <v>17.679080774036802</v>
      </c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</row>
    <row r="2897" spans="1:41" x14ac:dyDescent="0.25">
      <c r="A2897" s="378" t="str">
        <f t="shared" si="22"/>
        <v>DIC7</v>
      </c>
      <c r="B2897" s="2" t="s">
        <v>4</v>
      </c>
      <c r="C2897" s="2" t="s">
        <v>2</v>
      </c>
      <c r="D2897" s="2" t="s">
        <v>27</v>
      </c>
      <c r="E2897" s="2" t="s">
        <v>153</v>
      </c>
      <c r="F2897" s="2" t="s">
        <v>276</v>
      </c>
      <c r="G2897" s="4"/>
      <c r="H2897" s="3">
        <v>82.722394368899998</v>
      </c>
      <c r="I2897" s="3">
        <v>76.945535605506507</v>
      </c>
      <c r="J2897" s="3">
        <v>70.854549630622799</v>
      </c>
      <c r="K2897" s="3">
        <v>64.763563655739205</v>
      </c>
      <c r="L2897" s="3">
        <v>58.672577680855497</v>
      </c>
      <c r="M2897" s="3">
        <v>52.143958180135598</v>
      </c>
      <c r="N2897" s="3">
        <v>45.6153386794158</v>
      </c>
      <c r="O2897" s="3">
        <v>41.1060575315907</v>
      </c>
      <c r="P2897" s="3">
        <v>34.043197583033503</v>
      </c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</row>
    <row r="2898" spans="1:41" x14ac:dyDescent="0.25">
      <c r="A2898" s="378" t="str">
        <f t="shared" si="22"/>
        <v>DIC7</v>
      </c>
      <c r="B2898" s="2" t="s">
        <v>4</v>
      </c>
      <c r="C2898" s="2" t="s">
        <v>2</v>
      </c>
      <c r="D2898" s="2" t="s">
        <v>27</v>
      </c>
      <c r="E2898" s="2" t="s">
        <v>154</v>
      </c>
      <c r="F2898" s="2" t="s">
        <v>283</v>
      </c>
      <c r="G2898" s="4"/>
      <c r="H2898" s="3">
        <v>0.77225993964841799</v>
      </c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</row>
    <row r="2899" spans="1:41" x14ac:dyDescent="0.25">
      <c r="A2899" s="378" t="str">
        <f t="shared" si="22"/>
        <v>DIC7</v>
      </c>
      <c r="B2899" s="2" t="s">
        <v>4</v>
      </c>
      <c r="C2899" s="2" t="s">
        <v>2</v>
      </c>
      <c r="D2899" s="2" t="s">
        <v>27</v>
      </c>
      <c r="E2899" s="2" t="s">
        <v>154</v>
      </c>
      <c r="F2899" s="2" t="s">
        <v>204</v>
      </c>
      <c r="G2899" s="4"/>
      <c r="H2899" s="3">
        <v>1.76061725694029</v>
      </c>
      <c r="I2899" s="3">
        <v>1.76061725694029</v>
      </c>
      <c r="J2899" s="3">
        <v>1.76061725694029</v>
      </c>
      <c r="K2899" s="3">
        <v>1.76061725694029</v>
      </c>
      <c r="L2899" s="3">
        <v>1.76061725694029</v>
      </c>
      <c r="M2899" s="3">
        <v>1.76061725694029</v>
      </c>
      <c r="N2899" s="3">
        <v>1.76061725694029</v>
      </c>
      <c r="O2899" s="3">
        <v>1.76061725694029</v>
      </c>
      <c r="P2899" s="3">
        <v>1.76061725694029</v>
      </c>
      <c r="Q2899" s="3">
        <v>1.76061725694029</v>
      </c>
      <c r="R2899" s="3">
        <v>1.76061725694029</v>
      </c>
      <c r="S2899" s="3">
        <v>1.76061725694029</v>
      </c>
      <c r="T2899" s="3">
        <v>1.76061725694029</v>
      </c>
      <c r="U2899" s="3">
        <v>1.76061725694029</v>
      </c>
      <c r="V2899" s="3">
        <v>1.06411478308297</v>
      </c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</row>
    <row r="2900" spans="1:41" x14ac:dyDescent="0.25">
      <c r="A2900" s="378" t="str">
        <f t="shared" si="22"/>
        <v>DIC7</v>
      </c>
      <c r="B2900" s="2" t="s">
        <v>4</v>
      </c>
      <c r="C2900" s="2" t="s">
        <v>2</v>
      </c>
      <c r="D2900" s="2" t="s">
        <v>27</v>
      </c>
      <c r="E2900" s="2" t="s">
        <v>154</v>
      </c>
      <c r="F2900" s="2" t="s">
        <v>284</v>
      </c>
      <c r="G2900" s="4"/>
      <c r="H2900" s="3">
        <v>9.8704905338332907</v>
      </c>
      <c r="I2900" s="3">
        <v>9.7526048714472395</v>
      </c>
      <c r="J2900" s="3">
        <v>9.1762416266022306</v>
      </c>
      <c r="K2900" s="3">
        <v>8.5998783817572306</v>
      </c>
      <c r="L2900" s="3">
        <v>8.02351513691222</v>
      </c>
      <c r="M2900" s="3">
        <v>7.1865405641128399</v>
      </c>
      <c r="N2900" s="3">
        <v>6.3786771454435502</v>
      </c>
      <c r="O2900" s="3">
        <v>5.7114621132977001</v>
      </c>
      <c r="P2900" s="3">
        <v>5.0442470811518403</v>
      </c>
      <c r="Q2900" s="3">
        <v>4.4079514595057399</v>
      </c>
      <c r="R2900" s="3">
        <v>3.7716558378596301</v>
      </c>
      <c r="S2900" s="3">
        <v>3.1353602162135301</v>
      </c>
      <c r="T2900" s="3">
        <v>2.8060572917140401</v>
      </c>
      <c r="U2900" s="3">
        <v>2.47675436721455</v>
      </c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</row>
    <row r="2901" spans="1:41" x14ac:dyDescent="0.25">
      <c r="A2901" s="378" t="str">
        <f t="shared" si="22"/>
        <v>DIC7</v>
      </c>
      <c r="B2901" s="2" t="s">
        <v>4</v>
      </c>
      <c r="C2901" s="2" t="s">
        <v>2</v>
      </c>
      <c r="D2901" s="2" t="s">
        <v>27</v>
      </c>
      <c r="E2901" s="2" t="s">
        <v>154</v>
      </c>
      <c r="F2901" s="2" t="s">
        <v>213</v>
      </c>
      <c r="G2901" s="4"/>
      <c r="H2901" s="3">
        <v>11.427610679584699</v>
      </c>
      <c r="I2901" s="3">
        <v>11.427610679584699</v>
      </c>
      <c r="J2901" s="3">
        <v>11.427610679584699</v>
      </c>
      <c r="K2901" s="3">
        <v>11.427610679584699</v>
      </c>
      <c r="L2901" s="3">
        <v>11.427610679584699</v>
      </c>
      <c r="M2901" s="3">
        <v>11.427610679584699</v>
      </c>
      <c r="N2901" s="3">
        <v>11.427610679584699</v>
      </c>
      <c r="O2901" s="3">
        <v>11.427610679584699</v>
      </c>
      <c r="P2901" s="3">
        <v>11.427610679584699</v>
      </c>
      <c r="Q2901" s="3">
        <v>11.427610679584699</v>
      </c>
      <c r="R2901" s="3">
        <v>11.427610679584699</v>
      </c>
      <c r="S2901" s="3">
        <v>11.427610679584699</v>
      </c>
      <c r="T2901" s="3">
        <v>11.427610679584699</v>
      </c>
      <c r="U2901" s="3">
        <v>11.427610679584699</v>
      </c>
      <c r="V2901" s="3">
        <v>5.6394388439222203</v>
      </c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</row>
    <row r="2902" spans="1:41" x14ac:dyDescent="0.25">
      <c r="A2902" s="378" t="str">
        <f t="shared" si="22"/>
        <v>DIC7</v>
      </c>
      <c r="B2902" s="2" t="s">
        <v>4</v>
      </c>
      <c r="C2902" s="2" t="s">
        <v>2</v>
      </c>
      <c r="D2902" s="2" t="s">
        <v>27</v>
      </c>
      <c r="E2902" s="2" t="s">
        <v>154</v>
      </c>
      <c r="F2902" s="2" t="s">
        <v>218</v>
      </c>
      <c r="G2902" s="4"/>
      <c r="H2902" s="3">
        <v>54.839359160461399</v>
      </c>
      <c r="I2902" s="3">
        <v>50.027385607848899</v>
      </c>
      <c r="J2902" s="3">
        <v>46.989202247743101</v>
      </c>
      <c r="K2902" s="3">
        <v>43.951018887637296</v>
      </c>
      <c r="L2902" s="3">
        <v>40.912835527531499</v>
      </c>
      <c r="M2902" s="3">
        <v>36.500891770440397</v>
      </c>
      <c r="N2902" s="3">
        <v>32.088948013349203</v>
      </c>
      <c r="O2902" s="3">
        <v>28.414896807198801</v>
      </c>
      <c r="P2902" s="3">
        <v>24.740845601048299</v>
      </c>
      <c r="Q2902" s="3">
        <v>21.237053594656501</v>
      </c>
      <c r="R2902" s="3">
        <v>17.7332615882647</v>
      </c>
      <c r="S2902" s="3">
        <v>14.2294695818729</v>
      </c>
      <c r="T2902" s="3">
        <v>12.416147416370899</v>
      </c>
      <c r="U2902" s="3">
        <v>10.6028252508689</v>
      </c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</row>
    <row r="2903" spans="1:41" x14ac:dyDescent="0.25">
      <c r="A2903" s="378" t="str">
        <f t="shared" si="22"/>
        <v>DIC7</v>
      </c>
      <c r="B2903" s="2" t="s">
        <v>4</v>
      </c>
      <c r="C2903" s="2" t="s">
        <v>2</v>
      </c>
      <c r="D2903" s="2" t="s">
        <v>27</v>
      </c>
      <c r="E2903" s="2" t="s">
        <v>154</v>
      </c>
      <c r="F2903" s="2" t="s">
        <v>236</v>
      </c>
      <c r="G2903" s="4"/>
      <c r="H2903" s="4"/>
      <c r="I2903" s="4"/>
      <c r="J2903" s="4"/>
      <c r="K2903" s="3">
        <v>5.5706377158823104</v>
      </c>
      <c r="L2903" s="3">
        <v>4.4214018880325199</v>
      </c>
      <c r="M2903" s="3">
        <v>3.18959418603409</v>
      </c>
      <c r="N2903" s="3">
        <v>1.95778648403567</v>
      </c>
      <c r="O2903" s="3">
        <v>1.10698376107795</v>
      </c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</row>
    <row r="2904" spans="1:41" x14ac:dyDescent="0.25">
      <c r="A2904" s="378" t="str">
        <f t="shared" si="22"/>
        <v>DIC7</v>
      </c>
      <c r="B2904" s="2" t="s">
        <v>4</v>
      </c>
      <c r="C2904" s="2" t="s">
        <v>2</v>
      </c>
      <c r="D2904" s="2" t="s">
        <v>27</v>
      </c>
      <c r="E2904" s="2" t="s">
        <v>154</v>
      </c>
      <c r="F2904" s="2" t="s">
        <v>175</v>
      </c>
      <c r="G2904" s="4"/>
      <c r="H2904" s="3">
        <v>13.5269625803303</v>
      </c>
      <c r="I2904" s="3">
        <v>12.608318272737099</v>
      </c>
      <c r="J2904" s="3">
        <v>12.028304725557399</v>
      </c>
      <c r="K2904" s="3">
        <v>11.448291178377699</v>
      </c>
      <c r="L2904" s="3">
        <v>10.868277631198</v>
      </c>
      <c r="M2904" s="3">
        <v>10.0260022168469</v>
      </c>
      <c r="N2904" s="3">
        <v>9.1837268024957996</v>
      </c>
      <c r="O2904" s="3">
        <v>8.4823209885540898</v>
      </c>
      <c r="P2904" s="3">
        <v>7.7809151746123799</v>
      </c>
      <c r="Q2904" s="3">
        <v>7.1120132061227599</v>
      </c>
      <c r="R2904" s="3">
        <v>6.4431112376331399</v>
      </c>
      <c r="S2904" s="3">
        <v>5.7742092691435101</v>
      </c>
      <c r="T2904" s="3">
        <v>5.4280315383314504</v>
      </c>
      <c r="U2904" s="3">
        <v>5.08185380751938</v>
      </c>
      <c r="V2904" s="3">
        <v>1.50894648796959</v>
      </c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</row>
    <row r="2905" spans="1:41" x14ac:dyDescent="0.25">
      <c r="A2905" s="378" t="str">
        <f t="shared" si="22"/>
        <v>DIC7</v>
      </c>
      <c r="B2905" s="2" t="s">
        <v>4</v>
      </c>
      <c r="C2905" s="2" t="s">
        <v>2</v>
      </c>
      <c r="D2905" s="2" t="s">
        <v>27</v>
      </c>
      <c r="E2905" s="2" t="s">
        <v>154</v>
      </c>
      <c r="F2905" s="2" t="s">
        <v>277</v>
      </c>
      <c r="G2905" s="4"/>
      <c r="H2905" s="3">
        <v>14.9315892800564</v>
      </c>
      <c r="I2905" s="3">
        <v>13.9175538368454</v>
      </c>
      <c r="J2905" s="3">
        <v>13.2773122444018</v>
      </c>
      <c r="K2905" s="3">
        <v>12.637070651958201</v>
      </c>
      <c r="L2905" s="3">
        <v>11.996829059514599</v>
      </c>
      <c r="M2905" s="3">
        <v>11.067092581492</v>
      </c>
      <c r="N2905" s="3">
        <v>10.137356103469299</v>
      </c>
      <c r="O2905" s="3">
        <v>9.3631169887955004</v>
      </c>
      <c r="P2905" s="3">
        <v>8.5888778741216498</v>
      </c>
      <c r="Q2905" s="3">
        <v>7.8505177727466702</v>
      </c>
      <c r="R2905" s="3">
        <v>7.1121576713716799</v>
      </c>
      <c r="S2905" s="3">
        <v>6.3737975699967002</v>
      </c>
      <c r="T2905" s="3">
        <v>5.9916730787303498</v>
      </c>
      <c r="U2905" s="3">
        <v>5.6095485874640003</v>
      </c>
      <c r="V2905" s="3">
        <v>1.66563403056264</v>
      </c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</row>
    <row r="2906" spans="1:41" x14ac:dyDescent="0.25">
      <c r="A2906" s="378" t="str">
        <f t="shared" si="22"/>
        <v>DIC7</v>
      </c>
      <c r="B2906" s="2" t="s">
        <v>4</v>
      </c>
      <c r="C2906" s="2" t="s">
        <v>2</v>
      </c>
      <c r="D2906" s="2" t="s">
        <v>27</v>
      </c>
      <c r="E2906" s="2" t="s">
        <v>155</v>
      </c>
      <c r="F2906" s="2" t="s">
        <v>453</v>
      </c>
      <c r="G2906" s="4"/>
      <c r="H2906" s="3">
        <v>2.77359409097649</v>
      </c>
      <c r="I2906" s="3">
        <v>2.6610887348366199</v>
      </c>
      <c r="J2906" s="3">
        <v>2.6648786281725001</v>
      </c>
      <c r="K2906" s="3">
        <v>2.6686685215083799</v>
      </c>
      <c r="L2906" s="3">
        <v>2.6724584148442698</v>
      </c>
      <c r="M2906" s="3">
        <v>2.2089129410728501</v>
      </c>
      <c r="N2906" s="3">
        <v>1.7453674673014401</v>
      </c>
      <c r="O2906" s="3">
        <v>1.36392433589914</v>
      </c>
      <c r="P2906" s="3">
        <v>0.98248120449685095</v>
      </c>
      <c r="Q2906" s="3">
        <v>0.66630589476202096</v>
      </c>
      <c r="R2906" s="3">
        <v>0.35013058502718902</v>
      </c>
      <c r="S2906" s="3">
        <v>3.3955275292357999E-2</v>
      </c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</row>
    <row r="2907" spans="1:41" x14ac:dyDescent="0.25">
      <c r="A2907" s="378" t="str">
        <f t="shared" si="22"/>
        <v>DIC7</v>
      </c>
      <c r="B2907" s="2" t="s">
        <v>4</v>
      </c>
      <c r="C2907" s="2" t="s">
        <v>2</v>
      </c>
      <c r="D2907" s="2" t="s">
        <v>27</v>
      </c>
      <c r="E2907" s="2" t="s">
        <v>155</v>
      </c>
      <c r="F2907" s="2" t="s">
        <v>205</v>
      </c>
      <c r="G2907" s="4"/>
      <c r="H2907" s="3">
        <v>0.50303350198293995</v>
      </c>
      <c r="I2907" s="3">
        <v>0.50303350198293995</v>
      </c>
      <c r="J2907" s="3">
        <v>0.50303350198293995</v>
      </c>
      <c r="K2907" s="3">
        <v>0.50303350198293995</v>
      </c>
      <c r="L2907" s="3">
        <v>0.50303350198293995</v>
      </c>
      <c r="M2907" s="3">
        <v>0.50303350198293995</v>
      </c>
      <c r="N2907" s="3">
        <v>0.50303350198293995</v>
      </c>
      <c r="O2907" s="3">
        <v>0.50303350198293995</v>
      </c>
      <c r="P2907" s="3">
        <v>0.50303350198293995</v>
      </c>
      <c r="Q2907" s="3">
        <v>0.50303350198293995</v>
      </c>
      <c r="R2907" s="3">
        <v>0.50303350198293995</v>
      </c>
      <c r="S2907" s="3">
        <v>0.50303350198293995</v>
      </c>
      <c r="T2907" s="3">
        <v>0.36506275743471001</v>
      </c>
      <c r="U2907" s="3">
        <v>0.20215269221153601</v>
      </c>
      <c r="V2907" s="3">
        <v>7.1950984955370501E-2</v>
      </c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</row>
    <row r="2908" spans="1:41" x14ac:dyDescent="0.25">
      <c r="A2908" s="378" t="str">
        <f t="shared" si="22"/>
        <v>DIC7</v>
      </c>
      <c r="B2908" s="2" t="s">
        <v>4</v>
      </c>
      <c r="C2908" s="2" t="s">
        <v>2</v>
      </c>
      <c r="D2908" s="2" t="s">
        <v>27</v>
      </c>
      <c r="E2908" s="2" t="s">
        <v>155</v>
      </c>
      <c r="F2908" s="2" t="s">
        <v>209</v>
      </c>
      <c r="G2908" s="4"/>
      <c r="H2908" s="3">
        <v>2.8201401525238001</v>
      </c>
      <c r="I2908" s="3">
        <v>2.8201401525238001</v>
      </c>
      <c r="J2908" s="3">
        <v>2.8201401525238001</v>
      </c>
      <c r="K2908" s="3">
        <v>2.8201401525238001</v>
      </c>
      <c r="L2908" s="3">
        <v>2.8201401525238001</v>
      </c>
      <c r="M2908" s="3">
        <v>2.8201401525238001</v>
      </c>
      <c r="N2908" s="3">
        <v>2.8201401525238001</v>
      </c>
      <c r="O2908" s="3">
        <v>2.8201401525238001</v>
      </c>
      <c r="P2908" s="3">
        <v>2.8201401525238001</v>
      </c>
      <c r="Q2908" s="3">
        <v>2.8201401525238001</v>
      </c>
      <c r="R2908" s="3">
        <v>2.8201401525238001</v>
      </c>
      <c r="S2908" s="3">
        <v>2.8201401525238001</v>
      </c>
      <c r="T2908" s="3">
        <v>2.8201401525238001</v>
      </c>
      <c r="U2908" s="3">
        <v>2.8201401525238001</v>
      </c>
      <c r="V2908" s="3">
        <v>1.3984410434302199</v>
      </c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</row>
    <row r="2909" spans="1:41" x14ac:dyDescent="0.25">
      <c r="A2909" s="378" t="str">
        <f t="shared" si="22"/>
        <v>DIC7</v>
      </c>
      <c r="B2909" s="2" t="s">
        <v>4</v>
      </c>
      <c r="C2909" s="2" t="s">
        <v>2</v>
      </c>
      <c r="D2909" s="2" t="s">
        <v>27</v>
      </c>
      <c r="E2909" s="2" t="s">
        <v>155</v>
      </c>
      <c r="F2909" s="2" t="s">
        <v>482</v>
      </c>
      <c r="G2909" s="4"/>
      <c r="H2909" s="3">
        <v>30.214063325268398</v>
      </c>
      <c r="I2909" s="3">
        <v>29.633807571616799</v>
      </c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</row>
    <row r="2910" spans="1:41" x14ac:dyDescent="0.25">
      <c r="A2910" s="378" t="str">
        <f t="shared" si="22"/>
        <v>DIC7</v>
      </c>
      <c r="B2910" s="2" t="s">
        <v>4</v>
      </c>
      <c r="C2910" s="2" t="s">
        <v>2</v>
      </c>
      <c r="D2910" s="2" t="s">
        <v>27</v>
      </c>
      <c r="E2910" s="2" t="s">
        <v>155</v>
      </c>
      <c r="F2910" s="2" t="s">
        <v>214</v>
      </c>
      <c r="G2910" s="4"/>
      <c r="H2910" s="3">
        <v>1.2722265164603199</v>
      </c>
      <c r="I2910" s="3">
        <v>1.2722265164603199</v>
      </c>
      <c r="J2910" s="3">
        <v>1.2722265164603199</v>
      </c>
      <c r="K2910" s="3">
        <v>1.2722265164603199</v>
      </c>
      <c r="L2910" s="3">
        <v>1.2722265164603199</v>
      </c>
      <c r="M2910" s="3">
        <v>1.2722265164603199</v>
      </c>
      <c r="N2910" s="3">
        <v>1.2722265164603199</v>
      </c>
      <c r="O2910" s="3">
        <v>1.2722265164603199</v>
      </c>
      <c r="P2910" s="3">
        <v>1.2722265164603199</v>
      </c>
      <c r="Q2910" s="3">
        <v>1.2722265164603199</v>
      </c>
      <c r="R2910" s="3">
        <v>1.2722265164603199</v>
      </c>
      <c r="S2910" s="3">
        <v>1.2722265164603199</v>
      </c>
      <c r="T2910" s="3">
        <v>1.2722265164603199</v>
      </c>
      <c r="U2910" s="3">
        <v>1.2722265164603199</v>
      </c>
      <c r="V2910" s="3">
        <v>1.2722265164603199</v>
      </c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</row>
    <row r="2911" spans="1:41" x14ac:dyDescent="0.25">
      <c r="A2911" s="378" t="str">
        <f t="shared" si="22"/>
        <v>DIC7</v>
      </c>
      <c r="B2911" s="2" t="s">
        <v>4</v>
      </c>
      <c r="C2911" s="2" t="s">
        <v>2</v>
      </c>
      <c r="D2911" s="2" t="s">
        <v>27</v>
      </c>
      <c r="E2911" s="2" t="s">
        <v>155</v>
      </c>
      <c r="F2911" s="2" t="s">
        <v>231</v>
      </c>
      <c r="G2911" s="4"/>
      <c r="H2911" s="4"/>
      <c r="I2911" s="4"/>
      <c r="J2911" s="3">
        <v>6.3668386976576299</v>
      </c>
      <c r="K2911" s="3">
        <v>6.3710355458969499</v>
      </c>
      <c r="L2911" s="3">
        <v>6.3752323941362796</v>
      </c>
      <c r="M2911" s="3">
        <v>5.8619118774279997</v>
      </c>
      <c r="N2911" s="3">
        <v>5.3485913607197304</v>
      </c>
      <c r="O2911" s="3">
        <v>4.9261892526521098</v>
      </c>
      <c r="P2911" s="3">
        <v>4.5037871445844999</v>
      </c>
      <c r="Q2911" s="3">
        <v>4.1536612506932</v>
      </c>
      <c r="R2911" s="3">
        <v>3.8035353568019001</v>
      </c>
      <c r="S2911" s="3">
        <v>3.4534094629105998</v>
      </c>
      <c r="T2911" s="3">
        <v>3.2077877069439298</v>
      </c>
      <c r="U2911" s="3">
        <v>2.9621659509772602</v>
      </c>
      <c r="V2911" s="3">
        <v>1.2456096610085701</v>
      </c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</row>
    <row r="2912" spans="1:41" x14ac:dyDescent="0.25">
      <c r="A2912" s="378" t="str">
        <f t="shared" si="22"/>
        <v>DIC7</v>
      </c>
      <c r="B2912" s="2" t="s">
        <v>4</v>
      </c>
      <c r="C2912" s="2" t="s">
        <v>2</v>
      </c>
      <c r="D2912" s="2" t="s">
        <v>27</v>
      </c>
      <c r="E2912" s="2" t="s">
        <v>155</v>
      </c>
      <c r="F2912" s="2" t="s">
        <v>176</v>
      </c>
      <c r="G2912" s="4"/>
      <c r="H2912" s="3">
        <v>13.701814610340501</v>
      </c>
      <c r="I2912" s="3">
        <v>13.4528609381024</v>
      </c>
      <c r="J2912" s="3">
        <v>13.461247275391001</v>
      </c>
      <c r="K2912" s="3">
        <v>13.469633612679599</v>
      </c>
      <c r="L2912" s="3">
        <v>13.4780199499681</v>
      </c>
      <c r="M2912" s="3">
        <v>12.4522790261206</v>
      </c>
      <c r="N2912" s="3">
        <v>11.426538102273099</v>
      </c>
      <c r="O2912" s="3">
        <v>10.582474569915499</v>
      </c>
      <c r="P2912" s="3">
        <v>9.7384110375579507</v>
      </c>
      <c r="Q2912" s="3">
        <v>9.0387731969237795</v>
      </c>
      <c r="R2912" s="3">
        <v>8.33913535628961</v>
      </c>
      <c r="S2912" s="3">
        <v>7.6394975156554503</v>
      </c>
      <c r="T2912" s="3">
        <v>7.1486847024487696</v>
      </c>
      <c r="U2912" s="3">
        <v>6.6578718892420898</v>
      </c>
      <c r="V2912" s="3">
        <v>3.2277692975910099</v>
      </c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</row>
    <row r="2913" spans="1:41" x14ac:dyDescent="0.25">
      <c r="A2913" s="378" t="str">
        <f t="shared" si="22"/>
        <v>DIC7</v>
      </c>
      <c r="B2913" s="2" t="s">
        <v>4</v>
      </c>
      <c r="C2913" s="2" t="s">
        <v>2</v>
      </c>
      <c r="D2913" s="2" t="s">
        <v>27</v>
      </c>
      <c r="E2913" s="2" t="s">
        <v>155</v>
      </c>
      <c r="F2913" s="2" t="s">
        <v>278</v>
      </c>
      <c r="G2913" s="4"/>
      <c r="H2913" s="3">
        <v>5.5223447636222396</v>
      </c>
      <c r="I2913" s="3">
        <v>5.4220071041686797</v>
      </c>
      <c r="J2913" s="3">
        <v>5.4253871123740502</v>
      </c>
      <c r="K2913" s="3">
        <v>5.4287671205794297</v>
      </c>
      <c r="L2913" s="3">
        <v>5.4321471287848002</v>
      </c>
      <c r="M2913" s="3">
        <v>5.0187350968217199</v>
      </c>
      <c r="N2913" s="3">
        <v>4.6053230648586396</v>
      </c>
      <c r="O2913" s="3">
        <v>4.26513383002826</v>
      </c>
      <c r="P2913" s="3">
        <v>3.9249445951978799</v>
      </c>
      <c r="Q2913" s="3">
        <v>3.64296432648645</v>
      </c>
      <c r="R2913" s="3">
        <v>3.3609840577750201</v>
      </c>
      <c r="S2913" s="3">
        <v>3.07900378906358</v>
      </c>
      <c r="T2913" s="3">
        <v>2.8811878321256499</v>
      </c>
      <c r="U2913" s="3">
        <v>2.6833718751877198</v>
      </c>
      <c r="V2913" s="3">
        <v>1.3009119876195301</v>
      </c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</row>
    <row r="2914" spans="1:41" x14ac:dyDescent="0.25">
      <c r="A2914" s="378" t="str">
        <f t="shared" si="22"/>
        <v>DIC7</v>
      </c>
      <c r="B2914" s="2" t="s">
        <v>4</v>
      </c>
      <c r="C2914" s="2" t="s">
        <v>2</v>
      </c>
      <c r="D2914" s="2" t="s">
        <v>27</v>
      </c>
      <c r="E2914" s="2" t="s">
        <v>156</v>
      </c>
      <c r="F2914" s="2" t="s">
        <v>219</v>
      </c>
      <c r="G2914" s="4"/>
      <c r="H2914" s="3">
        <v>425.49256649527803</v>
      </c>
      <c r="I2914" s="3">
        <v>452.94369981755398</v>
      </c>
      <c r="J2914" s="3">
        <v>452.94369981755398</v>
      </c>
      <c r="K2914" s="3">
        <v>452.94369981755398</v>
      </c>
      <c r="L2914" s="3">
        <v>452.94369981755398</v>
      </c>
      <c r="M2914" s="3">
        <v>452.94369981755398</v>
      </c>
      <c r="N2914" s="3">
        <v>452.94369981755398</v>
      </c>
      <c r="O2914" s="3">
        <v>452.94369981755398</v>
      </c>
      <c r="P2914" s="3">
        <v>452.94369981755398</v>
      </c>
      <c r="Q2914" s="3">
        <v>452.94369981755398</v>
      </c>
      <c r="R2914" s="3">
        <v>452.94369981755398</v>
      </c>
      <c r="S2914" s="3">
        <v>452.94369981755398</v>
      </c>
      <c r="T2914" s="3">
        <v>452.94369981755398</v>
      </c>
      <c r="U2914" s="3">
        <v>452.94369981755398</v>
      </c>
      <c r="V2914" s="3">
        <v>452.94369981755398</v>
      </c>
      <c r="W2914" s="3">
        <v>452.94369981755398</v>
      </c>
      <c r="X2914" s="3">
        <v>452.94369981755398</v>
      </c>
      <c r="Y2914" s="3">
        <v>452.94369981755398</v>
      </c>
      <c r="Z2914" s="3">
        <v>452.94369981755398</v>
      </c>
      <c r="AA2914" s="3">
        <v>452.94369981755398</v>
      </c>
      <c r="AB2914" s="3">
        <v>452.94369981755398</v>
      </c>
      <c r="AC2914" s="3">
        <v>452.94369981755398</v>
      </c>
      <c r="AD2914" s="3">
        <v>452.94369981755398</v>
      </c>
      <c r="AE2914" s="3">
        <v>452.94369981755398</v>
      </c>
      <c r="AF2914" s="3">
        <v>452.94369981755398</v>
      </c>
      <c r="AG2914" s="3">
        <v>452.94369981755398</v>
      </c>
      <c r="AH2914" s="3">
        <v>452.94369981755398</v>
      </c>
      <c r="AI2914" s="3">
        <v>452.94369981755398</v>
      </c>
      <c r="AJ2914" s="3">
        <v>452.94369981755398</v>
      </c>
      <c r="AK2914" s="3">
        <v>452.94369981755398</v>
      </c>
      <c r="AL2914" s="3">
        <v>452.94369981755398</v>
      </c>
      <c r="AM2914" s="3">
        <v>452.94369981755398</v>
      </c>
      <c r="AN2914" s="4"/>
      <c r="AO2914" s="4"/>
    </row>
    <row r="2915" spans="1:41" x14ac:dyDescent="0.25">
      <c r="A2915" s="378" t="str">
        <f t="shared" si="22"/>
        <v>DIC7</v>
      </c>
      <c r="B2915" s="2" t="s">
        <v>4</v>
      </c>
      <c r="C2915" s="2" t="s">
        <v>2</v>
      </c>
      <c r="D2915" s="2" t="s">
        <v>27</v>
      </c>
      <c r="E2915" s="2" t="s">
        <v>156</v>
      </c>
      <c r="F2915" s="2" t="s">
        <v>265</v>
      </c>
      <c r="G2915" s="4"/>
      <c r="H2915" s="3">
        <v>940.19696658160501</v>
      </c>
      <c r="I2915" s="3">
        <v>1000.8548353933199</v>
      </c>
      <c r="J2915" s="3">
        <v>1000.8548353933199</v>
      </c>
      <c r="K2915" s="3">
        <v>1000.8548353933199</v>
      </c>
      <c r="L2915" s="3">
        <v>1000.8548353933199</v>
      </c>
      <c r="M2915" s="3">
        <v>1000.8548353933199</v>
      </c>
      <c r="N2915" s="3">
        <v>1000.8548353933199</v>
      </c>
      <c r="O2915" s="3">
        <v>1000.8548353933199</v>
      </c>
      <c r="P2915" s="3">
        <v>1000.8548353933199</v>
      </c>
      <c r="Q2915" s="3">
        <v>1000.8548353933199</v>
      </c>
      <c r="R2915" s="3">
        <v>1000.8548353933199</v>
      </c>
      <c r="S2915" s="3">
        <v>1000.8548353933199</v>
      </c>
      <c r="T2915" s="3">
        <v>1000.8548353933199</v>
      </c>
      <c r="U2915" s="3">
        <v>1000.8548353933199</v>
      </c>
      <c r="V2915" s="3">
        <v>1000.8548353933199</v>
      </c>
      <c r="W2915" s="3">
        <v>1000.8548353933199</v>
      </c>
      <c r="X2915" s="3">
        <v>1000.8548353933199</v>
      </c>
      <c r="Y2915" s="3">
        <v>1000.8548353933199</v>
      </c>
      <c r="Z2915" s="3">
        <v>1000.8548353933199</v>
      </c>
      <c r="AA2915" s="3">
        <v>1000.8548353933199</v>
      </c>
      <c r="AB2915" s="3">
        <v>1000.8548353933199</v>
      </c>
      <c r="AC2915" s="3">
        <v>1000.8548353933199</v>
      </c>
      <c r="AD2915" s="3">
        <v>1000.8548353933199</v>
      </c>
      <c r="AE2915" s="3">
        <v>1000.8548353933199</v>
      </c>
      <c r="AF2915" s="3">
        <v>1000.8548353933199</v>
      </c>
      <c r="AG2915" s="3">
        <v>1000.8548353933199</v>
      </c>
      <c r="AH2915" s="3">
        <v>1000.8548353933199</v>
      </c>
      <c r="AI2915" s="3">
        <v>1000.8548353933199</v>
      </c>
      <c r="AJ2915" s="3">
        <v>1000.8548353933199</v>
      </c>
      <c r="AK2915" s="3">
        <v>1000.8548353933199</v>
      </c>
      <c r="AL2915" s="3">
        <v>1000.8548353933199</v>
      </c>
      <c r="AM2915" s="3">
        <v>1000.8548353933199</v>
      </c>
      <c r="AN2915" s="4"/>
      <c r="AO2915" s="4"/>
    </row>
    <row r="2916" spans="1:41" x14ac:dyDescent="0.25">
      <c r="A2916" s="378" t="str">
        <f t="shared" si="22"/>
        <v>DIC7</v>
      </c>
      <c r="B2916" s="2" t="s">
        <v>4</v>
      </c>
      <c r="C2916" s="2" t="s">
        <v>2</v>
      </c>
      <c r="D2916" s="2" t="s">
        <v>27</v>
      </c>
      <c r="E2916" s="2" t="s">
        <v>156</v>
      </c>
      <c r="F2916" s="2" t="s">
        <v>279</v>
      </c>
      <c r="G2916" s="4"/>
      <c r="H2916" s="3">
        <v>214.148762889794</v>
      </c>
      <c r="I2916" s="3">
        <v>227.96481210849001</v>
      </c>
      <c r="J2916" s="3">
        <v>227.96481210849001</v>
      </c>
      <c r="K2916" s="3">
        <v>227.96481210849001</v>
      </c>
      <c r="L2916" s="3">
        <v>227.96481210849001</v>
      </c>
      <c r="M2916" s="3">
        <v>227.96481210849001</v>
      </c>
      <c r="N2916" s="3">
        <v>227.96481210849001</v>
      </c>
      <c r="O2916" s="3">
        <v>227.96481210849001</v>
      </c>
      <c r="P2916" s="3">
        <v>227.96481210849001</v>
      </c>
      <c r="Q2916" s="3">
        <v>227.96481210849001</v>
      </c>
      <c r="R2916" s="3">
        <v>227.96481210849001</v>
      </c>
      <c r="S2916" s="3">
        <v>227.96481210849001</v>
      </c>
      <c r="T2916" s="3">
        <v>227.96481210849001</v>
      </c>
      <c r="U2916" s="3">
        <v>227.96481210849001</v>
      </c>
      <c r="V2916" s="3">
        <v>227.96481210849001</v>
      </c>
      <c r="W2916" s="3">
        <v>227.96481210849001</v>
      </c>
      <c r="X2916" s="3">
        <v>227.96481210849001</v>
      </c>
      <c r="Y2916" s="3">
        <v>227.96481210849001</v>
      </c>
      <c r="Z2916" s="3">
        <v>227.96481210849001</v>
      </c>
      <c r="AA2916" s="3">
        <v>227.96481210849001</v>
      </c>
      <c r="AB2916" s="3">
        <v>227.96481210849001</v>
      </c>
      <c r="AC2916" s="3">
        <v>227.96481210849001</v>
      </c>
      <c r="AD2916" s="3">
        <v>227.96481210849001</v>
      </c>
      <c r="AE2916" s="3">
        <v>227.96481210849001</v>
      </c>
      <c r="AF2916" s="3">
        <v>227.96481210849001</v>
      </c>
      <c r="AG2916" s="3">
        <v>227.96481210849001</v>
      </c>
      <c r="AH2916" s="3">
        <v>227.96481210849001</v>
      </c>
      <c r="AI2916" s="3">
        <v>227.96481210849001</v>
      </c>
      <c r="AJ2916" s="3">
        <v>227.96481210849001</v>
      </c>
      <c r="AK2916" s="3">
        <v>227.96481210849001</v>
      </c>
      <c r="AL2916" s="3">
        <v>227.96481210849001</v>
      </c>
      <c r="AM2916" s="3">
        <v>227.96481210849001</v>
      </c>
      <c r="AN2916" s="4"/>
      <c r="AO2916" s="4"/>
    </row>
    <row r="2917" spans="1:41" x14ac:dyDescent="0.25">
      <c r="A2917" s="378" t="str">
        <f t="shared" si="22"/>
        <v>DIC7</v>
      </c>
      <c r="B2917" s="2" t="s">
        <v>4</v>
      </c>
      <c r="C2917" s="2" t="s">
        <v>2</v>
      </c>
      <c r="D2917" s="2" t="s">
        <v>27</v>
      </c>
      <c r="E2917" s="2" t="s">
        <v>157</v>
      </c>
      <c r="F2917" s="2" t="s">
        <v>220</v>
      </c>
      <c r="G2917" s="4"/>
      <c r="H2917" s="3">
        <v>322.31714088688699</v>
      </c>
      <c r="I2917" s="3">
        <v>368.61521144429099</v>
      </c>
      <c r="J2917" s="3">
        <v>368.61521144429099</v>
      </c>
      <c r="K2917" s="3">
        <v>368.61521144429099</v>
      </c>
      <c r="L2917" s="3">
        <v>368.61521144429099</v>
      </c>
      <c r="M2917" s="3">
        <v>368.61521144429099</v>
      </c>
      <c r="N2917" s="3">
        <v>368.61521144429099</v>
      </c>
      <c r="O2917" s="3">
        <v>368.61521144429099</v>
      </c>
      <c r="P2917" s="3">
        <v>368.61521144429099</v>
      </c>
      <c r="Q2917" s="3">
        <v>368.61521144429099</v>
      </c>
      <c r="R2917" s="3">
        <v>368.61521144429099</v>
      </c>
      <c r="S2917" s="3">
        <v>368.61521144429099</v>
      </c>
      <c r="T2917" s="3">
        <v>368.61521144429099</v>
      </c>
      <c r="U2917" s="3">
        <v>368.61521144429099</v>
      </c>
      <c r="V2917" s="3">
        <v>368.61521144429099</v>
      </c>
      <c r="W2917" s="3">
        <v>368.61521144429099</v>
      </c>
      <c r="X2917" s="3">
        <v>368.61521144429099</v>
      </c>
      <c r="Y2917" s="3">
        <v>368.61521144429099</v>
      </c>
      <c r="Z2917" s="3">
        <v>368.61521144429099</v>
      </c>
      <c r="AA2917" s="3">
        <v>368.61521144429099</v>
      </c>
      <c r="AB2917" s="3">
        <v>368.61521144429099</v>
      </c>
      <c r="AC2917" s="3">
        <v>368.61521144429099</v>
      </c>
      <c r="AD2917" s="3">
        <v>368.61521144429099</v>
      </c>
      <c r="AE2917" s="3">
        <v>368.61521144429099</v>
      </c>
      <c r="AF2917" s="3">
        <v>368.61521144429099</v>
      </c>
      <c r="AG2917" s="3">
        <v>368.61521144429099</v>
      </c>
      <c r="AH2917" s="3">
        <v>368.61521144429099</v>
      </c>
      <c r="AI2917" s="3">
        <v>368.61521144429099</v>
      </c>
      <c r="AJ2917" s="3">
        <v>368.61521144429099</v>
      </c>
      <c r="AK2917" s="3">
        <v>368.61521144429099</v>
      </c>
      <c r="AL2917" s="3">
        <v>368.61521144429099</v>
      </c>
      <c r="AM2917" s="3">
        <v>368.61521144429099</v>
      </c>
      <c r="AN2917" s="4"/>
      <c r="AO2917" s="4"/>
    </row>
    <row r="2918" spans="1:41" x14ac:dyDescent="0.25">
      <c r="A2918" s="378" t="str">
        <f t="shared" si="22"/>
        <v>DIC7</v>
      </c>
      <c r="B2918" s="2" t="s">
        <v>4</v>
      </c>
      <c r="C2918" s="2" t="s">
        <v>2</v>
      </c>
      <c r="D2918" s="2" t="s">
        <v>27</v>
      </c>
      <c r="E2918" s="2" t="s">
        <v>157</v>
      </c>
      <c r="F2918" s="2" t="s">
        <v>266</v>
      </c>
      <c r="G2918" s="4"/>
      <c r="H2918" s="3">
        <v>1325.9810122241199</v>
      </c>
      <c r="I2918" s="3">
        <v>1516.44672029291</v>
      </c>
      <c r="J2918" s="3">
        <v>1516.44672029291</v>
      </c>
      <c r="K2918" s="3">
        <v>1516.44672029291</v>
      </c>
      <c r="L2918" s="3">
        <v>1516.44672029291</v>
      </c>
      <c r="M2918" s="3">
        <v>1516.44672029291</v>
      </c>
      <c r="N2918" s="3">
        <v>1516.44672029291</v>
      </c>
      <c r="O2918" s="3">
        <v>1516.44672029291</v>
      </c>
      <c r="P2918" s="3">
        <v>1516.44672029291</v>
      </c>
      <c r="Q2918" s="3">
        <v>1516.44672029291</v>
      </c>
      <c r="R2918" s="3">
        <v>1516.44672029291</v>
      </c>
      <c r="S2918" s="3">
        <v>1516.44672029291</v>
      </c>
      <c r="T2918" s="3">
        <v>1516.44672029291</v>
      </c>
      <c r="U2918" s="3">
        <v>1516.44672029291</v>
      </c>
      <c r="V2918" s="3">
        <v>1516.44672029291</v>
      </c>
      <c r="W2918" s="3">
        <v>1516.44672029291</v>
      </c>
      <c r="X2918" s="3">
        <v>1516.44672029291</v>
      </c>
      <c r="Y2918" s="3">
        <v>1516.44672029291</v>
      </c>
      <c r="Z2918" s="3">
        <v>1516.44672029291</v>
      </c>
      <c r="AA2918" s="3">
        <v>1516.44672029291</v>
      </c>
      <c r="AB2918" s="3">
        <v>1516.44672029291</v>
      </c>
      <c r="AC2918" s="3">
        <v>1516.44672029291</v>
      </c>
      <c r="AD2918" s="3">
        <v>1516.44672029291</v>
      </c>
      <c r="AE2918" s="3">
        <v>1516.44672029291</v>
      </c>
      <c r="AF2918" s="3">
        <v>1516.44672029291</v>
      </c>
      <c r="AG2918" s="3">
        <v>1516.44672029291</v>
      </c>
      <c r="AH2918" s="3">
        <v>1516.44672029291</v>
      </c>
      <c r="AI2918" s="3">
        <v>1516.44672029291</v>
      </c>
      <c r="AJ2918" s="3">
        <v>1516.44672029291</v>
      </c>
      <c r="AK2918" s="3">
        <v>1516.44672029291</v>
      </c>
      <c r="AL2918" s="3">
        <v>1516.44672029291</v>
      </c>
      <c r="AM2918" s="3">
        <v>1516.44672029291</v>
      </c>
      <c r="AN2918" s="4"/>
      <c r="AO2918" s="4"/>
    </row>
    <row r="2919" spans="1:41" x14ac:dyDescent="0.25">
      <c r="A2919" s="378" t="str">
        <f t="shared" si="22"/>
        <v>DIC7</v>
      </c>
      <c r="B2919" s="2" t="s">
        <v>4</v>
      </c>
      <c r="C2919" s="2" t="s">
        <v>2</v>
      </c>
      <c r="D2919" s="2" t="s">
        <v>27</v>
      </c>
      <c r="E2919" s="2" t="s">
        <v>157</v>
      </c>
      <c r="F2919" s="2" t="s">
        <v>280</v>
      </c>
      <c r="G2919" s="4"/>
      <c r="H2919" s="3">
        <v>17.765813877688299</v>
      </c>
      <c r="I2919" s="3">
        <v>20.317719439259299</v>
      </c>
      <c r="J2919" s="3">
        <v>20.317719439259299</v>
      </c>
      <c r="K2919" s="3">
        <v>20.317719439259299</v>
      </c>
      <c r="L2919" s="3">
        <v>20.317719439259299</v>
      </c>
      <c r="M2919" s="3">
        <v>20.317719439259299</v>
      </c>
      <c r="N2919" s="3">
        <v>20.317719439259299</v>
      </c>
      <c r="O2919" s="3">
        <v>20.317719439259299</v>
      </c>
      <c r="P2919" s="3">
        <v>20.317719439259299</v>
      </c>
      <c r="Q2919" s="3">
        <v>20.317719439259299</v>
      </c>
      <c r="R2919" s="3">
        <v>20.317719439259299</v>
      </c>
      <c r="S2919" s="3">
        <v>20.317719439259299</v>
      </c>
      <c r="T2919" s="3">
        <v>20.317719439259299</v>
      </c>
      <c r="U2919" s="3">
        <v>20.317719439259299</v>
      </c>
      <c r="V2919" s="3">
        <v>20.317719439259299</v>
      </c>
      <c r="W2919" s="3">
        <v>20.317719439259299</v>
      </c>
      <c r="X2919" s="3">
        <v>20.317719439259299</v>
      </c>
      <c r="Y2919" s="3">
        <v>20.317719439259299</v>
      </c>
      <c r="Z2919" s="3">
        <v>20.317719439259299</v>
      </c>
      <c r="AA2919" s="3">
        <v>20.317719439259299</v>
      </c>
      <c r="AB2919" s="3">
        <v>20.317719439259299</v>
      </c>
      <c r="AC2919" s="3">
        <v>20.317719439259299</v>
      </c>
      <c r="AD2919" s="3">
        <v>20.317719439259299</v>
      </c>
      <c r="AE2919" s="3">
        <v>20.317719439259299</v>
      </c>
      <c r="AF2919" s="3">
        <v>20.317719439259299</v>
      </c>
      <c r="AG2919" s="3">
        <v>20.317719439259299</v>
      </c>
      <c r="AH2919" s="3">
        <v>20.317719439259299</v>
      </c>
      <c r="AI2919" s="3">
        <v>20.317719439259299</v>
      </c>
      <c r="AJ2919" s="3">
        <v>20.317719439259299</v>
      </c>
      <c r="AK2919" s="3">
        <v>20.317719439259299</v>
      </c>
      <c r="AL2919" s="3">
        <v>20.317719439259299</v>
      </c>
      <c r="AM2919" s="3">
        <v>20.317719439259299</v>
      </c>
      <c r="AN2919" s="4"/>
      <c r="AO2919" s="4"/>
    </row>
    <row r="2920" spans="1:41" x14ac:dyDescent="0.25">
      <c r="A2920" s="378" t="str">
        <f t="shared" si="22"/>
        <v>DIC7</v>
      </c>
      <c r="B2920" s="2" t="s">
        <v>4</v>
      </c>
      <c r="C2920" s="2" t="s">
        <v>2</v>
      </c>
      <c r="D2920" s="2" t="s">
        <v>27</v>
      </c>
      <c r="E2920" s="2" t="s">
        <v>158</v>
      </c>
      <c r="F2920" s="2" t="s">
        <v>237</v>
      </c>
      <c r="G2920" s="4"/>
      <c r="H2920" s="3">
        <v>2199.80938193981</v>
      </c>
      <c r="I2920" s="3">
        <v>1941.5506517496599</v>
      </c>
      <c r="J2920" s="3">
        <v>2036.5247120374599</v>
      </c>
      <c r="K2920" s="3">
        <v>2131.50258234387</v>
      </c>
      <c r="L2920" s="3">
        <v>2226.4842626689001</v>
      </c>
      <c r="M2920" s="3">
        <v>2321.46975301255</v>
      </c>
      <c r="N2920" s="3">
        <v>2416.4590533748101</v>
      </c>
      <c r="O2920" s="3">
        <v>2510.2170970317002</v>
      </c>
      <c r="P2920" s="3">
        <v>2604.00609570405</v>
      </c>
      <c r="Q2920" s="3">
        <v>2697.8260493918501</v>
      </c>
      <c r="R2920" s="3">
        <v>2791.6769580951</v>
      </c>
      <c r="S2920" s="3">
        <v>2885.55882181381</v>
      </c>
      <c r="T2920" s="3">
        <v>2988.8438124263598</v>
      </c>
      <c r="U2920" s="3">
        <v>3092.1476669558801</v>
      </c>
      <c r="V2920" s="3">
        <v>3195.4703854023801</v>
      </c>
      <c r="W2920" s="3">
        <v>3298.8119677658601</v>
      </c>
      <c r="X2920" s="3">
        <v>3402.1724140463102</v>
      </c>
      <c r="Y2920" s="3">
        <v>3517.46831811315</v>
      </c>
      <c r="Z2920" s="3">
        <v>3632.7664237529598</v>
      </c>
      <c r="AA2920" s="3">
        <v>3748.0667309657401</v>
      </c>
      <c r="AB2920" s="3">
        <v>3863.3692397514801</v>
      </c>
      <c r="AC2920" s="3">
        <v>3978.6739501101802</v>
      </c>
      <c r="AD2920" s="3">
        <v>4109.4689911863597</v>
      </c>
      <c r="AE2920" s="3">
        <v>4240.2489786468896</v>
      </c>
      <c r="AF2920" s="3">
        <v>4371.0139124917796</v>
      </c>
      <c r="AG2920" s="3">
        <v>4501.7637927210098</v>
      </c>
      <c r="AH2920" s="3">
        <v>4632.4986193346003</v>
      </c>
      <c r="AI2920" s="3">
        <v>4777.6192405558004</v>
      </c>
      <c r="AJ2920" s="3">
        <v>4922.7068788909201</v>
      </c>
      <c r="AK2920" s="3">
        <v>5067.7615343399602</v>
      </c>
      <c r="AL2920" s="3">
        <v>5212.78320690292</v>
      </c>
      <c r="AM2920" s="3">
        <v>5357.7718965797903</v>
      </c>
      <c r="AN2920" s="4"/>
      <c r="AO2920" s="4"/>
    </row>
    <row r="2921" spans="1:41" x14ac:dyDescent="0.25">
      <c r="A2921" s="378" t="str">
        <f t="shared" si="22"/>
        <v>DIC7</v>
      </c>
      <c r="B2921" s="2" t="s">
        <v>4</v>
      </c>
      <c r="C2921" s="2" t="s">
        <v>2</v>
      </c>
      <c r="D2921" s="2" t="s">
        <v>27</v>
      </c>
      <c r="E2921" s="2" t="s">
        <v>158</v>
      </c>
      <c r="F2921" s="2" t="s">
        <v>238</v>
      </c>
      <c r="G2921" s="4"/>
      <c r="H2921" s="3">
        <v>5915.3014289008197</v>
      </c>
      <c r="I2921" s="3">
        <v>5415.5462786959497</v>
      </c>
      <c r="J2921" s="3">
        <v>5575.1997345659202</v>
      </c>
      <c r="K2921" s="3">
        <v>5734.9153048531898</v>
      </c>
      <c r="L2921" s="3">
        <v>5894.6929895577596</v>
      </c>
      <c r="M2921" s="3">
        <v>6054.5327886796304</v>
      </c>
      <c r="N2921" s="3">
        <v>6214.4347022187903</v>
      </c>
      <c r="O2921" s="3">
        <v>6354.8193814629503</v>
      </c>
      <c r="P2921" s="3">
        <v>6495.2285500385196</v>
      </c>
      <c r="Q2921" s="3">
        <v>6635.6622079455101</v>
      </c>
      <c r="R2921" s="3">
        <v>6776.1203551839199</v>
      </c>
      <c r="S2921" s="3">
        <v>6916.6029917537298</v>
      </c>
      <c r="T2921" s="3">
        <v>7050.5516861365904</v>
      </c>
      <c r="U2921" s="3">
        <v>7184.5084496814998</v>
      </c>
      <c r="V2921" s="3">
        <v>7318.4732823884497</v>
      </c>
      <c r="W2921" s="3">
        <v>7452.4461842574501</v>
      </c>
      <c r="X2921" s="3">
        <v>7586.4271552884902</v>
      </c>
      <c r="Y2921" s="3">
        <v>7732.3936608089498</v>
      </c>
      <c r="Z2921" s="3">
        <v>7878.0939486158504</v>
      </c>
      <c r="AA2921" s="3">
        <v>8024.0663002257597</v>
      </c>
      <c r="AB2921" s="3">
        <v>8170.0429468228203</v>
      </c>
      <c r="AC2921" s="3">
        <v>8316.0238884070095</v>
      </c>
      <c r="AD2921" s="3">
        <v>8508.3702347649505</v>
      </c>
      <c r="AE2921" s="3">
        <v>8700.7312185990995</v>
      </c>
      <c r="AF2921" s="3">
        <v>8893.1068399094202</v>
      </c>
      <c r="AG2921" s="3">
        <v>9085.4970986959397</v>
      </c>
      <c r="AH2921" s="3">
        <v>9277.90199495864</v>
      </c>
      <c r="AI2921" s="3">
        <v>9515.1879565266408</v>
      </c>
      <c r="AJ2921" s="3">
        <v>9752.4953761009692</v>
      </c>
      <c r="AK2921" s="3">
        <v>9989.8242536816306</v>
      </c>
      <c r="AL2921" s="3">
        <v>10227.174589268599</v>
      </c>
      <c r="AM2921" s="3">
        <v>10464.546382862</v>
      </c>
      <c r="AN2921" s="4"/>
      <c r="AO2921" s="4"/>
    </row>
    <row r="2922" spans="1:41" x14ac:dyDescent="0.25">
      <c r="A2922" s="378" t="str">
        <f t="shared" si="22"/>
        <v>DIC7</v>
      </c>
      <c r="B2922" s="2" t="s">
        <v>4</v>
      </c>
      <c r="C2922" s="2" t="s">
        <v>2</v>
      </c>
      <c r="D2922" s="2" t="s">
        <v>27</v>
      </c>
      <c r="E2922" s="2" t="s">
        <v>158</v>
      </c>
      <c r="F2922" s="2" t="s">
        <v>239</v>
      </c>
      <c r="G2922" s="4"/>
      <c r="H2922" s="3">
        <v>3701.6354788720701</v>
      </c>
      <c r="I2922" s="3">
        <v>3798.4218420904799</v>
      </c>
      <c r="J2922" s="3">
        <v>3901.4222324976599</v>
      </c>
      <c r="K2922" s="3">
        <v>4004.45897084643</v>
      </c>
      <c r="L2922" s="3">
        <v>4107.5320571368102</v>
      </c>
      <c r="M2922" s="3">
        <v>4210.6414913687704</v>
      </c>
      <c r="N2922" s="3">
        <v>4313.7872735423398</v>
      </c>
      <c r="O2922" s="3">
        <v>4408.89592645838</v>
      </c>
      <c r="P2922" s="3">
        <v>4504.03975281573</v>
      </c>
      <c r="Q2922" s="3">
        <v>4599.2187526143798</v>
      </c>
      <c r="R2922" s="3">
        <v>4694.4329258543303</v>
      </c>
      <c r="S2922" s="3">
        <v>4789.6822725355896</v>
      </c>
      <c r="T2922" s="3">
        <v>4846.3486640608298</v>
      </c>
      <c r="U2922" s="3">
        <v>4903.0341173215302</v>
      </c>
      <c r="V2922" s="3">
        <v>4959.7386323176897</v>
      </c>
      <c r="W2922" s="3">
        <v>5016.4622090493003</v>
      </c>
      <c r="X2922" s="3">
        <v>5073.2048475163801</v>
      </c>
      <c r="Y2922" s="3">
        <v>5112.1660862422204</v>
      </c>
      <c r="Z2922" s="3">
        <v>5151.1393255266303</v>
      </c>
      <c r="AA2922" s="3">
        <v>5190.1245653696196</v>
      </c>
      <c r="AB2922" s="3">
        <v>5229.1218057711903</v>
      </c>
      <c r="AC2922" s="3">
        <v>5268.1310467313297</v>
      </c>
      <c r="AD2922" s="3">
        <v>5323.9926645680298</v>
      </c>
      <c r="AE2922" s="3">
        <v>5379.8702951990899</v>
      </c>
      <c r="AF2922" s="3">
        <v>5435.7639386245201</v>
      </c>
      <c r="AG2922" s="3">
        <v>5491.6735948443102</v>
      </c>
      <c r="AH2922" s="3">
        <v>5547.5992638584703</v>
      </c>
      <c r="AI2922" s="3">
        <v>5613.4202035546796</v>
      </c>
      <c r="AJ2922" s="3">
        <v>5679.2586832256602</v>
      </c>
      <c r="AK2922" s="3">
        <v>5745.1147028714304</v>
      </c>
      <c r="AL2922" s="3">
        <v>5810.9882624919901</v>
      </c>
      <c r="AM2922" s="3">
        <v>5876.8793620873303</v>
      </c>
      <c r="AN2922" s="4"/>
      <c r="AO2922" s="4"/>
    </row>
    <row r="2923" spans="1:41" x14ac:dyDescent="0.25">
      <c r="A2923" s="378" t="str">
        <f t="shared" si="22"/>
        <v>DIC7</v>
      </c>
      <c r="B2923" s="2" t="s">
        <v>4</v>
      </c>
      <c r="C2923" s="2" t="s">
        <v>2</v>
      </c>
      <c r="D2923" s="2" t="s">
        <v>27</v>
      </c>
      <c r="E2923" s="2" t="s">
        <v>158</v>
      </c>
      <c r="F2923" s="2" t="s">
        <v>240</v>
      </c>
      <c r="G2923" s="4"/>
      <c r="H2923" s="3">
        <v>3427.41330385121</v>
      </c>
      <c r="I2923" s="3">
        <v>2995.8967619892901</v>
      </c>
      <c r="J2923" s="3">
        <v>3057.8161923535499</v>
      </c>
      <c r="K2923" s="3">
        <v>3119.7159053461801</v>
      </c>
      <c r="L2923" s="3">
        <v>3181.5959009671901</v>
      </c>
      <c r="M2923" s="3">
        <v>3243.45617921657</v>
      </c>
      <c r="N2923" s="3">
        <v>3305.2967400943298</v>
      </c>
      <c r="O2923" s="3">
        <v>3388.6179959494698</v>
      </c>
      <c r="P2923" s="3">
        <v>3471.9246082587101</v>
      </c>
      <c r="Q2923" s="3">
        <v>3555.2165770220499</v>
      </c>
      <c r="R2923" s="3">
        <v>3638.4939022394801</v>
      </c>
      <c r="S2923" s="3">
        <v>3721.7565839109998</v>
      </c>
      <c r="T2923" s="3">
        <v>3796.5666461003402</v>
      </c>
      <c r="U2923" s="3">
        <v>3871.3657133735901</v>
      </c>
      <c r="V2923" s="3">
        <v>3946.1537857307699</v>
      </c>
      <c r="W2923" s="3">
        <v>4020.93086317187</v>
      </c>
      <c r="X2923" s="3">
        <v>4095.69694569689</v>
      </c>
      <c r="Y2923" s="3">
        <v>4164.8789831110498</v>
      </c>
      <c r="Z2923" s="3">
        <v>4234.0490742786897</v>
      </c>
      <c r="AA2923" s="3">
        <v>4303.2072191998104</v>
      </c>
      <c r="AB2923" s="3">
        <v>4372.3534178744103</v>
      </c>
      <c r="AC2923" s="3">
        <v>4441.4876703024902</v>
      </c>
      <c r="AD2923" s="3">
        <v>4550.9373773308298</v>
      </c>
      <c r="AE2923" s="3">
        <v>4660.3763093099897</v>
      </c>
      <c r="AF2923" s="3">
        <v>4769.8044662399898</v>
      </c>
      <c r="AG2923" s="3">
        <v>4879.2218481208201</v>
      </c>
      <c r="AH2923" s="3">
        <v>4988.6284549524798</v>
      </c>
      <c r="AI2923" s="3">
        <v>5135.2990968388203</v>
      </c>
      <c r="AJ2923" s="3">
        <v>5281.9637663846897</v>
      </c>
      <c r="AK2923" s="3">
        <v>5428.6224635900799</v>
      </c>
      <c r="AL2923" s="3">
        <v>5575.2751884549898</v>
      </c>
      <c r="AM2923" s="3">
        <v>5721.9219409794196</v>
      </c>
      <c r="AN2923" s="4"/>
      <c r="AO2923" s="4"/>
    </row>
    <row r="2924" spans="1:41" x14ac:dyDescent="0.25">
      <c r="A2924" s="378" t="str">
        <f t="shared" si="22"/>
        <v>DIC7</v>
      </c>
      <c r="B2924" s="2" t="s">
        <v>4</v>
      </c>
      <c r="C2924" s="2" t="s">
        <v>2</v>
      </c>
      <c r="D2924" s="2" t="s">
        <v>27</v>
      </c>
      <c r="E2924" s="2" t="s">
        <v>158</v>
      </c>
      <c r="F2924" s="2" t="s">
        <v>241</v>
      </c>
      <c r="G2924" s="4"/>
      <c r="H2924" s="3">
        <v>42263.163931898896</v>
      </c>
      <c r="I2924" s="3">
        <v>43386.999243704202</v>
      </c>
      <c r="J2924" s="3">
        <v>44544.129092700001</v>
      </c>
      <c r="K2924" s="3">
        <v>45703.092364424498</v>
      </c>
      <c r="L2924" s="3">
        <v>46863.889058877699</v>
      </c>
      <c r="M2924" s="3">
        <v>48026.519176059599</v>
      </c>
      <c r="N2924" s="3">
        <v>49190.982715970298</v>
      </c>
      <c r="O2924" s="3">
        <v>50006.894557003201</v>
      </c>
      <c r="P2924" s="3">
        <v>50823.741116596</v>
      </c>
      <c r="Q2924" s="3">
        <v>51640.0610555354</v>
      </c>
      <c r="R2924" s="3">
        <v>52458.5492028015</v>
      </c>
      <c r="S2924" s="3">
        <v>53277.965892608801</v>
      </c>
      <c r="T2924" s="3">
        <v>53851.377457038703</v>
      </c>
      <c r="U2924" s="3">
        <v>54425.038868403099</v>
      </c>
      <c r="V2924" s="3">
        <v>54998.950126702199</v>
      </c>
      <c r="W2924" s="3">
        <v>55573.111231935698</v>
      </c>
      <c r="X2924" s="3">
        <v>56147.5221841038</v>
      </c>
      <c r="Y2924" s="3">
        <v>56681.340739278203</v>
      </c>
      <c r="Z2924" s="3">
        <v>57214.701530637198</v>
      </c>
      <c r="AA2924" s="3">
        <v>57747.604558180901</v>
      </c>
      <c r="AB2924" s="3">
        <v>58280.049821909299</v>
      </c>
      <c r="AC2924" s="3">
        <v>58812.037321822303</v>
      </c>
      <c r="AD2924" s="3">
        <v>59275.109008813597</v>
      </c>
      <c r="AE2924" s="3">
        <v>59737.232861825702</v>
      </c>
      <c r="AF2924" s="3">
        <v>60198.408880858799</v>
      </c>
      <c r="AG2924" s="3">
        <v>60658.637065912801</v>
      </c>
      <c r="AH2924" s="3">
        <v>61117.917416987802</v>
      </c>
      <c r="AI2924" s="3">
        <v>61653.718140709898</v>
      </c>
      <c r="AJ2924" s="3">
        <v>62188.056079698297</v>
      </c>
      <c r="AK2924" s="3">
        <v>62720.931233953001</v>
      </c>
      <c r="AL2924" s="3">
        <v>63252.343603474103</v>
      </c>
      <c r="AM2924" s="3">
        <v>63782.293188261399</v>
      </c>
      <c r="AN2924" s="4"/>
      <c r="AO2924" s="4"/>
    </row>
    <row r="2925" spans="1:41" x14ac:dyDescent="0.25">
      <c r="A2925" s="378" t="str">
        <f t="shared" si="22"/>
        <v>DIC7</v>
      </c>
      <c r="B2925" s="2" t="s">
        <v>4</v>
      </c>
      <c r="C2925" s="2" t="s">
        <v>2</v>
      </c>
      <c r="D2925" s="2" t="s">
        <v>27</v>
      </c>
      <c r="E2925" s="2" t="s">
        <v>52</v>
      </c>
      <c r="F2925" s="2" t="s">
        <v>237</v>
      </c>
      <c r="G2925" s="4"/>
      <c r="H2925" s="3">
        <v>31.6646</v>
      </c>
      <c r="I2925" s="3">
        <v>27.873699999999999</v>
      </c>
      <c r="J2925" s="3">
        <v>29.236599999999999</v>
      </c>
      <c r="K2925" s="3">
        <v>30.599499999999999</v>
      </c>
      <c r="L2925" s="3">
        <v>31.962399999999999</v>
      </c>
      <c r="M2925" s="3">
        <v>33.325299999999999</v>
      </c>
      <c r="N2925" s="3">
        <v>34.688200000000002</v>
      </c>
      <c r="O2925" s="3">
        <v>36.028120000000001</v>
      </c>
      <c r="P2925" s="3">
        <v>37.368040000000001</v>
      </c>
      <c r="Q2925" s="3">
        <v>38.70796</v>
      </c>
      <c r="R2925" s="3">
        <v>40.047879999999999</v>
      </c>
      <c r="S2925" s="3">
        <v>41.387799999999999</v>
      </c>
      <c r="T2925" s="3">
        <v>42.865299999999998</v>
      </c>
      <c r="U2925" s="3">
        <v>44.342799999999997</v>
      </c>
      <c r="V2925" s="3">
        <v>45.820300000000003</v>
      </c>
      <c r="W2925" s="3">
        <v>47.297800000000002</v>
      </c>
      <c r="X2925" s="3">
        <v>48.775300000000001</v>
      </c>
      <c r="Y2925" s="3">
        <v>50.427759999999999</v>
      </c>
      <c r="Z2925" s="3">
        <v>52.080219999999997</v>
      </c>
      <c r="AA2925" s="3">
        <v>53.732680000000002</v>
      </c>
      <c r="AB2925" s="3">
        <v>55.38514</v>
      </c>
      <c r="AC2925" s="3">
        <v>57.037599999999998</v>
      </c>
      <c r="AD2925" s="3">
        <v>58.916040000000002</v>
      </c>
      <c r="AE2925" s="3">
        <v>60.79448</v>
      </c>
      <c r="AF2925" s="3">
        <v>62.672919999999998</v>
      </c>
      <c r="AG2925" s="3">
        <v>64.551360000000003</v>
      </c>
      <c r="AH2925" s="3">
        <v>66.4298</v>
      </c>
      <c r="AI2925" s="3">
        <v>68.51858</v>
      </c>
      <c r="AJ2925" s="3">
        <v>70.60736</v>
      </c>
      <c r="AK2925" s="3">
        <v>72.69614</v>
      </c>
      <c r="AL2925" s="3">
        <v>74.78492</v>
      </c>
      <c r="AM2925" s="3">
        <v>76.873699999999999</v>
      </c>
      <c r="AN2925" s="4"/>
      <c r="AO2925" s="4"/>
    </row>
    <row r="2926" spans="1:41" x14ac:dyDescent="0.25">
      <c r="A2926" s="378" t="str">
        <f t="shared" si="22"/>
        <v>DIC7</v>
      </c>
      <c r="B2926" s="2" t="s">
        <v>4</v>
      </c>
      <c r="C2926" s="2" t="s">
        <v>2</v>
      </c>
      <c r="D2926" s="2" t="s">
        <v>27</v>
      </c>
      <c r="E2926" s="2" t="s">
        <v>62</v>
      </c>
      <c r="F2926" s="2" t="s">
        <v>243</v>
      </c>
      <c r="G2926" s="4"/>
      <c r="H2926" s="3">
        <v>0.52449999999999997</v>
      </c>
      <c r="I2926" s="3">
        <v>0.52939999999999998</v>
      </c>
      <c r="J2926" s="3">
        <v>0.55536237980117598</v>
      </c>
      <c r="K2926" s="3">
        <v>0.58194356970176397</v>
      </c>
      <c r="L2926" s="3">
        <v>0.60914356970176398</v>
      </c>
      <c r="M2926" s="3">
        <v>0.63696237980117598</v>
      </c>
      <c r="N2926" s="3">
        <v>0.66539999999999999</v>
      </c>
      <c r="O2926" s="3">
        <v>0.693293971648684</v>
      </c>
      <c r="P2926" s="3">
        <v>0.72173095747302596</v>
      </c>
      <c r="Q2926" s="3">
        <v>0.75071095747302696</v>
      </c>
      <c r="R2926" s="3">
        <v>0.78023397164868502</v>
      </c>
      <c r="S2926" s="3">
        <v>0.81030000000000102</v>
      </c>
      <c r="T2926" s="3">
        <v>0.84145657513567296</v>
      </c>
      <c r="U2926" s="3">
        <v>0.87308486270350805</v>
      </c>
      <c r="V2926" s="3">
        <v>0.90518486270350795</v>
      </c>
      <c r="W2926" s="3">
        <v>0.93775657513567101</v>
      </c>
      <c r="X2926" s="3">
        <v>0.970799999999998</v>
      </c>
      <c r="Y2926" s="3">
        <v>1.00586069116119</v>
      </c>
      <c r="Z2926" s="3">
        <v>1.04142103674178</v>
      </c>
      <c r="AA2926" s="3">
        <v>1.07748103674178</v>
      </c>
      <c r="AB2926" s="3">
        <v>1.11404069116119</v>
      </c>
      <c r="AC2926" s="3">
        <v>1.1511</v>
      </c>
      <c r="AD2926" s="3">
        <v>1.18787056636969</v>
      </c>
      <c r="AE2926" s="3">
        <v>1.2251058495545299</v>
      </c>
      <c r="AF2926" s="3">
        <v>1.26280584955453</v>
      </c>
      <c r="AG2926" s="3">
        <v>1.30097056636969</v>
      </c>
      <c r="AH2926" s="3">
        <v>1.3395999999999999</v>
      </c>
      <c r="AI2926" s="3">
        <v>1.37654811140606</v>
      </c>
      <c r="AJ2926" s="3">
        <v>1.4139621671091001</v>
      </c>
      <c r="AK2926" s="3">
        <v>1.45184216710909</v>
      </c>
      <c r="AL2926" s="3">
        <v>1.49018811140606</v>
      </c>
      <c r="AM2926" s="3">
        <v>1.5289999999999999</v>
      </c>
      <c r="AN2926" s="4"/>
      <c r="AO2926" s="4"/>
    </row>
    <row r="2927" spans="1:41" x14ac:dyDescent="0.25">
      <c r="A2927" s="378" t="str">
        <f t="shared" si="22"/>
        <v>DIC7</v>
      </c>
      <c r="B2927" s="2" t="s">
        <v>4</v>
      </c>
      <c r="C2927" s="2" t="s">
        <v>2</v>
      </c>
      <c r="D2927" s="2" t="s">
        <v>27</v>
      </c>
      <c r="E2927" s="2" t="s">
        <v>63</v>
      </c>
      <c r="F2927" s="2" t="s">
        <v>242</v>
      </c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3">
        <v>5.0859069101725201E-3</v>
      </c>
      <c r="AA2927" s="3">
        <v>5.12590691018611E-3</v>
      </c>
      <c r="AB2927" s="3">
        <v>5.1639379401269298E-3</v>
      </c>
      <c r="AC2927" s="3">
        <v>5.2000000000238496E-3</v>
      </c>
      <c r="AD2927" s="3">
        <v>5.2833179986233603E-3</v>
      </c>
      <c r="AE2927" s="3">
        <v>5.3649769979355897E-3</v>
      </c>
      <c r="AF2927" s="3">
        <v>5.4449769979258997E-3</v>
      </c>
      <c r="AG2927" s="3">
        <v>5.5233179986333703E-3</v>
      </c>
      <c r="AH2927" s="3">
        <v>5.6000000000171503E-3</v>
      </c>
      <c r="AI2927" s="3">
        <v>5.7038904991926201E-3</v>
      </c>
      <c r="AJ2927" s="3">
        <v>5.8058357487862401E-3</v>
      </c>
      <c r="AK2927" s="3">
        <v>5.9058357488170898E-3</v>
      </c>
      <c r="AL2927" s="3">
        <v>6.0038904992505398E-3</v>
      </c>
      <c r="AM2927" s="3">
        <v>6.1000000000976896E-3</v>
      </c>
      <c r="AN2927" s="4"/>
      <c r="AO2927" s="4"/>
    </row>
    <row r="2928" spans="1:41" x14ac:dyDescent="0.25">
      <c r="A2928" s="378" t="str">
        <f t="shared" si="22"/>
        <v>DIC7</v>
      </c>
      <c r="B2928" s="2" t="s">
        <v>4</v>
      </c>
      <c r="C2928" s="2" t="s">
        <v>2</v>
      </c>
      <c r="D2928" s="2" t="s">
        <v>27</v>
      </c>
      <c r="E2928" s="2" t="s">
        <v>64</v>
      </c>
      <c r="F2928" s="2" t="s">
        <v>244</v>
      </c>
      <c r="G2928" s="4"/>
      <c r="H2928" s="3">
        <v>269.4325</v>
      </c>
      <c r="I2928" s="3">
        <v>275.0127</v>
      </c>
      <c r="J2928" s="3">
        <v>282.756521210004</v>
      </c>
      <c r="K2928" s="3">
        <v>290.50932181500502</v>
      </c>
      <c r="L2928" s="3">
        <v>298.27110181500501</v>
      </c>
      <c r="M2928" s="3">
        <v>306.04186121000299</v>
      </c>
      <c r="N2928" s="3">
        <v>313.82159999999999</v>
      </c>
      <c r="O2928" s="3">
        <v>319.12498603149101</v>
      </c>
      <c r="P2928" s="3">
        <v>324.42017904723701</v>
      </c>
      <c r="Q2928" s="3">
        <v>329.70717904723699</v>
      </c>
      <c r="R2928" s="3">
        <v>334.985986031491</v>
      </c>
      <c r="S2928" s="3">
        <v>340.25659999999999</v>
      </c>
      <c r="T2928" s="3">
        <v>342.99692509019502</v>
      </c>
      <c r="U2928" s="3">
        <v>345.70400763529102</v>
      </c>
      <c r="V2928" s="3">
        <v>348.377847635291</v>
      </c>
      <c r="W2928" s="3">
        <v>351.01844509019401</v>
      </c>
      <c r="X2928" s="3">
        <v>353.62580000000003</v>
      </c>
      <c r="Y2928" s="3">
        <v>354.53260040132699</v>
      </c>
      <c r="Z2928" s="3">
        <v>355.371000601991</v>
      </c>
      <c r="AA2928" s="3">
        <v>356.14100060199098</v>
      </c>
      <c r="AB2928" s="3">
        <v>356.84260040132699</v>
      </c>
      <c r="AC2928" s="3">
        <v>357.47579999999999</v>
      </c>
      <c r="AD2928" s="3">
        <v>356.33093895666002</v>
      </c>
      <c r="AE2928" s="3">
        <v>355.09230843499</v>
      </c>
      <c r="AF2928" s="3">
        <v>353.75990843499</v>
      </c>
      <c r="AG2928" s="3">
        <v>352.33373895666</v>
      </c>
      <c r="AH2928" s="3">
        <v>350.81380000000001</v>
      </c>
      <c r="AI2928" s="3">
        <v>349.52106563420102</v>
      </c>
      <c r="AJ2928" s="3">
        <v>348.11087845130101</v>
      </c>
      <c r="AK2928" s="3">
        <v>346.58323845130099</v>
      </c>
      <c r="AL2928" s="3">
        <v>344.93814563420102</v>
      </c>
      <c r="AM2928" s="3">
        <v>343.17559999999997</v>
      </c>
      <c r="AN2928" s="4"/>
      <c r="AO2928" s="4"/>
    </row>
    <row r="2929" spans="1:41" x14ac:dyDescent="0.25">
      <c r="A2929" s="378" t="str">
        <f t="shared" ref="A2929:A2992" si="23">+"DIC7"</f>
        <v>DIC7</v>
      </c>
      <c r="B2929" s="2" t="s">
        <v>4</v>
      </c>
      <c r="C2929" s="2" t="s">
        <v>2</v>
      </c>
      <c r="D2929" s="2" t="s">
        <v>27</v>
      </c>
      <c r="E2929" s="2" t="s">
        <v>65</v>
      </c>
      <c r="F2929" s="2" t="s">
        <v>251</v>
      </c>
      <c r="G2929" s="4"/>
      <c r="H2929" s="3">
        <v>14.3615025968745</v>
      </c>
      <c r="I2929" s="3">
        <v>14.7491493881192</v>
      </c>
      <c r="J2929" s="3">
        <v>15.084533963482601</v>
      </c>
      <c r="K2929" s="3">
        <v>15.417604352849001</v>
      </c>
      <c r="L2929" s="3">
        <v>15.7483605562183</v>
      </c>
      <c r="M2929" s="3">
        <v>16.076802573590601</v>
      </c>
      <c r="N2929" s="3">
        <v>16.402930404965801</v>
      </c>
      <c r="O2929" s="3">
        <v>16.556544227606199</v>
      </c>
      <c r="P2929" s="3">
        <v>16.706727735489</v>
      </c>
      <c r="Q2929" s="3">
        <v>16.8534809286142</v>
      </c>
      <c r="R2929" s="3">
        <v>16.996803806981699</v>
      </c>
      <c r="S2929" s="3">
        <v>17.136696370591601</v>
      </c>
      <c r="T2929" s="3">
        <v>17.165967253004101</v>
      </c>
      <c r="U2929" s="3">
        <v>17.192067589350302</v>
      </c>
      <c r="V2929" s="3">
        <v>17.214997379630098</v>
      </c>
      <c r="W2929" s="3">
        <v>17.234756623843701</v>
      </c>
      <c r="X2929" s="3">
        <v>17.251345321991</v>
      </c>
      <c r="Y2929" s="3">
        <v>17.238302450541401</v>
      </c>
      <c r="Z2929" s="3">
        <v>17.2089513710905</v>
      </c>
      <c r="AA2929" s="3">
        <v>17.188510817731</v>
      </c>
      <c r="AB2929" s="3">
        <v>17.164439262517199</v>
      </c>
      <c r="AC2929" s="3">
        <v>17.136736705449099</v>
      </c>
      <c r="AD2929" s="3">
        <v>17.106687224547901</v>
      </c>
      <c r="AE2929" s="3">
        <v>17.073473191998801</v>
      </c>
      <c r="AF2929" s="3">
        <v>17.037094607801901</v>
      </c>
      <c r="AG2929" s="3">
        <v>16.997551471957301</v>
      </c>
      <c r="AH2929" s="3">
        <v>16.9548437844647</v>
      </c>
      <c r="AI2929" s="3">
        <v>16.950459501975001</v>
      </c>
      <c r="AJ2929" s="3">
        <v>16.9426343097733</v>
      </c>
      <c r="AK2929" s="3">
        <v>16.931368207859698</v>
      </c>
      <c r="AL2929" s="3">
        <v>16.916661196233999</v>
      </c>
      <c r="AM2929" s="3">
        <v>16.898513274896398</v>
      </c>
      <c r="AN2929" s="4"/>
      <c r="AO2929" s="4"/>
    </row>
    <row r="2930" spans="1:41" x14ac:dyDescent="0.25">
      <c r="A2930" s="378" t="str">
        <f t="shared" si="23"/>
        <v>DIC7</v>
      </c>
      <c r="B2930" s="2" t="s">
        <v>4</v>
      </c>
      <c r="C2930" s="2" t="s">
        <v>2</v>
      </c>
      <c r="D2930" s="2" t="s">
        <v>27</v>
      </c>
      <c r="E2930" s="2" t="s">
        <v>66</v>
      </c>
      <c r="F2930" s="2" t="s">
        <v>245</v>
      </c>
      <c r="G2930" s="4"/>
      <c r="H2930" s="3">
        <v>238.8158</v>
      </c>
      <c r="I2930" s="3">
        <v>222.92160000000001</v>
      </c>
      <c r="J2930" s="3">
        <v>228.287197175095</v>
      </c>
      <c r="K2930" s="3">
        <v>233.619415762643</v>
      </c>
      <c r="L2930" s="3">
        <v>238.91825576264301</v>
      </c>
      <c r="M2930" s="3">
        <v>244.18371717509501</v>
      </c>
      <c r="N2930" s="3">
        <v>249.41579999999999</v>
      </c>
      <c r="O2930" s="3">
        <v>255.50159753663101</v>
      </c>
      <c r="P2930" s="3">
        <v>261.59791630494698</v>
      </c>
      <c r="Q2930" s="3">
        <v>267.70475630494701</v>
      </c>
      <c r="R2930" s="3">
        <v>273.82211753663103</v>
      </c>
      <c r="S2930" s="3">
        <v>279.95</v>
      </c>
      <c r="T2930" s="3">
        <v>286.59225071813103</v>
      </c>
      <c r="U2930" s="3">
        <v>293.27014607719701</v>
      </c>
      <c r="V2930" s="3">
        <v>299.98368607719698</v>
      </c>
      <c r="W2930" s="3">
        <v>306.73287071813098</v>
      </c>
      <c r="X2930" s="3">
        <v>313.51769999999999</v>
      </c>
      <c r="Y2930" s="3">
        <v>322.103204540158</v>
      </c>
      <c r="Z2930" s="3">
        <v>330.76079681023703</v>
      </c>
      <c r="AA2930" s="3">
        <v>339.490476810237</v>
      </c>
      <c r="AB2930" s="3">
        <v>348.29224454015798</v>
      </c>
      <c r="AC2930" s="3">
        <v>357.16609999999997</v>
      </c>
      <c r="AD2930" s="3">
        <v>369.30698726053998</v>
      </c>
      <c r="AE2930" s="3">
        <v>381.54262089080999</v>
      </c>
      <c r="AF2930" s="3">
        <v>393.87300089080998</v>
      </c>
      <c r="AG2930" s="3">
        <v>406.29812726054001</v>
      </c>
      <c r="AH2930" s="3">
        <v>418.81799999999998</v>
      </c>
      <c r="AI2930" s="3">
        <v>433.70144225603298</v>
      </c>
      <c r="AJ2930" s="3">
        <v>448.70882338404903</v>
      </c>
      <c r="AK2930" s="3">
        <v>463.84014338404899</v>
      </c>
      <c r="AL2930" s="3">
        <v>479.09540225603303</v>
      </c>
      <c r="AM2930" s="3">
        <v>494.47460000000001</v>
      </c>
      <c r="AN2930" s="4"/>
      <c r="AO2930" s="4"/>
    </row>
    <row r="2931" spans="1:41" x14ac:dyDescent="0.25">
      <c r="A2931" s="378" t="str">
        <f t="shared" si="23"/>
        <v>DIC7</v>
      </c>
      <c r="B2931" s="2" t="s">
        <v>4</v>
      </c>
      <c r="C2931" s="2" t="s">
        <v>2</v>
      </c>
      <c r="D2931" s="2" t="s">
        <v>27</v>
      </c>
      <c r="E2931" s="2" t="s">
        <v>67</v>
      </c>
      <c r="F2931" s="2" t="s">
        <v>246</v>
      </c>
      <c r="G2931" s="4"/>
      <c r="H2931" s="3">
        <v>234.913397403125</v>
      </c>
      <c r="I2931" s="3">
        <v>241.25245061188099</v>
      </c>
      <c r="J2931" s="3">
        <v>246.73897870014599</v>
      </c>
      <c r="K2931" s="3">
        <v>252.18768464259301</v>
      </c>
      <c r="L2931" s="3">
        <v>257.59856843922398</v>
      </c>
      <c r="M2931" s="3">
        <v>262.97163009003702</v>
      </c>
      <c r="N2931" s="3">
        <v>268.30686959503402</v>
      </c>
      <c r="O2931" s="3">
        <v>270.82879930066599</v>
      </c>
      <c r="P2931" s="3">
        <v>273.29490755691899</v>
      </c>
      <c r="Q2931" s="3">
        <v>275.63848022038798</v>
      </c>
      <c r="R2931" s="3">
        <v>277.98254362568599</v>
      </c>
      <c r="S2931" s="3">
        <v>280.27050362940798</v>
      </c>
      <c r="T2931" s="3">
        <v>280.74928277813001</v>
      </c>
      <c r="U2931" s="3">
        <v>281.17620745735098</v>
      </c>
      <c r="V2931" s="3">
        <v>281.55127766707102</v>
      </c>
      <c r="W2931" s="3">
        <v>281.87449340729103</v>
      </c>
      <c r="X2931" s="3">
        <v>282.14585467800902</v>
      </c>
      <c r="Y2931" s="3">
        <v>281.93258615656902</v>
      </c>
      <c r="Z2931" s="3">
        <v>281.667455632665</v>
      </c>
      <c r="AA2931" s="3">
        <v>281.33537618602401</v>
      </c>
      <c r="AB2931" s="3">
        <v>280.943845406653</v>
      </c>
      <c r="AC2931" s="3">
        <v>280.492863294551</v>
      </c>
      <c r="AD2931" s="3">
        <v>280.005477536238</v>
      </c>
      <c r="AE2931" s="3">
        <v>279.46628394918002</v>
      </c>
      <c r="AF2931" s="3">
        <v>278.875282533377</v>
      </c>
      <c r="AG2931" s="3">
        <v>278.23247328882798</v>
      </c>
      <c r="AH2931" s="3">
        <v>277.53785621553499</v>
      </c>
      <c r="AI2931" s="3">
        <v>277.47159630541699</v>
      </c>
      <c r="AJ2931" s="3">
        <v>277.34901940131499</v>
      </c>
      <c r="AK2931" s="3">
        <v>277.17012550322897</v>
      </c>
      <c r="AL2931" s="3">
        <v>276.93491461115798</v>
      </c>
      <c r="AM2931" s="3">
        <v>276.64338672510303</v>
      </c>
      <c r="AN2931" s="4"/>
      <c r="AO2931" s="4"/>
    </row>
    <row r="2932" spans="1:41" x14ac:dyDescent="0.25">
      <c r="A2932" s="378" t="str">
        <f t="shared" si="23"/>
        <v>DIC7</v>
      </c>
      <c r="B2932" s="2" t="s">
        <v>4</v>
      </c>
      <c r="C2932" s="2" t="s">
        <v>2</v>
      </c>
      <c r="D2932" s="2" t="s">
        <v>27</v>
      </c>
      <c r="E2932" s="2" t="s">
        <v>68</v>
      </c>
      <c r="F2932" s="2" t="s">
        <v>247</v>
      </c>
      <c r="G2932" s="4"/>
      <c r="H2932" s="3">
        <v>1.1855</v>
      </c>
      <c r="I2932" s="3">
        <v>1.2103999999999999</v>
      </c>
      <c r="J2932" s="3">
        <v>1.26030503352073</v>
      </c>
      <c r="K2932" s="3">
        <v>1.3111075502810901</v>
      </c>
      <c r="L2932" s="3">
        <v>1.3628075502810899</v>
      </c>
      <c r="M2932" s="3">
        <v>1.41540503352073</v>
      </c>
      <c r="N2932" s="3">
        <v>1.4689000000000001</v>
      </c>
      <c r="O2932" s="3">
        <v>1.51734901588258</v>
      </c>
      <c r="P2932" s="3">
        <v>1.56650352382388</v>
      </c>
      <c r="Q2932" s="3">
        <v>1.6163635238238701</v>
      </c>
      <c r="R2932" s="3">
        <v>1.66692901588258</v>
      </c>
      <c r="S2932" s="3">
        <v>1.7181999999999999</v>
      </c>
      <c r="T2932" s="3">
        <v>1.7691953543894701</v>
      </c>
      <c r="U2932" s="3">
        <v>1.8207730315841999</v>
      </c>
      <c r="V2932" s="3">
        <v>1.8729330315842101</v>
      </c>
      <c r="W2932" s="3">
        <v>1.92567535438947</v>
      </c>
      <c r="X2932" s="3">
        <v>1.9790000000000001</v>
      </c>
      <c r="Y2932" s="3">
        <v>2.0354375677354399</v>
      </c>
      <c r="Z2932" s="3">
        <v>2.0924763516031502</v>
      </c>
      <c r="AA2932" s="3">
        <v>2.1501163516031601</v>
      </c>
      <c r="AB2932" s="3">
        <v>2.2083575677354399</v>
      </c>
      <c r="AC2932" s="3">
        <v>2.2671999999999999</v>
      </c>
      <c r="AD2932" s="3">
        <v>2.3338288521569699</v>
      </c>
      <c r="AE2932" s="3">
        <v>2.40110327823546</v>
      </c>
      <c r="AF2932" s="3">
        <v>2.46902327823546</v>
      </c>
      <c r="AG2932" s="3">
        <v>2.5375888521569698</v>
      </c>
      <c r="AH2932" s="3">
        <v>2.6067999999999998</v>
      </c>
      <c r="AI2932" s="3">
        <v>2.6825297411754101</v>
      </c>
      <c r="AJ2932" s="3">
        <v>2.7590246117631199</v>
      </c>
      <c r="AK2932" s="3">
        <v>2.8362846117631202</v>
      </c>
      <c r="AL2932" s="3">
        <v>2.9143097411754102</v>
      </c>
      <c r="AM2932" s="3">
        <v>2.9931000000000001</v>
      </c>
      <c r="AN2932" s="4"/>
      <c r="AO2932" s="4"/>
    </row>
    <row r="2933" spans="1:41" x14ac:dyDescent="0.25">
      <c r="A2933" s="378" t="str">
        <f t="shared" si="23"/>
        <v>DIC7</v>
      </c>
      <c r="B2933" s="2" t="s">
        <v>4</v>
      </c>
      <c r="C2933" s="2" t="s">
        <v>2</v>
      </c>
      <c r="D2933" s="2" t="s">
        <v>27</v>
      </c>
      <c r="E2933" s="2" t="s">
        <v>53</v>
      </c>
      <c r="F2933" s="2" t="s">
        <v>238</v>
      </c>
      <c r="G2933" s="4"/>
      <c r="H2933" s="3">
        <v>105.9659</v>
      </c>
      <c r="I2933" s="3">
        <v>97.14</v>
      </c>
      <c r="J2933" s="3">
        <v>99.984160000000003</v>
      </c>
      <c r="K2933" s="3">
        <v>102.82832000000001</v>
      </c>
      <c r="L2933" s="3">
        <v>105.67247999999999</v>
      </c>
      <c r="M2933" s="3">
        <v>108.51664</v>
      </c>
      <c r="N2933" s="3">
        <v>111.3608</v>
      </c>
      <c r="O2933" s="3">
        <v>113.86648</v>
      </c>
      <c r="P2933" s="3">
        <v>116.37215999999999</v>
      </c>
      <c r="Q2933" s="3">
        <v>118.87784000000001</v>
      </c>
      <c r="R2933" s="3">
        <v>121.38352</v>
      </c>
      <c r="S2933" s="3">
        <v>123.8892</v>
      </c>
      <c r="T2933" s="3">
        <v>126.28466</v>
      </c>
      <c r="U2933" s="3">
        <v>128.68011999999999</v>
      </c>
      <c r="V2933" s="3">
        <v>131.07558</v>
      </c>
      <c r="W2933" s="3">
        <v>133.47103999999999</v>
      </c>
      <c r="X2933" s="3">
        <v>135.8665</v>
      </c>
      <c r="Y2933" s="3">
        <v>138.47864000000001</v>
      </c>
      <c r="Z2933" s="3">
        <v>141.09078</v>
      </c>
      <c r="AA2933" s="3">
        <v>143.70292000000001</v>
      </c>
      <c r="AB2933" s="3">
        <v>146.31505999999999</v>
      </c>
      <c r="AC2933" s="3">
        <v>148.9272</v>
      </c>
      <c r="AD2933" s="3">
        <v>152.36601999999999</v>
      </c>
      <c r="AE2933" s="3">
        <v>155.80484000000001</v>
      </c>
      <c r="AF2933" s="3">
        <v>159.24366000000001</v>
      </c>
      <c r="AG2933" s="3">
        <v>162.68248</v>
      </c>
      <c r="AH2933" s="3">
        <v>166.12129999999999</v>
      </c>
      <c r="AI2933" s="3">
        <v>170.3622</v>
      </c>
      <c r="AJ2933" s="3">
        <v>174.60310000000001</v>
      </c>
      <c r="AK2933" s="3">
        <v>178.84399999999999</v>
      </c>
      <c r="AL2933" s="3">
        <v>183.0849</v>
      </c>
      <c r="AM2933" s="3">
        <v>187.32579999999999</v>
      </c>
      <c r="AN2933" s="4"/>
      <c r="AO2933" s="4"/>
    </row>
    <row r="2934" spans="1:41" x14ac:dyDescent="0.25">
      <c r="A2934" s="378" t="str">
        <f t="shared" si="23"/>
        <v>DIC7</v>
      </c>
      <c r="B2934" s="2" t="s">
        <v>4</v>
      </c>
      <c r="C2934" s="2" t="s">
        <v>2</v>
      </c>
      <c r="D2934" s="2" t="s">
        <v>27</v>
      </c>
      <c r="E2934" s="2" t="s">
        <v>69</v>
      </c>
      <c r="F2934" s="2" t="s">
        <v>248</v>
      </c>
      <c r="G2934" s="4"/>
      <c r="H2934" s="3">
        <v>59.130499999999898</v>
      </c>
      <c r="I2934" s="3">
        <v>59.680799999999799</v>
      </c>
      <c r="J2934" s="3">
        <v>62.607818892712999</v>
      </c>
      <c r="K2934" s="3">
        <v>65.604608339069699</v>
      </c>
      <c r="L2934" s="3">
        <v>68.671168339069794</v>
      </c>
      <c r="M2934" s="3">
        <v>71.807498892713298</v>
      </c>
      <c r="N2934" s="3">
        <v>75.013600000000295</v>
      </c>
      <c r="O2934" s="3">
        <v>78.158978997218199</v>
      </c>
      <c r="P2934" s="3">
        <v>81.365598495827101</v>
      </c>
      <c r="Q2934" s="3">
        <v>84.633458495827</v>
      </c>
      <c r="R2934" s="3">
        <v>87.962558997217897</v>
      </c>
      <c r="S2934" s="3">
        <v>91.352899999999806</v>
      </c>
      <c r="T2934" s="3">
        <v>94.864998726211596</v>
      </c>
      <c r="U2934" s="3">
        <v>98.430268089317494</v>
      </c>
      <c r="V2934" s="3">
        <v>102.048708089318</v>
      </c>
      <c r="W2934" s="3">
        <v>105.720318726212</v>
      </c>
      <c r="X2934" s="3">
        <v>109.4451</v>
      </c>
      <c r="Y2934" s="3">
        <v>113.396047335693</v>
      </c>
      <c r="Z2934" s="3">
        <v>117.40329100354001</v>
      </c>
      <c r="AA2934" s="3">
        <v>121.46683100353999</v>
      </c>
      <c r="AB2934" s="3">
        <v>125.58666733569299</v>
      </c>
      <c r="AC2934" s="3">
        <v>129.7628</v>
      </c>
      <c r="AD2934" s="3">
        <v>133.90850522131899</v>
      </c>
      <c r="AE2934" s="3">
        <v>138.10660783197801</v>
      </c>
      <c r="AF2934" s="3">
        <v>142.357107831978</v>
      </c>
      <c r="AG2934" s="3">
        <v>146.66000522131901</v>
      </c>
      <c r="AH2934" s="3">
        <v>151.0153</v>
      </c>
      <c r="AI2934" s="3">
        <v>155.180064707778</v>
      </c>
      <c r="AJ2934" s="3">
        <v>159.39734706166701</v>
      </c>
      <c r="AK2934" s="3">
        <v>163.66714706166701</v>
      </c>
      <c r="AL2934" s="3">
        <v>167.98946470777801</v>
      </c>
      <c r="AM2934" s="3">
        <v>172.36429999999999</v>
      </c>
      <c r="AN2934" s="4"/>
      <c r="AO2934" s="4"/>
    </row>
    <row r="2935" spans="1:41" x14ac:dyDescent="0.25">
      <c r="A2935" s="378" t="str">
        <f t="shared" si="23"/>
        <v>DIC7</v>
      </c>
      <c r="B2935" s="2" t="s">
        <v>4</v>
      </c>
      <c r="C2935" s="2" t="s">
        <v>2</v>
      </c>
      <c r="D2935" s="2" t="s">
        <v>27</v>
      </c>
      <c r="E2935" s="2" t="s">
        <v>70</v>
      </c>
      <c r="F2935" s="2" t="s">
        <v>249</v>
      </c>
      <c r="G2935" s="4"/>
      <c r="H2935" s="3">
        <v>7.3300000000000004E-2</v>
      </c>
      <c r="I2935" s="3">
        <v>6.7599999999999993E-2</v>
      </c>
      <c r="J2935" s="3">
        <v>7.0082714591920697E-2</v>
      </c>
      <c r="K2935" s="3">
        <v>7.2594071887881098E-2</v>
      </c>
      <c r="L2935" s="3">
        <v>7.5134071887881099E-2</v>
      </c>
      <c r="M2935" s="3">
        <v>7.7702714591920699E-2</v>
      </c>
      <c r="N2935" s="3">
        <v>8.0300000000000094E-2</v>
      </c>
      <c r="O2935" s="3">
        <v>8.2008639763959196E-2</v>
      </c>
      <c r="P2935" s="3">
        <v>8.3712959645938806E-2</v>
      </c>
      <c r="Q2935" s="3">
        <v>8.5412959645938799E-2</v>
      </c>
      <c r="R2935" s="3">
        <v>8.7108639763959203E-2</v>
      </c>
      <c r="S2935" s="3">
        <v>8.8800000000000004E-2</v>
      </c>
      <c r="T2935" s="3">
        <v>8.9906333707150093E-2</v>
      </c>
      <c r="U2935" s="3">
        <v>9.0989500560725203E-2</v>
      </c>
      <c r="V2935" s="3">
        <v>9.2049500560725195E-2</v>
      </c>
      <c r="W2935" s="3">
        <v>9.3086333707150207E-2</v>
      </c>
      <c r="X2935" s="3">
        <v>9.4100000000000003E-2</v>
      </c>
      <c r="Y2935" s="3">
        <v>9.5119575120785796E-2</v>
      </c>
      <c r="Z2935" s="3">
        <v>9.6109362681178701E-2</v>
      </c>
      <c r="AA2935" s="3">
        <v>9.7069362681178703E-2</v>
      </c>
      <c r="AB2935" s="3">
        <v>9.7999575120785803E-2</v>
      </c>
      <c r="AC2935" s="3">
        <v>9.8900000000000002E-2</v>
      </c>
      <c r="AD2935" s="3">
        <v>0.100685016591958</v>
      </c>
      <c r="AE2935" s="3">
        <v>0.102447524887936</v>
      </c>
      <c r="AF2935" s="3">
        <v>0.10418752488793601</v>
      </c>
      <c r="AG2935" s="3">
        <v>0.105905016591958</v>
      </c>
      <c r="AH2935" s="3">
        <v>0.1076</v>
      </c>
      <c r="AI2935" s="3">
        <v>0.11003141532925199</v>
      </c>
      <c r="AJ2935" s="3">
        <v>0.112447122993878</v>
      </c>
      <c r="AK2935" s="3">
        <v>0.114847122993878</v>
      </c>
      <c r="AL2935" s="3">
        <v>0.11723141532925201</v>
      </c>
      <c r="AM2935" s="3">
        <v>0.1196</v>
      </c>
      <c r="AN2935" s="4"/>
      <c r="AO2935" s="4"/>
    </row>
    <row r="2936" spans="1:41" x14ac:dyDescent="0.25">
      <c r="A2936" s="378" t="str">
        <f t="shared" si="23"/>
        <v>DIC7</v>
      </c>
      <c r="B2936" s="2" t="s">
        <v>4</v>
      </c>
      <c r="C2936" s="2" t="s">
        <v>2</v>
      </c>
      <c r="D2936" s="2" t="s">
        <v>27</v>
      </c>
      <c r="E2936" s="2" t="s">
        <v>71</v>
      </c>
      <c r="F2936" s="2" t="s">
        <v>250</v>
      </c>
      <c r="G2936" s="4"/>
      <c r="H2936" s="3">
        <v>25.455100000000002</v>
      </c>
      <c r="I2936" s="3">
        <v>24.8811</v>
      </c>
      <c r="J2936" s="3">
        <v>25.434639930646199</v>
      </c>
      <c r="K2936" s="3">
        <v>25.9813998959693</v>
      </c>
      <c r="L2936" s="3">
        <v>26.5213798959693</v>
      </c>
      <c r="M2936" s="3">
        <v>27.054579930646199</v>
      </c>
      <c r="N2936" s="3">
        <v>27.581</v>
      </c>
      <c r="O2936" s="3">
        <v>28.064602279091801</v>
      </c>
      <c r="P2936" s="3">
        <v>28.542643418637599</v>
      </c>
      <c r="Q2936" s="3">
        <v>29.0818375620442</v>
      </c>
      <c r="R2936" s="3">
        <v>29.5591583746961</v>
      </c>
      <c r="S2936" s="3">
        <v>30.031199999999998</v>
      </c>
      <c r="T2936" s="3">
        <v>30.4046371710965</v>
      </c>
      <c r="U2936" s="3">
        <v>30.776495756644699</v>
      </c>
      <c r="V2936" s="3">
        <v>31.146775756644701</v>
      </c>
      <c r="W2936" s="3">
        <v>31.515477171096499</v>
      </c>
      <c r="X2936" s="3">
        <v>31.8826</v>
      </c>
      <c r="Y2936" s="3">
        <v>32.326361281694098</v>
      </c>
      <c r="Z2936" s="3">
        <v>32.772151922541099</v>
      </c>
      <c r="AA2936" s="3">
        <v>33.219971922541099</v>
      </c>
      <c r="AB2936" s="3">
        <v>33.669821281693999</v>
      </c>
      <c r="AC2936" s="3">
        <v>34.121699999999997</v>
      </c>
      <c r="AD2936" s="3">
        <v>34.722296047578801</v>
      </c>
      <c r="AE2936" s="3">
        <v>35.323404071368202</v>
      </c>
      <c r="AF2936" s="3">
        <v>35.925024071368199</v>
      </c>
      <c r="AG2936" s="3">
        <v>36.527156047578799</v>
      </c>
      <c r="AH2936" s="3">
        <v>37.129800000000003</v>
      </c>
      <c r="AI2936" s="3">
        <v>37.819418436186602</v>
      </c>
      <c r="AJ2936" s="3">
        <v>38.508577654279797</v>
      </c>
      <c r="AK2936" s="3">
        <v>39.197277654279802</v>
      </c>
      <c r="AL2936" s="3">
        <v>39.885518436186501</v>
      </c>
      <c r="AM2936" s="3">
        <v>40.573300000000003</v>
      </c>
      <c r="AN2936" s="4"/>
      <c r="AO2936" s="4"/>
    </row>
    <row r="2937" spans="1:41" x14ac:dyDescent="0.25">
      <c r="A2937" s="378" t="str">
        <f t="shared" si="23"/>
        <v>DIC7</v>
      </c>
      <c r="B2937" s="2" t="s">
        <v>4</v>
      </c>
      <c r="C2937" s="2" t="s">
        <v>2</v>
      </c>
      <c r="D2937" s="2" t="s">
        <v>27</v>
      </c>
      <c r="E2937" s="2" t="s">
        <v>54</v>
      </c>
      <c r="F2937" s="2" t="s">
        <v>239</v>
      </c>
      <c r="G2937" s="4"/>
      <c r="H2937" s="3">
        <v>69.341300000000004</v>
      </c>
      <c r="I2937" s="3">
        <v>71.078400000000002</v>
      </c>
      <c r="J2937" s="3">
        <v>72.992840000000001</v>
      </c>
      <c r="K2937" s="3">
        <v>74.90728</v>
      </c>
      <c r="L2937" s="3">
        <v>76.821719999999999</v>
      </c>
      <c r="M2937" s="3">
        <v>78.736159999999998</v>
      </c>
      <c r="N2937" s="3">
        <v>80.650599999999997</v>
      </c>
      <c r="O2937" s="3">
        <v>82.413380000000004</v>
      </c>
      <c r="P2937" s="3">
        <v>84.176159999999996</v>
      </c>
      <c r="Q2937" s="3">
        <v>85.938940000000002</v>
      </c>
      <c r="R2937" s="3">
        <v>87.701719999999995</v>
      </c>
      <c r="S2937" s="3">
        <v>89.464500000000001</v>
      </c>
      <c r="T2937" s="3">
        <v>90.507499999999993</v>
      </c>
      <c r="U2937" s="3">
        <v>91.5505</v>
      </c>
      <c r="V2937" s="3">
        <v>92.593500000000006</v>
      </c>
      <c r="W2937" s="3">
        <v>93.636499999999998</v>
      </c>
      <c r="X2937" s="3">
        <v>94.679500000000004</v>
      </c>
      <c r="Y2937" s="3">
        <v>95.391620000000003</v>
      </c>
      <c r="Z2937" s="3">
        <v>96.103740000000002</v>
      </c>
      <c r="AA2937" s="3">
        <v>96.815860000000001</v>
      </c>
      <c r="AB2937" s="3">
        <v>97.527979999999999</v>
      </c>
      <c r="AC2937" s="3">
        <v>98.240099999999998</v>
      </c>
      <c r="AD2937" s="3">
        <v>99.267380000000003</v>
      </c>
      <c r="AE2937" s="3">
        <v>100.29465999999999</v>
      </c>
      <c r="AF2937" s="3">
        <v>101.32194</v>
      </c>
      <c r="AG2937" s="3">
        <v>102.34922</v>
      </c>
      <c r="AH2937" s="3">
        <v>103.37649999999999</v>
      </c>
      <c r="AI2937" s="3">
        <v>104.58893999999999</v>
      </c>
      <c r="AJ2937" s="3">
        <v>105.80137999999999</v>
      </c>
      <c r="AK2937" s="3">
        <v>107.01382</v>
      </c>
      <c r="AL2937" s="3">
        <v>108.22626</v>
      </c>
      <c r="AM2937" s="3">
        <v>109.4387</v>
      </c>
      <c r="AN2937" s="4"/>
      <c r="AO2937" s="4"/>
    </row>
    <row r="2938" spans="1:41" x14ac:dyDescent="0.25">
      <c r="A2938" s="378" t="str">
        <f t="shared" si="23"/>
        <v>DIC7</v>
      </c>
      <c r="B2938" s="2" t="s">
        <v>4</v>
      </c>
      <c r="C2938" s="2" t="s">
        <v>2</v>
      </c>
      <c r="D2938" s="2" t="s">
        <v>27</v>
      </c>
      <c r="E2938" s="2" t="s">
        <v>34</v>
      </c>
      <c r="F2938" s="2" t="s">
        <v>180</v>
      </c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3">
        <v>0.62265294476969801</v>
      </c>
      <c r="Z2938" s="3">
        <v>1.46105314543325</v>
      </c>
      <c r="AA2938" s="3">
        <v>2.2310531454331799</v>
      </c>
      <c r="AB2938" s="3">
        <v>2.9326529447696399</v>
      </c>
      <c r="AC2938" s="3">
        <v>3.56585254344236</v>
      </c>
      <c r="AD2938" s="3">
        <v>2.42099150010245</v>
      </c>
      <c r="AE2938" s="3">
        <v>1.1823609784323701</v>
      </c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</row>
    <row r="2939" spans="1:41" x14ac:dyDescent="0.25">
      <c r="A2939" s="378" t="str">
        <f t="shared" si="23"/>
        <v>DIC7</v>
      </c>
      <c r="B2939" s="2" t="s">
        <v>4</v>
      </c>
      <c r="C2939" s="2" t="s">
        <v>2</v>
      </c>
      <c r="D2939" s="2" t="s">
        <v>27</v>
      </c>
      <c r="E2939" s="2" t="s">
        <v>34</v>
      </c>
      <c r="F2939" s="2" t="s">
        <v>270</v>
      </c>
      <c r="G2939" s="4"/>
      <c r="H2939" s="3">
        <v>183.11309693020999</v>
      </c>
      <c r="I2939" s="3">
        <v>194.92684511925501</v>
      </c>
      <c r="J2939" s="3">
        <v>194.92684511925501</v>
      </c>
      <c r="K2939" s="3">
        <v>194.92684511925501</v>
      </c>
      <c r="L2939" s="3">
        <v>194.92684511925501</v>
      </c>
      <c r="M2939" s="3">
        <v>194.92684511925501</v>
      </c>
      <c r="N2939" s="3">
        <v>194.92684511925501</v>
      </c>
      <c r="O2939" s="3">
        <v>194.92684511925501</v>
      </c>
      <c r="P2939" s="3">
        <v>194.92684511925501</v>
      </c>
      <c r="Q2939" s="3">
        <v>194.92684511925501</v>
      </c>
      <c r="R2939" s="3">
        <v>194.92684511925501</v>
      </c>
      <c r="S2939" s="3">
        <v>194.92684511925501</v>
      </c>
      <c r="T2939" s="3">
        <v>194.92684511925501</v>
      </c>
      <c r="U2939" s="3">
        <v>194.92684511925501</v>
      </c>
      <c r="V2939" s="3">
        <v>194.92684511925501</v>
      </c>
      <c r="W2939" s="3">
        <v>194.92684511925501</v>
      </c>
      <c r="X2939" s="3">
        <v>194.92684511925501</v>
      </c>
      <c r="Y2939" s="3">
        <v>194.92684511925501</v>
      </c>
      <c r="Z2939" s="3">
        <v>194.92684511925501</v>
      </c>
      <c r="AA2939" s="3">
        <v>194.92684511925501</v>
      </c>
      <c r="AB2939" s="3">
        <v>194.92684511925501</v>
      </c>
      <c r="AC2939" s="3">
        <v>194.92684511925501</v>
      </c>
      <c r="AD2939" s="3">
        <v>194.92684511925501</v>
      </c>
      <c r="AE2939" s="3">
        <v>194.92684511925501</v>
      </c>
      <c r="AF2939" s="3">
        <v>194.92684511925501</v>
      </c>
      <c r="AG2939" s="3">
        <v>194.92684511925501</v>
      </c>
      <c r="AH2939" s="3">
        <v>194.92684511925501</v>
      </c>
      <c r="AI2939" s="3">
        <v>194.92684511925501</v>
      </c>
      <c r="AJ2939" s="3">
        <v>194.92684511925501</v>
      </c>
      <c r="AK2939" s="3">
        <v>194.92684511925501</v>
      </c>
      <c r="AL2939" s="3">
        <v>194.92684511925501</v>
      </c>
      <c r="AM2939" s="3">
        <v>194.92684511925501</v>
      </c>
      <c r="AN2939" s="4"/>
      <c r="AO2939" s="4"/>
    </row>
    <row r="2940" spans="1:41" x14ac:dyDescent="0.25">
      <c r="A2940" s="378" t="str">
        <f t="shared" si="23"/>
        <v>DIC7</v>
      </c>
      <c r="B2940" s="2" t="s">
        <v>4</v>
      </c>
      <c r="C2940" s="2" t="s">
        <v>2</v>
      </c>
      <c r="D2940" s="2" t="s">
        <v>27</v>
      </c>
      <c r="E2940" s="2" t="s">
        <v>34</v>
      </c>
      <c r="F2940" s="2" t="s">
        <v>271</v>
      </c>
      <c r="G2940" s="4"/>
      <c r="H2940" s="3">
        <v>139.014824683737</v>
      </c>
      <c r="I2940" s="3">
        <v>158.983102337302</v>
      </c>
      <c r="J2940" s="3">
        <v>158.983102337302</v>
      </c>
      <c r="K2940" s="3">
        <v>158.983102337302</v>
      </c>
      <c r="L2940" s="3">
        <v>158.983102337302</v>
      </c>
      <c r="M2940" s="3">
        <v>158.983102337302</v>
      </c>
      <c r="N2940" s="3">
        <v>158.983102337302</v>
      </c>
      <c r="O2940" s="3">
        <v>158.983102337302</v>
      </c>
      <c r="P2940" s="3">
        <v>158.983102337302</v>
      </c>
      <c r="Q2940" s="3">
        <v>158.983102337302</v>
      </c>
      <c r="R2940" s="3">
        <v>158.983102337302</v>
      </c>
      <c r="S2940" s="3">
        <v>158.983102337302</v>
      </c>
      <c r="T2940" s="3">
        <v>158.983102337302</v>
      </c>
      <c r="U2940" s="3">
        <v>158.983102337302</v>
      </c>
      <c r="V2940" s="3">
        <v>158.983102337302</v>
      </c>
      <c r="W2940" s="3">
        <v>158.983102337302</v>
      </c>
      <c r="X2940" s="3">
        <v>158.983102337302</v>
      </c>
      <c r="Y2940" s="3">
        <v>158.983102337302</v>
      </c>
      <c r="Z2940" s="3">
        <v>158.983102337302</v>
      </c>
      <c r="AA2940" s="3">
        <v>158.983102337302</v>
      </c>
      <c r="AB2940" s="3">
        <v>158.983102337302</v>
      </c>
      <c r="AC2940" s="3">
        <v>158.983102337302</v>
      </c>
      <c r="AD2940" s="3">
        <v>158.983102337302</v>
      </c>
      <c r="AE2940" s="3">
        <v>158.983102337302</v>
      </c>
      <c r="AF2940" s="3">
        <v>158.983102337302</v>
      </c>
      <c r="AG2940" s="3">
        <v>158.983102337302</v>
      </c>
      <c r="AH2940" s="3">
        <v>158.983102337302</v>
      </c>
      <c r="AI2940" s="3">
        <v>158.983102337302</v>
      </c>
      <c r="AJ2940" s="3">
        <v>158.983102337302</v>
      </c>
      <c r="AK2940" s="3">
        <v>158.983102337302</v>
      </c>
      <c r="AL2940" s="3">
        <v>158.983102337302</v>
      </c>
      <c r="AM2940" s="3">
        <v>158.983102337302</v>
      </c>
      <c r="AN2940" s="4"/>
      <c r="AO2940" s="4"/>
    </row>
    <row r="2941" spans="1:41" x14ac:dyDescent="0.25">
      <c r="A2941" s="378" t="str">
        <f t="shared" si="23"/>
        <v>DIC7</v>
      </c>
      <c r="B2941" s="2" t="s">
        <v>4</v>
      </c>
      <c r="C2941" s="2" t="s">
        <v>2</v>
      </c>
      <c r="D2941" s="2" t="s">
        <v>27</v>
      </c>
      <c r="E2941" s="2" t="s">
        <v>55</v>
      </c>
      <c r="F2941" s="2" t="s">
        <v>240</v>
      </c>
      <c r="G2941" s="4"/>
      <c r="H2941" s="3">
        <v>62.181399999999996</v>
      </c>
      <c r="I2941" s="3">
        <v>54.353099999999998</v>
      </c>
      <c r="J2941" s="3">
        <v>55.485239999999997</v>
      </c>
      <c r="K2941" s="3">
        <v>56.617379999999997</v>
      </c>
      <c r="L2941" s="3">
        <v>57.749519999999997</v>
      </c>
      <c r="M2941" s="3">
        <v>58.881659999999997</v>
      </c>
      <c r="N2941" s="3">
        <v>60.013800000000003</v>
      </c>
      <c r="O2941" s="3">
        <v>61.532040000000002</v>
      </c>
      <c r="P2941" s="3">
        <v>63.050280000000001</v>
      </c>
      <c r="Q2941" s="3">
        <v>64.568520000000007</v>
      </c>
      <c r="R2941" s="3">
        <v>66.086759999999998</v>
      </c>
      <c r="S2941" s="3">
        <v>67.605000000000004</v>
      </c>
      <c r="T2941" s="3">
        <v>68.968959999999996</v>
      </c>
      <c r="U2941" s="3">
        <v>70.332920000000001</v>
      </c>
      <c r="V2941" s="3">
        <v>71.696879999999993</v>
      </c>
      <c r="W2941" s="3">
        <v>73.060839999999999</v>
      </c>
      <c r="X2941" s="3">
        <v>74.424800000000005</v>
      </c>
      <c r="Y2941" s="3">
        <v>75.68844</v>
      </c>
      <c r="Z2941" s="3">
        <v>76.952079999999995</v>
      </c>
      <c r="AA2941" s="3">
        <v>78.215720000000005</v>
      </c>
      <c r="AB2941" s="3">
        <v>79.47936</v>
      </c>
      <c r="AC2941" s="3">
        <v>80.742999999999995</v>
      </c>
      <c r="AD2941" s="3">
        <v>82.736779999999996</v>
      </c>
      <c r="AE2941" s="3">
        <v>84.730559999999997</v>
      </c>
      <c r="AF2941" s="3">
        <v>86.724339999999998</v>
      </c>
      <c r="AG2941" s="3">
        <v>88.718119999999999</v>
      </c>
      <c r="AH2941" s="3">
        <v>90.7119</v>
      </c>
      <c r="AI2941" s="3">
        <v>93.38082</v>
      </c>
      <c r="AJ2941" s="3">
        <v>96.04974</v>
      </c>
      <c r="AK2941" s="3">
        <v>98.71866</v>
      </c>
      <c r="AL2941" s="3">
        <v>101.38758</v>
      </c>
      <c r="AM2941" s="3">
        <v>104.0565</v>
      </c>
      <c r="AN2941" s="4"/>
      <c r="AO2941" s="4"/>
    </row>
    <row r="2942" spans="1:41" x14ac:dyDescent="0.25">
      <c r="A2942" s="378" t="str">
        <f t="shared" si="23"/>
        <v>DIC7</v>
      </c>
      <c r="B2942" s="2" t="s">
        <v>4</v>
      </c>
      <c r="C2942" s="2" t="s">
        <v>2</v>
      </c>
      <c r="D2942" s="2" t="s">
        <v>27</v>
      </c>
      <c r="E2942" s="2" t="s">
        <v>56</v>
      </c>
      <c r="F2942" s="2" t="s">
        <v>241</v>
      </c>
      <c r="G2942" s="4"/>
      <c r="H2942" s="3">
        <v>574.73889999999994</v>
      </c>
      <c r="I2942" s="3">
        <v>589.86</v>
      </c>
      <c r="J2942" s="3">
        <v>605.09659999999997</v>
      </c>
      <c r="K2942" s="3">
        <v>620.33320000000003</v>
      </c>
      <c r="L2942" s="3">
        <v>635.56979999999999</v>
      </c>
      <c r="M2942" s="3">
        <v>650.80640000000005</v>
      </c>
      <c r="N2942" s="3">
        <v>666.04300000000001</v>
      </c>
      <c r="O2942" s="3">
        <v>676.68813999999998</v>
      </c>
      <c r="P2942" s="3">
        <v>687.33327999999995</v>
      </c>
      <c r="Q2942" s="3">
        <v>697.97842000000003</v>
      </c>
      <c r="R2942" s="3">
        <v>708.62356</v>
      </c>
      <c r="S2942" s="3">
        <v>719.26869999999997</v>
      </c>
      <c r="T2942" s="3">
        <v>726.84820000000002</v>
      </c>
      <c r="U2942" s="3">
        <v>734.42769999999996</v>
      </c>
      <c r="V2942" s="3">
        <v>742.00720000000001</v>
      </c>
      <c r="W2942" s="3">
        <v>749.58669999999995</v>
      </c>
      <c r="X2942" s="3">
        <v>757.1662</v>
      </c>
      <c r="Y2942" s="3">
        <v>764.67906000000005</v>
      </c>
      <c r="Z2942" s="3">
        <v>772.19191999999998</v>
      </c>
      <c r="AA2942" s="3">
        <v>779.70478000000003</v>
      </c>
      <c r="AB2942" s="3">
        <v>787.21763999999996</v>
      </c>
      <c r="AC2942" s="3">
        <v>794.73050000000001</v>
      </c>
      <c r="AD2942" s="3">
        <v>801.72234000000003</v>
      </c>
      <c r="AE2942" s="3">
        <v>808.71418000000006</v>
      </c>
      <c r="AF2942" s="3">
        <v>815.70601999999997</v>
      </c>
      <c r="AG2942" s="3">
        <v>822.69785999999999</v>
      </c>
      <c r="AH2942" s="3">
        <v>829.68970000000002</v>
      </c>
      <c r="AI2942" s="3">
        <v>837.96831999999995</v>
      </c>
      <c r="AJ2942" s="3">
        <v>846.24694</v>
      </c>
      <c r="AK2942" s="3">
        <v>854.52556000000004</v>
      </c>
      <c r="AL2942" s="3">
        <v>862.80417999999997</v>
      </c>
      <c r="AM2942" s="3">
        <v>871.08280000000002</v>
      </c>
      <c r="AN2942" s="4"/>
      <c r="AO2942" s="4"/>
    </row>
    <row r="2943" spans="1:41" x14ac:dyDescent="0.25">
      <c r="A2943" s="378" t="str">
        <f t="shared" si="23"/>
        <v>DIC7</v>
      </c>
      <c r="B2943" s="2" t="s">
        <v>4</v>
      </c>
      <c r="C2943" s="2" t="s">
        <v>2</v>
      </c>
      <c r="D2943" s="2" t="s">
        <v>27</v>
      </c>
      <c r="E2943" s="2" t="s">
        <v>72</v>
      </c>
      <c r="F2943" s="2" t="s">
        <v>210</v>
      </c>
      <c r="G2943" s="4"/>
      <c r="H2943" s="3">
        <v>0.72675796819485805</v>
      </c>
      <c r="I2943" s="3">
        <v>0.58728001537639796</v>
      </c>
      <c r="J2943" s="3">
        <v>0.45980812676562499</v>
      </c>
      <c r="K2943" s="3">
        <v>0.536969701929635</v>
      </c>
      <c r="L2943" s="3">
        <v>0.51181454520625302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</row>
    <row r="2944" spans="1:41" x14ac:dyDescent="0.25">
      <c r="A2944" s="378" t="str">
        <f t="shared" si="23"/>
        <v>DIC7</v>
      </c>
      <c r="B2944" s="2" t="s">
        <v>4</v>
      </c>
      <c r="C2944" s="2" t="s">
        <v>2</v>
      </c>
      <c r="D2944" s="2" t="s">
        <v>27</v>
      </c>
      <c r="E2944" s="2" t="s">
        <v>73</v>
      </c>
      <c r="F2944" s="2" t="s">
        <v>469</v>
      </c>
      <c r="G2944" s="4"/>
      <c r="H2944" s="3">
        <v>0.71931113690232396</v>
      </c>
      <c r="I2944" s="3">
        <v>0.46328239817843597</v>
      </c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</row>
    <row r="2945" spans="1:41" x14ac:dyDescent="0.25">
      <c r="A2945" s="378" t="str">
        <f t="shared" si="23"/>
        <v>DIC7</v>
      </c>
      <c r="B2945" s="2" t="s">
        <v>4</v>
      </c>
      <c r="C2945" s="2" t="s">
        <v>2</v>
      </c>
      <c r="D2945" s="2" t="s">
        <v>27</v>
      </c>
      <c r="E2945" s="2" t="s">
        <v>73</v>
      </c>
      <c r="F2945" s="2" t="s">
        <v>211</v>
      </c>
      <c r="G2945" s="4"/>
      <c r="H2945" s="3">
        <v>4.73281163597236</v>
      </c>
      <c r="I2945" s="3">
        <v>4.73281163597236</v>
      </c>
      <c r="J2945" s="3">
        <v>4.73281163597236</v>
      </c>
      <c r="K2945" s="3">
        <v>4.73281163597236</v>
      </c>
      <c r="L2945" s="3">
        <v>4.73281163597236</v>
      </c>
      <c r="M2945" s="3">
        <v>4.73281163597236</v>
      </c>
      <c r="N2945" s="3">
        <v>4.73281163597236</v>
      </c>
      <c r="O2945" s="3">
        <v>4.73281163597236</v>
      </c>
      <c r="P2945" s="3">
        <v>4.73281163597236</v>
      </c>
      <c r="Q2945" s="3">
        <v>4.4388654758740698</v>
      </c>
      <c r="R2945" s="3">
        <v>2.2695515123147301</v>
      </c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</row>
    <row r="2946" spans="1:41" x14ac:dyDescent="0.25">
      <c r="A2946" s="378" t="str">
        <f t="shared" si="23"/>
        <v>DIC7</v>
      </c>
      <c r="B2946" s="2" t="s">
        <v>4</v>
      </c>
      <c r="C2946" s="2" t="s">
        <v>2</v>
      </c>
      <c r="D2946" s="2" t="s">
        <v>27</v>
      </c>
      <c r="E2946" s="2" t="s">
        <v>73</v>
      </c>
      <c r="F2946" s="2" t="s">
        <v>472</v>
      </c>
      <c r="G2946" s="4"/>
      <c r="H2946" s="3">
        <v>0.63071999999999995</v>
      </c>
      <c r="I2946" s="3">
        <v>0.63071999999999995</v>
      </c>
      <c r="J2946" s="3">
        <v>0.63071999999999995</v>
      </c>
      <c r="K2946" s="3">
        <v>0.35646670042482098</v>
      </c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</row>
    <row r="2947" spans="1:41" x14ac:dyDescent="0.25">
      <c r="A2947" s="378" t="str">
        <f t="shared" si="23"/>
        <v>DIC7</v>
      </c>
      <c r="B2947" s="2" t="s">
        <v>4</v>
      </c>
      <c r="C2947" s="2" t="s">
        <v>2</v>
      </c>
      <c r="D2947" s="2" t="s">
        <v>27</v>
      </c>
      <c r="E2947" s="2" t="s">
        <v>73</v>
      </c>
      <c r="F2947" s="2" t="s">
        <v>215</v>
      </c>
      <c r="G2947" s="4"/>
      <c r="H2947" s="3">
        <v>1.5220623656853201</v>
      </c>
      <c r="I2947" s="3">
        <v>1.5220623656853201</v>
      </c>
      <c r="J2947" s="3">
        <v>1.5220623656853201</v>
      </c>
      <c r="K2947" s="3">
        <v>1.5220623656853201</v>
      </c>
      <c r="L2947" s="3">
        <v>1.5220623656853201</v>
      </c>
      <c r="M2947" s="3">
        <v>1.5220623656853201</v>
      </c>
      <c r="N2947" s="3">
        <v>1.5220623656853201</v>
      </c>
      <c r="O2947" s="3">
        <v>1.5220623656853201</v>
      </c>
      <c r="P2947" s="3">
        <v>1.5220623656853201</v>
      </c>
      <c r="Q2947" s="3">
        <v>1.5220623656853201</v>
      </c>
      <c r="R2947" s="3">
        <v>1.5220623656853201</v>
      </c>
      <c r="S2947" s="3">
        <v>1.5220623656853201</v>
      </c>
      <c r="T2947" s="3">
        <v>1.5220623656853201</v>
      </c>
      <c r="U2947" s="3">
        <v>1.5220623656853201</v>
      </c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</row>
    <row r="2948" spans="1:41" x14ac:dyDescent="0.25">
      <c r="A2948" s="378" t="str">
        <f t="shared" si="23"/>
        <v>DIC7</v>
      </c>
      <c r="B2948" s="2" t="s">
        <v>4</v>
      </c>
      <c r="C2948" s="2" t="s">
        <v>2</v>
      </c>
      <c r="D2948" s="2" t="s">
        <v>27</v>
      </c>
      <c r="E2948" s="2" t="s">
        <v>73</v>
      </c>
      <c r="F2948" s="2" t="s">
        <v>230</v>
      </c>
      <c r="G2948" s="4"/>
      <c r="H2948" s="3">
        <v>6.7255107241891201</v>
      </c>
      <c r="I2948" s="3">
        <v>6.7398641046239796</v>
      </c>
      <c r="J2948" s="3">
        <v>6.3069977459147699</v>
      </c>
      <c r="K2948" s="3">
        <v>6.0587285138529499</v>
      </c>
      <c r="L2948" s="3">
        <v>5.2730546336494699</v>
      </c>
      <c r="M2948" s="3">
        <v>3.7153433854273499</v>
      </c>
      <c r="N2948" s="3">
        <v>3.0156973621824101</v>
      </c>
      <c r="O2948" s="3">
        <v>2.46088443638416</v>
      </c>
      <c r="P2948" s="3">
        <v>0.27365154745671399</v>
      </c>
      <c r="Q2948" s="4"/>
      <c r="R2948" s="4"/>
      <c r="S2948" s="3">
        <v>2.1671178312394401</v>
      </c>
      <c r="T2948" s="3">
        <v>2.1671178312394401</v>
      </c>
      <c r="U2948" s="3">
        <v>1.09030325516039</v>
      </c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</row>
    <row r="2949" spans="1:41" x14ac:dyDescent="0.25">
      <c r="A2949" s="378" t="str">
        <f t="shared" si="23"/>
        <v>DIC7</v>
      </c>
      <c r="B2949" s="2" t="s">
        <v>4</v>
      </c>
      <c r="C2949" s="2" t="s">
        <v>2</v>
      </c>
      <c r="D2949" s="2" t="s">
        <v>27</v>
      </c>
      <c r="E2949" s="2" t="s">
        <v>74</v>
      </c>
      <c r="F2949" s="2" t="s">
        <v>216</v>
      </c>
      <c r="G2949" s="4"/>
      <c r="H2949" s="3">
        <v>7.7086534699123396E-2</v>
      </c>
      <c r="I2949" s="3">
        <v>7.28439735993794E-2</v>
      </c>
      <c r="J2949" s="3">
        <v>6.9642040693912194E-2</v>
      </c>
      <c r="K2949" s="3">
        <v>6.6440107788444905E-2</v>
      </c>
      <c r="L2949" s="3">
        <v>6.3238174882977699E-2</v>
      </c>
      <c r="M2949" s="3">
        <v>6.0036241977510403E-2</v>
      </c>
      <c r="N2949" s="3">
        <v>5.6834309072043197E-2</v>
      </c>
      <c r="O2949" s="3">
        <v>6.4749844781501397E-3</v>
      </c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</row>
    <row r="2950" spans="1:41" x14ac:dyDescent="0.25">
      <c r="A2950" s="378" t="str">
        <f t="shared" si="23"/>
        <v>DIC7</v>
      </c>
      <c r="B2950" s="2" t="s">
        <v>4</v>
      </c>
      <c r="C2950" s="2" t="s">
        <v>2</v>
      </c>
      <c r="D2950" s="2" t="s">
        <v>27</v>
      </c>
      <c r="E2950" s="2" t="s">
        <v>75</v>
      </c>
      <c r="F2950" s="2" t="s">
        <v>212</v>
      </c>
      <c r="G2950" s="4"/>
      <c r="H2950" s="3">
        <v>0.61324097015441703</v>
      </c>
      <c r="I2950" s="3">
        <v>0.61324097015441703</v>
      </c>
      <c r="J2950" s="3">
        <v>0.61324097015441703</v>
      </c>
      <c r="K2950" s="3">
        <v>0.61324097015441703</v>
      </c>
      <c r="L2950" s="3">
        <v>0.61324097015441703</v>
      </c>
      <c r="M2950" s="3">
        <v>0.61324097015441703</v>
      </c>
      <c r="N2950" s="3">
        <v>0.61324097015441703</v>
      </c>
      <c r="O2950" s="3">
        <v>0.61324097015441703</v>
      </c>
      <c r="P2950" s="3">
        <v>0.55450824505533103</v>
      </c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</row>
    <row r="2951" spans="1:41" x14ac:dyDescent="0.25">
      <c r="A2951" s="378" t="str">
        <f t="shared" si="23"/>
        <v>DIC7</v>
      </c>
      <c r="B2951" s="2" t="s">
        <v>4</v>
      </c>
      <c r="C2951" s="2" t="s">
        <v>2</v>
      </c>
      <c r="D2951" s="2" t="s">
        <v>27</v>
      </c>
      <c r="E2951" s="2" t="s">
        <v>75</v>
      </c>
      <c r="F2951" s="2" t="s">
        <v>217</v>
      </c>
      <c r="G2951" s="4"/>
      <c r="H2951" s="3">
        <v>1.14568083232374</v>
      </c>
      <c r="I2951" s="3">
        <v>1.0228477965262399</v>
      </c>
      <c r="J2951" s="3">
        <v>0.893335490801207</v>
      </c>
      <c r="K2951" s="3">
        <v>0.76382318507617697</v>
      </c>
      <c r="L2951" s="3">
        <v>0.63431087935114605</v>
      </c>
      <c r="M2951" s="3">
        <v>0.49549319560893801</v>
      </c>
      <c r="N2951" s="3">
        <v>0.35667551186673002</v>
      </c>
      <c r="O2951" s="3">
        <v>0.26079491042955399</v>
      </c>
      <c r="P2951" s="3">
        <v>0.16935042600583</v>
      </c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</row>
    <row r="2952" spans="1:41" x14ac:dyDescent="0.25">
      <c r="A2952" s="378" t="str">
        <f t="shared" si="23"/>
        <v>DIC7</v>
      </c>
      <c r="B2952" s="2" t="s">
        <v>4</v>
      </c>
      <c r="C2952" s="2" t="s">
        <v>2</v>
      </c>
      <c r="D2952" s="2" t="s">
        <v>27</v>
      </c>
      <c r="E2952" s="2" t="s">
        <v>76</v>
      </c>
      <c r="F2952" s="2" t="s">
        <v>213</v>
      </c>
      <c r="G2952" s="4"/>
      <c r="H2952" s="3">
        <v>7.2015258812680699E-2</v>
      </c>
      <c r="I2952" s="3">
        <v>7.2015258812680699E-2</v>
      </c>
      <c r="J2952" s="3">
        <v>7.2015258812680699E-2</v>
      </c>
      <c r="K2952" s="3">
        <v>7.2015258812680699E-2</v>
      </c>
      <c r="L2952" s="3">
        <v>7.2015258812680699E-2</v>
      </c>
      <c r="M2952" s="3">
        <v>7.2015258812680699E-2</v>
      </c>
      <c r="N2952" s="3">
        <v>7.2015258812680699E-2</v>
      </c>
      <c r="O2952" s="3">
        <v>7.2015258812680699E-2</v>
      </c>
      <c r="P2952" s="3">
        <v>7.2015258812680699E-2</v>
      </c>
      <c r="Q2952" s="3">
        <v>7.2015258812680699E-2</v>
      </c>
      <c r="R2952" s="3">
        <v>7.2015258812680699E-2</v>
      </c>
      <c r="S2952" s="3">
        <v>7.2015258812680699E-2</v>
      </c>
      <c r="T2952" s="3">
        <v>7.2015258812680699E-2</v>
      </c>
      <c r="U2952" s="3">
        <v>7.2015258812680699E-2</v>
      </c>
      <c r="V2952" s="3">
        <v>3.5538981795108102E-2</v>
      </c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</row>
    <row r="2953" spans="1:41" x14ac:dyDescent="0.25">
      <c r="A2953" s="378" t="str">
        <f t="shared" si="23"/>
        <v>DIC7</v>
      </c>
      <c r="B2953" s="2" t="s">
        <v>4</v>
      </c>
      <c r="C2953" s="2" t="s">
        <v>2</v>
      </c>
      <c r="D2953" s="2" t="s">
        <v>27</v>
      </c>
      <c r="E2953" s="2" t="s">
        <v>76</v>
      </c>
      <c r="F2953" s="2" t="s">
        <v>218</v>
      </c>
      <c r="G2953" s="4"/>
      <c r="H2953" s="3">
        <v>0.24657422114451399</v>
      </c>
      <c r="I2953" s="3">
        <v>0.224938143534058</v>
      </c>
      <c r="J2953" s="3">
        <v>0.21127755910745499</v>
      </c>
      <c r="K2953" s="3">
        <v>0.19761697468085099</v>
      </c>
      <c r="L2953" s="3">
        <v>0.18395639025424801</v>
      </c>
      <c r="M2953" s="3">
        <v>0.16411896669036199</v>
      </c>
      <c r="N2953" s="3">
        <v>0.14428154312647501</v>
      </c>
      <c r="O2953" s="3">
        <v>0.127761905981358</v>
      </c>
      <c r="P2953" s="3">
        <v>0.11124226883624</v>
      </c>
      <c r="Q2953" s="3">
        <v>9.5488168163755799E-2</v>
      </c>
      <c r="R2953" s="3">
        <v>7.9734067491271404E-2</v>
      </c>
      <c r="S2953" s="3">
        <v>6.3979966818787107E-2</v>
      </c>
      <c r="T2953" s="3">
        <v>5.5826726017149199E-2</v>
      </c>
      <c r="U2953" s="3">
        <v>4.7673485215511402E-2</v>
      </c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</row>
    <row r="2954" spans="1:41" x14ac:dyDescent="0.25">
      <c r="A2954" s="378" t="str">
        <f t="shared" si="23"/>
        <v>DIC7</v>
      </c>
      <c r="B2954" s="2" t="s">
        <v>4</v>
      </c>
      <c r="C2954" s="2" t="s">
        <v>2</v>
      </c>
      <c r="D2954" s="2" t="s">
        <v>27</v>
      </c>
      <c r="E2954" s="2" t="s">
        <v>77</v>
      </c>
      <c r="F2954" s="2" t="s">
        <v>482</v>
      </c>
      <c r="G2954" s="4"/>
      <c r="H2954" s="3">
        <v>0.140686870480908</v>
      </c>
      <c r="I2954" s="3">
        <v>0.137985003963288</v>
      </c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</row>
    <row r="2955" spans="1:41" x14ac:dyDescent="0.25">
      <c r="A2955" s="378" t="str">
        <f t="shared" si="23"/>
        <v>DIC7</v>
      </c>
      <c r="B2955" s="2" t="s">
        <v>4</v>
      </c>
      <c r="C2955" s="2" t="s">
        <v>2</v>
      </c>
      <c r="D2955" s="2" t="s">
        <v>27</v>
      </c>
      <c r="E2955" s="2" t="s">
        <v>77</v>
      </c>
      <c r="F2955" s="2" t="s">
        <v>214</v>
      </c>
      <c r="G2955" s="4"/>
      <c r="H2955" s="3">
        <v>8.0173996489854606E-3</v>
      </c>
      <c r="I2955" s="3">
        <v>8.0173996489854606E-3</v>
      </c>
      <c r="J2955" s="3">
        <v>8.0173996489854606E-3</v>
      </c>
      <c r="K2955" s="3">
        <v>8.0173996489854606E-3</v>
      </c>
      <c r="L2955" s="3">
        <v>8.0173996489854606E-3</v>
      </c>
      <c r="M2955" s="3">
        <v>8.0173996489854606E-3</v>
      </c>
      <c r="N2955" s="3">
        <v>8.0173996489854606E-3</v>
      </c>
      <c r="O2955" s="3">
        <v>8.0173996489854606E-3</v>
      </c>
      <c r="P2955" s="3">
        <v>8.0173996489854606E-3</v>
      </c>
      <c r="Q2955" s="3">
        <v>8.0173996489854606E-3</v>
      </c>
      <c r="R2955" s="3">
        <v>8.0173996489854606E-3</v>
      </c>
      <c r="S2955" s="3">
        <v>8.0173996489854606E-3</v>
      </c>
      <c r="T2955" s="3">
        <v>8.0173996489854606E-3</v>
      </c>
      <c r="U2955" s="3">
        <v>8.0173996489854606E-3</v>
      </c>
      <c r="V2955" s="3">
        <v>8.0173996489854606E-3</v>
      </c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</row>
    <row r="2956" spans="1:41" x14ac:dyDescent="0.25">
      <c r="A2956" s="378" t="str">
        <f t="shared" si="23"/>
        <v>DIC7</v>
      </c>
      <c r="B2956" s="2" t="s">
        <v>4</v>
      </c>
      <c r="C2956" s="2" t="s">
        <v>2</v>
      </c>
      <c r="D2956" s="2" t="s">
        <v>27</v>
      </c>
      <c r="E2956" s="2" t="s">
        <v>77</v>
      </c>
      <c r="F2956" s="2" t="s">
        <v>231</v>
      </c>
      <c r="G2956" s="4"/>
      <c r="H2956" s="4"/>
      <c r="I2956" s="4"/>
      <c r="J2956" s="3">
        <v>0.13807601994920199</v>
      </c>
      <c r="K2956" s="3">
        <v>0.13816703593511501</v>
      </c>
      <c r="L2956" s="3">
        <v>0.138258051921028</v>
      </c>
      <c r="M2956" s="3">
        <v>0.127125799751451</v>
      </c>
      <c r="N2956" s="3">
        <v>0.115993547581874</v>
      </c>
      <c r="O2956" s="3">
        <v>0.10683301993703399</v>
      </c>
      <c r="P2956" s="3">
        <v>9.7672492292193894E-2</v>
      </c>
      <c r="Q2956" s="3">
        <v>9.0079400617442795E-2</v>
      </c>
      <c r="R2956" s="3">
        <v>8.2486308942691794E-2</v>
      </c>
      <c r="S2956" s="3">
        <v>7.4893217267940695E-2</v>
      </c>
      <c r="T2956" s="3">
        <v>6.9566480391555094E-2</v>
      </c>
      <c r="U2956" s="3">
        <v>6.4239743515169603E-2</v>
      </c>
      <c r="V2956" s="3">
        <v>2.70132215640412E-2</v>
      </c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</row>
    <row r="2957" spans="1:41" x14ac:dyDescent="0.25">
      <c r="A2957" s="378" t="str">
        <f t="shared" si="23"/>
        <v>DIC7</v>
      </c>
      <c r="B2957" s="2" t="s">
        <v>4</v>
      </c>
      <c r="C2957" s="2" t="s">
        <v>2</v>
      </c>
      <c r="D2957" s="2" t="s">
        <v>27</v>
      </c>
      <c r="E2957" s="2" t="s">
        <v>78</v>
      </c>
      <c r="F2957" s="2" t="s">
        <v>201</v>
      </c>
      <c r="G2957" s="4"/>
      <c r="H2957" s="3">
        <v>0.138836470444231</v>
      </c>
      <c r="I2957" s="3">
        <v>0.11219124944693</v>
      </c>
      <c r="J2957" s="3">
        <v>8.7839611253628297E-2</v>
      </c>
      <c r="K2957" s="3">
        <v>0.102580200581183</v>
      </c>
      <c r="L2957" s="3">
        <v>9.7774676148309606E-2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</row>
    <row r="2958" spans="1:41" x14ac:dyDescent="0.25">
      <c r="A2958" s="378" t="str">
        <f t="shared" si="23"/>
        <v>DIC7</v>
      </c>
      <c r="B2958" s="2" t="s">
        <v>4</v>
      </c>
      <c r="C2958" s="2" t="s">
        <v>2</v>
      </c>
      <c r="D2958" s="2" t="s">
        <v>27</v>
      </c>
      <c r="E2958" s="2" t="s">
        <v>79</v>
      </c>
      <c r="F2958" s="2" t="s">
        <v>454</v>
      </c>
      <c r="G2958" s="4"/>
      <c r="H2958" s="3">
        <v>0.64193495846399995</v>
      </c>
      <c r="I2958" s="3">
        <v>0.64193495846399995</v>
      </c>
      <c r="J2958" s="3">
        <v>0.20091316387798699</v>
      </c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</row>
    <row r="2959" spans="1:41" x14ac:dyDescent="0.25">
      <c r="A2959" s="378" t="str">
        <f t="shared" si="23"/>
        <v>DIC7</v>
      </c>
      <c r="B2959" s="2" t="s">
        <v>4</v>
      </c>
      <c r="C2959" s="2" t="s">
        <v>2</v>
      </c>
      <c r="D2959" s="2" t="s">
        <v>27</v>
      </c>
      <c r="E2959" s="2" t="s">
        <v>79</v>
      </c>
      <c r="F2959" s="2" t="s">
        <v>202</v>
      </c>
      <c r="G2959" s="4"/>
      <c r="H2959" s="3">
        <v>8.5591327795199998E-2</v>
      </c>
      <c r="I2959" s="3">
        <v>8.5591327795199998E-2</v>
      </c>
      <c r="J2959" s="3">
        <v>8.5591327795199998E-2</v>
      </c>
      <c r="K2959" s="3">
        <v>8.5591327795199998E-2</v>
      </c>
      <c r="L2959" s="3">
        <v>8.5591327795199998E-2</v>
      </c>
      <c r="M2959" s="3">
        <v>8.5591327795199998E-2</v>
      </c>
      <c r="N2959" s="3">
        <v>8.5591327795199998E-2</v>
      </c>
      <c r="O2959" s="3">
        <v>8.5591327795199998E-2</v>
      </c>
      <c r="P2959" s="3">
        <v>8.5591327795199998E-2</v>
      </c>
      <c r="Q2959" s="3">
        <v>8.5591327795199998E-2</v>
      </c>
      <c r="R2959" s="3">
        <v>8.5591327795199998E-2</v>
      </c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</row>
    <row r="2960" spans="1:41" x14ac:dyDescent="0.25">
      <c r="A2960" s="378" t="str">
        <f t="shared" si="23"/>
        <v>DIC7</v>
      </c>
      <c r="B2960" s="2" t="s">
        <v>4</v>
      </c>
      <c r="C2960" s="2" t="s">
        <v>2</v>
      </c>
      <c r="D2960" s="2" t="s">
        <v>27</v>
      </c>
      <c r="E2960" s="2" t="s">
        <v>79</v>
      </c>
      <c r="F2960" s="2" t="s">
        <v>206</v>
      </c>
      <c r="G2960" s="4"/>
      <c r="H2960" s="3">
        <v>0.34236531118079999</v>
      </c>
      <c r="I2960" s="3">
        <v>0.34236531118079999</v>
      </c>
      <c r="J2960" s="3">
        <v>0.34236531118079999</v>
      </c>
      <c r="K2960" s="3">
        <v>0.34236531118079999</v>
      </c>
      <c r="L2960" s="3">
        <v>0.34236531118079999</v>
      </c>
      <c r="M2960" s="3">
        <v>0.34236531118079999</v>
      </c>
      <c r="N2960" s="3">
        <v>0.34236531118079999</v>
      </c>
      <c r="O2960" s="3">
        <v>0.34236531118079999</v>
      </c>
      <c r="P2960" s="3">
        <v>0.34236531118079999</v>
      </c>
      <c r="Q2960" s="3">
        <v>0.34236531118079999</v>
      </c>
      <c r="R2960" s="3">
        <v>0.34236531118079999</v>
      </c>
      <c r="S2960" s="3">
        <v>0.34236531118079999</v>
      </c>
      <c r="T2960" s="3">
        <v>0.34236531118079999</v>
      </c>
      <c r="U2960" s="3">
        <v>0.34236531118079999</v>
      </c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</row>
    <row r="2961" spans="1:41" x14ac:dyDescent="0.25">
      <c r="A2961" s="378" t="str">
        <f t="shared" si="23"/>
        <v>DIC7</v>
      </c>
      <c r="B2961" s="2" t="s">
        <v>4</v>
      </c>
      <c r="C2961" s="2" t="s">
        <v>2</v>
      </c>
      <c r="D2961" s="2" t="s">
        <v>27</v>
      </c>
      <c r="E2961" s="2" t="s">
        <v>80</v>
      </c>
      <c r="F2961" s="2" t="s">
        <v>207</v>
      </c>
      <c r="G2961" s="4"/>
      <c r="H2961" s="3">
        <v>1.13037690671425E-2</v>
      </c>
      <c r="I2961" s="3">
        <v>1.0681650935721401E-2</v>
      </c>
      <c r="J2961" s="3">
        <v>1.0212127817667701E-2</v>
      </c>
      <c r="K2961" s="3">
        <v>9.7426046996140197E-3</v>
      </c>
      <c r="L2961" s="3">
        <v>9.2730815815603301E-3</v>
      </c>
      <c r="M2961" s="3">
        <v>8.8035584635066493E-3</v>
      </c>
      <c r="N2961" s="3">
        <v>8.3340353454529597E-3</v>
      </c>
      <c r="O2961" s="3">
        <v>9.4947489259980804E-4</v>
      </c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</row>
    <row r="2962" spans="1:41" x14ac:dyDescent="0.25">
      <c r="A2962" s="378" t="str">
        <f t="shared" si="23"/>
        <v>DIC7</v>
      </c>
      <c r="B2962" s="2" t="s">
        <v>4</v>
      </c>
      <c r="C2962" s="2" t="s">
        <v>2</v>
      </c>
      <c r="D2962" s="2" t="s">
        <v>27</v>
      </c>
      <c r="E2962" s="2" t="s">
        <v>81</v>
      </c>
      <c r="F2962" s="2" t="s">
        <v>282</v>
      </c>
      <c r="G2962" s="4"/>
      <c r="H2962" s="3">
        <v>0.19337239926455699</v>
      </c>
      <c r="I2962" s="3">
        <v>0.16984659067308899</v>
      </c>
      <c r="J2962" s="3">
        <v>0.145041523412928</v>
      </c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</row>
    <row r="2963" spans="1:41" x14ac:dyDescent="0.25">
      <c r="A2963" s="378" t="str">
        <f t="shared" si="23"/>
        <v>DIC7</v>
      </c>
      <c r="B2963" s="2" t="s">
        <v>4</v>
      </c>
      <c r="C2963" s="2" t="s">
        <v>2</v>
      </c>
      <c r="D2963" s="2" t="s">
        <v>27</v>
      </c>
      <c r="E2963" s="2" t="s">
        <v>81</v>
      </c>
      <c r="F2963" s="2" t="s">
        <v>203</v>
      </c>
      <c r="G2963" s="4"/>
      <c r="H2963" s="3">
        <v>2.8530442598399999E-2</v>
      </c>
      <c r="I2963" s="3">
        <v>2.8530442598399999E-2</v>
      </c>
      <c r="J2963" s="3">
        <v>2.8530442598399999E-2</v>
      </c>
      <c r="K2963" s="3">
        <v>2.8530442598399999E-2</v>
      </c>
      <c r="L2963" s="3">
        <v>2.8530442598399999E-2</v>
      </c>
      <c r="M2963" s="3">
        <v>2.8530442598399999E-2</v>
      </c>
      <c r="N2963" s="3">
        <v>2.8530442598399999E-2</v>
      </c>
      <c r="O2963" s="3">
        <v>2.8530442598399999E-2</v>
      </c>
      <c r="P2963" s="3">
        <v>2.8530442598399999E-2</v>
      </c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</row>
    <row r="2964" spans="1:41" x14ac:dyDescent="0.25">
      <c r="A2964" s="378" t="str">
        <f t="shared" si="23"/>
        <v>DIC7</v>
      </c>
      <c r="B2964" s="2" t="s">
        <v>4</v>
      </c>
      <c r="C2964" s="2" t="s">
        <v>2</v>
      </c>
      <c r="D2964" s="2" t="s">
        <v>27</v>
      </c>
      <c r="E2964" s="2" t="s">
        <v>81</v>
      </c>
      <c r="F2964" s="2" t="s">
        <v>208</v>
      </c>
      <c r="G2964" s="4"/>
      <c r="H2964" s="3">
        <v>0.1141217703936</v>
      </c>
      <c r="I2964" s="3">
        <v>0.1141217703936</v>
      </c>
      <c r="J2964" s="3">
        <v>0.1141217703936</v>
      </c>
      <c r="K2964" s="3">
        <v>0.1141217703936</v>
      </c>
      <c r="L2964" s="3">
        <v>0.1141217703936</v>
      </c>
      <c r="M2964" s="3">
        <v>0.1141217703936</v>
      </c>
      <c r="N2964" s="3">
        <v>0.1141217703936</v>
      </c>
      <c r="O2964" s="3">
        <v>0.1141217703936</v>
      </c>
      <c r="P2964" s="3">
        <v>0.109280966767776</v>
      </c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</row>
    <row r="2965" spans="1:41" x14ac:dyDescent="0.25">
      <c r="A2965" s="378" t="str">
        <f t="shared" si="23"/>
        <v>DIC7</v>
      </c>
      <c r="B2965" s="2" t="s">
        <v>4</v>
      </c>
      <c r="C2965" s="2" t="s">
        <v>2</v>
      </c>
      <c r="D2965" s="2" t="s">
        <v>27</v>
      </c>
      <c r="E2965" s="2" t="s">
        <v>82</v>
      </c>
      <c r="F2965" s="2" t="s">
        <v>283</v>
      </c>
      <c r="G2965" s="4"/>
      <c r="H2965" s="3">
        <v>3.5959027733965302E-3</v>
      </c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</row>
    <row r="2966" spans="1:41" x14ac:dyDescent="0.25">
      <c r="A2966" s="378" t="str">
        <f t="shared" si="23"/>
        <v>DIC7</v>
      </c>
      <c r="B2966" s="2" t="s">
        <v>4</v>
      </c>
      <c r="C2966" s="2" t="s">
        <v>2</v>
      </c>
      <c r="D2966" s="2" t="s">
        <v>27</v>
      </c>
      <c r="E2966" s="2" t="s">
        <v>82</v>
      </c>
      <c r="F2966" s="2" t="s">
        <v>204</v>
      </c>
      <c r="G2966" s="4"/>
      <c r="H2966" s="3">
        <v>1.10951721216E-2</v>
      </c>
      <c r="I2966" s="3">
        <v>1.10951721216E-2</v>
      </c>
      <c r="J2966" s="3">
        <v>1.10951721216E-2</v>
      </c>
      <c r="K2966" s="3">
        <v>1.10951721216E-2</v>
      </c>
      <c r="L2966" s="3">
        <v>1.10951721216E-2</v>
      </c>
      <c r="M2966" s="3">
        <v>1.10951721216E-2</v>
      </c>
      <c r="N2966" s="3">
        <v>1.10951721216E-2</v>
      </c>
      <c r="O2966" s="3">
        <v>1.10951721216E-2</v>
      </c>
      <c r="P2966" s="3">
        <v>1.10951721216E-2</v>
      </c>
      <c r="Q2966" s="3">
        <v>1.10951721216E-2</v>
      </c>
      <c r="R2966" s="3">
        <v>1.10951721216E-2</v>
      </c>
      <c r="S2966" s="3">
        <v>1.10951721216E-2</v>
      </c>
      <c r="T2966" s="3">
        <v>1.10951721216E-2</v>
      </c>
      <c r="U2966" s="3">
        <v>1.10951721216E-2</v>
      </c>
      <c r="V2966" s="3">
        <v>6.7059076178560004E-3</v>
      </c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</row>
    <row r="2967" spans="1:41" x14ac:dyDescent="0.25">
      <c r="A2967" s="378" t="str">
        <f t="shared" si="23"/>
        <v>DIC7</v>
      </c>
      <c r="B2967" s="2" t="s">
        <v>4</v>
      </c>
      <c r="C2967" s="2" t="s">
        <v>2</v>
      </c>
      <c r="D2967" s="2" t="s">
        <v>27</v>
      </c>
      <c r="E2967" s="2" t="s">
        <v>82</v>
      </c>
      <c r="F2967" s="2" t="s">
        <v>284</v>
      </c>
      <c r="G2967" s="4"/>
      <c r="H2967" s="3">
        <v>4.4380688486399998E-2</v>
      </c>
      <c r="I2967" s="3">
        <v>4.3850639159931898E-2</v>
      </c>
      <c r="J2967" s="3">
        <v>4.1259136991240501E-2</v>
      </c>
      <c r="K2967" s="3">
        <v>3.8667634822549098E-2</v>
      </c>
      <c r="L2967" s="3">
        <v>3.6076132653857701E-2</v>
      </c>
      <c r="M2967" s="3">
        <v>3.2312843721142299E-2</v>
      </c>
      <c r="N2967" s="3">
        <v>2.8680447276343099E-2</v>
      </c>
      <c r="O2967" s="3">
        <v>2.5680448198930599E-2</v>
      </c>
      <c r="P2967" s="3">
        <v>2.2680449121518099E-2</v>
      </c>
      <c r="Q2967" s="3">
        <v>1.9819472995484699E-2</v>
      </c>
      <c r="R2967" s="3">
        <v>1.6958496869451299E-2</v>
      </c>
      <c r="S2967" s="3">
        <v>1.4097520743417901E-2</v>
      </c>
      <c r="T2967" s="3">
        <v>1.2616875940631499E-2</v>
      </c>
      <c r="U2967" s="3">
        <v>1.11362311378451E-2</v>
      </c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</row>
    <row r="2968" spans="1:41" x14ac:dyDescent="0.25">
      <c r="A2968" s="378" t="str">
        <f t="shared" si="23"/>
        <v>DIC7</v>
      </c>
      <c r="B2968" s="2" t="s">
        <v>4</v>
      </c>
      <c r="C2968" s="2" t="s">
        <v>2</v>
      </c>
      <c r="D2968" s="2" t="s">
        <v>27</v>
      </c>
      <c r="E2968" s="2" t="s">
        <v>83</v>
      </c>
      <c r="F2968" s="2" t="s">
        <v>453</v>
      </c>
      <c r="G2968" s="4"/>
      <c r="H2968" s="3">
        <v>1.2914789660796301E-2</v>
      </c>
      <c r="I2968" s="3">
        <v>1.2390926772933099E-2</v>
      </c>
      <c r="J2968" s="3">
        <v>1.24085737946905E-2</v>
      </c>
      <c r="K2968" s="3">
        <v>1.2426220816447901E-2</v>
      </c>
      <c r="L2968" s="3">
        <v>1.24438678382054E-2</v>
      </c>
      <c r="M2968" s="3">
        <v>1.02854437517652E-2</v>
      </c>
      <c r="N2968" s="3">
        <v>8.1270196653249107E-3</v>
      </c>
      <c r="O2968" s="3">
        <v>6.3508917792571397E-3</v>
      </c>
      <c r="P2968" s="3">
        <v>4.5747638931893696E-3</v>
      </c>
      <c r="Q2968" s="3">
        <v>3.10254500058103E-3</v>
      </c>
      <c r="R2968" s="3">
        <v>1.63032610797267E-3</v>
      </c>
      <c r="S2968" s="3">
        <v>1.58107215364325E-4</v>
      </c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</row>
    <row r="2969" spans="1:41" x14ac:dyDescent="0.25">
      <c r="A2969" s="378" t="str">
        <f t="shared" si="23"/>
        <v>DIC7</v>
      </c>
      <c r="B2969" s="2" t="s">
        <v>4</v>
      </c>
      <c r="C2969" s="2" t="s">
        <v>2</v>
      </c>
      <c r="D2969" s="2" t="s">
        <v>27</v>
      </c>
      <c r="E2969" s="2" t="s">
        <v>83</v>
      </c>
      <c r="F2969" s="2" t="s">
        <v>205</v>
      </c>
      <c r="G2969" s="4"/>
      <c r="H2969" s="3">
        <v>3.1700491776000001E-3</v>
      </c>
      <c r="I2969" s="3">
        <v>3.1700491776000001E-3</v>
      </c>
      <c r="J2969" s="3">
        <v>3.1700491776000001E-3</v>
      </c>
      <c r="K2969" s="3">
        <v>3.1700491776000001E-3</v>
      </c>
      <c r="L2969" s="3">
        <v>3.1700491776000001E-3</v>
      </c>
      <c r="M2969" s="3">
        <v>3.1700491776000001E-3</v>
      </c>
      <c r="N2969" s="3">
        <v>3.1700491776000001E-3</v>
      </c>
      <c r="O2969" s="3">
        <v>3.1700491776000001E-3</v>
      </c>
      <c r="P2969" s="3">
        <v>3.1700491776000001E-3</v>
      </c>
      <c r="Q2969" s="3">
        <v>3.1700491776000001E-3</v>
      </c>
      <c r="R2969" s="3">
        <v>3.1700491776000001E-3</v>
      </c>
      <c r="S2969" s="3">
        <v>3.1700491776000001E-3</v>
      </c>
      <c r="T2969" s="3">
        <v>2.3005761831297301E-3</v>
      </c>
      <c r="U2969" s="3">
        <v>1.27393895867504E-3</v>
      </c>
      <c r="V2969" s="3">
        <v>4.5342538774488598E-4</v>
      </c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</row>
    <row r="2970" spans="1:41" x14ac:dyDescent="0.25">
      <c r="A2970" s="378" t="str">
        <f t="shared" si="23"/>
        <v>DIC7</v>
      </c>
      <c r="B2970" s="2" t="s">
        <v>4</v>
      </c>
      <c r="C2970" s="2" t="s">
        <v>2</v>
      </c>
      <c r="D2970" s="2" t="s">
        <v>27</v>
      </c>
      <c r="E2970" s="2" t="s">
        <v>83</v>
      </c>
      <c r="F2970" s="2" t="s">
        <v>209</v>
      </c>
      <c r="G2970" s="4"/>
      <c r="H2970" s="3">
        <v>1.26801967104E-2</v>
      </c>
      <c r="I2970" s="3">
        <v>1.26801967104E-2</v>
      </c>
      <c r="J2970" s="3">
        <v>1.26801967104E-2</v>
      </c>
      <c r="K2970" s="3">
        <v>1.26801967104E-2</v>
      </c>
      <c r="L2970" s="3">
        <v>1.26801967104E-2</v>
      </c>
      <c r="M2970" s="3">
        <v>1.26801967104E-2</v>
      </c>
      <c r="N2970" s="3">
        <v>1.26801967104E-2</v>
      </c>
      <c r="O2970" s="3">
        <v>1.26801967104E-2</v>
      </c>
      <c r="P2970" s="3">
        <v>1.26801967104E-2</v>
      </c>
      <c r="Q2970" s="3">
        <v>1.26801967104E-2</v>
      </c>
      <c r="R2970" s="3">
        <v>1.26801967104E-2</v>
      </c>
      <c r="S2970" s="3">
        <v>1.26801967104E-2</v>
      </c>
      <c r="T2970" s="3">
        <v>1.26801967104E-2</v>
      </c>
      <c r="U2970" s="3">
        <v>1.26801967104E-2</v>
      </c>
      <c r="V2970" s="3">
        <v>6.2878107326414497E-3</v>
      </c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</row>
    <row r="2971" spans="1:41" x14ac:dyDescent="0.25">
      <c r="A2971" s="378" t="str">
        <f t="shared" si="23"/>
        <v>DIC7</v>
      </c>
      <c r="B2971" s="2" t="s">
        <v>4</v>
      </c>
      <c r="C2971" s="2" t="s">
        <v>2</v>
      </c>
      <c r="D2971" s="2" t="s">
        <v>27</v>
      </c>
      <c r="E2971" s="2" t="s">
        <v>89</v>
      </c>
      <c r="F2971" s="2" t="s">
        <v>234</v>
      </c>
      <c r="G2971" s="4"/>
      <c r="H2971" s="3">
        <v>1.04532701261088</v>
      </c>
      <c r="I2971" s="3">
        <v>1.0309736321760199</v>
      </c>
      <c r="J2971" s="3">
        <v>1.32576397093603</v>
      </c>
      <c r="K2971" s="3">
        <v>1.45313317630606</v>
      </c>
      <c r="L2971" s="3">
        <v>1.2561920985128301</v>
      </c>
      <c r="M2971" s="3">
        <v>0.98842434691631098</v>
      </c>
      <c r="N2971" s="3">
        <v>0.89021563399785797</v>
      </c>
      <c r="O2971" s="3">
        <v>0.81233701889410104</v>
      </c>
      <c r="P2971" s="3">
        <v>0.458116253358817</v>
      </c>
      <c r="Q2971" s="3">
        <v>0.379483361086348</v>
      </c>
      <c r="R2971" s="3">
        <v>8.2656087923416596E-2</v>
      </c>
      <c r="S2971" s="3">
        <v>0.16261160622944901</v>
      </c>
      <c r="T2971" s="3">
        <v>0.16261160622944901</v>
      </c>
      <c r="U2971" s="3">
        <v>1.1460066657945699E-2</v>
      </c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</row>
    <row r="2972" spans="1:41" x14ac:dyDescent="0.25">
      <c r="A2972" s="378" t="str">
        <f t="shared" si="23"/>
        <v>DIC7</v>
      </c>
      <c r="B2972" s="2" t="s">
        <v>4</v>
      </c>
      <c r="C2972" s="2" t="s">
        <v>2</v>
      </c>
      <c r="D2972" s="2" t="s">
        <v>27</v>
      </c>
      <c r="E2972" s="2" t="s">
        <v>91</v>
      </c>
      <c r="F2972" s="2" t="s">
        <v>236</v>
      </c>
      <c r="G2972" s="4"/>
      <c r="H2972" s="4"/>
      <c r="I2972" s="4"/>
      <c r="J2972" s="4"/>
      <c r="K2972" s="3">
        <v>0.120809010705882</v>
      </c>
      <c r="L2972" s="3">
        <v>9.5885824077813694E-2</v>
      </c>
      <c r="M2972" s="3">
        <v>6.9171922106763498E-2</v>
      </c>
      <c r="N2972" s="3">
        <v>4.2458020135713398E-2</v>
      </c>
      <c r="O2972" s="3">
        <v>2.40068767462688E-2</v>
      </c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</row>
    <row r="2973" spans="1:41" x14ac:dyDescent="0.25">
      <c r="A2973" s="378" t="str">
        <f t="shared" si="23"/>
        <v>DIC7</v>
      </c>
      <c r="B2973" s="2" t="s">
        <v>4</v>
      </c>
      <c r="C2973" s="2" t="s">
        <v>2</v>
      </c>
      <c r="D2973" s="2" t="s">
        <v>27</v>
      </c>
      <c r="E2973" s="2" t="s">
        <v>57</v>
      </c>
      <c r="F2973" s="2" t="s">
        <v>219</v>
      </c>
      <c r="G2973" s="4"/>
      <c r="H2973" s="3">
        <v>3.1491864000000001</v>
      </c>
      <c r="I2973" s="3">
        <v>3.3523597161290302</v>
      </c>
      <c r="J2973" s="3">
        <v>3.3523597161290302</v>
      </c>
      <c r="K2973" s="3">
        <v>3.3523597161290302</v>
      </c>
      <c r="L2973" s="3">
        <v>3.3523597161290302</v>
      </c>
      <c r="M2973" s="3">
        <v>3.3523597161290302</v>
      </c>
      <c r="N2973" s="3">
        <v>3.3523597161290302</v>
      </c>
      <c r="O2973" s="3">
        <v>3.3523597161290302</v>
      </c>
      <c r="P2973" s="3">
        <v>3.3523597161290302</v>
      </c>
      <c r="Q2973" s="3">
        <v>3.3523597161290302</v>
      </c>
      <c r="R2973" s="3">
        <v>3.3523597161290302</v>
      </c>
      <c r="S2973" s="3">
        <v>3.3523597161290302</v>
      </c>
      <c r="T2973" s="3">
        <v>3.3523597161290302</v>
      </c>
      <c r="U2973" s="3">
        <v>3.3523597161290302</v>
      </c>
      <c r="V2973" s="3">
        <v>3.3523597161290302</v>
      </c>
      <c r="W2973" s="3">
        <v>3.3523597161290302</v>
      </c>
      <c r="X2973" s="3">
        <v>3.3523597161290302</v>
      </c>
      <c r="Y2973" s="3">
        <v>3.3523597161290302</v>
      </c>
      <c r="Z2973" s="3">
        <v>3.3523597161290302</v>
      </c>
      <c r="AA2973" s="3">
        <v>3.3523597161290302</v>
      </c>
      <c r="AB2973" s="3">
        <v>3.3523597161290302</v>
      </c>
      <c r="AC2973" s="3">
        <v>3.3523597161290302</v>
      </c>
      <c r="AD2973" s="3">
        <v>3.3523597161290302</v>
      </c>
      <c r="AE2973" s="3">
        <v>3.3523597161290302</v>
      </c>
      <c r="AF2973" s="3">
        <v>3.3523597161290302</v>
      </c>
      <c r="AG2973" s="3">
        <v>3.3523597161290302</v>
      </c>
      <c r="AH2973" s="3">
        <v>3.3523597161290302</v>
      </c>
      <c r="AI2973" s="3">
        <v>3.3523597161290302</v>
      </c>
      <c r="AJ2973" s="3">
        <v>3.3523597161290302</v>
      </c>
      <c r="AK2973" s="3">
        <v>3.3523597161290302</v>
      </c>
      <c r="AL2973" s="3">
        <v>3.3523597161290302</v>
      </c>
      <c r="AM2973" s="3">
        <v>3.3523597161290302</v>
      </c>
      <c r="AN2973" s="4"/>
      <c r="AO2973" s="4"/>
    </row>
    <row r="2974" spans="1:41" x14ac:dyDescent="0.25">
      <c r="A2974" s="378" t="str">
        <f t="shared" si="23"/>
        <v>DIC7</v>
      </c>
      <c r="B2974" s="2" t="s">
        <v>4</v>
      </c>
      <c r="C2974" s="2" t="s">
        <v>2</v>
      </c>
      <c r="D2974" s="2" t="s">
        <v>27</v>
      </c>
      <c r="E2974" s="2" t="s">
        <v>58</v>
      </c>
      <c r="F2974" s="2" t="s">
        <v>220</v>
      </c>
      <c r="G2974" s="4"/>
      <c r="H2974" s="3">
        <v>2.1512390163934398</v>
      </c>
      <c r="I2974" s="3">
        <v>2.4602459016393499</v>
      </c>
      <c r="J2974" s="3">
        <v>2.4602459016393499</v>
      </c>
      <c r="K2974" s="3">
        <v>2.4602459016393499</v>
      </c>
      <c r="L2974" s="3">
        <v>2.4602459016393499</v>
      </c>
      <c r="M2974" s="3">
        <v>2.4602459016393499</v>
      </c>
      <c r="N2974" s="3">
        <v>2.4602459016393499</v>
      </c>
      <c r="O2974" s="3">
        <v>2.4602459016393499</v>
      </c>
      <c r="P2974" s="3">
        <v>2.4602459016393499</v>
      </c>
      <c r="Q2974" s="3">
        <v>2.4602459016393499</v>
      </c>
      <c r="R2974" s="3">
        <v>2.4602459016393499</v>
      </c>
      <c r="S2974" s="3">
        <v>2.4602459016393499</v>
      </c>
      <c r="T2974" s="3">
        <v>2.4602459016393499</v>
      </c>
      <c r="U2974" s="3">
        <v>2.4602459016393499</v>
      </c>
      <c r="V2974" s="3">
        <v>2.4602459016393499</v>
      </c>
      <c r="W2974" s="3">
        <v>2.4602459016393499</v>
      </c>
      <c r="X2974" s="3">
        <v>2.4602459016393499</v>
      </c>
      <c r="Y2974" s="3">
        <v>2.4602459016393499</v>
      </c>
      <c r="Z2974" s="3">
        <v>2.4602459016393499</v>
      </c>
      <c r="AA2974" s="3">
        <v>2.4602459016393499</v>
      </c>
      <c r="AB2974" s="3">
        <v>2.4602459016393499</v>
      </c>
      <c r="AC2974" s="3">
        <v>2.4602459016393499</v>
      </c>
      <c r="AD2974" s="3">
        <v>2.4602459016393499</v>
      </c>
      <c r="AE2974" s="3">
        <v>2.4602459016393499</v>
      </c>
      <c r="AF2974" s="3">
        <v>2.4602459016393499</v>
      </c>
      <c r="AG2974" s="3">
        <v>2.4602459016393499</v>
      </c>
      <c r="AH2974" s="3">
        <v>2.4602459016393499</v>
      </c>
      <c r="AI2974" s="3">
        <v>2.4602459016393499</v>
      </c>
      <c r="AJ2974" s="3">
        <v>2.4602459016393499</v>
      </c>
      <c r="AK2974" s="3">
        <v>2.4602459016393499</v>
      </c>
      <c r="AL2974" s="3">
        <v>2.4602459016393499</v>
      </c>
      <c r="AM2974" s="3">
        <v>2.4602459016393499</v>
      </c>
      <c r="AN2974" s="4"/>
      <c r="AO2974" s="4"/>
    </row>
    <row r="2975" spans="1:41" x14ac:dyDescent="0.25">
      <c r="A2975" s="378" t="str">
        <f t="shared" si="23"/>
        <v>DIC7</v>
      </c>
      <c r="B2975" s="2" t="s">
        <v>4</v>
      </c>
      <c r="C2975" s="2" t="s">
        <v>2</v>
      </c>
      <c r="D2975" s="2" t="s">
        <v>27</v>
      </c>
      <c r="E2975" s="2" t="s">
        <v>35</v>
      </c>
      <c r="F2975" s="2" t="s">
        <v>181</v>
      </c>
      <c r="G2975" s="4"/>
      <c r="H2975" s="3">
        <v>7.7708377367999999</v>
      </c>
      <c r="I2975" s="3">
        <v>7.7708377367999999</v>
      </c>
      <c r="J2975" s="3">
        <v>7.7708377367999999</v>
      </c>
      <c r="K2975" s="3">
        <v>7.7708377367999999</v>
      </c>
      <c r="L2975" s="3">
        <v>6.7633906081611403</v>
      </c>
      <c r="M2975" s="3">
        <v>4.9000654542018696</v>
      </c>
      <c r="N2975" s="3">
        <v>4.0643645638978496</v>
      </c>
      <c r="O2975" s="3">
        <v>3.4040613519615599</v>
      </c>
      <c r="P2975" s="3">
        <v>0.82944029310772505</v>
      </c>
      <c r="Q2975" s="3">
        <v>0.46956276170379002</v>
      </c>
      <c r="R2975" s="3">
        <v>0.16514239686610799</v>
      </c>
      <c r="S2975" s="3">
        <v>2.4046226547368299</v>
      </c>
      <c r="T2975" s="3">
        <v>2.3992959178604498</v>
      </c>
      <c r="U2975" s="3">
        <v>1.1660030653335101</v>
      </c>
      <c r="V2975" s="3">
        <v>2.70132215640412E-2</v>
      </c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</row>
    <row r="2976" spans="1:41" x14ac:dyDescent="0.25">
      <c r="A2976" s="378" t="str">
        <f t="shared" si="23"/>
        <v>DIC7</v>
      </c>
      <c r="B2976" s="2" t="s">
        <v>4</v>
      </c>
      <c r="C2976" s="2" t="s">
        <v>2</v>
      </c>
      <c r="D2976" s="2" t="s">
        <v>27</v>
      </c>
      <c r="E2976" s="2" t="s">
        <v>36</v>
      </c>
      <c r="F2976" s="2" t="s">
        <v>182</v>
      </c>
      <c r="G2976" s="4"/>
      <c r="H2976" s="3">
        <v>14.3615025968745</v>
      </c>
      <c r="I2976" s="3">
        <v>14.7491493881192</v>
      </c>
      <c r="J2976" s="3">
        <v>15.084533963482601</v>
      </c>
      <c r="K2976" s="3">
        <v>15.417604352849001</v>
      </c>
      <c r="L2976" s="3">
        <v>15.7483605562183</v>
      </c>
      <c r="M2976" s="3">
        <v>16.076802573590601</v>
      </c>
      <c r="N2976" s="3">
        <v>16.402930404965801</v>
      </c>
      <c r="O2976" s="3">
        <v>16.556544227606199</v>
      </c>
      <c r="P2976" s="3">
        <v>16.706727735489</v>
      </c>
      <c r="Q2976" s="3">
        <v>16.8534809286142</v>
      </c>
      <c r="R2976" s="3">
        <v>16.996803806981699</v>
      </c>
      <c r="S2976" s="3">
        <v>17.136696370591601</v>
      </c>
      <c r="T2976" s="3">
        <v>17.165967253004101</v>
      </c>
      <c r="U2976" s="3">
        <v>17.192067589350302</v>
      </c>
      <c r="V2976" s="3">
        <v>17.214997379630098</v>
      </c>
      <c r="W2976" s="3">
        <v>17.234756623843701</v>
      </c>
      <c r="X2976" s="3">
        <v>17.251345321991</v>
      </c>
      <c r="Y2976" s="3">
        <v>17.238302450541401</v>
      </c>
      <c r="Z2976" s="3">
        <v>17.2089513710905</v>
      </c>
      <c r="AA2976" s="3">
        <v>17.188510817731</v>
      </c>
      <c r="AB2976" s="3">
        <v>17.164439262517199</v>
      </c>
      <c r="AC2976" s="3">
        <v>17.136736705449099</v>
      </c>
      <c r="AD2976" s="3">
        <v>17.106687224547901</v>
      </c>
      <c r="AE2976" s="3">
        <v>17.073473191998801</v>
      </c>
      <c r="AF2976" s="3">
        <v>17.037094607801901</v>
      </c>
      <c r="AG2976" s="3">
        <v>16.997551471957301</v>
      </c>
      <c r="AH2976" s="3">
        <v>16.9548437844647</v>
      </c>
      <c r="AI2976" s="3">
        <v>16.950459501975001</v>
      </c>
      <c r="AJ2976" s="3">
        <v>16.9426343097733</v>
      </c>
      <c r="AK2976" s="3">
        <v>16.931368207859698</v>
      </c>
      <c r="AL2976" s="3">
        <v>16.916661196233999</v>
      </c>
      <c r="AM2976" s="3">
        <v>16.898513274896398</v>
      </c>
      <c r="AN2976" s="4"/>
      <c r="AO2976" s="4"/>
    </row>
    <row r="2977" spans="1:41" x14ac:dyDescent="0.25">
      <c r="A2977" s="378" t="str">
        <f t="shared" si="23"/>
        <v>DIC7</v>
      </c>
      <c r="B2977" s="2" t="s">
        <v>4</v>
      </c>
      <c r="C2977" s="2" t="s">
        <v>2</v>
      </c>
      <c r="D2977" s="2" t="s">
        <v>27</v>
      </c>
      <c r="E2977" s="2" t="s">
        <v>93</v>
      </c>
      <c r="F2977" s="2" t="s">
        <v>170</v>
      </c>
      <c r="G2977" s="4"/>
      <c r="H2977" s="3">
        <v>68.585731940983607</v>
      </c>
      <c r="I2977" s="3">
        <v>55.422893826604401</v>
      </c>
      <c r="J2977" s="3">
        <v>43.393094134163597</v>
      </c>
      <c r="K2977" s="3">
        <v>50.674999998213103</v>
      </c>
      <c r="L2977" s="3">
        <v>48.301053084017497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</row>
    <row r="2978" spans="1:41" x14ac:dyDescent="0.25">
      <c r="A2978" s="378" t="str">
        <f t="shared" si="23"/>
        <v>DIC7</v>
      </c>
      <c r="B2978" s="2" t="s">
        <v>4</v>
      </c>
      <c r="C2978" s="2" t="s">
        <v>2</v>
      </c>
      <c r="D2978" s="2" t="s">
        <v>27</v>
      </c>
      <c r="E2978" s="2" t="s">
        <v>94</v>
      </c>
      <c r="F2978" s="2" t="s">
        <v>171</v>
      </c>
      <c r="G2978" s="4"/>
      <c r="H2978" s="3">
        <v>319.53214841963</v>
      </c>
      <c r="I2978" s="3">
        <v>351.55352104711602</v>
      </c>
      <c r="J2978" s="3">
        <v>314.67333351826198</v>
      </c>
      <c r="K2978" s="3">
        <v>312.78408046807402</v>
      </c>
      <c r="L2978" s="3">
        <v>252.86620659634701</v>
      </c>
      <c r="M2978" s="3">
        <v>172.50647262570399</v>
      </c>
      <c r="N2978" s="3">
        <v>172.50647262570399</v>
      </c>
      <c r="O2978" s="3">
        <v>172.50647262570399</v>
      </c>
      <c r="P2978" s="3">
        <v>19.626679636870399</v>
      </c>
      <c r="Q2978" s="3">
        <v>18.429356134016999</v>
      </c>
      <c r="R2978" s="3">
        <v>9.5931441121653194</v>
      </c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</row>
    <row r="2979" spans="1:41" x14ac:dyDescent="0.25">
      <c r="A2979" s="378" t="str">
        <f t="shared" si="23"/>
        <v>DIC7</v>
      </c>
      <c r="B2979" s="2" t="s">
        <v>4</v>
      </c>
      <c r="C2979" s="2" t="s">
        <v>2</v>
      </c>
      <c r="D2979" s="2" t="s">
        <v>27</v>
      </c>
      <c r="E2979" s="2" t="s">
        <v>95</v>
      </c>
      <c r="F2979" s="2" t="s">
        <v>172</v>
      </c>
      <c r="G2979" s="4"/>
      <c r="H2979" s="3">
        <v>726.70451084468402</v>
      </c>
      <c r="I2979" s="3">
        <v>687.86225103060201</v>
      </c>
      <c r="J2979" s="3">
        <v>654.42733676952105</v>
      </c>
      <c r="K2979" s="3">
        <v>620.992422508441</v>
      </c>
      <c r="L2979" s="3">
        <v>587.55750824736003</v>
      </c>
      <c r="M2979" s="3">
        <v>540.991110801525</v>
      </c>
      <c r="N2979" s="3">
        <v>494.42471335568899</v>
      </c>
      <c r="O2979" s="3">
        <v>457.49798419201397</v>
      </c>
      <c r="P2979" s="3">
        <v>420.57125502833901</v>
      </c>
      <c r="Q2979" s="3">
        <v>383.64452586466501</v>
      </c>
      <c r="R2979" s="3">
        <v>245.541067327929</v>
      </c>
      <c r="S2979" s="3">
        <v>245.541067327929</v>
      </c>
      <c r="T2979" s="3">
        <v>245.541067327929</v>
      </c>
      <c r="U2979" s="3">
        <v>173.871431741919</v>
      </c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</row>
    <row r="2980" spans="1:41" x14ac:dyDescent="0.25">
      <c r="A2980" s="378" t="str">
        <f t="shared" si="23"/>
        <v>DIC7</v>
      </c>
      <c r="B2980" s="2" t="s">
        <v>4</v>
      </c>
      <c r="C2980" s="2" t="s">
        <v>2</v>
      </c>
      <c r="D2980" s="2" t="s">
        <v>27</v>
      </c>
      <c r="E2980" s="2" t="s">
        <v>96</v>
      </c>
      <c r="F2980" s="2" t="s">
        <v>173</v>
      </c>
      <c r="G2980" s="4"/>
      <c r="H2980" s="3">
        <v>5.6352908998762903</v>
      </c>
      <c r="I2980" s="3">
        <v>5.3251450871105197</v>
      </c>
      <c r="J2980" s="3">
        <v>5.09107277558918</v>
      </c>
      <c r="K2980" s="3">
        <v>4.8570004640678297</v>
      </c>
      <c r="L2980" s="3">
        <v>4.62292815254649</v>
      </c>
      <c r="M2980" s="3">
        <v>4.3888558410251504</v>
      </c>
      <c r="N2980" s="3">
        <v>4.1547835295038098</v>
      </c>
      <c r="O2980" s="3">
        <v>0.47334364229729298</v>
      </c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</row>
    <row r="2981" spans="1:41" x14ac:dyDescent="0.25">
      <c r="A2981" s="378" t="str">
        <f t="shared" si="23"/>
        <v>DIC7</v>
      </c>
      <c r="B2981" s="2" t="s">
        <v>4</v>
      </c>
      <c r="C2981" s="2" t="s">
        <v>2</v>
      </c>
      <c r="D2981" s="2" t="s">
        <v>27</v>
      </c>
      <c r="E2981" s="2" t="s">
        <v>97</v>
      </c>
      <c r="F2981" s="2" t="s">
        <v>174</v>
      </c>
      <c r="G2981" s="4"/>
      <c r="H2981" s="3">
        <v>165.4447887378</v>
      </c>
      <c r="I2981" s="3">
        <v>153.89107121101301</v>
      </c>
      <c r="J2981" s="3">
        <v>141.709099261246</v>
      </c>
      <c r="K2981" s="3">
        <v>129.52712731147801</v>
      </c>
      <c r="L2981" s="3">
        <v>117.34515536171099</v>
      </c>
      <c r="M2981" s="3">
        <v>104.287916360271</v>
      </c>
      <c r="N2981" s="3">
        <v>91.230677358831599</v>
      </c>
      <c r="O2981" s="3">
        <v>82.212115063181301</v>
      </c>
      <c r="P2981" s="3">
        <v>68.086395166067106</v>
      </c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</row>
    <row r="2982" spans="1:41" x14ac:dyDescent="0.25">
      <c r="A2982" s="378" t="str">
        <f t="shared" si="23"/>
        <v>DIC7</v>
      </c>
      <c r="B2982" s="2" t="s">
        <v>4</v>
      </c>
      <c r="C2982" s="2" t="s">
        <v>2</v>
      </c>
      <c r="D2982" s="2" t="s">
        <v>27</v>
      </c>
      <c r="E2982" s="2" t="s">
        <v>98</v>
      </c>
      <c r="F2982" s="2" t="s">
        <v>175</v>
      </c>
      <c r="G2982" s="4"/>
      <c r="H2982" s="3">
        <v>29.8631785601129</v>
      </c>
      <c r="I2982" s="3">
        <v>27.835107673690899</v>
      </c>
      <c r="J2982" s="3">
        <v>26.5546244888037</v>
      </c>
      <c r="K2982" s="3">
        <v>25.274141303916402</v>
      </c>
      <c r="L2982" s="3">
        <v>23.993658119029199</v>
      </c>
      <c r="M2982" s="3">
        <v>22.134185162983901</v>
      </c>
      <c r="N2982" s="3">
        <v>20.274712206938698</v>
      </c>
      <c r="O2982" s="3">
        <v>18.726233977591001</v>
      </c>
      <c r="P2982" s="3">
        <v>17.1777557482433</v>
      </c>
      <c r="Q2982" s="3">
        <v>15.701035545493299</v>
      </c>
      <c r="R2982" s="3">
        <v>14.224315342743401</v>
      </c>
      <c r="S2982" s="3">
        <v>12.7475951399934</v>
      </c>
      <c r="T2982" s="3">
        <v>11.9833461574607</v>
      </c>
      <c r="U2982" s="3">
        <v>11.219097174928001</v>
      </c>
      <c r="V2982" s="3">
        <v>3.3312680611252699</v>
      </c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</row>
    <row r="2983" spans="1:41" x14ac:dyDescent="0.25">
      <c r="A2983" s="378" t="str">
        <f t="shared" si="23"/>
        <v>DIC7</v>
      </c>
      <c r="B2983" s="2" t="s">
        <v>4</v>
      </c>
      <c r="C2983" s="2" t="s">
        <v>2</v>
      </c>
      <c r="D2983" s="2" t="s">
        <v>27</v>
      </c>
      <c r="E2983" s="2" t="s">
        <v>99</v>
      </c>
      <c r="F2983" s="2" t="s">
        <v>176</v>
      </c>
      <c r="G2983" s="4"/>
      <c r="H2983" s="3">
        <v>13.805861909055601</v>
      </c>
      <c r="I2983" s="3">
        <v>13.5550177604217</v>
      </c>
      <c r="J2983" s="3">
        <v>13.563467780935101</v>
      </c>
      <c r="K2983" s="3">
        <v>13.571917801448601</v>
      </c>
      <c r="L2983" s="3">
        <v>13.580367821962</v>
      </c>
      <c r="M2983" s="3">
        <v>12.546837742054301</v>
      </c>
      <c r="N2983" s="3">
        <v>11.5133076621466</v>
      </c>
      <c r="O2983" s="3">
        <v>10.662834575070701</v>
      </c>
      <c r="P2983" s="3">
        <v>9.8123614879947105</v>
      </c>
      <c r="Q2983" s="3">
        <v>9.1074108162161203</v>
      </c>
      <c r="R2983" s="3">
        <v>8.4024601444375406</v>
      </c>
      <c r="S2983" s="3">
        <v>7.6975094726589504</v>
      </c>
      <c r="T2983" s="3">
        <v>7.2029695803141296</v>
      </c>
      <c r="U2983" s="3">
        <v>6.7084296879692999</v>
      </c>
      <c r="V2983" s="3">
        <v>3.25227996904884</v>
      </c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</row>
    <row r="2984" spans="1:41" x14ac:dyDescent="0.25">
      <c r="A2984" s="378" t="str">
        <f t="shared" si="23"/>
        <v>DIC7</v>
      </c>
      <c r="B2984" s="2" t="s">
        <v>4</v>
      </c>
      <c r="C2984" s="2" t="s">
        <v>2</v>
      </c>
      <c r="D2984" s="2" t="s">
        <v>27</v>
      </c>
      <c r="E2984" s="2" t="s">
        <v>100</v>
      </c>
      <c r="F2984" s="2" t="s">
        <v>306</v>
      </c>
      <c r="G2984" s="4"/>
      <c r="H2984" s="3">
        <v>3.8892745581894999</v>
      </c>
      <c r="I2984" s="3">
        <v>1.32366399479553</v>
      </c>
      <c r="J2984" s="3">
        <v>0.57403761107996398</v>
      </c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</row>
    <row r="2985" spans="1:41" x14ac:dyDescent="0.25">
      <c r="A2985" s="378" t="str">
        <f t="shared" si="23"/>
        <v>DIC7</v>
      </c>
      <c r="B2985" s="2" t="s">
        <v>4</v>
      </c>
      <c r="C2985" s="2" t="s">
        <v>2</v>
      </c>
      <c r="D2985" s="2" t="s">
        <v>27</v>
      </c>
      <c r="E2985" s="2" t="s">
        <v>101</v>
      </c>
      <c r="F2985" s="2" t="s">
        <v>307</v>
      </c>
      <c r="G2985" s="4"/>
      <c r="H2985" s="4"/>
      <c r="I2985" s="3">
        <v>1.8340998813257099</v>
      </c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</row>
    <row r="2986" spans="1:41" x14ac:dyDescent="0.25">
      <c r="A2986" s="378" t="str">
        <f t="shared" si="23"/>
        <v>DIC7</v>
      </c>
      <c r="B2986" s="2" t="s">
        <v>4</v>
      </c>
      <c r="C2986" s="2" t="s">
        <v>2</v>
      </c>
      <c r="D2986" s="2" t="s">
        <v>27</v>
      </c>
      <c r="E2986" s="2" t="s">
        <v>103</v>
      </c>
      <c r="F2986" s="2" t="s">
        <v>309</v>
      </c>
      <c r="G2986" s="4"/>
      <c r="H2986" s="3">
        <v>0.55249256932730495</v>
      </c>
      <c r="I2986" s="3">
        <v>0.48527597335168299</v>
      </c>
      <c r="J2986" s="3">
        <v>0.414404352608366</v>
      </c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</row>
    <row r="2987" spans="1:41" x14ac:dyDescent="0.25">
      <c r="A2987" s="378" t="str">
        <f t="shared" si="23"/>
        <v>DIC7</v>
      </c>
      <c r="B2987" s="2" t="s">
        <v>4</v>
      </c>
      <c r="C2987" s="2" t="s">
        <v>2</v>
      </c>
      <c r="D2987" s="2" t="s">
        <v>27</v>
      </c>
      <c r="E2987" s="2" t="s">
        <v>104</v>
      </c>
      <c r="F2987" s="2" t="s">
        <v>310</v>
      </c>
      <c r="G2987" s="4"/>
      <c r="H2987" s="3">
        <v>1.02740079239901E-2</v>
      </c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</row>
    <row r="2988" spans="1:41" x14ac:dyDescent="0.25">
      <c r="A2988" s="378" t="str">
        <f t="shared" si="23"/>
        <v>DIC7</v>
      </c>
      <c r="B2988" s="2" t="s">
        <v>4</v>
      </c>
      <c r="C2988" s="2" t="s">
        <v>2</v>
      </c>
      <c r="D2988" s="2" t="s">
        <v>27</v>
      </c>
      <c r="E2988" s="2" t="s">
        <v>105</v>
      </c>
      <c r="F2988" s="2" t="s">
        <v>311</v>
      </c>
      <c r="G2988" s="4"/>
      <c r="H2988" s="3">
        <v>0.438861886119156</v>
      </c>
      <c r="I2988" s="3">
        <v>0.42964551638920401</v>
      </c>
      <c r="J2988" s="3">
        <v>3.545306798483E-2</v>
      </c>
      <c r="K2988" s="3">
        <v>3.5503488046994103E-2</v>
      </c>
      <c r="L2988" s="3">
        <v>3.5553908109158303E-2</v>
      </c>
      <c r="M2988" s="3">
        <v>2.9386982147900399E-2</v>
      </c>
      <c r="N2988" s="3">
        <v>2.32200561866426E-2</v>
      </c>
      <c r="O2988" s="3">
        <v>1.81454050835918E-2</v>
      </c>
      <c r="P2988" s="3">
        <v>1.3070753980541101E-2</v>
      </c>
      <c r="Q2988" s="3">
        <v>8.8644142873743597E-3</v>
      </c>
      <c r="R2988" s="3">
        <v>4.6580745942076396E-3</v>
      </c>
      <c r="S2988" s="3">
        <v>4.5173490104092798E-4</v>
      </c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</row>
    <row r="2989" spans="1:41" x14ac:dyDescent="0.25">
      <c r="A2989" s="378" t="str">
        <f t="shared" si="23"/>
        <v>DIC7</v>
      </c>
      <c r="B2989" s="2" t="s">
        <v>4</v>
      </c>
      <c r="C2989" s="2" t="s">
        <v>2</v>
      </c>
      <c r="D2989" s="2" t="s">
        <v>27</v>
      </c>
      <c r="E2989" s="2" t="s">
        <v>106</v>
      </c>
      <c r="F2989" s="2" t="s">
        <v>252</v>
      </c>
      <c r="G2989" s="4"/>
      <c r="H2989" s="3">
        <v>2.4731269675402499</v>
      </c>
      <c r="I2989" s="3">
        <v>1.99848932806665</v>
      </c>
      <c r="J2989" s="3">
        <v>1.56470782291215</v>
      </c>
      <c r="K2989" s="3">
        <v>1.82728543574519</v>
      </c>
      <c r="L2989" s="3">
        <v>1.7416834895844699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</row>
    <row r="2990" spans="1:41" x14ac:dyDescent="0.25">
      <c r="A2990" s="378" t="str">
        <f t="shared" si="23"/>
        <v>DIC7</v>
      </c>
      <c r="B2990" s="2" t="s">
        <v>4</v>
      </c>
      <c r="C2990" s="2" t="s">
        <v>2</v>
      </c>
      <c r="D2990" s="2" t="s">
        <v>27</v>
      </c>
      <c r="E2990" s="2" t="s">
        <v>107</v>
      </c>
      <c r="F2990" s="2" t="s">
        <v>253</v>
      </c>
      <c r="G2990" s="4"/>
      <c r="H2990" s="3">
        <v>13.7668656107645</v>
      </c>
      <c r="I2990" s="3">
        <v>13.7668656107645</v>
      </c>
      <c r="J2990" s="3">
        <v>13.7668656107645</v>
      </c>
      <c r="K2990" s="3">
        <v>13.7668656107645</v>
      </c>
      <c r="L2990" s="3">
        <v>13.7668656107645</v>
      </c>
      <c r="M2990" s="3">
        <v>13.7668656107645</v>
      </c>
      <c r="N2990" s="3">
        <v>13.7668656107645</v>
      </c>
      <c r="O2990" s="3">
        <v>13.7668656107645</v>
      </c>
      <c r="P2990" s="3">
        <v>13.7668656107645</v>
      </c>
      <c r="Q2990" s="3">
        <v>12.927019439055</v>
      </c>
      <c r="R2990" s="3">
        <v>6.7289795431712296</v>
      </c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</row>
    <row r="2991" spans="1:41" x14ac:dyDescent="0.25">
      <c r="A2991" s="378" t="str">
        <f t="shared" si="23"/>
        <v>DIC7</v>
      </c>
      <c r="B2991" s="2" t="s">
        <v>4</v>
      </c>
      <c r="C2991" s="2" t="s">
        <v>2</v>
      </c>
      <c r="D2991" s="2" t="s">
        <v>27</v>
      </c>
      <c r="E2991" s="2" t="s">
        <v>110</v>
      </c>
      <c r="F2991" s="2" t="s">
        <v>254</v>
      </c>
      <c r="G2991" s="4"/>
      <c r="H2991" s="3">
        <v>1.8336326078651899</v>
      </c>
      <c r="I2991" s="3">
        <v>1.8336326078651899</v>
      </c>
      <c r="J2991" s="3">
        <v>1.8336326078651899</v>
      </c>
      <c r="K2991" s="3">
        <v>1.8336326078651899</v>
      </c>
      <c r="L2991" s="3">
        <v>1.8336326078651899</v>
      </c>
      <c r="M2991" s="3">
        <v>1.8336326078651899</v>
      </c>
      <c r="N2991" s="3">
        <v>1.8336326078651899</v>
      </c>
      <c r="O2991" s="3">
        <v>1.8336326078651899</v>
      </c>
      <c r="P2991" s="3">
        <v>1.6658248218678</v>
      </c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</row>
    <row r="2992" spans="1:41" x14ac:dyDescent="0.25">
      <c r="A2992" s="378" t="str">
        <f t="shared" si="23"/>
        <v>DIC7</v>
      </c>
      <c r="B2992" s="2" t="s">
        <v>4</v>
      </c>
      <c r="C2992" s="2" t="s">
        <v>2</v>
      </c>
      <c r="D2992" s="2" t="s">
        <v>27</v>
      </c>
      <c r="E2992" s="2" t="s">
        <v>111</v>
      </c>
      <c r="F2992" s="2" t="s">
        <v>255</v>
      </c>
      <c r="G2992" s="4"/>
      <c r="H2992" s="3">
        <v>0.23745837409794501</v>
      </c>
      <c r="I2992" s="3">
        <v>0.23745837409794501</v>
      </c>
      <c r="J2992" s="3">
        <v>0.23745837409794501</v>
      </c>
      <c r="K2992" s="3">
        <v>0.23745837409794501</v>
      </c>
      <c r="L2992" s="3">
        <v>0.23745837409794501</v>
      </c>
      <c r="M2992" s="3">
        <v>0.23745837409794501</v>
      </c>
      <c r="N2992" s="3">
        <v>0.23745837409794501</v>
      </c>
      <c r="O2992" s="3">
        <v>0.23745837409794501</v>
      </c>
      <c r="P2992" s="3">
        <v>0.23745837409794501</v>
      </c>
      <c r="Q2992" s="3">
        <v>0.23745837409794501</v>
      </c>
      <c r="R2992" s="3">
        <v>0.23745837409794501</v>
      </c>
      <c r="S2992" s="3">
        <v>0.23745837409794501</v>
      </c>
      <c r="T2992" s="3">
        <v>0.23745837409794501</v>
      </c>
      <c r="U2992" s="3">
        <v>0.23745837409794501</v>
      </c>
      <c r="V2992" s="3">
        <v>0.12069968403704</v>
      </c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</row>
    <row r="2993" spans="1:41" x14ac:dyDescent="0.25">
      <c r="A2993" s="378" t="str">
        <f t="shared" ref="A2993:A3056" si="24">+"DIC7"</f>
        <v>DIC7</v>
      </c>
      <c r="B2993" s="2" t="s">
        <v>4</v>
      </c>
      <c r="C2993" s="2" t="s">
        <v>2</v>
      </c>
      <c r="D2993" s="2" t="s">
        <v>27</v>
      </c>
      <c r="E2993" s="2" t="s">
        <v>112</v>
      </c>
      <c r="F2993" s="2" t="s">
        <v>256</v>
      </c>
      <c r="G2993" s="4"/>
      <c r="H2993" s="3">
        <v>3.19641395045299E-2</v>
      </c>
      <c r="I2993" s="3">
        <v>3.19641395045299E-2</v>
      </c>
      <c r="J2993" s="3">
        <v>3.19641395045299E-2</v>
      </c>
      <c r="K2993" s="3">
        <v>3.19641395045299E-2</v>
      </c>
      <c r="L2993" s="3">
        <v>3.19641395045299E-2</v>
      </c>
      <c r="M2993" s="3">
        <v>3.19641395045299E-2</v>
      </c>
      <c r="N2993" s="3">
        <v>3.19641395045299E-2</v>
      </c>
      <c r="O2993" s="3">
        <v>3.19641395045299E-2</v>
      </c>
      <c r="P2993" s="3">
        <v>3.19641395045299E-2</v>
      </c>
      <c r="Q2993" s="3">
        <v>3.19641395045299E-2</v>
      </c>
      <c r="R2993" s="3">
        <v>3.19641395045299E-2</v>
      </c>
      <c r="S2993" s="3">
        <v>3.19641395045299E-2</v>
      </c>
      <c r="T2993" s="3">
        <v>2.9479930948900501E-2</v>
      </c>
      <c r="U2993" s="3">
        <v>2.6546681736172899E-2</v>
      </c>
      <c r="V2993" s="3">
        <v>2.4202357247800999E-2</v>
      </c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</row>
    <row r="2994" spans="1:41" x14ac:dyDescent="0.25">
      <c r="A2994" s="378" t="str">
        <f t="shared" si="24"/>
        <v>DIC7</v>
      </c>
      <c r="B2994" s="2" t="s">
        <v>4</v>
      </c>
      <c r="C2994" s="2" t="s">
        <v>2</v>
      </c>
      <c r="D2994" s="2" t="s">
        <v>27</v>
      </c>
      <c r="E2994" s="2" t="s">
        <v>113</v>
      </c>
      <c r="F2994" s="2" t="s">
        <v>314</v>
      </c>
      <c r="G2994" s="4"/>
      <c r="H2994" s="3">
        <v>1.8020571428571399</v>
      </c>
      <c r="I2994" s="3">
        <v>1.8020571428571399</v>
      </c>
      <c r="J2994" s="3">
        <v>1.8020571428571399</v>
      </c>
      <c r="K2994" s="3">
        <v>1.0184762869280599</v>
      </c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</row>
    <row r="2995" spans="1:41" x14ac:dyDescent="0.25">
      <c r="A2995" s="378" t="str">
        <f t="shared" si="24"/>
        <v>DIC7</v>
      </c>
      <c r="B2995" s="2" t="s">
        <v>4</v>
      </c>
      <c r="C2995" s="2" t="s">
        <v>2</v>
      </c>
      <c r="D2995" s="2" t="s">
        <v>27</v>
      </c>
      <c r="E2995" s="2" t="s">
        <v>115</v>
      </c>
      <c r="F2995" s="2" t="s">
        <v>257</v>
      </c>
      <c r="G2995" s="4"/>
      <c r="H2995" s="3">
        <v>5.3269362196174903</v>
      </c>
      <c r="I2995" s="3">
        <v>5.3269362196174903</v>
      </c>
      <c r="J2995" s="3">
        <v>5.3269362196174903</v>
      </c>
      <c r="K2995" s="3">
        <v>5.3269362196174903</v>
      </c>
      <c r="L2995" s="3">
        <v>5.3269362196174903</v>
      </c>
      <c r="M2995" s="3">
        <v>5.3269362196174903</v>
      </c>
      <c r="N2995" s="3">
        <v>5.3269362196174903</v>
      </c>
      <c r="O2995" s="3">
        <v>5.3269362196174903</v>
      </c>
      <c r="P2995" s="3">
        <v>5.3269362196174903</v>
      </c>
      <c r="Q2995" s="3">
        <v>5.3269362196174903</v>
      </c>
      <c r="R2995" s="3">
        <v>5.3269362196174903</v>
      </c>
      <c r="S2995" s="3">
        <v>5.3269362196174903</v>
      </c>
      <c r="T2995" s="3">
        <v>5.3269362196174903</v>
      </c>
      <c r="U2995" s="3">
        <v>5.3269362196174903</v>
      </c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</row>
    <row r="2996" spans="1:41" x14ac:dyDescent="0.25">
      <c r="A2996" s="378" t="str">
        <f t="shared" si="24"/>
        <v>DIC7</v>
      </c>
      <c r="B2996" s="2" t="s">
        <v>4</v>
      </c>
      <c r="C2996" s="2" t="s">
        <v>2</v>
      </c>
      <c r="D2996" s="2" t="s">
        <v>27</v>
      </c>
      <c r="E2996" s="2" t="s">
        <v>116</v>
      </c>
      <c r="F2996" s="2" t="s">
        <v>258</v>
      </c>
      <c r="G2996" s="4"/>
      <c r="H2996" s="3">
        <v>0.25254372504647399</v>
      </c>
      <c r="I2996" s="3">
        <v>0.23864464152886</v>
      </c>
      <c r="J2996" s="3">
        <v>0.22815476717594199</v>
      </c>
      <c r="K2996" s="3">
        <v>0.21766489282302601</v>
      </c>
      <c r="L2996" s="3">
        <v>0.207175018470109</v>
      </c>
      <c r="M2996" s="3">
        <v>0.19668514411719201</v>
      </c>
      <c r="N2996" s="3">
        <v>0.186195269764275</v>
      </c>
      <c r="O2996" s="3">
        <v>2.1212741059285601E-2</v>
      </c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</row>
    <row r="2997" spans="1:41" x14ac:dyDescent="0.25">
      <c r="A2997" s="378" t="str">
        <f t="shared" si="24"/>
        <v>DIC7</v>
      </c>
      <c r="B2997" s="2" t="s">
        <v>4</v>
      </c>
      <c r="C2997" s="2" t="s">
        <v>2</v>
      </c>
      <c r="D2997" s="2" t="s">
        <v>27</v>
      </c>
      <c r="E2997" s="2" t="s">
        <v>117</v>
      </c>
      <c r="F2997" s="2" t="s">
        <v>259</v>
      </c>
      <c r="G2997" s="4"/>
      <c r="H2997" s="3">
        <v>3.5994360077638201</v>
      </c>
      <c r="I2997" s="3">
        <v>3.2484844769138199</v>
      </c>
      <c r="J2997" s="3">
        <v>2.8784493176994501</v>
      </c>
      <c r="K2997" s="3">
        <v>2.5084141584850799</v>
      </c>
      <c r="L2997" s="3">
        <v>2.1383789992706999</v>
      </c>
      <c r="M2997" s="3">
        <v>1.7417570457215401</v>
      </c>
      <c r="N2997" s="3">
        <v>1.3451350921723699</v>
      </c>
      <c r="O2997" s="3">
        <v>1.0711905166375799</v>
      </c>
      <c r="P2997" s="3">
        <v>0.79608969363887305</v>
      </c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</row>
    <row r="2998" spans="1:41" x14ac:dyDescent="0.25">
      <c r="A2998" s="378" t="str">
        <f t="shared" si="24"/>
        <v>DIC7</v>
      </c>
      <c r="B2998" s="2" t="s">
        <v>4</v>
      </c>
      <c r="C2998" s="2" t="s">
        <v>2</v>
      </c>
      <c r="D2998" s="2" t="s">
        <v>27</v>
      </c>
      <c r="E2998" s="2" t="s">
        <v>118</v>
      </c>
      <c r="F2998" s="2" t="s">
        <v>260</v>
      </c>
      <c r="G2998" s="4"/>
      <c r="H2998" s="3">
        <v>0.83129974180261201</v>
      </c>
      <c r="I2998" s="3">
        <v>0.76796795055425704</v>
      </c>
      <c r="J2998" s="3">
        <v>0.721533417424843</v>
      </c>
      <c r="K2998" s="3">
        <v>0.67509888429542997</v>
      </c>
      <c r="L2998" s="3">
        <v>0.62866435116601604</v>
      </c>
      <c r="M2998" s="3">
        <v>0.56123374403286796</v>
      </c>
      <c r="N2998" s="3">
        <v>0.49417711543662401</v>
      </c>
      <c r="O2998" s="3">
        <v>0.43840672622939603</v>
      </c>
      <c r="P2998" s="3">
        <v>0.38263633702216698</v>
      </c>
      <c r="Q2998" s="3">
        <v>0.329450403312116</v>
      </c>
      <c r="R2998" s="3">
        <v>0.27626446960206502</v>
      </c>
      <c r="S2998" s="3">
        <v>0.22307853589201401</v>
      </c>
      <c r="T2998" s="3">
        <v>0.19555314845080199</v>
      </c>
      <c r="U2998" s="3">
        <v>0.16802776100958999</v>
      </c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</row>
    <row r="2999" spans="1:41" x14ac:dyDescent="0.25">
      <c r="A2999" s="378" t="str">
        <f t="shared" si="24"/>
        <v>DIC7</v>
      </c>
      <c r="B2999" s="2" t="s">
        <v>4</v>
      </c>
      <c r="C2999" s="2" t="s">
        <v>2</v>
      </c>
      <c r="D2999" s="2" t="s">
        <v>27</v>
      </c>
      <c r="E2999" s="2" t="s">
        <v>59</v>
      </c>
      <c r="F2999" s="2" t="s">
        <v>261</v>
      </c>
      <c r="G2999" s="4"/>
      <c r="H2999" s="3">
        <v>7.6261793933805194E-2</v>
      </c>
      <c r="I2999" s="3">
        <v>7.4876163330034495E-2</v>
      </c>
      <c r="J2999" s="3">
        <v>7.4922840149444794E-2</v>
      </c>
      <c r="K2999" s="3">
        <v>7.4969516968854996E-2</v>
      </c>
      <c r="L2999" s="3">
        <v>7.5016193788265295E-2</v>
      </c>
      <c r="M2999" s="3">
        <v>6.9307107423537101E-2</v>
      </c>
      <c r="N2999" s="3">
        <v>6.3598021058808796E-2</v>
      </c>
      <c r="O2999" s="3">
        <v>5.8900117824654999E-2</v>
      </c>
      <c r="P2999" s="3">
        <v>5.4202214590501202E-2</v>
      </c>
      <c r="Q2999" s="3">
        <v>5.0308158339698601E-2</v>
      </c>
      <c r="R2999" s="3">
        <v>4.6414102088896E-2</v>
      </c>
      <c r="S2999" s="3">
        <v>4.2520045838093302E-2</v>
      </c>
      <c r="T2999" s="3">
        <v>3.9788271493942498E-2</v>
      </c>
      <c r="U2999" s="3">
        <v>3.7056497149791701E-2</v>
      </c>
      <c r="V2999" s="3">
        <v>1.79651735218327E-2</v>
      </c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</row>
    <row r="3000" spans="1:41" x14ac:dyDescent="0.25">
      <c r="A3000" s="378" t="str">
        <f t="shared" si="24"/>
        <v>DIC7</v>
      </c>
      <c r="B3000" s="2" t="s">
        <v>4</v>
      </c>
      <c r="C3000" s="2" t="s">
        <v>2</v>
      </c>
      <c r="D3000" s="2" t="s">
        <v>27</v>
      </c>
      <c r="E3000" s="2" t="s">
        <v>37</v>
      </c>
      <c r="F3000" s="2" t="s">
        <v>224</v>
      </c>
      <c r="G3000" s="4"/>
      <c r="H3000" s="3">
        <v>66.112604973443297</v>
      </c>
      <c r="I3000" s="3">
        <v>53.424404498537697</v>
      </c>
      <c r="J3000" s="3">
        <v>41.828386311251499</v>
      </c>
      <c r="K3000" s="3">
        <v>48.8477145624679</v>
      </c>
      <c r="L3000" s="3">
        <v>46.559369594433001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</row>
    <row r="3001" spans="1:41" x14ac:dyDescent="0.25">
      <c r="A3001" s="378" t="str">
        <f t="shared" si="24"/>
        <v>DIC7</v>
      </c>
      <c r="B3001" s="2" t="s">
        <v>4</v>
      </c>
      <c r="C3001" s="2" t="s">
        <v>2</v>
      </c>
      <c r="D3001" s="2" t="s">
        <v>27</v>
      </c>
      <c r="E3001" s="2" t="s">
        <v>37</v>
      </c>
      <c r="F3001" s="2" t="s">
        <v>225</v>
      </c>
      <c r="G3001" s="4"/>
      <c r="H3001" s="3">
        <v>188.452634183436</v>
      </c>
      <c r="I3001" s="3">
        <v>210.91358742621901</v>
      </c>
      <c r="J3001" s="3">
        <v>185.044485020547</v>
      </c>
      <c r="K3001" s="3">
        <v>183.71929434500299</v>
      </c>
      <c r="L3001" s="3">
        <v>141.690722394137</v>
      </c>
      <c r="M3001" s="3">
        <v>85.323487662677806</v>
      </c>
      <c r="N3001" s="3">
        <v>85.323487662677806</v>
      </c>
      <c r="O3001" s="3">
        <v>85.323487662677806</v>
      </c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</row>
    <row r="3002" spans="1:41" x14ac:dyDescent="0.25">
      <c r="A3002" s="378" t="str">
        <f t="shared" si="24"/>
        <v>DIC7</v>
      </c>
      <c r="B3002" s="2" t="s">
        <v>4</v>
      </c>
      <c r="C3002" s="2" t="s">
        <v>2</v>
      </c>
      <c r="D3002" s="2" t="s">
        <v>27</v>
      </c>
      <c r="E3002" s="2" t="s">
        <v>37</v>
      </c>
      <c r="F3002" s="2" t="s">
        <v>226</v>
      </c>
      <c r="G3002" s="4"/>
      <c r="H3002" s="3">
        <v>0.41812268961593002</v>
      </c>
      <c r="I3002" s="3">
        <v>0.395774087258491</v>
      </c>
      <c r="J3002" s="3">
        <v>0.37653669975188098</v>
      </c>
      <c r="K3002" s="3">
        <v>0.35729931224527001</v>
      </c>
      <c r="L3002" s="3">
        <v>0.33806192473865998</v>
      </c>
      <c r="M3002" s="3">
        <v>0.31126909896805099</v>
      </c>
      <c r="N3002" s="3">
        <v>0.28447627319744201</v>
      </c>
      <c r="O3002" s="3">
        <v>0.26322980632373499</v>
      </c>
      <c r="P3002" s="3">
        <v>0.24198333945002901</v>
      </c>
      <c r="Q3002" s="3">
        <v>0.22073687257632199</v>
      </c>
      <c r="R3002" s="3">
        <v>0.14127652980024299</v>
      </c>
      <c r="S3002" s="3">
        <v>0.14127652980025901</v>
      </c>
      <c r="T3002" s="3">
        <v>0.14127652980025901</v>
      </c>
      <c r="U3002" s="3">
        <v>0.10004009828259</v>
      </c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</row>
    <row r="3003" spans="1:41" x14ac:dyDescent="0.25">
      <c r="A3003" s="378" t="str">
        <f t="shared" si="24"/>
        <v>DIC7</v>
      </c>
      <c r="B3003" s="2" t="s">
        <v>4</v>
      </c>
      <c r="C3003" s="2" t="s">
        <v>2</v>
      </c>
      <c r="D3003" s="2" t="s">
        <v>27</v>
      </c>
      <c r="E3003" s="2" t="s">
        <v>37</v>
      </c>
      <c r="F3003" s="2" t="s">
        <v>227</v>
      </c>
      <c r="G3003" s="4"/>
      <c r="H3003" s="3">
        <v>2.2141956705433099</v>
      </c>
      <c r="I3003" s="3">
        <v>1.93151850142564</v>
      </c>
      <c r="J3003" s="3">
        <v>1.6334702466498701</v>
      </c>
      <c r="K3003" s="3">
        <v>1.3354219918740999</v>
      </c>
      <c r="L3003" s="3">
        <v>1.03737373709833</v>
      </c>
      <c r="M3003" s="3">
        <v>0.71791090196648499</v>
      </c>
      <c r="N3003" s="3">
        <v>0.39844806683464501</v>
      </c>
      <c r="O3003" s="3">
        <v>0.17779686488728899</v>
      </c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</row>
    <row r="3004" spans="1:41" x14ac:dyDescent="0.25">
      <c r="A3004" s="378" t="str">
        <f t="shared" si="24"/>
        <v>DIC7</v>
      </c>
      <c r="B3004" s="2" t="s">
        <v>4</v>
      </c>
      <c r="C3004" s="2" t="s">
        <v>2</v>
      </c>
      <c r="D3004" s="2" t="s">
        <v>27</v>
      </c>
      <c r="E3004" s="2" t="s">
        <v>37</v>
      </c>
      <c r="F3004" s="2" t="s">
        <v>228</v>
      </c>
      <c r="G3004" s="4"/>
      <c r="H3004" s="3">
        <v>0.33444362273962702</v>
      </c>
      <c r="I3004" s="3">
        <v>0.25044239005545399</v>
      </c>
      <c r="J3004" s="3">
        <v>0.19740570051860601</v>
      </c>
      <c r="K3004" s="3">
        <v>0.144369010981758</v>
      </c>
      <c r="L3004" s="3">
        <v>9.1332321444910006E-2</v>
      </c>
      <c r="M3004" s="3">
        <v>1.4314293378714E-2</v>
      </c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</row>
    <row r="3005" spans="1:41" x14ac:dyDescent="0.25">
      <c r="A3005" s="378" t="str">
        <f t="shared" si="24"/>
        <v>DIC7</v>
      </c>
      <c r="B3005" s="2" t="s">
        <v>4</v>
      </c>
      <c r="C3005" s="2" t="s">
        <v>2</v>
      </c>
      <c r="D3005" s="2" t="s">
        <v>27</v>
      </c>
      <c r="E3005" s="2" t="s">
        <v>37</v>
      </c>
      <c r="F3005" s="2" t="s">
        <v>229</v>
      </c>
      <c r="G3005" s="4"/>
      <c r="H3005" s="3">
        <v>13.697635975617301</v>
      </c>
      <c r="I3005" s="3">
        <v>13.4481774575871</v>
      </c>
      <c r="J3005" s="3">
        <v>13.4565808012812</v>
      </c>
      <c r="K3005" s="3">
        <v>13.464984144975199</v>
      </c>
      <c r="L3005" s="3">
        <v>13.4733874886692</v>
      </c>
      <c r="M3005" s="3">
        <v>12.445566495126201</v>
      </c>
      <c r="N3005" s="3">
        <v>11.417745501583299</v>
      </c>
      <c r="O3005" s="3">
        <v>10.571970317741499</v>
      </c>
      <c r="P3005" s="3">
        <v>9.7261951338996795</v>
      </c>
      <c r="Q3005" s="3">
        <v>9.0251385183718895</v>
      </c>
      <c r="R3005" s="3">
        <v>8.3240819028441102</v>
      </c>
      <c r="S3005" s="3">
        <v>7.62302528731633</v>
      </c>
      <c r="T3005" s="3">
        <v>7.1337013778712803</v>
      </c>
      <c r="U3005" s="3">
        <v>6.64482650908334</v>
      </c>
      <c r="V3005" s="3">
        <v>3.2101124382792001</v>
      </c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</row>
    <row r="3006" spans="1:41" x14ac:dyDescent="0.25">
      <c r="A3006" s="378" t="str">
        <f t="shared" si="24"/>
        <v>DIC7</v>
      </c>
      <c r="B3006" s="2" t="s">
        <v>4</v>
      </c>
      <c r="C3006" s="2" t="s">
        <v>2</v>
      </c>
      <c r="D3006" s="2" t="s">
        <v>27</v>
      </c>
      <c r="E3006" s="2" t="s">
        <v>37</v>
      </c>
      <c r="F3006" s="2" t="s">
        <v>184</v>
      </c>
      <c r="G3006" s="4"/>
      <c r="H3006" s="4"/>
      <c r="I3006" s="4"/>
      <c r="J3006" s="4"/>
      <c r="K3006" s="4"/>
      <c r="L3006" s="3">
        <v>49.977675907025898</v>
      </c>
      <c r="M3006" s="3">
        <v>159.62083632788199</v>
      </c>
      <c r="N3006" s="3">
        <v>166.241310100611</v>
      </c>
      <c r="O3006" s="3">
        <v>173.41478048990501</v>
      </c>
      <c r="P3006" s="3">
        <v>265.879405436502</v>
      </c>
      <c r="Q3006" s="3">
        <v>272.708548518903</v>
      </c>
      <c r="R3006" s="3">
        <v>279.60642670889098</v>
      </c>
      <c r="S3006" s="3">
        <v>286.43536578778799</v>
      </c>
      <c r="T3006" s="3">
        <v>293.566940415364</v>
      </c>
      <c r="U3006" s="3">
        <v>300.774947074735</v>
      </c>
      <c r="V3006" s="3">
        <v>311.02324124382199</v>
      </c>
      <c r="W3006" s="3">
        <v>320.98253832303499</v>
      </c>
      <c r="X3006" s="3">
        <v>327.767367604904</v>
      </c>
      <c r="Y3006" s="3">
        <v>336.35287214506201</v>
      </c>
      <c r="Z3006" s="3">
        <v>345.01046441514097</v>
      </c>
      <c r="AA3006" s="3">
        <v>353.740144415141</v>
      </c>
      <c r="AB3006" s="3">
        <v>362.54191214506199</v>
      </c>
      <c r="AC3006" s="3">
        <v>371.41576760490398</v>
      </c>
      <c r="AD3006" s="3">
        <v>383.55665486544399</v>
      </c>
      <c r="AE3006" s="3">
        <v>395.79228849571399</v>
      </c>
      <c r="AF3006" s="3">
        <v>408.12266849571398</v>
      </c>
      <c r="AG3006" s="3">
        <v>420.54779486544402</v>
      </c>
      <c r="AH3006" s="3">
        <v>433.06766760490399</v>
      </c>
      <c r="AI3006" s="3">
        <v>447.95110986093698</v>
      </c>
      <c r="AJ3006" s="3">
        <v>462.958490988954</v>
      </c>
      <c r="AK3006" s="3">
        <v>478.08981098895401</v>
      </c>
      <c r="AL3006" s="3">
        <v>493.34506986093697</v>
      </c>
      <c r="AM3006" s="3">
        <v>508.72426760490498</v>
      </c>
      <c r="AN3006" s="4"/>
      <c r="AO3006" s="4"/>
    </row>
    <row r="3007" spans="1:41" x14ac:dyDescent="0.25">
      <c r="A3007" s="378" t="str">
        <f t="shared" si="24"/>
        <v>DIC7</v>
      </c>
      <c r="B3007" s="2" t="s">
        <v>4</v>
      </c>
      <c r="C3007" s="2" t="s">
        <v>2</v>
      </c>
      <c r="D3007" s="2" t="s">
        <v>27</v>
      </c>
      <c r="E3007" s="2" t="s">
        <v>119</v>
      </c>
      <c r="F3007" s="2" t="s">
        <v>272</v>
      </c>
      <c r="G3007" s="4"/>
      <c r="H3007" s="3">
        <v>68.585731940983607</v>
      </c>
      <c r="I3007" s="3">
        <v>55.422893826604401</v>
      </c>
      <c r="J3007" s="3">
        <v>43.393094134163597</v>
      </c>
      <c r="K3007" s="3">
        <v>50.674999998213103</v>
      </c>
      <c r="L3007" s="3">
        <v>48.301053084017497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</row>
    <row r="3008" spans="1:41" x14ac:dyDescent="0.25">
      <c r="A3008" s="378" t="str">
        <f t="shared" si="24"/>
        <v>DIC7</v>
      </c>
      <c r="B3008" s="2" t="s">
        <v>4</v>
      </c>
      <c r="C3008" s="2" t="s">
        <v>2</v>
      </c>
      <c r="D3008" s="2" t="s">
        <v>27</v>
      </c>
      <c r="E3008" s="2" t="s">
        <v>120</v>
      </c>
      <c r="F3008" s="2" t="s">
        <v>273</v>
      </c>
      <c r="G3008" s="4"/>
      <c r="H3008" s="3">
        <v>224.13144897663</v>
      </c>
      <c r="I3008" s="3">
        <v>246.59240221941201</v>
      </c>
      <c r="J3008" s="3">
        <v>220.72329981374</v>
      </c>
      <c r="K3008" s="3">
        <v>219.39810913819699</v>
      </c>
      <c r="L3008" s="3">
        <v>177.36953718733099</v>
      </c>
      <c r="M3008" s="3">
        <v>121.002302455871</v>
      </c>
      <c r="N3008" s="3">
        <v>121.002302455871</v>
      </c>
      <c r="O3008" s="3">
        <v>121.002302455871</v>
      </c>
      <c r="P3008" s="3">
        <v>13.7668656107645</v>
      </c>
      <c r="Q3008" s="3">
        <v>12.927019439055</v>
      </c>
      <c r="R3008" s="3">
        <v>6.7289795431712296</v>
      </c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</row>
    <row r="3009" spans="1:41" x14ac:dyDescent="0.25">
      <c r="A3009" s="378" t="str">
        <f t="shared" si="24"/>
        <v>DIC7</v>
      </c>
      <c r="B3009" s="2" t="s">
        <v>4</v>
      </c>
      <c r="C3009" s="2" t="s">
        <v>2</v>
      </c>
      <c r="D3009" s="2" t="s">
        <v>27</v>
      </c>
      <c r="E3009" s="2" t="s">
        <v>121</v>
      </c>
      <c r="F3009" s="2" t="s">
        <v>274</v>
      </c>
      <c r="G3009" s="4"/>
      <c r="H3009" s="3">
        <v>0.76119589685056099</v>
      </c>
      <c r="I3009" s="3">
        <v>0.72051007702467895</v>
      </c>
      <c r="J3009" s="3">
        <v>0.68548825017857495</v>
      </c>
      <c r="K3009" s="3">
        <v>0.65046642333247195</v>
      </c>
      <c r="L3009" s="3">
        <v>0.61544459648636796</v>
      </c>
      <c r="M3009" s="3">
        <v>0.56666803030586999</v>
      </c>
      <c r="N3009" s="3">
        <v>0.51789146412537101</v>
      </c>
      <c r="O3009" s="3">
        <v>0.479212091279826</v>
      </c>
      <c r="P3009" s="3">
        <v>0.44053271843427999</v>
      </c>
      <c r="Q3009" s="3">
        <v>0.40185334558873498</v>
      </c>
      <c r="R3009" s="3">
        <v>0.257195118743764</v>
      </c>
      <c r="S3009" s="3">
        <v>0.257195118743764</v>
      </c>
      <c r="T3009" s="3">
        <v>0.257195118743764</v>
      </c>
      <c r="U3009" s="3">
        <v>0.18212384600123699</v>
      </c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</row>
    <row r="3010" spans="1:41" x14ac:dyDescent="0.25">
      <c r="A3010" s="378" t="str">
        <f t="shared" si="24"/>
        <v>DIC7</v>
      </c>
      <c r="B3010" s="2" t="s">
        <v>4</v>
      </c>
      <c r="C3010" s="2" t="s">
        <v>2</v>
      </c>
      <c r="D3010" s="2" t="s">
        <v>27</v>
      </c>
      <c r="E3010" s="2" t="s">
        <v>123</v>
      </c>
      <c r="F3010" s="2" t="s">
        <v>276</v>
      </c>
      <c r="G3010" s="4"/>
      <c r="H3010" s="3">
        <v>4.0478282784084998</v>
      </c>
      <c r="I3010" s="3">
        <v>3.7651511092908301</v>
      </c>
      <c r="J3010" s="3">
        <v>3.4671028545150602</v>
      </c>
      <c r="K3010" s="3">
        <v>3.1690545997392898</v>
      </c>
      <c r="L3010" s="3">
        <v>2.8710063449635199</v>
      </c>
      <c r="M3010" s="3">
        <v>2.5515435098316801</v>
      </c>
      <c r="N3010" s="3">
        <v>2.2320806746998398</v>
      </c>
      <c r="O3010" s="3">
        <v>2.01142947275248</v>
      </c>
      <c r="P3010" s="3">
        <v>1.6658248218678</v>
      </c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</row>
    <row r="3011" spans="1:41" x14ac:dyDescent="0.25">
      <c r="A3011" s="378" t="str">
        <f t="shared" si="24"/>
        <v>DIC7</v>
      </c>
      <c r="B3011" s="2" t="s">
        <v>4</v>
      </c>
      <c r="C3011" s="2" t="s">
        <v>2</v>
      </c>
      <c r="D3011" s="2" t="s">
        <v>27</v>
      </c>
      <c r="E3011" s="2" t="s">
        <v>124</v>
      </c>
      <c r="F3011" s="2" t="s">
        <v>277</v>
      </c>
      <c r="G3011" s="4"/>
      <c r="H3011" s="3">
        <v>1.23691130705136</v>
      </c>
      <c r="I3011" s="3">
        <v>1.1529100743671901</v>
      </c>
      <c r="J3011" s="3">
        <v>1.0998733848303399</v>
      </c>
      <c r="K3011" s="3">
        <v>1.04683669529349</v>
      </c>
      <c r="L3011" s="3">
        <v>0.99380000575664695</v>
      </c>
      <c r="M3011" s="3">
        <v>0.916781977690451</v>
      </c>
      <c r="N3011" s="3">
        <v>0.83976394962425505</v>
      </c>
      <c r="O3011" s="3">
        <v>0.77562709872783797</v>
      </c>
      <c r="P3011" s="3">
        <v>0.71149024783142101</v>
      </c>
      <c r="Q3011" s="3">
        <v>0.65032556261695695</v>
      </c>
      <c r="R3011" s="3">
        <v>0.58916087740249401</v>
      </c>
      <c r="S3011" s="3">
        <v>0.52799619218803095</v>
      </c>
      <c r="T3011" s="3">
        <v>0.49634155080435</v>
      </c>
      <c r="U3011" s="3">
        <v>0.46468690942066898</v>
      </c>
      <c r="V3011" s="3">
        <v>0.137978719289061</v>
      </c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</row>
    <row r="3012" spans="1:41" x14ac:dyDescent="0.25">
      <c r="A3012" s="378" t="str">
        <f t="shared" si="24"/>
        <v>DIC7</v>
      </c>
      <c r="B3012" s="2" t="s">
        <v>4</v>
      </c>
      <c r="C3012" s="2" t="s">
        <v>2</v>
      </c>
      <c r="D3012" s="2" t="s">
        <v>27</v>
      </c>
      <c r="E3012" s="2" t="s">
        <v>125</v>
      </c>
      <c r="F3012" s="2" t="s">
        <v>278</v>
      </c>
      <c r="G3012" s="4"/>
      <c r="H3012" s="3">
        <v>13.7296001151218</v>
      </c>
      <c r="I3012" s="3">
        <v>13.4801415970917</v>
      </c>
      <c r="J3012" s="3">
        <v>13.488544940785699</v>
      </c>
      <c r="K3012" s="3">
        <v>13.4969482844797</v>
      </c>
      <c r="L3012" s="3">
        <v>13.505351628173701</v>
      </c>
      <c r="M3012" s="3">
        <v>12.477530634630799</v>
      </c>
      <c r="N3012" s="3">
        <v>11.4497096410878</v>
      </c>
      <c r="O3012" s="3">
        <v>10.603934457246</v>
      </c>
      <c r="P3012" s="3">
        <v>9.7581592734042104</v>
      </c>
      <c r="Q3012" s="3">
        <v>9.0571026578764293</v>
      </c>
      <c r="R3012" s="3">
        <v>8.3560460423486393</v>
      </c>
      <c r="S3012" s="3">
        <v>7.65498942682086</v>
      </c>
      <c r="T3012" s="3">
        <v>7.1631813088201799</v>
      </c>
      <c r="U3012" s="3">
        <v>6.6713731908195104</v>
      </c>
      <c r="V3012" s="3">
        <v>3.2343147955270002</v>
      </c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</row>
    <row r="3013" spans="1:41" x14ac:dyDescent="0.25">
      <c r="A3013" s="378" t="str">
        <f t="shared" si="24"/>
        <v>DIC7</v>
      </c>
      <c r="B3013" s="2" t="s">
        <v>4</v>
      </c>
      <c r="C3013" s="2" t="s">
        <v>2</v>
      </c>
      <c r="D3013" s="2" t="s">
        <v>27</v>
      </c>
      <c r="E3013" s="2" t="s">
        <v>127</v>
      </c>
      <c r="F3013" s="2" t="s">
        <v>267</v>
      </c>
      <c r="G3013" s="4"/>
      <c r="H3013" s="3">
        <v>85.323487662677806</v>
      </c>
      <c r="I3013" s="3">
        <v>85.323487662677806</v>
      </c>
      <c r="J3013" s="3">
        <v>85.323487662677806</v>
      </c>
      <c r="K3013" s="3">
        <v>85.323487662677806</v>
      </c>
      <c r="L3013" s="3">
        <v>85.323487662677806</v>
      </c>
      <c r="M3013" s="3">
        <v>85.323487662677806</v>
      </c>
      <c r="N3013" s="3">
        <v>85.323487662677806</v>
      </c>
      <c r="O3013" s="3">
        <v>85.323487662677806</v>
      </c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</row>
    <row r="3014" spans="1:41" x14ac:dyDescent="0.25">
      <c r="A3014" s="378" t="str">
        <f t="shared" si="24"/>
        <v>DIC7</v>
      </c>
      <c r="B3014" s="2" t="s">
        <v>4</v>
      </c>
      <c r="C3014" s="2" t="s">
        <v>2</v>
      </c>
      <c r="D3014" s="2" t="s">
        <v>27</v>
      </c>
      <c r="E3014" s="2" t="s">
        <v>128</v>
      </c>
      <c r="F3014" s="2" t="s">
        <v>268</v>
      </c>
      <c r="G3014" s="4"/>
      <c r="H3014" s="3">
        <v>0.41812268961593002</v>
      </c>
      <c r="I3014" s="3">
        <v>0.395774087258491</v>
      </c>
      <c r="J3014" s="3">
        <v>0.37653669975188098</v>
      </c>
      <c r="K3014" s="3">
        <v>0.35729931224527001</v>
      </c>
      <c r="L3014" s="3">
        <v>0.33806192473865998</v>
      </c>
      <c r="M3014" s="3">
        <v>0.31126909896805099</v>
      </c>
      <c r="N3014" s="3">
        <v>0.28447627319744201</v>
      </c>
      <c r="O3014" s="3">
        <v>0.26322980632373499</v>
      </c>
      <c r="P3014" s="3">
        <v>0.24198333945002901</v>
      </c>
      <c r="Q3014" s="3">
        <v>0.22073687257632199</v>
      </c>
      <c r="R3014" s="3">
        <v>0.14127652980024299</v>
      </c>
      <c r="S3014" s="3">
        <v>0.14127652980025901</v>
      </c>
      <c r="T3014" s="3">
        <v>0.14127652980025901</v>
      </c>
      <c r="U3014" s="3">
        <v>0.10004009828259</v>
      </c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</row>
    <row r="3015" spans="1:41" x14ac:dyDescent="0.25">
      <c r="A3015" s="378" t="str">
        <f t="shared" si="24"/>
        <v>DIC7</v>
      </c>
      <c r="B3015" s="2" t="s">
        <v>4</v>
      </c>
      <c r="C3015" s="2" t="s">
        <v>2</v>
      </c>
      <c r="D3015" s="2" t="s">
        <v>27</v>
      </c>
      <c r="E3015" s="2" t="s">
        <v>159</v>
      </c>
      <c r="F3015" s="2" t="s">
        <v>269</v>
      </c>
      <c r="G3015" s="4"/>
      <c r="H3015" s="3">
        <v>0.403359504202492</v>
      </c>
      <c r="I3015" s="3">
        <v>0.403359504202492</v>
      </c>
      <c r="J3015" s="3">
        <v>0.403359504202492</v>
      </c>
      <c r="K3015" s="3">
        <v>0.403359504202492</v>
      </c>
      <c r="L3015" s="3">
        <v>0.403359504202492</v>
      </c>
      <c r="M3015" s="3">
        <v>0.403359504202492</v>
      </c>
      <c r="N3015" s="3">
        <v>0.36532673241008501</v>
      </c>
      <c r="O3015" s="3">
        <v>0.32642470806042401</v>
      </c>
      <c r="P3015" s="3">
        <v>0.28752268371076301</v>
      </c>
      <c r="Q3015" s="3">
        <v>0.25042341799540702</v>
      </c>
      <c r="R3015" s="3">
        <v>0.21332415228005</v>
      </c>
      <c r="S3015" s="3">
        <v>0.17622488656469401</v>
      </c>
      <c r="T3015" s="3">
        <v>0.15702485393639201</v>
      </c>
      <c r="U3015" s="3">
        <v>0.13782482130809101</v>
      </c>
      <c r="V3015" s="3">
        <v>1.04805496484129E-2</v>
      </c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</row>
    <row r="3016" spans="1:41" x14ac:dyDescent="0.25">
      <c r="A3016" s="378" t="str">
        <f t="shared" si="24"/>
        <v>DIC7</v>
      </c>
      <c r="B3016" s="2" t="s">
        <v>4</v>
      </c>
      <c r="C3016" s="2" t="s">
        <v>2</v>
      </c>
      <c r="D3016" s="2" t="s">
        <v>27</v>
      </c>
      <c r="E3016" s="2" t="s">
        <v>132</v>
      </c>
      <c r="F3016" s="2" t="s">
        <v>262</v>
      </c>
      <c r="G3016" s="4"/>
      <c r="H3016" s="3">
        <v>9.4806706723037593</v>
      </c>
      <c r="I3016" s="3">
        <v>10.092326844710399</v>
      </c>
      <c r="J3016" s="3">
        <v>10.092326844710399</v>
      </c>
      <c r="K3016" s="3">
        <v>10.092326844710399</v>
      </c>
      <c r="L3016" s="3">
        <v>10.092326844710399</v>
      </c>
      <c r="M3016" s="3">
        <v>10.092326844710399</v>
      </c>
      <c r="N3016" s="3">
        <v>10.092326844710399</v>
      </c>
      <c r="O3016" s="3">
        <v>10.092326844710399</v>
      </c>
      <c r="P3016" s="3">
        <v>10.092326844710399</v>
      </c>
      <c r="Q3016" s="3">
        <v>10.092326844710399</v>
      </c>
      <c r="R3016" s="3">
        <v>10.092326844710399</v>
      </c>
      <c r="S3016" s="3">
        <v>10.092326844710399</v>
      </c>
      <c r="T3016" s="3">
        <v>10.092326844710399</v>
      </c>
      <c r="U3016" s="3">
        <v>10.092326844710399</v>
      </c>
      <c r="V3016" s="3">
        <v>10.092326844710399</v>
      </c>
      <c r="W3016" s="3">
        <v>10.092326844710399</v>
      </c>
      <c r="X3016" s="3">
        <v>10.092326844710399</v>
      </c>
      <c r="Y3016" s="3">
        <v>10.092326844710399</v>
      </c>
      <c r="Z3016" s="3">
        <v>10.092326844710399</v>
      </c>
      <c r="AA3016" s="3">
        <v>10.092326844710399</v>
      </c>
      <c r="AB3016" s="3">
        <v>10.092326844710399</v>
      </c>
      <c r="AC3016" s="3">
        <v>10.092326844710399</v>
      </c>
      <c r="AD3016" s="3">
        <v>10.092326844710399</v>
      </c>
      <c r="AE3016" s="3">
        <v>10.092326844710399</v>
      </c>
      <c r="AF3016" s="3">
        <v>10.092326844710399</v>
      </c>
      <c r="AG3016" s="3">
        <v>10.092326844710399</v>
      </c>
      <c r="AH3016" s="3">
        <v>10.092326844710399</v>
      </c>
      <c r="AI3016" s="3">
        <v>10.092326844710399</v>
      </c>
      <c r="AJ3016" s="3">
        <v>10.092326844710399</v>
      </c>
      <c r="AK3016" s="3">
        <v>10.092326844710399</v>
      </c>
      <c r="AL3016" s="3">
        <v>10.092326844710399</v>
      </c>
      <c r="AM3016" s="3">
        <v>10.092326844710399</v>
      </c>
      <c r="AN3016" s="4"/>
      <c r="AO3016" s="4"/>
    </row>
    <row r="3017" spans="1:41" x14ac:dyDescent="0.25">
      <c r="A3017" s="378" t="str">
        <f t="shared" si="24"/>
        <v>DIC7</v>
      </c>
      <c r="B3017" s="2" t="s">
        <v>4</v>
      </c>
      <c r="C3017" s="2" t="s">
        <v>2</v>
      </c>
      <c r="D3017" s="2" t="s">
        <v>27</v>
      </c>
      <c r="E3017" s="2" t="s">
        <v>133</v>
      </c>
      <c r="F3017" s="2" t="s">
        <v>263</v>
      </c>
      <c r="G3017" s="4"/>
      <c r="H3017" s="3">
        <v>3.6351787607135599</v>
      </c>
      <c r="I3017" s="3">
        <v>4.1573407601939198</v>
      </c>
      <c r="J3017" s="3">
        <v>4.1573407601939198</v>
      </c>
      <c r="K3017" s="3">
        <v>4.1573407601939198</v>
      </c>
      <c r="L3017" s="3">
        <v>4.1573407601939198</v>
      </c>
      <c r="M3017" s="3">
        <v>4.1573407601939198</v>
      </c>
      <c r="N3017" s="3">
        <v>4.1573407601939198</v>
      </c>
      <c r="O3017" s="3">
        <v>4.1573407601939198</v>
      </c>
      <c r="P3017" s="3">
        <v>4.1573407601939198</v>
      </c>
      <c r="Q3017" s="3">
        <v>4.1573407601939198</v>
      </c>
      <c r="R3017" s="3">
        <v>4.1573407601939198</v>
      </c>
      <c r="S3017" s="3">
        <v>4.1573407601939198</v>
      </c>
      <c r="T3017" s="3">
        <v>4.1573407601939198</v>
      </c>
      <c r="U3017" s="3">
        <v>4.1573407601939198</v>
      </c>
      <c r="V3017" s="3">
        <v>4.1573407601939198</v>
      </c>
      <c r="W3017" s="3">
        <v>4.1573407601939198</v>
      </c>
      <c r="X3017" s="3">
        <v>4.1573407601939198</v>
      </c>
      <c r="Y3017" s="3">
        <v>4.1573407601939198</v>
      </c>
      <c r="Z3017" s="3">
        <v>4.1573407601939198</v>
      </c>
      <c r="AA3017" s="3">
        <v>4.1573407601939198</v>
      </c>
      <c r="AB3017" s="3">
        <v>4.1573407601939198</v>
      </c>
      <c r="AC3017" s="3">
        <v>4.1573407601939198</v>
      </c>
      <c r="AD3017" s="3">
        <v>4.1573407601939198</v>
      </c>
      <c r="AE3017" s="3">
        <v>4.1573407601939198</v>
      </c>
      <c r="AF3017" s="3">
        <v>4.1573407601939198</v>
      </c>
      <c r="AG3017" s="3">
        <v>4.1573407601939198</v>
      </c>
      <c r="AH3017" s="3">
        <v>4.1573407601939198</v>
      </c>
      <c r="AI3017" s="3">
        <v>4.1573407601939198</v>
      </c>
      <c r="AJ3017" s="3">
        <v>4.1573407601939198</v>
      </c>
      <c r="AK3017" s="3">
        <v>4.1573407601939198</v>
      </c>
      <c r="AL3017" s="3">
        <v>4.1573407601939198</v>
      </c>
      <c r="AM3017" s="3">
        <v>4.1573407601939198</v>
      </c>
      <c r="AN3017" s="4"/>
      <c r="AO3017" s="4"/>
    </row>
    <row r="3018" spans="1:41" x14ac:dyDescent="0.25">
      <c r="A3018" s="378" t="str">
        <f t="shared" si="24"/>
        <v>DIC7</v>
      </c>
      <c r="B3018" s="2" t="s">
        <v>4</v>
      </c>
      <c r="C3018" s="2" t="s">
        <v>2</v>
      </c>
      <c r="D3018" s="2" t="s">
        <v>27</v>
      </c>
      <c r="E3018" s="2" t="s">
        <v>38</v>
      </c>
      <c r="F3018" s="2" t="s">
        <v>185</v>
      </c>
      <c r="G3018" s="4"/>
      <c r="H3018" s="3">
        <v>42.3241576868799</v>
      </c>
      <c r="I3018" s="3">
        <v>27.442715218319801</v>
      </c>
      <c r="J3018" s="3">
        <v>32.929243306584702</v>
      </c>
      <c r="K3018" s="3">
        <v>38.377949249032397</v>
      </c>
      <c r="L3018" s="3">
        <v>43.788833045662997</v>
      </c>
      <c r="M3018" s="3">
        <v>49.161894696476502</v>
      </c>
      <c r="N3018" s="3">
        <v>54.497134201473102</v>
      </c>
      <c r="O3018" s="3">
        <v>57.019063907105199</v>
      </c>
      <c r="P3018" s="3">
        <v>59.485172163358598</v>
      </c>
      <c r="Q3018" s="3">
        <v>61.828744826826998</v>
      </c>
      <c r="R3018" s="3">
        <v>64.172808232125305</v>
      </c>
      <c r="S3018" s="3">
        <v>66.460768235847596</v>
      </c>
      <c r="T3018" s="3">
        <v>66.939547384569195</v>
      </c>
      <c r="U3018" s="3">
        <v>67.366472063789899</v>
      </c>
      <c r="V3018" s="3">
        <v>67.741542273510206</v>
      </c>
      <c r="W3018" s="3">
        <v>68.064758013729701</v>
      </c>
      <c r="X3018" s="3">
        <v>68.336119284448401</v>
      </c>
      <c r="Y3018" s="3">
        <v>68.122850763008401</v>
      </c>
      <c r="Z3018" s="3">
        <v>67.857720239104097</v>
      </c>
      <c r="AA3018" s="3">
        <v>67.525640792463506</v>
      </c>
      <c r="AB3018" s="3">
        <v>67.134110013092098</v>
      </c>
      <c r="AC3018" s="3">
        <v>66.683127900990002</v>
      </c>
      <c r="AD3018" s="3">
        <v>66.195742142677005</v>
      </c>
      <c r="AE3018" s="3">
        <v>65.656548555618897</v>
      </c>
      <c r="AF3018" s="3">
        <v>65.065547139815706</v>
      </c>
      <c r="AG3018" s="3">
        <v>64.422737895267602</v>
      </c>
      <c r="AH3018" s="3">
        <v>63.7281208219744</v>
      </c>
      <c r="AI3018" s="3">
        <v>63.661860911856301</v>
      </c>
      <c r="AJ3018" s="3">
        <v>63.539284007753999</v>
      </c>
      <c r="AK3018" s="3">
        <v>63.360390109667698</v>
      </c>
      <c r="AL3018" s="3">
        <v>63.125179217597299</v>
      </c>
      <c r="AM3018" s="3">
        <v>62.833651331542598</v>
      </c>
      <c r="AN3018" s="4"/>
      <c r="AO3018" s="4"/>
    </row>
    <row r="3019" spans="1:41" x14ac:dyDescent="0.25">
      <c r="A3019" s="378" t="str">
        <f t="shared" si="24"/>
        <v>DIC7</v>
      </c>
      <c r="B3019" s="2" t="s">
        <v>4</v>
      </c>
      <c r="C3019" s="2" t="s">
        <v>2</v>
      </c>
      <c r="D3019" s="2" t="s">
        <v>27</v>
      </c>
      <c r="E3019" s="2" t="s">
        <v>38</v>
      </c>
      <c r="F3019" s="2" t="s">
        <v>270</v>
      </c>
      <c r="G3019" s="4"/>
      <c r="H3019" s="3">
        <v>81.431471340728706</v>
      </c>
      <c r="I3019" s="3">
        <v>86.685114653033693</v>
      </c>
      <c r="J3019" s="3">
        <v>86.685114653033693</v>
      </c>
      <c r="K3019" s="3">
        <v>86.685114653033693</v>
      </c>
      <c r="L3019" s="3">
        <v>86.685114653033693</v>
      </c>
      <c r="M3019" s="3">
        <v>86.685114653033693</v>
      </c>
      <c r="N3019" s="3">
        <v>86.685114653033693</v>
      </c>
      <c r="O3019" s="3">
        <v>86.685114653033693</v>
      </c>
      <c r="P3019" s="3">
        <v>86.685114653033693</v>
      </c>
      <c r="Q3019" s="3">
        <v>86.685114653033693</v>
      </c>
      <c r="R3019" s="3">
        <v>86.685114653033693</v>
      </c>
      <c r="S3019" s="3">
        <v>86.685114653033693</v>
      </c>
      <c r="T3019" s="3">
        <v>86.685114653033693</v>
      </c>
      <c r="U3019" s="3">
        <v>86.685114653033693</v>
      </c>
      <c r="V3019" s="3">
        <v>86.685114653033693</v>
      </c>
      <c r="W3019" s="3">
        <v>86.685114653033693</v>
      </c>
      <c r="X3019" s="3">
        <v>86.685114653033693</v>
      </c>
      <c r="Y3019" s="3">
        <v>86.685114653033693</v>
      </c>
      <c r="Z3019" s="3">
        <v>86.685114653033693</v>
      </c>
      <c r="AA3019" s="3">
        <v>86.685114653033693</v>
      </c>
      <c r="AB3019" s="3">
        <v>86.685114653033693</v>
      </c>
      <c r="AC3019" s="3">
        <v>86.685114653033693</v>
      </c>
      <c r="AD3019" s="3">
        <v>86.685114653033693</v>
      </c>
      <c r="AE3019" s="3">
        <v>86.685114653033693</v>
      </c>
      <c r="AF3019" s="3">
        <v>86.685114653033693</v>
      </c>
      <c r="AG3019" s="3">
        <v>86.685114653033693</v>
      </c>
      <c r="AH3019" s="3">
        <v>86.685114653033693</v>
      </c>
      <c r="AI3019" s="3">
        <v>86.685114653033693</v>
      </c>
      <c r="AJ3019" s="3">
        <v>86.685114653033693</v>
      </c>
      <c r="AK3019" s="3">
        <v>86.685114653033693</v>
      </c>
      <c r="AL3019" s="3">
        <v>86.685114653033693</v>
      </c>
      <c r="AM3019" s="3">
        <v>86.685114653033693</v>
      </c>
      <c r="AN3019" s="4"/>
      <c r="AO3019" s="4"/>
    </row>
    <row r="3020" spans="1:41" x14ac:dyDescent="0.25">
      <c r="A3020" s="378" t="str">
        <f t="shared" si="24"/>
        <v>DIC7</v>
      </c>
      <c r="B3020" s="2" t="s">
        <v>4</v>
      </c>
      <c r="C3020" s="2" t="s">
        <v>2</v>
      </c>
      <c r="D3020" s="2" t="s">
        <v>27</v>
      </c>
      <c r="E3020" s="2" t="s">
        <v>38</v>
      </c>
      <c r="F3020" s="2" t="s">
        <v>271</v>
      </c>
      <c r="G3020" s="4"/>
      <c r="H3020" s="3">
        <v>111.15776837551699</v>
      </c>
      <c r="I3020" s="3">
        <v>127.12462074052701</v>
      </c>
      <c r="J3020" s="3">
        <v>127.12462074052701</v>
      </c>
      <c r="K3020" s="3">
        <v>127.12462074052701</v>
      </c>
      <c r="L3020" s="3">
        <v>127.12462074052701</v>
      </c>
      <c r="M3020" s="3">
        <v>127.12462074052701</v>
      </c>
      <c r="N3020" s="3">
        <v>127.12462074052701</v>
      </c>
      <c r="O3020" s="3">
        <v>127.12462074052701</v>
      </c>
      <c r="P3020" s="3">
        <v>127.12462074052701</v>
      </c>
      <c r="Q3020" s="3">
        <v>127.12462074052701</v>
      </c>
      <c r="R3020" s="3">
        <v>127.12462074052701</v>
      </c>
      <c r="S3020" s="3">
        <v>127.12462074052701</v>
      </c>
      <c r="T3020" s="3">
        <v>127.12462074052701</v>
      </c>
      <c r="U3020" s="3">
        <v>127.12462074052701</v>
      </c>
      <c r="V3020" s="3">
        <v>127.12462074052701</v>
      </c>
      <c r="W3020" s="3">
        <v>127.12462074052701</v>
      </c>
      <c r="X3020" s="3">
        <v>127.12462074052701</v>
      </c>
      <c r="Y3020" s="3">
        <v>127.12462074052701</v>
      </c>
      <c r="Z3020" s="3">
        <v>127.12462074052701</v>
      </c>
      <c r="AA3020" s="3">
        <v>127.12462074052701</v>
      </c>
      <c r="AB3020" s="3">
        <v>127.12462074052701</v>
      </c>
      <c r="AC3020" s="3">
        <v>127.12462074052701</v>
      </c>
      <c r="AD3020" s="3">
        <v>127.12462074052701</v>
      </c>
      <c r="AE3020" s="3">
        <v>127.12462074052701</v>
      </c>
      <c r="AF3020" s="3">
        <v>127.12462074052701</v>
      </c>
      <c r="AG3020" s="3">
        <v>127.12462074052701</v>
      </c>
      <c r="AH3020" s="3">
        <v>127.12462074052701</v>
      </c>
      <c r="AI3020" s="3">
        <v>127.12462074052701</v>
      </c>
      <c r="AJ3020" s="3">
        <v>127.12462074052701</v>
      </c>
      <c r="AK3020" s="3">
        <v>127.12462074052701</v>
      </c>
      <c r="AL3020" s="3">
        <v>127.12462074052701</v>
      </c>
      <c r="AM3020" s="3">
        <v>127.12462074052701</v>
      </c>
      <c r="AN3020" s="4"/>
      <c r="AO3020" s="4"/>
    </row>
    <row r="3021" spans="1:41" x14ac:dyDescent="0.25">
      <c r="A3021" s="378" t="str">
        <f t="shared" si="24"/>
        <v>DIC7</v>
      </c>
      <c r="B3021" s="2" t="s">
        <v>4</v>
      </c>
      <c r="C3021" s="2" t="s">
        <v>2</v>
      </c>
      <c r="D3021" s="2" t="s">
        <v>27</v>
      </c>
      <c r="E3021" s="2" t="s">
        <v>134</v>
      </c>
      <c r="F3021" s="2" t="s">
        <v>279</v>
      </c>
      <c r="G3021" s="4"/>
      <c r="H3021" s="3">
        <v>2.9272459675263298</v>
      </c>
      <c r="I3021" s="3">
        <v>3.11610054607642</v>
      </c>
      <c r="J3021" s="3">
        <v>3.11610054607642</v>
      </c>
      <c r="K3021" s="3">
        <v>3.11610054607642</v>
      </c>
      <c r="L3021" s="3">
        <v>3.11610054607642</v>
      </c>
      <c r="M3021" s="3">
        <v>3.11610054607642</v>
      </c>
      <c r="N3021" s="3">
        <v>3.11610054607642</v>
      </c>
      <c r="O3021" s="3">
        <v>3.11610054607642</v>
      </c>
      <c r="P3021" s="3">
        <v>3.11610054607642</v>
      </c>
      <c r="Q3021" s="3">
        <v>3.11610054607642</v>
      </c>
      <c r="R3021" s="3">
        <v>3.11610054607642</v>
      </c>
      <c r="S3021" s="3">
        <v>3.11610054607642</v>
      </c>
      <c r="T3021" s="3">
        <v>3.11610054607642</v>
      </c>
      <c r="U3021" s="3">
        <v>3.11610054607642</v>
      </c>
      <c r="V3021" s="3">
        <v>3.11610054607642</v>
      </c>
      <c r="W3021" s="3">
        <v>3.11610054607642</v>
      </c>
      <c r="X3021" s="3">
        <v>3.11610054607642</v>
      </c>
      <c r="Y3021" s="3">
        <v>3.11610054607642</v>
      </c>
      <c r="Z3021" s="3">
        <v>3.11610054607642</v>
      </c>
      <c r="AA3021" s="3">
        <v>3.11610054607642</v>
      </c>
      <c r="AB3021" s="3">
        <v>3.11610054607642</v>
      </c>
      <c r="AC3021" s="3">
        <v>3.11610054607642</v>
      </c>
      <c r="AD3021" s="3">
        <v>3.11610054607642</v>
      </c>
      <c r="AE3021" s="3">
        <v>3.11610054607642</v>
      </c>
      <c r="AF3021" s="3">
        <v>3.11610054607642</v>
      </c>
      <c r="AG3021" s="3">
        <v>3.11610054607642</v>
      </c>
      <c r="AH3021" s="3">
        <v>3.11610054607642</v>
      </c>
      <c r="AI3021" s="3">
        <v>3.11610054607642</v>
      </c>
      <c r="AJ3021" s="3">
        <v>3.11610054607642</v>
      </c>
      <c r="AK3021" s="3">
        <v>3.11610054607642</v>
      </c>
      <c r="AL3021" s="3">
        <v>3.11610054607642</v>
      </c>
      <c r="AM3021" s="3">
        <v>3.11610054607642</v>
      </c>
      <c r="AN3021" s="4"/>
      <c r="AO3021" s="4"/>
    </row>
    <row r="3022" spans="1:41" x14ac:dyDescent="0.25">
      <c r="A3022" s="378" t="str">
        <f t="shared" si="24"/>
        <v>DIC7</v>
      </c>
      <c r="B3022" s="2" t="s">
        <v>4</v>
      </c>
      <c r="C3022" s="2" t="s">
        <v>2</v>
      </c>
      <c r="D3022" s="2" t="s">
        <v>27</v>
      </c>
      <c r="E3022" s="2" t="s">
        <v>135</v>
      </c>
      <c r="F3022" s="2" t="s">
        <v>280</v>
      </c>
      <c r="G3022" s="4"/>
      <c r="H3022" s="3">
        <v>0.24284476982969799</v>
      </c>
      <c r="I3022" s="3">
        <v>0.27772732139718498</v>
      </c>
      <c r="J3022" s="3">
        <v>0.27772732139718498</v>
      </c>
      <c r="K3022" s="3">
        <v>0.27772732139718498</v>
      </c>
      <c r="L3022" s="3">
        <v>0.27772732139718498</v>
      </c>
      <c r="M3022" s="3">
        <v>0.27772732139718498</v>
      </c>
      <c r="N3022" s="3">
        <v>0.27772732139718498</v>
      </c>
      <c r="O3022" s="3">
        <v>0.27772732139718498</v>
      </c>
      <c r="P3022" s="3">
        <v>0.27772732139718498</v>
      </c>
      <c r="Q3022" s="3">
        <v>0.27772732139718498</v>
      </c>
      <c r="R3022" s="3">
        <v>0.27772732139718498</v>
      </c>
      <c r="S3022" s="3">
        <v>0.27772732139718498</v>
      </c>
      <c r="T3022" s="3">
        <v>0.27772732139718498</v>
      </c>
      <c r="U3022" s="3">
        <v>0.27772732139718498</v>
      </c>
      <c r="V3022" s="3">
        <v>0.27772732139718498</v>
      </c>
      <c r="W3022" s="3">
        <v>0.27772732139718498</v>
      </c>
      <c r="X3022" s="3">
        <v>0.27772732139718498</v>
      </c>
      <c r="Y3022" s="3">
        <v>0.27772732139718498</v>
      </c>
      <c r="Z3022" s="3">
        <v>0.27772732139718498</v>
      </c>
      <c r="AA3022" s="3">
        <v>0.27772732139718498</v>
      </c>
      <c r="AB3022" s="3">
        <v>0.27772732139718498</v>
      </c>
      <c r="AC3022" s="3">
        <v>0.27772732139718498</v>
      </c>
      <c r="AD3022" s="3">
        <v>0.27772732139718498</v>
      </c>
      <c r="AE3022" s="3">
        <v>0.27772732139718498</v>
      </c>
      <c r="AF3022" s="3">
        <v>0.27772732139718498</v>
      </c>
      <c r="AG3022" s="3">
        <v>0.27772732139718498</v>
      </c>
      <c r="AH3022" s="3">
        <v>0.27772732139718498</v>
      </c>
      <c r="AI3022" s="3">
        <v>0.27772732139718498</v>
      </c>
      <c r="AJ3022" s="3">
        <v>0.27772732139718498</v>
      </c>
      <c r="AK3022" s="3">
        <v>0.27772732139718498</v>
      </c>
      <c r="AL3022" s="3">
        <v>0.27772732139718498</v>
      </c>
      <c r="AM3022" s="3">
        <v>0.27772732139718498</v>
      </c>
      <c r="AN3022" s="4"/>
      <c r="AO3022" s="4"/>
    </row>
    <row r="3023" spans="1:41" x14ac:dyDescent="0.25">
      <c r="A3023" s="378" t="str">
        <f t="shared" si="24"/>
        <v>DIC7</v>
      </c>
      <c r="B3023" s="2" t="s">
        <v>4</v>
      </c>
      <c r="C3023" s="2" t="s">
        <v>2</v>
      </c>
      <c r="D3023" s="2" t="s">
        <v>27</v>
      </c>
      <c r="E3023" s="2" t="s">
        <v>39</v>
      </c>
      <c r="F3023" s="2" t="s">
        <v>270</v>
      </c>
      <c r="G3023" s="4"/>
      <c r="H3023" s="3">
        <v>3.4468347657451202</v>
      </c>
      <c r="I3023" s="3">
        <v>3.6692112022447998</v>
      </c>
      <c r="J3023" s="3">
        <v>3.6692112022447998</v>
      </c>
      <c r="K3023" s="3">
        <v>3.6692112022447998</v>
      </c>
      <c r="L3023" s="3">
        <v>3.6692112022447998</v>
      </c>
      <c r="M3023" s="3">
        <v>3.6692112022447998</v>
      </c>
      <c r="N3023" s="3">
        <v>3.6692112022447998</v>
      </c>
      <c r="O3023" s="3">
        <v>3.6692112022447998</v>
      </c>
      <c r="P3023" s="3">
        <v>3.6692112022447998</v>
      </c>
      <c r="Q3023" s="3">
        <v>3.6692112022447998</v>
      </c>
      <c r="R3023" s="3">
        <v>3.6692112022447998</v>
      </c>
      <c r="S3023" s="3">
        <v>3.6692112022447998</v>
      </c>
      <c r="T3023" s="3">
        <v>3.6692112022447998</v>
      </c>
      <c r="U3023" s="3">
        <v>3.6692112022447998</v>
      </c>
      <c r="V3023" s="3">
        <v>3.6692112022447998</v>
      </c>
      <c r="W3023" s="3">
        <v>3.6692112022447998</v>
      </c>
      <c r="X3023" s="3">
        <v>3.6692112022447998</v>
      </c>
      <c r="Y3023" s="3">
        <v>3.6692112022447998</v>
      </c>
      <c r="Z3023" s="3">
        <v>3.6692112022447998</v>
      </c>
      <c r="AA3023" s="3">
        <v>3.6692112022447998</v>
      </c>
      <c r="AB3023" s="3">
        <v>3.6692112022447998</v>
      </c>
      <c r="AC3023" s="3">
        <v>3.6692112022447998</v>
      </c>
      <c r="AD3023" s="3">
        <v>3.6692112022447998</v>
      </c>
      <c r="AE3023" s="3">
        <v>3.6692112022447998</v>
      </c>
      <c r="AF3023" s="3">
        <v>3.6692112022447998</v>
      </c>
      <c r="AG3023" s="3">
        <v>3.6692112022447998</v>
      </c>
      <c r="AH3023" s="3">
        <v>3.6692112022447998</v>
      </c>
      <c r="AI3023" s="3">
        <v>3.6692112022447998</v>
      </c>
      <c r="AJ3023" s="3">
        <v>3.6692112022447998</v>
      </c>
      <c r="AK3023" s="3">
        <v>3.6692112022447998</v>
      </c>
      <c r="AL3023" s="3">
        <v>3.6692112022447998</v>
      </c>
      <c r="AM3023" s="3">
        <v>3.6692112022447998</v>
      </c>
      <c r="AN3023" s="4"/>
      <c r="AO3023" s="4"/>
    </row>
    <row r="3024" spans="1:41" x14ac:dyDescent="0.25">
      <c r="A3024" s="378" t="str">
        <f t="shared" si="24"/>
        <v>DIC7</v>
      </c>
      <c r="B3024" s="2" t="s">
        <v>4</v>
      </c>
      <c r="C3024" s="2" t="s">
        <v>2</v>
      </c>
      <c r="D3024" s="2" t="s">
        <v>27</v>
      </c>
      <c r="E3024" s="2" t="s">
        <v>39</v>
      </c>
      <c r="F3024" s="2" t="s">
        <v>271</v>
      </c>
      <c r="G3024" s="4"/>
      <c r="H3024" s="3">
        <v>70.994925057355701</v>
      </c>
      <c r="I3024" s="3">
        <v>81.192732224789395</v>
      </c>
      <c r="J3024" s="3">
        <v>81.192732224789395</v>
      </c>
      <c r="K3024" s="3">
        <v>81.192732224789395</v>
      </c>
      <c r="L3024" s="3">
        <v>81.192732224789395</v>
      </c>
      <c r="M3024" s="3">
        <v>81.192732224789395</v>
      </c>
      <c r="N3024" s="3">
        <v>81.192732224789395</v>
      </c>
      <c r="O3024" s="3">
        <v>81.192732224789395</v>
      </c>
      <c r="P3024" s="3">
        <v>81.192732224789395</v>
      </c>
      <c r="Q3024" s="3">
        <v>81.192732224789395</v>
      </c>
      <c r="R3024" s="3">
        <v>81.192732224789395</v>
      </c>
      <c r="S3024" s="3">
        <v>81.192732224789395</v>
      </c>
      <c r="T3024" s="3">
        <v>81.192732224789395</v>
      </c>
      <c r="U3024" s="3">
        <v>81.192732224789395</v>
      </c>
      <c r="V3024" s="3">
        <v>81.192732224789395</v>
      </c>
      <c r="W3024" s="3">
        <v>81.192732224789395</v>
      </c>
      <c r="X3024" s="3">
        <v>81.192732224789395</v>
      </c>
      <c r="Y3024" s="3">
        <v>81.192732224789395</v>
      </c>
      <c r="Z3024" s="3">
        <v>81.192732224789395</v>
      </c>
      <c r="AA3024" s="3">
        <v>81.192732224789395</v>
      </c>
      <c r="AB3024" s="3">
        <v>81.192732224789395</v>
      </c>
      <c r="AC3024" s="3">
        <v>81.192732224789395</v>
      </c>
      <c r="AD3024" s="3">
        <v>81.192732224789395</v>
      </c>
      <c r="AE3024" s="3">
        <v>81.192732224789395</v>
      </c>
      <c r="AF3024" s="3">
        <v>81.192732224789395</v>
      </c>
      <c r="AG3024" s="3">
        <v>81.192732224789395</v>
      </c>
      <c r="AH3024" s="3">
        <v>81.192732224789395</v>
      </c>
      <c r="AI3024" s="3">
        <v>81.192732224789395</v>
      </c>
      <c r="AJ3024" s="3">
        <v>81.192732224789395</v>
      </c>
      <c r="AK3024" s="3">
        <v>81.192732224789395</v>
      </c>
      <c r="AL3024" s="3">
        <v>81.192732224789395</v>
      </c>
      <c r="AM3024" s="3">
        <v>81.192732224789395</v>
      </c>
      <c r="AN3024" s="4"/>
      <c r="AO3024" s="4"/>
    </row>
    <row r="3025" spans="1:41" x14ac:dyDescent="0.25">
      <c r="A3025" s="378" t="str">
        <f t="shared" si="24"/>
        <v>DIC7</v>
      </c>
      <c r="B3025" s="2" t="s">
        <v>4</v>
      </c>
      <c r="C3025" s="2" t="s">
        <v>2</v>
      </c>
      <c r="D3025" s="2" t="s">
        <v>27</v>
      </c>
      <c r="E3025" s="2" t="s">
        <v>136</v>
      </c>
      <c r="F3025" s="2" t="s">
        <v>264</v>
      </c>
      <c r="G3025" s="4"/>
      <c r="H3025" s="3">
        <v>1.0517168524590099</v>
      </c>
      <c r="I3025" s="3">
        <v>1.2027868852459001</v>
      </c>
      <c r="J3025" s="3">
        <v>1.2027868852459001</v>
      </c>
      <c r="K3025" s="3">
        <v>1.2027868852459001</v>
      </c>
      <c r="L3025" s="3">
        <v>1.2027868852459001</v>
      </c>
      <c r="M3025" s="3">
        <v>1.2027868852459001</v>
      </c>
      <c r="N3025" s="3">
        <v>1.2027868852459001</v>
      </c>
      <c r="O3025" s="3">
        <v>1.2027868852459001</v>
      </c>
      <c r="P3025" s="3">
        <v>1.2027868852459001</v>
      </c>
      <c r="Q3025" s="3">
        <v>1.2027868852459001</v>
      </c>
      <c r="R3025" s="3">
        <v>1.2027868852459001</v>
      </c>
      <c r="S3025" s="3">
        <v>1.2027868852459001</v>
      </c>
      <c r="T3025" s="3">
        <v>1.2027868852459001</v>
      </c>
      <c r="U3025" s="3">
        <v>1.2027868852459001</v>
      </c>
      <c r="V3025" s="3">
        <v>1.2027868852459001</v>
      </c>
      <c r="W3025" s="3">
        <v>1.2027868852459001</v>
      </c>
      <c r="X3025" s="3">
        <v>1.2027868852459001</v>
      </c>
      <c r="Y3025" s="3">
        <v>1.2027868852459001</v>
      </c>
      <c r="Z3025" s="3">
        <v>1.2027868852459001</v>
      </c>
      <c r="AA3025" s="3">
        <v>1.2027868852459001</v>
      </c>
      <c r="AB3025" s="3">
        <v>1.2027868852459001</v>
      </c>
      <c r="AC3025" s="3">
        <v>1.2027868852459001</v>
      </c>
      <c r="AD3025" s="3">
        <v>1.2027868852459001</v>
      </c>
      <c r="AE3025" s="3">
        <v>1.2027868852459001</v>
      </c>
      <c r="AF3025" s="3">
        <v>1.2027868852459001</v>
      </c>
      <c r="AG3025" s="3">
        <v>1.2027868852459001</v>
      </c>
      <c r="AH3025" s="3">
        <v>1.2027868852459001</v>
      </c>
      <c r="AI3025" s="3">
        <v>1.2027868852459001</v>
      </c>
      <c r="AJ3025" s="3">
        <v>1.2027868852459001</v>
      </c>
      <c r="AK3025" s="3">
        <v>1.2027868852459001</v>
      </c>
      <c r="AL3025" s="3">
        <v>1.2027868852459001</v>
      </c>
      <c r="AM3025" s="3">
        <v>1.2027868852459001</v>
      </c>
      <c r="AN3025" s="4"/>
      <c r="AO3025" s="4"/>
    </row>
    <row r="3026" spans="1:41" x14ac:dyDescent="0.25">
      <c r="A3026" s="378" t="str">
        <f t="shared" si="24"/>
        <v>DIC7</v>
      </c>
      <c r="B3026" s="2" t="s">
        <v>4</v>
      </c>
      <c r="C3026" s="2" t="s">
        <v>2</v>
      </c>
      <c r="D3026" s="2" t="s">
        <v>27</v>
      </c>
      <c r="E3026" s="2" t="s">
        <v>40</v>
      </c>
      <c r="F3026" s="2" t="s">
        <v>162</v>
      </c>
      <c r="G3026" s="4"/>
      <c r="H3026" s="3">
        <v>495.41564578712399</v>
      </c>
      <c r="I3026" s="3">
        <v>383.65197699029198</v>
      </c>
      <c r="J3026" s="3">
        <v>628.32415684169405</v>
      </c>
      <c r="K3026" s="3">
        <v>595.30273781988205</v>
      </c>
      <c r="L3026" s="3">
        <v>519.85503604727501</v>
      </c>
      <c r="M3026" s="3">
        <v>416.94338761038898</v>
      </c>
      <c r="N3026" s="3">
        <v>370.39897390496299</v>
      </c>
      <c r="O3026" s="3">
        <v>333.48967764726001</v>
      </c>
      <c r="P3026" s="3">
        <v>211.25689372687901</v>
      </c>
      <c r="Q3026" s="3">
        <v>174.34759746917601</v>
      </c>
      <c r="R3026" s="3">
        <v>36.309336816509699</v>
      </c>
      <c r="S3026" s="3">
        <v>77.067111957081494</v>
      </c>
      <c r="T3026" s="3">
        <v>77.067111957081494</v>
      </c>
      <c r="U3026" s="3">
        <v>5.4313112122963298</v>
      </c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</row>
    <row r="3027" spans="1:41" x14ac:dyDescent="0.25">
      <c r="A3027" s="378" t="str">
        <f t="shared" si="24"/>
        <v>DIC7</v>
      </c>
      <c r="B3027" s="2" t="s">
        <v>4</v>
      </c>
      <c r="C3027" s="2" t="s">
        <v>2</v>
      </c>
      <c r="D3027" s="2" t="s">
        <v>27</v>
      </c>
      <c r="E3027" s="2" t="s">
        <v>40</v>
      </c>
      <c r="F3027" s="2" t="s">
        <v>166</v>
      </c>
      <c r="G3027" s="4"/>
      <c r="H3027" s="3">
        <v>225.20073294109201</v>
      </c>
      <c r="I3027" s="3">
        <v>298.16282774366698</v>
      </c>
      <c r="J3027" s="3">
        <v>20.090755458031001</v>
      </c>
      <c r="K3027" s="3">
        <v>19.712282045608699</v>
      </c>
      <c r="L3027" s="3">
        <v>61.760091383981397</v>
      </c>
      <c r="M3027" s="3">
        <v>118.154118941212</v>
      </c>
      <c r="N3027" s="3">
        <v>118.180911766983</v>
      </c>
      <c r="O3027" s="3">
        <v>118.202158233856</v>
      </c>
      <c r="P3027" s="3">
        <v>203.546892363409</v>
      </c>
      <c r="Q3027" s="3">
        <v>203.56813883028201</v>
      </c>
      <c r="R3027" s="3">
        <v>203.64759917305801</v>
      </c>
      <c r="S3027" s="3">
        <v>162.88982403248701</v>
      </c>
      <c r="T3027" s="3">
        <v>162.88982403248701</v>
      </c>
      <c r="U3027" s="3">
        <v>162.93106046400399</v>
      </c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</row>
    <row r="3028" spans="1:41" x14ac:dyDescent="0.25">
      <c r="A3028" s="378" t="str">
        <f t="shared" si="24"/>
        <v>DIC7</v>
      </c>
      <c r="B3028" s="2" t="s">
        <v>4</v>
      </c>
      <c r="C3028" s="2" t="s">
        <v>2</v>
      </c>
      <c r="D3028" s="2" t="s">
        <v>27</v>
      </c>
      <c r="E3028" s="2" t="s">
        <v>40</v>
      </c>
      <c r="F3028" s="2" t="s">
        <v>188</v>
      </c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3">
        <v>71.594564313267497</v>
      </c>
      <c r="V3028" s="3">
        <v>239.956935989568</v>
      </c>
      <c r="W3028" s="3">
        <v>239.956935989568</v>
      </c>
      <c r="X3028" s="3">
        <v>239.956935989568</v>
      </c>
      <c r="Y3028" s="3">
        <v>239.956935989568</v>
      </c>
      <c r="Z3028" s="3">
        <v>239.956935989568</v>
      </c>
      <c r="AA3028" s="3">
        <v>239.956935989568</v>
      </c>
      <c r="AB3028" s="3">
        <v>239.956935989568</v>
      </c>
      <c r="AC3028" s="3">
        <v>239.956935989568</v>
      </c>
      <c r="AD3028" s="3">
        <v>239.956935989568</v>
      </c>
      <c r="AE3028" s="3">
        <v>239.956935989568</v>
      </c>
      <c r="AF3028" s="3">
        <v>239.956935989568</v>
      </c>
      <c r="AG3028" s="3">
        <v>239.956935989568</v>
      </c>
      <c r="AH3028" s="3">
        <v>239.956935989568</v>
      </c>
      <c r="AI3028" s="3">
        <v>239.956935989568</v>
      </c>
      <c r="AJ3028" s="3">
        <v>239.956935989568</v>
      </c>
      <c r="AK3028" s="3">
        <v>239.956935989568</v>
      </c>
      <c r="AL3028" s="3">
        <v>239.956935989568</v>
      </c>
      <c r="AM3028" s="3">
        <v>239.956935989568</v>
      </c>
      <c r="AN3028" s="4"/>
      <c r="AO3028" s="4"/>
    </row>
    <row r="3029" spans="1:41" x14ac:dyDescent="0.25">
      <c r="A3029" s="378" t="str">
        <f t="shared" si="24"/>
        <v>DIC7</v>
      </c>
      <c r="B3029" s="2" t="s">
        <v>4</v>
      </c>
      <c r="C3029" s="2" t="s">
        <v>2</v>
      </c>
      <c r="D3029" s="2" t="s">
        <v>27</v>
      </c>
      <c r="E3029" s="2" t="s">
        <v>137</v>
      </c>
      <c r="F3029" s="2" t="s">
        <v>274</v>
      </c>
      <c r="G3029" s="4"/>
      <c r="H3029" s="3">
        <v>725.94331494783296</v>
      </c>
      <c r="I3029" s="3">
        <v>687.14174095357703</v>
      </c>
      <c r="J3029" s="3">
        <v>653.74184851934297</v>
      </c>
      <c r="K3029" s="3">
        <v>620.341956085108</v>
      </c>
      <c r="L3029" s="3">
        <v>586.94206365087405</v>
      </c>
      <c r="M3029" s="3">
        <v>540.42444277121899</v>
      </c>
      <c r="N3029" s="3">
        <v>493.90682189156399</v>
      </c>
      <c r="O3029" s="3">
        <v>457.018772100734</v>
      </c>
      <c r="P3029" s="3">
        <v>420.13072230990502</v>
      </c>
      <c r="Q3029" s="3">
        <v>383.242672519076</v>
      </c>
      <c r="R3029" s="3">
        <v>245.283872209186</v>
      </c>
      <c r="S3029" s="3">
        <v>245.283872209186</v>
      </c>
      <c r="T3029" s="3">
        <v>245.283872209186</v>
      </c>
      <c r="U3029" s="3">
        <v>173.68930789591801</v>
      </c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</row>
    <row r="3030" spans="1:41" x14ac:dyDescent="0.25">
      <c r="A3030" s="378" t="str">
        <f t="shared" si="24"/>
        <v>DIC7</v>
      </c>
      <c r="B3030" s="2" t="s">
        <v>4</v>
      </c>
      <c r="C3030" s="2" t="s">
        <v>2</v>
      </c>
      <c r="D3030" s="2" t="s">
        <v>27</v>
      </c>
      <c r="E3030" s="2" t="s">
        <v>41</v>
      </c>
      <c r="F3030" s="2" t="s">
        <v>189</v>
      </c>
      <c r="G3030" s="4"/>
      <c r="H3030" s="3">
        <v>7.7547723613739503</v>
      </c>
      <c r="I3030" s="3">
        <v>2.43678076346509</v>
      </c>
      <c r="J3030" s="3">
        <v>5.3637996561782897</v>
      </c>
      <c r="K3030" s="3">
        <v>8.3605891025349397</v>
      </c>
      <c r="L3030" s="3">
        <v>11.427149102534999</v>
      </c>
      <c r="M3030" s="3">
        <v>14.5634796561786</v>
      </c>
      <c r="N3030" s="3">
        <v>17.769580763465601</v>
      </c>
      <c r="O3030" s="3">
        <v>20.914959760683502</v>
      </c>
      <c r="P3030" s="3">
        <v>24.1215792592924</v>
      </c>
      <c r="Q3030" s="3">
        <v>27.389439259292299</v>
      </c>
      <c r="R3030" s="3">
        <v>30.7185397606832</v>
      </c>
      <c r="S3030" s="3">
        <v>34.108880763465102</v>
      </c>
      <c r="T3030" s="3">
        <v>37.620979489676898</v>
      </c>
      <c r="U3030" s="3">
        <v>41.186248852782697</v>
      </c>
      <c r="V3030" s="3">
        <v>44.804688852782803</v>
      </c>
      <c r="W3030" s="3">
        <v>48.476299489676997</v>
      </c>
      <c r="X3030" s="3">
        <v>52.201080763465299</v>
      </c>
      <c r="Y3030" s="3">
        <v>56.1520280991585</v>
      </c>
      <c r="Z3030" s="3">
        <v>60.159271767005002</v>
      </c>
      <c r="AA3030" s="3">
        <v>64.222811767005098</v>
      </c>
      <c r="AB3030" s="3">
        <v>68.342648099158595</v>
      </c>
      <c r="AC3030" s="3">
        <v>72.5187807634656</v>
      </c>
      <c r="AD3030" s="3">
        <v>76.664485984783894</v>
      </c>
      <c r="AE3030" s="3">
        <v>80.8625885954431</v>
      </c>
      <c r="AF3030" s="3">
        <v>85.113088595443003</v>
      </c>
      <c r="AG3030" s="3">
        <v>89.415985984783802</v>
      </c>
      <c r="AH3030" s="3">
        <v>93.771280763465398</v>
      </c>
      <c r="AI3030" s="3">
        <v>97.936045471243204</v>
      </c>
      <c r="AJ3030" s="3">
        <v>102.153327825132</v>
      </c>
      <c r="AK3030" s="3">
        <v>106.423127825132</v>
      </c>
      <c r="AL3030" s="3">
        <v>110.745445471243</v>
      </c>
      <c r="AM3030" s="3">
        <v>115.120280763465</v>
      </c>
      <c r="AN3030" s="4"/>
      <c r="AO3030" s="4"/>
    </row>
    <row r="3031" spans="1:41" x14ac:dyDescent="0.25">
      <c r="A3031" s="378" t="str">
        <f t="shared" si="24"/>
        <v>DIC7</v>
      </c>
      <c r="B3031" s="2" t="s">
        <v>4</v>
      </c>
      <c r="C3031" s="2" t="s">
        <v>2</v>
      </c>
      <c r="D3031" s="2" t="s">
        <v>27</v>
      </c>
      <c r="E3031" s="2" t="s">
        <v>41</v>
      </c>
      <c r="F3031" s="2" t="s">
        <v>270</v>
      </c>
      <c r="G3031" s="4"/>
      <c r="H3031" s="3">
        <v>19.101209326837601</v>
      </c>
      <c r="I3031" s="3">
        <v>20.333545412439999</v>
      </c>
      <c r="J3031" s="3">
        <v>20.333545412439999</v>
      </c>
      <c r="K3031" s="3">
        <v>20.333545412439999</v>
      </c>
      <c r="L3031" s="3">
        <v>20.333545412439999</v>
      </c>
      <c r="M3031" s="3">
        <v>20.333545412439999</v>
      </c>
      <c r="N3031" s="3">
        <v>20.333545412439999</v>
      </c>
      <c r="O3031" s="3">
        <v>20.333545412439999</v>
      </c>
      <c r="P3031" s="3">
        <v>20.333545412439999</v>
      </c>
      <c r="Q3031" s="3">
        <v>20.333545412439999</v>
      </c>
      <c r="R3031" s="3">
        <v>20.333545412439999</v>
      </c>
      <c r="S3031" s="3">
        <v>20.333545412439999</v>
      </c>
      <c r="T3031" s="3">
        <v>20.333545412439999</v>
      </c>
      <c r="U3031" s="3">
        <v>20.333545412439999</v>
      </c>
      <c r="V3031" s="3">
        <v>20.333545412439999</v>
      </c>
      <c r="W3031" s="3">
        <v>20.333545412439999</v>
      </c>
      <c r="X3031" s="3">
        <v>20.333545412439999</v>
      </c>
      <c r="Y3031" s="3">
        <v>20.333545412439999</v>
      </c>
      <c r="Z3031" s="3">
        <v>20.333545412439999</v>
      </c>
      <c r="AA3031" s="3">
        <v>20.333545412439999</v>
      </c>
      <c r="AB3031" s="3">
        <v>20.333545412439999</v>
      </c>
      <c r="AC3031" s="3">
        <v>20.333545412439999</v>
      </c>
      <c r="AD3031" s="3">
        <v>20.333545412439999</v>
      </c>
      <c r="AE3031" s="3">
        <v>20.333545412439999</v>
      </c>
      <c r="AF3031" s="3">
        <v>20.333545412439999</v>
      </c>
      <c r="AG3031" s="3">
        <v>20.333545412439999</v>
      </c>
      <c r="AH3031" s="3">
        <v>20.333545412439999</v>
      </c>
      <c r="AI3031" s="3">
        <v>20.333545412439999</v>
      </c>
      <c r="AJ3031" s="3">
        <v>20.333545412439999</v>
      </c>
      <c r="AK3031" s="3">
        <v>20.333545412439999</v>
      </c>
      <c r="AL3031" s="3">
        <v>20.333545412439999</v>
      </c>
      <c r="AM3031" s="3">
        <v>20.333545412439999</v>
      </c>
      <c r="AN3031" s="4"/>
      <c r="AO3031" s="4"/>
    </row>
    <row r="3032" spans="1:41" x14ac:dyDescent="0.25">
      <c r="A3032" s="378" t="str">
        <f t="shared" si="24"/>
        <v>DIC7</v>
      </c>
      <c r="B3032" s="2" t="s">
        <v>4</v>
      </c>
      <c r="C3032" s="2" t="s">
        <v>2</v>
      </c>
      <c r="D3032" s="2" t="s">
        <v>27</v>
      </c>
      <c r="E3032" s="2" t="s">
        <v>41</v>
      </c>
      <c r="F3032" s="2" t="s">
        <v>271</v>
      </c>
      <c r="G3032" s="4"/>
      <c r="H3032" s="3">
        <v>32.274518311788398</v>
      </c>
      <c r="I3032" s="3">
        <v>36.910473824094701</v>
      </c>
      <c r="J3032" s="3">
        <v>36.910473824094701</v>
      </c>
      <c r="K3032" s="3">
        <v>36.910473824094701</v>
      </c>
      <c r="L3032" s="3">
        <v>36.910473824094701</v>
      </c>
      <c r="M3032" s="3">
        <v>36.910473824094701</v>
      </c>
      <c r="N3032" s="3">
        <v>36.910473824094701</v>
      </c>
      <c r="O3032" s="3">
        <v>36.910473824094701</v>
      </c>
      <c r="P3032" s="3">
        <v>36.910473824094701</v>
      </c>
      <c r="Q3032" s="3">
        <v>36.910473824094701</v>
      </c>
      <c r="R3032" s="3">
        <v>36.910473824094701</v>
      </c>
      <c r="S3032" s="3">
        <v>36.910473824094701</v>
      </c>
      <c r="T3032" s="3">
        <v>36.910473824094701</v>
      </c>
      <c r="U3032" s="3">
        <v>36.910473824094701</v>
      </c>
      <c r="V3032" s="3">
        <v>36.910473824094701</v>
      </c>
      <c r="W3032" s="3">
        <v>36.910473824094701</v>
      </c>
      <c r="X3032" s="3">
        <v>36.910473824094701</v>
      </c>
      <c r="Y3032" s="3">
        <v>36.910473824094701</v>
      </c>
      <c r="Z3032" s="3">
        <v>36.910473824094701</v>
      </c>
      <c r="AA3032" s="3">
        <v>36.910473824094701</v>
      </c>
      <c r="AB3032" s="3">
        <v>36.910473824094701</v>
      </c>
      <c r="AC3032" s="3">
        <v>36.910473824094701</v>
      </c>
      <c r="AD3032" s="3">
        <v>36.910473824094701</v>
      </c>
      <c r="AE3032" s="3">
        <v>36.910473824094701</v>
      </c>
      <c r="AF3032" s="3">
        <v>36.910473824094701</v>
      </c>
      <c r="AG3032" s="3">
        <v>36.910473824094701</v>
      </c>
      <c r="AH3032" s="3">
        <v>36.910473824094701</v>
      </c>
      <c r="AI3032" s="3">
        <v>36.910473824094701</v>
      </c>
      <c r="AJ3032" s="3">
        <v>36.910473824094701</v>
      </c>
      <c r="AK3032" s="3">
        <v>36.910473824094701</v>
      </c>
      <c r="AL3032" s="3">
        <v>36.910473824094701</v>
      </c>
      <c r="AM3032" s="3">
        <v>36.910473824094701</v>
      </c>
      <c r="AN3032" s="4"/>
      <c r="AO3032" s="4"/>
    </row>
    <row r="3033" spans="1:41" x14ac:dyDescent="0.25">
      <c r="A3033" s="378" t="str">
        <f t="shared" si="24"/>
        <v>DIC7</v>
      </c>
      <c r="B3033" s="2" t="s">
        <v>4</v>
      </c>
      <c r="C3033" s="2" t="s">
        <v>2</v>
      </c>
      <c r="D3033" s="2" t="s">
        <v>27</v>
      </c>
      <c r="E3033" s="2" t="s">
        <v>42</v>
      </c>
      <c r="F3033" s="2" t="s">
        <v>163</v>
      </c>
      <c r="G3033" s="4"/>
      <c r="H3033" s="4"/>
      <c r="I3033" s="3">
        <v>104.961118827704</v>
      </c>
      <c r="J3033" s="4"/>
      <c r="K3033" s="3">
        <v>93.385971329877705</v>
      </c>
      <c r="L3033" s="3">
        <v>75.496669409016604</v>
      </c>
      <c r="M3033" s="3">
        <v>51.504170169832697</v>
      </c>
      <c r="N3033" s="3">
        <v>51.504170169832697</v>
      </c>
      <c r="O3033" s="3">
        <v>51.504170169832697</v>
      </c>
      <c r="P3033" s="3">
        <v>5.8598140261059601</v>
      </c>
      <c r="Q3033" s="3">
        <v>5.5023366949619597</v>
      </c>
      <c r="R3033" s="3">
        <v>2.8641645689940902</v>
      </c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</row>
    <row r="3034" spans="1:41" x14ac:dyDescent="0.25">
      <c r="A3034" s="378" t="str">
        <f t="shared" si="24"/>
        <v>DIC7</v>
      </c>
      <c r="B3034" s="2" t="s">
        <v>4</v>
      </c>
      <c r="C3034" s="2" t="s">
        <v>2</v>
      </c>
      <c r="D3034" s="2" t="s">
        <v>27</v>
      </c>
      <c r="E3034" s="2" t="s">
        <v>42</v>
      </c>
      <c r="F3034" s="2" t="s">
        <v>395</v>
      </c>
      <c r="G3034" s="4"/>
      <c r="H3034" s="3">
        <v>95.400699442999695</v>
      </c>
      <c r="I3034" s="4"/>
      <c r="J3034" s="3">
        <v>93.950033704521999</v>
      </c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</row>
    <row r="3035" spans="1:41" x14ac:dyDescent="0.25">
      <c r="A3035" s="378" t="str">
        <f t="shared" si="24"/>
        <v>DIC7</v>
      </c>
      <c r="B3035" s="2" t="s">
        <v>4</v>
      </c>
      <c r="C3035" s="2" t="s">
        <v>2</v>
      </c>
      <c r="D3035" s="2" t="s">
        <v>27</v>
      </c>
      <c r="E3035" s="2" t="s">
        <v>42</v>
      </c>
      <c r="F3035" s="2" t="s">
        <v>167</v>
      </c>
      <c r="G3035" s="4"/>
      <c r="H3035" s="3">
        <v>5.3827471748298104</v>
      </c>
      <c r="I3035" s="3">
        <v>5.0865004455816596</v>
      </c>
      <c r="J3035" s="3">
        <v>4.8629180084132297</v>
      </c>
      <c r="K3035" s="3">
        <v>4.6393355712448097</v>
      </c>
      <c r="L3035" s="3">
        <v>4.4157531340763798</v>
      </c>
      <c r="M3035" s="3">
        <v>4.1921706969079597</v>
      </c>
      <c r="N3035" s="3">
        <v>3.9685882597395299</v>
      </c>
      <c r="O3035" s="3">
        <v>0.45213090123800698</v>
      </c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</row>
    <row r="3036" spans="1:41" x14ac:dyDescent="0.25">
      <c r="A3036" s="378" t="str">
        <f t="shared" si="24"/>
        <v>DIC7</v>
      </c>
      <c r="B3036" s="2" t="s">
        <v>4</v>
      </c>
      <c r="C3036" s="2" t="s">
        <v>2</v>
      </c>
      <c r="D3036" s="2" t="s">
        <v>27</v>
      </c>
      <c r="E3036" s="2" t="s">
        <v>42</v>
      </c>
      <c r="F3036" s="2" t="s">
        <v>190</v>
      </c>
      <c r="G3036" s="4"/>
      <c r="H3036" s="3">
        <v>2.6044169419233598</v>
      </c>
      <c r="I3036" s="4"/>
      <c r="J3036" s="3">
        <v>11.2371502749419</v>
      </c>
      <c r="K3036" s="3">
        <v>12.0273064440506</v>
      </c>
      <c r="L3036" s="3">
        <v>30.142730802080202</v>
      </c>
      <c r="M3036" s="3">
        <v>54.361381121136503</v>
      </c>
      <c r="N3036" s="3">
        <v>54.587560843713</v>
      </c>
      <c r="O3036" s="3">
        <v>58.105726841978502</v>
      </c>
      <c r="P3036" s="3">
        <v>104.20391820682499</v>
      </c>
      <c r="Q3036" s="3">
        <v>104.56309553796901</v>
      </c>
      <c r="R3036" s="3">
        <v>107.20296334405499</v>
      </c>
      <c r="S3036" s="3">
        <v>110.068819273285</v>
      </c>
      <c r="T3036" s="3">
        <v>110.069925606992</v>
      </c>
      <c r="U3036" s="3">
        <v>110.071008773846</v>
      </c>
      <c r="V3036" s="3">
        <v>110.072068773846</v>
      </c>
      <c r="W3036" s="3">
        <v>110.073105606992</v>
      </c>
      <c r="X3036" s="3">
        <v>110.07411927328501</v>
      </c>
      <c r="Y3036" s="3">
        <v>110.075138848406</v>
      </c>
      <c r="Z3036" s="3">
        <v>110.076128635966</v>
      </c>
      <c r="AA3036" s="3">
        <v>110.07708863596601</v>
      </c>
      <c r="AB3036" s="3">
        <v>110.078018848406</v>
      </c>
      <c r="AC3036" s="3">
        <v>110.078919273285</v>
      </c>
      <c r="AD3036" s="3">
        <v>110.080704289877</v>
      </c>
      <c r="AE3036" s="3">
        <v>110.082466798173</v>
      </c>
      <c r="AF3036" s="3">
        <v>110.084206798173</v>
      </c>
      <c r="AG3036" s="3">
        <v>110.085924289877</v>
      </c>
      <c r="AH3036" s="3">
        <v>110.087619273285</v>
      </c>
      <c r="AI3036" s="3">
        <v>110.090050688614</v>
      </c>
      <c r="AJ3036" s="3">
        <v>110.09246639627899</v>
      </c>
      <c r="AK3036" s="3">
        <v>110.094866396279</v>
      </c>
      <c r="AL3036" s="3">
        <v>110.09725068861501</v>
      </c>
      <c r="AM3036" s="3">
        <v>110.099619273285</v>
      </c>
      <c r="AN3036" s="4"/>
      <c r="AO3036" s="4"/>
    </row>
    <row r="3037" spans="1:41" x14ac:dyDescent="0.25">
      <c r="A3037" s="378" t="str">
        <f t="shared" si="24"/>
        <v>DIC7</v>
      </c>
      <c r="B3037" s="2" t="s">
        <v>4</v>
      </c>
      <c r="C3037" s="2" t="s">
        <v>2</v>
      </c>
      <c r="D3037" s="2" t="s">
        <v>27</v>
      </c>
      <c r="E3037" s="2" t="s">
        <v>138</v>
      </c>
      <c r="F3037" s="2" t="s">
        <v>273</v>
      </c>
      <c r="G3037" s="4"/>
      <c r="H3037" s="3">
        <v>95.400699442999795</v>
      </c>
      <c r="I3037" s="3">
        <v>104.961118827704</v>
      </c>
      <c r="J3037" s="3">
        <v>93.950033704521999</v>
      </c>
      <c r="K3037" s="3">
        <v>93.385971329877805</v>
      </c>
      <c r="L3037" s="3">
        <v>75.496669409016604</v>
      </c>
      <c r="M3037" s="3">
        <v>51.504170169832697</v>
      </c>
      <c r="N3037" s="3">
        <v>51.504170169832697</v>
      </c>
      <c r="O3037" s="3">
        <v>51.504170169832697</v>
      </c>
      <c r="P3037" s="3">
        <v>5.8598140261059601</v>
      </c>
      <c r="Q3037" s="3">
        <v>5.5023366949619597</v>
      </c>
      <c r="R3037" s="3">
        <v>2.8641645689941</v>
      </c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</row>
    <row r="3038" spans="1:41" x14ac:dyDescent="0.25">
      <c r="A3038" s="378" t="str">
        <f t="shared" si="24"/>
        <v>DIC7</v>
      </c>
      <c r="B3038" s="2" t="s">
        <v>4</v>
      </c>
      <c r="C3038" s="2" t="s">
        <v>2</v>
      </c>
      <c r="D3038" s="2" t="s">
        <v>27</v>
      </c>
      <c r="E3038" s="2" t="s">
        <v>139</v>
      </c>
      <c r="F3038" s="2" t="s">
        <v>275</v>
      </c>
      <c r="G3038" s="4"/>
      <c r="H3038" s="3">
        <v>5.6352908998762903</v>
      </c>
      <c r="I3038" s="3">
        <v>5.3251450871105197</v>
      </c>
      <c r="J3038" s="3">
        <v>5.09107277558918</v>
      </c>
      <c r="K3038" s="3">
        <v>4.8570004640678297</v>
      </c>
      <c r="L3038" s="3">
        <v>4.62292815254649</v>
      </c>
      <c r="M3038" s="3">
        <v>4.3888558410251504</v>
      </c>
      <c r="N3038" s="3">
        <v>4.1547835295038098</v>
      </c>
      <c r="O3038" s="3">
        <v>0.47334364229729298</v>
      </c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</row>
    <row r="3039" spans="1:41" x14ac:dyDescent="0.25">
      <c r="A3039" s="378" t="str">
        <f t="shared" si="24"/>
        <v>DIC7</v>
      </c>
      <c r="B3039" s="2" t="s">
        <v>4</v>
      </c>
      <c r="C3039" s="2" t="s">
        <v>2</v>
      </c>
      <c r="D3039" s="2" t="s">
        <v>27</v>
      </c>
      <c r="E3039" s="2" t="s">
        <v>140</v>
      </c>
      <c r="F3039" s="2" t="s">
        <v>278</v>
      </c>
      <c r="G3039" s="4"/>
      <c r="H3039" s="3">
        <v>7.6261793933805194E-2</v>
      </c>
      <c r="I3039" s="3">
        <v>7.4876163330034495E-2</v>
      </c>
      <c r="J3039" s="3">
        <v>7.4922840149444794E-2</v>
      </c>
      <c r="K3039" s="3">
        <v>7.4969516968854996E-2</v>
      </c>
      <c r="L3039" s="3">
        <v>7.5016193788265295E-2</v>
      </c>
      <c r="M3039" s="3">
        <v>6.9307107423537101E-2</v>
      </c>
      <c r="N3039" s="3">
        <v>6.3598021058808796E-2</v>
      </c>
      <c r="O3039" s="3">
        <v>5.8900117824654999E-2</v>
      </c>
      <c r="P3039" s="3">
        <v>5.4202214590501202E-2</v>
      </c>
      <c r="Q3039" s="3">
        <v>5.0308158339698601E-2</v>
      </c>
      <c r="R3039" s="3">
        <v>4.6414102088896E-2</v>
      </c>
      <c r="S3039" s="3">
        <v>4.2520045838093302E-2</v>
      </c>
      <c r="T3039" s="3">
        <v>3.9788271493942498E-2</v>
      </c>
      <c r="U3039" s="3">
        <v>3.7056497149791701E-2</v>
      </c>
      <c r="V3039" s="3">
        <v>1.79651735218327E-2</v>
      </c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</row>
    <row r="3040" spans="1:41" x14ac:dyDescent="0.25">
      <c r="A3040" s="378" t="str">
        <f t="shared" si="24"/>
        <v>DIC7</v>
      </c>
      <c r="B3040" s="2" t="s">
        <v>4</v>
      </c>
      <c r="C3040" s="2" t="s">
        <v>2</v>
      </c>
      <c r="D3040" s="2" t="s">
        <v>27</v>
      </c>
      <c r="E3040" s="2" t="s">
        <v>43</v>
      </c>
      <c r="F3040" s="2" t="s">
        <v>192</v>
      </c>
      <c r="G3040" s="4"/>
      <c r="H3040" s="4"/>
      <c r="I3040" s="4"/>
      <c r="J3040" s="4"/>
      <c r="K3040" s="4"/>
      <c r="L3040" s="4"/>
      <c r="M3040" s="4"/>
      <c r="N3040" s="4"/>
      <c r="O3040" s="4"/>
      <c r="P3040" s="3">
        <v>16.1227197359112</v>
      </c>
      <c r="Q3040" s="3">
        <v>16.703412204788702</v>
      </c>
      <c r="R3040" s="3">
        <v>17.269996321008598</v>
      </c>
      <c r="S3040" s="3">
        <v>17.766103365811599</v>
      </c>
      <c r="T3040" s="3">
        <v>18.151995145663498</v>
      </c>
      <c r="U3040" s="3">
        <v>18.570143181192002</v>
      </c>
      <c r="V3040" s="3">
        <v>19.105112157321699</v>
      </c>
      <c r="W3040" s="3">
        <v>19.480612057377101</v>
      </c>
      <c r="X3040" s="3">
        <v>19.847734886280598</v>
      </c>
      <c r="Y3040" s="3">
        <v>20.2914961679746</v>
      </c>
      <c r="Z3040" s="3">
        <v>20.737286808821601</v>
      </c>
      <c r="AA3040" s="3">
        <v>21.185106808821601</v>
      </c>
      <c r="AB3040" s="3">
        <v>21.6349561679746</v>
      </c>
      <c r="AC3040" s="3">
        <v>22.086834886280499</v>
      </c>
      <c r="AD3040" s="3">
        <v>22.6874309338594</v>
      </c>
      <c r="AE3040" s="3">
        <v>23.2885389576488</v>
      </c>
      <c r="AF3040" s="3">
        <v>23.890158957648801</v>
      </c>
      <c r="AG3040" s="3">
        <v>24.492290933859401</v>
      </c>
      <c r="AH3040" s="3">
        <v>25.094934886280502</v>
      </c>
      <c r="AI3040" s="3">
        <v>25.784553322467101</v>
      </c>
      <c r="AJ3040" s="3">
        <v>26.473712540560399</v>
      </c>
      <c r="AK3040" s="3">
        <v>27.1624125405604</v>
      </c>
      <c r="AL3040" s="3">
        <v>27.8506533224671</v>
      </c>
      <c r="AM3040" s="3">
        <v>28.538434886280498</v>
      </c>
      <c r="AN3040" s="4"/>
      <c r="AO3040" s="4"/>
    </row>
    <row r="3041" spans="1:41" x14ac:dyDescent="0.25">
      <c r="A3041" s="378" t="str">
        <f t="shared" si="24"/>
        <v>DIC7</v>
      </c>
      <c r="B3041" s="2" t="s">
        <v>4</v>
      </c>
      <c r="C3041" s="2" t="s">
        <v>2</v>
      </c>
      <c r="D3041" s="2" t="s">
        <v>27</v>
      </c>
      <c r="E3041" s="2" t="s">
        <v>43</v>
      </c>
      <c r="F3041" s="2" t="s">
        <v>267</v>
      </c>
      <c r="G3041" s="4"/>
      <c r="H3041" s="3">
        <v>21.911949182429201</v>
      </c>
      <c r="I3041" s="3">
        <v>21.911949182429201</v>
      </c>
      <c r="J3041" s="3">
        <v>21.911949182429201</v>
      </c>
      <c r="K3041" s="3">
        <v>21.911949182429201</v>
      </c>
      <c r="L3041" s="3">
        <v>21.911949182429201</v>
      </c>
      <c r="M3041" s="3">
        <v>21.911949182429201</v>
      </c>
      <c r="N3041" s="3">
        <v>21.911949182429201</v>
      </c>
      <c r="O3041" s="3">
        <v>21.911949182429201</v>
      </c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</row>
    <row r="3042" spans="1:41" x14ac:dyDescent="0.25">
      <c r="A3042" s="378" t="str">
        <f t="shared" si="24"/>
        <v>DIC7</v>
      </c>
      <c r="B3042" s="2" t="s">
        <v>4</v>
      </c>
      <c r="C3042" s="2" t="s">
        <v>2</v>
      </c>
      <c r="D3042" s="2" t="s">
        <v>27</v>
      </c>
      <c r="E3042" s="2" t="s">
        <v>43</v>
      </c>
      <c r="F3042" s="2" t="s">
        <v>268</v>
      </c>
      <c r="G3042" s="4"/>
      <c r="H3042" s="3">
        <v>0.34307320723463097</v>
      </c>
      <c r="I3042" s="3">
        <v>0.324735989766188</v>
      </c>
      <c r="J3042" s="3">
        <v>0.30895155042669498</v>
      </c>
      <c r="K3042" s="3">
        <v>0.293167111087202</v>
      </c>
      <c r="L3042" s="3">
        <v>0.27738267174770898</v>
      </c>
      <c r="M3042" s="3">
        <v>0.25539893133781899</v>
      </c>
      <c r="N3042" s="3">
        <v>0.23341519092792901</v>
      </c>
      <c r="O3042" s="3">
        <v>0.21598228495609101</v>
      </c>
      <c r="P3042" s="3">
        <v>0.19854937898425201</v>
      </c>
      <c r="Q3042" s="3">
        <v>0.18111647301241299</v>
      </c>
      <c r="R3042" s="3">
        <v>0.115918588943521</v>
      </c>
      <c r="S3042" s="3">
        <v>0.115918588943534</v>
      </c>
      <c r="T3042" s="3">
        <v>0.115918588943534</v>
      </c>
      <c r="U3042" s="3">
        <v>8.2083747718646696E-2</v>
      </c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</row>
    <row r="3043" spans="1:41" x14ac:dyDescent="0.25">
      <c r="A3043" s="378" t="str">
        <f t="shared" si="24"/>
        <v>DIC7</v>
      </c>
      <c r="B3043" s="2" t="s">
        <v>4</v>
      </c>
      <c r="C3043" s="2" t="s">
        <v>2</v>
      </c>
      <c r="D3043" s="2" t="s">
        <v>27</v>
      </c>
      <c r="E3043" s="2" t="s">
        <v>43</v>
      </c>
      <c r="F3043" s="2" t="s">
        <v>269</v>
      </c>
      <c r="G3043" s="4"/>
      <c r="H3043" s="3">
        <v>0.2616498060113</v>
      </c>
      <c r="I3043" s="3">
        <v>0.2616498060113</v>
      </c>
      <c r="J3043" s="3">
        <v>0.2616498060113</v>
      </c>
      <c r="K3043" s="3">
        <v>0.2616498060113</v>
      </c>
      <c r="L3043" s="3">
        <v>0.2616498060113</v>
      </c>
      <c r="M3043" s="3">
        <v>0.2616498060113</v>
      </c>
      <c r="N3043" s="3">
        <v>0.236978843116226</v>
      </c>
      <c r="O3043" s="3">
        <v>0.21174401656946901</v>
      </c>
      <c r="P3043" s="3">
        <v>0.18650919002271299</v>
      </c>
      <c r="Q3043" s="3">
        <v>0.16244377052360601</v>
      </c>
      <c r="R3043" s="3">
        <v>0.138378351024499</v>
      </c>
      <c r="S3043" s="3">
        <v>0.114312931525392</v>
      </c>
      <c r="T3043" s="3">
        <v>0.101858322770013</v>
      </c>
      <c r="U3043" s="3">
        <v>8.9403714014633803E-2</v>
      </c>
      <c r="V3043" s="3">
        <v>6.7984856036078702E-3</v>
      </c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</row>
    <row r="3044" spans="1:41" x14ac:dyDescent="0.25">
      <c r="A3044" s="378" t="str">
        <f t="shared" si="24"/>
        <v>DIC7</v>
      </c>
      <c r="B3044" s="2" t="s">
        <v>4</v>
      </c>
      <c r="C3044" s="2" t="s">
        <v>2</v>
      </c>
      <c r="D3044" s="2" t="s">
        <v>27</v>
      </c>
      <c r="E3044" s="2" t="s">
        <v>43</v>
      </c>
      <c r="F3044" s="2" t="s">
        <v>270</v>
      </c>
      <c r="G3044" s="4"/>
      <c r="H3044" s="3">
        <v>6.4628151857721097</v>
      </c>
      <c r="I3044" s="3">
        <v>6.8797710042090197</v>
      </c>
      <c r="J3044" s="3">
        <v>6.8797710042090197</v>
      </c>
      <c r="K3044" s="3">
        <v>6.8797710042090197</v>
      </c>
      <c r="L3044" s="3">
        <v>6.8797710042090197</v>
      </c>
      <c r="M3044" s="3">
        <v>6.8797710042090197</v>
      </c>
      <c r="N3044" s="3">
        <v>6.8797710042090197</v>
      </c>
      <c r="O3044" s="3">
        <v>6.8797710042090197</v>
      </c>
      <c r="P3044" s="3">
        <v>6.8797710042090197</v>
      </c>
      <c r="Q3044" s="3">
        <v>6.8797710042090197</v>
      </c>
      <c r="R3044" s="3">
        <v>6.8797710042090197</v>
      </c>
      <c r="S3044" s="3">
        <v>6.8797710042090197</v>
      </c>
      <c r="T3044" s="3">
        <v>6.8797710042090197</v>
      </c>
      <c r="U3044" s="3">
        <v>6.8797710042090197</v>
      </c>
      <c r="V3044" s="3">
        <v>6.8797710042090197</v>
      </c>
      <c r="W3044" s="3">
        <v>6.8797710042090197</v>
      </c>
      <c r="X3044" s="3">
        <v>6.8797710042090197</v>
      </c>
      <c r="Y3044" s="3">
        <v>6.8797710042090197</v>
      </c>
      <c r="Z3044" s="3">
        <v>6.8797710042090197</v>
      </c>
      <c r="AA3044" s="3">
        <v>6.8797710042090197</v>
      </c>
      <c r="AB3044" s="3">
        <v>6.8797710042090197</v>
      </c>
      <c r="AC3044" s="3">
        <v>6.8797710042090197</v>
      </c>
      <c r="AD3044" s="3">
        <v>6.8797710042090197</v>
      </c>
      <c r="AE3044" s="3">
        <v>6.8797710042090197</v>
      </c>
      <c r="AF3044" s="3">
        <v>6.8797710042090197</v>
      </c>
      <c r="AG3044" s="3">
        <v>6.8797710042090197</v>
      </c>
      <c r="AH3044" s="3">
        <v>6.8797710042090197</v>
      </c>
      <c r="AI3044" s="3">
        <v>6.8797710042090197</v>
      </c>
      <c r="AJ3044" s="3">
        <v>6.8797710042090197</v>
      </c>
      <c r="AK3044" s="3">
        <v>6.8797710042090197</v>
      </c>
      <c r="AL3044" s="3">
        <v>6.8797710042090197</v>
      </c>
      <c r="AM3044" s="3">
        <v>6.8797710042090197</v>
      </c>
      <c r="AN3044" s="4"/>
      <c r="AO3044" s="4"/>
    </row>
    <row r="3045" spans="1:41" x14ac:dyDescent="0.25">
      <c r="A3045" s="378" t="str">
        <f t="shared" si="24"/>
        <v>DIC7</v>
      </c>
      <c r="B3045" s="2" t="s">
        <v>4</v>
      </c>
      <c r="C3045" s="2" t="s">
        <v>2</v>
      </c>
      <c r="D3045" s="2" t="s">
        <v>27</v>
      </c>
      <c r="E3045" s="2" t="s">
        <v>43</v>
      </c>
      <c r="F3045" s="2" t="s">
        <v>271</v>
      </c>
      <c r="G3045" s="4"/>
      <c r="H3045" s="3">
        <v>4.5076142893559199</v>
      </c>
      <c r="I3045" s="3">
        <v>5.1550941095104399</v>
      </c>
      <c r="J3045" s="3">
        <v>5.1550941095104399</v>
      </c>
      <c r="K3045" s="3">
        <v>5.1550941095104399</v>
      </c>
      <c r="L3045" s="3">
        <v>5.1550941095104399</v>
      </c>
      <c r="M3045" s="3">
        <v>5.1550941095104399</v>
      </c>
      <c r="N3045" s="3">
        <v>5.1550941095104399</v>
      </c>
      <c r="O3045" s="3">
        <v>5.1550941095104399</v>
      </c>
      <c r="P3045" s="3">
        <v>5.1550941095104399</v>
      </c>
      <c r="Q3045" s="3">
        <v>5.1550941095104399</v>
      </c>
      <c r="R3045" s="3">
        <v>5.1550941095104399</v>
      </c>
      <c r="S3045" s="3">
        <v>5.1550941095104399</v>
      </c>
      <c r="T3045" s="3">
        <v>5.1550941095104399</v>
      </c>
      <c r="U3045" s="3">
        <v>5.1550941095104399</v>
      </c>
      <c r="V3045" s="3">
        <v>5.1550941095104399</v>
      </c>
      <c r="W3045" s="3">
        <v>5.1550941095104399</v>
      </c>
      <c r="X3045" s="3">
        <v>5.1550941095104399</v>
      </c>
      <c r="Y3045" s="3">
        <v>5.1550941095104399</v>
      </c>
      <c r="Z3045" s="3">
        <v>5.1550941095104399</v>
      </c>
      <c r="AA3045" s="3">
        <v>5.1550941095104399</v>
      </c>
      <c r="AB3045" s="3">
        <v>5.1550941095104399</v>
      </c>
      <c r="AC3045" s="3">
        <v>5.1550941095104399</v>
      </c>
      <c r="AD3045" s="3">
        <v>5.1550941095104399</v>
      </c>
      <c r="AE3045" s="3">
        <v>5.1550941095104399</v>
      </c>
      <c r="AF3045" s="3">
        <v>5.1550941095104399</v>
      </c>
      <c r="AG3045" s="3">
        <v>5.1550941095104399</v>
      </c>
      <c r="AH3045" s="3">
        <v>5.1550941095104399</v>
      </c>
      <c r="AI3045" s="3">
        <v>5.1550941095104399</v>
      </c>
      <c r="AJ3045" s="3">
        <v>5.1550941095104399</v>
      </c>
      <c r="AK3045" s="3">
        <v>5.1550941095104399</v>
      </c>
      <c r="AL3045" s="3">
        <v>5.1550941095104399</v>
      </c>
      <c r="AM3045" s="3">
        <v>5.1550941095104399</v>
      </c>
      <c r="AN3045" s="4"/>
      <c r="AO3045" s="4"/>
    </row>
    <row r="3046" spans="1:41" x14ac:dyDescent="0.25">
      <c r="A3046" s="378" t="str">
        <f t="shared" si="24"/>
        <v>DIC7</v>
      </c>
      <c r="B3046" s="2" t="s">
        <v>4</v>
      </c>
      <c r="C3046" s="2" t="s">
        <v>2</v>
      </c>
      <c r="D3046" s="2" t="s">
        <v>27</v>
      </c>
      <c r="E3046" s="2" t="s">
        <v>44</v>
      </c>
      <c r="F3046" s="2" t="s">
        <v>165</v>
      </c>
      <c r="G3046" s="4"/>
      <c r="H3046" s="4"/>
      <c r="I3046" s="4"/>
      <c r="J3046" s="4"/>
      <c r="K3046" s="3">
        <v>57.255455310841903</v>
      </c>
      <c r="L3046" s="3">
        <v>45.443518520288897</v>
      </c>
      <c r="M3046" s="3">
        <v>32.7829014723984</v>
      </c>
      <c r="N3046" s="3">
        <v>20.1222844245078</v>
      </c>
      <c r="O3046" s="3">
        <v>11.377666704392301</v>
      </c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</row>
    <row r="3047" spans="1:41" x14ac:dyDescent="0.25">
      <c r="A3047" s="378" t="str">
        <f t="shared" si="24"/>
        <v>DIC7</v>
      </c>
      <c r="B3047" s="2" t="s">
        <v>4</v>
      </c>
      <c r="C3047" s="2" t="s">
        <v>2</v>
      </c>
      <c r="D3047" s="2" t="s">
        <v>27</v>
      </c>
      <c r="E3047" s="2" t="s">
        <v>44</v>
      </c>
      <c r="F3047" s="2" t="s">
        <v>168</v>
      </c>
      <c r="G3047" s="4"/>
      <c r="H3047" s="3">
        <v>157.79752445162799</v>
      </c>
      <c r="I3047" s="3">
        <v>146.87743562480799</v>
      </c>
      <c r="J3047" s="3">
        <v>135.36354708903099</v>
      </c>
      <c r="K3047" s="3">
        <v>66.594203242412107</v>
      </c>
      <c r="L3047" s="3">
        <v>66.8922514971878</v>
      </c>
      <c r="M3047" s="3">
        <v>67.211714332319701</v>
      </c>
      <c r="N3047" s="3">
        <v>67.531177167451503</v>
      </c>
      <c r="O3047" s="3">
        <v>67.751828369398893</v>
      </c>
      <c r="P3047" s="3">
        <v>65.6244806505604</v>
      </c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</row>
    <row r="3048" spans="1:41" x14ac:dyDescent="0.25">
      <c r="A3048" s="378" t="str">
        <f t="shared" si="24"/>
        <v>DIC7</v>
      </c>
      <c r="B3048" s="2" t="s">
        <v>4</v>
      </c>
      <c r="C3048" s="2" t="s">
        <v>2</v>
      </c>
      <c r="D3048" s="2" t="s">
        <v>27</v>
      </c>
      <c r="E3048" s="2" t="s">
        <v>44</v>
      </c>
      <c r="F3048" s="2" t="s">
        <v>169</v>
      </c>
      <c r="G3048" s="4"/>
      <c r="H3048" s="3">
        <v>27.7949675112589</v>
      </c>
      <c r="I3048" s="3">
        <v>25.9142296487694</v>
      </c>
      <c r="J3048" s="3">
        <v>24.7332176865485</v>
      </c>
      <c r="K3048" s="3">
        <v>23.5522057243275</v>
      </c>
      <c r="L3048" s="3">
        <v>22.3711937621065</v>
      </c>
      <c r="M3048" s="3">
        <v>20.656169441260602</v>
      </c>
      <c r="N3048" s="3">
        <v>18.9407711418778</v>
      </c>
      <c r="O3048" s="3">
        <v>17.512200152633799</v>
      </c>
      <c r="P3048" s="3">
        <v>16.083629163389698</v>
      </c>
      <c r="Q3048" s="3">
        <v>14.7212595795643</v>
      </c>
      <c r="R3048" s="3">
        <v>13.358889995738799</v>
      </c>
      <c r="S3048" s="3">
        <v>11.9965204119134</v>
      </c>
      <c r="T3048" s="3">
        <v>11.291451458205501</v>
      </c>
      <c r="U3048" s="3">
        <v>10.586382504497699</v>
      </c>
      <c r="V3048" s="3">
        <v>3.19328934183621</v>
      </c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</row>
    <row r="3049" spans="1:41" x14ac:dyDescent="0.25">
      <c r="A3049" s="378" t="str">
        <f t="shared" si="24"/>
        <v>DIC7</v>
      </c>
      <c r="B3049" s="2" t="s">
        <v>4</v>
      </c>
      <c r="C3049" s="2" t="s">
        <v>2</v>
      </c>
      <c r="D3049" s="2" t="s">
        <v>27</v>
      </c>
      <c r="E3049" s="2" t="s">
        <v>44</v>
      </c>
      <c r="F3049" s="2" t="s">
        <v>193</v>
      </c>
      <c r="G3049" s="4"/>
      <c r="H3049" s="3">
        <v>326.58066136852699</v>
      </c>
      <c r="I3049" s="3">
        <v>399.32608650222301</v>
      </c>
      <c r="J3049" s="3">
        <v>412.02098700022202</v>
      </c>
      <c r="K3049" s="3">
        <v>424.71588749822001</v>
      </c>
      <c r="L3049" s="3">
        <v>437.410787996218</v>
      </c>
      <c r="M3049" s="3">
        <v>451.46696652982303</v>
      </c>
      <c r="N3049" s="3">
        <v>465.52351904196399</v>
      </c>
      <c r="O3049" s="3">
        <v>475.47605654937598</v>
      </c>
      <c r="P3049" s="3">
        <v>490.40964196185098</v>
      </c>
      <c r="Q3049" s="3">
        <v>557.39649219623698</v>
      </c>
      <c r="R3049" s="3">
        <v>558.75886178006203</v>
      </c>
      <c r="S3049" s="3">
        <v>560.121231363888</v>
      </c>
      <c r="T3049" s="3">
        <v>560.82630031759595</v>
      </c>
      <c r="U3049" s="3">
        <v>561.53136927130402</v>
      </c>
      <c r="V3049" s="3">
        <v>568.924462433965</v>
      </c>
      <c r="W3049" s="3">
        <v>572.11775177580103</v>
      </c>
      <c r="X3049" s="3">
        <v>572.11775177580103</v>
      </c>
      <c r="Y3049" s="3">
        <v>572.11775177580103</v>
      </c>
      <c r="Z3049" s="3">
        <v>572.11775177580103</v>
      </c>
      <c r="AA3049" s="3">
        <v>572.11775177580103</v>
      </c>
      <c r="AB3049" s="3">
        <v>572.11775177580103</v>
      </c>
      <c r="AC3049" s="3">
        <v>572.11775177580103</v>
      </c>
      <c r="AD3049" s="3">
        <v>572.11775177580103</v>
      </c>
      <c r="AE3049" s="3">
        <v>572.11775177580103</v>
      </c>
      <c r="AF3049" s="3">
        <v>572.11775177580103</v>
      </c>
      <c r="AG3049" s="3">
        <v>572.11775177580103</v>
      </c>
      <c r="AH3049" s="3">
        <v>572.11775177580103</v>
      </c>
      <c r="AI3049" s="3">
        <v>572.11775177580103</v>
      </c>
      <c r="AJ3049" s="3">
        <v>572.11775177580103</v>
      </c>
      <c r="AK3049" s="3">
        <v>572.11775177580103</v>
      </c>
      <c r="AL3049" s="3">
        <v>572.11775177580103</v>
      </c>
      <c r="AM3049" s="3">
        <v>572.11775177580103</v>
      </c>
      <c r="AN3049" s="4"/>
      <c r="AO3049" s="4"/>
    </row>
    <row r="3050" spans="1:41" x14ac:dyDescent="0.25">
      <c r="A3050" s="378" t="str">
        <f t="shared" si="24"/>
        <v>DIC7</v>
      </c>
      <c r="B3050" s="2" t="s">
        <v>4</v>
      </c>
      <c r="C3050" s="2" t="s">
        <v>2</v>
      </c>
      <c r="D3050" s="2" t="s">
        <v>27</v>
      </c>
      <c r="E3050" s="2" t="s">
        <v>141</v>
      </c>
      <c r="F3050" s="2" t="s">
        <v>276</v>
      </c>
      <c r="G3050" s="4"/>
      <c r="H3050" s="3">
        <v>161.39696045939101</v>
      </c>
      <c r="I3050" s="3">
        <v>150.12592010172199</v>
      </c>
      <c r="J3050" s="3">
        <v>138.241996406731</v>
      </c>
      <c r="K3050" s="3">
        <v>126.358072711739</v>
      </c>
      <c r="L3050" s="3">
        <v>114.47414901674701</v>
      </c>
      <c r="M3050" s="3">
        <v>101.73637285044001</v>
      </c>
      <c r="N3050" s="3">
        <v>88.998596684131797</v>
      </c>
      <c r="O3050" s="3">
        <v>80.200685590428805</v>
      </c>
      <c r="P3050" s="3">
        <v>66.420570344199305</v>
      </c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</row>
    <row r="3051" spans="1:41" x14ac:dyDescent="0.25">
      <c r="A3051" s="378" t="str">
        <f t="shared" si="24"/>
        <v>DIC7</v>
      </c>
      <c r="B3051" s="2" t="s">
        <v>4</v>
      </c>
      <c r="C3051" s="2" t="s">
        <v>2</v>
      </c>
      <c r="D3051" s="2" t="s">
        <v>27</v>
      </c>
      <c r="E3051" s="2" t="s">
        <v>142</v>
      </c>
      <c r="F3051" s="2" t="s">
        <v>277</v>
      </c>
      <c r="G3051" s="4"/>
      <c r="H3051" s="3">
        <v>28.626267253061499</v>
      </c>
      <c r="I3051" s="3">
        <v>26.6821975993237</v>
      </c>
      <c r="J3051" s="3">
        <v>25.454751103973301</v>
      </c>
      <c r="K3051" s="3">
        <v>24.227304608622902</v>
      </c>
      <c r="L3051" s="3">
        <v>22.999858113272602</v>
      </c>
      <c r="M3051" s="3">
        <v>21.217403185293499</v>
      </c>
      <c r="N3051" s="3">
        <v>19.434948257314399</v>
      </c>
      <c r="O3051" s="3">
        <v>17.950606878863201</v>
      </c>
      <c r="P3051" s="3">
        <v>16.4662655004119</v>
      </c>
      <c r="Q3051" s="3">
        <v>15.0507099828764</v>
      </c>
      <c r="R3051" s="3">
        <v>13.6351544653409</v>
      </c>
      <c r="S3051" s="3">
        <v>12.2195989478054</v>
      </c>
      <c r="T3051" s="3">
        <v>11.487004606656299</v>
      </c>
      <c r="U3051" s="3">
        <v>10.7544102655073</v>
      </c>
      <c r="V3051" s="3">
        <v>3.19328934183621</v>
      </c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</row>
    <row r="3052" spans="1:41" x14ac:dyDescent="0.25">
      <c r="A3052" s="378" t="str">
        <f t="shared" si="24"/>
        <v>DIC7</v>
      </c>
      <c r="B3052" s="2" t="s">
        <v>4</v>
      </c>
      <c r="C3052" s="2" t="s">
        <v>2</v>
      </c>
      <c r="D3052" s="2" t="s">
        <v>27</v>
      </c>
      <c r="E3052" s="2" t="s">
        <v>143</v>
      </c>
      <c r="F3052" s="2" t="s">
        <v>265</v>
      </c>
      <c r="G3052" s="4"/>
      <c r="H3052" s="3">
        <v>344.38187853250997</v>
      </c>
      <c r="I3052" s="3">
        <v>366.600064244284</v>
      </c>
      <c r="J3052" s="3">
        <v>366.600064244284</v>
      </c>
      <c r="K3052" s="3">
        <v>366.600064244284</v>
      </c>
      <c r="L3052" s="3">
        <v>366.600064244284</v>
      </c>
      <c r="M3052" s="3">
        <v>366.600064244284</v>
      </c>
      <c r="N3052" s="3">
        <v>366.600064244284</v>
      </c>
      <c r="O3052" s="3">
        <v>366.600064244284</v>
      </c>
      <c r="P3052" s="3">
        <v>366.600064244284</v>
      </c>
      <c r="Q3052" s="3">
        <v>366.600064244284</v>
      </c>
      <c r="R3052" s="3">
        <v>366.600064244284</v>
      </c>
      <c r="S3052" s="3">
        <v>366.600064244284</v>
      </c>
      <c r="T3052" s="3">
        <v>366.600064244284</v>
      </c>
      <c r="U3052" s="3">
        <v>366.600064244284</v>
      </c>
      <c r="V3052" s="3">
        <v>366.600064244284</v>
      </c>
      <c r="W3052" s="3">
        <v>366.600064244284</v>
      </c>
      <c r="X3052" s="3">
        <v>366.600064244284</v>
      </c>
      <c r="Y3052" s="3">
        <v>366.600064244284</v>
      </c>
      <c r="Z3052" s="3">
        <v>366.600064244284</v>
      </c>
      <c r="AA3052" s="3">
        <v>366.600064244284</v>
      </c>
      <c r="AB3052" s="3">
        <v>366.600064244284</v>
      </c>
      <c r="AC3052" s="3">
        <v>366.600064244284</v>
      </c>
      <c r="AD3052" s="3">
        <v>366.600064244284</v>
      </c>
      <c r="AE3052" s="3">
        <v>366.600064244284</v>
      </c>
      <c r="AF3052" s="3">
        <v>366.600064244284</v>
      </c>
      <c r="AG3052" s="3">
        <v>366.600064244284</v>
      </c>
      <c r="AH3052" s="3">
        <v>366.600064244284</v>
      </c>
      <c r="AI3052" s="3">
        <v>366.600064244284</v>
      </c>
      <c r="AJ3052" s="3">
        <v>366.600064244284</v>
      </c>
      <c r="AK3052" s="3">
        <v>366.600064244284</v>
      </c>
      <c r="AL3052" s="3">
        <v>366.600064244284</v>
      </c>
      <c r="AM3052" s="3">
        <v>366.600064244284</v>
      </c>
      <c r="AN3052" s="4"/>
      <c r="AO3052" s="4"/>
    </row>
    <row r="3053" spans="1:41" x14ac:dyDescent="0.25">
      <c r="A3053" s="378" t="str">
        <f t="shared" si="24"/>
        <v>DIC7</v>
      </c>
      <c r="B3053" s="2" t="s">
        <v>4</v>
      </c>
      <c r="C3053" s="2" t="s">
        <v>2</v>
      </c>
      <c r="D3053" s="2" t="s">
        <v>27</v>
      </c>
      <c r="E3053" s="2" t="s">
        <v>144</v>
      </c>
      <c r="F3053" s="2" t="s">
        <v>266</v>
      </c>
      <c r="G3053" s="4"/>
      <c r="H3053" s="3">
        <v>485.68953965939698</v>
      </c>
      <c r="I3053" s="3">
        <v>555.45464279437101</v>
      </c>
      <c r="J3053" s="3">
        <v>555.45464279437101</v>
      </c>
      <c r="K3053" s="3">
        <v>555.45464279437101</v>
      </c>
      <c r="L3053" s="3">
        <v>555.45464279437101</v>
      </c>
      <c r="M3053" s="3">
        <v>555.45464279437101</v>
      </c>
      <c r="N3053" s="3">
        <v>555.45464279437101</v>
      </c>
      <c r="O3053" s="3">
        <v>555.45464279437101</v>
      </c>
      <c r="P3053" s="3">
        <v>555.45464279437101</v>
      </c>
      <c r="Q3053" s="3">
        <v>555.45464279437101</v>
      </c>
      <c r="R3053" s="3">
        <v>555.45464279437101</v>
      </c>
      <c r="S3053" s="3">
        <v>555.45464279437101</v>
      </c>
      <c r="T3053" s="3">
        <v>555.45464279437101</v>
      </c>
      <c r="U3053" s="3">
        <v>555.45464279437101</v>
      </c>
      <c r="V3053" s="3">
        <v>555.45464279437101</v>
      </c>
      <c r="W3053" s="3">
        <v>555.45464279437101</v>
      </c>
      <c r="X3053" s="3">
        <v>555.45464279437101</v>
      </c>
      <c r="Y3053" s="3">
        <v>555.45464279437101</v>
      </c>
      <c r="Z3053" s="3">
        <v>555.45464279437101</v>
      </c>
      <c r="AA3053" s="3">
        <v>555.45464279437101</v>
      </c>
      <c r="AB3053" s="3">
        <v>555.45464279437101</v>
      </c>
      <c r="AC3053" s="3">
        <v>555.45464279437101</v>
      </c>
      <c r="AD3053" s="3">
        <v>555.45464279437101</v>
      </c>
      <c r="AE3053" s="3">
        <v>555.45464279437101</v>
      </c>
      <c r="AF3053" s="3">
        <v>555.45464279437101</v>
      </c>
      <c r="AG3053" s="3">
        <v>555.45464279437101</v>
      </c>
      <c r="AH3053" s="3">
        <v>555.45464279437101</v>
      </c>
      <c r="AI3053" s="3">
        <v>555.45464279437101</v>
      </c>
      <c r="AJ3053" s="3">
        <v>555.45464279437101</v>
      </c>
      <c r="AK3053" s="3">
        <v>555.45464279437101</v>
      </c>
      <c r="AL3053" s="3">
        <v>555.45464279437101</v>
      </c>
      <c r="AM3053" s="3">
        <v>555.45464279437101</v>
      </c>
      <c r="AN3053" s="4"/>
      <c r="AO3053" s="4"/>
    </row>
    <row r="3054" spans="1:41" x14ac:dyDescent="0.25">
      <c r="A3054" s="378" t="str">
        <f t="shared" si="24"/>
        <v>DIC7</v>
      </c>
      <c r="B3054" s="2" t="s">
        <v>4</v>
      </c>
      <c r="C3054" s="2" t="s">
        <v>2</v>
      </c>
      <c r="D3054" s="2" t="s">
        <v>27</v>
      </c>
      <c r="E3054" s="2" t="s">
        <v>45</v>
      </c>
      <c r="F3054" s="2" t="s">
        <v>194</v>
      </c>
      <c r="G3054" s="4"/>
      <c r="H3054" s="3">
        <v>68.678696673107595</v>
      </c>
      <c r="I3054" s="3">
        <v>55.498016951083997</v>
      </c>
      <c r="J3054" s="3">
        <v>43.451911431261003</v>
      </c>
      <c r="K3054" s="3">
        <v>50.743687576035803</v>
      </c>
      <c r="L3054" s="3">
        <v>48.366522888511597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</row>
    <row r="3055" spans="1:41" x14ac:dyDescent="0.25">
      <c r="A3055" s="378" t="str">
        <f t="shared" si="24"/>
        <v>DIC7</v>
      </c>
      <c r="B3055" s="2" t="s">
        <v>4</v>
      </c>
      <c r="C3055" s="2" t="s">
        <v>2</v>
      </c>
      <c r="D3055" s="2" t="s">
        <v>27</v>
      </c>
      <c r="E3055" s="2" t="s">
        <v>46</v>
      </c>
      <c r="F3055" s="2" t="s">
        <v>195</v>
      </c>
      <c r="G3055" s="4"/>
      <c r="H3055" s="3">
        <v>322.42492944343002</v>
      </c>
      <c r="I3055" s="3">
        <v>354.73619721777698</v>
      </c>
      <c r="J3055" s="3">
        <v>317.52212683186002</v>
      </c>
      <c r="K3055" s="3">
        <v>315.61577003984303</v>
      </c>
      <c r="L3055" s="3">
        <v>255.155449064187</v>
      </c>
      <c r="M3055" s="3">
        <v>174.068204216602</v>
      </c>
      <c r="N3055" s="3">
        <v>174.068204216602</v>
      </c>
      <c r="O3055" s="3">
        <v>174.068204216602</v>
      </c>
      <c r="P3055" s="3">
        <v>19.804363437059401</v>
      </c>
      <c r="Q3055" s="3">
        <v>18.596200352882001</v>
      </c>
      <c r="R3055" s="3">
        <v>9.6799925416066195</v>
      </c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</row>
    <row r="3056" spans="1:41" x14ac:dyDescent="0.25">
      <c r="A3056" s="378" t="str">
        <f t="shared" si="24"/>
        <v>DIC7</v>
      </c>
      <c r="B3056" s="2" t="s">
        <v>4</v>
      </c>
      <c r="C3056" s="2" t="s">
        <v>2</v>
      </c>
      <c r="D3056" s="2" t="s">
        <v>27</v>
      </c>
      <c r="E3056" s="2" t="s">
        <v>47</v>
      </c>
      <c r="F3056" s="2" t="s">
        <v>196</v>
      </c>
      <c r="G3056" s="4"/>
      <c r="H3056" s="3">
        <v>727.99808370307301</v>
      </c>
      <c r="I3056" s="3">
        <v>689.086682591113</v>
      </c>
      <c r="J3056" s="3">
        <v>655.59225239616205</v>
      </c>
      <c r="K3056" s="3">
        <v>622.09782220121099</v>
      </c>
      <c r="L3056" s="3">
        <v>588.60339200626004</v>
      </c>
      <c r="M3056" s="3">
        <v>541.95410388484697</v>
      </c>
      <c r="N3056" s="3">
        <v>495.30481576343402</v>
      </c>
      <c r="O3056" s="3">
        <v>458.31235504878902</v>
      </c>
      <c r="P3056" s="3">
        <v>421.31989433414299</v>
      </c>
      <c r="Q3056" s="3">
        <v>384.32743361949798</v>
      </c>
      <c r="R3056" s="3">
        <v>245.97814354745901</v>
      </c>
      <c r="S3056" s="3">
        <v>245.97814354745901</v>
      </c>
      <c r="T3056" s="3">
        <v>245.97814354745901</v>
      </c>
      <c r="U3056" s="3">
        <v>174.18093218067301</v>
      </c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</row>
    <row r="3057" spans="1:41" x14ac:dyDescent="0.25">
      <c r="A3057" s="378" t="str">
        <f t="shared" ref="A3057:A3070" si="25">+"DIC7"</f>
        <v>DIC7</v>
      </c>
      <c r="B3057" s="2" t="s">
        <v>4</v>
      </c>
      <c r="C3057" s="2" t="s">
        <v>2</v>
      </c>
      <c r="D3057" s="2" t="s">
        <v>27</v>
      </c>
      <c r="E3057" s="2" t="s">
        <v>48</v>
      </c>
      <c r="F3057" s="2" t="s">
        <v>197</v>
      </c>
      <c r="G3057" s="4"/>
      <c r="H3057" s="3">
        <v>7.2846848137516496</v>
      </c>
      <c r="I3057" s="3">
        <v>6.8837623889034303</v>
      </c>
      <c r="J3057" s="3">
        <v>6.5811794267538302</v>
      </c>
      <c r="K3057" s="3">
        <v>6.2785964646042203</v>
      </c>
      <c r="L3057" s="3">
        <v>5.9760135024546202</v>
      </c>
      <c r="M3057" s="3">
        <v>5.67343054030502</v>
      </c>
      <c r="N3057" s="3">
        <v>5.3708475781554199</v>
      </c>
      <c r="O3057" s="3">
        <v>0.61188664507180601</v>
      </c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</row>
    <row r="3058" spans="1:41" x14ac:dyDescent="0.25">
      <c r="A3058" s="378" t="str">
        <f t="shared" si="25"/>
        <v>DIC7</v>
      </c>
      <c r="B3058" s="2" t="s">
        <v>4</v>
      </c>
      <c r="C3058" s="2" t="s">
        <v>2</v>
      </c>
      <c r="D3058" s="2" t="s">
        <v>27</v>
      </c>
      <c r="E3058" s="2" t="s">
        <v>49</v>
      </c>
      <c r="F3058" s="2" t="s">
        <v>198</v>
      </c>
      <c r="G3058" s="4"/>
      <c r="H3058" s="3">
        <v>166.218276552454</v>
      </c>
      <c r="I3058" s="3">
        <v>154.61054306185801</v>
      </c>
      <c r="J3058" s="3">
        <v>142.371617931918</v>
      </c>
      <c r="K3058" s="3">
        <v>130.13269280197801</v>
      </c>
      <c r="L3058" s="3">
        <v>117.893767672038</v>
      </c>
      <c r="M3058" s="3">
        <v>104.77548344011601</v>
      </c>
      <c r="N3058" s="3">
        <v>91.657199208193504</v>
      </c>
      <c r="O3058" s="3">
        <v>82.596473311654904</v>
      </c>
      <c r="P3058" s="3">
        <v>68.404712819989498</v>
      </c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</row>
    <row r="3059" spans="1:41" x14ac:dyDescent="0.25">
      <c r="A3059" s="378" t="str">
        <f t="shared" si="25"/>
        <v>DIC7</v>
      </c>
      <c r="B3059" s="2" t="s">
        <v>4</v>
      </c>
      <c r="C3059" s="2" t="s">
        <v>2</v>
      </c>
      <c r="D3059" s="2" t="s">
        <v>27</v>
      </c>
      <c r="E3059" s="2" t="s">
        <v>50</v>
      </c>
      <c r="F3059" s="2" t="s">
        <v>199</v>
      </c>
      <c r="G3059" s="4"/>
      <c r="H3059" s="3">
        <v>30.106735962689498</v>
      </c>
      <c r="I3059" s="3">
        <v>28.0621245838901</v>
      </c>
      <c r="J3059" s="3">
        <v>26.771198064649699</v>
      </c>
      <c r="K3059" s="3">
        <v>25.480271545409199</v>
      </c>
      <c r="L3059" s="3">
        <v>24.189345026168699</v>
      </c>
      <c r="M3059" s="3">
        <v>22.314706624743099</v>
      </c>
      <c r="N3059" s="3">
        <v>20.440068223317599</v>
      </c>
      <c r="O3059" s="3">
        <v>18.878960951996699</v>
      </c>
      <c r="P3059" s="3">
        <v>17.317853680675899</v>
      </c>
      <c r="Q3059" s="3">
        <v>15.8290896783622</v>
      </c>
      <c r="R3059" s="3">
        <v>14.340325676048501</v>
      </c>
      <c r="S3059" s="3">
        <v>12.8515616737348</v>
      </c>
      <c r="T3059" s="3">
        <v>12.081079647497999</v>
      </c>
      <c r="U3059" s="3">
        <v>11.3105976212613</v>
      </c>
      <c r="V3059" s="3">
        <v>3.3584371380747</v>
      </c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</row>
    <row r="3060" spans="1:41" x14ac:dyDescent="0.25">
      <c r="A3060" s="378" t="str">
        <f t="shared" si="25"/>
        <v>DIC7</v>
      </c>
      <c r="B3060" s="2" t="s">
        <v>4</v>
      </c>
      <c r="C3060" s="2" t="s">
        <v>2</v>
      </c>
      <c r="D3060" s="2" t="s">
        <v>27</v>
      </c>
      <c r="E3060" s="2" t="s">
        <v>51</v>
      </c>
      <c r="F3060" s="2" t="s">
        <v>200</v>
      </c>
      <c r="G3060" s="4"/>
      <c r="H3060" s="3">
        <v>14.052567579841901</v>
      </c>
      <c r="I3060" s="3">
        <v>13.797240938600201</v>
      </c>
      <c r="J3060" s="3">
        <v>13.805841957869999</v>
      </c>
      <c r="K3060" s="3">
        <v>13.8144429771398</v>
      </c>
      <c r="L3060" s="3">
        <v>13.8230439964096</v>
      </c>
      <c r="M3060" s="3">
        <v>12.771045114385799</v>
      </c>
      <c r="N3060" s="3">
        <v>11.719046232361899</v>
      </c>
      <c r="O3060" s="3">
        <v>10.853375504253799</v>
      </c>
      <c r="P3060" s="3">
        <v>9.9877047761457707</v>
      </c>
      <c r="Q3060" s="3">
        <v>9.2701568953339493</v>
      </c>
      <c r="R3060" s="3">
        <v>8.5526090145221207</v>
      </c>
      <c r="S3060" s="3">
        <v>7.8350611337103002</v>
      </c>
      <c r="T3060" s="3">
        <v>7.3316839955147497</v>
      </c>
      <c r="U3060" s="3">
        <v>6.8283068573192001</v>
      </c>
      <c r="V3060" s="3">
        <v>3.3103970150278901</v>
      </c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</row>
    <row r="3061" spans="1:41" x14ac:dyDescent="0.25">
      <c r="A3061" s="378" t="str">
        <f t="shared" si="25"/>
        <v>DIC7</v>
      </c>
      <c r="B3061" s="2" t="s">
        <v>4</v>
      </c>
      <c r="C3061" s="2" t="s">
        <v>2</v>
      </c>
      <c r="D3061" s="2" t="s">
        <v>27</v>
      </c>
      <c r="E3061" s="2" t="s">
        <v>60</v>
      </c>
      <c r="F3061" s="2" t="s">
        <v>270</v>
      </c>
      <c r="G3061" s="4"/>
      <c r="H3061" s="3">
        <v>11.6330673343898</v>
      </c>
      <c r="I3061" s="3">
        <v>12.3835878075762</v>
      </c>
      <c r="J3061" s="3">
        <v>12.3835878075762</v>
      </c>
      <c r="K3061" s="3">
        <v>12.3835878075762</v>
      </c>
      <c r="L3061" s="3">
        <v>12.3835878075762</v>
      </c>
      <c r="M3061" s="3">
        <v>12.3835878075762</v>
      </c>
      <c r="N3061" s="3">
        <v>12.3835878075762</v>
      </c>
      <c r="O3061" s="3">
        <v>12.3835878075762</v>
      </c>
      <c r="P3061" s="3">
        <v>12.3835878075762</v>
      </c>
      <c r="Q3061" s="3">
        <v>12.3835878075762</v>
      </c>
      <c r="R3061" s="3">
        <v>12.3835878075762</v>
      </c>
      <c r="S3061" s="3">
        <v>12.3835878075762</v>
      </c>
      <c r="T3061" s="3">
        <v>12.3835878075762</v>
      </c>
      <c r="U3061" s="3">
        <v>12.3835878075762</v>
      </c>
      <c r="V3061" s="3">
        <v>12.3835878075762</v>
      </c>
      <c r="W3061" s="3">
        <v>12.3835878075762</v>
      </c>
      <c r="X3061" s="3">
        <v>12.3835878075762</v>
      </c>
      <c r="Y3061" s="3">
        <v>12.3835878075762</v>
      </c>
      <c r="Z3061" s="3">
        <v>12.3835878075762</v>
      </c>
      <c r="AA3061" s="3">
        <v>12.3835878075762</v>
      </c>
      <c r="AB3061" s="3">
        <v>12.3835878075762</v>
      </c>
      <c r="AC3061" s="3">
        <v>12.3835878075762</v>
      </c>
      <c r="AD3061" s="3">
        <v>12.3835878075762</v>
      </c>
      <c r="AE3061" s="3">
        <v>12.3835878075762</v>
      </c>
      <c r="AF3061" s="3">
        <v>12.3835878075762</v>
      </c>
      <c r="AG3061" s="3">
        <v>12.3835878075762</v>
      </c>
      <c r="AH3061" s="3">
        <v>12.3835878075762</v>
      </c>
      <c r="AI3061" s="3">
        <v>12.3835878075762</v>
      </c>
      <c r="AJ3061" s="3">
        <v>12.3835878075762</v>
      </c>
      <c r="AK3061" s="3">
        <v>12.3835878075762</v>
      </c>
      <c r="AL3061" s="3">
        <v>12.3835878075762</v>
      </c>
      <c r="AM3061" s="3">
        <v>12.3835878075762</v>
      </c>
      <c r="AN3061" s="4"/>
      <c r="AO3061" s="4"/>
    </row>
    <row r="3062" spans="1:41" x14ac:dyDescent="0.25">
      <c r="A3062" s="378" t="str">
        <f t="shared" si="25"/>
        <v>DIC7</v>
      </c>
      <c r="B3062" s="2" t="s">
        <v>4</v>
      </c>
      <c r="C3062" s="2" t="s">
        <v>2</v>
      </c>
      <c r="D3062" s="2" t="s">
        <v>27</v>
      </c>
      <c r="E3062" s="2" t="s">
        <v>61</v>
      </c>
      <c r="F3062" s="2" t="s">
        <v>271</v>
      </c>
      <c r="G3062" s="4"/>
      <c r="H3062" s="3">
        <v>13.117157582025699</v>
      </c>
      <c r="I3062" s="3">
        <v>15.001323858675301</v>
      </c>
      <c r="J3062" s="3">
        <v>15.001323858675301</v>
      </c>
      <c r="K3062" s="3">
        <v>15.001323858675301</v>
      </c>
      <c r="L3062" s="3">
        <v>15.001323858675301</v>
      </c>
      <c r="M3062" s="3">
        <v>15.001323858675301</v>
      </c>
      <c r="N3062" s="3">
        <v>15.001323858675301</v>
      </c>
      <c r="O3062" s="3">
        <v>15.001323858675301</v>
      </c>
      <c r="P3062" s="3">
        <v>15.001323858675301</v>
      </c>
      <c r="Q3062" s="3">
        <v>15.001323858675301</v>
      </c>
      <c r="R3062" s="3">
        <v>15.001323858675301</v>
      </c>
      <c r="S3062" s="3">
        <v>15.001323858675301</v>
      </c>
      <c r="T3062" s="3">
        <v>15.001323858675301</v>
      </c>
      <c r="U3062" s="3">
        <v>15.001323858675301</v>
      </c>
      <c r="V3062" s="3">
        <v>15.001323858675301</v>
      </c>
      <c r="W3062" s="3">
        <v>15.001323858675301</v>
      </c>
      <c r="X3062" s="3">
        <v>15.001323858675301</v>
      </c>
      <c r="Y3062" s="3">
        <v>15.001323858675301</v>
      </c>
      <c r="Z3062" s="3">
        <v>15.001323858675301</v>
      </c>
      <c r="AA3062" s="3">
        <v>15.001323858675301</v>
      </c>
      <c r="AB3062" s="3">
        <v>15.001323858675301</v>
      </c>
      <c r="AC3062" s="3">
        <v>15.001323858675301</v>
      </c>
      <c r="AD3062" s="3">
        <v>15.001323858675301</v>
      </c>
      <c r="AE3062" s="3">
        <v>15.001323858675301</v>
      </c>
      <c r="AF3062" s="3">
        <v>15.001323858675301</v>
      </c>
      <c r="AG3062" s="3">
        <v>15.001323858675301</v>
      </c>
      <c r="AH3062" s="3">
        <v>15.001323858675301</v>
      </c>
      <c r="AI3062" s="3">
        <v>15.001323858675301</v>
      </c>
      <c r="AJ3062" s="3">
        <v>15.001323858675301</v>
      </c>
      <c r="AK3062" s="3">
        <v>15.001323858675301</v>
      </c>
      <c r="AL3062" s="3">
        <v>15.001323858675301</v>
      </c>
      <c r="AM3062" s="3">
        <v>15.001323858675301</v>
      </c>
      <c r="AN3062" s="4"/>
      <c r="AO3062" s="4"/>
    </row>
    <row r="3063" spans="1:41" x14ac:dyDescent="0.25">
      <c r="A3063" s="378" t="str">
        <f t="shared" si="25"/>
        <v>DIC7</v>
      </c>
      <c r="B3063" s="2" t="s">
        <v>4</v>
      </c>
      <c r="C3063" s="2" t="s">
        <v>2</v>
      </c>
      <c r="D3063" s="2" t="s">
        <v>27</v>
      </c>
      <c r="E3063" s="2" t="s">
        <v>145</v>
      </c>
      <c r="F3063" s="2" t="s">
        <v>219</v>
      </c>
      <c r="G3063" s="4"/>
      <c r="H3063" s="3">
        <v>1.8895118399999999</v>
      </c>
      <c r="I3063" s="3">
        <v>2.0114158296774201</v>
      </c>
      <c r="J3063" s="3">
        <v>2.0114158296774201</v>
      </c>
      <c r="K3063" s="3">
        <v>2.0114158296774201</v>
      </c>
      <c r="L3063" s="3">
        <v>2.0114158296774201</v>
      </c>
      <c r="M3063" s="3">
        <v>2.0114158296774201</v>
      </c>
      <c r="N3063" s="3">
        <v>2.0114158296774201</v>
      </c>
      <c r="O3063" s="3">
        <v>2.0114158296774201</v>
      </c>
      <c r="P3063" s="3">
        <v>2.0114158296774201</v>
      </c>
      <c r="Q3063" s="3">
        <v>2.0114158296774201</v>
      </c>
      <c r="R3063" s="3">
        <v>2.0114158296774201</v>
      </c>
      <c r="S3063" s="3">
        <v>2.0114158296774201</v>
      </c>
      <c r="T3063" s="3">
        <v>2.0114158296774201</v>
      </c>
      <c r="U3063" s="3">
        <v>2.0114158296774201</v>
      </c>
      <c r="V3063" s="3">
        <v>2.0114158296774201</v>
      </c>
      <c r="W3063" s="3">
        <v>2.0114158296774201</v>
      </c>
      <c r="X3063" s="3">
        <v>2.0114158296774201</v>
      </c>
      <c r="Y3063" s="3">
        <v>2.0114158296774201</v>
      </c>
      <c r="Z3063" s="3">
        <v>2.0114158296774201</v>
      </c>
      <c r="AA3063" s="3">
        <v>2.0114158296774201</v>
      </c>
      <c r="AB3063" s="3">
        <v>2.0114158296774201</v>
      </c>
      <c r="AC3063" s="3">
        <v>2.0114158296774201</v>
      </c>
      <c r="AD3063" s="3">
        <v>2.0114158296774201</v>
      </c>
      <c r="AE3063" s="3">
        <v>2.0114158296774201</v>
      </c>
      <c r="AF3063" s="3">
        <v>2.0114158296774201</v>
      </c>
      <c r="AG3063" s="3">
        <v>2.0114158296774201</v>
      </c>
      <c r="AH3063" s="3">
        <v>2.0114158296774201</v>
      </c>
      <c r="AI3063" s="3">
        <v>2.0114158296774201</v>
      </c>
      <c r="AJ3063" s="3">
        <v>2.0114158296774201</v>
      </c>
      <c r="AK3063" s="3">
        <v>2.0114158296774201</v>
      </c>
      <c r="AL3063" s="3">
        <v>2.0114158296774201</v>
      </c>
      <c r="AM3063" s="3">
        <v>2.0114158296774201</v>
      </c>
      <c r="AN3063" s="4"/>
      <c r="AO3063" s="4"/>
    </row>
    <row r="3064" spans="1:41" x14ac:dyDescent="0.25">
      <c r="A3064" s="378" t="str">
        <f t="shared" si="25"/>
        <v>DIC7</v>
      </c>
      <c r="B3064" s="2" t="s">
        <v>4</v>
      </c>
      <c r="C3064" s="2" t="s">
        <v>2</v>
      </c>
      <c r="D3064" s="2" t="s">
        <v>27</v>
      </c>
      <c r="E3064" s="2" t="s">
        <v>146</v>
      </c>
      <c r="F3064" s="2" t="s">
        <v>220</v>
      </c>
      <c r="G3064" s="4"/>
      <c r="H3064" s="3">
        <v>1.29074340983606</v>
      </c>
      <c r="I3064" s="3">
        <v>1.47614754098361</v>
      </c>
      <c r="J3064" s="3">
        <v>1.47614754098361</v>
      </c>
      <c r="K3064" s="3">
        <v>1.47614754098361</v>
      </c>
      <c r="L3064" s="3">
        <v>1.47614754098361</v>
      </c>
      <c r="M3064" s="3">
        <v>1.47614754098361</v>
      </c>
      <c r="N3064" s="3">
        <v>1.47614754098361</v>
      </c>
      <c r="O3064" s="3">
        <v>1.47614754098361</v>
      </c>
      <c r="P3064" s="3">
        <v>1.47614754098361</v>
      </c>
      <c r="Q3064" s="3">
        <v>1.47614754098361</v>
      </c>
      <c r="R3064" s="3">
        <v>1.47614754098361</v>
      </c>
      <c r="S3064" s="3">
        <v>1.47614754098361</v>
      </c>
      <c r="T3064" s="3">
        <v>1.47614754098361</v>
      </c>
      <c r="U3064" s="3">
        <v>1.47614754098361</v>
      </c>
      <c r="V3064" s="3">
        <v>1.47614754098361</v>
      </c>
      <c r="W3064" s="3">
        <v>1.47614754098361</v>
      </c>
      <c r="X3064" s="3">
        <v>1.47614754098361</v>
      </c>
      <c r="Y3064" s="3">
        <v>1.47614754098361</v>
      </c>
      <c r="Z3064" s="3">
        <v>1.47614754098361</v>
      </c>
      <c r="AA3064" s="3">
        <v>1.47614754098361</v>
      </c>
      <c r="AB3064" s="3">
        <v>1.47614754098361</v>
      </c>
      <c r="AC3064" s="3">
        <v>1.47614754098361</v>
      </c>
      <c r="AD3064" s="3">
        <v>1.47614754098361</v>
      </c>
      <c r="AE3064" s="3">
        <v>1.47614754098361</v>
      </c>
      <c r="AF3064" s="3">
        <v>1.47614754098361</v>
      </c>
      <c r="AG3064" s="3">
        <v>1.47614754098361</v>
      </c>
      <c r="AH3064" s="3">
        <v>1.47614754098361</v>
      </c>
      <c r="AI3064" s="3">
        <v>1.47614754098361</v>
      </c>
      <c r="AJ3064" s="3">
        <v>1.47614754098361</v>
      </c>
      <c r="AK3064" s="3">
        <v>1.47614754098361</v>
      </c>
      <c r="AL3064" s="3">
        <v>1.47614754098361</v>
      </c>
      <c r="AM3064" s="3">
        <v>1.47614754098361</v>
      </c>
      <c r="AN3064" s="4"/>
      <c r="AO3064" s="4"/>
    </row>
    <row r="3065" spans="1:41" x14ac:dyDescent="0.25">
      <c r="A3065" s="378" t="str">
        <f t="shared" si="25"/>
        <v>DIC7</v>
      </c>
      <c r="B3065" s="2" t="s">
        <v>4</v>
      </c>
      <c r="C3065" s="2" t="s">
        <v>8</v>
      </c>
      <c r="D3065" s="2" t="s">
        <v>28</v>
      </c>
      <c r="E3065" s="2" t="s">
        <v>2</v>
      </c>
      <c r="F3065" s="2" t="s">
        <v>2</v>
      </c>
      <c r="G3065" s="4"/>
      <c r="H3065" s="3">
        <v>1</v>
      </c>
      <c r="I3065" s="3">
        <v>0.89285714285714302</v>
      </c>
      <c r="J3065" s="3">
        <v>0.79719387755102</v>
      </c>
      <c r="K3065" s="3">
        <v>0.71178024781341098</v>
      </c>
      <c r="L3065" s="3">
        <v>0.63551807840483099</v>
      </c>
      <c r="M3065" s="3">
        <v>0.56742685571859897</v>
      </c>
      <c r="N3065" s="3">
        <v>0.50663112117732101</v>
      </c>
      <c r="O3065" s="3">
        <v>0.45234921533689298</v>
      </c>
      <c r="P3065" s="3">
        <v>0.40388322797936899</v>
      </c>
      <c r="Q3065" s="3">
        <v>0.36061002498158001</v>
      </c>
      <c r="R3065" s="3">
        <v>0.32197323659069599</v>
      </c>
      <c r="S3065" s="3">
        <v>0.28747610409883601</v>
      </c>
      <c r="T3065" s="3">
        <v>0.25667509294538898</v>
      </c>
      <c r="U3065" s="3">
        <v>0.22917419012981199</v>
      </c>
      <c r="V3065" s="3">
        <v>0.20461981261590301</v>
      </c>
      <c r="W3065" s="3">
        <v>0.18269626126419899</v>
      </c>
      <c r="X3065" s="3">
        <v>0.163121661843035</v>
      </c>
      <c r="Y3065" s="3">
        <v>0.14564434093128101</v>
      </c>
      <c r="Z3065" s="3">
        <v>0.130039590117215</v>
      </c>
      <c r="AA3065" s="3">
        <v>0.11610677689037099</v>
      </c>
      <c r="AB3065" s="3">
        <v>0.10366676508068801</v>
      </c>
      <c r="AC3065" s="3">
        <v>9.2559611679185902E-2</v>
      </c>
      <c r="AD3065" s="3">
        <v>8.2642510427844595E-2</v>
      </c>
      <c r="AE3065" s="3">
        <v>7.3787955739146899E-2</v>
      </c>
      <c r="AF3065" s="3">
        <v>6.5882103338524095E-2</v>
      </c>
      <c r="AG3065" s="3">
        <v>5.8823306552253603E-2</v>
      </c>
      <c r="AH3065" s="3">
        <v>5.2520809421654997E-2</v>
      </c>
      <c r="AI3065" s="3">
        <v>4.6893579840763401E-2</v>
      </c>
      <c r="AJ3065" s="3">
        <v>4.1869267714967302E-2</v>
      </c>
      <c r="AK3065" s="3">
        <v>3.7383274745506498E-2</v>
      </c>
      <c r="AL3065" s="3">
        <v>3.3377923879916498E-2</v>
      </c>
      <c r="AM3065" s="3">
        <v>2.9801717749925499E-2</v>
      </c>
      <c r="AN3065" s="4"/>
      <c r="AO3065" s="4"/>
    </row>
    <row r="3066" spans="1:41" x14ac:dyDescent="0.25">
      <c r="A3066" s="378" t="str">
        <f t="shared" si="25"/>
        <v>DIC7</v>
      </c>
      <c r="B3066" s="2" t="s">
        <v>4</v>
      </c>
      <c r="C3066" s="2" t="s">
        <v>9</v>
      </c>
      <c r="D3066" s="2" t="s">
        <v>29</v>
      </c>
      <c r="E3066" s="2" t="s">
        <v>160</v>
      </c>
      <c r="F3066" s="2" t="s">
        <v>2</v>
      </c>
      <c r="G3066" s="3">
        <v>0</v>
      </c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</row>
    <row r="3067" spans="1:41" x14ac:dyDescent="0.25">
      <c r="A3067" s="378" t="str">
        <f t="shared" si="25"/>
        <v>DIC7</v>
      </c>
      <c r="B3067" s="2" t="s">
        <v>4</v>
      </c>
      <c r="C3067" s="2" t="s">
        <v>10</v>
      </c>
      <c r="D3067" s="2" t="s">
        <v>29</v>
      </c>
      <c r="E3067" s="2" t="s">
        <v>160</v>
      </c>
      <c r="F3067" s="2" t="s">
        <v>2</v>
      </c>
      <c r="G3067" s="3">
        <v>0</v>
      </c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</row>
    <row r="3068" spans="1:41" x14ac:dyDescent="0.25">
      <c r="A3068" s="378" t="str">
        <f t="shared" si="25"/>
        <v>DIC7</v>
      </c>
      <c r="B3068" s="2" t="s">
        <v>4</v>
      </c>
      <c r="C3068" s="2" t="s">
        <v>11</v>
      </c>
      <c r="D3068" s="2" t="s">
        <v>29</v>
      </c>
      <c r="E3068" s="2" t="s">
        <v>160</v>
      </c>
      <c r="F3068" s="2" t="s">
        <v>2</v>
      </c>
      <c r="G3068" s="3">
        <v>0</v>
      </c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</row>
    <row r="3069" spans="1:41" x14ac:dyDescent="0.25">
      <c r="A3069" s="378" t="str">
        <f t="shared" si="25"/>
        <v>DIC7</v>
      </c>
      <c r="B3069" s="2" t="s">
        <v>4</v>
      </c>
      <c r="C3069" s="2" t="s">
        <v>12</v>
      </c>
      <c r="D3069" s="2" t="s">
        <v>30</v>
      </c>
      <c r="E3069" s="2" t="s">
        <v>2</v>
      </c>
      <c r="F3069" s="2" t="s">
        <v>2</v>
      </c>
      <c r="G3069" s="4"/>
      <c r="H3069" s="3">
        <v>2084.4409030341399</v>
      </c>
      <c r="I3069" s="3">
        <v>1905.2342466564101</v>
      </c>
      <c r="J3069" s="3">
        <v>2817.8562355356098</v>
      </c>
      <c r="K3069" s="3">
        <v>3540.05008587168</v>
      </c>
      <c r="L3069" s="3">
        <v>4708.3462911940496</v>
      </c>
      <c r="M3069" s="3">
        <v>6383.2845244349201</v>
      </c>
      <c r="N3069" s="3">
        <v>7371.8308941461901</v>
      </c>
      <c r="O3069" s="3">
        <v>8144.1953899234804</v>
      </c>
      <c r="P3069" s="3">
        <v>10434.391447260699</v>
      </c>
      <c r="Q3069" s="3">
        <v>11941.2281732961</v>
      </c>
      <c r="R3069" s="3">
        <v>13446.3950489505</v>
      </c>
      <c r="S3069" s="3">
        <v>14137.554047593199</v>
      </c>
      <c r="T3069" s="3">
        <v>14581.2226128333</v>
      </c>
      <c r="U3069" s="3">
        <v>15685.8599100909</v>
      </c>
      <c r="V3069" s="3">
        <v>17921.776504336602</v>
      </c>
      <c r="W3069" s="3">
        <v>18488.792379011</v>
      </c>
      <c r="X3069" s="3">
        <v>18999.514223034999</v>
      </c>
      <c r="Y3069" s="3">
        <v>19417.686775538001</v>
      </c>
      <c r="Z3069" s="3">
        <v>19838.3388825002</v>
      </c>
      <c r="AA3069" s="3">
        <v>20259.586514610801</v>
      </c>
      <c r="AB3069" s="3">
        <v>20681.490357340001</v>
      </c>
      <c r="AC3069" s="3">
        <v>21104.010250475701</v>
      </c>
      <c r="AD3069" s="3">
        <v>21567.170641612101</v>
      </c>
      <c r="AE3069" s="3">
        <v>22030.5035726772</v>
      </c>
      <c r="AF3069" s="3">
        <v>22494.855892523501</v>
      </c>
      <c r="AG3069" s="3">
        <v>22967.174027757199</v>
      </c>
      <c r="AH3069" s="3">
        <v>23440.197998462601</v>
      </c>
      <c r="AI3069" s="3">
        <v>23961.989594824401</v>
      </c>
      <c r="AJ3069" s="3">
        <v>24484.6562070365</v>
      </c>
      <c r="AK3069" s="3">
        <v>25008.140074524999</v>
      </c>
      <c r="AL3069" s="3">
        <v>25532.383436715601</v>
      </c>
      <c r="AM3069" s="3">
        <v>26057.328533034201</v>
      </c>
      <c r="AN3069" s="4"/>
      <c r="AO3069" s="4"/>
    </row>
    <row r="3070" spans="1:41" x14ac:dyDescent="0.25">
      <c r="A3070" s="378" t="str">
        <f t="shared" si="25"/>
        <v>DIC7</v>
      </c>
      <c r="B3070" s="2" t="s">
        <v>4</v>
      </c>
      <c r="C3070" s="2" t="s">
        <v>12</v>
      </c>
      <c r="D3070" s="2" t="s">
        <v>29</v>
      </c>
      <c r="E3070" s="2" t="s">
        <v>160</v>
      </c>
      <c r="F3070" s="2" t="s">
        <v>2</v>
      </c>
      <c r="G3070" s="3">
        <v>81022.4227611721</v>
      </c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</row>
  </sheetData>
  <autoFilter ref="B2:AO759" xr:uid="{00000000-0001-0000-0000-000000000000}"/>
  <phoneticPr fontId="2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BE21-856C-4665-A575-434D2905CC5D}">
  <sheetPr>
    <tabColor rgb="FF92D050"/>
  </sheetPr>
  <dimension ref="B6:AS74"/>
  <sheetViews>
    <sheetView showGridLines="0" zoomScale="55" zoomScaleNormal="55" workbookViewId="0">
      <selection activeCell="N8" sqref="N8"/>
    </sheetView>
  </sheetViews>
  <sheetFormatPr baseColWidth="10" defaultRowHeight="15" x14ac:dyDescent="0.25"/>
  <cols>
    <col min="3" max="3" width="25" customWidth="1"/>
    <col min="4" max="4" width="8.85546875" customWidth="1"/>
    <col min="5" max="7" width="9.42578125" customWidth="1"/>
    <col min="8" max="8" width="20.5703125" customWidth="1"/>
    <col min="9" max="9" width="11.28515625" customWidth="1"/>
    <col min="10" max="10" width="26.5703125" customWidth="1"/>
    <col min="11" max="11" width="15.85546875" customWidth="1"/>
    <col min="12" max="12" width="73.85546875" customWidth="1"/>
    <col min="13" max="13" width="21" customWidth="1"/>
    <col min="14" max="14" width="22.7109375" customWidth="1"/>
  </cols>
  <sheetData>
    <row r="6" spans="2:45" x14ac:dyDescent="0.25">
      <c r="D6" s="391" t="s">
        <v>675</v>
      </c>
      <c r="E6" s="391"/>
      <c r="F6" s="391" t="s">
        <v>677</v>
      </c>
      <c r="G6" s="391"/>
    </row>
    <row r="7" spans="2:45" x14ac:dyDescent="0.25">
      <c r="B7" t="s">
        <v>600</v>
      </c>
      <c r="C7" s="146" t="s">
        <v>670</v>
      </c>
      <c r="D7" s="147" t="s">
        <v>672</v>
      </c>
      <c r="E7" s="147" t="s">
        <v>671</v>
      </c>
      <c r="F7" s="147" t="s">
        <v>672</v>
      </c>
      <c r="G7" s="147" t="s">
        <v>671</v>
      </c>
      <c r="H7" s="147" t="s">
        <v>674</v>
      </c>
      <c r="I7" s="147"/>
      <c r="L7" s="152" t="s">
        <v>669</v>
      </c>
      <c r="M7" s="152"/>
      <c r="N7" s="149">
        <v>2019</v>
      </c>
      <c r="O7" s="150">
        <v>2020</v>
      </c>
      <c r="P7" s="150">
        <v>2021</v>
      </c>
      <c r="Q7" s="149">
        <v>2022</v>
      </c>
      <c r="R7" s="150">
        <v>2023</v>
      </c>
      <c r="S7" s="150">
        <v>2024</v>
      </c>
      <c r="T7" s="149">
        <v>2025</v>
      </c>
      <c r="U7" s="150">
        <v>2026</v>
      </c>
      <c r="V7" s="150">
        <v>2027</v>
      </c>
      <c r="W7" s="149">
        <v>2028</v>
      </c>
      <c r="X7" s="150">
        <v>2029</v>
      </c>
      <c r="Y7" s="150">
        <v>2030</v>
      </c>
      <c r="Z7" s="149">
        <v>2031</v>
      </c>
      <c r="AA7" s="150">
        <v>2032</v>
      </c>
      <c r="AB7" s="150">
        <v>2033</v>
      </c>
      <c r="AC7" s="149">
        <v>2034</v>
      </c>
      <c r="AD7" s="150">
        <v>2035</v>
      </c>
      <c r="AE7" s="150">
        <v>2036</v>
      </c>
      <c r="AF7" s="149">
        <v>2037</v>
      </c>
      <c r="AG7" s="150">
        <v>2038</v>
      </c>
      <c r="AH7" s="150">
        <v>2039</v>
      </c>
      <c r="AI7" s="149">
        <v>2040</v>
      </c>
      <c r="AJ7" s="150">
        <v>2041</v>
      </c>
      <c r="AK7" s="150">
        <v>2042</v>
      </c>
      <c r="AL7" s="149">
        <v>2043</v>
      </c>
      <c r="AM7" s="150">
        <v>2044</v>
      </c>
      <c r="AN7" s="150">
        <v>2045</v>
      </c>
      <c r="AO7" s="149">
        <v>2046</v>
      </c>
      <c r="AP7" s="150">
        <v>2047</v>
      </c>
      <c r="AQ7" s="150">
        <v>2048</v>
      </c>
      <c r="AR7" s="149">
        <v>2049</v>
      </c>
      <c r="AS7" s="150">
        <v>2050</v>
      </c>
    </row>
    <row r="8" spans="2:45" x14ac:dyDescent="0.25">
      <c r="B8" t="s">
        <v>536</v>
      </c>
      <c r="C8" s="142" t="s">
        <v>602</v>
      </c>
      <c r="D8" s="146" t="s">
        <v>676</v>
      </c>
      <c r="E8" s="142" t="str">
        <f>+RIGHT(C8,2)</f>
        <v>22</v>
      </c>
      <c r="F8" s="148" t="s">
        <v>673</v>
      </c>
      <c r="G8" s="148">
        <v>11</v>
      </c>
      <c r="H8" t="str">
        <f>+SUBSTITUTE(SUBSTITUTE(C8,D8,F8),E8,G8+E8)</f>
        <v>Produccion_UO!L33</v>
      </c>
      <c r="J8" s="78">
        <f>Produccion_UO!M33</f>
        <v>601.37390050086492</v>
      </c>
      <c r="L8" t="str">
        <f>+Produccion_UO!K22</f>
        <v>1. Producción Fluidos DESDE RESERVAS</v>
      </c>
      <c r="N8" s="151">
        <f>Produccion_UO!M33</f>
        <v>601.37390050086492</v>
      </c>
      <c r="O8" s="151">
        <f>Produccion_UO!N33</f>
        <v>586.03799974502363</v>
      </c>
      <c r="P8" s="151">
        <f>Produccion_UO!O33</f>
        <v>542.58997595000778</v>
      </c>
      <c r="Q8" s="151">
        <f>Produccion_UO!P33</f>
        <v>523.72552516194128</v>
      </c>
      <c r="R8" s="151">
        <f>Produccion_UO!Q33</f>
        <v>474.16943750411843</v>
      </c>
      <c r="S8" s="151">
        <f>Produccion_UO!R33</f>
        <v>387.59114372134826</v>
      </c>
      <c r="T8" s="151">
        <f>Produccion_UO!S33</f>
        <v>359.25059325733378</v>
      </c>
      <c r="U8" s="151">
        <f>Produccion_UO!T33</f>
        <v>335.29984284966065</v>
      </c>
      <c r="V8" s="151">
        <f>Produccion_UO!U33</f>
        <v>241.50731225589382</v>
      </c>
      <c r="W8" s="151">
        <f>Produccion_UO!V33</f>
        <v>192.55589920420906</v>
      </c>
      <c r="X8" s="151">
        <f>Produccion_UO!W33</f>
        <v>125.31258104669062</v>
      </c>
      <c r="Y8" s="151">
        <f>Produccion_UO!X33</f>
        <v>119.96525467526109</v>
      </c>
      <c r="Z8" s="151">
        <f>Produccion_UO!Y33</f>
        <v>119.39217994487787</v>
      </c>
      <c r="AA8" s="151">
        <f>Produccion_UO!Z33</f>
        <v>86.519484742224407</v>
      </c>
      <c r="AB8" s="151">
        <f>Produccion_UO!AA33</f>
        <v>3.000127832783404</v>
      </c>
      <c r="AC8" s="151">
        <f>Produccion_UO!AB33</f>
        <v>0</v>
      </c>
      <c r="AD8" s="151">
        <f>Produccion_UO!AC33</f>
        <v>0</v>
      </c>
      <c r="AE8" s="151">
        <f>Produccion_UO!AD33</f>
        <v>0</v>
      </c>
      <c r="AF8" s="151">
        <f>Produccion_UO!AE33</f>
        <v>0</v>
      </c>
      <c r="AG8" s="151">
        <f>Produccion_UO!AF33</f>
        <v>0</v>
      </c>
      <c r="AH8" s="151">
        <f>Produccion_UO!AG33</f>
        <v>0</v>
      </c>
      <c r="AI8" s="151">
        <f>Produccion_UO!AH33</f>
        <v>0</v>
      </c>
      <c r="AJ8" s="151">
        <f>Produccion_UO!AI33</f>
        <v>0</v>
      </c>
      <c r="AK8" s="151">
        <f>Produccion_UO!AJ33</f>
        <v>0</v>
      </c>
      <c r="AL8" s="151">
        <f>Produccion_UO!AK33</f>
        <v>0</v>
      </c>
      <c r="AM8" s="151">
        <f>Produccion_UO!AL33</f>
        <v>0</v>
      </c>
      <c r="AN8" s="151">
        <f>Produccion_UO!AM33</f>
        <v>0</v>
      </c>
      <c r="AO8" s="151">
        <f>Produccion_UO!AN33</f>
        <v>0</v>
      </c>
      <c r="AP8" s="151">
        <f>Produccion_UO!AO33</f>
        <v>0</v>
      </c>
      <c r="AQ8" s="151">
        <f>Produccion_UO!AP33</f>
        <v>0</v>
      </c>
      <c r="AR8" s="151">
        <f>Produccion_UO!AQ33</f>
        <v>0</v>
      </c>
      <c r="AS8" s="151">
        <f>Produccion_UO!AR33</f>
        <v>0</v>
      </c>
    </row>
    <row r="9" spans="2:45" x14ac:dyDescent="0.25">
      <c r="B9" t="s">
        <v>537</v>
      </c>
      <c r="C9" s="142" t="s">
        <v>604</v>
      </c>
      <c r="D9" s="146" t="s">
        <v>676</v>
      </c>
      <c r="E9" s="142" t="str">
        <f t="shared" ref="E9:E14" si="0">+RIGHT(C9,2)</f>
        <v>35</v>
      </c>
      <c r="F9" s="148" t="s">
        <v>673</v>
      </c>
      <c r="G9" s="148">
        <v>11</v>
      </c>
      <c r="H9" t="str">
        <f t="shared" ref="H9:H72" si="1">+SUBSTITUTE(SUBSTITUTE(C9,D9,F9),E9,G9+E9)</f>
        <v>Produccion_UO!L46</v>
      </c>
      <c r="L9" t="str">
        <f>+Produccion_UO!K35</f>
        <v>2. Producción de Fluidos realmente entregados al separador</v>
      </c>
      <c r="N9" s="151">
        <f>Produccion_UO!M46</f>
        <v>598.13820604725572</v>
      </c>
      <c r="O9" s="151">
        <f>Produccion_UO!N46</f>
        <v>582.78561649979008</v>
      </c>
      <c r="P9" s="151">
        <f>Produccion_UO!O46</f>
        <v>539.58298073577635</v>
      </c>
      <c r="Q9" s="151">
        <f>Produccion_UO!P46</f>
        <v>520.80963171407836</v>
      </c>
      <c r="R9" s="151">
        <f>Produccion_UO!Q46</f>
        <v>471.58687153113038</v>
      </c>
      <c r="S9" s="151">
        <f>Produccion_UO!R46</f>
        <v>385.47602336350332</v>
      </c>
      <c r="T9" s="151">
        <f>Produccion_UO!S46</f>
        <v>357.24617798718475</v>
      </c>
      <c r="U9" s="151">
        <f>Produccion_UO!T46</f>
        <v>333.84123268590247</v>
      </c>
      <c r="V9" s="151">
        <f>Produccion_UO!U46</f>
        <v>240.80547363407993</v>
      </c>
      <c r="W9" s="151">
        <f>Produccion_UO!V46</f>
        <v>192.04279567239871</v>
      </c>
      <c r="X9" s="151">
        <f>Produccion_UO!W46</f>
        <v>124.9571437241718</v>
      </c>
      <c r="Y9" s="151">
        <f>Produccion_UO!X46</f>
        <v>119.65997343076742</v>
      </c>
      <c r="Z9" s="151">
        <f>Produccion_UO!Y46</f>
        <v>119.09367841541437</v>
      </c>
      <c r="AA9" s="151">
        <f>Produccion_UO!Z46</f>
        <v>86.285155815649418</v>
      </c>
      <c r="AB9" s="151">
        <f>Produccion_UO!AA46</f>
        <v>2.9617599164019657</v>
      </c>
      <c r="AC9" s="151">
        <f>Produccion_UO!AB46</f>
        <v>0</v>
      </c>
      <c r="AD9" s="151">
        <f>Produccion_UO!AC46</f>
        <v>0</v>
      </c>
      <c r="AE9" s="151">
        <f>Produccion_UO!AD46</f>
        <v>0</v>
      </c>
      <c r="AF9" s="151">
        <f>Produccion_UO!AE46</f>
        <v>0</v>
      </c>
      <c r="AG9" s="151">
        <f>Produccion_UO!AF46</f>
        <v>0</v>
      </c>
      <c r="AH9" s="151">
        <f>Produccion_UO!AG46</f>
        <v>0</v>
      </c>
      <c r="AI9" s="151">
        <f>Produccion_UO!AH46</f>
        <v>0</v>
      </c>
      <c r="AJ9" s="151">
        <f>Produccion_UO!AI46</f>
        <v>0</v>
      </c>
      <c r="AK9" s="151">
        <f>Produccion_UO!AJ46</f>
        <v>0</v>
      </c>
      <c r="AL9" s="151">
        <f>Produccion_UO!AK46</f>
        <v>0</v>
      </c>
      <c r="AM9" s="151">
        <f>Produccion_UO!AL46</f>
        <v>0</v>
      </c>
      <c r="AN9" s="151">
        <f>Produccion_UO!AM46</f>
        <v>0</v>
      </c>
      <c r="AO9" s="151">
        <f>Produccion_UO!AN46</f>
        <v>0</v>
      </c>
      <c r="AP9" s="151">
        <f>Produccion_UO!AO46</f>
        <v>0</v>
      </c>
      <c r="AQ9" s="151">
        <f>Produccion_UO!AP46</f>
        <v>0</v>
      </c>
      <c r="AR9" s="151">
        <f>Produccion_UO!AQ46</f>
        <v>0</v>
      </c>
      <c r="AS9" s="151">
        <f>Produccion_UO!AR46</f>
        <v>0</v>
      </c>
    </row>
    <row r="10" spans="2:45" x14ac:dyDescent="0.25">
      <c r="B10" t="s">
        <v>538</v>
      </c>
      <c r="C10" s="142" t="s">
        <v>601</v>
      </c>
      <c r="D10" s="146" t="s">
        <v>676</v>
      </c>
      <c r="E10" s="142" t="str">
        <f t="shared" si="0"/>
        <v>48</v>
      </c>
      <c r="F10" s="148" t="s">
        <v>673</v>
      </c>
      <c r="G10" s="148">
        <v>11</v>
      </c>
      <c r="H10" t="str">
        <f t="shared" si="1"/>
        <v>Produccion_UO!L59</v>
      </c>
      <c r="L10" t="str">
        <f>+Produccion_UO!K48</f>
        <v>3. Fluidos quemadas (Flaring de Gas Natural)</v>
      </c>
      <c r="N10" s="151">
        <f>Produccion_UO!M59</f>
        <v>19.510276457900833</v>
      </c>
      <c r="O10" s="151">
        <f>Produccion_UO!N59</f>
        <v>19.610904914328426</v>
      </c>
      <c r="P10" s="151">
        <f>Produccion_UO!O59</f>
        <v>18.131287974919584</v>
      </c>
      <c r="Q10" s="151">
        <f>Produccion_UO!P59</f>
        <v>17.581971383648522</v>
      </c>
      <c r="R10" s="151">
        <f>Produccion_UO!Q59</f>
        <v>15.572105718313848</v>
      </c>
      <c r="S10" s="151">
        <f>Produccion_UO!R59</f>
        <v>12.753547504233181</v>
      </c>
      <c r="T10" s="151">
        <f>Produccion_UO!S59</f>
        <v>12.086028708126193</v>
      </c>
      <c r="U10" s="151">
        <f>Produccion_UO!T59</f>
        <v>8.7949860369183401</v>
      </c>
      <c r="V10" s="151">
        <f>Produccion_UO!U59</f>
        <v>4.2318784226204489</v>
      </c>
      <c r="W10" s="151">
        <f>Produccion_UO!V59</f>
        <v>3.0938618898268366</v>
      </c>
      <c r="X10" s="151">
        <f>Produccion_UO!W59</f>
        <v>2.1431814793462425</v>
      </c>
      <c r="Y10" s="151">
        <f>Produccion_UO!X59</f>
        <v>1.8407552266994807</v>
      </c>
      <c r="Z10" s="151">
        <f>Produccion_UO!Y59</f>
        <v>1.7998755588442488</v>
      </c>
      <c r="AA10" s="151">
        <f>Produccion_UO!Z59</f>
        <v>1.4129338245956928</v>
      </c>
      <c r="AB10" s="151">
        <f>Produccion_UO!AA59</f>
        <v>0.23134713936926676</v>
      </c>
      <c r="AC10" s="151">
        <f>Produccion_UO!AB59</f>
        <v>0</v>
      </c>
      <c r="AD10" s="151">
        <f>Produccion_UO!AC59</f>
        <v>0</v>
      </c>
      <c r="AE10" s="151">
        <f>Produccion_UO!AD59</f>
        <v>0</v>
      </c>
      <c r="AF10" s="151">
        <f>Produccion_UO!AE59</f>
        <v>0</v>
      </c>
      <c r="AG10" s="151">
        <f>Produccion_UO!AF59</f>
        <v>0</v>
      </c>
      <c r="AH10" s="151">
        <f>Produccion_UO!AG59</f>
        <v>0</v>
      </c>
      <c r="AI10" s="151">
        <f>Produccion_UO!AH59</f>
        <v>0</v>
      </c>
      <c r="AJ10" s="151">
        <f>Produccion_UO!AI59</f>
        <v>0</v>
      </c>
      <c r="AK10" s="151">
        <f>Produccion_UO!AJ59</f>
        <v>0</v>
      </c>
      <c r="AL10" s="151">
        <f>Produccion_UO!AK59</f>
        <v>0</v>
      </c>
      <c r="AM10" s="151">
        <f>Produccion_UO!AL59</f>
        <v>0</v>
      </c>
      <c r="AN10" s="151">
        <f>Produccion_UO!AM59</f>
        <v>0</v>
      </c>
      <c r="AO10" s="151">
        <f>Produccion_UO!AN59</f>
        <v>0</v>
      </c>
      <c r="AP10" s="151">
        <f>Produccion_UO!AO59</f>
        <v>0</v>
      </c>
      <c r="AQ10" s="151">
        <f>Produccion_UO!AP59</f>
        <v>0</v>
      </c>
      <c r="AR10" s="151">
        <f>Produccion_UO!AQ59</f>
        <v>0</v>
      </c>
      <c r="AS10" s="151">
        <f>Produccion_UO!AR59</f>
        <v>0</v>
      </c>
    </row>
    <row r="11" spans="2:45" x14ac:dyDescent="0.25">
      <c r="B11" t="s">
        <v>539</v>
      </c>
      <c r="C11" s="142" t="s">
        <v>605</v>
      </c>
      <c r="D11" s="146" t="s">
        <v>676</v>
      </c>
      <c r="E11" s="142" t="str">
        <f t="shared" si="0"/>
        <v>61</v>
      </c>
      <c r="F11" s="148" t="s">
        <v>673</v>
      </c>
      <c r="G11" s="148">
        <v>11</v>
      </c>
      <c r="H11" t="str">
        <f t="shared" si="1"/>
        <v>Produccion_UO!L72</v>
      </c>
      <c r="L11" t="str">
        <f>+Produccion_UO!K61</f>
        <v>4. Producción Gas Natural Fiscalizada</v>
      </c>
      <c r="N11" s="151">
        <f>Produccion_UO!M72</f>
        <v>847.66775129539076</v>
      </c>
      <c r="O11" s="151">
        <f>Produccion_UO!N72</f>
        <v>871.10812126350413</v>
      </c>
      <c r="P11" s="151">
        <f>Produccion_UO!O72</f>
        <v>767.27900007653125</v>
      </c>
      <c r="Q11" s="151">
        <f>Produccion_UO!P72</f>
        <v>782.41262753086937</v>
      </c>
      <c r="R11" s="151">
        <f>Produccion_UO!Q72</f>
        <v>660.94179532545422</v>
      </c>
      <c r="S11" s="151">
        <f>Produccion_UO!R72</f>
        <v>373.02272238798264</v>
      </c>
      <c r="T11" s="151">
        <f>Produccion_UO!S72</f>
        <v>369.02684981800695</v>
      </c>
      <c r="U11" s="151">
        <f>Produccion_UO!T72</f>
        <v>365.85516228367601</v>
      </c>
      <c r="V11" s="151">
        <f>Produccion_UO!U72</f>
        <v>71.457677125463746</v>
      </c>
      <c r="W11" s="151">
        <f>Produccion_UO!V72</f>
        <v>62.488270731417657</v>
      </c>
      <c r="X11" s="151">
        <f>Produccion_UO!W72</f>
        <v>43.215466110582199</v>
      </c>
      <c r="Y11" s="151">
        <f>Produccion_UO!X72</f>
        <v>22.894834498176198</v>
      </c>
      <c r="Z11" s="151">
        <f>Produccion_UO!Y72</f>
        <v>21.474889402870726</v>
      </c>
      <c r="AA11" s="151">
        <f>Produccion_UO!Z72</f>
        <v>19.851305971087527</v>
      </c>
      <c r="AB11" s="151">
        <f>Produccion_UO!AA72</f>
        <v>9.1476834797668829</v>
      </c>
      <c r="AC11" s="151">
        <f>Produccion_UO!AB72</f>
        <v>0</v>
      </c>
      <c r="AD11" s="151">
        <f>Produccion_UO!AC72</f>
        <v>0</v>
      </c>
      <c r="AE11" s="151">
        <f>Produccion_UO!AD72</f>
        <v>0</v>
      </c>
      <c r="AF11" s="151">
        <f>Produccion_UO!AE72</f>
        <v>0</v>
      </c>
      <c r="AG11" s="151">
        <f>Produccion_UO!AF72</f>
        <v>0</v>
      </c>
      <c r="AH11" s="151">
        <f>Produccion_UO!AG72</f>
        <v>0</v>
      </c>
      <c r="AI11" s="151">
        <f>Produccion_UO!AH72</f>
        <v>0</v>
      </c>
      <c r="AJ11" s="151">
        <f>Produccion_UO!AI72</f>
        <v>0</v>
      </c>
      <c r="AK11" s="151">
        <f>Produccion_UO!AJ72</f>
        <v>0</v>
      </c>
      <c r="AL11" s="151">
        <f>Produccion_UO!AK72</f>
        <v>0</v>
      </c>
      <c r="AM11" s="151">
        <f>Produccion_UO!AL72</f>
        <v>0</v>
      </c>
      <c r="AN11" s="151">
        <f>Produccion_UO!AM72</f>
        <v>0</v>
      </c>
      <c r="AO11" s="151">
        <f>Produccion_UO!AN72</f>
        <v>0</v>
      </c>
      <c r="AP11" s="151">
        <f>Produccion_UO!AO72</f>
        <v>0</v>
      </c>
      <c r="AQ11" s="151">
        <f>Produccion_UO!AP72</f>
        <v>0</v>
      </c>
      <c r="AR11" s="151">
        <f>Produccion_UO!AQ72</f>
        <v>0</v>
      </c>
      <c r="AS11" s="151">
        <f>Produccion_UO!AR72</f>
        <v>0</v>
      </c>
    </row>
    <row r="12" spans="2:45" x14ac:dyDescent="0.25">
      <c r="B12" t="s">
        <v>540</v>
      </c>
      <c r="C12" s="142" t="s">
        <v>606</v>
      </c>
      <c r="D12" s="146" t="s">
        <v>676</v>
      </c>
      <c r="E12" s="142" t="str">
        <f t="shared" si="0"/>
        <v>74</v>
      </c>
      <c r="F12" s="148" t="s">
        <v>673</v>
      </c>
      <c r="G12" s="148">
        <v>11</v>
      </c>
      <c r="H12" t="str">
        <f t="shared" si="1"/>
        <v>Produccion_UO!L85</v>
      </c>
      <c r="L12" t="str">
        <f>+Produccion_UO!K74</f>
        <v>5. Producción de Petróleo Fiscalizada</v>
      </c>
      <c r="N12" s="151">
        <f>Produccion_UO!M85</f>
        <v>457.55619803274868</v>
      </c>
      <c r="O12" s="151">
        <f>Produccion_UO!N85</f>
        <v>438.31612512439762</v>
      </c>
      <c r="P12" s="151">
        <f>Produccion_UO!O85</f>
        <v>412.33309730764915</v>
      </c>
      <c r="Q12" s="151">
        <f>Produccion_UO!P85</f>
        <v>391.04990202505087</v>
      </c>
      <c r="R12" s="151">
        <f>Produccion_UO!Q85</f>
        <v>361.9725507957105</v>
      </c>
      <c r="S12" s="151">
        <f>Produccion_UO!R85</f>
        <v>323.61182802493823</v>
      </c>
      <c r="T12" s="151">
        <f>Produccion_UO!S85</f>
        <v>296.04468072672717</v>
      </c>
      <c r="U12" s="151">
        <f>Produccion_UO!T85</f>
        <v>273.16574600174584</v>
      </c>
      <c r="V12" s="151">
        <f>Produccion_UO!U85</f>
        <v>228.95452882345307</v>
      </c>
      <c r="W12" s="151">
        <f>Produccion_UO!V85</f>
        <v>181.67938788278747</v>
      </c>
      <c r="X12" s="151">
        <f>Produccion_UO!W85</f>
        <v>117.79004671732682</v>
      </c>
      <c r="Y12" s="151">
        <f>Produccion_UO!X85</f>
        <v>115.86296475373034</v>
      </c>
      <c r="Z12" s="151">
        <f>Produccion_UO!Y85</f>
        <v>115.53216145369063</v>
      </c>
      <c r="AA12" s="151">
        <f>Produccion_UO!Z85</f>
        <v>82.992903101232699</v>
      </c>
      <c r="AB12" s="151">
        <f>Produccion_UO!AA85</f>
        <v>1.4446564164734654</v>
      </c>
      <c r="AC12" s="151">
        <f>Produccion_UO!AB85</f>
        <v>0</v>
      </c>
      <c r="AD12" s="151">
        <f>Produccion_UO!AC85</f>
        <v>0</v>
      </c>
      <c r="AE12" s="151">
        <f>Produccion_UO!AD85</f>
        <v>0</v>
      </c>
      <c r="AF12" s="151">
        <f>Produccion_UO!AE85</f>
        <v>0</v>
      </c>
      <c r="AG12" s="151">
        <f>Produccion_UO!AF85</f>
        <v>0</v>
      </c>
      <c r="AH12" s="151">
        <f>Produccion_UO!AG85</f>
        <v>0</v>
      </c>
      <c r="AI12" s="151">
        <f>Produccion_UO!AH85</f>
        <v>0</v>
      </c>
      <c r="AJ12" s="151">
        <f>Produccion_UO!AI85</f>
        <v>0</v>
      </c>
      <c r="AK12" s="151">
        <f>Produccion_UO!AJ85</f>
        <v>0</v>
      </c>
      <c r="AL12" s="151">
        <f>Produccion_UO!AK85</f>
        <v>0</v>
      </c>
      <c r="AM12" s="151">
        <f>Produccion_UO!AL85</f>
        <v>0</v>
      </c>
      <c r="AN12" s="151">
        <f>Produccion_UO!AM85</f>
        <v>0</v>
      </c>
      <c r="AO12" s="151">
        <f>Produccion_UO!AN85</f>
        <v>0</v>
      </c>
      <c r="AP12" s="151">
        <f>Produccion_UO!AO85</f>
        <v>0</v>
      </c>
      <c r="AQ12" s="151">
        <f>Produccion_UO!AP85</f>
        <v>0</v>
      </c>
      <c r="AR12" s="151">
        <f>Produccion_UO!AQ85</f>
        <v>0</v>
      </c>
      <c r="AS12" s="151">
        <f>Produccion_UO!AR85</f>
        <v>0</v>
      </c>
    </row>
    <row r="13" spans="2:45" x14ac:dyDescent="0.25">
      <c r="B13" t="s">
        <v>541</v>
      </c>
      <c r="C13" s="142" t="s">
        <v>607</v>
      </c>
      <c r="D13" s="146" t="s">
        <v>676</v>
      </c>
      <c r="E13" s="142" t="str">
        <f t="shared" si="0"/>
        <v>87</v>
      </c>
      <c r="F13" s="148" t="s">
        <v>673</v>
      </c>
      <c r="G13" s="148">
        <v>11</v>
      </c>
      <c r="H13" t="str">
        <f t="shared" si="1"/>
        <v>Produccion_UO!L98</v>
      </c>
      <c r="L13" t="str">
        <f>+Produccion_UO!K87</f>
        <v>6. Usos del Gas Natural</v>
      </c>
      <c r="N13" s="387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  <c r="AA13" s="388"/>
      <c r="AB13" s="388"/>
      <c r="AC13" s="388"/>
      <c r="AD13" s="388"/>
      <c r="AE13" s="388"/>
      <c r="AF13" s="388"/>
      <c r="AG13" s="388"/>
      <c r="AH13" s="388"/>
      <c r="AI13" s="388"/>
      <c r="AJ13" s="388"/>
      <c r="AK13" s="388"/>
      <c r="AL13" s="388"/>
      <c r="AM13" s="388"/>
      <c r="AN13" s="388"/>
      <c r="AO13" s="388"/>
      <c r="AP13" s="388"/>
      <c r="AQ13" s="388"/>
      <c r="AR13" s="388"/>
      <c r="AS13" s="388"/>
    </row>
    <row r="14" spans="2:45" x14ac:dyDescent="0.25">
      <c r="B14" s="143" t="s">
        <v>545</v>
      </c>
      <c r="C14" s="145" t="s">
        <v>608</v>
      </c>
      <c r="D14" s="146" t="s">
        <v>676</v>
      </c>
      <c r="E14" s="142" t="str">
        <f t="shared" si="0"/>
        <v>88</v>
      </c>
      <c r="F14" s="148" t="s">
        <v>673</v>
      </c>
      <c r="G14" s="148">
        <v>11</v>
      </c>
      <c r="H14" t="str">
        <f t="shared" si="1"/>
        <v>Produccion_UO!L99</v>
      </c>
      <c r="L14" t="str">
        <f>+Produccion_UO!K88</f>
        <v>6.1 Uso para autogeneración</v>
      </c>
      <c r="N14" s="151">
        <f>Produccion_UO!M99</f>
        <v>49.757351687976168</v>
      </c>
      <c r="O14" s="151">
        <f>Produccion_UO!N99</f>
        <v>48.469849614265065</v>
      </c>
      <c r="P14" s="151">
        <f>Produccion_UO!O99</f>
        <v>47.293173891616206</v>
      </c>
      <c r="Q14" s="151">
        <f>Produccion_UO!P99</f>
        <v>48.005441931309797</v>
      </c>
      <c r="R14" s="151">
        <f>Produccion_UO!Q99</f>
        <v>47.773238089832184</v>
      </c>
      <c r="S14" s="151">
        <f>Produccion_UO!R99</f>
        <v>43.048747408740446</v>
      </c>
      <c r="T14" s="151">
        <f>Produccion_UO!S99</f>
        <v>43.048747408740446</v>
      </c>
      <c r="U14" s="151">
        <f>Produccion_UO!T99</f>
        <v>43.048747408740446</v>
      </c>
      <c r="V14" s="151">
        <f>Produccion_UO!U99</f>
        <v>42.593552003891972</v>
      </c>
      <c r="W14" s="151">
        <f>Produccion_UO!V99</f>
        <v>35.796668798745358</v>
      </c>
      <c r="X14" s="151">
        <f>Produccion_UO!W99</f>
        <v>18.983865609043004</v>
      </c>
      <c r="Y14" s="151">
        <f>Produccion_UO!X99</f>
        <v>0.73083551770642863</v>
      </c>
      <c r="Z14" s="151">
        <f>Produccion_UO!Y99</f>
        <v>0.72409685351104169</v>
      </c>
      <c r="AA14" s="151">
        <f>Produccion_UO!Z99</f>
        <v>0.71614012161702945</v>
      </c>
      <c r="AB14" s="151">
        <f>Produccion_UO!AA99</f>
        <v>0.39306128111987249</v>
      </c>
      <c r="AC14" s="151">
        <f>Produccion_UO!AB99</f>
        <v>0</v>
      </c>
      <c r="AD14" s="151">
        <f>Produccion_UO!AC99</f>
        <v>0</v>
      </c>
      <c r="AE14" s="151">
        <f>Produccion_UO!AD99</f>
        <v>0</v>
      </c>
      <c r="AF14" s="151">
        <f>Produccion_UO!AE99</f>
        <v>0</v>
      </c>
      <c r="AG14" s="151">
        <f>Produccion_UO!AF99</f>
        <v>0</v>
      </c>
      <c r="AH14" s="151">
        <f>Produccion_UO!AG99</f>
        <v>0</v>
      </c>
      <c r="AI14" s="151">
        <f>Produccion_UO!AH99</f>
        <v>0</v>
      </c>
      <c r="AJ14" s="151">
        <f>Produccion_UO!AI99</f>
        <v>0</v>
      </c>
      <c r="AK14" s="151">
        <f>Produccion_UO!AJ99</f>
        <v>0</v>
      </c>
      <c r="AL14" s="151">
        <f>Produccion_UO!AK99</f>
        <v>0</v>
      </c>
      <c r="AM14" s="151">
        <f>Produccion_UO!AL99</f>
        <v>0</v>
      </c>
      <c r="AN14" s="151">
        <f>Produccion_UO!AM99</f>
        <v>0</v>
      </c>
      <c r="AO14" s="151">
        <f>Produccion_UO!AN99</f>
        <v>0</v>
      </c>
      <c r="AP14" s="151">
        <f>Produccion_UO!AO99</f>
        <v>0</v>
      </c>
      <c r="AQ14" s="151">
        <f>Produccion_UO!AP99</f>
        <v>0</v>
      </c>
      <c r="AR14" s="151">
        <f>Produccion_UO!AQ99</f>
        <v>0</v>
      </c>
      <c r="AS14" s="151">
        <f>Produccion_UO!AR99</f>
        <v>0</v>
      </c>
    </row>
    <row r="15" spans="2:45" x14ac:dyDescent="0.25">
      <c r="B15" t="s">
        <v>546</v>
      </c>
      <c r="C15" s="142" t="s">
        <v>609</v>
      </c>
      <c r="D15" s="146" t="s">
        <v>676</v>
      </c>
      <c r="E15" s="142" t="str">
        <f>+RIGHT(C15,3)</f>
        <v>101</v>
      </c>
      <c r="F15" s="148" t="s">
        <v>673</v>
      </c>
      <c r="G15" s="148">
        <v>11</v>
      </c>
      <c r="H15" t="str">
        <f t="shared" si="1"/>
        <v>Produccion_UO!L112</v>
      </c>
      <c r="L15" t="str">
        <f>+Produccion_UO!K101</f>
        <v>6.2 Uso en Plantas</v>
      </c>
      <c r="N15" s="151">
        <f>Produccion_UO!M112</f>
        <v>294.75557317827577</v>
      </c>
      <c r="O15" s="151">
        <f>Produccion_UO!N112</f>
        <v>294.64520882231244</v>
      </c>
      <c r="P15" s="151">
        <f>Produccion_UO!O112</f>
        <v>294.5502086138597</v>
      </c>
      <c r="Q15" s="151">
        <f>Produccion_UO!P112</f>
        <v>294.45520840540695</v>
      </c>
      <c r="R15" s="151">
        <f>Produccion_UO!Q112</f>
        <v>294.3602081969542</v>
      </c>
      <c r="S15" s="151">
        <f>Produccion_UO!R112</f>
        <v>294.22789688220985</v>
      </c>
      <c r="T15" s="151">
        <f>Produccion_UO!S112</f>
        <v>293.92549541505139</v>
      </c>
      <c r="U15" s="151">
        <f>Produccion_UO!T112</f>
        <v>293.64659612373993</v>
      </c>
      <c r="V15" s="151">
        <f>Produccion_UO!U112</f>
        <v>2.4808479375227339</v>
      </c>
      <c r="W15" s="151">
        <f>Produccion_UO!V112</f>
        <v>2.2100109429207837</v>
      </c>
      <c r="X15" s="151">
        <f>Produccion_UO!W112</f>
        <v>1.6516957060852109</v>
      </c>
      <c r="Y15" s="151">
        <f>Produccion_UO!X112</f>
        <v>1.4857803793133812</v>
      </c>
      <c r="Z15" s="151">
        <f>Produccion_UO!Y112</f>
        <v>1.3999139982373441</v>
      </c>
      <c r="AA15" s="151">
        <f>Produccion_UO!Z112</f>
        <v>1.1104092806834693</v>
      </c>
      <c r="AB15" s="151">
        <f>Produccion_UO!AA112</f>
        <v>4.6871111493342742E-2</v>
      </c>
      <c r="AC15" s="151">
        <f>Produccion_UO!AB112</f>
        <v>0</v>
      </c>
      <c r="AD15" s="151">
        <f>Produccion_UO!AC112</f>
        <v>0</v>
      </c>
      <c r="AE15" s="151">
        <f>Produccion_UO!AD112</f>
        <v>0</v>
      </c>
      <c r="AF15" s="151">
        <f>Produccion_UO!AE112</f>
        <v>0</v>
      </c>
      <c r="AG15" s="151">
        <f>Produccion_UO!AF112</f>
        <v>0</v>
      </c>
      <c r="AH15" s="151">
        <f>Produccion_UO!AG112</f>
        <v>0</v>
      </c>
      <c r="AI15" s="151">
        <f>Produccion_UO!AH112</f>
        <v>0</v>
      </c>
      <c r="AJ15" s="151">
        <f>Produccion_UO!AI112</f>
        <v>0</v>
      </c>
      <c r="AK15" s="151">
        <f>Produccion_UO!AJ112</f>
        <v>0</v>
      </c>
      <c r="AL15" s="151">
        <f>Produccion_UO!AK112</f>
        <v>0</v>
      </c>
      <c r="AM15" s="151">
        <f>Produccion_UO!AL112</f>
        <v>0</v>
      </c>
      <c r="AN15" s="151">
        <f>Produccion_UO!AM112</f>
        <v>0</v>
      </c>
      <c r="AO15" s="151">
        <f>Produccion_UO!AN112</f>
        <v>0</v>
      </c>
      <c r="AP15" s="151">
        <f>Produccion_UO!AO112</f>
        <v>0</v>
      </c>
      <c r="AQ15" s="151">
        <f>Produccion_UO!AP112</f>
        <v>0</v>
      </c>
      <c r="AR15" s="151">
        <f>Produccion_UO!AQ112</f>
        <v>0</v>
      </c>
      <c r="AS15" s="151">
        <f>Produccion_UO!AR112</f>
        <v>0</v>
      </c>
    </row>
    <row r="16" spans="2:45" x14ac:dyDescent="0.25">
      <c r="B16" t="s">
        <v>548</v>
      </c>
      <c r="C16" s="142" t="s">
        <v>610</v>
      </c>
      <c r="D16" s="146" t="s">
        <v>676</v>
      </c>
      <c r="E16" s="142" t="str">
        <f t="shared" ref="E16:E74" si="2">+RIGHT(C16,3)</f>
        <v>114</v>
      </c>
      <c r="F16" s="148" t="s">
        <v>673</v>
      </c>
      <c r="G16" s="148">
        <v>11</v>
      </c>
      <c r="H16" t="str">
        <f t="shared" si="1"/>
        <v>Produccion_UO!L125</v>
      </c>
      <c r="L16" t="str">
        <f>+Produccion_UO!K114</f>
        <v>6.2.1 Gas Natural de salida en plantas</v>
      </c>
      <c r="N16" s="151">
        <f>Produccion_UO!M125</f>
        <v>233.67684756950013</v>
      </c>
      <c r="O16" s="151">
        <f>Produccion_UO!N125</f>
        <v>233.61622475013911</v>
      </c>
      <c r="P16" s="151">
        <f>Produccion_UO!O125</f>
        <v>233.56404141226685</v>
      </c>
      <c r="Q16" s="151">
        <f>Produccion_UO!P125</f>
        <v>233.51185807439458</v>
      </c>
      <c r="R16" s="151">
        <f>Produccion_UO!Q125</f>
        <v>233.45967473652232</v>
      </c>
      <c r="S16" s="151">
        <f>Produccion_UO!R125</f>
        <v>233.3869965166102</v>
      </c>
      <c r="T16" s="151">
        <f>Produccion_UO!S125</f>
        <v>233.21115059890229</v>
      </c>
      <c r="U16" s="151">
        <f>Produccion_UO!T125</f>
        <v>233.04799179997821</v>
      </c>
      <c r="V16" s="151">
        <f>Produccion_UO!U125</f>
        <v>1.436338052789345</v>
      </c>
      <c r="W16" s="151">
        <f>Produccion_UO!V125</f>
        <v>1.2780694169855664</v>
      </c>
      <c r="X16" s="151">
        <f>Produccion_UO!W125</f>
        <v>0.96188981982990107</v>
      </c>
      <c r="Y16" s="151">
        <f>Produccion_UO!X125</f>
        <v>0.86125435064411504</v>
      </c>
      <c r="Z16" s="151">
        <f>Produccion_UO!Y125</f>
        <v>0.80917234161576301</v>
      </c>
      <c r="AA16" s="151">
        <f>Produccion_UO!Z125</f>
        <v>0.64523238733400512</v>
      </c>
      <c r="AB16" s="151">
        <f>Produccion_UO!AA125</f>
        <v>2.8429539260580224E-2</v>
      </c>
      <c r="AC16" s="151">
        <f>Produccion_UO!AB125</f>
        <v>0</v>
      </c>
      <c r="AD16" s="151">
        <f>Produccion_UO!AC125</f>
        <v>0</v>
      </c>
      <c r="AE16" s="151">
        <f>Produccion_UO!AD125</f>
        <v>0</v>
      </c>
      <c r="AF16" s="151">
        <f>Produccion_UO!AE125</f>
        <v>0</v>
      </c>
      <c r="AG16" s="151">
        <f>Produccion_UO!AF125</f>
        <v>0</v>
      </c>
      <c r="AH16" s="151">
        <f>Produccion_UO!AG125</f>
        <v>0</v>
      </c>
      <c r="AI16" s="151">
        <f>Produccion_UO!AH125</f>
        <v>0</v>
      </c>
      <c r="AJ16" s="151">
        <f>Produccion_UO!AI125</f>
        <v>0</v>
      </c>
      <c r="AK16" s="151">
        <f>Produccion_UO!AJ125</f>
        <v>0</v>
      </c>
      <c r="AL16" s="151">
        <f>Produccion_UO!AK125</f>
        <v>0</v>
      </c>
      <c r="AM16" s="151">
        <f>Produccion_UO!AL125</f>
        <v>0</v>
      </c>
      <c r="AN16" s="151">
        <f>Produccion_UO!AM125</f>
        <v>0</v>
      </c>
      <c r="AO16" s="151">
        <f>Produccion_UO!AN125</f>
        <v>0</v>
      </c>
      <c r="AP16" s="151">
        <f>Produccion_UO!AO125</f>
        <v>0</v>
      </c>
      <c r="AQ16" s="151">
        <f>Produccion_UO!AP125</f>
        <v>0</v>
      </c>
      <c r="AR16" s="151">
        <f>Produccion_UO!AQ125</f>
        <v>0</v>
      </c>
      <c r="AS16" s="151">
        <f>Produccion_UO!AR125</f>
        <v>0</v>
      </c>
    </row>
    <row r="17" spans="2:45" x14ac:dyDescent="0.25">
      <c r="B17" t="s">
        <v>548</v>
      </c>
      <c r="C17" s="142" t="s">
        <v>611</v>
      </c>
      <c r="D17" s="146" t="s">
        <v>676</v>
      </c>
      <c r="E17" s="142" t="str">
        <f t="shared" si="2"/>
        <v>127</v>
      </c>
      <c r="F17" s="148" t="s">
        <v>673</v>
      </c>
      <c r="G17" s="148">
        <v>11</v>
      </c>
      <c r="H17" t="str">
        <f t="shared" si="1"/>
        <v>Produccion_UO!L138</v>
      </c>
      <c r="L17" t="str">
        <f>+Produccion_UO!K127</f>
        <v>6.2.1 LPG procesado en plantas</v>
      </c>
      <c r="N17" s="151">
        <f>Produccion_UO!M138</f>
        <v>15.194461296764379</v>
      </c>
      <c r="O17" s="151">
        <f>Produccion_UO!N138</f>
        <v>15.182087170663802</v>
      </c>
      <c r="P17" s="151">
        <f>Produccion_UO!O138</f>
        <v>15.171435683154867</v>
      </c>
      <c r="Q17" s="151">
        <f>Produccion_UO!P138</f>
        <v>15.160784195645929</v>
      </c>
      <c r="R17" s="151">
        <f>Produccion_UO!Q138</f>
        <v>15.150132708136994</v>
      </c>
      <c r="S17" s="151">
        <f>Produccion_UO!R138</f>
        <v>15.135297874200905</v>
      </c>
      <c r="T17" s="151">
        <f>Produccion_UO!S138</f>
        <v>15.103814843426248</v>
      </c>
      <c r="U17" s="151">
        <f>Produccion_UO!T138</f>
        <v>15.075022257881614</v>
      </c>
      <c r="V17" s="151">
        <f>Produccion_UO!U138</f>
        <v>0.25984112896076994</v>
      </c>
      <c r="W17" s="151">
        <f>Produccion_UO!V138</f>
        <v>0.23183767024496862</v>
      </c>
      <c r="X17" s="151">
        <f>Produccion_UO!W138</f>
        <v>0.17160195692558203</v>
      </c>
      <c r="Y17" s="151">
        <f>Produccion_UO!X138</f>
        <v>0.15536238644235509</v>
      </c>
      <c r="Z17" s="151">
        <f>Produccion_UO!Y138</f>
        <v>0.14695789979995075</v>
      </c>
      <c r="AA17" s="151">
        <f>Produccion_UO!Z138</f>
        <v>0.11572134538989171</v>
      </c>
      <c r="AB17" s="151">
        <f>Produccion_UO!AA138</f>
        <v>4.5876817623374524E-3</v>
      </c>
      <c r="AC17" s="151">
        <f>Produccion_UO!AB138</f>
        <v>0</v>
      </c>
      <c r="AD17" s="151">
        <f>Produccion_UO!AC138</f>
        <v>0</v>
      </c>
      <c r="AE17" s="151">
        <f>Produccion_UO!AD138</f>
        <v>0</v>
      </c>
      <c r="AF17" s="151">
        <f>Produccion_UO!AE138</f>
        <v>0</v>
      </c>
      <c r="AG17" s="151">
        <f>Produccion_UO!AF138</f>
        <v>0</v>
      </c>
      <c r="AH17" s="151">
        <f>Produccion_UO!AG138</f>
        <v>0</v>
      </c>
      <c r="AI17" s="151">
        <f>Produccion_UO!AH138</f>
        <v>0</v>
      </c>
      <c r="AJ17" s="151">
        <f>Produccion_UO!AI138</f>
        <v>0</v>
      </c>
      <c r="AK17" s="151">
        <f>Produccion_UO!AJ138</f>
        <v>0</v>
      </c>
      <c r="AL17" s="151">
        <f>Produccion_UO!AK138</f>
        <v>0</v>
      </c>
      <c r="AM17" s="151">
        <f>Produccion_UO!AL138</f>
        <v>0</v>
      </c>
      <c r="AN17" s="151">
        <f>Produccion_UO!AM138</f>
        <v>0</v>
      </c>
      <c r="AO17" s="151">
        <f>Produccion_UO!AN138</f>
        <v>0</v>
      </c>
      <c r="AP17" s="151">
        <f>Produccion_UO!AO138</f>
        <v>0</v>
      </c>
      <c r="AQ17" s="151">
        <f>Produccion_UO!AP138</f>
        <v>0</v>
      </c>
      <c r="AR17" s="151">
        <f>Produccion_UO!AQ138</f>
        <v>0</v>
      </c>
      <c r="AS17" s="151">
        <f>Produccion_UO!AR138</f>
        <v>0</v>
      </c>
    </row>
    <row r="18" spans="2:45" x14ac:dyDescent="0.25">
      <c r="B18" t="s">
        <v>547</v>
      </c>
      <c r="C18" s="142" t="s">
        <v>612</v>
      </c>
      <c r="D18" s="146" t="s">
        <v>676</v>
      </c>
      <c r="E18" s="142" t="str">
        <f t="shared" si="2"/>
        <v>141</v>
      </c>
      <c r="F18" s="148" t="s">
        <v>673</v>
      </c>
      <c r="G18" s="148">
        <v>11</v>
      </c>
      <c r="H18" t="str">
        <f t="shared" si="1"/>
        <v>Produccion_UO!L152</v>
      </c>
      <c r="L18" t="str">
        <f>+Produccion_UO!K141</f>
        <v>6.3 Gas Natural Transportado</v>
      </c>
      <c r="N18" s="151">
        <f>Produccion_UO!M152</f>
        <v>735.73752099659941</v>
      </c>
      <c r="O18" s="151">
        <f>Produccion_UO!N152</f>
        <v>760.51513457502597</v>
      </c>
      <c r="P18" s="151">
        <f>Produccion_UO!O152</f>
        <v>657.90550598128209</v>
      </c>
      <c r="Q18" s="151">
        <f>Produccion_UO!P152</f>
        <v>672.36968226650515</v>
      </c>
      <c r="R18" s="151">
        <f>Produccion_UO!Q152</f>
        <v>551.17387077314879</v>
      </c>
      <c r="S18" s="151">
        <f>Produccion_UO!R152</f>
        <v>268.03892161160252</v>
      </c>
      <c r="T18" s="151">
        <f>Produccion_UO!S152</f>
        <v>264.2727722888734</v>
      </c>
      <c r="U18" s="151">
        <f>Produccion_UO!T152</f>
        <v>261.3223508792359</v>
      </c>
      <c r="V18" s="151">
        <f>Produccion_UO!U152</f>
        <v>27.03968119720523</v>
      </c>
      <c r="W18" s="151">
        <f>Produccion_UO!V152</f>
        <v>25.080361836289768</v>
      </c>
      <c r="X18" s="151">
        <f>Produccion_UO!W152</f>
        <v>22.963131514022386</v>
      </c>
      <c r="Y18" s="151">
        <f>Produccion_UO!X152</f>
        <v>21.061445319724914</v>
      </c>
      <c r="Z18" s="151">
        <f>Produccion_UO!Y152</f>
        <v>19.734105269690872</v>
      </c>
      <c r="AA18" s="151">
        <f>Produccion_UO!Z152</f>
        <v>18.296125342102076</v>
      </c>
      <c r="AB18" s="151">
        <f>Produccion_UO!AA152</f>
        <v>8.7077510871536692</v>
      </c>
      <c r="AC18" s="151">
        <f>Produccion_UO!AB152</f>
        <v>0</v>
      </c>
      <c r="AD18" s="151">
        <f>Produccion_UO!AC152</f>
        <v>0</v>
      </c>
      <c r="AE18" s="151">
        <f>Produccion_UO!AD152</f>
        <v>0</v>
      </c>
      <c r="AF18" s="151">
        <f>Produccion_UO!AE152</f>
        <v>0</v>
      </c>
      <c r="AG18" s="151">
        <f>Produccion_UO!AF152</f>
        <v>0</v>
      </c>
      <c r="AH18" s="151">
        <f>Produccion_UO!AG152</f>
        <v>0</v>
      </c>
      <c r="AI18" s="151">
        <f>Produccion_UO!AH152</f>
        <v>0</v>
      </c>
      <c r="AJ18" s="151">
        <f>Produccion_UO!AI152</f>
        <v>0</v>
      </c>
      <c r="AK18" s="151">
        <f>Produccion_UO!AJ152</f>
        <v>0</v>
      </c>
      <c r="AL18" s="151">
        <f>Produccion_UO!AK152</f>
        <v>0</v>
      </c>
      <c r="AM18" s="151">
        <f>Produccion_UO!AL152</f>
        <v>0</v>
      </c>
      <c r="AN18" s="151">
        <f>Produccion_UO!AM152</f>
        <v>0</v>
      </c>
      <c r="AO18" s="151">
        <f>Produccion_UO!AN152</f>
        <v>0</v>
      </c>
      <c r="AP18" s="151">
        <f>Produccion_UO!AO152</f>
        <v>0</v>
      </c>
      <c r="AQ18" s="151">
        <f>Produccion_UO!AP152</f>
        <v>0</v>
      </c>
      <c r="AR18" s="151">
        <f>Produccion_UO!AQ152</f>
        <v>0</v>
      </c>
      <c r="AS18" s="151">
        <f>Produccion_UO!AR152</f>
        <v>0</v>
      </c>
    </row>
    <row r="19" spans="2:45" x14ac:dyDescent="0.25">
      <c r="B19" t="s">
        <v>549</v>
      </c>
      <c r="C19" s="142" t="s">
        <v>613</v>
      </c>
      <c r="D19" s="146" t="s">
        <v>676</v>
      </c>
      <c r="E19" s="142" t="str">
        <f t="shared" si="2"/>
        <v>154</v>
      </c>
      <c r="F19" s="148" t="s">
        <v>673</v>
      </c>
      <c r="G19" s="148">
        <v>11</v>
      </c>
      <c r="H19" t="str">
        <f t="shared" si="1"/>
        <v>Produccion_UO!L165</v>
      </c>
      <c r="L19" t="str">
        <f>+Produccion_UO!K154</f>
        <v>6.3.1 Gas Natural Transportado por ELC</v>
      </c>
      <c r="N19" s="151">
        <f>Produccion_UO!M165</f>
        <v>0</v>
      </c>
      <c r="O19" s="151">
        <f>Produccion_UO!N165</f>
        <v>0</v>
      </c>
      <c r="P19" s="151">
        <f>Produccion_UO!O165</f>
        <v>0</v>
      </c>
      <c r="Q19" s="151">
        <f>Produccion_UO!P165</f>
        <v>0</v>
      </c>
      <c r="R19" s="151">
        <f>Produccion_UO!Q165</f>
        <v>0</v>
      </c>
      <c r="S19" s="151">
        <f>Produccion_UO!R165</f>
        <v>0</v>
      </c>
      <c r="T19" s="151">
        <f>Produccion_UO!S165</f>
        <v>0</v>
      </c>
      <c r="U19" s="151">
        <f>Produccion_UO!T165</f>
        <v>0</v>
      </c>
      <c r="V19" s="151">
        <f>Produccion_UO!U165</f>
        <v>0</v>
      </c>
      <c r="W19" s="151">
        <f>Produccion_UO!V165</f>
        <v>0</v>
      </c>
      <c r="X19" s="151">
        <f>Produccion_UO!W165</f>
        <v>0</v>
      </c>
      <c r="Y19" s="151">
        <f>Produccion_UO!X165</f>
        <v>0</v>
      </c>
      <c r="Z19" s="151">
        <f>Produccion_UO!Y165</f>
        <v>0</v>
      </c>
      <c r="AA19" s="151">
        <f>Produccion_UO!Z165</f>
        <v>0</v>
      </c>
      <c r="AB19" s="151">
        <f>Produccion_UO!AA165</f>
        <v>0</v>
      </c>
      <c r="AC19" s="151">
        <f>Produccion_UO!AB165</f>
        <v>0</v>
      </c>
      <c r="AD19" s="151">
        <f>Produccion_UO!AC165</f>
        <v>0</v>
      </c>
      <c r="AE19" s="151">
        <f>Produccion_UO!AD165</f>
        <v>0</v>
      </c>
      <c r="AF19" s="151">
        <f>Produccion_UO!AE165</f>
        <v>0</v>
      </c>
      <c r="AG19" s="151">
        <f>Produccion_UO!AF165</f>
        <v>0</v>
      </c>
      <c r="AH19" s="151">
        <f>Produccion_UO!AG165</f>
        <v>0</v>
      </c>
      <c r="AI19" s="151">
        <f>Produccion_UO!AH165</f>
        <v>0</v>
      </c>
      <c r="AJ19" s="151">
        <f>Produccion_UO!AI165</f>
        <v>0</v>
      </c>
      <c r="AK19" s="151">
        <f>Produccion_UO!AJ165</f>
        <v>0</v>
      </c>
      <c r="AL19" s="151">
        <f>Produccion_UO!AK165</f>
        <v>0</v>
      </c>
      <c r="AM19" s="151">
        <f>Produccion_UO!AL165</f>
        <v>0</v>
      </c>
      <c r="AN19" s="151">
        <f>Produccion_UO!AM165</f>
        <v>0</v>
      </c>
      <c r="AO19" s="151">
        <f>Produccion_UO!AN165</f>
        <v>0</v>
      </c>
      <c r="AP19" s="151">
        <f>Produccion_UO!AO165</f>
        <v>0</v>
      </c>
      <c r="AQ19" s="151">
        <f>Produccion_UO!AP165</f>
        <v>0</v>
      </c>
      <c r="AR19" s="151">
        <f>Produccion_UO!AQ165</f>
        <v>0</v>
      </c>
      <c r="AS19" s="151">
        <f>Produccion_UO!AR165</f>
        <v>0</v>
      </c>
    </row>
    <row r="20" spans="2:45" x14ac:dyDescent="0.25">
      <c r="B20" t="s">
        <v>550</v>
      </c>
      <c r="C20" s="142" t="s">
        <v>614</v>
      </c>
      <c r="D20" s="146" t="s">
        <v>676</v>
      </c>
      <c r="E20" s="142" t="str">
        <f t="shared" si="2"/>
        <v>167</v>
      </c>
      <c r="F20" s="148" t="s">
        <v>673</v>
      </c>
      <c r="G20" s="148">
        <v>11</v>
      </c>
      <c r="H20" t="str">
        <f t="shared" si="1"/>
        <v>Produccion_UO!L178</v>
      </c>
      <c r="L20" t="str">
        <f>+Produccion_UO!K167</f>
        <v>6.3.2 Gas Natural Transportado por FUEL</v>
      </c>
      <c r="N20" s="151">
        <f>Produccion_UO!M178</f>
        <v>735.73752099659941</v>
      </c>
      <c r="O20" s="151">
        <f>Produccion_UO!N178</f>
        <v>760.51513457502597</v>
      </c>
      <c r="P20" s="151">
        <f>Produccion_UO!O178</f>
        <v>657.90550598128209</v>
      </c>
      <c r="Q20" s="151">
        <f>Produccion_UO!P178</f>
        <v>672.36968226650515</v>
      </c>
      <c r="R20" s="151">
        <f>Produccion_UO!Q178</f>
        <v>551.17387077314879</v>
      </c>
      <c r="S20" s="151">
        <f>Produccion_UO!R178</f>
        <v>268.03892161160252</v>
      </c>
      <c r="T20" s="151">
        <f>Produccion_UO!S178</f>
        <v>264.2727722888734</v>
      </c>
      <c r="U20" s="151">
        <f>Produccion_UO!T178</f>
        <v>261.3223508792359</v>
      </c>
      <c r="V20" s="151">
        <f>Produccion_UO!U178</f>
        <v>27.03968119720523</v>
      </c>
      <c r="W20" s="151">
        <f>Produccion_UO!V178</f>
        <v>25.080361836289768</v>
      </c>
      <c r="X20" s="151">
        <f>Produccion_UO!W178</f>
        <v>22.963131514022386</v>
      </c>
      <c r="Y20" s="151">
        <f>Produccion_UO!X178</f>
        <v>21.061445319724914</v>
      </c>
      <c r="Z20" s="151">
        <f>Produccion_UO!Y178</f>
        <v>19.734105269690872</v>
      </c>
      <c r="AA20" s="151">
        <f>Produccion_UO!Z178</f>
        <v>18.296125342102076</v>
      </c>
      <c r="AB20" s="151">
        <f>Produccion_UO!AA178</f>
        <v>8.7077510871536692</v>
      </c>
      <c r="AC20" s="151">
        <f>Produccion_UO!AB178</f>
        <v>0</v>
      </c>
      <c r="AD20" s="151">
        <f>Produccion_UO!AC178</f>
        <v>0</v>
      </c>
      <c r="AE20" s="151">
        <f>Produccion_UO!AD178</f>
        <v>0</v>
      </c>
      <c r="AF20" s="151">
        <f>Produccion_UO!AE178</f>
        <v>0</v>
      </c>
      <c r="AG20" s="151">
        <f>Produccion_UO!AF178</f>
        <v>0</v>
      </c>
      <c r="AH20" s="151">
        <f>Produccion_UO!AG178</f>
        <v>0</v>
      </c>
      <c r="AI20" s="151">
        <f>Produccion_UO!AH178</f>
        <v>0</v>
      </c>
      <c r="AJ20" s="151">
        <f>Produccion_UO!AI178</f>
        <v>0</v>
      </c>
      <c r="AK20" s="151">
        <f>Produccion_UO!AJ178</f>
        <v>0</v>
      </c>
      <c r="AL20" s="151">
        <f>Produccion_UO!AK178</f>
        <v>0</v>
      </c>
      <c r="AM20" s="151">
        <f>Produccion_UO!AL178</f>
        <v>0</v>
      </c>
      <c r="AN20" s="151">
        <f>Produccion_UO!AM178</f>
        <v>0</v>
      </c>
      <c r="AO20" s="151">
        <f>Produccion_UO!AN178</f>
        <v>0</v>
      </c>
      <c r="AP20" s="151">
        <f>Produccion_UO!AO178</f>
        <v>0</v>
      </c>
      <c r="AQ20" s="151">
        <f>Produccion_UO!AP178</f>
        <v>0</v>
      </c>
      <c r="AR20" s="151">
        <f>Produccion_UO!AQ178</f>
        <v>0</v>
      </c>
      <c r="AS20" s="151">
        <f>Produccion_UO!AR178</f>
        <v>0</v>
      </c>
    </row>
    <row r="21" spans="2:45" x14ac:dyDescent="0.25">
      <c r="B21" t="s">
        <v>542</v>
      </c>
      <c r="C21" s="142" t="s">
        <v>615</v>
      </c>
      <c r="D21" s="146" t="s">
        <v>676</v>
      </c>
      <c r="E21" s="142" t="str">
        <f t="shared" si="2"/>
        <v>181</v>
      </c>
      <c r="F21" s="148" t="s">
        <v>673</v>
      </c>
      <c r="G21" s="148">
        <v>11</v>
      </c>
      <c r="H21" t="str">
        <f t="shared" si="1"/>
        <v>Produccion_UO!L192</v>
      </c>
      <c r="L21" t="str">
        <f>+Produccion_UO!K181</f>
        <v>7. Usos del Petróleo Fiscalizado</v>
      </c>
      <c r="N21" s="387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  <c r="AA21" s="388"/>
      <c r="AB21" s="388"/>
      <c r="AC21" s="388"/>
      <c r="AD21" s="388"/>
      <c r="AE21" s="388"/>
      <c r="AF21" s="388"/>
      <c r="AG21" s="388"/>
      <c r="AH21" s="388"/>
      <c r="AI21" s="388"/>
      <c r="AJ21" s="388"/>
      <c r="AK21" s="388"/>
      <c r="AL21" s="388"/>
      <c r="AM21" s="388"/>
      <c r="AN21" s="388"/>
      <c r="AO21" s="388"/>
      <c r="AP21" s="388"/>
      <c r="AQ21" s="388"/>
      <c r="AR21" s="388"/>
      <c r="AS21" s="388"/>
    </row>
    <row r="22" spans="2:45" x14ac:dyDescent="0.25">
      <c r="B22" t="s">
        <v>551</v>
      </c>
      <c r="C22" s="142" t="s">
        <v>616</v>
      </c>
      <c r="D22" s="146" t="s">
        <v>676</v>
      </c>
      <c r="E22" s="142" t="str">
        <f t="shared" si="2"/>
        <v>182</v>
      </c>
      <c r="F22" s="148" t="s">
        <v>673</v>
      </c>
      <c r="G22" s="148">
        <v>11</v>
      </c>
      <c r="H22" t="str">
        <f t="shared" si="1"/>
        <v>Produccion_UO!L193</v>
      </c>
      <c r="L22" t="str">
        <f>+Produccion_UO!K182</f>
        <v>7.1 Uso para autogeneración</v>
      </c>
      <c r="N22" s="151">
        <f>Produccion_UO!M193</f>
        <v>4.5376329883546802</v>
      </c>
      <c r="O22" s="151">
        <f>Produccion_UO!N193</f>
        <v>4.3443819654697622</v>
      </c>
      <c r="P22" s="151">
        <f>Produccion_UO!O193</f>
        <v>4.1523254209987952</v>
      </c>
      <c r="Q22" s="151">
        <f>Produccion_UO!P193</f>
        <v>3.9602688765278273</v>
      </c>
      <c r="R22" s="151">
        <f>Produccion_UO!Q193</f>
        <v>3.7682123320568555</v>
      </c>
      <c r="S22" s="151">
        <f>Produccion_UO!R193</f>
        <v>3.5521601821592226</v>
      </c>
      <c r="T22" s="151">
        <f>Produccion_UO!S193</f>
        <v>3.3362762750745971</v>
      </c>
      <c r="U22" s="151">
        <f>Produccion_UO!T193</f>
        <v>3.1116118142782496</v>
      </c>
      <c r="V22" s="151">
        <f>Produccion_UO!U193</f>
        <v>2.9511053219376167</v>
      </c>
      <c r="W22" s="151">
        <f>Produccion_UO!V193</f>
        <v>2.5672873928826978</v>
      </c>
      <c r="X22" s="151">
        <f>Produccion_UO!W193</f>
        <v>2.5416086516447134</v>
      </c>
      <c r="Y22" s="151">
        <f>Produccion_UO!X193</f>
        <v>2.515929910406729</v>
      </c>
      <c r="Z22" s="151">
        <f>Produccion_UO!Y193</f>
        <v>2.5023180329586947</v>
      </c>
      <c r="AA22" s="151">
        <f>Produccion_UO!Z193</f>
        <v>2.4887061555106604</v>
      </c>
      <c r="AB22" s="151">
        <f>Produccion_UO!AA193</f>
        <v>8.0820449071384477E-3</v>
      </c>
      <c r="AC22" s="151">
        <f>Produccion_UO!AB193</f>
        <v>0</v>
      </c>
      <c r="AD22" s="151">
        <f>Produccion_UO!AC193</f>
        <v>0</v>
      </c>
      <c r="AE22" s="151">
        <f>Produccion_UO!AD193</f>
        <v>0</v>
      </c>
      <c r="AF22" s="151">
        <f>Produccion_UO!AE193</f>
        <v>0</v>
      </c>
      <c r="AG22" s="151">
        <f>Produccion_UO!AF193</f>
        <v>0</v>
      </c>
      <c r="AH22" s="151">
        <f>Produccion_UO!AG193</f>
        <v>0</v>
      </c>
      <c r="AI22" s="151">
        <f>Produccion_UO!AH193</f>
        <v>0</v>
      </c>
      <c r="AJ22" s="151">
        <f>Produccion_UO!AI193</f>
        <v>0</v>
      </c>
      <c r="AK22" s="151">
        <f>Produccion_UO!AJ193</f>
        <v>0</v>
      </c>
      <c r="AL22" s="151">
        <f>Produccion_UO!AK193</f>
        <v>0</v>
      </c>
      <c r="AM22" s="151">
        <f>Produccion_UO!AL193</f>
        <v>0</v>
      </c>
      <c r="AN22" s="151">
        <f>Produccion_UO!AM193</f>
        <v>0</v>
      </c>
      <c r="AO22" s="151">
        <f>Produccion_UO!AN193</f>
        <v>0</v>
      </c>
      <c r="AP22" s="151">
        <f>Produccion_UO!AO193</f>
        <v>0</v>
      </c>
      <c r="AQ22" s="151">
        <f>Produccion_UO!AP193</f>
        <v>0</v>
      </c>
      <c r="AR22" s="151">
        <f>Produccion_UO!AQ193</f>
        <v>0</v>
      </c>
      <c r="AS22" s="151">
        <f>Produccion_UO!AR193</f>
        <v>0</v>
      </c>
    </row>
    <row r="23" spans="2:45" x14ac:dyDescent="0.25">
      <c r="B23" t="s">
        <v>552</v>
      </c>
      <c r="C23" s="142" t="s">
        <v>617</v>
      </c>
      <c r="D23" s="146" t="s">
        <v>676</v>
      </c>
      <c r="E23" s="142" t="str">
        <f t="shared" si="2"/>
        <v>195</v>
      </c>
      <c r="F23" s="148" t="s">
        <v>673</v>
      </c>
      <c r="G23" s="148">
        <v>11</v>
      </c>
      <c r="H23" t="str">
        <f t="shared" si="1"/>
        <v>Produccion_UO!L206</v>
      </c>
      <c r="L23" t="str">
        <f>+Produccion_UO!K195</f>
        <v>7.2 Petróleo transportado</v>
      </c>
      <c r="N23" s="151">
        <f>Produccion_UO!M206</f>
        <v>453.01856504439462</v>
      </c>
      <c r="O23" s="151">
        <f>Produccion_UO!N206</f>
        <v>433.97174315892801</v>
      </c>
      <c r="P23" s="151">
        <f>Produccion_UO!O206</f>
        <v>408.18077188664995</v>
      </c>
      <c r="Q23" s="151">
        <f>Produccion_UO!P206</f>
        <v>387.08963314852326</v>
      </c>
      <c r="R23" s="151">
        <f>Produccion_UO!Q206</f>
        <v>358.20433846365381</v>
      </c>
      <c r="S23" s="151">
        <f>Produccion_UO!R206</f>
        <v>320.05966784277859</v>
      </c>
      <c r="T23" s="151">
        <f>Produccion_UO!S206</f>
        <v>292.70840445165231</v>
      </c>
      <c r="U23" s="151">
        <f>Produccion_UO!T206</f>
        <v>270.0541341874673</v>
      </c>
      <c r="V23" s="151">
        <f>Produccion_UO!U206</f>
        <v>226.00342350151567</v>
      </c>
      <c r="W23" s="151">
        <f>Produccion_UO!V206</f>
        <v>179.11210048990452</v>
      </c>
      <c r="X23" s="151">
        <f>Produccion_UO!W206</f>
        <v>115.24843806568173</v>
      </c>
      <c r="Y23" s="151">
        <f>Produccion_UO!X206</f>
        <v>113.34703484332368</v>
      </c>
      <c r="Z23" s="151">
        <f>Produccion_UO!Y206</f>
        <v>113.02984342073201</v>
      </c>
      <c r="AA23" s="151">
        <f>Produccion_UO!Z206</f>
        <v>80.504196945721944</v>
      </c>
      <c r="AB23" s="151">
        <f>Produccion_UO!AA206</f>
        <v>1.4365743715663271</v>
      </c>
      <c r="AC23" s="151">
        <f>Produccion_UO!AB206</f>
        <v>0</v>
      </c>
      <c r="AD23" s="151">
        <f>Produccion_UO!AC206</f>
        <v>0</v>
      </c>
      <c r="AE23" s="151">
        <f>Produccion_UO!AD206</f>
        <v>0</v>
      </c>
      <c r="AF23" s="151">
        <f>Produccion_UO!AE206</f>
        <v>0</v>
      </c>
      <c r="AG23" s="151">
        <f>Produccion_UO!AF206</f>
        <v>0</v>
      </c>
      <c r="AH23" s="151">
        <f>Produccion_UO!AG206</f>
        <v>0</v>
      </c>
      <c r="AI23" s="151">
        <f>Produccion_UO!AH206</f>
        <v>0</v>
      </c>
      <c r="AJ23" s="151">
        <f>Produccion_UO!AI206</f>
        <v>0</v>
      </c>
      <c r="AK23" s="151">
        <f>Produccion_UO!AJ206</f>
        <v>0</v>
      </c>
      <c r="AL23" s="151">
        <f>Produccion_UO!AK206</f>
        <v>0</v>
      </c>
      <c r="AM23" s="151">
        <f>Produccion_UO!AL206</f>
        <v>0</v>
      </c>
      <c r="AN23" s="151">
        <f>Produccion_UO!AM206</f>
        <v>0</v>
      </c>
      <c r="AO23" s="151">
        <f>Produccion_UO!AN206</f>
        <v>0</v>
      </c>
      <c r="AP23" s="151">
        <f>Produccion_UO!AO206</f>
        <v>0</v>
      </c>
      <c r="AQ23" s="151">
        <f>Produccion_UO!AP206</f>
        <v>0</v>
      </c>
      <c r="AR23" s="151">
        <f>Produccion_UO!AQ206</f>
        <v>0</v>
      </c>
      <c r="AS23" s="151">
        <f>Produccion_UO!AR206</f>
        <v>0</v>
      </c>
    </row>
    <row r="24" spans="2:45" x14ac:dyDescent="0.25">
      <c r="B24" t="s">
        <v>553</v>
      </c>
      <c r="C24" s="142" t="s">
        <v>618</v>
      </c>
      <c r="D24" s="146" t="s">
        <v>676</v>
      </c>
      <c r="E24" s="142" t="str">
        <f t="shared" si="2"/>
        <v>208</v>
      </c>
      <c r="F24" s="148" t="s">
        <v>673</v>
      </c>
      <c r="G24" s="148">
        <v>11</v>
      </c>
      <c r="H24" t="str">
        <f t="shared" si="1"/>
        <v>Produccion_UO!L219</v>
      </c>
      <c r="L24" t="str">
        <f>+Produccion_UO!K208</f>
        <v>7.2.1 Petróleo transportado por ELC</v>
      </c>
      <c r="N24" s="151">
        <f>Produccion_UO!M219</f>
        <v>222.87407867697956</v>
      </c>
      <c r="O24" s="151">
        <f>Produccion_UO!N219</f>
        <v>219.81379572080752</v>
      </c>
      <c r="P24" s="151">
        <f>Produccion_UO!O219</f>
        <v>282.6660174288387</v>
      </c>
      <c r="Q24" s="151">
        <f>Produccion_UO!P219</f>
        <v>335.58007263675091</v>
      </c>
      <c r="R24" s="151">
        <f>Produccion_UO!Q219</f>
        <v>288.27641270287268</v>
      </c>
      <c r="S24" s="151">
        <f>Produccion_UO!R219</f>
        <v>225.49000573705834</v>
      </c>
      <c r="T24" s="151">
        <f>Produccion_UO!S219</f>
        <v>198.8552662119817</v>
      </c>
      <c r="U24" s="151">
        <f>Produccion_UO!T219</f>
        <v>178.31680703668042</v>
      </c>
      <c r="V24" s="151">
        <f>Produccion_UO!U219</f>
        <v>97.674925322439648</v>
      </c>
      <c r="W24" s="151">
        <f>Produccion_UO!V219</f>
        <v>80.909613408074307</v>
      </c>
      <c r="X24" s="151">
        <f>Produccion_UO!W219</f>
        <v>17.623097098546374</v>
      </c>
      <c r="Y24" s="151">
        <f>Produccion_UO!X219</f>
        <v>34.670405990994261</v>
      </c>
      <c r="Z24" s="151">
        <f>Produccion_UO!Y219</f>
        <v>34.670405990994261</v>
      </c>
      <c r="AA24" s="151">
        <f>Produccion_UO!Z219</f>
        <v>2.4433997850940594</v>
      </c>
      <c r="AB24" s="151">
        <f>Produccion_UO!AA219</f>
        <v>0</v>
      </c>
      <c r="AC24" s="151">
        <f>Produccion_UO!AB219</f>
        <v>0</v>
      </c>
      <c r="AD24" s="151">
        <f>Produccion_UO!AC219</f>
        <v>0</v>
      </c>
      <c r="AE24" s="151">
        <f>Produccion_UO!AD219</f>
        <v>0</v>
      </c>
      <c r="AF24" s="151">
        <f>Produccion_UO!AE219</f>
        <v>0</v>
      </c>
      <c r="AG24" s="151">
        <f>Produccion_UO!AF219</f>
        <v>0</v>
      </c>
      <c r="AH24" s="151">
        <f>Produccion_UO!AG219</f>
        <v>0</v>
      </c>
      <c r="AI24" s="151">
        <f>Produccion_UO!AH219</f>
        <v>0</v>
      </c>
      <c r="AJ24" s="151">
        <f>Produccion_UO!AI219</f>
        <v>0</v>
      </c>
      <c r="AK24" s="151">
        <f>Produccion_UO!AJ219</f>
        <v>0</v>
      </c>
      <c r="AL24" s="151">
        <f>Produccion_UO!AK219</f>
        <v>0</v>
      </c>
      <c r="AM24" s="151">
        <f>Produccion_UO!AL219</f>
        <v>0</v>
      </c>
      <c r="AN24" s="151">
        <f>Produccion_UO!AM219</f>
        <v>0</v>
      </c>
      <c r="AO24" s="151">
        <f>Produccion_UO!AN219</f>
        <v>0</v>
      </c>
      <c r="AP24" s="151">
        <f>Produccion_UO!AO219</f>
        <v>0</v>
      </c>
      <c r="AQ24" s="151">
        <f>Produccion_UO!AP219</f>
        <v>0</v>
      </c>
      <c r="AR24" s="151">
        <f>Produccion_UO!AQ219</f>
        <v>0</v>
      </c>
      <c r="AS24" s="151">
        <f>Produccion_UO!AR219</f>
        <v>0</v>
      </c>
    </row>
    <row r="25" spans="2:45" x14ac:dyDescent="0.25">
      <c r="B25" t="s">
        <v>554</v>
      </c>
      <c r="C25" s="142" t="s">
        <v>619</v>
      </c>
      <c r="D25" s="146" t="s">
        <v>676</v>
      </c>
      <c r="E25" s="142" t="str">
        <f t="shared" si="2"/>
        <v>221</v>
      </c>
      <c r="F25" s="148" t="s">
        <v>673</v>
      </c>
      <c r="G25" s="148">
        <v>11</v>
      </c>
      <c r="H25" t="str">
        <f t="shared" si="1"/>
        <v>Produccion_UO!L232</v>
      </c>
      <c r="L25" t="str">
        <f>+Produccion_UO!K221</f>
        <v>7.2.2 Petróleo transportado por FUEL</v>
      </c>
      <c r="N25" s="151">
        <f>Produccion_UO!M232</f>
        <v>230.14448636741506</v>
      </c>
      <c r="O25" s="151">
        <f>Produccion_UO!N232</f>
        <v>214.15794743812046</v>
      </c>
      <c r="P25" s="151">
        <f>Produccion_UO!O232</f>
        <v>125.51475445781125</v>
      </c>
      <c r="Q25" s="151">
        <f>Produccion_UO!P232</f>
        <v>51.509560511772328</v>
      </c>
      <c r="R25" s="151">
        <f>Produccion_UO!Q232</f>
        <v>69.927925760781108</v>
      </c>
      <c r="S25" s="151">
        <f>Produccion_UO!R232</f>
        <v>94.569662105720255</v>
      </c>
      <c r="T25" s="151">
        <f>Produccion_UO!S232</f>
        <v>93.85313823967067</v>
      </c>
      <c r="U25" s="151">
        <f>Produccion_UO!T232</f>
        <v>91.737327150786925</v>
      </c>
      <c r="V25" s="151">
        <f>Produccion_UO!U232</f>
        <v>128.32849817907601</v>
      </c>
      <c r="W25" s="151">
        <f>Produccion_UO!V232</f>
        <v>98.202487081830213</v>
      </c>
      <c r="X25" s="151">
        <f>Produccion_UO!W232</f>
        <v>97.625340967135344</v>
      </c>
      <c r="Y25" s="151">
        <f>Produccion_UO!X232</f>
        <v>78.676628852329415</v>
      </c>
      <c r="Z25" s="151">
        <f>Produccion_UO!Y232</f>
        <v>78.359437429737739</v>
      </c>
      <c r="AA25" s="151">
        <f>Produccion_UO!Z232</f>
        <v>78.060797160627885</v>
      </c>
      <c r="AB25" s="151">
        <f>Produccion_UO!AA232</f>
        <v>1.4365743715663271</v>
      </c>
      <c r="AC25" s="151">
        <f>Produccion_UO!AB232</f>
        <v>0</v>
      </c>
      <c r="AD25" s="151">
        <f>Produccion_UO!AC232</f>
        <v>0</v>
      </c>
      <c r="AE25" s="151">
        <f>Produccion_UO!AD232</f>
        <v>0</v>
      </c>
      <c r="AF25" s="151">
        <f>Produccion_UO!AE232</f>
        <v>0</v>
      </c>
      <c r="AG25" s="151">
        <f>Produccion_UO!AF232</f>
        <v>0</v>
      </c>
      <c r="AH25" s="151">
        <f>Produccion_UO!AG232</f>
        <v>0</v>
      </c>
      <c r="AI25" s="151">
        <f>Produccion_UO!AH232</f>
        <v>0</v>
      </c>
      <c r="AJ25" s="151">
        <f>Produccion_UO!AI232</f>
        <v>0</v>
      </c>
      <c r="AK25" s="151">
        <f>Produccion_UO!AJ232</f>
        <v>0</v>
      </c>
      <c r="AL25" s="151">
        <f>Produccion_UO!AK232</f>
        <v>0</v>
      </c>
      <c r="AM25" s="151">
        <f>Produccion_UO!AL232</f>
        <v>0</v>
      </c>
      <c r="AN25" s="151">
        <f>Produccion_UO!AM232</f>
        <v>0</v>
      </c>
      <c r="AO25" s="151">
        <f>Produccion_UO!AN232</f>
        <v>0</v>
      </c>
      <c r="AP25" s="151">
        <f>Produccion_UO!AO232</f>
        <v>0</v>
      </c>
      <c r="AQ25" s="151">
        <f>Produccion_UO!AP232</f>
        <v>0</v>
      </c>
      <c r="AR25" s="151">
        <f>Produccion_UO!AQ232</f>
        <v>0</v>
      </c>
      <c r="AS25" s="151">
        <f>Produccion_UO!AR232</f>
        <v>0</v>
      </c>
    </row>
    <row r="26" spans="2:45" x14ac:dyDescent="0.25">
      <c r="B26" t="s">
        <v>543</v>
      </c>
      <c r="C26" s="142" t="s">
        <v>620</v>
      </c>
      <c r="D26" s="146" t="s">
        <v>676</v>
      </c>
      <c r="E26" s="142" t="str">
        <f t="shared" si="2"/>
        <v>234</v>
      </c>
      <c r="F26" s="148" t="s">
        <v>673</v>
      </c>
      <c r="G26" s="148">
        <v>11</v>
      </c>
      <c r="H26" t="str">
        <f t="shared" si="1"/>
        <v>Produccion_UO!L245</v>
      </c>
      <c r="L26" t="str">
        <f>+Produccion_UO!K234</f>
        <v>8. Otros</v>
      </c>
      <c r="N26" s="387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  <c r="AA26" s="388"/>
      <c r="AB26" s="388"/>
      <c r="AC26" s="388"/>
      <c r="AD26" s="388"/>
      <c r="AE26" s="388"/>
      <c r="AF26" s="388"/>
      <c r="AG26" s="388"/>
      <c r="AH26" s="388"/>
      <c r="AI26" s="388"/>
      <c r="AJ26" s="388"/>
      <c r="AK26" s="388"/>
      <c r="AL26" s="388"/>
      <c r="AM26" s="388"/>
      <c r="AN26" s="388"/>
      <c r="AO26" s="388"/>
      <c r="AP26" s="388"/>
      <c r="AQ26" s="388"/>
      <c r="AR26" s="388"/>
      <c r="AS26" s="388"/>
    </row>
    <row r="27" spans="2:45" x14ac:dyDescent="0.25">
      <c r="B27" t="s">
        <v>555</v>
      </c>
      <c r="C27" s="142" t="s">
        <v>621</v>
      </c>
      <c r="D27" s="146" t="s">
        <v>676</v>
      </c>
      <c r="E27" s="142" t="str">
        <f t="shared" si="2"/>
        <v>235</v>
      </c>
      <c r="F27" s="148" t="s">
        <v>673</v>
      </c>
      <c r="G27" s="148">
        <v>11</v>
      </c>
      <c r="H27" t="str">
        <f t="shared" si="1"/>
        <v>Produccion_UO!L246</v>
      </c>
      <c r="L27" t="str">
        <f>+Produccion_UO!K235</f>
        <v>8.1 Diésel usado para autogeneración</v>
      </c>
      <c r="N27" s="151">
        <f>Produccion_UO!M246</f>
        <v>2.3632688369741977</v>
      </c>
      <c r="O27" s="151">
        <f>Produccion_UO!N246</f>
        <v>1.9679086593037745</v>
      </c>
      <c r="P27" s="151">
        <f>Produccion_UO!O246</f>
        <v>0.49474283379148121</v>
      </c>
      <c r="Q27" s="151">
        <f>Produccion_UO!P246</f>
        <v>1.7155172886373415E-2</v>
      </c>
      <c r="R27" s="151">
        <f>Produccion_UO!Q246</f>
        <v>1.7179535700591095E-2</v>
      </c>
      <c r="S27" s="151">
        <f>Produccion_UO!R246</f>
        <v>1.4199696623855619E-2</v>
      </c>
      <c r="T27" s="151">
        <f>Produccion_UO!S246</f>
        <v>1.1219857547120194E-2</v>
      </c>
      <c r="U27" s="151">
        <f>Produccion_UO!T246</f>
        <v>8.7678022196089958E-3</v>
      </c>
      <c r="V27" s="151">
        <f>Produccion_UO!U246</f>
        <v>6.3157468920978475E-3</v>
      </c>
      <c r="W27" s="151">
        <f>Produccion_UO!V246</f>
        <v>4.2832568854941216E-3</v>
      </c>
      <c r="X27" s="151">
        <f>Produccion_UO!W246</f>
        <v>2.2507668788904057E-3</v>
      </c>
      <c r="Y27" s="151">
        <f>Produccion_UO!X246</f>
        <v>2.1827687228669418E-4</v>
      </c>
      <c r="Z27" s="151">
        <f>Produccion_UO!Y246</f>
        <v>0</v>
      </c>
      <c r="AA27" s="151">
        <f>Produccion_UO!Z246</f>
        <v>0</v>
      </c>
      <c r="AB27" s="151">
        <f>Produccion_UO!AA246</f>
        <v>0</v>
      </c>
      <c r="AC27" s="151">
        <f>Produccion_UO!AB246</f>
        <v>0</v>
      </c>
      <c r="AD27" s="151">
        <f>Produccion_UO!AC246</f>
        <v>0</v>
      </c>
      <c r="AE27" s="151">
        <f>Produccion_UO!AD246</f>
        <v>0</v>
      </c>
      <c r="AF27" s="151">
        <f>Produccion_UO!AE246</f>
        <v>0</v>
      </c>
      <c r="AG27" s="151">
        <f>Produccion_UO!AF246</f>
        <v>0</v>
      </c>
      <c r="AH27" s="151">
        <f>Produccion_UO!AG246</f>
        <v>0</v>
      </c>
      <c r="AI27" s="151">
        <f>Produccion_UO!AH246</f>
        <v>0</v>
      </c>
      <c r="AJ27" s="151">
        <f>Produccion_UO!AI246</f>
        <v>0</v>
      </c>
      <c r="AK27" s="151">
        <f>Produccion_UO!AJ246</f>
        <v>0</v>
      </c>
      <c r="AL27" s="151">
        <f>Produccion_UO!AK246</f>
        <v>0</v>
      </c>
      <c r="AM27" s="151">
        <f>Produccion_UO!AL246</f>
        <v>0</v>
      </c>
      <c r="AN27" s="151">
        <f>Produccion_UO!AM246</f>
        <v>0</v>
      </c>
      <c r="AO27" s="151">
        <f>Produccion_UO!AN246</f>
        <v>0</v>
      </c>
      <c r="AP27" s="151">
        <f>Produccion_UO!AO246</f>
        <v>0</v>
      </c>
      <c r="AQ27" s="151">
        <f>Produccion_UO!AP246</f>
        <v>0</v>
      </c>
      <c r="AR27" s="151">
        <f>Produccion_UO!AQ246</f>
        <v>0</v>
      </c>
      <c r="AS27" s="151">
        <f>Produccion_UO!AR246</f>
        <v>0</v>
      </c>
    </row>
    <row r="28" spans="2:45" x14ac:dyDescent="0.25">
      <c r="B28" t="s">
        <v>556</v>
      </c>
      <c r="C28" s="142" t="s">
        <v>622</v>
      </c>
      <c r="D28" s="146" t="s">
        <v>676</v>
      </c>
      <c r="E28" s="142" t="str">
        <f t="shared" si="2"/>
        <v>248</v>
      </c>
      <c r="F28" s="148" t="s">
        <v>673</v>
      </c>
      <c r="G28" s="148">
        <v>11</v>
      </c>
      <c r="H28" t="str">
        <f t="shared" si="1"/>
        <v>Produccion_UO!L259</v>
      </c>
      <c r="L28" t="str">
        <f>+Produccion_UO!K248</f>
        <v>8.2 LPG usado para auogeneración</v>
      </c>
      <c r="N28" s="151">
        <f>Produccion_UO!M259</f>
        <v>1.2160450387051354</v>
      </c>
      <c r="O28" s="151">
        <f>Produccion_UO!N259</f>
        <v>1.2160450387051354</v>
      </c>
      <c r="P28" s="151">
        <f>Produccion_UO!O259</f>
        <v>1.2160450387051354</v>
      </c>
      <c r="Q28" s="151">
        <f>Produccion_UO!P259</f>
        <v>0.68727733782850386</v>
      </c>
      <c r="R28" s="151">
        <f>Produccion_UO!Q259</f>
        <v>0</v>
      </c>
      <c r="S28" s="151">
        <f>Produccion_UO!R259</f>
        <v>0</v>
      </c>
      <c r="T28" s="151">
        <f>Produccion_UO!S259</f>
        <v>0</v>
      </c>
      <c r="U28" s="151">
        <f>Produccion_UO!T259</f>
        <v>0</v>
      </c>
      <c r="V28" s="151">
        <f>Produccion_UO!U259</f>
        <v>0</v>
      </c>
      <c r="W28" s="151">
        <f>Produccion_UO!V259</f>
        <v>0</v>
      </c>
      <c r="X28" s="151">
        <f>Produccion_UO!W259</f>
        <v>0</v>
      </c>
      <c r="Y28" s="151">
        <f>Produccion_UO!X259</f>
        <v>0</v>
      </c>
      <c r="Z28" s="151">
        <f>Produccion_UO!Y259</f>
        <v>0</v>
      </c>
      <c r="AA28" s="151">
        <f>Produccion_UO!Z259</f>
        <v>0</v>
      </c>
      <c r="AB28" s="151">
        <f>Produccion_UO!AA259</f>
        <v>0</v>
      </c>
      <c r="AC28" s="151">
        <f>Produccion_UO!AB259</f>
        <v>0</v>
      </c>
      <c r="AD28" s="151">
        <f>Produccion_UO!AC259</f>
        <v>0</v>
      </c>
      <c r="AE28" s="151">
        <f>Produccion_UO!AD259</f>
        <v>0</v>
      </c>
      <c r="AF28" s="151">
        <f>Produccion_UO!AE259</f>
        <v>0</v>
      </c>
      <c r="AG28" s="151">
        <f>Produccion_UO!AF259</f>
        <v>0</v>
      </c>
      <c r="AH28" s="151">
        <f>Produccion_UO!AG259</f>
        <v>0</v>
      </c>
      <c r="AI28" s="151">
        <f>Produccion_UO!AH259</f>
        <v>0</v>
      </c>
      <c r="AJ28" s="151">
        <f>Produccion_UO!AI259</f>
        <v>0</v>
      </c>
      <c r="AK28" s="151">
        <f>Produccion_UO!AJ259</f>
        <v>0</v>
      </c>
      <c r="AL28" s="151">
        <f>Produccion_UO!AK259</f>
        <v>0</v>
      </c>
      <c r="AM28" s="151">
        <f>Produccion_UO!AL259</f>
        <v>0</v>
      </c>
      <c r="AN28" s="151">
        <f>Produccion_UO!AM259</f>
        <v>0</v>
      </c>
      <c r="AO28" s="151">
        <f>Produccion_UO!AN259</f>
        <v>0</v>
      </c>
      <c r="AP28" s="151">
        <f>Produccion_UO!AO259</f>
        <v>0</v>
      </c>
      <c r="AQ28" s="151">
        <f>Produccion_UO!AP259</f>
        <v>0</v>
      </c>
      <c r="AR28" s="151">
        <f>Produccion_UO!AQ259</f>
        <v>0</v>
      </c>
      <c r="AS28" s="151">
        <f>Produccion_UO!AR259</f>
        <v>0</v>
      </c>
    </row>
    <row r="29" spans="2:45" x14ac:dyDescent="0.25">
      <c r="B29" t="s">
        <v>544</v>
      </c>
      <c r="C29" s="142" t="s">
        <v>623</v>
      </c>
      <c r="D29" s="146" t="s">
        <v>676</v>
      </c>
      <c r="E29" s="142" t="str">
        <f t="shared" si="2"/>
        <v>262</v>
      </c>
      <c r="F29" s="148" t="s">
        <v>673</v>
      </c>
      <c r="G29" s="148">
        <v>11</v>
      </c>
      <c r="H29" t="str">
        <f t="shared" si="1"/>
        <v>Produccion_UO!L273</v>
      </c>
      <c r="L29" t="str">
        <f>+Produccion_UO!K262</f>
        <v>9. CONSUMO DE ELECTRICIDAD</v>
      </c>
      <c r="N29" s="387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  <c r="AA29" s="388"/>
      <c r="AB29" s="388"/>
      <c r="AC29" s="388"/>
      <c r="AD29" s="388"/>
      <c r="AE29" s="388"/>
      <c r="AF29" s="388"/>
      <c r="AG29" s="388"/>
      <c r="AH29" s="388"/>
      <c r="AI29" s="388"/>
      <c r="AJ29" s="388"/>
      <c r="AK29" s="388"/>
      <c r="AL29" s="388"/>
      <c r="AM29" s="388"/>
      <c r="AN29" s="388"/>
      <c r="AO29" s="388"/>
      <c r="AP29" s="388"/>
      <c r="AQ29" s="388"/>
      <c r="AR29" s="388"/>
      <c r="AS29" s="388"/>
    </row>
    <row r="30" spans="2:45" x14ac:dyDescent="0.25">
      <c r="B30" t="s">
        <v>557</v>
      </c>
      <c r="C30" s="142" t="s">
        <v>624</v>
      </c>
      <c r="D30" s="146" t="s">
        <v>676</v>
      </c>
      <c r="E30" s="142" t="str">
        <f t="shared" si="2"/>
        <v>263</v>
      </c>
      <c r="F30" s="148" t="s">
        <v>673</v>
      </c>
      <c r="G30" s="148">
        <v>11</v>
      </c>
      <c r="H30" t="str">
        <f t="shared" si="1"/>
        <v>Produccion_UO!L274</v>
      </c>
      <c r="L30" t="str">
        <f>+Produccion_UO!K263</f>
        <v>9.1 Electricidad Necesaria en Producción Y Transporte</v>
      </c>
      <c r="N30" s="151">
        <f>Produccion_UO!M274</f>
        <v>5569.3600497103762</v>
      </c>
      <c r="O30" s="151">
        <f>Produccion_UO!N274</f>
        <v>5402.0369399115953</v>
      </c>
      <c r="P30" s="151">
        <f>Produccion_UO!O274</f>
        <v>5021.9436087688064</v>
      </c>
      <c r="Q30" s="151">
        <f>Produccion_UO!P274</f>
        <v>4800.1288769903322</v>
      </c>
      <c r="R30" s="151">
        <f>Produccion_UO!Q274</f>
        <v>4378.3595645142377</v>
      </c>
      <c r="S30" s="151">
        <f>Produccion_UO!R274</f>
        <v>3652.1238007110287</v>
      </c>
      <c r="T30" s="151">
        <f>Produccion_UO!S274</f>
        <v>3380.7059195460733</v>
      </c>
      <c r="U30" s="151">
        <f>Produccion_UO!T274</f>
        <v>3153.8247197851383</v>
      </c>
      <c r="V30" s="151">
        <f>Produccion_UO!U274</f>
        <v>2394.2823812474867</v>
      </c>
      <c r="W30" s="151">
        <f>Produccion_UO!V274</f>
        <v>1967.7320846861844</v>
      </c>
      <c r="X30" s="151">
        <f>Produccion_UO!W274</f>
        <v>1275.0038557728101</v>
      </c>
      <c r="Y30" s="151">
        <f>Produccion_UO!X274</f>
        <v>1237.295556347718</v>
      </c>
      <c r="Z30" s="151">
        <f>Produccion_UO!Y274</f>
        <v>1232.8543889336502</v>
      </c>
      <c r="AA30" s="151">
        <f>Produccion_UO!Z274</f>
        <v>887.31178466814515</v>
      </c>
      <c r="AB30" s="151">
        <f>Produccion_UO!AA274</f>
        <v>23.337985207326984</v>
      </c>
      <c r="AC30" s="151">
        <f>Produccion_UO!AB274</f>
        <v>0</v>
      </c>
      <c r="AD30" s="151">
        <f>Produccion_UO!AC274</f>
        <v>0</v>
      </c>
      <c r="AE30" s="151">
        <f>Produccion_UO!AD274</f>
        <v>0</v>
      </c>
      <c r="AF30" s="151">
        <f>Produccion_UO!AE274</f>
        <v>0</v>
      </c>
      <c r="AG30" s="151">
        <f>Produccion_UO!AF274</f>
        <v>0</v>
      </c>
      <c r="AH30" s="151">
        <f>Produccion_UO!AG274</f>
        <v>0</v>
      </c>
      <c r="AI30" s="151">
        <f>Produccion_UO!AH274</f>
        <v>0</v>
      </c>
      <c r="AJ30" s="151">
        <f>Produccion_UO!AI274</f>
        <v>0</v>
      </c>
      <c r="AK30" s="151">
        <f>Produccion_UO!AJ274</f>
        <v>0</v>
      </c>
      <c r="AL30" s="151">
        <f>Produccion_UO!AK274</f>
        <v>0</v>
      </c>
      <c r="AM30" s="151">
        <f>Produccion_UO!AL274</f>
        <v>0</v>
      </c>
      <c r="AN30" s="151">
        <f>Produccion_UO!AM274</f>
        <v>0</v>
      </c>
      <c r="AO30" s="151">
        <f>Produccion_UO!AN274</f>
        <v>0</v>
      </c>
      <c r="AP30" s="151">
        <f>Produccion_UO!AO274</f>
        <v>0</v>
      </c>
      <c r="AQ30" s="151">
        <f>Produccion_UO!AP274</f>
        <v>0</v>
      </c>
      <c r="AR30" s="151">
        <f>Produccion_UO!AQ274</f>
        <v>0</v>
      </c>
      <c r="AS30" s="151">
        <f>Produccion_UO!AR274</f>
        <v>0</v>
      </c>
    </row>
    <row r="31" spans="2:45" x14ac:dyDescent="0.25">
      <c r="B31" t="s">
        <v>558</v>
      </c>
      <c r="C31" s="142" t="s">
        <v>625</v>
      </c>
      <c r="D31" s="146" t="s">
        <v>676</v>
      </c>
      <c r="E31" s="142" t="str">
        <f t="shared" si="2"/>
        <v>276</v>
      </c>
      <c r="F31" s="148" t="s">
        <v>673</v>
      </c>
      <c r="G31" s="148">
        <v>11</v>
      </c>
      <c r="H31" t="str">
        <f t="shared" si="1"/>
        <v>Produccion_UO!L287</v>
      </c>
      <c r="L31" t="str">
        <f>+Produccion_UO!K276</f>
        <v>9.2 Electricidad Necesaria para Producción</v>
      </c>
      <c r="N31" s="151">
        <f>Produccion_UO!M287</f>
        <v>4822.3544217245426</v>
      </c>
      <c r="O31" s="151">
        <f>Produccion_UO!N287</f>
        <v>4674.4191850209772</v>
      </c>
      <c r="P31" s="151">
        <f>Produccion_UO!O287</f>
        <v>4349.4457259738683</v>
      </c>
      <c r="Q31" s="151">
        <f>Produccion_UO!P287</f>
        <v>4185.0999583227085</v>
      </c>
      <c r="R31" s="151">
        <f>Produccion_UO!Q287</f>
        <v>3820.2167515385818</v>
      </c>
      <c r="S31" s="151">
        <f>Produccion_UO!R287</f>
        <v>3197.2958943692715</v>
      </c>
      <c r="T31" s="151">
        <f>Produccion_UO!S287</f>
        <v>2954.8971955842453</v>
      </c>
      <c r="U31" s="151">
        <f>Produccion_UO!T287</f>
        <v>2753.0269131900027</v>
      </c>
      <c r="V31" s="151">
        <f>Produccion_UO!U287</f>
        <v>2094.8143443793479</v>
      </c>
      <c r="W31" s="151">
        <f>Produccion_UO!V287</f>
        <v>1729.5911302228474</v>
      </c>
      <c r="X31" s="151">
        <f>Produccion_UO!W287</f>
        <v>1120.5185869154652</v>
      </c>
      <c r="Y31" s="151">
        <f>Produccion_UO!X287</f>
        <v>1085.5794554092095</v>
      </c>
      <c r="Z31" s="151">
        <f>Produccion_UO!Y287</f>
        <v>1081.8350171653142</v>
      </c>
      <c r="AA31" s="151">
        <f>Produccion_UO!Z287</f>
        <v>778.97541889946024</v>
      </c>
      <c r="AB31" s="151">
        <f>Produccion_UO!AA287</f>
        <v>19.602667502259667</v>
      </c>
      <c r="AC31" s="151">
        <f>Produccion_UO!AB287</f>
        <v>0</v>
      </c>
      <c r="AD31" s="151">
        <f>Produccion_UO!AC287</f>
        <v>0</v>
      </c>
      <c r="AE31" s="151">
        <f>Produccion_UO!AD287</f>
        <v>0</v>
      </c>
      <c r="AF31" s="151">
        <f>Produccion_UO!AE287</f>
        <v>0</v>
      </c>
      <c r="AG31" s="151">
        <f>Produccion_UO!AF287</f>
        <v>0</v>
      </c>
      <c r="AH31" s="151">
        <f>Produccion_UO!AG287</f>
        <v>0</v>
      </c>
      <c r="AI31" s="151">
        <f>Produccion_UO!AH287</f>
        <v>0</v>
      </c>
      <c r="AJ31" s="151">
        <f>Produccion_UO!AI287</f>
        <v>0</v>
      </c>
      <c r="AK31" s="151">
        <f>Produccion_UO!AJ287</f>
        <v>0</v>
      </c>
      <c r="AL31" s="151">
        <f>Produccion_UO!AK287</f>
        <v>0</v>
      </c>
      <c r="AM31" s="151">
        <f>Produccion_UO!AL287</f>
        <v>0</v>
      </c>
      <c r="AN31" s="151">
        <f>Produccion_UO!AM287</f>
        <v>0</v>
      </c>
      <c r="AO31" s="151">
        <f>Produccion_UO!AN287</f>
        <v>0</v>
      </c>
      <c r="AP31" s="151">
        <f>Produccion_UO!AO287</f>
        <v>0</v>
      </c>
      <c r="AQ31" s="151">
        <f>Produccion_UO!AP287</f>
        <v>0</v>
      </c>
      <c r="AR31" s="151">
        <f>Produccion_UO!AQ287</f>
        <v>0</v>
      </c>
      <c r="AS31" s="151">
        <f>Produccion_UO!AR287</f>
        <v>0</v>
      </c>
    </row>
    <row r="32" spans="2:45" x14ac:dyDescent="0.25">
      <c r="B32" t="s">
        <v>559</v>
      </c>
      <c r="C32" s="142" t="s">
        <v>626</v>
      </c>
      <c r="D32" s="146" t="s">
        <v>676</v>
      </c>
      <c r="E32" s="142" t="str">
        <f t="shared" si="2"/>
        <v>289</v>
      </c>
      <c r="F32" s="148" t="s">
        <v>673</v>
      </c>
      <c r="G32" s="148">
        <v>11</v>
      </c>
      <c r="H32" t="str">
        <f t="shared" si="1"/>
        <v>Produccion_UO!L300</v>
      </c>
      <c r="L32" t="str">
        <f>+Produccion_UO!K289</f>
        <v>9.3 Electricidad necesaria para TRANSPORTE</v>
      </c>
      <c r="N32" s="151">
        <f>Produccion_UO!M300</f>
        <v>747.00562798583405</v>
      </c>
      <c r="O32" s="151">
        <f>Produccion_UO!N300</f>
        <v>727.61775489061677</v>
      </c>
      <c r="P32" s="151">
        <f>Produccion_UO!O300</f>
        <v>672.4978827949368</v>
      </c>
      <c r="Q32" s="151">
        <f>Produccion_UO!P300</f>
        <v>615.02891866762366</v>
      </c>
      <c r="R32" s="151">
        <f>Produccion_UO!Q300</f>
        <v>558.14281297565685</v>
      </c>
      <c r="S32" s="151">
        <f>Produccion_UO!R300</f>
        <v>454.82790634175677</v>
      </c>
      <c r="T32" s="151">
        <f>Produccion_UO!S300</f>
        <v>425.80872396182752</v>
      </c>
      <c r="U32" s="151">
        <f>Produccion_UO!T300</f>
        <v>400.79780659513602</v>
      </c>
      <c r="V32" s="151">
        <f>Produccion_UO!U300</f>
        <v>299.46803686813905</v>
      </c>
      <c r="W32" s="151">
        <f>Produccion_UO!V300</f>
        <v>238.14095446333698</v>
      </c>
      <c r="X32" s="151">
        <f>Produccion_UO!W300</f>
        <v>154.48526885734475</v>
      </c>
      <c r="Y32" s="151">
        <f>Produccion_UO!X300</f>
        <v>151.71610093850853</v>
      </c>
      <c r="Z32" s="151">
        <f>Produccion_UO!Y300</f>
        <v>151.01937176833604</v>
      </c>
      <c r="AA32" s="151">
        <f>Produccion_UO!Z300</f>
        <v>108.33636576868506</v>
      </c>
      <c r="AB32" s="151">
        <f>Produccion_UO!AA300</f>
        <v>3.7353177050673168</v>
      </c>
      <c r="AC32" s="151">
        <f>Produccion_UO!AB300</f>
        <v>0</v>
      </c>
      <c r="AD32" s="151">
        <f>Produccion_UO!AC300</f>
        <v>0</v>
      </c>
      <c r="AE32" s="151">
        <f>Produccion_UO!AD300</f>
        <v>0</v>
      </c>
      <c r="AF32" s="151">
        <f>Produccion_UO!AE300</f>
        <v>0</v>
      </c>
      <c r="AG32" s="151">
        <f>Produccion_UO!AF300</f>
        <v>0</v>
      </c>
      <c r="AH32" s="151">
        <f>Produccion_UO!AG300</f>
        <v>0</v>
      </c>
      <c r="AI32" s="151">
        <f>Produccion_UO!AH300</f>
        <v>0</v>
      </c>
      <c r="AJ32" s="151">
        <f>Produccion_UO!AI300</f>
        <v>0</v>
      </c>
      <c r="AK32" s="151">
        <f>Produccion_UO!AJ300</f>
        <v>0</v>
      </c>
      <c r="AL32" s="151">
        <f>Produccion_UO!AK300</f>
        <v>0</v>
      </c>
      <c r="AM32" s="151">
        <f>Produccion_UO!AL300</f>
        <v>0</v>
      </c>
      <c r="AN32" s="151">
        <f>Produccion_UO!AM300</f>
        <v>0</v>
      </c>
      <c r="AO32" s="151">
        <f>Produccion_UO!AN300</f>
        <v>0</v>
      </c>
      <c r="AP32" s="151">
        <f>Produccion_UO!AO300</f>
        <v>0</v>
      </c>
      <c r="AQ32" s="151">
        <f>Produccion_UO!AP300</f>
        <v>0</v>
      </c>
      <c r="AR32" s="151">
        <f>Produccion_UO!AQ300</f>
        <v>0</v>
      </c>
      <c r="AS32" s="151">
        <f>Produccion_UO!AR300</f>
        <v>0</v>
      </c>
    </row>
    <row r="33" spans="2:45" x14ac:dyDescent="0.25">
      <c r="B33" t="s">
        <v>559</v>
      </c>
      <c r="C33" s="142" t="s">
        <v>627</v>
      </c>
      <c r="D33" s="146" t="s">
        <v>676</v>
      </c>
      <c r="E33" s="142" t="str">
        <f t="shared" si="2"/>
        <v>302</v>
      </c>
      <c r="F33" s="148" t="s">
        <v>673</v>
      </c>
      <c r="G33" s="148">
        <v>11</v>
      </c>
      <c r="H33" t="str">
        <f t="shared" si="1"/>
        <v>Produccion_UO!L313</v>
      </c>
      <c r="L33" t="str">
        <f>+Produccion_UO!K302</f>
        <v>9.3.1 Electricidad necesaria para Colectores de Gas Natural</v>
      </c>
      <c r="N33" s="151">
        <f>Produccion_UO!M313</f>
        <v>158.21728831731471</v>
      </c>
      <c r="O33" s="151">
        <f>Produccion_UO!N313</f>
        <v>163.54561087729888</v>
      </c>
      <c r="P33" s="151">
        <f>Produccion_UO!O313</f>
        <v>141.4798377883335</v>
      </c>
      <c r="Q33" s="151">
        <f>Produccion_UO!P313</f>
        <v>144.59029863106952</v>
      </c>
      <c r="R33" s="151">
        <f>Produccion_UO!Q313</f>
        <v>118.52764435197111</v>
      </c>
      <c r="S33" s="151">
        <f>Produccion_UO!R313</f>
        <v>57.640653263735281</v>
      </c>
      <c r="T33" s="151">
        <f>Produccion_UO!S313</f>
        <v>56.830758544171182</v>
      </c>
      <c r="U33" s="151">
        <f>Produccion_UO!T313</f>
        <v>56.196282713451176</v>
      </c>
      <c r="V33" s="151">
        <f>Produccion_UO!U313</f>
        <v>5.8147707761206835</v>
      </c>
      <c r="W33" s="151">
        <f>Produccion_UO!V313</f>
        <v>5.3934273113864668</v>
      </c>
      <c r="X33" s="151">
        <f>Produccion_UO!W313</f>
        <v>4.9381257523758926</v>
      </c>
      <c r="Y33" s="151">
        <f>Produccion_UO!X313</f>
        <v>4.5291760599846791</v>
      </c>
      <c r="Z33" s="151">
        <f>Produccion_UO!Y313</f>
        <v>4.2437371128084012</v>
      </c>
      <c r="AA33" s="151">
        <f>Produccion_UO!Z313</f>
        <v>3.9345055209634552</v>
      </c>
      <c r="AB33" s="151">
        <f>Produccion_UO!AA313</f>
        <v>1.8725655889962056</v>
      </c>
      <c r="AC33" s="151">
        <f>Produccion_UO!AB313</f>
        <v>0</v>
      </c>
      <c r="AD33" s="151">
        <f>Produccion_UO!AC313</f>
        <v>0</v>
      </c>
      <c r="AE33" s="151">
        <f>Produccion_UO!AD313</f>
        <v>0</v>
      </c>
      <c r="AF33" s="151">
        <f>Produccion_UO!AE313</f>
        <v>0</v>
      </c>
      <c r="AG33" s="151">
        <f>Produccion_UO!AF313</f>
        <v>0</v>
      </c>
      <c r="AH33" s="151">
        <f>Produccion_UO!AG313</f>
        <v>0</v>
      </c>
      <c r="AI33" s="151">
        <f>Produccion_UO!AH313</f>
        <v>0</v>
      </c>
      <c r="AJ33" s="151">
        <f>Produccion_UO!AI313</f>
        <v>0</v>
      </c>
      <c r="AK33" s="151">
        <f>Produccion_UO!AJ313</f>
        <v>0</v>
      </c>
      <c r="AL33" s="151">
        <f>Produccion_UO!AK313</f>
        <v>0</v>
      </c>
      <c r="AM33" s="151">
        <f>Produccion_UO!AL313</f>
        <v>0</v>
      </c>
      <c r="AN33" s="151">
        <f>Produccion_UO!AM313</f>
        <v>0</v>
      </c>
      <c r="AO33" s="151">
        <f>Produccion_UO!AN313</f>
        <v>0</v>
      </c>
      <c r="AP33" s="151">
        <f>Produccion_UO!AO313</f>
        <v>0</v>
      </c>
      <c r="AQ33" s="151">
        <f>Produccion_UO!AP313</f>
        <v>0</v>
      </c>
      <c r="AR33" s="151">
        <f>Produccion_UO!AQ313</f>
        <v>0</v>
      </c>
      <c r="AS33" s="151">
        <f>Produccion_UO!AR313</f>
        <v>0</v>
      </c>
    </row>
    <row r="34" spans="2:45" x14ac:dyDescent="0.25">
      <c r="B34" t="s">
        <v>560</v>
      </c>
      <c r="C34" s="142" t="s">
        <v>628</v>
      </c>
      <c r="D34" s="146" t="s">
        <v>676</v>
      </c>
      <c r="E34" s="142" t="str">
        <f t="shared" si="2"/>
        <v>315</v>
      </c>
      <c r="F34" s="148" t="s">
        <v>673</v>
      </c>
      <c r="G34" s="148">
        <v>11</v>
      </c>
      <c r="H34" t="str">
        <f t="shared" si="1"/>
        <v>Produccion_UO!L326</v>
      </c>
      <c r="L34" t="str">
        <f>+Produccion_UO!K315</f>
        <v>9.3.1.1 Electricidad para Colectores de Gas Natural usando ELC</v>
      </c>
      <c r="N34" s="151">
        <f>Produccion_UO!M326</f>
        <v>0</v>
      </c>
      <c r="O34" s="151">
        <f>Produccion_UO!N326</f>
        <v>0</v>
      </c>
      <c r="P34" s="151">
        <f>Produccion_UO!O326</f>
        <v>0</v>
      </c>
      <c r="Q34" s="151">
        <f>Produccion_UO!P326</f>
        <v>0</v>
      </c>
      <c r="R34" s="151">
        <f>Produccion_UO!Q326</f>
        <v>0</v>
      </c>
      <c r="S34" s="151">
        <f>Produccion_UO!R326</f>
        <v>0</v>
      </c>
      <c r="T34" s="151">
        <f>Produccion_UO!S326</f>
        <v>0</v>
      </c>
      <c r="U34" s="151">
        <f>Produccion_UO!T326</f>
        <v>0</v>
      </c>
      <c r="V34" s="151">
        <f>Produccion_UO!U326</f>
        <v>0</v>
      </c>
      <c r="W34" s="151">
        <f>Produccion_UO!V326</f>
        <v>0</v>
      </c>
      <c r="X34" s="151">
        <f>Produccion_UO!W326</f>
        <v>0</v>
      </c>
      <c r="Y34" s="151">
        <f>Produccion_UO!X326</f>
        <v>0</v>
      </c>
      <c r="Z34" s="151">
        <f>Produccion_UO!Y326</f>
        <v>0</v>
      </c>
      <c r="AA34" s="151">
        <f>Produccion_UO!Z326</f>
        <v>0</v>
      </c>
      <c r="AB34" s="151">
        <f>Produccion_UO!AA326</f>
        <v>0</v>
      </c>
      <c r="AC34" s="151">
        <f>Produccion_UO!AB326</f>
        <v>0</v>
      </c>
      <c r="AD34" s="151">
        <f>Produccion_UO!AC326</f>
        <v>0</v>
      </c>
      <c r="AE34" s="151">
        <f>Produccion_UO!AD326</f>
        <v>0</v>
      </c>
      <c r="AF34" s="151">
        <f>Produccion_UO!AE326</f>
        <v>0</v>
      </c>
      <c r="AG34" s="151">
        <f>Produccion_UO!AF326</f>
        <v>0</v>
      </c>
      <c r="AH34" s="151">
        <f>Produccion_UO!AG326</f>
        <v>0</v>
      </c>
      <c r="AI34" s="151">
        <f>Produccion_UO!AH326</f>
        <v>0</v>
      </c>
      <c r="AJ34" s="151">
        <f>Produccion_UO!AI326</f>
        <v>0</v>
      </c>
      <c r="AK34" s="151">
        <f>Produccion_UO!AJ326</f>
        <v>0</v>
      </c>
      <c r="AL34" s="151">
        <f>Produccion_UO!AK326</f>
        <v>0</v>
      </c>
      <c r="AM34" s="151">
        <f>Produccion_UO!AL326</f>
        <v>0</v>
      </c>
      <c r="AN34" s="151">
        <f>Produccion_UO!AM326</f>
        <v>0</v>
      </c>
      <c r="AO34" s="151">
        <f>Produccion_UO!AN326</f>
        <v>0</v>
      </c>
      <c r="AP34" s="151">
        <f>Produccion_UO!AO326</f>
        <v>0</v>
      </c>
      <c r="AQ34" s="151">
        <f>Produccion_UO!AP326</f>
        <v>0</v>
      </c>
      <c r="AR34" s="151">
        <f>Produccion_UO!AQ326</f>
        <v>0</v>
      </c>
      <c r="AS34" s="151">
        <f>Produccion_UO!AR326</f>
        <v>0</v>
      </c>
    </row>
    <row r="35" spans="2:45" x14ac:dyDescent="0.25">
      <c r="B35" t="s">
        <v>561</v>
      </c>
      <c r="C35" s="142" t="s">
        <v>629</v>
      </c>
      <c r="D35" s="146" t="s">
        <v>676</v>
      </c>
      <c r="E35" s="142" t="str">
        <f t="shared" si="2"/>
        <v>328</v>
      </c>
      <c r="F35" s="148" t="s">
        <v>673</v>
      </c>
      <c r="G35" s="148">
        <v>11</v>
      </c>
      <c r="H35" t="str">
        <f t="shared" si="1"/>
        <v>Produccion_UO!L339</v>
      </c>
      <c r="L35" t="str">
        <f>+Produccion_UO!K328</f>
        <v>9.3.1.2 Electricidad para Colectores de Gas Natural usando FUEL</v>
      </c>
      <c r="N35" s="151">
        <f>Produccion_UO!M339</f>
        <v>158.21728831731471</v>
      </c>
      <c r="O35" s="151">
        <f>Produccion_UO!N339</f>
        <v>163.54561087729888</v>
      </c>
      <c r="P35" s="151">
        <f>Produccion_UO!O339</f>
        <v>141.4798377883335</v>
      </c>
      <c r="Q35" s="151">
        <f>Produccion_UO!P339</f>
        <v>144.59029863106952</v>
      </c>
      <c r="R35" s="151">
        <f>Produccion_UO!Q339</f>
        <v>118.52764435197111</v>
      </c>
      <c r="S35" s="151">
        <f>Produccion_UO!R339</f>
        <v>57.640653263735281</v>
      </c>
      <c r="T35" s="151">
        <f>Produccion_UO!S339</f>
        <v>56.830758544171182</v>
      </c>
      <c r="U35" s="151">
        <f>Produccion_UO!T339</f>
        <v>56.196282713451176</v>
      </c>
      <c r="V35" s="151">
        <f>Produccion_UO!U339</f>
        <v>5.8147707761206835</v>
      </c>
      <c r="W35" s="151">
        <f>Produccion_UO!V339</f>
        <v>5.3934273113864668</v>
      </c>
      <c r="X35" s="151">
        <f>Produccion_UO!W339</f>
        <v>4.9381257523758926</v>
      </c>
      <c r="Y35" s="151">
        <f>Produccion_UO!X339</f>
        <v>4.5291760599846791</v>
      </c>
      <c r="Z35" s="151">
        <f>Produccion_UO!Y339</f>
        <v>4.2437371128084012</v>
      </c>
      <c r="AA35" s="151">
        <f>Produccion_UO!Z339</f>
        <v>3.9345055209634552</v>
      </c>
      <c r="AB35" s="151">
        <f>Produccion_UO!AA339</f>
        <v>1.8725655889962056</v>
      </c>
      <c r="AC35" s="151">
        <f>Produccion_UO!AB339</f>
        <v>0</v>
      </c>
      <c r="AD35" s="151">
        <f>Produccion_UO!AC339</f>
        <v>0</v>
      </c>
      <c r="AE35" s="151">
        <f>Produccion_UO!AD339</f>
        <v>0</v>
      </c>
      <c r="AF35" s="151">
        <f>Produccion_UO!AE339</f>
        <v>0</v>
      </c>
      <c r="AG35" s="151">
        <f>Produccion_UO!AF339</f>
        <v>0</v>
      </c>
      <c r="AH35" s="151">
        <f>Produccion_UO!AG339</f>
        <v>0</v>
      </c>
      <c r="AI35" s="151">
        <f>Produccion_UO!AH339</f>
        <v>0</v>
      </c>
      <c r="AJ35" s="151">
        <f>Produccion_UO!AI339</f>
        <v>0</v>
      </c>
      <c r="AK35" s="151">
        <f>Produccion_UO!AJ339</f>
        <v>0</v>
      </c>
      <c r="AL35" s="151">
        <f>Produccion_UO!AK339</f>
        <v>0</v>
      </c>
      <c r="AM35" s="151">
        <f>Produccion_UO!AL339</f>
        <v>0</v>
      </c>
      <c r="AN35" s="151">
        <f>Produccion_UO!AM339</f>
        <v>0</v>
      </c>
      <c r="AO35" s="151">
        <f>Produccion_UO!AN339</f>
        <v>0</v>
      </c>
      <c r="AP35" s="151">
        <f>Produccion_UO!AO339</f>
        <v>0</v>
      </c>
      <c r="AQ35" s="151">
        <f>Produccion_UO!AP339</f>
        <v>0</v>
      </c>
      <c r="AR35" s="151">
        <f>Produccion_UO!AQ339</f>
        <v>0</v>
      </c>
      <c r="AS35" s="151">
        <f>Produccion_UO!AR339</f>
        <v>0</v>
      </c>
    </row>
    <row r="36" spans="2:45" x14ac:dyDescent="0.25">
      <c r="B36" t="s">
        <v>562</v>
      </c>
      <c r="C36" s="142" t="s">
        <v>630</v>
      </c>
      <c r="D36" s="146" t="s">
        <v>676</v>
      </c>
      <c r="E36" s="142" t="str">
        <f t="shared" si="2"/>
        <v>341</v>
      </c>
      <c r="F36" s="148" t="s">
        <v>673</v>
      </c>
      <c r="G36" s="148">
        <v>11</v>
      </c>
      <c r="H36" t="str">
        <f t="shared" si="1"/>
        <v>Produccion_UO!L352</v>
      </c>
      <c r="L36" t="str">
        <f>+Produccion_UO!K341</f>
        <v>9.3.2 Electricidad necesaria para Colectores de petróleo</v>
      </c>
      <c r="N36" s="151">
        <f>Produccion_UO!M352</f>
        <v>588.78833966851948</v>
      </c>
      <c r="O36" s="151">
        <f>Produccion_UO!N352</f>
        <v>564.07214401331805</v>
      </c>
      <c r="P36" s="151">
        <f>Produccion_UO!O352</f>
        <v>531.0180450066033</v>
      </c>
      <c r="Q36" s="151">
        <f>Produccion_UO!P352</f>
        <v>470.43862003655391</v>
      </c>
      <c r="R36" s="151">
        <f>Produccion_UO!Q352</f>
        <v>439.61516862368586</v>
      </c>
      <c r="S36" s="151">
        <f>Produccion_UO!R352</f>
        <v>397.18725307802157</v>
      </c>
      <c r="T36" s="151">
        <f>Produccion_UO!S352</f>
        <v>368.97796541765638</v>
      </c>
      <c r="U36" s="151">
        <f>Produccion_UO!T352</f>
        <v>344.6015238816849</v>
      </c>
      <c r="V36" s="151">
        <f>Produccion_UO!U352</f>
        <v>293.65326609201838</v>
      </c>
      <c r="W36" s="151">
        <f>Produccion_UO!V352</f>
        <v>232.74752715195052</v>
      </c>
      <c r="X36" s="151">
        <f>Produccion_UO!W352</f>
        <v>149.54714310496885</v>
      </c>
      <c r="Y36" s="151">
        <f>Produccion_UO!X352</f>
        <v>147.18692487852385</v>
      </c>
      <c r="Z36" s="151">
        <f>Produccion_UO!Y352</f>
        <v>146.77563465552765</v>
      </c>
      <c r="AA36" s="151">
        <f>Produccion_UO!Z352</f>
        <v>104.4018602477216</v>
      </c>
      <c r="AB36" s="151">
        <f>Produccion_UO!AA352</f>
        <v>1.8627521160711111</v>
      </c>
      <c r="AC36" s="151">
        <f>Produccion_UO!AB352</f>
        <v>0</v>
      </c>
      <c r="AD36" s="151">
        <f>Produccion_UO!AC352</f>
        <v>0</v>
      </c>
      <c r="AE36" s="151">
        <f>Produccion_UO!AD352</f>
        <v>0</v>
      </c>
      <c r="AF36" s="151">
        <f>Produccion_UO!AE352</f>
        <v>0</v>
      </c>
      <c r="AG36" s="151">
        <f>Produccion_UO!AF352</f>
        <v>0</v>
      </c>
      <c r="AH36" s="151">
        <f>Produccion_UO!AG352</f>
        <v>0</v>
      </c>
      <c r="AI36" s="151">
        <f>Produccion_UO!AH352</f>
        <v>0</v>
      </c>
      <c r="AJ36" s="151">
        <f>Produccion_UO!AI352</f>
        <v>0</v>
      </c>
      <c r="AK36" s="151">
        <f>Produccion_UO!AJ352</f>
        <v>0</v>
      </c>
      <c r="AL36" s="151">
        <f>Produccion_UO!AK352</f>
        <v>0</v>
      </c>
      <c r="AM36" s="151">
        <f>Produccion_UO!AL352</f>
        <v>0</v>
      </c>
      <c r="AN36" s="151">
        <f>Produccion_UO!AM352</f>
        <v>0</v>
      </c>
      <c r="AO36" s="151">
        <f>Produccion_UO!AN352</f>
        <v>0</v>
      </c>
      <c r="AP36" s="151">
        <f>Produccion_UO!AO352</f>
        <v>0</v>
      </c>
      <c r="AQ36" s="151">
        <f>Produccion_UO!AP352</f>
        <v>0</v>
      </c>
      <c r="AR36" s="151">
        <f>Produccion_UO!AQ352</f>
        <v>0</v>
      </c>
      <c r="AS36" s="151">
        <f>Produccion_UO!AR352</f>
        <v>0</v>
      </c>
    </row>
    <row r="37" spans="2:45" x14ac:dyDescent="0.25">
      <c r="B37" t="s">
        <v>563</v>
      </c>
      <c r="C37" s="142" t="s">
        <v>631</v>
      </c>
      <c r="D37" s="146" t="s">
        <v>676</v>
      </c>
      <c r="E37" s="142" t="str">
        <f t="shared" si="2"/>
        <v>354</v>
      </c>
      <c r="F37" s="148" t="s">
        <v>673</v>
      </c>
      <c r="G37" s="148">
        <v>11</v>
      </c>
      <c r="H37" t="str">
        <f t="shared" si="1"/>
        <v>Produccion_UO!L365</v>
      </c>
      <c r="L37" t="str">
        <f>+Produccion_UO!K354</f>
        <v>9.3.2.1 Electricidad para Colectores de Petroleo usando ELC</v>
      </c>
      <c r="N37" s="151">
        <f>Produccion_UO!M365</f>
        <v>290.36861461413332</v>
      </c>
      <c r="O37" s="151">
        <f>Produccion_UO!N365</f>
        <v>286.38156449333775</v>
      </c>
      <c r="P37" s="151">
        <f>Produccion_UO!O365</f>
        <v>368.2677697044528</v>
      </c>
      <c r="Q37" s="151">
        <f>Produccion_UO!P365</f>
        <v>403.64810452945858</v>
      </c>
      <c r="R37" s="151">
        <f>Produccion_UO!Q365</f>
        <v>348.94224958689779</v>
      </c>
      <c r="S37" s="151">
        <f>Produccion_UO!R365</f>
        <v>274.56231858786418</v>
      </c>
      <c r="T37" s="151">
        <f>Produccion_UO!S365</f>
        <v>247.28212055496056</v>
      </c>
      <c r="U37" s="151">
        <f>Produccion_UO!T365</f>
        <v>225.64917191502832</v>
      </c>
      <c r="V37" s="151">
        <f>Produccion_UO!U365</f>
        <v>127.25451482189364</v>
      </c>
      <c r="W37" s="151">
        <f>Produccion_UO!V365</f>
        <v>105.41204474620756</v>
      </c>
      <c r="X37" s="151">
        <f>Produccion_UO!W365</f>
        <v>22.96002442317128</v>
      </c>
      <c r="Y37" s="151">
        <f>Produccion_UO!X365</f>
        <v>45.169890619291387</v>
      </c>
      <c r="Z37" s="151">
        <f>Produccion_UO!Y365</f>
        <v>45.169890619291387</v>
      </c>
      <c r="AA37" s="151">
        <f>Produccion_UO!Z365</f>
        <v>3.1833518494293607</v>
      </c>
      <c r="AB37" s="151">
        <f>Produccion_UO!AA365</f>
        <v>0</v>
      </c>
      <c r="AC37" s="151">
        <f>Produccion_UO!AB365</f>
        <v>0</v>
      </c>
      <c r="AD37" s="151">
        <f>Produccion_UO!AC365</f>
        <v>0</v>
      </c>
      <c r="AE37" s="151">
        <f>Produccion_UO!AD365</f>
        <v>0</v>
      </c>
      <c r="AF37" s="151">
        <f>Produccion_UO!AE365</f>
        <v>0</v>
      </c>
      <c r="AG37" s="151">
        <f>Produccion_UO!AF365</f>
        <v>0</v>
      </c>
      <c r="AH37" s="151">
        <f>Produccion_UO!AG365</f>
        <v>0</v>
      </c>
      <c r="AI37" s="151">
        <f>Produccion_UO!AH365</f>
        <v>0</v>
      </c>
      <c r="AJ37" s="151">
        <f>Produccion_UO!AI365</f>
        <v>0</v>
      </c>
      <c r="AK37" s="151">
        <f>Produccion_UO!AJ365</f>
        <v>0</v>
      </c>
      <c r="AL37" s="151">
        <f>Produccion_UO!AK365</f>
        <v>0</v>
      </c>
      <c r="AM37" s="151">
        <f>Produccion_UO!AL365</f>
        <v>0</v>
      </c>
      <c r="AN37" s="151">
        <f>Produccion_UO!AM365</f>
        <v>0</v>
      </c>
      <c r="AO37" s="151">
        <f>Produccion_UO!AN365</f>
        <v>0</v>
      </c>
      <c r="AP37" s="151">
        <f>Produccion_UO!AO365</f>
        <v>0</v>
      </c>
      <c r="AQ37" s="151">
        <f>Produccion_UO!AP365</f>
        <v>0</v>
      </c>
      <c r="AR37" s="151">
        <f>Produccion_UO!AQ365</f>
        <v>0</v>
      </c>
      <c r="AS37" s="151">
        <f>Produccion_UO!AR365</f>
        <v>0</v>
      </c>
    </row>
    <row r="38" spans="2:45" x14ac:dyDescent="0.25">
      <c r="B38" t="s">
        <v>564</v>
      </c>
      <c r="C38" s="142" t="s">
        <v>632</v>
      </c>
      <c r="D38" s="146" t="s">
        <v>676</v>
      </c>
      <c r="E38" s="142" t="str">
        <f t="shared" si="2"/>
        <v>367</v>
      </c>
      <c r="F38" s="148" t="s">
        <v>673</v>
      </c>
      <c r="G38" s="148">
        <v>11</v>
      </c>
      <c r="H38" t="str">
        <f t="shared" si="1"/>
        <v>Produccion_UO!L378</v>
      </c>
      <c r="L38" t="str">
        <f>+Produccion_UO!K367</f>
        <v>9.3.2.2 Electricidad para Colectores de Petroleo usando FUEL</v>
      </c>
      <c r="N38" s="151">
        <f>Produccion_UO!M378</f>
        <v>298.41972505438611</v>
      </c>
      <c r="O38" s="151">
        <f>Produccion_UO!N378</f>
        <v>277.69057951998019</v>
      </c>
      <c r="P38" s="151">
        <f>Produccion_UO!O378</f>
        <v>162.75027530215047</v>
      </c>
      <c r="Q38" s="151">
        <f>Produccion_UO!P378</f>
        <v>66.790515507095392</v>
      </c>
      <c r="R38" s="151">
        <f>Produccion_UO!Q378</f>
        <v>90.672919036787988</v>
      </c>
      <c r="S38" s="151">
        <f>Produccion_UO!R378</f>
        <v>122.62493449015739</v>
      </c>
      <c r="T38" s="151">
        <f>Produccion_UO!S378</f>
        <v>121.69584486269585</v>
      </c>
      <c r="U38" s="151">
        <f>Produccion_UO!T378</f>
        <v>118.95235196665651</v>
      </c>
      <c r="V38" s="151">
        <f>Produccion_UO!U378</f>
        <v>166.39875127012473</v>
      </c>
      <c r="W38" s="151">
        <f>Produccion_UO!V378</f>
        <v>127.33548240574297</v>
      </c>
      <c r="X38" s="151">
        <f>Produccion_UO!W378</f>
        <v>126.58711868179759</v>
      </c>
      <c r="Y38" s="151">
        <f>Produccion_UO!X378</f>
        <v>102.01703425923247</v>
      </c>
      <c r="Z38" s="151">
        <f>Produccion_UO!Y378</f>
        <v>101.60574403623625</v>
      </c>
      <c r="AA38" s="151">
        <f>Produccion_UO!Z378</f>
        <v>101.21850839829224</v>
      </c>
      <c r="AB38" s="151">
        <f>Produccion_UO!AA378</f>
        <v>1.8627521160711111</v>
      </c>
      <c r="AC38" s="151">
        <f>Produccion_UO!AB378</f>
        <v>0</v>
      </c>
      <c r="AD38" s="151">
        <f>Produccion_UO!AC378</f>
        <v>0</v>
      </c>
      <c r="AE38" s="151">
        <f>Produccion_UO!AD378</f>
        <v>0</v>
      </c>
      <c r="AF38" s="151">
        <f>Produccion_UO!AE378</f>
        <v>0</v>
      </c>
      <c r="AG38" s="151">
        <f>Produccion_UO!AF378</f>
        <v>0</v>
      </c>
      <c r="AH38" s="151">
        <f>Produccion_UO!AG378</f>
        <v>0</v>
      </c>
      <c r="AI38" s="151">
        <f>Produccion_UO!AH378</f>
        <v>0</v>
      </c>
      <c r="AJ38" s="151">
        <f>Produccion_UO!AI378</f>
        <v>0</v>
      </c>
      <c r="AK38" s="151">
        <f>Produccion_UO!AJ378</f>
        <v>0</v>
      </c>
      <c r="AL38" s="151">
        <f>Produccion_UO!AK378</f>
        <v>0</v>
      </c>
      <c r="AM38" s="151">
        <f>Produccion_UO!AL378</f>
        <v>0</v>
      </c>
      <c r="AN38" s="151">
        <f>Produccion_UO!AM378</f>
        <v>0</v>
      </c>
      <c r="AO38" s="151">
        <f>Produccion_UO!AN378</f>
        <v>0</v>
      </c>
      <c r="AP38" s="151">
        <f>Produccion_UO!AO378</f>
        <v>0</v>
      </c>
      <c r="AQ38" s="151">
        <f>Produccion_UO!AP378</f>
        <v>0</v>
      </c>
      <c r="AR38" s="151">
        <f>Produccion_UO!AQ378</f>
        <v>0</v>
      </c>
      <c r="AS38" s="151">
        <f>Produccion_UO!AR378</f>
        <v>0</v>
      </c>
    </row>
    <row r="39" spans="2:45" x14ac:dyDescent="0.25">
      <c r="B39" t="s">
        <v>565</v>
      </c>
      <c r="C39" s="142" t="s">
        <v>633</v>
      </c>
      <c r="D39" s="146" t="s">
        <v>676</v>
      </c>
      <c r="E39" s="142" t="str">
        <f t="shared" si="2"/>
        <v>382</v>
      </c>
      <c r="F39" s="148" t="s">
        <v>673</v>
      </c>
      <c r="G39" s="148">
        <v>11</v>
      </c>
      <c r="H39" t="str">
        <f t="shared" si="1"/>
        <v>Produccion_UO!L393</v>
      </c>
      <c r="L39" t="str">
        <f>+Produccion_UO!K382</f>
        <v>10. GENERACIÓN DE ELECTRICIDAD</v>
      </c>
      <c r="N39" s="387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  <c r="AA39" s="388"/>
      <c r="AB39" s="388"/>
      <c r="AC39" s="388"/>
      <c r="AD39" s="388"/>
      <c r="AE39" s="388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388"/>
      <c r="AR39" s="388"/>
      <c r="AS39" s="388"/>
    </row>
    <row r="40" spans="2:45" x14ac:dyDescent="0.25">
      <c r="B40" t="s">
        <v>566</v>
      </c>
      <c r="C40" s="142" t="s">
        <v>634</v>
      </c>
      <c r="D40" s="146" t="s">
        <v>676</v>
      </c>
      <c r="E40" s="142" t="str">
        <f t="shared" si="2"/>
        <v>383</v>
      </c>
      <c r="F40" s="148" t="s">
        <v>673</v>
      </c>
      <c r="G40" s="148">
        <v>11</v>
      </c>
      <c r="H40" t="str">
        <f t="shared" si="1"/>
        <v>Produccion_UO!L394</v>
      </c>
      <c r="L40" t="str">
        <f>+Produccion_UO!K383</f>
        <v>10.1 Electricidad Necesaria en Producción Y Transporte</v>
      </c>
      <c r="N40" s="151">
        <f>Produccion_UO!M394</f>
        <v>5528.0533080076275</v>
      </c>
      <c r="O40" s="151">
        <f>Produccion_UO!N394</f>
        <v>5266.7216066691508</v>
      </c>
      <c r="P40" s="151">
        <f>Produccion_UO!O394</f>
        <v>4924.9574432939362</v>
      </c>
      <c r="Q40" s="151">
        <f>Produccion_UO!P394</f>
        <v>4736.7007700448776</v>
      </c>
      <c r="R40" s="151">
        <f>Produccion_UO!Q394</f>
        <v>4308.0083501720901</v>
      </c>
      <c r="S40" s="151">
        <f>Produccion_UO!R394</f>
        <v>3574.3520580435911</v>
      </c>
      <c r="T40" s="151">
        <f>Produccion_UO!S394</f>
        <v>3295.513648553348</v>
      </c>
      <c r="U40" s="151">
        <f>Produccion_UO!T394</f>
        <v>3063.5071311842339</v>
      </c>
      <c r="V40" s="151">
        <f>Produccion_UO!U394</f>
        <v>2297.296215772617</v>
      </c>
      <c r="W40" s="151">
        <f>Produccion_UO!V394</f>
        <v>1870.7459192113149</v>
      </c>
      <c r="X40" s="151">
        <f>Produccion_UO!W394</f>
        <v>1178.0176902979404</v>
      </c>
      <c r="Y40" s="151">
        <f>Produccion_UO!X394</f>
        <v>1140.3093908728474</v>
      </c>
      <c r="Z40" s="151">
        <f>Produccion_UO!Y394</f>
        <v>1135.8682234587798</v>
      </c>
      <c r="AA40" s="151">
        <f>Produccion_UO!Z394</f>
        <v>790.32561919327441</v>
      </c>
      <c r="AB40" s="151">
        <f>Produccion_UO!AA394</f>
        <v>21.110929749275456</v>
      </c>
      <c r="AC40" s="151">
        <f>Produccion_UO!AB394</f>
        <v>0</v>
      </c>
      <c r="AD40" s="151">
        <f>Produccion_UO!AC394</f>
        <v>0</v>
      </c>
      <c r="AE40" s="151">
        <f>Produccion_UO!AD394</f>
        <v>0</v>
      </c>
      <c r="AF40" s="151">
        <f>Produccion_UO!AE394</f>
        <v>0</v>
      </c>
      <c r="AG40" s="151">
        <f>Produccion_UO!AF394</f>
        <v>0</v>
      </c>
      <c r="AH40" s="151">
        <f>Produccion_UO!AG394</f>
        <v>0</v>
      </c>
      <c r="AI40" s="151">
        <f>Produccion_UO!AH394</f>
        <v>0</v>
      </c>
      <c r="AJ40" s="151">
        <f>Produccion_UO!AI394</f>
        <v>0</v>
      </c>
      <c r="AK40" s="151">
        <f>Produccion_UO!AJ394</f>
        <v>0</v>
      </c>
      <c r="AL40" s="151">
        <f>Produccion_UO!AK394</f>
        <v>0</v>
      </c>
      <c r="AM40" s="151">
        <f>Produccion_UO!AL394</f>
        <v>0</v>
      </c>
      <c r="AN40" s="151">
        <f>Produccion_UO!AM394</f>
        <v>0</v>
      </c>
      <c r="AO40" s="151">
        <f>Produccion_UO!AN394</f>
        <v>0</v>
      </c>
      <c r="AP40" s="151">
        <f>Produccion_UO!AO394</f>
        <v>0</v>
      </c>
      <c r="AQ40" s="151">
        <f>Produccion_UO!AP394</f>
        <v>0</v>
      </c>
      <c r="AR40" s="151">
        <f>Produccion_UO!AQ394</f>
        <v>0</v>
      </c>
      <c r="AS40" s="151">
        <f>Produccion_UO!AR394</f>
        <v>0</v>
      </c>
    </row>
    <row r="41" spans="2:45" x14ac:dyDescent="0.25">
      <c r="B41" t="s">
        <v>567</v>
      </c>
      <c r="C41" s="142" t="s">
        <v>635</v>
      </c>
      <c r="D41" s="146" t="s">
        <v>676</v>
      </c>
      <c r="E41" s="142" t="str">
        <f t="shared" si="2"/>
        <v>396</v>
      </c>
      <c r="F41" s="148" t="s">
        <v>673</v>
      </c>
      <c r="G41" s="148">
        <v>11</v>
      </c>
      <c r="H41" t="str">
        <f t="shared" si="1"/>
        <v>Produccion_UO!L407</v>
      </c>
      <c r="L41" t="str">
        <f>+Produccion_UO!K396</f>
        <v>10.2 Electricidad para Transporte</v>
      </c>
      <c r="N41" s="151">
        <f>Produccion_UO!M407</f>
        <v>747.00562798583405</v>
      </c>
      <c r="O41" s="151">
        <f>Produccion_UO!N407</f>
        <v>632.85864487379877</v>
      </c>
      <c r="P41" s="151">
        <f>Produccion_UO!O407</f>
        <v>577.73877277811755</v>
      </c>
      <c r="Q41" s="151">
        <f>Produccion_UO!P407</f>
        <v>553.8278671802185</v>
      </c>
      <c r="R41" s="151">
        <f>Produccion_UO!Q407</f>
        <v>490.01865409156318</v>
      </c>
      <c r="S41" s="151">
        <f>Produccion_UO!R407</f>
        <v>379.28321913237204</v>
      </c>
      <c r="T41" s="151">
        <f>Produccion_UO!S407</f>
        <v>342.84350842715082</v>
      </c>
      <c r="U41" s="151">
        <f>Produccion_UO!T407</f>
        <v>312.70727345228005</v>
      </c>
      <c r="V41" s="151">
        <f>Produccion_UO!U407</f>
        <v>204.7089268513198</v>
      </c>
      <c r="W41" s="151">
        <f>Produccion_UO!V407</f>
        <v>143.38184444651793</v>
      </c>
      <c r="X41" s="151">
        <f>Produccion_UO!W407</f>
        <v>59.7261588405254</v>
      </c>
      <c r="Y41" s="151">
        <f>Produccion_UO!X407</f>
        <v>56.956990921689467</v>
      </c>
      <c r="Z41" s="151">
        <f>Produccion_UO!Y407</f>
        <v>56.260261751516971</v>
      </c>
      <c r="AA41" s="151">
        <f>Produccion_UO!Z407</f>
        <v>13.577255751865755</v>
      </c>
      <c r="AB41" s="151">
        <f>Produccion_UO!AA407</f>
        <v>3.7353177050673154</v>
      </c>
      <c r="AC41" s="151">
        <f>Produccion_UO!AB407</f>
        <v>0</v>
      </c>
      <c r="AD41" s="151">
        <f>Produccion_UO!AC407</f>
        <v>0</v>
      </c>
      <c r="AE41" s="151">
        <f>Produccion_UO!AD407</f>
        <v>0</v>
      </c>
      <c r="AF41" s="151">
        <f>Produccion_UO!AE407</f>
        <v>0</v>
      </c>
      <c r="AG41" s="151">
        <f>Produccion_UO!AF407</f>
        <v>0</v>
      </c>
      <c r="AH41" s="151">
        <f>Produccion_UO!AG407</f>
        <v>0</v>
      </c>
      <c r="AI41" s="151">
        <f>Produccion_UO!AH407</f>
        <v>0</v>
      </c>
      <c r="AJ41" s="151">
        <f>Produccion_UO!AI407</f>
        <v>0</v>
      </c>
      <c r="AK41" s="151">
        <f>Produccion_UO!AJ407</f>
        <v>0</v>
      </c>
      <c r="AL41" s="151">
        <f>Produccion_UO!AK407</f>
        <v>0</v>
      </c>
      <c r="AM41" s="151">
        <f>Produccion_UO!AL407</f>
        <v>0</v>
      </c>
      <c r="AN41" s="151">
        <f>Produccion_UO!AM407</f>
        <v>0</v>
      </c>
      <c r="AO41" s="151">
        <f>Produccion_UO!AN407</f>
        <v>0</v>
      </c>
      <c r="AP41" s="151">
        <f>Produccion_UO!AO407</f>
        <v>0</v>
      </c>
      <c r="AQ41" s="151">
        <f>Produccion_UO!AP407</f>
        <v>0</v>
      </c>
      <c r="AR41" s="151">
        <f>Produccion_UO!AQ407</f>
        <v>0</v>
      </c>
      <c r="AS41" s="151">
        <f>Produccion_UO!AR407</f>
        <v>0</v>
      </c>
    </row>
    <row r="42" spans="2:45" x14ac:dyDescent="0.25">
      <c r="B42" t="s">
        <v>568</v>
      </c>
      <c r="C42" s="142" t="s">
        <v>636</v>
      </c>
      <c r="D42" s="146" t="s">
        <v>676</v>
      </c>
      <c r="E42" s="142" t="str">
        <f t="shared" si="2"/>
        <v>409</v>
      </c>
      <c r="F42" s="148" t="s">
        <v>673</v>
      </c>
      <c r="G42" s="148">
        <v>11</v>
      </c>
      <c r="H42" t="str">
        <f t="shared" si="1"/>
        <v>Produccion_UO!L420</v>
      </c>
      <c r="L42" t="str">
        <f>+Produccion_UO!K409</f>
        <v>10.2.1 Electricidad AUTOGENERADA para Transporte</v>
      </c>
      <c r="N42" s="151">
        <f>Produccion_UO!M420</f>
        <v>456.6370133717009</v>
      </c>
      <c r="O42" s="151">
        <f>Produccion_UO!N420</f>
        <v>346.47708038046005</v>
      </c>
      <c r="P42" s="151">
        <f>Produccion_UO!O420</f>
        <v>209.47100307366469</v>
      </c>
      <c r="Q42" s="151">
        <f>Produccion_UO!P420</f>
        <v>116.62170412134581</v>
      </c>
      <c r="R42" s="151">
        <f>Produccion_UO!Q420</f>
        <v>114.44145337193997</v>
      </c>
      <c r="S42" s="151">
        <f>Produccion_UO!R420</f>
        <v>85.506477737073624</v>
      </c>
      <c r="T42" s="151">
        <f>Produccion_UO!S420</f>
        <v>83.767493390047733</v>
      </c>
      <c r="U42" s="151">
        <f>Produccion_UO!T420</f>
        <v>80.389524663288455</v>
      </c>
      <c r="V42" s="151">
        <f>Produccion_UO!U420</f>
        <v>77.454412029426209</v>
      </c>
      <c r="W42" s="151">
        <f>Produccion_UO!V420</f>
        <v>37.969799700310169</v>
      </c>
      <c r="X42" s="151">
        <f>Produccion_UO!W420</f>
        <v>36.766134417354124</v>
      </c>
      <c r="Y42" s="151">
        <f>Produccion_UO!X420</f>
        <v>11.787100302398086</v>
      </c>
      <c r="Z42" s="151">
        <f>Produccion_UO!Y420</f>
        <v>11.090371132225586</v>
      </c>
      <c r="AA42" s="151">
        <f>Produccion_UO!Z420</f>
        <v>10.393903902436396</v>
      </c>
      <c r="AB42" s="151">
        <f>Produccion_UO!AA420</f>
        <v>3.7353177050673154</v>
      </c>
      <c r="AC42" s="151">
        <f>Produccion_UO!AB420</f>
        <v>0</v>
      </c>
      <c r="AD42" s="151">
        <f>Produccion_UO!AC420</f>
        <v>0</v>
      </c>
      <c r="AE42" s="151">
        <f>Produccion_UO!AD420</f>
        <v>0</v>
      </c>
      <c r="AF42" s="151">
        <f>Produccion_UO!AE420</f>
        <v>0</v>
      </c>
      <c r="AG42" s="151">
        <f>Produccion_UO!AF420</f>
        <v>0</v>
      </c>
      <c r="AH42" s="151">
        <f>Produccion_UO!AG420</f>
        <v>0</v>
      </c>
      <c r="AI42" s="151">
        <f>Produccion_UO!AH420</f>
        <v>0</v>
      </c>
      <c r="AJ42" s="151">
        <f>Produccion_UO!AI420</f>
        <v>0</v>
      </c>
      <c r="AK42" s="151">
        <f>Produccion_UO!AJ420</f>
        <v>0</v>
      </c>
      <c r="AL42" s="151">
        <f>Produccion_UO!AK420</f>
        <v>0</v>
      </c>
      <c r="AM42" s="151">
        <f>Produccion_UO!AL420</f>
        <v>0</v>
      </c>
      <c r="AN42" s="151">
        <f>Produccion_UO!AM420</f>
        <v>0</v>
      </c>
      <c r="AO42" s="151">
        <f>Produccion_UO!AN420</f>
        <v>0</v>
      </c>
      <c r="AP42" s="151">
        <f>Produccion_UO!AO420</f>
        <v>0</v>
      </c>
      <c r="AQ42" s="151">
        <f>Produccion_UO!AP420</f>
        <v>0</v>
      </c>
      <c r="AR42" s="151">
        <f>Produccion_UO!AQ420</f>
        <v>0</v>
      </c>
      <c r="AS42" s="151">
        <f>Produccion_UO!AR420</f>
        <v>0</v>
      </c>
    </row>
    <row r="43" spans="2:45" x14ac:dyDescent="0.25">
      <c r="B43" t="s">
        <v>569</v>
      </c>
      <c r="C43" s="142" t="s">
        <v>637</v>
      </c>
      <c r="D43" s="146" t="s">
        <v>676</v>
      </c>
      <c r="E43" s="142" t="str">
        <f t="shared" si="2"/>
        <v>422</v>
      </c>
      <c r="F43" s="148" t="s">
        <v>673</v>
      </c>
      <c r="G43" s="148">
        <v>11</v>
      </c>
      <c r="H43" t="str">
        <f t="shared" si="1"/>
        <v>Produccion_UO!L433</v>
      </c>
      <c r="L43" t="str">
        <f>+Produccion_UO!K422</f>
        <v>10.2.1.1 Electricidad por AUTOGENERACION con Gas Natural para TRANSPORTE</v>
      </c>
      <c r="N43" s="151">
        <f>Produccion_UO!M433</f>
        <v>74.228739482508615</v>
      </c>
      <c r="O43" s="151">
        <f>Produccion_UO!N433</f>
        <v>66.827289205480554</v>
      </c>
      <c r="P43" s="151">
        <f>Produccion_UO!O433</f>
        <v>60.062945262896747</v>
      </c>
      <c r="Q43" s="151">
        <f>Produccion_UO!P433</f>
        <v>64.157553409439714</v>
      </c>
      <c r="R43" s="151">
        <f>Produccion_UO!Q433</f>
        <v>62.82268551141933</v>
      </c>
      <c r="S43" s="151">
        <f>Produccion_UO!R433</f>
        <v>35.663053247999997</v>
      </c>
      <c r="T43" s="151">
        <f>Produccion_UO!S433</f>
        <v>35.663053247999997</v>
      </c>
      <c r="U43" s="151">
        <f>Produccion_UO!T433</f>
        <v>35.663053247999997</v>
      </c>
      <c r="V43" s="151">
        <f>Produccion_UO!U433</f>
        <v>35.663053247999997</v>
      </c>
      <c r="W43" s="151">
        <f>Produccion_UO!V433</f>
        <v>27.737930303999999</v>
      </c>
      <c r="X43" s="151">
        <f>Produccion_UO!W433</f>
        <v>27.737930303999999</v>
      </c>
      <c r="Y43" s="151">
        <f>Produccion_UO!X433</f>
        <v>3.962561472</v>
      </c>
      <c r="Z43" s="151">
        <f>Produccion_UO!Y433</f>
        <v>3.7210411957582581</v>
      </c>
      <c r="AA43" s="151">
        <f>Produccion_UO!Z433</f>
        <v>3.4358641889652888</v>
      </c>
      <c r="AB43" s="151">
        <f>Produccion_UO!AA433</f>
        <v>1.9887036126669129</v>
      </c>
      <c r="AC43" s="151">
        <f>Produccion_UO!AB433</f>
        <v>0</v>
      </c>
      <c r="AD43" s="151">
        <f>Produccion_UO!AC433</f>
        <v>0</v>
      </c>
      <c r="AE43" s="151">
        <f>Produccion_UO!AD433</f>
        <v>0</v>
      </c>
      <c r="AF43" s="151">
        <f>Produccion_UO!AE433</f>
        <v>0</v>
      </c>
      <c r="AG43" s="151">
        <f>Produccion_UO!AF433</f>
        <v>0</v>
      </c>
      <c r="AH43" s="151">
        <f>Produccion_UO!AG433</f>
        <v>0</v>
      </c>
      <c r="AI43" s="151">
        <f>Produccion_UO!AH433</f>
        <v>0</v>
      </c>
      <c r="AJ43" s="151">
        <f>Produccion_UO!AI433</f>
        <v>0</v>
      </c>
      <c r="AK43" s="151">
        <f>Produccion_UO!AJ433</f>
        <v>0</v>
      </c>
      <c r="AL43" s="151">
        <f>Produccion_UO!AK433</f>
        <v>0</v>
      </c>
      <c r="AM43" s="151">
        <f>Produccion_UO!AL433</f>
        <v>0</v>
      </c>
      <c r="AN43" s="151">
        <f>Produccion_UO!AM433</f>
        <v>0</v>
      </c>
      <c r="AO43" s="151">
        <f>Produccion_UO!AN433</f>
        <v>0</v>
      </c>
      <c r="AP43" s="151">
        <f>Produccion_UO!AO433</f>
        <v>0</v>
      </c>
      <c r="AQ43" s="151">
        <f>Produccion_UO!AP433</f>
        <v>0</v>
      </c>
      <c r="AR43" s="151">
        <f>Produccion_UO!AQ433</f>
        <v>0</v>
      </c>
      <c r="AS43" s="151">
        <f>Produccion_UO!AR433</f>
        <v>0</v>
      </c>
    </row>
    <row r="44" spans="2:45" x14ac:dyDescent="0.25">
      <c r="B44" t="s">
        <v>570</v>
      </c>
      <c r="C44" s="142" t="s">
        <v>638</v>
      </c>
      <c r="D44" s="146" t="s">
        <v>676</v>
      </c>
      <c r="E44" s="142" t="str">
        <f t="shared" si="2"/>
        <v>435</v>
      </c>
      <c r="F44" s="148" t="s">
        <v>673</v>
      </c>
      <c r="G44" s="148">
        <v>11</v>
      </c>
      <c r="H44" t="str">
        <f t="shared" si="1"/>
        <v>Produccion_UO!L446</v>
      </c>
      <c r="L44" t="str">
        <f>+Produccion_UO!K435</f>
        <v>10.2.1.2 Electricidad por AUTOGENERACION con Petróleo para TRANSPORTE</v>
      </c>
      <c r="N44" s="151">
        <f>Produccion_UO!M446</f>
        <v>145.79214884398402</v>
      </c>
      <c r="O44" s="151">
        <f>Produccion_UO!N446</f>
        <v>50.712992311084491</v>
      </c>
      <c r="P44" s="151">
        <f>Produccion_UO!O446</f>
        <v>49.86270750921085</v>
      </c>
      <c r="Q44" s="151">
        <f>Produccion_UO!P446</f>
        <v>49.012422707337215</v>
      </c>
      <c r="R44" s="151">
        <f>Produccion_UO!Q446</f>
        <v>48.162137905463588</v>
      </c>
      <c r="S44" s="151">
        <f>Produccion_UO!R446</f>
        <v>46.986356780249949</v>
      </c>
      <c r="T44" s="151">
        <f>Produccion_UO!S446</f>
        <v>45.846934679457483</v>
      </c>
      <c r="U44" s="151">
        <f>Produccion_UO!T446</f>
        <v>42.962334809939243</v>
      </c>
      <c r="V44" s="151">
        <f>Produccion_UO!U446</f>
        <v>40.520591033318048</v>
      </c>
      <c r="W44" s="151">
        <f>Produccion_UO!V446</f>
        <v>9.3700513405932178</v>
      </c>
      <c r="X44" s="151">
        <f>Produccion_UO!W446</f>
        <v>8.5753357500283833</v>
      </c>
      <c r="Y44" s="151">
        <f>Produccion_UO!X446</f>
        <v>7.7806201594635507</v>
      </c>
      <c r="Z44" s="151">
        <f>Produccion_UO!Y446</f>
        <v>7.3693299364673273</v>
      </c>
      <c r="AA44" s="151">
        <f>Produccion_UO!Z446</f>
        <v>6.9580397134711056</v>
      </c>
      <c r="AB44" s="151">
        <f>Produccion_UO!AA446</f>
        <v>1.7466140924004026</v>
      </c>
      <c r="AC44" s="151">
        <f>Produccion_UO!AB446</f>
        <v>0</v>
      </c>
      <c r="AD44" s="151">
        <f>Produccion_UO!AC446</f>
        <v>0</v>
      </c>
      <c r="AE44" s="151">
        <f>Produccion_UO!AD446</f>
        <v>0</v>
      </c>
      <c r="AF44" s="151">
        <f>Produccion_UO!AE446</f>
        <v>0</v>
      </c>
      <c r="AG44" s="151">
        <f>Produccion_UO!AF446</f>
        <v>0</v>
      </c>
      <c r="AH44" s="151">
        <f>Produccion_UO!AG446</f>
        <v>0</v>
      </c>
      <c r="AI44" s="151">
        <f>Produccion_UO!AH446</f>
        <v>0</v>
      </c>
      <c r="AJ44" s="151">
        <f>Produccion_UO!AI446</f>
        <v>0</v>
      </c>
      <c r="AK44" s="151">
        <f>Produccion_UO!AJ446</f>
        <v>0</v>
      </c>
      <c r="AL44" s="151">
        <f>Produccion_UO!AK446</f>
        <v>0</v>
      </c>
      <c r="AM44" s="151">
        <f>Produccion_UO!AL446</f>
        <v>0</v>
      </c>
      <c r="AN44" s="151">
        <f>Produccion_UO!AM446</f>
        <v>0</v>
      </c>
      <c r="AO44" s="151">
        <f>Produccion_UO!AN446</f>
        <v>0</v>
      </c>
      <c r="AP44" s="151">
        <f>Produccion_UO!AO446</f>
        <v>0</v>
      </c>
      <c r="AQ44" s="151">
        <f>Produccion_UO!AP446</f>
        <v>0</v>
      </c>
      <c r="AR44" s="151">
        <f>Produccion_UO!AQ446</f>
        <v>0</v>
      </c>
      <c r="AS44" s="151">
        <f>Produccion_UO!AR446</f>
        <v>0</v>
      </c>
    </row>
    <row r="45" spans="2:45" x14ac:dyDescent="0.25">
      <c r="B45" t="s">
        <v>571</v>
      </c>
      <c r="C45" s="142" t="s">
        <v>639</v>
      </c>
      <c r="D45" s="146" t="s">
        <v>676</v>
      </c>
      <c r="E45" s="142" t="str">
        <f t="shared" si="2"/>
        <v>448</v>
      </c>
      <c r="F45" s="148" t="s">
        <v>673</v>
      </c>
      <c r="G45" s="148">
        <v>11</v>
      </c>
      <c r="H45" t="str">
        <f t="shared" si="1"/>
        <v>Produccion_UO!L459</v>
      </c>
      <c r="L45" t="str">
        <f>+Produccion_UO!K448</f>
        <v>10.2.1.3 Electricidad por AUTOGENERACION con Diésel para TRANSPORTE</v>
      </c>
      <c r="N45" s="151">
        <v>0</v>
      </c>
      <c r="O45" s="151">
        <v>1</v>
      </c>
      <c r="P45" s="151">
        <v>2</v>
      </c>
      <c r="Q45" s="151">
        <v>3</v>
      </c>
      <c r="R45" s="151">
        <v>4</v>
      </c>
      <c r="S45" s="151">
        <v>5</v>
      </c>
      <c r="T45" s="151">
        <v>6</v>
      </c>
      <c r="U45" s="151">
        <v>7</v>
      </c>
      <c r="V45" s="151">
        <v>8</v>
      </c>
      <c r="W45" s="151">
        <v>9</v>
      </c>
      <c r="X45" s="151">
        <v>10</v>
      </c>
      <c r="Y45" s="151">
        <v>11</v>
      </c>
      <c r="Z45" s="151">
        <v>12</v>
      </c>
      <c r="AA45" s="151">
        <v>13</v>
      </c>
      <c r="AB45" s="151">
        <v>14</v>
      </c>
      <c r="AC45" s="151">
        <v>15</v>
      </c>
      <c r="AD45" s="151">
        <v>16</v>
      </c>
      <c r="AE45" s="151">
        <v>17</v>
      </c>
      <c r="AF45" s="151">
        <v>18</v>
      </c>
      <c r="AG45" s="151">
        <v>19</v>
      </c>
      <c r="AH45" s="151">
        <v>20</v>
      </c>
      <c r="AI45" s="151">
        <v>21</v>
      </c>
      <c r="AJ45" s="151">
        <v>22</v>
      </c>
      <c r="AK45" s="151">
        <v>23</v>
      </c>
      <c r="AL45" s="151">
        <v>24</v>
      </c>
      <c r="AM45" s="151">
        <v>25</v>
      </c>
      <c r="AN45" s="151">
        <v>26</v>
      </c>
      <c r="AO45" s="151">
        <v>27</v>
      </c>
      <c r="AP45" s="151">
        <v>28</v>
      </c>
      <c r="AQ45" s="151">
        <v>29</v>
      </c>
      <c r="AR45" s="151">
        <v>30</v>
      </c>
      <c r="AS45" s="151">
        <v>31</v>
      </c>
    </row>
    <row r="46" spans="2:45" x14ac:dyDescent="0.25">
      <c r="B46" t="s">
        <v>572</v>
      </c>
      <c r="C46" s="142" t="s">
        <v>640</v>
      </c>
      <c r="D46" s="146" t="s">
        <v>676</v>
      </c>
      <c r="E46" s="142" t="str">
        <f t="shared" si="2"/>
        <v>461</v>
      </c>
      <c r="F46" s="148" t="s">
        <v>673</v>
      </c>
      <c r="G46" s="148">
        <v>11</v>
      </c>
      <c r="H46" t="str">
        <f t="shared" si="1"/>
        <v>Produccion_UO!L472</v>
      </c>
      <c r="L46" t="str">
        <f>+Produccion_UO!K461</f>
        <v>10.2.2 Electricidad COMPRADA para Transporte</v>
      </c>
      <c r="N46" s="151">
        <f>Produccion_UO!M472</f>
        <v>290.36861461413332</v>
      </c>
      <c r="O46" s="151">
        <f>Produccion_UO!N472</f>
        <v>286.38156449333883</v>
      </c>
      <c r="P46" s="151">
        <f>Produccion_UO!O472</f>
        <v>368.2677697044528</v>
      </c>
      <c r="Q46" s="151">
        <f>Produccion_UO!P472</f>
        <v>437.20616305887273</v>
      </c>
      <c r="R46" s="151">
        <f>Produccion_UO!Q472</f>
        <v>375.57720071962325</v>
      </c>
      <c r="S46" s="151">
        <f>Produccion_UO!R472</f>
        <v>293.77674139529847</v>
      </c>
      <c r="T46" s="151">
        <f>Produccion_UO!S472</f>
        <v>259.07601503710316</v>
      </c>
      <c r="U46" s="151">
        <f>Produccion_UO!T472</f>
        <v>232.31774878899162</v>
      </c>
      <c r="V46" s="151">
        <f>Produccion_UO!U472</f>
        <v>127.25451482189361</v>
      </c>
      <c r="W46" s="151">
        <f>Produccion_UO!V472</f>
        <v>105.41204474620777</v>
      </c>
      <c r="X46" s="151">
        <f>Produccion_UO!W472</f>
        <v>22.960024423171276</v>
      </c>
      <c r="Y46" s="151">
        <f>Produccion_UO!X472</f>
        <v>45.169890619291387</v>
      </c>
      <c r="Z46" s="151">
        <f>Produccion_UO!Y472</f>
        <v>45.169890619291387</v>
      </c>
      <c r="AA46" s="151">
        <f>Produccion_UO!Z472</f>
        <v>3.1833518494293607</v>
      </c>
      <c r="AB46" s="151">
        <f>Produccion_UO!AA472</f>
        <v>0</v>
      </c>
      <c r="AC46" s="151">
        <f>Produccion_UO!AB472</f>
        <v>0</v>
      </c>
      <c r="AD46" s="151">
        <f>Produccion_UO!AC472</f>
        <v>0</v>
      </c>
      <c r="AE46" s="151">
        <f>Produccion_UO!AD472</f>
        <v>0</v>
      </c>
      <c r="AF46" s="151">
        <f>Produccion_UO!AE472</f>
        <v>0</v>
      </c>
      <c r="AG46" s="151">
        <f>Produccion_UO!AF472</f>
        <v>0</v>
      </c>
      <c r="AH46" s="151">
        <f>Produccion_UO!AG472</f>
        <v>0</v>
      </c>
      <c r="AI46" s="151">
        <f>Produccion_UO!AH472</f>
        <v>0</v>
      </c>
      <c r="AJ46" s="151">
        <f>Produccion_UO!AI472</f>
        <v>0</v>
      </c>
      <c r="AK46" s="151">
        <f>Produccion_UO!AJ472</f>
        <v>0</v>
      </c>
      <c r="AL46" s="151">
        <f>Produccion_UO!AK472</f>
        <v>0</v>
      </c>
      <c r="AM46" s="151">
        <f>Produccion_UO!AL472</f>
        <v>0</v>
      </c>
      <c r="AN46" s="151">
        <f>Produccion_UO!AM472</f>
        <v>0</v>
      </c>
      <c r="AO46" s="151">
        <f>Produccion_UO!AN472</f>
        <v>0</v>
      </c>
      <c r="AP46" s="151">
        <f>Produccion_UO!AO472</f>
        <v>0</v>
      </c>
      <c r="AQ46" s="151">
        <f>Produccion_UO!AP472</f>
        <v>0</v>
      </c>
      <c r="AR46" s="151">
        <f>Produccion_UO!AQ472</f>
        <v>0</v>
      </c>
      <c r="AS46" s="151">
        <f>Produccion_UO!AR472</f>
        <v>0</v>
      </c>
    </row>
    <row r="47" spans="2:45" x14ac:dyDescent="0.25">
      <c r="B47" t="s">
        <v>573</v>
      </c>
      <c r="C47" s="142" t="s">
        <v>641</v>
      </c>
      <c r="D47" s="146" t="s">
        <v>676</v>
      </c>
      <c r="E47" s="142" t="str">
        <f t="shared" si="2"/>
        <v>474</v>
      </c>
      <c r="F47" s="148" t="s">
        <v>673</v>
      </c>
      <c r="G47" s="148">
        <v>11</v>
      </c>
      <c r="H47" t="str">
        <f t="shared" si="1"/>
        <v>Produccion_UO!L485</v>
      </c>
      <c r="L47" t="str">
        <f>+Produccion_UO!K474</f>
        <v>10.2.2.1 Electricidad por COMPRADA para Transprote de Gas Natural</v>
      </c>
      <c r="N47" s="151">
        <f>Produccion_UO!M485</f>
        <v>0</v>
      </c>
      <c r="O47" s="151">
        <f>Produccion_UO!N485</f>
        <v>0</v>
      </c>
      <c r="P47" s="151">
        <f>Produccion_UO!O485</f>
        <v>0</v>
      </c>
      <c r="Q47" s="151">
        <f>Produccion_UO!P485</f>
        <v>0</v>
      </c>
      <c r="R47" s="151">
        <f>Produccion_UO!Q485</f>
        <v>0</v>
      </c>
      <c r="S47" s="151">
        <f>Produccion_UO!R485</f>
        <v>0</v>
      </c>
      <c r="T47" s="151">
        <f>Produccion_UO!S485</f>
        <v>0</v>
      </c>
      <c r="U47" s="151">
        <f>Produccion_UO!T485</f>
        <v>0</v>
      </c>
      <c r="V47" s="151">
        <f>Produccion_UO!U485</f>
        <v>0</v>
      </c>
      <c r="W47" s="151">
        <f>Produccion_UO!V485</f>
        <v>0</v>
      </c>
      <c r="X47" s="151">
        <f>Produccion_UO!W485</f>
        <v>0</v>
      </c>
      <c r="Y47" s="151">
        <f>Produccion_UO!X485</f>
        <v>0</v>
      </c>
      <c r="Z47" s="151">
        <f>Produccion_UO!Y485</f>
        <v>0</v>
      </c>
      <c r="AA47" s="151">
        <f>Produccion_UO!Z485</f>
        <v>0</v>
      </c>
      <c r="AB47" s="151">
        <f>Produccion_UO!AA485</f>
        <v>0</v>
      </c>
      <c r="AC47" s="151">
        <f>Produccion_UO!AB485</f>
        <v>0</v>
      </c>
      <c r="AD47" s="151">
        <f>Produccion_UO!AC485</f>
        <v>0</v>
      </c>
      <c r="AE47" s="151">
        <f>Produccion_UO!AD485</f>
        <v>0</v>
      </c>
      <c r="AF47" s="151">
        <f>Produccion_UO!AE485</f>
        <v>0</v>
      </c>
      <c r="AG47" s="151">
        <f>Produccion_UO!AF485</f>
        <v>0</v>
      </c>
      <c r="AH47" s="151">
        <f>Produccion_UO!AG485</f>
        <v>0</v>
      </c>
      <c r="AI47" s="151">
        <f>Produccion_UO!AH485</f>
        <v>0</v>
      </c>
      <c r="AJ47" s="151">
        <f>Produccion_UO!AI485</f>
        <v>0</v>
      </c>
      <c r="AK47" s="151">
        <f>Produccion_UO!AJ485</f>
        <v>0</v>
      </c>
      <c r="AL47" s="151">
        <f>Produccion_UO!AK485</f>
        <v>0</v>
      </c>
      <c r="AM47" s="151">
        <f>Produccion_UO!AL485</f>
        <v>0</v>
      </c>
      <c r="AN47" s="151">
        <f>Produccion_UO!AM485</f>
        <v>0</v>
      </c>
      <c r="AO47" s="151">
        <f>Produccion_UO!AN485</f>
        <v>0</v>
      </c>
      <c r="AP47" s="151">
        <f>Produccion_UO!AO485</f>
        <v>0</v>
      </c>
      <c r="AQ47" s="151">
        <f>Produccion_UO!AP485</f>
        <v>0</v>
      </c>
      <c r="AR47" s="151">
        <f>Produccion_UO!AQ485</f>
        <v>0</v>
      </c>
      <c r="AS47" s="151">
        <f>Produccion_UO!AR485</f>
        <v>0</v>
      </c>
    </row>
    <row r="48" spans="2:45" x14ac:dyDescent="0.25">
      <c r="B48" t="s">
        <v>574</v>
      </c>
      <c r="C48" s="142" t="s">
        <v>642</v>
      </c>
      <c r="D48" s="146" t="s">
        <v>676</v>
      </c>
      <c r="E48" s="142" t="str">
        <f t="shared" si="2"/>
        <v>487</v>
      </c>
      <c r="F48" s="148" t="s">
        <v>673</v>
      </c>
      <c r="G48" s="148">
        <v>11</v>
      </c>
      <c r="H48" t="str">
        <f t="shared" si="1"/>
        <v>Produccion_UO!L498</v>
      </c>
      <c r="L48" t="str">
        <f>+Produccion_UO!K487</f>
        <v>10.2.2.2 Electricidad por COMPRADA para Transprote de Petróleo</v>
      </c>
      <c r="N48" s="151">
        <f>Produccion_UO!M498</f>
        <v>290.36861461413332</v>
      </c>
      <c r="O48" s="151">
        <f>Produccion_UO!N498</f>
        <v>286.38156449333883</v>
      </c>
      <c r="P48" s="151">
        <f>Produccion_UO!O498</f>
        <v>368.2677697044528</v>
      </c>
      <c r="Q48" s="151">
        <f>Produccion_UO!P498</f>
        <v>437.20616305887273</v>
      </c>
      <c r="R48" s="151">
        <f>Produccion_UO!Q498</f>
        <v>375.57720071962325</v>
      </c>
      <c r="S48" s="151">
        <f>Produccion_UO!R498</f>
        <v>293.77674139529847</v>
      </c>
      <c r="T48" s="151">
        <f>Produccion_UO!S498</f>
        <v>259.07601503710316</v>
      </c>
      <c r="U48" s="151">
        <f>Produccion_UO!T498</f>
        <v>232.31774878899162</v>
      </c>
      <c r="V48" s="151">
        <f>Produccion_UO!U498</f>
        <v>127.25451482189361</v>
      </c>
      <c r="W48" s="151">
        <f>Produccion_UO!V498</f>
        <v>105.41204474620777</v>
      </c>
      <c r="X48" s="151">
        <f>Produccion_UO!W498</f>
        <v>22.960024423171276</v>
      </c>
      <c r="Y48" s="151">
        <f>Produccion_UO!X498</f>
        <v>45.169890619291387</v>
      </c>
      <c r="Z48" s="151">
        <f>Produccion_UO!Y498</f>
        <v>45.169890619291387</v>
      </c>
      <c r="AA48" s="151">
        <f>Produccion_UO!Z498</f>
        <v>3.1833518494293607</v>
      </c>
      <c r="AB48" s="151">
        <f>Produccion_UO!AA498</f>
        <v>0</v>
      </c>
      <c r="AC48" s="151">
        <f>Produccion_UO!AB498</f>
        <v>0</v>
      </c>
      <c r="AD48" s="151">
        <f>Produccion_UO!AC498</f>
        <v>0</v>
      </c>
      <c r="AE48" s="151">
        <f>Produccion_UO!AD498</f>
        <v>0</v>
      </c>
      <c r="AF48" s="151">
        <f>Produccion_UO!AE498</f>
        <v>0</v>
      </c>
      <c r="AG48" s="151">
        <f>Produccion_UO!AF498</f>
        <v>0</v>
      </c>
      <c r="AH48" s="151">
        <f>Produccion_UO!AG498</f>
        <v>0</v>
      </c>
      <c r="AI48" s="151">
        <f>Produccion_UO!AH498</f>
        <v>0</v>
      </c>
      <c r="AJ48" s="151">
        <f>Produccion_UO!AI498</f>
        <v>0</v>
      </c>
      <c r="AK48" s="151">
        <f>Produccion_UO!AJ498</f>
        <v>0</v>
      </c>
      <c r="AL48" s="151">
        <f>Produccion_UO!AK498</f>
        <v>0</v>
      </c>
      <c r="AM48" s="151">
        <f>Produccion_UO!AL498</f>
        <v>0</v>
      </c>
      <c r="AN48" s="151">
        <f>Produccion_UO!AM498</f>
        <v>0</v>
      </c>
      <c r="AO48" s="151">
        <f>Produccion_UO!AN498</f>
        <v>0</v>
      </c>
      <c r="AP48" s="151">
        <f>Produccion_UO!AO498</f>
        <v>0</v>
      </c>
      <c r="AQ48" s="151">
        <f>Produccion_UO!AP498</f>
        <v>0</v>
      </c>
      <c r="AR48" s="151">
        <f>Produccion_UO!AQ498</f>
        <v>0</v>
      </c>
      <c r="AS48" s="151">
        <f>Produccion_UO!AR498</f>
        <v>0</v>
      </c>
    </row>
    <row r="49" spans="2:45" x14ac:dyDescent="0.25">
      <c r="B49" t="s">
        <v>575</v>
      </c>
      <c r="C49" s="142" t="s">
        <v>643</v>
      </c>
      <c r="D49" s="146" t="s">
        <v>676</v>
      </c>
      <c r="E49" s="142" t="str">
        <f t="shared" si="2"/>
        <v>500</v>
      </c>
      <c r="F49" s="148" t="s">
        <v>673</v>
      </c>
      <c r="G49" s="148">
        <v>11</v>
      </c>
      <c r="H49" t="str">
        <f t="shared" si="1"/>
        <v>Produccion_UO!L511</v>
      </c>
      <c r="L49" t="str">
        <f>+Produccion_UO!K500</f>
        <v>10.3 Electricidad para Producción</v>
      </c>
      <c r="N49" s="151">
        <f>Produccion_UO!M511</f>
        <v>4781.0476800217939</v>
      </c>
      <c r="O49" s="151">
        <f>Produccion_UO!N511</f>
        <v>4633.862961795352</v>
      </c>
      <c r="P49" s="151">
        <f>Produccion_UO!O511</f>
        <v>4347.2186705158192</v>
      </c>
      <c r="Q49" s="151">
        <f>Produccion_UO!P511</f>
        <v>4182.8729028646585</v>
      </c>
      <c r="R49" s="151">
        <f>Produccion_UO!Q511</f>
        <v>3817.9896960805281</v>
      </c>
      <c r="S49" s="151">
        <f>Produccion_UO!R511</f>
        <v>3195.0688389112192</v>
      </c>
      <c r="T49" s="151">
        <f>Produccion_UO!S511</f>
        <v>2952.6701401261976</v>
      </c>
      <c r="U49" s="151">
        <f>Produccion_UO!T511</f>
        <v>2750.799857731954</v>
      </c>
      <c r="V49" s="151">
        <f>Produccion_UO!U511</f>
        <v>2092.5872889212974</v>
      </c>
      <c r="W49" s="151">
        <f>Produccion_UO!V511</f>
        <v>1727.3640747647969</v>
      </c>
      <c r="X49" s="151">
        <f>Produccion_UO!W511</f>
        <v>1118.2915314574152</v>
      </c>
      <c r="Y49" s="151">
        <f>Produccion_UO!X511</f>
        <v>1083.3523999511581</v>
      </c>
      <c r="Z49" s="151">
        <f>Produccion_UO!Y511</f>
        <v>1079.6079617072623</v>
      </c>
      <c r="AA49" s="151">
        <f>Produccion_UO!Z511</f>
        <v>776.74836344140874</v>
      </c>
      <c r="AB49" s="151">
        <f>Produccion_UO!AA511</f>
        <v>17.37561204420814</v>
      </c>
      <c r="AC49" s="151">
        <f>Produccion_UO!AB511</f>
        <v>0</v>
      </c>
      <c r="AD49" s="151">
        <f>Produccion_UO!AC511</f>
        <v>0</v>
      </c>
      <c r="AE49" s="151">
        <f>Produccion_UO!AD511</f>
        <v>0</v>
      </c>
      <c r="AF49" s="151">
        <f>Produccion_UO!AE511</f>
        <v>0</v>
      </c>
      <c r="AG49" s="151">
        <f>Produccion_UO!AF511</f>
        <v>0</v>
      </c>
      <c r="AH49" s="151">
        <f>Produccion_UO!AG511</f>
        <v>0</v>
      </c>
      <c r="AI49" s="151">
        <f>Produccion_UO!AH511</f>
        <v>0</v>
      </c>
      <c r="AJ49" s="151">
        <f>Produccion_UO!AI511</f>
        <v>0</v>
      </c>
      <c r="AK49" s="151">
        <f>Produccion_UO!AJ511</f>
        <v>0</v>
      </c>
      <c r="AL49" s="151">
        <f>Produccion_UO!AK511</f>
        <v>0</v>
      </c>
      <c r="AM49" s="151">
        <f>Produccion_UO!AL511</f>
        <v>0</v>
      </c>
      <c r="AN49" s="151">
        <f>Produccion_UO!AM511</f>
        <v>0</v>
      </c>
      <c r="AO49" s="151">
        <f>Produccion_UO!AN511</f>
        <v>0</v>
      </c>
      <c r="AP49" s="151">
        <f>Produccion_UO!AO511</f>
        <v>0</v>
      </c>
      <c r="AQ49" s="151">
        <f>Produccion_UO!AP511</f>
        <v>0</v>
      </c>
      <c r="AR49" s="151">
        <f>Produccion_UO!AQ511</f>
        <v>0</v>
      </c>
      <c r="AS49" s="151">
        <f>Produccion_UO!AR511</f>
        <v>0</v>
      </c>
    </row>
    <row r="50" spans="2:45" x14ac:dyDescent="0.25">
      <c r="B50" t="s">
        <v>576</v>
      </c>
      <c r="C50" s="142" t="s">
        <v>644</v>
      </c>
      <c r="D50" s="146" t="s">
        <v>676</v>
      </c>
      <c r="E50" s="142" t="str">
        <f t="shared" si="2"/>
        <v>513</v>
      </c>
      <c r="F50" s="148" t="s">
        <v>673</v>
      </c>
      <c r="G50" s="148">
        <v>11</v>
      </c>
      <c r="H50" t="str">
        <f t="shared" si="1"/>
        <v>Produccion_UO!L524</v>
      </c>
      <c r="L50" t="str">
        <f>+Produccion_UO!K513</f>
        <v>10.4 Electricidad para Producción por AUTOGENERACION</v>
      </c>
      <c r="N50" s="151">
        <f>Produccion_UO!M524</f>
        <v>2912.8502566359266</v>
      </c>
      <c r="O50" s="151">
        <f>Produccion_UO!N524</f>
        <v>2761.6784882886914</v>
      </c>
      <c r="P50" s="151">
        <f>Produccion_UO!O524</f>
        <v>2556.9204022202712</v>
      </c>
      <c r="Q50" s="151">
        <f>Produccion_UO!P524</f>
        <v>2461.5130279235295</v>
      </c>
      <c r="R50" s="151">
        <f>Produccion_UO!Q524</f>
        <v>2314.8472834220561</v>
      </c>
      <c r="S50" s="151">
        <f>Produccion_UO!R524</f>
        <v>2127.7162874726637</v>
      </c>
      <c r="T50" s="151">
        <f>Produccion_UO!S524</f>
        <v>2082.7559985250073</v>
      </c>
      <c r="U50" s="151">
        <f>Produccion_UO!T524</f>
        <v>2037.5450087538443</v>
      </c>
      <c r="V50" s="151">
        <f>Produccion_UO!U524</f>
        <v>1989.4417223243781</v>
      </c>
      <c r="W50" s="151">
        <f>Produccion_UO!V524</f>
        <v>1702.3420190377294</v>
      </c>
      <c r="X50" s="151">
        <f>Produccion_UO!W524</f>
        <v>1095.378667862223</v>
      </c>
      <c r="Y50" s="151">
        <f>Produccion_UO!X524</f>
        <v>460.57155314355219</v>
      </c>
      <c r="Z50" s="151">
        <f>Produccion_UO!Y524</f>
        <v>458.30676403198612</v>
      </c>
      <c r="AA50" s="151">
        <f>Produccion_UO!Z524</f>
        <v>456.04197492042005</v>
      </c>
      <c r="AB50" s="151">
        <f>Produccion_UO!AA524</f>
        <v>9.8719393875300288</v>
      </c>
      <c r="AC50" s="151">
        <f>Produccion_UO!AB524</f>
        <v>0</v>
      </c>
      <c r="AD50" s="151">
        <f>Produccion_UO!AC524</f>
        <v>0</v>
      </c>
      <c r="AE50" s="151">
        <f>Produccion_UO!AD524</f>
        <v>0</v>
      </c>
      <c r="AF50" s="151">
        <f>Produccion_UO!AE524</f>
        <v>0</v>
      </c>
      <c r="AG50" s="151">
        <f>Produccion_UO!AF524</f>
        <v>0</v>
      </c>
      <c r="AH50" s="151">
        <f>Produccion_UO!AG524</f>
        <v>0</v>
      </c>
      <c r="AI50" s="151">
        <f>Produccion_UO!AH524</f>
        <v>0</v>
      </c>
      <c r="AJ50" s="151">
        <f>Produccion_UO!AI524</f>
        <v>0</v>
      </c>
      <c r="AK50" s="151">
        <f>Produccion_UO!AJ524</f>
        <v>0</v>
      </c>
      <c r="AL50" s="151">
        <f>Produccion_UO!AK524</f>
        <v>0</v>
      </c>
      <c r="AM50" s="151">
        <f>Produccion_UO!AL524</f>
        <v>0</v>
      </c>
      <c r="AN50" s="151">
        <f>Produccion_UO!AM524</f>
        <v>0</v>
      </c>
      <c r="AO50" s="151">
        <f>Produccion_UO!AN524</f>
        <v>0</v>
      </c>
      <c r="AP50" s="151">
        <f>Produccion_UO!AO524</f>
        <v>0</v>
      </c>
      <c r="AQ50" s="151">
        <f>Produccion_UO!AP524</f>
        <v>0</v>
      </c>
      <c r="AR50" s="151">
        <f>Produccion_UO!AQ524</f>
        <v>0</v>
      </c>
      <c r="AS50" s="151">
        <f>Produccion_UO!AR524</f>
        <v>0</v>
      </c>
    </row>
    <row r="51" spans="2:45" x14ac:dyDescent="0.25">
      <c r="B51" t="s">
        <v>577</v>
      </c>
      <c r="C51" s="142" t="s">
        <v>645</v>
      </c>
      <c r="D51" s="146" t="s">
        <v>676</v>
      </c>
      <c r="E51" s="142" t="str">
        <f t="shared" si="2"/>
        <v>526</v>
      </c>
      <c r="F51" s="148" t="s">
        <v>673</v>
      </c>
      <c r="G51" s="148">
        <v>11</v>
      </c>
      <c r="H51" t="str">
        <f t="shared" si="1"/>
        <v>Produccion_UO!L537</v>
      </c>
      <c r="L51" t="str">
        <f>+Produccion_UO!K526</f>
        <v>10.4.1.1 Electricidad por AUTOGENERACION con Gas Natural para PRODUCCION</v>
      </c>
      <c r="N51" s="151">
        <f>Produccion_UO!M537</f>
        <v>1709.1231202175838</v>
      </c>
      <c r="O51" s="151">
        <f>Produccion_UO!N537</f>
        <v>1670.3792444346782</v>
      </c>
      <c r="P51" s="151">
        <f>Produccion_UO!O537</f>
        <v>1634.9703864872413</v>
      </c>
      <c r="Q51" s="151">
        <f>Produccion_UO!P537</f>
        <v>1656.4041573661329</v>
      </c>
      <c r="R51" s="151">
        <f>Produccion_UO!Q537</f>
        <v>1649.4166138318601</v>
      </c>
      <c r="S51" s="151">
        <f>Produccion_UO!R537</f>
        <v>1507.2459068301232</v>
      </c>
      <c r="T51" s="151">
        <f>Produccion_UO!S537</f>
        <v>1507.2459068301232</v>
      </c>
      <c r="U51" s="151">
        <f>Produccion_UO!T537</f>
        <v>1507.2459068301232</v>
      </c>
      <c r="V51" s="151">
        <f>Produccion_UO!U537</f>
        <v>1490.9312609692661</v>
      </c>
      <c r="W51" s="151">
        <f>Produccion_UO!V537</f>
        <v>1255.2494817599268</v>
      </c>
      <c r="X51" s="151">
        <f>Produccion_UO!W537</f>
        <v>652.66226966011004</v>
      </c>
      <c r="Y51" s="151">
        <f>Produccion_UO!X537</f>
        <v>22.231294017129489</v>
      </c>
      <c r="Z51" s="151">
        <f>Produccion_UO!Y537</f>
        <v>22.231294017129489</v>
      </c>
      <c r="AA51" s="151">
        <f>Produccion_UO!Z537</f>
        <v>22.231294017129489</v>
      </c>
      <c r="AB51" s="151">
        <f>Produccion_UO!AA537</f>
        <v>12.098994845581545</v>
      </c>
      <c r="AC51" s="151">
        <f>Produccion_UO!AB537</f>
        <v>0</v>
      </c>
      <c r="AD51" s="151">
        <f>Produccion_UO!AC537</f>
        <v>0</v>
      </c>
      <c r="AE51" s="151">
        <f>Produccion_UO!AD537</f>
        <v>0</v>
      </c>
      <c r="AF51" s="151">
        <f>Produccion_UO!AE537</f>
        <v>0</v>
      </c>
      <c r="AG51" s="151">
        <f>Produccion_UO!AF537</f>
        <v>0</v>
      </c>
      <c r="AH51" s="151">
        <f>Produccion_UO!AG537</f>
        <v>0</v>
      </c>
      <c r="AI51" s="151">
        <f>Produccion_UO!AH537</f>
        <v>0</v>
      </c>
      <c r="AJ51" s="151">
        <f>Produccion_UO!AI537</f>
        <v>0</v>
      </c>
      <c r="AK51" s="151">
        <f>Produccion_UO!AJ537</f>
        <v>0</v>
      </c>
      <c r="AL51" s="151">
        <f>Produccion_UO!AK537</f>
        <v>0</v>
      </c>
      <c r="AM51" s="151">
        <f>Produccion_UO!AL537</f>
        <v>0</v>
      </c>
      <c r="AN51" s="151">
        <f>Produccion_UO!AM537</f>
        <v>0</v>
      </c>
      <c r="AO51" s="151">
        <f>Produccion_UO!AN537</f>
        <v>0</v>
      </c>
      <c r="AP51" s="151">
        <f>Produccion_UO!AO537</f>
        <v>0</v>
      </c>
      <c r="AQ51" s="151">
        <f>Produccion_UO!AP537</f>
        <v>0</v>
      </c>
      <c r="AR51" s="151">
        <f>Produccion_UO!AQ537</f>
        <v>0</v>
      </c>
      <c r="AS51" s="151">
        <f>Produccion_UO!AR537</f>
        <v>0</v>
      </c>
    </row>
    <row r="52" spans="2:45" x14ac:dyDescent="0.25">
      <c r="B52" t="s">
        <v>578</v>
      </c>
      <c r="C52" s="142" t="s">
        <v>646</v>
      </c>
      <c r="D52" s="146" t="s">
        <v>676</v>
      </c>
      <c r="E52" s="142" t="str">
        <f t="shared" si="2"/>
        <v>539</v>
      </c>
      <c r="F52" s="148" t="s">
        <v>673</v>
      </c>
      <c r="G52" s="148">
        <v>11</v>
      </c>
      <c r="H52" t="str">
        <f t="shared" si="1"/>
        <v>Produccion_UO!L550</v>
      </c>
      <c r="L52" t="str">
        <f>+Produccion_UO!K539</f>
        <v>10.4.1.2 Electricidad por AUTOGENERACION con Petróleo para PRODUCCION</v>
      </c>
      <c r="N52" s="151">
        <f>Produccion_UO!M550</f>
        <v>830.94554273686038</v>
      </c>
      <c r="O52" s="151">
        <f>Produccion_UO!N550</f>
        <v>789.63674426249918</v>
      </c>
      <c r="P52" s="151">
        <f>Produccion_UO!O550</f>
        <v>748.97707119108168</v>
      </c>
      <c r="Q52" s="151">
        <f>Produccion_UO!P550</f>
        <v>708.31739811966474</v>
      </c>
      <c r="R52" s="151">
        <f>Produccion_UO!Q550</f>
        <v>667.6577250482477</v>
      </c>
      <c r="S52" s="151">
        <f>Produccion_UO!R550</f>
        <v>622.69743610059174</v>
      </c>
      <c r="T52" s="151">
        <f>Produccion_UO!S550</f>
        <v>577.73714715293568</v>
      </c>
      <c r="U52" s="151">
        <f>Produccion_UO!T550</f>
        <v>532.5261573817728</v>
      </c>
      <c r="V52" s="151">
        <f>Produccion_UO!U550</f>
        <v>500.73751681316389</v>
      </c>
      <c r="W52" s="151">
        <f>Produccion_UO!V550</f>
        <v>449.31959273585443</v>
      </c>
      <c r="X52" s="151">
        <f>Produccion_UO!W550</f>
        <v>444.94345366016432</v>
      </c>
      <c r="Y52" s="151">
        <f>Produccion_UO!X550</f>
        <v>440.56731458447422</v>
      </c>
      <c r="Z52" s="151">
        <f>Produccion_UO!Y550</f>
        <v>438.30252547290814</v>
      </c>
      <c r="AA52" s="151">
        <f>Produccion_UO!Z550</f>
        <v>436.03773636134207</v>
      </c>
      <c r="AB52" s="151">
        <f>Produccion_UO!AA550</f>
        <v>0</v>
      </c>
      <c r="AC52" s="151">
        <f>Produccion_UO!AB550</f>
        <v>0</v>
      </c>
      <c r="AD52" s="151">
        <f>Produccion_UO!AC550</f>
        <v>0</v>
      </c>
      <c r="AE52" s="151">
        <f>Produccion_UO!AD550</f>
        <v>0</v>
      </c>
      <c r="AF52" s="151">
        <f>Produccion_UO!AE550</f>
        <v>0</v>
      </c>
      <c r="AG52" s="151">
        <f>Produccion_UO!AF550</f>
        <v>0</v>
      </c>
      <c r="AH52" s="151">
        <f>Produccion_UO!AG550</f>
        <v>0</v>
      </c>
      <c r="AI52" s="151">
        <f>Produccion_UO!AH550</f>
        <v>0</v>
      </c>
      <c r="AJ52" s="151">
        <f>Produccion_UO!AI550</f>
        <v>0</v>
      </c>
      <c r="AK52" s="151">
        <f>Produccion_UO!AJ550</f>
        <v>0</v>
      </c>
      <c r="AL52" s="151">
        <f>Produccion_UO!AK550</f>
        <v>0</v>
      </c>
      <c r="AM52" s="151">
        <f>Produccion_UO!AL550</f>
        <v>0</v>
      </c>
      <c r="AN52" s="151">
        <f>Produccion_UO!AM550</f>
        <v>0</v>
      </c>
      <c r="AO52" s="151">
        <f>Produccion_UO!AN550</f>
        <v>0</v>
      </c>
      <c r="AP52" s="151">
        <f>Produccion_UO!AO550</f>
        <v>0</v>
      </c>
      <c r="AQ52" s="151">
        <f>Produccion_UO!AP550</f>
        <v>0</v>
      </c>
      <c r="AR52" s="151">
        <f>Produccion_UO!AQ550</f>
        <v>0</v>
      </c>
      <c r="AS52" s="151">
        <f>Produccion_UO!AR550</f>
        <v>0</v>
      </c>
    </row>
    <row r="53" spans="2:45" x14ac:dyDescent="0.25">
      <c r="B53" t="s">
        <v>579</v>
      </c>
      <c r="C53" s="142" t="s">
        <v>647</v>
      </c>
      <c r="D53" s="146" t="s">
        <v>676</v>
      </c>
      <c r="E53" s="142" t="str">
        <f t="shared" si="2"/>
        <v>552</v>
      </c>
      <c r="F53" s="148" t="s">
        <v>673</v>
      </c>
      <c r="G53" s="148">
        <v>11</v>
      </c>
      <c r="H53" t="str">
        <f t="shared" si="1"/>
        <v>Produccion_UO!L563</v>
      </c>
      <c r="L53" t="str">
        <f>+Produccion_UO!K552</f>
        <v>10.4.1.3 Electricidad por AUTOGENERACION con Diésel para PRODUCCION</v>
      </c>
      <c r="N53" s="151">
        <f>Produccion_UO!M563</f>
        <v>238.88833538423108</v>
      </c>
      <c r="O53" s="151">
        <f>Produccion_UO!N563</f>
        <v>167.01872281714554</v>
      </c>
      <c r="P53" s="151">
        <f>Produccion_UO!O563</f>
        <v>0</v>
      </c>
      <c r="Q53" s="151">
        <f>Produccion_UO!P563</f>
        <v>0</v>
      </c>
      <c r="R53" s="151">
        <f>Produccion_UO!Q563</f>
        <v>0</v>
      </c>
      <c r="S53" s="151">
        <f>Produccion_UO!R563</f>
        <v>0</v>
      </c>
      <c r="T53" s="151">
        <f>Produccion_UO!S563</f>
        <v>0</v>
      </c>
      <c r="U53" s="151">
        <f>Produccion_UO!T563</f>
        <v>0</v>
      </c>
      <c r="V53" s="151">
        <f>Produccion_UO!U563</f>
        <v>0</v>
      </c>
      <c r="W53" s="151">
        <f>Produccion_UO!V563</f>
        <v>0</v>
      </c>
      <c r="X53" s="151">
        <f>Produccion_UO!W563</f>
        <v>0</v>
      </c>
      <c r="Y53" s="151">
        <f>Produccion_UO!X563</f>
        <v>0</v>
      </c>
      <c r="Z53" s="151">
        <f>Produccion_UO!Y563</f>
        <v>0</v>
      </c>
      <c r="AA53" s="151">
        <f>Produccion_UO!Z563</f>
        <v>0</v>
      </c>
      <c r="AB53" s="151">
        <f>Produccion_UO!AA563</f>
        <v>0</v>
      </c>
      <c r="AC53" s="151">
        <f>Produccion_UO!AB563</f>
        <v>0</v>
      </c>
      <c r="AD53" s="151">
        <f>Produccion_UO!AC563</f>
        <v>0</v>
      </c>
      <c r="AE53" s="151">
        <f>Produccion_UO!AD563</f>
        <v>0</v>
      </c>
      <c r="AF53" s="151">
        <f>Produccion_UO!AE563</f>
        <v>0</v>
      </c>
      <c r="AG53" s="151">
        <f>Produccion_UO!AF563</f>
        <v>0</v>
      </c>
      <c r="AH53" s="151">
        <f>Produccion_UO!AG563</f>
        <v>0</v>
      </c>
      <c r="AI53" s="151">
        <f>Produccion_UO!AH563</f>
        <v>0</v>
      </c>
      <c r="AJ53" s="151">
        <f>Produccion_UO!AI563</f>
        <v>0</v>
      </c>
      <c r="AK53" s="151">
        <f>Produccion_UO!AJ563</f>
        <v>0</v>
      </c>
      <c r="AL53" s="151">
        <f>Produccion_UO!AK563</f>
        <v>0</v>
      </c>
      <c r="AM53" s="151">
        <f>Produccion_UO!AL563</f>
        <v>0</v>
      </c>
      <c r="AN53" s="151">
        <f>Produccion_UO!AM563</f>
        <v>0</v>
      </c>
      <c r="AO53" s="151">
        <f>Produccion_UO!AN563</f>
        <v>0</v>
      </c>
      <c r="AP53" s="151">
        <f>Produccion_UO!AO563</f>
        <v>0</v>
      </c>
      <c r="AQ53" s="151">
        <f>Produccion_UO!AP563</f>
        <v>0</v>
      </c>
      <c r="AR53" s="151">
        <f>Produccion_UO!AQ563</f>
        <v>0</v>
      </c>
      <c r="AS53" s="151">
        <f>Produccion_UO!AR563</f>
        <v>0</v>
      </c>
    </row>
    <row r="54" spans="2:45" x14ac:dyDescent="0.25">
      <c r="B54" t="s">
        <v>580</v>
      </c>
      <c r="C54" s="142" t="s">
        <v>648</v>
      </c>
      <c r="D54" s="146" t="s">
        <v>676</v>
      </c>
      <c r="E54" s="142" t="str">
        <f t="shared" si="2"/>
        <v>565</v>
      </c>
      <c r="F54" s="148" t="s">
        <v>673</v>
      </c>
      <c r="G54" s="148">
        <v>11</v>
      </c>
      <c r="H54" t="str">
        <f t="shared" si="1"/>
        <v>Produccion_UO!L576</v>
      </c>
      <c r="L54" t="str">
        <f>+Produccion_UO!K565</f>
        <v>10.4.1.4 Electricidad por AUTOGENERACION con LPG para PRODUCCION</v>
      </c>
      <c r="N54" s="151">
        <f>Produccion_UO!M576</f>
        <v>175.2</v>
      </c>
      <c r="O54" s="151">
        <f>Produccion_UO!N576</f>
        <v>175.2</v>
      </c>
      <c r="P54" s="151">
        <f>Produccion_UO!O576</f>
        <v>175.2</v>
      </c>
      <c r="Q54" s="151">
        <f>Produccion_UO!P576</f>
        <v>99.018527895783606</v>
      </c>
      <c r="R54" s="151">
        <f>Produccion_UO!Q576</f>
        <v>0</v>
      </c>
      <c r="S54" s="151">
        <f>Produccion_UO!R576</f>
        <v>0</v>
      </c>
      <c r="T54" s="151">
        <f>Produccion_UO!S576</f>
        <v>0</v>
      </c>
      <c r="U54" s="151">
        <f>Produccion_UO!T576</f>
        <v>0</v>
      </c>
      <c r="V54" s="151">
        <f>Produccion_UO!U576</f>
        <v>0</v>
      </c>
      <c r="W54" s="151">
        <f>Produccion_UO!V576</f>
        <v>0</v>
      </c>
      <c r="X54" s="151">
        <f>Produccion_UO!W576</f>
        <v>0</v>
      </c>
      <c r="Y54" s="151">
        <f>Produccion_UO!X576</f>
        <v>0</v>
      </c>
      <c r="Z54" s="151">
        <f>Produccion_UO!Y576</f>
        <v>0</v>
      </c>
      <c r="AA54" s="151">
        <f>Produccion_UO!Z576</f>
        <v>0</v>
      </c>
      <c r="AB54" s="151">
        <f>Produccion_UO!AA576</f>
        <v>0</v>
      </c>
      <c r="AC54" s="151">
        <f>Produccion_UO!AB576</f>
        <v>0</v>
      </c>
      <c r="AD54" s="151">
        <f>Produccion_UO!AC576</f>
        <v>0</v>
      </c>
      <c r="AE54" s="151">
        <f>Produccion_UO!AD576</f>
        <v>0</v>
      </c>
      <c r="AF54" s="151">
        <f>Produccion_UO!AE576</f>
        <v>0</v>
      </c>
      <c r="AG54" s="151">
        <f>Produccion_UO!AF576</f>
        <v>0</v>
      </c>
      <c r="AH54" s="151">
        <f>Produccion_UO!AG576</f>
        <v>0</v>
      </c>
      <c r="AI54" s="151">
        <f>Produccion_UO!AH576</f>
        <v>0</v>
      </c>
      <c r="AJ54" s="151">
        <f>Produccion_UO!AI576</f>
        <v>0</v>
      </c>
      <c r="AK54" s="151">
        <f>Produccion_UO!AJ576</f>
        <v>0</v>
      </c>
      <c r="AL54" s="151">
        <f>Produccion_UO!AK576</f>
        <v>0</v>
      </c>
      <c r="AM54" s="151">
        <f>Produccion_UO!AL576</f>
        <v>0</v>
      </c>
      <c r="AN54" s="151">
        <f>Produccion_UO!AM576</f>
        <v>0</v>
      </c>
      <c r="AO54" s="151">
        <f>Produccion_UO!AN576</f>
        <v>0</v>
      </c>
      <c r="AP54" s="151">
        <f>Produccion_UO!AO576</f>
        <v>0</v>
      </c>
      <c r="AQ54" s="151">
        <f>Produccion_UO!AP576</f>
        <v>0</v>
      </c>
      <c r="AR54" s="151">
        <f>Produccion_UO!AQ576</f>
        <v>0</v>
      </c>
      <c r="AS54" s="151">
        <f>Produccion_UO!AR576</f>
        <v>0</v>
      </c>
    </row>
    <row r="55" spans="2:45" x14ac:dyDescent="0.25">
      <c r="B55" t="s">
        <v>581</v>
      </c>
      <c r="C55" s="142" t="s">
        <v>649</v>
      </c>
      <c r="D55" s="146" t="s">
        <v>676</v>
      </c>
      <c r="E55" s="142" t="str">
        <f t="shared" si="2"/>
        <v>578</v>
      </c>
      <c r="F55" s="148" t="s">
        <v>673</v>
      </c>
      <c r="G55" s="148">
        <v>11</v>
      </c>
      <c r="H55" t="str">
        <f t="shared" si="1"/>
        <v>Produccion_UO!L589</v>
      </c>
      <c r="L55" t="str">
        <f>+Produccion_UO!K578</f>
        <v>10.5 Electricidad para Producción COMPRADA</v>
      </c>
      <c r="N55" s="151">
        <f>Produccion_UO!M589</f>
        <v>1868.1974233858666</v>
      </c>
      <c r="O55" s="151">
        <f>Produccion_UO!N589</f>
        <v>1872.1844735066609</v>
      </c>
      <c r="P55" s="151">
        <f>Produccion_UO!O589</f>
        <v>1790.2982682955478</v>
      </c>
      <c r="Q55" s="151">
        <f>Produccion_UO!P589</f>
        <v>1721.3598749411292</v>
      </c>
      <c r="R55" s="151">
        <f>Produccion_UO!Q589</f>
        <v>1503.1424126584716</v>
      </c>
      <c r="S55" s="151">
        <f>Produccion_UO!R589</f>
        <v>1067.3525514385558</v>
      </c>
      <c r="T55" s="151">
        <f>Produccion_UO!S589</f>
        <v>869.91414160118995</v>
      </c>
      <c r="U55" s="151">
        <f>Produccion_UO!T589</f>
        <v>713.25484897810941</v>
      </c>
      <c r="V55" s="151">
        <f>Produccion_UO!U589</f>
        <v>103.14556659691885</v>
      </c>
      <c r="W55" s="151">
        <f>Produccion_UO!V589</f>
        <v>25.022055727067443</v>
      </c>
      <c r="X55" s="151">
        <f>Produccion_UO!W589</f>
        <v>22.912863595192164</v>
      </c>
      <c r="Y55" s="151">
        <f>Produccion_UO!X589</f>
        <v>622.78084680760571</v>
      </c>
      <c r="Z55" s="151">
        <f>Produccion_UO!Y589</f>
        <v>621.3011976752764</v>
      </c>
      <c r="AA55" s="151">
        <f>Produccion_UO!Z589</f>
        <v>320.70638852098875</v>
      </c>
      <c r="AB55" s="151">
        <f>Produccion_UO!AA589</f>
        <v>7.5036726566781109</v>
      </c>
      <c r="AC55" s="151">
        <f>Produccion_UO!AB589</f>
        <v>0</v>
      </c>
      <c r="AD55" s="151">
        <f>Produccion_UO!AC589</f>
        <v>0</v>
      </c>
      <c r="AE55" s="151">
        <f>Produccion_UO!AD589</f>
        <v>0</v>
      </c>
      <c r="AF55" s="151">
        <f>Produccion_UO!AE589</f>
        <v>0</v>
      </c>
      <c r="AG55" s="151">
        <f>Produccion_UO!AF589</f>
        <v>0</v>
      </c>
      <c r="AH55" s="151">
        <f>Produccion_UO!AG589</f>
        <v>0</v>
      </c>
      <c r="AI55" s="151">
        <f>Produccion_UO!AH589</f>
        <v>0</v>
      </c>
      <c r="AJ55" s="151">
        <f>Produccion_UO!AI589</f>
        <v>0</v>
      </c>
      <c r="AK55" s="151">
        <f>Produccion_UO!AJ589</f>
        <v>0</v>
      </c>
      <c r="AL55" s="151">
        <f>Produccion_UO!AK589</f>
        <v>0</v>
      </c>
      <c r="AM55" s="151">
        <f>Produccion_UO!AL589</f>
        <v>0</v>
      </c>
      <c r="AN55" s="151">
        <f>Produccion_UO!AM589</f>
        <v>0</v>
      </c>
      <c r="AO55" s="151">
        <f>Produccion_UO!AN589</f>
        <v>0</v>
      </c>
      <c r="AP55" s="151">
        <f>Produccion_UO!AO589</f>
        <v>0</v>
      </c>
      <c r="AQ55" s="151">
        <f>Produccion_UO!AP589</f>
        <v>0</v>
      </c>
      <c r="AR55" s="151">
        <f>Produccion_UO!AQ589</f>
        <v>0</v>
      </c>
      <c r="AS55" s="151">
        <f>Produccion_UO!AR589</f>
        <v>0</v>
      </c>
    </row>
    <row r="56" spans="2:45" x14ac:dyDescent="0.25">
      <c r="B56" t="s">
        <v>582</v>
      </c>
      <c r="C56" s="142" t="s">
        <v>650</v>
      </c>
      <c r="D56" s="146" t="s">
        <v>676</v>
      </c>
      <c r="E56" s="142" t="str">
        <f t="shared" si="2"/>
        <v>591</v>
      </c>
      <c r="F56" s="148" t="s">
        <v>673</v>
      </c>
      <c r="G56" s="148">
        <v>11</v>
      </c>
      <c r="H56" t="str">
        <f t="shared" si="1"/>
        <v>Produccion_UO!L602</v>
      </c>
      <c r="L56" t="str">
        <f>+Produccion_UO!K591</f>
        <v>11. Emisiones</v>
      </c>
      <c r="N56" s="389"/>
      <c r="O56" s="390"/>
      <c r="P56" s="390"/>
      <c r="Q56" s="390"/>
      <c r="R56" s="390"/>
      <c r="S56" s="390"/>
      <c r="T56" s="390"/>
      <c r="U56" s="390"/>
      <c r="V56" s="390"/>
      <c r="W56" s="390"/>
      <c r="X56" s="390"/>
      <c r="Y56" s="390"/>
      <c r="Z56" s="390"/>
      <c r="AA56" s="390"/>
      <c r="AB56" s="390"/>
      <c r="AC56" s="390"/>
      <c r="AD56" s="390"/>
      <c r="AE56" s="390"/>
      <c r="AF56" s="390"/>
      <c r="AG56" s="390"/>
      <c r="AH56" s="390"/>
      <c r="AI56" s="390"/>
      <c r="AJ56" s="390"/>
      <c r="AK56" s="390"/>
      <c r="AL56" s="390"/>
      <c r="AM56" s="390"/>
      <c r="AN56" s="390"/>
      <c r="AO56" s="390"/>
      <c r="AP56" s="390"/>
      <c r="AQ56" s="390"/>
      <c r="AR56" s="390"/>
      <c r="AS56" s="390"/>
    </row>
    <row r="57" spans="2:45" x14ac:dyDescent="0.25">
      <c r="B57" t="s">
        <v>583</v>
      </c>
      <c r="C57" s="142" t="s">
        <v>651</v>
      </c>
      <c r="D57" s="146" t="s">
        <v>676</v>
      </c>
      <c r="E57" s="142" t="str">
        <f t="shared" si="2"/>
        <v>592</v>
      </c>
      <c r="F57" s="148" t="s">
        <v>673</v>
      </c>
      <c r="G57" s="148">
        <v>11</v>
      </c>
      <c r="H57" t="str">
        <f t="shared" si="1"/>
        <v>Produccion_UO!L603</v>
      </c>
      <c r="L57" t="str">
        <f>+Produccion_UO!K592</f>
        <v>11.1 Emisiones TOTALES</v>
      </c>
      <c r="N57" s="151">
        <f>Produccion_UO!M603</f>
        <v>3795.7837739859733</v>
      </c>
      <c r="O57" s="151">
        <f>Produccion_UO!N603</f>
        <v>3673.736866456537</v>
      </c>
      <c r="P57" s="151">
        <f>Produccion_UO!O603</f>
        <v>3295.3823754609157</v>
      </c>
      <c r="Q57" s="151">
        <f>Produccion_UO!P603</f>
        <v>3131.7846958595042</v>
      </c>
      <c r="R57" s="151">
        <f>Produccion_UO!Q603</f>
        <v>2879.5923715689864</v>
      </c>
      <c r="S57" s="151">
        <f>Produccion_UO!R603</f>
        <v>2478.9133066123322</v>
      </c>
      <c r="T57" s="151">
        <f>Produccion_UO!S603</f>
        <v>2358.0654359905388</v>
      </c>
      <c r="U57" s="151">
        <f>Produccion_UO!T603</f>
        <v>2195.4183159313202</v>
      </c>
      <c r="V57" s="151">
        <f>Produccion_UO!U603</f>
        <v>1781.6950371637154</v>
      </c>
      <c r="W57" s="151">
        <f>Produccion_UO!V603</f>
        <v>1481.6078278900125</v>
      </c>
      <c r="X57" s="151">
        <f>Produccion_UO!W603</f>
        <v>1021.3913918878557</v>
      </c>
      <c r="Y57" s="151">
        <f>Produccion_UO!X603</f>
        <v>730.63228877376491</v>
      </c>
      <c r="Z57" s="151">
        <f>Produccion_UO!Y603</f>
        <v>726.65518491573323</v>
      </c>
      <c r="AA57" s="151">
        <f>Produccion_UO!Z603</f>
        <v>623.14395126560703</v>
      </c>
      <c r="AB57" s="151">
        <f>Produccion_UO!AA603</f>
        <v>18.395043636602441</v>
      </c>
      <c r="AC57" s="151">
        <f>Produccion_UO!AB603</f>
        <v>0</v>
      </c>
      <c r="AD57" s="151">
        <f>Produccion_UO!AC603</f>
        <v>0</v>
      </c>
      <c r="AE57" s="151">
        <f>Produccion_UO!AD603</f>
        <v>0</v>
      </c>
      <c r="AF57" s="151">
        <f>Produccion_UO!AE603</f>
        <v>0</v>
      </c>
      <c r="AG57" s="151">
        <f>Produccion_UO!AF603</f>
        <v>0</v>
      </c>
      <c r="AH57" s="151">
        <f>Produccion_UO!AG603</f>
        <v>0</v>
      </c>
      <c r="AI57" s="151">
        <f>Produccion_UO!AH603</f>
        <v>0</v>
      </c>
      <c r="AJ57" s="151">
        <f>Produccion_UO!AI603</f>
        <v>0</v>
      </c>
      <c r="AK57" s="151">
        <f>Produccion_UO!AJ603</f>
        <v>0</v>
      </c>
      <c r="AL57" s="151">
        <f>Produccion_UO!AK603</f>
        <v>0</v>
      </c>
      <c r="AM57" s="151">
        <f>Produccion_UO!AL603</f>
        <v>0</v>
      </c>
      <c r="AN57" s="151">
        <f>Produccion_UO!AM603</f>
        <v>0</v>
      </c>
      <c r="AO57" s="151">
        <f>Produccion_UO!AN603</f>
        <v>0</v>
      </c>
      <c r="AP57" s="151">
        <f>Produccion_UO!AO603</f>
        <v>0</v>
      </c>
      <c r="AQ57" s="151">
        <f>Produccion_UO!AP603</f>
        <v>0</v>
      </c>
      <c r="AR57" s="151">
        <f>Produccion_UO!AQ603</f>
        <v>0</v>
      </c>
      <c r="AS57" s="151">
        <f>Produccion_UO!AR603</f>
        <v>0</v>
      </c>
    </row>
    <row r="58" spans="2:45" x14ac:dyDescent="0.25">
      <c r="B58" t="s">
        <v>584</v>
      </c>
      <c r="C58" s="142" t="s">
        <v>652</v>
      </c>
      <c r="D58" s="146" t="s">
        <v>676</v>
      </c>
      <c r="E58" s="142" t="str">
        <f t="shared" si="2"/>
        <v>605</v>
      </c>
      <c r="F58" s="148" t="s">
        <v>673</v>
      </c>
      <c r="G58" s="148">
        <v>11</v>
      </c>
      <c r="H58" t="str">
        <f t="shared" si="1"/>
        <v>Produccion_UO!L616</v>
      </c>
      <c r="L58" t="str">
        <f>+Produccion_UO!K605</f>
        <v>11.2 Emisiones PRODUCCIÓN</v>
      </c>
      <c r="N58" s="151">
        <f>Produccion_UO!M616</f>
        <v>3405.5116630526459</v>
      </c>
      <c r="O58" s="151">
        <f>Produccion_UO!N616</f>
        <v>3294.5481954892712</v>
      </c>
      <c r="P58" s="151">
        <f>Produccion_UO!O616</f>
        <v>3007.1832645226873</v>
      </c>
      <c r="Q58" s="151">
        <f>Produccion_UO!P616</f>
        <v>2904.7773256389823</v>
      </c>
      <c r="R58" s="151">
        <f>Produccion_UO!Q616</f>
        <v>2664.2549626999498</v>
      </c>
      <c r="S58" s="151">
        <f>Produccion_UO!R616</f>
        <v>2294.0749154452997</v>
      </c>
      <c r="T58" s="151">
        <f>Produccion_UO!S616</f>
        <v>2180.3631986176229</v>
      </c>
      <c r="U58" s="151">
        <f>Produccion_UO!T616</f>
        <v>2024.8489726708578</v>
      </c>
      <c r="V58" s="151">
        <f>Produccion_UO!U616</f>
        <v>1630.9026362573065</v>
      </c>
      <c r="W58" s="151">
        <f>Produccion_UO!V616</f>
        <v>1364.2256915247451</v>
      </c>
      <c r="X58" s="151">
        <f>Produccion_UO!W616</f>
        <v>918.64876182759338</v>
      </c>
      <c r="Y58" s="151">
        <f>Produccion_UO!X616</f>
        <v>638.73719640986724</v>
      </c>
      <c r="Z58" s="151">
        <f>Produccion_UO!Y616</f>
        <v>635.26132149617547</v>
      </c>
      <c r="AA58" s="151">
        <f>Produccion_UO!Z616</f>
        <v>539.21206627156914</v>
      </c>
      <c r="AB58" s="151">
        <f>Produccion_UO!AA616</f>
        <v>15.860536825133881</v>
      </c>
      <c r="AC58" s="151">
        <f>Produccion_UO!AB616</f>
        <v>0</v>
      </c>
      <c r="AD58" s="151">
        <f>Produccion_UO!AC616</f>
        <v>0</v>
      </c>
      <c r="AE58" s="151">
        <f>Produccion_UO!AD616</f>
        <v>0</v>
      </c>
      <c r="AF58" s="151">
        <f>Produccion_UO!AE616</f>
        <v>0</v>
      </c>
      <c r="AG58" s="151">
        <f>Produccion_UO!AF616</f>
        <v>0</v>
      </c>
      <c r="AH58" s="151">
        <f>Produccion_UO!AG616</f>
        <v>0</v>
      </c>
      <c r="AI58" s="151">
        <f>Produccion_UO!AH616</f>
        <v>0</v>
      </c>
      <c r="AJ58" s="151">
        <f>Produccion_UO!AI616</f>
        <v>0</v>
      </c>
      <c r="AK58" s="151">
        <f>Produccion_UO!AJ616</f>
        <v>0</v>
      </c>
      <c r="AL58" s="151">
        <f>Produccion_UO!AK616</f>
        <v>0</v>
      </c>
      <c r="AM58" s="151">
        <f>Produccion_UO!AL616</f>
        <v>0</v>
      </c>
      <c r="AN58" s="151">
        <f>Produccion_UO!AM616</f>
        <v>0</v>
      </c>
      <c r="AO58" s="151">
        <f>Produccion_UO!AN616</f>
        <v>0</v>
      </c>
      <c r="AP58" s="151">
        <f>Produccion_UO!AO616</f>
        <v>0</v>
      </c>
      <c r="AQ58" s="151">
        <f>Produccion_UO!AP616</f>
        <v>0</v>
      </c>
      <c r="AR58" s="151">
        <f>Produccion_UO!AQ616</f>
        <v>0</v>
      </c>
      <c r="AS58" s="151">
        <f>Produccion_UO!AR616</f>
        <v>0</v>
      </c>
    </row>
    <row r="59" spans="2:45" x14ac:dyDescent="0.25">
      <c r="B59" t="s">
        <v>585</v>
      </c>
      <c r="C59" s="142" t="s">
        <v>653</v>
      </c>
      <c r="D59" s="146" t="s">
        <v>676</v>
      </c>
      <c r="E59" s="142" t="str">
        <f t="shared" si="2"/>
        <v>620</v>
      </c>
      <c r="F59" s="148" t="s">
        <v>673</v>
      </c>
      <c r="G59" s="148">
        <v>11</v>
      </c>
      <c r="H59" t="str">
        <f t="shared" si="1"/>
        <v>Produccion_UO!L631</v>
      </c>
      <c r="L59" t="str">
        <f>+Produccion_UO!K620</f>
        <v>11.3 Emisiones por flaring en PRODUCCIÓN</v>
      </c>
      <c r="N59" s="151">
        <f>Produccion_UO!M631</f>
        <v>399.46305249658366</v>
      </c>
      <c r="O59" s="151">
        <f>Produccion_UO!N631</f>
        <v>401.5233692972094</v>
      </c>
      <c r="P59" s="151">
        <f>Produccion_UO!O631</f>
        <v>371.22896007051639</v>
      </c>
      <c r="Q59" s="151">
        <f>Produccion_UO!P631</f>
        <v>359.98198041803641</v>
      </c>
      <c r="R59" s="151">
        <f>Produccion_UO!Q631</f>
        <v>318.83099644733676</v>
      </c>
      <c r="S59" s="151">
        <f>Produccion_UO!R631</f>
        <v>261.12244115007957</v>
      </c>
      <c r="T59" s="151">
        <f>Produccion_UO!S631</f>
        <v>247.45533107776811</v>
      </c>
      <c r="U59" s="151">
        <f>Produccion_UO!T631</f>
        <v>180.07289525353031</v>
      </c>
      <c r="V59" s="151">
        <f>Produccion_UO!U631</f>
        <v>86.645572457252598</v>
      </c>
      <c r="W59" s="151">
        <f>Produccion_UO!V631</f>
        <v>63.34525895519505</v>
      </c>
      <c r="X59" s="151">
        <f>Produccion_UO!W631</f>
        <v>43.880557901930395</v>
      </c>
      <c r="Y59" s="151">
        <f>Produccion_UO!X631</f>
        <v>37.688533186232263</v>
      </c>
      <c r="Z59" s="151">
        <f>Produccion_UO!Y631</f>
        <v>36.851542642213523</v>
      </c>
      <c r="AA59" s="151">
        <f>Produccion_UO!Z631</f>
        <v>28.929106143930568</v>
      </c>
      <c r="AB59" s="151">
        <f>Produccion_UO!AA631</f>
        <v>4.7367157855605999</v>
      </c>
      <c r="AC59" s="151">
        <f>Produccion_UO!AB631</f>
        <v>0</v>
      </c>
      <c r="AD59" s="151">
        <f>Produccion_UO!AC631</f>
        <v>0</v>
      </c>
      <c r="AE59" s="151">
        <f>Produccion_UO!AD631</f>
        <v>0</v>
      </c>
      <c r="AF59" s="151">
        <f>Produccion_UO!AE631</f>
        <v>0</v>
      </c>
      <c r="AG59" s="151">
        <f>Produccion_UO!AF631</f>
        <v>0</v>
      </c>
      <c r="AH59" s="151">
        <f>Produccion_UO!AG631</f>
        <v>0</v>
      </c>
      <c r="AI59" s="151">
        <f>Produccion_UO!AH631</f>
        <v>0</v>
      </c>
      <c r="AJ59" s="151">
        <f>Produccion_UO!AI631</f>
        <v>0</v>
      </c>
      <c r="AK59" s="151">
        <f>Produccion_UO!AJ631</f>
        <v>0</v>
      </c>
      <c r="AL59" s="151">
        <f>Produccion_UO!AK631</f>
        <v>0</v>
      </c>
      <c r="AM59" s="151">
        <f>Produccion_UO!AL631</f>
        <v>0</v>
      </c>
      <c r="AN59" s="151">
        <f>Produccion_UO!AM631</f>
        <v>0</v>
      </c>
      <c r="AO59" s="151">
        <f>Produccion_UO!AN631</f>
        <v>0</v>
      </c>
      <c r="AP59" s="151">
        <f>Produccion_UO!AO631</f>
        <v>0</v>
      </c>
      <c r="AQ59" s="151">
        <f>Produccion_UO!AP631</f>
        <v>0</v>
      </c>
      <c r="AR59" s="151">
        <f>Produccion_UO!AQ631</f>
        <v>0</v>
      </c>
      <c r="AS59" s="151">
        <f>Produccion_UO!AR631</f>
        <v>0</v>
      </c>
    </row>
    <row r="60" spans="2:45" x14ac:dyDescent="0.25">
      <c r="B60" t="s">
        <v>586</v>
      </c>
      <c r="C60" s="142" t="s">
        <v>654</v>
      </c>
      <c r="D60" s="146" t="s">
        <v>676</v>
      </c>
      <c r="E60" s="142" t="str">
        <f t="shared" si="2"/>
        <v>633</v>
      </c>
      <c r="F60" s="148" t="s">
        <v>673</v>
      </c>
      <c r="G60" s="148">
        <v>11</v>
      </c>
      <c r="H60" t="str">
        <f t="shared" si="1"/>
        <v>Produccion_UO!L644</v>
      </c>
      <c r="L60" t="str">
        <f>+Produccion_UO!K633</f>
        <v>11.4 Emisiones por SEPARADOR</v>
      </c>
      <c r="N60" s="151">
        <f>Produccion_UO!M644</f>
        <v>784.35945563891926</v>
      </c>
      <c r="O60" s="151">
        <f>Produccion_UO!N644</f>
        <v>781.44612107842272</v>
      </c>
      <c r="P60" s="151">
        <f>Produccion_UO!O644</f>
        <v>719.87969158005592</v>
      </c>
      <c r="Q60" s="151">
        <f>Produccion_UO!P644</f>
        <v>697.52978533508292</v>
      </c>
      <c r="R60" s="151">
        <f>Produccion_UO!Q644</f>
        <v>619.09177923942821</v>
      </c>
      <c r="S60" s="151">
        <f>Produccion_UO!R644</f>
        <v>496.17559454285788</v>
      </c>
      <c r="T60" s="151">
        <f>Produccion_UO!S644</f>
        <v>464.90359165347365</v>
      </c>
      <c r="U60" s="151">
        <f>Produccion_UO!T644</f>
        <v>438.97579763070416</v>
      </c>
      <c r="V60" s="151">
        <f>Produccion_UO!U644</f>
        <v>274.50665923970644</v>
      </c>
      <c r="W60" s="151">
        <f>Produccion_UO!V644</f>
        <v>219.90216555218043</v>
      </c>
      <c r="X60" s="151">
        <f>Produccion_UO!W644</f>
        <v>141.8775050940605</v>
      </c>
      <c r="Y60" s="151">
        <f>Produccion_UO!X644</f>
        <v>132.2233350230253</v>
      </c>
      <c r="Z60" s="151">
        <f>Produccion_UO!Y644</f>
        <v>131.643394574821</v>
      </c>
      <c r="AA60" s="151">
        <f>Produccion_UO!Z644</f>
        <v>95.228636333611419</v>
      </c>
      <c r="AB60" s="151">
        <f>Produccion_UO!AA644</f>
        <v>2.9665460181821701</v>
      </c>
      <c r="AC60" s="151">
        <f>Produccion_UO!AB644</f>
        <v>0</v>
      </c>
      <c r="AD60" s="151">
        <f>Produccion_UO!AC644</f>
        <v>0</v>
      </c>
      <c r="AE60" s="151">
        <f>Produccion_UO!AD644</f>
        <v>0</v>
      </c>
      <c r="AF60" s="151">
        <f>Produccion_UO!AE644</f>
        <v>0</v>
      </c>
      <c r="AG60" s="151">
        <f>Produccion_UO!AF644</f>
        <v>0</v>
      </c>
      <c r="AH60" s="151">
        <f>Produccion_UO!AG644</f>
        <v>0</v>
      </c>
      <c r="AI60" s="151">
        <f>Produccion_UO!AH644</f>
        <v>0</v>
      </c>
      <c r="AJ60" s="151">
        <f>Produccion_UO!AI644</f>
        <v>0</v>
      </c>
      <c r="AK60" s="151">
        <f>Produccion_UO!AJ644</f>
        <v>0</v>
      </c>
      <c r="AL60" s="151">
        <f>Produccion_UO!AK644</f>
        <v>0</v>
      </c>
      <c r="AM60" s="151">
        <f>Produccion_UO!AL644</f>
        <v>0</v>
      </c>
      <c r="AN60" s="151">
        <f>Produccion_UO!AM644</f>
        <v>0</v>
      </c>
      <c r="AO60" s="151">
        <f>Produccion_UO!AN644</f>
        <v>0</v>
      </c>
      <c r="AP60" s="151">
        <f>Produccion_UO!AO644</f>
        <v>0</v>
      </c>
      <c r="AQ60" s="151">
        <f>Produccion_UO!AP644</f>
        <v>0</v>
      </c>
      <c r="AR60" s="151">
        <f>Produccion_UO!AQ644</f>
        <v>0</v>
      </c>
      <c r="AS60" s="151">
        <f>Produccion_UO!AR644</f>
        <v>0</v>
      </c>
    </row>
    <row r="61" spans="2:45" x14ac:dyDescent="0.25">
      <c r="B61" t="s">
        <v>587</v>
      </c>
      <c r="C61" s="142" t="s">
        <v>655</v>
      </c>
      <c r="D61" s="146" t="s">
        <v>676</v>
      </c>
      <c r="E61" s="142" t="str">
        <f t="shared" si="2"/>
        <v>646</v>
      </c>
      <c r="F61" s="148" t="s">
        <v>673</v>
      </c>
      <c r="G61" s="148">
        <v>11</v>
      </c>
      <c r="H61" t="str">
        <f t="shared" si="1"/>
        <v>Produccion_UO!L657</v>
      </c>
      <c r="L61" t="str">
        <f>+Produccion_UO!K646</f>
        <v>11.5 Emisiones por AUTOGENERACIÓN EN PRODUCCIÓN</v>
      </c>
      <c r="N61" s="151">
        <f>Produccion_UO!M657</f>
        <v>1911.5683826350896</v>
      </c>
      <c r="O61" s="151">
        <f>Produccion_UO!N657</f>
        <v>1800.7960825115333</v>
      </c>
      <c r="P61" s="151">
        <f>Produccion_UO!O657</f>
        <v>1618.8851003350546</v>
      </c>
      <c r="Q61" s="151">
        <f>Produccion_UO!P657</f>
        <v>1561.5198206456362</v>
      </c>
      <c r="R61" s="151">
        <f>Produccion_UO!Q657</f>
        <v>1476.8105465118786</v>
      </c>
      <c r="S61" s="151">
        <f>Produccion_UO!R657</f>
        <v>1359.5963562135621</v>
      </c>
      <c r="T61" s="151">
        <f>Produccion_UO!S657</f>
        <v>1323.598528380583</v>
      </c>
      <c r="U61" s="151">
        <f>Produccion_UO!T657</f>
        <v>1287.3999748562574</v>
      </c>
      <c r="V61" s="151">
        <f>Produccion_UO!U657</f>
        <v>1252.6282405052589</v>
      </c>
      <c r="W61" s="151">
        <f>Produccion_UO!V657</f>
        <v>1076.8246057666765</v>
      </c>
      <c r="X61" s="151">
        <f>Produccion_UO!W657</f>
        <v>729.08716347480072</v>
      </c>
      <c r="Y61" s="151">
        <f>Produccion_UO!X657</f>
        <v>365.44370763054695</v>
      </c>
      <c r="Z61" s="151">
        <f>Produccion_UO!Y657</f>
        <v>363.63038546504492</v>
      </c>
      <c r="AA61" s="151">
        <f>Produccion_UO!Z657</f>
        <v>361.81706329954295</v>
      </c>
      <c r="AB61" s="151">
        <f>Produccion_UO!AA657</f>
        <v>6.91166536038254</v>
      </c>
      <c r="AC61" s="151">
        <f>Produccion_UO!AB657</f>
        <v>0</v>
      </c>
      <c r="AD61" s="151">
        <f>Produccion_UO!AC657</f>
        <v>0</v>
      </c>
      <c r="AE61" s="151">
        <f>Produccion_UO!AD657</f>
        <v>0</v>
      </c>
      <c r="AF61" s="151">
        <f>Produccion_UO!AE657</f>
        <v>0</v>
      </c>
      <c r="AG61" s="151">
        <f>Produccion_UO!AF657</f>
        <v>0</v>
      </c>
      <c r="AH61" s="151">
        <f>Produccion_UO!AG657</f>
        <v>0</v>
      </c>
      <c r="AI61" s="151">
        <f>Produccion_UO!AH657</f>
        <v>0</v>
      </c>
      <c r="AJ61" s="151">
        <f>Produccion_UO!AI657</f>
        <v>0</v>
      </c>
      <c r="AK61" s="151">
        <f>Produccion_UO!AJ657</f>
        <v>0</v>
      </c>
      <c r="AL61" s="151">
        <f>Produccion_UO!AK657</f>
        <v>0</v>
      </c>
      <c r="AM61" s="151">
        <f>Produccion_UO!AL657</f>
        <v>0</v>
      </c>
      <c r="AN61" s="151">
        <f>Produccion_UO!AM657</f>
        <v>0</v>
      </c>
      <c r="AO61" s="151">
        <f>Produccion_UO!AN657</f>
        <v>0</v>
      </c>
      <c r="AP61" s="151">
        <f>Produccion_UO!AO657</f>
        <v>0</v>
      </c>
      <c r="AQ61" s="151">
        <f>Produccion_UO!AP657</f>
        <v>0</v>
      </c>
      <c r="AR61" s="151">
        <f>Produccion_UO!AQ657</f>
        <v>0</v>
      </c>
      <c r="AS61" s="151">
        <f>Produccion_UO!AR657</f>
        <v>0</v>
      </c>
    </row>
    <row r="62" spans="2:45" x14ac:dyDescent="0.25">
      <c r="B62" t="s">
        <v>588</v>
      </c>
      <c r="C62" s="142" t="s">
        <v>656</v>
      </c>
      <c r="D62" s="146" t="s">
        <v>676</v>
      </c>
      <c r="E62" s="142" t="str">
        <f t="shared" si="2"/>
        <v>659</v>
      </c>
      <c r="F62" s="148" t="s">
        <v>673</v>
      </c>
      <c r="G62" s="148">
        <v>11</v>
      </c>
      <c r="H62" t="str">
        <f t="shared" si="1"/>
        <v>Produccion_UO!L670</v>
      </c>
      <c r="L62" t="str">
        <f>+Produccion_UO!K659</f>
        <v>11.5.1 Emisiones por AUTOGENERACION por GAS en PRODUCCIÓN</v>
      </c>
      <c r="N62" s="151">
        <f>Produccion_UO!M670</f>
        <v>976.35276462249067</v>
      </c>
      <c r="O62" s="151">
        <f>Produccion_UO!N670</f>
        <v>954.21995874949187</v>
      </c>
      <c r="P62" s="151">
        <f>Produccion_UO!O670</f>
        <v>933.99231339138339</v>
      </c>
      <c r="Q62" s="151">
        <f>Produccion_UO!P670</f>
        <v>946.23655794365811</v>
      </c>
      <c r="R62" s="151">
        <f>Produccion_UO!Q670</f>
        <v>942.24485754074124</v>
      </c>
      <c r="S62" s="151">
        <f>Produccion_UO!R670</f>
        <v>861.02849507540361</v>
      </c>
      <c r="T62" s="151">
        <f>Produccion_UO!S670</f>
        <v>861.02849507540361</v>
      </c>
      <c r="U62" s="151">
        <f>Produccion_UO!T670</f>
        <v>861.02849507540361</v>
      </c>
      <c r="V62" s="151">
        <f>Produccion_UO!U670</f>
        <v>851.70859915821711</v>
      </c>
      <c r="W62" s="151">
        <f>Produccion_UO!V670</f>
        <v>717.07315131939106</v>
      </c>
      <c r="X62" s="151">
        <f>Produccion_UO!W670</f>
        <v>372.83950103390697</v>
      </c>
      <c r="Y62" s="151">
        <f>Produccion_UO!X670</f>
        <v>12.699837196045019</v>
      </c>
      <c r="Z62" s="151">
        <f>Produccion_UO!Y670</f>
        <v>12.699837196045019</v>
      </c>
      <c r="AA62" s="151">
        <f>Produccion_UO!Z670</f>
        <v>12.699837196045019</v>
      </c>
      <c r="AB62" s="151">
        <f>Produccion_UO!AA670</f>
        <v>6.91166536038254</v>
      </c>
      <c r="AC62" s="151">
        <f>Produccion_UO!AB670</f>
        <v>0</v>
      </c>
      <c r="AD62" s="151">
        <f>Produccion_UO!AC670</f>
        <v>0</v>
      </c>
      <c r="AE62" s="151">
        <f>Produccion_UO!AD670</f>
        <v>0</v>
      </c>
      <c r="AF62" s="151">
        <f>Produccion_UO!AE670</f>
        <v>0</v>
      </c>
      <c r="AG62" s="151">
        <f>Produccion_UO!AF670</f>
        <v>0</v>
      </c>
      <c r="AH62" s="151">
        <f>Produccion_UO!AG670</f>
        <v>0</v>
      </c>
      <c r="AI62" s="151">
        <f>Produccion_UO!AH670</f>
        <v>0</v>
      </c>
      <c r="AJ62" s="151">
        <f>Produccion_UO!AI670</f>
        <v>0</v>
      </c>
      <c r="AK62" s="151">
        <f>Produccion_UO!AJ670</f>
        <v>0</v>
      </c>
      <c r="AL62" s="151">
        <f>Produccion_UO!AK670</f>
        <v>0</v>
      </c>
      <c r="AM62" s="151">
        <f>Produccion_UO!AL670</f>
        <v>0</v>
      </c>
      <c r="AN62" s="151">
        <f>Produccion_UO!AM670</f>
        <v>0</v>
      </c>
      <c r="AO62" s="151">
        <f>Produccion_UO!AN670</f>
        <v>0</v>
      </c>
      <c r="AP62" s="151">
        <f>Produccion_UO!AO670</f>
        <v>0</v>
      </c>
      <c r="AQ62" s="151">
        <f>Produccion_UO!AP670</f>
        <v>0</v>
      </c>
      <c r="AR62" s="151">
        <f>Produccion_UO!AQ670</f>
        <v>0</v>
      </c>
      <c r="AS62" s="151">
        <f>Produccion_UO!AR670</f>
        <v>0</v>
      </c>
    </row>
    <row r="63" spans="2:45" x14ac:dyDescent="0.25">
      <c r="B63" t="s">
        <v>589</v>
      </c>
      <c r="C63" s="142" t="s">
        <v>657</v>
      </c>
      <c r="D63" s="146" t="s">
        <v>676</v>
      </c>
      <c r="E63" s="142" t="str">
        <f t="shared" si="2"/>
        <v>672</v>
      </c>
      <c r="F63" s="148" t="s">
        <v>673</v>
      </c>
      <c r="G63" s="148">
        <v>11</v>
      </c>
      <c r="H63" t="str">
        <f t="shared" si="1"/>
        <v>Produccion_UO!L683</v>
      </c>
      <c r="L63" t="str">
        <f>+Produccion_UO!K672</f>
        <v>11.5.2 Emisiones por AUTOGENERACION por OIL en PRODUCCIÓN</v>
      </c>
      <c r="N63" s="151">
        <f>Produccion_UO!M683</f>
        <v>665.30343301056757</v>
      </c>
      <c r="O63" s="151">
        <f>Produccion_UO!N683</f>
        <v>632.22920127690384</v>
      </c>
      <c r="P63" s="151">
        <f>Produccion_UO!O683</f>
        <v>599.67469717498147</v>
      </c>
      <c r="Q63" s="151">
        <f>Produccion_UO!P683</f>
        <v>567.12019307305991</v>
      </c>
      <c r="R63" s="151">
        <f>Produccion_UO!Q683</f>
        <v>534.56568897113755</v>
      </c>
      <c r="S63" s="151">
        <f>Produccion_UO!R683</f>
        <v>498.56786113815878</v>
      </c>
      <c r="T63" s="151">
        <f>Produccion_UO!S683</f>
        <v>462.57003330517983</v>
      </c>
      <c r="U63" s="151">
        <f>Produccion_UO!T683</f>
        <v>426.37147978085386</v>
      </c>
      <c r="V63" s="151">
        <f>Produccion_UO!U683</f>
        <v>400.91964134704216</v>
      </c>
      <c r="W63" s="151">
        <f>Produccion_UO!V683</f>
        <v>359.75145444728554</v>
      </c>
      <c r="X63" s="151">
        <f>Produccion_UO!W683</f>
        <v>356.24766244089375</v>
      </c>
      <c r="Y63" s="151">
        <f>Produccion_UO!X683</f>
        <v>352.7438704345019</v>
      </c>
      <c r="Z63" s="151">
        <f>Produccion_UO!Y683</f>
        <v>350.93054826899993</v>
      </c>
      <c r="AA63" s="151">
        <f>Produccion_UO!Z683</f>
        <v>349.1172261034979</v>
      </c>
      <c r="AB63" s="151">
        <f>Produccion_UO!AA683</f>
        <v>0</v>
      </c>
      <c r="AC63" s="151">
        <f>Produccion_UO!AB683</f>
        <v>0</v>
      </c>
      <c r="AD63" s="151">
        <f>Produccion_UO!AC683</f>
        <v>0</v>
      </c>
      <c r="AE63" s="151">
        <f>Produccion_UO!AD683</f>
        <v>0</v>
      </c>
      <c r="AF63" s="151">
        <f>Produccion_UO!AE683</f>
        <v>0</v>
      </c>
      <c r="AG63" s="151">
        <f>Produccion_UO!AF683</f>
        <v>0</v>
      </c>
      <c r="AH63" s="151">
        <f>Produccion_UO!AG683</f>
        <v>0</v>
      </c>
      <c r="AI63" s="151">
        <f>Produccion_UO!AH683</f>
        <v>0</v>
      </c>
      <c r="AJ63" s="151">
        <f>Produccion_UO!AI683</f>
        <v>0</v>
      </c>
      <c r="AK63" s="151">
        <f>Produccion_UO!AJ683</f>
        <v>0</v>
      </c>
      <c r="AL63" s="151">
        <f>Produccion_UO!AK683</f>
        <v>0</v>
      </c>
      <c r="AM63" s="151">
        <f>Produccion_UO!AL683</f>
        <v>0</v>
      </c>
      <c r="AN63" s="151">
        <f>Produccion_UO!AM683</f>
        <v>0</v>
      </c>
      <c r="AO63" s="151">
        <f>Produccion_UO!AN683</f>
        <v>0</v>
      </c>
      <c r="AP63" s="151">
        <f>Produccion_UO!AO683</f>
        <v>0</v>
      </c>
      <c r="AQ63" s="151">
        <f>Produccion_UO!AP683</f>
        <v>0</v>
      </c>
      <c r="AR63" s="151">
        <f>Produccion_UO!AQ683</f>
        <v>0</v>
      </c>
      <c r="AS63" s="151">
        <f>Produccion_UO!AR683</f>
        <v>0</v>
      </c>
    </row>
    <row r="64" spans="2:45" x14ac:dyDescent="0.25">
      <c r="B64" t="s">
        <v>590</v>
      </c>
      <c r="C64" s="142" t="s">
        <v>658</v>
      </c>
      <c r="D64" s="146" t="s">
        <v>676</v>
      </c>
      <c r="E64" s="142" t="str">
        <f t="shared" si="2"/>
        <v>685</v>
      </c>
      <c r="F64" s="148" t="s">
        <v>673</v>
      </c>
      <c r="G64" s="148">
        <v>11</v>
      </c>
      <c r="H64" t="str">
        <f t="shared" si="1"/>
        <v>Produccion_UO!L696</v>
      </c>
      <c r="L64" t="str">
        <f>+Produccion_UO!K685</f>
        <v>11.5.3 Emisiones por AUTOGENERACION por DSL en PRODUCCIÓN</v>
      </c>
      <c r="N64" s="151">
        <f>Produccion_UO!M696</f>
        <v>184.69409523334139</v>
      </c>
      <c r="O64" s="151">
        <f>Produccion_UO!N696</f>
        <v>129.12883271644739</v>
      </c>
      <c r="P64" s="151">
        <f>Produccion_UO!O696</f>
        <v>0</v>
      </c>
      <c r="Q64" s="151">
        <f>Produccion_UO!P696</f>
        <v>0</v>
      </c>
      <c r="R64" s="151">
        <f>Produccion_UO!Q696</f>
        <v>0</v>
      </c>
      <c r="S64" s="151">
        <f>Produccion_UO!R696</f>
        <v>0</v>
      </c>
      <c r="T64" s="151">
        <f>Produccion_UO!S696</f>
        <v>0</v>
      </c>
      <c r="U64" s="151">
        <f>Produccion_UO!T696</f>
        <v>0</v>
      </c>
      <c r="V64" s="151">
        <f>Produccion_UO!U696</f>
        <v>0</v>
      </c>
      <c r="W64" s="151">
        <f>Produccion_UO!V696</f>
        <v>0</v>
      </c>
      <c r="X64" s="151">
        <f>Produccion_UO!W696</f>
        <v>0</v>
      </c>
      <c r="Y64" s="151">
        <f>Produccion_UO!X696</f>
        <v>0</v>
      </c>
      <c r="Z64" s="151">
        <f>Produccion_UO!Y696</f>
        <v>0</v>
      </c>
      <c r="AA64" s="151">
        <f>Produccion_UO!Z696</f>
        <v>0</v>
      </c>
      <c r="AB64" s="151">
        <f>Produccion_UO!AA696</f>
        <v>0</v>
      </c>
      <c r="AC64" s="151">
        <f>Produccion_UO!AB696</f>
        <v>0</v>
      </c>
      <c r="AD64" s="151">
        <f>Produccion_UO!AC696</f>
        <v>0</v>
      </c>
      <c r="AE64" s="151">
        <f>Produccion_UO!AD696</f>
        <v>0</v>
      </c>
      <c r="AF64" s="151">
        <f>Produccion_UO!AE696</f>
        <v>0</v>
      </c>
      <c r="AG64" s="151">
        <f>Produccion_UO!AF696</f>
        <v>0</v>
      </c>
      <c r="AH64" s="151">
        <f>Produccion_UO!AG696</f>
        <v>0</v>
      </c>
      <c r="AI64" s="151">
        <f>Produccion_UO!AH696</f>
        <v>0</v>
      </c>
      <c r="AJ64" s="151">
        <f>Produccion_UO!AI696</f>
        <v>0</v>
      </c>
      <c r="AK64" s="151">
        <f>Produccion_UO!AJ696</f>
        <v>0</v>
      </c>
      <c r="AL64" s="151">
        <f>Produccion_UO!AK696</f>
        <v>0</v>
      </c>
      <c r="AM64" s="151">
        <f>Produccion_UO!AL696</f>
        <v>0</v>
      </c>
      <c r="AN64" s="151">
        <f>Produccion_UO!AM696</f>
        <v>0</v>
      </c>
      <c r="AO64" s="151">
        <f>Produccion_UO!AN696</f>
        <v>0</v>
      </c>
      <c r="AP64" s="151">
        <f>Produccion_UO!AO696</f>
        <v>0</v>
      </c>
      <c r="AQ64" s="151">
        <f>Produccion_UO!AP696</f>
        <v>0</v>
      </c>
      <c r="AR64" s="151">
        <f>Produccion_UO!AQ696</f>
        <v>0</v>
      </c>
      <c r="AS64" s="151">
        <f>Produccion_UO!AR696</f>
        <v>0</v>
      </c>
    </row>
    <row r="65" spans="2:45" x14ac:dyDescent="0.25">
      <c r="B65" t="s">
        <v>591</v>
      </c>
      <c r="C65" s="142" t="s">
        <v>659</v>
      </c>
      <c r="D65" s="146" t="s">
        <v>676</v>
      </c>
      <c r="E65" s="142" t="str">
        <f t="shared" si="2"/>
        <v>698</v>
      </c>
      <c r="F65" s="148" t="s">
        <v>673</v>
      </c>
      <c r="G65" s="148">
        <v>11</v>
      </c>
      <c r="H65" t="str">
        <f t="shared" si="1"/>
        <v>Produccion_UO!L709</v>
      </c>
      <c r="L65" t="str">
        <f>+Produccion_UO!K698</f>
        <v>11.5.4 Emisiones por AUTOGENERACION por LPG en PRODUCCIÓN</v>
      </c>
      <c r="N65" s="151">
        <f>Produccion_UO!M709</f>
        <v>85.218089768690007</v>
      </c>
      <c r="O65" s="151">
        <f>Produccion_UO!N709</f>
        <v>85.218089768690007</v>
      </c>
      <c r="P65" s="151">
        <f>Produccion_UO!O709</f>
        <v>85.218089768690007</v>
      </c>
      <c r="Q65" s="151">
        <f>Produccion_UO!P709</f>
        <v>48.163069628918002</v>
      </c>
      <c r="R65" s="151">
        <f>Produccion_UO!Q709</f>
        <v>0</v>
      </c>
      <c r="S65" s="151">
        <f>Produccion_UO!R709</f>
        <v>0</v>
      </c>
      <c r="T65" s="151">
        <f>Produccion_UO!S709</f>
        <v>0</v>
      </c>
      <c r="U65" s="151">
        <f>Produccion_UO!T709</f>
        <v>0</v>
      </c>
      <c r="V65" s="151">
        <f>Produccion_UO!U709</f>
        <v>0</v>
      </c>
      <c r="W65" s="151">
        <f>Produccion_UO!V709</f>
        <v>0</v>
      </c>
      <c r="X65" s="151">
        <f>Produccion_UO!W709</f>
        <v>0</v>
      </c>
      <c r="Y65" s="151">
        <f>Produccion_UO!X709</f>
        <v>0</v>
      </c>
      <c r="Z65" s="151">
        <f>Produccion_UO!Y709</f>
        <v>0</v>
      </c>
      <c r="AA65" s="151">
        <f>Produccion_UO!Z709</f>
        <v>0</v>
      </c>
      <c r="AB65" s="151">
        <f>Produccion_UO!AA709</f>
        <v>0</v>
      </c>
      <c r="AC65" s="151">
        <f>Produccion_UO!AB709</f>
        <v>0</v>
      </c>
      <c r="AD65" s="151">
        <f>Produccion_UO!AC709</f>
        <v>0</v>
      </c>
      <c r="AE65" s="151">
        <f>Produccion_UO!AD709</f>
        <v>0</v>
      </c>
      <c r="AF65" s="151">
        <f>Produccion_UO!AE709</f>
        <v>0</v>
      </c>
      <c r="AG65" s="151">
        <f>Produccion_UO!AF709</f>
        <v>0</v>
      </c>
      <c r="AH65" s="151">
        <f>Produccion_UO!AG709</f>
        <v>0</v>
      </c>
      <c r="AI65" s="151">
        <f>Produccion_UO!AH709</f>
        <v>0</v>
      </c>
      <c r="AJ65" s="151">
        <f>Produccion_UO!AI709</f>
        <v>0</v>
      </c>
      <c r="AK65" s="151">
        <f>Produccion_UO!AJ709</f>
        <v>0</v>
      </c>
      <c r="AL65" s="151">
        <f>Produccion_UO!AK709</f>
        <v>0</v>
      </c>
      <c r="AM65" s="151">
        <f>Produccion_UO!AL709</f>
        <v>0</v>
      </c>
      <c r="AN65" s="151">
        <f>Produccion_UO!AM709</f>
        <v>0</v>
      </c>
      <c r="AO65" s="151">
        <f>Produccion_UO!AN709</f>
        <v>0</v>
      </c>
      <c r="AP65" s="151">
        <f>Produccion_UO!AO709</f>
        <v>0</v>
      </c>
      <c r="AQ65" s="151">
        <f>Produccion_UO!AP709</f>
        <v>0</v>
      </c>
      <c r="AR65" s="151">
        <f>Produccion_UO!AQ709</f>
        <v>0</v>
      </c>
      <c r="AS65" s="151">
        <f>Produccion_UO!AR709</f>
        <v>0</v>
      </c>
    </row>
    <row r="66" spans="2:45" x14ac:dyDescent="0.25">
      <c r="B66" t="s">
        <v>588</v>
      </c>
      <c r="C66" s="142" t="s">
        <v>660</v>
      </c>
      <c r="D66" s="146" t="s">
        <v>676</v>
      </c>
      <c r="E66" s="142" t="str">
        <f t="shared" si="2"/>
        <v>711</v>
      </c>
      <c r="F66" s="148" t="s">
        <v>673</v>
      </c>
      <c r="G66" s="148">
        <v>11</v>
      </c>
      <c r="H66" t="str">
        <f t="shared" si="1"/>
        <v>Produccion_UO!L722</v>
      </c>
      <c r="L66" t="str">
        <f>+Produccion_UO!K711</f>
        <v>11.5.1 Emisiones por COMPRA ELC para PRODUCCIÓN</v>
      </c>
      <c r="N66" s="151">
        <f>Produccion_UO!M722</f>
        <v>310.12077228205402</v>
      </c>
      <c r="O66" s="151">
        <f>Produccion_UO!N722</f>
        <v>310.78262260210602</v>
      </c>
      <c r="P66" s="151">
        <f>Produccion_UO!O722</f>
        <v>297.18951253706064</v>
      </c>
      <c r="Q66" s="151">
        <f>Produccion_UO!P722</f>
        <v>285.74573924022695</v>
      </c>
      <c r="R66" s="151">
        <f>Produccion_UO!Q722</f>
        <v>249.52164050130628</v>
      </c>
      <c r="S66" s="151">
        <f>Produccion_UO!R722</f>
        <v>177.1805235388</v>
      </c>
      <c r="T66" s="151">
        <f>Produccion_UO!S722</f>
        <v>144.40574750579773</v>
      </c>
      <c r="U66" s="151">
        <f>Produccion_UO!T722</f>
        <v>118.4003049303661</v>
      </c>
      <c r="V66" s="151">
        <f>Produccion_UO!U722</f>
        <v>17.122164055088501</v>
      </c>
      <c r="W66" s="151">
        <f>Produccion_UO!V722</f>
        <v>4.1536612506932</v>
      </c>
      <c r="X66" s="151">
        <f>Produccion_UO!W722</f>
        <v>3.8035353568019001</v>
      </c>
      <c r="Y66" s="151">
        <f>Produccion_UO!X722</f>
        <v>103.38162057006269</v>
      </c>
      <c r="Z66" s="151">
        <f>Produccion_UO!Y722</f>
        <v>103.13599881409603</v>
      </c>
      <c r="AA66" s="151">
        <f>Produccion_UO!Z722</f>
        <v>53.237260494484161</v>
      </c>
      <c r="AB66" s="151">
        <f>Produccion_UO!AA722</f>
        <v>1.2456096610085701</v>
      </c>
      <c r="AC66" s="151">
        <f>Produccion_UO!AB722</f>
        <v>0</v>
      </c>
      <c r="AD66" s="151">
        <f>Produccion_UO!AC722</f>
        <v>0</v>
      </c>
      <c r="AE66" s="151">
        <f>Produccion_UO!AD722</f>
        <v>0</v>
      </c>
      <c r="AF66" s="151">
        <f>Produccion_UO!AE722</f>
        <v>0</v>
      </c>
      <c r="AG66" s="151">
        <f>Produccion_UO!AF722</f>
        <v>0</v>
      </c>
      <c r="AH66" s="151">
        <f>Produccion_UO!AG722</f>
        <v>0</v>
      </c>
      <c r="AI66" s="151">
        <f>Produccion_UO!AH722</f>
        <v>0</v>
      </c>
      <c r="AJ66" s="151">
        <f>Produccion_UO!AI722</f>
        <v>0</v>
      </c>
      <c r="AK66" s="151">
        <f>Produccion_UO!AJ722</f>
        <v>0</v>
      </c>
      <c r="AL66" s="151">
        <f>Produccion_UO!AK722</f>
        <v>0</v>
      </c>
      <c r="AM66" s="151">
        <f>Produccion_UO!AL722</f>
        <v>0</v>
      </c>
      <c r="AN66" s="151">
        <f>Produccion_UO!AM722</f>
        <v>0</v>
      </c>
      <c r="AO66" s="151">
        <f>Produccion_UO!AN722</f>
        <v>0</v>
      </c>
      <c r="AP66" s="151">
        <f>Produccion_UO!AO722</f>
        <v>0</v>
      </c>
      <c r="AQ66" s="151">
        <f>Produccion_UO!AP722</f>
        <v>0</v>
      </c>
      <c r="AR66" s="151">
        <f>Produccion_UO!AQ722</f>
        <v>0</v>
      </c>
      <c r="AS66" s="151">
        <f>Produccion_UO!AR722</f>
        <v>0</v>
      </c>
    </row>
    <row r="67" spans="2:45" x14ac:dyDescent="0.25">
      <c r="B67" t="s">
        <v>592</v>
      </c>
      <c r="C67" s="142" t="s">
        <v>661</v>
      </c>
      <c r="D67" s="146" t="s">
        <v>676</v>
      </c>
      <c r="E67" s="142" t="str">
        <f t="shared" si="2"/>
        <v>736</v>
      </c>
      <c r="F67" s="148" t="s">
        <v>673</v>
      </c>
      <c r="G67" s="148">
        <v>11</v>
      </c>
      <c r="H67" t="str">
        <f t="shared" si="1"/>
        <v>Produccion_UO!L747</v>
      </c>
      <c r="L67" t="str">
        <f>+Produccion_UO!K736</f>
        <v>11.7 Emisiones por AUTOGENERACIÓN en COLECTORES</v>
      </c>
      <c r="N67" s="151">
        <f>Produccion_UO!M747</f>
        <v>342.07092090738132</v>
      </c>
      <c r="O67" s="151">
        <f>Produccion_UO!N747</f>
        <v>331.64933126137214</v>
      </c>
      <c r="P67" s="151">
        <f>Produccion_UO!O747</f>
        <v>227.0666611672886</v>
      </c>
      <c r="Q67" s="151">
        <f>Produccion_UO!P747</f>
        <v>154.43114715274936</v>
      </c>
      <c r="R67" s="151">
        <f>Produccion_UO!Q747</f>
        <v>152.99159354957928</v>
      </c>
      <c r="S67" s="151">
        <f>Produccion_UO!R747</f>
        <v>136.07145209541272</v>
      </c>
      <c r="T67" s="151">
        <f>Produccion_UO!S747</f>
        <v>134.6956188767567</v>
      </c>
      <c r="U67" s="151">
        <f>Produccion_UO!T747</f>
        <v>132.00459696148934</v>
      </c>
      <c r="V67" s="151">
        <f>Produccion_UO!U747</f>
        <v>129.66815144597439</v>
      </c>
      <c r="W67" s="151">
        <f>Produccion_UO!V747</f>
        <v>99.883736937396705</v>
      </c>
      <c r="X67" s="151">
        <f>Produccion_UO!W747</f>
        <v>98.931266006015761</v>
      </c>
      <c r="Y67" s="151">
        <f>Produccion_UO!X747</f>
        <v>84.396890521095429</v>
      </c>
      <c r="Z67" s="151">
        <f>Produccion_UO!Y747</f>
        <v>83.895661576755344</v>
      </c>
      <c r="AA67" s="151">
        <f>Produccion_UO!Z747</f>
        <v>83.403448587032685</v>
      </c>
      <c r="AB67" s="151">
        <f>Produccion_UO!AA747</f>
        <v>2.5345068114685603</v>
      </c>
      <c r="AC67" s="151">
        <f>Produccion_UO!AB747</f>
        <v>0</v>
      </c>
      <c r="AD67" s="151">
        <f>Produccion_UO!AC747</f>
        <v>0</v>
      </c>
      <c r="AE67" s="151">
        <f>Produccion_UO!AD747</f>
        <v>0</v>
      </c>
      <c r="AF67" s="151">
        <f>Produccion_UO!AE747</f>
        <v>0</v>
      </c>
      <c r="AG67" s="151">
        <f>Produccion_UO!AF747</f>
        <v>0</v>
      </c>
      <c r="AH67" s="151">
        <f>Produccion_UO!AG747</f>
        <v>0</v>
      </c>
      <c r="AI67" s="151">
        <f>Produccion_UO!AH747</f>
        <v>0</v>
      </c>
      <c r="AJ67" s="151">
        <f>Produccion_UO!AI747</f>
        <v>0</v>
      </c>
      <c r="AK67" s="151">
        <f>Produccion_UO!AJ747</f>
        <v>0</v>
      </c>
      <c r="AL67" s="151">
        <f>Produccion_UO!AK747</f>
        <v>0</v>
      </c>
      <c r="AM67" s="151">
        <f>Produccion_UO!AL747</f>
        <v>0</v>
      </c>
      <c r="AN67" s="151">
        <f>Produccion_UO!AM747</f>
        <v>0</v>
      </c>
      <c r="AO67" s="151">
        <f>Produccion_UO!AN747</f>
        <v>0</v>
      </c>
      <c r="AP67" s="151">
        <f>Produccion_UO!AO747</f>
        <v>0</v>
      </c>
      <c r="AQ67" s="151">
        <f>Produccion_UO!AP747</f>
        <v>0</v>
      </c>
      <c r="AR67" s="151">
        <f>Produccion_UO!AQ747</f>
        <v>0</v>
      </c>
      <c r="AS67" s="151">
        <f>Produccion_UO!AR747</f>
        <v>0</v>
      </c>
    </row>
    <row r="68" spans="2:45" x14ac:dyDescent="0.25">
      <c r="B68" t="s">
        <v>593</v>
      </c>
      <c r="C68" s="142" t="s">
        <v>662</v>
      </c>
      <c r="D68" s="146" t="s">
        <v>676</v>
      </c>
      <c r="E68" s="142" t="str">
        <f t="shared" si="2"/>
        <v>724</v>
      </c>
      <c r="F68" s="148" t="s">
        <v>673</v>
      </c>
      <c r="G68" s="148">
        <v>11</v>
      </c>
      <c r="H68" t="str">
        <f t="shared" si="1"/>
        <v>Produccion_UO!L735</v>
      </c>
      <c r="L68" t="str">
        <f>+Produccion_UO!K724</f>
        <v>11.6 Emisiones COLECCIÓN</v>
      </c>
      <c r="N68" s="151">
        <f>Produccion_UO!M735</f>
        <v>390.27211093332721</v>
      </c>
      <c r="O68" s="151">
        <f>Produccion_UO!N735</f>
        <v>379.18867096726632</v>
      </c>
      <c r="P68" s="151">
        <f>Produccion_UO!O735</f>
        <v>288.19911093822776</v>
      </c>
      <c r="Q68" s="151">
        <f>Produccion_UO!P735</f>
        <v>227.00737022052195</v>
      </c>
      <c r="R68" s="151">
        <f>Produccion_UO!Q735</f>
        <v>215.33740886903669</v>
      </c>
      <c r="S68" s="151">
        <f>Produccion_UO!R735</f>
        <v>184.8383911670322</v>
      </c>
      <c r="T68" s="151">
        <f>Produccion_UO!S735</f>
        <v>177.70223737291576</v>
      </c>
      <c r="U68" s="151">
        <f>Produccion_UO!T735</f>
        <v>170.56934326046198</v>
      </c>
      <c r="V68" s="151">
        <f>Produccion_UO!U735</f>
        <v>150.79240090640869</v>
      </c>
      <c r="W68" s="151">
        <f>Produccion_UO!V735</f>
        <v>117.3821363652672</v>
      </c>
      <c r="X68" s="151">
        <f>Produccion_UO!W735</f>
        <v>102.74263006026219</v>
      </c>
      <c r="Y68" s="151">
        <f>Produccion_UO!X735</f>
        <v>91.895092363897803</v>
      </c>
      <c r="Z68" s="151">
        <f>Produccion_UO!Y735</f>
        <v>91.393863419557718</v>
      </c>
      <c r="AA68" s="151">
        <f>Produccion_UO!Z735</f>
        <v>83.931884994037958</v>
      </c>
      <c r="AB68" s="151">
        <f>Produccion_UO!AA735</f>
        <v>2.5345068114685603</v>
      </c>
      <c r="AC68" s="151">
        <f>Produccion_UO!AB735</f>
        <v>0</v>
      </c>
      <c r="AD68" s="151">
        <f>Produccion_UO!AC735</f>
        <v>0</v>
      </c>
      <c r="AE68" s="151">
        <f>Produccion_UO!AD735</f>
        <v>0</v>
      </c>
      <c r="AF68" s="151">
        <f>Produccion_UO!AE735</f>
        <v>0</v>
      </c>
      <c r="AG68" s="151">
        <f>Produccion_UO!AF735</f>
        <v>0</v>
      </c>
      <c r="AH68" s="151">
        <f>Produccion_UO!AG735</f>
        <v>0</v>
      </c>
      <c r="AI68" s="151">
        <f>Produccion_UO!AH735</f>
        <v>0</v>
      </c>
      <c r="AJ68" s="151">
        <f>Produccion_UO!AI735</f>
        <v>0</v>
      </c>
      <c r="AK68" s="151">
        <f>Produccion_UO!AJ735</f>
        <v>0</v>
      </c>
      <c r="AL68" s="151">
        <f>Produccion_UO!AK735</f>
        <v>0</v>
      </c>
      <c r="AM68" s="151">
        <f>Produccion_UO!AL735</f>
        <v>0</v>
      </c>
      <c r="AN68" s="151">
        <f>Produccion_UO!AM735</f>
        <v>0</v>
      </c>
      <c r="AO68" s="151">
        <f>Produccion_UO!AN735</f>
        <v>0</v>
      </c>
      <c r="AP68" s="151">
        <f>Produccion_UO!AO735</f>
        <v>0</v>
      </c>
      <c r="AQ68" s="151">
        <f>Produccion_UO!AP735</f>
        <v>0</v>
      </c>
      <c r="AR68" s="151">
        <f>Produccion_UO!AQ735</f>
        <v>0</v>
      </c>
      <c r="AS68" s="151">
        <f>Produccion_UO!AR735</f>
        <v>0</v>
      </c>
    </row>
    <row r="69" spans="2:45" x14ac:dyDescent="0.25">
      <c r="B69" t="s">
        <v>594</v>
      </c>
      <c r="C69" s="142" t="s">
        <v>663</v>
      </c>
      <c r="D69" s="146" t="s">
        <v>676</v>
      </c>
      <c r="E69" s="142" t="str">
        <f t="shared" si="2"/>
        <v>749</v>
      </c>
      <c r="F69" s="148" t="s">
        <v>673</v>
      </c>
      <c r="G69" s="148">
        <v>11</v>
      </c>
      <c r="H69" t="str">
        <f t="shared" si="1"/>
        <v>Produccion_UO!L760</v>
      </c>
      <c r="L69" t="str">
        <f>+Produccion_UO!K749</f>
        <v>11.7.1 Emisiones por AUTOGENERACION por GAS en COLECTORES</v>
      </c>
      <c r="N69" s="151">
        <f>Produccion_UO!M760</f>
        <v>42.403870236664794</v>
      </c>
      <c r="O69" s="151">
        <f>Produccion_UO!N760</f>
        <v>38.175721688026293</v>
      </c>
      <c r="P69" s="151">
        <f>Produccion_UO!O760</f>
        <v>34.311526165144294</v>
      </c>
      <c r="Q69" s="151">
        <f>Produccion_UO!P760</f>
        <v>36.650609837135093</v>
      </c>
      <c r="R69" s="151">
        <f>Produccion_UO!Q760</f>
        <v>35.888053911689497</v>
      </c>
      <c r="S69" s="151">
        <f>Produccion_UO!R760</f>
        <v>20.372856830309093</v>
      </c>
      <c r="T69" s="151">
        <f>Produccion_UO!S760</f>
        <v>20.372856830309093</v>
      </c>
      <c r="U69" s="151">
        <f>Produccion_UO!T760</f>
        <v>20.372856830309093</v>
      </c>
      <c r="V69" s="151">
        <f>Produccion_UO!U760</f>
        <v>20.372856830309093</v>
      </c>
      <c r="W69" s="151">
        <f>Produccion_UO!V760</f>
        <v>15.845555312462629</v>
      </c>
      <c r="X69" s="151">
        <f>Produccion_UO!W760</f>
        <v>15.845555312462629</v>
      </c>
      <c r="Y69" s="151">
        <f>Produccion_UO!X760</f>
        <v>2.2636507589232302</v>
      </c>
      <c r="Z69" s="151">
        <f>Produccion_UO!Y760</f>
        <v>2.1256800143749999</v>
      </c>
      <c r="AA69" s="151">
        <f>Produccion_UO!Z760</f>
        <v>1.962769949151826</v>
      </c>
      <c r="AB69" s="151">
        <f>Produccion_UO!AA760</f>
        <v>1.1360657680383406</v>
      </c>
      <c r="AC69" s="151">
        <f>Produccion_UO!AB760</f>
        <v>0</v>
      </c>
      <c r="AD69" s="151">
        <f>Produccion_UO!AC760</f>
        <v>0</v>
      </c>
      <c r="AE69" s="151">
        <f>Produccion_UO!AD760</f>
        <v>0</v>
      </c>
      <c r="AF69" s="151">
        <f>Produccion_UO!AE760</f>
        <v>0</v>
      </c>
      <c r="AG69" s="151">
        <f>Produccion_UO!AF760</f>
        <v>0</v>
      </c>
      <c r="AH69" s="151">
        <f>Produccion_UO!AG760</f>
        <v>0</v>
      </c>
      <c r="AI69" s="151">
        <f>Produccion_UO!AH760</f>
        <v>0</v>
      </c>
      <c r="AJ69" s="151">
        <f>Produccion_UO!AI760</f>
        <v>0</v>
      </c>
      <c r="AK69" s="151">
        <f>Produccion_UO!AJ760</f>
        <v>0</v>
      </c>
      <c r="AL69" s="151">
        <f>Produccion_UO!AK760</f>
        <v>0</v>
      </c>
      <c r="AM69" s="151">
        <f>Produccion_UO!AL760</f>
        <v>0</v>
      </c>
      <c r="AN69" s="151">
        <f>Produccion_UO!AM760</f>
        <v>0</v>
      </c>
      <c r="AO69" s="151">
        <f>Produccion_UO!AN760</f>
        <v>0</v>
      </c>
      <c r="AP69" s="151">
        <f>Produccion_UO!AO760</f>
        <v>0</v>
      </c>
      <c r="AQ69" s="151">
        <f>Produccion_UO!AP760</f>
        <v>0</v>
      </c>
      <c r="AR69" s="151">
        <f>Produccion_UO!AQ760</f>
        <v>0</v>
      </c>
      <c r="AS69" s="151">
        <f>Produccion_UO!AR760</f>
        <v>0</v>
      </c>
    </row>
    <row r="70" spans="2:45" x14ac:dyDescent="0.25">
      <c r="B70" t="s">
        <v>595</v>
      </c>
      <c r="C70" s="142" t="s">
        <v>664</v>
      </c>
      <c r="D70" s="146" t="s">
        <v>676</v>
      </c>
      <c r="E70" s="142" t="str">
        <f t="shared" si="2"/>
        <v>762</v>
      </c>
      <c r="F70" s="148" t="s">
        <v>673</v>
      </c>
      <c r="G70" s="148">
        <v>11</v>
      </c>
      <c r="H70" t="str">
        <f t="shared" si="1"/>
        <v>Produccion_UO!L773</v>
      </c>
      <c r="L70" t="str">
        <f>+Produccion_UO!K762</f>
        <v>11.7.2 Emisiones por AUTOGENERACION por OIL en COLECTORES</v>
      </c>
      <c r="N70" s="151">
        <f>Produccion_UO!M773</f>
        <v>116.7296918308479</v>
      </c>
      <c r="O70" s="151">
        <f>Produccion_UO!N773</f>
        <v>116.47344393622652</v>
      </c>
      <c r="P70" s="151">
        <f>Produccion_UO!O773</f>
        <v>115.79265636516618</v>
      </c>
      <c r="Q70" s="151">
        <f>Produccion_UO!P773</f>
        <v>115.11186879410587</v>
      </c>
      <c r="R70" s="151">
        <f>Produccion_UO!Q773</f>
        <v>114.43108122304552</v>
      </c>
      <c r="S70" s="151">
        <f>Produccion_UO!R773</f>
        <v>113.48968232403081</v>
      </c>
      <c r="T70" s="151">
        <f>Produccion_UO!S773</f>
        <v>112.57739457914617</v>
      </c>
      <c r="U70" s="151">
        <f>Produccion_UO!T773</f>
        <v>110.26781579528111</v>
      </c>
      <c r="V70" s="151">
        <f>Produccion_UO!U773</f>
        <v>108.31281341116845</v>
      </c>
      <c r="W70" s="151">
        <f>Produccion_UO!V773</f>
        <v>83.37187573017205</v>
      </c>
      <c r="X70" s="151">
        <f>Produccion_UO!W773</f>
        <v>82.735580108525937</v>
      </c>
      <c r="Y70" s="151">
        <f>Produccion_UO!X773</f>
        <v>82.099284486879839</v>
      </c>
      <c r="Z70" s="151">
        <f>Produccion_UO!Y773</f>
        <v>81.769981562380352</v>
      </c>
      <c r="AA70" s="151">
        <f>Produccion_UO!Z773</f>
        <v>81.440678637880865</v>
      </c>
      <c r="AB70" s="151">
        <f>Produccion_UO!AA773</f>
        <v>1.3984410434302199</v>
      </c>
      <c r="AC70" s="151">
        <f>Produccion_UO!AB773</f>
        <v>0</v>
      </c>
      <c r="AD70" s="151">
        <f>Produccion_UO!AC773</f>
        <v>0</v>
      </c>
      <c r="AE70" s="151">
        <f>Produccion_UO!AD773</f>
        <v>0</v>
      </c>
      <c r="AF70" s="151">
        <f>Produccion_UO!AE773</f>
        <v>0</v>
      </c>
      <c r="AG70" s="151">
        <f>Produccion_UO!AF773</f>
        <v>0</v>
      </c>
      <c r="AH70" s="151">
        <f>Produccion_UO!AG773</f>
        <v>0</v>
      </c>
      <c r="AI70" s="151">
        <f>Produccion_UO!AH773</f>
        <v>0</v>
      </c>
      <c r="AJ70" s="151">
        <f>Produccion_UO!AI773</f>
        <v>0</v>
      </c>
      <c r="AK70" s="151">
        <f>Produccion_UO!AJ773</f>
        <v>0</v>
      </c>
      <c r="AL70" s="151">
        <f>Produccion_UO!AK773</f>
        <v>0</v>
      </c>
      <c r="AM70" s="151">
        <f>Produccion_UO!AL773</f>
        <v>0</v>
      </c>
      <c r="AN70" s="151">
        <f>Produccion_UO!AM773</f>
        <v>0</v>
      </c>
      <c r="AO70" s="151">
        <f>Produccion_UO!AN773</f>
        <v>0</v>
      </c>
      <c r="AP70" s="151">
        <f>Produccion_UO!AO773</f>
        <v>0</v>
      </c>
      <c r="AQ70" s="151">
        <f>Produccion_UO!AP773</f>
        <v>0</v>
      </c>
      <c r="AR70" s="151">
        <f>Produccion_UO!AQ773</f>
        <v>0</v>
      </c>
      <c r="AS70" s="151">
        <f>Produccion_UO!AR773</f>
        <v>0</v>
      </c>
    </row>
    <row r="71" spans="2:45" x14ac:dyDescent="0.25">
      <c r="B71" t="s">
        <v>596</v>
      </c>
      <c r="C71" s="142" t="s">
        <v>665</v>
      </c>
      <c r="D71" s="146" t="s">
        <v>676</v>
      </c>
      <c r="E71" s="142" t="str">
        <f t="shared" si="2"/>
        <v>775</v>
      </c>
      <c r="F71" s="148" t="s">
        <v>673</v>
      </c>
      <c r="G71" s="148">
        <v>11</v>
      </c>
      <c r="H71" t="str">
        <f t="shared" si="1"/>
        <v>Produccion_UO!L786</v>
      </c>
      <c r="L71" t="str">
        <f>+Produccion_UO!K775</f>
        <v>11.7.3 Emisiones por AUTOGENERACION por DSL en COLECTORES</v>
      </c>
      <c r="N71" s="151">
        <f>Produccion_UO!M786</f>
        <v>182.93735883986864</v>
      </c>
      <c r="O71" s="151">
        <f>Produccion_UO!N786</f>
        <v>177.00016563711932</v>
      </c>
      <c r="P71" s="151">
        <f>Produccion_UO!O786</f>
        <v>76.962478636978105</v>
      </c>
      <c r="Q71" s="151">
        <f>Produccion_UO!P786</f>
        <v>2.6686685215083799</v>
      </c>
      <c r="R71" s="151">
        <f>Produccion_UO!Q786</f>
        <v>2.6724584148442698</v>
      </c>
      <c r="S71" s="151">
        <f>Produccion_UO!R786</f>
        <v>2.2089129410728501</v>
      </c>
      <c r="T71" s="151">
        <f>Produccion_UO!S786</f>
        <v>1.7453674673014401</v>
      </c>
      <c r="U71" s="151">
        <f>Produccion_UO!T786</f>
        <v>1.36392433589914</v>
      </c>
      <c r="V71" s="151">
        <f>Produccion_UO!U786</f>
        <v>0.98248120449685095</v>
      </c>
      <c r="W71" s="151">
        <f>Produccion_UO!V786</f>
        <v>0.66630589476202096</v>
      </c>
      <c r="X71" s="151">
        <f>Produccion_UO!W786</f>
        <v>0.35013058502718902</v>
      </c>
      <c r="Y71" s="151">
        <f>Produccion_UO!X786</f>
        <v>3.3955275292357999E-2</v>
      </c>
      <c r="Z71" s="151">
        <f>Produccion_UO!Y786</f>
        <v>0</v>
      </c>
      <c r="AA71" s="151">
        <f>Produccion_UO!Z786</f>
        <v>0</v>
      </c>
      <c r="AB71" s="151">
        <f>Produccion_UO!AA786</f>
        <v>0</v>
      </c>
      <c r="AC71" s="151">
        <f>Produccion_UO!AB786</f>
        <v>0</v>
      </c>
      <c r="AD71" s="151">
        <f>Produccion_UO!AC786</f>
        <v>0</v>
      </c>
      <c r="AE71" s="151">
        <f>Produccion_UO!AD786</f>
        <v>0</v>
      </c>
      <c r="AF71" s="151">
        <f>Produccion_UO!AE786</f>
        <v>0</v>
      </c>
      <c r="AG71" s="151">
        <f>Produccion_UO!AF786</f>
        <v>0</v>
      </c>
      <c r="AH71" s="151">
        <f>Produccion_UO!AG786</f>
        <v>0</v>
      </c>
      <c r="AI71" s="151">
        <f>Produccion_UO!AH786</f>
        <v>0</v>
      </c>
      <c r="AJ71" s="151">
        <f>Produccion_UO!AI786</f>
        <v>0</v>
      </c>
      <c r="AK71" s="151">
        <f>Produccion_UO!AJ786</f>
        <v>0</v>
      </c>
      <c r="AL71" s="151">
        <f>Produccion_UO!AK786</f>
        <v>0</v>
      </c>
      <c r="AM71" s="151">
        <f>Produccion_UO!AL786</f>
        <v>0</v>
      </c>
      <c r="AN71" s="151">
        <f>Produccion_UO!AM786</f>
        <v>0</v>
      </c>
      <c r="AO71" s="151">
        <f>Produccion_UO!AN786</f>
        <v>0</v>
      </c>
      <c r="AP71" s="151">
        <f>Produccion_UO!AO786</f>
        <v>0</v>
      </c>
      <c r="AQ71" s="151">
        <f>Produccion_UO!AP786</f>
        <v>0</v>
      </c>
      <c r="AR71" s="151">
        <f>Produccion_UO!AQ786</f>
        <v>0</v>
      </c>
      <c r="AS71" s="151">
        <f>Produccion_UO!AR786</f>
        <v>0</v>
      </c>
    </row>
    <row r="72" spans="2:45" x14ac:dyDescent="0.25">
      <c r="B72" t="s">
        <v>597</v>
      </c>
      <c r="C72" s="142" t="s">
        <v>666</v>
      </c>
      <c r="D72" s="146" t="s">
        <v>676</v>
      </c>
      <c r="E72" s="142" t="str">
        <f t="shared" si="2"/>
        <v>788</v>
      </c>
      <c r="F72" s="148" t="s">
        <v>673</v>
      </c>
      <c r="G72" s="148">
        <v>11</v>
      </c>
      <c r="H72" t="str">
        <f t="shared" si="1"/>
        <v>Produccion_UO!L799</v>
      </c>
      <c r="L72" t="str">
        <f>+Produccion_UO!K788</f>
        <v>11.8 Emisiones por COMPRA ELC en COLECTORES</v>
      </c>
      <c r="N72" s="151">
        <f>Produccion_UO!M799</f>
        <v>48.201190025945898</v>
      </c>
      <c r="O72" s="151">
        <f>Produccion_UO!N799</f>
        <v>47.539339705894101</v>
      </c>
      <c r="P72" s="151">
        <f>Produccion_UO!O799</f>
        <v>61.132449770939203</v>
      </c>
      <c r="Q72" s="151">
        <f>Produccion_UO!P799</f>
        <v>72.576223067772617</v>
      </c>
      <c r="R72" s="151">
        <f>Produccion_UO!Q799</f>
        <v>62.345815319457422</v>
      </c>
      <c r="S72" s="151">
        <f>Produccion_UO!R799</f>
        <v>48.76693907161949</v>
      </c>
      <c r="T72" s="151">
        <f>Produccion_UO!S799</f>
        <v>43.006618496159071</v>
      </c>
      <c r="U72" s="151">
        <f>Produccion_UO!T799</f>
        <v>38.564746298972651</v>
      </c>
      <c r="V72" s="151">
        <f>Produccion_UO!U799</f>
        <v>21.124249460434299</v>
      </c>
      <c r="W72" s="151">
        <f>Produccion_UO!V799</f>
        <v>17.498399427870499</v>
      </c>
      <c r="X72" s="151">
        <f>Produccion_UO!W799</f>
        <v>3.8113640542464302</v>
      </c>
      <c r="Y72" s="151">
        <f>Produccion_UO!X799</f>
        <v>7.49820184280237</v>
      </c>
      <c r="Z72" s="151">
        <f>Produccion_UO!Y799</f>
        <v>7.49820184280237</v>
      </c>
      <c r="AA72" s="151">
        <f>Produccion_UO!Z799</f>
        <v>0.52843640700527605</v>
      </c>
      <c r="AB72" s="151">
        <f>Produccion_UO!AA799</f>
        <v>0</v>
      </c>
      <c r="AC72" s="151">
        <f>Produccion_UO!AB799</f>
        <v>0</v>
      </c>
      <c r="AD72" s="151">
        <f>Produccion_UO!AC799</f>
        <v>0</v>
      </c>
      <c r="AE72" s="151">
        <f>Produccion_UO!AD799</f>
        <v>0</v>
      </c>
      <c r="AF72" s="151">
        <f>Produccion_UO!AE799</f>
        <v>0</v>
      </c>
      <c r="AG72" s="151">
        <f>Produccion_UO!AF799</f>
        <v>0</v>
      </c>
      <c r="AH72" s="151">
        <f>Produccion_UO!AG799</f>
        <v>0</v>
      </c>
      <c r="AI72" s="151">
        <f>Produccion_UO!AH799</f>
        <v>0</v>
      </c>
      <c r="AJ72" s="151">
        <f>Produccion_UO!AI799</f>
        <v>0</v>
      </c>
      <c r="AK72" s="151">
        <f>Produccion_UO!AJ799</f>
        <v>0</v>
      </c>
      <c r="AL72" s="151">
        <f>Produccion_UO!AK799</f>
        <v>0</v>
      </c>
      <c r="AM72" s="151">
        <f>Produccion_UO!AL799</f>
        <v>0</v>
      </c>
      <c r="AN72" s="151">
        <f>Produccion_UO!AM799</f>
        <v>0</v>
      </c>
      <c r="AO72" s="151">
        <f>Produccion_UO!AN799</f>
        <v>0</v>
      </c>
      <c r="AP72" s="151">
        <f>Produccion_UO!AO799</f>
        <v>0</v>
      </c>
      <c r="AQ72" s="151">
        <f>Produccion_UO!AP799</f>
        <v>0</v>
      </c>
      <c r="AR72" s="151">
        <f>Produccion_UO!AQ799</f>
        <v>0</v>
      </c>
      <c r="AS72" s="151">
        <f>Produccion_UO!AR799</f>
        <v>0</v>
      </c>
    </row>
    <row r="73" spans="2:45" x14ac:dyDescent="0.25">
      <c r="B73" t="s">
        <v>598</v>
      </c>
      <c r="C73" s="142" t="s">
        <v>667</v>
      </c>
      <c r="D73" s="146" t="s">
        <v>676</v>
      </c>
      <c r="E73" s="142" t="str">
        <f t="shared" si="2"/>
        <v>801</v>
      </c>
      <c r="F73" s="148" t="s">
        <v>673</v>
      </c>
      <c r="G73" s="148">
        <v>11</v>
      </c>
      <c r="H73" t="str">
        <f t="shared" ref="H73:H74" si="3">+SUBSTITUTE(SUBSTITUTE(C73,D73,F73),E73,G73+E73)</f>
        <v>Produccion_UO!L812</v>
      </c>
      <c r="L73" t="str">
        <f>+Produccion_UO!K801</f>
        <v>11.8.1 Emisiones por COMPRA ELC en COLECTORES DE PETRÓLEO</v>
      </c>
      <c r="N73" s="151">
        <f>Produccion_UO!M812</f>
        <v>48.201190025945898</v>
      </c>
      <c r="O73" s="151">
        <f>Produccion_UO!N812</f>
        <v>47.539339705894101</v>
      </c>
      <c r="P73" s="151">
        <f>Produccion_UO!O812</f>
        <v>61.132449770939203</v>
      </c>
      <c r="Q73" s="151">
        <f>Produccion_UO!P812</f>
        <v>72.576223067772617</v>
      </c>
      <c r="R73" s="151">
        <f>Produccion_UO!Q812</f>
        <v>62.345815319457422</v>
      </c>
      <c r="S73" s="151">
        <f>Produccion_UO!R812</f>
        <v>48.76693907161949</v>
      </c>
      <c r="T73" s="151">
        <f>Produccion_UO!S812</f>
        <v>43.006618496159071</v>
      </c>
      <c r="U73" s="151">
        <f>Produccion_UO!T812</f>
        <v>38.564746298972651</v>
      </c>
      <c r="V73" s="151">
        <f>Produccion_UO!U812</f>
        <v>21.124249460434299</v>
      </c>
      <c r="W73" s="151">
        <f>Produccion_UO!V812</f>
        <v>17.498399427870499</v>
      </c>
      <c r="X73" s="151">
        <f>Produccion_UO!W812</f>
        <v>3.8113640542464302</v>
      </c>
      <c r="Y73" s="151">
        <f>Produccion_UO!X812</f>
        <v>7.49820184280237</v>
      </c>
      <c r="Z73" s="151">
        <f>Produccion_UO!Y812</f>
        <v>7.49820184280237</v>
      </c>
      <c r="AA73" s="151">
        <f>Produccion_UO!Z812</f>
        <v>0.52843640700527605</v>
      </c>
      <c r="AB73" s="151">
        <f>Produccion_UO!AA812</f>
        <v>0</v>
      </c>
      <c r="AC73" s="151">
        <f>Produccion_UO!AB812</f>
        <v>0</v>
      </c>
      <c r="AD73" s="151">
        <f>Produccion_UO!AC812</f>
        <v>0</v>
      </c>
      <c r="AE73" s="151">
        <f>Produccion_UO!AD812</f>
        <v>0</v>
      </c>
      <c r="AF73" s="151">
        <f>Produccion_UO!AE812</f>
        <v>0</v>
      </c>
      <c r="AG73" s="151">
        <f>Produccion_UO!AF812</f>
        <v>0</v>
      </c>
      <c r="AH73" s="151">
        <f>Produccion_UO!AG812</f>
        <v>0</v>
      </c>
      <c r="AI73" s="151">
        <f>Produccion_UO!AH812</f>
        <v>0</v>
      </c>
      <c r="AJ73" s="151">
        <f>Produccion_UO!AI812</f>
        <v>0</v>
      </c>
      <c r="AK73" s="151">
        <f>Produccion_UO!AJ812</f>
        <v>0</v>
      </c>
      <c r="AL73" s="151">
        <f>Produccion_UO!AK812</f>
        <v>0</v>
      </c>
      <c r="AM73" s="151">
        <f>Produccion_UO!AL812</f>
        <v>0</v>
      </c>
      <c r="AN73" s="151">
        <f>Produccion_UO!AM812</f>
        <v>0</v>
      </c>
      <c r="AO73" s="151">
        <f>Produccion_UO!AN812</f>
        <v>0</v>
      </c>
      <c r="AP73" s="151">
        <f>Produccion_UO!AO812</f>
        <v>0</v>
      </c>
      <c r="AQ73" s="151">
        <f>Produccion_UO!AP812</f>
        <v>0</v>
      </c>
      <c r="AR73" s="151">
        <f>Produccion_UO!AQ812</f>
        <v>0</v>
      </c>
      <c r="AS73" s="151">
        <f>Produccion_UO!AR812</f>
        <v>0</v>
      </c>
    </row>
    <row r="74" spans="2:45" x14ac:dyDescent="0.25">
      <c r="B74" t="s">
        <v>599</v>
      </c>
      <c r="C74" s="142" t="s">
        <v>668</v>
      </c>
      <c r="D74" s="146" t="s">
        <v>676</v>
      </c>
      <c r="E74" s="142" t="str">
        <f t="shared" si="2"/>
        <v>814</v>
      </c>
      <c r="F74" s="148" t="s">
        <v>673</v>
      </c>
      <c r="G74" s="148">
        <v>11</v>
      </c>
      <c r="H74" t="str">
        <f t="shared" si="3"/>
        <v>Produccion_UO!L825</v>
      </c>
      <c r="L74" t="str">
        <f>+Produccion_UO!K814</f>
        <v>11.8.2 Emisiones por COMPRA ELC en COLECTORES DE GAS NATURAL</v>
      </c>
      <c r="N74" s="151">
        <f>Produccion_UO!M825</f>
        <v>0</v>
      </c>
      <c r="O74" s="151">
        <f>Produccion_UO!N825</f>
        <v>0</v>
      </c>
      <c r="P74" s="151">
        <f>Produccion_UO!O825</f>
        <v>0</v>
      </c>
      <c r="Q74" s="151">
        <f>Produccion_UO!P825</f>
        <v>0</v>
      </c>
      <c r="R74" s="151">
        <f>Produccion_UO!Q825</f>
        <v>0</v>
      </c>
      <c r="S74" s="151">
        <f>Produccion_UO!R825</f>
        <v>0</v>
      </c>
      <c r="T74" s="151">
        <f>Produccion_UO!S825</f>
        <v>0</v>
      </c>
      <c r="U74" s="151">
        <f>Produccion_UO!T825</f>
        <v>0</v>
      </c>
      <c r="V74" s="151">
        <f>Produccion_UO!U825</f>
        <v>0</v>
      </c>
      <c r="W74" s="151">
        <f>Produccion_UO!V825</f>
        <v>0</v>
      </c>
      <c r="X74" s="151">
        <f>Produccion_UO!W825</f>
        <v>0</v>
      </c>
      <c r="Y74" s="151">
        <f>Produccion_UO!X825</f>
        <v>0</v>
      </c>
      <c r="Z74" s="151">
        <f>Produccion_UO!Y825</f>
        <v>0</v>
      </c>
      <c r="AA74" s="151">
        <f>Produccion_UO!Z825</f>
        <v>0</v>
      </c>
      <c r="AB74" s="151">
        <f>Produccion_UO!AA825</f>
        <v>0</v>
      </c>
      <c r="AC74" s="151">
        <f>Produccion_UO!AB825</f>
        <v>0</v>
      </c>
      <c r="AD74" s="151">
        <f>Produccion_UO!AC825</f>
        <v>0</v>
      </c>
      <c r="AE74" s="151">
        <f>Produccion_UO!AD825</f>
        <v>0</v>
      </c>
      <c r="AF74" s="151">
        <f>Produccion_UO!AE825</f>
        <v>0</v>
      </c>
      <c r="AG74" s="151">
        <f>Produccion_UO!AF825</f>
        <v>0</v>
      </c>
      <c r="AH74" s="151">
        <f>Produccion_UO!AG825</f>
        <v>0</v>
      </c>
      <c r="AI74" s="151">
        <f>Produccion_UO!AH825</f>
        <v>0</v>
      </c>
      <c r="AJ74" s="151">
        <f>Produccion_UO!AI825</f>
        <v>0</v>
      </c>
      <c r="AK74" s="151">
        <f>Produccion_UO!AJ825</f>
        <v>0</v>
      </c>
      <c r="AL74" s="151">
        <f>Produccion_UO!AK825</f>
        <v>0</v>
      </c>
      <c r="AM74" s="151">
        <f>Produccion_UO!AL825</f>
        <v>0</v>
      </c>
      <c r="AN74" s="151">
        <f>Produccion_UO!AM825</f>
        <v>0</v>
      </c>
      <c r="AO74" s="151">
        <f>Produccion_UO!AN825</f>
        <v>0</v>
      </c>
      <c r="AP74" s="151">
        <f>Produccion_UO!AO825</f>
        <v>0</v>
      </c>
      <c r="AQ74" s="151">
        <f>Produccion_UO!AP825</f>
        <v>0</v>
      </c>
      <c r="AR74" s="151">
        <f>Produccion_UO!AQ825</f>
        <v>0</v>
      </c>
      <c r="AS74" s="151">
        <f>Produccion_UO!AR825</f>
        <v>0</v>
      </c>
    </row>
  </sheetData>
  <mergeCells count="8">
    <mergeCell ref="N39:AS39"/>
    <mergeCell ref="N56:AS56"/>
    <mergeCell ref="F6:G6"/>
    <mergeCell ref="D6:E6"/>
    <mergeCell ref="N13:AS13"/>
    <mergeCell ref="N21:AS21"/>
    <mergeCell ref="N26:AS26"/>
    <mergeCell ref="N29:AS29"/>
  </mergeCells>
  <phoneticPr fontId="3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3212-510D-4DB2-B895-43B4FBEED91E}">
  <sheetPr>
    <tabColor rgb="FF92D050"/>
  </sheetPr>
  <dimension ref="H1:AR825"/>
  <sheetViews>
    <sheetView showGridLines="0" topLeftCell="B91" workbookViewId="0">
      <selection activeCell="H1" sqref="H1:I1"/>
    </sheetView>
  </sheetViews>
  <sheetFormatPr baseColWidth="10" defaultRowHeight="15" x14ac:dyDescent="0.25"/>
  <cols>
    <col min="10" max="10" width="23.140625" customWidth="1"/>
    <col min="11" max="11" width="28.28515625" customWidth="1"/>
    <col min="12" max="12" width="12.7109375" customWidth="1"/>
    <col min="13" max="13" width="14.7109375" customWidth="1"/>
    <col min="15" max="15" width="13.5703125" customWidth="1"/>
    <col min="19" max="19" width="13.5703125" customWidth="1"/>
  </cols>
  <sheetData>
    <row r="1" spans="8:26" x14ac:dyDescent="0.25">
      <c r="H1" s="16" t="str">
        <f>Produccion_UO!A1</f>
        <v>Escenario</v>
      </c>
      <c r="I1" s="14" t="str">
        <f>Produccion_UO!B1</f>
        <v>DIC7</v>
      </c>
      <c r="O1" s="25"/>
      <c r="P1" s="26" t="s">
        <v>334</v>
      </c>
      <c r="Q1" s="26" t="s">
        <v>335</v>
      </c>
    </row>
    <row r="2" spans="8:26" ht="15.75" thickBot="1" x14ac:dyDescent="0.3">
      <c r="O2" s="25"/>
      <c r="P2" s="26"/>
      <c r="Q2" s="26" t="s">
        <v>336</v>
      </c>
    </row>
    <row r="3" spans="8:26" ht="16.5" thickBot="1" x14ac:dyDescent="0.3">
      <c r="K3" s="9" t="s">
        <v>320</v>
      </c>
      <c r="L3" s="9"/>
      <c r="M3" s="10" t="s">
        <v>321</v>
      </c>
      <c r="O3" s="121" t="str">
        <f>Produccion_UO!E3</f>
        <v>Energetico</v>
      </c>
      <c r="P3" s="26" t="str">
        <f>Produccion_UO!F3</f>
        <v>TJ/kbl*</v>
      </c>
      <c r="Q3" s="26" t="str">
        <f>Produccion_UO!G3</f>
        <v>t/TJ</v>
      </c>
      <c r="R3" s="120" t="str">
        <f>Produccion_UO!H3</f>
        <v>UO</v>
      </c>
      <c r="S3" s="120" t="str">
        <f>Produccion_UO!I3</f>
        <v>Unidad/PJ</v>
      </c>
    </row>
    <row r="4" spans="8:26" ht="15.75" x14ac:dyDescent="0.25">
      <c r="K4" s="9" t="s">
        <v>322</v>
      </c>
      <c r="L4" s="9"/>
      <c r="M4" s="11" t="s">
        <v>323</v>
      </c>
      <c r="O4" s="110" t="str">
        <f>Produccion_UO!E4</f>
        <v>GAS</v>
      </c>
      <c r="P4" s="28">
        <f>Produccion_UO!F4</f>
        <v>1.01</v>
      </c>
      <c r="Q4" s="28">
        <f>Produccion_UO!G4</f>
        <v>55.54</v>
      </c>
      <c r="R4" s="113">
        <f>Produccion_UO!H4</f>
        <v>2.7126000271260002</v>
      </c>
      <c r="S4" s="123" t="str">
        <f>Produccion_UO!I4</f>
        <v>MPC/d</v>
      </c>
      <c r="V4" s="105"/>
      <c r="X4" s="105"/>
      <c r="Z4" s="105"/>
    </row>
    <row r="5" spans="8:26" x14ac:dyDescent="0.25">
      <c r="K5" s="9" t="s">
        <v>324</v>
      </c>
      <c r="L5" s="9"/>
      <c r="M5" s="8" t="s">
        <v>325</v>
      </c>
      <c r="O5" s="111" t="str">
        <f>Produccion_UO!E5</f>
        <v>LOIL</v>
      </c>
      <c r="P5" s="28">
        <f>Produccion_UO!F5</f>
        <v>6.09</v>
      </c>
      <c r="Q5" s="28">
        <f>Produccion_UO!G5</f>
        <v>77.84</v>
      </c>
      <c r="R5" s="113">
        <f>Produccion_UO!H5</f>
        <v>0.44987291090267001</v>
      </c>
      <c r="S5" s="124" t="str">
        <f>Produccion_UO!I5</f>
        <v>Kb/d</v>
      </c>
      <c r="V5" s="105"/>
      <c r="X5" s="105"/>
      <c r="Z5" s="105"/>
    </row>
    <row r="6" spans="8:26" x14ac:dyDescent="0.25">
      <c r="K6" s="9" t="s">
        <v>326</v>
      </c>
      <c r="L6" s="9"/>
      <c r="M6" s="8" t="s">
        <v>327</v>
      </c>
      <c r="O6" s="111" t="str">
        <f>Produccion_UO!E6</f>
        <v>MOIL</v>
      </c>
      <c r="P6" s="27">
        <f>Produccion_UO!F6</f>
        <v>6.09</v>
      </c>
      <c r="Q6" s="27">
        <f>Produccion_UO!G6</f>
        <v>77.84</v>
      </c>
      <c r="R6" s="113">
        <f>Produccion_UO!H6</f>
        <v>0.44987291090267001</v>
      </c>
      <c r="S6" s="124" t="str">
        <f>Produccion_UO!I6</f>
        <v>Kb/d</v>
      </c>
      <c r="V6" s="105"/>
      <c r="X6" s="105"/>
      <c r="Z6" s="105"/>
    </row>
    <row r="7" spans="8:26" x14ac:dyDescent="0.25">
      <c r="K7" s="9" t="s">
        <v>328</v>
      </c>
      <c r="L7" s="9"/>
      <c r="M7" s="8" t="s">
        <v>329</v>
      </c>
      <c r="O7" s="111" t="str">
        <f>Produccion_UO!E7</f>
        <v>HOIL</v>
      </c>
      <c r="P7" s="31">
        <f>Produccion_UO!F7</f>
        <v>6.09</v>
      </c>
      <c r="Q7" s="31">
        <f>Produccion_UO!G7</f>
        <v>77.84</v>
      </c>
      <c r="R7" s="113">
        <f>Produccion_UO!H7</f>
        <v>0.44987291090267001</v>
      </c>
      <c r="S7" s="124" t="str">
        <f>Produccion_UO!I7</f>
        <v>Kb/d</v>
      </c>
      <c r="V7" s="105"/>
      <c r="X7" s="105"/>
      <c r="Z7" s="105"/>
    </row>
    <row r="8" spans="8:26" ht="15.75" x14ac:dyDescent="0.25">
      <c r="K8" s="9" t="s">
        <v>330</v>
      </c>
      <c r="L8" s="9"/>
      <c r="M8" s="11" t="s">
        <v>331</v>
      </c>
      <c r="O8" s="111" t="str">
        <f>Produccion_UO!E8</f>
        <v>GSL</v>
      </c>
      <c r="P8" s="28">
        <f>Produccion_UO!F8</f>
        <v>5.33</v>
      </c>
      <c r="Q8" s="28">
        <f>Produccion_UO!G8</f>
        <v>69.19</v>
      </c>
      <c r="R8" s="113">
        <f>Produccion_UO!H8</f>
        <v>0.51401989256984237</v>
      </c>
      <c r="S8" s="124" t="str">
        <f>Produccion_UO!I8</f>
        <v>Kb/d</v>
      </c>
      <c r="V8" s="105"/>
      <c r="X8" s="105"/>
      <c r="Z8" s="105"/>
    </row>
    <row r="9" spans="8:26" ht="15.75" x14ac:dyDescent="0.25">
      <c r="K9" s="9" t="s">
        <v>332</v>
      </c>
      <c r="L9" s="9"/>
      <c r="M9" s="11" t="s">
        <v>333</v>
      </c>
      <c r="O9" s="111" t="str">
        <f>Produccion_UO!E9</f>
        <v>DSL</v>
      </c>
      <c r="P9" s="27">
        <f>Produccion_UO!F9</f>
        <v>5.67</v>
      </c>
      <c r="Q9" s="27">
        <f>Produccion_UO!G9</f>
        <v>75.17</v>
      </c>
      <c r="R9" s="113">
        <f>Produccion_UO!H9</f>
        <v>0.48319683022879367</v>
      </c>
      <c r="S9" s="124" t="str">
        <f>Produccion_UO!I9</f>
        <v>Kb/d</v>
      </c>
      <c r="V9" s="105"/>
      <c r="X9" s="105"/>
      <c r="Z9" s="105"/>
    </row>
    <row r="10" spans="8:26" x14ac:dyDescent="0.25">
      <c r="K10" s="116"/>
      <c r="L10" s="116"/>
      <c r="O10" s="111" t="str">
        <f>Produccion_UO!E10</f>
        <v>KER</v>
      </c>
      <c r="P10" s="31">
        <f>Produccion_UO!F10</f>
        <v>4.71</v>
      </c>
      <c r="Q10" s="31">
        <f>Produccion_UO!G10</f>
        <v>87.74</v>
      </c>
      <c r="R10" s="113">
        <f>Produccion_UO!H10</f>
        <v>0.58168280836459885</v>
      </c>
      <c r="S10" s="124" t="str">
        <f>Produccion_UO!I10</f>
        <v>Kb/d</v>
      </c>
      <c r="V10" s="105"/>
      <c r="X10" s="105"/>
      <c r="Z10" s="105"/>
    </row>
    <row r="11" spans="8:26" x14ac:dyDescent="0.25">
      <c r="O11" s="111" t="str">
        <f>Produccion_UO!E11</f>
        <v>LPG</v>
      </c>
      <c r="P11" s="28">
        <f>Produccion_UO!F11</f>
        <v>4.0599999999999996</v>
      </c>
      <c r="Q11" s="28">
        <f>Produccion_UO!G11</f>
        <v>47.29</v>
      </c>
      <c r="R11" s="113">
        <f>Produccion_UO!H11</f>
        <v>0.67480936635400501</v>
      </c>
      <c r="S11" s="124" t="str">
        <f>Produccion_UO!I11</f>
        <v>Kb/d</v>
      </c>
      <c r="V11" s="105"/>
      <c r="X11" s="105"/>
      <c r="Z11" s="105"/>
    </row>
    <row r="12" spans="8:26" x14ac:dyDescent="0.25">
      <c r="O12" s="111" t="str">
        <f>Produccion_UO!E12</f>
        <v>HFO</v>
      </c>
      <c r="P12" s="27">
        <f>Produccion_UO!F12</f>
        <v>5.46</v>
      </c>
      <c r="Q12" s="27">
        <f>Produccion_UO!G12</f>
        <v>78.28</v>
      </c>
      <c r="R12" s="113">
        <f>Produccion_UO!H12</f>
        <v>0.50178132369913186</v>
      </c>
      <c r="S12" s="124" t="str">
        <f>Produccion_UO!I12</f>
        <v>Kb/d</v>
      </c>
      <c r="V12" s="105"/>
      <c r="X12" s="105"/>
      <c r="Z12" s="105"/>
    </row>
    <row r="13" spans="8:26" x14ac:dyDescent="0.25">
      <c r="O13" s="111" t="str">
        <f>Produccion_UO!E13</f>
        <v>AVG</v>
      </c>
      <c r="P13" s="27">
        <f>Produccion_UO!F13</f>
        <v>4.76</v>
      </c>
      <c r="Q13" s="27">
        <f>Produccion_UO!G13</f>
        <v>56.34</v>
      </c>
      <c r="R13" s="113">
        <f>Produccion_UO!H13</f>
        <v>0.5755726948313572</v>
      </c>
      <c r="S13" s="124" t="str">
        <f>Produccion_UO!I13</f>
        <v>Kb/d</v>
      </c>
      <c r="V13" s="105"/>
      <c r="X13" s="105"/>
      <c r="Z13" s="105"/>
    </row>
    <row r="14" spans="8:26" x14ac:dyDescent="0.25">
      <c r="O14" s="111" t="str">
        <f>Produccion_UO!E14</f>
        <v>RFG</v>
      </c>
      <c r="P14" s="31">
        <f>Produccion_UO!F14</f>
        <v>4.1900000000000004</v>
      </c>
      <c r="Q14" s="31">
        <f>Produccion_UO!G14</f>
        <v>40.78</v>
      </c>
      <c r="R14" s="113">
        <f>Produccion_UO!H14</f>
        <v>0.65387256023800955</v>
      </c>
      <c r="S14" s="124" t="str">
        <f>Produccion_UO!I14</f>
        <v>Kb/d</v>
      </c>
      <c r="V14" s="105"/>
      <c r="X14" s="105"/>
      <c r="Z14" s="105"/>
    </row>
    <row r="15" spans="8:26" ht="15.75" thickBot="1" x14ac:dyDescent="0.3">
      <c r="O15" s="112" t="str">
        <f>Produccion_UO!E15</f>
        <v>ELC</v>
      </c>
      <c r="R15" s="114">
        <f>Produccion_UO!H15</f>
        <v>277.77777777777777</v>
      </c>
      <c r="S15" s="125" t="str">
        <f>Produccion_UO!I15</f>
        <v>GWh/año</v>
      </c>
    </row>
    <row r="16" spans="8:26" ht="15.75" thickBot="1" x14ac:dyDescent="0.3">
      <c r="O16" s="117" t="str">
        <f>Produccion_UO!E16</f>
        <v>EMISIONES</v>
      </c>
      <c r="R16" s="118">
        <f>Produccion_UO!H16</f>
        <v>1</v>
      </c>
      <c r="S16" s="126" t="str">
        <f>Produccion_UO!I16</f>
        <v>Kt CO2e/año</v>
      </c>
    </row>
    <row r="17" spans="10:44" ht="15.75" thickBot="1" x14ac:dyDescent="0.3">
      <c r="O17" s="119" t="str">
        <f>Produccion_UO!E17</f>
        <v>Kb/d - Mpc/d</v>
      </c>
      <c r="R17" s="122">
        <f>Produccion_UO!H17</f>
        <v>6.0297029702970297</v>
      </c>
      <c r="S17" s="126" t="str">
        <f>Produccion_UO!I17</f>
        <v>(MPC/d) / (kb/d)</v>
      </c>
    </row>
    <row r="22" spans="10:44" ht="18.75" x14ac:dyDescent="0.3">
      <c r="K22" s="34" t="str">
        <f>+Produccion_UO!K22</f>
        <v>1. Producción Fluidos DESDE RESERVAS</v>
      </c>
      <c r="L22" s="34"/>
    </row>
    <row r="23" spans="10:44" x14ac:dyDescent="0.25">
      <c r="J23" s="67" t="s">
        <v>436</v>
      </c>
      <c r="K23" s="63" t="s">
        <v>26</v>
      </c>
      <c r="L23" s="53"/>
    </row>
    <row r="25" spans="10:44" x14ac:dyDescent="0.25"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0:44" x14ac:dyDescent="0.25">
      <c r="J26" s="24" t="s">
        <v>45</v>
      </c>
      <c r="K26" s="160" t="s">
        <v>170</v>
      </c>
      <c r="L26" s="161" t="s">
        <v>678</v>
      </c>
      <c r="M26" s="21">
        <f>+Produccion_UO!M26</f>
        <v>30.896685189332434</v>
      </c>
      <c r="N26" s="21">
        <f>+Produccion_UO!N26</f>
        <v>24.96705443510988</v>
      </c>
      <c r="O26" s="21">
        <f>+Produccion_UO!O26</f>
        <v>19.547837879866389</v>
      </c>
      <c r="P26" s="21">
        <f>+Produccion_UO!P26</f>
        <v>22.828210439766877</v>
      </c>
      <c r="Q26" s="21">
        <f>+Produccion_UO!Q26</f>
        <v>21.758788442095327</v>
      </c>
      <c r="R26" s="21">
        <f>+Produccion_UO!R26</f>
        <v>0</v>
      </c>
      <c r="S26" s="21">
        <f>+Produccion_UO!S26</f>
        <v>0</v>
      </c>
      <c r="T26" s="21">
        <f>+Produccion_UO!T26</f>
        <v>0</v>
      </c>
      <c r="U26" s="21">
        <f>+Produccion_UO!U26</f>
        <v>0</v>
      </c>
      <c r="V26" s="21">
        <f>+Produccion_UO!V26</f>
        <v>0</v>
      </c>
      <c r="W26" s="21">
        <f>+Produccion_UO!W26</f>
        <v>0</v>
      </c>
      <c r="X26" s="21">
        <f>+Produccion_UO!X26</f>
        <v>0</v>
      </c>
      <c r="Y26" s="21">
        <f>+Produccion_UO!Y26</f>
        <v>0</v>
      </c>
      <c r="Z26" s="21">
        <f>+Produccion_UO!Z26</f>
        <v>0</v>
      </c>
      <c r="AA26" s="21">
        <f>+Produccion_UO!AA26</f>
        <v>0</v>
      </c>
      <c r="AB26" s="21">
        <f>+Produccion_UO!AB26</f>
        <v>0</v>
      </c>
      <c r="AC26" s="21">
        <f>+Produccion_UO!AC26</f>
        <v>0</v>
      </c>
      <c r="AD26" s="21">
        <f>+Produccion_UO!AD26</f>
        <v>0</v>
      </c>
      <c r="AE26" s="21">
        <f>+Produccion_UO!AE26</f>
        <v>0</v>
      </c>
      <c r="AF26" s="21">
        <f>+Produccion_UO!AF26</f>
        <v>0</v>
      </c>
      <c r="AG26" s="21">
        <f>+Produccion_UO!AG26</f>
        <v>0</v>
      </c>
      <c r="AH26" s="21">
        <f>+Produccion_UO!AH26</f>
        <v>0</v>
      </c>
      <c r="AI26" s="21">
        <f>+Produccion_UO!AI26</f>
        <v>0</v>
      </c>
      <c r="AJ26" s="21">
        <f>+Produccion_UO!AJ26</f>
        <v>0</v>
      </c>
      <c r="AK26" s="21">
        <f>+Produccion_UO!AK26</f>
        <v>0</v>
      </c>
      <c r="AL26" s="21">
        <f>+Produccion_UO!AL26</f>
        <v>0</v>
      </c>
      <c r="AM26" s="21">
        <f>+Produccion_UO!AM26</f>
        <v>0</v>
      </c>
      <c r="AN26" s="21">
        <f>+Produccion_UO!AN26</f>
        <v>0</v>
      </c>
      <c r="AO26" s="21">
        <f>+Produccion_UO!AO26</f>
        <v>0</v>
      </c>
      <c r="AP26" s="21">
        <f>+Produccion_UO!AP26</f>
        <v>0</v>
      </c>
      <c r="AQ26" s="21">
        <f>+Produccion_UO!AQ26</f>
        <v>0</v>
      </c>
      <c r="AR26" s="21">
        <f>+Produccion_UO!AR26</f>
        <v>0</v>
      </c>
    </row>
    <row r="27" spans="10:44" x14ac:dyDescent="0.25">
      <c r="J27" s="24" t="s">
        <v>46</v>
      </c>
      <c r="K27" s="160" t="s">
        <v>171</v>
      </c>
      <c r="L27" s="161" t="s">
        <v>679</v>
      </c>
      <c r="M27" s="21">
        <f>+Produccion_UO!M27+Produccion_UO!M28</f>
        <v>472.55685860337087</v>
      </c>
      <c r="N27" s="21">
        <f>+Produccion_UO!N27+Produccion_UO!N28</f>
        <v>469.5876374064332</v>
      </c>
      <c r="O27" s="21">
        <f>+Produccion_UO!O27+Produccion_UO!O28</f>
        <v>437.77779842455504</v>
      </c>
      <c r="P27" s="21">
        <f>+Produccion_UO!P27+Produccion_UO!P28</f>
        <v>421.85194333448237</v>
      </c>
      <c r="Q27" s="21">
        <f>+Produccion_UO!Q27+Produccion_UO!Q28</f>
        <v>379.58424593222537</v>
      </c>
      <c r="R27" s="21">
        <f>+Produccion_UO!R27+Produccion_UO!R28</f>
        <v>322.11904001684729</v>
      </c>
      <c r="S27" s="21">
        <f>+Produccion_UO!S27+Produccion_UO!S28</f>
        <v>301.13278897812989</v>
      </c>
      <c r="T27" s="21">
        <f>+Produccion_UO!T27+Produccion_UO!T28</f>
        <v>284.49088299497987</v>
      </c>
      <c r="U27" s="21">
        <f>+Produccion_UO!U27+Produccion_UO!U28</f>
        <v>198.44985391331059</v>
      </c>
      <c r="V27" s="21">
        <f>+Produccion_UO!V27+Produccion_UO!V28</f>
        <v>181.26442808663651</v>
      </c>
      <c r="W27" s="21">
        <f>+Produccion_UO!W27+Produccion_UO!W28</f>
        <v>115.0136698783389</v>
      </c>
      <c r="X27" s="21">
        <f>+Produccion_UO!X27+Produccion_UO!X28</f>
        <v>110.6589034561302</v>
      </c>
      <c r="Y27" s="21">
        <f>+Produccion_UO!Y27+Produccion_UO!Y28</f>
        <v>110.6589034561302</v>
      </c>
      <c r="Z27" s="21">
        <f>+Produccion_UO!Z27+Produccion_UO!Z28</f>
        <v>78.359282983859913</v>
      </c>
      <c r="AA27" s="21">
        <f>+Produccion_UO!AA27+Produccion_UO!AA28</f>
        <v>0</v>
      </c>
      <c r="AB27" s="21">
        <f>+Produccion_UO!AB27+Produccion_UO!AB28</f>
        <v>0</v>
      </c>
      <c r="AC27" s="21">
        <f>+Produccion_UO!AC27+Produccion_UO!AC28</f>
        <v>0</v>
      </c>
      <c r="AD27" s="21">
        <f>+Produccion_UO!AD27+Produccion_UO!AD28</f>
        <v>0</v>
      </c>
      <c r="AE27" s="21">
        <f>+Produccion_UO!AE27+Produccion_UO!AE28</f>
        <v>0</v>
      </c>
      <c r="AF27" s="21">
        <f>+Produccion_UO!AF27+Produccion_UO!AF28</f>
        <v>0</v>
      </c>
      <c r="AG27" s="21">
        <f>+Produccion_UO!AG27+Produccion_UO!AG28</f>
        <v>0</v>
      </c>
      <c r="AH27" s="21">
        <f>+Produccion_UO!AH27+Produccion_UO!AH28</f>
        <v>0</v>
      </c>
      <c r="AI27" s="21">
        <f>+Produccion_UO!AI27+Produccion_UO!AI28</f>
        <v>0</v>
      </c>
      <c r="AJ27" s="21">
        <f>+Produccion_UO!AJ27+Produccion_UO!AJ28</f>
        <v>0</v>
      </c>
      <c r="AK27" s="21">
        <f>+Produccion_UO!AK27+Produccion_UO!AK28</f>
        <v>0</v>
      </c>
      <c r="AL27" s="21">
        <f>+Produccion_UO!AL27+Produccion_UO!AL28</f>
        <v>0</v>
      </c>
      <c r="AM27" s="21">
        <f>+Produccion_UO!AM27+Produccion_UO!AM28</f>
        <v>0</v>
      </c>
      <c r="AN27" s="21">
        <f>+Produccion_UO!AN27+Produccion_UO!AN28</f>
        <v>0</v>
      </c>
      <c r="AO27" s="21">
        <f>+Produccion_UO!AO27+Produccion_UO!AO28</f>
        <v>0</v>
      </c>
      <c r="AP27" s="21">
        <f>+Produccion_UO!AP27+Produccion_UO!AP28</f>
        <v>0</v>
      </c>
      <c r="AQ27" s="21">
        <f>+Produccion_UO!AQ27+Produccion_UO!AQ28</f>
        <v>0</v>
      </c>
      <c r="AR27" s="21">
        <f>+Produccion_UO!AR27+Produccion_UO!AR28</f>
        <v>0</v>
      </c>
    </row>
    <row r="28" spans="10:44" x14ac:dyDescent="0.25">
      <c r="J28" s="24" t="s">
        <v>47</v>
      </c>
      <c r="K28" s="160" t="s">
        <v>172</v>
      </c>
      <c r="L28" s="16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</row>
    <row r="29" spans="10:44" x14ac:dyDescent="0.25">
      <c r="J29" s="24" t="s">
        <v>48</v>
      </c>
      <c r="K29" s="160" t="s">
        <v>173</v>
      </c>
      <c r="L29" s="161" t="s">
        <v>683</v>
      </c>
      <c r="M29" s="21">
        <f>+Produccion_UO!M29</f>
        <v>3.2771823621709291</v>
      </c>
      <c r="N29" s="21">
        <f>+Produccion_UO!N29</f>
        <v>3.0968182238583037</v>
      </c>
      <c r="O29" s="21">
        <f>+Produccion_UO!O29</f>
        <v>2.9606943458865107</v>
      </c>
      <c r="P29" s="21">
        <f>+Produccion_UO!P29</f>
        <v>2.8245704679147132</v>
      </c>
      <c r="Q29" s="21">
        <f>+Produccion_UO!Q29</f>
        <v>2.6884465899429202</v>
      </c>
      <c r="R29" s="21">
        <f>+Produccion_UO!R29</f>
        <v>2.5523227119711271</v>
      </c>
      <c r="S29" s="21">
        <f>+Produccion_UO!S29</f>
        <v>2.4161988339993341</v>
      </c>
      <c r="T29" s="21">
        <f>+Produccion_UO!T29</f>
        <v>0.27527122616092226</v>
      </c>
      <c r="U29" s="21">
        <f>+Produccion_UO!U29</f>
        <v>0</v>
      </c>
      <c r="V29" s="21">
        <f>+Produccion_UO!V29</f>
        <v>0</v>
      </c>
      <c r="W29" s="21">
        <f>+Produccion_UO!W29</f>
        <v>0</v>
      </c>
      <c r="X29" s="21">
        <f>+Produccion_UO!X29</f>
        <v>0</v>
      </c>
      <c r="Y29" s="21">
        <f>+Produccion_UO!Y29</f>
        <v>0</v>
      </c>
      <c r="Z29" s="21">
        <f>+Produccion_UO!Z29</f>
        <v>0</v>
      </c>
      <c r="AA29" s="21">
        <f>+Produccion_UO!AA29</f>
        <v>0</v>
      </c>
      <c r="AB29" s="21">
        <f>+Produccion_UO!AB29</f>
        <v>0</v>
      </c>
      <c r="AC29" s="21">
        <f>+Produccion_UO!AC29</f>
        <v>0</v>
      </c>
      <c r="AD29" s="21">
        <f>+Produccion_UO!AD29</f>
        <v>0</v>
      </c>
      <c r="AE29" s="21">
        <f>+Produccion_UO!AE29</f>
        <v>0</v>
      </c>
      <c r="AF29" s="21">
        <f>+Produccion_UO!AF29</f>
        <v>0</v>
      </c>
      <c r="AG29" s="21">
        <f>+Produccion_UO!AG29</f>
        <v>0</v>
      </c>
      <c r="AH29" s="21">
        <f>+Produccion_UO!AH29</f>
        <v>0</v>
      </c>
      <c r="AI29" s="21">
        <f>+Produccion_UO!AI29</f>
        <v>0</v>
      </c>
      <c r="AJ29" s="21">
        <f>+Produccion_UO!AJ29</f>
        <v>0</v>
      </c>
      <c r="AK29" s="21">
        <f>+Produccion_UO!AK29</f>
        <v>0</v>
      </c>
      <c r="AL29" s="21">
        <f>+Produccion_UO!AL29</f>
        <v>0</v>
      </c>
      <c r="AM29" s="21">
        <f>+Produccion_UO!AM29</f>
        <v>0</v>
      </c>
      <c r="AN29" s="21">
        <f>+Produccion_UO!AN29</f>
        <v>0</v>
      </c>
      <c r="AO29" s="21">
        <f>+Produccion_UO!AO29</f>
        <v>0</v>
      </c>
      <c r="AP29" s="21">
        <f>+Produccion_UO!AP29</f>
        <v>0</v>
      </c>
      <c r="AQ29" s="21">
        <f>+Produccion_UO!AQ29</f>
        <v>0</v>
      </c>
      <c r="AR29" s="21">
        <f>+Produccion_UO!AR29</f>
        <v>0</v>
      </c>
    </row>
    <row r="30" spans="10:44" x14ac:dyDescent="0.25">
      <c r="J30" s="24" t="s">
        <v>49</v>
      </c>
      <c r="K30" s="160" t="s">
        <v>174</v>
      </c>
      <c r="L30" s="161" t="s">
        <v>681</v>
      </c>
      <c r="M30" s="21">
        <f>+Produccion_UO!M30</f>
        <v>74.777099917877507</v>
      </c>
      <c r="N30" s="21">
        <f>+Produccion_UO!N30</f>
        <v>69.555095063480678</v>
      </c>
      <c r="O30" s="21">
        <f>+Produccion_UO!O30</f>
        <v>64.049134188954724</v>
      </c>
      <c r="P30" s="21">
        <f>+Produccion_UO!P30</f>
        <v>58.543173314428778</v>
      </c>
      <c r="Q30" s="21">
        <f>+Produccion_UO!Q30</f>
        <v>53.037212439902824</v>
      </c>
      <c r="R30" s="21">
        <f>+Produccion_UO!R30</f>
        <v>47.135651726439484</v>
      </c>
      <c r="S30" s="21">
        <f>+Produccion_UO!S30</f>
        <v>41.23409101297591</v>
      </c>
      <c r="T30" s="21">
        <f>+Produccion_UO!T30</f>
        <v>37.15791587900889</v>
      </c>
      <c r="U30" s="21">
        <f>+Produccion_UO!U30</f>
        <v>30.773427275789864</v>
      </c>
      <c r="V30" s="21">
        <f>+Produccion_UO!V30</f>
        <v>0</v>
      </c>
      <c r="W30" s="21">
        <f>+Produccion_UO!W30</f>
        <v>0</v>
      </c>
      <c r="X30" s="21">
        <f>+Produccion_UO!X30</f>
        <v>0</v>
      </c>
      <c r="Y30" s="21">
        <f>+Produccion_UO!Y30</f>
        <v>0</v>
      </c>
      <c r="Z30" s="21">
        <f>+Produccion_UO!Z30</f>
        <v>0</v>
      </c>
      <c r="AA30" s="21">
        <f>+Produccion_UO!AA30</f>
        <v>0</v>
      </c>
      <c r="AB30" s="21">
        <f>+Produccion_UO!AB30</f>
        <v>0</v>
      </c>
      <c r="AC30" s="21">
        <f>+Produccion_UO!AC30</f>
        <v>0</v>
      </c>
      <c r="AD30" s="21">
        <f>+Produccion_UO!AD30</f>
        <v>0</v>
      </c>
      <c r="AE30" s="21">
        <f>+Produccion_UO!AE30</f>
        <v>0</v>
      </c>
      <c r="AF30" s="21">
        <f>+Produccion_UO!AF30</f>
        <v>0</v>
      </c>
      <c r="AG30" s="21">
        <f>+Produccion_UO!AG30</f>
        <v>0</v>
      </c>
      <c r="AH30" s="21">
        <f>+Produccion_UO!AH30</f>
        <v>0</v>
      </c>
      <c r="AI30" s="21">
        <f>+Produccion_UO!AI30</f>
        <v>0</v>
      </c>
      <c r="AJ30" s="21">
        <f>+Produccion_UO!AJ30</f>
        <v>0</v>
      </c>
      <c r="AK30" s="21">
        <f>+Produccion_UO!AK30</f>
        <v>0</v>
      </c>
      <c r="AL30" s="21">
        <f>+Produccion_UO!AL30</f>
        <v>0</v>
      </c>
      <c r="AM30" s="21">
        <f>+Produccion_UO!AM30</f>
        <v>0</v>
      </c>
      <c r="AN30" s="21">
        <f>+Produccion_UO!AN30</f>
        <v>0</v>
      </c>
      <c r="AO30" s="21">
        <f>+Produccion_UO!AO30</f>
        <v>0</v>
      </c>
      <c r="AP30" s="21">
        <f>+Produccion_UO!AP30</f>
        <v>0</v>
      </c>
      <c r="AQ30" s="21">
        <f>+Produccion_UO!AQ30</f>
        <v>0</v>
      </c>
      <c r="AR30" s="21">
        <f>+Produccion_UO!AR30</f>
        <v>0</v>
      </c>
    </row>
    <row r="31" spans="10:44" x14ac:dyDescent="0.25">
      <c r="J31" s="24" t="s">
        <v>50</v>
      </c>
      <c r="K31" s="160" t="s">
        <v>175</v>
      </c>
      <c r="L31" s="161" t="s">
        <v>682</v>
      </c>
      <c r="M31" s="21">
        <f>+Produccion_UO!M31</f>
        <v>13.544204945313224</v>
      </c>
      <c r="N31" s="21">
        <f>+Produccion_UO!N31</f>
        <v>12.624389672668016</v>
      </c>
      <c r="O31" s="21">
        <f>+Produccion_UO!O31</f>
        <v>12.043636801695886</v>
      </c>
      <c r="P31" s="21">
        <f>+Produccion_UO!P31</f>
        <v>11.462883930723711</v>
      </c>
      <c r="Q31" s="21">
        <f>+Produccion_UO!Q31</f>
        <v>10.882131059751535</v>
      </c>
      <c r="R31" s="21">
        <f>+Produccion_UO!R31</f>
        <v>10.038782025212273</v>
      </c>
      <c r="S31" s="21">
        <f>+Produccion_UO!S31</f>
        <v>9.195432990673055</v>
      </c>
      <c r="T31" s="21">
        <f>+Produccion_UO!T31</f>
        <v>8.4931331182925973</v>
      </c>
      <c r="U31" s="21">
        <f>+Produccion_UO!U31</f>
        <v>7.790833245912185</v>
      </c>
      <c r="V31" s="21">
        <f>+Produccion_UO!V31</f>
        <v>7.1210786505442112</v>
      </c>
      <c r="W31" s="21">
        <f>+Produccion_UO!W31</f>
        <v>6.4513240551762383</v>
      </c>
      <c r="X31" s="21">
        <f>+Produccion_UO!X31</f>
        <v>5.7815694598082645</v>
      </c>
      <c r="Y31" s="21">
        <f>+Produccion_UO!Y31</f>
        <v>5.4349504678669271</v>
      </c>
      <c r="Z31" s="21">
        <f>+Produccion_UO!Z31</f>
        <v>5.0883314759256359</v>
      </c>
      <c r="AA31" s="21">
        <f>+Produccion_UO!AA31</f>
        <v>1.5108698913892975</v>
      </c>
      <c r="AB31" s="21">
        <f>+Produccion_UO!AB31</f>
        <v>0</v>
      </c>
      <c r="AC31" s="21">
        <f>+Produccion_UO!AC31</f>
        <v>0</v>
      </c>
      <c r="AD31" s="21">
        <f>+Produccion_UO!AD31</f>
        <v>0</v>
      </c>
      <c r="AE31" s="21">
        <f>+Produccion_UO!AE31</f>
        <v>0</v>
      </c>
      <c r="AF31" s="21">
        <f>+Produccion_UO!AF31</f>
        <v>0</v>
      </c>
      <c r="AG31" s="21">
        <f>+Produccion_UO!AG31</f>
        <v>0</v>
      </c>
      <c r="AH31" s="21">
        <f>+Produccion_UO!AH31</f>
        <v>0</v>
      </c>
      <c r="AI31" s="21">
        <f>+Produccion_UO!AI31</f>
        <v>0</v>
      </c>
      <c r="AJ31" s="21">
        <f>+Produccion_UO!AJ31</f>
        <v>0</v>
      </c>
      <c r="AK31" s="21">
        <f>+Produccion_UO!AK31</f>
        <v>0</v>
      </c>
      <c r="AL31" s="21">
        <f>+Produccion_UO!AL31</f>
        <v>0</v>
      </c>
      <c r="AM31" s="21">
        <f>+Produccion_UO!AM31</f>
        <v>0</v>
      </c>
      <c r="AN31" s="21">
        <f>+Produccion_UO!AN31</f>
        <v>0</v>
      </c>
      <c r="AO31" s="21">
        <f>+Produccion_UO!AO31</f>
        <v>0</v>
      </c>
      <c r="AP31" s="21">
        <f>+Produccion_UO!AP31</f>
        <v>0</v>
      </c>
      <c r="AQ31" s="21">
        <f>+Produccion_UO!AQ31</f>
        <v>0</v>
      </c>
      <c r="AR31" s="21">
        <f>+Produccion_UO!AR31</f>
        <v>0</v>
      </c>
    </row>
    <row r="32" spans="10:44" x14ac:dyDescent="0.25">
      <c r="J32" s="24" t="s">
        <v>51</v>
      </c>
      <c r="K32" s="160" t="s">
        <v>176</v>
      </c>
      <c r="L32" s="161" t="s">
        <v>680</v>
      </c>
      <c r="M32" s="21">
        <f>+Produccion_UO!M32</f>
        <v>6.3218694827999649</v>
      </c>
      <c r="N32" s="21">
        <f>+Produccion_UO!N32</f>
        <v>6.2070049434735592</v>
      </c>
      <c r="O32" s="21">
        <f>+Produccion_UO!O32</f>
        <v>6.2108743090491938</v>
      </c>
      <c r="P32" s="21">
        <f>+Produccion_UO!P32</f>
        <v>6.2147436746248284</v>
      </c>
      <c r="Q32" s="21">
        <f>+Produccion_UO!Q32</f>
        <v>6.2186130402004638</v>
      </c>
      <c r="R32" s="21">
        <f>+Produccion_UO!R32</f>
        <v>5.7453472408780621</v>
      </c>
      <c r="S32" s="21">
        <f>+Produccion_UO!S32</f>
        <v>5.2720814415556152</v>
      </c>
      <c r="T32" s="21">
        <f>+Produccion_UO!T32</f>
        <v>4.8826396312183906</v>
      </c>
      <c r="U32" s="21">
        <f>+Produccion_UO!U32</f>
        <v>4.493197820881198</v>
      </c>
      <c r="V32" s="21">
        <f>+Produccion_UO!V32</f>
        <v>4.1703924670283419</v>
      </c>
      <c r="W32" s="21">
        <f>+Produccion_UO!W32</f>
        <v>3.8475871131754822</v>
      </c>
      <c r="X32" s="21">
        <f>+Produccion_UO!X32</f>
        <v>3.5247817593226265</v>
      </c>
      <c r="Y32" s="21">
        <f>+Produccion_UO!Y32</f>
        <v>3.2983260208807388</v>
      </c>
      <c r="Z32" s="21">
        <f>+Produccion_UO!Z32</f>
        <v>3.0718702824388511</v>
      </c>
      <c r="AA32" s="21">
        <f>+Produccion_UO!AA32</f>
        <v>1.4892579413941067</v>
      </c>
      <c r="AB32" s="21">
        <f>+Produccion_UO!AB32</f>
        <v>0</v>
      </c>
      <c r="AC32" s="21">
        <f>+Produccion_UO!AC32</f>
        <v>0</v>
      </c>
      <c r="AD32" s="21">
        <f>+Produccion_UO!AD32</f>
        <v>0</v>
      </c>
      <c r="AE32" s="21">
        <f>+Produccion_UO!AE32</f>
        <v>0</v>
      </c>
      <c r="AF32" s="21">
        <f>+Produccion_UO!AF32</f>
        <v>0</v>
      </c>
      <c r="AG32" s="21">
        <f>+Produccion_UO!AG32</f>
        <v>0</v>
      </c>
      <c r="AH32" s="21">
        <f>+Produccion_UO!AH32</f>
        <v>0</v>
      </c>
      <c r="AI32" s="21">
        <f>+Produccion_UO!AI32</f>
        <v>0</v>
      </c>
      <c r="AJ32" s="21">
        <f>+Produccion_UO!AJ32</f>
        <v>0</v>
      </c>
      <c r="AK32" s="21">
        <f>+Produccion_UO!AK32</f>
        <v>0</v>
      </c>
      <c r="AL32" s="21">
        <f>+Produccion_UO!AL32</f>
        <v>0</v>
      </c>
      <c r="AM32" s="21">
        <f>+Produccion_UO!AM32</f>
        <v>0</v>
      </c>
      <c r="AN32" s="21">
        <f>+Produccion_UO!AN32</f>
        <v>0</v>
      </c>
      <c r="AO32" s="21">
        <f>+Produccion_UO!AO32</f>
        <v>0</v>
      </c>
      <c r="AP32" s="21">
        <f>+Produccion_UO!AP32</f>
        <v>0</v>
      </c>
      <c r="AQ32" s="21">
        <f>+Produccion_UO!AQ32</f>
        <v>0</v>
      </c>
      <c r="AR32" s="21">
        <f>+Produccion_UO!AR32</f>
        <v>0</v>
      </c>
    </row>
    <row r="33" spans="10:44" x14ac:dyDescent="0.25">
      <c r="J33" s="73"/>
      <c r="K33" s="73"/>
      <c r="L33" s="73"/>
      <c r="M33" s="75">
        <f>+SUM(M26:M32)</f>
        <v>601.37390050086492</v>
      </c>
      <c r="N33" s="75">
        <f t="shared" ref="N33:AR33" si="0">+SUM(N26:N32)</f>
        <v>586.03799974502363</v>
      </c>
      <c r="O33" s="75">
        <f t="shared" si="0"/>
        <v>542.58997595000778</v>
      </c>
      <c r="P33" s="75">
        <f t="shared" si="0"/>
        <v>523.72552516194128</v>
      </c>
      <c r="Q33" s="75">
        <f t="shared" si="0"/>
        <v>474.16943750411849</v>
      </c>
      <c r="R33" s="75">
        <f t="shared" si="0"/>
        <v>387.59114372134826</v>
      </c>
      <c r="S33" s="75">
        <f t="shared" si="0"/>
        <v>359.25059325733378</v>
      </c>
      <c r="T33" s="75">
        <f t="shared" si="0"/>
        <v>335.29984284966065</v>
      </c>
      <c r="U33" s="75">
        <f t="shared" si="0"/>
        <v>241.50731225589382</v>
      </c>
      <c r="V33" s="75">
        <f t="shared" si="0"/>
        <v>192.55589920420906</v>
      </c>
      <c r="W33" s="75">
        <f t="shared" si="0"/>
        <v>125.31258104669062</v>
      </c>
      <c r="X33" s="75">
        <f t="shared" si="0"/>
        <v>119.96525467526109</v>
      </c>
      <c r="Y33" s="75">
        <f t="shared" si="0"/>
        <v>119.39217994487787</v>
      </c>
      <c r="Z33" s="75">
        <f t="shared" si="0"/>
        <v>86.519484742224407</v>
      </c>
      <c r="AA33" s="75">
        <f t="shared" si="0"/>
        <v>3.000127832783404</v>
      </c>
      <c r="AB33" s="75">
        <f t="shared" si="0"/>
        <v>0</v>
      </c>
      <c r="AC33" s="75">
        <f t="shared" si="0"/>
        <v>0</v>
      </c>
      <c r="AD33" s="75">
        <f t="shared" si="0"/>
        <v>0</v>
      </c>
      <c r="AE33" s="75">
        <f t="shared" si="0"/>
        <v>0</v>
      </c>
      <c r="AF33" s="75">
        <f t="shared" si="0"/>
        <v>0</v>
      </c>
      <c r="AG33" s="75">
        <f t="shared" si="0"/>
        <v>0</v>
      </c>
      <c r="AH33" s="75">
        <f t="shared" si="0"/>
        <v>0</v>
      </c>
      <c r="AI33" s="75">
        <f t="shared" si="0"/>
        <v>0</v>
      </c>
      <c r="AJ33" s="75">
        <f t="shared" si="0"/>
        <v>0</v>
      </c>
      <c r="AK33" s="75">
        <f t="shared" si="0"/>
        <v>0</v>
      </c>
      <c r="AL33" s="75">
        <f t="shared" si="0"/>
        <v>0</v>
      </c>
      <c r="AM33" s="75">
        <f t="shared" si="0"/>
        <v>0</v>
      </c>
      <c r="AN33" s="75">
        <f t="shared" si="0"/>
        <v>0</v>
      </c>
      <c r="AO33" s="75">
        <f t="shared" si="0"/>
        <v>0</v>
      </c>
      <c r="AP33" s="75">
        <f t="shared" si="0"/>
        <v>0</v>
      </c>
      <c r="AQ33" s="75">
        <f t="shared" si="0"/>
        <v>0</v>
      </c>
      <c r="AR33" s="75">
        <f t="shared" si="0"/>
        <v>0</v>
      </c>
    </row>
    <row r="35" spans="10:44" ht="18.75" x14ac:dyDescent="0.3">
      <c r="K35" s="34" t="str">
        <f>+Produccion_UO!K35</f>
        <v>2. Producción de Fluidos realmente entregados al separador</v>
      </c>
      <c r="L35" s="34"/>
    </row>
    <row r="36" spans="10:44" x14ac:dyDescent="0.25">
      <c r="J36" s="67" t="s">
        <v>436</v>
      </c>
      <c r="K36" s="2" t="s">
        <v>27</v>
      </c>
      <c r="L36" s="53"/>
      <c r="M36" s="33" t="s">
        <v>351</v>
      </c>
    </row>
    <row r="38" spans="10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0:44" x14ac:dyDescent="0.25">
      <c r="J39" s="24" t="s">
        <v>93</v>
      </c>
      <c r="K39" s="2" t="s">
        <v>170</v>
      </c>
      <c r="L39" s="161" t="s">
        <v>678</v>
      </c>
      <c r="M39" s="21">
        <f>+Produccion_UO!M39</f>
        <v>30.854862874680528</v>
      </c>
      <c r="N39" s="21">
        <f>+Produccion_UO!N39</f>
        <v>24.933258576424141</v>
      </c>
      <c r="O39" s="21">
        <f>+Produccion_UO!O39</f>
        <v>19.521377571209751</v>
      </c>
      <c r="P39" s="21">
        <f>+Produccion_UO!P39</f>
        <v>22.797309759188927</v>
      </c>
      <c r="Q39" s="21">
        <f>+Produccion_UO!Q39</f>
        <v>21.729335350571336</v>
      </c>
      <c r="R39" s="21">
        <f>+Produccion_UO!R39</f>
        <v>0</v>
      </c>
      <c r="S39" s="21">
        <f>+Produccion_UO!S39</f>
        <v>0</v>
      </c>
      <c r="T39" s="21">
        <f>+Produccion_UO!T39</f>
        <v>0</v>
      </c>
      <c r="U39" s="21">
        <f>+Produccion_UO!U39</f>
        <v>0</v>
      </c>
      <c r="V39" s="21">
        <f>+Produccion_UO!V39</f>
        <v>0</v>
      </c>
      <c r="W39" s="21">
        <f>+Produccion_UO!W39</f>
        <v>0</v>
      </c>
      <c r="X39" s="21">
        <f>+Produccion_UO!X39</f>
        <v>0</v>
      </c>
      <c r="Y39" s="21">
        <f>+Produccion_UO!Y39</f>
        <v>0</v>
      </c>
      <c r="Z39" s="21">
        <f>+Produccion_UO!Z39</f>
        <v>0</v>
      </c>
      <c r="AA39" s="21">
        <f>+Produccion_UO!AA39</f>
        <v>0</v>
      </c>
      <c r="AB39" s="21">
        <f>+Produccion_UO!AB39</f>
        <v>0</v>
      </c>
      <c r="AC39" s="21">
        <f>+Produccion_UO!AC39</f>
        <v>0</v>
      </c>
      <c r="AD39" s="21">
        <f>+Produccion_UO!AD39</f>
        <v>0</v>
      </c>
      <c r="AE39" s="21">
        <f>+Produccion_UO!AE39</f>
        <v>0</v>
      </c>
      <c r="AF39" s="21">
        <f>+Produccion_UO!AF39</f>
        <v>0</v>
      </c>
      <c r="AG39" s="21">
        <f>+Produccion_UO!AG39</f>
        <v>0</v>
      </c>
      <c r="AH39" s="21">
        <f>+Produccion_UO!AH39</f>
        <v>0</v>
      </c>
      <c r="AI39" s="21">
        <f>+Produccion_UO!AI39</f>
        <v>0</v>
      </c>
      <c r="AJ39" s="21">
        <f>+Produccion_UO!AJ39</f>
        <v>0</v>
      </c>
      <c r="AK39" s="21">
        <f>+Produccion_UO!AK39</f>
        <v>0</v>
      </c>
      <c r="AL39" s="21">
        <f>+Produccion_UO!AL39</f>
        <v>0</v>
      </c>
      <c r="AM39" s="21">
        <f>+Produccion_UO!AM39</f>
        <v>0</v>
      </c>
      <c r="AN39" s="21">
        <f>+Produccion_UO!AN39</f>
        <v>0</v>
      </c>
      <c r="AO39" s="21">
        <f>+Produccion_UO!AO39</f>
        <v>0</v>
      </c>
      <c r="AP39" s="21">
        <f>+Produccion_UO!AP39</f>
        <v>0</v>
      </c>
      <c r="AQ39" s="21">
        <f>+Produccion_UO!AQ39</f>
        <v>0</v>
      </c>
      <c r="AR39" s="21">
        <f>+Produccion_UO!AR39</f>
        <v>0</v>
      </c>
    </row>
    <row r="40" spans="10:44" x14ac:dyDescent="0.25">
      <c r="J40" s="24" t="s">
        <v>94</v>
      </c>
      <c r="K40" s="2" t="s">
        <v>171</v>
      </c>
      <c r="L40" s="161" t="s">
        <v>679</v>
      </c>
      <c r="M40" s="21">
        <f>+Produccion_UO!M40+Produccion_UO!M41</f>
        <v>470.67353139632189</v>
      </c>
      <c r="N40" s="21">
        <f>+Produccion_UO!N40+Produccion_UO!N41</f>
        <v>467.60499902274921</v>
      </c>
      <c r="O40" s="21">
        <f>+Produccion_UO!O40+Produccion_UO!O41</f>
        <v>435.97213950009359</v>
      </c>
      <c r="P40" s="21">
        <f>+Produccion_UO!P40+Produccion_UO!P41</f>
        <v>420.08075352656056</v>
      </c>
      <c r="Q40" s="21">
        <f>+Produccion_UO!Q40+Produccion_UO!Q41</f>
        <v>378.08386298837394</v>
      </c>
      <c r="R40" s="21">
        <f>+Produccion_UO!R40+Produccion_UO!R41</f>
        <v>320.98323477842814</v>
      </c>
      <c r="S40" s="21">
        <f>+Produccion_UO!S40+Produccion_UO!S41</f>
        <v>300.03427400921925</v>
      </c>
      <c r="T40" s="21">
        <f>+Produccion_UO!T40+Produccion_UO!T41</f>
        <v>283.42193887024223</v>
      </c>
      <c r="U40" s="21">
        <f>+Produccion_UO!U40+Produccion_UO!U41</f>
        <v>198.03312624118112</v>
      </c>
      <c r="V40" s="21">
        <f>+Produccion_UO!V40+Produccion_UO!V41</f>
        <v>180.88214769268373</v>
      </c>
      <c r="W40" s="21">
        <f>+Produccion_UO!W40+Produccion_UO!W41</f>
        <v>114.77797037141252</v>
      </c>
      <c r="X40" s="21">
        <f>+Produccion_UO!X40+Produccion_UO!X41</f>
        <v>110.4622747049639</v>
      </c>
      <c r="Y40" s="21">
        <f>+Produccion_UO!Y40+Produccion_UO!Y41</f>
        <v>110.4622747049639</v>
      </c>
      <c r="Z40" s="21">
        <f>+Produccion_UO!Z40+Produccion_UO!Z41</f>
        <v>78.220047120551996</v>
      </c>
      <c r="AA40" s="21">
        <f>+Produccion_UO!AA40+Produccion_UO!AA41</f>
        <v>0</v>
      </c>
      <c r="AB40" s="21">
        <f>+Produccion_UO!AB40+Produccion_UO!AB41</f>
        <v>0</v>
      </c>
      <c r="AC40" s="21">
        <f>+Produccion_UO!AC40+Produccion_UO!AC41</f>
        <v>0</v>
      </c>
      <c r="AD40" s="21">
        <f>+Produccion_UO!AD40+Produccion_UO!AD41</f>
        <v>0</v>
      </c>
      <c r="AE40" s="21">
        <f>+Produccion_UO!AE40+Produccion_UO!AE41</f>
        <v>0</v>
      </c>
      <c r="AF40" s="21">
        <f>+Produccion_UO!AF40+Produccion_UO!AF41</f>
        <v>0</v>
      </c>
      <c r="AG40" s="21">
        <f>+Produccion_UO!AG40+Produccion_UO!AG41</f>
        <v>0</v>
      </c>
      <c r="AH40" s="21">
        <f>+Produccion_UO!AH40+Produccion_UO!AH41</f>
        <v>0</v>
      </c>
      <c r="AI40" s="21">
        <f>+Produccion_UO!AI40+Produccion_UO!AI41</f>
        <v>0</v>
      </c>
      <c r="AJ40" s="21">
        <f>+Produccion_UO!AJ40+Produccion_UO!AJ41</f>
        <v>0</v>
      </c>
      <c r="AK40" s="21">
        <f>+Produccion_UO!AK40+Produccion_UO!AK41</f>
        <v>0</v>
      </c>
      <c r="AL40" s="21">
        <f>+Produccion_UO!AL40+Produccion_UO!AL41</f>
        <v>0</v>
      </c>
      <c r="AM40" s="21">
        <f>+Produccion_UO!AM40+Produccion_UO!AM41</f>
        <v>0</v>
      </c>
      <c r="AN40" s="21">
        <f>+Produccion_UO!AN40+Produccion_UO!AN41</f>
        <v>0</v>
      </c>
      <c r="AO40" s="21">
        <f>+Produccion_UO!AO40+Produccion_UO!AO41</f>
        <v>0</v>
      </c>
      <c r="AP40" s="21">
        <f>+Produccion_UO!AP40+Produccion_UO!AP41</f>
        <v>0</v>
      </c>
      <c r="AQ40" s="21">
        <f>+Produccion_UO!AQ40+Produccion_UO!AQ41</f>
        <v>0</v>
      </c>
      <c r="AR40" s="21">
        <f>+Produccion_UO!AR40+Produccion_UO!AR41</f>
        <v>0</v>
      </c>
    </row>
    <row r="41" spans="10:44" x14ac:dyDescent="0.25">
      <c r="J41" s="24" t="s">
        <v>95</v>
      </c>
      <c r="K41" s="2" t="s">
        <v>172</v>
      </c>
      <c r="L41" s="16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0:44" x14ac:dyDescent="0.25">
      <c r="J42" s="24" t="s">
        <v>96</v>
      </c>
      <c r="K42" s="2" t="s">
        <v>173</v>
      </c>
      <c r="L42" s="161" t="s">
        <v>683</v>
      </c>
      <c r="M42" s="21">
        <f>+Produccion_UO!M42</f>
        <v>2.5351647209106734</v>
      </c>
      <c r="N42" s="21">
        <f>+Produccion_UO!N42</f>
        <v>2.3956385213174616</v>
      </c>
      <c r="O42" s="21">
        <f>+Produccion_UO!O42</f>
        <v>2.2903357291716402</v>
      </c>
      <c r="P42" s="21">
        <f>+Produccion_UO!P42</f>
        <v>2.1850329370258135</v>
      </c>
      <c r="Q42" s="21">
        <f>+Produccion_UO!Q42</f>
        <v>2.0797301448799921</v>
      </c>
      <c r="R42" s="21">
        <f>+Produccion_UO!R42</f>
        <v>1.9744273527341702</v>
      </c>
      <c r="S42" s="21">
        <f>+Produccion_UO!S42</f>
        <v>1.8691245605883482</v>
      </c>
      <c r="T42" s="21">
        <f>+Produccion_UO!T42</f>
        <v>0.21294448221755538</v>
      </c>
      <c r="U42" s="21">
        <f>+Produccion_UO!U42</f>
        <v>0</v>
      </c>
      <c r="V42" s="21">
        <f>+Produccion_UO!V42</f>
        <v>0</v>
      </c>
      <c r="W42" s="21">
        <f>+Produccion_UO!W42</f>
        <v>0</v>
      </c>
      <c r="X42" s="21">
        <f>+Produccion_UO!X42</f>
        <v>0</v>
      </c>
      <c r="Y42" s="21">
        <f>+Produccion_UO!Y42</f>
        <v>0</v>
      </c>
      <c r="Z42" s="21">
        <f>+Produccion_UO!Z42</f>
        <v>0</v>
      </c>
      <c r="AA42" s="21">
        <f>+Produccion_UO!AA42</f>
        <v>0</v>
      </c>
      <c r="AB42" s="21">
        <f>+Produccion_UO!AB42</f>
        <v>0</v>
      </c>
      <c r="AC42" s="21">
        <f>+Produccion_UO!AC42</f>
        <v>0</v>
      </c>
      <c r="AD42" s="21">
        <f>+Produccion_UO!AD42</f>
        <v>0</v>
      </c>
      <c r="AE42" s="21">
        <f>+Produccion_UO!AE42</f>
        <v>0</v>
      </c>
      <c r="AF42" s="21">
        <f>+Produccion_UO!AF42</f>
        <v>0</v>
      </c>
      <c r="AG42" s="21">
        <f>+Produccion_UO!AG42</f>
        <v>0</v>
      </c>
      <c r="AH42" s="21">
        <f>+Produccion_UO!AH42</f>
        <v>0</v>
      </c>
      <c r="AI42" s="21">
        <f>+Produccion_UO!AI42</f>
        <v>0</v>
      </c>
      <c r="AJ42" s="21">
        <f>+Produccion_UO!AJ42</f>
        <v>0</v>
      </c>
      <c r="AK42" s="21">
        <f>+Produccion_UO!AK42</f>
        <v>0</v>
      </c>
      <c r="AL42" s="21">
        <f>+Produccion_UO!AL42</f>
        <v>0</v>
      </c>
      <c r="AM42" s="21">
        <f>+Produccion_UO!AM42</f>
        <v>0</v>
      </c>
      <c r="AN42" s="21">
        <f>+Produccion_UO!AN42</f>
        <v>0</v>
      </c>
      <c r="AO42" s="21">
        <f>+Produccion_UO!AO42</f>
        <v>0</v>
      </c>
      <c r="AP42" s="21">
        <f>+Produccion_UO!AP42</f>
        <v>0</v>
      </c>
      <c r="AQ42" s="21">
        <f>+Produccion_UO!AQ42</f>
        <v>0</v>
      </c>
      <c r="AR42" s="21">
        <f>+Produccion_UO!AR42</f>
        <v>0</v>
      </c>
    </row>
    <row r="43" spans="10:44" x14ac:dyDescent="0.25">
      <c r="J43" s="24" t="s">
        <v>97</v>
      </c>
      <c r="K43" s="2" t="s">
        <v>174</v>
      </c>
      <c r="L43" s="161" t="s">
        <v>681</v>
      </c>
      <c r="M43" s="21">
        <f>+Produccion_UO!M43</f>
        <v>74.429128703151363</v>
      </c>
      <c r="N43" s="21">
        <f>+Produccion_UO!N43</f>
        <v>69.231424167628504</v>
      </c>
      <c r="O43" s="21">
        <f>+Produccion_UO!O43</f>
        <v>63.751084986052142</v>
      </c>
      <c r="P43" s="21">
        <f>+Produccion_UO!P43</f>
        <v>58.270745804475339</v>
      </c>
      <c r="Q43" s="21">
        <f>+Produccion_UO!Q43</f>
        <v>52.790406622898978</v>
      </c>
      <c r="R43" s="21">
        <f>+Produccion_UO!R43</f>
        <v>46.916308504969294</v>
      </c>
      <c r="S43" s="21">
        <f>+Produccion_UO!S43</f>
        <v>41.04221038703988</v>
      </c>
      <c r="T43" s="21">
        <f>+Produccion_UO!T43</f>
        <v>36.985003514938619</v>
      </c>
      <c r="U43" s="21">
        <f>+Produccion_UO!U43</f>
        <v>30.630224786228091</v>
      </c>
      <c r="V43" s="21">
        <f>+Produccion_UO!V43</f>
        <v>0</v>
      </c>
      <c r="W43" s="21">
        <f>+Produccion_UO!W43</f>
        <v>0</v>
      </c>
      <c r="X43" s="21">
        <f>+Produccion_UO!X43</f>
        <v>0</v>
      </c>
      <c r="Y43" s="21">
        <f>+Produccion_UO!Y43</f>
        <v>0</v>
      </c>
      <c r="Z43" s="21">
        <f>+Produccion_UO!Z43</f>
        <v>0</v>
      </c>
      <c r="AA43" s="21">
        <f>+Produccion_UO!AA43</f>
        <v>0</v>
      </c>
      <c r="AB43" s="21">
        <f>+Produccion_UO!AB43</f>
        <v>0</v>
      </c>
      <c r="AC43" s="21">
        <f>+Produccion_UO!AC43</f>
        <v>0</v>
      </c>
      <c r="AD43" s="21">
        <f>+Produccion_UO!AD43</f>
        <v>0</v>
      </c>
      <c r="AE43" s="21">
        <f>+Produccion_UO!AE43</f>
        <v>0</v>
      </c>
      <c r="AF43" s="21">
        <f>+Produccion_UO!AF43</f>
        <v>0</v>
      </c>
      <c r="AG43" s="21">
        <f>+Produccion_UO!AG43</f>
        <v>0</v>
      </c>
      <c r="AH43" s="21">
        <f>+Produccion_UO!AH43</f>
        <v>0</v>
      </c>
      <c r="AI43" s="21">
        <f>+Produccion_UO!AI43</f>
        <v>0</v>
      </c>
      <c r="AJ43" s="21">
        <f>+Produccion_UO!AJ43</f>
        <v>0</v>
      </c>
      <c r="AK43" s="21">
        <f>+Produccion_UO!AK43</f>
        <v>0</v>
      </c>
      <c r="AL43" s="21">
        <f>+Produccion_UO!AL43</f>
        <v>0</v>
      </c>
      <c r="AM43" s="21">
        <f>+Produccion_UO!AM43</f>
        <v>0</v>
      </c>
      <c r="AN43" s="21">
        <f>+Produccion_UO!AN43</f>
        <v>0</v>
      </c>
      <c r="AO43" s="21">
        <f>+Produccion_UO!AO43</f>
        <v>0</v>
      </c>
      <c r="AP43" s="21">
        <f>+Produccion_UO!AP43</f>
        <v>0</v>
      </c>
      <c r="AQ43" s="21">
        <f>+Produccion_UO!AQ43</f>
        <v>0</v>
      </c>
      <c r="AR43" s="21">
        <f>+Produccion_UO!AR43</f>
        <v>0</v>
      </c>
    </row>
    <row r="44" spans="10:44" x14ac:dyDescent="0.25">
      <c r="J44" s="24" t="s">
        <v>98</v>
      </c>
      <c r="K44" s="2" t="s">
        <v>175</v>
      </c>
      <c r="L44" s="161" t="s">
        <v>682</v>
      </c>
      <c r="M44" s="21">
        <f>+Produccion_UO!M44</f>
        <v>13.434635067644196</v>
      </c>
      <c r="N44" s="21">
        <f>+Produccion_UO!N44</f>
        <v>12.522260914452572</v>
      </c>
      <c r="O44" s="21">
        <f>+Produccion_UO!O44</f>
        <v>11.946206216705447</v>
      </c>
      <c r="P44" s="21">
        <f>+Produccion_UO!P44</f>
        <v>11.370151518958275</v>
      </c>
      <c r="Q44" s="21">
        <f>+Produccion_UO!Q44</f>
        <v>10.794096821211147</v>
      </c>
      <c r="R44" s="21">
        <f>+Produccion_UO!R44</f>
        <v>9.9575703097302561</v>
      </c>
      <c r="S44" s="21">
        <f>+Produccion_UO!S44</f>
        <v>9.1210437982494081</v>
      </c>
      <c r="T44" s="21">
        <f>+Produccion_UO!T44</f>
        <v>8.4244253897433481</v>
      </c>
      <c r="U44" s="21">
        <f>+Produccion_UO!U44</f>
        <v>7.7278069812372854</v>
      </c>
      <c r="V44" s="21">
        <f>+Produccion_UO!V44</f>
        <v>7.0634705650373624</v>
      </c>
      <c r="W44" s="21">
        <f>+Produccion_UO!W44</f>
        <v>6.3991341488374838</v>
      </c>
      <c r="X44" s="21">
        <f>+Produccion_UO!X44</f>
        <v>5.7347977326375599</v>
      </c>
      <c r="Y44" s="21">
        <f>+Produccion_UO!Y44</f>
        <v>5.3909828182111701</v>
      </c>
      <c r="Z44" s="21">
        <f>+Produccion_UO!Z44</f>
        <v>5.0471679037847812</v>
      </c>
      <c r="AA44" s="21">
        <f>+Produccion_UO!AA44</f>
        <v>1.4986472596555187</v>
      </c>
      <c r="AB44" s="21">
        <f>+Produccion_UO!AB44</f>
        <v>0</v>
      </c>
      <c r="AC44" s="21">
        <f>+Produccion_UO!AC44</f>
        <v>0</v>
      </c>
      <c r="AD44" s="21">
        <f>+Produccion_UO!AD44</f>
        <v>0</v>
      </c>
      <c r="AE44" s="21">
        <f>+Produccion_UO!AE44</f>
        <v>0</v>
      </c>
      <c r="AF44" s="21">
        <f>+Produccion_UO!AF44</f>
        <v>0</v>
      </c>
      <c r="AG44" s="21">
        <f>+Produccion_UO!AG44</f>
        <v>0</v>
      </c>
      <c r="AH44" s="21">
        <f>+Produccion_UO!AH44</f>
        <v>0</v>
      </c>
      <c r="AI44" s="21">
        <f>+Produccion_UO!AI44</f>
        <v>0</v>
      </c>
      <c r="AJ44" s="21">
        <f>+Produccion_UO!AJ44</f>
        <v>0</v>
      </c>
      <c r="AK44" s="21">
        <f>+Produccion_UO!AK44</f>
        <v>0</v>
      </c>
      <c r="AL44" s="21">
        <f>+Produccion_UO!AL44</f>
        <v>0</v>
      </c>
      <c r="AM44" s="21">
        <f>+Produccion_UO!AM44</f>
        <v>0</v>
      </c>
      <c r="AN44" s="21">
        <f>+Produccion_UO!AN44</f>
        <v>0</v>
      </c>
      <c r="AO44" s="21">
        <f>+Produccion_UO!AO44</f>
        <v>0</v>
      </c>
      <c r="AP44" s="21">
        <f>+Produccion_UO!AP44</f>
        <v>0</v>
      </c>
      <c r="AQ44" s="21">
        <f>+Produccion_UO!AQ44</f>
        <v>0</v>
      </c>
      <c r="AR44" s="21">
        <f>+Produccion_UO!AR44</f>
        <v>0</v>
      </c>
    </row>
    <row r="45" spans="10:44" x14ac:dyDescent="0.25">
      <c r="J45" s="24" t="s">
        <v>99</v>
      </c>
      <c r="K45" s="2" t="s">
        <v>176</v>
      </c>
      <c r="L45" s="161" t="s">
        <v>680</v>
      </c>
      <c r="M45" s="21">
        <f>+Produccion_UO!M45</f>
        <v>6.210883284547136</v>
      </c>
      <c r="N45" s="21">
        <f>+Produccion_UO!N45</f>
        <v>6.098035297218301</v>
      </c>
      <c r="O45" s="21">
        <f>+Produccion_UO!O45</f>
        <v>6.1018367325438518</v>
      </c>
      <c r="P45" s="21">
        <f>+Produccion_UO!P45</f>
        <v>6.1056381678694471</v>
      </c>
      <c r="Q45" s="21">
        <f>+Produccion_UO!Q45</f>
        <v>6.1094396031949971</v>
      </c>
      <c r="R45" s="21">
        <f>+Produccion_UO!R45</f>
        <v>5.6444824176414521</v>
      </c>
      <c r="S45" s="21">
        <f>+Produccion_UO!S45</f>
        <v>5.1795252320879053</v>
      </c>
      <c r="T45" s="21">
        <f>+Produccion_UO!T45</f>
        <v>4.7969204287606901</v>
      </c>
      <c r="U45" s="21">
        <f>+Produccion_UO!U45</f>
        <v>4.414315625433435</v>
      </c>
      <c r="V45" s="21">
        <f>+Produccion_UO!V45</f>
        <v>4.0971774146776081</v>
      </c>
      <c r="W45" s="21">
        <f>+Produccion_UO!W45</f>
        <v>3.7800392039217856</v>
      </c>
      <c r="X45" s="21">
        <f>+Produccion_UO!X45</f>
        <v>3.4629009931659582</v>
      </c>
      <c r="Y45" s="21">
        <f>+Produccion_UO!Y45</f>
        <v>3.240420892239301</v>
      </c>
      <c r="Z45" s="21">
        <f>+Produccion_UO!Z45</f>
        <v>3.0179407913126393</v>
      </c>
      <c r="AA45" s="21">
        <f>+Produccion_UO!AA45</f>
        <v>1.4631126567464472</v>
      </c>
      <c r="AB45" s="21">
        <f>+Produccion_UO!AB45</f>
        <v>0</v>
      </c>
      <c r="AC45" s="21">
        <f>+Produccion_UO!AC45</f>
        <v>0</v>
      </c>
      <c r="AD45" s="21">
        <f>+Produccion_UO!AD45</f>
        <v>0</v>
      </c>
      <c r="AE45" s="21">
        <f>+Produccion_UO!AE45</f>
        <v>0</v>
      </c>
      <c r="AF45" s="21">
        <f>+Produccion_UO!AF45</f>
        <v>0</v>
      </c>
      <c r="AG45" s="21">
        <f>+Produccion_UO!AG45</f>
        <v>0</v>
      </c>
      <c r="AH45" s="21">
        <f>+Produccion_UO!AH45</f>
        <v>0</v>
      </c>
      <c r="AI45" s="21">
        <f>+Produccion_UO!AI45</f>
        <v>0</v>
      </c>
      <c r="AJ45" s="21">
        <f>+Produccion_UO!AJ45</f>
        <v>0</v>
      </c>
      <c r="AK45" s="21">
        <f>+Produccion_UO!AK45</f>
        <v>0</v>
      </c>
      <c r="AL45" s="21">
        <f>+Produccion_UO!AL45</f>
        <v>0</v>
      </c>
      <c r="AM45" s="21">
        <f>+Produccion_UO!AM45</f>
        <v>0</v>
      </c>
      <c r="AN45" s="21">
        <f>+Produccion_UO!AN45</f>
        <v>0</v>
      </c>
      <c r="AO45" s="21">
        <f>+Produccion_UO!AO45</f>
        <v>0</v>
      </c>
      <c r="AP45" s="21">
        <f>+Produccion_UO!AP45</f>
        <v>0</v>
      </c>
      <c r="AQ45" s="21">
        <f>+Produccion_UO!AQ45</f>
        <v>0</v>
      </c>
      <c r="AR45" s="21">
        <f>+Produccion_UO!AR45</f>
        <v>0</v>
      </c>
    </row>
    <row r="46" spans="10:44" x14ac:dyDescent="0.25">
      <c r="J46" s="73"/>
      <c r="K46" s="73"/>
      <c r="L46" s="73"/>
      <c r="M46" s="75">
        <f>+SUM(M39:M45)</f>
        <v>598.13820604725572</v>
      </c>
      <c r="N46" s="75">
        <f t="shared" ref="N46" si="1">+SUM(N39:N45)</f>
        <v>582.78561649979008</v>
      </c>
      <c r="O46" s="75">
        <f t="shared" ref="O46:AR46" si="2">+SUM(O39:O45)</f>
        <v>539.58298073577646</v>
      </c>
      <c r="P46" s="75">
        <f t="shared" si="2"/>
        <v>520.80963171407836</v>
      </c>
      <c r="Q46" s="75">
        <f t="shared" si="2"/>
        <v>471.58687153113033</v>
      </c>
      <c r="R46" s="75">
        <f t="shared" si="2"/>
        <v>385.47602336350332</v>
      </c>
      <c r="S46" s="75">
        <f t="shared" si="2"/>
        <v>357.24617798718475</v>
      </c>
      <c r="T46" s="75">
        <f t="shared" si="2"/>
        <v>333.84123268590247</v>
      </c>
      <c r="U46" s="75">
        <f t="shared" si="2"/>
        <v>240.80547363407993</v>
      </c>
      <c r="V46" s="75">
        <f t="shared" si="2"/>
        <v>192.04279567239871</v>
      </c>
      <c r="W46" s="75">
        <f t="shared" si="2"/>
        <v>124.9571437241718</v>
      </c>
      <c r="X46" s="75">
        <f t="shared" si="2"/>
        <v>119.65997343076742</v>
      </c>
      <c r="Y46" s="75">
        <f t="shared" si="2"/>
        <v>119.09367841541437</v>
      </c>
      <c r="Z46" s="75">
        <f t="shared" si="2"/>
        <v>86.285155815649418</v>
      </c>
      <c r="AA46" s="75">
        <f t="shared" si="2"/>
        <v>2.9617599164019657</v>
      </c>
      <c r="AB46" s="75">
        <f t="shared" si="2"/>
        <v>0</v>
      </c>
      <c r="AC46" s="75">
        <f t="shared" si="2"/>
        <v>0</v>
      </c>
      <c r="AD46" s="75">
        <f t="shared" si="2"/>
        <v>0</v>
      </c>
      <c r="AE46" s="75">
        <f t="shared" si="2"/>
        <v>0</v>
      </c>
      <c r="AF46" s="75">
        <f t="shared" si="2"/>
        <v>0</v>
      </c>
      <c r="AG46" s="75">
        <f t="shared" si="2"/>
        <v>0</v>
      </c>
      <c r="AH46" s="75">
        <f t="shared" si="2"/>
        <v>0</v>
      </c>
      <c r="AI46" s="75">
        <f t="shared" si="2"/>
        <v>0</v>
      </c>
      <c r="AJ46" s="75">
        <f t="shared" si="2"/>
        <v>0</v>
      </c>
      <c r="AK46" s="75">
        <f t="shared" si="2"/>
        <v>0</v>
      </c>
      <c r="AL46" s="75">
        <f t="shared" si="2"/>
        <v>0</v>
      </c>
      <c r="AM46" s="75">
        <f t="shared" si="2"/>
        <v>0</v>
      </c>
      <c r="AN46" s="75">
        <f t="shared" si="2"/>
        <v>0</v>
      </c>
      <c r="AO46" s="75">
        <f t="shared" si="2"/>
        <v>0</v>
      </c>
      <c r="AP46" s="75">
        <f t="shared" si="2"/>
        <v>0</v>
      </c>
      <c r="AQ46" s="75">
        <f t="shared" si="2"/>
        <v>0</v>
      </c>
      <c r="AR46" s="75">
        <f t="shared" si="2"/>
        <v>0</v>
      </c>
    </row>
    <row r="48" spans="10:44" ht="18.75" x14ac:dyDescent="0.3">
      <c r="K48" s="34" t="str">
        <f>+Produccion_UO!K48</f>
        <v>3. Fluidos quemadas (Flaring de Gas Natural)</v>
      </c>
      <c r="L48" s="34"/>
    </row>
    <row r="49" spans="10:44" x14ac:dyDescent="0.25">
      <c r="J49" s="67" t="str">
        <f>+O17</f>
        <v>Kb/d - Mpc/d</v>
      </c>
      <c r="K49" s="128" t="s">
        <v>520</v>
      </c>
      <c r="L49" s="153"/>
      <c r="M49" s="52" t="s">
        <v>405</v>
      </c>
    </row>
    <row r="51" spans="10:44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0:44" x14ac:dyDescent="0.25">
      <c r="J52" s="62"/>
      <c r="K52" s="162" t="s">
        <v>170</v>
      </c>
      <c r="L52" s="163" t="s">
        <v>678</v>
      </c>
      <c r="M52" s="21">
        <f>+Produccion_UO!M52</f>
        <v>0.25217613488129526</v>
      </c>
      <c r="N52" s="21">
        <f>+Produccion_UO!N52</f>
        <v>0.20377898950113899</v>
      </c>
      <c r="O52" s="21">
        <f>+Produccion_UO!O52</f>
        <v>0.15954780170190741</v>
      </c>
      <c r="P52" s="21">
        <f>+Produccion_UO!P52</f>
        <v>0.18632192546506707</v>
      </c>
      <c r="Q52" s="21">
        <f>+Produccion_UO!Q52</f>
        <v>0.1775933934466348</v>
      </c>
      <c r="R52" s="21">
        <f>+Produccion_UO!R52</f>
        <v>0</v>
      </c>
      <c r="S52" s="21">
        <f>+Produccion_UO!S52</f>
        <v>0</v>
      </c>
      <c r="T52" s="21">
        <f>+Produccion_UO!T52</f>
        <v>0</v>
      </c>
      <c r="U52" s="21">
        <f>+Produccion_UO!U52</f>
        <v>0</v>
      </c>
      <c r="V52" s="21">
        <f>+Produccion_UO!V52</f>
        <v>0</v>
      </c>
      <c r="W52" s="21">
        <f>+Produccion_UO!W52</f>
        <v>0</v>
      </c>
      <c r="X52" s="21">
        <f>+Produccion_UO!X52</f>
        <v>0</v>
      </c>
      <c r="Y52" s="21">
        <f>+Produccion_UO!Y52</f>
        <v>0</v>
      </c>
      <c r="Z52" s="21">
        <f>+Produccion_UO!Z52</f>
        <v>0</v>
      </c>
      <c r="AA52" s="21">
        <f>+Produccion_UO!AA52</f>
        <v>0</v>
      </c>
      <c r="AB52" s="21">
        <f>+Produccion_UO!AB52</f>
        <v>0</v>
      </c>
      <c r="AC52" s="21">
        <f>+Produccion_UO!AC52</f>
        <v>0</v>
      </c>
      <c r="AD52" s="21">
        <f>+Produccion_UO!AD52</f>
        <v>0</v>
      </c>
      <c r="AE52" s="21">
        <f>+Produccion_UO!AE52</f>
        <v>0</v>
      </c>
      <c r="AF52" s="21">
        <f>+Produccion_UO!AF52</f>
        <v>0</v>
      </c>
      <c r="AG52" s="21">
        <f>+Produccion_UO!AG52</f>
        <v>0</v>
      </c>
      <c r="AH52" s="21">
        <f>+Produccion_UO!AH52</f>
        <v>0</v>
      </c>
      <c r="AI52" s="21">
        <f>+Produccion_UO!AI52</f>
        <v>0</v>
      </c>
      <c r="AJ52" s="21">
        <f>+Produccion_UO!AJ52</f>
        <v>0</v>
      </c>
      <c r="AK52" s="21">
        <f>+Produccion_UO!AK52</f>
        <v>0</v>
      </c>
      <c r="AL52" s="21">
        <f>+Produccion_UO!AL52</f>
        <v>0</v>
      </c>
      <c r="AM52" s="21">
        <f>+Produccion_UO!AM52</f>
        <v>0</v>
      </c>
      <c r="AN52" s="21">
        <f>+Produccion_UO!AN52</f>
        <v>0</v>
      </c>
      <c r="AO52" s="21">
        <f>+Produccion_UO!AO52</f>
        <v>0</v>
      </c>
      <c r="AP52" s="21">
        <f>+Produccion_UO!AP52</f>
        <v>0</v>
      </c>
      <c r="AQ52" s="21">
        <f>+Produccion_UO!AQ52</f>
        <v>0</v>
      </c>
      <c r="AR52" s="21">
        <f>+Produccion_UO!AR52</f>
        <v>0</v>
      </c>
    </row>
    <row r="53" spans="10:44" x14ac:dyDescent="0.25">
      <c r="J53" s="62"/>
      <c r="K53" s="162" t="s">
        <v>171</v>
      </c>
      <c r="L53" s="163" t="s">
        <v>679</v>
      </c>
      <c r="M53" s="21">
        <f>+Produccion_UO!M53+Produccion_UO!M54</f>
        <v>11.355903654384605</v>
      </c>
      <c r="N53" s="21">
        <f>+Produccion_UO!N53+Produccion_UO!N54</f>
        <v>11.954720551124261</v>
      </c>
      <c r="O53" s="21">
        <f>+Produccion_UO!O53+Produccion_UO!O54</f>
        <v>10.887586980168571</v>
      </c>
      <c r="P53" s="21">
        <f>+Produccion_UO!P53+Produccion_UO!P54</f>
        <v>10.679748445785819</v>
      </c>
      <c r="Q53" s="21">
        <f>+Produccion_UO!Q53+Produccion_UO!Q54</f>
        <v>9.0468634931237375</v>
      </c>
      <c r="R53" s="21">
        <f>+Produccion_UO!R53+Produccion_UO!R54</f>
        <v>6.848568219774803</v>
      </c>
      <c r="S53" s="21">
        <f>+Produccion_UO!S53+Produccion_UO!S54</f>
        <v>6.6237189709562054</v>
      </c>
      <c r="T53" s="21">
        <f>+Produccion_UO!T53+Produccion_UO!T54</f>
        <v>6.4454155640120252</v>
      </c>
      <c r="U53" s="21">
        <f>+Produccion_UO!U53+Produccion_UO!U54</f>
        <v>2.512744082444001</v>
      </c>
      <c r="V53" s="21">
        <f>+Produccion_UO!V53+Produccion_UO!V54</f>
        <v>2.305037226903393</v>
      </c>
      <c r="W53" s="21">
        <f>+Produccion_UO!W53+Produccion_UO!W54</f>
        <v>1.4211980170115621</v>
      </c>
      <c r="X53" s="21">
        <f>+Produccion_UO!X53+Produccion_UO!X54</f>
        <v>1.1856129649532419</v>
      </c>
      <c r="Y53" s="21">
        <f>+Produccion_UO!Y53+Produccion_UO!Y54</f>
        <v>1.1856129649532419</v>
      </c>
      <c r="Z53" s="21">
        <f>+Produccion_UO!Z53+Produccion_UO!Z54</f>
        <v>0.83955089855961795</v>
      </c>
      <c r="AA53" s="21">
        <f>+Produccion_UO!AA53+Produccion_UO!AA54</f>
        <v>0</v>
      </c>
      <c r="AB53" s="21">
        <f>+Produccion_UO!AB53+Produccion_UO!AB54</f>
        <v>0</v>
      </c>
      <c r="AC53" s="21">
        <f>+Produccion_UO!AC53+Produccion_UO!AC54</f>
        <v>0</v>
      </c>
      <c r="AD53" s="21">
        <f>+Produccion_UO!AD53+Produccion_UO!AD54</f>
        <v>0</v>
      </c>
      <c r="AE53" s="21">
        <f>+Produccion_UO!AE53+Produccion_UO!AE54</f>
        <v>0</v>
      </c>
      <c r="AF53" s="21">
        <f>+Produccion_UO!AF53+Produccion_UO!AF54</f>
        <v>0</v>
      </c>
      <c r="AG53" s="21">
        <f>+Produccion_UO!AG53+Produccion_UO!AG54</f>
        <v>0</v>
      </c>
      <c r="AH53" s="21">
        <f>+Produccion_UO!AH53+Produccion_UO!AH54</f>
        <v>0</v>
      </c>
      <c r="AI53" s="21">
        <f>+Produccion_UO!AI53+Produccion_UO!AI54</f>
        <v>0</v>
      </c>
      <c r="AJ53" s="21">
        <f>+Produccion_UO!AJ53+Produccion_UO!AJ54</f>
        <v>0</v>
      </c>
      <c r="AK53" s="21">
        <f>+Produccion_UO!AK53+Produccion_UO!AK54</f>
        <v>0</v>
      </c>
      <c r="AL53" s="21">
        <f>+Produccion_UO!AL53+Produccion_UO!AL54</f>
        <v>0</v>
      </c>
      <c r="AM53" s="21">
        <f>+Produccion_UO!AM53+Produccion_UO!AM54</f>
        <v>0</v>
      </c>
      <c r="AN53" s="21">
        <f>+Produccion_UO!AN53+Produccion_UO!AN54</f>
        <v>0</v>
      </c>
      <c r="AO53" s="21">
        <f>+Produccion_UO!AO53+Produccion_UO!AO54</f>
        <v>0</v>
      </c>
      <c r="AP53" s="21">
        <f>+Produccion_UO!AP53+Produccion_UO!AP54</f>
        <v>0</v>
      </c>
      <c r="AQ53" s="21">
        <f>+Produccion_UO!AQ53+Produccion_UO!AQ54</f>
        <v>0</v>
      </c>
      <c r="AR53" s="21">
        <f>+Produccion_UO!AR53+Produccion_UO!AR54</f>
        <v>0</v>
      </c>
    </row>
    <row r="54" spans="10:44" x14ac:dyDescent="0.25">
      <c r="J54" s="62"/>
      <c r="K54" s="162" t="s">
        <v>172</v>
      </c>
      <c r="L54" s="163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0:44" x14ac:dyDescent="0.25">
      <c r="J55" s="62"/>
      <c r="K55" s="162" t="s">
        <v>173</v>
      </c>
      <c r="L55" s="163" t="s">
        <v>683</v>
      </c>
      <c r="M55" s="21">
        <f>+Produccion_UO!M55</f>
        <v>4.4741459755197601</v>
      </c>
      <c r="N55" s="21">
        <f>+Produccion_UO!N55</f>
        <v>4.2279053351225038</v>
      </c>
      <c r="O55" s="21">
        <f>+Produccion_UO!O55</f>
        <v>4.0420633423698629</v>
      </c>
      <c r="P55" s="21">
        <f>+Produccion_UO!P55</f>
        <v>3.8562213496172273</v>
      </c>
      <c r="Q55" s="21">
        <f>+Produccion_UO!Q55</f>
        <v>3.6703793568645864</v>
      </c>
      <c r="R55" s="21">
        <f>+Produccion_UO!R55</f>
        <v>3.4845373641119481</v>
      </c>
      <c r="S55" s="21">
        <f>+Produccion_UO!S55</f>
        <v>3.2986953713593112</v>
      </c>
      <c r="T55" s="21">
        <f>+Produccion_UO!T55</f>
        <v>0.37581175308426162</v>
      </c>
      <c r="U55" s="21">
        <f>+Produccion_UO!U55</f>
        <v>0</v>
      </c>
      <c r="V55" s="21">
        <f>+Produccion_UO!V55</f>
        <v>0</v>
      </c>
      <c r="W55" s="21">
        <f>+Produccion_UO!W55</f>
        <v>0</v>
      </c>
      <c r="X55" s="21">
        <f>+Produccion_UO!X55</f>
        <v>0</v>
      </c>
      <c r="Y55" s="21">
        <f>+Produccion_UO!Y55</f>
        <v>0</v>
      </c>
      <c r="Z55" s="21">
        <f>+Produccion_UO!Z55</f>
        <v>0</v>
      </c>
      <c r="AA55" s="21">
        <f>+Produccion_UO!AA55</f>
        <v>0</v>
      </c>
      <c r="AB55" s="21">
        <f>+Produccion_UO!AB55</f>
        <v>0</v>
      </c>
      <c r="AC55" s="21">
        <f>+Produccion_UO!AC55</f>
        <v>0</v>
      </c>
      <c r="AD55" s="21">
        <f>+Produccion_UO!AD55</f>
        <v>0</v>
      </c>
      <c r="AE55" s="21">
        <f>+Produccion_UO!AE55</f>
        <v>0</v>
      </c>
      <c r="AF55" s="21">
        <f>+Produccion_UO!AF55</f>
        <v>0</v>
      </c>
      <c r="AG55" s="21">
        <f>+Produccion_UO!AG55</f>
        <v>0</v>
      </c>
      <c r="AH55" s="21">
        <f>+Produccion_UO!AH55</f>
        <v>0</v>
      </c>
      <c r="AI55" s="21">
        <f>+Produccion_UO!AI55</f>
        <v>0</v>
      </c>
      <c r="AJ55" s="21">
        <f>+Produccion_UO!AJ55</f>
        <v>0</v>
      </c>
      <c r="AK55" s="21">
        <f>+Produccion_UO!AK55</f>
        <v>0</v>
      </c>
      <c r="AL55" s="21">
        <f>+Produccion_UO!AL55</f>
        <v>0</v>
      </c>
      <c r="AM55" s="21">
        <f>+Produccion_UO!AM55</f>
        <v>0</v>
      </c>
      <c r="AN55" s="21">
        <f>+Produccion_UO!AN55</f>
        <v>0</v>
      </c>
      <c r="AO55" s="21">
        <f>+Produccion_UO!AO55</f>
        <v>0</v>
      </c>
      <c r="AP55" s="21">
        <f>+Produccion_UO!AP55</f>
        <v>0</v>
      </c>
      <c r="AQ55" s="21">
        <f>+Produccion_UO!AQ55</f>
        <v>0</v>
      </c>
      <c r="AR55" s="21">
        <f>+Produccion_UO!AR55</f>
        <v>0</v>
      </c>
    </row>
    <row r="56" spans="10:44" x14ac:dyDescent="0.25">
      <c r="J56" s="62"/>
      <c r="K56" s="162" t="s">
        <v>174</v>
      </c>
      <c r="L56" s="163" t="s">
        <v>681</v>
      </c>
      <c r="M56" s="21">
        <f>+Produccion_UO!M56</f>
        <v>2.0981630670120945</v>
      </c>
      <c r="N56" s="21">
        <f>+Produccion_UO!N56</f>
        <v>1.9516393621185575</v>
      </c>
      <c r="O56" s="21">
        <f>+Produccion_UO!O56</f>
        <v>1.797148164036364</v>
      </c>
      <c r="P56" s="21">
        <f>+Produccion_UO!P56</f>
        <v>1.6426569659568695</v>
      </c>
      <c r="Q56" s="21">
        <f>+Produccion_UO!Q56</f>
        <v>1.4881657678746758</v>
      </c>
      <c r="R56" s="21">
        <f>+Produccion_UO!R56</f>
        <v>1.3225744740133241</v>
      </c>
      <c r="S56" s="21">
        <f>+Produccion_UO!S56</f>
        <v>1.1569831801489303</v>
      </c>
      <c r="T56" s="21">
        <f>+Produccion_UO!T56</f>
        <v>1.0426101952355944</v>
      </c>
      <c r="U56" s="21">
        <f>+Produccion_UO!U56</f>
        <v>0.86346847666455173</v>
      </c>
      <c r="V56" s="21">
        <f>+Produccion_UO!V56</f>
        <v>0</v>
      </c>
      <c r="W56" s="21">
        <f>+Produccion_UO!W56</f>
        <v>0</v>
      </c>
      <c r="X56" s="21">
        <f>+Produccion_UO!X56</f>
        <v>0</v>
      </c>
      <c r="Y56" s="21">
        <f>+Produccion_UO!Y56</f>
        <v>0</v>
      </c>
      <c r="Z56" s="21">
        <f>+Produccion_UO!Z56</f>
        <v>0</v>
      </c>
      <c r="AA56" s="21">
        <f>+Produccion_UO!AA56</f>
        <v>0</v>
      </c>
      <c r="AB56" s="21">
        <f>+Produccion_UO!AB56</f>
        <v>0</v>
      </c>
      <c r="AC56" s="21">
        <f>+Produccion_UO!AC56</f>
        <v>0</v>
      </c>
      <c r="AD56" s="21">
        <f>+Produccion_UO!AD56</f>
        <v>0</v>
      </c>
      <c r="AE56" s="21">
        <f>+Produccion_UO!AE56</f>
        <v>0</v>
      </c>
      <c r="AF56" s="21">
        <f>+Produccion_UO!AF56</f>
        <v>0</v>
      </c>
      <c r="AG56" s="21">
        <f>+Produccion_UO!AG56</f>
        <v>0</v>
      </c>
      <c r="AH56" s="21">
        <f>+Produccion_UO!AH56</f>
        <v>0</v>
      </c>
      <c r="AI56" s="21">
        <f>+Produccion_UO!AI56</f>
        <v>0</v>
      </c>
      <c r="AJ56" s="21">
        <f>+Produccion_UO!AJ56</f>
        <v>0</v>
      </c>
      <c r="AK56" s="21">
        <f>+Produccion_UO!AK56</f>
        <v>0</v>
      </c>
      <c r="AL56" s="21">
        <f>+Produccion_UO!AL56</f>
        <v>0</v>
      </c>
      <c r="AM56" s="21">
        <f>+Produccion_UO!AM56</f>
        <v>0</v>
      </c>
      <c r="AN56" s="21">
        <f>+Produccion_UO!AN56</f>
        <v>0</v>
      </c>
      <c r="AO56" s="21">
        <f>+Produccion_UO!AO56</f>
        <v>0</v>
      </c>
      <c r="AP56" s="21">
        <f>+Produccion_UO!AP56</f>
        <v>0</v>
      </c>
      <c r="AQ56" s="21">
        <f>+Produccion_UO!AQ56</f>
        <v>0</v>
      </c>
      <c r="AR56" s="21">
        <f>+Produccion_UO!AR56</f>
        <v>0</v>
      </c>
    </row>
    <row r="57" spans="10:44" x14ac:dyDescent="0.25">
      <c r="J57" s="62"/>
      <c r="K57" s="162" t="s">
        <v>175</v>
      </c>
      <c r="L57" s="163" t="s">
        <v>682</v>
      </c>
      <c r="M57" s="21">
        <f>+Produccion_UO!M57</f>
        <v>0.66067381683601856</v>
      </c>
      <c r="N57" s="21">
        <f>+Produccion_UO!N57</f>
        <v>0.61580607676441379</v>
      </c>
      <c r="O57" s="21">
        <f>+Produccion_UO!O57</f>
        <v>0.58747748771462927</v>
      </c>
      <c r="P57" s="21">
        <f>+Produccion_UO!P57</f>
        <v>0.5591488986648554</v>
      </c>
      <c r="Q57" s="21">
        <f>+Produccion_UO!Q57</f>
        <v>0.53082030961481375</v>
      </c>
      <c r="R57" s="21">
        <f>+Produccion_UO!R57</f>
        <v>0.48968252206483182</v>
      </c>
      <c r="S57" s="21">
        <f>+Produccion_UO!S57</f>
        <v>0.4485447345148606</v>
      </c>
      <c r="T57" s="21">
        <f>+Produccion_UO!T57</f>
        <v>0.4142871949157701</v>
      </c>
      <c r="U57" s="21">
        <f>+Produccion_UO!U57</f>
        <v>0.38002965531696875</v>
      </c>
      <c r="V57" s="21">
        <f>+Produccion_UO!V57</f>
        <v>0.34735964429377159</v>
      </c>
      <c r="W57" s="21">
        <f>+Produccion_UO!W57</f>
        <v>0.31468963327031196</v>
      </c>
      <c r="X57" s="21">
        <f>+Produccion_UO!X57</f>
        <v>0.28201962224712018</v>
      </c>
      <c r="Y57" s="21">
        <f>+Produccion_UO!Y57</f>
        <v>0.26511186772629752</v>
      </c>
      <c r="Z57" s="21">
        <f>+Produccion_UO!Z57</f>
        <v>0.24820411320574798</v>
      </c>
      <c r="AA57" s="21">
        <f>+Produccion_UO!AA57</f>
        <v>7.3698838870012759E-2</v>
      </c>
      <c r="AB57" s="21">
        <f>+Produccion_UO!AB57</f>
        <v>0</v>
      </c>
      <c r="AC57" s="21">
        <f>+Produccion_UO!AC57</f>
        <v>0</v>
      </c>
      <c r="AD57" s="21">
        <f>+Produccion_UO!AD57</f>
        <v>0</v>
      </c>
      <c r="AE57" s="21">
        <f>+Produccion_UO!AE57</f>
        <v>0</v>
      </c>
      <c r="AF57" s="21">
        <f>+Produccion_UO!AF57</f>
        <v>0</v>
      </c>
      <c r="AG57" s="21">
        <f>+Produccion_UO!AG57</f>
        <v>0</v>
      </c>
      <c r="AH57" s="21">
        <f>+Produccion_UO!AH57</f>
        <v>0</v>
      </c>
      <c r="AI57" s="21">
        <f>+Produccion_UO!AI57</f>
        <v>0</v>
      </c>
      <c r="AJ57" s="21">
        <f>+Produccion_UO!AJ57</f>
        <v>0</v>
      </c>
      <c r="AK57" s="21">
        <f>+Produccion_UO!AK57</f>
        <v>0</v>
      </c>
      <c r="AL57" s="21">
        <f>+Produccion_UO!AL57</f>
        <v>0</v>
      </c>
      <c r="AM57" s="21">
        <f>+Produccion_UO!AM57</f>
        <v>0</v>
      </c>
      <c r="AN57" s="21">
        <f>+Produccion_UO!AN57</f>
        <v>0</v>
      </c>
      <c r="AO57" s="21">
        <f>+Produccion_UO!AO57</f>
        <v>0</v>
      </c>
      <c r="AP57" s="21">
        <f>+Produccion_UO!AP57</f>
        <v>0</v>
      </c>
      <c r="AQ57" s="21">
        <f>+Produccion_UO!AQ57</f>
        <v>0</v>
      </c>
      <c r="AR57" s="21">
        <f>+Produccion_UO!AR57</f>
        <v>0</v>
      </c>
    </row>
    <row r="58" spans="10:44" x14ac:dyDescent="0.25">
      <c r="J58" s="62"/>
      <c r="K58" s="162" t="s">
        <v>176</v>
      </c>
      <c r="L58" s="163" t="s">
        <v>680</v>
      </c>
      <c r="M58" s="21">
        <f>+Produccion_UO!M58</f>
        <v>0.66921380926705709</v>
      </c>
      <c r="N58" s="21">
        <f>+Produccion_UO!N58</f>
        <v>0.65705459969754754</v>
      </c>
      <c r="O58" s="21">
        <f>+Produccion_UO!O58</f>
        <v>0.65746419892825003</v>
      </c>
      <c r="P58" s="21">
        <f>+Produccion_UO!P58</f>
        <v>0.65787379815868474</v>
      </c>
      <c r="Q58" s="21">
        <f>+Produccion_UO!Q58</f>
        <v>0.65828339738939801</v>
      </c>
      <c r="R58" s="21">
        <f>+Produccion_UO!R58</f>
        <v>0.60818492426827253</v>
      </c>
      <c r="S58" s="21">
        <f>+Produccion_UO!S58</f>
        <v>0.5580864511468846</v>
      </c>
      <c r="T58" s="21">
        <f>+Produccion_UO!T58</f>
        <v>0.5168613296706891</v>
      </c>
      <c r="U58" s="21">
        <f>+Produccion_UO!U58</f>
        <v>0.4756362081949273</v>
      </c>
      <c r="V58" s="21">
        <f>+Produccion_UO!V58</f>
        <v>0.44146501862967197</v>
      </c>
      <c r="W58" s="21">
        <f>+Produccion_UO!W58</f>
        <v>0.40729382906436851</v>
      </c>
      <c r="X58" s="21">
        <f>+Produccion_UO!X58</f>
        <v>0.37312263949911856</v>
      </c>
      <c r="Y58" s="21">
        <f>+Produccion_UO!Y58</f>
        <v>0.34915072616470921</v>
      </c>
      <c r="Z58" s="21">
        <f>+Produccion_UO!Z58</f>
        <v>0.32517881283032668</v>
      </c>
      <c r="AA58" s="21">
        <f>+Produccion_UO!AA58</f>
        <v>0.15764830049925399</v>
      </c>
      <c r="AB58" s="21">
        <f>+Produccion_UO!AB58</f>
        <v>0</v>
      </c>
      <c r="AC58" s="21">
        <f>+Produccion_UO!AC58</f>
        <v>0</v>
      </c>
      <c r="AD58" s="21">
        <f>+Produccion_UO!AD58</f>
        <v>0</v>
      </c>
      <c r="AE58" s="21">
        <f>+Produccion_UO!AE58</f>
        <v>0</v>
      </c>
      <c r="AF58" s="21">
        <f>+Produccion_UO!AF58</f>
        <v>0</v>
      </c>
      <c r="AG58" s="21">
        <f>+Produccion_UO!AG58</f>
        <v>0</v>
      </c>
      <c r="AH58" s="21">
        <f>+Produccion_UO!AH58</f>
        <v>0</v>
      </c>
      <c r="AI58" s="21">
        <f>+Produccion_UO!AI58</f>
        <v>0</v>
      </c>
      <c r="AJ58" s="21">
        <f>+Produccion_UO!AJ58</f>
        <v>0</v>
      </c>
      <c r="AK58" s="21">
        <f>+Produccion_UO!AK58</f>
        <v>0</v>
      </c>
      <c r="AL58" s="21">
        <f>+Produccion_UO!AL58</f>
        <v>0</v>
      </c>
      <c r="AM58" s="21">
        <f>+Produccion_UO!AM58</f>
        <v>0</v>
      </c>
      <c r="AN58" s="21">
        <f>+Produccion_UO!AN58</f>
        <v>0</v>
      </c>
      <c r="AO58" s="21">
        <f>+Produccion_UO!AO58</f>
        <v>0</v>
      </c>
      <c r="AP58" s="21">
        <f>+Produccion_UO!AP58</f>
        <v>0</v>
      </c>
      <c r="AQ58" s="21">
        <f>+Produccion_UO!AQ58</f>
        <v>0</v>
      </c>
      <c r="AR58" s="21">
        <f>+Produccion_UO!AR58</f>
        <v>0</v>
      </c>
    </row>
    <row r="59" spans="10:44" x14ac:dyDescent="0.25">
      <c r="J59" s="73"/>
      <c r="K59" s="73"/>
      <c r="L59" s="73"/>
      <c r="M59" s="127">
        <f>+SUM(M52:M58)</f>
        <v>19.510276457900833</v>
      </c>
      <c r="N59" s="75">
        <f t="shared" ref="N59:AR59" si="3">+SUM(N52:N58)</f>
        <v>19.610904914328426</v>
      </c>
      <c r="O59" s="75">
        <f t="shared" si="3"/>
        <v>18.131287974919584</v>
      </c>
      <c r="P59" s="75">
        <f t="shared" si="3"/>
        <v>17.581971383648526</v>
      </c>
      <c r="Q59" s="75">
        <f t="shared" si="3"/>
        <v>15.572105718313848</v>
      </c>
      <c r="R59" s="75">
        <f t="shared" si="3"/>
        <v>12.753547504233181</v>
      </c>
      <c r="S59" s="75">
        <f t="shared" si="3"/>
        <v>12.086028708126193</v>
      </c>
      <c r="T59" s="75">
        <f t="shared" si="3"/>
        <v>8.7949860369183401</v>
      </c>
      <c r="U59" s="75">
        <f t="shared" si="3"/>
        <v>4.2318784226204489</v>
      </c>
      <c r="V59" s="75">
        <f t="shared" si="3"/>
        <v>3.0938618898268366</v>
      </c>
      <c r="W59" s="75">
        <f t="shared" si="3"/>
        <v>2.1431814793462425</v>
      </c>
      <c r="X59" s="75">
        <f t="shared" si="3"/>
        <v>1.8407552266994807</v>
      </c>
      <c r="Y59" s="75">
        <f t="shared" si="3"/>
        <v>1.7998755588442488</v>
      </c>
      <c r="Z59" s="75">
        <f t="shared" si="3"/>
        <v>1.4129338245956928</v>
      </c>
      <c r="AA59" s="75">
        <f t="shared" si="3"/>
        <v>0.23134713936926676</v>
      </c>
      <c r="AB59" s="75">
        <f t="shared" si="3"/>
        <v>0</v>
      </c>
      <c r="AC59" s="75">
        <f t="shared" si="3"/>
        <v>0</v>
      </c>
      <c r="AD59" s="75">
        <f t="shared" si="3"/>
        <v>0</v>
      </c>
      <c r="AE59" s="75">
        <f t="shared" si="3"/>
        <v>0</v>
      </c>
      <c r="AF59" s="75">
        <f t="shared" si="3"/>
        <v>0</v>
      </c>
      <c r="AG59" s="75">
        <f t="shared" si="3"/>
        <v>0</v>
      </c>
      <c r="AH59" s="75">
        <f t="shared" si="3"/>
        <v>0</v>
      </c>
      <c r="AI59" s="75">
        <f t="shared" si="3"/>
        <v>0</v>
      </c>
      <c r="AJ59" s="75">
        <f t="shared" si="3"/>
        <v>0</v>
      </c>
      <c r="AK59" s="75">
        <f t="shared" si="3"/>
        <v>0</v>
      </c>
      <c r="AL59" s="75">
        <f t="shared" si="3"/>
        <v>0</v>
      </c>
      <c r="AM59" s="75">
        <f t="shared" si="3"/>
        <v>0</v>
      </c>
      <c r="AN59" s="75">
        <f t="shared" si="3"/>
        <v>0</v>
      </c>
      <c r="AO59" s="75">
        <f t="shared" si="3"/>
        <v>0</v>
      </c>
      <c r="AP59" s="75">
        <f t="shared" si="3"/>
        <v>0</v>
      </c>
      <c r="AQ59" s="75">
        <f t="shared" si="3"/>
        <v>0</v>
      </c>
      <c r="AR59" s="75">
        <f t="shared" si="3"/>
        <v>0</v>
      </c>
    </row>
    <row r="60" spans="10:44" ht="15.75" thickBot="1" x14ac:dyDescent="0.3">
      <c r="J60" s="22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0:44" s="81" customFormat="1" ht="18.75" x14ac:dyDescent="0.3">
      <c r="J61" s="82"/>
      <c r="K61" s="86" t="str">
        <f>+Produccion_UO!K61</f>
        <v>4. Producción Gas Natural Fiscalizada</v>
      </c>
      <c r="L61" s="86"/>
      <c r="M61" s="85"/>
      <c r="N61" s="85"/>
      <c r="O61" s="85"/>
      <c r="P61" s="85"/>
      <c r="Q61" s="85"/>
      <c r="R61" s="85"/>
    </row>
    <row r="62" spans="10:44" x14ac:dyDescent="0.25">
      <c r="J62" s="67" t="s">
        <v>37</v>
      </c>
      <c r="K62" s="2" t="s">
        <v>27</v>
      </c>
      <c r="L62" s="53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0:44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0:44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</row>
    <row r="65" spans="10:44" x14ac:dyDescent="0.25">
      <c r="J65" s="24" t="s">
        <v>119</v>
      </c>
      <c r="K65" s="2" t="s">
        <v>272</v>
      </c>
      <c r="L65" s="161" t="s">
        <v>678</v>
      </c>
      <c r="M65" s="21">
        <f>+Produccion_UO!M65</f>
        <v>186.04565832356872</v>
      </c>
      <c r="N65" s="21">
        <f>+Produccion_UO!N65</f>
        <v>150.34014329744852</v>
      </c>
      <c r="O65" s="21">
        <f>+Produccion_UO!O65</f>
        <v>117.70810832541325</v>
      </c>
      <c r="P65" s="21">
        <f>+Produccion_UO!P65</f>
        <v>137.46100636976291</v>
      </c>
      <c r="Q65" s="21">
        <f>+Produccion_UO!Q65</f>
        <v>131.02143790592024</v>
      </c>
      <c r="R65" s="21">
        <f>+Produccion_UO!R65</f>
        <v>0</v>
      </c>
      <c r="S65" s="21">
        <f>+Produccion_UO!S65</f>
        <v>0</v>
      </c>
      <c r="T65" s="21">
        <f>+Produccion_UO!T65</f>
        <v>0</v>
      </c>
      <c r="U65" s="21">
        <f>+Produccion_UO!U65</f>
        <v>0</v>
      </c>
      <c r="V65" s="21">
        <f>+Produccion_UO!V65</f>
        <v>0</v>
      </c>
      <c r="W65" s="21">
        <f>+Produccion_UO!W65</f>
        <v>0</v>
      </c>
      <c r="X65" s="21">
        <f>+Produccion_UO!X65</f>
        <v>0</v>
      </c>
      <c r="Y65" s="21">
        <f>+Produccion_UO!Y65</f>
        <v>0</v>
      </c>
      <c r="Z65" s="21">
        <f>+Produccion_UO!Z65</f>
        <v>0</v>
      </c>
      <c r="AA65" s="21">
        <f>+Produccion_UO!AA65</f>
        <v>0</v>
      </c>
      <c r="AB65" s="21">
        <f>+Produccion_UO!AB65</f>
        <v>0</v>
      </c>
      <c r="AC65" s="21">
        <f>+Produccion_UO!AC65</f>
        <v>0</v>
      </c>
      <c r="AD65" s="21">
        <f>+Produccion_UO!AD65</f>
        <v>0</v>
      </c>
      <c r="AE65" s="21">
        <f>+Produccion_UO!AE65</f>
        <v>0</v>
      </c>
      <c r="AF65" s="21">
        <f>+Produccion_UO!AF65</f>
        <v>0</v>
      </c>
      <c r="AG65" s="21">
        <f>+Produccion_UO!AG65</f>
        <v>0</v>
      </c>
      <c r="AH65" s="21">
        <f>+Produccion_UO!AH65</f>
        <v>0</v>
      </c>
      <c r="AI65" s="21">
        <f>+Produccion_UO!AI65</f>
        <v>0</v>
      </c>
      <c r="AJ65" s="21">
        <f>+Produccion_UO!AJ65</f>
        <v>0</v>
      </c>
      <c r="AK65" s="21">
        <f>+Produccion_UO!AK65</f>
        <v>0</v>
      </c>
      <c r="AL65" s="21">
        <f>+Produccion_UO!AL65</f>
        <v>0</v>
      </c>
      <c r="AM65" s="21">
        <f>+Produccion_UO!AM65</f>
        <v>0</v>
      </c>
      <c r="AN65" s="21">
        <f>+Produccion_UO!AN65</f>
        <v>0</v>
      </c>
      <c r="AO65" s="21">
        <f>+Produccion_UO!AO65</f>
        <v>0</v>
      </c>
      <c r="AP65" s="21">
        <f>+Produccion_UO!AP65</f>
        <v>0</v>
      </c>
      <c r="AQ65" s="21">
        <f>+Produccion_UO!AQ65</f>
        <v>0</v>
      </c>
      <c r="AR65" s="21">
        <f>+Produccion_UO!AR65</f>
        <v>0</v>
      </c>
    </row>
    <row r="66" spans="10:44" x14ac:dyDescent="0.25">
      <c r="J66" s="24" t="s">
        <v>120</v>
      </c>
      <c r="K66" s="2" t="s">
        <v>273</v>
      </c>
      <c r="L66" s="161" t="s">
        <v>679</v>
      </c>
      <c r="M66" s="21">
        <f>+Produccion_UO!M66+Produccion_UO!M67</f>
        <v>610.04379458424125</v>
      </c>
      <c r="N66" s="21">
        <f>+Produccion_UO!N66+Produccion_UO!N67</f>
        <v>670.86101260392422</v>
      </c>
      <c r="O66" s="21">
        <f>+Produccion_UO!O66+Produccion_UO!O67</f>
        <v>600.59348450812035</v>
      </c>
      <c r="P66" s="21">
        <f>+Produccion_UO!P66+Produccion_UO!P67</f>
        <v>596.90377203724256</v>
      </c>
      <c r="Q66" s="21">
        <f>+Produccion_UO!Q66+Produccion_UO!Q67</f>
        <v>482.80206641480362</v>
      </c>
      <c r="R66" s="21">
        <f>+Produccion_UO!R66+Produccion_UO!R67</f>
        <v>329.76799263848329</v>
      </c>
      <c r="S66" s="21">
        <f>+Produccion_UO!S66+Produccion_UO!S67</f>
        <v>329.63568132373899</v>
      </c>
      <c r="T66" s="21">
        <f>+Produccion_UO!T66+Produccion_UO!T67</f>
        <v>329.53075965590892</v>
      </c>
      <c r="U66" s="21">
        <f>+Produccion_UO!U66+Produccion_UO!U67</f>
        <v>38.5389890931745</v>
      </c>
      <c r="V66" s="21">
        <f>+Produccion_UO!V66+Produccion_UO!V67</f>
        <v>36.155900677183602</v>
      </c>
      <c r="W66" s="21">
        <f>+Produccion_UO!W66+Produccion_UO!W67</f>
        <v>18.950697577417586</v>
      </c>
      <c r="X66" s="21">
        <f>+Produccion_UO!X66+Produccion_UO!X67</f>
        <v>0.69766748608100904</v>
      </c>
      <c r="Y66" s="21">
        <f>+Produccion_UO!Y66+Produccion_UO!Y67</f>
        <v>0.69766748608100904</v>
      </c>
      <c r="Z66" s="21">
        <f>+Produccion_UO!Z66+Produccion_UO!Z67</f>
        <v>0.49402914960324695</v>
      </c>
      <c r="AA66" s="21">
        <f>+Produccion_UO!AA66+Produccion_UO!AA67</f>
        <v>0</v>
      </c>
      <c r="AB66" s="21">
        <f>+Produccion_UO!AB66+Produccion_UO!AB67</f>
        <v>0</v>
      </c>
      <c r="AC66" s="21">
        <f>+Produccion_UO!AC66+Produccion_UO!AC67</f>
        <v>0</v>
      </c>
      <c r="AD66" s="21">
        <f>+Produccion_UO!AD66+Produccion_UO!AD67</f>
        <v>0</v>
      </c>
      <c r="AE66" s="21">
        <f>+Produccion_UO!AE66+Produccion_UO!AE67</f>
        <v>0</v>
      </c>
      <c r="AF66" s="21">
        <f>+Produccion_UO!AF66+Produccion_UO!AF67</f>
        <v>0</v>
      </c>
      <c r="AG66" s="21">
        <f>+Produccion_UO!AG66+Produccion_UO!AG67</f>
        <v>0</v>
      </c>
      <c r="AH66" s="21">
        <f>+Produccion_UO!AH66+Produccion_UO!AH67</f>
        <v>0</v>
      </c>
      <c r="AI66" s="21">
        <f>+Produccion_UO!AI66+Produccion_UO!AI67</f>
        <v>0</v>
      </c>
      <c r="AJ66" s="21">
        <f>+Produccion_UO!AJ66+Produccion_UO!AJ67</f>
        <v>0</v>
      </c>
      <c r="AK66" s="21">
        <f>+Produccion_UO!AK66+Produccion_UO!AK67</f>
        <v>0</v>
      </c>
      <c r="AL66" s="21">
        <f>+Produccion_UO!AL66+Produccion_UO!AL67</f>
        <v>0</v>
      </c>
      <c r="AM66" s="21">
        <f>+Produccion_UO!AM66+Produccion_UO!AM67</f>
        <v>0</v>
      </c>
      <c r="AN66" s="21">
        <f>+Produccion_UO!AN66+Produccion_UO!AN67</f>
        <v>0</v>
      </c>
      <c r="AO66" s="21">
        <f>+Produccion_UO!AO66+Produccion_UO!AO67</f>
        <v>0</v>
      </c>
      <c r="AP66" s="21">
        <f>+Produccion_UO!AP66+Produccion_UO!AP67</f>
        <v>0</v>
      </c>
      <c r="AQ66" s="21">
        <f>+Produccion_UO!AQ66+Produccion_UO!AQ67</f>
        <v>0</v>
      </c>
      <c r="AR66" s="21">
        <f>+Produccion_UO!AR66+Produccion_UO!AR67</f>
        <v>0</v>
      </c>
    </row>
    <row r="67" spans="10:44" x14ac:dyDescent="0.25">
      <c r="J67" s="24" t="s">
        <v>121</v>
      </c>
      <c r="K67" s="2" t="s">
        <v>274</v>
      </c>
      <c r="L67" s="16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0:44" x14ac:dyDescent="0.25">
      <c r="J68" s="24" t="s">
        <v>122</v>
      </c>
      <c r="K68" s="2" t="s">
        <v>275</v>
      </c>
      <c r="L68" s="161" t="s">
        <v>683</v>
      </c>
      <c r="M68" s="21">
        <f>+Produccion_UO!M68</f>
        <v>0</v>
      </c>
      <c r="N68" s="21">
        <f>+Produccion_UO!N68</f>
        <v>0</v>
      </c>
      <c r="O68" s="21">
        <f>+Produccion_UO!O68</f>
        <v>0</v>
      </c>
      <c r="P68" s="21">
        <f>+Produccion_UO!P68</f>
        <v>0</v>
      </c>
      <c r="Q68" s="21">
        <f>+Produccion_UO!Q68</f>
        <v>0</v>
      </c>
      <c r="R68" s="21">
        <f>+Produccion_UO!R68</f>
        <v>0</v>
      </c>
      <c r="S68" s="21">
        <f>+Produccion_UO!S68</f>
        <v>0</v>
      </c>
      <c r="T68" s="21">
        <f>+Produccion_UO!T68</f>
        <v>0</v>
      </c>
      <c r="U68" s="21">
        <f>+Produccion_UO!U68</f>
        <v>0</v>
      </c>
      <c r="V68" s="21">
        <f>+Produccion_UO!V68</f>
        <v>0</v>
      </c>
      <c r="W68" s="21">
        <f>+Produccion_UO!W68</f>
        <v>0</v>
      </c>
      <c r="X68" s="21">
        <f>+Produccion_UO!X68</f>
        <v>0</v>
      </c>
      <c r="Y68" s="21">
        <f>+Produccion_UO!Y68</f>
        <v>0</v>
      </c>
      <c r="Z68" s="21">
        <f>+Produccion_UO!Z68</f>
        <v>0</v>
      </c>
      <c r="AA68" s="21">
        <f>+Produccion_UO!AA68</f>
        <v>0</v>
      </c>
      <c r="AB68" s="21">
        <f>+Produccion_UO!AB68</f>
        <v>0</v>
      </c>
      <c r="AC68" s="21">
        <f>+Produccion_UO!AC68</f>
        <v>0</v>
      </c>
      <c r="AD68" s="21">
        <f>+Produccion_UO!AD68</f>
        <v>0</v>
      </c>
      <c r="AE68" s="21">
        <f>+Produccion_UO!AE68</f>
        <v>0</v>
      </c>
      <c r="AF68" s="21">
        <f>+Produccion_UO!AF68</f>
        <v>0</v>
      </c>
      <c r="AG68" s="21">
        <f>+Produccion_UO!AG68</f>
        <v>0</v>
      </c>
      <c r="AH68" s="21">
        <f>+Produccion_UO!AH68</f>
        <v>0</v>
      </c>
      <c r="AI68" s="21">
        <f>+Produccion_UO!AI68</f>
        <v>0</v>
      </c>
      <c r="AJ68" s="21">
        <f>+Produccion_UO!AJ68</f>
        <v>0</v>
      </c>
      <c r="AK68" s="21">
        <f>+Produccion_UO!AK68</f>
        <v>0</v>
      </c>
      <c r="AL68" s="21">
        <f>+Produccion_UO!AL68</f>
        <v>0</v>
      </c>
      <c r="AM68" s="21">
        <f>+Produccion_UO!AM68</f>
        <v>0</v>
      </c>
      <c r="AN68" s="21">
        <f>+Produccion_UO!AN68</f>
        <v>0</v>
      </c>
      <c r="AO68" s="21">
        <f>+Produccion_UO!AO68</f>
        <v>0</v>
      </c>
      <c r="AP68" s="21">
        <f>+Produccion_UO!AP68</f>
        <v>0</v>
      </c>
      <c r="AQ68" s="21">
        <f>+Produccion_UO!AQ68</f>
        <v>0</v>
      </c>
      <c r="AR68" s="21">
        <f>+Produccion_UO!AR68</f>
        <v>0</v>
      </c>
    </row>
    <row r="69" spans="10:44" x14ac:dyDescent="0.25">
      <c r="J69" s="24" t="s">
        <v>123</v>
      </c>
      <c r="K69" s="2" t="s">
        <v>276</v>
      </c>
      <c r="L69" s="161" t="s">
        <v>681</v>
      </c>
      <c r="M69" s="21">
        <f>+Produccion_UO!M69</f>
        <v>10.980139097812287</v>
      </c>
      <c r="N69" s="21">
        <f>+Produccion_UO!N69</f>
        <v>10.213349001195796</v>
      </c>
      <c r="O69" s="21">
        <f>+Produccion_UO!O69</f>
        <v>9.4048632972061856</v>
      </c>
      <c r="P69" s="21">
        <f>+Produccion_UO!P69</f>
        <v>8.5963775932165731</v>
      </c>
      <c r="Q69" s="21">
        <f>+Produccion_UO!Q69</f>
        <v>7.7878918892269633</v>
      </c>
      <c r="R69" s="21">
        <f>+Produccion_UO!R69</f>
        <v>6.9213169939825852</v>
      </c>
      <c r="S69" s="21">
        <f>+Produccion_UO!S69</f>
        <v>6.0547420987382061</v>
      </c>
      <c r="T69" s="21">
        <f>+Produccion_UO!T69</f>
        <v>5.4562036423504132</v>
      </c>
      <c r="U69" s="21">
        <f>+Produccion_UO!U69</f>
        <v>4.518716456985759</v>
      </c>
      <c r="V69" s="21">
        <f>+Produccion_UO!V69</f>
        <v>0</v>
      </c>
      <c r="W69" s="21">
        <f>+Produccion_UO!W69</f>
        <v>0</v>
      </c>
      <c r="X69" s="21">
        <f>+Produccion_UO!X69</f>
        <v>0</v>
      </c>
      <c r="Y69" s="21">
        <f>+Produccion_UO!Y69</f>
        <v>0</v>
      </c>
      <c r="Z69" s="21">
        <f>+Produccion_UO!Z69</f>
        <v>0</v>
      </c>
      <c r="AA69" s="21">
        <f>+Produccion_UO!AA69</f>
        <v>0</v>
      </c>
      <c r="AB69" s="21">
        <f>+Produccion_UO!AB69</f>
        <v>0</v>
      </c>
      <c r="AC69" s="21">
        <f>+Produccion_UO!AC69</f>
        <v>0</v>
      </c>
      <c r="AD69" s="21">
        <f>+Produccion_UO!AD69</f>
        <v>0</v>
      </c>
      <c r="AE69" s="21">
        <f>+Produccion_UO!AE69</f>
        <v>0</v>
      </c>
      <c r="AF69" s="21">
        <f>+Produccion_UO!AF69</f>
        <v>0</v>
      </c>
      <c r="AG69" s="21">
        <f>+Produccion_UO!AG69</f>
        <v>0</v>
      </c>
      <c r="AH69" s="21">
        <f>+Produccion_UO!AH69</f>
        <v>0</v>
      </c>
      <c r="AI69" s="21">
        <f>+Produccion_UO!AI69</f>
        <v>0</v>
      </c>
      <c r="AJ69" s="21">
        <f>+Produccion_UO!AJ69</f>
        <v>0</v>
      </c>
      <c r="AK69" s="21">
        <f>+Produccion_UO!AK69</f>
        <v>0</v>
      </c>
      <c r="AL69" s="21">
        <f>+Produccion_UO!AL69</f>
        <v>0</v>
      </c>
      <c r="AM69" s="21">
        <f>+Produccion_UO!AM69</f>
        <v>0</v>
      </c>
      <c r="AN69" s="21">
        <f>+Produccion_UO!AN69</f>
        <v>0</v>
      </c>
      <c r="AO69" s="21">
        <f>+Produccion_UO!AO69</f>
        <v>0</v>
      </c>
      <c r="AP69" s="21">
        <f>+Produccion_UO!AP69</f>
        <v>0</v>
      </c>
      <c r="AQ69" s="21">
        <f>+Produccion_UO!AQ69</f>
        <v>0</v>
      </c>
      <c r="AR69" s="21">
        <f>+Produccion_UO!AR69</f>
        <v>0</v>
      </c>
    </row>
    <row r="70" spans="10:44" x14ac:dyDescent="0.25">
      <c r="J70" s="24" t="s">
        <v>124</v>
      </c>
      <c r="K70" s="2" t="s">
        <v>277</v>
      </c>
      <c r="L70" s="161" t="s">
        <v>682</v>
      </c>
      <c r="M70" s="21">
        <f>+Produccion_UO!M70</f>
        <v>3.3552456450599757</v>
      </c>
      <c r="N70" s="21">
        <f>+Produccion_UO!N70</f>
        <v>3.1273838990022789</v>
      </c>
      <c r="O70" s="21">
        <f>+Produccion_UO!O70</f>
        <v>2.9835165735259457</v>
      </c>
      <c r="P70" s="21">
        <f>+Produccion_UO!P70</f>
        <v>2.8396492480496134</v>
      </c>
      <c r="Q70" s="21">
        <f>+Produccion_UO!Q70</f>
        <v>2.6957819225732997</v>
      </c>
      <c r="R70" s="21">
        <f>+Produccion_UO!R70</f>
        <v>2.4868628175517453</v>
      </c>
      <c r="S70" s="21">
        <f>+Produccion_UO!S70</f>
        <v>2.2779437125301913</v>
      </c>
      <c r="T70" s="21">
        <f>+Produccion_UO!T70</f>
        <v>2.1039660890487943</v>
      </c>
      <c r="U70" s="21">
        <f>+Produccion_UO!U70</f>
        <v>1.9299884655673973</v>
      </c>
      <c r="V70" s="21">
        <f>+Produccion_UO!V70</f>
        <v>1.7640731387954889</v>
      </c>
      <c r="W70" s="21">
        <f>+Produccion_UO!W70</f>
        <v>1.5981578120235833</v>
      </c>
      <c r="X70" s="21">
        <f>+Produccion_UO!X70</f>
        <v>1.4322424852516775</v>
      </c>
      <c r="Y70" s="21">
        <f>+Produccion_UO!Y70</f>
        <v>1.3463761041756408</v>
      </c>
      <c r="Z70" s="21">
        <f>+Produccion_UO!Z70</f>
        <v>1.2605097230996039</v>
      </c>
      <c r="AA70" s="21">
        <f>+Produccion_UO!AA70</f>
        <v>0.37428107768631763</v>
      </c>
      <c r="AB70" s="21">
        <f>+Produccion_UO!AB70</f>
        <v>0</v>
      </c>
      <c r="AC70" s="21">
        <f>+Produccion_UO!AC70</f>
        <v>0</v>
      </c>
      <c r="AD70" s="21">
        <f>+Produccion_UO!AD70</f>
        <v>0</v>
      </c>
      <c r="AE70" s="21">
        <f>+Produccion_UO!AE70</f>
        <v>0</v>
      </c>
      <c r="AF70" s="21">
        <f>+Produccion_UO!AF70</f>
        <v>0</v>
      </c>
      <c r="AG70" s="21">
        <f>+Produccion_UO!AG70</f>
        <v>0</v>
      </c>
      <c r="AH70" s="21">
        <f>+Produccion_UO!AH70</f>
        <v>0</v>
      </c>
      <c r="AI70" s="21">
        <f>+Produccion_UO!AI70</f>
        <v>0</v>
      </c>
      <c r="AJ70" s="21">
        <f>+Produccion_UO!AJ70</f>
        <v>0</v>
      </c>
      <c r="AK70" s="21">
        <f>+Produccion_UO!AK70</f>
        <v>0</v>
      </c>
      <c r="AL70" s="21">
        <f>+Produccion_UO!AL70</f>
        <v>0</v>
      </c>
      <c r="AM70" s="21">
        <f>+Produccion_UO!AM70</f>
        <v>0</v>
      </c>
      <c r="AN70" s="21">
        <f>+Produccion_UO!AN70</f>
        <v>0</v>
      </c>
      <c r="AO70" s="21">
        <f>+Produccion_UO!AO70</f>
        <v>0</v>
      </c>
      <c r="AP70" s="21">
        <f>+Produccion_UO!AP70</f>
        <v>0</v>
      </c>
      <c r="AQ70" s="21">
        <f>+Produccion_UO!AQ70</f>
        <v>0</v>
      </c>
      <c r="AR70" s="21">
        <f>+Produccion_UO!AR70</f>
        <v>0</v>
      </c>
    </row>
    <row r="71" spans="10:44" x14ac:dyDescent="0.25">
      <c r="J71" s="24" t="s">
        <v>125</v>
      </c>
      <c r="K71" s="2" t="s">
        <v>278</v>
      </c>
      <c r="L71" s="161" t="s">
        <v>680</v>
      </c>
      <c r="M71" s="21">
        <f>+Produccion_UO!M71</f>
        <v>37.24291364470853</v>
      </c>
      <c r="N71" s="21">
        <f>+Produccion_UO!N71</f>
        <v>36.566232461933268</v>
      </c>
      <c r="O71" s="21">
        <f>+Produccion_UO!O71</f>
        <v>36.589027372265562</v>
      </c>
      <c r="P71" s="21">
        <f>+Produccion_UO!P71</f>
        <v>36.611822282597856</v>
      </c>
      <c r="Q71" s="21">
        <f>+Produccion_UO!Q71</f>
        <v>36.634617192930151</v>
      </c>
      <c r="R71" s="21">
        <f>+Produccion_UO!R71</f>
        <v>33.846549937965008</v>
      </c>
      <c r="S71" s="21">
        <f>+Produccion_UO!S71</f>
        <v>31.058482682999593</v>
      </c>
      <c r="T71" s="21">
        <f>+Produccion_UO!T71</f>
        <v>28.76423289636783</v>
      </c>
      <c r="U71" s="21">
        <f>+Produccion_UO!U71</f>
        <v>26.469983109736091</v>
      </c>
      <c r="V71" s="21">
        <f>+Produccion_UO!V71</f>
        <v>24.56829691543857</v>
      </c>
      <c r="W71" s="21">
        <f>+Produccion_UO!W71</f>
        <v>22.666610721141026</v>
      </c>
      <c r="X71" s="21">
        <f>+Produccion_UO!X71</f>
        <v>20.764924526843512</v>
      </c>
      <c r="Y71" s="21">
        <f>+Produccion_UO!Y71</f>
        <v>19.430845812614077</v>
      </c>
      <c r="Z71" s="21">
        <f>+Produccion_UO!Z71</f>
        <v>18.096767098384674</v>
      </c>
      <c r="AA71" s="21">
        <f>+Produccion_UO!AA71</f>
        <v>8.7734024020805652</v>
      </c>
      <c r="AB71" s="21">
        <f>+Produccion_UO!AB71</f>
        <v>0</v>
      </c>
      <c r="AC71" s="21">
        <f>+Produccion_UO!AC71</f>
        <v>0</v>
      </c>
      <c r="AD71" s="21">
        <f>+Produccion_UO!AD71</f>
        <v>0</v>
      </c>
      <c r="AE71" s="21">
        <f>+Produccion_UO!AE71</f>
        <v>0</v>
      </c>
      <c r="AF71" s="21">
        <f>+Produccion_UO!AF71</f>
        <v>0</v>
      </c>
      <c r="AG71" s="21">
        <f>+Produccion_UO!AG71</f>
        <v>0</v>
      </c>
      <c r="AH71" s="21">
        <f>+Produccion_UO!AH71</f>
        <v>0</v>
      </c>
      <c r="AI71" s="21">
        <f>+Produccion_UO!AI71</f>
        <v>0</v>
      </c>
      <c r="AJ71" s="21">
        <f>+Produccion_UO!AJ71</f>
        <v>0</v>
      </c>
      <c r="AK71" s="21">
        <f>+Produccion_UO!AK71</f>
        <v>0</v>
      </c>
      <c r="AL71" s="21">
        <f>+Produccion_UO!AL71</f>
        <v>0</v>
      </c>
      <c r="AM71" s="21">
        <f>+Produccion_UO!AM71</f>
        <v>0</v>
      </c>
      <c r="AN71" s="21">
        <f>+Produccion_UO!AN71</f>
        <v>0</v>
      </c>
      <c r="AO71" s="21">
        <f>+Produccion_UO!AO71</f>
        <v>0</v>
      </c>
      <c r="AP71" s="21">
        <f>+Produccion_UO!AP71</f>
        <v>0</v>
      </c>
      <c r="AQ71" s="21">
        <f>+Produccion_UO!AQ71</f>
        <v>0</v>
      </c>
      <c r="AR71" s="21">
        <f>+Produccion_UO!AR71</f>
        <v>0</v>
      </c>
    </row>
    <row r="72" spans="10:44" x14ac:dyDescent="0.25">
      <c r="J72" s="73"/>
      <c r="K72" s="73"/>
      <c r="L72" s="73"/>
      <c r="M72" s="75">
        <f>+SUM(M65:M71)</f>
        <v>847.66775129539087</v>
      </c>
      <c r="N72" s="75">
        <f t="shared" ref="N72" si="4">+SUM(N65:N71)</f>
        <v>871.10812126350413</v>
      </c>
      <c r="O72" s="75">
        <f t="shared" ref="O72:AR72" si="5">+SUM(O65:O71)</f>
        <v>767.27900007653125</v>
      </c>
      <c r="P72" s="75">
        <f t="shared" si="5"/>
        <v>782.41262753086937</v>
      </c>
      <c r="Q72" s="75">
        <f t="shared" si="5"/>
        <v>660.94179532545422</v>
      </c>
      <c r="R72" s="75">
        <f t="shared" si="5"/>
        <v>373.02272238798264</v>
      </c>
      <c r="S72" s="75">
        <f t="shared" si="5"/>
        <v>369.02684981800695</v>
      </c>
      <c r="T72" s="75">
        <f t="shared" si="5"/>
        <v>365.85516228367601</v>
      </c>
      <c r="U72" s="75">
        <f t="shared" si="5"/>
        <v>71.457677125463746</v>
      </c>
      <c r="V72" s="75">
        <f t="shared" si="5"/>
        <v>62.488270731417657</v>
      </c>
      <c r="W72" s="75">
        <f t="shared" si="5"/>
        <v>43.215466110582199</v>
      </c>
      <c r="X72" s="75">
        <f t="shared" si="5"/>
        <v>22.894834498176198</v>
      </c>
      <c r="Y72" s="75">
        <f t="shared" si="5"/>
        <v>21.474889402870726</v>
      </c>
      <c r="Z72" s="75">
        <f t="shared" si="5"/>
        <v>19.851305971087527</v>
      </c>
      <c r="AA72" s="75">
        <f t="shared" si="5"/>
        <v>9.1476834797668829</v>
      </c>
      <c r="AB72" s="75">
        <f t="shared" si="5"/>
        <v>0</v>
      </c>
      <c r="AC72" s="75">
        <f t="shared" si="5"/>
        <v>0</v>
      </c>
      <c r="AD72" s="75">
        <f t="shared" si="5"/>
        <v>0</v>
      </c>
      <c r="AE72" s="75">
        <f t="shared" si="5"/>
        <v>0</v>
      </c>
      <c r="AF72" s="75">
        <f t="shared" si="5"/>
        <v>0</v>
      </c>
      <c r="AG72" s="75">
        <f t="shared" si="5"/>
        <v>0</v>
      </c>
      <c r="AH72" s="75">
        <f t="shared" si="5"/>
        <v>0</v>
      </c>
      <c r="AI72" s="75">
        <f t="shared" si="5"/>
        <v>0</v>
      </c>
      <c r="AJ72" s="75">
        <f t="shared" si="5"/>
        <v>0</v>
      </c>
      <c r="AK72" s="75">
        <f t="shared" si="5"/>
        <v>0</v>
      </c>
      <c r="AL72" s="75">
        <f t="shared" si="5"/>
        <v>0</v>
      </c>
      <c r="AM72" s="75">
        <f t="shared" si="5"/>
        <v>0</v>
      </c>
      <c r="AN72" s="75">
        <f t="shared" si="5"/>
        <v>0</v>
      </c>
      <c r="AO72" s="75">
        <f t="shared" si="5"/>
        <v>0</v>
      </c>
      <c r="AP72" s="75">
        <f t="shared" si="5"/>
        <v>0</v>
      </c>
      <c r="AQ72" s="75">
        <f t="shared" si="5"/>
        <v>0</v>
      </c>
      <c r="AR72" s="75">
        <f t="shared" si="5"/>
        <v>0</v>
      </c>
    </row>
    <row r="73" spans="10:44" x14ac:dyDescent="0.25">
      <c r="J73" s="15"/>
      <c r="K73" s="21"/>
      <c r="L73" s="21"/>
      <c r="M73" s="21"/>
      <c r="N73" s="21"/>
      <c r="O73" s="21"/>
      <c r="P73" s="21"/>
      <c r="Q73" s="21"/>
      <c r="R73" s="21"/>
    </row>
    <row r="74" spans="10:44" ht="18.75" x14ac:dyDescent="0.3">
      <c r="K74" s="34" t="str">
        <f>+Produccion_UO!K74</f>
        <v>5. Producción de Petróleo Fiscalizada</v>
      </c>
      <c r="L74" s="34"/>
    </row>
    <row r="75" spans="10:44" x14ac:dyDescent="0.25">
      <c r="J75" s="67" t="s">
        <v>435</v>
      </c>
      <c r="K75" s="2" t="s">
        <v>389</v>
      </c>
      <c r="L75" s="53"/>
    </row>
    <row r="76" spans="10:44" x14ac:dyDescent="0.25">
      <c r="J76" s="15"/>
      <c r="K76" s="16"/>
      <c r="L76" s="16"/>
    </row>
    <row r="77" spans="10:44" x14ac:dyDescent="0.25"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</row>
    <row r="78" spans="10:44" x14ac:dyDescent="0.25">
      <c r="J78" s="24" t="s">
        <v>390</v>
      </c>
      <c r="K78" s="2" t="s">
        <v>272</v>
      </c>
      <c r="L78" s="161" t="s">
        <v>678</v>
      </c>
      <c r="M78" s="21">
        <f>+Produccion_UO!M78</f>
        <v>0</v>
      </c>
      <c r="N78" s="21">
        <f>+Produccion_UO!N78</f>
        <v>0</v>
      </c>
      <c r="O78" s="21">
        <f>+Produccion_UO!O78</f>
        <v>0</v>
      </c>
      <c r="P78" s="21">
        <f>+Produccion_UO!P78</f>
        <v>0</v>
      </c>
      <c r="Q78" s="21">
        <f>+Produccion_UO!Q78</f>
        <v>0</v>
      </c>
      <c r="R78" s="21">
        <f>+Produccion_UO!R78</f>
        <v>0</v>
      </c>
      <c r="S78" s="21">
        <f>+Produccion_UO!S78</f>
        <v>0</v>
      </c>
      <c r="T78" s="21">
        <f>+Produccion_UO!T78</f>
        <v>0</v>
      </c>
      <c r="U78" s="21">
        <f>+Produccion_UO!U78</f>
        <v>0</v>
      </c>
      <c r="V78" s="21">
        <f>+Produccion_UO!V78</f>
        <v>0</v>
      </c>
      <c r="W78" s="21">
        <f>+Produccion_UO!W78</f>
        <v>0</v>
      </c>
      <c r="X78" s="21">
        <f>+Produccion_UO!X78</f>
        <v>0</v>
      </c>
      <c r="Y78" s="21">
        <f>+Produccion_UO!Y78</f>
        <v>0</v>
      </c>
      <c r="Z78" s="21">
        <f>+Produccion_UO!Z78</f>
        <v>0</v>
      </c>
      <c r="AA78" s="21">
        <f>+Produccion_UO!AA78</f>
        <v>0</v>
      </c>
      <c r="AB78" s="21">
        <f>+Produccion_UO!AB78</f>
        <v>0</v>
      </c>
      <c r="AC78" s="21">
        <f>+Produccion_UO!AC78</f>
        <v>0</v>
      </c>
      <c r="AD78" s="21">
        <f>+Produccion_UO!AD78</f>
        <v>0</v>
      </c>
      <c r="AE78" s="21">
        <f>+Produccion_UO!AE78</f>
        <v>0</v>
      </c>
      <c r="AF78" s="21">
        <f>+Produccion_UO!AF78</f>
        <v>0</v>
      </c>
      <c r="AG78" s="21">
        <f>+Produccion_UO!AG78</f>
        <v>0</v>
      </c>
      <c r="AH78" s="21">
        <f>+Produccion_UO!AH78</f>
        <v>0</v>
      </c>
      <c r="AI78" s="21">
        <f>+Produccion_UO!AI78</f>
        <v>0</v>
      </c>
      <c r="AJ78" s="21">
        <f>+Produccion_UO!AJ78</f>
        <v>0</v>
      </c>
      <c r="AK78" s="21">
        <f>+Produccion_UO!AK78</f>
        <v>0</v>
      </c>
      <c r="AL78" s="21">
        <f>+Produccion_UO!AL78</f>
        <v>0</v>
      </c>
      <c r="AM78" s="21">
        <f>+Produccion_UO!AM78</f>
        <v>0</v>
      </c>
      <c r="AN78" s="21">
        <f>+Produccion_UO!AN78</f>
        <v>0</v>
      </c>
      <c r="AO78" s="21">
        <f>+Produccion_UO!AO78</f>
        <v>0</v>
      </c>
      <c r="AP78" s="21">
        <f>+Produccion_UO!AP78</f>
        <v>0</v>
      </c>
      <c r="AQ78" s="21">
        <f>+Produccion_UO!AQ78</f>
        <v>0</v>
      </c>
      <c r="AR78" s="21">
        <f>+Produccion_UO!AR78</f>
        <v>0</v>
      </c>
    </row>
    <row r="79" spans="10:44" x14ac:dyDescent="0.25">
      <c r="J79" s="24" t="s">
        <v>138</v>
      </c>
      <c r="K79" s="2" t="s">
        <v>273</v>
      </c>
      <c r="L79" s="161" t="s">
        <v>679</v>
      </c>
      <c r="M79" s="21">
        <f>+Produccion_UO!M79+Produccion_UO!M80</f>
        <v>369.50042260648843</v>
      </c>
      <c r="N79" s="21">
        <f>+Produccion_UO!N79+Produccion_UO!N80</f>
        <v>356.34561926413437</v>
      </c>
      <c r="O79" s="21">
        <f>+Produccion_UO!O79+Produccion_UO!O80</f>
        <v>336.36632351434645</v>
      </c>
      <c r="P79" s="21">
        <f>+Produccion_UO!P79+Produccion_UO!P80</f>
        <v>321.08686029870921</v>
      </c>
      <c r="Q79" s="21">
        <f>+Produccion_UO!Q79+Produccion_UO!Q80</f>
        <v>298.01324113632978</v>
      </c>
      <c r="R79" s="21">
        <f>+Produccion_UO!R79+Produccion_UO!R80</f>
        <v>266.29264815037078</v>
      </c>
      <c r="S79" s="21">
        <f>+Produccion_UO!S79+Produccion_UO!S80</f>
        <v>245.36563063697358</v>
      </c>
      <c r="T79" s="21">
        <f>+Produccion_UO!T79+Produccion_UO!T80</f>
        <v>228.77069630005028</v>
      </c>
      <c r="U79" s="21">
        <f>+Produccion_UO!U79+Produccion_UO!U80</f>
        <v>191.64160259847088</v>
      </c>
      <c r="V79" s="21">
        <f>+Produccion_UO!V79+Produccion_UO!V80</f>
        <v>174.88584889400454</v>
      </c>
      <c r="W79" s="21">
        <f>+Produccion_UO!W79+Produccion_UO!W80</f>
        <v>111.6350796401827</v>
      </c>
      <c r="X79" s="21">
        <f>+Produccion_UO!X79+Produccion_UO!X80</f>
        <v>110.34656958822502</v>
      </c>
      <c r="Y79" s="21">
        <f>+Produccion_UO!Y79+Produccion_UO!Y80</f>
        <v>110.34656958822502</v>
      </c>
      <c r="Z79" s="21">
        <f>+Produccion_UO!Z79+Produccion_UO!Z80</f>
        <v>78.138114535806736</v>
      </c>
      <c r="AA79" s="21">
        <f>+Produccion_UO!AA79+Produccion_UO!AA80</f>
        <v>0</v>
      </c>
      <c r="AB79" s="21">
        <f>+Produccion_UO!AB79+Produccion_UO!AB80</f>
        <v>0</v>
      </c>
      <c r="AC79" s="21">
        <f>+Produccion_UO!AC79+Produccion_UO!AC80</f>
        <v>0</v>
      </c>
      <c r="AD79" s="21">
        <f>+Produccion_UO!AD79+Produccion_UO!AD80</f>
        <v>0</v>
      </c>
      <c r="AE79" s="21">
        <f>+Produccion_UO!AE79+Produccion_UO!AE80</f>
        <v>0</v>
      </c>
      <c r="AF79" s="21">
        <f>+Produccion_UO!AF79+Produccion_UO!AF80</f>
        <v>0</v>
      </c>
      <c r="AG79" s="21">
        <f>+Produccion_UO!AG79+Produccion_UO!AG80</f>
        <v>0</v>
      </c>
      <c r="AH79" s="21">
        <f>+Produccion_UO!AH79+Produccion_UO!AH80</f>
        <v>0</v>
      </c>
      <c r="AI79" s="21">
        <f>+Produccion_UO!AI79+Produccion_UO!AI80</f>
        <v>0</v>
      </c>
      <c r="AJ79" s="21">
        <f>+Produccion_UO!AJ79+Produccion_UO!AJ80</f>
        <v>0</v>
      </c>
      <c r="AK79" s="21">
        <f>+Produccion_UO!AK79+Produccion_UO!AK80</f>
        <v>0</v>
      </c>
      <c r="AL79" s="21">
        <f>+Produccion_UO!AL79+Produccion_UO!AL80</f>
        <v>0</v>
      </c>
      <c r="AM79" s="21">
        <f>+Produccion_UO!AM79+Produccion_UO!AM80</f>
        <v>0</v>
      </c>
      <c r="AN79" s="21">
        <f>+Produccion_UO!AN79+Produccion_UO!AN80</f>
        <v>0</v>
      </c>
      <c r="AO79" s="21">
        <f>+Produccion_UO!AO79+Produccion_UO!AO80</f>
        <v>0</v>
      </c>
      <c r="AP79" s="21">
        <f>+Produccion_UO!AP79+Produccion_UO!AP80</f>
        <v>0</v>
      </c>
      <c r="AQ79" s="21">
        <f>+Produccion_UO!AQ79+Produccion_UO!AQ80</f>
        <v>0</v>
      </c>
      <c r="AR79" s="21">
        <f>+Produccion_UO!AR79+Produccion_UO!AR80</f>
        <v>0</v>
      </c>
    </row>
    <row r="80" spans="10:44" x14ac:dyDescent="0.25">
      <c r="J80" s="24" t="s">
        <v>137</v>
      </c>
      <c r="K80" s="2" t="s">
        <v>274</v>
      </c>
      <c r="L80" s="16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0:44" x14ac:dyDescent="0.25">
      <c r="J81" s="24" t="s">
        <v>139</v>
      </c>
      <c r="K81" s="2" t="s">
        <v>275</v>
      </c>
      <c r="L81" s="161" t="s">
        <v>683</v>
      </c>
      <c r="M81" s="21">
        <f>+Produccion_UO!M81</f>
        <v>2.5351647209106734</v>
      </c>
      <c r="N81" s="21">
        <f>+Produccion_UO!N81</f>
        <v>2.3956385213174616</v>
      </c>
      <c r="O81" s="21">
        <f>+Produccion_UO!O81</f>
        <v>2.2903357291716402</v>
      </c>
      <c r="P81" s="21">
        <f>+Produccion_UO!P81</f>
        <v>2.1850329370258135</v>
      </c>
      <c r="Q81" s="21">
        <f>+Produccion_UO!Q81</f>
        <v>2.0797301448799921</v>
      </c>
      <c r="R81" s="21">
        <f>+Produccion_UO!R81</f>
        <v>1.9744273527341702</v>
      </c>
      <c r="S81" s="21">
        <f>+Produccion_UO!S81</f>
        <v>1.8691245605883482</v>
      </c>
      <c r="T81" s="21">
        <f>+Produccion_UO!T81</f>
        <v>0.21294448221755538</v>
      </c>
      <c r="U81" s="21">
        <f>+Produccion_UO!U81</f>
        <v>0</v>
      </c>
      <c r="V81" s="21">
        <f>+Produccion_UO!V81</f>
        <v>0</v>
      </c>
      <c r="W81" s="21">
        <f>+Produccion_UO!W81</f>
        <v>0</v>
      </c>
      <c r="X81" s="21">
        <f>+Produccion_UO!X81</f>
        <v>0</v>
      </c>
      <c r="Y81" s="21">
        <f>+Produccion_UO!Y81</f>
        <v>0</v>
      </c>
      <c r="Z81" s="21">
        <f>+Produccion_UO!Z81</f>
        <v>0</v>
      </c>
      <c r="AA81" s="21">
        <f>+Produccion_UO!AA81</f>
        <v>0</v>
      </c>
      <c r="AB81" s="21">
        <f>+Produccion_UO!AB81</f>
        <v>0</v>
      </c>
      <c r="AC81" s="21">
        <f>+Produccion_UO!AC81</f>
        <v>0</v>
      </c>
      <c r="AD81" s="21">
        <f>+Produccion_UO!AD81</f>
        <v>0</v>
      </c>
      <c r="AE81" s="21">
        <f>+Produccion_UO!AE81</f>
        <v>0</v>
      </c>
      <c r="AF81" s="21">
        <f>+Produccion_UO!AF81</f>
        <v>0</v>
      </c>
      <c r="AG81" s="21">
        <f>+Produccion_UO!AG81</f>
        <v>0</v>
      </c>
      <c r="AH81" s="21">
        <f>+Produccion_UO!AH81</f>
        <v>0</v>
      </c>
      <c r="AI81" s="21">
        <f>+Produccion_UO!AI81</f>
        <v>0</v>
      </c>
      <c r="AJ81" s="21">
        <f>+Produccion_UO!AJ81</f>
        <v>0</v>
      </c>
      <c r="AK81" s="21">
        <f>+Produccion_UO!AK81</f>
        <v>0</v>
      </c>
      <c r="AL81" s="21">
        <f>+Produccion_UO!AL81</f>
        <v>0</v>
      </c>
      <c r="AM81" s="21">
        <f>+Produccion_UO!AM81</f>
        <v>0</v>
      </c>
      <c r="AN81" s="21">
        <f>+Produccion_UO!AN81</f>
        <v>0</v>
      </c>
      <c r="AO81" s="21">
        <f>+Produccion_UO!AO81</f>
        <v>0</v>
      </c>
      <c r="AP81" s="21">
        <f>+Produccion_UO!AP81</f>
        <v>0</v>
      </c>
      <c r="AQ81" s="21">
        <f>+Produccion_UO!AQ81</f>
        <v>0</v>
      </c>
      <c r="AR81" s="21">
        <f>+Produccion_UO!AR81</f>
        <v>0</v>
      </c>
    </row>
    <row r="82" spans="10:44" x14ac:dyDescent="0.25">
      <c r="J82" s="24" t="s">
        <v>141</v>
      </c>
      <c r="K82" s="2" t="s">
        <v>276</v>
      </c>
      <c r="L82" s="161" t="s">
        <v>681</v>
      </c>
      <c r="M82" s="21">
        <f>+Produccion_UO!M82</f>
        <v>72.608120412709368</v>
      </c>
      <c r="N82" s="21">
        <f>+Produccion_UO!N82</f>
        <v>67.537584678103329</v>
      </c>
      <c r="O82" s="21">
        <f>+Produccion_UO!O82</f>
        <v>62.191329332492522</v>
      </c>
      <c r="P82" s="21">
        <f>+Produccion_UO!P82</f>
        <v>56.84507398688126</v>
      </c>
      <c r="Q82" s="21">
        <f>+Produccion_UO!Q82</f>
        <v>51.498818641269999</v>
      </c>
      <c r="R82" s="21">
        <f>+Produccion_UO!R82</f>
        <v>45.768438198906814</v>
      </c>
      <c r="S82" s="21">
        <f>+Produccion_UO!S82</f>
        <v>40.03805775654309</v>
      </c>
      <c r="T82" s="21">
        <f>+Produccion_UO!T82</f>
        <v>36.080115882956029</v>
      </c>
      <c r="U82" s="21">
        <f>+Produccion_UO!U82</f>
        <v>29.880815324560501</v>
      </c>
      <c r="V82" s="21">
        <f>+Produccion_UO!V82</f>
        <v>0</v>
      </c>
      <c r="W82" s="21">
        <f>+Produccion_UO!W82</f>
        <v>0</v>
      </c>
      <c r="X82" s="21">
        <f>+Produccion_UO!X82</f>
        <v>0</v>
      </c>
      <c r="Y82" s="21">
        <f>+Produccion_UO!Y82</f>
        <v>0</v>
      </c>
      <c r="Z82" s="21">
        <f>+Produccion_UO!Z82</f>
        <v>0</v>
      </c>
      <c r="AA82" s="21">
        <f>+Produccion_UO!AA82</f>
        <v>0</v>
      </c>
      <c r="AB82" s="21">
        <f>+Produccion_UO!AB82</f>
        <v>0</v>
      </c>
      <c r="AC82" s="21">
        <f>+Produccion_UO!AC82</f>
        <v>0</v>
      </c>
      <c r="AD82" s="21">
        <f>+Produccion_UO!AD82</f>
        <v>0</v>
      </c>
      <c r="AE82" s="21">
        <f>+Produccion_UO!AE82</f>
        <v>0</v>
      </c>
      <c r="AF82" s="21">
        <f>+Produccion_UO!AF82</f>
        <v>0</v>
      </c>
      <c r="AG82" s="21">
        <f>+Produccion_UO!AG82</f>
        <v>0</v>
      </c>
      <c r="AH82" s="21">
        <f>+Produccion_UO!AH82</f>
        <v>0</v>
      </c>
      <c r="AI82" s="21">
        <f>+Produccion_UO!AI82</f>
        <v>0</v>
      </c>
      <c r="AJ82" s="21">
        <f>+Produccion_UO!AJ82</f>
        <v>0</v>
      </c>
      <c r="AK82" s="21">
        <f>+Produccion_UO!AK82</f>
        <v>0</v>
      </c>
      <c r="AL82" s="21">
        <f>+Produccion_UO!AL82</f>
        <v>0</v>
      </c>
      <c r="AM82" s="21">
        <f>+Produccion_UO!AM82</f>
        <v>0</v>
      </c>
      <c r="AN82" s="21">
        <f>+Produccion_UO!AN82</f>
        <v>0</v>
      </c>
      <c r="AO82" s="21">
        <f>+Produccion_UO!AO82</f>
        <v>0</v>
      </c>
      <c r="AP82" s="21">
        <f>+Produccion_UO!AP82</f>
        <v>0</v>
      </c>
      <c r="AQ82" s="21">
        <f>+Produccion_UO!AQ82</f>
        <v>0</v>
      </c>
      <c r="AR82" s="21">
        <f>+Produccion_UO!AR82</f>
        <v>0</v>
      </c>
    </row>
    <row r="83" spans="10:44" x14ac:dyDescent="0.25">
      <c r="J83" s="24" t="s">
        <v>142</v>
      </c>
      <c r="K83" s="2" t="s">
        <v>277</v>
      </c>
      <c r="L83" s="161" t="s">
        <v>682</v>
      </c>
      <c r="M83" s="21">
        <f>+Produccion_UO!M83</f>
        <v>12.878182177412556</v>
      </c>
      <c r="N83" s="21">
        <f>+Produccion_UO!N83</f>
        <v>12.003597903287986</v>
      </c>
      <c r="O83" s="21">
        <f>+Produccion_UO!O83</f>
        <v>11.451402975447422</v>
      </c>
      <c r="P83" s="21">
        <f>+Produccion_UO!P83</f>
        <v>10.899208047606857</v>
      </c>
      <c r="Q83" s="21">
        <f>+Produccion_UO!Q83</f>
        <v>10.347013119766338</v>
      </c>
      <c r="R83" s="21">
        <f>+Produccion_UO!R83</f>
        <v>9.5451349327635686</v>
      </c>
      <c r="S83" s="21">
        <f>+Produccion_UO!S83</f>
        <v>8.743256745760803</v>
      </c>
      <c r="T83" s="21">
        <f>+Produccion_UO!T83</f>
        <v>8.0754917690636798</v>
      </c>
      <c r="U83" s="21">
        <f>+Produccion_UO!U83</f>
        <v>7.4077267923665122</v>
      </c>
      <c r="V83" s="21">
        <f>+Produccion_UO!V83</f>
        <v>6.7709067111484806</v>
      </c>
      <c r="W83" s="21">
        <f>+Produccion_UO!W83</f>
        <v>6.13408662993045</v>
      </c>
      <c r="X83" s="21">
        <f>+Produccion_UO!X83</f>
        <v>5.4972665487124193</v>
      </c>
      <c r="Y83" s="21">
        <f>+Produccion_UO!Y83</f>
        <v>5.1676921999488492</v>
      </c>
      <c r="Z83" s="21">
        <f>+Produccion_UO!Z83</f>
        <v>4.8381178511853253</v>
      </c>
      <c r="AA83" s="21">
        <f>+Produccion_UO!AA83</f>
        <v>1.4365743715663271</v>
      </c>
      <c r="AB83" s="21">
        <f>+Produccion_UO!AB83</f>
        <v>0</v>
      </c>
      <c r="AC83" s="21">
        <f>+Produccion_UO!AC83</f>
        <v>0</v>
      </c>
      <c r="AD83" s="21">
        <f>+Produccion_UO!AD83</f>
        <v>0</v>
      </c>
      <c r="AE83" s="21">
        <f>+Produccion_UO!AE83</f>
        <v>0</v>
      </c>
      <c r="AF83" s="21">
        <f>+Produccion_UO!AF83</f>
        <v>0</v>
      </c>
      <c r="AG83" s="21">
        <f>+Produccion_UO!AG83</f>
        <v>0</v>
      </c>
      <c r="AH83" s="21">
        <f>+Produccion_UO!AH83</f>
        <v>0</v>
      </c>
      <c r="AI83" s="21">
        <f>+Produccion_UO!AI83</f>
        <v>0</v>
      </c>
      <c r="AJ83" s="21">
        <f>+Produccion_UO!AJ83</f>
        <v>0</v>
      </c>
      <c r="AK83" s="21">
        <f>+Produccion_UO!AK83</f>
        <v>0</v>
      </c>
      <c r="AL83" s="21">
        <f>+Produccion_UO!AL83</f>
        <v>0</v>
      </c>
      <c r="AM83" s="21">
        <f>+Produccion_UO!AM83</f>
        <v>0</v>
      </c>
      <c r="AN83" s="21">
        <f>+Produccion_UO!AN83</f>
        <v>0</v>
      </c>
      <c r="AO83" s="21">
        <f>+Produccion_UO!AO83</f>
        <v>0</v>
      </c>
      <c r="AP83" s="21">
        <f>+Produccion_UO!AP83</f>
        <v>0</v>
      </c>
      <c r="AQ83" s="21">
        <f>+Produccion_UO!AQ83</f>
        <v>0</v>
      </c>
      <c r="AR83" s="21">
        <f>+Produccion_UO!AR83</f>
        <v>0</v>
      </c>
    </row>
    <row r="84" spans="10:44" x14ac:dyDescent="0.25">
      <c r="J84" s="24" t="s">
        <v>140</v>
      </c>
      <c r="K84" s="2" t="s">
        <v>278</v>
      </c>
      <c r="L84" s="161" t="s">
        <v>680</v>
      </c>
      <c r="M84" s="21">
        <f>+Produccion_UO!M84</f>
        <v>3.4308115227660523E-2</v>
      </c>
      <c r="N84" s="21">
        <f>+Produccion_UO!N84</f>
        <v>3.3684757554506374E-2</v>
      </c>
      <c r="O84" s="21">
        <f>+Produccion_UO!O84</f>
        <v>3.3705756191126167E-2</v>
      </c>
      <c r="P84" s="21">
        <f>+Produccion_UO!P84</f>
        <v>3.3726754827745911E-2</v>
      </c>
      <c r="Q84" s="21">
        <f>+Produccion_UO!Q84</f>
        <v>3.3747753464365697E-2</v>
      </c>
      <c r="R84" s="21">
        <f>+Produccion_UO!R84</f>
        <v>3.1179390162870687E-2</v>
      </c>
      <c r="S84" s="21">
        <f>+Produccion_UO!S84</f>
        <v>2.8611026861375621E-2</v>
      </c>
      <c r="T84" s="21">
        <f>+Produccion_UO!T84</f>
        <v>2.6497567458287782E-2</v>
      </c>
      <c r="U84" s="21">
        <f>+Produccion_UO!U84</f>
        <v>2.4384108055199947E-2</v>
      </c>
      <c r="V84" s="21">
        <f>+Produccion_UO!V84</f>
        <v>2.2632277634432645E-2</v>
      </c>
      <c r="W84" s="21">
        <f>+Produccion_UO!W84</f>
        <v>2.0880447213665339E-2</v>
      </c>
      <c r="X84" s="21">
        <f>+Produccion_UO!X84</f>
        <v>1.9128616792897991E-2</v>
      </c>
      <c r="Y84" s="21">
        <f>+Produccion_UO!Y84</f>
        <v>1.7899665516765639E-2</v>
      </c>
      <c r="Z84" s="21">
        <f>+Produccion_UO!Z84</f>
        <v>1.6670714240633287E-2</v>
      </c>
      <c r="AA84" s="21">
        <f>+Produccion_UO!AA84</f>
        <v>8.0820449071384477E-3</v>
      </c>
      <c r="AB84" s="21">
        <f>+Produccion_UO!AB84</f>
        <v>0</v>
      </c>
      <c r="AC84" s="21">
        <f>+Produccion_UO!AC84</f>
        <v>0</v>
      </c>
      <c r="AD84" s="21">
        <f>+Produccion_UO!AD84</f>
        <v>0</v>
      </c>
      <c r="AE84" s="21">
        <f>+Produccion_UO!AE84</f>
        <v>0</v>
      </c>
      <c r="AF84" s="21">
        <f>+Produccion_UO!AF84</f>
        <v>0</v>
      </c>
      <c r="AG84" s="21">
        <f>+Produccion_UO!AG84</f>
        <v>0</v>
      </c>
      <c r="AH84" s="21">
        <f>+Produccion_UO!AH84</f>
        <v>0</v>
      </c>
      <c r="AI84" s="21">
        <f>+Produccion_UO!AI84</f>
        <v>0</v>
      </c>
      <c r="AJ84" s="21">
        <f>+Produccion_UO!AJ84</f>
        <v>0</v>
      </c>
      <c r="AK84" s="21">
        <f>+Produccion_UO!AK84</f>
        <v>0</v>
      </c>
      <c r="AL84" s="21">
        <f>+Produccion_UO!AL84</f>
        <v>0</v>
      </c>
      <c r="AM84" s="21">
        <f>+Produccion_UO!AM84</f>
        <v>0</v>
      </c>
      <c r="AN84" s="21">
        <f>+Produccion_UO!AN84</f>
        <v>0</v>
      </c>
      <c r="AO84" s="21">
        <f>+Produccion_UO!AO84</f>
        <v>0</v>
      </c>
      <c r="AP84" s="21">
        <f>+Produccion_UO!AP84</f>
        <v>0</v>
      </c>
      <c r="AQ84" s="21">
        <f>+Produccion_UO!AQ84</f>
        <v>0</v>
      </c>
      <c r="AR84" s="21">
        <f>+Produccion_UO!AR84</f>
        <v>0</v>
      </c>
    </row>
    <row r="85" spans="10:44" x14ac:dyDescent="0.25">
      <c r="J85" s="73"/>
      <c r="K85" s="73"/>
      <c r="L85" s="73"/>
      <c r="M85" s="75">
        <f>+SUM(M78:M84)</f>
        <v>457.55619803274868</v>
      </c>
      <c r="N85" s="75">
        <f t="shared" ref="N85" si="6">+SUM(N78:N84)</f>
        <v>438.31612512439762</v>
      </c>
      <c r="O85" s="75">
        <f t="shared" ref="O85:AR85" si="7">+SUM(O78:O84)</f>
        <v>412.33309730764915</v>
      </c>
      <c r="P85" s="75">
        <f t="shared" si="7"/>
        <v>391.04990202505087</v>
      </c>
      <c r="Q85" s="75">
        <f t="shared" si="7"/>
        <v>361.9725507957105</v>
      </c>
      <c r="R85" s="75">
        <f t="shared" si="7"/>
        <v>323.61182802493823</v>
      </c>
      <c r="S85" s="75">
        <f t="shared" si="7"/>
        <v>296.04468072672717</v>
      </c>
      <c r="T85" s="75">
        <f t="shared" si="7"/>
        <v>273.16574600174584</v>
      </c>
      <c r="U85" s="75">
        <f t="shared" si="7"/>
        <v>228.95452882345307</v>
      </c>
      <c r="V85" s="75">
        <f t="shared" si="7"/>
        <v>181.67938788278747</v>
      </c>
      <c r="W85" s="75">
        <f t="shared" si="7"/>
        <v>117.79004671732682</v>
      </c>
      <c r="X85" s="75">
        <f t="shared" si="7"/>
        <v>115.86296475373034</v>
      </c>
      <c r="Y85" s="75">
        <f t="shared" si="7"/>
        <v>115.53216145369063</v>
      </c>
      <c r="Z85" s="75">
        <f t="shared" si="7"/>
        <v>82.992903101232699</v>
      </c>
      <c r="AA85" s="75">
        <f t="shared" si="7"/>
        <v>1.4446564164734654</v>
      </c>
      <c r="AB85" s="75">
        <f t="shared" si="7"/>
        <v>0</v>
      </c>
      <c r="AC85" s="75">
        <f t="shared" si="7"/>
        <v>0</v>
      </c>
      <c r="AD85" s="75">
        <f t="shared" si="7"/>
        <v>0</v>
      </c>
      <c r="AE85" s="75">
        <f t="shared" si="7"/>
        <v>0</v>
      </c>
      <c r="AF85" s="75">
        <f t="shared" si="7"/>
        <v>0</v>
      </c>
      <c r="AG85" s="75">
        <f t="shared" si="7"/>
        <v>0</v>
      </c>
      <c r="AH85" s="75">
        <f t="shared" si="7"/>
        <v>0</v>
      </c>
      <c r="AI85" s="75">
        <f t="shared" si="7"/>
        <v>0</v>
      </c>
      <c r="AJ85" s="75">
        <f t="shared" si="7"/>
        <v>0</v>
      </c>
      <c r="AK85" s="75">
        <f t="shared" si="7"/>
        <v>0</v>
      </c>
      <c r="AL85" s="75">
        <f t="shared" si="7"/>
        <v>0</v>
      </c>
      <c r="AM85" s="75">
        <f t="shared" si="7"/>
        <v>0</v>
      </c>
      <c r="AN85" s="75">
        <f t="shared" si="7"/>
        <v>0</v>
      </c>
      <c r="AO85" s="75">
        <f t="shared" si="7"/>
        <v>0</v>
      </c>
      <c r="AP85" s="75">
        <f t="shared" si="7"/>
        <v>0</v>
      </c>
      <c r="AQ85" s="75">
        <f t="shared" si="7"/>
        <v>0</v>
      </c>
      <c r="AR85" s="75">
        <f t="shared" si="7"/>
        <v>0</v>
      </c>
    </row>
    <row r="86" spans="10:44" ht="15.75" thickBot="1" x14ac:dyDescent="0.3"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</row>
    <row r="87" spans="10:44" s="81" customFormat="1" ht="18.75" x14ac:dyDescent="0.3">
      <c r="J87" s="82"/>
      <c r="K87" s="86" t="str">
        <f>+Produccion_UO!K87</f>
        <v>6. Usos del Gas Natural</v>
      </c>
      <c r="L87" s="86"/>
      <c r="M87" s="85"/>
      <c r="N87" s="85"/>
      <c r="O87" s="85"/>
      <c r="P87" s="85"/>
      <c r="Q87" s="85"/>
      <c r="R87" s="85"/>
    </row>
    <row r="88" spans="10:44" ht="18.75" x14ac:dyDescent="0.3">
      <c r="J88" s="15"/>
      <c r="K88" s="34" t="str">
        <f>+Produccion_UO!K88</f>
        <v>6.1 Uso para autogeneración</v>
      </c>
      <c r="L88" s="34"/>
    </row>
    <row r="89" spans="10:44" x14ac:dyDescent="0.25">
      <c r="J89" s="67" t="s">
        <v>37</v>
      </c>
      <c r="K89" s="2" t="s">
        <v>26</v>
      </c>
      <c r="L89" s="53"/>
    </row>
    <row r="90" spans="10:44" x14ac:dyDescent="0.25">
      <c r="J90" s="15"/>
      <c r="K90" s="16"/>
      <c r="L90" s="16"/>
    </row>
    <row r="91" spans="10:44" x14ac:dyDescent="0.25"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</row>
    <row r="92" spans="10:44" x14ac:dyDescent="0.25">
      <c r="J92" s="24" t="s">
        <v>119</v>
      </c>
      <c r="K92" s="13" t="s">
        <v>252</v>
      </c>
      <c r="L92" s="161" t="s">
        <v>678</v>
      </c>
      <c r="M92" s="21">
        <f>+Produccion_UO!M92</f>
        <v>6.7086042792357246</v>
      </c>
      <c r="N92" s="21">
        <f>+Produccion_UO!N92</f>
        <v>5.4211022055246172</v>
      </c>
      <c r="O92" s="21">
        <f>+Produccion_UO!O92</f>
        <v>4.2444264828757632</v>
      </c>
      <c r="P92" s="21">
        <f>+Produccion_UO!P92</f>
        <v>4.9566945225693475</v>
      </c>
      <c r="Q92" s="21">
        <f>+Produccion_UO!Q92</f>
        <v>4.7244906810917398</v>
      </c>
      <c r="R92" s="21">
        <f>+Produccion_UO!R92</f>
        <v>0</v>
      </c>
      <c r="S92" s="21">
        <f>+Produccion_UO!S92</f>
        <v>0</v>
      </c>
      <c r="T92" s="21">
        <f>+Produccion_UO!T92</f>
        <v>0</v>
      </c>
      <c r="U92" s="21">
        <f>+Produccion_UO!U92</f>
        <v>0</v>
      </c>
      <c r="V92" s="21">
        <f>+Produccion_UO!V92</f>
        <v>0</v>
      </c>
      <c r="W92" s="21">
        <f>+Produccion_UO!W92</f>
        <v>0</v>
      </c>
      <c r="X92" s="21">
        <f>+Produccion_UO!X92</f>
        <v>0</v>
      </c>
      <c r="Y92" s="21">
        <f>+Produccion_UO!Y92</f>
        <v>0</v>
      </c>
      <c r="Z92" s="21">
        <f>+Produccion_UO!Z92</f>
        <v>0</v>
      </c>
      <c r="AA92" s="21">
        <f>+Produccion_UO!AA92</f>
        <v>0</v>
      </c>
      <c r="AB92" s="21">
        <f>+Produccion_UO!AB92</f>
        <v>0</v>
      </c>
      <c r="AC92" s="21">
        <f>+Produccion_UO!AC92</f>
        <v>0</v>
      </c>
      <c r="AD92" s="21">
        <f>+Produccion_UO!AD92</f>
        <v>0</v>
      </c>
      <c r="AE92" s="21">
        <f>+Produccion_UO!AE92</f>
        <v>0</v>
      </c>
      <c r="AF92" s="21">
        <f>+Produccion_UO!AF92</f>
        <v>0</v>
      </c>
      <c r="AG92" s="21">
        <f>+Produccion_UO!AG92</f>
        <v>0</v>
      </c>
      <c r="AH92" s="21">
        <f>+Produccion_UO!AH92</f>
        <v>0</v>
      </c>
      <c r="AI92" s="21">
        <f>+Produccion_UO!AI92</f>
        <v>0</v>
      </c>
      <c r="AJ92" s="21">
        <f>+Produccion_UO!AJ92</f>
        <v>0</v>
      </c>
      <c r="AK92" s="21">
        <f>+Produccion_UO!AK92</f>
        <v>0</v>
      </c>
      <c r="AL92" s="21">
        <f>+Produccion_UO!AL92</f>
        <v>0</v>
      </c>
      <c r="AM92" s="21">
        <f>+Produccion_UO!AM92</f>
        <v>0</v>
      </c>
      <c r="AN92" s="21">
        <f>+Produccion_UO!AN92</f>
        <v>0</v>
      </c>
      <c r="AO92" s="21">
        <f>+Produccion_UO!AO92</f>
        <v>0</v>
      </c>
      <c r="AP92" s="21">
        <f>+Produccion_UO!AP92</f>
        <v>0</v>
      </c>
      <c r="AQ92" s="21">
        <f>+Produccion_UO!AQ92</f>
        <v>0</v>
      </c>
      <c r="AR92" s="21">
        <f>+Produccion_UO!AR92</f>
        <v>0</v>
      </c>
    </row>
    <row r="93" spans="10:44" x14ac:dyDescent="0.25">
      <c r="J93" s="24" t="s">
        <v>120</v>
      </c>
      <c r="K93" s="13" t="s">
        <v>253</v>
      </c>
      <c r="L93" s="161" t="s">
        <v>679</v>
      </c>
      <c r="M93" s="21">
        <f>+Produccion_UO!M93+Produccion_UO!M94</f>
        <v>37.344000029199783</v>
      </c>
      <c r="N93" s="21">
        <f>+Produccion_UO!N93+Produccion_UO!N94</f>
        <v>37.344000029199783</v>
      </c>
      <c r="O93" s="21">
        <f>+Produccion_UO!O93+Produccion_UO!O94</f>
        <v>37.344000029199783</v>
      </c>
      <c r="P93" s="21">
        <f>+Produccion_UO!P93+Produccion_UO!P94</f>
        <v>37.344000029199783</v>
      </c>
      <c r="Q93" s="21">
        <f>+Produccion_UO!Q93+Produccion_UO!Q94</f>
        <v>37.344000029199783</v>
      </c>
      <c r="R93" s="21">
        <f>+Produccion_UO!R93+Produccion_UO!R94</f>
        <v>37.344000029199783</v>
      </c>
      <c r="S93" s="21">
        <f>+Produccion_UO!S93+Produccion_UO!S94</f>
        <v>37.344000029199783</v>
      </c>
      <c r="T93" s="21">
        <f>+Produccion_UO!T93+Produccion_UO!T94</f>
        <v>37.344000029199783</v>
      </c>
      <c r="U93" s="21">
        <f>+Produccion_UO!U93+Produccion_UO!U94</f>
        <v>37.344000029199783</v>
      </c>
      <c r="V93" s="21">
        <f>+Produccion_UO!V93+Produccion_UO!V94</f>
        <v>35.065833281038927</v>
      </c>
      <c r="W93" s="21">
        <f>+Produccion_UO!W93+Produccion_UO!W94</f>
        <v>18.253030091336576</v>
      </c>
      <c r="X93" s="21">
        <f>+Produccion_UO!X93+Produccion_UO!X94</f>
        <v>0</v>
      </c>
      <c r="Y93" s="21">
        <f>+Produccion_UO!Y93+Produccion_UO!Y94</f>
        <v>0</v>
      </c>
      <c r="Z93" s="21">
        <f>+Produccion_UO!Z93+Produccion_UO!Z94</f>
        <v>0</v>
      </c>
      <c r="AA93" s="21">
        <f>+Produccion_UO!AA93+Produccion_UO!AA94</f>
        <v>0</v>
      </c>
      <c r="AB93" s="21">
        <f>+Produccion_UO!AB93+Produccion_UO!AB94</f>
        <v>0</v>
      </c>
      <c r="AC93" s="21">
        <f>+Produccion_UO!AC93+Produccion_UO!AC94</f>
        <v>0</v>
      </c>
      <c r="AD93" s="21">
        <f>+Produccion_UO!AD93+Produccion_UO!AD94</f>
        <v>0</v>
      </c>
      <c r="AE93" s="21">
        <f>+Produccion_UO!AE93+Produccion_UO!AE94</f>
        <v>0</v>
      </c>
      <c r="AF93" s="21">
        <f>+Produccion_UO!AF93+Produccion_UO!AF94</f>
        <v>0</v>
      </c>
      <c r="AG93" s="21">
        <f>+Produccion_UO!AG93+Produccion_UO!AG94</f>
        <v>0</v>
      </c>
      <c r="AH93" s="21">
        <f>+Produccion_UO!AH93+Produccion_UO!AH94</f>
        <v>0</v>
      </c>
      <c r="AI93" s="21">
        <f>+Produccion_UO!AI93+Produccion_UO!AI94</f>
        <v>0</v>
      </c>
      <c r="AJ93" s="21">
        <f>+Produccion_UO!AJ93+Produccion_UO!AJ94</f>
        <v>0</v>
      </c>
      <c r="AK93" s="21">
        <f>+Produccion_UO!AK93+Produccion_UO!AK94</f>
        <v>0</v>
      </c>
      <c r="AL93" s="21">
        <f>+Produccion_UO!AL93+Produccion_UO!AL94</f>
        <v>0</v>
      </c>
      <c r="AM93" s="21">
        <f>+Produccion_UO!AM93+Produccion_UO!AM94</f>
        <v>0</v>
      </c>
      <c r="AN93" s="21">
        <f>+Produccion_UO!AN93+Produccion_UO!AN94</f>
        <v>0</v>
      </c>
      <c r="AO93" s="21">
        <f>+Produccion_UO!AO93+Produccion_UO!AO94</f>
        <v>0</v>
      </c>
      <c r="AP93" s="21">
        <f>+Produccion_UO!AP93+Produccion_UO!AP94</f>
        <v>0</v>
      </c>
      <c r="AQ93" s="21">
        <f>+Produccion_UO!AQ93+Produccion_UO!AQ94</f>
        <v>0</v>
      </c>
      <c r="AR93" s="21">
        <f>+Produccion_UO!AR93+Produccion_UO!AR94</f>
        <v>0</v>
      </c>
    </row>
    <row r="94" spans="10:44" x14ac:dyDescent="0.25">
      <c r="J94" s="24" t="s">
        <v>121</v>
      </c>
      <c r="K94" s="13" t="s">
        <v>312</v>
      </c>
      <c r="L94" s="161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</row>
    <row r="95" spans="10:44" x14ac:dyDescent="0.25">
      <c r="J95" s="24" t="s">
        <v>122</v>
      </c>
      <c r="K95" s="13" t="s">
        <v>313</v>
      </c>
      <c r="L95" s="161" t="s">
        <v>683</v>
      </c>
      <c r="M95" s="21">
        <f>+Produccion_UO!M95</f>
        <v>0</v>
      </c>
      <c r="N95" s="21">
        <f>+Produccion_UO!N95</f>
        <v>0</v>
      </c>
      <c r="O95" s="21">
        <f>+Produccion_UO!O95</f>
        <v>0</v>
      </c>
      <c r="P95" s="21">
        <f>+Produccion_UO!P95</f>
        <v>0</v>
      </c>
      <c r="Q95" s="21">
        <f>+Produccion_UO!Q95</f>
        <v>0</v>
      </c>
      <c r="R95" s="21">
        <f>+Produccion_UO!R95</f>
        <v>0</v>
      </c>
      <c r="S95" s="21">
        <f>+Produccion_UO!S95</f>
        <v>0</v>
      </c>
      <c r="T95" s="21">
        <f>+Produccion_UO!T95</f>
        <v>0</v>
      </c>
      <c r="U95" s="21">
        <f>+Produccion_UO!U95</f>
        <v>0</v>
      </c>
      <c r="V95" s="21">
        <f>+Produccion_UO!V95</f>
        <v>0</v>
      </c>
      <c r="W95" s="21">
        <f>+Produccion_UO!W95</f>
        <v>0</v>
      </c>
      <c r="X95" s="21">
        <f>+Produccion_UO!X95</f>
        <v>0</v>
      </c>
      <c r="Y95" s="21">
        <f>+Produccion_UO!Y95</f>
        <v>0</v>
      </c>
      <c r="Z95" s="21">
        <f>+Produccion_UO!Z95</f>
        <v>0</v>
      </c>
      <c r="AA95" s="21">
        <f>+Produccion_UO!AA95</f>
        <v>0</v>
      </c>
      <c r="AB95" s="21">
        <f>+Produccion_UO!AB95</f>
        <v>0</v>
      </c>
      <c r="AC95" s="21">
        <f>+Produccion_UO!AC95</f>
        <v>0</v>
      </c>
      <c r="AD95" s="21">
        <f>+Produccion_UO!AD95</f>
        <v>0</v>
      </c>
      <c r="AE95" s="21">
        <f>+Produccion_UO!AE95</f>
        <v>0</v>
      </c>
      <c r="AF95" s="21">
        <f>+Produccion_UO!AF95</f>
        <v>0</v>
      </c>
      <c r="AG95" s="21">
        <f>+Produccion_UO!AG95</f>
        <v>0</v>
      </c>
      <c r="AH95" s="21">
        <f>+Produccion_UO!AH95</f>
        <v>0</v>
      </c>
      <c r="AI95" s="21">
        <f>+Produccion_UO!AI95</f>
        <v>0</v>
      </c>
      <c r="AJ95" s="21">
        <f>+Produccion_UO!AJ95</f>
        <v>0</v>
      </c>
      <c r="AK95" s="21">
        <f>+Produccion_UO!AK95</f>
        <v>0</v>
      </c>
      <c r="AL95" s="21">
        <f>+Produccion_UO!AL95</f>
        <v>0</v>
      </c>
      <c r="AM95" s="21">
        <f>+Produccion_UO!AM95</f>
        <v>0</v>
      </c>
      <c r="AN95" s="21">
        <f>+Produccion_UO!AN95</f>
        <v>0</v>
      </c>
      <c r="AO95" s="21">
        <f>+Produccion_UO!AO95</f>
        <v>0</v>
      </c>
      <c r="AP95" s="21">
        <f>+Produccion_UO!AP95</f>
        <v>0</v>
      </c>
      <c r="AQ95" s="21">
        <f>+Produccion_UO!AQ95</f>
        <v>0</v>
      </c>
      <c r="AR95" s="21">
        <f>+Produccion_UO!AR95</f>
        <v>0</v>
      </c>
    </row>
    <row r="96" spans="10:44" x14ac:dyDescent="0.25">
      <c r="J96" s="24" t="s">
        <v>123</v>
      </c>
      <c r="K96" s="13" t="s">
        <v>254</v>
      </c>
      <c r="L96" s="161" t="s">
        <v>681</v>
      </c>
      <c r="M96" s="21">
        <f>+Produccion_UO!M96</f>
        <v>4.9739118618342326</v>
      </c>
      <c r="N96" s="21">
        <f>+Produccion_UO!N96</f>
        <v>4.9739118618342326</v>
      </c>
      <c r="O96" s="21">
        <f>+Produccion_UO!O96</f>
        <v>4.9739118618342326</v>
      </c>
      <c r="P96" s="21">
        <f>+Produccion_UO!P96</f>
        <v>4.9739118618342326</v>
      </c>
      <c r="Q96" s="21">
        <f>+Produccion_UO!Q96</f>
        <v>4.9739118618342326</v>
      </c>
      <c r="R96" s="21">
        <f>+Produccion_UO!R96</f>
        <v>4.9739118618342326</v>
      </c>
      <c r="S96" s="21">
        <f>+Produccion_UO!S96</f>
        <v>4.9739118618342326</v>
      </c>
      <c r="T96" s="21">
        <f>+Produccion_UO!T96</f>
        <v>4.9739118618342326</v>
      </c>
      <c r="U96" s="21">
        <f>+Produccion_UO!U96</f>
        <v>4.518716456985759</v>
      </c>
      <c r="V96" s="21">
        <f>+Produccion_UO!V96</f>
        <v>0</v>
      </c>
      <c r="W96" s="21">
        <f>+Produccion_UO!W96</f>
        <v>0</v>
      </c>
      <c r="X96" s="21">
        <f>+Produccion_UO!X96</f>
        <v>0</v>
      </c>
      <c r="Y96" s="21">
        <f>+Produccion_UO!Y96</f>
        <v>0</v>
      </c>
      <c r="Z96" s="21">
        <f>+Produccion_UO!Z96</f>
        <v>0</v>
      </c>
      <c r="AA96" s="21">
        <f>+Produccion_UO!AA96</f>
        <v>0</v>
      </c>
      <c r="AB96" s="21">
        <f>+Produccion_UO!AB96</f>
        <v>0</v>
      </c>
      <c r="AC96" s="21">
        <f>+Produccion_UO!AC96</f>
        <v>0</v>
      </c>
      <c r="AD96" s="21">
        <f>+Produccion_UO!AD96</f>
        <v>0</v>
      </c>
      <c r="AE96" s="21">
        <f>+Produccion_UO!AE96</f>
        <v>0</v>
      </c>
      <c r="AF96" s="21">
        <f>+Produccion_UO!AF96</f>
        <v>0</v>
      </c>
      <c r="AG96" s="21">
        <f>+Produccion_UO!AG96</f>
        <v>0</v>
      </c>
      <c r="AH96" s="21">
        <f>+Produccion_UO!AH96</f>
        <v>0</v>
      </c>
      <c r="AI96" s="21">
        <f>+Produccion_UO!AI96</f>
        <v>0</v>
      </c>
      <c r="AJ96" s="21">
        <f>+Produccion_UO!AJ96</f>
        <v>0</v>
      </c>
      <c r="AK96" s="21">
        <f>+Produccion_UO!AK96</f>
        <v>0</v>
      </c>
      <c r="AL96" s="21">
        <f>+Produccion_UO!AL96</f>
        <v>0</v>
      </c>
      <c r="AM96" s="21">
        <f>+Produccion_UO!AM96</f>
        <v>0</v>
      </c>
      <c r="AN96" s="21">
        <f>+Produccion_UO!AN96</f>
        <v>0</v>
      </c>
      <c r="AO96" s="21">
        <f>+Produccion_UO!AO96</f>
        <v>0</v>
      </c>
      <c r="AP96" s="21">
        <f>+Produccion_UO!AP96</f>
        <v>0</v>
      </c>
      <c r="AQ96" s="21">
        <f>+Produccion_UO!AQ96</f>
        <v>0</v>
      </c>
      <c r="AR96" s="21">
        <f>+Produccion_UO!AR96</f>
        <v>0</v>
      </c>
    </row>
    <row r="97" spans="10:44" x14ac:dyDescent="0.25">
      <c r="J97" s="24" t="s">
        <v>124</v>
      </c>
      <c r="K97" s="13" t="s">
        <v>255</v>
      </c>
      <c r="L97" s="161" t="s">
        <v>682</v>
      </c>
      <c r="M97" s="21">
        <f>+Produccion_UO!M97</f>
        <v>0.64412959201938158</v>
      </c>
      <c r="N97" s="21">
        <f>+Produccion_UO!N97</f>
        <v>0.64412959201938158</v>
      </c>
      <c r="O97" s="21">
        <f>+Produccion_UO!O97</f>
        <v>0.64412959201938158</v>
      </c>
      <c r="P97" s="21">
        <f>+Produccion_UO!P97</f>
        <v>0.64412959201938158</v>
      </c>
      <c r="Q97" s="21">
        <f>+Produccion_UO!Q97</f>
        <v>0.64412959201938158</v>
      </c>
      <c r="R97" s="21">
        <f>+Produccion_UO!R97</f>
        <v>0.64412959201938158</v>
      </c>
      <c r="S97" s="21">
        <f>+Produccion_UO!S97</f>
        <v>0.64412959201938158</v>
      </c>
      <c r="T97" s="21">
        <f>+Produccion_UO!T97</f>
        <v>0.64412959201938158</v>
      </c>
      <c r="U97" s="21">
        <f>+Produccion_UO!U97</f>
        <v>0.64412959201938158</v>
      </c>
      <c r="V97" s="21">
        <f>+Produccion_UO!V97</f>
        <v>0.64412959201938158</v>
      </c>
      <c r="W97" s="21">
        <f>+Produccion_UO!W97</f>
        <v>0.64412959201938158</v>
      </c>
      <c r="X97" s="21">
        <f>+Produccion_UO!X97</f>
        <v>0.64412959201938158</v>
      </c>
      <c r="Y97" s="21">
        <f>+Produccion_UO!Y97</f>
        <v>0.64412959201938158</v>
      </c>
      <c r="Z97" s="21">
        <f>+Produccion_UO!Z97</f>
        <v>0.64412959201938158</v>
      </c>
      <c r="AA97" s="21">
        <f>+Produccion_UO!AA97</f>
        <v>0.32740996619297436</v>
      </c>
      <c r="AB97" s="21">
        <f>+Produccion_UO!AB97</f>
        <v>0</v>
      </c>
      <c r="AC97" s="21">
        <f>+Produccion_UO!AC97</f>
        <v>0</v>
      </c>
      <c r="AD97" s="21">
        <f>+Produccion_UO!AD97</f>
        <v>0</v>
      </c>
      <c r="AE97" s="21">
        <f>+Produccion_UO!AE97</f>
        <v>0</v>
      </c>
      <c r="AF97" s="21">
        <f>+Produccion_UO!AF97</f>
        <v>0</v>
      </c>
      <c r="AG97" s="21">
        <f>+Produccion_UO!AG97</f>
        <v>0</v>
      </c>
      <c r="AH97" s="21">
        <f>+Produccion_UO!AH97</f>
        <v>0</v>
      </c>
      <c r="AI97" s="21">
        <f>+Produccion_UO!AI97</f>
        <v>0</v>
      </c>
      <c r="AJ97" s="21">
        <f>+Produccion_UO!AJ97</f>
        <v>0</v>
      </c>
      <c r="AK97" s="21">
        <f>+Produccion_UO!AK97</f>
        <v>0</v>
      </c>
      <c r="AL97" s="21">
        <f>+Produccion_UO!AL97</f>
        <v>0</v>
      </c>
      <c r="AM97" s="21">
        <f>+Produccion_UO!AM97</f>
        <v>0</v>
      </c>
      <c r="AN97" s="21">
        <f>+Produccion_UO!AN97</f>
        <v>0</v>
      </c>
      <c r="AO97" s="21">
        <f>+Produccion_UO!AO97</f>
        <v>0</v>
      </c>
      <c r="AP97" s="21">
        <f>+Produccion_UO!AP97</f>
        <v>0</v>
      </c>
      <c r="AQ97" s="21">
        <f>+Produccion_UO!AQ97</f>
        <v>0</v>
      </c>
      <c r="AR97" s="21">
        <f>+Produccion_UO!AR97</f>
        <v>0</v>
      </c>
    </row>
    <row r="98" spans="10:44" x14ac:dyDescent="0.25">
      <c r="J98" s="24" t="s">
        <v>125</v>
      </c>
      <c r="K98" s="13" t="s">
        <v>256</v>
      </c>
      <c r="L98" s="161" t="s">
        <v>680</v>
      </c>
      <c r="M98" s="21">
        <f>+Produccion_UO!M98</f>
        <v>8.6705925687047061E-2</v>
      </c>
      <c r="N98" s="21">
        <f>+Produccion_UO!N98</f>
        <v>8.6705925687047061E-2</v>
      </c>
      <c r="O98" s="21">
        <f>+Produccion_UO!O98</f>
        <v>8.6705925687047061E-2</v>
      </c>
      <c r="P98" s="21">
        <f>+Produccion_UO!P98</f>
        <v>8.6705925687047061E-2</v>
      </c>
      <c r="Q98" s="21">
        <f>+Produccion_UO!Q98</f>
        <v>8.6705925687047061E-2</v>
      </c>
      <c r="R98" s="21">
        <f>+Produccion_UO!R98</f>
        <v>8.6705925687047061E-2</v>
      </c>
      <c r="S98" s="21">
        <f>+Produccion_UO!S98</f>
        <v>8.6705925687047061E-2</v>
      </c>
      <c r="T98" s="21">
        <f>+Produccion_UO!T98</f>
        <v>8.6705925687047061E-2</v>
      </c>
      <c r="U98" s="21">
        <f>+Produccion_UO!U98</f>
        <v>8.6705925687047061E-2</v>
      </c>
      <c r="V98" s="21">
        <f>+Produccion_UO!V98</f>
        <v>8.6705925687047061E-2</v>
      </c>
      <c r="W98" s="21">
        <f>+Produccion_UO!W98</f>
        <v>8.6705925687047061E-2</v>
      </c>
      <c r="X98" s="21">
        <f>+Produccion_UO!X98</f>
        <v>8.6705925687047061E-2</v>
      </c>
      <c r="Y98" s="21">
        <f>+Produccion_UO!Y98</f>
        <v>7.9967261491660113E-2</v>
      </c>
      <c r="Z98" s="21">
        <f>+Produccion_UO!Z98</f>
        <v>7.2010529597647907E-2</v>
      </c>
      <c r="AA98" s="21">
        <f>+Produccion_UO!AA98</f>
        <v>6.5651314926898144E-2</v>
      </c>
      <c r="AB98" s="21">
        <f>+Produccion_UO!AB98</f>
        <v>0</v>
      </c>
      <c r="AC98" s="21">
        <f>+Produccion_UO!AC98</f>
        <v>0</v>
      </c>
      <c r="AD98" s="21">
        <f>+Produccion_UO!AD98</f>
        <v>0</v>
      </c>
      <c r="AE98" s="21">
        <f>+Produccion_UO!AE98</f>
        <v>0</v>
      </c>
      <c r="AF98" s="21">
        <f>+Produccion_UO!AF98</f>
        <v>0</v>
      </c>
      <c r="AG98" s="21">
        <f>+Produccion_UO!AG98</f>
        <v>0</v>
      </c>
      <c r="AH98" s="21">
        <f>+Produccion_UO!AH98</f>
        <v>0</v>
      </c>
      <c r="AI98" s="21">
        <f>+Produccion_UO!AI98</f>
        <v>0</v>
      </c>
      <c r="AJ98" s="21">
        <f>+Produccion_UO!AJ98</f>
        <v>0</v>
      </c>
      <c r="AK98" s="21">
        <f>+Produccion_UO!AK98</f>
        <v>0</v>
      </c>
      <c r="AL98" s="21">
        <f>+Produccion_UO!AL98</f>
        <v>0</v>
      </c>
      <c r="AM98" s="21">
        <f>+Produccion_UO!AM98</f>
        <v>0</v>
      </c>
      <c r="AN98" s="21">
        <f>+Produccion_UO!AN98</f>
        <v>0</v>
      </c>
      <c r="AO98" s="21">
        <f>+Produccion_UO!AO98</f>
        <v>0</v>
      </c>
      <c r="AP98" s="21">
        <f>+Produccion_UO!AP98</f>
        <v>0</v>
      </c>
      <c r="AQ98" s="21">
        <f>+Produccion_UO!AQ98</f>
        <v>0</v>
      </c>
      <c r="AR98" s="21">
        <f>+Produccion_UO!AR98</f>
        <v>0</v>
      </c>
    </row>
    <row r="99" spans="10:44" x14ac:dyDescent="0.25">
      <c r="J99" s="73"/>
      <c r="K99" s="73"/>
      <c r="L99" s="73"/>
      <c r="M99" s="75">
        <f>+SUM(M92:M98)</f>
        <v>49.757351687976168</v>
      </c>
      <c r="N99" s="75">
        <f t="shared" ref="N99" si="8">+SUM(N92:N98)</f>
        <v>48.469849614265065</v>
      </c>
      <c r="O99" s="75">
        <f t="shared" ref="O99:AR99" si="9">+SUM(O92:O98)</f>
        <v>47.293173891616206</v>
      </c>
      <c r="P99" s="75">
        <f t="shared" si="9"/>
        <v>48.005441931309797</v>
      </c>
      <c r="Q99" s="75">
        <f t="shared" si="9"/>
        <v>47.773238089832184</v>
      </c>
      <c r="R99" s="75">
        <f t="shared" si="9"/>
        <v>43.048747408740446</v>
      </c>
      <c r="S99" s="75">
        <f t="shared" si="9"/>
        <v>43.048747408740446</v>
      </c>
      <c r="T99" s="75">
        <f t="shared" si="9"/>
        <v>43.048747408740446</v>
      </c>
      <c r="U99" s="75">
        <f t="shared" si="9"/>
        <v>42.593552003891972</v>
      </c>
      <c r="V99" s="75">
        <f t="shared" si="9"/>
        <v>35.796668798745358</v>
      </c>
      <c r="W99" s="75">
        <f t="shared" si="9"/>
        <v>18.983865609043004</v>
      </c>
      <c r="X99" s="75">
        <f t="shared" si="9"/>
        <v>0.73083551770642863</v>
      </c>
      <c r="Y99" s="75">
        <f t="shared" si="9"/>
        <v>0.72409685351104169</v>
      </c>
      <c r="Z99" s="75">
        <f t="shared" si="9"/>
        <v>0.71614012161702945</v>
      </c>
      <c r="AA99" s="75">
        <f t="shared" si="9"/>
        <v>0.39306128111987249</v>
      </c>
      <c r="AB99" s="75">
        <f t="shared" si="9"/>
        <v>0</v>
      </c>
      <c r="AC99" s="75">
        <f t="shared" si="9"/>
        <v>0</v>
      </c>
      <c r="AD99" s="75">
        <f t="shared" si="9"/>
        <v>0</v>
      </c>
      <c r="AE99" s="75">
        <f t="shared" si="9"/>
        <v>0</v>
      </c>
      <c r="AF99" s="75">
        <f t="shared" si="9"/>
        <v>0</v>
      </c>
      <c r="AG99" s="75">
        <f t="shared" si="9"/>
        <v>0</v>
      </c>
      <c r="AH99" s="75">
        <f t="shared" si="9"/>
        <v>0</v>
      </c>
      <c r="AI99" s="75">
        <f t="shared" si="9"/>
        <v>0</v>
      </c>
      <c r="AJ99" s="75">
        <f t="shared" si="9"/>
        <v>0</v>
      </c>
      <c r="AK99" s="75">
        <f t="shared" si="9"/>
        <v>0</v>
      </c>
      <c r="AL99" s="75">
        <f t="shared" si="9"/>
        <v>0</v>
      </c>
      <c r="AM99" s="75">
        <f t="shared" si="9"/>
        <v>0</v>
      </c>
      <c r="AN99" s="75">
        <f t="shared" si="9"/>
        <v>0</v>
      </c>
      <c r="AO99" s="75">
        <f t="shared" si="9"/>
        <v>0</v>
      </c>
      <c r="AP99" s="75">
        <f t="shared" si="9"/>
        <v>0</v>
      </c>
      <c r="AQ99" s="75">
        <f t="shared" si="9"/>
        <v>0</v>
      </c>
      <c r="AR99" s="75">
        <f t="shared" si="9"/>
        <v>0</v>
      </c>
    </row>
    <row r="101" spans="10:44" ht="18.75" x14ac:dyDescent="0.3">
      <c r="J101" s="15"/>
      <c r="K101" s="34" t="str">
        <f>+Produccion_UO!K101</f>
        <v>6.2 Uso en Plantas</v>
      </c>
      <c r="L101" s="34"/>
    </row>
    <row r="102" spans="10:44" x14ac:dyDescent="0.25">
      <c r="J102" s="67" t="s">
        <v>37</v>
      </c>
      <c r="K102" s="2" t="s">
        <v>26</v>
      </c>
      <c r="L102" s="53"/>
    </row>
    <row r="103" spans="10:44" x14ac:dyDescent="0.25">
      <c r="J103" s="15"/>
      <c r="K103" s="16"/>
      <c r="L103" s="16"/>
    </row>
    <row r="104" spans="10:44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</row>
    <row r="105" spans="10:44" x14ac:dyDescent="0.25">
      <c r="J105" s="24" t="s">
        <v>119</v>
      </c>
      <c r="K105" s="13" t="s">
        <v>368</v>
      </c>
      <c r="L105" s="161" t="s">
        <v>678</v>
      </c>
      <c r="M105" s="21">
        <f>+Produccion_UO!M105</f>
        <v>0</v>
      </c>
      <c r="N105" s="21">
        <f>+Produccion_UO!N105</f>
        <v>0</v>
      </c>
      <c r="O105" s="21">
        <f>+Produccion_UO!O105</f>
        <v>0</v>
      </c>
      <c r="P105" s="21">
        <f>+Produccion_UO!P105</f>
        <v>0</v>
      </c>
      <c r="Q105" s="21">
        <f>+Produccion_UO!Q105</f>
        <v>0</v>
      </c>
      <c r="R105" s="21">
        <f>+Produccion_UO!R105</f>
        <v>0</v>
      </c>
      <c r="S105" s="21">
        <f>+Produccion_UO!S105</f>
        <v>0</v>
      </c>
      <c r="T105" s="21">
        <f>+Produccion_UO!T105</f>
        <v>0</v>
      </c>
      <c r="U105" s="21">
        <f>+Produccion_UO!U105</f>
        <v>0</v>
      </c>
      <c r="V105" s="21">
        <f>+Produccion_UO!V105</f>
        <v>0</v>
      </c>
      <c r="W105" s="21">
        <f>+Produccion_UO!W105</f>
        <v>0</v>
      </c>
      <c r="X105" s="21">
        <f>+Produccion_UO!X105</f>
        <v>0</v>
      </c>
      <c r="Y105" s="21">
        <f>+Produccion_UO!Y105</f>
        <v>0</v>
      </c>
      <c r="Z105" s="21">
        <f>+Produccion_UO!Z105</f>
        <v>0</v>
      </c>
      <c r="AA105" s="21">
        <f>+Produccion_UO!AA105</f>
        <v>0</v>
      </c>
      <c r="AB105" s="21">
        <f>+Produccion_UO!AB105</f>
        <v>0</v>
      </c>
      <c r="AC105" s="21">
        <f>+Produccion_UO!AC105</f>
        <v>0</v>
      </c>
      <c r="AD105" s="21">
        <f>+Produccion_UO!AD105</f>
        <v>0</v>
      </c>
      <c r="AE105" s="21">
        <f>+Produccion_UO!AE105</f>
        <v>0</v>
      </c>
      <c r="AF105" s="21">
        <f>+Produccion_UO!AF105</f>
        <v>0</v>
      </c>
      <c r="AG105" s="21">
        <f>+Produccion_UO!AG105</f>
        <v>0</v>
      </c>
      <c r="AH105" s="21">
        <f>+Produccion_UO!AH105</f>
        <v>0</v>
      </c>
      <c r="AI105" s="21">
        <f>+Produccion_UO!AI105</f>
        <v>0</v>
      </c>
      <c r="AJ105" s="21">
        <f>+Produccion_UO!AJ105</f>
        <v>0</v>
      </c>
      <c r="AK105" s="21">
        <f>+Produccion_UO!AK105</f>
        <v>0</v>
      </c>
      <c r="AL105" s="21">
        <f>+Produccion_UO!AL105</f>
        <v>0</v>
      </c>
      <c r="AM105" s="21">
        <f>+Produccion_UO!AM105</f>
        <v>0</v>
      </c>
      <c r="AN105" s="21">
        <f>+Produccion_UO!AN105</f>
        <v>0</v>
      </c>
      <c r="AO105" s="21">
        <f>+Produccion_UO!AO105</f>
        <v>0</v>
      </c>
      <c r="AP105" s="21">
        <f>+Produccion_UO!AP105</f>
        <v>0</v>
      </c>
      <c r="AQ105" s="21">
        <f>+Produccion_UO!AQ105</f>
        <v>0</v>
      </c>
      <c r="AR105" s="21">
        <f>+Produccion_UO!AR105</f>
        <v>0</v>
      </c>
    </row>
    <row r="106" spans="10:44" x14ac:dyDescent="0.25">
      <c r="J106" s="24" t="s">
        <v>120</v>
      </c>
      <c r="K106" s="13" t="s">
        <v>267</v>
      </c>
      <c r="L106" s="161" t="s">
        <v>679</v>
      </c>
      <c r="M106" s="21">
        <f>+Produccion_UO!M106+Produccion_UO!M107</f>
        <v>292.9516689053508</v>
      </c>
      <c r="N106" s="21">
        <f>+Produccion_UO!N106+Produccion_UO!N107</f>
        <v>292.84130454938747</v>
      </c>
      <c r="O106" s="21">
        <f>+Produccion_UO!O106+Produccion_UO!O107</f>
        <v>292.74630434093473</v>
      </c>
      <c r="P106" s="21">
        <f>+Produccion_UO!P106+Produccion_UO!P107</f>
        <v>292.65130413248198</v>
      </c>
      <c r="Q106" s="21">
        <f>+Produccion_UO!Q106+Produccion_UO!Q107</f>
        <v>292.55630392402924</v>
      </c>
      <c r="R106" s="21">
        <f>+Produccion_UO!R106+Produccion_UO!R107</f>
        <v>292.42399260928488</v>
      </c>
      <c r="S106" s="21">
        <f>+Produccion_UO!S106+Produccion_UO!S107</f>
        <v>292.29168129454058</v>
      </c>
      <c r="T106" s="21">
        <f>+Produccion_UO!T106+Produccion_UO!T107</f>
        <v>292.18675962671051</v>
      </c>
      <c r="U106" s="21">
        <f>+Produccion_UO!U106+Produccion_UO!U107</f>
        <v>1.1949890639747185</v>
      </c>
      <c r="V106" s="21">
        <f>+Produccion_UO!V106+Produccion_UO!V107</f>
        <v>1.0900673961446765</v>
      </c>
      <c r="W106" s="21">
        <f>+Produccion_UO!W106+Produccion_UO!W107</f>
        <v>0.69766748608100904</v>
      </c>
      <c r="X106" s="21">
        <f>+Produccion_UO!X106+Produccion_UO!X107</f>
        <v>0.69766748608108498</v>
      </c>
      <c r="Y106" s="21">
        <f>+Produccion_UO!Y106+Produccion_UO!Y107</f>
        <v>0.69766748608108498</v>
      </c>
      <c r="Z106" s="21">
        <f>+Produccion_UO!Z106+Produccion_UO!Z107</f>
        <v>0.49402914960324695</v>
      </c>
      <c r="AA106" s="21">
        <f>+Produccion_UO!AA106+Produccion_UO!AA107</f>
        <v>0</v>
      </c>
      <c r="AB106" s="21">
        <f>+Produccion_UO!AB106+Produccion_UO!AB107</f>
        <v>0</v>
      </c>
      <c r="AC106" s="21">
        <f>+Produccion_UO!AC106+Produccion_UO!AC107</f>
        <v>0</v>
      </c>
      <c r="AD106" s="21">
        <f>+Produccion_UO!AD106+Produccion_UO!AD107</f>
        <v>0</v>
      </c>
      <c r="AE106" s="21">
        <f>+Produccion_UO!AE106+Produccion_UO!AE107</f>
        <v>0</v>
      </c>
      <c r="AF106" s="21">
        <f>+Produccion_UO!AF106+Produccion_UO!AF107</f>
        <v>0</v>
      </c>
      <c r="AG106" s="21">
        <f>+Produccion_UO!AG106+Produccion_UO!AG107</f>
        <v>0</v>
      </c>
      <c r="AH106" s="21">
        <f>+Produccion_UO!AH106+Produccion_UO!AH107</f>
        <v>0</v>
      </c>
      <c r="AI106" s="21">
        <f>+Produccion_UO!AI106+Produccion_UO!AI107</f>
        <v>0</v>
      </c>
      <c r="AJ106" s="21">
        <f>+Produccion_UO!AJ106+Produccion_UO!AJ107</f>
        <v>0</v>
      </c>
      <c r="AK106" s="21">
        <f>+Produccion_UO!AK106+Produccion_UO!AK107</f>
        <v>0</v>
      </c>
      <c r="AL106" s="21">
        <f>+Produccion_UO!AL106+Produccion_UO!AL107</f>
        <v>0</v>
      </c>
      <c r="AM106" s="21">
        <f>+Produccion_UO!AM106+Produccion_UO!AM107</f>
        <v>0</v>
      </c>
      <c r="AN106" s="21">
        <f>+Produccion_UO!AN106+Produccion_UO!AN107</f>
        <v>0</v>
      </c>
      <c r="AO106" s="21">
        <f>+Produccion_UO!AO106+Produccion_UO!AO107</f>
        <v>0</v>
      </c>
      <c r="AP106" s="21">
        <f>+Produccion_UO!AP106+Produccion_UO!AP107</f>
        <v>0</v>
      </c>
      <c r="AQ106" s="21">
        <f>+Produccion_UO!AQ106+Produccion_UO!AQ107</f>
        <v>0</v>
      </c>
      <c r="AR106" s="21">
        <f>+Produccion_UO!AR106+Produccion_UO!AR107</f>
        <v>0</v>
      </c>
    </row>
    <row r="107" spans="10:44" x14ac:dyDescent="0.25">
      <c r="J107" s="24" t="s">
        <v>121</v>
      </c>
      <c r="K107" s="13" t="s">
        <v>268</v>
      </c>
      <c r="L107" s="161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</row>
    <row r="108" spans="10:44" x14ac:dyDescent="0.25">
      <c r="J108" s="24" t="s">
        <v>122</v>
      </c>
      <c r="K108" s="13" t="s">
        <v>369</v>
      </c>
      <c r="L108" s="161" t="s">
        <v>683</v>
      </c>
      <c r="M108" s="21">
        <f>+Produccion_UO!M108</f>
        <v>0</v>
      </c>
      <c r="N108" s="21">
        <f>+Produccion_UO!N108</f>
        <v>0</v>
      </c>
      <c r="O108" s="21">
        <f>+Produccion_UO!O108</f>
        <v>0</v>
      </c>
      <c r="P108" s="21">
        <f>+Produccion_UO!P108</f>
        <v>0</v>
      </c>
      <c r="Q108" s="21">
        <f>+Produccion_UO!Q108</f>
        <v>0</v>
      </c>
      <c r="R108" s="21">
        <f>+Produccion_UO!R108</f>
        <v>0</v>
      </c>
      <c r="S108" s="21">
        <f>+Produccion_UO!S108</f>
        <v>0</v>
      </c>
      <c r="T108" s="21">
        <f>+Produccion_UO!T108</f>
        <v>0</v>
      </c>
      <c r="U108" s="21">
        <f>+Produccion_UO!U108</f>
        <v>0</v>
      </c>
      <c r="V108" s="21">
        <f>+Produccion_UO!V108</f>
        <v>0</v>
      </c>
      <c r="W108" s="21">
        <f>+Produccion_UO!W108</f>
        <v>0</v>
      </c>
      <c r="X108" s="21">
        <f>+Produccion_UO!X108</f>
        <v>0</v>
      </c>
      <c r="Y108" s="21">
        <f>+Produccion_UO!Y108</f>
        <v>0</v>
      </c>
      <c r="Z108" s="21">
        <f>+Produccion_UO!Z108</f>
        <v>0</v>
      </c>
      <c r="AA108" s="21">
        <f>+Produccion_UO!AA108</f>
        <v>0</v>
      </c>
      <c r="AB108" s="21">
        <f>+Produccion_UO!AB108</f>
        <v>0</v>
      </c>
      <c r="AC108" s="21">
        <f>+Produccion_UO!AC108</f>
        <v>0</v>
      </c>
      <c r="AD108" s="21">
        <f>+Produccion_UO!AD108</f>
        <v>0</v>
      </c>
      <c r="AE108" s="21">
        <f>+Produccion_UO!AE108</f>
        <v>0</v>
      </c>
      <c r="AF108" s="21">
        <f>+Produccion_UO!AF108</f>
        <v>0</v>
      </c>
      <c r="AG108" s="21">
        <f>+Produccion_UO!AG108</f>
        <v>0</v>
      </c>
      <c r="AH108" s="21">
        <f>+Produccion_UO!AH108</f>
        <v>0</v>
      </c>
      <c r="AI108" s="21">
        <f>+Produccion_UO!AI108</f>
        <v>0</v>
      </c>
      <c r="AJ108" s="21">
        <f>+Produccion_UO!AJ108</f>
        <v>0</v>
      </c>
      <c r="AK108" s="21">
        <f>+Produccion_UO!AK108</f>
        <v>0</v>
      </c>
      <c r="AL108" s="21">
        <f>+Produccion_UO!AL108</f>
        <v>0</v>
      </c>
      <c r="AM108" s="21">
        <f>+Produccion_UO!AM108</f>
        <v>0</v>
      </c>
      <c r="AN108" s="21">
        <f>+Produccion_UO!AN108</f>
        <v>0</v>
      </c>
      <c r="AO108" s="21">
        <f>+Produccion_UO!AO108</f>
        <v>0</v>
      </c>
      <c r="AP108" s="21">
        <f>+Produccion_UO!AP108</f>
        <v>0</v>
      </c>
      <c r="AQ108" s="21">
        <f>+Produccion_UO!AQ108</f>
        <v>0</v>
      </c>
      <c r="AR108" s="21">
        <f>+Produccion_UO!AR108</f>
        <v>0</v>
      </c>
    </row>
    <row r="109" spans="10:44" x14ac:dyDescent="0.25">
      <c r="J109" s="24" t="s">
        <v>123</v>
      </c>
      <c r="K109" s="13" t="s">
        <v>370</v>
      </c>
      <c r="L109" s="161" t="s">
        <v>681</v>
      </c>
      <c r="M109" s="21">
        <f>+Produccion_UO!M109</f>
        <v>0</v>
      </c>
      <c r="N109" s="21">
        <f>+Produccion_UO!N109</f>
        <v>0</v>
      </c>
      <c r="O109" s="21">
        <f>+Produccion_UO!O109</f>
        <v>0</v>
      </c>
      <c r="P109" s="21">
        <f>+Produccion_UO!P109</f>
        <v>0</v>
      </c>
      <c r="Q109" s="21">
        <f>+Produccion_UO!Q109</f>
        <v>0</v>
      </c>
      <c r="R109" s="21">
        <f>+Produccion_UO!R109</f>
        <v>0</v>
      </c>
      <c r="S109" s="21">
        <f>+Produccion_UO!S109</f>
        <v>0</v>
      </c>
      <c r="T109" s="21">
        <f>+Produccion_UO!T109</f>
        <v>0</v>
      </c>
      <c r="U109" s="21">
        <f>+Produccion_UO!U109</f>
        <v>0</v>
      </c>
      <c r="V109" s="21">
        <f>+Produccion_UO!V109</f>
        <v>0</v>
      </c>
      <c r="W109" s="21">
        <f>+Produccion_UO!W109</f>
        <v>0</v>
      </c>
      <c r="X109" s="21">
        <f>+Produccion_UO!X109</f>
        <v>0</v>
      </c>
      <c r="Y109" s="21">
        <f>+Produccion_UO!Y109</f>
        <v>0</v>
      </c>
      <c r="Z109" s="21">
        <f>+Produccion_UO!Z109</f>
        <v>0</v>
      </c>
      <c r="AA109" s="21">
        <f>+Produccion_UO!AA109</f>
        <v>0</v>
      </c>
      <c r="AB109" s="21">
        <f>+Produccion_UO!AB109</f>
        <v>0</v>
      </c>
      <c r="AC109" s="21">
        <f>+Produccion_UO!AC109</f>
        <v>0</v>
      </c>
      <c r="AD109" s="21">
        <f>+Produccion_UO!AD109</f>
        <v>0</v>
      </c>
      <c r="AE109" s="21">
        <f>+Produccion_UO!AE109</f>
        <v>0</v>
      </c>
      <c r="AF109" s="21">
        <f>+Produccion_UO!AF109</f>
        <v>0</v>
      </c>
      <c r="AG109" s="21">
        <f>+Produccion_UO!AG109</f>
        <v>0</v>
      </c>
      <c r="AH109" s="21">
        <f>+Produccion_UO!AH109</f>
        <v>0</v>
      </c>
      <c r="AI109" s="21">
        <f>+Produccion_UO!AI109</f>
        <v>0</v>
      </c>
      <c r="AJ109" s="21">
        <f>+Produccion_UO!AJ109</f>
        <v>0</v>
      </c>
      <c r="AK109" s="21">
        <f>+Produccion_UO!AK109</f>
        <v>0</v>
      </c>
      <c r="AL109" s="21">
        <f>+Produccion_UO!AL109</f>
        <v>0</v>
      </c>
      <c r="AM109" s="21">
        <f>+Produccion_UO!AM109</f>
        <v>0</v>
      </c>
      <c r="AN109" s="21">
        <f>+Produccion_UO!AN109</f>
        <v>0</v>
      </c>
      <c r="AO109" s="21">
        <f>+Produccion_UO!AO109</f>
        <v>0</v>
      </c>
      <c r="AP109" s="21">
        <f>+Produccion_UO!AP109</f>
        <v>0</v>
      </c>
      <c r="AQ109" s="21">
        <f>+Produccion_UO!AQ109</f>
        <v>0</v>
      </c>
      <c r="AR109" s="21">
        <f>+Produccion_UO!AR109</f>
        <v>0</v>
      </c>
    </row>
    <row r="110" spans="10:44" x14ac:dyDescent="0.25">
      <c r="J110" s="24" t="s">
        <v>124</v>
      </c>
      <c r="K110" s="13" t="s">
        <v>269</v>
      </c>
      <c r="L110" s="161" t="s">
        <v>682</v>
      </c>
      <c r="M110" s="21">
        <f>+Produccion_UO!M110</f>
        <v>1.8039042729249748</v>
      </c>
      <c r="N110" s="21">
        <f>+Produccion_UO!N110</f>
        <v>1.8039042729249748</v>
      </c>
      <c r="O110" s="21">
        <f>+Produccion_UO!O110</f>
        <v>1.8039042729249748</v>
      </c>
      <c r="P110" s="21">
        <f>+Produccion_UO!P110</f>
        <v>1.8039042729249748</v>
      </c>
      <c r="Q110" s="21">
        <f>+Produccion_UO!Q110</f>
        <v>1.8039042729249748</v>
      </c>
      <c r="R110" s="21">
        <f>+Produccion_UO!R110</f>
        <v>1.8039042729249748</v>
      </c>
      <c r="S110" s="21">
        <f>+Produccion_UO!S110</f>
        <v>1.6338141205108099</v>
      </c>
      <c r="T110" s="21">
        <f>+Produccion_UO!T110</f>
        <v>1.4598364970294126</v>
      </c>
      <c r="U110" s="21">
        <f>+Produccion_UO!U110</f>
        <v>1.2858588735480156</v>
      </c>
      <c r="V110" s="21">
        <f>+Produccion_UO!V110</f>
        <v>1.1199435467761074</v>
      </c>
      <c r="W110" s="21">
        <f>+Produccion_UO!W110</f>
        <v>0.95402822000420184</v>
      </c>
      <c r="X110" s="21">
        <f>+Produccion_UO!X110</f>
        <v>0.78811289323229616</v>
      </c>
      <c r="Y110" s="21">
        <f>+Produccion_UO!Y110</f>
        <v>0.70224651215625922</v>
      </c>
      <c r="Z110" s="21">
        <f>+Produccion_UO!Z110</f>
        <v>0.61638013108022238</v>
      </c>
      <c r="AA110" s="21">
        <f>+Produccion_UO!AA110</f>
        <v>4.6871111493342742E-2</v>
      </c>
      <c r="AB110" s="21">
        <f>+Produccion_UO!AB110</f>
        <v>0</v>
      </c>
      <c r="AC110" s="21">
        <f>+Produccion_UO!AC110</f>
        <v>0</v>
      </c>
      <c r="AD110" s="21">
        <f>+Produccion_UO!AD110</f>
        <v>0</v>
      </c>
      <c r="AE110" s="21">
        <f>+Produccion_UO!AE110</f>
        <v>0</v>
      </c>
      <c r="AF110" s="21">
        <f>+Produccion_UO!AF110</f>
        <v>0</v>
      </c>
      <c r="AG110" s="21">
        <f>+Produccion_UO!AG110</f>
        <v>0</v>
      </c>
      <c r="AH110" s="21">
        <f>+Produccion_UO!AH110</f>
        <v>0</v>
      </c>
      <c r="AI110" s="21">
        <f>+Produccion_UO!AI110</f>
        <v>0</v>
      </c>
      <c r="AJ110" s="21">
        <f>+Produccion_UO!AJ110</f>
        <v>0</v>
      </c>
      <c r="AK110" s="21">
        <f>+Produccion_UO!AK110</f>
        <v>0</v>
      </c>
      <c r="AL110" s="21">
        <f>+Produccion_UO!AL110</f>
        <v>0</v>
      </c>
      <c r="AM110" s="21">
        <f>+Produccion_UO!AM110</f>
        <v>0</v>
      </c>
      <c r="AN110" s="21">
        <f>+Produccion_UO!AN110</f>
        <v>0</v>
      </c>
      <c r="AO110" s="21">
        <f>+Produccion_UO!AO110</f>
        <v>0</v>
      </c>
      <c r="AP110" s="21">
        <f>+Produccion_UO!AP110</f>
        <v>0</v>
      </c>
      <c r="AQ110" s="21">
        <f>+Produccion_UO!AQ110</f>
        <v>0</v>
      </c>
      <c r="AR110" s="21">
        <f>+Produccion_UO!AR110</f>
        <v>0</v>
      </c>
    </row>
    <row r="111" spans="10:44" x14ac:dyDescent="0.25">
      <c r="J111" s="24" t="s">
        <v>125</v>
      </c>
      <c r="K111" s="13" t="s">
        <v>371</v>
      </c>
      <c r="L111" s="161" t="s">
        <v>680</v>
      </c>
      <c r="M111" s="21">
        <f>+Produccion_UO!M111</f>
        <v>0</v>
      </c>
      <c r="N111" s="21">
        <f>+Produccion_UO!N111</f>
        <v>0</v>
      </c>
      <c r="O111" s="21">
        <f>+Produccion_UO!O111</f>
        <v>0</v>
      </c>
      <c r="P111" s="21">
        <f>+Produccion_UO!P111</f>
        <v>0</v>
      </c>
      <c r="Q111" s="21">
        <f>+Produccion_UO!Q111</f>
        <v>0</v>
      </c>
      <c r="R111" s="21">
        <f>+Produccion_UO!R111</f>
        <v>0</v>
      </c>
      <c r="S111" s="21">
        <f>+Produccion_UO!S111</f>
        <v>0</v>
      </c>
      <c r="T111" s="21">
        <f>+Produccion_UO!T111</f>
        <v>0</v>
      </c>
      <c r="U111" s="21">
        <f>+Produccion_UO!U111</f>
        <v>0</v>
      </c>
      <c r="V111" s="21">
        <f>+Produccion_UO!V111</f>
        <v>0</v>
      </c>
      <c r="W111" s="21">
        <f>+Produccion_UO!W111</f>
        <v>0</v>
      </c>
      <c r="X111" s="21">
        <f>+Produccion_UO!X111</f>
        <v>0</v>
      </c>
      <c r="Y111" s="21">
        <f>+Produccion_UO!Y111</f>
        <v>0</v>
      </c>
      <c r="Z111" s="21">
        <f>+Produccion_UO!Z111</f>
        <v>0</v>
      </c>
      <c r="AA111" s="21">
        <f>+Produccion_UO!AA111</f>
        <v>0</v>
      </c>
      <c r="AB111" s="21">
        <f>+Produccion_UO!AB111</f>
        <v>0</v>
      </c>
      <c r="AC111" s="21">
        <f>+Produccion_UO!AC111</f>
        <v>0</v>
      </c>
      <c r="AD111" s="21">
        <f>+Produccion_UO!AD111</f>
        <v>0</v>
      </c>
      <c r="AE111" s="21">
        <f>+Produccion_UO!AE111</f>
        <v>0</v>
      </c>
      <c r="AF111" s="21">
        <f>+Produccion_UO!AF111</f>
        <v>0</v>
      </c>
      <c r="AG111" s="21">
        <f>+Produccion_UO!AG111</f>
        <v>0</v>
      </c>
      <c r="AH111" s="21">
        <f>+Produccion_UO!AH111</f>
        <v>0</v>
      </c>
      <c r="AI111" s="21">
        <f>+Produccion_UO!AI111</f>
        <v>0</v>
      </c>
      <c r="AJ111" s="21">
        <f>+Produccion_UO!AJ111</f>
        <v>0</v>
      </c>
      <c r="AK111" s="21">
        <f>+Produccion_UO!AK111</f>
        <v>0</v>
      </c>
      <c r="AL111" s="21">
        <f>+Produccion_UO!AL111</f>
        <v>0</v>
      </c>
      <c r="AM111" s="21">
        <f>+Produccion_UO!AM111</f>
        <v>0</v>
      </c>
      <c r="AN111" s="21">
        <f>+Produccion_UO!AN111</f>
        <v>0</v>
      </c>
      <c r="AO111" s="21">
        <f>+Produccion_UO!AO111</f>
        <v>0</v>
      </c>
      <c r="AP111" s="21">
        <f>+Produccion_UO!AP111</f>
        <v>0</v>
      </c>
      <c r="AQ111" s="21">
        <f>+Produccion_UO!AQ111</f>
        <v>0</v>
      </c>
      <c r="AR111" s="21">
        <f>+Produccion_UO!AR111</f>
        <v>0</v>
      </c>
    </row>
    <row r="112" spans="10:44" x14ac:dyDescent="0.25">
      <c r="J112" s="73"/>
      <c r="K112" s="73"/>
      <c r="L112" s="73"/>
      <c r="M112" s="75">
        <f>+SUM(M105:M111)</f>
        <v>294.75557317827577</v>
      </c>
      <c r="N112" s="75">
        <f t="shared" ref="N112" si="10">+SUM(N105:N111)</f>
        <v>294.64520882231244</v>
      </c>
      <c r="O112" s="75">
        <f t="shared" ref="O112:AR112" si="11">+SUM(O105:O111)</f>
        <v>294.5502086138597</v>
      </c>
      <c r="P112" s="75">
        <f t="shared" si="11"/>
        <v>294.45520840540695</v>
      </c>
      <c r="Q112" s="75">
        <f t="shared" si="11"/>
        <v>294.3602081969542</v>
      </c>
      <c r="R112" s="75">
        <f t="shared" si="11"/>
        <v>294.22789688220985</v>
      </c>
      <c r="S112" s="75">
        <f t="shared" si="11"/>
        <v>293.92549541505139</v>
      </c>
      <c r="T112" s="75">
        <f t="shared" si="11"/>
        <v>293.64659612373993</v>
      </c>
      <c r="U112" s="75">
        <f t="shared" si="11"/>
        <v>2.4808479375227339</v>
      </c>
      <c r="V112" s="75">
        <f t="shared" si="11"/>
        <v>2.2100109429207837</v>
      </c>
      <c r="W112" s="75">
        <f t="shared" si="11"/>
        <v>1.6516957060852109</v>
      </c>
      <c r="X112" s="75">
        <f t="shared" si="11"/>
        <v>1.4857803793133812</v>
      </c>
      <c r="Y112" s="75">
        <f t="shared" si="11"/>
        <v>1.3999139982373441</v>
      </c>
      <c r="Z112" s="75">
        <f t="shared" si="11"/>
        <v>1.1104092806834693</v>
      </c>
      <c r="AA112" s="75">
        <f t="shared" si="11"/>
        <v>4.6871111493342742E-2</v>
      </c>
      <c r="AB112" s="75">
        <f t="shared" si="11"/>
        <v>0</v>
      </c>
      <c r="AC112" s="75">
        <f t="shared" si="11"/>
        <v>0</v>
      </c>
      <c r="AD112" s="75">
        <f t="shared" si="11"/>
        <v>0</v>
      </c>
      <c r="AE112" s="75">
        <f t="shared" si="11"/>
        <v>0</v>
      </c>
      <c r="AF112" s="75">
        <f t="shared" si="11"/>
        <v>0</v>
      </c>
      <c r="AG112" s="75">
        <f t="shared" si="11"/>
        <v>0</v>
      </c>
      <c r="AH112" s="75">
        <f t="shared" si="11"/>
        <v>0</v>
      </c>
      <c r="AI112" s="75">
        <f t="shared" si="11"/>
        <v>0</v>
      </c>
      <c r="AJ112" s="75">
        <f t="shared" si="11"/>
        <v>0</v>
      </c>
      <c r="AK112" s="75">
        <f t="shared" si="11"/>
        <v>0</v>
      </c>
      <c r="AL112" s="75">
        <f t="shared" si="11"/>
        <v>0</v>
      </c>
      <c r="AM112" s="75">
        <f t="shared" si="11"/>
        <v>0</v>
      </c>
      <c r="AN112" s="75">
        <f t="shared" si="11"/>
        <v>0</v>
      </c>
      <c r="AO112" s="75">
        <f t="shared" si="11"/>
        <v>0</v>
      </c>
      <c r="AP112" s="75">
        <f t="shared" si="11"/>
        <v>0</v>
      </c>
      <c r="AQ112" s="75">
        <f t="shared" si="11"/>
        <v>0</v>
      </c>
      <c r="AR112" s="75">
        <f t="shared" si="11"/>
        <v>0</v>
      </c>
    </row>
    <row r="114" spans="10:44" ht="18.75" x14ac:dyDescent="0.3">
      <c r="J114" s="15"/>
      <c r="K114" s="34" t="str">
        <f>+Produccion_UO!K114</f>
        <v>6.2.1 Gas Natural de salida en plantas</v>
      </c>
      <c r="L114" s="34"/>
    </row>
    <row r="115" spans="10:44" x14ac:dyDescent="0.25">
      <c r="J115" s="67" t="s">
        <v>37</v>
      </c>
      <c r="K115" s="2" t="s">
        <v>27</v>
      </c>
      <c r="L115" s="53"/>
    </row>
    <row r="116" spans="10:44" x14ac:dyDescent="0.25">
      <c r="J116" s="15"/>
      <c r="K116" s="16"/>
      <c r="L116" s="16"/>
    </row>
    <row r="117" spans="10:44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</row>
    <row r="118" spans="10:44" x14ac:dyDescent="0.25">
      <c r="J118" s="24" t="s">
        <v>126</v>
      </c>
      <c r="K118" s="13" t="s">
        <v>368</v>
      </c>
      <c r="L118" s="161" t="s">
        <v>678</v>
      </c>
      <c r="M118" s="21">
        <f>+Produccion_UO!M118</f>
        <v>0</v>
      </c>
      <c r="N118" s="21">
        <f>+Produccion_UO!N118</f>
        <v>0</v>
      </c>
      <c r="O118" s="21">
        <f>+Produccion_UO!O118</f>
        <v>0</v>
      </c>
      <c r="P118" s="21">
        <f>+Produccion_UO!P118</f>
        <v>0</v>
      </c>
      <c r="Q118" s="21">
        <f>+Produccion_UO!Q118</f>
        <v>0</v>
      </c>
      <c r="R118" s="21">
        <f>+Produccion_UO!R118</f>
        <v>0</v>
      </c>
      <c r="S118" s="21">
        <f>+Produccion_UO!S118</f>
        <v>0</v>
      </c>
      <c r="T118" s="21">
        <f>+Produccion_UO!T118</f>
        <v>0</v>
      </c>
      <c r="U118" s="21">
        <f>+Produccion_UO!U118</f>
        <v>0</v>
      </c>
      <c r="V118" s="21">
        <f>+Produccion_UO!V118</f>
        <v>0</v>
      </c>
      <c r="W118" s="21">
        <f>+Produccion_UO!W118</f>
        <v>0</v>
      </c>
      <c r="X118" s="21">
        <f>+Produccion_UO!X118</f>
        <v>0</v>
      </c>
      <c r="Y118" s="21">
        <f>+Produccion_UO!Y118</f>
        <v>0</v>
      </c>
      <c r="Z118" s="21">
        <f>+Produccion_UO!Z118</f>
        <v>0</v>
      </c>
      <c r="AA118" s="21">
        <f>+Produccion_UO!AA118</f>
        <v>0</v>
      </c>
      <c r="AB118" s="21">
        <f>+Produccion_UO!AB118</f>
        <v>0</v>
      </c>
      <c r="AC118" s="21">
        <f>+Produccion_UO!AC118</f>
        <v>0</v>
      </c>
      <c r="AD118" s="21">
        <f>+Produccion_UO!AD118</f>
        <v>0</v>
      </c>
      <c r="AE118" s="21">
        <f>+Produccion_UO!AE118</f>
        <v>0</v>
      </c>
      <c r="AF118" s="21">
        <f>+Produccion_UO!AF118</f>
        <v>0</v>
      </c>
      <c r="AG118" s="21">
        <f>+Produccion_UO!AG118</f>
        <v>0</v>
      </c>
      <c r="AH118" s="21">
        <f>+Produccion_UO!AH118</f>
        <v>0</v>
      </c>
      <c r="AI118" s="21">
        <f>+Produccion_UO!AI118</f>
        <v>0</v>
      </c>
      <c r="AJ118" s="21">
        <f>+Produccion_UO!AJ118</f>
        <v>0</v>
      </c>
      <c r="AK118" s="21">
        <f>+Produccion_UO!AK118</f>
        <v>0</v>
      </c>
      <c r="AL118" s="21">
        <f>+Produccion_UO!AL118</f>
        <v>0</v>
      </c>
      <c r="AM118" s="21">
        <f>+Produccion_UO!AM118</f>
        <v>0</v>
      </c>
      <c r="AN118" s="21">
        <f>+Produccion_UO!AN118</f>
        <v>0</v>
      </c>
      <c r="AO118" s="21">
        <f>+Produccion_UO!AO118</f>
        <v>0</v>
      </c>
      <c r="AP118" s="21">
        <f>+Produccion_UO!AP118</f>
        <v>0</v>
      </c>
      <c r="AQ118" s="21">
        <f>+Produccion_UO!AQ118</f>
        <v>0</v>
      </c>
      <c r="AR118" s="21">
        <f>+Produccion_UO!AR118</f>
        <v>0</v>
      </c>
    </row>
    <row r="119" spans="10:44" x14ac:dyDescent="0.25">
      <c r="J119" s="24" t="s">
        <v>127</v>
      </c>
      <c r="K119" s="13" t="s">
        <v>267</v>
      </c>
      <c r="L119" s="161" t="s">
        <v>679</v>
      </c>
      <c r="M119" s="21">
        <f>+Produccion_UO!M119+Produccion_UO!M120</f>
        <v>232.58269456745893</v>
      </c>
      <c r="N119" s="21">
        <f>+Produccion_UO!N119+Produccion_UO!N120</f>
        <v>232.52207174809791</v>
      </c>
      <c r="O119" s="21">
        <f>+Produccion_UO!O119+Produccion_UO!O120</f>
        <v>232.46988841022565</v>
      </c>
      <c r="P119" s="21">
        <f>+Produccion_UO!P119+Produccion_UO!P120</f>
        <v>232.41770507235339</v>
      </c>
      <c r="Q119" s="21">
        <f>+Produccion_UO!Q119+Produccion_UO!Q120</f>
        <v>232.36552173448112</v>
      </c>
      <c r="R119" s="21">
        <f>+Produccion_UO!R119+Produccion_UO!R120</f>
        <v>232.292843514569</v>
      </c>
      <c r="S119" s="21">
        <f>+Produccion_UO!S119+Produccion_UO!S120</f>
        <v>232.22016529465685</v>
      </c>
      <c r="T119" s="21">
        <f>+Produccion_UO!T119+Produccion_UO!T120</f>
        <v>232.16253212803889</v>
      </c>
      <c r="U119" s="21">
        <f>+Produccion_UO!U119+Produccion_UO!U120</f>
        <v>0.65640401315618879</v>
      </c>
      <c r="V119" s="21">
        <f>+Produccion_UO!V119+Produccion_UO!V120</f>
        <v>0.59877084653823953</v>
      </c>
      <c r="W119" s="21">
        <f>+Produccion_UO!W119+Produccion_UO!W120</f>
        <v>0.38322671856840634</v>
      </c>
      <c r="X119" s="21">
        <f>+Produccion_UO!X119+Produccion_UO!X120</f>
        <v>0.38322671856844975</v>
      </c>
      <c r="Y119" s="21">
        <f>+Produccion_UO!Y119+Produccion_UO!Y120</f>
        <v>0.38322671856844975</v>
      </c>
      <c r="Z119" s="21">
        <f>+Produccion_UO!Z119+Produccion_UO!Z120</f>
        <v>0.27136877331504139</v>
      </c>
      <c r="AA119" s="21">
        <f>+Produccion_UO!AA119+Produccion_UO!AA120</f>
        <v>0</v>
      </c>
      <c r="AB119" s="21">
        <f>+Produccion_UO!AB119+Produccion_UO!AB120</f>
        <v>0</v>
      </c>
      <c r="AC119" s="21">
        <f>+Produccion_UO!AC119+Produccion_UO!AC120</f>
        <v>0</v>
      </c>
      <c r="AD119" s="21">
        <f>+Produccion_UO!AD119+Produccion_UO!AD120</f>
        <v>0</v>
      </c>
      <c r="AE119" s="21">
        <f>+Produccion_UO!AE119+Produccion_UO!AE120</f>
        <v>0</v>
      </c>
      <c r="AF119" s="21">
        <f>+Produccion_UO!AF119+Produccion_UO!AF120</f>
        <v>0</v>
      </c>
      <c r="AG119" s="21">
        <f>+Produccion_UO!AG119+Produccion_UO!AG120</f>
        <v>0</v>
      </c>
      <c r="AH119" s="21">
        <f>+Produccion_UO!AH119+Produccion_UO!AH120</f>
        <v>0</v>
      </c>
      <c r="AI119" s="21">
        <f>+Produccion_UO!AI119+Produccion_UO!AI120</f>
        <v>0</v>
      </c>
      <c r="AJ119" s="21">
        <f>+Produccion_UO!AJ119+Produccion_UO!AJ120</f>
        <v>0</v>
      </c>
      <c r="AK119" s="21">
        <f>+Produccion_UO!AK119+Produccion_UO!AK120</f>
        <v>0</v>
      </c>
      <c r="AL119" s="21">
        <f>+Produccion_UO!AL119+Produccion_UO!AL120</f>
        <v>0</v>
      </c>
      <c r="AM119" s="21">
        <f>+Produccion_UO!AM119+Produccion_UO!AM120</f>
        <v>0</v>
      </c>
      <c r="AN119" s="21">
        <f>+Produccion_UO!AN119+Produccion_UO!AN120</f>
        <v>0</v>
      </c>
      <c r="AO119" s="21">
        <f>+Produccion_UO!AO119+Produccion_UO!AO120</f>
        <v>0</v>
      </c>
      <c r="AP119" s="21">
        <f>+Produccion_UO!AP119+Produccion_UO!AP120</f>
        <v>0</v>
      </c>
      <c r="AQ119" s="21">
        <f>+Produccion_UO!AQ119+Produccion_UO!AQ120</f>
        <v>0</v>
      </c>
      <c r="AR119" s="21">
        <f>+Produccion_UO!AR119+Produccion_UO!AR120</f>
        <v>0</v>
      </c>
    </row>
    <row r="120" spans="10:44" x14ac:dyDescent="0.25">
      <c r="J120" s="24" t="s">
        <v>128</v>
      </c>
      <c r="K120" s="13" t="s">
        <v>268</v>
      </c>
      <c r="L120" s="161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</row>
    <row r="121" spans="10:44" x14ac:dyDescent="0.25">
      <c r="J121" s="24" t="s">
        <v>129</v>
      </c>
      <c r="K121" s="13" t="s">
        <v>369</v>
      </c>
      <c r="L121" s="161" t="s">
        <v>683</v>
      </c>
      <c r="M121" s="21">
        <f>+Produccion_UO!M121</f>
        <v>0</v>
      </c>
      <c r="N121" s="21">
        <f>+Produccion_UO!N121</f>
        <v>0</v>
      </c>
      <c r="O121" s="21">
        <f>+Produccion_UO!O121</f>
        <v>0</v>
      </c>
      <c r="P121" s="21">
        <f>+Produccion_UO!P121</f>
        <v>0</v>
      </c>
      <c r="Q121" s="21">
        <f>+Produccion_UO!Q121</f>
        <v>0</v>
      </c>
      <c r="R121" s="21">
        <f>+Produccion_UO!R121</f>
        <v>0</v>
      </c>
      <c r="S121" s="21">
        <f>+Produccion_UO!S121</f>
        <v>0</v>
      </c>
      <c r="T121" s="21">
        <f>+Produccion_UO!T121</f>
        <v>0</v>
      </c>
      <c r="U121" s="21">
        <f>+Produccion_UO!U121</f>
        <v>0</v>
      </c>
      <c r="V121" s="21">
        <f>+Produccion_UO!V121</f>
        <v>0</v>
      </c>
      <c r="W121" s="21">
        <f>+Produccion_UO!W121</f>
        <v>0</v>
      </c>
      <c r="X121" s="21">
        <f>+Produccion_UO!X121</f>
        <v>0</v>
      </c>
      <c r="Y121" s="21">
        <f>+Produccion_UO!Y121</f>
        <v>0</v>
      </c>
      <c r="Z121" s="21">
        <f>+Produccion_UO!Z121</f>
        <v>0</v>
      </c>
      <c r="AA121" s="21">
        <f>+Produccion_UO!AA121</f>
        <v>0</v>
      </c>
      <c r="AB121" s="21">
        <f>+Produccion_UO!AB121</f>
        <v>0</v>
      </c>
      <c r="AC121" s="21">
        <f>+Produccion_UO!AC121</f>
        <v>0</v>
      </c>
      <c r="AD121" s="21">
        <f>+Produccion_UO!AD121</f>
        <v>0</v>
      </c>
      <c r="AE121" s="21">
        <f>+Produccion_UO!AE121</f>
        <v>0</v>
      </c>
      <c r="AF121" s="21">
        <f>+Produccion_UO!AF121</f>
        <v>0</v>
      </c>
      <c r="AG121" s="21">
        <f>+Produccion_UO!AG121</f>
        <v>0</v>
      </c>
      <c r="AH121" s="21">
        <f>+Produccion_UO!AH121</f>
        <v>0</v>
      </c>
      <c r="AI121" s="21">
        <f>+Produccion_UO!AI121</f>
        <v>0</v>
      </c>
      <c r="AJ121" s="21">
        <f>+Produccion_UO!AJ121</f>
        <v>0</v>
      </c>
      <c r="AK121" s="21">
        <f>+Produccion_UO!AK121</f>
        <v>0</v>
      </c>
      <c r="AL121" s="21">
        <f>+Produccion_UO!AL121</f>
        <v>0</v>
      </c>
      <c r="AM121" s="21">
        <f>+Produccion_UO!AM121</f>
        <v>0</v>
      </c>
      <c r="AN121" s="21">
        <f>+Produccion_UO!AN121</f>
        <v>0</v>
      </c>
      <c r="AO121" s="21">
        <f>+Produccion_UO!AO121</f>
        <v>0</v>
      </c>
      <c r="AP121" s="21">
        <f>+Produccion_UO!AP121</f>
        <v>0</v>
      </c>
      <c r="AQ121" s="21">
        <f>+Produccion_UO!AQ121</f>
        <v>0</v>
      </c>
      <c r="AR121" s="21">
        <f>+Produccion_UO!AR121</f>
        <v>0</v>
      </c>
    </row>
    <row r="122" spans="10:44" x14ac:dyDescent="0.25">
      <c r="J122" s="24" t="s">
        <v>130</v>
      </c>
      <c r="K122" s="13" t="s">
        <v>370</v>
      </c>
      <c r="L122" s="161" t="s">
        <v>681</v>
      </c>
      <c r="M122" s="21">
        <f>+Produccion_UO!M122</f>
        <v>0</v>
      </c>
      <c r="N122" s="21">
        <f>+Produccion_UO!N122</f>
        <v>0</v>
      </c>
      <c r="O122" s="21">
        <f>+Produccion_UO!O122</f>
        <v>0</v>
      </c>
      <c r="P122" s="21">
        <f>+Produccion_UO!P122</f>
        <v>0</v>
      </c>
      <c r="Q122" s="21">
        <f>+Produccion_UO!Q122</f>
        <v>0</v>
      </c>
      <c r="R122" s="21">
        <f>+Produccion_UO!R122</f>
        <v>0</v>
      </c>
      <c r="S122" s="21">
        <f>+Produccion_UO!S122</f>
        <v>0</v>
      </c>
      <c r="T122" s="21">
        <f>+Produccion_UO!T122</f>
        <v>0</v>
      </c>
      <c r="U122" s="21">
        <f>+Produccion_UO!U122</f>
        <v>0</v>
      </c>
      <c r="V122" s="21">
        <f>+Produccion_UO!V122</f>
        <v>0</v>
      </c>
      <c r="W122" s="21">
        <f>+Produccion_UO!W122</f>
        <v>0</v>
      </c>
      <c r="X122" s="21">
        <f>+Produccion_UO!X122</f>
        <v>0</v>
      </c>
      <c r="Y122" s="21">
        <f>+Produccion_UO!Y122</f>
        <v>0</v>
      </c>
      <c r="Z122" s="21">
        <f>+Produccion_UO!Z122</f>
        <v>0</v>
      </c>
      <c r="AA122" s="21">
        <f>+Produccion_UO!AA122</f>
        <v>0</v>
      </c>
      <c r="AB122" s="21">
        <f>+Produccion_UO!AB122</f>
        <v>0</v>
      </c>
      <c r="AC122" s="21">
        <f>+Produccion_UO!AC122</f>
        <v>0</v>
      </c>
      <c r="AD122" s="21">
        <f>+Produccion_UO!AD122</f>
        <v>0</v>
      </c>
      <c r="AE122" s="21">
        <f>+Produccion_UO!AE122</f>
        <v>0</v>
      </c>
      <c r="AF122" s="21">
        <f>+Produccion_UO!AF122</f>
        <v>0</v>
      </c>
      <c r="AG122" s="21">
        <f>+Produccion_UO!AG122</f>
        <v>0</v>
      </c>
      <c r="AH122" s="21">
        <f>+Produccion_UO!AH122</f>
        <v>0</v>
      </c>
      <c r="AI122" s="21">
        <f>+Produccion_UO!AI122</f>
        <v>0</v>
      </c>
      <c r="AJ122" s="21">
        <f>+Produccion_UO!AJ122</f>
        <v>0</v>
      </c>
      <c r="AK122" s="21">
        <f>+Produccion_UO!AK122</f>
        <v>0</v>
      </c>
      <c r="AL122" s="21">
        <f>+Produccion_UO!AL122</f>
        <v>0</v>
      </c>
      <c r="AM122" s="21">
        <f>+Produccion_UO!AM122</f>
        <v>0</v>
      </c>
      <c r="AN122" s="21">
        <f>+Produccion_UO!AN122</f>
        <v>0</v>
      </c>
      <c r="AO122" s="21">
        <f>+Produccion_UO!AO122</f>
        <v>0</v>
      </c>
      <c r="AP122" s="21">
        <f>+Produccion_UO!AP122</f>
        <v>0</v>
      </c>
      <c r="AQ122" s="21">
        <f>+Produccion_UO!AQ122</f>
        <v>0</v>
      </c>
      <c r="AR122" s="21">
        <f>+Produccion_UO!AR122</f>
        <v>0</v>
      </c>
    </row>
    <row r="123" spans="10:44" x14ac:dyDescent="0.25">
      <c r="J123" s="24" t="s">
        <v>159</v>
      </c>
      <c r="K123" s="13" t="s">
        <v>269</v>
      </c>
      <c r="L123" s="161" t="s">
        <v>682</v>
      </c>
      <c r="M123" s="21">
        <f>+Produccion_UO!M123</f>
        <v>1.0941530020412098</v>
      </c>
      <c r="N123" s="21">
        <f>+Produccion_UO!N123</f>
        <v>1.0941530020412098</v>
      </c>
      <c r="O123" s="21">
        <f>+Produccion_UO!O123</f>
        <v>1.0941530020412098</v>
      </c>
      <c r="P123" s="21">
        <f>+Produccion_UO!P123</f>
        <v>1.0941530020412098</v>
      </c>
      <c r="Q123" s="21">
        <f>+Produccion_UO!Q123</f>
        <v>1.0941530020412098</v>
      </c>
      <c r="R123" s="21">
        <f>+Produccion_UO!R123</f>
        <v>1.0941530020412098</v>
      </c>
      <c r="S123" s="21">
        <f>+Produccion_UO!S123</f>
        <v>0.99098530424544962</v>
      </c>
      <c r="T123" s="21">
        <f>+Produccion_UO!T123</f>
        <v>0.88545967193930286</v>
      </c>
      <c r="U123" s="21">
        <f>+Produccion_UO!U123</f>
        <v>0.77993403963315611</v>
      </c>
      <c r="V123" s="21">
        <f>+Produccion_UO!V123</f>
        <v>0.67929857044732678</v>
      </c>
      <c r="W123" s="21">
        <f>+Produccion_UO!W123</f>
        <v>0.57866310126149467</v>
      </c>
      <c r="X123" s="21">
        <f>+Produccion_UO!X123</f>
        <v>0.47802763207566529</v>
      </c>
      <c r="Y123" s="21">
        <f>+Produccion_UO!Y123</f>
        <v>0.4259456230473132</v>
      </c>
      <c r="Z123" s="21">
        <f>+Produccion_UO!Z123</f>
        <v>0.37386361401896379</v>
      </c>
      <c r="AA123" s="21">
        <f>+Produccion_UO!AA123</f>
        <v>2.8429539260580224E-2</v>
      </c>
      <c r="AB123" s="21">
        <f>+Produccion_UO!AB123</f>
        <v>0</v>
      </c>
      <c r="AC123" s="21">
        <f>+Produccion_UO!AC123</f>
        <v>0</v>
      </c>
      <c r="AD123" s="21">
        <f>+Produccion_UO!AD123</f>
        <v>0</v>
      </c>
      <c r="AE123" s="21">
        <f>+Produccion_UO!AE123</f>
        <v>0</v>
      </c>
      <c r="AF123" s="21">
        <f>+Produccion_UO!AF123</f>
        <v>0</v>
      </c>
      <c r="AG123" s="21">
        <f>+Produccion_UO!AG123</f>
        <v>0</v>
      </c>
      <c r="AH123" s="21">
        <f>+Produccion_UO!AH123</f>
        <v>0</v>
      </c>
      <c r="AI123" s="21">
        <f>+Produccion_UO!AI123</f>
        <v>0</v>
      </c>
      <c r="AJ123" s="21">
        <f>+Produccion_UO!AJ123</f>
        <v>0</v>
      </c>
      <c r="AK123" s="21">
        <f>+Produccion_UO!AK123</f>
        <v>0</v>
      </c>
      <c r="AL123" s="21">
        <f>+Produccion_UO!AL123</f>
        <v>0</v>
      </c>
      <c r="AM123" s="21">
        <f>+Produccion_UO!AM123</f>
        <v>0</v>
      </c>
      <c r="AN123" s="21">
        <f>+Produccion_UO!AN123</f>
        <v>0</v>
      </c>
      <c r="AO123" s="21">
        <f>+Produccion_UO!AO123</f>
        <v>0</v>
      </c>
      <c r="AP123" s="21">
        <f>+Produccion_UO!AP123</f>
        <v>0</v>
      </c>
      <c r="AQ123" s="21">
        <f>+Produccion_UO!AQ123</f>
        <v>0</v>
      </c>
      <c r="AR123" s="21">
        <f>+Produccion_UO!AR123</f>
        <v>0</v>
      </c>
    </row>
    <row r="124" spans="10:44" x14ac:dyDescent="0.25">
      <c r="J124" s="24" t="s">
        <v>131</v>
      </c>
      <c r="K124" s="13" t="s">
        <v>371</v>
      </c>
      <c r="L124" s="161" t="s">
        <v>680</v>
      </c>
      <c r="M124" s="21">
        <f>+Produccion_UO!M124</f>
        <v>0</v>
      </c>
      <c r="N124" s="21">
        <f>+Produccion_UO!N124</f>
        <v>0</v>
      </c>
      <c r="O124" s="21">
        <f>+Produccion_UO!O124</f>
        <v>0</v>
      </c>
      <c r="P124" s="21">
        <f>+Produccion_UO!P124</f>
        <v>0</v>
      </c>
      <c r="Q124" s="21">
        <f>+Produccion_UO!Q124</f>
        <v>0</v>
      </c>
      <c r="R124" s="21">
        <f>+Produccion_UO!R124</f>
        <v>0</v>
      </c>
      <c r="S124" s="21">
        <f>+Produccion_UO!S124</f>
        <v>0</v>
      </c>
      <c r="T124" s="21">
        <f>+Produccion_UO!T124</f>
        <v>0</v>
      </c>
      <c r="U124" s="21">
        <f>+Produccion_UO!U124</f>
        <v>0</v>
      </c>
      <c r="V124" s="21">
        <f>+Produccion_UO!V124</f>
        <v>0</v>
      </c>
      <c r="W124" s="21">
        <f>+Produccion_UO!W124</f>
        <v>0</v>
      </c>
      <c r="X124" s="21">
        <f>+Produccion_UO!X124</f>
        <v>0</v>
      </c>
      <c r="Y124" s="21">
        <f>+Produccion_UO!Y124</f>
        <v>0</v>
      </c>
      <c r="Z124" s="21">
        <f>+Produccion_UO!Z124</f>
        <v>0</v>
      </c>
      <c r="AA124" s="21">
        <f>+Produccion_UO!AA124</f>
        <v>0</v>
      </c>
      <c r="AB124" s="21">
        <f>+Produccion_UO!AB124</f>
        <v>0</v>
      </c>
      <c r="AC124" s="21">
        <f>+Produccion_UO!AC124</f>
        <v>0</v>
      </c>
      <c r="AD124" s="21">
        <f>+Produccion_UO!AD124</f>
        <v>0</v>
      </c>
      <c r="AE124" s="21">
        <f>+Produccion_UO!AE124</f>
        <v>0</v>
      </c>
      <c r="AF124" s="21">
        <f>+Produccion_UO!AF124</f>
        <v>0</v>
      </c>
      <c r="AG124" s="21">
        <f>+Produccion_UO!AG124</f>
        <v>0</v>
      </c>
      <c r="AH124" s="21">
        <f>+Produccion_UO!AH124</f>
        <v>0</v>
      </c>
      <c r="AI124" s="21">
        <f>+Produccion_UO!AI124</f>
        <v>0</v>
      </c>
      <c r="AJ124" s="21">
        <f>+Produccion_UO!AJ124</f>
        <v>0</v>
      </c>
      <c r="AK124" s="21">
        <f>+Produccion_UO!AK124</f>
        <v>0</v>
      </c>
      <c r="AL124" s="21">
        <f>+Produccion_UO!AL124</f>
        <v>0</v>
      </c>
      <c r="AM124" s="21">
        <f>+Produccion_UO!AM124</f>
        <v>0</v>
      </c>
      <c r="AN124" s="21">
        <f>+Produccion_UO!AN124</f>
        <v>0</v>
      </c>
      <c r="AO124" s="21">
        <f>+Produccion_UO!AO124</f>
        <v>0</v>
      </c>
      <c r="AP124" s="21">
        <f>+Produccion_UO!AP124</f>
        <v>0</v>
      </c>
      <c r="AQ124" s="21">
        <f>+Produccion_UO!AQ124</f>
        <v>0</v>
      </c>
      <c r="AR124" s="21">
        <f>+Produccion_UO!AR124</f>
        <v>0</v>
      </c>
    </row>
    <row r="125" spans="10:44" x14ac:dyDescent="0.25">
      <c r="J125" s="73"/>
      <c r="K125" s="73"/>
      <c r="L125" s="73"/>
      <c r="M125" s="75">
        <f>+SUM(M118:M124)</f>
        <v>233.67684756950013</v>
      </c>
      <c r="N125" s="75">
        <f t="shared" ref="N125" si="12">+SUM(N118:N124)</f>
        <v>233.61622475013911</v>
      </c>
      <c r="O125" s="75">
        <f t="shared" ref="O125:AR125" si="13">+SUM(O118:O124)</f>
        <v>233.56404141226685</v>
      </c>
      <c r="P125" s="75">
        <f t="shared" si="13"/>
        <v>233.51185807439458</v>
      </c>
      <c r="Q125" s="75">
        <f t="shared" si="13"/>
        <v>233.45967473652232</v>
      </c>
      <c r="R125" s="75">
        <f t="shared" si="13"/>
        <v>233.3869965166102</v>
      </c>
      <c r="S125" s="75">
        <f t="shared" si="13"/>
        <v>233.21115059890229</v>
      </c>
      <c r="T125" s="75">
        <f t="shared" si="13"/>
        <v>233.04799179997821</v>
      </c>
      <c r="U125" s="75">
        <f t="shared" si="13"/>
        <v>1.436338052789345</v>
      </c>
      <c r="V125" s="75">
        <f t="shared" si="13"/>
        <v>1.2780694169855664</v>
      </c>
      <c r="W125" s="75">
        <f t="shared" si="13"/>
        <v>0.96188981982990107</v>
      </c>
      <c r="X125" s="75">
        <f t="shared" si="13"/>
        <v>0.86125435064411504</v>
      </c>
      <c r="Y125" s="75">
        <f t="shared" si="13"/>
        <v>0.80917234161576301</v>
      </c>
      <c r="Z125" s="75">
        <f t="shared" si="13"/>
        <v>0.64523238733400512</v>
      </c>
      <c r="AA125" s="75">
        <f t="shared" si="13"/>
        <v>2.8429539260580224E-2</v>
      </c>
      <c r="AB125" s="75">
        <f t="shared" si="13"/>
        <v>0</v>
      </c>
      <c r="AC125" s="75">
        <f t="shared" si="13"/>
        <v>0</v>
      </c>
      <c r="AD125" s="75">
        <f t="shared" si="13"/>
        <v>0</v>
      </c>
      <c r="AE125" s="75">
        <f t="shared" si="13"/>
        <v>0</v>
      </c>
      <c r="AF125" s="75">
        <f t="shared" si="13"/>
        <v>0</v>
      </c>
      <c r="AG125" s="75">
        <f t="shared" si="13"/>
        <v>0</v>
      </c>
      <c r="AH125" s="75">
        <f t="shared" si="13"/>
        <v>0</v>
      </c>
      <c r="AI125" s="75">
        <f t="shared" si="13"/>
        <v>0</v>
      </c>
      <c r="AJ125" s="75">
        <f t="shared" si="13"/>
        <v>0</v>
      </c>
      <c r="AK125" s="75">
        <f t="shared" si="13"/>
        <v>0</v>
      </c>
      <c r="AL125" s="75">
        <f t="shared" si="13"/>
        <v>0</v>
      </c>
      <c r="AM125" s="75">
        <f t="shared" si="13"/>
        <v>0</v>
      </c>
      <c r="AN125" s="75">
        <f t="shared" si="13"/>
        <v>0</v>
      </c>
      <c r="AO125" s="75">
        <f t="shared" si="13"/>
        <v>0</v>
      </c>
      <c r="AP125" s="75">
        <f t="shared" si="13"/>
        <v>0</v>
      </c>
      <c r="AQ125" s="75">
        <f t="shared" si="13"/>
        <v>0</v>
      </c>
      <c r="AR125" s="75">
        <f t="shared" si="13"/>
        <v>0</v>
      </c>
    </row>
    <row r="127" spans="10:44" ht="18.75" x14ac:dyDescent="0.3">
      <c r="J127" s="15"/>
      <c r="K127" s="34" t="str">
        <f>+Produccion_UO!K127</f>
        <v>6.2.1 LPG procesado en plantas</v>
      </c>
      <c r="L127" s="34"/>
    </row>
    <row r="128" spans="10:44" x14ac:dyDescent="0.25">
      <c r="J128" s="67" t="s">
        <v>43</v>
      </c>
      <c r="K128" s="2" t="s">
        <v>27</v>
      </c>
      <c r="L128" s="53"/>
    </row>
    <row r="129" spans="10:44" x14ac:dyDescent="0.25">
      <c r="J129" s="15"/>
      <c r="K129" s="16"/>
      <c r="L129" s="16"/>
    </row>
    <row r="130" spans="10:44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</row>
    <row r="131" spans="10:44" x14ac:dyDescent="0.25">
      <c r="J131" s="24" t="s">
        <v>43</v>
      </c>
      <c r="K131" s="13" t="s">
        <v>368</v>
      </c>
      <c r="L131" s="161" t="s">
        <v>678</v>
      </c>
      <c r="M131" s="21">
        <f>+Produccion_UO!M131</f>
        <v>0</v>
      </c>
      <c r="N131" s="21">
        <f>+Produccion_UO!N131</f>
        <v>0</v>
      </c>
      <c r="O131" s="21">
        <f>+Produccion_UO!O131</f>
        <v>0</v>
      </c>
      <c r="P131" s="21">
        <f>+Produccion_UO!P131</f>
        <v>0</v>
      </c>
      <c r="Q131" s="21">
        <f>+Produccion_UO!Q131</f>
        <v>0</v>
      </c>
      <c r="R131" s="21">
        <f>+Produccion_UO!R131</f>
        <v>0</v>
      </c>
      <c r="S131" s="21">
        <f>+Produccion_UO!S131</f>
        <v>0</v>
      </c>
      <c r="T131" s="21">
        <f>+Produccion_UO!T131</f>
        <v>0</v>
      </c>
      <c r="U131" s="21">
        <f>+Produccion_UO!U131</f>
        <v>0</v>
      </c>
      <c r="V131" s="21">
        <f>+Produccion_UO!V131</f>
        <v>0</v>
      </c>
      <c r="W131" s="21">
        <f>+Produccion_UO!W131</f>
        <v>0</v>
      </c>
      <c r="X131" s="21">
        <f>+Produccion_UO!X131</f>
        <v>0</v>
      </c>
      <c r="Y131" s="21">
        <f>+Produccion_UO!Y131</f>
        <v>0</v>
      </c>
      <c r="Z131" s="21">
        <f>+Produccion_UO!Z131</f>
        <v>0</v>
      </c>
      <c r="AA131" s="21">
        <f>+Produccion_UO!AA131</f>
        <v>0</v>
      </c>
      <c r="AB131" s="21">
        <f>+Produccion_UO!AB131</f>
        <v>0</v>
      </c>
      <c r="AC131" s="21">
        <f>+Produccion_UO!AC131</f>
        <v>0</v>
      </c>
      <c r="AD131" s="21">
        <f>+Produccion_UO!AD131</f>
        <v>0</v>
      </c>
      <c r="AE131" s="21">
        <f>+Produccion_UO!AE131</f>
        <v>0</v>
      </c>
      <c r="AF131" s="21">
        <f>+Produccion_UO!AF131</f>
        <v>0</v>
      </c>
      <c r="AG131" s="21">
        <f>+Produccion_UO!AG131</f>
        <v>0</v>
      </c>
      <c r="AH131" s="21">
        <f>+Produccion_UO!AH131</f>
        <v>0</v>
      </c>
      <c r="AI131" s="21">
        <f>+Produccion_UO!AI131</f>
        <v>0</v>
      </c>
      <c r="AJ131" s="21">
        <f>+Produccion_UO!AJ131</f>
        <v>0</v>
      </c>
      <c r="AK131" s="21">
        <f>+Produccion_UO!AK131</f>
        <v>0</v>
      </c>
      <c r="AL131" s="21">
        <f>+Produccion_UO!AL131</f>
        <v>0</v>
      </c>
      <c r="AM131" s="21">
        <f>+Produccion_UO!AM131</f>
        <v>0</v>
      </c>
      <c r="AN131" s="21">
        <f>+Produccion_UO!AN131</f>
        <v>0</v>
      </c>
      <c r="AO131" s="21">
        <f>+Produccion_UO!AO131</f>
        <v>0</v>
      </c>
      <c r="AP131" s="21">
        <f>+Produccion_UO!AP131</f>
        <v>0</v>
      </c>
      <c r="AQ131" s="21">
        <f>+Produccion_UO!AQ131</f>
        <v>0</v>
      </c>
      <c r="AR131" s="21">
        <f>+Produccion_UO!AR131</f>
        <v>0</v>
      </c>
    </row>
    <row r="132" spans="10:44" x14ac:dyDescent="0.25">
      <c r="J132" s="24" t="s">
        <v>43</v>
      </c>
      <c r="K132" s="13" t="s">
        <v>267</v>
      </c>
      <c r="L132" s="161" t="s">
        <v>679</v>
      </c>
      <c r="M132" s="21">
        <f>+Produccion_UO!M132+Produccion_UO!M133</f>
        <v>15.017897556963245</v>
      </c>
      <c r="N132" s="21">
        <f>+Produccion_UO!N132+Produccion_UO!N133</f>
        <v>15.005523430862668</v>
      </c>
      <c r="O132" s="21">
        <f>+Produccion_UO!O132+Produccion_UO!O133</f>
        <v>14.994871943353733</v>
      </c>
      <c r="P132" s="21">
        <f>+Produccion_UO!P132+Produccion_UO!P133</f>
        <v>14.984220455844795</v>
      </c>
      <c r="Q132" s="21">
        <f>+Produccion_UO!Q132+Produccion_UO!Q133</f>
        <v>14.97356896833586</v>
      </c>
      <c r="R132" s="21">
        <f>+Produccion_UO!R132+Produccion_UO!R133</f>
        <v>14.958734134399771</v>
      </c>
      <c r="S132" s="21">
        <f>+Produccion_UO!S132+Produccion_UO!S133</f>
        <v>14.943899300463682</v>
      </c>
      <c r="T132" s="21">
        <f>+Produccion_UO!T132+Produccion_UO!T133</f>
        <v>14.932135412231117</v>
      </c>
      <c r="U132" s="21">
        <f>+Produccion_UO!U132+Produccion_UO!U133</f>
        <v>0.13398298062234429</v>
      </c>
      <c r="V132" s="21">
        <f>+Produccion_UO!V132+Produccion_UO!V133</f>
        <v>0.12221909238977866</v>
      </c>
      <c r="W132" s="21">
        <f>+Produccion_UO!W132+Produccion_UO!W133</f>
        <v>7.8222949553627782E-2</v>
      </c>
      <c r="X132" s="21">
        <f>+Produccion_UO!X132+Produccion_UO!X133</f>
        <v>7.8222949553636553E-2</v>
      </c>
      <c r="Y132" s="21">
        <f>+Produccion_UO!Y132+Produccion_UO!Y133</f>
        <v>7.8222949553636553E-2</v>
      </c>
      <c r="Z132" s="21">
        <f>+Produccion_UO!Z132+Produccion_UO!Z133</f>
        <v>5.5390881785981984E-2</v>
      </c>
      <c r="AA132" s="21">
        <f>+Produccion_UO!AA132+Produccion_UO!AA133</f>
        <v>0</v>
      </c>
      <c r="AB132" s="21">
        <f>+Produccion_UO!AB132+Produccion_UO!AB133</f>
        <v>0</v>
      </c>
      <c r="AC132" s="21">
        <f>+Produccion_UO!AC132+Produccion_UO!AC133</f>
        <v>0</v>
      </c>
      <c r="AD132" s="21">
        <f>+Produccion_UO!AD132+Produccion_UO!AD133</f>
        <v>0</v>
      </c>
      <c r="AE132" s="21">
        <f>+Produccion_UO!AE132+Produccion_UO!AE133</f>
        <v>0</v>
      </c>
      <c r="AF132" s="21">
        <f>+Produccion_UO!AF132+Produccion_UO!AF133</f>
        <v>0</v>
      </c>
      <c r="AG132" s="21">
        <f>+Produccion_UO!AG132+Produccion_UO!AG133</f>
        <v>0</v>
      </c>
      <c r="AH132" s="21">
        <f>+Produccion_UO!AH132+Produccion_UO!AH133</f>
        <v>0</v>
      </c>
      <c r="AI132" s="21">
        <f>+Produccion_UO!AI132+Produccion_UO!AI133</f>
        <v>0</v>
      </c>
      <c r="AJ132" s="21">
        <f>+Produccion_UO!AJ132+Produccion_UO!AJ133</f>
        <v>0</v>
      </c>
      <c r="AK132" s="21">
        <f>+Produccion_UO!AK132+Produccion_UO!AK133</f>
        <v>0</v>
      </c>
      <c r="AL132" s="21">
        <f>+Produccion_UO!AL132+Produccion_UO!AL133</f>
        <v>0</v>
      </c>
      <c r="AM132" s="21">
        <f>+Produccion_UO!AM132+Produccion_UO!AM133</f>
        <v>0</v>
      </c>
      <c r="AN132" s="21">
        <f>+Produccion_UO!AN132+Produccion_UO!AN133</f>
        <v>0</v>
      </c>
      <c r="AO132" s="21">
        <f>+Produccion_UO!AO132+Produccion_UO!AO133</f>
        <v>0</v>
      </c>
      <c r="AP132" s="21">
        <f>+Produccion_UO!AP132+Produccion_UO!AP133</f>
        <v>0</v>
      </c>
      <c r="AQ132" s="21">
        <f>+Produccion_UO!AQ132+Produccion_UO!AQ133</f>
        <v>0</v>
      </c>
      <c r="AR132" s="21">
        <f>+Produccion_UO!AR132+Produccion_UO!AR133</f>
        <v>0</v>
      </c>
    </row>
    <row r="133" spans="10:44" x14ac:dyDescent="0.25">
      <c r="J133" s="24" t="s">
        <v>43</v>
      </c>
      <c r="K133" s="13" t="s">
        <v>268</v>
      </c>
      <c r="L133" s="161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</row>
    <row r="134" spans="10:44" x14ac:dyDescent="0.25">
      <c r="J134" s="24" t="s">
        <v>43</v>
      </c>
      <c r="K134" s="13" t="s">
        <v>369</v>
      </c>
      <c r="L134" s="161" t="s">
        <v>683</v>
      </c>
      <c r="M134" s="21">
        <f>+Produccion_UO!M134</f>
        <v>0</v>
      </c>
      <c r="N134" s="21">
        <f>+Produccion_UO!N134</f>
        <v>0</v>
      </c>
      <c r="O134" s="21">
        <f>+Produccion_UO!O134</f>
        <v>0</v>
      </c>
      <c r="P134" s="21">
        <f>+Produccion_UO!P134</f>
        <v>0</v>
      </c>
      <c r="Q134" s="21">
        <f>+Produccion_UO!Q134</f>
        <v>0</v>
      </c>
      <c r="R134" s="21">
        <f>+Produccion_UO!R134</f>
        <v>0</v>
      </c>
      <c r="S134" s="21">
        <f>+Produccion_UO!S134</f>
        <v>0</v>
      </c>
      <c r="T134" s="21">
        <f>+Produccion_UO!T134</f>
        <v>0</v>
      </c>
      <c r="U134" s="21">
        <f>+Produccion_UO!U134</f>
        <v>0</v>
      </c>
      <c r="V134" s="21">
        <f>+Produccion_UO!V134</f>
        <v>0</v>
      </c>
      <c r="W134" s="21">
        <f>+Produccion_UO!W134</f>
        <v>0</v>
      </c>
      <c r="X134" s="21">
        <f>+Produccion_UO!X134</f>
        <v>0</v>
      </c>
      <c r="Y134" s="21">
        <f>+Produccion_UO!Y134</f>
        <v>0</v>
      </c>
      <c r="Z134" s="21">
        <f>+Produccion_UO!Z134</f>
        <v>0</v>
      </c>
      <c r="AA134" s="21">
        <f>+Produccion_UO!AA134</f>
        <v>0</v>
      </c>
      <c r="AB134" s="21">
        <f>+Produccion_UO!AB134</f>
        <v>0</v>
      </c>
      <c r="AC134" s="21">
        <f>+Produccion_UO!AC134</f>
        <v>0</v>
      </c>
      <c r="AD134" s="21">
        <f>+Produccion_UO!AD134</f>
        <v>0</v>
      </c>
      <c r="AE134" s="21">
        <f>+Produccion_UO!AE134</f>
        <v>0</v>
      </c>
      <c r="AF134" s="21">
        <f>+Produccion_UO!AF134</f>
        <v>0</v>
      </c>
      <c r="AG134" s="21">
        <f>+Produccion_UO!AG134</f>
        <v>0</v>
      </c>
      <c r="AH134" s="21">
        <f>+Produccion_UO!AH134</f>
        <v>0</v>
      </c>
      <c r="AI134" s="21">
        <f>+Produccion_UO!AI134</f>
        <v>0</v>
      </c>
      <c r="AJ134" s="21">
        <f>+Produccion_UO!AJ134</f>
        <v>0</v>
      </c>
      <c r="AK134" s="21">
        <f>+Produccion_UO!AK134</f>
        <v>0</v>
      </c>
      <c r="AL134" s="21">
        <f>+Produccion_UO!AL134</f>
        <v>0</v>
      </c>
      <c r="AM134" s="21">
        <f>+Produccion_UO!AM134</f>
        <v>0</v>
      </c>
      <c r="AN134" s="21">
        <f>+Produccion_UO!AN134</f>
        <v>0</v>
      </c>
      <c r="AO134" s="21">
        <f>+Produccion_UO!AO134</f>
        <v>0</v>
      </c>
      <c r="AP134" s="21">
        <f>+Produccion_UO!AP134</f>
        <v>0</v>
      </c>
      <c r="AQ134" s="21">
        <f>+Produccion_UO!AQ134</f>
        <v>0</v>
      </c>
      <c r="AR134" s="21">
        <f>+Produccion_UO!AR134</f>
        <v>0</v>
      </c>
    </row>
    <row r="135" spans="10:44" x14ac:dyDescent="0.25">
      <c r="J135" s="24" t="s">
        <v>43</v>
      </c>
      <c r="K135" s="13" t="s">
        <v>370</v>
      </c>
      <c r="L135" s="161" t="s">
        <v>681</v>
      </c>
      <c r="M135" s="21">
        <f>+Produccion_UO!M135</f>
        <v>0</v>
      </c>
      <c r="N135" s="21">
        <f>+Produccion_UO!N135</f>
        <v>0</v>
      </c>
      <c r="O135" s="21">
        <f>+Produccion_UO!O135</f>
        <v>0</v>
      </c>
      <c r="P135" s="21">
        <f>+Produccion_UO!P135</f>
        <v>0</v>
      </c>
      <c r="Q135" s="21">
        <f>+Produccion_UO!Q135</f>
        <v>0</v>
      </c>
      <c r="R135" s="21">
        <f>+Produccion_UO!R135</f>
        <v>0</v>
      </c>
      <c r="S135" s="21">
        <f>+Produccion_UO!S135</f>
        <v>0</v>
      </c>
      <c r="T135" s="21">
        <f>+Produccion_UO!T135</f>
        <v>0</v>
      </c>
      <c r="U135" s="21">
        <f>+Produccion_UO!U135</f>
        <v>0</v>
      </c>
      <c r="V135" s="21">
        <f>+Produccion_UO!V135</f>
        <v>0</v>
      </c>
      <c r="W135" s="21">
        <f>+Produccion_UO!W135</f>
        <v>0</v>
      </c>
      <c r="X135" s="21">
        <f>+Produccion_UO!X135</f>
        <v>0</v>
      </c>
      <c r="Y135" s="21">
        <f>+Produccion_UO!Y135</f>
        <v>0</v>
      </c>
      <c r="Z135" s="21">
        <f>+Produccion_UO!Z135</f>
        <v>0</v>
      </c>
      <c r="AA135" s="21">
        <f>+Produccion_UO!AA135</f>
        <v>0</v>
      </c>
      <c r="AB135" s="21">
        <f>+Produccion_UO!AB135</f>
        <v>0</v>
      </c>
      <c r="AC135" s="21">
        <f>+Produccion_UO!AC135</f>
        <v>0</v>
      </c>
      <c r="AD135" s="21">
        <f>+Produccion_UO!AD135</f>
        <v>0</v>
      </c>
      <c r="AE135" s="21">
        <f>+Produccion_UO!AE135</f>
        <v>0</v>
      </c>
      <c r="AF135" s="21">
        <f>+Produccion_UO!AF135</f>
        <v>0</v>
      </c>
      <c r="AG135" s="21">
        <f>+Produccion_UO!AG135</f>
        <v>0</v>
      </c>
      <c r="AH135" s="21">
        <f>+Produccion_UO!AH135</f>
        <v>0</v>
      </c>
      <c r="AI135" s="21">
        <f>+Produccion_UO!AI135</f>
        <v>0</v>
      </c>
      <c r="AJ135" s="21">
        <f>+Produccion_UO!AJ135</f>
        <v>0</v>
      </c>
      <c r="AK135" s="21">
        <f>+Produccion_UO!AK135</f>
        <v>0</v>
      </c>
      <c r="AL135" s="21">
        <f>+Produccion_UO!AL135</f>
        <v>0</v>
      </c>
      <c r="AM135" s="21">
        <f>+Produccion_UO!AM135</f>
        <v>0</v>
      </c>
      <c r="AN135" s="21">
        <f>+Produccion_UO!AN135</f>
        <v>0</v>
      </c>
      <c r="AO135" s="21">
        <f>+Produccion_UO!AO135</f>
        <v>0</v>
      </c>
      <c r="AP135" s="21">
        <f>+Produccion_UO!AP135</f>
        <v>0</v>
      </c>
      <c r="AQ135" s="21">
        <f>+Produccion_UO!AQ135</f>
        <v>0</v>
      </c>
      <c r="AR135" s="21">
        <f>+Produccion_UO!AR135</f>
        <v>0</v>
      </c>
    </row>
    <row r="136" spans="10:44" x14ac:dyDescent="0.25">
      <c r="J136" s="24" t="s">
        <v>43</v>
      </c>
      <c r="K136" s="13" t="s">
        <v>269</v>
      </c>
      <c r="L136" s="161" t="s">
        <v>682</v>
      </c>
      <c r="M136" s="21">
        <f>+Produccion_UO!M136</f>
        <v>0.17656373980113368</v>
      </c>
      <c r="N136" s="21">
        <f>+Produccion_UO!N136</f>
        <v>0.17656373980113368</v>
      </c>
      <c r="O136" s="21">
        <f>+Produccion_UO!O136</f>
        <v>0.17656373980113368</v>
      </c>
      <c r="P136" s="21">
        <f>+Produccion_UO!P136</f>
        <v>0.17656373980113368</v>
      </c>
      <c r="Q136" s="21">
        <f>+Produccion_UO!Q136</f>
        <v>0.17656373980113368</v>
      </c>
      <c r="R136" s="21">
        <f>+Produccion_UO!R136</f>
        <v>0.17656373980113368</v>
      </c>
      <c r="S136" s="21">
        <f>+Produccion_UO!S136</f>
        <v>0.15991554296256563</v>
      </c>
      <c r="T136" s="21">
        <f>+Produccion_UO!T136</f>
        <v>0.14288684565049531</v>
      </c>
      <c r="U136" s="21">
        <f>+Produccion_UO!U136</f>
        <v>0.12585814833842568</v>
      </c>
      <c r="V136" s="21">
        <f>+Produccion_UO!V136</f>
        <v>0.10961857785518997</v>
      </c>
      <c r="W136" s="21">
        <f>+Produccion_UO!W136</f>
        <v>9.3379007371954245E-2</v>
      </c>
      <c r="X136" s="21">
        <f>+Produccion_UO!X136</f>
        <v>7.7139436888718535E-2</v>
      </c>
      <c r="Y136" s="21">
        <f>+Produccion_UO!Y136</f>
        <v>6.8734950246314194E-2</v>
      </c>
      <c r="Z136" s="21">
        <f>+Produccion_UO!Z136</f>
        <v>6.0330463603909715E-2</v>
      </c>
      <c r="AA136" s="21">
        <f>+Produccion_UO!AA136</f>
        <v>4.5876817623374524E-3</v>
      </c>
      <c r="AB136" s="21">
        <f>+Produccion_UO!AB136</f>
        <v>0</v>
      </c>
      <c r="AC136" s="21">
        <f>+Produccion_UO!AC136</f>
        <v>0</v>
      </c>
      <c r="AD136" s="21">
        <f>+Produccion_UO!AD136</f>
        <v>0</v>
      </c>
      <c r="AE136" s="21">
        <f>+Produccion_UO!AE136</f>
        <v>0</v>
      </c>
      <c r="AF136" s="21">
        <f>+Produccion_UO!AF136</f>
        <v>0</v>
      </c>
      <c r="AG136" s="21">
        <f>+Produccion_UO!AG136</f>
        <v>0</v>
      </c>
      <c r="AH136" s="21">
        <f>+Produccion_UO!AH136</f>
        <v>0</v>
      </c>
      <c r="AI136" s="21">
        <f>+Produccion_UO!AI136</f>
        <v>0</v>
      </c>
      <c r="AJ136" s="21">
        <f>+Produccion_UO!AJ136</f>
        <v>0</v>
      </c>
      <c r="AK136" s="21">
        <f>+Produccion_UO!AK136</f>
        <v>0</v>
      </c>
      <c r="AL136" s="21">
        <f>+Produccion_UO!AL136</f>
        <v>0</v>
      </c>
      <c r="AM136" s="21">
        <f>+Produccion_UO!AM136</f>
        <v>0</v>
      </c>
      <c r="AN136" s="21">
        <f>+Produccion_UO!AN136</f>
        <v>0</v>
      </c>
      <c r="AO136" s="21">
        <f>+Produccion_UO!AO136</f>
        <v>0</v>
      </c>
      <c r="AP136" s="21">
        <f>+Produccion_UO!AP136</f>
        <v>0</v>
      </c>
      <c r="AQ136" s="21">
        <f>+Produccion_UO!AQ136</f>
        <v>0</v>
      </c>
      <c r="AR136" s="21">
        <f>+Produccion_UO!AR136</f>
        <v>0</v>
      </c>
    </row>
    <row r="137" spans="10:44" x14ac:dyDescent="0.25">
      <c r="J137" s="24" t="s">
        <v>43</v>
      </c>
      <c r="K137" s="13" t="s">
        <v>371</v>
      </c>
      <c r="L137" s="161" t="s">
        <v>680</v>
      </c>
      <c r="M137" s="21">
        <f>+Produccion_UO!M137</f>
        <v>0</v>
      </c>
      <c r="N137" s="21">
        <f>+Produccion_UO!N137</f>
        <v>0</v>
      </c>
      <c r="O137" s="21">
        <f>+Produccion_UO!O137</f>
        <v>0</v>
      </c>
      <c r="P137" s="21">
        <f>+Produccion_UO!P137</f>
        <v>0</v>
      </c>
      <c r="Q137" s="21">
        <f>+Produccion_UO!Q137</f>
        <v>0</v>
      </c>
      <c r="R137" s="21">
        <f>+Produccion_UO!R137</f>
        <v>0</v>
      </c>
      <c r="S137" s="21">
        <f>+Produccion_UO!S137</f>
        <v>0</v>
      </c>
      <c r="T137" s="21">
        <f>+Produccion_UO!T137</f>
        <v>0</v>
      </c>
      <c r="U137" s="21">
        <f>+Produccion_UO!U137</f>
        <v>0</v>
      </c>
      <c r="V137" s="21">
        <f>+Produccion_UO!V137</f>
        <v>0</v>
      </c>
      <c r="W137" s="21">
        <f>+Produccion_UO!W137</f>
        <v>0</v>
      </c>
      <c r="X137" s="21">
        <f>+Produccion_UO!X137</f>
        <v>0</v>
      </c>
      <c r="Y137" s="21">
        <f>+Produccion_UO!Y137</f>
        <v>0</v>
      </c>
      <c r="Z137" s="21">
        <f>+Produccion_UO!Z137</f>
        <v>0</v>
      </c>
      <c r="AA137" s="21">
        <f>+Produccion_UO!AA137</f>
        <v>0</v>
      </c>
      <c r="AB137" s="21">
        <f>+Produccion_UO!AB137</f>
        <v>0</v>
      </c>
      <c r="AC137" s="21">
        <f>+Produccion_UO!AC137</f>
        <v>0</v>
      </c>
      <c r="AD137" s="21">
        <f>+Produccion_UO!AD137</f>
        <v>0</v>
      </c>
      <c r="AE137" s="21">
        <f>+Produccion_UO!AE137</f>
        <v>0</v>
      </c>
      <c r="AF137" s="21">
        <f>+Produccion_UO!AF137</f>
        <v>0</v>
      </c>
      <c r="AG137" s="21">
        <f>+Produccion_UO!AG137</f>
        <v>0</v>
      </c>
      <c r="AH137" s="21">
        <f>+Produccion_UO!AH137</f>
        <v>0</v>
      </c>
      <c r="AI137" s="21">
        <f>+Produccion_UO!AI137</f>
        <v>0</v>
      </c>
      <c r="AJ137" s="21">
        <f>+Produccion_UO!AJ137</f>
        <v>0</v>
      </c>
      <c r="AK137" s="21">
        <f>+Produccion_UO!AK137</f>
        <v>0</v>
      </c>
      <c r="AL137" s="21">
        <f>+Produccion_UO!AL137</f>
        <v>0</v>
      </c>
      <c r="AM137" s="21">
        <f>+Produccion_UO!AM137</f>
        <v>0</v>
      </c>
      <c r="AN137" s="21">
        <f>+Produccion_UO!AN137</f>
        <v>0</v>
      </c>
      <c r="AO137" s="21">
        <f>+Produccion_UO!AO137</f>
        <v>0</v>
      </c>
      <c r="AP137" s="21">
        <f>+Produccion_UO!AP137</f>
        <v>0</v>
      </c>
      <c r="AQ137" s="21">
        <f>+Produccion_UO!AQ137</f>
        <v>0</v>
      </c>
      <c r="AR137" s="21">
        <f>+Produccion_UO!AR137</f>
        <v>0</v>
      </c>
    </row>
    <row r="138" spans="10:44" x14ac:dyDescent="0.25">
      <c r="J138" s="73"/>
      <c r="K138" s="73"/>
      <c r="L138" s="73"/>
      <c r="M138" s="75">
        <f>+SUM(M131:M137)</f>
        <v>15.194461296764379</v>
      </c>
      <c r="N138" s="75">
        <f t="shared" ref="N138" si="14">+SUM(N131:N137)</f>
        <v>15.182087170663802</v>
      </c>
      <c r="O138" s="75">
        <f t="shared" ref="O138:AR138" si="15">+SUM(O131:O137)</f>
        <v>15.171435683154867</v>
      </c>
      <c r="P138" s="75">
        <f t="shared" si="15"/>
        <v>15.160784195645929</v>
      </c>
      <c r="Q138" s="75">
        <f t="shared" si="15"/>
        <v>15.150132708136994</v>
      </c>
      <c r="R138" s="75">
        <f t="shared" si="15"/>
        <v>15.135297874200905</v>
      </c>
      <c r="S138" s="75">
        <f t="shared" si="15"/>
        <v>15.103814843426248</v>
      </c>
      <c r="T138" s="75">
        <f t="shared" si="15"/>
        <v>15.075022257881614</v>
      </c>
      <c r="U138" s="75">
        <f t="shared" si="15"/>
        <v>0.25984112896076994</v>
      </c>
      <c r="V138" s="75">
        <f t="shared" si="15"/>
        <v>0.23183767024496862</v>
      </c>
      <c r="W138" s="75">
        <f t="shared" si="15"/>
        <v>0.17160195692558203</v>
      </c>
      <c r="X138" s="75">
        <f t="shared" si="15"/>
        <v>0.15536238644235509</v>
      </c>
      <c r="Y138" s="75">
        <f t="shared" si="15"/>
        <v>0.14695789979995075</v>
      </c>
      <c r="Z138" s="75">
        <f t="shared" si="15"/>
        <v>0.11572134538989171</v>
      </c>
      <c r="AA138" s="75">
        <f t="shared" si="15"/>
        <v>4.5876817623374524E-3</v>
      </c>
      <c r="AB138" s="75">
        <f t="shared" si="15"/>
        <v>0</v>
      </c>
      <c r="AC138" s="75">
        <f t="shared" si="15"/>
        <v>0</v>
      </c>
      <c r="AD138" s="75">
        <f t="shared" si="15"/>
        <v>0</v>
      </c>
      <c r="AE138" s="75">
        <f t="shared" si="15"/>
        <v>0</v>
      </c>
      <c r="AF138" s="75">
        <f t="shared" si="15"/>
        <v>0</v>
      </c>
      <c r="AG138" s="75">
        <f t="shared" si="15"/>
        <v>0</v>
      </c>
      <c r="AH138" s="75">
        <f t="shared" si="15"/>
        <v>0</v>
      </c>
      <c r="AI138" s="75">
        <f t="shared" si="15"/>
        <v>0</v>
      </c>
      <c r="AJ138" s="75">
        <f t="shared" si="15"/>
        <v>0</v>
      </c>
      <c r="AK138" s="75">
        <f t="shared" si="15"/>
        <v>0</v>
      </c>
      <c r="AL138" s="75">
        <f t="shared" si="15"/>
        <v>0</v>
      </c>
      <c r="AM138" s="75">
        <f t="shared" si="15"/>
        <v>0</v>
      </c>
      <c r="AN138" s="75">
        <f t="shared" si="15"/>
        <v>0</v>
      </c>
      <c r="AO138" s="75">
        <f t="shared" si="15"/>
        <v>0</v>
      </c>
      <c r="AP138" s="75">
        <f t="shared" si="15"/>
        <v>0</v>
      </c>
      <c r="AQ138" s="75">
        <f t="shared" si="15"/>
        <v>0</v>
      </c>
      <c r="AR138" s="75">
        <f t="shared" si="15"/>
        <v>0</v>
      </c>
    </row>
    <row r="140" spans="10:44" ht="15.75" thickBot="1" x14ac:dyDescent="0.3"/>
    <row r="141" spans="10:44" s="81" customFormat="1" ht="18.75" x14ac:dyDescent="0.3">
      <c r="J141" s="82"/>
      <c r="K141" s="86" t="str">
        <f>+Produccion_UO!K141</f>
        <v>6.3 Gas Natural Transportado</v>
      </c>
      <c r="L141" s="86"/>
      <c r="M141" s="85"/>
      <c r="N141" s="85"/>
      <c r="O141" s="85"/>
      <c r="P141" s="85"/>
      <c r="Q141" s="85"/>
      <c r="R141" s="85"/>
    </row>
    <row r="142" spans="10:44" x14ac:dyDescent="0.25">
      <c r="J142" s="67" t="s">
        <v>37</v>
      </c>
      <c r="K142" s="41" t="s">
        <v>381</v>
      </c>
      <c r="L142" s="154"/>
    </row>
    <row r="143" spans="10:44" x14ac:dyDescent="0.25">
      <c r="J143" s="15"/>
      <c r="K143" s="16"/>
      <c r="L143" s="16"/>
    </row>
    <row r="144" spans="10:44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</row>
    <row r="145" spans="10:44" x14ac:dyDescent="0.25">
      <c r="J145" s="61" t="s">
        <v>119</v>
      </c>
      <c r="K145" s="41" t="s">
        <v>382</v>
      </c>
      <c r="L145" s="163" t="s">
        <v>678</v>
      </c>
      <c r="M145" s="21">
        <f>+Produccion_UO!M145</f>
        <v>179.33705404433309</v>
      </c>
      <c r="N145" s="21">
        <f>+Produccion_UO!N145</f>
        <v>144.91904109192404</v>
      </c>
      <c r="O145" s="21">
        <f>+Produccion_UO!O145</f>
        <v>113.46368184253764</v>
      </c>
      <c r="P145" s="21">
        <f>+Produccion_UO!P145</f>
        <v>132.50431184719355</v>
      </c>
      <c r="Q145" s="21">
        <f>+Produccion_UO!Q145</f>
        <v>126.29694722482843</v>
      </c>
      <c r="R145" s="21">
        <f>+Produccion_UO!R145</f>
        <v>0</v>
      </c>
      <c r="S145" s="21">
        <f>+Produccion_UO!S145</f>
        <v>0</v>
      </c>
      <c r="T145" s="21">
        <f>+Produccion_UO!T145</f>
        <v>0</v>
      </c>
      <c r="U145" s="21">
        <f>+Produccion_UO!U145</f>
        <v>0</v>
      </c>
      <c r="V145" s="21">
        <f>+Produccion_UO!V145</f>
        <v>0</v>
      </c>
      <c r="W145" s="21">
        <f>+Produccion_UO!W145</f>
        <v>0</v>
      </c>
      <c r="X145" s="21">
        <f>+Produccion_UO!X145</f>
        <v>0</v>
      </c>
      <c r="Y145" s="21">
        <f>+Produccion_UO!Y145</f>
        <v>0</v>
      </c>
      <c r="Z145" s="21">
        <f>+Produccion_UO!Z145</f>
        <v>0</v>
      </c>
      <c r="AA145" s="21">
        <f>+Produccion_UO!AA145</f>
        <v>0</v>
      </c>
      <c r="AB145" s="21">
        <f>+Produccion_UO!AB145</f>
        <v>0</v>
      </c>
      <c r="AC145" s="21">
        <f>+Produccion_UO!AC145</f>
        <v>0</v>
      </c>
      <c r="AD145" s="21">
        <f>+Produccion_UO!AD145</f>
        <v>0</v>
      </c>
      <c r="AE145" s="21">
        <f>+Produccion_UO!AE145</f>
        <v>0</v>
      </c>
      <c r="AF145" s="21">
        <f>+Produccion_UO!AF145</f>
        <v>0</v>
      </c>
      <c r="AG145" s="21">
        <f>+Produccion_UO!AG145</f>
        <v>0</v>
      </c>
      <c r="AH145" s="21">
        <f>+Produccion_UO!AH145</f>
        <v>0</v>
      </c>
      <c r="AI145" s="21">
        <f>+Produccion_UO!AI145</f>
        <v>0</v>
      </c>
      <c r="AJ145" s="21">
        <f>+Produccion_UO!AJ145</f>
        <v>0</v>
      </c>
      <c r="AK145" s="21">
        <f>+Produccion_UO!AK145</f>
        <v>0</v>
      </c>
      <c r="AL145" s="21">
        <f>+Produccion_UO!AL145</f>
        <v>0</v>
      </c>
      <c r="AM145" s="21">
        <f>+Produccion_UO!AM145</f>
        <v>0</v>
      </c>
      <c r="AN145" s="21">
        <f>+Produccion_UO!AN145</f>
        <v>0</v>
      </c>
      <c r="AO145" s="21">
        <f>+Produccion_UO!AO145</f>
        <v>0</v>
      </c>
      <c r="AP145" s="21">
        <f>+Produccion_UO!AP145</f>
        <v>0</v>
      </c>
      <c r="AQ145" s="21">
        <f>+Produccion_UO!AQ145</f>
        <v>0</v>
      </c>
      <c r="AR145" s="21">
        <f>+Produccion_UO!AR145</f>
        <v>0</v>
      </c>
    </row>
    <row r="146" spans="10:44" x14ac:dyDescent="0.25">
      <c r="J146" s="61" t="s">
        <v>120</v>
      </c>
      <c r="K146" s="41" t="s">
        <v>383</v>
      </c>
      <c r="L146" s="163" t="s">
        <v>679</v>
      </c>
      <c r="M146" s="21">
        <f>+Produccion_UO!M146+Produccion_UO!M147</f>
        <v>512.33082021715097</v>
      </c>
      <c r="N146" s="21">
        <f>+Produccion_UO!N146+Produccion_UO!N147</f>
        <v>573.19777977343631</v>
      </c>
      <c r="O146" s="21">
        <f>+Produccion_UO!O146+Produccion_UO!O147</f>
        <v>502.97306854821232</v>
      </c>
      <c r="P146" s="21">
        <f>+Produccion_UO!P146+Produccion_UO!P147</f>
        <v>499.32617294791316</v>
      </c>
      <c r="Q146" s="21">
        <f>+Produccion_UO!Q146+Produccion_UO!Q147</f>
        <v>385.26728419605547</v>
      </c>
      <c r="R146" s="21">
        <f>+Produccion_UO!R146+Produccion_UO!R147</f>
        <v>232.292843514569</v>
      </c>
      <c r="S146" s="21">
        <f>+Produccion_UO!S146+Produccion_UO!S147</f>
        <v>232.22016529465685</v>
      </c>
      <c r="T146" s="21">
        <f>+Produccion_UO!T146+Produccion_UO!T147</f>
        <v>232.16253212803889</v>
      </c>
      <c r="U146" s="21">
        <f>+Produccion_UO!U146+Produccion_UO!U147</f>
        <v>0.65640401315618879</v>
      </c>
      <c r="V146" s="21">
        <f>+Produccion_UO!V146+Produccion_UO!V147</f>
        <v>0.59877084653823953</v>
      </c>
      <c r="W146" s="21">
        <f>+Produccion_UO!W146+Produccion_UO!W147</f>
        <v>0.38322671856840634</v>
      </c>
      <c r="X146" s="21">
        <f>+Produccion_UO!X146+Produccion_UO!X147</f>
        <v>0.38322671856844975</v>
      </c>
      <c r="Y146" s="21">
        <f>+Produccion_UO!Y146+Produccion_UO!Y147</f>
        <v>0.38322671856844975</v>
      </c>
      <c r="Z146" s="21">
        <f>+Produccion_UO!Z146+Produccion_UO!Z147</f>
        <v>0.27136877331504139</v>
      </c>
      <c r="AA146" s="21">
        <f>+Produccion_UO!AA146+Produccion_UO!AA147</f>
        <v>0</v>
      </c>
      <c r="AB146" s="21">
        <f>+Produccion_UO!AB146+Produccion_UO!AB147</f>
        <v>0</v>
      </c>
      <c r="AC146" s="21">
        <f>+Produccion_UO!AC146+Produccion_UO!AC147</f>
        <v>0</v>
      </c>
      <c r="AD146" s="21">
        <f>+Produccion_UO!AD146+Produccion_UO!AD147</f>
        <v>0</v>
      </c>
      <c r="AE146" s="21">
        <f>+Produccion_UO!AE146+Produccion_UO!AE147</f>
        <v>0</v>
      </c>
      <c r="AF146" s="21">
        <f>+Produccion_UO!AF146+Produccion_UO!AF147</f>
        <v>0</v>
      </c>
      <c r="AG146" s="21">
        <f>+Produccion_UO!AG146+Produccion_UO!AG147</f>
        <v>0</v>
      </c>
      <c r="AH146" s="21">
        <f>+Produccion_UO!AH146+Produccion_UO!AH147</f>
        <v>0</v>
      </c>
      <c r="AI146" s="21">
        <f>+Produccion_UO!AI146+Produccion_UO!AI147</f>
        <v>0</v>
      </c>
      <c r="AJ146" s="21">
        <f>+Produccion_UO!AJ146+Produccion_UO!AJ147</f>
        <v>0</v>
      </c>
      <c r="AK146" s="21">
        <f>+Produccion_UO!AK146+Produccion_UO!AK147</f>
        <v>0</v>
      </c>
      <c r="AL146" s="21">
        <f>+Produccion_UO!AL146+Produccion_UO!AL147</f>
        <v>0</v>
      </c>
      <c r="AM146" s="21">
        <f>+Produccion_UO!AM146+Produccion_UO!AM147</f>
        <v>0</v>
      </c>
      <c r="AN146" s="21">
        <f>+Produccion_UO!AN146+Produccion_UO!AN147</f>
        <v>0</v>
      </c>
      <c r="AO146" s="21">
        <f>+Produccion_UO!AO146+Produccion_UO!AO147</f>
        <v>0</v>
      </c>
      <c r="AP146" s="21">
        <f>+Produccion_UO!AP146+Produccion_UO!AP147</f>
        <v>0</v>
      </c>
      <c r="AQ146" s="21">
        <f>+Produccion_UO!AQ146+Produccion_UO!AQ147</f>
        <v>0</v>
      </c>
      <c r="AR146" s="21">
        <f>+Produccion_UO!AR146+Produccion_UO!AR147</f>
        <v>0</v>
      </c>
    </row>
    <row r="147" spans="10:44" x14ac:dyDescent="0.25">
      <c r="J147" s="61" t="s">
        <v>121</v>
      </c>
      <c r="K147" s="41" t="s">
        <v>384</v>
      </c>
      <c r="L147" s="163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0:44" x14ac:dyDescent="0.25">
      <c r="J148" s="61" t="s">
        <v>122</v>
      </c>
      <c r="K148" s="41" t="s">
        <v>385</v>
      </c>
      <c r="L148" s="163" t="s">
        <v>683</v>
      </c>
      <c r="M148" s="21">
        <f>+Produccion_UO!M148</f>
        <v>0</v>
      </c>
      <c r="N148" s="21">
        <f>+Produccion_UO!N148</f>
        <v>0</v>
      </c>
      <c r="O148" s="21">
        <f>+Produccion_UO!O148</f>
        <v>0</v>
      </c>
      <c r="P148" s="21">
        <f>+Produccion_UO!P148</f>
        <v>0</v>
      </c>
      <c r="Q148" s="21">
        <f>+Produccion_UO!Q148</f>
        <v>0</v>
      </c>
      <c r="R148" s="21">
        <f>+Produccion_UO!R148</f>
        <v>0</v>
      </c>
      <c r="S148" s="21">
        <f>+Produccion_UO!S148</f>
        <v>0</v>
      </c>
      <c r="T148" s="21">
        <f>+Produccion_UO!T148</f>
        <v>0</v>
      </c>
      <c r="U148" s="21">
        <f>+Produccion_UO!U148</f>
        <v>0</v>
      </c>
      <c r="V148" s="21">
        <f>+Produccion_UO!V148</f>
        <v>0</v>
      </c>
      <c r="W148" s="21">
        <f>+Produccion_UO!W148</f>
        <v>0</v>
      </c>
      <c r="X148" s="21">
        <f>+Produccion_UO!X148</f>
        <v>0</v>
      </c>
      <c r="Y148" s="21">
        <f>+Produccion_UO!Y148</f>
        <v>0</v>
      </c>
      <c r="Z148" s="21">
        <f>+Produccion_UO!Z148</f>
        <v>0</v>
      </c>
      <c r="AA148" s="21">
        <f>+Produccion_UO!AA148</f>
        <v>0</v>
      </c>
      <c r="AB148" s="21">
        <f>+Produccion_UO!AB148</f>
        <v>0</v>
      </c>
      <c r="AC148" s="21">
        <f>+Produccion_UO!AC148</f>
        <v>0</v>
      </c>
      <c r="AD148" s="21">
        <f>+Produccion_UO!AD148</f>
        <v>0</v>
      </c>
      <c r="AE148" s="21">
        <f>+Produccion_UO!AE148</f>
        <v>0</v>
      </c>
      <c r="AF148" s="21">
        <f>+Produccion_UO!AF148</f>
        <v>0</v>
      </c>
      <c r="AG148" s="21">
        <f>+Produccion_UO!AG148</f>
        <v>0</v>
      </c>
      <c r="AH148" s="21">
        <f>+Produccion_UO!AH148</f>
        <v>0</v>
      </c>
      <c r="AI148" s="21">
        <f>+Produccion_UO!AI148</f>
        <v>0</v>
      </c>
      <c r="AJ148" s="21">
        <f>+Produccion_UO!AJ148</f>
        <v>0</v>
      </c>
      <c r="AK148" s="21">
        <f>+Produccion_UO!AK148</f>
        <v>0</v>
      </c>
      <c r="AL148" s="21">
        <f>+Produccion_UO!AL148</f>
        <v>0</v>
      </c>
      <c r="AM148" s="21">
        <f>+Produccion_UO!AM148</f>
        <v>0</v>
      </c>
      <c r="AN148" s="21">
        <f>+Produccion_UO!AN148</f>
        <v>0</v>
      </c>
      <c r="AO148" s="21">
        <f>+Produccion_UO!AO148</f>
        <v>0</v>
      </c>
      <c r="AP148" s="21">
        <f>+Produccion_UO!AP148</f>
        <v>0</v>
      </c>
      <c r="AQ148" s="21">
        <f>+Produccion_UO!AQ148</f>
        <v>0</v>
      </c>
      <c r="AR148" s="21">
        <f>+Produccion_UO!AR148</f>
        <v>0</v>
      </c>
    </row>
    <row r="149" spans="10:44" x14ac:dyDescent="0.25">
      <c r="J149" s="61" t="s">
        <v>123</v>
      </c>
      <c r="K149" s="41" t="s">
        <v>386</v>
      </c>
      <c r="L149" s="163" t="s">
        <v>681</v>
      </c>
      <c r="M149" s="21">
        <f>+Produccion_UO!M149</f>
        <v>6.0062272359780549</v>
      </c>
      <c r="N149" s="21">
        <f>+Produccion_UO!N149</f>
        <v>5.239437139361562</v>
      </c>
      <c r="O149" s="21">
        <f>+Produccion_UO!O149</f>
        <v>4.4309514353719521</v>
      </c>
      <c r="P149" s="21">
        <f>+Produccion_UO!P149</f>
        <v>3.622465731382341</v>
      </c>
      <c r="Q149" s="21">
        <f>+Produccion_UO!Q149</f>
        <v>2.8139800273927302</v>
      </c>
      <c r="R149" s="21">
        <f>+Produccion_UO!R149</f>
        <v>1.9474051321483385</v>
      </c>
      <c r="S149" s="21">
        <f>+Produccion_UO!S149</f>
        <v>1.0808302369039604</v>
      </c>
      <c r="T149" s="21">
        <f>+Produccion_UO!T149</f>
        <v>0.48229178051617794</v>
      </c>
      <c r="U149" s="21">
        <f>+Produccion_UO!U149</f>
        <v>0</v>
      </c>
      <c r="V149" s="21">
        <f>+Produccion_UO!V149</f>
        <v>0</v>
      </c>
      <c r="W149" s="21">
        <f>+Produccion_UO!W149</f>
        <v>0</v>
      </c>
      <c r="X149" s="21">
        <f>+Produccion_UO!X149</f>
        <v>0</v>
      </c>
      <c r="Y149" s="21">
        <f>+Produccion_UO!Y149</f>
        <v>0</v>
      </c>
      <c r="Z149" s="21">
        <f>+Produccion_UO!Z149</f>
        <v>0</v>
      </c>
      <c r="AA149" s="21">
        <f>+Produccion_UO!AA149</f>
        <v>0</v>
      </c>
      <c r="AB149" s="21">
        <f>+Produccion_UO!AB149</f>
        <v>0</v>
      </c>
      <c r="AC149" s="21">
        <f>+Produccion_UO!AC149</f>
        <v>0</v>
      </c>
      <c r="AD149" s="21">
        <f>+Produccion_UO!AD149</f>
        <v>0</v>
      </c>
      <c r="AE149" s="21">
        <f>+Produccion_UO!AE149</f>
        <v>0</v>
      </c>
      <c r="AF149" s="21">
        <f>+Produccion_UO!AF149</f>
        <v>0</v>
      </c>
      <c r="AG149" s="21">
        <f>+Produccion_UO!AG149</f>
        <v>0</v>
      </c>
      <c r="AH149" s="21">
        <f>+Produccion_UO!AH149</f>
        <v>0</v>
      </c>
      <c r="AI149" s="21">
        <f>+Produccion_UO!AI149</f>
        <v>0</v>
      </c>
      <c r="AJ149" s="21">
        <f>+Produccion_UO!AJ149</f>
        <v>0</v>
      </c>
      <c r="AK149" s="21">
        <f>+Produccion_UO!AK149</f>
        <v>0</v>
      </c>
      <c r="AL149" s="21">
        <f>+Produccion_UO!AL149</f>
        <v>0</v>
      </c>
      <c r="AM149" s="21">
        <f>+Produccion_UO!AM149</f>
        <v>0</v>
      </c>
      <c r="AN149" s="21">
        <f>+Produccion_UO!AN149</f>
        <v>0</v>
      </c>
      <c r="AO149" s="21">
        <f>+Produccion_UO!AO149</f>
        <v>0</v>
      </c>
      <c r="AP149" s="21">
        <f>+Produccion_UO!AP149</f>
        <v>0</v>
      </c>
      <c r="AQ149" s="21">
        <f>+Produccion_UO!AQ149</f>
        <v>0</v>
      </c>
      <c r="AR149" s="21">
        <f>+Produccion_UO!AR149</f>
        <v>0</v>
      </c>
    </row>
    <row r="150" spans="10:44" x14ac:dyDescent="0.25">
      <c r="J150" s="61" t="s">
        <v>124</v>
      </c>
      <c r="K150" s="41" t="s">
        <v>387</v>
      </c>
      <c r="L150" s="163" t="s">
        <v>682</v>
      </c>
      <c r="M150" s="21">
        <f>+Produccion_UO!M150</f>
        <v>0.90721178011563008</v>
      </c>
      <c r="N150" s="21">
        <f>+Produccion_UO!N150</f>
        <v>0.67935003405792482</v>
      </c>
      <c r="O150" s="21">
        <f>+Produccion_UO!O150</f>
        <v>0.53548270858159774</v>
      </c>
      <c r="P150" s="21">
        <f>+Produccion_UO!P150</f>
        <v>0.39161538310527055</v>
      </c>
      <c r="Q150" s="21">
        <f>+Produccion_UO!Q150</f>
        <v>0.24774805762894345</v>
      </c>
      <c r="R150" s="21">
        <f>+Produccion_UO!R150</f>
        <v>3.8828952607389125E-2</v>
      </c>
      <c r="S150" s="21">
        <f>+Produccion_UO!S150</f>
        <v>0</v>
      </c>
      <c r="T150" s="21">
        <f>+Produccion_UO!T150</f>
        <v>0</v>
      </c>
      <c r="U150" s="21">
        <f>+Produccion_UO!U150</f>
        <v>0</v>
      </c>
      <c r="V150" s="21">
        <f>+Produccion_UO!V150</f>
        <v>0</v>
      </c>
      <c r="W150" s="21">
        <f>+Produccion_UO!W150</f>
        <v>0</v>
      </c>
      <c r="X150" s="21">
        <f>+Produccion_UO!X150</f>
        <v>0</v>
      </c>
      <c r="Y150" s="21">
        <f>+Produccion_UO!Y150</f>
        <v>0</v>
      </c>
      <c r="Z150" s="21">
        <f>+Produccion_UO!Z150</f>
        <v>0</v>
      </c>
      <c r="AA150" s="21">
        <f>+Produccion_UO!AA150</f>
        <v>0</v>
      </c>
      <c r="AB150" s="21">
        <f>+Produccion_UO!AB150</f>
        <v>0</v>
      </c>
      <c r="AC150" s="21">
        <f>+Produccion_UO!AC150</f>
        <v>0</v>
      </c>
      <c r="AD150" s="21">
        <f>+Produccion_UO!AD150</f>
        <v>0</v>
      </c>
      <c r="AE150" s="21">
        <f>+Produccion_UO!AE150</f>
        <v>0</v>
      </c>
      <c r="AF150" s="21">
        <f>+Produccion_UO!AF150</f>
        <v>0</v>
      </c>
      <c r="AG150" s="21">
        <f>+Produccion_UO!AG150</f>
        <v>0</v>
      </c>
      <c r="AH150" s="21">
        <f>+Produccion_UO!AH150</f>
        <v>0</v>
      </c>
      <c r="AI150" s="21">
        <f>+Produccion_UO!AI150</f>
        <v>0</v>
      </c>
      <c r="AJ150" s="21">
        <f>+Produccion_UO!AJ150</f>
        <v>0</v>
      </c>
      <c r="AK150" s="21">
        <f>+Produccion_UO!AK150</f>
        <v>0</v>
      </c>
      <c r="AL150" s="21">
        <f>+Produccion_UO!AL150</f>
        <v>0</v>
      </c>
      <c r="AM150" s="21">
        <f>+Produccion_UO!AM150</f>
        <v>0</v>
      </c>
      <c r="AN150" s="21">
        <f>+Produccion_UO!AN150</f>
        <v>0</v>
      </c>
      <c r="AO150" s="21">
        <f>+Produccion_UO!AO150</f>
        <v>0</v>
      </c>
      <c r="AP150" s="21">
        <f>+Produccion_UO!AP150</f>
        <v>0</v>
      </c>
      <c r="AQ150" s="21">
        <f>+Produccion_UO!AQ150</f>
        <v>0</v>
      </c>
      <c r="AR150" s="21">
        <f>+Produccion_UO!AR150</f>
        <v>0</v>
      </c>
    </row>
    <row r="151" spans="10:44" x14ac:dyDescent="0.25">
      <c r="J151" s="61" t="s">
        <v>125</v>
      </c>
      <c r="K151" s="41" t="s">
        <v>388</v>
      </c>
      <c r="L151" s="163" t="s">
        <v>680</v>
      </c>
      <c r="M151" s="21">
        <f>+Produccion_UO!M151</f>
        <v>37.156207719021566</v>
      </c>
      <c r="N151" s="21">
        <f>+Produccion_UO!N151</f>
        <v>36.479526536246034</v>
      </c>
      <c r="O151" s="21">
        <f>+Produccion_UO!O151</f>
        <v>36.502321446578598</v>
      </c>
      <c r="P151" s="21">
        <f>+Produccion_UO!P151</f>
        <v>36.525116356910885</v>
      </c>
      <c r="Q151" s="21">
        <f>+Produccion_UO!Q151</f>
        <v>36.547911267243187</v>
      </c>
      <c r="R151" s="21">
        <f>+Produccion_UO!R151</f>
        <v>33.759844012277775</v>
      </c>
      <c r="S151" s="21">
        <f>+Produccion_UO!S151</f>
        <v>30.971776757312625</v>
      </c>
      <c r="T151" s="21">
        <f>+Produccion_UO!T151</f>
        <v>28.677526970680859</v>
      </c>
      <c r="U151" s="21">
        <f>+Produccion_UO!U151</f>
        <v>26.383277184049042</v>
      </c>
      <c r="V151" s="21">
        <f>+Produccion_UO!V151</f>
        <v>24.481590989751528</v>
      </c>
      <c r="W151" s="21">
        <f>+Produccion_UO!W151</f>
        <v>22.579904795453981</v>
      </c>
      <c r="X151" s="21">
        <f>+Produccion_UO!X151</f>
        <v>20.678218601156463</v>
      </c>
      <c r="Y151" s="21">
        <f>+Produccion_UO!Y151</f>
        <v>19.35087855112242</v>
      </c>
      <c r="Z151" s="21">
        <f>+Produccion_UO!Z151</f>
        <v>18.024756568787033</v>
      </c>
      <c r="AA151" s="21">
        <f>+Produccion_UO!AA151</f>
        <v>8.7077510871536692</v>
      </c>
      <c r="AB151" s="21">
        <f>+Produccion_UO!AB151</f>
        <v>0</v>
      </c>
      <c r="AC151" s="21">
        <f>+Produccion_UO!AC151</f>
        <v>0</v>
      </c>
      <c r="AD151" s="21">
        <f>+Produccion_UO!AD151</f>
        <v>0</v>
      </c>
      <c r="AE151" s="21">
        <f>+Produccion_UO!AE151</f>
        <v>0</v>
      </c>
      <c r="AF151" s="21">
        <f>+Produccion_UO!AF151</f>
        <v>0</v>
      </c>
      <c r="AG151" s="21">
        <f>+Produccion_UO!AG151</f>
        <v>0</v>
      </c>
      <c r="AH151" s="21">
        <f>+Produccion_UO!AH151</f>
        <v>0</v>
      </c>
      <c r="AI151" s="21">
        <f>+Produccion_UO!AI151</f>
        <v>0</v>
      </c>
      <c r="AJ151" s="21">
        <f>+Produccion_UO!AJ151</f>
        <v>0</v>
      </c>
      <c r="AK151" s="21">
        <f>+Produccion_UO!AK151</f>
        <v>0</v>
      </c>
      <c r="AL151" s="21">
        <f>+Produccion_UO!AL151</f>
        <v>0</v>
      </c>
      <c r="AM151" s="21">
        <f>+Produccion_UO!AM151</f>
        <v>0</v>
      </c>
      <c r="AN151" s="21">
        <f>+Produccion_UO!AN151</f>
        <v>0</v>
      </c>
      <c r="AO151" s="21">
        <f>+Produccion_UO!AO151</f>
        <v>0</v>
      </c>
      <c r="AP151" s="21">
        <f>+Produccion_UO!AP151</f>
        <v>0</v>
      </c>
      <c r="AQ151" s="21">
        <f>+Produccion_UO!AQ151</f>
        <v>0</v>
      </c>
      <c r="AR151" s="21">
        <f>+Produccion_UO!AR151</f>
        <v>0</v>
      </c>
    </row>
    <row r="152" spans="10:44" x14ac:dyDescent="0.25">
      <c r="J152" s="73"/>
      <c r="K152" s="73"/>
      <c r="L152" s="73"/>
      <c r="M152" s="75">
        <f>+SUM(M145:M151)</f>
        <v>735.7375209965993</v>
      </c>
      <c r="N152" s="75">
        <f t="shared" ref="N152:AR152" si="16">+SUM(N145:N151)</f>
        <v>760.51513457502585</v>
      </c>
      <c r="O152" s="75">
        <f t="shared" si="16"/>
        <v>657.90550598128209</v>
      </c>
      <c r="P152" s="75">
        <f t="shared" si="16"/>
        <v>672.36968226650527</v>
      </c>
      <c r="Q152" s="75">
        <f t="shared" si="16"/>
        <v>551.17387077314879</v>
      </c>
      <c r="R152" s="75">
        <f t="shared" si="16"/>
        <v>268.03892161160252</v>
      </c>
      <c r="S152" s="75">
        <f t="shared" si="16"/>
        <v>264.2727722888734</v>
      </c>
      <c r="T152" s="75">
        <f t="shared" si="16"/>
        <v>261.3223508792359</v>
      </c>
      <c r="U152" s="75">
        <f t="shared" si="16"/>
        <v>27.03968119720523</v>
      </c>
      <c r="V152" s="75">
        <f t="shared" si="16"/>
        <v>25.080361836289768</v>
      </c>
      <c r="W152" s="75">
        <f t="shared" si="16"/>
        <v>22.963131514022386</v>
      </c>
      <c r="X152" s="75">
        <f t="shared" si="16"/>
        <v>21.061445319724914</v>
      </c>
      <c r="Y152" s="75">
        <f t="shared" si="16"/>
        <v>19.734105269690872</v>
      </c>
      <c r="Z152" s="75">
        <f t="shared" si="16"/>
        <v>18.296125342102076</v>
      </c>
      <c r="AA152" s="75">
        <f t="shared" si="16"/>
        <v>8.7077510871536692</v>
      </c>
      <c r="AB152" s="75">
        <f t="shared" si="16"/>
        <v>0</v>
      </c>
      <c r="AC152" s="75">
        <f t="shared" si="16"/>
        <v>0</v>
      </c>
      <c r="AD152" s="75">
        <f t="shared" si="16"/>
        <v>0</v>
      </c>
      <c r="AE152" s="75">
        <f t="shared" si="16"/>
        <v>0</v>
      </c>
      <c r="AF152" s="75">
        <f t="shared" si="16"/>
        <v>0</v>
      </c>
      <c r="AG152" s="75">
        <f t="shared" si="16"/>
        <v>0</v>
      </c>
      <c r="AH152" s="75">
        <f t="shared" si="16"/>
        <v>0</v>
      </c>
      <c r="AI152" s="75">
        <f t="shared" si="16"/>
        <v>0</v>
      </c>
      <c r="AJ152" s="75">
        <f t="shared" si="16"/>
        <v>0</v>
      </c>
      <c r="AK152" s="75">
        <f t="shared" si="16"/>
        <v>0</v>
      </c>
      <c r="AL152" s="75">
        <f t="shared" si="16"/>
        <v>0</v>
      </c>
      <c r="AM152" s="75">
        <f t="shared" si="16"/>
        <v>0</v>
      </c>
      <c r="AN152" s="75">
        <f t="shared" si="16"/>
        <v>0</v>
      </c>
      <c r="AO152" s="75">
        <f t="shared" si="16"/>
        <v>0</v>
      </c>
      <c r="AP152" s="75">
        <f t="shared" si="16"/>
        <v>0</v>
      </c>
      <c r="AQ152" s="75">
        <f t="shared" si="16"/>
        <v>0</v>
      </c>
      <c r="AR152" s="75">
        <f t="shared" si="16"/>
        <v>0</v>
      </c>
    </row>
    <row r="154" spans="10:44" ht="18.75" x14ac:dyDescent="0.3">
      <c r="K154" s="34" t="str">
        <f>+Produccion_UO!K154</f>
        <v>6.3.1 Gas Natural Transportado por ELC</v>
      </c>
      <c r="L154" s="34"/>
    </row>
    <row r="155" spans="10:44" x14ac:dyDescent="0.25">
      <c r="J155" s="67" t="s">
        <v>37</v>
      </c>
      <c r="K155" s="50" t="s">
        <v>377</v>
      </c>
      <c r="L155" s="155"/>
    </row>
    <row r="156" spans="10:44" x14ac:dyDescent="0.25">
      <c r="J156" s="15"/>
      <c r="K156" s="16"/>
      <c r="L156" s="16"/>
    </row>
    <row r="157" spans="10:44" x14ac:dyDescent="0.25"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</row>
    <row r="158" spans="10:44" x14ac:dyDescent="0.25">
      <c r="J158" s="24" t="s">
        <v>119</v>
      </c>
      <c r="K158" s="50" t="s">
        <v>373</v>
      </c>
      <c r="L158" s="171" t="s">
        <v>678</v>
      </c>
      <c r="M158" s="21">
        <f>+Produccion_UO!M158</f>
        <v>0</v>
      </c>
      <c r="N158" s="21">
        <f>+Produccion_UO!N158</f>
        <v>0</v>
      </c>
      <c r="O158" s="21">
        <f>+Produccion_UO!O158</f>
        <v>0</v>
      </c>
      <c r="P158" s="21">
        <f>+Produccion_UO!P158</f>
        <v>0</v>
      </c>
      <c r="Q158" s="21">
        <f>+Produccion_UO!Q158</f>
        <v>0</v>
      </c>
      <c r="R158" s="21">
        <f>+Produccion_UO!R158</f>
        <v>0</v>
      </c>
      <c r="S158" s="21">
        <f>+Produccion_UO!S158</f>
        <v>0</v>
      </c>
      <c r="T158" s="21">
        <f>+Produccion_UO!T158</f>
        <v>0</v>
      </c>
      <c r="U158" s="21">
        <f>+Produccion_UO!U158</f>
        <v>0</v>
      </c>
      <c r="V158" s="21">
        <f>+Produccion_UO!V158</f>
        <v>0</v>
      </c>
      <c r="W158" s="21">
        <f>+Produccion_UO!W158</f>
        <v>0</v>
      </c>
      <c r="X158" s="21">
        <f>+Produccion_UO!X158</f>
        <v>0</v>
      </c>
      <c r="Y158" s="21">
        <f>+Produccion_UO!Y158</f>
        <v>0</v>
      </c>
      <c r="Z158" s="21">
        <f>+Produccion_UO!Z158</f>
        <v>0</v>
      </c>
      <c r="AA158" s="21">
        <f>+Produccion_UO!AA158</f>
        <v>0</v>
      </c>
      <c r="AB158" s="21">
        <f>+Produccion_UO!AB158</f>
        <v>0</v>
      </c>
      <c r="AC158" s="21">
        <f>+Produccion_UO!AC158</f>
        <v>0</v>
      </c>
      <c r="AD158" s="21">
        <f>+Produccion_UO!AD158</f>
        <v>0</v>
      </c>
      <c r="AE158" s="21">
        <f>+Produccion_UO!AE158</f>
        <v>0</v>
      </c>
      <c r="AF158" s="21">
        <f>+Produccion_UO!AF158</f>
        <v>0</v>
      </c>
      <c r="AG158" s="21">
        <f>+Produccion_UO!AG158</f>
        <v>0</v>
      </c>
      <c r="AH158" s="21">
        <f>+Produccion_UO!AH158</f>
        <v>0</v>
      </c>
      <c r="AI158" s="21">
        <f>+Produccion_UO!AI158</f>
        <v>0</v>
      </c>
      <c r="AJ158" s="21">
        <f>+Produccion_UO!AJ158</f>
        <v>0</v>
      </c>
      <c r="AK158" s="21">
        <f>+Produccion_UO!AK158</f>
        <v>0</v>
      </c>
      <c r="AL158" s="21">
        <f>+Produccion_UO!AL158</f>
        <v>0</v>
      </c>
      <c r="AM158" s="21">
        <f>+Produccion_UO!AM158</f>
        <v>0</v>
      </c>
      <c r="AN158" s="21">
        <f>+Produccion_UO!AN158</f>
        <v>0</v>
      </c>
      <c r="AO158" s="21">
        <f>+Produccion_UO!AO158</f>
        <v>0</v>
      </c>
      <c r="AP158" s="21">
        <f>+Produccion_UO!AP158</f>
        <v>0</v>
      </c>
      <c r="AQ158" s="21">
        <f>+Produccion_UO!AQ158</f>
        <v>0</v>
      </c>
      <c r="AR158" s="21">
        <f>+Produccion_UO!AR158</f>
        <v>0</v>
      </c>
    </row>
    <row r="159" spans="10:44" x14ac:dyDescent="0.25">
      <c r="J159" s="24" t="s">
        <v>120</v>
      </c>
      <c r="K159" s="50" t="s">
        <v>221</v>
      </c>
      <c r="L159" s="171" t="s">
        <v>679</v>
      </c>
      <c r="M159" s="21">
        <f>+Produccion_UO!M159+Produccion_UO!M160</f>
        <v>0</v>
      </c>
      <c r="N159" s="21">
        <f>+Produccion_UO!N159+Produccion_UO!N160</f>
        <v>0</v>
      </c>
      <c r="O159" s="21">
        <f>+Produccion_UO!O159+Produccion_UO!O160</f>
        <v>0</v>
      </c>
      <c r="P159" s="21">
        <f>+Produccion_UO!P159+Produccion_UO!P160</f>
        <v>0</v>
      </c>
      <c r="Q159" s="21">
        <f>+Produccion_UO!Q159+Produccion_UO!Q160</f>
        <v>0</v>
      </c>
      <c r="R159" s="21">
        <f>+Produccion_UO!R159+Produccion_UO!R160</f>
        <v>0</v>
      </c>
      <c r="S159" s="21">
        <f>+Produccion_UO!S159+Produccion_UO!S160</f>
        <v>0</v>
      </c>
      <c r="T159" s="21">
        <f>+Produccion_UO!T159+Produccion_UO!T160</f>
        <v>0</v>
      </c>
      <c r="U159" s="21">
        <f>+Produccion_UO!U159+Produccion_UO!U160</f>
        <v>0</v>
      </c>
      <c r="V159" s="21">
        <f>+Produccion_UO!V159+Produccion_UO!V160</f>
        <v>0</v>
      </c>
      <c r="W159" s="21">
        <f>+Produccion_UO!W159+Produccion_UO!W160</f>
        <v>0</v>
      </c>
      <c r="X159" s="21">
        <f>+Produccion_UO!X159+Produccion_UO!X160</f>
        <v>0</v>
      </c>
      <c r="Y159" s="21">
        <f>+Produccion_UO!Y159+Produccion_UO!Y160</f>
        <v>0</v>
      </c>
      <c r="Z159" s="21">
        <f>+Produccion_UO!Z159+Produccion_UO!Z160</f>
        <v>0</v>
      </c>
      <c r="AA159" s="21">
        <f>+Produccion_UO!AA159+Produccion_UO!AA160</f>
        <v>0</v>
      </c>
      <c r="AB159" s="21">
        <f>+Produccion_UO!AB159+Produccion_UO!AB160</f>
        <v>0</v>
      </c>
      <c r="AC159" s="21">
        <f>+Produccion_UO!AC159+Produccion_UO!AC160</f>
        <v>0</v>
      </c>
      <c r="AD159" s="21">
        <f>+Produccion_UO!AD159+Produccion_UO!AD160</f>
        <v>0</v>
      </c>
      <c r="AE159" s="21">
        <f>+Produccion_UO!AE159+Produccion_UO!AE160</f>
        <v>0</v>
      </c>
      <c r="AF159" s="21">
        <f>+Produccion_UO!AF159+Produccion_UO!AF160</f>
        <v>0</v>
      </c>
      <c r="AG159" s="21">
        <f>+Produccion_UO!AG159+Produccion_UO!AG160</f>
        <v>0</v>
      </c>
      <c r="AH159" s="21">
        <f>+Produccion_UO!AH159+Produccion_UO!AH160</f>
        <v>0</v>
      </c>
      <c r="AI159" s="21">
        <f>+Produccion_UO!AI159+Produccion_UO!AI160</f>
        <v>0</v>
      </c>
      <c r="AJ159" s="21">
        <f>+Produccion_UO!AJ159+Produccion_UO!AJ160</f>
        <v>0</v>
      </c>
      <c r="AK159" s="21">
        <f>+Produccion_UO!AK159+Produccion_UO!AK160</f>
        <v>0</v>
      </c>
      <c r="AL159" s="21">
        <f>+Produccion_UO!AL159+Produccion_UO!AL160</f>
        <v>0</v>
      </c>
      <c r="AM159" s="21">
        <f>+Produccion_UO!AM159+Produccion_UO!AM160</f>
        <v>0</v>
      </c>
      <c r="AN159" s="21">
        <f>+Produccion_UO!AN159+Produccion_UO!AN160</f>
        <v>0</v>
      </c>
      <c r="AO159" s="21">
        <f>+Produccion_UO!AO159+Produccion_UO!AO160</f>
        <v>0</v>
      </c>
      <c r="AP159" s="21">
        <f>+Produccion_UO!AP159+Produccion_UO!AP160</f>
        <v>0</v>
      </c>
      <c r="AQ159" s="21">
        <f>+Produccion_UO!AQ159+Produccion_UO!AQ160</f>
        <v>0</v>
      </c>
      <c r="AR159" s="21">
        <f>+Produccion_UO!AR159+Produccion_UO!AR160</f>
        <v>0</v>
      </c>
    </row>
    <row r="160" spans="10:44" x14ac:dyDescent="0.25">
      <c r="J160" s="24" t="s">
        <v>121</v>
      </c>
      <c r="K160" s="50" t="s">
        <v>222</v>
      </c>
      <c r="L160" s="171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</row>
    <row r="161" spans="10:44" x14ac:dyDescent="0.25">
      <c r="J161" s="24" t="s">
        <v>122</v>
      </c>
      <c r="K161" s="50" t="s">
        <v>374</v>
      </c>
      <c r="L161" s="171" t="s">
        <v>683</v>
      </c>
      <c r="M161" s="21">
        <f>+Produccion_UO!M161</f>
        <v>0</v>
      </c>
      <c r="N161" s="21">
        <f>+Produccion_UO!N161</f>
        <v>0</v>
      </c>
      <c r="O161" s="21">
        <f>+Produccion_UO!O161</f>
        <v>0</v>
      </c>
      <c r="P161" s="21">
        <f>+Produccion_UO!P161</f>
        <v>0</v>
      </c>
      <c r="Q161" s="21">
        <f>+Produccion_UO!Q161</f>
        <v>0</v>
      </c>
      <c r="R161" s="21">
        <f>+Produccion_UO!R161</f>
        <v>0</v>
      </c>
      <c r="S161" s="21">
        <f>+Produccion_UO!S161</f>
        <v>0</v>
      </c>
      <c r="T161" s="21">
        <f>+Produccion_UO!T161</f>
        <v>0</v>
      </c>
      <c r="U161" s="21">
        <f>+Produccion_UO!U161</f>
        <v>0</v>
      </c>
      <c r="V161" s="21">
        <f>+Produccion_UO!V161</f>
        <v>0</v>
      </c>
      <c r="W161" s="21">
        <f>+Produccion_UO!W161</f>
        <v>0</v>
      </c>
      <c r="X161" s="21">
        <f>+Produccion_UO!X161</f>
        <v>0</v>
      </c>
      <c r="Y161" s="21">
        <f>+Produccion_UO!Y161</f>
        <v>0</v>
      </c>
      <c r="Z161" s="21">
        <f>+Produccion_UO!Z161</f>
        <v>0</v>
      </c>
      <c r="AA161" s="21">
        <f>+Produccion_UO!AA161</f>
        <v>0</v>
      </c>
      <c r="AB161" s="21">
        <f>+Produccion_UO!AB161</f>
        <v>0</v>
      </c>
      <c r="AC161" s="21">
        <f>+Produccion_UO!AC161</f>
        <v>0</v>
      </c>
      <c r="AD161" s="21">
        <f>+Produccion_UO!AD161</f>
        <v>0</v>
      </c>
      <c r="AE161" s="21">
        <f>+Produccion_UO!AE161</f>
        <v>0</v>
      </c>
      <c r="AF161" s="21">
        <f>+Produccion_UO!AF161</f>
        <v>0</v>
      </c>
      <c r="AG161" s="21">
        <f>+Produccion_UO!AG161</f>
        <v>0</v>
      </c>
      <c r="AH161" s="21">
        <f>+Produccion_UO!AH161</f>
        <v>0</v>
      </c>
      <c r="AI161" s="21">
        <f>+Produccion_UO!AI161</f>
        <v>0</v>
      </c>
      <c r="AJ161" s="21">
        <f>+Produccion_UO!AJ161</f>
        <v>0</v>
      </c>
      <c r="AK161" s="21">
        <f>+Produccion_UO!AK161</f>
        <v>0</v>
      </c>
      <c r="AL161" s="21">
        <f>+Produccion_UO!AL161</f>
        <v>0</v>
      </c>
      <c r="AM161" s="21">
        <f>+Produccion_UO!AM161</f>
        <v>0</v>
      </c>
      <c r="AN161" s="21">
        <f>+Produccion_UO!AN161</f>
        <v>0</v>
      </c>
      <c r="AO161" s="21">
        <f>+Produccion_UO!AO161</f>
        <v>0</v>
      </c>
      <c r="AP161" s="21">
        <f>+Produccion_UO!AP161</f>
        <v>0</v>
      </c>
      <c r="AQ161" s="21">
        <f>+Produccion_UO!AQ161</f>
        <v>0</v>
      </c>
      <c r="AR161" s="21">
        <f>+Produccion_UO!AR161</f>
        <v>0</v>
      </c>
    </row>
    <row r="162" spans="10:44" x14ac:dyDescent="0.25">
      <c r="J162" s="24" t="s">
        <v>123</v>
      </c>
      <c r="K162" s="50" t="s">
        <v>375</v>
      </c>
      <c r="L162" s="171" t="s">
        <v>681</v>
      </c>
      <c r="M162" s="21">
        <f>+Produccion_UO!M162</f>
        <v>0</v>
      </c>
      <c r="N162" s="21">
        <f>+Produccion_UO!N162</f>
        <v>0</v>
      </c>
      <c r="O162" s="21">
        <f>+Produccion_UO!O162</f>
        <v>0</v>
      </c>
      <c r="P162" s="21">
        <f>+Produccion_UO!P162</f>
        <v>0</v>
      </c>
      <c r="Q162" s="21">
        <f>+Produccion_UO!Q162</f>
        <v>0</v>
      </c>
      <c r="R162" s="21">
        <f>+Produccion_UO!R162</f>
        <v>0</v>
      </c>
      <c r="S162" s="21">
        <f>+Produccion_UO!S162</f>
        <v>0</v>
      </c>
      <c r="T162" s="21">
        <f>+Produccion_UO!T162</f>
        <v>0</v>
      </c>
      <c r="U162" s="21">
        <f>+Produccion_UO!U162</f>
        <v>0</v>
      </c>
      <c r="V162" s="21">
        <f>+Produccion_UO!V162</f>
        <v>0</v>
      </c>
      <c r="W162" s="21">
        <f>+Produccion_UO!W162</f>
        <v>0</v>
      </c>
      <c r="X162" s="21">
        <f>+Produccion_UO!X162</f>
        <v>0</v>
      </c>
      <c r="Y162" s="21">
        <f>+Produccion_UO!Y162</f>
        <v>0</v>
      </c>
      <c r="Z162" s="21">
        <f>+Produccion_UO!Z162</f>
        <v>0</v>
      </c>
      <c r="AA162" s="21">
        <f>+Produccion_UO!AA162</f>
        <v>0</v>
      </c>
      <c r="AB162" s="21">
        <f>+Produccion_UO!AB162</f>
        <v>0</v>
      </c>
      <c r="AC162" s="21">
        <f>+Produccion_UO!AC162</f>
        <v>0</v>
      </c>
      <c r="AD162" s="21">
        <f>+Produccion_UO!AD162</f>
        <v>0</v>
      </c>
      <c r="AE162" s="21">
        <f>+Produccion_UO!AE162</f>
        <v>0</v>
      </c>
      <c r="AF162" s="21">
        <f>+Produccion_UO!AF162</f>
        <v>0</v>
      </c>
      <c r="AG162" s="21">
        <f>+Produccion_UO!AG162</f>
        <v>0</v>
      </c>
      <c r="AH162" s="21">
        <f>+Produccion_UO!AH162</f>
        <v>0</v>
      </c>
      <c r="AI162" s="21">
        <f>+Produccion_UO!AI162</f>
        <v>0</v>
      </c>
      <c r="AJ162" s="21">
        <f>+Produccion_UO!AJ162</f>
        <v>0</v>
      </c>
      <c r="AK162" s="21">
        <f>+Produccion_UO!AK162</f>
        <v>0</v>
      </c>
      <c r="AL162" s="21">
        <f>+Produccion_UO!AL162</f>
        <v>0</v>
      </c>
      <c r="AM162" s="21">
        <f>+Produccion_UO!AM162</f>
        <v>0</v>
      </c>
      <c r="AN162" s="21">
        <f>+Produccion_UO!AN162</f>
        <v>0</v>
      </c>
      <c r="AO162" s="21">
        <f>+Produccion_UO!AO162</f>
        <v>0</v>
      </c>
      <c r="AP162" s="21">
        <f>+Produccion_UO!AP162</f>
        <v>0</v>
      </c>
      <c r="AQ162" s="21">
        <f>+Produccion_UO!AQ162</f>
        <v>0</v>
      </c>
      <c r="AR162" s="21">
        <f>+Produccion_UO!AR162</f>
        <v>0</v>
      </c>
    </row>
    <row r="163" spans="10:44" x14ac:dyDescent="0.25">
      <c r="J163" s="24" t="s">
        <v>124</v>
      </c>
      <c r="K163" s="50" t="s">
        <v>376</v>
      </c>
      <c r="L163" s="171" t="s">
        <v>682</v>
      </c>
      <c r="M163" s="21">
        <f>+Produccion_UO!M163</f>
        <v>0</v>
      </c>
      <c r="N163" s="21">
        <f>+Produccion_UO!N163</f>
        <v>0</v>
      </c>
      <c r="O163" s="21">
        <f>+Produccion_UO!O163</f>
        <v>0</v>
      </c>
      <c r="P163" s="21">
        <f>+Produccion_UO!P163</f>
        <v>0</v>
      </c>
      <c r="Q163" s="21">
        <f>+Produccion_UO!Q163</f>
        <v>0</v>
      </c>
      <c r="R163" s="21">
        <f>+Produccion_UO!R163</f>
        <v>0</v>
      </c>
      <c r="S163" s="21">
        <f>+Produccion_UO!S163</f>
        <v>0</v>
      </c>
      <c r="T163" s="21">
        <f>+Produccion_UO!T163</f>
        <v>0</v>
      </c>
      <c r="U163" s="21">
        <f>+Produccion_UO!U163</f>
        <v>0</v>
      </c>
      <c r="V163" s="21">
        <f>+Produccion_UO!V163</f>
        <v>0</v>
      </c>
      <c r="W163" s="21">
        <f>+Produccion_UO!W163</f>
        <v>0</v>
      </c>
      <c r="X163" s="21">
        <f>+Produccion_UO!X163</f>
        <v>0</v>
      </c>
      <c r="Y163" s="21">
        <f>+Produccion_UO!Y163</f>
        <v>0</v>
      </c>
      <c r="Z163" s="21">
        <f>+Produccion_UO!Z163</f>
        <v>0</v>
      </c>
      <c r="AA163" s="21">
        <f>+Produccion_UO!AA163</f>
        <v>0</v>
      </c>
      <c r="AB163" s="21">
        <f>+Produccion_UO!AB163</f>
        <v>0</v>
      </c>
      <c r="AC163" s="21">
        <f>+Produccion_UO!AC163</f>
        <v>0</v>
      </c>
      <c r="AD163" s="21">
        <f>+Produccion_UO!AD163</f>
        <v>0</v>
      </c>
      <c r="AE163" s="21">
        <f>+Produccion_UO!AE163</f>
        <v>0</v>
      </c>
      <c r="AF163" s="21">
        <f>+Produccion_UO!AF163</f>
        <v>0</v>
      </c>
      <c r="AG163" s="21">
        <f>+Produccion_UO!AG163</f>
        <v>0</v>
      </c>
      <c r="AH163" s="21">
        <f>+Produccion_UO!AH163</f>
        <v>0</v>
      </c>
      <c r="AI163" s="21">
        <f>+Produccion_UO!AI163</f>
        <v>0</v>
      </c>
      <c r="AJ163" s="21">
        <f>+Produccion_UO!AJ163</f>
        <v>0</v>
      </c>
      <c r="AK163" s="21">
        <f>+Produccion_UO!AK163</f>
        <v>0</v>
      </c>
      <c r="AL163" s="21">
        <f>+Produccion_UO!AL163</f>
        <v>0</v>
      </c>
      <c r="AM163" s="21">
        <f>+Produccion_UO!AM163</f>
        <v>0</v>
      </c>
      <c r="AN163" s="21">
        <f>+Produccion_UO!AN163</f>
        <v>0</v>
      </c>
      <c r="AO163" s="21">
        <f>+Produccion_UO!AO163</f>
        <v>0</v>
      </c>
      <c r="AP163" s="21">
        <f>+Produccion_UO!AP163</f>
        <v>0</v>
      </c>
      <c r="AQ163" s="21">
        <f>+Produccion_UO!AQ163</f>
        <v>0</v>
      </c>
      <c r="AR163" s="21">
        <f>+Produccion_UO!AR163</f>
        <v>0</v>
      </c>
    </row>
    <row r="164" spans="10:44" x14ac:dyDescent="0.25">
      <c r="J164" s="24" t="s">
        <v>125</v>
      </c>
      <c r="K164" s="50" t="s">
        <v>223</v>
      </c>
      <c r="L164" s="171" t="s">
        <v>680</v>
      </c>
      <c r="M164" s="21">
        <f>+Produccion_UO!M164</f>
        <v>0</v>
      </c>
      <c r="N164" s="21">
        <f>+Produccion_UO!N164</f>
        <v>0</v>
      </c>
      <c r="O164" s="21">
        <f>+Produccion_UO!O164</f>
        <v>0</v>
      </c>
      <c r="P164" s="21">
        <f>+Produccion_UO!P164</f>
        <v>0</v>
      </c>
      <c r="Q164" s="21">
        <f>+Produccion_UO!Q164</f>
        <v>0</v>
      </c>
      <c r="R164" s="21">
        <f>+Produccion_UO!R164</f>
        <v>0</v>
      </c>
      <c r="S164" s="21">
        <f>+Produccion_UO!S164</f>
        <v>0</v>
      </c>
      <c r="T164" s="21">
        <f>+Produccion_UO!T164</f>
        <v>0</v>
      </c>
      <c r="U164" s="21">
        <f>+Produccion_UO!U164</f>
        <v>0</v>
      </c>
      <c r="V164" s="21">
        <f>+Produccion_UO!V164</f>
        <v>0</v>
      </c>
      <c r="W164" s="21">
        <f>+Produccion_UO!W164</f>
        <v>0</v>
      </c>
      <c r="X164" s="21">
        <f>+Produccion_UO!X164</f>
        <v>0</v>
      </c>
      <c r="Y164" s="21">
        <f>+Produccion_UO!Y164</f>
        <v>0</v>
      </c>
      <c r="Z164" s="21">
        <f>+Produccion_UO!Z164</f>
        <v>0</v>
      </c>
      <c r="AA164" s="21">
        <f>+Produccion_UO!AA164</f>
        <v>0</v>
      </c>
      <c r="AB164" s="21">
        <f>+Produccion_UO!AB164</f>
        <v>0</v>
      </c>
      <c r="AC164" s="21">
        <f>+Produccion_UO!AC164</f>
        <v>0</v>
      </c>
      <c r="AD164" s="21">
        <f>+Produccion_UO!AD164</f>
        <v>0</v>
      </c>
      <c r="AE164" s="21">
        <f>+Produccion_UO!AE164</f>
        <v>0</v>
      </c>
      <c r="AF164" s="21">
        <f>+Produccion_UO!AF164</f>
        <v>0</v>
      </c>
      <c r="AG164" s="21">
        <f>+Produccion_UO!AG164</f>
        <v>0</v>
      </c>
      <c r="AH164" s="21">
        <f>+Produccion_UO!AH164</f>
        <v>0</v>
      </c>
      <c r="AI164" s="21">
        <f>+Produccion_UO!AI164</f>
        <v>0</v>
      </c>
      <c r="AJ164" s="21">
        <f>+Produccion_UO!AJ164</f>
        <v>0</v>
      </c>
      <c r="AK164" s="21">
        <f>+Produccion_UO!AK164</f>
        <v>0</v>
      </c>
      <c r="AL164" s="21">
        <f>+Produccion_UO!AL164</f>
        <v>0</v>
      </c>
      <c r="AM164" s="21">
        <f>+Produccion_UO!AM164</f>
        <v>0</v>
      </c>
      <c r="AN164" s="21">
        <f>+Produccion_UO!AN164</f>
        <v>0</v>
      </c>
      <c r="AO164" s="21">
        <f>+Produccion_UO!AO164</f>
        <v>0</v>
      </c>
      <c r="AP164" s="21">
        <f>+Produccion_UO!AP164</f>
        <v>0</v>
      </c>
      <c r="AQ164" s="21">
        <f>+Produccion_UO!AQ164</f>
        <v>0</v>
      </c>
      <c r="AR164" s="21">
        <f>+Produccion_UO!AR164</f>
        <v>0</v>
      </c>
    </row>
    <row r="165" spans="10:44" x14ac:dyDescent="0.25">
      <c r="J165" s="73"/>
      <c r="K165" s="73"/>
      <c r="L165" s="73"/>
      <c r="M165" s="75">
        <f>+SUM(M158:M164)</f>
        <v>0</v>
      </c>
      <c r="N165" s="75">
        <f t="shared" ref="N165" si="17">+SUM(N158:N164)</f>
        <v>0</v>
      </c>
      <c r="O165" s="75">
        <f t="shared" ref="O165:AR165" si="18">+SUM(O158:O164)</f>
        <v>0</v>
      </c>
      <c r="P165" s="75">
        <f t="shared" si="18"/>
        <v>0</v>
      </c>
      <c r="Q165" s="75">
        <f t="shared" si="18"/>
        <v>0</v>
      </c>
      <c r="R165" s="75">
        <f t="shared" si="18"/>
        <v>0</v>
      </c>
      <c r="S165" s="75">
        <f t="shared" si="18"/>
        <v>0</v>
      </c>
      <c r="T165" s="75">
        <f t="shared" si="18"/>
        <v>0</v>
      </c>
      <c r="U165" s="75">
        <f t="shared" si="18"/>
        <v>0</v>
      </c>
      <c r="V165" s="75">
        <f t="shared" si="18"/>
        <v>0</v>
      </c>
      <c r="W165" s="75">
        <f t="shared" si="18"/>
        <v>0</v>
      </c>
      <c r="X165" s="75">
        <f t="shared" si="18"/>
        <v>0</v>
      </c>
      <c r="Y165" s="75">
        <f t="shared" si="18"/>
        <v>0</v>
      </c>
      <c r="Z165" s="75">
        <f t="shared" si="18"/>
        <v>0</v>
      </c>
      <c r="AA165" s="75">
        <f t="shared" si="18"/>
        <v>0</v>
      </c>
      <c r="AB165" s="75">
        <f t="shared" si="18"/>
        <v>0</v>
      </c>
      <c r="AC165" s="75">
        <f t="shared" si="18"/>
        <v>0</v>
      </c>
      <c r="AD165" s="75">
        <f t="shared" si="18"/>
        <v>0</v>
      </c>
      <c r="AE165" s="75">
        <f t="shared" si="18"/>
        <v>0</v>
      </c>
      <c r="AF165" s="75">
        <f t="shared" si="18"/>
        <v>0</v>
      </c>
      <c r="AG165" s="75">
        <f t="shared" si="18"/>
        <v>0</v>
      </c>
      <c r="AH165" s="75">
        <f t="shared" si="18"/>
        <v>0</v>
      </c>
      <c r="AI165" s="75">
        <f t="shared" si="18"/>
        <v>0</v>
      </c>
      <c r="AJ165" s="75">
        <f t="shared" si="18"/>
        <v>0</v>
      </c>
      <c r="AK165" s="75">
        <f t="shared" si="18"/>
        <v>0</v>
      </c>
      <c r="AL165" s="75">
        <f t="shared" si="18"/>
        <v>0</v>
      </c>
      <c r="AM165" s="75">
        <f t="shared" si="18"/>
        <v>0</v>
      </c>
      <c r="AN165" s="75">
        <f t="shared" si="18"/>
        <v>0</v>
      </c>
      <c r="AO165" s="75">
        <f t="shared" si="18"/>
        <v>0</v>
      </c>
      <c r="AP165" s="75">
        <f t="shared" si="18"/>
        <v>0</v>
      </c>
      <c r="AQ165" s="75">
        <f t="shared" si="18"/>
        <v>0</v>
      </c>
      <c r="AR165" s="75">
        <f t="shared" si="18"/>
        <v>0</v>
      </c>
    </row>
    <row r="167" spans="10:44" ht="18.75" x14ac:dyDescent="0.3">
      <c r="K167" s="34" t="str">
        <f>+Produccion_UO!K167</f>
        <v>6.3.2 Gas Natural Transportado por FUEL</v>
      </c>
      <c r="L167" s="34"/>
    </row>
    <row r="168" spans="10:44" x14ac:dyDescent="0.25">
      <c r="J168" s="67" t="s">
        <v>37</v>
      </c>
      <c r="K168" s="50" t="s">
        <v>377</v>
      </c>
      <c r="L168" s="155"/>
    </row>
    <row r="169" spans="10:44" x14ac:dyDescent="0.25">
      <c r="J169" s="15"/>
      <c r="K169" s="16"/>
      <c r="L169" s="16"/>
    </row>
    <row r="170" spans="10:44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</row>
    <row r="171" spans="10:44" x14ac:dyDescent="0.25">
      <c r="J171" s="24" t="s">
        <v>119</v>
      </c>
      <c r="K171" s="170" t="s">
        <v>224</v>
      </c>
      <c r="L171" s="171" t="s">
        <v>678</v>
      </c>
      <c r="M171" s="21">
        <f>+Produccion_UO!M171</f>
        <v>179.33705404433309</v>
      </c>
      <c r="N171" s="21">
        <f>+Produccion_UO!N171</f>
        <v>144.91904109192404</v>
      </c>
      <c r="O171" s="21">
        <f>+Produccion_UO!O171</f>
        <v>113.46368184253764</v>
      </c>
      <c r="P171" s="21">
        <f>+Produccion_UO!P171</f>
        <v>132.50431184719355</v>
      </c>
      <c r="Q171" s="21">
        <f>+Produccion_UO!Q171</f>
        <v>126.29694722482843</v>
      </c>
      <c r="R171" s="21">
        <f>+Produccion_UO!R171</f>
        <v>0</v>
      </c>
      <c r="S171" s="21">
        <f>+Produccion_UO!S171</f>
        <v>0</v>
      </c>
      <c r="T171" s="21">
        <f>+Produccion_UO!T171</f>
        <v>0</v>
      </c>
      <c r="U171" s="21">
        <f>+Produccion_UO!U171</f>
        <v>0</v>
      </c>
      <c r="V171" s="21">
        <f>+Produccion_UO!V171</f>
        <v>0</v>
      </c>
      <c r="W171" s="21">
        <f>+Produccion_UO!W171</f>
        <v>0</v>
      </c>
      <c r="X171" s="21">
        <f>+Produccion_UO!X171</f>
        <v>0</v>
      </c>
      <c r="Y171" s="21">
        <f>+Produccion_UO!Y171</f>
        <v>0</v>
      </c>
      <c r="Z171" s="21">
        <f>+Produccion_UO!Z171</f>
        <v>0</v>
      </c>
      <c r="AA171" s="21">
        <f>+Produccion_UO!AA171</f>
        <v>0</v>
      </c>
      <c r="AB171" s="21">
        <f>+Produccion_UO!AB171</f>
        <v>0</v>
      </c>
      <c r="AC171" s="21">
        <f>+Produccion_UO!AC171</f>
        <v>0</v>
      </c>
      <c r="AD171" s="21">
        <f>+Produccion_UO!AD171</f>
        <v>0</v>
      </c>
      <c r="AE171" s="21">
        <f>+Produccion_UO!AE171</f>
        <v>0</v>
      </c>
      <c r="AF171" s="21">
        <f>+Produccion_UO!AF171</f>
        <v>0</v>
      </c>
      <c r="AG171" s="21">
        <f>+Produccion_UO!AG171</f>
        <v>0</v>
      </c>
      <c r="AH171" s="21">
        <f>+Produccion_UO!AH171</f>
        <v>0</v>
      </c>
      <c r="AI171" s="21">
        <f>+Produccion_UO!AI171</f>
        <v>0</v>
      </c>
      <c r="AJ171" s="21">
        <f>+Produccion_UO!AJ171</f>
        <v>0</v>
      </c>
      <c r="AK171" s="21">
        <f>+Produccion_UO!AK171</f>
        <v>0</v>
      </c>
      <c r="AL171" s="21">
        <f>+Produccion_UO!AL171</f>
        <v>0</v>
      </c>
      <c r="AM171" s="21">
        <f>+Produccion_UO!AM171</f>
        <v>0</v>
      </c>
      <c r="AN171" s="21">
        <f>+Produccion_UO!AN171</f>
        <v>0</v>
      </c>
      <c r="AO171" s="21">
        <f>+Produccion_UO!AO171</f>
        <v>0</v>
      </c>
      <c r="AP171" s="21">
        <f>+Produccion_UO!AP171</f>
        <v>0</v>
      </c>
      <c r="AQ171" s="21">
        <f>+Produccion_UO!AQ171</f>
        <v>0</v>
      </c>
      <c r="AR171" s="21">
        <f>+Produccion_UO!AR171</f>
        <v>0</v>
      </c>
    </row>
    <row r="172" spans="10:44" x14ac:dyDescent="0.25">
      <c r="J172" s="24" t="s">
        <v>120</v>
      </c>
      <c r="K172" s="170" t="s">
        <v>225</v>
      </c>
      <c r="L172" s="171" t="s">
        <v>679</v>
      </c>
      <c r="M172" s="21">
        <f>+Produccion_UO!M172+Produccion_UO!M173</f>
        <v>512.33082021715097</v>
      </c>
      <c r="N172" s="21">
        <f>+Produccion_UO!N172+Produccion_UO!N173</f>
        <v>573.19777977343631</v>
      </c>
      <c r="O172" s="21">
        <f>+Produccion_UO!O172+Produccion_UO!O173</f>
        <v>502.97306854821232</v>
      </c>
      <c r="P172" s="21">
        <f>+Produccion_UO!P172+Produccion_UO!P173</f>
        <v>499.32617294791316</v>
      </c>
      <c r="Q172" s="21">
        <f>+Produccion_UO!Q172+Produccion_UO!Q173</f>
        <v>385.26728419605547</v>
      </c>
      <c r="R172" s="21">
        <f>+Produccion_UO!R172+Produccion_UO!R173</f>
        <v>232.292843514569</v>
      </c>
      <c r="S172" s="21">
        <f>+Produccion_UO!S172+Produccion_UO!S173</f>
        <v>232.22016529465685</v>
      </c>
      <c r="T172" s="21">
        <f>+Produccion_UO!T172+Produccion_UO!T173</f>
        <v>232.16253212803889</v>
      </c>
      <c r="U172" s="21">
        <f>+Produccion_UO!U172+Produccion_UO!U173</f>
        <v>0.65640401315618879</v>
      </c>
      <c r="V172" s="21">
        <f>+Produccion_UO!V172+Produccion_UO!V173</f>
        <v>0.59877084653823953</v>
      </c>
      <c r="W172" s="21">
        <f>+Produccion_UO!W172+Produccion_UO!W173</f>
        <v>0.38322671856840634</v>
      </c>
      <c r="X172" s="21">
        <f>+Produccion_UO!X172+Produccion_UO!X173</f>
        <v>0.38322671856844975</v>
      </c>
      <c r="Y172" s="21">
        <f>+Produccion_UO!Y172+Produccion_UO!Y173</f>
        <v>0.38322671856844975</v>
      </c>
      <c r="Z172" s="21">
        <f>+Produccion_UO!Z172+Produccion_UO!Z173</f>
        <v>0.27136877331504139</v>
      </c>
      <c r="AA172" s="21">
        <f>+Produccion_UO!AA172+Produccion_UO!AA173</f>
        <v>0</v>
      </c>
      <c r="AB172" s="21">
        <f>+Produccion_UO!AB172+Produccion_UO!AB173</f>
        <v>0</v>
      </c>
      <c r="AC172" s="21">
        <f>+Produccion_UO!AC172+Produccion_UO!AC173</f>
        <v>0</v>
      </c>
      <c r="AD172" s="21">
        <f>+Produccion_UO!AD172+Produccion_UO!AD173</f>
        <v>0</v>
      </c>
      <c r="AE172" s="21">
        <f>+Produccion_UO!AE172+Produccion_UO!AE173</f>
        <v>0</v>
      </c>
      <c r="AF172" s="21">
        <f>+Produccion_UO!AF172+Produccion_UO!AF173</f>
        <v>0</v>
      </c>
      <c r="AG172" s="21">
        <f>+Produccion_UO!AG172+Produccion_UO!AG173</f>
        <v>0</v>
      </c>
      <c r="AH172" s="21">
        <f>+Produccion_UO!AH172+Produccion_UO!AH173</f>
        <v>0</v>
      </c>
      <c r="AI172" s="21">
        <f>+Produccion_UO!AI172+Produccion_UO!AI173</f>
        <v>0</v>
      </c>
      <c r="AJ172" s="21">
        <f>+Produccion_UO!AJ172+Produccion_UO!AJ173</f>
        <v>0</v>
      </c>
      <c r="AK172" s="21">
        <f>+Produccion_UO!AK172+Produccion_UO!AK173</f>
        <v>0</v>
      </c>
      <c r="AL172" s="21">
        <f>+Produccion_UO!AL172+Produccion_UO!AL173</f>
        <v>0</v>
      </c>
      <c r="AM172" s="21">
        <f>+Produccion_UO!AM172+Produccion_UO!AM173</f>
        <v>0</v>
      </c>
      <c r="AN172" s="21">
        <f>+Produccion_UO!AN172+Produccion_UO!AN173</f>
        <v>0</v>
      </c>
      <c r="AO172" s="21">
        <f>+Produccion_UO!AO172+Produccion_UO!AO173</f>
        <v>0</v>
      </c>
      <c r="AP172" s="21">
        <f>+Produccion_UO!AP172+Produccion_UO!AP173</f>
        <v>0</v>
      </c>
      <c r="AQ172" s="21">
        <f>+Produccion_UO!AQ172+Produccion_UO!AQ173</f>
        <v>0</v>
      </c>
      <c r="AR172" s="21">
        <f>+Produccion_UO!AR172+Produccion_UO!AR173</f>
        <v>0</v>
      </c>
    </row>
    <row r="173" spans="10:44" x14ac:dyDescent="0.25">
      <c r="J173" s="24" t="s">
        <v>121</v>
      </c>
      <c r="K173" s="170" t="s">
        <v>226</v>
      </c>
      <c r="L173" s="171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</row>
    <row r="174" spans="10:44" x14ac:dyDescent="0.25">
      <c r="J174" s="24" t="s">
        <v>122</v>
      </c>
      <c r="K174" s="170" t="s">
        <v>378</v>
      </c>
      <c r="L174" s="171" t="s">
        <v>683</v>
      </c>
      <c r="M174" s="21">
        <f>+Produccion_UO!M174</f>
        <v>0</v>
      </c>
      <c r="N174" s="21">
        <f>+Produccion_UO!N174</f>
        <v>0</v>
      </c>
      <c r="O174" s="21">
        <f>+Produccion_UO!O174</f>
        <v>0</v>
      </c>
      <c r="P174" s="21">
        <f>+Produccion_UO!P174</f>
        <v>0</v>
      </c>
      <c r="Q174" s="21">
        <f>+Produccion_UO!Q174</f>
        <v>0</v>
      </c>
      <c r="R174" s="21">
        <f>+Produccion_UO!R174</f>
        <v>0</v>
      </c>
      <c r="S174" s="21">
        <f>+Produccion_UO!S174</f>
        <v>0</v>
      </c>
      <c r="T174" s="21">
        <f>+Produccion_UO!T174</f>
        <v>0</v>
      </c>
      <c r="U174" s="21">
        <f>+Produccion_UO!U174</f>
        <v>0</v>
      </c>
      <c r="V174" s="21">
        <f>+Produccion_UO!V174</f>
        <v>0</v>
      </c>
      <c r="W174" s="21">
        <f>+Produccion_UO!W174</f>
        <v>0</v>
      </c>
      <c r="X174" s="21">
        <f>+Produccion_UO!X174</f>
        <v>0</v>
      </c>
      <c r="Y174" s="21">
        <f>+Produccion_UO!Y174</f>
        <v>0</v>
      </c>
      <c r="Z174" s="21">
        <f>+Produccion_UO!Z174</f>
        <v>0</v>
      </c>
      <c r="AA174" s="21">
        <f>+Produccion_UO!AA174</f>
        <v>0</v>
      </c>
      <c r="AB174" s="21">
        <f>+Produccion_UO!AB174</f>
        <v>0</v>
      </c>
      <c r="AC174" s="21">
        <f>+Produccion_UO!AC174</f>
        <v>0</v>
      </c>
      <c r="AD174" s="21">
        <f>+Produccion_UO!AD174</f>
        <v>0</v>
      </c>
      <c r="AE174" s="21">
        <f>+Produccion_UO!AE174</f>
        <v>0</v>
      </c>
      <c r="AF174" s="21">
        <f>+Produccion_UO!AF174</f>
        <v>0</v>
      </c>
      <c r="AG174" s="21">
        <f>+Produccion_UO!AG174</f>
        <v>0</v>
      </c>
      <c r="AH174" s="21">
        <f>+Produccion_UO!AH174</f>
        <v>0</v>
      </c>
      <c r="AI174" s="21">
        <f>+Produccion_UO!AI174</f>
        <v>0</v>
      </c>
      <c r="AJ174" s="21">
        <f>+Produccion_UO!AJ174</f>
        <v>0</v>
      </c>
      <c r="AK174" s="21">
        <f>+Produccion_UO!AK174</f>
        <v>0</v>
      </c>
      <c r="AL174" s="21">
        <f>+Produccion_UO!AL174</f>
        <v>0</v>
      </c>
      <c r="AM174" s="21">
        <f>+Produccion_UO!AM174</f>
        <v>0</v>
      </c>
      <c r="AN174" s="21">
        <f>+Produccion_UO!AN174</f>
        <v>0</v>
      </c>
      <c r="AO174" s="21">
        <f>+Produccion_UO!AO174</f>
        <v>0</v>
      </c>
      <c r="AP174" s="21">
        <f>+Produccion_UO!AP174</f>
        <v>0</v>
      </c>
      <c r="AQ174" s="21">
        <f>+Produccion_UO!AQ174</f>
        <v>0</v>
      </c>
      <c r="AR174" s="21">
        <f>+Produccion_UO!AR174</f>
        <v>0</v>
      </c>
    </row>
    <row r="175" spans="10:44" x14ac:dyDescent="0.25">
      <c r="J175" s="24" t="s">
        <v>123</v>
      </c>
      <c r="K175" s="170" t="s">
        <v>227</v>
      </c>
      <c r="L175" s="171" t="s">
        <v>681</v>
      </c>
      <c r="M175" s="21">
        <f>+Produccion_UO!M175</f>
        <v>6.0062272359780549</v>
      </c>
      <c r="N175" s="21">
        <f>+Produccion_UO!N175</f>
        <v>5.239437139361562</v>
      </c>
      <c r="O175" s="21">
        <f>+Produccion_UO!O175</f>
        <v>4.4309514353719521</v>
      </c>
      <c r="P175" s="21">
        <f>+Produccion_UO!P175</f>
        <v>3.622465731382341</v>
      </c>
      <c r="Q175" s="21">
        <f>+Produccion_UO!Q175</f>
        <v>2.8139800273927302</v>
      </c>
      <c r="R175" s="21">
        <f>+Produccion_UO!R175</f>
        <v>1.9474051321483385</v>
      </c>
      <c r="S175" s="21">
        <f>+Produccion_UO!S175</f>
        <v>1.0808302369039604</v>
      </c>
      <c r="T175" s="21">
        <f>+Produccion_UO!T175</f>
        <v>0.48229178051617794</v>
      </c>
      <c r="U175" s="21">
        <f>+Produccion_UO!U175</f>
        <v>0</v>
      </c>
      <c r="V175" s="21">
        <f>+Produccion_UO!V175</f>
        <v>0</v>
      </c>
      <c r="W175" s="21">
        <f>+Produccion_UO!W175</f>
        <v>0</v>
      </c>
      <c r="X175" s="21">
        <f>+Produccion_UO!X175</f>
        <v>0</v>
      </c>
      <c r="Y175" s="21">
        <f>+Produccion_UO!Y175</f>
        <v>0</v>
      </c>
      <c r="Z175" s="21">
        <f>+Produccion_UO!Z175</f>
        <v>0</v>
      </c>
      <c r="AA175" s="21">
        <f>+Produccion_UO!AA175</f>
        <v>0</v>
      </c>
      <c r="AB175" s="21">
        <f>+Produccion_UO!AB175</f>
        <v>0</v>
      </c>
      <c r="AC175" s="21">
        <f>+Produccion_UO!AC175</f>
        <v>0</v>
      </c>
      <c r="AD175" s="21">
        <f>+Produccion_UO!AD175</f>
        <v>0</v>
      </c>
      <c r="AE175" s="21">
        <f>+Produccion_UO!AE175</f>
        <v>0</v>
      </c>
      <c r="AF175" s="21">
        <f>+Produccion_UO!AF175</f>
        <v>0</v>
      </c>
      <c r="AG175" s="21">
        <f>+Produccion_UO!AG175</f>
        <v>0</v>
      </c>
      <c r="AH175" s="21">
        <f>+Produccion_UO!AH175</f>
        <v>0</v>
      </c>
      <c r="AI175" s="21">
        <f>+Produccion_UO!AI175</f>
        <v>0</v>
      </c>
      <c r="AJ175" s="21">
        <f>+Produccion_UO!AJ175</f>
        <v>0</v>
      </c>
      <c r="AK175" s="21">
        <f>+Produccion_UO!AK175</f>
        <v>0</v>
      </c>
      <c r="AL175" s="21">
        <f>+Produccion_UO!AL175</f>
        <v>0</v>
      </c>
      <c r="AM175" s="21">
        <f>+Produccion_UO!AM175</f>
        <v>0</v>
      </c>
      <c r="AN175" s="21">
        <f>+Produccion_UO!AN175</f>
        <v>0</v>
      </c>
      <c r="AO175" s="21">
        <f>+Produccion_UO!AO175</f>
        <v>0</v>
      </c>
      <c r="AP175" s="21">
        <f>+Produccion_UO!AP175</f>
        <v>0</v>
      </c>
      <c r="AQ175" s="21">
        <f>+Produccion_UO!AQ175</f>
        <v>0</v>
      </c>
      <c r="AR175" s="21">
        <f>+Produccion_UO!AR175</f>
        <v>0</v>
      </c>
    </row>
    <row r="176" spans="10:44" x14ac:dyDescent="0.25">
      <c r="J176" s="24" t="s">
        <v>124</v>
      </c>
      <c r="K176" s="170" t="s">
        <v>228</v>
      </c>
      <c r="L176" s="171" t="s">
        <v>682</v>
      </c>
      <c r="M176" s="21">
        <f>+Produccion_UO!M176</f>
        <v>0.90721178011563008</v>
      </c>
      <c r="N176" s="21">
        <f>+Produccion_UO!N176</f>
        <v>0.67935003405792482</v>
      </c>
      <c r="O176" s="21">
        <f>+Produccion_UO!O176</f>
        <v>0.53548270858159774</v>
      </c>
      <c r="P176" s="21">
        <f>+Produccion_UO!P176</f>
        <v>0.39161538310527055</v>
      </c>
      <c r="Q176" s="21">
        <f>+Produccion_UO!Q176</f>
        <v>0.24774805762894345</v>
      </c>
      <c r="R176" s="21">
        <f>+Produccion_UO!R176</f>
        <v>3.8828952607389125E-2</v>
      </c>
      <c r="S176" s="21">
        <f>+Produccion_UO!S176</f>
        <v>0</v>
      </c>
      <c r="T176" s="21">
        <f>+Produccion_UO!T176</f>
        <v>0</v>
      </c>
      <c r="U176" s="21">
        <f>+Produccion_UO!U176</f>
        <v>0</v>
      </c>
      <c r="V176" s="21">
        <f>+Produccion_UO!V176</f>
        <v>0</v>
      </c>
      <c r="W176" s="21">
        <f>+Produccion_UO!W176</f>
        <v>0</v>
      </c>
      <c r="X176" s="21">
        <f>+Produccion_UO!X176</f>
        <v>0</v>
      </c>
      <c r="Y176" s="21">
        <f>+Produccion_UO!Y176</f>
        <v>0</v>
      </c>
      <c r="Z176" s="21">
        <f>+Produccion_UO!Z176</f>
        <v>0</v>
      </c>
      <c r="AA176" s="21">
        <f>+Produccion_UO!AA176</f>
        <v>0</v>
      </c>
      <c r="AB176" s="21">
        <f>+Produccion_UO!AB176</f>
        <v>0</v>
      </c>
      <c r="AC176" s="21">
        <f>+Produccion_UO!AC176</f>
        <v>0</v>
      </c>
      <c r="AD176" s="21">
        <f>+Produccion_UO!AD176</f>
        <v>0</v>
      </c>
      <c r="AE176" s="21">
        <f>+Produccion_UO!AE176</f>
        <v>0</v>
      </c>
      <c r="AF176" s="21">
        <f>+Produccion_UO!AF176</f>
        <v>0</v>
      </c>
      <c r="AG176" s="21">
        <f>+Produccion_UO!AG176</f>
        <v>0</v>
      </c>
      <c r="AH176" s="21">
        <f>+Produccion_UO!AH176</f>
        <v>0</v>
      </c>
      <c r="AI176" s="21">
        <f>+Produccion_UO!AI176</f>
        <v>0</v>
      </c>
      <c r="AJ176" s="21">
        <f>+Produccion_UO!AJ176</f>
        <v>0</v>
      </c>
      <c r="AK176" s="21">
        <f>+Produccion_UO!AK176</f>
        <v>0</v>
      </c>
      <c r="AL176" s="21">
        <f>+Produccion_UO!AL176</f>
        <v>0</v>
      </c>
      <c r="AM176" s="21">
        <f>+Produccion_UO!AM176</f>
        <v>0</v>
      </c>
      <c r="AN176" s="21">
        <f>+Produccion_UO!AN176</f>
        <v>0</v>
      </c>
      <c r="AO176" s="21">
        <f>+Produccion_UO!AO176</f>
        <v>0</v>
      </c>
      <c r="AP176" s="21">
        <f>+Produccion_UO!AP176</f>
        <v>0</v>
      </c>
      <c r="AQ176" s="21">
        <f>+Produccion_UO!AQ176</f>
        <v>0</v>
      </c>
      <c r="AR176" s="21">
        <f>+Produccion_UO!AR176</f>
        <v>0</v>
      </c>
    </row>
    <row r="177" spans="10:44" x14ac:dyDescent="0.25">
      <c r="J177" s="24" t="s">
        <v>125</v>
      </c>
      <c r="K177" s="170" t="s">
        <v>229</v>
      </c>
      <c r="L177" s="171" t="s">
        <v>680</v>
      </c>
      <c r="M177" s="21">
        <f>+Produccion_UO!M177</f>
        <v>37.156207719021566</v>
      </c>
      <c r="N177" s="21">
        <f>+Produccion_UO!N177</f>
        <v>36.479526536246034</v>
      </c>
      <c r="O177" s="21">
        <f>+Produccion_UO!O177</f>
        <v>36.502321446578598</v>
      </c>
      <c r="P177" s="21">
        <f>+Produccion_UO!P177</f>
        <v>36.525116356910885</v>
      </c>
      <c r="Q177" s="21">
        <f>+Produccion_UO!Q177</f>
        <v>36.547911267243187</v>
      </c>
      <c r="R177" s="21">
        <f>+Produccion_UO!R177</f>
        <v>33.759844012277775</v>
      </c>
      <c r="S177" s="21">
        <f>+Produccion_UO!S177</f>
        <v>30.971776757312625</v>
      </c>
      <c r="T177" s="21">
        <f>+Produccion_UO!T177</f>
        <v>28.677526970680859</v>
      </c>
      <c r="U177" s="21">
        <f>+Produccion_UO!U177</f>
        <v>26.383277184049042</v>
      </c>
      <c r="V177" s="21">
        <f>+Produccion_UO!V177</f>
        <v>24.481590989751528</v>
      </c>
      <c r="W177" s="21">
        <f>+Produccion_UO!W177</f>
        <v>22.579904795453981</v>
      </c>
      <c r="X177" s="21">
        <f>+Produccion_UO!X177</f>
        <v>20.678218601156463</v>
      </c>
      <c r="Y177" s="21">
        <f>+Produccion_UO!Y177</f>
        <v>19.35087855112242</v>
      </c>
      <c r="Z177" s="21">
        <f>+Produccion_UO!Z177</f>
        <v>18.024756568787033</v>
      </c>
      <c r="AA177" s="21">
        <f>+Produccion_UO!AA177</f>
        <v>8.7077510871536692</v>
      </c>
      <c r="AB177" s="21">
        <f>+Produccion_UO!AB177</f>
        <v>0</v>
      </c>
      <c r="AC177" s="21">
        <f>+Produccion_UO!AC177</f>
        <v>0</v>
      </c>
      <c r="AD177" s="21">
        <f>+Produccion_UO!AD177</f>
        <v>0</v>
      </c>
      <c r="AE177" s="21">
        <f>+Produccion_UO!AE177</f>
        <v>0</v>
      </c>
      <c r="AF177" s="21">
        <f>+Produccion_UO!AF177</f>
        <v>0</v>
      </c>
      <c r="AG177" s="21">
        <f>+Produccion_UO!AG177</f>
        <v>0</v>
      </c>
      <c r="AH177" s="21">
        <f>+Produccion_UO!AH177</f>
        <v>0</v>
      </c>
      <c r="AI177" s="21">
        <f>+Produccion_UO!AI177</f>
        <v>0</v>
      </c>
      <c r="AJ177" s="21">
        <f>+Produccion_UO!AJ177</f>
        <v>0</v>
      </c>
      <c r="AK177" s="21">
        <f>+Produccion_UO!AK177</f>
        <v>0</v>
      </c>
      <c r="AL177" s="21">
        <f>+Produccion_UO!AL177</f>
        <v>0</v>
      </c>
      <c r="AM177" s="21">
        <f>+Produccion_UO!AM177</f>
        <v>0</v>
      </c>
      <c r="AN177" s="21">
        <f>+Produccion_UO!AN177</f>
        <v>0</v>
      </c>
      <c r="AO177" s="21">
        <f>+Produccion_UO!AO177</f>
        <v>0</v>
      </c>
      <c r="AP177" s="21">
        <f>+Produccion_UO!AP177</f>
        <v>0</v>
      </c>
      <c r="AQ177" s="21">
        <f>+Produccion_UO!AQ177</f>
        <v>0</v>
      </c>
      <c r="AR177" s="21">
        <f>+Produccion_UO!AR177</f>
        <v>0</v>
      </c>
    </row>
    <row r="178" spans="10:44" x14ac:dyDescent="0.25">
      <c r="J178" s="73"/>
      <c r="K178" s="73"/>
      <c r="L178" s="73"/>
      <c r="M178" s="75">
        <f>+SUM(M171:M177)</f>
        <v>735.7375209965993</v>
      </c>
      <c r="N178" s="75">
        <f t="shared" ref="N178" si="19">+SUM(N171:N177)</f>
        <v>760.51513457502585</v>
      </c>
      <c r="O178" s="75">
        <f t="shared" ref="O178:AR178" si="20">+SUM(O171:O177)</f>
        <v>657.90550598128209</v>
      </c>
      <c r="P178" s="75">
        <f t="shared" si="20"/>
        <v>672.36968226650527</v>
      </c>
      <c r="Q178" s="75">
        <f t="shared" si="20"/>
        <v>551.17387077314879</v>
      </c>
      <c r="R178" s="75">
        <f t="shared" si="20"/>
        <v>268.03892161160252</v>
      </c>
      <c r="S178" s="75">
        <f t="shared" si="20"/>
        <v>264.2727722888734</v>
      </c>
      <c r="T178" s="75">
        <f t="shared" si="20"/>
        <v>261.3223508792359</v>
      </c>
      <c r="U178" s="75">
        <f t="shared" si="20"/>
        <v>27.03968119720523</v>
      </c>
      <c r="V178" s="75">
        <f t="shared" si="20"/>
        <v>25.080361836289768</v>
      </c>
      <c r="W178" s="75">
        <f t="shared" si="20"/>
        <v>22.963131514022386</v>
      </c>
      <c r="X178" s="75">
        <f t="shared" si="20"/>
        <v>21.061445319724914</v>
      </c>
      <c r="Y178" s="75">
        <f t="shared" si="20"/>
        <v>19.734105269690872</v>
      </c>
      <c r="Z178" s="75">
        <f t="shared" si="20"/>
        <v>18.296125342102076</v>
      </c>
      <c r="AA178" s="75">
        <f t="shared" si="20"/>
        <v>8.7077510871536692</v>
      </c>
      <c r="AB178" s="75">
        <f t="shared" si="20"/>
        <v>0</v>
      </c>
      <c r="AC178" s="75">
        <f t="shared" si="20"/>
        <v>0</v>
      </c>
      <c r="AD178" s="75">
        <f t="shared" si="20"/>
        <v>0</v>
      </c>
      <c r="AE178" s="75">
        <f t="shared" si="20"/>
        <v>0</v>
      </c>
      <c r="AF178" s="75">
        <f t="shared" si="20"/>
        <v>0</v>
      </c>
      <c r="AG178" s="75">
        <f t="shared" si="20"/>
        <v>0</v>
      </c>
      <c r="AH178" s="75">
        <f t="shared" si="20"/>
        <v>0</v>
      </c>
      <c r="AI178" s="75">
        <f t="shared" si="20"/>
        <v>0</v>
      </c>
      <c r="AJ178" s="75">
        <f t="shared" si="20"/>
        <v>0</v>
      </c>
      <c r="AK178" s="75">
        <f t="shared" si="20"/>
        <v>0</v>
      </c>
      <c r="AL178" s="75">
        <f t="shared" si="20"/>
        <v>0</v>
      </c>
      <c r="AM178" s="75">
        <f t="shared" si="20"/>
        <v>0</v>
      </c>
      <c r="AN178" s="75">
        <f t="shared" si="20"/>
        <v>0</v>
      </c>
      <c r="AO178" s="75">
        <f t="shared" si="20"/>
        <v>0</v>
      </c>
      <c r="AP178" s="75">
        <f t="shared" si="20"/>
        <v>0</v>
      </c>
      <c r="AQ178" s="75">
        <f t="shared" si="20"/>
        <v>0</v>
      </c>
      <c r="AR178" s="75">
        <f t="shared" si="20"/>
        <v>0</v>
      </c>
    </row>
    <row r="180" spans="10:44" ht="15.75" thickBot="1" x14ac:dyDescent="0.3"/>
    <row r="181" spans="10:44" s="81" customFormat="1" ht="18.75" x14ac:dyDescent="0.3">
      <c r="J181" s="82"/>
      <c r="K181" s="86" t="str">
        <f>+Produccion_UO!K181</f>
        <v>7. Usos del Petróleo Fiscalizado</v>
      </c>
      <c r="L181" s="86"/>
      <c r="M181" s="85"/>
      <c r="N181" s="85"/>
      <c r="O181" s="85"/>
      <c r="P181" s="85"/>
      <c r="Q181" s="85"/>
      <c r="R181" s="85"/>
    </row>
    <row r="182" spans="10:44" ht="18.75" x14ac:dyDescent="0.3">
      <c r="K182" s="34" t="str">
        <f>+Produccion_UO!K182</f>
        <v>7.1 Uso para autogeneración</v>
      </c>
      <c r="L182" s="34"/>
    </row>
    <row r="183" spans="10:44" x14ac:dyDescent="0.25">
      <c r="J183" s="67" t="s">
        <v>435</v>
      </c>
      <c r="K183" s="2" t="s">
        <v>26</v>
      </c>
      <c r="L183" s="53"/>
    </row>
    <row r="184" spans="10:44" x14ac:dyDescent="0.25">
      <c r="J184" s="15"/>
      <c r="K184" s="16"/>
      <c r="L184" s="16"/>
    </row>
    <row r="185" spans="10:44" x14ac:dyDescent="0.25"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</row>
    <row r="186" spans="10:44" x14ac:dyDescent="0.25">
      <c r="J186" s="24" t="s">
        <v>391</v>
      </c>
      <c r="K186" s="13" t="s">
        <v>315</v>
      </c>
      <c r="L186" s="161" t="s">
        <v>678</v>
      </c>
      <c r="M186" s="21">
        <f>+Produccion_UO!M186</f>
        <v>0</v>
      </c>
      <c r="N186" s="21">
        <f>+Produccion_UO!N186</f>
        <v>0</v>
      </c>
      <c r="O186" s="21">
        <f>+Produccion_UO!O186</f>
        <v>0</v>
      </c>
      <c r="P186" s="21">
        <f>+Produccion_UO!P186</f>
        <v>0</v>
      </c>
      <c r="Q186" s="21">
        <f>+Produccion_UO!Q186</f>
        <v>0</v>
      </c>
      <c r="R186" s="21">
        <f>+Produccion_UO!R186</f>
        <v>0</v>
      </c>
      <c r="S186" s="21">
        <f>+Produccion_UO!S186</f>
        <v>0</v>
      </c>
      <c r="T186" s="21">
        <f>+Produccion_UO!T186</f>
        <v>0</v>
      </c>
      <c r="U186" s="21">
        <f>+Produccion_UO!U186</f>
        <v>0</v>
      </c>
      <c r="V186" s="21">
        <f>+Produccion_UO!V186</f>
        <v>0</v>
      </c>
      <c r="W186" s="21">
        <f>+Produccion_UO!W186</f>
        <v>0</v>
      </c>
      <c r="X186" s="21">
        <f>+Produccion_UO!X186</f>
        <v>0</v>
      </c>
      <c r="Y186" s="21">
        <f>+Produccion_UO!Y186</f>
        <v>0</v>
      </c>
      <c r="Z186" s="21">
        <f>+Produccion_UO!Z186</f>
        <v>0</v>
      </c>
      <c r="AA186" s="21">
        <f>+Produccion_UO!AA186</f>
        <v>0</v>
      </c>
      <c r="AB186" s="21">
        <f>+Produccion_UO!AB186</f>
        <v>0</v>
      </c>
      <c r="AC186" s="21">
        <f>+Produccion_UO!AC186</f>
        <v>0</v>
      </c>
      <c r="AD186" s="21">
        <f>+Produccion_UO!AD186</f>
        <v>0</v>
      </c>
      <c r="AE186" s="21">
        <f>+Produccion_UO!AE186</f>
        <v>0</v>
      </c>
      <c r="AF186" s="21">
        <f>+Produccion_UO!AF186</f>
        <v>0</v>
      </c>
      <c r="AG186" s="21">
        <f>+Produccion_UO!AG186</f>
        <v>0</v>
      </c>
      <c r="AH186" s="21">
        <f>+Produccion_UO!AH186</f>
        <v>0</v>
      </c>
      <c r="AI186" s="21">
        <f>+Produccion_UO!AI186</f>
        <v>0</v>
      </c>
      <c r="AJ186" s="21">
        <f>+Produccion_UO!AJ186</f>
        <v>0</v>
      </c>
      <c r="AK186" s="21">
        <f>+Produccion_UO!AK186</f>
        <v>0</v>
      </c>
      <c r="AL186" s="21">
        <f>+Produccion_UO!AL186</f>
        <v>0</v>
      </c>
      <c r="AM186" s="21">
        <f>+Produccion_UO!AM186</f>
        <v>0</v>
      </c>
      <c r="AN186" s="21">
        <f>+Produccion_UO!AN186</f>
        <v>0</v>
      </c>
      <c r="AO186" s="21">
        <f>+Produccion_UO!AO186</f>
        <v>0</v>
      </c>
      <c r="AP186" s="21">
        <f>+Produccion_UO!AP186</f>
        <v>0</v>
      </c>
      <c r="AQ186" s="21">
        <f>+Produccion_UO!AQ186</f>
        <v>0</v>
      </c>
      <c r="AR186" s="21">
        <f>+Produccion_UO!AR186</f>
        <v>0</v>
      </c>
    </row>
    <row r="187" spans="10:44" x14ac:dyDescent="0.25">
      <c r="J187" s="24" t="s">
        <v>138</v>
      </c>
      <c r="K187" s="13" t="s">
        <v>316</v>
      </c>
      <c r="L187" s="161" t="s">
        <v>679</v>
      </c>
      <c r="M187" s="21">
        <f>+Produccion_UO!M187</f>
        <v>0</v>
      </c>
      <c r="N187" s="21">
        <f>+Produccion_UO!N187</f>
        <v>0</v>
      </c>
      <c r="O187" s="21">
        <f>+Produccion_UO!O187</f>
        <v>0</v>
      </c>
      <c r="P187" s="21">
        <f>+Produccion_UO!P187</f>
        <v>0</v>
      </c>
      <c r="Q187" s="21">
        <f>+Produccion_UO!Q187</f>
        <v>0</v>
      </c>
      <c r="R187" s="21">
        <f>+Produccion_UO!R187</f>
        <v>0</v>
      </c>
      <c r="S187" s="21">
        <f>+Produccion_UO!S187</f>
        <v>0</v>
      </c>
      <c r="T187" s="21">
        <f>+Produccion_UO!T187</f>
        <v>0</v>
      </c>
      <c r="U187" s="21">
        <f>+Produccion_UO!U187</f>
        <v>0</v>
      </c>
      <c r="V187" s="21">
        <f>+Produccion_UO!V187</f>
        <v>0</v>
      </c>
      <c r="W187" s="21">
        <f>+Produccion_UO!W187</f>
        <v>0</v>
      </c>
      <c r="X187" s="21">
        <f>+Produccion_UO!X187</f>
        <v>0</v>
      </c>
      <c r="Y187" s="21">
        <f>+Produccion_UO!Y187</f>
        <v>0</v>
      </c>
      <c r="Z187" s="21">
        <f>+Produccion_UO!Z187</f>
        <v>0</v>
      </c>
      <c r="AA187" s="21">
        <f>+Produccion_UO!AA187</f>
        <v>0</v>
      </c>
      <c r="AB187" s="21">
        <f>+Produccion_UO!AB187</f>
        <v>0</v>
      </c>
      <c r="AC187" s="21">
        <f>+Produccion_UO!AC187</f>
        <v>0</v>
      </c>
      <c r="AD187" s="21">
        <f>+Produccion_UO!AD187</f>
        <v>0</v>
      </c>
      <c r="AE187" s="21">
        <f>+Produccion_UO!AE187</f>
        <v>0</v>
      </c>
      <c r="AF187" s="21">
        <f>+Produccion_UO!AF187</f>
        <v>0</v>
      </c>
      <c r="AG187" s="21">
        <f>+Produccion_UO!AG187</f>
        <v>0</v>
      </c>
      <c r="AH187" s="21">
        <f>+Produccion_UO!AH187</f>
        <v>0</v>
      </c>
      <c r="AI187" s="21">
        <f>+Produccion_UO!AI187</f>
        <v>0</v>
      </c>
      <c r="AJ187" s="21">
        <f>+Produccion_UO!AJ187</f>
        <v>0</v>
      </c>
      <c r="AK187" s="21">
        <f>+Produccion_UO!AK187</f>
        <v>0</v>
      </c>
      <c r="AL187" s="21">
        <f>+Produccion_UO!AL187</f>
        <v>0</v>
      </c>
      <c r="AM187" s="21">
        <f>+Produccion_UO!AM187</f>
        <v>0</v>
      </c>
      <c r="AN187" s="21">
        <f>+Produccion_UO!AN187</f>
        <v>0</v>
      </c>
      <c r="AO187" s="21">
        <f>+Produccion_UO!AO187</f>
        <v>0</v>
      </c>
      <c r="AP187" s="21">
        <f>+Produccion_UO!AP187</f>
        <v>0</v>
      </c>
      <c r="AQ187" s="21">
        <f>+Produccion_UO!AQ187</f>
        <v>0</v>
      </c>
      <c r="AR187" s="21">
        <f>+Produccion_UO!AR187</f>
        <v>0</v>
      </c>
    </row>
    <row r="188" spans="10:44" x14ac:dyDescent="0.25">
      <c r="J188" s="24" t="s">
        <v>137</v>
      </c>
      <c r="K188" s="13" t="s">
        <v>257</v>
      </c>
      <c r="L188" s="161"/>
      <c r="M188" s="21">
        <f>+Produccion_UO!M188</f>
        <v>2.3964443033121849</v>
      </c>
      <c r="N188" s="21">
        <f>+Produccion_UO!N188</f>
        <v>2.3964443033121849</v>
      </c>
      <c r="O188" s="21">
        <f>+Produccion_UO!O188</f>
        <v>2.3964443033121849</v>
      </c>
      <c r="P188" s="21">
        <f>+Produccion_UO!P188</f>
        <v>2.3964443033121849</v>
      </c>
      <c r="Q188" s="21">
        <f>+Produccion_UO!Q188</f>
        <v>2.3964443033121849</v>
      </c>
      <c r="R188" s="21">
        <f>+Produccion_UO!R188</f>
        <v>2.3964443033121849</v>
      </c>
      <c r="S188" s="21">
        <f>+Produccion_UO!S188</f>
        <v>2.3964443033121849</v>
      </c>
      <c r="T188" s="21">
        <f>+Produccion_UO!T188</f>
        <v>2.3964443033121849</v>
      </c>
      <c r="U188" s="21">
        <f>+Produccion_UO!U188</f>
        <v>2.3964443033121849</v>
      </c>
      <c r="V188" s="21">
        <f>+Produccion_UO!V188</f>
        <v>2.3964443033121849</v>
      </c>
      <c r="W188" s="21">
        <f>+Produccion_UO!W188</f>
        <v>2.3964443033121849</v>
      </c>
      <c r="X188" s="21">
        <f>+Produccion_UO!X188</f>
        <v>2.3964443033121849</v>
      </c>
      <c r="Y188" s="21">
        <f>+Produccion_UO!Y188</f>
        <v>2.3964443033121849</v>
      </c>
      <c r="Z188" s="21">
        <f>+Produccion_UO!Z188</f>
        <v>2.3964443033121849</v>
      </c>
      <c r="AA188" s="21">
        <f>+Produccion_UO!AA188</f>
        <v>0</v>
      </c>
      <c r="AB188" s="21">
        <f>+Produccion_UO!AB188</f>
        <v>0</v>
      </c>
      <c r="AC188" s="21">
        <f>+Produccion_UO!AC188</f>
        <v>0</v>
      </c>
      <c r="AD188" s="21">
        <f>+Produccion_UO!AD188</f>
        <v>0</v>
      </c>
      <c r="AE188" s="21">
        <f>+Produccion_UO!AE188</f>
        <v>0</v>
      </c>
      <c r="AF188" s="21">
        <f>+Produccion_UO!AF188</f>
        <v>0</v>
      </c>
      <c r="AG188" s="21">
        <f>+Produccion_UO!AG188</f>
        <v>0</v>
      </c>
      <c r="AH188" s="21">
        <f>+Produccion_UO!AH188</f>
        <v>0</v>
      </c>
      <c r="AI188" s="21">
        <f>+Produccion_UO!AI188</f>
        <v>0</v>
      </c>
      <c r="AJ188" s="21">
        <f>+Produccion_UO!AJ188</f>
        <v>0</v>
      </c>
      <c r="AK188" s="21">
        <f>+Produccion_UO!AK188</f>
        <v>0</v>
      </c>
      <c r="AL188" s="21">
        <f>+Produccion_UO!AL188</f>
        <v>0</v>
      </c>
      <c r="AM188" s="21">
        <f>+Produccion_UO!AM188</f>
        <v>0</v>
      </c>
      <c r="AN188" s="21">
        <f>+Produccion_UO!AN188</f>
        <v>0</v>
      </c>
      <c r="AO188" s="21">
        <f>+Produccion_UO!AO188</f>
        <v>0</v>
      </c>
      <c r="AP188" s="21">
        <f>+Produccion_UO!AP188</f>
        <v>0</v>
      </c>
      <c r="AQ188" s="21">
        <f>+Produccion_UO!AQ188</f>
        <v>0</v>
      </c>
      <c r="AR188" s="21">
        <f>+Produccion_UO!AR188</f>
        <v>0</v>
      </c>
    </row>
    <row r="189" spans="10:44" x14ac:dyDescent="0.25">
      <c r="J189" s="24" t="s">
        <v>139</v>
      </c>
      <c r="K189" s="13" t="s">
        <v>258</v>
      </c>
      <c r="L189" s="161" t="s">
        <v>683</v>
      </c>
      <c r="M189" s="21">
        <f>+Produccion_UO!M189</f>
        <v>0.11361258071686078</v>
      </c>
      <c r="N189" s="21">
        <f>+Produccion_UO!N189</f>
        <v>0.10735975955591245</v>
      </c>
      <c r="O189" s="21">
        <f>+Produccion_UO!O189</f>
        <v>0.10264064924576197</v>
      </c>
      <c r="P189" s="21">
        <f>+Produccion_UO!P189</f>
        <v>9.7921538935612396E-2</v>
      </c>
      <c r="Q189" s="21">
        <f>+Produccion_UO!Q189</f>
        <v>9.3202428625462352E-2</v>
      </c>
      <c r="R189" s="21">
        <f>+Produccion_UO!R189</f>
        <v>8.8483318315312337E-2</v>
      </c>
      <c r="S189" s="21">
        <f>+Produccion_UO!S189</f>
        <v>8.3764208005162294E-2</v>
      </c>
      <c r="T189" s="21">
        <f>+Produccion_UO!T189</f>
        <v>9.5430375685654004E-3</v>
      </c>
      <c r="U189" s="21">
        <f>+Produccion_UO!U189</f>
        <v>0</v>
      </c>
      <c r="V189" s="21">
        <f>+Produccion_UO!V189</f>
        <v>0</v>
      </c>
      <c r="W189" s="21">
        <f>+Produccion_UO!W189</f>
        <v>0</v>
      </c>
      <c r="X189" s="21">
        <f>+Produccion_UO!X189</f>
        <v>0</v>
      </c>
      <c r="Y189" s="21">
        <f>+Produccion_UO!Y189</f>
        <v>0</v>
      </c>
      <c r="Z189" s="21">
        <f>+Produccion_UO!Z189</f>
        <v>0</v>
      </c>
      <c r="AA189" s="21">
        <f>+Produccion_UO!AA189</f>
        <v>0</v>
      </c>
      <c r="AB189" s="21">
        <f>+Produccion_UO!AB189</f>
        <v>0</v>
      </c>
      <c r="AC189" s="21">
        <f>+Produccion_UO!AC189</f>
        <v>0</v>
      </c>
      <c r="AD189" s="21">
        <f>+Produccion_UO!AD189</f>
        <v>0</v>
      </c>
      <c r="AE189" s="21">
        <f>+Produccion_UO!AE189</f>
        <v>0</v>
      </c>
      <c r="AF189" s="21">
        <f>+Produccion_UO!AF189</f>
        <v>0</v>
      </c>
      <c r="AG189" s="21">
        <f>+Produccion_UO!AG189</f>
        <v>0</v>
      </c>
      <c r="AH189" s="21">
        <f>+Produccion_UO!AH189</f>
        <v>0</v>
      </c>
      <c r="AI189" s="21">
        <f>+Produccion_UO!AI189</f>
        <v>0</v>
      </c>
      <c r="AJ189" s="21">
        <f>+Produccion_UO!AJ189</f>
        <v>0</v>
      </c>
      <c r="AK189" s="21">
        <f>+Produccion_UO!AK189</f>
        <v>0</v>
      </c>
      <c r="AL189" s="21">
        <f>+Produccion_UO!AL189</f>
        <v>0</v>
      </c>
      <c r="AM189" s="21">
        <f>+Produccion_UO!AM189</f>
        <v>0</v>
      </c>
      <c r="AN189" s="21">
        <f>+Produccion_UO!AN189</f>
        <v>0</v>
      </c>
      <c r="AO189" s="21">
        <f>+Produccion_UO!AO189</f>
        <v>0</v>
      </c>
      <c r="AP189" s="21">
        <f>+Produccion_UO!AP189</f>
        <v>0</v>
      </c>
      <c r="AQ189" s="21">
        <f>+Produccion_UO!AQ189</f>
        <v>0</v>
      </c>
      <c r="AR189" s="21">
        <f>+Produccion_UO!AR189</f>
        <v>0</v>
      </c>
    </row>
    <row r="190" spans="10:44" x14ac:dyDescent="0.25">
      <c r="J190" s="24" t="s">
        <v>141</v>
      </c>
      <c r="K190" s="13" t="s">
        <v>259</v>
      </c>
      <c r="L190" s="161" t="s">
        <v>681</v>
      </c>
      <c r="M190" s="21">
        <f>+Produccion_UO!M190</f>
        <v>1.6192887544205954</v>
      </c>
      <c r="N190" s="21">
        <f>+Produccion_UO!N190</f>
        <v>1.4614051676513575</v>
      </c>
      <c r="O190" s="21">
        <f>+Produccion_UO!O190</f>
        <v>1.294936373439256</v>
      </c>
      <c r="P190" s="21">
        <f>+Produccion_UO!P190</f>
        <v>1.1284675792271543</v>
      </c>
      <c r="Q190" s="21">
        <f>+Produccion_UO!Q190</f>
        <v>0.96199878501504821</v>
      </c>
      <c r="R190" s="21">
        <f>+Produccion_UO!R190</f>
        <v>0.78356931224398418</v>
      </c>
      <c r="S190" s="21">
        <f>+Produccion_UO!S190</f>
        <v>0.60513983947291539</v>
      </c>
      <c r="T190" s="21">
        <f>+Produccion_UO!T190</f>
        <v>0.48189959585108305</v>
      </c>
      <c r="U190" s="21">
        <f>+Produccion_UO!U190</f>
        <v>0.3581391878169346</v>
      </c>
      <c r="V190" s="21">
        <f>+Produccion_UO!V190</f>
        <v>0</v>
      </c>
      <c r="W190" s="21">
        <f>+Produccion_UO!W190</f>
        <v>0</v>
      </c>
      <c r="X190" s="21">
        <f>+Produccion_UO!X190</f>
        <v>0</v>
      </c>
      <c r="Y190" s="21">
        <f>+Produccion_UO!Y190</f>
        <v>0</v>
      </c>
      <c r="Z190" s="21">
        <f>+Produccion_UO!Z190</f>
        <v>0</v>
      </c>
      <c r="AA190" s="21">
        <f>+Produccion_UO!AA190</f>
        <v>0</v>
      </c>
      <c r="AB190" s="21">
        <f>+Produccion_UO!AB190</f>
        <v>0</v>
      </c>
      <c r="AC190" s="21">
        <f>+Produccion_UO!AC190</f>
        <v>0</v>
      </c>
      <c r="AD190" s="21">
        <f>+Produccion_UO!AD190</f>
        <v>0</v>
      </c>
      <c r="AE190" s="21">
        <f>+Produccion_UO!AE190</f>
        <v>0</v>
      </c>
      <c r="AF190" s="21">
        <f>+Produccion_UO!AF190</f>
        <v>0</v>
      </c>
      <c r="AG190" s="21">
        <f>+Produccion_UO!AG190</f>
        <v>0</v>
      </c>
      <c r="AH190" s="21">
        <f>+Produccion_UO!AH190</f>
        <v>0</v>
      </c>
      <c r="AI190" s="21">
        <f>+Produccion_UO!AI190</f>
        <v>0</v>
      </c>
      <c r="AJ190" s="21">
        <f>+Produccion_UO!AJ190</f>
        <v>0</v>
      </c>
      <c r="AK190" s="21">
        <f>+Produccion_UO!AK190</f>
        <v>0</v>
      </c>
      <c r="AL190" s="21">
        <f>+Produccion_UO!AL190</f>
        <v>0</v>
      </c>
      <c r="AM190" s="21">
        <f>+Produccion_UO!AM190</f>
        <v>0</v>
      </c>
      <c r="AN190" s="21">
        <f>+Produccion_UO!AN190</f>
        <v>0</v>
      </c>
      <c r="AO190" s="21">
        <f>+Produccion_UO!AO190</f>
        <v>0</v>
      </c>
      <c r="AP190" s="21">
        <f>+Produccion_UO!AP190</f>
        <v>0</v>
      </c>
      <c r="AQ190" s="21">
        <f>+Produccion_UO!AQ190</f>
        <v>0</v>
      </c>
      <c r="AR190" s="21">
        <f>+Produccion_UO!AR190</f>
        <v>0</v>
      </c>
    </row>
    <row r="191" spans="10:44" x14ac:dyDescent="0.25">
      <c r="J191" s="24" t="s">
        <v>142</v>
      </c>
      <c r="K191" s="13" t="s">
        <v>260</v>
      </c>
      <c r="L191" s="161" t="s">
        <v>682</v>
      </c>
      <c r="M191" s="21">
        <f>+Produccion_UO!M191</f>
        <v>0.37397923467737904</v>
      </c>
      <c r="N191" s="21">
        <f>+Produccion_UO!N191</f>
        <v>0.34548797739580134</v>
      </c>
      <c r="O191" s="21">
        <f>+Produccion_UO!O191</f>
        <v>0.3245983388104654</v>
      </c>
      <c r="P191" s="21">
        <f>+Produccion_UO!P191</f>
        <v>0.30370870022512991</v>
      </c>
      <c r="Q191" s="21">
        <f>+Produccion_UO!Q191</f>
        <v>0.28281906163979398</v>
      </c>
      <c r="R191" s="21">
        <f>+Produccion_UO!R191</f>
        <v>0.25248385812487034</v>
      </c>
      <c r="S191" s="21">
        <f>+Produccion_UO!S191</f>
        <v>0.22231689742295882</v>
      </c>
      <c r="T191" s="21">
        <f>+Produccion_UO!T191</f>
        <v>0.19722731008812833</v>
      </c>
      <c r="U191" s="21">
        <f>+Produccion_UO!U191</f>
        <v>0.17213772275329733</v>
      </c>
      <c r="V191" s="21">
        <f>+Produccion_UO!V191</f>
        <v>0.14821081193608027</v>
      </c>
      <c r="W191" s="21">
        <f>+Produccion_UO!W191</f>
        <v>0.12428390111886319</v>
      </c>
      <c r="X191" s="21">
        <f>+Produccion_UO!X191</f>
        <v>0.10035699030164609</v>
      </c>
      <c r="Y191" s="21">
        <f>+Produccion_UO!Y191</f>
        <v>8.7974064129744248E-2</v>
      </c>
      <c r="Z191" s="21">
        <f>+Produccion_UO!Z191</f>
        <v>7.5591137957842405E-2</v>
      </c>
      <c r="AA191" s="21">
        <f>+Produccion_UO!AA191</f>
        <v>0</v>
      </c>
      <c r="AB191" s="21">
        <f>+Produccion_UO!AB191</f>
        <v>0</v>
      </c>
      <c r="AC191" s="21">
        <f>+Produccion_UO!AC191</f>
        <v>0</v>
      </c>
      <c r="AD191" s="21">
        <f>+Produccion_UO!AD191</f>
        <v>0</v>
      </c>
      <c r="AE191" s="21">
        <f>+Produccion_UO!AE191</f>
        <v>0</v>
      </c>
      <c r="AF191" s="21">
        <f>+Produccion_UO!AF191</f>
        <v>0</v>
      </c>
      <c r="AG191" s="21">
        <f>+Produccion_UO!AG191</f>
        <v>0</v>
      </c>
      <c r="AH191" s="21">
        <f>+Produccion_UO!AH191</f>
        <v>0</v>
      </c>
      <c r="AI191" s="21">
        <f>+Produccion_UO!AI191</f>
        <v>0</v>
      </c>
      <c r="AJ191" s="21">
        <f>+Produccion_UO!AJ191</f>
        <v>0</v>
      </c>
      <c r="AK191" s="21">
        <f>+Produccion_UO!AK191</f>
        <v>0</v>
      </c>
      <c r="AL191" s="21">
        <f>+Produccion_UO!AL191</f>
        <v>0</v>
      </c>
      <c r="AM191" s="21">
        <f>+Produccion_UO!AM191</f>
        <v>0</v>
      </c>
      <c r="AN191" s="21">
        <f>+Produccion_UO!AN191</f>
        <v>0</v>
      </c>
      <c r="AO191" s="21">
        <f>+Produccion_UO!AO191</f>
        <v>0</v>
      </c>
      <c r="AP191" s="21">
        <f>+Produccion_UO!AP191</f>
        <v>0</v>
      </c>
      <c r="AQ191" s="21">
        <f>+Produccion_UO!AQ191</f>
        <v>0</v>
      </c>
      <c r="AR191" s="21">
        <f>+Produccion_UO!AR191</f>
        <v>0</v>
      </c>
    </row>
    <row r="192" spans="10:44" x14ac:dyDescent="0.25">
      <c r="J192" s="24" t="s">
        <v>140</v>
      </c>
      <c r="K192" s="13" t="s">
        <v>261</v>
      </c>
      <c r="L192" s="161" t="s">
        <v>680</v>
      </c>
      <c r="M192" s="21">
        <f>+Produccion_UO!M192</f>
        <v>3.4308115227660523E-2</v>
      </c>
      <c r="N192" s="21">
        <f>+Produccion_UO!N192</f>
        <v>3.3684757554506374E-2</v>
      </c>
      <c r="O192" s="21">
        <f>+Produccion_UO!O192</f>
        <v>3.3705756191126167E-2</v>
      </c>
      <c r="P192" s="21">
        <f>+Produccion_UO!P192</f>
        <v>3.3726754827745911E-2</v>
      </c>
      <c r="Q192" s="21">
        <f>+Produccion_UO!Q192</f>
        <v>3.3747753464365697E-2</v>
      </c>
      <c r="R192" s="21">
        <f>+Produccion_UO!R192</f>
        <v>3.1179390162870687E-2</v>
      </c>
      <c r="S192" s="21">
        <f>+Produccion_UO!S192</f>
        <v>2.8611026861375621E-2</v>
      </c>
      <c r="T192" s="21">
        <f>+Produccion_UO!T192</f>
        <v>2.6497567458287782E-2</v>
      </c>
      <c r="U192" s="21">
        <f>+Produccion_UO!U192</f>
        <v>2.4384108055199947E-2</v>
      </c>
      <c r="V192" s="21">
        <f>+Produccion_UO!V192</f>
        <v>2.2632277634432645E-2</v>
      </c>
      <c r="W192" s="21">
        <f>+Produccion_UO!W192</f>
        <v>2.0880447213665339E-2</v>
      </c>
      <c r="X192" s="21">
        <f>+Produccion_UO!X192</f>
        <v>1.9128616792897991E-2</v>
      </c>
      <c r="Y192" s="21">
        <f>+Produccion_UO!Y192</f>
        <v>1.7899665516765639E-2</v>
      </c>
      <c r="Z192" s="21">
        <f>+Produccion_UO!Z192</f>
        <v>1.6670714240633287E-2</v>
      </c>
      <c r="AA192" s="21">
        <f>+Produccion_UO!AA192</f>
        <v>8.0820449071384477E-3</v>
      </c>
      <c r="AB192" s="21">
        <f>+Produccion_UO!AB192</f>
        <v>0</v>
      </c>
      <c r="AC192" s="21">
        <f>+Produccion_UO!AC192</f>
        <v>0</v>
      </c>
      <c r="AD192" s="21">
        <f>+Produccion_UO!AD192</f>
        <v>0</v>
      </c>
      <c r="AE192" s="21">
        <f>+Produccion_UO!AE192</f>
        <v>0</v>
      </c>
      <c r="AF192" s="21">
        <f>+Produccion_UO!AF192</f>
        <v>0</v>
      </c>
      <c r="AG192" s="21">
        <f>+Produccion_UO!AG192</f>
        <v>0</v>
      </c>
      <c r="AH192" s="21">
        <f>+Produccion_UO!AH192</f>
        <v>0</v>
      </c>
      <c r="AI192" s="21">
        <f>+Produccion_UO!AI192</f>
        <v>0</v>
      </c>
      <c r="AJ192" s="21">
        <f>+Produccion_UO!AJ192</f>
        <v>0</v>
      </c>
      <c r="AK192" s="21">
        <f>+Produccion_UO!AK192</f>
        <v>0</v>
      </c>
      <c r="AL192" s="21">
        <f>+Produccion_UO!AL192</f>
        <v>0</v>
      </c>
      <c r="AM192" s="21">
        <f>+Produccion_UO!AM192</f>
        <v>0</v>
      </c>
      <c r="AN192" s="21">
        <f>+Produccion_UO!AN192</f>
        <v>0</v>
      </c>
      <c r="AO192" s="21">
        <f>+Produccion_UO!AO192</f>
        <v>0</v>
      </c>
      <c r="AP192" s="21">
        <f>+Produccion_UO!AP192</f>
        <v>0</v>
      </c>
      <c r="AQ192" s="21">
        <f>+Produccion_UO!AQ192</f>
        <v>0</v>
      </c>
      <c r="AR192" s="21">
        <f>+Produccion_UO!AR192</f>
        <v>0</v>
      </c>
    </row>
    <row r="193" spans="10:44" x14ac:dyDescent="0.25">
      <c r="J193" s="73"/>
      <c r="K193" s="73"/>
      <c r="L193" s="73"/>
      <c r="M193" s="75">
        <f>+SUM(M186:M192)</f>
        <v>4.5376329883546802</v>
      </c>
      <c r="N193" s="75">
        <f t="shared" ref="N193" si="21">+SUM(N186:N192)</f>
        <v>4.3443819654697622</v>
      </c>
      <c r="O193" s="75">
        <f t="shared" ref="O193:AR193" si="22">+SUM(O186:O192)</f>
        <v>4.1523254209987952</v>
      </c>
      <c r="P193" s="75">
        <f t="shared" si="22"/>
        <v>3.9602688765278273</v>
      </c>
      <c r="Q193" s="75">
        <f t="shared" si="22"/>
        <v>3.7682123320568555</v>
      </c>
      <c r="R193" s="75">
        <f t="shared" si="22"/>
        <v>3.5521601821592226</v>
      </c>
      <c r="S193" s="75">
        <f t="shared" si="22"/>
        <v>3.3362762750745971</v>
      </c>
      <c r="T193" s="75">
        <f t="shared" si="22"/>
        <v>3.1116118142782496</v>
      </c>
      <c r="U193" s="75">
        <f t="shared" si="22"/>
        <v>2.9511053219376167</v>
      </c>
      <c r="V193" s="75">
        <f t="shared" si="22"/>
        <v>2.5672873928826978</v>
      </c>
      <c r="W193" s="75">
        <f t="shared" si="22"/>
        <v>2.5416086516447134</v>
      </c>
      <c r="X193" s="75">
        <f t="shared" si="22"/>
        <v>2.515929910406729</v>
      </c>
      <c r="Y193" s="75">
        <f t="shared" si="22"/>
        <v>2.5023180329586947</v>
      </c>
      <c r="Z193" s="75">
        <f t="shared" si="22"/>
        <v>2.4887061555106604</v>
      </c>
      <c r="AA193" s="75">
        <f t="shared" si="22"/>
        <v>8.0820449071384477E-3</v>
      </c>
      <c r="AB193" s="75">
        <f t="shared" si="22"/>
        <v>0</v>
      </c>
      <c r="AC193" s="75">
        <f t="shared" si="22"/>
        <v>0</v>
      </c>
      <c r="AD193" s="75">
        <f t="shared" si="22"/>
        <v>0</v>
      </c>
      <c r="AE193" s="75">
        <f t="shared" si="22"/>
        <v>0</v>
      </c>
      <c r="AF193" s="75">
        <f t="shared" si="22"/>
        <v>0</v>
      </c>
      <c r="AG193" s="75">
        <f t="shared" si="22"/>
        <v>0</v>
      </c>
      <c r="AH193" s="75">
        <f t="shared" si="22"/>
        <v>0</v>
      </c>
      <c r="AI193" s="75">
        <f t="shared" si="22"/>
        <v>0</v>
      </c>
      <c r="AJ193" s="75">
        <f t="shared" si="22"/>
        <v>0</v>
      </c>
      <c r="AK193" s="75">
        <f t="shared" si="22"/>
        <v>0</v>
      </c>
      <c r="AL193" s="75">
        <f t="shared" si="22"/>
        <v>0</v>
      </c>
      <c r="AM193" s="75">
        <f t="shared" si="22"/>
        <v>0</v>
      </c>
      <c r="AN193" s="75">
        <f t="shared" si="22"/>
        <v>0</v>
      </c>
      <c r="AO193" s="75">
        <f t="shared" si="22"/>
        <v>0</v>
      </c>
      <c r="AP193" s="75">
        <f t="shared" si="22"/>
        <v>0</v>
      </c>
      <c r="AQ193" s="75">
        <f t="shared" si="22"/>
        <v>0</v>
      </c>
      <c r="AR193" s="75">
        <f t="shared" si="22"/>
        <v>0</v>
      </c>
    </row>
    <row r="195" spans="10:44" ht="18.75" x14ac:dyDescent="0.3">
      <c r="K195" s="34" t="str">
        <f>+Produccion_UO!K195</f>
        <v>7.2 Petróleo transportado</v>
      </c>
      <c r="L195" s="34"/>
    </row>
    <row r="196" spans="10:44" x14ac:dyDescent="0.25">
      <c r="J196" s="67" t="s">
        <v>435</v>
      </c>
      <c r="K196" s="41" t="s">
        <v>381</v>
      </c>
      <c r="L196" s="154"/>
    </row>
    <row r="197" spans="10:44" x14ac:dyDescent="0.25">
      <c r="J197" s="15"/>
      <c r="K197" s="16"/>
      <c r="L197" s="16"/>
    </row>
    <row r="198" spans="10:44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</row>
    <row r="199" spans="10:44" x14ac:dyDescent="0.25">
      <c r="J199" s="60" t="s">
        <v>391</v>
      </c>
      <c r="K199" s="41" t="s">
        <v>382</v>
      </c>
      <c r="L199" s="163" t="s">
        <v>678</v>
      </c>
      <c r="M199" s="21">
        <f>+Produccion_UO!M199</f>
        <v>0</v>
      </c>
      <c r="N199" s="21">
        <f>+Produccion_UO!N199</f>
        <v>0</v>
      </c>
      <c r="O199" s="21">
        <f>+Produccion_UO!O199</f>
        <v>0</v>
      </c>
      <c r="P199" s="21">
        <f>+Produccion_UO!P199</f>
        <v>0</v>
      </c>
      <c r="Q199" s="21">
        <f>+Produccion_UO!Q199</f>
        <v>0</v>
      </c>
      <c r="R199" s="21">
        <f>+Produccion_UO!R199</f>
        <v>0</v>
      </c>
      <c r="S199" s="21">
        <f>+Produccion_UO!S199</f>
        <v>0</v>
      </c>
      <c r="T199" s="21">
        <f>+Produccion_UO!T199</f>
        <v>0</v>
      </c>
      <c r="U199" s="21">
        <f>+Produccion_UO!U199</f>
        <v>0</v>
      </c>
      <c r="V199" s="21">
        <f>+Produccion_UO!V199</f>
        <v>0</v>
      </c>
      <c r="W199" s="21">
        <f>+Produccion_UO!W199</f>
        <v>0</v>
      </c>
      <c r="X199" s="21">
        <f>+Produccion_UO!X199</f>
        <v>0</v>
      </c>
      <c r="Y199" s="21">
        <f>+Produccion_UO!Y199</f>
        <v>0</v>
      </c>
      <c r="Z199" s="21">
        <f>+Produccion_UO!Z199</f>
        <v>0</v>
      </c>
      <c r="AA199" s="21">
        <f>+Produccion_UO!AA199</f>
        <v>0</v>
      </c>
      <c r="AB199" s="21">
        <f>+Produccion_UO!AB199</f>
        <v>0</v>
      </c>
      <c r="AC199" s="21">
        <f>+Produccion_UO!AC199</f>
        <v>0</v>
      </c>
      <c r="AD199" s="21">
        <f>+Produccion_UO!AD199</f>
        <v>0</v>
      </c>
      <c r="AE199" s="21">
        <f>+Produccion_UO!AE199</f>
        <v>0</v>
      </c>
      <c r="AF199" s="21">
        <f>+Produccion_UO!AF199</f>
        <v>0</v>
      </c>
      <c r="AG199" s="21">
        <f>+Produccion_UO!AG199</f>
        <v>0</v>
      </c>
      <c r="AH199" s="21">
        <f>+Produccion_UO!AH199</f>
        <v>0</v>
      </c>
      <c r="AI199" s="21">
        <f>+Produccion_UO!AI199</f>
        <v>0</v>
      </c>
      <c r="AJ199" s="21">
        <f>+Produccion_UO!AJ199</f>
        <v>0</v>
      </c>
      <c r="AK199" s="21">
        <f>+Produccion_UO!AK199</f>
        <v>0</v>
      </c>
      <c r="AL199" s="21">
        <f>+Produccion_UO!AL199</f>
        <v>0</v>
      </c>
      <c r="AM199" s="21">
        <f>+Produccion_UO!AM199</f>
        <v>0</v>
      </c>
      <c r="AN199" s="21">
        <f>+Produccion_UO!AN199</f>
        <v>0</v>
      </c>
      <c r="AO199" s="21">
        <f>+Produccion_UO!AO199</f>
        <v>0</v>
      </c>
      <c r="AP199" s="21">
        <f>+Produccion_UO!AP199</f>
        <v>0</v>
      </c>
      <c r="AQ199" s="21">
        <f>+Produccion_UO!AQ199</f>
        <v>0</v>
      </c>
      <c r="AR199" s="21">
        <f>+Produccion_UO!AR199</f>
        <v>0</v>
      </c>
    </row>
    <row r="200" spans="10:44" x14ac:dyDescent="0.25">
      <c r="J200" s="61" t="s">
        <v>138</v>
      </c>
      <c r="K200" s="41" t="s">
        <v>383</v>
      </c>
      <c r="L200" s="163" t="s">
        <v>679</v>
      </c>
      <c r="M200" s="21">
        <f>+Produccion_UO!M200+Produccion_UO!M201</f>
        <v>367.10397830317652</v>
      </c>
      <c r="N200" s="21">
        <f>+Produccion_UO!N200+Produccion_UO!N201</f>
        <v>353.9491749608224</v>
      </c>
      <c r="O200" s="21">
        <f>+Produccion_UO!O200+Produccion_UO!O201</f>
        <v>333.96987921103408</v>
      </c>
      <c r="P200" s="21">
        <f>+Produccion_UO!P200+Produccion_UO!P201</f>
        <v>318.69041599539719</v>
      </c>
      <c r="Q200" s="21">
        <f>+Produccion_UO!Q200+Produccion_UO!Q201</f>
        <v>295.61679683301759</v>
      </c>
      <c r="R200" s="21">
        <f>+Produccion_UO!R200+Produccion_UO!R201</f>
        <v>263.89620384705836</v>
      </c>
      <c r="S200" s="21">
        <f>+Produccion_UO!S200+Produccion_UO!S201</f>
        <v>242.96918633366116</v>
      </c>
      <c r="T200" s="21">
        <f>+Produccion_UO!T200+Produccion_UO!T201</f>
        <v>226.37425199673785</v>
      </c>
      <c r="U200" s="21">
        <f>+Produccion_UO!U200+Produccion_UO!U201</f>
        <v>189.24515829515892</v>
      </c>
      <c r="V200" s="21">
        <f>+Produccion_UO!V200+Produccion_UO!V201</f>
        <v>172.48940459069212</v>
      </c>
      <c r="W200" s="21">
        <f>+Produccion_UO!W200+Produccion_UO!W201</f>
        <v>109.23863533687016</v>
      </c>
      <c r="X200" s="21">
        <f>+Produccion_UO!X200+Produccion_UO!X201</f>
        <v>107.9501252849129</v>
      </c>
      <c r="Y200" s="21">
        <f>+Produccion_UO!Y200+Produccion_UO!Y201</f>
        <v>107.9501252849129</v>
      </c>
      <c r="Z200" s="21">
        <f>+Produccion_UO!Z200+Produccion_UO!Z201</f>
        <v>75.741670232494471</v>
      </c>
      <c r="AA200" s="21">
        <f>+Produccion_UO!AA200+Produccion_UO!AA201</f>
        <v>0</v>
      </c>
      <c r="AB200" s="21">
        <f>+Produccion_UO!AB200+Produccion_UO!AB201</f>
        <v>0</v>
      </c>
      <c r="AC200" s="21">
        <f>+Produccion_UO!AC200+Produccion_UO!AC201</f>
        <v>0</v>
      </c>
      <c r="AD200" s="21">
        <f>+Produccion_UO!AD200+Produccion_UO!AD201</f>
        <v>0</v>
      </c>
      <c r="AE200" s="21">
        <f>+Produccion_UO!AE200+Produccion_UO!AE201</f>
        <v>0</v>
      </c>
      <c r="AF200" s="21">
        <f>+Produccion_UO!AF200+Produccion_UO!AF201</f>
        <v>0</v>
      </c>
      <c r="AG200" s="21">
        <f>+Produccion_UO!AG200+Produccion_UO!AG201</f>
        <v>0</v>
      </c>
      <c r="AH200" s="21">
        <f>+Produccion_UO!AH200+Produccion_UO!AH201</f>
        <v>0</v>
      </c>
      <c r="AI200" s="21">
        <f>+Produccion_UO!AI200+Produccion_UO!AI201</f>
        <v>0</v>
      </c>
      <c r="AJ200" s="21">
        <f>+Produccion_UO!AJ200+Produccion_UO!AJ201</f>
        <v>0</v>
      </c>
      <c r="AK200" s="21">
        <f>+Produccion_UO!AK200+Produccion_UO!AK201</f>
        <v>0</v>
      </c>
      <c r="AL200" s="21">
        <f>+Produccion_UO!AL200+Produccion_UO!AL201</f>
        <v>0</v>
      </c>
      <c r="AM200" s="21">
        <f>+Produccion_UO!AM200+Produccion_UO!AM201</f>
        <v>0</v>
      </c>
      <c r="AN200" s="21">
        <f>+Produccion_UO!AN200+Produccion_UO!AN201</f>
        <v>0</v>
      </c>
      <c r="AO200" s="21">
        <f>+Produccion_UO!AO200+Produccion_UO!AO201</f>
        <v>0</v>
      </c>
      <c r="AP200" s="21">
        <f>+Produccion_UO!AP200+Produccion_UO!AP201</f>
        <v>0</v>
      </c>
      <c r="AQ200" s="21">
        <f>+Produccion_UO!AQ200+Produccion_UO!AQ201</f>
        <v>0</v>
      </c>
      <c r="AR200" s="21">
        <f>+Produccion_UO!AR200+Produccion_UO!AR201</f>
        <v>0</v>
      </c>
    </row>
    <row r="201" spans="10:44" x14ac:dyDescent="0.25">
      <c r="J201" s="61" t="s">
        <v>137</v>
      </c>
      <c r="K201" s="41" t="s">
        <v>384</v>
      </c>
      <c r="L201" s="163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</row>
    <row r="202" spans="10:44" x14ac:dyDescent="0.25">
      <c r="J202" s="61" t="s">
        <v>139</v>
      </c>
      <c r="K202" s="41" t="s">
        <v>385</v>
      </c>
      <c r="L202" s="163" t="s">
        <v>683</v>
      </c>
      <c r="M202" s="21">
        <f>+Produccion_UO!M202</f>
        <v>2.4215521401938145</v>
      </c>
      <c r="N202" s="21">
        <f>+Produccion_UO!N202</f>
        <v>2.2882787617615494</v>
      </c>
      <c r="O202" s="21">
        <f>+Produccion_UO!O202</f>
        <v>2.1876950799258745</v>
      </c>
      <c r="P202" s="21">
        <f>+Produccion_UO!P202</f>
        <v>2.0871113980902041</v>
      </c>
      <c r="Q202" s="21">
        <f>+Produccion_UO!Q202</f>
        <v>1.9865277162545292</v>
      </c>
      <c r="R202" s="21">
        <f>+Produccion_UO!R202</f>
        <v>1.8859440344188587</v>
      </c>
      <c r="S202" s="21">
        <f>+Produccion_UO!S202</f>
        <v>1.7853603525831838</v>
      </c>
      <c r="T202" s="21">
        <f>+Produccion_UO!T202</f>
        <v>0.20340144464898979</v>
      </c>
      <c r="U202" s="21">
        <f>+Produccion_UO!U202</f>
        <v>0</v>
      </c>
      <c r="V202" s="21">
        <f>+Produccion_UO!V202</f>
        <v>0</v>
      </c>
      <c r="W202" s="21">
        <f>+Produccion_UO!W202</f>
        <v>0</v>
      </c>
      <c r="X202" s="21">
        <f>+Produccion_UO!X202</f>
        <v>0</v>
      </c>
      <c r="Y202" s="21">
        <f>+Produccion_UO!Y202</f>
        <v>0</v>
      </c>
      <c r="Z202" s="21">
        <f>+Produccion_UO!Z202</f>
        <v>0</v>
      </c>
      <c r="AA202" s="21">
        <f>+Produccion_UO!AA202</f>
        <v>0</v>
      </c>
      <c r="AB202" s="21">
        <f>+Produccion_UO!AB202</f>
        <v>0</v>
      </c>
      <c r="AC202" s="21">
        <f>+Produccion_UO!AC202</f>
        <v>0</v>
      </c>
      <c r="AD202" s="21">
        <f>+Produccion_UO!AD202</f>
        <v>0</v>
      </c>
      <c r="AE202" s="21">
        <f>+Produccion_UO!AE202</f>
        <v>0</v>
      </c>
      <c r="AF202" s="21">
        <f>+Produccion_UO!AF202</f>
        <v>0</v>
      </c>
      <c r="AG202" s="21">
        <f>+Produccion_UO!AG202</f>
        <v>0</v>
      </c>
      <c r="AH202" s="21">
        <f>+Produccion_UO!AH202</f>
        <v>0</v>
      </c>
      <c r="AI202" s="21">
        <f>+Produccion_UO!AI202</f>
        <v>0</v>
      </c>
      <c r="AJ202" s="21">
        <f>+Produccion_UO!AJ202</f>
        <v>0</v>
      </c>
      <c r="AK202" s="21">
        <f>+Produccion_UO!AK202</f>
        <v>0</v>
      </c>
      <c r="AL202" s="21">
        <f>+Produccion_UO!AL202</f>
        <v>0</v>
      </c>
      <c r="AM202" s="21">
        <f>+Produccion_UO!AM202</f>
        <v>0</v>
      </c>
      <c r="AN202" s="21">
        <f>+Produccion_UO!AN202</f>
        <v>0</v>
      </c>
      <c r="AO202" s="21">
        <f>+Produccion_UO!AO202</f>
        <v>0</v>
      </c>
      <c r="AP202" s="21">
        <f>+Produccion_UO!AP202</f>
        <v>0</v>
      </c>
      <c r="AQ202" s="21">
        <f>+Produccion_UO!AQ202</f>
        <v>0</v>
      </c>
      <c r="AR202" s="21">
        <f>+Produccion_UO!AR202</f>
        <v>0</v>
      </c>
    </row>
    <row r="203" spans="10:44" x14ac:dyDescent="0.25">
      <c r="J203" s="61" t="s">
        <v>141</v>
      </c>
      <c r="K203" s="41" t="s">
        <v>386</v>
      </c>
      <c r="L203" s="163" t="s">
        <v>681</v>
      </c>
      <c r="M203" s="21">
        <f>+Produccion_UO!M203</f>
        <v>70.988831658289129</v>
      </c>
      <c r="N203" s="21">
        <f>+Produccion_UO!N203</f>
        <v>66.076179510451894</v>
      </c>
      <c r="O203" s="21">
        <f>+Produccion_UO!O203</f>
        <v>60.896392959053017</v>
      </c>
      <c r="P203" s="21">
        <f>+Produccion_UO!P203</f>
        <v>55.71660640765414</v>
      </c>
      <c r="Q203" s="21">
        <f>+Produccion_UO!Q203</f>
        <v>50.536819856255164</v>
      </c>
      <c r="R203" s="21">
        <f>+Produccion_UO!R203</f>
        <v>44.984868886662667</v>
      </c>
      <c r="S203" s="21">
        <f>+Produccion_UO!S203</f>
        <v>39.432917917070156</v>
      </c>
      <c r="T203" s="21">
        <f>+Produccion_UO!T203</f>
        <v>35.598216287104933</v>
      </c>
      <c r="U203" s="21">
        <f>+Produccion_UO!U203</f>
        <v>29.522676136743552</v>
      </c>
      <c r="V203" s="21">
        <f>+Produccion_UO!V203</f>
        <v>0</v>
      </c>
      <c r="W203" s="21">
        <f>+Produccion_UO!W203</f>
        <v>0</v>
      </c>
      <c r="X203" s="21">
        <f>+Produccion_UO!X203</f>
        <v>0</v>
      </c>
      <c r="Y203" s="21">
        <f>+Produccion_UO!Y203</f>
        <v>0</v>
      </c>
      <c r="Z203" s="21">
        <f>+Produccion_UO!Z203</f>
        <v>0</v>
      </c>
      <c r="AA203" s="21">
        <f>+Produccion_UO!AA203</f>
        <v>0</v>
      </c>
      <c r="AB203" s="21">
        <f>+Produccion_UO!AB203</f>
        <v>0</v>
      </c>
      <c r="AC203" s="21">
        <f>+Produccion_UO!AC203</f>
        <v>0</v>
      </c>
      <c r="AD203" s="21">
        <f>+Produccion_UO!AD203</f>
        <v>0</v>
      </c>
      <c r="AE203" s="21">
        <f>+Produccion_UO!AE203</f>
        <v>0</v>
      </c>
      <c r="AF203" s="21">
        <f>+Produccion_UO!AF203</f>
        <v>0</v>
      </c>
      <c r="AG203" s="21">
        <f>+Produccion_UO!AG203</f>
        <v>0</v>
      </c>
      <c r="AH203" s="21">
        <f>+Produccion_UO!AH203</f>
        <v>0</v>
      </c>
      <c r="AI203" s="21">
        <f>+Produccion_UO!AI203</f>
        <v>0</v>
      </c>
      <c r="AJ203" s="21">
        <f>+Produccion_UO!AJ203</f>
        <v>0</v>
      </c>
      <c r="AK203" s="21">
        <f>+Produccion_UO!AK203</f>
        <v>0</v>
      </c>
      <c r="AL203" s="21">
        <f>+Produccion_UO!AL203</f>
        <v>0</v>
      </c>
      <c r="AM203" s="21">
        <f>+Produccion_UO!AM203</f>
        <v>0</v>
      </c>
      <c r="AN203" s="21">
        <f>+Produccion_UO!AN203</f>
        <v>0</v>
      </c>
      <c r="AO203" s="21">
        <f>+Produccion_UO!AO203</f>
        <v>0</v>
      </c>
      <c r="AP203" s="21">
        <f>+Produccion_UO!AP203</f>
        <v>0</v>
      </c>
      <c r="AQ203" s="21">
        <f>+Produccion_UO!AQ203</f>
        <v>0</v>
      </c>
      <c r="AR203" s="21">
        <f>+Produccion_UO!AR203</f>
        <v>0</v>
      </c>
    </row>
    <row r="204" spans="10:44" x14ac:dyDescent="0.25">
      <c r="J204" s="61" t="s">
        <v>142</v>
      </c>
      <c r="K204" s="41" t="s">
        <v>387</v>
      </c>
      <c r="L204" s="163" t="s">
        <v>682</v>
      </c>
      <c r="M204" s="21">
        <f>+Produccion_UO!M204</f>
        <v>12.504202942735182</v>
      </c>
      <c r="N204" s="21">
        <f>+Produccion_UO!N204</f>
        <v>11.658109925892166</v>
      </c>
      <c r="O204" s="21">
        <f>+Produccion_UO!O204</f>
        <v>11.126804636636976</v>
      </c>
      <c r="P204" s="21">
        <f>+Produccion_UO!P204</f>
        <v>10.59549934738174</v>
      </c>
      <c r="Q204" s="21">
        <f>+Produccion_UO!Q204</f>
        <v>10.064194058126505</v>
      </c>
      <c r="R204" s="21">
        <f>+Produccion_UO!R204</f>
        <v>9.2926510746386857</v>
      </c>
      <c r="S204" s="21">
        <f>+Produccion_UO!S204</f>
        <v>8.5209398483378553</v>
      </c>
      <c r="T204" s="21">
        <f>+Produccion_UO!T204</f>
        <v>7.8782644589755488</v>
      </c>
      <c r="U204" s="21">
        <f>+Produccion_UO!U204</f>
        <v>7.2355890696131988</v>
      </c>
      <c r="V204" s="21">
        <f>+Produccion_UO!V204</f>
        <v>6.6226958992124079</v>
      </c>
      <c r="W204" s="21">
        <f>+Produccion_UO!W204</f>
        <v>6.0098027288115707</v>
      </c>
      <c r="X204" s="21">
        <f>+Produccion_UO!X204</f>
        <v>5.3969095584107789</v>
      </c>
      <c r="Y204" s="21">
        <f>+Produccion_UO!Y204</f>
        <v>5.0797181358191068</v>
      </c>
      <c r="Z204" s="21">
        <f>+Produccion_UO!Z204</f>
        <v>4.7625267132274782</v>
      </c>
      <c r="AA204" s="21">
        <f>+Produccion_UO!AA204</f>
        <v>1.4365743715663271</v>
      </c>
      <c r="AB204" s="21">
        <f>+Produccion_UO!AB204</f>
        <v>0</v>
      </c>
      <c r="AC204" s="21">
        <f>+Produccion_UO!AC204</f>
        <v>0</v>
      </c>
      <c r="AD204" s="21">
        <f>+Produccion_UO!AD204</f>
        <v>0</v>
      </c>
      <c r="AE204" s="21">
        <f>+Produccion_UO!AE204</f>
        <v>0</v>
      </c>
      <c r="AF204" s="21">
        <f>+Produccion_UO!AF204</f>
        <v>0</v>
      </c>
      <c r="AG204" s="21">
        <f>+Produccion_UO!AG204</f>
        <v>0</v>
      </c>
      <c r="AH204" s="21">
        <f>+Produccion_UO!AH204</f>
        <v>0</v>
      </c>
      <c r="AI204" s="21">
        <f>+Produccion_UO!AI204</f>
        <v>0</v>
      </c>
      <c r="AJ204" s="21">
        <f>+Produccion_UO!AJ204</f>
        <v>0</v>
      </c>
      <c r="AK204" s="21">
        <f>+Produccion_UO!AK204</f>
        <v>0</v>
      </c>
      <c r="AL204" s="21">
        <f>+Produccion_UO!AL204</f>
        <v>0</v>
      </c>
      <c r="AM204" s="21">
        <f>+Produccion_UO!AM204</f>
        <v>0</v>
      </c>
      <c r="AN204" s="21">
        <f>+Produccion_UO!AN204</f>
        <v>0</v>
      </c>
      <c r="AO204" s="21">
        <f>+Produccion_UO!AO204</f>
        <v>0</v>
      </c>
      <c r="AP204" s="21">
        <f>+Produccion_UO!AP204</f>
        <v>0</v>
      </c>
      <c r="AQ204" s="21">
        <f>+Produccion_UO!AQ204</f>
        <v>0</v>
      </c>
      <c r="AR204" s="21">
        <f>+Produccion_UO!AR204</f>
        <v>0</v>
      </c>
    </row>
    <row r="205" spans="10:44" x14ac:dyDescent="0.25">
      <c r="J205" s="61" t="s">
        <v>140</v>
      </c>
      <c r="K205" s="41" t="s">
        <v>388</v>
      </c>
      <c r="L205" s="163" t="s">
        <v>680</v>
      </c>
      <c r="M205" s="21">
        <f>+Produccion_UO!M205</f>
        <v>0</v>
      </c>
      <c r="N205" s="21">
        <f>+Produccion_UO!N205</f>
        <v>0</v>
      </c>
      <c r="O205" s="21">
        <f>+Produccion_UO!O205</f>
        <v>0</v>
      </c>
      <c r="P205" s="21">
        <f>+Produccion_UO!P205</f>
        <v>0</v>
      </c>
      <c r="Q205" s="21">
        <f>+Produccion_UO!Q205</f>
        <v>0</v>
      </c>
      <c r="R205" s="21">
        <f>+Produccion_UO!R205</f>
        <v>0</v>
      </c>
      <c r="S205" s="21">
        <f>+Produccion_UO!S205</f>
        <v>0</v>
      </c>
      <c r="T205" s="21">
        <f>+Produccion_UO!T205</f>
        <v>0</v>
      </c>
      <c r="U205" s="21">
        <f>+Produccion_UO!U205</f>
        <v>0</v>
      </c>
      <c r="V205" s="21">
        <f>+Produccion_UO!V205</f>
        <v>0</v>
      </c>
      <c r="W205" s="21">
        <f>+Produccion_UO!W205</f>
        <v>0</v>
      </c>
      <c r="X205" s="21">
        <f>+Produccion_UO!X205</f>
        <v>0</v>
      </c>
      <c r="Y205" s="21">
        <f>+Produccion_UO!Y205</f>
        <v>0</v>
      </c>
      <c r="Z205" s="21">
        <f>+Produccion_UO!Z205</f>
        <v>0</v>
      </c>
      <c r="AA205" s="21">
        <f>+Produccion_UO!AA205</f>
        <v>0</v>
      </c>
      <c r="AB205" s="21">
        <f>+Produccion_UO!AB205</f>
        <v>0</v>
      </c>
      <c r="AC205" s="21">
        <f>+Produccion_UO!AC205</f>
        <v>0</v>
      </c>
      <c r="AD205" s="21">
        <f>+Produccion_UO!AD205</f>
        <v>0</v>
      </c>
      <c r="AE205" s="21">
        <f>+Produccion_UO!AE205</f>
        <v>0</v>
      </c>
      <c r="AF205" s="21">
        <f>+Produccion_UO!AF205</f>
        <v>0</v>
      </c>
      <c r="AG205" s="21">
        <f>+Produccion_UO!AG205</f>
        <v>0</v>
      </c>
      <c r="AH205" s="21">
        <f>+Produccion_UO!AH205</f>
        <v>0</v>
      </c>
      <c r="AI205" s="21">
        <f>+Produccion_UO!AI205</f>
        <v>0</v>
      </c>
      <c r="AJ205" s="21">
        <f>+Produccion_UO!AJ205</f>
        <v>0</v>
      </c>
      <c r="AK205" s="21">
        <f>+Produccion_UO!AK205</f>
        <v>0</v>
      </c>
      <c r="AL205" s="21">
        <f>+Produccion_UO!AL205</f>
        <v>0</v>
      </c>
      <c r="AM205" s="21">
        <f>+Produccion_UO!AM205</f>
        <v>0</v>
      </c>
      <c r="AN205" s="21">
        <f>+Produccion_UO!AN205</f>
        <v>0</v>
      </c>
      <c r="AO205" s="21">
        <f>+Produccion_UO!AO205</f>
        <v>0</v>
      </c>
      <c r="AP205" s="21">
        <f>+Produccion_UO!AP205</f>
        <v>0</v>
      </c>
      <c r="AQ205" s="21">
        <f>+Produccion_UO!AQ205</f>
        <v>0</v>
      </c>
      <c r="AR205" s="21">
        <f>+Produccion_UO!AR205</f>
        <v>0</v>
      </c>
    </row>
    <row r="206" spans="10:44" x14ac:dyDescent="0.25">
      <c r="J206" s="73"/>
      <c r="K206" s="73"/>
      <c r="L206" s="73"/>
      <c r="M206" s="75">
        <f>+SUM(M199:M205)</f>
        <v>453.01856504439462</v>
      </c>
      <c r="N206" s="75">
        <f t="shared" ref="N206:AR206" si="23">+SUM(N199:N205)</f>
        <v>433.97174315892801</v>
      </c>
      <c r="O206" s="75">
        <f t="shared" si="23"/>
        <v>408.18077188664995</v>
      </c>
      <c r="P206" s="75">
        <f t="shared" si="23"/>
        <v>387.08963314852326</v>
      </c>
      <c r="Q206" s="75">
        <f t="shared" si="23"/>
        <v>358.20433846365381</v>
      </c>
      <c r="R206" s="75">
        <f t="shared" si="23"/>
        <v>320.05966784277859</v>
      </c>
      <c r="S206" s="75">
        <f t="shared" si="23"/>
        <v>292.70840445165231</v>
      </c>
      <c r="T206" s="75">
        <f t="shared" si="23"/>
        <v>270.0541341874673</v>
      </c>
      <c r="U206" s="75">
        <f t="shared" si="23"/>
        <v>226.00342350151567</v>
      </c>
      <c r="V206" s="75">
        <f t="shared" si="23"/>
        <v>179.11210048990452</v>
      </c>
      <c r="W206" s="75">
        <f t="shared" si="23"/>
        <v>115.24843806568173</v>
      </c>
      <c r="X206" s="75">
        <f t="shared" si="23"/>
        <v>113.34703484332368</v>
      </c>
      <c r="Y206" s="75">
        <f t="shared" si="23"/>
        <v>113.02984342073201</v>
      </c>
      <c r="Z206" s="75">
        <f t="shared" si="23"/>
        <v>80.504196945721944</v>
      </c>
      <c r="AA206" s="75">
        <f t="shared" si="23"/>
        <v>1.4365743715663271</v>
      </c>
      <c r="AB206" s="75">
        <f t="shared" si="23"/>
        <v>0</v>
      </c>
      <c r="AC206" s="75">
        <f t="shared" si="23"/>
        <v>0</v>
      </c>
      <c r="AD206" s="75">
        <f t="shared" si="23"/>
        <v>0</v>
      </c>
      <c r="AE206" s="75">
        <f t="shared" si="23"/>
        <v>0</v>
      </c>
      <c r="AF206" s="75">
        <f t="shared" si="23"/>
        <v>0</v>
      </c>
      <c r="AG206" s="75">
        <f t="shared" si="23"/>
        <v>0</v>
      </c>
      <c r="AH206" s="75">
        <f t="shared" si="23"/>
        <v>0</v>
      </c>
      <c r="AI206" s="75">
        <f t="shared" si="23"/>
        <v>0</v>
      </c>
      <c r="AJ206" s="75">
        <f t="shared" si="23"/>
        <v>0</v>
      </c>
      <c r="AK206" s="75">
        <f t="shared" si="23"/>
        <v>0</v>
      </c>
      <c r="AL206" s="75">
        <f t="shared" si="23"/>
        <v>0</v>
      </c>
      <c r="AM206" s="75">
        <f t="shared" si="23"/>
        <v>0</v>
      </c>
      <c r="AN206" s="75">
        <f t="shared" si="23"/>
        <v>0</v>
      </c>
      <c r="AO206" s="75">
        <f t="shared" si="23"/>
        <v>0</v>
      </c>
      <c r="AP206" s="75">
        <f t="shared" si="23"/>
        <v>0</v>
      </c>
      <c r="AQ206" s="75">
        <f t="shared" si="23"/>
        <v>0</v>
      </c>
      <c r="AR206" s="75">
        <f t="shared" si="23"/>
        <v>0</v>
      </c>
    </row>
    <row r="208" spans="10:44" ht="18.75" x14ac:dyDescent="0.3">
      <c r="K208" s="34" t="str">
        <f>+Produccion_UO!K208</f>
        <v>7.2.1 Petróleo transportado por ELC</v>
      </c>
      <c r="L208" s="34"/>
    </row>
    <row r="209" spans="10:44" x14ac:dyDescent="0.25">
      <c r="J209" s="67" t="s">
        <v>435</v>
      </c>
      <c r="K209" s="2" t="s">
        <v>26</v>
      </c>
      <c r="L209" s="53"/>
    </row>
    <row r="210" spans="10:44" x14ac:dyDescent="0.25">
      <c r="J210" s="15"/>
      <c r="K210" s="16"/>
      <c r="L210" s="16"/>
    </row>
    <row r="211" spans="10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0:44" x14ac:dyDescent="0.25">
      <c r="J212" s="51" t="s">
        <v>391</v>
      </c>
      <c r="K212" s="13" t="s">
        <v>392</v>
      </c>
      <c r="L212" s="161" t="s">
        <v>678</v>
      </c>
      <c r="M212" s="21">
        <f>+Produccion_UO!M212</f>
        <v>0</v>
      </c>
      <c r="N212" s="21">
        <f>+Produccion_UO!N212</f>
        <v>0</v>
      </c>
      <c r="O212" s="21">
        <f>+Produccion_UO!O212</f>
        <v>0</v>
      </c>
      <c r="P212" s="21">
        <f>+Produccion_UO!P212</f>
        <v>0</v>
      </c>
      <c r="Q212" s="21">
        <f>+Produccion_UO!Q212</f>
        <v>0</v>
      </c>
      <c r="R212" s="21">
        <f>+Produccion_UO!R212</f>
        <v>0</v>
      </c>
      <c r="S212" s="21">
        <f>+Produccion_UO!S212</f>
        <v>0</v>
      </c>
      <c r="T212" s="21">
        <f>+Produccion_UO!T212</f>
        <v>0</v>
      </c>
      <c r="U212" s="21">
        <f>+Produccion_UO!U212</f>
        <v>0</v>
      </c>
      <c r="V212" s="21">
        <f>+Produccion_UO!V212</f>
        <v>0</v>
      </c>
      <c r="W212" s="21">
        <f>+Produccion_UO!W212</f>
        <v>0</v>
      </c>
      <c r="X212" s="21">
        <f>+Produccion_UO!X212</f>
        <v>0</v>
      </c>
      <c r="Y212" s="21">
        <f>+Produccion_UO!Y212</f>
        <v>0</v>
      </c>
      <c r="Z212" s="21">
        <f>+Produccion_UO!Z212</f>
        <v>0</v>
      </c>
      <c r="AA212" s="21">
        <f>+Produccion_UO!AA212</f>
        <v>0</v>
      </c>
      <c r="AB212" s="21">
        <f>+Produccion_UO!AB212</f>
        <v>0</v>
      </c>
      <c r="AC212" s="21">
        <f>+Produccion_UO!AC212</f>
        <v>0</v>
      </c>
      <c r="AD212" s="21">
        <f>+Produccion_UO!AD212</f>
        <v>0</v>
      </c>
      <c r="AE212" s="21">
        <f>+Produccion_UO!AE212</f>
        <v>0</v>
      </c>
      <c r="AF212" s="21">
        <f>+Produccion_UO!AF212</f>
        <v>0</v>
      </c>
      <c r="AG212" s="21">
        <f>+Produccion_UO!AG212</f>
        <v>0</v>
      </c>
      <c r="AH212" s="21">
        <f>+Produccion_UO!AH212</f>
        <v>0</v>
      </c>
      <c r="AI212" s="21">
        <f>+Produccion_UO!AI212</f>
        <v>0</v>
      </c>
      <c r="AJ212" s="21">
        <f>+Produccion_UO!AJ212</f>
        <v>0</v>
      </c>
      <c r="AK212" s="21">
        <f>+Produccion_UO!AK212</f>
        <v>0</v>
      </c>
      <c r="AL212" s="21">
        <f>+Produccion_UO!AL212</f>
        <v>0</v>
      </c>
      <c r="AM212" s="21">
        <f>+Produccion_UO!AM212</f>
        <v>0</v>
      </c>
      <c r="AN212" s="21">
        <f>+Produccion_UO!AN212</f>
        <v>0</v>
      </c>
      <c r="AO212" s="21">
        <f>+Produccion_UO!AO212</f>
        <v>0</v>
      </c>
      <c r="AP212" s="21">
        <f>+Produccion_UO!AP212</f>
        <v>0</v>
      </c>
      <c r="AQ212" s="21">
        <f>+Produccion_UO!AQ212</f>
        <v>0</v>
      </c>
      <c r="AR212" s="21">
        <f>+Produccion_UO!AR212</f>
        <v>0</v>
      </c>
    </row>
    <row r="213" spans="10:44" x14ac:dyDescent="0.25">
      <c r="J213" s="24" t="s">
        <v>138</v>
      </c>
      <c r="K213" s="13" t="s">
        <v>163</v>
      </c>
      <c r="L213" s="161" t="s">
        <v>679</v>
      </c>
      <c r="M213" s="21">
        <f>+Produccion_UO!M213+Produccion_UO!M214</f>
        <v>222.87407867697956</v>
      </c>
      <c r="N213" s="21">
        <f>+Produccion_UO!N213+Produccion_UO!N214</f>
        <v>219.81379572080752</v>
      </c>
      <c r="O213" s="21">
        <f>+Produccion_UO!O213+Produccion_UO!O214</f>
        <v>282.6660174288387</v>
      </c>
      <c r="P213" s="21">
        <f>+Produccion_UO!P213+Produccion_UO!P214</f>
        <v>309.82239429100474</v>
      </c>
      <c r="Q213" s="21">
        <f>+Produccion_UO!Q213+Produccion_UO!Q214</f>
        <v>267.83260474449094</v>
      </c>
      <c r="R213" s="21">
        <f>+Produccion_UO!R213+Produccion_UO!R214</f>
        <v>210.74186642383503</v>
      </c>
      <c r="S213" s="21">
        <f>+Produccion_UO!S213+Produccion_UO!S214</f>
        <v>189.80279554391691</v>
      </c>
      <c r="T213" s="21">
        <f>+Produccion_UO!T213+Produccion_UO!T214</f>
        <v>173.19830299709506</v>
      </c>
      <c r="U213" s="21">
        <f>+Produccion_UO!U213+Produccion_UO!U214</f>
        <v>97.674925322439648</v>
      </c>
      <c r="V213" s="21">
        <f>+Produccion_UO!V213+Produccion_UO!V214</f>
        <v>80.909613408074307</v>
      </c>
      <c r="W213" s="21">
        <f>+Produccion_UO!W213+Produccion_UO!W214</f>
        <v>17.623097098546374</v>
      </c>
      <c r="X213" s="21">
        <f>+Produccion_UO!X213+Produccion_UO!X214</f>
        <v>34.670405990994261</v>
      </c>
      <c r="Y213" s="21">
        <f>+Produccion_UO!Y213+Produccion_UO!Y214</f>
        <v>34.670405990994261</v>
      </c>
      <c r="Z213" s="21">
        <f>+Produccion_UO!Z213+Produccion_UO!Z214</f>
        <v>2.4433997850940594</v>
      </c>
      <c r="AA213" s="21">
        <f>+Produccion_UO!AA213+Produccion_UO!AA214</f>
        <v>0</v>
      </c>
      <c r="AB213" s="21">
        <f>+Produccion_UO!AB213+Produccion_UO!AB214</f>
        <v>0</v>
      </c>
      <c r="AC213" s="21">
        <f>+Produccion_UO!AC213+Produccion_UO!AC214</f>
        <v>0</v>
      </c>
      <c r="AD213" s="21">
        <f>+Produccion_UO!AD213+Produccion_UO!AD214</f>
        <v>0</v>
      </c>
      <c r="AE213" s="21">
        <f>+Produccion_UO!AE213+Produccion_UO!AE214</f>
        <v>0</v>
      </c>
      <c r="AF213" s="21">
        <f>+Produccion_UO!AF213+Produccion_UO!AF214</f>
        <v>0</v>
      </c>
      <c r="AG213" s="21">
        <f>+Produccion_UO!AG213+Produccion_UO!AG214</f>
        <v>0</v>
      </c>
      <c r="AH213" s="21">
        <f>+Produccion_UO!AH213+Produccion_UO!AH214</f>
        <v>0</v>
      </c>
      <c r="AI213" s="21">
        <f>+Produccion_UO!AI213+Produccion_UO!AI214</f>
        <v>0</v>
      </c>
      <c r="AJ213" s="21">
        <f>+Produccion_UO!AJ213+Produccion_UO!AJ214</f>
        <v>0</v>
      </c>
      <c r="AK213" s="21">
        <f>+Produccion_UO!AK213+Produccion_UO!AK214</f>
        <v>0</v>
      </c>
      <c r="AL213" s="21">
        <f>+Produccion_UO!AL213+Produccion_UO!AL214</f>
        <v>0</v>
      </c>
      <c r="AM213" s="21">
        <f>+Produccion_UO!AM213+Produccion_UO!AM214</f>
        <v>0</v>
      </c>
      <c r="AN213" s="21">
        <f>+Produccion_UO!AN213+Produccion_UO!AN214</f>
        <v>0</v>
      </c>
      <c r="AO213" s="21">
        <f>+Produccion_UO!AO213+Produccion_UO!AO214</f>
        <v>0</v>
      </c>
      <c r="AP213" s="21">
        <f>+Produccion_UO!AP213+Produccion_UO!AP214</f>
        <v>0</v>
      </c>
      <c r="AQ213" s="21">
        <f>+Produccion_UO!AQ213+Produccion_UO!AQ214</f>
        <v>0</v>
      </c>
      <c r="AR213" s="21">
        <f>+Produccion_UO!AR213+Produccion_UO!AR214</f>
        <v>0</v>
      </c>
    </row>
    <row r="214" spans="10:44" x14ac:dyDescent="0.25">
      <c r="J214" s="24" t="s">
        <v>137</v>
      </c>
      <c r="K214" s="13" t="s">
        <v>162</v>
      </c>
      <c r="L214" s="161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</row>
    <row r="215" spans="10:44" x14ac:dyDescent="0.25">
      <c r="J215" s="24" t="s">
        <v>139</v>
      </c>
      <c r="K215" s="13" t="s">
        <v>164</v>
      </c>
      <c r="L215" s="161" t="s">
        <v>683</v>
      </c>
      <c r="M215" s="21">
        <f>+Produccion_UO!M215</f>
        <v>0</v>
      </c>
      <c r="N215" s="21">
        <f>+Produccion_UO!N215</f>
        <v>0</v>
      </c>
      <c r="O215" s="21">
        <f>+Produccion_UO!O215</f>
        <v>0</v>
      </c>
      <c r="P215" s="21">
        <f>+Produccion_UO!P215</f>
        <v>0</v>
      </c>
      <c r="Q215" s="21">
        <f>+Produccion_UO!Q215</f>
        <v>0</v>
      </c>
      <c r="R215" s="21">
        <f>+Produccion_UO!R215</f>
        <v>0</v>
      </c>
      <c r="S215" s="21">
        <f>+Produccion_UO!S215</f>
        <v>0</v>
      </c>
      <c r="T215" s="21">
        <f>+Produccion_UO!T215</f>
        <v>0</v>
      </c>
      <c r="U215" s="21">
        <f>+Produccion_UO!U215</f>
        <v>0</v>
      </c>
      <c r="V215" s="21">
        <f>+Produccion_UO!V215</f>
        <v>0</v>
      </c>
      <c r="W215" s="21">
        <f>+Produccion_UO!W215</f>
        <v>0</v>
      </c>
      <c r="X215" s="21">
        <f>+Produccion_UO!X215</f>
        <v>0</v>
      </c>
      <c r="Y215" s="21">
        <f>+Produccion_UO!Y215</f>
        <v>0</v>
      </c>
      <c r="Z215" s="21">
        <f>+Produccion_UO!Z215</f>
        <v>0</v>
      </c>
      <c r="AA215" s="21">
        <f>+Produccion_UO!AA215</f>
        <v>0</v>
      </c>
      <c r="AB215" s="21">
        <f>+Produccion_UO!AB215</f>
        <v>0</v>
      </c>
      <c r="AC215" s="21">
        <f>+Produccion_UO!AC215</f>
        <v>0</v>
      </c>
      <c r="AD215" s="21">
        <f>+Produccion_UO!AD215</f>
        <v>0</v>
      </c>
      <c r="AE215" s="21">
        <f>+Produccion_UO!AE215</f>
        <v>0</v>
      </c>
      <c r="AF215" s="21">
        <f>+Produccion_UO!AF215</f>
        <v>0</v>
      </c>
      <c r="AG215" s="21">
        <f>+Produccion_UO!AG215</f>
        <v>0</v>
      </c>
      <c r="AH215" s="21">
        <f>+Produccion_UO!AH215</f>
        <v>0</v>
      </c>
      <c r="AI215" s="21">
        <f>+Produccion_UO!AI215</f>
        <v>0</v>
      </c>
      <c r="AJ215" s="21">
        <f>+Produccion_UO!AJ215</f>
        <v>0</v>
      </c>
      <c r="AK215" s="21">
        <f>+Produccion_UO!AK215</f>
        <v>0</v>
      </c>
      <c r="AL215" s="21">
        <f>+Produccion_UO!AL215</f>
        <v>0</v>
      </c>
      <c r="AM215" s="21">
        <f>+Produccion_UO!AM215</f>
        <v>0</v>
      </c>
      <c r="AN215" s="21">
        <f>+Produccion_UO!AN215</f>
        <v>0</v>
      </c>
      <c r="AO215" s="21">
        <f>+Produccion_UO!AO215</f>
        <v>0</v>
      </c>
      <c r="AP215" s="21">
        <f>+Produccion_UO!AP215</f>
        <v>0</v>
      </c>
      <c r="AQ215" s="21">
        <f>+Produccion_UO!AQ215</f>
        <v>0</v>
      </c>
      <c r="AR215" s="21">
        <f>+Produccion_UO!AR215</f>
        <v>0</v>
      </c>
    </row>
    <row r="216" spans="10:44" x14ac:dyDescent="0.25">
      <c r="J216" s="24" t="s">
        <v>141</v>
      </c>
      <c r="K216" s="13" t="s">
        <v>165</v>
      </c>
      <c r="L216" s="161" t="s">
        <v>681</v>
      </c>
      <c r="M216" s="21">
        <f>+Produccion_UO!M216</f>
        <v>0</v>
      </c>
      <c r="N216" s="21">
        <f>+Produccion_UO!N216</f>
        <v>0</v>
      </c>
      <c r="O216" s="21">
        <f>+Produccion_UO!O216</f>
        <v>0</v>
      </c>
      <c r="P216" s="21">
        <f>+Produccion_UO!P216</f>
        <v>25.757678345746182</v>
      </c>
      <c r="Q216" s="21">
        <f>+Produccion_UO!Q216</f>
        <v>20.443807958381761</v>
      </c>
      <c r="R216" s="21">
        <f>+Produccion_UO!R216</f>
        <v>14.748139313223295</v>
      </c>
      <c r="S216" s="21">
        <f>+Produccion_UO!S216</f>
        <v>9.0524706680647817</v>
      </c>
      <c r="T216" s="21">
        <f>+Produccion_UO!T216</f>
        <v>5.1185040395853525</v>
      </c>
      <c r="U216" s="21">
        <f>+Produccion_UO!U216</f>
        <v>0</v>
      </c>
      <c r="V216" s="21">
        <f>+Produccion_UO!V216</f>
        <v>0</v>
      </c>
      <c r="W216" s="21">
        <f>+Produccion_UO!W216</f>
        <v>0</v>
      </c>
      <c r="X216" s="21">
        <f>+Produccion_UO!X216</f>
        <v>0</v>
      </c>
      <c r="Y216" s="21">
        <f>+Produccion_UO!Y216</f>
        <v>0</v>
      </c>
      <c r="Z216" s="21">
        <f>+Produccion_UO!Z216</f>
        <v>0</v>
      </c>
      <c r="AA216" s="21">
        <f>+Produccion_UO!AA216</f>
        <v>0</v>
      </c>
      <c r="AB216" s="21">
        <f>+Produccion_UO!AB216</f>
        <v>0</v>
      </c>
      <c r="AC216" s="21">
        <f>+Produccion_UO!AC216</f>
        <v>0</v>
      </c>
      <c r="AD216" s="21">
        <f>+Produccion_UO!AD216</f>
        <v>0</v>
      </c>
      <c r="AE216" s="21">
        <f>+Produccion_UO!AE216</f>
        <v>0</v>
      </c>
      <c r="AF216" s="21">
        <f>+Produccion_UO!AF216</f>
        <v>0</v>
      </c>
      <c r="AG216" s="21">
        <f>+Produccion_UO!AG216</f>
        <v>0</v>
      </c>
      <c r="AH216" s="21">
        <f>+Produccion_UO!AH216</f>
        <v>0</v>
      </c>
      <c r="AI216" s="21">
        <f>+Produccion_UO!AI216</f>
        <v>0</v>
      </c>
      <c r="AJ216" s="21">
        <f>+Produccion_UO!AJ216</f>
        <v>0</v>
      </c>
      <c r="AK216" s="21">
        <f>+Produccion_UO!AK216</f>
        <v>0</v>
      </c>
      <c r="AL216" s="21">
        <f>+Produccion_UO!AL216</f>
        <v>0</v>
      </c>
      <c r="AM216" s="21">
        <f>+Produccion_UO!AM216</f>
        <v>0</v>
      </c>
      <c r="AN216" s="21">
        <f>+Produccion_UO!AN216</f>
        <v>0</v>
      </c>
      <c r="AO216" s="21">
        <f>+Produccion_UO!AO216</f>
        <v>0</v>
      </c>
      <c r="AP216" s="21">
        <f>+Produccion_UO!AP216</f>
        <v>0</v>
      </c>
      <c r="AQ216" s="21">
        <f>+Produccion_UO!AQ216</f>
        <v>0</v>
      </c>
      <c r="AR216" s="21">
        <f>+Produccion_UO!AR216</f>
        <v>0</v>
      </c>
    </row>
    <row r="217" spans="10:44" x14ac:dyDescent="0.25">
      <c r="J217" s="24" t="s">
        <v>142</v>
      </c>
      <c r="K217" s="13" t="s">
        <v>379</v>
      </c>
      <c r="L217" s="161" t="s">
        <v>682</v>
      </c>
      <c r="M217" s="21">
        <f>+Produccion_UO!M217</f>
        <v>0</v>
      </c>
      <c r="N217" s="21">
        <f>+Produccion_UO!N217</f>
        <v>0</v>
      </c>
      <c r="O217" s="21">
        <f>+Produccion_UO!O217</f>
        <v>0</v>
      </c>
      <c r="P217" s="21">
        <f>+Produccion_UO!P217</f>
        <v>0</v>
      </c>
      <c r="Q217" s="21">
        <f>+Produccion_UO!Q217</f>
        <v>0</v>
      </c>
      <c r="R217" s="21">
        <f>+Produccion_UO!R217</f>
        <v>0</v>
      </c>
      <c r="S217" s="21">
        <f>+Produccion_UO!S217</f>
        <v>0</v>
      </c>
      <c r="T217" s="21">
        <f>+Produccion_UO!T217</f>
        <v>0</v>
      </c>
      <c r="U217" s="21">
        <f>+Produccion_UO!U217</f>
        <v>0</v>
      </c>
      <c r="V217" s="21">
        <f>+Produccion_UO!V217</f>
        <v>0</v>
      </c>
      <c r="W217" s="21">
        <f>+Produccion_UO!W217</f>
        <v>0</v>
      </c>
      <c r="X217" s="21">
        <f>+Produccion_UO!X217</f>
        <v>0</v>
      </c>
      <c r="Y217" s="21">
        <f>+Produccion_UO!Y217</f>
        <v>0</v>
      </c>
      <c r="Z217" s="21">
        <f>+Produccion_UO!Z217</f>
        <v>0</v>
      </c>
      <c r="AA217" s="21">
        <f>+Produccion_UO!AA217</f>
        <v>0</v>
      </c>
      <c r="AB217" s="21">
        <f>+Produccion_UO!AB217</f>
        <v>0</v>
      </c>
      <c r="AC217" s="21">
        <f>+Produccion_UO!AC217</f>
        <v>0</v>
      </c>
      <c r="AD217" s="21">
        <f>+Produccion_UO!AD217</f>
        <v>0</v>
      </c>
      <c r="AE217" s="21">
        <f>+Produccion_UO!AE217</f>
        <v>0</v>
      </c>
      <c r="AF217" s="21">
        <f>+Produccion_UO!AF217</f>
        <v>0</v>
      </c>
      <c r="AG217" s="21">
        <f>+Produccion_UO!AG217</f>
        <v>0</v>
      </c>
      <c r="AH217" s="21">
        <f>+Produccion_UO!AH217</f>
        <v>0</v>
      </c>
      <c r="AI217" s="21">
        <f>+Produccion_UO!AI217</f>
        <v>0</v>
      </c>
      <c r="AJ217" s="21">
        <f>+Produccion_UO!AJ217</f>
        <v>0</v>
      </c>
      <c r="AK217" s="21">
        <f>+Produccion_UO!AK217</f>
        <v>0</v>
      </c>
      <c r="AL217" s="21">
        <f>+Produccion_UO!AL217</f>
        <v>0</v>
      </c>
      <c r="AM217" s="21">
        <f>+Produccion_UO!AM217</f>
        <v>0</v>
      </c>
      <c r="AN217" s="21">
        <f>+Produccion_UO!AN217</f>
        <v>0</v>
      </c>
      <c r="AO217" s="21">
        <f>+Produccion_UO!AO217</f>
        <v>0</v>
      </c>
      <c r="AP217" s="21">
        <f>+Produccion_UO!AP217</f>
        <v>0</v>
      </c>
      <c r="AQ217" s="21">
        <f>+Produccion_UO!AQ217</f>
        <v>0</v>
      </c>
      <c r="AR217" s="21">
        <f>+Produccion_UO!AR217</f>
        <v>0</v>
      </c>
    </row>
    <row r="218" spans="10:44" x14ac:dyDescent="0.25">
      <c r="J218" s="51" t="s">
        <v>140</v>
      </c>
      <c r="K218" s="13" t="s">
        <v>393</v>
      </c>
      <c r="L218" s="161" t="s">
        <v>680</v>
      </c>
      <c r="M218" s="21">
        <f>+Produccion_UO!M218</f>
        <v>0</v>
      </c>
      <c r="N218" s="21">
        <f>+Produccion_UO!N218</f>
        <v>0</v>
      </c>
      <c r="O218" s="21">
        <f>+Produccion_UO!O218</f>
        <v>0</v>
      </c>
      <c r="P218" s="21">
        <f>+Produccion_UO!P218</f>
        <v>0</v>
      </c>
      <c r="Q218" s="21">
        <f>+Produccion_UO!Q218</f>
        <v>0</v>
      </c>
      <c r="R218" s="21">
        <f>+Produccion_UO!R218</f>
        <v>0</v>
      </c>
      <c r="S218" s="21">
        <f>+Produccion_UO!S218</f>
        <v>0</v>
      </c>
      <c r="T218" s="21">
        <f>+Produccion_UO!T218</f>
        <v>0</v>
      </c>
      <c r="U218" s="21">
        <f>+Produccion_UO!U218</f>
        <v>0</v>
      </c>
      <c r="V218" s="21">
        <f>+Produccion_UO!V218</f>
        <v>0</v>
      </c>
      <c r="W218" s="21">
        <f>+Produccion_UO!W218</f>
        <v>0</v>
      </c>
      <c r="X218" s="21">
        <f>+Produccion_UO!X218</f>
        <v>0</v>
      </c>
      <c r="Y218" s="21">
        <f>+Produccion_UO!Y218</f>
        <v>0</v>
      </c>
      <c r="Z218" s="21">
        <f>+Produccion_UO!Z218</f>
        <v>0</v>
      </c>
      <c r="AA218" s="21">
        <f>+Produccion_UO!AA218</f>
        <v>0</v>
      </c>
      <c r="AB218" s="21">
        <f>+Produccion_UO!AB218</f>
        <v>0</v>
      </c>
      <c r="AC218" s="21">
        <f>+Produccion_UO!AC218</f>
        <v>0</v>
      </c>
      <c r="AD218" s="21">
        <f>+Produccion_UO!AD218</f>
        <v>0</v>
      </c>
      <c r="AE218" s="21">
        <f>+Produccion_UO!AE218</f>
        <v>0</v>
      </c>
      <c r="AF218" s="21">
        <f>+Produccion_UO!AF218</f>
        <v>0</v>
      </c>
      <c r="AG218" s="21">
        <f>+Produccion_UO!AG218</f>
        <v>0</v>
      </c>
      <c r="AH218" s="21">
        <f>+Produccion_UO!AH218</f>
        <v>0</v>
      </c>
      <c r="AI218" s="21">
        <f>+Produccion_UO!AI218</f>
        <v>0</v>
      </c>
      <c r="AJ218" s="21">
        <f>+Produccion_UO!AJ218</f>
        <v>0</v>
      </c>
      <c r="AK218" s="21">
        <f>+Produccion_UO!AK218</f>
        <v>0</v>
      </c>
      <c r="AL218" s="21">
        <f>+Produccion_UO!AL218</f>
        <v>0</v>
      </c>
      <c r="AM218" s="21">
        <f>+Produccion_UO!AM218</f>
        <v>0</v>
      </c>
      <c r="AN218" s="21">
        <f>+Produccion_UO!AN218</f>
        <v>0</v>
      </c>
      <c r="AO218" s="21">
        <f>+Produccion_UO!AO218</f>
        <v>0</v>
      </c>
      <c r="AP218" s="21">
        <f>+Produccion_UO!AP218</f>
        <v>0</v>
      </c>
      <c r="AQ218" s="21">
        <f>+Produccion_UO!AQ218</f>
        <v>0</v>
      </c>
      <c r="AR218" s="21">
        <f>+Produccion_UO!AR218</f>
        <v>0</v>
      </c>
    </row>
    <row r="219" spans="10:44" x14ac:dyDescent="0.25">
      <c r="J219" s="73"/>
      <c r="K219" s="73"/>
      <c r="L219" s="73"/>
      <c r="M219" s="75">
        <f>+SUM(M212:M218)</f>
        <v>222.87407867697956</v>
      </c>
      <c r="N219" s="75">
        <f t="shared" ref="N219" si="24">+SUM(N212:N218)</f>
        <v>219.81379572080752</v>
      </c>
      <c r="O219" s="75">
        <f t="shared" ref="O219:AR219" si="25">+SUM(O212:O218)</f>
        <v>282.6660174288387</v>
      </c>
      <c r="P219" s="75">
        <f t="shared" si="25"/>
        <v>335.58007263675091</v>
      </c>
      <c r="Q219" s="75">
        <f t="shared" si="25"/>
        <v>288.27641270287268</v>
      </c>
      <c r="R219" s="75">
        <f t="shared" si="25"/>
        <v>225.49000573705834</v>
      </c>
      <c r="S219" s="75">
        <f t="shared" si="25"/>
        <v>198.8552662119817</v>
      </c>
      <c r="T219" s="75">
        <f t="shared" si="25"/>
        <v>178.31680703668042</v>
      </c>
      <c r="U219" s="75">
        <f t="shared" si="25"/>
        <v>97.674925322439648</v>
      </c>
      <c r="V219" s="75">
        <f t="shared" si="25"/>
        <v>80.909613408074307</v>
      </c>
      <c r="W219" s="75">
        <f t="shared" si="25"/>
        <v>17.623097098546374</v>
      </c>
      <c r="X219" s="75">
        <f t="shared" si="25"/>
        <v>34.670405990994261</v>
      </c>
      <c r="Y219" s="75">
        <f t="shared" si="25"/>
        <v>34.670405990994261</v>
      </c>
      <c r="Z219" s="75">
        <f t="shared" si="25"/>
        <v>2.4433997850940594</v>
      </c>
      <c r="AA219" s="75">
        <f t="shared" si="25"/>
        <v>0</v>
      </c>
      <c r="AB219" s="75">
        <f t="shared" si="25"/>
        <v>0</v>
      </c>
      <c r="AC219" s="75">
        <f t="shared" si="25"/>
        <v>0</v>
      </c>
      <c r="AD219" s="75">
        <f t="shared" si="25"/>
        <v>0</v>
      </c>
      <c r="AE219" s="75">
        <f t="shared" si="25"/>
        <v>0</v>
      </c>
      <c r="AF219" s="75">
        <f t="shared" si="25"/>
        <v>0</v>
      </c>
      <c r="AG219" s="75">
        <f t="shared" si="25"/>
        <v>0</v>
      </c>
      <c r="AH219" s="75">
        <f t="shared" si="25"/>
        <v>0</v>
      </c>
      <c r="AI219" s="75">
        <f t="shared" si="25"/>
        <v>0</v>
      </c>
      <c r="AJ219" s="75">
        <f t="shared" si="25"/>
        <v>0</v>
      </c>
      <c r="AK219" s="75">
        <f t="shared" si="25"/>
        <v>0</v>
      </c>
      <c r="AL219" s="75">
        <f t="shared" si="25"/>
        <v>0</v>
      </c>
      <c r="AM219" s="75">
        <f t="shared" si="25"/>
        <v>0</v>
      </c>
      <c r="AN219" s="75">
        <f t="shared" si="25"/>
        <v>0</v>
      </c>
      <c r="AO219" s="75">
        <f t="shared" si="25"/>
        <v>0</v>
      </c>
      <c r="AP219" s="75">
        <f t="shared" si="25"/>
        <v>0</v>
      </c>
      <c r="AQ219" s="75">
        <f t="shared" si="25"/>
        <v>0</v>
      </c>
      <c r="AR219" s="75">
        <f t="shared" si="25"/>
        <v>0</v>
      </c>
    </row>
    <row r="221" spans="10:44" ht="18.75" x14ac:dyDescent="0.3">
      <c r="K221" s="34" t="str">
        <f>+Produccion_UO!K221</f>
        <v>7.2.2 Petróleo transportado por FUEL</v>
      </c>
      <c r="L221" s="34"/>
    </row>
    <row r="222" spans="10:44" x14ac:dyDescent="0.25">
      <c r="J222" s="67" t="s">
        <v>435</v>
      </c>
      <c r="K222" s="2" t="s">
        <v>26</v>
      </c>
      <c r="L222" s="53"/>
    </row>
    <row r="223" spans="10:44" x14ac:dyDescent="0.25">
      <c r="J223" s="15"/>
      <c r="K223" s="16"/>
      <c r="L223" s="16"/>
    </row>
    <row r="224" spans="10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0:44" x14ac:dyDescent="0.25">
      <c r="J225" s="51" t="s">
        <v>391</v>
      </c>
      <c r="K225" s="13" t="s">
        <v>394</v>
      </c>
      <c r="L225" s="161" t="s">
        <v>678</v>
      </c>
      <c r="M225" s="21">
        <f>+Produccion_UO!M225</f>
        <v>0</v>
      </c>
      <c r="N225" s="21">
        <f>+Produccion_UO!N225+Produccion_UO!N227</f>
        <v>134.13537924001483</v>
      </c>
      <c r="O225" s="21">
        <f>+Produccion_UO!O225+Produccion_UO!O227</f>
        <v>9.0382866401381126</v>
      </c>
      <c r="P225" s="21">
        <f>+Produccion_UO!P225+Produccion_UO!P227</f>
        <v>8.8680217043924241</v>
      </c>
      <c r="Q225" s="21">
        <f>+Produccion_UO!Q225+Produccion_UO!Q227</f>
        <v>27.784192088526666</v>
      </c>
      <c r="R225" s="21">
        <f>+Produccion_UO!R225+Produccion_UO!R227</f>
        <v>53.154337423223346</v>
      </c>
      <c r="S225" s="21">
        <f>+Produccion_UO!S225+Produccion_UO!S227</f>
        <v>53.166390789744248</v>
      </c>
      <c r="T225" s="21">
        <f>+Produccion_UO!T225+Produccion_UO!T227</f>
        <v>53.175948999642799</v>
      </c>
      <c r="U225" s="21">
        <f>+Produccion_UO!U225+Produccion_UO!U227</f>
        <v>91.570232972719253</v>
      </c>
      <c r="V225" s="21">
        <f>+Produccion_UO!V225+Produccion_UO!V227</f>
        <v>91.579791182617811</v>
      </c>
      <c r="W225" s="21">
        <f>+Produccion_UO!W225+Produccion_UO!W227</f>
        <v>91.615538238323779</v>
      </c>
      <c r="X225" s="21">
        <f>+Produccion_UO!X225+Produccion_UO!X227</f>
        <v>73.279719293918632</v>
      </c>
      <c r="Y225" s="21">
        <f>+Produccion_UO!Y225+Produccion_UO!Y227</f>
        <v>73.279719293918632</v>
      </c>
      <c r="Z225" s="21">
        <f>+Produccion_UO!Z225+Produccion_UO!Z227</f>
        <v>73.298270447400412</v>
      </c>
      <c r="AA225" s="21">
        <f>+Produccion_UO!AA225+Produccion_UO!AA227</f>
        <v>0</v>
      </c>
      <c r="AB225" s="21">
        <f>+Produccion_UO!AB225+Produccion_UO!AB227</f>
        <v>0</v>
      </c>
      <c r="AC225" s="21">
        <f>+Produccion_UO!AC225+Produccion_UO!AC227</f>
        <v>0</v>
      </c>
      <c r="AD225" s="21">
        <f>+Produccion_UO!AD225+Produccion_UO!AD227</f>
        <v>0</v>
      </c>
      <c r="AE225" s="21">
        <f>+Produccion_UO!AE225+Produccion_UO!AE227</f>
        <v>0</v>
      </c>
      <c r="AF225" s="21">
        <f>+Produccion_UO!AF225+Produccion_UO!AF227</f>
        <v>0</v>
      </c>
      <c r="AG225" s="21">
        <f>+Produccion_UO!AG225+Produccion_UO!AG227</f>
        <v>0</v>
      </c>
      <c r="AH225" s="21">
        <f>+Produccion_UO!AH225+Produccion_UO!AH227</f>
        <v>0</v>
      </c>
      <c r="AI225" s="21">
        <f>+Produccion_UO!AI225+Produccion_UO!AI227</f>
        <v>0</v>
      </c>
      <c r="AJ225" s="21">
        <f>+Produccion_UO!AJ225+Produccion_UO!AJ227</f>
        <v>0</v>
      </c>
      <c r="AK225" s="21">
        <f>+Produccion_UO!AK225+Produccion_UO!AK227</f>
        <v>0</v>
      </c>
      <c r="AL225" s="21">
        <f>+Produccion_UO!AL225+Produccion_UO!AL227</f>
        <v>0</v>
      </c>
      <c r="AM225" s="21">
        <f>+Produccion_UO!AM225+Produccion_UO!AM227</f>
        <v>0</v>
      </c>
      <c r="AN225" s="21">
        <f>+Produccion_UO!AN225+Produccion_UO!AN227</f>
        <v>0</v>
      </c>
      <c r="AO225" s="21">
        <f>+Produccion_UO!AO225+Produccion_UO!AO227</f>
        <v>0</v>
      </c>
      <c r="AP225" s="21">
        <f>+Produccion_UO!AP225+Produccion_UO!AP227</f>
        <v>0</v>
      </c>
      <c r="AQ225" s="21">
        <f>+Produccion_UO!AQ225+Produccion_UO!AQ227</f>
        <v>0</v>
      </c>
      <c r="AR225" s="21">
        <f>+Produccion_UO!AR225+Produccion_UO!AR227</f>
        <v>0</v>
      </c>
    </row>
    <row r="226" spans="10:44" x14ac:dyDescent="0.25">
      <c r="J226" s="24" t="s">
        <v>138</v>
      </c>
      <c r="K226" s="13" t="s">
        <v>395</v>
      </c>
      <c r="L226" s="161" t="s">
        <v>679</v>
      </c>
      <c r="M226" s="21">
        <f>+Produccion_UO!M226+Produccion_UO!M227</f>
        <v>144.22989962619693</v>
      </c>
      <c r="N226" s="21">
        <f>+Produccion_UO!N226</f>
        <v>0</v>
      </c>
      <c r="O226" s="21">
        <f>+Produccion_UO!O226</f>
        <v>42.265575142057273</v>
      </c>
      <c r="P226" s="21">
        <f>+Produccion_UO!P226</f>
        <v>0</v>
      </c>
      <c r="Q226" s="21">
        <f>+Produccion_UO!Q226</f>
        <v>0</v>
      </c>
      <c r="R226" s="21">
        <f>+Produccion_UO!R226</f>
        <v>0</v>
      </c>
      <c r="S226" s="21">
        <f>+Produccion_UO!S226</f>
        <v>0</v>
      </c>
      <c r="T226" s="21">
        <f>+Produccion_UO!T226</f>
        <v>0</v>
      </c>
      <c r="U226" s="21">
        <f>+Produccion_UO!U226</f>
        <v>0</v>
      </c>
      <c r="V226" s="21">
        <f>+Produccion_UO!V226</f>
        <v>0</v>
      </c>
      <c r="W226" s="21">
        <f>+Produccion_UO!W226</f>
        <v>0</v>
      </c>
      <c r="X226" s="21">
        <f>+Produccion_UO!X226</f>
        <v>0</v>
      </c>
      <c r="Y226" s="21">
        <f>+Produccion_UO!Y226</f>
        <v>0</v>
      </c>
      <c r="Z226" s="21">
        <f>+Produccion_UO!Z226</f>
        <v>0</v>
      </c>
      <c r="AA226" s="21">
        <f>+Produccion_UO!AA226</f>
        <v>0</v>
      </c>
      <c r="AB226" s="21">
        <f>+Produccion_UO!AB226</f>
        <v>0</v>
      </c>
      <c r="AC226" s="21">
        <f>+Produccion_UO!AC226</f>
        <v>0</v>
      </c>
      <c r="AD226" s="21">
        <f>+Produccion_UO!AD226</f>
        <v>0</v>
      </c>
      <c r="AE226" s="21">
        <f>+Produccion_UO!AE226</f>
        <v>0</v>
      </c>
      <c r="AF226" s="21">
        <f>+Produccion_UO!AF226</f>
        <v>0</v>
      </c>
      <c r="AG226" s="21">
        <f>+Produccion_UO!AG226</f>
        <v>0</v>
      </c>
      <c r="AH226" s="21">
        <f>+Produccion_UO!AH226</f>
        <v>0</v>
      </c>
      <c r="AI226" s="21">
        <f>+Produccion_UO!AI226</f>
        <v>0</v>
      </c>
      <c r="AJ226" s="21">
        <f>+Produccion_UO!AJ226</f>
        <v>0</v>
      </c>
      <c r="AK226" s="21">
        <f>+Produccion_UO!AK226</f>
        <v>0</v>
      </c>
      <c r="AL226" s="21">
        <f>+Produccion_UO!AL226</f>
        <v>0</v>
      </c>
      <c r="AM226" s="21">
        <f>+Produccion_UO!AM226</f>
        <v>0</v>
      </c>
      <c r="AN226" s="21">
        <f>+Produccion_UO!AN226</f>
        <v>0</v>
      </c>
      <c r="AO226" s="21">
        <f>+Produccion_UO!AO226</f>
        <v>0</v>
      </c>
      <c r="AP226" s="21">
        <f>+Produccion_UO!AP226</f>
        <v>0</v>
      </c>
      <c r="AQ226" s="21">
        <f>+Produccion_UO!AQ226</f>
        <v>0</v>
      </c>
      <c r="AR226" s="21">
        <f>+Produccion_UO!AR226</f>
        <v>0</v>
      </c>
    </row>
    <row r="227" spans="10:44" x14ac:dyDescent="0.25">
      <c r="J227" s="24" t="s">
        <v>137</v>
      </c>
      <c r="K227" s="13" t="s">
        <v>166</v>
      </c>
      <c r="L227" s="161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</row>
    <row r="228" spans="10:44" x14ac:dyDescent="0.25">
      <c r="J228" s="24" t="s">
        <v>139</v>
      </c>
      <c r="K228" s="13" t="s">
        <v>167</v>
      </c>
      <c r="L228" s="161" t="s">
        <v>683</v>
      </c>
      <c r="M228" s="21">
        <f>+Produccion_UO!M228</f>
        <v>2.4215521401938145</v>
      </c>
      <c r="N228" s="21">
        <f>+Produccion_UO!N228</f>
        <v>2.2882787617615494</v>
      </c>
      <c r="O228" s="21">
        <f>+Produccion_UO!O228</f>
        <v>2.1876950799258745</v>
      </c>
      <c r="P228" s="21">
        <f>+Produccion_UO!P228</f>
        <v>2.0871113980902041</v>
      </c>
      <c r="Q228" s="21">
        <f>+Produccion_UO!Q228</f>
        <v>1.9865277162545292</v>
      </c>
      <c r="R228" s="21">
        <f>+Produccion_UO!R228</f>
        <v>1.8859440344188587</v>
      </c>
      <c r="S228" s="21">
        <f>+Produccion_UO!S228</f>
        <v>1.7853603525831838</v>
      </c>
      <c r="T228" s="21">
        <f>+Produccion_UO!T228</f>
        <v>0.20340144464898979</v>
      </c>
      <c r="U228" s="21">
        <f>+Produccion_UO!U228</f>
        <v>0</v>
      </c>
      <c r="V228" s="21">
        <f>+Produccion_UO!V228</f>
        <v>0</v>
      </c>
      <c r="W228" s="21">
        <f>+Produccion_UO!W228</f>
        <v>0</v>
      </c>
      <c r="X228" s="21">
        <f>+Produccion_UO!X228</f>
        <v>0</v>
      </c>
      <c r="Y228" s="21">
        <f>+Produccion_UO!Y228</f>
        <v>0</v>
      </c>
      <c r="Z228" s="21">
        <f>+Produccion_UO!Z228</f>
        <v>0</v>
      </c>
      <c r="AA228" s="21">
        <f>+Produccion_UO!AA228</f>
        <v>0</v>
      </c>
      <c r="AB228" s="21">
        <f>+Produccion_UO!AB228</f>
        <v>0</v>
      </c>
      <c r="AC228" s="21">
        <f>+Produccion_UO!AC228</f>
        <v>0</v>
      </c>
      <c r="AD228" s="21">
        <f>+Produccion_UO!AD228</f>
        <v>0</v>
      </c>
      <c r="AE228" s="21">
        <f>+Produccion_UO!AE228</f>
        <v>0</v>
      </c>
      <c r="AF228" s="21">
        <f>+Produccion_UO!AF228</f>
        <v>0</v>
      </c>
      <c r="AG228" s="21">
        <f>+Produccion_UO!AG228</f>
        <v>0</v>
      </c>
      <c r="AH228" s="21">
        <f>+Produccion_UO!AH228</f>
        <v>0</v>
      </c>
      <c r="AI228" s="21">
        <f>+Produccion_UO!AI228</f>
        <v>0</v>
      </c>
      <c r="AJ228" s="21">
        <f>+Produccion_UO!AJ228</f>
        <v>0</v>
      </c>
      <c r="AK228" s="21">
        <f>+Produccion_UO!AK228</f>
        <v>0</v>
      </c>
      <c r="AL228" s="21">
        <f>+Produccion_UO!AL228</f>
        <v>0</v>
      </c>
      <c r="AM228" s="21">
        <f>+Produccion_UO!AM228</f>
        <v>0</v>
      </c>
      <c r="AN228" s="21">
        <f>+Produccion_UO!AN228</f>
        <v>0</v>
      </c>
      <c r="AO228" s="21">
        <f>+Produccion_UO!AO228</f>
        <v>0</v>
      </c>
      <c r="AP228" s="21">
        <f>+Produccion_UO!AP228</f>
        <v>0</v>
      </c>
      <c r="AQ228" s="21">
        <f>+Produccion_UO!AQ228</f>
        <v>0</v>
      </c>
      <c r="AR228" s="21">
        <f>+Produccion_UO!AR228</f>
        <v>0</v>
      </c>
    </row>
    <row r="229" spans="10:44" x14ac:dyDescent="0.25">
      <c r="J229" s="24" t="s">
        <v>141</v>
      </c>
      <c r="K229" s="13" t="s">
        <v>168</v>
      </c>
      <c r="L229" s="161" t="s">
        <v>681</v>
      </c>
      <c r="M229" s="21">
        <f>+Produccion_UO!M229</f>
        <v>70.988831658289129</v>
      </c>
      <c r="N229" s="21">
        <f>+Produccion_UO!N229</f>
        <v>66.076179510451894</v>
      </c>
      <c r="O229" s="21">
        <f>+Produccion_UO!O229</f>
        <v>60.896392959053017</v>
      </c>
      <c r="P229" s="21">
        <f>+Produccion_UO!P229</f>
        <v>29.958928061907962</v>
      </c>
      <c r="Q229" s="21">
        <f>+Produccion_UO!Q229</f>
        <v>30.093011897873406</v>
      </c>
      <c r="R229" s="21">
        <f>+Produccion_UO!R229</f>
        <v>30.236729573439369</v>
      </c>
      <c r="S229" s="21">
        <f>+Produccion_UO!S229</f>
        <v>30.380447249005378</v>
      </c>
      <c r="T229" s="21">
        <f>+Produccion_UO!T229</f>
        <v>30.479712247519579</v>
      </c>
      <c r="U229" s="21">
        <f>+Produccion_UO!U229</f>
        <v>29.522676136743552</v>
      </c>
      <c r="V229" s="21">
        <f>+Produccion_UO!V229</f>
        <v>0</v>
      </c>
      <c r="W229" s="21">
        <f>+Produccion_UO!W229</f>
        <v>0</v>
      </c>
      <c r="X229" s="21">
        <f>+Produccion_UO!X229</f>
        <v>0</v>
      </c>
      <c r="Y229" s="21">
        <f>+Produccion_UO!Y229</f>
        <v>0</v>
      </c>
      <c r="Z229" s="21">
        <f>+Produccion_UO!Z229</f>
        <v>0</v>
      </c>
      <c r="AA229" s="21">
        <f>+Produccion_UO!AA229</f>
        <v>0</v>
      </c>
      <c r="AB229" s="21">
        <f>+Produccion_UO!AB229</f>
        <v>0</v>
      </c>
      <c r="AC229" s="21">
        <f>+Produccion_UO!AC229</f>
        <v>0</v>
      </c>
      <c r="AD229" s="21">
        <f>+Produccion_UO!AD229</f>
        <v>0</v>
      </c>
      <c r="AE229" s="21">
        <f>+Produccion_UO!AE229</f>
        <v>0</v>
      </c>
      <c r="AF229" s="21">
        <f>+Produccion_UO!AF229</f>
        <v>0</v>
      </c>
      <c r="AG229" s="21">
        <f>+Produccion_UO!AG229</f>
        <v>0</v>
      </c>
      <c r="AH229" s="21">
        <f>+Produccion_UO!AH229</f>
        <v>0</v>
      </c>
      <c r="AI229" s="21">
        <f>+Produccion_UO!AI229</f>
        <v>0</v>
      </c>
      <c r="AJ229" s="21">
        <f>+Produccion_UO!AJ229</f>
        <v>0</v>
      </c>
      <c r="AK229" s="21">
        <f>+Produccion_UO!AK229</f>
        <v>0</v>
      </c>
      <c r="AL229" s="21">
        <f>+Produccion_UO!AL229</f>
        <v>0</v>
      </c>
      <c r="AM229" s="21">
        <f>+Produccion_UO!AM229</f>
        <v>0</v>
      </c>
      <c r="AN229" s="21">
        <f>+Produccion_UO!AN229</f>
        <v>0</v>
      </c>
      <c r="AO229" s="21">
        <f>+Produccion_UO!AO229</f>
        <v>0</v>
      </c>
      <c r="AP229" s="21">
        <f>+Produccion_UO!AP229</f>
        <v>0</v>
      </c>
      <c r="AQ229" s="21">
        <f>+Produccion_UO!AQ229</f>
        <v>0</v>
      </c>
      <c r="AR229" s="21">
        <f>+Produccion_UO!AR229</f>
        <v>0</v>
      </c>
    </row>
    <row r="230" spans="10:44" x14ac:dyDescent="0.25">
      <c r="J230" s="24" t="s">
        <v>142</v>
      </c>
      <c r="K230" s="13" t="s">
        <v>169</v>
      </c>
      <c r="L230" s="161" t="s">
        <v>682</v>
      </c>
      <c r="M230" s="21">
        <f>+Produccion_UO!M230</f>
        <v>12.504202942735182</v>
      </c>
      <c r="N230" s="21">
        <f>+Produccion_UO!N230</f>
        <v>11.658109925892166</v>
      </c>
      <c r="O230" s="21">
        <f>+Produccion_UO!O230</f>
        <v>11.126804636636976</v>
      </c>
      <c r="P230" s="21">
        <f>+Produccion_UO!P230</f>
        <v>10.59549934738174</v>
      </c>
      <c r="Q230" s="21">
        <f>+Produccion_UO!Q230</f>
        <v>10.064194058126505</v>
      </c>
      <c r="R230" s="21">
        <f>+Produccion_UO!R230</f>
        <v>9.2926510746386857</v>
      </c>
      <c r="S230" s="21">
        <f>+Produccion_UO!S230</f>
        <v>8.5209398483378553</v>
      </c>
      <c r="T230" s="21">
        <f>+Produccion_UO!T230</f>
        <v>7.8782644589755488</v>
      </c>
      <c r="U230" s="21">
        <f>+Produccion_UO!U230</f>
        <v>7.2355890696131988</v>
      </c>
      <c r="V230" s="21">
        <f>+Produccion_UO!V230</f>
        <v>6.6226958992124079</v>
      </c>
      <c r="W230" s="21">
        <f>+Produccion_UO!W230</f>
        <v>6.0098027288115707</v>
      </c>
      <c r="X230" s="21">
        <f>+Produccion_UO!X230</f>
        <v>5.3969095584107789</v>
      </c>
      <c r="Y230" s="21">
        <f>+Produccion_UO!Y230</f>
        <v>5.0797181358191068</v>
      </c>
      <c r="Z230" s="21">
        <f>+Produccion_UO!Z230</f>
        <v>4.7625267132274782</v>
      </c>
      <c r="AA230" s="21">
        <f>+Produccion_UO!AA230</f>
        <v>1.4365743715663271</v>
      </c>
      <c r="AB230" s="21">
        <f>+Produccion_UO!AB230</f>
        <v>0</v>
      </c>
      <c r="AC230" s="21">
        <f>+Produccion_UO!AC230</f>
        <v>0</v>
      </c>
      <c r="AD230" s="21">
        <f>+Produccion_UO!AD230</f>
        <v>0</v>
      </c>
      <c r="AE230" s="21">
        <f>+Produccion_UO!AE230</f>
        <v>0</v>
      </c>
      <c r="AF230" s="21">
        <f>+Produccion_UO!AF230</f>
        <v>0</v>
      </c>
      <c r="AG230" s="21">
        <f>+Produccion_UO!AG230</f>
        <v>0</v>
      </c>
      <c r="AH230" s="21">
        <f>+Produccion_UO!AH230</f>
        <v>0</v>
      </c>
      <c r="AI230" s="21">
        <f>+Produccion_UO!AI230</f>
        <v>0</v>
      </c>
      <c r="AJ230" s="21">
        <f>+Produccion_UO!AJ230</f>
        <v>0</v>
      </c>
      <c r="AK230" s="21">
        <f>+Produccion_UO!AK230</f>
        <v>0</v>
      </c>
      <c r="AL230" s="21">
        <f>+Produccion_UO!AL230</f>
        <v>0</v>
      </c>
      <c r="AM230" s="21">
        <f>+Produccion_UO!AM230</f>
        <v>0</v>
      </c>
      <c r="AN230" s="21">
        <f>+Produccion_UO!AN230</f>
        <v>0</v>
      </c>
      <c r="AO230" s="21">
        <f>+Produccion_UO!AO230</f>
        <v>0</v>
      </c>
      <c r="AP230" s="21">
        <f>+Produccion_UO!AP230</f>
        <v>0</v>
      </c>
      <c r="AQ230" s="21">
        <f>+Produccion_UO!AQ230</f>
        <v>0</v>
      </c>
      <c r="AR230" s="21">
        <f>+Produccion_UO!AR230</f>
        <v>0</v>
      </c>
    </row>
    <row r="231" spans="10:44" x14ac:dyDescent="0.25">
      <c r="J231" s="51" t="s">
        <v>140</v>
      </c>
      <c r="K231" s="13" t="s">
        <v>396</v>
      </c>
      <c r="L231" s="161" t="s">
        <v>680</v>
      </c>
      <c r="M231" s="21">
        <f>+Produccion_UO!M231</f>
        <v>0</v>
      </c>
      <c r="N231" s="21">
        <f>+Produccion_UO!N231</f>
        <v>0</v>
      </c>
      <c r="O231" s="21">
        <f>+Produccion_UO!O231</f>
        <v>0</v>
      </c>
      <c r="P231" s="21">
        <f>+Produccion_UO!P231</f>
        <v>0</v>
      </c>
      <c r="Q231" s="21">
        <f>+Produccion_UO!Q231</f>
        <v>0</v>
      </c>
      <c r="R231" s="21">
        <f>+Produccion_UO!R231</f>
        <v>0</v>
      </c>
      <c r="S231" s="21">
        <f>+Produccion_UO!S231</f>
        <v>0</v>
      </c>
      <c r="T231" s="21">
        <f>+Produccion_UO!T231</f>
        <v>0</v>
      </c>
      <c r="U231" s="21">
        <f>+Produccion_UO!U231</f>
        <v>0</v>
      </c>
      <c r="V231" s="21">
        <f>+Produccion_UO!V231</f>
        <v>0</v>
      </c>
      <c r="W231" s="21">
        <f>+Produccion_UO!W231</f>
        <v>0</v>
      </c>
      <c r="X231" s="21">
        <f>+Produccion_UO!X231</f>
        <v>0</v>
      </c>
      <c r="Y231" s="21">
        <f>+Produccion_UO!Y231</f>
        <v>0</v>
      </c>
      <c r="Z231" s="21">
        <f>+Produccion_UO!Z231</f>
        <v>0</v>
      </c>
      <c r="AA231" s="21">
        <f>+Produccion_UO!AA231</f>
        <v>0</v>
      </c>
      <c r="AB231" s="21">
        <f>+Produccion_UO!AB231</f>
        <v>0</v>
      </c>
      <c r="AC231" s="21">
        <f>+Produccion_UO!AC231</f>
        <v>0</v>
      </c>
      <c r="AD231" s="21">
        <f>+Produccion_UO!AD231</f>
        <v>0</v>
      </c>
      <c r="AE231" s="21">
        <f>+Produccion_UO!AE231</f>
        <v>0</v>
      </c>
      <c r="AF231" s="21">
        <f>+Produccion_UO!AF231</f>
        <v>0</v>
      </c>
      <c r="AG231" s="21">
        <f>+Produccion_UO!AG231</f>
        <v>0</v>
      </c>
      <c r="AH231" s="21">
        <f>+Produccion_UO!AH231</f>
        <v>0</v>
      </c>
      <c r="AI231" s="21">
        <f>+Produccion_UO!AI231</f>
        <v>0</v>
      </c>
      <c r="AJ231" s="21">
        <f>+Produccion_UO!AJ231</f>
        <v>0</v>
      </c>
      <c r="AK231" s="21">
        <f>+Produccion_UO!AK231</f>
        <v>0</v>
      </c>
      <c r="AL231" s="21">
        <f>+Produccion_UO!AL231</f>
        <v>0</v>
      </c>
      <c r="AM231" s="21">
        <f>+Produccion_UO!AM231</f>
        <v>0</v>
      </c>
      <c r="AN231" s="21">
        <f>+Produccion_UO!AN231</f>
        <v>0</v>
      </c>
      <c r="AO231" s="21">
        <f>+Produccion_UO!AO231</f>
        <v>0</v>
      </c>
      <c r="AP231" s="21">
        <f>+Produccion_UO!AP231</f>
        <v>0</v>
      </c>
      <c r="AQ231" s="21">
        <f>+Produccion_UO!AQ231</f>
        <v>0</v>
      </c>
      <c r="AR231" s="21">
        <f>+Produccion_UO!AR231</f>
        <v>0</v>
      </c>
    </row>
    <row r="232" spans="10:44" x14ac:dyDescent="0.25">
      <c r="J232" s="73"/>
      <c r="K232" s="73"/>
      <c r="L232" s="73"/>
      <c r="M232" s="75">
        <f>+SUM(M225:M231)</f>
        <v>230.14448636741506</v>
      </c>
      <c r="N232" s="75">
        <f t="shared" ref="N232" si="26">+SUM(N225:N231)</f>
        <v>214.15794743812046</v>
      </c>
      <c r="O232" s="75">
        <f t="shared" ref="O232:AR232" si="27">+SUM(O225:O231)</f>
        <v>125.51475445781125</v>
      </c>
      <c r="P232" s="75">
        <f t="shared" si="27"/>
        <v>51.509560511772328</v>
      </c>
      <c r="Q232" s="75">
        <f t="shared" si="27"/>
        <v>69.927925760781108</v>
      </c>
      <c r="R232" s="75">
        <f t="shared" si="27"/>
        <v>94.569662105720255</v>
      </c>
      <c r="S232" s="75">
        <f t="shared" si="27"/>
        <v>93.85313823967067</v>
      </c>
      <c r="T232" s="75">
        <f t="shared" si="27"/>
        <v>91.737327150786925</v>
      </c>
      <c r="U232" s="75">
        <f t="shared" si="27"/>
        <v>128.32849817907601</v>
      </c>
      <c r="V232" s="75">
        <f t="shared" si="27"/>
        <v>98.202487081830213</v>
      </c>
      <c r="W232" s="75">
        <f t="shared" si="27"/>
        <v>97.625340967135344</v>
      </c>
      <c r="X232" s="75">
        <f t="shared" si="27"/>
        <v>78.676628852329415</v>
      </c>
      <c r="Y232" s="75">
        <f t="shared" si="27"/>
        <v>78.359437429737739</v>
      </c>
      <c r="Z232" s="75">
        <f t="shared" si="27"/>
        <v>78.060797160627885</v>
      </c>
      <c r="AA232" s="75">
        <f t="shared" si="27"/>
        <v>1.4365743715663271</v>
      </c>
      <c r="AB232" s="75">
        <f t="shared" si="27"/>
        <v>0</v>
      </c>
      <c r="AC232" s="75">
        <f t="shared" si="27"/>
        <v>0</v>
      </c>
      <c r="AD232" s="75">
        <f t="shared" si="27"/>
        <v>0</v>
      </c>
      <c r="AE232" s="75">
        <f t="shared" si="27"/>
        <v>0</v>
      </c>
      <c r="AF232" s="75">
        <f t="shared" si="27"/>
        <v>0</v>
      </c>
      <c r="AG232" s="75">
        <f t="shared" si="27"/>
        <v>0</v>
      </c>
      <c r="AH232" s="75">
        <f t="shared" si="27"/>
        <v>0</v>
      </c>
      <c r="AI232" s="75">
        <f t="shared" si="27"/>
        <v>0</v>
      </c>
      <c r="AJ232" s="75">
        <f t="shared" si="27"/>
        <v>0</v>
      </c>
      <c r="AK232" s="75">
        <f t="shared" si="27"/>
        <v>0</v>
      </c>
      <c r="AL232" s="75">
        <f t="shared" si="27"/>
        <v>0</v>
      </c>
      <c r="AM232" s="75">
        <f t="shared" si="27"/>
        <v>0</v>
      </c>
      <c r="AN232" s="75">
        <f t="shared" si="27"/>
        <v>0</v>
      </c>
      <c r="AO232" s="75">
        <f t="shared" si="27"/>
        <v>0</v>
      </c>
      <c r="AP232" s="75">
        <f t="shared" si="27"/>
        <v>0</v>
      </c>
      <c r="AQ232" s="75">
        <f t="shared" si="27"/>
        <v>0</v>
      </c>
      <c r="AR232" s="75">
        <f t="shared" si="27"/>
        <v>0</v>
      </c>
    </row>
    <row r="233" spans="10:44" ht="15.75" thickBot="1" x14ac:dyDescent="0.3"/>
    <row r="234" spans="10:44" s="81" customFormat="1" ht="18.75" x14ac:dyDescent="0.3">
      <c r="J234" s="82"/>
      <c r="K234" s="86" t="str">
        <f>+Produccion_UO!K234</f>
        <v>8. Otros</v>
      </c>
      <c r="L234" s="86"/>
      <c r="M234" s="85"/>
      <c r="N234" s="85"/>
      <c r="O234" s="85"/>
      <c r="P234" s="85"/>
      <c r="Q234" s="85"/>
      <c r="R234" s="85"/>
    </row>
    <row r="235" spans="10:44" ht="18.75" x14ac:dyDescent="0.3">
      <c r="K235" s="34" t="str">
        <f>+Produccion_UO!K235</f>
        <v>8.1 Diésel usado para autogeneración</v>
      </c>
      <c r="L235" s="34"/>
    </row>
    <row r="236" spans="10:44" x14ac:dyDescent="0.25">
      <c r="J236" s="67" t="s">
        <v>34</v>
      </c>
      <c r="K236" s="2" t="s">
        <v>26</v>
      </c>
      <c r="L236" s="53"/>
    </row>
    <row r="237" spans="10:44" x14ac:dyDescent="0.25">
      <c r="J237" s="15"/>
      <c r="K237" s="16"/>
      <c r="L237" s="16"/>
    </row>
    <row r="238" spans="10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0:44" x14ac:dyDescent="0.25">
      <c r="J239" s="51" t="s">
        <v>34</v>
      </c>
      <c r="K239" s="13" t="s">
        <v>305</v>
      </c>
      <c r="L239" s="161" t="s">
        <v>678</v>
      </c>
      <c r="M239" s="21">
        <f>+Produccion_UO!M239</f>
        <v>0</v>
      </c>
      <c r="N239" s="21">
        <f>+Produccion_UO!N239</f>
        <v>0</v>
      </c>
      <c r="O239" s="21">
        <f>+Produccion_UO!O239</f>
        <v>0</v>
      </c>
      <c r="P239" s="21">
        <f>+Produccion_UO!P239</f>
        <v>0</v>
      </c>
      <c r="Q239" s="21">
        <f>+Produccion_UO!Q239</f>
        <v>0</v>
      </c>
      <c r="R239" s="21">
        <f>+Produccion_UO!R239</f>
        <v>0</v>
      </c>
      <c r="S239" s="21">
        <f>+Produccion_UO!S239</f>
        <v>0</v>
      </c>
      <c r="T239" s="21">
        <f>+Produccion_UO!T239</f>
        <v>0</v>
      </c>
      <c r="U239" s="21">
        <f>+Produccion_UO!U239</f>
        <v>0</v>
      </c>
      <c r="V239" s="21">
        <f>+Produccion_UO!V239</f>
        <v>0</v>
      </c>
      <c r="W239" s="21">
        <f>+Produccion_UO!W239</f>
        <v>0</v>
      </c>
      <c r="X239" s="21">
        <f>+Produccion_UO!X239</f>
        <v>0</v>
      </c>
      <c r="Y239" s="21">
        <f>+Produccion_UO!Y239</f>
        <v>0</v>
      </c>
      <c r="Z239" s="21">
        <f>+Produccion_UO!Z239</f>
        <v>0</v>
      </c>
      <c r="AA239" s="21">
        <f>+Produccion_UO!AA239</f>
        <v>0</v>
      </c>
      <c r="AB239" s="21">
        <f>+Produccion_UO!AB239</f>
        <v>0</v>
      </c>
      <c r="AC239" s="21">
        <f>+Produccion_UO!AC239</f>
        <v>0</v>
      </c>
      <c r="AD239" s="21">
        <f>+Produccion_UO!AD239</f>
        <v>0</v>
      </c>
      <c r="AE239" s="21">
        <f>+Produccion_UO!AE239</f>
        <v>0</v>
      </c>
      <c r="AF239" s="21">
        <f>+Produccion_UO!AF239</f>
        <v>0</v>
      </c>
      <c r="AG239" s="21">
        <f>+Produccion_UO!AG239</f>
        <v>0</v>
      </c>
      <c r="AH239" s="21">
        <f>+Produccion_UO!AH239</f>
        <v>0</v>
      </c>
      <c r="AI239" s="21">
        <f>+Produccion_UO!AI239</f>
        <v>0</v>
      </c>
      <c r="AJ239" s="21">
        <f>+Produccion_UO!AJ239</f>
        <v>0</v>
      </c>
      <c r="AK239" s="21">
        <f>+Produccion_UO!AK239</f>
        <v>0</v>
      </c>
      <c r="AL239" s="21">
        <f>+Produccion_UO!AL239</f>
        <v>0</v>
      </c>
      <c r="AM239" s="21">
        <f>+Produccion_UO!AM239</f>
        <v>0</v>
      </c>
      <c r="AN239" s="21">
        <f>+Produccion_UO!AN239</f>
        <v>0</v>
      </c>
      <c r="AO239" s="21">
        <f>+Produccion_UO!AO239</f>
        <v>0</v>
      </c>
      <c r="AP239" s="21">
        <f>+Produccion_UO!AP239</f>
        <v>0</v>
      </c>
      <c r="AQ239" s="21">
        <f>+Produccion_UO!AQ239</f>
        <v>0</v>
      </c>
      <c r="AR239" s="21">
        <f>+Produccion_UO!AR239</f>
        <v>0</v>
      </c>
    </row>
    <row r="240" spans="10:44" x14ac:dyDescent="0.25">
      <c r="J240" s="51" t="s">
        <v>34</v>
      </c>
      <c r="K240" s="13" t="s">
        <v>306</v>
      </c>
      <c r="L240" s="161" t="s">
        <v>679</v>
      </c>
      <c r="M240" s="21">
        <f>+Produccion_UO!M240+Produccion_UO!M241</f>
        <v>1.8792851384066582</v>
      </c>
      <c r="N240" s="21">
        <f>+Produccion_UO!N240+Produccion_UO!N241</f>
        <v>1.5258214955527722</v>
      </c>
      <c r="O240" s="21">
        <f>+Produccion_UO!O240+Produccion_UO!O241</f>
        <v>0.27737315410594765</v>
      </c>
      <c r="P240" s="21">
        <f>+Produccion_UO!P240+Produccion_UO!P241</f>
        <v>0</v>
      </c>
      <c r="Q240" s="21">
        <f>+Produccion_UO!Q240+Produccion_UO!Q241</f>
        <v>0</v>
      </c>
      <c r="R240" s="21">
        <f>+Produccion_UO!R240+Produccion_UO!R241</f>
        <v>0</v>
      </c>
      <c r="S240" s="21">
        <f>+Produccion_UO!S240+Produccion_UO!S241</f>
        <v>0</v>
      </c>
      <c r="T240" s="21">
        <f>+Produccion_UO!T240+Produccion_UO!T241</f>
        <v>0</v>
      </c>
      <c r="U240" s="21">
        <f>+Produccion_UO!U240+Produccion_UO!U241</f>
        <v>0</v>
      </c>
      <c r="V240" s="21">
        <f>+Produccion_UO!V240+Produccion_UO!V241</f>
        <v>0</v>
      </c>
      <c r="W240" s="21">
        <f>+Produccion_UO!W240+Produccion_UO!W241</f>
        <v>0</v>
      </c>
      <c r="X240" s="21">
        <f>+Produccion_UO!X240+Produccion_UO!X241</f>
        <v>0</v>
      </c>
      <c r="Y240" s="21">
        <f>+Produccion_UO!Y240+Produccion_UO!Y241</f>
        <v>0</v>
      </c>
      <c r="Z240" s="21">
        <f>+Produccion_UO!Z240+Produccion_UO!Z241</f>
        <v>0</v>
      </c>
      <c r="AA240" s="21">
        <f>+Produccion_UO!AA240+Produccion_UO!AA241</f>
        <v>0</v>
      </c>
      <c r="AB240" s="21">
        <f>+Produccion_UO!AB240+Produccion_UO!AB241</f>
        <v>0</v>
      </c>
      <c r="AC240" s="21">
        <f>+Produccion_UO!AC240+Produccion_UO!AC241</f>
        <v>0</v>
      </c>
      <c r="AD240" s="21">
        <f>+Produccion_UO!AD240+Produccion_UO!AD241</f>
        <v>0</v>
      </c>
      <c r="AE240" s="21">
        <f>+Produccion_UO!AE240+Produccion_UO!AE241</f>
        <v>0</v>
      </c>
      <c r="AF240" s="21">
        <f>+Produccion_UO!AF240+Produccion_UO!AF241</f>
        <v>0</v>
      </c>
      <c r="AG240" s="21">
        <f>+Produccion_UO!AG240+Produccion_UO!AG241</f>
        <v>0</v>
      </c>
      <c r="AH240" s="21">
        <f>+Produccion_UO!AH240+Produccion_UO!AH241</f>
        <v>0</v>
      </c>
      <c r="AI240" s="21">
        <f>+Produccion_UO!AI240+Produccion_UO!AI241</f>
        <v>0</v>
      </c>
      <c r="AJ240" s="21">
        <f>+Produccion_UO!AJ240+Produccion_UO!AJ241</f>
        <v>0</v>
      </c>
      <c r="AK240" s="21">
        <f>+Produccion_UO!AK240+Produccion_UO!AK241</f>
        <v>0</v>
      </c>
      <c r="AL240" s="21">
        <f>+Produccion_UO!AL240+Produccion_UO!AL241</f>
        <v>0</v>
      </c>
      <c r="AM240" s="21">
        <f>+Produccion_UO!AM240+Produccion_UO!AM241</f>
        <v>0</v>
      </c>
      <c r="AN240" s="21">
        <f>+Produccion_UO!AN240+Produccion_UO!AN241</f>
        <v>0</v>
      </c>
      <c r="AO240" s="21">
        <f>+Produccion_UO!AO240+Produccion_UO!AO241</f>
        <v>0</v>
      </c>
      <c r="AP240" s="21">
        <f>+Produccion_UO!AP240+Produccion_UO!AP241</f>
        <v>0</v>
      </c>
      <c r="AQ240" s="21">
        <f>+Produccion_UO!AQ240+Produccion_UO!AQ241</f>
        <v>0</v>
      </c>
      <c r="AR240" s="21">
        <f>+Produccion_UO!AR240+Produccion_UO!AR241</f>
        <v>0</v>
      </c>
    </row>
    <row r="241" spans="10:44" x14ac:dyDescent="0.25">
      <c r="J241" s="51" t="s">
        <v>34</v>
      </c>
      <c r="K241" s="13" t="s">
        <v>307</v>
      </c>
      <c r="L241" s="161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</row>
    <row r="242" spans="10:44" x14ac:dyDescent="0.25">
      <c r="J242" s="51" t="s">
        <v>34</v>
      </c>
      <c r="K242" s="13" t="s">
        <v>308</v>
      </c>
      <c r="L242" s="161" t="s">
        <v>683</v>
      </c>
      <c r="M242" s="21">
        <f>+Produccion_UO!M242</f>
        <v>0</v>
      </c>
      <c r="N242" s="21">
        <f>+Produccion_UO!N242</f>
        <v>0</v>
      </c>
      <c r="O242" s="21">
        <f>+Produccion_UO!O242</f>
        <v>0</v>
      </c>
      <c r="P242" s="21">
        <f>+Produccion_UO!P242</f>
        <v>0</v>
      </c>
      <c r="Q242" s="21">
        <f>+Produccion_UO!Q242</f>
        <v>0</v>
      </c>
      <c r="R242" s="21">
        <f>+Produccion_UO!R242</f>
        <v>0</v>
      </c>
      <c r="S242" s="21">
        <f>+Produccion_UO!S242</f>
        <v>0</v>
      </c>
      <c r="T242" s="21">
        <f>+Produccion_UO!T242</f>
        <v>0</v>
      </c>
      <c r="U242" s="21">
        <f>+Produccion_UO!U242</f>
        <v>0</v>
      </c>
      <c r="V242" s="21">
        <f>+Produccion_UO!V242</f>
        <v>0</v>
      </c>
      <c r="W242" s="21">
        <f>+Produccion_UO!W242</f>
        <v>0</v>
      </c>
      <c r="X242" s="21">
        <f>+Produccion_UO!X242</f>
        <v>0</v>
      </c>
      <c r="Y242" s="21">
        <f>+Produccion_UO!Y242</f>
        <v>0</v>
      </c>
      <c r="Z242" s="21">
        <f>+Produccion_UO!Z242</f>
        <v>0</v>
      </c>
      <c r="AA242" s="21">
        <f>+Produccion_UO!AA242</f>
        <v>0</v>
      </c>
      <c r="AB242" s="21">
        <f>+Produccion_UO!AB242</f>
        <v>0</v>
      </c>
      <c r="AC242" s="21">
        <f>+Produccion_UO!AC242</f>
        <v>0</v>
      </c>
      <c r="AD242" s="21">
        <f>+Produccion_UO!AD242</f>
        <v>0</v>
      </c>
      <c r="AE242" s="21">
        <f>+Produccion_UO!AE242</f>
        <v>0</v>
      </c>
      <c r="AF242" s="21">
        <f>+Produccion_UO!AF242</f>
        <v>0</v>
      </c>
      <c r="AG242" s="21">
        <f>+Produccion_UO!AG242</f>
        <v>0</v>
      </c>
      <c r="AH242" s="21">
        <f>+Produccion_UO!AH242</f>
        <v>0</v>
      </c>
      <c r="AI242" s="21">
        <f>+Produccion_UO!AI242</f>
        <v>0</v>
      </c>
      <c r="AJ242" s="21">
        <f>+Produccion_UO!AJ242</f>
        <v>0</v>
      </c>
      <c r="AK242" s="21">
        <f>+Produccion_UO!AK242</f>
        <v>0</v>
      </c>
      <c r="AL242" s="21">
        <f>+Produccion_UO!AL242</f>
        <v>0</v>
      </c>
      <c r="AM242" s="21">
        <f>+Produccion_UO!AM242</f>
        <v>0</v>
      </c>
      <c r="AN242" s="21">
        <f>+Produccion_UO!AN242</f>
        <v>0</v>
      </c>
      <c r="AO242" s="21">
        <f>+Produccion_UO!AO242</f>
        <v>0</v>
      </c>
      <c r="AP242" s="21">
        <f>+Produccion_UO!AP242</f>
        <v>0</v>
      </c>
      <c r="AQ242" s="21">
        <f>+Produccion_UO!AQ242</f>
        <v>0</v>
      </c>
      <c r="AR242" s="21">
        <f>+Produccion_UO!AR242</f>
        <v>0</v>
      </c>
    </row>
    <row r="243" spans="10:44" x14ac:dyDescent="0.25">
      <c r="J243" s="51" t="s">
        <v>34</v>
      </c>
      <c r="K243" s="13" t="s">
        <v>309</v>
      </c>
      <c r="L243" s="161" t="s">
        <v>681</v>
      </c>
      <c r="M243" s="21">
        <f>+Produccion_UO!M243</f>
        <v>0.26696265822391579</v>
      </c>
      <c r="N243" s="21">
        <f>+Produccion_UO!N243</f>
        <v>0.23448381210972577</v>
      </c>
      <c r="O243" s="21">
        <f>+Produccion_UO!O243</f>
        <v>0.20023886961337778</v>
      </c>
      <c r="P243" s="21">
        <f>+Produccion_UO!P243</f>
        <v>0</v>
      </c>
      <c r="Q243" s="21">
        <f>+Produccion_UO!Q243</f>
        <v>0</v>
      </c>
      <c r="R243" s="21">
        <f>+Produccion_UO!R243</f>
        <v>0</v>
      </c>
      <c r="S243" s="21">
        <f>+Produccion_UO!S243</f>
        <v>0</v>
      </c>
      <c r="T243" s="21">
        <f>+Produccion_UO!T243</f>
        <v>0</v>
      </c>
      <c r="U243" s="21">
        <f>+Produccion_UO!U243</f>
        <v>0</v>
      </c>
      <c r="V243" s="21">
        <f>+Produccion_UO!V243</f>
        <v>0</v>
      </c>
      <c r="W243" s="21">
        <f>+Produccion_UO!W243</f>
        <v>0</v>
      </c>
      <c r="X243" s="21">
        <f>+Produccion_UO!X243</f>
        <v>0</v>
      </c>
      <c r="Y243" s="21">
        <f>+Produccion_UO!Y243</f>
        <v>0</v>
      </c>
      <c r="Z243" s="21">
        <f>+Produccion_UO!Z243</f>
        <v>0</v>
      </c>
      <c r="AA243" s="21">
        <f>+Produccion_UO!AA243</f>
        <v>0</v>
      </c>
      <c r="AB243" s="21">
        <f>+Produccion_UO!AB243</f>
        <v>0</v>
      </c>
      <c r="AC243" s="21">
        <f>+Produccion_UO!AC243</f>
        <v>0</v>
      </c>
      <c r="AD243" s="21">
        <f>+Produccion_UO!AD243</f>
        <v>0</v>
      </c>
      <c r="AE243" s="21">
        <f>+Produccion_UO!AE243</f>
        <v>0</v>
      </c>
      <c r="AF243" s="21">
        <f>+Produccion_UO!AF243</f>
        <v>0</v>
      </c>
      <c r="AG243" s="21">
        <f>+Produccion_UO!AG243</f>
        <v>0</v>
      </c>
      <c r="AH243" s="21">
        <f>+Produccion_UO!AH243</f>
        <v>0</v>
      </c>
      <c r="AI243" s="21">
        <f>+Produccion_UO!AI243</f>
        <v>0</v>
      </c>
      <c r="AJ243" s="21">
        <f>+Produccion_UO!AJ243</f>
        <v>0</v>
      </c>
      <c r="AK243" s="21">
        <f>+Produccion_UO!AK243</f>
        <v>0</v>
      </c>
      <c r="AL243" s="21">
        <f>+Produccion_UO!AL243</f>
        <v>0</v>
      </c>
      <c r="AM243" s="21">
        <f>+Produccion_UO!AM243</f>
        <v>0</v>
      </c>
      <c r="AN243" s="21">
        <f>+Produccion_UO!AN243</f>
        <v>0</v>
      </c>
      <c r="AO243" s="21">
        <f>+Produccion_UO!AO243</f>
        <v>0</v>
      </c>
      <c r="AP243" s="21">
        <f>+Produccion_UO!AP243</f>
        <v>0</v>
      </c>
      <c r="AQ243" s="21">
        <f>+Produccion_UO!AQ243</f>
        <v>0</v>
      </c>
      <c r="AR243" s="21">
        <f>+Produccion_UO!AR243</f>
        <v>0</v>
      </c>
    </row>
    <row r="244" spans="10:44" x14ac:dyDescent="0.25">
      <c r="J244" s="51" t="s">
        <v>34</v>
      </c>
      <c r="K244" s="13" t="s">
        <v>310</v>
      </c>
      <c r="L244" s="161" t="s">
        <v>682</v>
      </c>
      <c r="M244" s="21">
        <f>+Produccion_UO!M244</f>
        <v>4.9643680626175251E-3</v>
      </c>
      <c r="N244" s="21">
        <f>+Produccion_UO!N244</f>
        <v>0</v>
      </c>
      <c r="O244" s="21">
        <f>+Produccion_UO!O244</f>
        <v>0</v>
      </c>
      <c r="P244" s="21">
        <f>+Produccion_UO!P244</f>
        <v>0</v>
      </c>
      <c r="Q244" s="21">
        <f>+Produccion_UO!Q244</f>
        <v>0</v>
      </c>
      <c r="R244" s="21">
        <f>+Produccion_UO!R244</f>
        <v>0</v>
      </c>
      <c r="S244" s="21">
        <f>+Produccion_UO!S244</f>
        <v>0</v>
      </c>
      <c r="T244" s="21">
        <f>+Produccion_UO!T244</f>
        <v>0</v>
      </c>
      <c r="U244" s="21">
        <f>+Produccion_UO!U244</f>
        <v>0</v>
      </c>
      <c r="V244" s="21">
        <f>+Produccion_UO!V244</f>
        <v>0</v>
      </c>
      <c r="W244" s="21">
        <f>+Produccion_UO!W244</f>
        <v>0</v>
      </c>
      <c r="X244" s="21">
        <f>+Produccion_UO!X244</f>
        <v>0</v>
      </c>
      <c r="Y244" s="21">
        <f>+Produccion_UO!Y244</f>
        <v>0</v>
      </c>
      <c r="Z244" s="21">
        <f>+Produccion_UO!Z244</f>
        <v>0</v>
      </c>
      <c r="AA244" s="21">
        <f>+Produccion_UO!AA244</f>
        <v>0</v>
      </c>
      <c r="AB244" s="21">
        <f>+Produccion_UO!AB244</f>
        <v>0</v>
      </c>
      <c r="AC244" s="21">
        <f>+Produccion_UO!AC244</f>
        <v>0</v>
      </c>
      <c r="AD244" s="21">
        <f>+Produccion_UO!AD244</f>
        <v>0</v>
      </c>
      <c r="AE244" s="21">
        <f>+Produccion_UO!AE244</f>
        <v>0</v>
      </c>
      <c r="AF244" s="21">
        <f>+Produccion_UO!AF244</f>
        <v>0</v>
      </c>
      <c r="AG244" s="21">
        <f>+Produccion_UO!AG244</f>
        <v>0</v>
      </c>
      <c r="AH244" s="21">
        <f>+Produccion_UO!AH244</f>
        <v>0</v>
      </c>
      <c r="AI244" s="21">
        <f>+Produccion_UO!AI244</f>
        <v>0</v>
      </c>
      <c r="AJ244" s="21">
        <f>+Produccion_UO!AJ244</f>
        <v>0</v>
      </c>
      <c r="AK244" s="21">
        <f>+Produccion_UO!AK244</f>
        <v>0</v>
      </c>
      <c r="AL244" s="21">
        <f>+Produccion_UO!AL244</f>
        <v>0</v>
      </c>
      <c r="AM244" s="21">
        <f>+Produccion_UO!AM244</f>
        <v>0</v>
      </c>
      <c r="AN244" s="21">
        <f>+Produccion_UO!AN244</f>
        <v>0</v>
      </c>
      <c r="AO244" s="21">
        <f>+Produccion_UO!AO244</f>
        <v>0</v>
      </c>
      <c r="AP244" s="21">
        <f>+Produccion_UO!AP244</f>
        <v>0</v>
      </c>
      <c r="AQ244" s="21">
        <f>+Produccion_UO!AQ244</f>
        <v>0</v>
      </c>
      <c r="AR244" s="21">
        <f>+Produccion_UO!AR244</f>
        <v>0</v>
      </c>
    </row>
    <row r="245" spans="10:44" x14ac:dyDescent="0.25">
      <c r="J245" s="51" t="s">
        <v>34</v>
      </c>
      <c r="K245" s="13" t="s">
        <v>311</v>
      </c>
      <c r="L245" s="161" t="s">
        <v>680</v>
      </c>
      <c r="M245" s="21">
        <f>+Produccion_UO!M245</f>
        <v>0.212056672281006</v>
      </c>
      <c r="N245" s="21">
        <f>+Produccion_UO!N245</f>
        <v>0.20760335164127661</v>
      </c>
      <c r="O245" s="21">
        <f>+Produccion_UO!O245</f>
        <v>1.7130810072155781E-2</v>
      </c>
      <c r="P245" s="21">
        <f>+Produccion_UO!P245</f>
        <v>1.7155172886373415E-2</v>
      </c>
      <c r="Q245" s="21">
        <f>+Produccion_UO!Q245</f>
        <v>1.7179535700591095E-2</v>
      </c>
      <c r="R245" s="21">
        <f>+Produccion_UO!R245</f>
        <v>1.4199696623855619E-2</v>
      </c>
      <c r="S245" s="21">
        <f>+Produccion_UO!S245</f>
        <v>1.1219857547120194E-2</v>
      </c>
      <c r="T245" s="21">
        <f>+Produccion_UO!T245</f>
        <v>8.7678022196089958E-3</v>
      </c>
      <c r="U245" s="21">
        <f>+Produccion_UO!U245</f>
        <v>6.3157468920978475E-3</v>
      </c>
      <c r="V245" s="21">
        <f>+Produccion_UO!V245</f>
        <v>4.2832568854941216E-3</v>
      </c>
      <c r="W245" s="21">
        <f>+Produccion_UO!W245</f>
        <v>2.2507668788904057E-3</v>
      </c>
      <c r="X245" s="21">
        <f>+Produccion_UO!X245</f>
        <v>2.1827687228669418E-4</v>
      </c>
      <c r="Y245" s="21">
        <f>+Produccion_UO!Y245</f>
        <v>0</v>
      </c>
      <c r="Z245" s="21">
        <f>+Produccion_UO!Z245</f>
        <v>0</v>
      </c>
      <c r="AA245" s="21">
        <f>+Produccion_UO!AA245</f>
        <v>0</v>
      </c>
      <c r="AB245" s="21">
        <f>+Produccion_UO!AB245</f>
        <v>0</v>
      </c>
      <c r="AC245" s="21">
        <f>+Produccion_UO!AC245</f>
        <v>0</v>
      </c>
      <c r="AD245" s="21">
        <f>+Produccion_UO!AD245</f>
        <v>0</v>
      </c>
      <c r="AE245" s="21">
        <f>+Produccion_UO!AE245</f>
        <v>0</v>
      </c>
      <c r="AF245" s="21">
        <f>+Produccion_UO!AF245</f>
        <v>0</v>
      </c>
      <c r="AG245" s="21">
        <f>+Produccion_UO!AG245</f>
        <v>0</v>
      </c>
      <c r="AH245" s="21">
        <f>+Produccion_UO!AH245</f>
        <v>0</v>
      </c>
      <c r="AI245" s="21">
        <f>+Produccion_UO!AI245</f>
        <v>0</v>
      </c>
      <c r="AJ245" s="21">
        <f>+Produccion_UO!AJ245</f>
        <v>0</v>
      </c>
      <c r="AK245" s="21">
        <f>+Produccion_UO!AK245</f>
        <v>0</v>
      </c>
      <c r="AL245" s="21">
        <f>+Produccion_UO!AL245</f>
        <v>0</v>
      </c>
      <c r="AM245" s="21">
        <f>+Produccion_UO!AM245</f>
        <v>0</v>
      </c>
      <c r="AN245" s="21">
        <f>+Produccion_UO!AN245</f>
        <v>0</v>
      </c>
      <c r="AO245" s="21">
        <f>+Produccion_UO!AO245</f>
        <v>0</v>
      </c>
      <c r="AP245" s="21">
        <f>+Produccion_UO!AP245</f>
        <v>0</v>
      </c>
      <c r="AQ245" s="21">
        <f>+Produccion_UO!AQ245</f>
        <v>0</v>
      </c>
      <c r="AR245" s="21">
        <f>+Produccion_UO!AR245</f>
        <v>0</v>
      </c>
    </row>
    <row r="246" spans="10:44" x14ac:dyDescent="0.25">
      <c r="J246" s="73"/>
      <c r="K246" s="73"/>
      <c r="L246" s="73"/>
      <c r="M246" s="75">
        <f>+SUM(M239:M245)</f>
        <v>2.3632688369741977</v>
      </c>
      <c r="N246" s="75">
        <f t="shared" ref="N246" si="28">+SUM(N239:N245)</f>
        <v>1.9679086593037745</v>
      </c>
      <c r="O246" s="75">
        <f t="shared" ref="O246:AR246" si="29">+SUM(O239:O245)</f>
        <v>0.49474283379148121</v>
      </c>
      <c r="P246" s="75">
        <f t="shared" si="29"/>
        <v>1.7155172886373415E-2</v>
      </c>
      <c r="Q246" s="75">
        <f t="shared" si="29"/>
        <v>1.7179535700591095E-2</v>
      </c>
      <c r="R246" s="75">
        <f t="shared" si="29"/>
        <v>1.4199696623855619E-2</v>
      </c>
      <c r="S246" s="75">
        <f t="shared" si="29"/>
        <v>1.1219857547120194E-2</v>
      </c>
      <c r="T246" s="75">
        <f t="shared" si="29"/>
        <v>8.7678022196089958E-3</v>
      </c>
      <c r="U246" s="75">
        <f t="shared" si="29"/>
        <v>6.3157468920978475E-3</v>
      </c>
      <c r="V246" s="75">
        <f t="shared" si="29"/>
        <v>4.2832568854941216E-3</v>
      </c>
      <c r="W246" s="75">
        <f t="shared" si="29"/>
        <v>2.2507668788904057E-3</v>
      </c>
      <c r="X246" s="75">
        <f t="shared" si="29"/>
        <v>2.1827687228669418E-4</v>
      </c>
      <c r="Y246" s="75">
        <f t="shared" si="29"/>
        <v>0</v>
      </c>
      <c r="Z246" s="75">
        <f t="shared" si="29"/>
        <v>0</v>
      </c>
      <c r="AA246" s="75">
        <f t="shared" si="29"/>
        <v>0</v>
      </c>
      <c r="AB246" s="75">
        <f t="shared" si="29"/>
        <v>0</v>
      </c>
      <c r="AC246" s="75">
        <f t="shared" si="29"/>
        <v>0</v>
      </c>
      <c r="AD246" s="75">
        <f t="shared" si="29"/>
        <v>0</v>
      </c>
      <c r="AE246" s="75">
        <f t="shared" si="29"/>
        <v>0</v>
      </c>
      <c r="AF246" s="75">
        <f t="shared" si="29"/>
        <v>0</v>
      </c>
      <c r="AG246" s="75">
        <f t="shared" si="29"/>
        <v>0</v>
      </c>
      <c r="AH246" s="75">
        <f t="shared" si="29"/>
        <v>0</v>
      </c>
      <c r="AI246" s="75">
        <f t="shared" si="29"/>
        <v>0</v>
      </c>
      <c r="AJ246" s="75">
        <f t="shared" si="29"/>
        <v>0</v>
      </c>
      <c r="AK246" s="75">
        <f t="shared" si="29"/>
        <v>0</v>
      </c>
      <c r="AL246" s="75">
        <f t="shared" si="29"/>
        <v>0</v>
      </c>
      <c r="AM246" s="75">
        <f t="shared" si="29"/>
        <v>0</v>
      </c>
      <c r="AN246" s="75">
        <f t="shared" si="29"/>
        <v>0</v>
      </c>
      <c r="AO246" s="75">
        <f t="shared" si="29"/>
        <v>0</v>
      </c>
      <c r="AP246" s="75">
        <f t="shared" si="29"/>
        <v>0</v>
      </c>
      <c r="AQ246" s="75">
        <f t="shared" si="29"/>
        <v>0</v>
      </c>
      <c r="AR246" s="75">
        <f t="shared" si="29"/>
        <v>0</v>
      </c>
    </row>
    <row r="248" spans="10:44" ht="18.75" x14ac:dyDescent="0.3">
      <c r="K248" s="34" t="str">
        <f>+Produccion_UO!K248</f>
        <v>8.2 LPG usado para auogeneración</v>
      </c>
      <c r="L248" s="34"/>
    </row>
    <row r="249" spans="10:44" x14ac:dyDescent="0.25">
      <c r="J249" s="67" t="s">
        <v>43</v>
      </c>
      <c r="K249" s="2" t="s">
        <v>26</v>
      </c>
      <c r="L249" s="53"/>
    </row>
    <row r="250" spans="10:44" x14ac:dyDescent="0.25">
      <c r="J250" s="15"/>
      <c r="K250" s="16"/>
      <c r="L250" s="16"/>
    </row>
    <row r="251" spans="10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0:44" x14ac:dyDescent="0.25">
      <c r="J252" s="51" t="s">
        <v>43</v>
      </c>
      <c r="K252" s="169" t="s">
        <v>397</v>
      </c>
      <c r="L252" s="161" t="s">
        <v>678</v>
      </c>
      <c r="M252" s="21">
        <f>+Produccion_UO!M252</f>
        <v>0</v>
      </c>
      <c r="N252" s="21">
        <f>+Produccion_UO!N252</f>
        <v>0</v>
      </c>
      <c r="O252" s="21">
        <f>+Produccion_UO!O252</f>
        <v>0</v>
      </c>
      <c r="P252" s="21">
        <f>+Produccion_UO!P252</f>
        <v>0</v>
      </c>
      <c r="Q252" s="21">
        <f>+Produccion_UO!Q252</f>
        <v>0</v>
      </c>
      <c r="R252" s="21">
        <f>+Produccion_UO!R252</f>
        <v>0</v>
      </c>
      <c r="S252" s="21">
        <f>+Produccion_UO!S252</f>
        <v>0</v>
      </c>
      <c r="T252" s="21">
        <f>+Produccion_UO!T252</f>
        <v>0</v>
      </c>
      <c r="U252" s="21">
        <f>+Produccion_UO!U252</f>
        <v>0</v>
      </c>
      <c r="V252" s="21">
        <f>+Produccion_UO!V252</f>
        <v>0</v>
      </c>
      <c r="W252" s="21">
        <f>+Produccion_UO!W252</f>
        <v>0</v>
      </c>
      <c r="X252" s="21">
        <f>+Produccion_UO!X252</f>
        <v>0</v>
      </c>
      <c r="Y252" s="21">
        <f>+Produccion_UO!Y252</f>
        <v>0</v>
      </c>
      <c r="Z252" s="21">
        <f>+Produccion_UO!Z252</f>
        <v>0</v>
      </c>
      <c r="AA252" s="21">
        <f>+Produccion_UO!AA252</f>
        <v>0</v>
      </c>
      <c r="AB252" s="21">
        <f>+Produccion_UO!AB252</f>
        <v>0</v>
      </c>
      <c r="AC252" s="21">
        <f>+Produccion_UO!AC252</f>
        <v>0</v>
      </c>
      <c r="AD252" s="21">
        <f>+Produccion_UO!AD252</f>
        <v>0</v>
      </c>
      <c r="AE252" s="21">
        <f>+Produccion_UO!AE252</f>
        <v>0</v>
      </c>
      <c r="AF252" s="21">
        <f>+Produccion_UO!AF252</f>
        <v>0</v>
      </c>
      <c r="AG252" s="21">
        <f>+Produccion_UO!AG252</f>
        <v>0</v>
      </c>
      <c r="AH252" s="21">
        <f>+Produccion_UO!AH252</f>
        <v>0</v>
      </c>
      <c r="AI252" s="21">
        <f>+Produccion_UO!AI252</f>
        <v>0</v>
      </c>
      <c r="AJ252" s="21">
        <f>+Produccion_UO!AJ252</f>
        <v>0</v>
      </c>
      <c r="AK252" s="21">
        <f>+Produccion_UO!AK252</f>
        <v>0</v>
      </c>
      <c r="AL252" s="21">
        <f>+Produccion_UO!AL252</f>
        <v>0</v>
      </c>
      <c r="AM252" s="21">
        <f>+Produccion_UO!AM252</f>
        <v>0</v>
      </c>
      <c r="AN252" s="21">
        <f>+Produccion_UO!AN252</f>
        <v>0</v>
      </c>
      <c r="AO252" s="21">
        <f>+Produccion_UO!AO252</f>
        <v>0</v>
      </c>
      <c r="AP252" s="21">
        <f>+Produccion_UO!AP252</f>
        <v>0</v>
      </c>
      <c r="AQ252" s="21">
        <f>+Produccion_UO!AQ252</f>
        <v>0</v>
      </c>
      <c r="AR252" s="21">
        <f>+Produccion_UO!AR252</f>
        <v>0</v>
      </c>
    </row>
    <row r="253" spans="10:44" x14ac:dyDescent="0.25">
      <c r="J253" s="51" t="s">
        <v>43</v>
      </c>
      <c r="K253" s="169" t="s">
        <v>314</v>
      </c>
      <c r="L253" s="161" t="s">
        <v>679</v>
      </c>
      <c r="M253" s="21">
        <f>+Produccion_UO!M253+Produccion_UO!M254</f>
        <v>1.2160450387051354</v>
      </c>
      <c r="N253" s="21">
        <f>+Produccion_UO!N253+Produccion_UO!N254</f>
        <v>1.2160450387051354</v>
      </c>
      <c r="O253" s="21">
        <f>+Produccion_UO!O253+Produccion_UO!O254</f>
        <v>1.2160450387051354</v>
      </c>
      <c r="P253" s="21">
        <f>+Produccion_UO!P253+Produccion_UO!P254</f>
        <v>0.68727733782850386</v>
      </c>
      <c r="Q253" s="21">
        <f>+Produccion_UO!Q253+Produccion_UO!Q254</f>
        <v>0</v>
      </c>
      <c r="R253" s="21">
        <f>+Produccion_UO!R253+Produccion_UO!R254</f>
        <v>0</v>
      </c>
      <c r="S253" s="21">
        <f>+Produccion_UO!S253+Produccion_UO!S254</f>
        <v>0</v>
      </c>
      <c r="T253" s="21">
        <f>+Produccion_UO!T253+Produccion_UO!T254</f>
        <v>0</v>
      </c>
      <c r="U253" s="21">
        <f>+Produccion_UO!U253+Produccion_UO!U254</f>
        <v>0</v>
      </c>
      <c r="V253" s="21">
        <f>+Produccion_UO!V253+Produccion_UO!V254</f>
        <v>0</v>
      </c>
      <c r="W253" s="21">
        <f>+Produccion_UO!W253+Produccion_UO!W254</f>
        <v>0</v>
      </c>
      <c r="X253" s="21">
        <f>+Produccion_UO!X253+Produccion_UO!X254</f>
        <v>0</v>
      </c>
      <c r="Y253" s="21">
        <f>+Produccion_UO!Y253+Produccion_UO!Y254</f>
        <v>0</v>
      </c>
      <c r="Z253" s="21">
        <f>+Produccion_UO!Z253+Produccion_UO!Z254</f>
        <v>0</v>
      </c>
      <c r="AA253" s="21">
        <f>+Produccion_UO!AA253+Produccion_UO!AA254</f>
        <v>0</v>
      </c>
      <c r="AB253" s="21">
        <f>+Produccion_UO!AB253+Produccion_UO!AB254</f>
        <v>0</v>
      </c>
      <c r="AC253" s="21">
        <f>+Produccion_UO!AC253+Produccion_UO!AC254</f>
        <v>0</v>
      </c>
      <c r="AD253" s="21">
        <f>+Produccion_UO!AD253+Produccion_UO!AD254</f>
        <v>0</v>
      </c>
      <c r="AE253" s="21">
        <f>+Produccion_UO!AE253+Produccion_UO!AE254</f>
        <v>0</v>
      </c>
      <c r="AF253" s="21">
        <f>+Produccion_UO!AF253+Produccion_UO!AF254</f>
        <v>0</v>
      </c>
      <c r="AG253" s="21">
        <f>+Produccion_UO!AG253+Produccion_UO!AG254</f>
        <v>0</v>
      </c>
      <c r="AH253" s="21">
        <f>+Produccion_UO!AH253+Produccion_UO!AH254</f>
        <v>0</v>
      </c>
      <c r="AI253" s="21">
        <f>+Produccion_UO!AI253+Produccion_UO!AI254</f>
        <v>0</v>
      </c>
      <c r="AJ253" s="21">
        <f>+Produccion_UO!AJ253+Produccion_UO!AJ254</f>
        <v>0</v>
      </c>
      <c r="AK253" s="21">
        <f>+Produccion_UO!AK253+Produccion_UO!AK254</f>
        <v>0</v>
      </c>
      <c r="AL253" s="21">
        <f>+Produccion_UO!AL253+Produccion_UO!AL254</f>
        <v>0</v>
      </c>
      <c r="AM253" s="21">
        <f>+Produccion_UO!AM253+Produccion_UO!AM254</f>
        <v>0</v>
      </c>
      <c r="AN253" s="21">
        <f>+Produccion_UO!AN253+Produccion_UO!AN254</f>
        <v>0</v>
      </c>
      <c r="AO253" s="21">
        <f>+Produccion_UO!AO253+Produccion_UO!AO254</f>
        <v>0</v>
      </c>
      <c r="AP253" s="21">
        <f>+Produccion_UO!AP253+Produccion_UO!AP254</f>
        <v>0</v>
      </c>
      <c r="AQ253" s="21">
        <f>+Produccion_UO!AQ253+Produccion_UO!AQ254</f>
        <v>0</v>
      </c>
      <c r="AR253" s="21">
        <f>+Produccion_UO!AR253+Produccion_UO!AR254</f>
        <v>0</v>
      </c>
    </row>
    <row r="254" spans="10:44" x14ac:dyDescent="0.25">
      <c r="J254" s="51" t="s">
        <v>43</v>
      </c>
      <c r="K254" s="169" t="s">
        <v>398</v>
      </c>
      <c r="L254" s="161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</row>
    <row r="255" spans="10:44" x14ac:dyDescent="0.25">
      <c r="J255" s="51" t="s">
        <v>43</v>
      </c>
      <c r="K255" s="169" t="s">
        <v>399</v>
      </c>
      <c r="L255" s="161" t="s">
        <v>683</v>
      </c>
      <c r="M255" s="21">
        <f>+Produccion_UO!M255</f>
        <v>0</v>
      </c>
      <c r="N255" s="21">
        <f>+Produccion_UO!N255</f>
        <v>0</v>
      </c>
      <c r="O255" s="21">
        <f>+Produccion_UO!O255</f>
        <v>0</v>
      </c>
      <c r="P255" s="21">
        <f>+Produccion_UO!P255</f>
        <v>0</v>
      </c>
      <c r="Q255" s="21">
        <f>+Produccion_UO!Q255</f>
        <v>0</v>
      </c>
      <c r="R255" s="21">
        <f>+Produccion_UO!R255</f>
        <v>0</v>
      </c>
      <c r="S255" s="21">
        <f>+Produccion_UO!S255</f>
        <v>0</v>
      </c>
      <c r="T255" s="21">
        <f>+Produccion_UO!T255</f>
        <v>0</v>
      </c>
      <c r="U255" s="21">
        <f>+Produccion_UO!U255</f>
        <v>0</v>
      </c>
      <c r="V255" s="21">
        <f>+Produccion_UO!V255</f>
        <v>0</v>
      </c>
      <c r="W255" s="21">
        <f>+Produccion_UO!W255</f>
        <v>0</v>
      </c>
      <c r="X255" s="21">
        <f>+Produccion_UO!X255</f>
        <v>0</v>
      </c>
      <c r="Y255" s="21">
        <f>+Produccion_UO!Y255</f>
        <v>0</v>
      </c>
      <c r="Z255" s="21">
        <f>+Produccion_UO!Z255</f>
        <v>0</v>
      </c>
      <c r="AA255" s="21">
        <f>+Produccion_UO!AA255</f>
        <v>0</v>
      </c>
      <c r="AB255" s="21">
        <f>+Produccion_UO!AB255</f>
        <v>0</v>
      </c>
      <c r="AC255" s="21">
        <f>+Produccion_UO!AC255</f>
        <v>0</v>
      </c>
      <c r="AD255" s="21">
        <f>+Produccion_UO!AD255</f>
        <v>0</v>
      </c>
      <c r="AE255" s="21">
        <f>+Produccion_UO!AE255</f>
        <v>0</v>
      </c>
      <c r="AF255" s="21">
        <f>+Produccion_UO!AF255</f>
        <v>0</v>
      </c>
      <c r="AG255" s="21">
        <f>+Produccion_UO!AG255</f>
        <v>0</v>
      </c>
      <c r="AH255" s="21">
        <f>+Produccion_UO!AH255</f>
        <v>0</v>
      </c>
      <c r="AI255" s="21">
        <f>+Produccion_UO!AI255</f>
        <v>0</v>
      </c>
      <c r="AJ255" s="21">
        <f>+Produccion_UO!AJ255</f>
        <v>0</v>
      </c>
      <c r="AK255" s="21">
        <f>+Produccion_UO!AK255</f>
        <v>0</v>
      </c>
      <c r="AL255" s="21">
        <f>+Produccion_UO!AL255</f>
        <v>0</v>
      </c>
      <c r="AM255" s="21">
        <f>+Produccion_UO!AM255</f>
        <v>0</v>
      </c>
      <c r="AN255" s="21">
        <f>+Produccion_UO!AN255</f>
        <v>0</v>
      </c>
      <c r="AO255" s="21">
        <f>+Produccion_UO!AO255</f>
        <v>0</v>
      </c>
      <c r="AP255" s="21">
        <f>+Produccion_UO!AP255</f>
        <v>0</v>
      </c>
      <c r="AQ255" s="21">
        <f>+Produccion_UO!AQ255</f>
        <v>0</v>
      </c>
      <c r="AR255" s="21">
        <f>+Produccion_UO!AR255</f>
        <v>0</v>
      </c>
    </row>
    <row r="256" spans="10:44" x14ac:dyDescent="0.25">
      <c r="J256" s="51" t="s">
        <v>43</v>
      </c>
      <c r="K256" s="169" t="s">
        <v>400</v>
      </c>
      <c r="L256" s="161" t="s">
        <v>681</v>
      </c>
      <c r="M256" s="21">
        <f>+Produccion_UO!M256</f>
        <v>0</v>
      </c>
      <c r="N256" s="21">
        <f>+Produccion_UO!N256</f>
        <v>0</v>
      </c>
      <c r="O256" s="21">
        <f>+Produccion_UO!O256</f>
        <v>0</v>
      </c>
      <c r="P256" s="21">
        <f>+Produccion_UO!P256</f>
        <v>0</v>
      </c>
      <c r="Q256" s="21">
        <f>+Produccion_UO!Q256</f>
        <v>0</v>
      </c>
      <c r="R256" s="21">
        <f>+Produccion_UO!R256</f>
        <v>0</v>
      </c>
      <c r="S256" s="21">
        <f>+Produccion_UO!S256</f>
        <v>0</v>
      </c>
      <c r="T256" s="21">
        <f>+Produccion_UO!T256</f>
        <v>0</v>
      </c>
      <c r="U256" s="21">
        <f>+Produccion_UO!U256</f>
        <v>0</v>
      </c>
      <c r="V256" s="21">
        <f>+Produccion_UO!V256</f>
        <v>0</v>
      </c>
      <c r="W256" s="21">
        <f>+Produccion_UO!W256</f>
        <v>0</v>
      </c>
      <c r="X256" s="21">
        <f>+Produccion_UO!X256</f>
        <v>0</v>
      </c>
      <c r="Y256" s="21">
        <f>+Produccion_UO!Y256</f>
        <v>0</v>
      </c>
      <c r="Z256" s="21">
        <f>+Produccion_UO!Z256</f>
        <v>0</v>
      </c>
      <c r="AA256" s="21">
        <f>+Produccion_UO!AA256</f>
        <v>0</v>
      </c>
      <c r="AB256" s="21">
        <f>+Produccion_UO!AB256</f>
        <v>0</v>
      </c>
      <c r="AC256" s="21">
        <f>+Produccion_UO!AC256</f>
        <v>0</v>
      </c>
      <c r="AD256" s="21">
        <f>+Produccion_UO!AD256</f>
        <v>0</v>
      </c>
      <c r="AE256" s="21">
        <f>+Produccion_UO!AE256</f>
        <v>0</v>
      </c>
      <c r="AF256" s="21">
        <f>+Produccion_UO!AF256</f>
        <v>0</v>
      </c>
      <c r="AG256" s="21">
        <f>+Produccion_UO!AG256</f>
        <v>0</v>
      </c>
      <c r="AH256" s="21">
        <f>+Produccion_UO!AH256</f>
        <v>0</v>
      </c>
      <c r="AI256" s="21">
        <f>+Produccion_UO!AI256</f>
        <v>0</v>
      </c>
      <c r="AJ256" s="21">
        <f>+Produccion_UO!AJ256</f>
        <v>0</v>
      </c>
      <c r="AK256" s="21">
        <f>+Produccion_UO!AK256</f>
        <v>0</v>
      </c>
      <c r="AL256" s="21">
        <f>+Produccion_UO!AL256</f>
        <v>0</v>
      </c>
      <c r="AM256" s="21">
        <f>+Produccion_UO!AM256</f>
        <v>0</v>
      </c>
      <c r="AN256" s="21">
        <f>+Produccion_UO!AN256</f>
        <v>0</v>
      </c>
      <c r="AO256" s="21">
        <f>+Produccion_UO!AO256</f>
        <v>0</v>
      </c>
      <c r="AP256" s="21">
        <f>+Produccion_UO!AP256</f>
        <v>0</v>
      </c>
      <c r="AQ256" s="21">
        <f>+Produccion_UO!AQ256</f>
        <v>0</v>
      </c>
      <c r="AR256" s="21">
        <f>+Produccion_UO!AR256</f>
        <v>0</v>
      </c>
    </row>
    <row r="257" spans="10:44" x14ac:dyDescent="0.25">
      <c r="J257" s="51" t="s">
        <v>43</v>
      </c>
      <c r="K257" s="169" t="s">
        <v>401</v>
      </c>
      <c r="L257" s="161" t="s">
        <v>682</v>
      </c>
      <c r="M257" s="21">
        <f>+Produccion_UO!M257</f>
        <v>0</v>
      </c>
      <c r="N257" s="21">
        <f>+Produccion_UO!N257</f>
        <v>0</v>
      </c>
      <c r="O257" s="21">
        <f>+Produccion_UO!O257</f>
        <v>0</v>
      </c>
      <c r="P257" s="21">
        <f>+Produccion_UO!P257</f>
        <v>0</v>
      </c>
      <c r="Q257" s="21">
        <f>+Produccion_UO!Q257</f>
        <v>0</v>
      </c>
      <c r="R257" s="21">
        <f>+Produccion_UO!R257</f>
        <v>0</v>
      </c>
      <c r="S257" s="21">
        <f>+Produccion_UO!S257</f>
        <v>0</v>
      </c>
      <c r="T257" s="21">
        <f>+Produccion_UO!T257</f>
        <v>0</v>
      </c>
      <c r="U257" s="21">
        <f>+Produccion_UO!U257</f>
        <v>0</v>
      </c>
      <c r="V257" s="21">
        <f>+Produccion_UO!V257</f>
        <v>0</v>
      </c>
      <c r="W257" s="21">
        <f>+Produccion_UO!W257</f>
        <v>0</v>
      </c>
      <c r="X257" s="21">
        <f>+Produccion_UO!X257</f>
        <v>0</v>
      </c>
      <c r="Y257" s="21">
        <f>+Produccion_UO!Y257</f>
        <v>0</v>
      </c>
      <c r="Z257" s="21">
        <f>+Produccion_UO!Z257</f>
        <v>0</v>
      </c>
      <c r="AA257" s="21">
        <f>+Produccion_UO!AA257</f>
        <v>0</v>
      </c>
      <c r="AB257" s="21">
        <f>+Produccion_UO!AB257</f>
        <v>0</v>
      </c>
      <c r="AC257" s="21">
        <f>+Produccion_UO!AC257</f>
        <v>0</v>
      </c>
      <c r="AD257" s="21">
        <f>+Produccion_UO!AD257</f>
        <v>0</v>
      </c>
      <c r="AE257" s="21">
        <f>+Produccion_UO!AE257</f>
        <v>0</v>
      </c>
      <c r="AF257" s="21">
        <f>+Produccion_UO!AF257</f>
        <v>0</v>
      </c>
      <c r="AG257" s="21">
        <f>+Produccion_UO!AG257</f>
        <v>0</v>
      </c>
      <c r="AH257" s="21">
        <f>+Produccion_UO!AH257</f>
        <v>0</v>
      </c>
      <c r="AI257" s="21">
        <f>+Produccion_UO!AI257</f>
        <v>0</v>
      </c>
      <c r="AJ257" s="21">
        <f>+Produccion_UO!AJ257</f>
        <v>0</v>
      </c>
      <c r="AK257" s="21">
        <f>+Produccion_UO!AK257</f>
        <v>0</v>
      </c>
      <c r="AL257" s="21">
        <f>+Produccion_UO!AL257</f>
        <v>0</v>
      </c>
      <c r="AM257" s="21">
        <f>+Produccion_UO!AM257</f>
        <v>0</v>
      </c>
      <c r="AN257" s="21">
        <f>+Produccion_UO!AN257</f>
        <v>0</v>
      </c>
      <c r="AO257" s="21">
        <f>+Produccion_UO!AO257</f>
        <v>0</v>
      </c>
      <c r="AP257" s="21">
        <f>+Produccion_UO!AP257</f>
        <v>0</v>
      </c>
      <c r="AQ257" s="21">
        <f>+Produccion_UO!AQ257</f>
        <v>0</v>
      </c>
      <c r="AR257" s="21">
        <f>+Produccion_UO!AR257</f>
        <v>0</v>
      </c>
    </row>
    <row r="258" spans="10:44" x14ac:dyDescent="0.25">
      <c r="J258" s="51" t="s">
        <v>43</v>
      </c>
      <c r="K258" s="169" t="s">
        <v>402</v>
      </c>
      <c r="L258" s="161" t="s">
        <v>680</v>
      </c>
      <c r="M258" s="21">
        <f>+Produccion_UO!M258</f>
        <v>0</v>
      </c>
      <c r="N258" s="21">
        <f>+Produccion_UO!N258</f>
        <v>0</v>
      </c>
      <c r="O258" s="21">
        <f>+Produccion_UO!O258</f>
        <v>0</v>
      </c>
      <c r="P258" s="21">
        <f>+Produccion_UO!P258</f>
        <v>0</v>
      </c>
      <c r="Q258" s="21">
        <f>+Produccion_UO!Q258</f>
        <v>0</v>
      </c>
      <c r="R258" s="21">
        <f>+Produccion_UO!R258</f>
        <v>0</v>
      </c>
      <c r="S258" s="21">
        <f>+Produccion_UO!S258</f>
        <v>0</v>
      </c>
      <c r="T258" s="21">
        <f>+Produccion_UO!T258</f>
        <v>0</v>
      </c>
      <c r="U258" s="21">
        <f>+Produccion_UO!U258</f>
        <v>0</v>
      </c>
      <c r="V258" s="21">
        <f>+Produccion_UO!V258</f>
        <v>0</v>
      </c>
      <c r="W258" s="21">
        <f>+Produccion_UO!W258</f>
        <v>0</v>
      </c>
      <c r="X258" s="21">
        <f>+Produccion_UO!X258</f>
        <v>0</v>
      </c>
      <c r="Y258" s="21">
        <f>+Produccion_UO!Y258</f>
        <v>0</v>
      </c>
      <c r="Z258" s="21">
        <f>+Produccion_UO!Z258</f>
        <v>0</v>
      </c>
      <c r="AA258" s="21">
        <f>+Produccion_UO!AA258</f>
        <v>0</v>
      </c>
      <c r="AB258" s="21">
        <f>+Produccion_UO!AB258</f>
        <v>0</v>
      </c>
      <c r="AC258" s="21">
        <f>+Produccion_UO!AC258</f>
        <v>0</v>
      </c>
      <c r="AD258" s="21">
        <f>+Produccion_UO!AD258</f>
        <v>0</v>
      </c>
      <c r="AE258" s="21">
        <f>+Produccion_UO!AE258</f>
        <v>0</v>
      </c>
      <c r="AF258" s="21">
        <f>+Produccion_UO!AF258</f>
        <v>0</v>
      </c>
      <c r="AG258" s="21">
        <f>+Produccion_UO!AG258</f>
        <v>0</v>
      </c>
      <c r="AH258" s="21">
        <f>+Produccion_UO!AH258</f>
        <v>0</v>
      </c>
      <c r="AI258" s="21">
        <f>+Produccion_UO!AI258</f>
        <v>0</v>
      </c>
      <c r="AJ258" s="21">
        <f>+Produccion_UO!AJ258</f>
        <v>0</v>
      </c>
      <c r="AK258" s="21">
        <f>+Produccion_UO!AK258</f>
        <v>0</v>
      </c>
      <c r="AL258" s="21">
        <f>+Produccion_UO!AL258</f>
        <v>0</v>
      </c>
      <c r="AM258" s="21">
        <f>+Produccion_UO!AM258</f>
        <v>0</v>
      </c>
      <c r="AN258" s="21">
        <f>+Produccion_UO!AN258</f>
        <v>0</v>
      </c>
      <c r="AO258" s="21">
        <f>+Produccion_UO!AO258</f>
        <v>0</v>
      </c>
      <c r="AP258" s="21">
        <f>+Produccion_UO!AP258</f>
        <v>0</v>
      </c>
      <c r="AQ258" s="21">
        <f>+Produccion_UO!AQ258</f>
        <v>0</v>
      </c>
      <c r="AR258" s="21">
        <f>+Produccion_UO!AR258</f>
        <v>0</v>
      </c>
    </row>
    <row r="259" spans="10:44" x14ac:dyDescent="0.25">
      <c r="J259" s="73"/>
      <c r="K259" s="73"/>
      <c r="L259" s="73"/>
      <c r="M259" s="75">
        <f>+SUM(M252:M258)</f>
        <v>1.2160450387051354</v>
      </c>
      <c r="N259" s="75">
        <f t="shared" ref="N259" si="30">+SUM(N252:N258)</f>
        <v>1.2160450387051354</v>
      </c>
      <c r="O259" s="75">
        <f t="shared" ref="O259:AR259" si="31">+SUM(O252:O258)</f>
        <v>1.2160450387051354</v>
      </c>
      <c r="P259" s="75">
        <f t="shared" si="31"/>
        <v>0.68727733782850386</v>
      </c>
      <c r="Q259" s="75">
        <f t="shared" si="31"/>
        <v>0</v>
      </c>
      <c r="R259" s="75">
        <f t="shared" si="31"/>
        <v>0</v>
      </c>
      <c r="S259" s="75">
        <f t="shared" si="31"/>
        <v>0</v>
      </c>
      <c r="T259" s="75">
        <f t="shared" si="31"/>
        <v>0</v>
      </c>
      <c r="U259" s="75">
        <f t="shared" si="31"/>
        <v>0</v>
      </c>
      <c r="V259" s="75">
        <f t="shared" si="31"/>
        <v>0</v>
      </c>
      <c r="W259" s="75">
        <f t="shared" si="31"/>
        <v>0</v>
      </c>
      <c r="X259" s="75">
        <f t="shared" si="31"/>
        <v>0</v>
      </c>
      <c r="Y259" s="75">
        <f t="shared" si="31"/>
        <v>0</v>
      </c>
      <c r="Z259" s="75">
        <f t="shared" si="31"/>
        <v>0</v>
      </c>
      <c r="AA259" s="75">
        <f t="shared" si="31"/>
        <v>0</v>
      </c>
      <c r="AB259" s="75">
        <f t="shared" si="31"/>
        <v>0</v>
      </c>
      <c r="AC259" s="75">
        <f t="shared" si="31"/>
        <v>0</v>
      </c>
      <c r="AD259" s="75">
        <f t="shared" si="31"/>
        <v>0</v>
      </c>
      <c r="AE259" s="75">
        <f t="shared" si="31"/>
        <v>0</v>
      </c>
      <c r="AF259" s="75">
        <f t="shared" si="31"/>
        <v>0</v>
      </c>
      <c r="AG259" s="75">
        <f t="shared" si="31"/>
        <v>0</v>
      </c>
      <c r="AH259" s="75">
        <f t="shared" si="31"/>
        <v>0</v>
      </c>
      <c r="AI259" s="75">
        <f t="shared" si="31"/>
        <v>0</v>
      </c>
      <c r="AJ259" s="75">
        <f t="shared" si="31"/>
        <v>0</v>
      </c>
      <c r="AK259" s="75">
        <f t="shared" si="31"/>
        <v>0</v>
      </c>
      <c r="AL259" s="75">
        <f t="shared" si="31"/>
        <v>0</v>
      </c>
      <c r="AM259" s="75">
        <f t="shared" si="31"/>
        <v>0</v>
      </c>
      <c r="AN259" s="75">
        <f t="shared" si="31"/>
        <v>0</v>
      </c>
      <c r="AO259" s="75">
        <f t="shared" si="31"/>
        <v>0</v>
      </c>
      <c r="AP259" s="75">
        <f t="shared" si="31"/>
        <v>0</v>
      </c>
      <c r="AQ259" s="75">
        <f t="shared" si="31"/>
        <v>0</v>
      </c>
      <c r="AR259" s="75">
        <f t="shared" si="31"/>
        <v>0</v>
      </c>
    </row>
    <row r="261" spans="10:44" ht="15.75" thickBot="1" x14ac:dyDescent="0.3"/>
    <row r="262" spans="10:44" s="81" customFormat="1" ht="18.75" x14ac:dyDescent="0.3">
      <c r="J262" s="82"/>
      <c r="K262" s="86" t="str">
        <f>+Produccion_UO!K262</f>
        <v>9. CONSUMO DE ELECTRICIDAD</v>
      </c>
      <c r="L262" s="86"/>
      <c r="M262" s="85"/>
      <c r="N262" s="85"/>
      <c r="O262" s="85"/>
      <c r="P262" s="85"/>
      <c r="Q262" s="85"/>
      <c r="R262" s="85"/>
    </row>
    <row r="263" spans="10:44" ht="18.75" x14ac:dyDescent="0.3">
      <c r="K263" s="34" t="str">
        <f>+Produccion_UO!K263</f>
        <v>9.1 Electricidad Necesaria en Producción Y Transporte</v>
      </c>
      <c r="L263" s="34"/>
    </row>
    <row r="264" spans="10:44" x14ac:dyDescent="0.25">
      <c r="J264" s="106" t="s">
        <v>348</v>
      </c>
      <c r="K264" s="41" t="s">
        <v>26</v>
      </c>
      <c r="L264" s="154"/>
    </row>
    <row r="265" spans="10:44" x14ac:dyDescent="0.25">
      <c r="J265" s="15"/>
      <c r="K265" s="23"/>
      <c r="L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</row>
    <row r="266" spans="10:44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0:44" x14ac:dyDescent="0.25">
      <c r="J267" s="61" t="s">
        <v>72</v>
      </c>
      <c r="K267" s="19" t="s">
        <v>320</v>
      </c>
      <c r="L267" s="163" t="s">
        <v>678</v>
      </c>
      <c r="M267" s="21">
        <f>+Produccion_UO!M267</f>
        <v>240.44289962196916</v>
      </c>
      <c r="N267" s="21">
        <f>+Produccion_UO!N267</f>
        <v>194.29757356203552</v>
      </c>
      <c r="O267" s="21">
        <f>+Produccion_UO!O267</f>
        <v>152.1243716720148</v>
      </c>
      <c r="P267" s="21">
        <f>+Produccion_UO!P267</f>
        <v>177.65275069744945</v>
      </c>
      <c r="Q267" s="21">
        <f>+Produccion_UO!Q267</f>
        <v>169.33033926515628</v>
      </c>
      <c r="R267" s="21">
        <f>+Produccion_UO!R267</f>
        <v>0</v>
      </c>
      <c r="S267" s="21">
        <f>+Produccion_UO!S267</f>
        <v>0</v>
      </c>
      <c r="T267" s="21">
        <f>+Produccion_UO!T267</f>
        <v>0</v>
      </c>
      <c r="U267" s="21">
        <f>+Produccion_UO!U267</f>
        <v>0</v>
      </c>
      <c r="V267" s="21">
        <f>+Produccion_UO!V267</f>
        <v>0</v>
      </c>
      <c r="W267" s="21">
        <f>+Produccion_UO!W267</f>
        <v>0</v>
      </c>
      <c r="X267" s="21">
        <f>+Produccion_UO!X267</f>
        <v>0</v>
      </c>
      <c r="Y267" s="21">
        <f>+Produccion_UO!Y267</f>
        <v>0</v>
      </c>
      <c r="Z267" s="21">
        <f>+Produccion_UO!Z267</f>
        <v>0</v>
      </c>
      <c r="AA267" s="21">
        <f>+Produccion_UO!AA267</f>
        <v>0</v>
      </c>
      <c r="AB267" s="21">
        <f>+Produccion_UO!AB267</f>
        <v>0</v>
      </c>
      <c r="AC267" s="21">
        <f>+Produccion_UO!AC267</f>
        <v>0</v>
      </c>
      <c r="AD267" s="21">
        <f>+Produccion_UO!AD267</f>
        <v>0</v>
      </c>
      <c r="AE267" s="21">
        <f>+Produccion_UO!AE267</f>
        <v>0</v>
      </c>
      <c r="AF267" s="21">
        <f>+Produccion_UO!AF267</f>
        <v>0</v>
      </c>
      <c r="AG267" s="21">
        <f>+Produccion_UO!AG267</f>
        <v>0</v>
      </c>
      <c r="AH267" s="21">
        <f>+Produccion_UO!AH267</f>
        <v>0</v>
      </c>
      <c r="AI267" s="21">
        <f>+Produccion_UO!AI267</f>
        <v>0</v>
      </c>
      <c r="AJ267" s="21">
        <f>+Produccion_UO!AJ267</f>
        <v>0</v>
      </c>
      <c r="AK267" s="21">
        <f>+Produccion_UO!AK267</f>
        <v>0</v>
      </c>
      <c r="AL267" s="21">
        <f>+Produccion_UO!AL267</f>
        <v>0</v>
      </c>
      <c r="AM267" s="21">
        <f>+Produccion_UO!AM267</f>
        <v>0</v>
      </c>
      <c r="AN267" s="21">
        <f>+Produccion_UO!AN267</f>
        <v>0</v>
      </c>
      <c r="AO267" s="21">
        <f>+Produccion_UO!AO267</f>
        <v>0</v>
      </c>
      <c r="AP267" s="21">
        <f>+Produccion_UO!AP267</f>
        <v>0</v>
      </c>
      <c r="AQ267" s="21">
        <f>+Produccion_UO!AQ267</f>
        <v>0</v>
      </c>
      <c r="AR267" s="21">
        <f>+Produccion_UO!AR267</f>
        <v>0</v>
      </c>
    </row>
    <row r="268" spans="10:44" x14ac:dyDescent="0.25">
      <c r="J268" s="61" t="s">
        <v>73</v>
      </c>
      <c r="K268" s="19" t="s">
        <v>322</v>
      </c>
      <c r="L268" s="163" t="s">
        <v>679</v>
      </c>
      <c r="M268" s="21">
        <f>+Produccion_UO!M268+Produccion_UO!M269</f>
        <v>4568.2317980000025</v>
      </c>
      <c r="N268" s="21">
        <f>+Produccion_UO!N268+Produccion_UO!N269</f>
        <v>4497.1127039100265</v>
      </c>
      <c r="O268" s="21">
        <f>+Produccion_UO!O268+Produccion_UO!O269</f>
        <v>4207.5626448229068</v>
      </c>
      <c r="P268" s="21">
        <f>+Produccion_UO!P268+Produccion_UO!P269</f>
        <v>4041.988619782639</v>
      </c>
      <c r="Q268" s="21">
        <f>+Produccion_UO!Q268+Produccion_UO!Q269</f>
        <v>3670.0214924433312</v>
      </c>
      <c r="R268" s="21">
        <f>+Produccion_UO!R268+Produccion_UO!R269</f>
        <v>3162.943992493706</v>
      </c>
      <c r="S268" s="21">
        <f>+Produccion_UO!S268+Produccion_UO!S269</f>
        <v>2941.3176768927606</v>
      </c>
      <c r="T268" s="21">
        <f>+Produccion_UO!T268+Produccion_UO!T269</f>
        <v>2765.5700266422032</v>
      </c>
      <c r="U268" s="21">
        <f>+Produccion_UO!U268+Produccion_UO!U269</f>
        <v>2059.6106781803355</v>
      </c>
      <c r="V268" s="21">
        <f>+Produccion_UO!V268+Produccion_UO!V269</f>
        <v>1880.1021782282594</v>
      </c>
      <c r="W268" s="21">
        <f>+Produccion_UO!W268+Produccion_UO!W269</f>
        <v>1195.0629458054066</v>
      </c>
      <c r="X268" s="21">
        <f>+Produccion_UO!X268+Produccion_UO!X269</f>
        <v>1165.0436428708358</v>
      </c>
      <c r="Y268" s="21">
        <f>+Produccion_UO!Y268+Produccion_UO!Y269</f>
        <v>1165.0436428708358</v>
      </c>
      <c r="Z268" s="21">
        <f>+Produccion_UO!Z268+Produccion_UO!Z269</f>
        <v>823.94194407901546</v>
      </c>
      <c r="AA268" s="21">
        <f>+Produccion_UO!AA268+Produccion_UO!AA269</f>
        <v>0</v>
      </c>
      <c r="AB268" s="21">
        <f>+Produccion_UO!AB268+Produccion_UO!AB269</f>
        <v>0</v>
      </c>
      <c r="AC268" s="21">
        <f>+Produccion_UO!AC268+Produccion_UO!AC269</f>
        <v>0</v>
      </c>
      <c r="AD268" s="21">
        <f>+Produccion_UO!AD268+Produccion_UO!AD269</f>
        <v>0</v>
      </c>
      <c r="AE268" s="21">
        <f>+Produccion_UO!AE268+Produccion_UO!AE269</f>
        <v>0</v>
      </c>
      <c r="AF268" s="21">
        <f>+Produccion_UO!AF268+Produccion_UO!AF269</f>
        <v>0</v>
      </c>
      <c r="AG268" s="21">
        <f>+Produccion_UO!AG268+Produccion_UO!AG269</f>
        <v>0</v>
      </c>
      <c r="AH268" s="21">
        <f>+Produccion_UO!AH268+Produccion_UO!AH269</f>
        <v>0</v>
      </c>
      <c r="AI268" s="21">
        <f>+Produccion_UO!AI268+Produccion_UO!AI269</f>
        <v>0</v>
      </c>
      <c r="AJ268" s="21">
        <f>+Produccion_UO!AJ268+Produccion_UO!AJ269</f>
        <v>0</v>
      </c>
      <c r="AK268" s="21">
        <f>+Produccion_UO!AK268+Produccion_UO!AK269</f>
        <v>0</v>
      </c>
      <c r="AL268" s="21">
        <f>+Produccion_UO!AL268+Produccion_UO!AL269</f>
        <v>0</v>
      </c>
      <c r="AM268" s="21">
        <f>+Produccion_UO!AM268+Produccion_UO!AM269</f>
        <v>0</v>
      </c>
      <c r="AN268" s="21">
        <f>+Produccion_UO!AN268+Produccion_UO!AN269</f>
        <v>0</v>
      </c>
      <c r="AO268" s="21">
        <f>+Produccion_UO!AO268+Produccion_UO!AO269</f>
        <v>0</v>
      </c>
      <c r="AP268" s="21">
        <f>+Produccion_UO!AP268+Produccion_UO!AP269</f>
        <v>0</v>
      </c>
      <c r="AQ268" s="21">
        <f>+Produccion_UO!AQ268+Produccion_UO!AQ269</f>
        <v>0</v>
      </c>
      <c r="AR268" s="21">
        <f>+Produccion_UO!AR268+Produccion_UO!AR269</f>
        <v>0</v>
      </c>
    </row>
    <row r="269" spans="10:44" x14ac:dyDescent="0.25">
      <c r="J269" s="61" t="s">
        <v>73</v>
      </c>
      <c r="K269" s="19" t="s">
        <v>324</v>
      </c>
      <c r="L269" s="163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</row>
    <row r="270" spans="10:44" x14ac:dyDescent="0.25">
      <c r="J270" s="61" t="s">
        <v>74</v>
      </c>
      <c r="K270" s="19" t="s">
        <v>326</v>
      </c>
      <c r="L270" s="163" t="s">
        <v>683</v>
      </c>
      <c r="M270" s="21">
        <f>+Produccion_UO!M270</f>
        <v>24.552862157296083</v>
      </c>
      <c r="N270" s="21">
        <f>+Produccion_UO!N270</f>
        <v>23.201562370861332</v>
      </c>
      <c r="O270" s="21">
        <f>+Produccion_UO!O270</f>
        <v>22.181713475438862</v>
      </c>
      <c r="P270" s="21">
        <f>+Produccion_UO!P270</f>
        <v>21.16186458001637</v>
      </c>
      <c r="Q270" s="21">
        <f>+Produccion_UO!Q270</f>
        <v>20.142015684593897</v>
      </c>
      <c r="R270" s="21">
        <f>+Produccion_UO!R270</f>
        <v>19.122166789171402</v>
      </c>
      <c r="S270" s="21">
        <f>+Produccion_UO!S270</f>
        <v>18.102317893748932</v>
      </c>
      <c r="T270" s="21">
        <f>+Produccion_UO!T270</f>
        <v>2.0623498252083188</v>
      </c>
      <c r="U270" s="21">
        <f>+Produccion_UO!U270</f>
        <v>0</v>
      </c>
      <c r="V270" s="21">
        <f>+Produccion_UO!V270</f>
        <v>0</v>
      </c>
      <c r="W270" s="21">
        <f>+Produccion_UO!W270</f>
        <v>0</v>
      </c>
      <c r="X270" s="21">
        <f>+Produccion_UO!X270</f>
        <v>0</v>
      </c>
      <c r="Y270" s="21">
        <f>+Produccion_UO!Y270</f>
        <v>0</v>
      </c>
      <c r="Z270" s="21">
        <f>+Produccion_UO!Z270</f>
        <v>0</v>
      </c>
      <c r="AA270" s="21">
        <f>+Produccion_UO!AA270</f>
        <v>0</v>
      </c>
      <c r="AB270" s="21">
        <f>+Produccion_UO!AB270</f>
        <v>0</v>
      </c>
      <c r="AC270" s="21">
        <f>+Produccion_UO!AC270</f>
        <v>0</v>
      </c>
      <c r="AD270" s="21">
        <f>+Produccion_UO!AD270</f>
        <v>0</v>
      </c>
      <c r="AE270" s="21">
        <f>+Produccion_UO!AE270</f>
        <v>0</v>
      </c>
      <c r="AF270" s="21">
        <f>+Produccion_UO!AF270</f>
        <v>0</v>
      </c>
      <c r="AG270" s="21">
        <f>+Produccion_UO!AG270</f>
        <v>0</v>
      </c>
      <c r="AH270" s="21">
        <f>+Produccion_UO!AH270</f>
        <v>0</v>
      </c>
      <c r="AI270" s="21">
        <f>+Produccion_UO!AI270</f>
        <v>0</v>
      </c>
      <c r="AJ270" s="21">
        <f>+Produccion_UO!AJ270</f>
        <v>0</v>
      </c>
      <c r="AK270" s="21">
        <f>+Produccion_UO!AK270</f>
        <v>0</v>
      </c>
      <c r="AL270" s="21">
        <f>+Produccion_UO!AL270</f>
        <v>0</v>
      </c>
      <c r="AM270" s="21">
        <f>+Produccion_UO!AM270</f>
        <v>0</v>
      </c>
      <c r="AN270" s="21">
        <f>+Produccion_UO!AN270</f>
        <v>0</v>
      </c>
      <c r="AO270" s="21">
        <f>+Produccion_UO!AO270</f>
        <v>0</v>
      </c>
      <c r="AP270" s="21">
        <f>+Produccion_UO!AP270</f>
        <v>0</v>
      </c>
      <c r="AQ270" s="21">
        <f>+Produccion_UO!AQ270</f>
        <v>0</v>
      </c>
      <c r="AR270" s="21">
        <f>+Produccion_UO!AR270</f>
        <v>0</v>
      </c>
    </row>
    <row r="271" spans="10:44" x14ac:dyDescent="0.25">
      <c r="J271" s="61" t="s">
        <v>75</v>
      </c>
      <c r="K271" s="19" t="s">
        <v>328</v>
      </c>
      <c r="L271" s="163" t="s">
        <v>681</v>
      </c>
      <c r="M271" s="21">
        <f>+Produccion_UO!M271</f>
        <v>581.92955964852968</v>
      </c>
      <c r="N271" s="21">
        <f>+Produccion_UO!N271</f>
        <v>541.27432509603864</v>
      </c>
      <c r="O271" s="21">
        <f>+Produccion_UO!O271</f>
        <v>498.40838815570771</v>
      </c>
      <c r="P271" s="21">
        <f>+Produccion_UO!P271</f>
        <v>422.14343561738599</v>
      </c>
      <c r="Q271" s="21">
        <f>+Produccion_UO!Q271</f>
        <v>386.16779513821098</v>
      </c>
      <c r="R271" s="21">
        <f>+Produccion_UO!R271</f>
        <v>347.60732743204437</v>
      </c>
      <c r="S271" s="21">
        <f>+Produccion_UO!S271</f>
        <v>309.04685972587407</v>
      </c>
      <c r="T271" s="21">
        <f>+Produccion_UO!T271</f>
        <v>282.41335932665868</v>
      </c>
      <c r="U271" s="21">
        <f>+Produccion_UO!U271</f>
        <v>239.35280011870472</v>
      </c>
      <c r="V271" s="21">
        <f>+Produccion_UO!V271</f>
        <v>0</v>
      </c>
      <c r="W271" s="21">
        <f>+Produccion_UO!W271</f>
        <v>0</v>
      </c>
      <c r="X271" s="21">
        <f>+Produccion_UO!X271</f>
        <v>0</v>
      </c>
      <c r="Y271" s="21">
        <f>+Produccion_UO!Y271</f>
        <v>0</v>
      </c>
      <c r="Z271" s="21">
        <f>+Produccion_UO!Z271</f>
        <v>0</v>
      </c>
      <c r="AA271" s="21">
        <f>+Produccion_UO!AA271</f>
        <v>0</v>
      </c>
      <c r="AB271" s="21">
        <f>+Produccion_UO!AB271</f>
        <v>0</v>
      </c>
      <c r="AC271" s="21">
        <f>+Produccion_UO!AC271</f>
        <v>0</v>
      </c>
      <c r="AD271" s="21">
        <f>+Produccion_UO!AD271</f>
        <v>0</v>
      </c>
      <c r="AE271" s="21">
        <f>+Produccion_UO!AE271</f>
        <v>0</v>
      </c>
      <c r="AF271" s="21">
        <f>+Produccion_UO!AF271</f>
        <v>0</v>
      </c>
      <c r="AG271" s="21">
        <f>+Produccion_UO!AG271</f>
        <v>0</v>
      </c>
      <c r="AH271" s="21">
        <f>+Produccion_UO!AH271</f>
        <v>0</v>
      </c>
      <c r="AI271" s="21">
        <f>+Produccion_UO!AI271</f>
        <v>0</v>
      </c>
      <c r="AJ271" s="21">
        <f>+Produccion_UO!AJ271</f>
        <v>0</v>
      </c>
      <c r="AK271" s="21">
        <f>+Produccion_UO!AK271</f>
        <v>0</v>
      </c>
      <c r="AL271" s="21">
        <f>+Produccion_UO!AL271</f>
        <v>0</v>
      </c>
      <c r="AM271" s="21">
        <f>+Produccion_UO!AM271</f>
        <v>0</v>
      </c>
      <c r="AN271" s="21">
        <f>+Produccion_UO!AN271</f>
        <v>0</v>
      </c>
      <c r="AO271" s="21">
        <f>+Produccion_UO!AO271</f>
        <v>0</v>
      </c>
      <c r="AP271" s="21">
        <f>+Produccion_UO!AP271</f>
        <v>0</v>
      </c>
      <c r="AQ271" s="21">
        <f>+Produccion_UO!AQ271</f>
        <v>0</v>
      </c>
      <c r="AR271" s="21">
        <f>+Produccion_UO!AR271</f>
        <v>0</v>
      </c>
    </row>
    <row r="272" spans="10:44" x14ac:dyDescent="0.25">
      <c r="J272" s="61" t="s">
        <v>76</v>
      </c>
      <c r="K272" s="19" t="s">
        <v>330</v>
      </c>
      <c r="L272" s="163" t="s">
        <v>682</v>
      </c>
      <c r="M272" s="21">
        <f>+Produccion_UO!M272</f>
        <v>104.90590092738653</v>
      </c>
      <c r="N272" s="21">
        <f>+Produccion_UO!N272</f>
        <v>97.749781563408575</v>
      </c>
      <c r="O272" s="21">
        <f>+Produccion_UO!O272</f>
        <v>93.235313064715399</v>
      </c>
      <c r="P272" s="21">
        <f>+Produccion_UO!P272</f>
        <v>88.720844566022521</v>
      </c>
      <c r="Q272" s="21">
        <f>+Produccion_UO!Q272</f>
        <v>84.206376067329359</v>
      </c>
      <c r="R272" s="21">
        <f>+Produccion_UO!R272</f>
        <v>77.650622596051193</v>
      </c>
      <c r="S272" s="21">
        <f>+Produccion_UO!S272</f>
        <v>71.131228149194186</v>
      </c>
      <c r="T272" s="21">
        <f>+Produccion_UO!T272</f>
        <v>65.709106976269339</v>
      </c>
      <c r="U272" s="21">
        <f>+Produccion_UO!U272</f>
        <v>60.286985803344194</v>
      </c>
      <c r="V272" s="21">
        <f>+Produccion_UO!V272</f>
        <v>55.116131137089084</v>
      </c>
      <c r="W272" s="21">
        <f>+Produccion_UO!W272</f>
        <v>49.945276470834244</v>
      </c>
      <c r="X272" s="21">
        <f>+Produccion_UO!X272</f>
        <v>44.774421804579411</v>
      </c>
      <c r="Y272" s="21">
        <f>+Produccion_UO!Y272</f>
        <v>42.09834247001708</v>
      </c>
      <c r="Z272" s="21">
        <f>+Produccion_UO!Z272</f>
        <v>39.422263135454749</v>
      </c>
      <c r="AA272" s="21">
        <f>+Produccion_UO!AA272</f>
        <v>11.734691503601139</v>
      </c>
      <c r="AB272" s="21">
        <f>+Produccion_UO!AB272</f>
        <v>0</v>
      </c>
      <c r="AC272" s="21">
        <f>+Produccion_UO!AC272</f>
        <v>0</v>
      </c>
      <c r="AD272" s="21">
        <f>+Produccion_UO!AD272</f>
        <v>0</v>
      </c>
      <c r="AE272" s="21">
        <f>+Produccion_UO!AE272</f>
        <v>0</v>
      </c>
      <c r="AF272" s="21">
        <f>+Produccion_UO!AF272</f>
        <v>0</v>
      </c>
      <c r="AG272" s="21">
        <f>+Produccion_UO!AG272</f>
        <v>0</v>
      </c>
      <c r="AH272" s="21">
        <f>+Produccion_UO!AH272</f>
        <v>0</v>
      </c>
      <c r="AI272" s="21">
        <f>+Produccion_UO!AI272</f>
        <v>0</v>
      </c>
      <c r="AJ272" s="21">
        <f>+Produccion_UO!AJ272</f>
        <v>0</v>
      </c>
      <c r="AK272" s="21">
        <f>+Produccion_UO!AK272</f>
        <v>0</v>
      </c>
      <c r="AL272" s="21">
        <f>+Produccion_UO!AL272</f>
        <v>0</v>
      </c>
      <c r="AM272" s="21">
        <f>+Produccion_UO!AM272</f>
        <v>0</v>
      </c>
      <c r="AN272" s="21">
        <f>+Produccion_UO!AN272</f>
        <v>0</v>
      </c>
      <c r="AO272" s="21">
        <f>+Produccion_UO!AO272</f>
        <v>0</v>
      </c>
      <c r="AP272" s="21">
        <f>+Produccion_UO!AP272</f>
        <v>0</v>
      </c>
      <c r="AQ272" s="21">
        <f>+Produccion_UO!AQ272</f>
        <v>0</v>
      </c>
      <c r="AR272" s="21">
        <f>+Produccion_UO!AR272</f>
        <v>0</v>
      </c>
    </row>
    <row r="273" spans="10:44" x14ac:dyDescent="0.25">
      <c r="J273" s="61" t="s">
        <v>77</v>
      </c>
      <c r="K273" s="19" t="s">
        <v>332</v>
      </c>
      <c r="L273" s="163" t="s">
        <v>680</v>
      </c>
      <c r="M273" s="21">
        <f>+Produccion_UO!M273</f>
        <v>49.297029355191754</v>
      </c>
      <c r="N273" s="21">
        <f>+Produccion_UO!N273</f>
        <v>48.400993409224171</v>
      </c>
      <c r="O273" s="21">
        <f>+Produccion_UO!O273</f>
        <v>48.431177578021526</v>
      </c>
      <c r="P273" s="21">
        <f>+Produccion_UO!P273</f>
        <v>48.461361746818859</v>
      </c>
      <c r="Q273" s="21">
        <f>+Produccion_UO!Q273</f>
        <v>48.491545915616229</v>
      </c>
      <c r="R273" s="21">
        <f>+Produccion_UO!R273</f>
        <v>44.799691400055892</v>
      </c>
      <c r="S273" s="21">
        <f>+Produccion_UO!S273</f>
        <v>41.107836884495526</v>
      </c>
      <c r="T273" s="21">
        <f>+Produccion_UO!T273</f>
        <v>38.069877014798919</v>
      </c>
      <c r="U273" s="21">
        <f>+Produccion_UO!U273</f>
        <v>35.031917145102334</v>
      </c>
      <c r="V273" s="21">
        <f>+Produccion_UO!V273</f>
        <v>32.513775320835919</v>
      </c>
      <c r="W273" s="21">
        <f>+Produccion_UO!W273</f>
        <v>29.995633496569418</v>
      </c>
      <c r="X273" s="21">
        <f>+Produccion_UO!X273</f>
        <v>27.477491672302914</v>
      </c>
      <c r="Y273" s="21">
        <f>+Produccion_UO!Y273</f>
        <v>25.712403592797305</v>
      </c>
      <c r="Z273" s="21">
        <f>+Produccion_UO!Z273</f>
        <v>23.947577453675002</v>
      </c>
      <c r="AA273" s="21">
        <f>+Produccion_UO!AA273</f>
        <v>11.603293703725845</v>
      </c>
      <c r="AB273" s="21">
        <f>+Produccion_UO!AB273</f>
        <v>0</v>
      </c>
      <c r="AC273" s="21">
        <f>+Produccion_UO!AC273</f>
        <v>0</v>
      </c>
      <c r="AD273" s="21">
        <f>+Produccion_UO!AD273</f>
        <v>0</v>
      </c>
      <c r="AE273" s="21">
        <f>+Produccion_UO!AE273</f>
        <v>0</v>
      </c>
      <c r="AF273" s="21">
        <f>+Produccion_UO!AF273</f>
        <v>0</v>
      </c>
      <c r="AG273" s="21">
        <f>+Produccion_UO!AG273</f>
        <v>0</v>
      </c>
      <c r="AH273" s="21">
        <f>+Produccion_UO!AH273</f>
        <v>0</v>
      </c>
      <c r="AI273" s="21">
        <f>+Produccion_UO!AI273</f>
        <v>0</v>
      </c>
      <c r="AJ273" s="21">
        <f>+Produccion_UO!AJ273</f>
        <v>0</v>
      </c>
      <c r="AK273" s="21">
        <f>+Produccion_UO!AK273</f>
        <v>0</v>
      </c>
      <c r="AL273" s="21">
        <f>+Produccion_UO!AL273</f>
        <v>0</v>
      </c>
      <c r="AM273" s="21">
        <f>+Produccion_UO!AM273</f>
        <v>0</v>
      </c>
      <c r="AN273" s="21">
        <f>+Produccion_UO!AN273</f>
        <v>0</v>
      </c>
      <c r="AO273" s="21">
        <f>+Produccion_UO!AO273</f>
        <v>0</v>
      </c>
      <c r="AP273" s="21">
        <f>+Produccion_UO!AP273</f>
        <v>0</v>
      </c>
      <c r="AQ273" s="21">
        <f>+Produccion_UO!AQ273</f>
        <v>0</v>
      </c>
      <c r="AR273" s="21">
        <f>+Produccion_UO!AR273</f>
        <v>0</v>
      </c>
    </row>
    <row r="274" spans="10:44" x14ac:dyDescent="0.25">
      <c r="J274" s="68"/>
      <c r="K274" s="68"/>
      <c r="L274" s="68"/>
      <c r="M274" s="69">
        <f>+SUM(M267:M273)</f>
        <v>5569.3600497103762</v>
      </c>
      <c r="N274" s="69">
        <f t="shared" ref="N274" si="32">+SUM(N267:N273)</f>
        <v>5402.0369399115953</v>
      </c>
      <c r="O274" s="69">
        <f t="shared" ref="O274:AR274" si="33">+SUM(O267:O273)</f>
        <v>5021.9436087688055</v>
      </c>
      <c r="P274" s="69">
        <f t="shared" si="33"/>
        <v>4800.1288769903322</v>
      </c>
      <c r="Q274" s="69">
        <f t="shared" si="33"/>
        <v>4378.3595645142377</v>
      </c>
      <c r="R274" s="69">
        <f t="shared" si="33"/>
        <v>3652.1238007110287</v>
      </c>
      <c r="S274" s="69">
        <f t="shared" si="33"/>
        <v>3380.7059195460733</v>
      </c>
      <c r="T274" s="69">
        <f t="shared" si="33"/>
        <v>3153.8247197851383</v>
      </c>
      <c r="U274" s="69">
        <f t="shared" si="33"/>
        <v>2394.2823812474867</v>
      </c>
      <c r="V274" s="69">
        <f t="shared" si="33"/>
        <v>1967.7320846861844</v>
      </c>
      <c r="W274" s="69">
        <f t="shared" si="33"/>
        <v>1275.0038557728101</v>
      </c>
      <c r="X274" s="69">
        <f t="shared" si="33"/>
        <v>1237.295556347718</v>
      </c>
      <c r="Y274" s="69">
        <f t="shared" si="33"/>
        <v>1232.8543889336502</v>
      </c>
      <c r="Z274" s="69">
        <f t="shared" si="33"/>
        <v>887.31178466814515</v>
      </c>
      <c r="AA274" s="69">
        <f t="shared" si="33"/>
        <v>23.337985207326984</v>
      </c>
      <c r="AB274" s="69">
        <f t="shared" si="33"/>
        <v>0</v>
      </c>
      <c r="AC274" s="69">
        <f t="shared" si="33"/>
        <v>0</v>
      </c>
      <c r="AD274" s="69">
        <f t="shared" si="33"/>
        <v>0</v>
      </c>
      <c r="AE274" s="69">
        <f t="shared" si="33"/>
        <v>0</v>
      </c>
      <c r="AF274" s="69">
        <f t="shared" si="33"/>
        <v>0</v>
      </c>
      <c r="AG274" s="69">
        <f t="shared" si="33"/>
        <v>0</v>
      </c>
      <c r="AH274" s="69">
        <f t="shared" si="33"/>
        <v>0</v>
      </c>
      <c r="AI274" s="69">
        <f t="shared" si="33"/>
        <v>0</v>
      </c>
      <c r="AJ274" s="69">
        <f t="shared" si="33"/>
        <v>0</v>
      </c>
      <c r="AK274" s="69">
        <f t="shared" si="33"/>
        <v>0</v>
      </c>
      <c r="AL274" s="69">
        <f t="shared" si="33"/>
        <v>0</v>
      </c>
      <c r="AM274" s="69">
        <f t="shared" si="33"/>
        <v>0</v>
      </c>
      <c r="AN274" s="69">
        <f t="shared" si="33"/>
        <v>0</v>
      </c>
      <c r="AO274" s="69">
        <f t="shared" si="33"/>
        <v>0</v>
      </c>
      <c r="AP274" s="69">
        <f t="shared" si="33"/>
        <v>0</v>
      </c>
      <c r="AQ274" s="69">
        <f t="shared" si="33"/>
        <v>0</v>
      </c>
      <c r="AR274" s="69">
        <f t="shared" si="33"/>
        <v>0</v>
      </c>
    </row>
    <row r="275" spans="10:44" ht="18.75" x14ac:dyDescent="0.3">
      <c r="J275" s="15"/>
      <c r="K275" s="77"/>
      <c r="L275" s="77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</row>
    <row r="276" spans="10:44" s="101" customFormat="1" ht="18.75" x14ac:dyDescent="0.3">
      <c r="K276" s="104" t="str">
        <f>+Produccion_UO!K276</f>
        <v>9.2 Electricidad Necesaria para Producción</v>
      </c>
      <c r="L276" s="104"/>
    </row>
    <row r="277" spans="10:44" x14ac:dyDescent="0.25">
      <c r="J277" s="106" t="s">
        <v>348</v>
      </c>
      <c r="K277" s="54" t="s">
        <v>26</v>
      </c>
      <c r="L277" s="156"/>
    </row>
    <row r="278" spans="10:44" x14ac:dyDescent="0.25">
      <c r="J278" s="15"/>
      <c r="K278" s="23"/>
      <c r="L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</row>
    <row r="279" spans="10:44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0:44" x14ac:dyDescent="0.25">
      <c r="J280" s="24" t="s">
        <v>72</v>
      </c>
      <c r="K280" s="54" t="s">
        <v>170</v>
      </c>
      <c r="L280" s="167" t="s">
        <v>678</v>
      </c>
      <c r="M280" s="21">
        <f>+Produccion_UO!M280</f>
        <v>201.87721338746056</v>
      </c>
      <c r="N280" s="21">
        <f>+Produccion_UO!N280</f>
        <v>163.13333760455498</v>
      </c>
      <c r="O280" s="21">
        <f>+Produccion_UO!O280</f>
        <v>127.72447965711805</v>
      </c>
      <c r="P280" s="21">
        <f>+Produccion_UO!P280</f>
        <v>149.15825053600972</v>
      </c>
      <c r="Q280" s="21">
        <f>+Produccion_UO!Q280</f>
        <v>142.17070700173696</v>
      </c>
      <c r="R280" s="21">
        <f>+Produccion_UO!R280</f>
        <v>0</v>
      </c>
      <c r="S280" s="21">
        <f>+Produccion_UO!S280</f>
        <v>0</v>
      </c>
      <c r="T280" s="21">
        <f>+Produccion_UO!T280</f>
        <v>0</v>
      </c>
      <c r="U280" s="21">
        <f>+Produccion_UO!U280</f>
        <v>0</v>
      </c>
      <c r="V280" s="21">
        <f>+Produccion_UO!V280</f>
        <v>0</v>
      </c>
      <c r="W280" s="21">
        <f>+Produccion_UO!W280</f>
        <v>0</v>
      </c>
      <c r="X280" s="21">
        <f>+Produccion_UO!X280</f>
        <v>0</v>
      </c>
      <c r="Y280" s="21">
        <f>+Produccion_UO!Y280</f>
        <v>0</v>
      </c>
      <c r="Z280" s="21">
        <f>+Produccion_UO!Z280</f>
        <v>0</v>
      </c>
      <c r="AA280" s="21">
        <f>+Produccion_UO!AA280</f>
        <v>0</v>
      </c>
      <c r="AB280" s="21">
        <f>+Produccion_UO!AB280</f>
        <v>0</v>
      </c>
      <c r="AC280" s="21">
        <f>+Produccion_UO!AC280</f>
        <v>0</v>
      </c>
      <c r="AD280" s="21">
        <f>+Produccion_UO!AD280</f>
        <v>0</v>
      </c>
      <c r="AE280" s="21">
        <f>+Produccion_UO!AE280</f>
        <v>0</v>
      </c>
      <c r="AF280" s="21">
        <f>+Produccion_UO!AF280</f>
        <v>0</v>
      </c>
      <c r="AG280" s="21">
        <f>+Produccion_UO!AG280</f>
        <v>0</v>
      </c>
      <c r="AH280" s="21">
        <f>+Produccion_UO!AH280</f>
        <v>0</v>
      </c>
      <c r="AI280" s="21">
        <f>+Produccion_UO!AI280</f>
        <v>0</v>
      </c>
      <c r="AJ280" s="21">
        <f>+Produccion_UO!AJ280</f>
        <v>0</v>
      </c>
      <c r="AK280" s="21">
        <f>+Produccion_UO!AK280</f>
        <v>0</v>
      </c>
      <c r="AL280" s="21">
        <f>+Produccion_UO!AL280</f>
        <v>0</v>
      </c>
      <c r="AM280" s="21">
        <f>+Produccion_UO!AM280</f>
        <v>0</v>
      </c>
      <c r="AN280" s="21">
        <f>+Produccion_UO!AN280</f>
        <v>0</v>
      </c>
      <c r="AO280" s="21">
        <f>+Produccion_UO!AO280</f>
        <v>0</v>
      </c>
      <c r="AP280" s="21">
        <f>+Produccion_UO!AP280</f>
        <v>0</v>
      </c>
      <c r="AQ280" s="21">
        <f>+Produccion_UO!AQ280</f>
        <v>0</v>
      </c>
      <c r="AR280" s="21">
        <f>+Produccion_UO!AR280</f>
        <v>0</v>
      </c>
    </row>
    <row r="281" spans="10:44" x14ac:dyDescent="0.25">
      <c r="J281" s="24" t="s">
        <v>73</v>
      </c>
      <c r="K281" s="54" t="s">
        <v>171</v>
      </c>
      <c r="L281" s="167" t="s">
        <v>679</v>
      </c>
      <c r="M281" s="21">
        <f>+Produccion_UO!M281+Produccion_UO!M282</f>
        <v>3980.6710729858696</v>
      </c>
      <c r="N281" s="21">
        <f>+Produccion_UO!N281+Produccion_UO!N282</f>
        <v>3913.5390290166888</v>
      </c>
      <c r="O281" s="21">
        <f>+Produccion_UO!O281+Produccion_UO!O282</f>
        <v>3664.6088187701248</v>
      </c>
      <c r="P281" s="21">
        <f>+Produccion_UO!P281+Produccion_UO!P282</f>
        <v>3519.4636710931804</v>
      </c>
      <c r="Q281" s="21">
        <f>+Produccion_UO!Q281+Produccion_UO!Q282</f>
        <v>3202.2023986964332</v>
      </c>
      <c r="R281" s="21">
        <f>+Produccion_UO!R281+Produccion_UO!R282</f>
        <v>2769.5048297458416</v>
      </c>
      <c r="S281" s="21">
        <f>+Produccion_UO!S281+Produccion_UO!S282</f>
        <v>2575.1587121777998</v>
      </c>
      <c r="T281" s="21">
        <f>+Produccion_UO!T281+Produccion_UO!T282</f>
        <v>2421.0440105671751</v>
      </c>
      <c r="U281" s="21">
        <f>+Produccion_UO!U281+Produccion_UO!U282</f>
        <v>1813.479319198442</v>
      </c>
      <c r="V281" s="21">
        <f>+Produccion_UO!V281+Produccion_UO!V282</f>
        <v>1655.8132893220518</v>
      </c>
      <c r="W281" s="21">
        <f>+Produccion_UO!W281+Produccion_UO!W282</f>
        <v>1053.2260772222351</v>
      </c>
      <c r="X281" s="21">
        <f>+Produccion_UO!X281+Produccion_UO!X282</f>
        <v>1024.7722769235445</v>
      </c>
      <c r="Y281" s="21">
        <f>+Produccion_UO!Y281+Produccion_UO!Y282</f>
        <v>1024.7722769235445</v>
      </c>
      <c r="Z281" s="21">
        <f>+Produccion_UO!Z281+Produccion_UO!Z282</f>
        <v>725.65711690158605</v>
      </c>
      <c r="AA281" s="21">
        <f>+Produccion_UO!AA281+Produccion_UO!AA282</f>
        <v>0</v>
      </c>
      <c r="AB281" s="21">
        <f>+Produccion_UO!AB281+Produccion_UO!AB282</f>
        <v>0</v>
      </c>
      <c r="AC281" s="21">
        <f>+Produccion_UO!AC281+Produccion_UO!AC282</f>
        <v>0</v>
      </c>
      <c r="AD281" s="21">
        <f>+Produccion_UO!AD281+Produccion_UO!AD282</f>
        <v>0</v>
      </c>
      <c r="AE281" s="21">
        <f>+Produccion_UO!AE281+Produccion_UO!AE282</f>
        <v>0</v>
      </c>
      <c r="AF281" s="21">
        <f>+Produccion_UO!AF281+Produccion_UO!AF282</f>
        <v>0</v>
      </c>
      <c r="AG281" s="21">
        <f>+Produccion_UO!AG281+Produccion_UO!AG282</f>
        <v>0</v>
      </c>
      <c r="AH281" s="21">
        <f>+Produccion_UO!AH281+Produccion_UO!AH282</f>
        <v>0</v>
      </c>
      <c r="AI281" s="21">
        <f>+Produccion_UO!AI281+Produccion_UO!AI282</f>
        <v>0</v>
      </c>
      <c r="AJ281" s="21">
        <f>+Produccion_UO!AJ281+Produccion_UO!AJ282</f>
        <v>0</v>
      </c>
      <c r="AK281" s="21">
        <f>+Produccion_UO!AK281+Produccion_UO!AK282</f>
        <v>0</v>
      </c>
      <c r="AL281" s="21">
        <f>+Produccion_UO!AL281+Produccion_UO!AL282</f>
        <v>0</v>
      </c>
      <c r="AM281" s="21">
        <f>+Produccion_UO!AM281+Produccion_UO!AM282</f>
        <v>0</v>
      </c>
      <c r="AN281" s="21">
        <f>+Produccion_UO!AN281+Produccion_UO!AN282</f>
        <v>0</v>
      </c>
      <c r="AO281" s="21">
        <f>+Produccion_UO!AO281+Produccion_UO!AO282</f>
        <v>0</v>
      </c>
      <c r="AP281" s="21">
        <f>+Produccion_UO!AP281+Produccion_UO!AP282</f>
        <v>0</v>
      </c>
      <c r="AQ281" s="21">
        <f>+Produccion_UO!AQ281+Produccion_UO!AQ282</f>
        <v>0</v>
      </c>
      <c r="AR281" s="21">
        <f>+Produccion_UO!AR281+Produccion_UO!AR282</f>
        <v>0</v>
      </c>
    </row>
    <row r="282" spans="10:44" x14ac:dyDescent="0.25">
      <c r="J282" s="24" t="s">
        <v>73</v>
      </c>
      <c r="K282" s="54" t="s">
        <v>172</v>
      </c>
      <c r="L282" s="168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0:44" x14ac:dyDescent="0.25">
      <c r="J283" s="24" t="s">
        <v>74</v>
      </c>
      <c r="K283" s="54" t="s">
        <v>173</v>
      </c>
      <c r="L283" s="167" t="s">
        <v>683</v>
      </c>
      <c r="M283" s="21">
        <f>+Produccion_UO!M283</f>
        <v>21.412926305312055</v>
      </c>
      <c r="N283" s="21">
        <f>+Produccion_UO!N283</f>
        <v>20.234437110938721</v>
      </c>
      <c r="O283" s="21">
        <f>+Produccion_UO!O283</f>
        <v>19.345011303864499</v>
      </c>
      <c r="P283" s="21">
        <f>+Produccion_UO!P283</f>
        <v>18.455585496790253</v>
      </c>
      <c r="Q283" s="21">
        <f>+Produccion_UO!Q283</f>
        <v>17.566159689716027</v>
      </c>
      <c r="R283" s="21">
        <f>+Produccion_UO!R283</f>
        <v>16.676733882641777</v>
      </c>
      <c r="S283" s="21">
        <f>+Produccion_UO!S283</f>
        <v>15.787308075567555</v>
      </c>
      <c r="T283" s="21">
        <f>+Produccion_UO!T283</f>
        <v>1.7986067994861499</v>
      </c>
      <c r="U283" s="21">
        <f>+Produccion_UO!U283</f>
        <v>0</v>
      </c>
      <c r="V283" s="21">
        <f>+Produccion_UO!V283</f>
        <v>0</v>
      </c>
      <c r="W283" s="21">
        <f>+Produccion_UO!W283</f>
        <v>0</v>
      </c>
      <c r="X283" s="21">
        <f>+Produccion_UO!X283</f>
        <v>0</v>
      </c>
      <c r="Y283" s="21">
        <f>+Produccion_UO!Y283</f>
        <v>0</v>
      </c>
      <c r="Z283" s="21">
        <f>+Produccion_UO!Z283</f>
        <v>0</v>
      </c>
      <c r="AA283" s="21">
        <f>+Produccion_UO!AA283</f>
        <v>0</v>
      </c>
      <c r="AB283" s="21">
        <f>+Produccion_UO!AB283</f>
        <v>0</v>
      </c>
      <c r="AC283" s="21">
        <f>+Produccion_UO!AC283</f>
        <v>0</v>
      </c>
      <c r="AD283" s="21">
        <f>+Produccion_UO!AD283</f>
        <v>0</v>
      </c>
      <c r="AE283" s="21">
        <f>+Produccion_UO!AE283</f>
        <v>0</v>
      </c>
      <c r="AF283" s="21">
        <f>+Produccion_UO!AF283</f>
        <v>0</v>
      </c>
      <c r="AG283" s="21">
        <f>+Produccion_UO!AG283</f>
        <v>0</v>
      </c>
      <c r="AH283" s="21">
        <f>+Produccion_UO!AH283</f>
        <v>0</v>
      </c>
      <c r="AI283" s="21">
        <f>+Produccion_UO!AI283</f>
        <v>0</v>
      </c>
      <c r="AJ283" s="21">
        <f>+Produccion_UO!AJ283</f>
        <v>0</v>
      </c>
      <c r="AK283" s="21">
        <f>+Produccion_UO!AK283</f>
        <v>0</v>
      </c>
      <c r="AL283" s="21">
        <f>+Produccion_UO!AL283</f>
        <v>0</v>
      </c>
      <c r="AM283" s="21">
        <f>+Produccion_UO!AM283</f>
        <v>0</v>
      </c>
      <c r="AN283" s="21">
        <f>+Produccion_UO!AN283</f>
        <v>0</v>
      </c>
      <c r="AO283" s="21">
        <f>+Produccion_UO!AO283</f>
        <v>0</v>
      </c>
      <c r="AP283" s="21">
        <f>+Produccion_UO!AP283</f>
        <v>0</v>
      </c>
      <c r="AQ283" s="21">
        <f>+Produccion_UO!AQ283</f>
        <v>0</v>
      </c>
      <c r="AR283" s="21">
        <f>+Produccion_UO!AR283</f>
        <v>0</v>
      </c>
    </row>
    <row r="284" spans="10:44" x14ac:dyDescent="0.25">
      <c r="J284" s="24" t="s">
        <v>75</v>
      </c>
      <c r="K284" s="54" t="s">
        <v>174</v>
      </c>
      <c r="L284" s="167" t="s">
        <v>681</v>
      </c>
      <c r="M284" s="21">
        <f>+Produccion_UO!M284</f>
        <v>488.58938957726389</v>
      </c>
      <c r="N284" s="21">
        <f>+Produccion_UO!N284</f>
        <v>454.46910185573614</v>
      </c>
      <c r="O284" s="21">
        <f>+Produccion_UO!O284</f>
        <v>418.49346137656113</v>
      </c>
      <c r="P284" s="21">
        <f>+Produccion_UO!P284</f>
        <v>382.51782089738612</v>
      </c>
      <c r="Q284" s="21">
        <f>+Produccion_UO!Q284</f>
        <v>346.5421804182111</v>
      </c>
      <c r="R284" s="21">
        <f>+Produccion_UO!R284</f>
        <v>307.98171271204444</v>
      </c>
      <c r="S284" s="21">
        <f>+Produccion_UO!S284</f>
        <v>269.42124500587414</v>
      </c>
      <c r="T284" s="21">
        <f>+Produccion_UO!T284</f>
        <v>242.78774460665861</v>
      </c>
      <c r="U284" s="21">
        <f>+Produccion_UO!U284</f>
        <v>201.07185307254471</v>
      </c>
      <c r="V284" s="21">
        <f>+Produccion_UO!V284</f>
        <v>0</v>
      </c>
      <c r="W284" s="21">
        <f>+Produccion_UO!W284</f>
        <v>0</v>
      </c>
      <c r="X284" s="21">
        <f>+Produccion_UO!X284</f>
        <v>0</v>
      </c>
      <c r="Y284" s="21">
        <f>+Produccion_UO!Y284</f>
        <v>0</v>
      </c>
      <c r="Z284" s="21">
        <f>+Produccion_UO!Z284</f>
        <v>0</v>
      </c>
      <c r="AA284" s="21">
        <f>+Produccion_UO!AA284</f>
        <v>0</v>
      </c>
      <c r="AB284" s="21">
        <f>+Produccion_UO!AB284</f>
        <v>0</v>
      </c>
      <c r="AC284" s="21">
        <f>+Produccion_UO!AC284</f>
        <v>0</v>
      </c>
      <c r="AD284" s="21">
        <f>+Produccion_UO!AD284</f>
        <v>0</v>
      </c>
      <c r="AE284" s="21">
        <f>+Produccion_UO!AE284</f>
        <v>0</v>
      </c>
      <c r="AF284" s="21">
        <f>+Produccion_UO!AF284</f>
        <v>0</v>
      </c>
      <c r="AG284" s="21">
        <f>+Produccion_UO!AG284</f>
        <v>0</v>
      </c>
      <c r="AH284" s="21">
        <f>+Produccion_UO!AH284</f>
        <v>0</v>
      </c>
      <c r="AI284" s="21">
        <f>+Produccion_UO!AI284</f>
        <v>0</v>
      </c>
      <c r="AJ284" s="21">
        <f>+Produccion_UO!AJ284</f>
        <v>0</v>
      </c>
      <c r="AK284" s="21">
        <f>+Produccion_UO!AK284</f>
        <v>0</v>
      </c>
      <c r="AL284" s="21">
        <f>+Produccion_UO!AL284</f>
        <v>0</v>
      </c>
      <c r="AM284" s="21">
        <f>+Produccion_UO!AM284</f>
        <v>0</v>
      </c>
      <c r="AN284" s="21">
        <f>+Produccion_UO!AN284</f>
        <v>0</v>
      </c>
      <c r="AO284" s="21">
        <f>+Produccion_UO!AO284</f>
        <v>0</v>
      </c>
      <c r="AP284" s="21">
        <f>+Produccion_UO!AP284</f>
        <v>0</v>
      </c>
      <c r="AQ284" s="21">
        <f>+Produccion_UO!AQ284</f>
        <v>0</v>
      </c>
      <c r="AR284" s="21">
        <f>+Produccion_UO!AR284</f>
        <v>0</v>
      </c>
    </row>
    <row r="285" spans="10:44" x14ac:dyDescent="0.25">
      <c r="J285" s="24" t="s">
        <v>76</v>
      </c>
      <c r="K285" s="54" t="s">
        <v>175</v>
      </c>
      <c r="L285" s="167" t="s">
        <v>682</v>
      </c>
      <c r="M285" s="21">
        <f>+Produccion_UO!M285</f>
        <v>88.497077765887497</v>
      </c>
      <c r="N285" s="21">
        <f>+Produccion_UO!N285</f>
        <v>82.4870562074275</v>
      </c>
      <c r="O285" s="21">
        <f>+Produccion_UO!O285</f>
        <v>78.692449422259713</v>
      </c>
      <c r="P285" s="21">
        <f>+Produccion_UO!P285</f>
        <v>74.897842637092225</v>
      </c>
      <c r="Q285" s="21">
        <f>+Produccion_UO!Q285</f>
        <v>71.103235851924438</v>
      </c>
      <c r="R285" s="21">
        <f>+Produccion_UO!R285</f>
        <v>65.592840417511667</v>
      </c>
      <c r="S285" s="21">
        <f>+Produccion_UO!S285</f>
        <v>60.082444983098888</v>
      </c>
      <c r="T285" s="21">
        <f>+Produccion_UO!T285</f>
        <v>55.493656887233058</v>
      </c>
      <c r="U285" s="21">
        <f>+Produccion_UO!U285</f>
        <v>50.904868791366944</v>
      </c>
      <c r="V285" s="21">
        <f>+Produccion_UO!V285</f>
        <v>46.528729715676668</v>
      </c>
      <c r="W285" s="21">
        <f>+Produccion_UO!W285</f>
        <v>42.152590639986663</v>
      </c>
      <c r="X285" s="21">
        <f>+Produccion_UO!X285</f>
        <v>37.776451564296664</v>
      </c>
      <c r="Y285" s="21">
        <f>+Produccion_UO!Y285</f>
        <v>35.511662452730555</v>
      </c>
      <c r="Z285" s="21">
        <f>+Produccion_UO!Z285</f>
        <v>33.246873341164445</v>
      </c>
      <c r="AA285" s="21">
        <f>+Produccion_UO!AA285</f>
        <v>9.8719393875300288</v>
      </c>
      <c r="AB285" s="21">
        <f>+Produccion_UO!AB285</f>
        <v>0</v>
      </c>
      <c r="AC285" s="21">
        <f>+Produccion_UO!AC285</f>
        <v>0</v>
      </c>
      <c r="AD285" s="21">
        <f>+Produccion_UO!AD285</f>
        <v>0</v>
      </c>
      <c r="AE285" s="21">
        <f>+Produccion_UO!AE285</f>
        <v>0</v>
      </c>
      <c r="AF285" s="21">
        <f>+Produccion_UO!AF285</f>
        <v>0</v>
      </c>
      <c r="AG285" s="21">
        <f>+Produccion_UO!AG285</f>
        <v>0</v>
      </c>
      <c r="AH285" s="21">
        <f>+Produccion_UO!AH285</f>
        <v>0</v>
      </c>
      <c r="AI285" s="21">
        <f>+Produccion_UO!AI285</f>
        <v>0</v>
      </c>
      <c r="AJ285" s="21">
        <f>+Produccion_UO!AJ285</f>
        <v>0</v>
      </c>
      <c r="AK285" s="21">
        <f>+Produccion_UO!AK285</f>
        <v>0</v>
      </c>
      <c r="AL285" s="21">
        <f>+Produccion_UO!AL285</f>
        <v>0</v>
      </c>
      <c r="AM285" s="21">
        <f>+Produccion_UO!AM285</f>
        <v>0</v>
      </c>
      <c r="AN285" s="21">
        <f>+Produccion_UO!AN285</f>
        <v>0</v>
      </c>
      <c r="AO285" s="21">
        <f>+Produccion_UO!AO285</f>
        <v>0</v>
      </c>
      <c r="AP285" s="21">
        <f>+Produccion_UO!AP285</f>
        <v>0</v>
      </c>
      <c r="AQ285" s="21">
        <f>+Produccion_UO!AQ285</f>
        <v>0</v>
      </c>
      <c r="AR285" s="21">
        <f>+Produccion_UO!AR285</f>
        <v>0</v>
      </c>
    </row>
    <row r="286" spans="10:44" x14ac:dyDescent="0.25">
      <c r="J286" s="24" t="s">
        <v>77</v>
      </c>
      <c r="K286" s="54" t="s">
        <v>176</v>
      </c>
      <c r="L286" s="167" t="s">
        <v>680</v>
      </c>
      <c r="M286" s="21">
        <f>+Produccion_UO!M286</f>
        <v>41.306741702748333</v>
      </c>
      <c r="N286" s="21">
        <f>+Produccion_UO!N286</f>
        <v>40.556223225631669</v>
      </c>
      <c r="O286" s="21">
        <f>+Produccion_UO!O286</f>
        <v>40.581505443940834</v>
      </c>
      <c r="P286" s="21">
        <f>+Produccion_UO!P286</f>
        <v>40.606787662249999</v>
      </c>
      <c r="Q286" s="21">
        <f>+Produccion_UO!Q286</f>
        <v>40.632069880559172</v>
      </c>
      <c r="R286" s="21">
        <f>+Produccion_UO!R286</f>
        <v>37.539777611232225</v>
      </c>
      <c r="S286" s="21">
        <f>+Produccion_UO!S286</f>
        <v>34.447485341905278</v>
      </c>
      <c r="T286" s="21">
        <f>+Produccion_UO!T286</f>
        <v>31.902894329449722</v>
      </c>
      <c r="U286" s="21">
        <f>+Produccion_UO!U286</f>
        <v>29.358303316994167</v>
      </c>
      <c r="V286" s="21">
        <f>+Produccion_UO!V286</f>
        <v>27.24911118511897</v>
      </c>
      <c r="W286" s="21">
        <f>+Produccion_UO!W286</f>
        <v>25.139919053243666</v>
      </c>
      <c r="X286" s="21">
        <f>+Produccion_UO!X286</f>
        <v>23.030726921368387</v>
      </c>
      <c r="Y286" s="21">
        <f>+Produccion_UO!Y286</f>
        <v>21.551077789039056</v>
      </c>
      <c r="Z286" s="21">
        <f>+Produccion_UO!Z286</f>
        <v>20.071428656709724</v>
      </c>
      <c r="AA286" s="21">
        <f>+Produccion_UO!AA286</f>
        <v>9.7307281147296383</v>
      </c>
      <c r="AB286" s="21">
        <f>+Produccion_UO!AB286</f>
        <v>0</v>
      </c>
      <c r="AC286" s="21">
        <f>+Produccion_UO!AC286</f>
        <v>0</v>
      </c>
      <c r="AD286" s="21">
        <f>+Produccion_UO!AD286</f>
        <v>0</v>
      </c>
      <c r="AE286" s="21">
        <f>+Produccion_UO!AE286</f>
        <v>0</v>
      </c>
      <c r="AF286" s="21">
        <f>+Produccion_UO!AF286</f>
        <v>0</v>
      </c>
      <c r="AG286" s="21">
        <f>+Produccion_UO!AG286</f>
        <v>0</v>
      </c>
      <c r="AH286" s="21">
        <f>+Produccion_UO!AH286</f>
        <v>0</v>
      </c>
      <c r="AI286" s="21">
        <f>+Produccion_UO!AI286</f>
        <v>0</v>
      </c>
      <c r="AJ286" s="21">
        <f>+Produccion_UO!AJ286</f>
        <v>0</v>
      </c>
      <c r="AK286" s="21">
        <f>+Produccion_UO!AK286</f>
        <v>0</v>
      </c>
      <c r="AL286" s="21">
        <f>+Produccion_UO!AL286</f>
        <v>0</v>
      </c>
      <c r="AM286" s="21">
        <f>+Produccion_UO!AM286</f>
        <v>0</v>
      </c>
      <c r="AN286" s="21">
        <f>+Produccion_UO!AN286</f>
        <v>0</v>
      </c>
      <c r="AO286" s="21">
        <f>+Produccion_UO!AO286</f>
        <v>0</v>
      </c>
      <c r="AP286" s="21">
        <f>+Produccion_UO!AP286</f>
        <v>0</v>
      </c>
      <c r="AQ286" s="21">
        <f>+Produccion_UO!AQ286</f>
        <v>0</v>
      </c>
      <c r="AR286" s="21">
        <f>+Produccion_UO!AR286</f>
        <v>0</v>
      </c>
    </row>
    <row r="287" spans="10:44" x14ac:dyDescent="0.25">
      <c r="J287" s="68"/>
      <c r="K287" s="68"/>
      <c r="L287" s="68"/>
      <c r="M287" s="69">
        <f>+SUM(M280:M286)</f>
        <v>4822.3544217245426</v>
      </c>
      <c r="N287" s="69">
        <f t="shared" ref="N287" si="34">+SUM(N280:N286)</f>
        <v>4674.4191850209772</v>
      </c>
      <c r="O287" s="69">
        <f t="shared" ref="O287:AR287" si="35">+SUM(O280:O286)</f>
        <v>4349.4457259738683</v>
      </c>
      <c r="P287" s="69">
        <f t="shared" si="35"/>
        <v>4185.0999583227085</v>
      </c>
      <c r="Q287" s="69">
        <f t="shared" si="35"/>
        <v>3820.2167515385813</v>
      </c>
      <c r="R287" s="69">
        <f t="shared" si="35"/>
        <v>3197.2958943692715</v>
      </c>
      <c r="S287" s="69">
        <f t="shared" si="35"/>
        <v>2954.8971955842453</v>
      </c>
      <c r="T287" s="69">
        <f t="shared" si="35"/>
        <v>2753.0269131900027</v>
      </c>
      <c r="U287" s="69">
        <f t="shared" si="35"/>
        <v>2094.8143443793479</v>
      </c>
      <c r="V287" s="69">
        <f t="shared" si="35"/>
        <v>1729.5911302228474</v>
      </c>
      <c r="W287" s="69">
        <f t="shared" si="35"/>
        <v>1120.5185869154652</v>
      </c>
      <c r="X287" s="69">
        <f t="shared" si="35"/>
        <v>1085.5794554092095</v>
      </c>
      <c r="Y287" s="69">
        <f t="shared" si="35"/>
        <v>1081.8350171653142</v>
      </c>
      <c r="Z287" s="69">
        <f t="shared" si="35"/>
        <v>778.97541889946024</v>
      </c>
      <c r="AA287" s="69">
        <f t="shared" si="35"/>
        <v>19.602667502259667</v>
      </c>
      <c r="AB287" s="69">
        <f t="shared" si="35"/>
        <v>0</v>
      </c>
      <c r="AC287" s="69">
        <f t="shared" si="35"/>
        <v>0</v>
      </c>
      <c r="AD287" s="69">
        <f t="shared" si="35"/>
        <v>0</v>
      </c>
      <c r="AE287" s="69">
        <f t="shared" si="35"/>
        <v>0</v>
      </c>
      <c r="AF287" s="69">
        <f t="shared" si="35"/>
        <v>0</v>
      </c>
      <c r="AG287" s="69">
        <f t="shared" si="35"/>
        <v>0</v>
      </c>
      <c r="AH287" s="69">
        <f t="shared" si="35"/>
        <v>0</v>
      </c>
      <c r="AI287" s="69">
        <f t="shared" si="35"/>
        <v>0</v>
      </c>
      <c r="AJ287" s="69">
        <f t="shared" si="35"/>
        <v>0</v>
      </c>
      <c r="AK287" s="69">
        <f t="shared" si="35"/>
        <v>0</v>
      </c>
      <c r="AL287" s="69">
        <f t="shared" si="35"/>
        <v>0</v>
      </c>
      <c r="AM287" s="69">
        <f t="shared" si="35"/>
        <v>0</v>
      </c>
      <c r="AN287" s="69">
        <f t="shared" si="35"/>
        <v>0</v>
      </c>
      <c r="AO287" s="69">
        <f t="shared" si="35"/>
        <v>0</v>
      </c>
      <c r="AP287" s="69">
        <f t="shared" si="35"/>
        <v>0</v>
      </c>
      <c r="AQ287" s="69">
        <f t="shared" si="35"/>
        <v>0</v>
      </c>
      <c r="AR287" s="69">
        <f t="shared" si="35"/>
        <v>0</v>
      </c>
    </row>
    <row r="289" spans="10:44" s="101" customFormat="1" ht="18.75" x14ac:dyDescent="0.3">
      <c r="K289" s="104" t="str">
        <f>+Produccion_UO!K289</f>
        <v>9.3 Electricidad necesaria para TRANSPORTE</v>
      </c>
      <c r="L289" s="104"/>
    </row>
    <row r="290" spans="10:44" x14ac:dyDescent="0.25">
      <c r="J290" s="106" t="s">
        <v>348</v>
      </c>
      <c r="K290" s="58" t="s">
        <v>433</v>
      </c>
      <c r="L290" s="157"/>
      <c r="N290" s="21"/>
      <c r="O290" s="21"/>
    </row>
    <row r="291" spans="10:44" x14ac:dyDescent="0.25">
      <c r="J291" s="15"/>
      <c r="K291" s="16"/>
      <c r="L291" s="16"/>
    </row>
    <row r="292" spans="10:44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</row>
    <row r="293" spans="10:44" x14ac:dyDescent="0.25">
      <c r="J293" s="60" t="s">
        <v>432</v>
      </c>
      <c r="K293" s="19" t="s">
        <v>382</v>
      </c>
      <c r="L293" s="163" t="s">
        <v>678</v>
      </c>
      <c r="M293" s="21">
        <f>+Produccion_UO!M293</f>
        <v>38.565686234508611</v>
      </c>
      <c r="N293" s="21">
        <f>+Produccion_UO!N293</f>
        <v>31.164235957480553</v>
      </c>
      <c r="O293" s="21">
        <f>+Produccion_UO!O293</f>
        <v>24.39989201489675</v>
      </c>
      <c r="P293" s="21">
        <f>+Produccion_UO!P293</f>
        <v>28.494500161439721</v>
      </c>
      <c r="Q293" s="21">
        <f>+Produccion_UO!Q293</f>
        <v>27.159632263419333</v>
      </c>
      <c r="R293" s="21">
        <f>+Produccion_UO!R293</f>
        <v>0</v>
      </c>
      <c r="S293" s="21">
        <f>+Produccion_UO!S293</f>
        <v>0</v>
      </c>
      <c r="T293" s="21">
        <f>+Produccion_UO!T293</f>
        <v>0</v>
      </c>
      <c r="U293" s="21">
        <f>+Produccion_UO!U293</f>
        <v>0</v>
      </c>
      <c r="V293" s="21">
        <f>+Produccion_UO!V293</f>
        <v>0</v>
      </c>
      <c r="W293" s="21">
        <f>+Produccion_UO!W293</f>
        <v>0</v>
      </c>
      <c r="X293" s="21">
        <f>+Produccion_UO!X293</f>
        <v>0</v>
      </c>
      <c r="Y293" s="21">
        <f>+Produccion_UO!Y293</f>
        <v>0</v>
      </c>
      <c r="Z293" s="21">
        <f>+Produccion_UO!Z293</f>
        <v>0</v>
      </c>
      <c r="AA293" s="21">
        <f>+Produccion_UO!AA293</f>
        <v>0</v>
      </c>
      <c r="AB293" s="21">
        <f>+Produccion_UO!AB293</f>
        <v>0</v>
      </c>
      <c r="AC293" s="21">
        <f>+Produccion_UO!AC293</f>
        <v>0</v>
      </c>
      <c r="AD293" s="21">
        <f>+Produccion_UO!AD293</f>
        <v>0</v>
      </c>
      <c r="AE293" s="21">
        <f>+Produccion_UO!AE293</f>
        <v>0</v>
      </c>
      <c r="AF293" s="21">
        <f>+Produccion_UO!AF293</f>
        <v>0</v>
      </c>
      <c r="AG293" s="21">
        <f>+Produccion_UO!AG293</f>
        <v>0</v>
      </c>
      <c r="AH293" s="21">
        <f>+Produccion_UO!AH293</f>
        <v>0</v>
      </c>
      <c r="AI293" s="21">
        <f>+Produccion_UO!AI293</f>
        <v>0</v>
      </c>
      <c r="AJ293" s="21">
        <f>+Produccion_UO!AJ293</f>
        <v>0</v>
      </c>
      <c r="AK293" s="21">
        <f>+Produccion_UO!AK293</f>
        <v>0</v>
      </c>
      <c r="AL293" s="21">
        <f>+Produccion_UO!AL293</f>
        <v>0</v>
      </c>
      <c r="AM293" s="21">
        <f>+Produccion_UO!AM293</f>
        <v>0</v>
      </c>
      <c r="AN293" s="21">
        <f>+Produccion_UO!AN293</f>
        <v>0</v>
      </c>
      <c r="AO293" s="21">
        <f>+Produccion_UO!AO293</f>
        <v>0</v>
      </c>
      <c r="AP293" s="21">
        <f>+Produccion_UO!AP293</f>
        <v>0</v>
      </c>
      <c r="AQ293" s="21">
        <f>+Produccion_UO!AQ293</f>
        <v>0</v>
      </c>
      <c r="AR293" s="21">
        <f>+Produccion_UO!AR293</f>
        <v>0</v>
      </c>
    </row>
    <row r="294" spans="10:44" x14ac:dyDescent="0.25">
      <c r="J294" s="61" t="s">
        <v>73</v>
      </c>
      <c r="K294" s="19" t="s">
        <v>383</v>
      </c>
      <c r="L294" s="163" t="s">
        <v>679</v>
      </c>
      <c r="M294" s="21">
        <f>+Produccion_UO!M294+Produccion_UO!M295</f>
        <v>587.56072501413314</v>
      </c>
      <c r="N294" s="21">
        <f>+Produccion_UO!N294+Produccion_UO!N295</f>
        <v>583.57367489333774</v>
      </c>
      <c r="O294" s="21">
        <f>+Produccion_UO!O294+Produccion_UO!O295</f>
        <v>542.95382605278269</v>
      </c>
      <c r="P294" s="21">
        <f>+Produccion_UO!P294+Produccion_UO!P295</f>
        <v>522.5249486894586</v>
      </c>
      <c r="Q294" s="21">
        <f>+Produccion_UO!Q294+Produccion_UO!Q295</f>
        <v>467.81909374689786</v>
      </c>
      <c r="R294" s="21">
        <f>+Produccion_UO!R294+Produccion_UO!R295</f>
        <v>393.43916274786409</v>
      </c>
      <c r="S294" s="21">
        <f>+Produccion_UO!S294+Produccion_UO!S295</f>
        <v>366.15896471496069</v>
      </c>
      <c r="T294" s="21">
        <f>+Produccion_UO!T294+Produccion_UO!T295</f>
        <v>344.52601607502828</v>
      </c>
      <c r="U294" s="21">
        <f>+Produccion_UO!U294+Produccion_UO!U295</f>
        <v>246.13135898189364</v>
      </c>
      <c r="V294" s="21">
        <f>+Produccion_UO!V294+Produccion_UO!V295</f>
        <v>224.28888890620763</v>
      </c>
      <c r="W294" s="21">
        <f>+Produccion_UO!W294+Produccion_UO!W295</f>
        <v>141.83686858317142</v>
      </c>
      <c r="X294" s="21">
        <f>+Produccion_UO!X294+Produccion_UO!X295</f>
        <v>140.27136594729126</v>
      </c>
      <c r="Y294" s="21">
        <f>+Produccion_UO!Y294+Produccion_UO!Y295</f>
        <v>140.27136594729126</v>
      </c>
      <c r="Z294" s="21">
        <f>+Produccion_UO!Z294+Produccion_UO!Z295</f>
        <v>98.284827177429463</v>
      </c>
      <c r="AA294" s="21">
        <f>+Produccion_UO!AA294+Produccion_UO!AA295</f>
        <v>0</v>
      </c>
      <c r="AB294" s="21">
        <f>+Produccion_UO!AB294+Produccion_UO!AB295</f>
        <v>0</v>
      </c>
      <c r="AC294" s="21">
        <f>+Produccion_UO!AC294+Produccion_UO!AC295</f>
        <v>0</v>
      </c>
      <c r="AD294" s="21">
        <f>+Produccion_UO!AD294+Produccion_UO!AD295</f>
        <v>0</v>
      </c>
      <c r="AE294" s="21">
        <f>+Produccion_UO!AE294+Produccion_UO!AE295</f>
        <v>0</v>
      </c>
      <c r="AF294" s="21">
        <f>+Produccion_UO!AF294+Produccion_UO!AF295</f>
        <v>0</v>
      </c>
      <c r="AG294" s="21">
        <f>+Produccion_UO!AG294+Produccion_UO!AG295</f>
        <v>0</v>
      </c>
      <c r="AH294" s="21">
        <f>+Produccion_UO!AH294+Produccion_UO!AH295</f>
        <v>0</v>
      </c>
      <c r="AI294" s="21">
        <f>+Produccion_UO!AI294+Produccion_UO!AI295</f>
        <v>0</v>
      </c>
      <c r="AJ294" s="21">
        <f>+Produccion_UO!AJ294+Produccion_UO!AJ295</f>
        <v>0</v>
      </c>
      <c r="AK294" s="21">
        <f>+Produccion_UO!AK294+Produccion_UO!AK295</f>
        <v>0</v>
      </c>
      <c r="AL294" s="21">
        <f>+Produccion_UO!AL294+Produccion_UO!AL295</f>
        <v>0</v>
      </c>
      <c r="AM294" s="21">
        <f>+Produccion_UO!AM294+Produccion_UO!AM295</f>
        <v>0</v>
      </c>
      <c r="AN294" s="21">
        <f>+Produccion_UO!AN294+Produccion_UO!AN295</f>
        <v>0</v>
      </c>
      <c r="AO294" s="21">
        <f>+Produccion_UO!AO294+Produccion_UO!AO295</f>
        <v>0</v>
      </c>
      <c r="AP294" s="21">
        <f>+Produccion_UO!AP294+Produccion_UO!AP295</f>
        <v>0</v>
      </c>
      <c r="AQ294" s="21">
        <f>+Produccion_UO!AQ294+Produccion_UO!AQ295</f>
        <v>0</v>
      </c>
      <c r="AR294" s="21">
        <f>+Produccion_UO!AR294+Produccion_UO!AR295</f>
        <v>0</v>
      </c>
    </row>
    <row r="295" spans="10:44" x14ac:dyDescent="0.25">
      <c r="J295" s="61" t="s">
        <v>73</v>
      </c>
      <c r="K295" s="19" t="s">
        <v>384</v>
      </c>
      <c r="L295" s="163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</row>
    <row r="296" spans="10:44" x14ac:dyDescent="0.25">
      <c r="J296" s="61" t="s">
        <v>74</v>
      </c>
      <c r="K296" s="19" t="s">
        <v>385</v>
      </c>
      <c r="L296" s="163" t="s">
        <v>683</v>
      </c>
      <c r="M296" s="21">
        <f>+Produccion_UO!M296</f>
        <v>3.1399358519840277</v>
      </c>
      <c r="N296" s="21">
        <f>+Produccion_UO!N296</f>
        <v>2.9671252599226112</v>
      </c>
      <c r="O296" s="21">
        <f>+Produccion_UO!O296</f>
        <v>2.8367021715743612</v>
      </c>
      <c r="P296" s="21">
        <f>+Produccion_UO!P296</f>
        <v>2.7062790832261165</v>
      </c>
      <c r="Q296" s="21">
        <f>+Produccion_UO!Q296</f>
        <v>2.5758559948778692</v>
      </c>
      <c r="R296" s="21">
        <f>+Produccion_UO!R296</f>
        <v>2.4454329065296245</v>
      </c>
      <c r="S296" s="21">
        <f>+Produccion_UO!S296</f>
        <v>2.3150098181813776</v>
      </c>
      <c r="T296" s="21">
        <f>+Produccion_UO!T296</f>
        <v>0.2637430257221689</v>
      </c>
      <c r="U296" s="21">
        <f>+Produccion_UO!U296</f>
        <v>0</v>
      </c>
      <c r="V296" s="21">
        <f>+Produccion_UO!V296</f>
        <v>0</v>
      </c>
      <c r="W296" s="21">
        <f>+Produccion_UO!W296</f>
        <v>0</v>
      </c>
      <c r="X296" s="21">
        <f>+Produccion_UO!X296</f>
        <v>0</v>
      </c>
      <c r="Y296" s="21">
        <f>+Produccion_UO!Y296</f>
        <v>0</v>
      </c>
      <c r="Z296" s="21">
        <f>+Produccion_UO!Z296</f>
        <v>0</v>
      </c>
      <c r="AA296" s="21">
        <f>+Produccion_UO!AA296</f>
        <v>0</v>
      </c>
      <c r="AB296" s="21">
        <f>+Produccion_UO!AB296</f>
        <v>0</v>
      </c>
      <c r="AC296" s="21">
        <f>+Produccion_UO!AC296</f>
        <v>0</v>
      </c>
      <c r="AD296" s="21">
        <f>+Produccion_UO!AD296</f>
        <v>0</v>
      </c>
      <c r="AE296" s="21">
        <f>+Produccion_UO!AE296</f>
        <v>0</v>
      </c>
      <c r="AF296" s="21">
        <f>+Produccion_UO!AF296</f>
        <v>0</v>
      </c>
      <c r="AG296" s="21">
        <f>+Produccion_UO!AG296</f>
        <v>0</v>
      </c>
      <c r="AH296" s="21">
        <f>+Produccion_UO!AH296</f>
        <v>0</v>
      </c>
      <c r="AI296" s="21">
        <f>+Produccion_UO!AI296</f>
        <v>0</v>
      </c>
      <c r="AJ296" s="21">
        <f>+Produccion_UO!AJ296</f>
        <v>0</v>
      </c>
      <c r="AK296" s="21">
        <f>+Produccion_UO!AK296</f>
        <v>0</v>
      </c>
      <c r="AL296" s="21">
        <f>+Produccion_UO!AL296</f>
        <v>0</v>
      </c>
      <c r="AM296" s="21">
        <f>+Produccion_UO!AM296</f>
        <v>0</v>
      </c>
      <c r="AN296" s="21">
        <f>+Produccion_UO!AN296</f>
        <v>0</v>
      </c>
      <c r="AO296" s="21">
        <f>+Produccion_UO!AO296</f>
        <v>0</v>
      </c>
      <c r="AP296" s="21">
        <f>+Produccion_UO!AP296</f>
        <v>0</v>
      </c>
      <c r="AQ296" s="21">
        <f>+Produccion_UO!AQ296</f>
        <v>0</v>
      </c>
      <c r="AR296" s="21">
        <f>+Produccion_UO!AR296</f>
        <v>0</v>
      </c>
    </row>
    <row r="297" spans="10:44" x14ac:dyDescent="0.25">
      <c r="J297" s="61" t="s">
        <v>75</v>
      </c>
      <c r="K297" s="19" t="s">
        <v>386</v>
      </c>
      <c r="L297" s="163" t="s">
        <v>681</v>
      </c>
      <c r="M297" s="21">
        <f>+Produccion_UO!M297</f>
        <v>93.340170071265817</v>
      </c>
      <c r="N297" s="21">
        <f>+Produccion_UO!N297</f>
        <v>86.805223240302468</v>
      </c>
      <c r="O297" s="21">
        <f>+Produccion_UO!O297</f>
        <v>79.914926779146583</v>
      </c>
      <c r="P297" s="21">
        <f>+Produccion_UO!P297</f>
        <v>39.625614719999888</v>
      </c>
      <c r="Q297" s="21">
        <f>+Produccion_UO!Q297</f>
        <v>39.625614719999859</v>
      </c>
      <c r="R297" s="21">
        <f>+Produccion_UO!R297</f>
        <v>39.625614719999888</v>
      </c>
      <c r="S297" s="21">
        <f>+Produccion_UO!S297</f>
        <v>39.625614719999923</v>
      </c>
      <c r="T297" s="21">
        <f>+Produccion_UO!T297</f>
        <v>39.62561472000008</v>
      </c>
      <c r="U297" s="21">
        <f>+Produccion_UO!U297</f>
        <v>38.280947046160001</v>
      </c>
      <c r="V297" s="21">
        <f>+Produccion_UO!V297</f>
        <v>0</v>
      </c>
      <c r="W297" s="21">
        <f>+Produccion_UO!W297</f>
        <v>0</v>
      </c>
      <c r="X297" s="21">
        <f>+Produccion_UO!X297</f>
        <v>0</v>
      </c>
      <c r="Y297" s="21">
        <f>+Produccion_UO!Y297</f>
        <v>0</v>
      </c>
      <c r="Z297" s="21">
        <f>+Produccion_UO!Z297</f>
        <v>0</v>
      </c>
      <c r="AA297" s="21">
        <f>+Produccion_UO!AA297</f>
        <v>0</v>
      </c>
      <c r="AB297" s="21">
        <f>+Produccion_UO!AB297</f>
        <v>0</v>
      </c>
      <c r="AC297" s="21">
        <f>+Produccion_UO!AC297</f>
        <v>0</v>
      </c>
      <c r="AD297" s="21">
        <f>+Produccion_UO!AD297</f>
        <v>0</v>
      </c>
      <c r="AE297" s="21">
        <f>+Produccion_UO!AE297</f>
        <v>0</v>
      </c>
      <c r="AF297" s="21">
        <f>+Produccion_UO!AF297</f>
        <v>0</v>
      </c>
      <c r="AG297" s="21">
        <f>+Produccion_UO!AG297</f>
        <v>0</v>
      </c>
      <c r="AH297" s="21">
        <f>+Produccion_UO!AH297</f>
        <v>0</v>
      </c>
      <c r="AI297" s="21">
        <f>+Produccion_UO!AI297</f>
        <v>0</v>
      </c>
      <c r="AJ297" s="21">
        <f>+Produccion_UO!AJ297</f>
        <v>0</v>
      </c>
      <c r="AK297" s="21">
        <f>+Produccion_UO!AK297</f>
        <v>0</v>
      </c>
      <c r="AL297" s="21">
        <f>+Produccion_UO!AL297</f>
        <v>0</v>
      </c>
      <c r="AM297" s="21">
        <f>+Produccion_UO!AM297</f>
        <v>0</v>
      </c>
      <c r="AN297" s="21">
        <f>+Produccion_UO!AN297</f>
        <v>0</v>
      </c>
      <c r="AO297" s="21">
        <f>+Produccion_UO!AO297</f>
        <v>0</v>
      </c>
      <c r="AP297" s="21">
        <f>+Produccion_UO!AP297</f>
        <v>0</v>
      </c>
      <c r="AQ297" s="21">
        <f>+Produccion_UO!AQ297</f>
        <v>0</v>
      </c>
      <c r="AR297" s="21">
        <f>+Produccion_UO!AR297</f>
        <v>0</v>
      </c>
    </row>
    <row r="298" spans="10:44" x14ac:dyDescent="0.25">
      <c r="J298" s="61" t="s">
        <v>76</v>
      </c>
      <c r="K298" s="19" t="s">
        <v>387</v>
      </c>
      <c r="L298" s="163" t="s">
        <v>682</v>
      </c>
      <c r="M298" s="21">
        <f>+Produccion_UO!M298</f>
        <v>16.408823161499033</v>
      </c>
      <c r="N298" s="21">
        <f>+Produccion_UO!N298</f>
        <v>15.26272535598107</v>
      </c>
      <c r="O298" s="21">
        <f>+Produccion_UO!O298</f>
        <v>14.542863642455686</v>
      </c>
      <c r="P298" s="21">
        <f>+Produccion_UO!P298</f>
        <v>13.823001928930303</v>
      </c>
      <c r="Q298" s="21">
        <f>+Produccion_UO!Q298</f>
        <v>13.10314021540492</v>
      </c>
      <c r="R298" s="21">
        <f>+Produccion_UO!R298</f>
        <v>12.057782178539526</v>
      </c>
      <c r="S298" s="21">
        <f>+Produccion_UO!S298</f>
        <v>11.048783166095305</v>
      </c>
      <c r="T298" s="21">
        <f>+Produccion_UO!T298</f>
        <v>10.215450089036278</v>
      </c>
      <c r="U298" s="21">
        <f>+Produccion_UO!U298</f>
        <v>9.3821170119772503</v>
      </c>
      <c r="V298" s="21">
        <f>+Produccion_UO!V298</f>
        <v>8.5874014214124159</v>
      </c>
      <c r="W298" s="21">
        <f>+Produccion_UO!W298</f>
        <v>7.7926858308475833</v>
      </c>
      <c r="X298" s="21">
        <f>+Produccion_UO!X298</f>
        <v>6.9979702402827497</v>
      </c>
      <c r="Y298" s="21">
        <f>+Produccion_UO!Y298</f>
        <v>6.5866800172865281</v>
      </c>
      <c r="Z298" s="21">
        <f>+Produccion_UO!Z298</f>
        <v>6.1753897942903055</v>
      </c>
      <c r="AA298" s="21">
        <f>+Produccion_UO!AA298</f>
        <v>1.8627521160711111</v>
      </c>
      <c r="AB298" s="21">
        <f>+Produccion_UO!AB298</f>
        <v>0</v>
      </c>
      <c r="AC298" s="21">
        <f>+Produccion_UO!AC298</f>
        <v>0</v>
      </c>
      <c r="AD298" s="21">
        <f>+Produccion_UO!AD298</f>
        <v>0</v>
      </c>
      <c r="AE298" s="21">
        <f>+Produccion_UO!AE298</f>
        <v>0</v>
      </c>
      <c r="AF298" s="21">
        <f>+Produccion_UO!AF298</f>
        <v>0</v>
      </c>
      <c r="AG298" s="21">
        <f>+Produccion_UO!AG298</f>
        <v>0</v>
      </c>
      <c r="AH298" s="21">
        <f>+Produccion_UO!AH298</f>
        <v>0</v>
      </c>
      <c r="AI298" s="21">
        <f>+Produccion_UO!AI298</f>
        <v>0</v>
      </c>
      <c r="AJ298" s="21">
        <f>+Produccion_UO!AJ298</f>
        <v>0</v>
      </c>
      <c r="AK298" s="21">
        <f>+Produccion_UO!AK298</f>
        <v>0</v>
      </c>
      <c r="AL298" s="21">
        <f>+Produccion_UO!AL298</f>
        <v>0</v>
      </c>
      <c r="AM298" s="21">
        <f>+Produccion_UO!AM298</f>
        <v>0</v>
      </c>
      <c r="AN298" s="21">
        <f>+Produccion_UO!AN298</f>
        <v>0</v>
      </c>
      <c r="AO298" s="21">
        <f>+Produccion_UO!AO298</f>
        <v>0</v>
      </c>
      <c r="AP298" s="21">
        <f>+Produccion_UO!AP298</f>
        <v>0</v>
      </c>
      <c r="AQ298" s="21">
        <f>+Produccion_UO!AQ298</f>
        <v>0</v>
      </c>
      <c r="AR298" s="21">
        <f>+Produccion_UO!AR298</f>
        <v>0</v>
      </c>
    </row>
    <row r="299" spans="10:44" x14ac:dyDescent="0.25">
      <c r="J299" s="60" t="s">
        <v>77</v>
      </c>
      <c r="K299" s="19" t="s">
        <v>388</v>
      </c>
      <c r="L299" s="163" t="s">
        <v>680</v>
      </c>
      <c r="M299" s="21">
        <f>+Produccion_UO!M299</f>
        <v>7.990287652443417</v>
      </c>
      <c r="N299" s="21">
        <f>+Produccion_UO!N299</f>
        <v>7.8447701835924999</v>
      </c>
      <c r="O299" s="21">
        <f>+Produccion_UO!O299</f>
        <v>7.8496721340806941</v>
      </c>
      <c r="P299" s="21">
        <f>+Produccion_UO!P299</f>
        <v>7.8545740845688607</v>
      </c>
      <c r="Q299" s="21">
        <f>+Produccion_UO!Q299</f>
        <v>7.8594760350570558</v>
      </c>
      <c r="R299" s="21">
        <f>+Produccion_UO!R299</f>
        <v>7.259913788823666</v>
      </c>
      <c r="S299" s="21">
        <f>+Produccion_UO!S299</f>
        <v>6.6603515425902504</v>
      </c>
      <c r="T299" s="21">
        <f>+Produccion_UO!T299</f>
        <v>6.1669826853491942</v>
      </c>
      <c r="U299" s="21">
        <f>+Produccion_UO!U299</f>
        <v>5.6736138281081665</v>
      </c>
      <c r="V299" s="21">
        <f>+Produccion_UO!V299</f>
        <v>5.264664135716945</v>
      </c>
      <c r="W299" s="21">
        <f>+Produccion_UO!W299</f>
        <v>4.8557144433257502</v>
      </c>
      <c r="X299" s="21">
        <f>+Produccion_UO!X299</f>
        <v>4.4467647509345278</v>
      </c>
      <c r="Y299" s="21">
        <f>+Produccion_UO!Y299</f>
        <v>4.1613258037582499</v>
      </c>
      <c r="Z299" s="21">
        <f>+Produccion_UO!Z299</f>
        <v>3.8761487969652775</v>
      </c>
      <c r="AA299" s="21">
        <f>+Produccion_UO!AA299</f>
        <v>1.8725655889962056</v>
      </c>
      <c r="AB299" s="21">
        <f>+Produccion_UO!AB299</f>
        <v>0</v>
      </c>
      <c r="AC299" s="21">
        <f>+Produccion_UO!AC299</f>
        <v>0</v>
      </c>
      <c r="AD299" s="21">
        <f>+Produccion_UO!AD299</f>
        <v>0</v>
      </c>
      <c r="AE299" s="21">
        <f>+Produccion_UO!AE299</f>
        <v>0</v>
      </c>
      <c r="AF299" s="21">
        <f>+Produccion_UO!AF299</f>
        <v>0</v>
      </c>
      <c r="AG299" s="21">
        <f>+Produccion_UO!AG299</f>
        <v>0</v>
      </c>
      <c r="AH299" s="21">
        <f>+Produccion_UO!AH299</f>
        <v>0</v>
      </c>
      <c r="AI299" s="21">
        <f>+Produccion_UO!AI299</f>
        <v>0</v>
      </c>
      <c r="AJ299" s="21">
        <f>+Produccion_UO!AJ299</f>
        <v>0</v>
      </c>
      <c r="AK299" s="21">
        <f>+Produccion_UO!AK299</f>
        <v>0</v>
      </c>
      <c r="AL299" s="21">
        <f>+Produccion_UO!AL299</f>
        <v>0</v>
      </c>
      <c r="AM299" s="21">
        <f>+Produccion_UO!AM299</f>
        <v>0</v>
      </c>
      <c r="AN299" s="21">
        <f>+Produccion_UO!AN299</f>
        <v>0</v>
      </c>
      <c r="AO299" s="21">
        <f>+Produccion_UO!AO299</f>
        <v>0</v>
      </c>
      <c r="AP299" s="21">
        <f>+Produccion_UO!AP299</f>
        <v>0</v>
      </c>
      <c r="AQ299" s="21">
        <f>+Produccion_UO!AQ299</f>
        <v>0</v>
      </c>
      <c r="AR299" s="21">
        <f>+Produccion_UO!AR299</f>
        <v>0</v>
      </c>
    </row>
    <row r="300" spans="10:44" x14ac:dyDescent="0.25">
      <c r="J300" s="68"/>
      <c r="K300" s="68"/>
      <c r="L300" s="68"/>
      <c r="M300" s="69">
        <f>+SUM(M293:M299)</f>
        <v>747.00562798583394</v>
      </c>
      <c r="N300" s="69">
        <f t="shared" ref="N300:AR300" si="36">+SUM(N293:N299)</f>
        <v>727.61775489061677</v>
      </c>
      <c r="O300" s="69">
        <f t="shared" si="36"/>
        <v>672.4978827949368</v>
      </c>
      <c r="P300" s="69">
        <f t="shared" si="36"/>
        <v>615.02891866762366</v>
      </c>
      <c r="Q300" s="69">
        <f t="shared" si="36"/>
        <v>558.14281297565685</v>
      </c>
      <c r="R300" s="69">
        <f t="shared" si="36"/>
        <v>454.82790634175677</v>
      </c>
      <c r="S300" s="69">
        <f t="shared" si="36"/>
        <v>425.80872396182752</v>
      </c>
      <c r="T300" s="69">
        <f t="shared" si="36"/>
        <v>400.79780659513602</v>
      </c>
      <c r="U300" s="69">
        <f t="shared" si="36"/>
        <v>299.46803686813905</v>
      </c>
      <c r="V300" s="69">
        <f t="shared" si="36"/>
        <v>238.14095446333698</v>
      </c>
      <c r="W300" s="69">
        <f t="shared" si="36"/>
        <v>154.48526885734475</v>
      </c>
      <c r="X300" s="69">
        <f t="shared" si="36"/>
        <v>151.71610093850853</v>
      </c>
      <c r="Y300" s="69">
        <f t="shared" si="36"/>
        <v>151.01937176833604</v>
      </c>
      <c r="Z300" s="69">
        <f t="shared" si="36"/>
        <v>108.33636576868506</v>
      </c>
      <c r="AA300" s="69">
        <f t="shared" si="36"/>
        <v>3.7353177050673168</v>
      </c>
      <c r="AB300" s="69">
        <f t="shared" si="36"/>
        <v>0</v>
      </c>
      <c r="AC300" s="69">
        <f t="shared" si="36"/>
        <v>0</v>
      </c>
      <c r="AD300" s="69">
        <f t="shared" si="36"/>
        <v>0</v>
      </c>
      <c r="AE300" s="69">
        <f t="shared" si="36"/>
        <v>0</v>
      </c>
      <c r="AF300" s="69">
        <f t="shared" si="36"/>
        <v>0</v>
      </c>
      <c r="AG300" s="69">
        <f t="shared" si="36"/>
        <v>0</v>
      </c>
      <c r="AH300" s="69">
        <f t="shared" si="36"/>
        <v>0</v>
      </c>
      <c r="AI300" s="69">
        <f t="shared" si="36"/>
        <v>0</v>
      </c>
      <c r="AJ300" s="69">
        <f t="shared" si="36"/>
        <v>0</v>
      </c>
      <c r="AK300" s="69">
        <f t="shared" si="36"/>
        <v>0</v>
      </c>
      <c r="AL300" s="69">
        <f t="shared" si="36"/>
        <v>0</v>
      </c>
      <c r="AM300" s="69">
        <f t="shared" si="36"/>
        <v>0</v>
      </c>
      <c r="AN300" s="69">
        <f t="shared" si="36"/>
        <v>0</v>
      </c>
      <c r="AO300" s="69">
        <f t="shared" si="36"/>
        <v>0</v>
      </c>
      <c r="AP300" s="69">
        <f t="shared" si="36"/>
        <v>0</v>
      </c>
      <c r="AQ300" s="69">
        <f t="shared" si="36"/>
        <v>0</v>
      </c>
      <c r="AR300" s="69">
        <f t="shared" si="36"/>
        <v>0</v>
      </c>
    </row>
    <row r="301" spans="10:44" x14ac:dyDescent="0.25"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</row>
    <row r="302" spans="10:44" s="101" customFormat="1" ht="18.75" x14ac:dyDescent="0.3">
      <c r="K302" s="104" t="str">
        <f>+Produccion_UO!K302</f>
        <v>9.3.1 Electricidad necesaria para Colectores de Gas Natural</v>
      </c>
      <c r="L302" s="104"/>
    </row>
    <row r="303" spans="10:44" x14ac:dyDescent="0.25">
      <c r="J303" s="106" t="s">
        <v>348</v>
      </c>
      <c r="K303" s="58" t="s">
        <v>433</v>
      </c>
      <c r="L303" s="157"/>
    </row>
    <row r="304" spans="10:44" x14ac:dyDescent="0.25">
      <c r="J304" s="15"/>
      <c r="K304" s="16"/>
      <c r="L304" s="16"/>
    </row>
    <row r="305" spans="10:44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</row>
    <row r="306" spans="10:44" x14ac:dyDescent="0.25">
      <c r="J306" s="60" t="s">
        <v>432</v>
      </c>
      <c r="K306" s="19" t="s">
        <v>382</v>
      </c>
      <c r="L306" s="163" t="s">
        <v>678</v>
      </c>
      <c r="M306" s="21">
        <f>+Produccion_UO!M306</f>
        <v>38.565686234508611</v>
      </c>
      <c r="N306" s="21">
        <f>+Produccion_UO!N306</f>
        <v>31.164235957480553</v>
      </c>
      <c r="O306" s="21">
        <f>+Produccion_UO!O306</f>
        <v>24.39989201489675</v>
      </c>
      <c r="P306" s="21">
        <f>+Produccion_UO!P306</f>
        <v>28.494500161439721</v>
      </c>
      <c r="Q306" s="21">
        <f>+Produccion_UO!Q306</f>
        <v>27.159632263419333</v>
      </c>
      <c r="R306" s="21">
        <f>+Produccion_UO!R306</f>
        <v>0</v>
      </c>
      <c r="S306" s="21">
        <f>+Produccion_UO!S306</f>
        <v>0</v>
      </c>
      <c r="T306" s="21">
        <f>+Produccion_UO!T306</f>
        <v>0</v>
      </c>
      <c r="U306" s="21">
        <f>+Produccion_UO!U306</f>
        <v>0</v>
      </c>
      <c r="V306" s="21">
        <f>+Produccion_UO!V306</f>
        <v>0</v>
      </c>
      <c r="W306" s="21">
        <f>+Produccion_UO!W306</f>
        <v>0</v>
      </c>
      <c r="X306" s="21">
        <f>+Produccion_UO!X306</f>
        <v>0</v>
      </c>
      <c r="Y306" s="21">
        <f>+Produccion_UO!Y306</f>
        <v>0</v>
      </c>
      <c r="Z306" s="21">
        <f>+Produccion_UO!Z306</f>
        <v>0</v>
      </c>
      <c r="AA306" s="21">
        <f>+Produccion_UO!AA306</f>
        <v>0</v>
      </c>
      <c r="AB306" s="21">
        <f>+Produccion_UO!AB306</f>
        <v>0</v>
      </c>
      <c r="AC306" s="21">
        <f>+Produccion_UO!AC306</f>
        <v>0</v>
      </c>
      <c r="AD306" s="21">
        <f>+Produccion_UO!AD306</f>
        <v>0</v>
      </c>
      <c r="AE306" s="21">
        <f>+Produccion_UO!AE306</f>
        <v>0</v>
      </c>
      <c r="AF306" s="21">
        <f>+Produccion_UO!AF306</f>
        <v>0</v>
      </c>
      <c r="AG306" s="21">
        <f>+Produccion_UO!AG306</f>
        <v>0</v>
      </c>
      <c r="AH306" s="21">
        <f>+Produccion_UO!AH306</f>
        <v>0</v>
      </c>
      <c r="AI306" s="21">
        <f>+Produccion_UO!AI306</f>
        <v>0</v>
      </c>
      <c r="AJ306" s="21">
        <f>+Produccion_UO!AJ306</f>
        <v>0</v>
      </c>
      <c r="AK306" s="21">
        <f>+Produccion_UO!AK306</f>
        <v>0</v>
      </c>
      <c r="AL306" s="21">
        <f>+Produccion_UO!AL306</f>
        <v>0</v>
      </c>
      <c r="AM306" s="21">
        <f>+Produccion_UO!AM306</f>
        <v>0</v>
      </c>
      <c r="AN306" s="21">
        <f>+Produccion_UO!AN306</f>
        <v>0</v>
      </c>
      <c r="AO306" s="21">
        <f>+Produccion_UO!AO306</f>
        <v>0</v>
      </c>
      <c r="AP306" s="21">
        <f>+Produccion_UO!AP306</f>
        <v>0</v>
      </c>
      <c r="AQ306" s="21">
        <f>+Produccion_UO!AQ306</f>
        <v>0</v>
      </c>
      <c r="AR306" s="21">
        <f>+Produccion_UO!AR306</f>
        <v>0</v>
      </c>
    </row>
    <row r="307" spans="10:44" x14ac:dyDescent="0.25">
      <c r="J307" s="61" t="s">
        <v>73</v>
      </c>
      <c r="K307" s="19" t="s">
        <v>383</v>
      </c>
      <c r="L307" s="163" t="s">
        <v>679</v>
      </c>
      <c r="M307" s="21">
        <f>+Produccion_UO!M307+Produccion_UO!M308</f>
        <v>110.17460817594763</v>
      </c>
      <c r="N307" s="21">
        <f>+Produccion_UO!N307+Produccion_UO!N308</f>
        <v>123.26379421619522</v>
      </c>
      <c r="O307" s="21">
        <f>+Produccion_UO!O307+Produccion_UO!O308</f>
        <v>108.16226267017443</v>
      </c>
      <c r="P307" s="21">
        <f>+Produccion_UO!P307+Produccion_UO!P308</f>
        <v>107.37801296672835</v>
      </c>
      <c r="Q307" s="21">
        <f>+Produccion_UO!Q307+Produccion_UO!Q308</f>
        <v>82.850124186011158</v>
      </c>
      <c r="R307" s="21">
        <f>+Produccion_UO!R307+Produccion_UO!R308</f>
        <v>49.953608110960246</v>
      </c>
      <c r="S307" s="21">
        <f>+Produccion_UO!S307+Produccion_UO!S308</f>
        <v>49.937978962594059</v>
      </c>
      <c r="T307" s="21">
        <f>+Produccion_UO!T307+Produccion_UO!T308</f>
        <v>49.925585190251063</v>
      </c>
      <c r="U307" s="21">
        <f>+Produccion_UO!U307+Produccion_UO!U308</f>
        <v>0.14115694801251696</v>
      </c>
      <c r="V307" s="21">
        <f>+Produccion_UO!V307+Produccion_UO!V308</f>
        <v>0.12876317566952167</v>
      </c>
      <c r="W307" s="21">
        <f>+Produccion_UO!W307+Produccion_UO!W308</f>
        <v>8.2411309050141934E-2</v>
      </c>
      <c r="X307" s="21">
        <f>+Produccion_UO!X307+Produccion_UO!X308</f>
        <v>8.2411309050151108E-2</v>
      </c>
      <c r="Y307" s="21">
        <f>+Produccion_UO!Y307+Produccion_UO!Y308</f>
        <v>8.2411309050151108E-2</v>
      </c>
      <c r="Z307" s="21">
        <f>+Produccion_UO!Z307+Produccion_UO!Z308</f>
        <v>5.8356723998177776E-2</v>
      </c>
      <c r="AA307" s="21">
        <f>+Produccion_UO!AA307+Produccion_UO!AA308</f>
        <v>0</v>
      </c>
      <c r="AB307" s="21">
        <f>+Produccion_UO!AB307+Produccion_UO!AB308</f>
        <v>0</v>
      </c>
      <c r="AC307" s="21">
        <f>+Produccion_UO!AC307+Produccion_UO!AC308</f>
        <v>0</v>
      </c>
      <c r="AD307" s="21">
        <f>+Produccion_UO!AD307+Produccion_UO!AD308</f>
        <v>0</v>
      </c>
      <c r="AE307" s="21">
        <f>+Produccion_UO!AE307+Produccion_UO!AE308</f>
        <v>0</v>
      </c>
      <c r="AF307" s="21">
        <f>+Produccion_UO!AF307+Produccion_UO!AF308</f>
        <v>0</v>
      </c>
      <c r="AG307" s="21">
        <f>+Produccion_UO!AG307+Produccion_UO!AG308</f>
        <v>0</v>
      </c>
      <c r="AH307" s="21">
        <f>+Produccion_UO!AH307+Produccion_UO!AH308</f>
        <v>0</v>
      </c>
      <c r="AI307" s="21">
        <f>+Produccion_UO!AI307+Produccion_UO!AI308</f>
        <v>0</v>
      </c>
      <c r="AJ307" s="21">
        <f>+Produccion_UO!AJ307+Produccion_UO!AJ308</f>
        <v>0</v>
      </c>
      <c r="AK307" s="21">
        <f>+Produccion_UO!AK307+Produccion_UO!AK308</f>
        <v>0</v>
      </c>
      <c r="AL307" s="21">
        <f>+Produccion_UO!AL307+Produccion_UO!AL308</f>
        <v>0</v>
      </c>
      <c r="AM307" s="21">
        <f>+Produccion_UO!AM307+Produccion_UO!AM308</f>
        <v>0</v>
      </c>
      <c r="AN307" s="21">
        <f>+Produccion_UO!AN307+Produccion_UO!AN308</f>
        <v>0</v>
      </c>
      <c r="AO307" s="21">
        <f>+Produccion_UO!AO307+Produccion_UO!AO308</f>
        <v>0</v>
      </c>
      <c r="AP307" s="21">
        <f>+Produccion_UO!AP307+Produccion_UO!AP308</f>
        <v>0</v>
      </c>
      <c r="AQ307" s="21">
        <f>+Produccion_UO!AQ307+Produccion_UO!AQ308</f>
        <v>0</v>
      </c>
      <c r="AR307" s="21">
        <f>+Produccion_UO!AR307+Produccion_UO!AR308</f>
        <v>0</v>
      </c>
    </row>
    <row r="308" spans="10:44" x14ac:dyDescent="0.25">
      <c r="J308" s="61" t="s">
        <v>73</v>
      </c>
      <c r="K308" s="19" t="s">
        <v>384</v>
      </c>
      <c r="L308" s="163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</row>
    <row r="309" spans="10:44" x14ac:dyDescent="0.25">
      <c r="J309" s="61" t="s">
        <v>74</v>
      </c>
      <c r="K309" s="19" t="s">
        <v>385</v>
      </c>
      <c r="L309" s="163" t="s">
        <v>683</v>
      </c>
      <c r="M309" s="21">
        <f>+Produccion_UO!M309</f>
        <v>0</v>
      </c>
      <c r="N309" s="21">
        <f>+Produccion_UO!N309</f>
        <v>0</v>
      </c>
      <c r="O309" s="21">
        <f>+Produccion_UO!O309</f>
        <v>0</v>
      </c>
      <c r="P309" s="21">
        <f>+Produccion_UO!P309</f>
        <v>0</v>
      </c>
      <c r="Q309" s="21">
        <f>+Produccion_UO!Q309</f>
        <v>0</v>
      </c>
      <c r="R309" s="21">
        <f>+Produccion_UO!R309</f>
        <v>0</v>
      </c>
      <c r="S309" s="21">
        <f>+Produccion_UO!S309</f>
        <v>0</v>
      </c>
      <c r="T309" s="21">
        <f>+Produccion_UO!T309</f>
        <v>0</v>
      </c>
      <c r="U309" s="21">
        <f>+Produccion_UO!U309</f>
        <v>0</v>
      </c>
      <c r="V309" s="21">
        <f>+Produccion_UO!V309</f>
        <v>0</v>
      </c>
      <c r="W309" s="21">
        <f>+Produccion_UO!W309</f>
        <v>0</v>
      </c>
      <c r="X309" s="21">
        <f>+Produccion_UO!X309</f>
        <v>0</v>
      </c>
      <c r="Y309" s="21">
        <f>+Produccion_UO!Y309</f>
        <v>0</v>
      </c>
      <c r="Z309" s="21">
        <f>+Produccion_UO!Z309</f>
        <v>0</v>
      </c>
      <c r="AA309" s="21">
        <f>+Produccion_UO!AA309</f>
        <v>0</v>
      </c>
      <c r="AB309" s="21">
        <f>+Produccion_UO!AB309</f>
        <v>0</v>
      </c>
      <c r="AC309" s="21">
        <f>+Produccion_UO!AC309</f>
        <v>0</v>
      </c>
      <c r="AD309" s="21">
        <f>+Produccion_UO!AD309</f>
        <v>0</v>
      </c>
      <c r="AE309" s="21">
        <f>+Produccion_UO!AE309</f>
        <v>0</v>
      </c>
      <c r="AF309" s="21">
        <f>+Produccion_UO!AF309</f>
        <v>0</v>
      </c>
      <c r="AG309" s="21">
        <f>+Produccion_UO!AG309</f>
        <v>0</v>
      </c>
      <c r="AH309" s="21">
        <f>+Produccion_UO!AH309</f>
        <v>0</v>
      </c>
      <c r="AI309" s="21">
        <f>+Produccion_UO!AI309</f>
        <v>0</v>
      </c>
      <c r="AJ309" s="21">
        <f>+Produccion_UO!AJ309</f>
        <v>0</v>
      </c>
      <c r="AK309" s="21">
        <f>+Produccion_UO!AK309</f>
        <v>0</v>
      </c>
      <c r="AL309" s="21">
        <f>+Produccion_UO!AL309</f>
        <v>0</v>
      </c>
      <c r="AM309" s="21">
        <f>+Produccion_UO!AM309</f>
        <v>0</v>
      </c>
      <c r="AN309" s="21">
        <f>+Produccion_UO!AN309</f>
        <v>0</v>
      </c>
      <c r="AO309" s="21">
        <f>+Produccion_UO!AO309</f>
        <v>0</v>
      </c>
      <c r="AP309" s="21">
        <f>+Produccion_UO!AP309</f>
        <v>0</v>
      </c>
      <c r="AQ309" s="21">
        <f>+Produccion_UO!AQ309</f>
        <v>0</v>
      </c>
      <c r="AR309" s="21">
        <f>+Produccion_UO!AR309</f>
        <v>0</v>
      </c>
    </row>
    <row r="310" spans="10:44" x14ac:dyDescent="0.25">
      <c r="J310" s="61" t="s">
        <v>75</v>
      </c>
      <c r="K310" s="19" t="s">
        <v>386</v>
      </c>
      <c r="L310" s="163" t="s">
        <v>681</v>
      </c>
      <c r="M310" s="21">
        <f>+Produccion_UO!M310</f>
        <v>1.2916141411502666</v>
      </c>
      <c r="N310" s="21">
        <f>+Produccion_UO!N310</f>
        <v>1.1267191258316249</v>
      </c>
      <c r="O310" s="21">
        <f>+Produccion_UO!O310</f>
        <v>0.95285764387909166</v>
      </c>
      <c r="P310" s="21">
        <f>+Produccion_UO!P310</f>
        <v>0.77899616192655829</v>
      </c>
      <c r="Q310" s="21">
        <f>+Produccion_UO!Q310</f>
        <v>0.60513467997402492</v>
      </c>
      <c r="R310" s="21">
        <f>+Produccion_UO!R310</f>
        <v>0.41878135948044998</v>
      </c>
      <c r="S310" s="21">
        <f>+Produccion_UO!S310</f>
        <v>0.23242803898687667</v>
      </c>
      <c r="T310" s="21">
        <f>+Produccion_UO!T310</f>
        <v>0.10371483785091888</v>
      </c>
      <c r="U310" s="21">
        <f>+Produccion_UO!U310</f>
        <v>0</v>
      </c>
      <c r="V310" s="21">
        <f>+Produccion_UO!V310</f>
        <v>0</v>
      </c>
      <c r="W310" s="21">
        <f>+Produccion_UO!W310</f>
        <v>0</v>
      </c>
      <c r="X310" s="21">
        <f>+Produccion_UO!X310</f>
        <v>0</v>
      </c>
      <c r="Y310" s="21">
        <f>+Produccion_UO!Y310</f>
        <v>0</v>
      </c>
      <c r="Z310" s="21">
        <f>+Produccion_UO!Z310</f>
        <v>0</v>
      </c>
      <c r="AA310" s="21">
        <f>+Produccion_UO!AA310</f>
        <v>0</v>
      </c>
      <c r="AB310" s="21">
        <f>+Produccion_UO!AB310</f>
        <v>0</v>
      </c>
      <c r="AC310" s="21">
        <f>+Produccion_UO!AC310</f>
        <v>0</v>
      </c>
      <c r="AD310" s="21">
        <f>+Produccion_UO!AD310</f>
        <v>0</v>
      </c>
      <c r="AE310" s="21">
        <f>+Produccion_UO!AE310</f>
        <v>0</v>
      </c>
      <c r="AF310" s="21">
        <f>+Produccion_UO!AF310</f>
        <v>0</v>
      </c>
      <c r="AG310" s="21">
        <f>+Produccion_UO!AG310</f>
        <v>0</v>
      </c>
      <c r="AH310" s="21">
        <f>+Produccion_UO!AH310</f>
        <v>0</v>
      </c>
      <c r="AI310" s="21">
        <f>+Produccion_UO!AI310</f>
        <v>0</v>
      </c>
      <c r="AJ310" s="21">
        <f>+Produccion_UO!AJ310</f>
        <v>0</v>
      </c>
      <c r="AK310" s="21">
        <f>+Produccion_UO!AK310</f>
        <v>0</v>
      </c>
      <c r="AL310" s="21">
        <f>+Produccion_UO!AL310</f>
        <v>0</v>
      </c>
      <c r="AM310" s="21">
        <f>+Produccion_UO!AM310</f>
        <v>0</v>
      </c>
      <c r="AN310" s="21">
        <f>+Produccion_UO!AN310</f>
        <v>0</v>
      </c>
      <c r="AO310" s="21">
        <f>+Produccion_UO!AO310</f>
        <v>0</v>
      </c>
      <c r="AP310" s="21">
        <f>+Produccion_UO!AP310</f>
        <v>0</v>
      </c>
      <c r="AQ310" s="21">
        <f>+Produccion_UO!AQ310</f>
        <v>0</v>
      </c>
      <c r="AR310" s="21">
        <f>+Produccion_UO!AR310</f>
        <v>0</v>
      </c>
    </row>
    <row r="311" spans="10:44" x14ac:dyDescent="0.25">
      <c r="J311" s="61" t="s">
        <v>76</v>
      </c>
      <c r="K311" s="19" t="s">
        <v>387</v>
      </c>
      <c r="L311" s="163" t="s">
        <v>682</v>
      </c>
      <c r="M311" s="21">
        <f>+Produccion_UO!M311</f>
        <v>0.19509211326478279</v>
      </c>
      <c r="N311" s="21">
        <f>+Produccion_UO!N311</f>
        <v>0.14609139419901501</v>
      </c>
      <c r="O311" s="21">
        <f>+Produccion_UO!O311</f>
        <v>0.11515332530252027</v>
      </c>
      <c r="P311" s="21">
        <f>+Produccion_UO!P311</f>
        <v>8.4215256406025549E-2</v>
      </c>
      <c r="Q311" s="21">
        <f>+Produccion_UO!Q311</f>
        <v>5.3277187509530831E-2</v>
      </c>
      <c r="R311" s="21">
        <f>+Produccion_UO!R311</f>
        <v>8.3500044709165274E-3</v>
      </c>
      <c r="S311" s="21">
        <f>+Produccion_UO!S311</f>
        <v>0</v>
      </c>
      <c r="T311" s="21">
        <f>+Produccion_UO!T311</f>
        <v>0</v>
      </c>
      <c r="U311" s="21">
        <f>+Produccion_UO!U311</f>
        <v>0</v>
      </c>
      <c r="V311" s="21">
        <f>+Produccion_UO!V311</f>
        <v>0</v>
      </c>
      <c r="W311" s="21">
        <f>+Produccion_UO!W311</f>
        <v>0</v>
      </c>
      <c r="X311" s="21">
        <f>+Produccion_UO!X311</f>
        <v>0</v>
      </c>
      <c r="Y311" s="21">
        <f>+Produccion_UO!Y311</f>
        <v>0</v>
      </c>
      <c r="Z311" s="21">
        <f>+Produccion_UO!Z311</f>
        <v>0</v>
      </c>
      <c r="AA311" s="21">
        <f>+Produccion_UO!AA311</f>
        <v>0</v>
      </c>
      <c r="AB311" s="21">
        <f>+Produccion_UO!AB311</f>
        <v>0</v>
      </c>
      <c r="AC311" s="21">
        <f>+Produccion_UO!AC311</f>
        <v>0</v>
      </c>
      <c r="AD311" s="21">
        <f>+Produccion_UO!AD311</f>
        <v>0</v>
      </c>
      <c r="AE311" s="21">
        <f>+Produccion_UO!AE311</f>
        <v>0</v>
      </c>
      <c r="AF311" s="21">
        <f>+Produccion_UO!AF311</f>
        <v>0</v>
      </c>
      <c r="AG311" s="21">
        <f>+Produccion_UO!AG311</f>
        <v>0</v>
      </c>
      <c r="AH311" s="21">
        <f>+Produccion_UO!AH311</f>
        <v>0</v>
      </c>
      <c r="AI311" s="21">
        <f>+Produccion_UO!AI311</f>
        <v>0</v>
      </c>
      <c r="AJ311" s="21">
        <f>+Produccion_UO!AJ311</f>
        <v>0</v>
      </c>
      <c r="AK311" s="21">
        <f>+Produccion_UO!AK311</f>
        <v>0</v>
      </c>
      <c r="AL311" s="21">
        <f>+Produccion_UO!AL311</f>
        <v>0</v>
      </c>
      <c r="AM311" s="21">
        <f>+Produccion_UO!AM311</f>
        <v>0</v>
      </c>
      <c r="AN311" s="21">
        <f>+Produccion_UO!AN311</f>
        <v>0</v>
      </c>
      <c r="AO311" s="21">
        <f>+Produccion_UO!AO311</f>
        <v>0</v>
      </c>
      <c r="AP311" s="21">
        <f>+Produccion_UO!AP311</f>
        <v>0</v>
      </c>
      <c r="AQ311" s="21">
        <f>+Produccion_UO!AQ311</f>
        <v>0</v>
      </c>
      <c r="AR311" s="21">
        <f>+Produccion_UO!AR311</f>
        <v>0</v>
      </c>
    </row>
    <row r="312" spans="10:44" x14ac:dyDescent="0.25">
      <c r="J312" s="60" t="s">
        <v>77</v>
      </c>
      <c r="K312" s="19" t="s">
        <v>388</v>
      </c>
      <c r="L312" s="163" t="s">
        <v>680</v>
      </c>
      <c r="M312" s="21">
        <f>+Produccion_UO!M312</f>
        <v>7.990287652443417</v>
      </c>
      <c r="N312" s="21">
        <f>+Produccion_UO!N312</f>
        <v>7.8447701835924999</v>
      </c>
      <c r="O312" s="21">
        <f>+Produccion_UO!O312</f>
        <v>7.8496721340806941</v>
      </c>
      <c r="P312" s="21">
        <f>+Produccion_UO!P312</f>
        <v>7.8545740845688607</v>
      </c>
      <c r="Q312" s="21">
        <f>+Produccion_UO!Q312</f>
        <v>7.8594760350570558</v>
      </c>
      <c r="R312" s="21">
        <f>+Produccion_UO!R312</f>
        <v>7.259913788823666</v>
      </c>
      <c r="S312" s="21">
        <f>+Produccion_UO!S312</f>
        <v>6.6603515425902504</v>
      </c>
      <c r="T312" s="21">
        <f>+Produccion_UO!T312</f>
        <v>6.1669826853491942</v>
      </c>
      <c r="U312" s="21">
        <f>+Produccion_UO!U312</f>
        <v>5.6736138281081665</v>
      </c>
      <c r="V312" s="21">
        <f>+Produccion_UO!V312</f>
        <v>5.264664135716945</v>
      </c>
      <c r="W312" s="21">
        <f>+Produccion_UO!W312</f>
        <v>4.8557144433257502</v>
      </c>
      <c r="X312" s="21">
        <f>+Produccion_UO!X312</f>
        <v>4.4467647509345278</v>
      </c>
      <c r="Y312" s="21">
        <f>+Produccion_UO!Y312</f>
        <v>4.1613258037582499</v>
      </c>
      <c r="Z312" s="21">
        <f>+Produccion_UO!Z312</f>
        <v>3.8761487969652775</v>
      </c>
      <c r="AA312" s="21">
        <f>+Produccion_UO!AA312</f>
        <v>1.8725655889962056</v>
      </c>
      <c r="AB312" s="21">
        <f>+Produccion_UO!AB312</f>
        <v>0</v>
      </c>
      <c r="AC312" s="21">
        <f>+Produccion_UO!AC312</f>
        <v>0</v>
      </c>
      <c r="AD312" s="21">
        <f>+Produccion_UO!AD312</f>
        <v>0</v>
      </c>
      <c r="AE312" s="21">
        <f>+Produccion_UO!AE312</f>
        <v>0</v>
      </c>
      <c r="AF312" s="21">
        <f>+Produccion_UO!AF312</f>
        <v>0</v>
      </c>
      <c r="AG312" s="21">
        <f>+Produccion_UO!AG312</f>
        <v>0</v>
      </c>
      <c r="AH312" s="21">
        <f>+Produccion_UO!AH312</f>
        <v>0</v>
      </c>
      <c r="AI312" s="21">
        <f>+Produccion_UO!AI312</f>
        <v>0</v>
      </c>
      <c r="AJ312" s="21">
        <f>+Produccion_UO!AJ312</f>
        <v>0</v>
      </c>
      <c r="AK312" s="21">
        <f>+Produccion_UO!AK312</f>
        <v>0</v>
      </c>
      <c r="AL312" s="21">
        <f>+Produccion_UO!AL312</f>
        <v>0</v>
      </c>
      <c r="AM312" s="21">
        <f>+Produccion_UO!AM312</f>
        <v>0</v>
      </c>
      <c r="AN312" s="21">
        <f>+Produccion_UO!AN312</f>
        <v>0</v>
      </c>
      <c r="AO312" s="21">
        <f>+Produccion_UO!AO312</f>
        <v>0</v>
      </c>
      <c r="AP312" s="21">
        <f>+Produccion_UO!AP312</f>
        <v>0</v>
      </c>
      <c r="AQ312" s="21">
        <f>+Produccion_UO!AQ312</f>
        <v>0</v>
      </c>
      <c r="AR312" s="21">
        <f>+Produccion_UO!AR312</f>
        <v>0</v>
      </c>
    </row>
    <row r="313" spans="10:44" x14ac:dyDescent="0.25">
      <c r="J313" s="68"/>
      <c r="K313" s="68"/>
      <c r="L313" s="68"/>
      <c r="M313" s="69">
        <f>+SUM(M306:M312)</f>
        <v>158.21728831731471</v>
      </c>
      <c r="N313" s="69">
        <f t="shared" ref="N313:AR313" si="37">+SUM(N306:N312)</f>
        <v>163.54561087729888</v>
      </c>
      <c r="O313" s="69">
        <f t="shared" si="37"/>
        <v>141.47983778833347</v>
      </c>
      <c r="P313" s="69">
        <f t="shared" si="37"/>
        <v>144.59029863106952</v>
      </c>
      <c r="Q313" s="69">
        <f t="shared" si="37"/>
        <v>118.52764435197111</v>
      </c>
      <c r="R313" s="69">
        <f t="shared" si="37"/>
        <v>57.640653263735281</v>
      </c>
      <c r="S313" s="69">
        <f t="shared" si="37"/>
        <v>56.830758544171182</v>
      </c>
      <c r="T313" s="69">
        <f t="shared" si="37"/>
        <v>56.196282713451176</v>
      </c>
      <c r="U313" s="69">
        <f t="shared" si="37"/>
        <v>5.8147707761206835</v>
      </c>
      <c r="V313" s="69">
        <f t="shared" si="37"/>
        <v>5.3934273113864668</v>
      </c>
      <c r="W313" s="69">
        <f t="shared" si="37"/>
        <v>4.9381257523758926</v>
      </c>
      <c r="X313" s="69">
        <f t="shared" si="37"/>
        <v>4.5291760599846791</v>
      </c>
      <c r="Y313" s="69">
        <f t="shared" si="37"/>
        <v>4.2437371128084012</v>
      </c>
      <c r="Z313" s="69">
        <f t="shared" si="37"/>
        <v>3.9345055209634552</v>
      </c>
      <c r="AA313" s="69">
        <f t="shared" si="37"/>
        <v>1.8725655889962056</v>
      </c>
      <c r="AB313" s="69">
        <f t="shared" si="37"/>
        <v>0</v>
      </c>
      <c r="AC313" s="69">
        <f t="shared" si="37"/>
        <v>0</v>
      </c>
      <c r="AD313" s="69">
        <f t="shared" si="37"/>
        <v>0</v>
      </c>
      <c r="AE313" s="69">
        <f t="shared" si="37"/>
        <v>0</v>
      </c>
      <c r="AF313" s="69">
        <f t="shared" si="37"/>
        <v>0</v>
      </c>
      <c r="AG313" s="69">
        <f t="shared" si="37"/>
        <v>0</v>
      </c>
      <c r="AH313" s="69">
        <f t="shared" si="37"/>
        <v>0</v>
      </c>
      <c r="AI313" s="69">
        <f t="shared" si="37"/>
        <v>0</v>
      </c>
      <c r="AJ313" s="69">
        <f t="shared" si="37"/>
        <v>0</v>
      </c>
      <c r="AK313" s="69">
        <f t="shared" si="37"/>
        <v>0</v>
      </c>
      <c r="AL313" s="69">
        <f t="shared" si="37"/>
        <v>0</v>
      </c>
      <c r="AM313" s="69">
        <f t="shared" si="37"/>
        <v>0</v>
      </c>
      <c r="AN313" s="69">
        <f t="shared" si="37"/>
        <v>0</v>
      </c>
      <c r="AO313" s="69">
        <f t="shared" si="37"/>
        <v>0</v>
      </c>
      <c r="AP313" s="69">
        <f t="shared" si="37"/>
        <v>0</v>
      </c>
      <c r="AQ313" s="69">
        <f t="shared" si="37"/>
        <v>0</v>
      </c>
      <c r="AR313" s="69">
        <f t="shared" si="37"/>
        <v>0</v>
      </c>
    </row>
    <row r="315" spans="10:44" ht="18.75" x14ac:dyDescent="0.3">
      <c r="K315" s="34" t="str">
        <f>+Produccion_UO!K315</f>
        <v>9.3.1.1 Electricidad para Colectores de Gas Natural usando ELC</v>
      </c>
      <c r="L315" s="34"/>
    </row>
    <row r="316" spans="10:44" x14ac:dyDescent="0.25">
      <c r="J316" s="106" t="s">
        <v>348</v>
      </c>
      <c r="K316" s="54" t="s">
        <v>26</v>
      </c>
      <c r="L316" s="156"/>
    </row>
    <row r="317" spans="10:44" x14ac:dyDescent="0.25">
      <c r="J317" s="15"/>
      <c r="K317" s="23"/>
      <c r="L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</row>
    <row r="318" spans="10:44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0:44" x14ac:dyDescent="0.25">
      <c r="J319" s="24" t="s">
        <v>84</v>
      </c>
      <c r="K319" s="59" t="s">
        <v>373</v>
      </c>
      <c r="L319" s="167" t="s">
        <v>678</v>
      </c>
      <c r="M319" s="21">
        <f>+Produccion_UO!M319</f>
        <v>0</v>
      </c>
      <c r="N319" s="21">
        <f>+Produccion_UO!N319</f>
        <v>0</v>
      </c>
      <c r="O319" s="21">
        <f>+Produccion_UO!O319</f>
        <v>0</v>
      </c>
      <c r="P319" s="21">
        <f>+Produccion_UO!P319</f>
        <v>0</v>
      </c>
      <c r="Q319" s="21">
        <f>+Produccion_UO!Q319</f>
        <v>0</v>
      </c>
      <c r="R319" s="21">
        <f>+Produccion_UO!R319</f>
        <v>0</v>
      </c>
      <c r="S319" s="21">
        <f>+Produccion_UO!S319</f>
        <v>0</v>
      </c>
      <c r="T319" s="21">
        <f>+Produccion_UO!T319</f>
        <v>0</v>
      </c>
      <c r="U319" s="21">
        <f>+Produccion_UO!U319</f>
        <v>0</v>
      </c>
      <c r="V319" s="21">
        <f>+Produccion_UO!V319</f>
        <v>0</v>
      </c>
      <c r="W319" s="21">
        <f>+Produccion_UO!W319</f>
        <v>0</v>
      </c>
      <c r="X319" s="21">
        <f>+Produccion_UO!X319</f>
        <v>0</v>
      </c>
      <c r="Y319" s="21">
        <f>+Produccion_UO!Y319</f>
        <v>0</v>
      </c>
      <c r="Z319" s="21">
        <f>+Produccion_UO!Z319</f>
        <v>0</v>
      </c>
      <c r="AA319" s="21">
        <f>+Produccion_UO!AA319</f>
        <v>0</v>
      </c>
      <c r="AB319" s="21">
        <f>+Produccion_UO!AB319</f>
        <v>0</v>
      </c>
      <c r="AC319" s="21">
        <f>+Produccion_UO!AC319</f>
        <v>0</v>
      </c>
      <c r="AD319" s="21">
        <f>+Produccion_UO!AD319</f>
        <v>0</v>
      </c>
      <c r="AE319" s="21">
        <f>+Produccion_UO!AE319</f>
        <v>0</v>
      </c>
      <c r="AF319" s="21">
        <f>+Produccion_UO!AF319</f>
        <v>0</v>
      </c>
      <c r="AG319" s="21">
        <f>+Produccion_UO!AG319</f>
        <v>0</v>
      </c>
      <c r="AH319" s="21">
        <f>+Produccion_UO!AH319</f>
        <v>0</v>
      </c>
      <c r="AI319" s="21">
        <f>+Produccion_UO!AI319</f>
        <v>0</v>
      </c>
      <c r="AJ319" s="21">
        <f>+Produccion_UO!AJ319</f>
        <v>0</v>
      </c>
      <c r="AK319" s="21">
        <f>+Produccion_UO!AK319</f>
        <v>0</v>
      </c>
      <c r="AL319" s="21">
        <f>+Produccion_UO!AL319</f>
        <v>0</v>
      </c>
      <c r="AM319" s="21">
        <f>+Produccion_UO!AM319</f>
        <v>0</v>
      </c>
      <c r="AN319" s="21">
        <f>+Produccion_UO!AN319</f>
        <v>0</v>
      </c>
      <c r="AO319" s="21">
        <f>+Produccion_UO!AO319</f>
        <v>0</v>
      </c>
      <c r="AP319" s="21">
        <f>+Produccion_UO!AP319</f>
        <v>0</v>
      </c>
      <c r="AQ319" s="21">
        <f>+Produccion_UO!AQ319</f>
        <v>0</v>
      </c>
      <c r="AR319" s="21">
        <f>+Produccion_UO!AR319</f>
        <v>0</v>
      </c>
    </row>
    <row r="320" spans="10:44" x14ac:dyDescent="0.25">
      <c r="J320" s="24" t="s">
        <v>85</v>
      </c>
      <c r="K320" s="59" t="s">
        <v>221</v>
      </c>
      <c r="L320" s="167" t="s">
        <v>679</v>
      </c>
      <c r="M320" s="21">
        <f>+Produccion_UO!M320+Produccion_UO!M321</f>
        <v>0</v>
      </c>
      <c r="N320" s="21">
        <f>+Produccion_UO!N320+Produccion_UO!N321</f>
        <v>0</v>
      </c>
      <c r="O320" s="21">
        <f>+Produccion_UO!O320+Produccion_UO!O321</f>
        <v>0</v>
      </c>
      <c r="P320" s="21">
        <f>+Produccion_UO!P320+Produccion_UO!P321</f>
        <v>0</v>
      </c>
      <c r="Q320" s="21">
        <f>+Produccion_UO!Q320+Produccion_UO!Q321</f>
        <v>0</v>
      </c>
      <c r="R320" s="21">
        <f>+Produccion_UO!R320+Produccion_UO!R321</f>
        <v>0</v>
      </c>
      <c r="S320" s="21">
        <f>+Produccion_UO!S320+Produccion_UO!S321</f>
        <v>0</v>
      </c>
      <c r="T320" s="21">
        <f>+Produccion_UO!T320+Produccion_UO!T321</f>
        <v>0</v>
      </c>
      <c r="U320" s="21">
        <f>+Produccion_UO!U320+Produccion_UO!U321</f>
        <v>0</v>
      </c>
      <c r="V320" s="21">
        <f>+Produccion_UO!V320+Produccion_UO!V321</f>
        <v>0</v>
      </c>
      <c r="W320" s="21">
        <f>+Produccion_UO!W320+Produccion_UO!W321</f>
        <v>0</v>
      </c>
      <c r="X320" s="21">
        <f>+Produccion_UO!X320+Produccion_UO!X321</f>
        <v>0</v>
      </c>
      <c r="Y320" s="21">
        <f>+Produccion_UO!Y320+Produccion_UO!Y321</f>
        <v>0</v>
      </c>
      <c r="Z320" s="21">
        <f>+Produccion_UO!Z320+Produccion_UO!Z321</f>
        <v>0</v>
      </c>
      <c r="AA320" s="21">
        <f>+Produccion_UO!AA320+Produccion_UO!AA321</f>
        <v>0</v>
      </c>
      <c r="AB320" s="21">
        <f>+Produccion_UO!AB320+Produccion_UO!AB321</f>
        <v>0</v>
      </c>
      <c r="AC320" s="21">
        <f>+Produccion_UO!AC320+Produccion_UO!AC321</f>
        <v>0</v>
      </c>
      <c r="AD320" s="21">
        <f>+Produccion_UO!AD320+Produccion_UO!AD321</f>
        <v>0</v>
      </c>
      <c r="AE320" s="21">
        <f>+Produccion_UO!AE320+Produccion_UO!AE321</f>
        <v>0</v>
      </c>
      <c r="AF320" s="21">
        <f>+Produccion_UO!AF320+Produccion_UO!AF321</f>
        <v>0</v>
      </c>
      <c r="AG320" s="21">
        <f>+Produccion_UO!AG320+Produccion_UO!AG321</f>
        <v>0</v>
      </c>
      <c r="AH320" s="21">
        <f>+Produccion_UO!AH320+Produccion_UO!AH321</f>
        <v>0</v>
      </c>
      <c r="AI320" s="21">
        <f>+Produccion_UO!AI320+Produccion_UO!AI321</f>
        <v>0</v>
      </c>
      <c r="AJ320" s="21">
        <f>+Produccion_UO!AJ320+Produccion_UO!AJ321</f>
        <v>0</v>
      </c>
      <c r="AK320" s="21">
        <f>+Produccion_UO!AK320+Produccion_UO!AK321</f>
        <v>0</v>
      </c>
      <c r="AL320" s="21">
        <f>+Produccion_UO!AL320+Produccion_UO!AL321</f>
        <v>0</v>
      </c>
      <c r="AM320" s="21">
        <f>+Produccion_UO!AM320+Produccion_UO!AM321</f>
        <v>0</v>
      </c>
      <c r="AN320" s="21">
        <f>+Produccion_UO!AN320+Produccion_UO!AN321</f>
        <v>0</v>
      </c>
      <c r="AO320" s="21">
        <f>+Produccion_UO!AO320+Produccion_UO!AO321</f>
        <v>0</v>
      </c>
      <c r="AP320" s="21">
        <f>+Produccion_UO!AP320+Produccion_UO!AP321</f>
        <v>0</v>
      </c>
      <c r="AQ320" s="21">
        <f>+Produccion_UO!AQ320+Produccion_UO!AQ321</f>
        <v>0</v>
      </c>
      <c r="AR320" s="21">
        <f>+Produccion_UO!AR320+Produccion_UO!AR321</f>
        <v>0</v>
      </c>
    </row>
    <row r="321" spans="10:44" x14ac:dyDescent="0.25">
      <c r="J321" s="24" t="s">
        <v>85</v>
      </c>
      <c r="K321" s="59" t="s">
        <v>222</v>
      </c>
      <c r="L321" s="168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0:44" x14ac:dyDescent="0.25">
      <c r="J322" s="24" t="s">
        <v>434</v>
      </c>
      <c r="K322" s="59" t="s">
        <v>374</v>
      </c>
      <c r="L322" s="167" t="s">
        <v>683</v>
      </c>
      <c r="M322" s="21">
        <f>+Produccion_UO!M322</f>
        <v>0</v>
      </c>
      <c r="N322" s="21">
        <f>+Produccion_UO!N322</f>
        <v>0</v>
      </c>
      <c r="O322" s="21">
        <f>+Produccion_UO!O322</f>
        <v>0</v>
      </c>
      <c r="P322" s="21">
        <f>+Produccion_UO!P322</f>
        <v>0</v>
      </c>
      <c r="Q322" s="21">
        <f>+Produccion_UO!Q322</f>
        <v>0</v>
      </c>
      <c r="R322" s="21">
        <f>+Produccion_UO!R322</f>
        <v>0</v>
      </c>
      <c r="S322" s="21">
        <f>+Produccion_UO!S322</f>
        <v>0</v>
      </c>
      <c r="T322" s="21">
        <f>+Produccion_UO!T322</f>
        <v>0</v>
      </c>
      <c r="U322" s="21">
        <f>+Produccion_UO!U322</f>
        <v>0</v>
      </c>
      <c r="V322" s="21">
        <f>+Produccion_UO!V322</f>
        <v>0</v>
      </c>
      <c r="W322" s="21">
        <f>+Produccion_UO!W322</f>
        <v>0</v>
      </c>
      <c r="X322" s="21">
        <f>+Produccion_UO!X322</f>
        <v>0</v>
      </c>
      <c r="Y322" s="21">
        <f>+Produccion_UO!Y322</f>
        <v>0</v>
      </c>
      <c r="Z322" s="21">
        <f>+Produccion_UO!Z322</f>
        <v>0</v>
      </c>
      <c r="AA322" s="21">
        <f>+Produccion_UO!AA322</f>
        <v>0</v>
      </c>
      <c r="AB322" s="21">
        <f>+Produccion_UO!AB322</f>
        <v>0</v>
      </c>
      <c r="AC322" s="21">
        <f>+Produccion_UO!AC322</f>
        <v>0</v>
      </c>
      <c r="AD322" s="21">
        <f>+Produccion_UO!AD322</f>
        <v>0</v>
      </c>
      <c r="AE322" s="21">
        <f>+Produccion_UO!AE322</f>
        <v>0</v>
      </c>
      <c r="AF322" s="21">
        <f>+Produccion_UO!AF322</f>
        <v>0</v>
      </c>
      <c r="AG322" s="21">
        <f>+Produccion_UO!AG322</f>
        <v>0</v>
      </c>
      <c r="AH322" s="21">
        <f>+Produccion_UO!AH322</f>
        <v>0</v>
      </c>
      <c r="AI322" s="21">
        <f>+Produccion_UO!AI322</f>
        <v>0</v>
      </c>
      <c r="AJ322" s="21">
        <f>+Produccion_UO!AJ322</f>
        <v>0</v>
      </c>
      <c r="AK322" s="21">
        <f>+Produccion_UO!AK322</f>
        <v>0</v>
      </c>
      <c r="AL322" s="21">
        <f>+Produccion_UO!AL322</f>
        <v>0</v>
      </c>
      <c r="AM322" s="21">
        <f>+Produccion_UO!AM322</f>
        <v>0</v>
      </c>
      <c r="AN322" s="21">
        <f>+Produccion_UO!AN322</f>
        <v>0</v>
      </c>
      <c r="AO322" s="21">
        <f>+Produccion_UO!AO322</f>
        <v>0</v>
      </c>
      <c r="AP322" s="21">
        <f>+Produccion_UO!AP322</f>
        <v>0</v>
      </c>
      <c r="AQ322" s="21">
        <f>+Produccion_UO!AQ322</f>
        <v>0</v>
      </c>
      <c r="AR322" s="21">
        <f>+Produccion_UO!AR322</f>
        <v>0</v>
      </c>
    </row>
    <row r="323" spans="10:44" x14ac:dyDescent="0.25">
      <c r="J323" s="24" t="s">
        <v>86</v>
      </c>
      <c r="K323" s="59" t="s">
        <v>375</v>
      </c>
      <c r="L323" s="167" t="s">
        <v>681</v>
      </c>
      <c r="M323" s="21">
        <f>+Produccion_UO!M323</f>
        <v>0</v>
      </c>
      <c r="N323" s="21">
        <f>+Produccion_UO!N323</f>
        <v>0</v>
      </c>
      <c r="O323" s="21">
        <f>+Produccion_UO!O323</f>
        <v>0</v>
      </c>
      <c r="P323" s="21">
        <f>+Produccion_UO!P323</f>
        <v>0</v>
      </c>
      <c r="Q323" s="21">
        <f>+Produccion_UO!Q323</f>
        <v>0</v>
      </c>
      <c r="R323" s="21">
        <f>+Produccion_UO!R323</f>
        <v>0</v>
      </c>
      <c r="S323" s="21">
        <f>+Produccion_UO!S323</f>
        <v>0</v>
      </c>
      <c r="T323" s="21">
        <f>+Produccion_UO!T323</f>
        <v>0</v>
      </c>
      <c r="U323" s="21">
        <f>+Produccion_UO!U323</f>
        <v>0</v>
      </c>
      <c r="V323" s="21">
        <f>+Produccion_UO!V323</f>
        <v>0</v>
      </c>
      <c r="W323" s="21">
        <f>+Produccion_UO!W323</f>
        <v>0</v>
      </c>
      <c r="X323" s="21">
        <f>+Produccion_UO!X323</f>
        <v>0</v>
      </c>
      <c r="Y323" s="21">
        <f>+Produccion_UO!Y323</f>
        <v>0</v>
      </c>
      <c r="Z323" s="21">
        <f>+Produccion_UO!Z323</f>
        <v>0</v>
      </c>
      <c r="AA323" s="21">
        <f>+Produccion_UO!AA323</f>
        <v>0</v>
      </c>
      <c r="AB323" s="21">
        <f>+Produccion_UO!AB323</f>
        <v>0</v>
      </c>
      <c r="AC323" s="21">
        <f>+Produccion_UO!AC323</f>
        <v>0</v>
      </c>
      <c r="AD323" s="21">
        <f>+Produccion_UO!AD323</f>
        <v>0</v>
      </c>
      <c r="AE323" s="21">
        <f>+Produccion_UO!AE323</f>
        <v>0</v>
      </c>
      <c r="AF323" s="21">
        <f>+Produccion_UO!AF323</f>
        <v>0</v>
      </c>
      <c r="AG323" s="21">
        <f>+Produccion_UO!AG323</f>
        <v>0</v>
      </c>
      <c r="AH323" s="21">
        <f>+Produccion_UO!AH323</f>
        <v>0</v>
      </c>
      <c r="AI323" s="21">
        <f>+Produccion_UO!AI323</f>
        <v>0</v>
      </c>
      <c r="AJ323" s="21">
        <f>+Produccion_UO!AJ323</f>
        <v>0</v>
      </c>
      <c r="AK323" s="21">
        <f>+Produccion_UO!AK323</f>
        <v>0</v>
      </c>
      <c r="AL323" s="21">
        <f>+Produccion_UO!AL323</f>
        <v>0</v>
      </c>
      <c r="AM323" s="21">
        <f>+Produccion_UO!AM323</f>
        <v>0</v>
      </c>
      <c r="AN323" s="21">
        <f>+Produccion_UO!AN323</f>
        <v>0</v>
      </c>
      <c r="AO323" s="21">
        <f>+Produccion_UO!AO323</f>
        <v>0</v>
      </c>
      <c r="AP323" s="21">
        <f>+Produccion_UO!AP323</f>
        <v>0</v>
      </c>
      <c r="AQ323" s="21">
        <f>+Produccion_UO!AQ323</f>
        <v>0</v>
      </c>
      <c r="AR323" s="21">
        <f>+Produccion_UO!AR323</f>
        <v>0</v>
      </c>
    </row>
    <row r="324" spans="10:44" x14ac:dyDescent="0.25">
      <c r="J324" s="24" t="s">
        <v>87</v>
      </c>
      <c r="K324" s="59" t="s">
        <v>376</v>
      </c>
      <c r="L324" s="167" t="s">
        <v>682</v>
      </c>
      <c r="M324" s="21">
        <f>+Produccion_UO!M324</f>
        <v>0</v>
      </c>
      <c r="N324" s="21">
        <f>+Produccion_UO!N324</f>
        <v>0</v>
      </c>
      <c r="O324" s="21">
        <f>+Produccion_UO!O324</f>
        <v>0</v>
      </c>
      <c r="P324" s="21">
        <f>+Produccion_UO!P324</f>
        <v>0</v>
      </c>
      <c r="Q324" s="21">
        <f>+Produccion_UO!Q324</f>
        <v>0</v>
      </c>
      <c r="R324" s="21">
        <f>+Produccion_UO!R324</f>
        <v>0</v>
      </c>
      <c r="S324" s="21">
        <f>+Produccion_UO!S324</f>
        <v>0</v>
      </c>
      <c r="T324" s="21">
        <f>+Produccion_UO!T324</f>
        <v>0</v>
      </c>
      <c r="U324" s="21">
        <f>+Produccion_UO!U324</f>
        <v>0</v>
      </c>
      <c r="V324" s="21">
        <f>+Produccion_UO!V324</f>
        <v>0</v>
      </c>
      <c r="W324" s="21">
        <f>+Produccion_UO!W324</f>
        <v>0</v>
      </c>
      <c r="X324" s="21">
        <f>+Produccion_UO!X324</f>
        <v>0</v>
      </c>
      <c r="Y324" s="21">
        <f>+Produccion_UO!Y324</f>
        <v>0</v>
      </c>
      <c r="Z324" s="21">
        <f>+Produccion_UO!Z324</f>
        <v>0</v>
      </c>
      <c r="AA324" s="21">
        <f>+Produccion_UO!AA324</f>
        <v>0</v>
      </c>
      <c r="AB324" s="21">
        <f>+Produccion_UO!AB324</f>
        <v>0</v>
      </c>
      <c r="AC324" s="21">
        <f>+Produccion_UO!AC324</f>
        <v>0</v>
      </c>
      <c r="AD324" s="21">
        <f>+Produccion_UO!AD324</f>
        <v>0</v>
      </c>
      <c r="AE324" s="21">
        <f>+Produccion_UO!AE324</f>
        <v>0</v>
      </c>
      <c r="AF324" s="21">
        <f>+Produccion_UO!AF324</f>
        <v>0</v>
      </c>
      <c r="AG324" s="21">
        <f>+Produccion_UO!AG324</f>
        <v>0</v>
      </c>
      <c r="AH324" s="21">
        <f>+Produccion_UO!AH324</f>
        <v>0</v>
      </c>
      <c r="AI324" s="21">
        <f>+Produccion_UO!AI324</f>
        <v>0</v>
      </c>
      <c r="AJ324" s="21">
        <f>+Produccion_UO!AJ324</f>
        <v>0</v>
      </c>
      <c r="AK324" s="21">
        <f>+Produccion_UO!AK324</f>
        <v>0</v>
      </c>
      <c r="AL324" s="21">
        <f>+Produccion_UO!AL324</f>
        <v>0</v>
      </c>
      <c r="AM324" s="21">
        <f>+Produccion_UO!AM324</f>
        <v>0</v>
      </c>
      <c r="AN324" s="21">
        <f>+Produccion_UO!AN324</f>
        <v>0</v>
      </c>
      <c r="AO324" s="21">
        <f>+Produccion_UO!AO324</f>
        <v>0</v>
      </c>
      <c r="AP324" s="21">
        <f>+Produccion_UO!AP324</f>
        <v>0</v>
      </c>
      <c r="AQ324" s="21">
        <f>+Produccion_UO!AQ324</f>
        <v>0</v>
      </c>
      <c r="AR324" s="21">
        <f>+Produccion_UO!AR324</f>
        <v>0</v>
      </c>
    </row>
    <row r="325" spans="10:44" x14ac:dyDescent="0.25">
      <c r="J325" s="24" t="s">
        <v>88</v>
      </c>
      <c r="K325" s="59" t="s">
        <v>223</v>
      </c>
      <c r="L325" s="167" t="s">
        <v>680</v>
      </c>
      <c r="M325" s="21">
        <f>+Produccion_UO!M325</f>
        <v>0</v>
      </c>
      <c r="N325" s="21">
        <f>+Produccion_UO!N325</f>
        <v>0</v>
      </c>
      <c r="O325" s="21">
        <f>+Produccion_UO!O325</f>
        <v>0</v>
      </c>
      <c r="P325" s="21">
        <f>+Produccion_UO!P325</f>
        <v>0</v>
      </c>
      <c r="Q325" s="21">
        <f>+Produccion_UO!Q325</f>
        <v>0</v>
      </c>
      <c r="R325" s="21">
        <f>+Produccion_UO!R325</f>
        <v>0</v>
      </c>
      <c r="S325" s="21">
        <f>+Produccion_UO!S325</f>
        <v>0</v>
      </c>
      <c r="T325" s="21">
        <f>+Produccion_UO!T325</f>
        <v>0</v>
      </c>
      <c r="U325" s="21">
        <f>+Produccion_UO!U325</f>
        <v>0</v>
      </c>
      <c r="V325" s="21">
        <f>+Produccion_UO!V325</f>
        <v>0</v>
      </c>
      <c r="W325" s="21">
        <f>+Produccion_UO!W325</f>
        <v>0</v>
      </c>
      <c r="X325" s="21">
        <f>+Produccion_UO!X325</f>
        <v>0</v>
      </c>
      <c r="Y325" s="21">
        <f>+Produccion_UO!Y325</f>
        <v>0</v>
      </c>
      <c r="Z325" s="21">
        <f>+Produccion_UO!Z325</f>
        <v>0</v>
      </c>
      <c r="AA325" s="21">
        <f>+Produccion_UO!AA325</f>
        <v>0</v>
      </c>
      <c r="AB325" s="21">
        <f>+Produccion_UO!AB325</f>
        <v>0</v>
      </c>
      <c r="AC325" s="21">
        <f>+Produccion_UO!AC325</f>
        <v>0</v>
      </c>
      <c r="AD325" s="21">
        <f>+Produccion_UO!AD325</f>
        <v>0</v>
      </c>
      <c r="AE325" s="21">
        <f>+Produccion_UO!AE325</f>
        <v>0</v>
      </c>
      <c r="AF325" s="21">
        <f>+Produccion_UO!AF325</f>
        <v>0</v>
      </c>
      <c r="AG325" s="21">
        <f>+Produccion_UO!AG325</f>
        <v>0</v>
      </c>
      <c r="AH325" s="21">
        <f>+Produccion_UO!AH325</f>
        <v>0</v>
      </c>
      <c r="AI325" s="21">
        <f>+Produccion_UO!AI325</f>
        <v>0</v>
      </c>
      <c r="AJ325" s="21">
        <f>+Produccion_UO!AJ325</f>
        <v>0</v>
      </c>
      <c r="AK325" s="21">
        <f>+Produccion_UO!AK325</f>
        <v>0</v>
      </c>
      <c r="AL325" s="21">
        <f>+Produccion_UO!AL325</f>
        <v>0</v>
      </c>
      <c r="AM325" s="21">
        <f>+Produccion_UO!AM325</f>
        <v>0</v>
      </c>
      <c r="AN325" s="21">
        <f>+Produccion_UO!AN325</f>
        <v>0</v>
      </c>
      <c r="AO325" s="21">
        <f>+Produccion_UO!AO325</f>
        <v>0</v>
      </c>
      <c r="AP325" s="21">
        <f>+Produccion_UO!AP325</f>
        <v>0</v>
      </c>
      <c r="AQ325" s="21">
        <f>+Produccion_UO!AQ325</f>
        <v>0</v>
      </c>
      <c r="AR325" s="21">
        <f>+Produccion_UO!AR325</f>
        <v>0</v>
      </c>
    </row>
    <row r="326" spans="10:44" x14ac:dyDescent="0.25">
      <c r="J326" s="68"/>
      <c r="K326" s="68"/>
      <c r="L326" s="68"/>
      <c r="M326" s="69">
        <f>+SUM(M319:M325)</f>
        <v>0</v>
      </c>
      <c r="N326" s="69">
        <f t="shared" ref="N326" si="38">+SUM(N319:N325)</f>
        <v>0</v>
      </c>
      <c r="O326" s="69">
        <f t="shared" ref="O326:AR326" si="39">+SUM(O319:O325)</f>
        <v>0</v>
      </c>
      <c r="P326" s="69">
        <f t="shared" si="39"/>
        <v>0</v>
      </c>
      <c r="Q326" s="69">
        <f t="shared" si="39"/>
        <v>0</v>
      </c>
      <c r="R326" s="69">
        <f t="shared" si="39"/>
        <v>0</v>
      </c>
      <c r="S326" s="69">
        <f t="shared" si="39"/>
        <v>0</v>
      </c>
      <c r="T326" s="69">
        <f t="shared" si="39"/>
        <v>0</v>
      </c>
      <c r="U326" s="69">
        <f t="shared" si="39"/>
        <v>0</v>
      </c>
      <c r="V326" s="69">
        <f t="shared" si="39"/>
        <v>0</v>
      </c>
      <c r="W326" s="69">
        <f t="shared" si="39"/>
        <v>0</v>
      </c>
      <c r="X326" s="69">
        <f t="shared" si="39"/>
        <v>0</v>
      </c>
      <c r="Y326" s="69">
        <f t="shared" si="39"/>
        <v>0</v>
      </c>
      <c r="Z326" s="69">
        <f t="shared" si="39"/>
        <v>0</v>
      </c>
      <c r="AA326" s="69">
        <f t="shared" si="39"/>
        <v>0</v>
      </c>
      <c r="AB326" s="69">
        <f t="shared" si="39"/>
        <v>0</v>
      </c>
      <c r="AC326" s="69">
        <f t="shared" si="39"/>
        <v>0</v>
      </c>
      <c r="AD326" s="69">
        <f t="shared" si="39"/>
        <v>0</v>
      </c>
      <c r="AE326" s="69">
        <f t="shared" si="39"/>
        <v>0</v>
      </c>
      <c r="AF326" s="69">
        <f t="shared" si="39"/>
        <v>0</v>
      </c>
      <c r="AG326" s="69">
        <f t="shared" si="39"/>
        <v>0</v>
      </c>
      <c r="AH326" s="69">
        <f t="shared" si="39"/>
        <v>0</v>
      </c>
      <c r="AI326" s="69">
        <f t="shared" si="39"/>
        <v>0</v>
      </c>
      <c r="AJ326" s="69">
        <f t="shared" si="39"/>
        <v>0</v>
      </c>
      <c r="AK326" s="69">
        <f t="shared" si="39"/>
        <v>0</v>
      </c>
      <c r="AL326" s="69">
        <f t="shared" si="39"/>
        <v>0</v>
      </c>
      <c r="AM326" s="69">
        <f t="shared" si="39"/>
        <v>0</v>
      </c>
      <c r="AN326" s="69">
        <f t="shared" si="39"/>
        <v>0</v>
      </c>
      <c r="AO326" s="69">
        <f t="shared" si="39"/>
        <v>0</v>
      </c>
      <c r="AP326" s="69">
        <f t="shared" si="39"/>
        <v>0</v>
      </c>
      <c r="AQ326" s="69">
        <f t="shared" si="39"/>
        <v>0</v>
      </c>
      <c r="AR326" s="69">
        <f t="shared" si="39"/>
        <v>0</v>
      </c>
    </row>
    <row r="328" spans="10:44" ht="18.75" x14ac:dyDescent="0.3">
      <c r="K328" s="34" t="str">
        <f>+Produccion_UO!K328</f>
        <v>9.3.1.2 Electricidad para Colectores de Gas Natural usando FUEL</v>
      </c>
      <c r="L328" s="34"/>
    </row>
    <row r="329" spans="10:44" x14ac:dyDescent="0.25">
      <c r="J329" s="106" t="s">
        <v>348</v>
      </c>
      <c r="K329" s="54" t="s">
        <v>26</v>
      </c>
      <c r="L329" s="156"/>
    </row>
    <row r="330" spans="10:44" x14ac:dyDescent="0.25">
      <c r="J330" s="15"/>
      <c r="K330" s="23"/>
      <c r="L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</row>
    <row r="331" spans="10:44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0:44" x14ac:dyDescent="0.25">
      <c r="J332" s="24" t="s">
        <v>78</v>
      </c>
      <c r="K332" s="59" t="s">
        <v>224</v>
      </c>
      <c r="L332" s="167" t="s">
        <v>678</v>
      </c>
      <c r="M332" s="21">
        <f>+Produccion_UO!M332</f>
        <v>38.565686234508611</v>
      </c>
      <c r="N332" s="21">
        <f>+Produccion_UO!N332</f>
        <v>31.164235957480553</v>
      </c>
      <c r="O332" s="21">
        <f>+Produccion_UO!O332</f>
        <v>24.39989201489675</v>
      </c>
      <c r="P332" s="21">
        <f>+Produccion_UO!P332</f>
        <v>28.494500161439721</v>
      </c>
      <c r="Q332" s="21">
        <f>+Produccion_UO!Q332</f>
        <v>27.159632263419333</v>
      </c>
      <c r="R332" s="21">
        <f>+Produccion_UO!R332</f>
        <v>0</v>
      </c>
      <c r="S332" s="21">
        <f>+Produccion_UO!S332</f>
        <v>0</v>
      </c>
      <c r="T332" s="21">
        <f>+Produccion_UO!T332</f>
        <v>0</v>
      </c>
      <c r="U332" s="21">
        <f>+Produccion_UO!U332</f>
        <v>0</v>
      </c>
      <c r="V332" s="21">
        <f>+Produccion_UO!V332</f>
        <v>0</v>
      </c>
      <c r="W332" s="21">
        <f>+Produccion_UO!W332</f>
        <v>0</v>
      </c>
      <c r="X332" s="21">
        <f>+Produccion_UO!X332</f>
        <v>0</v>
      </c>
      <c r="Y332" s="21">
        <f>+Produccion_UO!Y332</f>
        <v>0</v>
      </c>
      <c r="Z332" s="21">
        <f>+Produccion_UO!Z332</f>
        <v>0</v>
      </c>
      <c r="AA332" s="21">
        <f>+Produccion_UO!AA332</f>
        <v>0</v>
      </c>
      <c r="AB332" s="21">
        <f>+Produccion_UO!AB332</f>
        <v>0</v>
      </c>
      <c r="AC332" s="21">
        <f>+Produccion_UO!AC332</f>
        <v>0</v>
      </c>
      <c r="AD332" s="21">
        <f>+Produccion_UO!AD332</f>
        <v>0</v>
      </c>
      <c r="AE332" s="21">
        <f>+Produccion_UO!AE332</f>
        <v>0</v>
      </c>
      <c r="AF332" s="21">
        <f>+Produccion_UO!AF332</f>
        <v>0</v>
      </c>
      <c r="AG332" s="21">
        <f>+Produccion_UO!AG332</f>
        <v>0</v>
      </c>
      <c r="AH332" s="21">
        <f>+Produccion_UO!AH332</f>
        <v>0</v>
      </c>
      <c r="AI332" s="21">
        <f>+Produccion_UO!AI332</f>
        <v>0</v>
      </c>
      <c r="AJ332" s="21">
        <f>+Produccion_UO!AJ332</f>
        <v>0</v>
      </c>
      <c r="AK332" s="21">
        <f>+Produccion_UO!AK332</f>
        <v>0</v>
      </c>
      <c r="AL332" s="21">
        <f>+Produccion_UO!AL332</f>
        <v>0</v>
      </c>
      <c r="AM332" s="21">
        <f>+Produccion_UO!AM332</f>
        <v>0</v>
      </c>
      <c r="AN332" s="21">
        <f>+Produccion_UO!AN332</f>
        <v>0</v>
      </c>
      <c r="AO332" s="21">
        <f>+Produccion_UO!AO332</f>
        <v>0</v>
      </c>
      <c r="AP332" s="21">
        <f>+Produccion_UO!AP332</f>
        <v>0</v>
      </c>
      <c r="AQ332" s="21">
        <f>+Produccion_UO!AQ332</f>
        <v>0</v>
      </c>
      <c r="AR332" s="21">
        <f>+Produccion_UO!AR332</f>
        <v>0</v>
      </c>
    </row>
    <row r="333" spans="10:44" x14ac:dyDescent="0.25">
      <c r="J333" s="24" t="s">
        <v>79</v>
      </c>
      <c r="K333" s="59" t="s">
        <v>225</v>
      </c>
      <c r="L333" s="167" t="s">
        <v>679</v>
      </c>
      <c r="M333" s="21">
        <f>+Produccion_UO!M333+Produccion_UO!M334</f>
        <v>110.17460817594763</v>
      </c>
      <c r="N333" s="21">
        <f>+Produccion_UO!N333+Produccion_UO!N334</f>
        <v>123.26379421619522</v>
      </c>
      <c r="O333" s="21">
        <f>+Produccion_UO!O333+Produccion_UO!O334</f>
        <v>108.16226267017443</v>
      </c>
      <c r="P333" s="21">
        <f>+Produccion_UO!P333+Produccion_UO!P334</f>
        <v>107.37801296672835</v>
      </c>
      <c r="Q333" s="21">
        <f>+Produccion_UO!Q333+Produccion_UO!Q334</f>
        <v>82.850124186011158</v>
      </c>
      <c r="R333" s="21">
        <f>+Produccion_UO!R333+Produccion_UO!R334</f>
        <v>49.953608110960246</v>
      </c>
      <c r="S333" s="21">
        <f>+Produccion_UO!S333+Produccion_UO!S334</f>
        <v>49.937978962594059</v>
      </c>
      <c r="T333" s="21">
        <f>+Produccion_UO!T333+Produccion_UO!T334</f>
        <v>49.925585190251063</v>
      </c>
      <c r="U333" s="21">
        <f>+Produccion_UO!U333+Produccion_UO!U334</f>
        <v>0.14115694801251696</v>
      </c>
      <c r="V333" s="21">
        <f>+Produccion_UO!V333+Produccion_UO!V334</f>
        <v>0.12876317566952167</v>
      </c>
      <c r="W333" s="21">
        <f>+Produccion_UO!W333+Produccion_UO!W334</f>
        <v>8.2411309050141934E-2</v>
      </c>
      <c r="X333" s="21">
        <f>+Produccion_UO!X333+Produccion_UO!X334</f>
        <v>8.2411309050151108E-2</v>
      </c>
      <c r="Y333" s="21">
        <f>+Produccion_UO!Y333+Produccion_UO!Y334</f>
        <v>8.2411309050151108E-2</v>
      </c>
      <c r="Z333" s="21">
        <f>+Produccion_UO!Z333+Produccion_UO!Z334</f>
        <v>5.8356723998177776E-2</v>
      </c>
      <c r="AA333" s="21">
        <f>+Produccion_UO!AA333+Produccion_UO!AA334</f>
        <v>0</v>
      </c>
      <c r="AB333" s="21">
        <f>+Produccion_UO!AB333+Produccion_UO!AB334</f>
        <v>0</v>
      </c>
      <c r="AC333" s="21">
        <f>+Produccion_UO!AC333+Produccion_UO!AC334</f>
        <v>0</v>
      </c>
      <c r="AD333" s="21">
        <f>+Produccion_UO!AD333+Produccion_UO!AD334</f>
        <v>0</v>
      </c>
      <c r="AE333" s="21">
        <f>+Produccion_UO!AE333+Produccion_UO!AE334</f>
        <v>0</v>
      </c>
      <c r="AF333" s="21">
        <f>+Produccion_UO!AF333+Produccion_UO!AF334</f>
        <v>0</v>
      </c>
      <c r="AG333" s="21">
        <f>+Produccion_UO!AG333+Produccion_UO!AG334</f>
        <v>0</v>
      </c>
      <c r="AH333" s="21">
        <f>+Produccion_UO!AH333+Produccion_UO!AH334</f>
        <v>0</v>
      </c>
      <c r="AI333" s="21">
        <f>+Produccion_UO!AI333+Produccion_UO!AI334</f>
        <v>0</v>
      </c>
      <c r="AJ333" s="21">
        <f>+Produccion_UO!AJ333+Produccion_UO!AJ334</f>
        <v>0</v>
      </c>
      <c r="AK333" s="21">
        <f>+Produccion_UO!AK333+Produccion_UO!AK334</f>
        <v>0</v>
      </c>
      <c r="AL333" s="21">
        <f>+Produccion_UO!AL333+Produccion_UO!AL334</f>
        <v>0</v>
      </c>
      <c r="AM333" s="21">
        <f>+Produccion_UO!AM333+Produccion_UO!AM334</f>
        <v>0</v>
      </c>
      <c r="AN333" s="21">
        <f>+Produccion_UO!AN333+Produccion_UO!AN334</f>
        <v>0</v>
      </c>
      <c r="AO333" s="21">
        <f>+Produccion_UO!AO333+Produccion_UO!AO334</f>
        <v>0</v>
      </c>
      <c r="AP333" s="21">
        <f>+Produccion_UO!AP333+Produccion_UO!AP334</f>
        <v>0</v>
      </c>
      <c r="AQ333" s="21">
        <f>+Produccion_UO!AQ333+Produccion_UO!AQ334</f>
        <v>0</v>
      </c>
      <c r="AR333" s="21">
        <f>+Produccion_UO!AR333+Produccion_UO!AR334</f>
        <v>0</v>
      </c>
    </row>
    <row r="334" spans="10:44" x14ac:dyDescent="0.25">
      <c r="J334" s="24" t="s">
        <v>79</v>
      </c>
      <c r="K334" s="59" t="s">
        <v>226</v>
      </c>
      <c r="L334" s="168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</row>
    <row r="335" spans="10:44" x14ac:dyDescent="0.25">
      <c r="J335" s="24" t="s">
        <v>80</v>
      </c>
      <c r="K335" s="59" t="s">
        <v>378</v>
      </c>
      <c r="L335" s="167" t="s">
        <v>683</v>
      </c>
      <c r="M335" s="21">
        <f>+Produccion_UO!M335</f>
        <v>0</v>
      </c>
      <c r="N335" s="21">
        <f>+Produccion_UO!N335</f>
        <v>0</v>
      </c>
      <c r="O335" s="21">
        <f>+Produccion_UO!O335</f>
        <v>0</v>
      </c>
      <c r="P335" s="21">
        <f>+Produccion_UO!P335</f>
        <v>0</v>
      </c>
      <c r="Q335" s="21">
        <f>+Produccion_UO!Q335</f>
        <v>0</v>
      </c>
      <c r="R335" s="21">
        <f>+Produccion_UO!R335</f>
        <v>0</v>
      </c>
      <c r="S335" s="21">
        <f>+Produccion_UO!S335</f>
        <v>0</v>
      </c>
      <c r="T335" s="21">
        <f>+Produccion_UO!T335</f>
        <v>0</v>
      </c>
      <c r="U335" s="21">
        <f>+Produccion_UO!U335</f>
        <v>0</v>
      </c>
      <c r="V335" s="21">
        <f>+Produccion_UO!V335</f>
        <v>0</v>
      </c>
      <c r="W335" s="21">
        <f>+Produccion_UO!W335</f>
        <v>0</v>
      </c>
      <c r="X335" s="21">
        <f>+Produccion_UO!X335</f>
        <v>0</v>
      </c>
      <c r="Y335" s="21">
        <f>+Produccion_UO!Y335</f>
        <v>0</v>
      </c>
      <c r="Z335" s="21">
        <f>+Produccion_UO!Z335</f>
        <v>0</v>
      </c>
      <c r="AA335" s="21">
        <f>+Produccion_UO!AA335</f>
        <v>0</v>
      </c>
      <c r="AB335" s="21">
        <f>+Produccion_UO!AB335</f>
        <v>0</v>
      </c>
      <c r="AC335" s="21">
        <f>+Produccion_UO!AC335</f>
        <v>0</v>
      </c>
      <c r="AD335" s="21">
        <f>+Produccion_UO!AD335</f>
        <v>0</v>
      </c>
      <c r="AE335" s="21">
        <f>+Produccion_UO!AE335</f>
        <v>0</v>
      </c>
      <c r="AF335" s="21">
        <f>+Produccion_UO!AF335</f>
        <v>0</v>
      </c>
      <c r="AG335" s="21">
        <f>+Produccion_UO!AG335</f>
        <v>0</v>
      </c>
      <c r="AH335" s="21">
        <f>+Produccion_UO!AH335</f>
        <v>0</v>
      </c>
      <c r="AI335" s="21">
        <f>+Produccion_UO!AI335</f>
        <v>0</v>
      </c>
      <c r="AJ335" s="21">
        <f>+Produccion_UO!AJ335</f>
        <v>0</v>
      </c>
      <c r="AK335" s="21">
        <f>+Produccion_UO!AK335</f>
        <v>0</v>
      </c>
      <c r="AL335" s="21">
        <f>+Produccion_UO!AL335</f>
        <v>0</v>
      </c>
      <c r="AM335" s="21">
        <f>+Produccion_UO!AM335</f>
        <v>0</v>
      </c>
      <c r="AN335" s="21">
        <f>+Produccion_UO!AN335</f>
        <v>0</v>
      </c>
      <c r="AO335" s="21">
        <f>+Produccion_UO!AO335</f>
        <v>0</v>
      </c>
      <c r="AP335" s="21">
        <f>+Produccion_UO!AP335</f>
        <v>0</v>
      </c>
      <c r="AQ335" s="21">
        <f>+Produccion_UO!AQ335</f>
        <v>0</v>
      </c>
      <c r="AR335" s="21">
        <f>+Produccion_UO!AR335</f>
        <v>0</v>
      </c>
    </row>
    <row r="336" spans="10:44" x14ac:dyDescent="0.25">
      <c r="J336" s="24" t="s">
        <v>81</v>
      </c>
      <c r="K336" s="59" t="s">
        <v>227</v>
      </c>
      <c r="L336" s="167" t="s">
        <v>681</v>
      </c>
      <c r="M336" s="21">
        <f>+Produccion_UO!M336</f>
        <v>1.2916141411502666</v>
      </c>
      <c r="N336" s="21">
        <f>+Produccion_UO!N336</f>
        <v>1.1267191258316249</v>
      </c>
      <c r="O336" s="21">
        <f>+Produccion_UO!O336</f>
        <v>0.95285764387909166</v>
      </c>
      <c r="P336" s="21">
        <f>+Produccion_UO!P336</f>
        <v>0.77899616192655829</v>
      </c>
      <c r="Q336" s="21">
        <f>+Produccion_UO!Q336</f>
        <v>0.60513467997402492</v>
      </c>
      <c r="R336" s="21">
        <f>+Produccion_UO!R336</f>
        <v>0.41878135948044998</v>
      </c>
      <c r="S336" s="21">
        <f>+Produccion_UO!S336</f>
        <v>0.23242803898687667</v>
      </c>
      <c r="T336" s="21">
        <f>+Produccion_UO!T336</f>
        <v>0.10371483785091888</v>
      </c>
      <c r="U336" s="21">
        <f>+Produccion_UO!U336</f>
        <v>0</v>
      </c>
      <c r="V336" s="21">
        <f>+Produccion_UO!V336</f>
        <v>0</v>
      </c>
      <c r="W336" s="21">
        <f>+Produccion_UO!W336</f>
        <v>0</v>
      </c>
      <c r="X336" s="21">
        <f>+Produccion_UO!X336</f>
        <v>0</v>
      </c>
      <c r="Y336" s="21">
        <f>+Produccion_UO!Y336</f>
        <v>0</v>
      </c>
      <c r="Z336" s="21">
        <f>+Produccion_UO!Z336</f>
        <v>0</v>
      </c>
      <c r="AA336" s="21">
        <f>+Produccion_UO!AA336</f>
        <v>0</v>
      </c>
      <c r="AB336" s="21">
        <f>+Produccion_UO!AB336</f>
        <v>0</v>
      </c>
      <c r="AC336" s="21">
        <f>+Produccion_UO!AC336</f>
        <v>0</v>
      </c>
      <c r="AD336" s="21">
        <f>+Produccion_UO!AD336</f>
        <v>0</v>
      </c>
      <c r="AE336" s="21">
        <f>+Produccion_UO!AE336</f>
        <v>0</v>
      </c>
      <c r="AF336" s="21">
        <f>+Produccion_UO!AF336</f>
        <v>0</v>
      </c>
      <c r="AG336" s="21">
        <f>+Produccion_UO!AG336</f>
        <v>0</v>
      </c>
      <c r="AH336" s="21">
        <f>+Produccion_UO!AH336</f>
        <v>0</v>
      </c>
      <c r="AI336" s="21">
        <f>+Produccion_UO!AI336</f>
        <v>0</v>
      </c>
      <c r="AJ336" s="21">
        <f>+Produccion_UO!AJ336</f>
        <v>0</v>
      </c>
      <c r="AK336" s="21">
        <f>+Produccion_UO!AK336</f>
        <v>0</v>
      </c>
      <c r="AL336" s="21">
        <f>+Produccion_UO!AL336</f>
        <v>0</v>
      </c>
      <c r="AM336" s="21">
        <f>+Produccion_UO!AM336</f>
        <v>0</v>
      </c>
      <c r="AN336" s="21">
        <f>+Produccion_UO!AN336</f>
        <v>0</v>
      </c>
      <c r="AO336" s="21">
        <f>+Produccion_UO!AO336</f>
        <v>0</v>
      </c>
      <c r="AP336" s="21">
        <f>+Produccion_UO!AP336</f>
        <v>0</v>
      </c>
      <c r="AQ336" s="21">
        <f>+Produccion_UO!AQ336</f>
        <v>0</v>
      </c>
      <c r="AR336" s="21">
        <f>+Produccion_UO!AR336</f>
        <v>0</v>
      </c>
    </row>
    <row r="337" spans="10:44" x14ac:dyDescent="0.25">
      <c r="J337" s="24" t="s">
        <v>82</v>
      </c>
      <c r="K337" s="59" t="s">
        <v>228</v>
      </c>
      <c r="L337" s="167" t="s">
        <v>682</v>
      </c>
      <c r="M337" s="21">
        <f>+Produccion_UO!M337</f>
        <v>0.19509211326478279</v>
      </c>
      <c r="N337" s="21">
        <f>+Produccion_UO!N337</f>
        <v>0.14609139419901501</v>
      </c>
      <c r="O337" s="21">
        <f>+Produccion_UO!O337</f>
        <v>0.11515332530252027</v>
      </c>
      <c r="P337" s="21">
        <f>+Produccion_UO!P337</f>
        <v>8.4215256406025549E-2</v>
      </c>
      <c r="Q337" s="21">
        <f>+Produccion_UO!Q337</f>
        <v>5.3277187509530831E-2</v>
      </c>
      <c r="R337" s="21">
        <f>+Produccion_UO!R337</f>
        <v>8.3500044709165274E-3</v>
      </c>
      <c r="S337" s="21">
        <f>+Produccion_UO!S337</f>
        <v>0</v>
      </c>
      <c r="T337" s="21">
        <f>+Produccion_UO!T337</f>
        <v>0</v>
      </c>
      <c r="U337" s="21">
        <f>+Produccion_UO!U337</f>
        <v>0</v>
      </c>
      <c r="V337" s="21">
        <f>+Produccion_UO!V337</f>
        <v>0</v>
      </c>
      <c r="W337" s="21">
        <f>+Produccion_UO!W337</f>
        <v>0</v>
      </c>
      <c r="X337" s="21">
        <f>+Produccion_UO!X337</f>
        <v>0</v>
      </c>
      <c r="Y337" s="21">
        <f>+Produccion_UO!Y337</f>
        <v>0</v>
      </c>
      <c r="Z337" s="21">
        <f>+Produccion_UO!Z337</f>
        <v>0</v>
      </c>
      <c r="AA337" s="21">
        <f>+Produccion_UO!AA337</f>
        <v>0</v>
      </c>
      <c r="AB337" s="21">
        <f>+Produccion_UO!AB337</f>
        <v>0</v>
      </c>
      <c r="AC337" s="21">
        <f>+Produccion_UO!AC337</f>
        <v>0</v>
      </c>
      <c r="AD337" s="21">
        <f>+Produccion_UO!AD337</f>
        <v>0</v>
      </c>
      <c r="AE337" s="21">
        <f>+Produccion_UO!AE337</f>
        <v>0</v>
      </c>
      <c r="AF337" s="21">
        <f>+Produccion_UO!AF337</f>
        <v>0</v>
      </c>
      <c r="AG337" s="21">
        <f>+Produccion_UO!AG337</f>
        <v>0</v>
      </c>
      <c r="AH337" s="21">
        <f>+Produccion_UO!AH337</f>
        <v>0</v>
      </c>
      <c r="AI337" s="21">
        <f>+Produccion_UO!AI337</f>
        <v>0</v>
      </c>
      <c r="AJ337" s="21">
        <f>+Produccion_UO!AJ337</f>
        <v>0</v>
      </c>
      <c r="AK337" s="21">
        <f>+Produccion_UO!AK337</f>
        <v>0</v>
      </c>
      <c r="AL337" s="21">
        <f>+Produccion_UO!AL337</f>
        <v>0</v>
      </c>
      <c r="AM337" s="21">
        <f>+Produccion_UO!AM337</f>
        <v>0</v>
      </c>
      <c r="AN337" s="21">
        <f>+Produccion_UO!AN337</f>
        <v>0</v>
      </c>
      <c r="AO337" s="21">
        <f>+Produccion_UO!AO337</f>
        <v>0</v>
      </c>
      <c r="AP337" s="21">
        <f>+Produccion_UO!AP337</f>
        <v>0</v>
      </c>
      <c r="AQ337" s="21">
        <f>+Produccion_UO!AQ337</f>
        <v>0</v>
      </c>
      <c r="AR337" s="21">
        <f>+Produccion_UO!AR337</f>
        <v>0</v>
      </c>
    </row>
    <row r="338" spans="10:44" x14ac:dyDescent="0.25">
      <c r="J338" s="24" t="s">
        <v>83</v>
      </c>
      <c r="K338" s="59" t="s">
        <v>229</v>
      </c>
      <c r="L338" s="167" t="s">
        <v>680</v>
      </c>
      <c r="M338" s="21">
        <f>+Produccion_UO!M338</f>
        <v>7.990287652443417</v>
      </c>
      <c r="N338" s="21">
        <f>+Produccion_UO!N338</f>
        <v>7.8447701835924999</v>
      </c>
      <c r="O338" s="21">
        <f>+Produccion_UO!O338</f>
        <v>7.8496721340806941</v>
      </c>
      <c r="P338" s="21">
        <f>+Produccion_UO!P338</f>
        <v>7.8545740845688607</v>
      </c>
      <c r="Q338" s="21">
        <f>+Produccion_UO!Q338</f>
        <v>7.8594760350570558</v>
      </c>
      <c r="R338" s="21">
        <f>+Produccion_UO!R338</f>
        <v>7.259913788823666</v>
      </c>
      <c r="S338" s="21">
        <f>+Produccion_UO!S338</f>
        <v>6.6603515425902504</v>
      </c>
      <c r="T338" s="21">
        <f>+Produccion_UO!T338</f>
        <v>6.1669826853491942</v>
      </c>
      <c r="U338" s="21">
        <f>+Produccion_UO!U338</f>
        <v>5.6736138281081665</v>
      </c>
      <c r="V338" s="21">
        <f>+Produccion_UO!V338</f>
        <v>5.264664135716945</v>
      </c>
      <c r="W338" s="21">
        <f>+Produccion_UO!W338</f>
        <v>4.8557144433257502</v>
      </c>
      <c r="X338" s="21">
        <f>+Produccion_UO!X338</f>
        <v>4.4467647509345278</v>
      </c>
      <c r="Y338" s="21">
        <f>+Produccion_UO!Y338</f>
        <v>4.1613258037582499</v>
      </c>
      <c r="Z338" s="21">
        <f>+Produccion_UO!Z338</f>
        <v>3.8761487969652775</v>
      </c>
      <c r="AA338" s="21">
        <f>+Produccion_UO!AA338</f>
        <v>1.8725655889962056</v>
      </c>
      <c r="AB338" s="21">
        <f>+Produccion_UO!AB338</f>
        <v>0</v>
      </c>
      <c r="AC338" s="21">
        <f>+Produccion_UO!AC338</f>
        <v>0</v>
      </c>
      <c r="AD338" s="21">
        <f>+Produccion_UO!AD338</f>
        <v>0</v>
      </c>
      <c r="AE338" s="21">
        <f>+Produccion_UO!AE338</f>
        <v>0</v>
      </c>
      <c r="AF338" s="21">
        <f>+Produccion_UO!AF338</f>
        <v>0</v>
      </c>
      <c r="AG338" s="21">
        <f>+Produccion_UO!AG338</f>
        <v>0</v>
      </c>
      <c r="AH338" s="21">
        <f>+Produccion_UO!AH338</f>
        <v>0</v>
      </c>
      <c r="AI338" s="21">
        <f>+Produccion_UO!AI338</f>
        <v>0</v>
      </c>
      <c r="AJ338" s="21">
        <f>+Produccion_UO!AJ338</f>
        <v>0</v>
      </c>
      <c r="AK338" s="21">
        <f>+Produccion_UO!AK338</f>
        <v>0</v>
      </c>
      <c r="AL338" s="21">
        <f>+Produccion_UO!AL338</f>
        <v>0</v>
      </c>
      <c r="AM338" s="21">
        <f>+Produccion_UO!AM338</f>
        <v>0</v>
      </c>
      <c r="AN338" s="21">
        <f>+Produccion_UO!AN338</f>
        <v>0</v>
      </c>
      <c r="AO338" s="21">
        <f>+Produccion_UO!AO338</f>
        <v>0</v>
      </c>
      <c r="AP338" s="21">
        <f>+Produccion_UO!AP338</f>
        <v>0</v>
      </c>
      <c r="AQ338" s="21">
        <f>+Produccion_UO!AQ338</f>
        <v>0</v>
      </c>
      <c r="AR338" s="21">
        <f>+Produccion_UO!AR338</f>
        <v>0</v>
      </c>
    </row>
    <row r="339" spans="10:44" x14ac:dyDescent="0.25">
      <c r="J339" s="68"/>
      <c r="K339" s="68"/>
      <c r="L339" s="68"/>
      <c r="M339" s="69">
        <f>+SUM(M332:M338)</f>
        <v>158.21728831731471</v>
      </c>
      <c r="N339" s="69">
        <f t="shared" ref="N339" si="40">+SUM(N332:N338)</f>
        <v>163.54561087729888</v>
      </c>
      <c r="O339" s="69">
        <f t="shared" ref="O339:AR339" si="41">+SUM(O332:O338)</f>
        <v>141.47983778833347</v>
      </c>
      <c r="P339" s="69">
        <f t="shared" si="41"/>
        <v>144.59029863106952</v>
      </c>
      <c r="Q339" s="69">
        <f t="shared" si="41"/>
        <v>118.52764435197111</v>
      </c>
      <c r="R339" s="69">
        <f t="shared" si="41"/>
        <v>57.640653263735281</v>
      </c>
      <c r="S339" s="69">
        <f t="shared" si="41"/>
        <v>56.830758544171182</v>
      </c>
      <c r="T339" s="69">
        <f t="shared" si="41"/>
        <v>56.196282713451176</v>
      </c>
      <c r="U339" s="69">
        <f t="shared" si="41"/>
        <v>5.8147707761206835</v>
      </c>
      <c r="V339" s="69">
        <f t="shared" si="41"/>
        <v>5.3934273113864668</v>
      </c>
      <c r="W339" s="69">
        <f t="shared" si="41"/>
        <v>4.9381257523758926</v>
      </c>
      <c r="X339" s="69">
        <f t="shared" si="41"/>
        <v>4.5291760599846791</v>
      </c>
      <c r="Y339" s="69">
        <f t="shared" si="41"/>
        <v>4.2437371128084012</v>
      </c>
      <c r="Z339" s="69">
        <f t="shared" si="41"/>
        <v>3.9345055209634552</v>
      </c>
      <c r="AA339" s="69">
        <f t="shared" si="41"/>
        <v>1.8725655889962056</v>
      </c>
      <c r="AB339" s="69">
        <f t="shared" si="41"/>
        <v>0</v>
      </c>
      <c r="AC339" s="69">
        <f t="shared" si="41"/>
        <v>0</v>
      </c>
      <c r="AD339" s="69">
        <f t="shared" si="41"/>
        <v>0</v>
      </c>
      <c r="AE339" s="69">
        <f t="shared" si="41"/>
        <v>0</v>
      </c>
      <c r="AF339" s="69">
        <f t="shared" si="41"/>
        <v>0</v>
      </c>
      <c r="AG339" s="69">
        <f t="shared" si="41"/>
        <v>0</v>
      </c>
      <c r="AH339" s="69">
        <f t="shared" si="41"/>
        <v>0</v>
      </c>
      <c r="AI339" s="69">
        <f t="shared" si="41"/>
        <v>0</v>
      </c>
      <c r="AJ339" s="69">
        <f t="shared" si="41"/>
        <v>0</v>
      </c>
      <c r="AK339" s="69">
        <f t="shared" si="41"/>
        <v>0</v>
      </c>
      <c r="AL339" s="69">
        <f t="shared" si="41"/>
        <v>0</v>
      </c>
      <c r="AM339" s="69">
        <f t="shared" si="41"/>
        <v>0</v>
      </c>
      <c r="AN339" s="69">
        <f t="shared" si="41"/>
        <v>0</v>
      </c>
      <c r="AO339" s="69">
        <f t="shared" si="41"/>
        <v>0</v>
      </c>
      <c r="AP339" s="69">
        <f t="shared" si="41"/>
        <v>0</v>
      </c>
      <c r="AQ339" s="69">
        <f t="shared" si="41"/>
        <v>0</v>
      </c>
      <c r="AR339" s="69">
        <f t="shared" si="41"/>
        <v>0</v>
      </c>
    </row>
    <row r="341" spans="10:44" s="101" customFormat="1" ht="18.75" x14ac:dyDescent="0.3">
      <c r="K341" s="104" t="str">
        <f>+Produccion_UO!K341</f>
        <v>9.3.2 Electricidad necesaria para Colectores de petróleo</v>
      </c>
      <c r="L341" s="104"/>
    </row>
    <row r="342" spans="10:44" x14ac:dyDescent="0.25">
      <c r="J342" s="106" t="s">
        <v>348</v>
      </c>
      <c r="K342" s="58" t="s">
        <v>444</v>
      </c>
      <c r="L342" s="157"/>
    </row>
    <row r="343" spans="10:44" x14ac:dyDescent="0.25">
      <c r="J343" s="15"/>
      <c r="K343" s="16"/>
      <c r="L343" s="16"/>
    </row>
    <row r="344" spans="10:44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</row>
    <row r="345" spans="10:44" x14ac:dyDescent="0.25">
      <c r="J345" s="60" t="s">
        <v>432</v>
      </c>
      <c r="K345" s="19" t="s">
        <v>424</v>
      </c>
      <c r="L345" s="163" t="s">
        <v>678</v>
      </c>
      <c r="M345" s="21">
        <f>+Produccion_UO!M345</f>
        <v>0</v>
      </c>
      <c r="N345" s="21">
        <f>+Produccion_UO!N345</f>
        <v>0</v>
      </c>
      <c r="O345" s="21">
        <f>+Produccion_UO!O345</f>
        <v>0</v>
      </c>
      <c r="P345" s="21">
        <f>+Produccion_UO!P345</f>
        <v>0</v>
      </c>
      <c r="Q345" s="21">
        <f>+Produccion_UO!Q345</f>
        <v>0</v>
      </c>
      <c r="R345" s="21">
        <f>+Produccion_UO!R345</f>
        <v>0</v>
      </c>
      <c r="S345" s="21">
        <f>+Produccion_UO!S345</f>
        <v>0</v>
      </c>
      <c r="T345" s="21">
        <f>+Produccion_UO!T345</f>
        <v>0</v>
      </c>
      <c r="U345" s="21">
        <f>+Produccion_UO!U345</f>
        <v>0</v>
      </c>
      <c r="V345" s="21">
        <f>+Produccion_UO!V345</f>
        <v>0</v>
      </c>
      <c r="W345" s="21">
        <f>+Produccion_UO!W345</f>
        <v>0</v>
      </c>
      <c r="X345" s="21">
        <f>+Produccion_UO!X345</f>
        <v>0</v>
      </c>
      <c r="Y345" s="21">
        <f>+Produccion_UO!Y345</f>
        <v>0</v>
      </c>
      <c r="Z345" s="21">
        <f>+Produccion_UO!Z345</f>
        <v>0</v>
      </c>
      <c r="AA345" s="21">
        <f>+Produccion_UO!AA345</f>
        <v>0</v>
      </c>
      <c r="AB345" s="21">
        <f>+Produccion_UO!AB345</f>
        <v>0</v>
      </c>
      <c r="AC345" s="21">
        <f>+Produccion_UO!AC345</f>
        <v>0</v>
      </c>
      <c r="AD345" s="21">
        <f>+Produccion_UO!AD345</f>
        <v>0</v>
      </c>
      <c r="AE345" s="21">
        <f>+Produccion_UO!AE345</f>
        <v>0</v>
      </c>
      <c r="AF345" s="21">
        <f>+Produccion_UO!AF345</f>
        <v>0</v>
      </c>
      <c r="AG345" s="21">
        <f>+Produccion_UO!AG345</f>
        <v>0</v>
      </c>
      <c r="AH345" s="21">
        <f>+Produccion_UO!AH345</f>
        <v>0</v>
      </c>
      <c r="AI345" s="21">
        <f>+Produccion_UO!AI345</f>
        <v>0</v>
      </c>
      <c r="AJ345" s="21">
        <f>+Produccion_UO!AJ345</f>
        <v>0</v>
      </c>
      <c r="AK345" s="21">
        <f>+Produccion_UO!AK345</f>
        <v>0</v>
      </c>
      <c r="AL345" s="21">
        <f>+Produccion_UO!AL345</f>
        <v>0</v>
      </c>
      <c r="AM345" s="21">
        <f>+Produccion_UO!AM345</f>
        <v>0</v>
      </c>
      <c r="AN345" s="21">
        <f>+Produccion_UO!AN345</f>
        <v>0</v>
      </c>
      <c r="AO345" s="21">
        <f>+Produccion_UO!AO345</f>
        <v>0</v>
      </c>
      <c r="AP345" s="21">
        <f>+Produccion_UO!AP345</f>
        <v>0</v>
      </c>
      <c r="AQ345" s="21">
        <f>+Produccion_UO!AQ345</f>
        <v>0</v>
      </c>
      <c r="AR345" s="21">
        <f>+Produccion_UO!AR345</f>
        <v>0</v>
      </c>
    </row>
    <row r="346" spans="10:44" x14ac:dyDescent="0.25">
      <c r="J346" s="61" t="s">
        <v>73</v>
      </c>
      <c r="K346" s="19" t="s">
        <v>425</v>
      </c>
      <c r="L346" s="163" t="s">
        <v>679</v>
      </c>
      <c r="M346" s="21">
        <f>+Produccion_UO!M346+Produccion_UO!M347</f>
        <v>477.38611683818556</v>
      </c>
      <c r="N346" s="21">
        <f>+Produccion_UO!N346+Produccion_UO!N347</f>
        <v>460.30988067714247</v>
      </c>
      <c r="O346" s="21">
        <f>+Produccion_UO!O346+Produccion_UO!O347</f>
        <v>434.79156338260827</v>
      </c>
      <c r="P346" s="21">
        <f>+Produccion_UO!P346+Produccion_UO!P347</f>
        <v>415.14693572273023</v>
      </c>
      <c r="Q346" s="21">
        <f>+Produccion_UO!Q346+Produccion_UO!Q347</f>
        <v>384.96896956088671</v>
      </c>
      <c r="R346" s="21">
        <f>+Produccion_UO!R346+Produccion_UO!R347</f>
        <v>343.48555463690388</v>
      </c>
      <c r="S346" s="21">
        <f>+Produccion_UO!S346+Produccion_UO!S347</f>
        <v>316.22098575236669</v>
      </c>
      <c r="T346" s="21">
        <f>+Produccion_UO!T346+Produccion_UO!T347</f>
        <v>294.60043088477727</v>
      </c>
      <c r="U346" s="21">
        <f>+Produccion_UO!U346+Produccion_UO!U347</f>
        <v>245.99020203388113</v>
      </c>
      <c r="V346" s="21">
        <f>+Produccion_UO!V346+Produccion_UO!V347</f>
        <v>224.16012573053811</v>
      </c>
      <c r="W346" s="21">
        <f>+Produccion_UO!W346+Produccion_UO!W347</f>
        <v>141.75445727412128</v>
      </c>
      <c r="X346" s="21">
        <f>+Produccion_UO!X346+Produccion_UO!X347</f>
        <v>140.18895463824111</v>
      </c>
      <c r="Y346" s="21">
        <f>+Produccion_UO!Y346+Produccion_UO!Y347</f>
        <v>140.18895463824111</v>
      </c>
      <c r="Z346" s="21">
        <f>+Produccion_UO!Z346+Produccion_UO!Z347</f>
        <v>98.22647045343129</v>
      </c>
      <c r="AA346" s="21">
        <f>+Produccion_UO!AA346+Produccion_UO!AA347</f>
        <v>0</v>
      </c>
      <c r="AB346" s="21">
        <f>+Produccion_UO!AB346+Produccion_UO!AB347</f>
        <v>0</v>
      </c>
      <c r="AC346" s="21">
        <f>+Produccion_UO!AC346+Produccion_UO!AC347</f>
        <v>0</v>
      </c>
      <c r="AD346" s="21">
        <f>+Produccion_UO!AD346+Produccion_UO!AD347</f>
        <v>0</v>
      </c>
      <c r="AE346" s="21">
        <f>+Produccion_UO!AE346+Produccion_UO!AE347</f>
        <v>0</v>
      </c>
      <c r="AF346" s="21">
        <f>+Produccion_UO!AF346+Produccion_UO!AF347</f>
        <v>0</v>
      </c>
      <c r="AG346" s="21">
        <f>+Produccion_UO!AG346+Produccion_UO!AG347</f>
        <v>0</v>
      </c>
      <c r="AH346" s="21">
        <f>+Produccion_UO!AH346+Produccion_UO!AH347</f>
        <v>0</v>
      </c>
      <c r="AI346" s="21">
        <f>+Produccion_UO!AI346+Produccion_UO!AI347</f>
        <v>0</v>
      </c>
      <c r="AJ346" s="21">
        <f>+Produccion_UO!AJ346+Produccion_UO!AJ347</f>
        <v>0</v>
      </c>
      <c r="AK346" s="21">
        <f>+Produccion_UO!AK346+Produccion_UO!AK347</f>
        <v>0</v>
      </c>
      <c r="AL346" s="21">
        <f>+Produccion_UO!AL346+Produccion_UO!AL347</f>
        <v>0</v>
      </c>
      <c r="AM346" s="21">
        <f>+Produccion_UO!AM346+Produccion_UO!AM347</f>
        <v>0</v>
      </c>
      <c r="AN346" s="21">
        <f>+Produccion_UO!AN346+Produccion_UO!AN347</f>
        <v>0</v>
      </c>
      <c r="AO346" s="21">
        <f>+Produccion_UO!AO346+Produccion_UO!AO347</f>
        <v>0</v>
      </c>
      <c r="AP346" s="21">
        <f>+Produccion_UO!AP346+Produccion_UO!AP347</f>
        <v>0</v>
      </c>
      <c r="AQ346" s="21">
        <f>+Produccion_UO!AQ346+Produccion_UO!AQ347</f>
        <v>0</v>
      </c>
      <c r="AR346" s="21">
        <f>+Produccion_UO!AR346+Produccion_UO!AR347</f>
        <v>0</v>
      </c>
    </row>
    <row r="347" spans="10:44" x14ac:dyDescent="0.25">
      <c r="J347" s="61" t="s">
        <v>73</v>
      </c>
      <c r="K347" s="19" t="s">
        <v>426</v>
      </c>
      <c r="L347" s="163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</row>
    <row r="348" spans="10:44" x14ac:dyDescent="0.25">
      <c r="J348" s="61" t="s">
        <v>74</v>
      </c>
      <c r="K348" s="19" t="s">
        <v>427</v>
      </c>
      <c r="L348" s="163" t="s">
        <v>683</v>
      </c>
      <c r="M348" s="21">
        <f>+Produccion_UO!M348</f>
        <v>3.1399358519840277</v>
      </c>
      <c r="N348" s="21">
        <f>+Produccion_UO!N348</f>
        <v>2.9671252599226112</v>
      </c>
      <c r="O348" s="21">
        <f>+Produccion_UO!O348</f>
        <v>2.8367021715743612</v>
      </c>
      <c r="P348" s="21">
        <f>+Produccion_UO!P348</f>
        <v>2.7062790832261165</v>
      </c>
      <c r="Q348" s="21">
        <f>+Produccion_UO!Q348</f>
        <v>2.5758559948778692</v>
      </c>
      <c r="R348" s="21">
        <f>+Produccion_UO!R348</f>
        <v>2.4454329065296245</v>
      </c>
      <c r="S348" s="21">
        <f>+Produccion_UO!S348</f>
        <v>2.3150098181813776</v>
      </c>
      <c r="T348" s="21">
        <f>+Produccion_UO!T348</f>
        <v>0.2637430257221689</v>
      </c>
      <c r="U348" s="21">
        <f>+Produccion_UO!U348</f>
        <v>0</v>
      </c>
      <c r="V348" s="21">
        <f>+Produccion_UO!V348</f>
        <v>0</v>
      </c>
      <c r="W348" s="21">
        <f>+Produccion_UO!W348</f>
        <v>0</v>
      </c>
      <c r="X348" s="21">
        <f>+Produccion_UO!X348</f>
        <v>0</v>
      </c>
      <c r="Y348" s="21">
        <f>+Produccion_UO!Y348</f>
        <v>0</v>
      </c>
      <c r="Z348" s="21">
        <f>+Produccion_UO!Z348</f>
        <v>0</v>
      </c>
      <c r="AA348" s="21">
        <f>+Produccion_UO!AA348</f>
        <v>0</v>
      </c>
      <c r="AB348" s="21">
        <f>+Produccion_UO!AB348</f>
        <v>0</v>
      </c>
      <c r="AC348" s="21">
        <f>+Produccion_UO!AC348</f>
        <v>0</v>
      </c>
      <c r="AD348" s="21">
        <f>+Produccion_UO!AD348</f>
        <v>0</v>
      </c>
      <c r="AE348" s="21">
        <f>+Produccion_UO!AE348</f>
        <v>0</v>
      </c>
      <c r="AF348" s="21">
        <f>+Produccion_UO!AF348</f>
        <v>0</v>
      </c>
      <c r="AG348" s="21">
        <f>+Produccion_UO!AG348</f>
        <v>0</v>
      </c>
      <c r="AH348" s="21">
        <f>+Produccion_UO!AH348</f>
        <v>0</v>
      </c>
      <c r="AI348" s="21">
        <f>+Produccion_UO!AI348</f>
        <v>0</v>
      </c>
      <c r="AJ348" s="21">
        <f>+Produccion_UO!AJ348</f>
        <v>0</v>
      </c>
      <c r="AK348" s="21">
        <f>+Produccion_UO!AK348</f>
        <v>0</v>
      </c>
      <c r="AL348" s="21">
        <f>+Produccion_UO!AL348</f>
        <v>0</v>
      </c>
      <c r="AM348" s="21">
        <f>+Produccion_UO!AM348</f>
        <v>0</v>
      </c>
      <c r="AN348" s="21">
        <f>+Produccion_UO!AN348</f>
        <v>0</v>
      </c>
      <c r="AO348" s="21">
        <f>+Produccion_UO!AO348</f>
        <v>0</v>
      </c>
      <c r="AP348" s="21">
        <f>+Produccion_UO!AP348</f>
        <v>0</v>
      </c>
      <c r="AQ348" s="21">
        <f>+Produccion_UO!AQ348</f>
        <v>0</v>
      </c>
      <c r="AR348" s="21">
        <f>+Produccion_UO!AR348</f>
        <v>0</v>
      </c>
    </row>
    <row r="349" spans="10:44" x14ac:dyDescent="0.25">
      <c r="J349" s="61" t="s">
        <v>75</v>
      </c>
      <c r="K349" s="19" t="s">
        <v>428</v>
      </c>
      <c r="L349" s="163" t="s">
        <v>681</v>
      </c>
      <c r="M349" s="21">
        <f>+Produccion_UO!M349</f>
        <v>92.048555930115555</v>
      </c>
      <c r="N349" s="21">
        <f>+Produccion_UO!N349</f>
        <v>85.67850411447084</v>
      </c>
      <c r="O349" s="21">
        <f>+Produccion_UO!O349</f>
        <v>78.962069135267498</v>
      </c>
      <c r="P349" s="21">
        <f>+Produccion_UO!P349</f>
        <v>38.846618558073331</v>
      </c>
      <c r="Q349" s="21">
        <f>+Produccion_UO!Q349</f>
        <v>39.020480040025838</v>
      </c>
      <c r="R349" s="21">
        <f>+Produccion_UO!R349</f>
        <v>39.20683336051944</v>
      </c>
      <c r="S349" s="21">
        <f>+Produccion_UO!S349</f>
        <v>39.393186681013049</v>
      </c>
      <c r="T349" s="21">
        <f>+Produccion_UO!T349</f>
        <v>39.521899882149164</v>
      </c>
      <c r="U349" s="21">
        <f>+Produccion_UO!U349</f>
        <v>38.280947046160001</v>
      </c>
      <c r="V349" s="21">
        <f>+Produccion_UO!V349</f>
        <v>0</v>
      </c>
      <c r="W349" s="21">
        <f>+Produccion_UO!W349</f>
        <v>0</v>
      </c>
      <c r="X349" s="21">
        <f>+Produccion_UO!X349</f>
        <v>0</v>
      </c>
      <c r="Y349" s="21">
        <f>+Produccion_UO!Y349</f>
        <v>0</v>
      </c>
      <c r="Z349" s="21">
        <f>+Produccion_UO!Z349</f>
        <v>0</v>
      </c>
      <c r="AA349" s="21">
        <f>+Produccion_UO!AA349</f>
        <v>0</v>
      </c>
      <c r="AB349" s="21">
        <f>+Produccion_UO!AB349</f>
        <v>0</v>
      </c>
      <c r="AC349" s="21">
        <f>+Produccion_UO!AC349</f>
        <v>0</v>
      </c>
      <c r="AD349" s="21">
        <f>+Produccion_UO!AD349</f>
        <v>0</v>
      </c>
      <c r="AE349" s="21">
        <f>+Produccion_UO!AE349</f>
        <v>0</v>
      </c>
      <c r="AF349" s="21">
        <f>+Produccion_UO!AF349</f>
        <v>0</v>
      </c>
      <c r="AG349" s="21">
        <f>+Produccion_UO!AG349</f>
        <v>0</v>
      </c>
      <c r="AH349" s="21">
        <f>+Produccion_UO!AH349</f>
        <v>0</v>
      </c>
      <c r="AI349" s="21">
        <f>+Produccion_UO!AI349</f>
        <v>0</v>
      </c>
      <c r="AJ349" s="21">
        <f>+Produccion_UO!AJ349</f>
        <v>0</v>
      </c>
      <c r="AK349" s="21">
        <f>+Produccion_UO!AK349</f>
        <v>0</v>
      </c>
      <c r="AL349" s="21">
        <f>+Produccion_UO!AL349</f>
        <v>0</v>
      </c>
      <c r="AM349" s="21">
        <f>+Produccion_UO!AM349</f>
        <v>0</v>
      </c>
      <c r="AN349" s="21">
        <f>+Produccion_UO!AN349</f>
        <v>0</v>
      </c>
      <c r="AO349" s="21">
        <f>+Produccion_UO!AO349</f>
        <v>0</v>
      </c>
      <c r="AP349" s="21">
        <f>+Produccion_UO!AP349</f>
        <v>0</v>
      </c>
      <c r="AQ349" s="21">
        <f>+Produccion_UO!AQ349</f>
        <v>0</v>
      </c>
      <c r="AR349" s="21">
        <f>+Produccion_UO!AR349</f>
        <v>0</v>
      </c>
    </row>
    <row r="350" spans="10:44" x14ac:dyDescent="0.25">
      <c r="J350" s="61" t="s">
        <v>76</v>
      </c>
      <c r="K350" s="19" t="s">
        <v>429</v>
      </c>
      <c r="L350" s="163" t="s">
        <v>682</v>
      </c>
      <c r="M350" s="21">
        <f>+Produccion_UO!M350</f>
        <v>16.213731048234251</v>
      </c>
      <c r="N350" s="21">
        <f>+Produccion_UO!N350</f>
        <v>15.116633961782055</v>
      </c>
      <c r="O350" s="21">
        <f>+Produccion_UO!O350</f>
        <v>14.427710317153165</v>
      </c>
      <c r="P350" s="21">
        <f>+Produccion_UO!P350</f>
        <v>13.738786672524277</v>
      </c>
      <c r="Q350" s="21">
        <f>+Produccion_UO!Q350</f>
        <v>13.049863027895389</v>
      </c>
      <c r="R350" s="21">
        <f>+Produccion_UO!R350</f>
        <v>12.04943217406861</v>
      </c>
      <c r="S350" s="21">
        <f>+Produccion_UO!S350</f>
        <v>11.048783166095305</v>
      </c>
      <c r="T350" s="21">
        <f>+Produccion_UO!T350</f>
        <v>10.215450089036278</v>
      </c>
      <c r="U350" s="21">
        <f>+Produccion_UO!U350</f>
        <v>9.3821170119772503</v>
      </c>
      <c r="V350" s="21">
        <f>+Produccion_UO!V350</f>
        <v>8.5874014214124159</v>
      </c>
      <c r="W350" s="21">
        <f>+Produccion_UO!W350</f>
        <v>7.7926858308475833</v>
      </c>
      <c r="X350" s="21">
        <f>+Produccion_UO!X350</f>
        <v>6.9979702402827497</v>
      </c>
      <c r="Y350" s="21">
        <f>+Produccion_UO!Y350</f>
        <v>6.5866800172865281</v>
      </c>
      <c r="Z350" s="21">
        <f>+Produccion_UO!Z350</f>
        <v>6.1753897942903055</v>
      </c>
      <c r="AA350" s="21">
        <f>+Produccion_UO!AA350</f>
        <v>1.8627521160711111</v>
      </c>
      <c r="AB350" s="21">
        <f>+Produccion_UO!AB350</f>
        <v>0</v>
      </c>
      <c r="AC350" s="21">
        <f>+Produccion_UO!AC350</f>
        <v>0</v>
      </c>
      <c r="AD350" s="21">
        <f>+Produccion_UO!AD350</f>
        <v>0</v>
      </c>
      <c r="AE350" s="21">
        <f>+Produccion_UO!AE350</f>
        <v>0</v>
      </c>
      <c r="AF350" s="21">
        <f>+Produccion_UO!AF350</f>
        <v>0</v>
      </c>
      <c r="AG350" s="21">
        <f>+Produccion_UO!AG350</f>
        <v>0</v>
      </c>
      <c r="AH350" s="21">
        <f>+Produccion_UO!AH350</f>
        <v>0</v>
      </c>
      <c r="AI350" s="21">
        <f>+Produccion_UO!AI350</f>
        <v>0</v>
      </c>
      <c r="AJ350" s="21">
        <f>+Produccion_UO!AJ350</f>
        <v>0</v>
      </c>
      <c r="AK350" s="21">
        <f>+Produccion_UO!AK350</f>
        <v>0</v>
      </c>
      <c r="AL350" s="21">
        <f>+Produccion_UO!AL350</f>
        <v>0</v>
      </c>
      <c r="AM350" s="21">
        <f>+Produccion_UO!AM350</f>
        <v>0</v>
      </c>
      <c r="AN350" s="21">
        <f>+Produccion_UO!AN350</f>
        <v>0</v>
      </c>
      <c r="AO350" s="21">
        <f>+Produccion_UO!AO350</f>
        <v>0</v>
      </c>
      <c r="AP350" s="21">
        <f>+Produccion_UO!AP350</f>
        <v>0</v>
      </c>
      <c r="AQ350" s="21">
        <f>+Produccion_UO!AQ350</f>
        <v>0</v>
      </c>
      <c r="AR350" s="21">
        <f>+Produccion_UO!AR350</f>
        <v>0</v>
      </c>
    </row>
    <row r="351" spans="10:44" x14ac:dyDescent="0.25">
      <c r="J351" s="60" t="s">
        <v>77</v>
      </c>
      <c r="K351" s="19" t="s">
        <v>430</v>
      </c>
      <c r="L351" s="163" t="s">
        <v>680</v>
      </c>
      <c r="M351" s="21">
        <f>+Produccion_UO!M351</f>
        <v>0</v>
      </c>
      <c r="N351" s="21">
        <f>+Produccion_UO!N351</f>
        <v>0</v>
      </c>
      <c r="O351" s="21">
        <f>+Produccion_UO!O351</f>
        <v>0</v>
      </c>
      <c r="P351" s="21">
        <f>+Produccion_UO!P351</f>
        <v>0</v>
      </c>
      <c r="Q351" s="21">
        <f>+Produccion_UO!Q351</f>
        <v>0</v>
      </c>
      <c r="R351" s="21">
        <f>+Produccion_UO!R351</f>
        <v>0</v>
      </c>
      <c r="S351" s="21">
        <f>+Produccion_UO!S351</f>
        <v>0</v>
      </c>
      <c r="T351" s="21">
        <f>+Produccion_UO!T351</f>
        <v>0</v>
      </c>
      <c r="U351" s="21">
        <f>+Produccion_UO!U351</f>
        <v>0</v>
      </c>
      <c r="V351" s="21">
        <f>+Produccion_UO!V351</f>
        <v>0</v>
      </c>
      <c r="W351" s="21">
        <f>+Produccion_UO!W351</f>
        <v>0</v>
      </c>
      <c r="X351" s="21">
        <f>+Produccion_UO!X351</f>
        <v>0</v>
      </c>
      <c r="Y351" s="21">
        <f>+Produccion_UO!Y351</f>
        <v>0</v>
      </c>
      <c r="Z351" s="21">
        <f>+Produccion_UO!Z351</f>
        <v>0</v>
      </c>
      <c r="AA351" s="21">
        <f>+Produccion_UO!AA351</f>
        <v>0</v>
      </c>
      <c r="AB351" s="21">
        <f>+Produccion_UO!AB351</f>
        <v>0</v>
      </c>
      <c r="AC351" s="21">
        <f>+Produccion_UO!AC351</f>
        <v>0</v>
      </c>
      <c r="AD351" s="21">
        <f>+Produccion_UO!AD351</f>
        <v>0</v>
      </c>
      <c r="AE351" s="21">
        <f>+Produccion_UO!AE351</f>
        <v>0</v>
      </c>
      <c r="AF351" s="21">
        <f>+Produccion_UO!AF351</f>
        <v>0</v>
      </c>
      <c r="AG351" s="21">
        <f>+Produccion_UO!AG351</f>
        <v>0</v>
      </c>
      <c r="AH351" s="21">
        <f>+Produccion_UO!AH351</f>
        <v>0</v>
      </c>
      <c r="AI351" s="21">
        <f>+Produccion_UO!AI351</f>
        <v>0</v>
      </c>
      <c r="AJ351" s="21">
        <f>+Produccion_UO!AJ351</f>
        <v>0</v>
      </c>
      <c r="AK351" s="21">
        <f>+Produccion_UO!AK351</f>
        <v>0</v>
      </c>
      <c r="AL351" s="21">
        <f>+Produccion_UO!AL351</f>
        <v>0</v>
      </c>
      <c r="AM351" s="21">
        <f>+Produccion_UO!AM351</f>
        <v>0</v>
      </c>
      <c r="AN351" s="21">
        <f>+Produccion_UO!AN351</f>
        <v>0</v>
      </c>
      <c r="AO351" s="21">
        <f>+Produccion_UO!AO351</f>
        <v>0</v>
      </c>
      <c r="AP351" s="21">
        <f>+Produccion_UO!AP351</f>
        <v>0</v>
      </c>
      <c r="AQ351" s="21">
        <f>+Produccion_UO!AQ351</f>
        <v>0</v>
      </c>
      <c r="AR351" s="21">
        <f>+Produccion_UO!AR351</f>
        <v>0</v>
      </c>
    </row>
    <row r="352" spans="10:44" x14ac:dyDescent="0.25">
      <c r="J352" s="68"/>
      <c r="K352" s="68"/>
      <c r="L352" s="68"/>
      <c r="M352" s="69">
        <f>+SUM(M345:M351)</f>
        <v>588.78833966851948</v>
      </c>
      <c r="N352" s="69">
        <f t="shared" ref="N352:AR352" si="42">+SUM(N345:N351)</f>
        <v>564.07214401331805</v>
      </c>
      <c r="O352" s="69">
        <f t="shared" si="42"/>
        <v>531.0180450066033</v>
      </c>
      <c r="P352" s="69">
        <f t="shared" si="42"/>
        <v>470.43862003655391</v>
      </c>
      <c r="Q352" s="69">
        <f t="shared" si="42"/>
        <v>439.61516862368586</v>
      </c>
      <c r="R352" s="69">
        <f t="shared" si="42"/>
        <v>397.18725307802157</v>
      </c>
      <c r="S352" s="69">
        <f t="shared" si="42"/>
        <v>368.97796541765638</v>
      </c>
      <c r="T352" s="69">
        <f t="shared" si="42"/>
        <v>344.6015238816849</v>
      </c>
      <c r="U352" s="69">
        <f t="shared" si="42"/>
        <v>293.65326609201838</v>
      </c>
      <c r="V352" s="69">
        <f t="shared" si="42"/>
        <v>232.74752715195052</v>
      </c>
      <c r="W352" s="69">
        <f t="shared" si="42"/>
        <v>149.54714310496885</v>
      </c>
      <c r="X352" s="69">
        <f t="shared" si="42"/>
        <v>147.18692487852385</v>
      </c>
      <c r="Y352" s="69">
        <f t="shared" si="42"/>
        <v>146.77563465552765</v>
      </c>
      <c r="Z352" s="69">
        <f t="shared" si="42"/>
        <v>104.4018602477216</v>
      </c>
      <c r="AA352" s="69">
        <f t="shared" si="42"/>
        <v>1.8627521160711111</v>
      </c>
      <c r="AB352" s="69">
        <f t="shared" si="42"/>
        <v>0</v>
      </c>
      <c r="AC352" s="69">
        <f t="shared" si="42"/>
        <v>0</v>
      </c>
      <c r="AD352" s="69">
        <f t="shared" si="42"/>
        <v>0</v>
      </c>
      <c r="AE352" s="69">
        <f t="shared" si="42"/>
        <v>0</v>
      </c>
      <c r="AF352" s="69">
        <f t="shared" si="42"/>
        <v>0</v>
      </c>
      <c r="AG352" s="69">
        <f t="shared" si="42"/>
        <v>0</v>
      </c>
      <c r="AH352" s="69">
        <f t="shared" si="42"/>
        <v>0</v>
      </c>
      <c r="AI352" s="69">
        <f t="shared" si="42"/>
        <v>0</v>
      </c>
      <c r="AJ352" s="69">
        <f t="shared" si="42"/>
        <v>0</v>
      </c>
      <c r="AK352" s="69">
        <f t="shared" si="42"/>
        <v>0</v>
      </c>
      <c r="AL352" s="69">
        <f t="shared" si="42"/>
        <v>0</v>
      </c>
      <c r="AM352" s="69">
        <f t="shared" si="42"/>
        <v>0</v>
      </c>
      <c r="AN352" s="69">
        <f t="shared" si="42"/>
        <v>0</v>
      </c>
      <c r="AO352" s="69">
        <f t="shared" si="42"/>
        <v>0</v>
      </c>
      <c r="AP352" s="69">
        <f t="shared" si="42"/>
        <v>0</v>
      </c>
      <c r="AQ352" s="69">
        <f t="shared" si="42"/>
        <v>0</v>
      </c>
      <c r="AR352" s="69">
        <f t="shared" si="42"/>
        <v>0</v>
      </c>
    </row>
    <row r="354" spans="10:44" ht="18.75" x14ac:dyDescent="0.3">
      <c r="K354" s="34" t="str">
        <f>+Produccion_UO!K354</f>
        <v>9.3.2.1 Electricidad para Colectores de Petroleo usando ELC</v>
      </c>
      <c r="L354" s="34"/>
    </row>
    <row r="355" spans="10:44" x14ac:dyDescent="0.25">
      <c r="J355" s="106" t="s">
        <v>348</v>
      </c>
      <c r="K355" s="56" t="s">
        <v>377</v>
      </c>
      <c r="L355" s="158"/>
    </row>
    <row r="356" spans="10:44" x14ac:dyDescent="0.25">
      <c r="J356" s="15"/>
      <c r="K356" s="23"/>
      <c r="L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</row>
    <row r="357" spans="10:44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0:44" x14ac:dyDescent="0.25">
      <c r="J358" s="51" t="s">
        <v>390</v>
      </c>
      <c r="K358" s="57" t="s">
        <v>392</v>
      </c>
      <c r="L358" s="167" t="s">
        <v>678</v>
      </c>
      <c r="M358" s="21">
        <f>+Produccion_UO!M358</f>
        <v>0</v>
      </c>
      <c r="N358" s="21">
        <f>+Produccion_UO!N358</f>
        <v>0</v>
      </c>
      <c r="O358" s="21">
        <f>+Produccion_UO!O358</f>
        <v>0</v>
      </c>
      <c r="P358" s="21">
        <f>+Produccion_UO!P358</f>
        <v>0</v>
      </c>
      <c r="Q358" s="21">
        <f>+Produccion_UO!Q358</f>
        <v>0</v>
      </c>
      <c r="R358" s="21">
        <f>+Produccion_UO!R358</f>
        <v>0</v>
      </c>
      <c r="S358" s="21">
        <f>+Produccion_UO!S358</f>
        <v>0</v>
      </c>
      <c r="T358" s="21">
        <f>+Produccion_UO!T358</f>
        <v>0</v>
      </c>
      <c r="U358" s="21">
        <f>+Produccion_UO!U358</f>
        <v>0</v>
      </c>
      <c r="V358" s="21">
        <f>+Produccion_UO!V358</f>
        <v>0</v>
      </c>
      <c r="W358" s="21">
        <f>+Produccion_UO!W358</f>
        <v>0</v>
      </c>
      <c r="X358" s="21">
        <f>+Produccion_UO!X358</f>
        <v>0</v>
      </c>
      <c r="Y358" s="21">
        <f>+Produccion_UO!Y358</f>
        <v>0</v>
      </c>
      <c r="Z358" s="21">
        <f>+Produccion_UO!Z358</f>
        <v>0</v>
      </c>
      <c r="AA358" s="21">
        <f>+Produccion_UO!AA358</f>
        <v>0</v>
      </c>
      <c r="AB358" s="21">
        <f>+Produccion_UO!AB358</f>
        <v>0</v>
      </c>
      <c r="AC358" s="21">
        <f>+Produccion_UO!AC358</f>
        <v>0</v>
      </c>
      <c r="AD358" s="21">
        <f>+Produccion_UO!AD358</f>
        <v>0</v>
      </c>
      <c r="AE358" s="21">
        <f>+Produccion_UO!AE358</f>
        <v>0</v>
      </c>
      <c r="AF358" s="21">
        <f>+Produccion_UO!AF358</f>
        <v>0</v>
      </c>
      <c r="AG358" s="21">
        <f>+Produccion_UO!AG358</f>
        <v>0</v>
      </c>
      <c r="AH358" s="21">
        <f>+Produccion_UO!AH358</f>
        <v>0</v>
      </c>
      <c r="AI358" s="21">
        <f>+Produccion_UO!AI358</f>
        <v>0</v>
      </c>
      <c r="AJ358" s="21">
        <f>+Produccion_UO!AJ358</f>
        <v>0</v>
      </c>
      <c r="AK358" s="21">
        <f>+Produccion_UO!AK358</f>
        <v>0</v>
      </c>
      <c r="AL358" s="21">
        <f>+Produccion_UO!AL358</f>
        <v>0</v>
      </c>
      <c r="AM358" s="21">
        <f>+Produccion_UO!AM358</f>
        <v>0</v>
      </c>
      <c r="AN358" s="21">
        <f>+Produccion_UO!AN358</f>
        <v>0</v>
      </c>
      <c r="AO358" s="21">
        <f>+Produccion_UO!AO358</f>
        <v>0</v>
      </c>
      <c r="AP358" s="21">
        <f>+Produccion_UO!AP358</f>
        <v>0</v>
      </c>
      <c r="AQ358" s="21">
        <f>+Produccion_UO!AQ358</f>
        <v>0</v>
      </c>
      <c r="AR358" s="21">
        <f>+Produccion_UO!AR358</f>
        <v>0</v>
      </c>
    </row>
    <row r="359" spans="10:44" x14ac:dyDescent="0.25">
      <c r="J359" s="24" t="s">
        <v>89</v>
      </c>
      <c r="K359" s="54" t="s">
        <v>163</v>
      </c>
      <c r="L359" s="167" t="s">
        <v>679</v>
      </c>
      <c r="M359" s="21">
        <f>+Produccion_UO!M359+Produccion_UO!M360</f>
        <v>290.36861461413332</v>
      </c>
      <c r="N359" s="21">
        <f>+Produccion_UO!N359+Produccion_UO!N360</f>
        <v>286.38156449333775</v>
      </c>
      <c r="O359" s="21">
        <f>+Produccion_UO!O359+Produccion_UO!O360</f>
        <v>368.2677697044528</v>
      </c>
      <c r="P359" s="21">
        <f>+Produccion_UO!P359+Produccion_UO!P360</f>
        <v>403.64810452945858</v>
      </c>
      <c r="Q359" s="21">
        <f>+Produccion_UO!Q359+Produccion_UO!Q360</f>
        <v>348.94224958689779</v>
      </c>
      <c r="R359" s="21">
        <f>+Produccion_UO!R359+Produccion_UO!R360</f>
        <v>274.56231858786418</v>
      </c>
      <c r="S359" s="21">
        <f>+Produccion_UO!S359+Produccion_UO!S360</f>
        <v>247.28212055496056</v>
      </c>
      <c r="T359" s="21">
        <f>+Produccion_UO!T359+Produccion_UO!T360</f>
        <v>225.64917191502832</v>
      </c>
      <c r="U359" s="21">
        <f>+Produccion_UO!U359+Produccion_UO!U360</f>
        <v>127.25451482189364</v>
      </c>
      <c r="V359" s="21">
        <f>+Produccion_UO!V359+Produccion_UO!V360</f>
        <v>105.41204474620756</v>
      </c>
      <c r="W359" s="21">
        <f>+Produccion_UO!W359+Produccion_UO!W360</f>
        <v>22.96002442317128</v>
      </c>
      <c r="X359" s="21">
        <f>+Produccion_UO!X359+Produccion_UO!X360</f>
        <v>45.169890619291387</v>
      </c>
      <c r="Y359" s="21">
        <f>+Produccion_UO!Y359+Produccion_UO!Y360</f>
        <v>45.169890619291387</v>
      </c>
      <c r="Z359" s="21">
        <f>+Produccion_UO!Z359+Produccion_UO!Z360</f>
        <v>3.1833518494293607</v>
      </c>
      <c r="AA359" s="21">
        <f>+Produccion_UO!AA359+Produccion_UO!AA360</f>
        <v>0</v>
      </c>
      <c r="AB359" s="21">
        <f>+Produccion_UO!AB359+Produccion_UO!AB360</f>
        <v>0</v>
      </c>
      <c r="AC359" s="21">
        <f>+Produccion_UO!AC359+Produccion_UO!AC360</f>
        <v>0</v>
      </c>
      <c r="AD359" s="21">
        <f>+Produccion_UO!AD359+Produccion_UO!AD360</f>
        <v>0</v>
      </c>
      <c r="AE359" s="21">
        <f>+Produccion_UO!AE359+Produccion_UO!AE360</f>
        <v>0</v>
      </c>
      <c r="AF359" s="21">
        <f>+Produccion_UO!AF359+Produccion_UO!AF360</f>
        <v>0</v>
      </c>
      <c r="AG359" s="21">
        <f>+Produccion_UO!AG359+Produccion_UO!AG360</f>
        <v>0</v>
      </c>
      <c r="AH359" s="21">
        <f>+Produccion_UO!AH359+Produccion_UO!AH360</f>
        <v>0</v>
      </c>
      <c r="AI359" s="21">
        <f>+Produccion_UO!AI359+Produccion_UO!AI360</f>
        <v>0</v>
      </c>
      <c r="AJ359" s="21">
        <f>+Produccion_UO!AJ359+Produccion_UO!AJ360</f>
        <v>0</v>
      </c>
      <c r="AK359" s="21">
        <f>+Produccion_UO!AK359+Produccion_UO!AK360</f>
        <v>0</v>
      </c>
      <c r="AL359" s="21">
        <f>+Produccion_UO!AL359+Produccion_UO!AL360</f>
        <v>0</v>
      </c>
      <c r="AM359" s="21">
        <f>+Produccion_UO!AM359+Produccion_UO!AM360</f>
        <v>0</v>
      </c>
      <c r="AN359" s="21">
        <f>+Produccion_UO!AN359+Produccion_UO!AN360</f>
        <v>0</v>
      </c>
      <c r="AO359" s="21">
        <f>+Produccion_UO!AO359+Produccion_UO!AO360</f>
        <v>0</v>
      </c>
      <c r="AP359" s="21">
        <f>+Produccion_UO!AP359+Produccion_UO!AP360</f>
        <v>0</v>
      </c>
      <c r="AQ359" s="21">
        <f>+Produccion_UO!AQ359+Produccion_UO!AQ360</f>
        <v>0</v>
      </c>
      <c r="AR359" s="21">
        <f>+Produccion_UO!AR359+Produccion_UO!AR360</f>
        <v>0</v>
      </c>
    </row>
    <row r="360" spans="10:44" x14ac:dyDescent="0.25">
      <c r="J360" s="24" t="s">
        <v>89</v>
      </c>
      <c r="K360" s="54" t="s">
        <v>162</v>
      </c>
      <c r="L360" s="168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</row>
    <row r="361" spans="10:44" x14ac:dyDescent="0.25">
      <c r="J361" s="24" t="s">
        <v>90</v>
      </c>
      <c r="K361" s="54" t="s">
        <v>164</v>
      </c>
      <c r="L361" s="167" t="s">
        <v>683</v>
      </c>
      <c r="M361" s="21">
        <f>+Produccion_UO!M361</f>
        <v>0</v>
      </c>
      <c r="N361" s="21">
        <f>+Produccion_UO!N361</f>
        <v>0</v>
      </c>
      <c r="O361" s="21">
        <f>+Produccion_UO!O361</f>
        <v>0</v>
      </c>
      <c r="P361" s="21">
        <f>+Produccion_UO!P361</f>
        <v>0</v>
      </c>
      <c r="Q361" s="21">
        <f>+Produccion_UO!Q361</f>
        <v>0</v>
      </c>
      <c r="R361" s="21">
        <f>+Produccion_UO!R361</f>
        <v>0</v>
      </c>
      <c r="S361" s="21">
        <f>+Produccion_UO!S361</f>
        <v>0</v>
      </c>
      <c r="T361" s="21">
        <f>+Produccion_UO!T361</f>
        <v>0</v>
      </c>
      <c r="U361" s="21">
        <f>+Produccion_UO!U361</f>
        <v>0</v>
      </c>
      <c r="V361" s="21">
        <f>+Produccion_UO!V361</f>
        <v>0</v>
      </c>
      <c r="W361" s="21">
        <f>+Produccion_UO!W361</f>
        <v>0</v>
      </c>
      <c r="X361" s="21">
        <f>+Produccion_UO!X361</f>
        <v>0</v>
      </c>
      <c r="Y361" s="21">
        <f>+Produccion_UO!Y361</f>
        <v>0</v>
      </c>
      <c r="Z361" s="21">
        <f>+Produccion_UO!Z361</f>
        <v>0</v>
      </c>
      <c r="AA361" s="21">
        <f>+Produccion_UO!AA361</f>
        <v>0</v>
      </c>
      <c r="AB361" s="21">
        <f>+Produccion_UO!AB361</f>
        <v>0</v>
      </c>
      <c r="AC361" s="21">
        <f>+Produccion_UO!AC361</f>
        <v>0</v>
      </c>
      <c r="AD361" s="21">
        <f>+Produccion_UO!AD361</f>
        <v>0</v>
      </c>
      <c r="AE361" s="21">
        <f>+Produccion_UO!AE361</f>
        <v>0</v>
      </c>
      <c r="AF361" s="21">
        <f>+Produccion_UO!AF361</f>
        <v>0</v>
      </c>
      <c r="AG361" s="21">
        <f>+Produccion_UO!AG361</f>
        <v>0</v>
      </c>
      <c r="AH361" s="21">
        <f>+Produccion_UO!AH361</f>
        <v>0</v>
      </c>
      <c r="AI361" s="21">
        <f>+Produccion_UO!AI361</f>
        <v>0</v>
      </c>
      <c r="AJ361" s="21">
        <f>+Produccion_UO!AJ361</f>
        <v>0</v>
      </c>
      <c r="AK361" s="21">
        <f>+Produccion_UO!AK361</f>
        <v>0</v>
      </c>
      <c r="AL361" s="21">
        <f>+Produccion_UO!AL361</f>
        <v>0</v>
      </c>
      <c r="AM361" s="21">
        <f>+Produccion_UO!AM361</f>
        <v>0</v>
      </c>
      <c r="AN361" s="21">
        <f>+Produccion_UO!AN361</f>
        <v>0</v>
      </c>
      <c r="AO361" s="21">
        <f>+Produccion_UO!AO361</f>
        <v>0</v>
      </c>
      <c r="AP361" s="21">
        <f>+Produccion_UO!AP361</f>
        <v>0</v>
      </c>
      <c r="AQ361" s="21">
        <f>+Produccion_UO!AQ361</f>
        <v>0</v>
      </c>
      <c r="AR361" s="21">
        <f>+Produccion_UO!AR361</f>
        <v>0</v>
      </c>
    </row>
    <row r="362" spans="10:44" x14ac:dyDescent="0.25">
      <c r="J362" s="24" t="s">
        <v>431</v>
      </c>
      <c r="K362" s="54" t="s">
        <v>165</v>
      </c>
      <c r="L362" s="167" t="s">
        <v>681</v>
      </c>
      <c r="M362" s="21">
        <f>+Produccion_UO!M362</f>
        <v>0</v>
      </c>
      <c r="N362" s="21">
        <f>+Produccion_UO!N362</f>
        <v>0</v>
      </c>
      <c r="O362" s="21">
        <f>+Produccion_UO!O362</f>
        <v>0</v>
      </c>
      <c r="P362" s="21">
        <f>+Produccion_UO!P362</f>
        <v>0</v>
      </c>
      <c r="Q362" s="21">
        <f>+Produccion_UO!Q362</f>
        <v>0</v>
      </c>
      <c r="R362" s="21">
        <f>+Produccion_UO!R362</f>
        <v>0</v>
      </c>
      <c r="S362" s="21">
        <f>+Produccion_UO!S362</f>
        <v>0</v>
      </c>
      <c r="T362" s="21">
        <f>+Produccion_UO!T362</f>
        <v>0</v>
      </c>
      <c r="U362" s="21">
        <f>+Produccion_UO!U362</f>
        <v>0</v>
      </c>
      <c r="V362" s="21">
        <f>+Produccion_UO!V362</f>
        <v>0</v>
      </c>
      <c r="W362" s="21">
        <f>+Produccion_UO!W362</f>
        <v>0</v>
      </c>
      <c r="X362" s="21">
        <f>+Produccion_UO!X362</f>
        <v>0</v>
      </c>
      <c r="Y362" s="21">
        <f>+Produccion_UO!Y362</f>
        <v>0</v>
      </c>
      <c r="Z362" s="21">
        <f>+Produccion_UO!Z362</f>
        <v>0</v>
      </c>
      <c r="AA362" s="21">
        <f>+Produccion_UO!AA362</f>
        <v>0</v>
      </c>
      <c r="AB362" s="21">
        <f>+Produccion_UO!AB362</f>
        <v>0</v>
      </c>
      <c r="AC362" s="21">
        <f>+Produccion_UO!AC362</f>
        <v>0</v>
      </c>
      <c r="AD362" s="21">
        <f>+Produccion_UO!AD362</f>
        <v>0</v>
      </c>
      <c r="AE362" s="21">
        <f>+Produccion_UO!AE362</f>
        <v>0</v>
      </c>
      <c r="AF362" s="21">
        <f>+Produccion_UO!AF362</f>
        <v>0</v>
      </c>
      <c r="AG362" s="21">
        <f>+Produccion_UO!AG362</f>
        <v>0</v>
      </c>
      <c r="AH362" s="21">
        <f>+Produccion_UO!AH362</f>
        <v>0</v>
      </c>
      <c r="AI362" s="21">
        <f>+Produccion_UO!AI362</f>
        <v>0</v>
      </c>
      <c r="AJ362" s="21">
        <f>+Produccion_UO!AJ362</f>
        <v>0</v>
      </c>
      <c r="AK362" s="21">
        <f>+Produccion_UO!AK362</f>
        <v>0</v>
      </c>
      <c r="AL362" s="21">
        <f>+Produccion_UO!AL362</f>
        <v>0</v>
      </c>
      <c r="AM362" s="21">
        <f>+Produccion_UO!AM362</f>
        <v>0</v>
      </c>
      <c r="AN362" s="21">
        <f>+Produccion_UO!AN362</f>
        <v>0</v>
      </c>
      <c r="AO362" s="21">
        <f>+Produccion_UO!AO362</f>
        <v>0</v>
      </c>
      <c r="AP362" s="21">
        <f>+Produccion_UO!AP362</f>
        <v>0</v>
      </c>
      <c r="AQ362" s="21">
        <f>+Produccion_UO!AQ362</f>
        <v>0</v>
      </c>
      <c r="AR362" s="21">
        <f>+Produccion_UO!AR362</f>
        <v>0</v>
      </c>
    </row>
    <row r="363" spans="10:44" x14ac:dyDescent="0.25">
      <c r="J363" s="24" t="s">
        <v>91</v>
      </c>
      <c r="K363" s="54" t="s">
        <v>379</v>
      </c>
      <c r="L363" s="167" t="s">
        <v>682</v>
      </c>
      <c r="M363" s="21">
        <f>+Produccion_UO!M363</f>
        <v>0</v>
      </c>
      <c r="N363" s="21">
        <f>+Produccion_UO!N363</f>
        <v>0</v>
      </c>
      <c r="O363" s="21">
        <f>+Produccion_UO!O363</f>
        <v>0</v>
      </c>
      <c r="P363" s="21">
        <f>+Produccion_UO!P363</f>
        <v>0</v>
      </c>
      <c r="Q363" s="21">
        <f>+Produccion_UO!Q363</f>
        <v>0</v>
      </c>
      <c r="R363" s="21">
        <f>+Produccion_UO!R363</f>
        <v>0</v>
      </c>
      <c r="S363" s="21">
        <f>+Produccion_UO!S363</f>
        <v>0</v>
      </c>
      <c r="T363" s="21">
        <f>+Produccion_UO!T363</f>
        <v>0</v>
      </c>
      <c r="U363" s="21">
        <f>+Produccion_UO!U363</f>
        <v>0</v>
      </c>
      <c r="V363" s="21">
        <f>+Produccion_UO!V363</f>
        <v>0</v>
      </c>
      <c r="W363" s="21">
        <f>+Produccion_UO!W363</f>
        <v>0</v>
      </c>
      <c r="X363" s="21">
        <f>+Produccion_UO!X363</f>
        <v>0</v>
      </c>
      <c r="Y363" s="21">
        <f>+Produccion_UO!Y363</f>
        <v>0</v>
      </c>
      <c r="Z363" s="21">
        <f>+Produccion_UO!Z363</f>
        <v>0</v>
      </c>
      <c r="AA363" s="21">
        <f>+Produccion_UO!AA363</f>
        <v>0</v>
      </c>
      <c r="AB363" s="21">
        <f>+Produccion_UO!AB363</f>
        <v>0</v>
      </c>
      <c r="AC363" s="21">
        <f>+Produccion_UO!AC363</f>
        <v>0</v>
      </c>
      <c r="AD363" s="21">
        <f>+Produccion_UO!AD363</f>
        <v>0</v>
      </c>
      <c r="AE363" s="21">
        <f>+Produccion_UO!AE363</f>
        <v>0</v>
      </c>
      <c r="AF363" s="21">
        <f>+Produccion_UO!AF363</f>
        <v>0</v>
      </c>
      <c r="AG363" s="21">
        <f>+Produccion_UO!AG363</f>
        <v>0</v>
      </c>
      <c r="AH363" s="21">
        <f>+Produccion_UO!AH363</f>
        <v>0</v>
      </c>
      <c r="AI363" s="21">
        <f>+Produccion_UO!AI363</f>
        <v>0</v>
      </c>
      <c r="AJ363" s="21">
        <f>+Produccion_UO!AJ363</f>
        <v>0</v>
      </c>
      <c r="AK363" s="21">
        <f>+Produccion_UO!AK363</f>
        <v>0</v>
      </c>
      <c r="AL363" s="21">
        <f>+Produccion_UO!AL363</f>
        <v>0</v>
      </c>
      <c r="AM363" s="21">
        <f>+Produccion_UO!AM363</f>
        <v>0</v>
      </c>
      <c r="AN363" s="21">
        <f>+Produccion_UO!AN363</f>
        <v>0</v>
      </c>
      <c r="AO363" s="21">
        <f>+Produccion_UO!AO363</f>
        <v>0</v>
      </c>
      <c r="AP363" s="21">
        <f>+Produccion_UO!AP363</f>
        <v>0</v>
      </c>
      <c r="AQ363" s="21">
        <f>+Produccion_UO!AQ363</f>
        <v>0</v>
      </c>
      <c r="AR363" s="21">
        <f>+Produccion_UO!AR363</f>
        <v>0</v>
      </c>
    </row>
    <row r="364" spans="10:44" x14ac:dyDescent="0.25">
      <c r="J364" s="51" t="s">
        <v>390</v>
      </c>
      <c r="K364" s="57" t="s">
        <v>393</v>
      </c>
      <c r="L364" s="167" t="s">
        <v>680</v>
      </c>
      <c r="M364" s="21">
        <f>+Produccion_UO!M364</f>
        <v>0</v>
      </c>
      <c r="N364" s="21">
        <f>+Produccion_UO!N364</f>
        <v>0</v>
      </c>
      <c r="O364" s="21">
        <f>+Produccion_UO!O364</f>
        <v>0</v>
      </c>
      <c r="P364" s="21">
        <f>+Produccion_UO!P364</f>
        <v>0</v>
      </c>
      <c r="Q364" s="21">
        <f>+Produccion_UO!Q364</f>
        <v>0</v>
      </c>
      <c r="R364" s="21">
        <f>+Produccion_UO!R364</f>
        <v>0</v>
      </c>
      <c r="S364" s="21">
        <f>+Produccion_UO!S364</f>
        <v>0</v>
      </c>
      <c r="T364" s="21">
        <f>+Produccion_UO!T364</f>
        <v>0</v>
      </c>
      <c r="U364" s="21">
        <f>+Produccion_UO!U364</f>
        <v>0</v>
      </c>
      <c r="V364" s="21">
        <f>+Produccion_UO!V364</f>
        <v>0</v>
      </c>
      <c r="W364" s="21">
        <f>+Produccion_UO!W364</f>
        <v>0</v>
      </c>
      <c r="X364" s="21">
        <f>+Produccion_UO!X364</f>
        <v>0</v>
      </c>
      <c r="Y364" s="21">
        <f>+Produccion_UO!Y364</f>
        <v>0</v>
      </c>
      <c r="Z364" s="21">
        <f>+Produccion_UO!Z364</f>
        <v>0</v>
      </c>
      <c r="AA364" s="21">
        <f>+Produccion_UO!AA364</f>
        <v>0</v>
      </c>
      <c r="AB364" s="21">
        <f>+Produccion_UO!AB364</f>
        <v>0</v>
      </c>
      <c r="AC364" s="21">
        <f>+Produccion_UO!AC364</f>
        <v>0</v>
      </c>
      <c r="AD364" s="21">
        <f>+Produccion_UO!AD364</f>
        <v>0</v>
      </c>
      <c r="AE364" s="21">
        <f>+Produccion_UO!AE364</f>
        <v>0</v>
      </c>
      <c r="AF364" s="21">
        <f>+Produccion_UO!AF364</f>
        <v>0</v>
      </c>
      <c r="AG364" s="21">
        <f>+Produccion_UO!AG364</f>
        <v>0</v>
      </c>
      <c r="AH364" s="21">
        <f>+Produccion_UO!AH364</f>
        <v>0</v>
      </c>
      <c r="AI364" s="21">
        <f>+Produccion_UO!AI364</f>
        <v>0</v>
      </c>
      <c r="AJ364" s="21">
        <f>+Produccion_UO!AJ364</f>
        <v>0</v>
      </c>
      <c r="AK364" s="21">
        <f>+Produccion_UO!AK364</f>
        <v>0</v>
      </c>
      <c r="AL364" s="21">
        <f>+Produccion_UO!AL364</f>
        <v>0</v>
      </c>
      <c r="AM364" s="21">
        <f>+Produccion_UO!AM364</f>
        <v>0</v>
      </c>
      <c r="AN364" s="21">
        <f>+Produccion_UO!AN364</f>
        <v>0</v>
      </c>
      <c r="AO364" s="21">
        <f>+Produccion_UO!AO364</f>
        <v>0</v>
      </c>
      <c r="AP364" s="21">
        <f>+Produccion_UO!AP364</f>
        <v>0</v>
      </c>
      <c r="AQ364" s="21">
        <f>+Produccion_UO!AQ364</f>
        <v>0</v>
      </c>
      <c r="AR364" s="21">
        <f>+Produccion_UO!AR364</f>
        <v>0</v>
      </c>
    </row>
    <row r="365" spans="10:44" x14ac:dyDescent="0.25">
      <c r="J365" s="68"/>
      <c r="K365" s="68"/>
      <c r="L365" s="68"/>
      <c r="M365" s="69">
        <f>+SUM(M358:M364)</f>
        <v>290.36861461413332</v>
      </c>
      <c r="N365" s="69">
        <f t="shared" ref="N365" si="43">+SUM(N358:N364)</f>
        <v>286.38156449333775</v>
      </c>
      <c r="O365" s="69">
        <f t="shared" ref="O365:AR365" si="44">+SUM(O358:O364)</f>
        <v>368.2677697044528</v>
      </c>
      <c r="P365" s="69">
        <f t="shared" si="44"/>
        <v>403.64810452945858</v>
      </c>
      <c r="Q365" s="69">
        <f t="shared" si="44"/>
        <v>348.94224958689779</v>
      </c>
      <c r="R365" s="69">
        <f t="shared" si="44"/>
        <v>274.56231858786418</v>
      </c>
      <c r="S365" s="69">
        <f t="shared" si="44"/>
        <v>247.28212055496056</v>
      </c>
      <c r="T365" s="69">
        <f t="shared" si="44"/>
        <v>225.64917191502832</v>
      </c>
      <c r="U365" s="69">
        <f t="shared" si="44"/>
        <v>127.25451482189364</v>
      </c>
      <c r="V365" s="69">
        <f t="shared" si="44"/>
        <v>105.41204474620756</v>
      </c>
      <c r="W365" s="69">
        <f t="shared" si="44"/>
        <v>22.96002442317128</v>
      </c>
      <c r="X365" s="69">
        <f t="shared" si="44"/>
        <v>45.169890619291387</v>
      </c>
      <c r="Y365" s="69">
        <f t="shared" si="44"/>
        <v>45.169890619291387</v>
      </c>
      <c r="Z365" s="69">
        <f t="shared" si="44"/>
        <v>3.1833518494293607</v>
      </c>
      <c r="AA365" s="69">
        <f t="shared" si="44"/>
        <v>0</v>
      </c>
      <c r="AB365" s="69">
        <f t="shared" si="44"/>
        <v>0</v>
      </c>
      <c r="AC365" s="69">
        <f t="shared" si="44"/>
        <v>0</v>
      </c>
      <c r="AD365" s="69">
        <f t="shared" si="44"/>
        <v>0</v>
      </c>
      <c r="AE365" s="69">
        <f t="shared" si="44"/>
        <v>0</v>
      </c>
      <c r="AF365" s="69">
        <f t="shared" si="44"/>
        <v>0</v>
      </c>
      <c r="AG365" s="69">
        <f t="shared" si="44"/>
        <v>0</v>
      </c>
      <c r="AH365" s="69">
        <f t="shared" si="44"/>
        <v>0</v>
      </c>
      <c r="AI365" s="69">
        <f t="shared" si="44"/>
        <v>0</v>
      </c>
      <c r="AJ365" s="69">
        <f t="shared" si="44"/>
        <v>0</v>
      </c>
      <c r="AK365" s="69">
        <f t="shared" si="44"/>
        <v>0</v>
      </c>
      <c r="AL365" s="69">
        <f t="shared" si="44"/>
        <v>0</v>
      </c>
      <c r="AM365" s="69">
        <f t="shared" si="44"/>
        <v>0</v>
      </c>
      <c r="AN365" s="69">
        <f t="shared" si="44"/>
        <v>0</v>
      </c>
      <c r="AO365" s="69">
        <f t="shared" si="44"/>
        <v>0</v>
      </c>
      <c r="AP365" s="69">
        <f t="shared" si="44"/>
        <v>0</v>
      </c>
      <c r="AQ365" s="69">
        <f t="shared" si="44"/>
        <v>0</v>
      </c>
      <c r="AR365" s="69">
        <f t="shared" si="44"/>
        <v>0</v>
      </c>
    </row>
    <row r="367" spans="10:44" ht="18.75" x14ac:dyDescent="0.3">
      <c r="K367" s="34" t="str">
        <f>+Produccion_UO!K367</f>
        <v>9.3.2.2 Electricidad para Colectores de Petroleo usando FUEL</v>
      </c>
      <c r="L367" s="34"/>
    </row>
    <row r="368" spans="10:44" x14ac:dyDescent="0.25">
      <c r="J368" s="106" t="s">
        <v>348</v>
      </c>
      <c r="K368" s="54" t="s">
        <v>26</v>
      </c>
      <c r="L368" s="156"/>
    </row>
    <row r="369" spans="10:44" x14ac:dyDescent="0.25">
      <c r="J369" s="15"/>
      <c r="K369" s="23"/>
      <c r="L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</row>
    <row r="370" spans="10:44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0:44" x14ac:dyDescent="0.25">
      <c r="J371" s="51" t="s">
        <v>390</v>
      </c>
      <c r="K371" s="57" t="s">
        <v>394</v>
      </c>
      <c r="L371" s="167" t="s">
        <v>678</v>
      </c>
      <c r="M371" s="21">
        <f>+Produccion_UO!M371</f>
        <v>0</v>
      </c>
      <c r="N371" s="21">
        <f>+Produccion_UO!N371</f>
        <v>0</v>
      </c>
      <c r="O371" s="21">
        <f>+Produccion_UO!O371</f>
        <v>0</v>
      </c>
      <c r="P371" s="21">
        <f>+Produccion_UO!P371</f>
        <v>0</v>
      </c>
      <c r="Q371" s="21">
        <f>+Produccion_UO!Q371</f>
        <v>0</v>
      </c>
      <c r="R371" s="21">
        <f>+Produccion_UO!R371</f>
        <v>0</v>
      </c>
      <c r="S371" s="21">
        <f>+Produccion_UO!S371</f>
        <v>0</v>
      </c>
      <c r="T371" s="21">
        <f>+Produccion_UO!T371</f>
        <v>0</v>
      </c>
      <c r="U371" s="21">
        <f>+Produccion_UO!U371</f>
        <v>0</v>
      </c>
      <c r="V371" s="21">
        <f>+Produccion_UO!V371</f>
        <v>0</v>
      </c>
      <c r="W371" s="21">
        <f>+Produccion_UO!W371</f>
        <v>0</v>
      </c>
      <c r="X371" s="21">
        <f>+Produccion_UO!X371</f>
        <v>0</v>
      </c>
      <c r="Y371" s="21">
        <f>+Produccion_UO!Y371</f>
        <v>0</v>
      </c>
      <c r="Z371" s="21">
        <f>+Produccion_UO!Z371</f>
        <v>0</v>
      </c>
      <c r="AA371" s="21">
        <f>+Produccion_UO!AA371</f>
        <v>0</v>
      </c>
      <c r="AB371" s="21">
        <f>+Produccion_UO!AB371</f>
        <v>0</v>
      </c>
      <c r="AC371" s="21">
        <f>+Produccion_UO!AC371</f>
        <v>0</v>
      </c>
      <c r="AD371" s="21">
        <f>+Produccion_UO!AD371</f>
        <v>0</v>
      </c>
      <c r="AE371" s="21">
        <f>+Produccion_UO!AE371</f>
        <v>0</v>
      </c>
      <c r="AF371" s="21">
        <f>+Produccion_UO!AF371</f>
        <v>0</v>
      </c>
      <c r="AG371" s="21">
        <f>+Produccion_UO!AG371</f>
        <v>0</v>
      </c>
      <c r="AH371" s="21">
        <f>+Produccion_UO!AH371</f>
        <v>0</v>
      </c>
      <c r="AI371" s="21">
        <f>+Produccion_UO!AI371</f>
        <v>0</v>
      </c>
      <c r="AJ371" s="21">
        <f>+Produccion_UO!AJ371</f>
        <v>0</v>
      </c>
      <c r="AK371" s="21">
        <f>+Produccion_UO!AK371</f>
        <v>0</v>
      </c>
      <c r="AL371" s="21">
        <f>+Produccion_UO!AL371</f>
        <v>0</v>
      </c>
      <c r="AM371" s="21">
        <f>+Produccion_UO!AM371</f>
        <v>0</v>
      </c>
      <c r="AN371" s="21">
        <f>+Produccion_UO!AN371</f>
        <v>0</v>
      </c>
      <c r="AO371" s="21">
        <f>+Produccion_UO!AO371</f>
        <v>0</v>
      </c>
      <c r="AP371" s="21">
        <f>+Produccion_UO!AP371</f>
        <v>0</v>
      </c>
      <c r="AQ371" s="21">
        <f>+Produccion_UO!AQ371</f>
        <v>0</v>
      </c>
      <c r="AR371" s="21">
        <f>+Produccion_UO!AR371</f>
        <v>0</v>
      </c>
    </row>
    <row r="372" spans="10:44" x14ac:dyDescent="0.25">
      <c r="J372" s="24" t="s">
        <v>79</v>
      </c>
      <c r="K372" s="54" t="s">
        <v>395</v>
      </c>
      <c r="L372" s="167" t="s">
        <v>679</v>
      </c>
      <c r="M372" s="21">
        <f>+Produccion_UO!M372+Produccion_UO!M373</f>
        <v>187.01750222405224</v>
      </c>
      <c r="N372" s="21">
        <f>+Produccion_UO!N372+Produccion_UO!N373</f>
        <v>173.9283161838047</v>
      </c>
      <c r="O372" s="21">
        <f>+Produccion_UO!O372+Produccion_UO!O373</f>
        <v>66.523793678155471</v>
      </c>
      <c r="P372" s="21">
        <f>+Produccion_UO!P372+Produccion_UO!P373</f>
        <v>11.498831193271666</v>
      </c>
      <c r="Q372" s="21">
        <f>+Produccion_UO!Q372+Produccion_UO!Q373</f>
        <v>36.026719973988889</v>
      </c>
      <c r="R372" s="21">
        <f>+Produccion_UO!R372+Produccion_UO!R373</f>
        <v>68.923236049039716</v>
      </c>
      <c r="S372" s="21">
        <f>+Produccion_UO!S372+Produccion_UO!S373</f>
        <v>68.938865197406116</v>
      </c>
      <c r="T372" s="21">
        <f>+Produccion_UO!T372+Produccion_UO!T373</f>
        <v>68.951258969748892</v>
      </c>
      <c r="U372" s="21">
        <f>+Produccion_UO!U372+Produccion_UO!U373</f>
        <v>118.7356872119875</v>
      </c>
      <c r="V372" s="21">
        <f>+Produccion_UO!V372+Produccion_UO!V373</f>
        <v>118.74808098433056</v>
      </c>
      <c r="W372" s="21">
        <f>+Produccion_UO!W372+Produccion_UO!W373</f>
        <v>118.79443285095</v>
      </c>
      <c r="X372" s="21">
        <f>+Produccion_UO!X372+Produccion_UO!X373</f>
        <v>95.01906401894972</v>
      </c>
      <c r="Y372" s="21">
        <f>+Produccion_UO!Y372+Produccion_UO!Y373</f>
        <v>95.01906401894972</v>
      </c>
      <c r="Z372" s="21">
        <f>+Produccion_UO!Z372+Produccion_UO!Z373</f>
        <v>95.043118604001933</v>
      </c>
      <c r="AA372" s="21">
        <f>+Produccion_UO!AA372+Produccion_UO!AA373</f>
        <v>0</v>
      </c>
      <c r="AB372" s="21">
        <f>+Produccion_UO!AB372+Produccion_UO!AB373</f>
        <v>0</v>
      </c>
      <c r="AC372" s="21">
        <f>+Produccion_UO!AC372+Produccion_UO!AC373</f>
        <v>0</v>
      </c>
      <c r="AD372" s="21">
        <f>+Produccion_UO!AD372+Produccion_UO!AD373</f>
        <v>0</v>
      </c>
      <c r="AE372" s="21">
        <f>+Produccion_UO!AE372+Produccion_UO!AE373</f>
        <v>0</v>
      </c>
      <c r="AF372" s="21">
        <f>+Produccion_UO!AF372+Produccion_UO!AF373</f>
        <v>0</v>
      </c>
      <c r="AG372" s="21">
        <f>+Produccion_UO!AG372+Produccion_UO!AG373</f>
        <v>0</v>
      </c>
      <c r="AH372" s="21">
        <f>+Produccion_UO!AH372+Produccion_UO!AH373</f>
        <v>0</v>
      </c>
      <c r="AI372" s="21">
        <f>+Produccion_UO!AI372+Produccion_UO!AI373</f>
        <v>0</v>
      </c>
      <c r="AJ372" s="21">
        <f>+Produccion_UO!AJ372+Produccion_UO!AJ373</f>
        <v>0</v>
      </c>
      <c r="AK372" s="21">
        <f>+Produccion_UO!AK372+Produccion_UO!AK373</f>
        <v>0</v>
      </c>
      <c r="AL372" s="21">
        <f>+Produccion_UO!AL372+Produccion_UO!AL373</f>
        <v>0</v>
      </c>
      <c r="AM372" s="21">
        <f>+Produccion_UO!AM372+Produccion_UO!AM373</f>
        <v>0</v>
      </c>
      <c r="AN372" s="21">
        <f>+Produccion_UO!AN372+Produccion_UO!AN373</f>
        <v>0</v>
      </c>
      <c r="AO372" s="21">
        <f>+Produccion_UO!AO372+Produccion_UO!AO373</f>
        <v>0</v>
      </c>
      <c r="AP372" s="21">
        <f>+Produccion_UO!AP372+Produccion_UO!AP373</f>
        <v>0</v>
      </c>
      <c r="AQ372" s="21">
        <f>+Produccion_UO!AQ372+Produccion_UO!AQ373</f>
        <v>0</v>
      </c>
      <c r="AR372" s="21">
        <f>+Produccion_UO!AR372+Produccion_UO!AR373</f>
        <v>0</v>
      </c>
    </row>
    <row r="373" spans="10:44" x14ac:dyDescent="0.25">
      <c r="J373" s="24" t="s">
        <v>79</v>
      </c>
      <c r="K373" s="54" t="s">
        <v>166</v>
      </c>
      <c r="L373" s="168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</row>
    <row r="374" spans="10:44" x14ac:dyDescent="0.25">
      <c r="J374" s="24" t="s">
        <v>80</v>
      </c>
      <c r="K374" s="54" t="s">
        <v>167</v>
      </c>
      <c r="L374" s="167" t="s">
        <v>683</v>
      </c>
      <c r="M374" s="21">
        <f>+Produccion_UO!M374</f>
        <v>3.1399358519840277</v>
      </c>
      <c r="N374" s="21">
        <f>+Produccion_UO!N374</f>
        <v>2.9671252599226112</v>
      </c>
      <c r="O374" s="21">
        <f>+Produccion_UO!O374</f>
        <v>2.8367021715743612</v>
      </c>
      <c r="P374" s="21">
        <f>+Produccion_UO!P374</f>
        <v>2.7062790832261165</v>
      </c>
      <c r="Q374" s="21">
        <f>+Produccion_UO!Q374</f>
        <v>2.5758559948778692</v>
      </c>
      <c r="R374" s="21">
        <f>+Produccion_UO!R374</f>
        <v>2.4454329065296245</v>
      </c>
      <c r="S374" s="21">
        <f>+Produccion_UO!S374</f>
        <v>2.3150098181813776</v>
      </c>
      <c r="T374" s="21">
        <f>+Produccion_UO!T374</f>
        <v>0.2637430257221689</v>
      </c>
      <c r="U374" s="21">
        <f>+Produccion_UO!U374</f>
        <v>0</v>
      </c>
      <c r="V374" s="21">
        <f>+Produccion_UO!V374</f>
        <v>0</v>
      </c>
      <c r="W374" s="21">
        <f>+Produccion_UO!W374</f>
        <v>0</v>
      </c>
      <c r="X374" s="21">
        <f>+Produccion_UO!X374</f>
        <v>0</v>
      </c>
      <c r="Y374" s="21">
        <f>+Produccion_UO!Y374</f>
        <v>0</v>
      </c>
      <c r="Z374" s="21">
        <f>+Produccion_UO!Z374</f>
        <v>0</v>
      </c>
      <c r="AA374" s="21">
        <f>+Produccion_UO!AA374</f>
        <v>0</v>
      </c>
      <c r="AB374" s="21">
        <f>+Produccion_UO!AB374</f>
        <v>0</v>
      </c>
      <c r="AC374" s="21">
        <f>+Produccion_UO!AC374</f>
        <v>0</v>
      </c>
      <c r="AD374" s="21">
        <f>+Produccion_UO!AD374</f>
        <v>0</v>
      </c>
      <c r="AE374" s="21">
        <f>+Produccion_UO!AE374</f>
        <v>0</v>
      </c>
      <c r="AF374" s="21">
        <f>+Produccion_UO!AF374</f>
        <v>0</v>
      </c>
      <c r="AG374" s="21">
        <f>+Produccion_UO!AG374</f>
        <v>0</v>
      </c>
      <c r="AH374" s="21">
        <f>+Produccion_UO!AH374</f>
        <v>0</v>
      </c>
      <c r="AI374" s="21">
        <f>+Produccion_UO!AI374</f>
        <v>0</v>
      </c>
      <c r="AJ374" s="21">
        <f>+Produccion_UO!AJ374</f>
        <v>0</v>
      </c>
      <c r="AK374" s="21">
        <f>+Produccion_UO!AK374</f>
        <v>0</v>
      </c>
      <c r="AL374" s="21">
        <f>+Produccion_UO!AL374</f>
        <v>0</v>
      </c>
      <c r="AM374" s="21">
        <f>+Produccion_UO!AM374</f>
        <v>0</v>
      </c>
      <c r="AN374" s="21">
        <f>+Produccion_UO!AN374</f>
        <v>0</v>
      </c>
      <c r="AO374" s="21">
        <f>+Produccion_UO!AO374</f>
        <v>0</v>
      </c>
      <c r="AP374" s="21">
        <f>+Produccion_UO!AP374</f>
        <v>0</v>
      </c>
      <c r="AQ374" s="21">
        <f>+Produccion_UO!AQ374</f>
        <v>0</v>
      </c>
      <c r="AR374" s="21">
        <f>+Produccion_UO!AR374</f>
        <v>0</v>
      </c>
    </row>
    <row r="375" spans="10:44" x14ac:dyDescent="0.25">
      <c r="J375" s="24" t="s">
        <v>81</v>
      </c>
      <c r="K375" s="54" t="s">
        <v>168</v>
      </c>
      <c r="L375" s="167" t="s">
        <v>681</v>
      </c>
      <c r="M375" s="21">
        <f>+Produccion_UO!M375</f>
        <v>92.048555930115555</v>
      </c>
      <c r="N375" s="21">
        <f>+Produccion_UO!N375</f>
        <v>85.67850411447084</v>
      </c>
      <c r="O375" s="21">
        <f>+Produccion_UO!O375</f>
        <v>78.962069135267498</v>
      </c>
      <c r="P375" s="21">
        <f>+Produccion_UO!P375</f>
        <v>38.846618558073331</v>
      </c>
      <c r="Q375" s="21">
        <f>+Produccion_UO!Q375</f>
        <v>39.020480040025838</v>
      </c>
      <c r="R375" s="21">
        <f>+Produccion_UO!R375</f>
        <v>39.20683336051944</v>
      </c>
      <c r="S375" s="21">
        <f>+Produccion_UO!S375</f>
        <v>39.393186681013049</v>
      </c>
      <c r="T375" s="21">
        <f>+Produccion_UO!T375</f>
        <v>39.521899882149164</v>
      </c>
      <c r="U375" s="21">
        <f>+Produccion_UO!U375</f>
        <v>38.280947046160001</v>
      </c>
      <c r="V375" s="21">
        <f>+Produccion_UO!V375</f>
        <v>0</v>
      </c>
      <c r="W375" s="21">
        <f>+Produccion_UO!W375</f>
        <v>0</v>
      </c>
      <c r="X375" s="21">
        <f>+Produccion_UO!X375</f>
        <v>0</v>
      </c>
      <c r="Y375" s="21">
        <f>+Produccion_UO!Y375</f>
        <v>0</v>
      </c>
      <c r="Z375" s="21">
        <f>+Produccion_UO!Z375</f>
        <v>0</v>
      </c>
      <c r="AA375" s="21">
        <f>+Produccion_UO!AA375</f>
        <v>0</v>
      </c>
      <c r="AB375" s="21">
        <f>+Produccion_UO!AB375</f>
        <v>0</v>
      </c>
      <c r="AC375" s="21">
        <f>+Produccion_UO!AC375</f>
        <v>0</v>
      </c>
      <c r="AD375" s="21">
        <f>+Produccion_UO!AD375</f>
        <v>0</v>
      </c>
      <c r="AE375" s="21">
        <f>+Produccion_UO!AE375</f>
        <v>0</v>
      </c>
      <c r="AF375" s="21">
        <f>+Produccion_UO!AF375</f>
        <v>0</v>
      </c>
      <c r="AG375" s="21">
        <f>+Produccion_UO!AG375</f>
        <v>0</v>
      </c>
      <c r="AH375" s="21">
        <f>+Produccion_UO!AH375</f>
        <v>0</v>
      </c>
      <c r="AI375" s="21">
        <f>+Produccion_UO!AI375</f>
        <v>0</v>
      </c>
      <c r="AJ375" s="21">
        <f>+Produccion_UO!AJ375</f>
        <v>0</v>
      </c>
      <c r="AK375" s="21">
        <f>+Produccion_UO!AK375</f>
        <v>0</v>
      </c>
      <c r="AL375" s="21">
        <f>+Produccion_UO!AL375</f>
        <v>0</v>
      </c>
      <c r="AM375" s="21">
        <f>+Produccion_UO!AM375</f>
        <v>0</v>
      </c>
      <c r="AN375" s="21">
        <f>+Produccion_UO!AN375</f>
        <v>0</v>
      </c>
      <c r="AO375" s="21">
        <f>+Produccion_UO!AO375</f>
        <v>0</v>
      </c>
      <c r="AP375" s="21">
        <f>+Produccion_UO!AP375</f>
        <v>0</v>
      </c>
      <c r="AQ375" s="21">
        <f>+Produccion_UO!AQ375</f>
        <v>0</v>
      </c>
      <c r="AR375" s="21">
        <f>+Produccion_UO!AR375</f>
        <v>0</v>
      </c>
    </row>
    <row r="376" spans="10:44" x14ac:dyDescent="0.25">
      <c r="J376" s="24" t="s">
        <v>82</v>
      </c>
      <c r="K376" s="54" t="s">
        <v>169</v>
      </c>
      <c r="L376" s="167" t="s">
        <v>682</v>
      </c>
      <c r="M376" s="21">
        <f>+Produccion_UO!M376</f>
        <v>16.213731048234251</v>
      </c>
      <c r="N376" s="21">
        <f>+Produccion_UO!N376</f>
        <v>15.116633961782055</v>
      </c>
      <c r="O376" s="21">
        <f>+Produccion_UO!O376</f>
        <v>14.427710317153165</v>
      </c>
      <c r="P376" s="21">
        <f>+Produccion_UO!P376</f>
        <v>13.738786672524277</v>
      </c>
      <c r="Q376" s="21">
        <f>+Produccion_UO!Q376</f>
        <v>13.049863027895389</v>
      </c>
      <c r="R376" s="21">
        <f>+Produccion_UO!R376</f>
        <v>12.04943217406861</v>
      </c>
      <c r="S376" s="21">
        <f>+Produccion_UO!S376</f>
        <v>11.048783166095305</v>
      </c>
      <c r="T376" s="21">
        <f>+Produccion_UO!T376</f>
        <v>10.215450089036278</v>
      </c>
      <c r="U376" s="21">
        <f>+Produccion_UO!U376</f>
        <v>9.3821170119772503</v>
      </c>
      <c r="V376" s="21">
        <f>+Produccion_UO!V376</f>
        <v>8.5874014214124159</v>
      </c>
      <c r="W376" s="21">
        <f>+Produccion_UO!W376</f>
        <v>7.7926858308475833</v>
      </c>
      <c r="X376" s="21">
        <f>+Produccion_UO!X376</f>
        <v>6.9979702402827497</v>
      </c>
      <c r="Y376" s="21">
        <f>+Produccion_UO!Y376</f>
        <v>6.5866800172865281</v>
      </c>
      <c r="Z376" s="21">
        <f>+Produccion_UO!Z376</f>
        <v>6.1753897942903055</v>
      </c>
      <c r="AA376" s="21">
        <f>+Produccion_UO!AA376</f>
        <v>1.8627521160711111</v>
      </c>
      <c r="AB376" s="21">
        <f>+Produccion_UO!AB376</f>
        <v>0</v>
      </c>
      <c r="AC376" s="21">
        <f>+Produccion_UO!AC376</f>
        <v>0</v>
      </c>
      <c r="AD376" s="21">
        <f>+Produccion_UO!AD376</f>
        <v>0</v>
      </c>
      <c r="AE376" s="21">
        <f>+Produccion_UO!AE376</f>
        <v>0</v>
      </c>
      <c r="AF376" s="21">
        <f>+Produccion_UO!AF376</f>
        <v>0</v>
      </c>
      <c r="AG376" s="21">
        <f>+Produccion_UO!AG376</f>
        <v>0</v>
      </c>
      <c r="AH376" s="21">
        <f>+Produccion_UO!AH376</f>
        <v>0</v>
      </c>
      <c r="AI376" s="21">
        <f>+Produccion_UO!AI376</f>
        <v>0</v>
      </c>
      <c r="AJ376" s="21">
        <f>+Produccion_UO!AJ376</f>
        <v>0</v>
      </c>
      <c r="AK376" s="21">
        <f>+Produccion_UO!AK376</f>
        <v>0</v>
      </c>
      <c r="AL376" s="21">
        <f>+Produccion_UO!AL376</f>
        <v>0</v>
      </c>
      <c r="AM376" s="21">
        <f>+Produccion_UO!AM376</f>
        <v>0</v>
      </c>
      <c r="AN376" s="21">
        <f>+Produccion_UO!AN376</f>
        <v>0</v>
      </c>
      <c r="AO376" s="21">
        <f>+Produccion_UO!AO376</f>
        <v>0</v>
      </c>
      <c r="AP376" s="21">
        <f>+Produccion_UO!AP376</f>
        <v>0</v>
      </c>
      <c r="AQ376" s="21">
        <f>+Produccion_UO!AQ376</f>
        <v>0</v>
      </c>
      <c r="AR376" s="21">
        <f>+Produccion_UO!AR376</f>
        <v>0</v>
      </c>
    </row>
    <row r="377" spans="10:44" x14ac:dyDescent="0.25">
      <c r="J377" s="51" t="s">
        <v>390</v>
      </c>
      <c r="K377" s="57" t="s">
        <v>396</v>
      </c>
      <c r="L377" s="167" t="s">
        <v>680</v>
      </c>
      <c r="M377" s="21">
        <f>+Produccion_UO!M377</f>
        <v>0</v>
      </c>
      <c r="N377" s="21">
        <f>+Produccion_UO!N377</f>
        <v>0</v>
      </c>
      <c r="O377" s="21">
        <f>+Produccion_UO!O377</f>
        <v>0</v>
      </c>
      <c r="P377" s="21">
        <f>+Produccion_UO!P377</f>
        <v>0</v>
      </c>
      <c r="Q377" s="21">
        <f>+Produccion_UO!Q377</f>
        <v>0</v>
      </c>
      <c r="R377" s="21">
        <f>+Produccion_UO!R377</f>
        <v>0</v>
      </c>
      <c r="S377" s="21">
        <f>+Produccion_UO!S377</f>
        <v>0</v>
      </c>
      <c r="T377" s="21">
        <f>+Produccion_UO!T377</f>
        <v>0</v>
      </c>
      <c r="U377" s="21">
        <f>+Produccion_UO!U377</f>
        <v>0</v>
      </c>
      <c r="V377" s="21">
        <f>+Produccion_UO!V377</f>
        <v>0</v>
      </c>
      <c r="W377" s="21">
        <f>+Produccion_UO!W377</f>
        <v>0</v>
      </c>
      <c r="X377" s="21">
        <f>+Produccion_UO!X377</f>
        <v>0</v>
      </c>
      <c r="Y377" s="21">
        <f>+Produccion_UO!Y377</f>
        <v>0</v>
      </c>
      <c r="Z377" s="21">
        <f>+Produccion_UO!Z377</f>
        <v>0</v>
      </c>
      <c r="AA377" s="21">
        <f>+Produccion_UO!AA377</f>
        <v>0</v>
      </c>
      <c r="AB377" s="21">
        <f>+Produccion_UO!AB377</f>
        <v>0</v>
      </c>
      <c r="AC377" s="21">
        <f>+Produccion_UO!AC377</f>
        <v>0</v>
      </c>
      <c r="AD377" s="21">
        <f>+Produccion_UO!AD377</f>
        <v>0</v>
      </c>
      <c r="AE377" s="21">
        <f>+Produccion_UO!AE377</f>
        <v>0</v>
      </c>
      <c r="AF377" s="21">
        <f>+Produccion_UO!AF377</f>
        <v>0</v>
      </c>
      <c r="AG377" s="21">
        <f>+Produccion_UO!AG377</f>
        <v>0</v>
      </c>
      <c r="AH377" s="21">
        <f>+Produccion_UO!AH377</f>
        <v>0</v>
      </c>
      <c r="AI377" s="21">
        <f>+Produccion_UO!AI377</f>
        <v>0</v>
      </c>
      <c r="AJ377" s="21">
        <f>+Produccion_UO!AJ377</f>
        <v>0</v>
      </c>
      <c r="AK377" s="21">
        <f>+Produccion_UO!AK377</f>
        <v>0</v>
      </c>
      <c r="AL377" s="21">
        <f>+Produccion_UO!AL377</f>
        <v>0</v>
      </c>
      <c r="AM377" s="21">
        <f>+Produccion_UO!AM377</f>
        <v>0</v>
      </c>
      <c r="AN377" s="21">
        <f>+Produccion_UO!AN377</f>
        <v>0</v>
      </c>
      <c r="AO377" s="21">
        <f>+Produccion_UO!AO377</f>
        <v>0</v>
      </c>
      <c r="AP377" s="21">
        <f>+Produccion_UO!AP377</f>
        <v>0</v>
      </c>
      <c r="AQ377" s="21">
        <f>+Produccion_UO!AQ377</f>
        <v>0</v>
      </c>
      <c r="AR377" s="21">
        <f>+Produccion_UO!AR377</f>
        <v>0</v>
      </c>
    </row>
    <row r="378" spans="10:44" x14ac:dyDescent="0.25">
      <c r="J378" s="68"/>
      <c r="K378" s="68"/>
      <c r="L378" s="68"/>
      <c r="M378" s="69">
        <f>+SUM(M371:M377)</f>
        <v>298.41972505438611</v>
      </c>
      <c r="N378" s="69">
        <f t="shared" ref="N378" si="45">+SUM(N371:N377)</f>
        <v>277.69057951998019</v>
      </c>
      <c r="O378" s="69">
        <f t="shared" ref="O378:AR378" si="46">+SUM(O371:O377)</f>
        <v>162.75027530215047</v>
      </c>
      <c r="P378" s="69">
        <f t="shared" si="46"/>
        <v>66.790515507095392</v>
      </c>
      <c r="Q378" s="69">
        <f t="shared" si="46"/>
        <v>90.672919036787988</v>
      </c>
      <c r="R378" s="69">
        <f t="shared" si="46"/>
        <v>122.62493449015739</v>
      </c>
      <c r="S378" s="69">
        <f t="shared" si="46"/>
        <v>121.69584486269585</v>
      </c>
      <c r="T378" s="69">
        <f t="shared" si="46"/>
        <v>118.95235196665651</v>
      </c>
      <c r="U378" s="69">
        <f t="shared" si="46"/>
        <v>166.39875127012473</v>
      </c>
      <c r="V378" s="69">
        <f t="shared" si="46"/>
        <v>127.33548240574297</v>
      </c>
      <c r="W378" s="69">
        <f t="shared" si="46"/>
        <v>126.58711868179759</v>
      </c>
      <c r="X378" s="69">
        <f t="shared" si="46"/>
        <v>102.01703425923247</v>
      </c>
      <c r="Y378" s="69">
        <f t="shared" si="46"/>
        <v>101.60574403623625</v>
      </c>
      <c r="Z378" s="69">
        <f t="shared" si="46"/>
        <v>101.21850839829224</v>
      </c>
      <c r="AA378" s="69">
        <f t="shared" si="46"/>
        <v>1.8627521160711111</v>
      </c>
      <c r="AB378" s="69">
        <f t="shared" si="46"/>
        <v>0</v>
      </c>
      <c r="AC378" s="69">
        <f t="shared" si="46"/>
        <v>0</v>
      </c>
      <c r="AD378" s="69">
        <f t="shared" si="46"/>
        <v>0</v>
      </c>
      <c r="AE378" s="69">
        <f t="shared" si="46"/>
        <v>0</v>
      </c>
      <c r="AF378" s="69">
        <f t="shared" si="46"/>
        <v>0</v>
      </c>
      <c r="AG378" s="69">
        <f t="shared" si="46"/>
        <v>0</v>
      </c>
      <c r="AH378" s="69">
        <f t="shared" si="46"/>
        <v>0</v>
      </c>
      <c r="AI378" s="69">
        <f t="shared" si="46"/>
        <v>0</v>
      </c>
      <c r="AJ378" s="69">
        <f t="shared" si="46"/>
        <v>0</v>
      </c>
      <c r="AK378" s="69">
        <f t="shared" si="46"/>
        <v>0</v>
      </c>
      <c r="AL378" s="69">
        <f t="shared" si="46"/>
        <v>0</v>
      </c>
      <c r="AM378" s="69">
        <f t="shared" si="46"/>
        <v>0</v>
      </c>
      <c r="AN378" s="69">
        <f t="shared" si="46"/>
        <v>0</v>
      </c>
      <c r="AO378" s="69">
        <f t="shared" si="46"/>
        <v>0</v>
      </c>
      <c r="AP378" s="69">
        <f t="shared" si="46"/>
        <v>0</v>
      </c>
      <c r="AQ378" s="69">
        <f t="shared" si="46"/>
        <v>0</v>
      </c>
      <c r="AR378" s="69">
        <f t="shared" si="46"/>
        <v>0</v>
      </c>
    </row>
    <row r="381" spans="10:44" ht="15.75" thickBot="1" x14ac:dyDescent="0.3"/>
    <row r="382" spans="10:44" s="81" customFormat="1" ht="18.75" x14ac:dyDescent="0.3">
      <c r="J382" s="82"/>
      <c r="K382" s="86" t="str">
        <f>+Produccion_UO!K382</f>
        <v>10. GENERACIÓN DE ELECTRICIDAD</v>
      </c>
      <c r="L382" s="86"/>
      <c r="M382" s="85"/>
      <c r="N382" s="85"/>
      <c r="O382" s="85"/>
      <c r="P382" s="85"/>
      <c r="Q382" s="85"/>
      <c r="R382" s="85"/>
    </row>
    <row r="383" spans="10:44" ht="18.75" x14ac:dyDescent="0.3">
      <c r="K383" s="34" t="str">
        <f>+Produccion_UO!K383</f>
        <v>10.1 Electricidad Necesaria en Producción Y Transporte</v>
      </c>
      <c r="L383" s="34"/>
    </row>
    <row r="384" spans="10:44" x14ac:dyDescent="0.25">
      <c r="J384" s="106" t="s">
        <v>348</v>
      </c>
      <c r="K384" s="41" t="s">
        <v>26</v>
      </c>
      <c r="L384" s="154"/>
    </row>
    <row r="385" spans="10:44" x14ac:dyDescent="0.25">
      <c r="J385" s="15"/>
      <c r="K385" s="23"/>
      <c r="L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</row>
    <row r="386" spans="10:44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0:44" x14ac:dyDescent="0.25">
      <c r="J387" s="61" t="s">
        <v>72</v>
      </c>
      <c r="K387" s="19" t="s">
        <v>320</v>
      </c>
      <c r="L387" s="163" t="s">
        <v>678</v>
      </c>
      <c r="M387" s="21">
        <f>+Produccion_UO!M387</f>
        <v>240.44289962196916</v>
      </c>
      <c r="N387" s="21">
        <f>+Produccion_UO!N387</f>
        <v>194.29757356203552</v>
      </c>
      <c r="O387" s="21">
        <f>+Produccion_UO!O387</f>
        <v>152.1243716720148</v>
      </c>
      <c r="P387" s="21">
        <f>+Produccion_UO!P387</f>
        <v>177.65275069744945</v>
      </c>
      <c r="Q387" s="21">
        <f>+Produccion_UO!Q387</f>
        <v>169.33033926515628</v>
      </c>
      <c r="R387" s="21">
        <f>+Produccion_UO!R387</f>
        <v>0</v>
      </c>
      <c r="S387" s="21">
        <f>+Produccion_UO!S387</f>
        <v>0</v>
      </c>
      <c r="T387" s="21">
        <f>+Produccion_UO!T387</f>
        <v>0</v>
      </c>
      <c r="U387" s="21">
        <f>+Produccion_UO!U387</f>
        <v>0</v>
      </c>
      <c r="V387" s="21">
        <f>+Produccion_UO!V387</f>
        <v>0</v>
      </c>
      <c r="W387" s="21">
        <f>+Produccion_UO!W387</f>
        <v>0</v>
      </c>
      <c r="X387" s="21">
        <f>+Produccion_UO!X387</f>
        <v>0</v>
      </c>
      <c r="Y387" s="21">
        <f>+Produccion_UO!Y387</f>
        <v>0</v>
      </c>
      <c r="Z387" s="21">
        <f>+Produccion_UO!Z387</f>
        <v>0</v>
      </c>
      <c r="AA387" s="21">
        <f>+Produccion_UO!AA387</f>
        <v>0</v>
      </c>
      <c r="AB387" s="21">
        <f>+Produccion_UO!AB387</f>
        <v>0</v>
      </c>
      <c r="AC387" s="21">
        <f>+Produccion_UO!AC387</f>
        <v>0</v>
      </c>
      <c r="AD387" s="21">
        <f>+Produccion_UO!AD387</f>
        <v>0</v>
      </c>
      <c r="AE387" s="21">
        <f>+Produccion_UO!AE387</f>
        <v>0</v>
      </c>
      <c r="AF387" s="21">
        <f>+Produccion_UO!AF387</f>
        <v>0</v>
      </c>
      <c r="AG387" s="21">
        <f>+Produccion_UO!AG387</f>
        <v>0</v>
      </c>
      <c r="AH387" s="21">
        <f>+Produccion_UO!AH387</f>
        <v>0</v>
      </c>
      <c r="AI387" s="21">
        <f>+Produccion_UO!AI387</f>
        <v>0</v>
      </c>
      <c r="AJ387" s="21">
        <f>+Produccion_UO!AJ387</f>
        <v>0</v>
      </c>
      <c r="AK387" s="21">
        <f>+Produccion_UO!AK387</f>
        <v>0</v>
      </c>
      <c r="AL387" s="21">
        <f>+Produccion_UO!AL387</f>
        <v>0</v>
      </c>
      <c r="AM387" s="21">
        <f>+Produccion_UO!AM387</f>
        <v>0</v>
      </c>
      <c r="AN387" s="21">
        <f>+Produccion_UO!AN387</f>
        <v>0</v>
      </c>
      <c r="AO387" s="21">
        <f>+Produccion_UO!AO387</f>
        <v>0</v>
      </c>
      <c r="AP387" s="21">
        <f>+Produccion_UO!AP387</f>
        <v>0</v>
      </c>
      <c r="AQ387" s="21">
        <f>+Produccion_UO!AQ387</f>
        <v>0</v>
      </c>
      <c r="AR387" s="21">
        <f>+Produccion_UO!AR387</f>
        <v>0</v>
      </c>
    </row>
    <row r="388" spans="10:44" x14ac:dyDescent="0.25">
      <c r="J388" s="61" t="s">
        <v>73</v>
      </c>
      <c r="K388" s="19" t="s">
        <v>322</v>
      </c>
      <c r="L388" s="163" t="s">
        <v>679</v>
      </c>
      <c r="M388" s="21">
        <f>+Produccion_UO!M388+Produccion_UO!M389</f>
        <v>4568.2317980000007</v>
      </c>
      <c r="N388" s="21">
        <f>+Produccion_UO!N388+Produccion_UO!N389</f>
        <v>4402.3535938932127</v>
      </c>
      <c r="O388" s="21">
        <f>+Produccion_UO!O388+Produccion_UO!O389</f>
        <v>4112.8035348060885</v>
      </c>
      <c r="P388" s="21">
        <f>+Produccion_UO!P388+Produccion_UO!P389</f>
        <v>3947.2295097658225</v>
      </c>
      <c r="Q388" s="21">
        <f>+Produccion_UO!Q388+Produccion_UO!Q389</f>
        <v>3575.2623824265083</v>
      </c>
      <c r="R388" s="21">
        <f>+Produccion_UO!R388+Produccion_UO!R389</f>
        <v>3068.1848824768867</v>
      </c>
      <c r="S388" s="21">
        <f>+Produccion_UO!S388+Produccion_UO!S389</f>
        <v>2846.5585668759441</v>
      </c>
      <c r="T388" s="21">
        <f>+Produccion_UO!T388+Produccion_UO!T389</f>
        <v>2670.8109166253867</v>
      </c>
      <c r="U388" s="21">
        <f>+Produccion_UO!U388+Produccion_UO!U389</f>
        <v>1964.8515681635172</v>
      </c>
      <c r="V388" s="21">
        <f>+Produccion_UO!V388+Produccion_UO!V389</f>
        <v>1785.3430682114413</v>
      </c>
      <c r="W388" s="21">
        <f>+Produccion_UO!W388+Produccion_UO!W389</f>
        <v>1100.3038357885882</v>
      </c>
      <c r="X388" s="21">
        <f>+Produccion_UO!X388+Produccion_UO!X389</f>
        <v>1070.2845328540168</v>
      </c>
      <c r="Y388" s="21">
        <f>+Produccion_UO!Y388+Produccion_UO!Y389</f>
        <v>1070.2845328540168</v>
      </c>
      <c r="Z388" s="21">
        <f>+Produccion_UO!Z388+Produccion_UO!Z389</f>
        <v>729.18283406219621</v>
      </c>
      <c r="AA388" s="21">
        <f>+Produccion_UO!AA388+Produccion_UO!AA389</f>
        <v>0</v>
      </c>
      <c r="AB388" s="21">
        <f>+Produccion_UO!AB388+Produccion_UO!AB389</f>
        <v>0</v>
      </c>
      <c r="AC388" s="21">
        <f>+Produccion_UO!AC388+Produccion_UO!AC389</f>
        <v>0</v>
      </c>
      <c r="AD388" s="21">
        <f>+Produccion_UO!AD388+Produccion_UO!AD389</f>
        <v>0</v>
      </c>
      <c r="AE388" s="21">
        <f>+Produccion_UO!AE388+Produccion_UO!AE389</f>
        <v>0</v>
      </c>
      <c r="AF388" s="21">
        <f>+Produccion_UO!AF388+Produccion_UO!AF389</f>
        <v>0</v>
      </c>
      <c r="AG388" s="21">
        <f>+Produccion_UO!AG388+Produccion_UO!AG389</f>
        <v>0</v>
      </c>
      <c r="AH388" s="21">
        <f>+Produccion_UO!AH388+Produccion_UO!AH389</f>
        <v>0</v>
      </c>
      <c r="AI388" s="21">
        <f>+Produccion_UO!AI388+Produccion_UO!AI389</f>
        <v>0</v>
      </c>
      <c r="AJ388" s="21">
        <f>+Produccion_UO!AJ388+Produccion_UO!AJ389</f>
        <v>0</v>
      </c>
      <c r="AK388" s="21">
        <f>+Produccion_UO!AK388+Produccion_UO!AK389</f>
        <v>0</v>
      </c>
      <c r="AL388" s="21">
        <f>+Produccion_UO!AL388+Produccion_UO!AL389</f>
        <v>0</v>
      </c>
      <c r="AM388" s="21">
        <f>+Produccion_UO!AM388+Produccion_UO!AM389</f>
        <v>0</v>
      </c>
      <c r="AN388" s="21">
        <f>+Produccion_UO!AN388+Produccion_UO!AN389</f>
        <v>0</v>
      </c>
      <c r="AO388" s="21">
        <f>+Produccion_UO!AO388+Produccion_UO!AO389</f>
        <v>0</v>
      </c>
      <c r="AP388" s="21">
        <f>+Produccion_UO!AP388+Produccion_UO!AP389</f>
        <v>0</v>
      </c>
      <c r="AQ388" s="21">
        <f>+Produccion_UO!AQ388+Produccion_UO!AQ389</f>
        <v>0</v>
      </c>
      <c r="AR388" s="21">
        <f>+Produccion_UO!AR388+Produccion_UO!AR389</f>
        <v>0</v>
      </c>
    </row>
    <row r="389" spans="10:44" x14ac:dyDescent="0.25">
      <c r="J389" s="61" t="s">
        <v>73</v>
      </c>
      <c r="K389" s="19" t="s">
        <v>324</v>
      </c>
      <c r="L389" s="163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</row>
    <row r="390" spans="10:44" x14ac:dyDescent="0.25">
      <c r="J390" s="61" t="s">
        <v>74</v>
      </c>
      <c r="K390" s="19" t="s">
        <v>326</v>
      </c>
      <c r="L390" s="163" t="s">
        <v>683</v>
      </c>
      <c r="M390" s="21">
        <f>+Produccion_UO!M390</f>
        <v>24.552862157296083</v>
      </c>
      <c r="N390" s="21">
        <f>+Produccion_UO!N390</f>
        <v>23.201562370861332</v>
      </c>
      <c r="O390" s="21">
        <f>+Produccion_UO!O390</f>
        <v>22.181713475438862</v>
      </c>
      <c r="P390" s="21">
        <f>+Produccion_UO!P390</f>
        <v>21.16186458001637</v>
      </c>
      <c r="Q390" s="21">
        <f>+Produccion_UO!Q390</f>
        <v>20.142015684593897</v>
      </c>
      <c r="R390" s="21">
        <f>+Produccion_UO!R390</f>
        <v>19.122166789171402</v>
      </c>
      <c r="S390" s="21">
        <f>+Produccion_UO!S390</f>
        <v>18.102317893748932</v>
      </c>
      <c r="T390" s="21">
        <f>+Produccion_UO!T390</f>
        <v>2.0623498252083188</v>
      </c>
      <c r="U390" s="21">
        <f>+Produccion_UO!U390</f>
        <v>0</v>
      </c>
      <c r="V390" s="21">
        <f>+Produccion_UO!V390</f>
        <v>0</v>
      </c>
      <c r="W390" s="21">
        <f>+Produccion_UO!W390</f>
        <v>0</v>
      </c>
      <c r="X390" s="21">
        <f>+Produccion_UO!X390</f>
        <v>0</v>
      </c>
      <c r="Y390" s="21">
        <f>+Produccion_UO!Y390</f>
        <v>0</v>
      </c>
      <c r="Z390" s="21">
        <f>+Produccion_UO!Z390</f>
        <v>0</v>
      </c>
      <c r="AA390" s="21">
        <f>+Produccion_UO!AA390</f>
        <v>0</v>
      </c>
      <c r="AB390" s="21">
        <f>+Produccion_UO!AB390</f>
        <v>0</v>
      </c>
      <c r="AC390" s="21">
        <f>+Produccion_UO!AC390</f>
        <v>0</v>
      </c>
      <c r="AD390" s="21">
        <f>+Produccion_UO!AD390</f>
        <v>0</v>
      </c>
      <c r="AE390" s="21">
        <f>+Produccion_UO!AE390</f>
        <v>0</v>
      </c>
      <c r="AF390" s="21">
        <f>+Produccion_UO!AF390</f>
        <v>0</v>
      </c>
      <c r="AG390" s="21">
        <f>+Produccion_UO!AG390</f>
        <v>0</v>
      </c>
      <c r="AH390" s="21">
        <f>+Produccion_UO!AH390</f>
        <v>0</v>
      </c>
      <c r="AI390" s="21">
        <f>+Produccion_UO!AI390</f>
        <v>0</v>
      </c>
      <c r="AJ390" s="21">
        <f>+Produccion_UO!AJ390</f>
        <v>0</v>
      </c>
      <c r="AK390" s="21">
        <f>+Produccion_UO!AK390</f>
        <v>0</v>
      </c>
      <c r="AL390" s="21">
        <f>+Produccion_UO!AL390</f>
        <v>0</v>
      </c>
      <c r="AM390" s="21">
        <f>+Produccion_UO!AM390</f>
        <v>0</v>
      </c>
      <c r="AN390" s="21">
        <f>+Produccion_UO!AN390</f>
        <v>0</v>
      </c>
      <c r="AO390" s="21">
        <f>+Produccion_UO!AO390</f>
        <v>0</v>
      </c>
      <c r="AP390" s="21">
        <f>+Produccion_UO!AP390</f>
        <v>0</v>
      </c>
      <c r="AQ390" s="21">
        <f>+Produccion_UO!AQ390</f>
        <v>0</v>
      </c>
      <c r="AR390" s="21">
        <f>+Produccion_UO!AR390</f>
        <v>0</v>
      </c>
    </row>
    <row r="391" spans="10:44" x14ac:dyDescent="0.25">
      <c r="J391" s="61" t="s">
        <v>75</v>
      </c>
      <c r="K391" s="19" t="s">
        <v>328</v>
      </c>
      <c r="L391" s="163" t="s">
        <v>681</v>
      </c>
      <c r="M391" s="21">
        <f>+Produccion_UO!M391</f>
        <v>581.92955964853161</v>
      </c>
      <c r="N391" s="21">
        <f>+Produccion_UO!N391</f>
        <v>541.27432509604046</v>
      </c>
      <c r="O391" s="21">
        <f>+Produccion_UO!O391</f>
        <v>498.40838815570885</v>
      </c>
      <c r="P391" s="21">
        <f>+Produccion_UO!P391</f>
        <v>422.14343561738718</v>
      </c>
      <c r="Q391" s="21">
        <f>+Produccion_UO!Q391</f>
        <v>386.16779513821194</v>
      </c>
      <c r="R391" s="21">
        <f>+Produccion_UO!R391</f>
        <v>347.60732743204306</v>
      </c>
      <c r="S391" s="21">
        <f>+Produccion_UO!S391</f>
        <v>309.04685972587419</v>
      </c>
      <c r="T391" s="21">
        <f>+Produccion_UO!T391</f>
        <v>282.41335932665862</v>
      </c>
      <c r="U391" s="21">
        <f>+Produccion_UO!U391</f>
        <v>239.35280011870475</v>
      </c>
      <c r="V391" s="21">
        <f>+Produccion_UO!V391</f>
        <v>0</v>
      </c>
      <c r="W391" s="21">
        <f>+Produccion_UO!W391</f>
        <v>0</v>
      </c>
      <c r="X391" s="21">
        <f>+Produccion_UO!X391</f>
        <v>0</v>
      </c>
      <c r="Y391" s="21">
        <f>+Produccion_UO!Y391</f>
        <v>0</v>
      </c>
      <c r="Z391" s="21">
        <f>+Produccion_UO!Z391</f>
        <v>0</v>
      </c>
      <c r="AA391" s="21">
        <f>+Produccion_UO!AA391</f>
        <v>0</v>
      </c>
      <c r="AB391" s="21">
        <f>+Produccion_UO!AB391</f>
        <v>0</v>
      </c>
      <c r="AC391" s="21">
        <f>+Produccion_UO!AC391</f>
        <v>0</v>
      </c>
      <c r="AD391" s="21">
        <f>+Produccion_UO!AD391</f>
        <v>0</v>
      </c>
      <c r="AE391" s="21">
        <f>+Produccion_UO!AE391</f>
        <v>0</v>
      </c>
      <c r="AF391" s="21">
        <f>+Produccion_UO!AF391</f>
        <v>0</v>
      </c>
      <c r="AG391" s="21">
        <f>+Produccion_UO!AG391</f>
        <v>0</v>
      </c>
      <c r="AH391" s="21">
        <f>+Produccion_UO!AH391</f>
        <v>0</v>
      </c>
      <c r="AI391" s="21">
        <f>+Produccion_UO!AI391</f>
        <v>0</v>
      </c>
      <c r="AJ391" s="21">
        <f>+Produccion_UO!AJ391</f>
        <v>0</v>
      </c>
      <c r="AK391" s="21">
        <f>+Produccion_UO!AK391</f>
        <v>0</v>
      </c>
      <c r="AL391" s="21">
        <f>+Produccion_UO!AL391</f>
        <v>0</v>
      </c>
      <c r="AM391" s="21">
        <f>+Produccion_UO!AM391</f>
        <v>0</v>
      </c>
      <c r="AN391" s="21">
        <f>+Produccion_UO!AN391</f>
        <v>0</v>
      </c>
      <c r="AO391" s="21">
        <f>+Produccion_UO!AO391</f>
        <v>0</v>
      </c>
      <c r="AP391" s="21">
        <f>+Produccion_UO!AP391</f>
        <v>0</v>
      </c>
      <c r="AQ391" s="21">
        <f>+Produccion_UO!AQ391</f>
        <v>0</v>
      </c>
      <c r="AR391" s="21">
        <f>+Produccion_UO!AR391</f>
        <v>0</v>
      </c>
    </row>
    <row r="392" spans="10:44" x14ac:dyDescent="0.25">
      <c r="J392" s="61" t="s">
        <v>76</v>
      </c>
      <c r="K392" s="19" t="s">
        <v>330</v>
      </c>
      <c r="L392" s="163" t="s">
        <v>682</v>
      </c>
      <c r="M392" s="21">
        <f>+Produccion_UO!M392</f>
        <v>104.90590092738645</v>
      </c>
      <c r="N392" s="21">
        <f>+Produccion_UO!N392</f>
        <v>97.749781563408504</v>
      </c>
      <c r="O392" s="21">
        <f>+Produccion_UO!O392</f>
        <v>93.235313064715612</v>
      </c>
      <c r="P392" s="21">
        <f>+Produccion_UO!P392</f>
        <v>122.27890309543412</v>
      </c>
      <c r="Q392" s="21">
        <f>+Produccion_UO!Q392</f>
        <v>110.84132720005559</v>
      </c>
      <c r="R392" s="21">
        <f>+Produccion_UO!R392</f>
        <v>96.865045403485695</v>
      </c>
      <c r="S392" s="21">
        <f>+Produccion_UO!S392</f>
        <v>82.925122631336734</v>
      </c>
      <c r="T392" s="21">
        <f>+Produccion_UO!T392</f>
        <v>72.377683850232813</v>
      </c>
      <c r="U392" s="21">
        <f>+Produccion_UO!U392</f>
        <v>60.286985803344109</v>
      </c>
      <c r="V392" s="21">
        <f>+Produccion_UO!V392</f>
        <v>55.116131137089219</v>
      </c>
      <c r="W392" s="21">
        <f>+Produccion_UO!W392</f>
        <v>49.94527647083428</v>
      </c>
      <c r="X392" s="21">
        <f>+Produccion_UO!X392</f>
        <v>44.774421804579362</v>
      </c>
      <c r="Y392" s="21">
        <f>+Produccion_UO!Y392</f>
        <v>42.098342470017052</v>
      </c>
      <c r="Z392" s="21">
        <f>+Produccion_UO!Z392</f>
        <v>39.422263135454777</v>
      </c>
      <c r="AA392" s="21">
        <f>+Produccion_UO!AA392</f>
        <v>11.734691503601139</v>
      </c>
      <c r="AB392" s="21">
        <f>+Produccion_UO!AB392</f>
        <v>0</v>
      </c>
      <c r="AC392" s="21">
        <f>+Produccion_UO!AC392</f>
        <v>0</v>
      </c>
      <c r="AD392" s="21">
        <f>+Produccion_UO!AD392</f>
        <v>0</v>
      </c>
      <c r="AE392" s="21">
        <f>+Produccion_UO!AE392</f>
        <v>0</v>
      </c>
      <c r="AF392" s="21">
        <f>+Produccion_UO!AF392</f>
        <v>0</v>
      </c>
      <c r="AG392" s="21">
        <f>+Produccion_UO!AG392</f>
        <v>0</v>
      </c>
      <c r="AH392" s="21">
        <f>+Produccion_UO!AH392</f>
        <v>0</v>
      </c>
      <c r="AI392" s="21">
        <f>+Produccion_UO!AI392</f>
        <v>0</v>
      </c>
      <c r="AJ392" s="21">
        <f>+Produccion_UO!AJ392</f>
        <v>0</v>
      </c>
      <c r="AK392" s="21">
        <f>+Produccion_UO!AK392</f>
        <v>0</v>
      </c>
      <c r="AL392" s="21">
        <f>+Produccion_UO!AL392</f>
        <v>0</v>
      </c>
      <c r="AM392" s="21">
        <f>+Produccion_UO!AM392</f>
        <v>0</v>
      </c>
      <c r="AN392" s="21">
        <f>+Produccion_UO!AN392</f>
        <v>0</v>
      </c>
      <c r="AO392" s="21">
        <f>+Produccion_UO!AO392</f>
        <v>0</v>
      </c>
      <c r="AP392" s="21">
        <f>+Produccion_UO!AP392</f>
        <v>0</v>
      </c>
      <c r="AQ392" s="21">
        <f>+Produccion_UO!AQ392</f>
        <v>0</v>
      </c>
      <c r="AR392" s="21">
        <f>+Produccion_UO!AR392</f>
        <v>0</v>
      </c>
    </row>
    <row r="393" spans="10:44" x14ac:dyDescent="0.25">
      <c r="J393" s="61" t="s">
        <v>77</v>
      </c>
      <c r="K393" s="19" t="s">
        <v>332</v>
      </c>
      <c r="L393" s="163" t="s">
        <v>680</v>
      </c>
      <c r="M393" s="21">
        <f>+Produccion_UO!M393</f>
        <v>7.990287652443417</v>
      </c>
      <c r="N393" s="21">
        <f>+Produccion_UO!N393</f>
        <v>7.8447701835925283</v>
      </c>
      <c r="O393" s="21">
        <f>+Produccion_UO!O393</f>
        <v>46.204122119970137</v>
      </c>
      <c r="P393" s="21">
        <f>+Produccion_UO!P393</f>
        <v>46.234306288767471</v>
      </c>
      <c r="Q393" s="21">
        <f>+Produccion_UO!Q393</f>
        <v>46.264490457564833</v>
      </c>
      <c r="R393" s="21">
        <f>+Produccion_UO!R393</f>
        <v>42.572635942004496</v>
      </c>
      <c r="S393" s="21">
        <f>+Produccion_UO!S393</f>
        <v>38.880781426444145</v>
      </c>
      <c r="T393" s="21">
        <f>+Produccion_UO!T393</f>
        <v>35.842821556747538</v>
      </c>
      <c r="U393" s="21">
        <f>+Produccion_UO!U393</f>
        <v>32.804861687050902</v>
      </c>
      <c r="V393" s="21">
        <f>+Produccion_UO!V393</f>
        <v>30.286719862784395</v>
      </c>
      <c r="W393" s="21">
        <f>+Produccion_UO!W393</f>
        <v>27.768578038517905</v>
      </c>
      <c r="X393" s="21">
        <f>+Produccion_UO!X393</f>
        <v>25.250436214251394</v>
      </c>
      <c r="Y393" s="21">
        <f>+Produccion_UO!Y393</f>
        <v>23.485348134745784</v>
      </c>
      <c r="Z393" s="21">
        <f>+Produccion_UO!Z393</f>
        <v>21.72052199562351</v>
      </c>
      <c r="AA393" s="21">
        <f>+Produccion_UO!AA393</f>
        <v>9.3762382456743154</v>
      </c>
      <c r="AB393" s="21">
        <f>+Produccion_UO!AB393</f>
        <v>0</v>
      </c>
      <c r="AC393" s="21">
        <f>+Produccion_UO!AC393</f>
        <v>0</v>
      </c>
      <c r="AD393" s="21">
        <f>+Produccion_UO!AD393</f>
        <v>0</v>
      </c>
      <c r="AE393" s="21">
        <f>+Produccion_UO!AE393</f>
        <v>0</v>
      </c>
      <c r="AF393" s="21">
        <f>+Produccion_UO!AF393</f>
        <v>0</v>
      </c>
      <c r="AG393" s="21">
        <f>+Produccion_UO!AG393</f>
        <v>0</v>
      </c>
      <c r="AH393" s="21">
        <f>+Produccion_UO!AH393</f>
        <v>0</v>
      </c>
      <c r="AI393" s="21">
        <f>+Produccion_UO!AI393</f>
        <v>0</v>
      </c>
      <c r="AJ393" s="21">
        <f>+Produccion_UO!AJ393</f>
        <v>0</v>
      </c>
      <c r="AK393" s="21">
        <f>+Produccion_UO!AK393</f>
        <v>0</v>
      </c>
      <c r="AL393" s="21">
        <f>+Produccion_UO!AL393</f>
        <v>0</v>
      </c>
      <c r="AM393" s="21">
        <f>+Produccion_UO!AM393</f>
        <v>0</v>
      </c>
      <c r="AN393" s="21">
        <f>+Produccion_UO!AN393</f>
        <v>0</v>
      </c>
      <c r="AO393" s="21">
        <f>+Produccion_UO!AO393</f>
        <v>0</v>
      </c>
      <c r="AP393" s="21">
        <f>+Produccion_UO!AP393</f>
        <v>0</v>
      </c>
      <c r="AQ393" s="21">
        <f>+Produccion_UO!AQ393</f>
        <v>0</v>
      </c>
      <c r="AR393" s="21">
        <f>+Produccion_UO!AR393</f>
        <v>0</v>
      </c>
    </row>
    <row r="394" spans="10:44" x14ac:dyDescent="0.25">
      <c r="J394" s="68"/>
      <c r="K394" s="68"/>
      <c r="L394" s="68"/>
      <c r="M394" s="69">
        <f>+SUM(M387:M393)</f>
        <v>5528.0533080076275</v>
      </c>
      <c r="N394" s="69">
        <f t="shared" ref="N394:AR394" si="47">+SUM(N387:N393)</f>
        <v>5266.7216066691508</v>
      </c>
      <c r="O394" s="69">
        <f t="shared" si="47"/>
        <v>4924.9574432939362</v>
      </c>
      <c r="P394" s="69">
        <f t="shared" si="47"/>
        <v>4736.7007700448776</v>
      </c>
      <c r="Q394" s="69">
        <f t="shared" si="47"/>
        <v>4308.0083501720901</v>
      </c>
      <c r="R394" s="69">
        <f t="shared" si="47"/>
        <v>3574.3520580435911</v>
      </c>
      <c r="S394" s="69">
        <f t="shared" si="47"/>
        <v>3295.513648553348</v>
      </c>
      <c r="T394" s="69">
        <f t="shared" si="47"/>
        <v>3063.5071311842339</v>
      </c>
      <c r="U394" s="69">
        <f t="shared" si="47"/>
        <v>2297.296215772617</v>
      </c>
      <c r="V394" s="69">
        <f t="shared" si="47"/>
        <v>1870.7459192113149</v>
      </c>
      <c r="W394" s="69">
        <f t="shared" si="47"/>
        <v>1178.0176902979404</v>
      </c>
      <c r="X394" s="69">
        <f t="shared" si="47"/>
        <v>1140.3093908728474</v>
      </c>
      <c r="Y394" s="69">
        <f t="shared" si="47"/>
        <v>1135.8682234587798</v>
      </c>
      <c r="Z394" s="69">
        <f t="shared" si="47"/>
        <v>790.32561919327441</v>
      </c>
      <c r="AA394" s="69">
        <f t="shared" si="47"/>
        <v>21.110929749275456</v>
      </c>
      <c r="AB394" s="69">
        <f t="shared" si="47"/>
        <v>0</v>
      </c>
      <c r="AC394" s="69">
        <f t="shared" si="47"/>
        <v>0</v>
      </c>
      <c r="AD394" s="69">
        <f t="shared" si="47"/>
        <v>0</v>
      </c>
      <c r="AE394" s="69">
        <f t="shared" si="47"/>
        <v>0</v>
      </c>
      <c r="AF394" s="69">
        <f t="shared" si="47"/>
        <v>0</v>
      </c>
      <c r="AG394" s="69">
        <f t="shared" si="47"/>
        <v>0</v>
      </c>
      <c r="AH394" s="69">
        <f t="shared" si="47"/>
        <v>0</v>
      </c>
      <c r="AI394" s="69">
        <f t="shared" si="47"/>
        <v>0</v>
      </c>
      <c r="AJ394" s="69">
        <f t="shared" si="47"/>
        <v>0</v>
      </c>
      <c r="AK394" s="69">
        <f t="shared" si="47"/>
        <v>0</v>
      </c>
      <c r="AL394" s="69">
        <f t="shared" si="47"/>
        <v>0</v>
      </c>
      <c r="AM394" s="69">
        <f t="shared" si="47"/>
        <v>0</v>
      </c>
      <c r="AN394" s="69">
        <f t="shared" si="47"/>
        <v>0</v>
      </c>
      <c r="AO394" s="69">
        <f t="shared" si="47"/>
        <v>0</v>
      </c>
      <c r="AP394" s="69">
        <f t="shared" si="47"/>
        <v>0</v>
      </c>
      <c r="AQ394" s="69">
        <f t="shared" si="47"/>
        <v>0</v>
      </c>
      <c r="AR394" s="69">
        <f t="shared" si="47"/>
        <v>0</v>
      </c>
    </row>
    <row r="396" spans="10:44" s="101" customFormat="1" ht="18.75" x14ac:dyDescent="0.3">
      <c r="K396" s="104" t="str">
        <f>+Produccion_UO!K396</f>
        <v>10.2 Electricidad para Transporte</v>
      </c>
      <c r="L396" s="104"/>
    </row>
    <row r="397" spans="10:44" x14ac:dyDescent="0.25">
      <c r="J397" s="106" t="s">
        <v>348</v>
      </c>
      <c r="K397" s="41" t="s">
        <v>26</v>
      </c>
      <c r="L397" s="154"/>
    </row>
    <row r="398" spans="10:44" x14ac:dyDescent="0.25">
      <c r="J398" s="15"/>
      <c r="K398" s="23"/>
      <c r="L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</row>
    <row r="399" spans="10:44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0:44" x14ac:dyDescent="0.25">
      <c r="J400" s="61" t="s">
        <v>78</v>
      </c>
      <c r="K400" s="19" t="s">
        <v>320</v>
      </c>
      <c r="L400" s="163" t="s">
        <v>678</v>
      </c>
      <c r="M400" s="21">
        <f>+Produccion_UO!M400</f>
        <v>38.565686234508611</v>
      </c>
      <c r="N400" s="21">
        <f>+Produccion_UO!N400</f>
        <v>31.164235957480553</v>
      </c>
      <c r="O400" s="21">
        <f>+Produccion_UO!O400</f>
        <v>24.39989201489675</v>
      </c>
      <c r="P400" s="21">
        <f>+Produccion_UO!P400</f>
        <v>28.494500161439721</v>
      </c>
      <c r="Q400" s="21">
        <f>+Produccion_UO!Q400</f>
        <v>27.159632263419333</v>
      </c>
      <c r="R400" s="21">
        <f>+Produccion_UO!R400</f>
        <v>0</v>
      </c>
      <c r="S400" s="21">
        <f>+Produccion_UO!S400</f>
        <v>0</v>
      </c>
      <c r="T400" s="21">
        <f>+Produccion_UO!T400</f>
        <v>0</v>
      </c>
      <c r="U400" s="21">
        <f>+Produccion_UO!U400</f>
        <v>0</v>
      </c>
      <c r="V400" s="21">
        <f>+Produccion_UO!V400</f>
        <v>0</v>
      </c>
      <c r="W400" s="21">
        <f>+Produccion_UO!W400</f>
        <v>0</v>
      </c>
      <c r="X400" s="21">
        <f>+Produccion_UO!X400</f>
        <v>0</v>
      </c>
      <c r="Y400" s="21">
        <f>+Produccion_UO!Y400</f>
        <v>0</v>
      </c>
      <c r="Z400" s="21">
        <f>+Produccion_UO!Z400</f>
        <v>0</v>
      </c>
      <c r="AA400" s="21">
        <f>+Produccion_UO!AA400</f>
        <v>0</v>
      </c>
      <c r="AB400" s="21">
        <f>+Produccion_UO!AB400</f>
        <v>0</v>
      </c>
      <c r="AC400" s="21">
        <f>+Produccion_UO!AC400</f>
        <v>0</v>
      </c>
      <c r="AD400" s="21">
        <f>+Produccion_UO!AD400</f>
        <v>0</v>
      </c>
      <c r="AE400" s="21">
        <f>+Produccion_UO!AE400</f>
        <v>0</v>
      </c>
      <c r="AF400" s="21">
        <f>+Produccion_UO!AF400</f>
        <v>0</v>
      </c>
      <c r="AG400" s="21">
        <f>+Produccion_UO!AG400</f>
        <v>0</v>
      </c>
      <c r="AH400" s="21">
        <f>+Produccion_UO!AH400</f>
        <v>0</v>
      </c>
      <c r="AI400" s="21">
        <f>+Produccion_UO!AI400</f>
        <v>0</v>
      </c>
      <c r="AJ400" s="21">
        <f>+Produccion_UO!AJ400</f>
        <v>0</v>
      </c>
      <c r="AK400" s="21">
        <f>+Produccion_UO!AK400</f>
        <v>0</v>
      </c>
      <c r="AL400" s="21">
        <f>+Produccion_UO!AL400</f>
        <v>0</v>
      </c>
      <c r="AM400" s="21">
        <f>+Produccion_UO!AM400</f>
        <v>0</v>
      </c>
      <c r="AN400" s="21">
        <f>+Produccion_UO!AN400</f>
        <v>0</v>
      </c>
      <c r="AO400" s="21">
        <f>+Produccion_UO!AO400</f>
        <v>0</v>
      </c>
      <c r="AP400" s="21">
        <f>+Produccion_UO!AP400</f>
        <v>0</v>
      </c>
      <c r="AQ400" s="21">
        <f>+Produccion_UO!AQ400</f>
        <v>0</v>
      </c>
      <c r="AR400" s="21">
        <f>+Produccion_UO!AR400</f>
        <v>0</v>
      </c>
    </row>
    <row r="401" spans="10:44" x14ac:dyDescent="0.25">
      <c r="J401" s="61" t="s">
        <v>79</v>
      </c>
      <c r="K401" s="19" t="s">
        <v>322</v>
      </c>
      <c r="L401" s="163" t="s">
        <v>679</v>
      </c>
      <c r="M401" s="21">
        <f>+Produccion_UO!M401+Produccion_UO!M402</f>
        <v>587.56072501413325</v>
      </c>
      <c r="N401" s="21">
        <f>+Produccion_UO!N401+Produccion_UO!N402</f>
        <v>488.81456487651963</v>
      </c>
      <c r="O401" s="21">
        <f>+Produccion_UO!O401+Produccion_UO!O402</f>
        <v>448.19471603596332</v>
      </c>
      <c r="P401" s="21">
        <f>+Produccion_UO!P401+Produccion_UO!P402</f>
        <v>427.76583867264185</v>
      </c>
      <c r="Q401" s="21">
        <f>+Produccion_UO!Q401+Produccion_UO!Q402</f>
        <v>373.05998373007799</v>
      </c>
      <c r="R401" s="21">
        <f>+Produccion_UO!R401+Produccion_UO!R402</f>
        <v>298.68005273104495</v>
      </c>
      <c r="S401" s="21">
        <f>+Produccion_UO!S401+Produccion_UO!S402</f>
        <v>271.39985469814133</v>
      </c>
      <c r="T401" s="21">
        <f>+Produccion_UO!T401+Produccion_UO!T402</f>
        <v>249.76690605820886</v>
      </c>
      <c r="U401" s="21">
        <f>+Produccion_UO!U401+Produccion_UO!U402</f>
        <v>151.37224896507439</v>
      </c>
      <c r="V401" s="21">
        <f>+Produccion_UO!V401+Produccion_UO!V402</f>
        <v>129.52977888938858</v>
      </c>
      <c r="W401" s="21">
        <f>+Produccion_UO!W401+Produccion_UO!W402</f>
        <v>47.077758566352074</v>
      </c>
      <c r="X401" s="21">
        <f>+Produccion_UO!X401+Produccion_UO!X402</f>
        <v>45.512255930472186</v>
      </c>
      <c r="Y401" s="21">
        <f>+Produccion_UO!Y401+Produccion_UO!Y402</f>
        <v>45.512255930472186</v>
      </c>
      <c r="Z401" s="21">
        <f>+Produccion_UO!Z401+Produccion_UO!Z402</f>
        <v>3.5257171606101605</v>
      </c>
      <c r="AA401" s="21">
        <f>+Produccion_UO!AA401+Produccion_UO!AA402</f>
        <v>0</v>
      </c>
      <c r="AB401" s="21">
        <f>+Produccion_UO!AB401+Produccion_UO!AB402</f>
        <v>0</v>
      </c>
      <c r="AC401" s="21">
        <f>+Produccion_UO!AC401+Produccion_UO!AC402</f>
        <v>0</v>
      </c>
      <c r="AD401" s="21">
        <f>+Produccion_UO!AD401+Produccion_UO!AD402</f>
        <v>0</v>
      </c>
      <c r="AE401" s="21">
        <f>+Produccion_UO!AE401+Produccion_UO!AE402</f>
        <v>0</v>
      </c>
      <c r="AF401" s="21">
        <f>+Produccion_UO!AF401+Produccion_UO!AF402</f>
        <v>0</v>
      </c>
      <c r="AG401" s="21">
        <f>+Produccion_UO!AG401+Produccion_UO!AG402</f>
        <v>0</v>
      </c>
      <c r="AH401" s="21">
        <f>+Produccion_UO!AH401+Produccion_UO!AH402</f>
        <v>0</v>
      </c>
      <c r="AI401" s="21">
        <f>+Produccion_UO!AI401+Produccion_UO!AI402</f>
        <v>0</v>
      </c>
      <c r="AJ401" s="21">
        <f>+Produccion_UO!AJ401+Produccion_UO!AJ402</f>
        <v>0</v>
      </c>
      <c r="AK401" s="21">
        <f>+Produccion_UO!AK401+Produccion_UO!AK402</f>
        <v>0</v>
      </c>
      <c r="AL401" s="21">
        <f>+Produccion_UO!AL401+Produccion_UO!AL402</f>
        <v>0</v>
      </c>
      <c r="AM401" s="21">
        <f>+Produccion_UO!AM401+Produccion_UO!AM402</f>
        <v>0</v>
      </c>
      <c r="AN401" s="21">
        <f>+Produccion_UO!AN401+Produccion_UO!AN402</f>
        <v>0</v>
      </c>
      <c r="AO401" s="21">
        <f>+Produccion_UO!AO401+Produccion_UO!AO402</f>
        <v>0</v>
      </c>
      <c r="AP401" s="21">
        <f>+Produccion_UO!AP401+Produccion_UO!AP402</f>
        <v>0</v>
      </c>
      <c r="AQ401" s="21">
        <f>+Produccion_UO!AQ401+Produccion_UO!AQ402</f>
        <v>0</v>
      </c>
      <c r="AR401" s="21">
        <f>+Produccion_UO!AR401+Produccion_UO!AR402</f>
        <v>0</v>
      </c>
    </row>
    <row r="402" spans="10:44" x14ac:dyDescent="0.25">
      <c r="J402" s="61" t="s">
        <v>79</v>
      </c>
      <c r="K402" s="19" t="s">
        <v>324</v>
      </c>
      <c r="L402" s="163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</row>
    <row r="403" spans="10:44" x14ac:dyDescent="0.25">
      <c r="J403" s="61" t="s">
        <v>80</v>
      </c>
      <c r="K403" s="19" t="s">
        <v>326</v>
      </c>
      <c r="L403" s="163" t="s">
        <v>683</v>
      </c>
      <c r="M403" s="21">
        <f>+Produccion_UO!M403</f>
        <v>3.1399358519840277</v>
      </c>
      <c r="N403" s="21">
        <f>+Produccion_UO!N403</f>
        <v>2.9671252599226112</v>
      </c>
      <c r="O403" s="21">
        <f>+Produccion_UO!O403</f>
        <v>2.8367021715743612</v>
      </c>
      <c r="P403" s="21">
        <f>+Produccion_UO!P403</f>
        <v>2.7062790832261165</v>
      </c>
      <c r="Q403" s="21">
        <f>+Produccion_UO!Q403</f>
        <v>2.5758559948778692</v>
      </c>
      <c r="R403" s="21">
        <f>+Produccion_UO!R403</f>
        <v>2.4454329065296245</v>
      </c>
      <c r="S403" s="21">
        <f>+Produccion_UO!S403</f>
        <v>2.3150098181813776</v>
      </c>
      <c r="T403" s="21">
        <f>+Produccion_UO!T403</f>
        <v>0.2637430257221689</v>
      </c>
      <c r="U403" s="21">
        <f>+Produccion_UO!U403</f>
        <v>0</v>
      </c>
      <c r="V403" s="21">
        <f>+Produccion_UO!V403</f>
        <v>0</v>
      </c>
      <c r="W403" s="21">
        <f>+Produccion_UO!W403</f>
        <v>0</v>
      </c>
      <c r="X403" s="21">
        <f>+Produccion_UO!X403</f>
        <v>0</v>
      </c>
      <c r="Y403" s="21">
        <f>+Produccion_UO!Y403</f>
        <v>0</v>
      </c>
      <c r="Z403" s="21">
        <f>+Produccion_UO!Z403</f>
        <v>0</v>
      </c>
      <c r="AA403" s="21">
        <f>+Produccion_UO!AA403</f>
        <v>0</v>
      </c>
      <c r="AB403" s="21">
        <f>+Produccion_UO!AB403</f>
        <v>0</v>
      </c>
      <c r="AC403" s="21">
        <f>+Produccion_UO!AC403</f>
        <v>0</v>
      </c>
      <c r="AD403" s="21">
        <f>+Produccion_UO!AD403</f>
        <v>0</v>
      </c>
      <c r="AE403" s="21">
        <f>+Produccion_UO!AE403</f>
        <v>0</v>
      </c>
      <c r="AF403" s="21">
        <f>+Produccion_UO!AF403</f>
        <v>0</v>
      </c>
      <c r="AG403" s="21">
        <f>+Produccion_UO!AG403</f>
        <v>0</v>
      </c>
      <c r="AH403" s="21">
        <f>+Produccion_UO!AH403</f>
        <v>0</v>
      </c>
      <c r="AI403" s="21">
        <f>+Produccion_UO!AI403</f>
        <v>0</v>
      </c>
      <c r="AJ403" s="21">
        <f>+Produccion_UO!AJ403</f>
        <v>0</v>
      </c>
      <c r="AK403" s="21">
        <f>+Produccion_UO!AK403</f>
        <v>0</v>
      </c>
      <c r="AL403" s="21">
        <f>+Produccion_UO!AL403</f>
        <v>0</v>
      </c>
      <c r="AM403" s="21">
        <f>+Produccion_UO!AM403</f>
        <v>0</v>
      </c>
      <c r="AN403" s="21">
        <f>+Produccion_UO!AN403</f>
        <v>0</v>
      </c>
      <c r="AO403" s="21">
        <f>+Produccion_UO!AO403</f>
        <v>0</v>
      </c>
      <c r="AP403" s="21">
        <f>+Produccion_UO!AP403</f>
        <v>0</v>
      </c>
      <c r="AQ403" s="21">
        <f>+Produccion_UO!AQ403</f>
        <v>0</v>
      </c>
      <c r="AR403" s="21">
        <f>+Produccion_UO!AR403</f>
        <v>0</v>
      </c>
    </row>
    <row r="404" spans="10:44" x14ac:dyDescent="0.25">
      <c r="J404" s="61" t="s">
        <v>81</v>
      </c>
      <c r="K404" s="19" t="s">
        <v>328</v>
      </c>
      <c r="L404" s="163" t="s">
        <v>681</v>
      </c>
      <c r="M404" s="21">
        <f>+Produccion_UO!M404</f>
        <v>93.340170071265831</v>
      </c>
      <c r="N404" s="21">
        <f>+Produccion_UO!N404</f>
        <v>86.805223240302496</v>
      </c>
      <c r="O404" s="21">
        <f>+Produccion_UO!O404</f>
        <v>79.914926779146668</v>
      </c>
      <c r="P404" s="21">
        <f>+Produccion_UO!P404</f>
        <v>39.625614720000002</v>
      </c>
      <c r="Q404" s="21">
        <f>+Produccion_UO!Q404</f>
        <v>39.625614720000002</v>
      </c>
      <c r="R404" s="21">
        <f>+Produccion_UO!R404</f>
        <v>39.625614720000002</v>
      </c>
      <c r="S404" s="21">
        <f>+Produccion_UO!S404</f>
        <v>39.625614720000002</v>
      </c>
      <c r="T404" s="21">
        <f>+Produccion_UO!T404</f>
        <v>39.625614720000002</v>
      </c>
      <c r="U404" s="21">
        <f>+Produccion_UO!U404</f>
        <v>38.280947046160001</v>
      </c>
      <c r="V404" s="21">
        <f>+Produccion_UO!V404</f>
        <v>0</v>
      </c>
      <c r="W404" s="21">
        <f>+Produccion_UO!W404</f>
        <v>0</v>
      </c>
      <c r="X404" s="21">
        <f>+Produccion_UO!X404</f>
        <v>0</v>
      </c>
      <c r="Y404" s="21">
        <f>+Produccion_UO!Y404</f>
        <v>0</v>
      </c>
      <c r="Z404" s="21">
        <f>+Produccion_UO!Z404</f>
        <v>0</v>
      </c>
      <c r="AA404" s="21">
        <f>+Produccion_UO!AA404</f>
        <v>0</v>
      </c>
      <c r="AB404" s="21">
        <f>+Produccion_UO!AB404</f>
        <v>0</v>
      </c>
      <c r="AC404" s="21">
        <f>+Produccion_UO!AC404</f>
        <v>0</v>
      </c>
      <c r="AD404" s="21">
        <f>+Produccion_UO!AD404</f>
        <v>0</v>
      </c>
      <c r="AE404" s="21">
        <f>+Produccion_UO!AE404</f>
        <v>0</v>
      </c>
      <c r="AF404" s="21">
        <f>+Produccion_UO!AF404</f>
        <v>0</v>
      </c>
      <c r="AG404" s="21">
        <f>+Produccion_UO!AG404</f>
        <v>0</v>
      </c>
      <c r="AH404" s="21">
        <f>+Produccion_UO!AH404</f>
        <v>0</v>
      </c>
      <c r="AI404" s="21">
        <f>+Produccion_UO!AI404</f>
        <v>0</v>
      </c>
      <c r="AJ404" s="21">
        <f>+Produccion_UO!AJ404</f>
        <v>0</v>
      </c>
      <c r="AK404" s="21">
        <f>+Produccion_UO!AK404</f>
        <v>0</v>
      </c>
      <c r="AL404" s="21">
        <f>+Produccion_UO!AL404</f>
        <v>0</v>
      </c>
      <c r="AM404" s="21">
        <f>+Produccion_UO!AM404</f>
        <v>0</v>
      </c>
      <c r="AN404" s="21">
        <f>+Produccion_UO!AN404</f>
        <v>0</v>
      </c>
      <c r="AO404" s="21">
        <f>+Produccion_UO!AO404</f>
        <v>0</v>
      </c>
      <c r="AP404" s="21">
        <f>+Produccion_UO!AP404</f>
        <v>0</v>
      </c>
      <c r="AQ404" s="21">
        <f>+Produccion_UO!AQ404</f>
        <v>0</v>
      </c>
      <c r="AR404" s="21">
        <f>+Produccion_UO!AR404</f>
        <v>0</v>
      </c>
    </row>
    <row r="405" spans="10:44" x14ac:dyDescent="0.25">
      <c r="J405" s="61" t="s">
        <v>82</v>
      </c>
      <c r="K405" s="19" t="s">
        <v>330</v>
      </c>
      <c r="L405" s="163" t="s">
        <v>682</v>
      </c>
      <c r="M405" s="21">
        <f>+Produccion_UO!M405</f>
        <v>16.408823161499036</v>
      </c>
      <c r="N405" s="21">
        <f>+Produccion_UO!N405</f>
        <v>15.262725355981082</v>
      </c>
      <c r="O405" s="21">
        <f>+Produccion_UO!O405</f>
        <v>14.542863642455695</v>
      </c>
      <c r="P405" s="21">
        <f>+Produccion_UO!P405</f>
        <v>47.38106045834197</v>
      </c>
      <c r="Q405" s="21">
        <f>+Produccion_UO!Q405</f>
        <v>39.738091348130943</v>
      </c>
      <c r="R405" s="21">
        <f>+Produccion_UO!R405</f>
        <v>31.272204985973829</v>
      </c>
      <c r="S405" s="21">
        <f>+Produccion_UO!S405</f>
        <v>22.842677648237917</v>
      </c>
      <c r="T405" s="21">
        <f>+Produccion_UO!T405</f>
        <v>16.884026962999833</v>
      </c>
      <c r="U405" s="21">
        <f>+Produccion_UO!U405</f>
        <v>9.3821170119772503</v>
      </c>
      <c r="V405" s="21">
        <f>+Produccion_UO!V405</f>
        <v>8.5874014214124159</v>
      </c>
      <c r="W405" s="21">
        <f>+Produccion_UO!W405</f>
        <v>7.7926858308475833</v>
      </c>
      <c r="X405" s="21">
        <f>+Produccion_UO!X405</f>
        <v>6.9979702402827506</v>
      </c>
      <c r="Y405" s="21">
        <f>+Produccion_UO!Y405</f>
        <v>6.5866800172865272</v>
      </c>
      <c r="Z405" s="21">
        <f>+Produccion_UO!Z405</f>
        <v>6.1753897942903055</v>
      </c>
      <c r="AA405" s="21">
        <f>+Produccion_UO!AA405</f>
        <v>1.8627521160711111</v>
      </c>
      <c r="AB405" s="21">
        <f>+Produccion_UO!AB405</f>
        <v>0</v>
      </c>
      <c r="AC405" s="21">
        <f>+Produccion_UO!AC405</f>
        <v>0</v>
      </c>
      <c r="AD405" s="21">
        <f>+Produccion_UO!AD405</f>
        <v>0</v>
      </c>
      <c r="AE405" s="21">
        <f>+Produccion_UO!AE405</f>
        <v>0</v>
      </c>
      <c r="AF405" s="21">
        <f>+Produccion_UO!AF405</f>
        <v>0</v>
      </c>
      <c r="AG405" s="21">
        <f>+Produccion_UO!AG405</f>
        <v>0</v>
      </c>
      <c r="AH405" s="21">
        <f>+Produccion_UO!AH405</f>
        <v>0</v>
      </c>
      <c r="AI405" s="21">
        <f>+Produccion_UO!AI405</f>
        <v>0</v>
      </c>
      <c r="AJ405" s="21">
        <f>+Produccion_UO!AJ405</f>
        <v>0</v>
      </c>
      <c r="AK405" s="21">
        <f>+Produccion_UO!AK405</f>
        <v>0</v>
      </c>
      <c r="AL405" s="21">
        <f>+Produccion_UO!AL405</f>
        <v>0</v>
      </c>
      <c r="AM405" s="21">
        <f>+Produccion_UO!AM405</f>
        <v>0</v>
      </c>
      <c r="AN405" s="21">
        <f>+Produccion_UO!AN405</f>
        <v>0</v>
      </c>
      <c r="AO405" s="21">
        <f>+Produccion_UO!AO405</f>
        <v>0</v>
      </c>
      <c r="AP405" s="21">
        <f>+Produccion_UO!AP405</f>
        <v>0</v>
      </c>
      <c r="AQ405" s="21">
        <f>+Produccion_UO!AQ405</f>
        <v>0</v>
      </c>
      <c r="AR405" s="21">
        <f>+Produccion_UO!AR405</f>
        <v>0</v>
      </c>
    </row>
    <row r="406" spans="10:44" x14ac:dyDescent="0.25">
      <c r="J406" s="61" t="s">
        <v>83</v>
      </c>
      <c r="K406" s="19" t="s">
        <v>332</v>
      </c>
      <c r="L406" s="163" t="s">
        <v>680</v>
      </c>
      <c r="M406" s="21">
        <f>+Produccion_UO!M406</f>
        <v>7.990287652443417</v>
      </c>
      <c r="N406" s="21">
        <f>+Produccion_UO!N406</f>
        <v>7.8447701835925283</v>
      </c>
      <c r="O406" s="21">
        <f>+Produccion_UO!O406</f>
        <v>7.849672134080695</v>
      </c>
      <c r="P406" s="21">
        <f>+Produccion_UO!P406</f>
        <v>7.8545740845688616</v>
      </c>
      <c r="Q406" s="21">
        <f>+Produccion_UO!Q406</f>
        <v>7.8594760350570558</v>
      </c>
      <c r="R406" s="21">
        <f>+Produccion_UO!R406</f>
        <v>7.2599137888236669</v>
      </c>
      <c r="S406" s="21">
        <f>+Produccion_UO!S406</f>
        <v>6.6603515425902531</v>
      </c>
      <c r="T406" s="21">
        <f>+Produccion_UO!T406</f>
        <v>6.1669826853492058</v>
      </c>
      <c r="U406" s="21">
        <f>+Produccion_UO!U406</f>
        <v>5.6736138281081585</v>
      </c>
      <c r="V406" s="21">
        <f>+Produccion_UO!V406</f>
        <v>5.264664135716953</v>
      </c>
      <c r="W406" s="21">
        <f>+Produccion_UO!W406</f>
        <v>4.8557144433257413</v>
      </c>
      <c r="X406" s="21">
        <f>+Produccion_UO!X406</f>
        <v>4.4467647509345349</v>
      </c>
      <c r="Y406" s="21">
        <f>+Produccion_UO!Y406</f>
        <v>4.1613258037582588</v>
      </c>
      <c r="Z406" s="21">
        <f>+Produccion_UO!Z406</f>
        <v>3.876148796965289</v>
      </c>
      <c r="AA406" s="21">
        <f>+Produccion_UO!AA406</f>
        <v>1.8725655889962043</v>
      </c>
      <c r="AB406" s="21">
        <f>+Produccion_UO!AB406</f>
        <v>0</v>
      </c>
      <c r="AC406" s="21">
        <f>+Produccion_UO!AC406</f>
        <v>0</v>
      </c>
      <c r="AD406" s="21">
        <f>+Produccion_UO!AD406</f>
        <v>0</v>
      </c>
      <c r="AE406" s="21">
        <f>+Produccion_UO!AE406</f>
        <v>0</v>
      </c>
      <c r="AF406" s="21">
        <f>+Produccion_UO!AF406</f>
        <v>0</v>
      </c>
      <c r="AG406" s="21">
        <f>+Produccion_UO!AG406</f>
        <v>0</v>
      </c>
      <c r="AH406" s="21">
        <f>+Produccion_UO!AH406</f>
        <v>0</v>
      </c>
      <c r="AI406" s="21">
        <f>+Produccion_UO!AI406</f>
        <v>0</v>
      </c>
      <c r="AJ406" s="21">
        <f>+Produccion_UO!AJ406</f>
        <v>0</v>
      </c>
      <c r="AK406" s="21">
        <f>+Produccion_UO!AK406</f>
        <v>0</v>
      </c>
      <c r="AL406" s="21">
        <f>+Produccion_UO!AL406</f>
        <v>0</v>
      </c>
      <c r="AM406" s="21">
        <f>+Produccion_UO!AM406</f>
        <v>0</v>
      </c>
      <c r="AN406" s="21">
        <f>+Produccion_UO!AN406</f>
        <v>0</v>
      </c>
      <c r="AO406" s="21">
        <f>+Produccion_UO!AO406</f>
        <v>0</v>
      </c>
      <c r="AP406" s="21">
        <f>+Produccion_UO!AP406</f>
        <v>0</v>
      </c>
      <c r="AQ406" s="21">
        <f>+Produccion_UO!AQ406</f>
        <v>0</v>
      </c>
      <c r="AR406" s="21">
        <f>+Produccion_UO!AR406</f>
        <v>0</v>
      </c>
    </row>
    <row r="407" spans="10:44" x14ac:dyDescent="0.25">
      <c r="J407" s="68"/>
      <c r="K407" s="68"/>
      <c r="L407" s="68"/>
      <c r="M407" s="69">
        <f>+SUM(M400:M406)</f>
        <v>747.00562798583405</v>
      </c>
      <c r="N407" s="69">
        <f t="shared" ref="N407:AR407" si="48">+SUM(N400:N406)</f>
        <v>632.85864487379877</v>
      </c>
      <c r="O407" s="69">
        <f t="shared" si="48"/>
        <v>577.73877277811755</v>
      </c>
      <c r="P407" s="69">
        <f t="shared" si="48"/>
        <v>553.8278671802185</v>
      </c>
      <c r="Q407" s="69">
        <f t="shared" si="48"/>
        <v>490.01865409156318</v>
      </c>
      <c r="R407" s="69">
        <f t="shared" si="48"/>
        <v>379.28321913237204</v>
      </c>
      <c r="S407" s="69">
        <f t="shared" si="48"/>
        <v>342.84350842715082</v>
      </c>
      <c r="T407" s="69">
        <f t="shared" si="48"/>
        <v>312.70727345228005</v>
      </c>
      <c r="U407" s="69">
        <f t="shared" si="48"/>
        <v>204.7089268513198</v>
      </c>
      <c r="V407" s="69">
        <f t="shared" si="48"/>
        <v>143.38184444651793</v>
      </c>
      <c r="W407" s="69">
        <f t="shared" si="48"/>
        <v>59.7261588405254</v>
      </c>
      <c r="X407" s="69">
        <f t="shared" si="48"/>
        <v>56.956990921689467</v>
      </c>
      <c r="Y407" s="69">
        <f t="shared" si="48"/>
        <v>56.260261751516971</v>
      </c>
      <c r="Z407" s="69">
        <f t="shared" si="48"/>
        <v>13.577255751865755</v>
      </c>
      <c r="AA407" s="69">
        <f t="shared" si="48"/>
        <v>3.7353177050673154</v>
      </c>
      <c r="AB407" s="69">
        <f t="shared" si="48"/>
        <v>0</v>
      </c>
      <c r="AC407" s="69">
        <f t="shared" si="48"/>
        <v>0</v>
      </c>
      <c r="AD407" s="69">
        <f t="shared" si="48"/>
        <v>0</v>
      </c>
      <c r="AE407" s="69">
        <f t="shared" si="48"/>
        <v>0</v>
      </c>
      <c r="AF407" s="69">
        <f t="shared" si="48"/>
        <v>0</v>
      </c>
      <c r="AG407" s="69">
        <f t="shared" si="48"/>
        <v>0</v>
      </c>
      <c r="AH407" s="69">
        <f t="shared" si="48"/>
        <v>0</v>
      </c>
      <c r="AI407" s="69">
        <f t="shared" si="48"/>
        <v>0</v>
      </c>
      <c r="AJ407" s="69">
        <f t="shared" si="48"/>
        <v>0</v>
      </c>
      <c r="AK407" s="69">
        <f t="shared" si="48"/>
        <v>0</v>
      </c>
      <c r="AL407" s="69">
        <f t="shared" si="48"/>
        <v>0</v>
      </c>
      <c r="AM407" s="69">
        <f t="shared" si="48"/>
        <v>0</v>
      </c>
      <c r="AN407" s="69">
        <f t="shared" si="48"/>
        <v>0</v>
      </c>
      <c r="AO407" s="69">
        <f t="shared" si="48"/>
        <v>0</v>
      </c>
      <c r="AP407" s="69">
        <f t="shared" si="48"/>
        <v>0</v>
      </c>
      <c r="AQ407" s="69">
        <f t="shared" si="48"/>
        <v>0</v>
      </c>
      <c r="AR407" s="69">
        <f t="shared" si="48"/>
        <v>0</v>
      </c>
    </row>
    <row r="408" spans="10:44" x14ac:dyDescent="0.25"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</row>
    <row r="409" spans="10:44" s="90" customFormat="1" ht="18.75" x14ac:dyDescent="0.3">
      <c r="K409" s="92" t="str">
        <f>+Produccion_UO!K409</f>
        <v>10.2.1 Electricidad AUTOGENERADA para Transporte</v>
      </c>
      <c r="L409" s="92"/>
    </row>
    <row r="410" spans="10:44" x14ac:dyDescent="0.25">
      <c r="J410" s="106" t="s">
        <v>348</v>
      </c>
      <c r="K410" s="41" t="s">
        <v>26</v>
      </c>
      <c r="L410" s="154"/>
    </row>
    <row r="411" spans="10:44" x14ac:dyDescent="0.25">
      <c r="J411" s="15"/>
      <c r="K411" s="23"/>
      <c r="L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</row>
    <row r="412" spans="10:44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0:44" x14ac:dyDescent="0.25">
      <c r="J413" s="61" t="s">
        <v>78</v>
      </c>
      <c r="K413" s="19" t="s">
        <v>320</v>
      </c>
      <c r="L413" s="163" t="s">
        <v>678</v>
      </c>
      <c r="M413" s="21">
        <f>+Produccion_UO!M413</f>
        <v>38.565686234508611</v>
      </c>
      <c r="N413" s="21">
        <f>+Produccion_UO!N413</f>
        <v>31.164235957480553</v>
      </c>
      <c r="O413" s="21">
        <f>+Produccion_UO!O413</f>
        <v>24.39989201489675</v>
      </c>
      <c r="P413" s="21">
        <f>+Produccion_UO!P413</f>
        <v>28.494500161439721</v>
      </c>
      <c r="Q413" s="21">
        <f>+Produccion_UO!Q413</f>
        <v>27.159632263419333</v>
      </c>
      <c r="R413" s="21">
        <f>+Produccion_UO!R413</f>
        <v>0</v>
      </c>
      <c r="S413" s="21">
        <f>+Produccion_UO!S413</f>
        <v>0</v>
      </c>
      <c r="T413" s="21">
        <f>+Produccion_UO!T413</f>
        <v>0</v>
      </c>
      <c r="U413" s="21">
        <f>+Produccion_UO!U413</f>
        <v>0</v>
      </c>
      <c r="V413" s="21">
        <f>+Produccion_UO!V413</f>
        <v>0</v>
      </c>
      <c r="W413" s="21">
        <f>+Produccion_UO!W413</f>
        <v>0</v>
      </c>
      <c r="X413" s="21">
        <f>+Produccion_UO!X413</f>
        <v>0</v>
      </c>
      <c r="Y413" s="21">
        <f>+Produccion_UO!Y413</f>
        <v>0</v>
      </c>
      <c r="Z413" s="21">
        <f>+Produccion_UO!Z413</f>
        <v>0</v>
      </c>
      <c r="AA413" s="21">
        <f>+Produccion_UO!AA413</f>
        <v>0</v>
      </c>
      <c r="AB413" s="21">
        <f>+Produccion_UO!AB413</f>
        <v>0</v>
      </c>
      <c r="AC413" s="21">
        <f>+Produccion_UO!AC413</f>
        <v>0</v>
      </c>
      <c r="AD413" s="21">
        <f>+Produccion_UO!AD413</f>
        <v>0</v>
      </c>
      <c r="AE413" s="21">
        <f>+Produccion_UO!AE413</f>
        <v>0</v>
      </c>
      <c r="AF413" s="21">
        <f>+Produccion_UO!AF413</f>
        <v>0</v>
      </c>
      <c r="AG413" s="21">
        <f>+Produccion_UO!AG413</f>
        <v>0</v>
      </c>
      <c r="AH413" s="21">
        <f>+Produccion_UO!AH413</f>
        <v>0</v>
      </c>
      <c r="AI413" s="21">
        <f>+Produccion_UO!AI413</f>
        <v>0</v>
      </c>
      <c r="AJ413" s="21">
        <f>+Produccion_UO!AJ413</f>
        <v>0</v>
      </c>
      <c r="AK413" s="21">
        <f>+Produccion_UO!AK413</f>
        <v>0</v>
      </c>
      <c r="AL413" s="21">
        <f>+Produccion_UO!AL413</f>
        <v>0</v>
      </c>
      <c r="AM413" s="21">
        <f>+Produccion_UO!AM413</f>
        <v>0</v>
      </c>
      <c r="AN413" s="21">
        <f>+Produccion_UO!AN413</f>
        <v>0</v>
      </c>
      <c r="AO413" s="21">
        <f>+Produccion_UO!AO413</f>
        <v>0</v>
      </c>
      <c r="AP413" s="21">
        <f>+Produccion_UO!AP413</f>
        <v>0</v>
      </c>
      <c r="AQ413" s="21">
        <f>+Produccion_UO!AQ413</f>
        <v>0</v>
      </c>
      <c r="AR413" s="21">
        <f>+Produccion_UO!AR413</f>
        <v>0</v>
      </c>
    </row>
    <row r="414" spans="10:44" x14ac:dyDescent="0.25">
      <c r="J414" s="61" t="s">
        <v>79</v>
      </c>
      <c r="K414" s="19" t="s">
        <v>322</v>
      </c>
      <c r="L414" s="163" t="s">
        <v>679</v>
      </c>
      <c r="M414" s="21">
        <f>+Produccion_UO!M414+Produccion_UO!M415</f>
        <v>297.19211039999993</v>
      </c>
      <c r="N414" s="21">
        <f>+Produccion_UO!N414+Produccion_UO!N415</f>
        <v>202.43300038318077</v>
      </c>
      <c r="O414" s="21">
        <f>+Produccion_UO!O414+Produccion_UO!O415</f>
        <v>79.926946331510521</v>
      </c>
      <c r="P414" s="21">
        <f>+Produccion_UO!P414+Produccion_UO!P415</f>
        <v>24.117734143180797</v>
      </c>
      <c r="Q414" s="21">
        <f>+Produccion_UO!Q414+Produccion_UO!Q415</f>
        <v>24.117734143180797</v>
      </c>
      <c r="R414" s="21">
        <f>+Produccion_UO!R414+Produccion_UO!R415</f>
        <v>24.117734143180797</v>
      </c>
      <c r="S414" s="21">
        <f>+Produccion_UO!S414+Produccion_UO!S415</f>
        <v>24.117734143180797</v>
      </c>
      <c r="T414" s="21">
        <f>+Produccion_UO!T414+Produccion_UO!T415</f>
        <v>24.117734143180797</v>
      </c>
      <c r="U414" s="21">
        <f>+Produccion_UO!U414+Produccion_UO!U415</f>
        <v>24.117734143180797</v>
      </c>
      <c r="V414" s="21">
        <f>+Produccion_UO!V414+Produccion_UO!V415</f>
        <v>24.117734143180797</v>
      </c>
      <c r="W414" s="21">
        <f>+Produccion_UO!W414+Produccion_UO!W415</f>
        <v>24.117734143180797</v>
      </c>
      <c r="X414" s="21">
        <f>+Produccion_UO!X414+Produccion_UO!X415</f>
        <v>0.34236531118079999</v>
      </c>
      <c r="Y414" s="21">
        <f>+Produccion_UO!Y414+Produccion_UO!Y415</f>
        <v>0.34236531118079999</v>
      </c>
      <c r="Z414" s="21">
        <f>+Produccion_UO!Z414+Produccion_UO!Z415</f>
        <v>0.34236531118079999</v>
      </c>
      <c r="AA414" s="21">
        <f>+Produccion_UO!AA414+Produccion_UO!AA415</f>
        <v>0</v>
      </c>
      <c r="AB414" s="21">
        <f>+Produccion_UO!AB414+Produccion_UO!AB415</f>
        <v>0</v>
      </c>
      <c r="AC414" s="21">
        <f>+Produccion_UO!AC414+Produccion_UO!AC415</f>
        <v>0</v>
      </c>
      <c r="AD414" s="21">
        <f>+Produccion_UO!AD414+Produccion_UO!AD415</f>
        <v>0</v>
      </c>
      <c r="AE414" s="21">
        <f>+Produccion_UO!AE414+Produccion_UO!AE415</f>
        <v>0</v>
      </c>
      <c r="AF414" s="21">
        <f>+Produccion_UO!AF414+Produccion_UO!AF415</f>
        <v>0</v>
      </c>
      <c r="AG414" s="21">
        <f>+Produccion_UO!AG414+Produccion_UO!AG415</f>
        <v>0</v>
      </c>
      <c r="AH414" s="21">
        <f>+Produccion_UO!AH414+Produccion_UO!AH415</f>
        <v>0</v>
      </c>
      <c r="AI414" s="21">
        <f>+Produccion_UO!AI414+Produccion_UO!AI415</f>
        <v>0</v>
      </c>
      <c r="AJ414" s="21">
        <f>+Produccion_UO!AJ414+Produccion_UO!AJ415</f>
        <v>0</v>
      </c>
      <c r="AK414" s="21">
        <f>+Produccion_UO!AK414+Produccion_UO!AK415</f>
        <v>0</v>
      </c>
      <c r="AL414" s="21">
        <f>+Produccion_UO!AL414+Produccion_UO!AL415</f>
        <v>0</v>
      </c>
      <c r="AM414" s="21">
        <f>+Produccion_UO!AM414+Produccion_UO!AM415</f>
        <v>0</v>
      </c>
      <c r="AN414" s="21">
        <f>+Produccion_UO!AN414+Produccion_UO!AN415</f>
        <v>0</v>
      </c>
      <c r="AO414" s="21">
        <f>+Produccion_UO!AO414+Produccion_UO!AO415</f>
        <v>0</v>
      </c>
      <c r="AP414" s="21">
        <f>+Produccion_UO!AP414+Produccion_UO!AP415</f>
        <v>0</v>
      </c>
      <c r="AQ414" s="21">
        <f>+Produccion_UO!AQ414+Produccion_UO!AQ415</f>
        <v>0</v>
      </c>
      <c r="AR414" s="21">
        <f>+Produccion_UO!AR414+Produccion_UO!AR415</f>
        <v>0</v>
      </c>
    </row>
    <row r="415" spans="10:44" x14ac:dyDescent="0.25">
      <c r="J415" s="61" t="s">
        <v>79</v>
      </c>
      <c r="K415" s="19" t="s">
        <v>324</v>
      </c>
      <c r="L415" s="163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0:44" x14ac:dyDescent="0.25">
      <c r="J416" s="61" t="s">
        <v>80</v>
      </c>
      <c r="K416" s="19" t="s">
        <v>326</v>
      </c>
      <c r="L416" s="163" t="s">
        <v>683</v>
      </c>
      <c r="M416" s="21">
        <f>+Produccion_UO!M416</f>
        <v>3.1399358519840277</v>
      </c>
      <c r="N416" s="21">
        <f>+Produccion_UO!N416</f>
        <v>2.9671252599226112</v>
      </c>
      <c r="O416" s="21">
        <f>+Produccion_UO!O416</f>
        <v>2.8367021715743612</v>
      </c>
      <c r="P416" s="21">
        <f>+Produccion_UO!P416</f>
        <v>2.7062790832261165</v>
      </c>
      <c r="Q416" s="21">
        <f>+Produccion_UO!Q416</f>
        <v>2.5758559948778692</v>
      </c>
      <c r="R416" s="21">
        <f>+Produccion_UO!R416</f>
        <v>2.4454329065296245</v>
      </c>
      <c r="S416" s="21">
        <f>+Produccion_UO!S416</f>
        <v>2.3150098181813776</v>
      </c>
      <c r="T416" s="21">
        <f>+Produccion_UO!T416</f>
        <v>0.2637430257221689</v>
      </c>
      <c r="U416" s="21">
        <f>+Produccion_UO!U416</f>
        <v>0</v>
      </c>
      <c r="V416" s="21">
        <f>+Produccion_UO!V416</f>
        <v>0</v>
      </c>
      <c r="W416" s="21">
        <f>+Produccion_UO!W416</f>
        <v>0</v>
      </c>
      <c r="X416" s="21">
        <f>+Produccion_UO!X416</f>
        <v>0</v>
      </c>
      <c r="Y416" s="21">
        <f>+Produccion_UO!Y416</f>
        <v>0</v>
      </c>
      <c r="Z416" s="21">
        <f>+Produccion_UO!Z416</f>
        <v>0</v>
      </c>
      <c r="AA416" s="21">
        <f>+Produccion_UO!AA416</f>
        <v>0</v>
      </c>
      <c r="AB416" s="21">
        <f>+Produccion_UO!AB416</f>
        <v>0</v>
      </c>
      <c r="AC416" s="21">
        <f>+Produccion_UO!AC416</f>
        <v>0</v>
      </c>
      <c r="AD416" s="21">
        <f>+Produccion_UO!AD416</f>
        <v>0</v>
      </c>
      <c r="AE416" s="21">
        <f>+Produccion_UO!AE416</f>
        <v>0</v>
      </c>
      <c r="AF416" s="21">
        <f>+Produccion_UO!AF416</f>
        <v>0</v>
      </c>
      <c r="AG416" s="21">
        <f>+Produccion_UO!AG416</f>
        <v>0</v>
      </c>
      <c r="AH416" s="21">
        <f>+Produccion_UO!AH416</f>
        <v>0</v>
      </c>
      <c r="AI416" s="21">
        <f>+Produccion_UO!AI416</f>
        <v>0</v>
      </c>
      <c r="AJ416" s="21">
        <f>+Produccion_UO!AJ416</f>
        <v>0</v>
      </c>
      <c r="AK416" s="21">
        <f>+Produccion_UO!AK416</f>
        <v>0</v>
      </c>
      <c r="AL416" s="21">
        <f>+Produccion_UO!AL416</f>
        <v>0</v>
      </c>
      <c r="AM416" s="21">
        <f>+Produccion_UO!AM416</f>
        <v>0</v>
      </c>
      <c r="AN416" s="21">
        <f>+Produccion_UO!AN416</f>
        <v>0</v>
      </c>
      <c r="AO416" s="21">
        <f>+Produccion_UO!AO416</f>
        <v>0</v>
      </c>
      <c r="AP416" s="21">
        <f>+Produccion_UO!AP416</f>
        <v>0</v>
      </c>
      <c r="AQ416" s="21">
        <f>+Produccion_UO!AQ416</f>
        <v>0</v>
      </c>
      <c r="AR416" s="21">
        <f>+Produccion_UO!AR416</f>
        <v>0</v>
      </c>
    </row>
    <row r="417" spans="10:44" x14ac:dyDescent="0.25">
      <c r="J417" s="61" t="s">
        <v>81</v>
      </c>
      <c r="K417" s="19" t="s">
        <v>328</v>
      </c>
      <c r="L417" s="163" t="s">
        <v>681</v>
      </c>
      <c r="M417" s="21">
        <f>+Produccion_UO!M417</f>
        <v>93.340170071265831</v>
      </c>
      <c r="N417" s="21">
        <f>+Produccion_UO!N417</f>
        <v>86.805223240302496</v>
      </c>
      <c r="O417" s="21">
        <f>+Produccion_UO!O417</f>
        <v>79.914926779146668</v>
      </c>
      <c r="P417" s="21">
        <f>+Produccion_UO!P417</f>
        <v>39.625614720000002</v>
      </c>
      <c r="Q417" s="21">
        <f>+Produccion_UO!Q417</f>
        <v>39.625614720000002</v>
      </c>
      <c r="R417" s="21">
        <f>+Produccion_UO!R417</f>
        <v>39.625614720000002</v>
      </c>
      <c r="S417" s="21">
        <f>+Produccion_UO!S417</f>
        <v>39.625614720000002</v>
      </c>
      <c r="T417" s="21">
        <f>+Produccion_UO!T417</f>
        <v>39.625614720000002</v>
      </c>
      <c r="U417" s="21">
        <f>+Produccion_UO!U417</f>
        <v>38.280947046160001</v>
      </c>
      <c r="V417" s="21">
        <f>+Produccion_UO!V417</f>
        <v>0</v>
      </c>
      <c r="W417" s="21">
        <f>+Produccion_UO!W417</f>
        <v>0</v>
      </c>
      <c r="X417" s="21">
        <f>+Produccion_UO!X417</f>
        <v>0</v>
      </c>
      <c r="Y417" s="21">
        <f>+Produccion_UO!Y417</f>
        <v>0</v>
      </c>
      <c r="Z417" s="21">
        <f>+Produccion_UO!Z417</f>
        <v>0</v>
      </c>
      <c r="AA417" s="21">
        <f>+Produccion_UO!AA417</f>
        <v>0</v>
      </c>
      <c r="AB417" s="21">
        <f>+Produccion_UO!AB417</f>
        <v>0</v>
      </c>
      <c r="AC417" s="21">
        <f>+Produccion_UO!AC417</f>
        <v>0</v>
      </c>
      <c r="AD417" s="21">
        <f>+Produccion_UO!AD417</f>
        <v>0</v>
      </c>
      <c r="AE417" s="21">
        <f>+Produccion_UO!AE417</f>
        <v>0</v>
      </c>
      <c r="AF417" s="21">
        <f>+Produccion_UO!AF417</f>
        <v>0</v>
      </c>
      <c r="AG417" s="21">
        <f>+Produccion_UO!AG417</f>
        <v>0</v>
      </c>
      <c r="AH417" s="21">
        <f>+Produccion_UO!AH417</f>
        <v>0</v>
      </c>
      <c r="AI417" s="21">
        <f>+Produccion_UO!AI417</f>
        <v>0</v>
      </c>
      <c r="AJ417" s="21">
        <f>+Produccion_UO!AJ417</f>
        <v>0</v>
      </c>
      <c r="AK417" s="21">
        <f>+Produccion_UO!AK417</f>
        <v>0</v>
      </c>
      <c r="AL417" s="21">
        <f>+Produccion_UO!AL417</f>
        <v>0</v>
      </c>
      <c r="AM417" s="21">
        <f>+Produccion_UO!AM417</f>
        <v>0</v>
      </c>
      <c r="AN417" s="21">
        <f>+Produccion_UO!AN417</f>
        <v>0</v>
      </c>
      <c r="AO417" s="21">
        <f>+Produccion_UO!AO417</f>
        <v>0</v>
      </c>
      <c r="AP417" s="21">
        <f>+Produccion_UO!AP417</f>
        <v>0</v>
      </c>
      <c r="AQ417" s="21">
        <f>+Produccion_UO!AQ417</f>
        <v>0</v>
      </c>
      <c r="AR417" s="21">
        <f>+Produccion_UO!AR417</f>
        <v>0</v>
      </c>
    </row>
    <row r="418" spans="10:44" x14ac:dyDescent="0.25">
      <c r="J418" s="61" t="s">
        <v>82</v>
      </c>
      <c r="K418" s="19" t="s">
        <v>330</v>
      </c>
      <c r="L418" s="163" t="s">
        <v>682</v>
      </c>
      <c r="M418" s="21">
        <f>+Produccion_UO!M418</f>
        <v>16.408823161499036</v>
      </c>
      <c r="N418" s="21">
        <f>+Produccion_UO!N418</f>
        <v>15.262725355981082</v>
      </c>
      <c r="O418" s="21">
        <f>+Produccion_UO!O418</f>
        <v>14.542863642455695</v>
      </c>
      <c r="P418" s="21">
        <f>+Produccion_UO!P418</f>
        <v>13.823001928930305</v>
      </c>
      <c r="Q418" s="21">
        <f>+Produccion_UO!Q418</f>
        <v>13.103140215404917</v>
      </c>
      <c r="R418" s="21">
        <f>+Produccion_UO!R418</f>
        <v>12.057782178539528</v>
      </c>
      <c r="S418" s="21">
        <f>+Produccion_UO!S418</f>
        <v>11.048783166095305</v>
      </c>
      <c r="T418" s="21">
        <f>+Produccion_UO!T418</f>
        <v>10.215450089036278</v>
      </c>
      <c r="U418" s="21">
        <f>+Produccion_UO!U418</f>
        <v>9.3821170119772503</v>
      </c>
      <c r="V418" s="21">
        <f>+Produccion_UO!V418</f>
        <v>8.5874014214124159</v>
      </c>
      <c r="W418" s="21">
        <f>+Produccion_UO!W418</f>
        <v>7.7926858308475833</v>
      </c>
      <c r="X418" s="21">
        <f>+Produccion_UO!X418</f>
        <v>6.9979702402827506</v>
      </c>
      <c r="Y418" s="21">
        <f>+Produccion_UO!Y418</f>
        <v>6.5866800172865272</v>
      </c>
      <c r="Z418" s="21">
        <f>+Produccion_UO!Z418</f>
        <v>6.1753897942903055</v>
      </c>
      <c r="AA418" s="21">
        <f>+Produccion_UO!AA418</f>
        <v>1.8627521160711111</v>
      </c>
      <c r="AB418" s="21">
        <f>+Produccion_UO!AB418</f>
        <v>0</v>
      </c>
      <c r="AC418" s="21">
        <f>+Produccion_UO!AC418</f>
        <v>0</v>
      </c>
      <c r="AD418" s="21">
        <f>+Produccion_UO!AD418</f>
        <v>0</v>
      </c>
      <c r="AE418" s="21">
        <f>+Produccion_UO!AE418</f>
        <v>0</v>
      </c>
      <c r="AF418" s="21">
        <f>+Produccion_UO!AF418</f>
        <v>0</v>
      </c>
      <c r="AG418" s="21">
        <f>+Produccion_UO!AG418</f>
        <v>0</v>
      </c>
      <c r="AH418" s="21">
        <f>+Produccion_UO!AH418</f>
        <v>0</v>
      </c>
      <c r="AI418" s="21">
        <f>+Produccion_UO!AI418</f>
        <v>0</v>
      </c>
      <c r="AJ418" s="21">
        <f>+Produccion_UO!AJ418</f>
        <v>0</v>
      </c>
      <c r="AK418" s="21">
        <f>+Produccion_UO!AK418</f>
        <v>0</v>
      </c>
      <c r="AL418" s="21">
        <f>+Produccion_UO!AL418</f>
        <v>0</v>
      </c>
      <c r="AM418" s="21">
        <f>+Produccion_UO!AM418</f>
        <v>0</v>
      </c>
      <c r="AN418" s="21">
        <f>+Produccion_UO!AN418</f>
        <v>0</v>
      </c>
      <c r="AO418" s="21">
        <f>+Produccion_UO!AO418</f>
        <v>0</v>
      </c>
      <c r="AP418" s="21">
        <f>+Produccion_UO!AP418</f>
        <v>0</v>
      </c>
      <c r="AQ418" s="21">
        <f>+Produccion_UO!AQ418</f>
        <v>0</v>
      </c>
      <c r="AR418" s="21">
        <f>+Produccion_UO!AR418</f>
        <v>0</v>
      </c>
    </row>
    <row r="419" spans="10:44" x14ac:dyDescent="0.25">
      <c r="J419" s="61" t="s">
        <v>83</v>
      </c>
      <c r="K419" s="19" t="s">
        <v>332</v>
      </c>
      <c r="L419" s="163" t="s">
        <v>680</v>
      </c>
      <c r="M419" s="21">
        <f>+Produccion_UO!M419</f>
        <v>7.990287652443417</v>
      </c>
      <c r="N419" s="21">
        <f>+Produccion_UO!N419</f>
        <v>7.8447701835925283</v>
      </c>
      <c r="O419" s="21">
        <f>+Produccion_UO!O419</f>
        <v>7.849672134080695</v>
      </c>
      <c r="P419" s="21">
        <f>+Produccion_UO!P419</f>
        <v>7.8545740845688616</v>
      </c>
      <c r="Q419" s="21">
        <f>+Produccion_UO!Q419</f>
        <v>7.8594760350570558</v>
      </c>
      <c r="R419" s="21">
        <f>+Produccion_UO!R419</f>
        <v>7.2599137888236669</v>
      </c>
      <c r="S419" s="21">
        <f>+Produccion_UO!S419</f>
        <v>6.6603515425902531</v>
      </c>
      <c r="T419" s="21">
        <f>+Produccion_UO!T419</f>
        <v>6.1669826853492058</v>
      </c>
      <c r="U419" s="21">
        <f>+Produccion_UO!U419</f>
        <v>5.6736138281081585</v>
      </c>
      <c r="V419" s="21">
        <f>+Produccion_UO!V419</f>
        <v>5.264664135716953</v>
      </c>
      <c r="W419" s="21">
        <f>+Produccion_UO!W419</f>
        <v>4.8557144433257413</v>
      </c>
      <c r="X419" s="21">
        <f>+Produccion_UO!X419</f>
        <v>4.4467647509345349</v>
      </c>
      <c r="Y419" s="21">
        <f>+Produccion_UO!Y419</f>
        <v>4.1613258037582588</v>
      </c>
      <c r="Z419" s="21">
        <f>+Produccion_UO!Z419</f>
        <v>3.876148796965289</v>
      </c>
      <c r="AA419" s="21">
        <f>+Produccion_UO!AA419</f>
        <v>1.8725655889962043</v>
      </c>
      <c r="AB419" s="21">
        <f>+Produccion_UO!AB419</f>
        <v>0</v>
      </c>
      <c r="AC419" s="21">
        <f>+Produccion_UO!AC419</f>
        <v>0</v>
      </c>
      <c r="AD419" s="21">
        <f>+Produccion_UO!AD419</f>
        <v>0</v>
      </c>
      <c r="AE419" s="21">
        <f>+Produccion_UO!AE419</f>
        <v>0</v>
      </c>
      <c r="AF419" s="21">
        <f>+Produccion_UO!AF419</f>
        <v>0</v>
      </c>
      <c r="AG419" s="21">
        <f>+Produccion_UO!AG419</f>
        <v>0</v>
      </c>
      <c r="AH419" s="21">
        <f>+Produccion_UO!AH419</f>
        <v>0</v>
      </c>
      <c r="AI419" s="21">
        <f>+Produccion_UO!AI419</f>
        <v>0</v>
      </c>
      <c r="AJ419" s="21">
        <f>+Produccion_UO!AJ419</f>
        <v>0</v>
      </c>
      <c r="AK419" s="21">
        <f>+Produccion_UO!AK419</f>
        <v>0</v>
      </c>
      <c r="AL419" s="21">
        <f>+Produccion_UO!AL419</f>
        <v>0</v>
      </c>
      <c r="AM419" s="21">
        <f>+Produccion_UO!AM419</f>
        <v>0</v>
      </c>
      <c r="AN419" s="21">
        <f>+Produccion_UO!AN419</f>
        <v>0</v>
      </c>
      <c r="AO419" s="21">
        <f>+Produccion_UO!AO419</f>
        <v>0</v>
      </c>
      <c r="AP419" s="21">
        <f>+Produccion_UO!AP419</f>
        <v>0</v>
      </c>
      <c r="AQ419" s="21">
        <f>+Produccion_UO!AQ419</f>
        <v>0</v>
      </c>
      <c r="AR419" s="21">
        <f>+Produccion_UO!AR419</f>
        <v>0</v>
      </c>
    </row>
    <row r="420" spans="10:44" x14ac:dyDescent="0.25">
      <c r="J420" s="68"/>
      <c r="K420" s="68"/>
      <c r="L420" s="68"/>
      <c r="M420" s="69">
        <f>+SUM(M413:M419)</f>
        <v>456.6370133717009</v>
      </c>
      <c r="N420" s="69">
        <f t="shared" ref="N420:AR420" si="49">+SUM(N413:N419)</f>
        <v>346.47708038046005</v>
      </c>
      <c r="O420" s="69">
        <f t="shared" si="49"/>
        <v>209.47100307366469</v>
      </c>
      <c r="P420" s="69">
        <f t="shared" si="49"/>
        <v>116.62170412134581</v>
      </c>
      <c r="Q420" s="69">
        <f t="shared" si="49"/>
        <v>114.44145337193997</v>
      </c>
      <c r="R420" s="69">
        <f t="shared" si="49"/>
        <v>85.506477737073624</v>
      </c>
      <c r="S420" s="69">
        <f t="shared" si="49"/>
        <v>83.767493390047733</v>
      </c>
      <c r="T420" s="69">
        <f t="shared" si="49"/>
        <v>80.389524663288455</v>
      </c>
      <c r="U420" s="69">
        <f t="shared" si="49"/>
        <v>77.454412029426209</v>
      </c>
      <c r="V420" s="69">
        <f t="shared" si="49"/>
        <v>37.969799700310169</v>
      </c>
      <c r="W420" s="69">
        <f t="shared" si="49"/>
        <v>36.766134417354124</v>
      </c>
      <c r="X420" s="69">
        <f t="shared" si="49"/>
        <v>11.787100302398086</v>
      </c>
      <c r="Y420" s="69">
        <f t="shared" si="49"/>
        <v>11.090371132225586</v>
      </c>
      <c r="Z420" s="69">
        <f t="shared" si="49"/>
        <v>10.393903902436396</v>
      </c>
      <c r="AA420" s="69">
        <f t="shared" si="49"/>
        <v>3.7353177050673154</v>
      </c>
      <c r="AB420" s="69">
        <f t="shared" si="49"/>
        <v>0</v>
      </c>
      <c r="AC420" s="69">
        <f t="shared" si="49"/>
        <v>0</v>
      </c>
      <c r="AD420" s="69">
        <f t="shared" si="49"/>
        <v>0</v>
      </c>
      <c r="AE420" s="69">
        <f t="shared" si="49"/>
        <v>0</v>
      </c>
      <c r="AF420" s="69">
        <f t="shared" si="49"/>
        <v>0</v>
      </c>
      <c r="AG420" s="69">
        <f t="shared" si="49"/>
        <v>0</v>
      </c>
      <c r="AH420" s="69">
        <f t="shared" si="49"/>
        <v>0</v>
      </c>
      <c r="AI420" s="69">
        <f t="shared" si="49"/>
        <v>0</v>
      </c>
      <c r="AJ420" s="69">
        <f t="shared" si="49"/>
        <v>0</v>
      </c>
      <c r="AK420" s="69">
        <f t="shared" si="49"/>
        <v>0</v>
      </c>
      <c r="AL420" s="69">
        <f t="shared" si="49"/>
        <v>0</v>
      </c>
      <c r="AM420" s="69">
        <f t="shared" si="49"/>
        <v>0</v>
      </c>
      <c r="AN420" s="69">
        <f t="shared" si="49"/>
        <v>0</v>
      </c>
      <c r="AO420" s="69">
        <f t="shared" si="49"/>
        <v>0</v>
      </c>
      <c r="AP420" s="69">
        <f t="shared" si="49"/>
        <v>0</v>
      </c>
      <c r="AQ420" s="69">
        <f t="shared" si="49"/>
        <v>0</v>
      </c>
      <c r="AR420" s="69">
        <f t="shared" si="49"/>
        <v>0</v>
      </c>
    </row>
    <row r="422" spans="10:44" ht="18.75" x14ac:dyDescent="0.3">
      <c r="K422" s="34" t="str">
        <f>+Produccion_UO!K422</f>
        <v>10.2.1.1 Electricidad por AUTOGENERACION con Gas Natural para TRANSPORTE</v>
      </c>
      <c r="L422" s="34"/>
    </row>
    <row r="423" spans="10:44" x14ac:dyDescent="0.25">
      <c r="J423" s="106" t="s">
        <v>348</v>
      </c>
      <c r="K423" s="56" t="s">
        <v>389</v>
      </c>
      <c r="L423" s="158"/>
    </row>
    <row r="424" spans="10:44" x14ac:dyDescent="0.25">
      <c r="J424" s="15"/>
      <c r="K424" s="23"/>
      <c r="L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</row>
    <row r="425" spans="10:44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0:44" x14ac:dyDescent="0.25">
      <c r="J426" s="24" t="s">
        <v>78</v>
      </c>
      <c r="K426" s="54" t="s">
        <v>201</v>
      </c>
      <c r="L426" s="167" t="s">
        <v>678</v>
      </c>
      <c r="M426" s="21">
        <f>+Produccion_UO!M426</f>
        <v>38.565686234508611</v>
      </c>
      <c r="N426" s="21">
        <f>+Produccion_UO!N426</f>
        <v>31.164235957480553</v>
      </c>
      <c r="O426" s="21">
        <f>+Produccion_UO!O426</f>
        <v>24.39989201489675</v>
      </c>
      <c r="P426" s="21">
        <f>+Produccion_UO!P426</f>
        <v>28.494500161439721</v>
      </c>
      <c r="Q426" s="21">
        <f>+Produccion_UO!Q426</f>
        <v>27.159632263419333</v>
      </c>
      <c r="R426" s="21">
        <f>+Produccion_UO!R426</f>
        <v>0</v>
      </c>
      <c r="S426" s="21">
        <f>+Produccion_UO!S426</f>
        <v>0</v>
      </c>
      <c r="T426" s="21">
        <f>+Produccion_UO!T426</f>
        <v>0</v>
      </c>
      <c r="U426" s="21">
        <f>+Produccion_UO!U426</f>
        <v>0</v>
      </c>
      <c r="V426" s="21">
        <f>+Produccion_UO!V426</f>
        <v>0</v>
      </c>
      <c r="W426" s="21">
        <f>+Produccion_UO!W426</f>
        <v>0</v>
      </c>
      <c r="X426" s="21">
        <f>+Produccion_UO!X426</f>
        <v>0</v>
      </c>
      <c r="Y426" s="21">
        <f>+Produccion_UO!Y426</f>
        <v>0</v>
      </c>
      <c r="Z426" s="21">
        <f>+Produccion_UO!Z426</f>
        <v>0</v>
      </c>
      <c r="AA426" s="21">
        <f>+Produccion_UO!AA426</f>
        <v>0</v>
      </c>
      <c r="AB426" s="21">
        <f>+Produccion_UO!AB426</f>
        <v>0</v>
      </c>
      <c r="AC426" s="21">
        <f>+Produccion_UO!AC426</f>
        <v>0</v>
      </c>
      <c r="AD426" s="21">
        <f>+Produccion_UO!AD426</f>
        <v>0</v>
      </c>
      <c r="AE426" s="21">
        <f>+Produccion_UO!AE426</f>
        <v>0</v>
      </c>
      <c r="AF426" s="21">
        <f>+Produccion_UO!AF426</f>
        <v>0</v>
      </c>
      <c r="AG426" s="21">
        <f>+Produccion_UO!AG426</f>
        <v>0</v>
      </c>
      <c r="AH426" s="21">
        <f>+Produccion_UO!AH426</f>
        <v>0</v>
      </c>
      <c r="AI426" s="21">
        <f>+Produccion_UO!AI426</f>
        <v>0</v>
      </c>
      <c r="AJ426" s="21">
        <f>+Produccion_UO!AJ426</f>
        <v>0</v>
      </c>
      <c r="AK426" s="21">
        <f>+Produccion_UO!AK426</f>
        <v>0</v>
      </c>
      <c r="AL426" s="21">
        <f>+Produccion_UO!AL426</f>
        <v>0</v>
      </c>
      <c r="AM426" s="21">
        <f>+Produccion_UO!AM426</f>
        <v>0</v>
      </c>
      <c r="AN426" s="21">
        <f>+Produccion_UO!AN426</f>
        <v>0</v>
      </c>
      <c r="AO426" s="21">
        <f>+Produccion_UO!AO426</f>
        <v>0</v>
      </c>
      <c r="AP426" s="21">
        <f>+Produccion_UO!AP426</f>
        <v>0</v>
      </c>
      <c r="AQ426" s="21">
        <f>+Produccion_UO!AQ426</f>
        <v>0</v>
      </c>
      <c r="AR426" s="21">
        <f>+Produccion_UO!AR426</f>
        <v>0</v>
      </c>
    </row>
    <row r="427" spans="10:44" x14ac:dyDescent="0.25">
      <c r="J427" s="24" t="s">
        <v>79</v>
      </c>
      <c r="K427" s="54" t="s">
        <v>202</v>
      </c>
      <c r="L427" s="167" t="s">
        <v>679</v>
      </c>
      <c r="M427" s="21">
        <f>+Produccion_UO!M427+Produccion_UO!M428</f>
        <v>23.775368831999998</v>
      </c>
      <c r="N427" s="21">
        <f>+Produccion_UO!N427+Produccion_UO!N428</f>
        <v>23.775368831999998</v>
      </c>
      <c r="O427" s="21">
        <f>+Produccion_UO!O427+Produccion_UO!O428</f>
        <v>23.775368831999998</v>
      </c>
      <c r="P427" s="21">
        <f>+Produccion_UO!P427+Produccion_UO!P428</f>
        <v>23.775368831999998</v>
      </c>
      <c r="Q427" s="21">
        <f>+Produccion_UO!Q427+Produccion_UO!Q428</f>
        <v>23.775368831999998</v>
      </c>
      <c r="R427" s="21">
        <f>+Produccion_UO!R427+Produccion_UO!R428</f>
        <v>23.775368831999998</v>
      </c>
      <c r="S427" s="21">
        <f>+Produccion_UO!S427+Produccion_UO!S428</f>
        <v>23.775368831999998</v>
      </c>
      <c r="T427" s="21">
        <f>+Produccion_UO!T427+Produccion_UO!T428</f>
        <v>23.775368831999998</v>
      </c>
      <c r="U427" s="21">
        <f>+Produccion_UO!U427+Produccion_UO!U428</f>
        <v>23.775368831999998</v>
      </c>
      <c r="V427" s="21">
        <f>+Produccion_UO!V427+Produccion_UO!V428</f>
        <v>23.775368831999998</v>
      </c>
      <c r="W427" s="21">
        <f>+Produccion_UO!W427+Produccion_UO!W428</f>
        <v>23.775368831999998</v>
      </c>
      <c r="X427" s="21">
        <f>+Produccion_UO!X427+Produccion_UO!X428</f>
        <v>0</v>
      </c>
      <c r="Y427" s="21">
        <f>+Produccion_UO!Y427+Produccion_UO!Y428</f>
        <v>0</v>
      </c>
      <c r="Z427" s="21">
        <f>+Produccion_UO!Z427+Produccion_UO!Z428</f>
        <v>0</v>
      </c>
      <c r="AA427" s="21">
        <f>+Produccion_UO!AA427+Produccion_UO!AA428</f>
        <v>0</v>
      </c>
      <c r="AB427" s="21">
        <f>+Produccion_UO!AB427+Produccion_UO!AB428</f>
        <v>0</v>
      </c>
      <c r="AC427" s="21">
        <f>+Produccion_UO!AC427+Produccion_UO!AC428</f>
        <v>0</v>
      </c>
      <c r="AD427" s="21">
        <f>+Produccion_UO!AD427+Produccion_UO!AD428</f>
        <v>0</v>
      </c>
      <c r="AE427" s="21">
        <f>+Produccion_UO!AE427+Produccion_UO!AE428</f>
        <v>0</v>
      </c>
      <c r="AF427" s="21">
        <f>+Produccion_UO!AF427+Produccion_UO!AF428</f>
        <v>0</v>
      </c>
      <c r="AG427" s="21">
        <f>+Produccion_UO!AG427+Produccion_UO!AG428</f>
        <v>0</v>
      </c>
      <c r="AH427" s="21">
        <f>+Produccion_UO!AH427+Produccion_UO!AH428</f>
        <v>0</v>
      </c>
      <c r="AI427" s="21">
        <f>+Produccion_UO!AI427+Produccion_UO!AI428</f>
        <v>0</v>
      </c>
      <c r="AJ427" s="21">
        <f>+Produccion_UO!AJ427+Produccion_UO!AJ428</f>
        <v>0</v>
      </c>
      <c r="AK427" s="21">
        <f>+Produccion_UO!AK427+Produccion_UO!AK428</f>
        <v>0</v>
      </c>
      <c r="AL427" s="21">
        <f>+Produccion_UO!AL427+Produccion_UO!AL428</f>
        <v>0</v>
      </c>
      <c r="AM427" s="21">
        <f>+Produccion_UO!AM427+Produccion_UO!AM428</f>
        <v>0</v>
      </c>
      <c r="AN427" s="21">
        <f>+Produccion_UO!AN427+Produccion_UO!AN428</f>
        <v>0</v>
      </c>
      <c r="AO427" s="21">
        <f>+Produccion_UO!AO427+Produccion_UO!AO428</f>
        <v>0</v>
      </c>
      <c r="AP427" s="21">
        <f>+Produccion_UO!AP427+Produccion_UO!AP428</f>
        <v>0</v>
      </c>
      <c r="AQ427" s="21">
        <f>+Produccion_UO!AQ427+Produccion_UO!AQ428</f>
        <v>0</v>
      </c>
      <c r="AR427" s="21">
        <f>+Produccion_UO!AR427+Produccion_UO!AR428</f>
        <v>0</v>
      </c>
    </row>
    <row r="428" spans="10:44" x14ac:dyDescent="0.25">
      <c r="J428" s="24"/>
      <c r="K428" s="54"/>
      <c r="L428" s="168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0:44" x14ac:dyDescent="0.25">
      <c r="J429" s="24" t="s">
        <v>80</v>
      </c>
      <c r="K429" s="54" t="s">
        <v>450</v>
      </c>
      <c r="L429" s="167" t="s">
        <v>683</v>
      </c>
      <c r="M429" s="21">
        <f>+Produccion_UO!M429</f>
        <v>0</v>
      </c>
      <c r="N429" s="21">
        <f>+Produccion_UO!N429</f>
        <v>0</v>
      </c>
      <c r="O429" s="21">
        <f>+Produccion_UO!O429</f>
        <v>0</v>
      </c>
      <c r="P429" s="21">
        <f>+Produccion_UO!P429</f>
        <v>0</v>
      </c>
      <c r="Q429" s="21">
        <f>+Produccion_UO!Q429</f>
        <v>0</v>
      </c>
      <c r="R429" s="21">
        <f>+Produccion_UO!R429</f>
        <v>0</v>
      </c>
      <c r="S429" s="21">
        <f>+Produccion_UO!S429</f>
        <v>0</v>
      </c>
      <c r="T429" s="21">
        <f>+Produccion_UO!T429</f>
        <v>0</v>
      </c>
      <c r="U429" s="21">
        <f>+Produccion_UO!U429</f>
        <v>0</v>
      </c>
      <c r="V429" s="21">
        <f>+Produccion_UO!V429</f>
        <v>0</v>
      </c>
      <c r="W429" s="21">
        <f>+Produccion_UO!W429</f>
        <v>0</v>
      </c>
      <c r="X429" s="21">
        <f>+Produccion_UO!X429</f>
        <v>0</v>
      </c>
      <c r="Y429" s="21">
        <f>+Produccion_UO!Y429</f>
        <v>0</v>
      </c>
      <c r="Z429" s="21">
        <f>+Produccion_UO!Z429</f>
        <v>0</v>
      </c>
      <c r="AA429" s="21">
        <f>+Produccion_UO!AA429</f>
        <v>0</v>
      </c>
      <c r="AB429" s="21">
        <f>+Produccion_UO!AB429</f>
        <v>0</v>
      </c>
      <c r="AC429" s="21">
        <f>+Produccion_UO!AC429</f>
        <v>0</v>
      </c>
      <c r="AD429" s="21">
        <f>+Produccion_UO!AD429</f>
        <v>0</v>
      </c>
      <c r="AE429" s="21">
        <f>+Produccion_UO!AE429</f>
        <v>0</v>
      </c>
      <c r="AF429" s="21">
        <f>+Produccion_UO!AF429</f>
        <v>0</v>
      </c>
      <c r="AG429" s="21">
        <f>+Produccion_UO!AG429</f>
        <v>0</v>
      </c>
      <c r="AH429" s="21">
        <f>+Produccion_UO!AH429</f>
        <v>0</v>
      </c>
      <c r="AI429" s="21">
        <f>+Produccion_UO!AI429</f>
        <v>0</v>
      </c>
      <c r="AJ429" s="21">
        <f>+Produccion_UO!AJ429</f>
        <v>0</v>
      </c>
      <c r="AK429" s="21">
        <f>+Produccion_UO!AK429</f>
        <v>0</v>
      </c>
      <c r="AL429" s="21">
        <f>+Produccion_UO!AL429</f>
        <v>0</v>
      </c>
      <c r="AM429" s="21">
        <f>+Produccion_UO!AM429</f>
        <v>0</v>
      </c>
      <c r="AN429" s="21">
        <f>+Produccion_UO!AN429</f>
        <v>0</v>
      </c>
      <c r="AO429" s="21">
        <f>+Produccion_UO!AO429</f>
        <v>0</v>
      </c>
      <c r="AP429" s="21">
        <f>+Produccion_UO!AP429</f>
        <v>0</v>
      </c>
      <c r="AQ429" s="21">
        <f>+Produccion_UO!AQ429</f>
        <v>0</v>
      </c>
      <c r="AR429" s="21">
        <f>+Produccion_UO!AR429</f>
        <v>0</v>
      </c>
    </row>
    <row r="430" spans="10:44" x14ac:dyDescent="0.25">
      <c r="J430" s="24" t="s">
        <v>81</v>
      </c>
      <c r="K430" s="54" t="s">
        <v>203</v>
      </c>
      <c r="L430" s="167" t="s">
        <v>681</v>
      </c>
      <c r="M430" s="21">
        <f>+Produccion_UO!M430</f>
        <v>7.9251229439999999</v>
      </c>
      <c r="N430" s="21">
        <f>+Produccion_UO!N430</f>
        <v>7.9251229439999999</v>
      </c>
      <c r="O430" s="21">
        <f>+Produccion_UO!O430</f>
        <v>7.9251229439999999</v>
      </c>
      <c r="P430" s="21">
        <f>+Produccion_UO!P430</f>
        <v>7.9251229439999999</v>
      </c>
      <c r="Q430" s="21">
        <f>+Produccion_UO!Q430</f>
        <v>7.9251229439999999</v>
      </c>
      <c r="R430" s="21">
        <f>+Produccion_UO!R430</f>
        <v>7.9251229439999999</v>
      </c>
      <c r="S430" s="21">
        <f>+Produccion_UO!S430</f>
        <v>7.9251229439999999</v>
      </c>
      <c r="T430" s="21">
        <f>+Produccion_UO!T430</f>
        <v>7.9251229439999999</v>
      </c>
      <c r="U430" s="21">
        <f>+Produccion_UO!U430</f>
        <v>7.9251229439999999</v>
      </c>
      <c r="V430" s="21">
        <f>+Produccion_UO!V430</f>
        <v>0</v>
      </c>
      <c r="W430" s="21">
        <f>+Produccion_UO!W430</f>
        <v>0</v>
      </c>
      <c r="X430" s="21">
        <f>+Produccion_UO!X430</f>
        <v>0</v>
      </c>
      <c r="Y430" s="21">
        <f>+Produccion_UO!Y430</f>
        <v>0</v>
      </c>
      <c r="Z430" s="21">
        <f>+Produccion_UO!Z430</f>
        <v>0</v>
      </c>
      <c r="AA430" s="21">
        <f>+Produccion_UO!AA430</f>
        <v>0</v>
      </c>
      <c r="AB430" s="21">
        <f>+Produccion_UO!AB430</f>
        <v>0</v>
      </c>
      <c r="AC430" s="21">
        <f>+Produccion_UO!AC430</f>
        <v>0</v>
      </c>
      <c r="AD430" s="21">
        <f>+Produccion_UO!AD430</f>
        <v>0</v>
      </c>
      <c r="AE430" s="21">
        <f>+Produccion_UO!AE430</f>
        <v>0</v>
      </c>
      <c r="AF430" s="21">
        <f>+Produccion_UO!AF430</f>
        <v>0</v>
      </c>
      <c r="AG430" s="21">
        <f>+Produccion_UO!AG430</f>
        <v>0</v>
      </c>
      <c r="AH430" s="21">
        <f>+Produccion_UO!AH430</f>
        <v>0</v>
      </c>
      <c r="AI430" s="21">
        <f>+Produccion_UO!AI430</f>
        <v>0</v>
      </c>
      <c r="AJ430" s="21">
        <f>+Produccion_UO!AJ430</f>
        <v>0</v>
      </c>
      <c r="AK430" s="21">
        <f>+Produccion_UO!AK430</f>
        <v>0</v>
      </c>
      <c r="AL430" s="21">
        <f>+Produccion_UO!AL430</f>
        <v>0</v>
      </c>
      <c r="AM430" s="21">
        <f>+Produccion_UO!AM430</f>
        <v>0</v>
      </c>
      <c r="AN430" s="21">
        <f>+Produccion_UO!AN430</f>
        <v>0</v>
      </c>
      <c r="AO430" s="21">
        <f>+Produccion_UO!AO430</f>
        <v>0</v>
      </c>
      <c r="AP430" s="21">
        <f>+Produccion_UO!AP430</f>
        <v>0</v>
      </c>
      <c r="AQ430" s="21">
        <f>+Produccion_UO!AQ430</f>
        <v>0</v>
      </c>
      <c r="AR430" s="21">
        <f>+Produccion_UO!AR430</f>
        <v>0</v>
      </c>
    </row>
    <row r="431" spans="10:44" x14ac:dyDescent="0.25">
      <c r="J431" s="24" t="s">
        <v>82</v>
      </c>
      <c r="K431" s="54" t="s">
        <v>204</v>
      </c>
      <c r="L431" s="167" t="s">
        <v>682</v>
      </c>
      <c r="M431" s="21">
        <f>+Produccion_UO!M431</f>
        <v>3.0819922559999999</v>
      </c>
      <c r="N431" s="21">
        <f>+Produccion_UO!N431</f>
        <v>3.0819922559999999</v>
      </c>
      <c r="O431" s="21">
        <f>+Produccion_UO!O431</f>
        <v>3.0819922559999999</v>
      </c>
      <c r="P431" s="21">
        <f>+Produccion_UO!P431</f>
        <v>3.0819922559999999</v>
      </c>
      <c r="Q431" s="21">
        <f>+Produccion_UO!Q431</f>
        <v>3.0819922559999999</v>
      </c>
      <c r="R431" s="21">
        <f>+Produccion_UO!R431</f>
        <v>3.0819922559999999</v>
      </c>
      <c r="S431" s="21">
        <f>+Produccion_UO!S431</f>
        <v>3.0819922559999999</v>
      </c>
      <c r="T431" s="21">
        <f>+Produccion_UO!T431</f>
        <v>3.0819922559999999</v>
      </c>
      <c r="U431" s="21">
        <f>+Produccion_UO!U431</f>
        <v>3.0819922559999999</v>
      </c>
      <c r="V431" s="21">
        <f>+Produccion_UO!V431</f>
        <v>3.0819922559999999</v>
      </c>
      <c r="W431" s="21">
        <f>+Produccion_UO!W431</f>
        <v>3.0819922559999999</v>
      </c>
      <c r="X431" s="21">
        <f>+Produccion_UO!X431</f>
        <v>3.0819922559999999</v>
      </c>
      <c r="Y431" s="21">
        <f>+Produccion_UO!Y431</f>
        <v>3.0819922559999999</v>
      </c>
      <c r="Z431" s="21">
        <f>+Produccion_UO!Z431</f>
        <v>3.0819922559999999</v>
      </c>
      <c r="AA431" s="21">
        <f>+Produccion_UO!AA431</f>
        <v>1.8627521160711111</v>
      </c>
      <c r="AB431" s="21">
        <f>+Produccion_UO!AB431</f>
        <v>0</v>
      </c>
      <c r="AC431" s="21">
        <f>+Produccion_UO!AC431</f>
        <v>0</v>
      </c>
      <c r="AD431" s="21">
        <f>+Produccion_UO!AD431</f>
        <v>0</v>
      </c>
      <c r="AE431" s="21">
        <f>+Produccion_UO!AE431</f>
        <v>0</v>
      </c>
      <c r="AF431" s="21">
        <f>+Produccion_UO!AF431</f>
        <v>0</v>
      </c>
      <c r="AG431" s="21">
        <f>+Produccion_UO!AG431</f>
        <v>0</v>
      </c>
      <c r="AH431" s="21">
        <f>+Produccion_UO!AH431</f>
        <v>0</v>
      </c>
      <c r="AI431" s="21">
        <f>+Produccion_UO!AI431</f>
        <v>0</v>
      </c>
      <c r="AJ431" s="21">
        <f>+Produccion_UO!AJ431</f>
        <v>0</v>
      </c>
      <c r="AK431" s="21">
        <f>+Produccion_UO!AK431</f>
        <v>0</v>
      </c>
      <c r="AL431" s="21">
        <f>+Produccion_UO!AL431</f>
        <v>0</v>
      </c>
      <c r="AM431" s="21">
        <f>+Produccion_UO!AM431</f>
        <v>0</v>
      </c>
      <c r="AN431" s="21">
        <f>+Produccion_UO!AN431</f>
        <v>0</v>
      </c>
      <c r="AO431" s="21">
        <f>+Produccion_UO!AO431</f>
        <v>0</v>
      </c>
      <c r="AP431" s="21">
        <f>+Produccion_UO!AP431</f>
        <v>0</v>
      </c>
      <c r="AQ431" s="21">
        <f>+Produccion_UO!AQ431</f>
        <v>0</v>
      </c>
      <c r="AR431" s="21">
        <f>+Produccion_UO!AR431</f>
        <v>0</v>
      </c>
    </row>
    <row r="432" spans="10:44" x14ac:dyDescent="0.25">
      <c r="J432" s="24" t="s">
        <v>83</v>
      </c>
      <c r="K432" s="54" t="s">
        <v>205</v>
      </c>
      <c r="L432" s="167" t="s">
        <v>680</v>
      </c>
      <c r="M432" s="21">
        <f>+Produccion_UO!M432</f>
        <v>0.88056921600000004</v>
      </c>
      <c r="N432" s="21">
        <f>+Produccion_UO!N432</f>
        <v>0.88056921600000004</v>
      </c>
      <c r="O432" s="21">
        <f>+Produccion_UO!O432</f>
        <v>0.88056921600000004</v>
      </c>
      <c r="P432" s="21">
        <f>+Produccion_UO!P432</f>
        <v>0.88056921600000004</v>
      </c>
      <c r="Q432" s="21">
        <f>+Produccion_UO!Q432</f>
        <v>0.88056921600000004</v>
      </c>
      <c r="R432" s="21">
        <f>+Produccion_UO!R432</f>
        <v>0.88056921600000004</v>
      </c>
      <c r="S432" s="21">
        <f>+Produccion_UO!S432</f>
        <v>0.88056921600000004</v>
      </c>
      <c r="T432" s="21">
        <f>+Produccion_UO!T432</f>
        <v>0.88056921600000004</v>
      </c>
      <c r="U432" s="21">
        <f>+Produccion_UO!U432</f>
        <v>0.88056921600000004</v>
      </c>
      <c r="V432" s="21">
        <f>+Produccion_UO!V432</f>
        <v>0.88056921600000004</v>
      </c>
      <c r="W432" s="21">
        <f>+Produccion_UO!W432</f>
        <v>0.88056921600000004</v>
      </c>
      <c r="X432" s="21">
        <f>+Produccion_UO!X432</f>
        <v>0.88056921600000004</v>
      </c>
      <c r="Y432" s="21">
        <f>+Produccion_UO!Y432</f>
        <v>0.63904893975825838</v>
      </c>
      <c r="Z432" s="21">
        <f>+Produccion_UO!Z432</f>
        <v>0.3538719329652889</v>
      </c>
      <c r="AA432" s="21">
        <f>+Produccion_UO!AA432</f>
        <v>0.12595149659580165</v>
      </c>
      <c r="AB432" s="21">
        <f>+Produccion_UO!AB432</f>
        <v>0</v>
      </c>
      <c r="AC432" s="21">
        <f>+Produccion_UO!AC432</f>
        <v>0</v>
      </c>
      <c r="AD432" s="21">
        <f>+Produccion_UO!AD432</f>
        <v>0</v>
      </c>
      <c r="AE432" s="21">
        <f>+Produccion_UO!AE432</f>
        <v>0</v>
      </c>
      <c r="AF432" s="21">
        <f>+Produccion_UO!AF432</f>
        <v>0</v>
      </c>
      <c r="AG432" s="21">
        <f>+Produccion_UO!AG432</f>
        <v>0</v>
      </c>
      <c r="AH432" s="21">
        <f>+Produccion_UO!AH432</f>
        <v>0</v>
      </c>
      <c r="AI432" s="21">
        <f>+Produccion_UO!AI432</f>
        <v>0</v>
      </c>
      <c r="AJ432" s="21">
        <f>+Produccion_UO!AJ432</f>
        <v>0</v>
      </c>
      <c r="AK432" s="21">
        <f>+Produccion_UO!AK432</f>
        <v>0</v>
      </c>
      <c r="AL432" s="21">
        <f>+Produccion_UO!AL432</f>
        <v>0</v>
      </c>
      <c r="AM432" s="21">
        <f>+Produccion_UO!AM432</f>
        <v>0</v>
      </c>
      <c r="AN432" s="21">
        <f>+Produccion_UO!AN432</f>
        <v>0</v>
      </c>
      <c r="AO432" s="21">
        <f>+Produccion_UO!AO432</f>
        <v>0</v>
      </c>
      <c r="AP432" s="21">
        <f>+Produccion_UO!AP432</f>
        <v>0</v>
      </c>
      <c r="AQ432" s="21">
        <f>+Produccion_UO!AQ432</f>
        <v>0</v>
      </c>
      <c r="AR432" s="21">
        <f>+Produccion_UO!AR432</f>
        <v>0</v>
      </c>
    </row>
    <row r="433" spans="10:44" x14ac:dyDescent="0.25">
      <c r="J433" s="68"/>
      <c r="K433" s="68"/>
      <c r="L433" s="68"/>
      <c r="M433" s="69">
        <f>+SUM(M426:M432)</f>
        <v>74.228739482508615</v>
      </c>
      <c r="N433" s="69">
        <f t="shared" ref="N433" si="50">+SUM(N426:N432)</f>
        <v>66.827289205480554</v>
      </c>
      <c r="O433" s="69">
        <f t="shared" ref="O433:AR433" si="51">+SUM(O426:O432)</f>
        <v>60.062945262896747</v>
      </c>
      <c r="P433" s="69">
        <f t="shared" si="51"/>
        <v>64.157553409439714</v>
      </c>
      <c r="Q433" s="69">
        <f t="shared" si="51"/>
        <v>62.82268551141933</v>
      </c>
      <c r="R433" s="69">
        <f t="shared" si="51"/>
        <v>35.663053247999997</v>
      </c>
      <c r="S433" s="69">
        <f t="shared" si="51"/>
        <v>35.663053247999997</v>
      </c>
      <c r="T433" s="69">
        <f t="shared" si="51"/>
        <v>35.663053247999997</v>
      </c>
      <c r="U433" s="69">
        <f t="shared" si="51"/>
        <v>35.663053247999997</v>
      </c>
      <c r="V433" s="69">
        <f t="shared" si="51"/>
        <v>27.737930303999999</v>
      </c>
      <c r="W433" s="69">
        <f t="shared" si="51"/>
        <v>27.737930303999999</v>
      </c>
      <c r="X433" s="69">
        <f t="shared" si="51"/>
        <v>3.962561472</v>
      </c>
      <c r="Y433" s="69">
        <f t="shared" si="51"/>
        <v>3.7210411957582581</v>
      </c>
      <c r="Z433" s="69">
        <f t="shared" si="51"/>
        <v>3.4358641889652888</v>
      </c>
      <c r="AA433" s="69">
        <f t="shared" si="51"/>
        <v>1.9887036126669129</v>
      </c>
      <c r="AB433" s="69">
        <f t="shared" si="51"/>
        <v>0</v>
      </c>
      <c r="AC433" s="69">
        <f t="shared" si="51"/>
        <v>0</v>
      </c>
      <c r="AD433" s="69">
        <f t="shared" si="51"/>
        <v>0</v>
      </c>
      <c r="AE433" s="69">
        <f t="shared" si="51"/>
        <v>0</v>
      </c>
      <c r="AF433" s="69">
        <f t="shared" si="51"/>
        <v>0</v>
      </c>
      <c r="AG433" s="69">
        <f t="shared" si="51"/>
        <v>0</v>
      </c>
      <c r="AH433" s="69">
        <f t="shared" si="51"/>
        <v>0</v>
      </c>
      <c r="AI433" s="69">
        <f t="shared" si="51"/>
        <v>0</v>
      </c>
      <c r="AJ433" s="69">
        <f t="shared" si="51"/>
        <v>0</v>
      </c>
      <c r="AK433" s="69">
        <f t="shared" si="51"/>
        <v>0</v>
      </c>
      <c r="AL433" s="69">
        <f t="shared" si="51"/>
        <v>0</v>
      </c>
      <c r="AM433" s="69">
        <f t="shared" si="51"/>
        <v>0</v>
      </c>
      <c r="AN433" s="69">
        <f t="shared" si="51"/>
        <v>0</v>
      </c>
      <c r="AO433" s="69">
        <f t="shared" si="51"/>
        <v>0</v>
      </c>
      <c r="AP433" s="69">
        <f t="shared" si="51"/>
        <v>0</v>
      </c>
      <c r="AQ433" s="69">
        <f t="shared" si="51"/>
        <v>0</v>
      </c>
      <c r="AR433" s="69">
        <f t="shared" si="51"/>
        <v>0</v>
      </c>
    </row>
    <row r="435" spans="10:44" ht="18.75" x14ac:dyDescent="0.3">
      <c r="K435" s="34" t="str">
        <f>+Produccion_UO!K435</f>
        <v>10.2.1.2 Electricidad por AUTOGENERACION con Petróleo para TRANSPORTE</v>
      </c>
      <c r="L435" s="34"/>
    </row>
    <row r="436" spans="10:44" x14ac:dyDescent="0.25">
      <c r="J436" s="106" t="s">
        <v>348</v>
      </c>
      <c r="K436" s="56" t="s">
        <v>389</v>
      </c>
      <c r="L436" s="158"/>
    </row>
    <row r="437" spans="10:44" x14ac:dyDescent="0.25">
      <c r="J437" s="15"/>
      <c r="K437" s="23"/>
      <c r="L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</row>
    <row r="438" spans="10:44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0:44" x14ac:dyDescent="0.25">
      <c r="J439" s="24" t="s">
        <v>78</v>
      </c>
      <c r="K439" s="54" t="s">
        <v>451</v>
      </c>
      <c r="L439" s="167" t="s">
        <v>678</v>
      </c>
      <c r="M439" s="21">
        <f>+Produccion_UO!M439</f>
        <v>0</v>
      </c>
      <c r="N439" s="21">
        <f>+Produccion_UO!N439</f>
        <v>0</v>
      </c>
      <c r="O439" s="21">
        <f>+Produccion_UO!O439</f>
        <v>0</v>
      </c>
      <c r="P439" s="21">
        <f>+Produccion_UO!P439</f>
        <v>0</v>
      </c>
      <c r="Q439" s="21">
        <f>+Produccion_UO!Q439</f>
        <v>0</v>
      </c>
      <c r="R439" s="21">
        <f>+Produccion_UO!R439</f>
        <v>0</v>
      </c>
      <c r="S439" s="21">
        <f>+Produccion_UO!S439</f>
        <v>0</v>
      </c>
      <c r="T439" s="21">
        <f>+Produccion_UO!T439</f>
        <v>0</v>
      </c>
      <c r="U439" s="21">
        <f>+Produccion_UO!U439</f>
        <v>0</v>
      </c>
      <c r="V439" s="21">
        <f>+Produccion_UO!V439</f>
        <v>0</v>
      </c>
      <c r="W439" s="21">
        <f>+Produccion_UO!W439</f>
        <v>0</v>
      </c>
      <c r="X439" s="21">
        <f>+Produccion_UO!X439</f>
        <v>0</v>
      </c>
      <c r="Y439" s="21">
        <f>+Produccion_UO!Y439</f>
        <v>0</v>
      </c>
      <c r="Z439" s="21">
        <f>+Produccion_UO!Z439</f>
        <v>0</v>
      </c>
      <c r="AA439" s="21">
        <f>+Produccion_UO!AA439</f>
        <v>0</v>
      </c>
      <c r="AB439" s="21">
        <f>+Produccion_UO!AB439</f>
        <v>0</v>
      </c>
      <c r="AC439" s="21">
        <f>+Produccion_UO!AC439</f>
        <v>0</v>
      </c>
      <c r="AD439" s="21">
        <f>+Produccion_UO!AD439</f>
        <v>0</v>
      </c>
      <c r="AE439" s="21">
        <f>+Produccion_UO!AE439</f>
        <v>0</v>
      </c>
      <c r="AF439" s="21">
        <f>+Produccion_UO!AF439</f>
        <v>0</v>
      </c>
      <c r="AG439" s="21">
        <f>+Produccion_UO!AG439</f>
        <v>0</v>
      </c>
      <c r="AH439" s="21">
        <f>+Produccion_UO!AH439</f>
        <v>0</v>
      </c>
      <c r="AI439" s="21">
        <f>+Produccion_UO!AI439</f>
        <v>0</v>
      </c>
      <c r="AJ439" s="21">
        <f>+Produccion_UO!AJ439</f>
        <v>0</v>
      </c>
      <c r="AK439" s="21">
        <f>+Produccion_UO!AK439</f>
        <v>0</v>
      </c>
      <c r="AL439" s="21">
        <f>+Produccion_UO!AL439</f>
        <v>0</v>
      </c>
      <c r="AM439" s="21">
        <f>+Produccion_UO!AM439</f>
        <v>0</v>
      </c>
      <c r="AN439" s="21">
        <f>+Produccion_UO!AN439</f>
        <v>0</v>
      </c>
      <c r="AO439" s="21">
        <f>+Produccion_UO!AO439</f>
        <v>0</v>
      </c>
      <c r="AP439" s="21">
        <f>+Produccion_UO!AP439</f>
        <v>0</v>
      </c>
      <c r="AQ439" s="21">
        <f>+Produccion_UO!AQ439</f>
        <v>0</v>
      </c>
      <c r="AR439" s="21">
        <f>+Produccion_UO!AR439</f>
        <v>0</v>
      </c>
    </row>
    <row r="440" spans="10:44" x14ac:dyDescent="0.25">
      <c r="J440" s="24" t="s">
        <v>79</v>
      </c>
      <c r="K440" s="56" t="s">
        <v>206</v>
      </c>
      <c r="L440" s="167" t="s">
        <v>679</v>
      </c>
      <c r="M440" s="21">
        <f>+Produccion_UO!M440+Produccion_UO!M441</f>
        <v>95.101475327999992</v>
      </c>
      <c r="N440" s="21">
        <f>+Produccion_UO!N440+Produccion_UO!N441</f>
        <v>0.34236531118079999</v>
      </c>
      <c r="O440" s="21">
        <f>+Produccion_UO!O440+Produccion_UO!O441</f>
        <v>0.34236531118079999</v>
      </c>
      <c r="P440" s="21">
        <f>+Produccion_UO!P440+Produccion_UO!P441</f>
        <v>0.34236531118079999</v>
      </c>
      <c r="Q440" s="21">
        <f>+Produccion_UO!Q440+Produccion_UO!Q441</f>
        <v>0.34236531118079999</v>
      </c>
      <c r="R440" s="21">
        <f>+Produccion_UO!R440+Produccion_UO!R441</f>
        <v>0.34236531118079999</v>
      </c>
      <c r="S440" s="21">
        <f>+Produccion_UO!S440+Produccion_UO!S441</f>
        <v>0.34236531118079999</v>
      </c>
      <c r="T440" s="21">
        <f>+Produccion_UO!T440+Produccion_UO!T441</f>
        <v>0.34236531118079999</v>
      </c>
      <c r="U440" s="21">
        <f>+Produccion_UO!U440+Produccion_UO!U441</f>
        <v>0.34236531118079999</v>
      </c>
      <c r="V440" s="21">
        <f>+Produccion_UO!V440+Produccion_UO!V441</f>
        <v>0.34236531118079999</v>
      </c>
      <c r="W440" s="21">
        <f>+Produccion_UO!W440+Produccion_UO!W441</f>
        <v>0.34236531118079999</v>
      </c>
      <c r="X440" s="21">
        <f>+Produccion_UO!X440+Produccion_UO!X441</f>
        <v>0.34236531118079999</v>
      </c>
      <c r="Y440" s="21">
        <f>+Produccion_UO!Y440+Produccion_UO!Y441</f>
        <v>0.34236531118079999</v>
      </c>
      <c r="Z440" s="21">
        <f>+Produccion_UO!Z440+Produccion_UO!Z441</f>
        <v>0.34236531118079999</v>
      </c>
      <c r="AA440" s="21">
        <f>+Produccion_UO!AA440+Produccion_UO!AA441</f>
        <v>0</v>
      </c>
      <c r="AB440" s="21">
        <f>+Produccion_UO!AB440+Produccion_UO!AB441</f>
        <v>0</v>
      </c>
      <c r="AC440" s="21">
        <f>+Produccion_UO!AC440+Produccion_UO!AC441</f>
        <v>0</v>
      </c>
      <c r="AD440" s="21">
        <f>+Produccion_UO!AD440+Produccion_UO!AD441</f>
        <v>0</v>
      </c>
      <c r="AE440" s="21">
        <f>+Produccion_UO!AE440+Produccion_UO!AE441</f>
        <v>0</v>
      </c>
      <c r="AF440" s="21">
        <f>+Produccion_UO!AF440+Produccion_UO!AF441</f>
        <v>0</v>
      </c>
      <c r="AG440" s="21">
        <f>+Produccion_UO!AG440+Produccion_UO!AG441</f>
        <v>0</v>
      </c>
      <c r="AH440" s="21">
        <f>+Produccion_UO!AH440+Produccion_UO!AH441</f>
        <v>0</v>
      </c>
      <c r="AI440" s="21">
        <f>+Produccion_UO!AI440+Produccion_UO!AI441</f>
        <v>0</v>
      </c>
      <c r="AJ440" s="21">
        <f>+Produccion_UO!AJ440+Produccion_UO!AJ441</f>
        <v>0</v>
      </c>
      <c r="AK440" s="21">
        <f>+Produccion_UO!AK440+Produccion_UO!AK441</f>
        <v>0</v>
      </c>
      <c r="AL440" s="21">
        <f>+Produccion_UO!AL440+Produccion_UO!AL441</f>
        <v>0</v>
      </c>
      <c r="AM440" s="21">
        <f>+Produccion_UO!AM440+Produccion_UO!AM441</f>
        <v>0</v>
      </c>
      <c r="AN440" s="21">
        <f>+Produccion_UO!AN440+Produccion_UO!AN441</f>
        <v>0</v>
      </c>
      <c r="AO440" s="21">
        <f>+Produccion_UO!AO440+Produccion_UO!AO441</f>
        <v>0</v>
      </c>
      <c r="AP440" s="21">
        <f>+Produccion_UO!AP440+Produccion_UO!AP441</f>
        <v>0</v>
      </c>
      <c r="AQ440" s="21">
        <f>+Produccion_UO!AQ440+Produccion_UO!AQ441</f>
        <v>0</v>
      </c>
      <c r="AR440" s="21">
        <f>+Produccion_UO!AR440+Produccion_UO!AR441</f>
        <v>0</v>
      </c>
    </row>
    <row r="441" spans="10:44" x14ac:dyDescent="0.25">
      <c r="J441" s="24"/>
      <c r="K441" s="54"/>
      <c r="L441" s="168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</row>
    <row r="442" spans="10:44" x14ac:dyDescent="0.25">
      <c r="J442" s="24" t="s">
        <v>80</v>
      </c>
      <c r="K442" s="54" t="s">
        <v>207</v>
      </c>
      <c r="L442" s="167" t="s">
        <v>683</v>
      </c>
      <c r="M442" s="21">
        <f>+Produccion_UO!M442</f>
        <v>3.1399358519840277</v>
      </c>
      <c r="N442" s="21">
        <f>+Produccion_UO!N442</f>
        <v>2.9671252599226112</v>
      </c>
      <c r="O442" s="21">
        <f>+Produccion_UO!O442</f>
        <v>2.8367021715743612</v>
      </c>
      <c r="P442" s="21">
        <f>+Produccion_UO!P442</f>
        <v>2.7062790832261165</v>
      </c>
      <c r="Q442" s="21">
        <f>+Produccion_UO!Q442</f>
        <v>2.5758559948778692</v>
      </c>
      <c r="R442" s="21">
        <f>+Produccion_UO!R442</f>
        <v>2.4454329065296245</v>
      </c>
      <c r="S442" s="21">
        <f>+Produccion_UO!S442</f>
        <v>2.3150098181813776</v>
      </c>
      <c r="T442" s="21">
        <f>+Produccion_UO!T442</f>
        <v>0.2637430257221689</v>
      </c>
      <c r="U442" s="21">
        <f>+Produccion_UO!U442</f>
        <v>0</v>
      </c>
      <c r="V442" s="21">
        <f>+Produccion_UO!V442</f>
        <v>0</v>
      </c>
      <c r="W442" s="21">
        <f>+Produccion_UO!W442</f>
        <v>0</v>
      </c>
      <c r="X442" s="21">
        <f>+Produccion_UO!X442</f>
        <v>0</v>
      </c>
      <c r="Y442" s="21">
        <f>+Produccion_UO!Y442</f>
        <v>0</v>
      </c>
      <c r="Z442" s="21">
        <f>+Produccion_UO!Z442</f>
        <v>0</v>
      </c>
      <c r="AA442" s="21">
        <f>+Produccion_UO!AA442</f>
        <v>0</v>
      </c>
      <c r="AB442" s="21">
        <f>+Produccion_UO!AB442</f>
        <v>0</v>
      </c>
      <c r="AC442" s="21">
        <f>+Produccion_UO!AC442</f>
        <v>0</v>
      </c>
      <c r="AD442" s="21">
        <f>+Produccion_UO!AD442</f>
        <v>0</v>
      </c>
      <c r="AE442" s="21">
        <f>+Produccion_UO!AE442</f>
        <v>0</v>
      </c>
      <c r="AF442" s="21">
        <f>+Produccion_UO!AF442</f>
        <v>0</v>
      </c>
      <c r="AG442" s="21">
        <f>+Produccion_UO!AG442</f>
        <v>0</v>
      </c>
      <c r="AH442" s="21">
        <f>+Produccion_UO!AH442</f>
        <v>0</v>
      </c>
      <c r="AI442" s="21">
        <f>+Produccion_UO!AI442</f>
        <v>0</v>
      </c>
      <c r="AJ442" s="21">
        <f>+Produccion_UO!AJ442</f>
        <v>0</v>
      </c>
      <c r="AK442" s="21">
        <f>+Produccion_UO!AK442</f>
        <v>0</v>
      </c>
      <c r="AL442" s="21">
        <f>+Produccion_UO!AL442</f>
        <v>0</v>
      </c>
      <c r="AM442" s="21">
        <f>+Produccion_UO!AM442</f>
        <v>0</v>
      </c>
      <c r="AN442" s="21">
        <f>+Produccion_UO!AN442</f>
        <v>0</v>
      </c>
      <c r="AO442" s="21">
        <f>+Produccion_UO!AO442</f>
        <v>0</v>
      </c>
      <c r="AP442" s="21">
        <f>+Produccion_UO!AP442</f>
        <v>0</v>
      </c>
      <c r="AQ442" s="21">
        <f>+Produccion_UO!AQ442</f>
        <v>0</v>
      </c>
      <c r="AR442" s="21">
        <f>+Produccion_UO!AR442</f>
        <v>0</v>
      </c>
    </row>
    <row r="443" spans="10:44" x14ac:dyDescent="0.25">
      <c r="J443" s="24" t="s">
        <v>81</v>
      </c>
      <c r="K443" s="54" t="s">
        <v>208</v>
      </c>
      <c r="L443" s="167" t="s">
        <v>681</v>
      </c>
      <c r="M443" s="21">
        <f>+Produccion_UO!M443</f>
        <v>31.700491776</v>
      </c>
      <c r="N443" s="21">
        <f>+Produccion_UO!N443</f>
        <v>31.700491776</v>
      </c>
      <c r="O443" s="21">
        <f>+Produccion_UO!O443</f>
        <v>31.700491776</v>
      </c>
      <c r="P443" s="21">
        <f>+Produccion_UO!P443</f>
        <v>31.700491776</v>
      </c>
      <c r="Q443" s="21">
        <f>+Produccion_UO!Q443</f>
        <v>31.700491776</v>
      </c>
      <c r="R443" s="21">
        <f>+Produccion_UO!R443</f>
        <v>31.700491776</v>
      </c>
      <c r="S443" s="21">
        <f>+Produccion_UO!S443</f>
        <v>31.700491776</v>
      </c>
      <c r="T443" s="21">
        <f>+Produccion_UO!T443</f>
        <v>31.700491776</v>
      </c>
      <c r="U443" s="21">
        <f>+Produccion_UO!U443</f>
        <v>30.35582410216</v>
      </c>
      <c r="V443" s="21">
        <f>+Produccion_UO!V443</f>
        <v>0</v>
      </c>
      <c r="W443" s="21">
        <f>+Produccion_UO!W443</f>
        <v>0</v>
      </c>
      <c r="X443" s="21">
        <f>+Produccion_UO!X443</f>
        <v>0</v>
      </c>
      <c r="Y443" s="21">
        <f>+Produccion_UO!Y443</f>
        <v>0</v>
      </c>
      <c r="Z443" s="21">
        <f>+Produccion_UO!Z443</f>
        <v>0</v>
      </c>
      <c r="AA443" s="21">
        <f>+Produccion_UO!AA443</f>
        <v>0</v>
      </c>
      <c r="AB443" s="21">
        <f>+Produccion_UO!AB443</f>
        <v>0</v>
      </c>
      <c r="AC443" s="21">
        <f>+Produccion_UO!AC443</f>
        <v>0</v>
      </c>
      <c r="AD443" s="21">
        <f>+Produccion_UO!AD443</f>
        <v>0</v>
      </c>
      <c r="AE443" s="21">
        <f>+Produccion_UO!AE443</f>
        <v>0</v>
      </c>
      <c r="AF443" s="21">
        <f>+Produccion_UO!AF443</f>
        <v>0</v>
      </c>
      <c r="AG443" s="21">
        <f>+Produccion_UO!AG443</f>
        <v>0</v>
      </c>
      <c r="AH443" s="21">
        <f>+Produccion_UO!AH443</f>
        <v>0</v>
      </c>
      <c r="AI443" s="21">
        <f>+Produccion_UO!AI443</f>
        <v>0</v>
      </c>
      <c r="AJ443" s="21">
        <f>+Produccion_UO!AJ443</f>
        <v>0</v>
      </c>
      <c r="AK443" s="21">
        <f>+Produccion_UO!AK443</f>
        <v>0</v>
      </c>
      <c r="AL443" s="21">
        <f>+Produccion_UO!AL443</f>
        <v>0</v>
      </c>
      <c r="AM443" s="21">
        <f>+Produccion_UO!AM443</f>
        <v>0</v>
      </c>
      <c r="AN443" s="21">
        <f>+Produccion_UO!AN443</f>
        <v>0</v>
      </c>
      <c r="AO443" s="21">
        <f>+Produccion_UO!AO443</f>
        <v>0</v>
      </c>
      <c r="AP443" s="21">
        <f>+Produccion_UO!AP443</f>
        <v>0</v>
      </c>
      <c r="AQ443" s="21">
        <f>+Produccion_UO!AQ443</f>
        <v>0</v>
      </c>
      <c r="AR443" s="21">
        <f>+Produccion_UO!AR443</f>
        <v>0</v>
      </c>
    </row>
    <row r="444" spans="10:44" x14ac:dyDescent="0.25">
      <c r="J444" s="24" t="s">
        <v>82</v>
      </c>
      <c r="K444" s="54" t="s">
        <v>284</v>
      </c>
      <c r="L444" s="167" t="s">
        <v>682</v>
      </c>
      <c r="M444" s="21">
        <f>+Produccion_UO!M444</f>
        <v>12.327969024</v>
      </c>
      <c r="N444" s="21">
        <f>+Produccion_UO!N444</f>
        <v>12.180733099981083</v>
      </c>
      <c r="O444" s="21">
        <f>+Produccion_UO!O444</f>
        <v>11.460871386455695</v>
      </c>
      <c r="P444" s="21">
        <f>+Produccion_UO!P444</f>
        <v>10.741009672930305</v>
      </c>
      <c r="Q444" s="21">
        <f>+Produccion_UO!Q444</f>
        <v>10.021147959404917</v>
      </c>
      <c r="R444" s="21">
        <f>+Produccion_UO!R444</f>
        <v>8.9757899225395281</v>
      </c>
      <c r="S444" s="21">
        <f>+Produccion_UO!S444</f>
        <v>7.9667909100953054</v>
      </c>
      <c r="T444" s="21">
        <f>+Produccion_UO!T444</f>
        <v>7.1334578330362772</v>
      </c>
      <c r="U444" s="21">
        <f>+Produccion_UO!U444</f>
        <v>6.30012475597725</v>
      </c>
      <c r="V444" s="21">
        <f>+Produccion_UO!V444</f>
        <v>5.5054091654124164</v>
      </c>
      <c r="W444" s="21">
        <f>+Produccion_UO!W444</f>
        <v>4.7106935748475829</v>
      </c>
      <c r="X444" s="21">
        <f>+Produccion_UO!X444</f>
        <v>3.9159779842827502</v>
      </c>
      <c r="Y444" s="21">
        <f>+Produccion_UO!Y444</f>
        <v>3.5046877612865277</v>
      </c>
      <c r="Z444" s="21">
        <f>+Produccion_UO!Z444</f>
        <v>3.0933975382903056</v>
      </c>
      <c r="AA444" s="21">
        <f>+Produccion_UO!AA444</f>
        <v>0</v>
      </c>
      <c r="AB444" s="21">
        <f>+Produccion_UO!AB444</f>
        <v>0</v>
      </c>
      <c r="AC444" s="21">
        <f>+Produccion_UO!AC444</f>
        <v>0</v>
      </c>
      <c r="AD444" s="21">
        <f>+Produccion_UO!AD444</f>
        <v>0</v>
      </c>
      <c r="AE444" s="21">
        <f>+Produccion_UO!AE444</f>
        <v>0</v>
      </c>
      <c r="AF444" s="21">
        <f>+Produccion_UO!AF444</f>
        <v>0</v>
      </c>
      <c r="AG444" s="21">
        <f>+Produccion_UO!AG444</f>
        <v>0</v>
      </c>
      <c r="AH444" s="21">
        <f>+Produccion_UO!AH444</f>
        <v>0</v>
      </c>
      <c r="AI444" s="21">
        <f>+Produccion_UO!AI444</f>
        <v>0</v>
      </c>
      <c r="AJ444" s="21">
        <f>+Produccion_UO!AJ444</f>
        <v>0</v>
      </c>
      <c r="AK444" s="21">
        <f>+Produccion_UO!AK444</f>
        <v>0</v>
      </c>
      <c r="AL444" s="21">
        <f>+Produccion_UO!AL444</f>
        <v>0</v>
      </c>
      <c r="AM444" s="21">
        <f>+Produccion_UO!AM444</f>
        <v>0</v>
      </c>
      <c r="AN444" s="21">
        <f>+Produccion_UO!AN444</f>
        <v>0</v>
      </c>
      <c r="AO444" s="21">
        <f>+Produccion_UO!AO444</f>
        <v>0</v>
      </c>
      <c r="AP444" s="21">
        <f>+Produccion_UO!AP444</f>
        <v>0</v>
      </c>
      <c r="AQ444" s="21">
        <f>+Produccion_UO!AQ444</f>
        <v>0</v>
      </c>
      <c r="AR444" s="21">
        <f>+Produccion_UO!AR444</f>
        <v>0</v>
      </c>
    </row>
    <row r="445" spans="10:44" x14ac:dyDescent="0.25">
      <c r="J445" s="24" t="s">
        <v>83</v>
      </c>
      <c r="K445" s="54" t="s">
        <v>209</v>
      </c>
      <c r="L445" s="167" t="s">
        <v>680</v>
      </c>
      <c r="M445" s="21">
        <f>+Produccion_UO!M445</f>
        <v>3.5222768640000002</v>
      </c>
      <c r="N445" s="21">
        <f>+Produccion_UO!N445</f>
        <v>3.5222768640000002</v>
      </c>
      <c r="O445" s="21">
        <f>+Produccion_UO!O445</f>
        <v>3.5222768640000002</v>
      </c>
      <c r="P445" s="21">
        <f>+Produccion_UO!P445</f>
        <v>3.5222768640000002</v>
      </c>
      <c r="Q445" s="21">
        <f>+Produccion_UO!Q445</f>
        <v>3.5222768640000002</v>
      </c>
      <c r="R445" s="21">
        <f>+Produccion_UO!R445</f>
        <v>3.5222768640000002</v>
      </c>
      <c r="S445" s="21">
        <f>+Produccion_UO!S445</f>
        <v>3.5222768640000002</v>
      </c>
      <c r="T445" s="21">
        <f>+Produccion_UO!T445</f>
        <v>3.5222768640000002</v>
      </c>
      <c r="U445" s="21">
        <f>+Produccion_UO!U445</f>
        <v>3.5222768640000002</v>
      </c>
      <c r="V445" s="21">
        <f>+Produccion_UO!V445</f>
        <v>3.5222768640000002</v>
      </c>
      <c r="W445" s="21">
        <f>+Produccion_UO!W445</f>
        <v>3.5222768640000002</v>
      </c>
      <c r="X445" s="21">
        <f>+Produccion_UO!X445</f>
        <v>3.5222768640000002</v>
      </c>
      <c r="Y445" s="21">
        <f>+Produccion_UO!Y445</f>
        <v>3.5222768640000002</v>
      </c>
      <c r="Z445" s="21">
        <f>+Produccion_UO!Z445</f>
        <v>3.5222768640000002</v>
      </c>
      <c r="AA445" s="21">
        <f>+Produccion_UO!AA445</f>
        <v>1.7466140924004026</v>
      </c>
      <c r="AB445" s="21">
        <f>+Produccion_UO!AB445</f>
        <v>0</v>
      </c>
      <c r="AC445" s="21">
        <f>+Produccion_UO!AC445</f>
        <v>0</v>
      </c>
      <c r="AD445" s="21">
        <f>+Produccion_UO!AD445</f>
        <v>0</v>
      </c>
      <c r="AE445" s="21">
        <f>+Produccion_UO!AE445</f>
        <v>0</v>
      </c>
      <c r="AF445" s="21">
        <f>+Produccion_UO!AF445</f>
        <v>0</v>
      </c>
      <c r="AG445" s="21">
        <f>+Produccion_UO!AG445</f>
        <v>0</v>
      </c>
      <c r="AH445" s="21">
        <f>+Produccion_UO!AH445</f>
        <v>0</v>
      </c>
      <c r="AI445" s="21">
        <f>+Produccion_UO!AI445</f>
        <v>0</v>
      </c>
      <c r="AJ445" s="21">
        <f>+Produccion_UO!AJ445</f>
        <v>0</v>
      </c>
      <c r="AK445" s="21">
        <f>+Produccion_UO!AK445</f>
        <v>0</v>
      </c>
      <c r="AL445" s="21">
        <f>+Produccion_UO!AL445</f>
        <v>0</v>
      </c>
      <c r="AM445" s="21">
        <f>+Produccion_UO!AM445</f>
        <v>0</v>
      </c>
      <c r="AN445" s="21">
        <f>+Produccion_UO!AN445</f>
        <v>0</v>
      </c>
      <c r="AO445" s="21">
        <f>+Produccion_UO!AO445</f>
        <v>0</v>
      </c>
      <c r="AP445" s="21">
        <f>+Produccion_UO!AP445</f>
        <v>0</v>
      </c>
      <c r="AQ445" s="21">
        <f>+Produccion_UO!AQ445</f>
        <v>0</v>
      </c>
      <c r="AR445" s="21">
        <f>+Produccion_UO!AR445</f>
        <v>0</v>
      </c>
    </row>
    <row r="446" spans="10:44" x14ac:dyDescent="0.25">
      <c r="J446" s="68"/>
      <c r="K446" s="68"/>
      <c r="L446" s="68"/>
      <c r="M446" s="69">
        <f>+SUM(M439:M445)</f>
        <v>145.79214884398402</v>
      </c>
      <c r="N446" s="69">
        <f t="shared" ref="N446" si="52">+SUM(N439:N445)</f>
        <v>50.712992311084491</v>
      </c>
      <c r="O446" s="69">
        <f t="shared" ref="O446:AR446" si="53">+SUM(O439:O445)</f>
        <v>49.86270750921085</v>
      </c>
      <c r="P446" s="69">
        <f t="shared" si="53"/>
        <v>49.012422707337215</v>
      </c>
      <c r="Q446" s="69">
        <f t="shared" si="53"/>
        <v>48.162137905463588</v>
      </c>
      <c r="R446" s="69">
        <f t="shared" si="53"/>
        <v>46.986356780249949</v>
      </c>
      <c r="S446" s="69">
        <f t="shared" si="53"/>
        <v>45.846934679457483</v>
      </c>
      <c r="T446" s="69">
        <f t="shared" si="53"/>
        <v>42.962334809939243</v>
      </c>
      <c r="U446" s="69">
        <f t="shared" si="53"/>
        <v>40.520591033318048</v>
      </c>
      <c r="V446" s="69">
        <f t="shared" si="53"/>
        <v>9.3700513405932178</v>
      </c>
      <c r="W446" s="69">
        <f t="shared" si="53"/>
        <v>8.5753357500283833</v>
      </c>
      <c r="X446" s="69">
        <f t="shared" si="53"/>
        <v>7.7806201594635507</v>
      </c>
      <c r="Y446" s="69">
        <f t="shared" si="53"/>
        <v>7.3693299364673273</v>
      </c>
      <c r="Z446" s="69">
        <f t="shared" si="53"/>
        <v>6.9580397134711056</v>
      </c>
      <c r="AA446" s="69">
        <f t="shared" si="53"/>
        <v>1.7466140924004026</v>
      </c>
      <c r="AB446" s="69">
        <f t="shared" si="53"/>
        <v>0</v>
      </c>
      <c r="AC446" s="69">
        <f t="shared" si="53"/>
        <v>0</v>
      </c>
      <c r="AD446" s="69">
        <f t="shared" si="53"/>
        <v>0</v>
      </c>
      <c r="AE446" s="69">
        <f t="shared" si="53"/>
        <v>0</v>
      </c>
      <c r="AF446" s="69">
        <f t="shared" si="53"/>
        <v>0</v>
      </c>
      <c r="AG446" s="69">
        <f t="shared" si="53"/>
        <v>0</v>
      </c>
      <c r="AH446" s="69">
        <f t="shared" si="53"/>
        <v>0</v>
      </c>
      <c r="AI446" s="69">
        <f t="shared" si="53"/>
        <v>0</v>
      </c>
      <c r="AJ446" s="69">
        <f t="shared" si="53"/>
        <v>0</v>
      </c>
      <c r="AK446" s="69">
        <f t="shared" si="53"/>
        <v>0</v>
      </c>
      <c r="AL446" s="69">
        <f t="shared" si="53"/>
        <v>0</v>
      </c>
      <c r="AM446" s="69">
        <f t="shared" si="53"/>
        <v>0</v>
      </c>
      <c r="AN446" s="69">
        <f t="shared" si="53"/>
        <v>0</v>
      </c>
      <c r="AO446" s="69">
        <f t="shared" si="53"/>
        <v>0</v>
      </c>
      <c r="AP446" s="69">
        <f t="shared" si="53"/>
        <v>0</v>
      </c>
      <c r="AQ446" s="69">
        <f t="shared" si="53"/>
        <v>0</v>
      </c>
      <c r="AR446" s="69">
        <f t="shared" si="53"/>
        <v>0</v>
      </c>
    </row>
    <row r="448" spans="10:44" ht="18.75" x14ac:dyDescent="0.3">
      <c r="K448" s="34" t="str">
        <f>+Produccion_UO!K448</f>
        <v>10.2.1.3 Electricidad por AUTOGENERACION con Diésel para TRANSPORTE</v>
      </c>
      <c r="L448" s="34"/>
    </row>
    <row r="449" spans="10:44" x14ac:dyDescent="0.25">
      <c r="J449" s="106" t="s">
        <v>348</v>
      </c>
      <c r="K449" s="56" t="s">
        <v>389</v>
      </c>
      <c r="L449" s="158"/>
    </row>
    <row r="450" spans="10:44" x14ac:dyDescent="0.25">
      <c r="J450" s="15"/>
      <c r="K450" s="23"/>
      <c r="L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</row>
    <row r="451" spans="10:44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0:44" x14ac:dyDescent="0.25">
      <c r="J452" s="24" t="s">
        <v>78</v>
      </c>
      <c r="K452" s="54" t="s">
        <v>452</v>
      </c>
      <c r="L452" s="167" t="s">
        <v>678</v>
      </c>
      <c r="M452" s="21">
        <f>+Produccion_UO!M452</f>
        <v>0</v>
      </c>
      <c r="N452" s="21">
        <f>+Produccion_UO!N452</f>
        <v>0</v>
      </c>
      <c r="O452" s="21">
        <f>+Produccion_UO!O452</f>
        <v>0</v>
      </c>
      <c r="P452" s="21">
        <f>+Produccion_UO!P452</f>
        <v>0</v>
      </c>
      <c r="Q452" s="21">
        <f>+Produccion_UO!Q452</f>
        <v>0</v>
      </c>
      <c r="R452" s="21">
        <f>+Produccion_UO!R452</f>
        <v>0</v>
      </c>
      <c r="S452" s="21">
        <f>+Produccion_UO!S452</f>
        <v>0</v>
      </c>
      <c r="T452" s="21">
        <f>+Produccion_UO!T452</f>
        <v>0</v>
      </c>
      <c r="U452" s="21">
        <f>+Produccion_UO!U452</f>
        <v>0</v>
      </c>
      <c r="V452" s="21">
        <f>+Produccion_UO!V452</f>
        <v>0</v>
      </c>
      <c r="W452" s="21">
        <f>+Produccion_UO!W452</f>
        <v>0</v>
      </c>
      <c r="X452" s="21">
        <f>+Produccion_UO!X452</f>
        <v>0</v>
      </c>
      <c r="Y452" s="21">
        <f>+Produccion_UO!Y452</f>
        <v>0</v>
      </c>
      <c r="Z452" s="21">
        <f>+Produccion_UO!Z452</f>
        <v>0</v>
      </c>
      <c r="AA452" s="21">
        <f>+Produccion_UO!AA452</f>
        <v>0</v>
      </c>
      <c r="AB452" s="21">
        <f>+Produccion_UO!AB452</f>
        <v>0</v>
      </c>
      <c r="AC452" s="21">
        <f>+Produccion_UO!AC452</f>
        <v>0</v>
      </c>
      <c r="AD452" s="21">
        <f>+Produccion_UO!AD452</f>
        <v>0</v>
      </c>
      <c r="AE452" s="21">
        <f>+Produccion_UO!AE452</f>
        <v>0</v>
      </c>
      <c r="AF452" s="21">
        <f>+Produccion_UO!AF452</f>
        <v>0</v>
      </c>
      <c r="AG452" s="21">
        <f>+Produccion_UO!AG452</f>
        <v>0</v>
      </c>
      <c r="AH452" s="21">
        <f>+Produccion_UO!AH452</f>
        <v>0</v>
      </c>
      <c r="AI452" s="21">
        <f>+Produccion_UO!AI452</f>
        <v>0</v>
      </c>
      <c r="AJ452" s="21">
        <f>+Produccion_UO!AJ452</f>
        <v>0</v>
      </c>
      <c r="AK452" s="21">
        <f>+Produccion_UO!AK452</f>
        <v>0</v>
      </c>
      <c r="AL452" s="21">
        <f>+Produccion_UO!AL452</f>
        <v>0</v>
      </c>
      <c r="AM452" s="21">
        <f>+Produccion_UO!AM452</f>
        <v>0</v>
      </c>
      <c r="AN452" s="21">
        <f>+Produccion_UO!AN452</f>
        <v>0</v>
      </c>
      <c r="AO452" s="21">
        <f>+Produccion_UO!AO452</f>
        <v>0</v>
      </c>
      <c r="AP452" s="21">
        <f>+Produccion_UO!AP452</f>
        <v>0</v>
      </c>
      <c r="AQ452" s="21">
        <f>+Produccion_UO!AQ452</f>
        <v>0</v>
      </c>
      <c r="AR452" s="21">
        <f>+Produccion_UO!AR452</f>
        <v>0</v>
      </c>
    </row>
    <row r="453" spans="10:44" x14ac:dyDescent="0.25">
      <c r="J453" s="24" t="s">
        <v>79</v>
      </c>
      <c r="K453" s="56" t="s">
        <v>454</v>
      </c>
      <c r="L453" s="167" t="s">
        <v>679</v>
      </c>
      <c r="M453" s="21">
        <f>+Produccion_UO!M453+Produccion_UO!M454</f>
        <v>178.31526623999997</v>
      </c>
      <c r="N453" s="21">
        <f>+Produccion_UO!N453+Produccion_UO!N454</f>
        <v>178.31526623999997</v>
      </c>
      <c r="O453" s="21">
        <f>+Produccion_UO!O453+Produccion_UO!O454</f>
        <v>55.809212188329717</v>
      </c>
      <c r="P453" s="21">
        <f>+Produccion_UO!P453+Produccion_UO!P454</f>
        <v>0</v>
      </c>
      <c r="Q453" s="21">
        <f>+Produccion_UO!Q453+Produccion_UO!Q454</f>
        <v>0</v>
      </c>
      <c r="R453" s="21">
        <f>+Produccion_UO!R453+Produccion_UO!R454</f>
        <v>0</v>
      </c>
      <c r="S453" s="21">
        <f>+Produccion_UO!S453+Produccion_UO!S454</f>
        <v>0</v>
      </c>
      <c r="T453" s="21">
        <f>+Produccion_UO!T453+Produccion_UO!T454</f>
        <v>0</v>
      </c>
      <c r="U453" s="21">
        <f>+Produccion_UO!U453+Produccion_UO!U454</f>
        <v>0</v>
      </c>
      <c r="V453" s="21">
        <f>+Produccion_UO!V453+Produccion_UO!V454</f>
        <v>0</v>
      </c>
      <c r="W453" s="21">
        <f>+Produccion_UO!W453+Produccion_UO!W454</f>
        <v>0</v>
      </c>
      <c r="X453" s="21">
        <f>+Produccion_UO!X453+Produccion_UO!X454</f>
        <v>0</v>
      </c>
      <c r="Y453" s="21">
        <f>+Produccion_UO!Y453+Produccion_UO!Y454</f>
        <v>0</v>
      </c>
      <c r="Z453" s="21">
        <f>+Produccion_UO!Z453+Produccion_UO!Z454</f>
        <v>0</v>
      </c>
      <c r="AA453" s="21">
        <f>+Produccion_UO!AA453+Produccion_UO!AA454</f>
        <v>0</v>
      </c>
      <c r="AB453" s="21">
        <f>+Produccion_UO!AB453+Produccion_UO!AB454</f>
        <v>0</v>
      </c>
      <c r="AC453" s="21">
        <f>+Produccion_UO!AC453+Produccion_UO!AC454</f>
        <v>0</v>
      </c>
      <c r="AD453" s="21">
        <f>+Produccion_UO!AD453+Produccion_UO!AD454</f>
        <v>0</v>
      </c>
      <c r="AE453" s="21">
        <f>+Produccion_UO!AE453+Produccion_UO!AE454</f>
        <v>0</v>
      </c>
      <c r="AF453" s="21">
        <f>+Produccion_UO!AF453+Produccion_UO!AF454</f>
        <v>0</v>
      </c>
      <c r="AG453" s="21">
        <f>+Produccion_UO!AG453+Produccion_UO!AG454</f>
        <v>0</v>
      </c>
      <c r="AH453" s="21">
        <f>+Produccion_UO!AH453+Produccion_UO!AH454</f>
        <v>0</v>
      </c>
      <c r="AI453" s="21">
        <f>+Produccion_UO!AI453+Produccion_UO!AI454</f>
        <v>0</v>
      </c>
      <c r="AJ453" s="21">
        <f>+Produccion_UO!AJ453+Produccion_UO!AJ454</f>
        <v>0</v>
      </c>
      <c r="AK453" s="21">
        <f>+Produccion_UO!AK453+Produccion_UO!AK454</f>
        <v>0</v>
      </c>
      <c r="AL453" s="21">
        <f>+Produccion_UO!AL453+Produccion_UO!AL454</f>
        <v>0</v>
      </c>
      <c r="AM453" s="21">
        <f>+Produccion_UO!AM453+Produccion_UO!AM454</f>
        <v>0</v>
      </c>
      <c r="AN453" s="21">
        <f>+Produccion_UO!AN453+Produccion_UO!AN454</f>
        <v>0</v>
      </c>
      <c r="AO453" s="21">
        <f>+Produccion_UO!AO453+Produccion_UO!AO454</f>
        <v>0</v>
      </c>
      <c r="AP453" s="21">
        <f>+Produccion_UO!AP453+Produccion_UO!AP454</f>
        <v>0</v>
      </c>
      <c r="AQ453" s="21">
        <f>+Produccion_UO!AQ453+Produccion_UO!AQ454</f>
        <v>0</v>
      </c>
      <c r="AR453" s="21">
        <f>+Produccion_UO!AR453+Produccion_UO!AR454</f>
        <v>0</v>
      </c>
    </row>
    <row r="454" spans="10:44" x14ac:dyDescent="0.25">
      <c r="J454" s="24"/>
      <c r="K454" s="54"/>
      <c r="L454" s="168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</row>
    <row r="455" spans="10:44" x14ac:dyDescent="0.25">
      <c r="J455" s="24" t="s">
        <v>80</v>
      </c>
      <c r="K455" s="54" t="s">
        <v>281</v>
      </c>
      <c r="L455" s="167" t="s">
        <v>683</v>
      </c>
      <c r="M455" s="21">
        <f>+Produccion_UO!M455</f>
        <v>0</v>
      </c>
      <c r="N455" s="21">
        <f>+Produccion_UO!N455</f>
        <v>0</v>
      </c>
      <c r="O455" s="21">
        <f>+Produccion_UO!O455</f>
        <v>0</v>
      </c>
      <c r="P455" s="21">
        <f>+Produccion_UO!P455</f>
        <v>0</v>
      </c>
      <c r="Q455" s="21">
        <f>+Produccion_UO!Q455</f>
        <v>0</v>
      </c>
      <c r="R455" s="21">
        <f>+Produccion_UO!R455</f>
        <v>0</v>
      </c>
      <c r="S455" s="21">
        <f>+Produccion_UO!S455</f>
        <v>0</v>
      </c>
      <c r="T455" s="21">
        <f>+Produccion_UO!T455</f>
        <v>0</v>
      </c>
      <c r="U455" s="21">
        <f>+Produccion_UO!U455</f>
        <v>0</v>
      </c>
      <c r="V455" s="21">
        <f>+Produccion_UO!V455</f>
        <v>0</v>
      </c>
      <c r="W455" s="21">
        <f>+Produccion_UO!W455</f>
        <v>0</v>
      </c>
      <c r="X455" s="21">
        <f>+Produccion_UO!X455</f>
        <v>0</v>
      </c>
      <c r="Y455" s="21">
        <f>+Produccion_UO!Y455</f>
        <v>0</v>
      </c>
      <c r="Z455" s="21">
        <f>+Produccion_UO!Z455</f>
        <v>0</v>
      </c>
      <c r="AA455" s="21">
        <f>+Produccion_UO!AA455</f>
        <v>0</v>
      </c>
      <c r="AB455" s="21">
        <f>+Produccion_UO!AB455</f>
        <v>0</v>
      </c>
      <c r="AC455" s="21">
        <f>+Produccion_UO!AC455</f>
        <v>0</v>
      </c>
      <c r="AD455" s="21">
        <f>+Produccion_UO!AD455</f>
        <v>0</v>
      </c>
      <c r="AE455" s="21">
        <f>+Produccion_UO!AE455</f>
        <v>0</v>
      </c>
      <c r="AF455" s="21">
        <f>+Produccion_UO!AF455</f>
        <v>0</v>
      </c>
      <c r="AG455" s="21">
        <f>+Produccion_UO!AG455</f>
        <v>0</v>
      </c>
      <c r="AH455" s="21">
        <f>+Produccion_UO!AH455</f>
        <v>0</v>
      </c>
      <c r="AI455" s="21">
        <f>+Produccion_UO!AI455</f>
        <v>0</v>
      </c>
      <c r="AJ455" s="21">
        <f>+Produccion_UO!AJ455</f>
        <v>0</v>
      </c>
      <c r="AK455" s="21">
        <f>+Produccion_UO!AK455</f>
        <v>0</v>
      </c>
      <c r="AL455" s="21">
        <f>+Produccion_UO!AL455</f>
        <v>0</v>
      </c>
      <c r="AM455" s="21">
        <f>+Produccion_UO!AM455</f>
        <v>0</v>
      </c>
      <c r="AN455" s="21">
        <f>+Produccion_UO!AN455</f>
        <v>0</v>
      </c>
      <c r="AO455" s="21">
        <f>+Produccion_UO!AO455</f>
        <v>0</v>
      </c>
      <c r="AP455" s="21">
        <f>+Produccion_UO!AP455</f>
        <v>0</v>
      </c>
      <c r="AQ455" s="21">
        <f>+Produccion_UO!AQ455</f>
        <v>0</v>
      </c>
      <c r="AR455" s="21">
        <f>+Produccion_UO!AR455</f>
        <v>0</v>
      </c>
    </row>
    <row r="456" spans="10:44" x14ac:dyDescent="0.25">
      <c r="J456" s="24" t="s">
        <v>81</v>
      </c>
      <c r="K456" s="54" t="s">
        <v>282</v>
      </c>
      <c r="L456" s="167" t="s">
        <v>681</v>
      </c>
      <c r="M456" s="21">
        <f>+Produccion_UO!M456</f>
        <v>53.71455535126583</v>
      </c>
      <c r="N456" s="21">
        <f>+Produccion_UO!N456</f>
        <v>47.179608520302494</v>
      </c>
      <c r="O456" s="21">
        <f>+Produccion_UO!O456</f>
        <v>40.289312059146667</v>
      </c>
      <c r="P456" s="21">
        <f>+Produccion_UO!P456</f>
        <v>0</v>
      </c>
      <c r="Q456" s="21">
        <f>+Produccion_UO!Q456</f>
        <v>0</v>
      </c>
      <c r="R456" s="21">
        <f>+Produccion_UO!R456</f>
        <v>0</v>
      </c>
      <c r="S456" s="21">
        <f>+Produccion_UO!S456</f>
        <v>0</v>
      </c>
      <c r="T456" s="21">
        <f>+Produccion_UO!T456</f>
        <v>0</v>
      </c>
      <c r="U456" s="21">
        <f>+Produccion_UO!U456</f>
        <v>0</v>
      </c>
      <c r="V456" s="21">
        <f>+Produccion_UO!V456</f>
        <v>0</v>
      </c>
      <c r="W456" s="21">
        <f>+Produccion_UO!W456</f>
        <v>0</v>
      </c>
      <c r="X456" s="21">
        <f>+Produccion_UO!X456</f>
        <v>0</v>
      </c>
      <c r="Y456" s="21">
        <f>+Produccion_UO!Y456</f>
        <v>0</v>
      </c>
      <c r="Z456" s="21">
        <f>+Produccion_UO!Z456</f>
        <v>0</v>
      </c>
      <c r="AA456" s="21">
        <f>+Produccion_UO!AA456</f>
        <v>0</v>
      </c>
      <c r="AB456" s="21">
        <f>+Produccion_UO!AB456</f>
        <v>0</v>
      </c>
      <c r="AC456" s="21">
        <f>+Produccion_UO!AC456</f>
        <v>0</v>
      </c>
      <c r="AD456" s="21">
        <f>+Produccion_UO!AD456</f>
        <v>0</v>
      </c>
      <c r="AE456" s="21">
        <f>+Produccion_UO!AE456</f>
        <v>0</v>
      </c>
      <c r="AF456" s="21">
        <f>+Produccion_UO!AF456</f>
        <v>0</v>
      </c>
      <c r="AG456" s="21">
        <f>+Produccion_UO!AG456</f>
        <v>0</v>
      </c>
      <c r="AH456" s="21">
        <f>+Produccion_UO!AH456</f>
        <v>0</v>
      </c>
      <c r="AI456" s="21">
        <f>+Produccion_UO!AI456</f>
        <v>0</v>
      </c>
      <c r="AJ456" s="21">
        <f>+Produccion_UO!AJ456</f>
        <v>0</v>
      </c>
      <c r="AK456" s="21">
        <f>+Produccion_UO!AK456</f>
        <v>0</v>
      </c>
      <c r="AL456" s="21">
        <f>+Produccion_UO!AL456</f>
        <v>0</v>
      </c>
      <c r="AM456" s="21">
        <f>+Produccion_UO!AM456</f>
        <v>0</v>
      </c>
      <c r="AN456" s="21">
        <f>+Produccion_UO!AN456</f>
        <v>0</v>
      </c>
      <c r="AO456" s="21">
        <f>+Produccion_UO!AO456</f>
        <v>0</v>
      </c>
      <c r="AP456" s="21">
        <f>+Produccion_UO!AP456</f>
        <v>0</v>
      </c>
      <c r="AQ456" s="21">
        <f>+Produccion_UO!AQ456</f>
        <v>0</v>
      </c>
      <c r="AR456" s="21">
        <f>+Produccion_UO!AR456</f>
        <v>0</v>
      </c>
    </row>
    <row r="457" spans="10:44" x14ac:dyDescent="0.25">
      <c r="J457" s="24" t="s">
        <v>82</v>
      </c>
      <c r="K457" s="54" t="s">
        <v>283</v>
      </c>
      <c r="L457" s="167" t="s">
        <v>682</v>
      </c>
      <c r="M457" s="21">
        <f>+Produccion_UO!M457</f>
        <v>0.9988618814990361</v>
      </c>
      <c r="N457" s="21">
        <f>+Produccion_UO!N457</f>
        <v>0</v>
      </c>
      <c r="O457" s="21">
        <f>+Produccion_UO!O457</f>
        <v>0</v>
      </c>
      <c r="P457" s="21">
        <f>+Produccion_UO!P457</f>
        <v>0</v>
      </c>
      <c r="Q457" s="21">
        <f>+Produccion_UO!Q457</f>
        <v>0</v>
      </c>
      <c r="R457" s="21">
        <f>+Produccion_UO!R457</f>
        <v>0</v>
      </c>
      <c r="S457" s="21">
        <f>+Produccion_UO!S457</f>
        <v>0</v>
      </c>
      <c r="T457" s="21">
        <f>+Produccion_UO!T457</f>
        <v>0</v>
      </c>
      <c r="U457" s="21">
        <f>+Produccion_UO!U457</f>
        <v>0</v>
      </c>
      <c r="V457" s="21">
        <f>+Produccion_UO!V457</f>
        <v>0</v>
      </c>
      <c r="W457" s="21">
        <f>+Produccion_UO!W457</f>
        <v>0</v>
      </c>
      <c r="X457" s="21">
        <f>+Produccion_UO!X457</f>
        <v>0</v>
      </c>
      <c r="Y457" s="21">
        <f>+Produccion_UO!Y457</f>
        <v>0</v>
      </c>
      <c r="Z457" s="21">
        <f>+Produccion_UO!Z457</f>
        <v>0</v>
      </c>
      <c r="AA457" s="21">
        <f>+Produccion_UO!AA457</f>
        <v>0</v>
      </c>
      <c r="AB457" s="21">
        <f>+Produccion_UO!AB457</f>
        <v>0</v>
      </c>
      <c r="AC457" s="21">
        <f>+Produccion_UO!AC457</f>
        <v>0</v>
      </c>
      <c r="AD457" s="21">
        <f>+Produccion_UO!AD457</f>
        <v>0</v>
      </c>
      <c r="AE457" s="21">
        <f>+Produccion_UO!AE457</f>
        <v>0</v>
      </c>
      <c r="AF457" s="21">
        <f>+Produccion_UO!AF457</f>
        <v>0</v>
      </c>
      <c r="AG457" s="21">
        <f>+Produccion_UO!AG457</f>
        <v>0</v>
      </c>
      <c r="AH457" s="21">
        <f>+Produccion_UO!AH457</f>
        <v>0</v>
      </c>
      <c r="AI457" s="21">
        <f>+Produccion_UO!AI457</f>
        <v>0</v>
      </c>
      <c r="AJ457" s="21">
        <f>+Produccion_UO!AJ457</f>
        <v>0</v>
      </c>
      <c r="AK457" s="21">
        <f>+Produccion_UO!AK457</f>
        <v>0</v>
      </c>
      <c r="AL457" s="21">
        <f>+Produccion_UO!AL457</f>
        <v>0</v>
      </c>
      <c r="AM457" s="21">
        <f>+Produccion_UO!AM457</f>
        <v>0</v>
      </c>
      <c r="AN457" s="21">
        <f>+Produccion_UO!AN457</f>
        <v>0</v>
      </c>
      <c r="AO457" s="21">
        <f>+Produccion_UO!AO457</f>
        <v>0</v>
      </c>
      <c r="AP457" s="21">
        <f>+Produccion_UO!AP457</f>
        <v>0</v>
      </c>
      <c r="AQ457" s="21">
        <f>+Produccion_UO!AQ457</f>
        <v>0</v>
      </c>
      <c r="AR457" s="21">
        <f>+Produccion_UO!AR457</f>
        <v>0</v>
      </c>
    </row>
    <row r="458" spans="10:44" x14ac:dyDescent="0.25">
      <c r="J458" s="24" t="s">
        <v>83</v>
      </c>
      <c r="K458" s="54" t="s">
        <v>453</v>
      </c>
      <c r="L458" s="167" t="s">
        <v>680</v>
      </c>
      <c r="M458" s="21">
        <f>+Produccion_UO!M458</f>
        <v>3.5874415724434168</v>
      </c>
      <c r="N458" s="21">
        <f>+Produccion_UO!N458</f>
        <v>3.4419241035925277</v>
      </c>
      <c r="O458" s="21">
        <f>+Produccion_UO!O458</f>
        <v>3.4468260540806943</v>
      </c>
      <c r="P458" s="21">
        <f>+Produccion_UO!P458</f>
        <v>3.451728004568861</v>
      </c>
      <c r="Q458" s="21">
        <f>+Produccion_UO!Q458</f>
        <v>3.4566299550570556</v>
      </c>
      <c r="R458" s="21">
        <f>+Produccion_UO!R458</f>
        <v>2.8570677088236667</v>
      </c>
      <c r="S458" s="21">
        <f>+Produccion_UO!S458</f>
        <v>2.2575054625902529</v>
      </c>
      <c r="T458" s="21">
        <f>+Produccion_UO!T458</f>
        <v>1.7641366053492054</v>
      </c>
      <c r="U458" s="21">
        <f>+Produccion_UO!U458</f>
        <v>1.2707677481081583</v>
      </c>
      <c r="V458" s="21">
        <f>+Produccion_UO!V458</f>
        <v>0.8618180557169528</v>
      </c>
      <c r="W458" s="21">
        <f>+Produccion_UO!W458</f>
        <v>0.45286836332574165</v>
      </c>
      <c r="X458" s="21">
        <f>+Produccion_UO!X458</f>
        <v>4.391867093453472E-2</v>
      </c>
      <c r="Y458" s="21">
        <f>+Produccion_UO!Y458</f>
        <v>0</v>
      </c>
      <c r="Z458" s="21">
        <f>+Produccion_UO!Z458</f>
        <v>0</v>
      </c>
      <c r="AA458" s="21">
        <f>+Produccion_UO!AA458</f>
        <v>0</v>
      </c>
      <c r="AB458" s="21">
        <f>+Produccion_UO!AB458</f>
        <v>0</v>
      </c>
      <c r="AC458" s="21">
        <f>+Produccion_UO!AC458</f>
        <v>0</v>
      </c>
      <c r="AD458" s="21">
        <f>+Produccion_UO!AD458</f>
        <v>0</v>
      </c>
      <c r="AE458" s="21">
        <f>+Produccion_UO!AE458</f>
        <v>0</v>
      </c>
      <c r="AF458" s="21">
        <f>+Produccion_UO!AF458</f>
        <v>0</v>
      </c>
      <c r="AG458" s="21">
        <f>+Produccion_UO!AG458</f>
        <v>0</v>
      </c>
      <c r="AH458" s="21">
        <f>+Produccion_UO!AH458</f>
        <v>0</v>
      </c>
      <c r="AI458" s="21">
        <f>+Produccion_UO!AI458</f>
        <v>0</v>
      </c>
      <c r="AJ458" s="21">
        <f>+Produccion_UO!AJ458</f>
        <v>0</v>
      </c>
      <c r="AK458" s="21">
        <f>+Produccion_UO!AK458</f>
        <v>0</v>
      </c>
      <c r="AL458" s="21">
        <f>+Produccion_UO!AL458</f>
        <v>0</v>
      </c>
      <c r="AM458" s="21">
        <f>+Produccion_UO!AM458</f>
        <v>0</v>
      </c>
      <c r="AN458" s="21">
        <f>+Produccion_UO!AN458</f>
        <v>0</v>
      </c>
      <c r="AO458" s="21">
        <f>+Produccion_UO!AO458</f>
        <v>0</v>
      </c>
      <c r="AP458" s="21">
        <f>+Produccion_UO!AP458</f>
        <v>0</v>
      </c>
      <c r="AQ458" s="21">
        <f>+Produccion_UO!AQ458</f>
        <v>0</v>
      </c>
      <c r="AR458" s="21">
        <f>+Produccion_UO!AR458</f>
        <v>0</v>
      </c>
    </row>
    <row r="459" spans="10:44" x14ac:dyDescent="0.25">
      <c r="J459" s="68"/>
      <c r="K459" s="68"/>
      <c r="L459" s="68"/>
      <c r="M459" s="69">
        <f>+SUM(M452:M458)</f>
        <v>236.61612504520826</v>
      </c>
      <c r="N459" s="69">
        <f t="shared" ref="N459" si="54">+SUM(N452:N458)</f>
        <v>228.93679886389501</v>
      </c>
      <c r="O459" s="69">
        <f t="shared" ref="O459:AR459" si="55">+SUM(O452:O458)</f>
        <v>99.545350301557065</v>
      </c>
      <c r="P459" s="69">
        <f t="shared" si="55"/>
        <v>3.451728004568861</v>
      </c>
      <c r="Q459" s="69">
        <f t="shared" si="55"/>
        <v>3.4566299550570556</v>
      </c>
      <c r="R459" s="69">
        <f t="shared" si="55"/>
        <v>2.8570677088236667</v>
      </c>
      <c r="S459" s="69">
        <f t="shared" si="55"/>
        <v>2.2575054625902529</v>
      </c>
      <c r="T459" s="69">
        <f t="shared" si="55"/>
        <v>1.7641366053492054</v>
      </c>
      <c r="U459" s="69">
        <f t="shared" si="55"/>
        <v>1.2707677481081583</v>
      </c>
      <c r="V459" s="69">
        <f t="shared" si="55"/>
        <v>0.8618180557169528</v>
      </c>
      <c r="W459" s="69">
        <f t="shared" si="55"/>
        <v>0.45286836332574165</v>
      </c>
      <c r="X459" s="69">
        <f t="shared" si="55"/>
        <v>4.391867093453472E-2</v>
      </c>
      <c r="Y459" s="69">
        <f t="shared" si="55"/>
        <v>0</v>
      </c>
      <c r="Z459" s="69">
        <f t="shared" si="55"/>
        <v>0</v>
      </c>
      <c r="AA459" s="69">
        <f t="shared" si="55"/>
        <v>0</v>
      </c>
      <c r="AB459" s="69">
        <f t="shared" si="55"/>
        <v>0</v>
      </c>
      <c r="AC459" s="69">
        <f t="shared" si="55"/>
        <v>0</v>
      </c>
      <c r="AD459" s="69">
        <f t="shared" si="55"/>
        <v>0</v>
      </c>
      <c r="AE459" s="69">
        <f t="shared" si="55"/>
        <v>0</v>
      </c>
      <c r="AF459" s="69">
        <f t="shared" si="55"/>
        <v>0</v>
      </c>
      <c r="AG459" s="69">
        <f t="shared" si="55"/>
        <v>0</v>
      </c>
      <c r="AH459" s="69">
        <f t="shared" si="55"/>
        <v>0</v>
      </c>
      <c r="AI459" s="69">
        <f t="shared" si="55"/>
        <v>0</v>
      </c>
      <c r="AJ459" s="69">
        <f t="shared" si="55"/>
        <v>0</v>
      </c>
      <c r="AK459" s="69">
        <f t="shared" si="55"/>
        <v>0</v>
      </c>
      <c r="AL459" s="69">
        <f t="shared" si="55"/>
        <v>0</v>
      </c>
      <c r="AM459" s="69">
        <f t="shared" si="55"/>
        <v>0</v>
      </c>
      <c r="AN459" s="69">
        <f t="shared" si="55"/>
        <v>0</v>
      </c>
      <c r="AO459" s="69">
        <f t="shared" si="55"/>
        <v>0</v>
      </c>
      <c r="AP459" s="69">
        <f t="shared" si="55"/>
        <v>0</v>
      </c>
      <c r="AQ459" s="69">
        <f t="shared" si="55"/>
        <v>0</v>
      </c>
      <c r="AR459" s="69">
        <f t="shared" si="55"/>
        <v>0</v>
      </c>
    </row>
    <row r="461" spans="10:44" s="101" customFormat="1" ht="18.75" x14ac:dyDescent="0.3">
      <c r="K461" s="104" t="str">
        <f>+Produccion_UO!K461</f>
        <v>10.2.2 Electricidad COMPRADA para Transporte</v>
      </c>
      <c r="L461" s="104"/>
    </row>
    <row r="462" spans="10:44" x14ac:dyDescent="0.25">
      <c r="J462" s="106" t="s">
        <v>348</v>
      </c>
      <c r="K462" s="41" t="s">
        <v>26</v>
      </c>
      <c r="L462" s="154"/>
    </row>
    <row r="463" spans="10:44" x14ac:dyDescent="0.25">
      <c r="J463" s="15"/>
      <c r="K463" s="23"/>
      <c r="L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</row>
    <row r="464" spans="10:44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0:44" x14ac:dyDescent="0.25">
      <c r="J465" s="61" t="s">
        <v>72</v>
      </c>
      <c r="K465" s="19" t="s">
        <v>320</v>
      </c>
      <c r="L465" s="163" t="s">
        <v>678</v>
      </c>
      <c r="M465" s="21">
        <f>+Produccion_UO!M465</f>
        <v>0</v>
      </c>
      <c r="N465" s="21">
        <f>+Produccion_UO!N465</f>
        <v>0</v>
      </c>
      <c r="O465" s="21">
        <f>+Produccion_UO!O465</f>
        <v>0</v>
      </c>
      <c r="P465" s="21">
        <f>+Produccion_UO!P465</f>
        <v>0</v>
      </c>
      <c r="Q465" s="21">
        <f>+Produccion_UO!Q465</f>
        <v>0</v>
      </c>
      <c r="R465" s="21">
        <f>+Produccion_UO!R465</f>
        <v>0</v>
      </c>
      <c r="S465" s="21">
        <f>+Produccion_UO!S465</f>
        <v>0</v>
      </c>
      <c r="T465" s="21">
        <f>+Produccion_UO!T465</f>
        <v>0</v>
      </c>
      <c r="U465" s="21">
        <f>+Produccion_UO!U465</f>
        <v>0</v>
      </c>
      <c r="V465" s="21">
        <f>+Produccion_UO!V465</f>
        <v>0</v>
      </c>
      <c r="W465" s="21">
        <f>+Produccion_UO!W465</f>
        <v>0</v>
      </c>
      <c r="X465" s="21">
        <f>+Produccion_UO!X465</f>
        <v>0</v>
      </c>
      <c r="Y465" s="21">
        <f>+Produccion_UO!Y465</f>
        <v>0</v>
      </c>
      <c r="Z465" s="21">
        <f>+Produccion_UO!Z465</f>
        <v>0</v>
      </c>
      <c r="AA465" s="21">
        <f>+Produccion_UO!AA465</f>
        <v>0</v>
      </c>
      <c r="AB465" s="21">
        <f>+Produccion_UO!AB465</f>
        <v>0</v>
      </c>
      <c r="AC465" s="21">
        <f>+Produccion_UO!AC465</f>
        <v>0</v>
      </c>
      <c r="AD465" s="21">
        <f>+Produccion_UO!AD465</f>
        <v>0</v>
      </c>
      <c r="AE465" s="21">
        <f>+Produccion_UO!AE465</f>
        <v>0</v>
      </c>
      <c r="AF465" s="21">
        <f>+Produccion_UO!AF465</f>
        <v>0</v>
      </c>
      <c r="AG465" s="21">
        <f>+Produccion_UO!AG465</f>
        <v>0</v>
      </c>
      <c r="AH465" s="21">
        <f>+Produccion_UO!AH465</f>
        <v>0</v>
      </c>
      <c r="AI465" s="21">
        <f>+Produccion_UO!AI465</f>
        <v>0</v>
      </c>
      <c r="AJ465" s="21">
        <f>+Produccion_UO!AJ465</f>
        <v>0</v>
      </c>
      <c r="AK465" s="21">
        <f>+Produccion_UO!AK465</f>
        <v>0</v>
      </c>
      <c r="AL465" s="21">
        <f>+Produccion_UO!AL465</f>
        <v>0</v>
      </c>
      <c r="AM465" s="21">
        <f>+Produccion_UO!AM465</f>
        <v>0</v>
      </c>
      <c r="AN465" s="21">
        <f>+Produccion_UO!AN465</f>
        <v>0</v>
      </c>
      <c r="AO465" s="21">
        <f>+Produccion_UO!AO465</f>
        <v>0</v>
      </c>
      <c r="AP465" s="21">
        <f>+Produccion_UO!AP465</f>
        <v>0</v>
      </c>
      <c r="AQ465" s="21">
        <f>+Produccion_UO!AQ465</f>
        <v>0</v>
      </c>
      <c r="AR465" s="21">
        <f>+Produccion_UO!AR465</f>
        <v>0</v>
      </c>
    </row>
    <row r="466" spans="10:44" x14ac:dyDescent="0.25">
      <c r="J466" s="61" t="s">
        <v>73</v>
      </c>
      <c r="K466" s="19" t="s">
        <v>322</v>
      </c>
      <c r="L466" s="163" t="s">
        <v>679</v>
      </c>
      <c r="M466" s="21">
        <f>+Produccion_UO!M466+Produccion_UO!M467</f>
        <v>290.36861461413332</v>
      </c>
      <c r="N466" s="21">
        <f>+Produccion_UO!N466+Produccion_UO!N467</f>
        <v>286.38156449333883</v>
      </c>
      <c r="O466" s="21">
        <f>+Produccion_UO!O466+Produccion_UO!O467</f>
        <v>368.2677697044528</v>
      </c>
      <c r="P466" s="21">
        <f>+Produccion_UO!P466+Produccion_UO!P467</f>
        <v>403.64810452946108</v>
      </c>
      <c r="Q466" s="21">
        <f>+Produccion_UO!Q466+Produccion_UO!Q467</f>
        <v>348.94224958689722</v>
      </c>
      <c r="R466" s="21">
        <f>+Produccion_UO!R466+Produccion_UO!R467</f>
        <v>274.56231858786418</v>
      </c>
      <c r="S466" s="21">
        <f>+Produccion_UO!S466+Produccion_UO!S467</f>
        <v>247.28212055496053</v>
      </c>
      <c r="T466" s="21">
        <f>+Produccion_UO!T466+Produccion_UO!T467</f>
        <v>225.64917191502806</v>
      </c>
      <c r="U466" s="21">
        <f>+Produccion_UO!U466+Produccion_UO!U467</f>
        <v>127.25451482189361</v>
      </c>
      <c r="V466" s="21">
        <f>+Produccion_UO!V466+Produccion_UO!V467</f>
        <v>105.41204474620777</v>
      </c>
      <c r="W466" s="21">
        <f>+Produccion_UO!W466+Produccion_UO!W467</f>
        <v>22.960024423171276</v>
      </c>
      <c r="X466" s="21">
        <f>+Produccion_UO!X466+Produccion_UO!X467</f>
        <v>45.169890619291387</v>
      </c>
      <c r="Y466" s="21">
        <f>+Produccion_UO!Y466+Produccion_UO!Y467</f>
        <v>45.169890619291387</v>
      </c>
      <c r="Z466" s="21">
        <f>+Produccion_UO!Z466+Produccion_UO!Z467</f>
        <v>3.1833518494293607</v>
      </c>
      <c r="AA466" s="21">
        <f>+Produccion_UO!AA466+Produccion_UO!AA467</f>
        <v>0</v>
      </c>
      <c r="AB466" s="21">
        <f>+Produccion_UO!AB466+Produccion_UO!AB467</f>
        <v>0</v>
      </c>
      <c r="AC466" s="21">
        <f>+Produccion_UO!AC466+Produccion_UO!AC467</f>
        <v>0</v>
      </c>
      <c r="AD466" s="21">
        <f>+Produccion_UO!AD466+Produccion_UO!AD467</f>
        <v>0</v>
      </c>
      <c r="AE466" s="21">
        <f>+Produccion_UO!AE466+Produccion_UO!AE467</f>
        <v>0</v>
      </c>
      <c r="AF466" s="21">
        <f>+Produccion_UO!AF466+Produccion_UO!AF467</f>
        <v>0</v>
      </c>
      <c r="AG466" s="21">
        <f>+Produccion_UO!AG466+Produccion_UO!AG467</f>
        <v>0</v>
      </c>
      <c r="AH466" s="21">
        <f>+Produccion_UO!AH466+Produccion_UO!AH467</f>
        <v>0</v>
      </c>
      <c r="AI466" s="21">
        <f>+Produccion_UO!AI466+Produccion_UO!AI467</f>
        <v>0</v>
      </c>
      <c r="AJ466" s="21">
        <f>+Produccion_UO!AJ466+Produccion_UO!AJ467</f>
        <v>0</v>
      </c>
      <c r="AK466" s="21">
        <f>+Produccion_UO!AK466+Produccion_UO!AK467</f>
        <v>0</v>
      </c>
      <c r="AL466" s="21">
        <f>+Produccion_UO!AL466+Produccion_UO!AL467</f>
        <v>0</v>
      </c>
      <c r="AM466" s="21">
        <f>+Produccion_UO!AM466+Produccion_UO!AM467</f>
        <v>0</v>
      </c>
      <c r="AN466" s="21">
        <f>+Produccion_UO!AN466+Produccion_UO!AN467</f>
        <v>0</v>
      </c>
      <c r="AO466" s="21">
        <f>+Produccion_UO!AO466+Produccion_UO!AO467</f>
        <v>0</v>
      </c>
      <c r="AP466" s="21">
        <f>+Produccion_UO!AP466+Produccion_UO!AP467</f>
        <v>0</v>
      </c>
      <c r="AQ466" s="21">
        <f>+Produccion_UO!AQ466+Produccion_UO!AQ467</f>
        <v>0</v>
      </c>
      <c r="AR466" s="21">
        <f>+Produccion_UO!AR466+Produccion_UO!AR467</f>
        <v>0</v>
      </c>
    </row>
    <row r="467" spans="10:44" x14ac:dyDescent="0.25">
      <c r="J467" s="61" t="s">
        <v>73</v>
      </c>
      <c r="K467" s="19" t="s">
        <v>324</v>
      </c>
      <c r="L467" s="163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</row>
    <row r="468" spans="10:44" x14ac:dyDescent="0.25">
      <c r="J468" s="61" t="s">
        <v>74</v>
      </c>
      <c r="K468" s="19" t="s">
        <v>326</v>
      </c>
      <c r="L468" s="163" t="s">
        <v>683</v>
      </c>
      <c r="M468" s="21">
        <f>+Produccion_UO!M468</f>
        <v>0</v>
      </c>
      <c r="N468" s="21">
        <f>+Produccion_UO!N468</f>
        <v>0</v>
      </c>
      <c r="O468" s="21">
        <f>+Produccion_UO!O468</f>
        <v>0</v>
      </c>
      <c r="P468" s="21">
        <f>+Produccion_UO!P468</f>
        <v>0</v>
      </c>
      <c r="Q468" s="21">
        <f>+Produccion_UO!Q468</f>
        <v>0</v>
      </c>
      <c r="R468" s="21">
        <f>+Produccion_UO!R468</f>
        <v>0</v>
      </c>
      <c r="S468" s="21">
        <f>+Produccion_UO!S468</f>
        <v>0</v>
      </c>
      <c r="T468" s="21">
        <f>+Produccion_UO!T468</f>
        <v>0</v>
      </c>
      <c r="U468" s="21">
        <f>+Produccion_UO!U468</f>
        <v>0</v>
      </c>
      <c r="V468" s="21">
        <f>+Produccion_UO!V468</f>
        <v>0</v>
      </c>
      <c r="W468" s="21">
        <f>+Produccion_UO!W468</f>
        <v>0</v>
      </c>
      <c r="X468" s="21">
        <f>+Produccion_UO!X468</f>
        <v>0</v>
      </c>
      <c r="Y468" s="21">
        <f>+Produccion_UO!Y468</f>
        <v>0</v>
      </c>
      <c r="Z468" s="21">
        <f>+Produccion_UO!Z468</f>
        <v>0</v>
      </c>
      <c r="AA468" s="21">
        <f>+Produccion_UO!AA468</f>
        <v>0</v>
      </c>
      <c r="AB468" s="21">
        <f>+Produccion_UO!AB468</f>
        <v>0</v>
      </c>
      <c r="AC468" s="21">
        <f>+Produccion_UO!AC468</f>
        <v>0</v>
      </c>
      <c r="AD468" s="21">
        <f>+Produccion_UO!AD468</f>
        <v>0</v>
      </c>
      <c r="AE468" s="21">
        <f>+Produccion_UO!AE468</f>
        <v>0</v>
      </c>
      <c r="AF468" s="21">
        <f>+Produccion_UO!AF468</f>
        <v>0</v>
      </c>
      <c r="AG468" s="21">
        <f>+Produccion_UO!AG468</f>
        <v>0</v>
      </c>
      <c r="AH468" s="21">
        <f>+Produccion_UO!AH468</f>
        <v>0</v>
      </c>
      <c r="AI468" s="21">
        <f>+Produccion_UO!AI468</f>
        <v>0</v>
      </c>
      <c r="AJ468" s="21">
        <f>+Produccion_UO!AJ468</f>
        <v>0</v>
      </c>
      <c r="AK468" s="21">
        <f>+Produccion_UO!AK468</f>
        <v>0</v>
      </c>
      <c r="AL468" s="21">
        <f>+Produccion_UO!AL468</f>
        <v>0</v>
      </c>
      <c r="AM468" s="21">
        <f>+Produccion_UO!AM468</f>
        <v>0</v>
      </c>
      <c r="AN468" s="21">
        <f>+Produccion_UO!AN468</f>
        <v>0</v>
      </c>
      <c r="AO468" s="21">
        <f>+Produccion_UO!AO468</f>
        <v>0</v>
      </c>
      <c r="AP468" s="21">
        <f>+Produccion_UO!AP468</f>
        <v>0</v>
      </c>
      <c r="AQ468" s="21">
        <f>+Produccion_UO!AQ468</f>
        <v>0</v>
      </c>
      <c r="AR468" s="21">
        <f>+Produccion_UO!AR468</f>
        <v>0</v>
      </c>
    </row>
    <row r="469" spans="10:44" x14ac:dyDescent="0.25">
      <c r="J469" s="61" t="s">
        <v>75</v>
      </c>
      <c r="K469" s="19" t="s">
        <v>328</v>
      </c>
      <c r="L469" s="163" t="s">
        <v>681</v>
      </c>
      <c r="M469" s="21">
        <f>+Produccion_UO!M469</f>
        <v>0</v>
      </c>
      <c r="N469" s="21">
        <f>+Produccion_UO!N469</f>
        <v>0</v>
      </c>
      <c r="O469" s="21">
        <f>+Produccion_UO!O469</f>
        <v>0</v>
      </c>
      <c r="P469" s="21">
        <f>+Produccion_UO!P469</f>
        <v>0</v>
      </c>
      <c r="Q469" s="21">
        <f>+Produccion_UO!Q469</f>
        <v>0</v>
      </c>
      <c r="R469" s="21">
        <f>+Produccion_UO!R469</f>
        <v>0</v>
      </c>
      <c r="S469" s="21">
        <f>+Produccion_UO!S469</f>
        <v>0</v>
      </c>
      <c r="T469" s="21">
        <f>+Produccion_UO!T469</f>
        <v>0</v>
      </c>
      <c r="U469" s="21">
        <f>+Produccion_UO!U469</f>
        <v>0</v>
      </c>
      <c r="V469" s="21">
        <f>+Produccion_UO!V469</f>
        <v>0</v>
      </c>
      <c r="W469" s="21">
        <f>+Produccion_UO!W469</f>
        <v>0</v>
      </c>
      <c r="X469" s="21">
        <f>+Produccion_UO!X469</f>
        <v>0</v>
      </c>
      <c r="Y469" s="21">
        <f>+Produccion_UO!Y469</f>
        <v>0</v>
      </c>
      <c r="Z469" s="21">
        <f>+Produccion_UO!Z469</f>
        <v>0</v>
      </c>
      <c r="AA469" s="21">
        <f>+Produccion_UO!AA469</f>
        <v>0</v>
      </c>
      <c r="AB469" s="21">
        <f>+Produccion_UO!AB469</f>
        <v>0</v>
      </c>
      <c r="AC469" s="21">
        <f>+Produccion_UO!AC469</f>
        <v>0</v>
      </c>
      <c r="AD469" s="21">
        <f>+Produccion_UO!AD469</f>
        <v>0</v>
      </c>
      <c r="AE469" s="21">
        <f>+Produccion_UO!AE469</f>
        <v>0</v>
      </c>
      <c r="AF469" s="21">
        <f>+Produccion_UO!AF469</f>
        <v>0</v>
      </c>
      <c r="AG469" s="21">
        <f>+Produccion_UO!AG469</f>
        <v>0</v>
      </c>
      <c r="AH469" s="21">
        <f>+Produccion_UO!AH469</f>
        <v>0</v>
      </c>
      <c r="AI469" s="21">
        <f>+Produccion_UO!AI469</f>
        <v>0</v>
      </c>
      <c r="AJ469" s="21">
        <f>+Produccion_UO!AJ469</f>
        <v>0</v>
      </c>
      <c r="AK469" s="21">
        <f>+Produccion_UO!AK469</f>
        <v>0</v>
      </c>
      <c r="AL469" s="21">
        <f>+Produccion_UO!AL469</f>
        <v>0</v>
      </c>
      <c r="AM469" s="21">
        <f>+Produccion_UO!AM469</f>
        <v>0</v>
      </c>
      <c r="AN469" s="21">
        <f>+Produccion_UO!AN469</f>
        <v>0</v>
      </c>
      <c r="AO469" s="21">
        <f>+Produccion_UO!AO469</f>
        <v>0</v>
      </c>
      <c r="AP469" s="21">
        <f>+Produccion_UO!AP469</f>
        <v>0</v>
      </c>
      <c r="AQ469" s="21">
        <f>+Produccion_UO!AQ469</f>
        <v>0</v>
      </c>
      <c r="AR469" s="21">
        <f>+Produccion_UO!AR469</f>
        <v>0</v>
      </c>
    </row>
    <row r="470" spans="10:44" x14ac:dyDescent="0.25">
      <c r="J470" s="61" t="s">
        <v>76</v>
      </c>
      <c r="K470" s="19" t="s">
        <v>330</v>
      </c>
      <c r="L470" s="163" t="s">
        <v>682</v>
      </c>
      <c r="M470" s="21">
        <f>+Produccion_UO!M470</f>
        <v>0</v>
      </c>
      <c r="N470" s="21">
        <f>+Produccion_UO!N470</f>
        <v>0</v>
      </c>
      <c r="O470" s="21">
        <f>+Produccion_UO!O470</f>
        <v>0</v>
      </c>
      <c r="P470" s="21">
        <f>+Produccion_UO!P470</f>
        <v>33.558058529411667</v>
      </c>
      <c r="Q470" s="21">
        <f>+Produccion_UO!Q470</f>
        <v>26.634951132726027</v>
      </c>
      <c r="R470" s="21">
        <f>+Produccion_UO!R470</f>
        <v>19.214422807434303</v>
      </c>
      <c r="S470" s="21">
        <f>+Produccion_UO!S470</f>
        <v>11.79389448214261</v>
      </c>
      <c r="T470" s="21">
        <f>+Produccion_UO!T470</f>
        <v>6.6685768739635556</v>
      </c>
      <c r="U470" s="21">
        <f>+Produccion_UO!U470</f>
        <v>0</v>
      </c>
      <c r="V470" s="21">
        <f>+Produccion_UO!V470</f>
        <v>0</v>
      </c>
      <c r="W470" s="21">
        <f>+Produccion_UO!W470</f>
        <v>0</v>
      </c>
      <c r="X470" s="21">
        <f>+Produccion_UO!X470</f>
        <v>0</v>
      </c>
      <c r="Y470" s="21">
        <f>+Produccion_UO!Y470</f>
        <v>0</v>
      </c>
      <c r="Z470" s="21">
        <f>+Produccion_UO!Z470</f>
        <v>0</v>
      </c>
      <c r="AA470" s="21">
        <f>+Produccion_UO!AA470</f>
        <v>0</v>
      </c>
      <c r="AB470" s="21">
        <f>+Produccion_UO!AB470</f>
        <v>0</v>
      </c>
      <c r="AC470" s="21">
        <f>+Produccion_UO!AC470</f>
        <v>0</v>
      </c>
      <c r="AD470" s="21">
        <f>+Produccion_UO!AD470</f>
        <v>0</v>
      </c>
      <c r="AE470" s="21">
        <f>+Produccion_UO!AE470</f>
        <v>0</v>
      </c>
      <c r="AF470" s="21">
        <f>+Produccion_UO!AF470</f>
        <v>0</v>
      </c>
      <c r="AG470" s="21">
        <f>+Produccion_UO!AG470</f>
        <v>0</v>
      </c>
      <c r="AH470" s="21">
        <f>+Produccion_UO!AH470</f>
        <v>0</v>
      </c>
      <c r="AI470" s="21">
        <f>+Produccion_UO!AI470</f>
        <v>0</v>
      </c>
      <c r="AJ470" s="21">
        <f>+Produccion_UO!AJ470</f>
        <v>0</v>
      </c>
      <c r="AK470" s="21">
        <f>+Produccion_UO!AK470</f>
        <v>0</v>
      </c>
      <c r="AL470" s="21">
        <f>+Produccion_UO!AL470</f>
        <v>0</v>
      </c>
      <c r="AM470" s="21">
        <f>+Produccion_UO!AM470</f>
        <v>0</v>
      </c>
      <c r="AN470" s="21">
        <f>+Produccion_UO!AN470</f>
        <v>0</v>
      </c>
      <c r="AO470" s="21">
        <f>+Produccion_UO!AO470</f>
        <v>0</v>
      </c>
      <c r="AP470" s="21">
        <f>+Produccion_UO!AP470</f>
        <v>0</v>
      </c>
      <c r="AQ470" s="21">
        <f>+Produccion_UO!AQ470</f>
        <v>0</v>
      </c>
      <c r="AR470" s="21">
        <f>+Produccion_UO!AR470</f>
        <v>0</v>
      </c>
    </row>
    <row r="471" spans="10:44" x14ac:dyDescent="0.25">
      <c r="J471" s="61" t="s">
        <v>77</v>
      </c>
      <c r="K471" s="19" t="s">
        <v>332</v>
      </c>
      <c r="L471" s="163" t="s">
        <v>680</v>
      </c>
      <c r="M471" s="21">
        <f>+Produccion_UO!M471</f>
        <v>0</v>
      </c>
      <c r="N471" s="21">
        <f>+Produccion_UO!N471</f>
        <v>0</v>
      </c>
      <c r="O471" s="21">
        <f>+Produccion_UO!O471</f>
        <v>0</v>
      </c>
      <c r="P471" s="21">
        <f>+Produccion_UO!P471</f>
        <v>0</v>
      </c>
      <c r="Q471" s="21">
        <f>+Produccion_UO!Q471</f>
        <v>0</v>
      </c>
      <c r="R471" s="21">
        <f>+Produccion_UO!R471</f>
        <v>0</v>
      </c>
      <c r="S471" s="21">
        <f>+Produccion_UO!S471</f>
        <v>0</v>
      </c>
      <c r="T471" s="21">
        <f>+Produccion_UO!T471</f>
        <v>0</v>
      </c>
      <c r="U471" s="21">
        <f>+Produccion_UO!U471</f>
        <v>0</v>
      </c>
      <c r="V471" s="21">
        <f>+Produccion_UO!V471</f>
        <v>0</v>
      </c>
      <c r="W471" s="21">
        <f>+Produccion_UO!W471</f>
        <v>0</v>
      </c>
      <c r="X471" s="21">
        <f>+Produccion_UO!X471</f>
        <v>0</v>
      </c>
      <c r="Y471" s="21">
        <f>+Produccion_UO!Y471</f>
        <v>0</v>
      </c>
      <c r="Z471" s="21">
        <f>+Produccion_UO!Z471</f>
        <v>0</v>
      </c>
      <c r="AA471" s="21">
        <f>+Produccion_UO!AA471</f>
        <v>0</v>
      </c>
      <c r="AB471" s="21">
        <f>+Produccion_UO!AB471</f>
        <v>0</v>
      </c>
      <c r="AC471" s="21">
        <f>+Produccion_UO!AC471</f>
        <v>0</v>
      </c>
      <c r="AD471" s="21">
        <f>+Produccion_UO!AD471</f>
        <v>0</v>
      </c>
      <c r="AE471" s="21">
        <f>+Produccion_UO!AE471</f>
        <v>0</v>
      </c>
      <c r="AF471" s="21">
        <f>+Produccion_UO!AF471</f>
        <v>0</v>
      </c>
      <c r="AG471" s="21">
        <f>+Produccion_UO!AG471</f>
        <v>0</v>
      </c>
      <c r="AH471" s="21">
        <f>+Produccion_UO!AH471</f>
        <v>0</v>
      </c>
      <c r="AI471" s="21">
        <f>+Produccion_UO!AI471</f>
        <v>0</v>
      </c>
      <c r="AJ471" s="21">
        <f>+Produccion_UO!AJ471</f>
        <v>0</v>
      </c>
      <c r="AK471" s="21">
        <f>+Produccion_UO!AK471</f>
        <v>0</v>
      </c>
      <c r="AL471" s="21">
        <f>+Produccion_UO!AL471</f>
        <v>0</v>
      </c>
      <c r="AM471" s="21">
        <f>+Produccion_UO!AM471</f>
        <v>0</v>
      </c>
      <c r="AN471" s="21">
        <f>+Produccion_UO!AN471</f>
        <v>0</v>
      </c>
      <c r="AO471" s="21">
        <f>+Produccion_UO!AO471</f>
        <v>0</v>
      </c>
      <c r="AP471" s="21">
        <f>+Produccion_UO!AP471</f>
        <v>0</v>
      </c>
      <c r="AQ471" s="21">
        <f>+Produccion_UO!AQ471</f>
        <v>0</v>
      </c>
      <c r="AR471" s="21">
        <f>+Produccion_UO!AR471</f>
        <v>0</v>
      </c>
    </row>
    <row r="472" spans="10:44" x14ac:dyDescent="0.25">
      <c r="J472" s="68"/>
      <c r="K472" s="68"/>
      <c r="L472" s="68"/>
      <c r="M472" s="69">
        <f>+SUM(M465:M471)</f>
        <v>290.36861461413332</v>
      </c>
      <c r="N472" s="69">
        <f t="shared" ref="N472:AR472" si="56">+SUM(N465:N471)</f>
        <v>286.38156449333883</v>
      </c>
      <c r="O472" s="69">
        <f t="shared" si="56"/>
        <v>368.2677697044528</v>
      </c>
      <c r="P472" s="69">
        <f t="shared" si="56"/>
        <v>437.20616305887273</v>
      </c>
      <c r="Q472" s="69">
        <f t="shared" si="56"/>
        <v>375.57720071962325</v>
      </c>
      <c r="R472" s="69">
        <f t="shared" si="56"/>
        <v>293.77674139529847</v>
      </c>
      <c r="S472" s="69">
        <f t="shared" si="56"/>
        <v>259.07601503710316</v>
      </c>
      <c r="T472" s="69">
        <f t="shared" si="56"/>
        <v>232.31774878899162</v>
      </c>
      <c r="U472" s="69">
        <f t="shared" si="56"/>
        <v>127.25451482189361</v>
      </c>
      <c r="V472" s="69">
        <f t="shared" si="56"/>
        <v>105.41204474620777</v>
      </c>
      <c r="W472" s="69">
        <f t="shared" si="56"/>
        <v>22.960024423171276</v>
      </c>
      <c r="X472" s="69">
        <f t="shared" si="56"/>
        <v>45.169890619291387</v>
      </c>
      <c r="Y472" s="69">
        <f t="shared" si="56"/>
        <v>45.169890619291387</v>
      </c>
      <c r="Z472" s="69">
        <f t="shared" si="56"/>
        <v>3.1833518494293607</v>
      </c>
      <c r="AA472" s="69">
        <f t="shared" si="56"/>
        <v>0</v>
      </c>
      <c r="AB472" s="69">
        <f t="shared" si="56"/>
        <v>0</v>
      </c>
      <c r="AC472" s="69">
        <f t="shared" si="56"/>
        <v>0</v>
      </c>
      <c r="AD472" s="69">
        <f t="shared" si="56"/>
        <v>0</v>
      </c>
      <c r="AE472" s="69">
        <f t="shared" si="56"/>
        <v>0</v>
      </c>
      <c r="AF472" s="69">
        <f t="shared" si="56"/>
        <v>0</v>
      </c>
      <c r="AG472" s="69">
        <f t="shared" si="56"/>
        <v>0</v>
      </c>
      <c r="AH472" s="69">
        <f t="shared" si="56"/>
        <v>0</v>
      </c>
      <c r="AI472" s="69">
        <f t="shared" si="56"/>
        <v>0</v>
      </c>
      <c r="AJ472" s="69">
        <f t="shared" si="56"/>
        <v>0</v>
      </c>
      <c r="AK472" s="69">
        <f t="shared" si="56"/>
        <v>0</v>
      </c>
      <c r="AL472" s="69">
        <f t="shared" si="56"/>
        <v>0</v>
      </c>
      <c r="AM472" s="69">
        <f t="shared" si="56"/>
        <v>0</v>
      </c>
      <c r="AN472" s="69">
        <f t="shared" si="56"/>
        <v>0</v>
      </c>
      <c r="AO472" s="69">
        <f t="shared" si="56"/>
        <v>0</v>
      </c>
      <c r="AP472" s="69">
        <f t="shared" si="56"/>
        <v>0</v>
      </c>
      <c r="AQ472" s="69">
        <f t="shared" si="56"/>
        <v>0</v>
      </c>
      <c r="AR472" s="69">
        <f t="shared" si="56"/>
        <v>0</v>
      </c>
    </row>
    <row r="474" spans="10:44" ht="18.75" x14ac:dyDescent="0.3">
      <c r="K474" s="34" t="str">
        <f>+Produccion_UO!K474</f>
        <v>10.2.2.1 Electricidad por COMPRADA para Transprote de Gas Natural</v>
      </c>
      <c r="L474" s="34"/>
    </row>
    <row r="475" spans="10:44" x14ac:dyDescent="0.25">
      <c r="J475" s="106" t="s">
        <v>348</v>
      </c>
      <c r="K475" s="56" t="s">
        <v>389</v>
      </c>
      <c r="L475" s="158"/>
    </row>
    <row r="476" spans="10:44" x14ac:dyDescent="0.25">
      <c r="J476" s="15"/>
      <c r="K476" s="23"/>
      <c r="L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</row>
    <row r="477" spans="10:44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0:44" x14ac:dyDescent="0.25">
      <c r="J478" s="24" t="s">
        <v>84</v>
      </c>
      <c r="K478" s="54" t="s">
        <v>290</v>
      </c>
      <c r="L478" s="167" t="s">
        <v>678</v>
      </c>
      <c r="M478" s="21">
        <f>+Produccion_UO!M478</f>
        <v>0</v>
      </c>
      <c r="N478" s="21">
        <f>+Produccion_UO!N478</f>
        <v>0</v>
      </c>
      <c r="O478" s="21">
        <f>+Produccion_UO!O478</f>
        <v>0</v>
      </c>
      <c r="P478" s="21">
        <f>+Produccion_UO!P478</f>
        <v>0</v>
      </c>
      <c r="Q478" s="21">
        <f>+Produccion_UO!Q478</f>
        <v>0</v>
      </c>
      <c r="R478" s="21">
        <f>+Produccion_UO!R478</f>
        <v>0</v>
      </c>
      <c r="S478" s="21">
        <f>+Produccion_UO!S478</f>
        <v>0</v>
      </c>
      <c r="T478" s="21">
        <f>+Produccion_UO!T478</f>
        <v>0</v>
      </c>
      <c r="U478" s="21">
        <f>+Produccion_UO!U478</f>
        <v>0</v>
      </c>
      <c r="V478" s="21">
        <f>+Produccion_UO!V478</f>
        <v>0</v>
      </c>
      <c r="W478" s="21">
        <f>+Produccion_UO!W478</f>
        <v>0</v>
      </c>
      <c r="X478" s="21">
        <f>+Produccion_UO!X478</f>
        <v>0</v>
      </c>
      <c r="Y478" s="21">
        <f>+Produccion_UO!Y478</f>
        <v>0</v>
      </c>
      <c r="Z478" s="21">
        <f>+Produccion_UO!Z478</f>
        <v>0</v>
      </c>
      <c r="AA478" s="21">
        <f>+Produccion_UO!AA478</f>
        <v>0</v>
      </c>
      <c r="AB478" s="21">
        <f>+Produccion_UO!AB478</f>
        <v>0</v>
      </c>
      <c r="AC478" s="21">
        <f>+Produccion_UO!AC478</f>
        <v>0</v>
      </c>
      <c r="AD478" s="21">
        <f>+Produccion_UO!AD478</f>
        <v>0</v>
      </c>
      <c r="AE478" s="21">
        <f>+Produccion_UO!AE478</f>
        <v>0</v>
      </c>
      <c r="AF478" s="21">
        <f>+Produccion_UO!AF478</f>
        <v>0</v>
      </c>
      <c r="AG478" s="21">
        <f>+Produccion_UO!AG478</f>
        <v>0</v>
      </c>
      <c r="AH478" s="21">
        <f>+Produccion_UO!AH478</f>
        <v>0</v>
      </c>
      <c r="AI478" s="21">
        <f>+Produccion_UO!AI478</f>
        <v>0</v>
      </c>
      <c r="AJ478" s="21">
        <f>+Produccion_UO!AJ478</f>
        <v>0</v>
      </c>
      <c r="AK478" s="21">
        <f>+Produccion_UO!AK478</f>
        <v>0</v>
      </c>
      <c r="AL478" s="21">
        <f>+Produccion_UO!AL478</f>
        <v>0</v>
      </c>
      <c r="AM478" s="21">
        <f>+Produccion_UO!AM478</f>
        <v>0</v>
      </c>
      <c r="AN478" s="21">
        <f>+Produccion_UO!AN478</f>
        <v>0</v>
      </c>
      <c r="AO478" s="21">
        <f>+Produccion_UO!AO478</f>
        <v>0</v>
      </c>
      <c r="AP478" s="21">
        <f>+Produccion_UO!AP478</f>
        <v>0</v>
      </c>
      <c r="AQ478" s="21">
        <f>+Produccion_UO!AQ478</f>
        <v>0</v>
      </c>
      <c r="AR478" s="21">
        <f>+Produccion_UO!AR478</f>
        <v>0</v>
      </c>
    </row>
    <row r="479" spans="10:44" x14ac:dyDescent="0.25">
      <c r="J479" s="24" t="s">
        <v>85</v>
      </c>
      <c r="K479" s="54" t="s">
        <v>232</v>
      </c>
      <c r="L479" s="167" t="s">
        <v>679</v>
      </c>
      <c r="M479" s="21">
        <f>+Produccion_UO!M479+Produccion_UO!M480</f>
        <v>0</v>
      </c>
      <c r="N479" s="21">
        <f>+Produccion_UO!N479+Produccion_UO!N480</f>
        <v>0</v>
      </c>
      <c r="O479" s="21">
        <f>+Produccion_UO!O479+Produccion_UO!O480</f>
        <v>0</v>
      </c>
      <c r="P479" s="21">
        <f>+Produccion_UO!P479+Produccion_UO!P480</f>
        <v>0</v>
      </c>
      <c r="Q479" s="21">
        <f>+Produccion_UO!Q479+Produccion_UO!Q480</f>
        <v>0</v>
      </c>
      <c r="R479" s="21">
        <f>+Produccion_UO!R479+Produccion_UO!R480</f>
        <v>0</v>
      </c>
      <c r="S479" s="21">
        <f>+Produccion_UO!S479+Produccion_UO!S480</f>
        <v>0</v>
      </c>
      <c r="T479" s="21">
        <f>+Produccion_UO!T479+Produccion_UO!T480</f>
        <v>0</v>
      </c>
      <c r="U479" s="21">
        <f>+Produccion_UO!U479+Produccion_UO!U480</f>
        <v>0</v>
      </c>
      <c r="V479" s="21">
        <f>+Produccion_UO!V479+Produccion_UO!V480</f>
        <v>0</v>
      </c>
      <c r="W479" s="21">
        <f>+Produccion_UO!W479+Produccion_UO!W480</f>
        <v>0</v>
      </c>
      <c r="X479" s="21">
        <f>+Produccion_UO!X479+Produccion_UO!X480</f>
        <v>0</v>
      </c>
      <c r="Y479" s="21">
        <f>+Produccion_UO!Y479+Produccion_UO!Y480</f>
        <v>0</v>
      </c>
      <c r="Z479" s="21">
        <f>+Produccion_UO!Z479+Produccion_UO!Z480</f>
        <v>0</v>
      </c>
      <c r="AA479" s="21">
        <f>+Produccion_UO!AA479+Produccion_UO!AA480</f>
        <v>0</v>
      </c>
      <c r="AB479" s="21">
        <f>+Produccion_UO!AB479+Produccion_UO!AB480</f>
        <v>0</v>
      </c>
      <c r="AC479" s="21">
        <f>+Produccion_UO!AC479+Produccion_UO!AC480</f>
        <v>0</v>
      </c>
      <c r="AD479" s="21">
        <f>+Produccion_UO!AD479+Produccion_UO!AD480</f>
        <v>0</v>
      </c>
      <c r="AE479" s="21">
        <f>+Produccion_UO!AE479+Produccion_UO!AE480</f>
        <v>0</v>
      </c>
      <c r="AF479" s="21">
        <f>+Produccion_UO!AF479+Produccion_UO!AF480</f>
        <v>0</v>
      </c>
      <c r="AG479" s="21">
        <f>+Produccion_UO!AG479+Produccion_UO!AG480</f>
        <v>0</v>
      </c>
      <c r="AH479" s="21">
        <f>+Produccion_UO!AH479+Produccion_UO!AH480</f>
        <v>0</v>
      </c>
      <c r="AI479" s="21">
        <f>+Produccion_UO!AI479+Produccion_UO!AI480</f>
        <v>0</v>
      </c>
      <c r="AJ479" s="21">
        <f>+Produccion_UO!AJ479+Produccion_UO!AJ480</f>
        <v>0</v>
      </c>
      <c r="AK479" s="21">
        <f>+Produccion_UO!AK479+Produccion_UO!AK480</f>
        <v>0</v>
      </c>
      <c r="AL479" s="21">
        <f>+Produccion_UO!AL479+Produccion_UO!AL480</f>
        <v>0</v>
      </c>
      <c r="AM479" s="21">
        <f>+Produccion_UO!AM479+Produccion_UO!AM480</f>
        <v>0</v>
      </c>
      <c r="AN479" s="21">
        <f>+Produccion_UO!AN479+Produccion_UO!AN480</f>
        <v>0</v>
      </c>
      <c r="AO479" s="21">
        <f>+Produccion_UO!AO479+Produccion_UO!AO480</f>
        <v>0</v>
      </c>
      <c r="AP479" s="21">
        <f>+Produccion_UO!AP479+Produccion_UO!AP480</f>
        <v>0</v>
      </c>
      <c r="AQ479" s="21">
        <f>+Produccion_UO!AQ479+Produccion_UO!AQ480</f>
        <v>0</v>
      </c>
      <c r="AR479" s="21">
        <f>+Produccion_UO!AR479+Produccion_UO!AR480</f>
        <v>0</v>
      </c>
    </row>
    <row r="480" spans="10:44" x14ac:dyDescent="0.25">
      <c r="J480" s="24"/>
      <c r="K480" s="54"/>
      <c r="L480" s="168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  <c r="AA480" s="172"/>
      <c r="AB480" s="172"/>
      <c r="AC480" s="172"/>
      <c r="AD480" s="172"/>
      <c r="AE480" s="172"/>
      <c r="AF480" s="172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</row>
    <row r="481" spans="10:44" x14ac:dyDescent="0.25">
      <c r="J481" s="24" t="s">
        <v>434</v>
      </c>
      <c r="K481" s="54" t="s">
        <v>291</v>
      </c>
      <c r="L481" s="167" t="s">
        <v>683</v>
      </c>
      <c r="M481" s="21">
        <f>+Produccion_UO!M481</f>
        <v>0</v>
      </c>
      <c r="N481" s="21">
        <f>+Produccion_UO!N481</f>
        <v>0</v>
      </c>
      <c r="O481" s="21">
        <f>+Produccion_UO!O481</f>
        <v>0</v>
      </c>
      <c r="P481" s="21">
        <f>+Produccion_UO!P481</f>
        <v>0</v>
      </c>
      <c r="Q481" s="21">
        <f>+Produccion_UO!Q481</f>
        <v>0</v>
      </c>
      <c r="R481" s="21">
        <f>+Produccion_UO!R481</f>
        <v>0</v>
      </c>
      <c r="S481" s="21">
        <f>+Produccion_UO!S481</f>
        <v>0</v>
      </c>
      <c r="T481" s="21">
        <f>+Produccion_UO!T481</f>
        <v>0</v>
      </c>
      <c r="U481" s="21">
        <f>+Produccion_UO!U481</f>
        <v>0</v>
      </c>
      <c r="V481" s="21">
        <f>+Produccion_UO!V481</f>
        <v>0</v>
      </c>
      <c r="W481" s="21">
        <f>+Produccion_UO!W481</f>
        <v>0</v>
      </c>
      <c r="X481" s="21">
        <f>+Produccion_UO!X481</f>
        <v>0</v>
      </c>
      <c r="Y481" s="21">
        <f>+Produccion_UO!Y481</f>
        <v>0</v>
      </c>
      <c r="Z481" s="21">
        <f>+Produccion_UO!Z481</f>
        <v>0</v>
      </c>
      <c r="AA481" s="21">
        <f>+Produccion_UO!AA481</f>
        <v>0</v>
      </c>
      <c r="AB481" s="21">
        <f>+Produccion_UO!AB481</f>
        <v>0</v>
      </c>
      <c r="AC481" s="21">
        <f>+Produccion_UO!AC481</f>
        <v>0</v>
      </c>
      <c r="AD481" s="21">
        <f>+Produccion_UO!AD481</f>
        <v>0</v>
      </c>
      <c r="AE481" s="21">
        <f>+Produccion_UO!AE481</f>
        <v>0</v>
      </c>
      <c r="AF481" s="21">
        <f>+Produccion_UO!AF481</f>
        <v>0</v>
      </c>
      <c r="AG481" s="21">
        <f>+Produccion_UO!AG481</f>
        <v>0</v>
      </c>
      <c r="AH481" s="21">
        <f>+Produccion_UO!AH481</f>
        <v>0</v>
      </c>
      <c r="AI481" s="21">
        <f>+Produccion_UO!AI481</f>
        <v>0</v>
      </c>
      <c r="AJ481" s="21">
        <f>+Produccion_UO!AJ481</f>
        <v>0</v>
      </c>
      <c r="AK481" s="21">
        <f>+Produccion_UO!AK481</f>
        <v>0</v>
      </c>
      <c r="AL481" s="21">
        <f>+Produccion_UO!AL481</f>
        <v>0</v>
      </c>
      <c r="AM481" s="21">
        <f>+Produccion_UO!AM481</f>
        <v>0</v>
      </c>
      <c r="AN481" s="21">
        <f>+Produccion_UO!AN481</f>
        <v>0</v>
      </c>
      <c r="AO481" s="21">
        <f>+Produccion_UO!AO481</f>
        <v>0</v>
      </c>
      <c r="AP481" s="21">
        <f>+Produccion_UO!AP481</f>
        <v>0</v>
      </c>
      <c r="AQ481" s="21">
        <f>+Produccion_UO!AQ481</f>
        <v>0</v>
      </c>
      <c r="AR481" s="21">
        <f>+Produccion_UO!AR481</f>
        <v>0</v>
      </c>
    </row>
    <row r="482" spans="10:44" x14ac:dyDescent="0.25">
      <c r="J482" s="24" t="s">
        <v>86</v>
      </c>
      <c r="K482" s="54" t="s">
        <v>292</v>
      </c>
      <c r="L482" s="167" t="s">
        <v>681</v>
      </c>
      <c r="M482" s="21">
        <f>+Produccion_UO!M482</f>
        <v>0</v>
      </c>
      <c r="N482" s="21">
        <f>+Produccion_UO!N482</f>
        <v>0</v>
      </c>
      <c r="O482" s="21">
        <f>+Produccion_UO!O482</f>
        <v>0</v>
      </c>
      <c r="P482" s="21">
        <f>+Produccion_UO!P482</f>
        <v>0</v>
      </c>
      <c r="Q482" s="21">
        <f>+Produccion_UO!Q482</f>
        <v>0</v>
      </c>
      <c r="R482" s="21">
        <f>+Produccion_UO!R482</f>
        <v>0</v>
      </c>
      <c r="S482" s="21">
        <f>+Produccion_UO!S482</f>
        <v>0</v>
      </c>
      <c r="T482" s="21">
        <f>+Produccion_UO!T482</f>
        <v>0</v>
      </c>
      <c r="U482" s="21">
        <f>+Produccion_UO!U482</f>
        <v>0</v>
      </c>
      <c r="V482" s="21">
        <f>+Produccion_UO!V482</f>
        <v>0</v>
      </c>
      <c r="W482" s="21">
        <f>+Produccion_UO!W482</f>
        <v>0</v>
      </c>
      <c r="X482" s="21">
        <f>+Produccion_UO!X482</f>
        <v>0</v>
      </c>
      <c r="Y482" s="21">
        <f>+Produccion_UO!Y482</f>
        <v>0</v>
      </c>
      <c r="Z482" s="21">
        <f>+Produccion_UO!Z482</f>
        <v>0</v>
      </c>
      <c r="AA482" s="21">
        <f>+Produccion_UO!AA482</f>
        <v>0</v>
      </c>
      <c r="AB482" s="21">
        <f>+Produccion_UO!AB482</f>
        <v>0</v>
      </c>
      <c r="AC482" s="21">
        <f>+Produccion_UO!AC482</f>
        <v>0</v>
      </c>
      <c r="AD482" s="21">
        <f>+Produccion_UO!AD482</f>
        <v>0</v>
      </c>
      <c r="AE482" s="21">
        <f>+Produccion_UO!AE482</f>
        <v>0</v>
      </c>
      <c r="AF482" s="21">
        <f>+Produccion_UO!AF482</f>
        <v>0</v>
      </c>
      <c r="AG482" s="21">
        <f>+Produccion_UO!AG482</f>
        <v>0</v>
      </c>
      <c r="AH482" s="21">
        <f>+Produccion_UO!AH482</f>
        <v>0</v>
      </c>
      <c r="AI482" s="21">
        <f>+Produccion_UO!AI482</f>
        <v>0</v>
      </c>
      <c r="AJ482" s="21">
        <f>+Produccion_UO!AJ482</f>
        <v>0</v>
      </c>
      <c r="AK482" s="21">
        <f>+Produccion_UO!AK482</f>
        <v>0</v>
      </c>
      <c r="AL482" s="21">
        <f>+Produccion_UO!AL482</f>
        <v>0</v>
      </c>
      <c r="AM482" s="21">
        <f>+Produccion_UO!AM482</f>
        <v>0</v>
      </c>
      <c r="AN482" s="21">
        <f>+Produccion_UO!AN482</f>
        <v>0</v>
      </c>
      <c r="AO482" s="21">
        <f>+Produccion_UO!AO482</f>
        <v>0</v>
      </c>
      <c r="AP482" s="21">
        <f>+Produccion_UO!AP482</f>
        <v>0</v>
      </c>
      <c r="AQ482" s="21">
        <f>+Produccion_UO!AQ482</f>
        <v>0</v>
      </c>
      <c r="AR482" s="21">
        <f>+Produccion_UO!AR482</f>
        <v>0</v>
      </c>
    </row>
    <row r="483" spans="10:44" x14ac:dyDescent="0.25">
      <c r="J483" s="24" t="s">
        <v>87</v>
      </c>
      <c r="K483" s="54" t="s">
        <v>293</v>
      </c>
      <c r="L483" s="167" t="s">
        <v>682</v>
      </c>
      <c r="M483" s="21">
        <f>+Produccion_UO!M483</f>
        <v>0</v>
      </c>
      <c r="N483" s="21">
        <f>+Produccion_UO!N483</f>
        <v>0</v>
      </c>
      <c r="O483" s="21">
        <f>+Produccion_UO!O483</f>
        <v>0</v>
      </c>
      <c r="P483" s="21">
        <f>+Produccion_UO!P483</f>
        <v>0</v>
      </c>
      <c r="Q483" s="21">
        <f>+Produccion_UO!Q483</f>
        <v>0</v>
      </c>
      <c r="R483" s="21">
        <f>+Produccion_UO!R483</f>
        <v>0</v>
      </c>
      <c r="S483" s="21">
        <f>+Produccion_UO!S483</f>
        <v>0</v>
      </c>
      <c r="T483" s="21">
        <f>+Produccion_UO!T483</f>
        <v>0</v>
      </c>
      <c r="U483" s="21">
        <f>+Produccion_UO!U483</f>
        <v>0</v>
      </c>
      <c r="V483" s="21">
        <f>+Produccion_UO!V483</f>
        <v>0</v>
      </c>
      <c r="W483" s="21">
        <f>+Produccion_UO!W483</f>
        <v>0</v>
      </c>
      <c r="X483" s="21">
        <f>+Produccion_UO!X483</f>
        <v>0</v>
      </c>
      <c r="Y483" s="21">
        <f>+Produccion_UO!Y483</f>
        <v>0</v>
      </c>
      <c r="Z483" s="21">
        <f>+Produccion_UO!Z483</f>
        <v>0</v>
      </c>
      <c r="AA483" s="21">
        <f>+Produccion_UO!AA483</f>
        <v>0</v>
      </c>
      <c r="AB483" s="21">
        <f>+Produccion_UO!AB483</f>
        <v>0</v>
      </c>
      <c r="AC483" s="21">
        <f>+Produccion_UO!AC483</f>
        <v>0</v>
      </c>
      <c r="AD483" s="21">
        <f>+Produccion_UO!AD483</f>
        <v>0</v>
      </c>
      <c r="AE483" s="21">
        <f>+Produccion_UO!AE483</f>
        <v>0</v>
      </c>
      <c r="AF483" s="21">
        <f>+Produccion_UO!AF483</f>
        <v>0</v>
      </c>
      <c r="AG483" s="21">
        <f>+Produccion_UO!AG483</f>
        <v>0</v>
      </c>
      <c r="AH483" s="21">
        <f>+Produccion_UO!AH483</f>
        <v>0</v>
      </c>
      <c r="AI483" s="21">
        <f>+Produccion_UO!AI483</f>
        <v>0</v>
      </c>
      <c r="AJ483" s="21">
        <f>+Produccion_UO!AJ483</f>
        <v>0</v>
      </c>
      <c r="AK483" s="21">
        <f>+Produccion_UO!AK483</f>
        <v>0</v>
      </c>
      <c r="AL483" s="21">
        <f>+Produccion_UO!AL483</f>
        <v>0</v>
      </c>
      <c r="AM483" s="21">
        <f>+Produccion_UO!AM483</f>
        <v>0</v>
      </c>
      <c r="AN483" s="21">
        <f>+Produccion_UO!AN483</f>
        <v>0</v>
      </c>
      <c r="AO483" s="21">
        <f>+Produccion_UO!AO483</f>
        <v>0</v>
      </c>
      <c r="AP483" s="21">
        <f>+Produccion_UO!AP483</f>
        <v>0</v>
      </c>
      <c r="AQ483" s="21">
        <f>+Produccion_UO!AQ483</f>
        <v>0</v>
      </c>
      <c r="AR483" s="21">
        <f>+Produccion_UO!AR483</f>
        <v>0</v>
      </c>
    </row>
    <row r="484" spans="10:44" x14ac:dyDescent="0.25">
      <c r="J484" s="24" t="s">
        <v>88</v>
      </c>
      <c r="K484" s="54" t="s">
        <v>233</v>
      </c>
      <c r="L484" s="167" t="s">
        <v>680</v>
      </c>
      <c r="M484" s="21">
        <f>+Produccion_UO!M484</f>
        <v>0</v>
      </c>
      <c r="N484" s="21">
        <f>+Produccion_UO!N484</f>
        <v>0</v>
      </c>
      <c r="O484" s="21">
        <f>+Produccion_UO!O484</f>
        <v>0</v>
      </c>
      <c r="P484" s="21">
        <f>+Produccion_UO!P484</f>
        <v>0</v>
      </c>
      <c r="Q484" s="21">
        <f>+Produccion_UO!Q484</f>
        <v>0</v>
      </c>
      <c r="R484" s="21">
        <f>+Produccion_UO!R484</f>
        <v>0</v>
      </c>
      <c r="S484" s="21">
        <f>+Produccion_UO!S484</f>
        <v>0</v>
      </c>
      <c r="T484" s="21">
        <f>+Produccion_UO!T484</f>
        <v>0</v>
      </c>
      <c r="U484" s="21">
        <f>+Produccion_UO!U484</f>
        <v>0</v>
      </c>
      <c r="V484" s="21">
        <f>+Produccion_UO!V484</f>
        <v>0</v>
      </c>
      <c r="W484" s="21">
        <f>+Produccion_UO!W484</f>
        <v>0</v>
      </c>
      <c r="X484" s="21">
        <f>+Produccion_UO!X484</f>
        <v>0</v>
      </c>
      <c r="Y484" s="21">
        <f>+Produccion_UO!Y484</f>
        <v>0</v>
      </c>
      <c r="Z484" s="21">
        <f>+Produccion_UO!Z484</f>
        <v>0</v>
      </c>
      <c r="AA484" s="21">
        <f>+Produccion_UO!AA484</f>
        <v>0</v>
      </c>
      <c r="AB484" s="21">
        <f>+Produccion_UO!AB484</f>
        <v>0</v>
      </c>
      <c r="AC484" s="21">
        <f>+Produccion_UO!AC484</f>
        <v>0</v>
      </c>
      <c r="AD484" s="21">
        <f>+Produccion_UO!AD484</f>
        <v>0</v>
      </c>
      <c r="AE484" s="21">
        <f>+Produccion_UO!AE484</f>
        <v>0</v>
      </c>
      <c r="AF484" s="21">
        <f>+Produccion_UO!AF484</f>
        <v>0</v>
      </c>
      <c r="AG484" s="21">
        <f>+Produccion_UO!AG484</f>
        <v>0</v>
      </c>
      <c r="AH484" s="21">
        <f>+Produccion_UO!AH484</f>
        <v>0</v>
      </c>
      <c r="AI484" s="21">
        <f>+Produccion_UO!AI484</f>
        <v>0</v>
      </c>
      <c r="AJ484" s="21">
        <f>+Produccion_UO!AJ484</f>
        <v>0</v>
      </c>
      <c r="AK484" s="21">
        <f>+Produccion_UO!AK484</f>
        <v>0</v>
      </c>
      <c r="AL484" s="21">
        <f>+Produccion_UO!AL484</f>
        <v>0</v>
      </c>
      <c r="AM484" s="21">
        <f>+Produccion_UO!AM484</f>
        <v>0</v>
      </c>
      <c r="AN484" s="21">
        <f>+Produccion_UO!AN484</f>
        <v>0</v>
      </c>
      <c r="AO484" s="21">
        <f>+Produccion_UO!AO484</f>
        <v>0</v>
      </c>
      <c r="AP484" s="21">
        <f>+Produccion_UO!AP484</f>
        <v>0</v>
      </c>
      <c r="AQ484" s="21">
        <f>+Produccion_UO!AQ484</f>
        <v>0</v>
      </c>
      <c r="AR484" s="21">
        <f>+Produccion_UO!AR484</f>
        <v>0</v>
      </c>
    </row>
    <row r="485" spans="10:44" x14ac:dyDescent="0.25">
      <c r="J485" s="68"/>
      <c r="K485" s="68"/>
      <c r="L485" s="68"/>
      <c r="M485" s="69">
        <f>+SUM(M478:M484)</f>
        <v>0</v>
      </c>
      <c r="N485" s="69">
        <f t="shared" ref="N485" si="57">+SUM(N478:N484)</f>
        <v>0</v>
      </c>
      <c r="O485" s="69">
        <f t="shared" ref="O485:AR485" si="58">+SUM(O478:O484)</f>
        <v>0</v>
      </c>
      <c r="P485" s="69">
        <f t="shared" si="58"/>
        <v>0</v>
      </c>
      <c r="Q485" s="69">
        <f t="shared" si="58"/>
        <v>0</v>
      </c>
      <c r="R485" s="69">
        <f t="shared" si="58"/>
        <v>0</v>
      </c>
      <c r="S485" s="69">
        <f t="shared" si="58"/>
        <v>0</v>
      </c>
      <c r="T485" s="69">
        <f t="shared" si="58"/>
        <v>0</v>
      </c>
      <c r="U485" s="69">
        <f t="shared" si="58"/>
        <v>0</v>
      </c>
      <c r="V485" s="69">
        <f t="shared" si="58"/>
        <v>0</v>
      </c>
      <c r="W485" s="69">
        <f t="shared" si="58"/>
        <v>0</v>
      </c>
      <c r="X485" s="69">
        <f t="shared" si="58"/>
        <v>0</v>
      </c>
      <c r="Y485" s="69">
        <f t="shared" si="58"/>
        <v>0</v>
      </c>
      <c r="Z485" s="69">
        <f t="shared" si="58"/>
        <v>0</v>
      </c>
      <c r="AA485" s="69">
        <f t="shared" si="58"/>
        <v>0</v>
      </c>
      <c r="AB485" s="69">
        <f t="shared" si="58"/>
        <v>0</v>
      </c>
      <c r="AC485" s="69">
        <f t="shared" si="58"/>
        <v>0</v>
      </c>
      <c r="AD485" s="69">
        <f t="shared" si="58"/>
        <v>0</v>
      </c>
      <c r="AE485" s="69">
        <f t="shared" si="58"/>
        <v>0</v>
      </c>
      <c r="AF485" s="69">
        <f t="shared" si="58"/>
        <v>0</v>
      </c>
      <c r="AG485" s="69">
        <f t="shared" si="58"/>
        <v>0</v>
      </c>
      <c r="AH485" s="69">
        <f t="shared" si="58"/>
        <v>0</v>
      </c>
      <c r="AI485" s="69">
        <f t="shared" si="58"/>
        <v>0</v>
      </c>
      <c r="AJ485" s="69">
        <f t="shared" si="58"/>
        <v>0</v>
      </c>
      <c r="AK485" s="69">
        <f t="shared" si="58"/>
        <v>0</v>
      </c>
      <c r="AL485" s="69">
        <f t="shared" si="58"/>
        <v>0</v>
      </c>
      <c r="AM485" s="69">
        <f t="shared" si="58"/>
        <v>0</v>
      </c>
      <c r="AN485" s="69">
        <f t="shared" si="58"/>
        <v>0</v>
      </c>
      <c r="AO485" s="69">
        <f t="shared" si="58"/>
        <v>0</v>
      </c>
      <c r="AP485" s="69">
        <f t="shared" si="58"/>
        <v>0</v>
      </c>
      <c r="AQ485" s="69">
        <f t="shared" si="58"/>
        <v>0</v>
      </c>
      <c r="AR485" s="69">
        <f t="shared" si="58"/>
        <v>0</v>
      </c>
    </row>
    <row r="487" spans="10:44" ht="18.75" x14ac:dyDescent="0.3">
      <c r="K487" s="34" t="str">
        <f>+Produccion_UO!K487</f>
        <v>10.2.2.2 Electricidad por COMPRADA para Transprote de Petróleo</v>
      </c>
      <c r="L487" s="34"/>
    </row>
    <row r="488" spans="10:44" x14ac:dyDescent="0.25">
      <c r="J488" s="106" t="s">
        <v>348</v>
      </c>
      <c r="K488" s="56" t="s">
        <v>389</v>
      </c>
      <c r="L488" s="158"/>
    </row>
    <row r="489" spans="10:44" x14ac:dyDescent="0.25">
      <c r="J489" s="15"/>
      <c r="K489" s="23"/>
      <c r="L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</row>
    <row r="490" spans="10:44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0:44" x14ac:dyDescent="0.25">
      <c r="J491" s="24" t="s">
        <v>458</v>
      </c>
      <c r="K491" s="54" t="s">
        <v>294</v>
      </c>
      <c r="L491" s="167" t="s">
        <v>678</v>
      </c>
      <c r="M491" s="21">
        <f>+Produccion_UO!M491</f>
        <v>0</v>
      </c>
      <c r="N491" s="21">
        <f>+Produccion_UO!N491</f>
        <v>0</v>
      </c>
      <c r="O491" s="21">
        <f>+Produccion_UO!O491</f>
        <v>0</v>
      </c>
      <c r="P491" s="21">
        <f>+Produccion_UO!P491</f>
        <v>0</v>
      </c>
      <c r="Q491" s="21">
        <f>+Produccion_UO!Q491</f>
        <v>0</v>
      </c>
      <c r="R491" s="21">
        <f>+Produccion_UO!R491</f>
        <v>0</v>
      </c>
      <c r="S491" s="21">
        <f>+Produccion_UO!S491</f>
        <v>0</v>
      </c>
      <c r="T491" s="21">
        <f>+Produccion_UO!T491</f>
        <v>0</v>
      </c>
      <c r="U491" s="21">
        <f>+Produccion_UO!U491</f>
        <v>0</v>
      </c>
      <c r="V491" s="21">
        <f>+Produccion_UO!V491</f>
        <v>0</v>
      </c>
      <c r="W491" s="21">
        <f>+Produccion_UO!W491</f>
        <v>0</v>
      </c>
      <c r="X491" s="21">
        <f>+Produccion_UO!X491</f>
        <v>0</v>
      </c>
      <c r="Y491" s="21">
        <f>+Produccion_UO!Y491</f>
        <v>0</v>
      </c>
      <c r="Z491" s="21">
        <f>+Produccion_UO!Z491</f>
        <v>0</v>
      </c>
      <c r="AA491" s="21">
        <f>+Produccion_UO!AA491</f>
        <v>0</v>
      </c>
      <c r="AB491" s="21">
        <f>+Produccion_UO!AB491</f>
        <v>0</v>
      </c>
      <c r="AC491" s="21">
        <f>+Produccion_UO!AC491</f>
        <v>0</v>
      </c>
      <c r="AD491" s="21">
        <f>+Produccion_UO!AD491</f>
        <v>0</v>
      </c>
      <c r="AE491" s="21">
        <f>+Produccion_UO!AE491</f>
        <v>0</v>
      </c>
      <c r="AF491" s="21">
        <f>+Produccion_UO!AF491</f>
        <v>0</v>
      </c>
      <c r="AG491" s="21">
        <f>+Produccion_UO!AG491</f>
        <v>0</v>
      </c>
      <c r="AH491" s="21">
        <f>+Produccion_UO!AH491</f>
        <v>0</v>
      </c>
      <c r="AI491" s="21">
        <f>+Produccion_UO!AI491</f>
        <v>0</v>
      </c>
      <c r="AJ491" s="21">
        <f>+Produccion_UO!AJ491</f>
        <v>0</v>
      </c>
      <c r="AK491" s="21">
        <f>+Produccion_UO!AK491</f>
        <v>0</v>
      </c>
      <c r="AL491" s="21">
        <f>+Produccion_UO!AL491</f>
        <v>0</v>
      </c>
      <c r="AM491" s="21">
        <f>+Produccion_UO!AM491</f>
        <v>0</v>
      </c>
      <c r="AN491" s="21">
        <f>+Produccion_UO!AN491</f>
        <v>0</v>
      </c>
      <c r="AO491" s="21">
        <f>+Produccion_UO!AO491</f>
        <v>0</v>
      </c>
      <c r="AP491" s="21">
        <f>+Produccion_UO!AP491</f>
        <v>0</v>
      </c>
      <c r="AQ491" s="21">
        <f>+Produccion_UO!AQ491</f>
        <v>0</v>
      </c>
      <c r="AR491" s="21">
        <f>+Produccion_UO!AR491</f>
        <v>0</v>
      </c>
    </row>
    <row r="492" spans="10:44" x14ac:dyDescent="0.25">
      <c r="J492" s="24" t="s">
        <v>89</v>
      </c>
      <c r="K492" s="56" t="s">
        <v>234</v>
      </c>
      <c r="L492" s="167" t="s">
        <v>679</v>
      </c>
      <c r="M492" s="21">
        <f>+Produccion_UO!M492+Produccion_UO!M493</f>
        <v>290.36861461413332</v>
      </c>
      <c r="N492" s="21">
        <f>+Produccion_UO!N492+Produccion_UO!N493</f>
        <v>286.38156449333883</v>
      </c>
      <c r="O492" s="21">
        <f>+Produccion_UO!O492+Produccion_UO!O493</f>
        <v>368.2677697044528</v>
      </c>
      <c r="P492" s="21">
        <f>+Produccion_UO!P492+Produccion_UO!P493</f>
        <v>403.64810452946108</v>
      </c>
      <c r="Q492" s="21">
        <f>+Produccion_UO!Q492+Produccion_UO!Q493</f>
        <v>348.94224958689722</v>
      </c>
      <c r="R492" s="21">
        <f>+Produccion_UO!R492+Produccion_UO!R493</f>
        <v>274.56231858786418</v>
      </c>
      <c r="S492" s="21">
        <f>+Produccion_UO!S492+Produccion_UO!S493</f>
        <v>247.28212055496053</v>
      </c>
      <c r="T492" s="21">
        <f>+Produccion_UO!T492+Produccion_UO!T493</f>
        <v>225.64917191502806</v>
      </c>
      <c r="U492" s="21">
        <f>+Produccion_UO!U492+Produccion_UO!U493</f>
        <v>127.25451482189361</v>
      </c>
      <c r="V492" s="21">
        <f>+Produccion_UO!V492+Produccion_UO!V493</f>
        <v>105.41204474620777</v>
      </c>
      <c r="W492" s="21">
        <f>+Produccion_UO!W492+Produccion_UO!W493</f>
        <v>22.960024423171276</v>
      </c>
      <c r="X492" s="21">
        <f>+Produccion_UO!X492+Produccion_UO!X493</f>
        <v>45.169890619291387</v>
      </c>
      <c r="Y492" s="21">
        <f>+Produccion_UO!Y492+Produccion_UO!Y493</f>
        <v>45.169890619291387</v>
      </c>
      <c r="Z492" s="21">
        <f>+Produccion_UO!Z492+Produccion_UO!Z493</f>
        <v>3.1833518494293607</v>
      </c>
      <c r="AA492" s="21">
        <f>+Produccion_UO!AA492+Produccion_UO!AA493</f>
        <v>0</v>
      </c>
      <c r="AB492" s="21">
        <f>+Produccion_UO!AB492+Produccion_UO!AB493</f>
        <v>0</v>
      </c>
      <c r="AC492" s="21">
        <f>+Produccion_UO!AC492+Produccion_UO!AC493</f>
        <v>0</v>
      </c>
      <c r="AD492" s="21">
        <f>+Produccion_UO!AD492+Produccion_UO!AD493</f>
        <v>0</v>
      </c>
      <c r="AE492" s="21">
        <f>+Produccion_UO!AE492+Produccion_UO!AE493</f>
        <v>0</v>
      </c>
      <c r="AF492" s="21">
        <f>+Produccion_UO!AF492+Produccion_UO!AF493</f>
        <v>0</v>
      </c>
      <c r="AG492" s="21">
        <f>+Produccion_UO!AG492+Produccion_UO!AG493</f>
        <v>0</v>
      </c>
      <c r="AH492" s="21">
        <f>+Produccion_UO!AH492+Produccion_UO!AH493</f>
        <v>0</v>
      </c>
      <c r="AI492" s="21">
        <f>+Produccion_UO!AI492+Produccion_UO!AI493</f>
        <v>0</v>
      </c>
      <c r="AJ492" s="21">
        <f>+Produccion_UO!AJ492+Produccion_UO!AJ493</f>
        <v>0</v>
      </c>
      <c r="AK492" s="21">
        <f>+Produccion_UO!AK492+Produccion_UO!AK493</f>
        <v>0</v>
      </c>
      <c r="AL492" s="21">
        <f>+Produccion_UO!AL492+Produccion_UO!AL493</f>
        <v>0</v>
      </c>
      <c r="AM492" s="21">
        <f>+Produccion_UO!AM492+Produccion_UO!AM493</f>
        <v>0</v>
      </c>
      <c r="AN492" s="21">
        <f>+Produccion_UO!AN492+Produccion_UO!AN493</f>
        <v>0</v>
      </c>
      <c r="AO492" s="21">
        <f>+Produccion_UO!AO492+Produccion_UO!AO493</f>
        <v>0</v>
      </c>
      <c r="AP492" s="21">
        <f>+Produccion_UO!AP492+Produccion_UO!AP493</f>
        <v>0</v>
      </c>
      <c r="AQ492" s="21">
        <f>+Produccion_UO!AQ492+Produccion_UO!AQ493</f>
        <v>0</v>
      </c>
      <c r="AR492" s="21">
        <f>+Produccion_UO!AR492+Produccion_UO!AR493</f>
        <v>0</v>
      </c>
    </row>
    <row r="493" spans="10:44" x14ac:dyDescent="0.25">
      <c r="J493" s="24"/>
      <c r="K493" s="54"/>
      <c r="L493" s="168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  <c r="AL493" s="172"/>
      <c r="AM493" s="172"/>
      <c r="AN493" s="172"/>
      <c r="AO493" s="172"/>
      <c r="AP493" s="172"/>
      <c r="AQ493" s="172"/>
      <c r="AR493" s="172"/>
    </row>
    <row r="494" spans="10:44" x14ac:dyDescent="0.25">
      <c r="J494" s="24" t="s">
        <v>90</v>
      </c>
      <c r="K494" s="54" t="s">
        <v>235</v>
      </c>
      <c r="L494" s="167" t="s">
        <v>683</v>
      </c>
      <c r="M494" s="21">
        <f>+Produccion_UO!M494</f>
        <v>0</v>
      </c>
      <c r="N494" s="21">
        <f>+Produccion_UO!N494</f>
        <v>0</v>
      </c>
      <c r="O494" s="21">
        <f>+Produccion_UO!O494</f>
        <v>0</v>
      </c>
      <c r="P494" s="21">
        <f>+Produccion_UO!P494</f>
        <v>0</v>
      </c>
      <c r="Q494" s="21">
        <f>+Produccion_UO!Q494</f>
        <v>0</v>
      </c>
      <c r="R494" s="21">
        <f>+Produccion_UO!R494</f>
        <v>0</v>
      </c>
      <c r="S494" s="21">
        <f>+Produccion_UO!S494</f>
        <v>0</v>
      </c>
      <c r="T494" s="21">
        <f>+Produccion_UO!T494</f>
        <v>0</v>
      </c>
      <c r="U494" s="21">
        <f>+Produccion_UO!U494</f>
        <v>0</v>
      </c>
      <c r="V494" s="21">
        <f>+Produccion_UO!V494</f>
        <v>0</v>
      </c>
      <c r="W494" s="21">
        <f>+Produccion_UO!W494</f>
        <v>0</v>
      </c>
      <c r="X494" s="21">
        <f>+Produccion_UO!X494</f>
        <v>0</v>
      </c>
      <c r="Y494" s="21">
        <f>+Produccion_UO!Y494</f>
        <v>0</v>
      </c>
      <c r="Z494" s="21">
        <f>+Produccion_UO!Z494</f>
        <v>0</v>
      </c>
      <c r="AA494" s="21">
        <f>+Produccion_UO!AA494</f>
        <v>0</v>
      </c>
      <c r="AB494" s="21">
        <f>+Produccion_UO!AB494</f>
        <v>0</v>
      </c>
      <c r="AC494" s="21">
        <f>+Produccion_UO!AC494</f>
        <v>0</v>
      </c>
      <c r="AD494" s="21">
        <f>+Produccion_UO!AD494</f>
        <v>0</v>
      </c>
      <c r="AE494" s="21">
        <f>+Produccion_UO!AE494</f>
        <v>0</v>
      </c>
      <c r="AF494" s="21">
        <f>+Produccion_UO!AF494</f>
        <v>0</v>
      </c>
      <c r="AG494" s="21">
        <f>+Produccion_UO!AG494</f>
        <v>0</v>
      </c>
      <c r="AH494" s="21">
        <f>+Produccion_UO!AH494</f>
        <v>0</v>
      </c>
      <c r="AI494" s="21">
        <f>+Produccion_UO!AI494</f>
        <v>0</v>
      </c>
      <c r="AJ494" s="21">
        <f>+Produccion_UO!AJ494</f>
        <v>0</v>
      </c>
      <c r="AK494" s="21">
        <f>+Produccion_UO!AK494</f>
        <v>0</v>
      </c>
      <c r="AL494" s="21">
        <f>+Produccion_UO!AL494</f>
        <v>0</v>
      </c>
      <c r="AM494" s="21">
        <f>+Produccion_UO!AM494</f>
        <v>0</v>
      </c>
      <c r="AN494" s="21">
        <f>+Produccion_UO!AN494</f>
        <v>0</v>
      </c>
      <c r="AO494" s="21">
        <f>+Produccion_UO!AO494</f>
        <v>0</v>
      </c>
      <c r="AP494" s="21">
        <f>+Produccion_UO!AP494</f>
        <v>0</v>
      </c>
      <c r="AQ494" s="21">
        <f>+Produccion_UO!AQ494</f>
        <v>0</v>
      </c>
      <c r="AR494" s="21">
        <f>+Produccion_UO!AR494</f>
        <v>0</v>
      </c>
    </row>
    <row r="495" spans="10:44" x14ac:dyDescent="0.25">
      <c r="J495" s="24" t="s">
        <v>431</v>
      </c>
      <c r="K495" s="54" t="s">
        <v>295</v>
      </c>
      <c r="L495" s="167" t="s">
        <v>681</v>
      </c>
      <c r="M495" s="21">
        <f>+Produccion_UO!M495</f>
        <v>0</v>
      </c>
      <c r="N495" s="21">
        <f>+Produccion_UO!N495</f>
        <v>0</v>
      </c>
      <c r="O495" s="21">
        <f>+Produccion_UO!O495</f>
        <v>0</v>
      </c>
      <c r="P495" s="21">
        <f>+Produccion_UO!P495</f>
        <v>0</v>
      </c>
      <c r="Q495" s="21">
        <f>+Produccion_UO!Q495</f>
        <v>0</v>
      </c>
      <c r="R495" s="21">
        <f>+Produccion_UO!R495</f>
        <v>0</v>
      </c>
      <c r="S495" s="21">
        <f>+Produccion_UO!S495</f>
        <v>0</v>
      </c>
      <c r="T495" s="21">
        <f>+Produccion_UO!T495</f>
        <v>0</v>
      </c>
      <c r="U495" s="21">
        <f>+Produccion_UO!U495</f>
        <v>0</v>
      </c>
      <c r="V495" s="21">
        <f>+Produccion_UO!V495</f>
        <v>0</v>
      </c>
      <c r="W495" s="21">
        <f>+Produccion_UO!W495</f>
        <v>0</v>
      </c>
      <c r="X495" s="21">
        <f>+Produccion_UO!X495</f>
        <v>0</v>
      </c>
      <c r="Y495" s="21">
        <f>+Produccion_UO!Y495</f>
        <v>0</v>
      </c>
      <c r="Z495" s="21">
        <f>+Produccion_UO!Z495</f>
        <v>0</v>
      </c>
      <c r="AA495" s="21">
        <f>+Produccion_UO!AA495</f>
        <v>0</v>
      </c>
      <c r="AB495" s="21">
        <f>+Produccion_UO!AB495</f>
        <v>0</v>
      </c>
      <c r="AC495" s="21">
        <f>+Produccion_UO!AC495</f>
        <v>0</v>
      </c>
      <c r="AD495" s="21">
        <f>+Produccion_UO!AD495</f>
        <v>0</v>
      </c>
      <c r="AE495" s="21">
        <f>+Produccion_UO!AE495</f>
        <v>0</v>
      </c>
      <c r="AF495" s="21">
        <f>+Produccion_UO!AF495</f>
        <v>0</v>
      </c>
      <c r="AG495" s="21">
        <f>+Produccion_UO!AG495</f>
        <v>0</v>
      </c>
      <c r="AH495" s="21">
        <f>+Produccion_UO!AH495</f>
        <v>0</v>
      </c>
      <c r="AI495" s="21">
        <f>+Produccion_UO!AI495</f>
        <v>0</v>
      </c>
      <c r="AJ495" s="21">
        <f>+Produccion_UO!AJ495</f>
        <v>0</v>
      </c>
      <c r="AK495" s="21">
        <f>+Produccion_UO!AK495</f>
        <v>0</v>
      </c>
      <c r="AL495" s="21">
        <f>+Produccion_UO!AL495</f>
        <v>0</v>
      </c>
      <c r="AM495" s="21">
        <f>+Produccion_UO!AM495</f>
        <v>0</v>
      </c>
      <c r="AN495" s="21">
        <f>+Produccion_UO!AN495</f>
        <v>0</v>
      </c>
      <c r="AO495" s="21">
        <f>+Produccion_UO!AO495</f>
        <v>0</v>
      </c>
      <c r="AP495" s="21">
        <f>+Produccion_UO!AP495</f>
        <v>0</v>
      </c>
      <c r="AQ495" s="21">
        <f>+Produccion_UO!AQ495</f>
        <v>0</v>
      </c>
      <c r="AR495" s="21">
        <f>+Produccion_UO!AR495</f>
        <v>0</v>
      </c>
    </row>
    <row r="496" spans="10:44" x14ac:dyDescent="0.25">
      <c r="J496" s="24" t="s">
        <v>91</v>
      </c>
      <c r="K496" s="54" t="s">
        <v>236</v>
      </c>
      <c r="L496" s="167" t="s">
        <v>682</v>
      </c>
      <c r="M496" s="21">
        <f>+Produccion_UO!M496</f>
        <v>0</v>
      </c>
      <c r="N496" s="21">
        <f>+Produccion_UO!N496</f>
        <v>0</v>
      </c>
      <c r="O496" s="21">
        <f>+Produccion_UO!O496</f>
        <v>0</v>
      </c>
      <c r="P496" s="21">
        <f>+Produccion_UO!P496</f>
        <v>33.558058529411667</v>
      </c>
      <c r="Q496" s="21">
        <f>+Produccion_UO!Q496</f>
        <v>26.634951132726027</v>
      </c>
      <c r="R496" s="21">
        <f>+Produccion_UO!R496</f>
        <v>19.214422807434303</v>
      </c>
      <c r="S496" s="21">
        <f>+Produccion_UO!S496</f>
        <v>11.79389448214261</v>
      </c>
      <c r="T496" s="21">
        <f>+Produccion_UO!T496</f>
        <v>6.6685768739635556</v>
      </c>
      <c r="U496" s="21">
        <f>+Produccion_UO!U496</f>
        <v>0</v>
      </c>
      <c r="V496" s="21">
        <f>+Produccion_UO!V496</f>
        <v>0</v>
      </c>
      <c r="W496" s="21">
        <f>+Produccion_UO!W496</f>
        <v>0</v>
      </c>
      <c r="X496" s="21">
        <f>+Produccion_UO!X496</f>
        <v>0</v>
      </c>
      <c r="Y496" s="21">
        <f>+Produccion_UO!Y496</f>
        <v>0</v>
      </c>
      <c r="Z496" s="21">
        <f>+Produccion_UO!Z496</f>
        <v>0</v>
      </c>
      <c r="AA496" s="21">
        <f>+Produccion_UO!AA496</f>
        <v>0</v>
      </c>
      <c r="AB496" s="21">
        <f>+Produccion_UO!AB496</f>
        <v>0</v>
      </c>
      <c r="AC496" s="21">
        <f>+Produccion_UO!AC496</f>
        <v>0</v>
      </c>
      <c r="AD496" s="21">
        <f>+Produccion_UO!AD496</f>
        <v>0</v>
      </c>
      <c r="AE496" s="21">
        <f>+Produccion_UO!AE496</f>
        <v>0</v>
      </c>
      <c r="AF496" s="21">
        <f>+Produccion_UO!AF496</f>
        <v>0</v>
      </c>
      <c r="AG496" s="21">
        <f>+Produccion_UO!AG496</f>
        <v>0</v>
      </c>
      <c r="AH496" s="21">
        <f>+Produccion_UO!AH496</f>
        <v>0</v>
      </c>
      <c r="AI496" s="21">
        <f>+Produccion_UO!AI496</f>
        <v>0</v>
      </c>
      <c r="AJ496" s="21">
        <f>+Produccion_UO!AJ496</f>
        <v>0</v>
      </c>
      <c r="AK496" s="21">
        <f>+Produccion_UO!AK496</f>
        <v>0</v>
      </c>
      <c r="AL496" s="21">
        <f>+Produccion_UO!AL496</f>
        <v>0</v>
      </c>
      <c r="AM496" s="21">
        <f>+Produccion_UO!AM496</f>
        <v>0</v>
      </c>
      <c r="AN496" s="21">
        <f>+Produccion_UO!AN496</f>
        <v>0</v>
      </c>
      <c r="AO496" s="21">
        <f>+Produccion_UO!AO496</f>
        <v>0</v>
      </c>
      <c r="AP496" s="21">
        <f>+Produccion_UO!AP496</f>
        <v>0</v>
      </c>
      <c r="AQ496" s="21">
        <f>+Produccion_UO!AQ496</f>
        <v>0</v>
      </c>
      <c r="AR496" s="21">
        <f>+Produccion_UO!AR496</f>
        <v>0</v>
      </c>
    </row>
    <row r="497" spans="10:44" x14ac:dyDescent="0.25">
      <c r="J497" s="24" t="s">
        <v>92</v>
      </c>
      <c r="K497" s="54" t="s">
        <v>296</v>
      </c>
      <c r="L497" s="167" t="s">
        <v>680</v>
      </c>
      <c r="M497" s="21">
        <f>+Produccion_UO!M497</f>
        <v>0</v>
      </c>
      <c r="N497" s="21">
        <f>+Produccion_UO!N497</f>
        <v>0</v>
      </c>
      <c r="O497" s="21">
        <f>+Produccion_UO!O497</f>
        <v>0</v>
      </c>
      <c r="P497" s="21">
        <f>+Produccion_UO!P497</f>
        <v>0</v>
      </c>
      <c r="Q497" s="21">
        <f>+Produccion_UO!Q497</f>
        <v>0</v>
      </c>
      <c r="R497" s="21">
        <f>+Produccion_UO!R497</f>
        <v>0</v>
      </c>
      <c r="S497" s="21">
        <f>+Produccion_UO!S497</f>
        <v>0</v>
      </c>
      <c r="T497" s="21">
        <f>+Produccion_UO!T497</f>
        <v>0</v>
      </c>
      <c r="U497" s="21">
        <f>+Produccion_UO!U497</f>
        <v>0</v>
      </c>
      <c r="V497" s="21">
        <f>+Produccion_UO!V497</f>
        <v>0</v>
      </c>
      <c r="W497" s="21">
        <f>+Produccion_UO!W497</f>
        <v>0</v>
      </c>
      <c r="X497" s="21">
        <f>+Produccion_UO!X497</f>
        <v>0</v>
      </c>
      <c r="Y497" s="21">
        <f>+Produccion_UO!Y497</f>
        <v>0</v>
      </c>
      <c r="Z497" s="21">
        <f>+Produccion_UO!Z497</f>
        <v>0</v>
      </c>
      <c r="AA497" s="21">
        <f>+Produccion_UO!AA497</f>
        <v>0</v>
      </c>
      <c r="AB497" s="21">
        <f>+Produccion_UO!AB497</f>
        <v>0</v>
      </c>
      <c r="AC497" s="21">
        <f>+Produccion_UO!AC497</f>
        <v>0</v>
      </c>
      <c r="AD497" s="21">
        <f>+Produccion_UO!AD497</f>
        <v>0</v>
      </c>
      <c r="AE497" s="21">
        <f>+Produccion_UO!AE497</f>
        <v>0</v>
      </c>
      <c r="AF497" s="21">
        <f>+Produccion_UO!AF497</f>
        <v>0</v>
      </c>
      <c r="AG497" s="21">
        <f>+Produccion_UO!AG497</f>
        <v>0</v>
      </c>
      <c r="AH497" s="21">
        <f>+Produccion_UO!AH497</f>
        <v>0</v>
      </c>
      <c r="AI497" s="21">
        <f>+Produccion_UO!AI497</f>
        <v>0</v>
      </c>
      <c r="AJ497" s="21">
        <f>+Produccion_UO!AJ497</f>
        <v>0</v>
      </c>
      <c r="AK497" s="21">
        <f>+Produccion_UO!AK497</f>
        <v>0</v>
      </c>
      <c r="AL497" s="21">
        <f>+Produccion_UO!AL497</f>
        <v>0</v>
      </c>
      <c r="AM497" s="21">
        <f>+Produccion_UO!AM497</f>
        <v>0</v>
      </c>
      <c r="AN497" s="21">
        <f>+Produccion_UO!AN497</f>
        <v>0</v>
      </c>
      <c r="AO497" s="21">
        <f>+Produccion_UO!AO497</f>
        <v>0</v>
      </c>
      <c r="AP497" s="21">
        <f>+Produccion_UO!AP497</f>
        <v>0</v>
      </c>
      <c r="AQ497" s="21">
        <f>+Produccion_UO!AQ497</f>
        <v>0</v>
      </c>
      <c r="AR497" s="21">
        <f>+Produccion_UO!AR497</f>
        <v>0</v>
      </c>
    </row>
    <row r="498" spans="10:44" x14ac:dyDescent="0.25">
      <c r="J498" s="68"/>
      <c r="K498" s="68"/>
      <c r="L498" s="68"/>
      <c r="M498" s="69">
        <f>+SUM(M491:M497)</f>
        <v>290.36861461413332</v>
      </c>
      <c r="N498" s="69">
        <f t="shared" ref="N498" si="59">+SUM(N491:N497)</f>
        <v>286.38156449333883</v>
      </c>
      <c r="O498" s="69">
        <f t="shared" ref="O498:AR498" si="60">+SUM(O491:O497)</f>
        <v>368.2677697044528</v>
      </c>
      <c r="P498" s="69">
        <f t="shared" si="60"/>
        <v>437.20616305887273</v>
      </c>
      <c r="Q498" s="69">
        <f t="shared" si="60"/>
        <v>375.57720071962325</v>
      </c>
      <c r="R498" s="69">
        <f t="shared" si="60"/>
        <v>293.77674139529847</v>
      </c>
      <c r="S498" s="69">
        <f t="shared" si="60"/>
        <v>259.07601503710316</v>
      </c>
      <c r="T498" s="69">
        <f t="shared" si="60"/>
        <v>232.31774878899162</v>
      </c>
      <c r="U498" s="69">
        <f t="shared" si="60"/>
        <v>127.25451482189361</v>
      </c>
      <c r="V498" s="69">
        <f t="shared" si="60"/>
        <v>105.41204474620777</v>
      </c>
      <c r="W498" s="69">
        <f t="shared" si="60"/>
        <v>22.960024423171276</v>
      </c>
      <c r="X498" s="69">
        <f t="shared" si="60"/>
        <v>45.169890619291387</v>
      </c>
      <c r="Y498" s="69">
        <f t="shared" si="60"/>
        <v>45.169890619291387</v>
      </c>
      <c r="Z498" s="69">
        <f t="shared" si="60"/>
        <v>3.1833518494293607</v>
      </c>
      <c r="AA498" s="69">
        <f t="shared" si="60"/>
        <v>0</v>
      </c>
      <c r="AB498" s="69">
        <f t="shared" si="60"/>
        <v>0</v>
      </c>
      <c r="AC498" s="69">
        <f t="shared" si="60"/>
        <v>0</v>
      </c>
      <c r="AD498" s="69">
        <f t="shared" si="60"/>
        <v>0</v>
      </c>
      <c r="AE498" s="69">
        <f t="shared" si="60"/>
        <v>0</v>
      </c>
      <c r="AF498" s="69">
        <f t="shared" si="60"/>
        <v>0</v>
      </c>
      <c r="AG498" s="69">
        <f t="shared" si="60"/>
        <v>0</v>
      </c>
      <c r="AH498" s="69">
        <f t="shared" si="60"/>
        <v>0</v>
      </c>
      <c r="AI498" s="69">
        <f t="shared" si="60"/>
        <v>0</v>
      </c>
      <c r="AJ498" s="69">
        <f t="shared" si="60"/>
        <v>0</v>
      </c>
      <c r="AK498" s="69">
        <f t="shared" si="60"/>
        <v>0</v>
      </c>
      <c r="AL498" s="69">
        <f t="shared" si="60"/>
        <v>0</v>
      </c>
      <c r="AM498" s="69">
        <f t="shared" si="60"/>
        <v>0</v>
      </c>
      <c r="AN498" s="69">
        <f t="shared" si="60"/>
        <v>0</v>
      </c>
      <c r="AO498" s="69">
        <f t="shared" si="60"/>
        <v>0</v>
      </c>
      <c r="AP498" s="69">
        <f t="shared" si="60"/>
        <v>0</v>
      </c>
      <c r="AQ498" s="69">
        <f t="shared" si="60"/>
        <v>0</v>
      </c>
      <c r="AR498" s="69">
        <f t="shared" si="60"/>
        <v>0</v>
      </c>
    </row>
    <row r="500" spans="10:44" s="101" customFormat="1" ht="18.75" x14ac:dyDescent="0.3">
      <c r="K500" s="104" t="str">
        <f>+Produccion_UO!K500</f>
        <v>10.3 Electricidad para Producción</v>
      </c>
      <c r="L500" s="104"/>
    </row>
    <row r="501" spans="10:44" x14ac:dyDescent="0.25">
      <c r="J501" s="106" t="s">
        <v>348</v>
      </c>
      <c r="K501" s="41" t="s">
        <v>26</v>
      </c>
      <c r="L501" s="154"/>
    </row>
    <row r="502" spans="10:44" x14ac:dyDescent="0.25">
      <c r="J502" s="15"/>
      <c r="K502" s="23"/>
      <c r="L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</row>
    <row r="503" spans="10:44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0:44" x14ac:dyDescent="0.25">
      <c r="J504" s="61" t="s">
        <v>72</v>
      </c>
      <c r="K504" s="19" t="s">
        <v>320</v>
      </c>
      <c r="L504" s="163" t="s">
        <v>678</v>
      </c>
      <c r="M504" s="21">
        <f>+Produccion_UO!M504</f>
        <v>201.87721338746056</v>
      </c>
      <c r="N504" s="21">
        <f>+Produccion_UO!N504</f>
        <v>163.13333760455498</v>
      </c>
      <c r="O504" s="21">
        <f>+Produccion_UO!O504</f>
        <v>127.72447965711805</v>
      </c>
      <c r="P504" s="21">
        <f>+Produccion_UO!P504</f>
        <v>149.15825053600972</v>
      </c>
      <c r="Q504" s="21">
        <f>+Produccion_UO!Q504</f>
        <v>142.17070700173696</v>
      </c>
      <c r="R504" s="21">
        <f>+Produccion_UO!R504</f>
        <v>0</v>
      </c>
      <c r="S504" s="21">
        <f>+Produccion_UO!S504</f>
        <v>0</v>
      </c>
      <c r="T504" s="21">
        <f>+Produccion_UO!T504</f>
        <v>0</v>
      </c>
      <c r="U504" s="21">
        <f>+Produccion_UO!U504</f>
        <v>0</v>
      </c>
      <c r="V504" s="21">
        <f>+Produccion_UO!V504</f>
        <v>0</v>
      </c>
      <c r="W504" s="21">
        <f>+Produccion_UO!W504</f>
        <v>0</v>
      </c>
      <c r="X504" s="21">
        <f>+Produccion_UO!X504</f>
        <v>0</v>
      </c>
      <c r="Y504" s="21">
        <f>+Produccion_UO!Y504</f>
        <v>0</v>
      </c>
      <c r="Z504" s="21">
        <f>+Produccion_UO!Z504</f>
        <v>0</v>
      </c>
      <c r="AA504" s="21">
        <f>+Produccion_UO!AA504</f>
        <v>0</v>
      </c>
      <c r="AB504" s="21">
        <f>+Produccion_UO!AB504</f>
        <v>0</v>
      </c>
      <c r="AC504" s="21">
        <f>+Produccion_UO!AC504</f>
        <v>0</v>
      </c>
      <c r="AD504" s="21">
        <f>+Produccion_UO!AD504</f>
        <v>0</v>
      </c>
      <c r="AE504" s="21">
        <f>+Produccion_UO!AE504</f>
        <v>0</v>
      </c>
      <c r="AF504" s="21">
        <f>+Produccion_UO!AF504</f>
        <v>0</v>
      </c>
      <c r="AG504" s="21">
        <f>+Produccion_UO!AG504</f>
        <v>0</v>
      </c>
      <c r="AH504" s="21">
        <f>+Produccion_UO!AH504</f>
        <v>0</v>
      </c>
      <c r="AI504" s="21">
        <f>+Produccion_UO!AI504</f>
        <v>0</v>
      </c>
      <c r="AJ504" s="21">
        <f>+Produccion_UO!AJ504</f>
        <v>0</v>
      </c>
      <c r="AK504" s="21">
        <f>+Produccion_UO!AK504</f>
        <v>0</v>
      </c>
      <c r="AL504" s="21">
        <f>+Produccion_UO!AL504</f>
        <v>0</v>
      </c>
      <c r="AM504" s="21">
        <f>+Produccion_UO!AM504</f>
        <v>0</v>
      </c>
      <c r="AN504" s="21">
        <f>+Produccion_UO!AN504</f>
        <v>0</v>
      </c>
      <c r="AO504" s="21">
        <f>+Produccion_UO!AO504</f>
        <v>0</v>
      </c>
      <c r="AP504" s="21">
        <f>+Produccion_UO!AP504</f>
        <v>0</v>
      </c>
      <c r="AQ504" s="21">
        <f>+Produccion_UO!AQ504</f>
        <v>0</v>
      </c>
      <c r="AR504" s="21">
        <f>+Produccion_UO!AR504</f>
        <v>0</v>
      </c>
    </row>
    <row r="505" spans="10:44" x14ac:dyDescent="0.25">
      <c r="J505" s="61" t="s">
        <v>73</v>
      </c>
      <c r="K505" s="19" t="s">
        <v>322</v>
      </c>
      <c r="L505" s="163" t="s">
        <v>679</v>
      </c>
      <c r="M505" s="21">
        <f>+Produccion_UO!M505+Produccion_UO!M506</f>
        <v>3980.6710729858678</v>
      </c>
      <c r="N505" s="21">
        <f>+Produccion_UO!N505+Produccion_UO!N506</f>
        <v>3913.5390290166933</v>
      </c>
      <c r="O505" s="21">
        <f>+Produccion_UO!O505+Produccion_UO!O506</f>
        <v>3664.6088187701253</v>
      </c>
      <c r="P505" s="21">
        <f>+Produccion_UO!P505+Produccion_UO!P506</f>
        <v>3519.4636710931809</v>
      </c>
      <c r="Q505" s="21">
        <f>+Produccion_UO!Q505+Produccion_UO!Q506</f>
        <v>3202.2023986964305</v>
      </c>
      <c r="R505" s="21">
        <f>+Produccion_UO!R505+Produccion_UO!R506</f>
        <v>2769.5048297458416</v>
      </c>
      <c r="S505" s="21">
        <f>+Produccion_UO!S505+Produccion_UO!S506</f>
        <v>2575.158712177803</v>
      </c>
      <c r="T505" s="21">
        <f>+Produccion_UO!T505+Produccion_UO!T506</f>
        <v>2421.0440105671778</v>
      </c>
      <c r="U505" s="21">
        <f>+Produccion_UO!U505+Produccion_UO!U506</f>
        <v>1813.4793191984427</v>
      </c>
      <c r="V505" s="21">
        <f>+Produccion_UO!V505+Produccion_UO!V506</f>
        <v>1655.8132893220527</v>
      </c>
      <c r="W505" s="21">
        <f>+Produccion_UO!W505+Produccion_UO!W506</f>
        <v>1053.2260772222362</v>
      </c>
      <c r="X505" s="21">
        <f>+Produccion_UO!X505+Produccion_UO!X506</f>
        <v>1024.7722769235445</v>
      </c>
      <c r="Y505" s="21">
        <f>+Produccion_UO!Y505+Produccion_UO!Y506</f>
        <v>1024.7722769235445</v>
      </c>
      <c r="Z505" s="21">
        <f>+Produccion_UO!Z505+Produccion_UO!Z506</f>
        <v>725.65711690158605</v>
      </c>
      <c r="AA505" s="21">
        <f>+Produccion_UO!AA505+Produccion_UO!AA506</f>
        <v>0</v>
      </c>
      <c r="AB505" s="21">
        <f>+Produccion_UO!AB505+Produccion_UO!AB506</f>
        <v>0</v>
      </c>
      <c r="AC505" s="21">
        <f>+Produccion_UO!AC505+Produccion_UO!AC506</f>
        <v>0</v>
      </c>
      <c r="AD505" s="21">
        <f>+Produccion_UO!AD505+Produccion_UO!AD506</f>
        <v>0</v>
      </c>
      <c r="AE505" s="21">
        <f>+Produccion_UO!AE505+Produccion_UO!AE506</f>
        <v>0</v>
      </c>
      <c r="AF505" s="21">
        <f>+Produccion_UO!AF505+Produccion_UO!AF506</f>
        <v>0</v>
      </c>
      <c r="AG505" s="21">
        <f>+Produccion_UO!AG505+Produccion_UO!AG506</f>
        <v>0</v>
      </c>
      <c r="AH505" s="21">
        <f>+Produccion_UO!AH505+Produccion_UO!AH506</f>
        <v>0</v>
      </c>
      <c r="AI505" s="21">
        <f>+Produccion_UO!AI505+Produccion_UO!AI506</f>
        <v>0</v>
      </c>
      <c r="AJ505" s="21">
        <f>+Produccion_UO!AJ505+Produccion_UO!AJ506</f>
        <v>0</v>
      </c>
      <c r="AK505" s="21">
        <f>+Produccion_UO!AK505+Produccion_UO!AK506</f>
        <v>0</v>
      </c>
      <c r="AL505" s="21">
        <f>+Produccion_UO!AL505+Produccion_UO!AL506</f>
        <v>0</v>
      </c>
      <c r="AM505" s="21">
        <f>+Produccion_UO!AM505+Produccion_UO!AM506</f>
        <v>0</v>
      </c>
      <c r="AN505" s="21">
        <f>+Produccion_UO!AN505+Produccion_UO!AN506</f>
        <v>0</v>
      </c>
      <c r="AO505" s="21">
        <f>+Produccion_UO!AO505+Produccion_UO!AO506</f>
        <v>0</v>
      </c>
      <c r="AP505" s="21">
        <f>+Produccion_UO!AP505+Produccion_UO!AP506</f>
        <v>0</v>
      </c>
      <c r="AQ505" s="21">
        <f>+Produccion_UO!AQ505+Produccion_UO!AQ506</f>
        <v>0</v>
      </c>
      <c r="AR505" s="21">
        <f>+Produccion_UO!AR505+Produccion_UO!AR506</f>
        <v>0</v>
      </c>
    </row>
    <row r="506" spans="10:44" x14ac:dyDescent="0.25">
      <c r="J506" s="61" t="s">
        <v>73</v>
      </c>
      <c r="K506" s="19" t="s">
        <v>324</v>
      </c>
      <c r="L506" s="163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  <c r="AA506" s="172"/>
      <c r="AB506" s="172"/>
      <c r="AC506" s="172"/>
      <c r="AD506" s="172"/>
      <c r="AE506" s="172"/>
      <c r="AF506" s="172"/>
      <c r="AG506" s="172"/>
      <c r="AH506" s="172"/>
      <c r="AI506" s="172"/>
      <c r="AJ506" s="172"/>
      <c r="AK506" s="172"/>
      <c r="AL506" s="172"/>
      <c r="AM506" s="172"/>
      <c r="AN506" s="172"/>
      <c r="AO506" s="172"/>
      <c r="AP506" s="172"/>
      <c r="AQ506" s="172"/>
      <c r="AR506" s="172"/>
    </row>
    <row r="507" spans="10:44" x14ac:dyDescent="0.25">
      <c r="J507" s="61" t="s">
        <v>74</v>
      </c>
      <c r="K507" s="19" t="s">
        <v>326</v>
      </c>
      <c r="L507" s="163" t="s">
        <v>683</v>
      </c>
      <c r="M507" s="21">
        <f>+Produccion_UO!M507</f>
        <v>21.412926305312055</v>
      </c>
      <c r="N507" s="21">
        <f>+Produccion_UO!N507</f>
        <v>20.234437110938721</v>
      </c>
      <c r="O507" s="21">
        <f>+Produccion_UO!O507</f>
        <v>19.345011303864499</v>
      </c>
      <c r="P507" s="21">
        <f>+Produccion_UO!P507</f>
        <v>18.455585496790253</v>
      </c>
      <c r="Q507" s="21">
        <f>+Produccion_UO!Q507</f>
        <v>17.566159689716027</v>
      </c>
      <c r="R507" s="21">
        <f>+Produccion_UO!R507</f>
        <v>16.676733882641777</v>
      </c>
      <c r="S507" s="21">
        <f>+Produccion_UO!S507</f>
        <v>15.787308075567555</v>
      </c>
      <c r="T507" s="21">
        <f>+Produccion_UO!T507</f>
        <v>1.7986067994861499</v>
      </c>
      <c r="U507" s="21">
        <f>+Produccion_UO!U507</f>
        <v>0</v>
      </c>
      <c r="V507" s="21">
        <f>+Produccion_UO!V507</f>
        <v>0</v>
      </c>
      <c r="W507" s="21">
        <f>+Produccion_UO!W507</f>
        <v>0</v>
      </c>
      <c r="X507" s="21">
        <f>+Produccion_UO!X507</f>
        <v>0</v>
      </c>
      <c r="Y507" s="21">
        <f>+Produccion_UO!Y507</f>
        <v>0</v>
      </c>
      <c r="Z507" s="21">
        <f>+Produccion_UO!Z507</f>
        <v>0</v>
      </c>
      <c r="AA507" s="21">
        <f>+Produccion_UO!AA507</f>
        <v>0</v>
      </c>
      <c r="AB507" s="21">
        <f>+Produccion_UO!AB507</f>
        <v>0</v>
      </c>
      <c r="AC507" s="21">
        <f>+Produccion_UO!AC507</f>
        <v>0</v>
      </c>
      <c r="AD507" s="21">
        <f>+Produccion_UO!AD507</f>
        <v>0</v>
      </c>
      <c r="AE507" s="21">
        <f>+Produccion_UO!AE507</f>
        <v>0</v>
      </c>
      <c r="AF507" s="21">
        <f>+Produccion_UO!AF507</f>
        <v>0</v>
      </c>
      <c r="AG507" s="21">
        <f>+Produccion_UO!AG507</f>
        <v>0</v>
      </c>
      <c r="AH507" s="21">
        <f>+Produccion_UO!AH507</f>
        <v>0</v>
      </c>
      <c r="AI507" s="21">
        <f>+Produccion_UO!AI507</f>
        <v>0</v>
      </c>
      <c r="AJ507" s="21">
        <f>+Produccion_UO!AJ507</f>
        <v>0</v>
      </c>
      <c r="AK507" s="21">
        <f>+Produccion_UO!AK507</f>
        <v>0</v>
      </c>
      <c r="AL507" s="21">
        <f>+Produccion_UO!AL507</f>
        <v>0</v>
      </c>
      <c r="AM507" s="21">
        <f>+Produccion_UO!AM507</f>
        <v>0</v>
      </c>
      <c r="AN507" s="21">
        <f>+Produccion_UO!AN507</f>
        <v>0</v>
      </c>
      <c r="AO507" s="21">
        <f>+Produccion_UO!AO507</f>
        <v>0</v>
      </c>
      <c r="AP507" s="21">
        <f>+Produccion_UO!AP507</f>
        <v>0</v>
      </c>
      <c r="AQ507" s="21">
        <f>+Produccion_UO!AQ507</f>
        <v>0</v>
      </c>
      <c r="AR507" s="21">
        <f>+Produccion_UO!AR507</f>
        <v>0</v>
      </c>
    </row>
    <row r="508" spans="10:44" x14ac:dyDescent="0.25">
      <c r="J508" s="61" t="s">
        <v>75</v>
      </c>
      <c r="K508" s="19" t="s">
        <v>328</v>
      </c>
      <c r="L508" s="163" t="s">
        <v>681</v>
      </c>
      <c r="M508" s="21">
        <f>+Produccion_UO!M508</f>
        <v>488.58938957726582</v>
      </c>
      <c r="N508" s="21">
        <f>+Produccion_UO!N508</f>
        <v>454.46910185573802</v>
      </c>
      <c r="O508" s="21">
        <f>+Produccion_UO!O508</f>
        <v>418.49346137656221</v>
      </c>
      <c r="P508" s="21">
        <f>+Produccion_UO!P508</f>
        <v>382.5178208973872</v>
      </c>
      <c r="Q508" s="21">
        <f>+Produccion_UO!Q508</f>
        <v>346.54218041821196</v>
      </c>
      <c r="R508" s="21">
        <f>+Produccion_UO!R508</f>
        <v>307.98171271204308</v>
      </c>
      <c r="S508" s="21">
        <f>+Produccion_UO!S508</f>
        <v>269.4212450058742</v>
      </c>
      <c r="T508" s="21">
        <f>+Produccion_UO!T508</f>
        <v>242.78774460665863</v>
      </c>
      <c r="U508" s="21">
        <f>+Produccion_UO!U508</f>
        <v>201.07185307254474</v>
      </c>
      <c r="V508" s="21">
        <f>+Produccion_UO!V508</f>
        <v>0</v>
      </c>
      <c r="W508" s="21">
        <f>+Produccion_UO!W508</f>
        <v>0</v>
      </c>
      <c r="X508" s="21">
        <f>+Produccion_UO!X508</f>
        <v>0</v>
      </c>
      <c r="Y508" s="21">
        <f>+Produccion_UO!Y508</f>
        <v>0</v>
      </c>
      <c r="Z508" s="21">
        <f>+Produccion_UO!Z508</f>
        <v>0</v>
      </c>
      <c r="AA508" s="21">
        <f>+Produccion_UO!AA508</f>
        <v>0</v>
      </c>
      <c r="AB508" s="21">
        <f>+Produccion_UO!AB508</f>
        <v>0</v>
      </c>
      <c r="AC508" s="21">
        <f>+Produccion_UO!AC508</f>
        <v>0</v>
      </c>
      <c r="AD508" s="21">
        <f>+Produccion_UO!AD508</f>
        <v>0</v>
      </c>
      <c r="AE508" s="21">
        <f>+Produccion_UO!AE508</f>
        <v>0</v>
      </c>
      <c r="AF508" s="21">
        <f>+Produccion_UO!AF508</f>
        <v>0</v>
      </c>
      <c r="AG508" s="21">
        <f>+Produccion_UO!AG508</f>
        <v>0</v>
      </c>
      <c r="AH508" s="21">
        <f>+Produccion_UO!AH508</f>
        <v>0</v>
      </c>
      <c r="AI508" s="21">
        <f>+Produccion_UO!AI508</f>
        <v>0</v>
      </c>
      <c r="AJ508" s="21">
        <f>+Produccion_UO!AJ508</f>
        <v>0</v>
      </c>
      <c r="AK508" s="21">
        <f>+Produccion_UO!AK508</f>
        <v>0</v>
      </c>
      <c r="AL508" s="21">
        <f>+Produccion_UO!AL508</f>
        <v>0</v>
      </c>
      <c r="AM508" s="21">
        <f>+Produccion_UO!AM508</f>
        <v>0</v>
      </c>
      <c r="AN508" s="21">
        <f>+Produccion_UO!AN508</f>
        <v>0</v>
      </c>
      <c r="AO508" s="21">
        <f>+Produccion_UO!AO508</f>
        <v>0</v>
      </c>
      <c r="AP508" s="21">
        <f>+Produccion_UO!AP508</f>
        <v>0</v>
      </c>
      <c r="AQ508" s="21">
        <f>+Produccion_UO!AQ508</f>
        <v>0</v>
      </c>
      <c r="AR508" s="21">
        <f>+Produccion_UO!AR508</f>
        <v>0</v>
      </c>
    </row>
    <row r="509" spans="10:44" x14ac:dyDescent="0.25">
      <c r="J509" s="61" t="s">
        <v>76</v>
      </c>
      <c r="K509" s="19" t="s">
        <v>330</v>
      </c>
      <c r="L509" s="163" t="s">
        <v>682</v>
      </c>
      <c r="M509" s="21">
        <f>+Produccion_UO!M509</f>
        <v>88.497077765887411</v>
      </c>
      <c r="N509" s="21">
        <f>+Produccion_UO!N509</f>
        <v>82.487056207427415</v>
      </c>
      <c r="O509" s="21">
        <f>+Produccion_UO!O509</f>
        <v>78.692449422259912</v>
      </c>
      <c r="P509" s="21">
        <f>+Produccion_UO!P509</f>
        <v>74.89784263709214</v>
      </c>
      <c r="Q509" s="21">
        <f>+Produccion_UO!Q509</f>
        <v>71.103235851924637</v>
      </c>
      <c r="R509" s="21">
        <f>+Produccion_UO!R509</f>
        <v>65.592840417511866</v>
      </c>
      <c r="S509" s="21">
        <f>+Produccion_UO!S509</f>
        <v>60.08244498309881</v>
      </c>
      <c r="T509" s="21">
        <f>+Produccion_UO!T509</f>
        <v>55.493656887232973</v>
      </c>
      <c r="U509" s="21">
        <f>+Produccion_UO!U509</f>
        <v>50.904868791366859</v>
      </c>
      <c r="V509" s="21">
        <f>+Produccion_UO!V509</f>
        <v>46.528729715676803</v>
      </c>
      <c r="W509" s="21">
        <f>+Produccion_UO!W509</f>
        <v>42.152590639986698</v>
      </c>
      <c r="X509" s="21">
        <f>+Produccion_UO!X509</f>
        <v>37.776451564296607</v>
      </c>
      <c r="Y509" s="21">
        <f>+Produccion_UO!Y509</f>
        <v>35.511662452730526</v>
      </c>
      <c r="Z509" s="21">
        <f>+Produccion_UO!Z509</f>
        <v>33.246873341164473</v>
      </c>
      <c r="AA509" s="21">
        <f>+Produccion_UO!AA509</f>
        <v>9.8719393875300288</v>
      </c>
      <c r="AB509" s="21">
        <f>+Produccion_UO!AB509</f>
        <v>0</v>
      </c>
      <c r="AC509" s="21">
        <f>+Produccion_UO!AC509</f>
        <v>0</v>
      </c>
      <c r="AD509" s="21">
        <f>+Produccion_UO!AD509</f>
        <v>0</v>
      </c>
      <c r="AE509" s="21">
        <f>+Produccion_UO!AE509</f>
        <v>0</v>
      </c>
      <c r="AF509" s="21">
        <f>+Produccion_UO!AF509</f>
        <v>0</v>
      </c>
      <c r="AG509" s="21">
        <f>+Produccion_UO!AG509</f>
        <v>0</v>
      </c>
      <c r="AH509" s="21">
        <f>+Produccion_UO!AH509</f>
        <v>0</v>
      </c>
      <c r="AI509" s="21">
        <f>+Produccion_UO!AI509</f>
        <v>0</v>
      </c>
      <c r="AJ509" s="21">
        <f>+Produccion_UO!AJ509</f>
        <v>0</v>
      </c>
      <c r="AK509" s="21">
        <f>+Produccion_UO!AK509</f>
        <v>0</v>
      </c>
      <c r="AL509" s="21">
        <f>+Produccion_UO!AL509</f>
        <v>0</v>
      </c>
      <c r="AM509" s="21">
        <f>+Produccion_UO!AM509</f>
        <v>0</v>
      </c>
      <c r="AN509" s="21">
        <f>+Produccion_UO!AN509</f>
        <v>0</v>
      </c>
      <c r="AO509" s="21">
        <f>+Produccion_UO!AO509</f>
        <v>0</v>
      </c>
      <c r="AP509" s="21">
        <f>+Produccion_UO!AP509</f>
        <v>0</v>
      </c>
      <c r="AQ509" s="21">
        <f>+Produccion_UO!AQ509</f>
        <v>0</v>
      </c>
      <c r="AR509" s="21">
        <f>+Produccion_UO!AR509</f>
        <v>0</v>
      </c>
    </row>
    <row r="510" spans="10:44" x14ac:dyDescent="0.25">
      <c r="J510" s="61" t="s">
        <v>77</v>
      </c>
      <c r="K510" s="19" t="s">
        <v>332</v>
      </c>
      <c r="L510" s="163" t="s">
        <v>680</v>
      </c>
      <c r="M510" s="21">
        <f>+Produccion_UO!M510</f>
        <v>0</v>
      </c>
      <c r="N510" s="21">
        <f>+Produccion_UO!N510</f>
        <v>0</v>
      </c>
      <c r="O510" s="21">
        <f>+Produccion_UO!O510</f>
        <v>38.354449985889438</v>
      </c>
      <c r="P510" s="21">
        <f>+Produccion_UO!P510</f>
        <v>38.379732204198611</v>
      </c>
      <c r="Q510" s="21">
        <f>+Produccion_UO!Q510</f>
        <v>38.405014422507776</v>
      </c>
      <c r="R510" s="21">
        <f>+Produccion_UO!R510</f>
        <v>35.312722153180829</v>
      </c>
      <c r="S510" s="21">
        <f>+Produccion_UO!S510</f>
        <v>32.220429883853889</v>
      </c>
      <c r="T510" s="21">
        <f>+Produccion_UO!T510</f>
        <v>29.67583887139833</v>
      </c>
      <c r="U510" s="21">
        <f>+Produccion_UO!U510</f>
        <v>27.131247858942746</v>
      </c>
      <c r="V510" s="21">
        <f>+Produccion_UO!V510</f>
        <v>25.022055727067443</v>
      </c>
      <c r="W510" s="21">
        <f>+Produccion_UO!W510</f>
        <v>22.912863595192164</v>
      </c>
      <c r="X510" s="21">
        <f>+Produccion_UO!X510</f>
        <v>20.80367146331686</v>
      </c>
      <c r="Y510" s="21">
        <f>+Produccion_UO!Y510</f>
        <v>19.324022330987525</v>
      </c>
      <c r="Z510" s="21">
        <f>+Produccion_UO!Z510</f>
        <v>17.844373198658221</v>
      </c>
      <c r="AA510" s="21">
        <f>+Produccion_UO!AA510</f>
        <v>7.5036726566781109</v>
      </c>
      <c r="AB510" s="21">
        <f>+Produccion_UO!AB510</f>
        <v>0</v>
      </c>
      <c r="AC510" s="21">
        <f>+Produccion_UO!AC510</f>
        <v>0</v>
      </c>
      <c r="AD510" s="21">
        <f>+Produccion_UO!AD510</f>
        <v>0</v>
      </c>
      <c r="AE510" s="21">
        <f>+Produccion_UO!AE510</f>
        <v>0</v>
      </c>
      <c r="AF510" s="21">
        <f>+Produccion_UO!AF510</f>
        <v>0</v>
      </c>
      <c r="AG510" s="21">
        <f>+Produccion_UO!AG510</f>
        <v>0</v>
      </c>
      <c r="AH510" s="21">
        <f>+Produccion_UO!AH510</f>
        <v>0</v>
      </c>
      <c r="AI510" s="21">
        <f>+Produccion_UO!AI510</f>
        <v>0</v>
      </c>
      <c r="AJ510" s="21">
        <f>+Produccion_UO!AJ510</f>
        <v>0</v>
      </c>
      <c r="AK510" s="21">
        <f>+Produccion_UO!AK510</f>
        <v>0</v>
      </c>
      <c r="AL510" s="21">
        <f>+Produccion_UO!AL510</f>
        <v>0</v>
      </c>
      <c r="AM510" s="21">
        <f>+Produccion_UO!AM510</f>
        <v>0</v>
      </c>
      <c r="AN510" s="21">
        <f>+Produccion_UO!AN510</f>
        <v>0</v>
      </c>
      <c r="AO510" s="21">
        <f>+Produccion_UO!AO510</f>
        <v>0</v>
      </c>
      <c r="AP510" s="21">
        <f>+Produccion_UO!AP510</f>
        <v>0</v>
      </c>
      <c r="AQ510" s="21">
        <f>+Produccion_UO!AQ510</f>
        <v>0</v>
      </c>
      <c r="AR510" s="21">
        <f>+Produccion_UO!AR510</f>
        <v>0</v>
      </c>
    </row>
    <row r="511" spans="10:44" x14ac:dyDescent="0.25">
      <c r="J511" s="68"/>
      <c r="K511" s="68"/>
      <c r="L511" s="68"/>
      <c r="M511" s="69">
        <f>+SUM(M504:M510)</f>
        <v>4781.0476800217939</v>
      </c>
      <c r="N511" s="69">
        <f t="shared" ref="N511:AR511" si="61">+SUM(N504:N510)</f>
        <v>4633.862961795352</v>
      </c>
      <c r="O511" s="69">
        <f t="shared" si="61"/>
        <v>4347.2186705158192</v>
      </c>
      <c r="P511" s="69">
        <f t="shared" si="61"/>
        <v>4182.8729028646585</v>
      </c>
      <c r="Q511" s="69">
        <f t="shared" si="61"/>
        <v>3817.9896960805281</v>
      </c>
      <c r="R511" s="69">
        <f t="shared" si="61"/>
        <v>3195.0688389112192</v>
      </c>
      <c r="S511" s="69">
        <f t="shared" si="61"/>
        <v>2952.6701401261976</v>
      </c>
      <c r="T511" s="69">
        <f t="shared" si="61"/>
        <v>2750.799857731954</v>
      </c>
      <c r="U511" s="69">
        <f t="shared" si="61"/>
        <v>2092.5872889212974</v>
      </c>
      <c r="V511" s="69">
        <f t="shared" si="61"/>
        <v>1727.3640747647969</v>
      </c>
      <c r="W511" s="69">
        <f t="shared" si="61"/>
        <v>1118.2915314574152</v>
      </c>
      <c r="X511" s="69">
        <f t="shared" si="61"/>
        <v>1083.3523999511581</v>
      </c>
      <c r="Y511" s="69">
        <f t="shared" si="61"/>
        <v>1079.6079617072623</v>
      </c>
      <c r="Z511" s="69">
        <f t="shared" si="61"/>
        <v>776.74836344140874</v>
      </c>
      <c r="AA511" s="69">
        <f t="shared" si="61"/>
        <v>17.37561204420814</v>
      </c>
      <c r="AB511" s="69">
        <f t="shared" si="61"/>
        <v>0</v>
      </c>
      <c r="AC511" s="69">
        <f t="shared" si="61"/>
        <v>0</v>
      </c>
      <c r="AD511" s="69">
        <f t="shared" si="61"/>
        <v>0</v>
      </c>
      <c r="AE511" s="69">
        <f t="shared" si="61"/>
        <v>0</v>
      </c>
      <c r="AF511" s="69">
        <f t="shared" si="61"/>
        <v>0</v>
      </c>
      <c r="AG511" s="69">
        <f t="shared" si="61"/>
        <v>0</v>
      </c>
      <c r="AH511" s="69">
        <f t="shared" si="61"/>
        <v>0</v>
      </c>
      <c r="AI511" s="69">
        <f t="shared" si="61"/>
        <v>0</v>
      </c>
      <c r="AJ511" s="69">
        <f t="shared" si="61"/>
        <v>0</v>
      </c>
      <c r="AK511" s="69">
        <f t="shared" si="61"/>
        <v>0</v>
      </c>
      <c r="AL511" s="69">
        <f t="shared" si="61"/>
        <v>0</v>
      </c>
      <c r="AM511" s="69">
        <f t="shared" si="61"/>
        <v>0</v>
      </c>
      <c r="AN511" s="69">
        <f t="shared" si="61"/>
        <v>0</v>
      </c>
      <c r="AO511" s="69">
        <f t="shared" si="61"/>
        <v>0</v>
      </c>
      <c r="AP511" s="69">
        <f t="shared" si="61"/>
        <v>0</v>
      </c>
      <c r="AQ511" s="69">
        <f t="shared" si="61"/>
        <v>0</v>
      </c>
      <c r="AR511" s="69">
        <f t="shared" si="61"/>
        <v>0</v>
      </c>
    </row>
    <row r="513" spans="10:44" s="90" customFormat="1" ht="18.75" x14ac:dyDescent="0.3">
      <c r="K513" s="92" t="str">
        <f>+Produccion_UO!K513</f>
        <v>10.4 Electricidad para Producción por AUTOGENERACION</v>
      </c>
      <c r="L513" s="92"/>
    </row>
    <row r="514" spans="10:44" x14ac:dyDescent="0.25">
      <c r="J514" s="106" t="s">
        <v>348</v>
      </c>
      <c r="K514" s="41" t="s">
        <v>26</v>
      </c>
      <c r="L514" s="154"/>
    </row>
    <row r="515" spans="10:44" x14ac:dyDescent="0.25">
      <c r="J515" s="15"/>
      <c r="K515" s="23"/>
      <c r="L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</row>
    <row r="516" spans="10:44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0:44" x14ac:dyDescent="0.25">
      <c r="J517" s="61" t="s">
        <v>72</v>
      </c>
      <c r="K517" s="19" t="s">
        <v>320</v>
      </c>
      <c r="L517" s="163" t="s">
        <v>678</v>
      </c>
      <c r="M517" s="21">
        <f>+Produccion_UO!M517</f>
        <v>201.87721338746056</v>
      </c>
      <c r="N517" s="21">
        <f>+Produccion_UO!N517</f>
        <v>163.13333760455498</v>
      </c>
      <c r="O517" s="21">
        <f>+Produccion_UO!O517</f>
        <v>127.72447965711805</v>
      </c>
      <c r="P517" s="21">
        <f>+Produccion_UO!P517</f>
        <v>149.15825053600972</v>
      </c>
      <c r="Q517" s="21">
        <f>+Produccion_UO!Q517</f>
        <v>142.17070700173696</v>
      </c>
      <c r="R517" s="21">
        <f>+Produccion_UO!R517</f>
        <v>0</v>
      </c>
      <c r="S517" s="21">
        <f>+Produccion_UO!S517</f>
        <v>0</v>
      </c>
      <c r="T517" s="21">
        <f>+Produccion_UO!T517</f>
        <v>0</v>
      </c>
      <c r="U517" s="21">
        <f>+Produccion_UO!U517</f>
        <v>0</v>
      </c>
      <c r="V517" s="21">
        <f>+Produccion_UO!V517</f>
        <v>0</v>
      </c>
      <c r="W517" s="21">
        <f>+Produccion_UO!W517</f>
        <v>0</v>
      </c>
      <c r="X517" s="21">
        <f>+Produccion_UO!X517</f>
        <v>0</v>
      </c>
      <c r="Y517" s="21">
        <f>+Produccion_UO!Y517</f>
        <v>0</v>
      </c>
      <c r="Z517" s="21">
        <f>+Produccion_UO!Z517</f>
        <v>0</v>
      </c>
      <c r="AA517" s="21">
        <f>+Produccion_UO!AA517</f>
        <v>0</v>
      </c>
      <c r="AB517" s="21">
        <f>+Produccion_UO!AB517</f>
        <v>0</v>
      </c>
      <c r="AC517" s="21">
        <f>+Produccion_UO!AC517</f>
        <v>0</v>
      </c>
      <c r="AD517" s="21">
        <f>+Produccion_UO!AD517</f>
        <v>0</v>
      </c>
      <c r="AE517" s="21">
        <f>+Produccion_UO!AE517</f>
        <v>0</v>
      </c>
      <c r="AF517" s="21">
        <f>+Produccion_UO!AF517</f>
        <v>0</v>
      </c>
      <c r="AG517" s="21">
        <f>+Produccion_UO!AG517</f>
        <v>0</v>
      </c>
      <c r="AH517" s="21">
        <f>+Produccion_UO!AH517</f>
        <v>0</v>
      </c>
      <c r="AI517" s="21">
        <f>+Produccion_UO!AI517</f>
        <v>0</v>
      </c>
      <c r="AJ517" s="21">
        <f>+Produccion_UO!AJ517</f>
        <v>0</v>
      </c>
      <c r="AK517" s="21">
        <f>+Produccion_UO!AK517</f>
        <v>0</v>
      </c>
      <c r="AL517" s="21">
        <f>+Produccion_UO!AL517</f>
        <v>0</v>
      </c>
      <c r="AM517" s="21">
        <f>+Produccion_UO!AM517</f>
        <v>0</v>
      </c>
      <c r="AN517" s="21">
        <f>+Produccion_UO!AN517</f>
        <v>0</v>
      </c>
      <c r="AO517" s="21">
        <f>+Produccion_UO!AO517</f>
        <v>0</v>
      </c>
      <c r="AP517" s="21">
        <f>+Produccion_UO!AP517</f>
        <v>0</v>
      </c>
      <c r="AQ517" s="21">
        <f>+Produccion_UO!AQ517</f>
        <v>0</v>
      </c>
      <c r="AR517" s="21">
        <f>+Produccion_UO!AR517</f>
        <v>0</v>
      </c>
    </row>
    <row r="518" spans="10:44" x14ac:dyDescent="0.25">
      <c r="J518" s="61" t="s">
        <v>73</v>
      </c>
      <c r="K518" s="19" t="s">
        <v>322</v>
      </c>
      <c r="L518" s="163" t="s">
        <v>679</v>
      </c>
      <c r="M518" s="21">
        <f>+Produccion_UO!M518+Produccion_UO!M519</f>
        <v>2112.473649600001</v>
      </c>
      <c r="N518" s="21">
        <f>+Produccion_UO!N518+Produccion_UO!N519</f>
        <v>2041.3545555100322</v>
      </c>
      <c r="O518" s="21">
        <f>+Produccion_UO!O518+Produccion_UO!O519</f>
        <v>1912.6650004604667</v>
      </c>
      <c r="P518" s="21">
        <f>+Produccion_UO!P518+Produccion_UO!P519</f>
        <v>1836.4835283562502</v>
      </c>
      <c r="Q518" s="21">
        <f>+Produccion_UO!Q518+Produccion_UO!Q519</f>
        <v>1737.4650004604666</v>
      </c>
      <c r="R518" s="21">
        <f>+Produccion_UO!R518+Produccion_UO!R519</f>
        <v>1737.4650004604666</v>
      </c>
      <c r="S518" s="21">
        <f>+Produccion_UO!S518+Produccion_UO!S519</f>
        <v>1737.4650004604666</v>
      </c>
      <c r="T518" s="21">
        <f>+Produccion_UO!T518+Produccion_UO!T519</f>
        <v>1737.4650004604666</v>
      </c>
      <c r="U518" s="21">
        <f>+Produccion_UO!U518+Produccion_UO!U519</f>
        <v>1737.4650004604666</v>
      </c>
      <c r="V518" s="21">
        <f>+Produccion_UO!V518+Produccion_UO!V519</f>
        <v>1655.8132893220527</v>
      </c>
      <c r="W518" s="21">
        <f>+Produccion_UO!W518+Produccion_UO!W519</f>
        <v>1053.2260772222362</v>
      </c>
      <c r="X518" s="21">
        <f>+Produccion_UO!X518+Produccion_UO!X519</f>
        <v>422.79510157925557</v>
      </c>
      <c r="Y518" s="21">
        <f>+Produccion_UO!Y518+Produccion_UO!Y519</f>
        <v>422.79510157925557</v>
      </c>
      <c r="Z518" s="21">
        <f>+Produccion_UO!Z518+Produccion_UO!Z519</f>
        <v>422.79510157925557</v>
      </c>
      <c r="AA518" s="21">
        <f>+Produccion_UO!AA518+Produccion_UO!AA519</f>
        <v>0</v>
      </c>
      <c r="AB518" s="21">
        <f>+Produccion_UO!AB518+Produccion_UO!AB519</f>
        <v>0</v>
      </c>
      <c r="AC518" s="21">
        <f>+Produccion_UO!AC518+Produccion_UO!AC519</f>
        <v>0</v>
      </c>
      <c r="AD518" s="21">
        <f>+Produccion_UO!AD518+Produccion_UO!AD519</f>
        <v>0</v>
      </c>
      <c r="AE518" s="21">
        <f>+Produccion_UO!AE518+Produccion_UO!AE519</f>
        <v>0</v>
      </c>
      <c r="AF518" s="21">
        <f>+Produccion_UO!AF518+Produccion_UO!AF519</f>
        <v>0</v>
      </c>
      <c r="AG518" s="21">
        <f>+Produccion_UO!AG518+Produccion_UO!AG519</f>
        <v>0</v>
      </c>
      <c r="AH518" s="21">
        <f>+Produccion_UO!AH518+Produccion_UO!AH519</f>
        <v>0</v>
      </c>
      <c r="AI518" s="21">
        <f>+Produccion_UO!AI518+Produccion_UO!AI519</f>
        <v>0</v>
      </c>
      <c r="AJ518" s="21">
        <f>+Produccion_UO!AJ518+Produccion_UO!AJ519</f>
        <v>0</v>
      </c>
      <c r="AK518" s="21">
        <f>+Produccion_UO!AK518+Produccion_UO!AK519</f>
        <v>0</v>
      </c>
      <c r="AL518" s="21">
        <f>+Produccion_UO!AL518+Produccion_UO!AL519</f>
        <v>0</v>
      </c>
      <c r="AM518" s="21">
        <f>+Produccion_UO!AM518+Produccion_UO!AM519</f>
        <v>0</v>
      </c>
      <c r="AN518" s="21">
        <f>+Produccion_UO!AN518+Produccion_UO!AN519</f>
        <v>0</v>
      </c>
      <c r="AO518" s="21">
        <f>+Produccion_UO!AO518+Produccion_UO!AO519</f>
        <v>0</v>
      </c>
      <c r="AP518" s="21">
        <f>+Produccion_UO!AP518+Produccion_UO!AP519</f>
        <v>0</v>
      </c>
      <c r="AQ518" s="21">
        <f>+Produccion_UO!AQ518+Produccion_UO!AQ519</f>
        <v>0</v>
      </c>
      <c r="AR518" s="21">
        <f>+Produccion_UO!AR518+Produccion_UO!AR519</f>
        <v>0</v>
      </c>
    </row>
    <row r="519" spans="10:44" x14ac:dyDescent="0.25">
      <c r="J519" s="61" t="s">
        <v>73</v>
      </c>
      <c r="K519" s="19" t="s">
        <v>324</v>
      </c>
      <c r="L519" s="163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  <c r="AA519" s="172"/>
      <c r="AB519" s="172"/>
      <c r="AC519" s="172"/>
      <c r="AD519" s="172"/>
      <c r="AE519" s="172"/>
      <c r="AF519" s="172"/>
      <c r="AG519" s="172"/>
      <c r="AH519" s="172"/>
      <c r="AI519" s="172"/>
      <c r="AJ519" s="172"/>
      <c r="AK519" s="172"/>
      <c r="AL519" s="172"/>
      <c r="AM519" s="172"/>
      <c r="AN519" s="172"/>
      <c r="AO519" s="172"/>
      <c r="AP519" s="172"/>
      <c r="AQ519" s="172"/>
      <c r="AR519" s="172"/>
    </row>
    <row r="520" spans="10:44" x14ac:dyDescent="0.25">
      <c r="J520" s="61" t="s">
        <v>74</v>
      </c>
      <c r="K520" s="19" t="s">
        <v>326</v>
      </c>
      <c r="L520" s="163" t="s">
        <v>683</v>
      </c>
      <c r="M520" s="21">
        <f>+Produccion_UO!M520</f>
        <v>21.412926305312055</v>
      </c>
      <c r="N520" s="21">
        <f>+Produccion_UO!N520</f>
        <v>20.234437110938721</v>
      </c>
      <c r="O520" s="21">
        <f>+Produccion_UO!O520</f>
        <v>19.345011303864499</v>
      </c>
      <c r="P520" s="21">
        <f>+Produccion_UO!P520</f>
        <v>18.455585496790253</v>
      </c>
      <c r="Q520" s="21">
        <f>+Produccion_UO!Q520</f>
        <v>17.566159689716027</v>
      </c>
      <c r="R520" s="21">
        <f>+Produccion_UO!R520</f>
        <v>16.676733882641777</v>
      </c>
      <c r="S520" s="21">
        <f>+Produccion_UO!S520</f>
        <v>15.787308075567555</v>
      </c>
      <c r="T520" s="21">
        <f>+Produccion_UO!T520</f>
        <v>1.7986067994861499</v>
      </c>
      <c r="U520" s="21">
        <f>+Produccion_UO!U520</f>
        <v>0</v>
      </c>
      <c r="V520" s="21">
        <f>+Produccion_UO!V520</f>
        <v>0</v>
      </c>
      <c r="W520" s="21">
        <f>+Produccion_UO!W520</f>
        <v>0</v>
      </c>
      <c r="X520" s="21">
        <f>+Produccion_UO!X520</f>
        <v>0</v>
      </c>
      <c r="Y520" s="21">
        <f>+Produccion_UO!Y520</f>
        <v>0</v>
      </c>
      <c r="Z520" s="21">
        <f>+Produccion_UO!Z520</f>
        <v>0</v>
      </c>
      <c r="AA520" s="21">
        <f>+Produccion_UO!AA520</f>
        <v>0</v>
      </c>
      <c r="AB520" s="21">
        <f>+Produccion_UO!AB520</f>
        <v>0</v>
      </c>
      <c r="AC520" s="21">
        <f>+Produccion_UO!AC520</f>
        <v>0</v>
      </c>
      <c r="AD520" s="21">
        <f>+Produccion_UO!AD520</f>
        <v>0</v>
      </c>
      <c r="AE520" s="21">
        <f>+Produccion_UO!AE520</f>
        <v>0</v>
      </c>
      <c r="AF520" s="21">
        <f>+Produccion_UO!AF520</f>
        <v>0</v>
      </c>
      <c r="AG520" s="21">
        <f>+Produccion_UO!AG520</f>
        <v>0</v>
      </c>
      <c r="AH520" s="21">
        <f>+Produccion_UO!AH520</f>
        <v>0</v>
      </c>
      <c r="AI520" s="21">
        <f>+Produccion_UO!AI520</f>
        <v>0</v>
      </c>
      <c r="AJ520" s="21">
        <f>+Produccion_UO!AJ520</f>
        <v>0</v>
      </c>
      <c r="AK520" s="21">
        <f>+Produccion_UO!AK520</f>
        <v>0</v>
      </c>
      <c r="AL520" s="21">
        <f>+Produccion_UO!AL520</f>
        <v>0</v>
      </c>
      <c r="AM520" s="21">
        <f>+Produccion_UO!AM520</f>
        <v>0</v>
      </c>
      <c r="AN520" s="21">
        <f>+Produccion_UO!AN520</f>
        <v>0</v>
      </c>
      <c r="AO520" s="21">
        <f>+Produccion_UO!AO520</f>
        <v>0</v>
      </c>
      <c r="AP520" s="21">
        <f>+Produccion_UO!AP520</f>
        <v>0</v>
      </c>
      <c r="AQ520" s="21">
        <f>+Produccion_UO!AQ520</f>
        <v>0</v>
      </c>
      <c r="AR520" s="21">
        <f>+Produccion_UO!AR520</f>
        <v>0</v>
      </c>
    </row>
    <row r="521" spans="10:44" x14ac:dyDescent="0.25">
      <c r="J521" s="61" t="s">
        <v>75</v>
      </c>
      <c r="K521" s="19" t="s">
        <v>328</v>
      </c>
      <c r="L521" s="163" t="s">
        <v>681</v>
      </c>
      <c r="M521" s="21">
        <f>+Produccion_UO!M521</f>
        <v>488.58938957726582</v>
      </c>
      <c r="N521" s="21">
        <f>+Produccion_UO!N521</f>
        <v>454.46910185573802</v>
      </c>
      <c r="O521" s="21">
        <f>+Produccion_UO!O521</f>
        <v>418.49346137656221</v>
      </c>
      <c r="P521" s="21">
        <f>+Produccion_UO!P521</f>
        <v>382.5178208973872</v>
      </c>
      <c r="Q521" s="21">
        <f>+Produccion_UO!Q521</f>
        <v>346.54218041821196</v>
      </c>
      <c r="R521" s="21">
        <f>+Produccion_UO!R521</f>
        <v>307.98171271204308</v>
      </c>
      <c r="S521" s="21">
        <f>+Produccion_UO!S521</f>
        <v>269.4212450058742</v>
      </c>
      <c r="T521" s="21">
        <f>+Produccion_UO!T521</f>
        <v>242.78774460665863</v>
      </c>
      <c r="U521" s="21">
        <f>+Produccion_UO!U521</f>
        <v>201.07185307254474</v>
      </c>
      <c r="V521" s="21">
        <f>+Produccion_UO!V521</f>
        <v>0</v>
      </c>
      <c r="W521" s="21">
        <f>+Produccion_UO!W521</f>
        <v>0</v>
      </c>
      <c r="X521" s="21">
        <f>+Produccion_UO!X521</f>
        <v>0</v>
      </c>
      <c r="Y521" s="21">
        <f>+Produccion_UO!Y521</f>
        <v>0</v>
      </c>
      <c r="Z521" s="21">
        <f>+Produccion_UO!Z521</f>
        <v>0</v>
      </c>
      <c r="AA521" s="21">
        <f>+Produccion_UO!AA521</f>
        <v>0</v>
      </c>
      <c r="AB521" s="21">
        <f>+Produccion_UO!AB521</f>
        <v>0</v>
      </c>
      <c r="AC521" s="21">
        <f>+Produccion_UO!AC521</f>
        <v>0</v>
      </c>
      <c r="AD521" s="21">
        <f>+Produccion_UO!AD521</f>
        <v>0</v>
      </c>
      <c r="AE521" s="21">
        <f>+Produccion_UO!AE521</f>
        <v>0</v>
      </c>
      <c r="AF521" s="21">
        <f>+Produccion_UO!AF521</f>
        <v>0</v>
      </c>
      <c r="AG521" s="21">
        <f>+Produccion_UO!AG521</f>
        <v>0</v>
      </c>
      <c r="AH521" s="21">
        <f>+Produccion_UO!AH521</f>
        <v>0</v>
      </c>
      <c r="AI521" s="21">
        <f>+Produccion_UO!AI521</f>
        <v>0</v>
      </c>
      <c r="AJ521" s="21">
        <f>+Produccion_UO!AJ521</f>
        <v>0</v>
      </c>
      <c r="AK521" s="21">
        <f>+Produccion_UO!AK521</f>
        <v>0</v>
      </c>
      <c r="AL521" s="21">
        <f>+Produccion_UO!AL521</f>
        <v>0</v>
      </c>
      <c r="AM521" s="21">
        <f>+Produccion_UO!AM521</f>
        <v>0</v>
      </c>
      <c r="AN521" s="21">
        <f>+Produccion_UO!AN521</f>
        <v>0</v>
      </c>
      <c r="AO521" s="21">
        <f>+Produccion_UO!AO521</f>
        <v>0</v>
      </c>
      <c r="AP521" s="21">
        <f>+Produccion_UO!AP521</f>
        <v>0</v>
      </c>
      <c r="AQ521" s="21">
        <f>+Produccion_UO!AQ521</f>
        <v>0</v>
      </c>
      <c r="AR521" s="21">
        <f>+Produccion_UO!AR521</f>
        <v>0</v>
      </c>
    </row>
    <row r="522" spans="10:44" x14ac:dyDescent="0.25">
      <c r="J522" s="61" t="s">
        <v>76</v>
      </c>
      <c r="K522" s="19" t="s">
        <v>330</v>
      </c>
      <c r="L522" s="163" t="s">
        <v>682</v>
      </c>
      <c r="M522" s="21">
        <f>+Produccion_UO!M522</f>
        <v>88.497077765887411</v>
      </c>
      <c r="N522" s="21">
        <f>+Produccion_UO!N522</f>
        <v>82.487056207427415</v>
      </c>
      <c r="O522" s="21">
        <f>+Produccion_UO!O522</f>
        <v>78.692449422259912</v>
      </c>
      <c r="P522" s="21">
        <f>+Produccion_UO!P522</f>
        <v>74.89784263709214</v>
      </c>
      <c r="Q522" s="21">
        <f>+Produccion_UO!Q522</f>
        <v>71.103235851924637</v>
      </c>
      <c r="R522" s="21">
        <f>+Produccion_UO!R522</f>
        <v>65.592840417511866</v>
      </c>
      <c r="S522" s="21">
        <f>+Produccion_UO!S522</f>
        <v>60.08244498309881</v>
      </c>
      <c r="T522" s="21">
        <f>+Produccion_UO!T522</f>
        <v>55.493656887232973</v>
      </c>
      <c r="U522" s="21">
        <f>+Produccion_UO!U522</f>
        <v>50.904868791366859</v>
      </c>
      <c r="V522" s="21">
        <f>+Produccion_UO!V522</f>
        <v>46.528729715676803</v>
      </c>
      <c r="W522" s="21">
        <f>+Produccion_UO!W522</f>
        <v>42.152590639986698</v>
      </c>
      <c r="X522" s="21">
        <f>+Produccion_UO!X522</f>
        <v>37.776451564296607</v>
      </c>
      <c r="Y522" s="21">
        <f>+Produccion_UO!Y522</f>
        <v>35.511662452730526</v>
      </c>
      <c r="Z522" s="21">
        <f>+Produccion_UO!Z522</f>
        <v>33.246873341164473</v>
      </c>
      <c r="AA522" s="21">
        <f>+Produccion_UO!AA522</f>
        <v>9.8719393875300288</v>
      </c>
      <c r="AB522" s="21">
        <f>+Produccion_UO!AB522</f>
        <v>0</v>
      </c>
      <c r="AC522" s="21">
        <f>+Produccion_UO!AC522</f>
        <v>0</v>
      </c>
      <c r="AD522" s="21">
        <f>+Produccion_UO!AD522</f>
        <v>0</v>
      </c>
      <c r="AE522" s="21">
        <f>+Produccion_UO!AE522</f>
        <v>0</v>
      </c>
      <c r="AF522" s="21">
        <f>+Produccion_UO!AF522</f>
        <v>0</v>
      </c>
      <c r="AG522" s="21">
        <f>+Produccion_UO!AG522</f>
        <v>0</v>
      </c>
      <c r="AH522" s="21">
        <f>+Produccion_UO!AH522</f>
        <v>0</v>
      </c>
      <c r="AI522" s="21">
        <f>+Produccion_UO!AI522</f>
        <v>0</v>
      </c>
      <c r="AJ522" s="21">
        <f>+Produccion_UO!AJ522</f>
        <v>0</v>
      </c>
      <c r="AK522" s="21">
        <f>+Produccion_UO!AK522</f>
        <v>0</v>
      </c>
      <c r="AL522" s="21">
        <f>+Produccion_UO!AL522</f>
        <v>0</v>
      </c>
      <c r="AM522" s="21">
        <f>+Produccion_UO!AM522</f>
        <v>0</v>
      </c>
      <c r="AN522" s="21">
        <f>+Produccion_UO!AN522</f>
        <v>0</v>
      </c>
      <c r="AO522" s="21">
        <f>+Produccion_UO!AO522</f>
        <v>0</v>
      </c>
      <c r="AP522" s="21">
        <f>+Produccion_UO!AP522</f>
        <v>0</v>
      </c>
      <c r="AQ522" s="21">
        <f>+Produccion_UO!AQ522</f>
        <v>0</v>
      </c>
      <c r="AR522" s="21">
        <f>+Produccion_UO!AR522</f>
        <v>0</v>
      </c>
    </row>
    <row r="523" spans="10:44" x14ac:dyDescent="0.25">
      <c r="J523" s="61" t="s">
        <v>77</v>
      </c>
      <c r="K523" s="19" t="s">
        <v>332</v>
      </c>
      <c r="L523" s="163" t="s">
        <v>680</v>
      </c>
      <c r="M523" s="21">
        <f>+Produccion_UO!M523</f>
        <v>0</v>
      </c>
      <c r="N523" s="21">
        <f>+Produccion_UO!N523</f>
        <v>0</v>
      </c>
      <c r="O523" s="21">
        <f>+Produccion_UO!O523</f>
        <v>0</v>
      </c>
      <c r="P523" s="21">
        <f>+Produccion_UO!P523</f>
        <v>0</v>
      </c>
      <c r="Q523" s="21">
        <f>+Produccion_UO!Q523</f>
        <v>0</v>
      </c>
      <c r="R523" s="21">
        <f>+Produccion_UO!R523</f>
        <v>0</v>
      </c>
      <c r="S523" s="21">
        <f>+Produccion_UO!S523</f>
        <v>0</v>
      </c>
      <c r="T523" s="21">
        <f>+Produccion_UO!T523</f>
        <v>0</v>
      </c>
      <c r="U523" s="21">
        <f>+Produccion_UO!U523</f>
        <v>0</v>
      </c>
      <c r="V523" s="21">
        <f>+Produccion_UO!V523</f>
        <v>0</v>
      </c>
      <c r="W523" s="21">
        <f>+Produccion_UO!W523</f>
        <v>0</v>
      </c>
      <c r="X523" s="21">
        <f>+Produccion_UO!X523</f>
        <v>0</v>
      </c>
      <c r="Y523" s="21">
        <f>+Produccion_UO!Y523</f>
        <v>0</v>
      </c>
      <c r="Z523" s="21">
        <f>+Produccion_UO!Z523</f>
        <v>0</v>
      </c>
      <c r="AA523" s="21">
        <f>+Produccion_UO!AA523</f>
        <v>0</v>
      </c>
      <c r="AB523" s="21">
        <f>+Produccion_UO!AB523</f>
        <v>0</v>
      </c>
      <c r="AC523" s="21">
        <f>+Produccion_UO!AC523</f>
        <v>0</v>
      </c>
      <c r="AD523" s="21">
        <f>+Produccion_UO!AD523</f>
        <v>0</v>
      </c>
      <c r="AE523" s="21">
        <f>+Produccion_UO!AE523</f>
        <v>0</v>
      </c>
      <c r="AF523" s="21">
        <f>+Produccion_UO!AF523</f>
        <v>0</v>
      </c>
      <c r="AG523" s="21">
        <f>+Produccion_UO!AG523</f>
        <v>0</v>
      </c>
      <c r="AH523" s="21">
        <f>+Produccion_UO!AH523</f>
        <v>0</v>
      </c>
      <c r="AI523" s="21">
        <f>+Produccion_UO!AI523</f>
        <v>0</v>
      </c>
      <c r="AJ523" s="21">
        <f>+Produccion_UO!AJ523</f>
        <v>0</v>
      </c>
      <c r="AK523" s="21">
        <f>+Produccion_UO!AK523</f>
        <v>0</v>
      </c>
      <c r="AL523" s="21">
        <f>+Produccion_UO!AL523</f>
        <v>0</v>
      </c>
      <c r="AM523" s="21">
        <f>+Produccion_UO!AM523</f>
        <v>0</v>
      </c>
      <c r="AN523" s="21">
        <f>+Produccion_UO!AN523</f>
        <v>0</v>
      </c>
      <c r="AO523" s="21">
        <f>+Produccion_UO!AO523</f>
        <v>0</v>
      </c>
      <c r="AP523" s="21">
        <f>+Produccion_UO!AP523</f>
        <v>0</v>
      </c>
      <c r="AQ523" s="21">
        <f>+Produccion_UO!AQ523</f>
        <v>0</v>
      </c>
      <c r="AR523" s="21">
        <f>+Produccion_UO!AR523</f>
        <v>0</v>
      </c>
    </row>
    <row r="524" spans="10:44" x14ac:dyDescent="0.25">
      <c r="J524" s="68"/>
      <c r="K524" s="68"/>
      <c r="L524" s="68"/>
      <c r="M524" s="69">
        <f>+SUM(M517:M523)</f>
        <v>2912.8502566359266</v>
      </c>
      <c r="N524" s="69">
        <f t="shared" ref="N524" si="62">+SUM(N517:N523)</f>
        <v>2761.6784882886914</v>
      </c>
      <c r="O524" s="69">
        <f t="shared" ref="O524:AR524" si="63">+SUM(O517:O523)</f>
        <v>2556.9204022202712</v>
      </c>
      <c r="P524" s="69">
        <f t="shared" si="63"/>
        <v>2461.5130279235295</v>
      </c>
      <c r="Q524" s="69">
        <f t="shared" si="63"/>
        <v>2314.8472834220561</v>
      </c>
      <c r="R524" s="69">
        <f t="shared" si="63"/>
        <v>2127.7162874726637</v>
      </c>
      <c r="S524" s="69">
        <f t="shared" si="63"/>
        <v>2082.7559985250073</v>
      </c>
      <c r="T524" s="69">
        <f t="shared" si="63"/>
        <v>2037.5450087538443</v>
      </c>
      <c r="U524" s="69">
        <f t="shared" si="63"/>
        <v>1989.4417223243781</v>
      </c>
      <c r="V524" s="69">
        <f t="shared" si="63"/>
        <v>1702.3420190377294</v>
      </c>
      <c r="W524" s="69">
        <f t="shared" si="63"/>
        <v>1095.378667862223</v>
      </c>
      <c r="X524" s="69">
        <f t="shared" si="63"/>
        <v>460.57155314355219</v>
      </c>
      <c r="Y524" s="69">
        <f t="shared" si="63"/>
        <v>458.30676403198612</v>
      </c>
      <c r="Z524" s="69">
        <f t="shared" si="63"/>
        <v>456.04197492042005</v>
      </c>
      <c r="AA524" s="69">
        <f t="shared" si="63"/>
        <v>9.8719393875300288</v>
      </c>
      <c r="AB524" s="69">
        <f t="shared" si="63"/>
        <v>0</v>
      </c>
      <c r="AC524" s="69">
        <f t="shared" si="63"/>
        <v>0</v>
      </c>
      <c r="AD524" s="69">
        <f t="shared" si="63"/>
        <v>0</v>
      </c>
      <c r="AE524" s="69">
        <f t="shared" si="63"/>
        <v>0</v>
      </c>
      <c r="AF524" s="69">
        <f t="shared" si="63"/>
        <v>0</v>
      </c>
      <c r="AG524" s="69">
        <f t="shared" si="63"/>
        <v>0</v>
      </c>
      <c r="AH524" s="69">
        <f t="shared" si="63"/>
        <v>0</v>
      </c>
      <c r="AI524" s="69">
        <f t="shared" si="63"/>
        <v>0</v>
      </c>
      <c r="AJ524" s="69">
        <f t="shared" si="63"/>
        <v>0</v>
      </c>
      <c r="AK524" s="69">
        <f t="shared" si="63"/>
        <v>0</v>
      </c>
      <c r="AL524" s="69">
        <f t="shared" si="63"/>
        <v>0</v>
      </c>
      <c r="AM524" s="69">
        <f t="shared" si="63"/>
        <v>0</v>
      </c>
      <c r="AN524" s="69">
        <f t="shared" si="63"/>
        <v>0</v>
      </c>
      <c r="AO524" s="69">
        <f t="shared" si="63"/>
        <v>0</v>
      </c>
      <c r="AP524" s="69">
        <f t="shared" si="63"/>
        <v>0</v>
      </c>
      <c r="AQ524" s="69">
        <f t="shared" si="63"/>
        <v>0</v>
      </c>
      <c r="AR524" s="69">
        <f t="shared" si="63"/>
        <v>0</v>
      </c>
    </row>
    <row r="526" spans="10:44" ht="18.75" x14ac:dyDescent="0.3">
      <c r="K526" s="34" t="str">
        <f>+Produccion_UO!K526</f>
        <v>10.4.1.1 Electricidad por AUTOGENERACION con Gas Natural para PRODUCCION</v>
      </c>
      <c r="L526" s="34"/>
    </row>
    <row r="527" spans="10:44" x14ac:dyDescent="0.25">
      <c r="J527" s="106" t="s">
        <v>348</v>
      </c>
      <c r="K527" s="56" t="s">
        <v>389</v>
      </c>
      <c r="L527" s="158"/>
    </row>
    <row r="528" spans="10:44" x14ac:dyDescent="0.25">
      <c r="J528" s="15"/>
      <c r="K528" s="23"/>
      <c r="L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</row>
    <row r="529" spans="10:44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0:44" x14ac:dyDescent="0.25">
      <c r="J530" s="24" t="s">
        <v>72</v>
      </c>
      <c r="K530" s="54" t="s">
        <v>210</v>
      </c>
      <c r="L530" s="167" t="s">
        <v>678</v>
      </c>
      <c r="M530" s="21">
        <f>+Produccion_UO!M530</f>
        <v>201.87721338746056</v>
      </c>
      <c r="N530" s="21">
        <f>+Produccion_UO!N530</f>
        <v>163.13333760455498</v>
      </c>
      <c r="O530" s="21">
        <f>+Produccion_UO!O530</f>
        <v>127.72447965711805</v>
      </c>
      <c r="P530" s="21">
        <f>+Produccion_UO!P530</f>
        <v>149.15825053600972</v>
      </c>
      <c r="Q530" s="21">
        <f>+Produccion_UO!Q530</f>
        <v>142.17070700173696</v>
      </c>
      <c r="R530" s="21">
        <f>+Produccion_UO!R530</f>
        <v>0</v>
      </c>
      <c r="S530" s="21">
        <f>+Produccion_UO!S530</f>
        <v>0</v>
      </c>
      <c r="T530" s="21">
        <f>+Produccion_UO!T530</f>
        <v>0</v>
      </c>
      <c r="U530" s="21">
        <f>+Produccion_UO!U530</f>
        <v>0</v>
      </c>
      <c r="V530" s="21">
        <f>+Produccion_UO!V530</f>
        <v>0</v>
      </c>
      <c r="W530" s="21">
        <f>+Produccion_UO!W530</f>
        <v>0</v>
      </c>
      <c r="X530" s="21">
        <f>+Produccion_UO!X530</f>
        <v>0</v>
      </c>
      <c r="Y530" s="21">
        <f>+Produccion_UO!Y530</f>
        <v>0</v>
      </c>
      <c r="Z530" s="21">
        <f>+Produccion_UO!Z530</f>
        <v>0</v>
      </c>
      <c r="AA530" s="21">
        <f>+Produccion_UO!AA530</f>
        <v>0</v>
      </c>
      <c r="AB530" s="21">
        <f>+Produccion_UO!AB530</f>
        <v>0</v>
      </c>
      <c r="AC530" s="21">
        <f>+Produccion_UO!AC530</f>
        <v>0</v>
      </c>
      <c r="AD530" s="21">
        <f>+Produccion_UO!AD530</f>
        <v>0</v>
      </c>
      <c r="AE530" s="21">
        <f>+Produccion_UO!AE530</f>
        <v>0</v>
      </c>
      <c r="AF530" s="21">
        <f>+Produccion_UO!AF530</f>
        <v>0</v>
      </c>
      <c r="AG530" s="21">
        <f>+Produccion_UO!AG530</f>
        <v>0</v>
      </c>
      <c r="AH530" s="21">
        <f>+Produccion_UO!AH530</f>
        <v>0</v>
      </c>
      <c r="AI530" s="21">
        <f>+Produccion_UO!AI530</f>
        <v>0</v>
      </c>
      <c r="AJ530" s="21">
        <f>+Produccion_UO!AJ530</f>
        <v>0</v>
      </c>
      <c r="AK530" s="21">
        <f>+Produccion_UO!AK530</f>
        <v>0</v>
      </c>
      <c r="AL530" s="21">
        <f>+Produccion_UO!AL530</f>
        <v>0</v>
      </c>
      <c r="AM530" s="21">
        <f>+Produccion_UO!AM530</f>
        <v>0</v>
      </c>
      <c r="AN530" s="21">
        <f>+Produccion_UO!AN530</f>
        <v>0</v>
      </c>
      <c r="AO530" s="21">
        <f>+Produccion_UO!AO530</f>
        <v>0</v>
      </c>
      <c r="AP530" s="21">
        <f>+Produccion_UO!AP530</f>
        <v>0</v>
      </c>
      <c r="AQ530" s="21">
        <f>+Produccion_UO!AQ530</f>
        <v>0</v>
      </c>
      <c r="AR530" s="21">
        <f>+Produccion_UO!AR530</f>
        <v>0</v>
      </c>
    </row>
    <row r="531" spans="10:44" x14ac:dyDescent="0.25">
      <c r="J531" s="24" t="s">
        <v>73</v>
      </c>
      <c r="K531" s="54" t="s">
        <v>211</v>
      </c>
      <c r="L531" s="167" t="s">
        <v>679</v>
      </c>
      <c r="M531" s="21">
        <f>+Produccion_UO!M531+Produccion_UO!M532</f>
        <v>1314.6698988812111</v>
      </c>
      <c r="N531" s="21">
        <f>+Produccion_UO!N531+Produccion_UO!N532</f>
        <v>1314.6698988812111</v>
      </c>
      <c r="O531" s="21">
        <f>+Produccion_UO!O531+Produccion_UO!O532</f>
        <v>1314.6698988812111</v>
      </c>
      <c r="P531" s="21">
        <f>+Produccion_UO!P531+Produccion_UO!P532</f>
        <v>1314.6698988812111</v>
      </c>
      <c r="Q531" s="21">
        <f>+Produccion_UO!Q531+Produccion_UO!Q532</f>
        <v>1314.6698988812111</v>
      </c>
      <c r="R531" s="21">
        <f>+Produccion_UO!R531+Produccion_UO!R532</f>
        <v>1314.6698988812111</v>
      </c>
      <c r="S531" s="21">
        <f>+Produccion_UO!S531+Produccion_UO!S532</f>
        <v>1314.6698988812111</v>
      </c>
      <c r="T531" s="21">
        <f>+Produccion_UO!T531+Produccion_UO!T532</f>
        <v>1314.6698988812111</v>
      </c>
      <c r="U531" s="21">
        <f>+Produccion_UO!U531+Produccion_UO!U532</f>
        <v>1314.6698988812111</v>
      </c>
      <c r="V531" s="21">
        <f>+Produccion_UO!V531+Produccion_UO!V532</f>
        <v>1233.0181877427972</v>
      </c>
      <c r="W531" s="21">
        <f>+Produccion_UO!W531+Produccion_UO!W532</f>
        <v>630.43097564298057</v>
      </c>
      <c r="X531" s="21">
        <f>+Produccion_UO!X531+Produccion_UO!X532</f>
        <v>0</v>
      </c>
      <c r="Y531" s="21">
        <f>+Produccion_UO!Y531+Produccion_UO!Y532</f>
        <v>0</v>
      </c>
      <c r="Z531" s="21">
        <f>+Produccion_UO!Z531+Produccion_UO!Z532</f>
        <v>0</v>
      </c>
      <c r="AA531" s="21">
        <f>+Produccion_UO!AA531+Produccion_UO!AA532</f>
        <v>0</v>
      </c>
      <c r="AB531" s="21">
        <f>+Produccion_UO!AB531+Produccion_UO!AB532</f>
        <v>0</v>
      </c>
      <c r="AC531" s="21">
        <f>+Produccion_UO!AC531+Produccion_UO!AC532</f>
        <v>0</v>
      </c>
      <c r="AD531" s="21">
        <f>+Produccion_UO!AD531+Produccion_UO!AD532</f>
        <v>0</v>
      </c>
      <c r="AE531" s="21">
        <f>+Produccion_UO!AE531+Produccion_UO!AE532</f>
        <v>0</v>
      </c>
      <c r="AF531" s="21">
        <f>+Produccion_UO!AF531+Produccion_UO!AF532</f>
        <v>0</v>
      </c>
      <c r="AG531" s="21">
        <f>+Produccion_UO!AG531+Produccion_UO!AG532</f>
        <v>0</v>
      </c>
      <c r="AH531" s="21">
        <f>+Produccion_UO!AH531+Produccion_UO!AH532</f>
        <v>0</v>
      </c>
      <c r="AI531" s="21">
        <f>+Produccion_UO!AI531+Produccion_UO!AI532</f>
        <v>0</v>
      </c>
      <c r="AJ531" s="21">
        <f>+Produccion_UO!AJ531+Produccion_UO!AJ532</f>
        <v>0</v>
      </c>
      <c r="AK531" s="21">
        <f>+Produccion_UO!AK531+Produccion_UO!AK532</f>
        <v>0</v>
      </c>
      <c r="AL531" s="21">
        <f>+Produccion_UO!AL531+Produccion_UO!AL532</f>
        <v>0</v>
      </c>
      <c r="AM531" s="21">
        <f>+Produccion_UO!AM531+Produccion_UO!AM532</f>
        <v>0</v>
      </c>
      <c r="AN531" s="21">
        <f>+Produccion_UO!AN531+Produccion_UO!AN532</f>
        <v>0</v>
      </c>
      <c r="AO531" s="21">
        <f>+Produccion_UO!AO531+Produccion_UO!AO532</f>
        <v>0</v>
      </c>
      <c r="AP531" s="21">
        <f>+Produccion_UO!AP531+Produccion_UO!AP532</f>
        <v>0</v>
      </c>
      <c r="AQ531" s="21">
        <f>+Produccion_UO!AQ531+Produccion_UO!AQ532</f>
        <v>0</v>
      </c>
      <c r="AR531" s="21">
        <f>+Produccion_UO!AR531+Produccion_UO!AR532</f>
        <v>0</v>
      </c>
    </row>
    <row r="532" spans="10:44" x14ac:dyDescent="0.25">
      <c r="J532" s="24"/>
      <c r="K532" s="54"/>
      <c r="L532" s="168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0:44" x14ac:dyDescent="0.25">
      <c r="J533" s="24" t="s">
        <v>74</v>
      </c>
      <c r="K533" s="54" t="s">
        <v>463</v>
      </c>
      <c r="L533" s="167" t="s">
        <v>683</v>
      </c>
      <c r="M533" s="21">
        <f>+Produccion_UO!M533</f>
        <v>0</v>
      </c>
      <c r="N533" s="21">
        <f>+Produccion_UO!N533</f>
        <v>0</v>
      </c>
      <c r="O533" s="21">
        <f>+Produccion_UO!O533</f>
        <v>0</v>
      </c>
      <c r="P533" s="21">
        <f>+Produccion_UO!P533</f>
        <v>0</v>
      </c>
      <c r="Q533" s="21">
        <f>+Produccion_UO!Q533</f>
        <v>0</v>
      </c>
      <c r="R533" s="21">
        <f>+Produccion_UO!R533</f>
        <v>0</v>
      </c>
      <c r="S533" s="21">
        <f>+Produccion_UO!S533</f>
        <v>0</v>
      </c>
      <c r="T533" s="21">
        <f>+Produccion_UO!T533</f>
        <v>0</v>
      </c>
      <c r="U533" s="21">
        <f>+Produccion_UO!U533</f>
        <v>0</v>
      </c>
      <c r="V533" s="21">
        <f>+Produccion_UO!V533</f>
        <v>0</v>
      </c>
      <c r="W533" s="21">
        <f>+Produccion_UO!W533</f>
        <v>0</v>
      </c>
      <c r="X533" s="21">
        <f>+Produccion_UO!X533</f>
        <v>0</v>
      </c>
      <c r="Y533" s="21">
        <f>+Produccion_UO!Y533</f>
        <v>0</v>
      </c>
      <c r="Z533" s="21">
        <f>+Produccion_UO!Z533</f>
        <v>0</v>
      </c>
      <c r="AA533" s="21">
        <f>+Produccion_UO!AA533</f>
        <v>0</v>
      </c>
      <c r="AB533" s="21">
        <f>+Produccion_UO!AB533</f>
        <v>0</v>
      </c>
      <c r="AC533" s="21">
        <f>+Produccion_UO!AC533</f>
        <v>0</v>
      </c>
      <c r="AD533" s="21">
        <f>+Produccion_UO!AD533</f>
        <v>0</v>
      </c>
      <c r="AE533" s="21">
        <f>+Produccion_UO!AE533</f>
        <v>0</v>
      </c>
      <c r="AF533" s="21">
        <f>+Produccion_UO!AF533</f>
        <v>0</v>
      </c>
      <c r="AG533" s="21">
        <f>+Produccion_UO!AG533</f>
        <v>0</v>
      </c>
      <c r="AH533" s="21">
        <f>+Produccion_UO!AH533</f>
        <v>0</v>
      </c>
      <c r="AI533" s="21">
        <f>+Produccion_UO!AI533</f>
        <v>0</v>
      </c>
      <c r="AJ533" s="21">
        <f>+Produccion_UO!AJ533</f>
        <v>0</v>
      </c>
      <c r="AK533" s="21">
        <f>+Produccion_UO!AK533</f>
        <v>0</v>
      </c>
      <c r="AL533" s="21">
        <f>+Produccion_UO!AL533</f>
        <v>0</v>
      </c>
      <c r="AM533" s="21">
        <f>+Produccion_UO!AM533</f>
        <v>0</v>
      </c>
      <c r="AN533" s="21">
        <f>+Produccion_UO!AN533</f>
        <v>0</v>
      </c>
      <c r="AO533" s="21">
        <f>+Produccion_UO!AO533</f>
        <v>0</v>
      </c>
      <c r="AP533" s="21">
        <f>+Produccion_UO!AP533</f>
        <v>0</v>
      </c>
      <c r="AQ533" s="21">
        <f>+Produccion_UO!AQ533</f>
        <v>0</v>
      </c>
      <c r="AR533" s="21">
        <f>+Produccion_UO!AR533</f>
        <v>0</v>
      </c>
    </row>
    <row r="534" spans="10:44" x14ac:dyDescent="0.25">
      <c r="J534" s="24" t="s">
        <v>75</v>
      </c>
      <c r="K534" s="54" t="s">
        <v>212</v>
      </c>
      <c r="L534" s="167" t="s">
        <v>681</v>
      </c>
      <c r="M534" s="21">
        <f>+Produccion_UO!M534</f>
        <v>170.34471393178251</v>
      </c>
      <c r="N534" s="21">
        <f>+Produccion_UO!N534</f>
        <v>170.34471393178251</v>
      </c>
      <c r="O534" s="21">
        <f>+Produccion_UO!O534</f>
        <v>170.34471393178251</v>
      </c>
      <c r="P534" s="21">
        <f>+Produccion_UO!P534</f>
        <v>170.34471393178251</v>
      </c>
      <c r="Q534" s="21">
        <f>+Produccion_UO!Q534</f>
        <v>170.34471393178251</v>
      </c>
      <c r="R534" s="21">
        <f>+Produccion_UO!R534</f>
        <v>170.34471393178251</v>
      </c>
      <c r="S534" s="21">
        <f>+Produccion_UO!S534</f>
        <v>170.34471393178251</v>
      </c>
      <c r="T534" s="21">
        <f>+Produccion_UO!T534</f>
        <v>170.34471393178251</v>
      </c>
      <c r="U534" s="21">
        <f>+Produccion_UO!U534</f>
        <v>154.0300680709253</v>
      </c>
      <c r="V534" s="21">
        <f>+Produccion_UO!V534</f>
        <v>0</v>
      </c>
      <c r="W534" s="21">
        <f>+Produccion_UO!W534</f>
        <v>0</v>
      </c>
      <c r="X534" s="21">
        <f>+Produccion_UO!X534</f>
        <v>0</v>
      </c>
      <c r="Y534" s="21">
        <f>+Produccion_UO!Y534</f>
        <v>0</v>
      </c>
      <c r="Z534" s="21">
        <f>+Produccion_UO!Z534</f>
        <v>0</v>
      </c>
      <c r="AA534" s="21">
        <f>+Produccion_UO!AA534</f>
        <v>0</v>
      </c>
      <c r="AB534" s="21">
        <f>+Produccion_UO!AB534</f>
        <v>0</v>
      </c>
      <c r="AC534" s="21">
        <f>+Produccion_UO!AC534</f>
        <v>0</v>
      </c>
      <c r="AD534" s="21">
        <f>+Produccion_UO!AD534</f>
        <v>0</v>
      </c>
      <c r="AE534" s="21">
        <f>+Produccion_UO!AE534</f>
        <v>0</v>
      </c>
      <c r="AF534" s="21">
        <f>+Produccion_UO!AF534</f>
        <v>0</v>
      </c>
      <c r="AG534" s="21">
        <f>+Produccion_UO!AG534</f>
        <v>0</v>
      </c>
      <c r="AH534" s="21">
        <f>+Produccion_UO!AH534</f>
        <v>0</v>
      </c>
      <c r="AI534" s="21">
        <f>+Produccion_UO!AI534</f>
        <v>0</v>
      </c>
      <c r="AJ534" s="21">
        <f>+Produccion_UO!AJ534</f>
        <v>0</v>
      </c>
      <c r="AK534" s="21">
        <f>+Produccion_UO!AK534</f>
        <v>0</v>
      </c>
      <c r="AL534" s="21">
        <f>+Produccion_UO!AL534</f>
        <v>0</v>
      </c>
      <c r="AM534" s="21">
        <f>+Produccion_UO!AM534</f>
        <v>0</v>
      </c>
      <c r="AN534" s="21">
        <f>+Produccion_UO!AN534</f>
        <v>0</v>
      </c>
      <c r="AO534" s="21">
        <f>+Produccion_UO!AO534</f>
        <v>0</v>
      </c>
      <c r="AP534" s="21">
        <f>+Produccion_UO!AP534</f>
        <v>0</v>
      </c>
      <c r="AQ534" s="21">
        <f>+Produccion_UO!AQ534</f>
        <v>0</v>
      </c>
      <c r="AR534" s="21">
        <f>+Produccion_UO!AR534</f>
        <v>0</v>
      </c>
    </row>
    <row r="535" spans="10:44" x14ac:dyDescent="0.25">
      <c r="J535" s="24" t="s">
        <v>76</v>
      </c>
      <c r="K535" s="54" t="s">
        <v>213</v>
      </c>
      <c r="L535" s="167" t="s">
        <v>682</v>
      </c>
      <c r="M535" s="21">
        <f>+Produccion_UO!M535</f>
        <v>20.004238559077972</v>
      </c>
      <c r="N535" s="21">
        <f>+Produccion_UO!N535</f>
        <v>20.004238559077972</v>
      </c>
      <c r="O535" s="21">
        <f>+Produccion_UO!O535</f>
        <v>20.004238559077972</v>
      </c>
      <c r="P535" s="21">
        <f>+Produccion_UO!P535</f>
        <v>20.004238559077972</v>
      </c>
      <c r="Q535" s="21">
        <f>+Produccion_UO!Q535</f>
        <v>20.004238559077972</v>
      </c>
      <c r="R535" s="21">
        <f>+Produccion_UO!R535</f>
        <v>20.004238559077972</v>
      </c>
      <c r="S535" s="21">
        <f>+Produccion_UO!S535</f>
        <v>20.004238559077972</v>
      </c>
      <c r="T535" s="21">
        <f>+Produccion_UO!T535</f>
        <v>20.004238559077972</v>
      </c>
      <c r="U535" s="21">
        <f>+Produccion_UO!U535</f>
        <v>20.004238559077972</v>
      </c>
      <c r="V535" s="21">
        <f>+Produccion_UO!V535</f>
        <v>20.004238559077972</v>
      </c>
      <c r="W535" s="21">
        <f>+Produccion_UO!W535</f>
        <v>20.004238559077972</v>
      </c>
      <c r="X535" s="21">
        <f>+Produccion_UO!X535</f>
        <v>20.004238559077972</v>
      </c>
      <c r="Y535" s="21">
        <f>+Produccion_UO!Y535</f>
        <v>20.004238559077972</v>
      </c>
      <c r="Z535" s="21">
        <f>+Produccion_UO!Z535</f>
        <v>20.004238559077972</v>
      </c>
      <c r="AA535" s="21">
        <f>+Produccion_UO!AA535</f>
        <v>9.8719393875300288</v>
      </c>
      <c r="AB535" s="21">
        <f>+Produccion_UO!AB535</f>
        <v>0</v>
      </c>
      <c r="AC535" s="21">
        <f>+Produccion_UO!AC535</f>
        <v>0</v>
      </c>
      <c r="AD535" s="21">
        <f>+Produccion_UO!AD535</f>
        <v>0</v>
      </c>
      <c r="AE535" s="21">
        <f>+Produccion_UO!AE535</f>
        <v>0</v>
      </c>
      <c r="AF535" s="21">
        <f>+Produccion_UO!AF535</f>
        <v>0</v>
      </c>
      <c r="AG535" s="21">
        <f>+Produccion_UO!AG535</f>
        <v>0</v>
      </c>
      <c r="AH535" s="21">
        <f>+Produccion_UO!AH535</f>
        <v>0</v>
      </c>
      <c r="AI535" s="21">
        <f>+Produccion_UO!AI535</f>
        <v>0</v>
      </c>
      <c r="AJ535" s="21">
        <f>+Produccion_UO!AJ535</f>
        <v>0</v>
      </c>
      <c r="AK535" s="21">
        <f>+Produccion_UO!AK535</f>
        <v>0</v>
      </c>
      <c r="AL535" s="21">
        <f>+Produccion_UO!AL535</f>
        <v>0</v>
      </c>
      <c r="AM535" s="21">
        <f>+Produccion_UO!AM535</f>
        <v>0</v>
      </c>
      <c r="AN535" s="21">
        <f>+Produccion_UO!AN535</f>
        <v>0</v>
      </c>
      <c r="AO535" s="21">
        <f>+Produccion_UO!AO535</f>
        <v>0</v>
      </c>
      <c r="AP535" s="21">
        <f>+Produccion_UO!AP535</f>
        <v>0</v>
      </c>
      <c r="AQ535" s="21">
        <f>+Produccion_UO!AQ535</f>
        <v>0</v>
      </c>
      <c r="AR535" s="21">
        <f>+Produccion_UO!AR535</f>
        <v>0</v>
      </c>
    </row>
    <row r="536" spans="10:44" x14ac:dyDescent="0.25">
      <c r="J536" s="24" t="s">
        <v>77</v>
      </c>
      <c r="K536" s="54" t="s">
        <v>214</v>
      </c>
      <c r="L536" s="167" t="s">
        <v>680</v>
      </c>
      <c r="M536" s="21">
        <f>+Produccion_UO!M536</f>
        <v>2.2270554580515167</v>
      </c>
      <c r="N536" s="21">
        <f>+Produccion_UO!N536</f>
        <v>2.2270554580515167</v>
      </c>
      <c r="O536" s="21">
        <f>+Produccion_UO!O536</f>
        <v>2.2270554580515167</v>
      </c>
      <c r="P536" s="21">
        <f>+Produccion_UO!P536</f>
        <v>2.2270554580515167</v>
      </c>
      <c r="Q536" s="21">
        <f>+Produccion_UO!Q536</f>
        <v>2.2270554580515167</v>
      </c>
      <c r="R536" s="21">
        <f>+Produccion_UO!R536</f>
        <v>2.2270554580515167</v>
      </c>
      <c r="S536" s="21">
        <f>+Produccion_UO!S536</f>
        <v>2.2270554580515167</v>
      </c>
      <c r="T536" s="21">
        <f>+Produccion_UO!T536</f>
        <v>2.2270554580515167</v>
      </c>
      <c r="U536" s="21">
        <f>+Produccion_UO!U536</f>
        <v>2.2270554580515167</v>
      </c>
      <c r="V536" s="21">
        <f>+Produccion_UO!V536</f>
        <v>2.2270554580515167</v>
      </c>
      <c r="W536" s="21">
        <f>+Produccion_UO!W536</f>
        <v>2.2270554580515167</v>
      </c>
      <c r="X536" s="21">
        <f>+Produccion_UO!X536</f>
        <v>2.2270554580515167</v>
      </c>
      <c r="Y536" s="21">
        <f>+Produccion_UO!Y536</f>
        <v>2.2270554580515167</v>
      </c>
      <c r="Z536" s="21">
        <f>+Produccion_UO!Z536</f>
        <v>2.2270554580515167</v>
      </c>
      <c r="AA536" s="21">
        <f>+Produccion_UO!AA536</f>
        <v>2.2270554580515167</v>
      </c>
      <c r="AB536" s="21">
        <f>+Produccion_UO!AB536</f>
        <v>0</v>
      </c>
      <c r="AC536" s="21">
        <f>+Produccion_UO!AC536</f>
        <v>0</v>
      </c>
      <c r="AD536" s="21">
        <f>+Produccion_UO!AD536</f>
        <v>0</v>
      </c>
      <c r="AE536" s="21">
        <f>+Produccion_UO!AE536</f>
        <v>0</v>
      </c>
      <c r="AF536" s="21">
        <f>+Produccion_UO!AF536</f>
        <v>0</v>
      </c>
      <c r="AG536" s="21">
        <f>+Produccion_UO!AG536</f>
        <v>0</v>
      </c>
      <c r="AH536" s="21">
        <f>+Produccion_UO!AH536</f>
        <v>0</v>
      </c>
      <c r="AI536" s="21">
        <f>+Produccion_UO!AI536</f>
        <v>0</v>
      </c>
      <c r="AJ536" s="21">
        <f>+Produccion_UO!AJ536</f>
        <v>0</v>
      </c>
      <c r="AK536" s="21">
        <f>+Produccion_UO!AK536</f>
        <v>0</v>
      </c>
      <c r="AL536" s="21">
        <f>+Produccion_UO!AL536</f>
        <v>0</v>
      </c>
      <c r="AM536" s="21">
        <f>+Produccion_UO!AM536</f>
        <v>0</v>
      </c>
      <c r="AN536" s="21">
        <f>+Produccion_UO!AN536</f>
        <v>0</v>
      </c>
      <c r="AO536" s="21">
        <f>+Produccion_UO!AO536</f>
        <v>0</v>
      </c>
      <c r="AP536" s="21">
        <f>+Produccion_UO!AP536</f>
        <v>0</v>
      </c>
      <c r="AQ536" s="21">
        <f>+Produccion_UO!AQ536</f>
        <v>0</v>
      </c>
      <c r="AR536" s="21">
        <f>+Produccion_UO!AR536</f>
        <v>0</v>
      </c>
    </row>
    <row r="537" spans="10:44" x14ac:dyDescent="0.25">
      <c r="J537" s="68"/>
      <c r="K537" s="68"/>
      <c r="L537" s="68"/>
      <c r="M537" s="69">
        <f>+SUM(M530:M536)</f>
        <v>1709.1231202175838</v>
      </c>
      <c r="N537" s="69">
        <f t="shared" ref="N537" si="64">+SUM(N530:N536)</f>
        <v>1670.3792444346782</v>
      </c>
      <c r="O537" s="69">
        <f t="shared" ref="O537:AR537" si="65">+SUM(O530:O536)</f>
        <v>1634.9703864872413</v>
      </c>
      <c r="P537" s="69">
        <f t="shared" si="65"/>
        <v>1656.4041573661329</v>
      </c>
      <c r="Q537" s="69">
        <f t="shared" si="65"/>
        <v>1649.4166138318601</v>
      </c>
      <c r="R537" s="69">
        <f t="shared" si="65"/>
        <v>1507.2459068301232</v>
      </c>
      <c r="S537" s="69">
        <f t="shared" si="65"/>
        <v>1507.2459068301232</v>
      </c>
      <c r="T537" s="69">
        <f t="shared" si="65"/>
        <v>1507.2459068301232</v>
      </c>
      <c r="U537" s="69">
        <f t="shared" si="65"/>
        <v>1490.9312609692661</v>
      </c>
      <c r="V537" s="69">
        <f t="shared" si="65"/>
        <v>1255.2494817599268</v>
      </c>
      <c r="W537" s="69">
        <f t="shared" si="65"/>
        <v>652.66226966011004</v>
      </c>
      <c r="X537" s="69">
        <f t="shared" si="65"/>
        <v>22.231294017129489</v>
      </c>
      <c r="Y537" s="69">
        <f t="shared" si="65"/>
        <v>22.231294017129489</v>
      </c>
      <c r="Z537" s="69">
        <f t="shared" si="65"/>
        <v>22.231294017129489</v>
      </c>
      <c r="AA537" s="69">
        <f t="shared" si="65"/>
        <v>12.098994845581545</v>
      </c>
      <c r="AB537" s="69">
        <f t="shared" si="65"/>
        <v>0</v>
      </c>
      <c r="AC537" s="69">
        <f t="shared" si="65"/>
        <v>0</v>
      </c>
      <c r="AD537" s="69">
        <f t="shared" si="65"/>
        <v>0</v>
      </c>
      <c r="AE537" s="69">
        <f t="shared" si="65"/>
        <v>0</v>
      </c>
      <c r="AF537" s="69">
        <f t="shared" si="65"/>
        <v>0</v>
      </c>
      <c r="AG537" s="69">
        <f t="shared" si="65"/>
        <v>0</v>
      </c>
      <c r="AH537" s="69">
        <f t="shared" si="65"/>
        <v>0</v>
      </c>
      <c r="AI537" s="69">
        <f t="shared" si="65"/>
        <v>0</v>
      </c>
      <c r="AJ537" s="69">
        <f t="shared" si="65"/>
        <v>0</v>
      </c>
      <c r="AK537" s="69">
        <f t="shared" si="65"/>
        <v>0</v>
      </c>
      <c r="AL537" s="69">
        <f t="shared" si="65"/>
        <v>0</v>
      </c>
      <c r="AM537" s="69">
        <f t="shared" si="65"/>
        <v>0</v>
      </c>
      <c r="AN537" s="69">
        <f t="shared" si="65"/>
        <v>0</v>
      </c>
      <c r="AO537" s="69">
        <f t="shared" si="65"/>
        <v>0</v>
      </c>
      <c r="AP537" s="69">
        <f t="shared" si="65"/>
        <v>0</v>
      </c>
      <c r="AQ537" s="69">
        <f t="shared" si="65"/>
        <v>0</v>
      </c>
      <c r="AR537" s="69">
        <f t="shared" si="65"/>
        <v>0</v>
      </c>
    </row>
    <row r="539" spans="10:44" ht="18.75" x14ac:dyDescent="0.3">
      <c r="K539" s="34" t="str">
        <f>+Produccion_UO!K539</f>
        <v>10.4.1.2 Electricidad por AUTOGENERACION con Petróleo para PRODUCCION</v>
      </c>
      <c r="L539" s="34"/>
    </row>
    <row r="540" spans="10:44" x14ac:dyDescent="0.25">
      <c r="J540" s="106" t="s">
        <v>348</v>
      </c>
      <c r="K540" s="56" t="s">
        <v>389</v>
      </c>
      <c r="L540" s="158"/>
    </row>
    <row r="541" spans="10:44" x14ac:dyDescent="0.25">
      <c r="J541" s="15"/>
      <c r="K541" s="23"/>
      <c r="L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</row>
    <row r="542" spans="10:44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0:44" x14ac:dyDescent="0.25">
      <c r="J543" s="24" t="s">
        <v>72</v>
      </c>
      <c r="K543" s="54" t="s">
        <v>466</v>
      </c>
      <c r="L543" s="167" t="s">
        <v>678</v>
      </c>
      <c r="M543" s="21">
        <f>+Produccion_UO!M543</f>
        <v>0</v>
      </c>
      <c r="N543" s="21">
        <f>+Produccion_UO!N543</f>
        <v>0</v>
      </c>
      <c r="O543" s="21">
        <f>+Produccion_UO!O543</f>
        <v>0</v>
      </c>
      <c r="P543" s="21">
        <f>+Produccion_UO!P543</f>
        <v>0</v>
      </c>
      <c r="Q543" s="21">
        <f>+Produccion_UO!Q543</f>
        <v>0</v>
      </c>
      <c r="R543" s="21">
        <f>+Produccion_UO!R543</f>
        <v>0</v>
      </c>
      <c r="S543" s="21">
        <f>+Produccion_UO!S543</f>
        <v>0</v>
      </c>
      <c r="T543" s="21">
        <f>+Produccion_UO!T543</f>
        <v>0</v>
      </c>
      <c r="U543" s="21">
        <f>+Produccion_UO!U543</f>
        <v>0</v>
      </c>
      <c r="V543" s="21">
        <f>+Produccion_UO!V543</f>
        <v>0</v>
      </c>
      <c r="W543" s="21">
        <f>+Produccion_UO!W543</f>
        <v>0</v>
      </c>
      <c r="X543" s="21">
        <f>+Produccion_UO!X543</f>
        <v>0</v>
      </c>
      <c r="Y543" s="21">
        <f>+Produccion_UO!Y543</f>
        <v>0</v>
      </c>
      <c r="Z543" s="21">
        <f>+Produccion_UO!Z543</f>
        <v>0</v>
      </c>
      <c r="AA543" s="21">
        <f>+Produccion_UO!AA543</f>
        <v>0</v>
      </c>
      <c r="AB543" s="21">
        <f>+Produccion_UO!AB543</f>
        <v>0</v>
      </c>
      <c r="AC543" s="21">
        <f>+Produccion_UO!AC543</f>
        <v>0</v>
      </c>
      <c r="AD543" s="21">
        <f>+Produccion_UO!AD543</f>
        <v>0</v>
      </c>
      <c r="AE543" s="21">
        <f>+Produccion_UO!AE543</f>
        <v>0</v>
      </c>
      <c r="AF543" s="21">
        <f>+Produccion_UO!AF543</f>
        <v>0</v>
      </c>
      <c r="AG543" s="21">
        <f>+Produccion_UO!AG543</f>
        <v>0</v>
      </c>
      <c r="AH543" s="21">
        <f>+Produccion_UO!AH543</f>
        <v>0</v>
      </c>
      <c r="AI543" s="21">
        <f>+Produccion_UO!AI543</f>
        <v>0</v>
      </c>
      <c r="AJ543" s="21">
        <f>+Produccion_UO!AJ543</f>
        <v>0</v>
      </c>
      <c r="AK543" s="21">
        <f>+Produccion_UO!AK543</f>
        <v>0</v>
      </c>
      <c r="AL543" s="21">
        <f>+Produccion_UO!AL543</f>
        <v>0</v>
      </c>
      <c r="AM543" s="21">
        <f>+Produccion_UO!AM543</f>
        <v>0</v>
      </c>
      <c r="AN543" s="21">
        <f>+Produccion_UO!AN543</f>
        <v>0</v>
      </c>
      <c r="AO543" s="21">
        <f>+Produccion_UO!AO543</f>
        <v>0</v>
      </c>
      <c r="AP543" s="21">
        <f>+Produccion_UO!AP543</f>
        <v>0</v>
      </c>
      <c r="AQ543" s="21">
        <f>+Produccion_UO!AQ543</f>
        <v>0</v>
      </c>
      <c r="AR543" s="21">
        <f>+Produccion_UO!AR543</f>
        <v>0</v>
      </c>
    </row>
    <row r="544" spans="10:44" x14ac:dyDescent="0.25">
      <c r="J544" s="24" t="s">
        <v>73</v>
      </c>
      <c r="K544" s="54" t="s">
        <v>215</v>
      </c>
      <c r="L544" s="167" t="s">
        <v>679</v>
      </c>
      <c r="M544" s="21">
        <f>+Produccion_UO!M544+Produccion_UO!M545</f>
        <v>422.79510157925557</v>
      </c>
      <c r="N544" s="21">
        <f>+Produccion_UO!N544+Produccion_UO!N545</f>
        <v>422.79510157925557</v>
      </c>
      <c r="O544" s="21">
        <f>+Produccion_UO!O544+Produccion_UO!O545</f>
        <v>422.79510157925557</v>
      </c>
      <c r="P544" s="21">
        <f>+Produccion_UO!P544+Produccion_UO!P545</f>
        <v>422.79510157925557</v>
      </c>
      <c r="Q544" s="21">
        <f>+Produccion_UO!Q544+Produccion_UO!Q545</f>
        <v>422.79510157925557</v>
      </c>
      <c r="R544" s="21">
        <f>+Produccion_UO!R544+Produccion_UO!R545</f>
        <v>422.79510157925557</v>
      </c>
      <c r="S544" s="21">
        <f>+Produccion_UO!S544+Produccion_UO!S545</f>
        <v>422.79510157925557</v>
      </c>
      <c r="T544" s="21">
        <f>+Produccion_UO!T544+Produccion_UO!T545</f>
        <v>422.79510157925557</v>
      </c>
      <c r="U544" s="21">
        <f>+Produccion_UO!U544+Produccion_UO!U545</f>
        <v>422.79510157925557</v>
      </c>
      <c r="V544" s="21">
        <f>+Produccion_UO!V544+Produccion_UO!V545</f>
        <v>422.79510157925557</v>
      </c>
      <c r="W544" s="21">
        <f>+Produccion_UO!W544+Produccion_UO!W545</f>
        <v>422.79510157925557</v>
      </c>
      <c r="X544" s="21">
        <f>+Produccion_UO!X544+Produccion_UO!X545</f>
        <v>422.79510157925557</v>
      </c>
      <c r="Y544" s="21">
        <f>+Produccion_UO!Y544+Produccion_UO!Y545</f>
        <v>422.79510157925557</v>
      </c>
      <c r="Z544" s="21">
        <f>+Produccion_UO!Z544+Produccion_UO!Z545</f>
        <v>422.79510157925557</v>
      </c>
      <c r="AA544" s="21">
        <f>+Produccion_UO!AA544+Produccion_UO!AA545</f>
        <v>0</v>
      </c>
      <c r="AB544" s="21">
        <f>+Produccion_UO!AB544+Produccion_UO!AB545</f>
        <v>0</v>
      </c>
      <c r="AC544" s="21">
        <f>+Produccion_UO!AC544+Produccion_UO!AC545</f>
        <v>0</v>
      </c>
      <c r="AD544" s="21">
        <f>+Produccion_UO!AD544+Produccion_UO!AD545</f>
        <v>0</v>
      </c>
      <c r="AE544" s="21">
        <f>+Produccion_UO!AE544+Produccion_UO!AE545</f>
        <v>0</v>
      </c>
      <c r="AF544" s="21">
        <f>+Produccion_UO!AF544+Produccion_UO!AF545</f>
        <v>0</v>
      </c>
      <c r="AG544" s="21">
        <f>+Produccion_UO!AG544+Produccion_UO!AG545</f>
        <v>0</v>
      </c>
      <c r="AH544" s="21">
        <f>+Produccion_UO!AH544+Produccion_UO!AH545</f>
        <v>0</v>
      </c>
      <c r="AI544" s="21">
        <f>+Produccion_UO!AI544+Produccion_UO!AI545</f>
        <v>0</v>
      </c>
      <c r="AJ544" s="21">
        <f>+Produccion_UO!AJ544+Produccion_UO!AJ545</f>
        <v>0</v>
      </c>
      <c r="AK544" s="21">
        <f>+Produccion_UO!AK544+Produccion_UO!AK545</f>
        <v>0</v>
      </c>
      <c r="AL544" s="21">
        <f>+Produccion_UO!AL544+Produccion_UO!AL545</f>
        <v>0</v>
      </c>
      <c r="AM544" s="21">
        <f>+Produccion_UO!AM544+Produccion_UO!AM545</f>
        <v>0</v>
      </c>
      <c r="AN544" s="21">
        <f>+Produccion_UO!AN544+Produccion_UO!AN545</f>
        <v>0</v>
      </c>
      <c r="AO544" s="21">
        <f>+Produccion_UO!AO544+Produccion_UO!AO545</f>
        <v>0</v>
      </c>
      <c r="AP544" s="21">
        <f>+Produccion_UO!AP544+Produccion_UO!AP545</f>
        <v>0</v>
      </c>
      <c r="AQ544" s="21">
        <f>+Produccion_UO!AQ544+Produccion_UO!AQ545</f>
        <v>0</v>
      </c>
      <c r="AR544" s="21">
        <f>+Produccion_UO!AR544+Produccion_UO!AR545</f>
        <v>0</v>
      </c>
    </row>
    <row r="545" spans="10:44" x14ac:dyDescent="0.25">
      <c r="J545" s="24"/>
      <c r="K545" s="54"/>
      <c r="L545" s="168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2"/>
      <c r="AD545" s="172"/>
      <c r="AE545" s="172"/>
      <c r="AF545" s="172"/>
      <c r="AG545" s="172"/>
      <c r="AH545" s="172"/>
      <c r="AI545" s="172"/>
      <c r="AJ545" s="172"/>
      <c r="AK545" s="172"/>
      <c r="AL545" s="172"/>
      <c r="AM545" s="172"/>
      <c r="AN545" s="172"/>
      <c r="AO545" s="172"/>
      <c r="AP545" s="172"/>
      <c r="AQ545" s="172"/>
      <c r="AR545" s="172"/>
    </row>
    <row r="546" spans="10:44" x14ac:dyDescent="0.25">
      <c r="J546" s="24" t="s">
        <v>74</v>
      </c>
      <c r="K546" s="54" t="s">
        <v>216</v>
      </c>
      <c r="L546" s="167" t="s">
        <v>683</v>
      </c>
      <c r="M546" s="21">
        <f>+Produccion_UO!M546</f>
        <v>21.412926305312055</v>
      </c>
      <c r="N546" s="21">
        <f>+Produccion_UO!N546</f>
        <v>20.234437110938721</v>
      </c>
      <c r="O546" s="21">
        <f>+Produccion_UO!O546</f>
        <v>19.345011303864499</v>
      </c>
      <c r="P546" s="21">
        <f>+Produccion_UO!P546</f>
        <v>18.455585496790253</v>
      </c>
      <c r="Q546" s="21">
        <f>+Produccion_UO!Q546</f>
        <v>17.566159689716027</v>
      </c>
      <c r="R546" s="21">
        <f>+Produccion_UO!R546</f>
        <v>16.676733882641777</v>
      </c>
      <c r="S546" s="21">
        <f>+Produccion_UO!S546</f>
        <v>15.787308075567555</v>
      </c>
      <c r="T546" s="21">
        <f>+Produccion_UO!T546</f>
        <v>1.7986067994861499</v>
      </c>
      <c r="U546" s="21">
        <f>+Produccion_UO!U546</f>
        <v>0</v>
      </c>
      <c r="V546" s="21">
        <f>+Produccion_UO!V546</f>
        <v>0</v>
      </c>
      <c r="W546" s="21">
        <f>+Produccion_UO!W546</f>
        <v>0</v>
      </c>
      <c r="X546" s="21">
        <f>+Produccion_UO!X546</f>
        <v>0</v>
      </c>
      <c r="Y546" s="21">
        <f>+Produccion_UO!Y546</f>
        <v>0</v>
      </c>
      <c r="Z546" s="21">
        <f>+Produccion_UO!Z546</f>
        <v>0</v>
      </c>
      <c r="AA546" s="21">
        <f>+Produccion_UO!AA546</f>
        <v>0</v>
      </c>
      <c r="AB546" s="21">
        <f>+Produccion_UO!AB546</f>
        <v>0</v>
      </c>
      <c r="AC546" s="21">
        <f>+Produccion_UO!AC546</f>
        <v>0</v>
      </c>
      <c r="AD546" s="21">
        <f>+Produccion_UO!AD546</f>
        <v>0</v>
      </c>
      <c r="AE546" s="21">
        <f>+Produccion_UO!AE546</f>
        <v>0</v>
      </c>
      <c r="AF546" s="21">
        <f>+Produccion_UO!AF546</f>
        <v>0</v>
      </c>
      <c r="AG546" s="21">
        <f>+Produccion_UO!AG546</f>
        <v>0</v>
      </c>
      <c r="AH546" s="21">
        <f>+Produccion_UO!AH546</f>
        <v>0</v>
      </c>
      <c r="AI546" s="21">
        <f>+Produccion_UO!AI546</f>
        <v>0</v>
      </c>
      <c r="AJ546" s="21">
        <f>+Produccion_UO!AJ546</f>
        <v>0</v>
      </c>
      <c r="AK546" s="21">
        <f>+Produccion_UO!AK546</f>
        <v>0</v>
      </c>
      <c r="AL546" s="21">
        <f>+Produccion_UO!AL546</f>
        <v>0</v>
      </c>
      <c r="AM546" s="21">
        <f>+Produccion_UO!AM546</f>
        <v>0</v>
      </c>
      <c r="AN546" s="21">
        <f>+Produccion_UO!AN546</f>
        <v>0</v>
      </c>
      <c r="AO546" s="21">
        <f>+Produccion_UO!AO546</f>
        <v>0</v>
      </c>
      <c r="AP546" s="21">
        <f>+Produccion_UO!AP546</f>
        <v>0</v>
      </c>
      <c r="AQ546" s="21">
        <f>+Produccion_UO!AQ546</f>
        <v>0</v>
      </c>
      <c r="AR546" s="21">
        <f>+Produccion_UO!AR546</f>
        <v>0</v>
      </c>
    </row>
    <row r="547" spans="10:44" x14ac:dyDescent="0.25">
      <c r="J547" s="24" t="s">
        <v>75</v>
      </c>
      <c r="K547" s="54" t="s">
        <v>217</v>
      </c>
      <c r="L547" s="167" t="s">
        <v>681</v>
      </c>
      <c r="M547" s="21">
        <f>+Produccion_UO!M547</f>
        <v>318.24467564548331</v>
      </c>
      <c r="N547" s="21">
        <f>+Produccion_UO!N547</f>
        <v>284.12438792395551</v>
      </c>
      <c r="O547" s="21">
        <f>+Produccion_UO!O547</f>
        <v>248.14874744477973</v>
      </c>
      <c r="P547" s="21">
        <f>+Produccion_UO!P547</f>
        <v>212.17310696560472</v>
      </c>
      <c r="Q547" s="21">
        <f>+Produccion_UO!Q547</f>
        <v>176.19746648642945</v>
      </c>
      <c r="R547" s="21">
        <f>+Produccion_UO!R547</f>
        <v>137.63699878026054</v>
      </c>
      <c r="S547" s="21">
        <f>+Produccion_UO!S547</f>
        <v>99.076531074091676</v>
      </c>
      <c r="T547" s="21">
        <f>+Produccion_UO!T547</f>
        <v>72.443030674876113</v>
      </c>
      <c r="U547" s="21">
        <f>+Produccion_UO!U547</f>
        <v>47.041785001619445</v>
      </c>
      <c r="V547" s="21">
        <f>+Produccion_UO!V547</f>
        <v>0</v>
      </c>
      <c r="W547" s="21">
        <f>+Produccion_UO!W547</f>
        <v>0</v>
      </c>
      <c r="X547" s="21">
        <f>+Produccion_UO!X547</f>
        <v>0</v>
      </c>
      <c r="Y547" s="21">
        <f>+Produccion_UO!Y547</f>
        <v>0</v>
      </c>
      <c r="Z547" s="21">
        <f>+Produccion_UO!Z547</f>
        <v>0</v>
      </c>
      <c r="AA547" s="21">
        <f>+Produccion_UO!AA547</f>
        <v>0</v>
      </c>
      <c r="AB547" s="21">
        <f>+Produccion_UO!AB547</f>
        <v>0</v>
      </c>
      <c r="AC547" s="21">
        <f>+Produccion_UO!AC547</f>
        <v>0</v>
      </c>
      <c r="AD547" s="21">
        <f>+Produccion_UO!AD547</f>
        <v>0</v>
      </c>
      <c r="AE547" s="21">
        <f>+Produccion_UO!AE547</f>
        <v>0</v>
      </c>
      <c r="AF547" s="21">
        <f>+Produccion_UO!AF547</f>
        <v>0</v>
      </c>
      <c r="AG547" s="21">
        <f>+Produccion_UO!AG547</f>
        <v>0</v>
      </c>
      <c r="AH547" s="21">
        <f>+Produccion_UO!AH547</f>
        <v>0</v>
      </c>
      <c r="AI547" s="21">
        <f>+Produccion_UO!AI547</f>
        <v>0</v>
      </c>
      <c r="AJ547" s="21">
        <f>+Produccion_UO!AJ547</f>
        <v>0</v>
      </c>
      <c r="AK547" s="21">
        <f>+Produccion_UO!AK547</f>
        <v>0</v>
      </c>
      <c r="AL547" s="21">
        <f>+Produccion_UO!AL547</f>
        <v>0</v>
      </c>
      <c r="AM547" s="21">
        <f>+Produccion_UO!AM547</f>
        <v>0</v>
      </c>
      <c r="AN547" s="21">
        <f>+Produccion_UO!AN547</f>
        <v>0</v>
      </c>
      <c r="AO547" s="21">
        <f>+Produccion_UO!AO547</f>
        <v>0</v>
      </c>
      <c r="AP547" s="21">
        <f>+Produccion_UO!AP547</f>
        <v>0</v>
      </c>
      <c r="AQ547" s="21">
        <f>+Produccion_UO!AQ547</f>
        <v>0</v>
      </c>
      <c r="AR547" s="21">
        <f>+Produccion_UO!AR547</f>
        <v>0</v>
      </c>
    </row>
    <row r="548" spans="10:44" x14ac:dyDescent="0.25">
      <c r="J548" s="24" t="s">
        <v>76</v>
      </c>
      <c r="K548" s="54" t="s">
        <v>218</v>
      </c>
      <c r="L548" s="167" t="s">
        <v>682</v>
      </c>
      <c r="M548" s="21">
        <f>+Produccion_UO!M548</f>
        <v>68.492839206809435</v>
      </c>
      <c r="N548" s="21">
        <f>+Produccion_UO!N548</f>
        <v>62.482817648349446</v>
      </c>
      <c r="O548" s="21">
        <f>+Produccion_UO!O548</f>
        <v>58.688210863181943</v>
      </c>
      <c r="P548" s="21">
        <f>+Produccion_UO!P548</f>
        <v>54.893604078014164</v>
      </c>
      <c r="Q548" s="21">
        <f>+Produccion_UO!Q548</f>
        <v>51.098997292846668</v>
      </c>
      <c r="R548" s="21">
        <f>+Produccion_UO!R548</f>
        <v>45.58860185843389</v>
      </c>
      <c r="S548" s="21">
        <f>+Produccion_UO!S548</f>
        <v>40.078206424020834</v>
      </c>
      <c r="T548" s="21">
        <f>+Produccion_UO!T548</f>
        <v>35.489418328154997</v>
      </c>
      <c r="U548" s="21">
        <f>+Produccion_UO!U548</f>
        <v>30.900630232288886</v>
      </c>
      <c r="V548" s="21">
        <f>+Produccion_UO!V548</f>
        <v>26.524491156598831</v>
      </c>
      <c r="W548" s="21">
        <f>+Produccion_UO!W548</f>
        <v>22.148352080908722</v>
      </c>
      <c r="X548" s="21">
        <f>+Produccion_UO!X548</f>
        <v>17.772213005218639</v>
      </c>
      <c r="Y548" s="21">
        <f>+Produccion_UO!Y548</f>
        <v>15.507423893652556</v>
      </c>
      <c r="Z548" s="21">
        <f>+Produccion_UO!Z548</f>
        <v>13.242634782086499</v>
      </c>
      <c r="AA548" s="21">
        <f>+Produccion_UO!AA548</f>
        <v>0</v>
      </c>
      <c r="AB548" s="21">
        <f>+Produccion_UO!AB548</f>
        <v>0</v>
      </c>
      <c r="AC548" s="21">
        <f>+Produccion_UO!AC548</f>
        <v>0</v>
      </c>
      <c r="AD548" s="21">
        <f>+Produccion_UO!AD548</f>
        <v>0</v>
      </c>
      <c r="AE548" s="21">
        <f>+Produccion_UO!AE548</f>
        <v>0</v>
      </c>
      <c r="AF548" s="21">
        <f>+Produccion_UO!AF548</f>
        <v>0</v>
      </c>
      <c r="AG548" s="21">
        <f>+Produccion_UO!AG548</f>
        <v>0</v>
      </c>
      <c r="AH548" s="21">
        <f>+Produccion_UO!AH548</f>
        <v>0</v>
      </c>
      <c r="AI548" s="21">
        <f>+Produccion_UO!AI548</f>
        <v>0</v>
      </c>
      <c r="AJ548" s="21">
        <f>+Produccion_UO!AJ548</f>
        <v>0</v>
      </c>
      <c r="AK548" s="21">
        <f>+Produccion_UO!AK548</f>
        <v>0</v>
      </c>
      <c r="AL548" s="21">
        <f>+Produccion_UO!AL548</f>
        <v>0</v>
      </c>
      <c r="AM548" s="21">
        <f>+Produccion_UO!AM548</f>
        <v>0</v>
      </c>
      <c r="AN548" s="21">
        <f>+Produccion_UO!AN548</f>
        <v>0</v>
      </c>
      <c r="AO548" s="21">
        <f>+Produccion_UO!AO548</f>
        <v>0</v>
      </c>
      <c r="AP548" s="21">
        <f>+Produccion_UO!AP548</f>
        <v>0</v>
      </c>
      <c r="AQ548" s="21">
        <f>+Produccion_UO!AQ548</f>
        <v>0</v>
      </c>
      <c r="AR548" s="21">
        <f>+Produccion_UO!AR548</f>
        <v>0</v>
      </c>
    </row>
    <row r="549" spans="10:44" x14ac:dyDescent="0.25">
      <c r="J549" s="24" t="s">
        <v>77</v>
      </c>
      <c r="K549" s="54" t="s">
        <v>467</v>
      </c>
      <c r="L549" s="167" t="s">
        <v>680</v>
      </c>
      <c r="M549" s="21">
        <f>+Produccion_UO!M549</f>
        <v>0</v>
      </c>
      <c r="N549" s="21">
        <f>+Produccion_UO!N549</f>
        <v>0</v>
      </c>
      <c r="O549" s="21">
        <f>+Produccion_UO!O549</f>
        <v>0</v>
      </c>
      <c r="P549" s="21">
        <f>+Produccion_UO!P549</f>
        <v>0</v>
      </c>
      <c r="Q549" s="21">
        <f>+Produccion_UO!Q549</f>
        <v>0</v>
      </c>
      <c r="R549" s="21">
        <f>+Produccion_UO!R549</f>
        <v>0</v>
      </c>
      <c r="S549" s="21">
        <f>+Produccion_UO!S549</f>
        <v>0</v>
      </c>
      <c r="T549" s="21">
        <f>+Produccion_UO!T549</f>
        <v>0</v>
      </c>
      <c r="U549" s="21">
        <f>+Produccion_UO!U549</f>
        <v>0</v>
      </c>
      <c r="V549" s="21">
        <f>+Produccion_UO!V549</f>
        <v>0</v>
      </c>
      <c r="W549" s="21">
        <f>+Produccion_UO!W549</f>
        <v>0</v>
      </c>
      <c r="X549" s="21">
        <f>+Produccion_UO!X549</f>
        <v>0</v>
      </c>
      <c r="Y549" s="21">
        <f>+Produccion_UO!Y549</f>
        <v>0</v>
      </c>
      <c r="Z549" s="21">
        <f>+Produccion_UO!Z549</f>
        <v>0</v>
      </c>
      <c r="AA549" s="21">
        <f>+Produccion_UO!AA549</f>
        <v>0</v>
      </c>
      <c r="AB549" s="21">
        <f>+Produccion_UO!AB549</f>
        <v>0</v>
      </c>
      <c r="AC549" s="21">
        <f>+Produccion_UO!AC549</f>
        <v>0</v>
      </c>
      <c r="AD549" s="21">
        <f>+Produccion_UO!AD549</f>
        <v>0</v>
      </c>
      <c r="AE549" s="21">
        <f>+Produccion_UO!AE549</f>
        <v>0</v>
      </c>
      <c r="AF549" s="21">
        <f>+Produccion_UO!AF549</f>
        <v>0</v>
      </c>
      <c r="AG549" s="21">
        <f>+Produccion_UO!AG549</f>
        <v>0</v>
      </c>
      <c r="AH549" s="21">
        <f>+Produccion_UO!AH549</f>
        <v>0</v>
      </c>
      <c r="AI549" s="21">
        <f>+Produccion_UO!AI549</f>
        <v>0</v>
      </c>
      <c r="AJ549" s="21">
        <f>+Produccion_UO!AJ549</f>
        <v>0</v>
      </c>
      <c r="AK549" s="21">
        <f>+Produccion_UO!AK549</f>
        <v>0</v>
      </c>
      <c r="AL549" s="21">
        <f>+Produccion_UO!AL549</f>
        <v>0</v>
      </c>
      <c r="AM549" s="21">
        <f>+Produccion_UO!AM549</f>
        <v>0</v>
      </c>
      <c r="AN549" s="21">
        <f>+Produccion_UO!AN549</f>
        <v>0</v>
      </c>
      <c r="AO549" s="21">
        <f>+Produccion_UO!AO549</f>
        <v>0</v>
      </c>
      <c r="AP549" s="21">
        <f>+Produccion_UO!AP549</f>
        <v>0</v>
      </c>
      <c r="AQ549" s="21">
        <f>+Produccion_UO!AQ549</f>
        <v>0</v>
      </c>
      <c r="AR549" s="21">
        <f>+Produccion_UO!AR549</f>
        <v>0</v>
      </c>
    </row>
    <row r="550" spans="10:44" x14ac:dyDescent="0.25">
      <c r="J550" s="68"/>
      <c r="K550" s="68"/>
      <c r="L550" s="68"/>
      <c r="M550" s="69">
        <f>+SUM(M543:M549)</f>
        <v>830.94554273686038</v>
      </c>
      <c r="N550" s="69">
        <f t="shared" ref="N550" si="66">+SUM(N543:N549)</f>
        <v>789.63674426249918</v>
      </c>
      <c r="O550" s="69">
        <f t="shared" ref="O550:AR550" si="67">+SUM(O543:O549)</f>
        <v>748.97707119108168</v>
      </c>
      <c r="P550" s="69">
        <f t="shared" si="67"/>
        <v>708.31739811966474</v>
      </c>
      <c r="Q550" s="69">
        <f t="shared" si="67"/>
        <v>667.6577250482477</v>
      </c>
      <c r="R550" s="69">
        <f t="shared" si="67"/>
        <v>622.69743610059174</v>
      </c>
      <c r="S550" s="69">
        <f t="shared" si="67"/>
        <v>577.73714715293568</v>
      </c>
      <c r="T550" s="69">
        <f t="shared" si="67"/>
        <v>532.5261573817728</v>
      </c>
      <c r="U550" s="69">
        <f t="shared" si="67"/>
        <v>500.73751681316389</v>
      </c>
      <c r="V550" s="69">
        <f t="shared" si="67"/>
        <v>449.31959273585443</v>
      </c>
      <c r="W550" s="69">
        <f t="shared" si="67"/>
        <v>444.94345366016432</v>
      </c>
      <c r="X550" s="69">
        <f t="shared" si="67"/>
        <v>440.56731458447422</v>
      </c>
      <c r="Y550" s="69">
        <f t="shared" si="67"/>
        <v>438.30252547290814</v>
      </c>
      <c r="Z550" s="69">
        <f t="shared" si="67"/>
        <v>436.03773636134207</v>
      </c>
      <c r="AA550" s="69">
        <f t="shared" si="67"/>
        <v>0</v>
      </c>
      <c r="AB550" s="69">
        <f t="shared" si="67"/>
        <v>0</v>
      </c>
      <c r="AC550" s="69">
        <f t="shared" si="67"/>
        <v>0</v>
      </c>
      <c r="AD550" s="69">
        <f t="shared" si="67"/>
        <v>0</v>
      </c>
      <c r="AE550" s="69">
        <f t="shared" si="67"/>
        <v>0</v>
      </c>
      <c r="AF550" s="69">
        <f t="shared" si="67"/>
        <v>0</v>
      </c>
      <c r="AG550" s="69">
        <f t="shared" si="67"/>
        <v>0</v>
      </c>
      <c r="AH550" s="69">
        <f t="shared" si="67"/>
        <v>0</v>
      </c>
      <c r="AI550" s="69">
        <f t="shared" si="67"/>
        <v>0</v>
      </c>
      <c r="AJ550" s="69">
        <f t="shared" si="67"/>
        <v>0</v>
      </c>
      <c r="AK550" s="69">
        <f t="shared" si="67"/>
        <v>0</v>
      </c>
      <c r="AL550" s="69">
        <f t="shared" si="67"/>
        <v>0</v>
      </c>
      <c r="AM550" s="69">
        <f t="shared" si="67"/>
        <v>0</v>
      </c>
      <c r="AN550" s="69">
        <f t="shared" si="67"/>
        <v>0</v>
      </c>
      <c r="AO550" s="69">
        <f t="shared" si="67"/>
        <v>0</v>
      </c>
      <c r="AP550" s="69">
        <f t="shared" si="67"/>
        <v>0</v>
      </c>
      <c r="AQ550" s="69">
        <f t="shared" si="67"/>
        <v>0</v>
      </c>
      <c r="AR550" s="69">
        <f t="shared" si="67"/>
        <v>0</v>
      </c>
    </row>
    <row r="552" spans="10:44" ht="18.75" x14ac:dyDescent="0.3">
      <c r="K552" s="34" t="str">
        <f>+Produccion_UO!K552</f>
        <v>10.4.1.3 Electricidad por AUTOGENERACION con Diésel para PRODUCCION</v>
      </c>
      <c r="L552" s="34"/>
    </row>
    <row r="553" spans="10:44" x14ac:dyDescent="0.25">
      <c r="J553" s="106" t="s">
        <v>348</v>
      </c>
      <c r="K553" s="56" t="s">
        <v>389</v>
      </c>
      <c r="L553" s="158"/>
    </row>
    <row r="554" spans="10:44" x14ac:dyDescent="0.25">
      <c r="J554" s="15"/>
      <c r="K554" s="23"/>
      <c r="L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</row>
    <row r="555" spans="10:44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0:44" x14ac:dyDescent="0.25">
      <c r="J556" s="24" t="s">
        <v>72</v>
      </c>
      <c r="K556" s="54" t="s">
        <v>468</v>
      </c>
      <c r="L556" s="167" t="s">
        <v>678</v>
      </c>
      <c r="M556" s="21">
        <f>+Produccion_UO!M556</f>
        <v>0</v>
      </c>
      <c r="N556" s="21">
        <f>+Produccion_UO!N556</f>
        <v>0</v>
      </c>
      <c r="O556" s="21">
        <f>+Produccion_UO!O556</f>
        <v>0</v>
      </c>
      <c r="P556" s="21">
        <f>+Produccion_UO!P556</f>
        <v>0</v>
      </c>
      <c r="Q556" s="21">
        <f>+Produccion_UO!Q556</f>
        <v>0</v>
      </c>
      <c r="R556" s="21">
        <f>+Produccion_UO!R556</f>
        <v>0</v>
      </c>
      <c r="S556" s="21">
        <f>+Produccion_UO!S556</f>
        <v>0</v>
      </c>
      <c r="T556" s="21">
        <f>+Produccion_UO!T556</f>
        <v>0</v>
      </c>
      <c r="U556" s="21">
        <f>+Produccion_UO!U556</f>
        <v>0</v>
      </c>
      <c r="V556" s="21">
        <f>+Produccion_UO!V556</f>
        <v>0</v>
      </c>
      <c r="W556" s="21">
        <f>+Produccion_UO!W556</f>
        <v>0</v>
      </c>
      <c r="X556" s="21">
        <f>+Produccion_UO!X556</f>
        <v>0</v>
      </c>
      <c r="Y556" s="21">
        <f>+Produccion_UO!Y556</f>
        <v>0</v>
      </c>
      <c r="Z556" s="21">
        <f>+Produccion_UO!Z556</f>
        <v>0</v>
      </c>
      <c r="AA556" s="21">
        <f>+Produccion_UO!AA556</f>
        <v>0</v>
      </c>
      <c r="AB556" s="21">
        <f>+Produccion_UO!AB556</f>
        <v>0</v>
      </c>
      <c r="AC556" s="21">
        <f>+Produccion_UO!AC556</f>
        <v>0</v>
      </c>
      <c r="AD556" s="21">
        <f>+Produccion_UO!AD556</f>
        <v>0</v>
      </c>
      <c r="AE556" s="21">
        <f>+Produccion_UO!AE556</f>
        <v>0</v>
      </c>
      <c r="AF556" s="21">
        <f>+Produccion_UO!AF556</f>
        <v>0</v>
      </c>
      <c r="AG556" s="21">
        <f>+Produccion_UO!AG556</f>
        <v>0</v>
      </c>
      <c r="AH556" s="21">
        <f>+Produccion_UO!AH556</f>
        <v>0</v>
      </c>
      <c r="AI556" s="21">
        <f>+Produccion_UO!AI556</f>
        <v>0</v>
      </c>
      <c r="AJ556" s="21">
        <f>+Produccion_UO!AJ556</f>
        <v>0</v>
      </c>
      <c r="AK556" s="21">
        <f>+Produccion_UO!AK556</f>
        <v>0</v>
      </c>
      <c r="AL556" s="21">
        <f>+Produccion_UO!AL556</f>
        <v>0</v>
      </c>
      <c r="AM556" s="21">
        <f>+Produccion_UO!AM556</f>
        <v>0</v>
      </c>
      <c r="AN556" s="21">
        <f>+Produccion_UO!AN556</f>
        <v>0</v>
      </c>
      <c r="AO556" s="21">
        <f>+Produccion_UO!AO556</f>
        <v>0</v>
      </c>
      <c r="AP556" s="21">
        <f>+Produccion_UO!AP556</f>
        <v>0</v>
      </c>
      <c r="AQ556" s="21">
        <f>+Produccion_UO!AQ556</f>
        <v>0</v>
      </c>
      <c r="AR556" s="21">
        <f>+Produccion_UO!AR556</f>
        <v>0</v>
      </c>
    </row>
    <row r="557" spans="10:44" x14ac:dyDescent="0.25">
      <c r="J557" s="24" t="s">
        <v>73</v>
      </c>
      <c r="K557" s="54" t="s">
        <v>469</v>
      </c>
      <c r="L557" s="167" t="s">
        <v>679</v>
      </c>
      <c r="M557" s="21">
        <f>+Produccion_UO!M557+Produccion_UO!M558</f>
        <v>199.80864913953442</v>
      </c>
      <c r="N557" s="21">
        <f>+Produccion_UO!N557+Produccion_UO!N558</f>
        <v>128.68955504956554</v>
      </c>
      <c r="O557" s="21">
        <f>+Produccion_UO!O557+Produccion_UO!O558</f>
        <v>0</v>
      </c>
      <c r="P557" s="21">
        <f>+Produccion_UO!P557+Produccion_UO!P558</f>
        <v>0</v>
      </c>
      <c r="Q557" s="21">
        <f>+Produccion_UO!Q557+Produccion_UO!Q558</f>
        <v>0</v>
      </c>
      <c r="R557" s="21">
        <f>+Produccion_UO!R557+Produccion_UO!R558</f>
        <v>0</v>
      </c>
      <c r="S557" s="21">
        <f>+Produccion_UO!S557+Produccion_UO!S558</f>
        <v>0</v>
      </c>
      <c r="T557" s="21">
        <f>+Produccion_UO!T557+Produccion_UO!T558</f>
        <v>0</v>
      </c>
      <c r="U557" s="21">
        <f>+Produccion_UO!U557+Produccion_UO!U558</f>
        <v>0</v>
      </c>
      <c r="V557" s="21">
        <f>+Produccion_UO!V557+Produccion_UO!V558</f>
        <v>0</v>
      </c>
      <c r="W557" s="21">
        <f>+Produccion_UO!W557+Produccion_UO!W558</f>
        <v>0</v>
      </c>
      <c r="X557" s="21">
        <f>+Produccion_UO!X557+Produccion_UO!X558</f>
        <v>0</v>
      </c>
      <c r="Y557" s="21">
        <f>+Produccion_UO!Y557+Produccion_UO!Y558</f>
        <v>0</v>
      </c>
      <c r="Z557" s="21">
        <f>+Produccion_UO!Z557+Produccion_UO!Z558</f>
        <v>0</v>
      </c>
      <c r="AA557" s="21">
        <f>+Produccion_UO!AA557+Produccion_UO!AA558</f>
        <v>0</v>
      </c>
      <c r="AB557" s="21">
        <f>+Produccion_UO!AB557+Produccion_UO!AB558</f>
        <v>0</v>
      </c>
      <c r="AC557" s="21">
        <f>+Produccion_UO!AC557+Produccion_UO!AC558</f>
        <v>0</v>
      </c>
      <c r="AD557" s="21">
        <f>+Produccion_UO!AD557+Produccion_UO!AD558</f>
        <v>0</v>
      </c>
      <c r="AE557" s="21">
        <f>+Produccion_UO!AE557+Produccion_UO!AE558</f>
        <v>0</v>
      </c>
      <c r="AF557" s="21">
        <f>+Produccion_UO!AF557+Produccion_UO!AF558</f>
        <v>0</v>
      </c>
      <c r="AG557" s="21">
        <f>+Produccion_UO!AG557+Produccion_UO!AG558</f>
        <v>0</v>
      </c>
      <c r="AH557" s="21">
        <f>+Produccion_UO!AH557+Produccion_UO!AH558</f>
        <v>0</v>
      </c>
      <c r="AI557" s="21">
        <f>+Produccion_UO!AI557+Produccion_UO!AI558</f>
        <v>0</v>
      </c>
      <c r="AJ557" s="21">
        <f>+Produccion_UO!AJ557+Produccion_UO!AJ558</f>
        <v>0</v>
      </c>
      <c r="AK557" s="21">
        <f>+Produccion_UO!AK557+Produccion_UO!AK558</f>
        <v>0</v>
      </c>
      <c r="AL557" s="21">
        <f>+Produccion_UO!AL557+Produccion_UO!AL558</f>
        <v>0</v>
      </c>
      <c r="AM557" s="21">
        <f>+Produccion_UO!AM557+Produccion_UO!AM558</f>
        <v>0</v>
      </c>
      <c r="AN557" s="21">
        <f>+Produccion_UO!AN557+Produccion_UO!AN558</f>
        <v>0</v>
      </c>
      <c r="AO557" s="21">
        <f>+Produccion_UO!AO557+Produccion_UO!AO558</f>
        <v>0</v>
      </c>
      <c r="AP557" s="21">
        <f>+Produccion_UO!AP557+Produccion_UO!AP558</f>
        <v>0</v>
      </c>
      <c r="AQ557" s="21">
        <f>+Produccion_UO!AQ557+Produccion_UO!AQ558</f>
        <v>0</v>
      </c>
      <c r="AR557" s="21">
        <f>+Produccion_UO!AR557+Produccion_UO!AR558</f>
        <v>0</v>
      </c>
    </row>
    <row r="558" spans="10:44" x14ac:dyDescent="0.25">
      <c r="J558" s="24"/>
      <c r="K558" s="54"/>
      <c r="L558" s="168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  <c r="AA558" s="172"/>
      <c r="AB558" s="172"/>
      <c r="AC558" s="172"/>
      <c r="AD558" s="172"/>
      <c r="AE558" s="172"/>
      <c r="AF558" s="172"/>
      <c r="AG558" s="172"/>
      <c r="AH558" s="172"/>
      <c r="AI558" s="172"/>
      <c r="AJ558" s="172"/>
      <c r="AK558" s="172"/>
      <c r="AL558" s="172"/>
      <c r="AM558" s="172"/>
      <c r="AN558" s="172"/>
      <c r="AO558" s="172"/>
      <c r="AP558" s="172"/>
      <c r="AQ558" s="172"/>
      <c r="AR558" s="172"/>
    </row>
    <row r="559" spans="10:44" x14ac:dyDescent="0.25">
      <c r="J559" s="24" t="s">
        <v>74</v>
      </c>
      <c r="K559" s="54" t="s">
        <v>470</v>
      </c>
      <c r="L559" s="167" t="s">
        <v>683</v>
      </c>
      <c r="M559" s="21">
        <f>+Produccion_UO!M559</f>
        <v>0</v>
      </c>
      <c r="N559" s="21">
        <f>+Produccion_UO!N559</f>
        <v>0</v>
      </c>
      <c r="O559" s="21">
        <f>+Produccion_UO!O559</f>
        <v>0</v>
      </c>
      <c r="P559" s="21">
        <f>+Produccion_UO!P559</f>
        <v>0</v>
      </c>
      <c r="Q559" s="21">
        <f>+Produccion_UO!Q559</f>
        <v>0</v>
      </c>
      <c r="R559" s="21">
        <f>+Produccion_UO!R559</f>
        <v>0</v>
      </c>
      <c r="S559" s="21">
        <f>+Produccion_UO!S559</f>
        <v>0</v>
      </c>
      <c r="T559" s="21">
        <f>+Produccion_UO!T559</f>
        <v>0</v>
      </c>
      <c r="U559" s="21">
        <f>+Produccion_UO!U559</f>
        <v>0</v>
      </c>
      <c r="V559" s="21">
        <f>+Produccion_UO!V559</f>
        <v>0</v>
      </c>
      <c r="W559" s="21">
        <f>+Produccion_UO!W559</f>
        <v>0</v>
      </c>
      <c r="X559" s="21">
        <f>+Produccion_UO!X559</f>
        <v>0</v>
      </c>
      <c r="Y559" s="21">
        <f>+Produccion_UO!Y559</f>
        <v>0</v>
      </c>
      <c r="Z559" s="21">
        <f>+Produccion_UO!Z559</f>
        <v>0</v>
      </c>
      <c r="AA559" s="21">
        <f>+Produccion_UO!AA559</f>
        <v>0</v>
      </c>
      <c r="AB559" s="21">
        <f>+Produccion_UO!AB559</f>
        <v>0</v>
      </c>
      <c r="AC559" s="21">
        <f>+Produccion_UO!AC559</f>
        <v>0</v>
      </c>
      <c r="AD559" s="21">
        <f>+Produccion_UO!AD559</f>
        <v>0</v>
      </c>
      <c r="AE559" s="21">
        <f>+Produccion_UO!AE559</f>
        <v>0</v>
      </c>
      <c r="AF559" s="21">
        <f>+Produccion_UO!AF559</f>
        <v>0</v>
      </c>
      <c r="AG559" s="21">
        <f>+Produccion_UO!AG559</f>
        <v>0</v>
      </c>
      <c r="AH559" s="21">
        <f>+Produccion_UO!AH559</f>
        <v>0</v>
      </c>
      <c r="AI559" s="21">
        <f>+Produccion_UO!AI559</f>
        <v>0</v>
      </c>
      <c r="AJ559" s="21">
        <f>+Produccion_UO!AJ559</f>
        <v>0</v>
      </c>
      <c r="AK559" s="21">
        <f>+Produccion_UO!AK559</f>
        <v>0</v>
      </c>
      <c r="AL559" s="21">
        <f>+Produccion_UO!AL559</f>
        <v>0</v>
      </c>
      <c r="AM559" s="21">
        <f>+Produccion_UO!AM559</f>
        <v>0</v>
      </c>
      <c r="AN559" s="21">
        <f>+Produccion_UO!AN559</f>
        <v>0</v>
      </c>
      <c r="AO559" s="21">
        <f>+Produccion_UO!AO559</f>
        <v>0</v>
      </c>
      <c r="AP559" s="21">
        <f>+Produccion_UO!AP559</f>
        <v>0</v>
      </c>
      <c r="AQ559" s="21">
        <f>+Produccion_UO!AQ559</f>
        <v>0</v>
      </c>
      <c r="AR559" s="21">
        <f>+Produccion_UO!AR559</f>
        <v>0</v>
      </c>
    </row>
    <row r="560" spans="10:44" x14ac:dyDescent="0.25">
      <c r="J560" s="24" t="s">
        <v>75</v>
      </c>
      <c r="K560" s="54" t="s">
        <v>285</v>
      </c>
      <c r="L560" s="167" t="s">
        <v>681</v>
      </c>
      <c r="M560" s="21">
        <f>+Produccion_UO!M560</f>
        <v>0</v>
      </c>
      <c r="N560" s="21">
        <f>+Produccion_UO!N560</f>
        <v>0</v>
      </c>
      <c r="O560" s="21">
        <f>+Produccion_UO!O560</f>
        <v>0</v>
      </c>
      <c r="P560" s="21">
        <f>+Produccion_UO!P560</f>
        <v>0</v>
      </c>
      <c r="Q560" s="21">
        <f>+Produccion_UO!Q560</f>
        <v>0</v>
      </c>
      <c r="R560" s="21">
        <f>+Produccion_UO!R560</f>
        <v>0</v>
      </c>
      <c r="S560" s="21">
        <f>+Produccion_UO!S560</f>
        <v>0</v>
      </c>
      <c r="T560" s="21">
        <f>+Produccion_UO!T560</f>
        <v>0</v>
      </c>
      <c r="U560" s="21">
        <f>+Produccion_UO!U560</f>
        <v>0</v>
      </c>
      <c r="V560" s="21">
        <f>+Produccion_UO!V560</f>
        <v>0</v>
      </c>
      <c r="W560" s="21">
        <f>+Produccion_UO!W560</f>
        <v>0</v>
      </c>
      <c r="X560" s="21">
        <f>+Produccion_UO!X560</f>
        <v>0</v>
      </c>
      <c r="Y560" s="21">
        <f>+Produccion_UO!Y560</f>
        <v>0</v>
      </c>
      <c r="Z560" s="21">
        <f>+Produccion_UO!Z560</f>
        <v>0</v>
      </c>
      <c r="AA560" s="21">
        <f>+Produccion_UO!AA560</f>
        <v>0</v>
      </c>
      <c r="AB560" s="21">
        <f>+Produccion_UO!AB560</f>
        <v>0</v>
      </c>
      <c r="AC560" s="21">
        <f>+Produccion_UO!AC560</f>
        <v>0</v>
      </c>
      <c r="AD560" s="21">
        <f>+Produccion_UO!AD560</f>
        <v>0</v>
      </c>
      <c r="AE560" s="21">
        <f>+Produccion_UO!AE560</f>
        <v>0</v>
      </c>
      <c r="AF560" s="21">
        <f>+Produccion_UO!AF560</f>
        <v>0</v>
      </c>
      <c r="AG560" s="21">
        <f>+Produccion_UO!AG560</f>
        <v>0</v>
      </c>
      <c r="AH560" s="21">
        <f>+Produccion_UO!AH560</f>
        <v>0</v>
      </c>
      <c r="AI560" s="21">
        <f>+Produccion_UO!AI560</f>
        <v>0</v>
      </c>
      <c r="AJ560" s="21">
        <f>+Produccion_UO!AJ560</f>
        <v>0</v>
      </c>
      <c r="AK560" s="21">
        <f>+Produccion_UO!AK560</f>
        <v>0</v>
      </c>
      <c r="AL560" s="21">
        <f>+Produccion_UO!AL560</f>
        <v>0</v>
      </c>
      <c r="AM560" s="21">
        <f>+Produccion_UO!AM560</f>
        <v>0</v>
      </c>
      <c r="AN560" s="21">
        <f>+Produccion_UO!AN560</f>
        <v>0</v>
      </c>
      <c r="AO560" s="21">
        <f>+Produccion_UO!AO560</f>
        <v>0</v>
      </c>
      <c r="AP560" s="21">
        <f>+Produccion_UO!AP560</f>
        <v>0</v>
      </c>
      <c r="AQ560" s="21">
        <f>+Produccion_UO!AQ560</f>
        <v>0</v>
      </c>
      <c r="AR560" s="21">
        <f>+Produccion_UO!AR560</f>
        <v>0</v>
      </c>
    </row>
    <row r="561" spans="10:44" x14ac:dyDescent="0.25">
      <c r="J561" s="24" t="s">
        <v>76</v>
      </c>
      <c r="K561" s="54" t="s">
        <v>380</v>
      </c>
      <c r="L561" s="167" t="s">
        <v>682</v>
      </c>
      <c r="M561" s="21">
        <f>+Produccion_UO!M561</f>
        <v>0</v>
      </c>
      <c r="N561" s="21">
        <f>+Produccion_UO!N561</f>
        <v>0</v>
      </c>
      <c r="O561" s="21">
        <f>+Produccion_UO!O561</f>
        <v>0</v>
      </c>
      <c r="P561" s="21">
        <f>+Produccion_UO!P561</f>
        <v>0</v>
      </c>
      <c r="Q561" s="21">
        <f>+Produccion_UO!Q561</f>
        <v>0</v>
      </c>
      <c r="R561" s="21">
        <f>+Produccion_UO!R561</f>
        <v>0</v>
      </c>
      <c r="S561" s="21">
        <f>+Produccion_UO!S561</f>
        <v>0</v>
      </c>
      <c r="T561" s="21">
        <f>+Produccion_UO!T561</f>
        <v>0</v>
      </c>
      <c r="U561" s="21">
        <f>+Produccion_UO!U561</f>
        <v>0</v>
      </c>
      <c r="V561" s="21">
        <f>+Produccion_UO!V561</f>
        <v>0</v>
      </c>
      <c r="W561" s="21">
        <f>+Produccion_UO!W561</f>
        <v>0</v>
      </c>
      <c r="X561" s="21">
        <f>+Produccion_UO!X561</f>
        <v>0</v>
      </c>
      <c r="Y561" s="21">
        <f>+Produccion_UO!Y561</f>
        <v>0</v>
      </c>
      <c r="Z561" s="21">
        <f>+Produccion_UO!Z561</f>
        <v>0</v>
      </c>
      <c r="AA561" s="21">
        <f>+Produccion_UO!AA561</f>
        <v>0</v>
      </c>
      <c r="AB561" s="21">
        <f>+Produccion_UO!AB561</f>
        <v>0</v>
      </c>
      <c r="AC561" s="21">
        <f>+Produccion_UO!AC561</f>
        <v>0</v>
      </c>
      <c r="AD561" s="21">
        <f>+Produccion_UO!AD561</f>
        <v>0</v>
      </c>
      <c r="AE561" s="21">
        <f>+Produccion_UO!AE561</f>
        <v>0</v>
      </c>
      <c r="AF561" s="21">
        <f>+Produccion_UO!AF561</f>
        <v>0</v>
      </c>
      <c r="AG561" s="21">
        <f>+Produccion_UO!AG561</f>
        <v>0</v>
      </c>
      <c r="AH561" s="21">
        <f>+Produccion_UO!AH561</f>
        <v>0</v>
      </c>
      <c r="AI561" s="21">
        <f>+Produccion_UO!AI561</f>
        <v>0</v>
      </c>
      <c r="AJ561" s="21">
        <f>+Produccion_UO!AJ561</f>
        <v>0</v>
      </c>
      <c r="AK561" s="21">
        <f>+Produccion_UO!AK561</f>
        <v>0</v>
      </c>
      <c r="AL561" s="21">
        <f>+Produccion_UO!AL561</f>
        <v>0</v>
      </c>
      <c r="AM561" s="21">
        <f>+Produccion_UO!AM561</f>
        <v>0</v>
      </c>
      <c r="AN561" s="21">
        <f>+Produccion_UO!AN561</f>
        <v>0</v>
      </c>
      <c r="AO561" s="21">
        <f>+Produccion_UO!AO561</f>
        <v>0</v>
      </c>
      <c r="AP561" s="21">
        <f>+Produccion_UO!AP561</f>
        <v>0</v>
      </c>
      <c r="AQ561" s="21">
        <f>+Produccion_UO!AQ561</f>
        <v>0</v>
      </c>
      <c r="AR561" s="21">
        <f>+Produccion_UO!AR561</f>
        <v>0</v>
      </c>
    </row>
    <row r="562" spans="10:44" x14ac:dyDescent="0.25">
      <c r="J562" s="24" t="s">
        <v>77</v>
      </c>
      <c r="K562" s="54" t="s">
        <v>482</v>
      </c>
      <c r="L562" s="167" t="s">
        <v>680</v>
      </c>
      <c r="M562" s="21">
        <f>+Produccion_UO!M562</f>
        <v>39.079686244696667</v>
      </c>
      <c r="N562" s="21">
        <f>+Produccion_UO!N562</f>
        <v>38.329167767579996</v>
      </c>
      <c r="O562" s="21">
        <f>+Produccion_UO!O562</f>
        <v>0</v>
      </c>
      <c r="P562" s="21">
        <f>+Produccion_UO!P562</f>
        <v>0</v>
      </c>
      <c r="Q562" s="21">
        <f>+Produccion_UO!Q562</f>
        <v>0</v>
      </c>
      <c r="R562" s="21">
        <f>+Produccion_UO!R562</f>
        <v>0</v>
      </c>
      <c r="S562" s="21">
        <f>+Produccion_UO!S562</f>
        <v>0</v>
      </c>
      <c r="T562" s="21">
        <f>+Produccion_UO!T562</f>
        <v>0</v>
      </c>
      <c r="U562" s="21">
        <f>+Produccion_UO!U562</f>
        <v>0</v>
      </c>
      <c r="V562" s="21">
        <f>+Produccion_UO!V562</f>
        <v>0</v>
      </c>
      <c r="W562" s="21">
        <f>+Produccion_UO!W562</f>
        <v>0</v>
      </c>
      <c r="X562" s="21">
        <f>+Produccion_UO!X562</f>
        <v>0</v>
      </c>
      <c r="Y562" s="21">
        <f>+Produccion_UO!Y562</f>
        <v>0</v>
      </c>
      <c r="Z562" s="21">
        <f>+Produccion_UO!Z562</f>
        <v>0</v>
      </c>
      <c r="AA562" s="21">
        <f>+Produccion_UO!AA562</f>
        <v>0</v>
      </c>
      <c r="AB562" s="21">
        <f>+Produccion_UO!AB562</f>
        <v>0</v>
      </c>
      <c r="AC562" s="21">
        <f>+Produccion_UO!AC562</f>
        <v>0</v>
      </c>
      <c r="AD562" s="21">
        <f>+Produccion_UO!AD562</f>
        <v>0</v>
      </c>
      <c r="AE562" s="21">
        <f>+Produccion_UO!AE562</f>
        <v>0</v>
      </c>
      <c r="AF562" s="21">
        <f>+Produccion_UO!AF562</f>
        <v>0</v>
      </c>
      <c r="AG562" s="21">
        <f>+Produccion_UO!AG562</f>
        <v>0</v>
      </c>
      <c r="AH562" s="21">
        <f>+Produccion_UO!AH562</f>
        <v>0</v>
      </c>
      <c r="AI562" s="21">
        <f>+Produccion_UO!AI562</f>
        <v>0</v>
      </c>
      <c r="AJ562" s="21">
        <f>+Produccion_UO!AJ562</f>
        <v>0</v>
      </c>
      <c r="AK562" s="21">
        <f>+Produccion_UO!AK562</f>
        <v>0</v>
      </c>
      <c r="AL562" s="21">
        <f>+Produccion_UO!AL562</f>
        <v>0</v>
      </c>
      <c r="AM562" s="21">
        <f>+Produccion_UO!AM562</f>
        <v>0</v>
      </c>
      <c r="AN562" s="21">
        <f>+Produccion_UO!AN562</f>
        <v>0</v>
      </c>
      <c r="AO562" s="21">
        <f>+Produccion_UO!AO562</f>
        <v>0</v>
      </c>
      <c r="AP562" s="21">
        <f>+Produccion_UO!AP562</f>
        <v>0</v>
      </c>
      <c r="AQ562" s="21">
        <f>+Produccion_UO!AQ562</f>
        <v>0</v>
      </c>
      <c r="AR562" s="21">
        <f>+Produccion_UO!AR562</f>
        <v>0</v>
      </c>
    </row>
    <row r="563" spans="10:44" x14ac:dyDescent="0.25">
      <c r="J563" s="68"/>
      <c r="K563" s="68"/>
      <c r="L563" s="68"/>
      <c r="M563" s="69">
        <f>+SUM(M556:M562)</f>
        <v>238.88833538423108</v>
      </c>
      <c r="N563" s="69">
        <f t="shared" ref="N563" si="68">+SUM(N556:N562)</f>
        <v>167.01872281714554</v>
      </c>
      <c r="O563" s="69">
        <f t="shared" ref="O563:AR563" si="69">+SUM(O556:O562)</f>
        <v>0</v>
      </c>
      <c r="P563" s="69">
        <f t="shared" si="69"/>
        <v>0</v>
      </c>
      <c r="Q563" s="69">
        <f t="shared" si="69"/>
        <v>0</v>
      </c>
      <c r="R563" s="69">
        <f t="shared" si="69"/>
        <v>0</v>
      </c>
      <c r="S563" s="69">
        <f t="shared" si="69"/>
        <v>0</v>
      </c>
      <c r="T563" s="69">
        <f t="shared" si="69"/>
        <v>0</v>
      </c>
      <c r="U563" s="69">
        <f t="shared" si="69"/>
        <v>0</v>
      </c>
      <c r="V563" s="69">
        <f t="shared" si="69"/>
        <v>0</v>
      </c>
      <c r="W563" s="69">
        <f t="shared" si="69"/>
        <v>0</v>
      </c>
      <c r="X563" s="69">
        <f t="shared" si="69"/>
        <v>0</v>
      </c>
      <c r="Y563" s="69">
        <f t="shared" si="69"/>
        <v>0</v>
      </c>
      <c r="Z563" s="69">
        <f t="shared" si="69"/>
        <v>0</v>
      </c>
      <c r="AA563" s="69">
        <f t="shared" si="69"/>
        <v>0</v>
      </c>
      <c r="AB563" s="69">
        <f t="shared" si="69"/>
        <v>0</v>
      </c>
      <c r="AC563" s="69">
        <f t="shared" si="69"/>
        <v>0</v>
      </c>
      <c r="AD563" s="69">
        <f t="shared" si="69"/>
        <v>0</v>
      </c>
      <c r="AE563" s="69">
        <f t="shared" si="69"/>
        <v>0</v>
      </c>
      <c r="AF563" s="69">
        <f t="shared" si="69"/>
        <v>0</v>
      </c>
      <c r="AG563" s="69">
        <f t="shared" si="69"/>
        <v>0</v>
      </c>
      <c r="AH563" s="69">
        <f t="shared" si="69"/>
        <v>0</v>
      </c>
      <c r="AI563" s="69">
        <f t="shared" si="69"/>
        <v>0</v>
      </c>
      <c r="AJ563" s="69">
        <f t="shared" si="69"/>
        <v>0</v>
      </c>
      <c r="AK563" s="69">
        <f t="shared" si="69"/>
        <v>0</v>
      </c>
      <c r="AL563" s="69">
        <f t="shared" si="69"/>
        <v>0</v>
      </c>
      <c r="AM563" s="69">
        <f t="shared" si="69"/>
        <v>0</v>
      </c>
      <c r="AN563" s="69">
        <f t="shared" si="69"/>
        <v>0</v>
      </c>
      <c r="AO563" s="69">
        <f t="shared" si="69"/>
        <v>0</v>
      </c>
      <c r="AP563" s="69">
        <f t="shared" si="69"/>
        <v>0</v>
      </c>
      <c r="AQ563" s="69">
        <f t="shared" si="69"/>
        <v>0</v>
      </c>
      <c r="AR563" s="69">
        <f t="shared" si="69"/>
        <v>0</v>
      </c>
    </row>
    <row r="565" spans="10:44" ht="18.75" x14ac:dyDescent="0.3">
      <c r="K565" s="34" t="str">
        <f>+Produccion_UO!K565</f>
        <v>10.4.1.4 Electricidad por AUTOGENERACION con LPG para PRODUCCION</v>
      </c>
      <c r="L565" s="34"/>
    </row>
    <row r="566" spans="10:44" x14ac:dyDescent="0.25">
      <c r="J566" s="106" t="s">
        <v>348</v>
      </c>
      <c r="K566" s="56" t="s">
        <v>389</v>
      </c>
      <c r="L566" s="158"/>
    </row>
    <row r="567" spans="10:44" x14ac:dyDescent="0.25">
      <c r="J567" s="15"/>
      <c r="K567" s="23"/>
      <c r="L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</row>
    <row r="568" spans="10:44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0:44" x14ac:dyDescent="0.25">
      <c r="J569" s="24" t="s">
        <v>72</v>
      </c>
      <c r="K569" s="54" t="s">
        <v>471</v>
      </c>
      <c r="L569" s="167" t="s">
        <v>678</v>
      </c>
      <c r="M569" s="21">
        <f>+Produccion_UO!M569</f>
        <v>0</v>
      </c>
      <c r="N569" s="21">
        <f>+Produccion_UO!N569</f>
        <v>0</v>
      </c>
      <c r="O569" s="21">
        <f>+Produccion_UO!O569</f>
        <v>0</v>
      </c>
      <c r="P569" s="21">
        <f>+Produccion_UO!P569</f>
        <v>0</v>
      </c>
      <c r="Q569" s="21">
        <f>+Produccion_UO!Q569</f>
        <v>0</v>
      </c>
      <c r="R569" s="21">
        <f>+Produccion_UO!R569</f>
        <v>0</v>
      </c>
      <c r="S569" s="21">
        <f>+Produccion_UO!S569</f>
        <v>0</v>
      </c>
      <c r="T569" s="21">
        <f>+Produccion_UO!T569</f>
        <v>0</v>
      </c>
      <c r="U569" s="21">
        <f>+Produccion_UO!U569</f>
        <v>0</v>
      </c>
      <c r="V569" s="21">
        <f>+Produccion_UO!V569</f>
        <v>0</v>
      </c>
      <c r="W569" s="21">
        <f>+Produccion_UO!W569</f>
        <v>0</v>
      </c>
      <c r="X569" s="21">
        <f>+Produccion_UO!X569</f>
        <v>0</v>
      </c>
      <c r="Y569" s="21">
        <f>+Produccion_UO!Y569</f>
        <v>0</v>
      </c>
      <c r="Z569" s="21">
        <f>+Produccion_UO!Z569</f>
        <v>0</v>
      </c>
      <c r="AA569" s="21">
        <f>+Produccion_UO!AA569</f>
        <v>0</v>
      </c>
      <c r="AB569" s="21">
        <f>+Produccion_UO!AB569</f>
        <v>0</v>
      </c>
      <c r="AC569" s="21">
        <f>+Produccion_UO!AC569</f>
        <v>0</v>
      </c>
      <c r="AD569" s="21">
        <f>+Produccion_UO!AD569</f>
        <v>0</v>
      </c>
      <c r="AE569" s="21">
        <f>+Produccion_UO!AE569</f>
        <v>0</v>
      </c>
      <c r="AF569" s="21">
        <f>+Produccion_UO!AF569</f>
        <v>0</v>
      </c>
      <c r="AG569" s="21">
        <f>+Produccion_UO!AG569</f>
        <v>0</v>
      </c>
      <c r="AH569" s="21">
        <f>+Produccion_UO!AH569</f>
        <v>0</v>
      </c>
      <c r="AI569" s="21">
        <f>+Produccion_UO!AI569</f>
        <v>0</v>
      </c>
      <c r="AJ569" s="21">
        <f>+Produccion_UO!AJ569</f>
        <v>0</v>
      </c>
      <c r="AK569" s="21">
        <f>+Produccion_UO!AK569</f>
        <v>0</v>
      </c>
      <c r="AL569" s="21">
        <f>+Produccion_UO!AL569</f>
        <v>0</v>
      </c>
      <c r="AM569" s="21">
        <f>+Produccion_UO!AM569</f>
        <v>0</v>
      </c>
      <c r="AN569" s="21">
        <f>+Produccion_UO!AN569</f>
        <v>0</v>
      </c>
      <c r="AO569" s="21">
        <f>+Produccion_UO!AO569</f>
        <v>0</v>
      </c>
      <c r="AP569" s="21">
        <f>+Produccion_UO!AP569</f>
        <v>0</v>
      </c>
      <c r="AQ569" s="21">
        <f>+Produccion_UO!AQ569</f>
        <v>0</v>
      </c>
      <c r="AR569" s="21">
        <f>+Produccion_UO!AR569</f>
        <v>0</v>
      </c>
    </row>
    <row r="570" spans="10:44" x14ac:dyDescent="0.25">
      <c r="J570" s="24" t="s">
        <v>73</v>
      </c>
      <c r="K570" s="54" t="s">
        <v>472</v>
      </c>
      <c r="L570" s="167" t="s">
        <v>679</v>
      </c>
      <c r="M570" s="21">
        <f>+Produccion_UO!M570+Produccion_UO!M571</f>
        <v>175.2</v>
      </c>
      <c r="N570" s="21">
        <f>+Produccion_UO!N570+Produccion_UO!N571</f>
        <v>175.2</v>
      </c>
      <c r="O570" s="21">
        <f>+Produccion_UO!O570+Produccion_UO!O571</f>
        <v>175.2</v>
      </c>
      <c r="P570" s="21">
        <f>+Produccion_UO!P570+Produccion_UO!P571</f>
        <v>99.018527895783606</v>
      </c>
      <c r="Q570" s="21">
        <f>+Produccion_UO!Q570+Produccion_UO!Q571</f>
        <v>0</v>
      </c>
      <c r="R570" s="21">
        <f>+Produccion_UO!R570+Produccion_UO!R571</f>
        <v>0</v>
      </c>
      <c r="S570" s="21">
        <f>+Produccion_UO!S570+Produccion_UO!S571</f>
        <v>0</v>
      </c>
      <c r="T570" s="21">
        <f>+Produccion_UO!T570+Produccion_UO!T571</f>
        <v>0</v>
      </c>
      <c r="U570" s="21">
        <f>+Produccion_UO!U570+Produccion_UO!U571</f>
        <v>0</v>
      </c>
      <c r="V570" s="21">
        <f>+Produccion_UO!V570+Produccion_UO!V571</f>
        <v>0</v>
      </c>
      <c r="W570" s="21">
        <f>+Produccion_UO!W570+Produccion_UO!W571</f>
        <v>0</v>
      </c>
      <c r="X570" s="21">
        <f>+Produccion_UO!X570+Produccion_UO!X571</f>
        <v>0</v>
      </c>
      <c r="Y570" s="21">
        <f>+Produccion_UO!Y570+Produccion_UO!Y571</f>
        <v>0</v>
      </c>
      <c r="Z570" s="21">
        <f>+Produccion_UO!Z570+Produccion_UO!Z571</f>
        <v>0</v>
      </c>
      <c r="AA570" s="21">
        <f>+Produccion_UO!AA570+Produccion_UO!AA571</f>
        <v>0</v>
      </c>
      <c r="AB570" s="21">
        <f>+Produccion_UO!AB570+Produccion_UO!AB571</f>
        <v>0</v>
      </c>
      <c r="AC570" s="21">
        <f>+Produccion_UO!AC570+Produccion_UO!AC571</f>
        <v>0</v>
      </c>
      <c r="AD570" s="21">
        <f>+Produccion_UO!AD570+Produccion_UO!AD571</f>
        <v>0</v>
      </c>
      <c r="AE570" s="21">
        <f>+Produccion_UO!AE570+Produccion_UO!AE571</f>
        <v>0</v>
      </c>
      <c r="AF570" s="21">
        <f>+Produccion_UO!AF570+Produccion_UO!AF571</f>
        <v>0</v>
      </c>
      <c r="AG570" s="21">
        <f>+Produccion_UO!AG570+Produccion_UO!AG571</f>
        <v>0</v>
      </c>
      <c r="AH570" s="21">
        <f>+Produccion_UO!AH570+Produccion_UO!AH571</f>
        <v>0</v>
      </c>
      <c r="AI570" s="21">
        <f>+Produccion_UO!AI570+Produccion_UO!AI571</f>
        <v>0</v>
      </c>
      <c r="AJ570" s="21">
        <f>+Produccion_UO!AJ570+Produccion_UO!AJ571</f>
        <v>0</v>
      </c>
      <c r="AK570" s="21">
        <f>+Produccion_UO!AK570+Produccion_UO!AK571</f>
        <v>0</v>
      </c>
      <c r="AL570" s="21">
        <f>+Produccion_UO!AL570+Produccion_UO!AL571</f>
        <v>0</v>
      </c>
      <c r="AM570" s="21">
        <f>+Produccion_UO!AM570+Produccion_UO!AM571</f>
        <v>0</v>
      </c>
      <c r="AN570" s="21">
        <f>+Produccion_UO!AN570+Produccion_UO!AN571</f>
        <v>0</v>
      </c>
      <c r="AO570" s="21">
        <f>+Produccion_UO!AO570+Produccion_UO!AO571</f>
        <v>0</v>
      </c>
      <c r="AP570" s="21">
        <f>+Produccion_UO!AP570+Produccion_UO!AP571</f>
        <v>0</v>
      </c>
      <c r="AQ570" s="21">
        <f>+Produccion_UO!AQ570+Produccion_UO!AQ571</f>
        <v>0</v>
      </c>
      <c r="AR570" s="21">
        <f>+Produccion_UO!AR570+Produccion_UO!AR571</f>
        <v>0</v>
      </c>
    </row>
    <row r="571" spans="10:44" x14ac:dyDescent="0.25">
      <c r="J571" s="24"/>
      <c r="K571" s="54"/>
      <c r="L571" s="168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2"/>
      <c r="AD571" s="172"/>
      <c r="AE571" s="172"/>
      <c r="AF571" s="172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</row>
    <row r="572" spans="10:44" x14ac:dyDescent="0.25">
      <c r="J572" s="24" t="s">
        <v>74</v>
      </c>
      <c r="K572" s="54" t="s">
        <v>473</v>
      </c>
      <c r="L572" s="167" t="s">
        <v>683</v>
      </c>
      <c r="M572" s="21">
        <f>+Produccion_UO!M572</f>
        <v>0</v>
      </c>
      <c r="N572" s="21">
        <f>+Produccion_UO!N572</f>
        <v>0</v>
      </c>
      <c r="O572" s="21">
        <f>+Produccion_UO!O572</f>
        <v>0</v>
      </c>
      <c r="P572" s="21">
        <f>+Produccion_UO!P572</f>
        <v>0</v>
      </c>
      <c r="Q572" s="21">
        <f>+Produccion_UO!Q572</f>
        <v>0</v>
      </c>
      <c r="R572" s="21">
        <f>+Produccion_UO!R572</f>
        <v>0</v>
      </c>
      <c r="S572" s="21">
        <f>+Produccion_UO!S572</f>
        <v>0</v>
      </c>
      <c r="T572" s="21">
        <f>+Produccion_UO!T572</f>
        <v>0</v>
      </c>
      <c r="U572" s="21">
        <f>+Produccion_UO!U572</f>
        <v>0</v>
      </c>
      <c r="V572" s="21">
        <f>+Produccion_UO!V572</f>
        <v>0</v>
      </c>
      <c r="W572" s="21">
        <f>+Produccion_UO!W572</f>
        <v>0</v>
      </c>
      <c r="X572" s="21">
        <f>+Produccion_UO!X572</f>
        <v>0</v>
      </c>
      <c r="Y572" s="21">
        <f>+Produccion_UO!Y572</f>
        <v>0</v>
      </c>
      <c r="Z572" s="21">
        <f>+Produccion_UO!Z572</f>
        <v>0</v>
      </c>
      <c r="AA572" s="21">
        <f>+Produccion_UO!AA572</f>
        <v>0</v>
      </c>
      <c r="AB572" s="21">
        <f>+Produccion_UO!AB572</f>
        <v>0</v>
      </c>
      <c r="AC572" s="21">
        <f>+Produccion_UO!AC572</f>
        <v>0</v>
      </c>
      <c r="AD572" s="21">
        <f>+Produccion_UO!AD572</f>
        <v>0</v>
      </c>
      <c r="AE572" s="21">
        <f>+Produccion_UO!AE572</f>
        <v>0</v>
      </c>
      <c r="AF572" s="21">
        <f>+Produccion_UO!AF572</f>
        <v>0</v>
      </c>
      <c r="AG572" s="21">
        <f>+Produccion_UO!AG572</f>
        <v>0</v>
      </c>
      <c r="AH572" s="21">
        <f>+Produccion_UO!AH572</f>
        <v>0</v>
      </c>
      <c r="AI572" s="21">
        <f>+Produccion_UO!AI572</f>
        <v>0</v>
      </c>
      <c r="AJ572" s="21">
        <f>+Produccion_UO!AJ572</f>
        <v>0</v>
      </c>
      <c r="AK572" s="21">
        <f>+Produccion_UO!AK572</f>
        <v>0</v>
      </c>
      <c r="AL572" s="21">
        <f>+Produccion_UO!AL572</f>
        <v>0</v>
      </c>
      <c r="AM572" s="21">
        <f>+Produccion_UO!AM572</f>
        <v>0</v>
      </c>
      <c r="AN572" s="21">
        <f>+Produccion_UO!AN572</f>
        <v>0</v>
      </c>
      <c r="AO572" s="21">
        <f>+Produccion_UO!AO572</f>
        <v>0</v>
      </c>
      <c r="AP572" s="21">
        <f>+Produccion_UO!AP572</f>
        <v>0</v>
      </c>
      <c r="AQ572" s="21">
        <f>+Produccion_UO!AQ572</f>
        <v>0</v>
      </c>
      <c r="AR572" s="21">
        <f>+Produccion_UO!AR572</f>
        <v>0</v>
      </c>
    </row>
    <row r="573" spans="10:44" x14ac:dyDescent="0.25">
      <c r="J573" s="24" t="s">
        <v>75</v>
      </c>
      <c r="K573" s="54" t="s">
        <v>474</v>
      </c>
      <c r="L573" s="167" t="s">
        <v>681</v>
      </c>
      <c r="M573" s="21">
        <f>+Produccion_UO!M573</f>
        <v>0</v>
      </c>
      <c r="N573" s="21">
        <f>+Produccion_UO!N573</f>
        <v>0</v>
      </c>
      <c r="O573" s="21">
        <f>+Produccion_UO!O573</f>
        <v>0</v>
      </c>
      <c r="P573" s="21">
        <f>+Produccion_UO!P573</f>
        <v>0</v>
      </c>
      <c r="Q573" s="21">
        <f>+Produccion_UO!Q573</f>
        <v>0</v>
      </c>
      <c r="R573" s="21">
        <f>+Produccion_UO!R573</f>
        <v>0</v>
      </c>
      <c r="S573" s="21">
        <f>+Produccion_UO!S573</f>
        <v>0</v>
      </c>
      <c r="T573" s="21">
        <f>+Produccion_UO!T573</f>
        <v>0</v>
      </c>
      <c r="U573" s="21">
        <f>+Produccion_UO!U573</f>
        <v>0</v>
      </c>
      <c r="V573" s="21">
        <f>+Produccion_UO!V573</f>
        <v>0</v>
      </c>
      <c r="W573" s="21">
        <f>+Produccion_UO!W573</f>
        <v>0</v>
      </c>
      <c r="X573" s="21">
        <f>+Produccion_UO!X573</f>
        <v>0</v>
      </c>
      <c r="Y573" s="21">
        <f>+Produccion_UO!Y573</f>
        <v>0</v>
      </c>
      <c r="Z573" s="21">
        <f>+Produccion_UO!Z573</f>
        <v>0</v>
      </c>
      <c r="AA573" s="21">
        <f>+Produccion_UO!AA573</f>
        <v>0</v>
      </c>
      <c r="AB573" s="21">
        <f>+Produccion_UO!AB573</f>
        <v>0</v>
      </c>
      <c r="AC573" s="21">
        <f>+Produccion_UO!AC573</f>
        <v>0</v>
      </c>
      <c r="AD573" s="21">
        <f>+Produccion_UO!AD573</f>
        <v>0</v>
      </c>
      <c r="AE573" s="21">
        <f>+Produccion_UO!AE573</f>
        <v>0</v>
      </c>
      <c r="AF573" s="21">
        <f>+Produccion_UO!AF573</f>
        <v>0</v>
      </c>
      <c r="AG573" s="21">
        <f>+Produccion_UO!AG573</f>
        <v>0</v>
      </c>
      <c r="AH573" s="21">
        <f>+Produccion_UO!AH573</f>
        <v>0</v>
      </c>
      <c r="AI573" s="21">
        <f>+Produccion_UO!AI573</f>
        <v>0</v>
      </c>
      <c r="AJ573" s="21">
        <f>+Produccion_UO!AJ573</f>
        <v>0</v>
      </c>
      <c r="AK573" s="21">
        <f>+Produccion_UO!AK573</f>
        <v>0</v>
      </c>
      <c r="AL573" s="21">
        <f>+Produccion_UO!AL573</f>
        <v>0</v>
      </c>
      <c r="AM573" s="21">
        <f>+Produccion_UO!AM573</f>
        <v>0</v>
      </c>
      <c r="AN573" s="21">
        <f>+Produccion_UO!AN573</f>
        <v>0</v>
      </c>
      <c r="AO573" s="21">
        <f>+Produccion_UO!AO573</f>
        <v>0</v>
      </c>
      <c r="AP573" s="21">
        <f>+Produccion_UO!AP573</f>
        <v>0</v>
      </c>
      <c r="AQ573" s="21">
        <f>+Produccion_UO!AQ573</f>
        <v>0</v>
      </c>
      <c r="AR573" s="21">
        <f>+Produccion_UO!AR573</f>
        <v>0</v>
      </c>
    </row>
    <row r="574" spans="10:44" x14ac:dyDescent="0.25">
      <c r="J574" s="24" t="s">
        <v>76</v>
      </c>
      <c r="K574" s="54" t="s">
        <v>475</v>
      </c>
      <c r="L574" s="167" t="s">
        <v>682</v>
      </c>
      <c r="M574" s="21">
        <f>+Produccion_UO!M574</f>
        <v>0</v>
      </c>
      <c r="N574" s="21">
        <f>+Produccion_UO!N574</f>
        <v>0</v>
      </c>
      <c r="O574" s="21">
        <f>+Produccion_UO!O574</f>
        <v>0</v>
      </c>
      <c r="P574" s="21">
        <f>+Produccion_UO!P574</f>
        <v>0</v>
      </c>
      <c r="Q574" s="21">
        <f>+Produccion_UO!Q574</f>
        <v>0</v>
      </c>
      <c r="R574" s="21">
        <f>+Produccion_UO!R574</f>
        <v>0</v>
      </c>
      <c r="S574" s="21">
        <f>+Produccion_UO!S574</f>
        <v>0</v>
      </c>
      <c r="T574" s="21">
        <f>+Produccion_UO!T574</f>
        <v>0</v>
      </c>
      <c r="U574" s="21">
        <f>+Produccion_UO!U574</f>
        <v>0</v>
      </c>
      <c r="V574" s="21">
        <f>+Produccion_UO!V574</f>
        <v>0</v>
      </c>
      <c r="W574" s="21">
        <f>+Produccion_UO!W574</f>
        <v>0</v>
      </c>
      <c r="X574" s="21">
        <f>+Produccion_UO!X574</f>
        <v>0</v>
      </c>
      <c r="Y574" s="21">
        <f>+Produccion_UO!Y574</f>
        <v>0</v>
      </c>
      <c r="Z574" s="21">
        <f>+Produccion_UO!Z574</f>
        <v>0</v>
      </c>
      <c r="AA574" s="21">
        <f>+Produccion_UO!AA574</f>
        <v>0</v>
      </c>
      <c r="AB574" s="21">
        <f>+Produccion_UO!AB574</f>
        <v>0</v>
      </c>
      <c r="AC574" s="21">
        <f>+Produccion_UO!AC574</f>
        <v>0</v>
      </c>
      <c r="AD574" s="21">
        <f>+Produccion_UO!AD574</f>
        <v>0</v>
      </c>
      <c r="AE574" s="21">
        <f>+Produccion_UO!AE574</f>
        <v>0</v>
      </c>
      <c r="AF574" s="21">
        <f>+Produccion_UO!AF574</f>
        <v>0</v>
      </c>
      <c r="AG574" s="21">
        <f>+Produccion_UO!AG574</f>
        <v>0</v>
      </c>
      <c r="AH574" s="21">
        <f>+Produccion_UO!AH574</f>
        <v>0</v>
      </c>
      <c r="AI574" s="21">
        <f>+Produccion_UO!AI574</f>
        <v>0</v>
      </c>
      <c r="AJ574" s="21">
        <f>+Produccion_UO!AJ574</f>
        <v>0</v>
      </c>
      <c r="AK574" s="21">
        <f>+Produccion_UO!AK574</f>
        <v>0</v>
      </c>
      <c r="AL574" s="21">
        <f>+Produccion_UO!AL574</f>
        <v>0</v>
      </c>
      <c r="AM574" s="21">
        <f>+Produccion_UO!AM574</f>
        <v>0</v>
      </c>
      <c r="AN574" s="21">
        <f>+Produccion_UO!AN574</f>
        <v>0</v>
      </c>
      <c r="AO574" s="21">
        <f>+Produccion_UO!AO574</f>
        <v>0</v>
      </c>
      <c r="AP574" s="21">
        <f>+Produccion_UO!AP574</f>
        <v>0</v>
      </c>
      <c r="AQ574" s="21">
        <f>+Produccion_UO!AQ574</f>
        <v>0</v>
      </c>
      <c r="AR574" s="21">
        <f>+Produccion_UO!AR574</f>
        <v>0</v>
      </c>
    </row>
    <row r="575" spans="10:44" x14ac:dyDescent="0.25">
      <c r="J575" s="24" t="s">
        <v>77</v>
      </c>
      <c r="K575" s="54" t="s">
        <v>476</v>
      </c>
      <c r="L575" s="167" t="s">
        <v>680</v>
      </c>
      <c r="M575" s="21">
        <f>+Produccion_UO!M575</f>
        <v>0</v>
      </c>
      <c r="N575" s="21">
        <f>+Produccion_UO!N575</f>
        <v>0</v>
      </c>
      <c r="O575" s="21">
        <f>+Produccion_UO!O575</f>
        <v>0</v>
      </c>
      <c r="P575" s="21">
        <f>+Produccion_UO!P575</f>
        <v>0</v>
      </c>
      <c r="Q575" s="21">
        <f>+Produccion_UO!Q575</f>
        <v>0</v>
      </c>
      <c r="R575" s="21">
        <f>+Produccion_UO!R575</f>
        <v>0</v>
      </c>
      <c r="S575" s="21">
        <f>+Produccion_UO!S575</f>
        <v>0</v>
      </c>
      <c r="T575" s="21">
        <f>+Produccion_UO!T575</f>
        <v>0</v>
      </c>
      <c r="U575" s="21">
        <f>+Produccion_UO!U575</f>
        <v>0</v>
      </c>
      <c r="V575" s="21">
        <f>+Produccion_UO!V575</f>
        <v>0</v>
      </c>
      <c r="W575" s="21">
        <f>+Produccion_UO!W575</f>
        <v>0</v>
      </c>
      <c r="X575" s="21">
        <f>+Produccion_UO!X575</f>
        <v>0</v>
      </c>
      <c r="Y575" s="21">
        <f>+Produccion_UO!Y575</f>
        <v>0</v>
      </c>
      <c r="Z575" s="21">
        <f>+Produccion_UO!Z575</f>
        <v>0</v>
      </c>
      <c r="AA575" s="21">
        <f>+Produccion_UO!AA575</f>
        <v>0</v>
      </c>
      <c r="AB575" s="21">
        <f>+Produccion_UO!AB575</f>
        <v>0</v>
      </c>
      <c r="AC575" s="21">
        <f>+Produccion_UO!AC575</f>
        <v>0</v>
      </c>
      <c r="AD575" s="21">
        <f>+Produccion_UO!AD575</f>
        <v>0</v>
      </c>
      <c r="AE575" s="21">
        <f>+Produccion_UO!AE575</f>
        <v>0</v>
      </c>
      <c r="AF575" s="21">
        <f>+Produccion_UO!AF575</f>
        <v>0</v>
      </c>
      <c r="AG575" s="21">
        <f>+Produccion_UO!AG575</f>
        <v>0</v>
      </c>
      <c r="AH575" s="21">
        <f>+Produccion_UO!AH575</f>
        <v>0</v>
      </c>
      <c r="AI575" s="21">
        <f>+Produccion_UO!AI575</f>
        <v>0</v>
      </c>
      <c r="AJ575" s="21">
        <f>+Produccion_UO!AJ575</f>
        <v>0</v>
      </c>
      <c r="AK575" s="21">
        <f>+Produccion_UO!AK575</f>
        <v>0</v>
      </c>
      <c r="AL575" s="21">
        <f>+Produccion_UO!AL575</f>
        <v>0</v>
      </c>
      <c r="AM575" s="21">
        <f>+Produccion_UO!AM575</f>
        <v>0</v>
      </c>
      <c r="AN575" s="21">
        <f>+Produccion_UO!AN575</f>
        <v>0</v>
      </c>
      <c r="AO575" s="21">
        <f>+Produccion_UO!AO575</f>
        <v>0</v>
      </c>
      <c r="AP575" s="21">
        <f>+Produccion_UO!AP575</f>
        <v>0</v>
      </c>
      <c r="AQ575" s="21">
        <f>+Produccion_UO!AQ575</f>
        <v>0</v>
      </c>
      <c r="AR575" s="21">
        <f>+Produccion_UO!AR575</f>
        <v>0</v>
      </c>
    </row>
    <row r="576" spans="10:44" x14ac:dyDescent="0.25">
      <c r="J576" s="68"/>
      <c r="K576" s="68"/>
      <c r="L576" s="68"/>
      <c r="M576" s="69">
        <f>+SUM(M569:M575)</f>
        <v>175.2</v>
      </c>
      <c r="N576" s="69">
        <f t="shared" ref="N576" si="70">+SUM(N569:N575)</f>
        <v>175.2</v>
      </c>
      <c r="O576" s="69">
        <f t="shared" ref="O576:AR576" si="71">+SUM(O569:O575)</f>
        <v>175.2</v>
      </c>
      <c r="P576" s="69">
        <f t="shared" si="71"/>
        <v>99.018527895783606</v>
      </c>
      <c r="Q576" s="69">
        <f t="shared" si="71"/>
        <v>0</v>
      </c>
      <c r="R576" s="69">
        <f t="shared" si="71"/>
        <v>0</v>
      </c>
      <c r="S576" s="69">
        <f t="shared" si="71"/>
        <v>0</v>
      </c>
      <c r="T576" s="69">
        <f t="shared" si="71"/>
        <v>0</v>
      </c>
      <c r="U576" s="69">
        <f t="shared" si="71"/>
        <v>0</v>
      </c>
      <c r="V576" s="69">
        <f t="shared" si="71"/>
        <v>0</v>
      </c>
      <c r="W576" s="69">
        <f t="shared" si="71"/>
        <v>0</v>
      </c>
      <c r="X576" s="69">
        <f t="shared" si="71"/>
        <v>0</v>
      </c>
      <c r="Y576" s="69">
        <f t="shared" si="71"/>
        <v>0</v>
      </c>
      <c r="Z576" s="69">
        <f t="shared" si="71"/>
        <v>0</v>
      </c>
      <c r="AA576" s="69">
        <f t="shared" si="71"/>
        <v>0</v>
      </c>
      <c r="AB576" s="69">
        <f t="shared" si="71"/>
        <v>0</v>
      </c>
      <c r="AC576" s="69">
        <f t="shared" si="71"/>
        <v>0</v>
      </c>
      <c r="AD576" s="69">
        <f t="shared" si="71"/>
        <v>0</v>
      </c>
      <c r="AE576" s="69">
        <f t="shared" si="71"/>
        <v>0</v>
      </c>
      <c r="AF576" s="69">
        <f t="shared" si="71"/>
        <v>0</v>
      </c>
      <c r="AG576" s="69">
        <f t="shared" si="71"/>
        <v>0</v>
      </c>
      <c r="AH576" s="69">
        <f t="shared" si="71"/>
        <v>0</v>
      </c>
      <c r="AI576" s="69">
        <f t="shared" si="71"/>
        <v>0</v>
      </c>
      <c r="AJ576" s="69">
        <f t="shared" si="71"/>
        <v>0</v>
      </c>
      <c r="AK576" s="69">
        <f t="shared" si="71"/>
        <v>0</v>
      </c>
      <c r="AL576" s="69">
        <f t="shared" si="71"/>
        <v>0</v>
      </c>
      <c r="AM576" s="69">
        <f t="shared" si="71"/>
        <v>0</v>
      </c>
      <c r="AN576" s="69">
        <f t="shared" si="71"/>
        <v>0</v>
      </c>
      <c r="AO576" s="69">
        <f t="shared" si="71"/>
        <v>0</v>
      </c>
      <c r="AP576" s="69">
        <f t="shared" si="71"/>
        <v>0</v>
      </c>
      <c r="AQ576" s="69">
        <f t="shared" si="71"/>
        <v>0</v>
      </c>
      <c r="AR576" s="69">
        <f t="shared" si="71"/>
        <v>0</v>
      </c>
    </row>
    <row r="578" spans="10:44" s="101" customFormat="1" ht="18.75" x14ac:dyDescent="0.3">
      <c r="K578" s="104" t="str">
        <f>+Produccion_UO!K578</f>
        <v>10.5 Electricidad para Producción COMPRADA</v>
      </c>
      <c r="L578" s="104"/>
    </row>
    <row r="579" spans="10:44" x14ac:dyDescent="0.25">
      <c r="J579" s="106" t="s">
        <v>348</v>
      </c>
      <c r="K579" s="56" t="s">
        <v>389</v>
      </c>
      <c r="L579" s="158"/>
    </row>
    <row r="580" spans="10:44" x14ac:dyDescent="0.25">
      <c r="J580" s="105"/>
      <c r="K580" s="23"/>
      <c r="L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</row>
    <row r="581" spans="10:44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0:44" x14ac:dyDescent="0.25">
      <c r="J582" s="24" t="s">
        <v>72</v>
      </c>
      <c r="K582" s="166" t="s">
        <v>286</v>
      </c>
      <c r="L582" s="167" t="s">
        <v>678</v>
      </c>
      <c r="M582" s="21">
        <f>+Produccion_UO!M582</f>
        <v>0</v>
      </c>
      <c r="N582" s="21">
        <f>+Produccion_UO!N582</f>
        <v>0</v>
      </c>
      <c r="O582" s="21">
        <f>+Produccion_UO!O582</f>
        <v>0</v>
      </c>
      <c r="P582" s="21">
        <f>+Produccion_UO!P582</f>
        <v>0</v>
      </c>
      <c r="Q582" s="21">
        <f>+Produccion_UO!Q582</f>
        <v>0</v>
      </c>
      <c r="R582" s="21">
        <f>+Produccion_UO!R582</f>
        <v>0</v>
      </c>
      <c r="S582" s="21">
        <f>+Produccion_UO!S582</f>
        <v>0</v>
      </c>
      <c r="T582" s="21">
        <f>+Produccion_UO!T582</f>
        <v>0</v>
      </c>
      <c r="U582" s="21">
        <f>+Produccion_UO!U582</f>
        <v>0</v>
      </c>
      <c r="V582" s="21">
        <f>+Produccion_UO!V582</f>
        <v>0</v>
      </c>
      <c r="W582" s="21">
        <f>+Produccion_UO!W582</f>
        <v>0</v>
      </c>
      <c r="X582" s="21">
        <f>+Produccion_UO!X582</f>
        <v>0</v>
      </c>
      <c r="Y582" s="21">
        <f>+Produccion_UO!Y582</f>
        <v>0</v>
      </c>
      <c r="Z582" s="21">
        <f>+Produccion_UO!Z582</f>
        <v>0</v>
      </c>
      <c r="AA582" s="21">
        <f>+Produccion_UO!AA582</f>
        <v>0</v>
      </c>
      <c r="AB582" s="21">
        <f>+Produccion_UO!AB582</f>
        <v>0</v>
      </c>
      <c r="AC582" s="21">
        <f>+Produccion_UO!AC582</f>
        <v>0</v>
      </c>
      <c r="AD582" s="21">
        <f>+Produccion_UO!AD582</f>
        <v>0</v>
      </c>
      <c r="AE582" s="21">
        <f>+Produccion_UO!AE582</f>
        <v>0</v>
      </c>
      <c r="AF582" s="21">
        <f>+Produccion_UO!AF582</f>
        <v>0</v>
      </c>
      <c r="AG582" s="21">
        <f>+Produccion_UO!AG582</f>
        <v>0</v>
      </c>
      <c r="AH582" s="21">
        <f>+Produccion_UO!AH582</f>
        <v>0</v>
      </c>
      <c r="AI582" s="21">
        <f>+Produccion_UO!AI582</f>
        <v>0</v>
      </c>
      <c r="AJ582" s="21">
        <f>+Produccion_UO!AJ582</f>
        <v>0</v>
      </c>
      <c r="AK582" s="21">
        <f>+Produccion_UO!AK582</f>
        <v>0</v>
      </c>
      <c r="AL582" s="21">
        <f>+Produccion_UO!AL582</f>
        <v>0</v>
      </c>
      <c r="AM582" s="21">
        <f>+Produccion_UO!AM582</f>
        <v>0</v>
      </c>
      <c r="AN582" s="21">
        <f>+Produccion_UO!AN582</f>
        <v>0</v>
      </c>
      <c r="AO582" s="21">
        <f>+Produccion_UO!AO582</f>
        <v>0</v>
      </c>
      <c r="AP582" s="21">
        <f>+Produccion_UO!AP582</f>
        <v>0</v>
      </c>
      <c r="AQ582" s="21">
        <f>+Produccion_UO!AQ582</f>
        <v>0</v>
      </c>
      <c r="AR582" s="21">
        <f>+Produccion_UO!AR582</f>
        <v>0</v>
      </c>
    </row>
    <row r="583" spans="10:44" x14ac:dyDescent="0.25">
      <c r="J583" s="24" t="s">
        <v>73</v>
      </c>
      <c r="K583" s="166" t="s">
        <v>230</v>
      </c>
      <c r="L583" s="167" t="s">
        <v>679</v>
      </c>
      <c r="M583" s="21">
        <f>+Produccion_UO!M583+Produccion_UO!M584</f>
        <v>1868.1974233858666</v>
      </c>
      <c r="N583" s="21">
        <f>+Produccion_UO!N583+Produccion_UO!N584</f>
        <v>1872.1844735066609</v>
      </c>
      <c r="O583" s="21">
        <f>+Produccion_UO!O583+Produccion_UO!O584</f>
        <v>1751.9438183096584</v>
      </c>
      <c r="P583" s="21">
        <f>+Produccion_UO!P583+Produccion_UO!P584</f>
        <v>1682.9801427369305</v>
      </c>
      <c r="Q583" s="21">
        <f>+Produccion_UO!Q583+Produccion_UO!Q584</f>
        <v>1464.7373982359638</v>
      </c>
      <c r="R583" s="21">
        <f>+Produccion_UO!R583+Produccion_UO!R584</f>
        <v>1032.0398292853749</v>
      </c>
      <c r="S583" s="21">
        <f>+Produccion_UO!S583+Produccion_UO!S584</f>
        <v>837.6937117173361</v>
      </c>
      <c r="T583" s="21">
        <f>+Produccion_UO!T583+Produccion_UO!T584</f>
        <v>683.57901010671105</v>
      </c>
      <c r="U583" s="21">
        <f>+Produccion_UO!U583+Produccion_UO!U584</f>
        <v>76.014318737976112</v>
      </c>
      <c r="V583" s="21">
        <f>+Produccion_UO!V583+Produccion_UO!V584</f>
        <v>0</v>
      </c>
      <c r="W583" s="21">
        <f>+Produccion_UO!W583+Produccion_UO!W584</f>
        <v>0</v>
      </c>
      <c r="X583" s="21">
        <f>+Produccion_UO!X583+Produccion_UO!X584</f>
        <v>601.97717534428887</v>
      </c>
      <c r="Y583" s="21">
        <f>+Produccion_UO!Y583+Produccion_UO!Y584</f>
        <v>601.97717534428887</v>
      </c>
      <c r="Z583" s="21">
        <f>+Produccion_UO!Z583+Produccion_UO!Z584</f>
        <v>302.86201532233054</v>
      </c>
      <c r="AA583" s="21">
        <f>+Produccion_UO!AA583+Produccion_UO!AA584</f>
        <v>0</v>
      </c>
      <c r="AB583" s="21">
        <f>+Produccion_UO!AB583+Produccion_UO!AB584</f>
        <v>0</v>
      </c>
      <c r="AC583" s="21">
        <f>+Produccion_UO!AC583+Produccion_UO!AC584</f>
        <v>0</v>
      </c>
      <c r="AD583" s="21">
        <f>+Produccion_UO!AD583+Produccion_UO!AD584</f>
        <v>0</v>
      </c>
      <c r="AE583" s="21">
        <f>+Produccion_UO!AE583+Produccion_UO!AE584</f>
        <v>0</v>
      </c>
      <c r="AF583" s="21">
        <f>+Produccion_UO!AF583+Produccion_UO!AF584</f>
        <v>0</v>
      </c>
      <c r="AG583" s="21">
        <f>+Produccion_UO!AG583+Produccion_UO!AG584</f>
        <v>0</v>
      </c>
      <c r="AH583" s="21">
        <f>+Produccion_UO!AH583+Produccion_UO!AH584</f>
        <v>0</v>
      </c>
      <c r="AI583" s="21">
        <f>+Produccion_UO!AI583+Produccion_UO!AI584</f>
        <v>0</v>
      </c>
      <c r="AJ583" s="21">
        <f>+Produccion_UO!AJ583+Produccion_UO!AJ584</f>
        <v>0</v>
      </c>
      <c r="AK583" s="21">
        <f>+Produccion_UO!AK583+Produccion_UO!AK584</f>
        <v>0</v>
      </c>
      <c r="AL583" s="21">
        <f>+Produccion_UO!AL583+Produccion_UO!AL584</f>
        <v>0</v>
      </c>
      <c r="AM583" s="21">
        <f>+Produccion_UO!AM583+Produccion_UO!AM584</f>
        <v>0</v>
      </c>
      <c r="AN583" s="21">
        <f>+Produccion_UO!AN583+Produccion_UO!AN584</f>
        <v>0</v>
      </c>
      <c r="AO583" s="21">
        <f>+Produccion_UO!AO583+Produccion_UO!AO584</f>
        <v>0</v>
      </c>
      <c r="AP583" s="21">
        <f>+Produccion_UO!AP583+Produccion_UO!AP584</f>
        <v>0</v>
      </c>
      <c r="AQ583" s="21">
        <f>+Produccion_UO!AQ583+Produccion_UO!AQ584</f>
        <v>0</v>
      </c>
      <c r="AR583" s="21">
        <f>+Produccion_UO!AR583+Produccion_UO!AR584</f>
        <v>0</v>
      </c>
    </row>
    <row r="584" spans="10:44" x14ac:dyDescent="0.25">
      <c r="J584" s="24"/>
      <c r="L584" s="168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2"/>
      <c r="AD584" s="172"/>
      <c r="AE584" s="172"/>
      <c r="AF584" s="172"/>
      <c r="AG584" s="172"/>
      <c r="AH584" s="172"/>
      <c r="AI584" s="172"/>
      <c r="AJ584" s="172"/>
      <c r="AK584" s="172"/>
      <c r="AL584" s="172"/>
      <c r="AM584" s="172"/>
      <c r="AN584" s="172"/>
      <c r="AO584" s="172"/>
      <c r="AP584" s="172"/>
      <c r="AQ584" s="172"/>
      <c r="AR584" s="172"/>
    </row>
    <row r="585" spans="10:44" x14ac:dyDescent="0.25">
      <c r="J585" s="24" t="s">
        <v>74</v>
      </c>
      <c r="K585" s="166" t="s">
        <v>287</v>
      </c>
      <c r="L585" s="167" t="s">
        <v>683</v>
      </c>
      <c r="M585" s="21">
        <f>+Produccion_UO!M585</f>
        <v>0</v>
      </c>
      <c r="N585" s="21">
        <f>+Produccion_UO!N585</f>
        <v>0</v>
      </c>
      <c r="O585" s="21">
        <f>+Produccion_UO!O585</f>
        <v>0</v>
      </c>
      <c r="P585" s="21">
        <f>+Produccion_UO!P585</f>
        <v>0</v>
      </c>
      <c r="Q585" s="21">
        <f>+Produccion_UO!Q585</f>
        <v>0</v>
      </c>
      <c r="R585" s="21">
        <f>+Produccion_UO!R585</f>
        <v>0</v>
      </c>
      <c r="S585" s="21">
        <f>+Produccion_UO!S585</f>
        <v>0</v>
      </c>
      <c r="T585" s="21">
        <f>+Produccion_UO!T585</f>
        <v>0</v>
      </c>
      <c r="U585" s="21">
        <f>+Produccion_UO!U585</f>
        <v>0</v>
      </c>
      <c r="V585" s="21">
        <f>+Produccion_UO!V585</f>
        <v>0</v>
      </c>
      <c r="W585" s="21">
        <f>+Produccion_UO!W585</f>
        <v>0</v>
      </c>
      <c r="X585" s="21">
        <f>+Produccion_UO!X585</f>
        <v>0</v>
      </c>
      <c r="Y585" s="21">
        <f>+Produccion_UO!Y585</f>
        <v>0</v>
      </c>
      <c r="Z585" s="21">
        <f>+Produccion_UO!Z585</f>
        <v>0</v>
      </c>
      <c r="AA585" s="21">
        <f>+Produccion_UO!AA585</f>
        <v>0</v>
      </c>
      <c r="AB585" s="21">
        <f>+Produccion_UO!AB585</f>
        <v>0</v>
      </c>
      <c r="AC585" s="21">
        <f>+Produccion_UO!AC585</f>
        <v>0</v>
      </c>
      <c r="AD585" s="21">
        <f>+Produccion_UO!AD585</f>
        <v>0</v>
      </c>
      <c r="AE585" s="21">
        <f>+Produccion_UO!AE585</f>
        <v>0</v>
      </c>
      <c r="AF585" s="21">
        <f>+Produccion_UO!AF585</f>
        <v>0</v>
      </c>
      <c r="AG585" s="21">
        <f>+Produccion_UO!AG585</f>
        <v>0</v>
      </c>
      <c r="AH585" s="21">
        <f>+Produccion_UO!AH585</f>
        <v>0</v>
      </c>
      <c r="AI585" s="21">
        <f>+Produccion_UO!AI585</f>
        <v>0</v>
      </c>
      <c r="AJ585" s="21">
        <f>+Produccion_UO!AJ585</f>
        <v>0</v>
      </c>
      <c r="AK585" s="21">
        <f>+Produccion_UO!AK585</f>
        <v>0</v>
      </c>
      <c r="AL585" s="21">
        <f>+Produccion_UO!AL585</f>
        <v>0</v>
      </c>
      <c r="AM585" s="21">
        <f>+Produccion_UO!AM585</f>
        <v>0</v>
      </c>
      <c r="AN585" s="21">
        <f>+Produccion_UO!AN585</f>
        <v>0</v>
      </c>
      <c r="AO585" s="21">
        <f>+Produccion_UO!AO585</f>
        <v>0</v>
      </c>
      <c r="AP585" s="21">
        <f>+Produccion_UO!AP585</f>
        <v>0</v>
      </c>
      <c r="AQ585" s="21">
        <f>+Produccion_UO!AQ585</f>
        <v>0</v>
      </c>
      <c r="AR585" s="21">
        <f>+Produccion_UO!AR585</f>
        <v>0</v>
      </c>
    </row>
    <row r="586" spans="10:44" x14ac:dyDescent="0.25">
      <c r="J586" s="24" t="s">
        <v>75</v>
      </c>
      <c r="K586" s="166" t="s">
        <v>288</v>
      </c>
      <c r="L586" s="167" t="s">
        <v>681</v>
      </c>
      <c r="M586" s="21">
        <f>+Produccion_UO!M586</f>
        <v>0</v>
      </c>
      <c r="N586" s="21">
        <f>+Produccion_UO!N586</f>
        <v>0</v>
      </c>
      <c r="O586" s="21">
        <f>+Produccion_UO!O586</f>
        <v>0</v>
      </c>
      <c r="P586" s="21">
        <f>+Produccion_UO!P586</f>
        <v>0</v>
      </c>
      <c r="Q586" s="21">
        <f>+Produccion_UO!Q586</f>
        <v>0</v>
      </c>
      <c r="R586" s="21">
        <f>+Produccion_UO!R586</f>
        <v>0</v>
      </c>
      <c r="S586" s="21">
        <f>+Produccion_UO!S586</f>
        <v>0</v>
      </c>
      <c r="T586" s="21">
        <f>+Produccion_UO!T586</f>
        <v>0</v>
      </c>
      <c r="U586" s="21">
        <f>+Produccion_UO!U586</f>
        <v>0</v>
      </c>
      <c r="V586" s="21">
        <f>+Produccion_UO!V586</f>
        <v>0</v>
      </c>
      <c r="W586" s="21">
        <f>+Produccion_UO!W586</f>
        <v>0</v>
      </c>
      <c r="X586" s="21">
        <f>+Produccion_UO!X586</f>
        <v>0</v>
      </c>
      <c r="Y586" s="21">
        <f>+Produccion_UO!Y586</f>
        <v>0</v>
      </c>
      <c r="Z586" s="21">
        <f>+Produccion_UO!Z586</f>
        <v>0</v>
      </c>
      <c r="AA586" s="21">
        <f>+Produccion_UO!AA586</f>
        <v>0</v>
      </c>
      <c r="AB586" s="21">
        <f>+Produccion_UO!AB586</f>
        <v>0</v>
      </c>
      <c r="AC586" s="21">
        <f>+Produccion_UO!AC586</f>
        <v>0</v>
      </c>
      <c r="AD586" s="21">
        <f>+Produccion_UO!AD586</f>
        <v>0</v>
      </c>
      <c r="AE586" s="21">
        <f>+Produccion_UO!AE586</f>
        <v>0</v>
      </c>
      <c r="AF586" s="21">
        <f>+Produccion_UO!AF586</f>
        <v>0</v>
      </c>
      <c r="AG586" s="21">
        <f>+Produccion_UO!AG586</f>
        <v>0</v>
      </c>
      <c r="AH586" s="21">
        <f>+Produccion_UO!AH586</f>
        <v>0</v>
      </c>
      <c r="AI586" s="21">
        <f>+Produccion_UO!AI586</f>
        <v>0</v>
      </c>
      <c r="AJ586" s="21">
        <f>+Produccion_UO!AJ586</f>
        <v>0</v>
      </c>
      <c r="AK586" s="21">
        <f>+Produccion_UO!AK586</f>
        <v>0</v>
      </c>
      <c r="AL586" s="21">
        <f>+Produccion_UO!AL586</f>
        <v>0</v>
      </c>
      <c r="AM586" s="21">
        <f>+Produccion_UO!AM586</f>
        <v>0</v>
      </c>
      <c r="AN586" s="21">
        <f>+Produccion_UO!AN586</f>
        <v>0</v>
      </c>
      <c r="AO586" s="21">
        <f>+Produccion_UO!AO586</f>
        <v>0</v>
      </c>
      <c r="AP586" s="21">
        <f>+Produccion_UO!AP586</f>
        <v>0</v>
      </c>
      <c r="AQ586" s="21">
        <f>+Produccion_UO!AQ586</f>
        <v>0</v>
      </c>
      <c r="AR586" s="21">
        <f>+Produccion_UO!AR586</f>
        <v>0</v>
      </c>
    </row>
    <row r="587" spans="10:44" x14ac:dyDescent="0.25">
      <c r="J587" s="24" t="s">
        <v>76</v>
      </c>
      <c r="K587" s="166" t="s">
        <v>289</v>
      </c>
      <c r="L587" s="167" t="s">
        <v>682</v>
      </c>
      <c r="M587" s="21">
        <f>+Produccion_UO!M587</f>
        <v>0</v>
      </c>
      <c r="N587" s="21">
        <f>+Produccion_UO!N587</f>
        <v>0</v>
      </c>
      <c r="O587" s="21">
        <f>+Produccion_UO!O587</f>
        <v>0</v>
      </c>
      <c r="P587" s="21">
        <f>+Produccion_UO!P587</f>
        <v>0</v>
      </c>
      <c r="Q587" s="21">
        <f>+Produccion_UO!Q587</f>
        <v>0</v>
      </c>
      <c r="R587" s="21">
        <f>+Produccion_UO!R587</f>
        <v>0</v>
      </c>
      <c r="S587" s="21">
        <f>+Produccion_UO!S587</f>
        <v>0</v>
      </c>
      <c r="T587" s="21">
        <f>+Produccion_UO!T587</f>
        <v>0</v>
      </c>
      <c r="U587" s="21">
        <f>+Produccion_UO!U587</f>
        <v>0</v>
      </c>
      <c r="V587" s="21">
        <f>+Produccion_UO!V587</f>
        <v>0</v>
      </c>
      <c r="W587" s="21">
        <f>+Produccion_UO!W587</f>
        <v>0</v>
      </c>
      <c r="X587" s="21">
        <f>+Produccion_UO!X587</f>
        <v>0</v>
      </c>
      <c r="Y587" s="21">
        <f>+Produccion_UO!Y587</f>
        <v>0</v>
      </c>
      <c r="Z587" s="21">
        <f>+Produccion_UO!Z587</f>
        <v>0</v>
      </c>
      <c r="AA587" s="21">
        <f>+Produccion_UO!AA587</f>
        <v>0</v>
      </c>
      <c r="AB587" s="21">
        <f>+Produccion_UO!AB587</f>
        <v>0</v>
      </c>
      <c r="AC587" s="21">
        <f>+Produccion_UO!AC587</f>
        <v>0</v>
      </c>
      <c r="AD587" s="21">
        <f>+Produccion_UO!AD587</f>
        <v>0</v>
      </c>
      <c r="AE587" s="21">
        <f>+Produccion_UO!AE587</f>
        <v>0</v>
      </c>
      <c r="AF587" s="21">
        <f>+Produccion_UO!AF587</f>
        <v>0</v>
      </c>
      <c r="AG587" s="21">
        <f>+Produccion_UO!AG587</f>
        <v>0</v>
      </c>
      <c r="AH587" s="21">
        <f>+Produccion_UO!AH587</f>
        <v>0</v>
      </c>
      <c r="AI587" s="21">
        <f>+Produccion_UO!AI587</f>
        <v>0</v>
      </c>
      <c r="AJ587" s="21">
        <f>+Produccion_UO!AJ587</f>
        <v>0</v>
      </c>
      <c r="AK587" s="21">
        <f>+Produccion_UO!AK587</f>
        <v>0</v>
      </c>
      <c r="AL587" s="21">
        <f>+Produccion_UO!AL587</f>
        <v>0</v>
      </c>
      <c r="AM587" s="21">
        <f>+Produccion_UO!AM587</f>
        <v>0</v>
      </c>
      <c r="AN587" s="21">
        <f>+Produccion_UO!AN587</f>
        <v>0</v>
      </c>
      <c r="AO587" s="21">
        <f>+Produccion_UO!AO587</f>
        <v>0</v>
      </c>
      <c r="AP587" s="21">
        <f>+Produccion_UO!AP587</f>
        <v>0</v>
      </c>
      <c r="AQ587" s="21">
        <f>+Produccion_UO!AQ587</f>
        <v>0</v>
      </c>
      <c r="AR587" s="21">
        <f>+Produccion_UO!AR587</f>
        <v>0</v>
      </c>
    </row>
    <row r="588" spans="10:44" x14ac:dyDescent="0.25">
      <c r="J588" s="24" t="s">
        <v>77</v>
      </c>
      <c r="K588" s="166" t="s">
        <v>231</v>
      </c>
      <c r="L588" s="167" t="s">
        <v>680</v>
      </c>
      <c r="M588" s="21">
        <f>+Produccion_UO!M588</f>
        <v>0</v>
      </c>
      <c r="N588" s="21">
        <f>+Produccion_UO!N588</f>
        <v>0</v>
      </c>
      <c r="O588" s="21">
        <f>+Produccion_UO!O588</f>
        <v>38.354449985889438</v>
      </c>
      <c r="P588" s="21">
        <f>+Produccion_UO!P588</f>
        <v>38.379732204198611</v>
      </c>
      <c r="Q588" s="21">
        <f>+Produccion_UO!Q588</f>
        <v>38.405014422507776</v>
      </c>
      <c r="R588" s="21">
        <f>+Produccion_UO!R588</f>
        <v>35.312722153180829</v>
      </c>
      <c r="S588" s="21">
        <f>+Produccion_UO!S588</f>
        <v>32.220429883853889</v>
      </c>
      <c r="T588" s="21">
        <f>+Produccion_UO!T588</f>
        <v>29.67583887139833</v>
      </c>
      <c r="U588" s="21">
        <f>+Produccion_UO!U588</f>
        <v>27.131247858942746</v>
      </c>
      <c r="V588" s="21">
        <f>+Produccion_UO!V588</f>
        <v>25.022055727067443</v>
      </c>
      <c r="W588" s="21">
        <f>+Produccion_UO!W588</f>
        <v>22.912863595192164</v>
      </c>
      <c r="X588" s="21">
        <f>+Produccion_UO!X588</f>
        <v>20.80367146331686</v>
      </c>
      <c r="Y588" s="21">
        <f>+Produccion_UO!Y588</f>
        <v>19.324022330987525</v>
      </c>
      <c r="Z588" s="21">
        <f>+Produccion_UO!Z588</f>
        <v>17.844373198658221</v>
      </c>
      <c r="AA588" s="21">
        <f>+Produccion_UO!AA588</f>
        <v>7.5036726566781109</v>
      </c>
      <c r="AB588" s="21">
        <f>+Produccion_UO!AB588</f>
        <v>0</v>
      </c>
      <c r="AC588" s="21">
        <f>+Produccion_UO!AC588</f>
        <v>0</v>
      </c>
      <c r="AD588" s="21">
        <f>+Produccion_UO!AD588</f>
        <v>0</v>
      </c>
      <c r="AE588" s="21">
        <f>+Produccion_UO!AE588</f>
        <v>0</v>
      </c>
      <c r="AF588" s="21">
        <f>+Produccion_UO!AF588</f>
        <v>0</v>
      </c>
      <c r="AG588" s="21">
        <f>+Produccion_UO!AG588</f>
        <v>0</v>
      </c>
      <c r="AH588" s="21">
        <f>+Produccion_UO!AH588</f>
        <v>0</v>
      </c>
      <c r="AI588" s="21">
        <f>+Produccion_UO!AI588</f>
        <v>0</v>
      </c>
      <c r="AJ588" s="21">
        <f>+Produccion_UO!AJ588</f>
        <v>0</v>
      </c>
      <c r="AK588" s="21">
        <f>+Produccion_UO!AK588</f>
        <v>0</v>
      </c>
      <c r="AL588" s="21">
        <f>+Produccion_UO!AL588</f>
        <v>0</v>
      </c>
      <c r="AM588" s="21">
        <f>+Produccion_UO!AM588</f>
        <v>0</v>
      </c>
      <c r="AN588" s="21">
        <f>+Produccion_UO!AN588</f>
        <v>0</v>
      </c>
      <c r="AO588" s="21">
        <f>+Produccion_UO!AO588</f>
        <v>0</v>
      </c>
      <c r="AP588" s="21">
        <f>+Produccion_UO!AP588</f>
        <v>0</v>
      </c>
      <c r="AQ588" s="21">
        <f>+Produccion_UO!AQ588</f>
        <v>0</v>
      </c>
      <c r="AR588" s="21">
        <f>+Produccion_UO!AR588</f>
        <v>0</v>
      </c>
    </row>
    <row r="589" spans="10:44" x14ac:dyDescent="0.25">
      <c r="J589" s="68"/>
      <c r="K589" s="68"/>
      <c r="L589" s="68"/>
      <c r="M589" s="69">
        <f>+SUM(M582:M588)</f>
        <v>1868.1974233858666</v>
      </c>
      <c r="N589" s="69">
        <f t="shared" ref="N589" si="72">+SUM(N582:N588)</f>
        <v>1872.1844735066609</v>
      </c>
      <c r="O589" s="69">
        <f t="shared" ref="O589:AR589" si="73">+SUM(O582:O588)</f>
        <v>1790.2982682955478</v>
      </c>
      <c r="P589" s="69">
        <f t="shared" si="73"/>
        <v>1721.3598749411292</v>
      </c>
      <c r="Q589" s="69">
        <f t="shared" si="73"/>
        <v>1503.1424126584716</v>
      </c>
      <c r="R589" s="69">
        <f t="shared" si="73"/>
        <v>1067.3525514385558</v>
      </c>
      <c r="S589" s="69">
        <f t="shared" si="73"/>
        <v>869.91414160118995</v>
      </c>
      <c r="T589" s="69">
        <f t="shared" si="73"/>
        <v>713.25484897810941</v>
      </c>
      <c r="U589" s="69">
        <f t="shared" si="73"/>
        <v>103.14556659691885</v>
      </c>
      <c r="V589" s="69">
        <f t="shared" si="73"/>
        <v>25.022055727067443</v>
      </c>
      <c r="W589" s="69">
        <f t="shared" si="73"/>
        <v>22.912863595192164</v>
      </c>
      <c r="X589" s="69">
        <f t="shared" si="73"/>
        <v>622.78084680760571</v>
      </c>
      <c r="Y589" s="69">
        <f t="shared" si="73"/>
        <v>621.3011976752764</v>
      </c>
      <c r="Z589" s="69">
        <f t="shared" si="73"/>
        <v>320.70638852098875</v>
      </c>
      <c r="AA589" s="69">
        <f t="shared" si="73"/>
        <v>7.5036726566781109</v>
      </c>
      <c r="AB589" s="69">
        <f t="shared" si="73"/>
        <v>0</v>
      </c>
      <c r="AC589" s="69">
        <f t="shared" si="73"/>
        <v>0</v>
      </c>
      <c r="AD589" s="69">
        <f t="shared" si="73"/>
        <v>0</v>
      </c>
      <c r="AE589" s="69">
        <f t="shared" si="73"/>
        <v>0</v>
      </c>
      <c r="AF589" s="69">
        <f t="shared" si="73"/>
        <v>0</v>
      </c>
      <c r="AG589" s="69">
        <f t="shared" si="73"/>
        <v>0</v>
      </c>
      <c r="AH589" s="69">
        <f t="shared" si="73"/>
        <v>0</v>
      </c>
      <c r="AI589" s="69">
        <f t="shared" si="73"/>
        <v>0</v>
      </c>
      <c r="AJ589" s="69">
        <f t="shared" si="73"/>
        <v>0</v>
      </c>
      <c r="AK589" s="69">
        <f t="shared" si="73"/>
        <v>0</v>
      </c>
      <c r="AL589" s="69">
        <f t="shared" si="73"/>
        <v>0</v>
      </c>
      <c r="AM589" s="69">
        <f t="shared" si="73"/>
        <v>0</v>
      </c>
      <c r="AN589" s="69">
        <f t="shared" si="73"/>
        <v>0</v>
      </c>
      <c r="AO589" s="69">
        <f t="shared" si="73"/>
        <v>0</v>
      </c>
      <c r="AP589" s="69">
        <f t="shared" si="73"/>
        <v>0</v>
      </c>
      <c r="AQ589" s="69">
        <f t="shared" si="73"/>
        <v>0</v>
      </c>
      <c r="AR589" s="69">
        <f t="shared" si="73"/>
        <v>0</v>
      </c>
    </row>
    <row r="590" spans="10:44" ht="15.75" thickBot="1" x14ac:dyDescent="0.3"/>
    <row r="591" spans="10:44" s="81" customFormat="1" ht="18.75" x14ac:dyDescent="0.3">
      <c r="J591" s="82"/>
      <c r="K591" s="86" t="str">
        <f>+Produccion_UO!K591</f>
        <v>11. Emisiones</v>
      </c>
      <c r="L591" s="86"/>
      <c r="M591" s="85"/>
      <c r="N591" s="85"/>
      <c r="O591" s="85"/>
      <c r="P591" s="85"/>
      <c r="Q591" s="85"/>
      <c r="R591" s="85"/>
    </row>
    <row r="592" spans="10:44" ht="18.75" x14ac:dyDescent="0.3">
      <c r="K592" s="34" t="str">
        <f>+Produccion_UO!K592</f>
        <v>11.1 Emisiones TOTALES</v>
      </c>
      <c r="L592" s="34"/>
    </row>
    <row r="593" spans="10:44" x14ac:dyDescent="0.25">
      <c r="J593" s="106" t="s">
        <v>348</v>
      </c>
      <c r="K593" s="41" t="s">
        <v>26</v>
      </c>
      <c r="L593" s="154"/>
    </row>
    <row r="594" spans="10:44" x14ac:dyDescent="0.25">
      <c r="J594" s="15"/>
      <c r="K594" s="23"/>
      <c r="L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</row>
    <row r="595" spans="10:44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0:44" x14ac:dyDescent="0.25">
      <c r="J596" s="61" t="s">
        <v>72</v>
      </c>
      <c r="K596" s="19" t="s">
        <v>320</v>
      </c>
      <c r="L596" s="163" t="s">
        <v>678</v>
      </c>
      <c r="M596" s="21">
        <f>+Produccion_UO!M596</f>
        <v>169.95275467421706</v>
      </c>
      <c r="N596" s="21">
        <f>+Produccion_UO!N596</f>
        <v>137.33575790884851</v>
      </c>
      <c r="O596" s="21">
        <f>+Produccion_UO!O596</f>
        <v>107.52638592943148</v>
      </c>
      <c r="P596" s="21">
        <f>+Produccion_UO!P596</f>
        <v>125.57066315517369</v>
      </c>
      <c r="Q596" s="21">
        <f>+Produccion_UO!Q596</f>
        <v>119.68811577833623</v>
      </c>
      <c r="R596" s="21">
        <f>+Produccion_UO!R596</f>
        <v>0</v>
      </c>
      <c r="S596" s="21">
        <f>+Produccion_UO!S596</f>
        <v>0</v>
      </c>
      <c r="T596" s="21">
        <f>+Produccion_UO!T596</f>
        <v>0</v>
      </c>
      <c r="U596" s="21">
        <f>+Produccion_UO!U596</f>
        <v>0</v>
      </c>
      <c r="V596" s="21">
        <f>+Produccion_UO!V596</f>
        <v>0</v>
      </c>
      <c r="W596" s="21">
        <f>+Produccion_UO!W596</f>
        <v>0</v>
      </c>
      <c r="X596" s="21">
        <f>+Produccion_UO!X596</f>
        <v>0</v>
      </c>
      <c r="Y596" s="21">
        <f>+Produccion_UO!Y596</f>
        <v>0</v>
      </c>
      <c r="Z596" s="21">
        <f>+Produccion_UO!Z596</f>
        <v>0</v>
      </c>
      <c r="AA596" s="21">
        <f>+Produccion_UO!AA596</f>
        <v>0</v>
      </c>
      <c r="AB596" s="21">
        <f>+Produccion_UO!AB596</f>
        <v>0</v>
      </c>
      <c r="AC596" s="21">
        <f>+Produccion_UO!AC596</f>
        <v>0</v>
      </c>
      <c r="AD596" s="21">
        <f>+Produccion_UO!AD596</f>
        <v>0</v>
      </c>
      <c r="AE596" s="21">
        <f>+Produccion_UO!AE596</f>
        <v>0</v>
      </c>
      <c r="AF596" s="21">
        <f>+Produccion_UO!AF596</f>
        <v>0</v>
      </c>
      <c r="AG596" s="21">
        <f>+Produccion_UO!AG596</f>
        <v>0</v>
      </c>
      <c r="AH596" s="21">
        <f>+Produccion_UO!AH596</f>
        <v>0</v>
      </c>
      <c r="AI596" s="21">
        <f>+Produccion_UO!AI596</f>
        <v>0</v>
      </c>
      <c r="AJ596" s="21">
        <f>+Produccion_UO!AJ596</f>
        <v>0</v>
      </c>
      <c r="AK596" s="21">
        <f>+Produccion_UO!AK596</f>
        <v>0</v>
      </c>
      <c r="AL596" s="21">
        <f>+Produccion_UO!AL596</f>
        <v>0</v>
      </c>
      <c r="AM596" s="21">
        <f>+Produccion_UO!AM596</f>
        <v>0</v>
      </c>
      <c r="AN596" s="21">
        <f>+Produccion_UO!AN596</f>
        <v>0</v>
      </c>
      <c r="AO596" s="21">
        <f>+Produccion_UO!AO596</f>
        <v>0</v>
      </c>
      <c r="AP596" s="21">
        <f>+Produccion_UO!AP596</f>
        <v>0</v>
      </c>
      <c r="AQ596" s="21">
        <f>+Produccion_UO!AQ596</f>
        <v>0</v>
      </c>
      <c r="AR596" s="21">
        <f>+Produccion_UO!AR596</f>
        <v>0</v>
      </c>
    </row>
    <row r="597" spans="10:44" x14ac:dyDescent="0.25">
      <c r="J597" s="61" t="s">
        <v>73</v>
      </c>
      <c r="K597" s="19" t="s">
        <v>322</v>
      </c>
      <c r="L597" s="163" t="s">
        <v>679</v>
      </c>
      <c r="M597" s="21">
        <f>+Produccion_UO!M597+Produccion_UO!M598</f>
        <v>2798.5780199896494</v>
      </c>
      <c r="N597" s="21">
        <f>+Produccion_UO!N597+Produccion_UO!N598</f>
        <v>2765.251592079921</v>
      </c>
      <c r="O597" s="21">
        <f>+Produccion_UO!O597+Produccion_UO!O598</f>
        <v>2492.9167676357652</v>
      </c>
      <c r="P597" s="21">
        <f>+Produccion_UO!P597+Produccion_UO!P598</f>
        <v>2384.4654123341707</v>
      </c>
      <c r="Q597" s="21">
        <f>+Produccion_UO!Q597+Produccion_UO!Q598</f>
        <v>2186.9168372263171</v>
      </c>
      <c r="R597" s="21">
        <f>+Produccion_UO!R597+Produccion_UO!R598</f>
        <v>1962.1260279515059</v>
      </c>
      <c r="S597" s="21">
        <f>+Produccion_UO!S597+Produccion_UO!S598</f>
        <v>1897.4491860790895</v>
      </c>
      <c r="T597" s="21">
        <f>+Produccion_UO!T597+Produccion_UO!T598</f>
        <v>1846.161039389998</v>
      </c>
      <c r="U597" s="21">
        <f>+Produccion_UO!U597+Produccion_UO!U598</f>
        <v>1492.397147753748</v>
      </c>
      <c r="V597" s="21">
        <f>+Produccion_UO!V597+Produccion_UO!V598</f>
        <v>1405.7149590806232</v>
      </c>
      <c r="W597" s="21">
        <f>+Produccion_UO!W597+Produccion_UO!W598</f>
        <v>952.69379208934072</v>
      </c>
      <c r="X597" s="21">
        <f>+Produccion_UO!X597+Produccion_UO!X598</f>
        <v>669.12995798612428</v>
      </c>
      <c r="Y597" s="21">
        <f>+Produccion_UO!Y597+Produccion_UO!Y598</f>
        <v>669.12995798612428</v>
      </c>
      <c r="Z597" s="21">
        <f>+Produccion_UO!Z597+Produccion_UO!Z598</f>
        <v>569.58681223941255</v>
      </c>
      <c r="AA597" s="21">
        <f>+Produccion_UO!AA597+Produccion_UO!AA598</f>
        <v>0</v>
      </c>
      <c r="AB597" s="21">
        <f>+Produccion_UO!AB597+Produccion_UO!AB598</f>
        <v>0</v>
      </c>
      <c r="AC597" s="21">
        <f>+Produccion_UO!AC597+Produccion_UO!AC598</f>
        <v>0</v>
      </c>
      <c r="AD597" s="21">
        <f>+Produccion_UO!AD597+Produccion_UO!AD598</f>
        <v>0</v>
      </c>
      <c r="AE597" s="21">
        <f>+Produccion_UO!AE597+Produccion_UO!AE598</f>
        <v>0</v>
      </c>
      <c r="AF597" s="21">
        <f>+Produccion_UO!AF597+Produccion_UO!AF598</f>
        <v>0</v>
      </c>
      <c r="AG597" s="21">
        <f>+Produccion_UO!AG597+Produccion_UO!AG598</f>
        <v>0</v>
      </c>
      <c r="AH597" s="21">
        <f>+Produccion_UO!AH597+Produccion_UO!AH598</f>
        <v>0</v>
      </c>
      <c r="AI597" s="21">
        <f>+Produccion_UO!AI597+Produccion_UO!AI598</f>
        <v>0</v>
      </c>
      <c r="AJ597" s="21">
        <f>+Produccion_UO!AJ597+Produccion_UO!AJ598</f>
        <v>0</v>
      </c>
      <c r="AK597" s="21">
        <f>+Produccion_UO!AK597+Produccion_UO!AK598</f>
        <v>0</v>
      </c>
      <c r="AL597" s="21">
        <f>+Produccion_UO!AL597+Produccion_UO!AL598</f>
        <v>0</v>
      </c>
      <c r="AM597" s="21">
        <f>+Produccion_UO!AM597+Produccion_UO!AM598</f>
        <v>0</v>
      </c>
      <c r="AN597" s="21">
        <f>+Produccion_UO!AN597+Produccion_UO!AN598</f>
        <v>0</v>
      </c>
      <c r="AO597" s="21">
        <f>+Produccion_UO!AO597+Produccion_UO!AO598</f>
        <v>0</v>
      </c>
      <c r="AP597" s="21">
        <f>+Produccion_UO!AP597+Produccion_UO!AP598</f>
        <v>0</v>
      </c>
      <c r="AQ597" s="21">
        <f>+Produccion_UO!AQ597+Produccion_UO!AQ598</f>
        <v>0</v>
      </c>
      <c r="AR597" s="21">
        <f>+Produccion_UO!AR597+Produccion_UO!AR598</f>
        <v>0</v>
      </c>
    </row>
    <row r="598" spans="10:44" x14ac:dyDescent="0.25">
      <c r="J598" s="61" t="s">
        <v>73</v>
      </c>
      <c r="K598" s="19" t="s">
        <v>324</v>
      </c>
      <c r="L598" s="163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  <c r="AA598" s="172"/>
      <c r="AB598" s="172"/>
      <c r="AC598" s="172"/>
      <c r="AD598" s="172"/>
      <c r="AE598" s="172"/>
      <c r="AF598" s="172"/>
      <c r="AG598" s="172"/>
      <c r="AH598" s="172"/>
      <c r="AI598" s="172"/>
      <c r="AJ598" s="172"/>
      <c r="AK598" s="172"/>
      <c r="AL598" s="172"/>
      <c r="AM598" s="172"/>
      <c r="AN598" s="172"/>
      <c r="AO598" s="172"/>
      <c r="AP598" s="172"/>
      <c r="AQ598" s="172"/>
      <c r="AR598" s="172"/>
    </row>
    <row r="599" spans="10:44" x14ac:dyDescent="0.25">
      <c r="J599" s="61" t="s">
        <v>74</v>
      </c>
      <c r="K599" s="19" t="s">
        <v>326</v>
      </c>
      <c r="L599" s="163" t="s">
        <v>683</v>
      </c>
      <c r="M599" s="21">
        <f>+Produccion_UO!M599</f>
        <v>114.08197614382763</v>
      </c>
      <c r="N599" s="21">
        <f>+Produccion_UO!N599</f>
        <v>107.80332117433353</v>
      </c>
      <c r="O599" s="21">
        <f>+Produccion_UO!O599</f>
        <v>103.06471365018703</v>
      </c>
      <c r="P599" s="21">
        <f>+Produccion_UO!P599</f>
        <v>98.326106126040457</v>
      </c>
      <c r="Q599" s="21">
        <f>+Produccion_UO!Q599</f>
        <v>93.587498601893941</v>
      </c>
      <c r="R599" s="21">
        <f>+Produccion_UO!R599</f>
        <v>88.848891077747311</v>
      </c>
      <c r="S599" s="21">
        <f>+Produccion_UO!S599</f>
        <v>84.110283553600823</v>
      </c>
      <c r="T599" s="21">
        <f>+Produccion_UO!T599</f>
        <v>9.5824650524390318</v>
      </c>
      <c r="U599" s="21">
        <f>+Produccion_UO!U599</f>
        <v>0</v>
      </c>
      <c r="V599" s="21">
        <f>+Produccion_UO!V599</f>
        <v>0</v>
      </c>
      <c r="W599" s="21">
        <f>+Produccion_UO!W599</f>
        <v>0</v>
      </c>
      <c r="X599" s="21">
        <f>+Produccion_UO!X599</f>
        <v>0</v>
      </c>
      <c r="Y599" s="21">
        <f>+Produccion_UO!Y599</f>
        <v>0</v>
      </c>
      <c r="Z599" s="21">
        <f>+Produccion_UO!Z599</f>
        <v>0</v>
      </c>
      <c r="AA599" s="21">
        <f>+Produccion_UO!AA599</f>
        <v>0</v>
      </c>
      <c r="AB599" s="21">
        <f>+Produccion_UO!AB599</f>
        <v>0</v>
      </c>
      <c r="AC599" s="21">
        <f>+Produccion_UO!AC599</f>
        <v>0</v>
      </c>
      <c r="AD599" s="21">
        <f>+Produccion_UO!AD599</f>
        <v>0</v>
      </c>
      <c r="AE599" s="21">
        <f>+Produccion_UO!AE599</f>
        <v>0</v>
      </c>
      <c r="AF599" s="21">
        <f>+Produccion_UO!AF599</f>
        <v>0</v>
      </c>
      <c r="AG599" s="21">
        <f>+Produccion_UO!AG599</f>
        <v>0</v>
      </c>
      <c r="AH599" s="21">
        <f>+Produccion_UO!AH599</f>
        <v>0</v>
      </c>
      <c r="AI599" s="21">
        <f>+Produccion_UO!AI599</f>
        <v>0</v>
      </c>
      <c r="AJ599" s="21">
        <f>+Produccion_UO!AJ599</f>
        <v>0</v>
      </c>
      <c r="AK599" s="21">
        <f>+Produccion_UO!AK599</f>
        <v>0</v>
      </c>
      <c r="AL599" s="21">
        <f>+Produccion_UO!AL599</f>
        <v>0</v>
      </c>
      <c r="AM599" s="21">
        <f>+Produccion_UO!AM599</f>
        <v>0</v>
      </c>
      <c r="AN599" s="21">
        <f>+Produccion_UO!AN599</f>
        <v>0</v>
      </c>
      <c r="AO599" s="21">
        <f>+Produccion_UO!AO599</f>
        <v>0</v>
      </c>
      <c r="AP599" s="21">
        <f>+Produccion_UO!AP599</f>
        <v>0</v>
      </c>
      <c r="AQ599" s="21">
        <f>+Produccion_UO!AQ599</f>
        <v>0</v>
      </c>
      <c r="AR599" s="21">
        <f>+Produccion_UO!AR599</f>
        <v>0</v>
      </c>
    </row>
    <row r="600" spans="10:44" x14ac:dyDescent="0.25">
      <c r="J600" s="61" t="s">
        <v>75</v>
      </c>
      <c r="K600" s="19" t="s">
        <v>328</v>
      </c>
      <c r="L600" s="163" t="s">
        <v>681</v>
      </c>
      <c r="M600" s="21">
        <f>+Produccion_UO!M600</f>
        <v>549.23491678624987</v>
      </c>
      <c r="N600" s="21">
        <f>+Produccion_UO!N600</f>
        <v>508.08694024833926</v>
      </c>
      <c r="O600" s="21">
        <f>+Produccion_UO!O600</f>
        <v>464.70146758014005</v>
      </c>
      <c r="P600" s="21">
        <f>+Produccion_UO!P600</f>
        <v>395.49388452035032</v>
      </c>
      <c r="Q600" s="21">
        <f>+Produccion_UO!Q600</f>
        <v>357.43557472402506</v>
      </c>
      <c r="R600" s="21">
        <f>+Produccion_UO!R600</f>
        <v>316.64279921521745</v>
      </c>
      <c r="S600" s="21">
        <f>+Produccion_UO!S600</f>
        <v>275.85002370640984</v>
      </c>
      <c r="T600" s="21">
        <f>+Produccion_UO!T600</f>
        <v>247.67468073397185</v>
      </c>
      <c r="U600" s="21">
        <f>+Produccion_UO!U600</f>
        <v>206.20975158970387</v>
      </c>
      <c r="V600" s="21">
        <f>+Produccion_UO!V600</f>
        <v>0</v>
      </c>
      <c r="W600" s="21">
        <f>+Produccion_UO!W600</f>
        <v>0</v>
      </c>
      <c r="X600" s="21">
        <f>+Produccion_UO!X600</f>
        <v>0</v>
      </c>
      <c r="Y600" s="21">
        <f>+Produccion_UO!Y600</f>
        <v>0</v>
      </c>
      <c r="Z600" s="21">
        <f>+Produccion_UO!Z600</f>
        <v>0</v>
      </c>
      <c r="AA600" s="21">
        <f>+Produccion_UO!AA600</f>
        <v>0</v>
      </c>
      <c r="AB600" s="21">
        <f>+Produccion_UO!AB600</f>
        <v>0</v>
      </c>
      <c r="AC600" s="21">
        <f>+Produccion_UO!AC600</f>
        <v>0</v>
      </c>
      <c r="AD600" s="21">
        <f>+Produccion_UO!AD600</f>
        <v>0</v>
      </c>
      <c r="AE600" s="21">
        <f>+Produccion_UO!AE600</f>
        <v>0</v>
      </c>
      <c r="AF600" s="21">
        <f>+Produccion_UO!AF600</f>
        <v>0</v>
      </c>
      <c r="AG600" s="21">
        <f>+Produccion_UO!AG600</f>
        <v>0</v>
      </c>
      <c r="AH600" s="21">
        <f>+Produccion_UO!AH600</f>
        <v>0</v>
      </c>
      <c r="AI600" s="21">
        <f>+Produccion_UO!AI600</f>
        <v>0</v>
      </c>
      <c r="AJ600" s="21">
        <f>+Produccion_UO!AJ600</f>
        <v>0</v>
      </c>
      <c r="AK600" s="21">
        <f>+Produccion_UO!AK600</f>
        <v>0</v>
      </c>
      <c r="AL600" s="21">
        <f>+Produccion_UO!AL600</f>
        <v>0</v>
      </c>
      <c r="AM600" s="21">
        <f>+Produccion_UO!AM600</f>
        <v>0</v>
      </c>
      <c r="AN600" s="21">
        <f>+Produccion_UO!AN600</f>
        <v>0</v>
      </c>
      <c r="AO600" s="21">
        <f>+Produccion_UO!AO600</f>
        <v>0</v>
      </c>
      <c r="AP600" s="21">
        <f>+Produccion_UO!AP600</f>
        <v>0</v>
      </c>
      <c r="AQ600" s="21">
        <f>+Produccion_UO!AQ600</f>
        <v>0</v>
      </c>
      <c r="AR600" s="21">
        <f>+Produccion_UO!AR600</f>
        <v>0</v>
      </c>
    </row>
    <row r="601" spans="10:44" x14ac:dyDescent="0.25">
      <c r="J601" s="61" t="s">
        <v>76</v>
      </c>
      <c r="K601" s="19" t="s">
        <v>330</v>
      </c>
      <c r="L601" s="163" t="s">
        <v>682</v>
      </c>
      <c r="M601" s="21">
        <f>+Produccion_UO!M601</f>
        <v>107.1288894308548</v>
      </c>
      <c r="N601" s="21">
        <f>+Produccion_UO!N601</f>
        <v>99.494090525403635</v>
      </c>
      <c r="O601" s="21">
        <f>+Produccion_UO!O601</f>
        <v>94.659288780829513</v>
      </c>
      <c r="P601" s="21">
        <f>+Produccion_UO!P601</f>
        <v>95.395124752137718</v>
      </c>
      <c r="Q601" s="21">
        <f>+Produccion_UO!Q601</f>
        <v>89.411087179713832</v>
      </c>
      <c r="R601" s="21">
        <f>+Produccion_UO!R601</f>
        <v>81.158349255451213</v>
      </c>
      <c r="S601" s="21">
        <f>+Produccion_UO!S601</f>
        <v>72.934722485318503</v>
      </c>
      <c r="T601" s="21">
        <f>+Produccion_UO!T601</f>
        <v>66.267008595449028</v>
      </c>
      <c r="U601" s="21">
        <f>+Produccion_UO!U601</f>
        <v>59.343113667459157</v>
      </c>
      <c r="V601" s="21">
        <f>+Produccion_UO!V601</f>
        <v>53.795763969556667</v>
      </c>
      <c r="W601" s="21">
        <f>+Produccion_UO!W601</f>
        <v>48.248414271654141</v>
      </c>
      <c r="X601" s="21">
        <f>+Produccion_UO!X601</f>
        <v>42.70106457375163</v>
      </c>
      <c r="Y601" s="21">
        <f>+Produccion_UO!Y601</f>
        <v>39.830137261671737</v>
      </c>
      <c r="Z601" s="21">
        <f>+Produccion_UO!Z601</f>
        <v>36.959209949591816</v>
      </c>
      <c r="AA601" s="21">
        <f>+Produccion_UO!AA601</f>
        <v>9.8781341455374196</v>
      </c>
      <c r="AB601" s="21">
        <f>+Produccion_UO!AB601</f>
        <v>0</v>
      </c>
      <c r="AC601" s="21">
        <f>+Produccion_UO!AC601</f>
        <v>0</v>
      </c>
      <c r="AD601" s="21">
        <f>+Produccion_UO!AD601</f>
        <v>0</v>
      </c>
      <c r="AE601" s="21">
        <f>+Produccion_UO!AE601</f>
        <v>0</v>
      </c>
      <c r="AF601" s="21">
        <f>+Produccion_UO!AF601</f>
        <v>0</v>
      </c>
      <c r="AG601" s="21">
        <f>+Produccion_UO!AG601</f>
        <v>0</v>
      </c>
      <c r="AH601" s="21">
        <f>+Produccion_UO!AH601</f>
        <v>0</v>
      </c>
      <c r="AI601" s="21">
        <f>+Produccion_UO!AI601</f>
        <v>0</v>
      </c>
      <c r="AJ601" s="21">
        <f>+Produccion_UO!AJ601</f>
        <v>0</v>
      </c>
      <c r="AK601" s="21">
        <f>+Produccion_UO!AK601</f>
        <v>0</v>
      </c>
      <c r="AL601" s="21">
        <f>+Produccion_UO!AL601</f>
        <v>0</v>
      </c>
      <c r="AM601" s="21">
        <f>+Produccion_UO!AM601</f>
        <v>0</v>
      </c>
      <c r="AN601" s="21">
        <f>+Produccion_UO!AN601</f>
        <v>0</v>
      </c>
      <c r="AO601" s="21">
        <f>+Produccion_UO!AO601</f>
        <v>0</v>
      </c>
      <c r="AP601" s="21">
        <f>+Produccion_UO!AP601</f>
        <v>0</v>
      </c>
      <c r="AQ601" s="21">
        <f>+Produccion_UO!AQ601</f>
        <v>0</v>
      </c>
      <c r="AR601" s="21">
        <f>+Produccion_UO!AR601</f>
        <v>0</v>
      </c>
    </row>
    <row r="602" spans="10:44" x14ac:dyDescent="0.25">
      <c r="J602" s="61" t="s">
        <v>77</v>
      </c>
      <c r="K602" s="19" t="s">
        <v>332</v>
      </c>
      <c r="L602" s="163" t="s">
        <v>680</v>
      </c>
      <c r="M602" s="21">
        <f>+Produccion_UO!M602</f>
        <v>56.807216961174689</v>
      </c>
      <c r="N602" s="21">
        <f>+Produccion_UO!N602</f>
        <v>55.765164519691567</v>
      </c>
      <c r="O602" s="21">
        <f>+Produccion_UO!O602</f>
        <v>32.51375188456224</v>
      </c>
      <c r="P602" s="21">
        <f>+Produccion_UO!P602</f>
        <v>32.533504971631423</v>
      </c>
      <c r="Q602" s="21">
        <f>+Produccion_UO!Q602</f>
        <v>32.553258058700507</v>
      </c>
      <c r="R602" s="21">
        <f>+Produccion_UO!R602</f>
        <v>30.137239112410235</v>
      </c>
      <c r="S602" s="21">
        <f>+Produccion_UO!S602</f>
        <v>27.72122016611997</v>
      </c>
      <c r="T602" s="21">
        <f>+Produccion_UO!T602</f>
        <v>25.73312215946207</v>
      </c>
      <c r="U602" s="21">
        <f>+Produccion_UO!U602</f>
        <v>23.745024152804241</v>
      </c>
      <c r="V602" s="21">
        <f>+Produccion_UO!V602</f>
        <v>22.097104839832511</v>
      </c>
      <c r="W602" s="21">
        <f>+Produccion_UO!W602</f>
        <v>20.449185526860781</v>
      </c>
      <c r="X602" s="21">
        <f>+Produccion_UO!X602</f>
        <v>18.801266213889047</v>
      </c>
      <c r="Y602" s="21">
        <f>+Produccion_UO!Y602</f>
        <v>17.695089667937179</v>
      </c>
      <c r="Z602" s="21">
        <f>+Produccion_UO!Z602</f>
        <v>16.597929076602725</v>
      </c>
      <c r="AA602" s="21">
        <f>+Produccion_UO!AA602</f>
        <v>8.5169094910650216</v>
      </c>
      <c r="AB602" s="21">
        <f>+Produccion_UO!AB602</f>
        <v>0</v>
      </c>
      <c r="AC602" s="21">
        <f>+Produccion_UO!AC602</f>
        <v>0</v>
      </c>
      <c r="AD602" s="21">
        <f>+Produccion_UO!AD602</f>
        <v>0</v>
      </c>
      <c r="AE602" s="21">
        <f>+Produccion_UO!AE602</f>
        <v>0</v>
      </c>
      <c r="AF602" s="21">
        <f>+Produccion_UO!AF602</f>
        <v>0</v>
      </c>
      <c r="AG602" s="21">
        <f>+Produccion_UO!AG602</f>
        <v>0</v>
      </c>
      <c r="AH602" s="21">
        <f>+Produccion_UO!AH602</f>
        <v>0</v>
      </c>
      <c r="AI602" s="21">
        <f>+Produccion_UO!AI602</f>
        <v>0</v>
      </c>
      <c r="AJ602" s="21">
        <f>+Produccion_UO!AJ602</f>
        <v>0</v>
      </c>
      <c r="AK602" s="21">
        <f>+Produccion_UO!AK602</f>
        <v>0</v>
      </c>
      <c r="AL602" s="21">
        <f>+Produccion_UO!AL602</f>
        <v>0</v>
      </c>
      <c r="AM602" s="21">
        <f>+Produccion_UO!AM602</f>
        <v>0</v>
      </c>
      <c r="AN602" s="21">
        <f>+Produccion_UO!AN602</f>
        <v>0</v>
      </c>
      <c r="AO602" s="21">
        <f>+Produccion_UO!AO602</f>
        <v>0</v>
      </c>
      <c r="AP602" s="21">
        <f>+Produccion_UO!AP602</f>
        <v>0</v>
      </c>
      <c r="AQ602" s="21">
        <f>+Produccion_UO!AQ602</f>
        <v>0</v>
      </c>
      <c r="AR602" s="21">
        <f>+Produccion_UO!AR602</f>
        <v>0</v>
      </c>
    </row>
    <row r="603" spans="10:44" x14ac:dyDescent="0.25">
      <c r="J603" s="68"/>
      <c r="K603" s="68"/>
      <c r="L603" s="68"/>
      <c r="M603" s="69">
        <f>+SUM(M596:M602)</f>
        <v>3795.7837739859733</v>
      </c>
      <c r="N603" s="69">
        <f t="shared" ref="N603" si="74">+SUM(N596:N602)</f>
        <v>3673.736866456537</v>
      </c>
      <c r="O603" s="69">
        <f t="shared" ref="O603:AR603" si="75">+SUM(O596:O602)</f>
        <v>3295.3823754609157</v>
      </c>
      <c r="P603" s="69">
        <f t="shared" si="75"/>
        <v>3131.7846958595042</v>
      </c>
      <c r="Q603" s="69">
        <f t="shared" si="75"/>
        <v>2879.5923715689869</v>
      </c>
      <c r="R603" s="69">
        <f t="shared" si="75"/>
        <v>2478.9133066123322</v>
      </c>
      <c r="S603" s="69">
        <f t="shared" si="75"/>
        <v>2358.0654359905388</v>
      </c>
      <c r="T603" s="69">
        <f t="shared" si="75"/>
        <v>2195.4183159313202</v>
      </c>
      <c r="U603" s="69">
        <f t="shared" si="75"/>
        <v>1781.6950371637154</v>
      </c>
      <c r="V603" s="69">
        <f t="shared" si="75"/>
        <v>1481.6078278900125</v>
      </c>
      <c r="W603" s="69">
        <f t="shared" si="75"/>
        <v>1021.3913918878557</v>
      </c>
      <c r="X603" s="69">
        <f t="shared" si="75"/>
        <v>730.63228877376491</v>
      </c>
      <c r="Y603" s="69">
        <f t="shared" si="75"/>
        <v>726.65518491573323</v>
      </c>
      <c r="Z603" s="69">
        <f t="shared" si="75"/>
        <v>623.14395126560703</v>
      </c>
      <c r="AA603" s="69">
        <f t="shared" si="75"/>
        <v>18.395043636602441</v>
      </c>
      <c r="AB603" s="69">
        <f t="shared" si="75"/>
        <v>0</v>
      </c>
      <c r="AC603" s="69">
        <f t="shared" si="75"/>
        <v>0</v>
      </c>
      <c r="AD603" s="69">
        <f t="shared" si="75"/>
        <v>0</v>
      </c>
      <c r="AE603" s="69">
        <f t="shared" si="75"/>
        <v>0</v>
      </c>
      <c r="AF603" s="69">
        <f t="shared" si="75"/>
        <v>0</v>
      </c>
      <c r="AG603" s="69">
        <f t="shared" si="75"/>
        <v>0</v>
      </c>
      <c r="AH603" s="69">
        <f t="shared" si="75"/>
        <v>0</v>
      </c>
      <c r="AI603" s="69">
        <f t="shared" si="75"/>
        <v>0</v>
      </c>
      <c r="AJ603" s="69">
        <f t="shared" si="75"/>
        <v>0</v>
      </c>
      <c r="AK603" s="69">
        <f t="shared" si="75"/>
        <v>0</v>
      </c>
      <c r="AL603" s="69">
        <f t="shared" si="75"/>
        <v>0</v>
      </c>
      <c r="AM603" s="69">
        <f t="shared" si="75"/>
        <v>0</v>
      </c>
      <c r="AN603" s="69">
        <f t="shared" si="75"/>
        <v>0</v>
      </c>
      <c r="AO603" s="69">
        <f t="shared" si="75"/>
        <v>0</v>
      </c>
      <c r="AP603" s="69">
        <f t="shared" si="75"/>
        <v>0</v>
      </c>
      <c r="AQ603" s="69">
        <f t="shared" si="75"/>
        <v>0</v>
      </c>
      <c r="AR603" s="69">
        <f t="shared" si="75"/>
        <v>0</v>
      </c>
    </row>
    <row r="605" spans="10:44" s="90" customFormat="1" ht="18.75" x14ac:dyDescent="0.3">
      <c r="K605" s="92" t="str">
        <f>+Produccion_UO!K605</f>
        <v>11.2 Emisiones PRODUCCIÓN</v>
      </c>
      <c r="L605" s="92"/>
    </row>
    <row r="606" spans="10:44" x14ac:dyDescent="0.25">
      <c r="J606" s="106" t="s">
        <v>488</v>
      </c>
      <c r="K606" s="41" t="s">
        <v>26</v>
      </c>
      <c r="L606" s="154"/>
    </row>
    <row r="607" spans="10:44" x14ac:dyDescent="0.25">
      <c r="J607" s="15"/>
      <c r="K607" s="23"/>
      <c r="L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</row>
    <row r="608" spans="10:44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0:44" x14ac:dyDescent="0.25">
      <c r="J609" s="61" t="s">
        <v>72</v>
      </c>
      <c r="K609" s="19" t="s">
        <v>320</v>
      </c>
      <c r="L609" s="163" t="s">
        <v>678</v>
      </c>
      <c r="M609" s="21">
        <f>+Produccion_UO!M609</f>
        <v>147.92174126786136</v>
      </c>
      <c r="N609" s="21">
        <f>+Produccion_UO!N609</f>
        <v>119.53289305113131</v>
      </c>
      <c r="O609" s="21">
        <f>+Produccion_UO!O609</f>
        <v>93.587716594596287</v>
      </c>
      <c r="P609" s="21">
        <f>+Produccion_UO!P609</f>
        <v>109.29291014834769</v>
      </c>
      <c r="Q609" s="21">
        <f>+Produccion_UO!Q609</f>
        <v>104.17291869695583</v>
      </c>
      <c r="R609" s="21">
        <f>+Produccion_UO!R609</f>
        <v>0</v>
      </c>
      <c r="S609" s="21">
        <f>+Produccion_UO!S609</f>
        <v>0</v>
      </c>
      <c r="T609" s="21">
        <f>+Produccion_UO!T609</f>
        <v>0</v>
      </c>
      <c r="U609" s="21">
        <f>+Produccion_UO!U609</f>
        <v>0</v>
      </c>
      <c r="V609" s="21">
        <f>+Produccion_UO!V609</f>
        <v>0</v>
      </c>
      <c r="W609" s="21">
        <f>+Produccion_UO!W609</f>
        <v>0</v>
      </c>
      <c r="X609" s="21">
        <f>+Produccion_UO!X609</f>
        <v>0</v>
      </c>
      <c r="Y609" s="21">
        <f>+Produccion_UO!Y609</f>
        <v>0</v>
      </c>
      <c r="Z609" s="21">
        <f>+Produccion_UO!Z609</f>
        <v>0</v>
      </c>
      <c r="AA609" s="21">
        <f>+Produccion_UO!AA609</f>
        <v>0</v>
      </c>
      <c r="AB609" s="21">
        <f>+Produccion_UO!AB609</f>
        <v>0</v>
      </c>
      <c r="AC609" s="21">
        <f>+Produccion_UO!AC609</f>
        <v>0</v>
      </c>
      <c r="AD609" s="21">
        <f>+Produccion_UO!AD609</f>
        <v>0</v>
      </c>
      <c r="AE609" s="21">
        <f>+Produccion_UO!AE609</f>
        <v>0</v>
      </c>
      <c r="AF609" s="21">
        <f>+Produccion_UO!AF609</f>
        <v>0</v>
      </c>
      <c r="AG609" s="21">
        <f>+Produccion_UO!AG609</f>
        <v>0</v>
      </c>
      <c r="AH609" s="21">
        <f>+Produccion_UO!AH609</f>
        <v>0</v>
      </c>
      <c r="AI609" s="21">
        <f>+Produccion_UO!AI609</f>
        <v>0</v>
      </c>
      <c r="AJ609" s="21">
        <f>+Produccion_UO!AJ609</f>
        <v>0</v>
      </c>
      <c r="AK609" s="21">
        <f>+Produccion_UO!AK609</f>
        <v>0</v>
      </c>
      <c r="AL609" s="21">
        <f>+Produccion_UO!AL609</f>
        <v>0</v>
      </c>
      <c r="AM609" s="21">
        <f>+Produccion_UO!AM609</f>
        <v>0</v>
      </c>
      <c r="AN609" s="21">
        <f>+Produccion_UO!AN609</f>
        <v>0</v>
      </c>
      <c r="AO609" s="21">
        <f>+Produccion_UO!AO609</f>
        <v>0</v>
      </c>
      <c r="AP609" s="21">
        <f>+Produccion_UO!AP609</f>
        <v>0</v>
      </c>
      <c r="AQ609" s="21">
        <f>+Produccion_UO!AQ609</f>
        <v>0</v>
      </c>
      <c r="AR609" s="21">
        <f>+Produccion_UO!AR609</f>
        <v>0</v>
      </c>
    </row>
    <row r="610" spans="10:44" x14ac:dyDescent="0.25">
      <c r="J610" s="61" t="s">
        <v>73</v>
      </c>
      <c r="K610" s="19" t="s">
        <v>322</v>
      </c>
      <c r="L610" s="163" t="s">
        <v>679</v>
      </c>
      <c r="M610" s="21">
        <f>+Produccion_UO!M610+Produccion_UO!M611</f>
        <v>2522.7885005250787</v>
      </c>
      <c r="N610" s="21">
        <f>+Produccion_UO!N610+Produccion_UO!N611</f>
        <v>2490.1239229354019</v>
      </c>
      <c r="O610" s="21">
        <f>+Produccion_UO!O610+Produccion_UO!O611</f>
        <v>2298.910302447804</v>
      </c>
      <c r="P610" s="21">
        <f>+Produccion_UO!P610+Produccion_UO!P611</f>
        <v>2227.7341383105986</v>
      </c>
      <c r="Q610" s="21">
        <f>+Produccion_UO!Q610+Produccion_UO!Q611</f>
        <v>2039.2667351232101</v>
      </c>
      <c r="R610" s="21">
        <f>+Produccion_UO!R610+Produccion_UO!R611</f>
        <v>1826.8229943942385</v>
      </c>
      <c r="S610" s="21">
        <f>+Produccion_UO!S610+Produccion_UO!S611</f>
        <v>1766.6746653952841</v>
      </c>
      <c r="T610" s="21">
        <f>+Produccion_UO!T610+Produccion_UO!T611</f>
        <v>1718.9775881804214</v>
      </c>
      <c r="U610" s="21">
        <f>+Produccion_UO!U610+Produccion_UO!U611</f>
        <v>1381.5472096216317</v>
      </c>
      <c r="V610" s="21">
        <f>+Produccion_UO!V610+Produccion_UO!V611</f>
        <v>1298.4908709810709</v>
      </c>
      <c r="W610" s="21">
        <f>+Produccion_UO!W610+Produccion_UO!W611</f>
        <v>859.15673936341238</v>
      </c>
      <c r="X610" s="21">
        <f>+Produccion_UO!X610+Produccion_UO!X611</f>
        <v>585.48797202517949</v>
      </c>
      <c r="Y610" s="21">
        <f>+Produccion_UO!Y610+Produccion_UO!Y611</f>
        <v>585.48797202517949</v>
      </c>
      <c r="Z610" s="21">
        <f>+Produccion_UO!Z610+Produccion_UO!Z611</f>
        <v>492.9145917142647</v>
      </c>
      <c r="AA610" s="21">
        <f>+Produccion_UO!AA610+Produccion_UO!AA611</f>
        <v>0</v>
      </c>
      <c r="AB610" s="21">
        <f>+Produccion_UO!AB610+Produccion_UO!AB611</f>
        <v>0</v>
      </c>
      <c r="AC610" s="21">
        <f>+Produccion_UO!AC610+Produccion_UO!AC611</f>
        <v>0</v>
      </c>
      <c r="AD610" s="21">
        <f>+Produccion_UO!AD610+Produccion_UO!AD611</f>
        <v>0</v>
      </c>
      <c r="AE610" s="21">
        <f>+Produccion_UO!AE610+Produccion_UO!AE611</f>
        <v>0</v>
      </c>
      <c r="AF610" s="21">
        <f>+Produccion_UO!AF610+Produccion_UO!AF611</f>
        <v>0</v>
      </c>
      <c r="AG610" s="21">
        <f>+Produccion_UO!AG610+Produccion_UO!AG611</f>
        <v>0</v>
      </c>
      <c r="AH610" s="21">
        <f>+Produccion_UO!AH610+Produccion_UO!AH611</f>
        <v>0</v>
      </c>
      <c r="AI610" s="21">
        <f>+Produccion_UO!AI610+Produccion_UO!AI611</f>
        <v>0</v>
      </c>
      <c r="AJ610" s="21">
        <f>+Produccion_UO!AJ610+Produccion_UO!AJ611</f>
        <v>0</v>
      </c>
      <c r="AK610" s="21">
        <f>+Produccion_UO!AK610+Produccion_UO!AK611</f>
        <v>0</v>
      </c>
      <c r="AL610" s="21">
        <f>+Produccion_UO!AL610+Produccion_UO!AL611</f>
        <v>0</v>
      </c>
      <c r="AM610" s="21">
        <f>+Produccion_UO!AM610+Produccion_UO!AM611</f>
        <v>0</v>
      </c>
      <c r="AN610" s="21">
        <f>+Produccion_UO!AN610+Produccion_UO!AN611</f>
        <v>0</v>
      </c>
      <c r="AO610" s="21">
        <f>+Produccion_UO!AO610+Produccion_UO!AO611</f>
        <v>0</v>
      </c>
      <c r="AP610" s="21">
        <f>+Produccion_UO!AP610+Produccion_UO!AP611</f>
        <v>0</v>
      </c>
      <c r="AQ610" s="21">
        <f>+Produccion_UO!AQ610+Produccion_UO!AQ611</f>
        <v>0</v>
      </c>
      <c r="AR610" s="21">
        <f>+Produccion_UO!AR610+Produccion_UO!AR611</f>
        <v>0</v>
      </c>
    </row>
    <row r="611" spans="10:44" x14ac:dyDescent="0.25">
      <c r="J611" s="61" t="s">
        <v>73</v>
      </c>
      <c r="K611" s="19" t="s">
        <v>324</v>
      </c>
      <c r="L611" s="163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  <c r="AA611" s="172"/>
      <c r="AB611" s="172"/>
      <c r="AC611" s="172"/>
      <c r="AD611" s="172"/>
      <c r="AE611" s="172"/>
      <c r="AF611" s="172"/>
      <c r="AG611" s="172"/>
      <c r="AH611" s="172"/>
      <c r="AI611" s="172"/>
      <c r="AJ611" s="172"/>
      <c r="AK611" s="172"/>
      <c r="AL611" s="172"/>
      <c r="AM611" s="172"/>
      <c r="AN611" s="172"/>
      <c r="AO611" s="172"/>
      <c r="AP611" s="172"/>
      <c r="AQ611" s="172"/>
      <c r="AR611" s="172"/>
    </row>
    <row r="612" spans="10:44" x14ac:dyDescent="0.25">
      <c r="J612" s="61" t="s">
        <v>74</v>
      </c>
      <c r="K612" s="19" t="s">
        <v>326</v>
      </c>
      <c r="L612" s="163" t="s">
        <v>683</v>
      </c>
      <c r="M612" s="21">
        <f>+Produccion_UO!M612</f>
        <v>111.56796049019354</v>
      </c>
      <c r="N612" s="21">
        <f>+Produccion_UO!N612</f>
        <v>105.42766775293475</v>
      </c>
      <c r="O612" s="21">
        <f>+Produccion_UO!O612</f>
        <v>100.79348455500359</v>
      </c>
      <c r="P612" s="21">
        <f>+Produccion_UO!P612</f>
        <v>96.159301357072337</v>
      </c>
      <c r="Q612" s="21">
        <f>+Produccion_UO!Q612</f>
        <v>91.525118159141144</v>
      </c>
      <c r="R612" s="21">
        <f>+Produccion_UO!R612</f>
        <v>86.890934961209865</v>
      </c>
      <c r="S612" s="21">
        <f>+Produccion_UO!S612</f>
        <v>82.2567517632787</v>
      </c>
      <c r="T612" s="21">
        <f>+Produccion_UO!T612</f>
        <v>9.3712970138361467</v>
      </c>
      <c r="U612" s="21">
        <f>+Produccion_UO!U612</f>
        <v>0</v>
      </c>
      <c r="V612" s="21">
        <f>+Produccion_UO!V612</f>
        <v>0</v>
      </c>
      <c r="W612" s="21">
        <f>+Produccion_UO!W612</f>
        <v>0</v>
      </c>
      <c r="X612" s="21">
        <f>+Produccion_UO!X612</f>
        <v>0</v>
      </c>
      <c r="Y612" s="21">
        <f>+Produccion_UO!Y612</f>
        <v>0</v>
      </c>
      <c r="Z612" s="21">
        <f>+Produccion_UO!Z612</f>
        <v>0</v>
      </c>
      <c r="AA612" s="21">
        <f>+Produccion_UO!AA612</f>
        <v>0</v>
      </c>
      <c r="AB612" s="21">
        <f>+Produccion_UO!AB612</f>
        <v>0</v>
      </c>
      <c r="AC612" s="21">
        <f>+Produccion_UO!AC612</f>
        <v>0</v>
      </c>
      <c r="AD612" s="21">
        <f>+Produccion_UO!AD612</f>
        <v>0</v>
      </c>
      <c r="AE612" s="21">
        <f>+Produccion_UO!AE612</f>
        <v>0</v>
      </c>
      <c r="AF612" s="21">
        <f>+Produccion_UO!AF612</f>
        <v>0</v>
      </c>
      <c r="AG612" s="21">
        <f>+Produccion_UO!AG612</f>
        <v>0</v>
      </c>
      <c r="AH612" s="21">
        <f>+Produccion_UO!AH612</f>
        <v>0</v>
      </c>
      <c r="AI612" s="21">
        <f>+Produccion_UO!AI612</f>
        <v>0</v>
      </c>
      <c r="AJ612" s="21">
        <f>+Produccion_UO!AJ612</f>
        <v>0</v>
      </c>
      <c r="AK612" s="21">
        <f>+Produccion_UO!AK612</f>
        <v>0</v>
      </c>
      <c r="AL612" s="21">
        <f>+Produccion_UO!AL612</f>
        <v>0</v>
      </c>
      <c r="AM612" s="21">
        <f>+Produccion_UO!AM612</f>
        <v>0</v>
      </c>
      <c r="AN612" s="21">
        <f>+Produccion_UO!AN612</f>
        <v>0</v>
      </c>
      <c r="AO612" s="21">
        <f>+Produccion_UO!AO612</f>
        <v>0</v>
      </c>
      <c r="AP612" s="21">
        <f>+Produccion_UO!AP612</f>
        <v>0</v>
      </c>
      <c r="AQ612" s="21">
        <f>+Produccion_UO!AQ612</f>
        <v>0</v>
      </c>
      <c r="AR612" s="21">
        <f>+Produccion_UO!AR612</f>
        <v>0</v>
      </c>
    </row>
    <row r="613" spans="10:44" x14ac:dyDescent="0.25">
      <c r="J613" s="61" t="s">
        <v>75</v>
      </c>
      <c r="K613" s="19" t="s">
        <v>328</v>
      </c>
      <c r="L613" s="163" t="s">
        <v>681</v>
      </c>
      <c r="M613" s="21">
        <f>+Produccion_UO!M613</f>
        <v>477.79748985338847</v>
      </c>
      <c r="N613" s="21">
        <f>+Produccion_UO!N613</f>
        <v>441.7019412224389</v>
      </c>
      <c r="O613" s="21">
        <f>+Produccion_UO!O613</f>
        <v>403.6436314261137</v>
      </c>
      <c r="P613" s="21">
        <f>+Produccion_UO!P613</f>
        <v>365.58532162978963</v>
      </c>
      <c r="Q613" s="21">
        <f>+Produccion_UO!Q613</f>
        <v>327.52701183346437</v>
      </c>
      <c r="R613" s="21">
        <f>+Produccion_UO!R613</f>
        <v>286.73423632465676</v>
      </c>
      <c r="S613" s="21">
        <f>+Produccion_UO!S613</f>
        <v>245.94146081584918</v>
      </c>
      <c r="T613" s="21">
        <f>+Produccion_UO!T613</f>
        <v>217.76611784341119</v>
      </c>
      <c r="U613" s="21">
        <f>+Produccion_UO!U613</f>
        <v>177.3778080125071</v>
      </c>
      <c r="V613" s="21">
        <f>+Produccion_UO!V613</f>
        <v>0</v>
      </c>
      <c r="W613" s="21">
        <f>+Produccion_UO!W613</f>
        <v>0</v>
      </c>
      <c r="X613" s="21">
        <f>+Produccion_UO!X613</f>
        <v>0</v>
      </c>
      <c r="Y613" s="21">
        <f>+Produccion_UO!Y613</f>
        <v>0</v>
      </c>
      <c r="Z613" s="21">
        <f>+Produccion_UO!Z613</f>
        <v>0</v>
      </c>
      <c r="AA613" s="21">
        <f>+Produccion_UO!AA613</f>
        <v>0</v>
      </c>
      <c r="AB613" s="21">
        <f>+Produccion_UO!AB613</f>
        <v>0</v>
      </c>
      <c r="AC613" s="21">
        <f>+Produccion_UO!AC613</f>
        <v>0</v>
      </c>
      <c r="AD613" s="21">
        <f>+Produccion_UO!AD613</f>
        <v>0</v>
      </c>
      <c r="AE613" s="21">
        <f>+Produccion_UO!AE613</f>
        <v>0</v>
      </c>
      <c r="AF613" s="21">
        <f>+Produccion_UO!AF613</f>
        <v>0</v>
      </c>
      <c r="AG613" s="21">
        <f>+Produccion_UO!AG613</f>
        <v>0</v>
      </c>
      <c r="AH613" s="21">
        <f>+Produccion_UO!AH613</f>
        <v>0</v>
      </c>
      <c r="AI613" s="21">
        <f>+Produccion_UO!AI613</f>
        <v>0</v>
      </c>
      <c r="AJ613" s="21">
        <f>+Produccion_UO!AJ613</f>
        <v>0</v>
      </c>
      <c r="AK613" s="21">
        <f>+Produccion_UO!AK613</f>
        <v>0</v>
      </c>
      <c r="AL613" s="21">
        <f>+Produccion_UO!AL613</f>
        <v>0</v>
      </c>
      <c r="AM613" s="21">
        <f>+Produccion_UO!AM613</f>
        <v>0</v>
      </c>
      <c r="AN613" s="21">
        <f>+Produccion_UO!AN613</f>
        <v>0</v>
      </c>
      <c r="AO613" s="21">
        <f>+Produccion_UO!AO613</f>
        <v>0</v>
      </c>
      <c r="AP613" s="21">
        <f>+Produccion_UO!AP613</f>
        <v>0</v>
      </c>
      <c r="AQ613" s="21">
        <f>+Produccion_UO!AQ613</f>
        <v>0</v>
      </c>
      <c r="AR613" s="21">
        <f>+Produccion_UO!AR613</f>
        <v>0</v>
      </c>
    </row>
    <row r="614" spans="10:44" x14ac:dyDescent="0.25">
      <c r="J614" s="61" t="s">
        <v>76</v>
      </c>
      <c r="K614" s="19" t="s">
        <v>330</v>
      </c>
      <c r="L614" s="163" t="s">
        <v>682</v>
      </c>
      <c r="M614" s="21">
        <f>+Produccion_UO!M614</f>
        <v>94.725521700432807</v>
      </c>
      <c r="N614" s="21">
        <f>+Produccion_UO!N614</f>
        <v>87.98086839701611</v>
      </c>
      <c r="O614" s="21">
        <f>+Produccion_UO!O614</f>
        <v>83.722429897287</v>
      </c>
      <c r="P614" s="21">
        <f>+Produccion_UO!P614</f>
        <v>79.463991397557891</v>
      </c>
      <c r="Q614" s="21">
        <f>+Produccion_UO!Q614</f>
        <v>75.205552897828795</v>
      </c>
      <c r="R614" s="21">
        <f>+Produccion_UO!R614</f>
        <v>69.021597248363989</v>
      </c>
      <c r="S614" s="21">
        <f>+Produccion_UO!S614</f>
        <v>62.837641598898998</v>
      </c>
      <c r="T614" s="21">
        <f>+Produccion_UO!T614</f>
        <v>57.687945464133094</v>
      </c>
      <c r="U614" s="21">
        <f>+Produccion_UO!U614</f>
        <v>52.538249329367027</v>
      </c>
      <c r="V614" s="21">
        <f>+Produccion_UO!V614</f>
        <v>47.627195253110635</v>
      </c>
      <c r="W614" s="21">
        <f>+Produccion_UO!W614</f>
        <v>42.716141176854222</v>
      </c>
      <c r="X614" s="21">
        <f>+Produccion_UO!X614</f>
        <v>37.80508710059781</v>
      </c>
      <c r="Y614" s="21">
        <f>+Produccion_UO!Y614</f>
        <v>35.263462713017404</v>
      </c>
      <c r="Z614" s="21">
        <f>+Produccion_UO!Z614</f>
        <v>32.721838325436977</v>
      </c>
      <c r="AA614" s="21">
        <f>+Produccion_UO!AA614</f>
        <v>8.8140193624544505</v>
      </c>
      <c r="AB614" s="21">
        <f>+Produccion_UO!AB614</f>
        <v>0</v>
      </c>
      <c r="AC614" s="21">
        <f>+Produccion_UO!AC614</f>
        <v>0</v>
      </c>
      <c r="AD614" s="21">
        <f>+Produccion_UO!AD614</f>
        <v>0</v>
      </c>
      <c r="AE614" s="21">
        <f>+Produccion_UO!AE614</f>
        <v>0</v>
      </c>
      <c r="AF614" s="21">
        <f>+Produccion_UO!AF614</f>
        <v>0</v>
      </c>
      <c r="AG614" s="21">
        <f>+Produccion_UO!AG614</f>
        <v>0</v>
      </c>
      <c r="AH614" s="21">
        <f>+Produccion_UO!AH614</f>
        <v>0</v>
      </c>
      <c r="AI614" s="21">
        <f>+Produccion_UO!AI614</f>
        <v>0</v>
      </c>
      <c r="AJ614" s="21">
        <f>+Produccion_UO!AJ614</f>
        <v>0</v>
      </c>
      <c r="AK614" s="21">
        <f>+Produccion_UO!AK614</f>
        <v>0</v>
      </c>
      <c r="AL614" s="21">
        <f>+Produccion_UO!AL614</f>
        <v>0</v>
      </c>
      <c r="AM614" s="21">
        <f>+Produccion_UO!AM614</f>
        <v>0</v>
      </c>
      <c r="AN614" s="21">
        <f>+Produccion_UO!AN614</f>
        <v>0</v>
      </c>
      <c r="AO614" s="21">
        <f>+Produccion_UO!AO614</f>
        <v>0</v>
      </c>
      <c r="AP614" s="21">
        <f>+Produccion_UO!AP614</f>
        <v>0</v>
      </c>
      <c r="AQ614" s="21">
        <f>+Produccion_UO!AQ614</f>
        <v>0</v>
      </c>
      <c r="AR614" s="21">
        <f>+Produccion_UO!AR614</f>
        <v>0</v>
      </c>
    </row>
    <row r="615" spans="10:44" x14ac:dyDescent="0.25">
      <c r="J615" s="61" t="s">
        <v>77</v>
      </c>
      <c r="K615" s="19" t="s">
        <v>332</v>
      </c>
      <c r="L615" s="163" t="s">
        <v>680</v>
      </c>
      <c r="M615" s="21">
        <f>+Produccion_UO!M615</f>
        <v>50.710449215691462</v>
      </c>
      <c r="N615" s="21">
        <f>+Produccion_UO!N615</f>
        <v>49.780902130348203</v>
      </c>
      <c r="O615" s="21">
        <f>+Produccion_UO!O615</f>
        <v>26.525699601883002</v>
      </c>
      <c r="P615" s="21">
        <f>+Produccion_UO!P615</f>
        <v>26.541662795616304</v>
      </c>
      <c r="Q615" s="21">
        <f>+Produccion_UO!Q615</f>
        <v>26.5576259893495</v>
      </c>
      <c r="R615" s="21">
        <f>+Produccion_UO!R615</f>
        <v>24.605152516830643</v>
      </c>
      <c r="S615" s="21">
        <f>+Produccion_UO!S615</f>
        <v>22.652679044311789</v>
      </c>
      <c r="T615" s="21">
        <f>+Produccion_UO!T615</f>
        <v>21.046024169056189</v>
      </c>
      <c r="U615" s="21">
        <f>+Produccion_UO!U615</f>
        <v>19.439369293800652</v>
      </c>
      <c r="V615" s="21">
        <f>+Produccion_UO!V615</f>
        <v>18.10762529056375</v>
      </c>
      <c r="W615" s="21">
        <f>+Produccion_UO!W615</f>
        <v>16.77588128732685</v>
      </c>
      <c r="X615" s="21">
        <f>+Produccion_UO!X615</f>
        <v>15.444137284089949</v>
      </c>
      <c r="Y615" s="21">
        <f>+Produccion_UO!Y615</f>
        <v>14.50988675797867</v>
      </c>
      <c r="Z615" s="21">
        <f>+Produccion_UO!Z615</f>
        <v>13.575636231867389</v>
      </c>
      <c r="AA615" s="21">
        <f>+Produccion_UO!AA615</f>
        <v>7.0465174626794305</v>
      </c>
      <c r="AB615" s="21">
        <f>+Produccion_UO!AB615</f>
        <v>0</v>
      </c>
      <c r="AC615" s="21">
        <f>+Produccion_UO!AC615</f>
        <v>0</v>
      </c>
      <c r="AD615" s="21">
        <f>+Produccion_UO!AD615</f>
        <v>0</v>
      </c>
      <c r="AE615" s="21">
        <f>+Produccion_UO!AE615</f>
        <v>0</v>
      </c>
      <c r="AF615" s="21">
        <f>+Produccion_UO!AF615</f>
        <v>0</v>
      </c>
      <c r="AG615" s="21">
        <f>+Produccion_UO!AG615</f>
        <v>0</v>
      </c>
      <c r="AH615" s="21">
        <f>+Produccion_UO!AH615</f>
        <v>0</v>
      </c>
      <c r="AI615" s="21">
        <f>+Produccion_UO!AI615</f>
        <v>0</v>
      </c>
      <c r="AJ615" s="21">
        <f>+Produccion_UO!AJ615</f>
        <v>0</v>
      </c>
      <c r="AK615" s="21">
        <f>+Produccion_UO!AK615</f>
        <v>0</v>
      </c>
      <c r="AL615" s="21">
        <f>+Produccion_UO!AL615</f>
        <v>0</v>
      </c>
      <c r="AM615" s="21">
        <f>+Produccion_UO!AM615</f>
        <v>0</v>
      </c>
      <c r="AN615" s="21">
        <f>+Produccion_UO!AN615</f>
        <v>0</v>
      </c>
      <c r="AO615" s="21">
        <f>+Produccion_UO!AO615</f>
        <v>0</v>
      </c>
      <c r="AP615" s="21">
        <f>+Produccion_UO!AP615</f>
        <v>0</v>
      </c>
      <c r="AQ615" s="21">
        <f>+Produccion_UO!AQ615</f>
        <v>0</v>
      </c>
      <c r="AR615" s="21">
        <f>+Produccion_UO!AR615</f>
        <v>0</v>
      </c>
    </row>
    <row r="616" spans="10:44" x14ac:dyDescent="0.25">
      <c r="J616" s="68"/>
      <c r="K616" s="68"/>
      <c r="L616" s="68"/>
      <c r="M616" s="69">
        <f>+SUM(M609:M615)</f>
        <v>3405.5116630526459</v>
      </c>
      <c r="N616" s="69">
        <f t="shared" ref="N616" si="76">+SUM(N609:N615)</f>
        <v>3294.5481954892712</v>
      </c>
      <c r="O616" s="69">
        <f t="shared" ref="O616:AR616" si="77">+SUM(O609:O615)</f>
        <v>3007.1832645226873</v>
      </c>
      <c r="P616" s="69">
        <f t="shared" si="77"/>
        <v>2904.7773256389828</v>
      </c>
      <c r="Q616" s="69">
        <f t="shared" si="77"/>
        <v>2664.2549626999498</v>
      </c>
      <c r="R616" s="69">
        <f t="shared" si="77"/>
        <v>2294.0749154452997</v>
      </c>
      <c r="S616" s="69">
        <f t="shared" si="77"/>
        <v>2180.3631986176229</v>
      </c>
      <c r="T616" s="69">
        <f t="shared" si="77"/>
        <v>2024.8489726708578</v>
      </c>
      <c r="U616" s="69">
        <f t="shared" si="77"/>
        <v>1630.9026362573065</v>
      </c>
      <c r="V616" s="69">
        <f t="shared" si="77"/>
        <v>1364.2256915247451</v>
      </c>
      <c r="W616" s="69">
        <f t="shared" si="77"/>
        <v>918.64876182759338</v>
      </c>
      <c r="X616" s="69">
        <f t="shared" si="77"/>
        <v>638.73719640986724</v>
      </c>
      <c r="Y616" s="69">
        <f t="shared" si="77"/>
        <v>635.26132149617547</v>
      </c>
      <c r="Z616" s="69">
        <f t="shared" si="77"/>
        <v>539.21206627156914</v>
      </c>
      <c r="AA616" s="69">
        <f t="shared" si="77"/>
        <v>15.860536825133881</v>
      </c>
      <c r="AB616" s="69">
        <f t="shared" si="77"/>
        <v>0</v>
      </c>
      <c r="AC616" s="69">
        <f t="shared" si="77"/>
        <v>0</v>
      </c>
      <c r="AD616" s="69">
        <f t="shared" si="77"/>
        <v>0</v>
      </c>
      <c r="AE616" s="69">
        <f t="shared" si="77"/>
        <v>0</v>
      </c>
      <c r="AF616" s="69">
        <f t="shared" si="77"/>
        <v>0</v>
      </c>
      <c r="AG616" s="69">
        <f t="shared" si="77"/>
        <v>0</v>
      </c>
      <c r="AH616" s="69">
        <f t="shared" si="77"/>
        <v>0</v>
      </c>
      <c r="AI616" s="69">
        <f t="shared" si="77"/>
        <v>0</v>
      </c>
      <c r="AJ616" s="69">
        <f t="shared" si="77"/>
        <v>0</v>
      </c>
      <c r="AK616" s="69">
        <f t="shared" si="77"/>
        <v>0</v>
      </c>
      <c r="AL616" s="69">
        <f t="shared" si="77"/>
        <v>0</v>
      </c>
      <c r="AM616" s="69">
        <f t="shared" si="77"/>
        <v>0</v>
      </c>
      <c r="AN616" s="69">
        <f t="shared" si="77"/>
        <v>0</v>
      </c>
      <c r="AO616" s="69">
        <f t="shared" si="77"/>
        <v>0</v>
      </c>
      <c r="AP616" s="69">
        <f t="shared" si="77"/>
        <v>0</v>
      </c>
      <c r="AQ616" s="69">
        <f t="shared" si="77"/>
        <v>0</v>
      </c>
      <c r="AR616" s="69">
        <f t="shared" si="77"/>
        <v>0</v>
      </c>
    </row>
    <row r="620" spans="10:44" s="101" customFormat="1" ht="18.75" x14ac:dyDescent="0.3">
      <c r="K620" s="104" t="str">
        <f>+Produccion_UO!K620</f>
        <v>11.3 Emisiones por flaring en PRODUCCIÓN</v>
      </c>
      <c r="L620" s="104"/>
    </row>
    <row r="621" spans="10:44" x14ac:dyDescent="0.25">
      <c r="J621" s="106" t="s">
        <v>488</v>
      </c>
      <c r="K621" s="108" t="s">
        <v>389</v>
      </c>
      <c r="L621" s="159"/>
    </row>
    <row r="622" spans="10:44" x14ac:dyDescent="0.25">
      <c r="J622" s="15"/>
      <c r="K622" s="23"/>
      <c r="L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</row>
    <row r="623" spans="10:44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0:44" x14ac:dyDescent="0.25">
      <c r="J624" s="24" t="s">
        <v>148</v>
      </c>
      <c r="K624" s="108" t="s">
        <v>170</v>
      </c>
      <c r="L624" s="165" t="s">
        <v>678</v>
      </c>
      <c r="M624" s="21">
        <f>+Produccion_UO!M624</f>
        <v>5.1631789443809799</v>
      </c>
      <c r="N624" s="21">
        <f>+Produccion_UO!N624</f>
        <v>4.1722718464012196</v>
      </c>
      <c r="O624" s="21">
        <f>+Produccion_UO!O624</f>
        <v>3.2666606249510002</v>
      </c>
      <c r="P624" s="21">
        <f>+Produccion_UO!P624</f>
        <v>3.8148472808078902</v>
      </c>
      <c r="Q624" s="21">
        <f>+Produccion_UO!Q624</f>
        <v>3.6361349980112299</v>
      </c>
      <c r="R624" s="21">
        <f>+Produccion_UO!R624</f>
        <v>0</v>
      </c>
      <c r="S624" s="21">
        <f>+Produccion_UO!S624</f>
        <v>0</v>
      </c>
      <c r="T624" s="21">
        <f>+Produccion_UO!T624</f>
        <v>0</v>
      </c>
      <c r="U624" s="21">
        <f>+Produccion_UO!U624</f>
        <v>0</v>
      </c>
      <c r="V624" s="21">
        <f>+Produccion_UO!V624</f>
        <v>0</v>
      </c>
      <c r="W624" s="21">
        <f>+Produccion_UO!W624</f>
        <v>0</v>
      </c>
      <c r="X624" s="21">
        <f>+Produccion_UO!X624</f>
        <v>0</v>
      </c>
      <c r="Y624" s="21">
        <f>+Produccion_UO!Y624</f>
        <v>0</v>
      </c>
      <c r="Z624" s="21">
        <f>+Produccion_UO!Z624</f>
        <v>0</v>
      </c>
      <c r="AA624" s="21">
        <f>+Produccion_UO!AA624</f>
        <v>0</v>
      </c>
      <c r="AB624" s="21">
        <f>+Produccion_UO!AB624</f>
        <v>0</v>
      </c>
      <c r="AC624" s="21">
        <f>+Produccion_UO!AC624</f>
        <v>0</v>
      </c>
      <c r="AD624" s="21">
        <f>+Produccion_UO!AD624</f>
        <v>0</v>
      </c>
      <c r="AE624" s="21">
        <f>+Produccion_UO!AE624</f>
        <v>0</v>
      </c>
      <c r="AF624" s="21">
        <f>+Produccion_UO!AF624</f>
        <v>0</v>
      </c>
      <c r="AG624" s="21">
        <f>+Produccion_UO!AG624</f>
        <v>0</v>
      </c>
      <c r="AH624" s="21">
        <f>+Produccion_UO!AH624</f>
        <v>0</v>
      </c>
      <c r="AI624" s="21">
        <f>+Produccion_UO!AI624</f>
        <v>0</v>
      </c>
      <c r="AJ624" s="21">
        <f>+Produccion_UO!AJ624</f>
        <v>0</v>
      </c>
      <c r="AK624" s="21">
        <f>+Produccion_UO!AK624</f>
        <v>0</v>
      </c>
      <c r="AL624" s="21">
        <f>+Produccion_UO!AL624</f>
        <v>0</v>
      </c>
      <c r="AM624" s="21">
        <f>+Produccion_UO!AM624</f>
        <v>0</v>
      </c>
      <c r="AN624" s="21">
        <f>+Produccion_UO!AN624</f>
        <v>0</v>
      </c>
      <c r="AO624" s="21">
        <f>+Produccion_UO!AO624</f>
        <v>0</v>
      </c>
      <c r="AP624" s="21">
        <f>+Produccion_UO!AP624</f>
        <v>0</v>
      </c>
      <c r="AQ624" s="21">
        <f>+Produccion_UO!AQ624</f>
        <v>0</v>
      </c>
      <c r="AR624" s="21">
        <f>+Produccion_UO!AR624</f>
        <v>0</v>
      </c>
    </row>
    <row r="625" spans="10:44" x14ac:dyDescent="0.25">
      <c r="J625" s="24" t="s">
        <v>149</v>
      </c>
      <c r="K625" s="108" t="s">
        <v>171</v>
      </c>
      <c r="L625" s="165" t="s">
        <v>679</v>
      </c>
      <c r="M625" s="21">
        <f>+Produccion_UO!M625+Produccion_UO!M626</f>
        <v>232.50638951352369</v>
      </c>
      <c r="N625" s="21">
        <f>+Produccion_UO!N625+Produccion_UO!N626</f>
        <v>244.7668629093412</v>
      </c>
      <c r="O625" s="21">
        <f>+Produccion_UO!O625+Produccion_UO!O626</f>
        <v>222.91784223578492</v>
      </c>
      <c r="P625" s="21">
        <f>+Produccion_UO!P625+Produccion_UO!P626</f>
        <v>218.66245325913462</v>
      </c>
      <c r="Q625" s="21">
        <f>+Produccion_UO!Q625+Produccion_UO!Q626</f>
        <v>185.22995890291821</v>
      </c>
      <c r="R625" s="21">
        <f>+Produccion_UO!R625+Produccion_UO!R626</f>
        <v>140.22097391624149</v>
      </c>
      <c r="S625" s="21">
        <f>+Produccion_UO!S625+Produccion_UO!S626</f>
        <v>135.61729915649909</v>
      </c>
      <c r="T625" s="21">
        <f>+Produccion_UO!T625+Produccion_UO!T626</f>
        <v>131.96662699083728</v>
      </c>
      <c r="U625" s="21">
        <f>+Produccion_UO!U625+Produccion_UO!U626</f>
        <v>51.447165471045473</v>
      </c>
      <c r="V625" s="21">
        <f>+Produccion_UO!V625+Produccion_UO!V626</f>
        <v>47.194472552148511</v>
      </c>
      <c r="W625" s="21">
        <f>+Produccion_UO!W625+Produccion_UO!W626</f>
        <v>29.098311308007641</v>
      </c>
      <c r="X625" s="21">
        <f>+Produccion_UO!X625+Produccion_UO!X626</f>
        <v>24.274826401433302</v>
      </c>
      <c r="Y625" s="21">
        <f>+Produccion_UO!Y625+Produccion_UO!Y626</f>
        <v>24.274826401433302</v>
      </c>
      <c r="Z625" s="21">
        <f>+Produccion_UO!Z625+Produccion_UO!Z626</f>
        <v>17.1893804471691</v>
      </c>
      <c r="AA625" s="21">
        <f>+Produccion_UO!AA625+Produccion_UO!AA626</f>
        <v>0</v>
      </c>
      <c r="AB625" s="21">
        <f>+Produccion_UO!AB625+Produccion_UO!AB626</f>
        <v>0</v>
      </c>
      <c r="AC625" s="21">
        <f>+Produccion_UO!AC625+Produccion_UO!AC626</f>
        <v>0</v>
      </c>
      <c r="AD625" s="21">
        <f>+Produccion_UO!AD625+Produccion_UO!AD626</f>
        <v>0</v>
      </c>
      <c r="AE625" s="21">
        <f>+Produccion_UO!AE625+Produccion_UO!AE626</f>
        <v>0</v>
      </c>
      <c r="AF625" s="21">
        <f>+Produccion_UO!AF625+Produccion_UO!AF626</f>
        <v>0</v>
      </c>
      <c r="AG625" s="21">
        <f>+Produccion_UO!AG625+Produccion_UO!AG626</f>
        <v>0</v>
      </c>
      <c r="AH625" s="21">
        <f>+Produccion_UO!AH625+Produccion_UO!AH626</f>
        <v>0</v>
      </c>
      <c r="AI625" s="21">
        <f>+Produccion_UO!AI625+Produccion_UO!AI626</f>
        <v>0</v>
      </c>
      <c r="AJ625" s="21">
        <f>+Produccion_UO!AJ625+Produccion_UO!AJ626</f>
        <v>0</v>
      </c>
      <c r="AK625" s="21">
        <f>+Produccion_UO!AK625+Produccion_UO!AK626</f>
        <v>0</v>
      </c>
      <c r="AL625" s="21">
        <f>+Produccion_UO!AL625+Produccion_UO!AL626</f>
        <v>0</v>
      </c>
      <c r="AM625" s="21">
        <f>+Produccion_UO!AM625+Produccion_UO!AM626</f>
        <v>0</v>
      </c>
      <c r="AN625" s="21">
        <f>+Produccion_UO!AN625+Produccion_UO!AN626</f>
        <v>0</v>
      </c>
      <c r="AO625" s="21">
        <f>+Produccion_UO!AO625+Produccion_UO!AO626</f>
        <v>0</v>
      </c>
      <c r="AP625" s="21">
        <f>+Produccion_UO!AP625+Produccion_UO!AP626</f>
        <v>0</v>
      </c>
      <c r="AQ625" s="21">
        <f>+Produccion_UO!AQ625+Produccion_UO!AQ626</f>
        <v>0</v>
      </c>
      <c r="AR625" s="21">
        <f>+Produccion_UO!AR625+Produccion_UO!AR626</f>
        <v>0</v>
      </c>
    </row>
    <row r="626" spans="10:44" x14ac:dyDescent="0.25">
      <c r="J626" s="24" t="s">
        <v>151</v>
      </c>
      <c r="K626" s="108" t="s">
        <v>172</v>
      </c>
      <c r="L626" s="165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  <c r="AA626" s="172"/>
      <c r="AB626" s="172"/>
      <c r="AC626" s="172"/>
      <c r="AD626" s="172"/>
      <c r="AE626" s="172"/>
      <c r="AF626" s="172"/>
      <c r="AG626" s="172"/>
      <c r="AH626" s="172"/>
      <c r="AI626" s="172"/>
      <c r="AJ626" s="172"/>
      <c r="AK626" s="172"/>
      <c r="AL626" s="172"/>
      <c r="AM626" s="172"/>
      <c r="AN626" s="172"/>
      <c r="AO626" s="172"/>
      <c r="AP626" s="172"/>
      <c r="AQ626" s="172"/>
      <c r="AR626" s="172"/>
    </row>
    <row r="627" spans="10:44" x14ac:dyDescent="0.25">
      <c r="J627" s="24" t="s">
        <v>152</v>
      </c>
      <c r="K627" s="108" t="s">
        <v>173</v>
      </c>
      <c r="L627" s="165" t="s">
        <v>683</v>
      </c>
      <c r="M627" s="21">
        <f>+Produccion_UO!M627</f>
        <v>91.605878192078194</v>
      </c>
      <c r="N627" s="21">
        <f>+Produccion_UO!N627</f>
        <v>86.564225498225596</v>
      </c>
      <c r="O627" s="21">
        <f>+Produccion_UO!O627</f>
        <v>82.7592045972047</v>
      </c>
      <c r="P627" s="21">
        <f>+Produccion_UO!P627</f>
        <v>78.954183696183705</v>
      </c>
      <c r="Q627" s="21">
        <f>+Produccion_UO!Q627</f>
        <v>75.149162795162795</v>
      </c>
      <c r="R627" s="21">
        <f>+Produccion_UO!R627</f>
        <v>71.344141894141899</v>
      </c>
      <c r="S627" s="21">
        <f>+Produccion_UO!S627</f>
        <v>67.539120993121003</v>
      </c>
      <c r="T627" s="21">
        <f>+Produccion_UO!T627</f>
        <v>7.6945557575798498</v>
      </c>
      <c r="U627" s="21">
        <f>+Produccion_UO!U627</f>
        <v>0</v>
      </c>
      <c r="V627" s="21">
        <f>+Produccion_UO!V627</f>
        <v>0</v>
      </c>
      <c r="W627" s="21">
        <f>+Produccion_UO!W627</f>
        <v>0</v>
      </c>
      <c r="X627" s="21">
        <f>+Produccion_UO!X627</f>
        <v>0</v>
      </c>
      <c r="Y627" s="21">
        <f>+Produccion_UO!Y627</f>
        <v>0</v>
      </c>
      <c r="Z627" s="21">
        <f>+Produccion_UO!Z627</f>
        <v>0</v>
      </c>
      <c r="AA627" s="21">
        <f>+Produccion_UO!AA627</f>
        <v>0</v>
      </c>
      <c r="AB627" s="21">
        <f>+Produccion_UO!AB627</f>
        <v>0</v>
      </c>
      <c r="AC627" s="21">
        <f>+Produccion_UO!AC627</f>
        <v>0</v>
      </c>
      <c r="AD627" s="21">
        <f>+Produccion_UO!AD627</f>
        <v>0</v>
      </c>
      <c r="AE627" s="21">
        <f>+Produccion_UO!AE627</f>
        <v>0</v>
      </c>
      <c r="AF627" s="21">
        <f>+Produccion_UO!AF627</f>
        <v>0</v>
      </c>
      <c r="AG627" s="21">
        <f>+Produccion_UO!AG627</f>
        <v>0</v>
      </c>
      <c r="AH627" s="21">
        <f>+Produccion_UO!AH627</f>
        <v>0</v>
      </c>
      <c r="AI627" s="21">
        <f>+Produccion_UO!AI627</f>
        <v>0</v>
      </c>
      <c r="AJ627" s="21">
        <f>+Produccion_UO!AJ627</f>
        <v>0</v>
      </c>
      <c r="AK627" s="21">
        <f>+Produccion_UO!AK627</f>
        <v>0</v>
      </c>
      <c r="AL627" s="21">
        <f>+Produccion_UO!AL627</f>
        <v>0</v>
      </c>
      <c r="AM627" s="21">
        <f>+Produccion_UO!AM627</f>
        <v>0</v>
      </c>
      <c r="AN627" s="21">
        <f>+Produccion_UO!AN627</f>
        <v>0</v>
      </c>
      <c r="AO627" s="21">
        <f>+Produccion_UO!AO627</f>
        <v>0</v>
      </c>
      <c r="AP627" s="21">
        <f>+Produccion_UO!AP627</f>
        <v>0</v>
      </c>
      <c r="AQ627" s="21">
        <f>+Produccion_UO!AQ627</f>
        <v>0</v>
      </c>
      <c r="AR627" s="21">
        <f>+Produccion_UO!AR627</f>
        <v>0</v>
      </c>
    </row>
    <row r="628" spans="10:44" x14ac:dyDescent="0.25">
      <c r="J628" s="24" t="s">
        <v>153</v>
      </c>
      <c r="K628" s="108" t="s">
        <v>174</v>
      </c>
      <c r="L628" s="165" t="s">
        <v>681</v>
      </c>
      <c r="M628" s="21">
        <f>+Produccion_UO!M628</f>
        <v>42.958828655929999</v>
      </c>
      <c r="N628" s="21">
        <f>+Produccion_UO!N628</f>
        <v>39.958829832401896</v>
      </c>
      <c r="O628" s="21">
        <f>+Produccion_UO!O628</f>
        <v>36.795700611627403</v>
      </c>
      <c r="P628" s="21">
        <f>+Produccion_UO!P628</f>
        <v>33.632571390852902</v>
      </c>
      <c r="Q628" s="21">
        <f>+Produccion_UO!Q628</f>
        <v>30.469442170078398</v>
      </c>
      <c r="R628" s="21">
        <f>+Produccion_UO!R628</f>
        <v>27.079044096728701</v>
      </c>
      <c r="S628" s="21">
        <f>+Produccion_UO!S628</f>
        <v>23.6886460233791</v>
      </c>
      <c r="T628" s="21">
        <f>+Produccion_UO!T628</f>
        <v>21.346916946643599</v>
      </c>
      <c r="U628" s="21">
        <f>+Produccion_UO!U628</f>
        <v>17.679080774036802</v>
      </c>
      <c r="V628" s="21">
        <f>+Produccion_UO!V628</f>
        <v>0</v>
      </c>
      <c r="W628" s="21">
        <f>+Produccion_UO!W628</f>
        <v>0</v>
      </c>
      <c r="X628" s="21">
        <f>+Produccion_UO!X628</f>
        <v>0</v>
      </c>
      <c r="Y628" s="21">
        <f>+Produccion_UO!Y628</f>
        <v>0</v>
      </c>
      <c r="Z628" s="21">
        <f>+Produccion_UO!Z628</f>
        <v>0</v>
      </c>
      <c r="AA628" s="21">
        <f>+Produccion_UO!AA628</f>
        <v>0</v>
      </c>
      <c r="AB628" s="21">
        <f>+Produccion_UO!AB628</f>
        <v>0</v>
      </c>
      <c r="AC628" s="21">
        <f>+Produccion_UO!AC628</f>
        <v>0</v>
      </c>
      <c r="AD628" s="21">
        <f>+Produccion_UO!AD628</f>
        <v>0</v>
      </c>
      <c r="AE628" s="21">
        <f>+Produccion_UO!AE628</f>
        <v>0</v>
      </c>
      <c r="AF628" s="21">
        <f>+Produccion_UO!AF628</f>
        <v>0</v>
      </c>
      <c r="AG628" s="21">
        <f>+Produccion_UO!AG628</f>
        <v>0</v>
      </c>
      <c r="AH628" s="21">
        <f>+Produccion_UO!AH628</f>
        <v>0</v>
      </c>
      <c r="AI628" s="21">
        <f>+Produccion_UO!AI628</f>
        <v>0</v>
      </c>
      <c r="AJ628" s="21">
        <f>+Produccion_UO!AJ628</f>
        <v>0</v>
      </c>
      <c r="AK628" s="21">
        <f>+Produccion_UO!AK628</f>
        <v>0</v>
      </c>
      <c r="AL628" s="21">
        <f>+Produccion_UO!AL628</f>
        <v>0</v>
      </c>
      <c r="AM628" s="21">
        <f>+Produccion_UO!AM628</f>
        <v>0</v>
      </c>
      <c r="AN628" s="21">
        <f>+Produccion_UO!AN628</f>
        <v>0</v>
      </c>
      <c r="AO628" s="21">
        <f>+Produccion_UO!AO628</f>
        <v>0</v>
      </c>
      <c r="AP628" s="21">
        <f>+Produccion_UO!AP628</f>
        <v>0</v>
      </c>
      <c r="AQ628" s="21">
        <f>+Produccion_UO!AQ628</f>
        <v>0</v>
      </c>
      <c r="AR628" s="21">
        <f>+Produccion_UO!AR628</f>
        <v>0</v>
      </c>
    </row>
    <row r="629" spans="10:44" x14ac:dyDescent="0.25">
      <c r="J629" s="24" t="s">
        <v>154</v>
      </c>
      <c r="K629" s="108" t="s">
        <v>175</v>
      </c>
      <c r="L629" s="165" t="s">
        <v>682</v>
      </c>
      <c r="M629" s="21">
        <f>+Produccion_UO!M629</f>
        <v>13.5269625803303</v>
      </c>
      <c r="N629" s="21">
        <f>+Produccion_UO!N629</f>
        <v>12.608318272737099</v>
      </c>
      <c r="O629" s="21">
        <f>+Produccion_UO!O629</f>
        <v>12.028304725557399</v>
      </c>
      <c r="P629" s="21">
        <f>+Produccion_UO!P629</f>
        <v>11.448291178377699</v>
      </c>
      <c r="Q629" s="21">
        <f>+Produccion_UO!Q629</f>
        <v>10.868277631198</v>
      </c>
      <c r="R629" s="21">
        <f>+Produccion_UO!R629</f>
        <v>10.0260022168469</v>
      </c>
      <c r="S629" s="21">
        <f>+Produccion_UO!S629</f>
        <v>9.1837268024957996</v>
      </c>
      <c r="T629" s="21">
        <f>+Produccion_UO!T629</f>
        <v>8.4823209885540898</v>
      </c>
      <c r="U629" s="21">
        <f>+Produccion_UO!U629</f>
        <v>7.7809151746123799</v>
      </c>
      <c r="V629" s="21">
        <f>+Produccion_UO!V629</f>
        <v>7.1120132061227599</v>
      </c>
      <c r="W629" s="21">
        <f>+Produccion_UO!W629</f>
        <v>6.4431112376331399</v>
      </c>
      <c r="X629" s="21">
        <f>+Produccion_UO!X629</f>
        <v>5.7742092691435101</v>
      </c>
      <c r="Y629" s="21">
        <f>+Produccion_UO!Y629</f>
        <v>5.4280315383314504</v>
      </c>
      <c r="Z629" s="21">
        <f>+Produccion_UO!Z629</f>
        <v>5.08185380751938</v>
      </c>
      <c r="AA629" s="21">
        <f>+Produccion_UO!AA629</f>
        <v>1.50894648796959</v>
      </c>
      <c r="AB629" s="21">
        <f>+Produccion_UO!AB629</f>
        <v>0</v>
      </c>
      <c r="AC629" s="21">
        <f>+Produccion_UO!AC629</f>
        <v>0</v>
      </c>
      <c r="AD629" s="21">
        <f>+Produccion_UO!AD629</f>
        <v>0</v>
      </c>
      <c r="AE629" s="21">
        <f>+Produccion_UO!AE629</f>
        <v>0</v>
      </c>
      <c r="AF629" s="21">
        <f>+Produccion_UO!AF629</f>
        <v>0</v>
      </c>
      <c r="AG629" s="21">
        <f>+Produccion_UO!AG629</f>
        <v>0</v>
      </c>
      <c r="AH629" s="21">
        <f>+Produccion_UO!AH629</f>
        <v>0</v>
      </c>
      <c r="AI629" s="21">
        <f>+Produccion_UO!AI629</f>
        <v>0</v>
      </c>
      <c r="AJ629" s="21">
        <f>+Produccion_UO!AJ629</f>
        <v>0</v>
      </c>
      <c r="AK629" s="21">
        <f>+Produccion_UO!AK629</f>
        <v>0</v>
      </c>
      <c r="AL629" s="21">
        <f>+Produccion_UO!AL629</f>
        <v>0</v>
      </c>
      <c r="AM629" s="21">
        <f>+Produccion_UO!AM629</f>
        <v>0</v>
      </c>
      <c r="AN629" s="21">
        <f>+Produccion_UO!AN629</f>
        <v>0</v>
      </c>
      <c r="AO629" s="21">
        <f>+Produccion_UO!AO629</f>
        <v>0</v>
      </c>
      <c r="AP629" s="21">
        <f>+Produccion_UO!AP629</f>
        <v>0</v>
      </c>
      <c r="AQ629" s="21">
        <f>+Produccion_UO!AQ629</f>
        <v>0</v>
      </c>
      <c r="AR629" s="21">
        <f>+Produccion_UO!AR629</f>
        <v>0</v>
      </c>
    </row>
    <row r="630" spans="10:44" x14ac:dyDescent="0.25">
      <c r="J630" s="24" t="s">
        <v>155</v>
      </c>
      <c r="K630" s="108" t="s">
        <v>176</v>
      </c>
      <c r="L630" s="165" t="s">
        <v>680</v>
      </c>
      <c r="M630" s="21">
        <f>+Produccion_UO!M630</f>
        <v>13.701814610340501</v>
      </c>
      <c r="N630" s="21">
        <f>+Produccion_UO!N630</f>
        <v>13.4528609381024</v>
      </c>
      <c r="O630" s="21">
        <f>+Produccion_UO!O630</f>
        <v>13.461247275391001</v>
      </c>
      <c r="P630" s="21">
        <f>+Produccion_UO!P630</f>
        <v>13.469633612679599</v>
      </c>
      <c r="Q630" s="21">
        <f>+Produccion_UO!Q630</f>
        <v>13.4780199499681</v>
      </c>
      <c r="R630" s="21">
        <f>+Produccion_UO!R630</f>
        <v>12.4522790261206</v>
      </c>
      <c r="S630" s="21">
        <f>+Produccion_UO!S630</f>
        <v>11.426538102273099</v>
      </c>
      <c r="T630" s="21">
        <f>+Produccion_UO!T630</f>
        <v>10.582474569915499</v>
      </c>
      <c r="U630" s="21">
        <f>+Produccion_UO!U630</f>
        <v>9.7384110375579507</v>
      </c>
      <c r="V630" s="21">
        <f>+Produccion_UO!V630</f>
        <v>9.0387731969237795</v>
      </c>
      <c r="W630" s="21">
        <f>+Produccion_UO!W630</f>
        <v>8.33913535628961</v>
      </c>
      <c r="X630" s="21">
        <f>+Produccion_UO!X630</f>
        <v>7.6394975156554503</v>
      </c>
      <c r="Y630" s="21">
        <f>+Produccion_UO!Y630</f>
        <v>7.1486847024487696</v>
      </c>
      <c r="Z630" s="21">
        <f>+Produccion_UO!Z630</f>
        <v>6.6578718892420898</v>
      </c>
      <c r="AA630" s="21">
        <f>+Produccion_UO!AA630</f>
        <v>3.2277692975910099</v>
      </c>
      <c r="AB630" s="21">
        <f>+Produccion_UO!AB630</f>
        <v>0</v>
      </c>
      <c r="AC630" s="21">
        <f>+Produccion_UO!AC630</f>
        <v>0</v>
      </c>
      <c r="AD630" s="21">
        <f>+Produccion_UO!AD630</f>
        <v>0</v>
      </c>
      <c r="AE630" s="21">
        <f>+Produccion_UO!AE630</f>
        <v>0</v>
      </c>
      <c r="AF630" s="21">
        <f>+Produccion_UO!AF630</f>
        <v>0</v>
      </c>
      <c r="AG630" s="21">
        <f>+Produccion_UO!AG630</f>
        <v>0</v>
      </c>
      <c r="AH630" s="21">
        <f>+Produccion_UO!AH630</f>
        <v>0</v>
      </c>
      <c r="AI630" s="21">
        <f>+Produccion_UO!AI630</f>
        <v>0</v>
      </c>
      <c r="AJ630" s="21">
        <f>+Produccion_UO!AJ630</f>
        <v>0</v>
      </c>
      <c r="AK630" s="21">
        <f>+Produccion_UO!AK630</f>
        <v>0</v>
      </c>
      <c r="AL630" s="21">
        <f>+Produccion_UO!AL630</f>
        <v>0</v>
      </c>
      <c r="AM630" s="21">
        <f>+Produccion_UO!AM630</f>
        <v>0</v>
      </c>
      <c r="AN630" s="21">
        <f>+Produccion_UO!AN630</f>
        <v>0</v>
      </c>
      <c r="AO630" s="21">
        <f>+Produccion_UO!AO630</f>
        <v>0</v>
      </c>
      <c r="AP630" s="21">
        <f>+Produccion_UO!AP630</f>
        <v>0</v>
      </c>
      <c r="AQ630" s="21">
        <f>+Produccion_UO!AQ630</f>
        <v>0</v>
      </c>
      <c r="AR630" s="21">
        <f>+Produccion_UO!AR630</f>
        <v>0</v>
      </c>
    </row>
    <row r="631" spans="10:44" x14ac:dyDescent="0.25">
      <c r="J631" s="68"/>
      <c r="K631" s="68"/>
      <c r="L631" s="68"/>
      <c r="M631" s="69">
        <f>+SUM(M624:M630)</f>
        <v>399.46305249658366</v>
      </c>
      <c r="N631" s="69">
        <f t="shared" ref="N631" si="78">+SUM(N624:N630)</f>
        <v>401.5233692972094</v>
      </c>
      <c r="O631" s="69">
        <f t="shared" ref="O631:AR631" si="79">+SUM(O624:O630)</f>
        <v>371.22896007051639</v>
      </c>
      <c r="P631" s="69">
        <f t="shared" si="79"/>
        <v>359.98198041803641</v>
      </c>
      <c r="Q631" s="69">
        <f t="shared" si="79"/>
        <v>318.83099644733676</v>
      </c>
      <c r="R631" s="69">
        <f t="shared" si="79"/>
        <v>261.12244115007957</v>
      </c>
      <c r="S631" s="69">
        <f t="shared" si="79"/>
        <v>247.45533107776811</v>
      </c>
      <c r="T631" s="69">
        <f t="shared" si="79"/>
        <v>180.07289525353031</v>
      </c>
      <c r="U631" s="69">
        <f t="shared" si="79"/>
        <v>86.645572457252598</v>
      </c>
      <c r="V631" s="69">
        <f t="shared" si="79"/>
        <v>63.34525895519505</v>
      </c>
      <c r="W631" s="69">
        <f t="shared" si="79"/>
        <v>43.880557901930395</v>
      </c>
      <c r="X631" s="69">
        <f t="shared" si="79"/>
        <v>37.688533186232263</v>
      </c>
      <c r="Y631" s="69">
        <f t="shared" si="79"/>
        <v>36.851542642213523</v>
      </c>
      <c r="Z631" s="69">
        <f t="shared" si="79"/>
        <v>28.929106143930568</v>
      </c>
      <c r="AA631" s="69">
        <f t="shared" si="79"/>
        <v>4.7367157855605999</v>
      </c>
      <c r="AB631" s="69">
        <f t="shared" si="79"/>
        <v>0</v>
      </c>
      <c r="AC631" s="69">
        <f t="shared" si="79"/>
        <v>0</v>
      </c>
      <c r="AD631" s="69">
        <f t="shared" si="79"/>
        <v>0</v>
      </c>
      <c r="AE631" s="69">
        <f t="shared" si="79"/>
        <v>0</v>
      </c>
      <c r="AF631" s="69">
        <f t="shared" si="79"/>
        <v>0</v>
      </c>
      <c r="AG631" s="69">
        <f t="shared" si="79"/>
        <v>0</v>
      </c>
      <c r="AH631" s="69">
        <f t="shared" si="79"/>
        <v>0</v>
      </c>
      <c r="AI631" s="69">
        <f t="shared" si="79"/>
        <v>0</v>
      </c>
      <c r="AJ631" s="69">
        <f t="shared" si="79"/>
        <v>0</v>
      </c>
      <c r="AK631" s="69">
        <f t="shared" si="79"/>
        <v>0</v>
      </c>
      <c r="AL631" s="69">
        <f t="shared" si="79"/>
        <v>0</v>
      </c>
      <c r="AM631" s="69">
        <f t="shared" si="79"/>
        <v>0</v>
      </c>
      <c r="AN631" s="69">
        <f t="shared" si="79"/>
        <v>0</v>
      </c>
      <c r="AO631" s="69">
        <f t="shared" si="79"/>
        <v>0</v>
      </c>
      <c r="AP631" s="69">
        <f t="shared" si="79"/>
        <v>0</v>
      </c>
      <c r="AQ631" s="69">
        <f t="shared" si="79"/>
        <v>0</v>
      </c>
      <c r="AR631" s="69">
        <f t="shared" si="79"/>
        <v>0</v>
      </c>
    </row>
    <row r="633" spans="10:44" ht="18.75" x14ac:dyDescent="0.3">
      <c r="K633" s="34" t="str">
        <f>+Produccion_UO!K633</f>
        <v>11.4 Emisiones por SEPARADOR</v>
      </c>
      <c r="L633" s="34"/>
    </row>
    <row r="634" spans="10:44" x14ac:dyDescent="0.25">
      <c r="J634" s="106" t="s">
        <v>488</v>
      </c>
      <c r="K634" s="108" t="s">
        <v>389</v>
      </c>
      <c r="L634" s="159"/>
    </row>
    <row r="635" spans="10:44" x14ac:dyDescent="0.25">
      <c r="J635" s="15"/>
      <c r="K635" s="23"/>
      <c r="L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</row>
    <row r="636" spans="10:44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0:44" x14ac:dyDescent="0.25">
      <c r="J637" s="24" t="s">
        <v>148</v>
      </c>
      <c r="K637" s="108" t="s">
        <v>272</v>
      </c>
      <c r="L637" s="165" t="s">
        <v>678</v>
      </c>
      <c r="M637" s="21">
        <f>+Produccion_UO!M637</f>
        <v>27.434292776393399</v>
      </c>
      <c r="N637" s="21">
        <f>+Produccion_UO!N637</f>
        <v>22.169157530641801</v>
      </c>
      <c r="O637" s="21">
        <f>+Produccion_UO!O637</f>
        <v>17.3572376536655</v>
      </c>
      <c r="P637" s="21">
        <f>+Produccion_UO!P637</f>
        <v>20.2699999992853</v>
      </c>
      <c r="Q637" s="21">
        <f>+Produccion_UO!Q637</f>
        <v>19.320421233607</v>
      </c>
      <c r="R637" s="21">
        <f>+Produccion_UO!R637</f>
        <v>0</v>
      </c>
      <c r="S637" s="21">
        <f>+Produccion_UO!S637</f>
        <v>0</v>
      </c>
      <c r="T637" s="21">
        <f>+Produccion_UO!T637</f>
        <v>0</v>
      </c>
      <c r="U637" s="21">
        <f>+Produccion_UO!U637</f>
        <v>0</v>
      </c>
      <c r="V637" s="21">
        <f>+Produccion_UO!V637</f>
        <v>0</v>
      </c>
      <c r="W637" s="21">
        <f>+Produccion_UO!W637</f>
        <v>0</v>
      </c>
      <c r="X637" s="21">
        <f>+Produccion_UO!X637</f>
        <v>0</v>
      </c>
      <c r="Y637" s="21">
        <f>+Produccion_UO!Y637</f>
        <v>0</v>
      </c>
      <c r="Z637" s="21">
        <f>+Produccion_UO!Z637</f>
        <v>0</v>
      </c>
      <c r="AA637" s="21">
        <f>+Produccion_UO!AA637</f>
        <v>0</v>
      </c>
      <c r="AB637" s="21">
        <f>+Produccion_UO!AB637</f>
        <v>0</v>
      </c>
      <c r="AC637" s="21">
        <f>+Produccion_UO!AC637</f>
        <v>0</v>
      </c>
      <c r="AD637" s="21">
        <f>+Produccion_UO!AD637</f>
        <v>0</v>
      </c>
      <c r="AE637" s="21">
        <f>+Produccion_UO!AE637</f>
        <v>0</v>
      </c>
      <c r="AF637" s="21">
        <f>+Produccion_UO!AF637</f>
        <v>0</v>
      </c>
      <c r="AG637" s="21">
        <f>+Produccion_UO!AG637</f>
        <v>0</v>
      </c>
      <c r="AH637" s="21">
        <f>+Produccion_UO!AH637</f>
        <v>0</v>
      </c>
      <c r="AI637" s="21">
        <f>+Produccion_UO!AI637</f>
        <v>0</v>
      </c>
      <c r="AJ637" s="21">
        <f>+Produccion_UO!AJ637</f>
        <v>0</v>
      </c>
      <c r="AK637" s="21">
        <f>+Produccion_UO!AK637</f>
        <v>0</v>
      </c>
      <c r="AL637" s="21">
        <f>+Produccion_UO!AL637</f>
        <v>0</v>
      </c>
      <c r="AM637" s="21">
        <f>+Produccion_UO!AM637</f>
        <v>0</v>
      </c>
      <c r="AN637" s="21">
        <f>+Produccion_UO!AN637</f>
        <v>0</v>
      </c>
      <c r="AO637" s="21">
        <f>+Produccion_UO!AO637</f>
        <v>0</v>
      </c>
      <c r="AP637" s="21">
        <f>+Produccion_UO!AP637</f>
        <v>0</v>
      </c>
      <c r="AQ637" s="21">
        <f>+Produccion_UO!AQ637</f>
        <v>0</v>
      </c>
      <c r="AR637" s="21">
        <f>+Produccion_UO!AR637</f>
        <v>0</v>
      </c>
    </row>
    <row r="638" spans="10:44" x14ac:dyDescent="0.25">
      <c r="J638" s="24" t="s">
        <v>149</v>
      </c>
      <c r="K638" s="108" t="s">
        <v>273</v>
      </c>
      <c r="L638" s="165" t="s">
        <v>679</v>
      </c>
      <c r="M638" s="21">
        <f>+Produccion_UO!M638+Produccion_UO!M639</f>
        <v>650.931189000009</v>
      </c>
      <c r="N638" s="21">
        <f>+Produccion_UO!N638+Produccion_UO!N639</f>
        <v>660.32929445770503</v>
      </c>
      <c r="O638" s="21">
        <f>+Produccion_UO!O638+Produccion_UO!O639</f>
        <v>610.41966855119699</v>
      </c>
      <c r="P638" s="21">
        <f>+Produccion_UO!P638+Produccion_UO!P639</f>
        <v>592.00188367548697</v>
      </c>
      <c r="Q638" s="21">
        <f>+Produccion_UO!Q638+Produccion_UO!Q639</f>
        <v>521.35834006039295</v>
      </c>
      <c r="R638" s="21">
        <f>+Produccion_UO!R638+Produccion_UO!R639</f>
        <v>425.75138076389601</v>
      </c>
      <c r="S638" s="21">
        <f>+Produccion_UO!S638+Produccion_UO!S639</f>
        <v>402.46818204097804</v>
      </c>
      <c r="T638" s="21">
        <f>+Produccion_UO!T638+Produccion_UO!T639</f>
        <v>384.00481745914101</v>
      </c>
      <c r="U638" s="21">
        <f>+Produccion_UO!U638+Produccion_UO!U639</f>
        <v>227.9496391873534</v>
      </c>
      <c r="V638" s="21">
        <f>+Produccion_UO!V638+Produccion_UO!V639</f>
        <v>208.40868345294729</v>
      </c>
      <c r="W638" s="21">
        <f>+Produccion_UO!W638+Produccion_UO!W639</f>
        <v>131.40436336491379</v>
      </c>
      <c r="X638" s="21">
        <f>+Produccion_UO!X638+Produccion_UO!X639</f>
        <v>122.770533663965</v>
      </c>
      <c r="Y638" s="21">
        <f>+Produccion_UO!Y638+Produccion_UO!Y639</f>
        <v>122.770533663965</v>
      </c>
      <c r="Z638" s="21">
        <f>+Produccion_UO!Z638+Produccion_UO!Z639</f>
        <v>86.935715870959697</v>
      </c>
      <c r="AA638" s="21">
        <f>+Produccion_UO!AA638+Produccion_UO!AA639</f>
        <v>0</v>
      </c>
      <c r="AB638" s="21">
        <f>+Produccion_UO!AB638+Produccion_UO!AB639</f>
        <v>0</v>
      </c>
      <c r="AC638" s="21">
        <f>+Produccion_UO!AC638+Produccion_UO!AC639</f>
        <v>0</v>
      </c>
      <c r="AD638" s="21">
        <f>+Produccion_UO!AD638+Produccion_UO!AD639</f>
        <v>0</v>
      </c>
      <c r="AE638" s="21">
        <f>+Produccion_UO!AE638+Produccion_UO!AE639</f>
        <v>0</v>
      </c>
      <c r="AF638" s="21">
        <f>+Produccion_UO!AF638+Produccion_UO!AF639</f>
        <v>0</v>
      </c>
      <c r="AG638" s="21">
        <f>+Produccion_UO!AG638+Produccion_UO!AG639</f>
        <v>0</v>
      </c>
      <c r="AH638" s="21">
        <f>+Produccion_UO!AH638+Produccion_UO!AH639</f>
        <v>0</v>
      </c>
      <c r="AI638" s="21">
        <f>+Produccion_UO!AI638+Produccion_UO!AI639</f>
        <v>0</v>
      </c>
      <c r="AJ638" s="21">
        <f>+Produccion_UO!AJ638+Produccion_UO!AJ639</f>
        <v>0</v>
      </c>
      <c r="AK638" s="21">
        <f>+Produccion_UO!AK638+Produccion_UO!AK639</f>
        <v>0</v>
      </c>
      <c r="AL638" s="21">
        <f>+Produccion_UO!AL638+Produccion_UO!AL639</f>
        <v>0</v>
      </c>
      <c r="AM638" s="21">
        <f>+Produccion_UO!AM638+Produccion_UO!AM639</f>
        <v>0</v>
      </c>
      <c r="AN638" s="21">
        <f>+Produccion_UO!AN638+Produccion_UO!AN639</f>
        <v>0</v>
      </c>
      <c r="AO638" s="21">
        <f>+Produccion_UO!AO638+Produccion_UO!AO639</f>
        <v>0</v>
      </c>
      <c r="AP638" s="21">
        <f>+Produccion_UO!AP638+Produccion_UO!AP639</f>
        <v>0</v>
      </c>
      <c r="AQ638" s="21">
        <f>+Produccion_UO!AQ638+Produccion_UO!AQ639</f>
        <v>0</v>
      </c>
      <c r="AR638" s="21">
        <f>+Produccion_UO!AR638+Produccion_UO!AR639</f>
        <v>0</v>
      </c>
    </row>
    <row r="639" spans="10:44" x14ac:dyDescent="0.25">
      <c r="J639" s="24" t="s">
        <v>151</v>
      </c>
      <c r="K639" s="108" t="s">
        <v>274</v>
      </c>
      <c r="L639" s="165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  <c r="AA639" s="172"/>
      <c r="AB639" s="172"/>
      <c r="AC639" s="172"/>
      <c r="AD639" s="172"/>
      <c r="AE639" s="172"/>
      <c r="AF639" s="172"/>
      <c r="AG639" s="172"/>
      <c r="AH639" s="172"/>
      <c r="AI639" s="172"/>
      <c r="AJ639" s="172"/>
      <c r="AK639" s="172"/>
      <c r="AL639" s="172"/>
      <c r="AM639" s="172"/>
      <c r="AN639" s="172"/>
      <c r="AO639" s="172"/>
      <c r="AP639" s="172"/>
      <c r="AQ639" s="172"/>
      <c r="AR639" s="172"/>
    </row>
    <row r="640" spans="10:44" x14ac:dyDescent="0.25">
      <c r="J640" s="24" t="s">
        <v>152</v>
      </c>
      <c r="K640" s="108" t="s">
        <v>275</v>
      </c>
      <c r="L640" s="165" t="s">
        <v>683</v>
      </c>
      <c r="M640" s="21">
        <f>+Produccion_UO!M640</f>
        <v>2.81764544993815</v>
      </c>
      <c r="N640" s="21">
        <f>+Produccion_UO!N640</f>
        <v>2.6625725435552599</v>
      </c>
      <c r="O640" s="21">
        <f>+Produccion_UO!O640</f>
        <v>2.54553638779459</v>
      </c>
      <c r="P640" s="21">
        <f>+Produccion_UO!P640</f>
        <v>2.4285002320339202</v>
      </c>
      <c r="Q640" s="21">
        <f>+Produccion_UO!Q640</f>
        <v>2.3114640762732499</v>
      </c>
      <c r="R640" s="21">
        <f>+Produccion_UO!R640</f>
        <v>2.1944279205125699</v>
      </c>
      <c r="S640" s="21">
        <f>+Produccion_UO!S640</f>
        <v>2.0773917647519</v>
      </c>
      <c r="T640" s="21">
        <f>+Produccion_UO!T640</f>
        <v>0.23667182114864699</v>
      </c>
      <c r="U640" s="21">
        <f>+Produccion_UO!U640</f>
        <v>0</v>
      </c>
      <c r="V640" s="21">
        <f>+Produccion_UO!V640</f>
        <v>0</v>
      </c>
      <c r="W640" s="21">
        <f>+Produccion_UO!W640</f>
        <v>0</v>
      </c>
      <c r="X640" s="21">
        <f>+Produccion_UO!X640</f>
        <v>0</v>
      </c>
      <c r="Y640" s="21">
        <f>+Produccion_UO!Y640</f>
        <v>0</v>
      </c>
      <c r="Z640" s="21">
        <f>+Produccion_UO!Z640</f>
        <v>0</v>
      </c>
      <c r="AA640" s="21">
        <f>+Produccion_UO!AA640</f>
        <v>0</v>
      </c>
      <c r="AB640" s="21">
        <f>+Produccion_UO!AB640</f>
        <v>0</v>
      </c>
      <c r="AC640" s="21">
        <f>+Produccion_UO!AC640</f>
        <v>0</v>
      </c>
      <c r="AD640" s="21">
        <f>+Produccion_UO!AD640</f>
        <v>0</v>
      </c>
      <c r="AE640" s="21">
        <f>+Produccion_UO!AE640</f>
        <v>0</v>
      </c>
      <c r="AF640" s="21">
        <f>+Produccion_UO!AF640</f>
        <v>0</v>
      </c>
      <c r="AG640" s="21">
        <f>+Produccion_UO!AG640</f>
        <v>0</v>
      </c>
      <c r="AH640" s="21">
        <f>+Produccion_UO!AH640</f>
        <v>0</v>
      </c>
      <c r="AI640" s="21">
        <f>+Produccion_UO!AI640</f>
        <v>0</v>
      </c>
      <c r="AJ640" s="21">
        <f>+Produccion_UO!AJ640</f>
        <v>0</v>
      </c>
      <c r="AK640" s="21">
        <f>+Produccion_UO!AK640</f>
        <v>0</v>
      </c>
      <c r="AL640" s="21">
        <f>+Produccion_UO!AL640</f>
        <v>0</v>
      </c>
      <c r="AM640" s="21">
        <f>+Produccion_UO!AM640</f>
        <v>0</v>
      </c>
      <c r="AN640" s="21">
        <f>+Produccion_UO!AN640</f>
        <v>0</v>
      </c>
      <c r="AO640" s="21">
        <f>+Produccion_UO!AO640</f>
        <v>0</v>
      </c>
      <c r="AP640" s="21">
        <f>+Produccion_UO!AP640</f>
        <v>0</v>
      </c>
      <c r="AQ640" s="21">
        <f>+Produccion_UO!AQ640</f>
        <v>0</v>
      </c>
      <c r="AR640" s="21">
        <f>+Produccion_UO!AR640</f>
        <v>0</v>
      </c>
    </row>
    <row r="641" spans="10:44" x14ac:dyDescent="0.25">
      <c r="J641" s="24" t="s">
        <v>153</v>
      </c>
      <c r="K641" s="108" t="s">
        <v>276</v>
      </c>
      <c r="L641" s="165" t="s">
        <v>681</v>
      </c>
      <c r="M641" s="21">
        <f>+Produccion_UO!M641</f>
        <v>82.722394368899998</v>
      </c>
      <c r="N641" s="21">
        <f>+Produccion_UO!N641</f>
        <v>76.945535605506507</v>
      </c>
      <c r="O641" s="21">
        <f>+Produccion_UO!O641</f>
        <v>70.854549630622799</v>
      </c>
      <c r="P641" s="21">
        <f>+Produccion_UO!P641</f>
        <v>64.763563655739205</v>
      </c>
      <c r="Q641" s="21">
        <f>+Produccion_UO!Q641</f>
        <v>58.672577680855497</v>
      </c>
      <c r="R641" s="21">
        <f>+Produccion_UO!R641</f>
        <v>52.143958180135598</v>
      </c>
      <c r="S641" s="21">
        <f>+Produccion_UO!S641</f>
        <v>45.6153386794158</v>
      </c>
      <c r="T641" s="21">
        <f>+Produccion_UO!T641</f>
        <v>41.1060575315907</v>
      </c>
      <c r="U641" s="21">
        <f>+Produccion_UO!U641</f>
        <v>34.043197583033503</v>
      </c>
      <c r="V641" s="21">
        <f>+Produccion_UO!V641</f>
        <v>0</v>
      </c>
      <c r="W641" s="21">
        <f>+Produccion_UO!W641</f>
        <v>0</v>
      </c>
      <c r="X641" s="21">
        <f>+Produccion_UO!X641</f>
        <v>0</v>
      </c>
      <c r="Y641" s="21">
        <f>+Produccion_UO!Y641</f>
        <v>0</v>
      </c>
      <c r="Z641" s="21">
        <f>+Produccion_UO!Z641</f>
        <v>0</v>
      </c>
      <c r="AA641" s="21">
        <f>+Produccion_UO!AA641</f>
        <v>0</v>
      </c>
      <c r="AB641" s="21">
        <f>+Produccion_UO!AB641</f>
        <v>0</v>
      </c>
      <c r="AC641" s="21">
        <f>+Produccion_UO!AC641</f>
        <v>0</v>
      </c>
      <c r="AD641" s="21">
        <f>+Produccion_UO!AD641</f>
        <v>0</v>
      </c>
      <c r="AE641" s="21">
        <f>+Produccion_UO!AE641</f>
        <v>0</v>
      </c>
      <c r="AF641" s="21">
        <f>+Produccion_UO!AF641</f>
        <v>0</v>
      </c>
      <c r="AG641" s="21">
        <f>+Produccion_UO!AG641</f>
        <v>0</v>
      </c>
      <c r="AH641" s="21">
        <f>+Produccion_UO!AH641</f>
        <v>0</v>
      </c>
      <c r="AI641" s="21">
        <f>+Produccion_UO!AI641</f>
        <v>0</v>
      </c>
      <c r="AJ641" s="21">
        <f>+Produccion_UO!AJ641</f>
        <v>0</v>
      </c>
      <c r="AK641" s="21">
        <f>+Produccion_UO!AK641</f>
        <v>0</v>
      </c>
      <c r="AL641" s="21">
        <f>+Produccion_UO!AL641</f>
        <v>0</v>
      </c>
      <c r="AM641" s="21">
        <f>+Produccion_UO!AM641</f>
        <v>0</v>
      </c>
      <c r="AN641" s="21">
        <f>+Produccion_UO!AN641</f>
        <v>0</v>
      </c>
      <c r="AO641" s="21">
        <f>+Produccion_UO!AO641</f>
        <v>0</v>
      </c>
      <c r="AP641" s="21">
        <f>+Produccion_UO!AP641</f>
        <v>0</v>
      </c>
      <c r="AQ641" s="21">
        <f>+Produccion_UO!AQ641</f>
        <v>0</v>
      </c>
      <c r="AR641" s="21">
        <f>+Produccion_UO!AR641</f>
        <v>0</v>
      </c>
    </row>
    <row r="642" spans="10:44" x14ac:dyDescent="0.25">
      <c r="J642" s="24" t="s">
        <v>154</v>
      </c>
      <c r="K642" s="108" t="s">
        <v>277</v>
      </c>
      <c r="L642" s="165" t="s">
        <v>682</v>
      </c>
      <c r="M642" s="21">
        <f>+Produccion_UO!M642</f>
        <v>14.9315892800564</v>
      </c>
      <c r="N642" s="21">
        <f>+Produccion_UO!N642</f>
        <v>13.9175538368454</v>
      </c>
      <c r="O642" s="21">
        <f>+Produccion_UO!O642</f>
        <v>13.2773122444018</v>
      </c>
      <c r="P642" s="21">
        <f>+Produccion_UO!P642</f>
        <v>12.637070651958201</v>
      </c>
      <c r="Q642" s="21">
        <f>+Produccion_UO!Q642</f>
        <v>11.996829059514599</v>
      </c>
      <c r="R642" s="21">
        <f>+Produccion_UO!R642</f>
        <v>11.067092581492</v>
      </c>
      <c r="S642" s="21">
        <f>+Produccion_UO!S642</f>
        <v>10.137356103469299</v>
      </c>
      <c r="T642" s="21">
        <f>+Produccion_UO!T642</f>
        <v>9.3631169887955004</v>
      </c>
      <c r="U642" s="21">
        <f>+Produccion_UO!U642</f>
        <v>8.5888778741216498</v>
      </c>
      <c r="V642" s="21">
        <f>+Produccion_UO!V642</f>
        <v>7.8505177727466702</v>
      </c>
      <c r="W642" s="21">
        <f>+Produccion_UO!W642</f>
        <v>7.1121576713716799</v>
      </c>
      <c r="X642" s="21">
        <f>+Produccion_UO!X642</f>
        <v>6.3737975699967002</v>
      </c>
      <c r="Y642" s="21">
        <f>+Produccion_UO!Y642</f>
        <v>5.9916730787303498</v>
      </c>
      <c r="Z642" s="21">
        <f>+Produccion_UO!Z642</f>
        <v>5.6095485874640003</v>
      </c>
      <c r="AA642" s="21">
        <f>+Produccion_UO!AA642</f>
        <v>1.66563403056264</v>
      </c>
      <c r="AB642" s="21">
        <f>+Produccion_UO!AB642</f>
        <v>0</v>
      </c>
      <c r="AC642" s="21">
        <f>+Produccion_UO!AC642</f>
        <v>0</v>
      </c>
      <c r="AD642" s="21">
        <f>+Produccion_UO!AD642</f>
        <v>0</v>
      </c>
      <c r="AE642" s="21">
        <f>+Produccion_UO!AE642</f>
        <v>0</v>
      </c>
      <c r="AF642" s="21">
        <f>+Produccion_UO!AF642</f>
        <v>0</v>
      </c>
      <c r="AG642" s="21">
        <f>+Produccion_UO!AG642</f>
        <v>0</v>
      </c>
      <c r="AH642" s="21">
        <f>+Produccion_UO!AH642</f>
        <v>0</v>
      </c>
      <c r="AI642" s="21">
        <f>+Produccion_UO!AI642</f>
        <v>0</v>
      </c>
      <c r="AJ642" s="21">
        <f>+Produccion_UO!AJ642</f>
        <v>0</v>
      </c>
      <c r="AK642" s="21">
        <f>+Produccion_UO!AK642</f>
        <v>0</v>
      </c>
      <c r="AL642" s="21">
        <f>+Produccion_UO!AL642</f>
        <v>0</v>
      </c>
      <c r="AM642" s="21">
        <f>+Produccion_UO!AM642</f>
        <v>0</v>
      </c>
      <c r="AN642" s="21">
        <f>+Produccion_UO!AN642</f>
        <v>0</v>
      </c>
      <c r="AO642" s="21">
        <f>+Produccion_UO!AO642</f>
        <v>0</v>
      </c>
      <c r="AP642" s="21">
        <f>+Produccion_UO!AP642</f>
        <v>0</v>
      </c>
      <c r="AQ642" s="21">
        <f>+Produccion_UO!AQ642</f>
        <v>0</v>
      </c>
      <c r="AR642" s="21">
        <f>+Produccion_UO!AR642</f>
        <v>0</v>
      </c>
    </row>
    <row r="643" spans="10:44" x14ac:dyDescent="0.25">
      <c r="J643" s="24" t="s">
        <v>155</v>
      </c>
      <c r="K643" s="108" t="s">
        <v>278</v>
      </c>
      <c r="L643" s="165" t="s">
        <v>680</v>
      </c>
      <c r="M643" s="21">
        <f>+Produccion_UO!M643</f>
        <v>5.5223447636222396</v>
      </c>
      <c r="N643" s="21">
        <f>+Produccion_UO!N643</f>
        <v>5.4220071041686797</v>
      </c>
      <c r="O643" s="21">
        <f>+Produccion_UO!O643</f>
        <v>5.4253871123740502</v>
      </c>
      <c r="P643" s="21">
        <f>+Produccion_UO!P643</f>
        <v>5.4287671205794297</v>
      </c>
      <c r="Q643" s="21">
        <f>+Produccion_UO!Q643</f>
        <v>5.4321471287848002</v>
      </c>
      <c r="R643" s="21">
        <f>+Produccion_UO!R643</f>
        <v>5.0187350968217199</v>
      </c>
      <c r="S643" s="21">
        <f>+Produccion_UO!S643</f>
        <v>4.6053230648586396</v>
      </c>
      <c r="T643" s="21">
        <f>+Produccion_UO!T643</f>
        <v>4.26513383002826</v>
      </c>
      <c r="U643" s="21">
        <f>+Produccion_UO!U643</f>
        <v>3.9249445951978799</v>
      </c>
      <c r="V643" s="21">
        <f>+Produccion_UO!V643</f>
        <v>3.64296432648645</v>
      </c>
      <c r="W643" s="21">
        <f>+Produccion_UO!W643</f>
        <v>3.3609840577750201</v>
      </c>
      <c r="X643" s="21">
        <f>+Produccion_UO!X643</f>
        <v>3.07900378906358</v>
      </c>
      <c r="Y643" s="21">
        <f>+Produccion_UO!Y643</f>
        <v>2.8811878321256499</v>
      </c>
      <c r="Z643" s="21">
        <f>+Produccion_UO!Z643</f>
        <v>2.6833718751877198</v>
      </c>
      <c r="AA643" s="21">
        <f>+Produccion_UO!AA643</f>
        <v>1.3009119876195301</v>
      </c>
      <c r="AB643" s="21">
        <f>+Produccion_UO!AB643</f>
        <v>0</v>
      </c>
      <c r="AC643" s="21">
        <f>+Produccion_UO!AC643</f>
        <v>0</v>
      </c>
      <c r="AD643" s="21">
        <f>+Produccion_UO!AD643</f>
        <v>0</v>
      </c>
      <c r="AE643" s="21">
        <f>+Produccion_UO!AE643</f>
        <v>0</v>
      </c>
      <c r="AF643" s="21">
        <f>+Produccion_UO!AF643</f>
        <v>0</v>
      </c>
      <c r="AG643" s="21">
        <f>+Produccion_UO!AG643</f>
        <v>0</v>
      </c>
      <c r="AH643" s="21">
        <f>+Produccion_UO!AH643</f>
        <v>0</v>
      </c>
      <c r="AI643" s="21">
        <f>+Produccion_UO!AI643</f>
        <v>0</v>
      </c>
      <c r="AJ643" s="21">
        <f>+Produccion_UO!AJ643</f>
        <v>0</v>
      </c>
      <c r="AK643" s="21">
        <f>+Produccion_UO!AK643</f>
        <v>0</v>
      </c>
      <c r="AL643" s="21">
        <f>+Produccion_UO!AL643</f>
        <v>0</v>
      </c>
      <c r="AM643" s="21">
        <f>+Produccion_UO!AM643</f>
        <v>0</v>
      </c>
      <c r="AN643" s="21">
        <f>+Produccion_UO!AN643</f>
        <v>0</v>
      </c>
      <c r="AO643" s="21">
        <f>+Produccion_UO!AO643</f>
        <v>0</v>
      </c>
      <c r="AP643" s="21">
        <f>+Produccion_UO!AP643</f>
        <v>0</v>
      </c>
      <c r="AQ643" s="21">
        <f>+Produccion_UO!AQ643</f>
        <v>0</v>
      </c>
      <c r="AR643" s="21">
        <f>+Produccion_UO!AR643</f>
        <v>0</v>
      </c>
    </row>
    <row r="644" spans="10:44" x14ac:dyDescent="0.25">
      <c r="J644" s="68"/>
      <c r="K644" s="68"/>
      <c r="L644" s="68"/>
      <c r="M644" s="69">
        <f>+SUM(M637:M643)</f>
        <v>784.35945563891914</v>
      </c>
      <c r="N644" s="69">
        <f t="shared" ref="N644" si="80">+SUM(N637:N643)</f>
        <v>781.44612107842261</v>
      </c>
      <c r="O644" s="69">
        <f t="shared" ref="O644:AR644" si="81">+SUM(O637:O643)</f>
        <v>719.87969158005592</v>
      </c>
      <c r="P644" s="69">
        <f t="shared" si="81"/>
        <v>697.52978533508303</v>
      </c>
      <c r="Q644" s="69">
        <f t="shared" si="81"/>
        <v>619.09177923942821</v>
      </c>
      <c r="R644" s="69">
        <f t="shared" si="81"/>
        <v>496.17559454285788</v>
      </c>
      <c r="S644" s="69">
        <f t="shared" si="81"/>
        <v>464.90359165347365</v>
      </c>
      <c r="T644" s="69">
        <f t="shared" si="81"/>
        <v>438.97579763070416</v>
      </c>
      <c r="U644" s="69">
        <f t="shared" si="81"/>
        <v>274.50665923970644</v>
      </c>
      <c r="V644" s="69">
        <f t="shared" si="81"/>
        <v>219.90216555218043</v>
      </c>
      <c r="W644" s="69">
        <f t="shared" si="81"/>
        <v>141.8775050940605</v>
      </c>
      <c r="X644" s="69">
        <f t="shared" si="81"/>
        <v>132.2233350230253</v>
      </c>
      <c r="Y644" s="69">
        <f t="shared" si="81"/>
        <v>131.643394574821</v>
      </c>
      <c r="Z644" s="69">
        <f t="shared" si="81"/>
        <v>95.228636333611419</v>
      </c>
      <c r="AA644" s="69">
        <f t="shared" si="81"/>
        <v>2.9665460181821701</v>
      </c>
      <c r="AB644" s="69">
        <f t="shared" si="81"/>
        <v>0</v>
      </c>
      <c r="AC644" s="69">
        <f t="shared" si="81"/>
        <v>0</v>
      </c>
      <c r="AD644" s="69">
        <f t="shared" si="81"/>
        <v>0</v>
      </c>
      <c r="AE644" s="69">
        <f t="shared" si="81"/>
        <v>0</v>
      </c>
      <c r="AF644" s="69">
        <f t="shared" si="81"/>
        <v>0</v>
      </c>
      <c r="AG644" s="69">
        <f t="shared" si="81"/>
        <v>0</v>
      </c>
      <c r="AH644" s="69">
        <f t="shared" si="81"/>
        <v>0</v>
      </c>
      <c r="AI644" s="69">
        <f t="shared" si="81"/>
        <v>0</v>
      </c>
      <c r="AJ644" s="69">
        <f t="shared" si="81"/>
        <v>0</v>
      </c>
      <c r="AK644" s="69">
        <f t="shared" si="81"/>
        <v>0</v>
      </c>
      <c r="AL644" s="69">
        <f t="shared" si="81"/>
        <v>0</v>
      </c>
      <c r="AM644" s="69">
        <f t="shared" si="81"/>
        <v>0</v>
      </c>
      <c r="AN644" s="69">
        <f t="shared" si="81"/>
        <v>0</v>
      </c>
      <c r="AO644" s="69">
        <f t="shared" si="81"/>
        <v>0</v>
      </c>
      <c r="AP644" s="69">
        <f t="shared" si="81"/>
        <v>0</v>
      </c>
      <c r="AQ644" s="69">
        <f t="shared" si="81"/>
        <v>0</v>
      </c>
      <c r="AR644" s="69">
        <f t="shared" si="81"/>
        <v>0</v>
      </c>
    </row>
    <row r="646" spans="10:44" s="90" customFormat="1" ht="18.75" x14ac:dyDescent="0.3">
      <c r="K646" s="92" t="str">
        <f>+Produccion_UO!K646</f>
        <v>11.5 Emisiones por AUTOGENERACIÓN EN PRODUCCIÓN</v>
      </c>
      <c r="L646" s="92"/>
    </row>
    <row r="647" spans="10:44" x14ac:dyDescent="0.25">
      <c r="J647" s="106" t="s">
        <v>488</v>
      </c>
      <c r="K647" s="41" t="s">
        <v>26</v>
      </c>
      <c r="L647" s="154"/>
    </row>
    <row r="648" spans="10:44" x14ac:dyDescent="0.25">
      <c r="J648" s="15"/>
      <c r="K648" s="23"/>
      <c r="L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</row>
    <row r="649" spans="10:44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0:44" x14ac:dyDescent="0.25">
      <c r="J650" s="61" t="s">
        <v>148</v>
      </c>
      <c r="K650" s="19" t="s">
        <v>320</v>
      </c>
      <c r="L650" s="163" t="s">
        <v>678</v>
      </c>
      <c r="M650" s="21">
        <f>+Produccion_UO!M650</f>
        <v>115.324269547087</v>
      </c>
      <c r="N650" s="21">
        <f>+Produccion_UO!N650</f>
        <v>93.191463674088297</v>
      </c>
      <c r="O650" s="21">
        <f>+Produccion_UO!O650</f>
        <v>72.963818315979793</v>
      </c>
      <c r="P650" s="21">
        <f>+Produccion_UO!P650</f>
        <v>85.208062868254501</v>
      </c>
      <c r="Q650" s="21">
        <f>+Produccion_UO!Q650</f>
        <v>81.216362465337596</v>
      </c>
      <c r="R650" s="21">
        <f>+Produccion_UO!R650</f>
        <v>0</v>
      </c>
      <c r="S650" s="21">
        <f>+Produccion_UO!S650</f>
        <v>0</v>
      </c>
      <c r="T650" s="21">
        <f>+Produccion_UO!T650</f>
        <v>0</v>
      </c>
      <c r="U650" s="21">
        <f>+Produccion_UO!U650</f>
        <v>0</v>
      </c>
      <c r="V650" s="21">
        <f>+Produccion_UO!V650</f>
        <v>0</v>
      </c>
      <c r="W650" s="21">
        <f>+Produccion_UO!W650</f>
        <v>0</v>
      </c>
      <c r="X650" s="21">
        <f>+Produccion_UO!X650</f>
        <v>0</v>
      </c>
      <c r="Y650" s="21">
        <f>+Produccion_UO!Y650</f>
        <v>0</v>
      </c>
      <c r="Z650" s="21">
        <f>+Produccion_UO!Z650</f>
        <v>0</v>
      </c>
      <c r="AA650" s="21">
        <f>+Produccion_UO!AA650</f>
        <v>0</v>
      </c>
      <c r="AB650" s="21">
        <f>+Produccion_UO!AB650</f>
        <v>0</v>
      </c>
      <c r="AC650" s="21">
        <f>+Produccion_UO!AC650</f>
        <v>0</v>
      </c>
      <c r="AD650" s="21">
        <f>+Produccion_UO!AD650</f>
        <v>0</v>
      </c>
      <c r="AE650" s="21">
        <f>+Produccion_UO!AE650</f>
        <v>0</v>
      </c>
      <c r="AF650" s="21">
        <f>+Produccion_UO!AF650</f>
        <v>0</v>
      </c>
      <c r="AG650" s="21">
        <f>+Produccion_UO!AG650</f>
        <v>0</v>
      </c>
      <c r="AH650" s="21">
        <f>+Produccion_UO!AH650</f>
        <v>0</v>
      </c>
      <c r="AI650" s="21">
        <f>+Produccion_UO!AI650</f>
        <v>0</v>
      </c>
      <c r="AJ650" s="21">
        <f>+Produccion_UO!AJ650</f>
        <v>0</v>
      </c>
      <c r="AK650" s="21">
        <f>+Produccion_UO!AK650</f>
        <v>0</v>
      </c>
      <c r="AL650" s="21">
        <f>+Produccion_UO!AL650</f>
        <v>0</v>
      </c>
      <c r="AM650" s="21">
        <f>+Produccion_UO!AM650</f>
        <v>0</v>
      </c>
      <c r="AN650" s="21">
        <f>+Produccion_UO!AN650</f>
        <v>0</v>
      </c>
      <c r="AO650" s="21">
        <f>+Produccion_UO!AO650</f>
        <v>0</v>
      </c>
      <c r="AP650" s="21">
        <f>+Produccion_UO!AP650</f>
        <v>0</v>
      </c>
      <c r="AQ650" s="21">
        <f>+Produccion_UO!AQ650</f>
        <v>0</v>
      </c>
      <c r="AR650" s="21">
        <f>+Produccion_UO!AR650</f>
        <v>0</v>
      </c>
    </row>
    <row r="651" spans="10:44" x14ac:dyDescent="0.25">
      <c r="J651" s="61" t="s">
        <v>149</v>
      </c>
      <c r="K651" s="19" t="s">
        <v>322</v>
      </c>
      <c r="L651" s="163" t="s">
        <v>679</v>
      </c>
      <c r="M651" s="21">
        <f>+Produccion_UO!M651+Produccion_UO!M652</f>
        <v>1329.230149729492</v>
      </c>
      <c r="N651" s="21">
        <f>+Produccion_UO!N651+Produccion_UO!N652</f>
        <v>1274.2451429662497</v>
      </c>
      <c r="O651" s="21">
        <f>+Produccion_UO!O651+Produccion_UO!O652</f>
        <v>1174.7501178214191</v>
      </c>
      <c r="P651" s="21">
        <f>+Produccion_UO!P651+Produccion_UO!P652</f>
        <v>1137.695097681647</v>
      </c>
      <c r="Q651" s="21">
        <f>+Produccion_UO!Q651+Produccion_UO!Q652</f>
        <v>1089.5320280527289</v>
      </c>
      <c r="R651" s="21">
        <f>+Produccion_UO!R651+Produccion_UO!R652</f>
        <v>1089.5320280527289</v>
      </c>
      <c r="S651" s="21">
        <f>+Produccion_UO!S651+Produccion_UO!S652</f>
        <v>1089.5320280527289</v>
      </c>
      <c r="T651" s="21">
        <f>+Produccion_UO!T651+Produccion_UO!T652</f>
        <v>1089.5320280527289</v>
      </c>
      <c r="U651" s="21">
        <f>+Produccion_UO!U651+Produccion_UO!U652</f>
        <v>1089.5320280527289</v>
      </c>
      <c r="V651" s="21">
        <f>+Produccion_UO!V651+Produccion_UO!V652</f>
        <v>1042.8877149759751</v>
      </c>
      <c r="W651" s="21">
        <f>+Produccion_UO!W651+Produccion_UO!W652</f>
        <v>698.65406469049094</v>
      </c>
      <c r="X651" s="21">
        <f>+Produccion_UO!X651+Produccion_UO!X652</f>
        <v>338.51440085262902</v>
      </c>
      <c r="Y651" s="21">
        <f>+Produccion_UO!Y651+Produccion_UO!Y652</f>
        <v>338.51440085262902</v>
      </c>
      <c r="Z651" s="21">
        <f>+Produccion_UO!Z651+Produccion_UO!Z652</f>
        <v>338.51440085262902</v>
      </c>
      <c r="AA651" s="21">
        <f>+Produccion_UO!AA651+Produccion_UO!AA652</f>
        <v>0</v>
      </c>
      <c r="AB651" s="21">
        <f>+Produccion_UO!AB651+Produccion_UO!AB652</f>
        <v>0</v>
      </c>
      <c r="AC651" s="21">
        <f>+Produccion_UO!AC651+Produccion_UO!AC652</f>
        <v>0</v>
      </c>
      <c r="AD651" s="21">
        <f>+Produccion_UO!AD651+Produccion_UO!AD652</f>
        <v>0</v>
      </c>
      <c r="AE651" s="21">
        <f>+Produccion_UO!AE651+Produccion_UO!AE652</f>
        <v>0</v>
      </c>
      <c r="AF651" s="21">
        <f>+Produccion_UO!AF651+Produccion_UO!AF652</f>
        <v>0</v>
      </c>
      <c r="AG651" s="21">
        <f>+Produccion_UO!AG651+Produccion_UO!AG652</f>
        <v>0</v>
      </c>
      <c r="AH651" s="21">
        <f>+Produccion_UO!AH651+Produccion_UO!AH652</f>
        <v>0</v>
      </c>
      <c r="AI651" s="21">
        <f>+Produccion_UO!AI651+Produccion_UO!AI652</f>
        <v>0</v>
      </c>
      <c r="AJ651" s="21">
        <f>+Produccion_UO!AJ651+Produccion_UO!AJ652</f>
        <v>0</v>
      </c>
      <c r="AK651" s="21">
        <f>+Produccion_UO!AK651+Produccion_UO!AK652</f>
        <v>0</v>
      </c>
      <c r="AL651" s="21">
        <f>+Produccion_UO!AL651+Produccion_UO!AL652</f>
        <v>0</v>
      </c>
      <c r="AM651" s="21">
        <f>+Produccion_UO!AM651+Produccion_UO!AM652</f>
        <v>0</v>
      </c>
      <c r="AN651" s="21">
        <f>+Produccion_UO!AN651+Produccion_UO!AN652</f>
        <v>0</v>
      </c>
      <c r="AO651" s="21">
        <f>+Produccion_UO!AO651+Produccion_UO!AO652</f>
        <v>0</v>
      </c>
      <c r="AP651" s="21">
        <f>+Produccion_UO!AP651+Produccion_UO!AP652</f>
        <v>0</v>
      </c>
      <c r="AQ651" s="21">
        <f>+Produccion_UO!AQ651+Produccion_UO!AQ652</f>
        <v>0</v>
      </c>
      <c r="AR651" s="21">
        <f>+Produccion_UO!AR651+Produccion_UO!AR652</f>
        <v>0</v>
      </c>
    </row>
    <row r="652" spans="10:44" x14ac:dyDescent="0.25">
      <c r="J652" s="61" t="s">
        <v>151</v>
      </c>
      <c r="K652" s="19" t="s">
        <v>324</v>
      </c>
      <c r="L652" s="163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  <c r="AA652" s="172"/>
      <c r="AB652" s="172"/>
      <c r="AC652" s="172"/>
      <c r="AD652" s="172"/>
      <c r="AE652" s="172"/>
      <c r="AF652" s="172"/>
      <c r="AG652" s="172"/>
      <c r="AH652" s="172"/>
      <c r="AI652" s="172"/>
      <c r="AJ652" s="172"/>
      <c r="AK652" s="172"/>
      <c r="AL652" s="172"/>
      <c r="AM652" s="172"/>
      <c r="AN652" s="172"/>
      <c r="AO652" s="172"/>
      <c r="AP652" s="172"/>
      <c r="AQ652" s="172"/>
      <c r="AR652" s="172"/>
    </row>
    <row r="653" spans="10:44" x14ac:dyDescent="0.25">
      <c r="J653" s="61" t="s">
        <v>152</v>
      </c>
      <c r="K653" s="19" t="s">
        <v>326</v>
      </c>
      <c r="L653" s="163" t="s">
        <v>683</v>
      </c>
      <c r="M653" s="21">
        <f>+Produccion_UO!M653</f>
        <v>17.1444368481772</v>
      </c>
      <c r="N653" s="21">
        <f>+Produccion_UO!N653</f>
        <v>16.200869711153899</v>
      </c>
      <c r="O653" s="21">
        <f>+Produccion_UO!O653</f>
        <v>15.488743570004299</v>
      </c>
      <c r="P653" s="21">
        <f>+Produccion_UO!P653</f>
        <v>14.776617428854699</v>
      </c>
      <c r="Q653" s="21">
        <f>+Produccion_UO!Q653</f>
        <v>14.064491287705099</v>
      </c>
      <c r="R653" s="21">
        <f>+Produccion_UO!R653</f>
        <v>13.3523651465554</v>
      </c>
      <c r="S653" s="21">
        <f>+Produccion_UO!S653</f>
        <v>12.6402390054058</v>
      </c>
      <c r="T653" s="21">
        <f>+Produccion_UO!T653</f>
        <v>1.44006943510765</v>
      </c>
      <c r="U653" s="21">
        <f>+Produccion_UO!U653</f>
        <v>0</v>
      </c>
      <c r="V653" s="21">
        <f>+Produccion_UO!V653</f>
        <v>0</v>
      </c>
      <c r="W653" s="21">
        <f>+Produccion_UO!W653</f>
        <v>0</v>
      </c>
      <c r="X653" s="21">
        <f>+Produccion_UO!X653</f>
        <v>0</v>
      </c>
      <c r="Y653" s="21">
        <f>+Produccion_UO!Y653</f>
        <v>0</v>
      </c>
      <c r="Z653" s="21">
        <f>+Produccion_UO!Z653</f>
        <v>0</v>
      </c>
      <c r="AA653" s="21">
        <f>+Produccion_UO!AA653</f>
        <v>0</v>
      </c>
      <c r="AB653" s="21">
        <f>+Produccion_UO!AB653</f>
        <v>0</v>
      </c>
      <c r="AC653" s="21">
        <f>+Produccion_UO!AC653</f>
        <v>0</v>
      </c>
      <c r="AD653" s="21">
        <f>+Produccion_UO!AD653</f>
        <v>0</v>
      </c>
      <c r="AE653" s="21">
        <f>+Produccion_UO!AE653</f>
        <v>0</v>
      </c>
      <c r="AF653" s="21">
        <f>+Produccion_UO!AF653</f>
        <v>0</v>
      </c>
      <c r="AG653" s="21">
        <f>+Produccion_UO!AG653</f>
        <v>0</v>
      </c>
      <c r="AH653" s="21">
        <f>+Produccion_UO!AH653</f>
        <v>0</v>
      </c>
      <c r="AI653" s="21">
        <f>+Produccion_UO!AI653</f>
        <v>0</v>
      </c>
      <c r="AJ653" s="21">
        <f>+Produccion_UO!AJ653</f>
        <v>0</v>
      </c>
      <c r="AK653" s="21">
        <f>+Produccion_UO!AK653</f>
        <v>0</v>
      </c>
      <c r="AL653" s="21">
        <f>+Produccion_UO!AL653</f>
        <v>0</v>
      </c>
      <c r="AM653" s="21">
        <f>+Produccion_UO!AM653</f>
        <v>0</v>
      </c>
      <c r="AN653" s="21">
        <f>+Produccion_UO!AN653</f>
        <v>0</v>
      </c>
      <c r="AO653" s="21">
        <f>+Produccion_UO!AO653</f>
        <v>0</v>
      </c>
      <c r="AP653" s="21">
        <f>+Produccion_UO!AP653</f>
        <v>0</v>
      </c>
      <c r="AQ653" s="21">
        <f>+Produccion_UO!AQ653</f>
        <v>0</v>
      </c>
      <c r="AR653" s="21">
        <f>+Produccion_UO!AR653</f>
        <v>0</v>
      </c>
    </row>
    <row r="654" spans="10:44" x14ac:dyDescent="0.25">
      <c r="J654" s="61" t="s">
        <v>153</v>
      </c>
      <c r="K654" s="19" t="s">
        <v>328</v>
      </c>
      <c r="L654" s="163" t="s">
        <v>681</v>
      </c>
      <c r="M654" s="21">
        <f>+Produccion_UO!M654</f>
        <v>352.11626682855848</v>
      </c>
      <c r="N654" s="21">
        <f>+Produccion_UO!N654</f>
        <v>324.79757578453052</v>
      </c>
      <c r="O654" s="21">
        <f>+Produccion_UO!O654</f>
        <v>295.99338118386351</v>
      </c>
      <c r="P654" s="21">
        <f>+Produccion_UO!P654</f>
        <v>267.18918658319751</v>
      </c>
      <c r="Q654" s="21">
        <f>+Produccion_UO!Q654</f>
        <v>238.38499198253049</v>
      </c>
      <c r="R654" s="21">
        <f>+Produccion_UO!R654</f>
        <v>207.5112340477925</v>
      </c>
      <c r="S654" s="21">
        <f>+Produccion_UO!S654</f>
        <v>176.63747611305428</v>
      </c>
      <c r="T654" s="21">
        <f>+Produccion_UO!T654</f>
        <v>155.3131433651769</v>
      </c>
      <c r="U654" s="21">
        <f>+Produccion_UO!U654</f>
        <v>125.65552965543679</v>
      </c>
      <c r="V654" s="21">
        <f>+Produccion_UO!V654</f>
        <v>0</v>
      </c>
      <c r="W654" s="21">
        <f>+Produccion_UO!W654</f>
        <v>0</v>
      </c>
      <c r="X654" s="21">
        <f>+Produccion_UO!X654</f>
        <v>0</v>
      </c>
      <c r="Y654" s="21">
        <f>+Produccion_UO!Y654</f>
        <v>0</v>
      </c>
      <c r="Z654" s="21">
        <f>+Produccion_UO!Z654</f>
        <v>0</v>
      </c>
      <c r="AA654" s="21">
        <f>+Produccion_UO!AA654</f>
        <v>0</v>
      </c>
      <c r="AB654" s="21">
        <f>+Produccion_UO!AB654</f>
        <v>0</v>
      </c>
      <c r="AC654" s="21">
        <f>+Produccion_UO!AC654</f>
        <v>0</v>
      </c>
      <c r="AD654" s="21">
        <f>+Produccion_UO!AD654</f>
        <v>0</v>
      </c>
      <c r="AE654" s="21">
        <f>+Produccion_UO!AE654</f>
        <v>0</v>
      </c>
      <c r="AF654" s="21">
        <f>+Produccion_UO!AF654</f>
        <v>0</v>
      </c>
      <c r="AG654" s="21">
        <f>+Produccion_UO!AG654</f>
        <v>0</v>
      </c>
      <c r="AH654" s="21">
        <f>+Produccion_UO!AH654</f>
        <v>0</v>
      </c>
      <c r="AI654" s="21">
        <f>+Produccion_UO!AI654</f>
        <v>0</v>
      </c>
      <c r="AJ654" s="21">
        <f>+Produccion_UO!AJ654</f>
        <v>0</v>
      </c>
      <c r="AK654" s="21">
        <f>+Produccion_UO!AK654</f>
        <v>0</v>
      </c>
      <c r="AL654" s="21">
        <f>+Produccion_UO!AL654</f>
        <v>0</v>
      </c>
      <c r="AM654" s="21">
        <f>+Produccion_UO!AM654</f>
        <v>0</v>
      </c>
      <c r="AN654" s="21">
        <f>+Produccion_UO!AN654</f>
        <v>0</v>
      </c>
      <c r="AO654" s="21">
        <f>+Produccion_UO!AO654</f>
        <v>0</v>
      </c>
      <c r="AP654" s="21">
        <f>+Produccion_UO!AP654</f>
        <v>0</v>
      </c>
      <c r="AQ654" s="21">
        <f>+Produccion_UO!AQ654</f>
        <v>0</v>
      </c>
      <c r="AR654" s="21">
        <f>+Produccion_UO!AR654</f>
        <v>0</v>
      </c>
    </row>
    <row r="655" spans="10:44" x14ac:dyDescent="0.25">
      <c r="J655" s="61" t="s">
        <v>154</v>
      </c>
      <c r="K655" s="19" t="s">
        <v>330</v>
      </c>
      <c r="L655" s="163" t="s">
        <v>682</v>
      </c>
      <c r="M655" s="21">
        <f>+Produccion_UO!M655</f>
        <v>66.266969840046102</v>
      </c>
      <c r="N655" s="21">
        <f>+Produccion_UO!N655</f>
        <v>61.454996287433602</v>
      </c>
      <c r="O655" s="21">
        <f>+Produccion_UO!O655</f>
        <v>58.416812927327797</v>
      </c>
      <c r="P655" s="21">
        <f>+Produccion_UO!P655</f>
        <v>55.378629567221992</v>
      </c>
      <c r="Q655" s="21">
        <f>+Produccion_UO!Q655</f>
        <v>52.340446207116202</v>
      </c>
      <c r="R655" s="21">
        <f>+Produccion_UO!R655</f>
        <v>47.928502450025093</v>
      </c>
      <c r="S655" s="21">
        <f>+Produccion_UO!S655</f>
        <v>43.516558692933899</v>
      </c>
      <c r="T655" s="21">
        <f>+Produccion_UO!T655</f>
        <v>39.842507486783504</v>
      </c>
      <c r="U655" s="21">
        <f>+Produccion_UO!U655</f>
        <v>36.168456280632995</v>
      </c>
      <c r="V655" s="21">
        <f>+Produccion_UO!V655</f>
        <v>32.664664274241204</v>
      </c>
      <c r="W655" s="21">
        <f>+Produccion_UO!W655</f>
        <v>29.160872267849399</v>
      </c>
      <c r="X655" s="21">
        <f>+Produccion_UO!X655</f>
        <v>25.657080261457601</v>
      </c>
      <c r="Y655" s="21">
        <f>+Produccion_UO!Y655</f>
        <v>23.8437580959556</v>
      </c>
      <c r="Z655" s="21">
        <f>+Produccion_UO!Z655</f>
        <v>22.030435930453599</v>
      </c>
      <c r="AA655" s="21">
        <f>+Produccion_UO!AA655</f>
        <v>5.6394388439222203</v>
      </c>
      <c r="AB655" s="21">
        <f>+Produccion_UO!AB655</f>
        <v>0</v>
      </c>
      <c r="AC655" s="21">
        <f>+Produccion_UO!AC655</f>
        <v>0</v>
      </c>
      <c r="AD655" s="21">
        <f>+Produccion_UO!AD655</f>
        <v>0</v>
      </c>
      <c r="AE655" s="21">
        <f>+Produccion_UO!AE655</f>
        <v>0</v>
      </c>
      <c r="AF655" s="21">
        <f>+Produccion_UO!AF655</f>
        <v>0</v>
      </c>
      <c r="AG655" s="21">
        <f>+Produccion_UO!AG655</f>
        <v>0</v>
      </c>
      <c r="AH655" s="21">
        <f>+Produccion_UO!AH655</f>
        <v>0</v>
      </c>
      <c r="AI655" s="21">
        <f>+Produccion_UO!AI655</f>
        <v>0</v>
      </c>
      <c r="AJ655" s="21">
        <f>+Produccion_UO!AJ655</f>
        <v>0</v>
      </c>
      <c r="AK655" s="21">
        <f>+Produccion_UO!AK655</f>
        <v>0</v>
      </c>
      <c r="AL655" s="21">
        <f>+Produccion_UO!AL655</f>
        <v>0</v>
      </c>
      <c r="AM655" s="21">
        <f>+Produccion_UO!AM655</f>
        <v>0</v>
      </c>
      <c r="AN655" s="21">
        <f>+Produccion_UO!AN655</f>
        <v>0</v>
      </c>
      <c r="AO655" s="21">
        <f>+Produccion_UO!AO655</f>
        <v>0</v>
      </c>
      <c r="AP655" s="21">
        <f>+Produccion_UO!AP655</f>
        <v>0</v>
      </c>
      <c r="AQ655" s="21">
        <f>+Produccion_UO!AQ655</f>
        <v>0</v>
      </c>
      <c r="AR655" s="21">
        <f>+Produccion_UO!AR655</f>
        <v>0</v>
      </c>
    </row>
    <row r="656" spans="10:44" x14ac:dyDescent="0.25">
      <c r="J656" s="61" t="s">
        <v>155</v>
      </c>
      <c r="K656" s="19" t="s">
        <v>332</v>
      </c>
      <c r="L656" s="163" t="s">
        <v>680</v>
      </c>
      <c r="M656" s="21">
        <f>+Produccion_UO!M656</f>
        <v>31.48628984172872</v>
      </c>
      <c r="N656" s="21">
        <f>+Produccion_UO!N656</f>
        <v>30.906034088077121</v>
      </c>
      <c r="O656" s="21">
        <f>+Produccion_UO!O656</f>
        <v>1.2722265164603199</v>
      </c>
      <c r="P656" s="21">
        <f>+Produccion_UO!P656</f>
        <v>1.2722265164603199</v>
      </c>
      <c r="Q656" s="21">
        <f>+Produccion_UO!Q656</f>
        <v>1.2722265164603199</v>
      </c>
      <c r="R656" s="21">
        <f>+Produccion_UO!R656</f>
        <v>1.2722265164603199</v>
      </c>
      <c r="S656" s="21">
        <f>+Produccion_UO!S656</f>
        <v>1.2722265164603199</v>
      </c>
      <c r="T656" s="21">
        <f>+Produccion_UO!T656</f>
        <v>1.2722265164603199</v>
      </c>
      <c r="U656" s="21">
        <f>+Produccion_UO!U656</f>
        <v>1.2722265164603199</v>
      </c>
      <c r="V656" s="21">
        <f>+Produccion_UO!V656</f>
        <v>1.2722265164603199</v>
      </c>
      <c r="W656" s="21">
        <f>+Produccion_UO!W656</f>
        <v>1.2722265164603199</v>
      </c>
      <c r="X656" s="21">
        <f>+Produccion_UO!X656</f>
        <v>1.2722265164603199</v>
      </c>
      <c r="Y656" s="21">
        <f>+Produccion_UO!Y656</f>
        <v>1.2722265164603199</v>
      </c>
      <c r="Z656" s="21">
        <f>+Produccion_UO!Z656</f>
        <v>1.2722265164603199</v>
      </c>
      <c r="AA656" s="21">
        <f>+Produccion_UO!AA656</f>
        <v>1.2722265164603199</v>
      </c>
      <c r="AB656" s="21">
        <f>+Produccion_UO!AB656</f>
        <v>0</v>
      </c>
      <c r="AC656" s="21">
        <f>+Produccion_UO!AC656</f>
        <v>0</v>
      </c>
      <c r="AD656" s="21">
        <f>+Produccion_UO!AD656</f>
        <v>0</v>
      </c>
      <c r="AE656" s="21">
        <f>+Produccion_UO!AE656</f>
        <v>0</v>
      </c>
      <c r="AF656" s="21">
        <f>+Produccion_UO!AF656</f>
        <v>0</v>
      </c>
      <c r="AG656" s="21">
        <f>+Produccion_UO!AG656</f>
        <v>0</v>
      </c>
      <c r="AH656" s="21">
        <f>+Produccion_UO!AH656</f>
        <v>0</v>
      </c>
      <c r="AI656" s="21">
        <f>+Produccion_UO!AI656</f>
        <v>0</v>
      </c>
      <c r="AJ656" s="21">
        <f>+Produccion_UO!AJ656</f>
        <v>0</v>
      </c>
      <c r="AK656" s="21">
        <f>+Produccion_UO!AK656</f>
        <v>0</v>
      </c>
      <c r="AL656" s="21">
        <f>+Produccion_UO!AL656</f>
        <v>0</v>
      </c>
      <c r="AM656" s="21">
        <f>+Produccion_UO!AM656</f>
        <v>0</v>
      </c>
      <c r="AN656" s="21">
        <f>+Produccion_UO!AN656</f>
        <v>0</v>
      </c>
      <c r="AO656" s="21">
        <f>+Produccion_UO!AO656</f>
        <v>0</v>
      </c>
      <c r="AP656" s="21">
        <f>+Produccion_UO!AP656</f>
        <v>0</v>
      </c>
      <c r="AQ656" s="21">
        <f>+Produccion_UO!AQ656</f>
        <v>0</v>
      </c>
      <c r="AR656" s="21">
        <f>+Produccion_UO!AR656</f>
        <v>0</v>
      </c>
    </row>
    <row r="657" spans="10:44" x14ac:dyDescent="0.25">
      <c r="J657" s="68"/>
      <c r="K657" s="68"/>
      <c r="L657" s="68"/>
      <c r="M657" s="69">
        <f>+SUM(M650:M656)</f>
        <v>1911.5683826350896</v>
      </c>
      <c r="N657" s="69">
        <f t="shared" ref="N657" si="82">+SUM(N650:N656)</f>
        <v>1800.7960825115333</v>
      </c>
      <c r="O657" s="69">
        <f t="shared" ref="O657:AR657" si="83">+SUM(O650:O656)</f>
        <v>1618.8851003350546</v>
      </c>
      <c r="P657" s="69">
        <f t="shared" si="83"/>
        <v>1561.5198206456362</v>
      </c>
      <c r="Q657" s="69">
        <f t="shared" si="83"/>
        <v>1476.8105465118786</v>
      </c>
      <c r="R657" s="69">
        <f t="shared" si="83"/>
        <v>1359.5963562135621</v>
      </c>
      <c r="S657" s="69">
        <f t="shared" si="83"/>
        <v>1323.598528380583</v>
      </c>
      <c r="T657" s="69">
        <f t="shared" si="83"/>
        <v>1287.3999748562574</v>
      </c>
      <c r="U657" s="69">
        <f t="shared" si="83"/>
        <v>1252.6282405052589</v>
      </c>
      <c r="V657" s="69">
        <f t="shared" si="83"/>
        <v>1076.8246057666765</v>
      </c>
      <c r="W657" s="69">
        <f t="shared" si="83"/>
        <v>729.08716347480072</v>
      </c>
      <c r="X657" s="69">
        <f t="shared" si="83"/>
        <v>365.44370763054695</v>
      </c>
      <c r="Y657" s="69">
        <f t="shared" si="83"/>
        <v>363.63038546504492</v>
      </c>
      <c r="Z657" s="69">
        <f t="shared" si="83"/>
        <v>361.81706329954295</v>
      </c>
      <c r="AA657" s="69">
        <f t="shared" si="83"/>
        <v>6.91166536038254</v>
      </c>
      <c r="AB657" s="69">
        <f t="shared" si="83"/>
        <v>0</v>
      </c>
      <c r="AC657" s="69">
        <f t="shared" si="83"/>
        <v>0</v>
      </c>
      <c r="AD657" s="69">
        <f t="shared" si="83"/>
        <v>0</v>
      </c>
      <c r="AE657" s="69">
        <f t="shared" si="83"/>
        <v>0</v>
      </c>
      <c r="AF657" s="69">
        <f t="shared" si="83"/>
        <v>0</v>
      </c>
      <c r="AG657" s="69">
        <f t="shared" si="83"/>
        <v>0</v>
      </c>
      <c r="AH657" s="69">
        <f t="shared" si="83"/>
        <v>0</v>
      </c>
      <c r="AI657" s="69">
        <f t="shared" si="83"/>
        <v>0</v>
      </c>
      <c r="AJ657" s="69">
        <f t="shared" si="83"/>
        <v>0</v>
      </c>
      <c r="AK657" s="69">
        <f t="shared" si="83"/>
        <v>0</v>
      </c>
      <c r="AL657" s="69">
        <f t="shared" si="83"/>
        <v>0</v>
      </c>
      <c r="AM657" s="69">
        <f t="shared" si="83"/>
        <v>0</v>
      </c>
      <c r="AN657" s="69">
        <f t="shared" si="83"/>
        <v>0</v>
      </c>
      <c r="AO657" s="69">
        <f t="shared" si="83"/>
        <v>0</v>
      </c>
      <c r="AP657" s="69">
        <f t="shared" si="83"/>
        <v>0</v>
      </c>
      <c r="AQ657" s="69">
        <f t="shared" si="83"/>
        <v>0</v>
      </c>
      <c r="AR657" s="69">
        <f t="shared" si="83"/>
        <v>0</v>
      </c>
    </row>
    <row r="658" spans="10:44" x14ac:dyDescent="0.25"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</row>
    <row r="659" spans="10:44" ht="18.75" x14ac:dyDescent="0.3">
      <c r="K659" s="34" t="str">
        <f>+Produccion_UO!K659</f>
        <v>11.5.1 Emisiones por AUTOGENERACION por GAS en PRODUCCIÓN</v>
      </c>
      <c r="L659" s="34"/>
    </row>
    <row r="660" spans="10:44" x14ac:dyDescent="0.25">
      <c r="J660" s="106" t="s">
        <v>488</v>
      </c>
      <c r="K660" s="108" t="s">
        <v>389</v>
      </c>
      <c r="L660" s="159"/>
    </row>
    <row r="661" spans="10:44" x14ac:dyDescent="0.25">
      <c r="J661" s="15"/>
      <c r="K661" s="23"/>
      <c r="L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</row>
    <row r="662" spans="10:44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0:44" x14ac:dyDescent="0.25">
      <c r="J663" s="24" t="s">
        <v>148</v>
      </c>
      <c r="K663" s="108" t="s">
        <v>210</v>
      </c>
      <c r="L663" s="165" t="s">
        <v>678</v>
      </c>
      <c r="M663" s="21">
        <f>+Produccion_UO!M663</f>
        <v>115.324269547087</v>
      </c>
      <c r="N663" s="21">
        <f>+Produccion_UO!N663</f>
        <v>93.191463674088297</v>
      </c>
      <c r="O663" s="21">
        <f>+Produccion_UO!O663</f>
        <v>72.963818315979793</v>
      </c>
      <c r="P663" s="21">
        <f>+Produccion_UO!P663</f>
        <v>85.208062868254501</v>
      </c>
      <c r="Q663" s="21">
        <f>+Produccion_UO!Q663</f>
        <v>81.216362465337596</v>
      </c>
      <c r="R663" s="21">
        <f>+Produccion_UO!R663</f>
        <v>0</v>
      </c>
      <c r="S663" s="21">
        <f>+Produccion_UO!S663</f>
        <v>0</v>
      </c>
      <c r="T663" s="21">
        <f>+Produccion_UO!T663</f>
        <v>0</v>
      </c>
      <c r="U663" s="21">
        <f>+Produccion_UO!U663</f>
        <v>0</v>
      </c>
      <c r="V663" s="21">
        <f>+Produccion_UO!V663</f>
        <v>0</v>
      </c>
      <c r="W663" s="21">
        <f>+Produccion_UO!W663</f>
        <v>0</v>
      </c>
      <c r="X663" s="21">
        <f>+Produccion_UO!X663</f>
        <v>0</v>
      </c>
      <c r="Y663" s="21">
        <f>+Produccion_UO!Y663</f>
        <v>0</v>
      </c>
      <c r="Z663" s="21">
        <f>+Produccion_UO!Z663</f>
        <v>0</v>
      </c>
      <c r="AA663" s="21">
        <f>+Produccion_UO!AA663</f>
        <v>0</v>
      </c>
      <c r="AB663" s="21">
        <f>+Produccion_UO!AB663</f>
        <v>0</v>
      </c>
      <c r="AC663" s="21">
        <f>+Produccion_UO!AC663</f>
        <v>0</v>
      </c>
      <c r="AD663" s="21">
        <f>+Produccion_UO!AD663</f>
        <v>0</v>
      </c>
      <c r="AE663" s="21">
        <f>+Produccion_UO!AE663</f>
        <v>0</v>
      </c>
      <c r="AF663" s="21">
        <f>+Produccion_UO!AF663</f>
        <v>0</v>
      </c>
      <c r="AG663" s="21">
        <f>+Produccion_UO!AG663</f>
        <v>0</v>
      </c>
      <c r="AH663" s="21">
        <f>+Produccion_UO!AH663</f>
        <v>0</v>
      </c>
      <c r="AI663" s="21">
        <f>+Produccion_UO!AI663</f>
        <v>0</v>
      </c>
      <c r="AJ663" s="21">
        <f>+Produccion_UO!AJ663</f>
        <v>0</v>
      </c>
      <c r="AK663" s="21">
        <f>+Produccion_UO!AK663</f>
        <v>0</v>
      </c>
      <c r="AL663" s="21">
        <f>+Produccion_UO!AL663</f>
        <v>0</v>
      </c>
      <c r="AM663" s="21">
        <f>+Produccion_UO!AM663</f>
        <v>0</v>
      </c>
      <c r="AN663" s="21">
        <f>+Produccion_UO!AN663</f>
        <v>0</v>
      </c>
      <c r="AO663" s="21">
        <f>+Produccion_UO!AO663</f>
        <v>0</v>
      </c>
      <c r="AP663" s="21">
        <f>+Produccion_UO!AP663</f>
        <v>0</v>
      </c>
      <c r="AQ663" s="21">
        <f>+Produccion_UO!AQ663</f>
        <v>0</v>
      </c>
      <c r="AR663" s="21">
        <f>+Produccion_UO!AR663</f>
        <v>0</v>
      </c>
    </row>
    <row r="664" spans="10:44" x14ac:dyDescent="0.25">
      <c r="J664" s="24" t="s">
        <v>149</v>
      </c>
      <c r="K664" s="108" t="s">
        <v>211</v>
      </c>
      <c r="L664" s="165" t="s">
        <v>679</v>
      </c>
      <c r="M664" s="21">
        <f>+Produccion_UO!M664+Produccion_UO!M665</f>
        <v>751.01762720010004</v>
      </c>
      <c r="N664" s="21">
        <f>+Produccion_UO!N664+Produccion_UO!N665</f>
        <v>751.01762720010004</v>
      </c>
      <c r="O664" s="21">
        <f>+Produccion_UO!O664+Produccion_UO!O665</f>
        <v>751.01762720010004</v>
      </c>
      <c r="P664" s="21">
        <f>+Produccion_UO!P664+Produccion_UO!P665</f>
        <v>751.01762720010004</v>
      </c>
      <c r="Q664" s="21">
        <f>+Produccion_UO!Q664+Produccion_UO!Q665</f>
        <v>751.01762720010004</v>
      </c>
      <c r="R664" s="21">
        <f>+Produccion_UO!R664+Produccion_UO!R665</f>
        <v>751.01762720010004</v>
      </c>
      <c r="S664" s="21">
        <f>+Produccion_UO!S664+Produccion_UO!S665</f>
        <v>751.01762720010004</v>
      </c>
      <c r="T664" s="21">
        <f>+Produccion_UO!T664+Produccion_UO!T665</f>
        <v>751.01762720010004</v>
      </c>
      <c r="U664" s="21">
        <f>+Produccion_UO!U664+Produccion_UO!U665</f>
        <v>751.01762720010004</v>
      </c>
      <c r="V664" s="21">
        <f>+Produccion_UO!V664+Produccion_UO!V665</f>
        <v>704.37331412334595</v>
      </c>
      <c r="W664" s="21">
        <f>+Produccion_UO!W664+Produccion_UO!W665</f>
        <v>360.13966383786197</v>
      </c>
      <c r="X664" s="21">
        <f>+Produccion_UO!X664+Produccion_UO!X665</f>
        <v>0</v>
      </c>
      <c r="Y664" s="21">
        <f>+Produccion_UO!Y664+Produccion_UO!Y665</f>
        <v>0</v>
      </c>
      <c r="Z664" s="21">
        <f>+Produccion_UO!Z664+Produccion_UO!Z665</f>
        <v>0</v>
      </c>
      <c r="AA664" s="21">
        <f>+Produccion_UO!AA664+Produccion_UO!AA665</f>
        <v>0</v>
      </c>
      <c r="AB664" s="21">
        <f>+Produccion_UO!AB664+Produccion_UO!AB665</f>
        <v>0</v>
      </c>
      <c r="AC664" s="21">
        <f>+Produccion_UO!AC664+Produccion_UO!AC665</f>
        <v>0</v>
      </c>
      <c r="AD664" s="21">
        <f>+Produccion_UO!AD664+Produccion_UO!AD665</f>
        <v>0</v>
      </c>
      <c r="AE664" s="21">
        <f>+Produccion_UO!AE664+Produccion_UO!AE665</f>
        <v>0</v>
      </c>
      <c r="AF664" s="21">
        <f>+Produccion_UO!AF664+Produccion_UO!AF665</f>
        <v>0</v>
      </c>
      <c r="AG664" s="21">
        <f>+Produccion_UO!AG664+Produccion_UO!AG665</f>
        <v>0</v>
      </c>
      <c r="AH664" s="21">
        <f>+Produccion_UO!AH664+Produccion_UO!AH665</f>
        <v>0</v>
      </c>
      <c r="AI664" s="21">
        <f>+Produccion_UO!AI664+Produccion_UO!AI665</f>
        <v>0</v>
      </c>
      <c r="AJ664" s="21">
        <f>+Produccion_UO!AJ664+Produccion_UO!AJ665</f>
        <v>0</v>
      </c>
      <c r="AK664" s="21">
        <f>+Produccion_UO!AK664+Produccion_UO!AK665</f>
        <v>0</v>
      </c>
      <c r="AL664" s="21">
        <f>+Produccion_UO!AL664+Produccion_UO!AL665</f>
        <v>0</v>
      </c>
      <c r="AM664" s="21">
        <f>+Produccion_UO!AM664+Produccion_UO!AM665</f>
        <v>0</v>
      </c>
      <c r="AN664" s="21">
        <f>+Produccion_UO!AN664+Produccion_UO!AN665</f>
        <v>0</v>
      </c>
      <c r="AO664" s="21">
        <f>+Produccion_UO!AO664+Produccion_UO!AO665</f>
        <v>0</v>
      </c>
      <c r="AP664" s="21">
        <f>+Produccion_UO!AP664+Produccion_UO!AP665</f>
        <v>0</v>
      </c>
      <c r="AQ664" s="21">
        <f>+Produccion_UO!AQ664+Produccion_UO!AQ665</f>
        <v>0</v>
      </c>
      <c r="AR664" s="21">
        <f>+Produccion_UO!AR664+Produccion_UO!AR665</f>
        <v>0</v>
      </c>
    </row>
    <row r="665" spans="10:44" x14ac:dyDescent="0.25">
      <c r="J665" s="109"/>
      <c r="K665" s="108"/>
      <c r="L665" s="165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  <c r="AA665" s="172"/>
      <c r="AB665" s="172"/>
      <c r="AC665" s="172"/>
      <c r="AD665" s="172"/>
      <c r="AE665" s="172"/>
      <c r="AF665" s="172"/>
      <c r="AG665" s="172"/>
      <c r="AH665" s="172"/>
      <c r="AI665" s="172"/>
      <c r="AJ665" s="172"/>
      <c r="AK665" s="172"/>
      <c r="AL665" s="172"/>
      <c r="AM665" s="172"/>
      <c r="AN665" s="172"/>
      <c r="AO665" s="172"/>
      <c r="AP665" s="172"/>
      <c r="AQ665" s="172"/>
      <c r="AR665" s="172"/>
    </row>
    <row r="666" spans="10:44" x14ac:dyDescent="0.25">
      <c r="J666" s="24" t="s">
        <v>152</v>
      </c>
      <c r="K666" s="108" t="s">
        <v>463</v>
      </c>
      <c r="L666" s="165" t="s">
        <v>683</v>
      </c>
      <c r="M666" s="21">
        <f>+Produccion_UO!M666</f>
        <v>0</v>
      </c>
      <c r="N666" s="21">
        <f>+Produccion_UO!N666</f>
        <v>0</v>
      </c>
      <c r="O666" s="21">
        <f>+Produccion_UO!O666</f>
        <v>0</v>
      </c>
      <c r="P666" s="21">
        <f>+Produccion_UO!P666</f>
        <v>0</v>
      </c>
      <c r="Q666" s="21">
        <f>+Produccion_UO!Q666</f>
        <v>0</v>
      </c>
      <c r="R666" s="21">
        <f>+Produccion_UO!R666</f>
        <v>0</v>
      </c>
      <c r="S666" s="21">
        <f>+Produccion_UO!S666</f>
        <v>0</v>
      </c>
      <c r="T666" s="21">
        <f>+Produccion_UO!T666</f>
        <v>0</v>
      </c>
      <c r="U666" s="21">
        <f>+Produccion_UO!U666</f>
        <v>0</v>
      </c>
      <c r="V666" s="21">
        <f>+Produccion_UO!V666</f>
        <v>0</v>
      </c>
      <c r="W666" s="21">
        <f>+Produccion_UO!W666</f>
        <v>0</v>
      </c>
      <c r="X666" s="21">
        <f>+Produccion_UO!X666</f>
        <v>0</v>
      </c>
      <c r="Y666" s="21">
        <f>+Produccion_UO!Y666</f>
        <v>0</v>
      </c>
      <c r="Z666" s="21">
        <f>+Produccion_UO!Z666</f>
        <v>0</v>
      </c>
      <c r="AA666" s="21">
        <f>+Produccion_UO!AA666</f>
        <v>0</v>
      </c>
      <c r="AB666" s="21">
        <f>+Produccion_UO!AB666</f>
        <v>0</v>
      </c>
      <c r="AC666" s="21">
        <f>+Produccion_UO!AC666</f>
        <v>0</v>
      </c>
      <c r="AD666" s="21">
        <f>+Produccion_UO!AD666</f>
        <v>0</v>
      </c>
      <c r="AE666" s="21">
        <f>+Produccion_UO!AE666</f>
        <v>0</v>
      </c>
      <c r="AF666" s="21">
        <f>+Produccion_UO!AF666</f>
        <v>0</v>
      </c>
      <c r="AG666" s="21">
        <f>+Produccion_UO!AG666</f>
        <v>0</v>
      </c>
      <c r="AH666" s="21">
        <f>+Produccion_UO!AH666</f>
        <v>0</v>
      </c>
      <c r="AI666" s="21">
        <f>+Produccion_UO!AI666</f>
        <v>0</v>
      </c>
      <c r="AJ666" s="21">
        <f>+Produccion_UO!AJ666</f>
        <v>0</v>
      </c>
      <c r="AK666" s="21">
        <f>+Produccion_UO!AK666</f>
        <v>0</v>
      </c>
      <c r="AL666" s="21">
        <f>+Produccion_UO!AL666</f>
        <v>0</v>
      </c>
      <c r="AM666" s="21">
        <f>+Produccion_UO!AM666</f>
        <v>0</v>
      </c>
      <c r="AN666" s="21">
        <f>+Produccion_UO!AN666</f>
        <v>0</v>
      </c>
      <c r="AO666" s="21">
        <f>+Produccion_UO!AO666</f>
        <v>0</v>
      </c>
      <c r="AP666" s="21">
        <f>+Produccion_UO!AP666</f>
        <v>0</v>
      </c>
      <c r="AQ666" s="21">
        <f>+Produccion_UO!AQ666</f>
        <v>0</v>
      </c>
      <c r="AR666" s="21">
        <f>+Produccion_UO!AR666</f>
        <v>0</v>
      </c>
    </row>
    <row r="667" spans="10:44" x14ac:dyDescent="0.25">
      <c r="J667" s="24" t="s">
        <v>153</v>
      </c>
      <c r="K667" s="108" t="s">
        <v>212</v>
      </c>
      <c r="L667" s="165" t="s">
        <v>681</v>
      </c>
      <c r="M667" s="21">
        <f>+Produccion_UO!M667</f>
        <v>97.311030679258494</v>
      </c>
      <c r="N667" s="21">
        <f>+Produccion_UO!N667</f>
        <v>97.311030679258494</v>
      </c>
      <c r="O667" s="21">
        <f>+Produccion_UO!O667</f>
        <v>97.311030679258494</v>
      </c>
      <c r="P667" s="21">
        <f>+Produccion_UO!P667</f>
        <v>97.311030679258494</v>
      </c>
      <c r="Q667" s="21">
        <f>+Produccion_UO!Q667</f>
        <v>97.311030679258494</v>
      </c>
      <c r="R667" s="21">
        <f>+Produccion_UO!R667</f>
        <v>97.311030679258494</v>
      </c>
      <c r="S667" s="21">
        <f>+Produccion_UO!S667</f>
        <v>97.311030679258494</v>
      </c>
      <c r="T667" s="21">
        <f>+Produccion_UO!T667</f>
        <v>97.311030679258494</v>
      </c>
      <c r="U667" s="21">
        <f>+Produccion_UO!U667</f>
        <v>87.991134762071994</v>
      </c>
      <c r="V667" s="21">
        <f>+Produccion_UO!V667</f>
        <v>0</v>
      </c>
      <c r="W667" s="21">
        <f>+Produccion_UO!W667</f>
        <v>0</v>
      </c>
      <c r="X667" s="21">
        <f>+Produccion_UO!X667</f>
        <v>0</v>
      </c>
      <c r="Y667" s="21">
        <f>+Produccion_UO!Y667</f>
        <v>0</v>
      </c>
      <c r="Z667" s="21">
        <f>+Produccion_UO!Z667</f>
        <v>0</v>
      </c>
      <c r="AA667" s="21">
        <f>+Produccion_UO!AA667</f>
        <v>0</v>
      </c>
      <c r="AB667" s="21">
        <f>+Produccion_UO!AB667</f>
        <v>0</v>
      </c>
      <c r="AC667" s="21">
        <f>+Produccion_UO!AC667</f>
        <v>0</v>
      </c>
      <c r="AD667" s="21">
        <f>+Produccion_UO!AD667</f>
        <v>0</v>
      </c>
      <c r="AE667" s="21">
        <f>+Produccion_UO!AE667</f>
        <v>0</v>
      </c>
      <c r="AF667" s="21">
        <f>+Produccion_UO!AF667</f>
        <v>0</v>
      </c>
      <c r="AG667" s="21">
        <f>+Produccion_UO!AG667</f>
        <v>0</v>
      </c>
      <c r="AH667" s="21">
        <f>+Produccion_UO!AH667</f>
        <v>0</v>
      </c>
      <c r="AI667" s="21">
        <f>+Produccion_UO!AI667</f>
        <v>0</v>
      </c>
      <c r="AJ667" s="21">
        <f>+Produccion_UO!AJ667</f>
        <v>0</v>
      </c>
      <c r="AK667" s="21">
        <f>+Produccion_UO!AK667</f>
        <v>0</v>
      </c>
      <c r="AL667" s="21">
        <f>+Produccion_UO!AL667</f>
        <v>0</v>
      </c>
      <c r="AM667" s="21">
        <f>+Produccion_UO!AM667</f>
        <v>0</v>
      </c>
      <c r="AN667" s="21">
        <f>+Produccion_UO!AN667</f>
        <v>0</v>
      </c>
      <c r="AO667" s="21">
        <f>+Produccion_UO!AO667</f>
        <v>0</v>
      </c>
      <c r="AP667" s="21">
        <f>+Produccion_UO!AP667</f>
        <v>0</v>
      </c>
      <c r="AQ667" s="21">
        <f>+Produccion_UO!AQ667</f>
        <v>0</v>
      </c>
      <c r="AR667" s="21">
        <f>+Produccion_UO!AR667</f>
        <v>0</v>
      </c>
    </row>
    <row r="668" spans="10:44" x14ac:dyDescent="0.25">
      <c r="J668" s="24" t="s">
        <v>154</v>
      </c>
      <c r="K668" s="108" t="s">
        <v>213</v>
      </c>
      <c r="L668" s="165" t="s">
        <v>682</v>
      </c>
      <c r="M668" s="21">
        <f>+Produccion_UO!M668</f>
        <v>11.427610679584699</v>
      </c>
      <c r="N668" s="21">
        <f>+Produccion_UO!N668</f>
        <v>11.427610679584699</v>
      </c>
      <c r="O668" s="21">
        <f>+Produccion_UO!O668</f>
        <v>11.427610679584699</v>
      </c>
      <c r="P668" s="21">
        <f>+Produccion_UO!P668</f>
        <v>11.427610679584699</v>
      </c>
      <c r="Q668" s="21">
        <f>+Produccion_UO!Q668</f>
        <v>11.427610679584699</v>
      </c>
      <c r="R668" s="21">
        <f>+Produccion_UO!R668</f>
        <v>11.427610679584699</v>
      </c>
      <c r="S668" s="21">
        <f>+Produccion_UO!S668</f>
        <v>11.427610679584699</v>
      </c>
      <c r="T668" s="21">
        <f>+Produccion_UO!T668</f>
        <v>11.427610679584699</v>
      </c>
      <c r="U668" s="21">
        <f>+Produccion_UO!U668</f>
        <v>11.427610679584699</v>
      </c>
      <c r="V668" s="21">
        <f>+Produccion_UO!V668</f>
        <v>11.427610679584699</v>
      </c>
      <c r="W668" s="21">
        <f>+Produccion_UO!W668</f>
        <v>11.427610679584699</v>
      </c>
      <c r="X668" s="21">
        <f>+Produccion_UO!X668</f>
        <v>11.427610679584699</v>
      </c>
      <c r="Y668" s="21">
        <f>+Produccion_UO!Y668</f>
        <v>11.427610679584699</v>
      </c>
      <c r="Z668" s="21">
        <f>+Produccion_UO!Z668</f>
        <v>11.427610679584699</v>
      </c>
      <c r="AA668" s="21">
        <f>+Produccion_UO!AA668</f>
        <v>5.6394388439222203</v>
      </c>
      <c r="AB668" s="21">
        <f>+Produccion_UO!AB668</f>
        <v>0</v>
      </c>
      <c r="AC668" s="21">
        <f>+Produccion_UO!AC668</f>
        <v>0</v>
      </c>
      <c r="AD668" s="21">
        <f>+Produccion_UO!AD668</f>
        <v>0</v>
      </c>
      <c r="AE668" s="21">
        <f>+Produccion_UO!AE668</f>
        <v>0</v>
      </c>
      <c r="AF668" s="21">
        <f>+Produccion_UO!AF668</f>
        <v>0</v>
      </c>
      <c r="AG668" s="21">
        <f>+Produccion_UO!AG668</f>
        <v>0</v>
      </c>
      <c r="AH668" s="21">
        <f>+Produccion_UO!AH668</f>
        <v>0</v>
      </c>
      <c r="AI668" s="21">
        <f>+Produccion_UO!AI668</f>
        <v>0</v>
      </c>
      <c r="AJ668" s="21">
        <f>+Produccion_UO!AJ668</f>
        <v>0</v>
      </c>
      <c r="AK668" s="21">
        <f>+Produccion_UO!AK668</f>
        <v>0</v>
      </c>
      <c r="AL668" s="21">
        <f>+Produccion_UO!AL668</f>
        <v>0</v>
      </c>
      <c r="AM668" s="21">
        <f>+Produccion_UO!AM668</f>
        <v>0</v>
      </c>
      <c r="AN668" s="21">
        <f>+Produccion_UO!AN668</f>
        <v>0</v>
      </c>
      <c r="AO668" s="21">
        <f>+Produccion_UO!AO668</f>
        <v>0</v>
      </c>
      <c r="AP668" s="21">
        <f>+Produccion_UO!AP668</f>
        <v>0</v>
      </c>
      <c r="AQ668" s="21">
        <f>+Produccion_UO!AQ668</f>
        <v>0</v>
      </c>
      <c r="AR668" s="21">
        <f>+Produccion_UO!AR668</f>
        <v>0</v>
      </c>
    </row>
    <row r="669" spans="10:44" x14ac:dyDescent="0.25">
      <c r="J669" s="24" t="s">
        <v>155</v>
      </c>
      <c r="K669" s="108" t="s">
        <v>214</v>
      </c>
      <c r="L669" s="165" t="s">
        <v>680</v>
      </c>
      <c r="M669" s="21">
        <f>+Produccion_UO!M669</f>
        <v>1.2722265164603199</v>
      </c>
      <c r="N669" s="21">
        <f>+Produccion_UO!N669</f>
        <v>1.2722265164603199</v>
      </c>
      <c r="O669" s="21">
        <f>+Produccion_UO!O669</f>
        <v>1.2722265164603199</v>
      </c>
      <c r="P669" s="21">
        <f>+Produccion_UO!P669</f>
        <v>1.2722265164603199</v>
      </c>
      <c r="Q669" s="21">
        <f>+Produccion_UO!Q669</f>
        <v>1.2722265164603199</v>
      </c>
      <c r="R669" s="21">
        <f>+Produccion_UO!R669</f>
        <v>1.2722265164603199</v>
      </c>
      <c r="S669" s="21">
        <f>+Produccion_UO!S669</f>
        <v>1.2722265164603199</v>
      </c>
      <c r="T669" s="21">
        <f>+Produccion_UO!T669</f>
        <v>1.2722265164603199</v>
      </c>
      <c r="U669" s="21">
        <f>+Produccion_UO!U669</f>
        <v>1.2722265164603199</v>
      </c>
      <c r="V669" s="21">
        <f>+Produccion_UO!V669</f>
        <v>1.2722265164603199</v>
      </c>
      <c r="W669" s="21">
        <f>+Produccion_UO!W669</f>
        <v>1.2722265164603199</v>
      </c>
      <c r="X669" s="21">
        <f>+Produccion_UO!X669</f>
        <v>1.2722265164603199</v>
      </c>
      <c r="Y669" s="21">
        <f>+Produccion_UO!Y669</f>
        <v>1.2722265164603199</v>
      </c>
      <c r="Z669" s="21">
        <f>+Produccion_UO!Z669</f>
        <v>1.2722265164603199</v>
      </c>
      <c r="AA669" s="21">
        <f>+Produccion_UO!AA669</f>
        <v>1.2722265164603199</v>
      </c>
      <c r="AB669" s="21">
        <f>+Produccion_UO!AB669</f>
        <v>0</v>
      </c>
      <c r="AC669" s="21">
        <f>+Produccion_UO!AC669</f>
        <v>0</v>
      </c>
      <c r="AD669" s="21">
        <f>+Produccion_UO!AD669</f>
        <v>0</v>
      </c>
      <c r="AE669" s="21">
        <f>+Produccion_UO!AE669</f>
        <v>0</v>
      </c>
      <c r="AF669" s="21">
        <f>+Produccion_UO!AF669</f>
        <v>0</v>
      </c>
      <c r="AG669" s="21">
        <f>+Produccion_UO!AG669</f>
        <v>0</v>
      </c>
      <c r="AH669" s="21">
        <f>+Produccion_UO!AH669</f>
        <v>0</v>
      </c>
      <c r="AI669" s="21">
        <f>+Produccion_UO!AI669</f>
        <v>0</v>
      </c>
      <c r="AJ669" s="21">
        <f>+Produccion_UO!AJ669</f>
        <v>0</v>
      </c>
      <c r="AK669" s="21">
        <f>+Produccion_UO!AK669</f>
        <v>0</v>
      </c>
      <c r="AL669" s="21">
        <f>+Produccion_UO!AL669</f>
        <v>0</v>
      </c>
      <c r="AM669" s="21">
        <f>+Produccion_UO!AM669</f>
        <v>0</v>
      </c>
      <c r="AN669" s="21">
        <f>+Produccion_UO!AN669</f>
        <v>0</v>
      </c>
      <c r="AO669" s="21">
        <f>+Produccion_UO!AO669</f>
        <v>0</v>
      </c>
      <c r="AP669" s="21">
        <f>+Produccion_UO!AP669</f>
        <v>0</v>
      </c>
      <c r="AQ669" s="21">
        <f>+Produccion_UO!AQ669</f>
        <v>0</v>
      </c>
      <c r="AR669" s="21">
        <f>+Produccion_UO!AR669</f>
        <v>0</v>
      </c>
    </row>
    <row r="670" spans="10:44" x14ac:dyDescent="0.25">
      <c r="J670" s="68"/>
      <c r="K670" s="68"/>
      <c r="L670" s="68"/>
      <c r="M670" s="69">
        <f>+SUM(M663:M669)</f>
        <v>976.35276462249067</v>
      </c>
      <c r="N670" s="69">
        <f t="shared" ref="N670" si="84">+SUM(N663:N669)</f>
        <v>954.21995874949187</v>
      </c>
      <c r="O670" s="69">
        <f t="shared" ref="O670:AR670" si="85">+SUM(O663:O669)</f>
        <v>933.99231339138339</v>
      </c>
      <c r="P670" s="69">
        <f t="shared" si="85"/>
        <v>946.23655794365811</v>
      </c>
      <c r="Q670" s="69">
        <f t="shared" si="85"/>
        <v>942.24485754074124</v>
      </c>
      <c r="R670" s="69">
        <f t="shared" si="85"/>
        <v>861.02849507540361</v>
      </c>
      <c r="S670" s="69">
        <f t="shared" si="85"/>
        <v>861.02849507540361</v>
      </c>
      <c r="T670" s="69">
        <f t="shared" si="85"/>
        <v>861.02849507540361</v>
      </c>
      <c r="U670" s="69">
        <f t="shared" si="85"/>
        <v>851.70859915821711</v>
      </c>
      <c r="V670" s="69">
        <f t="shared" si="85"/>
        <v>717.07315131939106</v>
      </c>
      <c r="W670" s="69">
        <f t="shared" si="85"/>
        <v>372.83950103390697</v>
      </c>
      <c r="X670" s="69">
        <f t="shared" si="85"/>
        <v>12.699837196045019</v>
      </c>
      <c r="Y670" s="69">
        <f t="shared" si="85"/>
        <v>12.699837196045019</v>
      </c>
      <c r="Z670" s="69">
        <f t="shared" si="85"/>
        <v>12.699837196045019</v>
      </c>
      <c r="AA670" s="69">
        <f t="shared" si="85"/>
        <v>6.91166536038254</v>
      </c>
      <c r="AB670" s="69">
        <f t="shared" si="85"/>
        <v>0</v>
      </c>
      <c r="AC670" s="69">
        <f t="shared" si="85"/>
        <v>0</v>
      </c>
      <c r="AD670" s="69">
        <f t="shared" si="85"/>
        <v>0</v>
      </c>
      <c r="AE670" s="69">
        <f t="shared" si="85"/>
        <v>0</v>
      </c>
      <c r="AF670" s="69">
        <f t="shared" si="85"/>
        <v>0</v>
      </c>
      <c r="AG670" s="69">
        <f t="shared" si="85"/>
        <v>0</v>
      </c>
      <c r="AH670" s="69">
        <f t="shared" si="85"/>
        <v>0</v>
      </c>
      <c r="AI670" s="69">
        <f t="shared" si="85"/>
        <v>0</v>
      </c>
      <c r="AJ670" s="69">
        <f t="shared" si="85"/>
        <v>0</v>
      </c>
      <c r="AK670" s="69">
        <f t="shared" si="85"/>
        <v>0</v>
      </c>
      <c r="AL670" s="69">
        <f t="shared" si="85"/>
        <v>0</v>
      </c>
      <c r="AM670" s="69">
        <f t="shared" si="85"/>
        <v>0</v>
      </c>
      <c r="AN670" s="69">
        <f t="shared" si="85"/>
        <v>0</v>
      </c>
      <c r="AO670" s="69">
        <f t="shared" si="85"/>
        <v>0</v>
      </c>
      <c r="AP670" s="69">
        <f t="shared" si="85"/>
        <v>0</v>
      </c>
      <c r="AQ670" s="69">
        <f t="shared" si="85"/>
        <v>0</v>
      </c>
      <c r="AR670" s="69">
        <f t="shared" si="85"/>
        <v>0</v>
      </c>
    </row>
    <row r="672" spans="10:44" ht="18.75" x14ac:dyDescent="0.3">
      <c r="K672" s="34" t="str">
        <f>+Produccion_UO!K672</f>
        <v>11.5.2 Emisiones por AUTOGENERACION por OIL en PRODUCCIÓN</v>
      </c>
      <c r="L672" s="34"/>
    </row>
    <row r="673" spans="10:44" x14ac:dyDescent="0.25">
      <c r="J673" s="106" t="s">
        <v>488</v>
      </c>
      <c r="K673" s="108" t="s">
        <v>389</v>
      </c>
      <c r="L673" s="159"/>
    </row>
    <row r="674" spans="10:44" x14ac:dyDescent="0.25">
      <c r="J674" s="15"/>
      <c r="K674" s="23"/>
      <c r="L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</row>
    <row r="675" spans="10:44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0:44" x14ac:dyDescent="0.25">
      <c r="J676" s="24" t="s">
        <v>148</v>
      </c>
      <c r="K676" s="108" t="s">
        <v>466</v>
      </c>
      <c r="L676" s="165" t="s">
        <v>678</v>
      </c>
      <c r="M676" s="21">
        <f>+Produccion_UO!M676</f>
        <v>0</v>
      </c>
      <c r="N676" s="21">
        <f>+Produccion_UO!N676</f>
        <v>0</v>
      </c>
      <c r="O676" s="21">
        <f>+Produccion_UO!O676</f>
        <v>0</v>
      </c>
      <c r="P676" s="21">
        <f>+Produccion_UO!P676</f>
        <v>0</v>
      </c>
      <c r="Q676" s="21">
        <f>+Produccion_UO!Q676</f>
        <v>0</v>
      </c>
      <c r="R676" s="21">
        <f>+Produccion_UO!R676</f>
        <v>0</v>
      </c>
      <c r="S676" s="21">
        <f>+Produccion_UO!S676</f>
        <v>0</v>
      </c>
      <c r="T676" s="21">
        <f>+Produccion_UO!T676</f>
        <v>0</v>
      </c>
      <c r="U676" s="21">
        <f>+Produccion_UO!U676</f>
        <v>0</v>
      </c>
      <c r="V676" s="21">
        <f>+Produccion_UO!V676</f>
        <v>0</v>
      </c>
      <c r="W676" s="21">
        <f>+Produccion_UO!W676</f>
        <v>0</v>
      </c>
      <c r="X676" s="21">
        <f>+Produccion_UO!X676</f>
        <v>0</v>
      </c>
      <c r="Y676" s="21">
        <f>+Produccion_UO!Y676</f>
        <v>0</v>
      </c>
      <c r="Z676" s="21">
        <f>+Produccion_UO!Z676</f>
        <v>0</v>
      </c>
      <c r="AA676" s="21">
        <f>+Produccion_UO!AA676</f>
        <v>0</v>
      </c>
      <c r="AB676" s="21">
        <f>+Produccion_UO!AB676</f>
        <v>0</v>
      </c>
      <c r="AC676" s="21">
        <f>+Produccion_UO!AC676</f>
        <v>0</v>
      </c>
      <c r="AD676" s="21">
        <f>+Produccion_UO!AD676</f>
        <v>0</v>
      </c>
      <c r="AE676" s="21">
        <f>+Produccion_UO!AE676</f>
        <v>0</v>
      </c>
      <c r="AF676" s="21">
        <f>+Produccion_UO!AF676</f>
        <v>0</v>
      </c>
      <c r="AG676" s="21">
        <f>+Produccion_UO!AG676</f>
        <v>0</v>
      </c>
      <c r="AH676" s="21">
        <f>+Produccion_UO!AH676</f>
        <v>0</v>
      </c>
      <c r="AI676" s="21">
        <f>+Produccion_UO!AI676</f>
        <v>0</v>
      </c>
      <c r="AJ676" s="21">
        <f>+Produccion_UO!AJ676</f>
        <v>0</v>
      </c>
      <c r="AK676" s="21">
        <f>+Produccion_UO!AK676</f>
        <v>0</v>
      </c>
      <c r="AL676" s="21">
        <f>+Produccion_UO!AL676</f>
        <v>0</v>
      </c>
      <c r="AM676" s="21">
        <f>+Produccion_UO!AM676</f>
        <v>0</v>
      </c>
      <c r="AN676" s="21">
        <f>+Produccion_UO!AN676</f>
        <v>0</v>
      </c>
      <c r="AO676" s="21">
        <f>+Produccion_UO!AO676</f>
        <v>0</v>
      </c>
      <c r="AP676" s="21">
        <f>+Produccion_UO!AP676</f>
        <v>0</v>
      </c>
      <c r="AQ676" s="21">
        <f>+Produccion_UO!AQ676</f>
        <v>0</v>
      </c>
      <c r="AR676" s="21">
        <f>+Produccion_UO!AR676</f>
        <v>0</v>
      </c>
    </row>
    <row r="677" spans="10:44" x14ac:dyDescent="0.25">
      <c r="J677" s="24" t="s">
        <v>149</v>
      </c>
      <c r="K677" s="108" t="s">
        <v>215</v>
      </c>
      <c r="L677" s="165" t="s">
        <v>679</v>
      </c>
      <c r="M677" s="21">
        <f>+Produccion_UO!M677+Produccion_UO!M678</f>
        <v>338.51440085262902</v>
      </c>
      <c r="N677" s="21">
        <f>+Produccion_UO!N677+Produccion_UO!N678</f>
        <v>338.51440085262902</v>
      </c>
      <c r="O677" s="21">
        <f>+Produccion_UO!O677+Produccion_UO!O678</f>
        <v>338.51440085262902</v>
      </c>
      <c r="P677" s="21">
        <f>+Produccion_UO!P677+Produccion_UO!P678</f>
        <v>338.51440085262902</v>
      </c>
      <c r="Q677" s="21">
        <f>+Produccion_UO!Q677+Produccion_UO!Q678</f>
        <v>338.51440085262902</v>
      </c>
      <c r="R677" s="21">
        <f>+Produccion_UO!R677+Produccion_UO!R678</f>
        <v>338.51440085262902</v>
      </c>
      <c r="S677" s="21">
        <f>+Produccion_UO!S677+Produccion_UO!S678</f>
        <v>338.51440085262902</v>
      </c>
      <c r="T677" s="21">
        <f>+Produccion_UO!T677+Produccion_UO!T678</f>
        <v>338.51440085262902</v>
      </c>
      <c r="U677" s="21">
        <f>+Produccion_UO!U677+Produccion_UO!U678</f>
        <v>338.51440085262902</v>
      </c>
      <c r="V677" s="21">
        <f>+Produccion_UO!V677+Produccion_UO!V678</f>
        <v>338.51440085262902</v>
      </c>
      <c r="W677" s="21">
        <f>+Produccion_UO!W677+Produccion_UO!W678</f>
        <v>338.51440085262902</v>
      </c>
      <c r="X677" s="21">
        <f>+Produccion_UO!X677+Produccion_UO!X678</f>
        <v>338.51440085262902</v>
      </c>
      <c r="Y677" s="21">
        <f>+Produccion_UO!Y677+Produccion_UO!Y678</f>
        <v>338.51440085262902</v>
      </c>
      <c r="Z677" s="21">
        <f>+Produccion_UO!Z677+Produccion_UO!Z678</f>
        <v>338.51440085262902</v>
      </c>
      <c r="AA677" s="21">
        <f>+Produccion_UO!AA677+Produccion_UO!AA678</f>
        <v>0</v>
      </c>
      <c r="AB677" s="21">
        <f>+Produccion_UO!AB677+Produccion_UO!AB678</f>
        <v>0</v>
      </c>
      <c r="AC677" s="21">
        <f>+Produccion_UO!AC677+Produccion_UO!AC678</f>
        <v>0</v>
      </c>
      <c r="AD677" s="21">
        <f>+Produccion_UO!AD677+Produccion_UO!AD678</f>
        <v>0</v>
      </c>
      <c r="AE677" s="21">
        <f>+Produccion_UO!AE677+Produccion_UO!AE678</f>
        <v>0</v>
      </c>
      <c r="AF677" s="21">
        <f>+Produccion_UO!AF677+Produccion_UO!AF678</f>
        <v>0</v>
      </c>
      <c r="AG677" s="21">
        <f>+Produccion_UO!AG677+Produccion_UO!AG678</f>
        <v>0</v>
      </c>
      <c r="AH677" s="21">
        <f>+Produccion_UO!AH677+Produccion_UO!AH678</f>
        <v>0</v>
      </c>
      <c r="AI677" s="21">
        <f>+Produccion_UO!AI677+Produccion_UO!AI678</f>
        <v>0</v>
      </c>
      <c r="AJ677" s="21">
        <f>+Produccion_UO!AJ677+Produccion_UO!AJ678</f>
        <v>0</v>
      </c>
      <c r="AK677" s="21">
        <f>+Produccion_UO!AK677+Produccion_UO!AK678</f>
        <v>0</v>
      </c>
      <c r="AL677" s="21">
        <f>+Produccion_UO!AL677+Produccion_UO!AL678</f>
        <v>0</v>
      </c>
      <c r="AM677" s="21">
        <f>+Produccion_UO!AM677+Produccion_UO!AM678</f>
        <v>0</v>
      </c>
      <c r="AN677" s="21">
        <f>+Produccion_UO!AN677+Produccion_UO!AN678</f>
        <v>0</v>
      </c>
      <c r="AO677" s="21">
        <f>+Produccion_UO!AO677+Produccion_UO!AO678</f>
        <v>0</v>
      </c>
      <c r="AP677" s="21">
        <f>+Produccion_UO!AP677+Produccion_UO!AP678</f>
        <v>0</v>
      </c>
      <c r="AQ677" s="21">
        <f>+Produccion_UO!AQ677+Produccion_UO!AQ678</f>
        <v>0</v>
      </c>
      <c r="AR677" s="21">
        <f>+Produccion_UO!AR677+Produccion_UO!AR678</f>
        <v>0</v>
      </c>
    </row>
    <row r="678" spans="10:44" x14ac:dyDescent="0.25">
      <c r="J678" s="109"/>
      <c r="K678" s="108"/>
      <c r="L678" s="165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  <c r="AA678" s="172"/>
      <c r="AB678" s="172"/>
      <c r="AC678" s="172"/>
      <c r="AD678" s="172"/>
      <c r="AE678" s="172"/>
      <c r="AF678" s="172"/>
      <c r="AG678" s="172"/>
      <c r="AH678" s="172"/>
      <c r="AI678" s="172"/>
      <c r="AJ678" s="172"/>
      <c r="AK678" s="172"/>
      <c r="AL678" s="172"/>
      <c r="AM678" s="172"/>
      <c r="AN678" s="172"/>
      <c r="AO678" s="172"/>
      <c r="AP678" s="172"/>
      <c r="AQ678" s="172"/>
      <c r="AR678" s="172"/>
    </row>
    <row r="679" spans="10:44" x14ac:dyDescent="0.25">
      <c r="J679" s="24" t="s">
        <v>152</v>
      </c>
      <c r="K679" s="108" t="s">
        <v>216</v>
      </c>
      <c r="L679" s="165" t="s">
        <v>683</v>
      </c>
      <c r="M679" s="21">
        <f>+Produccion_UO!M679</f>
        <v>17.1444368481772</v>
      </c>
      <c r="N679" s="21">
        <f>+Produccion_UO!N679</f>
        <v>16.200869711153899</v>
      </c>
      <c r="O679" s="21">
        <f>+Produccion_UO!O679</f>
        <v>15.488743570004299</v>
      </c>
      <c r="P679" s="21">
        <f>+Produccion_UO!P679</f>
        <v>14.776617428854699</v>
      </c>
      <c r="Q679" s="21">
        <f>+Produccion_UO!Q679</f>
        <v>14.064491287705099</v>
      </c>
      <c r="R679" s="21">
        <f>+Produccion_UO!R679</f>
        <v>13.3523651465554</v>
      </c>
      <c r="S679" s="21">
        <f>+Produccion_UO!S679</f>
        <v>12.6402390054058</v>
      </c>
      <c r="T679" s="21">
        <f>+Produccion_UO!T679</f>
        <v>1.44006943510765</v>
      </c>
      <c r="U679" s="21">
        <f>+Produccion_UO!U679</f>
        <v>0</v>
      </c>
      <c r="V679" s="21">
        <f>+Produccion_UO!V679</f>
        <v>0</v>
      </c>
      <c r="W679" s="21">
        <f>+Produccion_UO!W679</f>
        <v>0</v>
      </c>
      <c r="X679" s="21">
        <f>+Produccion_UO!X679</f>
        <v>0</v>
      </c>
      <c r="Y679" s="21">
        <f>+Produccion_UO!Y679</f>
        <v>0</v>
      </c>
      <c r="Z679" s="21">
        <f>+Produccion_UO!Z679</f>
        <v>0</v>
      </c>
      <c r="AA679" s="21">
        <f>+Produccion_UO!AA679</f>
        <v>0</v>
      </c>
      <c r="AB679" s="21">
        <f>+Produccion_UO!AB679</f>
        <v>0</v>
      </c>
      <c r="AC679" s="21">
        <f>+Produccion_UO!AC679</f>
        <v>0</v>
      </c>
      <c r="AD679" s="21">
        <f>+Produccion_UO!AD679</f>
        <v>0</v>
      </c>
      <c r="AE679" s="21">
        <f>+Produccion_UO!AE679</f>
        <v>0</v>
      </c>
      <c r="AF679" s="21">
        <f>+Produccion_UO!AF679</f>
        <v>0</v>
      </c>
      <c r="AG679" s="21">
        <f>+Produccion_UO!AG679</f>
        <v>0</v>
      </c>
      <c r="AH679" s="21">
        <f>+Produccion_UO!AH679</f>
        <v>0</v>
      </c>
      <c r="AI679" s="21">
        <f>+Produccion_UO!AI679</f>
        <v>0</v>
      </c>
      <c r="AJ679" s="21">
        <f>+Produccion_UO!AJ679</f>
        <v>0</v>
      </c>
      <c r="AK679" s="21">
        <f>+Produccion_UO!AK679</f>
        <v>0</v>
      </c>
      <c r="AL679" s="21">
        <f>+Produccion_UO!AL679</f>
        <v>0</v>
      </c>
      <c r="AM679" s="21">
        <f>+Produccion_UO!AM679</f>
        <v>0</v>
      </c>
      <c r="AN679" s="21">
        <f>+Produccion_UO!AN679</f>
        <v>0</v>
      </c>
      <c r="AO679" s="21">
        <f>+Produccion_UO!AO679</f>
        <v>0</v>
      </c>
      <c r="AP679" s="21">
        <f>+Produccion_UO!AP679</f>
        <v>0</v>
      </c>
      <c r="AQ679" s="21">
        <f>+Produccion_UO!AQ679</f>
        <v>0</v>
      </c>
      <c r="AR679" s="21">
        <f>+Produccion_UO!AR679</f>
        <v>0</v>
      </c>
    </row>
    <row r="680" spans="10:44" x14ac:dyDescent="0.25">
      <c r="J680" s="24" t="s">
        <v>153</v>
      </c>
      <c r="K680" s="108" t="s">
        <v>217</v>
      </c>
      <c r="L680" s="165" t="s">
        <v>681</v>
      </c>
      <c r="M680" s="21">
        <f>+Produccion_UO!M680</f>
        <v>254.80523614929999</v>
      </c>
      <c r="N680" s="21">
        <f>+Produccion_UO!N680</f>
        <v>227.486545105272</v>
      </c>
      <c r="O680" s="21">
        <f>+Produccion_UO!O680</f>
        <v>198.68235050460501</v>
      </c>
      <c r="P680" s="21">
        <f>+Produccion_UO!P680</f>
        <v>169.87815590393899</v>
      </c>
      <c r="Q680" s="21">
        <f>+Produccion_UO!Q680</f>
        <v>141.073961303272</v>
      </c>
      <c r="R680" s="21">
        <f>+Produccion_UO!R680</f>
        <v>110.20020336853401</v>
      </c>
      <c r="S680" s="21">
        <f>+Produccion_UO!S680</f>
        <v>79.326445433795797</v>
      </c>
      <c r="T680" s="21">
        <f>+Produccion_UO!T680</f>
        <v>58.002112685918398</v>
      </c>
      <c r="U680" s="21">
        <f>+Produccion_UO!U680</f>
        <v>37.664394893364801</v>
      </c>
      <c r="V680" s="21">
        <f>+Produccion_UO!V680</f>
        <v>0</v>
      </c>
      <c r="W680" s="21">
        <f>+Produccion_UO!W680</f>
        <v>0</v>
      </c>
      <c r="X680" s="21">
        <f>+Produccion_UO!X680</f>
        <v>0</v>
      </c>
      <c r="Y680" s="21">
        <f>+Produccion_UO!Y680</f>
        <v>0</v>
      </c>
      <c r="Z680" s="21">
        <f>+Produccion_UO!Z680</f>
        <v>0</v>
      </c>
      <c r="AA680" s="21">
        <f>+Produccion_UO!AA680</f>
        <v>0</v>
      </c>
      <c r="AB680" s="21">
        <f>+Produccion_UO!AB680</f>
        <v>0</v>
      </c>
      <c r="AC680" s="21">
        <f>+Produccion_UO!AC680</f>
        <v>0</v>
      </c>
      <c r="AD680" s="21">
        <f>+Produccion_UO!AD680</f>
        <v>0</v>
      </c>
      <c r="AE680" s="21">
        <f>+Produccion_UO!AE680</f>
        <v>0</v>
      </c>
      <c r="AF680" s="21">
        <f>+Produccion_UO!AF680</f>
        <v>0</v>
      </c>
      <c r="AG680" s="21">
        <f>+Produccion_UO!AG680</f>
        <v>0</v>
      </c>
      <c r="AH680" s="21">
        <f>+Produccion_UO!AH680</f>
        <v>0</v>
      </c>
      <c r="AI680" s="21">
        <f>+Produccion_UO!AI680</f>
        <v>0</v>
      </c>
      <c r="AJ680" s="21">
        <f>+Produccion_UO!AJ680</f>
        <v>0</v>
      </c>
      <c r="AK680" s="21">
        <f>+Produccion_UO!AK680</f>
        <v>0</v>
      </c>
      <c r="AL680" s="21">
        <f>+Produccion_UO!AL680</f>
        <v>0</v>
      </c>
      <c r="AM680" s="21">
        <f>+Produccion_UO!AM680</f>
        <v>0</v>
      </c>
      <c r="AN680" s="21">
        <f>+Produccion_UO!AN680</f>
        <v>0</v>
      </c>
      <c r="AO680" s="21">
        <f>+Produccion_UO!AO680</f>
        <v>0</v>
      </c>
      <c r="AP680" s="21">
        <f>+Produccion_UO!AP680</f>
        <v>0</v>
      </c>
      <c r="AQ680" s="21">
        <f>+Produccion_UO!AQ680</f>
        <v>0</v>
      </c>
      <c r="AR680" s="21">
        <f>+Produccion_UO!AR680</f>
        <v>0</v>
      </c>
    </row>
    <row r="681" spans="10:44" x14ac:dyDescent="0.25">
      <c r="J681" s="24" t="s">
        <v>154</v>
      </c>
      <c r="K681" s="108" t="s">
        <v>218</v>
      </c>
      <c r="L681" s="165" t="s">
        <v>682</v>
      </c>
      <c r="M681" s="21">
        <f>+Produccion_UO!M681</f>
        <v>54.839359160461399</v>
      </c>
      <c r="N681" s="21">
        <f>+Produccion_UO!N681</f>
        <v>50.027385607848899</v>
      </c>
      <c r="O681" s="21">
        <f>+Produccion_UO!O681</f>
        <v>46.989202247743101</v>
      </c>
      <c r="P681" s="21">
        <f>+Produccion_UO!P681</f>
        <v>43.951018887637296</v>
      </c>
      <c r="Q681" s="21">
        <f>+Produccion_UO!Q681</f>
        <v>40.912835527531499</v>
      </c>
      <c r="R681" s="21">
        <f>+Produccion_UO!R681</f>
        <v>36.500891770440397</v>
      </c>
      <c r="S681" s="21">
        <f>+Produccion_UO!S681</f>
        <v>32.088948013349203</v>
      </c>
      <c r="T681" s="21">
        <f>+Produccion_UO!T681</f>
        <v>28.414896807198801</v>
      </c>
      <c r="U681" s="21">
        <f>+Produccion_UO!U681</f>
        <v>24.740845601048299</v>
      </c>
      <c r="V681" s="21">
        <f>+Produccion_UO!V681</f>
        <v>21.237053594656501</v>
      </c>
      <c r="W681" s="21">
        <f>+Produccion_UO!W681</f>
        <v>17.7332615882647</v>
      </c>
      <c r="X681" s="21">
        <f>+Produccion_UO!X681</f>
        <v>14.2294695818729</v>
      </c>
      <c r="Y681" s="21">
        <f>+Produccion_UO!Y681</f>
        <v>12.416147416370899</v>
      </c>
      <c r="Z681" s="21">
        <f>+Produccion_UO!Z681</f>
        <v>10.6028252508689</v>
      </c>
      <c r="AA681" s="21">
        <f>+Produccion_UO!AA681</f>
        <v>0</v>
      </c>
      <c r="AB681" s="21">
        <f>+Produccion_UO!AB681</f>
        <v>0</v>
      </c>
      <c r="AC681" s="21">
        <f>+Produccion_UO!AC681</f>
        <v>0</v>
      </c>
      <c r="AD681" s="21">
        <f>+Produccion_UO!AD681</f>
        <v>0</v>
      </c>
      <c r="AE681" s="21">
        <f>+Produccion_UO!AE681</f>
        <v>0</v>
      </c>
      <c r="AF681" s="21">
        <f>+Produccion_UO!AF681</f>
        <v>0</v>
      </c>
      <c r="AG681" s="21">
        <f>+Produccion_UO!AG681</f>
        <v>0</v>
      </c>
      <c r="AH681" s="21">
        <f>+Produccion_UO!AH681</f>
        <v>0</v>
      </c>
      <c r="AI681" s="21">
        <f>+Produccion_UO!AI681</f>
        <v>0</v>
      </c>
      <c r="AJ681" s="21">
        <f>+Produccion_UO!AJ681</f>
        <v>0</v>
      </c>
      <c r="AK681" s="21">
        <f>+Produccion_UO!AK681</f>
        <v>0</v>
      </c>
      <c r="AL681" s="21">
        <f>+Produccion_UO!AL681</f>
        <v>0</v>
      </c>
      <c r="AM681" s="21">
        <f>+Produccion_UO!AM681</f>
        <v>0</v>
      </c>
      <c r="AN681" s="21">
        <f>+Produccion_UO!AN681</f>
        <v>0</v>
      </c>
      <c r="AO681" s="21">
        <f>+Produccion_UO!AO681</f>
        <v>0</v>
      </c>
      <c r="AP681" s="21">
        <f>+Produccion_UO!AP681</f>
        <v>0</v>
      </c>
      <c r="AQ681" s="21">
        <f>+Produccion_UO!AQ681</f>
        <v>0</v>
      </c>
      <c r="AR681" s="21">
        <f>+Produccion_UO!AR681</f>
        <v>0</v>
      </c>
    </row>
    <row r="682" spans="10:44" x14ac:dyDescent="0.25">
      <c r="J682" s="24" t="s">
        <v>155</v>
      </c>
      <c r="K682" s="108" t="s">
        <v>467</v>
      </c>
      <c r="L682" s="165" t="s">
        <v>680</v>
      </c>
      <c r="M682" s="21">
        <f>+Produccion_UO!M682</f>
        <v>0</v>
      </c>
      <c r="N682" s="21">
        <f>+Produccion_UO!N682</f>
        <v>0</v>
      </c>
      <c r="O682" s="21">
        <f>+Produccion_UO!O682</f>
        <v>0</v>
      </c>
      <c r="P682" s="21">
        <f>+Produccion_UO!P682</f>
        <v>0</v>
      </c>
      <c r="Q682" s="21">
        <f>+Produccion_UO!Q682</f>
        <v>0</v>
      </c>
      <c r="R682" s="21">
        <f>+Produccion_UO!R682</f>
        <v>0</v>
      </c>
      <c r="S682" s="21">
        <f>+Produccion_UO!S682</f>
        <v>0</v>
      </c>
      <c r="T682" s="21">
        <f>+Produccion_UO!T682</f>
        <v>0</v>
      </c>
      <c r="U682" s="21">
        <f>+Produccion_UO!U682</f>
        <v>0</v>
      </c>
      <c r="V682" s="21">
        <f>+Produccion_UO!V682</f>
        <v>0</v>
      </c>
      <c r="W682" s="21">
        <f>+Produccion_UO!W682</f>
        <v>0</v>
      </c>
      <c r="X682" s="21">
        <f>+Produccion_UO!X682</f>
        <v>0</v>
      </c>
      <c r="Y682" s="21">
        <f>+Produccion_UO!Y682</f>
        <v>0</v>
      </c>
      <c r="Z682" s="21">
        <f>+Produccion_UO!Z682</f>
        <v>0</v>
      </c>
      <c r="AA682" s="21">
        <f>+Produccion_UO!AA682</f>
        <v>0</v>
      </c>
      <c r="AB682" s="21">
        <f>+Produccion_UO!AB682</f>
        <v>0</v>
      </c>
      <c r="AC682" s="21">
        <f>+Produccion_UO!AC682</f>
        <v>0</v>
      </c>
      <c r="AD682" s="21">
        <f>+Produccion_UO!AD682</f>
        <v>0</v>
      </c>
      <c r="AE682" s="21">
        <f>+Produccion_UO!AE682</f>
        <v>0</v>
      </c>
      <c r="AF682" s="21">
        <f>+Produccion_UO!AF682</f>
        <v>0</v>
      </c>
      <c r="AG682" s="21">
        <f>+Produccion_UO!AG682</f>
        <v>0</v>
      </c>
      <c r="AH682" s="21">
        <f>+Produccion_UO!AH682</f>
        <v>0</v>
      </c>
      <c r="AI682" s="21">
        <f>+Produccion_UO!AI682</f>
        <v>0</v>
      </c>
      <c r="AJ682" s="21">
        <f>+Produccion_UO!AJ682</f>
        <v>0</v>
      </c>
      <c r="AK682" s="21">
        <f>+Produccion_UO!AK682</f>
        <v>0</v>
      </c>
      <c r="AL682" s="21">
        <f>+Produccion_UO!AL682</f>
        <v>0</v>
      </c>
      <c r="AM682" s="21">
        <f>+Produccion_UO!AM682</f>
        <v>0</v>
      </c>
      <c r="AN682" s="21">
        <f>+Produccion_UO!AN682</f>
        <v>0</v>
      </c>
      <c r="AO682" s="21">
        <f>+Produccion_UO!AO682</f>
        <v>0</v>
      </c>
      <c r="AP682" s="21">
        <f>+Produccion_UO!AP682</f>
        <v>0</v>
      </c>
      <c r="AQ682" s="21">
        <f>+Produccion_UO!AQ682</f>
        <v>0</v>
      </c>
      <c r="AR682" s="21">
        <f>+Produccion_UO!AR682</f>
        <v>0</v>
      </c>
    </row>
    <row r="683" spans="10:44" x14ac:dyDescent="0.25">
      <c r="J683" s="68"/>
      <c r="K683" s="68"/>
      <c r="L683" s="68"/>
      <c r="M683" s="69">
        <f>+SUM(M676:M682)</f>
        <v>665.30343301056757</v>
      </c>
      <c r="N683" s="69">
        <f t="shared" ref="N683" si="86">+SUM(N676:N682)</f>
        <v>632.22920127690384</v>
      </c>
      <c r="O683" s="69">
        <f t="shared" ref="O683:AR683" si="87">+SUM(O676:O682)</f>
        <v>599.67469717498147</v>
      </c>
      <c r="P683" s="69">
        <f t="shared" si="87"/>
        <v>567.12019307305991</v>
      </c>
      <c r="Q683" s="69">
        <f t="shared" si="87"/>
        <v>534.56568897113755</v>
      </c>
      <c r="R683" s="69">
        <f t="shared" si="87"/>
        <v>498.56786113815878</v>
      </c>
      <c r="S683" s="69">
        <f t="shared" si="87"/>
        <v>462.57003330517983</v>
      </c>
      <c r="T683" s="69">
        <f t="shared" si="87"/>
        <v>426.37147978085386</v>
      </c>
      <c r="U683" s="69">
        <f t="shared" si="87"/>
        <v>400.91964134704216</v>
      </c>
      <c r="V683" s="69">
        <f t="shared" si="87"/>
        <v>359.75145444728554</v>
      </c>
      <c r="W683" s="69">
        <f t="shared" si="87"/>
        <v>356.24766244089375</v>
      </c>
      <c r="X683" s="69">
        <f t="shared" si="87"/>
        <v>352.7438704345019</v>
      </c>
      <c r="Y683" s="69">
        <f t="shared" si="87"/>
        <v>350.93054826899993</v>
      </c>
      <c r="Z683" s="69">
        <f t="shared" si="87"/>
        <v>349.1172261034979</v>
      </c>
      <c r="AA683" s="69">
        <f t="shared" si="87"/>
        <v>0</v>
      </c>
      <c r="AB683" s="69">
        <f t="shared" si="87"/>
        <v>0</v>
      </c>
      <c r="AC683" s="69">
        <f t="shared" si="87"/>
        <v>0</v>
      </c>
      <c r="AD683" s="69">
        <f t="shared" si="87"/>
        <v>0</v>
      </c>
      <c r="AE683" s="69">
        <f t="shared" si="87"/>
        <v>0</v>
      </c>
      <c r="AF683" s="69">
        <f t="shared" si="87"/>
        <v>0</v>
      </c>
      <c r="AG683" s="69">
        <f t="shared" si="87"/>
        <v>0</v>
      </c>
      <c r="AH683" s="69">
        <f t="shared" si="87"/>
        <v>0</v>
      </c>
      <c r="AI683" s="69">
        <f t="shared" si="87"/>
        <v>0</v>
      </c>
      <c r="AJ683" s="69">
        <f t="shared" si="87"/>
        <v>0</v>
      </c>
      <c r="AK683" s="69">
        <f t="shared" si="87"/>
        <v>0</v>
      </c>
      <c r="AL683" s="69">
        <f t="shared" si="87"/>
        <v>0</v>
      </c>
      <c r="AM683" s="69">
        <f t="shared" si="87"/>
        <v>0</v>
      </c>
      <c r="AN683" s="69">
        <f t="shared" si="87"/>
        <v>0</v>
      </c>
      <c r="AO683" s="69">
        <f t="shared" si="87"/>
        <v>0</v>
      </c>
      <c r="AP683" s="69">
        <f t="shared" si="87"/>
        <v>0</v>
      </c>
      <c r="AQ683" s="69">
        <f t="shared" si="87"/>
        <v>0</v>
      </c>
      <c r="AR683" s="69">
        <f t="shared" si="87"/>
        <v>0</v>
      </c>
    </row>
    <row r="685" spans="10:44" ht="18.75" x14ac:dyDescent="0.3">
      <c r="K685" s="34" t="str">
        <f>+Produccion_UO!K685</f>
        <v>11.5.3 Emisiones por AUTOGENERACION por DSL en PRODUCCIÓN</v>
      </c>
      <c r="L685" s="34"/>
    </row>
    <row r="686" spans="10:44" x14ac:dyDescent="0.25">
      <c r="J686" s="106" t="s">
        <v>488</v>
      </c>
      <c r="K686" s="108" t="s">
        <v>389</v>
      </c>
      <c r="L686" s="159"/>
    </row>
    <row r="687" spans="10:44" x14ac:dyDescent="0.25">
      <c r="J687" s="15"/>
      <c r="K687" s="23"/>
      <c r="L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</row>
    <row r="688" spans="10:44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0:44" x14ac:dyDescent="0.25">
      <c r="J689" s="24" t="s">
        <v>148</v>
      </c>
      <c r="K689" s="108" t="s">
        <v>468</v>
      </c>
      <c r="L689" s="165" t="s">
        <v>678</v>
      </c>
      <c r="M689" s="21">
        <f>+Produccion_UO!M689</f>
        <v>0</v>
      </c>
      <c r="N689" s="21">
        <f>+Produccion_UO!N689</f>
        <v>0</v>
      </c>
      <c r="O689" s="21">
        <f>+Produccion_UO!O689</f>
        <v>0</v>
      </c>
      <c r="P689" s="21">
        <f>+Produccion_UO!P689</f>
        <v>0</v>
      </c>
      <c r="Q689" s="21">
        <f>+Produccion_UO!Q689</f>
        <v>0</v>
      </c>
      <c r="R689" s="21">
        <f>+Produccion_UO!R689</f>
        <v>0</v>
      </c>
      <c r="S689" s="21">
        <f>+Produccion_UO!S689</f>
        <v>0</v>
      </c>
      <c r="T689" s="21">
        <f>+Produccion_UO!T689</f>
        <v>0</v>
      </c>
      <c r="U689" s="21">
        <f>+Produccion_UO!U689</f>
        <v>0</v>
      </c>
      <c r="V689" s="21">
        <f>+Produccion_UO!V689</f>
        <v>0</v>
      </c>
      <c r="W689" s="21">
        <f>+Produccion_UO!W689</f>
        <v>0</v>
      </c>
      <c r="X689" s="21">
        <f>+Produccion_UO!X689</f>
        <v>0</v>
      </c>
      <c r="Y689" s="21">
        <f>+Produccion_UO!Y689</f>
        <v>0</v>
      </c>
      <c r="Z689" s="21">
        <f>+Produccion_UO!Z689</f>
        <v>0</v>
      </c>
      <c r="AA689" s="21">
        <f>+Produccion_UO!AA689</f>
        <v>0</v>
      </c>
      <c r="AB689" s="21">
        <f>+Produccion_UO!AB689</f>
        <v>0</v>
      </c>
      <c r="AC689" s="21">
        <f>+Produccion_UO!AC689</f>
        <v>0</v>
      </c>
      <c r="AD689" s="21">
        <f>+Produccion_UO!AD689</f>
        <v>0</v>
      </c>
      <c r="AE689" s="21">
        <f>+Produccion_UO!AE689</f>
        <v>0</v>
      </c>
      <c r="AF689" s="21">
        <f>+Produccion_UO!AF689</f>
        <v>0</v>
      </c>
      <c r="AG689" s="21">
        <f>+Produccion_UO!AG689</f>
        <v>0</v>
      </c>
      <c r="AH689" s="21">
        <f>+Produccion_UO!AH689</f>
        <v>0</v>
      </c>
      <c r="AI689" s="21">
        <f>+Produccion_UO!AI689</f>
        <v>0</v>
      </c>
      <c r="AJ689" s="21">
        <f>+Produccion_UO!AJ689</f>
        <v>0</v>
      </c>
      <c r="AK689" s="21">
        <f>+Produccion_UO!AK689</f>
        <v>0</v>
      </c>
      <c r="AL689" s="21">
        <f>+Produccion_UO!AL689</f>
        <v>0</v>
      </c>
      <c r="AM689" s="21">
        <f>+Produccion_UO!AM689</f>
        <v>0</v>
      </c>
      <c r="AN689" s="21">
        <f>+Produccion_UO!AN689</f>
        <v>0</v>
      </c>
      <c r="AO689" s="21">
        <f>+Produccion_UO!AO689</f>
        <v>0</v>
      </c>
      <c r="AP689" s="21">
        <f>+Produccion_UO!AP689</f>
        <v>0</v>
      </c>
      <c r="AQ689" s="21">
        <f>+Produccion_UO!AQ689</f>
        <v>0</v>
      </c>
      <c r="AR689" s="21">
        <f>+Produccion_UO!AR689</f>
        <v>0</v>
      </c>
    </row>
    <row r="690" spans="10:44" x14ac:dyDescent="0.25">
      <c r="J690" s="24" t="s">
        <v>149</v>
      </c>
      <c r="K690" s="108" t="s">
        <v>469</v>
      </c>
      <c r="L690" s="165" t="s">
        <v>679</v>
      </c>
      <c r="M690" s="21">
        <f>+Produccion_UO!M690+Produccion_UO!M691</f>
        <v>154.48003190807299</v>
      </c>
      <c r="N690" s="21">
        <f>+Produccion_UO!N690+Produccion_UO!N691</f>
        <v>99.495025144830606</v>
      </c>
      <c r="O690" s="21">
        <f>+Produccion_UO!O690+Produccion_UO!O691</f>
        <v>0</v>
      </c>
      <c r="P690" s="21">
        <f>+Produccion_UO!P690+Produccion_UO!P691</f>
        <v>0</v>
      </c>
      <c r="Q690" s="21">
        <f>+Produccion_UO!Q690+Produccion_UO!Q691</f>
        <v>0</v>
      </c>
      <c r="R690" s="21">
        <f>+Produccion_UO!R690+Produccion_UO!R691</f>
        <v>0</v>
      </c>
      <c r="S690" s="21">
        <f>+Produccion_UO!S690+Produccion_UO!S691</f>
        <v>0</v>
      </c>
      <c r="T690" s="21">
        <f>+Produccion_UO!T690+Produccion_UO!T691</f>
        <v>0</v>
      </c>
      <c r="U690" s="21">
        <f>+Produccion_UO!U690+Produccion_UO!U691</f>
        <v>0</v>
      </c>
      <c r="V690" s="21">
        <f>+Produccion_UO!V690+Produccion_UO!V691</f>
        <v>0</v>
      </c>
      <c r="W690" s="21">
        <f>+Produccion_UO!W690+Produccion_UO!W691</f>
        <v>0</v>
      </c>
      <c r="X690" s="21">
        <f>+Produccion_UO!X690+Produccion_UO!X691</f>
        <v>0</v>
      </c>
      <c r="Y690" s="21">
        <f>+Produccion_UO!Y690+Produccion_UO!Y691</f>
        <v>0</v>
      </c>
      <c r="Z690" s="21">
        <f>+Produccion_UO!Z690+Produccion_UO!Z691</f>
        <v>0</v>
      </c>
      <c r="AA690" s="21">
        <f>+Produccion_UO!AA690+Produccion_UO!AA691</f>
        <v>0</v>
      </c>
      <c r="AB690" s="21">
        <f>+Produccion_UO!AB690+Produccion_UO!AB691</f>
        <v>0</v>
      </c>
      <c r="AC690" s="21">
        <f>+Produccion_UO!AC690+Produccion_UO!AC691</f>
        <v>0</v>
      </c>
      <c r="AD690" s="21">
        <f>+Produccion_UO!AD690+Produccion_UO!AD691</f>
        <v>0</v>
      </c>
      <c r="AE690" s="21">
        <f>+Produccion_UO!AE690+Produccion_UO!AE691</f>
        <v>0</v>
      </c>
      <c r="AF690" s="21">
        <f>+Produccion_UO!AF690+Produccion_UO!AF691</f>
        <v>0</v>
      </c>
      <c r="AG690" s="21">
        <f>+Produccion_UO!AG690+Produccion_UO!AG691</f>
        <v>0</v>
      </c>
      <c r="AH690" s="21">
        <f>+Produccion_UO!AH690+Produccion_UO!AH691</f>
        <v>0</v>
      </c>
      <c r="AI690" s="21">
        <f>+Produccion_UO!AI690+Produccion_UO!AI691</f>
        <v>0</v>
      </c>
      <c r="AJ690" s="21">
        <f>+Produccion_UO!AJ690+Produccion_UO!AJ691</f>
        <v>0</v>
      </c>
      <c r="AK690" s="21">
        <f>+Produccion_UO!AK690+Produccion_UO!AK691</f>
        <v>0</v>
      </c>
      <c r="AL690" s="21">
        <f>+Produccion_UO!AL690+Produccion_UO!AL691</f>
        <v>0</v>
      </c>
      <c r="AM690" s="21">
        <f>+Produccion_UO!AM690+Produccion_UO!AM691</f>
        <v>0</v>
      </c>
      <c r="AN690" s="21">
        <f>+Produccion_UO!AN690+Produccion_UO!AN691</f>
        <v>0</v>
      </c>
      <c r="AO690" s="21">
        <f>+Produccion_UO!AO690+Produccion_UO!AO691</f>
        <v>0</v>
      </c>
      <c r="AP690" s="21">
        <f>+Produccion_UO!AP690+Produccion_UO!AP691</f>
        <v>0</v>
      </c>
      <c r="AQ690" s="21">
        <f>+Produccion_UO!AQ690+Produccion_UO!AQ691</f>
        <v>0</v>
      </c>
      <c r="AR690" s="21">
        <f>+Produccion_UO!AR690+Produccion_UO!AR691</f>
        <v>0</v>
      </c>
    </row>
    <row r="691" spans="10:44" x14ac:dyDescent="0.25">
      <c r="J691" s="109"/>
      <c r="K691" s="108"/>
      <c r="L691" s="165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  <c r="AA691" s="172"/>
      <c r="AB691" s="172"/>
      <c r="AC691" s="172"/>
      <c r="AD691" s="172"/>
      <c r="AE691" s="172"/>
      <c r="AF691" s="172"/>
      <c r="AG691" s="172"/>
      <c r="AH691" s="172"/>
      <c r="AI691" s="172"/>
      <c r="AJ691" s="172"/>
      <c r="AK691" s="172"/>
      <c r="AL691" s="172"/>
      <c r="AM691" s="172"/>
      <c r="AN691" s="172"/>
      <c r="AO691" s="172"/>
      <c r="AP691" s="172"/>
      <c r="AQ691" s="172"/>
      <c r="AR691" s="172"/>
    </row>
    <row r="692" spans="10:44" x14ac:dyDescent="0.25">
      <c r="J692" s="24" t="s">
        <v>152</v>
      </c>
      <c r="K692" s="108" t="s">
        <v>470</v>
      </c>
      <c r="L692" s="165" t="s">
        <v>683</v>
      </c>
      <c r="M692" s="21">
        <f>+Produccion_UO!M692</f>
        <v>0</v>
      </c>
      <c r="N692" s="21">
        <f>+Produccion_UO!N692</f>
        <v>0</v>
      </c>
      <c r="O692" s="21">
        <f>+Produccion_UO!O692</f>
        <v>0</v>
      </c>
      <c r="P692" s="21">
        <f>+Produccion_UO!P692</f>
        <v>0</v>
      </c>
      <c r="Q692" s="21">
        <f>+Produccion_UO!Q692</f>
        <v>0</v>
      </c>
      <c r="R692" s="21">
        <f>+Produccion_UO!R692</f>
        <v>0</v>
      </c>
      <c r="S692" s="21">
        <f>+Produccion_UO!S692</f>
        <v>0</v>
      </c>
      <c r="T692" s="21">
        <f>+Produccion_UO!T692</f>
        <v>0</v>
      </c>
      <c r="U692" s="21">
        <f>+Produccion_UO!U692</f>
        <v>0</v>
      </c>
      <c r="V692" s="21">
        <f>+Produccion_UO!V692</f>
        <v>0</v>
      </c>
      <c r="W692" s="21">
        <f>+Produccion_UO!W692</f>
        <v>0</v>
      </c>
      <c r="X692" s="21">
        <f>+Produccion_UO!X692</f>
        <v>0</v>
      </c>
      <c r="Y692" s="21">
        <f>+Produccion_UO!Y692</f>
        <v>0</v>
      </c>
      <c r="Z692" s="21">
        <f>+Produccion_UO!Z692</f>
        <v>0</v>
      </c>
      <c r="AA692" s="21">
        <f>+Produccion_UO!AA692</f>
        <v>0</v>
      </c>
      <c r="AB692" s="21">
        <f>+Produccion_UO!AB692</f>
        <v>0</v>
      </c>
      <c r="AC692" s="21">
        <f>+Produccion_UO!AC692</f>
        <v>0</v>
      </c>
      <c r="AD692" s="21">
        <f>+Produccion_UO!AD692</f>
        <v>0</v>
      </c>
      <c r="AE692" s="21">
        <f>+Produccion_UO!AE692</f>
        <v>0</v>
      </c>
      <c r="AF692" s="21">
        <f>+Produccion_UO!AF692</f>
        <v>0</v>
      </c>
      <c r="AG692" s="21">
        <f>+Produccion_UO!AG692</f>
        <v>0</v>
      </c>
      <c r="AH692" s="21">
        <f>+Produccion_UO!AH692</f>
        <v>0</v>
      </c>
      <c r="AI692" s="21">
        <f>+Produccion_UO!AI692</f>
        <v>0</v>
      </c>
      <c r="AJ692" s="21">
        <f>+Produccion_UO!AJ692</f>
        <v>0</v>
      </c>
      <c r="AK692" s="21">
        <f>+Produccion_UO!AK692</f>
        <v>0</v>
      </c>
      <c r="AL692" s="21">
        <f>+Produccion_UO!AL692</f>
        <v>0</v>
      </c>
      <c r="AM692" s="21">
        <f>+Produccion_UO!AM692</f>
        <v>0</v>
      </c>
      <c r="AN692" s="21">
        <f>+Produccion_UO!AN692</f>
        <v>0</v>
      </c>
      <c r="AO692" s="21">
        <f>+Produccion_UO!AO692</f>
        <v>0</v>
      </c>
      <c r="AP692" s="21">
        <f>+Produccion_UO!AP692</f>
        <v>0</v>
      </c>
      <c r="AQ692" s="21">
        <f>+Produccion_UO!AQ692</f>
        <v>0</v>
      </c>
      <c r="AR692" s="21">
        <f>+Produccion_UO!AR692</f>
        <v>0</v>
      </c>
    </row>
    <row r="693" spans="10:44" x14ac:dyDescent="0.25">
      <c r="J693" s="24" t="s">
        <v>153</v>
      </c>
      <c r="K693" s="108" t="s">
        <v>285</v>
      </c>
      <c r="L693" s="165" t="s">
        <v>681</v>
      </c>
      <c r="M693" s="21">
        <f>+Produccion_UO!M693</f>
        <v>0</v>
      </c>
      <c r="N693" s="21">
        <f>+Produccion_UO!N693</f>
        <v>0</v>
      </c>
      <c r="O693" s="21">
        <f>+Produccion_UO!O693</f>
        <v>0</v>
      </c>
      <c r="P693" s="21">
        <f>+Produccion_UO!P693</f>
        <v>0</v>
      </c>
      <c r="Q693" s="21">
        <f>+Produccion_UO!Q693</f>
        <v>0</v>
      </c>
      <c r="R693" s="21">
        <f>+Produccion_UO!R693</f>
        <v>0</v>
      </c>
      <c r="S693" s="21">
        <f>+Produccion_UO!S693</f>
        <v>0</v>
      </c>
      <c r="T693" s="21">
        <f>+Produccion_UO!T693</f>
        <v>0</v>
      </c>
      <c r="U693" s="21">
        <f>+Produccion_UO!U693</f>
        <v>0</v>
      </c>
      <c r="V693" s="21">
        <f>+Produccion_UO!V693</f>
        <v>0</v>
      </c>
      <c r="W693" s="21">
        <f>+Produccion_UO!W693</f>
        <v>0</v>
      </c>
      <c r="X693" s="21">
        <f>+Produccion_UO!X693</f>
        <v>0</v>
      </c>
      <c r="Y693" s="21">
        <f>+Produccion_UO!Y693</f>
        <v>0</v>
      </c>
      <c r="Z693" s="21">
        <f>+Produccion_UO!Z693</f>
        <v>0</v>
      </c>
      <c r="AA693" s="21">
        <f>+Produccion_UO!AA693</f>
        <v>0</v>
      </c>
      <c r="AB693" s="21">
        <f>+Produccion_UO!AB693</f>
        <v>0</v>
      </c>
      <c r="AC693" s="21">
        <f>+Produccion_UO!AC693</f>
        <v>0</v>
      </c>
      <c r="AD693" s="21">
        <f>+Produccion_UO!AD693</f>
        <v>0</v>
      </c>
      <c r="AE693" s="21">
        <f>+Produccion_UO!AE693</f>
        <v>0</v>
      </c>
      <c r="AF693" s="21">
        <f>+Produccion_UO!AF693</f>
        <v>0</v>
      </c>
      <c r="AG693" s="21">
        <f>+Produccion_UO!AG693</f>
        <v>0</v>
      </c>
      <c r="AH693" s="21">
        <f>+Produccion_UO!AH693</f>
        <v>0</v>
      </c>
      <c r="AI693" s="21">
        <f>+Produccion_UO!AI693</f>
        <v>0</v>
      </c>
      <c r="AJ693" s="21">
        <f>+Produccion_UO!AJ693</f>
        <v>0</v>
      </c>
      <c r="AK693" s="21">
        <f>+Produccion_UO!AK693</f>
        <v>0</v>
      </c>
      <c r="AL693" s="21">
        <f>+Produccion_UO!AL693</f>
        <v>0</v>
      </c>
      <c r="AM693" s="21">
        <f>+Produccion_UO!AM693</f>
        <v>0</v>
      </c>
      <c r="AN693" s="21">
        <f>+Produccion_UO!AN693</f>
        <v>0</v>
      </c>
      <c r="AO693" s="21">
        <f>+Produccion_UO!AO693</f>
        <v>0</v>
      </c>
      <c r="AP693" s="21">
        <f>+Produccion_UO!AP693</f>
        <v>0</v>
      </c>
      <c r="AQ693" s="21">
        <f>+Produccion_UO!AQ693</f>
        <v>0</v>
      </c>
      <c r="AR693" s="21">
        <f>+Produccion_UO!AR693</f>
        <v>0</v>
      </c>
    </row>
    <row r="694" spans="10:44" x14ac:dyDescent="0.25">
      <c r="J694" s="24" t="s">
        <v>154</v>
      </c>
      <c r="K694" s="108" t="s">
        <v>380</v>
      </c>
      <c r="L694" s="165" t="s">
        <v>682</v>
      </c>
      <c r="M694" s="21">
        <f>+Produccion_UO!M694</f>
        <v>0</v>
      </c>
      <c r="N694" s="21">
        <f>+Produccion_UO!N694</f>
        <v>0</v>
      </c>
      <c r="O694" s="21">
        <f>+Produccion_UO!O694</f>
        <v>0</v>
      </c>
      <c r="P694" s="21">
        <f>+Produccion_UO!P694</f>
        <v>0</v>
      </c>
      <c r="Q694" s="21">
        <f>+Produccion_UO!Q694</f>
        <v>0</v>
      </c>
      <c r="R694" s="21">
        <f>+Produccion_UO!R694</f>
        <v>0</v>
      </c>
      <c r="S694" s="21">
        <f>+Produccion_UO!S694</f>
        <v>0</v>
      </c>
      <c r="T694" s="21">
        <f>+Produccion_UO!T694</f>
        <v>0</v>
      </c>
      <c r="U694" s="21">
        <f>+Produccion_UO!U694</f>
        <v>0</v>
      </c>
      <c r="V694" s="21">
        <f>+Produccion_UO!V694</f>
        <v>0</v>
      </c>
      <c r="W694" s="21">
        <f>+Produccion_UO!W694</f>
        <v>0</v>
      </c>
      <c r="X694" s="21">
        <f>+Produccion_UO!X694</f>
        <v>0</v>
      </c>
      <c r="Y694" s="21">
        <f>+Produccion_UO!Y694</f>
        <v>0</v>
      </c>
      <c r="Z694" s="21">
        <f>+Produccion_UO!Z694</f>
        <v>0</v>
      </c>
      <c r="AA694" s="21">
        <f>+Produccion_UO!AA694</f>
        <v>0</v>
      </c>
      <c r="AB694" s="21">
        <f>+Produccion_UO!AB694</f>
        <v>0</v>
      </c>
      <c r="AC694" s="21">
        <f>+Produccion_UO!AC694</f>
        <v>0</v>
      </c>
      <c r="AD694" s="21">
        <f>+Produccion_UO!AD694</f>
        <v>0</v>
      </c>
      <c r="AE694" s="21">
        <f>+Produccion_UO!AE694</f>
        <v>0</v>
      </c>
      <c r="AF694" s="21">
        <f>+Produccion_UO!AF694</f>
        <v>0</v>
      </c>
      <c r="AG694" s="21">
        <f>+Produccion_UO!AG694</f>
        <v>0</v>
      </c>
      <c r="AH694" s="21">
        <f>+Produccion_UO!AH694</f>
        <v>0</v>
      </c>
      <c r="AI694" s="21">
        <f>+Produccion_UO!AI694</f>
        <v>0</v>
      </c>
      <c r="AJ694" s="21">
        <f>+Produccion_UO!AJ694</f>
        <v>0</v>
      </c>
      <c r="AK694" s="21">
        <f>+Produccion_UO!AK694</f>
        <v>0</v>
      </c>
      <c r="AL694" s="21">
        <f>+Produccion_UO!AL694</f>
        <v>0</v>
      </c>
      <c r="AM694" s="21">
        <f>+Produccion_UO!AM694</f>
        <v>0</v>
      </c>
      <c r="AN694" s="21">
        <f>+Produccion_UO!AN694</f>
        <v>0</v>
      </c>
      <c r="AO694" s="21">
        <f>+Produccion_UO!AO694</f>
        <v>0</v>
      </c>
      <c r="AP694" s="21">
        <f>+Produccion_UO!AP694</f>
        <v>0</v>
      </c>
      <c r="AQ694" s="21">
        <f>+Produccion_UO!AQ694</f>
        <v>0</v>
      </c>
      <c r="AR694" s="21">
        <f>+Produccion_UO!AR694</f>
        <v>0</v>
      </c>
    </row>
    <row r="695" spans="10:44" x14ac:dyDescent="0.25">
      <c r="J695" s="24" t="s">
        <v>155</v>
      </c>
      <c r="K695" s="108" t="s">
        <v>482</v>
      </c>
      <c r="L695" s="165" t="s">
        <v>680</v>
      </c>
      <c r="M695" s="21">
        <f>+Produccion_UO!M695</f>
        <v>30.214063325268398</v>
      </c>
      <c r="N695" s="21">
        <f>+Produccion_UO!N695</f>
        <v>29.633807571616799</v>
      </c>
      <c r="O695" s="21">
        <f>+Produccion_UO!O695</f>
        <v>0</v>
      </c>
      <c r="P695" s="21">
        <f>+Produccion_UO!P695</f>
        <v>0</v>
      </c>
      <c r="Q695" s="21">
        <f>+Produccion_UO!Q695</f>
        <v>0</v>
      </c>
      <c r="R695" s="21">
        <f>+Produccion_UO!R695</f>
        <v>0</v>
      </c>
      <c r="S695" s="21">
        <f>+Produccion_UO!S695</f>
        <v>0</v>
      </c>
      <c r="T695" s="21">
        <f>+Produccion_UO!T695</f>
        <v>0</v>
      </c>
      <c r="U695" s="21">
        <f>+Produccion_UO!U695</f>
        <v>0</v>
      </c>
      <c r="V695" s="21">
        <f>+Produccion_UO!V695</f>
        <v>0</v>
      </c>
      <c r="W695" s="21">
        <f>+Produccion_UO!W695</f>
        <v>0</v>
      </c>
      <c r="X695" s="21">
        <f>+Produccion_UO!X695</f>
        <v>0</v>
      </c>
      <c r="Y695" s="21">
        <f>+Produccion_UO!Y695</f>
        <v>0</v>
      </c>
      <c r="Z695" s="21">
        <f>+Produccion_UO!Z695</f>
        <v>0</v>
      </c>
      <c r="AA695" s="21">
        <f>+Produccion_UO!AA695</f>
        <v>0</v>
      </c>
      <c r="AB695" s="21">
        <f>+Produccion_UO!AB695</f>
        <v>0</v>
      </c>
      <c r="AC695" s="21">
        <f>+Produccion_UO!AC695</f>
        <v>0</v>
      </c>
      <c r="AD695" s="21">
        <f>+Produccion_UO!AD695</f>
        <v>0</v>
      </c>
      <c r="AE695" s="21">
        <f>+Produccion_UO!AE695</f>
        <v>0</v>
      </c>
      <c r="AF695" s="21">
        <f>+Produccion_UO!AF695</f>
        <v>0</v>
      </c>
      <c r="AG695" s="21">
        <f>+Produccion_UO!AG695</f>
        <v>0</v>
      </c>
      <c r="AH695" s="21">
        <f>+Produccion_UO!AH695</f>
        <v>0</v>
      </c>
      <c r="AI695" s="21">
        <f>+Produccion_UO!AI695</f>
        <v>0</v>
      </c>
      <c r="AJ695" s="21">
        <f>+Produccion_UO!AJ695</f>
        <v>0</v>
      </c>
      <c r="AK695" s="21">
        <f>+Produccion_UO!AK695</f>
        <v>0</v>
      </c>
      <c r="AL695" s="21">
        <f>+Produccion_UO!AL695</f>
        <v>0</v>
      </c>
      <c r="AM695" s="21">
        <f>+Produccion_UO!AM695</f>
        <v>0</v>
      </c>
      <c r="AN695" s="21">
        <f>+Produccion_UO!AN695</f>
        <v>0</v>
      </c>
      <c r="AO695" s="21">
        <f>+Produccion_UO!AO695</f>
        <v>0</v>
      </c>
      <c r="AP695" s="21">
        <f>+Produccion_UO!AP695</f>
        <v>0</v>
      </c>
      <c r="AQ695" s="21">
        <f>+Produccion_UO!AQ695</f>
        <v>0</v>
      </c>
      <c r="AR695" s="21">
        <f>+Produccion_UO!AR695</f>
        <v>0</v>
      </c>
    </row>
    <row r="696" spans="10:44" x14ac:dyDescent="0.25">
      <c r="J696" s="68"/>
      <c r="K696" s="68"/>
      <c r="L696" s="68"/>
      <c r="M696" s="69">
        <f>+SUM(M689:M695)</f>
        <v>184.69409523334139</v>
      </c>
      <c r="N696" s="69">
        <f t="shared" ref="N696" si="88">+SUM(N689:N695)</f>
        <v>129.12883271644739</v>
      </c>
      <c r="O696" s="69">
        <f t="shared" ref="O696:AR696" si="89">+SUM(O689:O695)</f>
        <v>0</v>
      </c>
      <c r="P696" s="69">
        <f t="shared" si="89"/>
        <v>0</v>
      </c>
      <c r="Q696" s="69">
        <f t="shared" si="89"/>
        <v>0</v>
      </c>
      <c r="R696" s="69">
        <f t="shared" si="89"/>
        <v>0</v>
      </c>
      <c r="S696" s="69">
        <f t="shared" si="89"/>
        <v>0</v>
      </c>
      <c r="T696" s="69">
        <f t="shared" si="89"/>
        <v>0</v>
      </c>
      <c r="U696" s="69">
        <f t="shared" si="89"/>
        <v>0</v>
      </c>
      <c r="V696" s="69">
        <f t="shared" si="89"/>
        <v>0</v>
      </c>
      <c r="W696" s="69">
        <f t="shared" si="89"/>
        <v>0</v>
      </c>
      <c r="X696" s="69">
        <f t="shared" si="89"/>
        <v>0</v>
      </c>
      <c r="Y696" s="69">
        <f t="shared" si="89"/>
        <v>0</v>
      </c>
      <c r="Z696" s="69">
        <f t="shared" si="89"/>
        <v>0</v>
      </c>
      <c r="AA696" s="69">
        <f t="shared" si="89"/>
        <v>0</v>
      </c>
      <c r="AB696" s="69">
        <f t="shared" si="89"/>
        <v>0</v>
      </c>
      <c r="AC696" s="69">
        <f t="shared" si="89"/>
        <v>0</v>
      </c>
      <c r="AD696" s="69">
        <f t="shared" si="89"/>
        <v>0</v>
      </c>
      <c r="AE696" s="69">
        <f t="shared" si="89"/>
        <v>0</v>
      </c>
      <c r="AF696" s="69">
        <f t="shared" si="89"/>
        <v>0</v>
      </c>
      <c r="AG696" s="69">
        <f t="shared" si="89"/>
        <v>0</v>
      </c>
      <c r="AH696" s="69">
        <f t="shared" si="89"/>
        <v>0</v>
      </c>
      <c r="AI696" s="69">
        <f t="shared" si="89"/>
        <v>0</v>
      </c>
      <c r="AJ696" s="69">
        <f t="shared" si="89"/>
        <v>0</v>
      </c>
      <c r="AK696" s="69">
        <f t="shared" si="89"/>
        <v>0</v>
      </c>
      <c r="AL696" s="69">
        <f t="shared" si="89"/>
        <v>0</v>
      </c>
      <c r="AM696" s="69">
        <f t="shared" si="89"/>
        <v>0</v>
      </c>
      <c r="AN696" s="69">
        <f t="shared" si="89"/>
        <v>0</v>
      </c>
      <c r="AO696" s="69">
        <f t="shared" si="89"/>
        <v>0</v>
      </c>
      <c r="AP696" s="69">
        <f t="shared" si="89"/>
        <v>0</v>
      </c>
      <c r="AQ696" s="69">
        <f t="shared" si="89"/>
        <v>0</v>
      </c>
      <c r="AR696" s="69">
        <f t="shared" si="89"/>
        <v>0</v>
      </c>
    </row>
    <row r="698" spans="10:44" ht="18.75" x14ac:dyDescent="0.3">
      <c r="K698" s="34" t="str">
        <f>+Produccion_UO!K698</f>
        <v>11.5.4 Emisiones por AUTOGENERACION por LPG en PRODUCCIÓN</v>
      </c>
      <c r="L698" s="34"/>
    </row>
    <row r="699" spans="10:44" x14ac:dyDescent="0.25">
      <c r="J699" s="106" t="s">
        <v>488</v>
      </c>
      <c r="K699" s="108" t="s">
        <v>389</v>
      </c>
      <c r="L699" s="159"/>
    </row>
    <row r="700" spans="10:44" x14ac:dyDescent="0.25">
      <c r="J700" s="15"/>
      <c r="K700" s="23"/>
      <c r="L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</row>
    <row r="701" spans="10:44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0:44" x14ac:dyDescent="0.25">
      <c r="J702" s="24" t="s">
        <v>148</v>
      </c>
      <c r="K702" s="108" t="s">
        <v>471</v>
      </c>
      <c r="L702" s="165" t="s">
        <v>678</v>
      </c>
      <c r="M702" s="21">
        <f>+Produccion_UO!M702</f>
        <v>0</v>
      </c>
      <c r="N702" s="21">
        <f>+Produccion_UO!N702</f>
        <v>0</v>
      </c>
      <c r="O702" s="21">
        <f>+Produccion_UO!O702</f>
        <v>0</v>
      </c>
      <c r="P702" s="21">
        <f>+Produccion_UO!P702</f>
        <v>0</v>
      </c>
      <c r="Q702" s="21">
        <f>+Produccion_UO!Q702</f>
        <v>0</v>
      </c>
      <c r="R702" s="21">
        <f>+Produccion_UO!R702</f>
        <v>0</v>
      </c>
      <c r="S702" s="21">
        <f>+Produccion_UO!S702</f>
        <v>0</v>
      </c>
      <c r="T702" s="21">
        <f>+Produccion_UO!T702</f>
        <v>0</v>
      </c>
      <c r="U702" s="21">
        <f>+Produccion_UO!U702</f>
        <v>0</v>
      </c>
      <c r="V702" s="21">
        <f>+Produccion_UO!V702</f>
        <v>0</v>
      </c>
      <c r="W702" s="21">
        <f>+Produccion_UO!W702</f>
        <v>0</v>
      </c>
      <c r="X702" s="21">
        <f>+Produccion_UO!X702</f>
        <v>0</v>
      </c>
      <c r="Y702" s="21">
        <f>+Produccion_UO!Y702</f>
        <v>0</v>
      </c>
      <c r="Z702" s="21">
        <f>+Produccion_UO!Z702</f>
        <v>0</v>
      </c>
      <c r="AA702" s="21">
        <f>+Produccion_UO!AA702</f>
        <v>0</v>
      </c>
      <c r="AB702" s="21">
        <f>+Produccion_UO!AB702</f>
        <v>0</v>
      </c>
      <c r="AC702" s="21">
        <f>+Produccion_UO!AC702</f>
        <v>0</v>
      </c>
      <c r="AD702" s="21">
        <f>+Produccion_UO!AD702</f>
        <v>0</v>
      </c>
      <c r="AE702" s="21">
        <f>+Produccion_UO!AE702</f>
        <v>0</v>
      </c>
      <c r="AF702" s="21">
        <f>+Produccion_UO!AF702</f>
        <v>0</v>
      </c>
      <c r="AG702" s="21">
        <f>+Produccion_UO!AG702</f>
        <v>0</v>
      </c>
      <c r="AH702" s="21">
        <f>+Produccion_UO!AH702</f>
        <v>0</v>
      </c>
      <c r="AI702" s="21">
        <f>+Produccion_UO!AI702</f>
        <v>0</v>
      </c>
      <c r="AJ702" s="21">
        <f>+Produccion_UO!AJ702</f>
        <v>0</v>
      </c>
      <c r="AK702" s="21">
        <f>+Produccion_UO!AK702</f>
        <v>0</v>
      </c>
      <c r="AL702" s="21">
        <f>+Produccion_UO!AL702</f>
        <v>0</v>
      </c>
      <c r="AM702" s="21">
        <f>+Produccion_UO!AM702</f>
        <v>0</v>
      </c>
      <c r="AN702" s="21">
        <f>+Produccion_UO!AN702</f>
        <v>0</v>
      </c>
      <c r="AO702" s="21">
        <f>+Produccion_UO!AO702</f>
        <v>0</v>
      </c>
      <c r="AP702" s="21">
        <f>+Produccion_UO!AP702</f>
        <v>0</v>
      </c>
      <c r="AQ702" s="21">
        <f>+Produccion_UO!AQ702</f>
        <v>0</v>
      </c>
      <c r="AR702" s="21">
        <f>+Produccion_UO!AR702</f>
        <v>0</v>
      </c>
    </row>
    <row r="703" spans="10:44" x14ac:dyDescent="0.25">
      <c r="J703" s="24" t="s">
        <v>149</v>
      </c>
      <c r="K703" s="108" t="s">
        <v>472</v>
      </c>
      <c r="L703" s="165" t="s">
        <v>679</v>
      </c>
      <c r="M703" s="21">
        <f>+Produccion_UO!M703+Produccion_UO!M704</f>
        <v>85.218089768690007</v>
      </c>
      <c r="N703" s="21">
        <f>+Produccion_UO!N703+Produccion_UO!N704</f>
        <v>85.218089768690007</v>
      </c>
      <c r="O703" s="21">
        <f>+Produccion_UO!O703+Produccion_UO!O704</f>
        <v>85.218089768690007</v>
      </c>
      <c r="P703" s="21">
        <f>+Produccion_UO!P703+Produccion_UO!P704</f>
        <v>48.163069628918002</v>
      </c>
      <c r="Q703" s="21">
        <f>+Produccion_UO!Q703+Produccion_UO!Q704</f>
        <v>0</v>
      </c>
      <c r="R703" s="21">
        <f>+Produccion_UO!R703+Produccion_UO!R704</f>
        <v>0</v>
      </c>
      <c r="S703" s="21">
        <f>+Produccion_UO!S703+Produccion_UO!S704</f>
        <v>0</v>
      </c>
      <c r="T703" s="21">
        <f>+Produccion_UO!T703+Produccion_UO!T704</f>
        <v>0</v>
      </c>
      <c r="U703" s="21">
        <f>+Produccion_UO!U703+Produccion_UO!U704</f>
        <v>0</v>
      </c>
      <c r="V703" s="21">
        <f>+Produccion_UO!V703+Produccion_UO!V704</f>
        <v>0</v>
      </c>
      <c r="W703" s="21">
        <f>+Produccion_UO!W703+Produccion_UO!W704</f>
        <v>0</v>
      </c>
      <c r="X703" s="21">
        <f>+Produccion_UO!X703+Produccion_UO!X704</f>
        <v>0</v>
      </c>
      <c r="Y703" s="21">
        <f>+Produccion_UO!Y703+Produccion_UO!Y704</f>
        <v>0</v>
      </c>
      <c r="Z703" s="21">
        <f>+Produccion_UO!Z703+Produccion_UO!Z704</f>
        <v>0</v>
      </c>
      <c r="AA703" s="21">
        <f>+Produccion_UO!AA703+Produccion_UO!AA704</f>
        <v>0</v>
      </c>
      <c r="AB703" s="21">
        <f>+Produccion_UO!AB703+Produccion_UO!AB704</f>
        <v>0</v>
      </c>
      <c r="AC703" s="21">
        <f>+Produccion_UO!AC703+Produccion_UO!AC704</f>
        <v>0</v>
      </c>
      <c r="AD703" s="21">
        <f>+Produccion_UO!AD703+Produccion_UO!AD704</f>
        <v>0</v>
      </c>
      <c r="AE703" s="21">
        <f>+Produccion_UO!AE703+Produccion_UO!AE704</f>
        <v>0</v>
      </c>
      <c r="AF703" s="21">
        <f>+Produccion_UO!AF703+Produccion_UO!AF704</f>
        <v>0</v>
      </c>
      <c r="AG703" s="21">
        <f>+Produccion_UO!AG703+Produccion_UO!AG704</f>
        <v>0</v>
      </c>
      <c r="AH703" s="21">
        <f>+Produccion_UO!AH703+Produccion_UO!AH704</f>
        <v>0</v>
      </c>
      <c r="AI703" s="21">
        <f>+Produccion_UO!AI703+Produccion_UO!AI704</f>
        <v>0</v>
      </c>
      <c r="AJ703" s="21">
        <f>+Produccion_UO!AJ703+Produccion_UO!AJ704</f>
        <v>0</v>
      </c>
      <c r="AK703" s="21">
        <f>+Produccion_UO!AK703+Produccion_UO!AK704</f>
        <v>0</v>
      </c>
      <c r="AL703" s="21">
        <f>+Produccion_UO!AL703+Produccion_UO!AL704</f>
        <v>0</v>
      </c>
      <c r="AM703" s="21">
        <f>+Produccion_UO!AM703+Produccion_UO!AM704</f>
        <v>0</v>
      </c>
      <c r="AN703" s="21">
        <f>+Produccion_UO!AN703+Produccion_UO!AN704</f>
        <v>0</v>
      </c>
      <c r="AO703" s="21">
        <f>+Produccion_UO!AO703+Produccion_UO!AO704</f>
        <v>0</v>
      </c>
      <c r="AP703" s="21">
        <f>+Produccion_UO!AP703+Produccion_UO!AP704</f>
        <v>0</v>
      </c>
      <c r="AQ703" s="21">
        <f>+Produccion_UO!AQ703+Produccion_UO!AQ704</f>
        <v>0</v>
      </c>
      <c r="AR703" s="21">
        <f>+Produccion_UO!AR703+Produccion_UO!AR704</f>
        <v>0</v>
      </c>
    </row>
    <row r="704" spans="10:44" x14ac:dyDescent="0.25">
      <c r="J704" s="109"/>
      <c r="K704" s="108"/>
      <c r="L704" s="165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  <c r="AA704" s="172"/>
      <c r="AB704" s="172"/>
      <c r="AC704" s="172"/>
      <c r="AD704" s="172"/>
      <c r="AE704" s="172"/>
      <c r="AF704" s="172"/>
      <c r="AG704" s="172"/>
      <c r="AH704" s="172"/>
      <c r="AI704" s="172"/>
      <c r="AJ704" s="172"/>
      <c r="AK704" s="172"/>
      <c r="AL704" s="172"/>
      <c r="AM704" s="172"/>
      <c r="AN704" s="172"/>
      <c r="AO704" s="172"/>
      <c r="AP704" s="172"/>
      <c r="AQ704" s="172"/>
      <c r="AR704" s="172"/>
    </row>
    <row r="705" spans="10:44" x14ac:dyDescent="0.25">
      <c r="J705" s="24" t="s">
        <v>152</v>
      </c>
      <c r="K705" s="108" t="s">
        <v>473</v>
      </c>
      <c r="L705" s="165" t="s">
        <v>683</v>
      </c>
      <c r="M705" s="21">
        <f>+Produccion_UO!M705</f>
        <v>0</v>
      </c>
      <c r="N705" s="21">
        <f>+Produccion_UO!N705</f>
        <v>0</v>
      </c>
      <c r="O705" s="21">
        <f>+Produccion_UO!O705</f>
        <v>0</v>
      </c>
      <c r="P705" s="21">
        <f>+Produccion_UO!P705</f>
        <v>0</v>
      </c>
      <c r="Q705" s="21">
        <f>+Produccion_UO!Q705</f>
        <v>0</v>
      </c>
      <c r="R705" s="21">
        <f>+Produccion_UO!R705</f>
        <v>0</v>
      </c>
      <c r="S705" s="21">
        <f>+Produccion_UO!S705</f>
        <v>0</v>
      </c>
      <c r="T705" s="21">
        <f>+Produccion_UO!T705</f>
        <v>0</v>
      </c>
      <c r="U705" s="21">
        <f>+Produccion_UO!U705</f>
        <v>0</v>
      </c>
      <c r="V705" s="21">
        <f>+Produccion_UO!V705</f>
        <v>0</v>
      </c>
      <c r="W705" s="21">
        <f>+Produccion_UO!W705</f>
        <v>0</v>
      </c>
      <c r="X705" s="21">
        <f>+Produccion_UO!X705</f>
        <v>0</v>
      </c>
      <c r="Y705" s="21">
        <f>+Produccion_UO!Y705</f>
        <v>0</v>
      </c>
      <c r="Z705" s="21">
        <f>+Produccion_UO!Z705</f>
        <v>0</v>
      </c>
      <c r="AA705" s="21">
        <f>+Produccion_UO!AA705</f>
        <v>0</v>
      </c>
      <c r="AB705" s="21">
        <f>+Produccion_UO!AB705</f>
        <v>0</v>
      </c>
      <c r="AC705" s="21">
        <f>+Produccion_UO!AC705</f>
        <v>0</v>
      </c>
      <c r="AD705" s="21">
        <f>+Produccion_UO!AD705</f>
        <v>0</v>
      </c>
      <c r="AE705" s="21">
        <f>+Produccion_UO!AE705</f>
        <v>0</v>
      </c>
      <c r="AF705" s="21">
        <f>+Produccion_UO!AF705</f>
        <v>0</v>
      </c>
      <c r="AG705" s="21">
        <f>+Produccion_UO!AG705</f>
        <v>0</v>
      </c>
      <c r="AH705" s="21">
        <f>+Produccion_UO!AH705</f>
        <v>0</v>
      </c>
      <c r="AI705" s="21">
        <f>+Produccion_UO!AI705</f>
        <v>0</v>
      </c>
      <c r="AJ705" s="21">
        <f>+Produccion_UO!AJ705</f>
        <v>0</v>
      </c>
      <c r="AK705" s="21">
        <f>+Produccion_UO!AK705</f>
        <v>0</v>
      </c>
      <c r="AL705" s="21">
        <f>+Produccion_UO!AL705</f>
        <v>0</v>
      </c>
      <c r="AM705" s="21">
        <f>+Produccion_UO!AM705</f>
        <v>0</v>
      </c>
      <c r="AN705" s="21">
        <f>+Produccion_UO!AN705</f>
        <v>0</v>
      </c>
      <c r="AO705" s="21">
        <f>+Produccion_UO!AO705</f>
        <v>0</v>
      </c>
      <c r="AP705" s="21">
        <f>+Produccion_UO!AP705</f>
        <v>0</v>
      </c>
      <c r="AQ705" s="21">
        <f>+Produccion_UO!AQ705</f>
        <v>0</v>
      </c>
      <c r="AR705" s="21">
        <f>+Produccion_UO!AR705</f>
        <v>0</v>
      </c>
    </row>
    <row r="706" spans="10:44" x14ac:dyDescent="0.25">
      <c r="J706" s="24" t="s">
        <v>153</v>
      </c>
      <c r="K706" s="108" t="s">
        <v>474</v>
      </c>
      <c r="L706" s="165" t="s">
        <v>681</v>
      </c>
      <c r="M706" s="21">
        <f>+Produccion_UO!M706</f>
        <v>0</v>
      </c>
      <c r="N706" s="21">
        <f>+Produccion_UO!N706</f>
        <v>0</v>
      </c>
      <c r="O706" s="21">
        <f>+Produccion_UO!O706</f>
        <v>0</v>
      </c>
      <c r="P706" s="21">
        <f>+Produccion_UO!P706</f>
        <v>0</v>
      </c>
      <c r="Q706" s="21">
        <f>+Produccion_UO!Q706</f>
        <v>0</v>
      </c>
      <c r="R706" s="21">
        <f>+Produccion_UO!R706</f>
        <v>0</v>
      </c>
      <c r="S706" s="21">
        <f>+Produccion_UO!S706</f>
        <v>0</v>
      </c>
      <c r="T706" s="21">
        <f>+Produccion_UO!T706</f>
        <v>0</v>
      </c>
      <c r="U706" s="21">
        <f>+Produccion_UO!U706</f>
        <v>0</v>
      </c>
      <c r="V706" s="21">
        <f>+Produccion_UO!V706</f>
        <v>0</v>
      </c>
      <c r="W706" s="21">
        <f>+Produccion_UO!W706</f>
        <v>0</v>
      </c>
      <c r="X706" s="21">
        <f>+Produccion_UO!X706</f>
        <v>0</v>
      </c>
      <c r="Y706" s="21">
        <f>+Produccion_UO!Y706</f>
        <v>0</v>
      </c>
      <c r="Z706" s="21">
        <f>+Produccion_UO!Z706</f>
        <v>0</v>
      </c>
      <c r="AA706" s="21">
        <f>+Produccion_UO!AA706</f>
        <v>0</v>
      </c>
      <c r="AB706" s="21">
        <f>+Produccion_UO!AB706</f>
        <v>0</v>
      </c>
      <c r="AC706" s="21">
        <f>+Produccion_UO!AC706</f>
        <v>0</v>
      </c>
      <c r="AD706" s="21">
        <f>+Produccion_UO!AD706</f>
        <v>0</v>
      </c>
      <c r="AE706" s="21">
        <f>+Produccion_UO!AE706</f>
        <v>0</v>
      </c>
      <c r="AF706" s="21">
        <f>+Produccion_UO!AF706</f>
        <v>0</v>
      </c>
      <c r="AG706" s="21">
        <f>+Produccion_UO!AG706</f>
        <v>0</v>
      </c>
      <c r="AH706" s="21">
        <f>+Produccion_UO!AH706</f>
        <v>0</v>
      </c>
      <c r="AI706" s="21">
        <f>+Produccion_UO!AI706</f>
        <v>0</v>
      </c>
      <c r="AJ706" s="21">
        <f>+Produccion_UO!AJ706</f>
        <v>0</v>
      </c>
      <c r="AK706" s="21">
        <f>+Produccion_UO!AK706</f>
        <v>0</v>
      </c>
      <c r="AL706" s="21">
        <f>+Produccion_UO!AL706</f>
        <v>0</v>
      </c>
      <c r="AM706" s="21">
        <f>+Produccion_UO!AM706</f>
        <v>0</v>
      </c>
      <c r="AN706" s="21">
        <f>+Produccion_UO!AN706</f>
        <v>0</v>
      </c>
      <c r="AO706" s="21">
        <f>+Produccion_UO!AO706</f>
        <v>0</v>
      </c>
      <c r="AP706" s="21">
        <f>+Produccion_UO!AP706</f>
        <v>0</v>
      </c>
      <c r="AQ706" s="21">
        <f>+Produccion_UO!AQ706</f>
        <v>0</v>
      </c>
      <c r="AR706" s="21">
        <f>+Produccion_UO!AR706</f>
        <v>0</v>
      </c>
    </row>
    <row r="707" spans="10:44" x14ac:dyDescent="0.25">
      <c r="J707" s="24" t="s">
        <v>154</v>
      </c>
      <c r="K707" s="108" t="s">
        <v>475</v>
      </c>
      <c r="L707" s="165" t="s">
        <v>682</v>
      </c>
      <c r="M707" s="21">
        <f>+Produccion_UO!M707</f>
        <v>0</v>
      </c>
      <c r="N707" s="21">
        <f>+Produccion_UO!N707</f>
        <v>0</v>
      </c>
      <c r="O707" s="21">
        <f>+Produccion_UO!O707</f>
        <v>0</v>
      </c>
      <c r="P707" s="21">
        <f>+Produccion_UO!P707</f>
        <v>0</v>
      </c>
      <c r="Q707" s="21">
        <f>+Produccion_UO!Q707</f>
        <v>0</v>
      </c>
      <c r="R707" s="21">
        <f>+Produccion_UO!R707</f>
        <v>0</v>
      </c>
      <c r="S707" s="21">
        <f>+Produccion_UO!S707</f>
        <v>0</v>
      </c>
      <c r="T707" s="21">
        <f>+Produccion_UO!T707</f>
        <v>0</v>
      </c>
      <c r="U707" s="21">
        <f>+Produccion_UO!U707</f>
        <v>0</v>
      </c>
      <c r="V707" s="21">
        <f>+Produccion_UO!V707</f>
        <v>0</v>
      </c>
      <c r="W707" s="21">
        <f>+Produccion_UO!W707</f>
        <v>0</v>
      </c>
      <c r="X707" s="21">
        <f>+Produccion_UO!X707</f>
        <v>0</v>
      </c>
      <c r="Y707" s="21">
        <f>+Produccion_UO!Y707</f>
        <v>0</v>
      </c>
      <c r="Z707" s="21">
        <f>+Produccion_UO!Z707</f>
        <v>0</v>
      </c>
      <c r="AA707" s="21">
        <f>+Produccion_UO!AA707</f>
        <v>0</v>
      </c>
      <c r="AB707" s="21">
        <f>+Produccion_UO!AB707</f>
        <v>0</v>
      </c>
      <c r="AC707" s="21">
        <f>+Produccion_UO!AC707</f>
        <v>0</v>
      </c>
      <c r="AD707" s="21">
        <f>+Produccion_UO!AD707</f>
        <v>0</v>
      </c>
      <c r="AE707" s="21">
        <f>+Produccion_UO!AE707</f>
        <v>0</v>
      </c>
      <c r="AF707" s="21">
        <f>+Produccion_UO!AF707</f>
        <v>0</v>
      </c>
      <c r="AG707" s="21">
        <f>+Produccion_UO!AG707</f>
        <v>0</v>
      </c>
      <c r="AH707" s="21">
        <f>+Produccion_UO!AH707</f>
        <v>0</v>
      </c>
      <c r="AI707" s="21">
        <f>+Produccion_UO!AI707</f>
        <v>0</v>
      </c>
      <c r="AJ707" s="21">
        <f>+Produccion_UO!AJ707</f>
        <v>0</v>
      </c>
      <c r="AK707" s="21">
        <f>+Produccion_UO!AK707</f>
        <v>0</v>
      </c>
      <c r="AL707" s="21">
        <f>+Produccion_UO!AL707</f>
        <v>0</v>
      </c>
      <c r="AM707" s="21">
        <f>+Produccion_UO!AM707</f>
        <v>0</v>
      </c>
      <c r="AN707" s="21">
        <f>+Produccion_UO!AN707</f>
        <v>0</v>
      </c>
      <c r="AO707" s="21">
        <f>+Produccion_UO!AO707</f>
        <v>0</v>
      </c>
      <c r="AP707" s="21">
        <f>+Produccion_UO!AP707</f>
        <v>0</v>
      </c>
      <c r="AQ707" s="21">
        <f>+Produccion_UO!AQ707</f>
        <v>0</v>
      </c>
      <c r="AR707" s="21">
        <f>+Produccion_UO!AR707</f>
        <v>0</v>
      </c>
    </row>
    <row r="708" spans="10:44" x14ac:dyDescent="0.25">
      <c r="J708" s="24" t="s">
        <v>155</v>
      </c>
      <c r="K708" s="108" t="s">
        <v>476</v>
      </c>
      <c r="L708" s="165" t="s">
        <v>680</v>
      </c>
      <c r="M708" s="21">
        <f>+Produccion_UO!M708</f>
        <v>0</v>
      </c>
      <c r="N708" s="21">
        <f>+Produccion_UO!N708</f>
        <v>0</v>
      </c>
      <c r="O708" s="21">
        <f>+Produccion_UO!O708</f>
        <v>0</v>
      </c>
      <c r="P708" s="21">
        <f>+Produccion_UO!P708</f>
        <v>0</v>
      </c>
      <c r="Q708" s="21">
        <f>+Produccion_UO!Q708</f>
        <v>0</v>
      </c>
      <c r="R708" s="21">
        <f>+Produccion_UO!R708</f>
        <v>0</v>
      </c>
      <c r="S708" s="21">
        <f>+Produccion_UO!S708</f>
        <v>0</v>
      </c>
      <c r="T708" s="21">
        <f>+Produccion_UO!T708</f>
        <v>0</v>
      </c>
      <c r="U708" s="21">
        <f>+Produccion_UO!U708</f>
        <v>0</v>
      </c>
      <c r="V708" s="21">
        <f>+Produccion_UO!V708</f>
        <v>0</v>
      </c>
      <c r="W708" s="21">
        <f>+Produccion_UO!W708</f>
        <v>0</v>
      </c>
      <c r="X708" s="21">
        <f>+Produccion_UO!X708</f>
        <v>0</v>
      </c>
      <c r="Y708" s="21">
        <f>+Produccion_UO!Y708</f>
        <v>0</v>
      </c>
      <c r="Z708" s="21">
        <f>+Produccion_UO!Z708</f>
        <v>0</v>
      </c>
      <c r="AA708" s="21">
        <f>+Produccion_UO!AA708</f>
        <v>0</v>
      </c>
      <c r="AB708" s="21">
        <f>+Produccion_UO!AB708</f>
        <v>0</v>
      </c>
      <c r="AC708" s="21">
        <f>+Produccion_UO!AC708</f>
        <v>0</v>
      </c>
      <c r="AD708" s="21">
        <f>+Produccion_UO!AD708</f>
        <v>0</v>
      </c>
      <c r="AE708" s="21">
        <f>+Produccion_UO!AE708</f>
        <v>0</v>
      </c>
      <c r="AF708" s="21">
        <f>+Produccion_UO!AF708</f>
        <v>0</v>
      </c>
      <c r="AG708" s="21">
        <f>+Produccion_UO!AG708</f>
        <v>0</v>
      </c>
      <c r="AH708" s="21">
        <f>+Produccion_UO!AH708</f>
        <v>0</v>
      </c>
      <c r="AI708" s="21">
        <f>+Produccion_UO!AI708</f>
        <v>0</v>
      </c>
      <c r="AJ708" s="21">
        <f>+Produccion_UO!AJ708</f>
        <v>0</v>
      </c>
      <c r="AK708" s="21">
        <f>+Produccion_UO!AK708</f>
        <v>0</v>
      </c>
      <c r="AL708" s="21">
        <f>+Produccion_UO!AL708</f>
        <v>0</v>
      </c>
      <c r="AM708" s="21">
        <f>+Produccion_UO!AM708</f>
        <v>0</v>
      </c>
      <c r="AN708" s="21">
        <f>+Produccion_UO!AN708</f>
        <v>0</v>
      </c>
      <c r="AO708" s="21">
        <f>+Produccion_UO!AO708</f>
        <v>0</v>
      </c>
      <c r="AP708" s="21">
        <f>+Produccion_UO!AP708</f>
        <v>0</v>
      </c>
      <c r="AQ708" s="21">
        <f>+Produccion_UO!AQ708</f>
        <v>0</v>
      </c>
      <c r="AR708" s="21">
        <f>+Produccion_UO!AR708</f>
        <v>0</v>
      </c>
    </row>
    <row r="709" spans="10:44" x14ac:dyDescent="0.25">
      <c r="J709" s="68"/>
      <c r="K709" s="68"/>
      <c r="L709" s="68"/>
      <c r="M709" s="69">
        <f>+SUM(M702:M708)</f>
        <v>85.218089768690007</v>
      </c>
      <c r="N709" s="69">
        <f t="shared" ref="N709" si="90">+SUM(N702:N708)</f>
        <v>85.218089768690007</v>
      </c>
      <c r="O709" s="69">
        <f t="shared" ref="O709:AR709" si="91">+SUM(O702:O708)</f>
        <v>85.218089768690007</v>
      </c>
      <c r="P709" s="69">
        <f t="shared" si="91"/>
        <v>48.163069628918002</v>
      </c>
      <c r="Q709" s="69">
        <f t="shared" si="91"/>
        <v>0</v>
      </c>
      <c r="R709" s="69">
        <f t="shared" si="91"/>
        <v>0</v>
      </c>
      <c r="S709" s="69">
        <f t="shared" si="91"/>
        <v>0</v>
      </c>
      <c r="T709" s="69">
        <f t="shared" si="91"/>
        <v>0</v>
      </c>
      <c r="U709" s="69">
        <f t="shared" si="91"/>
        <v>0</v>
      </c>
      <c r="V709" s="69">
        <f t="shared" si="91"/>
        <v>0</v>
      </c>
      <c r="W709" s="69">
        <f t="shared" si="91"/>
        <v>0</v>
      </c>
      <c r="X709" s="69">
        <f t="shared" si="91"/>
        <v>0</v>
      </c>
      <c r="Y709" s="69">
        <f t="shared" si="91"/>
        <v>0</v>
      </c>
      <c r="Z709" s="69">
        <f t="shared" si="91"/>
        <v>0</v>
      </c>
      <c r="AA709" s="69">
        <f t="shared" si="91"/>
        <v>0</v>
      </c>
      <c r="AB709" s="69">
        <f t="shared" si="91"/>
        <v>0</v>
      </c>
      <c r="AC709" s="69">
        <f t="shared" si="91"/>
        <v>0</v>
      </c>
      <c r="AD709" s="69">
        <f t="shared" si="91"/>
        <v>0</v>
      </c>
      <c r="AE709" s="69">
        <f t="shared" si="91"/>
        <v>0</v>
      </c>
      <c r="AF709" s="69">
        <f t="shared" si="91"/>
        <v>0</v>
      </c>
      <c r="AG709" s="69">
        <f t="shared" si="91"/>
        <v>0</v>
      </c>
      <c r="AH709" s="69">
        <f t="shared" si="91"/>
        <v>0</v>
      </c>
      <c r="AI709" s="69">
        <f t="shared" si="91"/>
        <v>0</v>
      </c>
      <c r="AJ709" s="69">
        <f t="shared" si="91"/>
        <v>0</v>
      </c>
      <c r="AK709" s="69">
        <f t="shared" si="91"/>
        <v>0</v>
      </c>
      <c r="AL709" s="69">
        <f t="shared" si="91"/>
        <v>0</v>
      </c>
      <c r="AM709" s="69">
        <f t="shared" si="91"/>
        <v>0</v>
      </c>
      <c r="AN709" s="69">
        <f t="shared" si="91"/>
        <v>0</v>
      </c>
      <c r="AO709" s="69">
        <f t="shared" si="91"/>
        <v>0</v>
      </c>
      <c r="AP709" s="69">
        <f t="shared" si="91"/>
        <v>0</v>
      </c>
      <c r="AQ709" s="69">
        <f t="shared" si="91"/>
        <v>0</v>
      </c>
      <c r="AR709" s="69">
        <f t="shared" si="91"/>
        <v>0</v>
      </c>
    </row>
    <row r="711" spans="10:44" s="90" customFormat="1" ht="18.75" x14ac:dyDescent="0.3">
      <c r="K711" s="92" t="str">
        <f>+Produccion_UO!K711</f>
        <v>11.5.1 Emisiones por COMPRA ELC para PRODUCCIÓN</v>
      </c>
      <c r="L711" s="92"/>
    </row>
    <row r="712" spans="10:44" x14ac:dyDescent="0.25">
      <c r="J712" s="106" t="s">
        <v>488</v>
      </c>
      <c r="K712" s="108" t="s">
        <v>389</v>
      </c>
      <c r="L712" s="159"/>
    </row>
    <row r="713" spans="10:44" x14ac:dyDescent="0.25">
      <c r="J713" s="15"/>
      <c r="K713" s="23"/>
      <c r="L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</row>
    <row r="714" spans="10:44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0:44" x14ac:dyDescent="0.25">
      <c r="J715" s="24" t="s">
        <v>148</v>
      </c>
      <c r="K715" s="108" t="s">
        <v>286</v>
      </c>
      <c r="L715" s="165" t="s">
        <v>678</v>
      </c>
      <c r="M715" s="21">
        <f>+Produccion_UO!M715</f>
        <v>0</v>
      </c>
      <c r="N715" s="21">
        <f>+Produccion_UO!N715</f>
        <v>0</v>
      </c>
      <c r="O715" s="21">
        <f>+Produccion_UO!O715</f>
        <v>0</v>
      </c>
      <c r="P715" s="21">
        <f>+Produccion_UO!P715</f>
        <v>0</v>
      </c>
      <c r="Q715" s="21">
        <f>+Produccion_UO!Q715</f>
        <v>0</v>
      </c>
      <c r="R715" s="21">
        <f>+Produccion_UO!R715</f>
        <v>0</v>
      </c>
      <c r="S715" s="21">
        <f>+Produccion_UO!S715</f>
        <v>0</v>
      </c>
      <c r="T715" s="21">
        <f>+Produccion_UO!T715</f>
        <v>0</v>
      </c>
      <c r="U715" s="21">
        <f>+Produccion_UO!U715</f>
        <v>0</v>
      </c>
      <c r="V715" s="21">
        <f>+Produccion_UO!V715</f>
        <v>0</v>
      </c>
      <c r="W715" s="21">
        <f>+Produccion_UO!W715</f>
        <v>0</v>
      </c>
      <c r="X715" s="21">
        <f>+Produccion_UO!X715</f>
        <v>0</v>
      </c>
      <c r="Y715" s="21">
        <f>+Produccion_UO!Y715</f>
        <v>0</v>
      </c>
      <c r="Z715" s="21">
        <f>+Produccion_UO!Z715</f>
        <v>0</v>
      </c>
      <c r="AA715" s="21">
        <f>+Produccion_UO!AA715</f>
        <v>0</v>
      </c>
      <c r="AB715" s="21">
        <f>+Produccion_UO!AB715</f>
        <v>0</v>
      </c>
      <c r="AC715" s="21">
        <f>+Produccion_UO!AC715</f>
        <v>0</v>
      </c>
      <c r="AD715" s="21">
        <f>+Produccion_UO!AD715</f>
        <v>0</v>
      </c>
      <c r="AE715" s="21">
        <f>+Produccion_UO!AE715</f>
        <v>0</v>
      </c>
      <c r="AF715" s="21">
        <f>+Produccion_UO!AF715</f>
        <v>0</v>
      </c>
      <c r="AG715" s="21">
        <f>+Produccion_UO!AG715</f>
        <v>0</v>
      </c>
      <c r="AH715" s="21">
        <f>+Produccion_UO!AH715</f>
        <v>0</v>
      </c>
      <c r="AI715" s="21">
        <f>+Produccion_UO!AI715</f>
        <v>0</v>
      </c>
      <c r="AJ715" s="21">
        <f>+Produccion_UO!AJ715</f>
        <v>0</v>
      </c>
      <c r="AK715" s="21">
        <f>+Produccion_UO!AK715</f>
        <v>0</v>
      </c>
      <c r="AL715" s="21">
        <f>+Produccion_UO!AL715</f>
        <v>0</v>
      </c>
      <c r="AM715" s="21">
        <f>+Produccion_UO!AM715</f>
        <v>0</v>
      </c>
      <c r="AN715" s="21">
        <f>+Produccion_UO!AN715</f>
        <v>0</v>
      </c>
      <c r="AO715" s="21">
        <f>+Produccion_UO!AO715</f>
        <v>0</v>
      </c>
      <c r="AP715" s="21">
        <f>+Produccion_UO!AP715</f>
        <v>0</v>
      </c>
      <c r="AQ715" s="21">
        <f>+Produccion_UO!AQ715</f>
        <v>0</v>
      </c>
      <c r="AR715" s="21">
        <f>+Produccion_UO!AR715</f>
        <v>0</v>
      </c>
    </row>
    <row r="716" spans="10:44" x14ac:dyDescent="0.25">
      <c r="J716" s="24" t="s">
        <v>150</v>
      </c>
      <c r="K716" s="108" t="s">
        <v>230</v>
      </c>
      <c r="L716" s="165" t="s">
        <v>679</v>
      </c>
      <c r="M716" s="21">
        <f>+Produccion_UO!M716+Produccion_UO!M717</f>
        <v>310.12077228205402</v>
      </c>
      <c r="N716" s="21">
        <f>+Produccion_UO!N716+Produccion_UO!N717</f>
        <v>310.78262260210602</v>
      </c>
      <c r="O716" s="21">
        <f>+Produccion_UO!O716+Produccion_UO!O717</f>
        <v>290.82267383940302</v>
      </c>
      <c r="P716" s="21">
        <f>+Produccion_UO!P716+Produccion_UO!P717</f>
        <v>279.37470369432998</v>
      </c>
      <c r="Q716" s="21">
        <f>+Produccion_UO!Q716+Produccion_UO!Q717</f>
        <v>243.14640810717</v>
      </c>
      <c r="R716" s="21">
        <f>+Produccion_UO!R716+Produccion_UO!R717</f>
        <v>171.31861166137199</v>
      </c>
      <c r="S716" s="21">
        <f>+Produccion_UO!S716+Produccion_UO!S717</f>
        <v>139.05715614507801</v>
      </c>
      <c r="T716" s="21">
        <f>+Produccion_UO!T716+Produccion_UO!T717</f>
        <v>113.474115677714</v>
      </c>
      <c r="U716" s="21">
        <f>+Produccion_UO!U716+Produccion_UO!U717</f>
        <v>12.618376910504001</v>
      </c>
      <c r="V716" s="21">
        <f>+Produccion_UO!V716+Produccion_UO!V717</f>
        <v>0</v>
      </c>
      <c r="W716" s="21">
        <f>+Produccion_UO!W716+Produccion_UO!W717</f>
        <v>0</v>
      </c>
      <c r="X716" s="21">
        <f>+Produccion_UO!X716+Produccion_UO!X717</f>
        <v>99.928211107152094</v>
      </c>
      <c r="Y716" s="21">
        <f>+Produccion_UO!Y716+Produccion_UO!Y717</f>
        <v>99.928211107152094</v>
      </c>
      <c r="Z716" s="21">
        <f>+Produccion_UO!Z716+Produccion_UO!Z717</f>
        <v>50.275094543506903</v>
      </c>
      <c r="AA716" s="21">
        <f>+Produccion_UO!AA716+Produccion_UO!AA717</f>
        <v>0</v>
      </c>
      <c r="AB716" s="21">
        <f>+Produccion_UO!AB716+Produccion_UO!AB717</f>
        <v>0</v>
      </c>
      <c r="AC716" s="21">
        <f>+Produccion_UO!AC716+Produccion_UO!AC717</f>
        <v>0</v>
      </c>
      <c r="AD716" s="21">
        <f>+Produccion_UO!AD716+Produccion_UO!AD717</f>
        <v>0</v>
      </c>
      <c r="AE716" s="21">
        <f>+Produccion_UO!AE716+Produccion_UO!AE717</f>
        <v>0</v>
      </c>
      <c r="AF716" s="21">
        <f>+Produccion_UO!AF716+Produccion_UO!AF717</f>
        <v>0</v>
      </c>
      <c r="AG716" s="21">
        <f>+Produccion_UO!AG716+Produccion_UO!AG717</f>
        <v>0</v>
      </c>
      <c r="AH716" s="21">
        <f>+Produccion_UO!AH716+Produccion_UO!AH717</f>
        <v>0</v>
      </c>
      <c r="AI716" s="21">
        <f>+Produccion_UO!AI716+Produccion_UO!AI717</f>
        <v>0</v>
      </c>
      <c r="AJ716" s="21">
        <f>+Produccion_UO!AJ716+Produccion_UO!AJ717</f>
        <v>0</v>
      </c>
      <c r="AK716" s="21">
        <f>+Produccion_UO!AK716+Produccion_UO!AK717</f>
        <v>0</v>
      </c>
      <c r="AL716" s="21">
        <f>+Produccion_UO!AL716+Produccion_UO!AL717</f>
        <v>0</v>
      </c>
      <c r="AM716" s="21">
        <f>+Produccion_UO!AM716+Produccion_UO!AM717</f>
        <v>0</v>
      </c>
      <c r="AN716" s="21">
        <f>+Produccion_UO!AN716+Produccion_UO!AN717</f>
        <v>0</v>
      </c>
      <c r="AO716" s="21">
        <f>+Produccion_UO!AO716+Produccion_UO!AO717</f>
        <v>0</v>
      </c>
      <c r="AP716" s="21">
        <f>+Produccion_UO!AP716+Produccion_UO!AP717</f>
        <v>0</v>
      </c>
      <c r="AQ716" s="21">
        <f>+Produccion_UO!AQ716+Produccion_UO!AQ717</f>
        <v>0</v>
      </c>
      <c r="AR716" s="21">
        <f>+Produccion_UO!AR716+Produccion_UO!AR717</f>
        <v>0</v>
      </c>
    </row>
    <row r="717" spans="10:44" x14ac:dyDescent="0.25">
      <c r="J717" s="109"/>
      <c r="K717" s="108"/>
      <c r="L717" s="165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  <c r="AA717" s="172"/>
      <c r="AB717" s="172"/>
      <c r="AC717" s="172"/>
      <c r="AD717" s="172"/>
      <c r="AE717" s="172"/>
      <c r="AF717" s="172"/>
      <c r="AG717" s="172"/>
      <c r="AH717" s="172"/>
      <c r="AI717" s="172"/>
      <c r="AJ717" s="172"/>
      <c r="AK717" s="172"/>
      <c r="AL717" s="172"/>
      <c r="AM717" s="172"/>
      <c r="AN717" s="172"/>
      <c r="AO717" s="172"/>
      <c r="AP717" s="172"/>
      <c r="AQ717" s="172"/>
      <c r="AR717" s="172"/>
    </row>
    <row r="718" spans="10:44" x14ac:dyDescent="0.25">
      <c r="J718" s="24" t="s">
        <v>152</v>
      </c>
      <c r="K718" s="108" t="s">
        <v>287</v>
      </c>
      <c r="L718" s="165" t="s">
        <v>683</v>
      </c>
      <c r="M718" s="21">
        <f>+Produccion_UO!M718</f>
        <v>0</v>
      </c>
      <c r="N718" s="21">
        <f>+Produccion_UO!N718</f>
        <v>0</v>
      </c>
      <c r="O718" s="21">
        <f>+Produccion_UO!O718</f>
        <v>0</v>
      </c>
      <c r="P718" s="21">
        <f>+Produccion_UO!P718</f>
        <v>0</v>
      </c>
      <c r="Q718" s="21">
        <f>+Produccion_UO!Q718</f>
        <v>0</v>
      </c>
      <c r="R718" s="21">
        <f>+Produccion_UO!R718</f>
        <v>0</v>
      </c>
      <c r="S718" s="21">
        <f>+Produccion_UO!S718</f>
        <v>0</v>
      </c>
      <c r="T718" s="21">
        <f>+Produccion_UO!T718</f>
        <v>0</v>
      </c>
      <c r="U718" s="21">
        <f>+Produccion_UO!U718</f>
        <v>0</v>
      </c>
      <c r="V718" s="21">
        <f>+Produccion_UO!V718</f>
        <v>0</v>
      </c>
      <c r="W718" s="21">
        <f>+Produccion_UO!W718</f>
        <v>0</v>
      </c>
      <c r="X718" s="21">
        <f>+Produccion_UO!X718</f>
        <v>0</v>
      </c>
      <c r="Y718" s="21">
        <f>+Produccion_UO!Y718</f>
        <v>0</v>
      </c>
      <c r="Z718" s="21">
        <f>+Produccion_UO!Z718</f>
        <v>0</v>
      </c>
      <c r="AA718" s="21">
        <f>+Produccion_UO!AA718</f>
        <v>0</v>
      </c>
      <c r="AB718" s="21">
        <f>+Produccion_UO!AB718</f>
        <v>0</v>
      </c>
      <c r="AC718" s="21">
        <f>+Produccion_UO!AC718</f>
        <v>0</v>
      </c>
      <c r="AD718" s="21">
        <f>+Produccion_UO!AD718</f>
        <v>0</v>
      </c>
      <c r="AE718" s="21">
        <f>+Produccion_UO!AE718</f>
        <v>0</v>
      </c>
      <c r="AF718" s="21">
        <f>+Produccion_UO!AF718</f>
        <v>0</v>
      </c>
      <c r="AG718" s="21">
        <f>+Produccion_UO!AG718</f>
        <v>0</v>
      </c>
      <c r="AH718" s="21">
        <f>+Produccion_UO!AH718</f>
        <v>0</v>
      </c>
      <c r="AI718" s="21">
        <f>+Produccion_UO!AI718</f>
        <v>0</v>
      </c>
      <c r="AJ718" s="21">
        <f>+Produccion_UO!AJ718</f>
        <v>0</v>
      </c>
      <c r="AK718" s="21">
        <f>+Produccion_UO!AK718</f>
        <v>0</v>
      </c>
      <c r="AL718" s="21">
        <f>+Produccion_UO!AL718</f>
        <v>0</v>
      </c>
      <c r="AM718" s="21">
        <f>+Produccion_UO!AM718</f>
        <v>0</v>
      </c>
      <c r="AN718" s="21">
        <f>+Produccion_UO!AN718</f>
        <v>0</v>
      </c>
      <c r="AO718" s="21">
        <f>+Produccion_UO!AO718</f>
        <v>0</v>
      </c>
      <c r="AP718" s="21">
        <f>+Produccion_UO!AP718</f>
        <v>0</v>
      </c>
      <c r="AQ718" s="21">
        <f>+Produccion_UO!AQ718</f>
        <v>0</v>
      </c>
      <c r="AR718" s="21">
        <f>+Produccion_UO!AR718</f>
        <v>0</v>
      </c>
    </row>
    <row r="719" spans="10:44" x14ac:dyDescent="0.25">
      <c r="J719" s="24" t="s">
        <v>153</v>
      </c>
      <c r="K719" s="108" t="s">
        <v>288</v>
      </c>
      <c r="L719" s="165" t="s">
        <v>681</v>
      </c>
      <c r="M719" s="21">
        <f>+Produccion_UO!M719</f>
        <v>0</v>
      </c>
      <c r="N719" s="21">
        <f>+Produccion_UO!N719</f>
        <v>0</v>
      </c>
      <c r="O719" s="21">
        <f>+Produccion_UO!O719</f>
        <v>0</v>
      </c>
      <c r="P719" s="21">
        <f>+Produccion_UO!P719</f>
        <v>0</v>
      </c>
      <c r="Q719" s="21">
        <f>+Produccion_UO!Q719</f>
        <v>0</v>
      </c>
      <c r="R719" s="21">
        <f>+Produccion_UO!R719</f>
        <v>0</v>
      </c>
      <c r="S719" s="21">
        <f>+Produccion_UO!S719</f>
        <v>0</v>
      </c>
      <c r="T719" s="21">
        <f>+Produccion_UO!T719</f>
        <v>0</v>
      </c>
      <c r="U719" s="21">
        <f>+Produccion_UO!U719</f>
        <v>0</v>
      </c>
      <c r="V719" s="21">
        <f>+Produccion_UO!V719</f>
        <v>0</v>
      </c>
      <c r="W719" s="21">
        <f>+Produccion_UO!W719</f>
        <v>0</v>
      </c>
      <c r="X719" s="21">
        <f>+Produccion_UO!X719</f>
        <v>0</v>
      </c>
      <c r="Y719" s="21">
        <f>+Produccion_UO!Y719</f>
        <v>0</v>
      </c>
      <c r="Z719" s="21">
        <f>+Produccion_UO!Z719</f>
        <v>0</v>
      </c>
      <c r="AA719" s="21">
        <f>+Produccion_UO!AA719</f>
        <v>0</v>
      </c>
      <c r="AB719" s="21">
        <f>+Produccion_UO!AB719</f>
        <v>0</v>
      </c>
      <c r="AC719" s="21">
        <f>+Produccion_UO!AC719</f>
        <v>0</v>
      </c>
      <c r="AD719" s="21">
        <f>+Produccion_UO!AD719</f>
        <v>0</v>
      </c>
      <c r="AE719" s="21">
        <f>+Produccion_UO!AE719</f>
        <v>0</v>
      </c>
      <c r="AF719" s="21">
        <f>+Produccion_UO!AF719</f>
        <v>0</v>
      </c>
      <c r="AG719" s="21">
        <f>+Produccion_UO!AG719</f>
        <v>0</v>
      </c>
      <c r="AH719" s="21">
        <f>+Produccion_UO!AH719</f>
        <v>0</v>
      </c>
      <c r="AI719" s="21">
        <f>+Produccion_UO!AI719</f>
        <v>0</v>
      </c>
      <c r="AJ719" s="21">
        <f>+Produccion_UO!AJ719</f>
        <v>0</v>
      </c>
      <c r="AK719" s="21">
        <f>+Produccion_UO!AK719</f>
        <v>0</v>
      </c>
      <c r="AL719" s="21">
        <f>+Produccion_UO!AL719</f>
        <v>0</v>
      </c>
      <c r="AM719" s="21">
        <f>+Produccion_UO!AM719</f>
        <v>0</v>
      </c>
      <c r="AN719" s="21">
        <f>+Produccion_UO!AN719</f>
        <v>0</v>
      </c>
      <c r="AO719" s="21">
        <f>+Produccion_UO!AO719</f>
        <v>0</v>
      </c>
      <c r="AP719" s="21">
        <f>+Produccion_UO!AP719</f>
        <v>0</v>
      </c>
      <c r="AQ719" s="21">
        <f>+Produccion_UO!AQ719</f>
        <v>0</v>
      </c>
      <c r="AR719" s="21">
        <f>+Produccion_UO!AR719</f>
        <v>0</v>
      </c>
    </row>
    <row r="720" spans="10:44" x14ac:dyDescent="0.25">
      <c r="J720" s="24" t="s">
        <v>154</v>
      </c>
      <c r="K720" s="108" t="s">
        <v>289</v>
      </c>
      <c r="L720" s="165" t="s">
        <v>682</v>
      </c>
      <c r="M720" s="21">
        <f>+Produccion_UO!M720</f>
        <v>0</v>
      </c>
      <c r="N720" s="21">
        <f>+Produccion_UO!N720</f>
        <v>0</v>
      </c>
      <c r="O720" s="21">
        <f>+Produccion_UO!O720</f>
        <v>0</v>
      </c>
      <c r="P720" s="21">
        <f>+Produccion_UO!P720</f>
        <v>0</v>
      </c>
      <c r="Q720" s="21">
        <f>+Produccion_UO!Q720</f>
        <v>0</v>
      </c>
      <c r="R720" s="21">
        <f>+Produccion_UO!R720</f>
        <v>0</v>
      </c>
      <c r="S720" s="21">
        <f>+Produccion_UO!S720</f>
        <v>0</v>
      </c>
      <c r="T720" s="21">
        <f>+Produccion_UO!T720</f>
        <v>0</v>
      </c>
      <c r="U720" s="21">
        <f>+Produccion_UO!U720</f>
        <v>0</v>
      </c>
      <c r="V720" s="21">
        <f>+Produccion_UO!V720</f>
        <v>0</v>
      </c>
      <c r="W720" s="21">
        <f>+Produccion_UO!W720</f>
        <v>0</v>
      </c>
      <c r="X720" s="21">
        <f>+Produccion_UO!X720</f>
        <v>0</v>
      </c>
      <c r="Y720" s="21">
        <f>+Produccion_UO!Y720</f>
        <v>0</v>
      </c>
      <c r="Z720" s="21">
        <f>+Produccion_UO!Z720</f>
        <v>0</v>
      </c>
      <c r="AA720" s="21">
        <f>+Produccion_UO!AA720</f>
        <v>0</v>
      </c>
      <c r="AB720" s="21">
        <f>+Produccion_UO!AB720</f>
        <v>0</v>
      </c>
      <c r="AC720" s="21">
        <f>+Produccion_UO!AC720</f>
        <v>0</v>
      </c>
      <c r="AD720" s="21">
        <f>+Produccion_UO!AD720</f>
        <v>0</v>
      </c>
      <c r="AE720" s="21">
        <f>+Produccion_UO!AE720</f>
        <v>0</v>
      </c>
      <c r="AF720" s="21">
        <f>+Produccion_UO!AF720</f>
        <v>0</v>
      </c>
      <c r="AG720" s="21">
        <f>+Produccion_UO!AG720</f>
        <v>0</v>
      </c>
      <c r="AH720" s="21">
        <f>+Produccion_UO!AH720</f>
        <v>0</v>
      </c>
      <c r="AI720" s="21">
        <f>+Produccion_UO!AI720</f>
        <v>0</v>
      </c>
      <c r="AJ720" s="21">
        <f>+Produccion_UO!AJ720</f>
        <v>0</v>
      </c>
      <c r="AK720" s="21">
        <f>+Produccion_UO!AK720</f>
        <v>0</v>
      </c>
      <c r="AL720" s="21">
        <f>+Produccion_UO!AL720</f>
        <v>0</v>
      </c>
      <c r="AM720" s="21">
        <f>+Produccion_UO!AM720</f>
        <v>0</v>
      </c>
      <c r="AN720" s="21">
        <f>+Produccion_UO!AN720</f>
        <v>0</v>
      </c>
      <c r="AO720" s="21">
        <f>+Produccion_UO!AO720</f>
        <v>0</v>
      </c>
      <c r="AP720" s="21">
        <f>+Produccion_UO!AP720</f>
        <v>0</v>
      </c>
      <c r="AQ720" s="21">
        <f>+Produccion_UO!AQ720</f>
        <v>0</v>
      </c>
      <c r="AR720" s="21">
        <f>+Produccion_UO!AR720</f>
        <v>0</v>
      </c>
    </row>
    <row r="721" spans="10:44" x14ac:dyDescent="0.25">
      <c r="J721" s="24" t="s">
        <v>155</v>
      </c>
      <c r="K721" s="108" t="s">
        <v>231</v>
      </c>
      <c r="L721" s="165" t="s">
        <v>680</v>
      </c>
      <c r="M721" s="21">
        <f>+Produccion_UO!M721</f>
        <v>0</v>
      </c>
      <c r="N721" s="21">
        <f>+Produccion_UO!N721</f>
        <v>0</v>
      </c>
      <c r="O721" s="21">
        <f>+Produccion_UO!O721</f>
        <v>6.3668386976576299</v>
      </c>
      <c r="P721" s="21">
        <f>+Produccion_UO!P721</f>
        <v>6.3710355458969499</v>
      </c>
      <c r="Q721" s="21">
        <f>+Produccion_UO!Q721</f>
        <v>6.3752323941362796</v>
      </c>
      <c r="R721" s="21">
        <f>+Produccion_UO!R721</f>
        <v>5.8619118774279997</v>
      </c>
      <c r="S721" s="21">
        <f>+Produccion_UO!S721</f>
        <v>5.3485913607197304</v>
      </c>
      <c r="T721" s="21">
        <f>+Produccion_UO!T721</f>
        <v>4.9261892526521098</v>
      </c>
      <c r="U721" s="21">
        <f>+Produccion_UO!U721</f>
        <v>4.5037871445844999</v>
      </c>
      <c r="V721" s="21">
        <f>+Produccion_UO!V721</f>
        <v>4.1536612506932</v>
      </c>
      <c r="W721" s="21">
        <f>+Produccion_UO!W721</f>
        <v>3.8035353568019001</v>
      </c>
      <c r="X721" s="21">
        <f>+Produccion_UO!X721</f>
        <v>3.4534094629105998</v>
      </c>
      <c r="Y721" s="21">
        <f>+Produccion_UO!Y721</f>
        <v>3.2077877069439298</v>
      </c>
      <c r="Z721" s="21">
        <f>+Produccion_UO!Z721</f>
        <v>2.9621659509772602</v>
      </c>
      <c r="AA721" s="21">
        <f>+Produccion_UO!AA721</f>
        <v>1.2456096610085701</v>
      </c>
      <c r="AB721" s="21">
        <f>+Produccion_UO!AB721</f>
        <v>0</v>
      </c>
      <c r="AC721" s="21">
        <f>+Produccion_UO!AC721</f>
        <v>0</v>
      </c>
      <c r="AD721" s="21">
        <f>+Produccion_UO!AD721</f>
        <v>0</v>
      </c>
      <c r="AE721" s="21">
        <f>+Produccion_UO!AE721</f>
        <v>0</v>
      </c>
      <c r="AF721" s="21">
        <f>+Produccion_UO!AF721</f>
        <v>0</v>
      </c>
      <c r="AG721" s="21">
        <f>+Produccion_UO!AG721</f>
        <v>0</v>
      </c>
      <c r="AH721" s="21">
        <f>+Produccion_UO!AH721</f>
        <v>0</v>
      </c>
      <c r="AI721" s="21">
        <f>+Produccion_UO!AI721</f>
        <v>0</v>
      </c>
      <c r="AJ721" s="21">
        <f>+Produccion_UO!AJ721</f>
        <v>0</v>
      </c>
      <c r="AK721" s="21">
        <f>+Produccion_UO!AK721</f>
        <v>0</v>
      </c>
      <c r="AL721" s="21">
        <f>+Produccion_UO!AL721</f>
        <v>0</v>
      </c>
      <c r="AM721" s="21">
        <f>+Produccion_UO!AM721</f>
        <v>0</v>
      </c>
      <c r="AN721" s="21">
        <f>+Produccion_UO!AN721</f>
        <v>0</v>
      </c>
      <c r="AO721" s="21">
        <f>+Produccion_UO!AO721</f>
        <v>0</v>
      </c>
      <c r="AP721" s="21">
        <f>+Produccion_UO!AP721</f>
        <v>0</v>
      </c>
      <c r="AQ721" s="21">
        <f>+Produccion_UO!AQ721</f>
        <v>0</v>
      </c>
      <c r="AR721" s="21">
        <f>+Produccion_UO!AR721</f>
        <v>0</v>
      </c>
    </row>
    <row r="722" spans="10:44" x14ac:dyDescent="0.25">
      <c r="J722" s="68"/>
      <c r="K722" s="68"/>
      <c r="L722" s="68"/>
      <c r="M722" s="69">
        <f>+SUM(M715:M721)</f>
        <v>310.12077228205402</v>
      </c>
      <c r="N722" s="69">
        <f t="shared" ref="N722" si="92">+SUM(N715:N721)</f>
        <v>310.78262260210602</v>
      </c>
      <c r="O722" s="69">
        <f t="shared" ref="O722:AR722" si="93">+SUM(O715:O721)</f>
        <v>297.18951253706064</v>
      </c>
      <c r="P722" s="69">
        <f t="shared" si="93"/>
        <v>285.74573924022695</v>
      </c>
      <c r="Q722" s="69">
        <f t="shared" si="93"/>
        <v>249.52164050130628</v>
      </c>
      <c r="R722" s="69">
        <f t="shared" si="93"/>
        <v>177.1805235388</v>
      </c>
      <c r="S722" s="69">
        <f t="shared" si="93"/>
        <v>144.40574750579773</v>
      </c>
      <c r="T722" s="69">
        <f t="shared" si="93"/>
        <v>118.4003049303661</v>
      </c>
      <c r="U722" s="69">
        <f t="shared" si="93"/>
        <v>17.122164055088501</v>
      </c>
      <c r="V722" s="69">
        <f t="shared" si="93"/>
        <v>4.1536612506932</v>
      </c>
      <c r="W722" s="69">
        <f t="shared" si="93"/>
        <v>3.8035353568019001</v>
      </c>
      <c r="X722" s="69">
        <f t="shared" si="93"/>
        <v>103.38162057006269</v>
      </c>
      <c r="Y722" s="69">
        <f t="shared" si="93"/>
        <v>103.13599881409603</v>
      </c>
      <c r="Z722" s="69">
        <f t="shared" si="93"/>
        <v>53.237260494484161</v>
      </c>
      <c r="AA722" s="69">
        <f t="shared" si="93"/>
        <v>1.2456096610085701</v>
      </c>
      <c r="AB722" s="69">
        <f t="shared" si="93"/>
        <v>0</v>
      </c>
      <c r="AC722" s="69">
        <f t="shared" si="93"/>
        <v>0</v>
      </c>
      <c r="AD722" s="69">
        <f t="shared" si="93"/>
        <v>0</v>
      </c>
      <c r="AE722" s="69">
        <f t="shared" si="93"/>
        <v>0</v>
      </c>
      <c r="AF722" s="69">
        <f t="shared" si="93"/>
        <v>0</v>
      </c>
      <c r="AG722" s="69">
        <f t="shared" si="93"/>
        <v>0</v>
      </c>
      <c r="AH722" s="69">
        <f t="shared" si="93"/>
        <v>0</v>
      </c>
      <c r="AI722" s="69">
        <f t="shared" si="93"/>
        <v>0</v>
      </c>
      <c r="AJ722" s="69">
        <f t="shared" si="93"/>
        <v>0</v>
      </c>
      <c r="AK722" s="69">
        <f t="shared" si="93"/>
        <v>0</v>
      </c>
      <c r="AL722" s="69">
        <f t="shared" si="93"/>
        <v>0</v>
      </c>
      <c r="AM722" s="69">
        <f t="shared" si="93"/>
        <v>0</v>
      </c>
      <c r="AN722" s="69">
        <f t="shared" si="93"/>
        <v>0</v>
      </c>
      <c r="AO722" s="69">
        <f t="shared" si="93"/>
        <v>0</v>
      </c>
      <c r="AP722" s="69">
        <f t="shared" si="93"/>
        <v>0</v>
      </c>
      <c r="AQ722" s="69">
        <f t="shared" si="93"/>
        <v>0</v>
      </c>
      <c r="AR722" s="69">
        <f t="shared" si="93"/>
        <v>0</v>
      </c>
    </row>
    <row r="724" spans="10:44" s="101" customFormat="1" ht="18.75" x14ac:dyDescent="0.3">
      <c r="K724" s="104" t="str">
        <f>+Produccion_UO!K724</f>
        <v>11.6 Emisiones COLECCIÓN</v>
      </c>
      <c r="L724" s="104"/>
    </row>
    <row r="725" spans="10:44" x14ac:dyDescent="0.25">
      <c r="J725" s="106" t="s">
        <v>488</v>
      </c>
      <c r="K725" s="41" t="s">
        <v>26</v>
      </c>
      <c r="L725" s="154"/>
    </row>
    <row r="726" spans="10:44" x14ac:dyDescent="0.25">
      <c r="J726" s="15"/>
      <c r="K726" s="23"/>
      <c r="L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</row>
    <row r="727" spans="10:44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0:44" x14ac:dyDescent="0.25">
      <c r="J728" s="61" t="s">
        <v>72</v>
      </c>
      <c r="K728" s="19" t="s">
        <v>320</v>
      </c>
      <c r="L728" s="163" t="s">
        <v>678</v>
      </c>
      <c r="M728" s="21">
        <f>+Produccion_UO!M728</f>
        <v>22.031013406355701</v>
      </c>
      <c r="N728" s="21">
        <f>+Produccion_UO!N728</f>
        <v>17.8028648577172</v>
      </c>
      <c r="O728" s="21">
        <f>+Produccion_UO!O728</f>
        <v>13.9386693348352</v>
      </c>
      <c r="P728" s="21">
        <f>+Produccion_UO!P728</f>
        <v>16.277753006826</v>
      </c>
      <c r="Q728" s="21">
        <f>+Produccion_UO!Q728</f>
        <v>15.5151970813804</v>
      </c>
      <c r="R728" s="21">
        <f>+Produccion_UO!R728</f>
        <v>0</v>
      </c>
      <c r="S728" s="21">
        <f>+Produccion_UO!S728</f>
        <v>0</v>
      </c>
      <c r="T728" s="21">
        <f>+Produccion_UO!T728</f>
        <v>0</v>
      </c>
      <c r="U728" s="21">
        <f>+Produccion_UO!U728</f>
        <v>0</v>
      </c>
      <c r="V728" s="21">
        <f>+Produccion_UO!V728</f>
        <v>0</v>
      </c>
      <c r="W728" s="21">
        <f>+Produccion_UO!W728</f>
        <v>0</v>
      </c>
      <c r="X728" s="21">
        <f>+Produccion_UO!X728</f>
        <v>0</v>
      </c>
      <c r="Y728" s="21">
        <f>+Produccion_UO!Y728</f>
        <v>0</v>
      </c>
      <c r="Z728" s="21">
        <f>+Produccion_UO!Z728</f>
        <v>0</v>
      </c>
      <c r="AA728" s="21">
        <f>+Produccion_UO!AA728</f>
        <v>0</v>
      </c>
      <c r="AB728" s="21">
        <f>+Produccion_UO!AB728</f>
        <v>0</v>
      </c>
      <c r="AC728" s="21">
        <f>+Produccion_UO!AC728</f>
        <v>0</v>
      </c>
      <c r="AD728" s="21">
        <f>+Produccion_UO!AD728</f>
        <v>0</v>
      </c>
      <c r="AE728" s="21">
        <f>+Produccion_UO!AE728</f>
        <v>0</v>
      </c>
      <c r="AF728" s="21">
        <f>+Produccion_UO!AF728</f>
        <v>0</v>
      </c>
      <c r="AG728" s="21">
        <f>+Produccion_UO!AG728</f>
        <v>0</v>
      </c>
      <c r="AH728" s="21">
        <f>+Produccion_UO!AH728</f>
        <v>0</v>
      </c>
      <c r="AI728" s="21">
        <f>+Produccion_UO!AI728</f>
        <v>0</v>
      </c>
      <c r="AJ728" s="21">
        <f>+Produccion_UO!AJ728</f>
        <v>0</v>
      </c>
      <c r="AK728" s="21">
        <f>+Produccion_UO!AK728</f>
        <v>0</v>
      </c>
      <c r="AL728" s="21">
        <f>+Produccion_UO!AL728</f>
        <v>0</v>
      </c>
      <c r="AM728" s="21">
        <f>+Produccion_UO!AM728</f>
        <v>0</v>
      </c>
      <c r="AN728" s="21">
        <f>+Produccion_UO!AN728</f>
        <v>0</v>
      </c>
      <c r="AO728" s="21">
        <f>+Produccion_UO!AO728</f>
        <v>0</v>
      </c>
      <c r="AP728" s="21">
        <f>+Produccion_UO!AP728</f>
        <v>0</v>
      </c>
      <c r="AQ728" s="21">
        <f>+Produccion_UO!AQ728</f>
        <v>0</v>
      </c>
      <c r="AR728" s="21">
        <f>+Produccion_UO!AR728</f>
        <v>0</v>
      </c>
    </row>
    <row r="729" spans="10:44" x14ac:dyDescent="0.25">
      <c r="J729" s="61" t="s">
        <v>73</v>
      </c>
      <c r="K729" s="19" t="s">
        <v>322</v>
      </c>
      <c r="L729" s="163" t="s">
        <v>679</v>
      </c>
      <c r="M729" s="21">
        <f>+Produccion_UO!M729+Produccion_UO!M730</f>
        <v>275.78951946457079</v>
      </c>
      <c r="N729" s="21">
        <f>+Produccion_UO!N729+Produccion_UO!N730</f>
        <v>275.12766914451902</v>
      </c>
      <c r="O729" s="21">
        <f>+Produccion_UO!O729+Produccion_UO!O730</f>
        <v>194.006465187961</v>
      </c>
      <c r="P729" s="21">
        <f>+Produccion_UO!P729+Produccion_UO!P730</f>
        <v>156.73127402357221</v>
      </c>
      <c r="Q729" s="21">
        <f>+Produccion_UO!Q729+Produccion_UO!Q730</f>
        <v>147.6501021031068</v>
      </c>
      <c r="R729" s="21">
        <f>+Produccion_UO!R729+Produccion_UO!R730</f>
        <v>135.3030335572673</v>
      </c>
      <c r="S729" s="21">
        <f>+Produccion_UO!S729+Produccion_UO!S730</f>
        <v>130.77452068380529</v>
      </c>
      <c r="T729" s="21">
        <f>+Produccion_UO!T729+Produccion_UO!T730</f>
        <v>127.18345120957662</v>
      </c>
      <c r="U729" s="21">
        <f>+Produccion_UO!U729+Produccion_UO!U730</f>
        <v>110.84993813211621</v>
      </c>
      <c r="V729" s="21">
        <f>+Produccion_UO!V729+Produccion_UO!V730</f>
        <v>107.2240880995524</v>
      </c>
      <c r="W729" s="21">
        <f>+Produccion_UO!W729+Produccion_UO!W730</f>
        <v>93.537052725928334</v>
      </c>
      <c r="X729" s="21">
        <f>+Produccion_UO!X729+Produccion_UO!X730</f>
        <v>83.641985960944879</v>
      </c>
      <c r="Y729" s="21">
        <f>+Produccion_UO!Y729+Produccion_UO!Y730</f>
        <v>83.641985960944879</v>
      </c>
      <c r="Z729" s="21">
        <f>+Produccion_UO!Z729+Produccion_UO!Z730</f>
        <v>76.672220525147779</v>
      </c>
      <c r="AA729" s="21">
        <f>+Produccion_UO!AA729+Produccion_UO!AA730</f>
        <v>0</v>
      </c>
      <c r="AB729" s="21">
        <f>+Produccion_UO!AB729+Produccion_UO!AB730</f>
        <v>0</v>
      </c>
      <c r="AC729" s="21">
        <f>+Produccion_UO!AC729+Produccion_UO!AC730</f>
        <v>0</v>
      </c>
      <c r="AD729" s="21">
        <f>+Produccion_UO!AD729+Produccion_UO!AD730</f>
        <v>0</v>
      </c>
      <c r="AE729" s="21">
        <f>+Produccion_UO!AE729+Produccion_UO!AE730</f>
        <v>0</v>
      </c>
      <c r="AF729" s="21">
        <f>+Produccion_UO!AF729+Produccion_UO!AF730</f>
        <v>0</v>
      </c>
      <c r="AG729" s="21">
        <f>+Produccion_UO!AG729+Produccion_UO!AG730</f>
        <v>0</v>
      </c>
      <c r="AH729" s="21">
        <f>+Produccion_UO!AH729+Produccion_UO!AH730</f>
        <v>0</v>
      </c>
      <c r="AI729" s="21">
        <f>+Produccion_UO!AI729+Produccion_UO!AI730</f>
        <v>0</v>
      </c>
      <c r="AJ729" s="21">
        <f>+Produccion_UO!AJ729+Produccion_UO!AJ730</f>
        <v>0</v>
      </c>
      <c r="AK729" s="21">
        <f>+Produccion_UO!AK729+Produccion_UO!AK730</f>
        <v>0</v>
      </c>
      <c r="AL729" s="21">
        <f>+Produccion_UO!AL729+Produccion_UO!AL730</f>
        <v>0</v>
      </c>
      <c r="AM729" s="21">
        <f>+Produccion_UO!AM729+Produccion_UO!AM730</f>
        <v>0</v>
      </c>
      <c r="AN729" s="21">
        <f>+Produccion_UO!AN729+Produccion_UO!AN730</f>
        <v>0</v>
      </c>
      <c r="AO729" s="21">
        <f>+Produccion_UO!AO729+Produccion_UO!AO730</f>
        <v>0</v>
      </c>
      <c r="AP729" s="21">
        <f>+Produccion_UO!AP729+Produccion_UO!AP730</f>
        <v>0</v>
      </c>
      <c r="AQ729" s="21">
        <f>+Produccion_UO!AQ729+Produccion_UO!AQ730</f>
        <v>0</v>
      </c>
      <c r="AR729" s="21">
        <f>+Produccion_UO!AR729+Produccion_UO!AR730</f>
        <v>0</v>
      </c>
    </row>
    <row r="730" spans="10:44" x14ac:dyDescent="0.25">
      <c r="J730" s="61" t="s">
        <v>73</v>
      </c>
      <c r="K730" s="19" t="s">
        <v>324</v>
      </c>
      <c r="L730" s="163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172"/>
      <c r="AD730" s="172"/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</row>
    <row r="731" spans="10:44" x14ac:dyDescent="0.25">
      <c r="J731" s="61" t="s">
        <v>74</v>
      </c>
      <c r="K731" s="19" t="s">
        <v>326</v>
      </c>
      <c r="L731" s="163" t="s">
        <v>683</v>
      </c>
      <c r="M731" s="21">
        <f>+Produccion_UO!M731</f>
        <v>2.5140156536340901</v>
      </c>
      <c r="N731" s="21">
        <f>+Produccion_UO!N731</f>
        <v>2.3756534213987801</v>
      </c>
      <c r="O731" s="21">
        <f>+Produccion_UO!O731</f>
        <v>2.27122909518345</v>
      </c>
      <c r="P731" s="21">
        <f>+Produccion_UO!P731</f>
        <v>2.1668047689681198</v>
      </c>
      <c r="Q731" s="21">
        <f>+Produccion_UO!Q731</f>
        <v>2.0623804427527901</v>
      </c>
      <c r="R731" s="21">
        <f>+Produccion_UO!R731</f>
        <v>1.9579561165374499</v>
      </c>
      <c r="S731" s="21">
        <f>+Produccion_UO!S731</f>
        <v>1.85353179032212</v>
      </c>
      <c r="T731" s="21">
        <f>+Produccion_UO!T731</f>
        <v>0.21116803860288599</v>
      </c>
      <c r="U731" s="21">
        <f>+Produccion_UO!U731</f>
        <v>0</v>
      </c>
      <c r="V731" s="21">
        <f>+Produccion_UO!V731</f>
        <v>0</v>
      </c>
      <c r="W731" s="21">
        <f>+Produccion_UO!W731</f>
        <v>0</v>
      </c>
      <c r="X731" s="21">
        <f>+Produccion_UO!X731</f>
        <v>0</v>
      </c>
      <c r="Y731" s="21">
        <f>+Produccion_UO!Y731</f>
        <v>0</v>
      </c>
      <c r="Z731" s="21">
        <f>+Produccion_UO!Z731</f>
        <v>0</v>
      </c>
      <c r="AA731" s="21">
        <f>+Produccion_UO!AA731</f>
        <v>0</v>
      </c>
      <c r="AB731" s="21">
        <f>+Produccion_UO!AB731</f>
        <v>0</v>
      </c>
      <c r="AC731" s="21">
        <f>+Produccion_UO!AC731</f>
        <v>0</v>
      </c>
      <c r="AD731" s="21">
        <f>+Produccion_UO!AD731</f>
        <v>0</v>
      </c>
      <c r="AE731" s="21">
        <f>+Produccion_UO!AE731</f>
        <v>0</v>
      </c>
      <c r="AF731" s="21">
        <f>+Produccion_UO!AF731</f>
        <v>0</v>
      </c>
      <c r="AG731" s="21">
        <f>+Produccion_UO!AG731</f>
        <v>0</v>
      </c>
      <c r="AH731" s="21">
        <f>+Produccion_UO!AH731</f>
        <v>0</v>
      </c>
      <c r="AI731" s="21">
        <f>+Produccion_UO!AI731</f>
        <v>0</v>
      </c>
      <c r="AJ731" s="21">
        <f>+Produccion_UO!AJ731</f>
        <v>0</v>
      </c>
      <c r="AK731" s="21">
        <f>+Produccion_UO!AK731</f>
        <v>0</v>
      </c>
      <c r="AL731" s="21">
        <f>+Produccion_UO!AL731</f>
        <v>0</v>
      </c>
      <c r="AM731" s="21">
        <f>+Produccion_UO!AM731</f>
        <v>0</v>
      </c>
      <c r="AN731" s="21">
        <f>+Produccion_UO!AN731</f>
        <v>0</v>
      </c>
      <c r="AO731" s="21">
        <f>+Produccion_UO!AO731</f>
        <v>0</v>
      </c>
      <c r="AP731" s="21">
        <f>+Produccion_UO!AP731</f>
        <v>0</v>
      </c>
      <c r="AQ731" s="21">
        <f>+Produccion_UO!AQ731</f>
        <v>0</v>
      </c>
      <c r="AR731" s="21">
        <f>+Produccion_UO!AR731</f>
        <v>0</v>
      </c>
    </row>
    <row r="732" spans="10:44" x14ac:dyDescent="0.25">
      <c r="J732" s="61" t="s">
        <v>75</v>
      </c>
      <c r="K732" s="19" t="s">
        <v>328</v>
      </c>
      <c r="L732" s="163" t="s">
        <v>681</v>
      </c>
      <c r="M732" s="21">
        <f>+Produccion_UO!M732</f>
        <v>71.437426932861356</v>
      </c>
      <c r="N732" s="21">
        <f>+Produccion_UO!N732</f>
        <v>66.384999025900356</v>
      </c>
      <c r="O732" s="21">
        <f>+Produccion_UO!O732</f>
        <v>61.057836154026361</v>
      </c>
      <c r="P732" s="21">
        <f>+Produccion_UO!P732</f>
        <v>29.90856289056066</v>
      </c>
      <c r="Q732" s="21">
        <f>+Produccion_UO!Q732</f>
        <v>29.90856289056066</v>
      </c>
      <c r="R732" s="21">
        <f>+Produccion_UO!R732</f>
        <v>29.90856289056066</v>
      </c>
      <c r="S732" s="21">
        <f>+Produccion_UO!S732</f>
        <v>29.90856289056066</v>
      </c>
      <c r="T732" s="21">
        <f>+Produccion_UO!T732</f>
        <v>29.90856289056066</v>
      </c>
      <c r="U732" s="21">
        <f>+Produccion_UO!U732</f>
        <v>28.83194357719676</v>
      </c>
      <c r="V732" s="21">
        <f>+Produccion_UO!V732</f>
        <v>0</v>
      </c>
      <c r="W732" s="21">
        <f>+Produccion_UO!W732</f>
        <v>0</v>
      </c>
      <c r="X732" s="21">
        <f>+Produccion_UO!X732</f>
        <v>0</v>
      </c>
      <c r="Y732" s="21">
        <f>+Produccion_UO!Y732</f>
        <v>0</v>
      </c>
      <c r="Z732" s="21">
        <f>+Produccion_UO!Z732</f>
        <v>0</v>
      </c>
      <c r="AA732" s="21">
        <f>+Produccion_UO!AA732</f>
        <v>0</v>
      </c>
      <c r="AB732" s="21">
        <f>+Produccion_UO!AB732</f>
        <v>0</v>
      </c>
      <c r="AC732" s="21">
        <f>+Produccion_UO!AC732</f>
        <v>0</v>
      </c>
      <c r="AD732" s="21">
        <f>+Produccion_UO!AD732</f>
        <v>0</v>
      </c>
      <c r="AE732" s="21">
        <f>+Produccion_UO!AE732</f>
        <v>0</v>
      </c>
      <c r="AF732" s="21">
        <f>+Produccion_UO!AF732</f>
        <v>0</v>
      </c>
      <c r="AG732" s="21">
        <f>+Produccion_UO!AG732</f>
        <v>0</v>
      </c>
      <c r="AH732" s="21">
        <f>+Produccion_UO!AH732</f>
        <v>0</v>
      </c>
      <c r="AI732" s="21">
        <f>+Produccion_UO!AI732</f>
        <v>0</v>
      </c>
      <c r="AJ732" s="21">
        <f>+Produccion_UO!AJ732</f>
        <v>0</v>
      </c>
      <c r="AK732" s="21">
        <f>+Produccion_UO!AK732</f>
        <v>0</v>
      </c>
      <c r="AL732" s="21">
        <f>+Produccion_UO!AL732</f>
        <v>0</v>
      </c>
      <c r="AM732" s="21">
        <f>+Produccion_UO!AM732</f>
        <v>0</v>
      </c>
      <c r="AN732" s="21">
        <f>+Produccion_UO!AN732</f>
        <v>0</v>
      </c>
      <c r="AO732" s="21">
        <f>+Produccion_UO!AO732</f>
        <v>0</v>
      </c>
      <c r="AP732" s="21">
        <f>+Produccion_UO!AP732</f>
        <v>0</v>
      </c>
      <c r="AQ732" s="21">
        <f>+Produccion_UO!AQ732</f>
        <v>0</v>
      </c>
      <c r="AR732" s="21">
        <f>+Produccion_UO!AR732</f>
        <v>0</v>
      </c>
    </row>
    <row r="733" spans="10:44" x14ac:dyDescent="0.25">
      <c r="J733" s="61" t="s">
        <v>76</v>
      </c>
      <c r="K733" s="19" t="s">
        <v>330</v>
      </c>
      <c r="L733" s="163" t="s">
        <v>682</v>
      </c>
      <c r="M733" s="21">
        <f>+Produccion_UO!M733</f>
        <v>12.403367730421998</v>
      </c>
      <c r="N733" s="21">
        <f>+Produccion_UO!N733</f>
        <v>11.513222128387529</v>
      </c>
      <c r="O733" s="21">
        <f>+Produccion_UO!O733</f>
        <v>10.93685888354252</v>
      </c>
      <c r="P733" s="21">
        <f>+Produccion_UO!P733</f>
        <v>15.931133354579831</v>
      </c>
      <c r="Q733" s="21">
        <f>+Produccion_UO!Q733</f>
        <v>14.205534281885029</v>
      </c>
      <c r="R733" s="21">
        <f>+Produccion_UO!R733</f>
        <v>12.136752007087221</v>
      </c>
      <c r="S733" s="21">
        <f>+Produccion_UO!S733</f>
        <v>10.09708088641951</v>
      </c>
      <c r="T733" s="21">
        <f>+Produccion_UO!T733</f>
        <v>8.5790631313159409</v>
      </c>
      <c r="U733" s="21">
        <f>+Produccion_UO!U733</f>
        <v>6.8048643380921305</v>
      </c>
      <c r="V733" s="21">
        <f>+Produccion_UO!V733</f>
        <v>6.1685687164460301</v>
      </c>
      <c r="W733" s="21">
        <f>+Produccion_UO!W733</f>
        <v>5.5322730947999199</v>
      </c>
      <c r="X733" s="21">
        <f>+Produccion_UO!X733</f>
        <v>4.8959774731538204</v>
      </c>
      <c r="Y733" s="21">
        <f>+Produccion_UO!Y733</f>
        <v>4.5666745486543299</v>
      </c>
      <c r="Z733" s="21">
        <f>+Produccion_UO!Z733</f>
        <v>4.2373716241548403</v>
      </c>
      <c r="AA733" s="21">
        <f>+Produccion_UO!AA733</f>
        <v>1.06411478308297</v>
      </c>
      <c r="AB733" s="21">
        <f>+Produccion_UO!AB733</f>
        <v>0</v>
      </c>
      <c r="AC733" s="21">
        <f>+Produccion_UO!AC733</f>
        <v>0</v>
      </c>
      <c r="AD733" s="21">
        <f>+Produccion_UO!AD733</f>
        <v>0</v>
      </c>
      <c r="AE733" s="21">
        <f>+Produccion_UO!AE733</f>
        <v>0</v>
      </c>
      <c r="AF733" s="21">
        <f>+Produccion_UO!AF733</f>
        <v>0</v>
      </c>
      <c r="AG733" s="21">
        <f>+Produccion_UO!AG733</f>
        <v>0</v>
      </c>
      <c r="AH733" s="21">
        <f>+Produccion_UO!AH733</f>
        <v>0</v>
      </c>
      <c r="AI733" s="21">
        <f>+Produccion_UO!AI733</f>
        <v>0</v>
      </c>
      <c r="AJ733" s="21">
        <f>+Produccion_UO!AJ733</f>
        <v>0</v>
      </c>
      <c r="AK733" s="21">
        <f>+Produccion_UO!AK733</f>
        <v>0</v>
      </c>
      <c r="AL733" s="21">
        <f>+Produccion_UO!AL733</f>
        <v>0</v>
      </c>
      <c r="AM733" s="21">
        <f>+Produccion_UO!AM733</f>
        <v>0</v>
      </c>
      <c r="AN733" s="21">
        <f>+Produccion_UO!AN733</f>
        <v>0</v>
      </c>
      <c r="AO733" s="21">
        <f>+Produccion_UO!AO733</f>
        <v>0</v>
      </c>
      <c r="AP733" s="21">
        <f>+Produccion_UO!AP733</f>
        <v>0</v>
      </c>
      <c r="AQ733" s="21">
        <f>+Produccion_UO!AQ733</f>
        <v>0</v>
      </c>
      <c r="AR733" s="21">
        <f>+Produccion_UO!AR733</f>
        <v>0</v>
      </c>
    </row>
    <row r="734" spans="10:44" x14ac:dyDescent="0.25">
      <c r="J734" s="61" t="s">
        <v>77</v>
      </c>
      <c r="K734" s="19" t="s">
        <v>332</v>
      </c>
      <c r="L734" s="163" t="s">
        <v>680</v>
      </c>
      <c r="M734" s="21">
        <f>+Produccion_UO!M734</f>
        <v>6.0967677454832305</v>
      </c>
      <c r="N734" s="21">
        <f>+Produccion_UO!N734</f>
        <v>5.9842623893433604</v>
      </c>
      <c r="O734" s="21">
        <f>+Produccion_UO!O734</f>
        <v>5.9880522826792397</v>
      </c>
      <c r="P734" s="21">
        <f>+Produccion_UO!P734</f>
        <v>5.9918421760151199</v>
      </c>
      <c r="Q734" s="21">
        <f>+Produccion_UO!Q734</f>
        <v>5.9956320693510099</v>
      </c>
      <c r="R734" s="21">
        <f>+Produccion_UO!R734</f>
        <v>5.5320865955795906</v>
      </c>
      <c r="S734" s="21">
        <f>+Produccion_UO!S734</f>
        <v>5.0685411218081802</v>
      </c>
      <c r="T734" s="21">
        <f>+Produccion_UO!T734</f>
        <v>4.6870979904058796</v>
      </c>
      <c r="U734" s="21">
        <f>+Produccion_UO!U734</f>
        <v>4.3056548590035906</v>
      </c>
      <c r="V734" s="21">
        <f>+Produccion_UO!V734</f>
        <v>3.9894795492687609</v>
      </c>
      <c r="W734" s="21">
        <f>+Produccion_UO!W734</f>
        <v>3.673304239533929</v>
      </c>
      <c r="X734" s="21">
        <f>+Produccion_UO!X734</f>
        <v>3.357128929799098</v>
      </c>
      <c r="Y734" s="21">
        <f>+Produccion_UO!Y734</f>
        <v>3.1852029099585102</v>
      </c>
      <c r="Z734" s="21">
        <f>+Produccion_UO!Z734</f>
        <v>3.0222928447353361</v>
      </c>
      <c r="AA734" s="21">
        <f>+Produccion_UO!AA734</f>
        <v>1.4703920283855905</v>
      </c>
      <c r="AB734" s="21">
        <f>+Produccion_UO!AB734</f>
        <v>0</v>
      </c>
      <c r="AC734" s="21">
        <f>+Produccion_UO!AC734</f>
        <v>0</v>
      </c>
      <c r="AD734" s="21">
        <f>+Produccion_UO!AD734</f>
        <v>0</v>
      </c>
      <c r="AE734" s="21">
        <f>+Produccion_UO!AE734</f>
        <v>0</v>
      </c>
      <c r="AF734" s="21">
        <f>+Produccion_UO!AF734</f>
        <v>0</v>
      </c>
      <c r="AG734" s="21">
        <f>+Produccion_UO!AG734</f>
        <v>0</v>
      </c>
      <c r="AH734" s="21">
        <f>+Produccion_UO!AH734</f>
        <v>0</v>
      </c>
      <c r="AI734" s="21">
        <f>+Produccion_UO!AI734</f>
        <v>0</v>
      </c>
      <c r="AJ734" s="21">
        <f>+Produccion_UO!AJ734</f>
        <v>0</v>
      </c>
      <c r="AK734" s="21">
        <f>+Produccion_UO!AK734</f>
        <v>0</v>
      </c>
      <c r="AL734" s="21">
        <f>+Produccion_UO!AL734</f>
        <v>0</v>
      </c>
      <c r="AM734" s="21">
        <f>+Produccion_UO!AM734</f>
        <v>0</v>
      </c>
      <c r="AN734" s="21">
        <f>+Produccion_UO!AN734</f>
        <v>0</v>
      </c>
      <c r="AO734" s="21">
        <f>+Produccion_UO!AO734</f>
        <v>0</v>
      </c>
      <c r="AP734" s="21">
        <f>+Produccion_UO!AP734</f>
        <v>0</v>
      </c>
      <c r="AQ734" s="21">
        <f>+Produccion_UO!AQ734</f>
        <v>0</v>
      </c>
      <c r="AR734" s="21">
        <f>+Produccion_UO!AR734</f>
        <v>0</v>
      </c>
    </row>
    <row r="735" spans="10:44" x14ac:dyDescent="0.25">
      <c r="J735" s="68"/>
      <c r="K735" s="68"/>
      <c r="L735" s="68"/>
      <c r="M735" s="69">
        <f>+SUM(M728:M734)</f>
        <v>390.27211093332721</v>
      </c>
      <c r="N735" s="69">
        <f t="shared" ref="N735" si="94">+SUM(N728:N734)</f>
        <v>379.18867096726632</v>
      </c>
      <c r="O735" s="69">
        <f t="shared" ref="O735:AR735" si="95">+SUM(O728:O734)</f>
        <v>288.19911093822776</v>
      </c>
      <c r="P735" s="69">
        <f t="shared" si="95"/>
        <v>227.00737022052195</v>
      </c>
      <c r="Q735" s="69">
        <f t="shared" si="95"/>
        <v>215.33740886903669</v>
      </c>
      <c r="R735" s="69">
        <f t="shared" si="95"/>
        <v>184.8383911670322</v>
      </c>
      <c r="S735" s="69">
        <f t="shared" si="95"/>
        <v>177.70223737291576</v>
      </c>
      <c r="T735" s="69">
        <f t="shared" si="95"/>
        <v>170.56934326046198</v>
      </c>
      <c r="U735" s="69">
        <f t="shared" si="95"/>
        <v>150.79240090640869</v>
      </c>
      <c r="V735" s="69">
        <f t="shared" si="95"/>
        <v>117.3821363652672</v>
      </c>
      <c r="W735" s="69">
        <f t="shared" si="95"/>
        <v>102.74263006026219</v>
      </c>
      <c r="X735" s="69">
        <f t="shared" si="95"/>
        <v>91.895092363897803</v>
      </c>
      <c r="Y735" s="69">
        <f t="shared" si="95"/>
        <v>91.393863419557718</v>
      </c>
      <c r="Z735" s="69">
        <f t="shared" si="95"/>
        <v>83.931884994037958</v>
      </c>
      <c r="AA735" s="69">
        <f t="shared" si="95"/>
        <v>2.5345068114685603</v>
      </c>
      <c r="AB735" s="69">
        <f t="shared" si="95"/>
        <v>0</v>
      </c>
      <c r="AC735" s="69">
        <f t="shared" si="95"/>
        <v>0</v>
      </c>
      <c r="AD735" s="69">
        <f t="shared" si="95"/>
        <v>0</v>
      </c>
      <c r="AE735" s="69">
        <f t="shared" si="95"/>
        <v>0</v>
      </c>
      <c r="AF735" s="69">
        <f t="shared" si="95"/>
        <v>0</v>
      </c>
      <c r="AG735" s="69">
        <f t="shared" si="95"/>
        <v>0</v>
      </c>
      <c r="AH735" s="69">
        <f t="shared" si="95"/>
        <v>0</v>
      </c>
      <c r="AI735" s="69">
        <f t="shared" si="95"/>
        <v>0</v>
      </c>
      <c r="AJ735" s="69">
        <f t="shared" si="95"/>
        <v>0</v>
      </c>
      <c r="AK735" s="69">
        <f t="shared" si="95"/>
        <v>0</v>
      </c>
      <c r="AL735" s="69">
        <f t="shared" si="95"/>
        <v>0</v>
      </c>
      <c r="AM735" s="69">
        <f t="shared" si="95"/>
        <v>0</v>
      </c>
      <c r="AN735" s="69">
        <f t="shared" si="95"/>
        <v>0</v>
      </c>
      <c r="AO735" s="69">
        <f t="shared" si="95"/>
        <v>0</v>
      </c>
      <c r="AP735" s="69">
        <f t="shared" si="95"/>
        <v>0</v>
      </c>
      <c r="AQ735" s="69">
        <f t="shared" si="95"/>
        <v>0</v>
      </c>
      <c r="AR735" s="69">
        <f t="shared" si="95"/>
        <v>0</v>
      </c>
    </row>
    <row r="736" spans="10:44" s="101" customFormat="1" ht="18.75" x14ac:dyDescent="0.3">
      <c r="K736" s="104" t="str">
        <f>+Produccion_UO!K736</f>
        <v>11.7 Emisiones por AUTOGENERACIÓN en COLECTORES</v>
      </c>
      <c r="L736" s="104"/>
    </row>
    <row r="737" spans="10:44" x14ac:dyDescent="0.25">
      <c r="J737" s="106" t="s">
        <v>488</v>
      </c>
      <c r="K737" s="41" t="s">
        <v>26</v>
      </c>
      <c r="L737" s="154"/>
    </row>
    <row r="738" spans="10:44" x14ac:dyDescent="0.25">
      <c r="J738" s="15"/>
      <c r="K738" s="23"/>
      <c r="L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</row>
    <row r="739" spans="10:44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0:44" x14ac:dyDescent="0.25">
      <c r="J740" s="61" t="s">
        <v>148</v>
      </c>
      <c r="K740" s="19" t="s">
        <v>320</v>
      </c>
      <c r="L740" s="163" t="s">
        <v>678</v>
      </c>
      <c r="M740" s="21">
        <f>+Produccion_UO!M740</f>
        <v>22.031013406355701</v>
      </c>
      <c r="N740" s="21">
        <f>+Produccion_UO!N740</f>
        <v>17.8028648577172</v>
      </c>
      <c r="O740" s="21">
        <f>+Produccion_UO!O740</f>
        <v>13.9386693348352</v>
      </c>
      <c r="P740" s="21">
        <f>+Produccion_UO!P740</f>
        <v>16.277753006826</v>
      </c>
      <c r="Q740" s="21">
        <f>+Produccion_UO!Q740</f>
        <v>15.5151970813804</v>
      </c>
      <c r="R740" s="21">
        <f>+Produccion_UO!R740</f>
        <v>0</v>
      </c>
      <c r="S740" s="21">
        <f>+Produccion_UO!S740</f>
        <v>0</v>
      </c>
      <c r="T740" s="21">
        <f>+Produccion_UO!T740</f>
        <v>0</v>
      </c>
      <c r="U740" s="21">
        <f>+Produccion_UO!U740</f>
        <v>0</v>
      </c>
      <c r="V740" s="21">
        <f>+Produccion_UO!V740</f>
        <v>0</v>
      </c>
      <c r="W740" s="21">
        <f>+Produccion_UO!W740</f>
        <v>0</v>
      </c>
      <c r="X740" s="21">
        <f>+Produccion_UO!X740</f>
        <v>0</v>
      </c>
      <c r="Y740" s="21">
        <f>+Produccion_UO!Y740</f>
        <v>0</v>
      </c>
      <c r="Z740" s="21">
        <f>+Produccion_UO!Z740</f>
        <v>0</v>
      </c>
      <c r="AA740" s="21">
        <f>+Produccion_UO!AA740</f>
        <v>0</v>
      </c>
      <c r="AB740" s="21">
        <f>+Produccion_UO!AB740</f>
        <v>0</v>
      </c>
      <c r="AC740" s="21">
        <f>+Produccion_UO!AC740</f>
        <v>0</v>
      </c>
      <c r="AD740" s="21">
        <f>+Produccion_UO!AD740</f>
        <v>0</v>
      </c>
      <c r="AE740" s="21">
        <f>+Produccion_UO!AE740</f>
        <v>0</v>
      </c>
      <c r="AF740" s="21">
        <f>+Produccion_UO!AF740</f>
        <v>0</v>
      </c>
      <c r="AG740" s="21">
        <f>+Produccion_UO!AG740</f>
        <v>0</v>
      </c>
      <c r="AH740" s="21">
        <f>+Produccion_UO!AH740</f>
        <v>0</v>
      </c>
      <c r="AI740" s="21">
        <f>+Produccion_UO!AI740</f>
        <v>0</v>
      </c>
      <c r="AJ740" s="21">
        <f>+Produccion_UO!AJ740</f>
        <v>0</v>
      </c>
      <c r="AK740" s="21">
        <f>+Produccion_UO!AK740</f>
        <v>0</v>
      </c>
      <c r="AL740" s="21">
        <f>+Produccion_UO!AL740</f>
        <v>0</v>
      </c>
      <c r="AM740" s="21">
        <f>+Produccion_UO!AM740</f>
        <v>0</v>
      </c>
      <c r="AN740" s="21">
        <f>+Produccion_UO!AN740</f>
        <v>0</v>
      </c>
      <c r="AO740" s="21">
        <f>+Produccion_UO!AO740</f>
        <v>0</v>
      </c>
      <c r="AP740" s="21">
        <f>+Produccion_UO!AP740</f>
        <v>0</v>
      </c>
      <c r="AQ740" s="21">
        <f>+Produccion_UO!AQ740</f>
        <v>0</v>
      </c>
      <c r="AR740" s="21">
        <f>+Produccion_UO!AR740</f>
        <v>0</v>
      </c>
    </row>
    <row r="741" spans="10:44" x14ac:dyDescent="0.25">
      <c r="J741" s="61" t="s">
        <v>149</v>
      </c>
      <c r="K741" s="19" t="s">
        <v>322</v>
      </c>
      <c r="L741" s="163" t="s">
        <v>679</v>
      </c>
      <c r="M741" s="21">
        <f>+Produccion_UO!M741+Produccion_UO!M742</f>
        <v>227.5883294386249</v>
      </c>
      <c r="N741" s="21">
        <f>+Produccion_UO!N741+Produccion_UO!N742</f>
        <v>227.5883294386249</v>
      </c>
      <c r="O741" s="21">
        <f>+Produccion_UO!O741+Produccion_UO!O742</f>
        <v>132.87401541702181</v>
      </c>
      <c r="P741" s="21">
        <f>+Produccion_UO!P741+Produccion_UO!P742</f>
        <v>89.725688671681908</v>
      </c>
      <c r="Q741" s="21">
        <f>+Produccion_UO!Q741+Produccion_UO!Q742</f>
        <v>89.725688671681908</v>
      </c>
      <c r="R741" s="21">
        <f>+Produccion_UO!R741+Produccion_UO!R742</f>
        <v>89.725688671681908</v>
      </c>
      <c r="S741" s="21">
        <f>+Produccion_UO!S741+Produccion_UO!S742</f>
        <v>89.725688671681908</v>
      </c>
      <c r="T741" s="21">
        <f>+Produccion_UO!T741+Produccion_UO!T742</f>
        <v>89.725688671681908</v>
      </c>
      <c r="U741" s="21">
        <f>+Produccion_UO!U741+Produccion_UO!U742</f>
        <v>89.725688671681908</v>
      </c>
      <c r="V741" s="21">
        <f>+Produccion_UO!V741+Produccion_UO!V742</f>
        <v>89.725688671681908</v>
      </c>
      <c r="W741" s="21">
        <f>+Produccion_UO!W741+Produccion_UO!W742</f>
        <v>89.725688671681908</v>
      </c>
      <c r="X741" s="21">
        <f>+Produccion_UO!X741+Produccion_UO!X742</f>
        <v>76.143784118142506</v>
      </c>
      <c r="Y741" s="21">
        <f>+Produccion_UO!Y741+Produccion_UO!Y742</f>
        <v>76.143784118142506</v>
      </c>
      <c r="Z741" s="21">
        <f>+Produccion_UO!Z741+Produccion_UO!Z742</f>
        <v>76.143784118142506</v>
      </c>
      <c r="AA741" s="21">
        <f>+Produccion_UO!AA741+Produccion_UO!AA742</f>
        <v>0</v>
      </c>
      <c r="AB741" s="21">
        <f>+Produccion_UO!AB741+Produccion_UO!AB742</f>
        <v>0</v>
      </c>
      <c r="AC741" s="21">
        <f>+Produccion_UO!AC741+Produccion_UO!AC742</f>
        <v>0</v>
      </c>
      <c r="AD741" s="21">
        <f>+Produccion_UO!AD741+Produccion_UO!AD742</f>
        <v>0</v>
      </c>
      <c r="AE741" s="21">
        <f>+Produccion_UO!AE741+Produccion_UO!AE742</f>
        <v>0</v>
      </c>
      <c r="AF741" s="21">
        <f>+Produccion_UO!AF741+Produccion_UO!AF742</f>
        <v>0</v>
      </c>
      <c r="AG741" s="21">
        <f>+Produccion_UO!AG741+Produccion_UO!AG742</f>
        <v>0</v>
      </c>
      <c r="AH741" s="21">
        <f>+Produccion_UO!AH741+Produccion_UO!AH742</f>
        <v>0</v>
      </c>
      <c r="AI741" s="21">
        <f>+Produccion_UO!AI741+Produccion_UO!AI742</f>
        <v>0</v>
      </c>
      <c r="AJ741" s="21">
        <f>+Produccion_UO!AJ741+Produccion_UO!AJ742</f>
        <v>0</v>
      </c>
      <c r="AK741" s="21">
        <f>+Produccion_UO!AK741+Produccion_UO!AK742</f>
        <v>0</v>
      </c>
      <c r="AL741" s="21">
        <f>+Produccion_UO!AL741+Produccion_UO!AL742</f>
        <v>0</v>
      </c>
      <c r="AM741" s="21">
        <f>+Produccion_UO!AM741+Produccion_UO!AM742</f>
        <v>0</v>
      </c>
      <c r="AN741" s="21">
        <f>+Produccion_UO!AN741+Produccion_UO!AN742</f>
        <v>0</v>
      </c>
      <c r="AO741" s="21">
        <f>+Produccion_UO!AO741+Produccion_UO!AO742</f>
        <v>0</v>
      </c>
      <c r="AP741" s="21">
        <f>+Produccion_UO!AP741+Produccion_UO!AP742</f>
        <v>0</v>
      </c>
      <c r="AQ741" s="21">
        <f>+Produccion_UO!AQ741+Produccion_UO!AQ742</f>
        <v>0</v>
      </c>
      <c r="AR741" s="21">
        <f>+Produccion_UO!AR741+Produccion_UO!AR742</f>
        <v>0</v>
      </c>
    </row>
    <row r="742" spans="10:44" x14ac:dyDescent="0.25">
      <c r="J742" s="61" t="s">
        <v>151</v>
      </c>
      <c r="K742" s="19" t="s">
        <v>324</v>
      </c>
      <c r="L742" s="163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  <c r="AA742" s="172"/>
      <c r="AB742" s="172"/>
      <c r="AC742" s="172"/>
      <c r="AD742" s="172"/>
      <c r="AE742" s="172"/>
      <c r="AF742" s="172"/>
      <c r="AG742" s="172"/>
      <c r="AH742" s="172"/>
      <c r="AI742" s="172"/>
      <c r="AJ742" s="172"/>
      <c r="AK742" s="172"/>
      <c r="AL742" s="172"/>
      <c r="AM742" s="172"/>
      <c r="AN742" s="172"/>
      <c r="AO742" s="172"/>
      <c r="AP742" s="172"/>
      <c r="AQ742" s="172"/>
      <c r="AR742" s="172"/>
    </row>
    <row r="743" spans="10:44" x14ac:dyDescent="0.25">
      <c r="J743" s="61" t="s">
        <v>152</v>
      </c>
      <c r="K743" s="19" t="s">
        <v>326</v>
      </c>
      <c r="L743" s="163" t="s">
        <v>683</v>
      </c>
      <c r="M743" s="21">
        <f>+Produccion_UO!M743</f>
        <v>2.5140156536340901</v>
      </c>
      <c r="N743" s="21">
        <f>+Produccion_UO!N743</f>
        <v>2.3756534213987801</v>
      </c>
      <c r="O743" s="21">
        <f>+Produccion_UO!O743</f>
        <v>2.27122909518345</v>
      </c>
      <c r="P743" s="21">
        <f>+Produccion_UO!P743</f>
        <v>2.1668047689681198</v>
      </c>
      <c r="Q743" s="21">
        <f>+Produccion_UO!Q743</f>
        <v>2.0623804427527901</v>
      </c>
      <c r="R743" s="21">
        <f>+Produccion_UO!R743</f>
        <v>1.9579561165374499</v>
      </c>
      <c r="S743" s="21">
        <f>+Produccion_UO!S743</f>
        <v>1.85353179032212</v>
      </c>
      <c r="T743" s="21">
        <f>+Produccion_UO!T743</f>
        <v>0.21116803860288599</v>
      </c>
      <c r="U743" s="21">
        <f>+Produccion_UO!U743</f>
        <v>0</v>
      </c>
      <c r="V743" s="21">
        <f>+Produccion_UO!V743</f>
        <v>0</v>
      </c>
      <c r="W743" s="21">
        <f>+Produccion_UO!W743</f>
        <v>0</v>
      </c>
      <c r="X743" s="21">
        <f>+Produccion_UO!X743</f>
        <v>0</v>
      </c>
      <c r="Y743" s="21">
        <f>+Produccion_UO!Y743</f>
        <v>0</v>
      </c>
      <c r="Z743" s="21">
        <f>+Produccion_UO!Z743</f>
        <v>0</v>
      </c>
      <c r="AA743" s="21">
        <f>+Produccion_UO!AA743</f>
        <v>0</v>
      </c>
      <c r="AB743" s="21">
        <f>+Produccion_UO!AB743</f>
        <v>0</v>
      </c>
      <c r="AC743" s="21">
        <f>+Produccion_UO!AC743</f>
        <v>0</v>
      </c>
      <c r="AD743" s="21">
        <f>+Produccion_UO!AD743</f>
        <v>0</v>
      </c>
      <c r="AE743" s="21">
        <f>+Produccion_UO!AE743</f>
        <v>0</v>
      </c>
      <c r="AF743" s="21">
        <f>+Produccion_UO!AF743</f>
        <v>0</v>
      </c>
      <c r="AG743" s="21">
        <f>+Produccion_UO!AG743</f>
        <v>0</v>
      </c>
      <c r="AH743" s="21">
        <f>+Produccion_UO!AH743</f>
        <v>0</v>
      </c>
      <c r="AI743" s="21">
        <f>+Produccion_UO!AI743</f>
        <v>0</v>
      </c>
      <c r="AJ743" s="21">
        <f>+Produccion_UO!AJ743</f>
        <v>0</v>
      </c>
      <c r="AK743" s="21">
        <f>+Produccion_UO!AK743</f>
        <v>0</v>
      </c>
      <c r="AL743" s="21">
        <f>+Produccion_UO!AL743</f>
        <v>0</v>
      </c>
      <c r="AM743" s="21">
        <f>+Produccion_UO!AM743</f>
        <v>0</v>
      </c>
      <c r="AN743" s="21">
        <f>+Produccion_UO!AN743</f>
        <v>0</v>
      </c>
      <c r="AO743" s="21">
        <f>+Produccion_UO!AO743</f>
        <v>0</v>
      </c>
      <c r="AP743" s="21">
        <f>+Produccion_UO!AP743</f>
        <v>0</v>
      </c>
      <c r="AQ743" s="21">
        <f>+Produccion_UO!AQ743</f>
        <v>0</v>
      </c>
      <c r="AR743" s="21">
        <f>+Produccion_UO!AR743</f>
        <v>0</v>
      </c>
    </row>
    <row r="744" spans="10:44" x14ac:dyDescent="0.25">
      <c r="J744" s="61" t="s">
        <v>153</v>
      </c>
      <c r="K744" s="19" t="s">
        <v>328</v>
      </c>
      <c r="L744" s="163" t="s">
        <v>681</v>
      </c>
      <c r="M744" s="21">
        <f>+Produccion_UO!M744</f>
        <v>71.437426932861356</v>
      </c>
      <c r="N744" s="21">
        <f>+Produccion_UO!N744</f>
        <v>66.384999025900356</v>
      </c>
      <c r="O744" s="21">
        <f>+Produccion_UO!O744</f>
        <v>61.057836154026361</v>
      </c>
      <c r="P744" s="21">
        <f>+Produccion_UO!P744</f>
        <v>29.90856289056066</v>
      </c>
      <c r="Q744" s="21">
        <f>+Produccion_UO!Q744</f>
        <v>29.90856289056066</v>
      </c>
      <c r="R744" s="21">
        <f>+Produccion_UO!R744</f>
        <v>29.90856289056066</v>
      </c>
      <c r="S744" s="21">
        <f>+Produccion_UO!S744</f>
        <v>29.90856289056066</v>
      </c>
      <c r="T744" s="21">
        <f>+Produccion_UO!T744</f>
        <v>29.90856289056066</v>
      </c>
      <c r="U744" s="21">
        <f>+Produccion_UO!U744</f>
        <v>28.83194357719676</v>
      </c>
      <c r="V744" s="21">
        <f>+Produccion_UO!V744</f>
        <v>0</v>
      </c>
      <c r="W744" s="21">
        <f>+Produccion_UO!W744</f>
        <v>0</v>
      </c>
      <c r="X744" s="21">
        <f>+Produccion_UO!X744</f>
        <v>0</v>
      </c>
      <c r="Y744" s="21">
        <f>+Produccion_UO!Y744</f>
        <v>0</v>
      </c>
      <c r="Z744" s="21">
        <f>+Produccion_UO!Z744</f>
        <v>0</v>
      </c>
      <c r="AA744" s="21">
        <f>+Produccion_UO!AA744</f>
        <v>0</v>
      </c>
      <c r="AB744" s="21">
        <f>+Produccion_UO!AB744</f>
        <v>0</v>
      </c>
      <c r="AC744" s="21">
        <f>+Produccion_UO!AC744</f>
        <v>0</v>
      </c>
      <c r="AD744" s="21">
        <f>+Produccion_UO!AD744</f>
        <v>0</v>
      </c>
      <c r="AE744" s="21">
        <f>+Produccion_UO!AE744</f>
        <v>0</v>
      </c>
      <c r="AF744" s="21">
        <f>+Produccion_UO!AF744</f>
        <v>0</v>
      </c>
      <c r="AG744" s="21">
        <f>+Produccion_UO!AG744</f>
        <v>0</v>
      </c>
      <c r="AH744" s="21">
        <f>+Produccion_UO!AH744</f>
        <v>0</v>
      </c>
      <c r="AI744" s="21">
        <f>+Produccion_UO!AI744</f>
        <v>0</v>
      </c>
      <c r="AJ744" s="21">
        <f>+Produccion_UO!AJ744</f>
        <v>0</v>
      </c>
      <c r="AK744" s="21">
        <f>+Produccion_UO!AK744</f>
        <v>0</v>
      </c>
      <c r="AL744" s="21">
        <f>+Produccion_UO!AL744</f>
        <v>0</v>
      </c>
      <c r="AM744" s="21">
        <f>+Produccion_UO!AM744</f>
        <v>0</v>
      </c>
      <c r="AN744" s="21">
        <f>+Produccion_UO!AN744</f>
        <v>0</v>
      </c>
      <c r="AO744" s="21">
        <f>+Produccion_UO!AO744</f>
        <v>0</v>
      </c>
      <c r="AP744" s="21">
        <f>+Produccion_UO!AP744</f>
        <v>0</v>
      </c>
      <c r="AQ744" s="21">
        <f>+Produccion_UO!AQ744</f>
        <v>0</v>
      </c>
      <c r="AR744" s="21">
        <f>+Produccion_UO!AR744</f>
        <v>0</v>
      </c>
    </row>
    <row r="745" spans="10:44" x14ac:dyDescent="0.25">
      <c r="J745" s="61" t="s">
        <v>154</v>
      </c>
      <c r="K745" s="19" t="s">
        <v>330</v>
      </c>
      <c r="L745" s="163" t="s">
        <v>682</v>
      </c>
      <c r="M745" s="21">
        <f>+Produccion_UO!M745</f>
        <v>12.403367730421998</v>
      </c>
      <c r="N745" s="21">
        <f>+Produccion_UO!N745</f>
        <v>11.513222128387529</v>
      </c>
      <c r="O745" s="21">
        <f>+Produccion_UO!O745</f>
        <v>10.93685888354252</v>
      </c>
      <c r="P745" s="21">
        <f>+Produccion_UO!P745</f>
        <v>10.36049563869752</v>
      </c>
      <c r="Q745" s="21">
        <f>+Produccion_UO!Q745</f>
        <v>9.7841323938525093</v>
      </c>
      <c r="R745" s="21">
        <f>+Produccion_UO!R745</f>
        <v>8.9471578210531302</v>
      </c>
      <c r="S745" s="21">
        <f>+Produccion_UO!S745</f>
        <v>8.1392944023838396</v>
      </c>
      <c r="T745" s="21">
        <f>+Produccion_UO!T745</f>
        <v>7.4720793702379904</v>
      </c>
      <c r="U745" s="21">
        <f>+Produccion_UO!U745</f>
        <v>6.8048643380921305</v>
      </c>
      <c r="V745" s="21">
        <f>+Produccion_UO!V745</f>
        <v>6.1685687164460301</v>
      </c>
      <c r="W745" s="21">
        <f>+Produccion_UO!W745</f>
        <v>5.5322730947999199</v>
      </c>
      <c r="X745" s="21">
        <f>+Produccion_UO!X745</f>
        <v>4.8959774731538204</v>
      </c>
      <c r="Y745" s="21">
        <f>+Produccion_UO!Y745</f>
        <v>4.5666745486543299</v>
      </c>
      <c r="Z745" s="21">
        <f>+Produccion_UO!Z745</f>
        <v>4.2373716241548403</v>
      </c>
      <c r="AA745" s="21">
        <f>+Produccion_UO!AA745</f>
        <v>1.06411478308297</v>
      </c>
      <c r="AB745" s="21">
        <f>+Produccion_UO!AB745</f>
        <v>0</v>
      </c>
      <c r="AC745" s="21">
        <f>+Produccion_UO!AC745</f>
        <v>0</v>
      </c>
      <c r="AD745" s="21">
        <f>+Produccion_UO!AD745</f>
        <v>0</v>
      </c>
      <c r="AE745" s="21">
        <f>+Produccion_UO!AE745</f>
        <v>0</v>
      </c>
      <c r="AF745" s="21">
        <f>+Produccion_UO!AF745</f>
        <v>0</v>
      </c>
      <c r="AG745" s="21">
        <f>+Produccion_UO!AG745</f>
        <v>0</v>
      </c>
      <c r="AH745" s="21">
        <f>+Produccion_UO!AH745</f>
        <v>0</v>
      </c>
      <c r="AI745" s="21">
        <f>+Produccion_UO!AI745</f>
        <v>0</v>
      </c>
      <c r="AJ745" s="21">
        <f>+Produccion_UO!AJ745</f>
        <v>0</v>
      </c>
      <c r="AK745" s="21">
        <f>+Produccion_UO!AK745</f>
        <v>0</v>
      </c>
      <c r="AL745" s="21">
        <f>+Produccion_UO!AL745</f>
        <v>0</v>
      </c>
      <c r="AM745" s="21">
        <f>+Produccion_UO!AM745</f>
        <v>0</v>
      </c>
      <c r="AN745" s="21">
        <f>+Produccion_UO!AN745</f>
        <v>0</v>
      </c>
      <c r="AO745" s="21">
        <f>+Produccion_UO!AO745</f>
        <v>0</v>
      </c>
      <c r="AP745" s="21">
        <f>+Produccion_UO!AP745</f>
        <v>0</v>
      </c>
      <c r="AQ745" s="21">
        <f>+Produccion_UO!AQ745</f>
        <v>0</v>
      </c>
      <c r="AR745" s="21">
        <f>+Produccion_UO!AR745</f>
        <v>0</v>
      </c>
    </row>
    <row r="746" spans="10:44" x14ac:dyDescent="0.25">
      <c r="J746" s="61" t="s">
        <v>155</v>
      </c>
      <c r="K746" s="19" t="s">
        <v>332</v>
      </c>
      <c r="L746" s="163" t="s">
        <v>680</v>
      </c>
      <c r="M746" s="21">
        <f>+Produccion_UO!M746</f>
        <v>6.0967677454832305</v>
      </c>
      <c r="N746" s="21">
        <f>+Produccion_UO!N746</f>
        <v>5.9842623893433604</v>
      </c>
      <c r="O746" s="21">
        <f>+Produccion_UO!O746</f>
        <v>5.9880522826792397</v>
      </c>
      <c r="P746" s="21">
        <f>+Produccion_UO!P746</f>
        <v>5.9918421760151199</v>
      </c>
      <c r="Q746" s="21">
        <f>+Produccion_UO!Q746</f>
        <v>5.9956320693510099</v>
      </c>
      <c r="R746" s="21">
        <f>+Produccion_UO!R746</f>
        <v>5.5320865955795906</v>
      </c>
      <c r="S746" s="21">
        <f>+Produccion_UO!S746</f>
        <v>5.0685411218081802</v>
      </c>
      <c r="T746" s="21">
        <f>+Produccion_UO!T746</f>
        <v>4.6870979904058796</v>
      </c>
      <c r="U746" s="21">
        <f>+Produccion_UO!U746</f>
        <v>4.3056548590035906</v>
      </c>
      <c r="V746" s="21">
        <f>+Produccion_UO!V746</f>
        <v>3.9894795492687609</v>
      </c>
      <c r="W746" s="21">
        <f>+Produccion_UO!W746</f>
        <v>3.673304239533929</v>
      </c>
      <c r="X746" s="21">
        <f>+Produccion_UO!X746</f>
        <v>3.357128929799098</v>
      </c>
      <c r="Y746" s="21">
        <f>+Produccion_UO!Y746</f>
        <v>3.1852029099585102</v>
      </c>
      <c r="Z746" s="21">
        <f>+Produccion_UO!Z746</f>
        <v>3.0222928447353361</v>
      </c>
      <c r="AA746" s="21">
        <f>+Produccion_UO!AA746</f>
        <v>1.4703920283855905</v>
      </c>
      <c r="AB746" s="21">
        <f>+Produccion_UO!AB746</f>
        <v>0</v>
      </c>
      <c r="AC746" s="21">
        <f>+Produccion_UO!AC746</f>
        <v>0</v>
      </c>
      <c r="AD746" s="21">
        <f>+Produccion_UO!AD746</f>
        <v>0</v>
      </c>
      <c r="AE746" s="21">
        <f>+Produccion_UO!AE746</f>
        <v>0</v>
      </c>
      <c r="AF746" s="21">
        <f>+Produccion_UO!AF746</f>
        <v>0</v>
      </c>
      <c r="AG746" s="21">
        <f>+Produccion_UO!AG746</f>
        <v>0</v>
      </c>
      <c r="AH746" s="21">
        <f>+Produccion_UO!AH746</f>
        <v>0</v>
      </c>
      <c r="AI746" s="21">
        <f>+Produccion_UO!AI746</f>
        <v>0</v>
      </c>
      <c r="AJ746" s="21">
        <f>+Produccion_UO!AJ746</f>
        <v>0</v>
      </c>
      <c r="AK746" s="21">
        <f>+Produccion_UO!AK746</f>
        <v>0</v>
      </c>
      <c r="AL746" s="21">
        <f>+Produccion_UO!AL746</f>
        <v>0</v>
      </c>
      <c r="AM746" s="21">
        <f>+Produccion_UO!AM746</f>
        <v>0</v>
      </c>
      <c r="AN746" s="21">
        <f>+Produccion_UO!AN746</f>
        <v>0</v>
      </c>
      <c r="AO746" s="21">
        <f>+Produccion_UO!AO746</f>
        <v>0</v>
      </c>
      <c r="AP746" s="21">
        <f>+Produccion_UO!AP746</f>
        <v>0</v>
      </c>
      <c r="AQ746" s="21">
        <f>+Produccion_UO!AQ746</f>
        <v>0</v>
      </c>
      <c r="AR746" s="21">
        <f>+Produccion_UO!AR746</f>
        <v>0</v>
      </c>
    </row>
    <row r="747" spans="10:44" x14ac:dyDescent="0.25">
      <c r="J747" s="68"/>
      <c r="K747" s="68"/>
      <c r="L747" s="68"/>
      <c r="M747" s="69">
        <f>+SUM(M740:M746)</f>
        <v>342.07092090738132</v>
      </c>
      <c r="N747" s="69">
        <f t="shared" ref="N747" si="96">+SUM(N740:N746)</f>
        <v>331.64933126137214</v>
      </c>
      <c r="O747" s="69">
        <f t="shared" ref="O747:AR747" si="97">+SUM(O740:O746)</f>
        <v>227.0666611672886</v>
      </c>
      <c r="P747" s="69">
        <f t="shared" si="97"/>
        <v>154.43114715274936</v>
      </c>
      <c r="Q747" s="69">
        <f t="shared" si="97"/>
        <v>152.99159354957928</v>
      </c>
      <c r="R747" s="69">
        <f t="shared" si="97"/>
        <v>136.07145209541272</v>
      </c>
      <c r="S747" s="69">
        <f t="shared" si="97"/>
        <v>134.6956188767567</v>
      </c>
      <c r="T747" s="69">
        <f t="shared" si="97"/>
        <v>132.00459696148934</v>
      </c>
      <c r="U747" s="69">
        <f t="shared" si="97"/>
        <v>129.66815144597439</v>
      </c>
      <c r="V747" s="69">
        <f t="shared" si="97"/>
        <v>99.883736937396705</v>
      </c>
      <c r="W747" s="69">
        <f t="shared" si="97"/>
        <v>98.931266006015761</v>
      </c>
      <c r="X747" s="69">
        <f t="shared" si="97"/>
        <v>84.396890521095429</v>
      </c>
      <c r="Y747" s="69">
        <f t="shared" si="97"/>
        <v>83.895661576755344</v>
      </c>
      <c r="Z747" s="69">
        <f t="shared" si="97"/>
        <v>83.403448587032685</v>
      </c>
      <c r="AA747" s="69">
        <f t="shared" si="97"/>
        <v>2.5345068114685603</v>
      </c>
      <c r="AB747" s="69">
        <f t="shared" si="97"/>
        <v>0</v>
      </c>
      <c r="AC747" s="69">
        <f t="shared" si="97"/>
        <v>0</v>
      </c>
      <c r="AD747" s="69">
        <f t="shared" si="97"/>
        <v>0</v>
      </c>
      <c r="AE747" s="69">
        <f t="shared" si="97"/>
        <v>0</v>
      </c>
      <c r="AF747" s="69">
        <f t="shared" si="97"/>
        <v>0</v>
      </c>
      <c r="AG747" s="69">
        <f t="shared" si="97"/>
        <v>0</v>
      </c>
      <c r="AH747" s="69">
        <f t="shared" si="97"/>
        <v>0</v>
      </c>
      <c r="AI747" s="69">
        <f t="shared" si="97"/>
        <v>0</v>
      </c>
      <c r="AJ747" s="69">
        <f t="shared" si="97"/>
        <v>0</v>
      </c>
      <c r="AK747" s="69">
        <f t="shared" si="97"/>
        <v>0</v>
      </c>
      <c r="AL747" s="69">
        <f t="shared" si="97"/>
        <v>0</v>
      </c>
      <c r="AM747" s="69">
        <f t="shared" si="97"/>
        <v>0</v>
      </c>
      <c r="AN747" s="69">
        <f t="shared" si="97"/>
        <v>0</v>
      </c>
      <c r="AO747" s="69">
        <f t="shared" si="97"/>
        <v>0</v>
      </c>
      <c r="AP747" s="69">
        <f t="shared" si="97"/>
        <v>0</v>
      </c>
      <c r="AQ747" s="69">
        <f t="shared" si="97"/>
        <v>0</v>
      </c>
      <c r="AR747" s="69">
        <f t="shared" si="97"/>
        <v>0</v>
      </c>
    </row>
    <row r="749" spans="10:44" ht="18.75" x14ac:dyDescent="0.3">
      <c r="K749" s="34" t="str">
        <f>+Produccion_UO!K749</f>
        <v>11.7.1 Emisiones por AUTOGENERACION por GAS en COLECTORES</v>
      </c>
      <c r="L749" s="34"/>
    </row>
    <row r="750" spans="10:44" x14ac:dyDescent="0.25">
      <c r="J750" s="106" t="s">
        <v>488</v>
      </c>
      <c r="K750" s="108" t="s">
        <v>389</v>
      </c>
      <c r="L750" s="159"/>
    </row>
    <row r="751" spans="10:44" x14ac:dyDescent="0.25">
      <c r="J751" s="15"/>
      <c r="K751" s="23"/>
      <c r="L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</row>
    <row r="752" spans="10:44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0:44" x14ac:dyDescent="0.25">
      <c r="J753" s="24" t="s">
        <v>148</v>
      </c>
      <c r="K753" s="108" t="s">
        <v>201</v>
      </c>
      <c r="L753" s="165" t="s">
        <v>678</v>
      </c>
      <c r="M753" s="21">
        <f>+Produccion_UO!M753</f>
        <v>22.031013406355701</v>
      </c>
      <c r="N753" s="21">
        <f>+Produccion_UO!N753</f>
        <v>17.8028648577172</v>
      </c>
      <c r="O753" s="21">
        <f>+Produccion_UO!O753</f>
        <v>13.9386693348352</v>
      </c>
      <c r="P753" s="21">
        <f>+Produccion_UO!P753</f>
        <v>16.277753006826</v>
      </c>
      <c r="Q753" s="21">
        <f>+Produccion_UO!Q753</f>
        <v>15.5151970813804</v>
      </c>
      <c r="R753" s="21">
        <f>+Produccion_UO!R753</f>
        <v>0</v>
      </c>
      <c r="S753" s="21">
        <f>+Produccion_UO!S753</f>
        <v>0</v>
      </c>
      <c r="T753" s="21">
        <f>+Produccion_UO!T753</f>
        <v>0</v>
      </c>
      <c r="U753" s="21">
        <f>+Produccion_UO!U753</f>
        <v>0</v>
      </c>
      <c r="V753" s="21">
        <f>+Produccion_UO!V753</f>
        <v>0</v>
      </c>
      <c r="W753" s="21">
        <f>+Produccion_UO!W753</f>
        <v>0</v>
      </c>
      <c r="X753" s="21">
        <f>+Produccion_UO!X753</f>
        <v>0</v>
      </c>
      <c r="Y753" s="21">
        <f>+Produccion_UO!Y753</f>
        <v>0</v>
      </c>
      <c r="Z753" s="21">
        <f>+Produccion_UO!Z753</f>
        <v>0</v>
      </c>
      <c r="AA753" s="21">
        <f>+Produccion_UO!AA753</f>
        <v>0</v>
      </c>
      <c r="AB753" s="21">
        <f>+Produccion_UO!AB753</f>
        <v>0</v>
      </c>
      <c r="AC753" s="21">
        <f>+Produccion_UO!AC753</f>
        <v>0</v>
      </c>
      <c r="AD753" s="21">
        <f>+Produccion_UO!AD753</f>
        <v>0</v>
      </c>
      <c r="AE753" s="21">
        <f>+Produccion_UO!AE753</f>
        <v>0</v>
      </c>
      <c r="AF753" s="21">
        <f>+Produccion_UO!AF753</f>
        <v>0</v>
      </c>
      <c r="AG753" s="21">
        <f>+Produccion_UO!AG753</f>
        <v>0</v>
      </c>
      <c r="AH753" s="21">
        <f>+Produccion_UO!AH753</f>
        <v>0</v>
      </c>
      <c r="AI753" s="21">
        <f>+Produccion_UO!AI753</f>
        <v>0</v>
      </c>
      <c r="AJ753" s="21">
        <f>+Produccion_UO!AJ753</f>
        <v>0</v>
      </c>
      <c r="AK753" s="21">
        <f>+Produccion_UO!AK753</f>
        <v>0</v>
      </c>
      <c r="AL753" s="21">
        <f>+Produccion_UO!AL753</f>
        <v>0</v>
      </c>
      <c r="AM753" s="21">
        <f>+Produccion_UO!AM753</f>
        <v>0</v>
      </c>
      <c r="AN753" s="21">
        <f>+Produccion_UO!AN753</f>
        <v>0</v>
      </c>
      <c r="AO753" s="21">
        <f>+Produccion_UO!AO753</f>
        <v>0</v>
      </c>
      <c r="AP753" s="21">
        <f>+Produccion_UO!AP753</f>
        <v>0</v>
      </c>
      <c r="AQ753" s="21">
        <f>+Produccion_UO!AQ753</f>
        <v>0</v>
      </c>
      <c r="AR753" s="21">
        <f>+Produccion_UO!AR753</f>
        <v>0</v>
      </c>
    </row>
    <row r="754" spans="10:44" x14ac:dyDescent="0.25">
      <c r="J754" s="24" t="s">
        <v>149</v>
      </c>
      <c r="K754" s="108" t="s">
        <v>202</v>
      </c>
      <c r="L754" s="165" t="s">
        <v>679</v>
      </c>
      <c r="M754" s="21">
        <f>+Produccion_UO!M754+Produccion_UO!M755</f>
        <v>13.581904553539401</v>
      </c>
      <c r="N754" s="21">
        <f>+Produccion_UO!N754+Produccion_UO!N755</f>
        <v>13.581904553539401</v>
      </c>
      <c r="O754" s="21">
        <f>+Produccion_UO!O754+Produccion_UO!O755</f>
        <v>13.581904553539401</v>
      </c>
      <c r="P754" s="21">
        <f>+Produccion_UO!P754+Produccion_UO!P755</f>
        <v>13.581904553539401</v>
      </c>
      <c r="Q754" s="21">
        <f>+Produccion_UO!Q754+Produccion_UO!Q755</f>
        <v>13.581904553539401</v>
      </c>
      <c r="R754" s="21">
        <f>+Produccion_UO!R754+Produccion_UO!R755</f>
        <v>13.581904553539401</v>
      </c>
      <c r="S754" s="21">
        <f>+Produccion_UO!S754+Produccion_UO!S755</f>
        <v>13.581904553539401</v>
      </c>
      <c r="T754" s="21">
        <f>+Produccion_UO!T754+Produccion_UO!T755</f>
        <v>13.581904553539401</v>
      </c>
      <c r="U754" s="21">
        <f>+Produccion_UO!U754+Produccion_UO!U755</f>
        <v>13.581904553539401</v>
      </c>
      <c r="V754" s="21">
        <f>+Produccion_UO!V754+Produccion_UO!V755</f>
        <v>13.581904553539401</v>
      </c>
      <c r="W754" s="21">
        <f>+Produccion_UO!W754+Produccion_UO!W755</f>
        <v>13.581904553539401</v>
      </c>
      <c r="X754" s="21">
        <f>+Produccion_UO!X754+Produccion_UO!X755</f>
        <v>0</v>
      </c>
      <c r="Y754" s="21">
        <f>+Produccion_UO!Y754+Produccion_UO!Y755</f>
        <v>0</v>
      </c>
      <c r="Z754" s="21">
        <f>+Produccion_UO!Z754+Produccion_UO!Z755</f>
        <v>0</v>
      </c>
      <c r="AA754" s="21">
        <f>+Produccion_UO!AA754+Produccion_UO!AA755</f>
        <v>0</v>
      </c>
      <c r="AB754" s="21">
        <f>+Produccion_UO!AB754+Produccion_UO!AB755</f>
        <v>0</v>
      </c>
      <c r="AC754" s="21">
        <f>+Produccion_UO!AC754+Produccion_UO!AC755</f>
        <v>0</v>
      </c>
      <c r="AD754" s="21">
        <f>+Produccion_UO!AD754+Produccion_UO!AD755</f>
        <v>0</v>
      </c>
      <c r="AE754" s="21">
        <f>+Produccion_UO!AE754+Produccion_UO!AE755</f>
        <v>0</v>
      </c>
      <c r="AF754" s="21">
        <f>+Produccion_UO!AF754+Produccion_UO!AF755</f>
        <v>0</v>
      </c>
      <c r="AG754" s="21">
        <f>+Produccion_UO!AG754+Produccion_UO!AG755</f>
        <v>0</v>
      </c>
      <c r="AH754" s="21">
        <f>+Produccion_UO!AH754+Produccion_UO!AH755</f>
        <v>0</v>
      </c>
      <c r="AI754" s="21">
        <f>+Produccion_UO!AI754+Produccion_UO!AI755</f>
        <v>0</v>
      </c>
      <c r="AJ754" s="21">
        <f>+Produccion_UO!AJ754+Produccion_UO!AJ755</f>
        <v>0</v>
      </c>
      <c r="AK754" s="21">
        <f>+Produccion_UO!AK754+Produccion_UO!AK755</f>
        <v>0</v>
      </c>
      <c r="AL754" s="21">
        <f>+Produccion_UO!AL754+Produccion_UO!AL755</f>
        <v>0</v>
      </c>
      <c r="AM754" s="21">
        <f>+Produccion_UO!AM754+Produccion_UO!AM755</f>
        <v>0</v>
      </c>
      <c r="AN754" s="21">
        <f>+Produccion_UO!AN754+Produccion_UO!AN755</f>
        <v>0</v>
      </c>
      <c r="AO754" s="21">
        <f>+Produccion_UO!AO754+Produccion_UO!AO755</f>
        <v>0</v>
      </c>
      <c r="AP754" s="21">
        <f>+Produccion_UO!AP754+Produccion_UO!AP755</f>
        <v>0</v>
      </c>
      <c r="AQ754" s="21">
        <f>+Produccion_UO!AQ754+Produccion_UO!AQ755</f>
        <v>0</v>
      </c>
      <c r="AR754" s="21">
        <f>+Produccion_UO!AR754+Produccion_UO!AR755</f>
        <v>0</v>
      </c>
    </row>
    <row r="755" spans="10:44" x14ac:dyDescent="0.25">
      <c r="J755" s="109"/>
      <c r="K755" s="108"/>
      <c r="L755" s="165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  <c r="AA755" s="172"/>
      <c r="AB755" s="172"/>
      <c r="AC755" s="172"/>
      <c r="AD755" s="172"/>
      <c r="AE755" s="172"/>
      <c r="AF755" s="172"/>
      <c r="AG755" s="172"/>
      <c r="AH755" s="172"/>
      <c r="AI755" s="172"/>
      <c r="AJ755" s="172"/>
      <c r="AK755" s="172"/>
      <c r="AL755" s="172"/>
      <c r="AM755" s="172"/>
      <c r="AN755" s="172"/>
      <c r="AO755" s="172"/>
      <c r="AP755" s="172"/>
      <c r="AQ755" s="172"/>
      <c r="AR755" s="172"/>
    </row>
    <row r="756" spans="10:44" x14ac:dyDescent="0.25">
      <c r="J756" s="24" t="s">
        <v>152</v>
      </c>
      <c r="K756" s="108" t="s">
        <v>450</v>
      </c>
      <c r="L756" s="165" t="s">
        <v>683</v>
      </c>
      <c r="M756" s="21">
        <f>+Produccion_UO!M756</f>
        <v>0</v>
      </c>
      <c r="N756" s="21">
        <f>+Produccion_UO!N756</f>
        <v>0</v>
      </c>
      <c r="O756" s="21">
        <f>+Produccion_UO!O756</f>
        <v>0</v>
      </c>
      <c r="P756" s="21">
        <f>+Produccion_UO!P756</f>
        <v>0</v>
      </c>
      <c r="Q756" s="21">
        <f>+Produccion_UO!Q756</f>
        <v>0</v>
      </c>
      <c r="R756" s="21">
        <f>+Produccion_UO!R756</f>
        <v>0</v>
      </c>
      <c r="S756" s="21">
        <f>+Produccion_UO!S756</f>
        <v>0</v>
      </c>
      <c r="T756" s="21">
        <f>+Produccion_UO!T756</f>
        <v>0</v>
      </c>
      <c r="U756" s="21">
        <f>+Produccion_UO!U756</f>
        <v>0</v>
      </c>
      <c r="V756" s="21">
        <f>+Produccion_UO!V756</f>
        <v>0</v>
      </c>
      <c r="W756" s="21">
        <f>+Produccion_UO!W756</f>
        <v>0</v>
      </c>
      <c r="X756" s="21">
        <f>+Produccion_UO!X756</f>
        <v>0</v>
      </c>
      <c r="Y756" s="21">
        <f>+Produccion_UO!Y756</f>
        <v>0</v>
      </c>
      <c r="Z756" s="21">
        <f>+Produccion_UO!Z756</f>
        <v>0</v>
      </c>
      <c r="AA756" s="21">
        <f>+Produccion_UO!AA756</f>
        <v>0</v>
      </c>
      <c r="AB756" s="21">
        <f>+Produccion_UO!AB756</f>
        <v>0</v>
      </c>
      <c r="AC756" s="21">
        <f>+Produccion_UO!AC756</f>
        <v>0</v>
      </c>
      <c r="AD756" s="21">
        <f>+Produccion_UO!AD756</f>
        <v>0</v>
      </c>
      <c r="AE756" s="21">
        <f>+Produccion_UO!AE756</f>
        <v>0</v>
      </c>
      <c r="AF756" s="21">
        <f>+Produccion_UO!AF756</f>
        <v>0</v>
      </c>
      <c r="AG756" s="21">
        <f>+Produccion_UO!AG756</f>
        <v>0</v>
      </c>
      <c r="AH756" s="21">
        <f>+Produccion_UO!AH756</f>
        <v>0</v>
      </c>
      <c r="AI756" s="21">
        <f>+Produccion_UO!AI756</f>
        <v>0</v>
      </c>
      <c r="AJ756" s="21">
        <f>+Produccion_UO!AJ756</f>
        <v>0</v>
      </c>
      <c r="AK756" s="21">
        <f>+Produccion_UO!AK756</f>
        <v>0</v>
      </c>
      <c r="AL756" s="21">
        <f>+Produccion_UO!AL756</f>
        <v>0</v>
      </c>
      <c r="AM756" s="21">
        <f>+Produccion_UO!AM756</f>
        <v>0</v>
      </c>
      <c r="AN756" s="21">
        <f>+Produccion_UO!AN756</f>
        <v>0</v>
      </c>
      <c r="AO756" s="21">
        <f>+Produccion_UO!AO756</f>
        <v>0</v>
      </c>
      <c r="AP756" s="21">
        <f>+Produccion_UO!AP756</f>
        <v>0</v>
      </c>
      <c r="AQ756" s="21">
        <f>+Produccion_UO!AQ756</f>
        <v>0</v>
      </c>
      <c r="AR756" s="21">
        <f>+Produccion_UO!AR756</f>
        <v>0</v>
      </c>
    </row>
    <row r="757" spans="10:44" x14ac:dyDescent="0.25">
      <c r="J757" s="24" t="s">
        <v>153</v>
      </c>
      <c r="K757" s="108" t="s">
        <v>203</v>
      </c>
      <c r="L757" s="165" t="s">
        <v>681</v>
      </c>
      <c r="M757" s="21">
        <f>+Produccion_UO!M757</f>
        <v>4.5273015178464604</v>
      </c>
      <c r="N757" s="21">
        <f>+Produccion_UO!N757</f>
        <v>4.5273015178464604</v>
      </c>
      <c r="O757" s="21">
        <f>+Produccion_UO!O757</f>
        <v>4.5273015178464604</v>
      </c>
      <c r="P757" s="21">
        <f>+Produccion_UO!P757</f>
        <v>4.5273015178464604</v>
      </c>
      <c r="Q757" s="21">
        <f>+Produccion_UO!Q757</f>
        <v>4.5273015178464604</v>
      </c>
      <c r="R757" s="21">
        <f>+Produccion_UO!R757</f>
        <v>4.5273015178464604</v>
      </c>
      <c r="S757" s="21">
        <f>+Produccion_UO!S757</f>
        <v>4.5273015178464604</v>
      </c>
      <c r="T757" s="21">
        <f>+Produccion_UO!T757</f>
        <v>4.5273015178464604</v>
      </c>
      <c r="U757" s="21">
        <f>+Produccion_UO!U757</f>
        <v>4.5273015178464604</v>
      </c>
      <c r="V757" s="21">
        <f>+Produccion_UO!V757</f>
        <v>0</v>
      </c>
      <c r="W757" s="21">
        <f>+Produccion_UO!W757</f>
        <v>0</v>
      </c>
      <c r="X757" s="21">
        <f>+Produccion_UO!X757</f>
        <v>0</v>
      </c>
      <c r="Y757" s="21">
        <f>+Produccion_UO!Y757</f>
        <v>0</v>
      </c>
      <c r="Z757" s="21">
        <f>+Produccion_UO!Z757</f>
        <v>0</v>
      </c>
      <c r="AA757" s="21">
        <f>+Produccion_UO!AA757</f>
        <v>0</v>
      </c>
      <c r="AB757" s="21">
        <f>+Produccion_UO!AB757</f>
        <v>0</v>
      </c>
      <c r="AC757" s="21">
        <f>+Produccion_UO!AC757</f>
        <v>0</v>
      </c>
      <c r="AD757" s="21">
        <f>+Produccion_UO!AD757</f>
        <v>0</v>
      </c>
      <c r="AE757" s="21">
        <f>+Produccion_UO!AE757</f>
        <v>0</v>
      </c>
      <c r="AF757" s="21">
        <f>+Produccion_UO!AF757</f>
        <v>0</v>
      </c>
      <c r="AG757" s="21">
        <f>+Produccion_UO!AG757</f>
        <v>0</v>
      </c>
      <c r="AH757" s="21">
        <f>+Produccion_UO!AH757</f>
        <v>0</v>
      </c>
      <c r="AI757" s="21">
        <f>+Produccion_UO!AI757</f>
        <v>0</v>
      </c>
      <c r="AJ757" s="21">
        <f>+Produccion_UO!AJ757</f>
        <v>0</v>
      </c>
      <c r="AK757" s="21">
        <f>+Produccion_UO!AK757</f>
        <v>0</v>
      </c>
      <c r="AL757" s="21">
        <f>+Produccion_UO!AL757</f>
        <v>0</v>
      </c>
      <c r="AM757" s="21">
        <f>+Produccion_UO!AM757</f>
        <v>0</v>
      </c>
      <c r="AN757" s="21">
        <f>+Produccion_UO!AN757</f>
        <v>0</v>
      </c>
      <c r="AO757" s="21">
        <f>+Produccion_UO!AO757</f>
        <v>0</v>
      </c>
      <c r="AP757" s="21">
        <f>+Produccion_UO!AP757</f>
        <v>0</v>
      </c>
      <c r="AQ757" s="21">
        <f>+Produccion_UO!AQ757</f>
        <v>0</v>
      </c>
      <c r="AR757" s="21">
        <f>+Produccion_UO!AR757</f>
        <v>0</v>
      </c>
    </row>
    <row r="758" spans="10:44" x14ac:dyDescent="0.25">
      <c r="J758" s="24" t="s">
        <v>154</v>
      </c>
      <c r="K758" s="108" t="s">
        <v>204</v>
      </c>
      <c r="L758" s="165" t="s">
        <v>682</v>
      </c>
      <c r="M758" s="21">
        <f>+Produccion_UO!M758</f>
        <v>1.76061725694029</v>
      </c>
      <c r="N758" s="21">
        <f>+Produccion_UO!N758</f>
        <v>1.76061725694029</v>
      </c>
      <c r="O758" s="21">
        <f>+Produccion_UO!O758</f>
        <v>1.76061725694029</v>
      </c>
      <c r="P758" s="21">
        <f>+Produccion_UO!P758</f>
        <v>1.76061725694029</v>
      </c>
      <c r="Q758" s="21">
        <f>+Produccion_UO!Q758</f>
        <v>1.76061725694029</v>
      </c>
      <c r="R758" s="21">
        <f>+Produccion_UO!R758</f>
        <v>1.76061725694029</v>
      </c>
      <c r="S758" s="21">
        <f>+Produccion_UO!S758</f>
        <v>1.76061725694029</v>
      </c>
      <c r="T758" s="21">
        <f>+Produccion_UO!T758</f>
        <v>1.76061725694029</v>
      </c>
      <c r="U758" s="21">
        <f>+Produccion_UO!U758</f>
        <v>1.76061725694029</v>
      </c>
      <c r="V758" s="21">
        <f>+Produccion_UO!V758</f>
        <v>1.76061725694029</v>
      </c>
      <c r="W758" s="21">
        <f>+Produccion_UO!W758</f>
        <v>1.76061725694029</v>
      </c>
      <c r="X758" s="21">
        <f>+Produccion_UO!X758</f>
        <v>1.76061725694029</v>
      </c>
      <c r="Y758" s="21">
        <f>+Produccion_UO!Y758</f>
        <v>1.76061725694029</v>
      </c>
      <c r="Z758" s="21">
        <f>+Produccion_UO!Z758</f>
        <v>1.76061725694029</v>
      </c>
      <c r="AA758" s="21">
        <f>+Produccion_UO!AA758</f>
        <v>1.06411478308297</v>
      </c>
      <c r="AB758" s="21">
        <f>+Produccion_UO!AB758</f>
        <v>0</v>
      </c>
      <c r="AC758" s="21">
        <f>+Produccion_UO!AC758</f>
        <v>0</v>
      </c>
      <c r="AD758" s="21">
        <f>+Produccion_UO!AD758</f>
        <v>0</v>
      </c>
      <c r="AE758" s="21">
        <f>+Produccion_UO!AE758</f>
        <v>0</v>
      </c>
      <c r="AF758" s="21">
        <f>+Produccion_UO!AF758</f>
        <v>0</v>
      </c>
      <c r="AG758" s="21">
        <f>+Produccion_UO!AG758</f>
        <v>0</v>
      </c>
      <c r="AH758" s="21">
        <f>+Produccion_UO!AH758</f>
        <v>0</v>
      </c>
      <c r="AI758" s="21">
        <f>+Produccion_UO!AI758</f>
        <v>0</v>
      </c>
      <c r="AJ758" s="21">
        <f>+Produccion_UO!AJ758</f>
        <v>0</v>
      </c>
      <c r="AK758" s="21">
        <f>+Produccion_UO!AK758</f>
        <v>0</v>
      </c>
      <c r="AL758" s="21">
        <f>+Produccion_UO!AL758</f>
        <v>0</v>
      </c>
      <c r="AM758" s="21">
        <f>+Produccion_UO!AM758</f>
        <v>0</v>
      </c>
      <c r="AN758" s="21">
        <f>+Produccion_UO!AN758</f>
        <v>0</v>
      </c>
      <c r="AO758" s="21">
        <f>+Produccion_UO!AO758</f>
        <v>0</v>
      </c>
      <c r="AP758" s="21">
        <f>+Produccion_UO!AP758</f>
        <v>0</v>
      </c>
      <c r="AQ758" s="21">
        <f>+Produccion_UO!AQ758</f>
        <v>0</v>
      </c>
      <c r="AR758" s="21">
        <f>+Produccion_UO!AR758</f>
        <v>0</v>
      </c>
    </row>
    <row r="759" spans="10:44" x14ac:dyDescent="0.25">
      <c r="J759" s="24" t="s">
        <v>155</v>
      </c>
      <c r="K759" s="108" t="s">
        <v>205</v>
      </c>
      <c r="L759" s="165" t="s">
        <v>680</v>
      </c>
      <c r="M759" s="21">
        <f>+Produccion_UO!M759</f>
        <v>0.50303350198293995</v>
      </c>
      <c r="N759" s="21">
        <f>+Produccion_UO!N759</f>
        <v>0.50303350198293995</v>
      </c>
      <c r="O759" s="21">
        <f>+Produccion_UO!O759</f>
        <v>0.50303350198293995</v>
      </c>
      <c r="P759" s="21">
        <f>+Produccion_UO!P759</f>
        <v>0.50303350198293995</v>
      </c>
      <c r="Q759" s="21">
        <f>+Produccion_UO!Q759</f>
        <v>0.50303350198293995</v>
      </c>
      <c r="R759" s="21">
        <f>+Produccion_UO!R759</f>
        <v>0.50303350198293995</v>
      </c>
      <c r="S759" s="21">
        <f>+Produccion_UO!S759</f>
        <v>0.50303350198293995</v>
      </c>
      <c r="T759" s="21">
        <f>+Produccion_UO!T759</f>
        <v>0.50303350198293995</v>
      </c>
      <c r="U759" s="21">
        <f>+Produccion_UO!U759</f>
        <v>0.50303350198293995</v>
      </c>
      <c r="V759" s="21">
        <f>+Produccion_UO!V759</f>
        <v>0.50303350198293995</v>
      </c>
      <c r="W759" s="21">
        <f>+Produccion_UO!W759</f>
        <v>0.50303350198293995</v>
      </c>
      <c r="X759" s="21">
        <f>+Produccion_UO!X759</f>
        <v>0.50303350198293995</v>
      </c>
      <c r="Y759" s="21">
        <f>+Produccion_UO!Y759</f>
        <v>0.36506275743471001</v>
      </c>
      <c r="Z759" s="21">
        <f>+Produccion_UO!Z759</f>
        <v>0.20215269221153601</v>
      </c>
      <c r="AA759" s="21">
        <f>+Produccion_UO!AA759</f>
        <v>7.1950984955370501E-2</v>
      </c>
      <c r="AB759" s="21">
        <f>+Produccion_UO!AB759</f>
        <v>0</v>
      </c>
      <c r="AC759" s="21">
        <f>+Produccion_UO!AC759</f>
        <v>0</v>
      </c>
      <c r="AD759" s="21">
        <f>+Produccion_UO!AD759</f>
        <v>0</v>
      </c>
      <c r="AE759" s="21">
        <f>+Produccion_UO!AE759</f>
        <v>0</v>
      </c>
      <c r="AF759" s="21">
        <f>+Produccion_UO!AF759</f>
        <v>0</v>
      </c>
      <c r="AG759" s="21">
        <f>+Produccion_UO!AG759</f>
        <v>0</v>
      </c>
      <c r="AH759" s="21">
        <f>+Produccion_UO!AH759</f>
        <v>0</v>
      </c>
      <c r="AI759" s="21">
        <f>+Produccion_UO!AI759</f>
        <v>0</v>
      </c>
      <c r="AJ759" s="21">
        <f>+Produccion_UO!AJ759</f>
        <v>0</v>
      </c>
      <c r="AK759" s="21">
        <f>+Produccion_UO!AK759</f>
        <v>0</v>
      </c>
      <c r="AL759" s="21">
        <f>+Produccion_UO!AL759</f>
        <v>0</v>
      </c>
      <c r="AM759" s="21">
        <f>+Produccion_UO!AM759</f>
        <v>0</v>
      </c>
      <c r="AN759" s="21">
        <f>+Produccion_UO!AN759</f>
        <v>0</v>
      </c>
      <c r="AO759" s="21">
        <f>+Produccion_UO!AO759</f>
        <v>0</v>
      </c>
      <c r="AP759" s="21">
        <f>+Produccion_UO!AP759</f>
        <v>0</v>
      </c>
      <c r="AQ759" s="21">
        <f>+Produccion_UO!AQ759</f>
        <v>0</v>
      </c>
      <c r="AR759" s="21">
        <f>+Produccion_UO!AR759</f>
        <v>0</v>
      </c>
    </row>
    <row r="760" spans="10:44" x14ac:dyDescent="0.25">
      <c r="J760" s="68"/>
      <c r="K760" s="68"/>
      <c r="L760" s="68"/>
      <c r="M760" s="69">
        <f>+SUM(M753:M759)</f>
        <v>42.403870236664794</v>
      </c>
      <c r="N760" s="69">
        <f t="shared" ref="N760" si="98">+SUM(N753:N759)</f>
        <v>38.175721688026293</v>
      </c>
      <c r="O760" s="69">
        <f t="shared" ref="O760:AR760" si="99">+SUM(O753:O759)</f>
        <v>34.311526165144294</v>
      </c>
      <c r="P760" s="69">
        <f t="shared" si="99"/>
        <v>36.650609837135093</v>
      </c>
      <c r="Q760" s="69">
        <f t="shared" si="99"/>
        <v>35.888053911689497</v>
      </c>
      <c r="R760" s="69">
        <f t="shared" si="99"/>
        <v>20.372856830309093</v>
      </c>
      <c r="S760" s="69">
        <f t="shared" si="99"/>
        <v>20.372856830309093</v>
      </c>
      <c r="T760" s="69">
        <f t="shared" si="99"/>
        <v>20.372856830309093</v>
      </c>
      <c r="U760" s="69">
        <f t="shared" si="99"/>
        <v>20.372856830309093</v>
      </c>
      <c r="V760" s="69">
        <f t="shared" si="99"/>
        <v>15.845555312462629</v>
      </c>
      <c r="W760" s="69">
        <f t="shared" si="99"/>
        <v>15.845555312462629</v>
      </c>
      <c r="X760" s="69">
        <f t="shared" si="99"/>
        <v>2.2636507589232302</v>
      </c>
      <c r="Y760" s="69">
        <f t="shared" si="99"/>
        <v>2.1256800143749999</v>
      </c>
      <c r="Z760" s="69">
        <f t="shared" si="99"/>
        <v>1.962769949151826</v>
      </c>
      <c r="AA760" s="69">
        <f t="shared" si="99"/>
        <v>1.1360657680383406</v>
      </c>
      <c r="AB760" s="69">
        <f t="shared" si="99"/>
        <v>0</v>
      </c>
      <c r="AC760" s="69">
        <f t="shared" si="99"/>
        <v>0</v>
      </c>
      <c r="AD760" s="69">
        <f t="shared" si="99"/>
        <v>0</v>
      </c>
      <c r="AE760" s="69">
        <f t="shared" si="99"/>
        <v>0</v>
      </c>
      <c r="AF760" s="69">
        <f t="shared" si="99"/>
        <v>0</v>
      </c>
      <c r="AG760" s="69">
        <f t="shared" si="99"/>
        <v>0</v>
      </c>
      <c r="AH760" s="69">
        <f t="shared" si="99"/>
        <v>0</v>
      </c>
      <c r="AI760" s="69">
        <f t="shared" si="99"/>
        <v>0</v>
      </c>
      <c r="AJ760" s="69">
        <f t="shared" si="99"/>
        <v>0</v>
      </c>
      <c r="AK760" s="69">
        <f t="shared" si="99"/>
        <v>0</v>
      </c>
      <c r="AL760" s="69">
        <f t="shared" si="99"/>
        <v>0</v>
      </c>
      <c r="AM760" s="69">
        <f t="shared" si="99"/>
        <v>0</v>
      </c>
      <c r="AN760" s="69">
        <f t="shared" si="99"/>
        <v>0</v>
      </c>
      <c r="AO760" s="69">
        <f t="shared" si="99"/>
        <v>0</v>
      </c>
      <c r="AP760" s="69">
        <f t="shared" si="99"/>
        <v>0</v>
      </c>
      <c r="AQ760" s="69">
        <f t="shared" si="99"/>
        <v>0</v>
      </c>
      <c r="AR760" s="69">
        <f t="shared" si="99"/>
        <v>0</v>
      </c>
    </row>
    <row r="762" spans="10:44" ht="18.75" x14ac:dyDescent="0.3">
      <c r="K762" s="34" t="str">
        <f>+Produccion_UO!K762</f>
        <v>11.7.2 Emisiones por AUTOGENERACION por OIL en COLECTORES</v>
      </c>
      <c r="L762" s="34"/>
    </row>
    <row r="763" spans="10:44" x14ac:dyDescent="0.25">
      <c r="J763" s="106" t="s">
        <v>488</v>
      </c>
      <c r="K763" s="108" t="s">
        <v>389</v>
      </c>
      <c r="L763" s="159"/>
    </row>
    <row r="764" spans="10:44" x14ac:dyDescent="0.25">
      <c r="J764" s="15"/>
      <c r="K764" s="23"/>
      <c r="L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</row>
    <row r="765" spans="10:44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0:44" x14ac:dyDescent="0.25">
      <c r="J766" s="24" t="s">
        <v>148</v>
      </c>
      <c r="K766" s="108" t="s">
        <v>451</v>
      </c>
      <c r="L766" s="165" t="s">
        <v>678</v>
      </c>
      <c r="M766" s="21">
        <f>+Produccion_UO!M766</f>
        <v>0</v>
      </c>
      <c r="N766" s="21">
        <f>+Produccion_UO!N766</f>
        <v>0</v>
      </c>
      <c r="O766" s="21">
        <f>+Produccion_UO!O766</f>
        <v>0</v>
      </c>
      <c r="P766" s="21">
        <f>+Produccion_UO!P766</f>
        <v>0</v>
      </c>
      <c r="Q766" s="21">
        <f>+Produccion_UO!Q766</f>
        <v>0</v>
      </c>
      <c r="R766" s="21">
        <f>+Produccion_UO!R766</f>
        <v>0</v>
      </c>
      <c r="S766" s="21">
        <f>+Produccion_UO!S766</f>
        <v>0</v>
      </c>
      <c r="T766" s="21">
        <f>+Produccion_UO!T766</f>
        <v>0</v>
      </c>
      <c r="U766" s="21">
        <f>+Produccion_UO!U766</f>
        <v>0</v>
      </c>
      <c r="V766" s="21">
        <f>+Produccion_UO!V766</f>
        <v>0</v>
      </c>
      <c r="W766" s="21">
        <f>+Produccion_UO!W766</f>
        <v>0</v>
      </c>
      <c r="X766" s="21">
        <f>+Produccion_UO!X766</f>
        <v>0</v>
      </c>
      <c r="Y766" s="21">
        <f>+Produccion_UO!Y766</f>
        <v>0</v>
      </c>
      <c r="Z766" s="21">
        <f>+Produccion_UO!Z766</f>
        <v>0</v>
      </c>
      <c r="AA766" s="21">
        <f>+Produccion_UO!AA766</f>
        <v>0</v>
      </c>
      <c r="AB766" s="21">
        <f>+Produccion_UO!AB766</f>
        <v>0</v>
      </c>
      <c r="AC766" s="21">
        <f>+Produccion_UO!AC766</f>
        <v>0</v>
      </c>
      <c r="AD766" s="21">
        <f>+Produccion_UO!AD766</f>
        <v>0</v>
      </c>
      <c r="AE766" s="21">
        <f>+Produccion_UO!AE766</f>
        <v>0</v>
      </c>
      <c r="AF766" s="21">
        <f>+Produccion_UO!AF766</f>
        <v>0</v>
      </c>
      <c r="AG766" s="21">
        <f>+Produccion_UO!AG766</f>
        <v>0</v>
      </c>
      <c r="AH766" s="21">
        <f>+Produccion_UO!AH766</f>
        <v>0</v>
      </c>
      <c r="AI766" s="21">
        <f>+Produccion_UO!AI766</f>
        <v>0</v>
      </c>
      <c r="AJ766" s="21">
        <f>+Produccion_UO!AJ766</f>
        <v>0</v>
      </c>
      <c r="AK766" s="21">
        <f>+Produccion_UO!AK766</f>
        <v>0</v>
      </c>
      <c r="AL766" s="21">
        <f>+Produccion_UO!AL766</f>
        <v>0</v>
      </c>
      <c r="AM766" s="21">
        <f>+Produccion_UO!AM766</f>
        <v>0</v>
      </c>
      <c r="AN766" s="21">
        <f>+Produccion_UO!AN766</f>
        <v>0</v>
      </c>
      <c r="AO766" s="21">
        <f>+Produccion_UO!AO766</f>
        <v>0</v>
      </c>
      <c r="AP766" s="21">
        <f>+Produccion_UO!AP766</f>
        <v>0</v>
      </c>
      <c r="AQ766" s="21">
        <f>+Produccion_UO!AQ766</f>
        <v>0</v>
      </c>
      <c r="AR766" s="21">
        <f>+Produccion_UO!AR766</f>
        <v>0</v>
      </c>
    </row>
    <row r="767" spans="10:44" x14ac:dyDescent="0.25">
      <c r="J767" s="24" t="s">
        <v>149</v>
      </c>
      <c r="K767" s="108" t="s">
        <v>206</v>
      </c>
      <c r="L767" s="165" t="s">
        <v>679</v>
      </c>
      <c r="M767" s="21">
        <f>+Produccion_UO!M767+Produccion_UO!M768</f>
        <v>76.143784118142506</v>
      </c>
      <c r="N767" s="21">
        <f>+Produccion_UO!N767+Produccion_UO!N768</f>
        <v>76.143784118142506</v>
      </c>
      <c r="O767" s="21">
        <f>+Produccion_UO!O767+Produccion_UO!O768</f>
        <v>76.143784118142506</v>
      </c>
      <c r="P767" s="21">
        <f>+Produccion_UO!P767+Produccion_UO!P768</f>
        <v>76.143784118142506</v>
      </c>
      <c r="Q767" s="21">
        <f>+Produccion_UO!Q767+Produccion_UO!Q768</f>
        <v>76.143784118142506</v>
      </c>
      <c r="R767" s="21">
        <f>+Produccion_UO!R767+Produccion_UO!R768</f>
        <v>76.143784118142506</v>
      </c>
      <c r="S767" s="21">
        <f>+Produccion_UO!S767+Produccion_UO!S768</f>
        <v>76.143784118142506</v>
      </c>
      <c r="T767" s="21">
        <f>+Produccion_UO!T767+Produccion_UO!T768</f>
        <v>76.143784118142506</v>
      </c>
      <c r="U767" s="21">
        <f>+Produccion_UO!U767+Produccion_UO!U768</f>
        <v>76.143784118142506</v>
      </c>
      <c r="V767" s="21">
        <f>+Produccion_UO!V767+Produccion_UO!V768</f>
        <v>76.143784118142506</v>
      </c>
      <c r="W767" s="21">
        <f>+Produccion_UO!W767+Produccion_UO!W768</f>
        <v>76.143784118142506</v>
      </c>
      <c r="X767" s="21">
        <f>+Produccion_UO!X767+Produccion_UO!X768</f>
        <v>76.143784118142506</v>
      </c>
      <c r="Y767" s="21">
        <f>+Produccion_UO!Y767+Produccion_UO!Y768</f>
        <v>76.143784118142506</v>
      </c>
      <c r="Z767" s="21">
        <f>+Produccion_UO!Z767+Produccion_UO!Z768</f>
        <v>76.143784118142506</v>
      </c>
      <c r="AA767" s="21">
        <f>+Produccion_UO!AA767+Produccion_UO!AA768</f>
        <v>0</v>
      </c>
      <c r="AB767" s="21">
        <f>+Produccion_UO!AB767+Produccion_UO!AB768</f>
        <v>0</v>
      </c>
      <c r="AC767" s="21">
        <f>+Produccion_UO!AC767+Produccion_UO!AC768</f>
        <v>0</v>
      </c>
      <c r="AD767" s="21">
        <f>+Produccion_UO!AD767+Produccion_UO!AD768</f>
        <v>0</v>
      </c>
      <c r="AE767" s="21">
        <f>+Produccion_UO!AE767+Produccion_UO!AE768</f>
        <v>0</v>
      </c>
      <c r="AF767" s="21">
        <f>+Produccion_UO!AF767+Produccion_UO!AF768</f>
        <v>0</v>
      </c>
      <c r="AG767" s="21">
        <f>+Produccion_UO!AG767+Produccion_UO!AG768</f>
        <v>0</v>
      </c>
      <c r="AH767" s="21">
        <f>+Produccion_UO!AH767+Produccion_UO!AH768</f>
        <v>0</v>
      </c>
      <c r="AI767" s="21">
        <f>+Produccion_UO!AI767+Produccion_UO!AI768</f>
        <v>0</v>
      </c>
      <c r="AJ767" s="21">
        <f>+Produccion_UO!AJ767+Produccion_UO!AJ768</f>
        <v>0</v>
      </c>
      <c r="AK767" s="21">
        <f>+Produccion_UO!AK767+Produccion_UO!AK768</f>
        <v>0</v>
      </c>
      <c r="AL767" s="21">
        <f>+Produccion_UO!AL767+Produccion_UO!AL768</f>
        <v>0</v>
      </c>
      <c r="AM767" s="21">
        <f>+Produccion_UO!AM767+Produccion_UO!AM768</f>
        <v>0</v>
      </c>
      <c r="AN767" s="21">
        <f>+Produccion_UO!AN767+Produccion_UO!AN768</f>
        <v>0</v>
      </c>
      <c r="AO767" s="21">
        <f>+Produccion_UO!AO767+Produccion_UO!AO768</f>
        <v>0</v>
      </c>
      <c r="AP767" s="21">
        <f>+Produccion_UO!AP767+Produccion_UO!AP768</f>
        <v>0</v>
      </c>
      <c r="AQ767" s="21">
        <f>+Produccion_UO!AQ767+Produccion_UO!AQ768</f>
        <v>0</v>
      </c>
      <c r="AR767" s="21">
        <f>+Produccion_UO!AR767+Produccion_UO!AR768</f>
        <v>0</v>
      </c>
    </row>
    <row r="768" spans="10:44" x14ac:dyDescent="0.25">
      <c r="J768" s="109"/>
      <c r="K768" s="108"/>
      <c r="L768" s="165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0:44" x14ac:dyDescent="0.25">
      <c r="J769" s="24" t="s">
        <v>152</v>
      </c>
      <c r="K769" s="108" t="s">
        <v>207</v>
      </c>
      <c r="L769" s="165" t="s">
        <v>683</v>
      </c>
      <c r="M769" s="21">
        <f>+Produccion_UO!M769</f>
        <v>2.5140156536340901</v>
      </c>
      <c r="N769" s="21">
        <f>+Produccion_UO!N769</f>
        <v>2.3756534213987801</v>
      </c>
      <c r="O769" s="21">
        <f>+Produccion_UO!O769</f>
        <v>2.27122909518345</v>
      </c>
      <c r="P769" s="21">
        <f>+Produccion_UO!P769</f>
        <v>2.1668047689681198</v>
      </c>
      <c r="Q769" s="21">
        <f>+Produccion_UO!Q769</f>
        <v>2.0623804427527901</v>
      </c>
      <c r="R769" s="21">
        <f>+Produccion_UO!R769</f>
        <v>1.9579561165374499</v>
      </c>
      <c r="S769" s="21">
        <f>+Produccion_UO!S769</f>
        <v>1.85353179032212</v>
      </c>
      <c r="T769" s="21">
        <f>+Produccion_UO!T769</f>
        <v>0.21116803860288599</v>
      </c>
      <c r="U769" s="21">
        <f>+Produccion_UO!U769</f>
        <v>0</v>
      </c>
      <c r="V769" s="21">
        <f>+Produccion_UO!V769</f>
        <v>0</v>
      </c>
      <c r="W769" s="21">
        <f>+Produccion_UO!W769</f>
        <v>0</v>
      </c>
      <c r="X769" s="21">
        <f>+Produccion_UO!X769</f>
        <v>0</v>
      </c>
      <c r="Y769" s="21">
        <f>+Produccion_UO!Y769</f>
        <v>0</v>
      </c>
      <c r="Z769" s="21">
        <f>+Produccion_UO!Z769</f>
        <v>0</v>
      </c>
      <c r="AA769" s="21">
        <f>+Produccion_UO!AA769</f>
        <v>0</v>
      </c>
      <c r="AB769" s="21">
        <f>+Produccion_UO!AB769</f>
        <v>0</v>
      </c>
      <c r="AC769" s="21">
        <f>+Produccion_UO!AC769</f>
        <v>0</v>
      </c>
      <c r="AD769" s="21">
        <f>+Produccion_UO!AD769</f>
        <v>0</v>
      </c>
      <c r="AE769" s="21">
        <f>+Produccion_UO!AE769</f>
        <v>0</v>
      </c>
      <c r="AF769" s="21">
        <f>+Produccion_UO!AF769</f>
        <v>0</v>
      </c>
      <c r="AG769" s="21">
        <f>+Produccion_UO!AG769</f>
        <v>0</v>
      </c>
      <c r="AH769" s="21">
        <f>+Produccion_UO!AH769</f>
        <v>0</v>
      </c>
      <c r="AI769" s="21">
        <f>+Produccion_UO!AI769</f>
        <v>0</v>
      </c>
      <c r="AJ769" s="21">
        <f>+Produccion_UO!AJ769</f>
        <v>0</v>
      </c>
      <c r="AK769" s="21">
        <f>+Produccion_UO!AK769</f>
        <v>0</v>
      </c>
      <c r="AL769" s="21">
        <f>+Produccion_UO!AL769</f>
        <v>0</v>
      </c>
      <c r="AM769" s="21">
        <f>+Produccion_UO!AM769</f>
        <v>0</v>
      </c>
      <c r="AN769" s="21">
        <f>+Produccion_UO!AN769</f>
        <v>0</v>
      </c>
      <c r="AO769" s="21">
        <f>+Produccion_UO!AO769</f>
        <v>0</v>
      </c>
      <c r="AP769" s="21">
        <f>+Produccion_UO!AP769</f>
        <v>0</v>
      </c>
      <c r="AQ769" s="21">
        <f>+Produccion_UO!AQ769</f>
        <v>0</v>
      </c>
      <c r="AR769" s="21">
        <f>+Produccion_UO!AR769</f>
        <v>0</v>
      </c>
    </row>
    <row r="770" spans="10:44" x14ac:dyDescent="0.25">
      <c r="J770" s="24" t="s">
        <v>153</v>
      </c>
      <c r="K770" s="108" t="s">
        <v>208</v>
      </c>
      <c r="L770" s="165" t="s">
        <v>681</v>
      </c>
      <c r="M770" s="21">
        <f>+Produccion_UO!M770</f>
        <v>25.381261372714199</v>
      </c>
      <c r="N770" s="21">
        <f>+Produccion_UO!N770</f>
        <v>25.381261372714199</v>
      </c>
      <c r="O770" s="21">
        <f>+Produccion_UO!O770</f>
        <v>25.381261372714199</v>
      </c>
      <c r="P770" s="21">
        <f>+Produccion_UO!P770</f>
        <v>25.381261372714199</v>
      </c>
      <c r="Q770" s="21">
        <f>+Produccion_UO!Q770</f>
        <v>25.381261372714199</v>
      </c>
      <c r="R770" s="21">
        <f>+Produccion_UO!R770</f>
        <v>25.381261372714199</v>
      </c>
      <c r="S770" s="21">
        <f>+Produccion_UO!S770</f>
        <v>25.381261372714199</v>
      </c>
      <c r="T770" s="21">
        <f>+Produccion_UO!T770</f>
        <v>25.381261372714199</v>
      </c>
      <c r="U770" s="21">
        <f>+Produccion_UO!U770</f>
        <v>24.3046420593503</v>
      </c>
      <c r="V770" s="21">
        <f>+Produccion_UO!V770</f>
        <v>0</v>
      </c>
      <c r="W770" s="21">
        <f>+Produccion_UO!W770</f>
        <v>0</v>
      </c>
      <c r="X770" s="21">
        <f>+Produccion_UO!X770</f>
        <v>0</v>
      </c>
      <c r="Y770" s="21">
        <f>+Produccion_UO!Y770</f>
        <v>0</v>
      </c>
      <c r="Z770" s="21">
        <f>+Produccion_UO!Z770</f>
        <v>0</v>
      </c>
      <c r="AA770" s="21">
        <f>+Produccion_UO!AA770</f>
        <v>0</v>
      </c>
      <c r="AB770" s="21">
        <f>+Produccion_UO!AB770</f>
        <v>0</v>
      </c>
      <c r="AC770" s="21">
        <f>+Produccion_UO!AC770</f>
        <v>0</v>
      </c>
      <c r="AD770" s="21">
        <f>+Produccion_UO!AD770</f>
        <v>0</v>
      </c>
      <c r="AE770" s="21">
        <f>+Produccion_UO!AE770</f>
        <v>0</v>
      </c>
      <c r="AF770" s="21">
        <f>+Produccion_UO!AF770</f>
        <v>0</v>
      </c>
      <c r="AG770" s="21">
        <f>+Produccion_UO!AG770</f>
        <v>0</v>
      </c>
      <c r="AH770" s="21">
        <f>+Produccion_UO!AH770</f>
        <v>0</v>
      </c>
      <c r="AI770" s="21">
        <f>+Produccion_UO!AI770</f>
        <v>0</v>
      </c>
      <c r="AJ770" s="21">
        <f>+Produccion_UO!AJ770</f>
        <v>0</v>
      </c>
      <c r="AK770" s="21">
        <f>+Produccion_UO!AK770</f>
        <v>0</v>
      </c>
      <c r="AL770" s="21">
        <f>+Produccion_UO!AL770</f>
        <v>0</v>
      </c>
      <c r="AM770" s="21">
        <f>+Produccion_UO!AM770</f>
        <v>0</v>
      </c>
      <c r="AN770" s="21">
        <f>+Produccion_UO!AN770</f>
        <v>0</v>
      </c>
      <c r="AO770" s="21">
        <f>+Produccion_UO!AO770</f>
        <v>0</v>
      </c>
      <c r="AP770" s="21">
        <f>+Produccion_UO!AP770</f>
        <v>0</v>
      </c>
      <c r="AQ770" s="21">
        <f>+Produccion_UO!AQ770</f>
        <v>0</v>
      </c>
      <c r="AR770" s="21">
        <f>+Produccion_UO!AR770</f>
        <v>0</v>
      </c>
    </row>
    <row r="771" spans="10:44" x14ac:dyDescent="0.25">
      <c r="J771" s="24" t="s">
        <v>154</v>
      </c>
      <c r="K771" s="108" t="s">
        <v>284</v>
      </c>
      <c r="L771" s="165" t="s">
        <v>682</v>
      </c>
      <c r="M771" s="21">
        <f>+Produccion_UO!M771</f>
        <v>9.8704905338332907</v>
      </c>
      <c r="N771" s="21">
        <f>+Produccion_UO!N771</f>
        <v>9.7526048714472395</v>
      </c>
      <c r="O771" s="21">
        <f>+Produccion_UO!O771</f>
        <v>9.1762416266022306</v>
      </c>
      <c r="P771" s="21">
        <f>+Produccion_UO!P771</f>
        <v>8.5998783817572306</v>
      </c>
      <c r="Q771" s="21">
        <f>+Produccion_UO!Q771</f>
        <v>8.02351513691222</v>
      </c>
      <c r="R771" s="21">
        <f>+Produccion_UO!R771</f>
        <v>7.1865405641128399</v>
      </c>
      <c r="S771" s="21">
        <f>+Produccion_UO!S771</f>
        <v>6.3786771454435502</v>
      </c>
      <c r="T771" s="21">
        <f>+Produccion_UO!T771</f>
        <v>5.7114621132977001</v>
      </c>
      <c r="U771" s="21">
        <f>+Produccion_UO!U771</f>
        <v>5.0442470811518403</v>
      </c>
      <c r="V771" s="21">
        <f>+Produccion_UO!V771</f>
        <v>4.4079514595057399</v>
      </c>
      <c r="W771" s="21">
        <f>+Produccion_UO!W771</f>
        <v>3.7716558378596301</v>
      </c>
      <c r="X771" s="21">
        <f>+Produccion_UO!X771</f>
        <v>3.1353602162135301</v>
      </c>
      <c r="Y771" s="21">
        <f>+Produccion_UO!Y771</f>
        <v>2.8060572917140401</v>
      </c>
      <c r="Z771" s="21">
        <f>+Produccion_UO!Z771</f>
        <v>2.47675436721455</v>
      </c>
      <c r="AA771" s="21">
        <f>+Produccion_UO!AA771</f>
        <v>0</v>
      </c>
      <c r="AB771" s="21">
        <f>+Produccion_UO!AB771</f>
        <v>0</v>
      </c>
      <c r="AC771" s="21">
        <f>+Produccion_UO!AC771</f>
        <v>0</v>
      </c>
      <c r="AD771" s="21">
        <f>+Produccion_UO!AD771</f>
        <v>0</v>
      </c>
      <c r="AE771" s="21">
        <f>+Produccion_UO!AE771</f>
        <v>0</v>
      </c>
      <c r="AF771" s="21">
        <f>+Produccion_UO!AF771</f>
        <v>0</v>
      </c>
      <c r="AG771" s="21">
        <f>+Produccion_UO!AG771</f>
        <v>0</v>
      </c>
      <c r="AH771" s="21">
        <f>+Produccion_UO!AH771</f>
        <v>0</v>
      </c>
      <c r="AI771" s="21">
        <f>+Produccion_UO!AI771</f>
        <v>0</v>
      </c>
      <c r="AJ771" s="21">
        <f>+Produccion_UO!AJ771</f>
        <v>0</v>
      </c>
      <c r="AK771" s="21">
        <f>+Produccion_UO!AK771</f>
        <v>0</v>
      </c>
      <c r="AL771" s="21">
        <f>+Produccion_UO!AL771</f>
        <v>0</v>
      </c>
      <c r="AM771" s="21">
        <f>+Produccion_UO!AM771</f>
        <v>0</v>
      </c>
      <c r="AN771" s="21">
        <f>+Produccion_UO!AN771</f>
        <v>0</v>
      </c>
      <c r="AO771" s="21">
        <f>+Produccion_UO!AO771</f>
        <v>0</v>
      </c>
      <c r="AP771" s="21">
        <f>+Produccion_UO!AP771</f>
        <v>0</v>
      </c>
      <c r="AQ771" s="21">
        <f>+Produccion_UO!AQ771</f>
        <v>0</v>
      </c>
      <c r="AR771" s="21">
        <f>+Produccion_UO!AR771</f>
        <v>0</v>
      </c>
    </row>
    <row r="772" spans="10:44" x14ac:dyDescent="0.25">
      <c r="J772" s="24" t="s">
        <v>155</v>
      </c>
      <c r="K772" s="108" t="s">
        <v>209</v>
      </c>
      <c r="L772" s="165" t="s">
        <v>680</v>
      </c>
      <c r="M772" s="21">
        <f>+Produccion_UO!M772</f>
        <v>2.8201401525238001</v>
      </c>
      <c r="N772" s="21">
        <f>+Produccion_UO!N772</f>
        <v>2.8201401525238001</v>
      </c>
      <c r="O772" s="21">
        <f>+Produccion_UO!O772</f>
        <v>2.8201401525238001</v>
      </c>
      <c r="P772" s="21">
        <f>+Produccion_UO!P772</f>
        <v>2.8201401525238001</v>
      </c>
      <c r="Q772" s="21">
        <f>+Produccion_UO!Q772</f>
        <v>2.8201401525238001</v>
      </c>
      <c r="R772" s="21">
        <f>+Produccion_UO!R772</f>
        <v>2.8201401525238001</v>
      </c>
      <c r="S772" s="21">
        <f>+Produccion_UO!S772</f>
        <v>2.8201401525238001</v>
      </c>
      <c r="T772" s="21">
        <f>+Produccion_UO!T772</f>
        <v>2.8201401525238001</v>
      </c>
      <c r="U772" s="21">
        <f>+Produccion_UO!U772</f>
        <v>2.8201401525238001</v>
      </c>
      <c r="V772" s="21">
        <f>+Produccion_UO!V772</f>
        <v>2.8201401525238001</v>
      </c>
      <c r="W772" s="21">
        <f>+Produccion_UO!W772</f>
        <v>2.8201401525238001</v>
      </c>
      <c r="X772" s="21">
        <f>+Produccion_UO!X772</f>
        <v>2.8201401525238001</v>
      </c>
      <c r="Y772" s="21">
        <f>+Produccion_UO!Y772</f>
        <v>2.8201401525238001</v>
      </c>
      <c r="Z772" s="21">
        <f>+Produccion_UO!Z772</f>
        <v>2.8201401525238001</v>
      </c>
      <c r="AA772" s="21">
        <f>+Produccion_UO!AA772</f>
        <v>1.3984410434302199</v>
      </c>
      <c r="AB772" s="21">
        <f>+Produccion_UO!AB772</f>
        <v>0</v>
      </c>
      <c r="AC772" s="21">
        <f>+Produccion_UO!AC772</f>
        <v>0</v>
      </c>
      <c r="AD772" s="21">
        <f>+Produccion_UO!AD772</f>
        <v>0</v>
      </c>
      <c r="AE772" s="21">
        <f>+Produccion_UO!AE772</f>
        <v>0</v>
      </c>
      <c r="AF772" s="21">
        <f>+Produccion_UO!AF772</f>
        <v>0</v>
      </c>
      <c r="AG772" s="21">
        <f>+Produccion_UO!AG772</f>
        <v>0</v>
      </c>
      <c r="AH772" s="21">
        <f>+Produccion_UO!AH772</f>
        <v>0</v>
      </c>
      <c r="AI772" s="21">
        <f>+Produccion_UO!AI772</f>
        <v>0</v>
      </c>
      <c r="AJ772" s="21">
        <f>+Produccion_UO!AJ772</f>
        <v>0</v>
      </c>
      <c r="AK772" s="21">
        <f>+Produccion_UO!AK772</f>
        <v>0</v>
      </c>
      <c r="AL772" s="21">
        <f>+Produccion_UO!AL772</f>
        <v>0</v>
      </c>
      <c r="AM772" s="21">
        <f>+Produccion_UO!AM772</f>
        <v>0</v>
      </c>
      <c r="AN772" s="21">
        <f>+Produccion_UO!AN772</f>
        <v>0</v>
      </c>
      <c r="AO772" s="21">
        <f>+Produccion_UO!AO772</f>
        <v>0</v>
      </c>
      <c r="AP772" s="21">
        <f>+Produccion_UO!AP772</f>
        <v>0</v>
      </c>
      <c r="AQ772" s="21">
        <f>+Produccion_UO!AQ772</f>
        <v>0</v>
      </c>
      <c r="AR772" s="21">
        <f>+Produccion_UO!AR772</f>
        <v>0</v>
      </c>
    </row>
    <row r="773" spans="10:44" x14ac:dyDescent="0.25">
      <c r="J773" s="68"/>
      <c r="K773" s="68"/>
      <c r="L773" s="68"/>
      <c r="M773" s="69">
        <f>+SUM(M766:M772)</f>
        <v>116.7296918308479</v>
      </c>
      <c r="N773" s="69">
        <f t="shared" ref="N773" si="100">+SUM(N766:N772)</f>
        <v>116.47344393622652</v>
      </c>
      <c r="O773" s="69">
        <f t="shared" ref="O773:AR773" si="101">+SUM(O766:O772)</f>
        <v>115.79265636516618</v>
      </c>
      <c r="P773" s="69">
        <f t="shared" si="101"/>
        <v>115.11186879410587</v>
      </c>
      <c r="Q773" s="69">
        <f t="shared" si="101"/>
        <v>114.43108122304552</v>
      </c>
      <c r="R773" s="69">
        <f t="shared" si="101"/>
        <v>113.48968232403081</v>
      </c>
      <c r="S773" s="69">
        <f t="shared" si="101"/>
        <v>112.57739457914617</v>
      </c>
      <c r="T773" s="69">
        <f t="shared" si="101"/>
        <v>110.26781579528111</v>
      </c>
      <c r="U773" s="69">
        <f t="shared" si="101"/>
        <v>108.31281341116845</v>
      </c>
      <c r="V773" s="69">
        <f t="shared" si="101"/>
        <v>83.37187573017205</v>
      </c>
      <c r="W773" s="69">
        <f t="shared" si="101"/>
        <v>82.735580108525937</v>
      </c>
      <c r="X773" s="69">
        <f t="shared" si="101"/>
        <v>82.099284486879839</v>
      </c>
      <c r="Y773" s="69">
        <f t="shared" si="101"/>
        <v>81.769981562380352</v>
      </c>
      <c r="Z773" s="69">
        <f t="shared" si="101"/>
        <v>81.440678637880865</v>
      </c>
      <c r="AA773" s="69">
        <f t="shared" si="101"/>
        <v>1.3984410434302199</v>
      </c>
      <c r="AB773" s="69">
        <f t="shared" si="101"/>
        <v>0</v>
      </c>
      <c r="AC773" s="69">
        <f t="shared" si="101"/>
        <v>0</v>
      </c>
      <c r="AD773" s="69">
        <f t="shared" si="101"/>
        <v>0</v>
      </c>
      <c r="AE773" s="69">
        <f t="shared" si="101"/>
        <v>0</v>
      </c>
      <c r="AF773" s="69">
        <f t="shared" si="101"/>
        <v>0</v>
      </c>
      <c r="AG773" s="69">
        <f t="shared" si="101"/>
        <v>0</v>
      </c>
      <c r="AH773" s="69">
        <f t="shared" si="101"/>
        <v>0</v>
      </c>
      <c r="AI773" s="69">
        <f t="shared" si="101"/>
        <v>0</v>
      </c>
      <c r="AJ773" s="69">
        <f t="shared" si="101"/>
        <v>0</v>
      </c>
      <c r="AK773" s="69">
        <f t="shared" si="101"/>
        <v>0</v>
      </c>
      <c r="AL773" s="69">
        <f t="shared" si="101"/>
        <v>0</v>
      </c>
      <c r="AM773" s="69">
        <f t="shared" si="101"/>
        <v>0</v>
      </c>
      <c r="AN773" s="69">
        <f t="shared" si="101"/>
        <v>0</v>
      </c>
      <c r="AO773" s="69">
        <f t="shared" si="101"/>
        <v>0</v>
      </c>
      <c r="AP773" s="69">
        <f t="shared" si="101"/>
        <v>0</v>
      </c>
      <c r="AQ773" s="69">
        <f t="shared" si="101"/>
        <v>0</v>
      </c>
      <c r="AR773" s="69">
        <f t="shared" si="101"/>
        <v>0</v>
      </c>
    </row>
    <row r="775" spans="10:44" ht="18.75" x14ac:dyDescent="0.3">
      <c r="K775" s="34" t="str">
        <f>+Produccion_UO!K775</f>
        <v>11.7.3 Emisiones por AUTOGENERACION por DSL en COLECTORES</v>
      </c>
      <c r="L775" s="34"/>
    </row>
    <row r="776" spans="10:44" x14ac:dyDescent="0.25">
      <c r="J776" s="106" t="s">
        <v>488</v>
      </c>
      <c r="K776" s="108" t="s">
        <v>389</v>
      </c>
      <c r="L776" s="159"/>
    </row>
    <row r="777" spans="10:44" x14ac:dyDescent="0.25">
      <c r="J777" s="15"/>
      <c r="K777" s="23"/>
      <c r="L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</row>
    <row r="778" spans="10:44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0:44" x14ac:dyDescent="0.25">
      <c r="J779" s="24" t="s">
        <v>148</v>
      </c>
      <c r="K779" s="108" t="s">
        <v>452</v>
      </c>
      <c r="L779" s="165" t="s">
        <v>678</v>
      </c>
      <c r="M779" s="21">
        <f>+Produccion_UO!M779</f>
        <v>0</v>
      </c>
      <c r="N779" s="21">
        <f>+Produccion_UO!N779</f>
        <v>0</v>
      </c>
      <c r="O779" s="21">
        <f>+Produccion_UO!O779</f>
        <v>0</v>
      </c>
      <c r="P779" s="21">
        <f>+Produccion_UO!P779</f>
        <v>0</v>
      </c>
      <c r="Q779" s="21">
        <f>+Produccion_UO!Q779</f>
        <v>0</v>
      </c>
      <c r="R779" s="21">
        <f>+Produccion_UO!R779</f>
        <v>0</v>
      </c>
      <c r="S779" s="21">
        <f>+Produccion_UO!S779</f>
        <v>0</v>
      </c>
      <c r="T779" s="21">
        <f>+Produccion_UO!T779</f>
        <v>0</v>
      </c>
      <c r="U779" s="21">
        <f>+Produccion_UO!U779</f>
        <v>0</v>
      </c>
      <c r="V779" s="21">
        <f>+Produccion_UO!V779</f>
        <v>0</v>
      </c>
      <c r="W779" s="21">
        <f>+Produccion_UO!W779</f>
        <v>0</v>
      </c>
      <c r="X779" s="21">
        <f>+Produccion_UO!X779</f>
        <v>0</v>
      </c>
      <c r="Y779" s="21">
        <f>+Produccion_UO!Y779</f>
        <v>0</v>
      </c>
      <c r="Z779" s="21">
        <f>+Produccion_UO!Z779</f>
        <v>0</v>
      </c>
      <c r="AA779" s="21">
        <f>+Produccion_UO!AA779</f>
        <v>0</v>
      </c>
      <c r="AB779" s="21">
        <f>+Produccion_UO!AB779</f>
        <v>0</v>
      </c>
      <c r="AC779" s="21">
        <f>+Produccion_UO!AC779</f>
        <v>0</v>
      </c>
      <c r="AD779" s="21">
        <f>+Produccion_UO!AD779</f>
        <v>0</v>
      </c>
      <c r="AE779" s="21">
        <f>+Produccion_UO!AE779</f>
        <v>0</v>
      </c>
      <c r="AF779" s="21">
        <f>+Produccion_UO!AF779</f>
        <v>0</v>
      </c>
      <c r="AG779" s="21">
        <f>+Produccion_UO!AG779</f>
        <v>0</v>
      </c>
      <c r="AH779" s="21">
        <f>+Produccion_UO!AH779</f>
        <v>0</v>
      </c>
      <c r="AI779" s="21">
        <f>+Produccion_UO!AI779</f>
        <v>0</v>
      </c>
      <c r="AJ779" s="21">
        <f>+Produccion_UO!AJ779</f>
        <v>0</v>
      </c>
      <c r="AK779" s="21">
        <f>+Produccion_UO!AK779</f>
        <v>0</v>
      </c>
      <c r="AL779" s="21">
        <f>+Produccion_UO!AL779</f>
        <v>0</v>
      </c>
      <c r="AM779" s="21">
        <f>+Produccion_UO!AM779</f>
        <v>0</v>
      </c>
      <c r="AN779" s="21">
        <f>+Produccion_UO!AN779</f>
        <v>0</v>
      </c>
      <c r="AO779" s="21">
        <f>+Produccion_UO!AO779</f>
        <v>0</v>
      </c>
      <c r="AP779" s="21">
        <f>+Produccion_UO!AP779</f>
        <v>0</v>
      </c>
      <c r="AQ779" s="21">
        <f>+Produccion_UO!AQ779</f>
        <v>0</v>
      </c>
      <c r="AR779" s="21">
        <f>+Produccion_UO!AR779</f>
        <v>0</v>
      </c>
    </row>
    <row r="780" spans="10:44" x14ac:dyDescent="0.25">
      <c r="J780" s="24" t="s">
        <v>149</v>
      </c>
      <c r="K780" s="108" t="s">
        <v>454</v>
      </c>
      <c r="L780" s="165" t="s">
        <v>679</v>
      </c>
      <c r="M780" s="21">
        <f>+Produccion_UO!M780+Produccion_UO!M781</f>
        <v>137.862640766943</v>
      </c>
      <c r="N780" s="21">
        <f>+Produccion_UO!N780+Produccion_UO!N781</f>
        <v>137.862640766943</v>
      </c>
      <c r="O780" s="21">
        <f>+Produccion_UO!O780+Produccion_UO!O781</f>
        <v>43.148326745339901</v>
      </c>
      <c r="P780" s="21">
        <f>+Produccion_UO!P780+Produccion_UO!P781</f>
        <v>0</v>
      </c>
      <c r="Q780" s="21">
        <f>+Produccion_UO!Q780+Produccion_UO!Q781</f>
        <v>0</v>
      </c>
      <c r="R780" s="21">
        <f>+Produccion_UO!R780+Produccion_UO!R781</f>
        <v>0</v>
      </c>
      <c r="S780" s="21">
        <f>+Produccion_UO!S780+Produccion_UO!S781</f>
        <v>0</v>
      </c>
      <c r="T780" s="21">
        <f>+Produccion_UO!T780+Produccion_UO!T781</f>
        <v>0</v>
      </c>
      <c r="U780" s="21">
        <f>+Produccion_UO!U780+Produccion_UO!U781</f>
        <v>0</v>
      </c>
      <c r="V780" s="21">
        <f>+Produccion_UO!V780+Produccion_UO!V781</f>
        <v>0</v>
      </c>
      <c r="W780" s="21">
        <f>+Produccion_UO!W780+Produccion_UO!W781</f>
        <v>0</v>
      </c>
      <c r="X780" s="21">
        <f>+Produccion_UO!X780+Produccion_UO!X781</f>
        <v>0</v>
      </c>
      <c r="Y780" s="21">
        <f>+Produccion_UO!Y780+Produccion_UO!Y781</f>
        <v>0</v>
      </c>
      <c r="Z780" s="21">
        <f>+Produccion_UO!Z780+Produccion_UO!Z781</f>
        <v>0</v>
      </c>
      <c r="AA780" s="21">
        <f>+Produccion_UO!AA780+Produccion_UO!AA781</f>
        <v>0</v>
      </c>
      <c r="AB780" s="21">
        <f>+Produccion_UO!AB780+Produccion_UO!AB781</f>
        <v>0</v>
      </c>
      <c r="AC780" s="21">
        <f>+Produccion_UO!AC780+Produccion_UO!AC781</f>
        <v>0</v>
      </c>
      <c r="AD780" s="21">
        <f>+Produccion_UO!AD780+Produccion_UO!AD781</f>
        <v>0</v>
      </c>
      <c r="AE780" s="21">
        <f>+Produccion_UO!AE780+Produccion_UO!AE781</f>
        <v>0</v>
      </c>
      <c r="AF780" s="21">
        <f>+Produccion_UO!AF780+Produccion_UO!AF781</f>
        <v>0</v>
      </c>
      <c r="AG780" s="21">
        <f>+Produccion_UO!AG780+Produccion_UO!AG781</f>
        <v>0</v>
      </c>
      <c r="AH780" s="21">
        <f>+Produccion_UO!AH780+Produccion_UO!AH781</f>
        <v>0</v>
      </c>
      <c r="AI780" s="21">
        <f>+Produccion_UO!AI780+Produccion_UO!AI781</f>
        <v>0</v>
      </c>
      <c r="AJ780" s="21">
        <f>+Produccion_UO!AJ780+Produccion_UO!AJ781</f>
        <v>0</v>
      </c>
      <c r="AK780" s="21">
        <f>+Produccion_UO!AK780+Produccion_UO!AK781</f>
        <v>0</v>
      </c>
      <c r="AL780" s="21">
        <f>+Produccion_UO!AL780+Produccion_UO!AL781</f>
        <v>0</v>
      </c>
      <c r="AM780" s="21">
        <f>+Produccion_UO!AM780+Produccion_UO!AM781</f>
        <v>0</v>
      </c>
      <c r="AN780" s="21">
        <f>+Produccion_UO!AN780+Produccion_UO!AN781</f>
        <v>0</v>
      </c>
      <c r="AO780" s="21">
        <f>+Produccion_UO!AO780+Produccion_UO!AO781</f>
        <v>0</v>
      </c>
      <c r="AP780" s="21">
        <f>+Produccion_UO!AP780+Produccion_UO!AP781</f>
        <v>0</v>
      </c>
      <c r="AQ780" s="21">
        <f>+Produccion_UO!AQ780+Produccion_UO!AQ781</f>
        <v>0</v>
      </c>
      <c r="AR780" s="21">
        <f>+Produccion_UO!AR780+Produccion_UO!AR781</f>
        <v>0</v>
      </c>
    </row>
    <row r="781" spans="10:44" x14ac:dyDescent="0.25">
      <c r="J781" s="109"/>
      <c r="K781" s="108"/>
      <c r="L781" s="165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  <c r="AA781" s="172"/>
      <c r="AB781" s="172"/>
      <c r="AC781" s="172"/>
      <c r="AD781" s="172"/>
      <c r="AE781" s="172"/>
      <c r="AF781" s="172"/>
      <c r="AG781" s="172"/>
      <c r="AH781" s="172"/>
      <c r="AI781" s="172"/>
      <c r="AJ781" s="172"/>
      <c r="AK781" s="172"/>
      <c r="AL781" s="172"/>
      <c r="AM781" s="172"/>
      <c r="AN781" s="172"/>
      <c r="AO781" s="172"/>
      <c r="AP781" s="172"/>
      <c r="AQ781" s="172"/>
      <c r="AR781" s="172"/>
    </row>
    <row r="782" spans="10:44" x14ac:dyDescent="0.25">
      <c r="J782" s="24" t="s">
        <v>152</v>
      </c>
      <c r="K782" s="108" t="s">
        <v>281</v>
      </c>
      <c r="L782" s="165" t="s">
        <v>683</v>
      </c>
      <c r="M782" s="21">
        <f>+Produccion_UO!M782</f>
        <v>0</v>
      </c>
      <c r="N782" s="21">
        <f>+Produccion_UO!N782</f>
        <v>0</v>
      </c>
      <c r="O782" s="21">
        <f>+Produccion_UO!O782</f>
        <v>0</v>
      </c>
      <c r="P782" s="21">
        <f>+Produccion_UO!P782</f>
        <v>0</v>
      </c>
      <c r="Q782" s="21">
        <f>+Produccion_UO!Q782</f>
        <v>0</v>
      </c>
      <c r="R782" s="21">
        <f>+Produccion_UO!R782</f>
        <v>0</v>
      </c>
      <c r="S782" s="21">
        <f>+Produccion_UO!S782</f>
        <v>0</v>
      </c>
      <c r="T782" s="21">
        <f>+Produccion_UO!T782</f>
        <v>0</v>
      </c>
      <c r="U782" s="21">
        <f>+Produccion_UO!U782</f>
        <v>0</v>
      </c>
      <c r="V782" s="21">
        <f>+Produccion_UO!V782</f>
        <v>0</v>
      </c>
      <c r="W782" s="21">
        <f>+Produccion_UO!W782</f>
        <v>0</v>
      </c>
      <c r="X782" s="21">
        <f>+Produccion_UO!X782</f>
        <v>0</v>
      </c>
      <c r="Y782" s="21">
        <f>+Produccion_UO!Y782</f>
        <v>0</v>
      </c>
      <c r="Z782" s="21">
        <f>+Produccion_UO!Z782</f>
        <v>0</v>
      </c>
      <c r="AA782" s="21">
        <f>+Produccion_UO!AA782</f>
        <v>0</v>
      </c>
      <c r="AB782" s="21">
        <f>+Produccion_UO!AB782</f>
        <v>0</v>
      </c>
      <c r="AC782" s="21">
        <f>+Produccion_UO!AC782</f>
        <v>0</v>
      </c>
      <c r="AD782" s="21">
        <f>+Produccion_UO!AD782</f>
        <v>0</v>
      </c>
      <c r="AE782" s="21">
        <f>+Produccion_UO!AE782</f>
        <v>0</v>
      </c>
      <c r="AF782" s="21">
        <f>+Produccion_UO!AF782</f>
        <v>0</v>
      </c>
      <c r="AG782" s="21">
        <f>+Produccion_UO!AG782</f>
        <v>0</v>
      </c>
      <c r="AH782" s="21">
        <f>+Produccion_UO!AH782</f>
        <v>0</v>
      </c>
      <c r="AI782" s="21">
        <f>+Produccion_UO!AI782</f>
        <v>0</v>
      </c>
      <c r="AJ782" s="21">
        <f>+Produccion_UO!AJ782</f>
        <v>0</v>
      </c>
      <c r="AK782" s="21">
        <f>+Produccion_UO!AK782</f>
        <v>0</v>
      </c>
      <c r="AL782" s="21">
        <f>+Produccion_UO!AL782</f>
        <v>0</v>
      </c>
      <c r="AM782" s="21">
        <f>+Produccion_UO!AM782</f>
        <v>0</v>
      </c>
      <c r="AN782" s="21">
        <f>+Produccion_UO!AN782</f>
        <v>0</v>
      </c>
      <c r="AO782" s="21">
        <f>+Produccion_UO!AO782</f>
        <v>0</v>
      </c>
      <c r="AP782" s="21">
        <f>+Produccion_UO!AP782</f>
        <v>0</v>
      </c>
      <c r="AQ782" s="21">
        <f>+Produccion_UO!AQ782</f>
        <v>0</v>
      </c>
      <c r="AR782" s="21">
        <f>+Produccion_UO!AR782</f>
        <v>0</v>
      </c>
    </row>
    <row r="783" spans="10:44" x14ac:dyDescent="0.25">
      <c r="J783" s="24" t="s">
        <v>153</v>
      </c>
      <c r="K783" s="108" t="s">
        <v>282</v>
      </c>
      <c r="L783" s="165" t="s">
        <v>681</v>
      </c>
      <c r="M783" s="21">
        <f>+Produccion_UO!M783</f>
        <v>41.528864042300697</v>
      </c>
      <c r="N783" s="21">
        <f>+Produccion_UO!N783</f>
        <v>36.476436135339704</v>
      </c>
      <c r="O783" s="21">
        <f>+Produccion_UO!O783</f>
        <v>31.149273263465702</v>
      </c>
      <c r="P783" s="21">
        <f>+Produccion_UO!P783</f>
        <v>0</v>
      </c>
      <c r="Q783" s="21">
        <f>+Produccion_UO!Q783</f>
        <v>0</v>
      </c>
      <c r="R783" s="21">
        <f>+Produccion_UO!R783</f>
        <v>0</v>
      </c>
      <c r="S783" s="21">
        <f>+Produccion_UO!S783</f>
        <v>0</v>
      </c>
      <c r="T783" s="21">
        <f>+Produccion_UO!T783</f>
        <v>0</v>
      </c>
      <c r="U783" s="21">
        <f>+Produccion_UO!U783</f>
        <v>0</v>
      </c>
      <c r="V783" s="21">
        <f>+Produccion_UO!V783</f>
        <v>0</v>
      </c>
      <c r="W783" s="21">
        <f>+Produccion_UO!W783</f>
        <v>0</v>
      </c>
      <c r="X783" s="21">
        <f>+Produccion_UO!X783</f>
        <v>0</v>
      </c>
      <c r="Y783" s="21">
        <f>+Produccion_UO!Y783</f>
        <v>0</v>
      </c>
      <c r="Z783" s="21">
        <f>+Produccion_UO!Z783</f>
        <v>0</v>
      </c>
      <c r="AA783" s="21">
        <f>+Produccion_UO!AA783</f>
        <v>0</v>
      </c>
      <c r="AB783" s="21">
        <f>+Produccion_UO!AB783</f>
        <v>0</v>
      </c>
      <c r="AC783" s="21">
        <f>+Produccion_UO!AC783</f>
        <v>0</v>
      </c>
      <c r="AD783" s="21">
        <f>+Produccion_UO!AD783</f>
        <v>0</v>
      </c>
      <c r="AE783" s="21">
        <f>+Produccion_UO!AE783</f>
        <v>0</v>
      </c>
      <c r="AF783" s="21">
        <f>+Produccion_UO!AF783</f>
        <v>0</v>
      </c>
      <c r="AG783" s="21">
        <f>+Produccion_UO!AG783</f>
        <v>0</v>
      </c>
      <c r="AH783" s="21">
        <f>+Produccion_UO!AH783</f>
        <v>0</v>
      </c>
      <c r="AI783" s="21">
        <f>+Produccion_UO!AI783</f>
        <v>0</v>
      </c>
      <c r="AJ783" s="21">
        <f>+Produccion_UO!AJ783</f>
        <v>0</v>
      </c>
      <c r="AK783" s="21">
        <f>+Produccion_UO!AK783</f>
        <v>0</v>
      </c>
      <c r="AL783" s="21">
        <f>+Produccion_UO!AL783</f>
        <v>0</v>
      </c>
      <c r="AM783" s="21">
        <f>+Produccion_UO!AM783</f>
        <v>0</v>
      </c>
      <c r="AN783" s="21">
        <f>+Produccion_UO!AN783</f>
        <v>0</v>
      </c>
      <c r="AO783" s="21">
        <f>+Produccion_UO!AO783</f>
        <v>0</v>
      </c>
      <c r="AP783" s="21">
        <f>+Produccion_UO!AP783</f>
        <v>0</v>
      </c>
      <c r="AQ783" s="21">
        <f>+Produccion_UO!AQ783</f>
        <v>0</v>
      </c>
      <c r="AR783" s="21">
        <f>+Produccion_UO!AR783</f>
        <v>0</v>
      </c>
    </row>
    <row r="784" spans="10:44" x14ac:dyDescent="0.25">
      <c r="J784" s="24" t="s">
        <v>154</v>
      </c>
      <c r="K784" s="108" t="s">
        <v>283</v>
      </c>
      <c r="L784" s="165" t="s">
        <v>682</v>
      </c>
      <c r="M784" s="21">
        <f>+Produccion_UO!M784</f>
        <v>0.77225993964841799</v>
      </c>
      <c r="N784" s="21">
        <f>+Produccion_UO!N784</f>
        <v>0</v>
      </c>
      <c r="O784" s="21">
        <f>+Produccion_UO!O784</f>
        <v>0</v>
      </c>
      <c r="P784" s="21">
        <f>+Produccion_UO!P784</f>
        <v>0</v>
      </c>
      <c r="Q784" s="21">
        <f>+Produccion_UO!Q784</f>
        <v>0</v>
      </c>
      <c r="R784" s="21">
        <f>+Produccion_UO!R784</f>
        <v>0</v>
      </c>
      <c r="S784" s="21">
        <f>+Produccion_UO!S784</f>
        <v>0</v>
      </c>
      <c r="T784" s="21">
        <f>+Produccion_UO!T784</f>
        <v>0</v>
      </c>
      <c r="U784" s="21">
        <f>+Produccion_UO!U784</f>
        <v>0</v>
      </c>
      <c r="V784" s="21">
        <f>+Produccion_UO!V784</f>
        <v>0</v>
      </c>
      <c r="W784" s="21">
        <f>+Produccion_UO!W784</f>
        <v>0</v>
      </c>
      <c r="X784" s="21">
        <f>+Produccion_UO!X784</f>
        <v>0</v>
      </c>
      <c r="Y784" s="21">
        <f>+Produccion_UO!Y784</f>
        <v>0</v>
      </c>
      <c r="Z784" s="21">
        <f>+Produccion_UO!Z784</f>
        <v>0</v>
      </c>
      <c r="AA784" s="21">
        <f>+Produccion_UO!AA784</f>
        <v>0</v>
      </c>
      <c r="AB784" s="21">
        <f>+Produccion_UO!AB784</f>
        <v>0</v>
      </c>
      <c r="AC784" s="21">
        <f>+Produccion_UO!AC784</f>
        <v>0</v>
      </c>
      <c r="AD784" s="21">
        <f>+Produccion_UO!AD784</f>
        <v>0</v>
      </c>
      <c r="AE784" s="21">
        <f>+Produccion_UO!AE784</f>
        <v>0</v>
      </c>
      <c r="AF784" s="21">
        <f>+Produccion_UO!AF784</f>
        <v>0</v>
      </c>
      <c r="AG784" s="21">
        <f>+Produccion_UO!AG784</f>
        <v>0</v>
      </c>
      <c r="AH784" s="21">
        <f>+Produccion_UO!AH784</f>
        <v>0</v>
      </c>
      <c r="AI784" s="21">
        <f>+Produccion_UO!AI784</f>
        <v>0</v>
      </c>
      <c r="AJ784" s="21">
        <f>+Produccion_UO!AJ784</f>
        <v>0</v>
      </c>
      <c r="AK784" s="21">
        <f>+Produccion_UO!AK784</f>
        <v>0</v>
      </c>
      <c r="AL784" s="21">
        <f>+Produccion_UO!AL784</f>
        <v>0</v>
      </c>
      <c r="AM784" s="21">
        <f>+Produccion_UO!AM784</f>
        <v>0</v>
      </c>
      <c r="AN784" s="21">
        <f>+Produccion_UO!AN784</f>
        <v>0</v>
      </c>
      <c r="AO784" s="21">
        <f>+Produccion_UO!AO784</f>
        <v>0</v>
      </c>
      <c r="AP784" s="21">
        <f>+Produccion_UO!AP784</f>
        <v>0</v>
      </c>
      <c r="AQ784" s="21">
        <f>+Produccion_UO!AQ784</f>
        <v>0</v>
      </c>
      <c r="AR784" s="21">
        <f>+Produccion_UO!AR784</f>
        <v>0</v>
      </c>
    </row>
    <row r="785" spans="10:44" x14ac:dyDescent="0.25">
      <c r="J785" s="24" t="s">
        <v>155</v>
      </c>
      <c r="K785" s="108" t="s">
        <v>453</v>
      </c>
      <c r="L785" s="165" t="s">
        <v>680</v>
      </c>
      <c r="M785" s="21">
        <f>+Produccion_UO!M785</f>
        <v>2.77359409097649</v>
      </c>
      <c r="N785" s="21">
        <f>+Produccion_UO!N785</f>
        <v>2.6610887348366199</v>
      </c>
      <c r="O785" s="21">
        <f>+Produccion_UO!O785</f>
        <v>2.6648786281725001</v>
      </c>
      <c r="P785" s="21">
        <f>+Produccion_UO!P785</f>
        <v>2.6686685215083799</v>
      </c>
      <c r="Q785" s="21">
        <f>+Produccion_UO!Q785</f>
        <v>2.6724584148442698</v>
      </c>
      <c r="R785" s="21">
        <f>+Produccion_UO!R785</f>
        <v>2.2089129410728501</v>
      </c>
      <c r="S785" s="21">
        <f>+Produccion_UO!S785</f>
        <v>1.7453674673014401</v>
      </c>
      <c r="T785" s="21">
        <f>+Produccion_UO!T785</f>
        <v>1.36392433589914</v>
      </c>
      <c r="U785" s="21">
        <f>+Produccion_UO!U785</f>
        <v>0.98248120449685095</v>
      </c>
      <c r="V785" s="21">
        <f>+Produccion_UO!V785</f>
        <v>0.66630589476202096</v>
      </c>
      <c r="W785" s="21">
        <f>+Produccion_UO!W785</f>
        <v>0.35013058502718902</v>
      </c>
      <c r="X785" s="21">
        <f>+Produccion_UO!X785</f>
        <v>3.3955275292357999E-2</v>
      </c>
      <c r="Y785" s="21">
        <f>+Produccion_UO!Y785</f>
        <v>0</v>
      </c>
      <c r="Z785" s="21">
        <f>+Produccion_UO!Z785</f>
        <v>0</v>
      </c>
      <c r="AA785" s="21">
        <f>+Produccion_UO!AA785</f>
        <v>0</v>
      </c>
      <c r="AB785" s="21">
        <f>+Produccion_UO!AB785</f>
        <v>0</v>
      </c>
      <c r="AC785" s="21">
        <f>+Produccion_UO!AC785</f>
        <v>0</v>
      </c>
      <c r="AD785" s="21">
        <f>+Produccion_UO!AD785</f>
        <v>0</v>
      </c>
      <c r="AE785" s="21">
        <f>+Produccion_UO!AE785</f>
        <v>0</v>
      </c>
      <c r="AF785" s="21">
        <f>+Produccion_UO!AF785</f>
        <v>0</v>
      </c>
      <c r="AG785" s="21">
        <f>+Produccion_UO!AG785</f>
        <v>0</v>
      </c>
      <c r="AH785" s="21">
        <f>+Produccion_UO!AH785</f>
        <v>0</v>
      </c>
      <c r="AI785" s="21">
        <f>+Produccion_UO!AI785</f>
        <v>0</v>
      </c>
      <c r="AJ785" s="21">
        <f>+Produccion_UO!AJ785</f>
        <v>0</v>
      </c>
      <c r="AK785" s="21">
        <f>+Produccion_UO!AK785</f>
        <v>0</v>
      </c>
      <c r="AL785" s="21">
        <f>+Produccion_UO!AL785</f>
        <v>0</v>
      </c>
      <c r="AM785" s="21">
        <f>+Produccion_UO!AM785</f>
        <v>0</v>
      </c>
      <c r="AN785" s="21">
        <f>+Produccion_UO!AN785</f>
        <v>0</v>
      </c>
      <c r="AO785" s="21">
        <f>+Produccion_UO!AO785</f>
        <v>0</v>
      </c>
      <c r="AP785" s="21">
        <f>+Produccion_UO!AP785</f>
        <v>0</v>
      </c>
      <c r="AQ785" s="21">
        <f>+Produccion_UO!AQ785</f>
        <v>0</v>
      </c>
      <c r="AR785" s="21">
        <f>+Produccion_UO!AR785</f>
        <v>0</v>
      </c>
    </row>
    <row r="786" spans="10:44" x14ac:dyDescent="0.25">
      <c r="J786" s="68"/>
      <c r="K786" s="68"/>
      <c r="L786" s="68"/>
      <c r="M786" s="69">
        <f>+SUM(M779:M785)</f>
        <v>182.93735883986864</v>
      </c>
      <c r="N786" s="69">
        <f t="shared" ref="N786" si="102">+SUM(N779:N785)</f>
        <v>177.00016563711932</v>
      </c>
      <c r="O786" s="69">
        <f t="shared" ref="O786:AR786" si="103">+SUM(O779:O785)</f>
        <v>76.962478636978105</v>
      </c>
      <c r="P786" s="69">
        <f t="shared" si="103"/>
        <v>2.6686685215083799</v>
      </c>
      <c r="Q786" s="69">
        <f t="shared" si="103"/>
        <v>2.6724584148442698</v>
      </c>
      <c r="R786" s="69">
        <f t="shared" si="103"/>
        <v>2.2089129410728501</v>
      </c>
      <c r="S786" s="69">
        <f t="shared" si="103"/>
        <v>1.7453674673014401</v>
      </c>
      <c r="T786" s="69">
        <f t="shared" si="103"/>
        <v>1.36392433589914</v>
      </c>
      <c r="U786" s="69">
        <f t="shared" si="103"/>
        <v>0.98248120449685095</v>
      </c>
      <c r="V786" s="69">
        <f t="shared" si="103"/>
        <v>0.66630589476202096</v>
      </c>
      <c r="W786" s="69">
        <f t="shared" si="103"/>
        <v>0.35013058502718902</v>
      </c>
      <c r="X786" s="69">
        <f t="shared" si="103"/>
        <v>3.3955275292357999E-2</v>
      </c>
      <c r="Y786" s="69">
        <f t="shared" si="103"/>
        <v>0</v>
      </c>
      <c r="Z786" s="69">
        <f t="shared" si="103"/>
        <v>0</v>
      </c>
      <c r="AA786" s="69">
        <f t="shared" si="103"/>
        <v>0</v>
      </c>
      <c r="AB786" s="69">
        <f t="shared" si="103"/>
        <v>0</v>
      </c>
      <c r="AC786" s="69">
        <f t="shared" si="103"/>
        <v>0</v>
      </c>
      <c r="AD786" s="69">
        <f t="shared" si="103"/>
        <v>0</v>
      </c>
      <c r="AE786" s="69">
        <f t="shared" si="103"/>
        <v>0</v>
      </c>
      <c r="AF786" s="69">
        <f t="shared" si="103"/>
        <v>0</v>
      </c>
      <c r="AG786" s="69">
        <f t="shared" si="103"/>
        <v>0</v>
      </c>
      <c r="AH786" s="69">
        <f t="shared" si="103"/>
        <v>0</v>
      </c>
      <c r="AI786" s="69">
        <f t="shared" si="103"/>
        <v>0</v>
      </c>
      <c r="AJ786" s="69">
        <f t="shared" si="103"/>
        <v>0</v>
      </c>
      <c r="AK786" s="69">
        <f t="shared" si="103"/>
        <v>0</v>
      </c>
      <c r="AL786" s="69">
        <f t="shared" si="103"/>
        <v>0</v>
      </c>
      <c r="AM786" s="69">
        <f t="shared" si="103"/>
        <v>0</v>
      </c>
      <c r="AN786" s="69">
        <f t="shared" si="103"/>
        <v>0</v>
      </c>
      <c r="AO786" s="69">
        <f t="shared" si="103"/>
        <v>0</v>
      </c>
      <c r="AP786" s="69">
        <f t="shared" si="103"/>
        <v>0</v>
      </c>
      <c r="AQ786" s="69">
        <f t="shared" si="103"/>
        <v>0</v>
      </c>
      <c r="AR786" s="69">
        <f t="shared" si="103"/>
        <v>0</v>
      </c>
    </row>
    <row r="788" spans="10:44" s="90" customFormat="1" ht="18.75" x14ac:dyDescent="0.3">
      <c r="K788" s="92" t="str">
        <f>+Produccion_UO!K788</f>
        <v>11.8 Emisiones por COMPRA ELC en COLECTORES</v>
      </c>
      <c r="L788" s="92"/>
    </row>
    <row r="789" spans="10:44" x14ac:dyDescent="0.25">
      <c r="J789" s="106" t="s">
        <v>488</v>
      </c>
      <c r="K789" s="41" t="s">
        <v>26</v>
      </c>
      <c r="L789" s="154"/>
    </row>
    <row r="790" spans="10:44" x14ac:dyDescent="0.25">
      <c r="J790" s="15"/>
      <c r="K790" s="23"/>
      <c r="L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</row>
    <row r="791" spans="10:44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0:44" x14ac:dyDescent="0.25">
      <c r="J792" s="61" t="s">
        <v>148</v>
      </c>
      <c r="K792" s="19" t="s">
        <v>320</v>
      </c>
      <c r="L792" s="163" t="s">
        <v>678</v>
      </c>
      <c r="M792" s="21">
        <f>+Produccion_UO!M792</f>
        <v>0</v>
      </c>
      <c r="N792" s="21">
        <f>+Produccion_UO!N792</f>
        <v>0</v>
      </c>
      <c r="O792" s="21">
        <f>+Produccion_UO!O792</f>
        <v>0</v>
      </c>
      <c r="P792" s="21">
        <f>+Produccion_UO!P792</f>
        <v>0</v>
      </c>
      <c r="Q792" s="21">
        <f>+Produccion_UO!Q792</f>
        <v>0</v>
      </c>
      <c r="R792" s="21">
        <f>+Produccion_UO!R792</f>
        <v>0</v>
      </c>
      <c r="S792" s="21">
        <f>+Produccion_UO!S792</f>
        <v>0</v>
      </c>
      <c r="T792" s="21">
        <f>+Produccion_UO!T792</f>
        <v>0</v>
      </c>
      <c r="U792" s="21">
        <f>+Produccion_UO!U792</f>
        <v>0</v>
      </c>
      <c r="V792" s="21">
        <f>+Produccion_UO!V792</f>
        <v>0</v>
      </c>
      <c r="W792" s="21">
        <f>+Produccion_UO!W792</f>
        <v>0</v>
      </c>
      <c r="X792" s="21">
        <f>+Produccion_UO!X792</f>
        <v>0</v>
      </c>
      <c r="Y792" s="21">
        <f>+Produccion_UO!Y792</f>
        <v>0</v>
      </c>
      <c r="Z792" s="21">
        <f>+Produccion_UO!Z792</f>
        <v>0</v>
      </c>
      <c r="AA792" s="21">
        <f>+Produccion_UO!AA792</f>
        <v>0</v>
      </c>
      <c r="AB792" s="21">
        <f>+Produccion_UO!AB792</f>
        <v>0</v>
      </c>
      <c r="AC792" s="21">
        <f>+Produccion_UO!AC792</f>
        <v>0</v>
      </c>
      <c r="AD792" s="21">
        <f>+Produccion_UO!AD792</f>
        <v>0</v>
      </c>
      <c r="AE792" s="21">
        <f>+Produccion_UO!AE792</f>
        <v>0</v>
      </c>
      <c r="AF792" s="21">
        <f>+Produccion_UO!AF792</f>
        <v>0</v>
      </c>
      <c r="AG792" s="21">
        <f>+Produccion_UO!AG792</f>
        <v>0</v>
      </c>
      <c r="AH792" s="21">
        <f>+Produccion_UO!AH792</f>
        <v>0</v>
      </c>
      <c r="AI792" s="21">
        <f>+Produccion_UO!AI792</f>
        <v>0</v>
      </c>
      <c r="AJ792" s="21">
        <f>+Produccion_UO!AJ792</f>
        <v>0</v>
      </c>
      <c r="AK792" s="21">
        <f>+Produccion_UO!AK792</f>
        <v>0</v>
      </c>
      <c r="AL792" s="21">
        <f>+Produccion_UO!AL792</f>
        <v>0</v>
      </c>
      <c r="AM792" s="21">
        <f>+Produccion_UO!AM792</f>
        <v>0</v>
      </c>
      <c r="AN792" s="21">
        <f>+Produccion_UO!AN792</f>
        <v>0</v>
      </c>
      <c r="AO792" s="21">
        <f>+Produccion_UO!AO792</f>
        <v>0</v>
      </c>
      <c r="AP792" s="21">
        <f>+Produccion_UO!AP792</f>
        <v>0</v>
      </c>
      <c r="AQ792" s="21">
        <f>+Produccion_UO!AQ792</f>
        <v>0</v>
      </c>
      <c r="AR792" s="21">
        <f>+Produccion_UO!AR792</f>
        <v>0</v>
      </c>
    </row>
    <row r="793" spans="10:44" x14ac:dyDescent="0.25">
      <c r="J793" s="61" t="s">
        <v>149</v>
      </c>
      <c r="K793" s="19" t="s">
        <v>322</v>
      </c>
      <c r="L793" s="163" t="s">
        <v>679</v>
      </c>
      <c r="M793" s="21">
        <f>+Produccion_UO!M793+Produccion_UO!M794</f>
        <v>48.201190025945898</v>
      </c>
      <c r="N793" s="21">
        <f>+Produccion_UO!N793+Produccion_UO!N794</f>
        <v>47.539339705894101</v>
      </c>
      <c r="O793" s="21">
        <f>+Produccion_UO!O793+Produccion_UO!O794</f>
        <v>61.132449770939203</v>
      </c>
      <c r="P793" s="21">
        <f>+Produccion_UO!P793+Produccion_UO!P794</f>
        <v>67.005585351890304</v>
      </c>
      <c r="Q793" s="21">
        <f>+Produccion_UO!Q793+Produccion_UO!Q794</f>
        <v>57.924413431424902</v>
      </c>
      <c r="R793" s="21">
        <f>+Produccion_UO!R793+Produccion_UO!R794</f>
        <v>45.577344885585397</v>
      </c>
      <c r="S793" s="21">
        <f>+Produccion_UO!S793+Produccion_UO!S794</f>
        <v>41.048832012123398</v>
      </c>
      <c r="T793" s="21">
        <f>+Produccion_UO!T793+Produccion_UO!T794</f>
        <v>37.457762537894702</v>
      </c>
      <c r="U793" s="21">
        <f>+Produccion_UO!U793+Produccion_UO!U794</f>
        <v>21.124249460434299</v>
      </c>
      <c r="V793" s="21">
        <f>+Produccion_UO!V793+Produccion_UO!V794</f>
        <v>17.498399427870499</v>
      </c>
      <c r="W793" s="21">
        <f>+Produccion_UO!W793+Produccion_UO!W794</f>
        <v>3.8113640542464302</v>
      </c>
      <c r="X793" s="21">
        <f>+Produccion_UO!X793+Produccion_UO!X794</f>
        <v>7.49820184280237</v>
      </c>
      <c r="Y793" s="21">
        <f>+Produccion_UO!Y793+Produccion_UO!Y794</f>
        <v>7.49820184280237</v>
      </c>
      <c r="Z793" s="21">
        <f>+Produccion_UO!Z793+Produccion_UO!Z794</f>
        <v>0.52843640700527605</v>
      </c>
      <c r="AA793" s="21">
        <f>+Produccion_UO!AA793+Produccion_UO!AA794</f>
        <v>0</v>
      </c>
      <c r="AB793" s="21">
        <f>+Produccion_UO!AB793+Produccion_UO!AB794</f>
        <v>0</v>
      </c>
      <c r="AC793" s="21">
        <f>+Produccion_UO!AC793+Produccion_UO!AC794</f>
        <v>0</v>
      </c>
      <c r="AD793" s="21">
        <f>+Produccion_UO!AD793+Produccion_UO!AD794</f>
        <v>0</v>
      </c>
      <c r="AE793" s="21">
        <f>+Produccion_UO!AE793+Produccion_UO!AE794</f>
        <v>0</v>
      </c>
      <c r="AF793" s="21">
        <f>+Produccion_UO!AF793+Produccion_UO!AF794</f>
        <v>0</v>
      </c>
      <c r="AG793" s="21">
        <f>+Produccion_UO!AG793+Produccion_UO!AG794</f>
        <v>0</v>
      </c>
      <c r="AH793" s="21">
        <f>+Produccion_UO!AH793+Produccion_UO!AH794</f>
        <v>0</v>
      </c>
      <c r="AI793" s="21">
        <f>+Produccion_UO!AI793+Produccion_UO!AI794</f>
        <v>0</v>
      </c>
      <c r="AJ793" s="21">
        <f>+Produccion_UO!AJ793+Produccion_UO!AJ794</f>
        <v>0</v>
      </c>
      <c r="AK793" s="21">
        <f>+Produccion_UO!AK793+Produccion_UO!AK794</f>
        <v>0</v>
      </c>
      <c r="AL793" s="21">
        <f>+Produccion_UO!AL793+Produccion_UO!AL794</f>
        <v>0</v>
      </c>
      <c r="AM793" s="21">
        <f>+Produccion_UO!AM793+Produccion_UO!AM794</f>
        <v>0</v>
      </c>
      <c r="AN793" s="21">
        <f>+Produccion_UO!AN793+Produccion_UO!AN794</f>
        <v>0</v>
      </c>
      <c r="AO793" s="21">
        <f>+Produccion_UO!AO793+Produccion_UO!AO794</f>
        <v>0</v>
      </c>
      <c r="AP793" s="21">
        <f>+Produccion_UO!AP793+Produccion_UO!AP794</f>
        <v>0</v>
      </c>
      <c r="AQ793" s="21">
        <f>+Produccion_UO!AQ793+Produccion_UO!AQ794</f>
        <v>0</v>
      </c>
      <c r="AR793" s="21">
        <f>+Produccion_UO!AR793+Produccion_UO!AR794</f>
        <v>0</v>
      </c>
    </row>
    <row r="794" spans="10:44" x14ac:dyDescent="0.25">
      <c r="J794" s="61" t="s">
        <v>151</v>
      </c>
      <c r="K794" s="19" t="s">
        <v>324</v>
      </c>
      <c r="L794" s="163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  <c r="AA794" s="172"/>
      <c r="AB794" s="172"/>
      <c r="AC794" s="172"/>
      <c r="AD794" s="172"/>
      <c r="AE794" s="172"/>
      <c r="AF794" s="172"/>
      <c r="AG794" s="172"/>
      <c r="AH794" s="172"/>
      <c r="AI794" s="172"/>
      <c r="AJ794" s="172"/>
      <c r="AK794" s="172"/>
      <c r="AL794" s="172"/>
      <c r="AM794" s="172"/>
      <c r="AN794" s="172"/>
      <c r="AO794" s="172"/>
      <c r="AP794" s="172"/>
      <c r="AQ794" s="172"/>
      <c r="AR794" s="172"/>
    </row>
    <row r="795" spans="10:44" x14ac:dyDescent="0.25">
      <c r="J795" s="61" t="s">
        <v>152</v>
      </c>
      <c r="K795" s="19" t="s">
        <v>326</v>
      </c>
      <c r="L795" s="163" t="s">
        <v>683</v>
      </c>
      <c r="M795" s="21">
        <f>+Produccion_UO!M795</f>
        <v>0</v>
      </c>
      <c r="N795" s="21">
        <f>+Produccion_UO!N795</f>
        <v>0</v>
      </c>
      <c r="O795" s="21">
        <f>+Produccion_UO!O795</f>
        <v>0</v>
      </c>
      <c r="P795" s="21">
        <f>+Produccion_UO!P795</f>
        <v>0</v>
      </c>
      <c r="Q795" s="21">
        <f>+Produccion_UO!Q795</f>
        <v>0</v>
      </c>
      <c r="R795" s="21">
        <f>+Produccion_UO!R795</f>
        <v>0</v>
      </c>
      <c r="S795" s="21">
        <f>+Produccion_UO!S795</f>
        <v>0</v>
      </c>
      <c r="T795" s="21">
        <f>+Produccion_UO!T795</f>
        <v>0</v>
      </c>
      <c r="U795" s="21">
        <f>+Produccion_UO!U795</f>
        <v>0</v>
      </c>
      <c r="V795" s="21">
        <f>+Produccion_UO!V795</f>
        <v>0</v>
      </c>
      <c r="W795" s="21">
        <f>+Produccion_UO!W795</f>
        <v>0</v>
      </c>
      <c r="X795" s="21">
        <f>+Produccion_UO!X795</f>
        <v>0</v>
      </c>
      <c r="Y795" s="21">
        <f>+Produccion_UO!Y795</f>
        <v>0</v>
      </c>
      <c r="Z795" s="21">
        <f>+Produccion_UO!Z795</f>
        <v>0</v>
      </c>
      <c r="AA795" s="21">
        <f>+Produccion_UO!AA795</f>
        <v>0</v>
      </c>
      <c r="AB795" s="21">
        <f>+Produccion_UO!AB795</f>
        <v>0</v>
      </c>
      <c r="AC795" s="21">
        <f>+Produccion_UO!AC795</f>
        <v>0</v>
      </c>
      <c r="AD795" s="21">
        <f>+Produccion_UO!AD795</f>
        <v>0</v>
      </c>
      <c r="AE795" s="21">
        <f>+Produccion_UO!AE795</f>
        <v>0</v>
      </c>
      <c r="AF795" s="21">
        <f>+Produccion_UO!AF795</f>
        <v>0</v>
      </c>
      <c r="AG795" s="21">
        <f>+Produccion_UO!AG795</f>
        <v>0</v>
      </c>
      <c r="AH795" s="21">
        <f>+Produccion_UO!AH795</f>
        <v>0</v>
      </c>
      <c r="AI795" s="21">
        <f>+Produccion_UO!AI795</f>
        <v>0</v>
      </c>
      <c r="AJ795" s="21">
        <f>+Produccion_UO!AJ795</f>
        <v>0</v>
      </c>
      <c r="AK795" s="21">
        <f>+Produccion_UO!AK795</f>
        <v>0</v>
      </c>
      <c r="AL795" s="21">
        <f>+Produccion_UO!AL795</f>
        <v>0</v>
      </c>
      <c r="AM795" s="21">
        <f>+Produccion_UO!AM795</f>
        <v>0</v>
      </c>
      <c r="AN795" s="21">
        <f>+Produccion_UO!AN795</f>
        <v>0</v>
      </c>
      <c r="AO795" s="21">
        <f>+Produccion_UO!AO795</f>
        <v>0</v>
      </c>
      <c r="AP795" s="21">
        <f>+Produccion_UO!AP795</f>
        <v>0</v>
      </c>
      <c r="AQ795" s="21">
        <f>+Produccion_UO!AQ795</f>
        <v>0</v>
      </c>
      <c r="AR795" s="21">
        <f>+Produccion_UO!AR795</f>
        <v>0</v>
      </c>
    </row>
    <row r="796" spans="10:44" x14ac:dyDescent="0.25">
      <c r="J796" s="61" t="s">
        <v>153</v>
      </c>
      <c r="K796" s="19" t="s">
        <v>328</v>
      </c>
      <c r="L796" s="163" t="s">
        <v>681</v>
      </c>
      <c r="M796" s="21">
        <f>+Produccion_UO!M796</f>
        <v>0</v>
      </c>
      <c r="N796" s="21">
        <f>+Produccion_UO!N796</f>
        <v>0</v>
      </c>
      <c r="O796" s="21">
        <f>+Produccion_UO!O796</f>
        <v>0</v>
      </c>
      <c r="P796" s="21">
        <f>+Produccion_UO!P796</f>
        <v>0</v>
      </c>
      <c r="Q796" s="21">
        <f>+Produccion_UO!Q796</f>
        <v>0</v>
      </c>
      <c r="R796" s="21">
        <f>+Produccion_UO!R796</f>
        <v>0</v>
      </c>
      <c r="S796" s="21">
        <f>+Produccion_UO!S796</f>
        <v>0</v>
      </c>
      <c r="T796" s="21">
        <f>+Produccion_UO!T796</f>
        <v>0</v>
      </c>
      <c r="U796" s="21">
        <f>+Produccion_UO!U796</f>
        <v>0</v>
      </c>
      <c r="V796" s="21">
        <f>+Produccion_UO!V796</f>
        <v>0</v>
      </c>
      <c r="W796" s="21">
        <f>+Produccion_UO!W796</f>
        <v>0</v>
      </c>
      <c r="X796" s="21">
        <f>+Produccion_UO!X796</f>
        <v>0</v>
      </c>
      <c r="Y796" s="21">
        <f>+Produccion_UO!Y796</f>
        <v>0</v>
      </c>
      <c r="Z796" s="21">
        <f>+Produccion_UO!Z796</f>
        <v>0</v>
      </c>
      <c r="AA796" s="21">
        <f>+Produccion_UO!AA796</f>
        <v>0</v>
      </c>
      <c r="AB796" s="21">
        <f>+Produccion_UO!AB796</f>
        <v>0</v>
      </c>
      <c r="AC796" s="21">
        <f>+Produccion_UO!AC796</f>
        <v>0</v>
      </c>
      <c r="AD796" s="21">
        <f>+Produccion_UO!AD796</f>
        <v>0</v>
      </c>
      <c r="AE796" s="21">
        <f>+Produccion_UO!AE796</f>
        <v>0</v>
      </c>
      <c r="AF796" s="21">
        <f>+Produccion_UO!AF796</f>
        <v>0</v>
      </c>
      <c r="AG796" s="21">
        <f>+Produccion_UO!AG796</f>
        <v>0</v>
      </c>
      <c r="AH796" s="21">
        <f>+Produccion_UO!AH796</f>
        <v>0</v>
      </c>
      <c r="AI796" s="21">
        <f>+Produccion_UO!AI796</f>
        <v>0</v>
      </c>
      <c r="AJ796" s="21">
        <f>+Produccion_UO!AJ796</f>
        <v>0</v>
      </c>
      <c r="AK796" s="21">
        <f>+Produccion_UO!AK796</f>
        <v>0</v>
      </c>
      <c r="AL796" s="21">
        <f>+Produccion_UO!AL796</f>
        <v>0</v>
      </c>
      <c r="AM796" s="21">
        <f>+Produccion_UO!AM796</f>
        <v>0</v>
      </c>
      <c r="AN796" s="21">
        <f>+Produccion_UO!AN796</f>
        <v>0</v>
      </c>
      <c r="AO796" s="21">
        <f>+Produccion_UO!AO796</f>
        <v>0</v>
      </c>
      <c r="AP796" s="21">
        <f>+Produccion_UO!AP796</f>
        <v>0</v>
      </c>
      <c r="AQ796" s="21">
        <f>+Produccion_UO!AQ796</f>
        <v>0</v>
      </c>
      <c r="AR796" s="21">
        <f>+Produccion_UO!AR796</f>
        <v>0</v>
      </c>
    </row>
    <row r="797" spans="10:44" x14ac:dyDescent="0.25">
      <c r="J797" s="61" t="s">
        <v>154</v>
      </c>
      <c r="K797" s="19" t="s">
        <v>330</v>
      </c>
      <c r="L797" s="163" t="s">
        <v>682</v>
      </c>
      <c r="M797" s="21">
        <f>+Produccion_UO!M797</f>
        <v>0</v>
      </c>
      <c r="N797" s="21">
        <f>+Produccion_UO!N797</f>
        <v>0</v>
      </c>
      <c r="O797" s="21">
        <f>+Produccion_UO!O797</f>
        <v>0</v>
      </c>
      <c r="P797" s="21">
        <f>+Produccion_UO!P797</f>
        <v>5.5706377158823104</v>
      </c>
      <c r="Q797" s="21">
        <f>+Produccion_UO!Q797</f>
        <v>4.4214018880325199</v>
      </c>
      <c r="R797" s="21">
        <f>+Produccion_UO!R797</f>
        <v>3.18959418603409</v>
      </c>
      <c r="S797" s="21">
        <f>+Produccion_UO!S797</f>
        <v>1.95778648403567</v>
      </c>
      <c r="T797" s="21">
        <f>+Produccion_UO!T797</f>
        <v>1.10698376107795</v>
      </c>
      <c r="U797" s="21">
        <f>+Produccion_UO!U797</f>
        <v>0</v>
      </c>
      <c r="V797" s="21">
        <f>+Produccion_UO!V797</f>
        <v>0</v>
      </c>
      <c r="W797" s="21">
        <f>+Produccion_UO!W797</f>
        <v>0</v>
      </c>
      <c r="X797" s="21">
        <f>+Produccion_UO!X797</f>
        <v>0</v>
      </c>
      <c r="Y797" s="21">
        <f>+Produccion_UO!Y797</f>
        <v>0</v>
      </c>
      <c r="Z797" s="21">
        <f>+Produccion_UO!Z797</f>
        <v>0</v>
      </c>
      <c r="AA797" s="21">
        <f>+Produccion_UO!AA797</f>
        <v>0</v>
      </c>
      <c r="AB797" s="21">
        <f>+Produccion_UO!AB797</f>
        <v>0</v>
      </c>
      <c r="AC797" s="21">
        <f>+Produccion_UO!AC797</f>
        <v>0</v>
      </c>
      <c r="AD797" s="21">
        <f>+Produccion_UO!AD797</f>
        <v>0</v>
      </c>
      <c r="AE797" s="21">
        <f>+Produccion_UO!AE797</f>
        <v>0</v>
      </c>
      <c r="AF797" s="21">
        <f>+Produccion_UO!AF797</f>
        <v>0</v>
      </c>
      <c r="AG797" s="21">
        <f>+Produccion_UO!AG797</f>
        <v>0</v>
      </c>
      <c r="AH797" s="21">
        <f>+Produccion_UO!AH797</f>
        <v>0</v>
      </c>
      <c r="AI797" s="21">
        <f>+Produccion_UO!AI797</f>
        <v>0</v>
      </c>
      <c r="AJ797" s="21">
        <f>+Produccion_UO!AJ797</f>
        <v>0</v>
      </c>
      <c r="AK797" s="21">
        <f>+Produccion_UO!AK797</f>
        <v>0</v>
      </c>
      <c r="AL797" s="21">
        <f>+Produccion_UO!AL797</f>
        <v>0</v>
      </c>
      <c r="AM797" s="21">
        <f>+Produccion_UO!AM797</f>
        <v>0</v>
      </c>
      <c r="AN797" s="21">
        <f>+Produccion_UO!AN797</f>
        <v>0</v>
      </c>
      <c r="AO797" s="21">
        <f>+Produccion_UO!AO797</f>
        <v>0</v>
      </c>
      <c r="AP797" s="21">
        <f>+Produccion_UO!AP797</f>
        <v>0</v>
      </c>
      <c r="AQ797" s="21">
        <f>+Produccion_UO!AQ797</f>
        <v>0</v>
      </c>
      <c r="AR797" s="21">
        <f>+Produccion_UO!AR797</f>
        <v>0</v>
      </c>
    </row>
    <row r="798" spans="10:44" x14ac:dyDescent="0.25">
      <c r="J798" s="61" t="s">
        <v>155</v>
      </c>
      <c r="K798" s="19" t="s">
        <v>332</v>
      </c>
      <c r="L798" s="163" t="s">
        <v>680</v>
      </c>
      <c r="M798" s="21">
        <f>+Produccion_UO!M798</f>
        <v>0</v>
      </c>
      <c r="N798" s="21">
        <f>+Produccion_UO!N798</f>
        <v>0</v>
      </c>
      <c r="O798" s="21">
        <f>+Produccion_UO!O798</f>
        <v>0</v>
      </c>
      <c r="P798" s="21">
        <f>+Produccion_UO!P798</f>
        <v>0</v>
      </c>
      <c r="Q798" s="21">
        <f>+Produccion_UO!Q798</f>
        <v>0</v>
      </c>
      <c r="R798" s="21">
        <f>+Produccion_UO!R798</f>
        <v>0</v>
      </c>
      <c r="S798" s="21">
        <f>+Produccion_UO!S798</f>
        <v>0</v>
      </c>
      <c r="T798" s="21">
        <f>+Produccion_UO!T798</f>
        <v>0</v>
      </c>
      <c r="U798" s="21">
        <f>+Produccion_UO!U798</f>
        <v>0</v>
      </c>
      <c r="V798" s="21">
        <f>+Produccion_UO!V798</f>
        <v>0</v>
      </c>
      <c r="W798" s="21">
        <f>+Produccion_UO!W798</f>
        <v>0</v>
      </c>
      <c r="X798" s="21">
        <f>+Produccion_UO!X798</f>
        <v>0</v>
      </c>
      <c r="Y798" s="21">
        <f>+Produccion_UO!Y798</f>
        <v>0</v>
      </c>
      <c r="Z798" s="21">
        <f>+Produccion_UO!Z798</f>
        <v>0</v>
      </c>
      <c r="AA798" s="21">
        <f>+Produccion_UO!AA798</f>
        <v>0</v>
      </c>
      <c r="AB798" s="21">
        <f>+Produccion_UO!AB798</f>
        <v>0</v>
      </c>
      <c r="AC798" s="21">
        <f>+Produccion_UO!AC798</f>
        <v>0</v>
      </c>
      <c r="AD798" s="21">
        <f>+Produccion_UO!AD798</f>
        <v>0</v>
      </c>
      <c r="AE798" s="21">
        <f>+Produccion_UO!AE798</f>
        <v>0</v>
      </c>
      <c r="AF798" s="21">
        <f>+Produccion_UO!AF798</f>
        <v>0</v>
      </c>
      <c r="AG798" s="21">
        <f>+Produccion_UO!AG798</f>
        <v>0</v>
      </c>
      <c r="AH798" s="21">
        <f>+Produccion_UO!AH798</f>
        <v>0</v>
      </c>
      <c r="AI798" s="21">
        <f>+Produccion_UO!AI798</f>
        <v>0</v>
      </c>
      <c r="AJ798" s="21">
        <f>+Produccion_UO!AJ798</f>
        <v>0</v>
      </c>
      <c r="AK798" s="21">
        <f>+Produccion_UO!AK798</f>
        <v>0</v>
      </c>
      <c r="AL798" s="21">
        <f>+Produccion_UO!AL798</f>
        <v>0</v>
      </c>
      <c r="AM798" s="21">
        <f>+Produccion_UO!AM798</f>
        <v>0</v>
      </c>
      <c r="AN798" s="21">
        <f>+Produccion_UO!AN798</f>
        <v>0</v>
      </c>
      <c r="AO798" s="21">
        <f>+Produccion_UO!AO798</f>
        <v>0</v>
      </c>
      <c r="AP798" s="21">
        <f>+Produccion_UO!AP798</f>
        <v>0</v>
      </c>
      <c r="AQ798" s="21">
        <f>+Produccion_UO!AQ798</f>
        <v>0</v>
      </c>
      <c r="AR798" s="21">
        <f>+Produccion_UO!AR798</f>
        <v>0</v>
      </c>
    </row>
    <row r="799" spans="10:44" x14ac:dyDescent="0.25">
      <c r="J799" s="68"/>
      <c r="K799" s="68"/>
      <c r="L799" s="68"/>
      <c r="M799" s="69">
        <f>+SUM(M792:M798)</f>
        <v>48.201190025945898</v>
      </c>
      <c r="N799" s="69">
        <f t="shared" ref="N799" si="104">+SUM(N792:N798)</f>
        <v>47.539339705894101</v>
      </c>
      <c r="O799" s="69">
        <f t="shared" ref="O799:AR799" si="105">+SUM(O792:O798)</f>
        <v>61.132449770939203</v>
      </c>
      <c r="P799" s="69">
        <f t="shared" si="105"/>
        <v>72.576223067772617</v>
      </c>
      <c r="Q799" s="69">
        <f t="shared" si="105"/>
        <v>62.345815319457422</v>
      </c>
      <c r="R799" s="69">
        <f t="shared" si="105"/>
        <v>48.76693907161949</v>
      </c>
      <c r="S799" s="69">
        <f t="shared" si="105"/>
        <v>43.006618496159071</v>
      </c>
      <c r="T799" s="69">
        <f t="shared" si="105"/>
        <v>38.564746298972651</v>
      </c>
      <c r="U799" s="69">
        <f t="shared" si="105"/>
        <v>21.124249460434299</v>
      </c>
      <c r="V799" s="69">
        <f t="shared" si="105"/>
        <v>17.498399427870499</v>
      </c>
      <c r="W799" s="69">
        <f t="shared" si="105"/>
        <v>3.8113640542464302</v>
      </c>
      <c r="X799" s="69">
        <f t="shared" si="105"/>
        <v>7.49820184280237</v>
      </c>
      <c r="Y799" s="69">
        <f t="shared" si="105"/>
        <v>7.49820184280237</v>
      </c>
      <c r="Z799" s="69">
        <f t="shared" si="105"/>
        <v>0.52843640700527605</v>
      </c>
      <c r="AA799" s="69">
        <f t="shared" si="105"/>
        <v>0</v>
      </c>
      <c r="AB799" s="69">
        <f t="shared" si="105"/>
        <v>0</v>
      </c>
      <c r="AC799" s="69">
        <f t="shared" si="105"/>
        <v>0</v>
      </c>
      <c r="AD799" s="69">
        <f t="shared" si="105"/>
        <v>0</v>
      </c>
      <c r="AE799" s="69">
        <f t="shared" si="105"/>
        <v>0</v>
      </c>
      <c r="AF799" s="69">
        <f t="shared" si="105"/>
        <v>0</v>
      </c>
      <c r="AG799" s="69">
        <f t="shared" si="105"/>
        <v>0</v>
      </c>
      <c r="AH799" s="69">
        <f t="shared" si="105"/>
        <v>0</v>
      </c>
      <c r="AI799" s="69">
        <f t="shared" si="105"/>
        <v>0</v>
      </c>
      <c r="AJ799" s="69">
        <f t="shared" si="105"/>
        <v>0</v>
      </c>
      <c r="AK799" s="69">
        <f t="shared" si="105"/>
        <v>0</v>
      </c>
      <c r="AL799" s="69">
        <f t="shared" si="105"/>
        <v>0</v>
      </c>
      <c r="AM799" s="69">
        <f t="shared" si="105"/>
        <v>0</v>
      </c>
      <c r="AN799" s="69">
        <f t="shared" si="105"/>
        <v>0</v>
      </c>
      <c r="AO799" s="69">
        <f t="shared" si="105"/>
        <v>0</v>
      </c>
      <c r="AP799" s="69">
        <f t="shared" si="105"/>
        <v>0</v>
      </c>
      <c r="AQ799" s="69">
        <f t="shared" si="105"/>
        <v>0</v>
      </c>
      <c r="AR799" s="69">
        <f t="shared" si="105"/>
        <v>0</v>
      </c>
    </row>
    <row r="800" spans="10:44" x14ac:dyDescent="0.25"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</row>
    <row r="801" spans="10:44" ht="18.75" x14ac:dyDescent="0.3">
      <c r="K801" s="34" t="str">
        <f>+Produccion_UO!K801</f>
        <v>11.8.1 Emisiones por COMPRA ELC en COLECTORES DE PETRÓLEO</v>
      </c>
      <c r="L801" s="34"/>
    </row>
    <row r="802" spans="10:44" x14ac:dyDescent="0.25">
      <c r="J802" s="106" t="s">
        <v>488</v>
      </c>
      <c r="K802" s="108" t="s">
        <v>389</v>
      </c>
      <c r="L802" s="159"/>
    </row>
    <row r="803" spans="10:44" x14ac:dyDescent="0.25">
      <c r="J803" s="15"/>
      <c r="K803" s="23"/>
      <c r="L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</row>
    <row r="804" spans="10:44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0:44" x14ac:dyDescent="0.25">
      <c r="J805" s="24" t="s">
        <v>148</v>
      </c>
      <c r="K805" s="108" t="s">
        <v>294</v>
      </c>
      <c r="L805" s="165" t="s">
        <v>678</v>
      </c>
      <c r="M805" s="21">
        <f>+Produccion_UO!M805</f>
        <v>0</v>
      </c>
      <c r="N805" s="21">
        <f>+Produccion_UO!N805</f>
        <v>0</v>
      </c>
      <c r="O805" s="21">
        <f>+Produccion_UO!O805</f>
        <v>0</v>
      </c>
      <c r="P805" s="21">
        <f>+Produccion_UO!P805</f>
        <v>0</v>
      </c>
      <c r="Q805" s="21">
        <f>+Produccion_UO!Q805</f>
        <v>0</v>
      </c>
      <c r="R805" s="21">
        <f>+Produccion_UO!R805</f>
        <v>0</v>
      </c>
      <c r="S805" s="21">
        <f>+Produccion_UO!S805</f>
        <v>0</v>
      </c>
      <c r="T805" s="21">
        <f>+Produccion_UO!T805</f>
        <v>0</v>
      </c>
      <c r="U805" s="21">
        <f>+Produccion_UO!U805</f>
        <v>0</v>
      </c>
      <c r="V805" s="21">
        <f>+Produccion_UO!V805</f>
        <v>0</v>
      </c>
      <c r="W805" s="21">
        <f>+Produccion_UO!W805</f>
        <v>0</v>
      </c>
      <c r="X805" s="21">
        <f>+Produccion_UO!X805</f>
        <v>0</v>
      </c>
      <c r="Y805" s="21">
        <f>+Produccion_UO!Y805</f>
        <v>0</v>
      </c>
      <c r="Z805" s="21">
        <f>+Produccion_UO!Z805</f>
        <v>0</v>
      </c>
      <c r="AA805" s="21">
        <f>+Produccion_UO!AA805</f>
        <v>0</v>
      </c>
      <c r="AB805" s="21">
        <f>+Produccion_UO!AB805</f>
        <v>0</v>
      </c>
      <c r="AC805" s="21">
        <f>+Produccion_UO!AC805</f>
        <v>0</v>
      </c>
      <c r="AD805" s="21">
        <f>+Produccion_UO!AD805</f>
        <v>0</v>
      </c>
      <c r="AE805" s="21">
        <f>+Produccion_UO!AE805</f>
        <v>0</v>
      </c>
      <c r="AF805" s="21">
        <f>+Produccion_UO!AF805</f>
        <v>0</v>
      </c>
      <c r="AG805" s="21">
        <f>+Produccion_UO!AG805</f>
        <v>0</v>
      </c>
      <c r="AH805" s="21">
        <f>+Produccion_UO!AH805</f>
        <v>0</v>
      </c>
      <c r="AI805" s="21">
        <f>+Produccion_UO!AI805</f>
        <v>0</v>
      </c>
      <c r="AJ805" s="21">
        <f>+Produccion_UO!AJ805</f>
        <v>0</v>
      </c>
      <c r="AK805" s="21">
        <f>+Produccion_UO!AK805</f>
        <v>0</v>
      </c>
      <c r="AL805" s="21">
        <f>+Produccion_UO!AL805</f>
        <v>0</v>
      </c>
      <c r="AM805" s="21">
        <f>+Produccion_UO!AM805</f>
        <v>0</v>
      </c>
      <c r="AN805" s="21">
        <f>+Produccion_UO!AN805</f>
        <v>0</v>
      </c>
      <c r="AO805" s="21">
        <f>+Produccion_UO!AO805</f>
        <v>0</v>
      </c>
      <c r="AP805" s="21">
        <f>+Produccion_UO!AP805</f>
        <v>0</v>
      </c>
      <c r="AQ805" s="21">
        <f>+Produccion_UO!AQ805</f>
        <v>0</v>
      </c>
      <c r="AR805" s="21">
        <f>+Produccion_UO!AR805</f>
        <v>0</v>
      </c>
    </row>
    <row r="806" spans="10:44" x14ac:dyDescent="0.25">
      <c r="J806" s="24" t="s">
        <v>150</v>
      </c>
      <c r="K806" s="108" t="s">
        <v>234</v>
      </c>
      <c r="L806" s="165" t="s">
        <v>679</v>
      </c>
      <c r="M806" s="21">
        <f>+Produccion_UO!M806+Produccion_UO!M807</f>
        <v>48.201190025945898</v>
      </c>
      <c r="N806" s="21">
        <f>+Produccion_UO!N806+Produccion_UO!N807</f>
        <v>47.539339705894101</v>
      </c>
      <c r="O806" s="21">
        <f>+Produccion_UO!O806+Produccion_UO!O807</f>
        <v>61.132449770939203</v>
      </c>
      <c r="P806" s="21">
        <f>+Produccion_UO!P806+Produccion_UO!P807</f>
        <v>67.005585351890304</v>
      </c>
      <c r="Q806" s="21">
        <f>+Produccion_UO!Q806+Produccion_UO!Q807</f>
        <v>57.924413431424902</v>
      </c>
      <c r="R806" s="21">
        <f>+Produccion_UO!R806+Produccion_UO!R807</f>
        <v>45.577344885585397</v>
      </c>
      <c r="S806" s="21">
        <f>+Produccion_UO!S806+Produccion_UO!S807</f>
        <v>41.048832012123398</v>
      </c>
      <c r="T806" s="21">
        <f>+Produccion_UO!T806+Produccion_UO!T807</f>
        <v>37.457762537894702</v>
      </c>
      <c r="U806" s="21">
        <f>+Produccion_UO!U806+Produccion_UO!U807</f>
        <v>21.124249460434299</v>
      </c>
      <c r="V806" s="21">
        <f>+Produccion_UO!V806+Produccion_UO!V807</f>
        <v>17.498399427870499</v>
      </c>
      <c r="W806" s="21">
        <f>+Produccion_UO!W806+Produccion_UO!W807</f>
        <v>3.8113640542464302</v>
      </c>
      <c r="X806" s="21">
        <f>+Produccion_UO!X806+Produccion_UO!X807</f>
        <v>7.49820184280237</v>
      </c>
      <c r="Y806" s="21">
        <f>+Produccion_UO!Y806+Produccion_UO!Y807</f>
        <v>7.49820184280237</v>
      </c>
      <c r="Z806" s="21">
        <f>+Produccion_UO!Z806+Produccion_UO!Z807</f>
        <v>0.52843640700527605</v>
      </c>
      <c r="AA806" s="21">
        <f>+Produccion_UO!AA806+Produccion_UO!AA807</f>
        <v>0</v>
      </c>
      <c r="AB806" s="21">
        <f>+Produccion_UO!AB806+Produccion_UO!AB807</f>
        <v>0</v>
      </c>
      <c r="AC806" s="21">
        <f>+Produccion_UO!AC806+Produccion_UO!AC807</f>
        <v>0</v>
      </c>
      <c r="AD806" s="21">
        <f>+Produccion_UO!AD806+Produccion_UO!AD807</f>
        <v>0</v>
      </c>
      <c r="AE806" s="21">
        <f>+Produccion_UO!AE806+Produccion_UO!AE807</f>
        <v>0</v>
      </c>
      <c r="AF806" s="21">
        <f>+Produccion_UO!AF806+Produccion_UO!AF807</f>
        <v>0</v>
      </c>
      <c r="AG806" s="21">
        <f>+Produccion_UO!AG806+Produccion_UO!AG807</f>
        <v>0</v>
      </c>
      <c r="AH806" s="21">
        <f>+Produccion_UO!AH806+Produccion_UO!AH807</f>
        <v>0</v>
      </c>
      <c r="AI806" s="21">
        <f>+Produccion_UO!AI806+Produccion_UO!AI807</f>
        <v>0</v>
      </c>
      <c r="AJ806" s="21">
        <f>+Produccion_UO!AJ806+Produccion_UO!AJ807</f>
        <v>0</v>
      </c>
      <c r="AK806" s="21">
        <f>+Produccion_UO!AK806+Produccion_UO!AK807</f>
        <v>0</v>
      </c>
      <c r="AL806" s="21">
        <f>+Produccion_UO!AL806+Produccion_UO!AL807</f>
        <v>0</v>
      </c>
      <c r="AM806" s="21">
        <f>+Produccion_UO!AM806+Produccion_UO!AM807</f>
        <v>0</v>
      </c>
      <c r="AN806" s="21">
        <f>+Produccion_UO!AN806+Produccion_UO!AN807</f>
        <v>0</v>
      </c>
      <c r="AO806" s="21">
        <f>+Produccion_UO!AO806+Produccion_UO!AO807</f>
        <v>0</v>
      </c>
      <c r="AP806" s="21">
        <f>+Produccion_UO!AP806+Produccion_UO!AP807</f>
        <v>0</v>
      </c>
      <c r="AQ806" s="21">
        <f>+Produccion_UO!AQ806+Produccion_UO!AQ807</f>
        <v>0</v>
      </c>
      <c r="AR806" s="21">
        <f>+Produccion_UO!AR806+Produccion_UO!AR807</f>
        <v>0</v>
      </c>
    </row>
    <row r="807" spans="10:44" x14ac:dyDescent="0.25">
      <c r="J807" s="109"/>
      <c r="K807" s="108"/>
      <c r="L807" s="165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  <c r="AA807" s="172"/>
      <c r="AB807" s="172"/>
      <c r="AC807" s="172"/>
      <c r="AD807" s="172"/>
      <c r="AE807" s="172"/>
      <c r="AF807" s="172"/>
      <c r="AG807" s="172"/>
      <c r="AH807" s="172"/>
      <c r="AI807" s="172"/>
      <c r="AJ807" s="172"/>
      <c r="AK807" s="172"/>
      <c r="AL807" s="172"/>
      <c r="AM807" s="172"/>
      <c r="AN807" s="172"/>
      <c r="AO807" s="172"/>
      <c r="AP807" s="172"/>
      <c r="AQ807" s="172"/>
      <c r="AR807" s="172"/>
    </row>
    <row r="808" spans="10:44" x14ac:dyDescent="0.25">
      <c r="J808" s="24" t="s">
        <v>152</v>
      </c>
      <c r="K808" s="108" t="s">
        <v>235</v>
      </c>
      <c r="L808" s="165" t="s">
        <v>683</v>
      </c>
      <c r="M808" s="21">
        <f>+Produccion_UO!M808</f>
        <v>0</v>
      </c>
      <c r="N808" s="21">
        <f>+Produccion_UO!N808</f>
        <v>0</v>
      </c>
      <c r="O808" s="21">
        <f>+Produccion_UO!O808</f>
        <v>0</v>
      </c>
      <c r="P808" s="21">
        <f>+Produccion_UO!P808</f>
        <v>0</v>
      </c>
      <c r="Q808" s="21">
        <f>+Produccion_UO!Q808</f>
        <v>0</v>
      </c>
      <c r="R808" s="21">
        <f>+Produccion_UO!R808</f>
        <v>0</v>
      </c>
      <c r="S808" s="21">
        <f>+Produccion_UO!S808</f>
        <v>0</v>
      </c>
      <c r="T808" s="21">
        <f>+Produccion_UO!T808</f>
        <v>0</v>
      </c>
      <c r="U808" s="21">
        <f>+Produccion_UO!U808</f>
        <v>0</v>
      </c>
      <c r="V808" s="21">
        <f>+Produccion_UO!V808</f>
        <v>0</v>
      </c>
      <c r="W808" s="21">
        <f>+Produccion_UO!W808</f>
        <v>0</v>
      </c>
      <c r="X808" s="21">
        <f>+Produccion_UO!X808</f>
        <v>0</v>
      </c>
      <c r="Y808" s="21">
        <f>+Produccion_UO!Y808</f>
        <v>0</v>
      </c>
      <c r="Z808" s="21">
        <f>+Produccion_UO!Z808</f>
        <v>0</v>
      </c>
      <c r="AA808" s="21">
        <f>+Produccion_UO!AA808</f>
        <v>0</v>
      </c>
      <c r="AB808" s="21">
        <f>+Produccion_UO!AB808</f>
        <v>0</v>
      </c>
      <c r="AC808" s="21">
        <f>+Produccion_UO!AC808</f>
        <v>0</v>
      </c>
      <c r="AD808" s="21">
        <f>+Produccion_UO!AD808</f>
        <v>0</v>
      </c>
      <c r="AE808" s="21">
        <f>+Produccion_UO!AE808</f>
        <v>0</v>
      </c>
      <c r="AF808" s="21">
        <f>+Produccion_UO!AF808</f>
        <v>0</v>
      </c>
      <c r="AG808" s="21">
        <f>+Produccion_UO!AG808</f>
        <v>0</v>
      </c>
      <c r="AH808" s="21">
        <f>+Produccion_UO!AH808</f>
        <v>0</v>
      </c>
      <c r="AI808" s="21">
        <f>+Produccion_UO!AI808</f>
        <v>0</v>
      </c>
      <c r="AJ808" s="21">
        <f>+Produccion_UO!AJ808</f>
        <v>0</v>
      </c>
      <c r="AK808" s="21">
        <f>+Produccion_UO!AK808</f>
        <v>0</v>
      </c>
      <c r="AL808" s="21">
        <f>+Produccion_UO!AL808</f>
        <v>0</v>
      </c>
      <c r="AM808" s="21">
        <f>+Produccion_UO!AM808</f>
        <v>0</v>
      </c>
      <c r="AN808" s="21">
        <f>+Produccion_UO!AN808</f>
        <v>0</v>
      </c>
      <c r="AO808" s="21">
        <f>+Produccion_UO!AO808</f>
        <v>0</v>
      </c>
      <c r="AP808" s="21">
        <f>+Produccion_UO!AP808</f>
        <v>0</v>
      </c>
      <c r="AQ808" s="21">
        <f>+Produccion_UO!AQ808</f>
        <v>0</v>
      </c>
      <c r="AR808" s="21">
        <f>+Produccion_UO!AR808</f>
        <v>0</v>
      </c>
    </row>
    <row r="809" spans="10:44" x14ac:dyDescent="0.25">
      <c r="J809" s="24" t="s">
        <v>153</v>
      </c>
      <c r="K809" s="108" t="s">
        <v>295</v>
      </c>
      <c r="L809" s="165" t="s">
        <v>681</v>
      </c>
      <c r="M809" s="21">
        <f>+Produccion_UO!M809</f>
        <v>0</v>
      </c>
      <c r="N809" s="21">
        <f>+Produccion_UO!N809</f>
        <v>0</v>
      </c>
      <c r="O809" s="21">
        <f>+Produccion_UO!O809</f>
        <v>0</v>
      </c>
      <c r="P809" s="21">
        <f>+Produccion_UO!P809</f>
        <v>0</v>
      </c>
      <c r="Q809" s="21">
        <f>+Produccion_UO!Q809</f>
        <v>0</v>
      </c>
      <c r="R809" s="21">
        <f>+Produccion_UO!R809</f>
        <v>0</v>
      </c>
      <c r="S809" s="21">
        <f>+Produccion_UO!S809</f>
        <v>0</v>
      </c>
      <c r="T809" s="21">
        <f>+Produccion_UO!T809</f>
        <v>0</v>
      </c>
      <c r="U809" s="21">
        <f>+Produccion_UO!U809</f>
        <v>0</v>
      </c>
      <c r="V809" s="21">
        <f>+Produccion_UO!V809</f>
        <v>0</v>
      </c>
      <c r="W809" s="21">
        <f>+Produccion_UO!W809</f>
        <v>0</v>
      </c>
      <c r="X809" s="21">
        <f>+Produccion_UO!X809</f>
        <v>0</v>
      </c>
      <c r="Y809" s="21">
        <f>+Produccion_UO!Y809</f>
        <v>0</v>
      </c>
      <c r="Z809" s="21">
        <f>+Produccion_UO!Z809</f>
        <v>0</v>
      </c>
      <c r="AA809" s="21">
        <f>+Produccion_UO!AA809</f>
        <v>0</v>
      </c>
      <c r="AB809" s="21">
        <f>+Produccion_UO!AB809</f>
        <v>0</v>
      </c>
      <c r="AC809" s="21">
        <f>+Produccion_UO!AC809</f>
        <v>0</v>
      </c>
      <c r="AD809" s="21">
        <f>+Produccion_UO!AD809</f>
        <v>0</v>
      </c>
      <c r="AE809" s="21">
        <f>+Produccion_UO!AE809</f>
        <v>0</v>
      </c>
      <c r="AF809" s="21">
        <f>+Produccion_UO!AF809</f>
        <v>0</v>
      </c>
      <c r="AG809" s="21">
        <f>+Produccion_UO!AG809</f>
        <v>0</v>
      </c>
      <c r="AH809" s="21">
        <f>+Produccion_UO!AH809</f>
        <v>0</v>
      </c>
      <c r="AI809" s="21">
        <f>+Produccion_UO!AI809</f>
        <v>0</v>
      </c>
      <c r="AJ809" s="21">
        <f>+Produccion_UO!AJ809</f>
        <v>0</v>
      </c>
      <c r="AK809" s="21">
        <f>+Produccion_UO!AK809</f>
        <v>0</v>
      </c>
      <c r="AL809" s="21">
        <f>+Produccion_UO!AL809</f>
        <v>0</v>
      </c>
      <c r="AM809" s="21">
        <f>+Produccion_UO!AM809</f>
        <v>0</v>
      </c>
      <c r="AN809" s="21">
        <f>+Produccion_UO!AN809</f>
        <v>0</v>
      </c>
      <c r="AO809" s="21">
        <f>+Produccion_UO!AO809</f>
        <v>0</v>
      </c>
      <c r="AP809" s="21">
        <f>+Produccion_UO!AP809</f>
        <v>0</v>
      </c>
      <c r="AQ809" s="21">
        <f>+Produccion_UO!AQ809</f>
        <v>0</v>
      </c>
      <c r="AR809" s="21">
        <f>+Produccion_UO!AR809</f>
        <v>0</v>
      </c>
    </row>
    <row r="810" spans="10:44" x14ac:dyDescent="0.25">
      <c r="J810" s="24" t="s">
        <v>154</v>
      </c>
      <c r="K810" s="108" t="s">
        <v>236</v>
      </c>
      <c r="L810" s="165" t="s">
        <v>682</v>
      </c>
      <c r="M810" s="21">
        <f>+Produccion_UO!M810</f>
        <v>0</v>
      </c>
      <c r="N810" s="21">
        <f>+Produccion_UO!N810</f>
        <v>0</v>
      </c>
      <c r="O810" s="21">
        <f>+Produccion_UO!O810</f>
        <v>0</v>
      </c>
      <c r="P810" s="21">
        <f>+Produccion_UO!P810</f>
        <v>5.5706377158823104</v>
      </c>
      <c r="Q810" s="21">
        <f>+Produccion_UO!Q810</f>
        <v>4.4214018880325199</v>
      </c>
      <c r="R810" s="21">
        <f>+Produccion_UO!R810</f>
        <v>3.18959418603409</v>
      </c>
      <c r="S810" s="21">
        <f>+Produccion_UO!S810</f>
        <v>1.95778648403567</v>
      </c>
      <c r="T810" s="21">
        <f>+Produccion_UO!T810</f>
        <v>1.10698376107795</v>
      </c>
      <c r="U810" s="21">
        <f>+Produccion_UO!U810</f>
        <v>0</v>
      </c>
      <c r="V810" s="21">
        <f>+Produccion_UO!V810</f>
        <v>0</v>
      </c>
      <c r="W810" s="21">
        <f>+Produccion_UO!W810</f>
        <v>0</v>
      </c>
      <c r="X810" s="21">
        <f>+Produccion_UO!X810</f>
        <v>0</v>
      </c>
      <c r="Y810" s="21">
        <f>+Produccion_UO!Y810</f>
        <v>0</v>
      </c>
      <c r="Z810" s="21">
        <f>+Produccion_UO!Z810</f>
        <v>0</v>
      </c>
      <c r="AA810" s="21">
        <f>+Produccion_UO!AA810</f>
        <v>0</v>
      </c>
      <c r="AB810" s="21">
        <f>+Produccion_UO!AB810</f>
        <v>0</v>
      </c>
      <c r="AC810" s="21">
        <f>+Produccion_UO!AC810</f>
        <v>0</v>
      </c>
      <c r="AD810" s="21">
        <f>+Produccion_UO!AD810</f>
        <v>0</v>
      </c>
      <c r="AE810" s="21">
        <f>+Produccion_UO!AE810</f>
        <v>0</v>
      </c>
      <c r="AF810" s="21">
        <f>+Produccion_UO!AF810</f>
        <v>0</v>
      </c>
      <c r="AG810" s="21">
        <f>+Produccion_UO!AG810</f>
        <v>0</v>
      </c>
      <c r="AH810" s="21">
        <f>+Produccion_UO!AH810</f>
        <v>0</v>
      </c>
      <c r="AI810" s="21">
        <f>+Produccion_UO!AI810</f>
        <v>0</v>
      </c>
      <c r="AJ810" s="21">
        <f>+Produccion_UO!AJ810</f>
        <v>0</v>
      </c>
      <c r="AK810" s="21">
        <f>+Produccion_UO!AK810</f>
        <v>0</v>
      </c>
      <c r="AL810" s="21">
        <f>+Produccion_UO!AL810</f>
        <v>0</v>
      </c>
      <c r="AM810" s="21">
        <f>+Produccion_UO!AM810</f>
        <v>0</v>
      </c>
      <c r="AN810" s="21">
        <f>+Produccion_UO!AN810</f>
        <v>0</v>
      </c>
      <c r="AO810" s="21">
        <f>+Produccion_UO!AO810</f>
        <v>0</v>
      </c>
      <c r="AP810" s="21">
        <f>+Produccion_UO!AP810</f>
        <v>0</v>
      </c>
      <c r="AQ810" s="21">
        <f>+Produccion_UO!AQ810</f>
        <v>0</v>
      </c>
      <c r="AR810" s="21">
        <f>+Produccion_UO!AR810</f>
        <v>0</v>
      </c>
    </row>
    <row r="811" spans="10:44" x14ac:dyDescent="0.25">
      <c r="J811" s="24" t="s">
        <v>155</v>
      </c>
      <c r="K811" s="108" t="s">
        <v>296</v>
      </c>
      <c r="L811" s="165" t="s">
        <v>680</v>
      </c>
      <c r="M811" s="21">
        <f>+Produccion_UO!M811</f>
        <v>0</v>
      </c>
      <c r="N811" s="21">
        <f>+Produccion_UO!N811</f>
        <v>0</v>
      </c>
      <c r="O811" s="21">
        <f>+Produccion_UO!O811</f>
        <v>0</v>
      </c>
      <c r="P811" s="21">
        <f>+Produccion_UO!P811</f>
        <v>0</v>
      </c>
      <c r="Q811" s="21">
        <f>+Produccion_UO!Q811</f>
        <v>0</v>
      </c>
      <c r="R811" s="21">
        <f>+Produccion_UO!R811</f>
        <v>0</v>
      </c>
      <c r="S811" s="21">
        <f>+Produccion_UO!S811</f>
        <v>0</v>
      </c>
      <c r="T811" s="21">
        <f>+Produccion_UO!T811</f>
        <v>0</v>
      </c>
      <c r="U811" s="21">
        <f>+Produccion_UO!U811</f>
        <v>0</v>
      </c>
      <c r="V811" s="21">
        <f>+Produccion_UO!V811</f>
        <v>0</v>
      </c>
      <c r="W811" s="21">
        <f>+Produccion_UO!W811</f>
        <v>0</v>
      </c>
      <c r="X811" s="21">
        <f>+Produccion_UO!X811</f>
        <v>0</v>
      </c>
      <c r="Y811" s="21">
        <f>+Produccion_UO!Y811</f>
        <v>0</v>
      </c>
      <c r="Z811" s="21">
        <f>+Produccion_UO!Z811</f>
        <v>0</v>
      </c>
      <c r="AA811" s="21">
        <f>+Produccion_UO!AA811</f>
        <v>0</v>
      </c>
      <c r="AB811" s="21">
        <f>+Produccion_UO!AB811</f>
        <v>0</v>
      </c>
      <c r="AC811" s="21">
        <f>+Produccion_UO!AC811</f>
        <v>0</v>
      </c>
      <c r="AD811" s="21">
        <f>+Produccion_UO!AD811</f>
        <v>0</v>
      </c>
      <c r="AE811" s="21">
        <f>+Produccion_UO!AE811</f>
        <v>0</v>
      </c>
      <c r="AF811" s="21">
        <f>+Produccion_UO!AF811</f>
        <v>0</v>
      </c>
      <c r="AG811" s="21">
        <f>+Produccion_UO!AG811</f>
        <v>0</v>
      </c>
      <c r="AH811" s="21">
        <f>+Produccion_UO!AH811</f>
        <v>0</v>
      </c>
      <c r="AI811" s="21">
        <f>+Produccion_UO!AI811</f>
        <v>0</v>
      </c>
      <c r="AJ811" s="21">
        <f>+Produccion_UO!AJ811</f>
        <v>0</v>
      </c>
      <c r="AK811" s="21">
        <f>+Produccion_UO!AK811</f>
        <v>0</v>
      </c>
      <c r="AL811" s="21">
        <f>+Produccion_UO!AL811</f>
        <v>0</v>
      </c>
      <c r="AM811" s="21">
        <f>+Produccion_UO!AM811</f>
        <v>0</v>
      </c>
      <c r="AN811" s="21">
        <f>+Produccion_UO!AN811</f>
        <v>0</v>
      </c>
      <c r="AO811" s="21">
        <f>+Produccion_UO!AO811</f>
        <v>0</v>
      </c>
      <c r="AP811" s="21">
        <f>+Produccion_UO!AP811</f>
        <v>0</v>
      </c>
      <c r="AQ811" s="21">
        <f>+Produccion_UO!AQ811</f>
        <v>0</v>
      </c>
      <c r="AR811" s="21">
        <f>+Produccion_UO!AR811</f>
        <v>0</v>
      </c>
    </row>
    <row r="812" spans="10:44" x14ac:dyDescent="0.25">
      <c r="J812" s="68"/>
      <c r="K812" s="68"/>
      <c r="L812" s="68"/>
      <c r="M812" s="69">
        <f>+SUM(M805:M811)</f>
        <v>48.201190025945898</v>
      </c>
      <c r="N812" s="69">
        <f t="shared" ref="N812" si="106">+SUM(N805:N811)</f>
        <v>47.539339705894101</v>
      </c>
      <c r="O812" s="69">
        <f t="shared" ref="O812:AR812" si="107">+SUM(O805:O811)</f>
        <v>61.132449770939203</v>
      </c>
      <c r="P812" s="69">
        <f t="shared" si="107"/>
        <v>72.576223067772617</v>
      </c>
      <c r="Q812" s="69">
        <f t="shared" si="107"/>
        <v>62.345815319457422</v>
      </c>
      <c r="R812" s="69">
        <f t="shared" si="107"/>
        <v>48.76693907161949</v>
      </c>
      <c r="S812" s="69">
        <f t="shared" si="107"/>
        <v>43.006618496159071</v>
      </c>
      <c r="T812" s="69">
        <f t="shared" si="107"/>
        <v>38.564746298972651</v>
      </c>
      <c r="U812" s="69">
        <f t="shared" si="107"/>
        <v>21.124249460434299</v>
      </c>
      <c r="V812" s="69">
        <f t="shared" si="107"/>
        <v>17.498399427870499</v>
      </c>
      <c r="W812" s="69">
        <f t="shared" si="107"/>
        <v>3.8113640542464302</v>
      </c>
      <c r="X812" s="69">
        <f t="shared" si="107"/>
        <v>7.49820184280237</v>
      </c>
      <c r="Y812" s="69">
        <f t="shared" si="107"/>
        <v>7.49820184280237</v>
      </c>
      <c r="Z812" s="69">
        <f t="shared" si="107"/>
        <v>0.52843640700527605</v>
      </c>
      <c r="AA812" s="69">
        <f t="shared" si="107"/>
        <v>0</v>
      </c>
      <c r="AB812" s="69">
        <f t="shared" si="107"/>
        <v>0</v>
      </c>
      <c r="AC812" s="69">
        <f t="shared" si="107"/>
        <v>0</v>
      </c>
      <c r="AD812" s="69">
        <f t="shared" si="107"/>
        <v>0</v>
      </c>
      <c r="AE812" s="69">
        <f t="shared" si="107"/>
        <v>0</v>
      </c>
      <c r="AF812" s="69">
        <f t="shared" si="107"/>
        <v>0</v>
      </c>
      <c r="AG812" s="69">
        <f t="shared" si="107"/>
        <v>0</v>
      </c>
      <c r="AH812" s="69">
        <f t="shared" si="107"/>
        <v>0</v>
      </c>
      <c r="AI812" s="69">
        <f t="shared" si="107"/>
        <v>0</v>
      </c>
      <c r="AJ812" s="69">
        <f t="shared" si="107"/>
        <v>0</v>
      </c>
      <c r="AK812" s="69">
        <f t="shared" si="107"/>
        <v>0</v>
      </c>
      <c r="AL812" s="69">
        <f t="shared" si="107"/>
        <v>0</v>
      </c>
      <c r="AM812" s="69">
        <f t="shared" si="107"/>
        <v>0</v>
      </c>
      <c r="AN812" s="69">
        <f t="shared" si="107"/>
        <v>0</v>
      </c>
      <c r="AO812" s="69">
        <f t="shared" si="107"/>
        <v>0</v>
      </c>
      <c r="AP812" s="69">
        <f t="shared" si="107"/>
        <v>0</v>
      </c>
      <c r="AQ812" s="69">
        <f t="shared" si="107"/>
        <v>0</v>
      </c>
      <c r="AR812" s="69">
        <f t="shared" si="107"/>
        <v>0</v>
      </c>
    </row>
    <row r="814" spans="10:44" ht="18.75" x14ac:dyDescent="0.3">
      <c r="K814" s="34" t="str">
        <f>+Produccion_UO!K814</f>
        <v>11.8.2 Emisiones por COMPRA ELC en COLECTORES DE GAS NATURAL</v>
      </c>
      <c r="L814" s="34"/>
    </row>
    <row r="815" spans="10:44" x14ac:dyDescent="0.25">
      <c r="J815" s="106" t="s">
        <v>488</v>
      </c>
      <c r="K815" s="108" t="s">
        <v>389</v>
      </c>
      <c r="L815" s="159"/>
    </row>
    <row r="816" spans="10:44" x14ac:dyDescent="0.25">
      <c r="J816" s="15"/>
      <c r="K816" s="23"/>
      <c r="L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</row>
    <row r="817" spans="10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0:44" x14ac:dyDescent="0.25">
      <c r="J818" s="24" t="s">
        <v>148</v>
      </c>
      <c r="K818" s="164" t="s">
        <v>290</v>
      </c>
      <c r="L818" s="165" t="s">
        <v>678</v>
      </c>
      <c r="M818" s="21">
        <f>+Produccion_UO!M818</f>
        <v>0</v>
      </c>
      <c r="N818" s="21">
        <f>+Produccion_UO!N818</f>
        <v>0</v>
      </c>
      <c r="O818" s="21">
        <f>+Produccion_UO!O818</f>
        <v>0</v>
      </c>
      <c r="P818" s="21">
        <f>+Produccion_UO!P818</f>
        <v>0</v>
      </c>
      <c r="Q818" s="21">
        <f>+Produccion_UO!Q818</f>
        <v>0</v>
      </c>
      <c r="R818" s="21">
        <f>+Produccion_UO!R818</f>
        <v>0</v>
      </c>
      <c r="S818" s="21">
        <f>+Produccion_UO!S818</f>
        <v>0</v>
      </c>
      <c r="T818" s="21">
        <f>+Produccion_UO!T818</f>
        <v>0</v>
      </c>
      <c r="U818" s="21">
        <f>+Produccion_UO!U818</f>
        <v>0</v>
      </c>
      <c r="V818" s="21">
        <f>+Produccion_UO!V818</f>
        <v>0</v>
      </c>
      <c r="W818" s="21">
        <f>+Produccion_UO!W818</f>
        <v>0</v>
      </c>
      <c r="X818" s="21">
        <f>+Produccion_UO!X818</f>
        <v>0</v>
      </c>
      <c r="Y818" s="21">
        <f>+Produccion_UO!Y818</f>
        <v>0</v>
      </c>
      <c r="Z818" s="21">
        <f>+Produccion_UO!Z818</f>
        <v>0</v>
      </c>
      <c r="AA818" s="21">
        <f>+Produccion_UO!AA818</f>
        <v>0</v>
      </c>
      <c r="AB818" s="21">
        <f>+Produccion_UO!AB818</f>
        <v>0</v>
      </c>
      <c r="AC818" s="21">
        <f>+Produccion_UO!AC818</f>
        <v>0</v>
      </c>
      <c r="AD818" s="21">
        <f>+Produccion_UO!AD818</f>
        <v>0</v>
      </c>
      <c r="AE818" s="21">
        <f>+Produccion_UO!AE818</f>
        <v>0</v>
      </c>
      <c r="AF818" s="21">
        <f>+Produccion_UO!AF818</f>
        <v>0</v>
      </c>
      <c r="AG818" s="21">
        <f>+Produccion_UO!AG818</f>
        <v>0</v>
      </c>
      <c r="AH818" s="21">
        <f>+Produccion_UO!AH818</f>
        <v>0</v>
      </c>
      <c r="AI818" s="21">
        <f>+Produccion_UO!AI818</f>
        <v>0</v>
      </c>
      <c r="AJ818" s="21">
        <f>+Produccion_UO!AJ818</f>
        <v>0</v>
      </c>
      <c r="AK818" s="21">
        <f>+Produccion_UO!AK818</f>
        <v>0</v>
      </c>
      <c r="AL818" s="21">
        <f>+Produccion_UO!AL818</f>
        <v>0</v>
      </c>
      <c r="AM818" s="21">
        <f>+Produccion_UO!AM818</f>
        <v>0</v>
      </c>
      <c r="AN818" s="21">
        <f>+Produccion_UO!AN818</f>
        <v>0</v>
      </c>
      <c r="AO818" s="21">
        <f>+Produccion_UO!AO818</f>
        <v>0</v>
      </c>
      <c r="AP818" s="21">
        <f>+Produccion_UO!AP818</f>
        <v>0</v>
      </c>
      <c r="AQ818" s="21">
        <f>+Produccion_UO!AQ818</f>
        <v>0</v>
      </c>
      <c r="AR818" s="21">
        <f>+Produccion_UO!AR818</f>
        <v>0</v>
      </c>
    </row>
    <row r="819" spans="10:44" x14ac:dyDescent="0.25">
      <c r="J819" s="24" t="s">
        <v>150</v>
      </c>
      <c r="K819" s="164" t="s">
        <v>232</v>
      </c>
      <c r="L819" s="165" t="s">
        <v>679</v>
      </c>
      <c r="M819" s="21">
        <f>+Produccion_UO!M819+Produccion_UO!M820</f>
        <v>0</v>
      </c>
      <c r="N819" s="21">
        <f>+Produccion_UO!N819+Produccion_UO!N820</f>
        <v>0</v>
      </c>
      <c r="O819" s="21">
        <f>+Produccion_UO!O819+Produccion_UO!O820</f>
        <v>0</v>
      </c>
      <c r="P819" s="21">
        <f>+Produccion_UO!P819+Produccion_UO!P820</f>
        <v>0</v>
      </c>
      <c r="Q819" s="21">
        <f>+Produccion_UO!Q819+Produccion_UO!Q820</f>
        <v>0</v>
      </c>
      <c r="R819" s="21">
        <f>+Produccion_UO!R819+Produccion_UO!R820</f>
        <v>0</v>
      </c>
      <c r="S819" s="21">
        <f>+Produccion_UO!S819+Produccion_UO!S820</f>
        <v>0</v>
      </c>
      <c r="T819" s="21">
        <f>+Produccion_UO!T819+Produccion_UO!T820</f>
        <v>0</v>
      </c>
      <c r="U819" s="21">
        <f>+Produccion_UO!U819+Produccion_UO!U820</f>
        <v>0</v>
      </c>
      <c r="V819" s="21">
        <f>+Produccion_UO!V819+Produccion_UO!V820</f>
        <v>0</v>
      </c>
      <c r="W819" s="21">
        <f>+Produccion_UO!W819+Produccion_UO!W820</f>
        <v>0</v>
      </c>
      <c r="X819" s="21">
        <f>+Produccion_UO!X819+Produccion_UO!X820</f>
        <v>0</v>
      </c>
      <c r="Y819" s="21">
        <f>+Produccion_UO!Y819+Produccion_UO!Y820</f>
        <v>0</v>
      </c>
      <c r="Z819" s="21">
        <f>+Produccion_UO!Z819+Produccion_UO!Z820</f>
        <v>0</v>
      </c>
      <c r="AA819" s="21">
        <f>+Produccion_UO!AA819+Produccion_UO!AA820</f>
        <v>0</v>
      </c>
      <c r="AB819" s="21">
        <f>+Produccion_UO!AB819+Produccion_UO!AB820</f>
        <v>0</v>
      </c>
      <c r="AC819" s="21">
        <f>+Produccion_UO!AC819+Produccion_UO!AC820</f>
        <v>0</v>
      </c>
      <c r="AD819" s="21">
        <f>+Produccion_UO!AD819+Produccion_UO!AD820</f>
        <v>0</v>
      </c>
      <c r="AE819" s="21">
        <f>+Produccion_UO!AE819+Produccion_UO!AE820</f>
        <v>0</v>
      </c>
      <c r="AF819" s="21">
        <f>+Produccion_UO!AF819+Produccion_UO!AF820</f>
        <v>0</v>
      </c>
      <c r="AG819" s="21">
        <f>+Produccion_UO!AG819+Produccion_UO!AG820</f>
        <v>0</v>
      </c>
      <c r="AH819" s="21">
        <f>+Produccion_UO!AH819+Produccion_UO!AH820</f>
        <v>0</v>
      </c>
      <c r="AI819" s="21">
        <f>+Produccion_UO!AI819+Produccion_UO!AI820</f>
        <v>0</v>
      </c>
      <c r="AJ819" s="21">
        <f>+Produccion_UO!AJ819+Produccion_UO!AJ820</f>
        <v>0</v>
      </c>
      <c r="AK819" s="21">
        <f>+Produccion_UO!AK819+Produccion_UO!AK820</f>
        <v>0</v>
      </c>
      <c r="AL819" s="21">
        <f>+Produccion_UO!AL819+Produccion_UO!AL820</f>
        <v>0</v>
      </c>
      <c r="AM819" s="21">
        <f>+Produccion_UO!AM819+Produccion_UO!AM820</f>
        <v>0</v>
      </c>
      <c r="AN819" s="21">
        <f>+Produccion_UO!AN819+Produccion_UO!AN820</f>
        <v>0</v>
      </c>
      <c r="AO819" s="21">
        <f>+Produccion_UO!AO819+Produccion_UO!AO820</f>
        <v>0</v>
      </c>
      <c r="AP819" s="21">
        <f>+Produccion_UO!AP819+Produccion_UO!AP820</f>
        <v>0</v>
      </c>
      <c r="AQ819" s="21">
        <f>+Produccion_UO!AQ819+Produccion_UO!AQ820</f>
        <v>0</v>
      </c>
      <c r="AR819" s="21">
        <f>+Produccion_UO!AR819+Produccion_UO!AR820</f>
        <v>0</v>
      </c>
    </row>
    <row r="820" spans="10:44" x14ac:dyDescent="0.25">
      <c r="J820" s="109"/>
      <c r="K820" s="164"/>
      <c r="L820" s="165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  <c r="AA820" s="172"/>
      <c r="AB820" s="172"/>
      <c r="AC820" s="172"/>
      <c r="AD820" s="172"/>
      <c r="AE820" s="172"/>
      <c r="AF820" s="172"/>
      <c r="AG820" s="172"/>
      <c r="AH820" s="172"/>
      <c r="AI820" s="172"/>
      <c r="AJ820" s="172"/>
      <c r="AK820" s="172"/>
      <c r="AL820" s="172"/>
      <c r="AM820" s="172"/>
      <c r="AN820" s="172"/>
      <c r="AO820" s="172"/>
      <c r="AP820" s="172"/>
      <c r="AQ820" s="172"/>
      <c r="AR820" s="172"/>
    </row>
    <row r="821" spans="10:44" x14ac:dyDescent="0.25">
      <c r="J821" s="24" t="s">
        <v>152</v>
      </c>
      <c r="K821" s="164" t="s">
        <v>291</v>
      </c>
      <c r="L821" s="165" t="s">
        <v>683</v>
      </c>
      <c r="M821" s="21">
        <f>+Produccion_UO!M821</f>
        <v>0</v>
      </c>
      <c r="N821" s="21">
        <f>+Produccion_UO!N821</f>
        <v>0</v>
      </c>
      <c r="O821" s="21">
        <f>+Produccion_UO!O821</f>
        <v>0</v>
      </c>
      <c r="P821" s="21">
        <f>+Produccion_UO!P821</f>
        <v>0</v>
      </c>
      <c r="Q821" s="21">
        <f>+Produccion_UO!Q821</f>
        <v>0</v>
      </c>
      <c r="R821" s="21">
        <f>+Produccion_UO!R821</f>
        <v>0</v>
      </c>
      <c r="S821" s="21">
        <f>+Produccion_UO!S821</f>
        <v>0</v>
      </c>
      <c r="T821" s="21">
        <f>+Produccion_UO!T821</f>
        <v>0</v>
      </c>
      <c r="U821" s="21">
        <f>+Produccion_UO!U821</f>
        <v>0</v>
      </c>
      <c r="V821" s="21">
        <f>+Produccion_UO!V821</f>
        <v>0</v>
      </c>
      <c r="W821" s="21">
        <f>+Produccion_UO!W821</f>
        <v>0</v>
      </c>
      <c r="X821" s="21">
        <f>+Produccion_UO!X821</f>
        <v>0</v>
      </c>
      <c r="Y821" s="21">
        <f>+Produccion_UO!Y821</f>
        <v>0</v>
      </c>
      <c r="Z821" s="21">
        <f>+Produccion_UO!Z821</f>
        <v>0</v>
      </c>
      <c r="AA821" s="21">
        <f>+Produccion_UO!AA821</f>
        <v>0</v>
      </c>
      <c r="AB821" s="21">
        <f>+Produccion_UO!AB821</f>
        <v>0</v>
      </c>
      <c r="AC821" s="21">
        <f>+Produccion_UO!AC821</f>
        <v>0</v>
      </c>
      <c r="AD821" s="21">
        <f>+Produccion_UO!AD821</f>
        <v>0</v>
      </c>
      <c r="AE821" s="21">
        <f>+Produccion_UO!AE821</f>
        <v>0</v>
      </c>
      <c r="AF821" s="21">
        <f>+Produccion_UO!AF821</f>
        <v>0</v>
      </c>
      <c r="AG821" s="21">
        <f>+Produccion_UO!AG821</f>
        <v>0</v>
      </c>
      <c r="AH821" s="21">
        <f>+Produccion_UO!AH821</f>
        <v>0</v>
      </c>
      <c r="AI821" s="21">
        <f>+Produccion_UO!AI821</f>
        <v>0</v>
      </c>
      <c r="AJ821" s="21">
        <f>+Produccion_UO!AJ821</f>
        <v>0</v>
      </c>
      <c r="AK821" s="21">
        <f>+Produccion_UO!AK821</f>
        <v>0</v>
      </c>
      <c r="AL821" s="21">
        <f>+Produccion_UO!AL821</f>
        <v>0</v>
      </c>
      <c r="AM821" s="21">
        <f>+Produccion_UO!AM821</f>
        <v>0</v>
      </c>
      <c r="AN821" s="21">
        <f>+Produccion_UO!AN821</f>
        <v>0</v>
      </c>
      <c r="AO821" s="21">
        <f>+Produccion_UO!AO821</f>
        <v>0</v>
      </c>
      <c r="AP821" s="21">
        <f>+Produccion_UO!AP821</f>
        <v>0</v>
      </c>
      <c r="AQ821" s="21">
        <f>+Produccion_UO!AQ821</f>
        <v>0</v>
      </c>
      <c r="AR821" s="21">
        <f>+Produccion_UO!AR821</f>
        <v>0</v>
      </c>
    </row>
    <row r="822" spans="10:44" x14ac:dyDescent="0.25">
      <c r="J822" s="24" t="s">
        <v>153</v>
      </c>
      <c r="K822" s="164" t="s">
        <v>292</v>
      </c>
      <c r="L822" s="165" t="s">
        <v>681</v>
      </c>
      <c r="M822" s="21">
        <f>+Produccion_UO!M822</f>
        <v>0</v>
      </c>
      <c r="N822" s="21">
        <f>+Produccion_UO!N822</f>
        <v>0</v>
      </c>
      <c r="O822" s="21">
        <f>+Produccion_UO!O822</f>
        <v>0</v>
      </c>
      <c r="P822" s="21">
        <f>+Produccion_UO!P822</f>
        <v>0</v>
      </c>
      <c r="Q822" s="21">
        <f>+Produccion_UO!Q822</f>
        <v>0</v>
      </c>
      <c r="R822" s="21">
        <f>+Produccion_UO!R822</f>
        <v>0</v>
      </c>
      <c r="S822" s="21">
        <f>+Produccion_UO!S822</f>
        <v>0</v>
      </c>
      <c r="T822" s="21">
        <f>+Produccion_UO!T822</f>
        <v>0</v>
      </c>
      <c r="U822" s="21">
        <f>+Produccion_UO!U822</f>
        <v>0</v>
      </c>
      <c r="V822" s="21">
        <f>+Produccion_UO!V822</f>
        <v>0</v>
      </c>
      <c r="W822" s="21">
        <f>+Produccion_UO!W822</f>
        <v>0</v>
      </c>
      <c r="X822" s="21">
        <f>+Produccion_UO!X822</f>
        <v>0</v>
      </c>
      <c r="Y822" s="21">
        <f>+Produccion_UO!Y822</f>
        <v>0</v>
      </c>
      <c r="Z822" s="21">
        <f>+Produccion_UO!Z822</f>
        <v>0</v>
      </c>
      <c r="AA822" s="21">
        <f>+Produccion_UO!AA822</f>
        <v>0</v>
      </c>
      <c r="AB822" s="21">
        <f>+Produccion_UO!AB822</f>
        <v>0</v>
      </c>
      <c r="AC822" s="21">
        <f>+Produccion_UO!AC822</f>
        <v>0</v>
      </c>
      <c r="AD822" s="21">
        <f>+Produccion_UO!AD822</f>
        <v>0</v>
      </c>
      <c r="AE822" s="21">
        <f>+Produccion_UO!AE822</f>
        <v>0</v>
      </c>
      <c r="AF822" s="21">
        <f>+Produccion_UO!AF822</f>
        <v>0</v>
      </c>
      <c r="AG822" s="21">
        <f>+Produccion_UO!AG822</f>
        <v>0</v>
      </c>
      <c r="AH822" s="21">
        <f>+Produccion_UO!AH822</f>
        <v>0</v>
      </c>
      <c r="AI822" s="21">
        <f>+Produccion_UO!AI822</f>
        <v>0</v>
      </c>
      <c r="AJ822" s="21">
        <f>+Produccion_UO!AJ822</f>
        <v>0</v>
      </c>
      <c r="AK822" s="21">
        <f>+Produccion_UO!AK822</f>
        <v>0</v>
      </c>
      <c r="AL822" s="21">
        <f>+Produccion_UO!AL822</f>
        <v>0</v>
      </c>
      <c r="AM822" s="21">
        <f>+Produccion_UO!AM822</f>
        <v>0</v>
      </c>
      <c r="AN822" s="21">
        <f>+Produccion_UO!AN822</f>
        <v>0</v>
      </c>
      <c r="AO822" s="21">
        <f>+Produccion_UO!AO822</f>
        <v>0</v>
      </c>
      <c r="AP822" s="21">
        <f>+Produccion_UO!AP822</f>
        <v>0</v>
      </c>
      <c r="AQ822" s="21">
        <f>+Produccion_UO!AQ822</f>
        <v>0</v>
      </c>
      <c r="AR822" s="21">
        <f>+Produccion_UO!AR822</f>
        <v>0</v>
      </c>
    </row>
    <row r="823" spans="10:44" x14ac:dyDescent="0.25">
      <c r="J823" s="24" t="s">
        <v>154</v>
      </c>
      <c r="K823" s="164" t="s">
        <v>293</v>
      </c>
      <c r="L823" s="165" t="s">
        <v>682</v>
      </c>
      <c r="M823" s="21">
        <f>+Produccion_UO!M823</f>
        <v>0</v>
      </c>
      <c r="N823" s="21">
        <f>+Produccion_UO!N823</f>
        <v>0</v>
      </c>
      <c r="O823" s="21">
        <f>+Produccion_UO!O823</f>
        <v>0</v>
      </c>
      <c r="P823" s="21">
        <f>+Produccion_UO!P823</f>
        <v>0</v>
      </c>
      <c r="Q823" s="21">
        <f>+Produccion_UO!Q823</f>
        <v>0</v>
      </c>
      <c r="R823" s="21">
        <f>+Produccion_UO!R823</f>
        <v>0</v>
      </c>
      <c r="S823" s="21">
        <f>+Produccion_UO!S823</f>
        <v>0</v>
      </c>
      <c r="T823" s="21">
        <f>+Produccion_UO!T823</f>
        <v>0</v>
      </c>
      <c r="U823" s="21">
        <f>+Produccion_UO!U823</f>
        <v>0</v>
      </c>
      <c r="V823" s="21">
        <f>+Produccion_UO!V823</f>
        <v>0</v>
      </c>
      <c r="W823" s="21">
        <f>+Produccion_UO!W823</f>
        <v>0</v>
      </c>
      <c r="X823" s="21">
        <f>+Produccion_UO!X823</f>
        <v>0</v>
      </c>
      <c r="Y823" s="21">
        <f>+Produccion_UO!Y823</f>
        <v>0</v>
      </c>
      <c r="Z823" s="21">
        <f>+Produccion_UO!Z823</f>
        <v>0</v>
      </c>
      <c r="AA823" s="21">
        <f>+Produccion_UO!AA823</f>
        <v>0</v>
      </c>
      <c r="AB823" s="21">
        <f>+Produccion_UO!AB823</f>
        <v>0</v>
      </c>
      <c r="AC823" s="21">
        <f>+Produccion_UO!AC823</f>
        <v>0</v>
      </c>
      <c r="AD823" s="21">
        <f>+Produccion_UO!AD823</f>
        <v>0</v>
      </c>
      <c r="AE823" s="21">
        <f>+Produccion_UO!AE823</f>
        <v>0</v>
      </c>
      <c r="AF823" s="21">
        <f>+Produccion_UO!AF823</f>
        <v>0</v>
      </c>
      <c r="AG823" s="21">
        <f>+Produccion_UO!AG823</f>
        <v>0</v>
      </c>
      <c r="AH823" s="21">
        <f>+Produccion_UO!AH823</f>
        <v>0</v>
      </c>
      <c r="AI823" s="21">
        <f>+Produccion_UO!AI823</f>
        <v>0</v>
      </c>
      <c r="AJ823" s="21">
        <f>+Produccion_UO!AJ823</f>
        <v>0</v>
      </c>
      <c r="AK823" s="21">
        <f>+Produccion_UO!AK823</f>
        <v>0</v>
      </c>
      <c r="AL823" s="21">
        <f>+Produccion_UO!AL823</f>
        <v>0</v>
      </c>
      <c r="AM823" s="21">
        <f>+Produccion_UO!AM823</f>
        <v>0</v>
      </c>
      <c r="AN823" s="21">
        <f>+Produccion_UO!AN823</f>
        <v>0</v>
      </c>
      <c r="AO823" s="21">
        <f>+Produccion_UO!AO823</f>
        <v>0</v>
      </c>
      <c r="AP823" s="21">
        <f>+Produccion_UO!AP823</f>
        <v>0</v>
      </c>
      <c r="AQ823" s="21">
        <f>+Produccion_UO!AQ823</f>
        <v>0</v>
      </c>
      <c r="AR823" s="21">
        <f>+Produccion_UO!AR823</f>
        <v>0</v>
      </c>
    </row>
    <row r="824" spans="10:44" x14ac:dyDescent="0.25">
      <c r="J824" s="24" t="s">
        <v>155</v>
      </c>
      <c r="K824" s="164" t="s">
        <v>233</v>
      </c>
      <c r="L824" s="165" t="s">
        <v>680</v>
      </c>
      <c r="M824" s="21">
        <f>+Produccion_UO!M824</f>
        <v>0</v>
      </c>
      <c r="N824" s="21">
        <f>+Produccion_UO!N824</f>
        <v>0</v>
      </c>
      <c r="O824" s="21">
        <f>+Produccion_UO!O824</f>
        <v>0</v>
      </c>
      <c r="P824" s="21">
        <f>+Produccion_UO!P824</f>
        <v>0</v>
      </c>
      <c r="Q824" s="21">
        <f>+Produccion_UO!Q824</f>
        <v>0</v>
      </c>
      <c r="R824" s="21">
        <f>+Produccion_UO!R824</f>
        <v>0</v>
      </c>
      <c r="S824" s="21">
        <f>+Produccion_UO!S824</f>
        <v>0</v>
      </c>
      <c r="T824" s="21">
        <f>+Produccion_UO!T824</f>
        <v>0</v>
      </c>
      <c r="U824" s="21">
        <f>+Produccion_UO!U824</f>
        <v>0</v>
      </c>
      <c r="V824" s="21">
        <f>+Produccion_UO!V824</f>
        <v>0</v>
      </c>
      <c r="W824" s="21">
        <f>+Produccion_UO!W824</f>
        <v>0</v>
      </c>
      <c r="X824" s="21">
        <f>+Produccion_UO!X824</f>
        <v>0</v>
      </c>
      <c r="Y824" s="21">
        <f>+Produccion_UO!Y824</f>
        <v>0</v>
      </c>
      <c r="Z824" s="21">
        <f>+Produccion_UO!Z824</f>
        <v>0</v>
      </c>
      <c r="AA824" s="21">
        <f>+Produccion_UO!AA824</f>
        <v>0</v>
      </c>
      <c r="AB824" s="21">
        <f>+Produccion_UO!AB824</f>
        <v>0</v>
      </c>
      <c r="AC824" s="21">
        <f>+Produccion_UO!AC824</f>
        <v>0</v>
      </c>
      <c r="AD824" s="21">
        <f>+Produccion_UO!AD824</f>
        <v>0</v>
      </c>
      <c r="AE824" s="21">
        <f>+Produccion_UO!AE824</f>
        <v>0</v>
      </c>
      <c r="AF824" s="21">
        <f>+Produccion_UO!AF824</f>
        <v>0</v>
      </c>
      <c r="AG824" s="21">
        <f>+Produccion_UO!AG824</f>
        <v>0</v>
      </c>
      <c r="AH824" s="21">
        <f>+Produccion_UO!AH824</f>
        <v>0</v>
      </c>
      <c r="AI824" s="21">
        <f>+Produccion_UO!AI824</f>
        <v>0</v>
      </c>
      <c r="AJ824" s="21">
        <f>+Produccion_UO!AJ824</f>
        <v>0</v>
      </c>
      <c r="AK824" s="21">
        <f>+Produccion_UO!AK824</f>
        <v>0</v>
      </c>
      <c r="AL824" s="21">
        <f>+Produccion_UO!AL824</f>
        <v>0</v>
      </c>
      <c r="AM824" s="21">
        <f>+Produccion_UO!AM824</f>
        <v>0</v>
      </c>
      <c r="AN824" s="21">
        <f>+Produccion_UO!AN824</f>
        <v>0</v>
      </c>
      <c r="AO824" s="21">
        <f>+Produccion_UO!AO824</f>
        <v>0</v>
      </c>
      <c r="AP824" s="21">
        <f>+Produccion_UO!AP824</f>
        <v>0</v>
      </c>
      <c r="AQ824" s="21">
        <f>+Produccion_UO!AQ824</f>
        <v>0</v>
      </c>
      <c r="AR824" s="21">
        <f>+Produccion_UO!AR824</f>
        <v>0</v>
      </c>
    </row>
    <row r="825" spans="10:44" x14ac:dyDescent="0.25">
      <c r="J825" s="68"/>
      <c r="K825" s="68"/>
      <c r="L825" s="68"/>
      <c r="M825" s="69">
        <f>+SUM(M818:M824)</f>
        <v>0</v>
      </c>
      <c r="N825" s="69">
        <f t="shared" ref="N825" si="108">+SUM(N818:N824)</f>
        <v>0</v>
      </c>
      <c r="O825" s="69">
        <f t="shared" ref="O825:AR825" si="109">+SUM(O818:O824)</f>
        <v>0</v>
      </c>
      <c r="P825" s="69">
        <f t="shared" si="109"/>
        <v>0</v>
      </c>
      <c r="Q825" s="69">
        <f t="shared" si="109"/>
        <v>0</v>
      </c>
      <c r="R825" s="69">
        <f t="shared" si="109"/>
        <v>0</v>
      </c>
      <c r="S825" s="69">
        <f t="shared" si="109"/>
        <v>0</v>
      </c>
      <c r="T825" s="69">
        <f t="shared" si="109"/>
        <v>0</v>
      </c>
      <c r="U825" s="69">
        <f t="shared" si="109"/>
        <v>0</v>
      </c>
      <c r="V825" s="69">
        <f t="shared" si="109"/>
        <v>0</v>
      </c>
      <c r="W825" s="69">
        <f t="shared" si="109"/>
        <v>0</v>
      </c>
      <c r="X825" s="69">
        <f t="shared" si="109"/>
        <v>0</v>
      </c>
      <c r="Y825" s="69">
        <f t="shared" si="109"/>
        <v>0</v>
      </c>
      <c r="Z825" s="69">
        <f t="shared" si="109"/>
        <v>0</v>
      </c>
      <c r="AA825" s="69">
        <f t="shared" si="109"/>
        <v>0</v>
      </c>
      <c r="AB825" s="69">
        <f t="shared" si="109"/>
        <v>0</v>
      </c>
      <c r="AC825" s="69">
        <f t="shared" si="109"/>
        <v>0</v>
      </c>
      <c r="AD825" s="69">
        <f t="shared" si="109"/>
        <v>0</v>
      </c>
      <c r="AE825" s="69">
        <f t="shared" si="109"/>
        <v>0</v>
      </c>
      <c r="AF825" s="69">
        <f t="shared" si="109"/>
        <v>0</v>
      </c>
      <c r="AG825" s="69">
        <f t="shared" si="109"/>
        <v>0</v>
      </c>
      <c r="AH825" s="69">
        <f t="shared" si="109"/>
        <v>0</v>
      </c>
      <c r="AI825" s="69">
        <f t="shared" si="109"/>
        <v>0</v>
      </c>
      <c r="AJ825" s="69">
        <f t="shared" si="109"/>
        <v>0</v>
      </c>
      <c r="AK825" s="69">
        <f t="shared" si="109"/>
        <v>0</v>
      </c>
      <c r="AL825" s="69">
        <f t="shared" si="109"/>
        <v>0</v>
      </c>
      <c r="AM825" s="69">
        <f t="shared" si="109"/>
        <v>0</v>
      </c>
      <c r="AN825" s="69">
        <f t="shared" si="109"/>
        <v>0</v>
      </c>
      <c r="AO825" s="69">
        <f t="shared" si="109"/>
        <v>0</v>
      </c>
      <c r="AP825" s="69">
        <f t="shared" si="109"/>
        <v>0</v>
      </c>
      <c r="AQ825" s="69">
        <f t="shared" si="109"/>
        <v>0</v>
      </c>
      <c r="AR825" s="69">
        <f t="shared" si="109"/>
        <v>0</v>
      </c>
    </row>
  </sheetData>
  <conditionalFormatting sqref="J23">
    <cfRule type="containsText" dxfId="2620" priority="704" operator="containsText" text="CO2e">
      <formula>NOT(ISERROR(SEARCH("CO2e",J23)))</formula>
    </cfRule>
    <cfRule type="containsText" dxfId="2619" priority="705" operator="containsText" text="HFO">
      <formula>NOT(ISERROR(SEARCH("HFO",J23)))</formula>
    </cfRule>
    <cfRule type="containsText" dxfId="2618" priority="706" operator="containsText" text="LPG">
      <formula>NOT(ISERROR(SEARCH("LPG",J23)))</formula>
    </cfRule>
    <cfRule type="containsText" dxfId="2617" priority="707" operator="containsText" text="KER">
      <formula>NOT(ISERROR(SEARCH("KER",J23)))</formula>
    </cfRule>
    <cfRule type="containsText" dxfId="2616" priority="708" operator="containsText" text="DSL">
      <formula>NOT(ISERROR(SEARCH("DSL",J23)))</formula>
    </cfRule>
    <cfRule type="containsText" dxfId="2615" priority="709" operator="containsText" text="GSL">
      <formula>NOT(ISERROR(SEARCH("GSL",J23)))</formula>
    </cfRule>
    <cfRule type="containsText" dxfId="2614" priority="710" operator="containsText" text="OIL">
      <formula>NOT(ISERROR(SEARCH("OIL",J23)))</formula>
    </cfRule>
    <cfRule type="containsText" dxfId="2613" priority="711" operator="containsText" text="GAS">
      <formula>NOT(ISERROR(SEARCH("GAS",J23)))</formula>
    </cfRule>
  </conditionalFormatting>
  <conditionalFormatting sqref="J36">
    <cfRule type="containsText" dxfId="2612" priority="696" operator="containsText" text="CO2e">
      <formula>NOT(ISERROR(SEARCH("CO2e",J36)))</formula>
    </cfRule>
    <cfRule type="containsText" dxfId="2611" priority="697" operator="containsText" text="HFO">
      <formula>NOT(ISERROR(SEARCH("HFO",J36)))</formula>
    </cfRule>
    <cfRule type="containsText" dxfId="2610" priority="698" operator="containsText" text="LPG">
      <formula>NOT(ISERROR(SEARCH("LPG",J36)))</formula>
    </cfRule>
    <cfRule type="containsText" dxfId="2609" priority="699" operator="containsText" text="KER">
      <formula>NOT(ISERROR(SEARCH("KER",J36)))</formula>
    </cfRule>
    <cfRule type="containsText" dxfId="2608" priority="700" operator="containsText" text="DSL">
      <formula>NOT(ISERROR(SEARCH("DSL",J36)))</formula>
    </cfRule>
    <cfRule type="containsText" dxfId="2607" priority="701" operator="containsText" text="GSL">
      <formula>NOT(ISERROR(SEARCH("GSL",J36)))</formula>
    </cfRule>
    <cfRule type="containsText" dxfId="2606" priority="702" operator="containsText" text="OIL">
      <formula>NOT(ISERROR(SEARCH("OIL",J36)))</formula>
    </cfRule>
    <cfRule type="containsText" dxfId="2605" priority="703" operator="containsText" text="GAS">
      <formula>NOT(ISERROR(SEARCH("GAS",J36)))</formula>
    </cfRule>
  </conditionalFormatting>
  <conditionalFormatting sqref="J49">
    <cfRule type="containsText" dxfId="2604" priority="688" operator="containsText" text="CO2e">
      <formula>NOT(ISERROR(SEARCH("CO2e",J49)))</formula>
    </cfRule>
    <cfRule type="containsText" dxfId="2603" priority="689" operator="containsText" text="HFO">
      <formula>NOT(ISERROR(SEARCH("HFO",J49)))</formula>
    </cfRule>
    <cfRule type="containsText" dxfId="2602" priority="690" operator="containsText" text="LPG">
      <formula>NOT(ISERROR(SEARCH("LPG",J49)))</formula>
    </cfRule>
    <cfRule type="containsText" dxfId="2601" priority="691" operator="containsText" text="KER">
      <formula>NOT(ISERROR(SEARCH("KER",J49)))</formula>
    </cfRule>
    <cfRule type="containsText" dxfId="2600" priority="692" operator="containsText" text="DSL">
      <formula>NOT(ISERROR(SEARCH("DSL",J49)))</formula>
    </cfRule>
    <cfRule type="containsText" dxfId="2599" priority="693" operator="containsText" text="GSL">
      <formula>NOT(ISERROR(SEARCH("GSL",J49)))</formula>
    </cfRule>
    <cfRule type="containsText" dxfId="2598" priority="694" operator="containsText" text="OIL">
      <formula>NOT(ISERROR(SEARCH("OIL",J49)))</formula>
    </cfRule>
    <cfRule type="containsText" dxfId="2597" priority="695" operator="containsText" text="GAS">
      <formula>NOT(ISERROR(SEARCH("GAS",J49)))</formula>
    </cfRule>
  </conditionalFormatting>
  <conditionalFormatting sqref="J62">
    <cfRule type="containsText" dxfId="2596" priority="680" operator="containsText" text="CO2e">
      <formula>NOT(ISERROR(SEARCH("CO2e",J62)))</formula>
    </cfRule>
    <cfRule type="containsText" dxfId="2595" priority="681" operator="containsText" text="HFO">
      <formula>NOT(ISERROR(SEARCH("HFO",J62)))</formula>
    </cfRule>
    <cfRule type="containsText" dxfId="2594" priority="682" operator="containsText" text="LPG">
      <formula>NOT(ISERROR(SEARCH("LPG",J62)))</formula>
    </cfRule>
    <cfRule type="containsText" dxfId="2593" priority="683" operator="containsText" text="KER">
      <formula>NOT(ISERROR(SEARCH("KER",J62)))</formula>
    </cfRule>
    <cfRule type="containsText" dxfId="2592" priority="684" operator="containsText" text="DSL">
      <formula>NOT(ISERROR(SEARCH("DSL",J62)))</formula>
    </cfRule>
    <cfRule type="containsText" dxfId="2591" priority="685" operator="containsText" text="GSL">
      <formula>NOT(ISERROR(SEARCH("GSL",J62)))</formula>
    </cfRule>
    <cfRule type="containsText" dxfId="2590" priority="686" operator="containsText" text="OIL">
      <formula>NOT(ISERROR(SEARCH("OIL",J62)))</formula>
    </cfRule>
    <cfRule type="containsText" dxfId="2589" priority="687" operator="containsText" text="GAS">
      <formula>NOT(ISERROR(SEARCH("GAS",J62)))</formula>
    </cfRule>
  </conditionalFormatting>
  <conditionalFormatting sqref="J75">
    <cfRule type="containsText" dxfId="2588" priority="672" operator="containsText" text="CO2e">
      <formula>NOT(ISERROR(SEARCH("CO2e",J75)))</formula>
    </cfRule>
    <cfRule type="containsText" dxfId="2587" priority="673" operator="containsText" text="HFO">
      <formula>NOT(ISERROR(SEARCH("HFO",J75)))</formula>
    </cfRule>
    <cfRule type="containsText" dxfId="2586" priority="674" operator="containsText" text="LPG">
      <formula>NOT(ISERROR(SEARCH("LPG",J75)))</formula>
    </cfRule>
    <cfRule type="containsText" dxfId="2585" priority="675" operator="containsText" text="KER">
      <formula>NOT(ISERROR(SEARCH("KER",J75)))</formula>
    </cfRule>
    <cfRule type="containsText" dxfId="2584" priority="676" operator="containsText" text="DSL">
      <formula>NOT(ISERROR(SEARCH("DSL",J75)))</formula>
    </cfRule>
    <cfRule type="containsText" dxfId="2583" priority="677" operator="containsText" text="GSL">
      <formula>NOT(ISERROR(SEARCH("GSL",J75)))</formula>
    </cfRule>
    <cfRule type="containsText" dxfId="2582" priority="678" operator="containsText" text="OIL">
      <formula>NOT(ISERROR(SEARCH("OIL",J75)))</formula>
    </cfRule>
    <cfRule type="containsText" dxfId="2581" priority="679" operator="containsText" text="GAS">
      <formula>NOT(ISERROR(SEARCH("GAS",J75)))</formula>
    </cfRule>
  </conditionalFormatting>
  <conditionalFormatting sqref="J89">
    <cfRule type="containsText" dxfId="2580" priority="664" operator="containsText" text="CO2e">
      <formula>NOT(ISERROR(SEARCH("CO2e",J89)))</formula>
    </cfRule>
    <cfRule type="containsText" dxfId="2579" priority="665" operator="containsText" text="HFO">
      <formula>NOT(ISERROR(SEARCH("HFO",J89)))</formula>
    </cfRule>
    <cfRule type="containsText" dxfId="2578" priority="666" operator="containsText" text="LPG">
      <formula>NOT(ISERROR(SEARCH("LPG",J89)))</formula>
    </cfRule>
    <cfRule type="containsText" dxfId="2577" priority="667" operator="containsText" text="KER">
      <formula>NOT(ISERROR(SEARCH("KER",J89)))</formula>
    </cfRule>
    <cfRule type="containsText" dxfId="2576" priority="668" operator="containsText" text="DSL">
      <formula>NOT(ISERROR(SEARCH("DSL",J89)))</formula>
    </cfRule>
    <cfRule type="containsText" dxfId="2575" priority="669" operator="containsText" text="GSL">
      <formula>NOT(ISERROR(SEARCH("GSL",J89)))</formula>
    </cfRule>
    <cfRule type="containsText" dxfId="2574" priority="670" operator="containsText" text="OIL">
      <formula>NOT(ISERROR(SEARCH("OIL",J89)))</formula>
    </cfRule>
    <cfRule type="containsText" dxfId="2573" priority="671" operator="containsText" text="GAS">
      <formula>NOT(ISERROR(SEARCH("GAS",J89)))</formula>
    </cfRule>
  </conditionalFormatting>
  <conditionalFormatting sqref="J102">
    <cfRule type="containsText" dxfId="2572" priority="656" operator="containsText" text="CO2e">
      <formula>NOT(ISERROR(SEARCH("CO2e",J102)))</formula>
    </cfRule>
    <cfRule type="containsText" dxfId="2571" priority="657" operator="containsText" text="HFO">
      <formula>NOT(ISERROR(SEARCH("HFO",J102)))</formula>
    </cfRule>
    <cfRule type="containsText" dxfId="2570" priority="658" operator="containsText" text="LPG">
      <formula>NOT(ISERROR(SEARCH("LPG",J102)))</formula>
    </cfRule>
    <cfRule type="containsText" dxfId="2569" priority="659" operator="containsText" text="KER">
      <formula>NOT(ISERROR(SEARCH("KER",J102)))</formula>
    </cfRule>
    <cfRule type="containsText" dxfId="2568" priority="660" operator="containsText" text="DSL">
      <formula>NOT(ISERROR(SEARCH("DSL",J102)))</formula>
    </cfRule>
    <cfRule type="containsText" dxfId="2567" priority="661" operator="containsText" text="GSL">
      <formula>NOT(ISERROR(SEARCH("GSL",J102)))</formula>
    </cfRule>
    <cfRule type="containsText" dxfId="2566" priority="662" operator="containsText" text="OIL">
      <formula>NOT(ISERROR(SEARCH("OIL",J102)))</formula>
    </cfRule>
    <cfRule type="containsText" dxfId="2565" priority="663" operator="containsText" text="GAS">
      <formula>NOT(ISERROR(SEARCH("GAS",J102)))</formula>
    </cfRule>
  </conditionalFormatting>
  <conditionalFormatting sqref="J115">
    <cfRule type="containsText" dxfId="2564" priority="648" operator="containsText" text="CO2e">
      <formula>NOT(ISERROR(SEARCH("CO2e",J115)))</formula>
    </cfRule>
    <cfRule type="containsText" dxfId="2563" priority="649" operator="containsText" text="HFO">
      <formula>NOT(ISERROR(SEARCH("HFO",J115)))</formula>
    </cfRule>
    <cfRule type="containsText" dxfId="2562" priority="650" operator="containsText" text="LPG">
      <formula>NOT(ISERROR(SEARCH("LPG",J115)))</formula>
    </cfRule>
    <cfRule type="containsText" dxfId="2561" priority="651" operator="containsText" text="KER">
      <formula>NOT(ISERROR(SEARCH("KER",J115)))</formula>
    </cfRule>
    <cfRule type="containsText" dxfId="2560" priority="652" operator="containsText" text="DSL">
      <formula>NOT(ISERROR(SEARCH("DSL",J115)))</formula>
    </cfRule>
    <cfRule type="containsText" dxfId="2559" priority="653" operator="containsText" text="GSL">
      <formula>NOT(ISERROR(SEARCH("GSL",J115)))</formula>
    </cfRule>
    <cfRule type="containsText" dxfId="2558" priority="654" operator="containsText" text="OIL">
      <formula>NOT(ISERROR(SEARCH("OIL",J115)))</formula>
    </cfRule>
    <cfRule type="containsText" dxfId="2557" priority="655" operator="containsText" text="GAS">
      <formula>NOT(ISERROR(SEARCH("GAS",J115)))</formula>
    </cfRule>
  </conditionalFormatting>
  <conditionalFormatting sqref="J128">
    <cfRule type="containsText" dxfId="2556" priority="640" operator="containsText" text="CO2e">
      <formula>NOT(ISERROR(SEARCH("CO2e",J128)))</formula>
    </cfRule>
    <cfRule type="containsText" dxfId="2555" priority="641" operator="containsText" text="HFO">
      <formula>NOT(ISERROR(SEARCH("HFO",J128)))</formula>
    </cfRule>
    <cfRule type="containsText" dxfId="2554" priority="642" operator="containsText" text="LPG">
      <formula>NOT(ISERROR(SEARCH("LPG",J128)))</formula>
    </cfRule>
    <cfRule type="containsText" dxfId="2553" priority="643" operator="containsText" text="KER">
      <formula>NOT(ISERROR(SEARCH("KER",J128)))</formula>
    </cfRule>
    <cfRule type="containsText" dxfId="2552" priority="644" operator="containsText" text="DSL">
      <formula>NOT(ISERROR(SEARCH("DSL",J128)))</formula>
    </cfRule>
    <cfRule type="containsText" dxfId="2551" priority="645" operator="containsText" text="GSL">
      <formula>NOT(ISERROR(SEARCH("GSL",J128)))</formula>
    </cfRule>
    <cfRule type="containsText" dxfId="2550" priority="646" operator="containsText" text="OIL">
      <formula>NOT(ISERROR(SEARCH("OIL",J128)))</formula>
    </cfRule>
    <cfRule type="containsText" dxfId="2549" priority="647" operator="containsText" text="GAS">
      <formula>NOT(ISERROR(SEARCH("GAS",J128)))</formula>
    </cfRule>
  </conditionalFormatting>
  <conditionalFormatting sqref="J142">
    <cfRule type="containsText" dxfId="2548" priority="632" operator="containsText" text="CO2e">
      <formula>NOT(ISERROR(SEARCH("CO2e",J142)))</formula>
    </cfRule>
    <cfRule type="containsText" dxfId="2547" priority="633" operator="containsText" text="HFO">
      <formula>NOT(ISERROR(SEARCH("HFO",J142)))</formula>
    </cfRule>
    <cfRule type="containsText" dxfId="2546" priority="634" operator="containsText" text="LPG">
      <formula>NOT(ISERROR(SEARCH("LPG",J142)))</formula>
    </cfRule>
    <cfRule type="containsText" dxfId="2545" priority="635" operator="containsText" text="KER">
      <formula>NOT(ISERROR(SEARCH("KER",J142)))</formula>
    </cfRule>
    <cfRule type="containsText" dxfId="2544" priority="636" operator="containsText" text="DSL">
      <formula>NOT(ISERROR(SEARCH("DSL",J142)))</formula>
    </cfRule>
    <cfRule type="containsText" dxfId="2543" priority="637" operator="containsText" text="GSL">
      <formula>NOT(ISERROR(SEARCH("GSL",J142)))</formula>
    </cfRule>
    <cfRule type="containsText" dxfId="2542" priority="638" operator="containsText" text="OIL">
      <formula>NOT(ISERROR(SEARCH("OIL",J142)))</formula>
    </cfRule>
    <cfRule type="containsText" dxfId="2541" priority="639" operator="containsText" text="GAS">
      <formula>NOT(ISERROR(SEARCH("GAS",J142)))</formula>
    </cfRule>
  </conditionalFormatting>
  <conditionalFormatting sqref="J155">
    <cfRule type="containsText" dxfId="2540" priority="624" operator="containsText" text="CO2e">
      <formula>NOT(ISERROR(SEARCH("CO2e",J155)))</formula>
    </cfRule>
    <cfRule type="containsText" dxfId="2539" priority="625" operator="containsText" text="HFO">
      <formula>NOT(ISERROR(SEARCH("HFO",J155)))</formula>
    </cfRule>
    <cfRule type="containsText" dxfId="2538" priority="626" operator="containsText" text="LPG">
      <formula>NOT(ISERROR(SEARCH("LPG",J155)))</formula>
    </cfRule>
    <cfRule type="containsText" dxfId="2537" priority="627" operator="containsText" text="KER">
      <formula>NOT(ISERROR(SEARCH("KER",J155)))</formula>
    </cfRule>
    <cfRule type="containsText" dxfId="2536" priority="628" operator="containsText" text="DSL">
      <formula>NOT(ISERROR(SEARCH("DSL",J155)))</formula>
    </cfRule>
    <cfRule type="containsText" dxfId="2535" priority="629" operator="containsText" text="GSL">
      <formula>NOT(ISERROR(SEARCH("GSL",J155)))</formula>
    </cfRule>
    <cfRule type="containsText" dxfId="2534" priority="630" operator="containsText" text="OIL">
      <formula>NOT(ISERROR(SEARCH("OIL",J155)))</formula>
    </cfRule>
    <cfRule type="containsText" dxfId="2533" priority="631" operator="containsText" text="GAS">
      <formula>NOT(ISERROR(SEARCH("GAS",J155)))</formula>
    </cfRule>
  </conditionalFormatting>
  <conditionalFormatting sqref="J168">
    <cfRule type="containsText" dxfId="2532" priority="616" operator="containsText" text="CO2e">
      <formula>NOT(ISERROR(SEARCH("CO2e",J168)))</formula>
    </cfRule>
    <cfRule type="containsText" dxfId="2531" priority="617" operator="containsText" text="HFO">
      <formula>NOT(ISERROR(SEARCH("HFO",J168)))</formula>
    </cfRule>
    <cfRule type="containsText" dxfId="2530" priority="618" operator="containsText" text="LPG">
      <formula>NOT(ISERROR(SEARCH("LPG",J168)))</formula>
    </cfRule>
    <cfRule type="containsText" dxfId="2529" priority="619" operator="containsText" text="KER">
      <formula>NOT(ISERROR(SEARCH("KER",J168)))</formula>
    </cfRule>
    <cfRule type="containsText" dxfId="2528" priority="620" operator="containsText" text="DSL">
      <formula>NOT(ISERROR(SEARCH("DSL",J168)))</formula>
    </cfRule>
    <cfRule type="containsText" dxfId="2527" priority="621" operator="containsText" text="GSL">
      <formula>NOT(ISERROR(SEARCH("GSL",J168)))</formula>
    </cfRule>
    <cfRule type="containsText" dxfId="2526" priority="622" operator="containsText" text="OIL">
      <formula>NOT(ISERROR(SEARCH("OIL",J168)))</formula>
    </cfRule>
    <cfRule type="containsText" dxfId="2525" priority="623" operator="containsText" text="GAS">
      <formula>NOT(ISERROR(SEARCH("GAS",J168)))</formula>
    </cfRule>
  </conditionalFormatting>
  <conditionalFormatting sqref="J183">
    <cfRule type="containsText" dxfId="2524" priority="608" operator="containsText" text="CO2e">
      <formula>NOT(ISERROR(SEARCH("CO2e",J183)))</formula>
    </cfRule>
    <cfRule type="containsText" dxfId="2523" priority="609" operator="containsText" text="HFO">
      <formula>NOT(ISERROR(SEARCH("HFO",J183)))</formula>
    </cfRule>
    <cfRule type="containsText" dxfId="2522" priority="610" operator="containsText" text="LPG">
      <formula>NOT(ISERROR(SEARCH("LPG",J183)))</formula>
    </cfRule>
    <cfRule type="containsText" dxfId="2521" priority="611" operator="containsText" text="KER">
      <formula>NOT(ISERROR(SEARCH("KER",J183)))</formula>
    </cfRule>
    <cfRule type="containsText" dxfId="2520" priority="612" operator="containsText" text="DSL">
      <formula>NOT(ISERROR(SEARCH("DSL",J183)))</formula>
    </cfRule>
    <cfRule type="containsText" dxfId="2519" priority="613" operator="containsText" text="GSL">
      <formula>NOT(ISERROR(SEARCH("GSL",J183)))</formula>
    </cfRule>
    <cfRule type="containsText" dxfId="2518" priority="614" operator="containsText" text="OIL">
      <formula>NOT(ISERROR(SEARCH("OIL",J183)))</formula>
    </cfRule>
    <cfRule type="containsText" dxfId="2517" priority="615" operator="containsText" text="GAS">
      <formula>NOT(ISERROR(SEARCH("GAS",J183)))</formula>
    </cfRule>
  </conditionalFormatting>
  <conditionalFormatting sqref="J196">
    <cfRule type="containsText" dxfId="2516" priority="600" operator="containsText" text="CO2e">
      <formula>NOT(ISERROR(SEARCH("CO2e",J196)))</formula>
    </cfRule>
    <cfRule type="containsText" dxfId="2515" priority="601" operator="containsText" text="HFO">
      <formula>NOT(ISERROR(SEARCH("HFO",J196)))</formula>
    </cfRule>
    <cfRule type="containsText" dxfId="2514" priority="602" operator="containsText" text="LPG">
      <formula>NOT(ISERROR(SEARCH("LPG",J196)))</formula>
    </cfRule>
    <cfRule type="containsText" dxfId="2513" priority="603" operator="containsText" text="KER">
      <formula>NOT(ISERROR(SEARCH("KER",J196)))</formula>
    </cfRule>
    <cfRule type="containsText" dxfId="2512" priority="604" operator="containsText" text="DSL">
      <formula>NOT(ISERROR(SEARCH("DSL",J196)))</formula>
    </cfRule>
    <cfRule type="containsText" dxfId="2511" priority="605" operator="containsText" text="GSL">
      <formula>NOT(ISERROR(SEARCH("GSL",J196)))</formula>
    </cfRule>
    <cfRule type="containsText" dxfId="2510" priority="606" operator="containsText" text="OIL">
      <formula>NOT(ISERROR(SEARCH("OIL",J196)))</formula>
    </cfRule>
    <cfRule type="containsText" dxfId="2509" priority="607" operator="containsText" text="GAS">
      <formula>NOT(ISERROR(SEARCH("GAS",J196)))</formula>
    </cfRule>
  </conditionalFormatting>
  <conditionalFormatting sqref="J209">
    <cfRule type="containsText" dxfId="2508" priority="592" operator="containsText" text="CO2e">
      <formula>NOT(ISERROR(SEARCH("CO2e",J209)))</formula>
    </cfRule>
    <cfRule type="containsText" dxfId="2507" priority="593" operator="containsText" text="HFO">
      <formula>NOT(ISERROR(SEARCH("HFO",J209)))</formula>
    </cfRule>
    <cfRule type="containsText" dxfId="2506" priority="594" operator="containsText" text="LPG">
      <formula>NOT(ISERROR(SEARCH("LPG",J209)))</formula>
    </cfRule>
    <cfRule type="containsText" dxfId="2505" priority="595" operator="containsText" text="KER">
      <formula>NOT(ISERROR(SEARCH("KER",J209)))</formula>
    </cfRule>
    <cfRule type="containsText" dxfId="2504" priority="596" operator="containsText" text="DSL">
      <formula>NOT(ISERROR(SEARCH("DSL",J209)))</formula>
    </cfRule>
    <cfRule type="containsText" dxfId="2503" priority="597" operator="containsText" text="GSL">
      <formula>NOT(ISERROR(SEARCH("GSL",J209)))</formula>
    </cfRule>
    <cfRule type="containsText" dxfId="2502" priority="598" operator="containsText" text="OIL">
      <formula>NOT(ISERROR(SEARCH("OIL",J209)))</formula>
    </cfRule>
    <cfRule type="containsText" dxfId="2501" priority="599" operator="containsText" text="GAS">
      <formula>NOT(ISERROR(SEARCH("GAS",J209)))</formula>
    </cfRule>
  </conditionalFormatting>
  <conditionalFormatting sqref="J222">
    <cfRule type="containsText" dxfId="2500" priority="584" operator="containsText" text="CO2e">
      <formula>NOT(ISERROR(SEARCH("CO2e",J222)))</formula>
    </cfRule>
    <cfRule type="containsText" dxfId="2499" priority="585" operator="containsText" text="HFO">
      <formula>NOT(ISERROR(SEARCH("HFO",J222)))</formula>
    </cfRule>
    <cfRule type="containsText" dxfId="2498" priority="586" operator="containsText" text="LPG">
      <formula>NOT(ISERROR(SEARCH("LPG",J222)))</formula>
    </cfRule>
    <cfRule type="containsText" dxfId="2497" priority="587" operator="containsText" text="KER">
      <formula>NOT(ISERROR(SEARCH("KER",J222)))</formula>
    </cfRule>
    <cfRule type="containsText" dxfId="2496" priority="588" operator="containsText" text="DSL">
      <formula>NOT(ISERROR(SEARCH("DSL",J222)))</formula>
    </cfRule>
    <cfRule type="containsText" dxfId="2495" priority="589" operator="containsText" text="GSL">
      <formula>NOT(ISERROR(SEARCH("GSL",J222)))</formula>
    </cfRule>
    <cfRule type="containsText" dxfId="2494" priority="590" operator="containsText" text="OIL">
      <formula>NOT(ISERROR(SEARCH("OIL",J222)))</formula>
    </cfRule>
    <cfRule type="containsText" dxfId="2493" priority="591" operator="containsText" text="GAS">
      <formula>NOT(ISERROR(SEARCH("GAS",J222)))</formula>
    </cfRule>
  </conditionalFormatting>
  <conditionalFormatting sqref="J236">
    <cfRule type="containsText" dxfId="2492" priority="576" operator="containsText" text="CO2e">
      <formula>NOT(ISERROR(SEARCH("CO2e",J236)))</formula>
    </cfRule>
    <cfRule type="containsText" dxfId="2491" priority="577" operator="containsText" text="HFO">
      <formula>NOT(ISERROR(SEARCH("HFO",J236)))</formula>
    </cfRule>
    <cfRule type="containsText" dxfId="2490" priority="578" operator="containsText" text="LPG">
      <formula>NOT(ISERROR(SEARCH("LPG",J236)))</formula>
    </cfRule>
    <cfRule type="containsText" dxfId="2489" priority="579" operator="containsText" text="KER">
      <formula>NOT(ISERROR(SEARCH("KER",J236)))</formula>
    </cfRule>
    <cfRule type="containsText" dxfId="2488" priority="580" operator="containsText" text="DSL">
      <formula>NOT(ISERROR(SEARCH("DSL",J236)))</formula>
    </cfRule>
    <cfRule type="containsText" dxfId="2487" priority="581" operator="containsText" text="GSL">
      <formula>NOT(ISERROR(SEARCH("GSL",J236)))</formula>
    </cfRule>
    <cfRule type="containsText" dxfId="2486" priority="582" operator="containsText" text="OIL">
      <formula>NOT(ISERROR(SEARCH("OIL",J236)))</formula>
    </cfRule>
    <cfRule type="containsText" dxfId="2485" priority="583" operator="containsText" text="GAS">
      <formula>NOT(ISERROR(SEARCH("GAS",J236)))</formula>
    </cfRule>
  </conditionalFormatting>
  <conditionalFormatting sqref="J249">
    <cfRule type="containsText" dxfId="2484" priority="568" operator="containsText" text="CO2e">
      <formula>NOT(ISERROR(SEARCH("CO2e",J249)))</formula>
    </cfRule>
    <cfRule type="containsText" dxfId="2483" priority="569" operator="containsText" text="HFO">
      <formula>NOT(ISERROR(SEARCH("HFO",J249)))</formula>
    </cfRule>
    <cfRule type="containsText" dxfId="2482" priority="570" operator="containsText" text="LPG">
      <formula>NOT(ISERROR(SEARCH("LPG",J249)))</formula>
    </cfRule>
    <cfRule type="containsText" dxfId="2481" priority="571" operator="containsText" text="KER">
      <formula>NOT(ISERROR(SEARCH("KER",J249)))</formula>
    </cfRule>
    <cfRule type="containsText" dxfId="2480" priority="572" operator="containsText" text="DSL">
      <formula>NOT(ISERROR(SEARCH("DSL",J249)))</formula>
    </cfRule>
    <cfRule type="containsText" dxfId="2479" priority="573" operator="containsText" text="GSL">
      <formula>NOT(ISERROR(SEARCH("GSL",J249)))</formula>
    </cfRule>
    <cfRule type="containsText" dxfId="2478" priority="574" operator="containsText" text="OIL">
      <formula>NOT(ISERROR(SEARCH("OIL",J249)))</formula>
    </cfRule>
    <cfRule type="containsText" dxfId="2477" priority="575" operator="containsText" text="GAS">
      <formula>NOT(ISERROR(SEARCH("GAS",J249)))</formula>
    </cfRule>
  </conditionalFormatting>
  <conditionalFormatting sqref="J447 J525 J564 J551 J590 J632 J592:J593 J577 J499 J460 J409:J410 J395 J313:J317 J274:J279 J671 J663:J664 J666:J669 J684 J676:J677 J679:J682 J697 J689:J690 J692:J695 J702:J703 J705:J708 J715:J716 J718:J721 J737 J753:J754 J756:J759 J748:J749 J766:J767 J769:J772 J761:J762 J779:J780 J782:J785 J774:J775 J805:J806 J808:J811 J801 J826:J1048576 J818:J819 J821:J824 J813:J814 J617:J619 J723 J725:J735 J1:J266 J287:J292 J300:J305 J397 J462 J501 J579 J512:J514 J604:J606 J645:J647 J710:J711 J787:J789">
    <cfRule type="containsText" dxfId="2476" priority="567" operator="containsText" text="ELC">
      <formula>NOT(ISERROR(SEARCH("ELC",J1)))</formula>
    </cfRule>
  </conditionalFormatting>
  <conditionalFormatting sqref="J326">
    <cfRule type="containsText" dxfId="2475" priority="566" operator="containsText" text="ELC">
      <formula>NOT(ISERROR(SEARCH("ELC",J326)))</formula>
    </cfRule>
  </conditionalFormatting>
  <conditionalFormatting sqref="J339">
    <cfRule type="containsText" dxfId="2474" priority="565" operator="containsText" text="ELC">
      <formula>NOT(ISERROR(SEARCH("ELC",J339)))</formula>
    </cfRule>
  </conditionalFormatting>
  <conditionalFormatting sqref="J352">
    <cfRule type="containsText" dxfId="2473" priority="564" operator="containsText" text="ELC">
      <formula>NOT(ISERROR(SEARCH("ELC",J352)))</formula>
    </cfRule>
  </conditionalFormatting>
  <conditionalFormatting sqref="J365">
    <cfRule type="containsText" dxfId="2472" priority="563" operator="containsText" text="ELC">
      <formula>NOT(ISERROR(SEARCH("ELC",J365)))</formula>
    </cfRule>
  </conditionalFormatting>
  <conditionalFormatting sqref="J378">
    <cfRule type="containsText" dxfId="2471" priority="562" operator="containsText" text="ELC">
      <formula>NOT(ISERROR(SEARCH("ELC",J378)))</formula>
    </cfRule>
  </conditionalFormatting>
  <conditionalFormatting sqref="J383 J385:J386">
    <cfRule type="containsText" dxfId="2470" priority="561" operator="containsText" text="ELC">
      <formula>NOT(ISERROR(SEARCH("ELC",J383)))</formula>
    </cfRule>
  </conditionalFormatting>
  <conditionalFormatting sqref="J394">
    <cfRule type="containsText" dxfId="2469" priority="560" operator="containsText" text="ELC">
      <formula>NOT(ISERROR(SEARCH("ELC",J394)))</formula>
    </cfRule>
  </conditionalFormatting>
  <conditionalFormatting sqref="J411:J412">
    <cfRule type="containsText" dxfId="2468" priority="559" operator="containsText" text="ELC">
      <formula>NOT(ISERROR(SEARCH("ELC",J411)))</formula>
    </cfRule>
  </conditionalFormatting>
  <conditionalFormatting sqref="J420">
    <cfRule type="containsText" dxfId="2467" priority="558" operator="containsText" text="ELC">
      <formula>NOT(ISERROR(SEARCH("ELC",J420)))</formula>
    </cfRule>
  </conditionalFormatting>
  <conditionalFormatting sqref="J433 J422 J424:J425">
    <cfRule type="containsText" dxfId="2466" priority="557" operator="containsText" text="ELC">
      <formula>NOT(ISERROR(SEARCH("ELC",J422)))</formula>
    </cfRule>
  </conditionalFormatting>
  <conditionalFormatting sqref="J446 J435 J437:J438">
    <cfRule type="containsText" dxfId="2465" priority="556" operator="containsText" text="ELC">
      <formula>NOT(ISERROR(SEARCH("ELC",J435)))</formula>
    </cfRule>
  </conditionalFormatting>
  <conditionalFormatting sqref="J459 J448 J450:J451">
    <cfRule type="containsText" dxfId="2464" priority="555" operator="containsText" text="ELC">
      <formula>NOT(ISERROR(SEARCH("ELC",J448)))</formula>
    </cfRule>
  </conditionalFormatting>
  <conditionalFormatting sqref="J398:J399">
    <cfRule type="containsText" dxfId="2463" priority="554" operator="containsText" text="ELC">
      <formula>NOT(ISERROR(SEARCH("ELC",J398)))</formula>
    </cfRule>
  </conditionalFormatting>
  <conditionalFormatting sqref="J407:J408">
    <cfRule type="containsText" dxfId="2462" priority="553" operator="containsText" text="ELC">
      <formula>NOT(ISERROR(SEARCH("ELC",J407)))</formula>
    </cfRule>
  </conditionalFormatting>
  <conditionalFormatting sqref="J463:J464">
    <cfRule type="containsText" dxfId="2461" priority="552" operator="containsText" text="ELC">
      <formula>NOT(ISERROR(SEARCH("ELC",J463)))</formula>
    </cfRule>
  </conditionalFormatting>
  <conditionalFormatting sqref="J472">
    <cfRule type="containsText" dxfId="2460" priority="551" operator="containsText" text="ELC">
      <formula>NOT(ISERROR(SEARCH("ELC",J472)))</formula>
    </cfRule>
  </conditionalFormatting>
  <conditionalFormatting sqref="J474 J476:J477">
    <cfRule type="containsText" dxfId="2459" priority="550" operator="containsText" text="ELC">
      <formula>NOT(ISERROR(SEARCH("ELC",J474)))</formula>
    </cfRule>
  </conditionalFormatting>
  <conditionalFormatting sqref="J487 J489:J490">
    <cfRule type="containsText" dxfId="2458" priority="549" operator="containsText" text="ELC">
      <formula>NOT(ISERROR(SEARCH("ELC",J487)))</formula>
    </cfRule>
  </conditionalFormatting>
  <conditionalFormatting sqref="J485">
    <cfRule type="containsText" dxfId="2457" priority="548" operator="containsText" text="ELC">
      <formula>NOT(ISERROR(SEARCH("ELC",J485)))</formula>
    </cfRule>
  </conditionalFormatting>
  <conditionalFormatting sqref="J498">
    <cfRule type="containsText" dxfId="2456" priority="547" operator="containsText" text="ELC">
      <formula>NOT(ISERROR(SEARCH("ELC",J498)))</formula>
    </cfRule>
  </conditionalFormatting>
  <conditionalFormatting sqref="J502:J503">
    <cfRule type="containsText" dxfId="2455" priority="546" operator="containsText" text="ELC">
      <formula>NOT(ISERROR(SEARCH("ELC",J502)))</formula>
    </cfRule>
  </conditionalFormatting>
  <conditionalFormatting sqref="J511">
    <cfRule type="containsText" dxfId="2454" priority="545" operator="containsText" text="ELC">
      <formula>NOT(ISERROR(SEARCH("ELC",J511)))</formula>
    </cfRule>
  </conditionalFormatting>
  <conditionalFormatting sqref="J515:J516">
    <cfRule type="containsText" dxfId="2453" priority="544" operator="containsText" text="ELC">
      <formula>NOT(ISERROR(SEARCH("ELC",J515)))</formula>
    </cfRule>
  </conditionalFormatting>
  <conditionalFormatting sqref="J524">
    <cfRule type="containsText" dxfId="2452" priority="543" operator="containsText" text="ELC">
      <formula>NOT(ISERROR(SEARCH("ELC",J524)))</formula>
    </cfRule>
  </conditionalFormatting>
  <conditionalFormatting sqref="J537 J526 J528:J529">
    <cfRule type="containsText" dxfId="2451" priority="542" operator="containsText" text="ELC">
      <formula>NOT(ISERROR(SEARCH("ELC",J526)))</formula>
    </cfRule>
  </conditionalFormatting>
  <conditionalFormatting sqref="J550 J539 J541:J542">
    <cfRule type="containsText" dxfId="2450" priority="541" operator="containsText" text="ELC">
      <formula>NOT(ISERROR(SEARCH("ELC",J539)))</formula>
    </cfRule>
  </conditionalFormatting>
  <conditionalFormatting sqref="J552 J554:J555">
    <cfRule type="containsText" dxfId="2449" priority="540" operator="containsText" text="ELC">
      <formula>NOT(ISERROR(SEARCH("ELC",J552)))</formula>
    </cfRule>
  </conditionalFormatting>
  <conditionalFormatting sqref="J563">
    <cfRule type="containsText" dxfId="2448" priority="539" operator="containsText" text="ELC">
      <formula>NOT(ISERROR(SEARCH("ELC",J563)))</formula>
    </cfRule>
  </conditionalFormatting>
  <conditionalFormatting sqref="J565 J567:J568">
    <cfRule type="containsText" dxfId="2447" priority="538" operator="containsText" text="ELC">
      <formula>NOT(ISERROR(SEARCH("ELC",J565)))</formula>
    </cfRule>
  </conditionalFormatting>
  <conditionalFormatting sqref="J576">
    <cfRule type="containsText" dxfId="2446" priority="537" operator="containsText" text="ELC">
      <formula>NOT(ISERROR(SEARCH("ELC",J576)))</formula>
    </cfRule>
  </conditionalFormatting>
  <conditionalFormatting sqref="J589 J580:J581">
    <cfRule type="containsText" dxfId="2445" priority="536" operator="containsText" text="ELC">
      <formula>NOT(ISERROR(SEARCH("ELC",J580)))</formula>
    </cfRule>
  </conditionalFormatting>
  <conditionalFormatting sqref="J594:J595">
    <cfRule type="containsText" dxfId="2444" priority="534" operator="containsText" text="ELC">
      <formula>NOT(ISERROR(SEARCH("ELC",J594)))</formula>
    </cfRule>
  </conditionalFormatting>
  <conditionalFormatting sqref="J607:J608">
    <cfRule type="containsText" dxfId="2443" priority="533" operator="containsText" text="ELC">
      <formula>NOT(ISERROR(SEARCH("ELC",J607)))</formula>
    </cfRule>
  </conditionalFormatting>
  <conditionalFormatting sqref="J726:J727">
    <cfRule type="containsText" dxfId="2442" priority="532" operator="containsText" text="ELC">
      <formula>NOT(ISERROR(SEARCH("ELC",J726)))</formula>
    </cfRule>
  </conditionalFormatting>
  <conditionalFormatting sqref="J603">
    <cfRule type="containsText" dxfId="2441" priority="531" operator="containsText" text="ELC">
      <formula>NOT(ISERROR(SEARCH("ELC",J603)))</formula>
    </cfRule>
  </conditionalFormatting>
  <conditionalFormatting sqref="J616">
    <cfRule type="containsText" dxfId="2440" priority="530" operator="containsText" text="ELC">
      <formula>NOT(ISERROR(SEARCH("ELC",J616)))</formula>
    </cfRule>
  </conditionalFormatting>
  <conditionalFormatting sqref="J735">
    <cfRule type="containsText" dxfId="2439" priority="529" operator="containsText" text="ELC">
      <formula>NOT(ISERROR(SEARCH("ELC",J735)))</formula>
    </cfRule>
  </conditionalFormatting>
  <conditionalFormatting sqref="J622:J623">
    <cfRule type="containsText" dxfId="2438" priority="528" operator="containsText" text="ELC">
      <formula>NOT(ISERROR(SEARCH("ELC",J622)))</formula>
    </cfRule>
  </conditionalFormatting>
  <conditionalFormatting sqref="J593">
    <cfRule type="containsText" dxfId="2437" priority="519" operator="containsText" text="CO2e">
      <formula>NOT(ISERROR(SEARCH("CO2e",J593)))</formula>
    </cfRule>
    <cfRule type="containsText" dxfId="2436" priority="520" operator="containsText" text="HFO">
      <formula>NOT(ISERROR(SEARCH("HFO",J593)))</formula>
    </cfRule>
    <cfRule type="containsText" dxfId="2435" priority="521" operator="containsText" text="LPG">
      <formula>NOT(ISERROR(SEARCH("LPG",J593)))</formula>
    </cfRule>
    <cfRule type="containsText" dxfId="2434" priority="522" operator="containsText" text="KER">
      <formula>NOT(ISERROR(SEARCH("KER",J593)))</formula>
    </cfRule>
    <cfRule type="containsText" dxfId="2433" priority="523" operator="containsText" text="DSL">
      <formula>NOT(ISERROR(SEARCH("DSL",J593)))</formula>
    </cfRule>
    <cfRule type="containsText" dxfId="2432" priority="524" operator="containsText" text="GSL">
      <formula>NOT(ISERROR(SEARCH("GSL",J593)))</formula>
    </cfRule>
    <cfRule type="containsText" dxfId="2431" priority="525" operator="containsText" text="OIL">
      <formula>NOT(ISERROR(SEARCH("OIL",J593)))</formula>
    </cfRule>
    <cfRule type="containsText" dxfId="2430" priority="526" operator="containsText" text="GAS">
      <formula>NOT(ISERROR(SEARCH("GAS",J593)))</formula>
    </cfRule>
  </conditionalFormatting>
  <conditionalFormatting sqref="J606">
    <cfRule type="containsText" dxfId="2429" priority="511" operator="containsText" text="CO2e">
      <formula>NOT(ISERROR(SEARCH("CO2e",J606)))</formula>
    </cfRule>
    <cfRule type="containsText" dxfId="2428" priority="512" operator="containsText" text="HFO">
      <formula>NOT(ISERROR(SEARCH("HFO",J606)))</formula>
    </cfRule>
    <cfRule type="containsText" dxfId="2427" priority="513" operator="containsText" text="LPG">
      <formula>NOT(ISERROR(SEARCH("LPG",J606)))</formula>
    </cfRule>
    <cfRule type="containsText" dxfId="2426" priority="514" operator="containsText" text="KER">
      <formula>NOT(ISERROR(SEARCH("KER",J606)))</formula>
    </cfRule>
    <cfRule type="containsText" dxfId="2425" priority="515" operator="containsText" text="DSL">
      <formula>NOT(ISERROR(SEARCH("DSL",J606)))</formula>
    </cfRule>
    <cfRule type="containsText" dxfId="2424" priority="516" operator="containsText" text="GSL">
      <formula>NOT(ISERROR(SEARCH("GSL",J606)))</formula>
    </cfRule>
    <cfRule type="containsText" dxfId="2423" priority="517" operator="containsText" text="OIL">
      <formula>NOT(ISERROR(SEARCH("OIL",J606)))</formula>
    </cfRule>
    <cfRule type="containsText" dxfId="2422" priority="518" operator="containsText" text="GAS">
      <formula>NOT(ISERROR(SEARCH("GAS",J606)))</formula>
    </cfRule>
  </conditionalFormatting>
  <conditionalFormatting sqref="J725">
    <cfRule type="containsText" dxfId="2421" priority="503" operator="containsText" text="CO2e">
      <formula>NOT(ISERROR(SEARCH("CO2e",J725)))</formula>
    </cfRule>
    <cfRule type="containsText" dxfId="2420" priority="504" operator="containsText" text="HFO">
      <formula>NOT(ISERROR(SEARCH("HFO",J725)))</formula>
    </cfRule>
    <cfRule type="containsText" dxfId="2419" priority="505" operator="containsText" text="LPG">
      <formula>NOT(ISERROR(SEARCH("LPG",J725)))</formula>
    </cfRule>
    <cfRule type="containsText" dxfId="2418" priority="506" operator="containsText" text="KER">
      <formula>NOT(ISERROR(SEARCH("KER",J725)))</formula>
    </cfRule>
    <cfRule type="containsText" dxfId="2417" priority="507" operator="containsText" text="DSL">
      <formula>NOT(ISERROR(SEARCH("DSL",J725)))</formula>
    </cfRule>
    <cfRule type="containsText" dxfId="2416" priority="508" operator="containsText" text="GSL">
      <formula>NOT(ISERROR(SEARCH("GSL",J725)))</formula>
    </cfRule>
    <cfRule type="containsText" dxfId="2415" priority="509" operator="containsText" text="OIL">
      <formula>NOT(ISERROR(SEARCH("OIL",J725)))</formula>
    </cfRule>
    <cfRule type="containsText" dxfId="2414" priority="510" operator="containsText" text="GAS">
      <formula>NOT(ISERROR(SEARCH("GAS",J725)))</formula>
    </cfRule>
  </conditionalFormatting>
  <conditionalFormatting sqref="J621">
    <cfRule type="containsText" dxfId="2413" priority="502" operator="containsText" text="ELC">
      <formula>NOT(ISERROR(SEARCH("ELC",J621)))</formula>
    </cfRule>
  </conditionalFormatting>
  <conditionalFormatting sqref="J621">
    <cfRule type="containsText" dxfId="2412" priority="494" operator="containsText" text="CO2e">
      <formula>NOT(ISERROR(SEARCH("CO2e",J621)))</formula>
    </cfRule>
    <cfRule type="containsText" dxfId="2411" priority="495" operator="containsText" text="HFO">
      <formula>NOT(ISERROR(SEARCH("HFO",J621)))</formula>
    </cfRule>
    <cfRule type="containsText" dxfId="2410" priority="496" operator="containsText" text="LPG">
      <formula>NOT(ISERROR(SEARCH("LPG",J621)))</formula>
    </cfRule>
    <cfRule type="containsText" dxfId="2409" priority="497" operator="containsText" text="KER">
      <formula>NOT(ISERROR(SEARCH("KER",J621)))</formula>
    </cfRule>
    <cfRule type="containsText" dxfId="2408" priority="498" operator="containsText" text="DSL">
      <formula>NOT(ISERROR(SEARCH("DSL",J621)))</formula>
    </cfRule>
    <cfRule type="containsText" dxfId="2407" priority="499" operator="containsText" text="GSL">
      <formula>NOT(ISERROR(SEARCH("GSL",J621)))</formula>
    </cfRule>
    <cfRule type="containsText" dxfId="2406" priority="500" operator="containsText" text="OIL">
      <formula>NOT(ISERROR(SEARCH("OIL",J621)))</formula>
    </cfRule>
    <cfRule type="containsText" dxfId="2405" priority="501" operator="containsText" text="GAS">
      <formula>NOT(ISERROR(SEARCH("GAS",J621)))</formula>
    </cfRule>
  </conditionalFormatting>
  <conditionalFormatting sqref="J579">
    <cfRule type="containsText" dxfId="2404" priority="486" operator="containsText" text="CO2e">
      <formula>NOT(ISERROR(SEARCH("CO2e",J579)))</formula>
    </cfRule>
    <cfRule type="containsText" dxfId="2403" priority="487" operator="containsText" text="HFO">
      <formula>NOT(ISERROR(SEARCH("HFO",J579)))</formula>
    </cfRule>
    <cfRule type="containsText" dxfId="2402" priority="488" operator="containsText" text="LPG">
      <formula>NOT(ISERROR(SEARCH("LPG",J579)))</formula>
    </cfRule>
    <cfRule type="containsText" dxfId="2401" priority="489" operator="containsText" text="KER">
      <formula>NOT(ISERROR(SEARCH("KER",J579)))</formula>
    </cfRule>
    <cfRule type="containsText" dxfId="2400" priority="490" operator="containsText" text="DSL">
      <formula>NOT(ISERROR(SEARCH("DSL",J579)))</formula>
    </cfRule>
    <cfRule type="containsText" dxfId="2399" priority="491" operator="containsText" text="GSL">
      <formula>NOT(ISERROR(SEARCH("GSL",J579)))</formula>
    </cfRule>
    <cfRule type="containsText" dxfId="2398" priority="492" operator="containsText" text="OIL">
      <formula>NOT(ISERROR(SEARCH("OIL",J579)))</formula>
    </cfRule>
    <cfRule type="containsText" dxfId="2397" priority="493" operator="containsText" text="GAS">
      <formula>NOT(ISERROR(SEARCH("GAS",J579)))</formula>
    </cfRule>
  </conditionalFormatting>
  <conditionalFormatting sqref="J566">
    <cfRule type="containsText" dxfId="2396" priority="485" operator="containsText" text="ELC">
      <formula>NOT(ISERROR(SEARCH("ELC",J566)))</formula>
    </cfRule>
  </conditionalFormatting>
  <conditionalFormatting sqref="J566">
    <cfRule type="containsText" dxfId="2395" priority="477" operator="containsText" text="CO2e">
      <formula>NOT(ISERROR(SEARCH("CO2e",J566)))</formula>
    </cfRule>
    <cfRule type="containsText" dxfId="2394" priority="478" operator="containsText" text="HFO">
      <formula>NOT(ISERROR(SEARCH("HFO",J566)))</formula>
    </cfRule>
    <cfRule type="containsText" dxfId="2393" priority="479" operator="containsText" text="LPG">
      <formula>NOT(ISERROR(SEARCH("LPG",J566)))</formula>
    </cfRule>
    <cfRule type="containsText" dxfId="2392" priority="480" operator="containsText" text="KER">
      <formula>NOT(ISERROR(SEARCH("KER",J566)))</formula>
    </cfRule>
    <cfRule type="containsText" dxfId="2391" priority="481" operator="containsText" text="DSL">
      <formula>NOT(ISERROR(SEARCH("DSL",J566)))</formula>
    </cfRule>
    <cfRule type="containsText" dxfId="2390" priority="482" operator="containsText" text="GSL">
      <formula>NOT(ISERROR(SEARCH("GSL",J566)))</formula>
    </cfRule>
    <cfRule type="containsText" dxfId="2389" priority="483" operator="containsText" text="OIL">
      <formula>NOT(ISERROR(SEARCH("OIL",J566)))</formula>
    </cfRule>
    <cfRule type="containsText" dxfId="2388" priority="484" operator="containsText" text="GAS">
      <formula>NOT(ISERROR(SEARCH("GAS",J566)))</formula>
    </cfRule>
  </conditionalFormatting>
  <conditionalFormatting sqref="J553">
    <cfRule type="containsText" dxfId="2387" priority="476" operator="containsText" text="ELC">
      <formula>NOT(ISERROR(SEARCH("ELC",J553)))</formula>
    </cfRule>
  </conditionalFormatting>
  <conditionalFormatting sqref="J553">
    <cfRule type="containsText" dxfId="2386" priority="468" operator="containsText" text="CO2e">
      <formula>NOT(ISERROR(SEARCH("CO2e",J553)))</formula>
    </cfRule>
    <cfRule type="containsText" dxfId="2385" priority="469" operator="containsText" text="HFO">
      <formula>NOT(ISERROR(SEARCH("HFO",J553)))</formula>
    </cfRule>
    <cfRule type="containsText" dxfId="2384" priority="470" operator="containsText" text="LPG">
      <formula>NOT(ISERROR(SEARCH("LPG",J553)))</formula>
    </cfRule>
    <cfRule type="containsText" dxfId="2383" priority="471" operator="containsText" text="KER">
      <formula>NOT(ISERROR(SEARCH("KER",J553)))</formula>
    </cfRule>
    <cfRule type="containsText" dxfId="2382" priority="472" operator="containsText" text="DSL">
      <formula>NOT(ISERROR(SEARCH("DSL",J553)))</formula>
    </cfRule>
    <cfRule type="containsText" dxfId="2381" priority="473" operator="containsText" text="GSL">
      <formula>NOT(ISERROR(SEARCH("GSL",J553)))</formula>
    </cfRule>
    <cfRule type="containsText" dxfId="2380" priority="474" operator="containsText" text="OIL">
      <formula>NOT(ISERROR(SEARCH("OIL",J553)))</formula>
    </cfRule>
    <cfRule type="containsText" dxfId="2379" priority="475" operator="containsText" text="GAS">
      <formula>NOT(ISERROR(SEARCH("GAS",J553)))</formula>
    </cfRule>
  </conditionalFormatting>
  <conditionalFormatting sqref="J540">
    <cfRule type="containsText" dxfId="2378" priority="467" operator="containsText" text="ELC">
      <formula>NOT(ISERROR(SEARCH("ELC",J540)))</formula>
    </cfRule>
  </conditionalFormatting>
  <conditionalFormatting sqref="J540">
    <cfRule type="containsText" dxfId="2377" priority="459" operator="containsText" text="CO2e">
      <formula>NOT(ISERROR(SEARCH("CO2e",J540)))</formula>
    </cfRule>
    <cfRule type="containsText" dxfId="2376" priority="460" operator="containsText" text="HFO">
      <formula>NOT(ISERROR(SEARCH("HFO",J540)))</formula>
    </cfRule>
    <cfRule type="containsText" dxfId="2375" priority="461" operator="containsText" text="LPG">
      <formula>NOT(ISERROR(SEARCH("LPG",J540)))</formula>
    </cfRule>
    <cfRule type="containsText" dxfId="2374" priority="462" operator="containsText" text="KER">
      <formula>NOT(ISERROR(SEARCH("KER",J540)))</formula>
    </cfRule>
    <cfRule type="containsText" dxfId="2373" priority="463" operator="containsText" text="DSL">
      <formula>NOT(ISERROR(SEARCH("DSL",J540)))</formula>
    </cfRule>
    <cfRule type="containsText" dxfId="2372" priority="464" operator="containsText" text="GSL">
      <formula>NOT(ISERROR(SEARCH("GSL",J540)))</formula>
    </cfRule>
    <cfRule type="containsText" dxfId="2371" priority="465" operator="containsText" text="OIL">
      <formula>NOT(ISERROR(SEARCH("OIL",J540)))</formula>
    </cfRule>
    <cfRule type="containsText" dxfId="2370" priority="466" operator="containsText" text="GAS">
      <formula>NOT(ISERROR(SEARCH("GAS",J540)))</formula>
    </cfRule>
  </conditionalFormatting>
  <conditionalFormatting sqref="J527">
    <cfRule type="containsText" dxfId="2369" priority="458" operator="containsText" text="ELC">
      <formula>NOT(ISERROR(SEARCH("ELC",J527)))</formula>
    </cfRule>
  </conditionalFormatting>
  <conditionalFormatting sqref="J527">
    <cfRule type="containsText" dxfId="2368" priority="450" operator="containsText" text="CO2e">
      <formula>NOT(ISERROR(SEARCH("CO2e",J527)))</formula>
    </cfRule>
    <cfRule type="containsText" dxfId="2367" priority="451" operator="containsText" text="HFO">
      <formula>NOT(ISERROR(SEARCH("HFO",J527)))</formula>
    </cfRule>
    <cfRule type="containsText" dxfId="2366" priority="452" operator="containsText" text="LPG">
      <formula>NOT(ISERROR(SEARCH("LPG",J527)))</formula>
    </cfRule>
    <cfRule type="containsText" dxfId="2365" priority="453" operator="containsText" text="KER">
      <formula>NOT(ISERROR(SEARCH("KER",J527)))</formula>
    </cfRule>
    <cfRule type="containsText" dxfId="2364" priority="454" operator="containsText" text="DSL">
      <formula>NOT(ISERROR(SEARCH("DSL",J527)))</formula>
    </cfRule>
    <cfRule type="containsText" dxfId="2363" priority="455" operator="containsText" text="GSL">
      <formula>NOT(ISERROR(SEARCH("GSL",J527)))</formula>
    </cfRule>
    <cfRule type="containsText" dxfId="2362" priority="456" operator="containsText" text="OIL">
      <formula>NOT(ISERROR(SEARCH("OIL",J527)))</formula>
    </cfRule>
    <cfRule type="containsText" dxfId="2361" priority="457" operator="containsText" text="GAS">
      <formula>NOT(ISERROR(SEARCH("GAS",J527)))</formula>
    </cfRule>
  </conditionalFormatting>
  <conditionalFormatting sqref="J514">
    <cfRule type="containsText" dxfId="2360" priority="442" operator="containsText" text="CO2e">
      <formula>NOT(ISERROR(SEARCH("CO2e",J514)))</formula>
    </cfRule>
    <cfRule type="containsText" dxfId="2359" priority="443" operator="containsText" text="HFO">
      <formula>NOT(ISERROR(SEARCH("HFO",J514)))</formula>
    </cfRule>
    <cfRule type="containsText" dxfId="2358" priority="444" operator="containsText" text="LPG">
      <formula>NOT(ISERROR(SEARCH("LPG",J514)))</formula>
    </cfRule>
    <cfRule type="containsText" dxfId="2357" priority="445" operator="containsText" text="KER">
      <formula>NOT(ISERROR(SEARCH("KER",J514)))</formula>
    </cfRule>
    <cfRule type="containsText" dxfId="2356" priority="446" operator="containsText" text="DSL">
      <formula>NOT(ISERROR(SEARCH("DSL",J514)))</formula>
    </cfRule>
    <cfRule type="containsText" dxfId="2355" priority="447" operator="containsText" text="GSL">
      <formula>NOT(ISERROR(SEARCH("GSL",J514)))</formula>
    </cfRule>
    <cfRule type="containsText" dxfId="2354" priority="448" operator="containsText" text="OIL">
      <formula>NOT(ISERROR(SEARCH("OIL",J514)))</formula>
    </cfRule>
    <cfRule type="containsText" dxfId="2353" priority="449" operator="containsText" text="GAS">
      <formula>NOT(ISERROR(SEARCH("GAS",J514)))</formula>
    </cfRule>
  </conditionalFormatting>
  <conditionalFormatting sqref="J501">
    <cfRule type="containsText" dxfId="2352" priority="434" operator="containsText" text="CO2e">
      <formula>NOT(ISERROR(SEARCH("CO2e",J501)))</formula>
    </cfRule>
    <cfRule type="containsText" dxfId="2351" priority="435" operator="containsText" text="HFO">
      <formula>NOT(ISERROR(SEARCH("HFO",J501)))</formula>
    </cfRule>
    <cfRule type="containsText" dxfId="2350" priority="436" operator="containsText" text="LPG">
      <formula>NOT(ISERROR(SEARCH("LPG",J501)))</formula>
    </cfRule>
    <cfRule type="containsText" dxfId="2349" priority="437" operator="containsText" text="KER">
      <formula>NOT(ISERROR(SEARCH("KER",J501)))</formula>
    </cfRule>
    <cfRule type="containsText" dxfId="2348" priority="438" operator="containsText" text="DSL">
      <formula>NOT(ISERROR(SEARCH("DSL",J501)))</formula>
    </cfRule>
    <cfRule type="containsText" dxfId="2347" priority="439" operator="containsText" text="GSL">
      <formula>NOT(ISERROR(SEARCH("GSL",J501)))</formula>
    </cfRule>
    <cfRule type="containsText" dxfId="2346" priority="440" operator="containsText" text="OIL">
      <formula>NOT(ISERROR(SEARCH("OIL",J501)))</formula>
    </cfRule>
    <cfRule type="containsText" dxfId="2345" priority="441" operator="containsText" text="GAS">
      <formula>NOT(ISERROR(SEARCH("GAS",J501)))</formula>
    </cfRule>
  </conditionalFormatting>
  <conditionalFormatting sqref="J488">
    <cfRule type="containsText" dxfId="2344" priority="433" operator="containsText" text="ELC">
      <formula>NOT(ISERROR(SEARCH("ELC",J488)))</formula>
    </cfRule>
  </conditionalFormatting>
  <conditionalFormatting sqref="J488">
    <cfRule type="containsText" dxfId="2343" priority="425" operator="containsText" text="CO2e">
      <formula>NOT(ISERROR(SEARCH("CO2e",J488)))</formula>
    </cfRule>
    <cfRule type="containsText" dxfId="2342" priority="426" operator="containsText" text="HFO">
      <formula>NOT(ISERROR(SEARCH("HFO",J488)))</formula>
    </cfRule>
    <cfRule type="containsText" dxfId="2341" priority="427" operator="containsText" text="LPG">
      <formula>NOT(ISERROR(SEARCH("LPG",J488)))</formula>
    </cfRule>
    <cfRule type="containsText" dxfId="2340" priority="428" operator="containsText" text="KER">
      <formula>NOT(ISERROR(SEARCH("KER",J488)))</formula>
    </cfRule>
    <cfRule type="containsText" dxfId="2339" priority="429" operator="containsText" text="DSL">
      <formula>NOT(ISERROR(SEARCH("DSL",J488)))</formula>
    </cfRule>
    <cfRule type="containsText" dxfId="2338" priority="430" operator="containsText" text="GSL">
      <formula>NOT(ISERROR(SEARCH("GSL",J488)))</formula>
    </cfRule>
    <cfRule type="containsText" dxfId="2337" priority="431" operator="containsText" text="OIL">
      <formula>NOT(ISERROR(SEARCH("OIL",J488)))</formula>
    </cfRule>
    <cfRule type="containsText" dxfId="2336" priority="432" operator="containsText" text="GAS">
      <formula>NOT(ISERROR(SEARCH("GAS",J488)))</formula>
    </cfRule>
  </conditionalFormatting>
  <conditionalFormatting sqref="J475">
    <cfRule type="containsText" dxfId="2335" priority="424" operator="containsText" text="ELC">
      <formula>NOT(ISERROR(SEARCH("ELC",J475)))</formula>
    </cfRule>
  </conditionalFormatting>
  <conditionalFormatting sqref="J475">
    <cfRule type="containsText" dxfId="2334" priority="416" operator="containsText" text="CO2e">
      <formula>NOT(ISERROR(SEARCH("CO2e",J475)))</formula>
    </cfRule>
    <cfRule type="containsText" dxfId="2333" priority="417" operator="containsText" text="HFO">
      <formula>NOT(ISERROR(SEARCH("HFO",J475)))</formula>
    </cfRule>
    <cfRule type="containsText" dxfId="2332" priority="418" operator="containsText" text="LPG">
      <formula>NOT(ISERROR(SEARCH("LPG",J475)))</formula>
    </cfRule>
    <cfRule type="containsText" dxfId="2331" priority="419" operator="containsText" text="KER">
      <formula>NOT(ISERROR(SEARCH("KER",J475)))</formula>
    </cfRule>
    <cfRule type="containsText" dxfId="2330" priority="420" operator="containsText" text="DSL">
      <formula>NOT(ISERROR(SEARCH("DSL",J475)))</formula>
    </cfRule>
    <cfRule type="containsText" dxfId="2329" priority="421" operator="containsText" text="GSL">
      <formula>NOT(ISERROR(SEARCH("GSL",J475)))</formula>
    </cfRule>
    <cfRule type="containsText" dxfId="2328" priority="422" operator="containsText" text="OIL">
      <formula>NOT(ISERROR(SEARCH("OIL",J475)))</formula>
    </cfRule>
    <cfRule type="containsText" dxfId="2327" priority="423" operator="containsText" text="GAS">
      <formula>NOT(ISERROR(SEARCH("GAS",J475)))</formula>
    </cfRule>
  </conditionalFormatting>
  <conditionalFormatting sqref="J462">
    <cfRule type="containsText" dxfId="2326" priority="408" operator="containsText" text="CO2e">
      <formula>NOT(ISERROR(SEARCH("CO2e",J462)))</formula>
    </cfRule>
    <cfRule type="containsText" dxfId="2325" priority="409" operator="containsText" text="HFO">
      <formula>NOT(ISERROR(SEARCH("HFO",J462)))</formula>
    </cfRule>
    <cfRule type="containsText" dxfId="2324" priority="410" operator="containsText" text="LPG">
      <formula>NOT(ISERROR(SEARCH("LPG",J462)))</formula>
    </cfRule>
    <cfRule type="containsText" dxfId="2323" priority="411" operator="containsText" text="KER">
      <formula>NOT(ISERROR(SEARCH("KER",J462)))</formula>
    </cfRule>
    <cfRule type="containsText" dxfId="2322" priority="412" operator="containsText" text="DSL">
      <formula>NOT(ISERROR(SEARCH("DSL",J462)))</formula>
    </cfRule>
    <cfRule type="containsText" dxfId="2321" priority="413" operator="containsText" text="GSL">
      <formula>NOT(ISERROR(SEARCH("GSL",J462)))</formula>
    </cfRule>
    <cfRule type="containsText" dxfId="2320" priority="414" operator="containsText" text="OIL">
      <formula>NOT(ISERROR(SEARCH("OIL",J462)))</formula>
    </cfRule>
    <cfRule type="containsText" dxfId="2319" priority="415" operator="containsText" text="GAS">
      <formula>NOT(ISERROR(SEARCH("GAS",J462)))</formula>
    </cfRule>
  </conditionalFormatting>
  <conditionalFormatting sqref="J449">
    <cfRule type="containsText" dxfId="2318" priority="407" operator="containsText" text="ELC">
      <formula>NOT(ISERROR(SEARCH("ELC",J449)))</formula>
    </cfRule>
  </conditionalFormatting>
  <conditionalFormatting sqref="J449">
    <cfRule type="containsText" dxfId="2317" priority="399" operator="containsText" text="CO2e">
      <formula>NOT(ISERROR(SEARCH("CO2e",J449)))</formula>
    </cfRule>
    <cfRule type="containsText" dxfId="2316" priority="400" operator="containsText" text="HFO">
      <formula>NOT(ISERROR(SEARCH("HFO",J449)))</formula>
    </cfRule>
    <cfRule type="containsText" dxfId="2315" priority="401" operator="containsText" text="LPG">
      <formula>NOT(ISERROR(SEARCH("LPG",J449)))</formula>
    </cfRule>
    <cfRule type="containsText" dxfId="2314" priority="402" operator="containsText" text="KER">
      <formula>NOT(ISERROR(SEARCH("KER",J449)))</formula>
    </cfRule>
    <cfRule type="containsText" dxfId="2313" priority="403" operator="containsText" text="DSL">
      <formula>NOT(ISERROR(SEARCH("DSL",J449)))</formula>
    </cfRule>
    <cfRule type="containsText" dxfId="2312" priority="404" operator="containsText" text="GSL">
      <formula>NOT(ISERROR(SEARCH("GSL",J449)))</formula>
    </cfRule>
    <cfRule type="containsText" dxfId="2311" priority="405" operator="containsText" text="OIL">
      <formula>NOT(ISERROR(SEARCH("OIL",J449)))</formula>
    </cfRule>
    <cfRule type="containsText" dxfId="2310" priority="406" operator="containsText" text="GAS">
      <formula>NOT(ISERROR(SEARCH("GAS",J449)))</formula>
    </cfRule>
  </conditionalFormatting>
  <conditionalFormatting sqref="J436">
    <cfRule type="containsText" dxfId="2309" priority="398" operator="containsText" text="ELC">
      <formula>NOT(ISERROR(SEARCH("ELC",J436)))</formula>
    </cfRule>
  </conditionalFormatting>
  <conditionalFormatting sqref="J436">
    <cfRule type="containsText" dxfId="2308" priority="390" operator="containsText" text="CO2e">
      <formula>NOT(ISERROR(SEARCH("CO2e",J436)))</formula>
    </cfRule>
    <cfRule type="containsText" dxfId="2307" priority="391" operator="containsText" text="HFO">
      <formula>NOT(ISERROR(SEARCH("HFO",J436)))</formula>
    </cfRule>
    <cfRule type="containsText" dxfId="2306" priority="392" operator="containsText" text="LPG">
      <formula>NOT(ISERROR(SEARCH("LPG",J436)))</formula>
    </cfRule>
    <cfRule type="containsText" dxfId="2305" priority="393" operator="containsText" text="KER">
      <formula>NOT(ISERROR(SEARCH("KER",J436)))</formula>
    </cfRule>
    <cfRule type="containsText" dxfId="2304" priority="394" operator="containsText" text="DSL">
      <formula>NOT(ISERROR(SEARCH("DSL",J436)))</formula>
    </cfRule>
    <cfRule type="containsText" dxfId="2303" priority="395" operator="containsText" text="GSL">
      <formula>NOT(ISERROR(SEARCH("GSL",J436)))</formula>
    </cfRule>
    <cfRule type="containsText" dxfId="2302" priority="396" operator="containsText" text="OIL">
      <formula>NOT(ISERROR(SEARCH("OIL",J436)))</formula>
    </cfRule>
    <cfRule type="containsText" dxfId="2301" priority="397" operator="containsText" text="GAS">
      <formula>NOT(ISERROR(SEARCH("GAS",J436)))</formula>
    </cfRule>
  </conditionalFormatting>
  <conditionalFormatting sqref="J423">
    <cfRule type="containsText" dxfId="2300" priority="389" operator="containsText" text="ELC">
      <formula>NOT(ISERROR(SEARCH("ELC",J423)))</formula>
    </cfRule>
  </conditionalFormatting>
  <conditionalFormatting sqref="J423">
    <cfRule type="containsText" dxfId="2299" priority="381" operator="containsText" text="CO2e">
      <formula>NOT(ISERROR(SEARCH("CO2e",J423)))</formula>
    </cfRule>
    <cfRule type="containsText" dxfId="2298" priority="382" operator="containsText" text="HFO">
      <formula>NOT(ISERROR(SEARCH("HFO",J423)))</formula>
    </cfRule>
    <cfRule type="containsText" dxfId="2297" priority="383" operator="containsText" text="LPG">
      <formula>NOT(ISERROR(SEARCH("LPG",J423)))</formula>
    </cfRule>
    <cfRule type="containsText" dxfId="2296" priority="384" operator="containsText" text="KER">
      <formula>NOT(ISERROR(SEARCH("KER",J423)))</formula>
    </cfRule>
    <cfRule type="containsText" dxfId="2295" priority="385" operator="containsText" text="DSL">
      <formula>NOT(ISERROR(SEARCH("DSL",J423)))</formula>
    </cfRule>
    <cfRule type="containsText" dxfId="2294" priority="386" operator="containsText" text="GSL">
      <formula>NOT(ISERROR(SEARCH("GSL",J423)))</formula>
    </cfRule>
    <cfRule type="containsText" dxfId="2293" priority="387" operator="containsText" text="OIL">
      <formula>NOT(ISERROR(SEARCH("OIL",J423)))</formula>
    </cfRule>
    <cfRule type="containsText" dxfId="2292" priority="388" operator="containsText" text="GAS">
      <formula>NOT(ISERROR(SEARCH("GAS",J423)))</formula>
    </cfRule>
  </conditionalFormatting>
  <conditionalFormatting sqref="J410">
    <cfRule type="containsText" dxfId="2291" priority="373" operator="containsText" text="CO2e">
      <formula>NOT(ISERROR(SEARCH("CO2e",J410)))</formula>
    </cfRule>
    <cfRule type="containsText" dxfId="2290" priority="374" operator="containsText" text="HFO">
      <formula>NOT(ISERROR(SEARCH("HFO",J410)))</formula>
    </cfRule>
    <cfRule type="containsText" dxfId="2289" priority="375" operator="containsText" text="LPG">
      <formula>NOT(ISERROR(SEARCH("LPG",J410)))</formula>
    </cfRule>
    <cfRule type="containsText" dxfId="2288" priority="376" operator="containsText" text="KER">
      <formula>NOT(ISERROR(SEARCH("KER",J410)))</formula>
    </cfRule>
    <cfRule type="containsText" dxfId="2287" priority="377" operator="containsText" text="DSL">
      <formula>NOT(ISERROR(SEARCH("DSL",J410)))</formula>
    </cfRule>
    <cfRule type="containsText" dxfId="2286" priority="378" operator="containsText" text="GSL">
      <formula>NOT(ISERROR(SEARCH("GSL",J410)))</formula>
    </cfRule>
    <cfRule type="containsText" dxfId="2285" priority="379" operator="containsText" text="OIL">
      <formula>NOT(ISERROR(SEARCH("OIL",J410)))</formula>
    </cfRule>
    <cfRule type="containsText" dxfId="2284" priority="380" operator="containsText" text="GAS">
      <formula>NOT(ISERROR(SEARCH("GAS",J410)))</formula>
    </cfRule>
  </conditionalFormatting>
  <conditionalFormatting sqref="J397">
    <cfRule type="containsText" dxfId="2283" priority="365" operator="containsText" text="CO2e">
      <formula>NOT(ISERROR(SEARCH("CO2e",J397)))</formula>
    </cfRule>
    <cfRule type="containsText" dxfId="2282" priority="366" operator="containsText" text="HFO">
      <formula>NOT(ISERROR(SEARCH("HFO",J397)))</formula>
    </cfRule>
    <cfRule type="containsText" dxfId="2281" priority="367" operator="containsText" text="LPG">
      <formula>NOT(ISERROR(SEARCH("LPG",J397)))</formula>
    </cfRule>
    <cfRule type="containsText" dxfId="2280" priority="368" operator="containsText" text="KER">
      <formula>NOT(ISERROR(SEARCH("KER",J397)))</formula>
    </cfRule>
    <cfRule type="containsText" dxfId="2279" priority="369" operator="containsText" text="DSL">
      <formula>NOT(ISERROR(SEARCH("DSL",J397)))</formula>
    </cfRule>
    <cfRule type="containsText" dxfId="2278" priority="370" operator="containsText" text="GSL">
      <formula>NOT(ISERROR(SEARCH("GSL",J397)))</formula>
    </cfRule>
    <cfRule type="containsText" dxfId="2277" priority="371" operator="containsText" text="OIL">
      <formula>NOT(ISERROR(SEARCH("OIL",J397)))</formula>
    </cfRule>
    <cfRule type="containsText" dxfId="2276" priority="372" operator="containsText" text="GAS">
      <formula>NOT(ISERROR(SEARCH("GAS",J397)))</formula>
    </cfRule>
  </conditionalFormatting>
  <conditionalFormatting sqref="J384">
    <cfRule type="containsText" dxfId="2275" priority="364" operator="containsText" text="ELC">
      <formula>NOT(ISERROR(SEARCH("ELC",J384)))</formula>
    </cfRule>
  </conditionalFormatting>
  <conditionalFormatting sqref="J384">
    <cfRule type="containsText" dxfId="2274" priority="356" operator="containsText" text="CO2e">
      <formula>NOT(ISERROR(SEARCH("CO2e",J384)))</formula>
    </cfRule>
    <cfRule type="containsText" dxfId="2273" priority="357" operator="containsText" text="HFO">
      <formula>NOT(ISERROR(SEARCH("HFO",J384)))</formula>
    </cfRule>
    <cfRule type="containsText" dxfId="2272" priority="358" operator="containsText" text="LPG">
      <formula>NOT(ISERROR(SEARCH("LPG",J384)))</formula>
    </cfRule>
    <cfRule type="containsText" dxfId="2271" priority="359" operator="containsText" text="KER">
      <formula>NOT(ISERROR(SEARCH("KER",J384)))</formula>
    </cfRule>
    <cfRule type="containsText" dxfId="2270" priority="360" operator="containsText" text="DSL">
      <formula>NOT(ISERROR(SEARCH("DSL",J384)))</formula>
    </cfRule>
    <cfRule type="containsText" dxfId="2269" priority="361" operator="containsText" text="GSL">
      <formula>NOT(ISERROR(SEARCH("GSL",J384)))</formula>
    </cfRule>
    <cfRule type="containsText" dxfId="2268" priority="362" operator="containsText" text="OIL">
      <formula>NOT(ISERROR(SEARCH("OIL",J384)))</formula>
    </cfRule>
    <cfRule type="containsText" dxfId="2267" priority="363" operator="containsText" text="GAS">
      <formula>NOT(ISERROR(SEARCH("GAS",J384)))</formula>
    </cfRule>
  </conditionalFormatting>
  <conditionalFormatting sqref="J368">
    <cfRule type="containsText" dxfId="2266" priority="355" operator="containsText" text="ELC">
      <formula>NOT(ISERROR(SEARCH("ELC",J368)))</formula>
    </cfRule>
  </conditionalFormatting>
  <conditionalFormatting sqref="J368">
    <cfRule type="containsText" dxfId="2265" priority="347" operator="containsText" text="CO2e">
      <formula>NOT(ISERROR(SEARCH("CO2e",J368)))</formula>
    </cfRule>
    <cfRule type="containsText" dxfId="2264" priority="348" operator="containsText" text="HFO">
      <formula>NOT(ISERROR(SEARCH("HFO",J368)))</formula>
    </cfRule>
    <cfRule type="containsText" dxfId="2263" priority="349" operator="containsText" text="LPG">
      <formula>NOT(ISERROR(SEARCH("LPG",J368)))</formula>
    </cfRule>
    <cfRule type="containsText" dxfId="2262" priority="350" operator="containsText" text="KER">
      <formula>NOT(ISERROR(SEARCH("KER",J368)))</formula>
    </cfRule>
    <cfRule type="containsText" dxfId="2261" priority="351" operator="containsText" text="DSL">
      <formula>NOT(ISERROR(SEARCH("DSL",J368)))</formula>
    </cfRule>
    <cfRule type="containsText" dxfId="2260" priority="352" operator="containsText" text="GSL">
      <formula>NOT(ISERROR(SEARCH("GSL",J368)))</formula>
    </cfRule>
    <cfRule type="containsText" dxfId="2259" priority="353" operator="containsText" text="OIL">
      <formula>NOT(ISERROR(SEARCH("OIL",J368)))</formula>
    </cfRule>
    <cfRule type="containsText" dxfId="2258" priority="354" operator="containsText" text="GAS">
      <formula>NOT(ISERROR(SEARCH("GAS",J368)))</formula>
    </cfRule>
  </conditionalFormatting>
  <conditionalFormatting sqref="J355">
    <cfRule type="containsText" dxfId="2257" priority="346" operator="containsText" text="ELC">
      <formula>NOT(ISERROR(SEARCH("ELC",J355)))</formula>
    </cfRule>
  </conditionalFormatting>
  <conditionalFormatting sqref="J355">
    <cfRule type="containsText" dxfId="2256" priority="338" operator="containsText" text="CO2e">
      <formula>NOT(ISERROR(SEARCH("CO2e",J355)))</formula>
    </cfRule>
    <cfRule type="containsText" dxfId="2255" priority="339" operator="containsText" text="HFO">
      <formula>NOT(ISERROR(SEARCH("HFO",J355)))</formula>
    </cfRule>
    <cfRule type="containsText" dxfId="2254" priority="340" operator="containsText" text="LPG">
      <formula>NOT(ISERROR(SEARCH("LPG",J355)))</formula>
    </cfRule>
    <cfRule type="containsText" dxfId="2253" priority="341" operator="containsText" text="KER">
      <formula>NOT(ISERROR(SEARCH("KER",J355)))</formula>
    </cfRule>
    <cfRule type="containsText" dxfId="2252" priority="342" operator="containsText" text="DSL">
      <formula>NOT(ISERROR(SEARCH("DSL",J355)))</formula>
    </cfRule>
    <cfRule type="containsText" dxfId="2251" priority="343" operator="containsText" text="GSL">
      <formula>NOT(ISERROR(SEARCH("GSL",J355)))</formula>
    </cfRule>
    <cfRule type="containsText" dxfId="2250" priority="344" operator="containsText" text="OIL">
      <formula>NOT(ISERROR(SEARCH("OIL",J355)))</formula>
    </cfRule>
    <cfRule type="containsText" dxfId="2249" priority="345" operator="containsText" text="GAS">
      <formula>NOT(ISERROR(SEARCH("GAS",J355)))</formula>
    </cfRule>
  </conditionalFormatting>
  <conditionalFormatting sqref="J342">
    <cfRule type="containsText" dxfId="2248" priority="337" operator="containsText" text="ELC">
      <formula>NOT(ISERROR(SEARCH("ELC",J342)))</formula>
    </cfRule>
  </conditionalFormatting>
  <conditionalFormatting sqref="J342">
    <cfRule type="containsText" dxfId="2247" priority="329" operator="containsText" text="CO2e">
      <formula>NOT(ISERROR(SEARCH("CO2e",J342)))</formula>
    </cfRule>
    <cfRule type="containsText" dxfId="2246" priority="330" operator="containsText" text="HFO">
      <formula>NOT(ISERROR(SEARCH("HFO",J342)))</formula>
    </cfRule>
    <cfRule type="containsText" dxfId="2245" priority="331" operator="containsText" text="LPG">
      <formula>NOT(ISERROR(SEARCH("LPG",J342)))</formula>
    </cfRule>
    <cfRule type="containsText" dxfId="2244" priority="332" operator="containsText" text="KER">
      <formula>NOT(ISERROR(SEARCH("KER",J342)))</formula>
    </cfRule>
    <cfRule type="containsText" dxfId="2243" priority="333" operator="containsText" text="DSL">
      <formula>NOT(ISERROR(SEARCH("DSL",J342)))</formula>
    </cfRule>
    <cfRule type="containsText" dxfId="2242" priority="334" operator="containsText" text="GSL">
      <formula>NOT(ISERROR(SEARCH("GSL",J342)))</formula>
    </cfRule>
    <cfRule type="containsText" dxfId="2241" priority="335" operator="containsText" text="OIL">
      <formula>NOT(ISERROR(SEARCH("OIL",J342)))</formula>
    </cfRule>
    <cfRule type="containsText" dxfId="2240" priority="336" operator="containsText" text="GAS">
      <formula>NOT(ISERROR(SEARCH("GAS",J342)))</formula>
    </cfRule>
  </conditionalFormatting>
  <conditionalFormatting sqref="J329">
    <cfRule type="containsText" dxfId="2239" priority="328" operator="containsText" text="ELC">
      <formula>NOT(ISERROR(SEARCH("ELC",J329)))</formula>
    </cfRule>
  </conditionalFormatting>
  <conditionalFormatting sqref="J329">
    <cfRule type="containsText" dxfId="2238" priority="320" operator="containsText" text="CO2e">
      <formula>NOT(ISERROR(SEARCH("CO2e",J329)))</formula>
    </cfRule>
    <cfRule type="containsText" dxfId="2237" priority="321" operator="containsText" text="HFO">
      <formula>NOT(ISERROR(SEARCH("HFO",J329)))</formula>
    </cfRule>
    <cfRule type="containsText" dxfId="2236" priority="322" operator="containsText" text="LPG">
      <formula>NOT(ISERROR(SEARCH("LPG",J329)))</formula>
    </cfRule>
    <cfRule type="containsText" dxfId="2235" priority="323" operator="containsText" text="KER">
      <formula>NOT(ISERROR(SEARCH("KER",J329)))</formula>
    </cfRule>
    <cfRule type="containsText" dxfId="2234" priority="324" operator="containsText" text="DSL">
      <formula>NOT(ISERROR(SEARCH("DSL",J329)))</formula>
    </cfRule>
    <cfRule type="containsText" dxfId="2233" priority="325" operator="containsText" text="GSL">
      <formula>NOT(ISERROR(SEARCH("GSL",J329)))</formula>
    </cfRule>
    <cfRule type="containsText" dxfId="2232" priority="326" operator="containsText" text="OIL">
      <formula>NOT(ISERROR(SEARCH("OIL",J329)))</formula>
    </cfRule>
    <cfRule type="containsText" dxfId="2231" priority="327" operator="containsText" text="GAS">
      <formula>NOT(ISERROR(SEARCH("GAS",J329)))</formula>
    </cfRule>
  </conditionalFormatting>
  <conditionalFormatting sqref="J316">
    <cfRule type="containsText" dxfId="2230" priority="312" operator="containsText" text="CO2e">
      <formula>NOT(ISERROR(SEARCH("CO2e",J316)))</formula>
    </cfRule>
    <cfRule type="containsText" dxfId="2229" priority="313" operator="containsText" text="HFO">
      <formula>NOT(ISERROR(SEARCH("HFO",J316)))</formula>
    </cfRule>
    <cfRule type="containsText" dxfId="2228" priority="314" operator="containsText" text="LPG">
      <formula>NOT(ISERROR(SEARCH("LPG",J316)))</formula>
    </cfRule>
    <cfRule type="containsText" dxfId="2227" priority="315" operator="containsText" text="KER">
      <formula>NOT(ISERROR(SEARCH("KER",J316)))</formula>
    </cfRule>
    <cfRule type="containsText" dxfId="2226" priority="316" operator="containsText" text="DSL">
      <formula>NOT(ISERROR(SEARCH("DSL",J316)))</formula>
    </cfRule>
    <cfRule type="containsText" dxfId="2225" priority="317" operator="containsText" text="GSL">
      <formula>NOT(ISERROR(SEARCH("GSL",J316)))</formula>
    </cfRule>
    <cfRule type="containsText" dxfId="2224" priority="318" operator="containsText" text="OIL">
      <formula>NOT(ISERROR(SEARCH("OIL",J316)))</formula>
    </cfRule>
    <cfRule type="containsText" dxfId="2223" priority="319" operator="containsText" text="GAS">
      <formula>NOT(ISERROR(SEARCH("GAS",J316)))</formula>
    </cfRule>
  </conditionalFormatting>
  <conditionalFormatting sqref="J303">
    <cfRule type="containsText" dxfId="2222" priority="304" operator="containsText" text="CO2e">
      <formula>NOT(ISERROR(SEARCH("CO2e",J303)))</formula>
    </cfRule>
    <cfRule type="containsText" dxfId="2221" priority="305" operator="containsText" text="HFO">
      <formula>NOT(ISERROR(SEARCH("HFO",J303)))</formula>
    </cfRule>
    <cfRule type="containsText" dxfId="2220" priority="306" operator="containsText" text="LPG">
      <formula>NOT(ISERROR(SEARCH("LPG",J303)))</formula>
    </cfRule>
    <cfRule type="containsText" dxfId="2219" priority="307" operator="containsText" text="KER">
      <formula>NOT(ISERROR(SEARCH("KER",J303)))</formula>
    </cfRule>
    <cfRule type="containsText" dxfId="2218" priority="308" operator="containsText" text="DSL">
      <formula>NOT(ISERROR(SEARCH("DSL",J303)))</formula>
    </cfRule>
    <cfRule type="containsText" dxfId="2217" priority="309" operator="containsText" text="GSL">
      <formula>NOT(ISERROR(SEARCH("GSL",J303)))</formula>
    </cfRule>
    <cfRule type="containsText" dxfId="2216" priority="310" operator="containsText" text="OIL">
      <formula>NOT(ISERROR(SEARCH("OIL",J303)))</formula>
    </cfRule>
    <cfRule type="containsText" dxfId="2215" priority="311" operator="containsText" text="GAS">
      <formula>NOT(ISERROR(SEARCH("GAS",J303)))</formula>
    </cfRule>
  </conditionalFormatting>
  <conditionalFormatting sqref="J290">
    <cfRule type="containsText" dxfId="2214" priority="296" operator="containsText" text="CO2e">
      <formula>NOT(ISERROR(SEARCH("CO2e",J290)))</formula>
    </cfRule>
    <cfRule type="containsText" dxfId="2213" priority="297" operator="containsText" text="HFO">
      <formula>NOT(ISERROR(SEARCH("HFO",J290)))</formula>
    </cfRule>
    <cfRule type="containsText" dxfId="2212" priority="298" operator="containsText" text="LPG">
      <formula>NOT(ISERROR(SEARCH("LPG",J290)))</formula>
    </cfRule>
    <cfRule type="containsText" dxfId="2211" priority="299" operator="containsText" text="KER">
      <formula>NOT(ISERROR(SEARCH("KER",J290)))</formula>
    </cfRule>
    <cfRule type="containsText" dxfId="2210" priority="300" operator="containsText" text="DSL">
      <formula>NOT(ISERROR(SEARCH("DSL",J290)))</formula>
    </cfRule>
    <cfRule type="containsText" dxfId="2209" priority="301" operator="containsText" text="GSL">
      <formula>NOT(ISERROR(SEARCH("GSL",J290)))</formula>
    </cfRule>
    <cfRule type="containsText" dxfId="2208" priority="302" operator="containsText" text="OIL">
      <formula>NOT(ISERROR(SEARCH("OIL",J290)))</formula>
    </cfRule>
    <cfRule type="containsText" dxfId="2207" priority="303" operator="containsText" text="GAS">
      <formula>NOT(ISERROR(SEARCH("GAS",J290)))</formula>
    </cfRule>
  </conditionalFormatting>
  <conditionalFormatting sqref="J277">
    <cfRule type="containsText" dxfId="2206" priority="288" operator="containsText" text="CO2e">
      <formula>NOT(ISERROR(SEARCH("CO2e",J277)))</formula>
    </cfRule>
    <cfRule type="containsText" dxfId="2205" priority="289" operator="containsText" text="HFO">
      <formula>NOT(ISERROR(SEARCH("HFO",J277)))</formula>
    </cfRule>
    <cfRule type="containsText" dxfId="2204" priority="290" operator="containsText" text="LPG">
      <formula>NOT(ISERROR(SEARCH("LPG",J277)))</formula>
    </cfRule>
    <cfRule type="containsText" dxfId="2203" priority="291" operator="containsText" text="KER">
      <formula>NOT(ISERROR(SEARCH("KER",J277)))</formula>
    </cfRule>
    <cfRule type="containsText" dxfId="2202" priority="292" operator="containsText" text="DSL">
      <formula>NOT(ISERROR(SEARCH("DSL",J277)))</formula>
    </cfRule>
    <cfRule type="containsText" dxfId="2201" priority="293" operator="containsText" text="GSL">
      <formula>NOT(ISERROR(SEARCH("GSL",J277)))</formula>
    </cfRule>
    <cfRule type="containsText" dxfId="2200" priority="294" operator="containsText" text="OIL">
      <formula>NOT(ISERROR(SEARCH("OIL",J277)))</formula>
    </cfRule>
    <cfRule type="containsText" dxfId="2199" priority="295" operator="containsText" text="GAS">
      <formula>NOT(ISERROR(SEARCH("GAS",J277)))</formula>
    </cfRule>
  </conditionalFormatting>
  <conditionalFormatting sqref="J264">
    <cfRule type="containsText" dxfId="2198" priority="280" operator="containsText" text="CO2e">
      <formula>NOT(ISERROR(SEARCH("CO2e",J264)))</formula>
    </cfRule>
    <cfRule type="containsText" dxfId="2197" priority="281" operator="containsText" text="HFO">
      <formula>NOT(ISERROR(SEARCH("HFO",J264)))</formula>
    </cfRule>
    <cfRule type="containsText" dxfId="2196" priority="282" operator="containsText" text="LPG">
      <formula>NOT(ISERROR(SEARCH("LPG",J264)))</formula>
    </cfRule>
    <cfRule type="containsText" dxfId="2195" priority="283" operator="containsText" text="KER">
      <formula>NOT(ISERROR(SEARCH("KER",J264)))</formula>
    </cfRule>
    <cfRule type="containsText" dxfId="2194" priority="284" operator="containsText" text="DSL">
      <formula>NOT(ISERROR(SEARCH("DSL",J264)))</formula>
    </cfRule>
    <cfRule type="containsText" dxfId="2193" priority="285" operator="containsText" text="GSL">
      <formula>NOT(ISERROR(SEARCH("GSL",J264)))</formula>
    </cfRule>
    <cfRule type="containsText" dxfId="2192" priority="286" operator="containsText" text="OIL">
      <formula>NOT(ISERROR(SEARCH("OIL",J264)))</formula>
    </cfRule>
    <cfRule type="containsText" dxfId="2191" priority="287" operator="containsText" text="GAS">
      <formula>NOT(ISERROR(SEARCH("GAS",J264)))</formula>
    </cfRule>
  </conditionalFormatting>
  <conditionalFormatting sqref="J631">
    <cfRule type="containsText" dxfId="2190" priority="279" operator="containsText" text="ELC">
      <formula>NOT(ISERROR(SEARCH("ELC",J631)))</formula>
    </cfRule>
  </conditionalFormatting>
  <conditionalFormatting sqref="J633 J635:J636">
    <cfRule type="containsText" dxfId="2189" priority="278" operator="containsText" text="ELC">
      <formula>NOT(ISERROR(SEARCH("ELC",J633)))</formula>
    </cfRule>
  </conditionalFormatting>
  <conditionalFormatting sqref="J634">
    <cfRule type="containsText" dxfId="2188" priority="277" operator="containsText" text="ELC">
      <formula>NOT(ISERROR(SEARCH("ELC",J634)))</formula>
    </cfRule>
  </conditionalFormatting>
  <conditionalFormatting sqref="J634">
    <cfRule type="containsText" dxfId="2187" priority="269" operator="containsText" text="CO2e">
      <formula>NOT(ISERROR(SEARCH("CO2e",J634)))</formula>
    </cfRule>
    <cfRule type="containsText" dxfId="2186" priority="270" operator="containsText" text="HFO">
      <formula>NOT(ISERROR(SEARCH("HFO",J634)))</formula>
    </cfRule>
    <cfRule type="containsText" dxfId="2185" priority="271" operator="containsText" text="LPG">
      <formula>NOT(ISERROR(SEARCH("LPG",J634)))</formula>
    </cfRule>
    <cfRule type="containsText" dxfId="2184" priority="272" operator="containsText" text="KER">
      <formula>NOT(ISERROR(SEARCH("KER",J634)))</formula>
    </cfRule>
    <cfRule type="containsText" dxfId="2183" priority="273" operator="containsText" text="DSL">
      <formula>NOT(ISERROR(SEARCH("DSL",J634)))</formula>
    </cfRule>
    <cfRule type="containsText" dxfId="2182" priority="274" operator="containsText" text="GSL">
      <formula>NOT(ISERROR(SEARCH("GSL",J634)))</formula>
    </cfRule>
    <cfRule type="containsText" dxfId="2181" priority="275" operator="containsText" text="OIL">
      <formula>NOT(ISERROR(SEARCH("OIL",J634)))</formula>
    </cfRule>
    <cfRule type="containsText" dxfId="2180" priority="276" operator="containsText" text="GAS">
      <formula>NOT(ISERROR(SEARCH("GAS",J634)))</formula>
    </cfRule>
  </conditionalFormatting>
  <conditionalFormatting sqref="J644">
    <cfRule type="containsText" dxfId="2179" priority="268" operator="containsText" text="ELC">
      <formula>NOT(ISERROR(SEARCH("ELC",J644)))</formula>
    </cfRule>
  </conditionalFormatting>
  <conditionalFormatting sqref="J659 J661:J662">
    <cfRule type="containsText" dxfId="2178" priority="267" operator="containsText" text="ELC">
      <formula>NOT(ISERROR(SEARCH("ELC",J659)))</formula>
    </cfRule>
  </conditionalFormatting>
  <conditionalFormatting sqref="J660">
    <cfRule type="containsText" dxfId="2177" priority="266" operator="containsText" text="ELC">
      <formula>NOT(ISERROR(SEARCH("ELC",J660)))</formula>
    </cfRule>
  </conditionalFormatting>
  <conditionalFormatting sqref="J660">
    <cfRule type="containsText" dxfId="2176" priority="258" operator="containsText" text="CO2e">
      <formula>NOT(ISERROR(SEARCH("CO2e",J660)))</formula>
    </cfRule>
    <cfRule type="containsText" dxfId="2175" priority="259" operator="containsText" text="HFO">
      <formula>NOT(ISERROR(SEARCH("HFO",J660)))</formula>
    </cfRule>
    <cfRule type="containsText" dxfId="2174" priority="260" operator="containsText" text="LPG">
      <formula>NOT(ISERROR(SEARCH("LPG",J660)))</formula>
    </cfRule>
    <cfRule type="containsText" dxfId="2173" priority="261" operator="containsText" text="KER">
      <formula>NOT(ISERROR(SEARCH("KER",J660)))</formula>
    </cfRule>
    <cfRule type="containsText" dxfId="2172" priority="262" operator="containsText" text="DSL">
      <formula>NOT(ISERROR(SEARCH("DSL",J660)))</formula>
    </cfRule>
    <cfRule type="containsText" dxfId="2171" priority="263" operator="containsText" text="GSL">
      <formula>NOT(ISERROR(SEARCH("GSL",J660)))</formula>
    </cfRule>
    <cfRule type="containsText" dxfId="2170" priority="264" operator="containsText" text="OIL">
      <formula>NOT(ISERROR(SEARCH("OIL",J660)))</formula>
    </cfRule>
    <cfRule type="containsText" dxfId="2169" priority="265" operator="containsText" text="GAS">
      <formula>NOT(ISERROR(SEARCH("GAS",J660)))</formula>
    </cfRule>
  </conditionalFormatting>
  <conditionalFormatting sqref="J670">
    <cfRule type="containsText" dxfId="2168" priority="257" operator="containsText" text="ELC">
      <formula>NOT(ISERROR(SEARCH("ELC",J670)))</formula>
    </cfRule>
  </conditionalFormatting>
  <conditionalFormatting sqref="J648:J649">
    <cfRule type="containsText" dxfId="2167" priority="256" operator="containsText" text="ELC">
      <formula>NOT(ISERROR(SEARCH("ELC",J648)))</formula>
    </cfRule>
  </conditionalFormatting>
  <conditionalFormatting sqref="J657:J658">
    <cfRule type="containsText" dxfId="2166" priority="255" operator="containsText" text="ELC">
      <formula>NOT(ISERROR(SEARCH("ELC",J657)))</formula>
    </cfRule>
  </conditionalFormatting>
  <conditionalFormatting sqref="J647">
    <cfRule type="containsText" dxfId="2165" priority="247" operator="containsText" text="CO2e">
      <formula>NOT(ISERROR(SEARCH("CO2e",J647)))</formula>
    </cfRule>
    <cfRule type="containsText" dxfId="2164" priority="248" operator="containsText" text="HFO">
      <formula>NOT(ISERROR(SEARCH("HFO",J647)))</formula>
    </cfRule>
    <cfRule type="containsText" dxfId="2163" priority="249" operator="containsText" text="LPG">
      <formula>NOT(ISERROR(SEARCH("LPG",J647)))</formula>
    </cfRule>
    <cfRule type="containsText" dxfId="2162" priority="250" operator="containsText" text="KER">
      <formula>NOT(ISERROR(SEARCH("KER",J647)))</formula>
    </cfRule>
    <cfRule type="containsText" dxfId="2161" priority="251" operator="containsText" text="DSL">
      <formula>NOT(ISERROR(SEARCH("DSL",J647)))</formula>
    </cfRule>
    <cfRule type="containsText" dxfId="2160" priority="252" operator="containsText" text="GSL">
      <formula>NOT(ISERROR(SEARCH("GSL",J647)))</formula>
    </cfRule>
    <cfRule type="containsText" dxfId="2159" priority="253" operator="containsText" text="OIL">
      <formula>NOT(ISERROR(SEARCH("OIL",J647)))</formula>
    </cfRule>
    <cfRule type="containsText" dxfId="2158" priority="254" operator="containsText" text="GAS">
      <formula>NOT(ISERROR(SEARCH("GAS",J647)))</formula>
    </cfRule>
  </conditionalFormatting>
  <conditionalFormatting sqref="J672 J674:J675">
    <cfRule type="containsText" dxfId="2157" priority="246" operator="containsText" text="ELC">
      <formula>NOT(ISERROR(SEARCH("ELC",J672)))</formula>
    </cfRule>
  </conditionalFormatting>
  <conditionalFormatting sqref="J673">
    <cfRule type="containsText" dxfId="2156" priority="245" operator="containsText" text="ELC">
      <formula>NOT(ISERROR(SEARCH("ELC",J673)))</formula>
    </cfRule>
  </conditionalFormatting>
  <conditionalFormatting sqref="J673">
    <cfRule type="containsText" dxfId="2155" priority="237" operator="containsText" text="CO2e">
      <formula>NOT(ISERROR(SEARCH("CO2e",J673)))</formula>
    </cfRule>
    <cfRule type="containsText" dxfId="2154" priority="238" operator="containsText" text="HFO">
      <formula>NOT(ISERROR(SEARCH("HFO",J673)))</formula>
    </cfRule>
    <cfRule type="containsText" dxfId="2153" priority="239" operator="containsText" text="LPG">
      <formula>NOT(ISERROR(SEARCH("LPG",J673)))</formula>
    </cfRule>
    <cfRule type="containsText" dxfId="2152" priority="240" operator="containsText" text="KER">
      <formula>NOT(ISERROR(SEARCH("KER",J673)))</formula>
    </cfRule>
    <cfRule type="containsText" dxfId="2151" priority="241" operator="containsText" text="DSL">
      <formula>NOT(ISERROR(SEARCH("DSL",J673)))</formula>
    </cfRule>
    <cfRule type="containsText" dxfId="2150" priority="242" operator="containsText" text="GSL">
      <formula>NOT(ISERROR(SEARCH("GSL",J673)))</formula>
    </cfRule>
    <cfRule type="containsText" dxfId="2149" priority="243" operator="containsText" text="OIL">
      <formula>NOT(ISERROR(SEARCH("OIL",J673)))</formula>
    </cfRule>
    <cfRule type="containsText" dxfId="2148" priority="244" operator="containsText" text="GAS">
      <formula>NOT(ISERROR(SEARCH("GAS",J673)))</formula>
    </cfRule>
  </conditionalFormatting>
  <conditionalFormatting sqref="J683">
    <cfRule type="containsText" dxfId="2147" priority="236" operator="containsText" text="ELC">
      <formula>NOT(ISERROR(SEARCH("ELC",J683)))</formula>
    </cfRule>
  </conditionalFormatting>
  <conditionalFormatting sqref="J685 J687:J688">
    <cfRule type="containsText" dxfId="2146" priority="235" operator="containsText" text="ELC">
      <formula>NOT(ISERROR(SEARCH("ELC",J685)))</formula>
    </cfRule>
  </conditionalFormatting>
  <conditionalFormatting sqref="J686">
    <cfRule type="containsText" dxfId="2145" priority="234" operator="containsText" text="ELC">
      <formula>NOT(ISERROR(SEARCH("ELC",J686)))</formula>
    </cfRule>
  </conditionalFormatting>
  <conditionalFormatting sqref="J686">
    <cfRule type="containsText" dxfId="2144" priority="226" operator="containsText" text="CO2e">
      <formula>NOT(ISERROR(SEARCH("CO2e",J686)))</formula>
    </cfRule>
    <cfRule type="containsText" dxfId="2143" priority="227" operator="containsText" text="HFO">
      <formula>NOT(ISERROR(SEARCH("HFO",J686)))</formula>
    </cfRule>
    <cfRule type="containsText" dxfId="2142" priority="228" operator="containsText" text="LPG">
      <formula>NOT(ISERROR(SEARCH("LPG",J686)))</formula>
    </cfRule>
    <cfRule type="containsText" dxfId="2141" priority="229" operator="containsText" text="KER">
      <formula>NOT(ISERROR(SEARCH("KER",J686)))</formula>
    </cfRule>
    <cfRule type="containsText" dxfId="2140" priority="230" operator="containsText" text="DSL">
      <formula>NOT(ISERROR(SEARCH("DSL",J686)))</formula>
    </cfRule>
    <cfRule type="containsText" dxfId="2139" priority="231" operator="containsText" text="GSL">
      <formula>NOT(ISERROR(SEARCH("GSL",J686)))</formula>
    </cfRule>
    <cfRule type="containsText" dxfId="2138" priority="232" operator="containsText" text="OIL">
      <formula>NOT(ISERROR(SEARCH("OIL",J686)))</formula>
    </cfRule>
    <cfRule type="containsText" dxfId="2137" priority="233" operator="containsText" text="GAS">
      <formula>NOT(ISERROR(SEARCH("GAS",J686)))</formula>
    </cfRule>
  </conditionalFormatting>
  <conditionalFormatting sqref="J696">
    <cfRule type="containsText" dxfId="2136" priority="225" operator="containsText" text="ELC">
      <formula>NOT(ISERROR(SEARCH("ELC",J696)))</formula>
    </cfRule>
  </conditionalFormatting>
  <conditionalFormatting sqref="J698 J700:J701">
    <cfRule type="containsText" dxfId="2135" priority="224" operator="containsText" text="ELC">
      <formula>NOT(ISERROR(SEARCH("ELC",J698)))</formula>
    </cfRule>
  </conditionalFormatting>
  <conditionalFormatting sqref="J699">
    <cfRule type="containsText" dxfId="2134" priority="223" operator="containsText" text="ELC">
      <formula>NOT(ISERROR(SEARCH("ELC",J699)))</formula>
    </cfRule>
  </conditionalFormatting>
  <conditionalFormatting sqref="J699">
    <cfRule type="containsText" dxfId="2133" priority="215" operator="containsText" text="CO2e">
      <formula>NOT(ISERROR(SEARCH("CO2e",J699)))</formula>
    </cfRule>
    <cfRule type="containsText" dxfId="2132" priority="216" operator="containsText" text="HFO">
      <formula>NOT(ISERROR(SEARCH("HFO",J699)))</formula>
    </cfRule>
    <cfRule type="containsText" dxfId="2131" priority="217" operator="containsText" text="LPG">
      <formula>NOT(ISERROR(SEARCH("LPG",J699)))</formula>
    </cfRule>
    <cfRule type="containsText" dxfId="2130" priority="218" operator="containsText" text="KER">
      <formula>NOT(ISERROR(SEARCH("KER",J699)))</formula>
    </cfRule>
    <cfRule type="containsText" dxfId="2129" priority="219" operator="containsText" text="DSL">
      <formula>NOT(ISERROR(SEARCH("DSL",J699)))</formula>
    </cfRule>
    <cfRule type="containsText" dxfId="2128" priority="220" operator="containsText" text="GSL">
      <formula>NOT(ISERROR(SEARCH("GSL",J699)))</formula>
    </cfRule>
    <cfRule type="containsText" dxfId="2127" priority="221" operator="containsText" text="OIL">
      <formula>NOT(ISERROR(SEARCH("OIL",J699)))</formula>
    </cfRule>
    <cfRule type="containsText" dxfId="2126" priority="222" operator="containsText" text="GAS">
      <formula>NOT(ISERROR(SEARCH("GAS",J699)))</formula>
    </cfRule>
  </conditionalFormatting>
  <conditionalFormatting sqref="J709">
    <cfRule type="containsText" dxfId="2125" priority="214" operator="containsText" text="ELC">
      <formula>NOT(ISERROR(SEARCH("ELC",J709)))</formula>
    </cfRule>
  </conditionalFormatting>
  <conditionalFormatting sqref="J713:J714">
    <cfRule type="containsText" dxfId="2124" priority="213" operator="containsText" text="ELC">
      <formula>NOT(ISERROR(SEARCH("ELC",J713)))</formula>
    </cfRule>
  </conditionalFormatting>
  <conditionalFormatting sqref="J712">
    <cfRule type="containsText" dxfId="2123" priority="212" operator="containsText" text="ELC">
      <formula>NOT(ISERROR(SEARCH("ELC",J712)))</formula>
    </cfRule>
  </conditionalFormatting>
  <conditionalFormatting sqref="J712">
    <cfRule type="containsText" dxfId="2122" priority="204" operator="containsText" text="CO2e">
      <formula>NOT(ISERROR(SEARCH("CO2e",J712)))</formula>
    </cfRule>
    <cfRule type="containsText" dxfId="2121" priority="205" operator="containsText" text="HFO">
      <formula>NOT(ISERROR(SEARCH("HFO",J712)))</formula>
    </cfRule>
    <cfRule type="containsText" dxfId="2120" priority="206" operator="containsText" text="LPG">
      <formula>NOT(ISERROR(SEARCH("LPG",J712)))</formula>
    </cfRule>
    <cfRule type="containsText" dxfId="2119" priority="207" operator="containsText" text="KER">
      <formula>NOT(ISERROR(SEARCH("KER",J712)))</formula>
    </cfRule>
    <cfRule type="containsText" dxfId="2118" priority="208" operator="containsText" text="DSL">
      <formula>NOT(ISERROR(SEARCH("DSL",J712)))</formula>
    </cfRule>
    <cfRule type="containsText" dxfId="2117" priority="209" operator="containsText" text="GSL">
      <formula>NOT(ISERROR(SEARCH("GSL",J712)))</formula>
    </cfRule>
    <cfRule type="containsText" dxfId="2116" priority="210" operator="containsText" text="OIL">
      <formula>NOT(ISERROR(SEARCH("OIL",J712)))</formula>
    </cfRule>
    <cfRule type="containsText" dxfId="2115" priority="211" operator="containsText" text="GAS">
      <formula>NOT(ISERROR(SEARCH("GAS",J712)))</formula>
    </cfRule>
  </conditionalFormatting>
  <conditionalFormatting sqref="J722">
    <cfRule type="containsText" dxfId="2114" priority="203" operator="containsText" text="ELC">
      <formula>NOT(ISERROR(SEARCH("ELC",J722)))</formula>
    </cfRule>
  </conditionalFormatting>
  <conditionalFormatting sqref="J738:J739">
    <cfRule type="containsText" dxfId="2113" priority="202" operator="containsText" text="ELC">
      <formula>NOT(ISERROR(SEARCH("ELC",J738)))</formula>
    </cfRule>
  </conditionalFormatting>
  <conditionalFormatting sqref="J747">
    <cfRule type="containsText" dxfId="2112" priority="201" operator="containsText" text="ELC">
      <formula>NOT(ISERROR(SEARCH("ELC",J747)))</formula>
    </cfRule>
  </conditionalFormatting>
  <conditionalFormatting sqref="J737">
    <cfRule type="containsText" dxfId="2111" priority="193" operator="containsText" text="CO2e">
      <formula>NOT(ISERROR(SEARCH("CO2e",J737)))</formula>
    </cfRule>
    <cfRule type="containsText" dxfId="2110" priority="194" operator="containsText" text="HFO">
      <formula>NOT(ISERROR(SEARCH("HFO",J737)))</formula>
    </cfRule>
    <cfRule type="containsText" dxfId="2109" priority="195" operator="containsText" text="LPG">
      <formula>NOT(ISERROR(SEARCH("LPG",J737)))</formula>
    </cfRule>
    <cfRule type="containsText" dxfId="2108" priority="196" operator="containsText" text="KER">
      <formula>NOT(ISERROR(SEARCH("KER",J737)))</formula>
    </cfRule>
    <cfRule type="containsText" dxfId="2107" priority="197" operator="containsText" text="DSL">
      <formula>NOT(ISERROR(SEARCH("DSL",J737)))</formula>
    </cfRule>
    <cfRule type="containsText" dxfId="2106" priority="198" operator="containsText" text="GSL">
      <formula>NOT(ISERROR(SEARCH("GSL",J737)))</formula>
    </cfRule>
    <cfRule type="containsText" dxfId="2105" priority="199" operator="containsText" text="OIL">
      <formula>NOT(ISERROR(SEARCH("OIL",J737)))</formula>
    </cfRule>
    <cfRule type="containsText" dxfId="2104" priority="200" operator="containsText" text="GAS">
      <formula>NOT(ISERROR(SEARCH("GAS",J737)))</formula>
    </cfRule>
  </conditionalFormatting>
  <conditionalFormatting sqref="J751:J752">
    <cfRule type="containsText" dxfId="2103" priority="191" operator="containsText" text="ELC">
      <formula>NOT(ISERROR(SEARCH("ELC",J751)))</formula>
    </cfRule>
  </conditionalFormatting>
  <conditionalFormatting sqref="J750">
    <cfRule type="containsText" dxfId="2102" priority="190" operator="containsText" text="ELC">
      <formula>NOT(ISERROR(SEARCH("ELC",J750)))</formula>
    </cfRule>
  </conditionalFormatting>
  <conditionalFormatting sqref="J750">
    <cfRule type="containsText" dxfId="2101" priority="182" operator="containsText" text="CO2e">
      <formula>NOT(ISERROR(SEARCH("CO2e",J750)))</formula>
    </cfRule>
    <cfRule type="containsText" dxfId="2100" priority="183" operator="containsText" text="HFO">
      <formula>NOT(ISERROR(SEARCH("HFO",J750)))</formula>
    </cfRule>
    <cfRule type="containsText" dxfId="2099" priority="184" operator="containsText" text="LPG">
      <formula>NOT(ISERROR(SEARCH("LPG",J750)))</formula>
    </cfRule>
    <cfRule type="containsText" dxfId="2098" priority="185" operator="containsText" text="KER">
      <formula>NOT(ISERROR(SEARCH("KER",J750)))</formula>
    </cfRule>
    <cfRule type="containsText" dxfId="2097" priority="186" operator="containsText" text="DSL">
      <formula>NOT(ISERROR(SEARCH("DSL",J750)))</formula>
    </cfRule>
    <cfRule type="containsText" dxfId="2096" priority="187" operator="containsText" text="GSL">
      <formula>NOT(ISERROR(SEARCH("GSL",J750)))</formula>
    </cfRule>
    <cfRule type="containsText" dxfId="2095" priority="188" operator="containsText" text="OIL">
      <formula>NOT(ISERROR(SEARCH("OIL",J750)))</formula>
    </cfRule>
    <cfRule type="containsText" dxfId="2094" priority="189" operator="containsText" text="GAS">
      <formula>NOT(ISERROR(SEARCH("GAS",J750)))</formula>
    </cfRule>
  </conditionalFormatting>
  <conditionalFormatting sqref="J760">
    <cfRule type="containsText" dxfId="2093" priority="181" operator="containsText" text="ELC">
      <formula>NOT(ISERROR(SEARCH("ELC",J760)))</formula>
    </cfRule>
  </conditionalFormatting>
  <conditionalFormatting sqref="J764:J765">
    <cfRule type="containsText" dxfId="2092" priority="180" operator="containsText" text="ELC">
      <formula>NOT(ISERROR(SEARCH("ELC",J764)))</formula>
    </cfRule>
  </conditionalFormatting>
  <conditionalFormatting sqref="J763">
    <cfRule type="containsText" dxfId="2091" priority="179" operator="containsText" text="ELC">
      <formula>NOT(ISERROR(SEARCH("ELC",J763)))</formula>
    </cfRule>
  </conditionalFormatting>
  <conditionalFormatting sqref="J763">
    <cfRule type="containsText" dxfId="2090" priority="171" operator="containsText" text="CO2e">
      <formula>NOT(ISERROR(SEARCH("CO2e",J763)))</formula>
    </cfRule>
    <cfRule type="containsText" dxfId="2089" priority="172" operator="containsText" text="HFO">
      <formula>NOT(ISERROR(SEARCH("HFO",J763)))</formula>
    </cfRule>
    <cfRule type="containsText" dxfId="2088" priority="173" operator="containsText" text="LPG">
      <formula>NOT(ISERROR(SEARCH("LPG",J763)))</formula>
    </cfRule>
    <cfRule type="containsText" dxfId="2087" priority="174" operator="containsText" text="KER">
      <formula>NOT(ISERROR(SEARCH("KER",J763)))</formula>
    </cfRule>
    <cfRule type="containsText" dxfId="2086" priority="175" operator="containsText" text="DSL">
      <formula>NOT(ISERROR(SEARCH("DSL",J763)))</formula>
    </cfRule>
    <cfRule type="containsText" dxfId="2085" priority="176" operator="containsText" text="GSL">
      <formula>NOT(ISERROR(SEARCH("GSL",J763)))</formula>
    </cfRule>
    <cfRule type="containsText" dxfId="2084" priority="177" operator="containsText" text="OIL">
      <formula>NOT(ISERROR(SEARCH("OIL",J763)))</formula>
    </cfRule>
    <cfRule type="containsText" dxfId="2083" priority="178" operator="containsText" text="GAS">
      <formula>NOT(ISERROR(SEARCH("GAS",J763)))</formula>
    </cfRule>
  </conditionalFormatting>
  <conditionalFormatting sqref="J773">
    <cfRule type="containsText" dxfId="2082" priority="170" operator="containsText" text="ELC">
      <formula>NOT(ISERROR(SEARCH("ELC",J773)))</formula>
    </cfRule>
  </conditionalFormatting>
  <conditionalFormatting sqref="J777:J778">
    <cfRule type="containsText" dxfId="2081" priority="169" operator="containsText" text="ELC">
      <formula>NOT(ISERROR(SEARCH("ELC",J777)))</formula>
    </cfRule>
  </conditionalFormatting>
  <conditionalFormatting sqref="J776">
    <cfRule type="containsText" dxfId="2080" priority="168" operator="containsText" text="ELC">
      <formula>NOT(ISERROR(SEARCH("ELC",J776)))</formula>
    </cfRule>
  </conditionalFormatting>
  <conditionalFormatting sqref="J776">
    <cfRule type="containsText" dxfId="2079" priority="160" operator="containsText" text="CO2e">
      <formula>NOT(ISERROR(SEARCH("CO2e",J776)))</formula>
    </cfRule>
    <cfRule type="containsText" dxfId="2078" priority="161" operator="containsText" text="HFO">
      <formula>NOT(ISERROR(SEARCH("HFO",J776)))</formula>
    </cfRule>
    <cfRule type="containsText" dxfId="2077" priority="162" operator="containsText" text="LPG">
      <formula>NOT(ISERROR(SEARCH("LPG",J776)))</formula>
    </cfRule>
    <cfRule type="containsText" dxfId="2076" priority="163" operator="containsText" text="KER">
      <formula>NOT(ISERROR(SEARCH("KER",J776)))</formula>
    </cfRule>
    <cfRule type="containsText" dxfId="2075" priority="164" operator="containsText" text="DSL">
      <formula>NOT(ISERROR(SEARCH("DSL",J776)))</formula>
    </cfRule>
    <cfRule type="containsText" dxfId="2074" priority="165" operator="containsText" text="GSL">
      <formula>NOT(ISERROR(SEARCH("GSL",J776)))</formula>
    </cfRule>
    <cfRule type="containsText" dxfId="2073" priority="166" operator="containsText" text="OIL">
      <formula>NOT(ISERROR(SEARCH("OIL",J776)))</formula>
    </cfRule>
    <cfRule type="containsText" dxfId="2072" priority="167" operator="containsText" text="GAS">
      <formula>NOT(ISERROR(SEARCH("GAS",J776)))</formula>
    </cfRule>
  </conditionalFormatting>
  <conditionalFormatting sqref="J786">
    <cfRule type="containsText" dxfId="2071" priority="159" operator="containsText" text="ELC">
      <formula>NOT(ISERROR(SEARCH("ELC",J786)))</formula>
    </cfRule>
  </conditionalFormatting>
  <conditionalFormatting sqref="J803:J804">
    <cfRule type="containsText" dxfId="2070" priority="158" operator="containsText" text="ELC">
      <formula>NOT(ISERROR(SEARCH("ELC",J803)))</formula>
    </cfRule>
  </conditionalFormatting>
  <conditionalFormatting sqref="J802">
    <cfRule type="containsText" dxfId="2069" priority="157" operator="containsText" text="ELC">
      <formula>NOT(ISERROR(SEARCH("ELC",J802)))</formula>
    </cfRule>
  </conditionalFormatting>
  <conditionalFormatting sqref="J802">
    <cfRule type="containsText" dxfId="2068" priority="149" operator="containsText" text="CO2e">
      <formula>NOT(ISERROR(SEARCH("CO2e",J802)))</formula>
    </cfRule>
    <cfRule type="containsText" dxfId="2067" priority="150" operator="containsText" text="HFO">
      <formula>NOT(ISERROR(SEARCH("HFO",J802)))</formula>
    </cfRule>
    <cfRule type="containsText" dxfId="2066" priority="151" operator="containsText" text="LPG">
      <formula>NOT(ISERROR(SEARCH("LPG",J802)))</formula>
    </cfRule>
    <cfRule type="containsText" dxfId="2065" priority="152" operator="containsText" text="KER">
      <formula>NOT(ISERROR(SEARCH("KER",J802)))</formula>
    </cfRule>
    <cfRule type="containsText" dxfId="2064" priority="153" operator="containsText" text="DSL">
      <formula>NOT(ISERROR(SEARCH("DSL",J802)))</formula>
    </cfRule>
    <cfRule type="containsText" dxfId="2063" priority="154" operator="containsText" text="GSL">
      <formula>NOT(ISERROR(SEARCH("GSL",J802)))</formula>
    </cfRule>
    <cfRule type="containsText" dxfId="2062" priority="155" operator="containsText" text="OIL">
      <formula>NOT(ISERROR(SEARCH("OIL",J802)))</formula>
    </cfRule>
    <cfRule type="containsText" dxfId="2061" priority="156" operator="containsText" text="GAS">
      <formula>NOT(ISERROR(SEARCH("GAS",J802)))</formula>
    </cfRule>
  </conditionalFormatting>
  <conditionalFormatting sqref="J812">
    <cfRule type="containsText" dxfId="2060" priority="148" operator="containsText" text="ELC">
      <formula>NOT(ISERROR(SEARCH("ELC",J812)))</formula>
    </cfRule>
  </conditionalFormatting>
  <conditionalFormatting sqref="J790:J791">
    <cfRule type="containsText" dxfId="2059" priority="147" operator="containsText" text="ELC">
      <formula>NOT(ISERROR(SEARCH("ELC",J790)))</formula>
    </cfRule>
  </conditionalFormatting>
  <conditionalFormatting sqref="J799:J800">
    <cfRule type="containsText" dxfId="2058" priority="146" operator="containsText" text="ELC">
      <formula>NOT(ISERROR(SEARCH("ELC",J799)))</formula>
    </cfRule>
  </conditionalFormatting>
  <conditionalFormatting sqref="J789">
    <cfRule type="containsText" dxfId="2057" priority="138" operator="containsText" text="CO2e">
      <formula>NOT(ISERROR(SEARCH("CO2e",J789)))</formula>
    </cfRule>
    <cfRule type="containsText" dxfId="2056" priority="139" operator="containsText" text="HFO">
      <formula>NOT(ISERROR(SEARCH("HFO",J789)))</formula>
    </cfRule>
    <cfRule type="containsText" dxfId="2055" priority="140" operator="containsText" text="LPG">
      <formula>NOT(ISERROR(SEARCH("LPG",J789)))</formula>
    </cfRule>
    <cfRule type="containsText" dxfId="2054" priority="141" operator="containsText" text="KER">
      <formula>NOT(ISERROR(SEARCH("KER",J789)))</formula>
    </cfRule>
    <cfRule type="containsText" dxfId="2053" priority="142" operator="containsText" text="DSL">
      <formula>NOT(ISERROR(SEARCH("DSL",J789)))</formula>
    </cfRule>
    <cfRule type="containsText" dxfId="2052" priority="143" operator="containsText" text="GSL">
      <formula>NOT(ISERROR(SEARCH("GSL",J789)))</formula>
    </cfRule>
    <cfRule type="containsText" dxfId="2051" priority="144" operator="containsText" text="OIL">
      <formula>NOT(ISERROR(SEARCH("OIL",J789)))</formula>
    </cfRule>
    <cfRule type="containsText" dxfId="2050" priority="145" operator="containsText" text="GAS">
      <formula>NOT(ISERROR(SEARCH("GAS",J789)))</formula>
    </cfRule>
  </conditionalFormatting>
  <conditionalFormatting sqref="J816:J817">
    <cfRule type="containsText" dxfId="2049" priority="137" operator="containsText" text="ELC">
      <formula>NOT(ISERROR(SEARCH("ELC",J816)))</formula>
    </cfRule>
  </conditionalFormatting>
  <conditionalFormatting sqref="J815">
    <cfRule type="containsText" dxfId="2048" priority="136" operator="containsText" text="ELC">
      <formula>NOT(ISERROR(SEARCH("ELC",J815)))</formula>
    </cfRule>
  </conditionalFormatting>
  <conditionalFormatting sqref="J815">
    <cfRule type="containsText" dxfId="2047" priority="128" operator="containsText" text="CO2e">
      <formula>NOT(ISERROR(SEARCH("CO2e",J815)))</formula>
    </cfRule>
    <cfRule type="containsText" dxfId="2046" priority="129" operator="containsText" text="HFO">
      <formula>NOT(ISERROR(SEARCH("HFO",J815)))</formula>
    </cfRule>
    <cfRule type="containsText" dxfId="2045" priority="130" operator="containsText" text="LPG">
      <formula>NOT(ISERROR(SEARCH("LPG",J815)))</formula>
    </cfRule>
    <cfRule type="containsText" dxfId="2044" priority="131" operator="containsText" text="KER">
      <formula>NOT(ISERROR(SEARCH("KER",J815)))</formula>
    </cfRule>
    <cfRule type="containsText" dxfId="2043" priority="132" operator="containsText" text="DSL">
      <formula>NOT(ISERROR(SEARCH("DSL",J815)))</formula>
    </cfRule>
    <cfRule type="containsText" dxfId="2042" priority="133" operator="containsText" text="GSL">
      <formula>NOT(ISERROR(SEARCH("GSL",J815)))</formula>
    </cfRule>
    <cfRule type="containsText" dxfId="2041" priority="134" operator="containsText" text="OIL">
      <formula>NOT(ISERROR(SEARCH("OIL",J815)))</formula>
    </cfRule>
    <cfRule type="containsText" dxfId="2040" priority="135" operator="containsText" text="GAS">
      <formula>NOT(ISERROR(SEARCH("GAS",J815)))</formula>
    </cfRule>
  </conditionalFormatting>
  <conditionalFormatting sqref="J825">
    <cfRule type="containsText" dxfId="2039" priority="127" operator="containsText" text="ELC">
      <formula>NOT(ISERROR(SEARCH("ELC",J825)))</formula>
    </cfRule>
  </conditionalFormatting>
  <conditionalFormatting sqref="M26:AR32">
    <cfRule type="cellIs" dxfId="2038" priority="125" operator="equal">
      <formula>0</formula>
    </cfRule>
  </conditionalFormatting>
  <conditionalFormatting sqref="M280:AR286">
    <cfRule type="cellIs" dxfId="2037" priority="124" operator="equal">
      <formula>0</formula>
    </cfRule>
  </conditionalFormatting>
  <conditionalFormatting sqref="M145:AR151">
    <cfRule type="cellIs" dxfId="2036" priority="117" operator="equal">
      <formula>0</formula>
    </cfRule>
  </conditionalFormatting>
  <conditionalFormatting sqref="M186:AR192">
    <cfRule type="cellIs" dxfId="2035" priority="114" operator="equal">
      <formula>0</formula>
    </cfRule>
  </conditionalFormatting>
  <conditionalFormatting sqref="M199:AR205">
    <cfRule type="cellIs" dxfId="2034" priority="113" operator="equal">
      <formula>0</formula>
    </cfRule>
  </conditionalFormatting>
  <conditionalFormatting sqref="M306:AR312">
    <cfRule type="cellIs" dxfId="2033" priority="108" operator="equal">
      <formula>0</formula>
    </cfRule>
  </conditionalFormatting>
  <conditionalFormatting sqref="M319:AR325">
    <cfRule type="cellIs" dxfId="2032" priority="107" operator="equal">
      <formula>0</formula>
    </cfRule>
  </conditionalFormatting>
  <conditionalFormatting sqref="M345:AR351">
    <cfRule type="cellIs" dxfId="2031" priority="105" operator="equal">
      <formula>0</formula>
    </cfRule>
  </conditionalFormatting>
  <conditionalFormatting sqref="M358:AR364">
    <cfRule type="cellIs" dxfId="2030" priority="104" operator="equal">
      <formula>0</formula>
    </cfRule>
  </conditionalFormatting>
  <conditionalFormatting sqref="M371:AR377">
    <cfRule type="cellIs" dxfId="2029" priority="103" operator="equal">
      <formula>0</formula>
    </cfRule>
  </conditionalFormatting>
  <conditionalFormatting sqref="M267:AR273">
    <cfRule type="cellIs" dxfId="2028" priority="102" operator="equal">
      <formula>0</formula>
    </cfRule>
  </conditionalFormatting>
  <conditionalFormatting sqref="M387:AR393">
    <cfRule type="cellIs" dxfId="2027" priority="101" operator="equal">
      <formula>0</formula>
    </cfRule>
  </conditionalFormatting>
  <conditionalFormatting sqref="M413:AR419">
    <cfRule type="cellIs" dxfId="2026" priority="100" operator="equal">
      <formula>0</formula>
    </cfRule>
  </conditionalFormatting>
  <conditionalFormatting sqref="M426:AR432">
    <cfRule type="cellIs" dxfId="2025" priority="99" operator="equal">
      <formula>0</formula>
    </cfRule>
  </conditionalFormatting>
  <conditionalFormatting sqref="M439:AR445">
    <cfRule type="cellIs" dxfId="2024" priority="98" operator="equal">
      <formula>0</formula>
    </cfRule>
  </conditionalFormatting>
  <conditionalFormatting sqref="M452:AR458">
    <cfRule type="cellIs" dxfId="2023" priority="97" operator="equal">
      <formula>0</formula>
    </cfRule>
  </conditionalFormatting>
  <conditionalFormatting sqref="M400:AR406">
    <cfRule type="cellIs" dxfId="2022" priority="96" operator="equal">
      <formula>0</formula>
    </cfRule>
  </conditionalFormatting>
  <conditionalFormatting sqref="M465:AR471">
    <cfRule type="cellIs" dxfId="2021" priority="95" operator="equal">
      <formula>0</formula>
    </cfRule>
  </conditionalFormatting>
  <conditionalFormatting sqref="M478:AR484">
    <cfRule type="cellIs" dxfId="2020" priority="94" operator="equal">
      <formula>0</formula>
    </cfRule>
  </conditionalFormatting>
  <conditionalFormatting sqref="M491:AR497">
    <cfRule type="cellIs" dxfId="2019" priority="93" operator="equal">
      <formula>0</formula>
    </cfRule>
  </conditionalFormatting>
  <conditionalFormatting sqref="M504:AR510">
    <cfRule type="cellIs" dxfId="2018" priority="92" operator="equal">
      <formula>0</formula>
    </cfRule>
  </conditionalFormatting>
  <conditionalFormatting sqref="M517:AR523">
    <cfRule type="cellIs" dxfId="2017" priority="91" operator="equal">
      <formula>0</formula>
    </cfRule>
  </conditionalFormatting>
  <conditionalFormatting sqref="M530:AR536">
    <cfRule type="cellIs" dxfId="2016" priority="90" operator="equal">
      <formula>0</formula>
    </cfRule>
  </conditionalFormatting>
  <conditionalFormatting sqref="M543:AR549">
    <cfRule type="cellIs" dxfId="2015" priority="89" operator="equal">
      <formula>0</formula>
    </cfRule>
  </conditionalFormatting>
  <conditionalFormatting sqref="M556:AR562">
    <cfRule type="cellIs" dxfId="2014" priority="88" operator="equal">
      <formula>0</formula>
    </cfRule>
  </conditionalFormatting>
  <conditionalFormatting sqref="M569:AR575">
    <cfRule type="cellIs" dxfId="2013" priority="87" operator="equal">
      <formula>0</formula>
    </cfRule>
  </conditionalFormatting>
  <conditionalFormatting sqref="M582:AR588">
    <cfRule type="cellIs" dxfId="2012" priority="86" operator="equal">
      <formula>0</formula>
    </cfRule>
  </conditionalFormatting>
  <conditionalFormatting sqref="M293:AR299">
    <cfRule type="cellIs" dxfId="2011" priority="85" operator="equal">
      <formula>0</formula>
    </cfRule>
  </conditionalFormatting>
  <conditionalFormatting sqref="M596:AR602">
    <cfRule type="cellIs" dxfId="2010" priority="84" operator="equal">
      <formula>0</formula>
    </cfRule>
  </conditionalFormatting>
  <conditionalFormatting sqref="M609:AR615">
    <cfRule type="cellIs" dxfId="2009" priority="83" operator="equal">
      <formula>0</formula>
    </cfRule>
  </conditionalFormatting>
  <conditionalFormatting sqref="M728:AR734">
    <cfRule type="cellIs" dxfId="2008" priority="82" operator="equal">
      <formula>0</formula>
    </cfRule>
  </conditionalFormatting>
  <conditionalFormatting sqref="M624:AR630">
    <cfRule type="cellIs" dxfId="2007" priority="81" operator="equal">
      <formula>0</formula>
    </cfRule>
  </conditionalFormatting>
  <conditionalFormatting sqref="M650:AR656">
    <cfRule type="cellIs" dxfId="2006" priority="80" operator="equal">
      <formula>0</formula>
    </cfRule>
  </conditionalFormatting>
  <conditionalFormatting sqref="M637:AR643">
    <cfRule type="cellIs" dxfId="2005" priority="79" operator="equal">
      <formula>0</formula>
    </cfRule>
  </conditionalFormatting>
  <conditionalFormatting sqref="M663:AR669">
    <cfRule type="cellIs" dxfId="2004" priority="78" operator="equal">
      <formula>0</formula>
    </cfRule>
  </conditionalFormatting>
  <conditionalFormatting sqref="M676:AR682">
    <cfRule type="cellIs" dxfId="2003" priority="76" operator="equal">
      <formula>0</formula>
    </cfRule>
  </conditionalFormatting>
  <conditionalFormatting sqref="M689:AR695">
    <cfRule type="cellIs" dxfId="2002" priority="74" operator="equal">
      <formula>0</formula>
    </cfRule>
  </conditionalFormatting>
  <conditionalFormatting sqref="M702:AR708">
    <cfRule type="cellIs" dxfId="2001" priority="72" operator="equal">
      <formula>0</formula>
    </cfRule>
  </conditionalFormatting>
  <conditionalFormatting sqref="M715:AR721">
    <cfRule type="cellIs" dxfId="2000" priority="70" operator="equal">
      <formula>0</formula>
    </cfRule>
  </conditionalFormatting>
  <conditionalFormatting sqref="M740:AR746">
    <cfRule type="cellIs" dxfId="1999" priority="68" operator="equal">
      <formula>0</formula>
    </cfRule>
  </conditionalFormatting>
  <conditionalFormatting sqref="M753:AR759">
    <cfRule type="cellIs" dxfId="1998" priority="67" operator="equal">
      <formula>0</formula>
    </cfRule>
  </conditionalFormatting>
  <conditionalFormatting sqref="M766:AR772">
    <cfRule type="cellIs" dxfId="1997" priority="65" operator="equal">
      <formula>0</formula>
    </cfRule>
  </conditionalFormatting>
  <conditionalFormatting sqref="M779:AR785">
    <cfRule type="cellIs" dxfId="1996" priority="63" operator="equal">
      <formula>0</formula>
    </cfRule>
  </conditionalFormatting>
  <conditionalFormatting sqref="M805:AR811">
    <cfRule type="cellIs" dxfId="1995" priority="61" operator="equal">
      <formula>0</formula>
    </cfRule>
  </conditionalFormatting>
  <conditionalFormatting sqref="M792:AR798">
    <cfRule type="cellIs" dxfId="1994" priority="59" operator="equal">
      <formula>0</formula>
    </cfRule>
  </conditionalFormatting>
  <conditionalFormatting sqref="M818:AR824">
    <cfRule type="cellIs" dxfId="1993" priority="58" operator="equal">
      <formula>0</formula>
    </cfRule>
  </conditionalFormatting>
  <conditionalFormatting sqref="J382">
    <cfRule type="containsText" dxfId="1992" priority="54" operator="containsText" text="ELC">
      <formula>NOT(ISERROR(SEARCH("ELC",J382)))</formula>
    </cfRule>
  </conditionalFormatting>
  <conditionalFormatting sqref="J591">
    <cfRule type="containsText" dxfId="1991" priority="53" operator="containsText" text="ELC">
      <formula>NOT(ISERROR(SEARCH("ELC",J591)))</formula>
    </cfRule>
  </conditionalFormatting>
  <conditionalFormatting sqref="J341">
    <cfRule type="containsText" dxfId="1990" priority="52" operator="containsText" text="ELC">
      <formula>NOT(ISERROR(SEARCH("ELC",J341)))</formula>
    </cfRule>
  </conditionalFormatting>
  <conditionalFormatting sqref="J396">
    <cfRule type="containsText" dxfId="1989" priority="51" operator="containsText" text="ELC">
      <formula>NOT(ISERROR(SEARCH("ELC",J396)))</formula>
    </cfRule>
  </conditionalFormatting>
  <conditionalFormatting sqref="J461">
    <cfRule type="containsText" dxfId="1988" priority="50" operator="containsText" text="ELC">
      <formula>NOT(ISERROR(SEARCH("ELC",J461)))</formula>
    </cfRule>
  </conditionalFormatting>
  <conditionalFormatting sqref="J500">
    <cfRule type="containsText" dxfId="1987" priority="49" operator="containsText" text="ELC">
      <formula>NOT(ISERROR(SEARCH("ELC",J500)))</formula>
    </cfRule>
  </conditionalFormatting>
  <conditionalFormatting sqref="J578">
    <cfRule type="containsText" dxfId="1986" priority="48" operator="containsText" text="ELC">
      <formula>NOT(ISERROR(SEARCH("ELC",J578)))</formula>
    </cfRule>
  </conditionalFormatting>
  <conditionalFormatting sqref="J620">
    <cfRule type="containsText" dxfId="1985" priority="47" operator="containsText" text="ELC">
      <formula>NOT(ISERROR(SEARCH("ELC",J620)))</formula>
    </cfRule>
  </conditionalFormatting>
  <conditionalFormatting sqref="J724">
    <cfRule type="containsText" dxfId="1984" priority="46" operator="containsText" text="ELC">
      <formula>NOT(ISERROR(SEARCH("ELC",J724)))</formula>
    </cfRule>
  </conditionalFormatting>
  <conditionalFormatting sqref="J736">
    <cfRule type="containsText" dxfId="1983" priority="45" operator="containsText" text="ELC">
      <formula>NOT(ISERROR(SEARCH("ELC",J736)))</formula>
    </cfRule>
  </conditionalFormatting>
  <conditionalFormatting sqref="M39:AR45">
    <cfRule type="cellIs" dxfId="1982" priority="44" operator="equal">
      <formula>0</formula>
    </cfRule>
  </conditionalFormatting>
  <conditionalFormatting sqref="M52:AR58">
    <cfRule type="cellIs" dxfId="1981" priority="42" operator="equal">
      <formula>0</formula>
    </cfRule>
  </conditionalFormatting>
  <conditionalFormatting sqref="M65:AR71">
    <cfRule type="cellIs" dxfId="1980" priority="41" operator="equal">
      <formula>0</formula>
    </cfRule>
  </conditionalFormatting>
  <conditionalFormatting sqref="M78:AR84">
    <cfRule type="cellIs" dxfId="1979" priority="40" operator="equal">
      <formula>0</formula>
    </cfRule>
  </conditionalFormatting>
  <conditionalFormatting sqref="M92:AR98">
    <cfRule type="cellIs" dxfId="1978" priority="39" operator="equal">
      <formula>0</formula>
    </cfRule>
  </conditionalFormatting>
  <conditionalFormatting sqref="M171:AR177">
    <cfRule type="cellIs" dxfId="1977" priority="33" operator="equal">
      <formula>0</formula>
    </cfRule>
  </conditionalFormatting>
  <conditionalFormatting sqref="N225:AR231">
    <cfRule type="cellIs" dxfId="1976" priority="24" operator="equal">
      <formula>0</formula>
    </cfRule>
  </conditionalFormatting>
  <conditionalFormatting sqref="M225:M231">
    <cfRule type="cellIs" dxfId="1975" priority="23" operator="equal">
      <formula>0</formula>
    </cfRule>
  </conditionalFormatting>
  <conditionalFormatting sqref="M212:AR218">
    <cfRule type="cellIs" dxfId="1974" priority="22" operator="equal">
      <formula>0</formula>
    </cfRule>
  </conditionalFormatting>
  <conditionalFormatting sqref="M158:AR164">
    <cfRule type="cellIs" dxfId="1973" priority="16" operator="equal">
      <formula>0</formula>
    </cfRule>
  </conditionalFormatting>
  <conditionalFormatting sqref="M131:AR137">
    <cfRule type="cellIs" dxfId="1972" priority="9" operator="equal">
      <formula>0</formula>
    </cfRule>
  </conditionalFormatting>
  <conditionalFormatting sqref="M118:AR124">
    <cfRule type="cellIs" dxfId="1971" priority="8" operator="equal">
      <formula>0</formula>
    </cfRule>
  </conditionalFormatting>
  <conditionalFormatting sqref="M105:AR111">
    <cfRule type="cellIs" dxfId="1970" priority="7" operator="equal">
      <formula>0</formula>
    </cfRule>
  </conditionalFormatting>
  <conditionalFormatting sqref="M239:AR245">
    <cfRule type="cellIs" dxfId="1969" priority="6" operator="equal">
      <formula>0</formula>
    </cfRule>
  </conditionalFormatting>
  <conditionalFormatting sqref="M252:AR258">
    <cfRule type="cellIs" dxfId="1968" priority="5" operator="equal">
      <formula>0</formula>
    </cfRule>
  </conditionalFormatting>
  <conditionalFormatting sqref="M332:AR338">
    <cfRule type="cellIs" dxfId="1967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714F-43E0-43BC-9AB3-FD3629563CA2}">
  <sheetPr>
    <tabColor rgb="FF00B050"/>
  </sheetPr>
  <dimension ref="A1:AV1717"/>
  <sheetViews>
    <sheetView showGridLines="0" tabSelected="1" topLeftCell="E1092" zoomScale="115" zoomScaleNormal="115" workbookViewId="0">
      <selection activeCell="M1121" sqref="M1121"/>
    </sheetView>
  </sheetViews>
  <sheetFormatPr baseColWidth="10" defaultRowHeight="15" x14ac:dyDescent="0.25"/>
  <cols>
    <col min="1" max="1" width="17.5703125" style="15" customWidth="1"/>
    <col min="2" max="2" width="20.28515625" style="15" customWidth="1"/>
    <col min="3" max="3" width="17" style="15" customWidth="1"/>
    <col min="4" max="4" width="20" style="15" customWidth="1"/>
    <col min="5" max="5" width="19" style="15" customWidth="1"/>
    <col min="6" max="6" width="11.42578125" style="96"/>
    <col min="8" max="8" width="10.140625" style="17" customWidth="1"/>
    <col min="9" max="9" width="14.85546875" style="17" customWidth="1"/>
    <col min="10" max="10" width="23.140625" customWidth="1"/>
    <col min="11" max="11" width="34.28515625" customWidth="1"/>
    <col min="12" max="12" width="27.85546875" style="22" customWidth="1"/>
    <col min="13" max="13" width="14.7109375" customWidth="1"/>
    <col min="15" max="15" width="13.5703125" hidden="1" customWidth="1"/>
    <col min="16" max="16" width="11.42578125" hidden="1" customWidth="1"/>
    <col min="18" max="18" width="13.42578125" hidden="1" customWidth="1"/>
    <col min="19" max="19" width="13.5703125" customWidth="1"/>
    <col min="20" max="20" width="0" hidden="1" customWidth="1"/>
    <col min="22" max="23" width="0" hidden="1" customWidth="1"/>
    <col min="25" max="26" width="0" hidden="1" customWidth="1"/>
    <col min="28" max="28" width="0" hidden="1" customWidth="1"/>
    <col min="30" max="30" width="0" hidden="1" customWidth="1"/>
    <col min="32" max="33" width="0" hidden="1" customWidth="1"/>
    <col min="35" max="36" width="0" hidden="1" customWidth="1"/>
    <col min="38" max="38" width="0" hidden="1" customWidth="1"/>
    <col min="40" max="40" width="0" hidden="1" customWidth="1"/>
    <col min="42" max="43" width="0" hidden="1" customWidth="1"/>
  </cols>
  <sheetData>
    <row r="1" spans="1:19" x14ac:dyDescent="0.25">
      <c r="A1" s="184" t="s">
        <v>345</v>
      </c>
      <c r="B1" s="185" t="str">
        <f>+"DIC7"</f>
        <v>DIC7</v>
      </c>
      <c r="E1" s="25"/>
      <c r="F1" s="26" t="s">
        <v>334</v>
      </c>
      <c r="G1" s="26" t="s">
        <v>335</v>
      </c>
      <c r="H1"/>
      <c r="I1"/>
      <c r="L1"/>
    </row>
    <row r="2" spans="1:19" ht="15.75" thickBot="1" x14ac:dyDescent="0.3">
      <c r="E2" s="25"/>
      <c r="F2" s="26"/>
      <c r="G2" s="26" t="s">
        <v>336</v>
      </c>
      <c r="H2"/>
      <c r="I2"/>
      <c r="L2"/>
    </row>
    <row r="3" spans="1:19" ht="16.5" thickBot="1" x14ac:dyDescent="0.3">
      <c r="A3" s="9" t="s">
        <v>320</v>
      </c>
      <c r="B3" s="22" t="str">
        <f>+C3</f>
        <v>GU - Gas</v>
      </c>
      <c r="C3" s="10" t="s">
        <v>321</v>
      </c>
      <c r="E3" s="121" t="s">
        <v>518</v>
      </c>
      <c r="F3" s="26" t="s">
        <v>337</v>
      </c>
      <c r="G3" s="26" t="s">
        <v>338</v>
      </c>
      <c r="H3" s="120" t="s">
        <v>505</v>
      </c>
      <c r="I3" s="120" t="s">
        <v>517</v>
      </c>
      <c r="L3"/>
    </row>
    <row r="4" spans="1:19" ht="15.75" x14ac:dyDescent="0.25">
      <c r="A4" s="9" t="s">
        <v>322</v>
      </c>
      <c r="B4" s="22" t="str">
        <f t="shared" ref="B4:B9" si="0">+C4</f>
        <v>LLO - Ligth</v>
      </c>
      <c r="C4" s="11" t="s">
        <v>323</v>
      </c>
      <c r="E4" s="110" t="s">
        <v>37</v>
      </c>
      <c r="F4" s="28">
        <v>1.01</v>
      </c>
      <c r="G4" s="28">
        <v>55.54</v>
      </c>
      <c r="H4" s="113">
        <f>+O4</f>
        <v>2.7126000271260002</v>
      </c>
      <c r="I4" s="123" t="str">
        <f t="shared" ref="I4:I14" si="1">+P4</f>
        <v>MPC/d</v>
      </c>
      <c r="K4">
        <f>1/F4</f>
        <v>0.99009900990099009</v>
      </c>
      <c r="L4" s="105" t="s">
        <v>509</v>
      </c>
      <c r="M4">
        <f>+K4*1000</f>
        <v>990.09900990099004</v>
      </c>
      <c r="N4" s="105" t="s">
        <v>510</v>
      </c>
      <c r="O4">
        <f>+M4/365</f>
        <v>2.7126000271260002</v>
      </c>
      <c r="P4" s="105" t="s">
        <v>511</v>
      </c>
      <c r="S4">
        <v>2.7126000271260002</v>
      </c>
    </row>
    <row r="5" spans="1:19" x14ac:dyDescent="0.25">
      <c r="A5" s="9" t="s">
        <v>324</v>
      </c>
      <c r="B5" s="22" t="str">
        <f t="shared" si="0"/>
        <v>LLO - Heavy</v>
      </c>
      <c r="C5" s="8" t="s">
        <v>325</v>
      </c>
      <c r="E5" s="111" t="s">
        <v>42</v>
      </c>
      <c r="F5" s="28">
        <v>6.09</v>
      </c>
      <c r="G5" s="28">
        <v>77.84</v>
      </c>
      <c r="H5" s="113">
        <f>+O5</f>
        <v>0.44987291090267001</v>
      </c>
      <c r="I5" s="124" t="str">
        <f t="shared" si="1"/>
        <v>Kb/d</v>
      </c>
      <c r="K5">
        <f>1/F5</f>
        <v>0.16420361247947454</v>
      </c>
      <c r="L5" s="105" t="s">
        <v>507</v>
      </c>
      <c r="M5">
        <f>+K5*1000</f>
        <v>164.20361247947454</v>
      </c>
      <c r="N5" s="105" t="s">
        <v>508</v>
      </c>
      <c r="O5">
        <f>+M5/365</f>
        <v>0.44987291090267001</v>
      </c>
      <c r="P5" s="105" t="s">
        <v>513</v>
      </c>
      <c r="S5">
        <v>0.44987291090267001</v>
      </c>
    </row>
    <row r="6" spans="1:19" x14ac:dyDescent="0.25">
      <c r="A6" s="9" t="s">
        <v>326</v>
      </c>
      <c r="B6" s="22" t="str">
        <f t="shared" si="0"/>
        <v>PU - Ligth</v>
      </c>
      <c r="C6" s="8" t="s">
        <v>327</v>
      </c>
      <c r="E6" s="111" t="s">
        <v>44</v>
      </c>
      <c r="F6" s="27">
        <v>6.09</v>
      </c>
      <c r="G6" s="27">
        <v>77.84</v>
      </c>
      <c r="H6" s="113">
        <f t="shared" ref="H6:H13" si="2">+O6</f>
        <v>0.44987291090267001</v>
      </c>
      <c r="I6" s="124" t="str">
        <f t="shared" si="1"/>
        <v>Kb/d</v>
      </c>
      <c r="K6">
        <f t="shared" ref="K6:K14" si="3">1/F6</f>
        <v>0.16420361247947454</v>
      </c>
      <c r="L6" s="105" t="s">
        <v>507</v>
      </c>
      <c r="M6">
        <f t="shared" ref="M6:M14" si="4">+K6*1000</f>
        <v>164.20361247947454</v>
      </c>
      <c r="N6" s="105" t="s">
        <v>508</v>
      </c>
      <c r="O6">
        <f t="shared" ref="O6:O14" si="5">+M6/365</f>
        <v>0.44987291090267001</v>
      </c>
      <c r="P6" s="105" t="s">
        <v>513</v>
      </c>
      <c r="S6">
        <v>0.44987291090267001</v>
      </c>
    </row>
    <row r="7" spans="1:19" x14ac:dyDescent="0.25">
      <c r="A7" s="9" t="s">
        <v>328</v>
      </c>
      <c r="B7" s="22" t="str">
        <f t="shared" si="0"/>
        <v>VMM - Medium</v>
      </c>
      <c r="C7" s="8" t="s">
        <v>329</v>
      </c>
      <c r="E7" s="111" t="s">
        <v>40</v>
      </c>
      <c r="F7" s="31">
        <v>6.09</v>
      </c>
      <c r="G7" s="31">
        <v>77.84</v>
      </c>
      <c r="H7" s="113">
        <f t="shared" si="2"/>
        <v>0.44987291090267001</v>
      </c>
      <c r="I7" s="124" t="str">
        <f t="shared" si="1"/>
        <v>Kb/d</v>
      </c>
      <c r="K7">
        <f t="shared" si="3"/>
        <v>0.16420361247947454</v>
      </c>
      <c r="L7" s="105" t="s">
        <v>507</v>
      </c>
      <c r="M7">
        <f t="shared" si="4"/>
        <v>164.20361247947454</v>
      </c>
      <c r="N7" s="105" t="s">
        <v>508</v>
      </c>
      <c r="O7">
        <f t="shared" si="5"/>
        <v>0.44987291090267001</v>
      </c>
      <c r="P7" s="105" t="s">
        <v>513</v>
      </c>
      <c r="S7">
        <v>0.44987291090267001</v>
      </c>
    </row>
    <row r="8" spans="1:19" ht="15.75" x14ac:dyDescent="0.25">
      <c r="A8" s="9" t="s">
        <v>330</v>
      </c>
      <c r="B8" s="22" t="str">
        <f t="shared" si="0"/>
        <v>VSM - Medium</v>
      </c>
      <c r="C8" s="11" t="s">
        <v>331</v>
      </c>
      <c r="E8" s="111" t="s">
        <v>38</v>
      </c>
      <c r="F8" s="28">
        <v>5.33</v>
      </c>
      <c r="G8" s="28">
        <v>69.19</v>
      </c>
      <c r="H8" s="113">
        <f t="shared" si="2"/>
        <v>0.51401989256984237</v>
      </c>
      <c r="I8" s="124" t="str">
        <f t="shared" si="1"/>
        <v>Kb/d</v>
      </c>
      <c r="K8">
        <f t="shared" si="3"/>
        <v>0.18761726078799248</v>
      </c>
      <c r="L8" s="105" t="s">
        <v>507</v>
      </c>
      <c r="M8">
        <f t="shared" si="4"/>
        <v>187.61726078799248</v>
      </c>
      <c r="N8" s="105" t="s">
        <v>508</v>
      </c>
      <c r="O8">
        <f t="shared" si="5"/>
        <v>0.51401989256984237</v>
      </c>
      <c r="P8" s="105" t="s">
        <v>513</v>
      </c>
      <c r="S8">
        <v>0.51401989256984237</v>
      </c>
    </row>
    <row r="9" spans="1:19" ht="15.75" x14ac:dyDescent="0.25">
      <c r="A9" s="9" t="s">
        <v>332</v>
      </c>
      <c r="B9" s="22" t="str">
        <f t="shared" si="0"/>
        <v>VIM - GAS</v>
      </c>
      <c r="C9" s="11" t="s">
        <v>333</v>
      </c>
      <c r="E9" s="111" t="s">
        <v>34</v>
      </c>
      <c r="F9" s="27">
        <v>5.67</v>
      </c>
      <c r="G9" s="27">
        <v>75.17</v>
      </c>
      <c r="H9" s="113">
        <f t="shared" si="2"/>
        <v>0.48319683022879367</v>
      </c>
      <c r="I9" s="124" t="str">
        <f t="shared" si="1"/>
        <v>Kb/d</v>
      </c>
      <c r="K9">
        <f t="shared" si="3"/>
        <v>0.17636684303350969</v>
      </c>
      <c r="L9" s="105" t="s">
        <v>507</v>
      </c>
      <c r="M9">
        <f t="shared" si="4"/>
        <v>176.3668430335097</v>
      </c>
      <c r="N9" s="105" t="s">
        <v>508</v>
      </c>
      <c r="O9">
        <f t="shared" si="5"/>
        <v>0.48319683022879367</v>
      </c>
      <c r="P9" s="105" t="s">
        <v>513</v>
      </c>
      <c r="S9">
        <v>0.48319683022879367</v>
      </c>
    </row>
    <row r="10" spans="1:19" x14ac:dyDescent="0.25">
      <c r="A10" s="116" t="s">
        <v>512</v>
      </c>
      <c r="B10" s="22"/>
      <c r="C10"/>
      <c r="E10" s="111" t="s">
        <v>41</v>
      </c>
      <c r="F10" s="31">
        <v>4.71</v>
      </c>
      <c r="G10" s="31">
        <v>87.74</v>
      </c>
      <c r="H10" s="113">
        <f t="shared" si="2"/>
        <v>0.58168280836459885</v>
      </c>
      <c r="I10" s="124" t="str">
        <f t="shared" si="1"/>
        <v>Kb/d</v>
      </c>
      <c r="K10">
        <f t="shared" si="3"/>
        <v>0.21231422505307856</v>
      </c>
      <c r="L10" s="105" t="s">
        <v>507</v>
      </c>
      <c r="M10">
        <f t="shared" si="4"/>
        <v>212.31422505307856</v>
      </c>
      <c r="N10" s="105" t="s">
        <v>508</v>
      </c>
      <c r="O10">
        <f t="shared" si="5"/>
        <v>0.58168280836459885</v>
      </c>
      <c r="P10" s="105" t="s">
        <v>513</v>
      </c>
      <c r="S10">
        <v>0.58168280836459885</v>
      </c>
    </row>
    <row r="11" spans="1:19" x14ac:dyDescent="0.25">
      <c r="E11" s="111" t="s">
        <v>43</v>
      </c>
      <c r="F11" s="28">
        <v>4.0599999999999996</v>
      </c>
      <c r="G11" s="28">
        <v>47.29</v>
      </c>
      <c r="H11" s="113">
        <f t="shared" si="2"/>
        <v>0.67480936635400501</v>
      </c>
      <c r="I11" s="124" t="str">
        <f t="shared" si="1"/>
        <v>Kb/d</v>
      </c>
      <c r="K11">
        <f t="shared" si="3"/>
        <v>0.24630541871921185</v>
      </c>
      <c r="L11" s="105" t="s">
        <v>507</v>
      </c>
      <c r="M11">
        <f t="shared" si="4"/>
        <v>246.30541871921184</v>
      </c>
      <c r="N11" s="105" t="s">
        <v>508</v>
      </c>
      <c r="O11">
        <f t="shared" si="5"/>
        <v>0.67480936635400501</v>
      </c>
      <c r="P11" s="105" t="s">
        <v>513</v>
      </c>
      <c r="S11">
        <v>0.67480936635400501</v>
      </c>
    </row>
    <row r="12" spans="1:19" x14ac:dyDescent="0.25">
      <c r="E12" s="111" t="s">
        <v>39</v>
      </c>
      <c r="F12" s="27">
        <v>5.46</v>
      </c>
      <c r="G12" s="27">
        <v>78.28</v>
      </c>
      <c r="H12" s="113">
        <f t="shared" si="2"/>
        <v>0.50178132369913186</v>
      </c>
      <c r="I12" s="124" t="str">
        <f t="shared" si="1"/>
        <v>Kb/d</v>
      </c>
      <c r="K12">
        <f t="shared" si="3"/>
        <v>0.18315018315018314</v>
      </c>
      <c r="L12" s="105" t="s">
        <v>507</v>
      </c>
      <c r="M12">
        <f t="shared" si="4"/>
        <v>183.15018315018312</v>
      </c>
      <c r="N12" s="105" t="s">
        <v>508</v>
      </c>
      <c r="O12">
        <f t="shared" si="5"/>
        <v>0.50178132369913186</v>
      </c>
      <c r="P12" s="105" t="s">
        <v>513</v>
      </c>
      <c r="S12">
        <v>0.50178132369913186</v>
      </c>
    </row>
    <row r="13" spans="1:19" x14ac:dyDescent="0.25">
      <c r="E13" s="111" t="s">
        <v>32</v>
      </c>
      <c r="F13" s="27">
        <v>4.76</v>
      </c>
      <c r="G13" s="27">
        <v>56.34</v>
      </c>
      <c r="H13" s="113">
        <f t="shared" si="2"/>
        <v>0.5755726948313572</v>
      </c>
      <c r="I13" s="124" t="str">
        <f t="shared" si="1"/>
        <v>Kb/d</v>
      </c>
      <c r="K13">
        <f t="shared" si="3"/>
        <v>0.21008403361344538</v>
      </c>
      <c r="L13" s="105" t="s">
        <v>507</v>
      </c>
      <c r="M13">
        <f t="shared" si="4"/>
        <v>210.08403361344537</v>
      </c>
      <c r="N13" s="105" t="s">
        <v>508</v>
      </c>
      <c r="O13">
        <f t="shared" si="5"/>
        <v>0.5755726948313572</v>
      </c>
      <c r="P13" s="105" t="s">
        <v>513</v>
      </c>
      <c r="S13">
        <v>0.5755726948313572</v>
      </c>
    </row>
    <row r="14" spans="1:19" x14ac:dyDescent="0.25">
      <c r="E14" s="111" t="s">
        <v>339</v>
      </c>
      <c r="F14" s="31">
        <v>4.1900000000000004</v>
      </c>
      <c r="G14" s="31">
        <v>40.78</v>
      </c>
      <c r="H14" s="113">
        <f>+O14</f>
        <v>0.65387256023800955</v>
      </c>
      <c r="I14" s="124" t="str">
        <f t="shared" si="1"/>
        <v>Kb/d</v>
      </c>
      <c r="K14">
        <f t="shared" si="3"/>
        <v>0.2386634844868735</v>
      </c>
      <c r="L14" s="105" t="s">
        <v>507</v>
      </c>
      <c r="M14">
        <f t="shared" si="4"/>
        <v>238.6634844868735</v>
      </c>
      <c r="N14" s="105" t="s">
        <v>508</v>
      </c>
      <c r="O14">
        <f t="shared" si="5"/>
        <v>0.65387256023800955</v>
      </c>
      <c r="P14" s="105" t="s">
        <v>513</v>
      </c>
      <c r="S14">
        <v>0.65387256023800955</v>
      </c>
    </row>
    <row r="15" spans="1:19" ht="15.75" thickBot="1" x14ac:dyDescent="0.3">
      <c r="E15" s="112" t="s">
        <v>348</v>
      </c>
      <c r="F15"/>
      <c r="H15" s="114">
        <f>1/0.0036</f>
        <v>277.77777777777777</v>
      </c>
      <c r="I15" s="125" t="s">
        <v>506</v>
      </c>
      <c r="L15"/>
      <c r="S15">
        <v>277.77777777777777</v>
      </c>
    </row>
    <row r="16" spans="1:19" ht="15.75" thickBot="1" x14ac:dyDescent="0.3">
      <c r="A16" s="44"/>
      <c r="B16" s="44"/>
      <c r="C16" s="44"/>
      <c r="E16" s="117" t="s">
        <v>514</v>
      </c>
      <c r="F16"/>
      <c r="H16" s="118">
        <v>1</v>
      </c>
      <c r="I16" s="126" t="s">
        <v>515</v>
      </c>
      <c r="L16"/>
      <c r="S16">
        <v>1</v>
      </c>
    </row>
    <row r="17" spans="1:45" ht="15.75" thickBot="1" x14ac:dyDescent="0.3">
      <c r="E17" s="119" t="s">
        <v>516</v>
      </c>
      <c r="F17"/>
      <c r="H17" s="122">
        <f>+H4/H5</f>
        <v>6.0297029702970297</v>
      </c>
      <c r="I17" s="126" t="s">
        <v>519</v>
      </c>
      <c r="L17"/>
      <c r="S17">
        <v>6.0297029702970297</v>
      </c>
    </row>
    <row r="18" spans="1:45" x14ac:dyDescent="0.25">
      <c r="E18" s="308" t="s">
        <v>758</v>
      </c>
      <c r="F18" s="15"/>
      <c r="H18" s="17">
        <f>+K18/1000</f>
        <v>7017.5438596491222</v>
      </c>
      <c r="I18" s="303" t="s">
        <v>336</v>
      </c>
      <c r="K18">
        <f>1/D1069</f>
        <v>7017543.8596491218</v>
      </c>
      <c r="L18" s="298" t="s">
        <v>816</v>
      </c>
    </row>
    <row r="19" spans="1:45" x14ac:dyDescent="0.25">
      <c r="A19" s="20"/>
      <c r="B19" s="20"/>
      <c r="C19" s="20"/>
      <c r="D19" s="20"/>
      <c r="E19" s="20"/>
      <c r="F19" s="15"/>
    </row>
    <row r="20" spans="1:45" s="175" customFormat="1" ht="15.75" thickBot="1" x14ac:dyDescent="0.3">
      <c r="A20" s="173"/>
      <c r="B20" s="173"/>
      <c r="C20" s="173"/>
      <c r="D20" s="173"/>
      <c r="E20" s="173"/>
      <c r="F20" s="174"/>
      <c r="H20" s="176"/>
      <c r="I20" s="176"/>
      <c r="L20" s="177"/>
    </row>
    <row r="21" spans="1:45" x14ac:dyDescent="0.25">
      <c r="A21" s="20"/>
      <c r="B21" s="20"/>
      <c r="C21" s="20"/>
      <c r="D21" s="20"/>
      <c r="E21" s="20"/>
    </row>
    <row r="22" spans="1:45" ht="18.75" x14ac:dyDescent="0.3">
      <c r="A22" s="20"/>
      <c r="B22" s="20"/>
      <c r="C22" s="20"/>
      <c r="D22" s="20"/>
      <c r="E22" s="20"/>
      <c r="I22" s="17" t="str">
        <f>+IF(OR(J23="OIL",J23="OIL-eq"),$I$5,IF(J23="GAS",$I$4,IF(J23="GSL",$I$8,IF(J23="DSL",$I$9,IF(J23="KER",$I$10,IF(J23="LPG",$I$11,IF(J23="HFO",$I$12,IF(J23="AVG",$I$13,IF(J23="RFG",$I$14,IF(J23="ELC",$I$15,$I$16))))))))))</f>
        <v>Kb/d</v>
      </c>
      <c r="K22" s="34" t="s">
        <v>340</v>
      </c>
    </row>
    <row r="23" spans="1:45" x14ac:dyDescent="0.25">
      <c r="A23" s="20"/>
      <c r="B23" s="20"/>
      <c r="C23" s="20"/>
      <c r="D23" s="20"/>
      <c r="E23" s="20"/>
      <c r="I23" s="115">
        <f>+IF(OR(J23="OIL",J23="OIL-eq"),$H$5,IF(J23="GAS",$H$4,IF(J23="GSL",$H$8,IF(J23="DSL",$H$9,IF(J23="KER",$H$10,IF(J23="LPG",$H$11,IF(J23="HFO",$H$12,IF(J23="AVG",$H$13,IF(J23="RFG",$H$14,IF(J23="ELC",$H$15,$H$16))))))))))</f>
        <v>0.44987291090267001</v>
      </c>
      <c r="J23" s="67" t="s">
        <v>436</v>
      </c>
      <c r="K23" s="63" t="s">
        <v>26</v>
      </c>
    </row>
    <row r="24" spans="1:45" x14ac:dyDescent="0.25">
      <c r="A24" s="20"/>
      <c r="B24" s="20"/>
      <c r="C24" s="20"/>
      <c r="D24" s="20"/>
      <c r="E24" s="20"/>
      <c r="M24">
        <f>+MATCH(M25,Resultados_Dic3!$B$2:$AO$2)</f>
        <v>7</v>
      </c>
      <c r="N24">
        <f>+MATCH(N25,Resultados_Dic3!$B$2:$AO$2)</f>
        <v>8</v>
      </c>
      <c r="O24">
        <f>+MATCH(O25,Resultados_Dic3!$B$2:$AO$2)</f>
        <v>9</v>
      </c>
      <c r="P24">
        <f>+MATCH(P25,Resultados_Dic3!$B$2:$AO$2)</f>
        <v>10</v>
      </c>
      <c r="Q24">
        <f>+MATCH(Q25,Resultados_Dic3!$B$2:$AO$2)</f>
        <v>11</v>
      </c>
      <c r="R24">
        <f>+MATCH(R25,Resultados_Dic3!$B$2:$AO$2)</f>
        <v>12</v>
      </c>
      <c r="S24">
        <f>+MATCH(S25,Resultados_Dic3!$B$2:$AO$2)</f>
        <v>13</v>
      </c>
      <c r="T24">
        <f>+MATCH(T25,Resultados_Dic3!$B$2:$AO$2)</f>
        <v>14</v>
      </c>
      <c r="U24">
        <f>+MATCH(U25,Resultados_Dic3!$B$2:$AO$2)</f>
        <v>15</v>
      </c>
      <c r="V24">
        <f>+MATCH(V25,Resultados_Dic3!$B$2:$AO$2)</f>
        <v>16</v>
      </c>
      <c r="W24">
        <f>+MATCH(W25,Resultados_Dic3!$B$2:$AO$2)</f>
        <v>17</v>
      </c>
      <c r="X24">
        <f>+MATCH(X25,Resultados_Dic3!$B$2:$AO$2)</f>
        <v>18</v>
      </c>
      <c r="Y24">
        <f>+MATCH(Y25,Resultados_Dic3!$B$2:$AO$2)</f>
        <v>19</v>
      </c>
      <c r="Z24">
        <f>+MATCH(Z25,Resultados_Dic3!$B$2:$AO$2)</f>
        <v>20</v>
      </c>
      <c r="AA24">
        <f>+MATCH(AA25,Resultados_Dic3!$B$2:$AO$2)</f>
        <v>21</v>
      </c>
      <c r="AB24">
        <f>+MATCH(AB25,Resultados_Dic3!$B$2:$AO$2)</f>
        <v>22</v>
      </c>
      <c r="AC24">
        <f>+MATCH(AC25,Resultados_Dic3!$B$2:$AO$2)</f>
        <v>23</v>
      </c>
      <c r="AD24">
        <f>+MATCH(AD25,Resultados_Dic3!$B$2:$AO$2)</f>
        <v>24</v>
      </c>
      <c r="AE24">
        <f>+MATCH(AE25,Resultados_Dic3!$B$2:$AO$2)</f>
        <v>25</v>
      </c>
      <c r="AF24">
        <f>+MATCH(AF25,Resultados_Dic3!$B$2:$AO$2)</f>
        <v>26</v>
      </c>
      <c r="AG24">
        <f>+MATCH(AG25,Resultados_Dic3!$B$2:$AO$2)</f>
        <v>27</v>
      </c>
      <c r="AH24">
        <f>+MATCH(AH25,Resultados_Dic3!$B$2:$AO$2)</f>
        <v>28</v>
      </c>
      <c r="AI24">
        <f>+MATCH(AI25,Resultados_Dic3!$B$2:$AO$2)</f>
        <v>29</v>
      </c>
      <c r="AJ24">
        <f>+MATCH(AJ25,Resultados_Dic3!$B$2:$AO$2)</f>
        <v>30</v>
      </c>
      <c r="AK24">
        <f>+MATCH(AK25,Resultados_Dic3!$B$2:$AO$2)</f>
        <v>31</v>
      </c>
      <c r="AL24">
        <f>+MATCH(AL25,Resultados_Dic3!$B$2:$AO$2)</f>
        <v>32</v>
      </c>
      <c r="AM24">
        <f>+MATCH(AM25,Resultados_Dic3!$B$2:$AO$2)</f>
        <v>33</v>
      </c>
      <c r="AN24">
        <f>+MATCH(AN25,Resultados_Dic3!$B$2:$AO$2)</f>
        <v>34</v>
      </c>
      <c r="AO24">
        <f>+MATCH(AO25,Resultados_Dic3!$B$2:$AO$2)</f>
        <v>35</v>
      </c>
      <c r="AP24">
        <f>+MATCH(AP25,Resultados_Dic3!$B$2:$AO$2)</f>
        <v>36</v>
      </c>
      <c r="AQ24">
        <f>+MATCH(AQ25,Resultados_Dic3!$B$2:$AO$2)</f>
        <v>37</v>
      </c>
      <c r="AR24">
        <f>+MATCH(AR25,Resultados_Dic3!$B$2:$AO$2)</f>
        <v>38</v>
      </c>
    </row>
    <row r="25" spans="1:45" x14ac:dyDescent="0.25">
      <c r="A25" s="20"/>
      <c r="B25" s="20"/>
      <c r="C25" s="20"/>
      <c r="D25" s="20"/>
      <c r="E25" s="20"/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:45" x14ac:dyDescent="0.25">
      <c r="H26" s="17" t="str">
        <f t="shared" ref="H26:H32" si="6">+$B$1</f>
        <v>DIC7</v>
      </c>
      <c r="J26" s="24" t="s">
        <v>45</v>
      </c>
      <c r="K26" s="2" t="s">
        <v>170</v>
      </c>
      <c r="L26" s="22" t="str">
        <f>+$B$3</f>
        <v>GU - Gas</v>
      </c>
      <c r="M26" s="21">
        <f>+SUMIFS(Resultados_Dic3!H$3:H$99980,Resultados_Dic3!$F$3:$F$99980,Produccion_UO!$K26,Resultados_Dic3!$D$3:$D$99980,Produccion_UO!$K$23,Resultados_Dic3!$E$3:$E$99980,Produccion_UO!$J26,Resultados_Dic3!$A$3:$A$99980,Produccion_UO!$H26)*$I$23</f>
        <v>30.896685189332434</v>
      </c>
      <c r="N26" s="21">
        <f>+SUMIFS(Resultados_Dic3!I$3:I$99980,Resultados_Dic3!$F$3:$F$99980,Produccion_UO!$K26,Resultados_Dic3!$D$3:$D$99980,Produccion_UO!$K$23,Resultados_Dic3!$E$3:$E$99980,Produccion_UO!$J26,Resultados_Dic3!$A$3:$A$99980,Produccion_UO!$H26)*$I$23</f>
        <v>24.96705443510988</v>
      </c>
      <c r="O26" s="21">
        <f>+SUMIFS(Resultados_Dic3!J$3:J$99980,Resultados_Dic3!$F$3:$F$99980,Produccion_UO!$K26,Resultados_Dic3!$D$3:$D$99980,Produccion_UO!$K$23,Resultados_Dic3!$E$3:$E$99980,Produccion_UO!$J26,Resultados_Dic3!$A$3:$A$99980,Produccion_UO!$H26)*$I$23</f>
        <v>19.547837879866389</v>
      </c>
      <c r="P26" s="21">
        <f>+SUMIFS(Resultados_Dic3!K$3:K$99980,Resultados_Dic3!$F$3:$F$99980,Produccion_UO!$K26,Resultados_Dic3!$D$3:$D$99980,Produccion_UO!$K$23,Resultados_Dic3!$E$3:$E$99980,Produccion_UO!$J26,Resultados_Dic3!$A$3:$A$99980,Produccion_UO!$H26)*$I$23</f>
        <v>22.828210439766877</v>
      </c>
      <c r="Q26" s="21">
        <f>+SUMIFS(Resultados_Dic3!L$3:L$99980,Resultados_Dic3!$F$3:$F$99980,Produccion_UO!$K26,Resultados_Dic3!$D$3:$D$99980,Produccion_UO!$K$23,Resultados_Dic3!$E$3:$E$99980,Produccion_UO!$J26,Resultados_Dic3!$A$3:$A$99980,Produccion_UO!$H26)*$I$23</f>
        <v>21.758788442095327</v>
      </c>
      <c r="R26" s="21">
        <f>+SUMIFS(Resultados_Dic3!M$3:M$99980,Resultados_Dic3!$F$3:$F$99980,Produccion_UO!$K26,Resultados_Dic3!$D$3:$D$99980,Produccion_UO!$K$23,Resultados_Dic3!$E$3:$E$99980,Produccion_UO!$J26,Resultados_Dic3!$A$3:$A$99980,Produccion_UO!$H26)*$I$23</f>
        <v>0</v>
      </c>
      <c r="S26" s="21">
        <f>+SUMIFS(Resultados_Dic3!N$3:N$99980,Resultados_Dic3!$F$3:$F$99980,Produccion_UO!$K26,Resultados_Dic3!$D$3:$D$99980,Produccion_UO!$K$23,Resultados_Dic3!$E$3:$E$99980,Produccion_UO!$J26,Resultados_Dic3!$A$3:$A$99980,Produccion_UO!$H26)*$I$23</f>
        <v>0</v>
      </c>
      <c r="T26" s="21">
        <f>+SUMIFS(Resultados_Dic3!O$3:O$99980,Resultados_Dic3!$F$3:$F$99980,Produccion_UO!$K26,Resultados_Dic3!$D$3:$D$99980,Produccion_UO!$K$23,Resultados_Dic3!$E$3:$E$99980,Produccion_UO!$J26,Resultados_Dic3!$A$3:$A$99980,Produccion_UO!$H26)*$I$23</f>
        <v>0</v>
      </c>
      <c r="U26" s="21">
        <f>+SUMIFS(Resultados_Dic3!P$3:P$99980,Resultados_Dic3!$F$3:$F$99980,Produccion_UO!$K26,Resultados_Dic3!$D$3:$D$99980,Produccion_UO!$K$23,Resultados_Dic3!$E$3:$E$99980,Produccion_UO!$J26,Resultados_Dic3!$A$3:$A$99980,Produccion_UO!$H26)*$I$23</f>
        <v>0</v>
      </c>
      <c r="V26" s="21">
        <f>+SUMIFS(Resultados_Dic3!Q$3:Q$99980,Resultados_Dic3!$F$3:$F$99980,Produccion_UO!$K26,Resultados_Dic3!$D$3:$D$99980,Produccion_UO!$K$23,Resultados_Dic3!$E$3:$E$99980,Produccion_UO!$J26,Resultados_Dic3!$A$3:$A$99980,Produccion_UO!$H26)*$I$23</f>
        <v>0</v>
      </c>
      <c r="W26" s="21">
        <f>+SUMIFS(Resultados_Dic3!R$3:R$99980,Resultados_Dic3!$F$3:$F$99980,Produccion_UO!$K26,Resultados_Dic3!$D$3:$D$99980,Produccion_UO!$K$23,Resultados_Dic3!$E$3:$E$99980,Produccion_UO!$J26,Resultados_Dic3!$A$3:$A$99980,Produccion_UO!$H26)*$I$23</f>
        <v>0</v>
      </c>
      <c r="X26" s="21">
        <f>+SUMIFS(Resultados_Dic3!S$3:S$99980,Resultados_Dic3!$F$3:$F$99980,Produccion_UO!$K26,Resultados_Dic3!$D$3:$D$99980,Produccion_UO!$K$23,Resultados_Dic3!$E$3:$E$99980,Produccion_UO!$J26,Resultados_Dic3!$A$3:$A$99980,Produccion_UO!$H26)*$I$23</f>
        <v>0</v>
      </c>
      <c r="Y26" s="21">
        <f>+SUMIFS(Resultados_Dic3!T$3:T$99980,Resultados_Dic3!$F$3:$F$99980,Produccion_UO!$K26,Resultados_Dic3!$D$3:$D$99980,Produccion_UO!$K$23,Resultados_Dic3!$E$3:$E$99980,Produccion_UO!$J26,Resultados_Dic3!$A$3:$A$99980,Produccion_UO!$H26)*$I$23</f>
        <v>0</v>
      </c>
      <c r="Z26" s="21">
        <f>+SUMIFS(Resultados_Dic3!U$3:U$99980,Resultados_Dic3!$F$3:$F$99980,Produccion_UO!$K26,Resultados_Dic3!$D$3:$D$99980,Produccion_UO!$K$23,Resultados_Dic3!$E$3:$E$99980,Produccion_UO!$J26,Resultados_Dic3!$A$3:$A$99980,Produccion_UO!$H26)*$I$23</f>
        <v>0</v>
      </c>
      <c r="AA26" s="21">
        <f>+SUMIFS(Resultados_Dic3!V$3:V$99980,Resultados_Dic3!$F$3:$F$99980,Produccion_UO!$K26,Resultados_Dic3!$D$3:$D$99980,Produccion_UO!$K$23,Resultados_Dic3!$E$3:$E$99980,Produccion_UO!$J26,Resultados_Dic3!$A$3:$A$99980,Produccion_UO!$H26)*$I$23</f>
        <v>0</v>
      </c>
      <c r="AB26" s="21">
        <f>+SUMIFS(Resultados_Dic3!W$3:W$99980,Resultados_Dic3!$F$3:$F$99980,Produccion_UO!$K26,Resultados_Dic3!$D$3:$D$99980,Produccion_UO!$K$23,Resultados_Dic3!$E$3:$E$99980,Produccion_UO!$J26,Resultados_Dic3!$A$3:$A$99980,Produccion_UO!$H26)*$I$23</f>
        <v>0</v>
      </c>
      <c r="AC26" s="21">
        <f>+SUMIFS(Resultados_Dic3!X$3:X$99980,Resultados_Dic3!$F$3:$F$99980,Produccion_UO!$K26,Resultados_Dic3!$D$3:$D$99980,Produccion_UO!$K$23,Resultados_Dic3!$E$3:$E$99980,Produccion_UO!$J26,Resultados_Dic3!$A$3:$A$99980,Produccion_UO!$H26)*$I$23</f>
        <v>0</v>
      </c>
      <c r="AD26" s="21">
        <f>+SUMIFS(Resultados_Dic3!Y$3:Y$99980,Resultados_Dic3!$F$3:$F$99980,Produccion_UO!$K26,Resultados_Dic3!$D$3:$D$99980,Produccion_UO!$K$23,Resultados_Dic3!$E$3:$E$99980,Produccion_UO!$J26,Resultados_Dic3!$A$3:$A$99980,Produccion_UO!$H26)*$I$23</f>
        <v>0</v>
      </c>
      <c r="AE26" s="21">
        <f>+SUMIFS(Resultados_Dic3!Z$3:Z$99980,Resultados_Dic3!$F$3:$F$99980,Produccion_UO!$K26,Resultados_Dic3!$D$3:$D$99980,Produccion_UO!$K$23,Resultados_Dic3!$E$3:$E$99980,Produccion_UO!$J26,Resultados_Dic3!$A$3:$A$99980,Produccion_UO!$H26)*$I$23</f>
        <v>0</v>
      </c>
      <c r="AF26" s="21">
        <f>+SUMIFS(Resultados_Dic3!AA$3:AA$99980,Resultados_Dic3!$F$3:$F$99980,Produccion_UO!$K26,Resultados_Dic3!$D$3:$D$99980,Produccion_UO!$K$23,Resultados_Dic3!$E$3:$E$99980,Produccion_UO!$J26,Resultados_Dic3!$A$3:$A$99980,Produccion_UO!$H26)*$I$23</f>
        <v>0</v>
      </c>
      <c r="AG26" s="21">
        <f>+SUMIFS(Resultados_Dic3!AB$3:AB$99980,Resultados_Dic3!$F$3:$F$99980,Produccion_UO!$K26,Resultados_Dic3!$D$3:$D$99980,Produccion_UO!$K$23,Resultados_Dic3!$E$3:$E$99980,Produccion_UO!$J26,Resultados_Dic3!$A$3:$A$99980,Produccion_UO!$H26)*$I$23</f>
        <v>0</v>
      </c>
      <c r="AH26" s="21">
        <f>+SUMIFS(Resultados_Dic3!AC$3:AC$99980,Resultados_Dic3!$F$3:$F$99980,Produccion_UO!$K26,Resultados_Dic3!$D$3:$D$99980,Produccion_UO!$K$23,Resultados_Dic3!$E$3:$E$99980,Produccion_UO!$J26,Resultados_Dic3!$A$3:$A$99980,Produccion_UO!$H26)*$I$23</f>
        <v>0</v>
      </c>
      <c r="AI26" s="21">
        <f>+SUMIFS(Resultados_Dic3!AD$3:AD$99980,Resultados_Dic3!$F$3:$F$99980,Produccion_UO!$K26,Resultados_Dic3!$D$3:$D$99980,Produccion_UO!$K$23,Resultados_Dic3!$E$3:$E$99980,Produccion_UO!$J26,Resultados_Dic3!$A$3:$A$99980,Produccion_UO!$H26)*$I$23</f>
        <v>0</v>
      </c>
      <c r="AJ26" s="21">
        <f>+SUMIFS(Resultados_Dic3!AE$3:AE$99980,Resultados_Dic3!$F$3:$F$99980,Produccion_UO!$K26,Resultados_Dic3!$D$3:$D$99980,Produccion_UO!$K$23,Resultados_Dic3!$E$3:$E$99980,Produccion_UO!$J26,Resultados_Dic3!$A$3:$A$99980,Produccion_UO!$H26)*$I$23</f>
        <v>0</v>
      </c>
      <c r="AK26" s="21">
        <f>+SUMIFS(Resultados_Dic3!AF$3:AF$99980,Resultados_Dic3!$F$3:$F$99980,Produccion_UO!$K26,Resultados_Dic3!$D$3:$D$99980,Produccion_UO!$K$23,Resultados_Dic3!$E$3:$E$99980,Produccion_UO!$J26,Resultados_Dic3!$A$3:$A$99980,Produccion_UO!$H26)*$I$23</f>
        <v>0</v>
      </c>
      <c r="AL26" s="21">
        <f>+SUMIFS(Resultados_Dic3!AG$3:AG$99980,Resultados_Dic3!$F$3:$F$99980,Produccion_UO!$K26,Resultados_Dic3!$D$3:$D$99980,Produccion_UO!$K$23,Resultados_Dic3!$E$3:$E$99980,Produccion_UO!$J26,Resultados_Dic3!$A$3:$A$99980,Produccion_UO!$H26)*$I$23</f>
        <v>0</v>
      </c>
      <c r="AM26" s="21">
        <f>+SUMIFS(Resultados_Dic3!AH$3:AH$99980,Resultados_Dic3!$F$3:$F$99980,Produccion_UO!$K26,Resultados_Dic3!$D$3:$D$99980,Produccion_UO!$K$23,Resultados_Dic3!$E$3:$E$99980,Produccion_UO!$J26,Resultados_Dic3!$A$3:$A$99980,Produccion_UO!$H26)*$I$23</f>
        <v>0</v>
      </c>
      <c r="AN26" s="21">
        <f>+SUMIFS(Resultados_Dic3!AI$3:AI$99980,Resultados_Dic3!$F$3:$F$99980,Produccion_UO!$K26,Resultados_Dic3!$D$3:$D$99980,Produccion_UO!$K$23,Resultados_Dic3!$E$3:$E$99980,Produccion_UO!$J26,Resultados_Dic3!$A$3:$A$99980,Produccion_UO!$H26)*$I$23</f>
        <v>0</v>
      </c>
      <c r="AO26" s="21">
        <f>+SUMIFS(Resultados_Dic3!AJ$3:AJ$99980,Resultados_Dic3!$F$3:$F$99980,Produccion_UO!$K26,Resultados_Dic3!$D$3:$D$99980,Produccion_UO!$K$23,Resultados_Dic3!$E$3:$E$99980,Produccion_UO!$J26,Resultados_Dic3!$A$3:$A$99980,Produccion_UO!$H26)*$I$23</f>
        <v>0</v>
      </c>
      <c r="AP26" s="21">
        <f>+SUMIFS(Resultados_Dic3!AK$3:AK$99980,Resultados_Dic3!$F$3:$F$99980,Produccion_UO!$K26,Resultados_Dic3!$D$3:$D$99980,Produccion_UO!$K$23,Resultados_Dic3!$E$3:$E$99980,Produccion_UO!$J26,Resultados_Dic3!$A$3:$A$99980,Produccion_UO!$H26)*$I$23</f>
        <v>0</v>
      </c>
      <c r="AQ26" s="21">
        <f>+SUMIFS(Resultados_Dic3!AL$3:AL$99980,Resultados_Dic3!$F$3:$F$99980,Produccion_UO!$K26,Resultados_Dic3!$D$3:$D$99980,Produccion_UO!$K$23,Resultados_Dic3!$E$3:$E$99980,Produccion_UO!$J26,Resultados_Dic3!$A$3:$A$99980,Produccion_UO!$H26)*$I$23</f>
        <v>0</v>
      </c>
      <c r="AR26" s="21">
        <f>+SUMIFS(Resultados_Dic3!AM$3:AM$99980,Resultados_Dic3!$F$3:$F$99980,Produccion_UO!$K26,Resultados_Dic3!$D$3:$D$99980,Produccion_UO!$K$23,Resultados_Dic3!$E$3:$E$99980,Produccion_UO!$J26,Resultados_Dic3!$A$3:$A$99980,Produccion_UO!$H26)*$I$23</f>
        <v>0</v>
      </c>
      <c r="AS26" s="21"/>
    </row>
    <row r="27" spans="1:45" x14ac:dyDescent="0.25">
      <c r="H27" s="17" t="str">
        <f t="shared" si="6"/>
        <v>DIC7</v>
      </c>
      <c r="J27" s="24" t="s">
        <v>46</v>
      </c>
      <c r="K27" s="2" t="s">
        <v>171</v>
      </c>
      <c r="L27" s="22" t="str">
        <f>+$B$4</f>
        <v>LLO - Ligth</v>
      </c>
      <c r="M27" s="21">
        <f>+SUMIFS(Resultados_Dic3!H$3:H$99980,Resultados_Dic3!$F$3:$F$99980,Produccion_UO!$K27,Resultados_Dic3!$D$3:$D$99980,Produccion_UO!$K$23,Resultados_Dic3!$E$3:$E$99980,Produccion_UO!$J27,Resultados_Dic3!$A$3:$A$99980,Produccion_UO!$H27)*$I$23</f>
        <v>145.05024155630386</v>
      </c>
      <c r="N27" s="21">
        <f>+SUMIFS(Resultados_Dic3!I$3:I$99980,Resultados_Dic3!$F$3:$F$99980,Produccion_UO!$K27,Resultados_Dic3!$D$3:$D$99980,Produccion_UO!$K$23,Resultados_Dic3!$E$3:$E$99980,Produccion_UO!$J27,Resultados_Dic3!$A$3:$A$99980,Produccion_UO!$H27)*$I$23</f>
        <v>159.58620564490496</v>
      </c>
      <c r="O27" s="21">
        <f>+SUMIFS(Resultados_Dic3!J$3:J$99980,Resultados_Dic3!$F$3:$F$99980,Produccion_UO!$K27,Resultados_Dic3!$D$3:$D$99980,Produccion_UO!$K$23,Resultados_Dic3!$E$3:$E$99980,Produccion_UO!$J27,Resultados_Dic3!$A$3:$A$99980,Produccion_UO!$H27)*$I$23</f>
        <v>142.84460347385564</v>
      </c>
      <c r="P27" s="21">
        <f>+SUMIFS(Resultados_Dic3!K$3:K$99980,Resultados_Dic3!$F$3:$F$99980,Produccion_UO!$K27,Resultados_Dic3!$D$3:$D$99980,Produccion_UO!$K$23,Resultados_Dic3!$E$3:$E$99980,Produccion_UO!$J27,Resultados_Dic3!$A$3:$A$99980,Produccion_UO!$H27)*$I$23</f>
        <v>141.98698519461189</v>
      </c>
      <c r="Q27" s="21">
        <f>+SUMIFS(Resultados_Dic3!L$3:L$99980,Resultados_Dic3!$F$3:$F$99980,Produccion_UO!$K27,Resultados_Dic3!$D$3:$D$99980,Produccion_UO!$K$23,Resultados_Dic3!$E$3:$E$99980,Produccion_UO!$J27,Resultados_Dic3!$A$3:$A$99980,Produccion_UO!$H27)*$I$23</f>
        <v>114.78752460318375</v>
      </c>
      <c r="R27" s="21">
        <f>+SUMIFS(Resultados_Dic3!M$3:M$99980,Resultados_Dic3!$F$3:$F$99980,Produccion_UO!$K27,Resultados_Dic3!$D$3:$D$99980,Produccion_UO!$K$23,Resultados_Dic3!$E$3:$E$99980,Produccion_UO!$J27,Resultados_Dic3!$A$3:$A$99980,Produccion_UO!$H27)*$I$23</f>
        <v>78.30856972652316</v>
      </c>
      <c r="S27" s="21">
        <f>+SUMIFS(Resultados_Dic3!N$3:N$99980,Resultados_Dic3!$F$3:$F$99980,Produccion_UO!$K27,Resultados_Dic3!$D$3:$D$99980,Produccion_UO!$K$23,Resultados_Dic3!$E$3:$E$99980,Produccion_UO!$J27,Resultados_Dic3!$A$3:$A$99980,Produccion_UO!$H27)*$I$23</f>
        <v>78.30856972652316</v>
      </c>
      <c r="T27" s="21">
        <f>+SUMIFS(Resultados_Dic3!O$3:O$99980,Resultados_Dic3!$F$3:$F$99980,Produccion_UO!$K27,Resultados_Dic3!$D$3:$D$99980,Produccion_UO!$K$23,Resultados_Dic3!$E$3:$E$99980,Produccion_UO!$J27,Resultados_Dic3!$A$3:$A$99980,Produccion_UO!$H27)*$I$23</f>
        <v>78.30856972652316</v>
      </c>
      <c r="U27" s="21">
        <f>+SUMIFS(Resultados_Dic3!P$3:P$99980,Resultados_Dic3!$F$3:$F$99980,Produccion_UO!$K27,Resultados_Dic3!$D$3:$D$99980,Produccion_UO!$K$23,Resultados_Dic3!$E$3:$E$99980,Produccion_UO!$J27,Resultados_Dic3!$A$3:$A$99980,Produccion_UO!$H27)*$I$23</f>
        <v>8.9094466280043196</v>
      </c>
      <c r="V27" s="21">
        <f>+SUMIFS(Resultados_Dic3!Q$3:Q$99980,Resultados_Dic3!$F$3:$F$99980,Produccion_UO!$K27,Resultados_Dic3!$D$3:$D$99980,Produccion_UO!$K$23,Resultados_Dic3!$E$3:$E$99980,Produccion_UO!$J27,Resultados_Dic3!$A$3:$A$99980,Produccion_UO!$H27)*$I$23</f>
        <v>8.3659267844802851</v>
      </c>
      <c r="W27" s="21">
        <f>+SUMIFS(Resultados_Dic3!R$3:R$99980,Resultados_Dic3!$F$3:$F$99980,Produccion_UO!$K27,Resultados_Dic3!$D$3:$D$99980,Produccion_UO!$K$23,Resultados_Dic3!$E$3:$E$99980,Produccion_UO!$J27,Resultados_Dic3!$A$3:$A$99980,Produccion_UO!$H27)*$I$23</f>
        <v>4.354766422208705</v>
      </c>
      <c r="X27" s="21">
        <f>+SUMIFS(Resultados_Dic3!S$3:S$99980,Resultados_Dic3!$F$3:$F$99980,Produccion_UO!$K27,Resultados_Dic3!$D$3:$D$99980,Produccion_UO!$K$23,Resultados_Dic3!$E$3:$E$99980,Produccion_UO!$J27,Resultados_Dic3!$A$3:$A$99980,Produccion_UO!$H27)*$I$23</f>
        <v>0</v>
      </c>
      <c r="Y27" s="21">
        <f>+SUMIFS(Resultados_Dic3!T$3:T$99980,Resultados_Dic3!$F$3:$F$99980,Produccion_UO!$K27,Resultados_Dic3!$D$3:$D$99980,Produccion_UO!$K$23,Resultados_Dic3!$E$3:$E$99980,Produccion_UO!$J27,Resultados_Dic3!$A$3:$A$99980,Produccion_UO!$H27)*$I$23</f>
        <v>0</v>
      </c>
      <c r="Z27" s="21">
        <f>+SUMIFS(Resultados_Dic3!U$3:U$99980,Resultados_Dic3!$F$3:$F$99980,Produccion_UO!$K27,Resultados_Dic3!$D$3:$D$99980,Produccion_UO!$K$23,Resultados_Dic3!$E$3:$E$99980,Produccion_UO!$J27,Resultados_Dic3!$A$3:$A$99980,Produccion_UO!$H27)*$I$23</f>
        <v>0</v>
      </c>
      <c r="AA27" s="21">
        <f>+SUMIFS(Resultados_Dic3!V$3:V$99980,Resultados_Dic3!$F$3:$F$99980,Produccion_UO!$K27,Resultados_Dic3!$D$3:$D$99980,Produccion_UO!$K$23,Resultados_Dic3!$E$3:$E$99980,Produccion_UO!$J27,Resultados_Dic3!$A$3:$A$99980,Produccion_UO!$H27)*$I$23</f>
        <v>0</v>
      </c>
      <c r="AB27" s="21">
        <f>+SUMIFS(Resultados_Dic3!W$3:W$99980,Resultados_Dic3!$F$3:$F$99980,Produccion_UO!$K27,Resultados_Dic3!$D$3:$D$99980,Produccion_UO!$K$23,Resultados_Dic3!$E$3:$E$99980,Produccion_UO!$J27,Resultados_Dic3!$A$3:$A$99980,Produccion_UO!$H27)*$I$23</f>
        <v>0</v>
      </c>
      <c r="AC27" s="21">
        <f>+SUMIFS(Resultados_Dic3!X$3:X$99980,Resultados_Dic3!$F$3:$F$99980,Produccion_UO!$K27,Resultados_Dic3!$D$3:$D$99980,Produccion_UO!$K$23,Resultados_Dic3!$E$3:$E$99980,Produccion_UO!$J27,Resultados_Dic3!$A$3:$A$99980,Produccion_UO!$H27)*$I$23</f>
        <v>0</v>
      </c>
      <c r="AD27" s="21">
        <f>+SUMIFS(Resultados_Dic3!Y$3:Y$99980,Resultados_Dic3!$F$3:$F$99980,Produccion_UO!$K27,Resultados_Dic3!$D$3:$D$99980,Produccion_UO!$K$23,Resultados_Dic3!$E$3:$E$99980,Produccion_UO!$J27,Resultados_Dic3!$A$3:$A$99980,Produccion_UO!$H27)*$I$23</f>
        <v>0</v>
      </c>
      <c r="AE27" s="21">
        <f>+SUMIFS(Resultados_Dic3!Z$3:Z$99980,Resultados_Dic3!$F$3:$F$99980,Produccion_UO!$K27,Resultados_Dic3!$D$3:$D$99980,Produccion_UO!$K$23,Resultados_Dic3!$E$3:$E$99980,Produccion_UO!$J27,Resultados_Dic3!$A$3:$A$99980,Produccion_UO!$H27)*$I$23</f>
        <v>0</v>
      </c>
      <c r="AF27" s="21">
        <f>+SUMIFS(Resultados_Dic3!AA$3:AA$99980,Resultados_Dic3!$F$3:$F$99980,Produccion_UO!$K27,Resultados_Dic3!$D$3:$D$99980,Produccion_UO!$K$23,Resultados_Dic3!$E$3:$E$99980,Produccion_UO!$J27,Resultados_Dic3!$A$3:$A$99980,Produccion_UO!$H27)*$I$23</f>
        <v>0</v>
      </c>
      <c r="AG27" s="21">
        <f>+SUMIFS(Resultados_Dic3!AB$3:AB$99980,Resultados_Dic3!$F$3:$F$99980,Produccion_UO!$K27,Resultados_Dic3!$D$3:$D$99980,Produccion_UO!$K$23,Resultados_Dic3!$E$3:$E$99980,Produccion_UO!$J27,Resultados_Dic3!$A$3:$A$99980,Produccion_UO!$H27)*$I$23</f>
        <v>0</v>
      </c>
      <c r="AH27" s="21">
        <f>+SUMIFS(Resultados_Dic3!AC$3:AC$99980,Resultados_Dic3!$F$3:$F$99980,Produccion_UO!$K27,Resultados_Dic3!$D$3:$D$99980,Produccion_UO!$K$23,Resultados_Dic3!$E$3:$E$99980,Produccion_UO!$J27,Resultados_Dic3!$A$3:$A$99980,Produccion_UO!$H27)*$I$23</f>
        <v>0</v>
      </c>
      <c r="AI27" s="21">
        <f>+SUMIFS(Resultados_Dic3!AD$3:AD$99980,Resultados_Dic3!$F$3:$F$99980,Produccion_UO!$K27,Resultados_Dic3!$D$3:$D$99980,Produccion_UO!$K$23,Resultados_Dic3!$E$3:$E$99980,Produccion_UO!$J27,Resultados_Dic3!$A$3:$A$99980,Produccion_UO!$H27)*$I$23</f>
        <v>0</v>
      </c>
      <c r="AJ27" s="21">
        <f>+SUMIFS(Resultados_Dic3!AE$3:AE$99980,Resultados_Dic3!$F$3:$F$99980,Produccion_UO!$K27,Resultados_Dic3!$D$3:$D$99980,Produccion_UO!$K$23,Resultados_Dic3!$E$3:$E$99980,Produccion_UO!$J27,Resultados_Dic3!$A$3:$A$99980,Produccion_UO!$H27)*$I$23</f>
        <v>0</v>
      </c>
      <c r="AK27" s="21">
        <f>+SUMIFS(Resultados_Dic3!AF$3:AF$99980,Resultados_Dic3!$F$3:$F$99980,Produccion_UO!$K27,Resultados_Dic3!$D$3:$D$99980,Produccion_UO!$K$23,Resultados_Dic3!$E$3:$E$99980,Produccion_UO!$J27,Resultados_Dic3!$A$3:$A$99980,Produccion_UO!$H27)*$I$23</f>
        <v>0</v>
      </c>
      <c r="AL27" s="21">
        <f>+SUMIFS(Resultados_Dic3!AG$3:AG$99980,Resultados_Dic3!$F$3:$F$99980,Produccion_UO!$K27,Resultados_Dic3!$D$3:$D$99980,Produccion_UO!$K$23,Resultados_Dic3!$E$3:$E$99980,Produccion_UO!$J27,Resultados_Dic3!$A$3:$A$99980,Produccion_UO!$H27)*$I$23</f>
        <v>0</v>
      </c>
      <c r="AM27" s="21">
        <f>+SUMIFS(Resultados_Dic3!AH$3:AH$99980,Resultados_Dic3!$F$3:$F$99980,Produccion_UO!$K27,Resultados_Dic3!$D$3:$D$99980,Produccion_UO!$K$23,Resultados_Dic3!$E$3:$E$99980,Produccion_UO!$J27,Resultados_Dic3!$A$3:$A$99980,Produccion_UO!$H27)*$I$23</f>
        <v>0</v>
      </c>
      <c r="AN27" s="21">
        <f>+SUMIFS(Resultados_Dic3!AI$3:AI$99980,Resultados_Dic3!$F$3:$F$99980,Produccion_UO!$K27,Resultados_Dic3!$D$3:$D$99980,Produccion_UO!$K$23,Resultados_Dic3!$E$3:$E$99980,Produccion_UO!$J27,Resultados_Dic3!$A$3:$A$99980,Produccion_UO!$H27)*$I$23</f>
        <v>0</v>
      </c>
      <c r="AO27" s="21">
        <f>+SUMIFS(Resultados_Dic3!AJ$3:AJ$99980,Resultados_Dic3!$F$3:$F$99980,Produccion_UO!$K27,Resultados_Dic3!$D$3:$D$99980,Produccion_UO!$K$23,Resultados_Dic3!$E$3:$E$99980,Produccion_UO!$J27,Resultados_Dic3!$A$3:$A$99980,Produccion_UO!$H27)*$I$23</f>
        <v>0</v>
      </c>
      <c r="AP27" s="21">
        <f>+SUMIFS(Resultados_Dic3!AK$3:AK$99980,Resultados_Dic3!$F$3:$F$99980,Produccion_UO!$K27,Resultados_Dic3!$D$3:$D$99980,Produccion_UO!$K$23,Resultados_Dic3!$E$3:$E$99980,Produccion_UO!$J27,Resultados_Dic3!$A$3:$A$99980,Produccion_UO!$H27)*$I$23</f>
        <v>0</v>
      </c>
      <c r="AQ27" s="21">
        <f>+SUMIFS(Resultados_Dic3!AL$3:AL$99980,Resultados_Dic3!$F$3:$F$99980,Produccion_UO!$K27,Resultados_Dic3!$D$3:$D$99980,Produccion_UO!$K$23,Resultados_Dic3!$E$3:$E$99980,Produccion_UO!$J27,Resultados_Dic3!$A$3:$A$99980,Produccion_UO!$H27)*$I$23</f>
        <v>0</v>
      </c>
      <c r="AR27" s="21">
        <f>+SUMIFS(Resultados_Dic3!AM$3:AM$99980,Resultados_Dic3!$F$3:$F$99980,Produccion_UO!$K27,Resultados_Dic3!$D$3:$D$99980,Produccion_UO!$K$23,Resultados_Dic3!$E$3:$E$99980,Produccion_UO!$J27,Resultados_Dic3!$A$3:$A$99980,Produccion_UO!$H27)*$I$23</f>
        <v>0</v>
      </c>
      <c r="AS27" s="21"/>
    </row>
    <row r="28" spans="1:45" x14ac:dyDescent="0.25">
      <c r="H28" s="17" t="str">
        <f t="shared" si="6"/>
        <v>DIC7</v>
      </c>
      <c r="J28" s="24" t="s">
        <v>47</v>
      </c>
      <c r="K28" s="2" t="s">
        <v>172</v>
      </c>
      <c r="L28" s="22" t="str">
        <f>+$B$5</f>
        <v>LLO - Heavy</v>
      </c>
      <c r="M28" s="21">
        <f>+SUMIFS(Resultados_Dic3!H$3:H$99980,Resultados_Dic3!$F$3:$F$99980,Produccion_UO!$K28,Resultados_Dic3!$D$3:$D$99980,Produccion_UO!$K$23,Resultados_Dic3!$E$3:$E$99980,Produccion_UO!$J28,Resultados_Dic3!$A$3:$A$99980,Produccion_UO!$H28)*$I$23</f>
        <v>327.50661704706704</v>
      </c>
      <c r="N28" s="21">
        <f>+SUMIFS(Resultados_Dic3!I$3:I$99980,Resultados_Dic3!$F$3:$F$99980,Produccion_UO!$K28,Resultados_Dic3!$D$3:$D$99980,Produccion_UO!$K$23,Resultados_Dic3!$E$3:$E$99980,Produccion_UO!$J28,Resultados_Dic3!$A$3:$A$99980,Produccion_UO!$H28)*$I$23</f>
        <v>310.00143176152824</v>
      </c>
      <c r="O28" s="21">
        <f>+SUMIFS(Resultados_Dic3!J$3:J$99980,Resultados_Dic3!$F$3:$F$99980,Produccion_UO!$K28,Resultados_Dic3!$D$3:$D$99980,Produccion_UO!$K$23,Resultados_Dic3!$E$3:$E$99980,Produccion_UO!$J28,Resultados_Dic3!$A$3:$A$99980,Produccion_UO!$H28)*$I$23</f>
        <v>294.93319495069937</v>
      </c>
      <c r="P28" s="21">
        <f>+SUMIFS(Resultados_Dic3!K$3:K$99980,Resultados_Dic3!$F$3:$F$99980,Produccion_UO!$K28,Resultados_Dic3!$D$3:$D$99980,Produccion_UO!$K$23,Resultados_Dic3!$E$3:$E$99980,Produccion_UO!$J28,Resultados_Dic3!$A$3:$A$99980,Produccion_UO!$H28)*$I$23</f>
        <v>279.86495813987045</v>
      </c>
      <c r="Q28" s="21">
        <f>+SUMIFS(Resultados_Dic3!L$3:L$99980,Resultados_Dic3!$F$3:$F$99980,Produccion_UO!$K28,Resultados_Dic3!$D$3:$D$99980,Produccion_UO!$K$23,Resultados_Dic3!$E$3:$E$99980,Produccion_UO!$J28,Resultados_Dic3!$A$3:$A$99980,Produccion_UO!$H28)*$I$23</f>
        <v>264.79672132904159</v>
      </c>
      <c r="R28" s="21">
        <f>+SUMIFS(Resultados_Dic3!M$3:M$99980,Resultados_Dic3!$F$3:$F$99980,Produccion_UO!$K28,Resultados_Dic3!$D$3:$D$99980,Produccion_UO!$K$23,Resultados_Dic3!$E$3:$E$99980,Produccion_UO!$J28,Resultados_Dic3!$A$3:$A$99980,Produccion_UO!$H28)*$I$23</f>
        <v>243.81047029032413</v>
      </c>
      <c r="S28" s="21">
        <f>+SUMIFS(Resultados_Dic3!N$3:N$99980,Resultados_Dic3!$F$3:$F$99980,Produccion_UO!$K28,Resultados_Dic3!$D$3:$D$99980,Produccion_UO!$K$23,Resultados_Dic3!$E$3:$E$99980,Produccion_UO!$J28,Resultados_Dic3!$A$3:$A$99980,Produccion_UO!$H28)*$I$23</f>
        <v>222.82421925160673</v>
      </c>
      <c r="T28" s="21">
        <f>+SUMIFS(Resultados_Dic3!O$3:O$99980,Resultados_Dic3!$F$3:$F$99980,Produccion_UO!$K28,Resultados_Dic3!$D$3:$D$99980,Produccion_UO!$K$23,Resultados_Dic3!$E$3:$E$99980,Produccion_UO!$J28,Resultados_Dic3!$A$3:$A$99980,Produccion_UO!$H28)*$I$23</f>
        <v>206.18231326845671</v>
      </c>
      <c r="U28" s="21">
        <f>+SUMIFS(Resultados_Dic3!P$3:P$99980,Resultados_Dic3!$F$3:$F$99980,Produccion_UO!$K28,Resultados_Dic3!$D$3:$D$99980,Produccion_UO!$K$23,Resultados_Dic3!$E$3:$E$99980,Produccion_UO!$J28,Resultados_Dic3!$A$3:$A$99980,Produccion_UO!$H28)*$I$23</f>
        <v>189.54040728530626</v>
      </c>
      <c r="V28" s="21">
        <f>+SUMIFS(Resultados_Dic3!Q$3:Q$99980,Resultados_Dic3!$F$3:$F$99980,Produccion_UO!$K28,Resultados_Dic3!$D$3:$D$99980,Produccion_UO!$K$23,Resultados_Dic3!$E$3:$E$99980,Produccion_UO!$J28,Resultados_Dic3!$A$3:$A$99980,Produccion_UO!$H28)*$I$23</f>
        <v>172.89850130215623</v>
      </c>
      <c r="W28" s="21">
        <f>+SUMIFS(Resultados_Dic3!R$3:R$99980,Resultados_Dic3!$F$3:$F$99980,Produccion_UO!$K28,Resultados_Dic3!$D$3:$D$99980,Produccion_UO!$K$23,Resultados_Dic3!$E$3:$E$99980,Produccion_UO!$J28,Resultados_Dic3!$A$3:$A$99980,Produccion_UO!$H28)*$I$23</f>
        <v>110.6589034561302</v>
      </c>
      <c r="X28" s="21">
        <f>+SUMIFS(Resultados_Dic3!S$3:S$99980,Resultados_Dic3!$F$3:$F$99980,Produccion_UO!$K28,Resultados_Dic3!$D$3:$D$99980,Produccion_UO!$K$23,Resultados_Dic3!$E$3:$E$99980,Produccion_UO!$J28,Resultados_Dic3!$A$3:$A$99980,Produccion_UO!$H28)*$I$23</f>
        <v>110.6589034561302</v>
      </c>
      <c r="Y28" s="21">
        <f>+SUMIFS(Resultados_Dic3!T$3:T$99980,Resultados_Dic3!$F$3:$F$99980,Produccion_UO!$K28,Resultados_Dic3!$D$3:$D$99980,Produccion_UO!$K$23,Resultados_Dic3!$E$3:$E$99980,Produccion_UO!$J28,Resultados_Dic3!$A$3:$A$99980,Produccion_UO!$H28)*$I$23</f>
        <v>110.6589034561302</v>
      </c>
      <c r="Z28" s="21">
        <f>+SUMIFS(Resultados_Dic3!U$3:U$99980,Resultados_Dic3!$F$3:$F$99980,Produccion_UO!$K28,Resultados_Dic3!$D$3:$D$99980,Produccion_UO!$K$23,Resultados_Dic3!$E$3:$E$99980,Produccion_UO!$J28,Resultados_Dic3!$A$3:$A$99980,Produccion_UO!$H28)*$I$23</f>
        <v>78.359282983859913</v>
      </c>
      <c r="AA28" s="21">
        <f>+SUMIFS(Resultados_Dic3!V$3:V$99980,Resultados_Dic3!$F$3:$F$99980,Produccion_UO!$K28,Resultados_Dic3!$D$3:$D$99980,Produccion_UO!$K$23,Resultados_Dic3!$E$3:$E$99980,Produccion_UO!$J28,Resultados_Dic3!$A$3:$A$99980,Produccion_UO!$H28)*$I$23</f>
        <v>0</v>
      </c>
      <c r="AB28" s="21">
        <f>+SUMIFS(Resultados_Dic3!W$3:W$99980,Resultados_Dic3!$F$3:$F$99980,Produccion_UO!$K28,Resultados_Dic3!$D$3:$D$99980,Produccion_UO!$K$23,Resultados_Dic3!$E$3:$E$99980,Produccion_UO!$J28,Resultados_Dic3!$A$3:$A$99980,Produccion_UO!$H28)*$I$23</f>
        <v>0</v>
      </c>
      <c r="AC28" s="21">
        <f>+SUMIFS(Resultados_Dic3!X$3:X$99980,Resultados_Dic3!$F$3:$F$99980,Produccion_UO!$K28,Resultados_Dic3!$D$3:$D$99980,Produccion_UO!$K$23,Resultados_Dic3!$E$3:$E$99980,Produccion_UO!$J28,Resultados_Dic3!$A$3:$A$99980,Produccion_UO!$H28)*$I$23</f>
        <v>0</v>
      </c>
      <c r="AD28" s="21">
        <f>+SUMIFS(Resultados_Dic3!Y$3:Y$99980,Resultados_Dic3!$F$3:$F$99980,Produccion_UO!$K28,Resultados_Dic3!$D$3:$D$99980,Produccion_UO!$K$23,Resultados_Dic3!$E$3:$E$99980,Produccion_UO!$J28,Resultados_Dic3!$A$3:$A$99980,Produccion_UO!$H28)*$I$23</f>
        <v>0</v>
      </c>
      <c r="AE28" s="21">
        <f>+SUMIFS(Resultados_Dic3!Z$3:Z$99980,Resultados_Dic3!$F$3:$F$99980,Produccion_UO!$K28,Resultados_Dic3!$D$3:$D$99980,Produccion_UO!$K$23,Resultados_Dic3!$E$3:$E$99980,Produccion_UO!$J28,Resultados_Dic3!$A$3:$A$99980,Produccion_UO!$H28)*$I$23</f>
        <v>0</v>
      </c>
      <c r="AF28" s="21">
        <f>+SUMIFS(Resultados_Dic3!AA$3:AA$99980,Resultados_Dic3!$F$3:$F$99980,Produccion_UO!$K28,Resultados_Dic3!$D$3:$D$99980,Produccion_UO!$K$23,Resultados_Dic3!$E$3:$E$99980,Produccion_UO!$J28,Resultados_Dic3!$A$3:$A$99980,Produccion_UO!$H28)*$I$23</f>
        <v>0</v>
      </c>
      <c r="AG28" s="21">
        <f>+SUMIFS(Resultados_Dic3!AB$3:AB$99980,Resultados_Dic3!$F$3:$F$99980,Produccion_UO!$K28,Resultados_Dic3!$D$3:$D$99980,Produccion_UO!$K$23,Resultados_Dic3!$E$3:$E$99980,Produccion_UO!$J28,Resultados_Dic3!$A$3:$A$99980,Produccion_UO!$H28)*$I$23</f>
        <v>0</v>
      </c>
      <c r="AH28" s="21">
        <f>+SUMIFS(Resultados_Dic3!AC$3:AC$99980,Resultados_Dic3!$F$3:$F$99980,Produccion_UO!$K28,Resultados_Dic3!$D$3:$D$99980,Produccion_UO!$K$23,Resultados_Dic3!$E$3:$E$99980,Produccion_UO!$J28,Resultados_Dic3!$A$3:$A$99980,Produccion_UO!$H28)*$I$23</f>
        <v>0</v>
      </c>
      <c r="AI28" s="21">
        <f>+SUMIFS(Resultados_Dic3!AD$3:AD$99980,Resultados_Dic3!$F$3:$F$99980,Produccion_UO!$K28,Resultados_Dic3!$D$3:$D$99980,Produccion_UO!$K$23,Resultados_Dic3!$E$3:$E$99980,Produccion_UO!$J28,Resultados_Dic3!$A$3:$A$99980,Produccion_UO!$H28)*$I$23</f>
        <v>0</v>
      </c>
      <c r="AJ28" s="21">
        <f>+SUMIFS(Resultados_Dic3!AE$3:AE$99980,Resultados_Dic3!$F$3:$F$99980,Produccion_UO!$K28,Resultados_Dic3!$D$3:$D$99980,Produccion_UO!$K$23,Resultados_Dic3!$E$3:$E$99980,Produccion_UO!$J28,Resultados_Dic3!$A$3:$A$99980,Produccion_UO!$H28)*$I$23</f>
        <v>0</v>
      </c>
      <c r="AK28" s="21">
        <f>+SUMIFS(Resultados_Dic3!AF$3:AF$99980,Resultados_Dic3!$F$3:$F$99980,Produccion_UO!$K28,Resultados_Dic3!$D$3:$D$99980,Produccion_UO!$K$23,Resultados_Dic3!$E$3:$E$99980,Produccion_UO!$J28,Resultados_Dic3!$A$3:$A$99980,Produccion_UO!$H28)*$I$23</f>
        <v>0</v>
      </c>
      <c r="AL28" s="21">
        <f>+SUMIFS(Resultados_Dic3!AG$3:AG$99980,Resultados_Dic3!$F$3:$F$99980,Produccion_UO!$K28,Resultados_Dic3!$D$3:$D$99980,Produccion_UO!$K$23,Resultados_Dic3!$E$3:$E$99980,Produccion_UO!$J28,Resultados_Dic3!$A$3:$A$99980,Produccion_UO!$H28)*$I$23</f>
        <v>0</v>
      </c>
      <c r="AM28" s="21">
        <f>+SUMIFS(Resultados_Dic3!AH$3:AH$99980,Resultados_Dic3!$F$3:$F$99980,Produccion_UO!$K28,Resultados_Dic3!$D$3:$D$99980,Produccion_UO!$K$23,Resultados_Dic3!$E$3:$E$99980,Produccion_UO!$J28,Resultados_Dic3!$A$3:$A$99980,Produccion_UO!$H28)*$I$23</f>
        <v>0</v>
      </c>
      <c r="AN28" s="21">
        <f>+SUMIFS(Resultados_Dic3!AI$3:AI$99980,Resultados_Dic3!$F$3:$F$99980,Produccion_UO!$K28,Resultados_Dic3!$D$3:$D$99980,Produccion_UO!$K$23,Resultados_Dic3!$E$3:$E$99980,Produccion_UO!$J28,Resultados_Dic3!$A$3:$A$99980,Produccion_UO!$H28)*$I$23</f>
        <v>0</v>
      </c>
      <c r="AO28" s="21">
        <f>+SUMIFS(Resultados_Dic3!AJ$3:AJ$99980,Resultados_Dic3!$F$3:$F$99980,Produccion_UO!$K28,Resultados_Dic3!$D$3:$D$99980,Produccion_UO!$K$23,Resultados_Dic3!$E$3:$E$99980,Produccion_UO!$J28,Resultados_Dic3!$A$3:$A$99980,Produccion_UO!$H28)*$I$23</f>
        <v>0</v>
      </c>
      <c r="AP28" s="21">
        <f>+SUMIFS(Resultados_Dic3!AK$3:AK$99980,Resultados_Dic3!$F$3:$F$99980,Produccion_UO!$K28,Resultados_Dic3!$D$3:$D$99980,Produccion_UO!$K$23,Resultados_Dic3!$E$3:$E$99980,Produccion_UO!$J28,Resultados_Dic3!$A$3:$A$99980,Produccion_UO!$H28)*$I$23</f>
        <v>0</v>
      </c>
      <c r="AQ28" s="21">
        <f>+SUMIFS(Resultados_Dic3!AL$3:AL$99980,Resultados_Dic3!$F$3:$F$99980,Produccion_UO!$K28,Resultados_Dic3!$D$3:$D$99980,Produccion_UO!$K$23,Resultados_Dic3!$E$3:$E$99980,Produccion_UO!$J28,Resultados_Dic3!$A$3:$A$99980,Produccion_UO!$H28)*$I$23</f>
        <v>0</v>
      </c>
      <c r="AR28" s="21">
        <f>+SUMIFS(Resultados_Dic3!AM$3:AM$99980,Resultados_Dic3!$F$3:$F$99980,Produccion_UO!$K28,Resultados_Dic3!$D$3:$D$99980,Produccion_UO!$K$23,Resultados_Dic3!$E$3:$E$99980,Produccion_UO!$J28,Resultados_Dic3!$A$3:$A$99980,Produccion_UO!$H28)*$I$23</f>
        <v>0</v>
      </c>
      <c r="AS28" s="21"/>
    </row>
    <row r="29" spans="1:45" x14ac:dyDescent="0.25">
      <c r="H29" s="17" t="str">
        <f t="shared" si="6"/>
        <v>DIC7</v>
      </c>
      <c r="J29" s="24" t="s">
        <v>48</v>
      </c>
      <c r="K29" s="2" t="s">
        <v>173</v>
      </c>
      <c r="L29" s="22" t="str">
        <f>+$B$6</f>
        <v>PU - Ligth</v>
      </c>
      <c r="M29" s="21">
        <f>+SUMIFS(Resultados_Dic3!H$3:H$99980,Resultados_Dic3!$F$3:$F$99980,Produccion_UO!$K29,Resultados_Dic3!$D$3:$D$99980,Produccion_UO!$K$23,Resultados_Dic3!$E$3:$E$99980,Produccion_UO!$J29,Resultados_Dic3!$A$3:$A$99980,Produccion_UO!$H29)*$I$23</f>
        <v>3.2771823621709291</v>
      </c>
      <c r="N29" s="21">
        <f>+SUMIFS(Resultados_Dic3!I$3:I$99980,Resultados_Dic3!$F$3:$F$99980,Produccion_UO!$K29,Resultados_Dic3!$D$3:$D$99980,Produccion_UO!$K$23,Resultados_Dic3!$E$3:$E$99980,Produccion_UO!$J29,Resultados_Dic3!$A$3:$A$99980,Produccion_UO!$H29)*$I$23</f>
        <v>3.0968182238583037</v>
      </c>
      <c r="O29" s="21">
        <f>+SUMIFS(Resultados_Dic3!J$3:J$99980,Resultados_Dic3!$F$3:$F$99980,Produccion_UO!$K29,Resultados_Dic3!$D$3:$D$99980,Produccion_UO!$K$23,Resultados_Dic3!$E$3:$E$99980,Produccion_UO!$J29,Resultados_Dic3!$A$3:$A$99980,Produccion_UO!$H29)*$I$23</f>
        <v>2.9606943458865107</v>
      </c>
      <c r="P29" s="21">
        <f>+SUMIFS(Resultados_Dic3!K$3:K$99980,Resultados_Dic3!$F$3:$F$99980,Produccion_UO!$K29,Resultados_Dic3!$D$3:$D$99980,Produccion_UO!$K$23,Resultados_Dic3!$E$3:$E$99980,Produccion_UO!$J29,Resultados_Dic3!$A$3:$A$99980,Produccion_UO!$H29)*$I$23</f>
        <v>2.8245704679147132</v>
      </c>
      <c r="Q29" s="21">
        <f>+SUMIFS(Resultados_Dic3!L$3:L$99980,Resultados_Dic3!$F$3:$F$99980,Produccion_UO!$K29,Resultados_Dic3!$D$3:$D$99980,Produccion_UO!$K$23,Resultados_Dic3!$E$3:$E$99980,Produccion_UO!$J29,Resultados_Dic3!$A$3:$A$99980,Produccion_UO!$H29)*$I$23</f>
        <v>2.6884465899429202</v>
      </c>
      <c r="R29" s="21">
        <f>+SUMIFS(Resultados_Dic3!M$3:M$99980,Resultados_Dic3!$F$3:$F$99980,Produccion_UO!$K29,Resultados_Dic3!$D$3:$D$99980,Produccion_UO!$K$23,Resultados_Dic3!$E$3:$E$99980,Produccion_UO!$J29,Resultados_Dic3!$A$3:$A$99980,Produccion_UO!$H29)*$I$23</f>
        <v>2.5523227119711271</v>
      </c>
      <c r="S29" s="21">
        <f>+SUMIFS(Resultados_Dic3!N$3:N$99980,Resultados_Dic3!$F$3:$F$99980,Produccion_UO!$K29,Resultados_Dic3!$D$3:$D$99980,Produccion_UO!$K$23,Resultados_Dic3!$E$3:$E$99980,Produccion_UO!$J29,Resultados_Dic3!$A$3:$A$99980,Produccion_UO!$H29)*$I$23</f>
        <v>2.4161988339993341</v>
      </c>
      <c r="T29" s="21">
        <f>+SUMIFS(Resultados_Dic3!O$3:O$99980,Resultados_Dic3!$F$3:$F$99980,Produccion_UO!$K29,Resultados_Dic3!$D$3:$D$99980,Produccion_UO!$K$23,Resultados_Dic3!$E$3:$E$99980,Produccion_UO!$J29,Resultados_Dic3!$A$3:$A$99980,Produccion_UO!$H29)*$I$23</f>
        <v>0.27527122616092226</v>
      </c>
      <c r="U29" s="21">
        <f>+SUMIFS(Resultados_Dic3!P$3:P$99980,Resultados_Dic3!$F$3:$F$99980,Produccion_UO!$K29,Resultados_Dic3!$D$3:$D$99980,Produccion_UO!$K$23,Resultados_Dic3!$E$3:$E$99980,Produccion_UO!$J29,Resultados_Dic3!$A$3:$A$99980,Produccion_UO!$H29)*$I$23</f>
        <v>0</v>
      </c>
      <c r="V29" s="21">
        <f>+SUMIFS(Resultados_Dic3!Q$3:Q$99980,Resultados_Dic3!$F$3:$F$99980,Produccion_UO!$K29,Resultados_Dic3!$D$3:$D$99980,Produccion_UO!$K$23,Resultados_Dic3!$E$3:$E$99980,Produccion_UO!$J29,Resultados_Dic3!$A$3:$A$99980,Produccion_UO!$H29)*$I$23</f>
        <v>0</v>
      </c>
      <c r="W29" s="21">
        <f>+SUMIFS(Resultados_Dic3!R$3:R$99980,Resultados_Dic3!$F$3:$F$99980,Produccion_UO!$K29,Resultados_Dic3!$D$3:$D$99980,Produccion_UO!$K$23,Resultados_Dic3!$E$3:$E$99980,Produccion_UO!$J29,Resultados_Dic3!$A$3:$A$99980,Produccion_UO!$H29)*$I$23</f>
        <v>0</v>
      </c>
      <c r="X29" s="21">
        <f>+SUMIFS(Resultados_Dic3!S$3:S$99980,Resultados_Dic3!$F$3:$F$99980,Produccion_UO!$K29,Resultados_Dic3!$D$3:$D$99980,Produccion_UO!$K$23,Resultados_Dic3!$E$3:$E$99980,Produccion_UO!$J29,Resultados_Dic3!$A$3:$A$99980,Produccion_UO!$H29)*$I$23</f>
        <v>0</v>
      </c>
      <c r="Y29" s="21">
        <f>+SUMIFS(Resultados_Dic3!T$3:T$99980,Resultados_Dic3!$F$3:$F$99980,Produccion_UO!$K29,Resultados_Dic3!$D$3:$D$99980,Produccion_UO!$K$23,Resultados_Dic3!$E$3:$E$99980,Produccion_UO!$J29,Resultados_Dic3!$A$3:$A$99980,Produccion_UO!$H29)*$I$23</f>
        <v>0</v>
      </c>
      <c r="Z29" s="21">
        <f>+SUMIFS(Resultados_Dic3!U$3:U$99980,Resultados_Dic3!$F$3:$F$99980,Produccion_UO!$K29,Resultados_Dic3!$D$3:$D$99980,Produccion_UO!$K$23,Resultados_Dic3!$E$3:$E$99980,Produccion_UO!$J29,Resultados_Dic3!$A$3:$A$99980,Produccion_UO!$H29)*$I$23</f>
        <v>0</v>
      </c>
      <c r="AA29" s="21">
        <f>+SUMIFS(Resultados_Dic3!V$3:V$99980,Resultados_Dic3!$F$3:$F$99980,Produccion_UO!$K29,Resultados_Dic3!$D$3:$D$99980,Produccion_UO!$K$23,Resultados_Dic3!$E$3:$E$99980,Produccion_UO!$J29,Resultados_Dic3!$A$3:$A$99980,Produccion_UO!$H29)*$I$23</f>
        <v>0</v>
      </c>
      <c r="AB29" s="21">
        <f>+SUMIFS(Resultados_Dic3!W$3:W$99980,Resultados_Dic3!$F$3:$F$99980,Produccion_UO!$K29,Resultados_Dic3!$D$3:$D$99980,Produccion_UO!$K$23,Resultados_Dic3!$E$3:$E$99980,Produccion_UO!$J29,Resultados_Dic3!$A$3:$A$99980,Produccion_UO!$H29)*$I$23</f>
        <v>0</v>
      </c>
      <c r="AC29" s="21">
        <f>+SUMIFS(Resultados_Dic3!X$3:X$99980,Resultados_Dic3!$F$3:$F$99980,Produccion_UO!$K29,Resultados_Dic3!$D$3:$D$99980,Produccion_UO!$K$23,Resultados_Dic3!$E$3:$E$99980,Produccion_UO!$J29,Resultados_Dic3!$A$3:$A$99980,Produccion_UO!$H29)*$I$23</f>
        <v>0</v>
      </c>
      <c r="AD29" s="21">
        <f>+SUMIFS(Resultados_Dic3!Y$3:Y$99980,Resultados_Dic3!$F$3:$F$99980,Produccion_UO!$K29,Resultados_Dic3!$D$3:$D$99980,Produccion_UO!$K$23,Resultados_Dic3!$E$3:$E$99980,Produccion_UO!$J29,Resultados_Dic3!$A$3:$A$99980,Produccion_UO!$H29)*$I$23</f>
        <v>0</v>
      </c>
      <c r="AE29" s="21">
        <f>+SUMIFS(Resultados_Dic3!Z$3:Z$99980,Resultados_Dic3!$F$3:$F$99980,Produccion_UO!$K29,Resultados_Dic3!$D$3:$D$99980,Produccion_UO!$K$23,Resultados_Dic3!$E$3:$E$99980,Produccion_UO!$J29,Resultados_Dic3!$A$3:$A$99980,Produccion_UO!$H29)*$I$23</f>
        <v>0</v>
      </c>
      <c r="AF29" s="21">
        <f>+SUMIFS(Resultados_Dic3!AA$3:AA$99980,Resultados_Dic3!$F$3:$F$99980,Produccion_UO!$K29,Resultados_Dic3!$D$3:$D$99980,Produccion_UO!$K$23,Resultados_Dic3!$E$3:$E$99980,Produccion_UO!$J29,Resultados_Dic3!$A$3:$A$99980,Produccion_UO!$H29)*$I$23</f>
        <v>0</v>
      </c>
      <c r="AG29" s="21">
        <f>+SUMIFS(Resultados_Dic3!AB$3:AB$99980,Resultados_Dic3!$F$3:$F$99980,Produccion_UO!$K29,Resultados_Dic3!$D$3:$D$99980,Produccion_UO!$K$23,Resultados_Dic3!$E$3:$E$99980,Produccion_UO!$J29,Resultados_Dic3!$A$3:$A$99980,Produccion_UO!$H29)*$I$23</f>
        <v>0</v>
      </c>
      <c r="AH29" s="21">
        <f>+SUMIFS(Resultados_Dic3!AC$3:AC$99980,Resultados_Dic3!$F$3:$F$99980,Produccion_UO!$K29,Resultados_Dic3!$D$3:$D$99980,Produccion_UO!$K$23,Resultados_Dic3!$E$3:$E$99980,Produccion_UO!$J29,Resultados_Dic3!$A$3:$A$99980,Produccion_UO!$H29)*$I$23</f>
        <v>0</v>
      </c>
      <c r="AI29" s="21">
        <f>+SUMIFS(Resultados_Dic3!AD$3:AD$99980,Resultados_Dic3!$F$3:$F$99980,Produccion_UO!$K29,Resultados_Dic3!$D$3:$D$99980,Produccion_UO!$K$23,Resultados_Dic3!$E$3:$E$99980,Produccion_UO!$J29,Resultados_Dic3!$A$3:$A$99980,Produccion_UO!$H29)*$I$23</f>
        <v>0</v>
      </c>
      <c r="AJ29" s="21">
        <f>+SUMIFS(Resultados_Dic3!AE$3:AE$99980,Resultados_Dic3!$F$3:$F$99980,Produccion_UO!$K29,Resultados_Dic3!$D$3:$D$99980,Produccion_UO!$K$23,Resultados_Dic3!$E$3:$E$99980,Produccion_UO!$J29,Resultados_Dic3!$A$3:$A$99980,Produccion_UO!$H29)*$I$23</f>
        <v>0</v>
      </c>
      <c r="AK29" s="21">
        <f>+SUMIFS(Resultados_Dic3!AF$3:AF$99980,Resultados_Dic3!$F$3:$F$99980,Produccion_UO!$K29,Resultados_Dic3!$D$3:$D$99980,Produccion_UO!$K$23,Resultados_Dic3!$E$3:$E$99980,Produccion_UO!$J29,Resultados_Dic3!$A$3:$A$99980,Produccion_UO!$H29)*$I$23</f>
        <v>0</v>
      </c>
      <c r="AL29" s="21">
        <f>+SUMIFS(Resultados_Dic3!AG$3:AG$99980,Resultados_Dic3!$F$3:$F$99980,Produccion_UO!$K29,Resultados_Dic3!$D$3:$D$99980,Produccion_UO!$K$23,Resultados_Dic3!$E$3:$E$99980,Produccion_UO!$J29,Resultados_Dic3!$A$3:$A$99980,Produccion_UO!$H29)*$I$23</f>
        <v>0</v>
      </c>
      <c r="AM29" s="21">
        <f>+SUMIFS(Resultados_Dic3!AH$3:AH$99980,Resultados_Dic3!$F$3:$F$99980,Produccion_UO!$K29,Resultados_Dic3!$D$3:$D$99980,Produccion_UO!$K$23,Resultados_Dic3!$E$3:$E$99980,Produccion_UO!$J29,Resultados_Dic3!$A$3:$A$99980,Produccion_UO!$H29)*$I$23</f>
        <v>0</v>
      </c>
      <c r="AN29" s="21">
        <f>+SUMIFS(Resultados_Dic3!AI$3:AI$99980,Resultados_Dic3!$F$3:$F$99980,Produccion_UO!$K29,Resultados_Dic3!$D$3:$D$99980,Produccion_UO!$K$23,Resultados_Dic3!$E$3:$E$99980,Produccion_UO!$J29,Resultados_Dic3!$A$3:$A$99980,Produccion_UO!$H29)*$I$23</f>
        <v>0</v>
      </c>
      <c r="AO29" s="21">
        <f>+SUMIFS(Resultados_Dic3!AJ$3:AJ$99980,Resultados_Dic3!$F$3:$F$99980,Produccion_UO!$K29,Resultados_Dic3!$D$3:$D$99980,Produccion_UO!$K$23,Resultados_Dic3!$E$3:$E$99980,Produccion_UO!$J29,Resultados_Dic3!$A$3:$A$99980,Produccion_UO!$H29)*$I$23</f>
        <v>0</v>
      </c>
      <c r="AP29" s="21">
        <f>+SUMIFS(Resultados_Dic3!AK$3:AK$99980,Resultados_Dic3!$F$3:$F$99980,Produccion_UO!$K29,Resultados_Dic3!$D$3:$D$99980,Produccion_UO!$K$23,Resultados_Dic3!$E$3:$E$99980,Produccion_UO!$J29,Resultados_Dic3!$A$3:$A$99980,Produccion_UO!$H29)*$I$23</f>
        <v>0</v>
      </c>
      <c r="AQ29" s="21">
        <f>+SUMIFS(Resultados_Dic3!AL$3:AL$99980,Resultados_Dic3!$F$3:$F$99980,Produccion_UO!$K29,Resultados_Dic3!$D$3:$D$99980,Produccion_UO!$K$23,Resultados_Dic3!$E$3:$E$99980,Produccion_UO!$J29,Resultados_Dic3!$A$3:$A$99980,Produccion_UO!$H29)*$I$23</f>
        <v>0</v>
      </c>
      <c r="AR29" s="21">
        <f>+SUMIFS(Resultados_Dic3!AM$3:AM$99980,Resultados_Dic3!$F$3:$F$99980,Produccion_UO!$K29,Resultados_Dic3!$D$3:$D$99980,Produccion_UO!$K$23,Resultados_Dic3!$E$3:$E$99980,Produccion_UO!$J29,Resultados_Dic3!$A$3:$A$99980,Produccion_UO!$H29)*$I$23</f>
        <v>0</v>
      </c>
      <c r="AS29" s="21"/>
    </row>
    <row r="30" spans="1:45" x14ac:dyDescent="0.25">
      <c r="H30" s="17" t="str">
        <f t="shared" si="6"/>
        <v>DIC7</v>
      </c>
      <c r="J30" s="24" t="s">
        <v>49</v>
      </c>
      <c r="K30" s="2" t="s">
        <v>174</v>
      </c>
      <c r="L30" s="22" t="str">
        <f>+$B$7</f>
        <v>VMM - Medium</v>
      </c>
      <c r="M30" s="21">
        <f>+SUMIFS(Resultados_Dic3!H$3:H$99980,Resultados_Dic3!$F$3:$F$99980,Produccion_UO!$K30,Resultados_Dic3!$D$3:$D$99980,Produccion_UO!$K$23,Resultados_Dic3!$E$3:$E$99980,Produccion_UO!$J30,Resultados_Dic3!$A$3:$A$99980,Produccion_UO!$H30)*$I$23</f>
        <v>74.777099917877507</v>
      </c>
      <c r="N30" s="21">
        <f>+SUMIFS(Resultados_Dic3!I$3:I$99980,Resultados_Dic3!$F$3:$F$99980,Produccion_UO!$K30,Resultados_Dic3!$D$3:$D$99980,Produccion_UO!$K$23,Resultados_Dic3!$E$3:$E$99980,Produccion_UO!$J30,Resultados_Dic3!$A$3:$A$99980,Produccion_UO!$H30)*$I$23</f>
        <v>69.555095063480678</v>
      </c>
      <c r="O30" s="21">
        <f>+SUMIFS(Resultados_Dic3!J$3:J$99980,Resultados_Dic3!$F$3:$F$99980,Produccion_UO!$K30,Resultados_Dic3!$D$3:$D$99980,Produccion_UO!$K$23,Resultados_Dic3!$E$3:$E$99980,Produccion_UO!$J30,Resultados_Dic3!$A$3:$A$99980,Produccion_UO!$H30)*$I$23</f>
        <v>64.049134188954724</v>
      </c>
      <c r="P30" s="21">
        <f>+SUMIFS(Resultados_Dic3!K$3:K$99980,Resultados_Dic3!$F$3:$F$99980,Produccion_UO!$K30,Resultados_Dic3!$D$3:$D$99980,Produccion_UO!$K$23,Resultados_Dic3!$E$3:$E$99980,Produccion_UO!$J30,Resultados_Dic3!$A$3:$A$99980,Produccion_UO!$H30)*$I$23</f>
        <v>58.543173314428778</v>
      </c>
      <c r="Q30" s="21">
        <f>+SUMIFS(Resultados_Dic3!L$3:L$99980,Resultados_Dic3!$F$3:$F$99980,Produccion_UO!$K30,Resultados_Dic3!$D$3:$D$99980,Produccion_UO!$K$23,Resultados_Dic3!$E$3:$E$99980,Produccion_UO!$J30,Resultados_Dic3!$A$3:$A$99980,Produccion_UO!$H30)*$I$23</f>
        <v>53.037212439902824</v>
      </c>
      <c r="R30" s="21">
        <f>+SUMIFS(Resultados_Dic3!M$3:M$99980,Resultados_Dic3!$F$3:$F$99980,Produccion_UO!$K30,Resultados_Dic3!$D$3:$D$99980,Produccion_UO!$K$23,Resultados_Dic3!$E$3:$E$99980,Produccion_UO!$J30,Resultados_Dic3!$A$3:$A$99980,Produccion_UO!$H30)*$I$23</f>
        <v>47.135651726439484</v>
      </c>
      <c r="S30" s="21">
        <f>+SUMIFS(Resultados_Dic3!N$3:N$99980,Resultados_Dic3!$F$3:$F$99980,Produccion_UO!$K30,Resultados_Dic3!$D$3:$D$99980,Produccion_UO!$K$23,Resultados_Dic3!$E$3:$E$99980,Produccion_UO!$J30,Resultados_Dic3!$A$3:$A$99980,Produccion_UO!$H30)*$I$23</f>
        <v>41.23409101297591</v>
      </c>
      <c r="T30" s="21">
        <f>+SUMIFS(Resultados_Dic3!O$3:O$99980,Resultados_Dic3!$F$3:$F$99980,Produccion_UO!$K30,Resultados_Dic3!$D$3:$D$99980,Produccion_UO!$K$23,Resultados_Dic3!$E$3:$E$99980,Produccion_UO!$J30,Resultados_Dic3!$A$3:$A$99980,Produccion_UO!$H30)*$I$23</f>
        <v>37.15791587900889</v>
      </c>
      <c r="U30" s="21">
        <f>+SUMIFS(Resultados_Dic3!P$3:P$99980,Resultados_Dic3!$F$3:$F$99980,Produccion_UO!$K30,Resultados_Dic3!$D$3:$D$99980,Produccion_UO!$K$23,Resultados_Dic3!$E$3:$E$99980,Produccion_UO!$J30,Resultados_Dic3!$A$3:$A$99980,Produccion_UO!$H30)*$I$23</f>
        <v>30.773427275789864</v>
      </c>
      <c r="V30" s="21">
        <f>+SUMIFS(Resultados_Dic3!Q$3:Q$99980,Resultados_Dic3!$F$3:$F$99980,Produccion_UO!$K30,Resultados_Dic3!$D$3:$D$99980,Produccion_UO!$K$23,Resultados_Dic3!$E$3:$E$99980,Produccion_UO!$J30,Resultados_Dic3!$A$3:$A$99980,Produccion_UO!$H30)*$I$23</f>
        <v>0</v>
      </c>
      <c r="W30" s="21">
        <f>+SUMIFS(Resultados_Dic3!R$3:R$99980,Resultados_Dic3!$F$3:$F$99980,Produccion_UO!$K30,Resultados_Dic3!$D$3:$D$99980,Produccion_UO!$K$23,Resultados_Dic3!$E$3:$E$99980,Produccion_UO!$J30,Resultados_Dic3!$A$3:$A$99980,Produccion_UO!$H30)*$I$23</f>
        <v>0</v>
      </c>
      <c r="X30" s="21">
        <f>+SUMIFS(Resultados_Dic3!S$3:S$99980,Resultados_Dic3!$F$3:$F$99980,Produccion_UO!$K30,Resultados_Dic3!$D$3:$D$99980,Produccion_UO!$K$23,Resultados_Dic3!$E$3:$E$99980,Produccion_UO!$J30,Resultados_Dic3!$A$3:$A$99980,Produccion_UO!$H30)*$I$23</f>
        <v>0</v>
      </c>
      <c r="Y30" s="21">
        <f>+SUMIFS(Resultados_Dic3!T$3:T$99980,Resultados_Dic3!$F$3:$F$99980,Produccion_UO!$K30,Resultados_Dic3!$D$3:$D$99980,Produccion_UO!$K$23,Resultados_Dic3!$E$3:$E$99980,Produccion_UO!$J30,Resultados_Dic3!$A$3:$A$99980,Produccion_UO!$H30)*$I$23</f>
        <v>0</v>
      </c>
      <c r="Z30" s="21">
        <f>+SUMIFS(Resultados_Dic3!U$3:U$99980,Resultados_Dic3!$F$3:$F$99980,Produccion_UO!$K30,Resultados_Dic3!$D$3:$D$99980,Produccion_UO!$K$23,Resultados_Dic3!$E$3:$E$99980,Produccion_UO!$J30,Resultados_Dic3!$A$3:$A$99980,Produccion_UO!$H30)*$I$23</f>
        <v>0</v>
      </c>
      <c r="AA30" s="21">
        <f>+SUMIFS(Resultados_Dic3!V$3:V$99980,Resultados_Dic3!$F$3:$F$99980,Produccion_UO!$K30,Resultados_Dic3!$D$3:$D$99980,Produccion_UO!$K$23,Resultados_Dic3!$E$3:$E$99980,Produccion_UO!$J30,Resultados_Dic3!$A$3:$A$99980,Produccion_UO!$H30)*$I$23</f>
        <v>0</v>
      </c>
      <c r="AB30" s="21">
        <f>+SUMIFS(Resultados_Dic3!W$3:W$99980,Resultados_Dic3!$F$3:$F$99980,Produccion_UO!$K30,Resultados_Dic3!$D$3:$D$99980,Produccion_UO!$K$23,Resultados_Dic3!$E$3:$E$99980,Produccion_UO!$J30,Resultados_Dic3!$A$3:$A$99980,Produccion_UO!$H30)*$I$23</f>
        <v>0</v>
      </c>
      <c r="AC30" s="21">
        <f>+SUMIFS(Resultados_Dic3!X$3:X$99980,Resultados_Dic3!$F$3:$F$99980,Produccion_UO!$K30,Resultados_Dic3!$D$3:$D$99980,Produccion_UO!$K$23,Resultados_Dic3!$E$3:$E$99980,Produccion_UO!$J30,Resultados_Dic3!$A$3:$A$99980,Produccion_UO!$H30)*$I$23</f>
        <v>0</v>
      </c>
      <c r="AD30" s="21">
        <f>+SUMIFS(Resultados_Dic3!Y$3:Y$99980,Resultados_Dic3!$F$3:$F$99980,Produccion_UO!$K30,Resultados_Dic3!$D$3:$D$99980,Produccion_UO!$K$23,Resultados_Dic3!$E$3:$E$99980,Produccion_UO!$J30,Resultados_Dic3!$A$3:$A$99980,Produccion_UO!$H30)*$I$23</f>
        <v>0</v>
      </c>
      <c r="AE30" s="21">
        <f>+SUMIFS(Resultados_Dic3!Z$3:Z$99980,Resultados_Dic3!$F$3:$F$99980,Produccion_UO!$K30,Resultados_Dic3!$D$3:$D$99980,Produccion_UO!$K$23,Resultados_Dic3!$E$3:$E$99980,Produccion_UO!$J30,Resultados_Dic3!$A$3:$A$99980,Produccion_UO!$H30)*$I$23</f>
        <v>0</v>
      </c>
      <c r="AF30" s="21">
        <f>+SUMIFS(Resultados_Dic3!AA$3:AA$99980,Resultados_Dic3!$F$3:$F$99980,Produccion_UO!$K30,Resultados_Dic3!$D$3:$D$99980,Produccion_UO!$K$23,Resultados_Dic3!$E$3:$E$99980,Produccion_UO!$J30,Resultados_Dic3!$A$3:$A$99980,Produccion_UO!$H30)*$I$23</f>
        <v>0</v>
      </c>
      <c r="AG30" s="21">
        <f>+SUMIFS(Resultados_Dic3!AB$3:AB$99980,Resultados_Dic3!$F$3:$F$99980,Produccion_UO!$K30,Resultados_Dic3!$D$3:$D$99980,Produccion_UO!$K$23,Resultados_Dic3!$E$3:$E$99980,Produccion_UO!$J30,Resultados_Dic3!$A$3:$A$99980,Produccion_UO!$H30)*$I$23</f>
        <v>0</v>
      </c>
      <c r="AH30" s="21">
        <f>+SUMIFS(Resultados_Dic3!AC$3:AC$99980,Resultados_Dic3!$F$3:$F$99980,Produccion_UO!$K30,Resultados_Dic3!$D$3:$D$99980,Produccion_UO!$K$23,Resultados_Dic3!$E$3:$E$99980,Produccion_UO!$J30,Resultados_Dic3!$A$3:$A$99980,Produccion_UO!$H30)*$I$23</f>
        <v>0</v>
      </c>
      <c r="AI30" s="21">
        <f>+SUMIFS(Resultados_Dic3!AD$3:AD$99980,Resultados_Dic3!$F$3:$F$99980,Produccion_UO!$K30,Resultados_Dic3!$D$3:$D$99980,Produccion_UO!$K$23,Resultados_Dic3!$E$3:$E$99980,Produccion_UO!$J30,Resultados_Dic3!$A$3:$A$99980,Produccion_UO!$H30)*$I$23</f>
        <v>0</v>
      </c>
      <c r="AJ30" s="21">
        <f>+SUMIFS(Resultados_Dic3!AE$3:AE$99980,Resultados_Dic3!$F$3:$F$99980,Produccion_UO!$K30,Resultados_Dic3!$D$3:$D$99980,Produccion_UO!$K$23,Resultados_Dic3!$E$3:$E$99980,Produccion_UO!$J30,Resultados_Dic3!$A$3:$A$99980,Produccion_UO!$H30)*$I$23</f>
        <v>0</v>
      </c>
      <c r="AK30" s="21">
        <f>+SUMIFS(Resultados_Dic3!AF$3:AF$99980,Resultados_Dic3!$F$3:$F$99980,Produccion_UO!$K30,Resultados_Dic3!$D$3:$D$99980,Produccion_UO!$K$23,Resultados_Dic3!$E$3:$E$99980,Produccion_UO!$J30,Resultados_Dic3!$A$3:$A$99980,Produccion_UO!$H30)*$I$23</f>
        <v>0</v>
      </c>
      <c r="AL30" s="21">
        <f>+SUMIFS(Resultados_Dic3!AG$3:AG$99980,Resultados_Dic3!$F$3:$F$99980,Produccion_UO!$K30,Resultados_Dic3!$D$3:$D$99980,Produccion_UO!$K$23,Resultados_Dic3!$E$3:$E$99980,Produccion_UO!$J30,Resultados_Dic3!$A$3:$A$99980,Produccion_UO!$H30)*$I$23</f>
        <v>0</v>
      </c>
      <c r="AM30" s="21">
        <f>+SUMIFS(Resultados_Dic3!AH$3:AH$99980,Resultados_Dic3!$F$3:$F$99980,Produccion_UO!$K30,Resultados_Dic3!$D$3:$D$99980,Produccion_UO!$K$23,Resultados_Dic3!$E$3:$E$99980,Produccion_UO!$J30,Resultados_Dic3!$A$3:$A$99980,Produccion_UO!$H30)*$I$23</f>
        <v>0</v>
      </c>
      <c r="AN30" s="21">
        <f>+SUMIFS(Resultados_Dic3!AI$3:AI$99980,Resultados_Dic3!$F$3:$F$99980,Produccion_UO!$K30,Resultados_Dic3!$D$3:$D$99980,Produccion_UO!$K$23,Resultados_Dic3!$E$3:$E$99980,Produccion_UO!$J30,Resultados_Dic3!$A$3:$A$99980,Produccion_UO!$H30)*$I$23</f>
        <v>0</v>
      </c>
      <c r="AO30" s="21">
        <f>+SUMIFS(Resultados_Dic3!AJ$3:AJ$99980,Resultados_Dic3!$F$3:$F$99980,Produccion_UO!$K30,Resultados_Dic3!$D$3:$D$99980,Produccion_UO!$K$23,Resultados_Dic3!$E$3:$E$99980,Produccion_UO!$J30,Resultados_Dic3!$A$3:$A$99980,Produccion_UO!$H30)*$I$23</f>
        <v>0</v>
      </c>
      <c r="AP30" s="21">
        <f>+SUMIFS(Resultados_Dic3!AK$3:AK$99980,Resultados_Dic3!$F$3:$F$99980,Produccion_UO!$K30,Resultados_Dic3!$D$3:$D$99980,Produccion_UO!$K$23,Resultados_Dic3!$E$3:$E$99980,Produccion_UO!$J30,Resultados_Dic3!$A$3:$A$99980,Produccion_UO!$H30)*$I$23</f>
        <v>0</v>
      </c>
      <c r="AQ30" s="21">
        <f>+SUMIFS(Resultados_Dic3!AL$3:AL$99980,Resultados_Dic3!$F$3:$F$99980,Produccion_UO!$K30,Resultados_Dic3!$D$3:$D$99980,Produccion_UO!$K$23,Resultados_Dic3!$E$3:$E$99980,Produccion_UO!$J30,Resultados_Dic3!$A$3:$A$99980,Produccion_UO!$H30)*$I$23</f>
        <v>0</v>
      </c>
      <c r="AR30" s="21">
        <f>+SUMIFS(Resultados_Dic3!AM$3:AM$99980,Resultados_Dic3!$F$3:$F$99980,Produccion_UO!$K30,Resultados_Dic3!$D$3:$D$99980,Produccion_UO!$K$23,Resultados_Dic3!$E$3:$E$99980,Produccion_UO!$J30,Resultados_Dic3!$A$3:$A$99980,Produccion_UO!$H30)*$I$23</f>
        <v>0</v>
      </c>
      <c r="AS30" s="21"/>
    </row>
    <row r="31" spans="1:45" x14ac:dyDescent="0.25">
      <c r="H31" s="17" t="str">
        <f t="shared" si="6"/>
        <v>DIC7</v>
      </c>
      <c r="J31" s="24" t="s">
        <v>50</v>
      </c>
      <c r="K31" s="2" t="s">
        <v>175</v>
      </c>
      <c r="L31" s="22" t="str">
        <f>+$B$8</f>
        <v>VSM - Medium</v>
      </c>
      <c r="M31" s="21">
        <f>+SUMIFS(Resultados_Dic3!H$3:H$99980,Resultados_Dic3!$F$3:$F$99980,Produccion_UO!$K31,Resultados_Dic3!$D$3:$D$99980,Produccion_UO!$K$23,Resultados_Dic3!$E$3:$E$99980,Produccion_UO!$J31,Resultados_Dic3!$A$3:$A$99980,Produccion_UO!$H31)*$I$23</f>
        <v>13.544204945313224</v>
      </c>
      <c r="N31" s="21">
        <f>+SUMIFS(Resultados_Dic3!I$3:I$99980,Resultados_Dic3!$F$3:$F$99980,Produccion_UO!$K31,Resultados_Dic3!$D$3:$D$99980,Produccion_UO!$K$23,Resultados_Dic3!$E$3:$E$99980,Produccion_UO!$J31,Resultados_Dic3!$A$3:$A$99980,Produccion_UO!$H31)*$I$23</f>
        <v>12.624389672668016</v>
      </c>
      <c r="O31" s="21">
        <f>+SUMIFS(Resultados_Dic3!J$3:J$99980,Resultados_Dic3!$F$3:$F$99980,Produccion_UO!$K31,Resultados_Dic3!$D$3:$D$99980,Produccion_UO!$K$23,Resultados_Dic3!$E$3:$E$99980,Produccion_UO!$J31,Resultados_Dic3!$A$3:$A$99980,Produccion_UO!$H31)*$I$23</f>
        <v>12.043636801695886</v>
      </c>
      <c r="P31" s="21">
        <f>+SUMIFS(Resultados_Dic3!K$3:K$99980,Resultados_Dic3!$F$3:$F$99980,Produccion_UO!$K31,Resultados_Dic3!$D$3:$D$99980,Produccion_UO!$K$23,Resultados_Dic3!$E$3:$E$99980,Produccion_UO!$J31,Resultados_Dic3!$A$3:$A$99980,Produccion_UO!$H31)*$I$23</f>
        <v>11.462883930723711</v>
      </c>
      <c r="Q31" s="21">
        <f>+SUMIFS(Resultados_Dic3!L$3:L$99980,Resultados_Dic3!$F$3:$F$99980,Produccion_UO!$K31,Resultados_Dic3!$D$3:$D$99980,Produccion_UO!$K$23,Resultados_Dic3!$E$3:$E$99980,Produccion_UO!$J31,Resultados_Dic3!$A$3:$A$99980,Produccion_UO!$H31)*$I$23</f>
        <v>10.882131059751535</v>
      </c>
      <c r="R31" s="21">
        <f>+SUMIFS(Resultados_Dic3!M$3:M$99980,Resultados_Dic3!$F$3:$F$99980,Produccion_UO!$K31,Resultados_Dic3!$D$3:$D$99980,Produccion_UO!$K$23,Resultados_Dic3!$E$3:$E$99980,Produccion_UO!$J31,Resultados_Dic3!$A$3:$A$99980,Produccion_UO!$H31)*$I$23</f>
        <v>10.038782025212273</v>
      </c>
      <c r="S31" s="21">
        <f>+SUMIFS(Resultados_Dic3!N$3:N$99980,Resultados_Dic3!$F$3:$F$99980,Produccion_UO!$K31,Resultados_Dic3!$D$3:$D$99980,Produccion_UO!$K$23,Resultados_Dic3!$E$3:$E$99980,Produccion_UO!$J31,Resultados_Dic3!$A$3:$A$99980,Produccion_UO!$H31)*$I$23</f>
        <v>9.195432990673055</v>
      </c>
      <c r="T31" s="21">
        <f>+SUMIFS(Resultados_Dic3!O$3:O$99980,Resultados_Dic3!$F$3:$F$99980,Produccion_UO!$K31,Resultados_Dic3!$D$3:$D$99980,Produccion_UO!$K$23,Resultados_Dic3!$E$3:$E$99980,Produccion_UO!$J31,Resultados_Dic3!$A$3:$A$99980,Produccion_UO!$H31)*$I$23</f>
        <v>8.4931331182925973</v>
      </c>
      <c r="U31" s="21">
        <f>+SUMIFS(Resultados_Dic3!P$3:P$99980,Resultados_Dic3!$F$3:$F$99980,Produccion_UO!$K31,Resultados_Dic3!$D$3:$D$99980,Produccion_UO!$K$23,Resultados_Dic3!$E$3:$E$99980,Produccion_UO!$J31,Resultados_Dic3!$A$3:$A$99980,Produccion_UO!$H31)*$I$23</f>
        <v>7.790833245912185</v>
      </c>
      <c r="V31" s="21">
        <f>+SUMIFS(Resultados_Dic3!Q$3:Q$99980,Resultados_Dic3!$F$3:$F$99980,Produccion_UO!$K31,Resultados_Dic3!$D$3:$D$99980,Produccion_UO!$K$23,Resultados_Dic3!$E$3:$E$99980,Produccion_UO!$J31,Resultados_Dic3!$A$3:$A$99980,Produccion_UO!$H31)*$I$23</f>
        <v>7.1210786505442112</v>
      </c>
      <c r="W31" s="21">
        <f>+SUMIFS(Resultados_Dic3!R$3:R$99980,Resultados_Dic3!$F$3:$F$99980,Produccion_UO!$K31,Resultados_Dic3!$D$3:$D$99980,Produccion_UO!$K$23,Resultados_Dic3!$E$3:$E$99980,Produccion_UO!$J31,Resultados_Dic3!$A$3:$A$99980,Produccion_UO!$H31)*$I$23</f>
        <v>6.4513240551762383</v>
      </c>
      <c r="X31" s="21">
        <f>+SUMIFS(Resultados_Dic3!S$3:S$99980,Resultados_Dic3!$F$3:$F$99980,Produccion_UO!$K31,Resultados_Dic3!$D$3:$D$99980,Produccion_UO!$K$23,Resultados_Dic3!$E$3:$E$99980,Produccion_UO!$J31,Resultados_Dic3!$A$3:$A$99980,Produccion_UO!$H31)*$I$23</f>
        <v>5.7815694598082645</v>
      </c>
      <c r="Y31" s="21">
        <f>+SUMIFS(Resultados_Dic3!T$3:T$99980,Resultados_Dic3!$F$3:$F$99980,Produccion_UO!$K31,Resultados_Dic3!$D$3:$D$99980,Produccion_UO!$K$23,Resultados_Dic3!$E$3:$E$99980,Produccion_UO!$J31,Resultados_Dic3!$A$3:$A$99980,Produccion_UO!$H31)*$I$23</f>
        <v>5.4349504678669271</v>
      </c>
      <c r="Z31" s="21">
        <f>+SUMIFS(Resultados_Dic3!U$3:U$99980,Resultados_Dic3!$F$3:$F$99980,Produccion_UO!$K31,Resultados_Dic3!$D$3:$D$99980,Produccion_UO!$K$23,Resultados_Dic3!$E$3:$E$99980,Produccion_UO!$J31,Resultados_Dic3!$A$3:$A$99980,Produccion_UO!$H31)*$I$23</f>
        <v>5.0883314759256359</v>
      </c>
      <c r="AA31" s="21">
        <f>+SUMIFS(Resultados_Dic3!V$3:V$99980,Resultados_Dic3!$F$3:$F$99980,Produccion_UO!$K31,Resultados_Dic3!$D$3:$D$99980,Produccion_UO!$K$23,Resultados_Dic3!$E$3:$E$99980,Produccion_UO!$J31,Resultados_Dic3!$A$3:$A$99980,Produccion_UO!$H31)*$I$23</f>
        <v>1.5108698913892975</v>
      </c>
      <c r="AB31" s="21">
        <f>+SUMIFS(Resultados_Dic3!W$3:W$99980,Resultados_Dic3!$F$3:$F$99980,Produccion_UO!$K31,Resultados_Dic3!$D$3:$D$99980,Produccion_UO!$K$23,Resultados_Dic3!$E$3:$E$99980,Produccion_UO!$J31,Resultados_Dic3!$A$3:$A$99980,Produccion_UO!$H31)*$I$23</f>
        <v>0</v>
      </c>
      <c r="AC31" s="21">
        <f>+SUMIFS(Resultados_Dic3!X$3:X$99980,Resultados_Dic3!$F$3:$F$99980,Produccion_UO!$K31,Resultados_Dic3!$D$3:$D$99980,Produccion_UO!$K$23,Resultados_Dic3!$E$3:$E$99980,Produccion_UO!$J31,Resultados_Dic3!$A$3:$A$99980,Produccion_UO!$H31)*$I$23</f>
        <v>0</v>
      </c>
      <c r="AD31" s="21">
        <f>+SUMIFS(Resultados_Dic3!Y$3:Y$99980,Resultados_Dic3!$F$3:$F$99980,Produccion_UO!$K31,Resultados_Dic3!$D$3:$D$99980,Produccion_UO!$K$23,Resultados_Dic3!$E$3:$E$99980,Produccion_UO!$J31,Resultados_Dic3!$A$3:$A$99980,Produccion_UO!$H31)*$I$23</f>
        <v>0</v>
      </c>
      <c r="AE31" s="21">
        <f>+SUMIFS(Resultados_Dic3!Z$3:Z$99980,Resultados_Dic3!$F$3:$F$99980,Produccion_UO!$K31,Resultados_Dic3!$D$3:$D$99980,Produccion_UO!$K$23,Resultados_Dic3!$E$3:$E$99980,Produccion_UO!$J31,Resultados_Dic3!$A$3:$A$99980,Produccion_UO!$H31)*$I$23</f>
        <v>0</v>
      </c>
      <c r="AF31" s="21">
        <f>+SUMIFS(Resultados_Dic3!AA$3:AA$99980,Resultados_Dic3!$F$3:$F$99980,Produccion_UO!$K31,Resultados_Dic3!$D$3:$D$99980,Produccion_UO!$K$23,Resultados_Dic3!$E$3:$E$99980,Produccion_UO!$J31,Resultados_Dic3!$A$3:$A$99980,Produccion_UO!$H31)*$I$23</f>
        <v>0</v>
      </c>
      <c r="AG31" s="21">
        <f>+SUMIFS(Resultados_Dic3!AB$3:AB$99980,Resultados_Dic3!$F$3:$F$99980,Produccion_UO!$K31,Resultados_Dic3!$D$3:$D$99980,Produccion_UO!$K$23,Resultados_Dic3!$E$3:$E$99980,Produccion_UO!$J31,Resultados_Dic3!$A$3:$A$99980,Produccion_UO!$H31)*$I$23</f>
        <v>0</v>
      </c>
      <c r="AH31" s="21">
        <f>+SUMIFS(Resultados_Dic3!AC$3:AC$99980,Resultados_Dic3!$F$3:$F$99980,Produccion_UO!$K31,Resultados_Dic3!$D$3:$D$99980,Produccion_UO!$K$23,Resultados_Dic3!$E$3:$E$99980,Produccion_UO!$J31,Resultados_Dic3!$A$3:$A$99980,Produccion_UO!$H31)*$I$23</f>
        <v>0</v>
      </c>
      <c r="AI31" s="21">
        <f>+SUMIFS(Resultados_Dic3!AD$3:AD$99980,Resultados_Dic3!$F$3:$F$99980,Produccion_UO!$K31,Resultados_Dic3!$D$3:$D$99980,Produccion_UO!$K$23,Resultados_Dic3!$E$3:$E$99980,Produccion_UO!$J31,Resultados_Dic3!$A$3:$A$99980,Produccion_UO!$H31)*$I$23</f>
        <v>0</v>
      </c>
      <c r="AJ31" s="21">
        <f>+SUMIFS(Resultados_Dic3!AE$3:AE$99980,Resultados_Dic3!$F$3:$F$99980,Produccion_UO!$K31,Resultados_Dic3!$D$3:$D$99980,Produccion_UO!$K$23,Resultados_Dic3!$E$3:$E$99980,Produccion_UO!$J31,Resultados_Dic3!$A$3:$A$99980,Produccion_UO!$H31)*$I$23</f>
        <v>0</v>
      </c>
      <c r="AK31" s="21">
        <f>+SUMIFS(Resultados_Dic3!AF$3:AF$99980,Resultados_Dic3!$F$3:$F$99980,Produccion_UO!$K31,Resultados_Dic3!$D$3:$D$99980,Produccion_UO!$K$23,Resultados_Dic3!$E$3:$E$99980,Produccion_UO!$J31,Resultados_Dic3!$A$3:$A$99980,Produccion_UO!$H31)*$I$23</f>
        <v>0</v>
      </c>
      <c r="AL31" s="21">
        <f>+SUMIFS(Resultados_Dic3!AG$3:AG$99980,Resultados_Dic3!$F$3:$F$99980,Produccion_UO!$K31,Resultados_Dic3!$D$3:$D$99980,Produccion_UO!$K$23,Resultados_Dic3!$E$3:$E$99980,Produccion_UO!$J31,Resultados_Dic3!$A$3:$A$99980,Produccion_UO!$H31)*$I$23</f>
        <v>0</v>
      </c>
      <c r="AM31" s="21">
        <f>+SUMIFS(Resultados_Dic3!AH$3:AH$99980,Resultados_Dic3!$F$3:$F$99980,Produccion_UO!$K31,Resultados_Dic3!$D$3:$D$99980,Produccion_UO!$K$23,Resultados_Dic3!$E$3:$E$99980,Produccion_UO!$J31,Resultados_Dic3!$A$3:$A$99980,Produccion_UO!$H31)*$I$23</f>
        <v>0</v>
      </c>
      <c r="AN31" s="21">
        <f>+SUMIFS(Resultados_Dic3!AI$3:AI$99980,Resultados_Dic3!$F$3:$F$99980,Produccion_UO!$K31,Resultados_Dic3!$D$3:$D$99980,Produccion_UO!$K$23,Resultados_Dic3!$E$3:$E$99980,Produccion_UO!$J31,Resultados_Dic3!$A$3:$A$99980,Produccion_UO!$H31)*$I$23</f>
        <v>0</v>
      </c>
      <c r="AO31" s="21">
        <f>+SUMIFS(Resultados_Dic3!AJ$3:AJ$99980,Resultados_Dic3!$F$3:$F$99980,Produccion_UO!$K31,Resultados_Dic3!$D$3:$D$99980,Produccion_UO!$K$23,Resultados_Dic3!$E$3:$E$99980,Produccion_UO!$J31,Resultados_Dic3!$A$3:$A$99980,Produccion_UO!$H31)*$I$23</f>
        <v>0</v>
      </c>
      <c r="AP31" s="21">
        <f>+SUMIFS(Resultados_Dic3!AK$3:AK$99980,Resultados_Dic3!$F$3:$F$99980,Produccion_UO!$K31,Resultados_Dic3!$D$3:$D$99980,Produccion_UO!$K$23,Resultados_Dic3!$E$3:$E$99980,Produccion_UO!$J31,Resultados_Dic3!$A$3:$A$99980,Produccion_UO!$H31)*$I$23</f>
        <v>0</v>
      </c>
      <c r="AQ31" s="21">
        <f>+SUMIFS(Resultados_Dic3!AL$3:AL$99980,Resultados_Dic3!$F$3:$F$99980,Produccion_UO!$K31,Resultados_Dic3!$D$3:$D$99980,Produccion_UO!$K$23,Resultados_Dic3!$E$3:$E$99980,Produccion_UO!$J31,Resultados_Dic3!$A$3:$A$99980,Produccion_UO!$H31)*$I$23</f>
        <v>0</v>
      </c>
      <c r="AR31" s="21">
        <f>+SUMIFS(Resultados_Dic3!AM$3:AM$99980,Resultados_Dic3!$F$3:$F$99980,Produccion_UO!$K31,Resultados_Dic3!$D$3:$D$99980,Produccion_UO!$K$23,Resultados_Dic3!$E$3:$E$99980,Produccion_UO!$J31,Resultados_Dic3!$A$3:$A$99980,Produccion_UO!$H31)*$I$23</f>
        <v>0</v>
      </c>
      <c r="AS31" s="21"/>
    </row>
    <row r="32" spans="1:45" x14ac:dyDescent="0.25">
      <c r="H32" s="17" t="str">
        <f t="shared" si="6"/>
        <v>DIC7</v>
      </c>
      <c r="J32" s="24" t="s">
        <v>51</v>
      </c>
      <c r="K32" s="2" t="s">
        <v>176</v>
      </c>
      <c r="L32" s="22" t="str">
        <f>+$B$9</f>
        <v>VIM - GAS</v>
      </c>
      <c r="M32" s="21">
        <f>+SUMIFS(Resultados_Dic3!H$3:H$99980,Resultados_Dic3!$F$3:$F$99980,Produccion_UO!$K32,Resultados_Dic3!$D$3:$D$99980,Produccion_UO!$K$23,Resultados_Dic3!$E$3:$E$99980,Produccion_UO!$J32,Resultados_Dic3!$A$3:$A$99980,Produccion_UO!$H32)*$I$23</f>
        <v>6.3218694827999649</v>
      </c>
      <c r="N32" s="21">
        <f>+SUMIFS(Resultados_Dic3!I$3:I$99980,Resultados_Dic3!$F$3:$F$99980,Produccion_UO!$K32,Resultados_Dic3!$D$3:$D$99980,Produccion_UO!$K$23,Resultados_Dic3!$E$3:$E$99980,Produccion_UO!$J32,Resultados_Dic3!$A$3:$A$99980,Produccion_UO!$H32)*$I$23</f>
        <v>6.2070049434735592</v>
      </c>
      <c r="O32" s="21">
        <f>+SUMIFS(Resultados_Dic3!J$3:J$99980,Resultados_Dic3!$F$3:$F$99980,Produccion_UO!$K32,Resultados_Dic3!$D$3:$D$99980,Produccion_UO!$K$23,Resultados_Dic3!$E$3:$E$99980,Produccion_UO!$J32,Resultados_Dic3!$A$3:$A$99980,Produccion_UO!$H32)*$I$23</f>
        <v>6.2108743090491938</v>
      </c>
      <c r="P32" s="21">
        <f>+SUMIFS(Resultados_Dic3!K$3:K$99980,Resultados_Dic3!$F$3:$F$99980,Produccion_UO!$K32,Resultados_Dic3!$D$3:$D$99980,Produccion_UO!$K$23,Resultados_Dic3!$E$3:$E$99980,Produccion_UO!$J32,Resultados_Dic3!$A$3:$A$99980,Produccion_UO!$H32)*$I$23</f>
        <v>6.2147436746248284</v>
      </c>
      <c r="Q32" s="21">
        <f>+SUMIFS(Resultados_Dic3!L$3:L$99980,Resultados_Dic3!$F$3:$F$99980,Produccion_UO!$K32,Resultados_Dic3!$D$3:$D$99980,Produccion_UO!$K$23,Resultados_Dic3!$E$3:$E$99980,Produccion_UO!$J32,Resultados_Dic3!$A$3:$A$99980,Produccion_UO!$H32)*$I$23</f>
        <v>6.2186130402004638</v>
      </c>
      <c r="R32" s="21">
        <f>+SUMIFS(Resultados_Dic3!M$3:M$99980,Resultados_Dic3!$F$3:$F$99980,Produccion_UO!$K32,Resultados_Dic3!$D$3:$D$99980,Produccion_UO!$K$23,Resultados_Dic3!$E$3:$E$99980,Produccion_UO!$J32,Resultados_Dic3!$A$3:$A$99980,Produccion_UO!$H32)*$I$23</f>
        <v>5.7453472408780621</v>
      </c>
      <c r="S32" s="21">
        <f>+SUMIFS(Resultados_Dic3!N$3:N$99980,Resultados_Dic3!$F$3:$F$99980,Produccion_UO!$K32,Resultados_Dic3!$D$3:$D$99980,Produccion_UO!$K$23,Resultados_Dic3!$E$3:$E$99980,Produccion_UO!$J32,Resultados_Dic3!$A$3:$A$99980,Produccion_UO!$H32)*$I$23</f>
        <v>5.2720814415556152</v>
      </c>
      <c r="T32" s="21">
        <f>+SUMIFS(Resultados_Dic3!O$3:O$99980,Resultados_Dic3!$F$3:$F$99980,Produccion_UO!$K32,Resultados_Dic3!$D$3:$D$99980,Produccion_UO!$K$23,Resultados_Dic3!$E$3:$E$99980,Produccion_UO!$J32,Resultados_Dic3!$A$3:$A$99980,Produccion_UO!$H32)*$I$23</f>
        <v>4.8826396312183906</v>
      </c>
      <c r="U32" s="21">
        <f>+SUMIFS(Resultados_Dic3!P$3:P$99980,Resultados_Dic3!$F$3:$F$99980,Produccion_UO!$K32,Resultados_Dic3!$D$3:$D$99980,Produccion_UO!$K$23,Resultados_Dic3!$E$3:$E$99980,Produccion_UO!$J32,Resultados_Dic3!$A$3:$A$99980,Produccion_UO!$H32)*$I$23</f>
        <v>4.493197820881198</v>
      </c>
      <c r="V32" s="21">
        <f>+SUMIFS(Resultados_Dic3!Q$3:Q$99980,Resultados_Dic3!$F$3:$F$99980,Produccion_UO!$K32,Resultados_Dic3!$D$3:$D$99980,Produccion_UO!$K$23,Resultados_Dic3!$E$3:$E$99980,Produccion_UO!$J32,Resultados_Dic3!$A$3:$A$99980,Produccion_UO!$H32)*$I$23</f>
        <v>4.1703924670283419</v>
      </c>
      <c r="W32" s="21">
        <f>+SUMIFS(Resultados_Dic3!R$3:R$99980,Resultados_Dic3!$F$3:$F$99980,Produccion_UO!$K32,Resultados_Dic3!$D$3:$D$99980,Produccion_UO!$K$23,Resultados_Dic3!$E$3:$E$99980,Produccion_UO!$J32,Resultados_Dic3!$A$3:$A$99980,Produccion_UO!$H32)*$I$23</f>
        <v>3.8475871131754822</v>
      </c>
      <c r="X32" s="21">
        <f>+SUMIFS(Resultados_Dic3!S$3:S$99980,Resultados_Dic3!$F$3:$F$99980,Produccion_UO!$K32,Resultados_Dic3!$D$3:$D$99980,Produccion_UO!$K$23,Resultados_Dic3!$E$3:$E$99980,Produccion_UO!$J32,Resultados_Dic3!$A$3:$A$99980,Produccion_UO!$H32)*$I$23</f>
        <v>3.5247817593226265</v>
      </c>
      <c r="Y32" s="21">
        <f>+SUMIFS(Resultados_Dic3!T$3:T$99980,Resultados_Dic3!$F$3:$F$99980,Produccion_UO!$K32,Resultados_Dic3!$D$3:$D$99980,Produccion_UO!$K$23,Resultados_Dic3!$E$3:$E$99980,Produccion_UO!$J32,Resultados_Dic3!$A$3:$A$99980,Produccion_UO!$H32)*$I$23</f>
        <v>3.2983260208807388</v>
      </c>
      <c r="Z32" s="21">
        <f>+SUMIFS(Resultados_Dic3!U$3:U$99980,Resultados_Dic3!$F$3:$F$99980,Produccion_UO!$K32,Resultados_Dic3!$D$3:$D$99980,Produccion_UO!$K$23,Resultados_Dic3!$E$3:$E$99980,Produccion_UO!$J32,Resultados_Dic3!$A$3:$A$99980,Produccion_UO!$H32)*$I$23</f>
        <v>3.0718702824388511</v>
      </c>
      <c r="AA32" s="21">
        <f>+SUMIFS(Resultados_Dic3!V$3:V$99980,Resultados_Dic3!$F$3:$F$99980,Produccion_UO!$K32,Resultados_Dic3!$D$3:$D$99980,Produccion_UO!$K$23,Resultados_Dic3!$E$3:$E$99980,Produccion_UO!$J32,Resultados_Dic3!$A$3:$A$99980,Produccion_UO!$H32)*$I$23</f>
        <v>1.4892579413941067</v>
      </c>
      <c r="AB32" s="21">
        <f>+SUMIFS(Resultados_Dic3!W$3:W$99980,Resultados_Dic3!$F$3:$F$99980,Produccion_UO!$K32,Resultados_Dic3!$D$3:$D$99980,Produccion_UO!$K$23,Resultados_Dic3!$E$3:$E$99980,Produccion_UO!$J32,Resultados_Dic3!$A$3:$A$99980,Produccion_UO!$H32)*$I$23</f>
        <v>0</v>
      </c>
      <c r="AC32" s="21">
        <f>+SUMIFS(Resultados_Dic3!X$3:X$99980,Resultados_Dic3!$F$3:$F$99980,Produccion_UO!$K32,Resultados_Dic3!$D$3:$D$99980,Produccion_UO!$K$23,Resultados_Dic3!$E$3:$E$99980,Produccion_UO!$J32,Resultados_Dic3!$A$3:$A$99980,Produccion_UO!$H32)*$I$23</f>
        <v>0</v>
      </c>
      <c r="AD32" s="21">
        <f>+SUMIFS(Resultados_Dic3!Y$3:Y$99980,Resultados_Dic3!$F$3:$F$99980,Produccion_UO!$K32,Resultados_Dic3!$D$3:$D$99980,Produccion_UO!$K$23,Resultados_Dic3!$E$3:$E$99980,Produccion_UO!$J32,Resultados_Dic3!$A$3:$A$99980,Produccion_UO!$H32)*$I$23</f>
        <v>0</v>
      </c>
      <c r="AE32" s="21">
        <f>+SUMIFS(Resultados_Dic3!Z$3:Z$99980,Resultados_Dic3!$F$3:$F$99980,Produccion_UO!$K32,Resultados_Dic3!$D$3:$D$99980,Produccion_UO!$K$23,Resultados_Dic3!$E$3:$E$99980,Produccion_UO!$J32,Resultados_Dic3!$A$3:$A$99980,Produccion_UO!$H32)*$I$23</f>
        <v>0</v>
      </c>
      <c r="AF32" s="21">
        <f>+SUMIFS(Resultados_Dic3!AA$3:AA$99980,Resultados_Dic3!$F$3:$F$99980,Produccion_UO!$K32,Resultados_Dic3!$D$3:$D$99980,Produccion_UO!$K$23,Resultados_Dic3!$E$3:$E$99980,Produccion_UO!$J32,Resultados_Dic3!$A$3:$A$99980,Produccion_UO!$H32)*$I$23</f>
        <v>0</v>
      </c>
      <c r="AG32" s="21">
        <f>+SUMIFS(Resultados_Dic3!AB$3:AB$99980,Resultados_Dic3!$F$3:$F$99980,Produccion_UO!$K32,Resultados_Dic3!$D$3:$D$99980,Produccion_UO!$K$23,Resultados_Dic3!$E$3:$E$99980,Produccion_UO!$J32,Resultados_Dic3!$A$3:$A$99980,Produccion_UO!$H32)*$I$23</f>
        <v>0</v>
      </c>
      <c r="AH32" s="21">
        <f>+SUMIFS(Resultados_Dic3!AC$3:AC$99980,Resultados_Dic3!$F$3:$F$99980,Produccion_UO!$K32,Resultados_Dic3!$D$3:$D$99980,Produccion_UO!$K$23,Resultados_Dic3!$E$3:$E$99980,Produccion_UO!$J32,Resultados_Dic3!$A$3:$A$99980,Produccion_UO!$H32)*$I$23</f>
        <v>0</v>
      </c>
      <c r="AI32" s="21">
        <f>+SUMIFS(Resultados_Dic3!AD$3:AD$99980,Resultados_Dic3!$F$3:$F$99980,Produccion_UO!$K32,Resultados_Dic3!$D$3:$D$99980,Produccion_UO!$K$23,Resultados_Dic3!$E$3:$E$99980,Produccion_UO!$J32,Resultados_Dic3!$A$3:$A$99980,Produccion_UO!$H32)*$I$23</f>
        <v>0</v>
      </c>
      <c r="AJ32" s="21">
        <f>+SUMIFS(Resultados_Dic3!AE$3:AE$99980,Resultados_Dic3!$F$3:$F$99980,Produccion_UO!$K32,Resultados_Dic3!$D$3:$D$99980,Produccion_UO!$K$23,Resultados_Dic3!$E$3:$E$99980,Produccion_UO!$J32,Resultados_Dic3!$A$3:$A$99980,Produccion_UO!$H32)*$I$23</f>
        <v>0</v>
      </c>
      <c r="AK32" s="21">
        <f>+SUMIFS(Resultados_Dic3!AF$3:AF$99980,Resultados_Dic3!$F$3:$F$99980,Produccion_UO!$K32,Resultados_Dic3!$D$3:$D$99980,Produccion_UO!$K$23,Resultados_Dic3!$E$3:$E$99980,Produccion_UO!$J32,Resultados_Dic3!$A$3:$A$99980,Produccion_UO!$H32)*$I$23</f>
        <v>0</v>
      </c>
      <c r="AL32" s="21">
        <f>+SUMIFS(Resultados_Dic3!AG$3:AG$99980,Resultados_Dic3!$F$3:$F$99980,Produccion_UO!$K32,Resultados_Dic3!$D$3:$D$99980,Produccion_UO!$K$23,Resultados_Dic3!$E$3:$E$99980,Produccion_UO!$J32,Resultados_Dic3!$A$3:$A$99980,Produccion_UO!$H32)*$I$23</f>
        <v>0</v>
      </c>
      <c r="AM32" s="21">
        <f>+SUMIFS(Resultados_Dic3!AH$3:AH$99980,Resultados_Dic3!$F$3:$F$99980,Produccion_UO!$K32,Resultados_Dic3!$D$3:$D$99980,Produccion_UO!$K$23,Resultados_Dic3!$E$3:$E$99980,Produccion_UO!$J32,Resultados_Dic3!$A$3:$A$99980,Produccion_UO!$H32)*$I$23</f>
        <v>0</v>
      </c>
      <c r="AN32" s="21">
        <f>+SUMIFS(Resultados_Dic3!AI$3:AI$99980,Resultados_Dic3!$F$3:$F$99980,Produccion_UO!$K32,Resultados_Dic3!$D$3:$D$99980,Produccion_UO!$K$23,Resultados_Dic3!$E$3:$E$99980,Produccion_UO!$J32,Resultados_Dic3!$A$3:$A$99980,Produccion_UO!$H32)*$I$23</f>
        <v>0</v>
      </c>
      <c r="AO32" s="21">
        <f>+SUMIFS(Resultados_Dic3!AJ$3:AJ$99980,Resultados_Dic3!$F$3:$F$99980,Produccion_UO!$K32,Resultados_Dic3!$D$3:$D$99980,Produccion_UO!$K$23,Resultados_Dic3!$E$3:$E$99980,Produccion_UO!$J32,Resultados_Dic3!$A$3:$A$99980,Produccion_UO!$H32)*$I$23</f>
        <v>0</v>
      </c>
      <c r="AP32" s="21">
        <f>+SUMIFS(Resultados_Dic3!AK$3:AK$99980,Resultados_Dic3!$F$3:$F$99980,Produccion_UO!$K32,Resultados_Dic3!$D$3:$D$99980,Produccion_UO!$K$23,Resultados_Dic3!$E$3:$E$99980,Produccion_UO!$J32,Resultados_Dic3!$A$3:$A$99980,Produccion_UO!$H32)*$I$23</f>
        <v>0</v>
      </c>
      <c r="AQ32" s="21">
        <f>+SUMIFS(Resultados_Dic3!AL$3:AL$99980,Resultados_Dic3!$F$3:$F$99980,Produccion_UO!$K32,Resultados_Dic3!$D$3:$D$99980,Produccion_UO!$K$23,Resultados_Dic3!$E$3:$E$99980,Produccion_UO!$J32,Resultados_Dic3!$A$3:$A$99980,Produccion_UO!$H32)*$I$23</f>
        <v>0</v>
      </c>
      <c r="AR32" s="21">
        <f>+SUMIFS(Resultados_Dic3!AM$3:AM$99980,Resultados_Dic3!$F$3:$F$99980,Produccion_UO!$K32,Resultados_Dic3!$D$3:$D$99980,Produccion_UO!$K$23,Resultados_Dic3!$E$3:$E$99980,Produccion_UO!$J32,Resultados_Dic3!$A$3:$A$99980,Produccion_UO!$H32)*$I$23</f>
        <v>0</v>
      </c>
      <c r="AS32" s="21"/>
    </row>
    <row r="33" spans="1:44" s="73" customFormat="1" x14ac:dyDescent="0.25">
      <c r="A33" s="129"/>
      <c r="B33" s="129"/>
      <c r="C33" s="129"/>
      <c r="D33" s="129"/>
      <c r="E33" s="129"/>
      <c r="F33" s="130"/>
      <c r="H33" s="74"/>
      <c r="I33" s="74"/>
      <c r="L33" s="22"/>
      <c r="M33" s="75">
        <f>+SUM(M26:M32)</f>
        <v>601.37390050086492</v>
      </c>
      <c r="N33" s="75">
        <f t="shared" ref="N33:AR33" si="7">+SUM(N26:N32)</f>
        <v>586.03799974502363</v>
      </c>
      <c r="O33" s="75">
        <f t="shared" si="7"/>
        <v>542.58997595000778</v>
      </c>
      <c r="P33" s="75">
        <f t="shared" si="7"/>
        <v>523.72552516194128</v>
      </c>
      <c r="Q33" s="75">
        <f t="shared" si="7"/>
        <v>474.16943750411843</v>
      </c>
      <c r="R33" s="75">
        <f t="shared" si="7"/>
        <v>387.59114372134826</v>
      </c>
      <c r="S33" s="75">
        <f t="shared" si="7"/>
        <v>359.25059325733378</v>
      </c>
      <c r="T33" s="75">
        <f t="shared" si="7"/>
        <v>335.29984284966065</v>
      </c>
      <c r="U33" s="75">
        <f t="shared" si="7"/>
        <v>241.50731225589382</v>
      </c>
      <c r="V33" s="75">
        <f t="shared" si="7"/>
        <v>192.55589920420906</v>
      </c>
      <c r="W33" s="75">
        <f t="shared" si="7"/>
        <v>125.31258104669062</v>
      </c>
      <c r="X33" s="75">
        <f t="shared" si="7"/>
        <v>119.96525467526109</v>
      </c>
      <c r="Y33" s="75">
        <f t="shared" si="7"/>
        <v>119.39217994487787</v>
      </c>
      <c r="Z33" s="75">
        <f t="shared" si="7"/>
        <v>86.519484742224407</v>
      </c>
      <c r="AA33" s="75">
        <f t="shared" si="7"/>
        <v>3.000127832783404</v>
      </c>
      <c r="AB33" s="75">
        <f t="shared" si="7"/>
        <v>0</v>
      </c>
      <c r="AC33" s="75">
        <f t="shared" si="7"/>
        <v>0</v>
      </c>
      <c r="AD33" s="75">
        <f t="shared" si="7"/>
        <v>0</v>
      </c>
      <c r="AE33" s="75">
        <f t="shared" si="7"/>
        <v>0</v>
      </c>
      <c r="AF33" s="75">
        <f t="shared" si="7"/>
        <v>0</v>
      </c>
      <c r="AG33" s="75">
        <f t="shared" si="7"/>
        <v>0</v>
      </c>
      <c r="AH33" s="75">
        <f t="shared" si="7"/>
        <v>0</v>
      </c>
      <c r="AI33" s="75">
        <f t="shared" si="7"/>
        <v>0</v>
      </c>
      <c r="AJ33" s="75">
        <f t="shared" si="7"/>
        <v>0</v>
      </c>
      <c r="AK33" s="75">
        <f t="shared" si="7"/>
        <v>0</v>
      </c>
      <c r="AL33" s="75">
        <f t="shared" si="7"/>
        <v>0</v>
      </c>
      <c r="AM33" s="75">
        <f t="shared" si="7"/>
        <v>0</v>
      </c>
      <c r="AN33" s="75">
        <f t="shared" si="7"/>
        <v>0</v>
      </c>
      <c r="AO33" s="75">
        <f t="shared" si="7"/>
        <v>0</v>
      </c>
      <c r="AP33" s="75">
        <f t="shared" si="7"/>
        <v>0</v>
      </c>
      <c r="AQ33" s="75">
        <f t="shared" si="7"/>
        <v>0</v>
      </c>
      <c r="AR33" s="75">
        <f t="shared" si="7"/>
        <v>0</v>
      </c>
    </row>
    <row r="35" spans="1:44" ht="18.75" x14ac:dyDescent="0.3">
      <c r="I35" s="17" t="str">
        <f>+IF(OR(J36="OIL",J36="OIL-eq"),$I$5,IF(J36="GAS",$I$4,IF(J36="GSL",$I$8,IF(J36="DSL",$I$9,IF(J36="KER",$I$10,IF(J36="LPG",$I$11,IF(J36="HFO",$I$12,IF(J36="AVG",$I$13,IF(J36="RFG",$I$14,IF(J36="ELC",$I$15,$I$16))))))))))</f>
        <v>Kb/d</v>
      </c>
      <c r="K35" s="34" t="s">
        <v>403</v>
      </c>
    </row>
    <row r="36" spans="1:44" x14ac:dyDescent="0.25">
      <c r="I36" s="115">
        <f>+IF(OR(J36="OIL",J36="OIL-eq"),$H$5,IF(J36="GAS",$H$4,IF(J36="GSL",$H$8,IF(J36="DSL",$H$9,IF(J36="KER",$H$10,IF(J36="LPG",$H$11,IF(J36="HFO",$H$12,IF(J36="AVG",$H$13,IF(J36="RFG",$H$14,IF(J36="ELC",$H$15,$H$16))))))))))</f>
        <v>0.44987291090267001</v>
      </c>
      <c r="J36" s="67" t="s">
        <v>436</v>
      </c>
      <c r="K36" s="2" t="s">
        <v>27</v>
      </c>
      <c r="M36" s="33" t="s">
        <v>351</v>
      </c>
    </row>
    <row r="38" spans="1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:44" x14ac:dyDescent="0.25">
      <c r="A39" s="20"/>
      <c r="B39" s="20"/>
      <c r="C39" s="20"/>
      <c r="D39" s="20"/>
      <c r="E39" s="20"/>
      <c r="H39" s="17" t="str">
        <f t="shared" ref="H39:H45" si="8">+$B$1</f>
        <v>DIC7</v>
      </c>
      <c r="J39" s="24" t="s">
        <v>93</v>
      </c>
      <c r="K39" s="2" t="s">
        <v>170</v>
      </c>
      <c r="L39" s="22" t="str">
        <f>+$B$3</f>
        <v>GU - Gas</v>
      </c>
      <c r="M39" s="21">
        <f>+SUMIFS(Resultados_Dic3!H$3:H$99980,Resultados_Dic3!$F$3:$F$99980,Produccion_UO!$K39,Resultados_Dic3!$D$3:$D$99980,Produccion_UO!$K$36,Resultados_Dic3!$E$3:$E$99980,Produccion_UO!$J39,Resultados_Dic3!$A$3:$A$99980,Produccion_UO!$H39)*$I$36</f>
        <v>30.854862874680528</v>
      </c>
      <c r="N39" s="21">
        <f>+SUMIFS(Resultados_Dic3!I$3:I$99980,Resultados_Dic3!$F$3:$F$99980,Produccion_UO!$K39,Resultados_Dic3!$D$3:$D$99980,Produccion_UO!$K$36,Resultados_Dic3!$E$3:$E$99980,Produccion_UO!$J39,Resultados_Dic3!$A$3:$A$99980,Produccion_UO!$H39)*$I$36</f>
        <v>24.933258576424141</v>
      </c>
      <c r="O39" s="21">
        <f>+SUMIFS(Resultados_Dic3!J$3:J$99980,Resultados_Dic3!$F$3:$F$99980,Produccion_UO!$K39,Resultados_Dic3!$D$3:$D$99980,Produccion_UO!$K$36,Resultados_Dic3!$E$3:$E$99980,Produccion_UO!$J39,Resultados_Dic3!$A$3:$A$99980,Produccion_UO!$H39)*$I$36</f>
        <v>19.521377571209751</v>
      </c>
      <c r="P39" s="21">
        <f>+SUMIFS(Resultados_Dic3!K$3:K$99980,Resultados_Dic3!$F$3:$F$99980,Produccion_UO!$K39,Resultados_Dic3!$D$3:$D$99980,Produccion_UO!$K$36,Resultados_Dic3!$E$3:$E$99980,Produccion_UO!$J39,Resultados_Dic3!$A$3:$A$99980,Produccion_UO!$H39)*$I$36</f>
        <v>22.797309759188927</v>
      </c>
      <c r="Q39" s="21">
        <f>+SUMIFS(Resultados_Dic3!L$3:L$99980,Resultados_Dic3!$F$3:$F$99980,Produccion_UO!$K39,Resultados_Dic3!$D$3:$D$99980,Produccion_UO!$K$36,Resultados_Dic3!$E$3:$E$99980,Produccion_UO!$J39,Resultados_Dic3!$A$3:$A$99980,Produccion_UO!$H39)*$I$36</f>
        <v>21.729335350571336</v>
      </c>
      <c r="R39" s="21">
        <f>+SUMIFS(Resultados_Dic3!M$3:M$99980,Resultados_Dic3!$F$3:$F$99980,Produccion_UO!$K39,Resultados_Dic3!$D$3:$D$99980,Produccion_UO!$K$36,Resultados_Dic3!$E$3:$E$99980,Produccion_UO!$J39,Resultados_Dic3!$A$3:$A$99980,Produccion_UO!$H39)*$I$36</f>
        <v>0</v>
      </c>
      <c r="S39" s="21">
        <f>+SUMIFS(Resultados_Dic3!N$3:N$99980,Resultados_Dic3!$F$3:$F$99980,Produccion_UO!$K39,Resultados_Dic3!$D$3:$D$99980,Produccion_UO!$K$36,Resultados_Dic3!$E$3:$E$99980,Produccion_UO!$J39,Resultados_Dic3!$A$3:$A$99980,Produccion_UO!$H39)*$I$36</f>
        <v>0</v>
      </c>
      <c r="T39" s="21">
        <f>+SUMIFS(Resultados_Dic3!O$3:O$99980,Resultados_Dic3!$F$3:$F$99980,Produccion_UO!$K39,Resultados_Dic3!$D$3:$D$99980,Produccion_UO!$K$36,Resultados_Dic3!$E$3:$E$99980,Produccion_UO!$J39,Resultados_Dic3!$A$3:$A$99980,Produccion_UO!$H39)*$I$36</f>
        <v>0</v>
      </c>
      <c r="U39" s="21">
        <f>+SUMIFS(Resultados_Dic3!P$3:P$99980,Resultados_Dic3!$F$3:$F$99980,Produccion_UO!$K39,Resultados_Dic3!$D$3:$D$99980,Produccion_UO!$K$36,Resultados_Dic3!$E$3:$E$99980,Produccion_UO!$J39,Resultados_Dic3!$A$3:$A$99980,Produccion_UO!$H39)*$I$36</f>
        <v>0</v>
      </c>
      <c r="V39" s="21">
        <f>+SUMIFS(Resultados_Dic3!Q$3:Q$99980,Resultados_Dic3!$F$3:$F$99980,Produccion_UO!$K39,Resultados_Dic3!$D$3:$D$99980,Produccion_UO!$K$36,Resultados_Dic3!$E$3:$E$99980,Produccion_UO!$J39,Resultados_Dic3!$A$3:$A$99980,Produccion_UO!$H39)*$I$36</f>
        <v>0</v>
      </c>
      <c r="W39" s="21">
        <f>+SUMIFS(Resultados_Dic3!R$3:R$99980,Resultados_Dic3!$F$3:$F$99980,Produccion_UO!$K39,Resultados_Dic3!$D$3:$D$99980,Produccion_UO!$K$36,Resultados_Dic3!$E$3:$E$99980,Produccion_UO!$J39,Resultados_Dic3!$A$3:$A$99980,Produccion_UO!$H39)*$I$36</f>
        <v>0</v>
      </c>
      <c r="X39" s="21">
        <f>+SUMIFS(Resultados_Dic3!S$3:S$99980,Resultados_Dic3!$F$3:$F$99980,Produccion_UO!$K39,Resultados_Dic3!$D$3:$D$99980,Produccion_UO!$K$36,Resultados_Dic3!$E$3:$E$99980,Produccion_UO!$J39,Resultados_Dic3!$A$3:$A$99980,Produccion_UO!$H39)*$I$36</f>
        <v>0</v>
      </c>
      <c r="Y39" s="21">
        <f>+SUMIFS(Resultados_Dic3!T$3:T$99980,Resultados_Dic3!$F$3:$F$99980,Produccion_UO!$K39,Resultados_Dic3!$D$3:$D$99980,Produccion_UO!$K$36,Resultados_Dic3!$E$3:$E$99980,Produccion_UO!$J39,Resultados_Dic3!$A$3:$A$99980,Produccion_UO!$H39)*$I$36</f>
        <v>0</v>
      </c>
      <c r="Z39" s="21">
        <f>+SUMIFS(Resultados_Dic3!U$3:U$99980,Resultados_Dic3!$F$3:$F$99980,Produccion_UO!$K39,Resultados_Dic3!$D$3:$D$99980,Produccion_UO!$K$36,Resultados_Dic3!$E$3:$E$99980,Produccion_UO!$J39,Resultados_Dic3!$A$3:$A$99980,Produccion_UO!$H39)*$I$36</f>
        <v>0</v>
      </c>
      <c r="AA39" s="21">
        <f>+SUMIFS(Resultados_Dic3!V$3:V$99980,Resultados_Dic3!$F$3:$F$99980,Produccion_UO!$K39,Resultados_Dic3!$D$3:$D$99980,Produccion_UO!$K$36,Resultados_Dic3!$E$3:$E$99980,Produccion_UO!$J39,Resultados_Dic3!$A$3:$A$99980,Produccion_UO!$H39)*$I$36</f>
        <v>0</v>
      </c>
      <c r="AB39" s="21">
        <f>+SUMIFS(Resultados_Dic3!W$3:W$99980,Resultados_Dic3!$F$3:$F$99980,Produccion_UO!$K39,Resultados_Dic3!$D$3:$D$99980,Produccion_UO!$K$36,Resultados_Dic3!$E$3:$E$99980,Produccion_UO!$J39,Resultados_Dic3!$A$3:$A$99980,Produccion_UO!$H39)*$I$36</f>
        <v>0</v>
      </c>
      <c r="AC39" s="21">
        <f>+SUMIFS(Resultados_Dic3!X$3:X$99980,Resultados_Dic3!$F$3:$F$99980,Produccion_UO!$K39,Resultados_Dic3!$D$3:$D$99980,Produccion_UO!$K$36,Resultados_Dic3!$E$3:$E$99980,Produccion_UO!$J39,Resultados_Dic3!$A$3:$A$99980,Produccion_UO!$H39)*$I$36</f>
        <v>0</v>
      </c>
      <c r="AD39" s="21">
        <f>+SUMIFS(Resultados_Dic3!Y$3:Y$99980,Resultados_Dic3!$F$3:$F$99980,Produccion_UO!$K39,Resultados_Dic3!$D$3:$D$99980,Produccion_UO!$K$36,Resultados_Dic3!$E$3:$E$99980,Produccion_UO!$J39,Resultados_Dic3!$A$3:$A$99980,Produccion_UO!$H39)*$I$36</f>
        <v>0</v>
      </c>
      <c r="AE39" s="21">
        <f>+SUMIFS(Resultados_Dic3!Z$3:Z$99980,Resultados_Dic3!$F$3:$F$99980,Produccion_UO!$K39,Resultados_Dic3!$D$3:$D$99980,Produccion_UO!$K$36,Resultados_Dic3!$E$3:$E$99980,Produccion_UO!$J39,Resultados_Dic3!$A$3:$A$99980,Produccion_UO!$H39)*$I$36</f>
        <v>0</v>
      </c>
      <c r="AF39" s="21">
        <f>+SUMIFS(Resultados_Dic3!AA$3:AA$99980,Resultados_Dic3!$F$3:$F$99980,Produccion_UO!$K39,Resultados_Dic3!$D$3:$D$99980,Produccion_UO!$K$36,Resultados_Dic3!$E$3:$E$99980,Produccion_UO!$J39,Resultados_Dic3!$A$3:$A$99980,Produccion_UO!$H39)*$I$36</f>
        <v>0</v>
      </c>
      <c r="AG39" s="21">
        <f>+SUMIFS(Resultados_Dic3!AB$3:AB$99980,Resultados_Dic3!$F$3:$F$99980,Produccion_UO!$K39,Resultados_Dic3!$D$3:$D$99980,Produccion_UO!$K$36,Resultados_Dic3!$E$3:$E$99980,Produccion_UO!$J39,Resultados_Dic3!$A$3:$A$99980,Produccion_UO!$H39)*$I$36</f>
        <v>0</v>
      </c>
      <c r="AH39" s="21">
        <f>+SUMIFS(Resultados_Dic3!AC$3:AC$99980,Resultados_Dic3!$F$3:$F$99980,Produccion_UO!$K39,Resultados_Dic3!$D$3:$D$99980,Produccion_UO!$K$36,Resultados_Dic3!$E$3:$E$99980,Produccion_UO!$J39,Resultados_Dic3!$A$3:$A$99980,Produccion_UO!$H39)*$I$36</f>
        <v>0</v>
      </c>
      <c r="AI39" s="21">
        <f>+SUMIFS(Resultados_Dic3!AD$3:AD$99980,Resultados_Dic3!$F$3:$F$99980,Produccion_UO!$K39,Resultados_Dic3!$D$3:$D$99980,Produccion_UO!$K$36,Resultados_Dic3!$E$3:$E$99980,Produccion_UO!$J39,Resultados_Dic3!$A$3:$A$99980,Produccion_UO!$H39)*$I$36</f>
        <v>0</v>
      </c>
      <c r="AJ39" s="21">
        <f>+SUMIFS(Resultados_Dic3!AE$3:AE$99980,Resultados_Dic3!$F$3:$F$99980,Produccion_UO!$K39,Resultados_Dic3!$D$3:$D$99980,Produccion_UO!$K$36,Resultados_Dic3!$E$3:$E$99980,Produccion_UO!$J39,Resultados_Dic3!$A$3:$A$99980,Produccion_UO!$H39)*$I$36</f>
        <v>0</v>
      </c>
      <c r="AK39" s="21">
        <f>+SUMIFS(Resultados_Dic3!AF$3:AF$99980,Resultados_Dic3!$F$3:$F$99980,Produccion_UO!$K39,Resultados_Dic3!$D$3:$D$99980,Produccion_UO!$K$36,Resultados_Dic3!$E$3:$E$99980,Produccion_UO!$J39,Resultados_Dic3!$A$3:$A$99980,Produccion_UO!$H39)*$I$36</f>
        <v>0</v>
      </c>
      <c r="AL39" s="21">
        <f>+SUMIFS(Resultados_Dic3!AG$3:AG$99980,Resultados_Dic3!$F$3:$F$99980,Produccion_UO!$K39,Resultados_Dic3!$D$3:$D$99980,Produccion_UO!$K$36,Resultados_Dic3!$E$3:$E$99980,Produccion_UO!$J39,Resultados_Dic3!$A$3:$A$99980,Produccion_UO!$H39)*$I$36</f>
        <v>0</v>
      </c>
      <c r="AM39" s="21">
        <f>+SUMIFS(Resultados_Dic3!AH$3:AH$99980,Resultados_Dic3!$F$3:$F$99980,Produccion_UO!$K39,Resultados_Dic3!$D$3:$D$99980,Produccion_UO!$K$36,Resultados_Dic3!$E$3:$E$99980,Produccion_UO!$J39,Resultados_Dic3!$A$3:$A$99980,Produccion_UO!$H39)*$I$36</f>
        <v>0</v>
      </c>
      <c r="AN39" s="21">
        <f>+SUMIFS(Resultados_Dic3!AI$3:AI$99980,Resultados_Dic3!$F$3:$F$99980,Produccion_UO!$K39,Resultados_Dic3!$D$3:$D$99980,Produccion_UO!$K$36,Resultados_Dic3!$E$3:$E$99980,Produccion_UO!$J39,Resultados_Dic3!$A$3:$A$99980,Produccion_UO!$H39)*$I$36</f>
        <v>0</v>
      </c>
      <c r="AO39" s="21">
        <f>+SUMIFS(Resultados_Dic3!AJ$3:AJ$99980,Resultados_Dic3!$F$3:$F$99980,Produccion_UO!$K39,Resultados_Dic3!$D$3:$D$99980,Produccion_UO!$K$36,Resultados_Dic3!$E$3:$E$99980,Produccion_UO!$J39,Resultados_Dic3!$A$3:$A$99980,Produccion_UO!$H39)*$I$36</f>
        <v>0</v>
      </c>
      <c r="AP39" s="21">
        <f>+SUMIFS(Resultados_Dic3!AK$3:AK$99980,Resultados_Dic3!$F$3:$F$99980,Produccion_UO!$K39,Resultados_Dic3!$D$3:$D$99980,Produccion_UO!$K$36,Resultados_Dic3!$E$3:$E$99980,Produccion_UO!$J39,Resultados_Dic3!$A$3:$A$99980,Produccion_UO!$H39)*$I$36</f>
        <v>0</v>
      </c>
      <c r="AQ39" s="21">
        <f>+SUMIFS(Resultados_Dic3!AL$3:AL$99980,Resultados_Dic3!$F$3:$F$99980,Produccion_UO!$K39,Resultados_Dic3!$D$3:$D$99980,Produccion_UO!$K$36,Resultados_Dic3!$E$3:$E$99980,Produccion_UO!$J39,Resultados_Dic3!$A$3:$A$99980,Produccion_UO!$H39)*$I$36</f>
        <v>0</v>
      </c>
      <c r="AR39" s="21">
        <f>+SUMIFS(Resultados_Dic3!AM$3:AM$99980,Resultados_Dic3!$F$3:$F$99980,Produccion_UO!$K39,Resultados_Dic3!$D$3:$D$99980,Produccion_UO!$K$36,Resultados_Dic3!$E$3:$E$99980,Produccion_UO!$J39,Resultados_Dic3!$A$3:$A$99980,Produccion_UO!$H39)*$I$36</f>
        <v>0</v>
      </c>
    </row>
    <row r="40" spans="1:44" x14ac:dyDescent="0.25">
      <c r="A40" s="20"/>
      <c r="B40" s="20"/>
      <c r="C40" s="20"/>
      <c r="D40" s="20"/>
      <c r="E40" s="20"/>
      <c r="H40" s="17" t="str">
        <f t="shared" si="8"/>
        <v>DIC7</v>
      </c>
      <c r="J40" s="24" t="s">
        <v>94</v>
      </c>
      <c r="K40" s="2" t="s">
        <v>171</v>
      </c>
      <c r="L40" s="22" t="str">
        <f>+$B$4</f>
        <v>LLO - Ligth</v>
      </c>
      <c r="M40" s="21">
        <f>+SUMIFS(Resultados_Dic3!H$3:H$99980,Resultados_Dic3!$F$3:$F$99980,Produccion_UO!$K40,Resultados_Dic3!$D$3:$D$99980,Produccion_UO!$K$36,Resultados_Dic3!$E$3:$E$99980,Produccion_UO!$J40,Resultados_Dic3!$A$3:$A$99980,Produccion_UO!$H40)*$I$36</f>
        <v>143.74885773652295</v>
      </c>
      <c r="N40" s="21">
        <f>+SUMIFS(Resultados_Dic3!I$3:I$99980,Resultados_Dic3!$F$3:$F$99980,Produccion_UO!$K40,Resultados_Dic3!$D$3:$D$99980,Produccion_UO!$K$36,Resultados_Dic3!$E$3:$E$99980,Produccion_UO!$J40,Resultados_Dic3!$A$3:$A$99980,Produccion_UO!$H40)*$I$36</f>
        <v>158.15440585154914</v>
      </c>
      <c r="O40" s="21">
        <f>+SUMIFS(Resultados_Dic3!J$3:J$99980,Resultados_Dic3!$F$3:$F$99980,Produccion_UO!$K40,Resultados_Dic3!$D$3:$D$99980,Produccion_UO!$K$36,Resultados_Dic3!$E$3:$E$99980,Produccion_UO!$J40,Resultados_Dic3!$A$3:$A$99980,Produccion_UO!$H40)*$I$36</f>
        <v>141.56300853330723</v>
      </c>
      <c r="P40" s="21">
        <f>+SUMIFS(Resultados_Dic3!K$3:K$99980,Resultados_Dic3!$F$3:$F$99980,Produccion_UO!$K40,Resultados_Dic3!$D$3:$D$99980,Produccion_UO!$K$36,Resultados_Dic3!$E$3:$E$99980,Produccion_UO!$J40,Resultados_Dic3!$A$3:$A$99980,Produccion_UO!$H40)*$I$36</f>
        <v>140.71308476418744</v>
      </c>
      <c r="Q40" s="21">
        <f>+SUMIFS(Resultados_Dic3!L$3:L$99980,Resultados_Dic3!$F$3:$F$99980,Produccion_UO!$K40,Resultados_Dic3!$D$3:$D$99980,Produccion_UO!$K$36,Resultados_Dic3!$E$3:$E$99980,Produccion_UO!$J40,Resultados_Dic3!$A$3:$A$99980,Produccion_UO!$H40)*$I$36</f>
        <v>113.75765643041457</v>
      </c>
      <c r="R40" s="21">
        <f>+SUMIFS(Resultados_Dic3!M$3:M$99980,Resultados_Dic3!$F$3:$F$99980,Produccion_UO!$K40,Resultados_Dic3!$D$3:$D$99980,Produccion_UO!$K$36,Resultados_Dic3!$E$3:$E$99980,Produccion_UO!$J40,Resultados_Dic3!$A$3:$A$99980,Produccion_UO!$H40)*$I$36</f>
        <v>77.605988989677215</v>
      </c>
      <c r="S40" s="21">
        <f>+SUMIFS(Resultados_Dic3!N$3:N$99980,Resultados_Dic3!$F$3:$F$99980,Produccion_UO!$K40,Resultados_Dic3!$D$3:$D$99980,Produccion_UO!$K$36,Resultados_Dic3!$E$3:$E$99980,Produccion_UO!$J40,Resultados_Dic3!$A$3:$A$99980,Produccion_UO!$H40)*$I$36</f>
        <v>77.605988989677215</v>
      </c>
      <c r="T40" s="21">
        <f>+SUMIFS(Resultados_Dic3!O$3:O$99980,Resultados_Dic3!$F$3:$F$99980,Produccion_UO!$K40,Resultados_Dic3!$D$3:$D$99980,Produccion_UO!$K$36,Resultados_Dic3!$E$3:$E$99980,Produccion_UO!$J40,Resultados_Dic3!$A$3:$A$99980,Produccion_UO!$H40)*$I$36</f>
        <v>77.605988989677215</v>
      </c>
      <c r="U40" s="21">
        <f>+SUMIFS(Resultados_Dic3!P$3:P$99980,Resultados_Dic3!$F$3:$F$99980,Produccion_UO!$K40,Resultados_Dic3!$D$3:$D$99980,Produccion_UO!$K$36,Resultados_Dic3!$E$3:$E$99980,Produccion_UO!$J40,Resultados_Dic3!$A$3:$A$99980,Produccion_UO!$H40)*$I$36</f>
        <v>8.8295114995930444</v>
      </c>
      <c r="V40" s="21">
        <f>+SUMIFS(Resultados_Dic3!Q$3:Q$99980,Resultados_Dic3!$F$3:$F$99980,Produccion_UO!$K40,Resultados_Dic3!$D$3:$D$99980,Produccion_UO!$K$36,Resultados_Dic3!$E$3:$E$99980,Produccion_UO!$J40,Resultados_Dic3!$A$3:$A$99980,Produccion_UO!$H40)*$I$36</f>
        <v>8.2908680900722036</v>
      </c>
      <c r="W40" s="21">
        <f>+SUMIFS(Resultados_Dic3!R$3:R$99980,Resultados_Dic3!$F$3:$F$99980,Produccion_UO!$K40,Resultados_Dic3!$D$3:$D$99980,Produccion_UO!$K$36,Resultados_Dic3!$E$3:$E$99980,Produccion_UO!$J40,Resultados_Dic3!$A$3:$A$99980,Produccion_UO!$H40)*$I$36</f>
        <v>4.3156956664486223</v>
      </c>
      <c r="X40" s="21">
        <f>+SUMIFS(Resultados_Dic3!S$3:S$99980,Resultados_Dic3!$F$3:$F$99980,Produccion_UO!$K40,Resultados_Dic3!$D$3:$D$99980,Produccion_UO!$K$36,Resultados_Dic3!$E$3:$E$99980,Produccion_UO!$J40,Resultados_Dic3!$A$3:$A$99980,Produccion_UO!$H40)*$I$36</f>
        <v>0</v>
      </c>
      <c r="Y40" s="21">
        <f>+SUMIFS(Resultados_Dic3!T$3:T$99980,Resultados_Dic3!$F$3:$F$99980,Produccion_UO!$K40,Resultados_Dic3!$D$3:$D$99980,Produccion_UO!$K$36,Resultados_Dic3!$E$3:$E$99980,Produccion_UO!$J40,Resultados_Dic3!$A$3:$A$99980,Produccion_UO!$H40)*$I$36</f>
        <v>0</v>
      </c>
      <c r="Z40" s="21">
        <f>+SUMIFS(Resultados_Dic3!U$3:U$99980,Resultados_Dic3!$F$3:$F$99980,Produccion_UO!$K40,Resultados_Dic3!$D$3:$D$99980,Produccion_UO!$K$36,Resultados_Dic3!$E$3:$E$99980,Produccion_UO!$J40,Resultados_Dic3!$A$3:$A$99980,Produccion_UO!$H40)*$I$36</f>
        <v>0</v>
      </c>
      <c r="AA40" s="21">
        <f>+SUMIFS(Resultados_Dic3!V$3:V$99980,Resultados_Dic3!$F$3:$F$99980,Produccion_UO!$K40,Resultados_Dic3!$D$3:$D$99980,Produccion_UO!$K$36,Resultados_Dic3!$E$3:$E$99980,Produccion_UO!$J40,Resultados_Dic3!$A$3:$A$99980,Produccion_UO!$H40)*$I$36</f>
        <v>0</v>
      </c>
      <c r="AB40" s="21">
        <f>+SUMIFS(Resultados_Dic3!W$3:W$99980,Resultados_Dic3!$F$3:$F$99980,Produccion_UO!$K40,Resultados_Dic3!$D$3:$D$99980,Produccion_UO!$K$36,Resultados_Dic3!$E$3:$E$99980,Produccion_UO!$J40,Resultados_Dic3!$A$3:$A$99980,Produccion_UO!$H40)*$I$36</f>
        <v>0</v>
      </c>
      <c r="AC40" s="21">
        <f>+SUMIFS(Resultados_Dic3!X$3:X$99980,Resultados_Dic3!$F$3:$F$99980,Produccion_UO!$K40,Resultados_Dic3!$D$3:$D$99980,Produccion_UO!$K$36,Resultados_Dic3!$E$3:$E$99980,Produccion_UO!$J40,Resultados_Dic3!$A$3:$A$99980,Produccion_UO!$H40)*$I$36</f>
        <v>0</v>
      </c>
      <c r="AD40" s="21">
        <f>+SUMIFS(Resultados_Dic3!Y$3:Y$99980,Resultados_Dic3!$F$3:$F$99980,Produccion_UO!$K40,Resultados_Dic3!$D$3:$D$99980,Produccion_UO!$K$36,Resultados_Dic3!$E$3:$E$99980,Produccion_UO!$J40,Resultados_Dic3!$A$3:$A$99980,Produccion_UO!$H40)*$I$36</f>
        <v>0</v>
      </c>
      <c r="AE40" s="21">
        <f>+SUMIFS(Resultados_Dic3!Z$3:Z$99980,Resultados_Dic3!$F$3:$F$99980,Produccion_UO!$K40,Resultados_Dic3!$D$3:$D$99980,Produccion_UO!$K$36,Resultados_Dic3!$E$3:$E$99980,Produccion_UO!$J40,Resultados_Dic3!$A$3:$A$99980,Produccion_UO!$H40)*$I$36</f>
        <v>0</v>
      </c>
      <c r="AF40" s="21">
        <f>+SUMIFS(Resultados_Dic3!AA$3:AA$99980,Resultados_Dic3!$F$3:$F$99980,Produccion_UO!$K40,Resultados_Dic3!$D$3:$D$99980,Produccion_UO!$K$36,Resultados_Dic3!$E$3:$E$99980,Produccion_UO!$J40,Resultados_Dic3!$A$3:$A$99980,Produccion_UO!$H40)*$I$36</f>
        <v>0</v>
      </c>
      <c r="AG40" s="21">
        <f>+SUMIFS(Resultados_Dic3!AB$3:AB$99980,Resultados_Dic3!$F$3:$F$99980,Produccion_UO!$K40,Resultados_Dic3!$D$3:$D$99980,Produccion_UO!$K$36,Resultados_Dic3!$E$3:$E$99980,Produccion_UO!$J40,Resultados_Dic3!$A$3:$A$99980,Produccion_UO!$H40)*$I$36</f>
        <v>0</v>
      </c>
      <c r="AH40" s="21">
        <f>+SUMIFS(Resultados_Dic3!AC$3:AC$99980,Resultados_Dic3!$F$3:$F$99980,Produccion_UO!$K40,Resultados_Dic3!$D$3:$D$99980,Produccion_UO!$K$36,Resultados_Dic3!$E$3:$E$99980,Produccion_UO!$J40,Resultados_Dic3!$A$3:$A$99980,Produccion_UO!$H40)*$I$36</f>
        <v>0</v>
      </c>
      <c r="AI40" s="21">
        <f>+SUMIFS(Resultados_Dic3!AD$3:AD$99980,Resultados_Dic3!$F$3:$F$99980,Produccion_UO!$K40,Resultados_Dic3!$D$3:$D$99980,Produccion_UO!$K$36,Resultados_Dic3!$E$3:$E$99980,Produccion_UO!$J40,Resultados_Dic3!$A$3:$A$99980,Produccion_UO!$H40)*$I$36</f>
        <v>0</v>
      </c>
      <c r="AJ40" s="21">
        <f>+SUMIFS(Resultados_Dic3!AE$3:AE$99980,Resultados_Dic3!$F$3:$F$99980,Produccion_UO!$K40,Resultados_Dic3!$D$3:$D$99980,Produccion_UO!$K$36,Resultados_Dic3!$E$3:$E$99980,Produccion_UO!$J40,Resultados_Dic3!$A$3:$A$99980,Produccion_UO!$H40)*$I$36</f>
        <v>0</v>
      </c>
      <c r="AK40" s="21">
        <f>+SUMIFS(Resultados_Dic3!AF$3:AF$99980,Resultados_Dic3!$F$3:$F$99980,Produccion_UO!$K40,Resultados_Dic3!$D$3:$D$99980,Produccion_UO!$K$36,Resultados_Dic3!$E$3:$E$99980,Produccion_UO!$J40,Resultados_Dic3!$A$3:$A$99980,Produccion_UO!$H40)*$I$36</f>
        <v>0</v>
      </c>
      <c r="AL40" s="21">
        <f>+SUMIFS(Resultados_Dic3!AG$3:AG$99980,Resultados_Dic3!$F$3:$F$99980,Produccion_UO!$K40,Resultados_Dic3!$D$3:$D$99980,Produccion_UO!$K$36,Resultados_Dic3!$E$3:$E$99980,Produccion_UO!$J40,Resultados_Dic3!$A$3:$A$99980,Produccion_UO!$H40)*$I$36</f>
        <v>0</v>
      </c>
      <c r="AM40" s="21">
        <f>+SUMIFS(Resultados_Dic3!AH$3:AH$99980,Resultados_Dic3!$F$3:$F$99980,Produccion_UO!$K40,Resultados_Dic3!$D$3:$D$99980,Produccion_UO!$K$36,Resultados_Dic3!$E$3:$E$99980,Produccion_UO!$J40,Resultados_Dic3!$A$3:$A$99980,Produccion_UO!$H40)*$I$36</f>
        <v>0</v>
      </c>
      <c r="AN40" s="21">
        <f>+SUMIFS(Resultados_Dic3!AI$3:AI$99980,Resultados_Dic3!$F$3:$F$99980,Produccion_UO!$K40,Resultados_Dic3!$D$3:$D$99980,Produccion_UO!$K$36,Resultados_Dic3!$E$3:$E$99980,Produccion_UO!$J40,Resultados_Dic3!$A$3:$A$99980,Produccion_UO!$H40)*$I$36</f>
        <v>0</v>
      </c>
      <c r="AO40" s="21">
        <f>+SUMIFS(Resultados_Dic3!AJ$3:AJ$99980,Resultados_Dic3!$F$3:$F$99980,Produccion_UO!$K40,Resultados_Dic3!$D$3:$D$99980,Produccion_UO!$K$36,Resultados_Dic3!$E$3:$E$99980,Produccion_UO!$J40,Resultados_Dic3!$A$3:$A$99980,Produccion_UO!$H40)*$I$36</f>
        <v>0</v>
      </c>
      <c r="AP40" s="21">
        <f>+SUMIFS(Resultados_Dic3!AK$3:AK$99980,Resultados_Dic3!$F$3:$F$99980,Produccion_UO!$K40,Resultados_Dic3!$D$3:$D$99980,Produccion_UO!$K$36,Resultados_Dic3!$E$3:$E$99980,Produccion_UO!$J40,Resultados_Dic3!$A$3:$A$99980,Produccion_UO!$H40)*$I$36</f>
        <v>0</v>
      </c>
      <c r="AQ40" s="21">
        <f>+SUMIFS(Resultados_Dic3!AL$3:AL$99980,Resultados_Dic3!$F$3:$F$99980,Produccion_UO!$K40,Resultados_Dic3!$D$3:$D$99980,Produccion_UO!$K$36,Resultados_Dic3!$E$3:$E$99980,Produccion_UO!$J40,Resultados_Dic3!$A$3:$A$99980,Produccion_UO!$H40)*$I$36</f>
        <v>0</v>
      </c>
      <c r="AR40" s="21">
        <f>+SUMIFS(Resultados_Dic3!AM$3:AM$99980,Resultados_Dic3!$F$3:$F$99980,Produccion_UO!$K40,Resultados_Dic3!$D$3:$D$99980,Produccion_UO!$K$36,Resultados_Dic3!$E$3:$E$99980,Produccion_UO!$J40,Resultados_Dic3!$A$3:$A$99980,Produccion_UO!$H40)*$I$36</f>
        <v>0</v>
      </c>
    </row>
    <row r="41" spans="1:44" x14ac:dyDescent="0.25">
      <c r="A41" s="20"/>
      <c r="B41" s="20"/>
      <c r="C41" s="20"/>
      <c r="D41" s="20"/>
      <c r="E41" s="20"/>
      <c r="H41" s="17" t="str">
        <f t="shared" si="8"/>
        <v>DIC7</v>
      </c>
      <c r="J41" s="24" t="s">
        <v>95</v>
      </c>
      <c r="K41" s="2" t="s">
        <v>172</v>
      </c>
      <c r="L41" s="22" t="str">
        <f>+$B$5</f>
        <v>LLO - Heavy</v>
      </c>
      <c r="M41" s="21">
        <f>+SUMIFS(Resultados_Dic3!H$3:H$99980,Resultados_Dic3!$F$3:$F$99980,Produccion_UO!$K41,Resultados_Dic3!$D$3:$D$99980,Produccion_UO!$K$36,Resultados_Dic3!$E$3:$E$99980,Produccion_UO!$J41,Resultados_Dic3!$A$3:$A$99980,Produccion_UO!$H41)*$I$36</f>
        <v>326.92467365979894</v>
      </c>
      <c r="N41" s="21">
        <f>+SUMIFS(Resultados_Dic3!I$3:I$99980,Resultados_Dic3!$F$3:$F$99980,Produccion_UO!$K41,Resultados_Dic3!$D$3:$D$99980,Produccion_UO!$K$36,Resultados_Dic3!$E$3:$E$99980,Produccion_UO!$J41,Resultados_Dic3!$A$3:$A$99980,Produccion_UO!$H41)*$I$36</f>
        <v>309.45059317120007</v>
      </c>
      <c r="O41" s="21">
        <f>+SUMIFS(Resultados_Dic3!J$3:J$99980,Resultados_Dic3!$F$3:$F$99980,Produccion_UO!$K41,Resultados_Dic3!$D$3:$D$99980,Produccion_UO!$K$36,Resultados_Dic3!$E$3:$E$99980,Produccion_UO!$J41,Resultados_Dic3!$A$3:$A$99980,Produccion_UO!$H41)*$I$36</f>
        <v>294.40913096678634</v>
      </c>
      <c r="P41" s="21">
        <f>+SUMIFS(Resultados_Dic3!K$3:K$99980,Resultados_Dic3!$F$3:$F$99980,Produccion_UO!$K41,Resultados_Dic3!$D$3:$D$99980,Produccion_UO!$K$36,Resultados_Dic3!$E$3:$E$99980,Produccion_UO!$J41,Resultados_Dic3!$A$3:$A$99980,Produccion_UO!$H41)*$I$36</f>
        <v>279.36766876237311</v>
      </c>
      <c r="Q41" s="21">
        <f>+SUMIFS(Resultados_Dic3!L$3:L$99980,Resultados_Dic3!$F$3:$F$99980,Produccion_UO!$K41,Resultados_Dic3!$D$3:$D$99980,Produccion_UO!$K$36,Resultados_Dic3!$E$3:$E$99980,Produccion_UO!$J41,Resultados_Dic3!$A$3:$A$99980,Produccion_UO!$H41)*$I$36</f>
        <v>264.32620655795938</v>
      </c>
      <c r="R41" s="21">
        <f>+SUMIFS(Resultados_Dic3!M$3:M$99980,Resultados_Dic3!$F$3:$F$99980,Produccion_UO!$K41,Resultados_Dic3!$D$3:$D$99980,Produccion_UO!$K$36,Resultados_Dic3!$E$3:$E$99980,Produccion_UO!$J41,Resultados_Dic3!$A$3:$A$99980,Produccion_UO!$H41)*$I$36</f>
        <v>243.37724578875094</v>
      </c>
      <c r="S41" s="21">
        <f>+SUMIFS(Resultados_Dic3!N$3:N$99980,Resultados_Dic3!$F$3:$F$99980,Produccion_UO!$K41,Resultados_Dic3!$D$3:$D$99980,Produccion_UO!$K$36,Resultados_Dic3!$E$3:$E$99980,Produccion_UO!$J41,Resultados_Dic3!$A$3:$A$99980,Produccion_UO!$H41)*$I$36</f>
        <v>222.42828501954205</v>
      </c>
      <c r="T41" s="21">
        <f>+SUMIFS(Resultados_Dic3!O$3:O$99980,Resultados_Dic3!$F$3:$F$99980,Produccion_UO!$K41,Resultados_Dic3!$D$3:$D$99980,Produccion_UO!$K$36,Resultados_Dic3!$E$3:$E$99980,Produccion_UO!$J41,Resultados_Dic3!$A$3:$A$99980,Produccion_UO!$H41)*$I$36</f>
        <v>205.81594988056503</v>
      </c>
      <c r="U41" s="21">
        <f>+SUMIFS(Resultados_Dic3!P$3:P$99980,Resultados_Dic3!$F$3:$F$99980,Produccion_UO!$K41,Resultados_Dic3!$D$3:$D$99980,Produccion_UO!$K$36,Resultados_Dic3!$E$3:$E$99980,Produccion_UO!$J41,Resultados_Dic3!$A$3:$A$99980,Produccion_UO!$H41)*$I$36</f>
        <v>189.20361474158807</v>
      </c>
      <c r="V41" s="21">
        <f>+SUMIFS(Resultados_Dic3!Q$3:Q$99980,Resultados_Dic3!$F$3:$F$99980,Produccion_UO!$K41,Resultados_Dic3!$D$3:$D$99980,Produccion_UO!$K$36,Resultados_Dic3!$E$3:$E$99980,Produccion_UO!$J41,Resultados_Dic3!$A$3:$A$99980,Produccion_UO!$H41)*$I$36</f>
        <v>172.59127960261154</v>
      </c>
      <c r="W41" s="21">
        <f>+SUMIFS(Resultados_Dic3!R$3:R$99980,Resultados_Dic3!$F$3:$F$99980,Produccion_UO!$K41,Resultados_Dic3!$D$3:$D$99980,Produccion_UO!$K$36,Resultados_Dic3!$E$3:$E$99980,Produccion_UO!$J41,Resultados_Dic3!$A$3:$A$99980,Produccion_UO!$H41)*$I$36</f>
        <v>110.4622747049639</v>
      </c>
      <c r="X41" s="21">
        <f>+SUMIFS(Resultados_Dic3!S$3:S$99980,Resultados_Dic3!$F$3:$F$99980,Produccion_UO!$K41,Resultados_Dic3!$D$3:$D$99980,Produccion_UO!$K$36,Resultados_Dic3!$E$3:$E$99980,Produccion_UO!$J41,Resultados_Dic3!$A$3:$A$99980,Produccion_UO!$H41)*$I$36</f>
        <v>110.4622747049639</v>
      </c>
      <c r="Y41" s="21">
        <f>+SUMIFS(Resultados_Dic3!T$3:T$99980,Resultados_Dic3!$F$3:$F$99980,Produccion_UO!$K41,Resultados_Dic3!$D$3:$D$99980,Produccion_UO!$K$36,Resultados_Dic3!$E$3:$E$99980,Produccion_UO!$J41,Resultados_Dic3!$A$3:$A$99980,Produccion_UO!$H41)*$I$36</f>
        <v>110.4622747049639</v>
      </c>
      <c r="Z41" s="21">
        <f>+SUMIFS(Resultados_Dic3!U$3:U$99980,Resultados_Dic3!$F$3:$F$99980,Produccion_UO!$K41,Resultados_Dic3!$D$3:$D$99980,Produccion_UO!$K$36,Resultados_Dic3!$E$3:$E$99980,Produccion_UO!$J41,Resultados_Dic3!$A$3:$A$99980,Produccion_UO!$H41)*$I$36</f>
        <v>78.220047120551996</v>
      </c>
      <c r="AA41" s="21">
        <f>+SUMIFS(Resultados_Dic3!V$3:V$99980,Resultados_Dic3!$F$3:$F$99980,Produccion_UO!$K41,Resultados_Dic3!$D$3:$D$99980,Produccion_UO!$K$36,Resultados_Dic3!$E$3:$E$99980,Produccion_UO!$J41,Resultados_Dic3!$A$3:$A$99980,Produccion_UO!$H41)*$I$36</f>
        <v>0</v>
      </c>
      <c r="AB41" s="21">
        <f>+SUMIFS(Resultados_Dic3!W$3:W$99980,Resultados_Dic3!$F$3:$F$99980,Produccion_UO!$K41,Resultados_Dic3!$D$3:$D$99980,Produccion_UO!$K$36,Resultados_Dic3!$E$3:$E$99980,Produccion_UO!$J41,Resultados_Dic3!$A$3:$A$99980,Produccion_UO!$H41)*$I$36</f>
        <v>0</v>
      </c>
      <c r="AC41" s="21">
        <f>+SUMIFS(Resultados_Dic3!X$3:X$99980,Resultados_Dic3!$F$3:$F$99980,Produccion_UO!$K41,Resultados_Dic3!$D$3:$D$99980,Produccion_UO!$K$36,Resultados_Dic3!$E$3:$E$99980,Produccion_UO!$J41,Resultados_Dic3!$A$3:$A$99980,Produccion_UO!$H41)*$I$36</f>
        <v>0</v>
      </c>
      <c r="AD41" s="21">
        <f>+SUMIFS(Resultados_Dic3!Y$3:Y$99980,Resultados_Dic3!$F$3:$F$99980,Produccion_UO!$K41,Resultados_Dic3!$D$3:$D$99980,Produccion_UO!$K$36,Resultados_Dic3!$E$3:$E$99980,Produccion_UO!$J41,Resultados_Dic3!$A$3:$A$99980,Produccion_UO!$H41)*$I$36</f>
        <v>0</v>
      </c>
      <c r="AE41" s="21">
        <f>+SUMIFS(Resultados_Dic3!Z$3:Z$99980,Resultados_Dic3!$F$3:$F$99980,Produccion_UO!$K41,Resultados_Dic3!$D$3:$D$99980,Produccion_UO!$K$36,Resultados_Dic3!$E$3:$E$99980,Produccion_UO!$J41,Resultados_Dic3!$A$3:$A$99980,Produccion_UO!$H41)*$I$36</f>
        <v>0</v>
      </c>
      <c r="AF41" s="21">
        <f>+SUMIFS(Resultados_Dic3!AA$3:AA$99980,Resultados_Dic3!$F$3:$F$99980,Produccion_UO!$K41,Resultados_Dic3!$D$3:$D$99980,Produccion_UO!$K$36,Resultados_Dic3!$E$3:$E$99980,Produccion_UO!$J41,Resultados_Dic3!$A$3:$A$99980,Produccion_UO!$H41)*$I$36</f>
        <v>0</v>
      </c>
      <c r="AG41" s="21">
        <f>+SUMIFS(Resultados_Dic3!AB$3:AB$99980,Resultados_Dic3!$F$3:$F$99980,Produccion_UO!$K41,Resultados_Dic3!$D$3:$D$99980,Produccion_UO!$K$36,Resultados_Dic3!$E$3:$E$99980,Produccion_UO!$J41,Resultados_Dic3!$A$3:$A$99980,Produccion_UO!$H41)*$I$36</f>
        <v>0</v>
      </c>
      <c r="AH41" s="21">
        <f>+SUMIFS(Resultados_Dic3!AC$3:AC$99980,Resultados_Dic3!$F$3:$F$99980,Produccion_UO!$K41,Resultados_Dic3!$D$3:$D$99980,Produccion_UO!$K$36,Resultados_Dic3!$E$3:$E$99980,Produccion_UO!$J41,Resultados_Dic3!$A$3:$A$99980,Produccion_UO!$H41)*$I$36</f>
        <v>0</v>
      </c>
      <c r="AI41" s="21">
        <f>+SUMIFS(Resultados_Dic3!AD$3:AD$99980,Resultados_Dic3!$F$3:$F$99980,Produccion_UO!$K41,Resultados_Dic3!$D$3:$D$99980,Produccion_UO!$K$36,Resultados_Dic3!$E$3:$E$99980,Produccion_UO!$J41,Resultados_Dic3!$A$3:$A$99980,Produccion_UO!$H41)*$I$36</f>
        <v>0</v>
      </c>
      <c r="AJ41" s="21">
        <f>+SUMIFS(Resultados_Dic3!AE$3:AE$99980,Resultados_Dic3!$F$3:$F$99980,Produccion_UO!$K41,Resultados_Dic3!$D$3:$D$99980,Produccion_UO!$K$36,Resultados_Dic3!$E$3:$E$99980,Produccion_UO!$J41,Resultados_Dic3!$A$3:$A$99980,Produccion_UO!$H41)*$I$36</f>
        <v>0</v>
      </c>
      <c r="AK41" s="21">
        <f>+SUMIFS(Resultados_Dic3!AF$3:AF$99980,Resultados_Dic3!$F$3:$F$99980,Produccion_UO!$K41,Resultados_Dic3!$D$3:$D$99980,Produccion_UO!$K$36,Resultados_Dic3!$E$3:$E$99980,Produccion_UO!$J41,Resultados_Dic3!$A$3:$A$99980,Produccion_UO!$H41)*$I$36</f>
        <v>0</v>
      </c>
      <c r="AL41" s="21">
        <f>+SUMIFS(Resultados_Dic3!AG$3:AG$99980,Resultados_Dic3!$F$3:$F$99980,Produccion_UO!$K41,Resultados_Dic3!$D$3:$D$99980,Produccion_UO!$K$36,Resultados_Dic3!$E$3:$E$99980,Produccion_UO!$J41,Resultados_Dic3!$A$3:$A$99980,Produccion_UO!$H41)*$I$36</f>
        <v>0</v>
      </c>
      <c r="AM41" s="21">
        <f>+SUMIFS(Resultados_Dic3!AH$3:AH$99980,Resultados_Dic3!$F$3:$F$99980,Produccion_UO!$K41,Resultados_Dic3!$D$3:$D$99980,Produccion_UO!$K$36,Resultados_Dic3!$E$3:$E$99980,Produccion_UO!$J41,Resultados_Dic3!$A$3:$A$99980,Produccion_UO!$H41)*$I$36</f>
        <v>0</v>
      </c>
      <c r="AN41" s="21">
        <f>+SUMIFS(Resultados_Dic3!AI$3:AI$99980,Resultados_Dic3!$F$3:$F$99980,Produccion_UO!$K41,Resultados_Dic3!$D$3:$D$99980,Produccion_UO!$K$36,Resultados_Dic3!$E$3:$E$99980,Produccion_UO!$J41,Resultados_Dic3!$A$3:$A$99980,Produccion_UO!$H41)*$I$36</f>
        <v>0</v>
      </c>
      <c r="AO41" s="21">
        <f>+SUMIFS(Resultados_Dic3!AJ$3:AJ$99980,Resultados_Dic3!$F$3:$F$99980,Produccion_UO!$K41,Resultados_Dic3!$D$3:$D$99980,Produccion_UO!$K$36,Resultados_Dic3!$E$3:$E$99980,Produccion_UO!$J41,Resultados_Dic3!$A$3:$A$99980,Produccion_UO!$H41)*$I$36</f>
        <v>0</v>
      </c>
      <c r="AP41" s="21">
        <f>+SUMIFS(Resultados_Dic3!AK$3:AK$99980,Resultados_Dic3!$F$3:$F$99980,Produccion_UO!$K41,Resultados_Dic3!$D$3:$D$99980,Produccion_UO!$K$36,Resultados_Dic3!$E$3:$E$99980,Produccion_UO!$J41,Resultados_Dic3!$A$3:$A$99980,Produccion_UO!$H41)*$I$36</f>
        <v>0</v>
      </c>
      <c r="AQ41" s="21">
        <f>+SUMIFS(Resultados_Dic3!AL$3:AL$99980,Resultados_Dic3!$F$3:$F$99980,Produccion_UO!$K41,Resultados_Dic3!$D$3:$D$99980,Produccion_UO!$K$36,Resultados_Dic3!$E$3:$E$99980,Produccion_UO!$J41,Resultados_Dic3!$A$3:$A$99980,Produccion_UO!$H41)*$I$36</f>
        <v>0</v>
      </c>
      <c r="AR41" s="21">
        <f>+SUMIFS(Resultados_Dic3!AM$3:AM$99980,Resultados_Dic3!$F$3:$F$99980,Produccion_UO!$K41,Resultados_Dic3!$D$3:$D$99980,Produccion_UO!$K$36,Resultados_Dic3!$E$3:$E$99980,Produccion_UO!$J41,Resultados_Dic3!$A$3:$A$99980,Produccion_UO!$H41)*$I$36</f>
        <v>0</v>
      </c>
    </row>
    <row r="42" spans="1:44" x14ac:dyDescent="0.25">
      <c r="A42" s="20"/>
      <c r="B42" s="20"/>
      <c r="C42" s="20"/>
      <c r="D42" s="20"/>
      <c r="E42" s="20"/>
      <c r="H42" s="17" t="str">
        <f t="shared" si="8"/>
        <v>DIC7</v>
      </c>
      <c r="J42" s="24" t="s">
        <v>96</v>
      </c>
      <c r="K42" s="2" t="s">
        <v>173</v>
      </c>
      <c r="L42" s="22" t="str">
        <f>+$B$6</f>
        <v>PU - Ligth</v>
      </c>
      <c r="M42" s="21">
        <f>+SUMIFS(Resultados_Dic3!H$3:H$99980,Resultados_Dic3!$F$3:$F$99980,Produccion_UO!$K42,Resultados_Dic3!$D$3:$D$99980,Produccion_UO!$K$36,Resultados_Dic3!$E$3:$E$99980,Produccion_UO!$J42,Resultados_Dic3!$A$3:$A$99980,Produccion_UO!$H42)*$I$36</f>
        <v>2.5351647209106734</v>
      </c>
      <c r="N42" s="21">
        <f>+SUMIFS(Resultados_Dic3!I$3:I$99980,Resultados_Dic3!$F$3:$F$99980,Produccion_UO!$K42,Resultados_Dic3!$D$3:$D$99980,Produccion_UO!$K$36,Resultados_Dic3!$E$3:$E$99980,Produccion_UO!$J42,Resultados_Dic3!$A$3:$A$99980,Produccion_UO!$H42)*$I$36</f>
        <v>2.3956385213174616</v>
      </c>
      <c r="O42" s="21">
        <f>+SUMIFS(Resultados_Dic3!J$3:J$99980,Resultados_Dic3!$F$3:$F$99980,Produccion_UO!$K42,Resultados_Dic3!$D$3:$D$99980,Produccion_UO!$K$36,Resultados_Dic3!$E$3:$E$99980,Produccion_UO!$J42,Resultados_Dic3!$A$3:$A$99980,Produccion_UO!$H42)*$I$36</f>
        <v>2.2903357291716402</v>
      </c>
      <c r="P42" s="21">
        <f>+SUMIFS(Resultados_Dic3!K$3:K$99980,Resultados_Dic3!$F$3:$F$99980,Produccion_UO!$K42,Resultados_Dic3!$D$3:$D$99980,Produccion_UO!$K$36,Resultados_Dic3!$E$3:$E$99980,Produccion_UO!$J42,Resultados_Dic3!$A$3:$A$99980,Produccion_UO!$H42)*$I$36</f>
        <v>2.1850329370258135</v>
      </c>
      <c r="Q42" s="21">
        <f>+SUMIFS(Resultados_Dic3!L$3:L$99980,Resultados_Dic3!$F$3:$F$99980,Produccion_UO!$K42,Resultados_Dic3!$D$3:$D$99980,Produccion_UO!$K$36,Resultados_Dic3!$E$3:$E$99980,Produccion_UO!$J42,Resultados_Dic3!$A$3:$A$99980,Produccion_UO!$H42)*$I$36</f>
        <v>2.0797301448799921</v>
      </c>
      <c r="R42" s="21">
        <f>+SUMIFS(Resultados_Dic3!M$3:M$99980,Resultados_Dic3!$F$3:$F$99980,Produccion_UO!$K42,Resultados_Dic3!$D$3:$D$99980,Produccion_UO!$K$36,Resultados_Dic3!$E$3:$E$99980,Produccion_UO!$J42,Resultados_Dic3!$A$3:$A$99980,Produccion_UO!$H42)*$I$36</f>
        <v>1.9744273527341702</v>
      </c>
      <c r="S42" s="21">
        <f>+SUMIFS(Resultados_Dic3!N$3:N$99980,Resultados_Dic3!$F$3:$F$99980,Produccion_UO!$K42,Resultados_Dic3!$D$3:$D$99980,Produccion_UO!$K$36,Resultados_Dic3!$E$3:$E$99980,Produccion_UO!$J42,Resultados_Dic3!$A$3:$A$99980,Produccion_UO!$H42)*$I$36</f>
        <v>1.8691245605883482</v>
      </c>
      <c r="T42" s="21">
        <f>+SUMIFS(Resultados_Dic3!O$3:O$99980,Resultados_Dic3!$F$3:$F$99980,Produccion_UO!$K42,Resultados_Dic3!$D$3:$D$99980,Produccion_UO!$K$36,Resultados_Dic3!$E$3:$E$99980,Produccion_UO!$J42,Resultados_Dic3!$A$3:$A$99980,Produccion_UO!$H42)*$I$36</f>
        <v>0.21294448221755538</v>
      </c>
      <c r="U42" s="21">
        <f>+SUMIFS(Resultados_Dic3!P$3:P$99980,Resultados_Dic3!$F$3:$F$99980,Produccion_UO!$K42,Resultados_Dic3!$D$3:$D$99980,Produccion_UO!$K$36,Resultados_Dic3!$E$3:$E$99980,Produccion_UO!$J42,Resultados_Dic3!$A$3:$A$99980,Produccion_UO!$H42)*$I$36</f>
        <v>0</v>
      </c>
      <c r="V42" s="21">
        <f>+SUMIFS(Resultados_Dic3!Q$3:Q$99980,Resultados_Dic3!$F$3:$F$99980,Produccion_UO!$K42,Resultados_Dic3!$D$3:$D$99980,Produccion_UO!$K$36,Resultados_Dic3!$E$3:$E$99980,Produccion_UO!$J42,Resultados_Dic3!$A$3:$A$99980,Produccion_UO!$H42)*$I$36</f>
        <v>0</v>
      </c>
      <c r="W42" s="21">
        <f>+SUMIFS(Resultados_Dic3!R$3:R$99980,Resultados_Dic3!$F$3:$F$99980,Produccion_UO!$K42,Resultados_Dic3!$D$3:$D$99980,Produccion_UO!$K$36,Resultados_Dic3!$E$3:$E$99980,Produccion_UO!$J42,Resultados_Dic3!$A$3:$A$99980,Produccion_UO!$H42)*$I$36</f>
        <v>0</v>
      </c>
      <c r="X42" s="21">
        <f>+SUMIFS(Resultados_Dic3!S$3:S$99980,Resultados_Dic3!$F$3:$F$99980,Produccion_UO!$K42,Resultados_Dic3!$D$3:$D$99980,Produccion_UO!$K$36,Resultados_Dic3!$E$3:$E$99980,Produccion_UO!$J42,Resultados_Dic3!$A$3:$A$99980,Produccion_UO!$H42)*$I$36</f>
        <v>0</v>
      </c>
      <c r="Y42" s="21">
        <f>+SUMIFS(Resultados_Dic3!T$3:T$99980,Resultados_Dic3!$F$3:$F$99980,Produccion_UO!$K42,Resultados_Dic3!$D$3:$D$99980,Produccion_UO!$K$36,Resultados_Dic3!$E$3:$E$99980,Produccion_UO!$J42,Resultados_Dic3!$A$3:$A$99980,Produccion_UO!$H42)*$I$36</f>
        <v>0</v>
      </c>
      <c r="Z42" s="21">
        <f>+SUMIFS(Resultados_Dic3!U$3:U$99980,Resultados_Dic3!$F$3:$F$99980,Produccion_UO!$K42,Resultados_Dic3!$D$3:$D$99980,Produccion_UO!$K$36,Resultados_Dic3!$E$3:$E$99980,Produccion_UO!$J42,Resultados_Dic3!$A$3:$A$99980,Produccion_UO!$H42)*$I$36</f>
        <v>0</v>
      </c>
      <c r="AA42" s="21">
        <f>+SUMIFS(Resultados_Dic3!V$3:V$99980,Resultados_Dic3!$F$3:$F$99980,Produccion_UO!$K42,Resultados_Dic3!$D$3:$D$99980,Produccion_UO!$K$36,Resultados_Dic3!$E$3:$E$99980,Produccion_UO!$J42,Resultados_Dic3!$A$3:$A$99980,Produccion_UO!$H42)*$I$36</f>
        <v>0</v>
      </c>
      <c r="AB42" s="21">
        <f>+SUMIFS(Resultados_Dic3!W$3:W$99980,Resultados_Dic3!$F$3:$F$99980,Produccion_UO!$K42,Resultados_Dic3!$D$3:$D$99980,Produccion_UO!$K$36,Resultados_Dic3!$E$3:$E$99980,Produccion_UO!$J42,Resultados_Dic3!$A$3:$A$99980,Produccion_UO!$H42)*$I$36</f>
        <v>0</v>
      </c>
      <c r="AC42" s="21">
        <f>+SUMIFS(Resultados_Dic3!X$3:X$99980,Resultados_Dic3!$F$3:$F$99980,Produccion_UO!$K42,Resultados_Dic3!$D$3:$D$99980,Produccion_UO!$K$36,Resultados_Dic3!$E$3:$E$99980,Produccion_UO!$J42,Resultados_Dic3!$A$3:$A$99980,Produccion_UO!$H42)*$I$36</f>
        <v>0</v>
      </c>
      <c r="AD42" s="21">
        <f>+SUMIFS(Resultados_Dic3!Y$3:Y$99980,Resultados_Dic3!$F$3:$F$99980,Produccion_UO!$K42,Resultados_Dic3!$D$3:$D$99980,Produccion_UO!$K$36,Resultados_Dic3!$E$3:$E$99980,Produccion_UO!$J42,Resultados_Dic3!$A$3:$A$99980,Produccion_UO!$H42)*$I$36</f>
        <v>0</v>
      </c>
      <c r="AE42" s="21">
        <f>+SUMIFS(Resultados_Dic3!Z$3:Z$99980,Resultados_Dic3!$F$3:$F$99980,Produccion_UO!$K42,Resultados_Dic3!$D$3:$D$99980,Produccion_UO!$K$36,Resultados_Dic3!$E$3:$E$99980,Produccion_UO!$J42,Resultados_Dic3!$A$3:$A$99980,Produccion_UO!$H42)*$I$36</f>
        <v>0</v>
      </c>
      <c r="AF42" s="21">
        <f>+SUMIFS(Resultados_Dic3!AA$3:AA$99980,Resultados_Dic3!$F$3:$F$99980,Produccion_UO!$K42,Resultados_Dic3!$D$3:$D$99980,Produccion_UO!$K$36,Resultados_Dic3!$E$3:$E$99980,Produccion_UO!$J42,Resultados_Dic3!$A$3:$A$99980,Produccion_UO!$H42)*$I$36</f>
        <v>0</v>
      </c>
      <c r="AG42" s="21">
        <f>+SUMIFS(Resultados_Dic3!AB$3:AB$99980,Resultados_Dic3!$F$3:$F$99980,Produccion_UO!$K42,Resultados_Dic3!$D$3:$D$99980,Produccion_UO!$K$36,Resultados_Dic3!$E$3:$E$99980,Produccion_UO!$J42,Resultados_Dic3!$A$3:$A$99980,Produccion_UO!$H42)*$I$36</f>
        <v>0</v>
      </c>
      <c r="AH42" s="21">
        <f>+SUMIFS(Resultados_Dic3!AC$3:AC$99980,Resultados_Dic3!$F$3:$F$99980,Produccion_UO!$K42,Resultados_Dic3!$D$3:$D$99980,Produccion_UO!$K$36,Resultados_Dic3!$E$3:$E$99980,Produccion_UO!$J42,Resultados_Dic3!$A$3:$A$99980,Produccion_UO!$H42)*$I$36</f>
        <v>0</v>
      </c>
      <c r="AI42" s="21">
        <f>+SUMIFS(Resultados_Dic3!AD$3:AD$99980,Resultados_Dic3!$F$3:$F$99980,Produccion_UO!$K42,Resultados_Dic3!$D$3:$D$99980,Produccion_UO!$K$36,Resultados_Dic3!$E$3:$E$99980,Produccion_UO!$J42,Resultados_Dic3!$A$3:$A$99980,Produccion_UO!$H42)*$I$36</f>
        <v>0</v>
      </c>
      <c r="AJ42" s="21">
        <f>+SUMIFS(Resultados_Dic3!AE$3:AE$99980,Resultados_Dic3!$F$3:$F$99980,Produccion_UO!$K42,Resultados_Dic3!$D$3:$D$99980,Produccion_UO!$K$36,Resultados_Dic3!$E$3:$E$99980,Produccion_UO!$J42,Resultados_Dic3!$A$3:$A$99980,Produccion_UO!$H42)*$I$36</f>
        <v>0</v>
      </c>
      <c r="AK42" s="21">
        <f>+SUMIFS(Resultados_Dic3!AF$3:AF$99980,Resultados_Dic3!$F$3:$F$99980,Produccion_UO!$K42,Resultados_Dic3!$D$3:$D$99980,Produccion_UO!$K$36,Resultados_Dic3!$E$3:$E$99980,Produccion_UO!$J42,Resultados_Dic3!$A$3:$A$99980,Produccion_UO!$H42)*$I$36</f>
        <v>0</v>
      </c>
      <c r="AL42" s="21">
        <f>+SUMIFS(Resultados_Dic3!AG$3:AG$99980,Resultados_Dic3!$F$3:$F$99980,Produccion_UO!$K42,Resultados_Dic3!$D$3:$D$99980,Produccion_UO!$K$36,Resultados_Dic3!$E$3:$E$99980,Produccion_UO!$J42,Resultados_Dic3!$A$3:$A$99980,Produccion_UO!$H42)*$I$36</f>
        <v>0</v>
      </c>
      <c r="AM42" s="21">
        <f>+SUMIFS(Resultados_Dic3!AH$3:AH$99980,Resultados_Dic3!$F$3:$F$99980,Produccion_UO!$K42,Resultados_Dic3!$D$3:$D$99980,Produccion_UO!$K$36,Resultados_Dic3!$E$3:$E$99980,Produccion_UO!$J42,Resultados_Dic3!$A$3:$A$99980,Produccion_UO!$H42)*$I$36</f>
        <v>0</v>
      </c>
      <c r="AN42" s="21">
        <f>+SUMIFS(Resultados_Dic3!AI$3:AI$99980,Resultados_Dic3!$F$3:$F$99980,Produccion_UO!$K42,Resultados_Dic3!$D$3:$D$99980,Produccion_UO!$K$36,Resultados_Dic3!$E$3:$E$99980,Produccion_UO!$J42,Resultados_Dic3!$A$3:$A$99980,Produccion_UO!$H42)*$I$36</f>
        <v>0</v>
      </c>
      <c r="AO42" s="21">
        <f>+SUMIFS(Resultados_Dic3!AJ$3:AJ$99980,Resultados_Dic3!$F$3:$F$99980,Produccion_UO!$K42,Resultados_Dic3!$D$3:$D$99980,Produccion_UO!$K$36,Resultados_Dic3!$E$3:$E$99980,Produccion_UO!$J42,Resultados_Dic3!$A$3:$A$99980,Produccion_UO!$H42)*$I$36</f>
        <v>0</v>
      </c>
      <c r="AP42" s="21">
        <f>+SUMIFS(Resultados_Dic3!AK$3:AK$99980,Resultados_Dic3!$F$3:$F$99980,Produccion_UO!$K42,Resultados_Dic3!$D$3:$D$99980,Produccion_UO!$K$36,Resultados_Dic3!$E$3:$E$99980,Produccion_UO!$J42,Resultados_Dic3!$A$3:$A$99980,Produccion_UO!$H42)*$I$36</f>
        <v>0</v>
      </c>
      <c r="AQ42" s="21">
        <f>+SUMIFS(Resultados_Dic3!AL$3:AL$99980,Resultados_Dic3!$F$3:$F$99980,Produccion_UO!$K42,Resultados_Dic3!$D$3:$D$99980,Produccion_UO!$K$36,Resultados_Dic3!$E$3:$E$99980,Produccion_UO!$J42,Resultados_Dic3!$A$3:$A$99980,Produccion_UO!$H42)*$I$36</f>
        <v>0</v>
      </c>
      <c r="AR42" s="21">
        <f>+SUMIFS(Resultados_Dic3!AM$3:AM$99980,Resultados_Dic3!$F$3:$F$99980,Produccion_UO!$K42,Resultados_Dic3!$D$3:$D$99980,Produccion_UO!$K$36,Resultados_Dic3!$E$3:$E$99980,Produccion_UO!$J42,Resultados_Dic3!$A$3:$A$99980,Produccion_UO!$H42)*$I$36</f>
        <v>0</v>
      </c>
    </row>
    <row r="43" spans="1:44" x14ac:dyDescent="0.25">
      <c r="A43" s="20"/>
      <c r="B43" s="20"/>
      <c r="C43" s="20"/>
      <c r="D43" s="20"/>
      <c r="E43" s="20"/>
      <c r="H43" s="17" t="str">
        <f t="shared" si="8"/>
        <v>DIC7</v>
      </c>
      <c r="J43" s="24" t="s">
        <v>97</v>
      </c>
      <c r="K43" s="2" t="s">
        <v>174</v>
      </c>
      <c r="L43" s="22" t="str">
        <f>+$B$7</f>
        <v>VMM - Medium</v>
      </c>
      <c r="M43" s="21">
        <f>+SUMIFS(Resultados_Dic3!H$3:H$99980,Resultados_Dic3!$F$3:$F$99980,Produccion_UO!$K43,Resultados_Dic3!$D$3:$D$99980,Produccion_UO!$K$36,Resultados_Dic3!$E$3:$E$99980,Produccion_UO!$J43,Resultados_Dic3!$A$3:$A$99980,Produccion_UO!$H43)*$I$36</f>
        <v>74.429128703151363</v>
      </c>
      <c r="N43" s="21">
        <f>+SUMIFS(Resultados_Dic3!I$3:I$99980,Resultados_Dic3!$F$3:$F$99980,Produccion_UO!$K43,Resultados_Dic3!$D$3:$D$99980,Produccion_UO!$K$36,Resultados_Dic3!$E$3:$E$99980,Produccion_UO!$J43,Resultados_Dic3!$A$3:$A$99980,Produccion_UO!$H43)*$I$36</f>
        <v>69.231424167628504</v>
      </c>
      <c r="O43" s="21">
        <f>+SUMIFS(Resultados_Dic3!J$3:J$99980,Resultados_Dic3!$F$3:$F$99980,Produccion_UO!$K43,Resultados_Dic3!$D$3:$D$99980,Produccion_UO!$K$36,Resultados_Dic3!$E$3:$E$99980,Produccion_UO!$J43,Resultados_Dic3!$A$3:$A$99980,Produccion_UO!$H43)*$I$36</f>
        <v>63.751084986052142</v>
      </c>
      <c r="P43" s="21">
        <f>+SUMIFS(Resultados_Dic3!K$3:K$99980,Resultados_Dic3!$F$3:$F$99980,Produccion_UO!$K43,Resultados_Dic3!$D$3:$D$99980,Produccion_UO!$K$36,Resultados_Dic3!$E$3:$E$99980,Produccion_UO!$J43,Resultados_Dic3!$A$3:$A$99980,Produccion_UO!$H43)*$I$36</f>
        <v>58.270745804475339</v>
      </c>
      <c r="Q43" s="21">
        <f>+SUMIFS(Resultados_Dic3!L$3:L$99980,Resultados_Dic3!$F$3:$F$99980,Produccion_UO!$K43,Resultados_Dic3!$D$3:$D$99980,Produccion_UO!$K$36,Resultados_Dic3!$E$3:$E$99980,Produccion_UO!$J43,Resultados_Dic3!$A$3:$A$99980,Produccion_UO!$H43)*$I$36</f>
        <v>52.790406622898978</v>
      </c>
      <c r="R43" s="21">
        <f>+SUMIFS(Resultados_Dic3!M$3:M$99980,Resultados_Dic3!$F$3:$F$99980,Produccion_UO!$K43,Resultados_Dic3!$D$3:$D$99980,Produccion_UO!$K$36,Resultados_Dic3!$E$3:$E$99980,Produccion_UO!$J43,Resultados_Dic3!$A$3:$A$99980,Produccion_UO!$H43)*$I$36</f>
        <v>46.916308504969294</v>
      </c>
      <c r="S43" s="21">
        <f>+SUMIFS(Resultados_Dic3!N$3:N$99980,Resultados_Dic3!$F$3:$F$99980,Produccion_UO!$K43,Resultados_Dic3!$D$3:$D$99980,Produccion_UO!$K$36,Resultados_Dic3!$E$3:$E$99980,Produccion_UO!$J43,Resultados_Dic3!$A$3:$A$99980,Produccion_UO!$H43)*$I$36</f>
        <v>41.04221038703988</v>
      </c>
      <c r="T43" s="21">
        <f>+SUMIFS(Resultados_Dic3!O$3:O$99980,Resultados_Dic3!$F$3:$F$99980,Produccion_UO!$K43,Resultados_Dic3!$D$3:$D$99980,Produccion_UO!$K$36,Resultados_Dic3!$E$3:$E$99980,Produccion_UO!$J43,Resultados_Dic3!$A$3:$A$99980,Produccion_UO!$H43)*$I$36</f>
        <v>36.985003514938619</v>
      </c>
      <c r="U43" s="21">
        <f>+SUMIFS(Resultados_Dic3!P$3:P$99980,Resultados_Dic3!$F$3:$F$99980,Produccion_UO!$K43,Resultados_Dic3!$D$3:$D$99980,Produccion_UO!$K$36,Resultados_Dic3!$E$3:$E$99980,Produccion_UO!$J43,Resultados_Dic3!$A$3:$A$99980,Produccion_UO!$H43)*$I$36</f>
        <v>30.630224786228091</v>
      </c>
      <c r="V43" s="21">
        <f>+SUMIFS(Resultados_Dic3!Q$3:Q$99980,Resultados_Dic3!$F$3:$F$99980,Produccion_UO!$K43,Resultados_Dic3!$D$3:$D$99980,Produccion_UO!$K$36,Resultados_Dic3!$E$3:$E$99980,Produccion_UO!$J43,Resultados_Dic3!$A$3:$A$99980,Produccion_UO!$H43)*$I$36</f>
        <v>0</v>
      </c>
      <c r="W43" s="21">
        <f>+SUMIFS(Resultados_Dic3!R$3:R$99980,Resultados_Dic3!$F$3:$F$99980,Produccion_UO!$K43,Resultados_Dic3!$D$3:$D$99980,Produccion_UO!$K$36,Resultados_Dic3!$E$3:$E$99980,Produccion_UO!$J43,Resultados_Dic3!$A$3:$A$99980,Produccion_UO!$H43)*$I$36</f>
        <v>0</v>
      </c>
      <c r="X43" s="21">
        <f>+SUMIFS(Resultados_Dic3!S$3:S$99980,Resultados_Dic3!$F$3:$F$99980,Produccion_UO!$K43,Resultados_Dic3!$D$3:$D$99980,Produccion_UO!$K$36,Resultados_Dic3!$E$3:$E$99980,Produccion_UO!$J43,Resultados_Dic3!$A$3:$A$99980,Produccion_UO!$H43)*$I$36</f>
        <v>0</v>
      </c>
      <c r="Y43" s="21">
        <f>+SUMIFS(Resultados_Dic3!T$3:T$99980,Resultados_Dic3!$F$3:$F$99980,Produccion_UO!$K43,Resultados_Dic3!$D$3:$D$99980,Produccion_UO!$K$36,Resultados_Dic3!$E$3:$E$99980,Produccion_UO!$J43,Resultados_Dic3!$A$3:$A$99980,Produccion_UO!$H43)*$I$36</f>
        <v>0</v>
      </c>
      <c r="Z43" s="21">
        <f>+SUMIFS(Resultados_Dic3!U$3:U$99980,Resultados_Dic3!$F$3:$F$99980,Produccion_UO!$K43,Resultados_Dic3!$D$3:$D$99980,Produccion_UO!$K$36,Resultados_Dic3!$E$3:$E$99980,Produccion_UO!$J43,Resultados_Dic3!$A$3:$A$99980,Produccion_UO!$H43)*$I$36</f>
        <v>0</v>
      </c>
      <c r="AA43" s="21">
        <f>+SUMIFS(Resultados_Dic3!V$3:V$99980,Resultados_Dic3!$F$3:$F$99980,Produccion_UO!$K43,Resultados_Dic3!$D$3:$D$99980,Produccion_UO!$K$36,Resultados_Dic3!$E$3:$E$99980,Produccion_UO!$J43,Resultados_Dic3!$A$3:$A$99980,Produccion_UO!$H43)*$I$36</f>
        <v>0</v>
      </c>
      <c r="AB43" s="21">
        <f>+SUMIFS(Resultados_Dic3!W$3:W$99980,Resultados_Dic3!$F$3:$F$99980,Produccion_UO!$K43,Resultados_Dic3!$D$3:$D$99980,Produccion_UO!$K$36,Resultados_Dic3!$E$3:$E$99980,Produccion_UO!$J43,Resultados_Dic3!$A$3:$A$99980,Produccion_UO!$H43)*$I$36</f>
        <v>0</v>
      </c>
      <c r="AC43" s="21">
        <f>+SUMIFS(Resultados_Dic3!X$3:X$99980,Resultados_Dic3!$F$3:$F$99980,Produccion_UO!$K43,Resultados_Dic3!$D$3:$D$99980,Produccion_UO!$K$36,Resultados_Dic3!$E$3:$E$99980,Produccion_UO!$J43,Resultados_Dic3!$A$3:$A$99980,Produccion_UO!$H43)*$I$36</f>
        <v>0</v>
      </c>
      <c r="AD43" s="21">
        <f>+SUMIFS(Resultados_Dic3!Y$3:Y$99980,Resultados_Dic3!$F$3:$F$99980,Produccion_UO!$K43,Resultados_Dic3!$D$3:$D$99980,Produccion_UO!$K$36,Resultados_Dic3!$E$3:$E$99980,Produccion_UO!$J43,Resultados_Dic3!$A$3:$A$99980,Produccion_UO!$H43)*$I$36</f>
        <v>0</v>
      </c>
      <c r="AE43" s="21">
        <f>+SUMIFS(Resultados_Dic3!Z$3:Z$99980,Resultados_Dic3!$F$3:$F$99980,Produccion_UO!$K43,Resultados_Dic3!$D$3:$D$99980,Produccion_UO!$K$36,Resultados_Dic3!$E$3:$E$99980,Produccion_UO!$J43,Resultados_Dic3!$A$3:$A$99980,Produccion_UO!$H43)*$I$36</f>
        <v>0</v>
      </c>
      <c r="AF43" s="21">
        <f>+SUMIFS(Resultados_Dic3!AA$3:AA$99980,Resultados_Dic3!$F$3:$F$99980,Produccion_UO!$K43,Resultados_Dic3!$D$3:$D$99980,Produccion_UO!$K$36,Resultados_Dic3!$E$3:$E$99980,Produccion_UO!$J43,Resultados_Dic3!$A$3:$A$99980,Produccion_UO!$H43)*$I$36</f>
        <v>0</v>
      </c>
      <c r="AG43" s="21">
        <f>+SUMIFS(Resultados_Dic3!AB$3:AB$99980,Resultados_Dic3!$F$3:$F$99980,Produccion_UO!$K43,Resultados_Dic3!$D$3:$D$99980,Produccion_UO!$K$36,Resultados_Dic3!$E$3:$E$99980,Produccion_UO!$J43,Resultados_Dic3!$A$3:$A$99980,Produccion_UO!$H43)*$I$36</f>
        <v>0</v>
      </c>
      <c r="AH43" s="21">
        <f>+SUMIFS(Resultados_Dic3!AC$3:AC$99980,Resultados_Dic3!$F$3:$F$99980,Produccion_UO!$K43,Resultados_Dic3!$D$3:$D$99980,Produccion_UO!$K$36,Resultados_Dic3!$E$3:$E$99980,Produccion_UO!$J43,Resultados_Dic3!$A$3:$A$99980,Produccion_UO!$H43)*$I$36</f>
        <v>0</v>
      </c>
      <c r="AI43" s="21">
        <f>+SUMIFS(Resultados_Dic3!AD$3:AD$99980,Resultados_Dic3!$F$3:$F$99980,Produccion_UO!$K43,Resultados_Dic3!$D$3:$D$99980,Produccion_UO!$K$36,Resultados_Dic3!$E$3:$E$99980,Produccion_UO!$J43,Resultados_Dic3!$A$3:$A$99980,Produccion_UO!$H43)*$I$36</f>
        <v>0</v>
      </c>
      <c r="AJ43" s="21">
        <f>+SUMIFS(Resultados_Dic3!AE$3:AE$99980,Resultados_Dic3!$F$3:$F$99980,Produccion_UO!$K43,Resultados_Dic3!$D$3:$D$99980,Produccion_UO!$K$36,Resultados_Dic3!$E$3:$E$99980,Produccion_UO!$J43,Resultados_Dic3!$A$3:$A$99980,Produccion_UO!$H43)*$I$36</f>
        <v>0</v>
      </c>
      <c r="AK43" s="21">
        <f>+SUMIFS(Resultados_Dic3!AF$3:AF$99980,Resultados_Dic3!$F$3:$F$99980,Produccion_UO!$K43,Resultados_Dic3!$D$3:$D$99980,Produccion_UO!$K$36,Resultados_Dic3!$E$3:$E$99980,Produccion_UO!$J43,Resultados_Dic3!$A$3:$A$99980,Produccion_UO!$H43)*$I$36</f>
        <v>0</v>
      </c>
      <c r="AL43" s="21">
        <f>+SUMIFS(Resultados_Dic3!AG$3:AG$99980,Resultados_Dic3!$F$3:$F$99980,Produccion_UO!$K43,Resultados_Dic3!$D$3:$D$99980,Produccion_UO!$K$36,Resultados_Dic3!$E$3:$E$99980,Produccion_UO!$J43,Resultados_Dic3!$A$3:$A$99980,Produccion_UO!$H43)*$I$36</f>
        <v>0</v>
      </c>
      <c r="AM43" s="21">
        <f>+SUMIFS(Resultados_Dic3!AH$3:AH$99980,Resultados_Dic3!$F$3:$F$99980,Produccion_UO!$K43,Resultados_Dic3!$D$3:$D$99980,Produccion_UO!$K$36,Resultados_Dic3!$E$3:$E$99980,Produccion_UO!$J43,Resultados_Dic3!$A$3:$A$99980,Produccion_UO!$H43)*$I$36</f>
        <v>0</v>
      </c>
      <c r="AN43" s="21">
        <f>+SUMIFS(Resultados_Dic3!AI$3:AI$99980,Resultados_Dic3!$F$3:$F$99980,Produccion_UO!$K43,Resultados_Dic3!$D$3:$D$99980,Produccion_UO!$K$36,Resultados_Dic3!$E$3:$E$99980,Produccion_UO!$J43,Resultados_Dic3!$A$3:$A$99980,Produccion_UO!$H43)*$I$36</f>
        <v>0</v>
      </c>
      <c r="AO43" s="21">
        <f>+SUMIFS(Resultados_Dic3!AJ$3:AJ$99980,Resultados_Dic3!$F$3:$F$99980,Produccion_UO!$K43,Resultados_Dic3!$D$3:$D$99980,Produccion_UO!$K$36,Resultados_Dic3!$E$3:$E$99980,Produccion_UO!$J43,Resultados_Dic3!$A$3:$A$99980,Produccion_UO!$H43)*$I$36</f>
        <v>0</v>
      </c>
      <c r="AP43" s="21">
        <f>+SUMIFS(Resultados_Dic3!AK$3:AK$99980,Resultados_Dic3!$F$3:$F$99980,Produccion_UO!$K43,Resultados_Dic3!$D$3:$D$99980,Produccion_UO!$K$36,Resultados_Dic3!$E$3:$E$99980,Produccion_UO!$J43,Resultados_Dic3!$A$3:$A$99980,Produccion_UO!$H43)*$I$36</f>
        <v>0</v>
      </c>
      <c r="AQ43" s="21">
        <f>+SUMIFS(Resultados_Dic3!AL$3:AL$99980,Resultados_Dic3!$F$3:$F$99980,Produccion_UO!$K43,Resultados_Dic3!$D$3:$D$99980,Produccion_UO!$K$36,Resultados_Dic3!$E$3:$E$99980,Produccion_UO!$J43,Resultados_Dic3!$A$3:$A$99980,Produccion_UO!$H43)*$I$36</f>
        <v>0</v>
      </c>
      <c r="AR43" s="21">
        <f>+SUMIFS(Resultados_Dic3!AM$3:AM$99980,Resultados_Dic3!$F$3:$F$99980,Produccion_UO!$K43,Resultados_Dic3!$D$3:$D$99980,Produccion_UO!$K$36,Resultados_Dic3!$E$3:$E$99980,Produccion_UO!$J43,Resultados_Dic3!$A$3:$A$99980,Produccion_UO!$H43)*$I$36</f>
        <v>0</v>
      </c>
    </row>
    <row r="44" spans="1:44" x14ac:dyDescent="0.25">
      <c r="A44" s="20"/>
      <c r="B44" s="20"/>
      <c r="C44" s="20"/>
      <c r="D44" s="20"/>
      <c r="E44" s="20"/>
      <c r="H44" s="17" t="str">
        <f t="shared" si="8"/>
        <v>DIC7</v>
      </c>
      <c r="J44" s="24" t="s">
        <v>98</v>
      </c>
      <c r="K44" s="2" t="s">
        <v>175</v>
      </c>
      <c r="L44" s="22" t="str">
        <f>+$B$8</f>
        <v>VSM - Medium</v>
      </c>
      <c r="M44" s="21">
        <f>+SUMIFS(Resultados_Dic3!H$3:H$99980,Resultados_Dic3!$F$3:$F$99980,Produccion_UO!$K44,Resultados_Dic3!$D$3:$D$99980,Produccion_UO!$K$36,Resultados_Dic3!$E$3:$E$99980,Produccion_UO!$J44,Resultados_Dic3!$A$3:$A$99980,Produccion_UO!$H44)*$I$36</f>
        <v>13.434635067644196</v>
      </c>
      <c r="N44" s="21">
        <f>+SUMIFS(Resultados_Dic3!I$3:I$99980,Resultados_Dic3!$F$3:$F$99980,Produccion_UO!$K44,Resultados_Dic3!$D$3:$D$99980,Produccion_UO!$K$36,Resultados_Dic3!$E$3:$E$99980,Produccion_UO!$J44,Resultados_Dic3!$A$3:$A$99980,Produccion_UO!$H44)*$I$36</f>
        <v>12.522260914452572</v>
      </c>
      <c r="O44" s="21">
        <f>+SUMIFS(Resultados_Dic3!J$3:J$99980,Resultados_Dic3!$F$3:$F$99980,Produccion_UO!$K44,Resultados_Dic3!$D$3:$D$99980,Produccion_UO!$K$36,Resultados_Dic3!$E$3:$E$99980,Produccion_UO!$J44,Resultados_Dic3!$A$3:$A$99980,Produccion_UO!$H44)*$I$36</f>
        <v>11.946206216705447</v>
      </c>
      <c r="P44" s="21">
        <f>+SUMIFS(Resultados_Dic3!K$3:K$99980,Resultados_Dic3!$F$3:$F$99980,Produccion_UO!$K44,Resultados_Dic3!$D$3:$D$99980,Produccion_UO!$K$36,Resultados_Dic3!$E$3:$E$99980,Produccion_UO!$J44,Resultados_Dic3!$A$3:$A$99980,Produccion_UO!$H44)*$I$36</f>
        <v>11.370151518958275</v>
      </c>
      <c r="Q44" s="21">
        <f>+SUMIFS(Resultados_Dic3!L$3:L$99980,Resultados_Dic3!$F$3:$F$99980,Produccion_UO!$K44,Resultados_Dic3!$D$3:$D$99980,Produccion_UO!$K$36,Resultados_Dic3!$E$3:$E$99980,Produccion_UO!$J44,Resultados_Dic3!$A$3:$A$99980,Produccion_UO!$H44)*$I$36</f>
        <v>10.794096821211147</v>
      </c>
      <c r="R44" s="21">
        <f>+SUMIFS(Resultados_Dic3!M$3:M$99980,Resultados_Dic3!$F$3:$F$99980,Produccion_UO!$K44,Resultados_Dic3!$D$3:$D$99980,Produccion_UO!$K$36,Resultados_Dic3!$E$3:$E$99980,Produccion_UO!$J44,Resultados_Dic3!$A$3:$A$99980,Produccion_UO!$H44)*$I$36</f>
        <v>9.9575703097302561</v>
      </c>
      <c r="S44" s="21">
        <f>+SUMIFS(Resultados_Dic3!N$3:N$99980,Resultados_Dic3!$F$3:$F$99980,Produccion_UO!$K44,Resultados_Dic3!$D$3:$D$99980,Produccion_UO!$K$36,Resultados_Dic3!$E$3:$E$99980,Produccion_UO!$J44,Resultados_Dic3!$A$3:$A$99980,Produccion_UO!$H44)*$I$36</f>
        <v>9.1210437982494081</v>
      </c>
      <c r="T44" s="21">
        <f>+SUMIFS(Resultados_Dic3!O$3:O$99980,Resultados_Dic3!$F$3:$F$99980,Produccion_UO!$K44,Resultados_Dic3!$D$3:$D$99980,Produccion_UO!$K$36,Resultados_Dic3!$E$3:$E$99980,Produccion_UO!$J44,Resultados_Dic3!$A$3:$A$99980,Produccion_UO!$H44)*$I$36</f>
        <v>8.4244253897433481</v>
      </c>
      <c r="U44" s="21">
        <f>+SUMIFS(Resultados_Dic3!P$3:P$99980,Resultados_Dic3!$F$3:$F$99980,Produccion_UO!$K44,Resultados_Dic3!$D$3:$D$99980,Produccion_UO!$K$36,Resultados_Dic3!$E$3:$E$99980,Produccion_UO!$J44,Resultados_Dic3!$A$3:$A$99980,Produccion_UO!$H44)*$I$36</f>
        <v>7.7278069812372854</v>
      </c>
      <c r="V44" s="21">
        <f>+SUMIFS(Resultados_Dic3!Q$3:Q$99980,Resultados_Dic3!$F$3:$F$99980,Produccion_UO!$K44,Resultados_Dic3!$D$3:$D$99980,Produccion_UO!$K$36,Resultados_Dic3!$E$3:$E$99980,Produccion_UO!$J44,Resultados_Dic3!$A$3:$A$99980,Produccion_UO!$H44)*$I$36</f>
        <v>7.0634705650373624</v>
      </c>
      <c r="W44" s="21">
        <f>+SUMIFS(Resultados_Dic3!R$3:R$99980,Resultados_Dic3!$F$3:$F$99980,Produccion_UO!$K44,Resultados_Dic3!$D$3:$D$99980,Produccion_UO!$K$36,Resultados_Dic3!$E$3:$E$99980,Produccion_UO!$J44,Resultados_Dic3!$A$3:$A$99980,Produccion_UO!$H44)*$I$36</f>
        <v>6.3991341488374838</v>
      </c>
      <c r="X44" s="21">
        <f>+SUMIFS(Resultados_Dic3!S$3:S$99980,Resultados_Dic3!$F$3:$F$99980,Produccion_UO!$K44,Resultados_Dic3!$D$3:$D$99980,Produccion_UO!$K$36,Resultados_Dic3!$E$3:$E$99980,Produccion_UO!$J44,Resultados_Dic3!$A$3:$A$99980,Produccion_UO!$H44)*$I$36</f>
        <v>5.7347977326375599</v>
      </c>
      <c r="Y44" s="21">
        <f>+SUMIFS(Resultados_Dic3!T$3:T$99980,Resultados_Dic3!$F$3:$F$99980,Produccion_UO!$K44,Resultados_Dic3!$D$3:$D$99980,Produccion_UO!$K$36,Resultados_Dic3!$E$3:$E$99980,Produccion_UO!$J44,Resultados_Dic3!$A$3:$A$99980,Produccion_UO!$H44)*$I$36</f>
        <v>5.3909828182111701</v>
      </c>
      <c r="Z44" s="21">
        <f>+SUMIFS(Resultados_Dic3!U$3:U$99980,Resultados_Dic3!$F$3:$F$99980,Produccion_UO!$K44,Resultados_Dic3!$D$3:$D$99980,Produccion_UO!$K$36,Resultados_Dic3!$E$3:$E$99980,Produccion_UO!$J44,Resultados_Dic3!$A$3:$A$99980,Produccion_UO!$H44)*$I$36</f>
        <v>5.0471679037847812</v>
      </c>
      <c r="AA44" s="21">
        <f>+SUMIFS(Resultados_Dic3!V$3:V$99980,Resultados_Dic3!$F$3:$F$99980,Produccion_UO!$K44,Resultados_Dic3!$D$3:$D$99980,Produccion_UO!$K$36,Resultados_Dic3!$E$3:$E$99980,Produccion_UO!$J44,Resultados_Dic3!$A$3:$A$99980,Produccion_UO!$H44)*$I$36</f>
        <v>1.4986472596555187</v>
      </c>
      <c r="AB44" s="21">
        <f>+SUMIFS(Resultados_Dic3!W$3:W$99980,Resultados_Dic3!$F$3:$F$99980,Produccion_UO!$K44,Resultados_Dic3!$D$3:$D$99980,Produccion_UO!$K$36,Resultados_Dic3!$E$3:$E$99980,Produccion_UO!$J44,Resultados_Dic3!$A$3:$A$99980,Produccion_UO!$H44)*$I$36</f>
        <v>0</v>
      </c>
      <c r="AC44" s="21">
        <f>+SUMIFS(Resultados_Dic3!X$3:X$99980,Resultados_Dic3!$F$3:$F$99980,Produccion_UO!$K44,Resultados_Dic3!$D$3:$D$99980,Produccion_UO!$K$36,Resultados_Dic3!$E$3:$E$99980,Produccion_UO!$J44,Resultados_Dic3!$A$3:$A$99980,Produccion_UO!$H44)*$I$36</f>
        <v>0</v>
      </c>
      <c r="AD44" s="21">
        <f>+SUMIFS(Resultados_Dic3!Y$3:Y$99980,Resultados_Dic3!$F$3:$F$99980,Produccion_UO!$K44,Resultados_Dic3!$D$3:$D$99980,Produccion_UO!$K$36,Resultados_Dic3!$E$3:$E$99980,Produccion_UO!$J44,Resultados_Dic3!$A$3:$A$99980,Produccion_UO!$H44)*$I$36</f>
        <v>0</v>
      </c>
      <c r="AE44" s="21">
        <f>+SUMIFS(Resultados_Dic3!Z$3:Z$99980,Resultados_Dic3!$F$3:$F$99980,Produccion_UO!$K44,Resultados_Dic3!$D$3:$D$99980,Produccion_UO!$K$36,Resultados_Dic3!$E$3:$E$99980,Produccion_UO!$J44,Resultados_Dic3!$A$3:$A$99980,Produccion_UO!$H44)*$I$36</f>
        <v>0</v>
      </c>
      <c r="AF44" s="21">
        <f>+SUMIFS(Resultados_Dic3!AA$3:AA$99980,Resultados_Dic3!$F$3:$F$99980,Produccion_UO!$K44,Resultados_Dic3!$D$3:$D$99980,Produccion_UO!$K$36,Resultados_Dic3!$E$3:$E$99980,Produccion_UO!$J44,Resultados_Dic3!$A$3:$A$99980,Produccion_UO!$H44)*$I$36</f>
        <v>0</v>
      </c>
      <c r="AG44" s="21">
        <f>+SUMIFS(Resultados_Dic3!AB$3:AB$99980,Resultados_Dic3!$F$3:$F$99980,Produccion_UO!$K44,Resultados_Dic3!$D$3:$D$99980,Produccion_UO!$K$36,Resultados_Dic3!$E$3:$E$99980,Produccion_UO!$J44,Resultados_Dic3!$A$3:$A$99980,Produccion_UO!$H44)*$I$36</f>
        <v>0</v>
      </c>
      <c r="AH44" s="21">
        <f>+SUMIFS(Resultados_Dic3!AC$3:AC$99980,Resultados_Dic3!$F$3:$F$99980,Produccion_UO!$K44,Resultados_Dic3!$D$3:$D$99980,Produccion_UO!$K$36,Resultados_Dic3!$E$3:$E$99980,Produccion_UO!$J44,Resultados_Dic3!$A$3:$A$99980,Produccion_UO!$H44)*$I$36</f>
        <v>0</v>
      </c>
      <c r="AI44" s="21">
        <f>+SUMIFS(Resultados_Dic3!AD$3:AD$99980,Resultados_Dic3!$F$3:$F$99980,Produccion_UO!$K44,Resultados_Dic3!$D$3:$D$99980,Produccion_UO!$K$36,Resultados_Dic3!$E$3:$E$99980,Produccion_UO!$J44,Resultados_Dic3!$A$3:$A$99980,Produccion_UO!$H44)*$I$36</f>
        <v>0</v>
      </c>
      <c r="AJ44" s="21">
        <f>+SUMIFS(Resultados_Dic3!AE$3:AE$99980,Resultados_Dic3!$F$3:$F$99980,Produccion_UO!$K44,Resultados_Dic3!$D$3:$D$99980,Produccion_UO!$K$36,Resultados_Dic3!$E$3:$E$99980,Produccion_UO!$J44,Resultados_Dic3!$A$3:$A$99980,Produccion_UO!$H44)*$I$36</f>
        <v>0</v>
      </c>
      <c r="AK44" s="21">
        <f>+SUMIFS(Resultados_Dic3!AF$3:AF$99980,Resultados_Dic3!$F$3:$F$99980,Produccion_UO!$K44,Resultados_Dic3!$D$3:$D$99980,Produccion_UO!$K$36,Resultados_Dic3!$E$3:$E$99980,Produccion_UO!$J44,Resultados_Dic3!$A$3:$A$99980,Produccion_UO!$H44)*$I$36</f>
        <v>0</v>
      </c>
      <c r="AL44" s="21">
        <f>+SUMIFS(Resultados_Dic3!AG$3:AG$99980,Resultados_Dic3!$F$3:$F$99980,Produccion_UO!$K44,Resultados_Dic3!$D$3:$D$99980,Produccion_UO!$K$36,Resultados_Dic3!$E$3:$E$99980,Produccion_UO!$J44,Resultados_Dic3!$A$3:$A$99980,Produccion_UO!$H44)*$I$36</f>
        <v>0</v>
      </c>
      <c r="AM44" s="21">
        <f>+SUMIFS(Resultados_Dic3!AH$3:AH$99980,Resultados_Dic3!$F$3:$F$99980,Produccion_UO!$K44,Resultados_Dic3!$D$3:$D$99980,Produccion_UO!$K$36,Resultados_Dic3!$E$3:$E$99980,Produccion_UO!$J44,Resultados_Dic3!$A$3:$A$99980,Produccion_UO!$H44)*$I$36</f>
        <v>0</v>
      </c>
      <c r="AN44" s="21">
        <f>+SUMIFS(Resultados_Dic3!AI$3:AI$99980,Resultados_Dic3!$F$3:$F$99980,Produccion_UO!$K44,Resultados_Dic3!$D$3:$D$99980,Produccion_UO!$K$36,Resultados_Dic3!$E$3:$E$99980,Produccion_UO!$J44,Resultados_Dic3!$A$3:$A$99980,Produccion_UO!$H44)*$I$36</f>
        <v>0</v>
      </c>
      <c r="AO44" s="21">
        <f>+SUMIFS(Resultados_Dic3!AJ$3:AJ$99980,Resultados_Dic3!$F$3:$F$99980,Produccion_UO!$K44,Resultados_Dic3!$D$3:$D$99980,Produccion_UO!$K$36,Resultados_Dic3!$E$3:$E$99980,Produccion_UO!$J44,Resultados_Dic3!$A$3:$A$99980,Produccion_UO!$H44)*$I$36</f>
        <v>0</v>
      </c>
      <c r="AP44" s="21">
        <f>+SUMIFS(Resultados_Dic3!AK$3:AK$99980,Resultados_Dic3!$F$3:$F$99980,Produccion_UO!$K44,Resultados_Dic3!$D$3:$D$99980,Produccion_UO!$K$36,Resultados_Dic3!$E$3:$E$99980,Produccion_UO!$J44,Resultados_Dic3!$A$3:$A$99980,Produccion_UO!$H44)*$I$36</f>
        <v>0</v>
      </c>
      <c r="AQ44" s="21">
        <f>+SUMIFS(Resultados_Dic3!AL$3:AL$99980,Resultados_Dic3!$F$3:$F$99980,Produccion_UO!$K44,Resultados_Dic3!$D$3:$D$99980,Produccion_UO!$K$36,Resultados_Dic3!$E$3:$E$99980,Produccion_UO!$J44,Resultados_Dic3!$A$3:$A$99980,Produccion_UO!$H44)*$I$36</f>
        <v>0</v>
      </c>
      <c r="AR44" s="21">
        <f>+SUMIFS(Resultados_Dic3!AM$3:AM$99980,Resultados_Dic3!$F$3:$F$99980,Produccion_UO!$K44,Resultados_Dic3!$D$3:$D$99980,Produccion_UO!$K$36,Resultados_Dic3!$E$3:$E$99980,Produccion_UO!$J44,Resultados_Dic3!$A$3:$A$99980,Produccion_UO!$H44)*$I$36</f>
        <v>0</v>
      </c>
    </row>
    <row r="45" spans="1:44" x14ac:dyDescent="0.25">
      <c r="A45" s="20"/>
      <c r="B45" s="20"/>
      <c r="C45" s="20"/>
      <c r="D45" s="20"/>
      <c r="E45" s="20"/>
      <c r="H45" s="17" t="str">
        <f t="shared" si="8"/>
        <v>DIC7</v>
      </c>
      <c r="J45" s="24" t="s">
        <v>99</v>
      </c>
      <c r="K45" s="2" t="s">
        <v>176</v>
      </c>
      <c r="L45" s="22" t="str">
        <f>+$B$9</f>
        <v>VIM - GAS</v>
      </c>
      <c r="M45" s="21">
        <f>+SUMIFS(Resultados_Dic3!H$3:H$99980,Resultados_Dic3!$F$3:$F$99980,Produccion_UO!$K45,Resultados_Dic3!$D$3:$D$99980,Produccion_UO!$K$36,Resultados_Dic3!$E$3:$E$99980,Produccion_UO!$J45,Resultados_Dic3!$A$3:$A$99980,Produccion_UO!$H45)*$I$36</f>
        <v>6.210883284547136</v>
      </c>
      <c r="N45" s="21">
        <f>+SUMIFS(Resultados_Dic3!I$3:I$99980,Resultados_Dic3!$F$3:$F$99980,Produccion_UO!$K45,Resultados_Dic3!$D$3:$D$99980,Produccion_UO!$K$36,Resultados_Dic3!$E$3:$E$99980,Produccion_UO!$J45,Resultados_Dic3!$A$3:$A$99980,Produccion_UO!$H45)*$I$36</f>
        <v>6.098035297218301</v>
      </c>
      <c r="O45" s="21">
        <f>+SUMIFS(Resultados_Dic3!J$3:J$99980,Resultados_Dic3!$F$3:$F$99980,Produccion_UO!$K45,Resultados_Dic3!$D$3:$D$99980,Produccion_UO!$K$36,Resultados_Dic3!$E$3:$E$99980,Produccion_UO!$J45,Resultados_Dic3!$A$3:$A$99980,Produccion_UO!$H45)*$I$36</f>
        <v>6.1018367325438518</v>
      </c>
      <c r="P45" s="21">
        <f>+SUMIFS(Resultados_Dic3!K$3:K$99980,Resultados_Dic3!$F$3:$F$99980,Produccion_UO!$K45,Resultados_Dic3!$D$3:$D$99980,Produccion_UO!$K$36,Resultados_Dic3!$E$3:$E$99980,Produccion_UO!$J45,Resultados_Dic3!$A$3:$A$99980,Produccion_UO!$H45)*$I$36</f>
        <v>6.1056381678694471</v>
      </c>
      <c r="Q45" s="21">
        <f>+SUMIFS(Resultados_Dic3!L$3:L$99980,Resultados_Dic3!$F$3:$F$99980,Produccion_UO!$K45,Resultados_Dic3!$D$3:$D$99980,Produccion_UO!$K$36,Resultados_Dic3!$E$3:$E$99980,Produccion_UO!$J45,Resultados_Dic3!$A$3:$A$99980,Produccion_UO!$H45)*$I$36</f>
        <v>6.1094396031949971</v>
      </c>
      <c r="R45" s="21">
        <f>+SUMIFS(Resultados_Dic3!M$3:M$99980,Resultados_Dic3!$F$3:$F$99980,Produccion_UO!$K45,Resultados_Dic3!$D$3:$D$99980,Produccion_UO!$K$36,Resultados_Dic3!$E$3:$E$99980,Produccion_UO!$J45,Resultados_Dic3!$A$3:$A$99980,Produccion_UO!$H45)*$I$36</f>
        <v>5.6444824176414521</v>
      </c>
      <c r="S45" s="21">
        <f>+SUMIFS(Resultados_Dic3!N$3:N$99980,Resultados_Dic3!$F$3:$F$99980,Produccion_UO!$K45,Resultados_Dic3!$D$3:$D$99980,Produccion_UO!$K$36,Resultados_Dic3!$E$3:$E$99980,Produccion_UO!$J45,Resultados_Dic3!$A$3:$A$99980,Produccion_UO!$H45)*$I$36</f>
        <v>5.1795252320879053</v>
      </c>
      <c r="T45" s="21">
        <f>+SUMIFS(Resultados_Dic3!O$3:O$99980,Resultados_Dic3!$F$3:$F$99980,Produccion_UO!$K45,Resultados_Dic3!$D$3:$D$99980,Produccion_UO!$K$36,Resultados_Dic3!$E$3:$E$99980,Produccion_UO!$J45,Resultados_Dic3!$A$3:$A$99980,Produccion_UO!$H45)*$I$36</f>
        <v>4.7969204287606901</v>
      </c>
      <c r="U45" s="21">
        <f>+SUMIFS(Resultados_Dic3!P$3:P$99980,Resultados_Dic3!$F$3:$F$99980,Produccion_UO!$K45,Resultados_Dic3!$D$3:$D$99980,Produccion_UO!$K$36,Resultados_Dic3!$E$3:$E$99980,Produccion_UO!$J45,Resultados_Dic3!$A$3:$A$99980,Produccion_UO!$H45)*$I$36</f>
        <v>4.414315625433435</v>
      </c>
      <c r="V45" s="21">
        <f>+SUMIFS(Resultados_Dic3!Q$3:Q$99980,Resultados_Dic3!$F$3:$F$99980,Produccion_UO!$K45,Resultados_Dic3!$D$3:$D$99980,Produccion_UO!$K$36,Resultados_Dic3!$E$3:$E$99980,Produccion_UO!$J45,Resultados_Dic3!$A$3:$A$99980,Produccion_UO!$H45)*$I$36</f>
        <v>4.0971774146776081</v>
      </c>
      <c r="W45" s="21">
        <f>+SUMIFS(Resultados_Dic3!R$3:R$99980,Resultados_Dic3!$F$3:$F$99980,Produccion_UO!$K45,Resultados_Dic3!$D$3:$D$99980,Produccion_UO!$K$36,Resultados_Dic3!$E$3:$E$99980,Produccion_UO!$J45,Resultados_Dic3!$A$3:$A$99980,Produccion_UO!$H45)*$I$36</f>
        <v>3.7800392039217856</v>
      </c>
      <c r="X45" s="21">
        <f>+SUMIFS(Resultados_Dic3!S$3:S$99980,Resultados_Dic3!$F$3:$F$99980,Produccion_UO!$K45,Resultados_Dic3!$D$3:$D$99980,Produccion_UO!$K$36,Resultados_Dic3!$E$3:$E$99980,Produccion_UO!$J45,Resultados_Dic3!$A$3:$A$99980,Produccion_UO!$H45)*$I$36</f>
        <v>3.4629009931659582</v>
      </c>
      <c r="Y45" s="21">
        <f>+SUMIFS(Resultados_Dic3!T$3:T$99980,Resultados_Dic3!$F$3:$F$99980,Produccion_UO!$K45,Resultados_Dic3!$D$3:$D$99980,Produccion_UO!$K$36,Resultados_Dic3!$E$3:$E$99980,Produccion_UO!$J45,Resultados_Dic3!$A$3:$A$99980,Produccion_UO!$H45)*$I$36</f>
        <v>3.240420892239301</v>
      </c>
      <c r="Z45" s="21">
        <f>+SUMIFS(Resultados_Dic3!U$3:U$99980,Resultados_Dic3!$F$3:$F$99980,Produccion_UO!$K45,Resultados_Dic3!$D$3:$D$99980,Produccion_UO!$K$36,Resultados_Dic3!$E$3:$E$99980,Produccion_UO!$J45,Resultados_Dic3!$A$3:$A$99980,Produccion_UO!$H45)*$I$36</f>
        <v>3.0179407913126393</v>
      </c>
      <c r="AA45" s="21">
        <f>+SUMIFS(Resultados_Dic3!V$3:V$99980,Resultados_Dic3!$F$3:$F$99980,Produccion_UO!$K45,Resultados_Dic3!$D$3:$D$99980,Produccion_UO!$K$36,Resultados_Dic3!$E$3:$E$99980,Produccion_UO!$J45,Resultados_Dic3!$A$3:$A$99980,Produccion_UO!$H45)*$I$36</f>
        <v>1.4631126567464472</v>
      </c>
      <c r="AB45" s="21">
        <f>+SUMIFS(Resultados_Dic3!W$3:W$99980,Resultados_Dic3!$F$3:$F$99980,Produccion_UO!$K45,Resultados_Dic3!$D$3:$D$99980,Produccion_UO!$K$36,Resultados_Dic3!$E$3:$E$99980,Produccion_UO!$J45,Resultados_Dic3!$A$3:$A$99980,Produccion_UO!$H45)*$I$36</f>
        <v>0</v>
      </c>
      <c r="AC45" s="21">
        <f>+SUMIFS(Resultados_Dic3!X$3:X$99980,Resultados_Dic3!$F$3:$F$99980,Produccion_UO!$K45,Resultados_Dic3!$D$3:$D$99980,Produccion_UO!$K$36,Resultados_Dic3!$E$3:$E$99980,Produccion_UO!$J45,Resultados_Dic3!$A$3:$A$99980,Produccion_UO!$H45)*$I$36</f>
        <v>0</v>
      </c>
      <c r="AD45" s="21">
        <f>+SUMIFS(Resultados_Dic3!Y$3:Y$99980,Resultados_Dic3!$F$3:$F$99980,Produccion_UO!$K45,Resultados_Dic3!$D$3:$D$99980,Produccion_UO!$K$36,Resultados_Dic3!$E$3:$E$99980,Produccion_UO!$J45,Resultados_Dic3!$A$3:$A$99980,Produccion_UO!$H45)*$I$36</f>
        <v>0</v>
      </c>
      <c r="AE45" s="21">
        <f>+SUMIFS(Resultados_Dic3!Z$3:Z$99980,Resultados_Dic3!$F$3:$F$99980,Produccion_UO!$K45,Resultados_Dic3!$D$3:$D$99980,Produccion_UO!$K$36,Resultados_Dic3!$E$3:$E$99980,Produccion_UO!$J45,Resultados_Dic3!$A$3:$A$99980,Produccion_UO!$H45)*$I$36</f>
        <v>0</v>
      </c>
      <c r="AF45" s="21">
        <f>+SUMIFS(Resultados_Dic3!AA$3:AA$99980,Resultados_Dic3!$F$3:$F$99980,Produccion_UO!$K45,Resultados_Dic3!$D$3:$D$99980,Produccion_UO!$K$36,Resultados_Dic3!$E$3:$E$99980,Produccion_UO!$J45,Resultados_Dic3!$A$3:$A$99980,Produccion_UO!$H45)*$I$36</f>
        <v>0</v>
      </c>
      <c r="AG45" s="21">
        <f>+SUMIFS(Resultados_Dic3!AB$3:AB$99980,Resultados_Dic3!$F$3:$F$99980,Produccion_UO!$K45,Resultados_Dic3!$D$3:$D$99980,Produccion_UO!$K$36,Resultados_Dic3!$E$3:$E$99980,Produccion_UO!$J45,Resultados_Dic3!$A$3:$A$99980,Produccion_UO!$H45)*$I$36</f>
        <v>0</v>
      </c>
      <c r="AH45" s="21">
        <f>+SUMIFS(Resultados_Dic3!AC$3:AC$99980,Resultados_Dic3!$F$3:$F$99980,Produccion_UO!$K45,Resultados_Dic3!$D$3:$D$99980,Produccion_UO!$K$36,Resultados_Dic3!$E$3:$E$99980,Produccion_UO!$J45,Resultados_Dic3!$A$3:$A$99980,Produccion_UO!$H45)*$I$36</f>
        <v>0</v>
      </c>
      <c r="AI45" s="21">
        <f>+SUMIFS(Resultados_Dic3!AD$3:AD$99980,Resultados_Dic3!$F$3:$F$99980,Produccion_UO!$K45,Resultados_Dic3!$D$3:$D$99980,Produccion_UO!$K$36,Resultados_Dic3!$E$3:$E$99980,Produccion_UO!$J45,Resultados_Dic3!$A$3:$A$99980,Produccion_UO!$H45)*$I$36</f>
        <v>0</v>
      </c>
      <c r="AJ45" s="21">
        <f>+SUMIFS(Resultados_Dic3!AE$3:AE$99980,Resultados_Dic3!$F$3:$F$99980,Produccion_UO!$K45,Resultados_Dic3!$D$3:$D$99980,Produccion_UO!$K$36,Resultados_Dic3!$E$3:$E$99980,Produccion_UO!$J45,Resultados_Dic3!$A$3:$A$99980,Produccion_UO!$H45)*$I$36</f>
        <v>0</v>
      </c>
      <c r="AK45" s="21">
        <f>+SUMIFS(Resultados_Dic3!AF$3:AF$99980,Resultados_Dic3!$F$3:$F$99980,Produccion_UO!$K45,Resultados_Dic3!$D$3:$D$99980,Produccion_UO!$K$36,Resultados_Dic3!$E$3:$E$99980,Produccion_UO!$J45,Resultados_Dic3!$A$3:$A$99980,Produccion_UO!$H45)*$I$36</f>
        <v>0</v>
      </c>
      <c r="AL45" s="21">
        <f>+SUMIFS(Resultados_Dic3!AG$3:AG$99980,Resultados_Dic3!$F$3:$F$99980,Produccion_UO!$K45,Resultados_Dic3!$D$3:$D$99980,Produccion_UO!$K$36,Resultados_Dic3!$E$3:$E$99980,Produccion_UO!$J45,Resultados_Dic3!$A$3:$A$99980,Produccion_UO!$H45)*$I$36</f>
        <v>0</v>
      </c>
      <c r="AM45" s="21">
        <f>+SUMIFS(Resultados_Dic3!AH$3:AH$99980,Resultados_Dic3!$F$3:$F$99980,Produccion_UO!$K45,Resultados_Dic3!$D$3:$D$99980,Produccion_UO!$K$36,Resultados_Dic3!$E$3:$E$99980,Produccion_UO!$J45,Resultados_Dic3!$A$3:$A$99980,Produccion_UO!$H45)*$I$36</f>
        <v>0</v>
      </c>
      <c r="AN45" s="21">
        <f>+SUMIFS(Resultados_Dic3!AI$3:AI$99980,Resultados_Dic3!$F$3:$F$99980,Produccion_UO!$K45,Resultados_Dic3!$D$3:$D$99980,Produccion_UO!$K$36,Resultados_Dic3!$E$3:$E$99980,Produccion_UO!$J45,Resultados_Dic3!$A$3:$A$99980,Produccion_UO!$H45)*$I$36</f>
        <v>0</v>
      </c>
      <c r="AO45" s="21">
        <f>+SUMIFS(Resultados_Dic3!AJ$3:AJ$99980,Resultados_Dic3!$F$3:$F$99980,Produccion_UO!$K45,Resultados_Dic3!$D$3:$D$99980,Produccion_UO!$K$36,Resultados_Dic3!$E$3:$E$99980,Produccion_UO!$J45,Resultados_Dic3!$A$3:$A$99980,Produccion_UO!$H45)*$I$36</f>
        <v>0</v>
      </c>
      <c r="AP45" s="21">
        <f>+SUMIFS(Resultados_Dic3!AK$3:AK$99980,Resultados_Dic3!$F$3:$F$99980,Produccion_UO!$K45,Resultados_Dic3!$D$3:$D$99980,Produccion_UO!$K$36,Resultados_Dic3!$E$3:$E$99980,Produccion_UO!$J45,Resultados_Dic3!$A$3:$A$99980,Produccion_UO!$H45)*$I$36</f>
        <v>0</v>
      </c>
      <c r="AQ45" s="21">
        <f>+SUMIFS(Resultados_Dic3!AL$3:AL$99980,Resultados_Dic3!$F$3:$F$99980,Produccion_UO!$K45,Resultados_Dic3!$D$3:$D$99980,Produccion_UO!$K$36,Resultados_Dic3!$E$3:$E$99980,Produccion_UO!$J45,Resultados_Dic3!$A$3:$A$99980,Produccion_UO!$H45)*$I$36</f>
        <v>0</v>
      </c>
      <c r="AR45" s="21">
        <f>+SUMIFS(Resultados_Dic3!AM$3:AM$99980,Resultados_Dic3!$F$3:$F$99980,Produccion_UO!$K45,Resultados_Dic3!$D$3:$D$99980,Produccion_UO!$K$36,Resultados_Dic3!$E$3:$E$99980,Produccion_UO!$J45,Resultados_Dic3!$A$3:$A$99980,Produccion_UO!$H45)*$I$36</f>
        <v>0</v>
      </c>
    </row>
    <row r="46" spans="1:44" s="73" customFormat="1" x14ac:dyDescent="0.25">
      <c r="A46" s="129"/>
      <c r="B46" s="129"/>
      <c r="C46" s="129"/>
      <c r="D46" s="129"/>
      <c r="E46" s="129"/>
      <c r="F46" s="130"/>
      <c r="H46" s="74"/>
      <c r="I46" s="74"/>
      <c r="L46" s="22"/>
      <c r="M46" s="75">
        <f>+SUM(M39:M45)</f>
        <v>598.13820604725572</v>
      </c>
      <c r="N46" s="75">
        <f t="shared" ref="N46" si="9">+SUM(N39:N45)</f>
        <v>582.78561649979008</v>
      </c>
      <c r="O46" s="75">
        <f t="shared" ref="O46:AR46" si="10">+SUM(O39:O45)</f>
        <v>539.58298073577635</v>
      </c>
      <c r="P46" s="75">
        <f t="shared" si="10"/>
        <v>520.80963171407836</v>
      </c>
      <c r="Q46" s="75">
        <f t="shared" si="10"/>
        <v>471.58687153113038</v>
      </c>
      <c r="R46" s="75">
        <f t="shared" si="10"/>
        <v>385.47602336350332</v>
      </c>
      <c r="S46" s="75">
        <f t="shared" si="10"/>
        <v>357.24617798718475</v>
      </c>
      <c r="T46" s="75">
        <f t="shared" si="10"/>
        <v>333.84123268590247</v>
      </c>
      <c r="U46" s="75">
        <f t="shared" si="10"/>
        <v>240.80547363407993</v>
      </c>
      <c r="V46" s="75">
        <f t="shared" si="10"/>
        <v>192.04279567239871</v>
      </c>
      <c r="W46" s="75">
        <f t="shared" si="10"/>
        <v>124.9571437241718</v>
      </c>
      <c r="X46" s="75">
        <f t="shared" si="10"/>
        <v>119.65997343076742</v>
      </c>
      <c r="Y46" s="75">
        <f t="shared" si="10"/>
        <v>119.09367841541437</v>
      </c>
      <c r="Z46" s="75">
        <f t="shared" si="10"/>
        <v>86.285155815649418</v>
      </c>
      <c r="AA46" s="75">
        <f t="shared" si="10"/>
        <v>2.9617599164019657</v>
      </c>
      <c r="AB46" s="75">
        <f t="shared" si="10"/>
        <v>0</v>
      </c>
      <c r="AC46" s="75">
        <f t="shared" si="10"/>
        <v>0</v>
      </c>
      <c r="AD46" s="75">
        <f t="shared" si="10"/>
        <v>0</v>
      </c>
      <c r="AE46" s="75">
        <f t="shared" si="10"/>
        <v>0</v>
      </c>
      <c r="AF46" s="75">
        <f t="shared" si="10"/>
        <v>0</v>
      </c>
      <c r="AG46" s="75">
        <f t="shared" si="10"/>
        <v>0</v>
      </c>
      <c r="AH46" s="75">
        <f t="shared" si="10"/>
        <v>0</v>
      </c>
      <c r="AI46" s="75">
        <f t="shared" si="10"/>
        <v>0</v>
      </c>
      <c r="AJ46" s="75">
        <f t="shared" si="10"/>
        <v>0</v>
      </c>
      <c r="AK46" s="75">
        <f t="shared" si="10"/>
        <v>0</v>
      </c>
      <c r="AL46" s="75">
        <f t="shared" si="10"/>
        <v>0</v>
      </c>
      <c r="AM46" s="75">
        <f t="shared" si="10"/>
        <v>0</v>
      </c>
      <c r="AN46" s="75">
        <f t="shared" si="10"/>
        <v>0</v>
      </c>
      <c r="AO46" s="75">
        <f t="shared" si="10"/>
        <v>0</v>
      </c>
      <c r="AP46" s="75">
        <f t="shared" si="10"/>
        <v>0</v>
      </c>
      <c r="AQ46" s="75">
        <f t="shared" si="10"/>
        <v>0</v>
      </c>
      <c r="AR46" s="75">
        <f t="shared" si="10"/>
        <v>0</v>
      </c>
    </row>
    <row r="48" spans="1:44" ht="18.75" x14ac:dyDescent="0.3">
      <c r="K48" s="34" t="s">
        <v>404</v>
      </c>
    </row>
    <row r="49" spans="1:45" x14ac:dyDescent="0.25">
      <c r="I49" s="115">
        <f>+H17</f>
        <v>6.0297029702970297</v>
      </c>
      <c r="J49" s="67" t="str">
        <f>+E17</f>
        <v>Kb/d - Mpc/d</v>
      </c>
      <c r="K49" s="128" t="s">
        <v>520</v>
      </c>
      <c r="M49" s="52" t="s">
        <v>405</v>
      </c>
    </row>
    <row r="51" spans="1:45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:45" x14ac:dyDescent="0.25">
      <c r="H52" s="17" t="str">
        <f t="shared" ref="H52:H58" si="11">+$B$1</f>
        <v>DIC7</v>
      </c>
      <c r="J52" s="62"/>
      <c r="K52" s="41" t="s">
        <v>170</v>
      </c>
      <c r="L52" s="22" t="str">
        <f>+$B$3</f>
        <v>GU - Gas</v>
      </c>
      <c r="M52" s="21">
        <f>+(M26-M39)*$I$49</f>
        <v>0.25217613488129526</v>
      </c>
      <c r="N52" s="21">
        <f t="shared" ref="N52:AR58" si="12">+(N26-N39)*$I$49</f>
        <v>0.20377898950113899</v>
      </c>
      <c r="O52" s="21">
        <f t="shared" si="12"/>
        <v>0.15954780170190741</v>
      </c>
      <c r="P52" s="21">
        <f t="shared" si="12"/>
        <v>0.18632192546506707</v>
      </c>
      <c r="Q52" s="21">
        <f t="shared" si="12"/>
        <v>0.1775933934466348</v>
      </c>
      <c r="R52" s="21">
        <f t="shared" si="12"/>
        <v>0</v>
      </c>
      <c r="S52" s="21">
        <f t="shared" si="12"/>
        <v>0</v>
      </c>
      <c r="T52" s="21">
        <f t="shared" si="12"/>
        <v>0</v>
      </c>
      <c r="U52" s="21">
        <f t="shared" si="12"/>
        <v>0</v>
      </c>
      <c r="V52" s="21">
        <f t="shared" si="12"/>
        <v>0</v>
      </c>
      <c r="W52" s="21">
        <f t="shared" si="12"/>
        <v>0</v>
      </c>
      <c r="X52" s="21">
        <f t="shared" si="12"/>
        <v>0</v>
      </c>
      <c r="Y52" s="21">
        <f t="shared" si="12"/>
        <v>0</v>
      </c>
      <c r="Z52" s="21">
        <f t="shared" si="12"/>
        <v>0</v>
      </c>
      <c r="AA52" s="21">
        <f t="shared" si="12"/>
        <v>0</v>
      </c>
      <c r="AB52" s="21">
        <f t="shared" si="12"/>
        <v>0</v>
      </c>
      <c r="AC52" s="21">
        <f t="shared" si="12"/>
        <v>0</v>
      </c>
      <c r="AD52" s="21">
        <f t="shared" si="12"/>
        <v>0</v>
      </c>
      <c r="AE52" s="21">
        <f t="shared" si="12"/>
        <v>0</v>
      </c>
      <c r="AF52" s="21">
        <f t="shared" si="12"/>
        <v>0</v>
      </c>
      <c r="AG52" s="21">
        <f t="shared" si="12"/>
        <v>0</v>
      </c>
      <c r="AH52" s="21">
        <f t="shared" si="12"/>
        <v>0</v>
      </c>
      <c r="AI52" s="21">
        <f t="shared" si="12"/>
        <v>0</v>
      </c>
      <c r="AJ52" s="21">
        <f t="shared" si="12"/>
        <v>0</v>
      </c>
      <c r="AK52" s="21">
        <f t="shared" si="12"/>
        <v>0</v>
      </c>
      <c r="AL52" s="21">
        <f t="shared" si="12"/>
        <v>0</v>
      </c>
      <c r="AM52" s="21">
        <f t="shared" si="12"/>
        <v>0</v>
      </c>
      <c r="AN52" s="21">
        <f t="shared" si="12"/>
        <v>0</v>
      </c>
      <c r="AO52" s="21">
        <f t="shared" si="12"/>
        <v>0</v>
      </c>
      <c r="AP52" s="21">
        <f t="shared" si="12"/>
        <v>0</v>
      </c>
      <c r="AQ52" s="21">
        <f t="shared" si="12"/>
        <v>0</v>
      </c>
      <c r="AR52" s="21">
        <f t="shared" si="12"/>
        <v>0</v>
      </c>
    </row>
    <row r="53" spans="1:45" x14ac:dyDescent="0.25">
      <c r="H53" s="17" t="str">
        <f t="shared" si="11"/>
        <v>DIC7</v>
      </c>
      <c r="J53" s="62"/>
      <c r="K53" s="41" t="s">
        <v>171</v>
      </c>
      <c r="L53" s="22" t="str">
        <f>+$B$4</f>
        <v>LLO - Ligth</v>
      </c>
      <c r="M53" s="21">
        <f t="shared" ref="M53:AB58" si="13">+(M27-M40)*$I$49</f>
        <v>7.8469578836294431</v>
      </c>
      <c r="N53" s="21">
        <f t="shared" si="13"/>
        <v>8.6333274668682716</v>
      </c>
      <c r="O53" s="21">
        <f t="shared" si="13"/>
        <v>7.7276368197424299</v>
      </c>
      <c r="P53" s="21">
        <f t="shared" si="13"/>
        <v>7.6812412091929554</v>
      </c>
      <c r="Q53" s="21">
        <f t="shared" si="13"/>
        <v>6.2097991803607249</v>
      </c>
      <c r="R53" s="21">
        <f t="shared" si="13"/>
        <v>4.2363531558334726</v>
      </c>
      <c r="S53" s="21">
        <f t="shared" si="13"/>
        <v>4.2363531558334726</v>
      </c>
      <c r="T53" s="21">
        <f t="shared" si="13"/>
        <v>4.2363531558334726</v>
      </c>
      <c r="U53" s="21">
        <f t="shared" si="13"/>
        <v>0.48198508121254091</v>
      </c>
      <c r="V53" s="21">
        <f t="shared" si="13"/>
        <v>0.4525816326190264</v>
      </c>
      <c r="W53" s="21">
        <f t="shared" si="13"/>
        <v>0.23558505205832028</v>
      </c>
      <c r="X53" s="21">
        <f t="shared" si="13"/>
        <v>0</v>
      </c>
      <c r="Y53" s="21">
        <f t="shared" si="13"/>
        <v>0</v>
      </c>
      <c r="Z53" s="21">
        <f t="shared" si="13"/>
        <v>0</v>
      </c>
      <c r="AA53" s="21">
        <f t="shared" si="13"/>
        <v>0</v>
      </c>
      <c r="AB53" s="21">
        <f t="shared" si="13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  <c r="AF53" s="21">
        <f t="shared" si="12"/>
        <v>0</v>
      </c>
      <c r="AG53" s="21">
        <f t="shared" si="12"/>
        <v>0</v>
      </c>
      <c r="AH53" s="21">
        <f t="shared" si="12"/>
        <v>0</v>
      </c>
      <c r="AI53" s="21">
        <f t="shared" si="12"/>
        <v>0</v>
      </c>
      <c r="AJ53" s="21">
        <f t="shared" si="12"/>
        <v>0</v>
      </c>
      <c r="AK53" s="21">
        <f t="shared" si="12"/>
        <v>0</v>
      </c>
      <c r="AL53" s="21">
        <f t="shared" si="12"/>
        <v>0</v>
      </c>
      <c r="AM53" s="21">
        <f t="shared" si="12"/>
        <v>0</v>
      </c>
      <c r="AN53" s="21">
        <f t="shared" si="12"/>
        <v>0</v>
      </c>
      <c r="AO53" s="21">
        <f t="shared" si="12"/>
        <v>0</v>
      </c>
      <c r="AP53" s="21">
        <f t="shared" si="12"/>
        <v>0</v>
      </c>
      <c r="AQ53" s="21">
        <f t="shared" si="12"/>
        <v>0</v>
      </c>
      <c r="AR53" s="21">
        <f t="shared" si="12"/>
        <v>0</v>
      </c>
    </row>
    <row r="54" spans="1:45" x14ac:dyDescent="0.25">
      <c r="H54" s="17" t="str">
        <f t="shared" si="11"/>
        <v>DIC7</v>
      </c>
      <c r="J54" s="62"/>
      <c r="K54" s="41" t="s">
        <v>172</v>
      </c>
      <c r="L54" s="22" t="str">
        <f>+$B$5</f>
        <v>LLO - Heavy</v>
      </c>
      <c r="M54" s="21">
        <f t="shared" si="13"/>
        <v>3.5089457707551621</v>
      </c>
      <c r="N54" s="21">
        <f t="shared" si="12"/>
        <v>3.3213930842559902</v>
      </c>
      <c r="O54" s="21">
        <f t="shared" si="12"/>
        <v>3.1599501604261406</v>
      </c>
      <c r="P54" s="21">
        <f t="shared" si="12"/>
        <v>2.9985072365928636</v>
      </c>
      <c r="Q54" s="21">
        <f t="shared" si="12"/>
        <v>2.8370643127630135</v>
      </c>
      <c r="R54" s="21">
        <f t="shared" si="12"/>
        <v>2.6122150639413309</v>
      </c>
      <c r="S54" s="21">
        <f t="shared" si="12"/>
        <v>2.3873658151227328</v>
      </c>
      <c r="T54" s="21">
        <f t="shared" si="12"/>
        <v>2.209062408178553</v>
      </c>
      <c r="U54" s="21">
        <f t="shared" si="12"/>
        <v>2.03075900123146</v>
      </c>
      <c r="V54" s="21">
        <f t="shared" si="12"/>
        <v>1.8524555942843666</v>
      </c>
      <c r="W54" s="21">
        <f t="shared" si="12"/>
        <v>1.1856129649532419</v>
      </c>
      <c r="X54" s="21">
        <f t="shared" si="12"/>
        <v>1.1856129649532419</v>
      </c>
      <c r="Y54" s="21">
        <f t="shared" si="12"/>
        <v>1.1856129649532419</v>
      </c>
      <c r="Z54" s="21">
        <f t="shared" si="12"/>
        <v>0.83955089855961795</v>
      </c>
      <c r="AA54" s="21">
        <f t="shared" si="12"/>
        <v>0</v>
      </c>
      <c r="AB54" s="21">
        <f t="shared" si="12"/>
        <v>0</v>
      </c>
      <c r="AC54" s="21">
        <f t="shared" si="12"/>
        <v>0</v>
      </c>
      <c r="AD54" s="21">
        <f t="shared" si="12"/>
        <v>0</v>
      </c>
      <c r="AE54" s="21">
        <f t="shared" si="12"/>
        <v>0</v>
      </c>
      <c r="AF54" s="21">
        <f t="shared" si="12"/>
        <v>0</v>
      </c>
      <c r="AG54" s="21">
        <f t="shared" si="12"/>
        <v>0</v>
      </c>
      <c r="AH54" s="21">
        <f t="shared" si="12"/>
        <v>0</v>
      </c>
      <c r="AI54" s="21">
        <f t="shared" si="12"/>
        <v>0</v>
      </c>
      <c r="AJ54" s="21">
        <f t="shared" si="12"/>
        <v>0</v>
      </c>
      <c r="AK54" s="21">
        <f t="shared" si="12"/>
        <v>0</v>
      </c>
      <c r="AL54" s="21">
        <f t="shared" si="12"/>
        <v>0</v>
      </c>
      <c r="AM54" s="21">
        <f t="shared" si="12"/>
        <v>0</v>
      </c>
      <c r="AN54" s="21">
        <f t="shared" si="12"/>
        <v>0</v>
      </c>
      <c r="AO54" s="21">
        <f t="shared" si="12"/>
        <v>0</v>
      </c>
      <c r="AP54" s="21">
        <f t="shared" si="12"/>
        <v>0</v>
      </c>
      <c r="AQ54" s="21">
        <f t="shared" si="12"/>
        <v>0</v>
      </c>
      <c r="AR54" s="21">
        <f t="shared" si="12"/>
        <v>0</v>
      </c>
    </row>
    <row r="55" spans="1:45" x14ac:dyDescent="0.25">
      <c r="H55" s="17" t="str">
        <f t="shared" si="11"/>
        <v>DIC7</v>
      </c>
      <c r="J55" s="62"/>
      <c r="K55" s="41" t="s">
        <v>173</v>
      </c>
      <c r="L55" s="22" t="str">
        <f>+$B$6</f>
        <v>PU - Ligth</v>
      </c>
      <c r="M55" s="21">
        <f t="shared" si="13"/>
        <v>4.4741459755197601</v>
      </c>
      <c r="N55" s="21">
        <f t="shared" si="12"/>
        <v>4.2279053351225038</v>
      </c>
      <c r="O55" s="21">
        <f t="shared" si="12"/>
        <v>4.0420633423698629</v>
      </c>
      <c r="P55" s="21">
        <f t="shared" si="12"/>
        <v>3.8562213496172273</v>
      </c>
      <c r="Q55" s="21">
        <f t="shared" si="12"/>
        <v>3.6703793568645864</v>
      </c>
      <c r="R55" s="21">
        <f t="shared" si="12"/>
        <v>3.4845373641119481</v>
      </c>
      <c r="S55" s="21">
        <f t="shared" si="12"/>
        <v>3.2986953713593112</v>
      </c>
      <c r="T55" s="21">
        <f t="shared" si="12"/>
        <v>0.37581175308426162</v>
      </c>
      <c r="U55" s="21">
        <f t="shared" si="12"/>
        <v>0</v>
      </c>
      <c r="V55" s="21">
        <f t="shared" si="12"/>
        <v>0</v>
      </c>
      <c r="W55" s="21">
        <f t="shared" si="12"/>
        <v>0</v>
      </c>
      <c r="X55" s="21">
        <f t="shared" si="12"/>
        <v>0</v>
      </c>
      <c r="Y55" s="21">
        <f t="shared" si="12"/>
        <v>0</v>
      </c>
      <c r="Z55" s="21">
        <f t="shared" si="12"/>
        <v>0</v>
      </c>
      <c r="AA55" s="21">
        <f t="shared" si="12"/>
        <v>0</v>
      </c>
      <c r="AB55" s="21">
        <f t="shared" si="12"/>
        <v>0</v>
      </c>
      <c r="AC55" s="21">
        <f t="shared" si="12"/>
        <v>0</v>
      </c>
      <c r="AD55" s="21">
        <f t="shared" si="12"/>
        <v>0</v>
      </c>
      <c r="AE55" s="21">
        <f t="shared" si="12"/>
        <v>0</v>
      </c>
      <c r="AF55" s="21">
        <f t="shared" si="12"/>
        <v>0</v>
      </c>
      <c r="AG55" s="21">
        <f t="shared" si="12"/>
        <v>0</v>
      </c>
      <c r="AH55" s="21">
        <f t="shared" si="12"/>
        <v>0</v>
      </c>
      <c r="AI55" s="21">
        <f t="shared" si="12"/>
        <v>0</v>
      </c>
      <c r="AJ55" s="21">
        <f t="shared" si="12"/>
        <v>0</v>
      </c>
      <c r="AK55" s="21">
        <f t="shared" si="12"/>
        <v>0</v>
      </c>
      <c r="AL55" s="21">
        <f t="shared" si="12"/>
        <v>0</v>
      </c>
      <c r="AM55" s="21">
        <f t="shared" si="12"/>
        <v>0</v>
      </c>
      <c r="AN55" s="21">
        <f t="shared" si="12"/>
        <v>0</v>
      </c>
      <c r="AO55" s="21">
        <f t="shared" si="12"/>
        <v>0</v>
      </c>
      <c r="AP55" s="21">
        <f t="shared" si="12"/>
        <v>0</v>
      </c>
      <c r="AQ55" s="21">
        <f t="shared" si="12"/>
        <v>0</v>
      </c>
      <c r="AR55" s="21">
        <f t="shared" si="12"/>
        <v>0</v>
      </c>
    </row>
    <row r="56" spans="1:45" x14ac:dyDescent="0.25">
      <c r="H56" s="17" t="str">
        <f t="shared" si="11"/>
        <v>DIC7</v>
      </c>
      <c r="J56" s="62"/>
      <c r="K56" s="41" t="s">
        <v>174</v>
      </c>
      <c r="L56" s="22" t="str">
        <f>+$B$7</f>
        <v>VMM - Medium</v>
      </c>
      <c r="M56" s="21">
        <f t="shared" si="13"/>
        <v>2.0981630670120945</v>
      </c>
      <c r="N56" s="21">
        <f t="shared" si="12"/>
        <v>1.9516393621185575</v>
      </c>
      <c r="O56" s="21">
        <f t="shared" si="12"/>
        <v>1.797148164036364</v>
      </c>
      <c r="P56" s="21">
        <f t="shared" si="12"/>
        <v>1.6426569659568695</v>
      </c>
      <c r="Q56" s="21">
        <f t="shared" si="12"/>
        <v>1.4881657678746758</v>
      </c>
      <c r="R56" s="21">
        <f t="shared" si="12"/>
        <v>1.3225744740133241</v>
      </c>
      <c r="S56" s="21">
        <f t="shared" si="12"/>
        <v>1.1569831801489303</v>
      </c>
      <c r="T56" s="21">
        <f t="shared" si="12"/>
        <v>1.0426101952355944</v>
      </c>
      <c r="U56" s="21">
        <f t="shared" si="12"/>
        <v>0.86346847666455173</v>
      </c>
      <c r="V56" s="21">
        <f t="shared" si="12"/>
        <v>0</v>
      </c>
      <c r="W56" s="21">
        <f t="shared" si="12"/>
        <v>0</v>
      </c>
      <c r="X56" s="21">
        <f t="shared" si="12"/>
        <v>0</v>
      </c>
      <c r="Y56" s="21">
        <f t="shared" si="12"/>
        <v>0</v>
      </c>
      <c r="Z56" s="21">
        <f t="shared" si="12"/>
        <v>0</v>
      </c>
      <c r="AA56" s="21">
        <f t="shared" si="12"/>
        <v>0</v>
      </c>
      <c r="AB56" s="21">
        <f t="shared" si="12"/>
        <v>0</v>
      </c>
      <c r="AC56" s="21">
        <f t="shared" si="12"/>
        <v>0</v>
      </c>
      <c r="AD56" s="21">
        <f t="shared" si="12"/>
        <v>0</v>
      </c>
      <c r="AE56" s="21">
        <f t="shared" si="12"/>
        <v>0</v>
      </c>
      <c r="AF56" s="21">
        <f t="shared" si="12"/>
        <v>0</v>
      </c>
      <c r="AG56" s="21">
        <f t="shared" si="12"/>
        <v>0</v>
      </c>
      <c r="AH56" s="21">
        <f t="shared" si="12"/>
        <v>0</v>
      </c>
      <c r="AI56" s="21">
        <f t="shared" si="12"/>
        <v>0</v>
      </c>
      <c r="AJ56" s="21">
        <f t="shared" si="12"/>
        <v>0</v>
      </c>
      <c r="AK56" s="21">
        <f t="shared" si="12"/>
        <v>0</v>
      </c>
      <c r="AL56" s="21">
        <f t="shared" si="12"/>
        <v>0</v>
      </c>
      <c r="AM56" s="21">
        <f t="shared" si="12"/>
        <v>0</v>
      </c>
      <c r="AN56" s="21">
        <f t="shared" si="12"/>
        <v>0</v>
      </c>
      <c r="AO56" s="21">
        <f t="shared" si="12"/>
        <v>0</v>
      </c>
      <c r="AP56" s="21">
        <f t="shared" si="12"/>
        <v>0</v>
      </c>
      <c r="AQ56" s="21">
        <f t="shared" si="12"/>
        <v>0</v>
      </c>
      <c r="AR56" s="21">
        <f t="shared" si="12"/>
        <v>0</v>
      </c>
    </row>
    <row r="57" spans="1:45" x14ac:dyDescent="0.25">
      <c r="H57" s="17" t="str">
        <f t="shared" si="11"/>
        <v>DIC7</v>
      </c>
      <c r="J57" s="62"/>
      <c r="K57" s="41" t="s">
        <v>175</v>
      </c>
      <c r="L57" s="22" t="str">
        <f>+$B$8</f>
        <v>VSM - Medium</v>
      </c>
      <c r="M57" s="21">
        <f t="shared" si="13"/>
        <v>0.66067381683601856</v>
      </c>
      <c r="N57" s="21">
        <f t="shared" si="12"/>
        <v>0.61580607676441379</v>
      </c>
      <c r="O57" s="21">
        <f t="shared" si="12"/>
        <v>0.58747748771462927</v>
      </c>
      <c r="P57" s="21">
        <f t="shared" si="12"/>
        <v>0.5591488986648554</v>
      </c>
      <c r="Q57" s="21">
        <f t="shared" si="12"/>
        <v>0.53082030961481375</v>
      </c>
      <c r="R57" s="21">
        <f t="shared" si="12"/>
        <v>0.48968252206483182</v>
      </c>
      <c r="S57" s="21">
        <f t="shared" si="12"/>
        <v>0.4485447345148606</v>
      </c>
      <c r="T57" s="21">
        <f t="shared" si="12"/>
        <v>0.4142871949157701</v>
      </c>
      <c r="U57" s="21">
        <f t="shared" si="12"/>
        <v>0.38002965531696875</v>
      </c>
      <c r="V57" s="21">
        <f t="shared" si="12"/>
        <v>0.34735964429377159</v>
      </c>
      <c r="W57" s="21">
        <f t="shared" si="12"/>
        <v>0.31468963327031196</v>
      </c>
      <c r="X57" s="21">
        <f t="shared" si="12"/>
        <v>0.28201962224712018</v>
      </c>
      <c r="Y57" s="21">
        <f t="shared" si="12"/>
        <v>0.26511186772629752</v>
      </c>
      <c r="Z57" s="21">
        <f t="shared" si="12"/>
        <v>0.24820411320574798</v>
      </c>
      <c r="AA57" s="21">
        <f t="shared" si="12"/>
        <v>7.3698838870012759E-2</v>
      </c>
      <c r="AB57" s="21">
        <f t="shared" si="12"/>
        <v>0</v>
      </c>
      <c r="AC57" s="21">
        <f t="shared" si="12"/>
        <v>0</v>
      </c>
      <c r="AD57" s="21">
        <f t="shared" si="12"/>
        <v>0</v>
      </c>
      <c r="AE57" s="21">
        <f t="shared" si="12"/>
        <v>0</v>
      </c>
      <c r="AF57" s="21">
        <f t="shared" si="12"/>
        <v>0</v>
      </c>
      <c r="AG57" s="21">
        <f t="shared" si="12"/>
        <v>0</v>
      </c>
      <c r="AH57" s="21">
        <f t="shared" si="12"/>
        <v>0</v>
      </c>
      <c r="AI57" s="21">
        <f t="shared" si="12"/>
        <v>0</v>
      </c>
      <c r="AJ57" s="21">
        <f t="shared" si="12"/>
        <v>0</v>
      </c>
      <c r="AK57" s="21">
        <f t="shared" si="12"/>
        <v>0</v>
      </c>
      <c r="AL57" s="21">
        <f t="shared" si="12"/>
        <v>0</v>
      </c>
      <c r="AM57" s="21">
        <f t="shared" si="12"/>
        <v>0</v>
      </c>
      <c r="AN57" s="21">
        <f t="shared" si="12"/>
        <v>0</v>
      </c>
      <c r="AO57" s="21">
        <f t="shared" si="12"/>
        <v>0</v>
      </c>
      <c r="AP57" s="21">
        <f t="shared" si="12"/>
        <v>0</v>
      </c>
      <c r="AQ57" s="21">
        <f t="shared" si="12"/>
        <v>0</v>
      </c>
      <c r="AR57" s="21">
        <f t="shared" si="12"/>
        <v>0</v>
      </c>
    </row>
    <row r="58" spans="1:45" x14ac:dyDescent="0.25">
      <c r="H58" s="17" t="str">
        <f t="shared" si="11"/>
        <v>DIC7</v>
      </c>
      <c r="J58" s="62"/>
      <c r="K58" s="41" t="s">
        <v>176</v>
      </c>
      <c r="L58" s="22" t="str">
        <f>+$B$9</f>
        <v>VIM - GAS</v>
      </c>
      <c r="M58" s="21">
        <f t="shared" si="13"/>
        <v>0.66921380926705709</v>
      </c>
      <c r="N58" s="21">
        <f t="shared" si="12"/>
        <v>0.65705459969754754</v>
      </c>
      <c r="O58" s="21">
        <f t="shared" si="12"/>
        <v>0.65746419892825003</v>
      </c>
      <c r="P58" s="21">
        <f t="shared" si="12"/>
        <v>0.65787379815868474</v>
      </c>
      <c r="Q58" s="21">
        <f t="shared" si="12"/>
        <v>0.65828339738939801</v>
      </c>
      <c r="R58" s="21">
        <f t="shared" si="12"/>
        <v>0.60818492426827253</v>
      </c>
      <c r="S58" s="21">
        <f t="shared" si="12"/>
        <v>0.5580864511468846</v>
      </c>
      <c r="T58" s="21">
        <f t="shared" si="12"/>
        <v>0.5168613296706891</v>
      </c>
      <c r="U58" s="21">
        <f t="shared" si="12"/>
        <v>0.4756362081949273</v>
      </c>
      <c r="V58" s="21">
        <f t="shared" si="12"/>
        <v>0.44146501862967197</v>
      </c>
      <c r="W58" s="21">
        <f t="shared" si="12"/>
        <v>0.40729382906436851</v>
      </c>
      <c r="X58" s="21">
        <f t="shared" si="12"/>
        <v>0.37312263949911856</v>
      </c>
      <c r="Y58" s="21">
        <f t="shared" si="12"/>
        <v>0.34915072616470921</v>
      </c>
      <c r="Z58" s="21">
        <f t="shared" si="12"/>
        <v>0.32517881283032668</v>
      </c>
      <c r="AA58" s="21">
        <f t="shared" si="12"/>
        <v>0.15764830049925399</v>
      </c>
      <c r="AB58" s="21">
        <f t="shared" si="12"/>
        <v>0</v>
      </c>
      <c r="AC58" s="21">
        <f t="shared" si="12"/>
        <v>0</v>
      </c>
      <c r="AD58" s="21">
        <f t="shared" si="12"/>
        <v>0</v>
      </c>
      <c r="AE58" s="21">
        <f t="shared" si="12"/>
        <v>0</v>
      </c>
      <c r="AF58" s="21">
        <f t="shared" si="12"/>
        <v>0</v>
      </c>
      <c r="AG58" s="21">
        <f t="shared" si="12"/>
        <v>0</v>
      </c>
      <c r="AH58" s="21">
        <f t="shared" si="12"/>
        <v>0</v>
      </c>
      <c r="AI58" s="21">
        <f t="shared" si="12"/>
        <v>0</v>
      </c>
      <c r="AJ58" s="21">
        <f t="shared" si="12"/>
        <v>0</v>
      </c>
      <c r="AK58" s="21">
        <f t="shared" si="12"/>
        <v>0</v>
      </c>
      <c r="AL58" s="21">
        <f t="shared" si="12"/>
        <v>0</v>
      </c>
      <c r="AM58" s="21">
        <f t="shared" si="12"/>
        <v>0</v>
      </c>
      <c r="AN58" s="21">
        <f t="shared" si="12"/>
        <v>0</v>
      </c>
      <c r="AO58" s="21">
        <f t="shared" si="12"/>
        <v>0</v>
      </c>
      <c r="AP58" s="21">
        <f t="shared" si="12"/>
        <v>0</v>
      </c>
      <c r="AQ58" s="21">
        <f t="shared" si="12"/>
        <v>0</v>
      </c>
      <c r="AR58" s="21">
        <f t="shared" si="12"/>
        <v>0</v>
      </c>
    </row>
    <row r="59" spans="1:45" s="73" customFormat="1" x14ac:dyDescent="0.25">
      <c r="A59" s="129"/>
      <c r="B59" s="129"/>
      <c r="C59" s="129"/>
      <c r="D59" s="129"/>
      <c r="E59" s="129"/>
      <c r="F59" s="130"/>
      <c r="H59" s="74"/>
      <c r="I59" s="74"/>
      <c r="L59" s="22"/>
      <c r="M59" s="127">
        <f>+SUM(M52:M58)</f>
        <v>19.510276457900833</v>
      </c>
      <c r="N59" s="75">
        <f t="shared" ref="N59:AR59" si="14">+SUM(N52:N58)</f>
        <v>19.610904914328426</v>
      </c>
      <c r="O59" s="75">
        <f t="shared" si="14"/>
        <v>18.131287974919584</v>
      </c>
      <c r="P59" s="75">
        <f t="shared" si="14"/>
        <v>17.581971383648522</v>
      </c>
      <c r="Q59" s="75">
        <f t="shared" si="14"/>
        <v>15.572105718313848</v>
      </c>
      <c r="R59" s="75">
        <f t="shared" si="14"/>
        <v>12.753547504233181</v>
      </c>
      <c r="S59" s="75">
        <f t="shared" si="14"/>
        <v>12.086028708126193</v>
      </c>
      <c r="T59" s="75">
        <f t="shared" si="14"/>
        <v>8.7949860369183401</v>
      </c>
      <c r="U59" s="75">
        <f t="shared" si="14"/>
        <v>4.2318784226204489</v>
      </c>
      <c r="V59" s="75">
        <f t="shared" si="14"/>
        <v>3.0938618898268366</v>
      </c>
      <c r="W59" s="75">
        <f t="shared" si="14"/>
        <v>2.1431814793462425</v>
      </c>
      <c r="X59" s="75">
        <f t="shared" si="14"/>
        <v>1.8407552266994807</v>
      </c>
      <c r="Y59" s="75">
        <f t="shared" si="14"/>
        <v>1.7998755588442488</v>
      </c>
      <c r="Z59" s="75">
        <f t="shared" si="14"/>
        <v>1.4129338245956928</v>
      </c>
      <c r="AA59" s="75">
        <f t="shared" si="14"/>
        <v>0.23134713936926676</v>
      </c>
      <c r="AB59" s="75">
        <f t="shared" si="14"/>
        <v>0</v>
      </c>
      <c r="AC59" s="75">
        <f t="shared" si="14"/>
        <v>0</v>
      </c>
      <c r="AD59" s="75">
        <f t="shared" si="14"/>
        <v>0</v>
      </c>
      <c r="AE59" s="75">
        <f t="shared" si="14"/>
        <v>0</v>
      </c>
      <c r="AF59" s="75">
        <f t="shared" si="14"/>
        <v>0</v>
      </c>
      <c r="AG59" s="75">
        <f t="shared" si="14"/>
        <v>0</v>
      </c>
      <c r="AH59" s="75">
        <f t="shared" si="14"/>
        <v>0</v>
      </c>
      <c r="AI59" s="75">
        <f t="shared" si="14"/>
        <v>0</v>
      </c>
      <c r="AJ59" s="75">
        <f t="shared" si="14"/>
        <v>0</v>
      </c>
      <c r="AK59" s="75">
        <f t="shared" si="14"/>
        <v>0</v>
      </c>
      <c r="AL59" s="75">
        <f t="shared" si="14"/>
        <v>0</v>
      </c>
      <c r="AM59" s="75">
        <f t="shared" si="14"/>
        <v>0</v>
      </c>
      <c r="AN59" s="75">
        <f t="shared" si="14"/>
        <v>0</v>
      </c>
      <c r="AO59" s="75">
        <f t="shared" si="14"/>
        <v>0</v>
      </c>
      <c r="AP59" s="75">
        <f t="shared" si="14"/>
        <v>0</v>
      </c>
      <c r="AQ59" s="75">
        <f t="shared" si="14"/>
        <v>0</v>
      </c>
      <c r="AR59" s="75">
        <f t="shared" si="14"/>
        <v>0</v>
      </c>
    </row>
    <row r="60" spans="1:45" s="175" customFormat="1" ht="15.75" thickBot="1" x14ac:dyDescent="0.3">
      <c r="A60" s="174"/>
      <c r="B60" s="174"/>
      <c r="C60" s="174"/>
      <c r="D60" s="174"/>
      <c r="E60" s="174"/>
      <c r="F60" s="178"/>
      <c r="H60" s="176"/>
      <c r="I60" s="176"/>
      <c r="J60" s="177"/>
      <c r="L60" s="177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</row>
    <row r="61" spans="1:45" ht="21" x14ac:dyDescent="0.35">
      <c r="G61" s="15"/>
      <c r="H61" s="42"/>
      <c r="I61" s="17" t="str">
        <f>+IF(OR(J62="OIL",J62="OIL-eq"),$I$5,IF(J62="GAS",$I$4,IF(J62="GSL",$I$8,IF(J62="DSL",$I$9,IF(J62="KER",$I$10,IF(J62="LPG",$I$11,IF(J62="HFO",$I$12,IF(J62="AVG",$I$13,IF(J62="RFG",$I$14,IF(J62="ELC",$I$15,$I$16))))))))))</f>
        <v>MPC/d</v>
      </c>
      <c r="J61" s="15"/>
      <c r="K61" s="45" t="s">
        <v>406</v>
      </c>
      <c r="M61" s="21"/>
      <c r="N61" s="21"/>
      <c r="O61" s="21"/>
      <c r="P61" s="21"/>
      <c r="Q61" s="21"/>
      <c r="R61" s="21"/>
    </row>
    <row r="62" spans="1:45" x14ac:dyDescent="0.25">
      <c r="I62" s="115">
        <f>+IF(OR(J62="OIL",J62="OIL-eq"),$H$5,IF(J62="GAS",$H$4,IF(J62="GSL",$H$8,IF(J62="DSL",$H$9,IF(J62="KER",$H$10,IF(J62="LPG",$H$11,IF(J62="HFO",$H$12,IF(J62="AVG",$H$13,IF(J62="RFG",$H$14,IF(J62="ELC",$H$15,$H$16))))))))))</f>
        <v>2.7126000271260002</v>
      </c>
      <c r="J62" s="67" t="s">
        <v>37</v>
      </c>
      <c r="K62" s="2" t="s">
        <v>27</v>
      </c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</row>
    <row r="63" spans="1:45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</row>
    <row r="64" spans="1:45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  <c r="AS64" s="21"/>
    </row>
    <row r="65" spans="1:45" x14ac:dyDescent="0.25">
      <c r="H65" s="17" t="str">
        <f t="shared" ref="H65:H71" si="15">+$B$1</f>
        <v>DIC7</v>
      </c>
      <c r="J65" s="24" t="s">
        <v>119</v>
      </c>
      <c r="K65" s="2" t="s">
        <v>272</v>
      </c>
      <c r="L65" s="22" t="str">
        <f>+$B$3</f>
        <v>GU - Gas</v>
      </c>
      <c r="M65" s="21">
        <f>+SUMIFS(Resultados_Dic3!H$3:H$99980,Resultados_Dic3!$F$3:$F$99980,Produccion_UO!$K65,Resultados_Dic3!$D$3:$D$99980,Produccion_UO!$K$62,Resultados_Dic3!$E$3:$E$99980,Produccion_UO!$J65,Resultados_Dic3!$A$3:$A$99980,Produccion_UO!$H65)*$I$62</f>
        <v>186.04565832356872</v>
      </c>
      <c r="N65" s="21">
        <f>+SUMIFS(Resultados_Dic3!I$3:I$99980,Resultados_Dic3!$F$3:$F$99980,Produccion_UO!$K65,Resultados_Dic3!$D$3:$D$99980,Produccion_UO!$K$62,Resultados_Dic3!$E$3:$E$99980,Produccion_UO!$J65,Resultados_Dic3!$A$3:$A$99980,Produccion_UO!$H65)*$I$62</f>
        <v>150.34014329744852</v>
      </c>
      <c r="O65" s="21">
        <f>+SUMIFS(Resultados_Dic3!J$3:J$99980,Resultados_Dic3!$F$3:$F$99980,Produccion_UO!$K65,Resultados_Dic3!$D$3:$D$99980,Produccion_UO!$K$62,Resultados_Dic3!$E$3:$E$99980,Produccion_UO!$J65,Resultados_Dic3!$A$3:$A$99980,Produccion_UO!$H65)*$I$62</f>
        <v>117.70810832541325</v>
      </c>
      <c r="P65" s="21">
        <f>+SUMIFS(Resultados_Dic3!K$3:K$99980,Resultados_Dic3!$F$3:$F$99980,Produccion_UO!$K65,Resultados_Dic3!$D$3:$D$99980,Produccion_UO!$K$62,Resultados_Dic3!$E$3:$E$99980,Produccion_UO!$J65,Resultados_Dic3!$A$3:$A$99980,Produccion_UO!$H65)*$I$62</f>
        <v>137.46100636976291</v>
      </c>
      <c r="Q65" s="21">
        <f>+SUMIFS(Resultados_Dic3!L$3:L$99980,Resultados_Dic3!$F$3:$F$99980,Produccion_UO!$K65,Resultados_Dic3!$D$3:$D$99980,Produccion_UO!$K$62,Resultados_Dic3!$E$3:$E$99980,Produccion_UO!$J65,Resultados_Dic3!$A$3:$A$99980,Produccion_UO!$H65)*$I$62</f>
        <v>131.02143790592024</v>
      </c>
      <c r="R65" s="21">
        <f>+SUMIFS(Resultados_Dic3!M$3:M$99980,Resultados_Dic3!$F$3:$F$99980,Produccion_UO!$K65,Resultados_Dic3!$D$3:$D$99980,Produccion_UO!$K$62,Resultados_Dic3!$E$3:$E$99980,Produccion_UO!$J65,Resultados_Dic3!$A$3:$A$99980,Produccion_UO!$H65)*$I$62</f>
        <v>0</v>
      </c>
      <c r="S65" s="21">
        <f>+SUMIFS(Resultados_Dic3!N$3:N$99980,Resultados_Dic3!$F$3:$F$99980,Produccion_UO!$K65,Resultados_Dic3!$D$3:$D$99980,Produccion_UO!$K$62,Resultados_Dic3!$E$3:$E$99980,Produccion_UO!$J65,Resultados_Dic3!$A$3:$A$99980,Produccion_UO!$H65)*$I$62</f>
        <v>0</v>
      </c>
      <c r="T65" s="21">
        <f>+SUMIFS(Resultados_Dic3!O$3:O$99980,Resultados_Dic3!$F$3:$F$99980,Produccion_UO!$K65,Resultados_Dic3!$D$3:$D$99980,Produccion_UO!$K$62,Resultados_Dic3!$E$3:$E$99980,Produccion_UO!$J65,Resultados_Dic3!$A$3:$A$99980,Produccion_UO!$H65)*$I$62</f>
        <v>0</v>
      </c>
      <c r="U65" s="21">
        <f>+SUMIFS(Resultados_Dic3!P$3:P$99980,Resultados_Dic3!$F$3:$F$99980,Produccion_UO!$K65,Resultados_Dic3!$D$3:$D$99980,Produccion_UO!$K$62,Resultados_Dic3!$E$3:$E$99980,Produccion_UO!$J65,Resultados_Dic3!$A$3:$A$99980,Produccion_UO!$H65)*$I$62</f>
        <v>0</v>
      </c>
      <c r="V65" s="21">
        <f>+SUMIFS(Resultados_Dic3!Q$3:Q$99980,Resultados_Dic3!$F$3:$F$99980,Produccion_UO!$K65,Resultados_Dic3!$D$3:$D$99980,Produccion_UO!$K$62,Resultados_Dic3!$E$3:$E$99980,Produccion_UO!$J65,Resultados_Dic3!$A$3:$A$99980,Produccion_UO!$H65)*$I$62</f>
        <v>0</v>
      </c>
      <c r="W65" s="21">
        <f>+SUMIFS(Resultados_Dic3!R$3:R$99980,Resultados_Dic3!$F$3:$F$99980,Produccion_UO!$K65,Resultados_Dic3!$D$3:$D$99980,Produccion_UO!$K$62,Resultados_Dic3!$E$3:$E$99980,Produccion_UO!$J65,Resultados_Dic3!$A$3:$A$99980,Produccion_UO!$H65)*$I$62</f>
        <v>0</v>
      </c>
      <c r="X65" s="21">
        <f>+SUMIFS(Resultados_Dic3!S$3:S$99980,Resultados_Dic3!$F$3:$F$99980,Produccion_UO!$K65,Resultados_Dic3!$D$3:$D$99980,Produccion_UO!$K$62,Resultados_Dic3!$E$3:$E$99980,Produccion_UO!$J65,Resultados_Dic3!$A$3:$A$99980,Produccion_UO!$H65)*$I$62</f>
        <v>0</v>
      </c>
      <c r="Y65" s="21">
        <f>+SUMIFS(Resultados_Dic3!T$3:T$99980,Resultados_Dic3!$F$3:$F$99980,Produccion_UO!$K65,Resultados_Dic3!$D$3:$D$99980,Produccion_UO!$K$62,Resultados_Dic3!$E$3:$E$99980,Produccion_UO!$J65,Resultados_Dic3!$A$3:$A$99980,Produccion_UO!$H65)*$I$62</f>
        <v>0</v>
      </c>
      <c r="Z65" s="21">
        <f>+SUMIFS(Resultados_Dic3!U$3:U$99980,Resultados_Dic3!$F$3:$F$99980,Produccion_UO!$K65,Resultados_Dic3!$D$3:$D$99980,Produccion_UO!$K$62,Resultados_Dic3!$E$3:$E$99980,Produccion_UO!$J65,Resultados_Dic3!$A$3:$A$99980,Produccion_UO!$H65)*$I$62</f>
        <v>0</v>
      </c>
      <c r="AA65" s="21">
        <f>+SUMIFS(Resultados_Dic3!V$3:V$99980,Resultados_Dic3!$F$3:$F$99980,Produccion_UO!$K65,Resultados_Dic3!$D$3:$D$99980,Produccion_UO!$K$62,Resultados_Dic3!$E$3:$E$99980,Produccion_UO!$J65,Resultados_Dic3!$A$3:$A$99980,Produccion_UO!$H65)*$I$62</f>
        <v>0</v>
      </c>
      <c r="AB65" s="21">
        <f>+SUMIFS(Resultados_Dic3!W$3:W$99980,Resultados_Dic3!$F$3:$F$99980,Produccion_UO!$K65,Resultados_Dic3!$D$3:$D$99980,Produccion_UO!$K$62,Resultados_Dic3!$E$3:$E$99980,Produccion_UO!$J65,Resultados_Dic3!$A$3:$A$99980,Produccion_UO!$H65)*$I$62</f>
        <v>0</v>
      </c>
      <c r="AC65" s="21">
        <f>+SUMIFS(Resultados_Dic3!X$3:X$99980,Resultados_Dic3!$F$3:$F$99980,Produccion_UO!$K65,Resultados_Dic3!$D$3:$D$99980,Produccion_UO!$K$62,Resultados_Dic3!$E$3:$E$99980,Produccion_UO!$J65,Resultados_Dic3!$A$3:$A$99980,Produccion_UO!$H65)*$I$62</f>
        <v>0</v>
      </c>
      <c r="AD65" s="21">
        <f>+SUMIFS(Resultados_Dic3!Y$3:Y$99980,Resultados_Dic3!$F$3:$F$99980,Produccion_UO!$K65,Resultados_Dic3!$D$3:$D$99980,Produccion_UO!$K$62,Resultados_Dic3!$E$3:$E$99980,Produccion_UO!$J65,Resultados_Dic3!$A$3:$A$99980,Produccion_UO!$H65)*$I$62</f>
        <v>0</v>
      </c>
      <c r="AE65" s="21">
        <f>+SUMIFS(Resultados_Dic3!Z$3:Z$99980,Resultados_Dic3!$F$3:$F$99980,Produccion_UO!$K65,Resultados_Dic3!$D$3:$D$99980,Produccion_UO!$K$62,Resultados_Dic3!$E$3:$E$99980,Produccion_UO!$J65,Resultados_Dic3!$A$3:$A$99980,Produccion_UO!$H65)*$I$62</f>
        <v>0</v>
      </c>
      <c r="AF65" s="21">
        <f>+SUMIFS(Resultados_Dic3!AA$3:AA$99980,Resultados_Dic3!$F$3:$F$99980,Produccion_UO!$K65,Resultados_Dic3!$D$3:$D$99980,Produccion_UO!$K$62,Resultados_Dic3!$E$3:$E$99980,Produccion_UO!$J65,Resultados_Dic3!$A$3:$A$99980,Produccion_UO!$H65)*$I$62</f>
        <v>0</v>
      </c>
      <c r="AG65" s="21">
        <f>+SUMIFS(Resultados_Dic3!AB$3:AB$99980,Resultados_Dic3!$F$3:$F$99980,Produccion_UO!$K65,Resultados_Dic3!$D$3:$D$99980,Produccion_UO!$K$62,Resultados_Dic3!$E$3:$E$99980,Produccion_UO!$J65,Resultados_Dic3!$A$3:$A$99980,Produccion_UO!$H65)*$I$62</f>
        <v>0</v>
      </c>
      <c r="AH65" s="21">
        <f>+SUMIFS(Resultados_Dic3!AC$3:AC$99980,Resultados_Dic3!$F$3:$F$99980,Produccion_UO!$K65,Resultados_Dic3!$D$3:$D$99980,Produccion_UO!$K$62,Resultados_Dic3!$E$3:$E$99980,Produccion_UO!$J65,Resultados_Dic3!$A$3:$A$99980,Produccion_UO!$H65)*$I$62</f>
        <v>0</v>
      </c>
      <c r="AI65" s="21">
        <f>+SUMIFS(Resultados_Dic3!AD$3:AD$99980,Resultados_Dic3!$F$3:$F$99980,Produccion_UO!$K65,Resultados_Dic3!$D$3:$D$99980,Produccion_UO!$K$62,Resultados_Dic3!$E$3:$E$99980,Produccion_UO!$J65,Resultados_Dic3!$A$3:$A$99980,Produccion_UO!$H65)*$I$62</f>
        <v>0</v>
      </c>
      <c r="AJ65" s="21">
        <f>+SUMIFS(Resultados_Dic3!AE$3:AE$99980,Resultados_Dic3!$F$3:$F$99980,Produccion_UO!$K65,Resultados_Dic3!$D$3:$D$99980,Produccion_UO!$K$62,Resultados_Dic3!$E$3:$E$99980,Produccion_UO!$J65,Resultados_Dic3!$A$3:$A$99980,Produccion_UO!$H65)*$I$62</f>
        <v>0</v>
      </c>
      <c r="AK65" s="21">
        <f>+SUMIFS(Resultados_Dic3!AF$3:AF$99980,Resultados_Dic3!$F$3:$F$99980,Produccion_UO!$K65,Resultados_Dic3!$D$3:$D$99980,Produccion_UO!$K$62,Resultados_Dic3!$E$3:$E$99980,Produccion_UO!$J65,Resultados_Dic3!$A$3:$A$99980,Produccion_UO!$H65)*$I$62</f>
        <v>0</v>
      </c>
      <c r="AL65" s="21">
        <f>+SUMIFS(Resultados_Dic3!AG$3:AG$99980,Resultados_Dic3!$F$3:$F$99980,Produccion_UO!$K65,Resultados_Dic3!$D$3:$D$99980,Produccion_UO!$K$62,Resultados_Dic3!$E$3:$E$99980,Produccion_UO!$J65,Resultados_Dic3!$A$3:$A$99980,Produccion_UO!$H65)*$I$62</f>
        <v>0</v>
      </c>
      <c r="AM65" s="21">
        <f>+SUMIFS(Resultados_Dic3!AH$3:AH$99980,Resultados_Dic3!$F$3:$F$99980,Produccion_UO!$K65,Resultados_Dic3!$D$3:$D$99980,Produccion_UO!$K$62,Resultados_Dic3!$E$3:$E$99980,Produccion_UO!$J65,Resultados_Dic3!$A$3:$A$99980,Produccion_UO!$H65)*$I$62</f>
        <v>0</v>
      </c>
      <c r="AN65" s="21">
        <f>+SUMIFS(Resultados_Dic3!AI$3:AI$99980,Resultados_Dic3!$F$3:$F$99980,Produccion_UO!$K65,Resultados_Dic3!$D$3:$D$99980,Produccion_UO!$K$62,Resultados_Dic3!$E$3:$E$99980,Produccion_UO!$J65,Resultados_Dic3!$A$3:$A$99980,Produccion_UO!$H65)*$I$62</f>
        <v>0</v>
      </c>
      <c r="AO65" s="21">
        <f>+SUMIFS(Resultados_Dic3!AJ$3:AJ$99980,Resultados_Dic3!$F$3:$F$99980,Produccion_UO!$K65,Resultados_Dic3!$D$3:$D$99980,Produccion_UO!$K$62,Resultados_Dic3!$E$3:$E$99980,Produccion_UO!$J65,Resultados_Dic3!$A$3:$A$99980,Produccion_UO!$H65)*$I$62</f>
        <v>0</v>
      </c>
      <c r="AP65" s="21">
        <f>+SUMIFS(Resultados_Dic3!AK$3:AK$99980,Resultados_Dic3!$F$3:$F$99980,Produccion_UO!$K65,Resultados_Dic3!$D$3:$D$99980,Produccion_UO!$K$62,Resultados_Dic3!$E$3:$E$99980,Produccion_UO!$J65,Resultados_Dic3!$A$3:$A$99980,Produccion_UO!$H65)*$I$62</f>
        <v>0</v>
      </c>
      <c r="AQ65" s="21">
        <f>+SUMIFS(Resultados_Dic3!AL$3:AL$99980,Resultados_Dic3!$F$3:$F$99980,Produccion_UO!$K65,Resultados_Dic3!$D$3:$D$99980,Produccion_UO!$K$62,Resultados_Dic3!$E$3:$E$99980,Produccion_UO!$J65,Resultados_Dic3!$A$3:$A$99980,Produccion_UO!$H65)*$I$62</f>
        <v>0</v>
      </c>
      <c r="AR65" s="21">
        <f>+SUMIFS(Resultados_Dic3!AM$3:AM$99980,Resultados_Dic3!$F$3:$F$99980,Produccion_UO!$K65,Resultados_Dic3!$D$3:$D$99980,Produccion_UO!$K$62,Resultados_Dic3!$E$3:$E$99980,Produccion_UO!$J65,Resultados_Dic3!$A$3:$A$99980,Produccion_UO!$H65)*$I$62</f>
        <v>0</v>
      </c>
    </row>
    <row r="66" spans="1:45" x14ac:dyDescent="0.25">
      <c r="H66" s="17" t="str">
        <f t="shared" si="15"/>
        <v>DIC7</v>
      </c>
      <c r="J66" s="24" t="s">
        <v>120</v>
      </c>
      <c r="K66" s="2" t="s">
        <v>273</v>
      </c>
      <c r="L66" s="22" t="str">
        <f>+$B$4</f>
        <v>LLO - Ligth</v>
      </c>
      <c r="M66" s="21">
        <f>+SUMIFS(Resultados_Dic3!H$3:H$99980,Resultados_Dic3!$F$3:$F$99980,Produccion_UO!$K66,Resultados_Dic3!$D$3:$D$99980,Produccion_UO!$K$62,Resultados_Dic3!$E$3:$E$99980,Produccion_UO!$J66,Resultados_Dic3!$A$3:$A$99980,Produccion_UO!$H66)*$I$62</f>
        <v>607.97897457379622</v>
      </c>
      <c r="N66" s="21">
        <f>+SUMIFS(Resultados_Dic3!I$3:I$99980,Resultados_Dic3!$F$3:$F$99980,Produccion_UO!$K66,Resultados_Dic3!$D$3:$D$99980,Produccion_UO!$K$62,Resultados_Dic3!$E$3:$E$99980,Produccion_UO!$J66,Resultados_Dic3!$A$3:$A$99980,Produccion_UO!$H66)*$I$62</f>
        <v>668.90655694944257</v>
      </c>
      <c r="O66" s="21">
        <f>+SUMIFS(Resultados_Dic3!J$3:J$99980,Resultados_Dic3!$F$3:$F$99980,Produccion_UO!$K66,Resultados_Dic3!$D$3:$D$99980,Produccion_UO!$K$62,Resultados_Dic3!$E$3:$E$99980,Produccion_UO!$J66,Resultados_Dic3!$A$3:$A$99980,Produccion_UO!$H66)*$I$62</f>
        <v>598.73402906209139</v>
      </c>
      <c r="P66" s="21">
        <f>+SUMIFS(Resultados_Dic3!K$3:K$99980,Resultados_Dic3!$F$3:$F$99980,Produccion_UO!$K66,Resultados_Dic3!$D$3:$D$99980,Produccion_UO!$K$62,Resultados_Dic3!$E$3:$E$99980,Produccion_UO!$J66,Resultados_Dic3!$A$3:$A$99980,Produccion_UO!$H66)*$I$62</f>
        <v>595.13931679966629</v>
      </c>
      <c r="Q66" s="21">
        <f>+SUMIFS(Resultados_Dic3!L$3:L$99980,Resultados_Dic3!$F$3:$F$99980,Produccion_UO!$K66,Resultados_Dic3!$D$3:$D$99980,Produccion_UO!$K$62,Resultados_Dic3!$E$3:$E$99980,Produccion_UO!$J66,Resultados_Dic3!$A$3:$A$99980,Produccion_UO!$H66)*$I$62</f>
        <v>481.13261138568015</v>
      </c>
      <c r="R66" s="21">
        <f>+SUMIFS(Resultados_Dic3!M$3:M$99980,Resultados_Dic3!$F$3:$F$99980,Produccion_UO!$K66,Resultados_Dic3!$D$3:$D$99980,Produccion_UO!$K$62,Resultados_Dic3!$E$3:$E$99980,Produccion_UO!$J66,Resultados_Dic3!$A$3:$A$99980,Produccion_UO!$H66)*$I$62</f>
        <v>328.23084892410418</v>
      </c>
      <c r="S66" s="21">
        <f>+SUMIFS(Resultados_Dic3!N$3:N$99980,Resultados_Dic3!$F$3:$F$99980,Produccion_UO!$K66,Resultados_Dic3!$D$3:$D$99980,Produccion_UO!$K$62,Resultados_Dic3!$E$3:$E$99980,Produccion_UO!$J66,Resultados_Dic3!$A$3:$A$99980,Produccion_UO!$H66)*$I$62</f>
        <v>328.23084892410418</v>
      </c>
      <c r="T66" s="21">
        <f>+SUMIFS(Resultados_Dic3!O$3:O$99980,Resultados_Dic3!$F$3:$F$99980,Produccion_UO!$K66,Resultados_Dic3!$D$3:$D$99980,Produccion_UO!$K$62,Resultados_Dic3!$E$3:$E$99980,Produccion_UO!$J66,Resultados_Dic3!$A$3:$A$99980,Produccion_UO!$H66)*$I$62</f>
        <v>328.23084892410418</v>
      </c>
      <c r="U66" s="21">
        <f>+SUMIFS(Resultados_Dic3!P$3:P$99980,Resultados_Dic3!$F$3:$F$99980,Produccion_UO!$K66,Resultados_Dic3!$D$3:$D$99980,Produccion_UO!$K$62,Resultados_Dic3!$E$3:$E$99980,Produccion_UO!$J66,Resultados_Dic3!$A$3:$A$99980,Produccion_UO!$H66)*$I$62</f>
        <v>37.344000029199783</v>
      </c>
      <c r="V66" s="21">
        <f>+SUMIFS(Resultados_Dic3!Q$3:Q$99980,Resultados_Dic3!$F$3:$F$99980,Produccion_UO!$K66,Resultados_Dic3!$D$3:$D$99980,Produccion_UO!$K$62,Resultados_Dic3!$E$3:$E$99980,Produccion_UO!$J66,Resultados_Dic3!$A$3:$A$99980,Produccion_UO!$H66)*$I$62</f>
        <v>35.065833281038927</v>
      </c>
      <c r="W66" s="21">
        <f>+SUMIFS(Resultados_Dic3!R$3:R$99980,Resultados_Dic3!$F$3:$F$99980,Produccion_UO!$K66,Resultados_Dic3!$D$3:$D$99980,Produccion_UO!$K$62,Resultados_Dic3!$E$3:$E$99980,Produccion_UO!$J66,Resultados_Dic3!$A$3:$A$99980,Produccion_UO!$H66)*$I$62</f>
        <v>18.253030091336576</v>
      </c>
      <c r="X66" s="21">
        <f>+SUMIFS(Resultados_Dic3!S$3:S$99980,Resultados_Dic3!$F$3:$F$99980,Produccion_UO!$K66,Resultados_Dic3!$D$3:$D$99980,Produccion_UO!$K$62,Resultados_Dic3!$E$3:$E$99980,Produccion_UO!$J66,Resultados_Dic3!$A$3:$A$99980,Produccion_UO!$H66)*$I$62</f>
        <v>0</v>
      </c>
      <c r="Y66" s="21">
        <f>+SUMIFS(Resultados_Dic3!T$3:T$99980,Resultados_Dic3!$F$3:$F$99980,Produccion_UO!$K66,Resultados_Dic3!$D$3:$D$99980,Produccion_UO!$K$62,Resultados_Dic3!$E$3:$E$99980,Produccion_UO!$J66,Resultados_Dic3!$A$3:$A$99980,Produccion_UO!$H66)*$I$62</f>
        <v>0</v>
      </c>
      <c r="Z66" s="21">
        <f>+SUMIFS(Resultados_Dic3!U$3:U$99980,Resultados_Dic3!$F$3:$F$99980,Produccion_UO!$K66,Resultados_Dic3!$D$3:$D$99980,Produccion_UO!$K$62,Resultados_Dic3!$E$3:$E$99980,Produccion_UO!$J66,Resultados_Dic3!$A$3:$A$99980,Produccion_UO!$H66)*$I$62</f>
        <v>0</v>
      </c>
      <c r="AA66" s="21">
        <f>+SUMIFS(Resultados_Dic3!V$3:V$99980,Resultados_Dic3!$F$3:$F$99980,Produccion_UO!$K66,Resultados_Dic3!$D$3:$D$99980,Produccion_UO!$K$62,Resultados_Dic3!$E$3:$E$99980,Produccion_UO!$J66,Resultados_Dic3!$A$3:$A$99980,Produccion_UO!$H66)*$I$62</f>
        <v>0</v>
      </c>
      <c r="AB66" s="21">
        <f>+SUMIFS(Resultados_Dic3!W$3:W$99980,Resultados_Dic3!$F$3:$F$99980,Produccion_UO!$K66,Resultados_Dic3!$D$3:$D$99980,Produccion_UO!$K$62,Resultados_Dic3!$E$3:$E$99980,Produccion_UO!$J66,Resultados_Dic3!$A$3:$A$99980,Produccion_UO!$H66)*$I$62</f>
        <v>0</v>
      </c>
      <c r="AC66" s="21">
        <f>+SUMIFS(Resultados_Dic3!X$3:X$99980,Resultados_Dic3!$F$3:$F$99980,Produccion_UO!$K66,Resultados_Dic3!$D$3:$D$99980,Produccion_UO!$K$62,Resultados_Dic3!$E$3:$E$99980,Produccion_UO!$J66,Resultados_Dic3!$A$3:$A$99980,Produccion_UO!$H66)*$I$62</f>
        <v>0</v>
      </c>
      <c r="AD66" s="21">
        <f>+SUMIFS(Resultados_Dic3!Y$3:Y$99980,Resultados_Dic3!$F$3:$F$99980,Produccion_UO!$K66,Resultados_Dic3!$D$3:$D$99980,Produccion_UO!$K$62,Resultados_Dic3!$E$3:$E$99980,Produccion_UO!$J66,Resultados_Dic3!$A$3:$A$99980,Produccion_UO!$H66)*$I$62</f>
        <v>0</v>
      </c>
      <c r="AE66" s="21">
        <f>+SUMIFS(Resultados_Dic3!Z$3:Z$99980,Resultados_Dic3!$F$3:$F$99980,Produccion_UO!$K66,Resultados_Dic3!$D$3:$D$99980,Produccion_UO!$K$62,Resultados_Dic3!$E$3:$E$99980,Produccion_UO!$J66,Resultados_Dic3!$A$3:$A$99980,Produccion_UO!$H66)*$I$62</f>
        <v>0</v>
      </c>
      <c r="AF66" s="21">
        <f>+SUMIFS(Resultados_Dic3!AA$3:AA$99980,Resultados_Dic3!$F$3:$F$99980,Produccion_UO!$K66,Resultados_Dic3!$D$3:$D$99980,Produccion_UO!$K$62,Resultados_Dic3!$E$3:$E$99980,Produccion_UO!$J66,Resultados_Dic3!$A$3:$A$99980,Produccion_UO!$H66)*$I$62</f>
        <v>0</v>
      </c>
      <c r="AG66" s="21">
        <f>+SUMIFS(Resultados_Dic3!AB$3:AB$99980,Resultados_Dic3!$F$3:$F$99980,Produccion_UO!$K66,Resultados_Dic3!$D$3:$D$99980,Produccion_UO!$K$62,Resultados_Dic3!$E$3:$E$99980,Produccion_UO!$J66,Resultados_Dic3!$A$3:$A$99980,Produccion_UO!$H66)*$I$62</f>
        <v>0</v>
      </c>
      <c r="AH66" s="21">
        <f>+SUMIFS(Resultados_Dic3!AC$3:AC$99980,Resultados_Dic3!$F$3:$F$99980,Produccion_UO!$K66,Resultados_Dic3!$D$3:$D$99980,Produccion_UO!$K$62,Resultados_Dic3!$E$3:$E$99980,Produccion_UO!$J66,Resultados_Dic3!$A$3:$A$99980,Produccion_UO!$H66)*$I$62</f>
        <v>0</v>
      </c>
      <c r="AI66" s="21">
        <f>+SUMIFS(Resultados_Dic3!AD$3:AD$99980,Resultados_Dic3!$F$3:$F$99980,Produccion_UO!$K66,Resultados_Dic3!$D$3:$D$99980,Produccion_UO!$K$62,Resultados_Dic3!$E$3:$E$99980,Produccion_UO!$J66,Resultados_Dic3!$A$3:$A$99980,Produccion_UO!$H66)*$I$62</f>
        <v>0</v>
      </c>
      <c r="AJ66" s="21">
        <f>+SUMIFS(Resultados_Dic3!AE$3:AE$99980,Resultados_Dic3!$F$3:$F$99980,Produccion_UO!$K66,Resultados_Dic3!$D$3:$D$99980,Produccion_UO!$K$62,Resultados_Dic3!$E$3:$E$99980,Produccion_UO!$J66,Resultados_Dic3!$A$3:$A$99980,Produccion_UO!$H66)*$I$62</f>
        <v>0</v>
      </c>
      <c r="AK66" s="21">
        <f>+SUMIFS(Resultados_Dic3!AF$3:AF$99980,Resultados_Dic3!$F$3:$F$99980,Produccion_UO!$K66,Resultados_Dic3!$D$3:$D$99980,Produccion_UO!$K$62,Resultados_Dic3!$E$3:$E$99980,Produccion_UO!$J66,Resultados_Dic3!$A$3:$A$99980,Produccion_UO!$H66)*$I$62</f>
        <v>0</v>
      </c>
      <c r="AL66" s="21">
        <f>+SUMIFS(Resultados_Dic3!AG$3:AG$99980,Resultados_Dic3!$F$3:$F$99980,Produccion_UO!$K66,Resultados_Dic3!$D$3:$D$99980,Produccion_UO!$K$62,Resultados_Dic3!$E$3:$E$99980,Produccion_UO!$J66,Resultados_Dic3!$A$3:$A$99980,Produccion_UO!$H66)*$I$62</f>
        <v>0</v>
      </c>
      <c r="AM66" s="21">
        <f>+SUMIFS(Resultados_Dic3!AH$3:AH$99980,Resultados_Dic3!$F$3:$F$99980,Produccion_UO!$K66,Resultados_Dic3!$D$3:$D$99980,Produccion_UO!$K$62,Resultados_Dic3!$E$3:$E$99980,Produccion_UO!$J66,Resultados_Dic3!$A$3:$A$99980,Produccion_UO!$H66)*$I$62</f>
        <v>0</v>
      </c>
      <c r="AN66" s="21">
        <f>+SUMIFS(Resultados_Dic3!AI$3:AI$99980,Resultados_Dic3!$F$3:$F$99980,Produccion_UO!$K66,Resultados_Dic3!$D$3:$D$99980,Produccion_UO!$K$62,Resultados_Dic3!$E$3:$E$99980,Produccion_UO!$J66,Resultados_Dic3!$A$3:$A$99980,Produccion_UO!$H66)*$I$62</f>
        <v>0</v>
      </c>
      <c r="AO66" s="21">
        <f>+SUMIFS(Resultados_Dic3!AJ$3:AJ$99980,Resultados_Dic3!$F$3:$F$99980,Produccion_UO!$K66,Resultados_Dic3!$D$3:$D$99980,Produccion_UO!$K$62,Resultados_Dic3!$E$3:$E$99980,Produccion_UO!$J66,Resultados_Dic3!$A$3:$A$99980,Produccion_UO!$H66)*$I$62</f>
        <v>0</v>
      </c>
      <c r="AP66" s="21">
        <f>+SUMIFS(Resultados_Dic3!AK$3:AK$99980,Resultados_Dic3!$F$3:$F$99980,Produccion_UO!$K66,Resultados_Dic3!$D$3:$D$99980,Produccion_UO!$K$62,Resultados_Dic3!$E$3:$E$99980,Produccion_UO!$J66,Resultados_Dic3!$A$3:$A$99980,Produccion_UO!$H66)*$I$62</f>
        <v>0</v>
      </c>
      <c r="AQ66" s="21">
        <f>+SUMIFS(Resultados_Dic3!AL$3:AL$99980,Resultados_Dic3!$F$3:$F$99980,Produccion_UO!$K66,Resultados_Dic3!$D$3:$D$99980,Produccion_UO!$K$62,Resultados_Dic3!$E$3:$E$99980,Produccion_UO!$J66,Resultados_Dic3!$A$3:$A$99980,Produccion_UO!$H66)*$I$62</f>
        <v>0</v>
      </c>
      <c r="AR66" s="21">
        <f>+SUMIFS(Resultados_Dic3!AM$3:AM$99980,Resultados_Dic3!$F$3:$F$99980,Produccion_UO!$K66,Resultados_Dic3!$D$3:$D$99980,Produccion_UO!$K$62,Resultados_Dic3!$E$3:$E$99980,Produccion_UO!$J66,Resultados_Dic3!$A$3:$A$99980,Produccion_UO!$H66)*$I$62</f>
        <v>0</v>
      </c>
    </row>
    <row r="67" spans="1:45" x14ac:dyDescent="0.25">
      <c r="G67" s="15"/>
      <c r="H67" s="17" t="str">
        <f t="shared" si="15"/>
        <v>DIC7</v>
      </c>
      <c r="J67" s="24" t="s">
        <v>121</v>
      </c>
      <c r="K67" s="2" t="s">
        <v>274</v>
      </c>
      <c r="L67" s="22" t="str">
        <f>+$B$5</f>
        <v>LLO - Heavy</v>
      </c>
      <c r="M67" s="21">
        <f>+SUMIFS(Resultados_Dic3!H$3:H$99980,Resultados_Dic3!$F$3:$F$99980,Produccion_UO!$K67,Resultados_Dic3!$D$3:$D$99980,Produccion_UO!$K$62,Resultados_Dic3!$E$3:$E$99980,Produccion_UO!$J67,Resultados_Dic3!$A$3:$A$99980,Produccion_UO!$H67)*$I$62</f>
        <v>2.0648200104450316</v>
      </c>
      <c r="N67" s="21">
        <f>+SUMIFS(Resultados_Dic3!I$3:I$99980,Resultados_Dic3!$F$3:$F$99980,Produccion_UO!$K67,Resultados_Dic3!$D$3:$D$99980,Produccion_UO!$K$62,Resultados_Dic3!$E$3:$E$99980,Produccion_UO!$J67,Resultados_Dic3!$A$3:$A$99980,Produccion_UO!$H67)*$I$62</f>
        <v>1.9544556544817007</v>
      </c>
      <c r="O67" s="21">
        <f>+SUMIFS(Resultados_Dic3!J$3:J$99980,Resultados_Dic3!$F$3:$F$99980,Produccion_UO!$K67,Resultados_Dic3!$D$3:$D$99980,Produccion_UO!$K$62,Resultados_Dic3!$E$3:$E$99980,Produccion_UO!$J67,Resultados_Dic3!$A$3:$A$99980,Produccion_UO!$H67)*$I$62</f>
        <v>1.859455446028957</v>
      </c>
      <c r="P67" s="21">
        <f>+SUMIFS(Resultados_Dic3!K$3:K$99980,Resultados_Dic3!$F$3:$F$99980,Produccion_UO!$K67,Resultados_Dic3!$D$3:$D$99980,Produccion_UO!$K$62,Resultados_Dic3!$E$3:$E$99980,Produccion_UO!$J67,Resultados_Dic3!$A$3:$A$99980,Produccion_UO!$H67)*$I$62</f>
        <v>1.7644552375762157</v>
      </c>
      <c r="Q67" s="21">
        <f>+SUMIFS(Resultados_Dic3!L$3:L$99980,Resultados_Dic3!$F$3:$F$99980,Produccion_UO!$K67,Resultados_Dic3!$D$3:$D$99980,Produccion_UO!$K$62,Resultados_Dic3!$E$3:$E$99980,Produccion_UO!$J67,Resultados_Dic3!$A$3:$A$99980,Produccion_UO!$H67)*$I$62</f>
        <v>1.669455029123472</v>
      </c>
      <c r="R67" s="21">
        <f>+SUMIFS(Resultados_Dic3!M$3:M$99980,Resultados_Dic3!$F$3:$F$99980,Produccion_UO!$K67,Resultados_Dic3!$D$3:$D$99980,Produccion_UO!$K$62,Resultados_Dic3!$E$3:$E$99980,Produccion_UO!$J67,Resultados_Dic3!$A$3:$A$99980,Produccion_UO!$H67)*$I$62</f>
        <v>1.53714371437914</v>
      </c>
      <c r="S67" s="21">
        <f>+SUMIFS(Resultados_Dic3!N$3:N$99980,Resultados_Dic3!$F$3:$F$99980,Produccion_UO!$K67,Resultados_Dic3!$D$3:$D$99980,Produccion_UO!$K$62,Resultados_Dic3!$E$3:$E$99980,Produccion_UO!$J67,Resultados_Dic3!$A$3:$A$99980,Produccion_UO!$H67)*$I$62</f>
        <v>1.4048323996348053</v>
      </c>
      <c r="T67" s="21">
        <f>+SUMIFS(Resultados_Dic3!O$3:O$99980,Resultados_Dic3!$F$3:$F$99980,Produccion_UO!$K67,Resultados_Dic3!$D$3:$D$99980,Produccion_UO!$K$62,Resultados_Dic3!$E$3:$E$99980,Produccion_UO!$J67,Resultados_Dic3!$A$3:$A$99980,Produccion_UO!$H67)*$I$62</f>
        <v>1.2999107318047634</v>
      </c>
      <c r="U67" s="21">
        <f>+SUMIFS(Resultados_Dic3!P$3:P$99980,Resultados_Dic3!$F$3:$F$99980,Produccion_UO!$K67,Resultados_Dic3!$D$3:$D$99980,Produccion_UO!$K$62,Resultados_Dic3!$E$3:$E$99980,Produccion_UO!$J67,Resultados_Dic3!$A$3:$A$99980,Produccion_UO!$H67)*$I$62</f>
        <v>1.1949890639747185</v>
      </c>
      <c r="V67" s="21">
        <f>+SUMIFS(Resultados_Dic3!Q$3:Q$99980,Resultados_Dic3!$F$3:$F$99980,Produccion_UO!$K67,Resultados_Dic3!$D$3:$D$99980,Produccion_UO!$K$62,Resultados_Dic3!$E$3:$E$99980,Produccion_UO!$J67,Resultados_Dic3!$A$3:$A$99980,Produccion_UO!$H67)*$I$62</f>
        <v>1.0900673961446765</v>
      </c>
      <c r="W67" s="21">
        <f>+SUMIFS(Resultados_Dic3!R$3:R$99980,Resultados_Dic3!$F$3:$F$99980,Produccion_UO!$K67,Resultados_Dic3!$D$3:$D$99980,Produccion_UO!$K$62,Resultados_Dic3!$E$3:$E$99980,Produccion_UO!$J67,Resultados_Dic3!$A$3:$A$99980,Produccion_UO!$H67)*$I$62</f>
        <v>0.69766748608100904</v>
      </c>
      <c r="X67" s="21">
        <f>+SUMIFS(Resultados_Dic3!S$3:S$99980,Resultados_Dic3!$F$3:$F$99980,Produccion_UO!$K67,Resultados_Dic3!$D$3:$D$99980,Produccion_UO!$K$62,Resultados_Dic3!$E$3:$E$99980,Produccion_UO!$J67,Resultados_Dic3!$A$3:$A$99980,Produccion_UO!$H67)*$I$62</f>
        <v>0.69766748608100904</v>
      </c>
      <c r="Y67" s="21">
        <f>+SUMIFS(Resultados_Dic3!T$3:T$99980,Resultados_Dic3!$F$3:$F$99980,Produccion_UO!$K67,Resultados_Dic3!$D$3:$D$99980,Produccion_UO!$K$62,Resultados_Dic3!$E$3:$E$99980,Produccion_UO!$J67,Resultados_Dic3!$A$3:$A$99980,Produccion_UO!$H67)*$I$62</f>
        <v>0.69766748608100904</v>
      </c>
      <c r="Z67" s="21">
        <f>+SUMIFS(Resultados_Dic3!U$3:U$99980,Resultados_Dic3!$F$3:$F$99980,Produccion_UO!$K67,Resultados_Dic3!$D$3:$D$99980,Produccion_UO!$K$62,Resultados_Dic3!$E$3:$E$99980,Produccion_UO!$J67,Resultados_Dic3!$A$3:$A$99980,Produccion_UO!$H67)*$I$62</f>
        <v>0.49402914960324695</v>
      </c>
      <c r="AA67" s="21">
        <f>+SUMIFS(Resultados_Dic3!V$3:V$99980,Resultados_Dic3!$F$3:$F$99980,Produccion_UO!$K67,Resultados_Dic3!$D$3:$D$99980,Produccion_UO!$K$62,Resultados_Dic3!$E$3:$E$99980,Produccion_UO!$J67,Resultados_Dic3!$A$3:$A$99980,Produccion_UO!$H67)*$I$62</f>
        <v>0</v>
      </c>
      <c r="AB67" s="21">
        <f>+SUMIFS(Resultados_Dic3!W$3:W$99980,Resultados_Dic3!$F$3:$F$99980,Produccion_UO!$K67,Resultados_Dic3!$D$3:$D$99980,Produccion_UO!$K$62,Resultados_Dic3!$E$3:$E$99980,Produccion_UO!$J67,Resultados_Dic3!$A$3:$A$99980,Produccion_UO!$H67)*$I$62</f>
        <v>0</v>
      </c>
      <c r="AC67" s="21">
        <f>+SUMIFS(Resultados_Dic3!X$3:X$99980,Resultados_Dic3!$F$3:$F$99980,Produccion_UO!$K67,Resultados_Dic3!$D$3:$D$99980,Produccion_UO!$K$62,Resultados_Dic3!$E$3:$E$99980,Produccion_UO!$J67,Resultados_Dic3!$A$3:$A$99980,Produccion_UO!$H67)*$I$62</f>
        <v>0</v>
      </c>
      <c r="AD67" s="21">
        <f>+SUMIFS(Resultados_Dic3!Y$3:Y$99980,Resultados_Dic3!$F$3:$F$99980,Produccion_UO!$K67,Resultados_Dic3!$D$3:$D$99980,Produccion_UO!$K$62,Resultados_Dic3!$E$3:$E$99980,Produccion_UO!$J67,Resultados_Dic3!$A$3:$A$99980,Produccion_UO!$H67)*$I$62</f>
        <v>0</v>
      </c>
      <c r="AE67" s="21">
        <f>+SUMIFS(Resultados_Dic3!Z$3:Z$99980,Resultados_Dic3!$F$3:$F$99980,Produccion_UO!$K67,Resultados_Dic3!$D$3:$D$99980,Produccion_UO!$K$62,Resultados_Dic3!$E$3:$E$99980,Produccion_UO!$J67,Resultados_Dic3!$A$3:$A$99980,Produccion_UO!$H67)*$I$62</f>
        <v>0</v>
      </c>
      <c r="AF67" s="21">
        <f>+SUMIFS(Resultados_Dic3!AA$3:AA$99980,Resultados_Dic3!$F$3:$F$99980,Produccion_UO!$K67,Resultados_Dic3!$D$3:$D$99980,Produccion_UO!$K$62,Resultados_Dic3!$E$3:$E$99980,Produccion_UO!$J67,Resultados_Dic3!$A$3:$A$99980,Produccion_UO!$H67)*$I$62</f>
        <v>0</v>
      </c>
      <c r="AG67" s="21">
        <f>+SUMIFS(Resultados_Dic3!AB$3:AB$99980,Resultados_Dic3!$F$3:$F$99980,Produccion_UO!$K67,Resultados_Dic3!$D$3:$D$99980,Produccion_UO!$K$62,Resultados_Dic3!$E$3:$E$99980,Produccion_UO!$J67,Resultados_Dic3!$A$3:$A$99980,Produccion_UO!$H67)*$I$62</f>
        <v>0</v>
      </c>
      <c r="AH67" s="21">
        <f>+SUMIFS(Resultados_Dic3!AC$3:AC$99980,Resultados_Dic3!$F$3:$F$99980,Produccion_UO!$K67,Resultados_Dic3!$D$3:$D$99980,Produccion_UO!$K$62,Resultados_Dic3!$E$3:$E$99980,Produccion_UO!$J67,Resultados_Dic3!$A$3:$A$99980,Produccion_UO!$H67)*$I$62</f>
        <v>0</v>
      </c>
      <c r="AI67" s="21">
        <f>+SUMIFS(Resultados_Dic3!AD$3:AD$99980,Resultados_Dic3!$F$3:$F$99980,Produccion_UO!$K67,Resultados_Dic3!$D$3:$D$99980,Produccion_UO!$K$62,Resultados_Dic3!$E$3:$E$99980,Produccion_UO!$J67,Resultados_Dic3!$A$3:$A$99980,Produccion_UO!$H67)*$I$62</f>
        <v>0</v>
      </c>
      <c r="AJ67" s="21">
        <f>+SUMIFS(Resultados_Dic3!AE$3:AE$99980,Resultados_Dic3!$F$3:$F$99980,Produccion_UO!$K67,Resultados_Dic3!$D$3:$D$99980,Produccion_UO!$K$62,Resultados_Dic3!$E$3:$E$99980,Produccion_UO!$J67,Resultados_Dic3!$A$3:$A$99980,Produccion_UO!$H67)*$I$62</f>
        <v>0</v>
      </c>
      <c r="AK67" s="21">
        <f>+SUMIFS(Resultados_Dic3!AF$3:AF$99980,Resultados_Dic3!$F$3:$F$99980,Produccion_UO!$K67,Resultados_Dic3!$D$3:$D$99980,Produccion_UO!$K$62,Resultados_Dic3!$E$3:$E$99980,Produccion_UO!$J67,Resultados_Dic3!$A$3:$A$99980,Produccion_UO!$H67)*$I$62</f>
        <v>0</v>
      </c>
      <c r="AL67" s="21">
        <f>+SUMIFS(Resultados_Dic3!AG$3:AG$99980,Resultados_Dic3!$F$3:$F$99980,Produccion_UO!$K67,Resultados_Dic3!$D$3:$D$99980,Produccion_UO!$K$62,Resultados_Dic3!$E$3:$E$99980,Produccion_UO!$J67,Resultados_Dic3!$A$3:$A$99980,Produccion_UO!$H67)*$I$62</f>
        <v>0</v>
      </c>
      <c r="AM67" s="21">
        <f>+SUMIFS(Resultados_Dic3!AH$3:AH$99980,Resultados_Dic3!$F$3:$F$99980,Produccion_UO!$K67,Resultados_Dic3!$D$3:$D$99980,Produccion_UO!$K$62,Resultados_Dic3!$E$3:$E$99980,Produccion_UO!$J67,Resultados_Dic3!$A$3:$A$99980,Produccion_UO!$H67)*$I$62</f>
        <v>0</v>
      </c>
      <c r="AN67" s="21">
        <f>+SUMIFS(Resultados_Dic3!AI$3:AI$99980,Resultados_Dic3!$F$3:$F$99980,Produccion_UO!$K67,Resultados_Dic3!$D$3:$D$99980,Produccion_UO!$K$62,Resultados_Dic3!$E$3:$E$99980,Produccion_UO!$J67,Resultados_Dic3!$A$3:$A$99980,Produccion_UO!$H67)*$I$62</f>
        <v>0</v>
      </c>
      <c r="AO67" s="21">
        <f>+SUMIFS(Resultados_Dic3!AJ$3:AJ$99980,Resultados_Dic3!$F$3:$F$99980,Produccion_UO!$K67,Resultados_Dic3!$D$3:$D$99980,Produccion_UO!$K$62,Resultados_Dic3!$E$3:$E$99980,Produccion_UO!$J67,Resultados_Dic3!$A$3:$A$99980,Produccion_UO!$H67)*$I$62</f>
        <v>0</v>
      </c>
      <c r="AP67" s="21">
        <f>+SUMIFS(Resultados_Dic3!AK$3:AK$99980,Resultados_Dic3!$F$3:$F$99980,Produccion_UO!$K67,Resultados_Dic3!$D$3:$D$99980,Produccion_UO!$K$62,Resultados_Dic3!$E$3:$E$99980,Produccion_UO!$J67,Resultados_Dic3!$A$3:$A$99980,Produccion_UO!$H67)*$I$62</f>
        <v>0</v>
      </c>
      <c r="AQ67" s="21">
        <f>+SUMIFS(Resultados_Dic3!AL$3:AL$99980,Resultados_Dic3!$F$3:$F$99980,Produccion_UO!$K67,Resultados_Dic3!$D$3:$D$99980,Produccion_UO!$K$62,Resultados_Dic3!$E$3:$E$99980,Produccion_UO!$J67,Resultados_Dic3!$A$3:$A$99980,Produccion_UO!$H67)*$I$62</f>
        <v>0</v>
      </c>
      <c r="AR67" s="21">
        <f>+SUMIFS(Resultados_Dic3!AM$3:AM$99980,Resultados_Dic3!$F$3:$F$99980,Produccion_UO!$K67,Resultados_Dic3!$D$3:$D$99980,Produccion_UO!$K$62,Resultados_Dic3!$E$3:$E$99980,Produccion_UO!$J67,Resultados_Dic3!$A$3:$A$99980,Produccion_UO!$H67)*$I$62</f>
        <v>0</v>
      </c>
    </row>
    <row r="68" spans="1:45" x14ac:dyDescent="0.25">
      <c r="G68" s="15"/>
      <c r="H68" s="17" t="str">
        <f t="shared" si="15"/>
        <v>DIC7</v>
      </c>
      <c r="J68" s="24" t="s">
        <v>122</v>
      </c>
      <c r="K68" s="2" t="s">
        <v>275</v>
      </c>
      <c r="L68" s="22" t="str">
        <f>+$B$6</f>
        <v>PU - Ligth</v>
      </c>
      <c r="M68" s="21">
        <f>+SUMIFS(Resultados_Dic3!H$3:H$99980,Resultados_Dic3!$F$3:$F$99980,Produccion_UO!$K68,Resultados_Dic3!$D$3:$D$99980,Produccion_UO!$K$62,Resultados_Dic3!$E$3:$E$99980,Produccion_UO!$J68,Resultados_Dic3!$A$3:$A$99980,Produccion_UO!$H68)*$I$62</f>
        <v>0</v>
      </c>
      <c r="N68" s="21">
        <f>+SUMIFS(Resultados_Dic3!I$3:I$99980,Resultados_Dic3!$F$3:$F$99980,Produccion_UO!$K68,Resultados_Dic3!$D$3:$D$99980,Produccion_UO!$K$62,Resultados_Dic3!$E$3:$E$99980,Produccion_UO!$J68,Resultados_Dic3!$A$3:$A$99980,Produccion_UO!$H68)*$I$62</f>
        <v>0</v>
      </c>
      <c r="O68" s="21">
        <f>+SUMIFS(Resultados_Dic3!J$3:J$99980,Resultados_Dic3!$F$3:$F$99980,Produccion_UO!$K68,Resultados_Dic3!$D$3:$D$99980,Produccion_UO!$K$62,Resultados_Dic3!$E$3:$E$99980,Produccion_UO!$J68,Resultados_Dic3!$A$3:$A$99980,Produccion_UO!$H68)*$I$62</f>
        <v>0</v>
      </c>
      <c r="P68" s="21">
        <f>+SUMIFS(Resultados_Dic3!K$3:K$99980,Resultados_Dic3!$F$3:$F$99980,Produccion_UO!$K68,Resultados_Dic3!$D$3:$D$99980,Produccion_UO!$K$62,Resultados_Dic3!$E$3:$E$99980,Produccion_UO!$J68,Resultados_Dic3!$A$3:$A$99980,Produccion_UO!$H68)*$I$62</f>
        <v>0</v>
      </c>
      <c r="Q68" s="21">
        <f>+SUMIFS(Resultados_Dic3!L$3:L$99980,Resultados_Dic3!$F$3:$F$99980,Produccion_UO!$K68,Resultados_Dic3!$D$3:$D$99980,Produccion_UO!$K$62,Resultados_Dic3!$E$3:$E$99980,Produccion_UO!$J68,Resultados_Dic3!$A$3:$A$99980,Produccion_UO!$H68)*$I$62</f>
        <v>0</v>
      </c>
      <c r="R68" s="21">
        <f>+SUMIFS(Resultados_Dic3!M$3:M$99980,Resultados_Dic3!$F$3:$F$99980,Produccion_UO!$K68,Resultados_Dic3!$D$3:$D$99980,Produccion_UO!$K$62,Resultados_Dic3!$E$3:$E$99980,Produccion_UO!$J68,Resultados_Dic3!$A$3:$A$99980,Produccion_UO!$H68)*$I$62</f>
        <v>0</v>
      </c>
      <c r="S68" s="21">
        <f>+SUMIFS(Resultados_Dic3!N$3:N$99980,Resultados_Dic3!$F$3:$F$99980,Produccion_UO!$K68,Resultados_Dic3!$D$3:$D$99980,Produccion_UO!$K$62,Resultados_Dic3!$E$3:$E$99980,Produccion_UO!$J68,Resultados_Dic3!$A$3:$A$99980,Produccion_UO!$H68)*$I$62</f>
        <v>0</v>
      </c>
      <c r="T68" s="21">
        <f>+SUMIFS(Resultados_Dic3!O$3:O$99980,Resultados_Dic3!$F$3:$F$99980,Produccion_UO!$K68,Resultados_Dic3!$D$3:$D$99980,Produccion_UO!$K$62,Resultados_Dic3!$E$3:$E$99980,Produccion_UO!$J68,Resultados_Dic3!$A$3:$A$99980,Produccion_UO!$H68)*$I$62</f>
        <v>0</v>
      </c>
      <c r="U68" s="21">
        <f>+SUMIFS(Resultados_Dic3!P$3:P$99980,Resultados_Dic3!$F$3:$F$99980,Produccion_UO!$K68,Resultados_Dic3!$D$3:$D$99980,Produccion_UO!$K$62,Resultados_Dic3!$E$3:$E$99980,Produccion_UO!$J68,Resultados_Dic3!$A$3:$A$99980,Produccion_UO!$H68)*$I$62</f>
        <v>0</v>
      </c>
      <c r="V68" s="21">
        <f>+SUMIFS(Resultados_Dic3!Q$3:Q$99980,Resultados_Dic3!$F$3:$F$99980,Produccion_UO!$K68,Resultados_Dic3!$D$3:$D$99980,Produccion_UO!$K$62,Resultados_Dic3!$E$3:$E$99980,Produccion_UO!$J68,Resultados_Dic3!$A$3:$A$99980,Produccion_UO!$H68)*$I$62</f>
        <v>0</v>
      </c>
      <c r="W68" s="21">
        <f>+SUMIFS(Resultados_Dic3!R$3:R$99980,Resultados_Dic3!$F$3:$F$99980,Produccion_UO!$K68,Resultados_Dic3!$D$3:$D$99980,Produccion_UO!$K$62,Resultados_Dic3!$E$3:$E$99980,Produccion_UO!$J68,Resultados_Dic3!$A$3:$A$99980,Produccion_UO!$H68)*$I$62</f>
        <v>0</v>
      </c>
      <c r="X68" s="21">
        <f>+SUMIFS(Resultados_Dic3!S$3:S$99980,Resultados_Dic3!$F$3:$F$99980,Produccion_UO!$K68,Resultados_Dic3!$D$3:$D$99980,Produccion_UO!$K$62,Resultados_Dic3!$E$3:$E$99980,Produccion_UO!$J68,Resultados_Dic3!$A$3:$A$99980,Produccion_UO!$H68)*$I$62</f>
        <v>0</v>
      </c>
      <c r="Y68" s="21">
        <f>+SUMIFS(Resultados_Dic3!T$3:T$99980,Resultados_Dic3!$F$3:$F$99980,Produccion_UO!$K68,Resultados_Dic3!$D$3:$D$99980,Produccion_UO!$K$62,Resultados_Dic3!$E$3:$E$99980,Produccion_UO!$J68,Resultados_Dic3!$A$3:$A$99980,Produccion_UO!$H68)*$I$62</f>
        <v>0</v>
      </c>
      <c r="Z68" s="21">
        <f>+SUMIFS(Resultados_Dic3!U$3:U$99980,Resultados_Dic3!$F$3:$F$99980,Produccion_UO!$K68,Resultados_Dic3!$D$3:$D$99980,Produccion_UO!$K$62,Resultados_Dic3!$E$3:$E$99980,Produccion_UO!$J68,Resultados_Dic3!$A$3:$A$99980,Produccion_UO!$H68)*$I$62</f>
        <v>0</v>
      </c>
      <c r="AA68" s="21">
        <f>+SUMIFS(Resultados_Dic3!V$3:V$99980,Resultados_Dic3!$F$3:$F$99980,Produccion_UO!$K68,Resultados_Dic3!$D$3:$D$99980,Produccion_UO!$K$62,Resultados_Dic3!$E$3:$E$99980,Produccion_UO!$J68,Resultados_Dic3!$A$3:$A$99980,Produccion_UO!$H68)*$I$62</f>
        <v>0</v>
      </c>
      <c r="AB68" s="21">
        <f>+SUMIFS(Resultados_Dic3!W$3:W$99980,Resultados_Dic3!$F$3:$F$99980,Produccion_UO!$K68,Resultados_Dic3!$D$3:$D$99980,Produccion_UO!$K$62,Resultados_Dic3!$E$3:$E$99980,Produccion_UO!$J68,Resultados_Dic3!$A$3:$A$99980,Produccion_UO!$H68)*$I$62</f>
        <v>0</v>
      </c>
      <c r="AC68" s="21">
        <f>+SUMIFS(Resultados_Dic3!X$3:X$99980,Resultados_Dic3!$F$3:$F$99980,Produccion_UO!$K68,Resultados_Dic3!$D$3:$D$99980,Produccion_UO!$K$62,Resultados_Dic3!$E$3:$E$99980,Produccion_UO!$J68,Resultados_Dic3!$A$3:$A$99980,Produccion_UO!$H68)*$I$62</f>
        <v>0</v>
      </c>
      <c r="AD68" s="21">
        <f>+SUMIFS(Resultados_Dic3!Y$3:Y$99980,Resultados_Dic3!$F$3:$F$99980,Produccion_UO!$K68,Resultados_Dic3!$D$3:$D$99980,Produccion_UO!$K$62,Resultados_Dic3!$E$3:$E$99980,Produccion_UO!$J68,Resultados_Dic3!$A$3:$A$99980,Produccion_UO!$H68)*$I$62</f>
        <v>0</v>
      </c>
      <c r="AE68" s="21">
        <f>+SUMIFS(Resultados_Dic3!Z$3:Z$99980,Resultados_Dic3!$F$3:$F$99980,Produccion_UO!$K68,Resultados_Dic3!$D$3:$D$99980,Produccion_UO!$K$62,Resultados_Dic3!$E$3:$E$99980,Produccion_UO!$J68,Resultados_Dic3!$A$3:$A$99980,Produccion_UO!$H68)*$I$62</f>
        <v>0</v>
      </c>
      <c r="AF68" s="21">
        <f>+SUMIFS(Resultados_Dic3!AA$3:AA$99980,Resultados_Dic3!$F$3:$F$99980,Produccion_UO!$K68,Resultados_Dic3!$D$3:$D$99980,Produccion_UO!$K$62,Resultados_Dic3!$E$3:$E$99980,Produccion_UO!$J68,Resultados_Dic3!$A$3:$A$99980,Produccion_UO!$H68)*$I$62</f>
        <v>0</v>
      </c>
      <c r="AG68" s="21">
        <f>+SUMIFS(Resultados_Dic3!AB$3:AB$99980,Resultados_Dic3!$F$3:$F$99980,Produccion_UO!$K68,Resultados_Dic3!$D$3:$D$99980,Produccion_UO!$K$62,Resultados_Dic3!$E$3:$E$99980,Produccion_UO!$J68,Resultados_Dic3!$A$3:$A$99980,Produccion_UO!$H68)*$I$62</f>
        <v>0</v>
      </c>
      <c r="AH68" s="21">
        <f>+SUMIFS(Resultados_Dic3!AC$3:AC$99980,Resultados_Dic3!$F$3:$F$99980,Produccion_UO!$K68,Resultados_Dic3!$D$3:$D$99980,Produccion_UO!$K$62,Resultados_Dic3!$E$3:$E$99980,Produccion_UO!$J68,Resultados_Dic3!$A$3:$A$99980,Produccion_UO!$H68)*$I$62</f>
        <v>0</v>
      </c>
      <c r="AI68" s="21">
        <f>+SUMIFS(Resultados_Dic3!AD$3:AD$99980,Resultados_Dic3!$F$3:$F$99980,Produccion_UO!$K68,Resultados_Dic3!$D$3:$D$99980,Produccion_UO!$K$62,Resultados_Dic3!$E$3:$E$99980,Produccion_UO!$J68,Resultados_Dic3!$A$3:$A$99980,Produccion_UO!$H68)*$I$62</f>
        <v>0</v>
      </c>
      <c r="AJ68" s="21">
        <f>+SUMIFS(Resultados_Dic3!AE$3:AE$99980,Resultados_Dic3!$F$3:$F$99980,Produccion_UO!$K68,Resultados_Dic3!$D$3:$D$99980,Produccion_UO!$K$62,Resultados_Dic3!$E$3:$E$99980,Produccion_UO!$J68,Resultados_Dic3!$A$3:$A$99980,Produccion_UO!$H68)*$I$62</f>
        <v>0</v>
      </c>
      <c r="AK68" s="21">
        <f>+SUMIFS(Resultados_Dic3!AF$3:AF$99980,Resultados_Dic3!$F$3:$F$99980,Produccion_UO!$K68,Resultados_Dic3!$D$3:$D$99980,Produccion_UO!$K$62,Resultados_Dic3!$E$3:$E$99980,Produccion_UO!$J68,Resultados_Dic3!$A$3:$A$99980,Produccion_UO!$H68)*$I$62</f>
        <v>0</v>
      </c>
      <c r="AL68" s="21">
        <f>+SUMIFS(Resultados_Dic3!AG$3:AG$99980,Resultados_Dic3!$F$3:$F$99980,Produccion_UO!$K68,Resultados_Dic3!$D$3:$D$99980,Produccion_UO!$K$62,Resultados_Dic3!$E$3:$E$99980,Produccion_UO!$J68,Resultados_Dic3!$A$3:$A$99980,Produccion_UO!$H68)*$I$62</f>
        <v>0</v>
      </c>
      <c r="AM68" s="21">
        <f>+SUMIFS(Resultados_Dic3!AH$3:AH$99980,Resultados_Dic3!$F$3:$F$99980,Produccion_UO!$K68,Resultados_Dic3!$D$3:$D$99980,Produccion_UO!$K$62,Resultados_Dic3!$E$3:$E$99980,Produccion_UO!$J68,Resultados_Dic3!$A$3:$A$99980,Produccion_UO!$H68)*$I$62</f>
        <v>0</v>
      </c>
      <c r="AN68" s="21">
        <f>+SUMIFS(Resultados_Dic3!AI$3:AI$99980,Resultados_Dic3!$F$3:$F$99980,Produccion_UO!$K68,Resultados_Dic3!$D$3:$D$99980,Produccion_UO!$K$62,Resultados_Dic3!$E$3:$E$99980,Produccion_UO!$J68,Resultados_Dic3!$A$3:$A$99980,Produccion_UO!$H68)*$I$62</f>
        <v>0</v>
      </c>
      <c r="AO68" s="21">
        <f>+SUMIFS(Resultados_Dic3!AJ$3:AJ$99980,Resultados_Dic3!$F$3:$F$99980,Produccion_UO!$K68,Resultados_Dic3!$D$3:$D$99980,Produccion_UO!$K$62,Resultados_Dic3!$E$3:$E$99980,Produccion_UO!$J68,Resultados_Dic3!$A$3:$A$99980,Produccion_UO!$H68)*$I$62</f>
        <v>0</v>
      </c>
      <c r="AP68" s="21">
        <f>+SUMIFS(Resultados_Dic3!AK$3:AK$99980,Resultados_Dic3!$F$3:$F$99980,Produccion_UO!$K68,Resultados_Dic3!$D$3:$D$99980,Produccion_UO!$K$62,Resultados_Dic3!$E$3:$E$99980,Produccion_UO!$J68,Resultados_Dic3!$A$3:$A$99980,Produccion_UO!$H68)*$I$62</f>
        <v>0</v>
      </c>
      <c r="AQ68" s="21">
        <f>+SUMIFS(Resultados_Dic3!AL$3:AL$99980,Resultados_Dic3!$F$3:$F$99980,Produccion_UO!$K68,Resultados_Dic3!$D$3:$D$99980,Produccion_UO!$K$62,Resultados_Dic3!$E$3:$E$99980,Produccion_UO!$J68,Resultados_Dic3!$A$3:$A$99980,Produccion_UO!$H68)*$I$62</f>
        <v>0</v>
      </c>
      <c r="AR68" s="21">
        <f>+SUMIFS(Resultados_Dic3!AM$3:AM$99980,Resultados_Dic3!$F$3:$F$99980,Produccion_UO!$K68,Resultados_Dic3!$D$3:$D$99980,Produccion_UO!$K$62,Resultados_Dic3!$E$3:$E$99980,Produccion_UO!$J68,Resultados_Dic3!$A$3:$A$99980,Produccion_UO!$H68)*$I$62</f>
        <v>0</v>
      </c>
    </row>
    <row r="69" spans="1:45" x14ac:dyDescent="0.25">
      <c r="G69" s="15"/>
      <c r="H69" s="17" t="str">
        <f t="shared" si="15"/>
        <v>DIC7</v>
      </c>
      <c r="J69" s="24" t="s">
        <v>123</v>
      </c>
      <c r="K69" s="2" t="s">
        <v>276</v>
      </c>
      <c r="L69" s="22" t="str">
        <f>+$B$7</f>
        <v>VMM - Medium</v>
      </c>
      <c r="M69" s="21">
        <f>+SUMIFS(Resultados_Dic3!H$3:H$99980,Resultados_Dic3!$F$3:$F$99980,Produccion_UO!$K69,Resultados_Dic3!$D$3:$D$99980,Produccion_UO!$K$62,Resultados_Dic3!$E$3:$E$99980,Produccion_UO!$J69,Resultados_Dic3!$A$3:$A$99980,Produccion_UO!$H69)*$I$62</f>
        <v>10.980139097812287</v>
      </c>
      <c r="N69" s="21">
        <f>+SUMIFS(Resultados_Dic3!I$3:I$99980,Resultados_Dic3!$F$3:$F$99980,Produccion_UO!$K69,Resultados_Dic3!$D$3:$D$99980,Produccion_UO!$K$62,Resultados_Dic3!$E$3:$E$99980,Produccion_UO!$J69,Resultados_Dic3!$A$3:$A$99980,Produccion_UO!$H69)*$I$62</f>
        <v>10.213349001195796</v>
      </c>
      <c r="O69" s="21">
        <f>+SUMIFS(Resultados_Dic3!J$3:J$99980,Resultados_Dic3!$F$3:$F$99980,Produccion_UO!$K69,Resultados_Dic3!$D$3:$D$99980,Produccion_UO!$K$62,Resultados_Dic3!$E$3:$E$99980,Produccion_UO!$J69,Resultados_Dic3!$A$3:$A$99980,Produccion_UO!$H69)*$I$62</f>
        <v>9.4048632972061856</v>
      </c>
      <c r="P69" s="21">
        <f>+SUMIFS(Resultados_Dic3!K$3:K$99980,Resultados_Dic3!$F$3:$F$99980,Produccion_UO!$K69,Resultados_Dic3!$D$3:$D$99980,Produccion_UO!$K$62,Resultados_Dic3!$E$3:$E$99980,Produccion_UO!$J69,Resultados_Dic3!$A$3:$A$99980,Produccion_UO!$H69)*$I$62</f>
        <v>8.5963775932165731</v>
      </c>
      <c r="Q69" s="21">
        <f>+SUMIFS(Resultados_Dic3!L$3:L$99980,Resultados_Dic3!$F$3:$F$99980,Produccion_UO!$K69,Resultados_Dic3!$D$3:$D$99980,Produccion_UO!$K$62,Resultados_Dic3!$E$3:$E$99980,Produccion_UO!$J69,Resultados_Dic3!$A$3:$A$99980,Produccion_UO!$H69)*$I$62</f>
        <v>7.7878918892269633</v>
      </c>
      <c r="R69" s="21">
        <f>+SUMIFS(Resultados_Dic3!M$3:M$99980,Resultados_Dic3!$F$3:$F$99980,Produccion_UO!$K69,Resultados_Dic3!$D$3:$D$99980,Produccion_UO!$K$62,Resultados_Dic3!$E$3:$E$99980,Produccion_UO!$J69,Resultados_Dic3!$A$3:$A$99980,Produccion_UO!$H69)*$I$62</f>
        <v>6.9213169939825852</v>
      </c>
      <c r="S69" s="21">
        <f>+SUMIFS(Resultados_Dic3!N$3:N$99980,Resultados_Dic3!$F$3:$F$99980,Produccion_UO!$K69,Resultados_Dic3!$D$3:$D$99980,Produccion_UO!$K$62,Resultados_Dic3!$E$3:$E$99980,Produccion_UO!$J69,Resultados_Dic3!$A$3:$A$99980,Produccion_UO!$H69)*$I$62</f>
        <v>6.0547420987382061</v>
      </c>
      <c r="T69" s="21">
        <f>+SUMIFS(Resultados_Dic3!O$3:O$99980,Resultados_Dic3!$F$3:$F$99980,Produccion_UO!$K69,Resultados_Dic3!$D$3:$D$99980,Produccion_UO!$K$62,Resultados_Dic3!$E$3:$E$99980,Produccion_UO!$J69,Resultados_Dic3!$A$3:$A$99980,Produccion_UO!$H69)*$I$62</f>
        <v>5.4562036423504132</v>
      </c>
      <c r="U69" s="21">
        <f>+SUMIFS(Resultados_Dic3!P$3:P$99980,Resultados_Dic3!$F$3:$F$99980,Produccion_UO!$K69,Resultados_Dic3!$D$3:$D$99980,Produccion_UO!$K$62,Resultados_Dic3!$E$3:$E$99980,Produccion_UO!$J69,Resultados_Dic3!$A$3:$A$99980,Produccion_UO!$H69)*$I$62</f>
        <v>4.518716456985759</v>
      </c>
      <c r="V69" s="21">
        <f>+SUMIFS(Resultados_Dic3!Q$3:Q$99980,Resultados_Dic3!$F$3:$F$99980,Produccion_UO!$K69,Resultados_Dic3!$D$3:$D$99980,Produccion_UO!$K$62,Resultados_Dic3!$E$3:$E$99980,Produccion_UO!$J69,Resultados_Dic3!$A$3:$A$99980,Produccion_UO!$H69)*$I$62</f>
        <v>0</v>
      </c>
      <c r="W69" s="21">
        <f>+SUMIFS(Resultados_Dic3!R$3:R$99980,Resultados_Dic3!$F$3:$F$99980,Produccion_UO!$K69,Resultados_Dic3!$D$3:$D$99980,Produccion_UO!$K$62,Resultados_Dic3!$E$3:$E$99980,Produccion_UO!$J69,Resultados_Dic3!$A$3:$A$99980,Produccion_UO!$H69)*$I$62</f>
        <v>0</v>
      </c>
      <c r="X69" s="21">
        <f>+SUMIFS(Resultados_Dic3!S$3:S$99980,Resultados_Dic3!$F$3:$F$99980,Produccion_UO!$K69,Resultados_Dic3!$D$3:$D$99980,Produccion_UO!$K$62,Resultados_Dic3!$E$3:$E$99980,Produccion_UO!$J69,Resultados_Dic3!$A$3:$A$99980,Produccion_UO!$H69)*$I$62</f>
        <v>0</v>
      </c>
      <c r="Y69" s="21">
        <f>+SUMIFS(Resultados_Dic3!T$3:T$99980,Resultados_Dic3!$F$3:$F$99980,Produccion_UO!$K69,Resultados_Dic3!$D$3:$D$99980,Produccion_UO!$K$62,Resultados_Dic3!$E$3:$E$99980,Produccion_UO!$J69,Resultados_Dic3!$A$3:$A$99980,Produccion_UO!$H69)*$I$62</f>
        <v>0</v>
      </c>
      <c r="Z69" s="21">
        <f>+SUMIFS(Resultados_Dic3!U$3:U$99980,Resultados_Dic3!$F$3:$F$99980,Produccion_UO!$K69,Resultados_Dic3!$D$3:$D$99980,Produccion_UO!$K$62,Resultados_Dic3!$E$3:$E$99980,Produccion_UO!$J69,Resultados_Dic3!$A$3:$A$99980,Produccion_UO!$H69)*$I$62</f>
        <v>0</v>
      </c>
      <c r="AA69" s="21">
        <f>+SUMIFS(Resultados_Dic3!V$3:V$99980,Resultados_Dic3!$F$3:$F$99980,Produccion_UO!$K69,Resultados_Dic3!$D$3:$D$99980,Produccion_UO!$K$62,Resultados_Dic3!$E$3:$E$99980,Produccion_UO!$J69,Resultados_Dic3!$A$3:$A$99980,Produccion_UO!$H69)*$I$62</f>
        <v>0</v>
      </c>
      <c r="AB69" s="21">
        <f>+SUMIFS(Resultados_Dic3!W$3:W$99980,Resultados_Dic3!$F$3:$F$99980,Produccion_UO!$K69,Resultados_Dic3!$D$3:$D$99980,Produccion_UO!$K$62,Resultados_Dic3!$E$3:$E$99980,Produccion_UO!$J69,Resultados_Dic3!$A$3:$A$99980,Produccion_UO!$H69)*$I$62</f>
        <v>0</v>
      </c>
      <c r="AC69" s="21">
        <f>+SUMIFS(Resultados_Dic3!X$3:X$99980,Resultados_Dic3!$F$3:$F$99980,Produccion_UO!$K69,Resultados_Dic3!$D$3:$D$99980,Produccion_UO!$K$62,Resultados_Dic3!$E$3:$E$99980,Produccion_UO!$J69,Resultados_Dic3!$A$3:$A$99980,Produccion_UO!$H69)*$I$62</f>
        <v>0</v>
      </c>
      <c r="AD69" s="21">
        <f>+SUMIFS(Resultados_Dic3!Y$3:Y$99980,Resultados_Dic3!$F$3:$F$99980,Produccion_UO!$K69,Resultados_Dic3!$D$3:$D$99980,Produccion_UO!$K$62,Resultados_Dic3!$E$3:$E$99980,Produccion_UO!$J69,Resultados_Dic3!$A$3:$A$99980,Produccion_UO!$H69)*$I$62</f>
        <v>0</v>
      </c>
      <c r="AE69" s="21">
        <f>+SUMIFS(Resultados_Dic3!Z$3:Z$99980,Resultados_Dic3!$F$3:$F$99980,Produccion_UO!$K69,Resultados_Dic3!$D$3:$D$99980,Produccion_UO!$K$62,Resultados_Dic3!$E$3:$E$99980,Produccion_UO!$J69,Resultados_Dic3!$A$3:$A$99980,Produccion_UO!$H69)*$I$62</f>
        <v>0</v>
      </c>
      <c r="AF69" s="21">
        <f>+SUMIFS(Resultados_Dic3!AA$3:AA$99980,Resultados_Dic3!$F$3:$F$99980,Produccion_UO!$K69,Resultados_Dic3!$D$3:$D$99980,Produccion_UO!$K$62,Resultados_Dic3!$E$3:$E$99980,Produccion_UO!$J69,Resultados_Dic3!$A$3:$A$99980,Produccion_UO!$H69)*$I$62</f>
        <v>0</v>
      </c>
      <c r="AG69" s="21">
        <f>+SUMIFS(Resultados_Dic3!AB$3:AB$99980,Resultados_Dic3!$F$3:$F$99980,Produccion_UO!$K69,Resultados_Dic3!$D$3:$D$99980,Produccion_UO!$K$62,Resultados_Dic3!$E$3:$E$99980,Produccion_UO!$J69,Resultados_Dic3!$A$3:$A$99980,Produccion_UO!$H69)*$I$62</f>
        <v>0</v>
      </c>
      <c r="AH69" s="21">
        <f>+SUMIFS(Resultados_Dic3!AC$3:AC$99980,Resultados_Dic3!$F$3:$F$99980,Produccion_UO!$K69,Resultados_Dic3!$D$3:$D$99980,Produccion_UO!$K$62,Resultados_Dic3!$E$3:$E$99980,Produccion_UO!$J69,Resultados_Dic3!$A$3:$A$99980,Produccion_UO!$H69)*$I$62</f>
        <v>0</v>
      </c>
      <c r="AI69" s="21">
        <f>+SUMIFS(Resultados_Dic3!AD$3:AD$99980,Resultados_Dic3!$F$3:$F$99980,Produccion_UO!$K69,Resultados_Dic3!$D$3:$D$99980,Produccion_UO!$K$62,Resultados_Dic3!$E$3:$E$99980,Produccion_UO!$J69,Resultados_Dic3!$A$3:$A$99980,Produccion_UO!$H69)*$I$62</f>
        <v>0</v>
      </c>
      <c r="AJ69" s="21">
        <f>+SUMIFS(Resultados_Dic3!AE$3:AE$99980,Resultados_Dic3!$F$3:$F$99980,Produccion_UO!$K69,Resultados_Dic3!$D$3:$D$99980,Produccion_UO!$K$62,Resultados_Dic3!$E$3:$E$99980,Produccion_UO!$J69,Resultados_Dic3!$A$3:$A$99980,Produccion_UO!$H69)*$I$62</f>
        <v>0</v>
      </c>
      <c r="AK69" s="21">
        <f>+SUMIFS(Resultados_Dic3!AF$3:AF$99980,Resultados_Dic3!$F$3:$F$99980,Produccion_UO!$K69,Resultados_Dic3!$D$3:$D$99980,Produccion_UO!$K$62,Resultados_Dic3!$E$3:$E$99980,Produccion_UO!$J69,Resultados_Dic3!$A$3:$A$99980,Produccion_UO!$H69)*$I$62</f>
        <v>0</v>
      </c>
      <c r="AL69" s="21">
        <f>+SUMIFS(Resultados_Dic3!AG$3:AG$99980,Resultados_Dic3!$F$3:$F$99980,Produccion_UO!$K69,Resultados_Dic3!$D$3:$D$99980,Produccion_UO!$K$62,Resultados_Dic3!$E$3:$E$99980,Produccion_UO!$J69,Resultados_Dic3!$A$3:$A$99980,Produccion_UO!$H69)*$I$62</f>
        <v>0</v>
      </c>
      <c r="AM69" s="21">
        <f>+SUMIFS(Resultados_Dic3!AH$3:AH$99980,Resultados_Dic3!$F$3:$F$99980,Produccion_UO!$K69,Resultados_Dic3!$D$3:$D$99980,Produccion_UO!$K$62,Resultados_Dic3!$E$3:$E$99980,Produccion_UO!$J69,Resultados_Dic3!$A$3:$A$99980,Produccion_UO!$H69)*$I$62</f>
        <v>0</v>
      </c>
      <c r="AN69" s="21">
        <f>+SUMIFS(Resultados_Dic3!AI$3:AI$99980,Resultados_Dic3!$F$3:$F$99980,Produccion_UO!$K69,Resultados_Dic3!$D$3:$D$99980,Produccion_UO!$K$62,Resultados_Dic3!$E$3:$E$99980,Produccion_UO!$J69,Resultados_Dic3!$A$3:$A$99980,Produccion_UO!$H69)*$I$62</f>
        <v>0</v>
      </c>
      <c r="AO69" s="21">
        <f>+SUMIFS(Resultados_Dic3!AJ$3:AJ$99980,Resultados_Dic3!$F$3:$F$99980,Produccion_UO!$K69,Resultados_Dic3!$D$3:$D$99980,Produccion_UO!$K$62,Resultados_Dic3!$E$3:$E$99980,Produccion_UO!$J69,Resultados_Dic3!$A$3:$A$99980,Produccion_UO!$H69)*$I$62</f>
        <v>0</v>
      </c>
      <c r="AP69" s="21">
        <f>+SUMIFS(Resultados_Dic3!AK$3:AK$99980,Resultados_Dic3!$F$3:$F$99980,Produccion_UO!$K69,Resultados_Dic3!$D$3:$D$99980,Produccion_UO!$K$62,Resultados_Dic3!$E$3:$E$99980,Produccion_UO!$J69,Resultados_Dic3!$A$3:$A$99980,Produccion_UO!$H69)*$I$62</f>
        <v>0</v>
      </c>
      <c r="AQ69" s="21">
        <f>+SUMIFS(Resultados_Dic3!AL$3:AL$99980,Resultados_Dic3!$F$3:$F$99980,Produccion_UO!$K69,Resultados_Dic3!$D$3:$D$99980,Produccion_UO!$K$62,Resultados_Dic3!$E$3:$E$99980,Produccion_UO!$J69,Resultados_Dic3!$A$3:$A$99980,Produccion_UO!$H69)*$I$62</f>
        <v>0</v>
      </c>
      <c r="AR69" s="21">
        <f>+SUMIFS(Resultados_Dic3!AM$3:AM$99980,Resultados_Dic3!$F$3:$F$99980,Produccion_UO!$K69,Resultados_Dic3!$D$3:$D$99980,Produccion_UO!$K$62,Resultados_Dic3!$E$3:$E$99980,Produccion_UO!$J69,Resultados_Dic3!$A$3:$A$99980,Produccion_UO!$H69)*$I$62</f>
        <v>0</v>
      </c>
    </row>
    <row r="70" spans="1:45" x14ac:dyDescent="0.25">
      <c r="G70" s="15"/>
      <c r="H70" s="17" t="str">
        <f t="shared" si="15"/>
        <v>DIC7</v>
      </c>
      <c r="J70" s="24" t="s">
        <v>124</v>
      </c>
      <c r="K70" s="2" t="s">
        <v>277</v>
      </c>
      <c r="L70" s="22" t="str">
        <f>+$B$8</f>
        <v>VSM - Medium</v>
      </c>
      <c r="M70" s="21">
        <f>+SUMIFS(Resultados_Dic3!H$3:H$99980,Resultados_Dic3!$F$3:$F$99980,Produccion_UO!$K70,Resultados_Dic3!$D$3:$D$99980,Produccion_UO!$K$62,Resultados_Dic3!$E$3:$E$99980,Produccion_UO!$J70,Resultados_Dic3!$A$3:$A$99980,Produccion_UO!$H70)*$I$62</f>
        <v>3.3552456450599757</v>
      </c>
      <c r="N70" s="21">
        <f>+SUMIFS(Resultados_Dic3!I$3:I$99980,Resultados_Dic3!$F$3:$F$99980,Produccion_UO!$K70,Resultados_Dic3!$D$3:$D$99980,Produccion_UO!$K$62,Resultados_Dic3!$E$3:$E$99980,Produccion_UO!$J70,Resultados_Dic3!$A$3:$A$99980,Produccion_UO!$H70)*$I$62</f>
        <v>3.1273838990022789</v>
      </c>
      <c r="O70" s="21">
        <f>+SUMIFS(Resultados_Dic3!J$3:J$99980,Resultados_Dic3!$F$3:$F$99980,Produccion_UO!$K70,Resultados_Dic3!$D$3:$D$99980,Produccion_UO!$K$62,Resultados_Dic3!$E$3:$E$99980,Produccion_UO!$J70,Resultados_Dic3!$A$3:$A$99980,Produccion_UO!$H70)*$I$62</f>
        <v>2.9835165735259457</v>
      </c>
      <c r="P70" s="21">
        <f>+SUMIFS(Resultados_Dic3!K$3:K$99980,Resultados_Dic3!$F$3:$F$99980,Produccion_UO!$K70,Resultados_Dic3!$D$3:$D$99980,Produccion_UO!$K$62,Resultados_Dic3!$E$3:$E$99980,Produccion_UO!$J70,Resultados_Dic3!$A$3:$A$99980,Produccion_UO!$H70)*$I$62</f>
        <v>2.8396492480496134</v>
      </c>
      <c r="Q70" s="21">
        <f>+SUMIFS(Resultados_Dic3!L$3:L$99980,Resultados_Dic3!$F$3:$F$99980,Produccion_UO!$K70,Resultados_Dic3!$D$3:$D$99980,Produccion_UO!$K$62,Resultados_Dic3!$E$3:$E$99980,Produccion_UO!$J70,Resultados_Dic3!$A$3:$A$99980,Produccion_UO!$H70)*$I$62</f>
        <v>2.6957819225732997</v>
      </c>
      <c r="R70" s="21">
        <f>+SUMIFS(Resultados_Dic3!M$3:M$99980,Resultados_Dic3!$F$3:$F$99980,Produccion_UO!$K70,Resultados_Dic3!$D$3:$D$99980,Produccion_UO!$K$62,Resultados_Dic3!$E$3:$E$99980,Produccion_UO!$J70,Resultados_Dic3!$A$3:$A$99980,Produccion_UO!$H70)*$I$62</f>
        <v>2.4868628175517453</v>
      </c>
      <c r="S70" s="21">
        <f>+SUMIFS(Resultados_Dic3!N$3:N$99980,Resultados_Dic3!$F$3:$F$99980,Produccion_UO!$K70,Resultados_Dic3!$D$3:$D$99980,Produccion_UO!$K$62,Resultados_Dic3!$E$3:$E$99980,Produccion_UO!$J70,Resultados_Dic3!$A$3:$A$99980,Produccion_UO!$H70)*$I$62</f>
        <v>2.2779437125301913</v>
      </c>
      <c r="T70" s="21">
        <f>+SUMIFS(Resultados_Dic3!O$3:O$99980,Resultados_Dic3!$F$3:$F$99980,Produccion_UO!$K70,Resultados_Dic3!$D$3:$D$99980,Produccion_UO!$K$62,Resultados_Dic3!$E$3:$E$99980,Produccion_UO!$J70,Resultados_Dic3!$A$3:$A$99980,Produccion_UO!$H70)*$I$62</f>
        <v>2.1039660890487943</v>
      </c>
      <c r="U70" s="21">
        <f>+SUMIFS(Resultados_Dic3!P$3:P$99980,Resultados_Dic3!$F$3:$F$99980,Produccion_UO!$K70,Resultados_Dic3!$D$3:$D$99980,Produccion_UO!$K$62,Resultados_Dic3!$E$3:$E$99980,Produccion_UO!$J70,Resultados_Dic3!$A$3:$A$99980,Produccion_UO!$H70)*$I$62</f>
        <v>1.9299884655673973</v>
      </c>
      <c r="V70" s="21">
        <f>+SUMIFS(Resultados_Dic3!Q$3:Q$99980,Resultados_Dic3!$F$3:$F$99980,Produccion_UO!$K70,Resultados_Dic3!$D$3:$D$99980,Produccion_UO!$K$62,Resultados_Dic3!$E$3:$E$99980,Produccion_UO!$J70,Resultados_Dic3!$A$3:$A$99980,Produccion_UO!$H70)*$I$62</f>
        <v>1.7640731387954889</v>
      </c>
      <c r="W70" s="21">
        <f>+SUMIFS(Resultados_Dic3!R$3:R$99980,Resultados_Dic3!$F$3:$F$99980,Produccion_UO!$K70,Resultados_Dic3!$D$3:$D$99980,Produccion_UO!$K$62,Resultados_Dic3!$E$3:$E$99980,Produccion_UO!$J70,Resultados_Dic3!$A$3:$A$99980,Produccion_UO!$H70)*$I$62</f>
        <v>1.5981578120235833</v>
      </c>
      <c r="X70" s="21">
        <f>+SUMIFS(Resultados_Dic3!S$3:S$99980,Resultados_Dic3!$F$3:$F$99980,Produccion_UO!$K70,Resultados_Dic3!$D$3:$D$99980,Produccion_UO!$K$62,Resultados_Dic3!$E$3:$E$99980,Produccion_UO!$J70,Resultados_Dic3!$A$3:$A$99980,Produccion_UO!$H70)*$I$62</f>
        <v>1.4322424852516775</v>
      </c>
      <c r="Y70" s="21">
        <f>+SUMIFS(Resultados_Dic3!T$3:T$99980,Resultados_Dic3!$F$3:$F$99980,Produccion_UO!$K70,Resultados_Dic3!$D$3:$D$99980,Produccion_UO!$K$62,Resultados_Dic3!$E$3:$E$99980,Produccion_UO!$J70,Resultados_Dic3!$A$3:$A$99980,Produccion_UO!$H70)*$I$62</f>
        <v>1.3463761041756408</v>
      </c>
      <c r="Z70" s="21">
        <f>+SUMIFS(Resultados_Dic3!U$3:U$99980,Resultados_Dic3!$F$3:$F$99980,Produccion_UO!$K70,Resultados_Dic3!$D$3:$D$99980,Produccion_UO!$K$62,Resultados_Dic3!$E$3:$E$99980,Produccion_UO!$J70,Resultados_Dic3!$A$3:$A$99980,Produccion_UO!$H70)*$I$62</f>
        <v>1.2605097230996039</v>
      </c>
      <c r="AA70" s="21">
        <f>+SUMIFS(Resultados_Dic3!V$3:V$99980,Resultados_Dic3!$F$3:$F$99980,Produccion_UO!$K70,Resultados_Dic3!$D$3:$D$99980,Produccion_UO!$K$62,Resultados_Dic3!$E$3:$E$99980,Produccion_UO!$J70,Resultados_Dic3!$A$3:$A$99980,Produccion_UO!$H70)*$I$62</f>
        <v>0.37428107768631763</v>
      </c>
      <c r="AB70" s="21">
        <f>+SUMIFS(Resultados_Dic3!W$3:W$99980,Resultados_Dic3!$F$3:$F$99980,Produccion_UO!$K70,Resultados_Dic3!$D$3:$D$99980,Produccion_UO!$K$62,Resultados_Dic3!$E$3:$E$99980,Produccion_UO!$J70,Resultados_Dic3!$A$3:$A$99980,Produccion_UO!$H70)*$I$62</f>
        <v>0</v>
      </c>
      <c r="AC70" s="21">
        <f>+SUMIFS(Resultados_Dic3!X$3:X$99980,Resultados_Dic3!$F$3:$F$99980,Produccion_UO!$K70,Resultados_Dic3!$D$3:$D$99980,Produccion_UO!$K$62,Resultados_Dic3!$E$3:$E$99980,Produccion_UO!$J70,Resultados_Dic3!$A$3:$A$99980,Produccion_UO!$H70)*$I$62</f>
        <v>0</v>
      </c>
      <c r="AD70" s="21">
        <f>+SUMIFS(Resultados_Dic3!Y$3:Y$99980,Resultados_Dic3!$F$3:$F$99980,Produccion_UO!$K70,Resultados_Dic3!$D$3:$D$99980,Produccion_UO!$K$62,Resultados_Dic3!$E$3:$E$99980,Produccion_UO!$J70,Resultados_Dic3!$A$3:$A$99980,Produccion_UO!$H70)*$I$62</f>
        <v>0</v>
      </c>
      <c r="AE70" s="21">
        <f>+SUMIFS(Resultados_Dic3!Z$3:Z$99980,Resultados_Dic3!$F$3:$F$99980,Produccion_UO!$K70,Resultados_Dic3!$D$3:$D$99980,Produccion_UO!$K$62,Resultados_Dic3!$E$3:$E$99980,Produccion_UO!$J70,Resultados_Dic3!$A$3:$A$99980,Produccion_UO!$H70)*$I$62</f>
        <v>0</v>
      </c>
      <c r="AF70" s="21">
        <f>+SUMIFS(Resultados_Dic3!AA$3:AA$99980,Resultados_Dic3!$F$3:$F$99980,Produccion_UO!$K70,Resultados_Dic3!$D$3:$D$99980,Produccion_UO!$K$62,Resultados_Dic3!$E$3:$E$99980,Produccion_UO!$J70,Resultados_Dic3!$A$3:$A$99980,Produccion_UO!$H70)*$I$62</f>
        <v>0</v>
      </c>
      <c r="AG70" s="21">
        <f>+SUMIFS(Resultados_Dic3!AB$3:AB$99980,Resultados_Dic3!$F$3:$F$99980,Produccion_UO!$K70,Resultados_Dic3!$D$3:$D$99980,Produccion_UO!$K$62,Resultados_Dic3!$E$3:$E$99980,Produccion_UO!$J70,Resultados_Dic3!$A$3:$A$99980,Produccion_UO!$H70)*$I$62</f>
        <v>0</v>
      </c>
      <c r="AH70" s="21">
        <f>+SUMIFS(Resultados_Dic3!AC$3:AC$99980,Resultados_Dic3!$F$3:$F$99980,Produccion_UO!$K70,Resultados_Dic3!$D$3:$D$99980,Produccion_UO!$K$62,Resultados_Dic3!$E$3:$E$99980,Produccion_UO!$J70,Resultados_Dic3!$A$3:$A$99980,Produccion_UO!$H70)*$I$62</f>
        <v>0</v>
      </c>
      <c r="AI70" s="21">
        <f>+SUMIFS(Resultados_Dic3!AD$3:AD$99980,Resultados_Dic3!$F$3:$F$99980,Produccion_UO!$K70,Resultados_Dic3!$D$3:$D$99980,Produccion_UO!$K$62,Resultados_Dic3!$E$3:$E$99980,Produccion_UO!$J70,Resultados_Dic3!$A$3:$A$99980,Produccion_UO!$H70)*$I$62</f>
        <v>0</v>
      </c>
      <c r="AJ70" s="21">
        <f>+SUMIFS(Resultados_Dic3!AE$3:AE$99980,Resultados_Dic3!$F$3:$F$99980,Produccion_UO!$K70,Resultados_Dic3!$D$3:$D$99980,Produccion_UO!$K$62,Resultados_Dic3!$E$3:$E$99980,Produccion_UO!$J70,Resultados_Dic3!$A$3:$A$99980,Produccion_UO!$H70)*$I$62</f>
        <v>0</v>
      </c>
      <c r="AK70" s="21">
        <f>+SUMIFS(Resultados_Dic3!AF$3:AF$99980,Resultados_Dic3!$F$3:$F$99980,Produccion_UO!$K70,Resultados_Dic3!$D$3:$D$99980,Produccion_UO!$K$62,Resultados_Dic3!$E$3:$E$99980,Produccion_UO!$J70,Resultados_Dic3!$A$3:$A$99980,Produccion_UO!$H70)*$I$62</f>
        <v>0</v>
      </c>
      <c r="AL70" s="21">
        <f>+SUMIFS(Resultados_Dic3!AG$3:AG$99980,Resultados_Dic3!$F$3:$F$99980,Produccion_UO!$K70,Resultados_Dic3!$D$3:$D$99980,Produccion_UO!$K$62,Resultados_Dic3!$E$3:$E$99980,Produccion_UO!$J70,Resultados_Dic3!$A$3:$A$99980,Produccion_UO!$H70)*$I$62</f>
        <v>0</v>
      </c>
      <c r="AM70" s="21">
        <f>+SUMIFS(Resultados_Dic3!AH$3:AH$99980,Resultados_Dic3!$F$3:$F$99980,Produccion_UO!$K70,Resultados_Dic3!$D$3:$D$99980,Produccion_UO!$K$62,Resultados_Dic3!$E$3:$E$99980,Produccion_UO!$J70,Resultados_Dic3!$A$3:$A$99980,Produccion_UO!$H70)*$I$62</f>
        <v>0</v>
      </c>
      <c r="AN70" s="21">
        <f>+SUMIFS(Resultados_Dic3!AI$3:AI$99980,Resultados_Dic3!$F$3:$F$99980,Produccion_UO!$K70,Resultados_Dic3!$D$3:$D$99980,Produccion_UO!$K$62,Resultados_Dic3!$E$3:$E$99980,Produccion_UO!$J70,Resultados_Dic3!$A$3:$A$99980,Produccion_UO!$H70)*$I$62</f>
        <v>0</v>
      </c>
      <c r="AO70" s="21">
        <f>+SUMIFS(Resultados_Dic3!AJ$3:AJ$99980,Resultados_Dic3!$F$3:$F$99980,Produccion_UO!$K70,Resultados_Dic3!$D$3:$D$99980,Produccion_UO!$K$62,Resultados_Dic3!$E$3:$E$99980,Produccion_UO!$J70,Resultados_Dic3!$A$3:$A$99980,Produccion_UO!$H70)*$I$62</f>
        <v>0</v>
      </c>
      <c r="AP70" s="21">
        <f>+SUMIFS(Resultados_Dic3!AK$3:AK$99980,Resultados_Dic3!$F$3:$F$99980,Produccion_UO!$K70,Resultados_Dic3!$D$3:$D$99980,Produccion_UO!$K$62,Resultados_Dic3!$E$3:$E$99980,Produccion_UO!$J70,Resultados_Dic3!$A$3:$A$99980,Produccion_UO!$H70)*$I$62</f>
        <v>0</v>
      </c>
      <c r="AQ70" s="21">
        <f>+SUMIFS(Resultados_Dic3!AL$3:AL$99980,Resultados_Dic3!$F$3:$F$99980,Produccion_UO!$K70,Resultados_Dic3!$D$3:$D$99980,Produccion_UO!$K$62,Resultados_Dic3!$E$3:$E$99980,Produccion_UO!$J70,Resultados_Dic3!$A$3:$A$99980,Produccion_UO!$H70)*$I$62</f>
        <v>0</v>
      </c>
      <c r="AR70" s="21">
        <f>+SUMIFS(Resultados_Dic3!AM$3:AM$99980,Resultados_Dic3!$F$3:$F$99980,Produccion_UO!$K70,Resultados_Dic3!$D$3:$D$99980,Produccion_UO!$K$62,Resultados_Dic3!$E$3:$E$99980,Produccion_UO!$J70,Resultados_Dic3!$A$3:$A$99980,Produccion_UO!$H70)*$I$62</f>
        <v>0</v>
      </c>
    </row>
    <row r="71" spans="1:45" x14ac:dyDescent="0.25">
      <c r="G71" s="15"/>
      <c r="H71" s="17" t="str">
        <f t="shared" si="15"/>
        <v>DIC7</v>
      </c>
      <c r="J71" s="24" t="s">
        <v>125</v>
      </c>
      <c r="K71" s="2" t="s">
        <v>278</v>
      </c>
      <c r="L71" s="22" t="str">
        <f>+$B$9</f>
        <v>VIM - GAS</v>
      </c>
      <c r="M71" s="21">
        <f>+SUMIFS(Resultados_Dic3!H$3:H$99980,Resultados_Dic3!$F$3:$F$99980,Produccion_UO!$K71,Resultados_Dic3!$D$3:$D$99980,Produccion_UO!$K$62,Resultados_Dic3!$E$3:$E$99980,Produccion_UO!$J71,Resultados_Dic3!$A$3:$A$99980,Produccion_UO!$H71)*$I$62</f>
        <v>37.24291364470853</v>
      </c>
      <c r="N71" s="21">
        <f>+SUMIFS(Resultados_Dic3!I$3:I$99980,Resultados_Dic3!$F$3:$F$99980,Produccion_UO!$K71,Resultados_Dic3!$D$3:$D$99980,Produccion_UO!$K$62,Resultados_Dic3!$E$3:$E$99980,Produccion_UO!$J71,Resultados_Dic3!$A$3:$A$99980,Produccion_UO!$H71)*$I$62</f>
        <v>36.566232461933268</v>
      </c>
      <c r="O71" s="21">
        <f>+SUMIFS(Resultados_Dic3!J$3:J$99980,Resultados_Dic3!$F$3:$F$99980,Produccion_UO!$K71,Resultados_Dic3!$D$3:$D$99980,Produccion_UO!$K$62,Resultados_Dic3!$E$3:$E$99980,Produccion_UO!$J71,Resultados_Dic3!$A$3:$A$99980,Produccion_UO!$H71)*$I$62</f>
        <v>36.589027372265562</v>
      </c>
      <c r="P71" s="21">
        <f>+SUMIFS(Resultados_Dic3!K$3:K$99980,Resultados_Dic3!$F$3:$F$99980,Produccion_UO!$K71,Resultados_Dic3!$D$3:$D$99980,Produccion_UO!$K$62,Resultados_Dic3!$E$3:$E$99980,Produccion_UO!$J71,Resultados_Dic3!$A$3:$A$99980,Produccion_UO!$H71)*$I$62</f>
        <v>36.611822282597856</v>
      </c>
      <c r="Q71" s="21">
        <f>+SUMIFS(Resultados_Dic3!L$3:L$99980,Resultados_Dic3!$F$3:$F$99980,Produccion_UO!$K71,Resultados_Dic3!$D$3:$D$99980,Produccion_UO!$K$62,Resultados_Dic3!$E$3:$E$99980,Produccion_UO!$J71,Resultados_Dic3!$A$3:$A$99980,Produccion_UO!$H71)*$I$62</f>
        <v>36.634617192930151</v>
      </c>
      <c r="R71" s="21">
        <f>+SUMIFS(Resultados_Dic3!M$3:M$99980,Resultados_Dic3!$F$3:$F$99980,Produccion_UO!$K71,Resultados_Dic3!$D$3:$D$99980,Produccion_UO!$K$62,Resultados_Dic3!$E$3:$E$99980,Produccion_UO!$J71,Resultados_Dic3!$A$3:$A$99980,Produccion_UO!$H71)*$I$62</f>
        <v>33.846549937965008</v>
      </c>
      <c r="S71" s="21">
        <f>+SUMIFS(Resultados_Dic3!N$3:N$99980,Resultados_Dic3!$F$3:$F$99980,Produccion_UO!$K71,Resultados_Dic3!$D$3:$D$99980,Produccion_UO!$K$62,Resultados_Dic3!$E$3:$E$99980,Produccion_UO!$J71,Resultados_Dic3!$A$3:$A$99980,Produccion_UO!$H71)*$I$62</f>
        <v>31.058482682999593</v>
      </c>
      <c r="T71" s="21">
        <f>+SUMIFS(Resultados_Dic3!O$3:O$99980,Resultados_Dic3!$F$3:$F$99980,Produccion_UO!$K71,Resultados_Dic3!$D$3:$D$99980,Produccion_UO!$K$62,Resultados_Dic3!$E$3:$E$99980,Produccion_UO!$J71,Resultados_Dic3!$A$3:$A$99980,Produccion_UO!$H71)*$I$62</f>
        <v>28.76423289636783</v>
      </c>
      <c r="U71" s="21">
        <f>+SUMIFS(Resultados_Dic3!P$3:P$99980,Resultados_Dic3!$F$3:$F$99980,Produccion_UO!$K71,Resultados_Dic3!$D$3:$D$99980,Produccion_UO!$K$62,Resultados_Dic3!$E$3:$E$99980,Produccion_UO!$J71,Resultados_Dic3!$A$3:$A$99980,Produccion_UO!$H71)*$I$62</f>
        <v>26.469983109736091</v>
      </c>
      <c r="V71" s="21">
        <f>+SUMIFS(Resultados_Dic3!Q$3:Q$99980,Resultados_Dic3!$F$3:$F$99980,Produccion_UO!$K71,Resultados_Dic3!$D$3:$D$99980,Produccion_UO!$K$62,Resultados_Dic3!$E$3:$E$99980,Produccion_UO!$J71,Resultados_Dic3!$A$3:$A$99980,Produccion_UO!$H71)*$I$62</f>
        <v>24.56829691543857</v>
      </c>
      <c r="W71" s="21">
        <f>+SUMIFS(Resultados_Dic3!R$3:R$99980,Resultados_Dic3!$F$3:$F$99980,Produccion_UO!$K71,Resultados_Dic3!$D$3:$D$99980,Produccion_UO!$K$62,Resultados_Dic3!$E$3:$E$99980,Produccion_UO!$J71,Resultados_Dic3!$A$3:$A$99980,Produccion_UO!$H71)*$I$62</f>
        <v>22.666610721141026</v>
      </c>
      <c r="X71" s="21">
        <f>+SUMIFS(Resultados_Dic3!S$3:S$99980,Resultados_Dic3!$F$3:$F$99980,Produccion_UO!$K71,Resultados_Dic3!$D$3:$D$99980,Produccion_UO!$K$62,Resultados_Dic3!$E$3:$E$99980,Produccion_UO!$J71,Resultados_Dic3!$A$3:$A$99980,Produccion_UO!$H71)*$I$62</f>
        <v>20.764924526843512</v>
      </c>
      <c r="Y71" s="21">
        <f>+SUMIFS(Resultados_Dic3!T$3:T$99980,Resultados_Dic3!$F$3:$F$99980,Produccion_UO!$K71,Resultados_Dic3!$D$3:$D$99980,Produccion_UO!$K$62,Resultados_Dic3!$E$3:$E$99980,Produccion_UO!$J71,Resultados_Dic3!$A$3:$A$99980,Produccion_UO!$H71)*$I$62</f>
        <v>19.430845812614077</v>
      </c>
      <c r="Z71" s="21">
        <f>+SUMIFS(Resultados_Dic3!U$3:U$99980,Resultados_Dic3!$F$3:$F$99980,Produccion_UO!$K71,Resultados_Dic3!$D$3:$D$99980,Produccion_UO!$K$62,Resultados_Dic3!$E$3:$E$99980,Produccion_UO!$J71,Resultados_Dic3!$A$3:$A$99980,Produccion_UO!$H71)*$I$62</f>
        <v>18.096767098384674</v>
      </c>
      <c r="AA71" s="21">
        <f>+SUMIFS(Resultados_Dic3!V$3:V$99980,Resultados_Dic3!$F$3:$F$99980,Produccion_UO!$K71,Resultados_Dic3!$D$3:$D$99980,Produccion_UO!$K$62,Resultados_Dic3!$E$3:$E$99980,Produccion_UO!$J71,Resultados_Dic3!$A$3:$A$99980,Produccion_UO!$H71)*$I$62</f>
        <v>8.7734024020805652</v>
      </c>
      <c r="AB71" s="21">
        <f>+SUMIFS(Resultados_Dic3!W$3:W$99980,Resultados_Dic3!$F$3:$F$99980,Produccion_UO!$K71,Resultados_Dic3!$D$3:$D$99980,Produccion_UO!$K$62,Resultados_Dic3!$E$3:$E$99980,Produccion_UO!$J71,Resultados_Dic3!$A$3:$A$99980,Produccion_UO!$H71)*$I$62</f>
        <v>0</v>
      </c>
      <c r="AC71" s="21">
        <f>+SUMIFS(Resultados_Dic3!X$3:X$99980,Resultados_Dic3!$F$3:$F$99980,Produccion_UO!$K71,Resultados_Dic3!$D$3:$D$99980,Produccion_UO!$K$62,Resultados_Dic3!$E$3:$E$99980,Produccion_UO!$J71,Resultados_Dic3!$A$3:$A$99980,Produccion_UO!$H71)*$I$62</f>
        <v>0</v>
      </c>
      <c r="AD71" s="21">
        <f>+SUMIFS(Resultados_Dic3!Y$3:Y$99980,Resultados_Dic3!$F$3:$F$99980,Produccion_UO!$K71,Resultados_Dic3!$D$3:$D$99980,Produccion_UO!$K$62,Resultados_Dic3!$E$3:$E$99980,Produccion_UO!$J71,Resultados_Dic3!$A$3:$A$99980,Produccion_UO!$H71)*$I$62</f>
        <v>0</v>
      </c>
      <c r="AE71" s="21">
        <f>+SUMIFS(Resultados_Dic3!Z$3:Z$99980,Resultados_Dic3!$F$3:$F$99980,Produccion_UO!$K71,Resultados_Dic3!$D$3:$D$99980,Produccion_UO!$K$62,Resultados_Dic3!$E$3:$E$99980,Produccion_UO!$J71,Resultados_Dic3!$A$3:$A$99980,Produccion_UO!$H71)*$I$62</f>
        <v>0</v>
      </c>
      <c r="AF71" s="21">
        <f>+SUMIFS(Resultados_Dic3!AA$3:AA$99980,Resultados_Dic3!$F$3:$F$99980,Produccion_UO!$K71,Resultados_Dic3!$D$3:$D$99980,Produccion_UO!$K$62,Resultados_Dic3!$E$3:$E$99980,Produccion_UO!$J71,Resultados_Dic3!$A$3:$A$99980,Produccion_UO!$H71)*$I$62</f>
        <v>0</v>
      </c>
      <c r="AG71" s="21">
        <f>+SUMIFS(Resultados_Dic3!AB$3:AB$99980,Resultados_Dic3!$F$3:$F$99980,Produccion_UO!$K71,Resultados_Dic3!$D$3:$D$99980,Produccion_UO!$K$62,Resultados_Dic3!$E$3:$E$99980,Produccion_UO!$J71,Resultados_Dic3!$A$3:$A$99980,Produccion_UO!$H71)*$I$62</f>
        <v>0</v>
      </c>
      <c r="AH71" s="21">
        <f>+SUMIFS(Resultados_Dic3!AC$3:AC$99980,Resultados_Dic3!$F$3:$F$99980,Produccion_UO!$K71,Resultados_Dic3!$D$3:$D$99980,Produccion_UO!$K$62,Resultados_Dic3!$E$3:$E$99980,Produccion_UO!$J71,Resultados_Dic3!$A$3:$A$99980,Produccion_UO!$H71)*$I$62</f>
        <v>0</v>
      </c>
      <c r="AI71" s="21">
        <f>+SUMIFS(Resultados_Dic3!AD$3:AD$99980,Resultados_Dic3!$F$3:$F$99980,Produccion_UO!$K71,Resultados_Dic3!$D$3:$D$99980,Produccion_UO!$K$62,Resultados_Dic3!$E$3:$E$99980,Produccion_UO!$J71,Resultados_Dic3!$A$3:$A$99980,Produccion_UO!$H71)*$I$62</f>
        <v>0</v>
      </c>
      <c r="AJ71" s="21">
        <f>+SUMIFS(Resultados_Dic3!AE$3:AE$99980,Resultados_Dic3!$F$3:$F$99980,Produccion_UO!$K71,Resultados_Dic3!$D$3:$D$99980,Produccion_UO!$K$62,Resultados_Dic3!$E$3:$E$99980,Produccion_UO!$J71,Resultados_Dic3!$A$3:$A$99980,Produccion_UO!$H71)*$I$62</f>
        <v>0</v>
      </c>
      <c r="AK71" s="21">
        <f>+SUMIFS(Resultados_Dic3!AF$3:AF$99980,Resultados_Dic3!$F$3:$F$99980,Produccion_UO!$K71,Resultados_Dic3!$D$3:$D$99980,Produccion_UO!$K$62,Resultados_Dic3!$E$3:$E$99980,Produccion_UO!$J71,Resultados_Dic3!$A$3:$A$99980,Produccion_UO!$H71)*$I$62</f>
        <v>0</v>
      </c>
      <c r="AL71" s="21">
        <f>+SUMIFS(Resultados_Dic3!AG$3:AG$99980,Resultados_Dic3!$F$3:$F$99980,Produccion_UO!$K71,Resultados_Dic3!$D$3:$D$99980,Produccion_UO!$K$62,Resultados_Dic3!$E$3:$E$99980,Produccion_UO!$J71,Resultados_Dic3!$A$3:$A$99980,Produccion_UO!$H71)*$I$62</f>
        <v>0</v>
      </c>
      <c r="AM71" s="21">
        <f>+SUMIFS(Resultados_Dic3!AH$3:AH$99980,Resultados_Dic3!$F$3:$F$99980,Produccion_UO!$K71,Resultados_Dic3!$D$3:$D$99980,Produccion_UO!$K$62,Resultados_Dic3!$E$3:$E$99980,Produccion_UO!$J71,Resultados_Dic3!$A$3:$A$99980,Produccion_UO!$H71)*$I$62</f>
        <v>0</v>
      </c>
      <c r="AN71" s="21">
        <f>+SUMIFS(Resultados_Dic3!AI$3:AI$99980,Resultados_Dic3!$F$3:$F$99980,Produccion_UO!$K71,Resultados_Dic3!$D$3:$D$99980,Produccion_UO!$K$62,Resultados_Dic3!$E$3:$E$99980,Produccion_UO!$J71,Resultados_Dic3!$A$3:$A$99980,Produccion_UO!$H71)*$I$62</f>
        <v>0</v>
      </c>
      <c r="AO71" s="21">
        <f>+SUMIFS(Resultados_Dic3!AJ$3:AJ$99980,Resultados_Dic3!$F$3:$F$99980,Produccion_UO!$K71,Resultados_Dic3!$D$3:$D$99980,Produccion_UO!$K$62,Resultados_Dic3!$E$3:$E$99980,Produccion_UO!$J71,Resultados_Dic3!$A$3:$A$99980,Produccion_UO!$H71)*$I$62</f>
        <v>0</v>
      </c>
      <c r="AP71" s="21">
        <f>+SUMIFS(Resultados_Dic3!AK$3:AK$99980,Resultados_Dic3!$F$3:$F$99980,Produccion_UO!$K71,Resultados_Dic3!$D$3:$D$99980,Produccion_UO!$K$62,Resultados_Dic3!$E$3:$E$99980,Produccion_UO!$J71,Resultados_Dic3!$A$3:$A$99980,Produccion_UO!$H71)*$I$62</f>
        <v>0</v>
      </c>
      <c r="AQ71" s="21">
        <f>+SUMIFS(Resultados_Dic3!AL$3:AL$99980,Resultados_Dic3!$F$3:$F$99980,Produccion_UO!$K71,Resultados_Dic3!$D$3:$D$99980,Produccion_UO!$K$62,Resultados_Dic3!$E$3:$E$99980,Produccion_UO!$J71,Resultados_Dic3!$A$3:$A$99980,Produccion_UO!$H71)*$I$62</f>
        <v>0</v>
      </c>
      <c r="AR71" s="21">
        <f>+SUMIFS(Resultados_Dic3!AM$3:AM$99980,Resultados_Dic3!$F$3:$F$99980,Produccion_UO!$K71,Resultados_Dic3!$D$3:$D$99980,Produccion_UO!$K$62,Resultados_Dic3!$E$3:$E$99980,Produccion_UO!$J71,Resultados_Dic3!$A$3:$A$99980,Produccion_UO!$H71)*$I$62</f>
        <v>0</v>
      </c>
    </row>
    <row r="72" spans="1:45" s="73" customFormat="1" x14ac:dyDescent="0.25">
      <c r="A72" s="129"/>
      <c r="B72" s="129"/>
      <c r="C72" s="129"/>
      <c r="D72" s="129"/>
      <c r="E72" s="129"/>
      <c r="F72" s="130"/>
      <c r="H72" s="74"/>
      <c r="I72" s="74"/>
      <c r="L72" s="22"/>
      <c r="M72" s="75">
        <f>+SUM(M65:M71)</f>
        <v>847.66775129539076</v>
      </c>
      <c r="N72" s="75">
        <f t="shared" ref="N72" si="16">+SUM(N65:N71)</f>
        <v>871.10812126350413</v>
      </c>
      <c r="O72" s="75">
        <f t="shared" ref="O72:AR72" si="17">+SUM(O65:O71)</f>
        <v>767.27900007653125</v>
      </c>
      <c r="P72" s="75">
        <f t="shared" si="17"/>
        <v>782.41262753086937</v>
      </c>
      <c r="Q72" s="75">
        <f t="shared" si="17"/>
        <v>660.94179532545422</v>
      </c>
      <c r="R72" s="75">
        <f t="shared" si="17"/>
        <v>373.02272238798264</v>
      </c>
      <c r="S72" s="75">
        <f t="shared" si="17"/>
        <v>369.02684981800695</v>
      </c>
      <c r="T72" s="75">
        <f t="shared" si="17"/>
        <v>365.85516228367601</v>
      </c>
      <c r="U72" s="75">
        <f t="shared" si="17"/>
        <v>71.457677125463746</v>
      </c>
      <c r="V72" s="75">
        <f t="shared" si="17"/>
        <v>62.488270731417657</v>
      </c>
      <c r="W72" s="75">
        <f t="shared" si="17"/>
        <v>43.215466110582199</v>
      </c>
      <c r="X72" s="75">
        <f t="shared" si="17"/>
        <v>22.894834498176198</v>
      </c>
      <c r="Y72" s="75">
        <f t="shared" si="17"/>
        <v>21.474889402870726</v>
      </c>
      <c r="Z72" s="75">
        <f t="shared" si="17"/>
        <v>19.851305971087527</v>
      </c>
      <c r="AA72" s="75">
        <f t="shared" si="17"/>
        <v>9.1476834797668829</v>
      </c>
      <c r="AB72" s="75">
        <f t="shared" si="17"/>
        <v>0</v>
      </c>
      <c r="AC72" s="75">
        <f t="shared" si="17"/>
        <v>0</v>
      </c>
      <c r="AD72" s="75">
        <f t="shared" si="17"/>
        <v>0</v>
      </c>
      <c r="AE72" s="75">
        <f t="shared" si="17"/>
        <v>0</v>
      </c>
      <c r="AF72" s="75">
        <f t="shared" si="17"/>
        <v>0</v>
      </c>
      <c r="AG72" s="75">
        <f t="shared" si="17"/>
        <v>0</v>
      </c>
      <c r="AH72" s="75">
        <f t="shared" si="17"/>
        <v>0</v>
      </c>
      <c r="AI72" s="75">
        <f t="shared" si="17"/>
        <v>0</v>
      </c>
      <c r="AJ72" s="75">
        <f t="shared" si="17"/>
        <v>0</v>
      </c>
      <c r="AK72" s="75">
        <f t="shared" si="17"/>
        <v>0</v>
      </c>
      <c r="AL72" s="75">
        <f t="shared" si="17"/>
        <v>0</v>
      </c>
      <c r="AM72" s="75">
        <f t="shared" si="17"/>
        <v>0</v>
      </c>
      <c r="AN72" s="75">
        <f t="shared" si="17"/>
        <v>0</v>
      </c>
      <c r="AO72" s="75">
        <f t="shared" si="17"/>
        <v>0</v>
      </c>
      <c r="AP72" s="75">
        <f t="shared" si="17"/>
        <v>0</v>
      </c>
      <c r="AQ72" s="75">
        <f t="shared" si="17"/>
        <v>0</v>
      </c>
      <c r="AR72" s="75">
        <f t="shared" si="17"/>
        <v>0</v>
      </c>
    </row>
    <row r="73" spans="1:45" x14ac:dyDescent="0.25">
      <c r="G73" s="15"/>
      <c r="H73" s="42"/>
      <c r="I73" s="42"/>
      <c r="J73" s="15"/>
      <c r="K73" s="21"/>
      <c r="M73" s="21"/>
      <c r="N73" s="21"/>
      <c r="O73" s="21"/>
      <c r="P73" s="21"/>
      <c r="Q73" s="21"/>
      <c r="R73" s="21"/>
    </row>
    <row r="74" spans="1:45" ht="18.75" x14ac:dyDescent="0.3">
      <c r="G74" s="15"/>
      <c r="H74"/>
      <c r="I74" s="17" t="str">
        <f>+IF(OR(J75="OIL",J75="OIL-eq"),$I$5,IF(J75="GAS",$I$4,IF(J75="GSL",$I$8,IF(J75="DSL",$I$9,IF(J75="KER",$I$10,IF(J75="LPG",$I$11,IF(J75="HFO",$I$12,IF(J75="AVG",$I$13,IF(J75="RFG",$I$14,IF(J75="ELC",$I$15,$I$16))))))))))</f>
        <v>Kb/d</v>
      </c>
      <c r="K74" s="34" t="s">
        <v>407</v>
      </c>
    </row>
    <row r="75" spans="1:45" x14ac:dyDescent="0.25">
      <c r="G75" s="15"/>
      <c r="H75" s="12"/>
      <c r="I75" s="115">
        <f>+IF(OR(J75="OIL",J75="OIL-eq"),$H$5,IF(J75="GAS",$H$4,IF(J75="GSL",$H$8,IF(J75="DSL",$H$9,IF(J75="KER",$H$10,IF(J75="LPG",$H$11,IF(J75="HFO",$H$12,IF(J75="AVG",$H$13,IF(J75="RFG",$H$14,IF(J75="ELC",$H$15,$H$16))))))))))</f>
        <v>0.44987291090267001</v>
      </c>
      <c r="J75" s="67" t="s">
        <v>435</v>
      </c>
      <c r="K75" s="2" t="s">
        <v>389</v>
      </c>
    </row>
    <row r="76" spans="1:45" x14ac:dyDescent="0.25">
      <c r="G76" s="15"/>
      <c r="H76" s="43"/>
      <c r="I76" s="43"/>
      <c r="J76" s="15"/>
      <c r="K76" s="16"/>
    </row>
    <row r="77" spans="1:45" x14ac:dyDescent="0.25">
      <c r="G77" s="15"/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  <c r="AS77" s="21"/>
    </row>
    <row r="78" spans="1:45" x14ac:dyDescent="0.25">
      <c r="G78" s="15"/>
      <c r="H78" s="17" t="str">
        <f t="shared" ref="H78:H84" si="18">+$B$1</f>
        <v>DIC7</v>
      </c>
      <c r="J78" s="24" t="s">
        <v>390</v>
      </c>
      <c r="K78" s="2" t="s">
        <v>272</v>
      </c>
      <c r="L78" s="22" t="str">
        <f>+$B$3</f>
        <v>GU - Gas</v>
      </c>
      <c r="M78" s="21">
        <f>+SUMIFS(Resultados_Dic3!H$3:H$99980,Resultados_Dic3!$F$3:$F$99980,Produccion_UO!$K78,Resultados_Dic3!$D$3:$D$99980,Produccion_UO!$K$75,Resultados_Dic3!$E$3:$E$99980,Produccion_UO!$J78,Resultados_Dic3!$A$3:$A$99980,Produccion_UO!$H78)*$I$75</f>
        <v>0</v>
      </c>
      <c r="N78" s="21">
        <f>+SUMIFS(Resultados_Dic3!I$3:I$99980,Resultados_Dic3!$F$3:$F$99980,Produccion_UO!$K78,Resultados_Dic3!$D$3:$D$99980,Produccion_UO!$K$75,Resultados_Dic3!$E$3:$E$99980,Produccion_UO!$J78,Resultados_Dic3!$A$3:$A$99980,Produccion_UO!$H78)*$I$75</f>
        <v>0</v>
      </c>
      <c r="O78" s="21">
        <f>+SUMIFS(Resultados_Dic3!J$3:J$99980,Resultados_Dic3!$F$3:$F$99980,Produccion_UO!$K78,Resultados_Dic3!$D$3:$D$99980,Produccion_UO!$K$75,Resultados_Dic3!$E$3:$E$99980,Produccion_UO!$J78,Resultados_Dic3!$A$3:$A$99980,Produccion_UO!$H78)*$I$75</f>
        <v>0</v>
      </c>
      <c r="P78" s="21">
        <f>+SUMIFS(Resultados_Dic3!K$3:K$99980,Resultados_Dic3!$F$3:$F$99980,Produccion_UO!$K78,Resultados_Dic3!$D$3:$D$99980,Produccion_UO!$K$75,Resultados_Dic3!$E$3:$E$99980,Produccion_UO!$J78,Resultados_Dic3!$A$3:$A$99980,Produccion_UO!$H78)*$I$75</f>
        <v>0</v>
      </c>
      <c r="Q78" s="21">
        <f>+SUMIFS(Resultados_Dic3!L$3:L$99980,Resultados_Dic3!$F$3:$F$99980,Produccion_UO!$K78,Resultados_Dic3!$D$3:$D$99980,Produccion_UO!$K$75,Resultados_Dic3!$E$3:$E$99980,Produccion_UO!$J78,Resultados_Dic3!$A$3:$A$99980,Produccion_UO!$H78)*$I$75</f>
        <v>0</v>
      </c>
      <c r="R78" s="21">
        <f>+SUMIFS(Resultados_Dic3!M$3:M$99980,Resultados_Dic3!$F$3:$F$99980,Produccion_UO!$K78,Resultados_Dic3!$D$3:$D$99980,Produccion_UO!$K$75,Resultados_Dic3!$E$3:$E$99980,Produccion_UO!$J78,Resultados_Dic3!$A$3:$A$99980,Produccion_UO!$H78)*$I$75</f>
        <v>0</v>
      </c>
      <c r="S78" s="21">
        <f>+SUMIFS(Resultados_Dic3!N$3:N$99980,Resultados_Dic3!$F$3:$F$99980,Produccion_UO!$K78,Resultados_Dic3!$D$3:$D$99980,Produccion_UO!$K$75,Resultados_Dic3!$E$3:$E$99980,Produccion_UO!$J78,Resultados_Dic3!$A$3:$A$99980,Produccion_UO!$H78)*$I$75</f>
        <v>0</v>
      </c>
      <c r="T78" s="21">
        <f>+SUMIFS(Resultados_Dic3!O$3:O$99980,Resultados_Dic3!$F$3:$F$99980,Produccion_UO!$K78,Resultados_Dic3!$D$3:$D$99980,Produccion_UO!$K$75,Resultados_Dic3!$E$3:$E$99980,Produccion_UO!$J78,Resultados_Dic3!$A$3:$A$99980,Produccion_UO!$H78)*$I$75</f>
        <v>0</v>
      </c>
      <c r="U78" s="21">
        <f>+SUMIFS(Resultados_Dic3!P$3:P$99980,Resultados_Dic3!$F$3:$F$99980,Produccion_UO!$K78,Resultados_Dic3!$D$3:$D$99980,Produccion_UO!$K$75,Resultados_Dic3!$E$3:$E$99980,Produccion_UO!$J78,Resultados_Dic3!$A$3:$A$99980,Produccion_UO!$H78)*$I$75</f>
        <v>0</v>
      </c>
      <c r="V78" s="21">
        <f>+SUMIFS(Resultados_Dic3!Q$3:Q$99980,Resultados_Dic3!$F$3:$F$99980,Produccion_UO!$K78,Resultados_Dic3!$D$3:$D$99980,Produccion_UO!$K$75,Resultados_Dic3!$E$3:$E$99980,Produccion_UO!$J78,Resultados_Dic3!$A$3:$A$99980,Produccion_UO!$H78)*$I$75</f>
        <v>0</v>
      </c>
      <c r="W78" s="21">
        <f>+SUMIFS(Resultados_Dic3!R$3:R$99980,Resultados_Dic3!$F$3:$F$99980,Produccion_UO!$K78,Resultados_Dic3!$D$3:$D$99980,Produccion_UO!$K$75,Resultados_Dic3!$E$3:$E$99980,Produccion_UO!$J78,Resultados_Dic3!$A$3:$A$99980,Produccion_UO!$H78)*$I$75</f>
        <v>0</v>
      </c>
      <c r="X78" s="21">
        <f>+SUMIFS(Resultados_Dic3!S$3:S$99980,Resultados_Dic3!$F$3:$F$99980,Produccion_UO!$K78,Resultados_Dic3!$D$3:$D$99980,Produccion_UO!$K$75,Resultados_Dic3!$E$3:$E$99980,Produccion_UO!$J78,Resultados_Dic3!$A$3:$A$99980,Produccion_UO!$H78)*$I$75</f>
        <v>0</v>
      </c>
      <c r="Y78" s="21">
        <f>+SUMIFS(Resultados_Dic3!T$3:T$99980,Resultados_Dic3!$F$3:$F$99980,Produccion_UO!$K78,Resultados_Dic3!$D$3:$D$99980,Produccion_UO!$K$75,Resultados_Dic3!$E$3:$E$99980,Produccion_UO!$J78,Resultados_Dic3!$A$3:$A$99980,Produccion_UO!$H78)*$I$75</f>
        <v>0</v>
      </c>
      <c r="Z78" s="21">
        <f>+SUMIFS(Resultados_Dic3!U$3:U$99980,Resultados_Dic3!$F$3:$F$99980,Produccion_UO!$K78,Resultados_Dic3!$D$3:$D$99980,Produccion_UO!$K$75,Resultados_Dic3!$E$3:$E$99980,Produccion_UO!$J78,Resultados_Dic3!$A$3:$A$99980,Produccion_UO!$H78)*$I$75</f>
        <v>0</v>
      </c>
      <c r="AA78" s="21">
        <f>+SUMIFS(Resultados_Dic3!V$3:V$99980,Resultados_Dic3!$F$3:$F$99980,Produccion_UO!$K78,Resultados_Dic3!$D$3:$D$99980,Produccion_UO!$K$75,Resultados_Dic3!$E$3:$E$99980,Produccion_UO!$J78,Resultados_Dic3!$A$3:$A$99980,Produccion_UO!$H78)*$I$75</f>
        <v>0</v>
      </c>
      <c r="AB78" s="21">
        <f>+SUMIFS(Resultados_Dic3!W$3:W$99980,Resultados_Dic3!$F$3:$F$99980,Produccion_UO!$K78,Resultados_Dic3!$D$3:$D$99980,Produccion_UO!$K$75,Resultados_Dic3!$E$3:$E$99980,Produccion_UO!$J78,Resultados_Dic3!$A$3:$A$99980,Produccion_UO!$H78)*$I$75</f>
        <v>0</v>
      </c>
      <c r="AC78" s="21">
        <f>+SUMIFS(Resultados_Dic3!X$3:X$99980,Resultados_Dic3!$F$3:$F$99980,Produccion_UO!$K78,Resultados_Dic3!$D$3:$D$99980,Produccion_UO!$K$75,Resultados_Dic3!$E$3:$E$99980,Produccion_UO!$J78,Resultados_Dic3!$A$3:$A$99980,Produccion_UO!$H78)*$I$75</f>
        <v>0</v>
      </c>
      <c r="AD78" s="21">
        <f>+SUMIFS(Resultados_Dic3!Y$3:Y$99980,Resultados_Dic3!$F$3:$F$99980,Produccion_UO!$K78,Resultados_Dic3!$D$3:$D$99980,Produccion_UO!$K$75,Resultados_Dic3!$E$3:$E$99980,Produccion_UO!$J78,Resultados_Dic3!$A$3:$A$99980,Produccion_UO!$H78)*$I$75</f>
        <v>0</v>
      </c>
      <c r="AE78" s="21">
        <f>+SUMIFS(Resultados_Dic3!Z$3:Z$99980,Resultados_Dic3!$F$3:$F$99980,Produccion_UO!$K78,Resultados_Dic3!$D$3:$D$99980,Produccion_UO!$K$75,Resultados_Dic3!$E$3:$E$99980,Produccion_UO!$J78,Resultados_Dic3!$A$3:$A$99980,Produccion_UO!$H78)*$I$75</f>
        <v>0</v>
      </c>
      <c r="AF78" s="21">
        <f>+SUMIFS(Resultados_Dic3!AA$3:AA$99980,Resultados_Dic3!$F$3:$F$99980,Produccion_UO!$K78,Resultados_Dic3!$D$3:$D$99980,Produccion_UO!$K$75,Resultados_Dic3!$E$3:$E$99980,Produccion_UO!$J78,Resultados_Dic3!$A$3:$A$99980,Produccion_UO!$H78)*$I$75</f>
        <v>0</v>
      </c>
      <c r="AG78" s="21">
        <f>+SUMIFS(Resultados_Dic3!AB$3:AB$99980,Resultados_Dic3!$F$3:$F$99980,Produccion_UO!$K78,Resultados_Dic3!$D$3:$D$99980,Produccion_UO!$K$75,Resultados_Dic3!$E$3:$E$99980,Produccion_UO!$J78,Resultados_Dic3!$A$3:$A$99980,Produccion_UO!$H78)*$I$75</f>
        <v>0</v>
      </c>
      <c r="AH78" s="21">
        <f>+SUMIFS(Resultados_Dic3!AC$3:AC$99980,Resultados_Dic3!$F$3:$F$99980,Produccion_UO!$K78,Resultados_Dic3!$D$3:$D$99980,Produccion_UO!$K$75,Resultados_Dic3!$E$3:$E$99980,Produccion_UO!$J78,Resultados_Dic3!$A$3:$A$99980,Produccion_UO!$H78)*$I$75</f>
        <v>0</v>
      </c>
      <c r="AI78" s="21">
        <f>+SUMIFS(Resultados_Dic3!AD$3:AD$99980,Resultados_Dic3!$F$3:$F$99980,Produccion_UO!$K78,Resultados_Dic3!$D$3:$D$99980,Produccion_UO!$K$75,Resultados_Dic3!$E$3:$E$99980,Produccion_UO!$J78,Resultados_Dic3!$A$3:$A$99980,Produccion_UO!$H78)*$I$75</f>
        <v>0</v>
      </c>
      <c r="AJ78" s="21">
        <f>+SUMIFS(Resultados_Dic3!AE$3:AE$99980,Resultados_Dic3!$F$3:$F$99980,Produccion_UO!$K78,Resultados_Dic3!$D$3:$D$99980,Produccion_UO!$K$75,Resultados_Dic3!$E$3:$E$99980,Produccion_UO!$J78,Resultados_Dic3!$A$3:$A$99980,Produccion_UO!$H78)*$I$75</f>
        <v>0</v>
      </c>
      <c r="AK78" s="21">
        <f>+SUMIFS(Resultados_Dic3!AF$3:AF$99980,Resultados_Dic3!$F$3:$F$99980,Produccion_UO!$K78,Resultados_Dic3!$D$3:$D$99980,Produccion_UO!$K$75,Resultados_Dic3!$E$3:$E$99980,Produccion_UO!$J78,Resultados_Dic3!$A$3:$A$99980,Produccion_UO!$H78)*$I$75</f>
        <v>0</v>
      </c>
      <c r="AL78" s="21">
        <f>+SUMIFS(Resultados_Dic3!AG$3:AG$99980,Resultados_Dic3!$F$3:$F$99980,Produccion_UO!$K78,Resultados_Dic3!$D$3:$D$99980,Produccion_UO!$K$75,Resultados_Dic3!$E$3:$E$99980,Produccion_UO!$J78,Resultados_Dic3!$A$3:$A$99980,Produccion_UO!$H78)*$I$75</f>
        <v>0</v>
      </c>
      <c r="AM78" s="21">
        <f>+SUMIFS(Resultados_Dic3!AH$3:AH$99980,Resultados_Dic3!$F$3:$F$99980,Produccion_UO!$K78,Resultados_Dic3!$D$3:$D$99980,Produccion_UO!$K$75,Resultados_Dic3!$E$3:$E$99980,Produccion_UO!$J78,Resultados_Dic3!$A$3:$A$99980,Produccion_UO!$H78)*$I$75</f>
        <v>0</v>
      </c>
      <c r="AN78" s="21">
        <f>+SUMIFS(Resultados_Dic3!AI$3:AI$99980,Resultados_Dic3!$F$3:$F$99980,Produccion_UO!$K78,Resultados_Dic3!$D$3:$D$99980,Produccion_UO!$K$75,Resultados_Dic3!$E$3:$E$99980,Produccion_UO!$J78,Resultados_Dic3!$A$3:$A$99980,Produccion_UO!$H78)*$I$75</f>
        <v>0</v>
      </c>
      <c r="AO78" s="21">
        <f>+SUMIFS(Resultados_Dic3!AJ$3:AJ$99980,Resultados_Dic3!$F$3:$F$99980,Produccion_UO!$K78,Resultados_Dic3!$D$3:$D$99980,Produccion_UO!$K$75,Resultados_Dic3!$E$3:$E$99980,Produccion_UO!$J78,Resultados_Dic3!$A$3:$A$99980,Produccion_UO!$H78)*$I$75</f>
        <v>0</v>
      </c>
      <c r="AP78" s="21">
        <f>+SUMIFS(Resultados_Dic3!AK$3:AK$99980,Resultados_Dic3!$F$3:$F$99980,Produccion_UO!$K78,Resultados_Dic3!$D$3:$D$99980,Produccion_UO!$K$75,Resultados_Dic3!$E$3:$E$99980,Produccion_UO!$J78,Resultados_Dic3!$A$3:$A$99980,Produccion_UO!$H78)*$I$75</f>
        <v>0</v>
      </c>
      <c r="AQ78" s="21">
        <f>+SUMIFS(Resultados_Dic3!AL$3:AL$99980,Resultados_Dic3!$F$3:$F$99980,Produccion_UO!$K78,Resultados_Dic3!$D$3:$D$99980,Produccion_UO!$K$75,Resultados_Dic3!$E$3:$E$99980,Produccion_UO!$J78,Resultados_Dic3!$A$3:$A$99980,Produccion_UO!$H78)*$I$75</f>
        <v>0</v>
      </c>
      <c r="AR78" s="21">
        <f>+SUMIFS(Resultados_Dic3!AM$3:AM$99980,Resultados_Dic3!$F$3:$F$99980,Produccion_UO!$K78,Resultados_Dic3!$D$3:$D$99980,Produccion_UO!$K$75,Resultados_Dic3!$E$3:$E$99980,Produccion_UO!$J78,Resultados_Dic3!$A$3:$A$99980,Produccion_UO!$H78)*$I$75</f>
        <v>0</v>
      </c>
    </row>
    <row r="79" spans="1:45" x14ac:dyDescent="0.25">
      <c r="G79" s="15"/>
      <c r="H79" s="17" t="str">
        <f t="shared" si="18"/>
        <v>DIC7</v>
      </c>
      <c r="J79" s="24" t="s">
        <v>138</v>
      </c>
      <c r="K79" s="2" t="s">
        <v>273</v>
      </c>
      <c r="L79" s="22" t="str">
        <f>+$B$4</f>
        <v>LLO - Ligth</v>
      </c>
      <c r="M79" s="21">
        <f>+SUMIFS(Resultados_Dic3!H$3:H$99980,Resultados_Dic3!$F$3:$F$99980,Produccion_UO!$K79,Resultados_Dic3!$D$3:$D$99980,Produccion_UO!$K$75,Resultados_Dic3!$E$3:$E$99980,Produccion_UO!$J79,Resultados_Dic3!$A$3:$A$99980,Produccion_UO!$H79)*$I$75</f>
        <v>42.91819036057305</v>
      </c>
      <c r="N79" s="21">
        <f>+SUMIFS(Resultados_Dic3!I$3:I$99980,Resultados_Dic3!$F$3:$F$99980,Produccion_UO!$K79,Resultados_Dic3!$D$3:$D$99980,Produccion_UO!$K$75,Resultados_Dic3!$E$3:$E$99980,Produccion_UO!$J79,Resultados_Dic3!$A$3:$A$99980,Produccion_UO!$H79)*$I$75</f>
        <v>47.219164058620244</v>
      </c>
      <c r="O79" s="21">
        <f>+SUMIFS(Resultados_Dic3!J$3:J$99980,Resultados_Dic3!$F$3:$F$99980,Produccion_UO!$K79,Resultados_Dic3!$D$3:$D$99980,Produccion_UO!$K$75,Resultados_Dic3!$E$3:$E$99980,Produccion_UO!$J79,Resultados_Dic3!$A$3:$A$99980,Produccion_UO!$H79)*$I$75</f>
        <v>42.265575142057273</v>
      </c>
      <c r="P79" s="21">
        <f>+SUMIFS(Resultados_Dic3!K$3:K$99980,Resultados_Dic3!$F$3:$F$99980,Produccion_UO!$K79,Resultados_Dic3!$D$3:$D$99980,Produccion_UO!$K$75,Resultados_Dic3!$E$3:$E$99980,Produccion_UO!$J79,Resultados_Dic3!$A$3:$A$99980,Produccion_UO!$H79)*$I$75</f>
        <v>42.011818759645415</v>
      </c>
      <c r="Q79" s="21">
        <f>+SUMIFS(Resultados_Dic3!L$3:L$99980,Resultados_Dic3!$F$3:$F$99980,Produccion_UO!$K79,Resultados_Dic3!$D$3:$D$99980,Produccion_UO!$K$75,Resultados_Dic3!$E$3:$E$99980,Produccion_UO!$J79,Resultados_Dic3!$A$3:$A$99980,Produccion_UO!$H79)*$I$75</f>
        <v>33.963906430490859</v>
      </c>
      <c r="R79" s="21">
        <f>+SUMIFS(Resultados_Dic3!M$3:M$99980,Resultados_Dic3!$F$3:$F$99980,Produccion_UO!$K79,Resultados_Dic3!$D$3:$D$99980,Produccion_UO!$K$75,Resultados_Dic3!$E$3:$E$99980,Produccion_UO!$J79,Resultados_Dic3!$A$3:$A$99980,Produccion_UO!$H79)*$I$75</f>
        <v>23.170330957929099</v>
      </c>
      <c r="S79" s="21">
        <f>+SUMIFS(Resultados_Dic3!N$3:N$99980,Resultados_Dic3!$F$3:$F$99980,Produccion_UO!$K79,Resultados_Dic3!$D$3:$D$99980,Produccion_UO!$K$75,Resultados_Dic3!$E$3:$E$99980,Produccion_UO!$J79,Resultados_Dic3!$A$3:$A$99980,Produccion_UO!$H79)*$I$75</f>
        <v>23.170330957929099</v>
      </c>
      <c r="T79" s="21">
        <f>+SUMIFS(Resultados_Dic3!O$3:O$99980,Resultados_Dic3!$F$3:$F$99980,Produccion_UO!$K79,Resultados_Dic3!$D$3:$D$99980,Produccion_UO!$K$75,Resultados_Dic3!$E$3:$E$99980,Produccion_UO!$J79,Resultados_Dic3!$A$3:$A$99980,Produccion_UO!$H79)*$I$75</f>
        <v>23.170330957929099</v>
      </c>
      <c r="U79" s="21">
        <f>+SUMIFS(Resultados_Dic3!P$3:P$99980,Resultados_Dic3!$F$3:$F$99980,Produccion_UO!$K79,Resultados_Dic3!$D$3:$D$99980,Produccion_UO!$K$75,Resultados_Dic3!$E$3:$E$99980,Produccion_UO!$J79,Resultados_Dic3!$A$3:$A$99980,Produccion_UO!$H79)*$I$75</f>
        <v>2.6361715932725827</v>
      </c>
      <c r="V79" s="21">
        <f>+SUMIFS(Resultados_Dic3!Q$3:Q$99980,Resultados_Dic3!$F$3:$F$99980,Produccion_UO!$K79,Resultados_Dic3!$D$3:$D$99980,Produccion_UO!$K$75,Resultados_Dic3!$E$3:$E$99980,Produccion_UO!$J79,Resultados_Dic3!$A$3:$A$99980,Produccion_UO!$H79)*$I$75</f>
        <v>2.4753522257291136</v>
      </c>
      <c r="W79" s="21">
        <f>+SUMIFS(Resultados_Dic3!R$3:R$99980,Resultados_Dic3!$F$3:$F$99980,Produccion_UO!$K79,Resultados_Dic3!$D$3:$D$99980,Produccion_UO!$K$75,Resultados_Dic3!$E$3:$E$99980,Produccion_UO!$J79,Resultados_Dic3!$A$3:$A$99980,Produccion_UO!$H79)*$I$75</f>
        <v>1.2885100519576671</v>
      </c>
      <c r="X79" s="21">
        <f>+SUMIFS(Resultados_Dic3!S$3:S$99980,Resultados_Dic3!$F$3:$F$99980,Produccion_UO!$K79,Resultados_Dic3!$D$3:$D$99980,Produccion_UO!$K$75,Resultados_Dic3!$E$3:$E$99980,Produccion_UO!$J79,Resultados_Dic3!$A$3:$A$99980,Produccion_UO!$H79)*$I$75</f>
        <v>0</v>
      </c>
      <c r="Y79" s="21">
        <f>+SUMIFS(Resultados_Dic3!T$3:T$99980,Resultados_Dic3!$F$3:$F$99980,Produccion_UO!$K79,Resultados_Dic3!$D$3:$D$99980,Produccion_UO!$K$75,Resultados_Dic3!$E$3:$E$99980,Produccion_UO!$J79,Resultados_Dic3!$A$3:$A$99980,Produccion_UO!$H79)*$I$75</f>
        <v>0</v>
      </c>
      <c r="Z79" s="21">
        <f>+SUMIFS(Resultados_Dic3!U$3:U$99980,Resultados_Dic3!$F$3:$F$99980,Produccion_UO!$K79,Resultados_Dic3!$D$3:$D$99980,Produccion_UO!$K$75,Resultados_Dic3!$E$3:$E$99980,Produccion_UO!$J79,Resultados_Dic3!$A$3:$A$99980,Produccion_UO!$H79)*$I$75</f>
        <v>0</v>
      </c>
      <c r="AA79" s="21">
        <f>+SUMIFS(Resultados_Dic3!V$3:V$99980,Resultados_Dic3!$F$3:$F$99980,Produccion_UO!$K79,Resultados_Dic3!$D$3:$D$99980,Produccion_UO!$K$75,Resultados_Dic3!$E$3:$E$99980,Produccion_UO!$J79,Resultados_Dic3!$A$3:$A$99980,Produccion_UO!$H79)*$I$75</f>
        <v>0</v>
      </c>
      <c r="AB79" s="21">
        <f>+SUMIFS(Resultados_Dic3!W$3:W$99980,Resultados_Dic3!$F$3:$F$99980,Produccion_UO!$K79,Resultados_Dic3!$D$3:$D$99980,Produccion_UO!$K$75,Resultados_Dic3!$E$3:$E$99980,Produccion_UO!$J79,Resultados_Dic3!$A$3:$A$99980,Produccion_UO!$H79)*$I$75</f>
        <v>0</v>
      </c>
      <c r="AC79" s="21">
        <f>+SUMIFS(Resultados_Dic3!X$3:X$99980,Resultados_Dic3!$F$3:$F$99980,Produccion_UO!$K79,Resultados_Dic3!$D$3:$D$99980,Produccion_UO!$K$75,Resultados_Dic3!$E$3:$E$99980,Produccion_UO!$J79,Resultados_Dic3!$A$3:$A$99980,Produccion_UO!$H79)*$I$75</f>
        <v>0</v>
      </c>
      <c r="AD79" s="21">
        <f>+SUMIFS(Resultados_Dic3!Y$3:Y$99980,Resultados_Dic3!$F$3:$F$99980,Produccion_UO!$K79,Resultados_Dic3!$D$3:$D$99980,Produccion_UO!$K$75,Resultados_Dic3!$E$3:$E$99980,Produccion_UO!$J79,Resultados_Dic3!$A$3:$A$99980,Produccion_UO!$H79)*$I$75</f>
        <v>0</v>
      </c>
      <c r="AE79" s="21">
        <f>+SUMIFS(Resultados_Dic3!Z$3:Z$99980,Resultados_Dic3!$F$3:$F$99980,Produccion_UO!$K79,Resultados_Dic3!$D$3:$D$99980,Produccion_UO!$K$75,Resultados_Dic3!$E$3:$E$99980,Produccion_UO!$J79,Resultados_Dic3!$A$3:$A$99980,Produccion_UO!$H79)*$I$75</f>
        <v>0</v>
      </c>
      <c r="AF79" s="21">
        <f>+SUMIFS(Resultados_Dic3!AA$3:AA$99980,Resultados_Dic3!$F$3:$F$99980,Produccion_UO!$K79,Resultados_Dic3!$D$3:$D$99980,Produccion_UO!$K$75,Resultados_Dic3!$E$3:$E$99980,Produccion_UO!$J79,Resultados_Dic3!$A$3:$A$99980,Produccion_UO!$H79)*$I$75</f>
        <v>0</v>
      </c>
      <c r="AG79" s="21">
        <f>+SUMIFS(Resultados_Dic3!AB$3:AB$99980,Resultados_Dic3!$F$3:$F$99980,Produccion_UO!$K79,Resultados_Dic3!$D$3:$D$99980,Produccion_UO!$K$75,Resultados_Dic3!$E$3:$E$99980,Produccion_UO!$J79,Resultados_Dic3!$A$3:$A$99980,Produccion_UO!$H79)*$I$75</f>
        <v>0</v>
      </c>
      <c r="AH79" s="21">
        <f>+SUMIFS(Resultados_Dic3!AC$3:AC$99980,Resultados_Dic3!$F$3:$F$99980,Produccion_UO!$K79,Resultados_Dic3!$D$3:$D$99980,Produccion_UO!$K$75,Resultados_Dic3!$E$3:$E$99980,Produccion_UO!$J79,Resultados_Dic3!$A$3:$A$99980,Produccion_UO!$H79)*$I$75</f>
        <v>0</v>
      </c>
      <c r="AI79" s="21">
        <f>+SUMIFS(Resultados_Dic3!AD$3:AD$99980,Resultados_Dic3!$F$3:$F$99980,Produccion_UO!$K79,Resultados_Dic3!$D$3:$D$99980,Produccion_UO!$K$75,Resultados_Dic3!$E$3:$E$99980,Produccion_UO!$J79,Resultados_Dic3!$A$3:$A$99980,Produccion_UO!$H79)*$I$75</f>
        <v>0</v>
      </c>
      <c r="AJ79" s="21">
        <f>+SUMIFS(Resultados_Dic3!AE$3:AE$99980,Resultados_Dic3!$F$3:$F$99980,Produccion_UO!$K79,Resultados_Dic3!$D$3:$D$99980,Produccion_UO!$K$75,Resultados_Dic3!$E$3:$E$99980,Produccion_UO!$J79,Resultados_Dic3!$A$3:$A$99980,Produccion_UO!$H79)*$I$75</f>
        <v>0</v>
      </c>
      <c r="AK79" s="21">
        <f>+SUMIFS(Resultados_Dic3!AF$3:AF$99980,Resultados_Dic3!$F$3:$F$99980,Produccion_UO!$K79,Resultados_Dic3!$D$3:$D$99980,Produccion_UO!$K$75,Resultados_Dic3!$E$3:$E$99980,Produccion_UO!$J79,Resultados_Dic3!$A$3:$A$99980,Produccion_UO!$H79)*$I$75</f>
        <v>0</v>
      </c>
      <c r="AL79" s="21">
        <f>+SUMIFS(Resultados_Dic3!AG$3:AG$99980,Resultados_Dic3!$F$3:$F$99980,Produccion_UO!$K79,Resultados_Dic3!$D$3:$D$99980,Produccion_UO!$K$75,Resultados_Dic3!$E$3:$E$99980,Produccion_UO!$J79,Resultados_Dic3!$A$3:$A$99980,Produccion_UO!$H79)*$I$75</f>
        <v>0</v>
      </c>
      <c r="AM79" s="21">
        <f>+SUMIFS(Resultados_Dic3!AH$3:AH$99980,Resultados_Dic3!$F$3:$F$99980,Produccion_UO!$K79,Resultados_Dic3!$D$3:$D$99980,Produccion_UO!$K$75,Resultados_Dic3!$E$3:$E$99980,Produccion_UO!$J79,Resultados_Dic3!$A$3:$A$99980,Produccion_UO!$H79)*$I$75</f>
        <v>0</v>
      </c>
      <c r="AN79" s="21">
        <f>+SUMIFS(Resultados_Dic3!AI$3:AI$99980,Resultados_Dic3!$F$3:$F$99980,Produccion_UO!$K79,Resultados_Dic3!$D$3:$D$99980,Produccion_UO!$K$75,Resultados_Dic3!$E$3:$E$99980,Produccion_UO!$J79,Resultados_Dic3!$A$3:$A$99980,Produccion_UO!$H79)*$I$75</f>
        <v>0</v>
      </c>
      <c r="AO79" s="21">
        <f>+SUMIFS(Resultados_Dic3!AJ$3:AJ$99980,Resultados_Dic3!$F$3:$F$99980,Produccion_UO!$K79,Resultados_Dic3!$D$3:$D$99980,Produccion_UO!$K$75,Resultados_Dic3!$E$3:$E$99980,Produccion_UO!$J79,Resultados_Dic3!$A$3:$A$99980,Produccion_UO!$H79)*$I$75</f>
        <v>0</v>
      </c>
      <c r="AP79" s="21">
        <f>+SUMIFS(Resultados_Dic3!AK$3:AK$99980,Resultados_Dic3!$F$3:$F$99980,Produccion_UO!$K79,Resultados_Dic3!$D$3:$D$99980,Produccion_UO!$K$75,Resultados_Dic3!$E$3:$E$99980,Produccion_UO!$J79,Resultados_Dic3!$A$3:$A$99980,Produccion_UO!$H79)*$I$75</f>
        <v>0</v>
      </c>
      <c r="AQ79" s="21">
        <f>+SUMIFS(Resultados_Dic3!AL$3:AL$99980,Resultados_Dic3!$F$3:$F$99980,Produccion_UO!$K79,Resultados_Dic3!$D$3:$D$99980,Produccion_UO!$K$75,Resultados_Dic3!$E$3:$E$99980,Produccion_UO!$J79,Resultados_Dic3!$A$3:$A$99980,Produccion_UO!$H79)*$I$75</f>
        <v>0</v>
      </c>
      <c r="AR79" s="21">
        <f>+SUMIFS(Resultados_Dic3!AM$3:AM$99980,Resultados_Dic3!$F$3:$F$99980,Produccion_UO!$K79,Resultados_Dic3!$D$3:$D$99980,Produccion_UO!$K$75,Resultados_Dic3!$E$3:$E$99980,Produccion_UO!$J79,Resultados_Dic3!$A$3:$A$99980,Produccion_UO!$H79)*$I$75</f>
        <v>0</v>
      </c>
    </row>
    <row r="80" spans="1:45" x14ac:dyDescent="0.25">
      <c r="G80" s="15"/>
      <c r="H80" s="17" t="str">
        <f t="shared" si="18"/>
        <v>DIC7</v>
      </c>
      <c r="J80" s="24" t="s">
        <v>137</v>
      </c>
      <c r="K80" s="2" t="s">
        <v>274</v>
      </c>
      <c r="L80" s="22" t="str">
        <f>+$B$5</f>
        <v>LLO - Heavy</v>
      </c>
      <c r="M80" s="21">
        <f>+SUMIFS(Resultados_Dic3!H$3:H$99980,Resultados_Dic3!$F$3:$F$99980,Produccion_UO!$K80,Resultados_Dic3!$D$3:$D$99980,Produccion_UO!$K$75,Resultados_Dic3!$E$3:$E$99980,Produccion_UO!$J80,Resultados_Dic3!$A$3:$A$99980,Produccion_UO!$H80)*$I$75</f>
        <v>326.58223224591535</v>
      </c>
      <c r="N80" s="21">
        <f>+SUMIFS(Resultados_Dic3!I$3:I$99980,Resultados_Dic3!$F$3:$F$99980,Produccion_UO!$K80,Resultados_Dic3!$D$3:$D$99980,Produccion_UO!$K$75,Resultados_Dic3!$E$3:$E$99980,Produccion_UO!$J80,Resultados_Dic3!$A$3:$A$99980,Produccion_UO!$H80)*$I$75</f>
        <v>309.12645520551411</v>
      </c>
      <c r="O80" s="21">
        <f>+SUMIFS(Resultados_Dic3!J$3:J$99980,Resultados_Dic3!$F$3:$F$99980,Produccion_UO!$K80,Resultados_Dic3!$D$3:$D$99980,Produccion_UO!$K$75,Resultados_Dic3!$E$3:$E$99980,Produccion_UO!$J80,Resultados_Dic3!$A$3:$A$99980,Produccion_UO!$H80)*$I$75</f>
        <v>294.10074837228916</v>
      </c>
      <c r="P80" s="21">
        <f>+SUMIFS(Resultados_Dic3!K$3:K$99980,Resultados_Dic3!$F$3:$F$99980,Produccion_UO!$K80,Resultados_Dic3!$D$3:$D$99980,Produccion_UO!$K$75,Resultados_Dic3!$E$3:$E$99980,Produccion_UO!$J80,Resultados_Dic3!$A$3:$A$99980,Produccion_UO!$H80)*$I$75</f>
        <v>279.07504153906382</v>
      </c>
      <c r="Q80" s="21">
        <f>+SUMIFS(Resultados_Dic3!L$3:L$99980,Resultados_Dic3!$F$3:$F$99980,Produccion_UO!$K80,Resultados_Dic3!$D$3:$D$99980,Produccion_UO!$K$75,Resultados_Dic3!$E$3:$E$99980,Produccion_UO!$J80,Resultados_Dic3!$A$3:$A$99980,Produccion_UO!$H80)*$I$75</f>
        <v>264.04933470583893</v>
      </c>
      <c r="R80" s="21">
        <f>+SUMIFS(Resultados_Dic3!M$3:M$99980,Resultados_Dic3!$F$3:$F$99980,Produccion_UO!$K80,Resultados_Dic3!$D$3:$D$99980,Produccion_UO!$K$75,Resultados_Dic3!$E$3:$E$99980,Produccion_UO!$J80,Resultados_Dic3!$A$3:$A$99980,Produccion_UO!$H80)*$I$75</f>
        <v>243.1223171924417</v>
      </c>
      <c r="S80" s="21">
        <f>+SUMIFS(Resultados_Dic3!N$3:N$99980,Resultados_Dic3!$F$3:$F$99980,Produccion_UO!$K80,Resultados_Dic3!$D$3:$D$99980,Produccion_UO!$K$75,Resultados_Dic3!$E$3:$E$99980,Produccion_UO!$J80,Resultados_Dic3!$A$3:$A$99980,Produccion_UO!$H80)*$I$75</f>
        <v>222.19529967904447</v>
      </c>
      <c r="T80" s="21">
        <f>+SUMIFS(Resultados_Dic3!O$3:O$99980,Resultados_Dic3!$F$3:$F$99980,Produccion_UO!$K80,Resultados_Dic3!$D$3:$D$99980,Produccion_UO!$K$75,Resultados_Dic3!$E$3:$E$99980,Produccion_UO!$J80,Resultados_Dic3!$A$3:$A$99980,Produccion_UO!$H80)*$I$75</f>
        <v>205.60036534212117</v>
      </c>
      <c r="U80" s="21">
        <f>+SUMIFS(Resultados_Dic3!P$3:P$99980,Resultados_Dic3!$F$3:$F$99980,Produccion_UO!$K80,Resultados_Dic3!$D$3:$D$99980,Produccion_UO!$K$75,Resultados_Dic3!$E$3:$E$99980,Produccion_UO!$J80,Resultados_Dic3!$A$3:$A$99980,Produccion_UO!$H80)*$I$75</f>
        <v>189.00543100519829</v>
      </c>
      <c r="V80" s="21">
        <f>+SUMIFS(Resultados_Dic3!Q$3:Q$99980,Resultados_Dic3!$F$3:$F$99980,Produccion_UO!$K80,Resultados_Dic3!$D$3:$D$99980,Produccion_UO!$K$75,Resultados_Dic3!$E$3:$E$99980,Produccion_UO!$J80,Resultados_Dic3!$A$3:$A$99980,Produccion_UO!$H80)*$I$75</f>
        <v>172.41049666827541</v>
      </c>
      <c r="W80" s="21">
        <f>+SUMIFS(Resultados_Dic3!R$3:R$99980,Resultados_Dic3!$F$3:$F$99980,Produccion_UO!$K80,Resultados_Dic3!$D$3:$D$99980,Produccion_UO!$K$75,Resultados_Dic3!$E$3:$E$99980,Produccion_UO!$J80,Resultados_Dic3!$A$3:$A$99980,Produccion_UO!$H80)*$I$75</f>
        <v>110.34656958822502</v>
      </c>
      <c r="X80" s="21">
        <f>+SUMIFS(Resultados_Dic3!S$3:S$99980,Resultados_Dic3!$F$3:$F$99980,Produccion_UO!$K80,Resultados_Dic3!$D$3:$D$99980,Produccion_UO!$K$75,Resultados_Dic3!$E$3:$E$99980,Produccion_UO!$J80,Resultados_Dic3!$A$3:$A$99980,Produccion_UO!$H80)*$I$75</f>
        <v>110.34656958822502</v>
      </c>
      <c r="Y80" s="21">
        <f>+SUMIFS(Resultados_Dic3!T$3:T$99980,Resultados_Dic3!$F$3:$F$99980,Produccion_UO!$K80,Resultados_Dic3!$D$3:$D$99980,Produccion_UO!$K$75,Resultados_Dic3!$E$3:$E$99980,Produccion_UO!$J80,Resultados_Dic3!$A$3:$A$99980,Produccion_UO!$H80)*$I$75</f>
        <v>110.34656958822502</v>
      </c>
      <c r="Z80" s="21">
        <f>+SUMIFS(Resultados_Dic3!U$3:U$99980,Resultados_Dic3!$F$3:$F$99980,Produccion_UO!$K80,Resultados_Dic3!$D$3:$D$99980,Produccion_UO!$K$75,Resultados_Dic3!$E$3:$E$99980,Produccion_UO!$J80,Resultados_Dic3!$A$3:$A$99980,Produccion_UO!$H80)*$I$75</f>
        <v>78.138114535806736</v>
      </c>
      <c r="AA80" s="21">
        <f>+SUMIFS(Resultados_Dic3!V$3:V$99980,Resultados_Dic3!$F$3:$F$99980,Produccion_UO!$K80,Resultados_Dic3!$D$3:$D$99980,Produccion_UO!$K$75,Resultados_Dic3!$E$3:$E$99980,Produccion_UO!$J80,Resultados_Dic3!$A$3:$A$99980,Produccion_UO!$H80)*$I$75</f>
        <v>0</v>
      </c>
      <c r="AB80" s="21">
        <f>+SUMIFS(Resultados_Dic3!W$3:W$99980,Resultados_Dic3!$F$3:$F$99980,Produccion_UO!$K80,Resultados_Dic3!$D$3:$D$99980,Produccion_UO!$K$75,Resultados_Dic3!$E$3:$E$99980,Produccion_UO!$J80,Resultados_Dic3!$A$3:$A$99980,Produccion_UO!$H80)*$I$75</f>
        <v>0</v>
      </c>
      <c r="AC80" s="21">
        <f>+SUMIFS(Resultados_Dic3!X$3:X$99980,Resultados_Dic3!$F$3:$F$99980,Produccion_UO!$K80,Resultados_Dic3!$D$3:$D$99980,Produccion_UO!$K$75,Resultados_Dic3!$E$3:$E$99980,Produccion_UO!$J80,Resultados_Dic3!$A$3:$A$99980,Produccion_UO!$H80)*$I$75</f>
        <v>0</v>
      </c>
      <c r="AD80" s="21">
        <f>+SUMIFS(Resultados_Dic3!Y$3:Y$99980,Resultados_Dic3!$F$3:$F$99980,Produccion_UO!$K80,Resultados_Dic3!$D$3:$D$99980,Produccion_UO!$K$75,Resultados_Dic3!$E$3:$E$99980,Produccion_UO!$J80,Resultados_Dic3!$A$3:$A$99980,Produccion_UO!$H80)*$I$75</f>
        <v>0</v>
      </c>
      <c r="AE80" s="21">
        <f>+SUMIFS(Resultados_Dic3!Z$3:Z$99980,Resultados_Dic3!$F$3:$F$99980,Produccion_UO!$K80,Resultados_Dic3!$D$3:$D$99980,Produccion_UO!$K$75,Resultados_Dic3!$E$3:$E$99980,Produccion_UO!$J80,Resultados_Dic3!$A$3:$A$99980,Produccion_UO!$H80)*$I$75</f>
        <v>0</v>
      </c>
      <c r="AF80" s="21">
        <f>+SUMIFS(Resultados_Dic3!AA$3:AA$99980,Resultados_Dic3!$F$3:$F$99980,Produccion_UO!$K80,Resultados_Dic3!$D$3:$D$99980,Produccion_UO!$K$75,Resultados_Dic3!$E$3:$E$99980,Produccion_UO!$J80,Resultados_Dic3!$A$3:$A$99980,Produccion_UO!$H80)*$I$75</f>
        <v>0</v>
      </c>
      <c r="AG80" s="21">
        <f>+SUMIFS(Resultados_Dic3!AB$3:AB$99980,Resultados_Dic3!$F$3:$F$99980,Produccion_UO!$K80,Resultados_Dic3!$D$3:$D$99980,Produccion_UO!$K$75,Resultados_Dic3!$E$3:$E$99980,Produccion_UO!$J80,Resultados_Dic3!$A$3:$A$99980,Produccion_UO!$H80)*$I$75</f>
        <v>0</v>
      </c>
      <c r="AH80" s="21">
        <f>+SUMIFS(Resultados_Dic3!AC$3:AC$99980,Resultados_Dic3!$F$3:$F$99980,Produccion_UO!$K80,Resultados_Dic3!$D$3:$D$99980,Produccion_UO!$K$75,Resultados_Dic3!$E$3:$E$99980,Produccion_UO!$J80,Resultados_Dic3!$A$3:$A$99980,Produccion_UO!$H80)*$I$75</f>
        <v>0</v>
      </c>
      <c r="AI80" s="21">
        <f>+SUMIFS(Resultados_Dic3!AD$3:AD$99980,Resultados_Dic3!$F$3:$F$99980,Produccion_UO!$K80,Resultados_Dic3!$D$3:$D$99980,Produccion_UO!$K$75,Resultados_Dic3!$E$3:$E$99980,Produccion_UO!$J80,Resultados_Dic3!$A$3:$A$99980,Produccion_UO!$H80)*$I$75</f>
        <v>0</v>
      </c>
      <c r="AJ80" s="21">
        <f>+SUMIFS(Resultados_Dic3!AE$3:AE$99980,Resultados_Dic3!$F$3:$F$99980,Produccion_UO!$K80,Resultados_Dic3!$D$3:$D$99980,Produccion_UO!$K$75,Resultados_Dic3!$E$3:$E$99980,Produccion_UO!$J80,Resultados_Dic3!$A$3:$A$99980,Produccion_UO!$H80)*$I$75</f>
        <v>0</v>
      </c>
      <c r="AK80" s="21">
        <f>+SUMIFS(Resultados_Dic3!AF$3:AF$99980,Resultados_Dic3!$F$3:$F$99980,Produccion_UO!$K80,Resultados_Dic3!$D$3:$D$99980,Produccion_UO!$K$75,Resultados_Dic3!$E$3:$E$99980,Produccion_UO!$J80,Resultados_Dic3!$A$3:$A$99980,Produccion_UO!$H80)*$I$75</f>
        <v>0</v>
      </c>
      <c r="AL80" s="21">
        <f>+SUMIFS(Resultados_Dic3!AG$3:AG$99980,Resultados_Dic3!$F$3:$F$99980,Produccion_UO!$K80,Resultados_Dic3!$D$3:$D$99980,Produccion_UO!$K$75,Resultados_Dic3!$E$3:$E$99980,Produccion_UO!$J80,Resultados_Dic3!$A$3:$A$99980,Produccion_UO!$H80)*$I$75</f>
        <v>0</v>
      </c>
      <c r="AM80" s="21">
        <f>+SUMIFS(Resultados_Dic3!AH$3:AH$99980,Resultados_Dic3!$F$3:$F$99980,Produccion_UO!$K80,Resultados_Dic3!$D$3:$D$99980,Produccion_UO!$K$75,Resultados_Dic3!$E$3:$E$99980,Produccion_UO!$J80,Resultados_Dic3!$A$3:$A$99980,Produccion_UO!$H80)*$I$75</f>
        <v>0</v>
      </c>
      <c r="AN80" s="21">
        <f>+SUMIFS(Resultados_Dic3!AI$3:AI$99980,Resultados_Dic3!$F$3:$F$99980,Produccion_UO!$K80,Resultados_Dic3!$D$3:$D$99980,Produccion_UO!$K$75,Resultados_Dic3!$E$3:$E$99980,Produccion_UO!$J80,Resultados_Dic3!$A$3:$A$99980,Produccion_UO!$H80)*$I$75</f>
        <v>0</v>
      </c>
      <c r="AO80" s="21">
        <f>+SUMIFS(Resultados_Dic3!AJ$3:AJ$99980,Resultados_Dic3!$F$3:$F$99980,Produccion_UO!$K80,Resultados_Dic3!$D$3:$D$99980,Produccion_UO!$K$75,Resultados_Dic3!$E$3:$E$99980,Produccion_UO!$J80,Resultados_Dic3!$A$3:$A$99980,Produccion_UO!$H80)*$I$75</f>
        <v>0</v>
      </c>
      <c r="AP80" s="21">
        <f>+SUMIFS(Resultados_Dic3!AK$3:AK$99980,Resultados_Dic3!$F$3:$F$99980,Produccion_UO!$K80,Resultados_Dic3!$D$3:$D$99980,Produccion_UO!$K$75,Resultados_Dic3!$E$3:$E$99980,Produccion_UO!$J80,Resultados_Dic3!$A$3:$A$99980,Produccion_UO!$H80)*$I$75</f>
        <v>0</v>
      </c>
      <c r="AQ80" s="21">
        <f>+SUMIFS(Resultados_Dic3!AL$3:AL$99980,Resultados_Dic3!$F$3:$F$99980,Produccion_UO!$K80,Resultados_Dic3!$D$3:$D$99980,Produccion_UO!$K$75,Resultados_Dic3!$E$3:$E$99980,Produccion_UO!$J80,Resultados_Dic3!$A$3:$A$99980,Produccion_UO!$H80)*$I$75</f>
        <v>0</v>
      </c>
      <c r="AR80" s="21">
        <f>+SUMIFS(Resultados_Dic3!AM$3:AM$99980,Resultados_Dic3!$F$3:$F$99980,Produccion_UO!$K80,Resultados_Dic3!$D$3:$D$99980,Produccion_UO!$K$75,Resultados_Dic3!$E$3:$E$99980,Produccion_UO!$J80,Resultados_Dic3!$A$3:$A$99980,Produccion_UO!$H80)*$I$75</f>
        <v>0</v>
      </c>
    </row>
    <row r="81" spans="1:45" x14ac:dyDescent="0.25">
      <c r="G81" s="15"/>
      <c r="H81" s="17" t="str">
        <f t="shared" si="18"/>
        <v>DIC7</v>
      </c>
      <c r="J81" s="24" t="s">
        <v>139</v>
      </c>
      <c r="K81" s="2" t="s">
        <v>275</v>
      </c>
      <c r="L81" s="22" t="str">
        <f>+$B$6</f>
        <v>PU - Ligth</v>
      </c>
      <c r="M81" s="21">
        <f>+SUMIFS(Resultados_Dic3!H$3:H$99980,Resultados_Dic3!$F$3:$F$99980,Produccion_UO!$K81,Resultados_Dic3!$D$3:$D$99980,Produccion_UO!$K$75,Resultados_Dic3!$E$3:$E$99980,Produccion_UO!$J81,Resultados_Dic3!$A$3:$A$99980,Produccion_UO!$H81)*$I$75</f>
        <v>2.5351647209106734</v>
      </c>
      <c r="N81" s="21">
        <f>+SUMIFS(Resultados_Dic3!I$3:I$99980,Resultados_Dic3!$F$3:$F$99980,Produccion_UO!$K81,Resultados_Dic3!$D$3:$D$99980,Produccion_UO!$K$75,Resultados_Dic3!$E$3:$E$99980,Produccion_UO!$J81,Resultados_Dic3!$A$3:$A$99980,Produccion_UO!$H81)*$I$75</f>
        <v>2.3956385213174616</v>
      </c>
      <c r="O81" s="21">
        <f>+SUMIFS(Resultados_Dic3!J$3:J$99980,Resultados_Dic3!$F$3:$F$99980,Produccion_UO!$K81,Resultados_Dic3!$D$3:$D$99980,Produccion_UO!$K$75,Resultados_Dic3!$E$3:$E$99980,Produccion_UO!$J81,Resultados_Dic3!$A$3:$A$99980,Produccion_UO!$H81)*$I$75</f>
        <v>2.2903357291716402</v>
      </c>
      <c r="P81" s="21">
        <f>+SUMIFS(Resultados_Dic3!K$3:K$99980,Resultados_Dic3!$F$3:$F$99980,Produccion_UO!$K81,Resultados_Dic3!$D$3:$D$99980,Produccion_UO!$K$75,Resultados_Dic3!$E$3:$E$99980,Produccion_UO!$J81,Resultados_Dic3!$A$3:$A$99980,Produccion_UO!$H81)*$I$75</f>
        <v>2.1850329370258135</v>
      </c>
      <c r="Q81" s="21">
        <f>+SUMIFS(Resultados_Dic3!L$3:L$99980,Resultados_Dic3!$F$3:$F$99980,Produccion_UO!$K81,Resultados_Dic3!$D$3:$D$99980,Produccion_UO!$K$75,Resultados_Dic3!$E$3:$E$99980,Produccion_UO!$J81,Resultados_Dic3!$A$3:$A$99980,Produccion_UO!$H81)*$I$75</f>
        <v>2.0797301448799921</v>
      </c>
      <c r="R81" s="21">
        <f>+SUMIFS(Resultados_Dic3!M$3:M$99980,Resultados_Dic3!$F$3:$F$99980,Produccion_UO!$K81,Resultados_Dic3!$D$3:$D$99980,Produccion_UO!$K$75,Resultados_Dic3!$E$3:$E$99980,Produccion_UO!$J81,Resultados_Dic3!$A$3:$A$99980,Produccion_UO!$H81)*$I$75</f>
        <v>1.9744273527341702</v>
      </c>
      <c r="S81" s="21">
        <f>+SUMIFS(Resultados_Dic3!N$3:N$99980,Resultados_Dic3!$F$3:$F$99980,Produccion_UO!$K81,Resultados_Dic3!$D$3:$D$99980,Produccion_UO!$K$75,Resultados_Dic3!$E$3:$E$99980,Produccion_UO!$J81,Resultados_Dic3!$A$3:$A$99980,Produccion_UO!$H81)*$I$75</f>
        <v>1.8691245605883482</v>
      </c>
      <c r="T81" s="21">
        <f>+SUMIFS(Resultados_Dic3!O$3:O$99980,Resultados_Dic3!$F$3:$F$99980,Produccion_UO!$K81,Resultados_Dic3!$D$3:$D$99980,Produccion_UO!$K$75,Resultados_Dic3!$E$3:$E$99980,Produccion_UO!$J81,Resultados_Dic3!$A$3:$A$99980,Produccion_UO!$H81)*$I$75</f>
        <v>0.21294448221755538</v>
      </c>
      <c r="U81" s="21">
        <f>+SUMIFS(Resultados_Dic3!P$3:P$99980,Resultados_Dic3!$F$3:$F$99980,Produccion_UO!$K81,Resultados_Dic3!$D$3:$D$99980,Produccion_UO!$K$75,Resultados_Dic3!$E$3:$E$99980,Produccion_UO!$J81,Resultados_Dic3!$A$3:$A$99980,Produccion_UO!$H81)*$I$75</f>
        <v>0</v>
      </c>
      <c r="V81" s="21">
        <f>+SUMIFS(Resultados_Dic3!Q$3:Q$99980,Resultados_Dic3!$F$3:$F$99980,Produccion_UO!$K81,Resultados_Dic3!$D$3:$D$99980,Produccion_UO!$K$75,Resultados_Dic3!$E$3:$E$99980,Produccion_UO!$J81,Resultados_Dic3!$A$3:$A$99980,Produccion_UO!$H81)*$I$75</f>
        <v>0</v>
      </c>
      <c r="W81" s="21">
        <f>+SUMIFS(Resultados_Dic3!R$3:R$99980,Resultados_Dic3!$F$3:$F$99980,Produccion_UO!$K81,Resultados_Dic3!$D$3:$D$99980,Produccion_UO!$K$75,Resultados_Dic3!$E$3:$E$99980,Produccion_UO!$J81,Resultados_Dic3!$A$3:$A$99980,Produccion_UO!$H81)*$I$75</f>
        <v>0</v>
      </c>
      <c r="X81" s="21">
        <f>+SUMIFS(Resultados_Dic3!S$3:S$99980,Resultados_Dic3!$F$3:$F$99980,Produccion_UO!$K81,Resultados_Dic3!$D$3:$D$99980,Produccion_UO!$K$75,Resultados_Dic3!$E$3:$E$99980,Produccion_UO!$J81,Resultados_Dic3!$A$3:$A$99980,Produccion_UO!$H81)*$I$75</f>
        <v>0</v>
      </c>
      <c r="Y81" s="21">
        <f>+SUMIFS(Resultados_Dic3!T$3:T$99980,Resultados_Dic3!$F$3:$F$99980,Produccion_UO!$K81,Resultados_Dic3!$D$3:$D$99980,Produccion_UO!$K$75,Resultados_Dic3!$E$3:$E$99980,Produccion_UO!$J81,Resultados_Dic3!$A$3:$A$99980,Produccion_UO!$H81)*$I$75</f>
        <v>0</v>
      </c>
      <c r="Z81" s="21">
        <f>+SUMIFS(Resultados_Dic3!U$3:U$99980,Resultados_Dic3!$F$3:$F$99980,Produccion_UO!$K81,Resultados_Dic3!$D$3:$D$99980,Produccion_UO!$K$75,Resultados_Dic3!$E$3:$E$99980,Produccion_UO!$J81,Resultados_Dic3!$A$3:$A$99980,Produccion_UO!$H81)*$I$75</f>
        <v>0</v>
      </c>
      <c r="AA81" s="21">
        <f>+SUMIFS(Resultados_Dic3!V$3:V$99980,Resultados_Dic3!$F$3:$F$99980,Produccion_UO!$K81,Resultados_Dic3!$D$3:$D$99980,Produccion_UO!$K$75,Resultados_Dic3!$E$3:$E$99980,Produccion_UO!$J81,Resultados_Dic3!$A$3:$A$99980,Produccion_UO!$H81)*$I$75</f>
        <v>0</v>
      </c>
      <c r="AB81" s="21">
        <f>+SUMIFS(Resultados_Dic3!W$3:W$99980,Resultados_Dic3!$F$3:$F$99980,Produccion_UO!$K81,Resultados_Dic3!$D$3:$D$99980,Produccion_UO!$K$75,Resultados_Dic3!$E$3:$E$99980,Produccion_UO!$J81,Resultados_Dic3!$A$3:$A$99980,Produccion_UO!$H81)*$I$75</f>
        <v>0</v>
      </c>
      <c r="AC81" s="21">
        <f>+SUMIFS(Resultados_Dic3!X$3:X$99980,Resultados_Dic3!$F$3:$F$99980,Produccion_UO!$K81,Resultados_Dic3!$D$3:$D$99980,Produccion_UO!$K$75,Resultados_Dic3!$E$3:$E$99980,Produccion_UO!$J81,Resultados_Dic3!$A$3:$A$99980,Produccion_UO!$H81)*$I$75</f>
        <v>0</v>
      </c>
      <c r="AD81" s="21">
        <f>+SUMIFS(Resultados_Dic3!Y$3:Y$99980,Resultados_Dic3!$F$3:$F$99980,Produccion_UO!$K81,Resultados_Dic3!$D$3:$D$99980,Produccion_UO!$K$75,Resultados_Dic3!$E$3:$E$99980,Produccion_UO!$J81,Resultados_Dic3!$A$3:$A$99980,Produccion_UO!$H81)*$I$75</f>
        <v>0</v>
      </c>
      <c r="AE81" s="21">
        <f>+SUMIFS(Resultados_Dic3!Z$3:Z$99980,Resultados_Dic3!$F$3:$F$99980,Produccion_UO!$K81,Resultados_Dic3!$D$3:$D$99980,Produccion_UO!$K$75,Resultados_Dic3!$E$3:$E$99980,Produccion_UO!$J81,Resultados_Dic3!$A$3:$A$99980,Produccion_UO!$H81)*$I$75</f>
        <v>0</v>
      </c>
      <c r="AF81" s="21">
        <f>+SUMIFS(Resultados_Dic3!AA$3:AA$99980,Resultados_Dic3!$F$3:$F$99980,Produccion_UO!$K81,Resultados_Dic3!$D$3:$D$99980,Produccion_UO!$K$75,Resultados_Dic3!$E$3:$E$99980,Produccion_UO!$J81,Resultados_Dic3!$A$3:$A$99980,Produccion_UO!$H81)*$I$75</f>
        <v>0</v>
      </c>
      <c r="AG81" s="21">
        <f>+SUMIFS(Resultados_Dic3!AB$3:AB$99980,Resultados_Dic3!$F$3:$F$99980,Produccion_UO!$K81,Resultados_Dic3!$D$3:$D$99980,Produccion_UO!$K$75,Resultados_Dic3!$E$3:$E$99980,Produccion_UO!$J81,Resultados_Dic3!$A$3:$A$99980,Produccion_UO!$H81)*$I$75</f>
        <v>0</v>
      </c>
      <c r="AH81" s="21">
        <f>+SUMIFS(Resultados_Dic3!AC$3:AC$99980,Resultados_Dic3!$F$3:$F$99980,Produccion_UO!$K81,Resultados_Dic3!$D$3:$D$99980,Produccion_UO!$K$75,Resultados_Dic3!$E$3:$E$99980,Produccion_UO!$J81,Resultados_Dic3!$A$3:$A$99980,Produccion_UO!$H81)*$I$75</f>
        <v>0</v>
      </c>
      <c r="AI81" s="21">
        <f>+SUMIFS(Resultados_Dic3!AD$3:AD$99980,Resultados_Dic3!$F$3:$F$99980,Produccion_UO!$K81,Resultados_Dic3!$D$3:$D$99980,Produccion_UO!$K$75,Resultados_Dic3!$E$3:$E$99980,Produccion_UO!$J81,Resultados_Dic3!$A$3:$A$99980,Produccion_UO!$H81)*$I$75</f>
        <v>0</v>
      </c>
      <c r="AJ81" s="21">
        <f>+SUMIFS(Resultados_Dic3!AE$3:AE$99980,Resultados_Dic3!$F$3:$F$99980,Produccion_UO!$K81,Resultados_Dic3!$D$3:$D$99980,Produccion_UO!$K$75,Resultados_Dic3!$E$3:$E$99980,Produccion_UO!$J81,Resultados_Dic3!$A$3:$A$99980,Produccion_UO!$H81)*$I$75</f>
        <v>0</v>
      </c>
      <c r="AK81" s="21">
        <f>+SUMIFS(Resultados_Dic3!AF$3:AF$99980,Resultados_Dic3!$F$3:$F$99980,Produccion_UO!$K81,Resultados_Dic3!$D$3:$D$99980,Produccion_UO!$K$75,Resultados_Dic3!$E$3:$E$99980,Produccion_UO!$J81,Resultados_Dic3!$A$3:$A$99980,Produccion_UO!$H81)*$I$75</f>
        <v>0</v>
      </c>
      <c r="AL81" s="21">
        <f>+SUMIFS(Resultados_Dic3!AG$3:AG$99980,Resultados_Dic3!$F$3:$F$99980,Produccion_UO!$K81,Resultados_Dic3!$D$3:$D$99980,Produccion_UO!$K$75,Resultados_Dic3!$E$3:$E$99980,Produccion_UO!$J81,Resultados_Dic3!$A$3:$A$99980,Produccion_UO!$H81)*$I$75</f>
        <v>0</v>
      </c>
      <c r="AM81" s="21">
        <f>+SUMIFS(Resultados_Dic3!AH$3:AH$99980,Resultados_Dic3!$F$3:$F$99980,Produccion_UO!$K81,Resultados_Dic3!$D$3:$D$99980,Produccion_UO!$K$75,Resultados_Dic3!$E$3:$E$99980,Produccion_UO!$J81,Resultados_Dic3!$A$3:$A$99980,Produccion_UO!$H81)*$I$75</f>
        <v>0</v>
      </c>
      <c r="AN81" s="21">
        <f>+SUMIFS(Resultados_Dic3!AI$3:AI$99980,Resultados_Dic3!$F$3:$F$99980,Produccion_UO!$K81,Resultados_Dic3!$D$3:$D$99980,Produccion_UO!$K$75,Resultados_Dic3!$E$3:$E$99980,Produccion_UO!$J81,Resultados_Dic3!$A$3:$A$99980,Produccion_UO!$H81)*$I$75</f>
        <v>0</v>
      </c>
      <c r="AO81" s="21">
        <f>+SUMIFS(Resultados_Dic3!AJ$3:AJ$99980,Resultados_Dic3!$F$3:$F$99980,Produccion_UO!$K81,Resultados_Dic3!$D$3:$D$99980,Produccion_UO!$K$75,Resultados_Dic3!$E$3:$E$99980,Produccion_UO!$J81,Resultados_Dic3!$A$3:$A$99980,Produccion_UO!$H81)*$I$75</f>
        <v>0</v>
      </c>
      <c r="AP81" s="21">
        <f>+SUMIFS(Resultados_Dic3!AK$3:AK$99980,Resultados_Dic3!$F$3:$F$99980,Produccion_UO!$K81,Resultados_Dic3!$D$3:$D$99980,Produccion_UO!$K$75,Resultados_Dic3!$E$3:$E$99980,Produccion_UO!$J81,Resultados_Dic3!$A$3:$A$99980,Produccion_UO!$H81)*$I$75</f>
        <v>0</v>
      </c>
      <c r="AQ81" s="21">
        <f>+SUMIFS(Resultados_Dic3!AL$3:AL$99980,Resultados_Dic3!$F$3:$F$99980,Produccion_UO!$K81,Resultados_Dic3!$D$3:$D$99980,Produccion_UO!$K$75,Resultados_Dic3!$E$3:$E$99980,Produccion_UO!$J81,Resultados_Dic3!$A$3:$A$99980,Produccion_UO!$H81)*$I$75</f>
        <v>0</v>
      </c>
      <c r="AR81" s="21">
        <f>+SUMIFS(Resultados_Dic3!AM$3:AM$99980,Resultados_Dic3!$F$3:$F$99980,Produccion_UO!$K81,Resultados_Dic3!$D$3:$D$99980,Produccion_UO!$K$75,Resultados_Dic3!$E$3:$E$99980,Produccion_UO!$J81,Resultados_Dic3!$A$3:$A$99980,Produccion_UO!$H81)*$I$75</f>
        <v>0</v>
      </c>
    </row>
    <row r="82" spans="1:45" x14ac:dyDescent="0.25">
      <c r="G82" s="15"/>
      <c r="H82" s="17" t="str">
        <f t="shared" si="18"/>
        <v>DIC7</v>
      </c>
      <c r="J82" s="24" t="s">
        <v>141</v>
      </c>
      <c r="K82" s="2" t="s">
        <v>276</v>
      </c>
      <c r="L82" s="22" t="str">
        <f>+$B$7</f>
        <v>VMM - Medium</v>
      </c>
      <c r="M82" s="21">
        <f>+SUMIFS(Resultados_Dic3!H$3:H$99980,Resultados_Dic3!$F$3:$F$99980,Produccion_UO!$K82,Resultados_Dic3!$D$3:$D$99980,Produccion_UO!$K$75,Resultados_Dic3!$E$3:$E$99980,Produccion_UO!$J82,Resultados_Dic3!$A$3:$A$99980,Produccion_UO!$H82)*$I$75</f>
        <v>72.608120412709368</v>
      </c>
      <c r="N82" s="21">
        <f>+SUMIFS(Resultados_Dic3!I$3:I$99980,Resultados_Dic3!$F$3:$F$99980,Produccion_UO!$K82,Resultados_Dic3!$D$3:$D$99980,Produccion_UO!$K$75,Resultados_Dic3!$E$3:$E$99980,Produccion_UO!$J82,Resultados_Dic3!$A$3:$A$99980,Produccion_UO!$H82)*$I$75</f>
        <v>67.537584678103329</v>
      </c>
      <c r="O82" s="21">
        <f>+SUMIFS(Resultados_Dic3!J$3:J$99980,Resultados_Dic3!$F$3:$F$99980,Produccion_UO!$K82,Resultados_Dic3!$D$3:$D$99980,Produccion_UO!$K$75,Resultados_Dic3!$E$3:$E$99980,Produccion_UO!$J82,Resultados_Dic3!$A$3:$A$99980,Produccion_UO!$H82)*$I$75</f>
        <v>62.191329332492522</v>
      </c>
      <c r="P82" s="21">
        <f>+SUMIFS(Resultados_Dic3!K$3:K$99980,Resultados_Dic3!$F$3:$F$99980,Produccion_UO!$K82,Resultados_Dic3!$D$3:$D$99980,Produccion_UO!$K$75,Resultados_Dic3!$E$3:$E$99980,Produccion_UO!$J82,Resultados_Dic3!$A$3:$A$99980,Produccion_UO!$H82)*$I$75</f>
        <v>56.84507398688126</v>
      </c>
      <c r="Q82" s="21">
        <f>+SUMIFS(Resultados_Dic3!L$3:L$99980,Resultados_Dic3!$F$3:$F$99980,Produccion_UO!$K82,Resultados_Dic3!$D$3:$D$99980,Produccion_UO!$K$75,Resultados_Dic3!$E$3:$E$99980,Produccion_UO!$J82,Resultados_Dic3!$A$3:$A$99980,Produccion_UO!$H82)*$I$75</f>
        <v>51.498818641269999</v>
      </c>
      <c r="R82" s="21">
        <f>+SUMIFS(Resultados_Dic3!M$3:M$99980,Resultados_Dic3!$F$3:$F$99980,Produccion_UO!$K82,Resultados_Dic3!$D$3:$D$99980,Produccion_UO!$K$75,Resultados_Dic3!$E$3:$E$99980,Produccion_UO!$J82,Resultados_Dic3!$A$3:$A$99980,Produccion_UO!$H82)*$I$75</f>
        <v>45.768438198906814</v>
      </c>
      <c r="S82" s="21">
        <f>+SUMIFS(Resultados_Dic3!N$3:N$99980,Resultados_Dic3!$F$3:$F$99980,Produccion_UO!$K82,Resultados_Dic3!$D$3:$D$99980,Produccion_UO!$K$75,Resultados_Dic3!$E$3:$E$99980,Produccion_UO!$J82,Resultados_Dic3!$A$3:$A$99980,Produccion_UO!$H82)*$I$75</f>
        <v>40.03805775654309</v>
      </c>
      <c r="T82" s="21">
        <f>+SUMIFS(Resultados_Dic3!O$3:O$99980,Resultados_Dic3!$F$3:$F$99980,Produccion_UO!$K82,Resultados_Dic3!$D$3:$D$99980,Produccion_UO!$K$75,Resultados_Dic3!$E$3:$E$99980,Produccion_UO!$J82,Resultados_Dic3!$A$3:$A$99980,Produccion_UO!$H82)*$I$75</f>
        <v>36.080115882956029</v>
      </c>
      <c r="U82" s="21">
        <f>+SUMIFS(Resultados_Dic3!P$3:P$99980,Resultados_Dic3!$F$3:$F$99980,Produccion_UO!$K82,Resultados_Dic3!$D$3:$D$99980,Produccion_UO!$K$75,Resultados_Dic3!$E$3:$E$99980,Produccion_UO!$J82,Resultados_Dic3!$A$3:$A$99980,Produccion_UO!$H82)*$I$75</f>
        <v>29.880815324560501</v>
      </c>
      <c r="V82" s="21">
        <f>+SUMIFS(Resultados_Dic3!Q$3:Q$99980,Resultados_Dic3!$F$3:$F$99980,Produccion_UO!$K82,Resultados_Dic3!$D$3:$D$99980,Produccion_UO!$K$75,Resultados_Dic3!$E$3:$E$99980,Produccion_UO!$J82,Resultados_Dic3!$A$3:$A$99980,Produccion_UO!$H82)*$I$75</f>
        <v>0</v>
      </c>
      <c r="W82" s="21">
        <f>+SUMIFS(Resultados_Dic3!R$3:R$99980,Resultados_Dic3!$F$3:$F$99980,Produccion_UO!$K82,Resultados_Dic3!$D$3:$D$99980,Produccion_UO!$K$75,Resultados_Dic3!$E$3:$E$99980,Produccion_UO!$J82,Resultados_Dic3!$A$3:$A$99980,Produccion_UO!$H82)*$I$75</f>
        <v>0</v>
      </c>
      <c r="X82" s="21">
        <f>+SUMIFS(Resultados_Dic3!S$3:S$99980,Resultados_Dic3!$F$3:$F$99980,Produccion_UO!$K82,Resultados_Dic3!$D$3:$D$99980,Produccion_UO!$K$75,Resultados_Dic3!$E$3:$E$99980,Produccion_UO!$J82,Resultados_Dic3!$A$3:$A$99980,Produccion_UO!$H82)*$I$75</f>
        <v>0</v>
      </c>
      <c r="Y82" s="21">
        <f>+SUMIFS(Resultados_Dic3!T$3:T$99980,Resultados_Dic3!$F$3:$F$99980,Produccion_UO!$K82,Resultados_Dic3!$D$3:$D$99980,Produccion_UO!$K$75,Resultados_Dic3!$E$3:$E$99980,Produccion_UO!$J82,Resultados_Dic3!$A$3:$A$99980,Produccion_UO!$H82)*$I$75</f>
        <v>0</v>
      </c>
      <c r="Z82" s="21">
        <f>+SUMIFS(Resultados_Dic3!U$3:U$99980,Resultados_Dic3!$F$3:$F$99980,Produccion_UO!$K82,Resultados_Dic3!$D$3:$D$99980,Produccion_UO!$K$75,Resultados_Dic3!$E$3:$E$99980,Produccion_UO!$J82,Resultados_Dic3!$A$3:$A$99980,Produccion_UO!$H82)*$I$75</f>
        <v>0</v>
      </c>
      <c r="AA82" s="21">
        <f>+SUMIFS(Resultados_Dic3!V$3:V$99980,Resultados_Dic3!$F$3:$F$99980,Produccion_UO!$K82,Resultados_Dic3!$D$3:$D$99980,Produccion_UO!$K$75,Resultados_Dic3!$E$3:$E$99980,Produccion_UO!$J82,Resultados_Dic3!$A$3:$A$99980,Produccion_UO!$H82)*$I$75</f>
        <v>0</v>
      </c>
      <c r="AB82" s="21">
        <f>+SUMIFS(Resultados_Dic3!W$3:W$99980,Resultados_Dic3!$F$3:$F$99980,Produccion_UO!$K82,Resultados_Dic3!$D$3:$D$99980,Produccion_UO!$K$75,Resultados_Dic3!$E$3:$E$99980,Produccion_UO!$J82,Resultados_Dic3!$A$3:$A$99980,Produccion_UO!$H82)*$I$75</f>
        <v>0</v>
      </c>
      <c r="AC82" s="21">
        <f>+SUMIFS(Resultados_Dic3!X$3:X$99980,Resultados_Dic3!$F$3:$F$99980,Produccion_UO!$K82,Resultados_Dic3!$D$3:$D$99980,Produccion_UO!$K$75,Resultados_Dic3!$E$3:$E$99980,Produccion_UO!$J82,Resultados_Dic3!$A$3:$A$99980,Produccion_UO!$H82)*$I$75</f>
        <v>0</v>
      </c>
      <c r="AD82" s="21">
        <f>+SUMIFS(Resultados_Dic3!Y$3:Y$99980,Resultados_Dic3!$F$3:$F$99980,Produccion_UO!$K82,Resultados_Dic3!$D$3:$D$99980,Produccion_UO!$K$75,Resultados_Dic3!$E$3:$E$99980,Produccion_UO!$J82,Resultados_Dic3!$A$3:$A$99980,Produccion_UO!$H82)*$I$75</f>
        <v>0</v>
      </c>
      <c r="AE82" s="21">
        <f>+SUMIFS(Resultados_Dic3!Z$3:Z$99980,Resultados_Dic3!$F$3:$F$99980,Produccion_UO!$K82,Resultados_Dic3!$D$3:$D$99980,Produccion_UO!$K$75,Resultados_Dic3!$E$3:$E$99980,Produccion_UO!$J82,Resultados_Dic3!$A$3:$A$99980,Produccion_UO!$H82)*$I$75</f>
        <v>0</v>
      </c>
      <c r="AF82" s="21">
        <f>+SUMIFS(Resultados_Dic3!AA$3:AA$99980,Resultados_Dic3!$F$3:$F$99980,Produccion_UO!$K82,Resultados_Dic3!$D$3:$D$99980,Produccion_UO!$K$75,Resultados_Dic3!$E$3:$E$99980,Produccion_UO!$J82,Resultados_Dic3!$A$3:$A$99980,Produccion_UO!$H82)*$I$75</f>
        <v>0</v>
      </c>
      <c r="AG82" s="21">
        <f>+SUMIFS(Resultados_Dic3!AB$3:AB$99980,Resultados_Dic3!$F$3:$F$99980,Produccion_UO!$K82,Resultados_Dic3!$D$3:$D$99980,Produccion_UO!$K$75,Resultados_Dic3!$E$3:$E$99980,Produccion_UO!$J82,Resultados_Dic3!$A$3:$A$99980,Produccion_UO!$H82)*$I$75</f>
        <v>0</v>
      </c>
      <c r="AH82" s="21">
        <f>+SUMIFS(Resultados_Dic3!AC$3:AC$99980,Resultados_Dic3!$F$3:$F$99980,Produccion_UO!$K82,Resultados_Dic3!$D$3:$D$99980,Produccion_UO!$K$75,Resultados_Dic3!$E$3:$E$99980,Produccion_UO!$J82,Resultados_Dic3!$A$3:$A$99980,Produccion_UO!$H82)*$I$75</f>
        <v>0</v>
      </c>
      <c r="AI82" s="21">
        <f>+SUMIFS(Resultados_Dic3!AD$3:AD$99980,Resultados_Dic3!$F$3:$F$99980,Produccion_UO!$K82,Resultados_Dic3!$D$3:$D$99980,Produccion_UO!$K$75,Resultados_Dic3!$E$3:$E$99980,Produccion_UO!$J82,Resultados_Dic3!$A$3:$A$99980,Produccion_UO!$H82)*$I$75</f>
        <v>0</v>
      </c>
      <c r="AJ82" s="21">
        <f>+SUMIFS(Resultados_Dic3!AE$3:AE$99980,Resultados_Dic3!$F$3:$F$99980,Produccion_UO!$K82,Resultados_Dic3!$D$3:$D$99980,Produccion_UO!$K$75,Resultados_Dic3!$E$3:$E$99980,Produccion_UO!$J82,Resultados_Dic3!$A$3:$A$99980,Produccion_UO!$H82)*$I$75</f>
        <v>0</v>
      </c>
      <c r="AK82" s="21">
        <f>+SUMIFS(Resultados_Dic3!AF$3:AF$99980,Resultados_Dic3!$F$3:$F$99980,Produccion_UO!$K82,Resultados_Dic3!$D$3:$D$99980,Produccion_UO!$K$75,Resultados_Dic3!$E$3:$E$99980,Produccion_UO!$J82,Resultados_Dic3!$A$3:$A$99980,Produccion_UO!$H82)*$I$75</f>
        <v>0</v>
      </c>
      <c r="AL82" s="21">
        <f>+SUMIFS(Resultados_Dic3!AG$3:AG$99980,Resultados_Dic3!$F$3:$F$99980,Produccion_UO!$K82,Resultados_Dic3!$D$3:$D$99980,Produccion_UO!$K$75,Resultados_Dic3!$E$3:$E$99980,Produccion_UO!$J82,Resultados_Dic3!$A$3:$A$99980,Produccion_UO!$H82)*$I$75</f>
        <v>0</v>
      </c>
      <c r="AM82" s="21">
        <f>+SUMIFS(Resultados_Dic3!AH$3:AH$99980,Resultados_Dic3!$F$3:$F$99980,Produccion_UO!$K82,Resultados_Dic3!$D$3:$D$99980,Produccion_UO!$K$75,Resultados_Dic3!$E$3:$E$99980,Produccion_UO!$J82,Resultados_Dic3!$A$3:$A$99980,Produccion_UO!$H82)*$I$75</f>
        <v>0</v>
      </c>
      <c r="AN82" s="21">
        <f>+SUMIFS(Resultados_Dic3!AI$3:AI$99980,Resultados_Dic3!$F$3:$F$99980,Produccion_UO!$K82,Resultados_Dic3!$D$3:$D$99980,Produccion_UO!$K$75,Resultados_Dic3!$E$3:$E$99980,Produccion_UO!$J82,Resultados_Dic3!$A$3:$A$99980,Produccion_UO!$H82)*$I$75</f>
        <v>0</v>
      </c>
      <c r="AO82" s="21">
        <f>+SUMIFS(Resultados_Dic3!AJ$3:AJ$99980,Resultados_Dic3!$F$3:$F$99980,Produccion_UO!$K82,Resultados_Dic3!$D$3:$D$99980,Produccion_UO!$K$75,Resultados_Dic3!$E$3:$E$99980,Produccion_UO!$J82,Resultados_Dic3!$A$3:$A$99980,Produccion_UO!$H82)*$I$75</f>
        <v>0</v>
      </c>
      <c r="AP82" s="21">
        <f>+SUMIFS(Resultados_Dic3!AK$3:AK$99980,Resultados_Dic3!$F$3:$F$99980,Produccion_UO!$K82,Resultados_Dic3!$D$3:$D$99980,Produccion_UO!$K$75,Resultados_Dic3!$E$3:$E$99980,Produccion_UO!$J82,Resultados_Dic3!$A$3:$A$99980,Produccion_UO!$H82)*$I$75</f>
        <v>0</v>
      </c>
      <c r="AQ82" s="21">
        <f>+SUMIFS(Resultados_Dic3!AL$3:AL$99980,Resultados_Dic3!$F$3:$F$99980,Produccion_UO!$K82,Resultados_Dic3!$D$3:$D$99980,Produccion_UO!$K$75,Resultados_Dic3!$E$3:$E$99980,Produccion_UO!$J82,Resultados_Dic3!$A$3:$A$99980,Produccion_UO!$H82)*$I$75</f>
        <v>0</v>
      </c>
      <c r="AR82" s="21">
        <f>+SUMIFS(Resultados_Dic3!AM$3:AM$99980,Resultados_Dic3!$F$3:$F$99980,Produccion_UO!$K82,Resultados_Dic3!$D$3:$D$99980,Produccion_UO!$K$75,Resultados_Dic3!$E$3:$E$99980,Produccion_UO!$J82,Resultados_Dic3!$A$3:$A$99980,Produccion_UO!$H82)*$I$75</f>
        <v>0</v>
      </c>
    </row>
    <row r="83" spans="1:45" x14ac:dyDescent="0.25">
      <c r="G83" s="15"/>
      <c r="H83" s="17" t="str">
        <f t="shared" si="18"/>
        <v>DIC7</v>
      </c>
      <c r="J83" s="24" t="s">
        <v>142</v>
      </c>
      <c r="K83" s="2" t="s">
        <v>277</v>
      </c>
      <c r="L83" s="22" t="str">
        <f>+$B$8</f>
        <v>VSM - Medium</v>
      </c>
      <c r="M83" s="21">
        <f>+SUMIFS(Resultados_Dic3!H$3:H$99980,Resultados_Dic3!$F$3:$F$99980,Produccion_UO!$K83,Resultados_Dic3!$D$3:$D$99980,Produccion_UO!$K$75,Resultados_Dic3!$E$3:$E$99980,Produccion_UO!$J83,Resultados_Dic3!$A$3:$A$99980,Produccion_UO!$H83)*$I$75</f>
        <v>12.878182177412556</v>
      </c>
      <c r="N83" s="21">
        <f>+SUMIFS(Resultados_Dic3!I$3:I$99980,Resultados_Dic3!$F$3:$F$99980,Produccion_UO!$K83,Resultados_Dic3!$D$3:$D$99980,Produccion_UO!$K$75,Resultados_Dic3!$E$3:$E$99980,Produccion_UO!$J83,Resultados_Dic3!$A$3:$A$99980,Produccion_UO!$H83)*$I$75</f>
        <v>12.003597903287986</v>
      </c>
      <c r="O83" s="21">
        <f>+SUMIFS(Resultados_Dic3!J$3:J$99980,Resultados_Dic3!$F$3:$F$99980,Produccion_UO!$K83,Resultados_Dic3!$D$3:$D$99980,Produccion_UO!$K$75,Resultados_Dic3!$E$3:$E$99980,Produccion_UO!$J83,Resultados_Dic3!$A$3:$A$99980,Produccion_UO!$H83)*$I$75</f>
        <v>11.451402975447422</v>
      </c>
      <c r="P83" s="21">
        <f>+SUMIFS(Resultados_Dic3!K$3:K$99980,Resultados_Dic3!$F$3:$F$99980,Produccion_UO!$K83,Resultados_Dic3!$D$3:$D$99980,Produccion_UO!$K$75,Resultados_Dic3!$E$3:$E$99980,Produccion_UO!$J83,Resultados_Dic3!$A$3:$A$99980,Produccion_UO!$H83)*$I$75</f>
        <v>10.899208047606857</v>
      </c>
      <c r="Q83" s="21">
        <f>+SUMIFS(Resultados_Dic3!L$3:L$99980,Resultados_Dic3!$F$3:$F$99980,Produccion_UO!$K83,Resultados_Dic3!$D$3:$D$99980,Produccion_UO!$K$75,Resultados_Dic3!$E$3:$E$99980,Produccion_UO!$J83,Resultados_Dic3!$A$3:$A$99980,Produccion_UO!$H83)*$I$75</f>
        <v>10.347013119766338</v>
      </c>
      <c r="R83" s="21">
        <f>+SUMIFS(Resultados_Dic3!M$3:M$99980,Resultados_Dic3!$F$3:$F$99980,Produccion_UO!$K83,Resultados_Dic3!$D$3:$D$99980,Produccion_UO!$K$75,Resultados_Dic3!$E$3:$E$99980,Produccion_UO!$J83,Resultados_Dic3!$A$3:$A$99980,Produccion_UO!$H83)*$I$75</f>
        <v>9.5451349327635686</v>
      </c>
      <c r="S83" s="21">
        <f>+SUMIFS(Resultados_Dic3!N$3:N$99980,Resultados_Dic3!$F$3:$F$99980,Produccion_UO!$K83,Resultados_Dic3!$D$3:$D$99980,Produccion_UO!$K$75,Resultados_Dic3!$E$3:$E$99980,Produccion_UO!$J83,Resultados_Dic3!$A$3:$A$99980,Produccion_UO!$H83)*$I$75</f>
        <v>8.743256745760803</v>
      </c>
      <c r="T83" s="21">
        <f>+SUMIFS(Resultados_Dic3!O$3:O$99980,Resultados_Dic3!$F$3:$F$99980,Produccion_UO!$K83,Resultados_Dic3!$D$3:$D$99980,Produccion_UO!$K$75,Resultados_Dic3!$E$3:$E$99980,Produccion_UO!$J83,Resultados_Dic3!$A$3:$A$99980,Produccion_UO!$H83)*$I$75</f>
        <v>8.0754917690636798</v>
      </c>
      <c r="U83" s="21">
        <f>+SUMIFS(Resultados_Dic3!P$3:P$99980,Resultados_Dic3!$F$3:$F$99980,Produccion_UO!$K83,Resultados_Dic3!$D$3:$D$99980,Produccion_UO!$K$75,Resultados_Dic3!$E$3:$E$99980,Produccion_UO!$J83,Resultados_Dic3!$A$3:$A$99980,Produccion_UO!$H83)*$I$75</f>
        <v>7.4077267923665122</v>
      </c>
      <c r="V83" s="21">
        <f>+SUMIFS(Resultados_Dic3!Q$3:Q$99980,Resultados_Dic3!$F$3:$F$99980,Produccion_UO!$K83,Resultados_Dic3!$D$3:$D$99980,Produccion_UO!$K$75,Resultados_Dic3!$E$3:$E$99980,Produccion_UO!$J83,Resultados_Dic3!$A$3:$A$99980,Produccion_UO!$H83)*$I$75</f>
        <v>6.7709067111484806</v>
      </c>
      <c r="W83" s="21">
        <f>+SUMIFS(Resultados_Dic3!R$3:R$99980,Resultados_Dic3!$F$3:$F$99980,Produccion_UO!$K83,Resultados_Dic3!$D$3:$D$99980,Produccion_UO!$K$75,Resultados_Dic3!$E$3:$E$99980,Produccion_UO!$J83,Resultados_Dic3!$A$3:$A$99980,Produccion_UO!$H83)*$I$75</f>
        <v>6.13408662993045</v>
      </c>
      <c r="X83" s="21">
        <f>+SUMIFS(Resultados_Dic3!S$3:S$99980,Resultados_Dic3!$F$3:$F$99980,Produccion_UO!$K83,Resultados_Dic3!$D$3:$D$99980,Produccion_UO!$K$75,Resultados_Dic3!$E$3:$E$99980,Produccion_UO!$J83,Resultados_Dic3!$A$3:$A$99980,Produccion_UO!$H83)*$I$75</f>
        <v>5.4972665487124193</v>
      </c>
      <c r="Y83" s="21">
        <f>+SUMIFS(Resultados_Dic3!T$3:T$99980,Resultados_Dic3!$F$3:$F$99980,Produccion_UO!$K83,Resultados_Dic3!$D$3:$D$99980,Produccion_UO!$K$75,Resultados_Dic3!$E$3:$E$99980,Produccion_UO!$J83,Resultados_Dic3!$A$3:$A$99980,Produccion_UO!$H83)*$I$75</f>
        <v>5.1676921999488492</v>
      </c>
      <c r="Z83" s="21">
        <f>+SUMIFS(Resultados_Dic3!U$3:U$99980,Resultados_Dic3!$F$3:$F$99980,Produccion_UO!$K83,Resultados_Dic3!$D$3:$D$99980,Produccion_UO!$K$75,Resultados_Dic3!$E$3:$E$99980,Produccion_UO!$J83,Resultados_Dic3!$A$3:$A$99980,Produccion_UO!$H83)*$I$75</f>
        <v>4.8381178511853253</v>
      </c>
      <c r="AA83" s="21">
        <f>+SUMIFS(Resultados_Dic3!V$3:V$99980,Resultados_Dic3!$F$3:$F$99980,Produccion_UO!$K83,Resultados_Dic3!$D$3:$D$99980,Produccion_UO!$K$75,Resultados_Dic3!$E$3:$E$99980,Produccion_UO!$J83,Resultados_Dic3!$A$3:$A$99980,Produccion_UO!$H83)*$I$75</f>
        <v>1.4365743715663271</v>
      </c>
      <c r="AB83" s="21">
        <f>+SUMIFS(Resultados_Dic3!W$3:W$99980,Resultados_Dic3!$F$3:$F$99980,Produccion_UO!$K83,Resultados_Dic3!$D$3:$D$99980,Produccion_UO!$K$75,Resultados_Dic3!$E$3:$E$99980,Produccion_UO!$J83,Resultados_Dic3!$A$3:$A$99980,Produccion_UO!$H83)*$I$75</f>
        <v>0</v>
      </c>
      <c r="AC83" s="21">
        <f>+SUMIFS(Resultados_Dic3!X$3:X$99980,Resultados_Dic3!$F$3:$F$99980,Produccion_UO!$K83,Resultados_Dic3!$D$3:$D$99980,Produccion_UO!$K$75,Resultados_Dic3!$E$3:$E$99980,Produccion_UO!$J83,Resultados_Dic3!$A$3:$A$99980,Produccion_UO!$H83)*$I$75</f>
        <v>0</v>
      </c>
      <c r="AD83" s="21">
        <f>+SUMIFS(Resultados_Dic3!Y$3:Y$99980,Resultados_Dic3!$F$3:$F$99980,Produccion_UO!$K83,Resultados_Dic3!$D$3:$D$99980,Produccion_UO!$K$75,Resultados_Dic3!$E$3:$E$99980,Produccion_UO!$J83,Resultados_Dic3!$A$3:$A$99980,Produccion_UO!$H83)*$I$75</f>
        <v>0</v>
      </c>
      <c r="AE83" s="21">
        <f>+SUMIFS(Resultados_Dic3!Z$3:Z$99980,Resultados_Dic3!$F$3:$F$99980,Produccion_UO!$K83,Resultados_Dic3!$D$3:$D$99980,Produccion_UO!$K$75,Resultados_Dic3!$E$3:$E$99980,Produccion_UO!$J83,Resultados_Dic3!$A$3:$A$99980,Produccion_UO!$H83)*$I$75</f>
        <v>0</v>
      </c>
      <c r="AF83" s="21">
        <f>+SUMIFS(Resultados_Dic3!AA$3:AA$99980,Resultados_Dic3!$F$3:$F$99980,Produccion_UO!$K83,Resultados_Dic3!$D$3:$D$99980,Produccion_UO!$K$75,Resultados_Dic3!$E$3:$E$99980,Produccion_UO!$J83,Resultados_Dic3!$A$3:$A$99980,Produccion_UO!$H83)*$I$75</f>
        <v>0</v>
      </c>
      <c r="AG83" s="21">
        <f>+SUMIFS(Resultados_Dic3!AB$3:AB$99980,Resultados_Dic3!$F$3:$F$99980,Produccion_UO!$K83,Resultados_Dic3!$D$3:$D$99980,Produccion_UO!$K$75,Resultados_Dic3!$E$3:$E$99980,Produccion_UO!$J83,Resultados_Dic3!$A$3:$A$99980,Produccion_UO!$H83)*$I$75</f>
        <v>0</v>
      </c>
      <c r="AH83" s="21">
        <f>+SUMIFS(Resultados_Dic3!AC$3:AC$99980,Resultados_Dic3!$F$3:$F$99980,Produccion_UO!$K83,Resultados_Dic3!$D$3:$D$99980,Produccion_UO!$K$75,Resultados_Dic3!$E$3:$E$99980,Produccion_UO!$J83,Resultados_Dic3!$A$3:$A$99980,Produccion_UO!$H83)*$I$75</f>
        <v>0</v>
      </c>
      <c r="AI83" s="21">
        <f>+SUMIFS(Resultados_Dic3!AD$3:AD$99980,Resultados_Dic3!$F$3:$F$99980,Produccion_UO!$K83,Resultados_Dic3!$D$3:$D$99980,Produccion_UO!$K$75,Resultados_Dic3!$E$3:$E$99980,Produccion_UO!$J83,Resultados_Dic3!$A$3:$A$99980,Produccion_UO!$H83)*$I$75</f>
        <v>0</v>
      </c>
      <c r="AJ83" s="21">
        <f>+SUMIFS(Resultados_Dic3!AE$3:AE$99980,Resultados_Dic3!$F$3:$F$99980,Produccion_UO!$K83,Resultados_Dic3!$D$3:$D$99980,Produccion_UO!$K$75,Resultados_Dic3!$E$3:$E$99980,Produccion_UO!$J83,Resultados_Dic3!$A$3:$A$99980,Produccion_UO!$H83)*$I$75</f>
        <v>0</v>
      </c>
      <c r="AK83" s="21">
        <f>+SUMIFS(Resultados_Dic3!AF$3:AF$99980,Resultados_Dic3!$F$3:$F$99980,Produccion_UO!$K83,Resultados_Dic3!$D$3:$D$99980,Produccion_UO!$K$75,Resultados_Dic3!$E$3:$E$99980,Produccion_UO!$J83,Resultados_Dic3!$A$3:$A$99980,Produccion_UO!$H83)*$I$75</f>
        <v>0</v>
      </c>
      <c r="AL83" s="21">
        <f>+SUMIFS(Resultados_Dic3!AG$3:AG$99980,Resultados_Dic3!$F$3:$F$99980,Produccion_UO!$K83,Resultados_Dic3!$D$3:$D$99980,Produccion_UO!$K$75,Resultados_Dic3!$E$3:$E$99980,Produccion_UO!$J83,Resultados_Dic3!$A$3:$A$99980,Produccion_UO!$H83)*$I$75</f>
        <v>0</v>
      </c>
      <c r="AM83" s="21">
        <f>+SUMIFS(Resultados_Dic3!AH$3:AH$99980,Resultados_Dic3!$F$3:$F$99980,Produccion_UO!$K83,Resultados_Dic3!$D$3:$D$99980,Produccion_UO!$K$75,Resultados_Dic3!$E$3:$E$99980,Produccion_UO!$J83,Resultados_Dic3!$A$3:$A$99980,Produccion_UO!$H83)*$I$75</f>
        <v>0</v>
      </c>
      <c r="AN83" s="21">
        <f>+SUMIFS(Resultados_Dic3!AI$3:AI$99980,Resultados_Dic3!$F$3:$F$99980,Produccion_UO!$K83,Resultados_Dic3!$D$3:$D$99980,Produccion_UO!$K$75,Resultados_Dic3!$E$3:$E$99980,Produccion_UO!$J83,Resultados_Dic3!$A$3:$A$99980,Produccion_UO!$H83)*$I$75</f>
        <v>0</v>
      </c>
      <c r="AO83" s="21">
        <f>+SUMIFS(Resultados_Dic3!AJ$3:AJ$99980,Resultados_Dic3!$F$3:$F$99980,Produccion_UO!$K83,Resultados_Dic3!$D$3:$D$99980,Produccion_UO!$K$75,Resultados_Dic3!$E$3:$E$99980,Produccion_UO!$J83,Resultados_Dic3!$A$3:$A$99980,Produccion_UO!$H83)*$I$75</f>
        <v>0</v>
      </c>
      <c r="AP83" s="21">
        <f>+SUMIFS(Resultados_Dic3!AK$3:AK$99980,Resultados_Dic3!$F$3:$F$99980,Produccion_UO!$K83,Resultados_Dic3!$D$3:$D$99980,Produccion_UO!$K$75,Resultados_Dic3!$E$3:$E$99980,Produccion_UO!$J83,Resultados_Dic3!$A$3:$A$99980,Produccion_UO!$H83)*$I$75</f>
        <v>0</v>
      </c>
      <c r="AQ83" s="21">
        <f>+SUMIFS(Resultados_Dic3!AL$3:AL$99980,Resultados_Dic3!$F$3:$F$99980,Produccion_UO!$K83,Resultados_Dic3!$D$3:$D$99980,Produccion_UO!$K$75,Resultados_Dic3!$E$3:$E$99980,Produccion_UO!$J83,Resultados_Dic3!$A$3:$A$99980,Produccion_UO!$H83)*$I$75</f>
        <v>0</v>
      </c>
      <c r="AR83" s="21">
        <f>+SUMIFS(Resultados_Dic3!AM$3:AM$99980,Resultados_Dic3!$F$3:$F$99980,Produccion_UO!$K83,Resultados_Dic3!$D$3:$D$99980,Produccion_UO!$K$75,Resultados_Dic3!$E$3:$E$99980,Produccion_UO!$J83,Resultados_Dic3!$A$3:$A$99980,Produccion_UO!$H83)*$I$75</f>
        <v>0</v>
      </c>
    </row>
    <row r="84" spans="1:45" x14ac:dyDescent="0.25">
      <c r="G84" s="15"/>
      <c r="H84" s="17" t="str">
        <f t="shared" si="18"/>
        <v>DIC7</v>
      </c>
      <c r="J84" s="24" t="s">
        <v>140</v>
      </c>
      <c r="K84" s="2" t="s">
        <v>278</v>
      </c>
      <c r="L84" s="22" t="str">
        <f>+$B$9</f>
        <v>VIM - GAS</v>
      </c>
      <c r="M84" s="21">
        <f>+SUMIFS(Resultados_Dic3!H$3:H$99980,Resultados_Dic3!$F$3:$F$99980,Produccion_UO!$K84,Resultados_Dic3!$D$3:$D$99980,Produccion_UO!$K$75,Resultados_Dic3!$E$3:$E$99980,Produccion_UO!$J84,Resultados_Dic3!$A$3:$A$99980,Produccion_UO!$H84)*$I$75</f>
        <v>3.4308115227660523E-2</v>
      </c>
      <c r="N84" s="21">
        <f>+SUMIFS(Resultados_Dic3!I$3:I$99980,Resultados_Dic3!$F$3:$F$99980,Produccion_UO!$K84,Resultados_Dic3!$D$3:$D$99980,Produccion_UO!$K$75,Resultados_Dic3!$E$3:$E$99980,Produccion_UO!$J84,Resultados_Dic3!$A$3:$A$99980,Produccion_UO!$H84)*$I$75</f>
        <v>3.3684757554506374E-2</v>
      </c>
      <c r="O84" s="21">
        <f>+SUMIFS(Resultados_Dic3!J$3:J$99980,Resultados_Dic3!$F$3:$F$99980,Produccion_UO!$K84,Resultados_Dic3!$D$3:$D$99980,Produccion_UO!$K$75,Resultados_Dic3!$E$3:$E$99980,Produccion_UO!$J84,Resultados_Dic3!$A$3:$A$99980,Produccion_UO!$H84)*$I$75</f>
        <v>3.3705756191126167E-2</v>
      </c>
      <c r="P84" s="21">
        <f>+SUMIFS(Resultados_Dic3!K$3:K$99980,Resultados_Dic3!$F$3:$F$99980,Produccion_UO!$K84,Resultados_Dic3!$D$3:$D$99980,Produccion_UO!$K$75,Resultados_Dic3!$E$3:$E$99980,Produccion_UO!$J84,Resultados_Dic3!$A$3:$A$99980,Produccion_UO!$H84)*$I$75</f>
        <v>3.3726754827745911E-2</v>
      </c>
      <c r="Q84" s="21">
        <f>+SUMIFS(Resultados_Dic3!L$3:L$99980,Resultados_Dic3!$F$3:$F$99980,Produccion_UO!$K84,Resultados_Dic3!$D$3:$D$99980,Produccion_UO!$K$75,Resultados_Dic3!$E$3:$E$99980,Produccion_UO!$J84,Resultados_Dic3!$A$3:$A$99980,Produccion_UO!$H84)*$I$75</f>
        <v>3.3747753464365697E-2</v>
      </c>
      <c r="R84" s="21">
        <f>+SUMIFS(Resultados_Dic3!M$3:M$99980,Resultados_Dic3!$F$3:$F$99980,Produccion_UO!$K84,Resultados_Dic3!$D$3:$D$99980,Produccion_UO!$K$75,Resultados_Dic3!$E$3:$E$99980,Produccion_UO!$J84,Resultados_Dic3!$A$3:$A$99980,Produccion_UO!$H84)*$I$75</f>
        <v>3.1179390162870687E-2</v>
      </c>
      <c r="S84" s="21">
        <f>+SUMIFS(Resultados_Dic3!N$3:N$99980,Resultados_Dic3!$F$3:$F$99980,Produccion_UO!$K84,Resultados_Dic3!$D$3:$D$99980,Produccion_UO!$K$75,Resultados_Dic3!$E$3:$E$99980,Produccion_UO!$J84,Resultados_Dic3!$A$3:$A$99980,Produccion_UO!$H84)*$I$75</f>
        <v>2.8611026861375621E-2</v>
      </c>
      <c r="T84" s="21">
        <f>+SUMIFS(Resultados_Dic3!O$3:O$99980,Resultados_Dic3!$F$3:$F$99980,Produccion_UO!$K84,Resultados_Dic3!$D$3:$D$99980,Produccion_UO!$K$75,Resultados_Dic3!$E$3:$E$99980,Produccion_UO!$J84,Resultados_Dic3!$A$3:$A$99980,Produccion_UO!$H84)*$I$75</f>
        <v>2.6497567458287782E-2</v>
      </c>
      <c r="U84" s="21">
        <f>+SUMIFS(Resultados_Dic3!P$3:P$99980,Resultados_Dic3!$F$3:$F$99980,Produccion_UO!$K84,Resultados_Dic3!$D$3:$D$99980,Produccion_UO!$K$75,Resultados_Dic3!$E$3:$E$99980,Produccion_UO!$J84,Resultados_Dic3!$A$3:$A$99980,Produccion_UO!$H84)*$I$75</f>
        <v>2.4384108055199947E-2</v>
      </c>
      <c r="V84" s="21">
        <f>+SUMIFS(Resultados_Dic3!Q$3:Q$99980,Resultados_Dic3!$F$3:$F$99980,Produccion_UO!$K84,Resultados_Dic3!$D$3:$D$99980,Produccion_UO!$K$75,Resultados_Dic3!$E$3:$E$99980,Produccion_UO!$J84,Resultados_Dic3!$A$3:$A$99980,Produccion_UO!$H84)*$I$75</f>
        <v>2.2632277634432645E-2</v>
      </c>
      <c r="W84" s="21">
        <f>+SUMIFS(Resultados_Dic3!R$3:R$99980,Resultados_Dic3!$F$3:$F$99980,Produccion_UO!$K84,Resultados_Dic3!$D$3:$D$99980,Produccion_UO!$K$75,Resultados_Dic3!$E$3:$E$99980,Produccion_UO!$J84,Resultados_Dic3!$A$3:$A$99980,Produccion_UO!$H84)*$I$75</f>
        <v>2.0880447213665339E-2</v>
      </c>
      <c r="X84" s="21">
        <f>+SUMIFS(Resultados_Dic3!S$3:S$99980,Resultados_Dic3!$F$3:$F$99980,Produccion_UO!$K84,Resultados_Dic3!$D$3:$D$99980,Produccion_UO!$K$75,Resultados_Dic3!$E$3:$E$99980,Produccion_UO!$J84,Resultados_Dic3!$A$3:$A$99980,Produccion_UO!$H84)*$I$75</f>
        <v>1.9128616792897991E-2</v>
      </c>
      <c r="Y84" s="21">
        <f>+SUMIFS(Resultados_Dic3!T$3:T$99980,Resultados_Dic3!$F$3:$F$99980,Produccion_UO!$K84,Resultados_Dic3!$D$3:$D$99980,Produccion_UO!$K$75,Resultados_Dic3!$E$3:$E$99980,Produccion_UO!$J84,Resultados_Dic3!$A$3:$A$99980,Produccion_UO!$H84)*$I$75</f>
        <v>1.7899665516765639E-2</v>
      </c>
      <c r="Z84" s="21">
        <f>+SUMIFS(Resultados_Dic3!U$3:U$99980,Resultados_Dic3!$F$3:$F$99980,Produccion_UO!$K84,Resultados_Dic3!$D$3:$D$99980,Produccion_UO!$K$75,Resultados_Dic3!$E$3:$E$99980,Produccion_UO!$J84,Resultados_Dic3!$A$3:$A$99980,Produccion_UO!$H84)*$I$75</f>
        <v>1.6670714240633287E-2</v>
      </c>
      <c r="AA84" s="21">
        <f>+SUMIFS(Resultados_Dic3!V$3:V$99980,Resultados_Dic3!$F$3:$F$99980,Produccion_UO!$K84,Resultados_Dic3!$D$3:$D$99980,Produccion_UO!$K$75,Resultados_Dic3!$E$3:$E$99980,Produccion_UO!$J84,Resultados_Dic3!$A$3:$A$99980,Produccion_UO!$H84)*$I$75</f>
        <v>8.0820449071384477E-3</v>
      </c>
      <c r="AB84" s="21">
        <f>+SUMIFS(Resultados_Dic3!W$3:W$99980,Resultados_Dic3!$F$3:$F$99980,Produccion_UO!$K84,Resultados_Dic3!$D$3:$D$99980,Produccion_UO!$K$75,Resultados_Dic3!$E$3:$E$99980,Produccion_UO!$J84,Resultados_Dic3!$A$3:$A$99980,Produccion_UO!$H84)*$I$75</f>
        <v>0</v>
      </c>
      <c r="AC84" s="21">
        <f>+SUMIFS(Resultados_Dic3!X$3:X$99980,Resultados_Dic3!$F$3:$F$99980,Produccion_UO!$K84,Resultados_Dic3!$D$3:$D$99980,Produccion_UO!$K$75,Resultados_Dic3!$E$3:$E$99980,Produccion_UO!$J84,Resultados_Dic3!$A$3:$A$99980,Produccion_UO!$H84)*$I$75</f>
        <v>0</v>
      </c>
      <c r="AD84" s="21">
        <f>+SUMIFS(Resultados_Dic3!Y$3:Y$99980,Resultados_Dic3!$F$3:$F$99980,Produccion_UO!$K84,Resultados_Dic3!$D$3:$D$99980,Produccion_UO!$K$75,Resultados_Dic3!$E$3:$E$99980,Produccion_UO!$J84,Resultados_Dic3!$A$3:$A$99980,Produccion_UO!$H84)*$I$75</f>
        <v>0</v>
      </c>
      <c r="AE84" s="21">
        <f>+SUMIFS(Resultados_Dic3!Z$3:Z$99980,Resultados_Dic3!$F$3:$F$99980,Produccion_UO!$K84,Resultados_Dic3!$D$3:$D$99980,Produccion_UO!$K$75,Resultados_Dic3!$E$3:$E$99980,Produccion_UO!$J84,Resultados_Dic3!$A$3:$A$99980,Produccion_UO!$H84)*$I$75</f>
        <v>0</v>
      </c>
      <c r="AF84" s="21">
        <f>+SUMIFS(Resultados_Dic3!AA$3:AA$99980,Resultados_Dic3!$F$3:$F$99980,Produccion_UO!$K84,Resultados_Dic3!$D$3:$D$99980,Produccion_UO!$K$75,Resultados_Dic3!$E$3:$E$99980,Produccion_UO!$J84,Resultados_Dic3!$A$3:$A$99980,Produccion_UO!$H84)*$I$75</f>
        <v>0</v>
      </c>
      <c r="AG84" s="21">
        <f>+SUMIFS(Resultados_Dic3!AB$3:AB$99980,Resultados_Dic3!$F$3:$F$99980,Produccion_UO!$K84,Resultados_Dic3!$D$3:$D$99980,Produccion_UO!$K$75,Resultados_Dic3!$E$3:$E$99980,Produccion_UO!$J84,Resultados_Dic3!$A$3:$A$99980,Produccion_UO!$H84)*$I$75</f>
        <v>0</v>
      </c>
      <c r="AH84" s="21">
        <f>+SUMIFS(Resultados_Dic3!AC$3:AC$99980,Resultados_Dic3!$F$3:$F$99980,Produccion_UO!$K84,Resultados_Dic3!$D$3:$D$99980,Produccion_UO!$K$75,Resultados_Dic3!$E$3:$E$99980,Produccion_UO!$J84,Resultados_Dic3!$A$3:$A$99980,Produccion_UO!$H84)*$I$75</f>
        <v>0</v>
      </c>
      <c r="AI84" s="21">
        <f>+SUMIFS(Resultados_Dic3!AD$3:AD$99980,Resultados_Dic3!$F$3:$F$99980,Produccion_UO!$K84,Resultados_Dic3!$D$3:$D$99980,Produccion_UO!$K$75,Resultados_Dic3!$E$3:$E$99980,Produccion_UO!$J84,Resultados_Dic3!$A$3:$A$99980,Produccion_UO!$H84)*$I$75</f>
        <v>0</v>
      </c>
      <c r="AJ84" s="21">
        <f>+SUMIFS(Resultados_Dic3!AE$3:AE$99980,Resultados_Dic3!$F$3:$F$99980,Produccion_UO!$K84,Resultados_Dic3!$D$3:$D$99980,Produccion_UO!$K$75,Resultados_Dic3!$E$3:$E$99980,Produccion_UO!$J84,Resultados_Dic3!$A$3:$A$99980,Produccion_UO!$H84)*$I$75</f>
        <v>0</v>
      </c>
      <c r="AK84" s="21">
        <f>+SUMIFS(Resultados_Dic3!AF$3:AF$99980,Resultados_Dic3!$F$3:$F$99980,Produccion_UO!$K84,Resultados_Dic3!$D$3:$D$99980,Produccion_UO!$K$75,Resultados_Dic3!$E$3:$E$99980,Produccion_UO!$J84,Resultados_Dic3!$A$3:$A$99980,Produccion_UO!$H84)*$I$75</f>
        <v>0</v>
      </c>
      <c r="AL84" s="21">
        <f>+SUMIFS(Resultados_Dic3!AG$3:AG$99980,Resultados_Dic3!$F$3:$F$99980,Produccion_UO!$K84,Resultados_Dic3!$D$3:$D$99980,Produccion_UO!$K$75,Resultados_Dic3!$E$3:$E$99980,Produccion_UO!$J84,Resultados_Dic3!$A$3:$A$99980,Produccion_UO!$H84)*$I$75</f>
        <v>0</v>
      </c>
      <c r="AM84" s="21">
        <f>+SUMIFS(Resultados_Dic3!AH$3:AH$99980,Resultados_Dic3!$F$3:$F$99980,Produccion_UO!$K84,Resultados_Dic3!$D$3:$D$99980,Produccion_UO!$K$75,Resultados_Dic3!$E$3:$E$99980,Produccion_UO!$J84,Resultados_Dic3!$A$3:$A$99980,Produccion_UO!$H84)*$I$75</f>
        <v>0</v>
      </c>
      <c r="AN84" s="21">
        <f>+SUMIFS(Resultados_Dic3!AI$3:AI$99980,Resultados_Dic3!$F$3:$F$99980,Produccion_UO!$K84,Resultados_Dic3!$D$3:$D$99980,Produccion_UO!$K$75,Resultados_Dic3!$E$3:$E$99980,Produccion_UO!$J84,Resultados_Dic3!$A$3:$A$99980,Produccion_UO!$H84)*$I$75</f>
        <v>0</v>
      </c>
      <c r="AO84" s="21">
        <f>+SUMIFS(Resultados_Dic3!AJ$3:AJ$99980,Resultados_Dic3!$F$3:$F$99980,Produccion_UO!$K84,Resultados_Dic3!$D$3:$D$99980,Produccion_UO!$K$75,Resultados_Dic3!$E$3:$E$99980,Produccion_UO!$J84,Resultados_Dic3!$A$3:$A$99980,Produccion_UO!$H84)*$I$75</f>
        <v>0</v>
      </c>
      <c r="AP84" s="21">
        <f>+SUMIFS(Resultados_Dic3!AK$3:AK$99980,Resultados_Dic3!$F$3:$F$99980,Produccion_UO!$K84,Resultados_Dic3!$D$3:$D$99980,Produccion_UO!$K$75,Resultados_Dic3!$E$3:$E$99980,Produccion_UO!$J84,Resultados_Dic3!$A$3:$A$99980,Produccion_UO!$H84)*$I$75</f>
        <v>0</v>
      </c>
      <c r="AQ84" s="21">
        <f>+SUMIFS(Resultados_Dic3!AL$3:AL$99980,Resultados_Dic3!$F$3:$F$99980,Produccion_UO!$K84,Resultados_Dic3!$D$3:$D$99980,Produccion_UO!$K$75,Resultados_Dic3!$E$3:$E$99980,Produccion_UO!$J84,Resultados_Dic3!$A$3:$A$99980,Produccion_UO!$H84)*$I$75</f>
        <v>0</v>
      </c>
      <c r="AR84" s="21">
        <f>+SUMIFS(Resultados_Dic3!AM$3:AM$99980,Resultados_Dic3!$F$3:$F$99980,Produccion_UO!$K84,Resultados_Dic3!$D$3:$D$99980,Produccion_UO!$K$75,Resultados_Dic3!$E$3:$E$99980,Produccion_UO!$J84,Resultados_Dic3!$A$3:$A$99980,Produccion_UO!$H84)*$I$75</f>
        <v>0</v>
      </c>
    </row>
    <row r="85" spans="1:45" s="73" customFormat="1" x14ac:dyDescent="0.25">
      <c r="A85" s="129"/>
      <c r="B85" s="129"/>
      <c r="C85" s="129"/>
      <c r="D85" s="129"/>
      <c r="E85" s="129"/>
      <c r="F85" s="130"/>
      <c r="H85" s="74"/>
      <c r="I85" s="74"/>
      <c r="L85" s="22"/>
      <c r="M85" s="75">
        <f>+SUM(M78:M84)</f>
        <v>457.55619803274868</v>
      </c>
      <c r="N85" s="75">
        <f t="shared" ref="N85" si="19">+SUM(N78:N84)</f>
        <v>438.31612512439762</v>
      </c>
      <c r="O85" s="75">
        <f t="shared" ref="O85:AR85" si="20">+SUM(O78:O84)</f>
        <v>412.33309730764915</v>
      </c>
      <c r="P85" s="75">
        <f t="shared" si="20"/>
        <v>391.04990202505087</v>
      </c>
      <c r="Q85" s="75">
        <f t="shared" si="20"/>
        <v>361.9725507957105</v>
      </c>
      <c r="R85" s="75">
        <f t="shared" si="20"/>
        <v>323.61182802493823</v>
      </c>
      <c r="S85" s="75">
        <f t="shared" si="20"/>
        <v>296.04468072672717</v>
      </c>
      <c r="T85" s="75">
        <f t="shared" si="20"/>
        <v>273.16574600174584</v>
      </c>
      <c r="U85" s="75">
        <f t="shared" si="20"/>
        <v>228.95452882345307</v>
      </c>
      <c r="V85" s="75">
        <f t="shared" si="20"/>
        <v>181.67938788278747</v>
      </c>
      <c r="W85" s="75">
        <f t="shared" si="20"/>
        <v>117.79004671732682</v>
      </c>
      <c r="X85" s="75">
        <f t="shared" si="20"/>
        <v>115.86296475373034</v>
      </c>
      <c r="Y85" s="75">
        <f t="shared" si="20"/>
        <v>115.53216145369063</v>
      </c>
      <c r="Z85" s="75">
        <f t="shared" si="20"/>
        <v>82.992903101232699</v>
      </c>
      <c r="AA85" s="75">
        <f t="shared" si="20"/>
        <v>1.4446564164734654</v>
      </c>
      <c r="AB85" s="75">
        <f t="shared" si="20"/>
        <v>0</v>
      </c>
      <c r="AC85" s="75">
        <f t="shared" si="20"/>
        <v>0</v>
      </c>
      <c r="AD85" s="75">
        <f t="shared" si="20"/>
        <v>0</v>
      </c>
      <c r="AE85" s="75">
        <f t="shared" si="20"/>
        <v>0</v>
      </c>
      <c r="AF85" s="75">
        <f t="shared" si="20"/>
        <v>0</v>
      </c>
      <c r="AG85" s="75">
        <f t="shared" si="20"/>
        <v>0</v>
      </c>
      <c r="AH85" s="75">
        <f t="shared" si="20"/>
        <v>0</v>
      </c>
      <c r="AI85" s="75">
        <f t="shared" si="20"/>
        <v>0</v>
      </c>
      <c r="AJ85" s="75">
        <f t="shared" si="20"/>
        <v>0</v>
      </c>
      <c r="AK85" s="75">
        <f t="shared" si="20"/>
        <v>0</v>
      </c>
      <c r="AL85" s="75">
        <f t="shared" si="20"/>
        <v>0</v>
      </c>
      <c r="AM85" s="75">
        <f t="shared" si="20"/>
        <v>0</v>
      </c>
      <c r="AN85" s="75">
        <f t="shared" si="20"/>
        <v>0</v>
      </c>
      <c r="AO85" s="75">
        <f t="shared" si="20"/>
        <v>0</v>
      </c>
      <c r="AP85" s="75">
        <f t="shared" si="20"/>
        <v>0</v>
      </c>
      <c r="AQ85" s="75">
        <f t="shared" si="20"/>
        <v>0</v>
      </c>
      <c r="AR85" s="75">
        <f t="shared" si="20"/>
        <v>0</v>
      </c>
    </row>
    <row r="86" spans="1:45" s="182" customFormat="1" ht="15.75" thickBot="1" x14ac:dyDescent="0.3">
      <c r="A86" s="180"/>
      <c r="B86" s="180"/>
      <c r="C86" s="180"/>
      <c r="D86" s="180"/>
      <c r="E86" s="180"/>
      <c r="F86" s="181"/>
      <c r="H86" s="183"/>
      <c r="I86" s="183"/>
      <c r="L86" s="177"/>
    </row>
    <row r="87" spans="1:45" ht="21" x14ac:dyDescent="0.35">
      <c r="B87" s="45" t="s">
        <v>408</v>
      </c>
      <c r="G87" s="15"/>
      <c r="H87" s="42"/>
      <c r="I87" s="42"/>
      <c r="J87" s="15"/>
      <c r="K87" s="45" t="s">
        <v>408</v>
      </c>
      <c r="M87" s="21"/>
      <c r="N87" s="21"/>
      <c r="O87" s="21"/>
      <c r="P87" s="21"/>
      <c r="Q87" s="21"/>
      <c r="R87" s="21"/>
    </row>
    <row r="88" spans="1:45" ht="18.75" x14ac:dyDescent="0.3">
      <c r="G88" s="15"/>
      <c r="H88" s="12"/>
      <c r="I88" s="17" t="str">
        <f>+IF(OR(J89="OIL",J89="OIL-eq"),$I$5,IF(J89="GAS",$I$4,IF(J89="GSL",$I$8,IF(J89="DSL",$I$9,IF(J89="KER",$I$10,IF(J89="LPG",$I$11,IF(J89="HFO",$I$12,IF(J89="AVG",$I$13,IF(J89="RFG",$I$14,IF(J89="ELC",$I$15,$I$16))))))))))</f>
        <v>MPC/d</v>
      </c>
      <c r="J88" s="15"/>
      <c r="K88" s="34" t="s">
        <v>409</v>
      </c>
    </row>
    <row r="89" spans="1:45" x14ac:dyDescent="0.25">
      <c r="G89" s="15"/>
      <c r="H89" s="12"/>
      <c r="I89" s="115">
        <f>+IF(OR(J89="OIL",J89="OIL-eq"),$H$5,IF(J89="GAS",$H$4,IF(J89="GSL",$H$8,IF(J89="DSL",$H$9,IF(J89="KER",$H$10,IF(J89="LPG",$H$11,IF(J89="HFO",$H$12,IF(J89="AVG",$H$13,IF(J89="RFG",$H$14,IF(J89="ELC",$H$15,$H$16))))))))))</f>
        <v>2.7126000271260002</v>
      </c>
      <c r="J89" s="67" t="s">
        <v>37</v>
      </c>
      <c r="K89" s="2" t="s">
        <v>26</v>
      </c>
    </row>
    <row r="90" spans="1:45" x14ac:dyDescent="0.25">
      <c r="G90" s="44"/>
      <c r="H90" s="43"/>
      <c r="I90" s="43"/>
      <c r="J90" s="15"/>
      <c r="K90" s="16"/>
    </row>
    <row r="91" spans="1:45" x14ac:dyDescent="0.25">
      <c r="B91" s="141"/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  <c r="AS91" s="21"/>
    </row>
    <row r="92" spans="1:45" x14ac:dyDescent="0.25">
      <c r="B92" s="141"/>
      <c r="G92" s="15"/>
      <c r="H92" s="17" t="str">
        <f t="shared" ref="H92:H98" si="21">+$B$1</f>
        <v>DIC7</v>
      </c>
      <c r="J92" s="24" t="s">
        <v>119</v>
      </c>
      <c r="K92" s="13" t="s">
        <v>252</v>
      </c>
      <c r="L92" s="22" t="str">
        <f>+$B$3</f>
        <v>GU - Gas</v>
      </c>
      <c r="M92" s="21">
        <f>+SUMIFS(Resultados_Dic3!H$3:H$99980,Resultados_Dic3!$F$3:$F$99980,Produccion_UO!$K92,Resultados_Dic3!$D$3:$D$99980,Produccion_UO!$K$89,Resultados_Dic3!$E$3:$E$99980,Produccion_UO!$J92,Resultados_Dic3!$A$3:$A$99980,Produccion_UO!$H92)*$I$89</f>
        <v>6.7086042792357246</v>
      </c>
      <c r="N92" s="21">
        <f>+SUMIFS(Resultados_Dic3!I$3:I$99980,Resultados_Dic3!$F$3:$F$99980,Produccion_UO!$K92,Resultados_Dic3!$D$3:$D$99980,Produccion_UO!$K$89,Resultados_Dic3!$E$3:$E$99980,Produccion_UO!$J92,Resultados_Dic3!$A$3:$A$99980,Produccion_UO!$H92)*$I$89</f>
        <v>5.4211022055246172</v>
      </c>
      <c r="O92" s="21">
        <f>+SUMIFS(Resultados_Dic3!J$3:J$99980,Resultados_Dic3!$F$3:$F$99980,Produccion_UO!$K92,Resultados_Dic3!$D$3:$D$99980,Produccion_UO!$K$89,Resultados_Dic3!$E$3:$E$99980,Produccion_UO!$J92,Resultados_Dic3!$A$3:$A$99980,Produccion_UO!$H92)*$I$89</f>
        <v>4.2444264828757632</v>
      </c>
      <c r="P92" s="21">
        <f>+SUMIFS(Resultados_Dic3!K$3:K$99980,Resultados_Dic3!$F$3:$F$99980,Produccion_UO!$K92,Resultados_Dic3!$D$3:$D$99980,Produccion_UO!$K$89,Resultados_Dic3!$E$3:$E$99980,Produccion_UO!$J92,Resultados_Dic3!$A$3:$A$99980,Produccion_UO!$H92)*$I$89</f>
        <v>4.9566945225693475</v>
      </c>
      <c r="Q92" s="21">
        <f>+SUMIFS(Resultados_Dic3!L$3:L$99980,Resultados_Dic3!$F$3:$F$99980,Produccion_UO!$K92,Resultados_Dic3!$D$3:$D$99980,Produccion_UO!$K$89,Resultados_Dic3!$E$3:$E$99980,Produccion_UO!$J92,Resultados_Dic3!$A$3:$A$99980,Produccion_UO!$H92)*$I$89</f>
        <v>4.7244906810917398</v>
      </c>
      <c r="R92" s="21">
        <f>+SUMIFS(Resultados_Dic3!M$3:M$99980,Resultados_Dic3!$F$3:$F$99980,Produccion_UO!$K92,Resultados_Dic3!$D$3:$D$99980,Produccion_UO!$K$89,Resultados_Dic3!$E$3:$E$99980,Produccion_UO!$J92,Resultados_Dic3!$A$3:$A$99980,Produccion_UO!$H92)*$I$89</f>
        <v>0</v>
      </c>
      <c r="S92" s="21">
        <f>+SUMIFS(Resultados_Dic3!N$3:N$99980,Resultados_Dic3!$F$3:$F$99980,Produccion_UO!$K92,Resultados_Dic3!$D$3:$D$99980,Produccion_UO!$K$89,Resultados_Dic3!$E$3:$E$99980,Produccion_UO!$J92,Resultados_Dic3!$A$3:$A$99980,Produccion_UO!$H92)*$I$89</f>
        <v>0</v>
      </c>
      <c r="T92" s="21">
        <f>+SUMIFS(Resultados_Dic3!O$3:O$99980,Resultados_Dic3!$F$3:$F$99980,Produccion_UO!$K92,Resultados_Dic3!$D$3:$D$99980,Produccion_UO!$K$89,Resultados_Dic3!$E$3:$E$99980,Produccion_UO!$J92,Resultados_Dic3!$A$3:$A$99980,Produccion_UO!$H92)*$I$89</f>
        <v>0</v>
      </c>
      <c r="U92" s="21">
        <f>+SUMIFS(Resultados_Dic3!P$3:P$99980,Resultados_Dic3!$F$3:$F$99980,Produccion_UO!$K92,Resultados_Dic3!$D$3:$D$99980,Produccion_UO!$K$89,Resultados_Dic3!$E$3:$E$99980,Produccion_UO!$J92,Resultados_Dic3!$A$3:$A$99980,Produccion_UO!$H92)*$I$89</f>
        <v>0</v>
      </c>
      <c r="V92" s="21">
        <f>+SUMIFS(Resultados_Dic3!Q$3:Q$99980,Resultados_Dic3!$F$3:$F$99980,Produccion_UO!$K92,Resultados_Dic3!$D$3:$D$99980,Produccion_UO!$K$89,Resultados_Dic3!$E$3:$E$99980,Produccion_UO!$J92,Resultados_Dic3!$A$3:$A$99980,Produccion_UO!$H92)*$I$89</f>
        <v>0</v>
      </c>
      <c r="W92" s="21">
        <f>+SUMIFS(Resultados_Dic3!R$3:R$99980,Resultados_Dic3!$F$3:$F$99980,Produccion_UO!$K92,Resultados_Dic3!$D$3:$D$99980,Produccion_UO!$K$89,Resultados_Dic3!$E$3:$E$99980,Produccion_UO!$J92,Resultados_Dic3!$A$3:$A$99980,Produccion_UO!$H92)*$I$89</f>
        <v>0</v>
      </c>
      <c r="X92" s="21">
        <f>+SUMIFS(Resultados_Dic3!S$3:S$99980,Resultados_Dic3!$F$3:$F$99980,Produccion_UO!$K92,Resultados_Dic3!$D$3:$D$99980,Produccion_UO!$K$89,Resultados_Dic3!$E$3:$E$99980,Produccion_UO!$J92,Resultados_Dic3!$A$3:$A$99980,Produccion_UO!$H92)*$I$89</f>
        <v>0</v>
      </c>
      <c r="Y92" s="21">
        <f>+SUMIFS(Resultados_Dic3!T$3:T$99980,Resultados_Dic3!$F$3:$F$99980,Produccion_UO!$K92,Resultados_Dic3!$D$3:$D$99980,Produccion_UO!$K$89,Resultados_Dic3!$E$3:$E$99980,Produccion_UO!$J92,Resultados_Dic3!$A$3:$A$99980,Produccion_UO!$H92)*$I$89</f>
        <v>0</v>
      </c>
      <c r="Z92" s="21">
        <f>+SUMIFS(Resultados_Dic3!U$3:U$99980,Resultados_Dic3!$F$3:$F$99980,Produccion_UO!$K92,Resultados_Dic3!$D$3:$D$99980,Produccion_UO!$K$89,Resultados_Dic3!$E$3:$E$99980,Produccion_UO!$J92,Resultados_Dic3!$A$3:$A$99980,Produccion_UO!$H92)*$I$89</f>
        <v>0</v>
      </c>
      <c r="AA92" s="21">
        <f>+SUMIFS(Resultados_Dic3!V$3:V$99980,Resultados_Dic3!$F$3:$F$99980,Produccion_UO!$K92,Resultados_Dic3!$D$3:$D$99980,Produccion_UO!$K$89,Resultados_Dic3!$E$3:$E$99980,Produccion_UO!$J92,Resultados_Dic3!$A$3:$A$99980,Produccion_UO!$H92)*$I$89</f>
        <v>0</v>
      </c>
      <c r="AB92" s="21">
        <f>+SUMIFS(Resultados_Dic3!W$3:W$99980,Resultados_Dic3!$F$3:$F$99980,Produccion_UO!$K92,Resultados_Dic3!$D$3:$D$99980,Produccion_UO!$K$89,Resultados_Dic3!$E$3:$E$99980,Produccion_UO!$J92,Resultados_Dic3!$A$3:$A$99980,Produccion_UO!$H92)*$I$89</f>
        <v>0</v>
      </c>
      <c r="AC92" s="21">
        <f>+SUMIFS(Resultados_Dic3!X$3:X$99980,Resultados_Dic3!$F$3:$F$99980,Produccion_UO!$K92,Resultados_Dic3!$D$3:$D$99980,Produccion_UO!$K$89,Resultados_Dic3!$E$3:$E$99980,Produccion_UO!$J92,Resultados_Dic3!$A$3:$A$99980,Produccion_UO!$H92)*$I$89</f>
        <v>0</v>
      </c>
      <c r="AD92" s="21">
        <f>+SUMIFS(Resultados_Dic3!Y$3:Y$99980,Resultados_Dic3!$F$3:$F$99980,Produccion_UO!$K92,Resultados_Dic3!$D$3:$D$99980,Produccion_UO!$K$89,Resultados_Dic3!$E$3:$E$99980,Produccion_UO!$J92,Resultados_Dic3!$A$3:$A$99980,Produccion_UO!$H92)*$I$89</f>
        <v>0</v>
      </c>
      <c r="AE92" s="21">
        <f>+SUMIFS(Resultados_Dic3!Z$3:Z$99980,Resultados_Dic3!$F$3:$F$99980,Produccion_UO!$K92,Resultados_Dic3!$D$3:$D$99980,Produccion_UO!$K$89,Resultados_Dic3!$E$3:$E$99980,Produccion_UO!$J92,Resultados_Dic3!$A$3:$A$99980,Produccion_UO!$H92)*$I$89</f>
        <v>0</v>
      </c>
      <c r="AF92" s="21">
        <f>+SUMIFS(Resultados_Dic3!AA$3:AA$99980,Resultados_Dic3!$F$3:$F$99980,Produccion_UO!$K92,Resultados_Dic3!$D$3:$D$99980,Produccion_UO!$K$89,Resultados_Dic3!$E$3:$E$99980,Produccion_UO!$J92,Resultados_Dic3!$A$3:$A$99980,Produccion_UO!$H92)*$I$89</f>
        <v>0</v>
      </c>
      <c r="AG92" s="21">
        <f>+SUMIFS(Resultados_Dic3!AB$3:AB$99980,Resultados_Dic3!$F$3:$F$99980,Produccion_UO!$K92,Resultados_Dic3!$D$3:$D$99980,Produccion_UO!$K$89,Resultados_Dic3!$E$3:$E$99980,Produccion_UO!$J92,Resultados_Dic3!$A$3:$A$99980,Produccion_UO!$H92)*$I$89</f>
        <v>0</v>
      </c>
      <c r="AH92" s="21">
        <f>+SUMIFS(Resultados_Dic3!AC$3:AC$99980,Resultados_Dic3!$F$3:$F$99980,Produccion_UO!$K92,Resultados_Dic3!$D$3:$D$99980,Produccion_UO!$K$89,Resultados_Dic3!$E$3:$E$99980,Produccion_UO!$J92,Resultados_Dic3!$A$3:$A$99980,Produccion_UO!$H92)*$I$89</f>
        <v>0</v>
      </c>
      <c r="AI92" s="21">
        <f>+SUMIFS(Resultados_Dic3!AD$3:AD$99980,Resultados_Dic3!$F$3:$F$99980,Produccion_UO!$K92,Resultados_Dic3!$D$3:$D$99980,Produccion_UO!$K$89,Resultados_Dic3!$E$3:$E$99980,Produccion_UO!$J92,Resultados_Dic3!$A$3:$A$99980,Produccion_UO!$H92)*$I$89</f>
        <v>0</v>
      </c>
      <c r="AJ92" s="21">
        <f>+SUMIFS(Resultados_Dic3!AE$3:AE$99980,Resultados_Dic3!$F$3:$F$99980,Produccion_UO!$K92,Resultados_Dic3!$D$3:$D$99980,Produccion_UO!$K$89,Resultados_Dic3!$E$3:$E$99980,Produccion_UO!$J92,Resultados_Dic3!$A$3:$A$99980,Produccion_UO!$H92)*$I$89</f>
        <v>0</v>
      </c>
      <c r="AK92" s="21">
        <f>+SUMIFS(Resultados_Dic3!AF$3:AF$99980,Resultados_Dic3!$F$3:$F$99980,Produccion_UO!$K92,Resultados_Dic3!$D$3:$D$99980,Produccion_UO!$K$89,Resultados_Dic3!$E$3:$E$99980,Produccion_UO!$J92,Resultados_Dic3!$A$3:$A$99980,Produccion_UO!$H92)*$I$89</f>
        <v>0</v>
      </c>
      <c r="AL92" s="21">
        <f>+SUMIFS(Resultados_Dic3!AG$3:AG$99980,Resultados_Dic3!$F$3:$F$99980,Produccion_UO!$K92,Resultados_Dic3!$D$3:$D$99980,Produccion_UO!$K$89,Resultados_Dic3!$E$3:$E$99980,Produccion_UO!$J92,Resultados_Dic3!$A$3:$A$99980,Produccion_UO!$H92)*$I$89</f>
        <v>0</v>
      </c>
      <c r="AM92" s="21">
        <f>+SUMIFS(Resultados_Dic3!AH$3:AH$99980,Resultados_Dic3!$F$3:$F$99980,Produccion_UO!$K92,Resultados_Dic3!$D$3:$D$99980,Produccion_UO!$K$89,Resultados_Dic3!$E$3:$E$99980,Produccion_UO!$J92,Resultados_Dic3!$A$3:$A$99980,Produccion_UO!$H92)*$I$89</f>
        <v>0</v>
      </c>
      <c r="AN92" s="21">
        <f>+SUMIFS(Resultados_Dic3!AI$3:AI$99980,Resultados_Dic3!$F$3:$F$99980,Produccion_UO!$K92,Resultados_Dic3!$D$3:$D$99980,Produccion_UO!$K$89,Resultados_Dic3!$E$3:$E$99980,Produccion_UO!$J92,Resultados_Dic3!$A$3:$A$99980,Produccion_UO!$H92)*$I$89</f>
        <v>0</v>
      </c>
      <c r="AO92" s="21">
        <f>+SUMIFS(Resultados_Dic3!AJ$3:AJ$99980,Resultados_Dic3!$F$3:$F$99980,Produccion_UO!$K92,Resultados_Dic3!$D$3:$D$99980,Produccion_UO!$K$89,Resultados_Dic3!$E$3:$E$99980,Produccion_UO!$J92,Resultados_Dic3!$A$3:$A$99980,Produccion_UO!$H92)*$I$89</f>
        <v>0</v>
      </c>
      <c r="AP92" s="21">
        <f>+SUMIFS(Resultados_Dic3!AK$3:AK$99980,Resultados_Dic3!$F$3:$F$99980,Produccion_UO!$K92,Resultados_Dic3!$D$3:$D$99980,Produccion_UO!$K$89,Resultados_Dic3!$E$3:$E$99980,Produccion_UO!$J92,Resultados_Dic3!$A$3:$A$99980,Produccion_UO!$H92)*$I$89</f>
        <v>0</v>
      </c>
      <c r="AQ92" s="21">
        <f>+SUMIFS(Resultados_Dic3!AL$3:AL$99980,Resultados_Dic3!$F$3:$F$99980,Produccion_UO!$K92,Resultados_Dic3!$D$3:$D$99980,Produccion_UO!$K$89,Resultados_Dic3!$E$3:$E$99980,Produccion_UO!$J92,Resultados_Dic3!$A$3:$A$99980,Produccion_UO!$H92)*$I$89</f>
        <v>0</v>
      </c>
      <c r="AR92" s="21">
        <f>+SUMIFS(Resultados_Dic3!AM$3:AM$99980,Resultados_Dic3!$F$3:$F$99980,Produccion_UO!$K92,Resultados_Dic3!$D$3:$D$99980,Produccion_UO!$K$89,Resultados_Dic3!$E$3:$E$99980,Produccion_UO!$J92,Resultados_Dic3!$A$3:$A$99980,Produccion_UO!$H92)*$I$89</f>
        <v>0</v>
      </c>
    </row>
    <row r="93" spans="1:45" x14ac:dyDescent="0.25">
      <c r="C93" s="141"/>
      <c r="G93" s="15"/>
      <c r="H93" s="17" t="str">
        <f t="shared" si="21"/>
        <v>DIC7</v>
      </c>
      <c r="J93" s="24" t="s">
        <v>120</v>
      </c>
      <c r="K93" s="13" t="s">
        <v>253</v>
      </c>
      <c r="L93" s="22" t="str">
        <f>+$B$4</f>
        <v>LLO - Ligth</v>
      </c>
      <c r="M93" s="21">
        <f>+SUMIFS(Resultados_Dic3!H$3:H$99980,Resultados_Dic3!$F$3:$F$99980,Produccion_UO!$K93,Resultados_Dic3!$D$3:$D$99980,Produccion_UO!$K$89,Resultados_Dic3!$E$3:$E$99980,Produccion_UO!$J93,Resultados_Dic3!$A$3:$A$99980,Produccion_UO!$H93)*$I$89</f>
        <v>37.344000029199783</v>
      </c>
      <c r="N93" s="21">
        <f>+SUMIFS(Resultados_Dic3!I$3:I$99980,Resultados_Dic3!$F$3:$F$99980,Produccion_UO!$K93,Resultados_Dic3!$D$3:$D$99980,Produccion_UO!$K$89,Resultados_Dic3!$E$3:$E$99980,Produccion_UO!$J93,Resultados_Dic3!$A$3:$A$99980,Produccion_UO!$H93)*$I$89</f>
        <v>37.344000029199783</v>
      </c>
      <c r="O93" s="21">
        <f>+SUMIFS(Resultados_Dic3!J$3:J$99980,Resultados_Dic3!$F$3:$F$99980,Produccion_UO!$K93,Resultados_Dic3!$D$3:$D$99980,Produccion_UO!$K$89,Resultados_Dic3!$E$3:$E$99980,Produccion_UO!$J93,Resultados_Dic3!$A$3:$A$99980,Produccion_UO!$H93)*$I$89</f>
        <v>37.344000029199783</v>
      </c>
      <c r="P93" s="21">
        <f>+SUMIFS(Resultados_Dic3!K$3:K$99980,Resultados_Dic3!$F$3:$F$99980,Produccion_UO!$K93,Resultados_Dic3!$D$3:$D$99980,Produccion_UO!$K$89,Resultados_Dic3!$E$3:$E$99980,Produccion_UO!$J93,Resultados_Dic3!$A$3:$A$99980,Produccion_UO!$H93)*$I$89</f>
        <v>37.344000029199783</v>
      </c>
      <c r="Q93" s="21">
        <f>+SUMIFS(Resultados_Dic3!L$3:L$99980,Resultados_Dic3!$F$3:$F$99980,Produccion_UO!$K93,Resultados_Dic3!$D$3:$D$99980,Produccion_UO!$K$89,Resultados_Dic3!$E$3:$E$99980,Produccion_UO!$J93,Resultados_Dic3!$A$3:$A$99980,Produccion_UO!$H93)*$I$89</f>
        <v>37.344000029199783</v>
      </c>
      <c r="R93" s="21">
        <f>+SUMIFS(Resultados_Dic3!M$3:M$99980,Resultados_Dic3!$F$3:$F$99980,Produccion_UO!$K93,Resultados_Dic3!$D$3:$D$99980,Produccion_UO!$K$89,Resultados_Dic3!$E$3:$E$99980,Produccion_UO!$J93,Resultados_Dic3!$A$3:$A$99980,Produccion_UO!$H93)*$I$89</f>
        <v>37.344000029199783</v>
      </c>
      <c r="S93" s="21">
        <f>+SUMIFS(Resultados_Dic3!N$3:N$99980,Resultados_Dic3!$F$3:$F$99980,Produccion_UO!$K93,Resultados_Dic3!$D$3:$D$99980,Produccion_UO!$K$89,Resultados_Dic3!$E$3:$E$99980,Produccion_UO!$J93,Resultados_Dic3!$A$3:$A$99980,Produccion_UO!$H93)*$I$89</f>
        <v>37.344000029199783</v>
      </c>
      <c r="T93" s="21">
        <f>+SUMIFS(Resultados_Dic3!O$3:O$99980,Resultados_Dic3!$F$3:$F$99980,Produccion_UO!$K93,Resultados_Dic3!$D$3:$D$99980,Produccion_UO!$K$89,Resultados_Dic3!$E$3:$E$99980,Produccion_UO!$J93,Resultados_Dic3!$A$3:$A$99980,Produccion_UO!$H93)*$I$89</f>
        <v>37.344000029199783</v>
      </c>
      <c r="U93" s="21">
        <f>+SUMIFS(Resultados_Dic3!P$3:P$99980,Resultados_Dic3!$F$3:$F$99980,Produccion_UO!$K93,Resultados_Dic3!$D$3:$D$99980,Produccion_UO!$K$89,Resultados_Dic3!$E$3:$E$99980,Produccion_UO!$J93,Resultados_Dic3!$A$3:$A$99980,Produccion_UO!$H93)*$I$89</f>
        <v>37.344000029199783</v>
      </c>
      <c r="V93" s="21">
        <f>+SUMIFS(Resultados_Dic3!Q$3:Q$99980,Resultados_Dic3!$F$3:$F$99980,Produccion_UO!$K93,Resultados_Dic3!$D$3:$D$99980,Produccion_UO!$K$89,Resultados_Dic3!$E$3:$E$99980,Produccion_UO!$J93,Resultados_Dic3!$A$3:$A$99980,Produccion_UO!$H93)*$I$89</f>
        <v>35.065833281038927</v>
      </c>
      <c r="W93" s="21">
        <f>+SUMIFS(Resultados_Dic3!R$3:R$99980,Resultados_Dic3!$F$3:$F$99980,Produccion_UO!$K93,Resultados_Dic3!$D$3:$D$99980,Produccion_UO!$K$89,Resultados_Dic3!$E$3:$E$99980,Produccion_UO!$J93,Resultados_Dic3!$A$3:$A$99980,Produccion_UO!$H93)*$I$89</f>
        <v>18.253030091336576</v>
      </c>
      <c r="X93" s="21">
        <f>+SUMIFS(Resultados_Dic3!S$3:S$99980,Resultados_Dic3!$F$3:$F$99980,Produccion_UO!$K93,Resultados_Dic3!$D$3:$D$99980,Produccion_UO!$K$89,Resultados_Dic3!$E$3:$E$99980,Produccion_UO!$J93,Resultados_Dic3!$A$3:$A$99980,Produccion_UO!$H93)*$I$89</f>
        <v>0</v>
      </c>
      <c r="Y93" s="21">
        <f>+SUMIFS(Resultados_Dic3!T$3:T$99980,Resultados_Dic3!$F$3:$F$99980,Produccion_UO!$K93,Resultados_Dic3!$D$3:$D$99980,Produccion_UO!$K$89,Resultados_Dic3!$E$3:$E$99980,Produccion_UO!$J93,Resultados_Dic3!$A$3:$A$99980,Produccion_UO!$H93)*$I$89</f>
        <v>0</v>
      </c>
      <c r="Z93" s="21">
        <f>+SUMIFS(Resultados_Dic3!U$3:U$99980,Resultados_Dic3!$F$3:$F$99980,Produccion_UO!$K93,Resultados_Dic3!$D$3:$D$99980,Produccion_UO!$K$89,Resultados_Dic3!$E$3:$E$99980,Produccion_UO!$J93,Resultados_Dic3!$A$3:$A$99980,Produccion_UO!$H93)*$I$89</f>
        <v>0</v>
      </c>
      <c r="AA93" s="21">
        <f>+SUMIFS(Resultados_Dic3!V$3:V$99980,Resultados_Dic3!$F$3:$F$99980,Produccion_UO!$K93,Resultados_Dic3!$D$3:$D$99980,Produccion_UO!$K$89,Resultados_Dic3!$E$3:$E$99980,Produccion_UO!$J93,Resultados_Dic3!$A$3:$A$99980,Produccion_UO!$H93)*$I$89</f>
        <v>0</v>
      </c>
      <c r="AB93" s="21">
        <f>+SUMIFS(Resultados_Dic3!W$3:W$99980,Resultados_Dic3!$F$3:$F$99980,Produccion_UO!$K93,Resultados_Dic3!$D$3:$D$99980,Produccion_UO!$K$89,Resultados_Dic3!$E$3:$E$99980,Produccion_UO!$J93,Resultados_Dic3!$A$3:$A$99980,Produccion_UO!$H93)*$I$89</f>
        <v>0</v>
      </c>
      <c r="AC93" s="21">
        <f>+SUMIFS(Resultados_Dic3!X$3:X$99980,Resultados_Dic3!$F$3:$F$99980,Produccion_UO!$K93,Resultados_Dic3!$D$3:$D$99980,Produccion_UO!$K$89,Resultados_Dic3!$E$3:$E$99980,Produccion_UO!$J93,Resultados_Dic3!$A$3:$A$99980,Produccion_UO!$H93)*$I$89</f>
        <v>0</v>
      </c>
      <c r="AD93" s="21">
        <f>+SUMIFS(Resultados_Dic3!Y$3:Y$99980,Resultados_Dic3!$F$3:$F$99980,Produccion_UO!$K93,Resultados_Dic3!$D$3:$D$99980,Produccion_UO!$K$89,Resultados_Dic3!$E$3:$E$99980,Produccion_UO!$J93,Resultados_Dic3!$A$3:$A$99980,Produccion_UO!$H93)*$I$89</f>
        <v>0</v>
      </c>
      <c r="AE93" s="21">
        <f>+SUMIFS(Resultados_Dic3!Z$3:Z$99980,Resultados_Dic3!$F$3:$F$99980,Produccion_UO!$K93,Resultados_Dic3!$D$3:$D$99980,Produccion_UO!$K$89,Resultados_Dic3!$E$3:$E$99980,Produccion_UO!$J93,Resultados_Dic3!$A$3:$A$99980,Produccion_UO!$H93)*$I$89</f>
        <v>0</v>
      </c>
      <c r="AF93" s="21">
        <f>+SUMIFS(Resultados_Dic3!AA$3:AA$99980,Resultados_Dic3!$F$3:$F$99980,Produccion_UO!$K93,Resultados_Dic3!$D$3:$D$99980,Produccion_UO!$K$89,Resultados_Dic3!$E$3:$E$99980,Produccion_UO!$J93,Resultados_Dic3!$A$3:$A$99980,Produccion_UO!$H93)*$I$89</f>
        <v>0</v>
      </c>
      <c r="AG93" s="21">
        <f>+SUMIFS(Resultados_Dic3!AB$3:AB$99980,Resultados_Dic3!$F$3:$F$99980,Produccion_UO!$K93,Resultados_Dic3!$D$3:$D$99980,Produccion_UO!$K$89,Resultados_Dic3!$E$3:$E$99980,Produccion_UO!$J93,Resultados_Dic3!$A$3:$A$99980,Produccion_UO!$H93)*$I$89</f>
        <v>0</v>
      </c>
      <c r="AH93" s="21">
        <f>+SUMIFS(Resultados_Dic3!AC$3:AC$99980,Resultados_Dic3!$F$3:$F$99980,Produccion_UO!$K93,Resultados_Dic3!$D$3:$D$99980,Produccion_UO!$K$89,Resultados_Dic3!$E$3:$E$99980,Produccion_UO!$J93,Resultados_Dic3!$A$3:$A$99980,Produccion_UO!$H93)*$I$89</f>
        <v>0</v>
      </c>
      <c r="AI93" s="21">
        <f>+SUMIFS(Resultados_Dic3!AD$3:AD$99980,Resultados_Dic3!$F$3:$F$99980,Produccion_UO!$K93,Resultados_Dic3!$D$3:$D$99980,Produccion_UO!$K$89,Resultados_Dic3!$E$3:$E$99980,Produccion_UO!$J93,Resultados_Dic3!$A$3:$A$99980,Produccion_UO!$H93)*$I$89</f>
        <v>0</v>
      </c>
      <c r="AJ93" s="21">
        <f>+SUMIFS(Resultados_Dic3!AE$3:AE$99980,Resultados_Dic3!$F$3:$F$99980,Produccion_UO!$K93,Resultados_Dic3!$D$3:$D$99980,Produccion_UO!$K$89,Resultados_Dic3!$E$3:$E$99980,Produccion_UO!$J93,Resultados_Dic3!$A$3:$A$99980,Produccion_UO!$H93)*$I$89</f>
        <v>0</v>
      </c>
      <c r="AK93" s="21">
        <f>+SUMIFS(Resultados_Dic3!AF$3:AF$99980,Resultados_Dic3!$F$3:$F$99980,Produccion_UO!$K93,Resultados_Dic3!$D$3:$D$99980,Produccion_UO!$K$89,Resultados_Dic3!$E$3:$E$99980,Produccion_UO!$J93,Resultados_Dic3!$A$3:$A$99980,Produccion_UO!$H93)*$I$89</f>
        <v>0</v>
      </c>
      <c r="AL93" s="21">
        <f>+SUMIFS(Resultados_Dic3!AG$3:AG$99980,Resultados_Dic3!$F$3:$F$99980,Produccion_UO!$K93,Resultados_Dic3!$D$3:$D$99980,Produccion_UO!$K$89,Resultados_Dic3!$E$3:$E$99980,Produccion_UO!$J93,Resultados_Dic3!$A$3:$A$99980,Produccion_UO!$H93)*$I$89</f>
        <v>0</v>
      </c>
      <c r="AM93" s="21">
        <f>+SUMIFS(Resultados_Dic3!AH$3:AH$99980,Resultados_Dic3!$F$3:$F$99980,Produccion_UO!$K93,Resultados_Dic3!$D$3:$D$99980,Produccion_UO!$K$89,Resultados_Dic3!$E$3:$E$99980,Produccion_UO!$J93,Resultados_Dic3!$A$3:$A$99980,Produccion_UO!$H93)*$I$89</f>
        <v>0</v>
      </c>
      <c r="AN93" s="21">
        <f>+SUMIFS(Resultados_Dic3!AI$3:AI$99980,Resultados_Dic3!$F$3:$F$99980,Produccion_UO!$K93,Resultados_Dic3!$D$3:$D$99980,Produccion_UO!$K$89,Resultados_Dic3!$E$3:$E$99980,Produccion_UO!$J93,Resultados_Dic3!$A$3:$A$99980,Produccion_UO!$H93)*$I$89</f>
        <v>0</v>
      </c>
      <c r="AO93" s="21">
        <f>+SUMIFS(Resultados_Dic3!AJ$3:AJ$99980,Resultados_Dic3!$F$3:$F$99980,Produccion_UO!$K93,Resultados_Dic3!$D$3:$D$99980,Produccion_UO!$K$89,Resultados_Dic3!$E$3:$E$99980,Produccion_UO!$J93,Resultados_Dic3!$A$3:$A$99980,Produccion_UO!$H93)*$I$89</f>
        <v>0</v>
      </c>
      <c r="AP93" s="21">
        <f>+SUMIFS(Resultados_Dic3!AK$3:AK$99980,Resultados_Dic3!$F$3:$F$99980,Produccion_UO!$K93,Resultados_Dic3!$D$3:$D$99980,Produccion_UO!$K$89,Resultados_Dic3!$E$3:$E$99980,Produccion_UO!$J93,Resultados_Dic3!$A$3:$A$99980,Produccion_UO!$H93)*$I$89</f>
        <v>0</v>
      </c>
      <c r="AQ93" s="21">
        <f>+SUMIFS(Resultados_Dic3!AL$3:AL$99980,Resultados_Dic3!$F$3:$F$99980,Produccion_UO!$K93,Resultados_Dic3!$D$3:$D$99980,Produccion_UO!$K$89,Resultados_Dic3!$E$3:$E$99980,Produccion_UO!$J93,Resultados_Dic3!$A$3:$A$99980,Produccion_UO!$H93)*$I$89</f>
        <v>0</v>
      </c>
      <c r="AR93" s="21">
        <f>+SUMIFS(Resultados_Dic3!AM$3:AM$99980,Resultados_Dic3!$F$3:$F$99980,Produccion_UO!$K93,Resultados_Dic3!$D$3:$D$99980,Produccion_UO!$K$89,Resultados_Dic3!$E$3:$E$99980,Produccion_UO!$J93,Resultados_Dic3!$A$3:$A$99980,Produccion_UO!$H93)*$I$89</f>
        <v>0</v>
      </c>
    </row>
    <row r="94" spans="1:45" x14ac:dyDescent="0.25">
      <c r="B94" s="20"/>
      <c r="C94" s="141"/>
      <c r="G94" s="15"/>
      <c r="H94" s="17" t="str">
        <f t="shared" si="21"/>
        <v>DIC7</v>
      </c>
      <c r="J94" s="24" t="s">
        <v>121</v>
      </c>
      <c r="K94" s="13" t="s">
        <v>312</v>
      </c>
      <c r="L94" s="22" t="str">
        <f>+$B$5</f>
        <v>LLO - Heavy</v>
      </c>
      <c r="M94" s="21">
        <f>+SUMIFS(Resultados_Dic3!H$3:H$99980,Resultados_Dic3!$F$3:$F$99980,Produccion_UO!$K94,Resultados_Dic3!$D$3:$D$99980,Produccion_UO!$K$89,Resultados_Dic3!$E$3:$E$99980,Produccion_UO!$J94,Resultados_Dic3!$A$3:$A$99980,Produccion_UO!$H94)*$I$89</f>
        <v>0</v>
      </c>
      <c r="N94" s="21">
        <f>+SUMIFS(Resultados_Dic3!I$3:I$99980,Resultados_Dic3!$F$3:$F$99980,Produccion_UO!$K94,Resultados_Dic3!$D$3:$D$99980,Produccion_UO!$K$89,Resultados_Dic3!$E$3:$E$99980,Produccion_UO!$J94,Resultados_Dic3!$A$3:$A$99980,Produccion_UO!$H94)*$I$89</f>
        <v>0</v>
      </c>
      <c r="O94" s="21">
        <f>+SUMIFS(Resultados_Dic3!J$3:J$99980,Resultados_Dic3!$F$3:$F$99980,Produccion_UO!$K94,Resultados_Dic3!$D$3:$D$99980,Produccion_UO!$K$89,Resultados_Dic3!$E$3:$E$99980,Produccion_UO!$J94,Resultados_Dic3!$A$3:$A$99980,Produccion_UO!$H94)*$I$89</f>
        <v>0</v>
      </c>
      <c r="P94" s="21">
        <f>+SUMIFS(Resultados_Dic3!K$3:K$99980,Resultados_Dic3!$F$3:$F$99980,Produccion_UO!$K94,Resultados_Dic3!$D$3:$D$99980,Produccion_UO!$K$89,Resultados_Dic3!$E$3:$E$99980,Produccion_UO!$J94,Resultados_Dic3!$A$3:$A$99980,Produccion_UO!$H94)*$I$89</f>
        <v>0</v>
      </c>
      <c r="Q94" s="21">
        <f>+SUMIFS(Resultados_Dic3!L$3:L$99980,Resultados_Dic3!$F$3:$F$99980,Produccion_UO!$K94,Resultados_Dic3!$D$3:$D$99980,Produccion_UO!$K$89,Resultados_Dic3!$E$3:$E$99980,Produccion_UO!$J94,Resultados_Dic3!$A$3:$A$99980,Produccion_UO!$H94)*$I$89</f>
        <v>0</v>
      </c>
      <c r="R94" s="21">
        <f>+SUMIFS(Resultados_Dic3!M$3:M$99980,Resultados_Dic3!$F$3:$F$99980,Produccion_UO!$K94,Resultados_Dic3!$D$3:$D$99980,Produccion_UO!$K$89,Resultados_Dic3!$E$3:$E$99980,Produccion_UO!$J94,Resultados_Dic3!$A$3:$A$99980,Produccion_UO!$H94)*$I$89</f>
        <v>0</v>
      </c>
      <c r="S94" s="21">
        <f>+SUMIFS(Resultados_Dic3!N$3:N$99980,Resultados_Dic3!$F$3:$F$99980,Produccion_UO!$K94,Resultados_Dic3!$D$3:$D$99980,Produccion_UO!$K$89,Resultados_Dic3!$E$3:$E$99980,Produccion_UO!$J94,Resultados_Dic3!$A$3:$A$99980,Produccion_UO!$H94)*$I$89</f>
        <v>0</v>
      </c>
      <c r="T94" s="21">
        <f>+SUMIFS(Resultados_Dic3!O$3:O$99980,Resultados_Dic3!$F$3:$F$99980,Produccion_UO!$K94,Resultados_Dic3!$D$3:$D$99980,Produccion_UO!$K$89,Resultados_Dic3!$E$3:$E$99980,Produccion_UO!$J94,Resultados_Dic3!$A$3:$A$99980,Produccion_UO!$H94)*$I$89</f>
        <v>0</v>
      </c>
      <c r="U94" s="21">
        <f>+SUMIFS(Resultados_Dic3!P$3:P$99980,Resultados_Dic3!$F$3:$F$99980,Produccion_UO!$K94,Resultados_Dic3!$D$3:$D$99980,Produccion_UO!$K$89,Resultados_Dic3!$E$3:$E$99980,Produccion_UO!$J94,Resultados_Dic3!$A$3:$A$99980,Produccion_UO!$H94)*$I$89</f>
        <v>0</v>
      </c>
      <c r="V94" s="21">
        <f>+SUMIFS(Resultados_Dic3!Q$3:Q$99980,Resultados_Dic3!$F$3:$F$99980,Produccion_UO!$K94,Resultados_Dic3!$D$3:$D$99980,Produccion_UO!$K$89,Resultados_Dic3!$E$3:$E$99980,Produccion_UO!$J94,Resultados_Dic3!$A$3:$A$99980,Produccion_UO!$H94)*$I$89</f>
        <v>0</v>
      </c>
      <c r="W94" s="21">
        <f>+SUMIFS(Resultados_Dic3!R$3:R$99980,Resultados_Dic3!$F$3:$F$99980,Produccion_UO!$K94,Resultados_Dic3!$D$3:$D$99980,Produccion_UO!$K$89,Resultados_Dic3!$E$3:$E$99980,Produccion_UO!$J94,Resultados_Dic3!$A$3:$A$99980,Produccion_UO!$H94)*$I$89</f>
        <v>0</v>
      </c>
      <c r="X94" s="21">
        <f>+SUMIFS(Resultados_Dic3!S$3:S$99980,Resultados_Dic3!$F$3:$F$99980,Produccion_UO!$K94,Resultados_Dic3!$D$3:$D$99980,Produccion_UO!$K$89,Resultados_Dic3!$E$3:$E$99980,Produccion_UO!$J94,Resultados_Dic3!$A$3:$A$99980,Produccion_UO!$H94)*$I$89</f>
        <v>0</v>
      </c>
      <c r="Y94" s="21">
        <f>+SUMIFS(Resultados_Dic3!T$3:T$99980,Resultados_Dic3!$F$3:$F$99980,Produccion_UO!$K94,Resultados_Dic3!$D$3:$D$99980,Produccion_UO!$K$89,Resultados_Dic3!$E$3:$E$99980,Produccion_UO!$J94,Resultados_Dic3!$A$3:$A$99980,Produccion_UO!$H94)*$I$89</f>
        <v>0</v>
      </c>
      <c r="Z94" s="21">
        <f>+SUMIFS(Resultados_Dic3!U$3:U$99980,Resultados_Dic3!$F$3:$F$99980,Produccion_UO!$K94,Resultados_Dic3!$D$3:$D$99980,Produccion_UO!$K$89,Resultados_Dic3!$E$3:$E$99980,Produccion_UO!$J94,Resultados_Dic3!$A$3:$A$99980,Produccion_UO!$H94)*$I$89</f>
        <v>0</v>
      </c>
      <c r="AA94" s="21">
        <f>+SUMIFS(Resultados_Dic3!V$3:V$99980,Resultados_Dic3!$F$3:$F$99980,Produccion_UO!$K94,Resultados_Dic3!$D$3:$D$99980,Produccion_UO!$K$89,Resultados_Dic3!$E$3:$E$99980,Produccion_UO!$J94,Resultados_Dic3!$A$3:$A$99980,Produccion_UO!$H94)*$I$89</f>
        <v>0</v>
      </c>
      <c r="AB94" s="21">
        <f>+SUMIFS(Resultados_Dic3!W$3:W$99980,Resultados_Dic3!$F$3:$F$99980,Produccion_UO!$K94,Resultados_Dic3!$D$3:$D$99980,Produccion_UO!$K$89,Resultados_Dic3!$E$3:$E$99980,Produccion_UO!$J94,Resultados_Dic3!$A$3:$A$99980,Produccion_UO!$H94)*$I$89</f>
        <v>0</v>
      </c>
      <c r="AC94" s="21">
        <f>+SUMIFS(Resultados_Dic3!X$3:X$99980,Resultados_Dic3!$F$3:$F$99980,Produccion_UO!$K94,Resultados_Dic3!$D$3:$D$99980,Produccion_UO!$K$89,Resultados_Dic3!$E$3:$E$99980,Produccion_UO!$J94,Resultados_Dic3!$A$3:$A$99980,Produccion_UO!$H94)*$I$89</f>
        <v>0</v>
      </c>
      <c r="AD94" s="21">
        <f>+SUMIFS(Resultados_Dic3!Y$3:Y$99980,Resultados_Dic3!$F$3:$F$99980,Produccion_UO!$K94,Resultados_Dic3!$D$3:$D$99980,Produccion_UO!$K$89,Resultados_Dic3!$E$3:$E$99980,Produccion_UO!$J94,Resultados_Dic3!$A$3:$A$99980,Produccion_UO!$H94)*$I$89</f>
        <v>0</v>
      </c>
      <c r="AE94" s="21">
        <f>+SUMIFS(Resultados_Dic3!Z$3:Z$99980,Resultados_Dic3!$F$3:$F$99980,Produccion_UO!$K94,Resultados_Dic3!$D$3:$D$99980,Produccion_UO!$K$89,Resultados_Dic3!$E$3:$E$99980,Produccion_UO!$J94,Resultados_Dic3!$A$3:$A$99980,Produccion_UO!$H94)*$I$89</f>
        <v>0</v>
      </c>
      <c r="AF94" s="21">
        <f>+SUMIFS(Resultados_Dic3!AA$3:AA$99980,Resultados_Dic3!$F$3:$F$99980,Produccion_UO!$K94,Resultados_Dic3!$D$3:$D$99980,Produccion_UO!$K$89,Resultados_Dic3!$E$3:$E$99980,Produccion_UO!$J94,Resultados_Dic3!$A$3:$A$99980,Produccion_UO!$H94)*$I$89</f>
        <v>0</v>
      </c>
      <c r="AG94" s="21">
        <f>+SUMIFS(Resultados_Dic3!AB$3:AB$99980,Resultados_Dic3!$F$3:$F$99980,Produccion_UO!$K94,Resultados_Dic3!$D$3:$D$99980,Produccion_UO!$K$89,Resultados_Dic3!$E$3:$E$99980,Produccion_UO!$J94,Resultados_Dic3!$A$3:$A$99980,Produccion_UO!$H94)*$I$89</f>
        <v>0</v>
      </c>
      <c r="AH94" s="21">
        <f>+SUMIFS(Resultados_Dic3!AC$3:AC$99980,Resultados_Dic3!$F$3:$F$99980,Produccion_UO!$K94,Resultados_Dic3!$D$3:$D$99980,Produccion_UO!$K$89,Resultados_Dic3!$E$3:$E$99980,Produccion_UO!$J94,Resultados_Dic3!$A$3:$A$99980,Produccion_UO!$H94)*$I$89</f>
        <v>0</v>
      </c>
      <c r="AI94" s="21">
        <f>+SUMIFS(Resultados_Dic3!AD$3:AD$99980,Resultados_Dic3!$F$3:$F$99980,Produccion_UO!$K94,Resultados_Dic3!$D$3:$D$99980,Produccion_UO!$K$89,Resultados_Dic3!$E$3:$E$99980,Produccion_UO!$J94,Resultados_Dic3!$A$3:$A$99980,Produccion_UO!$H94)*$I$89</f>
        <v>0</v>
      </c>
      <c r="AJ94" s="21">
        <f>+SUMIFS(Resultados_Dic3!AE$3:AE$99980,Resultados_Dic3!$F$3:$F$99980,Produccion_UO!$K94,Resultados_Dic3!$D$3:$D$99980,Produccion_UO!$K$89,Resultados_Dic3!$E$3:$E$99980,Produccion_UO!$J94,Resultados_Dic3!$A$3:$A$99980,Produccion_UO!$H94)*$I$89</f>
        <v>0</v>
      </c>
      <c r="AK94" s="21">
        <f>+SUMIFS(Resultados_Dic3!AF$3:AF$99980,Resultados_Dic3!$F$3:$F$99980,Produccion_UO!$K94,Resultados_Dic3!$D$3:$D$99980,Produccion_UO!$K$89,Resultados_Dic3!$E$3:$E$99980,Produccion_UO!$J94,Resultados_Dic3!$A$3:$A$99980,Produccion_UO!$H94)*$I$89</f>
        <v>0</v>
      </c>
      <c r="AL94" s="21">
        <f>+SUMIFS(Resultados_Dic3!AG$3:AG$99980,Resultados_Dic3!$F$3:$F$99980,Produccion_UO!$K94,Resultados_Dic3!$D$3:$D$99980,Produccion_UO!$K$89,Resultados_Dic3!$E$3:$E$99980,Produccion_UO!$J94,Resultados_Dic3!$A$3:$A$99980,Produccion_UO!$H94)*$I$89</f>
        <v>0</v>
      </c>
      <c r="AM94" s="21">
        <f>+SUMIFS(Resultados_Dic3!AH$3:AH$99980,Resultados_Dic3!$F$3:$F$99980,Produccion_UO!$K94,Resultados_Dic3!$D$3:$D$99980,Produccion_UO!$K$89,Resultados_Dic3!$E$3:$E$99980,Produccion_UO!$J94,Resultados_Dic3!$A$3:$A$99980,Produccion_UO!$H94)*$I$89</f>
        <v>0</v>
      </c>
      <c r="AN94" s="21">
        <f>+SUMIFS(Resultados_Dic3!AI$3:AI$99980,Resultados_Dic3!$F$3:$F$99980,Produccion_UO!$K94,Resultados_Dic3!$D$3:$D$99980,Produccion_UO!$K$89,Resultados_Dic3!$E$3:$E$99980,Produccion_UO!$J94,Resultados_Dic3!$A$3:$A$99980,Produccion_UO!$H94)*$I$89</f>
        <v>0</v>
      </c>
      <c r="AO94" s="21">
        <f>+SUMIFS(Resultados_Dic3!AJ$3:AJ$99980,Resultados_Dic3!$F$3:$F$99980,Produccion_UO!$K94,Resultados_Dic3!$D$3:$D$99980,Produccion_UO!$K$89,Resultados_Dic3!$E$3:$E$99980,Produccion_UO!$J94,Resultados_Dic3!$A$3:$A$99980,Produccion_UO!$H94)*$I$89</f>
        <v>0</v>
      </c>
      <c r="AP94" s="21">
        <f>+SUMIFS(Resultados_Dic3!AK$3:AK$99980,Resultados_Dic3!$F$3:$F$99980,Produccion_UO!$K94,Resultados_Dic3!$D$3:$D$99980,Produccion_UO!$K$89,Resultados_Dic3!$E$3:$E$99980,Produccion_UO!$J94,Resultados_Dic3!$A$3:$A$99980,Produccion_UO!$H94)*$I$89</f>
        <v>0</v>
      </c>
      <c r="AQ94" s="21">
        <f>+SUMIFS(Resultados_Dic3!AL$3:AL$99980,Resultados_Dic3!$F$3:$F$99980,Produccion_UO!$K94,Resultados_Dic3!$D$3:$D$99980,Produccion_UO!$K$89,Resultados_Dic3!$E$3:$E$99980,Produccion_UO!$J94,Resultados_Dic3!$A$3:$A$99980,Produccion_UO!$H94)*$I$89</f>
        <v>0</v>
      </c>
      <c r="AR94" s="21">
        <f>+SUMIFS(Resultados_Dic3!AM$3:AM$99980,Resultados_Dic3!$F$3:$F$99980,Produccion_UO!$K94,Resultados_Dic3!$D$3:$D$99980,Produccion_UO!$K$89,Resultados_Dic3!$E$3:$E$99980,Produccion_UO!$J94,Resultados_Dic3!$A$3:$A$99980,Produccion_UO!$H94)*$I$89</f>
        <v>0</v>
      </c>
    </row>
    <row r="95" spans="1:45" x14ac:dyDescent="0.25">
      <c r="G95" s="15"/>
      <c r="H95" s="17" t="str">
        <f t="shared" si="21"/>
        <v>DIC7</v>
      </c>
      <c r="J95" s="24" t="s">
        <v>122</v>
      </c>
      <c r="K95" s="13" t="s">
        <v>313</v>
      </c>
      <c r="L95" s="22" t="str">
        <f>+$B$6</f>
        <v>PU - Ligth</v>
      </c>
      <c r="M95" s="21">
        <f>+SUMIFS(Resultados_Dic3!H$3:H$99980,Resultados_Dic3!$F$3:$F$99980,Produccion_UO!$K95,Resultados_Dic3!$D$3:$D$99980,Produccion_UO!$K$89,Resultados_Dic3!$E$3:$E$99980,Produccion_UO!$J95,Resultados_Dic3!$A$3:$A$99980,Produccion_UO!$H95)*$I$89</f>
        <v>0</v>
      </c>
      <c r="N95" s="21">
        <f>+SUMIFS(Resultados_Dic3!I$3:I$99980,Resultados_Dic3!$F$3:$F$99980,Produccion_UO!$K95,Resultados_Dic3!$D$3:$D$99980,Produccion_UO!$K$89,Resultados_Dic3!$E$3:$E$99980,Produccion_UO!$J95,Resultados_Dic3!$A$3:$A$99980,Produccion_UO!$H95)*$I$89</f>
        <v>0</v>
      </c>
      <c r="O95" s="21">
        <f>+SUMIFS(Resultados_Dic3!J$3:J$99980,Resultados_Dic3!$F$3:$F$99980,Produccion_UO!$K95,Resultados_Dic3!$D$3:$D$99980,Produccion_UO!$K$89,Resultados_Dic3!$E$3:$E$99980,Produccion_UO!$J95,Resultados_Dic3!$A$3:$A$99980,Produccion_UO!$H95)*$I$89</f>
        <v>0</v>
      </c>
      <c r="P95" s="21">
        <f>+SUMIFS(Resultados_Dic3!K$3:K$99980,Resultados_Dic3!$F$3:$F$99980,Produccion_UO!$K95,Resultados_Dic3!$D$3:$D$99980,Produccion_UO!$K$89,Resultados_Dic3!$E$3:$E$99980,Produccion_UO!$J95,Resultados_Dic3!$A$3:$A$99980,Produccion_UO!$H95)*$I$89</f>
        <v>0</v>
      </c>
      <c r="Q95" s="21">
        <f>+SUMIFS(Resultados_Dic3!L$3:L$99980,Resultados_Dic3!$F$3:$F$99980,Produccion_UO!$K95,Resultados_Dic3!$D$3:$D$99980,Produccion_UO!$K$89,Resultados_Dic3!$E$3:$E$99980,Produccion_UO!$J95,Resultados_Dic3!$A$3:$A$99980,Produccion_UO!$H95)*$I$89</f>
        <v>0</v>
      </c>
      <c r="R95" s="21">
        <f>+SUMIFS(Resultados_Dic3!M$3:M$99980,Resultados_Dic3!$F$3:$F$99980,Produccion_UO!$K95,Resultados_Dic3!$D$3:$D$99980,Produccion_UO!$K$89,Resultados_Dic3!$E$3:$E$99980,Produccion_UO!$J95,Resultados_Dic3!$A$3:$A$99980,Produccion_UO!$H95)*$I$89</f>
        <v>0</v>
      </c>
      <c r="S95" s="21">
        <f>+SUMIFS(Resultados_Dic3!N$3:N$99980,Resultados_Dic3!$F$3:$F$99980,Produccion_UO!$K95,Resultados_Dic3!$D$3:$D$99980,Produccion_UO!$K$89,Resultados_Dic3!$E$3:$E$99980,Produccion_UO!$J95,Resultados_Dic3!$A$3:$A$99980,Produccion_UO!$H95)*$I$89</f>
        <v>0</v>
      </c>
      <c r="T95" s="21">
        <f>+SUMIFS(Resultados_Dic3!O$3:O$99980,Resultados_Dic3!$F$3:$F$99980,Produccion_UO!$K95,Resultados_Dic3!$D$3:$D$99980,Produccion_UO!$K$89,Resultados_Dic3!$E$3:$E$99980,Produccion_UO!$J95,Resultados_Dic3!$A$3:$A$99980,Produccion_UO!$H95)*$I$89</f>
        <v>0</v>
      </c>
      <c r="U95" s="21">
        <f>+SUMIFS(Resultados_Dic3!P$3:P$99980,Resultados_Dic3!$F$3:$F$99980,Produccion_UO!$K95,Resultados_Dic3!$D$3:$D$99980,Produccion_UO!$K$89,Resultados_Dic3!$E$3:$E$99980,Produccion_UO!$J95,Resultados_Dic3!$A$3:$A$99980,Produccion_UO!$H95)*$I$89</f>
        <v>0</v>
      </c>
      <c r="V95" s="21">
        <f>+SUMIFS(Resultados_Dic3!Q$3:Q$99980,Resultados_Dic3!$F$3:$F$99980,Produccion_UO!$K95,Resultados_Dic3!$D$3:$D$99980,Produccion_UO!$K$89,Resultados_Dic3!$E$3:$E$99980,Produccion_UO!$J95,Resultados_Dic3!$A$3:$A$99980,Produccion_UO!$H95)*$I$89</f>
        <v>0</v>
      </c>
      <c r="W95" s="21">
        <f>+SUMIFS(Resultados_Dic3!R$3:R$99980,Resultados_Dic3!$F$3:$F$99980,Produccion_UO!$K95,Resultados_Dic3!$D$3:$D$99980,Produccion_UO!$K$89,Resultados_Dic3!$E$3:$E$99980,Produccion_UO!$J95,Resultados_Dic3!$A$3:$A$99980,Produccion_UO!$H95)*$I$89</f>
        <v>0</v>
      </c>
      <c r="X95" s="21">
        <f>+SUMIFS(Resultados_Dic3!S$3:S$99980,Resultados_Dic3!$F$3:$F$99980,Produccion_UO!$K95,Resultados_Dic3!$D$3:$D$99980,Produccion_UO!$K$89,Resultados_Dic3!$E$3:$E$99980,Produccion_UO!$J95,Resultados_Dic3!$A$3:$A$99980,Produccion_UO!$H95)*$I$89</f>
        <v>0</v>
      </c>
      <c r="Y95" s="21">
        <f>+SUMIFS(Resultados_Dic3!T$3:T$99980,Resultados_Dic3!$F$3:$F$99980,Produccion_UO!$K95,Resultados_Dic3!$D$3:$D$99980,Produccion_UO!$K$89,Resultados_Dic3!$E$3:$E$99980,Produccion_UO!$J95,Resultados_Dic3!$A$3:$A$99980,Produccion_UO!$H95)*$I$89</f>
        <v>0</v>
      </c>
      <c r="Z95" s="21">
        <f>+SUMIFS(Resultados_Dic3!U$3:U$99980,Resultados_Dic3!$F$3:$F$99980,Produccion_UO!$K95,Resultados_Dic3!$D$3:$D$99980,Produccion_UO!$K$89,Resultados_Dic3!$E$3:$E$99980,Produccion_UO!$J95,Resultados_Dic3!$A$3:$A$99980,Produccion_UO!$H95)*$I$89</f>
        <v>0</v>
      </c>
      <c r="AA95" s="21">
        <f>+SUMIFS(Resultados_Dic3!V$3:V$99980,Resultados_Dic3!$F$3:$F$99980,Produccion_UO!$K95,Resultados_Dic3!$D$3:$D$99980,Produccion_UO!$K$89,Resultados_Dic3!$E$3:$E$99980,Produccion_UO!$J95,Resultados_Dic3!$A$3:$A$99980,Produccion_UO!$H95)*$I$89</f>
        <v>0</v>
      </c>
      <c r="AB95" s="21">
        <f>+SUMIFS(Resultados_Dic3!W$3:W$99980,Resultados_Dic3!$F$3:$F$99980,Produccion_UO!$K95,Resultados_Dic3!$D$3:$D$99980,Produccion_UO!$K$89,Resultados_Dic3!$E$3:$E$99980,Produccion_UO!$J95,Resultados_Dic3!$A$3:$A$99980,Produccion_UO!$H95)*$I$89</f>
        <v>0</v>
      </c>
      <c r="AC95" s="21">
        <f>+SUMIFS(Resultados_Dic3!X$3:X$99980,Resultados_Dic3!$F$3:$F$99980,Produccion_UO!$K95,Resultados_Dic3!$D$3:$D$99980,Produccion_UO!$K$89,Resultados_Dic3!$E$3:$E$99980,Produccion_UO!$J95,Resultados_Dic3!$A$3:$A$99980,Produccion_UO!$H95)*$I$89</f>
        <v>0</v>
      </c>
      <c r="AD95" s="21">
        <f>+SUMIFS(Resultados_Dic3!Y$3:Y$99980,Resultados_Dic3!$F$3:$F$99980,Produccion_UO!$K95,Resultados_Dic3!$D$3:$D$99980,Produccion_UO!$K$89,Resultados_Dic3!$E$3:$E$99980,Produccion_UO!$J95,Resultados_Dic3!$A$3:$A$99980,Produccion_UO!$H95)*$I$89</f>
        <v>0</v>
      </c>
      <c r="AE95" s="21">
        <f>+SUMIFS(Resultados_Dic3!Z$3:Z$99980,Resultados_Dic3!$F$3:$F$99980,Produccion_UO!$K95,Resultados_Dic3!$D$3:$D$99980,Produccion_UO!$K$89,Resultados_Dic3!$E$3:$E$99980,Produccion_UO!$J95,Resultados_Dic3!$A$3:$A$99980,Produccion_UO!$H95)*$I$89</f>
        <v>0</v>
      </c>
      <c r="AF95" s="21">
        <f>+SUMIFS(Resultados_Dic3!AA$3:AA$99980,Resultados_Dic3!$F$3:$F$99980,Produccion_UO!$K95,Resultados_Dic3!$D$3:$D$99980,Produccion_UO!$K$89,Resultados_Dic3!$E$3:$E$99980,Produccion_UO!$J95,Resultados_Dic3!$A$3:$A$99980,Produccion_UO!$H95)*$I$89</f>
        <v>0</v>
      </c>
      <c r="AG95" s="21">
        <f>+SUMIFS(Resultados_Dic3!AB$3:AB$99980,Resultados_Dic3!$F$3:$F$99980,Produccion_UO!$K95,Resultados_Dic3!$D$3:$D$99980,Produccion_UO!$K$89,Resultados_Dic3!$E$3:$E$99980,Produccion_UO!$J95,Resultados_Dic3!$A$3:$A$99980,Produccion_UO!$H95)*$I$89</f>
        <v>0</v>
      </c>
      <c r="AH95" s="21">
        <f>+SUMIFS(Resultados_Dic3!AC$3:AC$99980,Resultados_Dic3!$F$3:$F$99980,Produccion_UO!$K95,Resultados_Dic3!$D$3:$D$99980,Produccion_UO!$K$89,Resultados_Dic3!$E$3:$E$99980,Produccion_UO!$J95,Resultados_Dic3!$A$3:$A$99980,Produccion_UO!$H95)*$I$89</f>
        <v>0</v>
      </c>
      <c r="AI95" s="21">
        <f>+SUMIFS(Resultados_Dic3!AD$3:AD$99980,Resultados_Dic3!$F$3:$F$99980,Produccion_UO!$K95,Resultados_Dic3!$D$3:$D$99980,Produccion_UO!$K$89,Resultados_Dic3!$E$3:$E$99980,Produccion_UO!$J95,Resultados_Dic3!$A$3:$A$99980,Produccion_UO!$H95)*$I$89</f>
        <v>0</v>
      </c>
      <c r="AJ95" s="21">
        <f>+SUMIFS(Resultados_Dic3!AE$3:AE$99980,Resultados_Dic3!$F$3:$F$99980,Produccion_UO!$K95,Resultados_Dic3!$D$3:$D$99980,Produccion_UO!$K$89,Resultados_Dic3!$E$3:$E$99980,Produccion_UO!$J95,Resultados_Dic3!$A$3:$A$99980,Produccion_UO!$H95)*$I$89</f>
        <v>0</v>
      </c>
      <c r="AK95" s="21">
        <f>+SUMIFS(Resultados_Dic3!AF$3:AF$99980,Resultados_Dic3!$F$3:$F$99980,Produccion_UO!$K95,Resultados_Dic3!$D$3:$D$99980,Produccion_UO!$K$89,Resultados_Dic3!$E$3:$E$99980,Produccion_UO!$J95,Resultados_Dic3!$A$3:$A$99980,Produccion_UO!$H95)*$I$89</f>
        <v>0</v>
      </c>
      <c r="AL95" s="21">
        <f>+SUMIFS(Resultados_Dic3!AG$3:AG$99980,Resultados_Dic3!$F$3:$F$99980,Produccion_UO!$K95,Resultados_Dic3!$D$3:$D$99980,Produccion_UO!$K$89,Resultados_Dic3!$E$3:$E$99980,Produccion_UO!$J95,Resultados_Dic3!$A$3:$A$99980,Produccion_UO!$H95)*$I$89</f>
        <v>0</v>
      </c>
      <c r="AM95" s="21">
        <f>+SUMIFS(Resultados_Dic3!AH$3:AH$99980,Resultados_Dic3!$F$3:$F$99980,Produccion_UO!$K95,Resultados_Dic3!$D$3:$D$99980,Produccion_UO!$K$89,Resultados_Dic3!$E$3:$E$99980,Produccion_UO!$J95,Resultados_Dic3!$A$3:$A$99980,Produccion_UO!$H95)*$I$89</f>
        <v>0</v>
      </c>
      <c r="AN95" s="21">
        <f>+SUMIFS(Resultados_Dic3!AI$3:AI$99980,Resultados_Dic3!$F$3:$F$99980,Produccion_UO!$K95,Resultados_Dic3!$D$3:$D$99980,Produccion_UO!$K$89,Resultados_Dic3!$E$3:$E$99980,Produccion_UO!$J95,Resultados_Dic3!$A$3:$A$99980,Produccion_UO!$H95)*$I$89</f>
        <v>0</v>
      </c>
      <c r="AO95" s="21">
        <f>+SUMIFS(Resultados_Dic3!AJ$3:AJ$99980,Resultados_Dic3!$F$3:$F$99980,Produccion_UO!$K95,Resultados_Dic3!$D$3:$D$99980,Produccion_UO!$K$89,Resultados_Dic3!$E$3:$E$99980,Produccion_UO!$J95,Resultados_Dic3!$A$3:$A$99980,Produccion_UO!$H95)*$I$89</f>
        <v>0</v>
      </c>
      <c r="AP95" s="21">
        <f>+SUMIFS(Resultados_Dic3!AK$3:AK$99980,Resultados_Dic3!$F$3:$F$99980,Produccion_UO!$K95,Resultados_Dic3!$D$3:$D$99980,Produccion_UO!$K$89,Resultados_Dic3!$E$3:$E$99980,Produccion_UO!$J95,Resultados_Dic3!$A$3:$A$99980,Produccion_UO!$H95)*$I$89</f>
        <v>0</v>
      </c>
      <c r="AQ95" s="21">
        <f>+SUMIFS(Resultados_Dic3!AL$3:AL$99980,Resultados_Dic3!$F$3:$F$99980,Produccion_UO!$K95,Resultados_Dic3!$D$3:$D$99980,Produccion_UO!$K$89,Resultados_Dic3!$E$3:$E$99980,Produccion_UO!$J95,Resultados_Dic3!$A$3:$A$99980,Produccion_UO!$H95)*$I$89</f>
        <v>0</v>
      </c>
      <c r="AR95" s="21">
        <f>+SUMIFS(Resultados_Dic3!AM$3:AM$99980,Resultados_Dic3!$F$3:$F$99980,Produccion_UO!$K95,Resultados_Dic3!$D$3:$D$99980,Produccion_UO!$K$89,Resultados_Dic3!$E$3:$E$99980,Produccion_UO!$J95,Resultados_Dic3!$A$3:$A$99980,Produccion_UO!$H95)*$I$89</f>
        <v>0</v>
      </c>
    </row>
    <row r="96" spans="1:45" x14ac:dyDescent="0.25">
      <c r="G96" s="15"/>
      <c r="H96" s="17" t="str">
        <f t="shared" si="21"/>
        <v>DIC7</v>
      </c>
      <c r="J96" s="24" t="s">
        <v>123</v>
      </c>
      <c r="K96" s="13" t="s">
        <v>254</v>
      </c>
      <c r="L96" s="22" t="str">
        <f>+$B$7</f>
        <v>VMM - Medium</v>
      </c>
      <c r="M96" s="21">
        <f>+SUMIFS(Resultados_Dic3!H$3:H$99980,Resultados_Dic3!$F$3:$F$99980,Produccion_UO!$K96,Resultados_Dic3!$D$3:$D$99980,Produccion_UO!$K$89,Resultados_Dic3!$E$3:$E$99980,Produccion_UO!$J96,Resultados_Dic3!$A$3:$A$99980,Produccion_UO!$H96)*$I$89</f>
        <v>4.9739118618342326</v>
      </c>
      <c r="N96" s="21">
        <f>+SUMIFS(Resultados_Dic3!I$3:I$99980,Resultados_Dic3!$F$3:$F$99980,Produccion_UO!$K96,Resultados_Dic3!$D$3:$D$99980,Produccion_UO!$K$89,Resultados_Dic3!$E$3:$E$99980,Produccion_UO!$J96,Resultados_Dic3!$A$3:$A$99980,Produccion_UO!$H96)*$I$89</f>
        <v>4.9739118618342326</v>
      </c>
      <c r="O96" s="21">
        <f>+SUMIFS(Resultados_Dic3!J$3:J$99980,Resultados_Dic3!$F$3:$F$99980,Produccion_UO!$K96,Resultados_Dic3!$D$3:$D$99980,Produccion_UO!$K$89,Resultados_Dic3!$E$3:$E$99980,Produccion_UO!$J96,Resultados_Dic3!$A$3:$A$99980,Produccion_UO!$H96)*$I$89</f>
        <v>4.9739118618342326</v>
      </c>
      <c r="P96" s="21">
        <f>+SUMIFS(Resultados_Dic3!K$3:K$99980,Resultados_Dic3!$F$3:$F$99980,Produccion_UO!$K96,Resultados_Dic3!$D$3:$D$99980,Produccion_UO!$K$89,Resultados_Dic3!$E$3:$E$99980,Produccion_UO!$J96,Resultados_Dic3!$A$3:$A$99980,Produccion_UO!$H96)*$I$89</f>
        <v>4.9739118618342326</v>
      </c>
      <c r="Q96" s="21">
        <f>+SUMIFS(Resultados_Dic3!L$3:L$99980,Resultados_Dic3!$F$3:$F$99980,Produccion_UO!$K96,Resultados_Dic3!$D$3:$D$99980,Produccion_UO!$K$89,Resultados_Dic3!$E$3:$E$99980,Produccion_UO!$J96,Resultados_Dic3!$A$3:$A$99980,Produccion_UO!$H96)*$I$89</f>
        <v>4.9739118618342326</v>
      </c>
      <c r="R96" s="21">
        <f>+SUMIFS(Resultados_Dic3!M$3:M$99980,Resultados_Dic3!$F$3:$F$99980,Produccion_UO!$K96,Resultados_Dic3!$D$3:$D$99980,Produccion_UO!$K$89,Resultados_Dic3!$E$3:$E$99980,Produccion_UO!$J96,Resultados_Dic3!$A$3:$A$99980,Produccion_UO!$H96)*$I$89</f>
        <v>4.9739118618342326</v>
      </c>
      <c r="S96" s="21">
        <f>+SUMIFS(Resultados_Dic3!N$3:N$99980,Resultados_Dic3!$F$3:$F$99980,Produccion_UO!$K96,Resultados_Dic3!$D$3:$D$99980,Produccion_UO!$K$89,Resultados_Dic3!$E$3:$E$99980,Produccion_UO!$J96,Resultados_Dic3!$A$3:$A$99980,Produccion_UO!$H96)*$I$89</f>
        <v>4.9739118618342326</v>
      </c>
      <c r="T96" s="21">
        <f>+SUMIFS(Resultados_Dic3!O$3:O$99980,Resultados_Dic3!$F$3:$F$99980,Produccion_UO!$K96,Resultados_Dic3!$D$3:$D$99980,Produccion_UO!$K$89,Resultados_Dic3!$E$3:$E$99980,Produccion_UO!$J96,Resultados_Dic3!$A$3:$A$99980,Produccion_UO!$H96)*$I$89</f>
        <v>4.9739118618342326</v>
      </c>
      <c r="U96" s="21">
        <f>+SUMIFS(Resultados_Dic3!P$3:P$99980,Resultados_Dic3!$F$3:$F$99980,Produccion_UO!$K96,Resultados_Dic3!$D$3:$D$99980,Produccion_UO!$K$89,Resultados_Dic3!$E$3:$E$99980,Produccion_UO!$J96,Resultados_Dic3!$A$3:$A$99980,Produccion_UO!$H96)*$I$89</f>
        <v>4.518716456985759</v>
      </c>
      <c r="V96" s="21">
        <f>+SUMIFS(Resultados_Dic3!Q$3:Q$99980,Resultados_Dic3!$F$3:$F$99980,Produccion_UO!$K96,Resultados_Dic3!$D$3:$D$99980,Produccion_UO!$K$89,Resultados_Dic3!$E$3:$E$99980,Produccion_UO!$J96,Resultados_Dic3!$A$3:$A$99980,Produccion_UO!$H96)*$I$89</f>
        <v>0</v>
      </c>
      <c r="W96" s="21">
        <f>+SUMIFS(Resultados_Dic3!R$3:R$99980,Resultados_Dic3!$F$3:$F$99980,Produccion_UO!$K96,Resultados_Dic3!$D$3:$D$99980,Produccion_UO!$K$89,Resultados_Dic3!$E$3:$E$99980,Produccion_UO!$J96,Resultados_Dic3!$A$3:$A$99980,Produccion_UO!$H96)*$I$89</f>
        <v>0</v>
      </c>
      <c r="X96" s="21">
        <f>+SUMIFS(Resultados_Dic3!S$3:S$99980,Resultados_Dic3!$F$3:$F$99980,Produccion_UO!$K96,Resultados_Dic3!$D$3:$D$99980,Produccion_UO!$K$89,Resultados_Dic3!$E$3:$E$99980,Produccion_UO!$J96,Resultados_Dic3!$A$3:$A$99980,Produccion_UO!$H96)*$I$89</f>
        <v>0</v>
      </c>
      <c r="Y96" s="21">
        <f>+SUMIFS(Resultados_Dic3!T$3:T$99980,Resultados_Dic3!$F$3:$F$99980,Produccion_UO!$K96,Resultados_Dic3!$D$3:$D$99980,Produccion_UO!$K$89,Resultados_Dic3!$E$3:$E$99980,Produccion_UO!$J96,Resultados_Dic3!$A$3:$A$99980,Produccion_UO!$H96)*$I$89</f>
        <v>0</v>
      </c>
      <c r="Z96" s="21">
        <f>+SUMIFS(Resultados_Dic3!U$3:U$99980,Resultados_Dic3!$F$3:$F$99980,Produccion_UO!$K96,Resultados_Dic3!$D$3:$D$99980,Produccion_UO!$K$89,Resultados_Dic3!$E$3:$E$99980,Produccion_UO!$J96,Resultados_Dic3!$A$3:$A$99980,Produccion_UO!$H96)*$I$89</f>
        <v>0</v>
      </c>
      <c r="AA96" s="21">
        <f>+SUMIFS(Resultados_Dic3!V$3:V$99980,Resultados_Dic3!$F$3:$F$99980,Produccion_UO!$K96,Resultados_Dic3!$D$3:$D$99980,Produccion_UO!$K$89,Resultados_Dic3!$E$3:$E$99980,Produccion_UO!$J96,Resultados_Dic3!$A$3:$A$99980,Produccion_UO!$H96)*$I$89</f>
        <v>0</v>
      </c>
      <c r="AB96" s="21">
        <f>+SUMIFS(Resultados_Dic3!W$3:W$99980,Resultados_Dic3!$F$3:$F$99980,Produccion_UO!$K96,Resultados_Dic3!$D$3:$D$99980,Produccion_UO!$K$89,Resultados_Dic3!$E$3:$E$99980,Produccion_UO!$J96,Resultados_Dic3!$A$3:$A$99980,Produccion_UO!$H96)*$I$89</f>
        <v>0</v>
      </c>
      <c r="AC96" s="21">
        <f>+SUMIFS(Resultados_Dic3!X$3:X$99980,Resultados_Dic3!$F$3:$F$99980,Produccion_UO!$K96,Resultados_Dic3!$D$3:$D$99980,Produccion_UO!$K$89,Resultados_Dic3!$E$3:$E$99980,Produccion_UO!$J96,Resultados_Dic3!$A$3:$A$99980,Produccion_UO!$H96)*$I$89</f>
        <v>0</v>
      </c>
      <c r="AD96" s="21">
        <f>+SUMIFS(Resultados_Dic3!Y$3:Y$99980,Resultados_Dic3!$F$3:$F$99980,Produccion_UO!$K96,Resultados_Dic3!$D$3:$D$99980,Produccion_UO!$K$89,Resultados_Dic3!$E$3:$E$99980,Produccion_UO!$J96,Resultados_Dic3!$A$3:$A$99980,Produccion_UO!$H96)*$I$89</f>
        <v>0</v>
      </c>
      <c r="AE96" s="21">
        <f>+SUMIFS(Resultados_Dic3!Z$3:Z$99980,Resultados_Dic3!$F$3:$F$99980,Produccion_UO!$K96,Resultados_Dic3!$D$3:$D$99980,Produccion_UO!$K$89,Resultados_Dic3!$E$3:$E$99980,Produccion_UO!$J96,Resultados_Dic3!$A$3:$A$99980,Produccion_UO!$H96)*$I$89</f>
        <v>0</v>
      </c>
      <c r="AF96" s="21">
        <f>+SUMIFS(Resultados_Dic3!AA$3:AA$99980,Resultados_Dic3!$F$3:$F$99980,Produccion_UO!$K96,Resultados_Dic3!$D$3:$D$99980,Produccion_UO!$K$89,Resultados_Dic3!$E$3:$E$99980,Produccion_UO!$J96,Resultados_Dic3!$A$3:$A$99980,Produccion_UO!$H96)*$I$89</f>
        <v>0</v>
      </c>
      <c r="AG96" s="21">
        <f>+SUMIFS(Resultados_Dic3!AB$3:AB$99980,Resultados_Dic3!$F$3:$F$99980,Produccion_UO!$K96,Resultados_Dic3!$D$3:$D$99980,Produccion_UO!$K$89,Resultados_Dic3!$E$3:$E$99980,Produccion_UO!$J96,Resultados_Dic3!$A$3:$A$99980,Produccion_UO!$H96)*$I$89</f>
        <v>0</v>
      </c>
      <c r="AH96" s="21">
        <f>+SUMIFS(Resultados_Dic3!AC$3:AC$99980,Resultados_Dic3!$F$3:$F$99980,Produccion_UO!$K96,Resultados_Dic3!$D$3:$D$99980,Produccion_UO!$K$89,Resultados_Dic3!$E$3:$E$99980,Produccion_UO!$J96,Resultados_Dic3!$A$3:$A$99980,Produccion_UO!$H96)*$I$89</f>
        <v>0</v>
      </c>
      <c r="AI96" s="21">
        <f>+SUMIFS(Resultados_Dic3!AD$3:AD$99980,Resultados_Dic3!$F$3:$F$99980,Produccion_UO!$K96,Resultados_Dic3!$D$3:$D$99980,Produccion_UO!$K$89,Resultados_Dic3!$E$3:$E$99980,Produccion_UO!$J96,Resultados_Dic3!$A$3:$A$99980,Produccion_UO!$H96)*$I$89</f>
        <v>0</v>
      </c>
      <c r="AJ96" s="21">
        <f>+SUMIFS(Resultados_Dic3!AE$3:AE$99980,Resultados_Dic3!$F$3:$F$99980,Produccion_UO!$K96,Resultados_Dic3!$D$3:$D$99980,Produccion_UO!$K$89,Resultados_Dic3!$E$3:$E$99980,Produccion_UO!$J96,Resultados_Dic3!$A$3:$A$99980,Produccion_UO!$H96)*$I$89</f>
        <v>0</v>
      </c>
      <c r="AK96" s="21">
        <f>+SUMIFS(Resultados_Dic3!AF$3:AF$99980,Resultados_Dic3!$F$3:$F$99980,Produccion_UO!$K96,Resultados_Dic3!$D$3:$D$99980,Produccion_UO!$K$89,Resultados_Dic3!$E$3:$E$99980,Produccion_UO!$J96,Resultados_Dic3!$A$3:$A$99980,Produccion_UO!$H96)*$I$89</f>
        <v>0</v>
      </c>
      <c r="AL96" s="21">
        <f>+SUMIFS(Resultados_Dic3!AG$3:AG$99980,Resultados_Dic3!$F$3:$F$99980,Produccion_UO!$K96,Resultados_Dic3!$D$3:$D$99980,Produccion_UO!$K$89,Resultados_Dic3!$E$3:$E$99980,Produccion_UO!$J96,Resultados_Dic3!$A$3:$A$99980,Produccion_UO!$H96)*$I$89</f>
        <v>0</v>
      </c>
      <c r="AM96" s="21">
        <f>+SUMIFS(Resultados_Dic3!AH$3:AH$99980,Resultados_Dic3!$F$3:$F$99980,Produccion_UO!$K96,Resultados_Dic3!$D$3:$D$99980,Produccion_UO!$K$89,Resultados_Dic3!$E$3:$E$99980,Produccion_UO!$J96,Resultados_Dic3!$A$3:$A$99980,Produccion_UO!$H96)*$I$89</f>
        <v>0</v>
      </c>
      <c r="AN96" s="21">
        <f>+SUMIFS(Resultados_Dic3!AI$3:AI$99980,Resultados_Dic3!$F$3:$F$99980,Produccion_UO!$K96,Resultados_Dic3!$D$3:$D$99980,Produccion_UO!$K$89,Resultados_Dic3!$E$3:$E$99980,Produccion_UO!$J96,Resultados_Dic3!$A$3:$A$99980,Produccion_UO!$H96)*$I$89</f>
        <v>0</v>
      </c>
      <c r="AO96" s="21">
        <f>+SUMIFS(Resultados_Dic3!AJ$3:AJ$99980,Resultados_Dic3!$F$3:$F$99980,Produccion_UO!$K96,Resultados_Dic3!$D$3:$D$99980,Produccion_UO!$K$89,Resultados_Dic3!$E$3:$E$99980,Produccion_UO!$J96,Resultados_Dic3!$A$3:$A$99980,Produccion_UO!$H96)*$I$89</f>
        <v>0</v>
      </c>
      <c r="AP96" s="21">
        <f>+SUMIFS(Resultados_Dic3!AK$3:AK$99980,Resultados_Dic3!$F$3:$F$99980,Produccion_UO!$K96,Resultados_Dic3!$D$3:$D$99980,Produccion_UO!$K$89,Resultados_Dic3!$E$3:$E$99980,Produccion_UO!$J96,Resultados_Dic3!$A$3:$A$99980,Produccion_UO!$H96)*$I$89</f>
        <v>0</v>
      </c>
      <c r="AQ96" s="21">
        <f>+SUMIFS(Resultados_Dic3!AL$3:AL$99980,Resultados_Dic3!$F$3:$F$99980,Produccion_UO!$K96,Resultados_Dic3!$D$3:$D$99980,Produccion_UO!$K$89,Resultados_Dic3!$E$3:$E$99980,Produccion_UO!$J96,Resultados_Dic3!$A$3:$A$99980,Produccion_UO!$H96)*$I$89</f>
        <v>0</v>
      </c>
      <c r="AR96" s="21">
        <f>+SUMIFS(Resultados_Dic3!AM$3:AM$99980,Resultados_Dic3!$F$3:$F$99980,Produccion_UO!$K96,Resultados_Dic3!$D$3:$D$99980,Produccion_UO!$K$89,Resultados_Dic3!$E$3:$E$99980,Produccion_UO!$J96,Resultados_Dic3!$A$3:$A$99980,Produccion_UO!$H96)*$I$89</f>
        <v>0</v>
      </c>
    </row>
    <row r="97" spans="1:45" x14ac:dyDescent="0.25">
      <c r="G97" s="15"/>
      <c r="H97" s="17" t="str">
        <f t="shared" si="21"/>
        <v>DIC7</v>
      </c>
      <c r="J97" s="24" t="s">
        <v>124</v>
      </c>
      <c r="K97" s="13" t="s">
        <v>255</v>
      </c>
      <c r="L97" s="22" t="str">
        <f>+$B$8</f>
        <v>VSM - Medium</v>
      </c>
      <c r="M97" s="21">
        <f>+SUMIFS(Resultados_Dic3!H$3:H$99980,Resultados_Dic3!$F$3:$F$99980,Produccion_UO!$K97,Resultados_Dic3!$D$3:$D$99980,Produccion_UO!$K$89,Resultados_Dic3!$E$3:$E$99980,Produccion_UO!$J97,Resultados_Dic3!$A$3:$A$99980,Produccion_UO!$H97)*$I$89</f>
        <v>0.64412959201938158</v>
      </c>
      <c r="N97" s="21">
        <f>+SUMIFS(Resultados_Dic3!I$3:I$99980,Resultados_Dic3!$F$3:$F$99980,Produccion_UO!$K97,Resultados_Dic3!$D$3:$D$99980,Produccion_UO!$K$89,Resultados_Dic3!$E$3:$E$99980,Produccion_UO!$J97,Resultados_Dic3!$A$3:$A$99980,Produccion_UO!$H97)*$I$89</f>
        <v>0.64412959201938158</v>
      </c>
      <c r="O97" s="21">
        <f>+SUMIFS(Resultados_Dic3!J$3:J$99980,Resultados_Dic3!$F$3:$F$99980,Produccion_UO!$K97,Resultados_Dic3!$D$3:$D$99980,Produccion_UO!$K$89,Resultados_Dic3!$E$3:$E$99980,Produccion_UO!$J97,Resultados_Dic3!$A$3:$A$99980,Produccion_UO!$H97)*$I$89</f>
        <v>0.64412959201938158</v>
      </c>
      <c r="P97" s="21">
        <f>+SUMIFS(Resultados_Dic3!K$3:K$99980,Resultados_Dic3!$F$3:$F$99980,Produccion_UO!$K97,Resultados_Dic3!$D$3:$D$99980,Produccion_UO!$K$89,Resultados_Dic3!$E$3:$E$99980,Produccion_UO!$J97,Resultados_Dic3!$A$3:$A$99980,Produccion_UO!$H97)*$I$89</f>
        <v>0.64412959201938158</v>
      </c>
      <c r="Q97" s="21">
        <f>+SUMIFS(Resultados_Dic3!L$3:L$99980,Resultados_Dic3!$F$3:$F$99980,Produccion_UO!$K97,Resultados_Dic3!$D$3:$D$99980,Produccion_UO!$K$89,Resultados_Dic3!$E$3:$E$99980,Produccion_UO!$J97,Resultados_Dic3!$A$3:$A$99980,Produccion_UO!$H97)*$I$89</f>
        <v>0.64412959201938158</v>
      </c>
      <c r="R97" s="21">
        <f>+SUMIFS(Resultados_Dic3!M$3:M$99980,Resultados_Dic3!$F$3:$F$99980,Produccion_UO!$K97,Resultados_Dic3!$D$3:$D$99980,Produccion_UO!$K$89,Resultados_Dic3!$E$3:$E$99980,Produccion_UO!$J97,Resultados_Dic3!$A$3:$A$99980,Produccion_UO!$H97)*$I$89</f>
        <v>0.64412959201938158</v>
      </c>
      <c r="S97" s="21">
        <f>+SUMIFS(Resultados_Dic3!N$3:N$99980,Resultados_Dic3!$F$3:$F$99980,Produccion_UO!$K97,Resultados_Dic3!$D$3:$D$99980,Produccion_UO!$K$89,Resultados_Dic3!$E$3:$E$99980,Produccion_UO!$J97,Resultados_Dic3!$A$3:$A$99980,Produccion_UO!$H97)*$I$89</f>
        <v>0.64412959201938158</v>
      </c>
      <c r="T97" s="21">
        <f>+SUMIFS(Resultados_Dic3!O$3:O$99980,Resultados_Dic3!$F$3:$F$99980,Produccion_UO!$K97,Resultados_Dic3!$D$3:$D$99980,Produccion_UO!$K$89,Resultados_Dic3!$E$3:$E$99980,Produccion_UO!$J97,Resultados_Dic3!$A$3:$A$99980,Produccion_UO!$H97)*$I$89</f>
        <v>0.64412959201938158</v>
      </c>
      <c r="U97" s="21">
        <f>+SUMIFS(Resultados_Dic3!P$3:P$99980,Resultados_Dic3!$F$3:$F$99980,Produccion_UO!$K97,Resultados_Dic3!$D$3:$D$99980,Produccion_UO!$K$89,Resultados_Dic3!$E$3:$E$99980,Produccion_UO!$J97,Resultados_Dic3!$A$3:$A$99980,Produccion_UO!$H97)*$I$89</f>
        <v>0.64412959201938158</v>
      </c>
      <c r="V97" s="21">
        <f>+SUMIFS(Resultados_Dic3!Q$3:Q$99980,Resultados_Dic3!$F$3:$F$99980,Produccion_UO!$K97,Resultados_Dic3!$D$3:$D$99980,Produccion_UO!$K$89,Resultados_Dic3!$E$3:$E$99980,Produccion_UO!$J97,Resultados_Dic3!$A$3:$A$99980,Produccion_UO!$H97)*$I$89</f>
        <v>0.64412959201938158</v>
      </c>
      <c r="W97" s="21">
        <f>+SUMIFS(Resultados_Dic3!R$3:R$99980,Resultados_Dic3!$F$3:$F$99980,Produccion_UO!$K97,Resultados_Dic3!$D$3:$D$99980,Produccion_UO!$K$89,Resultados_Dic3!$E$3:$E$99980,Produccion_UO!$J97,Resultados_Dic3!$A$3:$A$99980,Produccion_UO!$H97)*$I$89</f>
        <v>0.64412959201938158</v>
      </c>
      <c r="X97" s="21">
        <f>+SUMIFS(Resultados_Dic3!S$3:S$99980,Resultados_Dic3!$F$3:$F$99980,Produccion_UO!$K97,Resultados_Dic3!$D$3:$D$99980,Produccion_UO!$K$89,Resultados_Dic3!$E$3:$E$99980,Produccion_UO!$J97,Resultados_Dic3!$A$3:$A$99980,Produccion_UO!$H97)*$I$89</f>
        <v>0.64412959201938158</v>
      </c>
      <c r="Y97" s="21">
        <f>+SUMIFS(Resultados_Dic3!T$3:T$99980,Resultados_Dic3!$F$3:$F$99980,Produccion_UO!$K97,Resultados_Dic3!$D$3:$D$99980,Produccion_UO!$K$89,Resultados_Dic3!$E$3:$E$99980,Produccion_UO!$J97,Resultados_Dic3!$A$3:$A$99980,Produccion_UO!$H97)*$I$89</f>
        <v>0.64412959201938158</v>
      </c>
      <c r="Z97" s="21">
        <f>+SUMIFS(Resultados_Dic3!U$3:U$99980,Resultados_Dic3!$F$3:$F$99980,Produccion_UO!$K97,Resultados_Dic3!$D$3:$D$99980,Produccion_UO!$K$89,Resultados_Dic3!$E$3:$E$99980,Produccion_UO!$J97,Resultados_Dic3!$A$3:$A$99980,Produccion_UO!$H97)*$I$89</f>
        <v>0.64412959201938158</v>
      </c>
      <c r="AA97" s="21">
        <f>+SUMIFS(Resultados_Dic3!V$3:V$99980,Resultados_Dic3!$F$3:$F$99980,Produccion_UO!$K97,Resultados_Dic3!$D$3:$D$99980,Produccion_UO!$K$89,Resultados_Dic3!$E$3:$E$99980,Produccion_UO!$J97,Resultados_Dic3!$A$3:$A$99980,Produccion_UO!$H97)*$I$89</f>
        <v>0.32740996619297436</v>
      </c>
      <c r="AB97" s="21">
        <f>+SUMIFS(Resultados_Dic3!W$3:W$99980,Resultados_Dic3!$F$3:$F$99980,Produccion_UO!$K97,Resultados_Dic3!$D$3:$D$99980,Produccion_UO!$K$89,Resultados_Dic3!$E$3:$E$99980,Produccion_UO!$J97,Resultados_Dic3!$A$3:$A$99980,Produccion_UO!$H97)*$I$89</f>
        <v>0</v>
      </c>
      <c r="AC97" s="21">
        <f>+SUMIFS(Resultados_Dic3!X$3:X$99980,Resultados_Dic3!$F$3:$F$99980,Produccion_UO!$K97,Resultados_Dic3!$D$3:$D$99980,Produccion_UO!$K$89,Resultados_Dic3!$E$3:$E$99980,Produccion_UO!$J97,Resultados_Dic3!$A$3:$A$99980,Produccion_UO!$H97)*$I$89</f>
        <v>0</v>
      </c>
      <c r="AD97" s="21">
        <f>+SUMIFS(Resultados_Dic3!Y$3:Y$99980,Resultados_Dic3!$F$3:$F$99980,Produccion_UO!$K97,Resultados_Dic3!$D$3:$D$99980,Produccion_UO!$K$89,Resultados_Dic3!$E$3:$E$99980,Produccion_UO!$J97,Resultados_Dic3!$A$3:$A$99980,Produccion_UO!$H97)*$I$89</f>
        <v>0</v>
      </c>
      <c r="AE97" s="21">
        <f>+SUMIFS(Resultados_Dic3!Z$3:Z$99980,Resultados_Dic3!$F$3:$F$99980,Produccion_UO!$K97,Resultados_Dic3!$D$3:$D$99980,Produccion_UO!$K$89,Resultados_Dic3!$E$3:$E$99980,Produccion_UO!$J97,Resultados_Dic3!$A$3:$A$99980,Produccion_UO!$H97)*$I$89</f>
        <v>0</v>
      </c>
      <c r="AF97" s="21">
        <f>+SUMIFS(Resultados_Dic3!AA$3:AA$99980,Resultados_Dic3!$F$3:$F$99980,Produccion_UO!$K97,Resultados_Dic3!$D$3:$D$99980,Produccion_UO!$K$89,Resultados_Dic3!$E$3:$E$99980,Produccion_UO!$J97,Resultados_Dic3!$A$3:$A$99980,Produccion_UO!$H97)*$I$89</f>
        <v>0</v>
      </c>
      <c r="AG97" s="21">
        <f>+SUMIFS(Resultados_Dic3!AB$3:AB$99980,Resultados_Dic3!$F$3:$F$99980,Produccion_UO!$K97,Resultados_Dic3!$D$3:$D$99980,Produccion_UO!$K$89,Resultados_Dic3!$E$3:$E$99980,Produccion_UO!$J97,Resultados_Dic3!$A$3:$A$99980,Produccion_UO!$H97)*$I$89</f>
        <v>0</v>
      </c>
      <c r="AH97" s="21">
        <f>+SUMIFS(Resultados_Dic3!AC$3:AC$99980,Resultados_Dic3!$F$3:$F$99980,Produccion_UO!$K97,Resultados_Dic3!$D$3:$D$99980,Produccion_UO!$K$89,Resultados_Dic3!$E$3:$E$99980,Produccion_UO!$J97,Resultados_Dic3!$A$3:$A$99980,Produccion_UO!$H97)*$I$89</f>
        <v>0</v>
      </c>
      <c r="AI97" s="21">
        <f>+SUMIFS(Resultados_Dic3!AD$3:AD$99980,Resultados_Dic3!$F$3:$F$99980,Produccion_UO!$K97,Resultados_Dic3!$D$3:$D$99980,Produccion_UO!$K$89,Resultados_Dic3!$E$3:$E$99980,Produccion_UO!$J97,Resultados_Dic3!$A$3:$A$99980,Produccion_UO!$H97)*$I$89</f>
        <v>0</v>
      </c>
      <c r="AJ97" s="21">
        <f>+SUMIFS(Resultados_Dic3!AE$3:AE$99980,Resultados_Dic3!$F$3:$F$99980,Produccion_UO!$K97,Resultados_Dic3!$D$3:$D$99980,Produccion_UO!$K$89,Resultados_Dic3!$E$3:$E$99980,Produccion_UO!$J97,Resultados_Dic3!$A$3:$A$99980,Produccion_UO!$H97)*$I$89</f>
        <v>0</v>
      </c>
      <c r="AK97" s="21">
        <f>+SUMIFS(Resultados_Dic3!AF$3:AF$99980,Resultados_Dic3!$F$3:$F$99980,Produccion_UO!$K97,Resultados_Dic3!$D$3:$D$99980,Produccion_UO!$K$89,Resultados_Dic3!$E$3:$E$99980,Produccion_UO!$J97,Resultados_Dic3!$A$3:$A$99980,Produccion_UO!$H97)*$I$89</f>
        <v>0</v>
      </c>
      <c r="AL97" s="21">
        <f>+SUMIFS(Resultados_Dic3!AG$3:AG$99980,Resultados_Dic3!$F$3:$F$99980,Produccion_UO!$K97,Resultados_Dic3!$D$3:$D$99980,Produccion_UO!$K$89,Resultados_Dic3!$E$3:$E$99980,Produccion_UO!$J97,Resultados_Dic3!$A$3:$A$99980,Produccion_UO!$H97)*$I$89</f>
        <v>0</v>
      </c>
      <c r="AM97" s="21">
        <f>+SUMIFS(Resultados_Dic3!AH$3:AH$99980,Resultados_Dic3!$F$3:$F$99980,Produccion_UO!$K97,Resultados_Dic3!$D$3:$D$99980,Produccion_UO!$K$89,Resultados_Dic3!$E$3:$E$99980,Produccion_UO!$J97,Resultados_Dic3!$A$3:$A$99980,Produccion_UO!$H97)*$I$89</f>
        <v>0</v>
      </c>
      <c r="AN97" s="21">
        <f>+SUMIFS(Resultados_Dic3!AI$3:AI$99980,Resultados_Dic3!$F$3:$F$99980,Produccion_UO!$K97,Resultados_Dic3!$D$3:$D$99980,Produccion_UO!$K$89,Resultados_Dic3!$E$3:$E$99980,Produccion_UO!$J97,Resultados_Dic3!$A$3:$A$99980,Produccion_UO!$H97)*$I$89</f>
        <v>0</v>
      </c>
      <c r="AO97" s="21">
        <f>+SUMIFS(Resultados_Dic3!AJ$3:AJ$99980,Resultados_Dic3!$F$3:$F$99980,Produccion_UO!$K97,Resultados_Dic3!$D$3:$D$99980,Produccion_UO!$K$89,Resultados_Dic3!$E$3:$E$99980,Produccion_UO!$J97,Resultados_Dic3!$A$3:$A$99980,Produccion_UO!$H97)*$I$89</f>
        <v>0</v>
      </c>
      <c r="AP97" s="21">
        <f>+SUMIFS(Resultados_Dic3!AK$3:AK$99980,Resultados_Dic3!$F$3:$F$99980,Produccion_UO!$K97,Resultados_Dic3!$D$3:$D$99980,Produccion_UO!$K$89,Resultados_Dic3!$E$3:$E$99980,Produccion_UO!$J97,Resultados_Dic3!$A$3:$A$99980,Produccion_UO!$H97)*$I$89</f>
        <v>0</v>
      </c>
      <c r="AQ97" s="21">
        <f>+SUMIFS(Resultados_Dic3!AL$3:AL$99980,Resultados_Dic3!$F$3:$F$99980,Produccion_UO!$K97,Resultados_Dic3!$D$3:$D$99980,Produccion_UO!$K$89,Resultados_Dic3!$E$3:$E$99980,Produccion_UO!$J97,Resultados_Dic3!$A$3:$A$99980,Produccion_UO!$H97)*$I$89</f>
        <v>0</v>
      </c>
      <c r="AR97" s="21">
        <f>+SUMIFS(Resultados_Dic3!AM$3:AM$99980,Resultados_Dic3!$F$3:$F$99980,Produccion_UO!$K97,Resultados_Dic3!$D$3:$D$99980,Produccion_UO!$K$89,Resultados_Dic3!$E$3:$E$99980,Produccion_UO!$J97,Resultados_Dic3!$A$3:$A$99980,Produccion_UO!$H97)*$I$89</f>
        <v>0</v>
      </c>
    </row>
    <row r="98" spans="1:45" x14ac:dyDescent="0.25">
      <c r="G98" s="15"/>
      <c r="H98" s="17" t="str">
        <f t="shared" si="21"/>
        <v>DIC7</v>
      </c>
      <c r="J98" s="24" t="s">
        <v>125</v>
      </c>
      <c r="K98" s="13" t="s">
        <v>256</v>
      </c>
      <c r="L98" s="22" t="str">
        <f>+$B$9</f>
        <v>VIM - GAS</v>
      </c>
      <c r="M98" s="21">
        <f>+SUMIFS(Resultados_Dic3!H$3:H$99980,Resultados_Dic3!$F$3:$F$99980,Produccion_UO!$K98,Resultados_Dic3!$D$3:$D$99980,Produccion_UO!$K$89,Resultados_Dic3!$E$3:$E$99980,Produccion_UO!$J98,Resultados_Dic3!$A$3:$A$99980,Produccion_UO!$H98)*$I$89</f>
        <v>8.6705925687047061E-2</v>
      </c>
      <c r="N98" s="21">
        <f>+SUMIFS(Resultados_Dic3!I$3:I$99980,Resultados_Dic3!$F$3:$F$99980,Produccion_UO!$K98,Resultados_Dic3!$D$3:$D$99980,Produccion_UO!$K$89,Resultados_Dic3!$E$3:$E$99980,Produccion_UO!$J98,Resultados_Dic3!$A$3:$A$99980,Produccion_UO!$H98)*$I$89</f>
        <v>8.6705925687047061E-2</v>
      </c>
      <c r="O98" s="21">
        <f>+SUMIFS(Resultados_Dic3!J$3:J$99980,Resultados_Dic3!$F$3:$F$99980,Produccion_UO!$K98,Resultados_Dic3!$D$3:$D$99980,Produccion_UO!$K$89,Resultados_Dic3!$E$3:$E$99980,Produccion_UO!$J98,Resultados_Dic3!$A$3:$A$99980,Produccion_UO!$H98)*$I$89</f>
        <v>8.6705925687047061E-2</v>
      </c>
      <c r="P98" s="21">
        <f>+SUMIFS(Resultados_Dic3!K$3:K$99980,Resultados_Dic3!$F$3:$F$99980,Produccion_UO!$K98,Resultados_Dic3!$D$3:$D$99980,Produccion_UO!$K$89,Resultados_Dic3!$E$3:$E$99980,Produccion_UO!$J98,Resultados_Dic3!$A$3:$A$99980,Produccion_UO!$H98)*$I$89</f>
        <v>8.6705925687047061E-2</v>
      </c>
      <c r="Q98" s="21">
        <f>+SUMIFS(Resultados_Dic3!L$3:L$99980,Resultados_Dic3!$F$3:$F$99980,Produccion_UO!$K98,Resultados_Dic3!$D$3:$D$99980,Produccion_UO!$K$89,Resultados_Dic3!$E$3:$E$99980,Produccion_UO!$J98,Resultados_Dic3!$A$3:$A$99980,Produccion_UO!$H98)*$I$89</f>
        <v>8.6705925687047061E-2</v>
      </c>
      <c r="R98" s="21">
        <f>+SUMIFS(Resultados_Dic3!M$3:M$99980,Resultados_Dic3!$F$3:$F$99980,Produccion_UO!$K98,Resultados_Dic3!$D$3:$D$99980,Produccion_UO!$K$89,Resultados_Dic3!$E$3:$E$99980,Produccion_UO!$J98,Resultados_Dic3!$A$3:$A$99980,Produccion_UO!$H98)*$I$89</f>
        <v>8.6705925687047061E-2</v>
      </c>
      <c r="S98" s="21">
        <f>+SUMIFS(Resultados_Dic3!N$3:N$99980,Resultados_Dic3!$F$3:$F$99980,Produccion_UO!$K98,Resultados_Dic3!$D$3:$D$99980,Produccion_UO!$K$89,Resultados_Dic3!$E$3:$E$99980,Produccion_UO!$J98,Resultados_Dic3!$A$3:$A$99980,Produccion_UO!$H98)*$I$89</f>
        <v>8.6705925687047061E-2</v>
      </c>
      <c r="T98" s="21">
        <f>+SUMIFS(Resultados_Dic3!O$3:O$99980,Resultados_Dic3!$F$3:$F$99980,Produccion_UO!$K98,Resultados_Dic3!$D$3:$D$99980,Produccion_UO!$K$89,Resultados_Dic3!$E$3:$E$99980,Produccion_UO!$J98,Resultados_Dic3!$A$3:$A$99980,Produccion_UO!$H98)*$I$89</f>
        <v>8.6705925687047061E-2</v>
      </c>
      <c r="U98" s="21">
        <f>+SUMIFS(Resultados_Dic3!P$3:P$99980,Resultados_Dic3!$F$3:$F$99980,Produccion_UO!$K98,Resultados_Dic3!$D$3:$D$99980,Produccion_UO!$K$89,Resultados_Dic3!$E$3:$E$99980,Produccion_UO!$J98,Resultados_Dic3!$A$3:$A$99980,Produccion_UO!$H98)*$I$89</f>
        <v>8.6705925687047061E-2</v>
      </c>
      <c r="V98" s="21">
        <f>+SUMIFS(Resultados_Dic3!Q$3:Q$99980,Resultados_Dic3!$F$3:$F$99980,Produccion_UO!$K98,Resultados_Dic3!$D$3:$D$99980,Produccion_UO!$K$89,Resultados_Dic3!$E$3:$E$99980,Produccion_UO!$J98,Resultados_Dic3!$A$3:$A$99980,Produccion_UO!$H98)*$I$89</f>
        <v>8.6705925687047061E-2</v>
      </c>
      <c r="W98" s="21">
        <f>+SUMIFS(Resultados_Dic3!R$3:R$99980,Resultados_Dic3!$F$3:$F$99980,Produccion_UO!$K98,Resultados_Dic3!$D$3:$D$99980,Produccion_UO!$K$89,Resultados_Dic3!$E$3:$E$99980,Produccion_UO!$J98,Resultados_Dic3!$A$3:$A$99980,Produccion_UO!$H98)*$I$89</f>
        <v>8.6705925687047061E-2</v>
      </c>
      <c r="X98" s="21">
        <f>+SUMIFS(Resultados_Dic3!S$3:S$99980,Resultados_Dic3!$F$3:$F$99980,Produccion_UO!$K98,Resultados_Dic3!$D$3:$D$99980,Produccion_UO!$K$89,Resultados_Dic3!$E$3:$E$99980,Produccion_UO!$J98,Resultados_Dic3!$A$3:$A$99980,Produccion_UO!$H98)*$I$89</f>
        <v>8.6705925687047061E-2</v>
      </c>
      <c r="Y98" s="21">
        <f>+SUMIFS(Resultados_Dic3!T$3:T$99980,Resultados_Dic3!$F$3:$F$99980,Produccion_UO!$K98,Resultados_Dic3!$D$3:$D$99980,Produccion_UO!$K$89,Resultados_Dic3!$E$3:$E$99980,Produccion_UO!$J98,Resultados_Dic3!$A$3:$A$99980,Produccion_UO!$H98)*$I$89</f>
        <v>7.9967261491660113E-2</v>
      </c>
      <c r="Z98" s="21">
        <f>+SUMIFS(Resultados_Dic3!U$3:U$99980,Resultados_Dic3!$F$3:$F$99980,Produccion_UO!$K98,Resultados_Dic3!$D$3:$D$99980,Produccion_UO!$K$89,Resultados_Dic3!$E$3:$E$99980,Produccion_UO!$J98,Resultados_Dic3!$A$3:$A$99980,Produccion_UO!$H98)*$I$89</f>
        <v>7.2010529597647907E-2</v>
      </c>
      <c r="AA98" s="21">
        <f>+SUMIFS(Resultados_Dic3!V$3:V$99980,Resultados_Dic3!$F$3:$F$99980,Produccion_UO!$K98,Resultados_Dic3!$D$3:$D$99980,Produccion_UO!$K$89,Resultados_Dic3!$E$3:$E$99980,Produccion_UO!$J98,Resultados_Dic3!$A$3:$A$99980,Produccion_UO!$H98)*$I$89</f>
        <v>6.5651314926898144E-2</v>
      </c>
      <c r="AB98" s="21">
        <f>+SUMIFS(Resultados_Dic3!W$3:W$99980,Resultados_Dic3!$F$3:$F$99980,Produccion_UO!$K98,Resultados_Dic3!$D$3:$D$99980,Produccion_UO!$K$89,Resultados_Dic3!$E$3:$E$99980,Produccion_UO!$J98,Resultados_Dic3!$A$3:$A$99980,Produccion_UO!$H98)*$I$89</f>
        <v>0</v>
      </c>
      <c r="AC98" s="21">
        <f>+SUMIFS(Resultados_Dic3!X$3:X$99980,Resultados_Dic3!$F$3:$F$99980,Produccion_UO!$K98,Resultados_Dic3!$D$3:$D$99980,Produccion_UO!$K$89,Resultados_Dic3!$E$3:$E$99980,Produccion_UO!$J98,Resultados_Dic3!$A$3:$A$99980,Produccion_UO!$H98)*$I$89</f>
        <v>0</v>
      </c>
      <c r="AD98" s="21">
        <f>+SUMIFS(Resultados_Dic3!Y$3:Y$99980,Resultados_Dic3!$F$3:$F$99980,Produccion_UO!$K98,Resultados_Dic3!$D$3:$D$99980,Produccion_UO!$K$89,Resultados_Dic3!$E$3:$E$99980,Produccion_UO!$J98,Resultados_Dic3!$A$3:$A$99980,Produccion_UO!$H98)*$I$89</f>
        <v>0</v>
      </c>
      <c r="AE98" s="21">
        <f>+SUMIFS(Resultados_Dic3!Z$3:Z$99980,Resultados_Dic3!$F$3:$F$99980,Produccion_UO!$K98,Resultados_Dic3!$D$3:$D$99980,Produccion_UO!$K$89,Resultados_Dic3!$E$3:$E$99980,Produccion_UO!$J98,Resultados_Dic3!$A$3:$A$99980,Produccion_UO!$H98)*$I$89</f>
        <v>0</v>
      </c>
      <c r="AF98" s="21">
        <f>+SUMIFS(Resultados_Dic3!AA$3:AA$99980,Resultados_Dic3!$F$3:$F$99980,Produccion_UO!$K98,Resultados_Dic3!$D$3:$D$99980,Produccion_UO!$K$89,Resultados_Dic3!$E$3:$E$99980,Produccion_UO!$J98,Resultados_Dic3!$A$3:$A$99980,Produccion_UO!$H98)*$I$89</f>
        <v>0</v>
      </c>
      <c r="AG98" s="21">
        <f>+SUMIFS(Resultados_Dic3!AB$3:AB$99980,Resultados_Dic3!$F$3:$F$99980,Produccion_UO!$K98,Resultados_Dic3!$D$3:$D$99980,Produccion_UO!$K$89,Resultados_Dic3!$E$3:$E$99980,Produccion_UO!$J98,Resultados_Dic3!$A$3:$A$99980,Produccion_UO!$H98)*$I$89</f>
        <v>0</v>
      </c>
      <c r="AH98" s="21">
        <f>+SUMIFS(Resultados_Dic3!AC$3:AC$99980,Resultados_Dic3!$F$3:$F$99980,Produccion_UO!$K98,Resultados_Dic3!$D$3:$D$99980,Produccion_UO!$K$89,Resultados_Dic3!$E$3:$E$99980,Produccion_UO!$J98,Resultados_Dic3!$A$3:$A$99980,Produccion_UO!$H98)*$I$89</f>
        <v>0</v>
      </c>
      <c r="AI98" s="21">
        <f>+SUMIFS(Resultados_Dic3!AD$3:AD$99980,Resultados_Dic3!$F$3:$F$99980,Produccion_UO!$K98,Resultados_Dic3!$D$3:$D$99980,Produccion_UO!$K$89,Resultados_Dic3!$E$3:$E$99980,Produccion_UO!$J98,Resultados_Dic3!$A$3:$A$99980,Produccion_UO!$H98)*$I$89</f>
        <v>0</v>
      </c>
      <c r="AJ98" s="21">
        <f>+SUMIFS(Resultados_Dic3!AE$3:AE$99980,Resultados_Dic3!$F$3:$F$99980,Produccion_UO!$K98,Resultados_Dic3!$D$3:$D$99980,Produccion_UO!$K$89,Resultados_Dic3!$E$3:$E$99980,Produccion_UO!$J98,Resultados_Dic3!$A$3:$A$99980,Produccion_UO!$H98)*$I$89</f>
        <v>0</v>
      </c>
      <c r="AK98" s="21">
        <f>+SUMIFS(Resultados_Dic3!AF$3:AF$99980,Resultados_Dic3!$F$3:$F$99980,Produccion_UO!$K98,Resultados_Dic3!$D$3:$D$99980,Produccion_UO!$K$89,Resultados_Dic3!$E$3:$E$99980,Produccion_UO!$J98,Resultados_Dic3!$A$3:$A$99980,Produccion_UO!$H98)*$I$89</f>
        <v>0</v>
      </c>
      <c r="AL98" s="21">
        <f>+SUMIFS(Resultados_Dic3!AG$3:AG$99980,Resultados_Dic3!$F$3:$F$99980,Produccion_UO!$K98,Resultados_Dic3!$D$3:$D$99980,Produccion_UO!$K$89,Resultados_Dic3!$E$3:$E$99980,Produccion_UO!$J98,Resultados_Dic3!$A$3:$A$99980,Produccion_UO!$H98)*$I$89</f>
        <v>0</v>
      </c>
      <c r="AM98" s="21">
        <f>+SUMIFS(Resultados_Dic3!AH$3:AH$99980,Resultados_Dic3!$F$3:$F$99980,Produccion_UO!$K98,Resultados_Dic3!$D$3:$D$99980,Produccion_UO!$K$89,Resultados_Dic3!$E$3:$E$99980,Produccion_UO!$J98,Resultados_Dic3!$A$3:$A$99980,Produccion_UO!$H98)*$I$89</f>
        <v>0</v>
      </c>
      <c r="AN98" s="21">
        <f>+SUMIFS(Resultados_Dic3!AI$3:AI$99980,Resultados_Dic3!$F$3:$F$99980,Produccion_UO!$K98,Resultados_Dic3!$D$3:$D$99980,Produccion_UO!$K$89,Resultados_Dic3!$E$3:$E$99980,Produccion_UO!$J98,Resultados_Dic3!$A$3:$A$99980,Produccion_UO!$H98)*$I$89</f>
        <v>0</v>
      </c>
      <c r="AO98" s="21">
        <f>+SUMIFS(Resultados_Dic3!AJ$3:AJ$99980,Resultados_Dic3!$F$3:$F$99980,Produccion_UO!$K98,Resultados_Dic3!$D$3:$D$99980,Produccion_UO!$K$89,Resultados_Dic3!$E$3:$E$99980,Produccion_UO!$J98,Resultados_Dic3!$A$3:$A$99980,Produccion_UO!$H98)*$I$89</f>
        <v>0</v>
      </c>
      <c r="AP98" s="21">
        <f>+SUMIFS(Resultados_Dic3!AK$3:AK$99980,Resultados_Dic3!$F$3:$F$99980,Produccion_UO!$K98,Resultados_Dic3!$D$3:$D$99980,Produccion_UO!$K$89,Resultados_Dic3!$E$3:$E$99980,Produccion_UO!$J98,Resultados_Dic3!$A$3:$A$99980,Produccion_UO!$H98)*$I$89</f>
        <v>0</v>
      </c>
      <c r="AQ98" s="21">
        <f>+SUMIFS(Resultados_Dic3!AL$3:AL$99980,Resultados_Dic3!$F$3:$F$99980,Produccion_UO!$K98,Resultados_Dic3!$D$3:$D$99980,Produccion_UO!$K$89,Resultados_Dic3!$E$3:$E$99980,Produccion_UO!$J98,Resultados_Dic3!$A$3:$A$99980,Produccion_UO!$H98)*$I$89</f>
        <v>0</v>
      </c>
      <c r="AR98" s="21">
        <f>+SUMIFS(Resultados_Dic3!AM$3:AM$99980,Resultados_Dic3!$F$3:$F$99980,Produccion_UO!$K98,Resultados_Dic3!$D$3:$D$99980,Produccion_UO!$K$89,Resultados_Dic3!$E$3:$E$99980,Produccion_UO!$J98,Resultados_Dic3!$A$3:$A$99980,Produccion_UO!$H98)*$I$89</f>
        <v>0</v>
      </c>
    </row>
    <row r="99" spans="1:45" s="73" customFormat="1" x14ac:dyDescent="0.25">
      <c r="A99" s="129"/>
      <c r="B99" s="129"/>
      <c r="C99" s="129"/>
      <c r="D99" s="129"/>
      <c r="E99" s="129"/>
      <c r="F99" s="130"/>
      <c r="H99" s="74"/>
      <c r="I99" s="74"/>
      <c r="L99" s="22"/>
      <c r="M99" s="75">
        <f>+SUM(M92:M98)</f>
        <v>49.757351687976168</v>
      </c>
      <c r="N99" s="75">
        <f t="shared" ref="N99" si="22">+SUM(N92:N98)</f>
        <v>48.469849614265065</v>
      </c>
      <c r="O99" s="75">
        <f t="shared" ref="O99:AR99" si="23">+SUM(O92:O98)</f>
        <v>47.293173891616206</v>
      </c>
      <c r="P99" s="75">
        <f t="shared" si="23"/>
        <v>48.005441931309797</v>
      </c>
      <c r="Q99" s="75">
        <f t="shared" si="23"/>
        <v>47.773238089832184</v>
      </c>
      <c r="R99" s="75">
        <f t="shared" si="23"/>
        <v>43.048747408740446</v>
      </c>
      <c r="S99" s="75">
        <f t="shared" si="23"/>
        <v>43.048747408740446</v>
      </c>
      <c r="T99" s="75">
        <f t="shared" si="23"/>
        <v>43.048747408740446</v>
      </c>
      <c r="U99" s="75">
        <f t="shared" si="23"/>
        <v>42.593552003891972</v>
      </c>
      <c r="V99" s="75">
        <f t="shared" si="23"/>
        <v>35.796668798745358</v>
      </c>
      <c r="W99" s="75">
        <f t="shared" si="23"/>
        <v>18.983865609043004</v>
      </c>
      <c r="X99" s="75">
        <f t="shared" si="23"/>
        <v>0.73083551770642863</v>
      </c>
      <c r="Y99" s="75">
        <f t="shared" si="23"/>
        <v>0.72409685351104169</v>
      </c>
      <c r="Z99" s="75">
        <f t="shared" si="23"/>
        <v>0.71614012161702945</v>
      </c>
      <c r="AA99" s="75">
        <f t="shared" si="23"/>
        <v>0.39306128111987249</v>
      </c>
      <c r="AB99" s="75">
        <f t="shared" si="23"/>
        <v>0</v>
      </c>
      <c r="AC99" s="75">
        <f t="shared" si="23"/>
        <v>0</v>
      </c>
      <c r="AD99" s="75">
        <f t="shared" si="23"/>
        <v>0</v>
      </c>
      <c r="AE99" s="75">
        <f t="shared" si="23"/>
        <v>0</v>
      </c>
      <c r="AF99" s="75">
        <f t="shared" si="23"/>
        <v>0</v>
      </c>
      <c r="AG99" s="75">
        <f t="shared" si="23"/>
        <v>0</v>
      </c>
      <c r="AH99" s="75">
        <f t="shared" si="23"/>
        <v>0</v>
      </c>
      <c r="AI99" s="75">
        <f t="shared" si="23"/>
        <v>0</v>
      </c>
      <c r="AJ99" s="75">
        <f t="shared" si="23"/>
        <v>0</v>
      </c>
      <c r="AK99" s="75">
        <f t="shared" si="23"/>
        <v>0</v>
      </c>
      <c r="AL99" s="75">
        <f t="shared" si="23"/>
        <v>0</v>
      </c>
      <c r="AM99" s="75">
        <f t="shared" si="23"/>
        <v>0</v>
      </c>
      <c r="AN99" s="75">
        <f t="shared" si="23"/>
        <v>0</v>
      </c>
      <c r="AO99" s="75">
        <f t="shared" si="23"/>
        <v>0</v>
      </c>
      <c r="AP99" s="75">
        <f t="shared" si="23"/>
        <v>0</v>
      </c>
      <c r="AQ99" s="75">
        <f t="shared" si="23"/>
        <v>0</v>
      </c>
      <c r="AR99" s="75">
        <f t="shared" si="23"/>
        <v>0</v>
      </c>
    </row>
    <row r="100" spans="1:45" x14ac:dyDescent="0.25">
      <c r="H100"/>
      <c r="I100"/>
    </row>
    <row r="101" spans="1:45" ht="18.75" x14ac:dyDescent="0.3">
      <c r="G101" s="15"/>
      <c r="H101" s="12"/>
      <c r="I101" s="17" t="str">
        <f>+IF(OR(J102="OIL",J102="OIL-eq"),$I$5,IF(J102="GAS",$I$4,IF(J102="GSL",$I$8,IF(J102="DSL",$I$9,IF(J102="KER",$I$10,IF(J102="LPG",$I$11,IF(J102="HFO",$I$12,IF(J102="AVG",$I$13,IF(J102="RFG",$I$14,IF(J102="ELC",$I$15,$I$16))))))))))</f>
        <v>MPC/d</v>
      </c>
      <c r="J101" s="15"/>
      <c r="K101" s="34" t="s">
        <v>410</v>
      </c>
    </row>
    <row r="102" spans="1:45" x14ac:dyDescent="0.25">
      <c r="G102" s="15"/>
      <c r="H102" s="12"/>
      <c r="I102" s="115">
        <f>+IF(OR(J102="OIL",J102="OIL-eq"),$H$5,IF(J102="GAS",$H$4,IF(J102="GSL",$H$8,IF(J102="DSL",$H$9,IF(J102="KER",$H$10,IF(J102="LPG",$H$11,IF(J102="HFO",$H$12,IF(J102="AVG",$H$13,IF(J102="RFG",$H$14,IF(J102="ELC",$H$15,$H$16))))))))))</f>
        <v>2.7126000271260002</v>
      </c>
      <c r="J102" s="67" t="s">
        <v>37</v>
      </c>
      <c r="K102" s="2" t="s">
        <v>26</v>
      </c>
    </row>
    <row r="103" spans="1:45" x14ac:dyDescent="0.25">
      <c r="G103" s="44"/>
      <c r="H103" s="43"/>
      <c r="I103" s="43"/>
      <c r="J103" s="15"/>
      <c r="K103" s="16"/>
    </row>
    <row r="104" spans="1:45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  <c r="AS104" s="21"/>
    </row>
    <row r="105" spans="1:45" x14ac:dyDescent="0.25">
      <c r="G105" s="15"/>
      <c r="H105" s="17" t="str">
        <f t="shared" ref="H105:H111" si="24">+$B$1</f>
        <v>DIC7</v>
      </c>
      <c r="J105" s="24" t="s">
        <v>119</v>
      </c>
      <c r="K105" s="13" t="s">
        <v>368</v>
      </c>
      <c r="L105" s="22" t="str">
        <f>+$B$3</f>
        <v>GU - Gas</v>
      </c>
      <c r="M105" s="21">
        <f>+SUMIFS(Resultados_Dic3!H$3:H$99980,Resultados_Dic3!$F$3:$F$99980,Produccion_UO!$K105,Resultados_Dic3!$D$3:$D$99980,Produccion_UO!$K$102,Resultados_Dic3!$E$3:$E$99980,Produccion_UO!$J105,Resultados_Dic3!$A$3:$A$99980,Produccion_UO!$H105)*$I$102</f>
        <v>0</v>
      </c>
      <c r="N105" s="21">
        <f>+SUMIFS(Resultados_Dic3!I$3:I$99980,Resultados_Dic3!$F$3:$F$99980,Produccion_UO!$K105,Resultados_Dic3!$D$3:$D$99980,Produccion_UO!$K$102,Resultados_Dic3!$E$3:$E$99980,Produccion_UO!$J105,Resultados_Dic3!$A$3:$A$99980,Produccion_UO!$H105)*$I$102</f>
        <v>0</v>
      </c>
      <c r="O105" s="21">
        <f>+SUMIFS(Resultados_Dic3!J$3:J$99980,Resultados_Dic3!$F$3:$F$99980,Produccion_UO!$K105,Resultados_Dic3!$D$3:$D$99980,Produccion_UO!$K$102,Resultados_Dic3!$E$3:$E$99980,Produccion_UO!$J105,Resultados_Dic3!$A$3:$A$99980,Produccion_UO!$H105)*$I$102</f>
        <v>0</v>
      </c>
      <c r="P105" s="21">
        <f>+SUMIFS(Resultados_Dic3!K$3:K$99980,Resultados_Dic3!$F$3:$F$99980,Produccion_UO!$K105,Resultados_Dic3!$D$3:$D$99980,Produccion_UO!$K$102,Resultados_Dic3!$E$3:$E$99980,Produccion_UO!$J105,Resultados_Dic3!$A$3:$A$99980,Produccion_UO!$H105)*$I$102</f>
        <v>0</v>
      </c>
      <c r="Q105" s="21">
        <f>+SUMIFS(Resultados_Dic3!L$3:L$99980,Resultados_Dic3!$F$3:$F$99980,Produccion_UO!$K105,Resultados_Dic3!$D$3:$D$99980,Produccion_UO!$K$102,Resultados_Dic3!$E$3:$E$99980,Produccion_UO!$J105,Resultados_Dic3!$A$3:$A$99980,Produccion_UO!$H105)*$I$102</f>
        <v>0</v>
      </c>
      <c r="R105" s="21">
        <f>+SUMIFS(Resultados_Dic3!M$3:M$99980,Resultados_Dic3!$F$3:$F$99980,Produccion_UO!$K105,Resultados_Dic3!$D$3:$D$99980,Produccion_UO!$K$102,Resultados_Dic3!$E$3:$E$99980,Produccion_UO!$J105,Resultados_Dic3!$A$3:$A$99980,Produccion_UO!$H105)*$I$102</f>
        <v>0</v>
      </c>
      <c r="S105" s="21">
        <f>+SUMIFS(Resultados_Dic3!N$3:N$99980,Resultados_Dic3!$F$3:$F$99980,Produccion_UO!$K105,Resultados_Dic3!$D$3:$D$99980,Produccion_UO!$K$102,Resultados_Dic3!$E$3:$E$99980,Produccion_UO!$J105,Resultados_Dic3!$A$3:$A$99980,Produccion_UO!$H105)*$I$102</f>
        <v>0</v>
      </c>
      <c r="T105" s="21">
        <f>+SUMIFS(Resultados_Dic3!O$3:O$99980,Resultados_Dic3!$F$3:$F$99980,Produccion_UO!$K105,Resultados_Dic3!$D$3:$D$99980,Produccion_UO!$K$102,Resultados_Dic3!$E$3:$E$99980,Produccion_UO!$J105,Resultados_Dic3!$A$3:$A$99980,Produccion_UO!$H105)*$I$102</f>
        <v>0</v>
      </c>
      <c r="U105" s="21">
        <f>+SUMIFS(Resultados_Dic3!P$3:P$99980,Resultados_Dic3!$F$3:$F$99980,Produccion_UO!$K105,Resultados_Dic3!$D$3:$D$99980,Produccion_UO!$K$102,Resultados_Dic3!$E$3:$E$99980,Produccion_UO!$J105,Resultados_Dic3!$A$3:$A$99980,Produccion_UO!$H105)*$I$102</f>
        <v>0</v>
      </c>
      <c r="V105" s="21">
        <f>+SUMIFS(Resultados_Dic3!Q$3:Q$99980,Resultados_Dic3!$F$3:$F$99980,Produccion_UO!$K105,Resultados_Dic3!$D$3:$D$99980,Produccion_UO!$K$102,Resultados_Dic3!$E$3:$E$99980,Produccion_UO!$J105,Resultados_Dic3!$A$3:$A$99980,Produccion_UO!$H105)*$I$102</f>
        <v>0</v>
      </c>
      <c r="W105" s="21">
        <f>+SUMIFS(Resultados_Dic3!R$3:R$99980,Resultados_Dic3!$F$3:$F$99980,Produccion_UO!$K105,Resultados_Dic3!$D$3:$D$99980,Produccion_UO!$K$102,Resultados_Dic3!$E$3:$E$99980,Produccion_UO!$J105,Resultados_Dic3!$A$3:$A$99980,Produccion_UO!$H105)*$I$102</f>
        <v>0</v>
      </c>
      <c r="X105" s="21">
        <f>+SUMIFS(Resultados_Dic3!S$3:S$99980,Resultados_Dic3!$F$3:$F$99980,Produccion_UO!$K105,Resultados_Dic3!$D$3:$D$99980,Produccion_UO!$K$102,Resultados_Dic3!$E$3:$E$99980,Produccion_UO!$J105,Resultados_Dic3!$A$3:$A$99980,Produccion_UO!$H105)*$I$102</f>
        <v>0</v>
      </c>
      <c r="Y105" s="21">
        <f>+SUMIFS(Resultados_Dic3!T$3:T$99980,Resultados_Dic3!$F$3:$F$99980,Produccion_UO!$K105,Resultados_Dic3!$D$3:$D$99980,Produccion_UO!$K$102,Resultados_Dic3!$E$3:$E$99980,Produccion_UO!$J105,Resultados_Dic3!$A$3:$A$99980,Produccion_UO!$H105)*$I$102</f>
        <v>0</v>
      </c>
      <c r="Z105" s="21">
        <f>+SUMIFS(Resultados_Dic3!U$3:U$99980,Resultados_Dic3!$F$3:$F$99980,Produccion_UO!$K105,Resultados_Dic3!$D$3:$D$99980,Produccion_UO!$K$102,Resultados_Dic3!$E$3:$E$99980,Produccion_UO!$J105,Resultados_Dic3!$A$3:$A$99980,Produccion_UO!$H105)*$I$102</f>
        <v>0</v>
      </c>
      <c r="AA105" s="21">
        <f>+SUMIFS(Resultados_Dic3!V$3:V$99980,Resultados_Dic3!$F$3:$F$99980,Produccion_UO!$K105,Resultados_Dic3!$D$3:$D$99980,Produccion_UO!$K$102,Resultados_Dic3!$E$3:$E$99980,Produccion_UO!$J105,Resultados_Dic3!$A$3:$A$99980,Produccion_UO!$H105)*$I$102</f>
        <v>0</v>
      </c>
      <c r="AB105" s="21">
        <f>+SUMIFS(Resultados_Dic3!W$3:W$99980,Resultados_Dic3!$F$3:$F$99980,Produccion_UO!$K105,Resultados_Dic3!$D$3:$D$99980,Produccion_UO!$K$102,Resultados_Dic3!$E$3:$E$99980,Produccion_UO!$J105,Resultados_Dic3!$A$3:$A$99980,Produccion_UO!$H105)*$I$102</f>
        <v>0</v>
      </c>
      <c r="AC105" s="21">
        <f>+SUMIFS(Resultados_Dic3!X$3:X$99980,Resultados_Dic3!$F$3:$F$99980,Produccion_UO!$K105,Resultados_Dic3!$D$3:$D$99980,Produccion_UO!$K$102,Resultados_Dic3!$E$3:$E$99980,Produccion_UO!$J105,Resultados_Dic3!$A$3:$A$99980,Produccion_UO!$H105)*$I$102</f>
        <v>0</v>
      </c>
      <c r="AD105" s="21">
        <f>+SUMIFS(Resultados_Dic3!Y$3:Y$99980,Resultados_Dic3!$F$3:$F$99980,Produccion_UO!$K105,Resultados_Dic3!$D$3:$D$99980,Produccion_UO!$K$102,Resultados_Dic3!$E$3:$E$99980,Produccion_UO!$J105,Resultados_Dic3!$A$3:$A$99980,Produccion_UO!$H105)*$I$102</f>
        <v>0</v>
      </c>
      <c r="AE105" s="21">
        <f>+SUMIFS(Resultados_Dic3!Z$3:Z$99980,Resultados_Dic3!$F$3:$F$99980,Produccion_UO!$K105,Resultados_Dic3!$D$3:$D$99980,Produccion_UO!$K$102,Resultados_Dic3!$E$3:$E$99980,Produccion_UO!$J105,Resultados_Dic3!$A$3:$A$99980,Produccion_UO!$H105)*$I$102</f>
        <v>0</v>
      </c>
      <c r="AF105" s="21">
        <f>+SUMIFS(Resultados_Dic3!AA$3:AA$99980,Resultados_Dic3!$F$3:$F$99980,Produccion_UO!$K105,Resultados_Dic3!$D$3:$D$99980,Produccion_UO!$K$102,Resultados_Dic3!$E$3:$E$99980,Produccion_UO!$J105,Resultados_Dic3!$A$3:$A$99980,Produccion_UO!$H105)*$I$102</f>
        <v>0</v>
      </c>
      <c r="AG105" s="21">
        <f>+SUMIFS(Resultados_Dic3!AB$3:AB$99980,Resultados_Dic3!$F$3:$F$99980,Produccion_UO!$K105,Resultados_Dic3!$D$3:$D$99980,Produccion_UO!$K$102,Resultados_Dic3!$E$3:$E$99980,Produccion_UO!$J105,Resultados_Dic3!$A$3:$A$99980,Produccion_UO!$H105)*$I$102</f>
        <v>0</v>
      </c>
      <c r="AH105" s="21">
        <f>+SUMIFS(Resultados_Dic3!AC$3:AC$99980,Resultados_Dic3!$F$3:$F$99980,Produccion_UO!$K105,Resultados_Dic3!$D$3:$D$99980,Produccion_UO!$K$102,Resultados_Dic3!$E$3:$E$99980,Produccion_UO!$J105,Resultados_Dic3!$A$3:$A$99980,Produccion_UO!$H105)*$I$102</f>
        <v>0</v>
      </c>
      <c r="AI105" s="21">
        <f>+SUMIFS(Resultados_Dic3!AD$3:AD$99980,Resultados_Dic3!$F$3:$F$99980,Produccion_UO!$K105,Resultados_Dic3!$D$3:$D$99980,Produccion_UO!$K$102,Resultados_Dic3!$E$3:$E$99980,Produccion_UO!$J105,Resultados_Dic3!$A$3:$A$99980,Produccion_UO!$H105)*$I$102</f>
        <v>0</v>
      </c>
      <c r="AJ105" s="21">
        <f>+SUMIFS(Resultados_Dic3!AE$3:AE$99980,Resultados_Dic3!$F$3:$F$99980,Produccion_UO!$K105,Resultados_Dic3!$D$3:$D$99980,Produccion_UO!$K$102,Resultados_Dic3!$E$3:$E$99980,Produccion_UO!$J105,Resultados_Dic3!$A$3:$A$99980,Produccion_UO!$H105)*$I$102</f>
        <v>0</v>
      </c>
      <c r="AK105" s="21">
        <f>+SUMIFS(Resultados_Dic3!AF$3:AF$99980,Resultados_Dic3!$F$3:$F$99980,Produccion_UO!$K105,Resultados_Dic3!$D$3:$D$99980,Produccion_UO!$K$102,Resultados_Dic3!$E$3:$E$99980,Produccion_UO!$J105,Resultados_Dic3!$A$3:$A$99980,Produccion_UO!$H105)*$I$102</f>
        <v>0</v>
      </c>
      <c r="AL105" s="21">
        <f>+SUMIFS(Resultados_Dic3!AG$3:AG$99980,Resultados_Dic3!$F$3:$F$99980,Produccion_UO!$K105,Resultados_Dic3!$D$3:$D$99980,Produccion_UO!$K$102,Resultados_Dic3!$E$3:$E$99980,Produccion_UO!$J105,Resultados_Dic3!$A$3:$A$99980,Produccion_UO!$H105)*$I$102</f>
        <v>0</v>
      </c>
      <c r="AM105" s="21">
        <f>+SUMIFS(Resultados_Dic3!AH$3:AH$99980,Resultados_Dic3!$F$3:$F$99980,Produccion_UO!$K105,Resultados_Dic3!$D$3:$D$99980,Produccion_UO!$K$102,Resultados_Dic3!$E$3:$E$99980,Produccion_UO!$J105,Resultados_Dic3!$A$3:$A$99980,Produccion_UO!$H105)*$I$102</f>
        <v>0</v>
      </c>
      <c r="AN105" s="21">
        <f>+SUMIFS(Resultados_Dic3!AI$3:AI$99980,Resultados_Dic3!$F$3:$F$99980,Produccion_UO!$K105,Resultados_Dic3!$D$3:$D$99980,Produccion_UO!$K$102,Resultados_Dic3!$E$3:$E$99980,Produccion_UO!$J105,Resultados_Dic3!$A$3:$A$99980,Produccion_UO!$H105)*$I$102</f>
        <v>0</v>
      </c>
      <c r="AO105" s="21">
        <f>+SUMIFS(Resultados_Dic3!AJ$3:AJ$99980,Resultados_Dic3!$F$3:$F$99980,Produccion_UO!$K105,Resultados_Dic3!$D$3:$D$99980,Produccion_UO!$K$102,Resultados_Dic3!$E$3:$E$99980,Produccion_UO!$J105,Resultados_Dic3!$A$3:$A$99980,Produccion_UO!$H105)*$I$102</f>
        <v>0</v>
      </c>
      <c r="AP105" s="21">
        <f>+SUMIFS(Resultados_Dic3!AK$3:AK$99980,Resultados_Dic3!$F$3:$F$99980,Produccion_UO!$K105,Resultados_Dic3!$D$3:$D$99980,Produccion_UO!$K$102,Resultados_Dic3!$E$3:$E$99980,Produccion_UO!$J105,Resultados_Dic3!$A$3:$A$99980,Produccion_UO!$H105)*$I$102</f>
        <v>0</v>
      </c>
      <c r="AQ105" s="21">
        <f>+SUMIFS(Resultados_Dic3!AL$3:AL$99980,Resultados_Dic3!$F$3:$F$99980,Produccion_UO!$K105,Resultados_Dic3!$D$3:$D$99980,Produccion_UO!$K$102,Resultados_Dic3!$E$3:$E$99980,Produccion_UO!$J105,Resultados_Dic3!$A$3:$A$99980,Produccion_UO!$H105)*$I$102</f>
        <v>0</v>
      </c>
      <c r="AR105" s="21">
        <f>+SUMIFS(Resultados_Dic3!AM$3:AM$99980,Resultados_Dic3!$F$3:$F$99980,Produccion_UO!$K105,Resultados_Dic3!$D$3:$D$99980,Produccion_UO!$K$102,Resultados_Dic3!$E$3:$E$99980,Produccion_UO!$J105,Resultados_Dic3!$A$3:$A$99980,Produccion_UO!$H105)*$I$102</f>
        <v>0</v>
      </c>
    </row>
    <row r="106" spans="1:45" x14ac:dyDescent="0.25">
      <c r="G106" s="15"/>
      <c r="H106" s="17" t="str">
        <f t="shared" si="24"/>
        <v>DIC7</v>
      </c>
      <c r="J106" s="24" t="s">
        <v>120</v>
      </c>
      <c r="K106" s="13" t="s">
        <v>267</v>
      </c>
      <c r="L106" s="22" t="str">
        <f>+$B$4</f>
        <v>LLO - Ligth</v>
      </c>
      <c r="M106" s="21">
        <f>+SUMIFS(Resultados_Dic3!H$3:H$99980,Resultados_Dic3!$F$3:$F$99980,Produccion_UO!$K106,Resultados_Dic3!$D$3:$D$99980,Produccion_UO!$K$102,Resultados_Dic3!$E$3:$E$99980,Produccion_UO!$J106,Resultados_Dic3!$A$3:$A$99980,Produccion_UO!$H106)*$I$102</f>
        <v>290.88684889490577</v>
      </c>
      <c r="N106" s="21">
        <f>+SUMIFS(Resultados_Dic3!I$3:I$99980,Resultados_Dic3!$F$3:$F$99980,Produccion_UO!$K106,Resultados_Dic3!$D$3:$D$99980,Produccion_UO!$K$102,Resultados_Dic3!$E$3:$E$99980,Produccion_UO!$J106,Resultados_Dic3!$A$3:$A$99980,Produccion_UO!$H106)*$I$102</f>
        <v>290.88684889490577</v>
      </c>
      <c r="O106" s="21">
        <f>+SUMIFS(Resultados_Dic3!J$3:J$99980,Resultados_Dic3!$F$3:$F$99980,Produccion_UO!$K106,Resultados_Dic3!$D$3:$D$99980,Produccion_UO!$K$102,Resultados_Dic3!$E$3:$E$99980,Produccion_UO!$J106,Resultados_Dic3!$A$3:$A$99980,Produccion_UO!$H106)*$I$102</f>
        <v>290.88684889490577</v>
      </c>
      <c r="P106" s="21">
        <f>+SUMIFS(Resultados_Dic3!K$3:K$99980,Resultados_Dic3!$F$3:$F$99980,Produccion_UO!$K106,Resultados_Dic3!$D$3:$D$99980,Produccion_UO!$K$102,Resultados_Dic3!$E$3:$E$99980,Produccion_UO!$J106,Resultados_Dic3!$A$3:$A$99980,Produccion_UO!$H106)*$I$102</f>
        <v>290.88684889490577</v>
      </c>
      <c r="Q106" s="21">
        <f>+SUMIFS(Resultados_Dic3!L$3:L$99980,Resultados_Dic3!$F$3:$F$99980,Produccion_UO!$K106,Resultados_Dic3!$D$3:$D$99980,Produccion_UO!$K$102,Resultados_Dic3!$E$3:$E$99980,Produccion_UO!$J106,Resultados_Dic3!$A$3:$A$99980,Produccion_UO!$H106)*$I$102</f>
        <v>290.88684889490577</v>
      </c>
      <c r="R106" s="21">
        <f>+SUMIFS(Resultados_Dic3!M$3:M$99980,Resultados_Dic3!$F$3:$F$99980,Produccion_UO!$K106,Resultados_Dic3!$D$3:$D$99980,Produccion_UO!$K$102,Resultados_Dic3!$E$3:$E$99980,Produccion_UO!$J106,Resultados_Dic3!$A$3:$A$99980,Produccion_UO!$H106)*$I$102</f>
        <v>290.88684889490577</v>
      </c>
      <c r="S106" s="21">
        <f>+SUMIFS(Resultados_Dic3!N$3:N$99980,Resultados_Dic3!$F$3:$F$99980,Produccion_UO!$K106,Resultados_Dic3!$D$3:$D$99980,Produccion_UO!$K$102,Resultados_Dic3!$E$3:$E$99980,Produccion_UO!$J106,Resultados_Dic3!$A$3:$A$99980,Produccion_UO!$H106)*$I$102</f>
        <v>290.88684889490577</v>
      </c>
      <c r="T106" s="21">
        <f>+SUMIFS(Resultados_Dic3!O$3:O$99980,Resultados_Dic3!$F$3:$F$99980,Produccion_UO!$K106,Resultados_Dic3!$D$3:$D$99980,Produccion_UO!$K$102,Resultados_Dic3!$E$3:$E$99980,Produccion_UO!$J106,Resultados_Dic3!$A$3:$A$99980,Produccion_UO!$H106)*$I$102</f>
        <v>290.88684889490577</v>
      </c>
      <c r="U106" s="21">
        <f>+SUMIFS(Resultados_Dic3!P$3:P$99980,Resultados_Dic3!$F$3:$F$99980,Produccion_UO!$K106,Resultados_Dic3!$D$3:$D$99980,Produccion_UO!$K$102,Resultados_Dic3!$E$3:$E$99980,Produccion_UO!$J106,Resultados_Dic3!$A$3:$A$99980,Produccion_UO!$H106)*$I$102</f>
        <v>0</v>
      </c>
      <c r="V106" s="21">
        <f>+SUMIFS(Resultados_Dic3!Q$3:Q$99980,Resultados_Dic3!$F$3:$F$99980,Produccion_UO!$K106,Resultados_Dic3!$D$3:$D$99980,Produccion_UO!$K$102,Resultados_Dic3!$E$3:$E$99980,Produccion_UO!$J106,Resultados_Dic3!$A$3:$A$99980,Produccion_UO!$H106)*$I$102</f>
        <v>0</v>
      </c>
      <c r="W106" s="21">
        <f>+SUMIFS(Resultados_Dic3!R$3:R$99980,Resultados_Dic3!$F$3:$F$99980,Produccion_UO!$K106,Resultados_Dic3!$D$3:$D$99980,Produccion_UO!$K$102,Resultados_Dic3!$E$3:$E$99980,Produccion_UO!$J106,Resultados_Dic3!$A$3:$A$99980,Produccion_UO!$H106)*$I$102</f>
        <v>0</v>
      </c>
      <c r="X106" s="21">
        <f>+SUMIFS(Resultados_Dic3!S$3:S$99980,Resultados_Dic3!$F$3:$F$99980,Produccion_UO!$K106,Resultados_Dic3!$D$3:$D$99980,Produccion_UO!$K$102,Resultados_Dic3!$E$3:$E$99980,Produccion_UO!$J106,Resultados_Dic3!$A$3:$A$99980,Produccion_UO!$H106)*$I$102</f>
        <v>0</v>
      </c>
      <c r="Y106" s="21">
        <f>+SUMIFS(Resultados_Dic3!T$3:T$99980,Resultados_Dic3!$F$3:$F$99980,Produccion_UO!$K106,Resultados_Dic3!$D$3:$D$99980,Produccion_UO!$K$102,Resultados_Dic3!$E$3:$E$99980,Produccion_UO!$J106,Resultados_Dic3!$A$3:$A$99980,Produccion_UO!$H106)*$I$102</f>
        <v>0</v>
      </c>
      <c r="Z106" s="21">
        <f>+SUMIFS(Resultados_Dic3!U$3:U$99980,Resultados_Dic3!$F$3:$F$99980,Produccion_UO!$K106,Resultados_Dic3!$D$3:$D$99980,Produccion_UO!$K$102,Resultados_Dic3!$E$3:$E$99980,Produccion_UO!$J106,Resultados_Dic3!$A$3:$A$99980,Produccion_UO!$H106)*$I$102</f>
        <v>0</v>
      </c>
      <c r="AA106" s="21">
        <f>+SUMIFS(Resultados_Dic3!V$3:V$99980,Resultados_Dic3!$F$3:$F$99980,Produccion_UO!$K106,Resultados_Dic3!$D$3:$D$99980,Produccion_UO!$K$102,Resultados_Dic3!$E$3:$E$99980,Produccion_UO!$J106,Resultados_Dic3!$A$3:$A$99980,Produccion_UO!$H106)*$I$102</f>
        <v>0</v>
      </c>
      <c r="AB106" s="21">
        <f>+SUMIFS(Resultados_Dic3!W$3:W$99980,Resultados_Dic3!$F$3:$F$99980,Produccion_UO!$K106,Resultados_Dic3!$D$3:$D$99980,Produccion_UO!$K$102,Resultados_Dic3!$E$3:$E$99980,Produccion_UO!$J106,Resultados_Dic3!$A$3:$A$99980,Produccion_UO!$H106)*$I$102</f>
        <v>0</v>
      </c>
      <c r="AC106" s="21">
        <f>+SUMIFS(Resultados_Dic3!X$3:X$99980,Resultados_Dic3!$F$3:$F$99980,Produccion_UO!$K106,Resultados_Dic3!$D$3:$D$99980,Produccion_UO!$K$102,Resultados_Dic3!$E$3:$E$99980,Produccion_UO!$J106,Resultados_Dic3!$A$3:$A$99980,Produccion_UO!$H106)*$I$102</f>
        <v>0</v>
      </c>
      <c r="AD106" s="21">
        <f>+SUMIFS(Resultados_Dic3!Y$3:Y$99980,Resultados_Dic3!$F$3:$F$99980,Produccion_UO!$K106,Resultados_Dic3!$D$3:$D$99980,Produccion_UO!$K$102,Resultados_Dic3!$E$3:$E$99980,Produccion_UO!$J106,Resultados_Dic3!$A$3:$A$99980,Produccion_UO!$H106)*$I$102</f>
        <v>0</v>
      </c>
      <c r="AE106" s="21">
        <f>+SUMIFS(Resultados_Dic3!Z$3:Z$99980,Resultados_Dic3!$F$3:$F$99980,Produccion_UO!$K106,Resultados_Dic3!$D$3:$D$99980,Produccion_UO!$K$102,Resultados_Dic3!$E$3:$E$99980,Produccion_UO!$J106,Resultados_Dic3!$A$3:$A$99980,Produccion_UO!$H106)*$I$102</f>
        <v>0</v>
      </c>
      <c r="AF106" s="21">
        <f>+SUMIFS(Resultados_Dic3!AA$3:AA$99980,Resultados_Dic3!$F$3:$F$99980,Produccion_UO!$K106,Resultados_Dic3!$D$3:$D$99980,Produccion_UO!$K$102,Resultados_Dic3!$E$3:$E$99980,Produccion_UO!$J106,Resultados_Dic3!$A$3:$A$99980,Produccion_UO!$H106)*$I$102</f>
        <v>0</v>
      </c>
      <c r="AG106" s="21">
        <f>+SUMIFS(Resultados_Dic3!AB$3:AB$99980,Resultados_Dic3!$F$3:$F$99980,Produccion_UO!$K106,Resultados_Dic3!$D$3:$D$99980,Produccion_UO!$K$102,Resultados_Dic3!$E$3:$E$99980,Produccion_UO!$J106,Resultados_Dic3!$A$3:$A$99980,Produccion_UO!$H106)*$I$102</f>
        <v>0</v>
      </c>
      <c r="AH106" s="21">
        <f>+SUMIFS(Resultados_Dic3!AC$3:AC$99980,Resultados_Dic3!$F$3:$F$99980,Produccion_UO!$K106,Resultados_Dic3!$D$3:$D$99980,Produccion_UO!$K$102,Resultados_Dic3!$E$3:$E$99980,Produccion_UO!$J106,Resultados_Dic3!$A$3:$A$99980,Produccion_UO!$H106)*$I$102</f>
        <v>0</v>
      </c>
      <c r="AI106" s="21">
        <f>+SUMIFS(Resultados_Dic3!AD$3:AD$99980,Resultados_Dic3!$F$3:$F$99980,Produccion_UO!$K106,Resultados_Dic3!$D$3:$D$99980,Produccion_UO!$K$102,Resultados_Dic3!$E$3:$E$99980,Produccion_UO!$J106,Resultados_Dic3!$A$3:$A$99980,Produccion_UO!$H106)*$I$102</f>
        <v>0</v>
      </c>
      <c r="AJ106" s="21">
        <f>+SUMIFS(Resultados_Dic3!AE$3:AE$99980,Resultados_Dic3!$F$3:$F$99980,Produccion_UO!$K106,Resultados_Dic3!$D$3:$D$99980,Produccion_UO!$K$102,Resultados_Dic3!$E$3:$E$99980,Produccion_UO!$J106,Resultados_Dic3!$A$3:$A$99980,Produccion_UO!$H106)*$I$102</f>
        <v>0</v>
      </c>
      <c r="AK106" s="21">
        <f>+SUMIFS(Resultados_Dic3!AF$3:AF$99980,Resultados_Dic3!$F$3:$F$99980,Produccion_UO!$K106,Resultados_Dic3!$D$3:$D$99980,Produccion_UO!$K$102,Resultados_Dic3!$E$3:$E$99980,Produccion_UO!$J106,Resultados_Dic3!$A$3:$A$99980,Produccion_UO!$H106)*$I$102</f>
        <v>0</v>
      </c>
      <c r="AL106" s="21">
        <f>+SUMIFS(Resultados_Dic3!AG$3:AG$99980,Resultados_Dic3!$F$3:$F$99980,Produccion_UO!$K106,Resultados_Dic3!$D$3:$D$99980,Produccion_UO!$K$102,Resultados_Dic3!$E$3:$E$99980,Produccion_UO!$J106,Resultados_Dic3!$A$3:$A$99980,Produccion_UO!$H106)*$I$102</f>
        <v>0</v>
      </c>
      <c r="AM106" s="21">
        <f>+SUMIFS(Resultados_Dic3!AH$3:AH$99980,Resultados_Dic3!$F$3:$F$99980,Produccion_UO!$K106,Resultados_Dic3!$D$3:$D$99980,Produccion_UO!$K$102,Resultados_Dic3!$E$3:$E$99980,Produccion_UO!$J106,Resultados_Dic3!$A$3:$A$99980,Produccion_UO!$H106)*$I$102</f>
        <v>0</v>
      </c>
      <c r="AN106" s="21">
        <f>+SUMIFS(Resultados_Dic3!AI$3:AI$99980,Resultados_Dic3!$F$3:$F$99980,Produccion_UO!$K106,Resultados_Dic3!$D$3:$D$99980,Produccion_UO!$K$102,Resultados_Dic3!$E$3:$E$99980,Produccion_UO!$J106,Resultados_Dic3!$A$3:$A$99980,Produccion_UO!$H106)*$I$102</f>
        <v>0</v>
      </c>
      <c r="AO106" s="21">
        <f>+SUMIFS(Resultados_Dic3!AJ$3:AJ$99980,Resultados_Dic3!$F$3:$F$99980,Produccion_UO!$K106,Resultados_Dic3!$D$3:$D$99980,Produccion_UO!$K$102,Resultados_Dic3!$E$3:$E$99980,Produccion_UO!$J106,Resultados_Dic3!$A$3:$A$99980,Produccion_UO!$H106)*$I$102</f>
        <v>0</v>
      </c>
      <c r="AP106" s="21">
        <f>+SUMIFS(Resultados_Dic3!AK$3:AK$99980,Resultados_Dic3!$F$3:$F$99980,Produccion_UO!$K106,Resultados_Dic3!$D$3:$D$99980,Produccion_UO!$K$102,Resultados_Dic3!$E$3:$E$99980,Produccion_UO!$J106,Resultados_Dic3!$A$3:$A$99980,Produccion_UO!$H106)*$I$102</f>
        <v>0</v>
      </c>
      <c r="AQ106" s="21">
        <f>+SUMIFS(Resultados_Dic3!AL$3:AL$99980,Resultados_Dic3!$F$3:$F$99980,Produccion_UO!$K106,Resultados_Dic3!$D$3:$D$99980,Produccion_UO!$K$102,Resultados_Dic3!$E$3:$E$99980,Produccion_UO!$J106,Resultados_Dic3!$A$3:$A$99980,Produccion_UO!$H106)*$I$102</f>
        <v>0</v>
      </c>
      <c r="AR106" s="21">
        <f>+SUMIFS(Resultados_Dic3!AM$3:AM$99980,Resultados_Dic3!$F$3:$F$99980,Produccion_UO!$K106,Resultados_Dic3!$D$3:$D$99980,Produccion_UO!$K$102,Resultados_Dic3!$E$3:$E$99980,Produccion_UO!$J106,Resultados_Dic3!$A$3:$A$99980,Produccion_UO!$H106)*$I$102</f>
        <v>0</v>
      </c>
    </row>
    <row r="107" spans="1:45" x14ac:dyDescent="0.25">
      <c r="G107" s="15"/>
      <c r="H107" s="17" t="str">
        <f t="shared" si="24"/>
        <v>DIC7</v>
      </c>
      <c r="J107" s="24" t="s">
        <v>121</v>
      </c>
      <c r="K107" s="13" t="s">
        <v>268</v>
      </c>
      <c r="L107" s="22" t="str">
        <f>+$B$5</f>
        <v>LLO - Heavy</v>
      </c>
      <c r="M107" s="21">
        <f>+SUMIFS(Resultados_Dic3!H$3:H$99980,Resultados_Dic3!$F$3:$F$99980,Produccion_UO!$K107,Resultados_Dic3!$D$3:$D$99980,Produccion_UO!$K$102,Resultados_Dic3!$E$3:$E$99980,Produccion_UO!$J107,Resultados_Dic3!$A$3:$A$99980,Produccion_UO!$H107)*$I$102</f>
        <v>2.0648200104450316</v>
      </c>
      <c r="N107" s="21">
        <f>+SUMIFS(Resultados_Dic3!I$3:I$99980,Resultados_Dic3!$F$3:$F$99980,Produccion_UO!$K107,Resultados_Dic3!$D$3:$D$99980,Produccion_UO!$K$102,Resultados_Dic3!$E$3:$E$99980,Produccion_UO!$J107,Resultados_Dic3!$A$3:$A$99980,Produccion_UO!$H107)*$I$102</f>
        <v>1.9544556544817007</v>
      </c>
      <c r="O107" s="21">
        <f>+SUMIFS(Resultados_Dic3!J$3:J$99980,Resultados_Dic3!$F$3:$F$99980,Produccion_UO!$K107,Resultados_Dic3!$D$3:$D$99980,Produccion_UO!$K$102,Resultados_Dic3!$E$3:$E$99980,Produccion_UO!$J107,Resultados_Dic3!$A$3:$A$99980,Produccion_UO!$H107)*$I$102</f>
        <v>1.859455446028957</v>
      </c>
      <c r="P107" s="21">
        <f>+SUMIFS(Resultados_Dic3!K$3:K$99980,Resultados_Dic3!$F$3:$F$99980,Produccion_UO!$K107,Resultados_Dic3!$D$3:$D$99980,Produccion_UO!$K$102,Resultados_Dic3!$E$3:$E$99980,Produccion_UO!$J107,Resultados_Dic3!$A$3:$A$99980,Produccion_UO!$H107)*$I$102</f>
        <v>1.7644552375762157</v>
      </c>
      <c r="Q107" s="21">
        <f>+SUMIFS(Resultados_Dic3!L$3:L$99980,Resultados_Dic3!$F$3:$F$99980,Produccion_UO!$K107,Resultados_Dic3!$D$3:$D$99980,Produccion_UO!$K$102,Resultados_Dic3!$E$3:$E$99980,Produccion_UO!$J107,Resultados_Dic3!$A$3:$A$99980,Produccion_UO!$H107)*$I$102</f>
        <v>1.669455029123472</v>
      </c>
      <c r="R107" s="21">
        <f>+SUMIFS(Resultados_Dic3!M$3:M$99980,Resultados_Dic3!$F$3:$F$99980,Produccion_UO!$K107,Resultados_Dic3!$D$3:$D$99980,Produccion_UO!$K$102,Resultados_Dic3!$E$3:$E$99980,Produccion_UO!$J107,Resultados_Dic3!$A$3:$A$99980,Produccion_UO!$H107)*$I$102</f>
        <v>1.53714371437914</v>
      </c>
      <c r="S107" s="21">
        <f>+SUMIFS(Resultados_Dic3!N$3:N$99980,Resultados_Dic3!$F$3:$F$99980,Produccion_UO!$K107,Resultados_Dic3!$D$3:$D$99980,Produccion_UO!$K$102,Resultados_Dic3!$E$3:$E$99980,Produccion_UO!$J107,Resultados_Dic3!$A$3:$A$99980,Produccion_UO!$H107)*$I$102</f>
        <v>1.4048323996348053</v>
      </c>
      <c r="T107" s="21">
        <f>+SUMIFS(Resultados_Dic3!O$3:O$99980,Resultados_Dic3!$F$3:$F$99980,Produccion_UO!$K107,Resultados_Dic3!$D$3:$D$99980,Produccion_UO!$K$102,Resultados_Dic3!$E$3:$E$99980,Produccion_UO!$J107,Resultados_Dic3!$A$3:$A$99980,Produccion_UO!$H107)*$I$102</f>
        <v>1.2999107318047634</v>
      </c>
      <c r="U107" s="21">
        <f>+SUMIFS(Resultados_Dic3!P$3:P$99980,Resultados_Dic3!$F$3:$F$99980,Produccion_UO!$K107,Resultados_Dic3!$D$3:$D$99980,Produccion_UO!$K$102,Resultados_Dic3!$E$3:$E$99980,Produccion_UO!$J107,Resultados_Dic3!$A$3:$A$99980,Produccion_UO!$H107)*$I$102</f>
        <v>1.1949890639747185</v>
      </c>
      <c r="V107" s="21">
        <f>+SUMIFS(Resultados_Dic3!Q$3:Q$99980,Resultados_Dic3!$F$3:$F$99980,Produccion_UO!$K107,Resultados_Dic3!$D$3:$D$99980,Produccion_UO!$K$102,Resultados_Dic3!$E$3:$E$99980,Produccion_UO!$J107,Resultados_Dic3!$A$3:$A$99980,Produccion_UO!$H107)*$I$102</f>
        <v>1.0900673961446765</v>
      </c>
      <c r="W107" s="21">
        <f>+SUMIFS(Resultados_Dic3!R$3:R$99980,Resultados_Dic3!$F$3:$F$99980,Produccion_UO!$K107,Resultados_Dic3!$D$3:$D$99980,Produccion_UO!$K$102,Resultados_Dic3!$E$3:$E$99980,Produccion_UO!$J107,Resultados_Dic3!$A$3:$A$99980,Produccion_UO!$H107)*$I$102</f>
        <v>0.69766748608100904</v>
      </c>
      <c r="X107" s="21">
        <f>+SUMIFS(Resultados_Dic3!S$3:S$99980,Resultados_Dic3!$F$3:$F$99980,Produccion_UO!$K107,Resultados_Dic3!$D$3:$D$99980,Produccion_UO!$K$102,Resultados_Dic3!$E$3:$E$99980,Produccion_UO!$J107,Resultados_Dic3!$A$3:$A$99980,Produccion_UO!$H107)*$I$102</f>
        <v>0.69766748608108498</v>
      </c>
      <c r="Y107" s="21">
        <f>+SUMIFS(Resultados_Dic3!T$3:T$99980,Resultados_Dic3!$F$3:$F$99980,Produccion_UO!$K107,Resultados_Dic3!$D$3:$D$99980,Produccion_UO!$K$102,Resultados_Dic3!$E$3:$E$99980,Produccion_UO!$J107,Resultados_Dic3!$A$3:$A$99980,Produccion_UO!$H107)*$I$102</f>
        <v>0.69766748608108498</v>
      </c>
      <c r="Z107" s="21">
        <f>+SUMIFS(Resultados_Dic3!U$3:U$99980,Resultados_Dic3!$F$3:$F$99980,Produccion_UO!$K107,Resultados_Dic3!$D$3:$D$99980,Produccion_UO!$K$102,Resultados_Dic3!$E$3:$E$99980,Produccion_UO!$J107,Resultados_Dic3!$A$3:$A$99980,Produccion_UO!$H107)*$I$102</f>
        <v>0.49402914960324695</v>
      </c>
      <c r="AA107" s="21">
        <f>+SUMIFS(Resultados_Dic3!V$3:V$99980,Resultados_Dic3!$F$3:$F$99980,Produccion_UO!$K107,Resultados_Dic3!$D$3:$D$99980,Produccion_UO!$K$102,Resultados_Dic3!$E$3:$E$99980,Produccion_UO!$J107,Resultados_Dic3!$A$3:$A$99980,Produccion_UO!$H107)*$I$102</f>
        <v>0</v>
      </c>
      <c r="AB107" s="21">
        <f>+SUMIFS(Resultados_Dic3!W$3:W$99980,Resultados_Dic3!$F$3:$F$99980,Produccion_UO!$K107,Resultados_Dic3!$D$3:$D$99980,Produccion_UO!$K$102,Resultados_Dic3!$E$3:$E$99980,Produccion_UO!$J107,Resultados_Dic3!$A$3:$A$99980,Produccion_UO!$H107)*$I$102</f>
        <v>0</v>
      </c>
      <c r="AC107" s="21">
        <f>+SUMIFS(Resultados_Dic3!X$3:X$99980,Resultados_Dic3!$F$3:$F$99980,Produccion_UO!$K107,Resultados_Dic3!$D$3:$D$99980,Produccion_UO!$K$102,Resultados_Dic3!$E$3:$E$99980,Produccion_UO!$J107,Resultados_Dic3!$A$3:$A$99980,Produccion_UO!$H107)*$I$102</f>
        <v>0</v>
      </c>
      <c r="AD107" s="21">
        <f>+SUMIFS(Resultados_Dic3!Y$3:Y$99980,Resultados_Dic3!$F$3:$F$99980,Produccion_UO!$K107,Resultados_Dic3!$D$3:$D$99980,Produccion_UO!$K$102,Resultados_Dic3!$E$3:$E$99980,Produccion_UO!$J107,Resultados_Dic3!$A$3:$A$99980,Produccion_UO!$H107)*$I$102</f>
        <v>0</v>
      </c>
      <c r="AE107" s="21">
        <f>+SUMIFS(Resultados_Dic3!Z$3:Z$99980,Resultados_Dic3!$F$3:$F$99980,Produccion_UO!$K107,Resultados_Dic3!$D$3:$D$99980,Produccion_UO!$K$102,Resultados_Dic3!$E$3:$E$99980,Produccion_UO!$J107,Resultados_Dic3!$A$3:$A$99980,Produccion_UO!$H107)*$I$102</f>
        <v>0</v>
      </c>
      <c r="AF107" s="21">
        <f>+SUMIFS(Resultados_Dic3!AA$3:AA$99980,Resultados_Dic3!$F$3:$F$99980,Produccion_UO!$K107,Resultados_Dic3!$D$3:$D$99980,Produccion_UO!$K$102,Resultados_Dic3!$E$3:$E$99980,Produccion_UO!$J107,Resultados_Dic3!$A$3:$A$99980,Produccion_UO!$H107)*$I$102</f>
        <v>0</v>
      </c>
      <c r="AG107" s="21">
        <f>+SUMIFS(Resultados_Dic3!AB$3:AB$99980,Resultados_Dic3!$F$3:$F$99980,Produccion_UO!$K107,Resultados_Dic3!$D$3:$D$99980,Produccion_UO!$K$102,Resultados_Dic3!$E$3:$E$99980,Produccion_UO!$J107,Resultados_Dic3!$A$3:$A$99980,Produccion_UO!$H107)*$I$102</f>
        <v>0</v>
      </c>
      <c r="AH107" s="21">
        <f>+SUMIFS(Resultados_Dic3!AC$3:AC$99980,Resultados_Dic3!$F$3:$F$99980,Produccion_UO!$K107,Resultados_Dic3!$D$3:$D$99980,Produccion_UO!$K$102,Resultados_Dic3!$E$3:$E$99980,Produccion_UO!$J107,Resultados_Dic3!$A$3:$A$99980,Produccion_UO!$H107)*$I$102</f>
        <v>0</v>
      </c>
      <c r="AI107" s="21">
        <f>+SUMIFS(Resultados_Dic3!AD$3:AD$99980,Resultados_Dic3!$F$3:$F$99980,Produccion_UO!$K107,Resultados_Dic3!$D$3:$D$99980,Produccion_UO!$K$102,Resultados_Dic3!$E$3:$E$99980,Produccion_UO!$J107,Resultados_Dic3!$A$3:$A$99980,Produccion_UO!$H107)*$I$102</f>
        <v>0</v>
      </c>
      <c r="AJ107" s="21">
        <f>+SUMIFS(Resultados_Dic3!AE$3:AE$99980,Resultados_Dic3!$F$3:$F$99980,Produccion_UO!$K107,Resultados_Dic3!$D$3:$D$99980,Produccion_UO!$K$102,Resultados_Dic3!$E$3:$E$99980,Produccion_UO!$J107,Resultados_Dic3!$A$3:$A$99980,Produccion_UO!$H107)*$I$102</f>
        <v>0</v>
      </c>
      <c r="AK107" s="21">
        <f>+SUMIFS(Resultados_Dic3!AF$3:AF$99980,Resultados_Dic3!$F$3:$F$99980,Produccion_UO!$K107,Resultados_Dic3!$D$3:$D$99980,Produccion_UO!$K$102,Resultados_Dic3!$E$3:$E$99980,Produccion_UO!$J107,Resultados_Dic3!$A$3:$A$99980,Produccion_UO!$H107)*$I$102</f>
        <v>0</v>
      </c>
      <c r="AL107" s="21">
        <f>+SUMIFS(Resultados_Dic3!AG$3:AG$99980,Resultados_Dic3!$F$3:$F$99980,Produccion_UO!$K107,Resultados_Dic3!$D$3:$D$99980,Produccion_UO!$K$102,Resultados_Dic3!$E$3:$E$99980,Produccion_UO!$J107,Resultados_Dic3!$A$3:$A$99980,Produccion_UO!$H107)*$I$102</f>
        <v>0</v>
      </c>
      <c r="AM107" s="21">
        <f>+SUMIFS(Resultados_Dic3!AH$3:AH$99980,Resultados_Dic3!$F$3:$F$99980,Produccion_UO!$K107,Resultados_Dic3!$D$3:$D$99980,Produccion_UO!$K$102,Resultados_Dic3!$E$3:$E$99980,Produccion_UO!$J107,Resultados_Dic3!$A$3:$A$99980,Produccion_UO!$H107)*$I$102</f>
        <v>0</v>
      </c>
      <c r="AN107" s="21">
        <f>+SUMIFS(Resultados_Dic3!AI$3:AI$99980,Resultados_Dic3!$F$3:$F$99980,Produccion_UO!$K107,Resultados_Dic3!$D$3:$D$99980,Produccion_UO!$K$102,Resultados_Dic3!$E$3:$E$99980,Produccion_UO!$J107,Resultados_Dic3!$A$3:$A$99980,Produccion_UO!$H107)*$I$102</f>
        <v>0</v>
      </c>
      <c r="AO107" s="21">
        <f>+SUMIFS(Resultados_Dic3!AJ$3:AJ$99980,Resultados_Dic3!$F$3:$F$99980,Produccion_UO!$K107,Resultados_Dic3!$D$3:$D$99980,Produccion_UO!$K$102,Resultados_Dic3!$E$3:$E$99980,Produccion_UO!$J107,Resultados_Dic3!$A$3:$A$99980,Produccion_UO!$H107)*$I$102</f>
        <v>0</v>
      </c>
      <c r="AP107" s="21">
        <f>+SUMIFS(Resultados_Dic3!AK$3:AK$99980,Resultados_Dic3!$F$3:$F$99980,Produccion_UO!$K107,Resultados_Dic3!$D$3:$D$99980,Produccion_UO!$K$102,Resultados_Dic3!$E$3:$E$99980,Produccion_UO!$J107,Resultados_Dic3!$A$3:$A$99980,Produccion_UO!$H107)*$I$102</f>
        <v>0</v>
      </c>
      <c r="AQ107" s="21">
        <f>+SUMIFS(Resultados_Dic3!AL$3:AL$99980,Resultados_Dic3!$F$3:$F$99980,Produccion_UO!$K107,Resultados_Dic3!$D$3:$D$99980,Produccion_UO!$K$102,Resultados_Dic3!$E$3:$E$99980,Produccion_UO!$J107,Resultados_Dic3!$A$3:$A$99980,Produccion_UO!$H107)*$I$102</f>
        <v>0</v>
      </c>
      <c r="AR107" s="21">
        <f>+SUMIFS(Resultados_Dic3!AM$3:AM$99980,Resultados_Dic3!$F$3:$F$99980,Produccion_UO!$K107,Resultados_Dic3!$D$3:$D$99980,Produccion_UO!$K$102,Resultados_Dic3!$E$3:$E$99980,Produccion_UO!$J107,Resultados_Dic3!$A$3:$A$99980,Produccion_UO!$H107)*$I$102</f>
        <v>0</v>
      </c>
    </row>
    <row r="108" spans="1:45" x14ac:dyDescent="0.25">
      <c r="G108" s="15"/>
      <c r="H108" s="17" t="str">
        <f t="shared" si="24"/>
        <v>DIC7</v>
      </c>
      <c r="J108" s="24" t="s">
        <v>122</v>
      </c>
      <c r="K108" s="13" t="s">
        <v>369</v>
      </c>
      <c r="L108" s="22" t="str">
        <f>+$B$6</f>
        <v>PU - Ligth</v>
      </c>
      <c r="M108" s="21">
        <f>+SUMIFS(Resultados_Dic3!H$3:H$99980,Resultados_Dic3!$F$3:$F$99980,Produccion_UO!$K108,Resultados_Dic3!$D$3:$D$99980,Produccion_UO!$K$102,Resultados_Dic3!$E$3:$E$99980,Produccion_UO!$J108,Resultados_Dic3!$A$3:$A$99980,Produccion_UO!$H108)*$I$102</f>
        <v>0</v>
      </c>
      <c r="N108" s="21">
        <f>+SUMIFS(Resultados_Dic3!I$3:I$99980,Resultados_Dic3!$F$3:$F$99980,Produccion_UO!$K108,Resultados_Dic3!$D$3:$D$99980,Produccion_UO!$K$102,Resultados_Dic3!$E$3:$E$99980,Produccion_UO!$J108,Resultados_Dic3!$A$3:$A$99980,Produccion_UO!$H108)*$I$102</f>
        <v>0</v>
      </c>
      <c r="O108" s="21">
        <f>+SUMIFS(Resultados_Dic3!J$3:J$99980,Resultados_Dic3!$F$3:$F$99980,Produccion_UO!$K108,Resultados_Dic3!$D$3:$D$99980,Produccion_UO!$K$102,Resultados_Dic3!$E$3:$E$99980,Produccion_UO!$J108,Resultados_Dic3!$A$3:$A$99980,Produccion_UO!$H108)*$I$102</f>
        <v>0</v>
      </c>
      <c r="P108" s="21">
        <f>+SUMIFS(Resultados_Dic3!K$3:K$99980,Resultados_Dic3!$F$3:$F$99980,Produccion_UO!$K108,Resultados_Dic3!$D$3:$D$99980,Produccion_UO!$K$102,Resultados_Dic3!$E$3:$E$99980,Produccion_UO!$J108,Resultados_Dic3!$A$3:$A$99980,Produccion_UO!$H108)*$I$102</f>
        <v>0</v>
      </c>
      <c r="Q108" s="21">
        <f>+SUMIFS(Resultados_Dic3!L$3:L$99980,Resultados_Dic3!$F$3:$F$99980,Produccion_UO!$K108,Resultados_Dic3!$D$3:$D$99980,Produccion_UO!$K$102,Resultados_Dic3!$E$3:$E$99980,Produccion_UO!$J108,Resultados_Dic3!$A$3:$A$99980,Produccion_UO!$H108)*$I$102</f>
        <v>0</v>
      </c>
      <c r="R108" s="21">
        <f>+SUMIFS(Resultados_Dic3!M$3:M$99980,Resultados_Dic3!$F$3:$F$99980,Produccion_UO!$K108,Resultados_Dic3!$D$3:$D$99980,Produccion_UO!$K$102,Resultados_Dic3!$E$3:$E$99980,Produccion_UO!$J108,Resultados_Dic3!$A$3:$A$99980,Produccion_UO!$H108)*$I$102</f>
        <v>0</v>
      </c>
      <c r="S108" s="21">
        <f>+SUMIFS(Resultados_Dic3!N$3:N$99980,Resultados_Dic3!$F$3:$F$99980,Produccion_UO!$K108,Resultados_Dic3!$D$3:$D$99980,Produccion_UO!$K$102,Resultados_Dic3!$E$3:$E$99980,Produccion_UO!$J108,Resultados_Dic3!$A$3:$A$99980,Produccion_UO!$H108)*$I$102</f>
        <v>0</v>
      </c>
      <c r="T108" s="21">
        <f>+SUMIFS(Resultados_Dic3!O$3:O$99980,Resultados_Dic3!$F$3:$F$99980,Produccion_UO!$K108,Resultados_Dic3!$D$3:$D$99980,Produccion_UO!$K$102,Resultados_Dic3!$E$3:$E$99980,Produccion_UO!$J108,Resultados_Dic3!$A$3:$A$99980,Produccion_UO!$H108)*$I$102</f>
        <v>0</v>
      </c>
      <c r="U108" s="21">
        <f>+SUMIFS(Resultados_Dic3!P$3:P$99980,Resultados_Dic3!$F$3:$F$99980,Produccion_UO!$K108,Resultados_Dic3!$D$3:$D$99980,Produccion_UO!$K$102,Resultados_Dic3!$E$3:$E$99980,Produccion_UO!$J108,Resultados_Dic3!$A$3:$A$99980,Produccion_UO!$H108)*$I$102</f>
        <v>0</v>
      </c>
      <c r="V108" s="21">
        <f>+SUMIFS(Resultados_Dic3!Q$3:Q$99980,Resultados_Dic3!$F$3:$F$99980,Produccion_UO!$K108,Resultados_Dic3!$D$3:$D$99980,Produccion_UO!$K$102,Resultados_Dic3!$E$3:$E$99980,Produccion_UO!$J108,Resultados_Dic3!$A$3:$A$99980,Produccion_UO!$H108)*$I$102</f>
        <v>0</v>
      </c>
      <c r="W108" s="21">
        <f>+SUMIFS(Resultados_Dic3!R$3:R$99980,Resultados_Dic3!$F$3:$F$99980,Produccion_UO!$K108,Resultados_Dic3!$D$3:$D$99980,Produccion_UO!$K$102,Resultados_Dic3!$E$3:$E$99980,Produccion_UO!$J108,Resultados_Dic3!$A$3:$A$99980,Produccion_UO!$H108)*$I$102</f>
        <v>0</v>
      </c>
      <c r="X108" s="21">
        <f>+SUMIFS(Resultados_Dic3!S$3:S$99980,Resultados_Dic3!$F$3:$F$99980,Produccion_UO!$K108,Resultados_Dic3!$D$3:$D$99980,Produccion_UO!$K$102,Resultados_Dic3!$E$3:$E$99980,Produccion_UO!$J108,Resultados_Dic3!$A$3:$A$99980,Produccion_UO!$H108)*$I$102</f>
        <v>0</v>
      </c>
      <c r="Y108" s="21">
        <f>+SUMIFS(Resultados_Dic3!T$3:T$99980,Resultados_Dic3!$F$3:$F$99980,Produccion_UO!$K108,Resultados_Dic3!$D$3:$D$99980,Produccion_UO!$K$102,Resultados_Dic3!$E$3:$E$99980,Produccion_UO!$J108,Resultados_Dic3!$A$3:$A$99980,Produccion_UO!$H108)*$I$102</f>
        <v>0</v>
      </c>
      <c r="Z108" s="21">
        <f>+SUMIFS(Resultados_Dic3!U$3:U$99980,Resultados_Dic3!$F$3:$F$99980,Produccion_UO!$K108,Resultados_Dic3!$D$3:$D$99980,Produccion_UO!$K$102,Resultados_Dic3!$E$3:$E$99980,Produccion_UO!$J108,Resultados_Dic3!$A$3:$A$99980,Produccion_UO!$H108)*$I$102</f>
        <v>0</v>
      </c>
      <c r="AA108" s="21">
        <f>+SUMIFS(Resultados_Dic3!V$3:V$99980,Resultados_Dic3!$F$3:$F$99980,Produccion_UO!$K108,Resultados_Dic3!$D$3:$D$99980,Produccion_UO!$K$102,Resultados_Dic3!$E$3:$E$99980,Produccion_UO!$J108,Resultados_Dic3!$A$3:$A$99980,Produccion_UO!$H108)*$I$102</f>
        <v>0</v>
      </c>
      <c r="AB108" s="21">
        <f>+SUMIFS(Resultados_Dic3!W$3:W$99980,Resultados_Dic3!$F$3:$F$99980,Produccion_UO!$K108,Resultados_Dic3!$D$3:$D$99980,Produccion_UO!$K$102,Resultados_Dic3!$E$3:$E$99980,Produccion_UO!$J108,Resultados_Dic3!$A$3:$A$99980,Produccion_UO!$H108)*$I$102</f>
        <v>0</v>
      </c>
      <c r="AC108" s="21">
        <f>+SUMIFS(Resultados_Dic3!X$3:X$99980,Resultados_Dic3!$F$3:$F$99980,Produccion_UO!$K108,Resultados_Dic3!$D$3:$D$99980,Produccion_UO!$K$102,Resultados_Dic3!$E$3:$E$99980,Produccion_UO!$J108,Resultados_Dic3!$A$3:$A$99980,Produccion_UO!$H108)*$I$102</f>
        <v>0</v>
      </c>
      <c r="AD108" s="21">
        <f>+SUMIFS(Resultados_Dic3!Y$3:Y$99980,Resultados_Dic3!$F$3:$F$99980,Produccion_UO!$K108,Resultados_Dic3!$D$3:$D$99980,Produccion_UO!$K$102,Resultados_Dic3!$E$3:$E$99980,Produccion_UO!$J108,Resultados_Dic3!$A$3:$A$99980,Produccion_UO!$H108)*$I$102</f>
        <v>0</v>
      </c>
      <c r="AE108" s="21">
        <f>+SUMIFS(Resultados_Dic3!Z$3:Z$99980,Resultados_Dic3!$F$3:$F$99980,Produccion_UO!$K108,Resultados_Dic3!$D$3:$D$99980,Produccion_UO!$K$102,Resultados_Dic3!$E$3:$E$99980,Produccion_UO!$J108,Resultados_Dic3!$A$3:$A$99980,Produccion_UO!$H108)*$I$102</f>
        <v>0</v>
      </c>
      <c r="AF108" s="21">
        <f>+SUMIFS(Resultados_Dic3!AA$3:AA$99980,Resultados_Dic3!$F$3:$F$99980,Produccion_UO!$K108,Resultados_Dic3!$D$3:$D$99980,Produccion_UO!$K$102,Resultados_Dic3!$E$3:$E$99980,Produccion_UO!$J108,Resultados_Dic3!$A$3:$A$99980,Produccion_UO!$H108)*$I$102</f>
        <v>0</v>
      </c>
      <c r="AG108" s="21">
        <f>+SUMIFS(Resultados_Dic3!AB$3:AB$99980,Resultados_Dic3!$F$3:$F$99980,Produccion_UO!$K108,Resultados_Dic3!$D$3:$D$99980,Produccion_UO!$K$102,Resultados_Dic3!$E$3:$E$99980,Produccion_UO!$J108,Resultados_Dic3!$A$3:$A$99980,Produccion_UO!$H108)*$I$102</f>
        <v>0</v>
      </c>
      <c r="AH108" s="21">
        <f>+SUMIFS(Resultados_Dic3!AC$3:AC$99980,Resultados_Dic3!$F$3:$F$99980,Produccion_UO!$K108,Resultados_Dic3!$D$3:$D$99980,Produccion_UO!$K$102,Resultados_Dic3!$E$3:$E$99980,Produccion_UO!$J108,Resultados_Dic3!$A$3:$A$99980,Produccion_UO!$H108)*$I$102</f>
        <v>0</v>
      </c>
      <c r="AI108" s="21">
        <f>+SUMIFS(Resultados_Dic3!AD$3:AD$99980,Resultados_Dic3!$F$3:$F$99980,Produccion_UO!$K108,Resultados_Dic3!$D$3:$D$99980,Produccion_UO!$K$102,Resultados_Dic3!$E$3:$E$99980,Produccion_UO!$J108,Resultados_Dic3!$A$3:$A$99980,Produccion_UO!$H108)*$I$102</f>
        <v>0</v>
      </c>
      <c r="AJ108" s="21">
        <f>+SUMIFS(Resultados_Dic3!AE$3:AE$99980,Resultados_Dic3!$F$3:$F$99980,Produccion_UO!$K108,Resultados_Dic3!$D$3:$D$99980,Produccion_UO!$K$102,Resultados_Dic3!$E$3:$E$99980,Produccion_UO!$J108,Resultados_Dic3!$A$3:$A$99980,Produccion_UO!$H108)*$I$102</f>
        <v>0</v>
      </c>
      <c r="AK108" s="21">
        <f>+SUMIFS(Resultados_Dic3!AF$3:AF$99980,Resultados_Dic3!$F$3:$F$99980,Produccion_UO!$K108,Resultados_Dic3!$D$3:$D$99980,Produccion_UO!$K$102,Resultados_Dic3!$E$3:$E$99980,Produccion_UO!$J108,Resultados_Dic3!$A$3:$A$99980,Produccion_UO!$H108)*$I$102</f>
        <v>0</v>
      </c>
      <c r="AL108" s="21">
        <f>+SUMIFS(Resultados_Dic3!AG$3:AG$99980,Resultados_Dic3!$F$3:$F$99980,Produccion_UO!$K108,Resultados_Dic3!$D$3:$D$99980,Produccion_UO!$K$102,Resultados_Dic3!$E$3:$E$99980,Produccion_UO!$J108,Resultados_Dic3!$A$3:$A$99980,Produccion_UO!$H108)*$I$102</f>
        <v>0</v>
      </c>
      <c r="AM108" s="21">
        <f>+SUMIFS(Resultados_Dic3!AH$3:AH$99980,Resultados_Dic3!$F$3:$F$99980,Produccion_UO!$K108,Resultados_Dic3!$D$3:$D$99980,Produccion_UO!$K$102,Resultados_Dic3!$E$3:$E$99980,Produccion_UO!$J108,Resultados_Dic3!$A$3:$A$99980,Produccion_UO!$H108)*$I$102</f>
        <v>0</v>
      </c>
      <c r="AN108" s="21">
        <f>+SUMIFS(Resultados_Dic3!AI$3:AI$99980,Resultados_Dic3!$F$3:$F$99980,Produccion_UO!$K108,Resultados_Dic3!$D$3:$D$99980,Produccion_UO!$K$102,Resultados_Dic3!$E$3:$E$99980,Produccion_UO!$J108,Resultados_Dic3!$A$3:$A$99980,Produccion_UO!$H108)*$I$102</f>
        <v>0</v>
      </c>
      <c r="AO108" s="21">
        <f>+SUMIFS(Resultados_Dic3!AJ$3:AJ$99980,Resultados_Dic3!$F$3:$F$99980,Produccion_UO!$K108,Resultados_Dic3!$D$3:$D$99980,Produccion_UO!$K$102,Resultados_Dic3!$E$3:$E$99980,Produccion_UO!$J108,Resultados_Dic3!$A$3:$A$99980,Produccion_UO!$H108)*$I$102</f>
        <v>0</v>
      </c>
      <c r="AP108" s="21">
        <f>+SUMIFS(Resultados_Dic3!AK$3:AK$99980,Resultados_Dic3!$F$3:$F$99980,Produccion_UO!$K108,Resultados_Dic3!$D$3:$D$99980,Produccion_UO!$K$102,Resultados_Dic3!$E$3:$E$99980,Produccion_UO!$J108,Resultados_Dic3!$A$3:$A$99980,Produccion_UO!$H108)*$I$102</f>
        <v>0</v>
      </c>
      <c r="AQ108" s="21">
        <f>+SUMIFS(Resultados_Dic3!AL$3:AL$99980,Resultados_Dic3!$F$3:$F$99980,Produccion_UO!$K108,Resultados_Dic3!$D$3:$D$99980,Produccion_UO!$K$102,Resultados_Dic3!$E$3:$E$99980,Produccion_UO!$J108,Resultados_Dic3!$A$3:$A$99980,Produccion_UO!$H108)*$I$102</f>
        <v>0</v>
      </c>
      <c r="AR108" s="21">
        <f>+SUMIFS(Resultados_Dic3!AM$3:AM$99980,Resultados_Dic3!$F$3:$F$99980,Produccion_UO!$K108,Resultados_Dic3!$D$3:$D$99980,Produccion_UO!$K$102,Resultados_Dic3!$E$3:$E$99980,Produccion_UO!$J108,Resultados_Dic3!$A$3:$A$99980,Produccion_UO!$H108)*$I$102</f>
        <v>0</v>
      </c>
    </row>
    <row r="109" spans="1:45" x14ac:dyDescent="0.25">
      <c r="G109" s="15"/>
      <c r="H109" s="17" t="str">
        <f t="shared" si="24"/>
        <v>DIC7</v>
      </c>
      <c r="J109" s="24" t="s">
        <v>123</v>
      </c>
      <c r="K109" s="13" t="s">
        <v>370</v>
      </c>
      <c r="L109" s="22" t="str">
        <f>+$B$7</f>
        <v>VMM - Medium</v>
      </c>
      <c r="M109" s="21">
        <f>+SUMIFS(Resultados_Dic3!H$3:H$99980,Resultados_Dic3!$F$3:$F$99980,Produccion_UO!$K109,Resultados_Dic3!$D$3:$D$99980,Produccion_UO!$K$102,Resultados_Dic3!$E$3:$E$99980,Produccion_UO!$J109,Resultados_Dic3!$A$3:$A$99980,Produccion_UO!$H109)*$I$102</f>
        <v>0</v>
      </c>
      <c r="N109" s="21">
        <f>+SUMIFS(Resultados_Dic3!I$3:I$99980,Resultados_Dic3!$F$3:$F$99980,Produccion_UO!$K109,Resultados_Dic3!$D$3:$D$99980,Produccion_UO!$K$102,Resultados_Dic3!$E$3:$E$99980,Produccion_UO!$J109,Resultados_Dic3!$A$3:$A$99980,Produccion_UO!$H109)*$I$102</f>
        <v>0</v>
      </c>
      <c r="O109" s="21">
        <f>+SUMIFS(Resultados_Dic3!J$3:J$99980,Resultados_Dic3!$F$3:$F$99980,Produccion_UO!$K109,Resultados_Dic3!$D$3:$D$99980,Produccion_UO!$K$102,Resultados_Dic3!$E$3:$E$99980,Produccion_UO!$J109,Resultados_Dic3!$A$3:$A$99980,Produccion_UO!$H109)*$I$102</f>
        <v>0</v>
      </c>
      <c r="P109" s="21">
        <f>+SUMIFS(Resultados_Dic3!K$3:K$99980,Resultados_Dic3!$F$3:$F$99980,Produccion_UO!$K109,Resultados_Dic3!$D$3:$D$99980,Produccion_UO!$K$102,Resultados_Dic3!$E$3:$E$99980,Produccion_UO!$J109,Resultados_Dic3!$A$3:$A$99980,Produccion_UO!$H109)*$I$102</f>
        <v>0</v>
      </c>
      <c r="Q109" s="21">
        <f>+SUMIFS(Resultados_Dic3!L$3:L$99980,Resultados_Dic3!$F$3:$F$99980,Produccion_UO!$K109,Resultados_Dic3!$D$3:$D$99980,Produccion_UO!$K$102,Resultados_Dic3!$E$3:$E$99980,Produccion_UO!$J109,Resultados_Dic3!$A$3:$A$99980,Produccion_UO!$H109)*$I$102</f>
        <v>0</v>
      </c>
      <c r="R109" s="21">
        <f>+SUMIFS(Resultados_Dic3!M$3:M$99980,Resultados_Dic3!$F$3:$F$99980,Produccion_UO!$K109,Resultados_Dic3!$D$3:$D$99980,Produccion_UO!$K$102,Resultados_Dic3!$E$3:$E$99980,Produccion_UO!$J109,Resultados_Dic3!$A$3:$A$99980,Produccion_UO!$H109)*$I$102</f>
        <v>0</v>
      </c>
      <c r="S109" s="21">
        <f>+SUMIFS(Resultados_Dic3!N$3:N$99980,Resultados_Dic3!$F$3:$F$99980,Produccion_UO!$K109,Resultados_Dic3!$D$3:$D$99980,Produccion_UO!$K$102,Resultados_Dic3!$E$3:$E$99980,Produccion_UO!$J109,Resultados_Dic3!$A$3:$A$99980,Produccion_UO!$H109)*$I$102</f>
        <v>0</v>
      </c>
      <c r="T109" s="21">
        <f>+SUMIFS(Resultados_Dic3!O$3:O$99980,Resultados_Dic3!$F$3:$F$99980,Produccion_UO!$K109,Resultados_Dic3!$D$3:$D$99980,Produccion_UO!$K$102,Resultados_Dic3!$E$3:$E$99980,Produccion_UO!$J109,Resultados_Dic3!$A$3:$A$99980,Produccion_UO!$H109)*$I$102</f>
        <v>0</v>
      </c>
      <c r="U109" s="21">
        <f>+SUMIFS(Resultados_Dic3!P$3:P$99980,Resultados_Dic3!$F$3:$F$99980,Produccion_UO!$K109,Resultados_Dic3!$D$3:$D$99980,Produccion_UO!$K$102,Resultados_Dic3!$E$3:$E$99980,Produccion_UO!$J109,Resultados_Dic3!$A$3:$A$99980,Produccion_UO!$H109)*$I$102</f>
        <v>0</v>
      </c>
      <c r="V109" s="21">
        <f>+SUMIFS(Resultados_Dic3!Q$3:Q$99980,Resultados_Dic3!$F$3:$F$99980,Produccion_UO!$K109,Resultados_Dic3!$D$3:$D$99980,Produccion_UO!$K$102,Resultados_Dic3!$E$3:$E$99980,Produccion_UO!$J109,Resultados_Dic3!$A$3:$A$99980,Produccion_UO!$H109)*$I$102</f>
        <v>0</v>
      </c>
      <c r="W109" s="21">
        <f>+SUMIFS(Resultados_Dic3!R$3:R$99980,Resultados_Dic3!$F$3:$F$99980,Produccion_UO!$K109,Resultados_Dic3!$D$3:$D$99980,Produccion_UO!$K$102,Resultados_Dic3!$E$3:$E$99980,Produccion_UO!$J109,Resultados_Dic3!$A$3:$A$99980,Produccion_UO!$H109)*$I$102</f>
        <v>0</v>
      </c>
      <c r="X109" s="21">
        <f>+SUMIFS(Resultados_Dic3!S$3:S$99980,Resultados_Dic3!$F$3:$F$99980,Produccion_UO!$K109,Resultados_Dic3!$D$3:$D$99980,Produccion_UO!$K$102,Resultados_Dic3!$E$3:$E$99980,Produccion_UO!$J109,Resultados_Dic3!$A$3:$A$99980,Produccion_UO!$H109)*$I$102</f>
        <v>0</v>
      </c>
      <c r="Y109" s="21">
        <f>+SUMIFS(Resultados_Dic3!T$3:T$99980,Resultados_Dic3!$F$3:$F$99980,Produccion_UO!$K109,Resultados_Dic3!$D$3:$D$99980,Produccion_UO!$K$102,Resultados_Dic3!$E$3:$E$99980,Produccion_UO!$J109,Resultados_Dic3!$A$3:$A$99980,Produccion_UO!$H109)*$I$102</f>
        <v>0</v>
      </c>
      <c r="Z109" s="21">
        <f>+SUMIFS(Resultados_Dic3!U$3:U$99980,Resultados_Dic3!$F$3:$F$99980,Produccion_UO!$K109,Resultados_Dic3!$D$3:$D$99980,Produccion_UO!$K$102,Resultados_Dic3!$E$3:$E$99980,Produccion_UO!$J109,Resultados_Dic3!$A$3:$A$99980,Produccion_UO!$H109)*$I$102</f>
        <v>0</v>
      </c>
      <c r="AA109" s="21">
        <f>+SUMIFS(Resultados_Dic3!V$3:V$99980,Resultados_Dic3!$F$3:$F$99980,Produccion_UO!$K109,Resultados_Dic3!$D$3:$D$99980,Produccion_UO!$K$102,Resultados_Dic3!$E$3:$E$99980,Produccion_UO!$J109,Resultados_Dic3!$A$3:$A$99980,Produccion_UO!$H109)*$I$102</f>
        <v>0</v>
      </c>
      <c r="AB109" s="21">
        <f>+SUMIFS(Resultados_Dic3!W$3:W$99980,Resultados_Dic3!$F$3:$F$99980,Produccion_UO!$K109,Resultados_Dic3!$D$3:$D$99980,Produccion_UO!$K$102,Resultados_Dic3!$E$3:$E$99980,Produccion_UO!$J109,Resultados_Dic3!$A$3:$A$99980,Produccion_UO!$H109)*$I$102</f>
        <v>0</v>
      </c>
      <c r="AC109" s="21">
        <f>+SUMIFS(Resultados_Dic3!X$3:X$99980,Resultados_Dic3!$F$3:$F$99980,Produccion_UO!$K109,Resultados_Dic3!$D$3:$D$99980,Produccion_UO!$K$102,Resultados_Dic3!$E$3:$E$99980,Produccion_UO!$J109,Resultados_Dic3!$A$3:$A$99980,Produccion_UO!$H109)*$I$102</f>
        <v>0</v>
      </c>
      <c r="AD109" s="21">
        <f>+SUMIFS(Resultados_Dic3!Y$3:Y$99980,Resultados_Dic3!$F$3:$F$99980,Produccion_UO!$K109,Resultados_Dic3!$D$3:$D$99980,Produccion_UO!$K$102,Resultados_Dic3!$E$3:$E$99980,Produccion_UO!$J109,Resultados_Dic3!$A$3:$A$99980,Produccion_UO!$H109)*$I$102</f>
        <v>0</v>
      </c>
      <c r="AE109" s="21">
        <f>+SUMIFS(Resultados_Dic3!Z$3:Z$99980,Resultados_Dic3!$F$3:$F$99980,Produccion_UO!$K109,Resultados_Dic3!$D$3:$D$99980,Produccion_UO!$K$102,Resultados_Dic3!$E$3:$E$99980,Produccion_UO!$J109,Resultados_Dic3!$A$3:$A$99980,Produccion_UO!$H109)*$I$102</f>
        <v>0</v>
      </c>
      <c r="AF109" s="21">
        <f>+SUMIFS(Resultados_Dic3!AA$3:AA$99980,Resultados_Dic3!$F$3:$F$99980,Produccion_UO!$K109,Resultados_Dic3!$D$3:$D$99980,Produccion_UO!$K$102,Resultados_Dic3!$E$3:$E$99980,Produccion_UO!$J109,Resultados_Dic3!$A$3:$A$99980,Produccion_UO!$H109)*$I$102</f>
        <v>0</v>
      </c>
      <c r="AG109" s="21">
        <f>+SUMIFS(Resultados_Dic3!AB$3:AB$99980,Resultados_Dic3!$F$3:$F$99980,Produccion_UO!$K109,Resultados_Dic3!$D$3:$D$99980,Produccion_UO!$K$102,Resultados_Dic3!$E$3:$E$99980,Produccion_UO!$J109,Resultados_Dic3!$A$3:$A$99980,Produccion_UO!$H109)*$I$102</f>
        <v>0</v>
      </c>
      <c r="AH109" s="21">
        <f>+SUMIFS(Resultados_Dic3!AC$3:AC$99980,Resultados_Dic3!$F$3:$F$99980,Produccion_UO!$K109,Resultados_Dic3!$D$3:$D$99980,Produccion_UO!$K$102,Resultados_Dic3!$E$3:$E$99980,Produccion_UO!$J109,Resultados_Dic3!$A$3:$A$99980,Produccion_UO!$H109)*$I$102</f>
        <v>0</v>
      </c>
      <c r="AI109" s="21">
        <f>+SUMIFS(Resultados_Dic3!AD$3:AD$99980,Resultados_Dic3!$F$3:$F$99980,Produccion_UO!$K109,Resultados_Dic3!$D$3:$D$99980,Produccion_UO!$K$102,Resultados_Dic3!$E$3:$E$99980,Produccion_UO!$J109,Resultados_Dic3!$A$3:$A$99980,Produccion_UO!$H109)*$I$102</f>
        <v>0</v>
      </c>
      <c r="AJ109" s="21">
        <f>+SUMIFS(Resultados_Dic3!AE$3:AE$99980,Resultados_Dic3!$F$3:$F$99980,Produccion_UO!$K109,Resultados_Dic3!$D$3:$D$99980,Produccion_UO!$K$102,Resultados_Dic3!$E$3:$E$99980,Produccion_UO!$J109,Resultados_Dic3!$A$3:$A$99980,Produccion_UO!$H109)*$I$102</f>
        <v>0</v>
      </c>
      <c r="AK109" s="21">
        <f>+SUMIFS(Resultados_Dic3!AF$3:AF$99980,Resultados_Dic3!$F$3:$F$99980,Produccion_UO!$K109,Resultados_Dic3!$D$3:$D$99980,Produccion_UO!$K$102,Resultados_Dic3!$E$3:$E$99980,Produccion_UO!$J109,Resultados_Dic3!$A$3:$A$99980,Produccion_UO!$H109)*$I$102</f>
        <v>0</v>
      </c>
      <c r="AL109" s="21">
        <f>+SUMIFS(Resultados_Dic3!AG$3:AG$99980,Resultados_Dic3!$F$3:$F$99980,Produccion_UO!$K109,Resultados_Dic3!$D$3:$D$99980,Produccion_UO!$K$102,Resultados_Dic3!$E$3:$E$99980,Produccion_UO!$J109,Resultados_Dic3!$A$3:$A$99980,Produccion_UO!$H109)*$I$102</f>
        <v>0</v>
      </c>
      <c r="AM109" s="21">
        <f>+SUMIFS(Resultados_Dic3!AH$3:AH$99980,Resultados_Dic3!$F$3:$F$99980,Produccion_UO!$K109,Resultados_Dic3!$D$3:$D$99980,Produccion_UO!$K$102,Resultados_Dic3!$E$3:$E$99980,Produccion_UO!$J109,Resultados_Dic3!$A$3:$A$99980,Produccion_UO!$H109)*$I$102</f>
        <v>0</v>
      </c>
      <c r="AN109" s="21">
        <f>+SUMIFS(Resultados_Dic3!AI$3:AI$99980,Resultados_Dic3!$F$3:$F$99980,Produccion_UO!$K109,Resultados_Dic3!$D$3:$D$99980,Produccion_UO!$K$102,Resultados_Dic3!$E$3:$E$99980,Produccion_UO!$J109,Resultados_Dic3!$A$3:$A$99980,Produccion_UO!$H109)*$I$102</f>
        <v>0</v>
      </c>
      <c r="AO109" s="21">
        <f>+SUMIFS(Resultados_Dic3!AJ$3:AJ$99980,Resultados_Dic3!$F$3:$F$99980,Produccion_UO!$K109,Resultados_Dic3!$D$3:$D$99980,Produccion_UO!$K$102,Resultados_Dic3!$E$3:$E$99980,Produccion_UO!$J109,Resultados_Dic3!$A$3:$A$99980,Produccion_UO!$H109)*$I$102</f>
        <v>0</v>
      </c>
      <c r="AP109" s="21">
        <f>+SUMIFS(Resultados_Dic3!AK$3:AK$99980,Resultados_Dic3!$F$3:$F$99980,Produccion_UO!$K109,Resultados_Dic3!$D$3:$D$99980,Produccion_UO!$K$102,Resultados_Dic3!$E$3:$E$99980,Produccion_UO!$J109,Resultados_Dic3!$A$3:$A$99980,Produccion_UO!$H109)*$I$102</f>
        <v>0</v>
      </c>
      <c r="AQ109" s="21">
        <f>+SUMIFS(Resultados_Dic3!AL$3:AL$99980,Resultados_Dic3!$F$3:$F$99980,Produccion_UO!$K109,Resultados_Dic3!$D$3:$D$99980,Produccion_UO!$K$102,Resultados_Dic3!$E$3:$E$99980,Produccion_UO!$J109,Resultados_Dic3!$A$3:$A$99980,Produccion_UO!$H109)*$I$102</f>
        <v>0</v>
      </c>
      <c r="AR109" s="21">
        <f>+SUMIFS(Resultados_Dic3!AM$3:AM$99980,Resultados_Dic3!$F$3:$F$99980,Produccion_UO!$K109,Resultados_Dic3!$D$3:$D$99980,Produccion_UO!$K$102,Resultados_Dic3!$E$3:$E$99980,Produccion_UO!$J109,Resultados_Dic3!$A$3:$A$99980,Produccion_UO!$H109)*$I$102</f>
        <v>0</v>
      </c>
    </row>
    <row r="110" spans="1:45" x14ac:dyDescent="0.25">
      <c r="G110" s="15"/>
      <c r="H110" s="17" t="str">
        <f t="shared" si="24"/>
        <v>DIC7</v>
      </c>
      <c r="J110" s="24" t="s">
        <v>124</v>
      </c>
      <c r="K110" s="13" t="s">
        <v>269</v>
      </c>
      <c r="L110" s="22" t="str">
        <f>+$B$8</f>
        <v>VSM - Medium</v>
      </c>
      <c r="M110" s="21">
        <f>+SUMIFS(Resultados_Dic3!H$3:H$99980,Resultados_Dic3!$F$3:$F$99980,Produccion_UO!$K110,Resultados_Dic3!$D$3:$D$99980,Produccion_UO!$K$102,Resultados_Dic3!$E$3:$E$99980,Produccion_UO!$J110,Resultados_Dic3!$A$3:$A$99980,Produccion_UO!$H110)*$I$102</f>
        <v>1.8039042729249748</v>
      </c>
      <c r="N110" s="21">
        <f>+SUMIFS(Resultados_Dic3!I$3:I$99980,Resultados_Dic3!$F$3:$F$99980,Produccion_UO!$K110,Resultados_Dic3!$D$3:$D$99980,Produccion_UO!$K$102,Resultados_Dic3!$E$3:$E$99980,Produccion_UO!$J110,Resultados_Dic3!$A$3:$A$99980,Produccion_UO!$H110)*$I$102</f>
        <v>1.8039042729249748</v>
      </c>
      <c r="O110" s="21">
        <f>+SUMIFS(Resultados_Dic3!J$3:J$99980,Resultados_Dic3!$F$3:$F$99980,Produccion_UO!$K110,Resultados_Dic3!$D$3:$D$99980,Produccion_UO!$K$102,Resultados_Dic3!$E$3:$E$99980,Produccion_UO!$J110,Resultados_Dic3!$A$3:$A$99980,Produccion_UO!$H110)*$I$102</f>
        <v>1.8039042729249748</v>
      </c>
      <c r="P110" s="21">
        <f>+SUMIFS(Resultados_Dic3!K$3:K$99980,Resultados_Dic3!$F$3:$F$99980,Produccion_UO!$K110,Resultados_Dic3!$D$3:$D$99980,Produccion_UO!$K$102,Resultados_Dic3!$E$3:$E$99980,Produccion_UO!$J110,Resultados_Dic3!$A$3:$A$99980,Produccion_UO!$H110)*$I$102</f>
        <v>1.8039042729249748</v>
      </c>
      <c r="Q110" s="21">
        <f>+SUMIFS(Resultados_Dic3!L$3:L$99980,Resultados_Dic3!$F$3:$F$99980,Produccion_UO!$K110,Resultados_Dic3!$D$3:$D$99980,Produccion_UO!$K$102,Resultados_Dic3!$E$3:$E$99980,Produccion_UO!$J110,Resultados_Dic3!$A$3:$A$99980,Produccion_UO!$H110)*$I$102</f>
        <v>1.8039042729249748</v>
      </c>
      <c r="R110" s="21">
        <f>+SUMIFS(Resultados_Dic3!M$3:M$99980,Resultados_Dic3!$F$3:$F$99980,Produccion_UO!$K110,Resultados_Dic3!$D$3:$D$99980,Produccion_UO!$K$102,Resultados_Dic3!$E$3:$E$99980,Produccion_UO!$J110,Resultados_Dic3!$A$3:$A$99980,Produccion_UO!$H110)*$I$102</f>
        <v>1.8039042729249748</v>
      </c>
      <c r="S110" s="21">
        <f>+SUMIFS(Resultados_Dic3!N$3:N$99980,Resultados_Dic3!$F$3:$F$99980,Produccion_UO!$K110,Resultados_Dic3!$D$3:$D$99980,Produccion_UO!$K$102,Resultados_Dic3!$E$3:$E$99980,Produccion_UO!$J110,Resultados_Dic3!$A$3:$A$99980,Produccion_UO!$H110)*$I$102</f>
        <v>1.6338141205108099</v>
      </c>
      <c r="T110" s="21">
        <f>+SUMIFS(Resultados_Dic3!O$3:O$99980,Resultados_Dic3!$F$3:$F$99980,Produccion_UO!$K110,Resultados_Dic3!$D$3:$D$99980,Produccion_UO!$K$102,Resultados_Dic3!$E$3:$E$99980,Produccion_UO!$J110,Resultados_Dic3!$A$3:$A$99980,Produccion_UO!$H110)*$I$102</f>
        <v>1.4598364970294126</v>
      </c>
      <c r="U110" s="21">
        <f>+SUMIFS(Resultados_Dic3!P$3:P$99980,Resultados_Dic3!$F$3:$F$99980,Produccion_UO!$K110,Resultados_Dic3!$D$3:$D$99980,Produccion_UO!$K$102,Resultados_Dic3!$E$3:$E$99980,Produccion_UO!$J110,Resultados_Dic3!$A$3:$A$99980,Produccion_UO!$H110)*$I$102</f>
        <v>1.2858588735480156</v>
      </c>
      <c r="V110" s="21">
        <f>+SUMIFS(Resultados_Dic3!Q$3:Q$99980,Resultados_Dic3!$F$3:$F$99980,Produccion_UO!$K110,Resultados_Dic3!$D$3:$D$99980,Produccion_UO!$K$102,Resultados_Dic3!$E$3:$E$99980,Produccion_UO!$J110,Resultados_Dic3!$A$3:$A$99980,Produccion_UO!$H110)*$I$102</f>
        <v>1.1199435467761074</v>
      </c>
      <c r="W110" s="21">
        <f>+SUMIFS(Resultados_Dic3!R$3:R$99980,Resultados_Dic3!$F$3:$F$99980,Produccion_UO!$K110,Resultados_Dic3!$D$3:$D$99980,Produccion_UO!$K$102,Resultados_Dic3!$E$3:$E$99980,Produccion_UO!$J110,Resultados_Dic3!$A$3:$A$99980,Produccion_UO!$H110)*$I$102</f>
        <v>0.95402822000420184</v>
      </c>
      <c r="X110" s="21">
        <f>+SUMIFS(Resultados_Dic3!S$3:S$99980,Resultados_Dic3!$F$3:$F$99980,Produccion_UO!$K110,Resultados_Dic3!$D$3:$D$99980,Produccion_UO!$K$102,Resultados_Dic3!$E$3:$E$99980,Produccion_UO!$J110,Resultados_Dic3!$A$3:$A$99980,Produccion_UO!$H110)*$I$102</f>
        <v>0.78811289323229616</v>
      </c>
      <c r="Y110" s="21">
        <f>+SUMIFS(Resultados_Dic3!T$3:T$99980,Resultados_Dic3!$F$3:$F$99980,Produccion_UO!$K110,Resultados_Dic3!$D$3:$D$99980,Produccion_UO!$K$102,Resultados_Dic3!$E$3:$E$99980,Produccion_UO!$J110,Resultados_Dic3!$A$3:$A$99980,Produccion_UO!$H110)*$I$102</f>
        <v>0.70224651215625922</v>
      </c>
      <c r="Z110" s="21">
        <f>+SUMIFS(Resultados_Dic3!U$3:U$99980,Resultados_Dic3!$F$3:$F$99980,Produccion_UO!$K110,Resultados_Dic3!$D$3:$D$99980,Produccion_UO!$K$102,Resultados_Dic3!$E$3:$E$99980,Produccion_UO!$J110,Resultados_Dic3!$A$3:$A$99980,Produccion_UO!$H110)*$I$102</f>
        <v>0.61638013108022238</v>
      </c>
      <c r="AA110" s="21">
        <f>+SUMIFS(Resultados_Dic3!V$3:V$99980,Resultados_Dic3!$F$3:$F$99980,Produccion_UO!$K110,Resultados_Dic3!$D$3:$D$99980,Produccion_UO!$K$102,Resultados_Dic3!$E$3:$E$99980,Produccion_UO!$J110,Resultados_Dic3!$A$3:$A$99980,Produccion_UO!$H110)*$I$102</f>
        <v>4.6871111493342742E-2</v>
      </c>
      <c r="AB110" s="21">
        <f>+SUMIFS(Resultados_Dic3!W$3:W$99980,Resultados_Dic3!$F$3:$F$99980,Produccion_UO!$K110,Resultados_Dic3!$D$3:$D$99980,Produccion_UO!$K$102,Resultados_Dic3!$E$3:$E$99980,Produccion_UO!$J110,Resultados_Dic3!$A$3:$A$99980,Produccion_UO!$H110)*$I$102</f>
        <v>0</v>
      </c>
      <c r="AC110" s="21">
        <f>+SUMIFS(Resultados_Dic3!X$3:X$99980,Resultados_Dic3!$F$3:$F$99980,Produccion_UO!$K110,Resultados_Dic3!$D$3:$D$99980,Produccion_UO!$K$102,Resultados_Dic3!$E$3:$E$99980,Produccion_UO!$J110,Resultados_Dic3!$A$3:$A$99980,Produccion_UO!$H110)*$I$102</f>
        <v>0</v>
      </c>
      <c r="AD110" s="21">
        <f>+SUMIFS(Resultados_Dic3!Y$3:Y$99980,Resultados_Dic3!$F$3:$F$99980,Produccion_UO!$K110,Resultados_Dic3!$D$3:$D$99980,Produccion_UO!$K$102,Resultados_Dic3!$E$3:$E$99980,Produccion_UO!$J110,Resultados_Dic3!$A$3:$A$99980,Produccion_UO!$H110)*$I$102</f>
        <v>0</v>
      </c>
      <c r="AE110" s="21">
        <f>+SUMIFS(Resultados_Dic3!Z$3:Z$99980,Resultados_Dic3!$F$3:$F$99980,Produccion_UO!$K110,Resultados_Dic3!$D$3:$D$99980,Produccion_UO!$K$102,Resultados_Dic3!$E$3:$E$99980,Produccion_UO!$J110,Resultados_Dic3!$A$3:$A$99980,Produccion_UO!$H110)*$I$102</f>
        <v>0</v>
      </c>
      <c r="AF110" s="21">
        <f>+SUMIFS(Resultados_Dic3!AA$3:AA$99980,Resultados_Dic3!$F$3:$F$99980,Produccion_UO!$K110,Resultados_Dic3!$D$3:$D$99980,Produccion_UO!$K$102,Resultados_Dic3!$E$3:$E$99980,Produccion_UO!$J110,Resultados_Dic3!$A$3:$A$99980,Produccion_UO!$H110)*$I$102</f>
        <v>0</v>
      </c>
      <c r="AG110" s="21">
        <f>+SUMIFS(Resultados_Dic3!AB$3:AB$99980,Resultados_Dic3!$F$3:$F$99980,Produccion_UO!$K110,Resultados_Dic3!$D$3:$D$99980,Produccion_UO!$K$102,Resultados_Dic3!$E$3:$E$99980,Produccion_UO!$J110,Resultados_Dic3!$A$3:$A$99980,Produccion_UO!$H110)*$I$102</f>
        <v>0</v>
      </c>
      <c r="AH110" s="21">
        <f>+SUMIFS(Resultados_Dic3!AC$3:AC$99980,Resultados_Dic3!$F$3:$F$99980,Produccion_UO!$K110,Resultados_Dic3!$D$3:$D$99980,Produccion_UO!$K$102,Resultados_Dic3!$E$3:$E$99980,Produccion_UO!$J110,Resultados_Dic3!$A$3:$A$99980,Produccion_UO!$H110)*$I$102</f>
        <v>0</v>
      </c>
      <c r="AI110" s="21">
        <f>+SUMIFS(Resultados_Dic3!AD$3:AD$99980,Resultados_Dic3!$F$3:$F$99980,Produccion_UO!$K110,Resultados_Dic3!$D$3:$D$99980,Produccion_UO!$K$102,Resultados_Dic3!$E$3:$E$99980,Produccion_UO!$J110,Resultados_Dic3!$A$3:$A$99980,Produccion_UO!$H110)*$I$102</f>
        <v>0</v>
      </c>
      <c r="AJ110" s="21">
        <f>+SUMIFS(Resultados_Dic3!AE$3:AE$99980,Resultados_Dic3!$F$3:$F$99980,Produccion_UO!$K110,Resultados_Dic3!$D$3:$D$99980,Produccion_UO!$K$102,Resultados_Dic3!$E$3:$E$99980,Produccion_UO!$J110,Resultados_Dic3!$A$3:$A$99980,Produccion_UO!$H110)*$I$102</f>
        <v>0</v>
      </c>
      <c r="AK110" s="21">
        <f>+SUMIFS(Resultados_Dic3!AF$3:AF$99980,Resultados_Dic3!$F$3:$F$99980,Produccion_UO!$K110,Resultados_Dic3!$D$3:$D$99980,Produccion_UO!$K$102,Resultados_Dic3!$E$3:$E$99980,Produccion_UO!$J110,Resultados_Dic3!$A$3:$A$99980,Produccion_UO!$H110)*$I$102</f>
        <v>0</v>
      </c>
      <c r="AL110" s="21">
        <f>+SUMIFS(Resultados_Dic3!AG$3:AG$99980,Resultados_Dic3!$F$3:$F$99980,Produccion_UO!$K110,Resultados_Dic3!$D$3:$D$99980,Produccion_UO!$K$102,Resultados_Dic3!$E$3:$E$99980,Produccion_UO!$J110,Resultados_Dic3!$A$3:$A$99980,Produccion_UO!$H110)*$I$102</f>
        <v>0</v>
      </c>
      <c r="AM110" s="21">
        <f>+SUMIFS(Resultados_Dic3!AH$3:AH$99980,Resultados_Dic3!$F$3:$F$99980,Produccion_UO!$K110,Resultados_Dic3!$D$3:$D$99980,Produccion_UO!$K$102,Resultados_Dic3!$E$3:$E$99980,Produccion_UO!$J110,Resultados_Dic3!$A$3:$A$99980,Produccion_UO!$H110)*$I$102</f>
        <v>0</v>
      </c>
      <c r="AN110" s="21">
        <f>+SUMIFS(Resultados_Dic3!AI$3:AI$99980,Resultados_Dic3!$F$3:$F$99980,Produccion_UO!$K110,Resultados_Dic3!$D$3:$D$99980,Produccion_UO!$K$102,Resultados_Dic3!$E$3:$E$99980,Produccion_UO!$J110,Resultados_Dic3!$A$3:$A$99980,Produccion_UO!$H110)*$I$102</f>
        <v>0</v>
      </c>
      <c r="AO110" s="21">
        <f>+SUMIFS(Resultados_Dic3!AJ$3:AJ$99980,Resultados_Dic3!$F$3:$F$99980,Produccion_UO!$K110,Resultados_Dic3!$D$3:$D$99980,Produccion_UO!$K$102,Resultados_Dic3!$E$3:$E$99980,Produccion_UO!$J110,Resultados_Dic3!$A$3:$A$99980,Produccion_UO!$H110)*$I$102</f>
        <v>0</v>
      </c>
      <c r="AP110" s="21">
        <f>+SUMIFS(Resultados_Dic3!AK$3:AK$99980,Resultados_Dic3!$F$3:$F$99980,Produccion_UO!$K110,Resultados_Dic3!$D$3:$D$99980,Produccion_UO!$K$102,Resultados_Dic3!$E$3:$E$99980,Produccion_UO!$J110,Resultados_Dic3!$A$3:$A$99980,Produccion_UO!$H110)*$I$102</f>
        <v>0</v>
      </c>
      <c r="AQ110" s="21">
        <f>+SUMIFS(Resultados_Dic3!AL$3:AL$99980,Resultados_Dic3!$F$3:$F$99980,Produccion_UO!$K110,Resultados_Dic3!$D$3:$D$99980,Produccion_UO!$K$102,Resultados_Dic3!$E$3:$E$99980,Produccion_UO!$J110,Resultados_Dic3!$A$3:$A$99980,Produccion_UO!$H110)*$I$102</f>
        <v>0</v>
      </c>
      <c r="AR110" s="21">
        <f>+SUMIFS(Resultados_Dic3!AM$3:AM$99980,Resultados_Dic3!$F$3:$F$99980,Produccion_UO!$K110,Resultados_Dic3!$D$3:$D$99980,Produccion_UO!$K$102,Resultados_Dic3!$E$3:$E$99980,Produccion_UO!$J110,Resultados_Dic3!$A$3:$A$99980,Produccion_UO!$H110)*$I$102</f>
        <v>0</v>
      </c>
    </row>
    <row r="111" spans="1:45" x14ac:dyDescent="0.25">
      <c r="G111" s="15"/>
      <c r="H111" s="17" t="str">
        <f t="shared" si="24"/>
        <v>DIC7</v>
      </c>
      <c r="J111" s="24" t="s">
        <v>125</v>
      </c>
      <c r="K111" s="13" t="s">
        <v>371</v>
      </c>
      <c r="L111" s="22" t="str">
        <f>+$B$9</f>
        <v>VIM - GAS</v>
      </c>
      <c r="M111" s="21">
        <f>+SUMIFS(Resultados_Dic3!H$3:H$99980,Resultados_Dic3!$F$3:$F$99980,Produccion_UO!$K111,Resultados_Dic3!$D$3:$D$99980,Produccion_UO!$K$102,Resultados_Dic3!$E$3:$E$99980,Produccion_UO!$J111,Resultados_Dic3!$A$3:$A$99980,Produccion_UO!$H111)*$I$102</f>
        <v>0</v>
      </c>
      <c r="N111" s="21">
        <f>+SUMIFS(Resultados_Dic3!I$3:I$99980,Resultados_Dic3!$F$3:$F$99980,Produccion_UO!$K111,Resultados_Dic3!$D$3:$D$99980,Produccion_UO!$K$102,Resultados_Dic3!$E$3:$E$99980,Produccion_UO!$J111,Resultados_Dic3!$A$3:$A$99980,Produccion_UO!$H111)*$I$102</f>
        <v>0</v>
      </c>
      <c r="O111" s="21">
        <f>+SUMIFS(Resultados_Dic3!J$3:J$99980,Resultados_Dic3!$F$3:$F$99980,Produccion_UO!$K111,Resultados_Dic3!$D$3:$D$99980,Produccion_UO!$K$102,Resultados_Dic3!$E$3:$E$99980,Produccion_UO!$J111,Resultados_Dic3!$A$3:$A$99980,Produccion_UO!$H111)*$I$102</f>
        <v>0</v>
      </c>
      <c r="P111" s="21">
        <f>+SUMIFS(Resultados_Dic3!K$3:K$99980,Resultados_Dic3!$F$3:$F$99980,Produccion_UO!$K111,Resultados_Dic3!$D$3:$D$99980,Produccion_UO!$K$102,Resultados_Dic3!$E$3:$E$99980,Produccion_UO!$J111,Resultados_Dic3!$A$3:$A$99980,Produccion_UO!$H111)*$I$102</f>
        <v>0</v>
      </c>
      <c r="Q111" s="21">
        <f>+SUMIFS(Resultados_Dic3!L$3:L$99980,Resultados_Dic3!$F$3:$F$99980,Produccion_UO!$K111,Resultados_Dic3!$D$3:$D$99980,Produccion_UO!$K$102,Resultados_Dic3!$E$3:$E$99980,Produccion_UO!$J111,Resultados_Dic3!$A$3:$A$99980,Produccion_UO!$H111)*$I$102</f>
        <v>0</v>
      </c>
      <c r="R111" s="21">
        <f>+SUMIFS(Resultados_Dic3!M$3:M$99980,Resultados_Dic3!$F$3:$F$99980,Produccion_UO!$K111,Resultados_Dic3!$D$3:$D$99980,Produccion_UO!$K$102,Resultados_Dic3!$E$3:$E$99980,Produccion_UO!$J111,Resultados_Dic3!$A$3:$A$99980,Produccion_UO!$H111)*$I$102</f>
        <v>0</v>
      </c>
      <c r="S111" s="21">
        <f>+SUMIFS(Resultados_Dic3!N$3:N$99980,Resultados_Dic3!$F$3:$F$99980,Produccion_UO!$K111,Resultados_Dic3!$D$3:$D$99980,Produccion_UO!$K$102,Resultados_Dic3!$E$3:$E$99980,Produccion_UO!$J111,Resultados_Dic3!$A$3:$A$99980,Produccion_UO!$H111)*$I$102</f>
        <v>0</v>
      </c>
      <c r="T111" s="21">
        <f>+SUMIFS(Resultados_Dic3!O$3:O$99980,Resultados_Dic3!$F$3:$F$99980,Produccion_UO!$K111,Resultados_Dic3!$D$3:$D$99980,Produccion_UO!$K$102,Resultados_Dic3!$E$3:$E$99980,Produccion_UO!$J111,Resultados_Dic3!$A$3:$A$99980,Produccion_UO!$H111)*$I$102</f>
        <v>0</v>
      </c>
      <c r="U111" s="21">
        <f>+SUMIFS(Resultados_Dic3!P$3:P$99980,Resultados_Dic3!$F$3:$F$99980,Produccion_UO!$K111,Resultados_Dic3!$D$3:$D$99980,Produccion_UO!$K$102,Resultados_Dic3!$E$3:$E$99980,Produccion_UO!$J111,Resultados_Dic3!$A$3:$A$99980,Produccion_UO!$H111)*$I$102</f>
        <v>0</v>
      </c>
      <c r="V111" s="21">
        <f>+SUMIFS(Resultados_Dic3!Q$3:Q$99980,Resultados_Dic3!$F$3:$F$99980,Produccion_UO!$K111,Resultados_Dic3!$D$3:$D$99980,Produccion_UO!$K$102,Resultados_Dic3!$E$3:$E$99980,Produccion_UO!$J111,Resultados_Dic3!$A$3:$A$99980,Produccion_UO!$H111)*$I$102</f>
        <v>0</v>
      </c>
      <c r="W111" s="21">
        <f>+SUMIFS(Resultados_Dic3!R$3:R$99980,Resultados_Dic3!$F$3:$F$99980,Produccion_UO!$K111,Resultados_Dic3!$D$3:$D$99980,Produccion_UO!$K$102,Resultados_Dic3!$E$3:$E$99980,Produccion_UO!$J111,Resultados_Dic3!$A$3:$A$99980,Produccion_UO!$H111)*$I$102</f>
        <v>0</v>
      </c>
      <c r="X111" s="21">
        <f>+SUMIFS(Resultados_Dic3!S$3:S$99980,Resultados_Dic3!$F$3:$F$99980,Produccion_UO!$K111,Resultados_Dic3!$D$3:$D$99980,Produccion_UO!$K$102,Resultados_Dic3!$E$3:$E$99980,Produccion_UO!$J111,Resultados_Dic3!$A$3:$A$99980,Produccion_UO!$H111)*$I$102</f>
        <v>0</v>
      </c>
      <c r="Y111" s="21">
        <f>+SUMIFS(Resultados_Dic3!T$3:T$99980,Resultados_Dic3!$F$3:$F$99980,Produccion_UO!$K111,Resultados_Dic3!$D$3:$D$99980,Produccion_UO!$K$102,Resultados_Dic3!$E$3:$E$99980,Produccion_UO!$J111,Resultados_Dic3!$A$3:$A$99980,Produccion_UO!$H111)*$I$102</f>
        <v>0</v>
      </c>
      <c r="Z111" s="21">
        <f>+SUMIFS(Resultados_Dic3!U$3:U$99980,Resultados_Dic3!$F$3:$F$99980,Produccion_UO!$K111,Resultados_Dic3!$D$3:$D$99980,Produccion_UO!$K$102,Resultados_Dic3!$E$3:$E$99980,Produccion_UO!$J111,Resultados_Dic3!$A$3:$A$99980,Produccion_UO!$H111)*$I$102</f>
        <v>0</v>
      </c>
      <c r="AA111" s="21">
        <f>+SUMIFS(Resultados_Dic3!V$3:V$99980,Resultados_Dic3!$F$3:$F$99980,Produccion_UO!$K111,Resultados_Dic3!$D$3:$D$99980,Produccion_UO!$K$102,Resultados_Dic3!$E$3:$E$99980,Produccion_UO!$J111,Resultados_Dic3!$A$3:$A$99980,Produccion_UO!$H111)*$I$102</f>
        <v>0</v>
      </c>
      <c r="AB111" s="21">
        <f>+SUMIFS(Resultados_Dic3!W$3:W$99980,Resultados_Dic3!$F$3:$F$99980,Produccion_UO!$K111,Resultados_Dic3!$D$3:$D$99980,Produccion_UO!$K$102,Resultados_Dic3!$E$3:$E$99980,Produccion_UO!$J111,Resultados_Dic3!$A$3:$A$99980,Produccion_UO!$H111)*$I$102</f>
        <v>0</v>
      </c>
      <c r="AC111" s="21">
        <f>+SUMIFS(Resultados_Dic3!X$3:X$99980,Resultados_Dic3!$F$3:$F$99980,Produccion_UO!$K111,Resultados_Dic3!$D$3:$D$99980,Produccion_UO!$K$102,Resultados_Dic3!$E$3:$E$99980,Produccion_UO!$J111,Resultados_Dic3!$A$3:$A$99980,Produccion_UO!$H111)*$I$102</f>
        <v>0</v>
      </c>
      <c r="AD111" s="21">
        <f>+SUMIFS(Resultados_Dic3!Y$3:Y$99980,Resultados_Dic3!$F$3:$F$99980,Produccion_UO!$K111,Resultados_Dic3!$D$3:$D$99980,Produccion_UO!$K$102,Resultados_Dic3!$E$3:$E$99980,Produccion_UO!$J111,Resultados_Dic3!$A$3:$A$99980,Produccion_UO!$H111)*$I$102</f>
        <v>0</v>
      </c>
      <c r="AE111" s="21">
        <f>+SUMIFS(Resultados_Dic3!Z$3:Z$99980,Resultados_Dic3!$F$3:$F$99980,Produccion_UO!$K111,Resultados_Dic3!$D$3:$D$99980,Produccion_UO!$K$102,Resultados_Dic3!$E$3:$E$99980,Produccion_UO!$J111,Resultados_Dic3!$A$3:$A$99980,Produccion_UO!$H111)*$I$102</f>
        <v>0</v>
      </c>
      <c r="AF111" s="21">
        <f>+SUMIFS(Resultados_Dic3!AA$3:AA$99980,Resultados_Dic3!$F$3:$F$99980,Produccion_UO!$K111,Resultados_Dic3!$D$3:$D$99980,Produccion_UO!$K$102,Resultados_Dic3!$E$3:$E$99980,Produccion_UO!$J111,Resultados_Dic3!$A$3:$A$99980,Produccion_UO!$H111)*$I$102</f>
        <v>0</v>
      </c>
      <c r="AG111" s="21">
        <f>+SUMIFS(Resultados_Dic3!AB$3:AB$99980,Resultados_Dic3!$F$3:$F$99980,Produccion_UO!$K111,Resultados_Dic3!$D$3:$D$99980,Produccion_UO!$K$102,Resultados_Dic3!$E$3:$E$99980,Produccion_UO!$J111,Resultados_Dic3!$A$3:$A$99980,Produccion_UO!$H111)*$I$102</f>
        <v>0</v>
      </c>
      <c r="AH111" s="21">
        <f>+SUMIFS(Resultados_Dic3!AC$3:AC$99980,Resultados_Dic3!$F$3:$F$99980,Produccion_UO!$K111,Resultados_Dic3!$D$3:$D$99980,Produccion_UO!$K$102,Resultados_Dic3!$E$3:$E$99980,Produccion_UO!$J111,Resultados_Dic3!$A$3:$A$99980,Produccion_UO!$H111)*$I$102</f>
        <v>0</v>
      </c>
      <c r="AI111" s="21">
        <f>+SUMIFS(Resultados_Dic3!AD$3:AD$99980,Resultados_Dic3!$F$3:$F$99980,Produccion_UO!$K111,Resultados_Dic3!$D$3:$D$99980,Produccion_UO!$K$102,Resultados_Dic3!$E$3:$E$99980,Produccion_UO!$J111,Resultados_Dic3!$A$3:$A$99980,Produccion_UO!$H111)*$I$102</f>
        <v>0</v>
      </c>
      <c r="AJ111" s="21">
        <f>+SUMIFS(Resultados_Dic3!AE$3:AE$99980,Resultados_Dic3!$F$3:$F$99980,Produccion_UO!$K111,Resultados_Dic3!$D$3:$D$99980,Produccion_UO!$K$102,Resultados_Dic3!$E$3:$E$99980,Produccion_UO!$J111,Resultados_Dic3!$A$3:$A$99980,Produccion_UO!$H111)*$I$102</f>
        <v>0</v>
      </c>
      <c r="AK111" s="21">
        <f>+SUMIFS(Resultados_Dic3!AF$3:AF$99980,Resultados_Dic3!$F$3:$F$99980,Produccion_UO!$K111,Resultados_Dic3!$D$3:$D$99980,Produccion_UO!$K$102,Resultados_Dic3!$E$3:$E$99980,Produccion_UO!$J111,Resultados_Dic3!$A$3:$A$99980,Produccion_UO!$H111)*$I$102</f>
        <v>0</v>
      </c>
      <c r="AL111" s="21">
        <f>+SUMIFS(Resultados_Dic3!AG$3:AG$99980,Resultados_Dic3!$F$3:$F$99980,Produccion_UO!$K111,Resultados_Dic3!$D$3:$D$99980,Produccion_UO!$K$102,Resultados_Dic3!$E$3:$E$99980,Produccion_UO!$J111,Resultados_Dic3!$A$3:$A$99980,Produccion_UO!$H111)*$I$102</f>
        <v>0</v>
      </c>
      <c r="AM111" s="21">
        <f>+SUMIFS(Resultados_Dic3!AH$3:AH$99980,Resultados_Dic3!$F$3:$F$99980,Produccion_UO!$K111,Resultados_Dic3!$D$3:$D$99980,Produccion_UO!$K$102,Resultados_Dic3!$E$3:$E$99980,Produccion_UO!$J111,Resultados_Dic3!$A$3:$A$99980,Produccion_UO!$H111)*$I$102</f>
        <v>0</v>
      </c>
      <c r="AN111" s="21">
        <f>+SUMIFS(Resultados_Dic3!AI$3:AI$99980,Resultados_Dic3!$F$3:$F$99980,Produccion_UO!$K111,Resultados_Dic3!$D$3:$D$99980,Produccion_UO!$K$102,Resultados_Dic3!$E$3:$E$99980,Produccion_UO!$J111,Resultados_Dic3!$A$3:$A$99980,Produccion_UO!$H111)*$I$102</f>
        <v>0</v>
      </c>
      <c r="AO111" s="21">
        <f>+SUMIFS(Resultados_Dic3!AJ$3:AJ$99980,Resultados_Dic3!$F$3:$F$99980,Produccion_UO!$K111,Resultados_Dic3!$D$3:$D$99980,Produccion_UO!$K$102,Resultados_Dic3!$E$3:$E$99980,Produccion_UO!$J111,Resultados_Dic3!$A$3:$A$99980,Produccion_UO!$H111)*$I$102</f>
        <v>0</v>
      </c>
      <c r="AP111" s="21">
        <f>+SUMIFS(Resultados_Dic3!AK$3:AK$99980,Resultados_Dic3!$F$3:$F$99980,Produccion_UO!$K111,Resultados_Dic3!$D$3:$D$99980,Produccion_UO!$K$102,Resultados_Dic3!$E$3:$E$99980,Produccion_UO!$J111,Resultados_Dic3!$A$3:$A$99980,Produccion_UO!$H111)*$I$102</f>
        <v>0</v>
      </c>
      <c r="AQ111" s="21">
        <f>+SUMIFS(Resultados_Dic3!AL$3:AL$99980,Resultados_Dic3!$F$3:$F$99980,Produccion_UO!$K111,Resultados_Dic3!$D$3:$D$99980,Produccion_UO!$K$102,Resultados_Dic3!$E$3:$E$99980,Produccion_UO!$J111,Resultados_Dic3!$A$3:$A$99980,Produccion_UO!$H111)*$I$102</f>
        <v>0</v>
      </c>
      <c r="AR111" s="21">
        <f>+SUMIFS(Resultados_Dic3!AM$3:AM$99980,Resultados_Dic3!$F$3:$F$99980,Produccion_UO!$K111,Resultados_Dic3!$D$3:$D$99980,Produccion_UO!$K$102,Resultados_Dic3!$E$3:$E$99980,Produccion_UO!$J111,Resultados_Dic3!$A$3:$A$99980,Produccion_UO!$H111)*$I$102</f>
        <v>0</v>
      </c>
    </row>
    <row r="112" spans="1:45" s="73" customFormat="1" x14ac:dyDescent="0.25">
      <c r="A112" s="129"/>
      <c r="B112" s="129"/>
      <c r="C112" s="129"/>
      <c r="D112" s="129"/>
      <c r="E112" s="129"/>
      <c r="F112" s="130"/>
      <c r="H112" s="74"/>
      <c r="I112" s="74"/>
      <c r="L112" s="22"/>
      <c r="M112" s="75">
        <f>+SUM(M105:M111)</f>
        <v>294.75557317827577</v>
      </c>
      <c r="N112" s="75">
        <f t="shared" ref="N112" si="25">+SUM(N105:N111)</f>
        <v>294.64520882231244</v>
      </c>
      <c r="O112" s="75">
        <f t="shared" ref="O112:AR112" si="26">+SUM(O105:O111)</f>
        <v>294.5502086138597</v>
      </c>
      <c r="P112" s="75">
        <f t="shared" si="26"/>
        <v>294.45520840540695</v>
      </c>
      <c r="Q112" s="75">
        <f t="shared" si="26"/>
        <v>294.3602081969542</v>
      </c>
      <c r="R112" s="75">
        <f t="shared" si="26"/>
        <v>294.22789688220985</v>
      </c>
      <c r="S112" s="75">
        <f t="shared" si="26"/>
        <v>293.92549541505139</v>
      </c>
      <c r="T112" s="75">
        <f t="shared" si="26"/>
        <v>293.64659612373993</v>
      </c>
      <c r="U112" s="75">
        <f t="shared" si="26"/>
        <v>2.4808479375227339</v>
      </c>
      <c r="V112" s="75">
        <f t="shared" si="26"/>
        <v>2.2100109429207837</v>
      </c>
      <c r="W112" s="75">
        <f t="shared" si="26"/>
        <v>1.6516957060852109</v>
      </c>
      <c r="X112" s="75">
        <f t="shared" si="26"/>
        <v>1.4857803793133812</v>
      </c>
      <c r="Y112" s="75">
        <f t="shared" si="26"/>
        <v>1.3999139982373441</v>
      </c>
      <c r="Z112" s="75">
        <f t="shared" si="26"/>
        <v>1.1104092806834693</v>
      </c>
      <c r="AA112" s="75">
        <f t="shared" si="26"/>
        <v>4.6871111493342742E-2</v>
      </c>
      <c r="AB112" s="75">
        <f t="shared" si="26"/>
        <v>0</v>
      </c>
      <c r="AC112" s="75">
        <f t="shared" si="26"/>
        <v>0</v>
      </c>
      <c r="AD112" s="75">
        <f t="shared" si="26"/>
        <v>0</v>
      </c>
      <c r="AE112" s="75">
        <f t="shared" si="26"/>
        <v>0</v>
      </c>
      <c r="AF112" s="75">
        <f t="shared" si="26"/>
        <v>0</v>
      </c>
      <c r="AG112" s="75">
        <f t="shared" si="26"/>
        <v>0</v>
      </c>
      <c r="AH112" s="75">
        <f t="shared" si="26"/>
        <v>0</v>
      </c>
      <c r="AI112" s="75">
        <f t="shared" si="26"/>
        <v>0</v>
      </c>
      <c r="AJ112" s="75">
        <f t="shared" si="26"/>
        <v>0</v>
      </c>
      <c r="AK112" s="75">
        <f t="shared" si="26"/>
        <v>0</v>
      </c>
      <c r="AL112" s="75">
        <f t="shared" si="26"/>
        <v>0</v>
      </c>
      <c r="AM112" s="75">
        <f t="shared" si="26"/>
        <v>0</v>
      </c>
      <c r="AN112" s="75">
        <f t="shared" si="26"/>
        <v>0</v>
      </c>
      <c r="AO112" s="75">
        <f t="shared" si="26"/>
        <v>0</v>
      </c>
      <c r="AP112" s="75">
        <f t="shared" si="26"/>
        <v>0</v>
      </c>
      <c r="AQ112" s="75">
        <f t="shared" si="26"/>
        <v>0</v>
      </c>
      <c r="AR112" s="75">
        <f t="shared" si="26"/>
        <v>0</v>
      </c>
    </row>
    <row r="113" spans="1:45" x14ac:dyDescent="0.25">
      <c r="H113"/>
      <c r="I113"/>
    </row>
    <row r="114" spans="1:45" ht="18.75" x14ac:dyDescent="0.3">
      <c r="G114" s="15"/>
      <c r="H114" s="12"/>
      <c r="I114" s="17" t="str">
        <f>+IF(OR(J115="OIL",J115="OIL-eq"),$I$5,IF(J115="GAS",$I$4,IF(J115="GSL",$I$8,IF(J115="DSL",$I$9,IF(J115="KER",$I$10,IF(J115="LPG",$I$11,IF(J115="HFO",$I$12,IF(J115="AVG",$I$13,IF(J115="RFG",$I$14,IF(J115="ELC",$I$15,$I$16))))))))))</f>
        <v>MPC/d</v>
      </c>
      <c r="J114" s="15"/>
      <c r="K114" s="34" t="s">
        <v>411</v>
      </c>
    </row>
    <row r="115" spans="1:45" x14ac:dyDescent="0.25">
      <c r="G115" s="15"/>
      <c r="H115" s="12"/>
      <c r="I115" s="115">
        <f>+IF(OR(J115="OIL",J115="OIL-eq"),$H$5,IF(J115="GAS",$H$4,IF(J115="GSL",$H$8,IF(J115="DSL",$H$9,IF(J115="KER",$H$10,IF(J115="LPG",$H$11,IF(J115="HFO",$H$12,IF(J115="AVG",$H$13,IF(J115="RFG",$H$14,IF(J115="ELC",$H$15,$H$16))))))))))</f>
        <v>2.7126000271260002</v>
      </c>
      <c r="J115" s="67" t="s">
        <v>37</v>
      </c>
      <c r="K115" s="2" t="s">
        <v>27</v>
      </c>
    </row>
    <row r="116" spans="1:45" x14ac:dyDescent="0.25">
      <c r="G116" s="44"/>
      <c r="H116" s="43"/>
      <c r="I116" s="43"/>
      <c r="J116" s="15"/>
      <c r="K116" s="16"/>
    </row>
    <row r="117" spans="1:45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  <c r="AS117" s="21"/>
    </row>
    <row r="118" spans="1:45" x14ac:dyDescent="0.25">
      <c r="D118" s="131"/>
      <c r="E118" s="131"/>
      <c r="G118" s="15"/>
      <c r="H118" s="17" t="str">
        <f t="shared" ref="H118:H124" si="27">+$B$1</f>
        <v>DIC7</v>
      </c>
      <c r="J118" s="24" t="s">
        <v>126</v>
      </c>
      <c r="K118" s="13" t="s">
        <v>368</v>
      </c>
      <c r="L118" s="22" t="str">
        <f>+$B$3</f>
        <v>GU - Gas</v>
      </c>
      <c r="M118" s="21">
        <f>+SUMIFS(Resultados_Dic3!H$3:H$99980,Resultados_Dic3!$F$3:$F$99980,Produccion_UO!$K118,Resultados_Dic3!$D$3:$D$99980,Produccion_UO!$K$115,Resultados_Dic3!$E$3:$E$99980,Produccion_UO!$J118,Resultados_Dic3!$A$3:$A$99980,Produccion_UO!$H118)*$I$115</f>
        <v>0</v>
      </c>
      <c r="N118" s="21">
        <f>+SUMIFS(Resultados_Dic3!I$3:I$99980,Resultados_Dic3!$F$3:$F$99980,Produccion_UO!$K118,Resultados_Dic3!$D$3:$D$99980,Produccion_UO!$K$115,Resultados_Dic3!$E$3:$E$99980,Produccion_UO!$J118,Resultados_Dic3!$A$3:$A$99980,Produccion_UO!$H118)*$I$115</f>
        <v>0</v>
      </c>
      <c r="O118" s="21">
        <f>+SUMIFS(Resultados_Dic3!J$3:J$99980,Resultados_Dic3!$F$3:$F$99980,Produccion_UO!$K118,Resultados_Dic3!$D$3:$D$99980,Produccion_UO!$K$115,Resultados_Dic3!$E$3:$E$99980,Produccion_UO!$J118,Resultados_Dic3!$A$3:$A$99980,Produccion_UO!$H118)*$I$115</f>
        <v>0</v>
      </c>
      <c r="P118" s="21">
        <f>+SUMIFS(Resultados_Dic3!K$3:K$99980,Resultados_Dic3!$F$3:$F$99980,Produccion_UO!$K118,Resultados_Dic3!$D$3:$D$99980,Produccion_UO!$K$115,Resultados_Dic3!$E$3:$E$99980,Produccion_UO!$J118,Resultados_Dic3!$A$3:$A$99980,Produccion_UO!$H118)*$I$115</f>
        <v>0</v>
      </c>
      <c r="Q118" s="21">
        <f>+SUMIFS(Resultados_Dic3!L$3:L$99980,Resultados_Dic3!$F$3:$F$99980,Produccion_UO!$K118,Resultados_Dic3!$D$3:$D$99980,Produccion_UO!$K$115,Resultados_Dic3!$E$3:$E$99980,Produccion_UO!$J118,Resultados_Dic3!$A$3:$A$99980,Produccion_UO!$H118)*$I$115</f>
        <v>0</v>
      </c>
      <c r="R118" s="21">
        <f>+SUMIFS(Resultados_Dic3!M$3:M$99980,Resultados_Dic3!$F$3:$F$99980,Produccion_UO!$K118,Resultados_Dic3!$D$3:$D$99980,Produccion_UO!$K$115,Resultados_Dic3!$E$3:$E$99980,Produccion_UO!$J118,Resultados_Dic3!$A$3:$A$99980,Produccion_UO!$H118)*$I$115</f>
        <v>0</v>
      </c>
      <c r="S118" s="21">
        <f>+SUMIFS(Resultados_Dic3!N$3:N$99980,Resultados_Dic3!$F$3:$F$99980,Produccion_UO!$K118,Resultados_Dic3!$D$3:$D$99980,Produccion_UO!$K$115,Resultados_Dic3!$E$3:$E$99980,Produccion_UO!$J118,Resultados_Dic3!$A$3:$A$99980,Produccion_UO!$H118)*$I$115</f>
        <v>0</v>
      </c>
      <c r="T118" s="21">
        <f>+SUMIFS(Resultados_Dic3!O$3:O$99980,Resultados_Dic3!$F$3:$F$99980,Produccion_UO!$K118,Resultados_Dic3!$D$3:$D$99980,Produccion_UO!$K$115,Resultados_Dic3!$E$3:$E$99980,Produccion_UO!$J118,Resultados_Dic3!$A$3:$A$99980,Produccion_UO!$H118)*$I$115</f>
        <v>0</v>
      </c>
      <c r="U118" s="21">
        <f>+SUMIFS(Resultados_Dic3!P$3:P$99980,Resultados_Dic3!$F$3:$F$99980,Produccion_UO!$K118,Resultados_Dic3!$D$3:$D$99980,Produccion_UO!$K$115,Resultados_Dic3!$E$3:$E$99980,Produccion_UO!$J118,Resultados_Dic3!$A$3:$A$99980,Produccion_UO!$H118)*$I$115</f>
        <v>0</v>
      </c>
      <c r="V118" s="21">
        <f>+SUMIFS(Resultados_Dic3!Q$3:Q$99980,Resultados_Dic3!$F$3:$F$99980,Produccion_UO!$K118,Resultados_Dic3!$D$3:$D$99980,Produccion_UO!$K$115,Resultados_Dic3!$E$3:$E$99980,Produccion_UO!$J118,Resultados_Dic3!$A$3:$A$99980,Produccion_UO!$H118)*$I$115</f>
        <v>0</v>
      </c>
      <c r="W118" s="21">
        <f>+SUMIFS(Resultados_Dic3!R$3:R$99980,Resultados_Dic3!$F$3:$F$99980,Produccion_UO!$K118,Resultados_Dic3!$D$3:$D$99980,Produccion_UO!$K$115,Resultados_Dic3!$E$3:$E$99980,Produccion_UO!$J118,Resultados_Dic3!$A$3:$A$99980,Produccion_UO!$H118)*$I$115</f>
        <v>0</v>
      </c>
      <c r="X118" s="21">
        <f>+SUMIFS(Resultados_Dic3!S$3:S$99980,Resultados_Dic3!$F$3:$F$99980,Produccion_UO!$K118,Resultados_Dic3!$D$3:$D$99980,Produccion_UO!$K$115,Resultados_Dic3!$E$3:$E$99980,Produccion_UO!$J118,Resultados_Dic3!$A$3:$A$99980,Produccion_UO!$H118)*$I$115</f>
        <v>0</v>
      </c>
      <c r="Y118" s="21">
        <f>+SUMIFS(Resultados_Dic3!T$3:T$99980,Resultados_Dic3!$F$3:$F$99980,Produccion_UO!$K118,Resultados_Dic3!$D$3:$D$99980,Produccion_UO!$K$115,Resultados_Dic3!$E$3:$E$99980,Produccion_UO!$J118,Resultados_Dic3!$A$3:$A$99980,Produccion_UO!$H118)*$I$115</f>
        <v>0</v>
      </c>
      <c r="Z118" s="21">
        <f>+SUMIFS(Resultados_Dic3!U$3:U$99980,Resultados_Dic3!$F$3:$F$99980,Produccion_UO!$K118,Resultados_Dic3!$D$3:$D$99980,Produccion_UO!$K$115,Resultados_Dic3!$E$3:$E$99980,Produccion_UO!$J118,Resultados_Dic3!$A$3:$A$99980,Produccion_UO!$H118)*$I$115</f>
        <v>0</v>
      </c>
      <c r="AA118" s="21">
        <f>+SUMIFS(Resultados_Dic3!V$3:V$99980,Resultados_Dic3!$F$3:$F$99980,Produccion_UO!$K118,Resultados_Dic3!$D$3:$D$99980,Produccion_UO!$K$115,Resultados_Dic3!$E$3:$E$99980,Produccion_UO!$J118,Resultados_Dic3!$A$3:$A$99980,Produccion_UO!$H118)*$I$115</f>
        <v>0</v>
      </c>
      <c r="AB118" s="21">
        <f>+SUMIFS(Resultados_Dic3!W$3:W$99980,Resultados_Dic3!$F$3:$F$99980,Produccion_UO!$K118,Resultados_Dic3!$D$3:$D$99980,Produccion_UO!$K$115,Resultados_Dic3!$E$3:$E$99980,Produccion_UO!$J118,Resultados_Dic3!$A$3:$A$99980,Produccion_UO!$H118)*$I$115</f>
        <v>0</v>
      </c>
      <c r="AC118" s="21">
        <f>+SUMIFS(Resultados_Dic3!X$3:X$99980,Resultados_Dic3!$F$3:$F$99980,Produccion_UO!$K118,Resultados_Dic3!$D$3:$D$99980,Produccion_UO!$K$115,Resultados_Dic3!$E$3:$E$99980,Produccion_UO!$J118,Resultados_Dic3!$A$3:$A$99980,Produccion_UO!$H118)*$I$115</f>
        <v>0</v>
      </c>
      <c r="AD118" s="21">
        <f>+SUMIFS(Resultados_Dic3!Y$3:Y$99980,Resultados_Dic3!$F$3:$F$99980,Produccion_UO!$K118,Resultados_Dic3!$D$3:$D$99980,Produccion_UO!$K$115,Resultados_Dic3!$E$3:$E$99980,Produccion_UO!$J118,Resultados_Dic3!$A$3:$A$99980,Produccion_UO!$H118)*$I$115</f>
        <v>0</v>
      </c>
      <c r="AE118" s="21">
        <f>+SUMIFS(Resultados_Dic3!Z$3:Z$99980,Resultados_Dic3!$F$3:$F$99980,Produccion_UO!$K118,Resultados_Dic3!$D$3:$D$99980,Produccion_UO!$K$115,Resultados_Dic3!$E$3:$E$99980,Produccion_UO!$J118,Resultados_Dic3!$A$3:$A$99980,Produccion_UO!$H118)*$I$115</f>
        <v>0</v>
      </c>
      <c r="AF118" s="21">
        <f>+SUMIFS(Resultados_Dic3!AA$3:AA$99980,Resultados_Dic3!$F$3:$F$99980,Produccion_UO!$K118,Resultados_Dic3!$D$3:$D$99980,Produccion_UO!$K$115,Resultados_Dic3!$E$3:$E$99980,Produccion_UO!$J118,Resultados_Dic3!$A$3:$A$99980,Produccion_UO!$H118)*$I$115</f>
        <v>0</v>
      </c>
      <c r="AG118" s="21">
        <f>+SUMIFS(Resultados_Dic3!AB$3:AB$99980,Resultados_Dic3!$F$3:$F$99980,Produccion_UO!$K118,Resultados_Dic3!$D$3:$D$99980,Produccion_UO!$K$115,Resultados_Dic3!$E$3:$E$99980,Produccion_UO!$J118,Resultados_Dic3!$A$3:$A$99980,Produccion_UO!$H118)*$I$115</f>
        <v>0</v>
      </c>
      <c r="AH118" s="21">
        <f>+SUMIFS(Resultados_Dic3!AC$3:AC$99980,Resultados_Dic3!$F$3:$F$99980,Produccion_UO!$K118,Resultados_Dic3!$D$3:$D$99980,Produccion_UO!$K$115,Resultados_Dic3!$E$3:$E$99980,Produccion_UO!$J118,Resultados_Dic3!$A$3:$A$99980,Produccion_UO!$H118)*$I$115</f>
        <v>0</v>
      </c>
      <c r="AI118" s="21">
        <f>+SUMIFS(Resultados_Dic3!AD$3:AD$99980,Resultados_Dic3!$F$3:$F$99980,Produccion_UO!$K118,Resultados_Dic3!$D$3:$D$99980,Produccion_UO!$K$115,Resultados_Dic3!$E$3:$E$99980,Produccion_UO!$J118,Resultados_Dic3!$A$3:$A$99980,Produccion_UO!$H118)*$I$115</f>
        <v>0</v>
      </c>
      <c r="AJ118" s="21">
        <f>+SUMIFS(Resultados_Dic3!AE$3:AE$99980,Resultados_Dic3!$F$3:$F$99980,Produccion_UO!$K118,Resultados_Dic3!$D$3:$D$99980,Produccion_UO!$K$115,Resultados_Dic3!$E$3:$E$99980,Produccion_UO!$J118,Resultados_Dic3!$A$3:$A$99980,Produccion_UO!$H118)*$I$115</f>
        <v>0</v>
      </c>
      <c r="AK118" s="21">
        <f>+SUMIFS(Resultados_Dic3!AF$3:AF$99980,Resultados_Dic3!$F$3:$F$99980,Produccion_UO!$K118,Resultados_Dic3!$D$3:$D$99980,Produccion_UO!$K$115,Resultados_Dic3!$E$3:$E$99980,Produccion_UO!$J118,Resultados_Dic3!$A$3:$A$99980,Produccion_UO!$H118)*$I$115</f>
        <v>0</v>
      </c>
      <c r="AL118" s="21">
        <f>+SUMIFS(Resultados_Dic3!AG$3:AG$99980,Resultados_Dic3!$F$3:$F$99980,Produccion_UO!$K118,Resultados_Dic3!$D$3:$D$99980,Produccion_UO!$K$115,Resultados_Dic3!$E$3:$E$99980,Produccion_UO!$J118,Resultados_Dic3!$A$3:$A$99980,Produccion_UO!$H118)*$I$115</f>
        <v>0</v>
      </c>
      <c r="AM118" s="21">
        <f>+SUMIFS(Resultados_Dic3!AH$3:AH$99980,Resultados_Dic3!$F$3:$F$99980,Produccion_UO!$K118,Resultados_Dic3!$D$3:$D$99980,Produccion_UO!$K$115,Resultados_Dic3!$E$3:$E$99980,Produccion_UO!$J118,Resultados_Dic3!$A$3:$A$99980,Produccion_UO!$H118)*$I$115</f>
        <v>0</v>
      </c>
      <c r="AN118" s="21">
        <f>+SUMIFS(Resultados_Dic3!AI$3:AI$99980,Resultados_Dic3!$F$3:$F$99980,Produccion_UO!$K118,Resultados_Dic3!$D$3:$D$99980,Produccion_UO!$K$115,Resultados_Dic3!$E$3:$E$99980,Produccion_UO!$J118,Resultados_Dic3!$A$3:$A$99980,Produccion_UO!$H118)*$I$115</f>
        <v>0</v>
      </c>
      <c r="AO118" s="21">
        <f>+SUMIFS(Resultados_Dic3!AJ$3:AJ$99980,Resultados_Dic3!$F$3:$F$99980,Produccion_UO!$K118,Resultados_Dic3!$D$3:$D$99980,Produccion_UO!$K$115,Resultados_Dic3!$E$3:$E$99980,Produccion_UO!$J118,Resultados_Dic3!$A$3:$A$99980,Produccion_UO!$H118)*$I$115</f>
        <v>0</v>
      </c>
      <c r="AP118" s="21">
        <f>+SUMIFS(Resultados_Dic3!AK$3:AK$99980,Resultados_Dic3!$F$3:$F$99980,Produccion_UO!$K118,Resultados_Dic3!$D$3:$D$99980,Produccion_UO!$K$115,Resultados_Dic3!$E$3:$E$99980,Produccion_UO!$J118,Resultados_Dic3!$A$3:$A$99980,Produccion_UO!$H118)*$I$115</f>
        <v>0</v>
      </c>
      <c r="AQ118" s="21">
        <f>+SUMIFS(Resultados_Dic3!AL$3:AL$99980,Resultados_Dic3!$F$3:$F$99980,Produccion_UO!$K118,Resultados_Dic3!$D$3:$D$99980,Produccion_UO!$K$115,Resultados_Dic3!$E$3:$E$99980,Produccion_UO!$J118,Resultados_Dic3!$A$3:$A$99980,Produccion_UO!$H118)*$I$115</f>
        <v>0</v>
      </c>
      <c r="AR118" s="21">
        <f>+SUMIFS(Resultados_Dic3!AM$3:AM$99980,Resultados_Dic3!$F$3:$F$99980,Produccion_UO!$K118,Resultados_Dic3!$D$3:$D$99980,Produccion_UO!$K$115,Resultados_Dic3!$E$3:$E$99980,Produccion_UO!$J118,Resultados_Dic3!$A$3:$A$99980,Produccion_UO!$H118)*$I$115</f>
        <v>0</v>
      </c>
    </row>
    <row r="119" spans="1:45" x14ac:dyDescent="0.25">
      <c r="D119" s="131"/>
      <c r="E119" s="131"/>
      <c r="G119" s="15"/>
      <c r="H119" s="17" t="str">
        <f t="shared" si="27"/>
        <v>DIC7</v>
      </c>
      <c r="J119" s="24" t="s">
        <v>127</v>
      </c>
      <c r="K119" s="13" t="s">
        <v>267</v>
      </c>
      <c r="L119" s="22" t="str">
        <f>+$B$4</f>
        <v>LLO - Ligth</v>
      </c>
      <c r="M119" s="21">
        <f>+SUMIFS(Resultados_Dic3!H$3:H$99980,Resultados_Dic3!$F$3:$F$99980,Produccion_UO!$K119,Resultados_Dic3!$D$3:$D$99980,Produccion_UO!$K$115,Resultados_Dic3!$E$3:$E$99980,Produccion_UO!$J119,Resultados_Dic3!$A$3:$A$99980,Produccion_UO!$H119)*$I$115</f>
        <v>231.44849494826477</v>
      </c>
      <c r="N119" s="21">
        <f>+SUMIFS(Resultados_Dic3!I$3:I$99980,Resultados_Dic3!$F$3:$F$99980,Produccion_UO!$K119,Resultados_Dic3!$D$3:$D$99980,Produccion_UO!$K$115,Resultados_Dic3!$E$3:$E$99980,Produccion_UO!$J119,Resultados_Dic3!$A$3:$A$99980,Produccion_UO!$H119)*$I$115</f>
        <v>231.44849494826477</v>
      </c>
      <c r="O119" s="21">
        <f>+SUMIFS(Resultados_Dic3!J$3:J$99980,Resultados_Dic3!$F$3:$F$99980,Produccion_UO!$K119,Resultados_Dic3!$D$3:$D$99980,Produccion_UO!$K$115,Resultados_Dic3!$E$3:$E$99980,Produccion_UO!$J119,Resultados_Dic3!$A$3:$A$99980,Produccion_UO!$H119)*$I$115</f>
        <v>231.44849494826477</v>
      </c>
      <c r="P119" s="21">
        <f>+SUMIFS(Resultados_Dic3!K$3:K$99980,Resultados_Dic3!$F$3:$F$99980,Produccion_UO!$K119,Resultados_Dic3!$D$3:$D$99980,Produccion_UO!$K$115,Resultados_Dic3!$E$3:$E$99980,Produccion_UO!$J119,Resultados_Dic3!$A$3:$A$99980,Produccion_UO!$H119)*$I$115</f>
        <v>231.44849494826477</v>
      </c>
      <c r="Q119" s="21">
        <f>+SUMIFS(Resultados_Dic3!L$3:L$99980,Resultados_Dic3!$F$3:$F$99980,Produccion_UO!$K119,Resultados_Dic3!$D$3:$D$99980,Produccion_UO!$K$115,Resultados_Dic3!$E$3:$E$99980,Produccion_UO!$J119,Resultados_Dic3!$A$3:$A$99980,Produccion_UO!$H119)*$I$115</f>
        <v>231.44849494826477</v>
      </c>
      <c r="R119" s="21">
        <f>+SUMIFS(Resultados_Dic3!M$3:M$99980,Resultados_Dic3!$F$3:$F$99980,Produccion_UO!$K119,Resultados_Dic3!$D$3:$D$99980,Produccion_UO!$K$115,Resultados_Dic3!$E$3:$E$99980,Produccion_UO!$J119,Resultados_Dic3!$A$3:$A$99980,Produccion_UO!$H119)*$I$115</f>
        <v>231.44849494826477</v>
      </c>
      <c r="S119" s="21">
        <f>+SUMIFS(Resultados_Dic3!N$3:N$99980,Resultados_Dic3!$F$3:$F$99980,Produccion_UO!$K119,Resultados_Dic3!$D$3:$D$99980,Produccion_UO!$K$115,Resultados_Dic3!$E$3:$E$99980,Produccion_UO!$J119,Resultados_Dic3!$A$3:$A$99980,Produccion_UO!$H119)*$I$115</f>
        <v>231.44849494826477</v>
      </c>
      <c r="T119" s="21">
        <f>+SUMIFS(Resultados_Dic3!O$3:O$99980,Resultados_Dic3!$F$3:$F$99980,Produccion_UO!$K119,Resultados_Dic3!$D$3:$D$99980,Produccion_UO!$K$115,Resultados_Dic3!$E$3:$E$99980,Produccion_UO!$J119,Resultados_Dic3!$A$3:$A$99980,Produccion_UO!$H119)*$I$115</f>
        <v>231.44849494826477</v>
      </c>
      <c r="U119" s="21">
        <f>+SUMIFS(Resultados_Dic3!P$3:P$99980,Resultados_Dic3!$F$3:$F$99980,Produccion_UO!$K119,Resultados_Dic3!$D$3:$D$99980,Produccion_UO!$K$115,Resultados_Dic3!$E$3:$E$99980,Produccion_UO!$J119,Resultados_Dic3!$A$3:$A$99980,Produccion_UO!$H119)*$I$115</f>
        <v>0</v>
      </c>
      <c r="V119" s="21">
        <f>+SUMIFS(Resultados_Dic3!Q$3:Q$99980,Resultados_Dic3!$F$3:$F$99980,Produccion_UO!$K119,Resultados_Dic3!$D$3:$D$99980,Produccion_UO!$K$115,Resultados_Dic3!$E$3:$E$99980,Produccion_UO!$J119,Resultados_Dic3!$A$3:$A$99980,Produccion_UO!$H119)*$I$115</f>
        <v>0</v>
      </c>
      <c r="W119" s="21">
        <f>+SUMIFS(Resultados_Dic3!R$3:R$99980,Resultados_Dic3!$F$3:$F$99980,Produccion_UO!$K119,Resultados_Dic3!$D$3:$D$99980,Produccion_UO!$K$115,Resultados_Dic3!$E$3:$E$99980,Produccion_UO!$J119,Resultados_Dic3!$A$3:$A$99980,Produccion_UO!$H119)*$I$115</f>
        <v>0</v>
      </c>
      <c r="X119" s="21">
        <f>+SUMIFS(Resultados_Dic3!S$3:S$99980,Resultados_Dic3!$F$3:$F$99980,Produccion_UO!$K119,Resultados_Dic3!$D$3:$D$99980,Produccion_UO!$K$115,Resultados_Dic3!$E$3:$E$99980,Produccion_UO!$J119,Resultados_Dic3!$A$3:$A$99980,Produccion_UO!$H119)*$I$115</f>
        <v>0</v>
      </c>
      <c r="Y119" s="21">
        <f>+SUMIFS(Resultados_Dic3!T$3:T$99980,Resultados_Dic3!$F$3:$F$99980,Produccion_UO!$K119,Resultados_Dic3!$D$3:$D$99980,Produccion_UO!$K$115,Resultados_Dic3!$E$3:$E$99980,Produccion_UO!$J119,Resultados_Dic3!$A$3:$A$99980,Produccion_UO!$H119)*$I$115</f>
        <v>0</v>
      </c>
      <c r="Z119" s="21">
        <f>+SUMIFS(Resultados_Dic3!U$3:U$99980,Resultados_Dic3!$F$3:$F$99980,Produccion_UO!$K119,Resultados_Dic3!$D$3:$D$99980,Produccion_UO!$K$115,Resultados_Dic3!$E$3:$E$99980,Produccion_UO!$J119,Resultados_Dic3!$A$3:$A$99980,Produccion_UO!$H119)*$I$115</f>
        <v>0</v>
      </c>
      <c r="AA119" s="21">
        <f>+SUMIFS(Resultados_Dic3!V$3:V$99980,Resultados_Dic3!$F$3:$F$99980,Produccion_UO!$K119,Resultados_Dic3!$D$3:$D$99980,Produccion_UO!$K$115,Resultados_Dic3!$E$3:$E$99980,Produccion_UO!$J119,Resultados_Dic3!$A$3:$A$99980,Produccion_UO!$H119)*$I$115</f>
        <v>0</v>
      </c>
      <c r="AB119" s="21">
        <f>+SUMIFS(Resultados_Dic3!W$3:W$99980,Resultados_Dic3!$F$3:$F$99980,Produccion_UO!$K119,Resultados_Dic3!$D$3:$D$99980,Produccion_UO!$K$115,Resultados_Dic3!$E$3:$E$99980,Produccion_UO!$J119,Resultados_Dic3!$A$3:$A$99980,Produccion_UO!$H119)*$I$115</f>
        <v>0</v>
      </c>
      <c r="AC119" s="21">
        <f>+SUMIFS(Resultados_Dic3!X$3:X$99980,Resultados_Dic3!$F$3:$F$99980,Produccion_UO!$K119,Resultados_Dic3!$D$3:$D$99980,Produccion_UO!$K$115,Resultados_Dic3!$E$3:$E$99980,Produccion_UO!$J119,Resultados_Dic3!$A$3:$A$99980,Produccion_UO!$H119)*$I$115</f>
        <v>0</v>
      </c>
      <c r="AD119" s="21">
        <f>+SUMIFS(Resultados_Dic3!Y$3:Y$99980,Resultados_Dic3!$F$3:$F$99980,Produccion_UO!$K119,Resultados_Dic3!$D$3:$D$99980,Produccion_UO!$K$115,Resultados_Dic3!$E$3:$E$99980,Produccion_UO!$J119,Resultados_Dic3!$A$3:$A$99980,Produccion_UO!$H119)*$I$115</f>
        <v>0</v>
      </c>
      <c r="AE119" s="21">
        <f>+SUMIFS(Resultados_Dic3!Z$3:Z$99980,Resultados_Dic3!$F$3:$F$99980,Produccion_UO!$K119,Resultados_Dic3!$D$3:$D$99980,Produccion_UO!$K$115,Resultados_Dic3!$E$3:$E$99980,Produccion_UO!$J119,Resultados_Dic3!$A$3:$A$99980,Produccion_UO!$H119)*$I$115</f>
        <v>0</v>
      </c>
      <c r="AF119" s="21">
        <f>+SUMIFS(Resultados_Dic3!AA$3:AA$99980,Resultados_Dic3!$F$3:$F$99980,Produccion_UO!$K119,Resultados_Dic3!$D$3:$D$99980,Produccion_UO!$K$115,Resultados_Dic3!$E$3:$E$99980,Produccion_UO!$J119,Resultados_Dic3!$A$3:$A$99980,Produccion_UO!$H119)*$I$115</f>
        <v>0</v>
      </c>
      <c r="AG119" s="21">
        <f>+SUMIFS(Resultados_Dic3!AB$3:AB$99980,Resultados_Dic3!$F$3:$F$99980,Produccion_UO!$K119,Resultados_Dic3!$D$3:$D$99980,Produccion_UO!$K$115,Resultados_Dic3!$E$3:$E$99980,Produccion_UO!$J119,Resultados_Dic3!$A$3:$A$99980,Produccion_UO!$H119)*$I$115</f>
        <v>0</v>
      </c>
      <c r="AH119" s="21">
        <f>+SUMIFS(Resultados_Dic3!AC$3:AC$99980,Resultados_Dic3!$F$3:$F$99980,Produccion_UO!$K119,Resultados_Dic3!$D$3:$D$99980,Produccion_UO!$K$115,Resultados_Dic3!$E$3:$E$99980,Produccion_UO!$J119,Resultados_Dic3!$A$3:$A$99980,Produccion_UO!$H119)*$I$115</f>
        <v>0</v>
      </c>
      <c r="AI119" s="21">
        <f>+SUMIFS(Resultados_Dic3!AD$3:AD$99980,Resultados_Dic3!$F$3:$F$99980,Produccion_UO!$K119,Resultados_Dic3!$D$3:$D$99980,Produccion_UO!$K$115,Resultados_Dic3!$E$3:$E$99980,Produccion_UO!$J119,Resultados_Dic3!$A$3:$A$99980,Produccion_UO!$H119)*$I$115</f>
        <v>0</v>
      </c>
      <c r="AJ119" s="21">
        <f>+SUMIFS(Resultados_Dic3!AE$3:AE$99980,Resultados_Dic3!$F$3:$F$99980,Produccion_UO!$K119,Resultados_Dic3!$D$3:$D$99980,Produccion_UO!$K$115,Resultados_Dic3!$E$3:$E$99980,Produccion_UO!$J119,Resultados_Dic3!$A$3:$A$99980,Produccion_UO!$H119)*$I$115</f>
        <v>0</v>
      </c>
      <c r="AK119" s="21">
        <f>+SUMIFS(Resultados_Dic3!AF$3:AF$99980,Resultados_Dic3!$F$3:$F$99980,Produccion_UO!$K119,Resultados_Dic3!$D$3:$D$99980,Produccion_UO!$K$115,Resultados_Dic3!$E$3:$E$99980,Produccion_UO!$J119,Resultados_Dic3!$A$3:$A$99980,Produccion_UO!$H119)*$I$115</f>
        <v>0</v>
      </c>
      <c r="AL119" s="21">
        <f>+SUMIFS(Resultados_Dic3!AG$3:AG$99980,Resultados_Dic3!$F$3:$F$99980,Produccion_UO!$K119,Resultados_Dic3!$D$3:$D$99980,Produccion_UO!$K$115,Resultados_Dic3!$E$3:$E$99980,Produccion_UO!$J119,Resultados_Dic3!$A$3:$A$99980,Produccion_UO!$H119)*$I$115</f>
        <v>0</v>
      </c>
      <c r="AM119" s="21">
        <f>+SUMIFS(Resultados_Dic3!AH$3:AH$99980,Resultados_Dic3!$F$3:$F$99980,Produccion_UO!$K119,Resultados_Dic3!$D$3:$D$99980,Produccion_UO!$K$115,Resultados_Dic3!$E$3:$E$99980,Produccion_UO!$J119,Resultados_Dic3!$A$3:$A$99980,Produccion_UO!$H119)*$I$115</f>
        <v>0</v>
      </c>
      <c r="AN119" s="21">
        <f>+SUMIFS(Resultados_Dic3!AI$3:AI$99980,Resultados_Dic3!$F$3:$F$99980,Produccion_UO!$K119,Resultados_Dic3!$D$3:$D$99980,Produccion_UO!$K$115,Resultados_Dic3!$E$3:$E$99980,Produccion_UO!$J119,Resultados_Dic3!$A$3:$A$99980,Produccion_UO!$H119)*$I$115</f>
        <v>0</v>
      </c>
      <c r="AO119" s="21">
        <f>+SUMIFS(Resultados_Dic3!AJ$3:AJ$99980,Resultados_Dic3!$F$3:$F$99980,Produccion_UO!$K119,Resultados_Dic3!$D$3:$D$99980,Produccion_UO!$K$115,Resultados_Dic3!$E$3:$E$99980,Produccion_UO!$J119,Resultados_Dic3!$A$3:$A$99980,Produccion_UO!$H119)*$I$115</f>
        <v>0</v>
      </c>
      <c r="AP119" s="21">
        <f>+SUMIFS(Resultados_Dic3!AK$3:AK$99980,Resultados_Dic3!$F$3:$F$99980,Produccion_UO!$K119,Resultados_Dic3!$D$3:$D$99980,Produccion_UO!$K$115,Resultados_Dic3!$E$3:$E$99980,Produccion_UO!$J119,Resultados_Dic3!$A$3:$A$99980,Produccion_UO!$H119)*$I$115</f>
        <v>0</v>
      </c>
      <c r="AQ119" s="21">
        <f>+SUMIFS(Resultados_Dic3!AL$3:AL$99980,Resultados_Dic3!$F$3:$F$99980,Produccion_UO!$K119,Resultados_Dic3!$D$3:$D$99980,Produccion_UO!$K$115,Resultados_Dic3!$E$3:$E$99980,Produccion_UO!$J119,Resultados_Dic3!$A$3:$A$99980,Produccion_UO!$H119)*$I$115</f>
        <v>0</v>
      </c>
      <c r="AR119" s="21">
        <f>+SUMIFS(Resultados_Dic3!AM$3:AM$99980,Resultados_Dic3!$F$3:$F$99980,Produccion_UO!$K119,Resultados_Dic3!$D$3:$D$99980,Produccion_UO!$K$115,Resultados_Dic3!$E$3:$E$99980,Produccion_UO!$J119,Resultados_Dic3!$A$3:$A$99980,Produccion_UO!$H119)*$I$115</f>
        <v>0</v>
      </c>
    </row>
    <row r="120" spans="1:45" x14ac:dyDescent="0.25">
      <c r="D120" s="131"/>
      <c r="E120" s="131"/>
      <c r="G120" s="15"/>
      <c r="H120" s="17" t="str">
        <f t="shared" si="27"/>
        <v>DIC7</v>
      </c>
      <c r="J120" s="24" t="s">
        <v>128</v>
      </c>
      <c r="K120" s="13" t="s">
        <v>268</v>
      </c>
      <c r="L120" s="22" t="str">
        <f>+$B$5</f>
        <v>LLO - Heavy</v>
      </c>
      <c r="M120" s="21">
        <f>+SUMIFS(Resultados_Dic3!H$3:H$99980,Resultados_Dic3!$F$3:$F$99980,Produccion_UO!$K120,Resultados_Dic3!$D$3:$D$99980,Produccion_UO!$K$115,Resultados_Dic3!$E$3:$E$99980,Produccion_UO!$J120,Resultados_Dic3!$A$3:$A$99980,Produccion_UO!$H120)*$I$115</f>
        <v>1.1341996191941679</v>
      </c>
      <c r="N120" s="21">
        <f>+SUMIFS(Resultados_Dic3!I$3:I$99980,Resultados_Dic3!$F$3:$F$99980,Produccion_UO!$K120,Resultados_Dic3!$D$3:$D$99980,Produccion_UO!$K$115,Resultados_Dic3!$E$3:$E$99980,Produccion_UO!$J120,Resultados_Dic3!$A$3:$A$99980,Produccion_UO!$H120)*$I$115</f>
        <v>1.0735767998331507</v>
      </c>
      <c r="O120" s="21">
        <f>+SUMIFS(Resultados_Dic3!J$3:J$99980,Resultados_Dic3!$F$3:$F$99980,Produccion_UO!$K120,Resultados_Dic3!$D$3:$D$99980,Produccion_UO!$K$115,Resultados_Dic3!$E$3:$E$99980,Produccion_UO!$J120,Resultados_Dic3!$A$3:$A$99980,Produccion_UO!$H120)*$I$115</f>
        <v>1.0213934619608869</v>
      </c>
      <c r="P120" s="21">
        <f>+SUMIFS(Resultados_Dic3!K$3:K$99980,Resultados_Dic3!$F$3:$F$99980,Produccion_UO!$K120,Resultados_Dic3!$D$3:$D$99980,Produccion_UO!$K$115,Resultados_Dic3!$E$3:$E$99980,Produccion_UO!$J120,Resultados_Dic3!$A$3:$A$99980,Produccion_UO!$H120)*$I$115</f>
        <v>0.96921012408862062</v>
      </c>
      <c r="Q120" s="21">
        <f>+SUMIFS(Resultados_Dic3!L$3:L$99980,Resultados_Dic3!$F$3:$F$99980,Produccion_UO!$K120,Resultados_Dic3!$D$3:$D$99980,Produccion_UO!$K$115,Resultados_Dic3!$E$3:$E$99980,Produccion_UO!$J120,Resultados_Dic3!$A$3:$A$99980,Produccion_UO!$H120)*$I$115</f>
        <v>0.91702678621635692</v>
      </c>
      <c r="R120" s="21">
        <f>+SUMIFS(Resultados_Dic3!M$3:M$99980,Resultados_Dic3!$F$3:$F$99980,Produccion_UO!$K120,Resultados_Dic3!$D$3:$D$99980,Produccion_UO!$K$115,Resultados_Dic3!$E$3:$E$99980,Produccion_UO!$J120,Resultados_Dic3!$A$3:$A$99980,Produccion_UO!$H120)*$I$115</f>
        <v>0.84434856630422073</v>
      </c>
      <c r="S120" s="21">
        <f>+SUMIFS(Resultados_Dic3!N$3:N$99980,Resultados_Dic3!$F$3:$F$99980,Produccion_UO!$K120,Resultados_Dic3!$D$3:$D$99980,Produccion_UO!$K$115,Resultados_Dic3!$E$3:$E$99980,Produccion_UO!$J120,Resultados_Dic3!$A$3:$A$99980,Produccion_UO!$H120)*$I$115</f>
        <v>0.77167034639208465</v>
      </c>
      <c r="T120" s="21">
        <f>+SUMIFS(Resultados_Dic3!O$3:O$99980,Resultados_Dic3!$F$3:$F$99980,Produccion_UO!$K120,Resultados_Dic3!$D$3:$D$99980,Produccion_UO!$K$115,Resultados_Dic3!$E$3:$E$99980,Produccion_UO!$J120,Resultados_Dic3!$A$3:$A$99980,Produccion_UO!$H120)*$I$115</f>
        <v>0.71403717977413528</v>
      </c>
      <c r="U120" s="21">
        <f>+SUMIFS(Resultados_Dic3!P$3:P$99980,Resultados_Dic3!$F$3:$F$99980,Produccion_UO!$K120,Resultados_Dic3!$D$3:$D$99980,Produccion_UO!$K$115,Resultados_Dic3!$E$3:$E$99980,Produccion_UO!$J120,Resultados_Dic3!$A$3:$A$99980,Produccion_UO!$H120)*$I$115</f>
        <v>0.65640401315618879</v>
      </c>
      <c r="V120" s="21">
        <f>+SUMIFS(Resultados_Dic3!Q$3:Q$99980,Resultados_Dic3!$F$3:$F$99980,Produccion_UO!$K120,Resultados_Dic3!$D$3:$D$99980,Produccion_UO!$K$115,Resultados_Dic3!$E$3:$E$99980,Produccion_UO!$J120,Resultados_Dic3!$A$3:$A$99980,Produccion_UO!$H120)*$I$115</f>
        <v>0.59877084653823953</v>
      </c>
      <c r="W120" s="21">
        <f>+SUMIFS(Resultados_Dic3!R$3:R$99980,Resultados_Dic3!$F$3:$F$99980,Produccion_UO!$K120,Resultados_Dic3!$D$3:$D$99980,Produccion_UO!$K$115,Resultados_Dic3!$E$3:$E$99980,Produccion_UO!$J120,Resultados_Dic3!$A$3:$A$99980,Produccion_UO!$H120)*$I$115</f>
        <v>0.38322671856840634</v>
      </c>
      <c r="X120" s="21">
        <f>+SUMIFS(Resultados_Dic3!S$3:S$99980,Resultados_Dic3!$F$3:$F$99980,Produccion_UO!$K120,Resultados_Dic3!$D$3:$D$99980,Produccion_UO!$K$115,Resultados_Dic3!$E$3:$E$99980,Produccion_UO!$J120,Resultados_Dic3!$A$3:$A$99980,Produccion_UO!$H120)*$I$115</f>
        <v>0.38322671856844975</v>
      </c>
      <c r="Y120" s="21">
        <f>+SUMIFS(Resultados_Dic3!T$3:T$99980,Resultados_Dic3!$F$3:$F$99980,Produccion_UO!$K120,Resultados_Dic3!$D$3:$D$99980,Produccion_UO!$K$115,Resultados_Dic3!$E$3:$E$99980,Produccion_UO!$J120,Resultados_Dic3!$A$3:$A$99980,Produccion_UO!$H120)*$I$115</f>
        <v>0.38322671856844975</v>
      </c>
      <c r="Z120" s="21">
        <f>+SUMIFS(Resultados_Dic3!U$3:U$99980,Resultados_Dic3!$F$3:$F$99980,Produccion_UO!$K120,Resultados_Dic3!$D$3:$D$99980,Produccion_UO!$K$115,Resultados_Dic3!$E$3:$E$99980,Produccion_UO!$J120,Resultados_Dic3!$A$3:$A$99980,Produccion_UO!$H120)*$I$115</f>
        <v>0.27136877331504139</v>
      </c>
      <c r="AA120" s="21">
        <f>+SUMIFS(Resultados_Dic3!V$3:V$99980,Resultados_Dic3!$F$3:$F$99980,Produccion_UO!$K120,Resultados_Dic3!$D$3:$D$99980,Produccion_UO!$K$115,Resultados_Dic3!$E$3:$E$99980,Produccion_UO!$J120,Resultados_Dic3!$A$3:$A$99980,Produccion_UO!$H120)*$I$115</f>
        <v>0</v>
      </c>
      <c r="AB120" s="21">
        <f>+SUMIFS(Resultados_Dic3!W$3:W$99980,Resultados_Dic3!$F$3:$F$99980,Produccion_UO!$K120,Resultados_Dic3!$D$3:$D$99980,Produccion_UO!$K$115,Resultados_Dic3!$E$3:$E$99980,Produccion_UO!$J120,Resultados_Dic3!$A$3:$A$99980,Produccion_UO!$H120)*$I$115</f>
        <v>0</v>
      </c>
      <c r="AC120" s="21">
        <f>+SUMIFS(Resultados_Dic3!X$3:X$99980,Resultados_Dic3!$F$3:$F$99980,Produccion_UO!$K120,Resultados_Dic3!$D$3:$D$99980,Produccion_UO!$K$115,Resultados_Dic3!$E$3:$E$99980,Produccion_UO!$J120,Resultados_Dic3!$A$3:$A$99980,Produccion_UO!$H120)*$I$115</f>
        <v>0</v>
      </c>
      <c r="AD120" s="21">
        <f>+SUMIFS(Resultados_Dic3!Y$3:Y$99980,Resultados_Dic3!$F$3:$F$99980,Produccion_UO!$K120,Resultados_Dic3!$D$3:$D$99980,Produccion_UO!$K$115,Resultados_Dic3!$E$3:$E$99980,Produccion_UO!$J120,Resultados_Dic3!$A$3:$A$99980,Produccion_UO!$H120)*$I$115</f>
        <v>0</v>
      </c>
      <c r="AE120" s="21">
        <f>+SUMIFS(Resultados_Dic3!Z$3:Z$99980,Resultados_Dic3!$F$3:$F$99980,Produccion_UO!$K120,Resultados_Dic3!$D$3:$D$99980,Produccion_UO!$K$115,Resultados_Dic3!$E$3:$E$99980,Produccion_UO!$J120,Resultados_Dic3!$A$3:$A$99980,Produccion_UO!$H120)*$I$115</f>
        <v>0</v>
      </c>
      <c r="AF120" s="21">
        <f>+SUMIFS(Resultados_Dic3!AA$3:AA$99980,Resultados_Dic3!$F$3:$F$99980,Produccion_UO!$K120,Resultados_Dic3!$D$3:$D$99980,Produccion_UO!$K$115,Resultados_Dic3!$E$3:$E$99980,Produccion_UO!$J120,Resultados_Dic3!$A$3:$A$99980,Produccion_UO!$H120)*$I$115</f>
        <v>0</v>
      </c>
      <c r="AG120" s="21">
        <f>+SUMIFS(Resultados_Dic3!AB$3:AB$99980,Resultados_Dic3!$F$3:$F$99980,Produccion_UO!$K120,Resultados_Dic3!$D$3:$D$99980,Produccion_UO!$K$115,Resultados_Dic3!$E$3:$E$99980,Produccion_UO!$J120,Resultados_Dic3!$A$3:$A$99980,Produccion_UO!$H120)*$I$115</f>
        <v>0</v>
      </c>
      <c r="AH120" s="21">
        <f>+SUMIFS(Resultados_Dic3!AC$3:AC$99980,Resultados_Dic3!$F$3:$F$99980,Produccion_UO!$K120,Resultados_Dic3!$D$3:$D$99980,Produccion_UO!$K$115,Resultados_Dic3!$E$3:$E$99980,Produccion_UO!$J120,Resultados_Dic3!$A$3:$A$99980,Produccion_UO!$H120)*$I$115</f>
        <v>0</v>
      </c>
      <c r="AI120" s="21">
        <f>+SUMIFS(Resultados_Dic3!AD$3:AD$99980,Resultados_Dic3!$F$3:$F$99980,Produccion_UO!$K120,Resultados_Dic3!$D$3:$D$99980,Produccion_UO!$K$115,Resultados_Dic3!$E$3:$E$99980,Produccion_UO!$J120,Resultados_Dic3!$A$3:$A$99980,Produccion_UO!$H120)*$I$115</f>
        <v>0</v>
      </c>
      <c r="AJ120" s="21">
        <f>+SUMIFS(Resultados_Dic3!AE$3:AE$99980,Resultados_Dic3!$F$3:$F$99980,Produccion_UO!$K120,Resultados_Dic3!$D$3:$D$99980,Produccion_UO!$K$115,Resultados_Dic3!$E$3:$E$99980,Produccion_UO!$J120,Resultados_Dic3!$A$3:$A$99980,Produccion_UO!$H120)*$I$115</f>
        <v>0</v>
      </c>
      <c r="AK120" s="21">
        <f>+SUMIFS(Resultados_Dic3!AF$3:AF$99980,Resultados_Dic3!$F$3:$F$99980,Produccion_UO!$K120,Resultados_Dic3!$D$3:$D$99980,Produccion_UO!$K$115,Resultados_Dic3!$E$3:$E$99980,Produccion_UO!$J120,Resultados_Dic3!$A$3:$A$99980,Produccion_UO!$H120)*$I$115</f>
        <v>0</v>
      </c>
      <c r="AL120" s="21">
        <f>+SUMIFS(Resultados_Dic3!AG$3:AG$99980,Resultados_Dic3!$F$3:$F$99980,Produccion_UO!$K120,Resultados_Dic3!$D$3:$D$99980,Produccion_UO!$K$115,Resultados_Dic3!$E$3:$E$99980,Produccion_UO!$J120,Resultados_Dic3!$A$3:$A$99980,Produccion_UO!$H120)*$I$115</f>
        <v>0</v>
      </c>
      <c r="AM120" s="21">
        <f>+SUMIFS(Resultados_Dic3!AH$3:AH$99980,Resultados_Dic3!$F$3:$F$99980,Produccion_UO!$K120,Resultados_Dic3!$D$3:$D$99980,Produccion_UO!$K$115,Resultados_Dic3!$E$3:$E$99980,Produccion_UO!$J120,Resultados_Dic3!$A$3:$A$99980,Produccion_UO!$H120)*$I$115</f>
        <v>0</v>
      </c>
      <c r="AN120" s="21">
        <f>+SUMIFS(Resultados_Dic3!AI$3:AI$99980,Resultados_Dic3!$F$3:$F$99980,Produccion_UO!$K120,Resultados_Dic3!$D$3:$D$99980,Produccion_UO!$K$115,Resultados_Dic3!$E$3:$E$99980,Produccion_UO!$J120,Resultados_Dic3!$A$3:$A$99980,Produccion_UO!$H120)*$I$115</f>
        <v>0</v>
      </c>
      <c r="AO120" s="21">
        <f>+SUMIFS(Resultados_Dic3!AJ$3:AJ$99980,Resultados_Dic3!$F$3:$F$99980,Produccion_UO!$K120,Resultados_Dic3!$D$3:$D$99980,Produccion_UO!$K$115,Resultados_Dic3!$E$3:$E$99980,Produccion_UO!$J120,Resultados_Dic3!$A$3:$A$99980,Produccion_UO!$H120)*$I$115</f>
        <v>0</v>
      </c>
      <c r="AP120" s="21">
        <f>+SUMIFS(Resultados_Dic3!AK$3:AK$99980,Resultados_Dic3!$F$3:$F$99980,Produccion_UO!$K120,Resultados_Dic3!$D$3:$D$99980,Produccion_UO!$K$115,Resultados_Dic3!$E$3:$E$99980,Produccion_UO!$J120,Resultados_Dic3!$A$3:$A$99980,Produccion_UO!$H120)*$I$115</f>
        <v>0</v>
      </c>
      <c r="AQ120" s="21">
        <f>+SUMIFS(Resultados_Dic3!AL$3:AL$99980,Resultados_Dic3!$F$3:$F$99980,Produccion_UO!$K120,Resultados_Dic3!$D$3:$D$99980,Produccion_UO!$K$115,Resultados_Dic3!$E$3:$E$99980,Produccion_UO!$J120,Resultados_Dic3!$A$3:$A$99980,Produccion_UO!$H120)*$I$115</f>
        <v>0</v>
      </c>
      <c r="AR120" s="21">
        <f>+SUMIFS(Resultados_Dic3!AM$3:AM$99980,Resultados_Dic3!$F$3:$F$99980,Produccion_UO!$K120,Resultados_Dic3!$D$3:$D$99980,Produccion_UO!$K$115,Resultados_Dic3!$E$3:$E$99980,Produccion_UO!$J120,Resultados_Dic3!$A$3:$A$99980,Produccion_UO!$H120)*$I$115</f>
        <v>0</v>
      </c>
    </row>
    <row r="121" spans="1:45" x14ac:dyDescent="0.25">
      <c r="D121" s="131"/>
      <c r="E121" s="131"/>
      <c r="G121" s="15"/>
      <c r="H121" s="17" t="str">
        <f t="shared" si="27"/>
        <v>DIC7</v>
      </c>
      <c r="J121" s="24" t="s">
        <v>129</v>
      </c>
      <c r="K121" s="13" t="s">
        <v>369</v>
      </c>
      <c r="L121" s="22" t="str">
        <f>+$B$6</f>
        <v>PU - Ligth</v>
      </c>
      <c r="M121" s="21">
        <f>+SUMIFS(Resultados_Dic3!H$3:H$99980,Resultados_Dic3!$F$3:$F$99980,Produccion_UO!$K121,Resultados_Dic3!$D$3:$D$99980,Produccion_UO!$K$115,Resultados_Dic3!$E$3:$E$99980,Produccion_UO!$J121,Resultados_Dic3!$A$3:$A$99980,Produccion_UO!$H121)*$I$115</f>
        <v>0</v>
      </c>
      <c r="N121" s="21">
        <f>+SUMIFS(Resultados_Dic3!I$3:I$99980,Resultados_Dic3!$F$3:$F$99980,Produccion_UO!$K121,Resultados_Dic3!$D$3:$D$99980,Produccion_UO!$K$115,Resultados_Dic3!$E$3:$E$99980,Produccion_UO!$J121,Resultados_Dic3!$A$3:$A$99980,Produccion_UO!$H121)*$I$115</f>
        <v>0</v>
      </c>
      <c r="O121" s="21">
        <f>+SUMIFS(Resultados_Dic3!J$3:J$99980,Resultados_Dic3!$F$3:$F$99980,Produccion_UO!$K121,Resultados_Dic3!$D$3:$D$99980,Produccion_UO!$K$115,Resultados_Dic3!$E$3:$E$99980,Produccion_UO!$J121,Resultados_Dic3!$A$3:$A$99980,Produccion_UO!$H121)*$I$115</f>
        <v>0</v>
      </c>
      <c r="P121" s="21">
        <f>+SUMIFS(Resultados_Dic3!K$3:K$99980,Resultados_Dic3!$F$3:$F$99980,Produccion_UO!$K121,Resultados_Dic3!$D$3:$D$99980,Produccion_UO!$K$115,Resultados_Dic3!$E$3:$E$99980,Produccion_UO!$J121,Resultados_Dic3!$A$3:$A$99980,Produccion_UO!$H121)*$I$115</f>
        <v>0</v>
      </c>
      <c r="Q121" s="21">
        <f>+SUMIFS(Resultados_Dic3!L$3:L$99980,Resultados_Dic3!$F$3:$F$99980,Produccion_UO!$K121,Resultados_Dic3!$D$3:$D$99980,Produccion_UO!$K$115,Resultados_Dic3!$E$3:$E$99980,Produccion_UO!$J121,Resultados_Dic3!$A$3:$A$99980,Produccion_UO!$H121)*$I$115</f>
        <v>0</v>
      </c>
      <c r="R121" s="21">
        <f>+SUMIFS(Resultados_Dic3!M$3:M$99980,Resultados_Dic3!$F$3:$F$99980,Produccion_UO!$K121,Resultados_Dic3!$D$3:$D$99980,Produccion_UO!$K$115,Resultados_Dic3!$E$3:$E$99980,Produccion_UO!$J121,Resultados_Dic3!$A$3:$A$99980,Produccion_UO!$H121)*$I$115</f>
        <v>0</v>
      </c>
      <c r="S121" s="21">
        <f>+SUMIFS(Resultados_Dic3!N$3:N$99980,Resultados_Dic3!$F$3:$F$99980,Produccion_UO!$K121,Resultados_Dic3!$D$3:$D$99980,Produccion_UO!$K$115,Resultados_Dic3!$E$3:$E$99980,Produccion_UO!$J121,Resultados_Dic3!$A$3:$A$99980,Produccion_UO!$H121)*$I$115</f>
        <v>0</v>
      </c>
      <c r="T121" s="21">
        <f>+SUMIFS(Resultados_Dic3!O$3:O$99980,Resultados_Dic3!$F$3:$F$99980,Produccion_UO!$K121,Resultados_Dic3!$D$3:$D$99980,Produccion_UO!$K$115,Resultados_Dic3!$E$3:$E$99980,Produccion_UO!$J121,Resultados_Dic3!$A$3:$A$99980,Produccion_UO!$H121)*$I$115</f>
        <v>0</v>
      </c>
      <c r="U121" s="21">
        <f>+SUMIFS(Resultados_Dic3!P$3:P$99980,Resultados_Dic3!$F$3:$F$99980,Produccion_UO!$K121,Resultados_Dic3!$D$3:$D$99980,Produccion_UO!$K$115,Resultados_Dic3!$E$3:$E$99980,Produccion_UO!$J121,Resultados_Dic3!$A$3:$A$99980,Produccion_UO!$H121)*$I$115</f>
        <v>0</v>
      </c>
      <c r="V121" s="21">
        <f>+SUMIFS(Resultados_Dic3!Q$3:Q$99980,Resultados_Dic3!$F$3:$F$99980,Produccion_UO!$K121,Resultados_Dic3!$D$3:$D$99980,Produccion_UO!$K$115,Resultados_Dic3!$E$3:$E$99980,Produccion_UO!$J121,Resultados_Dic3!$A$3:$A$99980,Produccion_UO!$H121)*$I$115</f>
        <v>0</v>
      </c>
      <c r="W121" s="21">
        <f>+SUMIFS(Resultados_Dic3!R$3:R$99980,Resultados_Dic3!$F$3:$F$99980,Produccion_UO!$K121,Resultados_Dic3!$D$3:$D$99980,Produccion_UO!$K$115,Resultados_Dic3!$E$3:$E$99980,Produccion_UO!$J121,Resultados_Dic3!$A$3:$A$99980,Produccion_UO!$H121)*$I$115</f>
        <v>0</v>
      </c>
      <c r="X121" s="21">
        <f>+SUMIFS(Resultados_Dic3!S$3:S$99980,Resultados_Dic3!$F$3:$F$99980,Produccion_UO!$K121,Resultados_Dic3!$D$3:$D$99980,Produccion_UO!$K$115,Resultados_Dic3!$E$3:$E$99980,Produccion_UO!$J121,Resultados_Dic3!$A$3:$A$99980,Produccion_UO!$H121)*$I$115</f>
        <v>0</v>
      </c>
      <c r="Y121" s="21">
        <f>+SUMIFS(Resultados_Dic3!T$3:T$99980,Resultados_Dic3!$F$3:$F$99980,Produccion_UO!$K121,Resultados_Dic3!$D$3:$D$99980,Produccion_UO!$K$115,Resultados_Dic3!$E$3:$E$99980,Produccion_UO!$J121,Resultados_Dic3!$A$3:$A$99980,Produccion_UO!$H121)*$I$115</f>
        <v>0</v>
      </c>
      <c r="Z121" s="21">
        <f>+SUMIFS(Resultados_Dic3!U$3:U$99980,Resultados_Dic3!$F$3:$F$99980,Produccion_UO!$K121,Resultados_Dic3!$D$3:$D$99980,Produccion_UO!$K$115,Resultados_Dic3!$E$3:$E$99980,Produccion_UO!$J121,Resultados_Dic3!$A$3:$A$99980,Produccion_UO!$H121)*$I$115</f>
        <v>0</v>
      </c>
      <c r="AA121" s="21">
        <f>+SUMIFS(Resultados_Dic3!V$3:V$99980,Resultados_Dic3!$F$3:$F$99980,Produccion_UO!$K121,Resultados_Dic3!$D$3:$D$99980,Produccion_UO!$K$115,Resultados_Dic3!$E$3:$E$99980,Produccion_UO!$J121,Resultados_Dic3!$A$3:$A$99980,Produccion_UO!$H121)*$I$115</f>
        <v>0</v>
      </c>
      <c r="AB121" s="21">
        <f>+SUMIFS(Resultados_Dic3!W$3:W$99980,Resultados_Dic3!$F$3:$F$99980,Produccion_UO!$K121,Resultados_Dic3!$D$3:$D$99980,Produccion_UO!$K$115,Resultados_Dic3!$E$3:$E$99980,Produccion_UO!$J121,Resultados_Dic3!$A$3:$A$99980,Produccion_UO!$H121)*$I$115</f>
        <v>0</v>
      </c>
      <c r="AC121" s="21">
        <f>+SUMIFS(Resultados_Dic3!X$3:X$99980,Resultados_Dic3!$F$3:$F$99980,Produccion_UO!$K121,Resultados_Dic3!$D$3:$D$99980,Produccion_UO!$K$115,Resultados_Dic3!$E$3:$E$99980,Produccion_UO!$J121,Resultados_Dic3!$A$3:$A$99980,Produccion_UO!$H121)*$I$115</f>
        <v>0</v>
      </c>
      <c r="AD121" s="21">
        <f>+SUMIFS(Resultados_Dic3!Y$3:Y$99980,Resultados_Dic3!$F$3:$F$99980,Produccion_UO!$K121,Resultados_Dic3!$D$3:$D$99980,Produccion_UO!$K$115,Resultados_Dic3!$E$3:$E$99980,Produccion_UO!$J121,Resultados_Dic3!$A$3:$A$99980,Produccion_UO!$H121)*$I$115</f>
        <v>0</v>
      </c>
      <c r="AE121" s="21">
        <f>+SUMIFS(Resultados_Dic3!Z$3:Z$99980,Resultados_Dic3!$F$3:$F$99980,Produccion_UO!$K121,Resultados_Dic3!$D$3:$D$99980,Produccion_UO!$K$115,Resultados_Dic3!$E$3:$E$99980,Produccion_UO!$J121,Resultados_Dic3!$A$3:$A$99980,Produccion_UO!$H121)*$I$115</f>
        <v>0</v>
      </c>
      <c r="AF121" s="21">
        <f>+SUMIFS(Resultados_Dic3!AA$3:AA$99980,Resultados_Dic3!$F$3:$F$99980,Produccion_UO!$K121,Resultados_Dic3!$D$3:$D$99980,Produccion_UO!$K$115,Resultados_Dic3!$E$3:$E$99980,Produccion_UO!$J121,Resultados_Dic3!$A$3:$A$99980,Produccion_UO!$H121)*$I$115</f>
        <v>0</v>
      </c>
      <c r="AG121" s="21">
        <f>+SUMIFS(Resultados_Dic3!AB$3:AB$99980,Resultados_Dic3!$F$3:$F$99980,Produccion_UO!$K121,Resultados_Dic3!$D$3:$D$99980,Produccion_UO!$K$115,Resultados_Dic3!$E$3:$E$99980,Produccion_UO!$J121,Resultados_Dic3!$A$3:$A$99980,Produccion_UO!$H121)*$I$115</f>
        <v>0</v>
      </c>
      <c r="AH121" s="21">
        <f>+SUMIFS(Resultados_Dic3!AC$3:AC$99980,Resultados_Dic3!$F$3:$F$99980,Produccion_UO!$K121,Resultados_Dic3!$D$3:$D$99980,Produccion_UO!$K$115,Resultados_Dic3!$E$3:$E$99980,Produccion_UO!$J121,Resultados_Dic3!$A$3:$A$99980,Produccion_UO!$H121)*$I$115</f>
        <v>0</v>
      </c>
      <c r="AI121" s="21">
        <f>+SUMIFS(Resultados_Dic3!AD$3:AD$99980,Resultados_Dic3!$F$3:$F$99980,Produccion_UO!$K121,Resultados_Dic3!$D$3:$D$99980,Produccion_UO!$K$115,Resultados_Dic3!$E$3:$E$99980,Produccion_UO!$J121,Resultados_Dic3!$A$3:$A$99980,Produccion_UO!$H121)*$I$115</f>
        <v>0</v>
      </c>
      <c r="AJ121" s="21">
        <f>+SUMIFS(Resultados_Dic3!AE$3:AE$99980,Resultados_Dic3!$F$3:$F$99980,Produccion_UO!$K121,Resultados_Dic3!$D$3:$D$99980,Produccion_UO!$K$115,Resultados_Dic3!$E$3:$E$99980,Produccion_UO!$J121,Resultados_Dic3!$A$3:$A$99980,Produccion_UO!$H121)*$I$115</f>
        <v>0</v>
      </c>
      <c r="AK121" s="21">
        <f>+SUMIFS(Resultados_Dic3!AF$3:AF$99980,Resultados_Dic3!$F$3:$F$99980,Produccion_UO!$K121,Resultados_Dic3!$D$3:$D$99980,Produccion_UO!$K$115,Resultados_Dic3!$E$3:$E$99980,Produccion_UO!$J121,Resultados_Dic3!$A$3:$A$99980,Produccion_UO!$H121)*$I$115</f>
        <v>0</v>
      </c>
      <c r="AL121" s="21">
        <f>+SUMIFS(Resultados_Dic3!AG$3:AG$99980,Resultados_Dic3!$F$3:$F$99980,Produccion_UO!$K121,Resultados_Dic3!$D$3:$D$99980,Produccion_UO!$K$115,Resultados_Dic3!$E$3:$E$99980,Produccion_UO!$J121,Resultados_Dic3!$A$3:$A$99980,Produccion_UO!$H121)*$I$115</f>
        <v>0</v>
      </c>
      <c r="AM121" s="21">
        <f>+SUMIFS(Resultados_Dic3!AH$3:AH$99980,Resultados_Dic3!$F$3:$F$99980,Produccion_UO!$K121,Resultados_Dic3!$D$3:$D$99980,Produccion_UO!$K$115,Resultados_Dic3!$E$3:$E$99980,Produccion_UO!$J121,Resultados_Dic3!$A$3:$A$99980,Produccion_UO!$H121)*$I$115</f>
        <v>0</v>
      </c>
      <c r="AN121" s="21">
        <f>+SUMIFS(Resultados_Dic3!AI$3:AI$99980,Resultados_Dic3!$F$3:$F$99980,Produccion_UO!$K121,Resultados_Dic3!$D$3:$D$99980,Produccion_UO!$K$115,Resultados_Dic3!$E$3:$E$99980,Produccion_UO!$J121,Resultados_Dic3!$A$3:$A$99980,Produccion_UO!$H121)*$I$115</f>
        <v>0</v>
      </c>
      <c r="AO121" s="21">
        <f>+SUMIFS(Resultados_Dic3!AJ$3:AJ$99980,Resultados_Dic3!$F$3:$F$99980,Produccion_UO!$K121,Resultados_Dic3!$D$3:$D$99980,Produccion_UO!$K$115,Resultados_Dic3!$E$3:$E$99980,Produccion_UO!$J121,Resultados_Dic3!$A$3:$A$99980,Produccion_UO!$H121)*$I$115</f>
        <v>0</v>
      </c>
      <c r="AP121" s="21">
        <f>+SUMIFS(Resultados_Dic3!AK$3:AK$99980,Resultados_Dic3!$F$3:$F$99980,Produccion_UO!$K121,Resultados_Dic3!$D$3:$D$99980,Produccion_UO!$K$115,Resultados_Dic3!$E$3:$E$99980,Produccion_UO!$J121,Resultados_Dic3!$A$3:$A$99980,Produccion_UO!$H121)*$I$115</f>
        <v>0</v>
      </c>
      <c r="AQ121" s="21">
        <f>+SUMIFS(Resultados_Dic3!AL$3:AL$99980,Resultados_Dic3!$F$3:$F$99980,Produccion_UO!$K121,Resultados_Dic3!$D$3:$D$99980,Produccion_UO!$K$115,Resultados_Dic3!$E$3:$E$99980,Produccion_UO!$J121,Resultados_Dic3!$A$3:$A$99980,Produccion_UO!$H121)*$I$115</f>
        <v>0</v>
      </c>
      <c r="AR121" s="21">
        <f>+SUMIFS(Resultados_Dic3!AM$3:AM$99980,Resultados_Dic3!$F$3:$F$99980,Produccion_UO!$K121,Resultados_Dic3!$D$3:$D$99980,Produccion_UO!$K$115,Resultados_Dic3!$E$3:$E$99980,Produccion_UO!$J121,Resultados_Dic3!$A$3:$A$99980,Produccion_UO!$H121)*$I$115</f>
        <v>0</v>
      </c>
    </row>
    <row r="122" spans="1:45" x14ac:dyDescent="0.25">
      <c r="D122" s="131"/>
      <c r="E122" s="131"/>
      <c r="G122" s="15"/>
      <c r="H122" s="17" t="str">
        <f t="shared" si="27"/>
        <v>DIC7</v>
      </c>
      <c r="J122" s="24" t="s">
        <v>130</v>
      </c>
      <c r="K122" s="13" t="s">
        <v>370</v>
      </c>
      <c r="L122" s="22" t="str">
        <f>+$B$7</f>
        <v>VMM - Medium</v>
      </c>
      <c r="M122" s="21">
        <f>+SUMIFS(Resultados_Dic3!H$3:H$99980,Resultados_Dic3!$F$3:$F$99980,Produccion_UO!$K122,Resultados_Dic3!$D$3:$D$99980,Produccion_UO!$K$115,Resultados_Dic3!$E$3:$E$99980,Produccion_UO!$J122,Resultados_Dic3!$A$3:$A$99980,Produccion_UO!$H122)*$I$115</f>
        <v>0</v>
      </c>
      <c r="N122" s="21">
        <f>+SUMIFS(Resultados_Dic3!I$3:I$99980,Resultados_Dic3!$F$3:$F$99980,Produccion_UO!$K122,Resultados_Dic3!$D$3:$D$99980,Produccion_UO!$K$115,Resultados_Dic3!$E$3:$E$99980,Produccion_UO!$J122,Resultados_Dic3!$A$3:$A$99980,Produccion_UO!$H122)*$I$115</f>
        <v>0</v>
      </c>
      <c r="O122" s="21">
        <f>+SUMIFS(Resultados_Dic3!J$3:J$99980,Resultados_Dic3!$F$3:$F$99980,Produccion_UO!$K122,Resultados_Dic3!$D$3:$D$99980,Produccion_UO!$K$115,Resultados_Dic3!$E$3:$E$99980,Produccion_UO!$J122,Resultados_Dic3!$A$3:$A$99980,Produccion_UO!$H122)*$I$115</f>
        <v>0</v>
      </c>
      <c r="P122" s="21">
        <f>+SUMIFS(Resultados_Dic3!K$3:K$99980,Resultados_Dic3!$F$3:$F$99980,Produccion_UO!$K122,Resultados_Dic3!$D$3:$D$99980,Produccion_UO!$K$115,Resultados_Dic3!$E$3:$E$99980,Produccion_UO!$J122,Resultados_Dic3!$A$3:$A$99980,Produccion_UO!$H122)*$I$115</f>
        <v>0</v>
      </c>
      <c r="Q122" s="21">
        <f>+SUMIFS(Resultados_Dic3!L$3:L$99980,Resultados_Dic3!$F$3:$F$99980,Produccion_UO!$K122,Resultados_Dic3!$D$3:$D$99980,Produccion_UO!$K$115,Resultados_Dic3!$E$3:$E$99980,Produccion_UO!$J122,Resultados_Dic3!$A$3:$A$99980,Produccion_UO!$H122)*$I$115</f>
        <v>0</v>
      </c>
      <c r="R122" s="21">
        <f>+SUMIFS(Resultados_Dic3!M$3:M$99980,Resultados_Dic3!$F$3:$F$99980,Produccion_UO!$K122,Resultados_Dic3!$D$3:$D$99980,Produccion_UO!$K$115,Resultados_Dic3!$E$3:$E$99980,Produccion_UO!$J122,Resultados_Dic3!$A$3:$A$99980,Produccion_UO!$H122)*$I$115</f>
        <v>0</v>
      </c>
      <c r="S122" s="21">
        <f>+SUMIFS(Resultados_Dic3!N$3:N$99980,Resultados_Dic3!$F$3:$F$99980,Produccion_UO!$K122,Resultados_Dic3!$D$3:$D$99980,Produccion_UO!$K$115,Resultados_Dic3!$E$3:$E$99980,Produccion_UO!$J122,Resultados_Dic3!$A$3:$A$99980,Produccion_UO!$H122)*$I$115</f>
        <v>0</v>
      </c>
      <c r="T122" s="21">
        <f>+SUMIFS(Resultados_Dic3!O$3:O$99980,Resultados_Dic3!$F$3:$F$99980,Produccion_UO!$K122,Resultados_Dic3!$D$3:$D$99980,Produccion_UO!$K$115,Resultados_Dic3!$E$3:$E$99980,Produccion_UO!$J122,Resultados_Dic3!$A$3:$A$99980,Produccion_UO!$H122)*$I$115</f>
        <v>0</v>
      </c>
      <c r="U122" s="21">
        <f>+SUMIFS(Resultados_Dic3!P$3:P$99980,Resultados_Dic3!$F$3:$F$99980,Produccion_UO!$K122,Resultados_Dic3!$D$3:$D$99980,Produccion_UO!$K$115,Resultados_Dic3!$E$3:$E$99980,Produccion_UO!$J122,Resultados_Dic3!$A$3:$A$99980,Produccion_UO!$H122)*$I$115</f>
        <v>0</v>
      </c>
      <c r="V122" s="21">
        <f>+SUMIFS(Resultados_Dic3!Q$3:Q$99980,Resultados_Dic3!$F$3:$F$99980,Produccion_UO!$K122,Resultados_Dic3!$D$3:$D$99980,Produccion_UO!$K$115,Resultados_Dic3!$E$3:$E$99980,Produccion_UO!$J122,Resultados_Dic3!$A$3:$A$99980,Produccion_UO!$H122)*$I$115</f>
        <v>0</v>
      </c>
      <c r="W122" s="21">
        <f>+SUMIFS(Resultados_Dic3!R$3:R$99980,Resultados_Dic3!$F$3:$F$99980,Produccion_UO!$K122,Resultados_Dic3!$D$3:$D$99980,Produccion_UO!$K$115,Resultados_Dic3!$E$3:$E$99980,Produccion_UO!$J122,Resultados_Dic3!$A$3:$A$99980,Produccion_UO!$H122)*$I$115</f>
        <v>0</v>
      </c>
      <c r="X122" s="21">
        <f>+SUMIFS(Resultados_Dic3!S$3:S$99980,Resultados_Dic3!$F$3:$F$99980,Produccion_UO!$K122,Resultados_Dic3!$D$3:$D$99980,Produccion_UO!$K$115,Resultados_Dic3!$E$3:$E$99980,Produccion_UO!$J122,Resultados_Dic3!$A$3:$A$99980,Produccion_UO!$H122)*$I$115</f>
        <v>0</v>
      </c>
      <c r="Y122" s="21">
        <f>+SUMIFS(Resultados_Dic3!T$3:T$99980,Resultados_Dic3!$F$3:$F$99980,Produccion_UO!$K122,Resultados_Dic3!$D$3:$D$99980,Produccion_UO!$K$115,Resultados_Dic3!$E$3:$E$99980,Produccion_UO!$J122,Resultados_Dic3!$A$3:$A$99980,Produccion_UO!$H122)*$I$115</f>
        <v>0</v>
      </c>
      <c r="Z122" s="21">
        <f>+SUMIFS(Resultados_Dic3!U$3:U$99980,Resultados_Dic3!$F$3:$F$99980,Produccion_UO!$K122,Resultados_Dic3!$D$3:$D$99980,Produccion_UO!$K$115,Resultados_Dic3!$E$3:$E$99980,Produccion_UO!$J122,Resultados_Dic3!$A$3:$A$99980,Produccion_UO!$H122)*$I$115</f>
        <v>0</v>
      </c>
      <c r="AA122" s="21">
        <f>+SUMIFS(Resultados_Dic3!V$3:V$99980,Resultados_Dic3!$F$3:$F$99980,Produccion_UO!$K122,Resultados_Dic3!$D$3:$D$99980,Produccion_UO!$K$115,Resultados_Dic3!$E$3:$E$99980,Produccion_UO!$J122,Resultados_Dic3!$A$3:$A$99980,Produccion_UO!$H122)*$I$115</f>
        <v>0</v>
      </c>
      <c r="AB122" s="21">
        <f>+SUMIFS(Resultados_Dic3!W$3:W$99980,Resultados_Dic3!$F$3:$F$99980,Produccion_UO!$K122,Resultados_Dic3!$D$3:$D$99980,Produccion_UO!$K$115,Resultados_Dic3!$E$3:$E$99980,Produccion_UO!$J122,Resultados_Dic3!$A$3:$A$99980,Produccion_UO!$H122)*$I$115</f>
        <v>0</v>
      </c>
      <c r="AC122" s="21">
        <f>+SUMIFS(Resultados_Dic3!X$3:X$99980,Resultados_Dic3!$F$3:$F$99980,Produccion_UO!$K122,Resultados_Dic3!$D$3:$D$99980,Produccion_UO!$K$115,Resultados_Dic3!$E$3:$E$99980,Produccion_UO!$J122,Resultados_Dic3!$A$3:$A$99980,Produccion_UO!$H122)*$I$115</f>
        <v>0</v>
      </c>
      <c r="AD122" s="21">
        <f>+SUMIFS(Resultados_Dic3!Y$3:Y$99980,Resultados_Dic3!$F$3:$F$99980,Produccion_UO!$K122,Resultados_Dic3!$D$3:$D$99980,Produccion_UO!$K$115,Resultados_Dic3!$E$3:$E$99980,Produccion_UO!$J122,Resultados_Dic3!$A$3:$A$99980,Produccion_UO!$H122)*$I$115</f>
        <v>0</v>
      </c>
      <c r="AE122" s="21">
        <f>+SUMIFS(Resultados_Dic3!Z$3:Z$99980,Resultados_Dic3!$F$3:$F$99980,Produccion_UO!$K122,Resultados_Dic3!$D$3:$D$99980,Produccion_UO!$K$115,Resultados_Dic3!$E$3:$E$99980,Produccion_UO!$J122,Resultados_Dic3!$A$3:$A$99980,Produccion_UO!$H122)*$I$115</f>
        <v>0</v>
      </c>
      <c r="AF122" s="21">
        <f>+SUMIFS(Resultados_Dic3!AA$3:AA$99980,Resultados_Dic3!$F$3:$F$99980,Produccion_UO!$K122,Resultados_Dic3!$D$3:$D$99980,Produccion_UO!$K$115,Resultados_Dic3!$E$3:$E$99980,Produccion_UO!$J122,Resultados_Dic3!$A$3:$A$99980,Produccion_UO!$H122)*$I$115</f>
        <v>0</v>
      </c>
      <c r="AG122" s="21">
        <f>+SUMIFS(Resultados_Dic3!AB$3:AB$99980,Resultados_Dic3!$F$3:$F$99980,Produccion_UO!$K122,Resultados_Dic3!$D$3:$D$99980,Produccion_UO!$K$115,Resultados_Dic3!$E$3:$E$99980,Produccion_UO!$J122,Resultados_Dic3!$A$3:$A$99980,Produccion_UO!$H122)*$I$115</f>
        <v>0</v>
      </c>
      <c r="AH122" s="21">
        <f>+SUMIFS(Resultados_Dic3!AC$3:AC$99980,Resultados_Dic3!$F$3:$F$99980,Produccion_UO!$K122,Resultados_Dic3!$D$3:$D$99980,Produccion_UO!$K$115,Resultados_Dic3!$E$3:$E$99980,Produccion_UO!$J122,Resultados_Dic3!$A$3:$A$99980,Produccion_UO!$H122)*$I$115</f>
        <v>0</v>
      </c>
      <c r="AI122" s="21">
        <f>+SUMIFS(Resultados_Dic3!AD$3:AD$99980,Resultados_Dic3!$F$3:$F$99980,Produccion_UO!$K122,Resultados_Dic3!$D$3:$D$99980,Produccion_UO!$K$115,Resultados_Dic3!$E$3:$E$99980,Produccion_UO!$J122,Resultados_Dic3!$A$3:$A$99980,Produccion_UO!$H122)*$I$115</f>
        <v>0</v>
      </c>
      <c r="AJ122" s="21">
        <f>+SUMIFS(Resultados_Dic3!AE$3:AE$99980,Resultados_Dic3!$F$3:$F$99980,Produccion_UO!$K122,Resultados_Dic3!$D$3:$D$99980,Produccion_UO!$K$115,Resultados_Dic3!$E$3:$E$99980,Produccion_UO!$J122,Resultados_Dic3!$A$3:$A$99980,Produccion_UO!$H122)*$I$115</f>
        <v>0</v>
      </c>
      <c r="AK122" s="21">
        <f>+SUMIFS(Resultados_Dic3!AF$3:AF$99980,Resultados_Dic3!$F$3:$F$99980,Produccion_UO!$K122,Resultados_Dic3!$D$3:$D$99980,Produccion_UO!$K$115,Resultados_Dic3!$E$3:$E$99980,Produccion_UO!$J122,Resultados_Dic3!$A$3:$A$99980,Produccion_UO!$H122)*$I$115</f>
        <v>0</v>
      </c>
      <c r="AL122" s="21">
        <f>+SUMIFS(Resultados_Dic3!AG$3:AG$99980,Resultados_Dic3!$F$3:$F$99980,Produccion_UO!$K122,Resultados_Dic3!$D$3:$D$99980,Produccion_UO!$K$115,Resultados_Dic3!$E$3:$E$99980,Produccion_UO!$J122,Resultados_Dic3!$A$3:$A$99980,Produccion_UO!$H122)*$I$115</f>
        <v>0</v>
      </c>
      <c r="AM122" s="21">
        <f>+SUMIFS(Resultados_Dic3!AH$3:AH$99980,Resultados_Dic3!$F$3:$F$99980,Produccion_UO!$K122,Resultados_Dic3!$D$3:$D$99980,Produccion_UO!$K$115,Resultados_Dic3!$E$3:$E$99980,Produccion_UO!$J122,Resultados_Dic3!$A$3:$A$99980,Produccion_UO!$H122)*$I$115</f>
        <v>0</v>
      </c>
      <c r="AN122" s="21">
        <f>+SUMIFS(Resultados_Dic3!AI$3:AI$99980,Resultados_Dic3!$F$3:$F$99980,Produccion_UO!$K122,Resultados_Dic3!$D$3:$D$99980,Produccion_UO!$K$115,Resultados_Dic3!$E$3:$E$99980,Produccion_UO!$J122,Resultados_Dic3!$A$3:$A$99980,Produccion_UO!$H122)*$I$115</f>
        <v>0</v>
      </c>
      <c r="AO122" s="21">
        <f>+SUMIFS(Resultados_Dic3!AJ$3:AJ$99980,Resultados_Dic3!$F$3:$F$99980,Produccion_UO!$K122,Resultados_Dic3!$D$3:$D$99980,Produccion_UO!$K$115,Resultados_Dic3!$E$3:$E$99980,Produccion_UO!$J122,Resultados_Dic3!$A$3:$A$99980,Produccion_UO!$H122)*$I$115</f>
        <v>0</v>
      </c>
      <c r="AP122" s="21">
        <f>+SUMIFS(Resultados_Dic3!AK$3:AK$99980,Resultados_Dic3!$F$3:$F$99980,Produccion_UO!$K122,Resultados_Dic3!$D$3:$D$99980,Produccion_UO!$K$115,Resultados_Dic3!$E$3:$E$99980,Produccion_UO!$J122,Resultados_Dic3!$A$3:$A$99980,Produccion_UO!$H122)*$I$115</f>
        <v>0</v>
      </c>
      <c r="AQ122" s="21">
        <f>+SUMIFS(Resultados_Dic3!AL$3:AL$99980,Resultados_Dic3!$F$3:$F$99980,Produccion_UO!$K122,Resultados_Dic3!$D$3:$D$99980,Produccion_UO!$K$115,Resultados_Dic3!$E$3:$E$99980,Produccion_UO!$J122,Resultados_Dic3!$A$3:$A$99980,Produccion_UO!$H122)*$I$115</f>
        <v>0</v>
      </c>
      <c r="AR122" s="21">
        <f>+SUMIFS(Resultados_Dic3!AM$3:AM$99980,Resultados_Dic3!$F$3:$F$99980,Produccion_UO!$K122,Resultados_Dic3!$D$3:$D$99980,Produccion_UO!$K$115,Resultados_Dic3!$E$3:$E$99980,Produccion_UO!$J122,Resultados_Dic3!$A$3:$A$99980,Produccion_UO!$H122)*$I$115</f>
        <v>0</v>
      </c>
    </row>
    <row r="123" spans="1:45" x14ac:dyDescent="0.25">
      <c r="D123" s="131"/>
      <c r="E123" s="131"/>
      <c r="G123" s="15"/>
      <c r="H123" s="17" t="str">
        <f t="shared" si="27"/>
        <v>DIC7</v>
      </c>
      <c r="J123" s="24" t="s">
        <v>159</v>
      </c>
      <c r="K123" s="13" t="s">
        <v>269</v>
      </c>
      <c r="L123" s="22" t="str">
        <f>+$B$8</f>
        <v>VSM - Medium</v>
      </c>
      <c r="M123" s="21">
        <f>+SUMIFS(Resultados_Dic3!H$3:H$99980,Resultados_Dic3!$F$3:$F$99980,Produccion_UO!$K123,Resultados_Dic3!$D$3:$D$99980,Produccion_UO!$K$115,Resultados_Dic3!$E$3:$E$99980,Produccion_UO!$J123,Resultados_Dic3!$A$3:$A$99980,Produccion_UO!$H123)*$I$115</f>
        <v>1.0941530020412098</v>
      </c>
      <c r="N123" s="21">
        <f>+SUMIFS(Resultados_Dic3!I$3:I$99980,Resultados_Dic3!$F$3:$F$99980,Produccion_UO!$K123,Resultados_Dic3!$D$3:$D$99980,Produccion_UO!$K$115,Resultados_Dic3!$E$3:$E$99980,Produccion_UO!$J123,Resultados_Dic3!$A$3:$A$99980,Produccion_UO!$H123)*$I$115</f>
        <v>1.0941530020412098</v>
      </c>
      <c r="O123" s="21">
        <f>+SUMIFS(Resultados_Dic3!J$3:J$99980,Resultados_Dic3!$F$3:$F$99980,Produccion_UO!$K123,Resultados_Dic3!$D$3:$D$99980,Produccion_UO!$K$115,Resultados_Dic3!$E$3:$E$99980,Produccion_UO!$J123,Resultados_Dic3!$A$3:$A$99980,Produccion_UO!$H123)*$I$115</f>
        <v>1.0941530020412098</v>
      </c>
      <c r="P123" s="21">
        <f>+SUMIFS(Resultados_Dic3!K$3:K$99980,Resultados_Dic3!$F$3:$F$99980,Produccion_UO!$K123,Resultados_Dic3!$D$3:$D$99980,Produccion_UO!$K$115,Resultados_Dic3!$E$3:$E$99980,Produccion_UO!$J123,Resultados_Dic3!$A$3:$A$99980,Produccion_UO!$H123)*$I$115</f>
        <v>1.0941530020412098</v>
      </c>
      <c r="Q123" s="21">
        <f>+SUMIFS(Resultados_Dic3!L$3:L$99980,Resultados_Dic3!$F$3:$F$99980,Produccion_UO!$K123,Resultados_Dic3!$D$3:$D$99980,Produccion_UO!$K$115,Resultados_Dic3!$E$3:$E$99980,Produccion_UO!$J123,Resultados_Dic3!$A$3:$A$99980,Produccion_UO!$H123)*$I$115</f>
        <v>1.0941530020412098</v>
      </c>
      <c r="R123" s="21">
        <f>+SUMIFS(Resultados_Dic3!M$3:M$99980,Resultados_Dic3!$F$3:$F$99980,Produccion_UO!$K123,Resultados_Dic3!$D$3:$D$99980,Produccion_UO!$K$115,Resultados_Dic3!$E$3:$E$99980,Produccion_UO!$J123,Resultados_Dic3!$A$3:$A$99980,Produccion_UO!$H123)*$I$115</f>
        <v>1.0941530020412098</v>
      </c>
      <c r="S123" s="21">
        <f>+SUMIFS(Resultados_Dic3!N$3:N$99980,Resultados_Dic3!$F$3:$F$99980,Produccion_UO!$K123,Resultados_Dic3!$D$3:$D$99980,Produccion_UO!$K$115,Resultados_Dic3!$E$3:$E$99980,Produccion_UO!$J123,Resultados_Dic3!$A$3:$A$99980,Produccion_UO!$H123)*$I$115</f>
        <v>0.99098530424544962</v>
      </c>
      <c r="T123" s="21">
        <f>+SUMIFS(Resultados_Dic3!O$3:O$99980,Resultados_Dic3!$F$3:$F$99980,Produccion_UO!$K123,Resultados_Dic3!$D$3:$D$99980,Produccion_UO!$K$115,Resultados_Dic3!$E$3:$E$99980,Produccion_UO!$J123,Resultados_Dic3!$A$3:$A$99980,Produccion_UO!$H123)*$I$115</f>
        <v>0.88545967193930286</v>
      </c>
      <c r="U123" s="21">
        <f>+SUMIFS(Resultados_Dic3!P$3:P$99980,Resultados_Dic3!$F$3:$F$99980,Produccion_UO!$K123,Resultados_Dic3!$D$3:$D$99980,Produccion_UO!$K$115,Resultados_Dic3!$E$3:$E$99980,Produccion_UO!$J123,Resultados_Dic3!$A$3:$A$99980,Produccion_UO!$H123)*$I$115</f>
        <v>0.77993403963315611</v>
      </c>
      <c r="V123" s="21">
        <f>+SUMIFS(Resultados_Dic3!Q$3:Q$99980,Resultados_Dic3!$F$3:$F$99980,Produccion_UO!$K123,Resultados_Dic3!$D$3:$D$99980,Produccion_UO!$K$115,Resultados_Dic3!$E$3:$E$99980,Produccion_UO!$J123,Resultados_Dic3!$A$3:$A$99980,Produccion_UO!$H123)*$I$115</f>
        <v>0.67929857044732678</v>
      </c>
      <c r="W123" s="21">
        <f>+SUMIFS(Resultados_Dic3!R$3:R$99980,Resultados_Dic3!$F$3:$F$99980,Produccion_UO!$K123,Resultados_Dic3!$D$3:$D$99980,Produccion_UO!$K$115,Resultados_Dic3!$E$3:$E$99980,Produccion_UO!$J123,Resultados_Dic3!$A$3:$A$99980,Produccion_UO!$H123)*$I$115</f>
        <v>0.57866310126149467</v>
      </c>
      <c r="X123" s="21">
        <f>+SUMIFS(Resultados_Dic3!S$3:S$99980,Resultados_Dic3!$F$3:$F$99980,Produccion_UO!$K123,Resultados_Dic3!$D$3:$D$99980,Produccion_UO!$K$115,Resultados_Dic3!$E$3:$E$99980,Produccion_UO!$J123,Resultados_Dic3!$A$3:$A$99980,Produccion_UO!$H123)*$I$115</f>
        <v>0.47802763207566529</v>
      </c>
      <c r="Y123" s="21">
        <f>+SUMIFS(Resultados_Dic3!T$3:T$99980,Resultados_Dic3!$F$3:$F$99980,Produccion_UO!$K123,Resultados_Dic3!$D$3:$D$99980,Produccion_UO!$K$115,Resultados_Dic3!$E$3:$E$99980,Produccion_UO!$J123,Resultados_Dic3!$A$3:$A$99980,Produccion_UO!$H123)*$I$115</f>
        <v>0.4259456230473132</v>
      </c>
      <c r="Z123" s="21">
        <f>+SUMIFS(Resultados_Dic3!U$3:U$99980,Resultados_Dic3!$F$3:$F$99980,Produccion_UO!$K123,Resultados_Dic3!$D$3:$D$99980,Produccion_UO!$K$115,Resultados_Dic3!$E$3:$E$99980,Produccion_UO!$J123,Resultados_Dic3!$A$3:$A$99980,Produccion_UO!$H123)*$I$115</f>
        <v>0.37386361401896379</v>
      </c>
      <c r="AA123" s="21">
        <f>+SUMIFS(Resultados_Dic3!V$3:V$99980,Resultados_Dic3!$F$3:$F$99980,Produccion_UO!$K123,Resultados_Dic3!$D$3:$D$99980,Produccion_UO!$K$115,Resultados_Dic3!$E$3:$E$99980,Produccion_UO!$J123,Resultados_Dic3!$A$3:$A$99980,Produccion_UO!$H123)*$I$115</f>
        <v>2.8429539260580224E-2</v>
      </c>
      <c r="AB123" s="21">
        <f>+SUMIFS(Resultados_Dic3!W$3:W$99980,Resultados_Dic3!$F$3:$F$99980,Produccion_UO!$K123,Resultados_Dic3!$D$3:$D$99980,Produccion_UO!$K$115,Resultados_Dic3!$E$3:$E$99980,Produccion_UO!$J123,Resultados_Dic3!$A$3:$A$99980,Produccion_UO!$H123)*$I$115</f>
        <v>0</v>
      </c>
      <c r="AC123" s="21">
        <f>+SUMIFS(Resultados_Dic3!X$3:X$99980,Resultados_Dic3!$F$3:$F$99980,Produccion_UO!$K123,Resultados_Dic3!$D$3:$D$99980,Produccion_UO!$K$115,Resultados_Dic3!$E$3:$E$99980,Produccion_UO!$J123,Resultados_Dic3!$A$3:$A$99980,Produccion_UO!$H123)*$I$115</f>
        <v>0</v>
      </c>
      <c r="AD123" s="21">
        <f>+SUMIFS(Resultados_Dic3!Y$3:Y$99980,Resultados_Dic3!$F$3:$F$99980,Produccion_UO!$K123,Resultados_Dic3!$D$3:$D$99980,Produccion_UO!$K$115,Resultados_Dic3!$E$3:$E$99980,Produccion_UO!$J123,Resultados_Dic3!$A$3:$A$99980,Produccion_UO!$H123)*$I$115</f>
        <v>0</v>
      </c>
      <c r="AE123" s="21">
        <f>+SUMIFS(Resultados_Dic3!Z$3:Z$99980,Resultados_Dic3!$F$3:$F$99980,Produccion_UO!$K123,Resultados_Dic3!$D$3:$D$99980,Produccion_UO!$K$115,Resultados_Dic3!$E$3:$E$99980,Produccion_UO!$J123,Resultados_Dic3!$A$3:$A$99980,Produccion_UO!$H123)*$I$115</f>
        <v>0</v>
      </c>
      <c r="AF123" s="21">
        <f>+SUMIFS(Resultados_Dic3!AA$3:AA$99980,Resultados_Dic3!$F$3:$F$99980,Produccion_UO!$K123,Resultados_Dic3!$D$3:$D$99980,Produccion_UO!$K$115,Resultados_Dic3!$E$3:$E$99980,Produccion_UO!$J123,Resultados_Dic3!$A$3:$A$99980,Produccion_UO!$H123)*$I$115</f>
        <v>0</v>
      </c>
      <c r="AG123" s="21">
        <f>+SUMIFS(Resultados_Dic3!AB$3:AB$99980,Resultados_Dic3!$F$3:$F$99980,Produccion_UO!$K123,Resultados_Dic3!$D$3:$D$99980,Produccion_UO!$K$115,Resultados_Dic3!$E$3:$E$99980,Produccion_UO!$J123,Resultados_Dic3!$A$3:$A$99980,Produccion_UO!$H123)*$I$115</f>
        <v>0</v>
      </c>
      <c r="AH123" s="21">
        <f>+SUMIFS(Resultados_Dic3!AC$3:AC$99980,Resultados_Dic3!$F$3:$F$99980,Produccion_UO!$K123,Resultados_Dic3!$D$3:$D$99980,Produccion_UO!$K$115,Resultados_Dic3!$E$3:$E$99980,Produccion_UO!$J123,Resultados_Dic3!$A$3:$A$99980,Produccion_UO!$H123)*$I$115</f>
        <v>0</v>
      </c>
      <c r="AI123" s="21">
        <f>+SUMIFS(Resultados_Dic3!AD$3:AD$99980,Resultados_Dic3!$F$3:$F$99980,Produccion_UO!$K123,Resultados_Dic3!$D$3:$D$99980,Produccion_UO!$K$115,Resultados_Dic3!$E$3:$E$99980,Produccion_UO!$J123,Resultados_Dic3!$A$3:$A$99980,Produccion_UO!$H123)*$I$115</f>
        <v>0</v>
      </c>
      <c r="AJ123" s="21">
        <f>+SUMIFS(Resultados_Dic3!AE$3:AE$99980,Resultados_Dic3!$F$3:$F$99980,Produccion_UO!$K123,Resultados_Dic3!$D$3:$D$99980,Produccion_UO!$K$115,Resultados_Dic3!$E$3:$E$99980,Produccion_UO!$J123,Resultados_Dic3!$A$3:$A$99980,Produccion_UO!$H123)*$I$115</f>
        <v>0</v>
      </c>
      <c r="AK123" s="21">
        <f>+SUMIFS(Resultados_Dic3!AF$3:AF$99980,Resultados_Dic3!$F$3:$F$99980,Produccion_UO!$K123,Resultados_Dic3!$D$3:$D$99980,Produccion_UO!$K$115,Resultados_Dic3!$E$3:$E$99980,Produccion_UO!$J123,Resultados_Dic3!$A$3:$A$99980,Produccion_UO!$H123)*$I$115</f>
        <v>0</v>
      </c>
      <c r="AL123" s="21">
        <f>+SUMIFS(Resultados_Dic3!AG$3:AG$99980,Resultados_Dic3!$F$3:$F$99980,Produccion_UO!$K123,Resultados_Dic3!$D$3:$D$99980,Produccion_UO!$K$115,Resultados_Dic3!$E$3:$E$99980,Produccion_UO!$J123,Resultados_Dic3!$A$3:$A$99980,Produccion_UO!$H123)*$I$115</f>
        <v>0</v>
      </c>
      <c r="AM123" s="21">
        <f>+SUMIFS(Resultados_Dic3!AH$3:AH$99980,Resultados_Dic3!$F$3:$F$99980,Produccion_UO!$K123,Resultados_Dic3!$D$3:$D$99980,Produccion_UO!$K$115,Resultados_Dic3!$E$3:$E$99980,Produccion_UO!$J123,Resultados_Dic3!$A$3:$A$99980,Produccion_UO!$H123)*$I$115</f>
        <v>0</v>
      </c>
      <c r="AN123" s="21">
        <f>+SUMIFS(Resultados_Dic3!AI$3:AI$99980,Resultados_Dic3!$F$3:$F$99980,Produccion_UO!$K123,Resultados_Dic3!$D$3:$D$99980,Produccion_UO!$K$115,Resultados_Dic3!$E$3:$E$99980,Produccion_UO!$J123,Resultados_Dic3!$A$3:$A$99980,Produccion_UO!$H123)*$I$115</f>
        <v>0</v>
      </c>
      <c r="AO123" s="21">
        <f>+SUMIFS(Resultados_Dic3!AJ$3:AJ$99980,Resultados_Dic3!$F$3:$F$99980,Produccion_UO!$K123,Resultados_Dic3!$D$3:$D$99980,Produccion_UO!$K$115,Resultados_Dic3!$E$3:$E$99980,Produccion_UO!$J123,Resultados_Dic3!$A$3:$A$99980,Produccion_UO!$H123)*$I$115</f>
        <v>0</v>
      </c>
      <c r="AP123" s="21">
        <f>+SUMIFS(Resultados_Dic3!AK$3:AK$99980,Resultados_Dic3!$F$3:$F$99980,Produccion_UO!$K123,Resultados_Dic3!$D$3:$D$99980,Produccion_UO!$K$115,Resultados_Dic3!$E$3:$E$99980,Produccion_UO!$J123,Resultados_Dic3!$A$3:$A$99980,Produccion_UO!$H123)*$I$115</f>
        <v>0</v>
      </c>
      <c r="AQ123" s="21">
        <f>+SUMIFS(Resultados_Dic3!AL$3:AL$99980,Resultados_Dic3!$F$3:$F$99980,Produccion_UO!$K123,Resultados_Dic3!$D$3:$D$99980,Produccion_UO!$K$115,Resultados_Dic3!$E$3:$E$99980,Produccion_UO!$J123,Resultados_Dic3!$A$3:$A$99980,Produccion_UO!$H123)*$I$115</f>
        <v>0</v>
      </c>
      <c r="AR123" s="21">
        <f>+SUMIFS(Resultados_Dic3!AM$3:AM$99980,Resultados_Dic3!$F$3:$F$99980,Produccion_UO!$K123,Resultados_Dic3!$D$3:$D$99980,Produccion_UO!$K$115,Resultados_Dic3!$E$3:$E$99980,Produccion_UO!$J123,Resultados_Dic3!$A$3:$A$99980,Produccion_UO!$H123)*$I$115</f>
        <v>0</v>
      </c>
    </row>
    <row r="124" spans="1:45" x14ac:dyDescent="0.25">
      <c r="G124" s="15"/>
      <c r="H124" s="17" t="str">
        <f t="shared" si="27"/>
        <v>DIC7</v>
      </c>
      <c r="J124" s="24" t="s">
        <v>131</v>
      </c>
      <c r="K124" s="13" t="s">
        <v>371</v>
      </c>
      <c r="L124" s="22" t="str">
        <f>+$B$9</f>
        <v>VIM - GAS</v>
      </c>
      <c r="M124" s="21">
        <f>+SUMIFS(Resultados_Dic3!H$3:H$99980,Resultados_Dic3!$F$3:$F$99980,Produccion_UO!$K124,Resultados_Dic3!$D$3:$D$99980,Produccion_UO!$K$115,Resultados_Dic3!$E$3:$E$99980,Produccion_UO!$J124,Resultados_Dic3!$A$3:$A$99980,Produccion_UO!$H124)*$I$115</f>
        <v>0</v>
      </c>
      <c r="N124" s="21">
        <f>+SUMIFS(Resultados_Dic3!I$3:I$99980,Resultados_Dic3!$F$3:$F$99980,Produccion_UO!$K124,Resultados_Dic3!$D$3:$D$99980,Produccion_UO!$K$115,Resultados_Dic3!$E$3:$E$99980,Produccion_UO!$J124,Resultados_Dic3!$A$3:$A$99980,Produccion_UO!$H124)*$I$115</f>
        <v>0</v>
      </c>
      <c r="O124" s="21">
        <f>+SUMIFS(Resultados_Dic3!J$3:J$99980,Resultados_Dic3!$F$3:$F$99980,Produccion_UO!$K124,Resultados_Dic3!$D$3:$D$99980,Produccion_UO!$K$115,Resultados_Dic3!$E$3:$E$99980,Produccion_UO!$J124,Resultados_Dic3!$A$3:$A$99980,Produccion_UO!$H124)*$I$115</f>
        <v>0</v>
      </c>
      <c r="P124" s="21">
        <f>+SUMIFS(Resultados_Dic3!K$3:K$99980,Resultados_Dic3!$F$3:$F$99980,Produccion_UO!$K124,Resultados_Dic3!$D$3:$D$99980,Produccion_UO!$K$115,Resultados_Dic3!$E$3:$E$99980,Produccion_UO!$J124,Resultados_Dic3!$A$3:$A$99980,Produccion_UO!$H124)*$I$115</f>
        <v>0</v>
      </c>
      <c r="Q124" s="21">
        <f>+SUMIFS(Resultados_Dic3!L$3:L$99980,Resultados_Dic3!$F$3:$F$99980,Produccion_UO!$K124,Resultados_Dic3!$D$3:$D$99980,Produccion_UO!$K$115,Resultados_Dic3!$E$3:$E$99980,Produccion_UO!$J124,Resultados_Dic3!$A$3:$A$99980,Produccion_UO!$H124)*$I$115</f>
        <v>0</v>
      </c>
      <c r="R124" s="21">
        <f>+SUMIFS(Resultados_Dic3!M$3:M$99980,Resultados_Dic3!$F$3:$F$99980,Produccion_UO!$K124,Resultados_Dic3!$D$3:$D$99980,Produccion_UO!$K$115,Resultados_Dic3!$E$3:$E$99980,Produccion_UO!$J124,Resultados_Dic3!$A$3:$A$99980,Produccion_UO!$H124)*$I$115</f>
        <v>0</v>
      </c>
      <c r="S124" s="21">
        <f>+SUMIFS(Resultados_Dic3!N$3:N$99980,Resultados_Dic3!$F$3:$F$99980,Produccion_UO!$K124,Resultados_Dic3!$D$3:$D$99980,Produccion_UO!$K$115,Resultados_Dic3!$E$3:$E$99980,Produccion_UO!$J124,Resultados_Dic3!$A$3:$A$99980,Produccion_UO!$H124)*$I$115</f>
        <v>0</v>
      </c>
      <c r="T124" s="21">
        <f>+SUMIFS(Resultados_Dic3!O$3:O$99980,Resultados_Dic3!$F$3:$F$99980,Produccion_UO!$K124,Resultados_Dic3!$D$3:$D$99980,Produccion_UO!$K$115,Resultados_Dic3!$E$3:$E$99980,Produccion_UO!$J124,Resultados_Dic3!$A$3:$A$99980,Produccion_UO!$H124)*$I$115</f>
        <v>0</v>
      </c>
      <c r="U124" s="21">
        <f>+SUMIFS(Resultados_Dic3!P$3:P$99980,Resultados_Dic3!$F$3:$F$99980,Produccion_UO!$K124,Resultados_Dic3!$D$3:$D$99980,Produccion_UO!$K$115,Resultados_Dic3!$E$3:$E$99980,Produccion_UO!$J124,Resultados_Dic3!$A$3:$A$99980,Produccion_UO!$H124)*$I$115</f>
        <v>0</v>
      </c>
      <c r="V124" s="21">
        <f>+SUMIFS(Resultados_Dic3!Q$3:Q$99980,Resultados_Dic3!$F$3:$F$99980,Produccion_UO!$K124,Resultados_Dic3!$D$3:$D$99980,Produccion_UO!$K$115,Resultados_Dic3!$E$3:$E$99980,Produccion_UO!$J124,Resultados_Dic3!$A$3:$A$99980,Produccion_UO!$H124)*$I$115</f>
        <v>0</v>
      </c>
      <c r="W124" s="21">
        <f>+SUMIFS(Resultados_Dic3!R$3:R$99980,Resultados_Dic3!$F$3:$F$99980,Produccion_UO!$K124,Resultados_Dic3!$D$3:$D$99980,Produccion_UO!$K$115,Resultados_Dic3!$E$3:$E$99980,Produccion_UO!$J124,Resultados_Dic3!$A$3:$A$99980,Produccion_UO!$H124)*$I$115</f>
        <v>0</v>
      </c>
      <c r="X124" s="21">
        <f>+SUMIFS(Resultados_Dic3!S$3:S$99980,Resultados_Dic3!$F$3:$F$99980,Produccion_UO!$K124,Resultados_Dic3!$D$3:$D$99980,Produccion_UO!$K$115,Resultados_Dic3!$E$3:$E$99980,Produccion_UO!$J124,Resultados_Dic3!$A$3:$A$99980,Produccion_UO!$H124)*$I$115</f>
        <v>0</v>
      </c>
      <c r="Y124" s="21">
        <f>+SUMIFS(Resultados_Dic3!T$3:T$99980,Resultados_Dic3!$F$3:$F$99980,Produccion_UO!$K124,Resultados_Dic3!$D$3:$D$99980,Produccion_UO!$K$115,Resultados_Dic3!$E$3:$E$99980,Produccion_UO!$J124,Resultados_Dic3!$A$3:$A$99980,Produccion_UO!$H124)*$I$115</f>
        <v>0</v>
      </c>
      <c r="Z124" s="21">
        <f>+SUMIFS(Resultados_Dic3!U$3:U$99980,Resultados_Dic3!$F$3:$F$99980,Produccion_UO!$K124,Resultados_Dic3!$D$3:$D$99980,Produccion_UO!$K$115,Resultados_Dic3!$E$3:$E$99980,Produccion_UO!$J124,Resultados_Dic3!$A$3:$A$99980,Produccion_UO!$H124)*$I$115</f>
        <v>0</v>
      </c>
      <c r="AA124" s="21">
        <f>+SUMIFS(Resultados_Dic3!V$3:V$99980,Resultados_Dic3!$F$3:$F$99980,Produccion_UO!$K124,Resultados_Dic3!$D$3:$D$99980,Produccion_UO!$K$115,Resultados_Dic3!$E$3:$E$99980,Produccion_UO!$J124,Resultados_Dic3!$A$3:$A$99980,Produccion_UO!$H124)*$I$115</f>
        <v>0</v>
      </c>
      <c r="AB124" s="21">
        <f>+SUMIFS(Resultados_Dic3!W$3:W$99980,Resultados_Dic3!$F$3:$F$99980,Produccion_UO!$K124,Resultados_Dic3!$D$3:$D$99980,Produccion_UO!$K$115,Resultados_Dic3!$E$3:$E$99980,Produccion_UO!$J124,Resultados_Dic3!$A$3:$A$99980,Produccion_UO!$H124)*$I$115</f>
        <v>0</v>
      </c>
      <c r="AC124" s="21">
        <f>+SUMIFS(Resultados_Dic3!X$3:X$99980,Resultados_Dic3!$F$3:$F$99980,Produccion_UO!$K124,Resultados_Dic3!$D$3:$D$99980,Produccion_UO!$K$115,Resultados_Dic3!$E$3:$E$99980,Produccion_UO!$J124,Resultados_Dic3!$A$3:$A$99980,Produccion_UO!$H124)*$I$115</f>
        <v>0</v>
      </c>
      <c r="AD124" s="21">
        <f>+SUMIFS(Resultados_Dic3!Y$3:Y$99980,Resultados_Dic3!$F$3:$F$99980,Produccion_UO!$K124,Resultados_Dic3!$D$3:$D$99980,Produccion_UO!$K$115,Resultados_Dic3!$E$3:$E$99980,Produccion_UO!$J124,Resultados_Dic3!$A$3:$A$99980,Produccion_UO!$H124)*$I$115</f>
        <v>0</v>
      </c>
      <c r="AE124" s="21">
        <f>+SUMIFS(Resultados_Dic3!Z$3:Z$99980,Resultados_Dic3!$F$3:$F$99980,Produccion_UO!$K124,Resultados_Dic3!$D$3:$D$99980,Produccion_UO!$K$115,Resultados_Dic3!$E$3:$E$99980,Produccion_UO!$J124,Resultados_Dic3!$A$3:$A$99980,Produccion_UO!$H124)*$I$115</f>
        <v>0</v>
      </c>
      <c r="AF124" s="21">
        <f>+SUMIFS(Resultados_Dic3!AA$3:AA$99980,Resultados_Dic3!$F$3:$F$99980,Produccion_UO!$K124,Resultados_Dic3!$D$3:$D$99980,Produccion_UO!$K$115,Resultados_Dic3!$E$3:$E$99980,Produccion_UO!$J124,Resultados_Dic3!$A$3:$A$99980,Produccion_UO!$H124)*$I$115</f>
        <v>0</v>
      </c>
      <c r="AG124" s="21">
        <f>+SUMIFS(Resultados_Dic3!AB$3:AB$99980,Resultados_Dic3!$F$3:$F$99980,Produccion_UO!$K124,Resultados_Dic3!$D$3:$D$99980,Produccion_UO!$K$115,Resultados_Dic3!$E$3:$E$99980,Produccion_UO!$J124,Resultados_Dic3!$A$3:$A$99980,Produccion_UO!$H124)*$I$115</f>
        <v>0</v>
      </c>
      <c r="AH124" s="21">
        <f>+SUMIFS(Resultados_Dic3!AC$3:AC$99980,Resultados_Dic3!$F$3:$F$99980,Produccion_UO!$K124,Resultados_Dic3!$D$3:$D$99980,Produccion_UO!$K$115,Resultados_Dic3!$E$3:$E$99980,Produccion_UO!$J124,Resultados_Dic3!$A$3:$A$99980,Produccion_UO!$H124)*$I$115</f>
        <v>0</v>
      </c>
      <c r="AI124" s="21">
        <f>+SUMIFS(Resultados_Dic3!AD$3:AD$99980,Resultados_Dic3!$F$3:$F$99980,Produccion_UO!$K124,Resultados_Dic3!$D$3:$D$99980,Produccion_UO!$K$115,Resultados_Dic3!$E$3:$E$99980,Produccion_UO!$J124,Resultados_Dic3!$A$3:$A$99980,Produccion_UO!$H124)*$I$115</f>
        <v>0</v>
      </c>
      <c r="AJ124" s="21">
        <f>+SUMIFS(Resultados_Dic3!AE$3:AE$99980,Resultados_Dic3!$F$3:$F$99980,Produccion_UO!$K124,Resultados_Dic3!$D$3:$D$99980,Produccion_UO!$K$115,Resultados_Dic3!$E$3:$E$99980,Produccion_UO!$J124,Resultados_Dic3!$A$3:$A$99980,Produccion_UO!$H124)*$I$115</f>
        <v>0</v>
      </c>
      <c r="AK124" s="21">
        <f>+SUMIFS(Resultados_Dic3!AF$3:AF$99980,Resultados_Dic3!$F$3:$F$99980,Produccion_UO!$K124,Resultados_Dic3!$D$3:$D$99980,Produccion_UO!$K$115,Resultados_Dic3!$E$3:$E$99980,Produccion_UO!$J124,Resultados_Dic3!$A$3:$A$99980,Produccion_UO!$H124)*$I$115</f>
        <v>0</v>
      </c>
      <c r="AL124" s="21">
        <f>+SUMIFS(Resultados_Dic3!AG$3:AG$99980,Resultados_Dic3!$F$3:$F$99980,Produccion_UO!$K124,Resultados_Dic3!$D$3:$D$99980,Produccion_UO!$K$115,Resultados_Dic3!$E$3:$E$99980,Produccion_UO!$J124,Resultados_Dic3!$A$3:$A$99980,Produccion_UO!$H124)*$I$115</f>
        <v>0</v>
      </c>
      <c r="AM124" s="21">
        <f>+SUMIFS(Resultados_Dic3!AH$3:AH$99980,Resultados_Dic3!$F$3:$F$99980,Produccion_UO!$K124,Resultados_Dic3!$D$3:$D$99980,Produccion_UO!$K$115,Resultados_Dic3!$E$3:$E$99980,Produccion_UO!$J124,Resultados_Dic3!$A$3:$A$99980,Produccion_UO!$H124)*$I$115</f>
        <v>0</v>
      </c>
      <c r="AN124" s="21">
        <f>+SUMIFS(Resultados_Dic3!AI$3:AI$99980,Resultados_Dic3!$F$3:$F$99980,Produccion_UO!$K124,Resultados_Dic3!$D$3:$D$99980,Produccion_UO!$K$115,Resultados_Dic3!$E$3:$E$99980,Produccion_UO!$J124,Resultados_Dic3!$A$3:$A$99980,Produccion_UO!$H124)*$I$115</f>
        <v>0</v>
      </c>
      <c r="AO124" s="21">
        <f>+SUMIFS(Resultados_Dic3!AJ$3:AJ$99980,Resultados_Dic3!$F$3:$F$99980,Produccion_UO!$K124,Resultados_Dic3!$D$3:$D$99980,Produccion_UO!$K$115,Resultados_Dic3!$E$3:$E$99980,Produccion_UO!$J124,Resultados_Dic3!$A$3:$A$99980,Produccion_UO!$H124)*$I$115</f>
        <v>0</v>
      </c>
      <c r="AP124" s="21">
        <f>+SUMIFS(Resultados_Dic3!AK$3:AK$99980,Resultados_Dic3!$F$3:$F$99980,Produccion_UO!$K124,Resultados_Dic3!$D$3:$D$99980,Produccion_UO!$K$115,Resultados_Dic3!$E$3:$E$99980,Produccion_UO!$J124,Resultados_Dic3!$A$3:$A$99980,Produccion_UO!$H124)*$I$115</f>
        <v>0</v>
      </c>
      <c r="AQ124" s="21">
        <f>+SUMIFS(Resultados_Dic3!AL$3:AL$99980,Resultados_Dic3!$F$3:$F$99980,Produccion_UO!$K124,Resultados_Dic3!$D$3:$D$99980,Produccion_UO!$K$115,Resultados_Dic3!$E$3:$E$99980,Produccion_UO!$J124,Resultados_Dic3!$A$3:$A$99980,Produccion_UO!$H124)*$I$115</f>
        <v>0</v>
      </c>
      <c r="AR124" s="21">
        <f>+SUMIFS(Resultados_Dic3!AM$3:AM$99980,Resultados_Dic3!$F$3:$F$99980,Produccion_UO!$K124,Resultados_Dic3!$D$3:$D$99980,Produccion_UO!$K$115,Resultados_Dic3!$E$3:$E$99980,Produccion_UO!$J124,Resultados_Dic3!$A$3:$A$99980,Produccion_UO!$H124)*$I$115</f>
        <v>0</v>
      </c>
    </row>
    <row r="125" spans="1:45" s="73" customFormat="1" x14ac:dyDescent="0.25">
      <c r="A125" s="129"/>
      <c r="B125" s="129"/>
      <c r="C125" s="129"/>
      <c r="D125" s="129"/>
      <c r="E125" s="129"/>
      <c r="F125" s="130"/>
      <c r="H125" s="74"/>
      <c r="I125" s="74"/>
      <c r="L125" s="22"/>
      <c r="M125" s="75">
        <f>+SUM(M118:M124)</f>
        <v>233.67684756950013</v>
      </c>
      <c r="N125" s="75">
        <f t="shared" ref="N125" si="28">+SUM(N118:N124)</f>
        <v>233.61622475013911</v>
      </c>
      <c r="O125" s="75">
        <f t="shared" ref="O125:AR125" si="29">+SUM(O118:O124)</f>
        <v>233.56404141226685</v>
      </c>
      <c r="P125" s="75">
        <f t="shared" si="29"/>
        <v>233.51185807439458</v>
      </c>
      <c r="Q125" s="75">
        <f t="shared" si="29"/>
        <v>233.45967473652232</v>
      </c>
      <c r="R125" s="75">
        <f t="shared" si="29"/>
        <v>233.3869965166102</v>
      </c>
      <c r="S125" s="75">
        <f t="shared" si="29"/>
        <v>233.21115059890229</v>
      </c>
      <c r="T125" s="75">
        <f t="shared" si="29"/>
        <v>233.04799179997821</v>
      </c>
      <c r="U125" s="75">
        <f t="shared" si="29"/>
        <v>1.436338052789345</v>
      </c>
      <c r="V125" s="75">
        <f t="shared" si="29"/>
        <v>1.2780694169855664</v>
      </c>
      <c r="W125" s="75">
        <f t="shared" si="29"/>
        <v>0.96188981982990107</v>
      </c>
      <c r="X125" s="75">
        <f t="shared" si="29"/>
        <v>0.86125435064411504</v>
      </c>
      <c r="Y125" s="75">
        <f t="shared" si="29"/>
        <v>0.80917234161576301</v>
      </c>
      <c r="Z125" s="75">
        <f t="shared" si="29"/>
        <v>0.64523238733400512</v>
      </c>
      <c r="AA125" s="75">
        <f t="shared" si="29"/>
        <v>2.8429539260580224E-2</v>
      </c>
      <c r="AB125" s="75">
        <f t="shared" si="29"/>
        <v>0</v>
      </c>
      <c r="AC125" s="75">
        <f t="shared" si="29"/>
        <v>0</v>
      </c>
      <c r="AD125" s="75">
        <f t="shared" si="29"/>
        <v>0</v>
      </c>
      <c r="AE125" s="75">
        <f t="shared" si="29"/>
        <v>0</v>
      </c>
      <c r="AF125" s="75">
        <f t="shared" si="29"/>
        <v>0</v>
      </c>
      <c r="AG125" s="75">
        <f t="shared" si="29"/>
        <v>0</v>
      </c>
      <c r="AH125" s="75">
        <f t="shared" si="29"/>
        <v>0</v>
      </c>
      <c r="AI125" s="75">
        <f t="shared" si="29"/>
        <v>0</v>
      </c>
      <c r="AJ125" s="75">
        <f t="shared" si="29"/>
        <v>0</v>
      </c>
      <c r="AK125" s="75">
        <f t="shared" si="29"/>
        <v>0</v>
      </c>
      <c r="AL125" s="75">
        <f t="shared" si="29"/>
        <v>0</v>
      </c>
      <c r="AM125" s="75">
        <f t="shared" si="29"/>
        <v>0</v>
      </c>
      <c r="AN125" s="75">
        <f t="shared" si="29"/>
        <v>0</v>
      </c>
      <c r="AO125" s="75">
        <f t="shared" si="29"/>
        <v>0</v>
      </c>
      <c r="AP125" s="75">
        <f t="shared" si="29"/>
        <v>0</v>
      </c>
      <c r="AQ125" s="75">
        <f t="shared" si="29"/>
        <v>0</v>
      </c>
      <c r="AR125" s="75">
        <f t="shared" si="29"/>
        <v>0</v>
      </c>
    </row>
    <row r="126" spans="1:45" x14ac:dyDescent="0.25">
      <c r="H126"/>
      <c r="I126"/>
    </row>
    <row r="127" spans="1:45" ht="18.75" x14ac:dyDescent="0.3">
      <c r="G127" s="15"/>
      <c r="H127" s="12"/>
      <c r="I127" s="17" t="str">
        <f>+IF(OR(J128="OIL",J128="OIL-eq"),$I$5,IF(J128="GAS",$I$4,IF(J128="GSL",$I$8,IF(J128="DSL",$I$9,IF(J128="KER",$I$10,IF(J128="LPG",$I$11,IF(J128="HFO",$I$12,IF(J128="AVG",$I$13,IF(J128="RFG",$I$14,IF(J128="ELC",$I$15,$I$16))))))))))</f>
        <v>Kb/d</v>
      </c>
      <c r="J127" s="15"/>
      <c r="K127" s="34" t="s">
        <v>412</v>
      </c>
    </row>
    <row r="128" spans="1:45" x14ac:dyDescent="0.25">
      <c r="G128" s="15"/>
      <c r="H128" s="12"/>
      <c r="I128" s="115">
        <f>+IF(OR(J128="OIL",J128="OIL-eq"),$H$5,IF(J128="GAS",$H$4,IF(J128="GSL",$H$8,IF(J128="DSL",$H$9,IF(J128="KER",$H$10,IF(J128="LPG",$H$11,IF(J128="HFO",$H$12,IF(J128="AVG",$H$13,IF(J128="RFG",$H$14,IF(J128="ELC",$H$15,$H$16))))))))))</f>
        <v>0.67480936635400501</v>
      </c>
      <c r="J128" s="67" t="s">
        <v>43</v>
      </c>
      <c r="K128" s="2" t="s">
        <v>27</v>
      </c>
    </row>
    <row r="129" spans="1:45" x14ac:dyDescent="0.25">
      <c r="G129" s="44"/>
      <c r="H129" s="43"/>
      <c r="I129" s="43"/>
      <c r="J129" s="15"/>
      <c r="K129" s="16"/>
    </row>
    <row r="130" spans="1:45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  <c r="AS130" s="21"/>
    </row>
    <row r="131" spans="1:45" x14ac:dyDescent="0.25">
      <c r="D131" s="131"/>
      <c r="E131" s="131"/>
      <c r="G131" s="15"/>
      <c r="H131" s="17" t="str">
        <f t="shared" ref="H131:H137" si="30">+$B$1</f>
        <v>DIC7</v>
      </c>
      <c r="J131" s="24" t="s">
        <v>43</v>
      </c>
      <c r="K131" s="13" t="s">
        <v>368</v>
      </c>
      <c r="L131" s="22" t="str">
        <f>+$B$3</f>
        <v>GU - Gas</v>
      </c>
      <c r="M131" s="21">
        <f>+SUMIFS(Resultados_Dic3!H$3:H$99980,Resultados_Dic3!$F$3:$F$99980,Produccion_UO!$K131,Resultados_Dic3!$D$3:$D$99980,Produccion_UO!$K$128,Resultados_Dic3!$E$3:$E$99980,Produccion_UO!$J131,Resultados_Dic3!$A$3:$A$99980,Produccion_UO!$H131)*$I$128</f>
        <v>0</v>
      </c>
      <c r="N131" s="21">
        <f>+SUMIFS(Resultados_Dic3!I$3:I$99980,Resultados_Dic3!$F$3:$F$99980,Produccion_UO!$K131,Resultados_Dic3!$D$3:$D$99980,Produccion_UO!$K$128,Resultados_Dic3!$E$3:$E$99980,Produccion_UO!$J131,Resultados_Dic3!$A$3:$A$99980,Produccion_UO!$H131)*$I$128</f>
        <v>0</v>
      </c>
      <c r="O131" s="21">
        <f>+SUMIFS(Resultados_Dic3!J$3:J$99980,Resultados_Dic3!$F$3:$F$99980,Produccion_UO!$K131,Resultados_Dic3!$D$3:$D$99980,Produccion_UO!$K$128,Resultados_Dic3!$E$3:$E$99980,Produccion_UO!$J131,Resultados_Dic3!$A$3:$A$99980,Produccion_UO!$H131)*$I$128</f>
        <v>0</v>
      </c>
      <c r="P131" s="21">
        <f>+SUMIFS(Resultados_Dic3!K$3:K$99980,Resultados_Dic3!$F$3:$F$99980,Produccion_UO!$K131,Resultados_Dic3!$D$3:$D$99980,Produccion_UO!$K$128,Resultados_Dic3!$E$3:$E$99980,Produccion_UO!$J131,Resultados_Dic3!$A$3:$A$99980,Produccion_UO!$H131)*$I$128</f>
        <v>0</v>
      </c>
      <c r="Q131" s="21">
        <f>+SUMIFS(Resultados_Dic3!L$3:L$99980,Resultados_Dic3!$F$3:$F$99980,Produccion_UO!$K131,Resultados_Dic3!$D$3:$D$99980,Produccion_UO!$K$128,Resultados_Dic3!$E$3:$E$99980,Produccion_UO!$J131,Resultados_Dic3!$A$3:$A$99980,Produccion_UO!$H131)*$I$128</f>
        <v>0</v>
      </c>
      <c r="R131" s="21">
        <f>+SUMIFS(Resultados_Dic3!M$3:M$99980,Resultados_Dic3!$F$3:$F$99980,Produccion_UO!$K131,Resultados_Dic3!$D$3:$D$99980,Produccion_UO!$K$128,Resultados_Dic3!$E$3:$E$99980,Produccion_UO!$J131,Resultados_Dic3!$A$3:$A$99980,Produccion_UO!$H131)*$I$128</f>
        <v>0</v>
      </c>
      <c r="S131" s="21">
        <f>+SUMIFS(Resultados_Dic3!N$3:N$99980,Resultados_Dic3!$F$3:$F$99980,Produccion_UO!$K131,Resultados_Dic3!$D$3:$D$99980,Produccion_UO!$K$128,Resultados_Dic3!$E$3:$E$99980,Produccion_UO!$J131,Resultados_Dic3!$A$3:$A$99980,Produccion_UO!$H131)*$I$128</f>
        <v>0</v>
      </c>
      <c r="T131" s="21">
        <f>+SUMIFS(Resultados_Dic3!O$3:O$99980,Resultados_Dic3!$F$3:$F$99980,Produccion_UO!$K131,Resultados_Dic3!$D$3:$D$99980,Produccion_UO!$K$128,Resultados_Dic3!$E$3:$E$99980,Produccion_UO!$J131,Resultados_Dic3!$A$3:$A$99980,Produccion_UO!$H131)*$I$128</f>
        <v>0</v>
      </c>
      <c r="U131" s="21">
        <f>+SUMIFS(Resultados_Dic3!P$3:P$99980,Resultados_Dic3!$F$3:$F$99980,Produccion_UO!$K131,Resultados_Dic3!$D$3:$D$99980,Produccion_UO!$K$128,Resultados_Dic3!$E$3:$E$99980,Produccion_UO!$J131,Resultados_Dic3!$A$3:$A$99980,Produccion_UO!$H131)*$I$128</f>
        <v>0</v>
      </c>
      <c r="V131" s="21">
        <f>+SUMIFS(Resultados_Dic3!Q$3:Q$99980,Resultados_Dic3!$F$3:$F$99980,Produccion_UO!$K131,Resultados_Dic3!$D$3:$D$99980,Produccion_UO!$K$128,Resultados_Dic3!$E$3:$E$99980,Produccion_UO!$J131,Resultados_Dic3!$A$3:$A$99980,Produccion_UO!$H131)*$I$128</f>
        <v>0</v>
      </c>
      <c r="W131" s="21">
        <f>+SUMIFS(Resultados_Dic3!R$3:R$99980,Resultados_Dic3!$F$3:$F$99980,Produccion_UO!$K131,Resultados_Dic3!$D$3:$D$99980,Produccion_UO!$K$128,Resultados_Dic3!$E$3:$E$99980,Produccion_UO!$J131,Resultados_Dic3!$A$3:$A$99980,Produccion_UO!$H131)*$I$128</f>
        <v>0</v>
      </c>
      <c r="X131" s="21">
        <f>+SUMIFS(Resultados_Dic3!S$3:S$99980,Resultados_Dic3!$F$3:$F$99980,Produccion_UO!$K131,Resultados_Dic3!$D$3:$D$99980,Produccion_UO!$K$128,Resultados_Dic3!$E$3:$E$99980,Produccion_UO!$J131,Resultados_Dic3!$A$3:$A$99980,Produccion_UO!$H131)*$I$128</f>
        <v>0</v>
      </c>
      <c r="Y131" s="21">
        <f>+SUMIFS(Resultados_Dic3!T$3:T$99980,Resultados_Dic3!$F$3:$F$99980,Produccion_UO!$K131,Resultados_Dic3!$D$3:$D$99980,Produccion_UO!$K$128,Resultados_Dic3!$E$3:$E$99980,Produccion_UO!$J131,Resultados_Dic3!$A$3:$A$99980,Produccion_UO!$H131)*$I$128</f>
        <v>0</v>
      </c>
      <c r="Z131" s="21">
        <f>+SUMIFS(Resultados_Dic3!U$3:U$99980,Resultados_Dic3!$F$3:$F$99980,Produccion_UO!$K131,Resultados_Dic3!$D$3:$D$99980,Produccion_UO!$K$128,Resultados_Dic3!$E$3:$E$99980,Produccion_UO!$J131,Resultados_Dic3!$A$3:$A$99980,Produccion_UO!$H131)*$I$128</f>
        <v>0</v>
      </c>
      <c r="AA131" s="21">
        <f>+SUMIFS(Resultados_Dic3!V$3:V$99980,Resultados_Dic3!$F$3:$F$99980,Produccion_UO!$K131,Resultados_Dic3!$D$3:$D$99980,Produccion_UO!$K$128,Resultados_Dic3!$E$3:$E$99980,Produccion_UO!$J131,Resultados_Dic3!$A$3:$A$99980,Produccion_UO!$H131)*$I$128</f>
        <v>0</v>
      </c>
      <c r="AB131" s="21">
        <f>+SUMIFS(Resultados_Dic3!W$3:W$99980,Resultados_Dic3!$F$3:$F$99980,Produccion_UO!$K131,Resultados_Dic3!$D$3:$D$99980,Produccion_UO!$K$128,Resultados_Dic3!$E$3:$E$99980,Produccion_UO!$J131,Resultados_Dic3!$A$3:$A$99980,Produccion_UO!$H131)*$I$128</f>
        <v>0</v>
      </c>
      <c r="AC131" s="21">
        <f>+SUMIFS(Resultados_Dic3!X$3:X$99980,Resultados_Dic3!$F$3:$F$99980,Produccion_UO!$K131,Resultados_Dic3!$D$3:$D$99980,Produccion_UO!$K$128,Resultados_Dic3!$E$3:$E$99980,Produccion_UO!$J131,Resultados_Dic3!$A$3:$A$99980,Produccion_UO!$H131)*$I$128</f>
        <v>0</v>
      </c>
      <c r="AD131" s="21">
        <f>+SUMIFS(Resultados_Dic3!Y$3:Y$99980,Resultados_Dic3!$F$3:$F$99980,Produccion_UO!$K131,Resultados_Dic3!$D$3:$D$99980,Produccion_UO!$K$128,Resultados_Dic3!$E$3:$E$99980,Produccion_UO!$J131,Resultados_Dic3!$A$3:$A$99980,Produccion_UO!$H131)*$I$128</f>
        <v>0</v>
      </c>
      <c r="AE131" s="21">
        <f>+SUMIFS(Resultados_Dic3!Z$3:Z$99980,Resultados_Dic3!$F$3:$F$99980,Produccion_UO!$K131,Resultados_Dic3!$D$3:$D$99980,Produccion_UO!$K$128,Resultados_Dic3!$E$3:$E$99980,Produccion_UO!$J131,Resultados_Dic3!$A$3:$A$99980,Produccion_UO!$H131)*$I$128</f>
        <v>0</v>
      </c>
      <c r="AF131" s="21">
        <f>+SUMIFS(Resultados_Dic3!AA$3:AA$99980,Resultados_Dic3!$F$3:$F$99980,Produccion_UO!$K131,Resultados_Dic3!$D$3:$D$99980,Produccion_UO!$K$128,Resultados_Dic3!$E$3:$E$99980,Produccion_UO!$J131,Resultados_Dic3!$A$3:$A$99980,Produccion_UO!$H131)*$I$128</f>
        <v>0</v>
      </c>
      <c r="AG131" s="21">
        <f>+SUMIFS(Resultados_Dic3!AB$3:AB$99980,Resultados_Dic3!$F$3:$F$99980,Produccion_UO!$K131,Resultados_Dic3!$D$3:$D$99980,Produccion_UO!$K$128,Resultados_Dic3!$E$3:$E$99980,Produccion_UO!$J131,Resultados_Dic3!$A$3:$A$99980,Produccion_UO!$H131)*$I$128</f>
        <v>0</v>
      </c>
      <c r="AH131" s="21">
        <f>+SUMIFS(Resultados_Dic3!AC$3:AC$99980,Resultados_Dic3!$F$3:$F$99980,Produccion_UO!$K131,Resultados_Dic3!$D$3:$D$99980,Produccion_UO!$K$128,Resultados_Dic3!$E$3:$E$99980,Produccion_UO!$J131,Resultados_Dic3!$A$3:$A$99980,Produccion_UO!$H131)*$I$128</f>
        <v>0</v>
      </c>
      <c r="AI131" s="21">
        <f>+SUMIFS(Resultados_Dic3!AD$3:AD$99980,Resultados_Dic3!$F$3:$F$99980,Produccion_UO!$K131,Resultados_Dic3!$D$3:$D$99980,Produccion_UO!$K$128,Resultados_Dic3!$E$3:$E$99980,Produccion_UO!$J131,Resultados_Dic3!$A$3:$A$99980,Produccion_UO!$H131)*$I$128</f>
        <v>0</v>
      </c>
      <c r="AJ131" s="21">
        <f>+SUMIFS(Resultados_Dic3!AE$3:AE$99980,Resultados_Dic3!$F$3:$F$99980,Produccion_UO!$K131,Resultados_Dic3!$D$3:$D$99980,Produccion_UO!$K$128,Resultados_Dic3!$E$3:$E$99980,Produccion_UO!$J131,Resultados_Dic3!$A$3:$A$99980,Produccion_UO!$H131)*$I$128</f>
        <v>0</v>
      </c>
      <c r="AK131" s="21">
        <f>+SUMIFS(Resultados_Dic3!AF$3:AF$99980,Resultados_Dic3!$F$3:$F$99980,Produccion_UO!$K131,Resultados_Dic3!$D$3:$D$99980,Produccion_UO!$K$128,Resultados_Dic3!$E$3:$E$99980,Produccion_UO!$J131,Resultados_Dic3!$A$3:$A$99980,Produccion_UO!$H131)*$I$128</f>
        <v>0</v>
      </c>
      <c r="AL131" s="21">
        <f>+SUMIFS(Resultados_Dic3!AG$3:AG$99980,Resultados_Dic3!$F$3:$F$99980,Produccion_UO!$K131,Resultados_Dic3!$D$3:$D$99980,Produccion_UO!$K$128,Resultados_Dic3!$E$3:$E$99980,Produccion_UO!$J131,Resultados_Dic3!$A$3:$A$99980,Produccion_UO!$H131)*$I$128</f>
        <v>0</v>
      </c>
      <c r="AM131" s="21">
        <f>+SUMIFS(Resultados_Dic3!AH$3:AH$99980,Resultados_Dic3!$F$3:$F$99980,Produccion_UO!$K131,Resultados_Dic3!$D$3:$D$99980,Produccion_UO!$K$128,Resultados_Dic3!$E$3:$E$99980,Produccion_UO!$J131,Resultados_Dic3!$A$3:$A$99980,Produccion_UO!$H131)*$I$128</f>
        <v>0</v>
      </c>
      <c r="AN131" s="21">
        <f>+SUMIFS(Resultados_Dic3!AI$3:AI$99980,Resultados_Dic3!$F$3:$F$99980,Produccion_UO!$K131,Resultados_Dic3!$D$3:$D$99980,Produccion_UO!$K$128,Resultados_Dic3!$E$3:$E$99980,Produccion_UO!$J131,Resultados_Dic3!$A$3:$A$99980,Produccion_UO!$H131)*$I$128</f>
        <v>0</v>
      </c>
      <c r="AO131" s="21">
        <f>+SUMIFS(Resultados_Dic3!AJ$3:AJ$99980,Resultados_Dic3!$F$3:$F$99980,Produccion_UO!$K131,Resultados_Dic3!$D$3:$D$99980,Produccion_UO!$K$128,Resultados_Dic3!$E$3:$E$99980,Produccion_UO!$J131,Resultados_Dic3!$A$3:$A$99980,Produccion_UO!$H131)*$I$128</f>
        <v>0</v>
      </c>
      <c r="AP131" s="21">
        <f>+SUMIFS(Resultados_Dic3!AK$3:AK$99980,Resultados_Dic3!$F$3:$F$99980,Produccion_UO!$K131,Resultados_Dic3!$D$3:$D$99980,Produccion_UO!$K$128,Resultados_Dic3!$E$3:$E$99980,Produccion_UO!$J131,Resultados_Dic3!$A$3:$A$99980,Produccion_UO!$H131)*$I$128</f>
        <v>0</v>
      </c>
      <c r="AQ131" s="21">
        <f>+SUMIFS(Resultados_Dic3!AL$3:AL$99980,Resultados_Dic3!$F$3:$F$99980,Produccion_UO!$K131,Resultados_Dic3!$D$3:$D$99980,Produccion_UO!$K$128,Resultados_Dic3!$E$3:$E$99980,Produccion_UO!$J131,Resultados_Dic3!$A$3:$A$99980,Produccion_UO!$H131)*$I$128</f>
        <v>0</v>
      </c>
      <c r="AR131" s="21">
        <f>+SUMIFS(Resultados_Dic3!AM$3:AM$99980,Resultados_Dic3!$F$3:$F$99980,Produccion_UO!$K131,Resultados_Dic3!$D$3:$D$99980,Produccion_UO!$K$128,Resultados_Dic3!$E$3:$E$99980,Produccion_UO!$J131,Resultados_Dic3!$A$3:$A$99980,Produccion_UO!$H131)*$I$128</f>
        <v>0</v>
      </c>
    </row>
    <row r="132" spans="1:45" x14ac:dyDescent="0.25">
      <c r="D132" s="131"/>
      <c r="E132" s="131"/>
      <c r="G132" s="15"/>
      <c r="H132" s="17" t="str">
        <f t="shared" si="30"/>
        <v>DIC7</v>
      </c>
      <c r="J132" s="24" t="s">
        <v>43</v>
      </c>
      <c r="K132" s="13" t="s">
        <v>267</v>
      </c>
      <c r="L132" s="22" t="str">
        <f>+$B$4</f>
        <v>LLO - Ligth</v>
      </c>
      <c r="M132" s="21">
        <f>+SUMIFS(Resultados_Dic3!H$3:H$99980,Resultados_Dic3!$F$3:$F$99980,Produccion_UO!$K132,Resultados_Dic3!$D$3:$D$99980,Produccion_UO!$K$128,Resultados_Dic3!$E$3:$E$99980,Produccion_UO!$J132,Resultados_Dic3!$A$3:$A$99980,Produccion_UO!$H132)*$I$128</f>
        <v>14.786388543376207</v>
      </c>
      <c r="N132" s="21">
        <f>+SUMIFS(Resultados_Dic3!I$3:I$99980,Resultados_Dic3!$F$3:$F$99980,Produccion_UO!$K132,Resultados_Dic3!$D$3:$D$99980,Produccion_UO!$K$128,Resultados_Dic3!$E$3:$E$99980,Produccion_UO!$J132,Resultados_Dic3!$A$3:$A$99980,Produccion_UO!$H132)*$I$128</f>
        <v>14.786388543376207</v>
      </c>
      <c r="O132" s="21">
        <f>+SUMIFS(Resultados_Dic3!J$3:J$99980,Resultados_Dic3!$F$3:$F$99980,Produccion_UO!$K132,Resultados_Dic3!$D$3:$D$99980,Produccion_UO!$K$128,Resultados_Dic3!$E$3:$E$99980,Produccion_UO!$J132,Resultados_Dic3!$A$3:$A$99980,Produccion_UO!$H132)*$I$128</f>
        <v>14.786388543376207</v>
      </c>
      <c r="P132" s="21">
        <f>+SUMIFS(Resultados_Dic3!K$3:K$99980,Resultados_Dic3!$F$3:$F$99980,Produccion_UO!$K132,Resultados_Dic3!$D$3:$D$99980,Produccion_UO!$K$128,Resultados_Dic3!$E$3:$E$99980,Produccion_UO!$J132,Resultados_Dic3!$A$3:$A$99980,Produccion_UO!$H132)*$I$128</f>
        <v>14.786388543376207</v>
      </c>
      <c r="Q132" s="21">
        <f>+SUMIFS(Resultados_Dic3!L$3:L$99980,Resultados_Dic3!$F$3:$F$99980,Produccion_UO!$K132,Resultados_Dic3!$D$3:$D$99980,Produccion_UO!$K$128,Resultados_Dic3!$E$3:$E$99980,Produccion_UO!$J132,Resultados_Dic3!$A$3:$A$99980,Produccion_UO!$H132)*$I$128</f>
        <v>14.786388543376207</v>
      </c>
      <c r="R132" s="21">
        <f>+SUMIFS(Resultados_Dic3!M$3:M$99980,Resultados_Dic3!$F$3:$F$99980,Produccion_UO!$K132,Resultados_Dic3!$D$3:$D$99980,Produccion_UO!$K$128,Resultados_Dic3!$E$3:$E$99980,Produccion_UO!$J132,Resultados_Dic3!$A$3:$A$99980,Produccion_UO!$H132)*$I$128</f>
        <v>14.786388543376207</v>
      </c>
      <c r="S132" s="21">
        <f>+SUMIFS(Resultados_Dic3!N$3:N$99980,Resultados_Dic3!$F$3:$F$99980,Produccion_UO!$K132,Resultados_Dic3!$D$3:$D$99980,Produccion_UO!$K$128,Resultados_Dic3!$E$3:$E$99980,Produccion_UO!$J132,Resultados_Dic3!$A$3:$A$99980,Produccion_UO!$H132)*$I$128</f>
        <v>14.786388543376207</v>
      </c>
      <c r="T132" s="21">
        <f>+SUMIFS(Resultados_Dic3!O$3:O$99980,Resultados_Dic3!$F$3:$F$99980,Produccion_UO!$K132,Resultados_Dic3!$D$3:$D$99980,Produccion_UO!$K$128,Resultados_Dic3!$E$3:$E$99980,Produccion_UO!$J132,Resultados_Dic3!$A$3:$A$99980,Produccion_UO!$H132)*$I$128</f>
        <v>14.786388543376207</v>
      </c>
      <c r="U132" s="21">
        <f>+SUMIFS(Resultados_Dic3!P$3:P$99980,Resultados_Dic3!$F$3:$F$99980,Produccion_UO!$K132,Resultados_Dic3!$D$3:$D$99980,Produccion_UO!$K$128,Resultados_Dic3!$E$3:$E$99980,Produccion_UO!$J132,Resultados_Dic3!$A$3:$A$99980,Produccion_UO!$H132)*$I$128</f>
        <v>0</v>
      </c>
      <c r="V132" s="21">
        <f>+SUMIFS(Resultados_Dic3!Q$3:Q$99980,Resultados_Dic3!$F$3:$F$99980,Produccion_UO!$K132,Resultados_Dic3!$D$3:$D$99980,Produccion_UO!$K$128,Resultados_Dic3!$E$3:$E$99980,Produccion_UO!$J132,Resultados_Dic3!$A$3:$A$99980,Produccion_UO!$H132)*$I$128</f>
        <v>0</v>
      </c>
      <c r="W132" s="21">
        <f>+SUMIFS(Resultados_Dic3!R$3:R$99980,Resultados_Dic3!$F$3:$F$99980,Produccion_UO!$K132,Resultados_Dic3!$D$3:$D$99980,Produccion_UO!$K$128,Resultados_Dic3!$E$3:$E$99980,Produccion_UO!$J132,Resultados_Dic3!$A$3:$A$99980,Produccion_UO!$H132)*$I$128</f>
        <v>0</v>
      </c>
      <c r="X132" s="21">
        <f>+SUMIFS(Resultados_Dic3!S$3:S$99980,Resultados_Dic3!$F$3:$F$99980,Produccion_UO!$K132,Resultados_Dic3!$D$3:$D$99980,Produccion_UO!$K$128,Resultados_Dic3!$E$3:$E$99980,Produccion_UO!$J132,Resultados_Dic3!$A$3:$A$99980,Produccion_UO!$H132)*$I$128</f>
        <v>0</v>
      </c>
      <c r="Y132" s="21">
        <f>+SUMIFS(Resultados_Dic3!T$3:T$99980,Resultados_Dic3!$F$3:$F$99980,Produccion_UO!$K132,Resultados_Dic3!$D$3:$D$99980,Produccion_UO!$K$128,Resultados_Dic3!$E$3:$E$99980,Produccion_UO!$J132,Resultados_Dic3!$A$3:$A$99980,Produccion_UO!$H132)*$I$128</f>
        <v>0</v>
      </c>
      <c r="Z132" s="21">
        <f>+SUMIFS(Resultados_Dic3!U$3:U$99980,Resultados_Dic3!$F$3:$F$99980,Produccion_UO!$K132,Resultados_Dic3!$D$3:$D$99980,Produccion_UO!$K$128,Resultados_Dic3!$E$3:$E$99980,Produccion_UO!$J132,Resultados_Dic3!$A$3:$A$99980,Produccion_UO!$H132)*$I$128</f>
        <v>0</v>
      </c>
      <c r="AA132" s="21">
        <f>+SUMIFS(Resultados_Dic3!V$3:V$99980,Resultados_Dic3!$F$3:$F$99980,Produccion_UO!$K132,Resultados_Dic3!$D$3:$D$99980,Produccion_UO!$K$128,Resultados_Dic3!$E$3:$E$99980,Produccion_UO!$J132,Resultados_Dic3!$A$3:$A$99980,Produccion_UO!$H132)*$I$128</f>
        <v>0</v>
      </c>
      <c r="AB132" s="21">
        <f>+SUMIFS(Resultados_Dic3!W$3:W$99980,Resultados_Dic3!$F$3:$F$99980,Produccion_UO!$K132,Resultados_Dic3!$D$3:$D$99980,Produccion_UO!$K$128,Resultados_Dic3!$E$3:$E$99980,Produccion_UO!$J132,Resultados_Dic3!$A$3:$A$99980,Produccion_UO!$H132)*$I$128</f>
        <v>0</v>
      </c>
      <c r="AC132" s="21">
        <f>+SUMIFS(Resultados_Dic3!X$3:X$99980,Resultados_Dic3!$F$3:$F$99980,Produccion_UO!$K132,Resultados_Dic3!$D$3:$D$99980,Produccion_UO!$K$128,Resultados_Dic3!$E$3:$E$99980,Produccion_UO!$J132,Resultados_Dic3!$A$3:$A$99980,Produccion_UO!$H132)*$I$128</f>
        <v>0</v>
      </c>
      <c r="AD132" s="21">
        <f>+SUMIFS(Resultados_Dic3!Y$3:Y$99980,Resultados_Dic3!$F$3:$F$99980,Produccion_UO!$K132,Resultados_Dic3!$D$3:$D$99980,Produccion_UO!$K$128,Resultados_Dic3!$E$3:$E$99980,Produccion_UO!$J132,Resultados_Dic3!$A$3:$A$99980,Produccion_UO!$H132)*$I$128</f>
        <v>0</v>
      </c>
      <c r="AE132" s="21">
        <f>+SUMIFS(Resultados_Dic3!Z$3:Z$99980,Resultados_Dic3!$F$3:$F$99980,Produccion_UO!$K132,Resultados_Dic3!$D$3:$D$99980,Produccion_UO!$K$128,Resultados_Dic3!$E$3:$E$99980,Produccion_UO!$J132,Resultados_Dic3!$A$3:$A$99980,Produccion_UO!$H132)*$I$128</f>
        <v>0</v>
      </c>
      <c r="AF132" s="21">
        <f>+SUMIFS(Resultados_Dic3!AA$3:AA$99980,Resultados_Dic3!$F$3:$F$99980,Produccion_UO!$K132,Resultados_Dic3!$D$3:$D$99980,Produccion_UO!$K$128,Resultados_Dic3!$E$3:$E$99980,Produccion_UO!$J132,Resultados_Dic3!$A$3:$A$99980,Produccion_UO!$H132)*$I$128</f>
        <v>0</v>
      </c>
      <c r="AG132" s="21">
        <f>+SUMIFS(Resultados_Dic3!AB$3:AB$99980,Resultados_Dic3!$F$3:$F$99980,Produccion_UO!$K132,Resultados_Dic3!$D$3:$D$99980,Produccion_UO!$K$128,Resultados_Dic3!$E$3:$E$99980,Produccion_UO!$J132,Resultados_Dic3!$A$3:$A$99980,Produccion_UO!$H132)*$I$128</f>
        <v>0</v>
      </c>
      <c r="AH132" s="21">
        <f>+SUMIFS(Resultados_Dic3!AC$3:AC$99980,Resultados_Dic3!$F$3:$F$99980,Produccion_UO!$K132,Resultados_Dic3!$D$3:$D$99980,Produccion_UO!$K$128,Resultados_Dic3!$E$3:$E$99980,Produccion_UO!$J132,Resultados_Dic3!$A$3:$A$99980,Produccion_UO!$H132)*$I$128</f>
        <v>0</v>
      </c>
      <c r="AI132" s="21">
        <f>+SUMIFS(Resultados_Dic3!AD$3:AD$99980,Resultados_Dic3!$F$3:$F$99980,Produccion_UO!$K132,Resultados_Dic3!$D$3:$D$99980,Produccion_UO!$K$128,Resultados_Dic3!$E$3:$E$99980,Produccion_UO!$J132,Resultados_Dic3!$A$3:$A$99980,Produccion_UO!$H132)*$I$128</f>
        <v>0</v>
      </c>
      <c r="AJ132" s="21">
        <f>+SUMIFS(Resultados_Dic3!AE$3:AE$99980,Resultados_Dic3!$F$3:$F$99980,Produccion_UO!$K132,Resultados_Dic3!$D$3:$D$99980,Produccion_UO!$K$128,Resultados_Dic3!$E$3:$E$99980,Produccion_UO!$J132,Resultados_Dic3!$A$3:$A$99980,Produccion_UO!$H132)*$I$128</f>
        <v>0</v>
      </c>
      <c r="AK132" s="21">
        <f>+SUMIFS(Resultados_Dic3!AF$3:AF$99980,Resultados_Dic3!$F$3:$F$99980,Produccion_UO!$K132,Resultados_Dic3!$D$3:$D$99980,Produccion_UO!$K$128,Resultados_Dic3!$E$3:$E$99980,Produccion_UO!$J132,Resultados_Dic3!$A$3:$A$99980,Produccion_UO!$H132)*$I$128</f>
        <v>0</v>
      </c>
      <c r="AL132" s="21">
        <f>+SUMIFS(Resultados_Dic3!AG$3:AG$99980,Resultados_Dic3!$F$3:$F$99980,Produccion_UO!$K132,Resultados_Dic3!$D$3:$D$99980,Produccion_UO!$K$128,Resultados_Dic3!$E$3:$E$99980,Produccion_UO!$J132,Resultados_Dic3!$A$3:$A$99980,Produccion_UO!$H132)*$I$128</f>
        <v>0</v>
      </c>
      <c r="AM132" s="21">
        <f>+SUMIFS(Resultados_Dic3!AH$3:AH$99980,Resultados_Dic3!$F$3:$F$99980,Produccion_UO!$K132,Resultados_Dic3!$D$3:$D$99980,Produccion_UO!$K$128,Resultados_Dic3!$E$3:$E$99980,Produccion_UO!$J132,Resultados_Dic3!$A$3:$A$99980,Produccion_UO!$H132)*$I$128</f>
        <v>0</v>
      </c>
      <c r="AN132" s="21">
        <f>+SUMIFS(Resultados_Dic3!AI$3:AI$99980,Resultados_Dic3!$F$3:$F$99980,Produccion_UO!$K132,Resultados_Dic3!$D$3:$D$99980,Produccion_UO!$K$128,Resultados_Dic3!$E$3:$E$99980,Produccion_UO!$J132,Resultados_Dic3!$A$3:$A$99980,Produccion_UO!$H132)*$I$128</f>
        <v>0</v>
      </c>
      <c r="AO132" s="21">
        <f>+SUMIFS(Resultados_Dic3!AJ$3:AJ$99980,Resultados_Dic3!$F$3:$F$99980,Produccion_UO!$K132,Resultados_Dic3!$D$3:$D$99980,Produccion_UO!$K$128,Resultados_Dic3!$E$3:$E$99980,Produccion_UO!$J132,Resultados_Dic3!$A$3:$A$99980,Produccion_UO!$H132)*$I$128</f>
        <v>0</v>
      </c>
      <c r="AP132" s="21">
        <f>+SUMIFS(Resultados_Dic3!AK$3:AK$99980,Resultados_Dic3!$F$3:$F$99980,Produccion_UO!$K132,Resultados_Dic3!$D$3:$D$99980,Produccion_UO!$K$128,Resultados_Dic3!$E$3:$E$99980,Produccion_UO!$J132,Resultados_Dic3!$A$3:$A$99980,Produccion_UO!$H132)*$I$128</f>
        <v>0</v>
      </c>
      <c r="AQ132" s="21">
        <f>+SUMIFS(Resultados_Dic3!AL$3:AL$99980,Resultados_Dic3!$F$3:$F$99980,Produccion_UO!$K132,Resultados_Dic3!$D$3:$D$99980,Produccion_UO!$K$128,Resultados_Dic3!$E$3:$E$99980,Produccion_UO!$J132,Resultados_Dic3!$A$3:$A$99980,Produccion_UO!$H132)*$I$128</f>
        <v>0</v>
      </c>
      <c r="AR132" s="21">
        <f>+SUMIFS(Resultados_Dic3!AM$3:AM$99980,Resultados_Dic3!$F$3:$F$99980,Produccion_UO!$K132,Resultados_Dic3!$D$3:$D$99980,Produccion_UO!$K$128,Resultados_Dic3!$E$3:$E$99980,Produccion_UO!$J132,Resultados_Dic3!$A$3:$A$99980,Produccion_UO!$H132)*$I$128</f>
        <v>0</v>
      </c>
    </row>
    <row r="133" spans="1:45" x14ac:dyDescent="0.25">
      <c r="D133" s="131"/>
      <c r="E133" s="131"/>
      <c r="G133" s="15"/>
      <c r="H133" s="17" t="str">
        <f t="shared" si="30"/>
        <v>DIC7</v>
      </c>
      <c r="J133" s="24" t="s">
        <v>43</v>
      </c>
      <c r="K133" s="13" t="s">
        <v>268</v>
      </c>
      <c r="L133" s="22" t="str">
        <f>+$B$5</f>
        <v>LLO - Heavy</v>
      </c>
      <c r="M133" s="21">
        <f>+SUMIFS(Resultados_Dic3!H$3:H$99980,Resultados_Dic3!$F$3:$F$99980,Produccion_UO!$K133,Resultados_Dic3!$D$3:$D$99980,Produccion_UO!$K$128,Resultados_Dic3!$E$3:$E$99980,Produccion_UO!$J133,Resultados_Dic3!$A$3:$A$99980,Produccion_UO!$H133)*$I$128</f>
        <v>0.23150901358703757</v>
      </c>
      <c r="N133" s="21">
        <f>+SUMIFS(Resultados_Dic3!I$3:I$99980,Resultados_Dic3!$F$3:$F$99980,Produccion_UO!$K133,Resultados_Dic3!$D$3:$D$99980,Produccion_UO!$K$128,Resultados_Dic3!$E$3:$E$99980,Produccion_UO!$J133,Resultados_Dic3!$A$3:$A$99980,Produccion_UO!$H133)*$I$128</f>
        <v>0.21913488748646198</v>
      </c>
      <c r="O133" s="21">
        <f>+SUMIFS(Resultados_Dic3!J$3:J$99980,Resultados_Dic3!$F$3:$F$99980,Produccion_UO!$K133,Resultados_Dic3!$D$3:$D$99980,Produccion_UO!$K$128,Resultados_Dic3!$E$3:$E$99980,Produccion_UO!$J133,Resultados_Dic3!$A$3:$A$99980,Produccion_UO!$H133)*$I$128</f>
        <v>0.20848339997752546</v>
      </c>
      <c r="P133" s="21">
        <f>+SUMIFS(Resultados_Dic3!K$3:K$99980,Resultados_Dic3!$F$3:$F$99980,Produccion_UO!$K133,Resultados_Dic3!$D$3:$D$99980,Produccion_UO!$K$128,Resultados_Dic3!$E$3:$E$99980,Produccion_UO!$J133,Resultados_Dic3!$A$3:$A$99980,Produccion_UO!$H133)*$I$128</f>
        <v>0.19783191246858897</v>
      </c>
      <c r="Q133" s="21">
        <f>+SUMIFS(Resultados_Dic3!L$3:L$99980,Resultados_Dic3!$F$3:$F$99980,Produccion_UO!$K133,Resultados_Dic3!$D$3:$D$99980,Produccion_UO!$K$128,Resultados_Dic3!$E$3:$E$99980,Produccion_UO!$J133,Resultados_Dic3!$A$3:$A$99980,Produccion_UO!$H133)*$I$128</f>
        <v>0.18718042495965245</v>
      </c>
      <c r="R133" s="21">
        <f>+SUMIFS(Resultados_Dic3!M$3:M$99980,Resultados_Dic3!$F$3:$F$99980,Produccion_UO!$K133,Resultados_Dic3!$D$3:$D$99980,Produccion_UO!$K$128,Resultados_Dic3!$E$3:$E$99980,Produccion_UO!$J133,Resultados_Dic3!$A$3:$A$99980,Produccion_UO!$H133)*$I$128</f>
        <v>0.17234559102356367</v>
      </c>
      <c r="S133" s="21">
        <f>+SUMIFS(Resultados_Dic3!N$3:N$99980,Resultados_Dic3!$F$3:$F$99980,Produccion_UO!$K133,Resultados_Dic3!$D$3:$D$99980,Produccion_UO!$K$128,Resultados_Dic3!$E$3:$E$99980,Produccion_UO!$J133,Resultados_Dic3!$A$3:$A$99980,Produccion_UO!$H133)*$I$128</f>
        <v>0.15751075708747486</v>
      </c>
      <c r="T133" s="21">
        <f>+SUMIFS(Resultados_Dic3!O$3:O$99980,Resultados_Dic3!$F$3:$F$99980,Produccion_UO!$K133,Resultados_Dic3!$D$3:$D$99980,Produccion_UO!$K$128,Resultados_Dic3!$E$3:$E$99980,Produccion_UO!$J133,Resultados_Dic3!$A$3:$A$99980,Produccion_UO!$H133)*$I$128</f>
        <v>0.14574686885490992</v>
      </c>
      <c r="U133" s="21">
        <f>+SUMIFS(Resultados_Dic3!P$3:P$99980,Resultados_Dic3!$F$3:$F$99980,Produccion_UO!$K133,Resultados_Dic3!$D$3:$D$99980,Produccion_UO!$K$128,Resultados_Dic3!$E$3:$E$99980,Produccion_UO!$J133,Resultados_Dic3!$A$3:$A$99980,Produccion_UO!$H133)*$I$128</f>
        <v>0.13398298062234429</v>
      </c>
      <c r="V133" s="21">
        <f>+SUMIFS(Resultados_Dic3!Q$3:Q$99980,Resultados_Dic3!$F$3:$F$99980,Produccion_UO!$K133,Resultados_Dic3!$D$3:$D$99980,Produccion_UO!$K$128,Resultados_Dic3!$E$3:$E$99980,Produccion_UO!$J133,Resultados_Dic3!$A$3:$A$99980,Produccion_UO!$H133)*$I$128</f>
        <v>0.12221909238977866</v>
      </c>
      <c r="W133" s="21">
        <f>+SUMIFS(Resultados_Dic3!R$3:R$99980,Resultados_Dic3!$F$3:$F$99980,Produccion_UO!$K133,Resultados_Dic3!$D$3:$D$99980,Produccion_UO!$K$128,Resultados_Dic3!$E$3:$E$99980,Produccion_UO!$J133,Resultados_Dic3!$A$3:$A$99980,Produccion_UO!$H133)*$I$128</f>
        <v>7.8222949553627782E-2</v>
      </c>
      <c r="X133" s="21">
        <f>+SUMIFS(Resultados_Dic3!S$3:S$99980,Resultados_Dic3!$F$3:$F$99980,Produccion_UO!$K133,Resultados_Dic3!$D$3:$D$99980,Produccion_UO!$K$128,Resultados_Dic3!$E$3:$E$99980,Produccion_UO!$J133,Resultados_Dic3!$A$3:$A$99980,Produccion_UO!$H133)*$I$128</f>
        <v>7.8222949553636553E-2</v>
      </c>
      <c r="Y133" s="21">
        <f>+SUMIFS(Resultados_Dic3!T$3:T$99980,Resultados_Dic3!$F$3:$F$99980,Produccion_UO!$K133,Resultados_Dic3!$D$3:$D$99980,Produccion_UO!$K$128,Resultados_Dic3!$E$3:$E$99980,Produccion_UO!$J133,Resultados_Dic3!$A$3:$A$99980,Produccion_UO!$H133)*$I$128</f>
        <v>7.8222949553636553E-2</v>
      </c>
      <c r="Z133" s="21">
        <f>+SUMIFS(Resultados_Dic3!U$3:U$99980,Resultados_Dic3!$F$3:$F$99980,Produccion_UO!$K133,Resultados_Dic3!$D$3:$D$99980,Produccion_UO!$K$128,Resultados_Dic3!$E$3:$E$99980,Produccion_UO!$J133,Resultados_Dic3!$A$3:$A$99980,Produccion_UO!$H133)*$I$128</f>
        <v>5.5390881785981984E-2</v>
      </c>
      <c r="AA133" s="21">
        <f>+SUMIFS(Resultados_Dic3!V$3:V$99980,Resultados_Dic3!$F$3:$F$99980,Produccion_UO!$K133,Resultados_Dic3!$D$3:$D$99980,Produccion_UO!$K$128,Resultados_Dic3!$E$3:$E$99980,Produccion_UO!$J133,Resultados_Dic3!$A$3:$A$99980,Produccion_UO!$H133)*$I$128</f>
        <v>0</v>
      </c>
      <c r="AB133" s="21">
        <f>+SUMIFS(Resultados_Dic3!W$3:W$99980,Resultados_Dic3!$F$3:$F$99980,Produccion_UO!$K133,Resultados_Dic3!$D$3:$D$99980,Produccion_UO!$K$128,Resultados_Dic3!$E$3:$E$99980,Produccion_UO!$J133,Resultados_Dic3!$A$3:$A$99980,Produccion_UO!$H133)*$I$128</f>
        <v>0</v>
      </c>
      <c r="AC133" s="21">
        <f>+SUMIFS(Resultados_Dic3!X$3:X$99980,Resultados_Dic3!$F$3:$F$99980,Produccion_UO!$K133,Resultados_Dic3!$D$3:$D$99980,Produccion_UO!$K$128,Resultados_Dic3!$E$3:$E$99980,Produccion_UO!$J133,Resultados_Dic3!$A$3:$A$99980,Produccion_UO!$H133)*$I$128</f>
        <v>0</v>
      </c>
      <c r="AD133" s="21">
        <f>+SUMIFS(Resultados_Dic3!Y$3:Y$99980,Resultados_Dic3!$F$3:$F$99980,Produccion_UO!$K133,Resultados_Dic3!$D$3:$D$99980,Produccion_UO!$K$128,Resultados_Dic3!$E$3:$E$99980,Produccion_UO!$J133,Resultados_Dic3!$A$3:$A$99980,Produccion_UO!$H133)*$I$128</f>
        <v>0</v>
      </c>
      <c r="AE133" s="21">
        <f>+SUMIFS(Resultados_Dic3!Z$3:Z$99980,Resultados_Dic3!$F$3:$F$99980,Produccion_UO!$K133,Resultados_Dic3!$D$3:$D$99980,Produccion_UO!$K$128,Resultados_Dic3!$E$3:$E$99980,Produccion_UO!$J133,Resultados_Dic3!$A$3:$A$99980,Produccion_UO!$H133)*$I$128</f>
        <v>0</v>
      </c>
      <c r="AF133" s="21">
        <f>+SUMIFS(Resultados_Dic3!AA$3:AA$99980,Resultados_Dic3!$F$3:$F$99980,Produccion_UO!$K133,Resultados_Dic3!$D$3:$D$99980,Produccion_UO!$K$128,Resultados_Dic3!$E$3:$E$99980,Produccion_UO!$J133,Resultados_Dic3!$A$3:$A$99980,Produccion_UO!$H133)*$I$128</f>
        <v>0</v>
      </c>
      <c r="AG133" s="21">
        <f>+SUMIFS(Resultados_Dic3!AB$3:AB$99980,Resultados_Dic3!$F$3:$F$99980,Produccion_UO!$K133,Resultados_Dic3!$D$3:$D$99980,Produccion_UO!$K$128,Resultados_Dic3!$E$3:$E$99980,Produccion_UO!$J133,Resultados_Dic3!$A$3:$A$99980,Produccion_UO!$H133)*$I$128</f>
        <v>0</v>
      </c>
      <c r="AH133" s="21">
        <f>+SUMIFS(Resultados_Dic3!AC$3:AC$99980,Resultados_Dic3!$F$3:$F$99980,Produccion_UO!$K133,Resultados_Dic3!$D$3:$D$99980,Produccion_UO!$K$128,Resultados_Dic3!$E$3:$E$99980,Produccion_UO!$J133,Resultados_Dic3!$A$3:$A$99980,Produccion_UO!$H133)*$I$128</f>
        <v>0</v>
      </c>
      <c r="AI133" s="21">
        <f>+SUMIFS(Resultados_Dic3!AD$3:AD$99980,Resultados_Dic3!$F$3:$F$99980,Produccion_UO!$K133,Resultados_Dic3!$D$3:$D$99980,Produccion_UO!$K$128,Resultados_Dic3!$E$3:$E$99980,Produccion_UO!$J133,Resultados_Dic3!$A$3:$A$99980,Produccion_UO!$H133)*$I$128</f>
        <v>0</v>
      </c>
      <c r="AJ133" s="21">
        <f>+SUMIFS(Resultados_Dic3!AE$3:AE$99980,Resultados_Dic3!$F$3:$F$99980,Produccion_UO!$K133,Resultados_Dic3!$D$3:$D$99980,Produccion_UO!$K$128,Resultados_Dic3!$E$3:$E$99980,Produccion_UO!$J133,Resultados_Dic3!$A$3:$A$99980,Produccion_UO!$H133)*$I$128</f>
        <v>0</v>
      </c>
      <c r="AK133" s="21">
        <f>+SUMIFS(Resultados_Dic3!AF$3:AF$99980,Resultados_Dic3!$F$3:$F$99980,Produccion_UO!$K133,Resultados_Dic3!$D$3:$D$99980,Produccion_UO!$K$128,Resultados_Dic3!$E$3:$E$99980,Produccion_UO!$J133,Resultados_Dic3!$A$3:$A$99980,Produccion_UO!$H133)*$I$128</f>
        <v>0</v>
      </c>
      <c r="AL133" s="21">
        <f>+SUMIFS(Resultados_Dic3!AG$3:AG$99980,Resultados_Dic3!$F$3:$F$99980,Produccion_UO!$K133,Resultados_Dic3!$D$3:$D$99980,Produccion_UO!$K$128,Resultados_Dic3!$E$3:$E$99980,Produccion_UO!$J133,Resultados_Dic3!$A$3:$A$99980,Produccion_UO!$H133)*$I$128</f>
        <v>0</v>
      </c>
      <c r="AM133" s="21">
        <f>+SUMIFS(Resultados_Dic3!AH$3:AH$99980,Resultados_Dic3!$F$3:$F$99980,Produccion_UO!$K133,Resultados_Dic3!$D$3:$D$99980,Produccion_UO!$K$128,Resultados_Dic3!$E$3:$E$99980,Produccion_UO!$J133,Resultados_Dic3!$A$3:$A$99980,Produccion_UO!$H133)*$I$128</f>
        <v>0</v>
      </c>
      <c r="AN133" s="21">
        <f>+SUMIFS(Resultados_Dic3!AI$3:AI$99980,Resultados_Dic3!$F$3:$F$99980,Produccion_UO!$K133,Resultados_Dic3!$D$3:$D$99980,Produccion_UO!$K$128,Resultados_Dic3!$E$3:$E$99980,Produccion_UO!$J133,Resultados_Dic3!$A$3:$A$99980,Produccion_UO!$H133)*$I$128</f>
        <v>0</v>
      </c>
      <c r="AO133" s="21">
        <f>+SUMIFS(Resultados_Dic3!AJ$3:AJ$99980,Resultados_Dic3!$F$3:$F$99980,Produccion_UO!$K133,Resultados_Dic3!$D$3:$D$99980,Produccion_UO!$K$128,Resultados_Dic3!$E$3:$E$99980,Produccion_UO!$J133,Resultados_Dic3!$A$3:$A$99980,Produccion_UO!$H133)*$I$128</f>
        <v>0</v>
      </c>
      <c r="AP133" s="21">
        <f>+SUMIFS(Resultados_Dic3!AK$3:AK$99980,Resultados_Dic3!$F$3:$F$99980,Produccion_UO!$K133,Resultados_Dic3!$D$3:$D$99980,Produccion_UO!$K$128,Resultados_Dic3!$E$3:$E$99980,Produccion_UO!$J133,Resultados_Dic3!$A$3:$A$99980,Produccion_UO!$H133)*$I$128</f>
        <v>0</v>
      </c>
      <c r="AQ133" s="21">
        <f>+SUMIFS(Resultados_Dic3!AL$3:AL$99980,Resultados_Dic3!$F$3:$F$99980,Produccion_UO!$K133,Resultados_Dic3!$D$3:$D$99980,Produccion_UO!$K$128,Resultados_Dic3!$E$3:$E$99980,Produccion_UO!$J133,Resultados_Dic3!$A$3:$A$99980,Produccion_UO!$H133)*$I$128</f>
        <v>0</v>
      </c>
      <c r="AR133" s="21">
        <f>+SUMIFS(Resultados_Dic3!AM$3:AM$99980,Resultados_Dic3!$F$3:$F$99980,Produccion_UO!$K133,Resultados_Dic3!$D$3:$D$99980,Produccion_UO!$K$128,Resultados_Dic3!$E$3:$E$99980,Produccion_UO!$J133,Resultados_Dic3!$A$3:$A$99980,Produccion_UO!$H133)*$I$128</f>
        <v>0</v>
      </c>
    </row>
    <row r="134" spans="1:45" x14ac:dyDescent="0.25">
      <c r="D134" s="131"/>
      <c r="E134" s="131"/>
      <c r="G134" s="15"/>
      <c r="H134" s="17" t="str">
        <f t="shared" si="30"/>
        <v>DIC7</v>
      </c>
      <c r="J134" s="24" t="s">
        <v>43</v>
      </c>
      <c r="K134" s="13" t="s">
        <v>369</v>
      </c>
      <c r="L134" s="22" t="str">
        <f>+$B$6</f>
        <v>PU - Ligth</v>
      </c>
      <c r="M134" s="21">
        <f>+SUMIFS(Resultados_Dic3!H$3:H$99980,Resultados_Dic3!$F$3:$F$99980,Produccion_UO!$K134,Resultados_Dic3!$D$3:$D$99980,Produccion_UO!$K$128,Resultados_Dic3!$E$3:$E$99980,Produccion_UO!$J134,Resultados_Dic3!$A$3:$A$99980,Produccion_UO!$H134)*$I$128</f>
        <v>0</v>
      </c>
      <c r="N134" s="21">
        <f>+SUMIFS(Resultados_Dic3!I$3:I$99980,Resultados_Dic3!$F$3:$F$99980,Produccion_UO!$K134,Resultados_Dic3!$D$3:$D$99980,Produccion_UO!$K$128,Resultados_Dic3!$E$3:$E$99980,Produccion_UO!$J134,Resultados_Dic3!$A$3:$A$99980,Produccion_UO!$H134)*$I$128</f>
        <v>0</v>
      </c>
      <c r="O134" s="21">
        <f>+SUMIFS(Resultados_Dic3!J$3:J$99980,Resultados_Dic3!$F$3:$F$99980,Produccion_UO!$K134,Resultados_Dic3!$D$3:$D$99980,Produccion_UO!$K$128,Resultados_Dic3!$E$3:$E$99980,Produccion_UO!$J134,Resultados_Dic3!$A$3:$A$99980,Produccion_UO!$H134)*$I$128</f>
        <v>0</v>
      </c>
      <c r="P134" s="21">
        <f>+SUMIFS(Resultados_Dic3!K$3:K$99980,Resultados_Dic3!$F$3:$F$99980,Produccion_UO!$K134,Resultados_Dic3!$D$3:$D$99980,Produccion_UO!$K$128,Resultados_Dic3!$E$3:$E$99980,Produccion_UO!$J134,Resultados_Dic3!$A$3:$A$99980,Produccion_UO!$H134)*$I$128</f>
        <v>0</v>
      </c>
      <c r="Q134" s="21">
        <f>+SUMIFS(Resultados_Dic3!L$3:L$99980,Resultados_Dic3!$F$3:$F$99980,Produccion_UO!$K134,Resultados_Dic3!$D$3:$D$99980,Produccion_UO!$K$128,Resultados_Dic3!$E$3:$E$99980,Produccion_UO!$J134,Resultados_Dic3!$A$3:$A$99980,Produccion_UO!$H134)*$I$128</f>
        <v>0</v>
      </c>
      <c r="R134" s="21">
        <f>+SUMIFS(Resultados_Dic3!M$3:M$99980,Resultados_Dic3!$F$3:$F$99980,Produccion_UO!$K134,Resultados_Dic3!$D$3:$D$99980,Produccion_UO!$K$128,Resultados_Dic3!$E$3:$E$99980,Produccion_UO!$J134,Resultados_Dic3!$A$3:$A$99980,Produccion_UO!$H134)*$I$128</f>
        <v>0</v>
      </c>
      <c r="S134" s="21">
        <f>+SUMIFS(Resultados_Dic3!N$3:N$99980,Resultados_Dic3!$F$3:$F$99980,Produccion_UO!$K134,Resultados_Dic3!$D$3:$D$99980,Produccion_UO!$K$128,Resultados_Dic3!$E$3:$E$99980,Produccion_UO!$J134,Resultados_Dic3!$A$3:$A$99980,Produccion_UO!$H134)*$I$128</f>
        <v>0</v>
      </c>
      <c r="T134" s="21">
        <f>+SUMIFS(Resultados_Dic3!O$3:O$99980,Resultados_Dic3!$F$3:$F$99980,Produccion_UO!$K134,Resultados_Dic3!$D$3:$D$99980,Produccion_UO!$K$128,Resultados_Dic3!$E$3:$E$99980,Produccion_UO!$J134,Resultados_Dic3!$A$3:$A$99980,Produccion_UO!$H134)*$I$128</f>
        <v>0</v>
      </c>
      <c r="U134" s="21">
        <f>+SUMIFS(Resultados_Dic3!P$3:P$99980,Resultados_Dic3!$F$3:$F$99980,Produccion_UO!$K134,Resultados_Dic3!$D$3:$D$99980,Produccion_UO!$K$128,Resultados_Dic3!$E$3:$E$99980,Produccion_UO!$J134,Resultados_Dic3!$A$3:$A$99980,Produccion_UO!$H134)*$I$128</f>
        <v>0</v>
      </c>
      <c r="V134" s="21">
        <f>+SUMIFS(Resultados_Dic3!Q$3:Q$99980,Resultados_Dic3!$F$3:$F$99980,Produccion_UO!$K134,Resultados_Dic3!$D$3:$D$99980,Produccion_UO!$K$128,Resultados_Dic3!$E$3:$E$99980,Produccion_UO!$J134,Resultados_Dic3!$A$3:$A$99980,Produccion_UO!$H134)*$I$128</f>
        <v>0</v>
      </c>
      <c r="W134" s="21">
        <f>+SUMIFS(Resultados_Dic3!R$3:R$99980,Resultados_Dic3!$F$3:$F$99980,Produccion_UO!$K134,Resultados_Dic3!$D$3:$D$99980,Produccion_UO!$K$128,Resultados_Dic3!$E$3:$E$99980,Produccion_UO!$J134,Resultados_Dic3!$A$3:$A$99980,Produccion_UO!$H134)*$I$128</f>
        <v>0</v>
      </c>
      <c r="X134" s="21">
        <f>+SUMIFS(Resultados_Dic3!S$3:S$99980,Resultados_Dic3!$F$3:$F$99980,Produccion_UO!$K134,Resultados_Dic3!$D$3:$D$99980,Produccion_UO!$K$128,Resultados_Dic3!$E$3:$E$99980,Produccion_UO!$J134,Resultados_Dic3!$A$3:$A$99980,Produccion_UO!$H134)*$I$128</f>
        <v>0</v>
      </c>
      <c r="Y134" s="21">
        <f>+SUMIFS(Resultados_Dic3!T$3:T$99980,Resultados_Dic3!$F$3:$F$99980,Produccion_UO!$K134,Resultados_Dic3!$D$3:$D$99980,Produccion_UO!$K$128,Resultados_Dic3!$E$3:$E$99980,Produccion_UO!$J134,Resultados_Dic3!$A$3:$A$99980,Produccion_UO!$H134)*$I$128</f>
        <v>0</v>
      </c>
      <c r="Z134" s="21">
        <f>+SUMIFS(Resultados_Dic3!U$3:U$99980,Resultados_Dic3!$F$3:$F$99980,Produccion_UO!$K134,Resultados_Dic3!$D$3:$D$99980,Produccion_UO!$K$128,Resultados_Dic3!$E$3:$E$99980,Produccion_UO!$J134,Resultados_Dic3!$A$3:$A$99980,Produccion_UO!$H134)*$I$128</f>
        <v>0</v>
      </c>
      <c r="AA134" s="21">
        <f>+SUMIFS(Resultados_Dic3!V$3:V$99980,Resultados_Dic3!$F$3:$F$99980,Produccion_UO!$K134,Resultados_Dic3!$D$3:$D$99980,Produccion_UO!$K$128,Resultados_Dic3!$E$3:$E$99980,Produccion_UO!$J134,Resultados_Dic3!$A$3:$A$99980,Produccion_UO!$H134)*$I$128</f>
        <v>0</v>
      </c>
      <c r="AB134" s="21">
        <f>+SUMIFS(Resultados_Dic3!W$3:W$99980,Resultados_Dic3!$F$3:$F$99980,Produccion_UO!$K134,Resultados_Dic3!$D$3:$D$99980,Produccion_UO!$K$128,Resultados_Dic3!$E$3:$E$99980,Produccion_UO!$J134,Resultados_Dic3!$A$3:$A$99980,Produccion_UO!$H134)*$I$128</f>
        <v>0</v>
      </c>
      <c r="AC134" s="21">
        <f>+SUMIFS(Resultados_Dic3!X$3:X$99980,Resultados_Dic3!$F$3:$F$99980,Produccion_UO!$K134,Resultados_Dic3!$D$3:$D$99980,Produccion_UO!$K$128,Resultados_Dic3!$E$3:$E$99980,Produccion_UO!$J134,Resultados_Dic3!$A$3:$A$99980,Produccion_UO!$H134)*$I$128</f>
        <v>0</v>
      </c>
      <c r="AD134" s="21">
        <f>+SUMIFS(Resultados_Dic3!Y$3:Y$99980,Resultados_Dic3!$F$3:$F$99980,Produccion_UO!$K134,Resultados_Dic3!$D$3:$D$99980,Produccion_UO!$K$128,Resultados_Dic3!$E$3:$E$99980,Produccion_UO!$J134,Resultados_Dic3!$A$3:$A$99980,Produccion_UO!$H134)*$I$128</f>
        <v>0</v>
      </c>
      <c r="AE134" s="21">
        <f>+SUMIFS(Resultados_Dic3!Z$3:Z$99980,Resultados_Dic3!$F$3:$F$99980,Produccion_UO!$K134,Resultados_Dic3!$D$3:$D$99980,Produccion_UO!$K$128,Resultados_Dic3!$E$3:$E$99980,Produccion_UO!$J134,Resultados_Dic3!$A$3:$A$99980,Produccion_UO!$H134)*$I$128</f>
        <v>0</v>
      </c>
      <c r="AF134" s="21">
        <f>+SUMIFS(Resultados_Dic3!AA$3:AA$99980,Resultados_Dic3!$F$3:$F$99980,Produccion_UO!$K134,Resultados_Dic3!$D$3:$D$99980,Produccion_UO!$K$128,Resultados_Dic3!$E$3:$E$99980,Produccion_UO!$J134,Resultados_Dic3!$A$3:$A$99980,Produccion_UO!$H134)*$I$128</f>
        <v>0</v>
      </c>
      <c r="AG134" s="21">
        <f>+SUMIFS(Resultados_Dic3!AB$3:AB$99980,Resultados_Dic3!$F$3:$F$99980,Produccion_UO!$K134,Resultados_Dic3!$D$3:$D$99980,Produccion_UO!$K$128,Resultados_Dic3!$E$3:$E$99980,Produccion_UO!$J134,Resultados_Dic3!$A$3:$A$99980,Produccion_UO!$H134)*$I$128</f>
        <v>0</v>
      </c>
      <c r="AH134" s="21">
        <f>+SUMIFS(Resultados_Dic3!AC$3:AC$99980,Resultados_Dic3!$F$3:$F$99980,Produccion_UO!$K134,Resultados_Dic3!$D$3:$D$99980,Produccion_UO!$K$128,Resultados_Dic3!$E$3:$E$99980,Produccion_UO!$J134,Resultados_Dic3!$A$3:$A$99980,Produccion_UO!$H134)*$I$128</f>
        <v>0</v>
      </c>
      <c r="AI134" s="21">
        <f>+SUMIFS(Resultados_Dic3!AD$3:AD$99980,Resultados_Dic3!$F$3:$F$99980,Produccion_UO!$K134,Resultados_Dic3!$D$3:$D$99980,Produccion_UO!$K$128,Resultados_Dic3!$E$3:$E$99980,Produccion_UO!$J134,Resultados_Dic3!$A$3:$A$99980,Produccion_UO!$H134)*$I$128</f>
        <v>0</v>
      </c>
      <c r="AJ134" s="21">
        <f>+SUMIFS(Resultados_Dic3!AE$3:AE$99980,Resultados_Dic3!$F$3:$F$99980,Produccion_UO!$K134,Resultados_Dic3!$D$3:$D$99980,Produccion_UO!$K$128,Resultados_Dic3!$E$3:$E$99980,Produccion_UO!$J134,Resultados_Dic3!$A$3:$A$99980,Produccion_UO!$H134)*$I$128</f>
        <v>0</v>
      </c>
      <c r="AK134" s="21">
        <f>+SUMIFS(Resultados_Dic3!AF$3:AF$99980,Resultados_Dic3!$F$3:$F$99980,Produccion_UO!$K134,Resultados_Dic3!$D$3:$D$99980,Produccion_UO!$K$128,Resultados_Dic3!$E$3:$E$99980,Produccion_UO!$J134,Resultados_Dic3!$A$3:$A$99980,Produccion_UO!$H134)*$I$128</f>
        <v>0</v>
      </c>
      <c r="AL134" s="21">
        <f>+SUMIFS(Resultados_Dic3!AG$3:AG$99980,Resultados_Dic3!$F$3:$F$99980,Produccion_UO!$K134,Resultados_Dic3!$D$3:$D$99980,Produccion_UO!$K$128,Resultados_Dic3!$E$3:$E$99980,Produccion_UO!$J134,Resultados_Dic3!$A$3:$A$99980,Produccion_UO!$H134)*$I$128</f>
        <v>0</v>
      </c>
      <c r="AM134" s="21">
        <f>+SUMIFS(Resultados_Dic3!AH$3:AH$99980,Resultados_Dic3!$F$3:$F$99980,Produccion_UO!$K134,Resultados_Dic3!$D$3:$D$99980,Produccion_UO!$K$128,Resultados_Dic3!$E$3:$E$99980,Produccion_UO!$J134,Resultados_Dic3!$A$3:$A$99980,Produccion_UO!$H134)*$I$128</f>
        <v>0</v>
      </c>
      <c r="AN134" s="21">
        <f>+SUMIFS(Resultados_Dic3!AI$3:AI$99980,Resultados_Dic3!$F$3:$F$99980,Produccion_UO!$K134,Resultados_Dic3!$D$3:$D$99980,Produccion_UO!$K$128,Resultados_Dic3!$E$3:$E$99980,Produccion_UO!$J134,Resultados_Dic3!$A$3:$A$99980,Produccion_UO!$H134)*$I$128</f>
        <v>0</v>
      </c>
      <c r="AO134" s="21">
        <f>+SUMIFS(Resultados_Dic3!AJ$3:AJ$99980,Resultados_Dic3!$F$3:$F$99980,Produccion_UO!$K134,Resultados_Dic3!$D$3:$D$99980,Produccion_UO!$K$128,Resultados_Dic3!$E$3:$E$99980,Produccion_UO!$J134,Resultados_Dic3!$A$3:$A$99980,Produccion_UO!$H134)*$I$128</f>
        <v>0</v>
      </c>
      <c r="AP134" s="21">
        <f>+SUMIFS(Resultados_Dic3!AK$3:AK$99980,Resultados_Dic3!$F$3:$F$99980,Produccion_UO!$K134,Resultados_Dic3!$D$3:$D$99980,Produccion_UO!$K$128,Resultados_Dic3!$E$3:$E$99980,Produccion_UO!$J134,Resultados_Dic3!$A$3:$A$99980,Produccion_UO!$H134)*$I$128</f>
        <v>0</v>
      </c>
      <c r="AQ134" s="21">
        <f>+SUMIFS(Resultados_Dic3!AL$3:AL$99980,Resultados_Dic3!$F$3:$F$99980,Produccion_UO!$K134,Resultados_Dic3!$D$3:$D$99980,Produccion_UO!$K$128,Resultados_Dic3!$E$3:$E$99980,Produccion_UO!$J134,Resultados_Dic3!$A$3:$A$99980,Produccion_UO!$H134)*$I$128</f>
        <v>0</v>
      </c>
      <c r="AR134" s="21">
        <f>+SUMIFS(Resultados_Dic3!AM$3:AM$99980,Resultados_Dic3!$F$3:$F$99980,Produccion_UO!$K134,Resultados_Dic3!$D$3:$D$99980,Produccion_UO!$K$128,Resultados_Dic3!$E$3:$E$99980,Produccion_UO!$J134,Resultados_Dic3!$A$3:$A$99980,Produccion_UO!$H134)*$I$128</f>
        <v>0</v>
      </c>
    </row>
    <row r="135" spans="1:45" x14ac:dyDescent="0.25">
      <c r="D135" s="131"/>
      <c r="E135" s="131"/>
      <c r="G135" s="15"/>
      <c r="H135" s="17" t="str">
        <f t="shared" si="30"/>
        <v>DIC7</v>
      </c>
      <c r="J135" s="24" t="s">
        <v>43</v>
      </c>
      <c r="K135" s="13" t="s">
        <v>370</v>
      </c>
      <c r="L135" s="22" t="str">
        <f>+$B$7</f>
        <v>VMM - Medium</v>
      </c>
      <c r="M135" s="21">
        <f>+SUMIFS(Resultados_Dic3!H$3:H$99980,Resultados_Dic3!$F$3:$F$99980,Produccion_UO!$K135,Resultados_Dic3!$D$3:$D$99980,Produccion_UO!$K$128,Resultados_Dic3!$E$3:$E$99980,Produccion_UO!$J135,Resultados_Dic3!$A$3:$A$99980,Produccion_UO!$H135)*$I$128</f>
        <v>0</v>
      </c>
      <c r="N135" s="21">
        <f>+SUMIFS(Resultados_Dic3!I$3:I$99980,Resultados_Dic3!$F$3:$F$99980,Produccion_UO!$K135,Resultados_Dic3!$D$3:$D$99980,Produccion_UO!$K$128,Resultados_Dic3!$E$3:$E$99980,Produccion_UO!$J135,Resultados_Dic3!$A$3:$A$99980,Produccion_UO!$H135)*$I$128</f>
        <v>0</v>
      </c>
      <c r="O135" s="21">
        <f>+SUMIFS(Resultados_Dic3!J$3:J$99980,Resultados_Dic3!$F$3:$F$99980,Produccion_UO!$K135,Resultados_Dic3!$D$3:$D$99980,Produccion_UO!$K$128,Resultados_Dic3!$E$3:$E$99980,Produccion_UO!$J135,Resultados_Dic3!$A$3:$A$99980,Produccion_UO!$H135)*$I$128</f>
        <v>0</v>
      </c>
      <c r="P135" s="21">
        <f>+SUMIFS(Resultados_Dic3!K$3:K$99980,Resultados_Dic3!$F$3:$F$99980,Produccion_UO!$K135,Resultados_Dic3!$D$3:$D$99980,Produccion_UO!$K$128,Resultados_Dic3!$E$3:$E$99980,Produccion_UO!$J135,Resultados_Dic3!$A$3:$A$99980,Produccion_UO!$H135)*$I$128</f>
        <v>0</v>
      </c>
      <c r="Q135" s="21">
        <f>+SUMIFS(Resultados_Dic3!L$3:L$99980,Resultados_Dic3!$F$3:$F$99980,Produccion_UO!$K135,Resultados_Dic3!$D$3:$D$99980,Produccion_UO!$K$128,Resultados_Dic3!$E$3:$E$99980,Produccion_UO!$J135,Resultados_Dic3!$A$3:$A$99980,Produccion_UO!$H135)*$I$128</f>
        <v>0</v>
      </c>
      <c r="R135" s="21">
        <f>+SUMIFS(Resultados_Dic3!M$3:M$99980,Resultados_Dic3!$F$3:$F$99980,Produccion_UO!$K135,Resultados_Dic3!$D$3:$D$99980,Produccion_UO!$K$128,Resultados_Dic3!$E$3:$E$99980,Produccion_UO!$J135,Resultados_Dic3!$A$3:$A$99980,Produccion_UO!$H135)*$I$128</f>
        <v>0</v>
      </c>
      <c r="S135" s="21">
        <f>+SUMIFS(Resultados_Dic3!N$3:N$99980,Resultados_Dic3!$F$3:$F$99980,Produccion_UO!$K135,Resultados_Dic3!$D$3:$D$99980,Produccion_UO!$K$128,Resultados_Dic3!$E$3:$E$99980,Produccion_UO!$J135,Resultados_Dic3!$A$3:$A$99980,Produccion_UO!$H135)*$I$128</f>
        <v>0</v>
      </c>
      <c r="T135" s="21">
        <f>+SUMIFS(Resultados_Dic3!O$3:O$99980,Resultados_Dic3!$F$3:$F$99980,Produccion_UO!$K135,Resultados_Dic3!$D$3:$D$99980,Produccion_UO!$K$128,Resultados_Dic3!$E$3:$E$99980,Produccion_UO!$J135,Resultados_Dic3!$A$3:$A$99980,Produccion_UO!$H135)*$I$128</f>
        <v>0</v>
      </c>
      <c r="U135" s="21">
        <f>+SUMIFS(Resultados_Dic3!P$3:P$99980,Resultados_Dic3!$F$3:$F$99980,Produccion_UO!$K135,Resultados_Dic3!$D$3:$D$99980,Produccion_UO!$K$128,Resultados_Dic3!$E$3:$E$99980,Produccion_UO!$J135,Resultados_Dic3!$A$3:$A$99980,Produccion_UO!$H135)*$I$128</f>
        <v>0</v>
      </c>
      <c r="V135" s="21">
        <f>+SUMIFS(Resultados_Dic3!Q$3:Q$99980,Resultados_Dic3!$F$3:$F$99980,Produccion_UO!$K135,Resultados_Dic3!$D$3:$D$99980,Produccion_UO!$K$128,Resultados_Dic3!$E$3:$E$99980,Produccion_UO!$J135,Resultados_Dic3!$A$3:$A$99980,Produccion_UO!$H135)*$I$128</f>
        <v>0</v>
      </c>
      <c r="W135" s="21">
        <f>+SUMIFS(Resultados_Dic3!R$3:R$99980,Resultados_Dic3!$F$3:$F$99980,Produccion_UO!$K135,Resultados_Dic3!$D$3:$D$99980,Produccion_UO!$K$128,Resultados_Dic3!$E$3:$E$99980,Produccion_UO!$J135,Resultados_Dic3!$A$3:$A$99980,Produccion_UO!$H135)*$I$128</f>
        <v>0</v>
      </c>
      <c r="X135" s="21">
        <f>+SUMIFS(Resultados_Dic3!S$3:S$99980,Resultados_Dic3!$F$3:$F$99980,Produccion_UO!$K135,Resultados_Dic3!$D$3:$D$99980,Produccion_UO!$K$128,Resultados_Dic3!$E$3:$E$99980,Produccion_UO!$J135,Resultados_Dic3!$A$3:$A$99980,Produccion_UO!$H135)*$I$128</f>
        <v>0</v>
      </c>
      <c r="Y135" s="21">
        <f>+SUMIFS(Resultados_Dic3!T$3:T$99980,Resultados_Dic3!$F$3:$F$99980,Produccion_UO!$K135,Resultados_Dic3!$D$3:$D$99980,Produccion_UO!$K$128,Resultados_Dic3!$E$3:$E$99980,Produccion_UO!$J135,Resultados_Dic3!$A$3:$A$99980,Produccion_UO!$H135)*$I$128</f>
        <v>0</v>
      </c>
      <c r="Z135" s="21">
        <f>+SUMIFS(Resultados_Dic3!U$3:U$99980,Resultados_Dic3!$F$3:$F$99980,Produccion_UO!$K135,Resultados_Dic3!$D$3:$D$99980,Produccion_UO!$K$128,Resultados_Dic3!$E$3:$E$99980,Produccion_UO!$J135,Resultados_Dic3!$A$3:$A$99980,Produccion_UO!$H135)*$I$128</f>
        <v>0</v>
      </c>
      <c r="AA135" s="21">
        <f>+SUMIFS(Resultados_Dic3!V$3:V$99980,Resultados_Dic3!$F$3:$F$99980,Produccion_UO!$K135,Resultados_Dic3!$D$3:$D$99980,Produccion_UO!$K$128,Resultados_Dic3!$E$3:$E$99980,Produccion_UO!$J135,Resultados_Dic3!$A$3:$A$99980,Produccion_UO!$H135)*$I$128</f>
        <v>0</v>
      </c>
      <c r="AB135" s="21">
        <f>+SUMIFS(Resultados_Dic3!W$3:W$99980,Resultados_Dic3!$F$3:$F$99980,Produccion_UO!$K135,Resultados_Dic3!$D$3:$D$99980,Produccion_UO!$K$128,Resultados_Dic3!$E$3:$E$99980,Produccion_UO!$J135,Resultados_Dic3!$A$3:$A$99980,Produccion_UO!$H135)*$I$128</f>
        <v>0</v>
      </c>
      <c r="AC135" s="21">
        <f>+SUMIFS(Resultados_Dic3!X$3:X$99980,Resultados_Dic3!$F$3:$F$99980,Produccion_UO!$K135,Resultados_Dic3!$D$3:$D$99980,Produccion_UO!$K$128,Resultados_Dic3!$E$3:$E$99980,Produccion_UO!$J135,Resultados_Dic3!$A$3:$A$99980,Produccion_UO!$H135)*$I$128</f>
        <v>0</v>
      </c>
      <c r="AD135" s="21">
        <f>+SUMIFS(Resultados_Dic3!Y$3:Y$99980,Resultados_Dic3!$F$3:$F$99980,Produccion_UO!$K135,Resultados_Dic3!$D$3:$D$99980,Produccion_UO!$K$128,Resultados_Dic3!$E$3:$E$99980,Produccion_UO!$J135,Resultados_Dic3!$A$3:$A$99980,Produccion_UO!$H135)*$I$128</f>
        <v>0</v>
      </c>
      <c r="AE135" s="21">
        <f>+SUMIFS(Resultados_Dic3!Z$3:Z$99980,Resultados_Dic3!$F$3:$F$99980,Produccion_UO!$K135,Resultados_Dic3!$D$3:$D$99980,Produccion_UO!$K$128,Resultados_Dic3!$E$3:$E$99980,Produccion_UO!$J135,Resultados_Dic3!$A$3:$A$99980,Produccion_UO!$H135)*$I$128</f>
        <v>0</v>
      </c>
      <c r="AF135" s="21">
        <f>+SUMIFS(Resultados_Dic3!AA$3:AA$99980,Resultados_Dic3!$F$3:$F$99980,Produccion_UO!$K135,Resultados_Dic3!$D$3:$D$99980,Produccion_UO!$K$128,Resultados_Dic3!$E$3:$E$99980,Produccion_UO!$J135,Resultados_Dic3!$A$3:$A$99980,Produccion_UO!$H135)*$I$128</f>
        <v>0</v>
      </c>
      <c r="AG135" s="21">
        <f>+SUMIFS(Resultados_Dic3!AB$3:AB$99980,Resultados_Dic3!$F$3:$F$99980,Produccion_UO!$K135,Resultados_Dic3!$D$3:$D$99980,Produccion_UO!$K$128,Resultados_Dic3!$E$3:$E$99980,Produccion_UO!$J135,Resultados_Dic3!$A$3:$A$99980,Produccion_UO!$H135)*$I$128</f>
        <v>0</v>
      </c>
      <c r="AH135" s="21">
        <f>+SUMIFS(Resultados_Dic3!AC$3:AC$99980,Resultados_Dic3!$F$3:$F$99980,Produccion_UO!$K135,Resultados_Dic3!$D$3:$D$99980,Produccion_UO!$K$128,Resultados_Dic3!$E$3:$E$99980,Produccion_UO!$J135,Resultados_Dic3!$A$3:$A$99980,Produccion_UO!$H135)*$I$128</f>
        <v>0</v>
      </c>
      <c r="AI135" s="21">
        <f>+SUMIFS(Resultados_Dic3!AD$3:AD$99980,Resultados_Dic3!$F$3:$F$99980,Produccion_UO!$K135,Resultados_Dic3!$D$3:$D$99980,Produccion_UO!$K$128,Resultados_Dic3!$E$3:$E$99980,Produccion_UO!$J135,Resultados_Dic3!$A$3:$A$99980,Produccion_UO!$H135)*$I$128</f>
        <v>0</v>
      </c>
      <c r="AJ135" s="21">
        <f>+SUMIFS(Resultados_Dic3!AE$3:AE$99980,Resultados_Dic3!$F$3:$F$99980,Produccion_UO!$K135,Resultados_Dic3!$D$3:$D$99980,Produccion_UO!$K$128,Resultados_Dic3!$E$3:$E$99980,Produccion_UO!$J135,Resultados_Dic3!$A$3:$A$99980,Produccion_UO!$H135)*$I$128</f>
        <v>0</v>
      </c>
      <c r="AK135" s="21">
        <f>+SUMIFS(Resultados_Dic3!AF$3:AF$99980,Resultados_Dic3!$F$3:$F$99980,Produccion_UO!$K135,Resultados_Dic3!$D$3:$D$99980,Produccion_UO!$K$128,Resultados_Dic3!$E$3:$E$99980,Produccion_UO!$J135,Resultados_Dic3!$A$3:$A$99980,Produccion_UO!$H135)*$I$128</f>
        <v>0</v>
      </c>
      <c r="AL135" s="21">
        <f>+SUMIFS(Resultados_Dic3!AG$3:AG$99980,Resultados_Dic3!$F$3:$F$99980,Produccion_UO!$K135,Resultados_Dic3!$D$3:$D$99980,Produccion_UO!$K$128,Resultados_Dic3!$E$3:$E$99980,Produccion_UO!$J135,Resultados_Dic3!$A$3:$A$99980,Produccion_UO!$H135)*$I$128</f>
        <v>0</v>
      </c>
      <c r="AM135" s="21">
        <f>+SUMIFS(Resultados_Dic3!AH$3:AH$99980,Resultados_Dic3!$F$3:$F$99980,Produccion_UO!$K135,Resultados_Dic3!$D$3:$D$99980,Produccion_UO!$K$128,Resultados_Dic3!$E$3:$E$99980,Produccion_UO!$J135,Resultados_Dic3!$A$3:$A$99980,Produccion_UO!$H135)*$I$128</f>
        <v>0</v>
      </c>
      <c r="AN135" s="21">
        <f>+SUMIFS(Resultados_Dic3!AI$3:AI$99980,Resultados_Dic3!$F$3:$F$99980,Produccion_UO!$K135,Resultados_Dic3!$D$3:$D$99980,Produccion_UO!$K$128,Resultados_Dic3!$E$3:$E$99980,Produccion_UO!$J135,Resultados_Dic3!$A$3:$A$99980,Produccion_UO!$H135)*$I$128</f>
        <v>0</v>
      </c>
      <c r="AO135" s="21">
        <f>+SUMIFS(Resultados_Dic3!AJ$3:AJ$99980,Resultados_Dic3!$F$3:$F$99980,Produccion_UO!$K135,Resultados_Dic3!$D$3:$D$99980,Produccion_UO!$K$128,Resultados_Dic3!$E$3:$E$99980,Produccion_UO!$J135,Resultados_Dic3!$A$3:$A$99980,Produccion_UO!$H135)*$I$128</f>
        <v>0</v>
      </c>
      <c r="AP135" s="21">
        <f>+SUMIFS(Resultados_Dic3!AK$3:AK$99980,Resultados_Dic3!$F$3:$F$99980,Produccion_UO!$K135,Resultados_Dic3!$D$3:$D$99980,Produccion_UO!$K$128,Resultados_Dic3!$E$3:$E$99980,Produccion_UO!$J135,Resultados_Dic3!$A$3:$A$99980,Produccion_UO!$H135)*$I$128</f>
        <v>0</v>
      </c>
      <c r="AQ135" s="21">
        <f>+SUMIFS(Resultados_Dic3!AL$3:AL$99980,Resultados_Dic3!$F$3:$F$99980,Produccion_UO!$K135,Resultados_Dic3!$D$3:$D$99980,Produccion_UO!$K$128,Resultados_Dic3!$E$3:$E$99980,Produccion_UO!$J135,Resultados_Dic3!$A$3:$A$99980,Produccion_UO!$H135)*$I$128</f>
        <v>0</v>
      </c>
      <c r="AR135" s="21">
        <f>+SUMIFS(Resultados_Dic3!AM$3:AM$99980,Resultados_Dic3!$F$3:$F$99980,Produccion_UO!$K135,Resultados_Dic3!$D$3:$D$99980,Produccion_UO!$K$128,Resultados_Dic3!$E$3:$E$99980,Produccion_UO!$J135,Resultados_Dic3!$A$3:$A$99980,Produccion_UO!$H135)*$I$128</f>
        <v>0</v>
      </c>
    </row>
    <row r="136" spans="1:45" x14ac:dyDescent="0.25">
      <c r="D136" s="131"/>
      <c r="E136" s="131"/>
      <c r="G136" s="15"/>
      <c r="H136" s="17" t="str">
        <f t="shared" si="30"/>
        <v>DIC7</v>
      </c>
      <c r="J136" s="24" t="s">
        <v>43</v>
      </c>
      <c r="K136" s="13" t="s">
        <v>269</v>
      </c>
      <c r="L136" s="22" t="str">
        <f>+$B$8</f>
        <v>VSM - Medium</v>
      </c>
      <c r="M136" s="21">
        <f>+SUMIFS(Resultados_Dic3!H$3:H$99980,Resultados_Dic3!$F$3:$F$99980,Produccion_UO!$K136,Resultados_Dic3!$D$3:$D$99980,Produccion_UO!$K$128,Resultados_Dic3!$E$3:$E$99980,Produccion_UO!$J136,Resultados_Dic3!$A$3:$A$99980,Produccion_UO!$H136)*$I$128</f>
        <v>0.17656373980113368</v>
      </c>
      <c r="N136" s="21">
        <f>+SUMIFS(Resultados_Dic3!I$3:I$99980,Resultados_Dic3!$F$3:$F$99980,Produccion_UO!$K136,Resultados_Dic3!$D$3:$D$99980,Produccion_UO!$K$128,Resultados_Dic3!$E$3:$E$99980,Produccion_UO!$J136,Resultados_Dic3!$A$3:$A$99980,Produccion_UO!$H136)*$I$128</f>
        <v>0.17656373980113368</v>
      </c>
      <c r="O136" s="21">
        <f>+SUMIFS(Resultados_Dic3!J$3:J$99980,Resultados_Dic3!$F$3:$F$99980,Produccion_UO!$K136,Resultados_Dic3!$D$3:$D$99980,Produccion_UO!$K$128,Resultados_Dic3!$E$3:$E$99980,Produccion_UO!$J136,Resultados_Dic3!$A$3:$A$99980,Produccion_UO!$H136)*$I$128</f>
        <v>0.17656373980113368</v>
      </c>
      <c r="P136" s="21">
        <f>+SUMIFS(Resultados_Dic3!K$3:K$99980,Resultados_Dic3!$F$3:$F$99980,Produccion_UO!$K136,Resultados_Dic3!$D$3:$D$99980,Produccion_UO!$K$128,Resultados_Dic3!$E$3:$E$99980,Produccion_UO!$J136,Resultados_Dic3!$A$3:$A$99980,Produccion_UO!$H136)*$I$128</f>
        <v>0.17656373980113368</v>
      </c>
      <c r="Q136" s="21">
        <f>+SUMIFS(Resultados_Dic3!L$3:L$99980,Resultados_Dic3!$F$3:$F$99980,Produccion_UO!$K136,Resultados_Dic3!$D$3:$D$99980,Produccion_UO!$K$128,Resultados_Dic3!$E$3:$E$99980,Produccion_UO!$J136,Resultados_Dic3!$A$3:$A$99980,Produccion_UO!$H136)*$I$128</f>
        <v>0.17656373980113368</v>
      </c>
      <c r="R136" s="21">
        <f>+SUMIFS(Resultados_Dic3!M$3:M$99980,Resultados_Dic3!$F$3:$F$99980,Produccion_UO!$K136,Resultados_Dic3!$D$3:$D$99980,Produccion_UO!$K$128,Resultados_Dic3!$E$3:$E$99980,Produccion_UO!$J136,Resultados_Dic3!$A$3:$A$99980,Produccion_UO!$H136)*$I$128</f>
        <v>0.17656373980113368</v>
      </c>
      <c r="S136" s="21">
        <f>+SUMIFS(Resultados_Dic3!N$3:N$99980,Resultados_Dic3!$F$3:$F$99980,Produccion_UO!$K136,Resultados_Dic3!$D$3:$D$99980,Produccion_UO!$K$128,Resultados_Dic3!$E$3:$E$99980,Produccion_UO!$J136,Resultados_Dic3!$A$3:$A$99980,Produccion_UO!$H136)*$I$128</f>
        <v>0.15991554296256563</v>
      </c>
      <c r="T136" s="21">
        <f>+SUMIFS(Resultados_Dic3!O$3:O$99980,Resultados_Dic3!$F$3:$F$99980,Produccion_UO!$K136,Resultados_Dic3!$D$3:$D$99980,Produccion_UO!$K$128,Resultados_Dic3!$E$3:$E$99980,Produccion_UO!$J136,Resultados_Dic3!$A$3:$A$99980,Produccion_UO!$H136)*$I$128</f>
        <v>0.14288684565049531</v>
      </c>
      <c r="U136" s="21">
        <f>+SUMIFS(Resultados_Dic3!P$3:P$99980,Resultados_Dic3!$F$3:$F$99980,Produccion_UO!$K136,Resultados_Dic3!$D$3:$D$99980,Produccion_UO!$K$128,Resultados_Dic3!$E$3:$E$99980,Produccion_UO!$J136,Resultados_Dic3!$A$3:$A$99980,Produccion_UO!$H136)*$I$128</f>
        <v>0.12585814833842568</v>
      </c>
      <c r="V136" s="21">
        <f>+SUMIFS(Resultados_Dic3!Q$3:Q$99980,Resultados_Dic3!$F$3:$F$99980,Produccion_UO!$K136,Resultados_Dic3!$D$3:$D$99980,Produccion_UO!$K$128,Resultados_Dic3!$E$3:$E$99980,Produccion_UO!$J136,Resultados_Dic3!$A$3:$A$99980,Produccion_UO!$H136)*$I$128</f>
        <v>0.10961857785518997</v>
      </c>
      <c r="W136" s="21">
        <f>+SUMIFS(Resultados_Dic3!R$3:R$99980,Resultados_Dic3!$F$3:$F$99980,Produccion_UO!$K136,Resultados_Dic3!$D$3:$D$99980,Produccion_UO!$K$128,Resultados_Dic3!$E$3:$E$99980,Produccion_UO!$J136,Resultados_Dic3!$A$3:$A$99980,Produccion_UO!$H136)*$I$128</f>
        <v>9.3379007371954245E-2</v>
      </c>
      <c r="X136" s="21">
        <f>+SUMIFS(Resultados_Dic3!S$3:S$99980,Resultados_Dic3!$F$3:$F$99980,Produccion_UO!$K136,Resultados_Dic3!$D$3:$D$99980,Produccion_UO!$K$128,Resultados_Dic3!$E$3:$E$99980,Produccion_UO!$J136,Resultados_Dic3!$A$3:$A$99980,Produccion_UO!$H136)*$I$128</f>
        <v>7.7139436888718535E-2</v>
      </c>
      <c r="Y136" s="21">
        <f>+SUMIFS(Resultados_Dic3!T$3:T$99980,Resultados_Dic3!$F$3:$F$99980,Produccion_UO!$K136,Resultados_Dic3!$D$3:$D$99980,Produccion_UO!$K$128,Resultados_Dic3!$E$3:$E$99980,Produccion_UO!$J136,Resultados_Dic3!$A$3:$A$99980,Produccion_UO!$H136)*$I$128</f>
        <v>6.8734950246314194E-2</v>
      </c>
      <c r="Z136" s="21">
        <f>+SUMIFS(Resultados_Dic3!U$3:U$99980,Resultados_Dic3!$F$3:$F$99980,Produccion_UO!$K136,Resultados_Dic3!$D$3:$D$99980,Produccion_UO!$K$128,Resultados_Dic3!$E$3:$E$99980,Produccion_UO!$J136,Resultados_Dic3!$A$3:$A$99980,Produccion_UO!$H136)*$I$128</f>
        <v>6.0330463603909715E-2</v>
      </c>
      <c r="AA136" s="21">
        <f>+SUMIFS(Resultados_Dic3!V$3:V$99980,Resultados_Dic3!$F$3:$F$99980,Produccion_UO!$K136,Resultados_Dic3!$D$3:$D$99980,Produccion_UO!$K$128,Resultados_Dic3!$E$3:$E$99980,Produccion_UO!$J136,Resultados_Dic3!$A$3:$A$99980,Produccion_UO!$H136)*$I$128</f>
        <v>4.5876817623374524E-3</v>
      </c>
      <c r="AB136" s="21">
        <f>+SUMIFS(Resultados_Dic3!W$3:W$99980,Resultados_Dic3!$F$3:$F$99980,Produccion_UO!$K136,Resultados_Dic3!$D$3:$D$99980,Produccion_UO!$K$128,Resultados_Dic3!$E$3:$E$99980,Produccion_UO!$J136,Resultados_Dic3!$A$3:$A$99980,Produccion_UO!$H136)*$I$128</f>
        <v>0</v>
      </c>
      <c r="AC136" s="21">
        <f>+SUMIFS(Resultados_Dic3!X$3:X$99980,Resultados_Dic3!$F$3:$F$99980,Produccion_UO!$K136,Resultados_Dic3!$D$3:$D$99980,Produccion_UO!$K$128,Resultados_Dic3!$E$3:$E$99980,Produccion_UO!$J136,Resultados_Dic3!$A$3:$A$99980,Produccion_UO!$H136)*$I$128</f>
        <v>0</v>
      </c>
      <c r="AD136" s="21">
        <f>+SUMIFS(Resultados_Dic3!Y$3:Y$99980,Resultados_Dic3!$F$3:$F$99980,Produccion_UO!$K136,Resultados_Dic3!$D$3:$D$99980,Produccion_UO!$K$128,Resultados_Dic3!$E$3:$E$99980,Produccion_UO!$J136,Resultados_Dic3!$A$3:$A$99980,Produccion_UO!$H136)*$I$128</f>
        <v>0</v>
      </c>
      <c r="AE136" s="21">
        <f>+SUMIFS(Resultados_Dic3!Z$3:Z$99980,Resultados_Dic3!$F$3:$F$99980,Produccion_UO!$K136,Resultados_Dic3!$D$3:$D$99980,Produccion_UO!$K$128,Resultados_Dic3!$E$3:$E$99980,Produccion_UO!$J136,Resultados_Dic3!$A$3:$A$99980,Produccion_UO!$H136)*$I$128</f>
        <v>0</v>
      </c>
      <c r="AF136" s="21">
        <f>+SUMIFS(Resultados_Dic3!AA$3:AA$99980,Resultados_Dic3!$F$3:$F$99980,Produccion_UO!$K136,Resultados_Dic3!$D$3:$D$99980,Produccion_UO!$K$128,Resultados_Dic3!$E$3:$E$99980,Produccion_UO!$J136,Resultados_Dic3!$A$3:$A$99980,Produccion_UO!$H136)*$I$128</f>
        <v>0</v>
      </c>
      <c r="AG136" s="21">
        <f>+SUMIFS(Resultados_Dic3!AB$3:AB$99980,Resultados_Dic3!$F$3:$F$99980,Produccion_UO!$K136,Resultados_Dic3!$D$3:$D$99980,Produccion_UO!$K$128,Resultados_Dic3!$E$3:$E$99980,Produccion_UO!$J136,Resultados_Dic3!$A$3:$A$99980,Produccion_UO!$H136)*$I$128</f>
        <v>0</v>
      </c>
      <c r="AH136" s="21">
        <f>+SUMIFS(Resultados_Dic3!AC$3:AC$99980,Resultados_Dic3!$F$3:$F$99980,Produccion_UO!$K136,Resultados_Dic3!$D$3:$D$99980,Produccion_UO!$K$128,Resultados_Dic3!$E$3:$E$99980,Produccion_UO!$J136,Resultados_Dic3!$A$3:$A$99980,Produccion_UO!$H136)*$I$128</f>
        <v>0</v>
      </c>
      <c r="AI136" s="21">
        <f>+SUMIFS(Resultados_Dic3!AD$3:AD$99980,Resultados_Dic3!$F$3:$F$99980,Produccion_UO!$K136,Resultados_Dic3!$D$3:$D$99980,Produccion_UO!$K$128,Resultados_Dic3!$E$3:$E$99980,Produccion_UO!$J136,Resultados_Dic3!$A$3:$A$99980,Produccion_UO!$H136)*$I$128</f>
        <v>0</v>
      </c>
      <c r="AJ136" s="21">
        <f>+SUMIFS(Resultados_Dic3!AE$3:AE$99980,Resultados_Dic3!$F$3:$F$99980,Produccion_UO!$K136,Resultados_Dic3!$D$3:$D$99980,Produccion_UO!$K$128,Resultados_Dic3!$E$3:$E$99980,Produccion_UO!$J136,Resultados_Dic3!$A$3:$A$99980,Produccion_UO!$H136)*$I$128</f>
        <v>0</v>
      </c>
      <c r="AK136" s="21">
        <f>+SUMIFS(Resultados_Dic3!AF$3:AF$99980,Resultados_Dic3!$F$3:$F$99980,Produccion_UO!$K136,Resultados_Dic3!$D$3:$D$99980,Produccion_UO!$K$128,Resultados_Dic3!$E$3:$E$99980,Produccion_UO!$J136,Resultados_Dic3!$A$3:$A$99980,Produccion_UO!$H136)*$I$128</f>
        <v>0</v>
      </c>
      <c r="AL136" s="21">
        <f>+SUMIFS(Resultados_Dic3!AG$3:AG$99980,Resultados_Dic3!$F$3:$F$99980,Produccion_UO!$K136,Resultados_Dic3!$D$3:$D$99980,Produccion_UO!$K$128,Resultados_Dic3!$E$3:$E$99980,Produccion_UO!$J136,Resultados_Dic3!$A$3:$A$99980,Produccion_UO!$H136)*$I$128</f>
        <v>0</v>
      </c>
      <c r="AM136" s="21">
        <f>+SUMIFS(Resultados_Dic3!AH$3:AH$99980,Resultados_Dic3!$F$3:$F$99980,Produccion_UO!$K136,Resultados_Dic3!$D$3:$D$99980,Produccion_UO!$K$128,Resultados_Dic3!$E$3:$E$99980,Produccion_UO!$J136,Resultados_Dic3!$A$3:$A$99980,Produccion_UO!$H136)*$I$128</f>
        <v>0</v>
      </c>
      <c r="AN136" s="21">
        <f>+SUMIFS(Resultados_Dic3!AI$3:AI$99980,Resultados_Dic3!$F$3:$F$99980,Produccion_UO!$K136,Resultados_Dic3!$D$3:$D$99980,Produccion_UO!$K$128,Resultados_Dic3!$E$3:$E$99980,Produccion_UO!$J136,Resultados_Dic3!$A$3:$A$99980,Produccion_UO!$H136)*$I$128</f>
        <v>0</v>
      </c>
      <c r="AO136" s="21">
        <f>+SUMIFS(Resultados_Dic3!AJ$3:AJ$99980,Resultados_Dic3!$F$3:$F$99980,Produccion_UO!$K136,Resultados_Dic3!$D$3:$D$99980,Produccion_UO!$K$128,Resultados_Dic3!$E$3:$E$99980,Produccion_UO!$J136,Resultados_Dic3!$A$3:$A$99980,Produccion_UO!$H136)*$I$128</f>
        <v>0</v>
      </c>
      <c r="AP136" s="21">
        <f>+SUMIFS(Resultados_Dic3!AK$3:AK$99980,Resultados_Dic3!$F$3:$F$99980,Produccion_UO!$K136,Resultados_Dic3!$D$3:$D$99980,Produccion_UO!$K$128,Resultados_Dic3!$E$3:$E$99980,Produccion_UO!$J136,Resultados_Dic3!$A$3:$A$99980,Produccion_UO!$H136)*$I$128</f>
        <v>0</v>
      </c>
      <c r="AQ136" s="21">
        <f>+SUMIFS(Resultados_Dic3!AL$3:AL$99980,Resultados_Dic3!$F$3:$F$99980,Produccion_UO!$K136,Resultados_Dic3!$D$3:$D$99980,Produccion_UO!$K$128,Resultados_Dic3!$E$3:$E$99980,Produccion_UO!$J136,Resultados_Dic3!$A$3:$A$99980,Produccion_UO!$H136)*$I$128</f>
        <v>0</v>
      </c>
      <c r="AR136" s="21">
        <f>+SUMIFS(Resultados_Dic3!AM$3:AM$99980,Resultados_Dic3!$F$3:$F$99980,Produccion_UO!$K136,Resultados_Dic3!$D$3:$D$99980,Produccion_UO!$K$128,Resultados_Dic3!$E$3:$E$99980,Produccion_UO!$J136,Resultados_Dic3!$A$3:$A$99980,Produccion_UO!$H136)*$I$128</f>
        <v>0</v>
      </c>
    </row>
    <row r="137" spans="1:45" x14ac:dyDescent="0.25">
      <c r="G137" s="15"/>
      <c r="H137" s="17" t="str">
        <f t="shared" si="30"/>
        <v>DIC7</v>
      </c>
      <c r="J137" s="24" t="s">
        <v>43</v>
      </c>
      <c r="K137" s="13" t="s">
        <v>371</v>
      </c>
      <c r="L137" s="22" t="str">
        <f>+$B$9</f>
        <v>VIM - GAS</v>
      </c>
      <c r="M137" s="21">
        <f>+SUMIFS(Resultados_Dic3!H$3:H$99980,Resultados_Dic3!$F$3:$F$99980,Produccion_UO!$K137,Resultados_Dic3!$D$3:$D$99980,Produccion_UO!$K$128,Resultados_Dic3!$E$3:$E$99980,Produccion_UO!$J137,Resultados_Dic3!$A$3:$A$99980,Produccion_UO!$H137)*$I$128</f>
        <v>0</v>
      </c>
      <c r="N137" s="21">
        <f>+SUMIFS(Resultados_Dic3!I$3:I$99980,Resultados_Dic3!$F$3:$F$99980,Produccion_UO!$K137,Resultados_Dic3!$D$3:$D$99980,Produccion_UO!$K$128,Resultados_Dic3!$E$3:$E$99980,Produccion_UO!$J137,Resultados_Dic3!$A$3:$A$99980,Produccion_UO!$H137)*$I$128</f>
        <v>0</v>
      </c>
      <c r="O137" s="21">
        <f>+SUMIFS(Resultados_Dic3!J$3:J$99980,Resultados_Dic3!$F$3:$F$99980,Produccion_UO!$K137,Resultados_Dic3!$D$3:$D$99980,Produccion_UO!$K$128,Resultados_Dic3!$E$3:$E$99980,Produccion_UO!$J137,Resultados_Dic3!$A$3:$A$99980,Produccion_UO!$H137)*$I$128</f>
        <v>0</v>
      </c>
      <c r="P137" s="21">
        <f>+SUMIFS(Resultados_Dic3!K$3:K$99980,Resultados_Dic3!$F$3:$F$99980,Produccion_UO!$K137,Resultados_Dic3!$D$3:$D$99980,Produccion_UO!$K$128,Resultados_Dic3!$E$3:$E$99980,Produccion_UO!$J137,Resultados_Dic3!$A$3:$A$99980,Produccion_UO!$H137)*$I$128</f>
        <v>0</v>
      </c>
      <c r="Q137" s="21">
        <f>+SUMIFS(Resultados_Dic3!L$3:L$99980,Resultados_Dic3!$F$3:$F$99980,Produccion_UO!$K137,Resultados_Dic3!$D$3:$D$99980,Produccion_UO!$K$128,Resultados_Dic3!$E$3:$E$99980,Produccion_UO!$J137,Resultados_Dic3!$A$3:$A$99980,Produccion_UO!$H137)*$I$128</f>
        <v>0</v>
      </c>
      <c r="R137" s="21">
        <f>+SUMIFS(Resultados_Dic3!M$3:M$99980,Resultados_Dic3!$F$3:$F$99980,Produccion_UO!$K137,Resultados_Dic3!$D$3:$D$99980,Produccion_UO!$K$128,Resultados_Dic3!$E$3:$E$99980,Produccion_UO!$J137,Resultados_Dic3!$A$3:$A$99980,Produccion_UO!$H137)*$I$128</f>
        <v>0</v>
      </c>
      <c r="S137" s="21">
        <f>+SUMIFS(Resultados_Dic3!N$3:N$99980,Resultados_Dic3!$F$3:$F$99980,Produccion_UO!$K137,Resultados_Dic3!$D$3:$D$99980,Produccion_UO!$K$128,Resultados_Dic3!$E$3:$E$99980,Produccion_UO!$J137,Resultados_Dic3!$A$3:$A$99980,Produccion_UO!$H137)*$I$128</f>
        <v>0</v>
      </c>
      <c r="T137" s="21">
        <f>+SUMIFS(Resultados_Dic3!O$3:O$99980,Resultados_Dic3!$F$3:$F$99980,Produccion_UO!$K137,Resultados_Dic3!$D$3:$D$99980,Produccion_UO!$K$128,Resultados_Dic3!$E$3:$E$99980,Produccion_UO!$J137,Resultados_Dic3!$A$3:$A$99980,Produccion_UO!$H137)*$I$128</f>
        <v>0</v>
      </c>
      <c r="U137" s="21">
        <f>+SUMIFS(Resultados_Dic3!P$3:P$99980,Resultados_Dic3!$F$3:$F$99980,Produccion_UO!$K137,Resultados_Dic3!$D$3:$D$99980,Produccion_UO!$K$128,Resultados_Dic3!$E$3:$E$99980,Produccion_UO!$J137,Resultados_Dic3!$A$3:$A$99980,Produccion_UO!$H137)*$I$128</f>
        <v>0</v>
      </c>
      <c r="V137" s="21">
        <f>+SUMIFS(Resultados_Dic3!Q$3:Q$99980,Resultados_Dic3!$F$3:$F$99980,Produccion_UO!$K137,Resultados_Dic3!$D$3:$D$99980,Produccion_UO!$K$128,Resultados_Dic3!$E$3:$E$99980,Produccion_UO!$J137,Resultados_Dic3!$A$3:$A$99980,Produccion_UO!$H137)*$I$128</f>
        <v>0</v>
      </c>
      <c r="W137" s="21">
        <f>+SUMIFS(Resultados_Dic3!R$3:R$99980,Resultados_Dic3!$F$3:$F$99980,Produccion_UO!$K137,Resultados_Dic3!$D$3:$D$99980,Produccion_UO!$K$128,Resultados_Dic3!$E$3:$E$99980,Produccion_UO!$J137,Resultados_Dic3!$A$3:$A$99980,Produccion_UO!$H137)*$I$128</f>
        <v>0</v>
      </c>
      <c r="X137" s="21">
        <f>+SUMIFS(Resultados_Dic3!S$3:S$99980,Resultados_Dic3!$F$3:$F$99980,Produccion_UO!$K137,Resultados_Dic3!$D$3:$D$99980,Produccion_UO!$K$128,Resultados_Dic3!$E$3:$E$99980,Produccion_UO!$J137,Resultados_Dic3!$A$3:$A$99980,Produccion_UO!$H137)*$I$128</f>
        <v>0</v>
      </c>
      <c r="Y137" s="21">
        <f>+SUMIFS(Resultados_Dic3!T$3:T$99980,Resultados_Dic3!$F$3:$F$99980,Produccion_UO!$K137,Resultados_Dic3!$D$3:$D$99980,Produccion_UO!$K$128,Resultados_Dic3!$E$3:$E$99980,Produccion_UO!$J137,Resultados_Dic3!$A$3:$A$99980,Produccion_UO!$H137)*$I$128</f>
        <v>0</v>
      </c>
      <c r="Z137" s="21">
        <f>+SUMIFS(Resultados_Dic3!U$3:U$99980,Resultados_Dic3!$F$3:$F$99980,Produccion_UO!$K137,Resultados_Dic3!$D$3:$D$99980,Produccion_UO!$K$128,Resultados_Dic3!$E$3:$E$99980,Produccion_UO!$J137,Resultados_Dic3!$A$3:$A$99980,Produccion_UO!$H137)*$I$128</f>
        <v>0</v>
      </c>
      <c r="AA137" s="21">
        <f>+SUMIFS(Resultados_Dic3!V$3:V$99980,Resultados_Dic3!$F$3:$F$99980,Produccion_UO!$K137,Resultados_Dic3!$D$3:$D$99980,Produccion_UO!$K$128,Resultados_Dic3!$E$3:$E$99980,Produccion_UO!$J137,Resultados_Dic3!$A$3:$A$99980,Produccion_UO!$H137)*$I$128</f>
        <v>0</v>
      </c>
      <c r="AB137" s="21">
        <f>+SUMIFS(Resultados_Dic3!W$3:W$99980,Resultados_Dic3!$F$3:$F$99980,Produccion_UO!$K137,Resultados_Dic3!$D$3:$D$99980,Produccion_UO!$K$128,Resultados_Dic3!$E$3:$E$99980,Produccion_UO!$J137,Resultados_Dic3!$A$3:$A$99980,Produccion_UO!$H137)*$I$128</f>
        <v>0</v>
      </c>
      <c r="AC137" s="21">
        <f>+SUMIFS(Resultados_Dic3!X$3:X$99980,Resultados_Dic3!$F$3:$F$99980,Produccion_UO!$K137,Resultados_Dic3!$D$3:$D$99980,Produccion_UO!$K$128,Resultados_Dic3!$E$3:$E$99980,Produccion_UO!$J137,Resultados_Dic3!$A$3:$A$99980,Produccion_UO!$H137)*$I$128</f>
        <v>0</v>
      </c>
      <c r="AD137" s="21">
        <f>+SUMIFS(Resultados_Dic3!Y$3:Y$99980,Resultados_Dic3!$F$3:$F$99980,Produccion_UO!$K137,Resultados_Dic3!$D$3:$D$99980,Produccion_UO!$K$128,Resultados_Dic3!$E$3:$E$99980,Produccion_UO!$J137,Resultados_Dic3!$A$3:$A$99980,Produccion_UO!$H137)*$I$128</f>
        <v>0</v>
      </c>
      <c r="AE137" s="21">
        <f>+SUMIFS(Resultados_Dic3!Z$3:Z$99980,Resultados_Dic3!$F$3:$F$99980,Produccion_UO!$K137,Resultados_Dic3!$D$3:$D$99980,Produccion_UO!$K$128,Resultados_Dic3!$E$3:$E$99980,Produccion_UO!$J137,Resultados_Dic3!$A$3:$A$99980,Produccion_UO!$H137)*$I$128</f>
        <v>0</v>
      </c>
      <c r="AF137" s="21">
        <f>+SUMIFS(Resultados_Dic3!AA$3:AA$99980,Resultados_Dic3!$F$3:$F$99980,Produccion_UO!$K137,Resultados_Dic3!$D$3:$D$99980,Produccion_UO!$K$128,Resultados_Dic3!$E$3:$E$99980,Produccion_UO!$J137,Resultados_Dic3!$A$3:$A$99980,Produccion_UO!$H137)*$I$128</f>
        <v>0</v>
      </c>
      <c r="AG137" s="21">
        <f>+SUMIFS(Resultados_Dic3!AB$3:AB$99980,Resultados_Dic3!$F$3:$F$99980,Produccion_UO!$K137,Resultados_Dic3!$D$3:$D$99980,Produccion_UO!$K$128,Resultados_Dic3!$E$3:$E$99980,Produccion_UO!$J137,Resultados_Dic3!$A$3:$A$99980,Produccion_UO!$H137)*$I$128</f>
        <v>0</v>
      </c>
      <c r="AH137" s="21">
        <f>+SUMIFS(Resultados_Dic3!AC$3:AC$99980,Resultados_Dic3!$F$3:$F$99980,Produccion_UO!$K137,Resultados_Dic3!$D$3:$D$99980,Produccion_UO!$K$128,Resultados_Dic3!$E$3:$E$99980,Produccion_UO!$J137,Resultados_Dic3!$A$3:$A$99980,Produccion_UO!$H137)*$I$128</f>
        <v>0</v>
      </c>
      <c r="AI137" s="21">
        <f>+SUMIFS(Resultados_Dic3!AD$3:AD$99980,Resultados_Dic3!$F$3:$F$99980,Produccion_UO!$K137,Resultados_Dic3!$D$3:$D$99980,Produccion_UO!$K$128,Resultados_Dic3!$E$3:$E$99980,Produccion_UO!$J137,Resultados_Dic3!$A$3:$A$99980,Produccion_UO!$H137)*$I$128</f>
        <v>0</v>
      </c>
      <c r="AJ137" s="21">
        <f>+SUMIFS(Resultados_Dic3!AE$3:AE$99980,Resultados_Dic3!$F$3:$F$99980,Produccion_UO!$K137,Resultados_Dic3!$D$3:$D$99980,Produccion_UO!$K$128,Resultados_Dic3!$E$3:$E$99980,Produccion_UO!$J137,Resultados_Dic3!$A$3:$A$99980,Produccion_UO!$H137)*$I$128</f>
        <v>0</v>
      </c>
      <c r="AK137" s="21">
        <f>+SUMIFS(Resultados_Dic3!AF$3:AF$99980,Resultados_Dic3!$F$3:$F$99980,Produccion_UO!$K137,Resultados_Dic3!$D$3:$D$99980,Produccion_UO!$K$128,Resultados_Dic3!$E$3:$E$99980,Produccion_UO!$J137,Resultados_Dic3!$A$3:$A$99980,Produccion_UO!$H137)*$I$128</f>
        <v>0</v>
      </c>
      <c r="AL137" s="21">
        <f>+SUMIFS(Resultados_Dic3!AG$3:AG$99980,Resultados_Dic3!$F$3:$F$99980,Produccion_UO!$K137,Resultados_Dic3!$D$3:$D$99980,Produccion_UO!$K$128,Resultados_Dic3!$E$3:$E$99980,Produccion_UO!$J137,Resultados_Dic3!$A$3:$A$99980,Produccion_UO!$H137)*$I$128</f>
        <v>0</v>
      </c>
      <c r="AM137" s="21">
        <f>+SUMIFS(Resultados_Dic3!AH$3:AH$99980,Resultados_Dic3!$F$3:$F$99980,Produccion_UO!$K137,Resultados_Dic3!$D$3:$D$99980,Produccion_UO!$K$128,Resultados_Dic3!$E$3:$E$99980,Produccion_UO!$J137,Resultados_Dic3!$A$3:$A$99980,Produccion_UO!$H137)*$I$128</f>
        <v>0</v>
      </c>
      <c r="AN137" s="21">
        <f>+SUMIFS(Resultados_Dic3!AI$3:AI$99980,Resultados_Dic3!$F$3:$F$99980,Produccion_UO!$K137,Resultados_Dic3!$D$3:$D$99980,Produccion_UO!$K$128,Resultados_Dic3!$E$3:$E$99980,Produccion_UO!$J137,Resultados_Dic3!$A$3:$A$99980,Produccion_UO!$H137)*$I$128</f>
        <v>0</v>
      </c>
      <c r="AO137" s="21">
        <f>+SUMIFS(Resultados_Dic3!AJ$3:AJ$99980,Resultados_Dic3!$F$3:$F$99980,Produccion_UO!$K137,Resultados_Dic3!$D$3:$D$99980,Produccion_UO!$K$128,Resultados_Dic3!$E$3:$E$99980,Produccion_UO!$J137,Resultados_Dic3!$A$3:$A$99980,Produccion_UO!$H137)*$I$128</f>
        <v>0</v>
      </c>
      <c r="AP137" s="21">
        <f>+SUMIFS(Resultados_Dic3!AK$3:AK$99980,Resultados_Dic3!$F$3:$F$99980,Produccion_UO!$K137,Resultados_Dic3!$D$3:$D$99980,Produccion_UO!$K$128,Resultados_Dic3!$E$3:$E$99980,Produccion_UO!$J137,Resultados_Dic3!$A$3:$A$99980,Produccion_UO!$H137)*$I$128</f>
        <v>0</v>
      </c>
      <c r="AQ137" s="21">
        <f>+SUMIFS(Resultados_Dic3!AL$3:AL$99980,Resultados_Dic3!$F$3:$F$99980,Produccion_UO!$K137,Resultados_Dic3!$D$3:$D$99980,Produccion_UO!$K$128,Resultados_Dic3!$E$3:$E$99980,Produccion_UO!$J137,Resultados_Dic3!$A$3:$A$99980,Produccion_UO!$H137)*$I$128</f>
        <v>0</v>
      </c>
      <c r="AR137" s="21">
        <f>+SUMIFS(Resultados_Dic3!AM$3:AM$99980,Resultados_Dic3!$F$3:$F$99980,Produccion_UO!$K137,Resultados_Dic3!$D$3:$D$99980,Produccion_UO!$K$128,Resultados_Dic3!$E$3:$E$99980,Produccion_UO!$J137,Resultados_Dic3!$A$3:$A$99980,Produccion_UO!$H137)*$I$128</f>
        <v>0</v>
      </c>
    </row>
    <row r="138" spans="1:45" s="73" customFormat="1" x14ac:dyDescent="0.25">
      <c r="A138" s="129"/>
      <c r="B138" s="129"/>
      <c r="C138" s="129"/>
      <c r="D138" s="129"/>
      <c r="E138" s="129"/>
      <c r="F138" s="130"/>
      <c r="H138" s="74"/>
      <c r="I138" s="74"/>
      <c r="L138" s="22"/>
      <c r="M138" s="75">
        <f>+SUM(M131:M137)</f>
        <v>15.194461296764379</v>
      </c>
      <c r="N138" s="75">
        <f t="shared" ref="N138" si="31">+SUM(N131:N137)</f>
        <v>15.182087170663802</v>
      </c>
      <c r="O138" s="75">
        <f t="shared" ref="O138:AR138" si="32">+SUM(O131:O137)</f>
        <v>15.171435683154867</v>
      </c>
      <c r="P138" s="75">
        <f t="shared" si="32"/>
        <v>15.160784195645929</v>
      </c>
      <c r="Q138" s="75">
        <f t="shared" si="32"/>
        <v>15.150132708136994</v>
      </c>
      <c r="R138" s="75">
        <f t="shared" si="32"/>
        <v>15.135297874200905</v>
      </c>
      <c r="S138" s="75">
        <f t="shared" si="32"/>
        <v>15.103814843426248</v>
      </c>
      <c r="T138" s="75">
        <f t="shared" si="32"/>
        <v>15.075022257881614</v>
      </c>
      <c r="U138" s="75">
        <f t="shared" si="32"/>
        <v>0.25984112896076994</v>
      </c>
      <c r="V138" s="75">
        <f t="shared" si="32"/>
        <v>0.23183767024496862</v>
      </c>
      <c r="W138" s="75">
        <f t="shared" si="32"/>
        <v>0.17160195692558203</v>
      </c>
      <c r="X138" s="75">
        <f t="shared" si="32"/>
        <v>0.15536238644235509</v>
      </c>
      <c r="Y138" s="75">
        <f t="shared" si="32"/>
        <v>0.14695789979995075</v>
      </c>
      <c r="Z138" s="75">
        <f t="shared" si="32"/>
        <v>0.11572134538989171</v>
      </c>
      <c r="AA138" s="75">
        <f t="shared" si="32"/>
        <v>4.5876817623374524E-3</v>
      </c>
      <c r="AB138" s="75">
        <f t="shared" si="32"/>
        <v>0</v>
      </c>
      <c r="AC138" s="75">
        <f t="shared" si="32"/>
        <v>0</v>
      </c>
      <c r="AD138" s="75">
        <f t="shared" si="32"/>
        <v>0</v>
      </c>
      <c r="AE138" s="75">
        <f t="shared" si="32"/>
        <v>0</v>
      </c>
      <c r="AF138" s="75">
        <f t="shared" si="32"/>
        <v>0</v>
      </c>
      <c r="AG138" s="75">
        <f t="shared" si="32"/>
        <v>0</v>
      </c>
      <c r="AH138" s="75">
        <f t="shared" si="32"/>
        <v>0</v>
      </c>
      <c r="AI138" s="75">
        <f t="shared" si="32"/>
        <v>0</v>
      </c>
      <c r="AJ138" s="75">
        <f t="shared" si="32"/>
        <v>0</v>
      </c>
      <c r="AK138" s="75">
        <f t="shared" si="32"/>
        <v>0</v>
      </c>
      <c r="AL138" s="75">
        <f t="shared" si="32"/>
        <v>0</v>
      </c>
      <c r="AM138" s="75">
        <f t="shared" si="32"/>
        <v>0</v>
      </c>
      <c r="AN138" s="75">
        <f t="shared" si="32"/>
        <v>0</v>
      </c>
      <c r="AO138" s="75">
        <f t="shared" si="32"/>
        <v>0</v>
      </c>
      <c r="AP138" s="75">
        <f t="shared" si="32"/>
        <v>0</v>
      </c>
      <c r="AQ138" s="75">
        <f t="shared" si="32"/>
        <v>0</v>
      </c>
      <c r="AR138" s="75">
        <f t="shared" si="32"/>
        <v>0</v>
      </c>
    </row>
    <row r="139" spans="1:45" x14ac:dyDescent="0.25">
      <c r="H139"/>
      <c r="I139"/>
    </row>
    <row r="140" spans="1:45" s="175" customFormat="1" ht="15.75" thickBot="1" x14ac:dyDescent="0.3">
      <c r="A140" s="174"/>
      <c r="B140" s="174"/>
      <c r="C140" s="174"/>
      <c r="D140" s="174"/>
      <c r="E140" s="174"/>
      <c r="F140" s="178"/>
      <c r="L140" s="177"/>
    </row>
    <row r="141" spans="1:45" ht="18.75" x14ac:dyDescent="0.3">
      <c r="H141"/>
      <c r="I141" s="17" t="str">
        <f>+IF(OR(J142="OIL",J142="OIL-eq"),$I$5,IF(J142="GAS",$I$4,IF(J142="GSL",$I$8,IF(J142="DSL",$I$9,IF(J142="KER",$I$10,IF(J142="LPG",$I$11,IF(J142="HFO",$I$12,IF(J142="AVG",$I$13,IF(J142="RFG",$I$14,IF(J142="ELC",$I$15,$I$16))))))))))</f>
        <v>MPC/d</v>
      </c>
      <c r="K141" s="34" t="s">
        <v>413</v>
      </c>
    </row>
    <row r="142" spans="1:45" x14ac:dyDescent="0.25">
      <c r="G142" s="15"/>
      <c r="H142" s="12"/>
      <c r="I142" s="115">
        <f>+IF(OR(J142="OIL",J142="OIL-eq"),$H$5,IF(J142="GAS",$H$4,IF(J142="GSL",$H$8,IF(J142="DSL",$H$9,IF(J142="KER",$H$10,IF(J142="LPG",$H$11,IF(J142="HFO",$H$12,IF(J142="AVG",$H$13,IF(J142="RFG",$H$14,IF(J142="ELC",$H$15,$H$16))))))))))</f>
        <v>2.7126000271260002</v>
      </c>
      <c r="J142" s="67" t="s">
        <v>37</v>
      </c>
      <c r="K142" s="41" t="s">
        <v>381</v>
      </c>
    </row>
    <row r="143" spans="1:45" x14ac:dyDescent="0.25">
      <c r="G143" s="44"/>
      <c r="H143" s="43"/>
      <c r="I143" s="43"/>
      <c r="J143" s="15"/>
      <c r="K143" s="16"/>
    </row>
    <row r="144" spans="1:45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  <c r="AS144" s="21"/>
    </row>
    <row r="145" spans="1:45" x14ac:dyDescent="0.25">
      <c r="G145" s="15"/>
      <c r="H145" s="17" t="str">
        <f t="shared" ref="H145:H151" si="33">+$B$1</f>
        <v>DIC7</v>
      </c>
      <c r="J145" s="61" t="s">
        <v>119</v>
      </c>
      <c r="K145" s="41" t="s">
        <v>382</v>
      </c>
      <c r="L145" s="22" t="str">
        <f>+$B$3</f>
        <v>GU - Gas</v>
      </c>
      <c r="M145" s="21">
        <f>+M158+M171</f>
        <v>179.33705404433309</v>
      </c>
      <c r="N145" s="21">
        <f t="shared" ref="N145:AQ151" si="34">+N158+N171</f>
        <v>144.91904109192404</v>
      </c>
      <c r="O145" s="21">
        <f t="shared" si="34"/>
        <v>113.46368184253764</v>
      </c>
      <c r="P145" s="21">
        <f t="shared" si="34"/>
        <v>132.50431184719355</v>
      </c>
      <c r="Q145" s="21">
        <f t="shared" si="34"/>
        <v>126.29694722482843</v>
      </c>
      <c r="R145" s="21">
        <f t="shared" si="34"/>
        <v>0</v>
      </c>
      <c r="S145" s="21">
        <f t="shared" si="34"/>
        <v>0</v>
      </c>
      <c r="T145" s="21">
        <f t="shared" si="34"/>
        <v>0</v>
      </c>
      <c r="U145" s="21">
        <f t="shared" si="34"/>
        <v>0</v>
      </c>
      <c r="V145" s="21">
        <f t="shared" si="34"/>
        <v>0</v>
      </c>
      <c r="W145" s="21">
        <f t="shared" si="34"/>
        <v>0</v>
      </c>
      <c r="X145" s="21">
        <f t="shared" si="34"/>
        <v>0</v>
      </c>
      <c r="Y145" s="21">
        <f t="shared" si="34"/>
        <v>0</v>
      </c>
      <c r="Z145" s="21">
        <f t="shared" si="34"/>
        <v>0</v>
      </c>
      <c r="AA145" s="21">
        <f t="shared" si="34"/>
        <v>0</v>
      </c>
      <c r="AB145" s="21">
        <f t="shared" si="34"/>
        <v>0</v>
      </c>
      <c r="AC145" s="21">
        <f t="shared" si="34"/>
        <v>0</v>
      </c>
      <c r="AD145" s="21">
        <f t="shared" si="34"/>
        <v>0</v>
      </c>
      <c r="AE145" s="21">
        <f t="shared" si="34"/>
        <v>0</v>
      </c>
      <c r="AF145" s="21">
        <f t="shared" si="34"/>
        <v>0</v>
      </c>
      <c r="AG145" s="21">
        <f t="shared" si="34"/>
        <v>0</v>
      </c>
      <c r="AH145" s="21">
        <f t="shared" si="34"/>
        <v>0</v>
      </c>
      <c r="AI145" s="21">
        <f t="shared" si="34"/>
        <v>0</v>
      </c>
      <c r="AJ145" s="21">
        <f t="shared" si="34"/>
        <v>0</v>
      </c>
      <c r="AK145" s="21">
        <f t="shared" si="34"/>
        <v>0</v>
      </c>
      <c r="AL145" s="21">
        <f t="shared" si="34"/>
        <v>0</v>
      </c>
      <c r="AM145" s="21">
        <f t="shared" si="34"/>
        <v>0</v>
      </c>
      <c r="AN145" s="21">
        <f t="shared" si="34"/>
        <v>0</v>
      </c>
      <c r="AO145" s="21">
        <f t="shared" si="34"/>
        <v>0</v>
      </c>
      <c r="AP145" s="21">
        <f t="shared" si="34"/>
        <v>0</v>
      </c>
      <c r="AQ145" s="21">
        <f t="shared" si="34"/>
        <v>0</v>
      </c>
      <c r="AR145" s="21">
        <f>+AR158+AR171</f>
        <v>0</v>
      </c>
    </row>
    <row r="146" spans="1:45" x14ac:dyDescent="0.25">
      <c r="G146" s="15"/>
      <c r="H146" s="17" t="str">
        <f t="shared" si="33"/>
        <v>DIC7</v>
      </c>
      <c r="J146" s="61" t="s">
        <v>120</v>
      </c>
      <c r="K146" s="41" t="s">
        <v>383</v>
      </c>
      <c r="L146" s="22" t="str">
        <f>+$B$4</f>
        <v>LLO - Ligth</v>
      </c>
      <c r="M146" s="21">
        <f t="shared" ref="M146:AB151" si="35">+M159+M172</f>
        <v>511.19662059795684</v>
      </c>
      <c r="N146" s="21">
        <f t="shared" si="35"/>
        <v>572.12420297360313</v>
      </c>
      <c r="O146" s="21">
        <f t="shared" si="35"/>
        <v>501.95167508625144</v>
      </c>
      <c r="P146" s="21">
        <f t="shared" si="35"/>
        <v>498.35696282382452</v>
      </c>
      <c r="Q146" s="21">
        <f t="shared" si="35"/>
        <v>384.35025740983912</v>
      </c>
      <c r="R146" s="21">
        <f t="shared" si="35"/>
        <v>231.44849494826477</v>
      </c>
      <c r="S146" s="21">
        <f t="shared" si="35"/>
        <v>231.44849494826477</v>
      </c>
      <c r="T146" s="21">
        <f t="shared" si="35"/>
        <v>231.44849494826477</v>
      </c>
      <c r="U146" s="21">
        <f t="shared" si="35"/>
        <v>0</v>
      </c>
      <c r="V146" s="21">
        <f t="shared" si="35"/>
        <v>0</v>
      </c>
      <c r="W146" s="21">
        <f t="shared" si="35"/>
        <v>0</v>
      </c>
      <c r="X146" s="21">
        <f t="shared" si="35"/>
        <v>0</v>
      </c>
      <c r="Y146" s="21">
        <f t="shared" si="35"/>
        <v>0</v>
      </c>
      <c r="Z146" s="21">
        <f t="shared" si="35"/>
        <v>0</v>
      </c>
      <c r="AA146" s="21">
        <f t="shared" si="35"/>
        <v>0</v>
      </c>
      <c r="AB146" s="21">
        <f t="shared" si="35"/>
        <v>0</v>
      </c>
      <c r="AC146" s="21">
        <f t="shared" si="34"/>
        <v>0</v>
      </c>
      <c r="AD146" s="21">
        <f t="shared" si="34"/>
        <v>0</v>
      </c>
      <c r="AE146" s="21">
        <f t="shared" si="34"/>
        <v>0</v>
      </c>
      <c r="AF146" s="21">
        <f t="shared" si="34"/>
        <v>0</v>
      </c>
      <c r="AG146" s="21">
        <f t="shared" si="34"/>
        <v>0</v>
      </c>
      <c r="AH146" s="21">
        <f t="shared" si="34"/>
        <v>0</v>
      </c>
      <c r="AI146" s="21">
        <f t="shared" si="34"/>
        <v>0</v>
      </c>
      <c r="AJ146" s="21">
        <f t="shared" si="34"/>
        <v>0</v>
      </c>
      <c r="AK146" s="21">
        <f t="shared" si="34"/>
        <v>0</v>
      </c>
      <c r="AL146" s="21">
        <f t="shared" si="34"/>
        <v>0</v>
      </c>
      <c r="AM146" s="21">
        <f t="shared" si="34"/>
        <v>0</v>
      </c>
      <c r="AN146" s="21">
        <f t="shared" si="34"/>
        <v>0</v>
      </c>
      <c r="AO146" s="21">
        <f t="shared" si="34"/>
        <v>0</v>
      </c>
      <c r="AP146" s="21">
        <f t="shared" si="34"/>
        <v>0</v>
      </c>
      <c r="AQ146" s="21">
        <f t="shared" si="34"/>
        <v>0</v>
      </c>
      <c r="AR146" s="21">
        <f t="shared" ref="AR146" si="36">+AR159+AR172</f>
        <v>0</v>
      </c>
    </row>
    <row r="147" spans="1:45" x14ac:dyDescent="0.25">
      <c r="G147" s="15"/>
      <c r="H147" s="17" t="str">
        <f t="shared" si="33"/>
        <v>DIC7</v>
      </c>
      <c r="J147" s="61" t="s">
        <v>121</v>
      </c>
      <c r="K147" s="41" t="s">
        <v>384</v>
      </c>
      <c r="L147" s="22" t="str">
        <f>+$B$5</f>
        <v>LLO - Heavy</v>
      </c>
      <c r="M147" s="21">
        <f t="shared" si="35"/>
        <v>1.1341996191941679</v>
      </c>
      <c r="N147" s="21">
        <f t="shared" si="34"/>
        <v>1.0735767998331507</v>
      </c>
      <c r="O147" s="21">
        <f t="shared" si="34"/>
        <v>1.0213934619608869</v>
      </c>
      <c r="P147" s="21">
        <f t="shared" si="34"/>
        <v>0.96921012408862062</v>
      </c>
      <c r="Q147" s="21">
        <f t="shared" si="34"/>
        <v>0.91702678621635692</v>
      </c>
      <c r="R147" s="21">
        <f t="shared" si="34"/>
        <v>0.84434856630422073</v>
      </c>
      <c r="S147" s="21">
        <f t="shared" si="34"/>
        <v>0.77167034639208465</v>
      </c>
      <c r="T147" s="21">
        <f t="shared" si="34"/>
        <v>0.71403717977413528</v>
      </c>
      <c r="U147" s="21">
        <f t="shared" si="34"/>
        <v>0.65640401315618879</v>
      </c>
      <c r="V147" s="21">
        <f t="shared" si="34"/>
        <v>0.59877084653823953</v>
      </c>
      <c r="W147" s="21">
        <f t="shared" si="34"/>
        <v>0.38322671856840634</v>
      </c>
      <c r="X147" s="21">
        <f t="shared" si="34"/>
        <v>0.38322671856844975</v>
      </c>
      <c r="Y147" s="21">
        <f t="shared" si="34"/>
        <v>0.38322671856844975</v>
      </c>
      <c r="Z147" s="21">
        <f t="shared" si="34"/>
        <v>0.27136877331504139</v>
      </c>
      <c r="AA147" s="21">
        <f t="shared" si="34"/>
        <v>0</v>
      </c>
      <c r="AB147" s="21">
        <f t="shared" si="34"/>
        <v>0</v>
      </c>
      <c r="AC147" s="21">
        <f t="shared" si="34"/>
        <v>0</v>
      </c>
      <c r="AD147" s="21">
        <f t="shared" si="34"/>
        <v>0</v>
      </c>
      <c r="AE147" s="21">
        <f t="shared" si="34"/>
        <v>0</v>
      </c>
      <c r="AF147" s="21">
        <f t="shared" si="34"/>
        <v>0</v>
      </c>
      <c r="AG147" s="21">
        <f t="shared" si="34"/>
        <v>0</v>
      </c>
      <c r="AH147" s="21">
        <f t="shared" si="34"/>
        <v>0</v>
      </c>
      <c r="AI147" s="21">
        <f t="shared" si="34"/>
        <v>0</v>
      </c>
      <c r="AJ147" s="21">
        <f t="shared" si="34"/>
        <v>0</v>
      </c>
      <c r="AK147" s="21">
        <f t="shared" si="34"/>
        <v>0</v>
      </c>
      <c r="AL147" s="21">
        <f t="shared" si="34"/>
        <v>0</v>
      </c>
      <c r="AM147" s="21">
        <f t="shared" si="34"/>
        <v>0</v>
      </c>
      <c r="AN147" s="21">
        <f t="shared" si="34"/>
        <v>0</v>
      </c>
      <c r="AO147" s="21">
        <f t="shared" si="34"/>
        <v>0</v>
      </c>
      <c r="AP147" s="21">
        <f t="shared" si="34"/>
        <v>0</v>
      </c>
      <c r="AQ147" s="21">
        <f t="shared" si="34"/>
        <v>0</v>
      </c>
      <c r="AR147" s="21">
        <f t="shared" ref="AR147" si="37">+AR160+AR173</f>
        <v>0</v>
      </c>
    </row>
    <row r="148" spans="1:45" x14ac:dyDescent="0.25">
      <c r="G148" s="15"/>
      <c r="H148" s="17" t="str">
        <f t="shared" si="33"/>
        <v>DIC7</v>
      </c>
      <c r="J148" s="61" t="s">
        <v>122</v>
      </c>
      <c r="K148" s="41" t="s">
        <v>385</v>
      </c>
      <c r="L148" s="22" t="str">
        <f>+$B$6</f>
        <v>PU - Ligth</v>
      </c>
      <c r="M148" s="21">
        <f t="shared" si="35"/>
        <v>0</v>
      </c>
      <c r="N148" s="21">
        <f t="shared" si="34"/>
        <v>0</v>
      </c>
      <c r="O148" s="21">
        <f t="shared" si="34"/>
        <v>0</v>
      </c>
      <c r="P148" s="21">
        <f t="shared" si="34"/>
        <v>0</v>
      </c>
      <c r="Q148" s="21">
        <f t="shared" si="34"/>
        <v>0</v>
      </c>
      <c r="R148" s="21">
        <f t="shared" si="34"/>
        <v>0</v>
      </c>
      <c r="S148" s="21">
        <f t="shared" si="34"/>
        <v>0</v>
      </c>
      <c r="T148" s="21">
        <f t="shared" si="34"/>
        <v>0</v>
      </c>
      <c r="U148" s="21">
        <f t="shared" si="34"/>
        <v>0</v>
      </c>
      <c r="V148" s="21">
        <f t="shared" si="34"/>
        <v>0</v>
      </c>
      <c r="W148" s="21">
        <f t="shared" si="34"/>
        <v>0</v>
      </c>
      <c r="X148" s="21">
        <f t="shared" si="34"/>
        <v>0</v>
      </c>
      <c r="Y148" s="21">
        <f t="shared" si="34"/>
        <v>0</v>
      </c>
      <c r="Z148" s="21">
        <f t="shared" si="34"/>
        <v>0</v>
      </c>
      <c r="AA148" s="21">
        <f t="shared" si="34"/>
        <v>0</v>
      </c>
      <c r="AB148" s="21">
        <f t="shared" si="34"/>
        <v>0</v>
      </c>
      <c r="AC148" s="21">
        <f t="shared" si="34"/>
        <v>0</v>
      </c>
      <c r="AD148" s="21">
        <f t="shared" si="34"/>
        <v>0</v>
      </c>
      <c r="AE148" s="21">
        <f t="shared" si="34"/>
        <v>0</v>
      </c>
      <c r="AF148" s="21">
        <f t="shared" si="34"/>
        <v>0</v>
      </c>
      <c r="AG148" s="21">
        <f t="shared" si="34"/>
        <v>0</v>
      </c>
      <c r="AH148" s="21">
        <f t="shared" si="34"/>
        <v>0</v>
      </c>
      <c r="AI148" s="21">
        <f t="shared" si="34"/>
        <v>0</v>
      </c>
      <c r="AJ148" s="21">
        <f t="shared" si="34"/>
        <v>0</v>
      </c>
      <c r="AK148" s="21">
        <f t="shared" si="34"/>
        <v>0</v>
      </c>
      <c r="AL148" s="21">
        <f t="shared" si="34"/>
        <v>0</v>
      </c>
      <c r="AM148" s="21">
        <f t="shared" si="34"/>
        <v>0</v>
      </c>
      <c r="AN148" s="21">
        <f t="shared" si="34"/>
        <v>0</v>
      </c>
      <c r="AO148" s="21">
        <f t="shared" si="34"/>
        <v>0</v>
      </c>
      <c r="AP148" s="21">
        <f t="shared" si="34"/>
        <v>0</v>
      </c>
      <c r="AQ148" s="21">
        <f t="shared" si="34"/>
        <v>0</v>
      </c>
      <c r="AR148" s="21">
        <f t="shared" ref="AR148" si="38">+AR161+AR174</f>
        <v>0</v>
      </c>
    </row>
    <row r="149" spans="1:45" x14ac:dyDescent="0.25">
      <c r="G149" s="15"/>
      <c r="H149" s="17" t="str">
        <f t="shared" si="33"/>
        <v>DIC7</v>
      </c>
      <c r="J149" s="61" t="s">
        <v>123</v>
      </c>
      <c r="K149" s="41" t="s">
        <v>386</v>
      </c>
      <c r="L149" s="22" t="str">
        <f>+$B$7</f>
        <v>VMM - Medium</v>
      </c>
      <c r="M149" s="21">
        <f t="shared" si="35"/>
        <v>6.0062272359780549</v>
      </c>
      <c r="N149" s="21">
        <f t="shared" si="34"/>
        <v>5.239437139361562</v>
      </c>
      <c r="O149" s="21">
        <f t="shared" si="34"/>
        <v>4.4309514353719521</v>
      </c>
      <c r="P149" s="21">
        <f t="shared" si="34"/>
        <v>3.622465731382341</v>
      </c>
      <c r="Q149" s="21">
        <f t="shared" si="34"/>
        <v>2.8139800273927302</v>
      </c>
      <c r="R149" s="21">
        <f t="shared" si="34"/>
        <v>1.9474051321483385</v>
      </c>
      <c r="S149" s="21">
        <f t="shared" si="34"/>
        <v>1.0808302369039604</v>
      </c>
      <c r="T149" s="21">
        <f t="shared" si="34"/>
        <v>0.48229178051617794</v>
      </c>
      <c r="U149" s="21">
        <f t="shared" si="34"/>
        <v>0</v>
      </c>
      <c r="V149" s="21">
        <f t="shared" si="34"/>
        <v>0</v>
      </c>
      <c r="W149" s="21">
        <f t="shared" si="34"/>
        <v>0</v>
      </c>
      <c r="X149" s="21">
        <f t="shared" si="34"/>
        <v>0</v>
      </c>
      <c r="Y149" s="21">
        <f t="shared" si="34"/>
        <v>0</v>
      </c>
      <c r="Z149" s="21">
        <f t="shared" si="34"/>
        <v>0</v>
      </c>
      <c r="AA149" s="21">
        <f t="shared" si="34"/>
        <v>0</v>
      </c>
      <c r="AB149" s="21">
        <f t="shared" si="34"/>
        <v>0</v>
      </c>
      <c r="AC149" s="21">
        <f t="shared" si="34"/>
        <v>0</v>
      </c>
      <c r="AD149" s="21">
        <f t="shared" si="34"/>
        <v>0</v>
      </c>
      <c r="AE149" s="21">
        <f t="shared" si="34"/>
        <v>0</v>
      </c>
      <c r="AF149" s="21">
        <f t="shared" si="34"/>
        <v>0</v>
      </c>
      <c r="AG149" s="21">
        <f t="shared" si="34"/>
        <v>0</v>
      </c>
      <c r="AH149" s="21">
        <f t="shared" si="34"/>
        <v>0</v>
      </c>
      <c r="AI149" s="21">
        <f t="shared" si="34"/>
        <v>0</v>
      </c>
      <c r="AJ149" s="21">
        <f t="shared" si="34"/>
        <v>0</v>
      </c>
      <c r="AK149" s="21">
        <f t="shared" si="34"/>
        <v>0</v>
      </c>
      <c r="AL149" s="21">
        <f t="shared" si="34"/>
        <v>0</v>
      </c>
      <c r="AM149" s="21">
        <f t="shared" si="34"/>
        <v>0</v>
      </c>
      <c r="AN149" s="21">
        <f t="shared" si="34"/>
        <v>0</v>
      </c>
      <c r="AO149" s="21">
        <f t="shared" si="34"/>
        <v>0</v>
      </c>
      <c r="AP149" s="21">
        <f t="shared" si="34"/>
        <v>0</v>
      </c>
      <c r="AQ149" s="21">
        <f t="shared" si="34"/>
        <v>0</v>
      </c>
      <c r="AR149" s="21">
        <f t="shared" ref="AR149" si="39">+AR162+AR175</f>
        <v>0</v>
      </c>
    </row>
    <row r="150" spans="1:45" x14ac:dyDescent="0.25">
      <c r="G150" s="15"/>
      <c r="H150" s="17" t="str">
        <f t="shared" si="33"/>
        <v>DIC7</v>
      </c>
      <c r="J150" s="61" t="s">
        <v>124</v>
      </c>
      <c r="K150" s="41" t="s">
        <v>387</v>
      </c>
      <c r="L150" s="22" t="str">
        <f>+$B$8</f>
        <v>VSM - Medium</v>
      </c>
      <c r="M150" s="21">
        <f t="shared" si="35"/>
        <v>0.90721178011563008</v>
      </c>
      <c r="N150" s="21">
        <f t="shared" si="34"/>
        <v>0.67935003405792482</v>
      </c>
      <c r="O150" s="21">
        <f t="shared" si="34"/>
        <v>0.53548270858159774</v>
      </c>
      <c r="P150" s="21">
        <f t="shared" si="34"/>
        <v>0.39161538310527055</v>
      </c>
      <c r="Q150" s="21">
        <f t="shared" si="34"/>
        <v>0.24774805762894345</v>
      </c>
      <c r="R150" s="21">
        <f t="shared" si="34"/>
        <v>3.8828952607389125E-2</v>
      </c>
      <c r="S150" s="21">
        <f t="shared" si="34"/>
        <v>0</v>
      </c>
      <c r="T150" s="21">
        <f t="shared" si="34"/>
        <v>0</v>
      </c>
      <c r="U150" s="21">
        <f t="shared" si="34"/>
        <v>0</v>
      </c>
      <c r="V150" s="21">
        <f t="shared" si="34"/>
        <v>0</v>
      </c>
      <c r="W150" s="21">
        <f t="shared" si="34"/>
        <v>0</v>
      </c>
      <c r="X150" s="21">
        <f t="shared" si="34"/>
        <v>0</v>
      </c>
      <c r="Y150" s="21">
        <f t="shared" si="34"/>
        <v>0</v>
      </c>
      <c r="Z150" s="21">
        <f t="shared" si="34"/>
        <v>0</v>
      </c>
      <c r="AA150" s="21">
        <f t="shared" si="34"/>
        <v>0</v>
      </c>
      <c r="AB150" s="21">
        <f t="shared" si="34"/>
        <v>0</v>
      </c>
      <c r="AC150" s="21">
        <f t="shared" si="34"/>
        <v>0</v>
      </c>
      <c r="AD150" s="21">
        <f t="shared" si="34"/>
        <v>0</v>
      </c>
      <c r="AE150" s="21">
        <f t="shared" si="34"/>
        <v>0</v>
      </c>
      <c r="AF150" s="21">
        <f t="shared" si="34"/>
        <v>0</v>
      </c>
      <c r="AG150" s="21">
        <f t="shared" si="34"/>
        <v>0</v>
      </c>
      <c r="AH150" s="21">
        <f t="shared" si="34"/>
        <v>0</v>
      </c>
      <c r="AI150" s="21">
        <f t="shared" si="34"/>
        <v>0</v>
      </c>
      <c r="AJ150" s="21">
        <f t="shared" si="34"/>
        <v>0</v>
      </c>
      <c r="AK150" s="21">
        <f t="shared" si="34"/>
        <v>0</v>
      </c>
      <c r="AL150" s="21">
        <f t="shared" si="34"/>
        <v>0</v>
      </c>
      <c r="AM150" s="21">
        <f t="shared" si="34"/>
        <v>0</v>
      </c>
      <c r="AN150" s="21">
        <f t="shared" si="34"/>
        <v>0</v>
      </c>
      <c r="AO150" s="21">
        <f t="shared" si="34"/>
        <v>0</v>
      </c>
      <c r="AP150" s="21">
        <f t="shared" si="34"/>
        <v>0</v>
      </c>
      <c r="AQ150" s="21">
        <f t="shared" si="34"/>
        <v>0</v>
      </c>
      <c r="AR150" s="21">
        <f t="shared" ref="AR150" si="40">+AR163+AR176</f>
        <v>0</v>
      </c>
    </row>
    <row r="151" spans="1:45" x14ac:dyDescent="0.25">
      <c r="G151" s="15"/>
      <c r="H151" s="17" t="str">
        <f t="shared" si="33"/>
        <v>DIC7</v>
      </c>
      <c r="J151" s="61" t="s">
        <v>125</v>
      </c>
      <c r="K151" s="41" t="s">
        <v>388</v>
      </c>
      <c r="L151" s="22" t="str">
        <f>+$B$9</f>
        <v>VIM - GAS</v>
      </c>
      <c r="M151" s="21">
        <f t="shared" si="35"/>
        <v>37.156207719021566</v>
      </c>
      <c r="N151" s="21">
        <f t="shared" si="34"/>
        <v>36.479526536246034</v>
      </c>
      <c r="O151" s="21">
        <f t="shared" si="34"/>
        <v>36.502321446578598</v>
      </c>
      <c r="P151" s="21">
        <f t="shared" si="34"/>
        <v>36.525116356910885</v>
      </c>
      <c r="Q151" s="21">
        <f t="shared" si="34"/>
        <v>36.547911267243187</v>
      </c>
      <c r="R151" s="21">
        <f t="shared" si="34"/>
        <v>33.759844012277775</v>
      </c>
      <c r="S151" s="21">
        <f t="shared" si="34"/>
        <v>30.971776757312625</v>
      </c>
      <c r="T151" s="21">
        <f t="shared" si="34"/>
        <v>28.677526970680859</v>
      </c>
      <c r="U151" s="21">
        <f t="shared" si="34"/>
        <v>26.383277184049042</v>
      </c>
      <c r="V151" s="21">
        <f t="shared" si="34"/>
        <v>24.481590989751528</v>
      </c>
      <c r="W151" s="21">
        <f t="shared" si="34"/>
        <v>22.579904795453981</v>
      </c>
      <c r="X151" s="21">
        <f t="shared" si="34"/>
        <v>20.678218601156463</v>
      </c>
      <c r="Y151" s="21">
        <f t="shared" si="34"/>
        <v>19.35087855112242</v>
      </c>
      <c r="Z151" s="21">
        <f t="shared" si="34"/>
        <v>18.024756568787033</v>
      </c>
      <c r="AA151" s="21">
        <f t="shared" si="34"/>
        <v>8.7077510871536692</v>
      </c>
      <c r="AB151" s="21">
        <f t="shared" si="34"/>
        <v>0</v>
      </c>
      <c r="AC151" s="21">
        <f t="shared" si="34"/>
        <v>0</v>
      </c>
      <c r="AD151" s="21">
        <f t="shared" si="34"/>
        <v>0</v>
      </c>
      <c r="AE151" s="21">
        <f t="shared" si="34"/>
        <v>0</v>
      </c>
      <c r="AF151" s="21">
        <f t="shared" si="34"/>
        <v>0</v>
      </c>
      <c r="AG151" s="21">
        <f t="shared" si="34"/>
        <v>0</v>
      </c>
      <c r="AH151" s="21">
        <f t="shared" si="34"/>
        <v>0</v>
      </c>
      <c r="AI151" s="21">
        <f t="shared" si="34"/>
        <v>0</v>
      </c>
      <c r="AJ151" s="21">
        <f t="shared" si="34"/>
        <v>0</v>
      </c>
      <c r="AK151" s="21">
        <f t="shared" si="34"/>
        <v>0</v>
      </c>
      <c r="AL151" s="21">
        <f t="shared" si="34"/>
        <v>0</v>
      </c>
      <c r="AM151" s="21">
        <f t="shared" si="34"/>
        <v>0</v>
      </c>
      <c r="AN151" s="21">
        <f t="shared" si="34"/>
        <v>0</v>
      </c>
      <c r="AO151" s="21">
        <f t="shared" si="34"/>
        <v>0</v>
      </c>
      <c r="AP151" s="21">
        <f t="shared" si="34"/>
        <v>0</v>
      </c>
      <c r="AQ151" s="21">
        <f t="shared" si="34"/>
        <v>0</v>
      </c>
      <c r="AR151" s="21">
        <f t="shared" ref="AR151" si="41">+AR164+AR177</f>
        <v>0</v>
      </c>
    </row>
    <row r="152" spans="1:45" s="73" customFormat="1" x14ac:dyDescent="0.25">
      <c r="A152" s="129"/>
      <c r="B152" s="129"/>
      <c r="C152" s="129"/>
      <c r="D152" s="129"/>
      <c r="E152" s="129"/>
      <c r="F152" s="130"/>
      <c r="H152" s="74"/>
      <c r="I152" s="74"/>
      <c r="L152" s="22"/>
      <c r="M152" s="75">
        <f>+SUM(M145:M151)</f>
        <v>735.73752099659941</v>
      </c>
      <c r="N152" s="75">
        <f t="shared" ref="N152:AR152" si="42">+SUM(N145:N151)</f>
        <v>760.51513457502597</v>
      </c>
      <c r="O152" s="75">
        <f t="shared" si="42"/>
        <v>657.90550598128209</v>
      </c>
      <c r="P152" s="75">
        <f t="shared" si="42"/>
        <v>672.36968226650515</v>
      </c>
      <c r="Q152" s="75">
        <f t="shared" si="42"/>
        <v>551.17387077314879</v>
      </c>
      <c r="R152" s="75">
        <f t="shared" si="42"/>
        <v>268.03892161160252</v>
      </c>
      <c r="S152" s="75">
        <f t="shared" si="42"/>
        <v>264.2727722888734</v>
      </c>
      <c r="T152" s="75">
        <f t="shared" si="42"/>
        <v>261.3223508792359</v>
      </c>
      <c r="U152" s="75">
        <f t="shared" si="42"/>
        <v>27.03968119720523</v>
      </c>
      <c r="V152" s="75">
        <f t="shared" si="42"/>
        <v>25.080361836289768</v>
      </c>
      <c r="W152" s="75">
        <f t="shared" si="42"/>
        <v>22.963131514022386</v>
      </c>
      <c r="X152" s="75">
        <f t="shared" si="42"/>
        <v>21.061445319724914</v>
      </c>
      <c r="Y152" s="75">
        <f t="shared" si="42"/>
        <v>19.734105269690872</v>
      </c>
      <c r="Z152" s="75">
        <f t="shared" si="42"/>
        <v>18.296125342102076</v>
      </c>
      <c r="AA152" s="75">
        <f t="shared" si="42"/>
        <v>8.7077510871536692</v>
      </c>
      <c r="AB152" s="75">
        <f t="shared" si="42"/>
        <v>0</v>
      </c>
      <c r="AC152" s="75">
        <f t="shared" si="42"/>
        <v>0</v>
      </c>
      <c r="AD152" s="75">
        <f t="shared" si="42"/>
        <v>0</v>
      </c>
      <c r="AE152" s="75">
        <f t="shared" si="42"/>
        <v>0</v>
      </c>
      <c r="AF152" s="75">
        <f t="shared" si="42"/>
        <v>0</v>
      </c>
      <c r="AG152" s="75">
        <f t="shared" si="42"/>
        <v>0</v>
      </c>
      <c r="AH152" s="75">
        <f t="shared" si="42"/>
        <v>0</v>
      </c>
      <c r="AI152" s="75">
        <f t="shared" si="42"/>
        <v>0</v>
      </c>
      <c r="AJ152" s="75">
        <f t="shared" si="42"/>
        <v>0</v>
      </c>
      <c r="AK152" s="75">
        <f t="shared" si="42"/>
        <v>0</v>
      </c>
      <c r="AL152" s="75">
        <f t="shared" si="42"/>
        <v>0</v>
      </c>
      <c r="AM152" s="75">
        <f t="shared" si="42"/>
        <v>0</v>
      </c>
      <c r="AN152" s="75">
        <f t="shared" si="42"/>
        <v>0</v>
      </c>
      <c r="AO152" s="75">
        <f t="shared" si="42"/>
        <v>0</v>
      </c>
      <c r="AP152" s="75">
        <f t="shared" si="42"/>
        <v>0</v>
      </c>
      <c r="AQ152" s="75">
        <f t="shared" si="42"/>
        <v>0</v>
      </c>
      <c r="AR152" s="75">
        <f t="shared" si="42"/>
        <v>0</v>
      </c>
    </row>
    <row r="153" spans="1:45" x14ac:dyDescent="0.25">
      <c r="H153"/>
      <c r="I153"/>
    </row>
    <row r="154" spans="1:45" ht="18.75" x14ac:dyDescent="0.3">
      <c r="H154"/>
      <c r="I154" s="17" t="str">
        <f>+IF(OR(J155="OIL",J155="OIL-eq"),$I$5,IF(J155="GAS",$I$4,IF(J155="GSL",$I$8,IF(J155="DSL",$I$9,IF(J155="KER",$I$10,IF(J155="LPG",$I$11,IF(J155="HFO",$I$12,IF(J155="AVG",$I$13,IF(J155="RFG",$I$14,IF(J155="ELC",$I$15,$I$16))))))))))</f>
        <v>MPC/d</v>
      </c>
      <c r="K154" s="34" t="s">
        <v>414</v>
      </c>
    </row>
    <row r="155" spans="1:45" x14ac:dyDescent="0.25">
      <c r="G155" s="15"/>
      <c r="H155" s="12"/>
      <c r="I155" s="115">
        <f>+IF(OR(J155="OIL",J155="OIL-eq"),$H$5,IF(J155="GAS",$H$4,IF(J155="GSL",$H$8,IF(J155="DSL",$H$9,IF(J155="KER",$H$10,IF(J155="LPG",$H$11,IF(J155="HFO",$H$12,IF(J155="AVG",$H$13,IF(J155="RFG",$H$14,IF(J155="ELC",$H$15,$H$16))))))))))</f>
        <v>2.7126000271260002</v>
      </c>
      <c r="J155" s="67" t="s">
        <v>37</v>
      </c>
      <c r="K155" s="50" t="s">
        <v>377</v>
      </c>
    </row>
    <row r="156" spans="1:45" x14ac:dyDescent="0.25">
      <c r="G156" s="44"/>
      <c r="H156" s="43"/>
      <c r="I156" s="43"/>
      <c r="J156" s="15"/>
      <c r="K156" s="16"/>
    </row>
    <row r="157" spans="1:45" x14ac:dyDescent="0.25">
      <c r="D157" s="131"/>
      <c r="E157" s="131"/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  <c r="AS157" s="21"/>
    </row>
    <row r="158" spans="1:45" x14ac:dyDescent="0.25">
      <c r="D158" s="131"/>
      <c r="E158" s="131"/>
      <c r="G158" s="15"/>
      <c r="H158" s="17" t="str">
        <f t="shared" ref="H158:H164" si="43">+$B$1</f>
        <v>DIC7</v>
      </c>
      <c r="I158" s="24" t="s">
        <v>126</v>
      </c>
      <c r="J158" s="24" t="s">
        <v>119</v>
      </c>
      <c r="K158" s="50" t="s">
        <v>373</v>
      </c>
      <c r="L158" s="22" t="str">
        <f>+$B$3</f>
        <v>GU - Gas</v>
      </c>
      <c r="M158" s="21">
        <f>(SUMIFS(Resultados_Dic3!H$3:H$99980,Resultados_Dic3!$F$3:$F$99980,Produccion_UO!$K158,Resultados_Dic3!$D$3:$D$99980,Produccion_UO!$K$155,Resultados_Dic3!$E$3:$E$99980,Produccion_UO!$J158,Resultados_Dic3!$A$3:$A$99980,Produccion_UO!$H158)+SUMIFS(Resultados_Dic3!H$3:H$99980,Resultados_Dic3!$F$3:$F$99980,Produccion_UO!$K158,Resultados_Dic3!$D$3:$D$99980,Produccion_UO!$K$155,Resultados_Dic3!$E$3:$E$99980,$I158,Resultados_Dic3!$A$3:$A$99980,Produccion_UO!$H158))*$I$155</f>
        <v>0</v>
      </c>
      <c r="N158" s="21">
        <f>(SUMIFS(Resultados_Dic3!I$3:I$99980,Resultados_Dic3!$F$3:$F$99980,Produccion_UO!$K158,Resultados_Dic3!$D$3:$D$99980,Produccion_UO!$K$155,Resultados_Dic3!$E$3:$E$99980,Produccion_UO!$J158,Resultados_Dic3!$A$3:$A$99980,Produccion_UO!$H158)+SUMIFS(Resultados_Dic3!I$3:I$99980,Resultados_Dic3!$F$3:$F$99980,Produccion_UO!$K158,Resultados_Dic3!$D$3:$D$99980,Produccion_UO!$K$155,Resultados_Dic3!$E$3:$E$99980,$I158,Resultados_Dic3!$A$3:$A$99980,Produccion_UO!$H158))*$I$155</f>
        <v>0</v>
      </c>
      <c r="O158" s="21">
        <f>(SUMIFS(Resultados_Dic3!J$3:J$99980,Resultados_Dic3!$F$3:$F$99980,Produccion_UO!$K158,Resultados_Dic3!$D$3:$D$99980,Produccion_UO!$K$155,Resultados_Dic3!$E$3:$E$99980,Produccion_UO!$J158,Resultados_Dic3!$A$3:$A$99980,Produccion_UO!$H158)+SUMIFS(Resultados_Dic3!J$3:J$99980,Resultados_Dic3!$F$3:$F$99980,Produccion_UO!$K158,Resultados_Dic3!$D$3:$D$99980,Produccion_UO!$K$155,Resultados_Dic3!$E$3:$E$99980,$I158,Resultados_Dic3!$A$3:$A$99980,Produccion_UO!$H158))*$I$155</f>
        <v>0</v>
      </c>
      <c r="P158" s="21">
        <f>(SUMIFS(Resultados_Dic3!K$3:K$99980,Resultados_Dic3!$F$3:$F$99980,Produccion_UO!$K158,Resultados_Dic3!$D$3:$D$99980,Produccion_UO!$K$155,Resultados_Dic3!$E$3:$E$99980,Produccion_UO!$J158,Resultados_Dic3!$A$3:$A$99980,Produccion_UO!$H158)+SUMIFS(Resultados_Dic3!K$3:K$99980,Resultados_Dic3!$F$3:$F$99980,Produccion_UO!$K158,Resultados_Dic3!$D$3:$D$99980,Produccion_UO!$K$155,Resultados_Dic3!$E$3:$E$99980,$I158,Resultados_Dic3!$A$3:$A$99980,Produccion_UO!$H158))*$I$155</f>
        <v>0</v>
      </c>
      <c r="Q158" s="21">
        <f>(SUMIFS(Resultados_Dic3!L$3:L$99980,Resultados_Dic3!$F$3:$F$99980,Produccion_UO!$K158,Resultados_Dic3!$D$3:$D$99980,Produccion_UO!$K$155,Resultados_Dic3!$E$3:$E$99980,Produccion_UO!$J158,Resultados_Dic3!$A$3:$A$99980,Produccion_UO!$H158)+SUMIFS(Resultados_Dic3!L$3:L$99980,Resultados_Dic3!$F$3:$F$99980,Produccion_UO!$K158,Resultados_Dic3!$D$3:$D$99980,Produccion_UO!$K$155,Resultados_Dic3!$E$3:$E$99980,$I158,Resultados_Dic3!$A$3:$A$99980,Produccion_UO!$H158))*$I$155</f>
        <v>0</v>
      </c>
      <c r="R158" s="21">
        <f>(SUMIFS(Resultados_Dic3!M$3:M$99980,Resultados_Dic3!$F$3:$F$99980,Produccion_UO!$K158,Resultados_Dic3!$D$3:$D$99980,Produccion_UO!$K$155,Resultados_Dic3!$E$3:$E$99980,Produccion_UO!$J158,Resultados_Dic3!$A$3:$A$99980,Produccion_UO!$H158)+SUMIFS(Resultados_Dic3!M$3:M$99980,Resultados_Dic3!$F$3:$F$99980,Produccion_UO!$K158,Resultados_Dic3!$D$3:$D$99980,Produccion_UO!$K$155,Resultados_Dic3!$E$3:$E$99980,$I158,Resultados_Dic3!$A$3:$A$99980,Produccion_UO!$H158))*$I$155</f>
        <v>0</v>
      </c>
      <c r="S158" s="21">
        <f>(SUMIFS(Resultados_Dic3!N$3:N$99980,Resultados_Dic3!$F$3:$F$99980,Produccion_UO!$K158,Resultados_Dic3!$D$3:$D$99980,Produccion_UO!$K$155,Resultados_Dic3!$E$3:$E$99980,Produccion_UO!$J158,Resultados_Dic3!$A$3:$A$99980,Produccion_UO!$H158)+SUMIFS(Resultados_Dic3!N$3:N$99980,Resultados_Dic3!$F$3:$F$99980,Produccion_UO!$K158,Resultados_Dic3!$D$3:$D$99980,Produccion_UO!$K$155,Resultados_Dic3!$E$3:$E$99980,$I158,Resultados_Dic3!$A$3:$A$99980,Produccion_UO!$H158))*$I$155</f>
        <v>0</v>
      </c>
      <c r="T158" s="21">
        <f>(SUMIFS(Resultados_Dic3!O$3:O$99980,Resultados_Dic3!$F$3:$F$99980,Produccion_UO!$K158,Resultados_Dic3!$D$3:$D$99980,Produccion_UO!$K$155,Resultados_Dic3!$E$3:$E$99980,Produccion_UO!$J158,Resultados_Dic3!$A$3:$A$99980,Produccion_UO!$H158)+SUMIFS(Resultados_Dic3!O$3:O$99980,Resultados_Dic3!$F$3:$F$99980,Produccion_UO!$K158,Resultados_Dic3!$D$3:$D$99980,Produccion_UO!$K$155,Resultados_Dic3!$E$3:$E$99980,$I158,Resultados_Dic3!$A$3:$A$99980,Produccion_UO!$H158))*$I$155</f>
        <v>0</v>
      </c>
      <c r="U158" s="21">
        <f>(SUMIFS(Resultados_Dic3!P$3:P$99980,Resultados_Dic3!$F$3:$F$99980,Produccion_UO!$K158,Resultados_Dic3!$D$3:$D$99980,Produccion_UO!$K$155,Resultados_Dic3!$E$3:$E$99980,Produccion_UO!$J158,Resultados_Dic3!$A$3:$A$99980,Produccion_UO!$H158)+SUMIFS(Resultados_Dic3!P$3:P$99980,Resultados_Dic3!$F$3:$F$99980,Produccion_UO!$K158,Resultados_Dic3!$D$3:$D$99980,Produccion_UO!$K$155,Resultados_Dic3!$E$3:$E$99980,$I158,Resultados_Dic3!$A$3:$A$99980,Produccion_UO!$H158))*$I$155</f>
        <v>0</v>
      </c>
      <c r="V158" s="21">
        <f>(SUMIFS(Resultados_Dic3!Q$3:Q$99980,Resultados_Dic3!$F$3:$F$99980,Produccion_UO!$K158,Resultados_Dic3!$D$3:$D$99980,Produccion_UO!$K$155,Resultados_Dic3!$E$3:$E$99980,Produccion_UO!$J158,Resultados_Dic3!$A$3:$A$99980,Produccion_UO!$H158)+SUMIFS(Resultados_Dic3!Q$3:Q$99980,Resultados_Dic3!$F$3:$F$99980,Produccion_UO!$K158,Resultados_Dic3!$D$3:$D$99980,Produccion_UO!$K$155,Resultados_Dic3!$E$3:$E$99980,$I158,Resultados_Dic3!$A$3:$A$99980,Produccion_UO!$H158))*$I$155</f>
        <v>0</v>
      </c>
      <c r="W158" s="21">
        <f>(SUMIFS(Resultados_Dic3!R$3:R$99980,Resultados_Dic3!$F$3:$F$99980,Produccion_UO!$K158,Resultados_Dic3!$D$3:$D$99980,Produccion_UO!$K$155,Resultados_Dic3!$E$3:$E$99980,Produccion_UO!$J158,Resultados_Dic3!$A$3:$A$99980,Produccion_UO!$H158)+SUMIFS(Resultados_Dic3!R$3:R$99980,Resultados_Dic3!$F$3:$F$99980,Produccion_UO!$K158,Resultados_Dic3!$D$3:$D$99980,Produccion_UO!$K$155,Resultados_Dic3!$E$3:$E$99980,$I158,Resultados_Dic3!$A$3:$A$99980,Produccion_UO!$H158))*$I$155</f>
        <v>0</v>
      </c>
      <c r="X158" s="21">
        <f>(SUMIFS(Resultados_Dic3!S$3:S$99980,Resultados_Dic3!$F$3:$F$99980,Produccion_UO!$K158,Resultados_Dic3!$D$3:$D$99980,Produccion_UO!$K$155,Resultados_Dic3!$E$3:$E$99980,Produccion_UO!$J158,Resultados_Dic3!$A$3:$A$99980,Produccion_UO!$H158)+SUMIFS(Resultados_Dic3!S$3:S$99980,Resultados_Dic3!$F$3:$F$99980,Produccion_UO!$K158,Resultados_Dic3!$D$3:$D$99980,Produccion_UO!$K$155,Resultados_Dic3!$E$3:$E$99980,$I158,Resultados_Dic3!$A$3:$A$99980,Produccion_UO!$H158))*$I$155</f>
        <v>0</v>
      </c>
      <c r="Y158" s="21">
        <f>(SUMIFS(Resultados_Dic3!T$3:T$99980,Resultados_Dic3!$F$3:$F$99980,Produccion_UO!$K158,Resultados_Dic3!$D$3:$D$99980,Produccion_UO!$K$155,Resultados_Dic3!$E$3:$E$99980,Produccion_UO!$J158,Resultados_Dic3!$A$3:$A$99980,Produccion_UO!$H158)+SUMIFS(Resultados_Dic3!T$3:T$99980,Resultados_Dic3!$F$3:$F$99980,Produccion_UO!$K158,Resultados_Dic3!$D$3:$D$99980,Produccion_UO!$K$155,Resultados_Dic3!$E$3:$E$99980,$I158,Resultados_Dic3!$A$3:$A$99980,Produccion_UO!$H158))*$I$155</f>
        <v>0</v>
      </c>
      <c r="Z158" s="21">
        <f>(SUMIFS(Resultados_Dic3!U$3:U$99980,Resultados_Dic3!$F$3:$F$99980,Produccion_UO!$K158,Resultados_Dic3!$D$3:$D$99980,Produccion_UO!$K$155,Resultados_Dic3!$E$3:$E$99980,Produccion_UO!$J158,Resultados_Dic3!$A$3:$A$99980,Produccion_UO!$H158)+SUMIFS(Resultados_Dic3!U$3:U$99980,Resultados_Dic3!$F$3:$F$99980,Produccion_UO!$K158,Resultados_Dic3!$D$3:$D$99980,Produccion_UO!$K$155,Resultados_Dic3!$E$3:$E$99980,$I158,Resultados_Dic3!$A$3:$A$99980,Produccion_UO!$H158))*$I$155</f>
        <v>0</v>
      </c>
      <c r="AA158" s="21">
        <f>(SUMIFS(Resultados_Dic3!V$3:V$99980,Resultados_Dic3!$F$3:$F$99980,Produccion_UO!$K158,Resultados_Dic3!$D$3:$D$99980,Produccion_UO!$K$155,Resultados_Dic3!$E$3:$E$99980,Produccion_UO!$J158,Resultados_Dic3!$A$3:$A$99980,Produccion_UO!$H158)+SUMIFS(Resultados_Dic3!V$3:V$99980,Resultados_Dic3!$F$3:$F$99980,Produccion_UO!$K158,Resultados_Dic3!$D$3:$D$99980,Produccion_UO!$K$155,Resultados_Dic3!$E$3:$E$99980,$I158,Resultados_Dic3!$A$3:$A$99980,Produccion_UO!$H158))*$I$155</f>
        <v>0</v>
      </c>
      <c r="AB158" s="21">
        <f>(SUMIFS(Resultados_Dic3!W$3:W$99980,Resultados_Dic3!$F$3:$F$99980,Produccion_UO!$K158,Resultados_Dic3!$D$3:$D$99980,Produccion_UO!$K$155,Resultados_Dic3!$E$3:$E$99980,Produccion_UO!$J158,Resultados_Dic3!$A$3:$A$99980,Produccion_UO!$H158)+SUMIFS(Resultados_Dic3!W$3:W$99980,Resultados_Dic3!$F$3:$F$99980,Produccion_UO!$K158,Resultados_Dic3!$D$3:$D$99980,Produccion_UO!$K$155,Resultados_Dic3!$E$3:$E$99980,$I158,Resultados_Dic3!$A$3:$A$99980,Produccion_UO!$H158))*$I$155</f>
        <v>0</v>
      </c>
      <c r="AC158" s="21">
        <f>(SUMIFS(Resultados_Dic3!X$3:X$99980,Resultados_Dic3!$F$3:$F$99980,Produccion_UO!$K158,Resultados_Dic3!$D$3:$D$99980,Produccion_UO!$K$155,Resultados_Dic3!$E$3:$E$99980,Produccion_UO!$J158,Resultados_Dic3!$A$3:$A$99980,Produccion_UO!$H158)+SUMIFS(Resultados_Dic3!X$3:X$99980,Resultados_Dic3!$F$3:$F$99980,Produccion_UO!$K158,Resultados_Dic3!$D$3:$D$99980,Produccion_UO!$K$155,Resultados_Dic3!$E$3:$E$99980,$I158,Resultados_Dic3!$A$3:$A$99980,Produccion_UO!$H158))*$I$155</f>
        <v>0</v>
      </c>
      <c r="AD158" s="21">
        <f>(SUMIFS(Resultados_Dic3!Y$3:Y$99980,Resultados_Dic3!$F$3:$F$99980,Produccion_UO!$K158,Resultados_Dic3!$D$3:$D$99980,Produccion_UO!$K$155,Resultados_Dic3!$E$3:$E$99980,Produccion_UO!$J158,Resultados_Dic3!$A$3:$A$99980,Produccion_UO!$H158)+SUMIFS(Resultados_Dic3!Y$3:Y$99980,Resultados_Dic3!$F$3:$F$99980,Produccion_UO!$K158,Resultados_Dic3!$D$3:$D$99980,Produccion_UO!$K$155,Resultados_Dic3!$E$3:$E$99980,$I158,Resultados_Dic3!$A$3:$A$99980,Produccion_UO!$H158))*$I$155</f>
        <v>0</v>
      </c>
      <c r="AE158" s="21">
        <f>(SUMIFS(Resultados_Dic3!Z$3:Z$99980,Resultados_Dic3!$F$3:$F$99980,Produccion_UO!$K158,Resultados_Dic3!$D$3:$D$99980,Produccion_UO!$K$155,Resultados_Dic3!$E$3:$E$99980,Produccion_UO!$J158,Resultados_Dic3!$A$3:$A$99980,Produccion_UO!$H158)+SUMIFS(Resultados_Dic3!Z$3:Z$99980,Resultados_Dic3!$F$3:$F$99980,Produccion_UO!$K158,Resultados_Dic3!$D$3:$D$99980,Produccion_UO!$K$155,Resultados_Dic3!$E$3:$E$99980,$I158,Resultados_Dic3!$A$3:$A$99980,Produccion_UO!$H158))*$I$155</f>
        <v>0</v>
      </c>
      <c r="AF158" s="21">
        <f>(SUMIFS(Resultados_Dic3!AA$3:AA$99980,Resultados_Dic3!$F$3:$F$99980,Produccion_UO!$K158,Resultados_Dic3!$D$3:$D$99980,Produccion_UO!$K$155,Resultados_Dic3!$E$3:$E$99980,Produccion_UO!$J158,Resultados_Dic3!$A$3:$A$99980,Produccion_UO!$H158)+SUMIFS(Resultados_Dic3!AA$3:AA$99980,Resultados_Dic3!$F$3:$F$99980,Produccion_UO!$K158,Resultados_Dic3!$D$3:$D$99980,Produccion_UO!$K$155,Resultados_Dic3!$E$3:$E$99980,$I158,Resultados_Dic3!$A$3:$A$99980,Produccion_UO!$H158))*$I$155</f>
        <v>0</v>
      </c>
      <c r="AG158" s="21">
        <f>(SUMIFS(Resultados_Dic3!AB$3:AB$99980,Resultados_Dic3!$F$3:$F$99980,Produccion_UO!$K158,Resultados_Dic3!$D$3:$D$99980,Produccion_UO!$K$155,Resultados_Dic3!$E$3:$E$99980,Produccion_UO!$J158,Resultados_Dic3!$A$3:$A$99980,Produccion_UO!$H158)+SUMIFS(Resultados_Dic3!AB$3:AB$99980,Resultados_Dic3!$F$3:$F$99980,Produccion_UO!$K158,Resultados_Dic3!$D$3:$D$99980,Produccion_UO!$K$155,Resultados_Dic3!$E$3:$E$99980,$I158,Resultados_Dic3!$A$3:$A$99980,Produccion_UO!$H158))*$I$155</f>
        <v>0</v>
      </c>
      <c r="AH158" s="21">
        <f>(SUMIFS(Resultados_Dic3!AC$3:AC$99980,Resultados_Dic3!$F$3:$F$99980,Produccion_UO!$K158,Resultados_Dic3!$D$3:$D$99980,Produccion_UO!$K$155,Resultados_Dic3!$E$3:$E$99980,Produccion_UO!$J158,Resultados_Dic3!$A$3:$A$99980,Produccion_UO!$H158)+SUMIFS(Resultados_Dic3!AC$3:AC$99980,Resultados_Dic3!$F$3:$F$99980,Produccion_UO!$K158,Resultados_Dic3!$D$3:$D$99980,Produccion_UO!$K$155,Resultados_Dic3!$E$3:$E$99980,$I158,Resultados_Dic3!$A$3:$A$99980,Produccion_UO!$H158))*$I$155</f>
        <v>0</v>
      </c>
      <c r="AI158" s="21">
        <f>(SUMIFS(Resultados_Dic3!AD$3:AD$99980,Resultados_Dic3!$F$3:$F$99980,Produccion_UO!$K158,Resultados_Dic3!$D$3:$D$99980,Produccion_UO!$K$155,Resultados_Dic3!$E$3:$E$99980,Produccion_UO!$J158,Resultados_Dic3!$A$3:$A$99980,Produccion_UO!$H158)+SUMIFS(Resultados_Dic3!AD$3:AD$99980,Resultados_Dic3!$F$3:$F$99980,Produccion_UO!$K158,Resultados_Dic3!$D$3:$D$99980,Produccion_UO!$K$155,Resultados_Dic3!$E$3:$E$99980,$I158,Resultados_Dic3!$A$3:$A$99980,Produccion_UO!$H158))*$I$155</f>
        <v>0</v>
      </c>
      <c r="AJ158" s="21">
        <f>(SUMIFS(Resultados_Dic3!AE$3:AE$99980,Resultados_Dic3!$F$3:$F$99980,Produccion_UO!$K158,Resultados_Dic3!$D$3:$D$99980,Produccion_UO!$K$155,Resultados_Dic3!$E$3:$E$99980,Produccion_UO!$J158,Resultados_Dic3!$A$3:$A$99980,Produccion_UO!$H158)+SUMIFS(Resultados_Dic3!AE$3:AE$99980,Resultados_Dic3!$F$3:$F$99980,Produccion_UO!$K158,Resultados_Dic3!$D$3:$D$99980,Produccion_UO!$K$155,Resultados_Dic3!$E$3:$E$99980,$I158,Resultados_Dic3!$A$3:$A$99980,Produccion_UO!$H158))*$I$155</f>
        <v>0</v>
      </c>
      <c r="AK158" s="21">
        <f>(SUMIFS(Resultados_Dic3!AF$3:AF$99980,Resultados_Dic3!$F$3:$F$99980,Produccion_UO!$K158,Resultados_Dic3!$D$3:$D$99980,Produccion_UO!$K$155,Resultados_Dic3!$E$3:$E$99980,Produccion_UO!$J158,Resultados_Dic3!$A$3:$A$99980,Produccion_UO!$H158)+SUMIFS(Resultados_Dic3!AF$3:AF$99980,Resultados_Dic3!$F$3:$F$99980,Produccion_UO!$K158,Resultados_Dic3!$D$3:$D$99980,Produccion_UO!$K$155,Resultados_Dic3!$E$3:$E$99980,$I158,Resultados_Dic3!$A$3:$A$99980,Produccion_UO!$H158))*$I$155</f>
        <v>0</v>
      </c>
      <c r="AL158" s="21">
        <f>(SUMIFS(Resultados_Dic3!AG$3:AG$99980,Resultados_Dic3!$F$3:$F$99980,Produccion_UO!$K158,Resultados_Dic3!$D$3:$D$99980,Produccion_UO!$K$155,Resultados_Dic3!$E$3:$E$99980,Produccion_UO!$J158,Resultados_Dic3!$A$3:$A$99980,Produccion_UO!$H158)+SUMIFS(Resultados_Dic3!AG$3:AG$99980,Resultados_Dic3!$F$3:$F$99980,Produccion_UO!$K158,Resultados_Dic3!$D$3:$D$99980,Produccion_UO!$K$155,Resultados_Dic3!$E$3:$E$99980,$I158,Resultados_Dic3!$A$3:$A$99980,Produccion_UO!$H158))*$I$155</f>
        <v>0</v>
      </c>
      <c r="AM158" s="21">
        <f>(SUMIFS(Resultados_Dic3!AH$3:AH$99980,Resultados_Dic3!$F$3:$F$99980,Produccion_UO!$K158,Resultados_Dic3!$D$3:$D$99980,Produccion_UO!$K$155,Resultados_Dic3!$E$3:$E$99980,Produccion_UO!$J158,Resultados_Dic3!$A$3:$A$99980,Produccion_UO!$H158)+SUMIFS(Resultados_Dic3!AH$3:AH$99980,Resultados_Dic3!$F$3:$F$99980,Produccion_UO!$K158,Resultados_Dic3!$D$3:$D$99980,Produccion_UO!$K$155,Resultados_Dic3!$E$3:$E$99980,$I158,Resultados_Dic3!$A$3:$A$99980,Produccion_UO!$H158))*$I$155</f>
        <v>0</v>
      </c>
      <c r="AN158" s="21">
        <f>(SUMIFS(Resultados_Dic3!AI$3:AI$99980,Resultados_Dic3!$F$3:$F$99980,Produccion_UO!$K158,Resultados_Dic3!$D$3:$D$99980,Produccion_UO!$K$155,Resultados_Dic3!$E$3:$E$99980,Produccion_UO!$J158,Resultados_Dic3!$A$3:$A$99980,Produccion_UO!$H158)+SUMIFS(Resultados_Dic3!AI$3:AI$99980,Resultados_Dic3!$F$3:$F$99980,Produccion_UO!$K158,Resultados_Dic3!$D$3:$D$99980,Produccion_UO!$K$155,Resultados_Dic3!$E$3:$E$99980,$I158,Resultados_Dic3!$A$3:$A$99980,Produccion_UO!$H158))*$I$155</f>
        <v>0</v>
      </c>
      <c r="AO158" s="21">
        <f>(SUMIFS(Resultados_Dic3!AJ$3:AJ$99980,Resultados_Dic3!$F$3:$F$99980,Produccion_UO!$K158,Resultados_Dic3!$D$3:$D$99980,Produccion_UO!$K$155,Resultados_Dic3!$E$3:$E$99980,Produccion_UO!$J158,Resultados_Dic3!$A$3:$A$99980,Produccion_UO!$H158)+SUMIFS(Resultados_Dic3!AJ$3:AJ$99980,Resultados_Dic3!$F$3:$F$99980,Produccion_UO!$K158,Resultados_Dic3!$D$3:$D$99980,Produccion_UO!$K$155,Resultados_Dic3!$E$3:$E$99980,$I158,Resultados_Dic3!$A$3:$A$99980,Produccion_UO!$H158))*$I$155</f>
        <v>0</v>
      </c>
      <c r="AP158" s="21">
        <f>(SUMIFS(Resultados_Dic3!AK$3:AK$99980,Resultados_Dic3!$F$3:$F$99980,Produccion_UO!$K158,Resultados_Dic3!$D$3:$D$99980,Produccion_UO!$K$155,Resultados_Dic3!$E$3:$E$99980,Produccion_UO!$J158,Resultados_Dic3!$A$3:$A$99980,Produccion_UO!$H158)+SUMIFS(Resultados_Dic3!AK$3:AK$99980,Resultados_Dic3!$F$3:$F$99980,Produccion_UO!$K158,Resultados_Dic3!$D$3:$D$99980,Produccion_UO!$K$155,Resultados_Dic3!$E$3:$E$99980,$I158,Resultados_Dic3!$A$3:$A$99980,Produccion_UO!$H158))*$I$155</f>
        <v>0</v>
      </c>
      <c r="AQ158" s="21">
        <f>(SUMIFS(Resultados_Dic3!AL$3:AL$99980,Resultados_Dic3!$F$3:$F$99980,Produccion_UO!$K158,Resultados_Dic3!$D$3:$D$99980,Produccion_UO!$K$155,Resultados_Dic3!$E$3:$E$99980,Produccion_UO!$J158,Resultados_Dic3!$A$3:$A$99980,Produccion_UO!$H158)+SUMIFS(Resultados_Dic3!AL$3:AL$99980,Resultados_Dic3!$F$3:$F$99980,Produccion_UO!$K158,Resultados_Dic3!$D$3:$D$99980,Produccion_UO!$K$155,Resultados_Dic3!$E$3:$E$99980,$I158,Resultados_Dic3!$A$3:$A$99980,Produccion_UO!$H158))*$I$155</f>
        <v>0</v>
      </c>
      <c r="AR158" s="21">
        <f>(SUMIFS(Resultados_Dic3!AM$3:AM$99980,Resultados_Dic3!$F$3:$F$99980,Produccion_UO!$K158,Resultados_Dic3!$D$3:$D$99980,Produccion_UO!$K$155,Resultados_Dic3!$E$3:$E$99980,Produccion_UO!$J158,Resultados_Dic3!$A$3:$A$99980,Produccion_UO!$H158)+SUMIFS(Resultados_Dic3!AM$3:AM$99980,Resultados_Dic3!$F$3:$F$99980,Produccion_UO!$K158,Resultados_Dic3!$D$3:$D$99980,Produccion_UO!$K$155,Resultados_Dic3!$E$3:$E$99980,$I158,Resultados_Dic3!$A$3:$A$99980,Produccion_UO!$H158))*$I$155</f>
        <v>0</v>
      </c>
    </row>
    <row r="159" spans="1:45" x14ac:dyDescent="0.25">
      <c r="D159" s="131"/>
      <c r="E159" s="131"/>
      <c r="G159" s="15"/>
      <c r="H159" s="17" t="str">
        <f t="shared" si="43"/>
        <v>DIC7</v>
      </c>
      <c r="I159" s="24" t="s">
        <v>127</v>
      </c>
      <c r="J159" s="24" t="s">
        <v>120</v>
      </c>
      <c r="K159" s="50" t="s">
        <v>221</v>
      </c>
      <c r="L159" s="22" t="str">
        <f>+$B$4</f>
        <v>LLO - Ligth</v>
      </c>
      <c r="M159" s="21">
        <f>(SUMIFS(Resultados_Dic3!H$3:H$99980,Resultados_Dic3!$F$3:$F$99980,Produccion_UO!$K159,Resultados_Dic3!$D$3:$D$99980,Produccion_UO!$K$155,Resultados_Dic3!$E$3:$E$99980,Produccion_UO!$J159,Resultados_Dic3!$A$3:$A$99980,Produccion_UO!$H159)+SUMIFS(Resultados_Dic3!H$3:H$99980,Resultados_Dic3!$F$3:$F$99980,Produccion_UO!$K159,Resultados_Dic3!$D$3:$D$99980,Produccion_UO!$K$155,Resultados_Dic3!$E$3:$E$99980,$I159,Resultados_Dic3!$A$3:$A$99980,Produccion_UO!$H159))*$I$155</f>
        <v>0</v>
      </c>
      <c r="N159" s="21">
        <f>(SUMIFS(Resultados_Dic3!I$3:I$99980,Resultados_Dic3!$F$3:$F$99980,Produccion_UO!$K159,Resultados_Dic3!$D$3:$D$99980,Produccion_UO!$K$155,Resultados_Dic3!$E$3:$E$99980,Produccion_UO!$J159,Resultados_Dic3!$A$3:$A$99980,Produccion_UO!$H159)+SUMIFS(Resultados_Dic3!I$3:I$99980,Resultados_Dic3!$F$3:$F$99980,Produccion_UO!$K159,Resultados_Dic3!$D$3:$D$99980,Produccion_UO!$K$155,Resultados_Dic3!$E$3:$E$99980,$I159,Resultados_Dic3!$A$3:$A$99980,Produccion_UO!$H159))*$I$155</f>
        <v>0</v>
      </c>
      <c r="O159" s="21">
        <f>(SUMIFS(Resultados_Dic3!J$3:J$99980,Resultados_Dic3!$F$3:$F$99980,Produccion_UO!$K159,Resultados_Dic3!$D$3:$D$99980,Produccion_UO!$K$155,Resultados_Dic3!$E$3:$E$99980,Produccion_UO!$J159,Resultados_Dic3!$A$3:$A$99980,Produccion_UO!$H159)+SUMIFS(Resultados_Dic3!J$3:J$99980,Resultados_Dic3!$F$3:$F$99980,Produccion_UO!$K159,Resultados_Dic3!$D$3:$D$99980,Produccion_UO!$K$155,Resultados_Dic3!$E$3:$E$99980,$I159,Resultados_Dic3!$A$3:$A$99980,Produccion_UO!$H159))*$I$155</f>
        <v>0</v>
      </c>
      <c r="P159" s="21">
        <f>(SUMIFS(Resultados_Dic3!K$3:K$99980,Resultados_Dic3!$F$3:$F$99980,Produccion_UO!$K159,Resultados_Dic3!$D$3:$D$99980,Produccion_UO!$K$155,Resultados_Dic3!$E$3:$E$99980,Produccion_UO!$J159,Resultados_Dic3!$A$3:$A$99980,Produccion_UO!$H159)+SUMIFS(Resultados_Dic3!K$3:K$99980,Resultados_Dic3!$F$3:$F$99980,Produccion_UO!$K159,Resultados_Dic3!$D$3:$D$99980,Produccion_UO!$K$155,Resultados_Dic3!$E$3:$E$99980,$I159,Resultados_Dic3!$A$3:$A$99980,Produccion_UO!$H159))*$I$155</f>
        <v>0</v>
      </c>
      <c r="Q159" s="21">
        <f>(SUMIFS(Resultados_Dic3!L$3:L$99980,Resultados_Dic3!$F$3:$F$99980,Produccion_UO!$K159,Resultados_Dic3!$D$3:$D$99980,Produccion_UO!$K$155,Resultados_Dic3!$E$3:$E$99980,Produccion_UO!$J159,Resultados_Dic3!$A$3:$A$99980,Produccion_UO!$H159)+SUMIFS(Resultados_Dic3!L$3:L$99980,Resultados_Dic3!$F$3:$F$99980,Produccion_UO!$K159,Resultados_Dic3!$D$3:$D$99980,Produccion_UO!$K$155,Resultados_Dic3!$E$3:$E$99980,$I159,Resultados_Dic3!$A$3:$A$99980,Produccion_UO!$H159))*$I$155</f>
        <v>0</v>
      </c>
      <c r="R159" s="21">
        <f>(SUMIFS(Resultados_Dic3!M$3:M$99980,Resultados_Dic3!$F$3:$F$99980,Produccion_UO!$K159,Resultados_Dic3!$D$3:$D$99980,Produccion_UO!$K$155,Resultados_Dic3!$E$3:$E$99980,Produccion_UO!$J159,Resultados_Dic3!$A$3:$A$99980,Produccion_UO!$H159)+SUMIFS(Resultados_Dic3!M$3:M$99980,Resultados_Dic3!$F$3:$F$99980,Produccion_UO!$K159,Resultados_Dic3!$D$3:$D$99980,Produccion_UO!$K$155,Resultados_Dic3!$E$3:$E$99980,$I159,Resultados_Dic3!$A$3:$A$99980,Produccion_UO!$H159))*$I$155</f>
        <v>0</v>
      </c>
      <c r="S159" s="21">
        <f>(SUMIFS(Resultados_Dic3!N$3:N$99980,Resultados_Dic3!$F$3:$F$99980,Produccion_UO!$K159,Resultados_Dic3!$D$3:$D$99980,Produccion_UO!$K$155,Resultados_Dic3!$E$3:$E$99980,Produccion_UO!$J159,Resultados_Dic3!$A$3:$A$99980,Produccion_UO!$H159)+SUMIFS(Resultados_Dic3!N$3:N$99980,Resultados_Dic3!$F$3:$F$99980,Produccion_UO!$K159,Resultados_Dic3!$D$3:$D$99980,Produccion_UO!$K$155,Resultados_Dic3!$E$3:$E$99980,$I159,Resultados_Dic3!$A$3:$A$99980,Produccion_UO!$H159))*$I$155</f>
        <v>0</v>
      </c>
      <c r="T159" s="21">
        <f>(SUMIFS(Resultados_Dic3!O$3:O$99980,Resultados_Dic3!$F$3:$F$99980,Produccion_UO!$K159,Resultados_Dic3!$D$3:$D$99980,Produccion_UO!$K$155,Resultados_Dic3!$E$3:$E$99980,Produccion_UO!$J159,Resultados_Dic3!$A$3:$A$99980,Produccion_UO!$H159)+SUMIFS(Resultados_Dic3!O$3:O$99980,Resultados_Dic3!$F$3:$F$99980,Produccion_UO!$K159,Resultados_Dic3!$D$3:$D$99980,Produccion_UO!$K$155,Resultados_Dic3!$E$3:$E$99980,$I159,Resultados_Dic3!$A$3:$A$99980,Produccion_UO!$H159))*$I$155</f>
        <v>0</v>
      </c>
      <c r="U159" s="21">
        <f>(SUMIFS(Resultados_Dic3!P$3:P$99980,Resultados_Dic3!$F$3:$F$99980,Produccion_UO!$K159,Resultados_Dic3!$D$3:$D$99980,Produccion_UO!$K$155,Resultados_Dic3!$E$3:$E$99980,Produccion_UO!$J159,Resultados_Dic3!$A$3:$A$99980,Produccion_UO!$H159)+SUMIFS(Resultados_Dic3!P$3:P$99980,Resultados_Dic3!$F$3:$F$99980,Produccion_UO!$K159,Resultados_Dic3!$D$3:$D$99980,Produccion_UO!$K$155,Resultados_Dic3!$E$3:$E$99980,$I159,Resultados_Dic3!$A$3:$A$99980,Produccion_UO!$H159))*$I$155</f>
        <v>0</v>
      </c>
      <c r="V159" s="21">
        <f>(SUMIFS(Resultados_Dic3!Q$3:Q$99980,Resultados_Dic3!$F$3:$F$99980,Produccion_UO!$K159,Resultados_Dic3!$D$3:$D$99980,Produccion_UO!$K$155,Resultados_Dic3!$E$3:$E$99980,Produccion_UO!$J159,Resultados_Dic3!$A$3:$A$99980,Produccion_UO!$H159)+SUMIFS(Resultados_Dic3!Q$3:Q$99980,Resultados_Dic3!$F$3:$F$99980,Produccion_UO!$K159,Resultados_Dic3!$D$3:$D$99980,Produccion_UO!$K$155,Resultados_Dic3!$E$3:$E$99980,$I159,Resultados_Dic3!$A$3:$A$99980,Produccion_UO!$H159))*$I$155</f>
        <v>0</v>
      </c>
      <c r="W159" s="21">
        <f>(SUMIFS(Resultados_Dic3!R$3:R$99980,Resultados_Dic3!$F$3:$F$99980,Produccion_UO!$K159,Resultados_Dic3!$D$3:$D$99980,Produccion_UO!$K$155,Resultados_Dic3!$E$3:$E$99980,Produccion_UO!$J159,Resultados_Dic3!$A$3:$A$99980,Produccion_UO!$H159)+SUMIFS(Resultados_Dic3!R$3:R$99980,Resultados_Dic3!$F$3:$F$99980,Produccion_UO!$K159,Resultados_Dic3!$D$3:$D$99980,Produccion_UO!$K$155,Resultados_Dic3!$E$3:$E$99980,$I159,Resultados_Dic3!$A$3:$A$99980,Produccion_UO!$H159))*$I$155</f>
        <v>0</v>
      </c>
      <c r="X159" s="21">
        <f>(SUMIFS(Resultados_Dic3!S$3:S$99980,Resultados_Dic3!$F$3:$F$99980,Produccion_UO!$K159,Resultados_Dic3!$D$3:$D$99980,Produccion_UO!$K$155,Resultados_Dic3!$E$3:$E$99980,Produccion_UO!$J159,Resultados_Dic3!$A$3:$A$99980,Produccion_UO!$H159)+SUMIFS(Resultados_Dic3!S$3:S$99980,Resultados_Dic3!$F$3:$F$99980,Produccion_UO!$K159,Resultados_Dic3!$D$3:$D$99980,Produccion_UO!$K$155,Resultados_Dic3!$E$3:$E$99980,$I159,Resultados_Dic3!$A$3:$A$99980,Produccion_UO!$H159))*$I$155</f>
        <v>0</v>
      </c>
      <c r="Y159" s="21">
        <f>(SUMIFS(Resultados_Dic3!T$3:T$99980,Resultados_Dic3!$F$3:$F$99980,Produccion_UO!$K159,Resultados_Dic3!$D$3:$D$99980,Produccion_UO!$K$155,Resultados_Dic3!$E$3:$E$99980,Produccion_UO!$J159,Resultados_Dic3!$A$3:$A$99980,Produccion_UO!$H159)+SUMIFS(Resultados_Dic3!T$3:T$99980,Resultados_Dic3!$F$3:$F$99980,Produccion_UO!$K159,Resultados_Dic3!$D$3:$D$99980,Produccion_UO!$K$155,Resultados_Dic3!$E$3:$E$99980,$I159,Resultados_Dic3!$A$3:$A$99980,Produccion_UO!$H159))*$I$155</f>
        <v>0</v>
      </c>
      <c r="Z159" s="21">
        <f>(SUMIFS(Resultados_Dic3!U$3:U$99980,Resultados_Dic3!$F$3:$F$99980,Produccion_UO!$K159,Resultados_Dic3!$D$3:$D$99980,Produccion_UO!$K$155,Resultados_Dic3!$E$3:$E$99980,Produccion_UO!$J159,Resultados_Dic3!$A$3:$A$99980,Produccion_UO!$H159)+SUMIFS(Resultados_Dic3!U$3:U$99980,Resultados_Dic3!$F$3:$F$99980,Produccion_UO!$K159,Resultados_Dic3!$D$3:$D$99980,Produccion_UO!$K$155,Resultados_Dic3!$E$3:$E$99980,$I159,Resultados_Dic3!$A$3:$A$99980,Produccion_UO!$H159))*$I$155</f>
        <v>0</v>
      </c>
      <c r="AA159" s="21">
        <f>(SUMIFS(Resultados_Dic3!V$3:V$99980,Resultados_Dic3!$F$3:$F$99980,Produccion_UO!$K159,Resultados_Dic3!$D$3:$D$99980,Produccion_UO!$K$155,Resultados_Dic3!$E$3:$E$99980,Produccion_UO!$J159,Resultados_Dic3!$A$3:$A$99980,Produccion_UO!$H159)+SUMIFS(Resultados_Dic3!V$3:V$99980,Resultados_Dic3!$F$3:$F$99980,Produccion_UO!$K159,Resultados_Dic3!$D$3:$D$99980,Produccion_UO!$K$155,Resultados_Dic3!$E$3:$E$99980,$I159,Resultados_Dic3!$A$3:$A$99980,Produccion_UO!$H159))*$I$155</f>
        <v>0</v>
      </c>
      <c r="AB159" s="21">
        <f>(SUMIFS(Resultados_Dic3!W$3:W$99980,Resultados_Dic3!$F$3:$F$99980,Produccion_UO!$K159,Resultados_Dic3!$D$3:$D$99980,Produccion_UO!$K$155,Resultados_Dic3!$E$3:$E$99980,Produccion_UO!$J159,Resultados_Dic3!$A$3:$A$99980,Produccion_UO!$H159)+SUMIFS(Resultados_Dic3!W$3:W$99980,Resultados_Dic3!$F$3:$F$99980,Produccion_UO!$K159,Resultados_Dic3!$D$3:$D$99980,Produccion_UO!$K$155,Resultados_Dic3!$E$3:$E$99980,$I159,Resultados_Dic3!$A$3:$A$99980,Produccion_UO!$H159))*$I$155</f>
        <v>0</v>
      </c>
      <c r="AC159" s="21">
        <f>(SUMIFS(Resultados_Dic3!X$3:X$99980,Resultados_Dic3!$F$3:$F$99980,Produccion_UO!$K159,Resultados_Dic3!$D$3:$D$99980,Produccion_UO!$K$155,Resultados_Dic3!$E$3:$E$99980,Produccion_UO!$J159,Resultados_Dic3!$A$3:$A$99980,Produccion_UO!$H159)+SUMIFS(Resultados_Dic3!X$3:X$99980,Resultados_Dic3!$F$3:$F$99980,Produccion_UO!$K159,Resultados_Dic3!$D$3:$D$99980,Produccion_UO!$K$155,Resultados_Dic3!$E$3:$E$99980,$I159,Resultados_Dic3!$A$3:$A$99980,Produccion_UO!$H159))*$I$155</f>
        <v>0</v>
      </c>
      <c r="AD159" s="21">
        <f>(SUMIFS(Resultados_Dic3!Y$3:Y$99980,Resultados_Dic3!$F$3:$F$99980,Produccion_UO!$K159,Resultados_Dic3!$D$3:$D$99980,Produccion_UO!$K$155,Resultados_Dic3!$E$3:$E$99980,Produccion_UO!$J159,Resultados_Dic3!$A$3:$A$99980,Produccion_UO!$H159)+SUMIFS(Resultados_Dic3!Y$3:Y$99980,Resultados_Dic3!$F$3:$F$99980,Produccion_UO!$K159,Resultados_Dic3!$D$3:$D$99980,Produccion_UO!$K$155,Resultados_Dic3!$E$3:$E$99980,$I159,Resultados_Dic3!$A$3:$A$99980,Produccion_UO!$H159))*$I$155</f>
        <v>0</v>
      </c>
      <c r="AE159" s="21">
        <f>(SUMIFS(Resultados_Dic3!Z$3:Z$99980,Resultados_Dic3!$F$3:$F$99980,Produccion_UO!$K159,Resultados_Dic3!$D$3:$D$99980,Produccion_UO!$K$155,Resultados_Dic3!$E$3:$E$99980,Produccion_UO!$J159,Resultados_Dic3!$A$3:$A$99980,Produccion_UO!$H159)+SUMIFS(Resultados_Dic3!Z$3:Z$99980,Resultados_Dic3!$F$3:$F$99980,Produccion_UO!$K159,Resultados_Dic3!$D$3:$D$99980,Produccion_UO!$K$155,Resultados_Dic3!$E$3:$E$99980,$I159,Resultados_Dic3!$A$3:$A$99980,Produccion_UO!$H159))*$I$155</f>
        <v>0</v>
      </c>
      <c r="AF159" s="21">
        <f>(SUMIFS(Resultados_Dic3!AA$3:AA$99980,Resultados_Dic3!$F$3:$F$99980,Produccion_UO!$K159,Resultados_Dic3!$D$3:$D$99980,Produccion_UO!$K$155,Resultados_Dic3!$E$3:$E$99980,Produccion_UO!$J159,Resultados_Dic3!$A$3:$A$99980,Produccion_UO!$H159)+SUMIFS(Resultados_Dic3!AA$3:AA$99980,Resultados_Dic3!$F$3:$F$99980,Produccion_UO!$K159,Resultados_Dic3!$D$3:$D$99980,Produccion_UO!$K$155,Resultados_Dic3!$E$3:$E$99980,$I159,Resultados_Dic3!$A$3:$A$99980,Produccion_UO!$H159))*$I$155</f>
        <v>0</v>
      </c>
      <c r="AG159" s="21">
        <f>(SUMIFS(Resultados_Dic3!AB$3:AB$99980,Resultados_Dic3!$F$3:$F$99980,Produccion_UO!$K159,Resultados_Dic3!$D$3:$D$99980,Produccion_UO!$K$155,Resultados_Dic3!$E$3:$E$99980,Produccion_UO!$J159,Resultados_Dic3!$A$3:$A$99980,Produccion_UO!$H159)+SUMIFS(Resultados_Dic3!AB$3:AB$99980,Resultados_Dic3!$F$3:$F$99980,Produccion_UO!$K159,Resultados_Dic3!$D$3:$D$99980,Produccion_UO!$K$155,Resultados_Dic3!$E$3:$E$99980,$I159,Resultados_Dic3!$A$3:$A$99980,Produccion_UO!$H159))*$I$155</f>
        <v>0</v>
      </c>
      <c r="AH159" s="21">
        <f>(SUMIFS(Resultados_Dic3!AC$3:AC$99980,Resultados_Dic3!$F$3:$F$99980,Produccion_UO!$K159,Resultados_Dic3!$D$3:$D$99980,Produccion_UO!$K$155,Resultados_Dic3!$E$3:$E$99980,Produccion_UO!$J159,Resultados_Dic3!$A$3:$A$99980,Produccion_UO!$H159)+SUMIFS(Resultados_Dic3!AC$3:AC$99980,Resultados_Dic3!$F$3:$F$99980,Produccion_UO!$K159,Resultados_Dic3!$D$3:$D$99980,Produccion_UO!$K$155,Resultados_Dic3!$E$3:$E$99980,$I159,Resultados_Dic3!$A$3:$A$99980,Produccion_UO!$H159))*$I$155</f>
        <v>0</v>
      </c>
      <c r="AI159" s="21">
        <f>(SUMIFS(Resultados_Dic3!AD$3:AD$99980,Resultados_Dic3!$F$3:$F$99980,Produccion_UO!$K159,Resultados_Dic3!$D$3:$D$99980,Produccion_UO!$K$155,Resultados_Dic3!$E$3:$E$99980,Produccion_UO!$J159,Resultados_Dic3!$A$3:$A$99980,Produccion_UO!$H159)+SUMIFS(Resultados_Dic3!AD$3:AD$99980,Resultados_Dic3!$F$3:$F$99980,Produccion_UO!$K159,Resultados_Dic3!$D$3:$D$99980,Produccion_UO!$K$155,Resultados_Dic3!$E$3:$E$99980,$I159,Resultados_Dic3!$A$3:$A$99980,Produccion_UO!$H159))*$I$155</f>
        <v>0</v>
      </c>
      <c r="AJ159" s="21">
        <f>(SUMIFS(Resultados_Dic3!AE$3:AE$99980,Resultados_Dic3!$F$3:$F$99980,Produccion_UO!$K159,Resultados_Dic3!$D$3:$D$99980,Produccion_UO!$K$155,Resultados_Dic3!$E$3:$E$99980,Produccion_UO!$J159,Resultados_Dic3!$A$3:$A$99980,Produccion_UO!$H159)+SUMIFS(Resultados_Dic3!AE$3:AE$99980,Resultados_Dic3!$F$3:$F$99980,Produccion_UO!$K159,Resultados_Dic3!$D$3:$D$99980,Produccion_UO!$K$155,Resultados_Dic3!$E$3:$E$99980,$I159,Resultados_Dic3!$A$3:$A$99980,Produccion_UO!$H159))*$I$155</f>
        <v>0</v>
      </c>
      <c r="AK159" s="21">
        <f>(SUMIFS(Resultados_Dic3!AF$3:AF$99980,Resultados_Dic3!$F$3:$F$99980,Produccion_UO!$K159,Resultados_Dic3!$D$3:$D$99980,Produccion_UO!$K$155,Resultados_Dic3!$E$3:$E$99980,Produccion_UO!$J159,Resultados_Dic3!$A$3:$A$99980,Produccion_UO!$H159)+SUMIFS(Resultados_Dic3!AF$3:AF$99980,Resultados_Dic3!$F$3:$F$99980,Produccion_UO!$K159,Resultados_Dic3!$D$3:$D$99980,Produccion_UO!$K$155,Resultados_Dic3!$E$3:$E$99980,$I159,Resultados_Dic3!$A$3:$A$99980,Produccion_UO!$H159))*$I$155</f>
        <v>0</v>
      </c>
      <c r="AL159" s="21">
        <f>(SUMIFS(Resultados_Dic3!AG$3:AG$99980,Resultados_Dic3!$F$3:$F$99980,Produccion_UO!$K159,Resultados_Dic3!$D$3:$D$99980,Produccion_UO!$K$155,Resultados_Dic3!$E$3:$E$99980,Produccion_UO!$J159,Resultados_Dic3!$A$3:$A$99980,Produccion_UO!$H159)+SUMIFS(Resultados_Dic3!AG$3:AG$99980,Resultados_Dic3!$F$3:$F$99980,Produccion_UO!$K159,Resultados_Dic3!$D$3:$D$99980,Produccion_UO!$K$155,Resultados_Dic3!$E$3:$E$99980,$I159,Resultados_Dic3!$A$3:$A$99980,Produccion_UO!$H159))*$I$155</f>
        <v>0</v>
      </c>
      <c r="AM159" s="21">
        <f>(SUMIFS(Resultados_Dic3!AH$3:AH$99980,Resultados_Dic3!$F$3:$F$99980,Produccion_UO!$K159,Resultados_Dic3!$D$3:$D$99980,Produccion_UO!$K$155,Resultados_Dic3!$E$3:$E$99980,Produccion_UO!$J159,Resultados_Dic3!$A$3:$A$99980,Produccion_UO!$H159)+SUMIFS(Resultados_Dic3!AH$3:AH$99980,Resultados_Dic3!$F$3:$F$99980,Produccion_UO!$K159,Resultados_Dic3!$D$3:$D$99980,Produccion_UO!$K$155,Resultados_Dic3!$E$3:$E$99980,$I159,Resultados_Dic3!$A$3:$A$99980,Produccion_UO!$H159))*$I$155</f>
        <v>0</v>
      </c>
      <c r="AN159" s="21">
        <f>(SUMIFS(Resultados_Dic3!AI$3:AI$99980,Resultados_Dic3!$F$3:$F$99980,Produccion_UO!$K159,Resultados_Dic3!$D$3:$D$99980,Produccion_UO!$K$155,Resultados_Dic3!$E$3:$E$99980,Produccion_UO!$J159,Resultados_Dic3!$A$3:$A$99980,Produccion_UO!$H159)+SUMIFS(Resultados_Dic3!AI$3:AI$99980,Resultados_Dic3!$F$3:$F$99980,Produccion_UO!$K159,Resultados_Dic3!$D$3:$D$99980,Produccion_UO!$K$155,Resultados_Dic3!$E$3:$E$99980,$I159,Resultados_Dic3!$A$3:$A$99980,Produccion_UO!$H159))*$I$155</f>
        <v>0</v>
      </c>
      <c r="AO159" s="21">
        <f>(SUMIFS(Resultados_Dic3!AJ$3:AJ$99980,Resultados_Dic3!$F$3:$F$99980,Produccion_UO!$K159,Resultados_Dic3!$D$3:$D$99980,Produccion_UO!$K$155,Resultados_Dic3!$E$3:$E$99980,Produccion_UO!$J159,Resultados_Dic3!$A$3:$A$99980,Produccion_UO!$H159)+SUMIFS(Resultados_Dic3!AJ$3:AJ$99980,Resultados_Dic3!$F$3:$F$99980,Produccion_UO!$K159,Resultados_Dic3!$D$3:$D$99980,Produccion_UO!$K$155,Resultados_Dic3!$E$3:$E$99980,$I159,Resultados_Dic3!$A$3:$A$99980,Produccion_UO!$H159))*$I$155</f>
        <v>0</v>
      </c>
      <c r="AP159" s="21">
        <f>(SUMIFS(Resultados_Dic3!AK$3:AK$99980,Resultados_Dic3!$F$3:$F$99980,Produccion_UO!$K159,Resultados_Dic3!$D$3:$D$99980,Produccion_UO!$K$155,Resultados_Dic3!$E$3:$E$99980,Produccion_UO!$J159,Resultados_Dic3!$A$3:$A$99980,Produccion_UO!$H159)+SUMIFS(Resultados_Dic3!AK$3:AK$99980,Resultados_Dic3!$F$3:$F$99980,Produccion_UO!$K159,Resultados_Dic3!$D$3:$D$99980,Produccion_UO!$K$155,Resultados_Dic3!$E$3:$E$99980,$I159,Resultados_Dic3!$A$3:$A$99980,Produccion_UO!$H159))*$I$155</f>
        <v>0</v>
      </c>
      <c r="AQ159" s="21">
        <f>(SUMIFS(Resultados_Dic3!AL$3:AL$99980,Resultados_Dic3!$F$3:$F$99980,Produccion_UO!$K159,Resultados_Dic3!$D$3:$D$99980,Produccion_UO!$K$155,Resultados_Dic3!$E$3:$E$99980,Produccion_UO!$J159,Resultados_Dic3!$A$3:$A$99980,Produccion_UO!$H159)+SUMIFS(Resultados_Dic3!AL$3:AL$99980,Resultados_Dic3!$F$3:$F$99980,Produccion_UO!$K159,Resultados_Dic3!$D$3:$D$99980,Produccion_UO!$K$155,Resultados_Dic3!$E$3:$E$99980,$I159,Resultados_Dic3!$A$3:$A$99980,Produccion_UO!$H159))*$I$155</f>
        <v>0</v>
      </c>
      <c r="AR159" s="21">
        <f>(SUMIFS(Resultados_Dic3!AM$3:AM$99980,Resultados_Dic3!$F$3:$F$99980,Produccion_UO!$K159,Resultados_Dic3!$D$3:$D$99980,Produccion_UO!$K$155,Resultados_Dic3!$E$3:$E$99980,Produccion_UO!$J159,Resultados_Dic3!$A$3:$A$99980,Produccion_UO!$H159)+SUMIFS(Resultados_Dic3!AM$3:AM$99980,Resultados_Dic3!$F$3:$F$99980,Produccion_UO!$K159,Resultados_Dic3!$D$3:$D$99980,Produccion_UO!$K$155,Resultados_Dic3!$E$3:$E$99980,$I159,Resultados_Dic3!$A$3:$A$99980,Produccion_UO!$H159))*$I$155</f>
        <v>0</v>
      </c>
    </row>
    <row r="160" spans="1:45" x14ac:dyDescent="0.25">
      <c r="D160" s="131"/>
      <c r="E160" s="131"/>
      <c r="G160" s="15"/>
      <c r="H160" s="17" t="str">
        <f t="shared" si="43"/>
        <v>DIC7</v>
      </c>
      <c r="I160" s="24" t="s">
        <v>128</v>
      </c>
      <c r="J160" s="24" t="s">
        <v>121</v>
      </c>
      <c r="K160" s="50" t="s">
        <v>222</v>
      </c>
      <c r="L160" s="22" t="str">
        <f>+$B$5</f>
        <v>LLO - Heavy</v>
      </c>
      <c r="M160" s="21">
        <f>(SUMIFS(Resultados_Dic3!H$3:H$99980,Resultados_Dic3!$F$3:$F$99980,Produccion_UO!$K160,Resultados_Dic3!$D$3:$D$99980,Produccion_UO!$K$155,Resultados_Dic3!$E$3:$E$99980,Produccion_UO!$J160,Resultados_Dic3!$A$3:$A$99980,Produccion_UO!$H160)+SUMIFS(Resultados_Dic3!H$3:H$99980,Resultados_Dic3!$F$3:$F$99980,Produccion_UO!$K160,Resultados_Dic3!$D$3:$D$99980,Produccion_UO!$K$155,Resultados_Dic3!$E$3:$E$99980,$I160,Resultados_Dic3!$A$3:$A$99980,Produccion_UO!$H160))*$I$155</f>
        <v>0</v>
      </c>
      <c r="N160" s="21">
        <f>(SUMIFS(Resultados_Dic3!I$3:I$99980,Resultados_Dic3!$F$3:$F$99980,Produccion_UO!$K160,Resultados_Dic3!$D$3:$D$99980,Produccion_UO!$K$155,Resultados_Dic3!$E$3:$E$99980,Produccion_UO!$J160,Resultados_Dic3!$A$3:$A$99980,Produccion_UO!$H160)+SUMIFS(Resultados_Dic3!I$3:I$99980,Resultados_Dic3!$F$3:$F$99980,Produccion_UO!$K160,Resultados_Dic3!$D$3:$D$99980,Produccion_UO!$K$155,Resultados_Dic3!$E$3:$E$99980,$I160,Resultados_Dic3!$A$3:$A$99980,Produccion_UO!$H160))*$I$155</f>
        <v>0</v>
      </c>
      <c r="O160" s="21">
        <f>(SUMIFS(Resultados_Dic3!J$3:J$99980,Resultados_Dic3!$F$3:$F$99980,Produccion_UO!$K160,Resultados_Dic3!$D$3:$D$99980,Produccion_UO!$K$155,Resultados_Dic3!$E$3:$E$99980,Produccion_UO!$J160,Resultados_Dic3!$A$3:$A$99980,Produccion_UO!$H160)+SUMIFS(Resultados_Dic3!J$3:J$99980,Resultados_Dic3!$F$3:$F$99980,Produccion_UO!$K160,Resultados_Dic3!$D$3:$D$99980,Produccion_UO!$K$155,Resultados_Dic3!$E$3:$E$99980,$I160,Resultados_Dic3!$A$3:$A$99980,Produccion_UO!$H160))*$I$155</f>
        <v>0</v>
      </c>
      <c r="P160" s="21">
        <f>(SUMIFS(Resultados_Dic3!K$3:K$99980,Resultados_Dic3!$F$3:$F$99980,Produccion_UO!$K160,Resultados_Dic3!$D$3:$D$99980,Produccion_UO!$K$155,Resultados_Dic3!$E$3:$E$99980,Produccion_UO!$J160,Resultados_Dic3!$A$3:$A$99980,Produccion_UO!$H160)+SUMIFS(Resultados_Dic3!K$3:K$99980,Resultados_Dic3!$F$3:$F$99980,Produccion_UO!$K160,Resultados_Dic3!$D$3:$D$99980,Produccion_UO!$K$155,Resultados_Dic3!$E$3:$E$99980,$I160,Resultados_Dic3!$A$3:$A$99980,Produccion_UO!$H160))*$I$155</f>
        <v>0</v>
      </c>
      <c r="Q160" s="21">
        <f>(SUMIFS(Resultados_Dic3!L$3:L$99980,Resultados_Dic3!$F$3:$F$99980,Produccion_UO!$K160,Resultados_Dic3!$D$3:$D$99980,Produccion_UO!$K$155,Resultados_Dic3!$E$3:$E$99980,Produccion_UO!$J160,Resultados_Dic3!$A$3:$A$99980,Produccion_UO!$H160)+SUMIFS(Resultados_Dic3!L$3:L$99980,Resultados_Dic3!$F$3:$F$99980,Produccion_UO!$K160,Resultados_Dic3!$D$3:$D$99980,Produccion_UO!$K$155,Resultados_Dic3!$E$3:$E$99980,$I160,Resultados_Dic3!$A$3:$A$99980,Produccion_UO!$H160))*$I$155</f>
        <v>0</v>
      </c>
      <c r="R160" s="21">
        <f>(SUMIFS(Resultados_Dic3!M$3:M$99980,Resultados_Dic3!$F$3:$F$99980,Produccion_UO!$K160,Resultados_Dic3!$D$3:$D$99980,Produccion_UO!$K$155,Resultados_Dic3!$E$3:$E$99980,Produccion_UO!$J160,Resultados_Dic3!$A$3:$A$99980,Produccion_UO!$H160)+SUMIFS(Resultados_Dic3!M$3:M$99980,Resultados_Dic3!$F$3:$F$99980,Produccion_UO!$K160,Resultados_Dic3!$D$3:$D$99980,Produccion_UO!$K$155,Resultados_Dic3!$E$3:$E$99980,$I160,Resultados_Dic3!$A$3:$A$99980,Produccion_UO!$H160))*$I$155</f>
        <v>0</v>
      </c>
      <c r="S160" s="21">
        <f>(SUMIFS(Resultados_Dic3!N$3:N$99980,Resultados_Dic3!$F$3:$F$99980,Produccion_UO!$K160,Resultados_Dic3!$D$3:$D$99980,Produccion_UO!$K$155,Resultados_Dic3!$E$3:$E$99980,Produccion_UO!$J160,Resultados_Dic3!$A$3:$A$99980,Produccion_UO!$H160)+SUMIFS(Resultados_Dic3!N$3:N$99980,Resultados_Dic3!$F$3:$F$99980,Produccion_UO!$K160,Resultados_Dic3!$D$3:$D$99980,Produccion_UO!$K$155,Resultados_Dic3!$E$3:$E$99980,$I160,Resultados_Dic3!$A$3:$A$99980,Produccion_UO!$H160))*$I$155</f>
        <v>0</v>
      </c>
      <c r="T160" s="21">
        <f>(SUMIFS(Resultados_Dic3!O$3:O$99980,Resultados_Dic3!$F$3:$F$99980,Produccion_UO!$K160,Resultados_Dic3!$D$3:$D$99980,Produccion_UO!$K$155,Resultados_Dic3!$E$3:$E$99980,Produccion_UO!$J160,Resultados_Dic3!$A$3:$A$99980,Produccion_UO!$H160)+SUMIFS(Resultados_Dic3!O$3:O$99980,Resultados_Dic3!$F$3:$F$99980,Produccion_UO!$K160,Resultados_Dic3!$D$3:$D$99980,Produccion_UO!$K$155,Resultados_Dic3!$E$3:$E$99980,$I160,Resultados_Dic3!$A$3:$A$99980,Produccion_UO!$H160))*$I$155</f>
        <v>0</v>
      </c>
      <c r="U160" s="21">
        <f>(SUMIFS(Resultados_Dic3!P$3:P$99980,Resultados_Dic3!$F$3:$F$99980,Produccion_UO!$K160,Resultados_Dic3!$D$3:$D$99980,Produccion_UO!$K$155,Resultados_Dic3!$E$3:$E$99980,Produccion_UO!$J160,Resultados_Dic3!$A$3:$A$99980,Produccion_UO!$H160)+SUMIFS(Resultados_Dic3!P$3:P$99980,Resultados_Dic3!$F$3:$F$99980,Produccion_UO!$K160,Resultados_Dic3!$D$3:$D$99980,Produccion_UO!$K$155,Resultados_Dic3!$E$3:$E$99980,$I160,Resultados_Dic3!$A$3:$A$99980,Produccion_UO!$H160))*$I$155</f>
        <v>0</v>
      </c>
      <c r="V160" s="21">
        <f>(SUMIFS(Resultados_Dic3!Q$3:Q$99980,Resultados_Dic3!$F$3:$F$99980,Produccion_UO!$K160,Resultados_Dic3!$D$3:$D$99980,Produccion_UO!$K$155,Resultados_Dic3!$E$3:$E$99980,Produccion_UO!$J160,Resultados_Dic3!$A$3:$A$99980,Produccion_UO!$H160)+SUMIFS(Resultados_Dic3!Q$3:Q$99980,Resultados_Dic3!$F$3:$F$99980,Produccion_UO!$K160,Resultados_Dic3!$D$3:$D$99980,Produccion_UO!$K$155,Resultados_Dic3!$E$3:$E$99980,$I160,Resultados_Dic3!$A$3:$A$99980,Produccion_UO!$H160))*$I$155</f>
        <v>0</v>
      </c>
      <c r="W160" s="21">
        <f>(SUMIFS(Resultados_Dic3!R$3:R$99980,Resultados_Dic3!$F$3:$F$99980,Produccion_UO!$K160,Resultados_Dic3!$D$3:$D$99980,Produccion_UO!$K$155,Resultados_Dic3!$E$3:$E$99980,Produccion_UO!$J160,Resultados_Dic3!$A$3:$A$99980,Produccion_UO!$H160)+SUMIFS(Resultados_Dic3!R$3:R$99980,Resultados_Dic3!$F$3:$F$99980,Produccion_UO!$K160,Resultados_Dic3!$D$3:$D$99980,Produccion_UO!$K$155,Resultados_Dic3!$E$3:$E$99980,$I160,Resultados_Dic3!$A$3:$A$99980,Produccion_UO!$H160))*$I$155</f>
        <v>0</v>
      </c>
      <c r="X160" s="21">
        <f>(SUMIFS(Resultados_Dic3!S$3:S$99980,Resultados_Dic3!$F$3:$F$99980,Produccion_UO!$K160,Resultados_Dic3!$D$3:$D$99980,Produccion_UO!$K$155,Resultados_Dic3!$E$3:$E$99980,Produccion_UO!$J160,Resultados_Dic3!$A$3:$A$99980,Produccion_UO!$H160)+SUMIFS(Resultados_Dic3!S$3:S$99980,Resultados_Dic3!$F$3:$F$99980,Produccion_UO!$K160,Resultados_Dic3!$D$3:$D$99980,Produccion_UO!$K$155,Resultados_Dic3!$E$3:$E$99980,$I160,Resultados_Dic3!$A$3:$A$99980,Produccion_UO!$H160))*$I$155</f>
        <v>0</v>
      </c>
      <c r="Y160" s="21">
        <f>(SUMIFS(Resultados_Dic3!T$3:T$99980,Resultados_Dic3!$F$3:$F$99980,Produccion_UO!$K160,Resultados_Dic3!$D$3:$D$99980,Produccion_UO!$K$155,Resultados_Dic3!$E$3:$E$99980,Produccion_UO!$J160,Resultados_Dic3!$A$3:$A$99980,Produccion_UO!$H160)+SUMIFS(Resultados_Dic3!T$3:T$99980,Resultados_Dic3!$F$3:$F$99980,Produccion_UO!$K160,Resultados_Dic3!$D$3:$D$99980,Produccion_UO!$K$155,Resultados_Dic3!$E$3:$E$99980,$I160,Resultados_Dic3!$A$3:$A$99980,Produccion_UO!$H160))*$I$155</f>
        <v>0</v>
      </c>
      <c r="Z160" s="21">
        <f>(SUMIFS(Resultados_Dic3!U$3:U$99980,Resultados_Dic3!$F$3:$F$99980,Produccion_UO!$K160,Resultados_Dic3!$D$3:$D$99980,Produccion_UO!$K$155,Resultados_Dic3!$E$3:$E$99980,Produccion_UO!$J160,Resultados_Dic3!$A$3:$A$99980,Produccion_UO!$H160)+SUMIFS(Resultados_Dic3!U$3:U$99980,Resultados_Dic3!$F$3:$F$99980,Produccion_UO!$K160,Resultados_Dic3!$D$3:$D$99980,Produccion_UO!$K$155,Resultados_Dic3!$E$3:$E$99980,$I160,Resultados_Dic3!$A$3:$A$99980,Produccion_UO!$H160))*$I$155</f>
        <v>0</v>
      </c>
      <c r="AA160" s="21">
        <f>(SUMIFS(Resultados_Dic3!V$3:V$99980,Resultados_Dic3!$F$3:$F$99980,Produccion_UO!$K160,Resultados_Dic3!$D$3:$D$99980,Produccion_UO!$K$155,Resultados_Dic3!$E$3:$E$99980,Produccion_UO!$J160,Resultados_Dic3!$A$3:$A$99980,Produccion_UO!$H160)+SUMIFS(Resultados_Dic3!V$3:V$99980,Resultados_Dic3!$F$3:$F$99980,Produccion_UO!$K160,Resultados_Dic3!$D$3:$D$99980,Produccion_UO!$K$155,Resultados_Dic3!$E$3:$E$99980,$I160,Resultados_Dic3!$A$3:$A$99980,Produccion_UO!$H160))*$I$155</f>
        <v>0</v>
      </c>
      <c r="AB160" s="21">
        <f>(SUMIFS(Resultados_Dic3!W$3:W$99980,Resultados_Dic3!$F$3:$F$99980,Produccion_UO!$K160,Resultados_Dic3!$D$3:$D$99980,Produccion_UO!$K$155,Resultados_Dic3!$E$3:$E$99980,Produccion_UO!$J160,Resultados_Dic3!$A$3:$A$99980,Produccion_UO!$H160)+SUMIFS(Resultados_Dic3!W$3:W$99980,Resultados_Dic3!$F$3:$F$99980,Produccion_UO!$K160,Resultados_Dic3!$D$3:$D$99980,Produccion_UO!$K$155,Resultados_Dic3!$E$3:$E$99980,$I160,Resultados_Dic3!$A$3:$A$99980,Produccion_UO!$H160))*$I$155</f>
        <v>0</v>
      </c>
      <c r="AC160" s="21">
        <f>(SUMIFS(Resultados_Dic3!X$3:X$99980,Resultados_Dic3!$F$3:$F$99980,Produccion_UO!$K160,Resultados_Dic3!$D$3:$D$99980,Produccion_UO!$K$155,Resultados_Dic3!$E$3:$E$99980,Produccion_UO!$J160,Resultados_Dic3!$A$3:$A$99980,Produccion_UO!$H160)+SUMIFS(Resultados_Dic3!X$3:X$99980,Resultados_Dic3!$F$3:$F$99980,Produccion_UO!$K160,Resultados_Dic3!$D$3:$D$99980,Produccion_UO!$K$155,Resultados_Dic3!$E$3:$E$99980,$I160,Resultados_Dic3!$A$3:$A$99980,Produccion_UO!$H160))*$I$155</f>
        <v>0</v>
      </c>
      <c r="AD160" s="21">
        <f>(SUMIFS(Resultados_Dic3!Y$3:Y$99980,Resultados_Dic3!$F$3:$F$99980,Produccion_UO!$K160,Resultados_Dic3!$D$3:$D$99980,Produccion_UO!$K$155,Resultados_Dic3!$E$3:$E$99980,Produccion_UO!$J160,Resultados_Dic3!$A$3:$A$99980,Produccion_UO!$H160)+SUMIFS(Resultados_Dic3!Y$3:Y$99980,Resultados_Dic3!$F$3:$F$99980,Produccion_UO!$K160,Resultados_Dic3!$D$3:$D$99980,Produccion_UO!$K$155,Resultados_Dic3!$E$3:$E$99980,$I160,Resultados_Dic3!$A$3:$A$99980,Produccion_UO!$H160))*$I$155</f>
        <v>0</v>
      </c>
      <c r="AE160" s="21">
        <f>(SUMIFS(Resultados_Dic3!Z$3:Z$99980,Resultados_Dic3!$F$3:$F$99980,Produccion_UO!$K160,Resultados_Dic3!$D$3:$D$99980,Produccion_UO!$K$155,Resultados_Dic3!$E$3:$E$99980,Produccion_UO!$J160,Resultados_Dic3!$A$3:$A$99980,Produccion_UO!$H160)+SUMIFS(Resultados_Dic3!Z$3:Z$99980,Resultados_Dic3!$F$3:$F$99980,Produccion_UO!$K160,Resultados_Dic3!$D$3:$D$99980,Produccion_UO!$K$155,Resultados_Dic3!$E$3:$E$99980,$I160,Resultados_Dic3!$A$3:$A$99980,Produccion_UO!$H160))*$I$155</f>
        <v>0</v>
      </c>
      <c r="AF160" s="21">
        <f>(SUMIFS(Resultados_Dic3!AA$3:AA$99980,Resultados_Dic3!$F$3:$F$99980,Produccion_UO!$K160,Resultados_Dic3!$D$3:$D$99980,Produccion_UO!$K$155,Resultados_Dic3!$E$3:$E$99980,Produccion_UO!$J160,Resultados_Dic3!$A$3:$A$99980,Produccion_UO!$H160)+SUMIFS(Resultados_Dic3!AA$3:AA$99980,Resultados_Dic3!$F$3:$F$99980,Produccion_UO!$K160,Resultados_Dic3!$D$3:$D$99980,Produccion_UO!$K$155,Resultados_Dic3!$E$3:$E$99980,$I160,Resultados_Dic3!$A$3:$A$99980,Produccion_UO!$H160))*$I$155</f>
        <v>0</v>
      </c>
      <c r="AG160" s="21">
        <f>(SUMIFS(Resultados_Dic3!AB$3:AB$99980,Resultados_Dic3!$F$3:$F$99980,Produccion_UO!$K160,Resultados_Dic3!$D$3:$D$99980,Produccion_UO!$K$155,Resultados_Dic3!$E$3:$E$99980,Produccion_UO!$J160,Resultados_Dic3!$A$3:$A$99980,Produccion_UO!$H160)+SUMIFS(Resultados_Dic3!AB$3:AB$99980,Resultados_Dic3!$F$3:$F$99980,Produccion_UO!$K160,Resultados_Dic3!$D$3:$D$99980,Produccion_UO!$K$155,Resultados_Dic3!$E$3:$E$99980,$I160,Resultados_Dic3!$A$3:$A$99980,Produccion_UO!$H160))*$I$155</f>
        <v>0</v>
      </c>
      <c r="AH160" s="21">
        <f>(SUMIFS(Resultados_Dic3!AC$3:AC$99980,Resultados_Dic3!$F$3:$F$99980,Produccion_UO!$K160,Resultados_Dic3!$D$3:$D$99980,Produccion_UO!$K$155,Resultados_Dic3!$E$3:$E$99980,Produccion_UO!$J160,Resultados_Dic3!$A$3:$A$99980,Produccion_UO!$H160)+SUMIFS(Resultados_Dic3!AC$3:AC$99980,Resultados_Dic3!$F$3:$F$99980,Produccion_UO!$K160,Resultados_Dic3!$D$3:$D$99980,Produccion_UO!$K$155,Resultados_Dic3!$E$3:$E$99980,$I160,Resultados_Dic3!$A$3:$A$99980,Produccion_UO!$H160))*$I$155</f>
        <v>0</v>
      </c>
      <c r="AI160" s="21">
        <f>(SUMIFS(Resultados_Dic3!AD$3:AD$99980,Resultados_Dic3!$F$3:$F$99980,Produccion_UO!$K160,Resultados_Dic3!$D$3:$D$99980,Produccion_UO!$K$155,Resultados_Dic3!$E$3:$E$99980,Produccion_UO!$J160,Resultados_Dic3!$A$3:$A$99980,Produccion_UO!$H160)+SUMIFS(Resultados_Dic3!AD$3:AD$99980,Resultados_Dic3!$F$3:$F$99980,Produccion_UO!$K160,Resultados_Dic3!$D$3:$D$99980,Produccion_UO!$K$155,Resultados_Dic3!$E$3:$E$99980,$I160,Resultados_Dic3!$A$3:$A$99980,Produccion_UO!$H160))*$I$155</f>
        <v>0</v>
      </c>
      <c r="AJ160" s="21">
        <f>(SUMIFS(Resultados_Dic3!AE$3:AE$99980,Resultados_Dic3!$F$3:$F$99980,Produccion_UO!$K160,Resultados_Dic3!$D$3:$D$99980,Produccion_UO!$K$155,Resultados_Dic3!$E$3:$E$99980,Produccion_UO!$J160,Resultados_Dic3!$A$3:$A$99980,Produccion_UO!$H160)+SUMIFS(Resultados_Dic3!AE$3:AE$99980,Resultados_Dic3!$F$3:$F$99980,Produccion_UO!$K160,Resultados_Dic3!$D$3:$D$99980,Produccion_UO!$K$155,Resultados_Dic3!$E$3:$E$99980,$I160,Resultados_Dic3!$A$3:$A$99980,Produccion_UO!$H160))*$I$155</f>
        <v>0</v>
      </c>
      <c r="AK160" s="21">
        <f>(SUMIFS(Resultados_Dic3!AF$3:AF$99980,Resultados_Dic3!$F$3:$F$99980,Produccion_UO!$K160,Resultados_Dic3!$D$3:$D$99980,Produccion_UO!$K$155,Resultados_Dic3!$E$3:$E$99980,Produccion_UO!$J160,Resultados_Dic3!$A$3:$A$99980,Produccion_UO!$H160)+SUMIFS(Resultados_Dic3!AF$3:AF$99980,Resultados_Dic3!$F$3:$F$99980,Produccion_UO!$K160,Resultados_Dic3!$D$3:$D$99980,Produccion_UO!$K$155,Resultados_Dic3!$E$3:$E$99980,$I160,Resultados_Dic3!$A$3:$A$99980,Produccion_UO!$H160))*$I$155</f>
        <v>0</v>
      </c>
      <c r="AL160" s="21">
        <f>(SUMIFS(Resultados_Dic3!AG$3:AG$99980,Resultados_Dic3!$F$3:$F$99980,Produccion_UO!$K160,Resultados_Dic3!$D$3:$D$99980,Produccion_UO!$K$155,Resultados_Dic3!$E$3:$E$99980,Produccion_UO!$J160,Resultados_Dic3!$A$3:$A$99980,Produccion_UO!$H160)+SUMIFS(Resultados_Dic3!AG$3:AG$99980,Resultados_Dic3!$F$3:$F$99980,Produccion_UO!$K160,Resultados_Dic3!$D$3:$D$99980,Produccion_UO!$K$155,Resultados_Dic3!$E$3:$E$99980,$I160,Resultados_Dic3!$A$3:$A$99980,Produccion_UO!$H160))*$I$155</f>
        <v>0</v>
      </c>
      <c r="AM160" s="21">
        <f>(SUMIFS(Resultados_Dic3!AH$3:AH$99980,Resultados_Dic3!$F$3:$F$99980,Produccion_UO!$K160,Resultados_Dic3!$D$3:$D$99980,Produccion_UO!$K$155,Resultados_Dic3!$E$3:$E$99980,Produccion_UO!$J160,Resultados_Dic3!$A$3:$A$99980,Produccion_UO!$H160)+SUMIFS(Resultados_Dic3!AH$3:AH$99980,Resultados_Dic3!$F$3:$F$99980,Produccion_UO!$K160,Resultados_Dic3!$D$3:$D$99980,Produccion_UO!$K$155,Resultados_Dic3!$E$3:$E$99980,$I160,Resultados_Dic3!$A$3:$A$99980,Produccion_UO!$H160))*$I$155</f>
        <v>0</v>
      </c>
      <c r="AN160" s="21">
        <f>(SUMIFS(Resultados_Dic3!AI$3:AI$99980,Resultados_Dic3!$F$3:$F$99980,Produccion_UO!$K160,Resultados_Dic3!$D$3:$D$99980,Produccion_UO!$K$155,Resultados_Dic3!$E$3:$E$99980,Produccion_UO!$J160,Resultados_Dic3!$A$3:$A$99980,Produccion_UO!$H160)+SUMIFS(Resultados_Dic3!AI$3:AI$99980,Resultados_Dic3!$F$3:$F$99980,Produccion_UO!$K160,Resultados_Dic3!$D$3:$D$99980,Produccion_UO!$K$155,Resultados_Dic3!$E$3:$E$99980,$I160,Resultados_Dic3!$A$3:$A$99980,Produccion_UO!$H160))*$I$155</f>
        <v>0</v>
      </c>
      <c r="AO160" s="21">
        <f>(SUMIFS(Resultados_Dic3!AJ$3:AJ$99980,Resultados_Dic3!$F$3:$F$99980,Produccion_UO!$K160,Resultados_Dic3!$D$3:$D$99980,Produccion_UO!$K$155,Resultados_Dic3!$E$3:$E$99980,Produccion_UO!$J160,Resultados_Dic3!$A$3:$A$99980,Produccion_UO!$H160)+SUMIFS(Resultados_Dic3!AJ$3:AJ$99980,Resultados_Dic3!$F$3:$F$99980,Produccion_UO!$K160,Resultados_Dic3!$D$3:$D$99980,Produccion_UO!$K$155,Resultados_Dic3!$E$3:$E$99980,$I160,Resultados_Dic3!$A$3:$A$99980,Produccion_UO!$H160))*$I$155</f>
        <v>0</v>
      </c>
      <c r="AP160" s="21">
        <f>(SUMIFS(Resultados_Dic3!AK$3:AK$99980,Resultados_Dic3!$F$3:$F$99980,Produccion_UO!$K160,Resultados_Dic3!$D$3:$D$99980,Produccion_UO!$K$155,Resultados_Dic3!$E$3:$E$99980,Produccion_UO!$J160,Resultados_Dic3!$A$3:$A$99980,Produccion_UO!$H160)+SUMIFS(Resultados_Dic3!AK$3:AK$99980,Resultados_Dic3!$F$3:$F$99980,Produccion_UO!$K160,Resultados_Dic3!$D$3:$D$99980,Produccion_UO!$K$155,Resultados_Dic3!$E$3:$E$99980,$I160,Resultados_Dic3!$A$3:$A$99980,Produccion_UO!$H160))*$I$155</f>
        <v>0</v>
      </c>
      <c r="AQ160" s="21">
        <f>(SUMIFS(Resultados_Dic3!AL$3:AL$99980,Resultados_Dic3!$F$3:$F$99980,Produccion_UO!$K160,Resultados_Dic3!$D$3:$D$99980,Produccion_UO!$K$155,Resultados_Dic3!$E$3:$E$99980,Produccion_UO!$J160,Resultados_Dic3!$A$3:$A$99980,Produccion_UO!$H160)+SUMIFS(Resultados_Dic3!AL$3:AL$99980,Resultados_Dic3!$F$3:$F$99980,Produccion_UO!$K160,Resultados_Dic3!$D$3:$D$99980,Produccion_UO!$K$155,Resultados_Dic3!$E$3:$E$99980,$I160,Resultados_Dic3!$A$3:$A$99980,Produccion_UO!$H160))*$I$155</f>
        <v>0</v>
      </c>
      <c r="AR160" s="21">
        <f>(SUMIFS(Resultados_Dic3!AM$3:AM$99980,Resultados_Dic3!$F$3:$F$99980,Produccion_UO!$K160,Resultados_Dic3!$D$3:$D$99980,Produccion_UO!$K$155,Resultados_Dic3!$E$3:$E$99980,Produccion_UO!$J160,Resultados_Dic3!$A$3:$A$99980,Produccion_UO!$H160)+SUMIFS(Resultados_Dic3!AM$3:AM$99980,Resultados_Dic3!$F$3:$F$99980,Produccion_UO!$K160,Resultados_Dic3!$D$3:$D$99980,Produccion_UO!$K$155,Resultados_Dic3!$E$3:$E$99980,$I160,Resultados_Dic3!$A$3:$A$99980,Produccion_UO!$H160))*$I$155</f>
        <v>0</v>
      </c>
    </row>
    <row r="161" spans="1:45" x14ac:dyDescent="0.25">
      <c r="D161" s="131"/>
      <c r="E161" s="131"/>
      <c r="G161" s="15"/>
      <c r="H161" s="17" t="str">
        <f t="shared" si="43"/>
        <v>DIC7</v>
      </c>
      <c r="I161" s="24" t="s">
        <v>129</v>
      </c>
      <c r="J161" s="24" t="s">
        <v>122</v>
      </c>
      <c r="K161" s="50" t="s">
        <v>374</v>
      </c>
      <c r="L161" s="22" t="str">
        <f>+$B$6</f>
        <v>PU - Ligth</v>
      </c>
      <c r="M161" s="21">
        <f>(SUMIFS(Resultados_Dic3!H$3:H$99980,Resultados_Dic3!$F$3:$F$99980,Produccion_UO!$K161,Resultados_Dic3!$D$3:$D$99980,Produccion_UO!$K$155,Resultados_Dic3!$E$3:$E$99980,Produccion_UO!$J161,Resultados_Dic3!$A$3:$A$99980,Produccion_UO!$H161)+SUMIFS(Resultados_Dic3!H$3:H$99980,Resultados_Dic3!$F$3:$F$99980,Produccion_UO!$K161,Resultados_Dic3!$D$3:$D$99980,Produccion_UO!$K$155,Resultados_Dic3!$E$3:$E$99980,$I161,Resultados_Dic3!$A$3:$A$99980,Produccion_UO!$H161))*$I$155</f>
        <v>0</v>
      </c>
      <c r="N161" s="21">
        <f>(SUMIFS(Resultados_Dic3!I$3:I$99980,Resultados_Dic3!$F$3:$F$99980,Produccion_UO!$K161,Resultados_Dic3!$D$3:$D$99980,Produccion_UO!$K$155,Resultados_Dic3!$E$3:$E$99980,Produccion_UO!$J161,Resultados_Dic3!$A$3:$A$99980,Produccion_UO!$H161)+SUMIFS(Resultados_Dic3!I$3:I$99980,Resultados_Dic3!$F$3:$F$99980,Produccion_UO!$K161,Resultados_Dic3!$D$3:$D$99980,Produccion_UO!$K$155,Resultados_Dic3!$E$3:$E$99980,$I161,Resultados_Dic3!$A$3:$A$99980,Produccion_UO!$H161))*$I$155</f>
        <v>0</v>
      </c>
      <c r="O161" s="21">
        <f>(SUMIFS(Resultados_Dic3!J$3:J$99980,Resultados_Dic3!$F$3:$F$99980,Produccion_UO!$K161,Resultados_Dic3!$D$3:$D$99980,Produccion_UO!$K$155,Resultados_Dic3!$E$3:$E$99980,Produccion_UO!$J161,Resultados_Dic3!$A$3:$A$99980,Produccion_UO!$H161)+SUMIFS(Resultados_Dic3!J$3:J$99980,Resultados_Dic3!$F$3:$F$99980,Produccion_UO!$K161,Resultados_Dic3!$D$3:$D$99980,Produccion_UO!$K$155,Resultados_Dic3!$E$3:$E$99980,$I161,Resultados_Dic3!$A$3:$A$99980,Produccion_UO!$H161))*$I$155</f>
        <v>0</v>
      </c>
      <c r="P161" s="21">
        <f>(SUMIFS(Resultados_Dic3!K$3:K$99980,Resultados_Dic3!$F$3:$F$99980,Produccion_UO!$K161,Resultados_Dic3!$D$3:$D$99980,Produccion_UO!$K$155,Resultados_Dic3!$E$3:$E$99980,Produccion_UO!$J161,Resultados_Dic3!$A$3:$A$99980,Produccion_UO!$H161)+SUMIFS(Resultados_Dic3!K$3:K$99980,Resultados_Dic3!$F$3:$F$99980,Produccion_UO!$K161,Resultados_Dic3!$D$3:$D$99980,Produccion_UO!$K$155,Resultados_Dic3!$E$3:$E$99980,$I161,Resultados_Dic3!$A$3:$A$99980,Produccion_UO!$H161))*$I$155</f>
        <v>0</v>
      </c>
      <c r="Q161" s="21">
        <f>(SUMIFS(Resultados_Dic3!L$3:L$99980,Resultados_Dic3!$F$3:$F$99980,Produccion_UO!$K161,Resultados_Dic3!$D$3:$D$99980,Produccion_UO!$K$155,Resultados_Dic3!$E$3:$E$99980,Produccion_UO!$J161,Resultados_Dic3!$A$3:$A$99980,Produccion_UO!$H161)+SUMIFS(Resultados_Dic3!L$3:L$99980,Resultados_Dic3!$F$3:$F$99980,Produccion_UO!$K161,Resultados_Dic3!$D$3:$D$99980,Produccion_UO!$K$155,Resultados_Dic3!$E$3:$E$99980,$I161,Resultados_Dic3!$A$3:$A$99980,Produccion_UO!$H161))*$I$155</f>
        <v>0</v>
      </c>
      <c r="R161" s="21">
        <f>(SUMIFS(Resultados_Dic3!M$3:M$99980,Resultados_Dic3!$F$3:$F$99980,Produccion_UO!$K161,Resultados_Dic3!$D$3:$D$99980,Produccion_UO!$K$155,Resultados_Dic3!$E$3:$E$99980,Produccion_UO!$J161,Resultados_Dic3!$A$3:$A$99980,Produccion_UO!$H161)+SUMIFS(Resultados_Dic3!M$3:M$99980,Resultados_Dic3!$F$3:$F$99980,Produccion_UO!$K161,Resultados_Dic3!$D$3:$D$99980,Produccion_UO!$K$155,Resultados_Dic3!$E$3:$E$99980,$I161,Resultados_Dic3!$A$3:$A$99980,Produccion_UO!$H161))*$I$155</f>
        <v>0</v>
      </c>
      <c r="S161" s="21">
        <f>(SUMIFS(Resultados_Dic3!N$3:N$99980,Resultados_Dic3!$F$3:$F$99980,Produccion_UO!$K161,Resultados_Dic3!$D$3:$D$99980,Produccion_UO!$K$155,Resultados_Dic3!$E$3:$E$99980,Produccion_UO!$J161,Resultados_Dic3!$A$3:$A$99980,Produccion_UO!$H161)+SUMIFS(Resultados_Dic3!N$3:N$99980,Resultados_Dic3!$F$3:$F$99980,Produccion_UO!$K161,Resultados_Dic3!$D$3:$D$99980,Produccion_UO!$K$155,Resultados_Dic3!$E$3:$E$99980,$I161,Resultados_Dic3!$A$3:$A$99980,Produccion_UO!$H161))*$I$155</f>
        <v>0</v>
      </c>
      <c r="T161" s="21">
        <f>(SUMIFS(Resultados_Dic3!O$3:O$99980,Resultados_Dic3!$F$3:$F$99980,Produccion_UO!$K161,Resultados_Dic3!$D$3:$D$99980,Produccion_UO!$K$155,Resultados_Dic3!$E$3:$E$99980,Produccion_UO!$J161,Resultados_Dic3!$A$3:$A$99980,Produccion_UO!$H161)+SUMIFS(Resultados_Dic3!O$3:O$99980,Resultados_Dic3!$F$3:$F$99980,Produccion_UO!$K161,Resultados_Dic3!$D$3:$D$99980,Produccion_UO!$K$155,Resultados_Dic3!$E$3:$E$99980,$I161,Resultados_Dic3!$A$3:$A$99980,Produccion_UO!$H161))*$I$155</f>
        <v>0</v>
      </c>
      <c r="U161" s="21">
        <f>(SUMIFS(Resultados_Dic3!P$3:P$99980,Resultados_Dic3!$F$3:$F$99980,Produccion_UO!$K161,Resultados_Dic3!$D$3:$D$99980,Produccion_UO!$K$155,Resultados_Dic3!$E$3:$E$99980,Produccion_UO!$J161,Resultados_Dic3!$A$3:$A$99980,Produccion_UO!$H161)+SUMIFS(Resultados_Dic3!P$3:P$99980,Resultados_Dic3!$F$3:$F$99980,Produccion_UO!$K161,Resultados_Dic3!$D$3:$D$99980,Produccion_UO!$K$155,Resultados_Dic3!$E$3:$E$99980,$I161,Resultados_Dic3!$A$3:$A$99980,Produccion_UO!$H161))*$I$155</f>
        <v>0</v>
      </c>
      <c r="V161" s="21">
        <f>(SUMIFS(Resultados_Dic3!Q$3:Q$99980,Resultados_Dic3!$F$3:$F$99980,Produccion_UO!$K161,Resultados_Dic3!$D$3:$D$99980,Produccion_UO!$K$155,Resultados_Dic3!$E$3:$E$99980,Produccion_UO!$J161,Resultados_Dic3!$A$3:$A$99980,Produccion_UO!$H161)+SUMIFS(Resultados_Dic3!Q$3:Q$99980,Resultados_Dic3!$F$3:$F$99980,Produccion_UO!$K161,Resultados_Dic3!$D$3:$D$99980,Produccion_UO!$K$155,Resultados_Dic3!$E$3:$E$99980,$I161,Resultados_Dic3!$A$3:$A$99980,Produccion_UO!$H161))*$I$155</f>
        <v>0</v>
      </c>
      <c r="W161" s="21">
        <f>(SUMIFS(Resultados_Dic3!R$3:R$99980,Resultados_Dic3!$F$3:$F$99980,Produccion_UO!$K161,Resultados_Dic3!$D$3:$D$99980,Produccion_UO!$K$155,Resultados_Dic3!$E$3:$E$99980,Produccion_UO!$J161,Resultados_Dic3!$A$3:$A$99980,Produccion_UO!$H161)+SUMIFS(Resultados_Dic3!R$3:R$99980,Resultados_Dic3!$F$3:$F$99980,Produccion_UO!$K161,Resultados_Dic3!$D$3:$D$99980,Produccion_UO!$K$155,Resultados_Dic3!$E$3:$E$99980,$I161,Resultados_Dic3!$A$3:$A$99980,Produccion_UO!$H161))*$I$155</f>
        <v>0</v>
      </c>
      <c r="X161" s="21">
        <f>(SUMIFS(Resultados_Dic3!S$3:S$99980,Resultados_Dic3!$F$3:$F$99980,Produccion_UO!$K161,Resultados_Dic3!$D$3:$D$99980,Produccion_UO!$K$155,Resultados_Dic3!$E$3:$E$99980,Produccion_UO!$J161,Resultados_Dic3!$A$3:$A$99980,Produccion_UO!$H161)+SUMIFS(Resultados_Dic3!S$3:S$99980,Resultados_Dic3!$F$3:$F$99980,Produccion_UO!$K161,Resultados_Dic3!$D$3:$D$99980,Produccion_UO!$K$155,Resultados_Dic3!$E$3:$E$99980,$I161,Resultados_Dic3!$A$3:$A$99980,Produccion_UO!$H161))*$I$155</f>
        <v>0</v>
      </c>
      <c r="Y161" s="21">
        <f>(SUMIFS(Resultados_Dic3!T$3:T$99980,Resultados_Dic3!$F$3:$F$99980,Produccion_UO!$K161,Resultados_Dic3!$D$3:$D$99980,Produccion_UO!$K$155,Resultados_Dic3!$E$3:$E$99980,Produccion_UO!$J161,Resultados_Dic3!$A$3:$A$99980,Produccion_UO!$H161)+SUMIFS(Resultados_Dic3!T$3:T$99980,Resultados_Dic3!$F$3:$F$99980,Produccion_UO!$K161,Resultados_Dic3!$D$3:$D$99980,Produccion_UO!$K$155,Resultados_Dic3!$E$3:$E$99980,$I161,Resultados_Dic3!$A$3:$A$99980,Produccion_UO!$H161))*$I$155</f>
        <v>0</v>
      </c>
      <c r="Z161" s="21">
        <f>(SUMIFS(Resultados_Dic3!U$3:U$99980,Resultados_Dic3!$F$3:$F$99980,Produccion_UO!$K161,Resultados_Dic3!$D$3:$D$99980,Produccion_UO!$K$155,Resultados_Dic3!$E$3:$E$99980,Produccion_UO!$J161,Resultados_Dic3!$A$3:$A$99980,Produccion_UO!$H161)+SUMIFS(Resultados_Dic3!U$3:U$99980,Resultados_Dic3!$F$3:$F$99980,Produccion_UO!$K161,Resultados_Dic3!$D$3:$D$99980,Produccion_UO!$K$155,Resultados_Dic3!$E$3:$E$99980,$I161,Resultados_Dic3!$A$3:$A$99980,Produccion_UO!$H161))*$I$155</f>
        <v>0</v>
      </c>
      <c r="AA161" s="21">
        <f>(SUMIFS(Resultados_Dic3!V$3:V$99980,Resultados_Dic3!$F$3:$F$99980,Produccion_UO!$K161,Resultados_Dic3!$D$3:$D$99980,Produccion_UO!$K$155,Resultados_Dic3!$E$3:$E$99980,Produccion_UO!$J161,Resultados_Dic3!$A$3:$A$99980,Produccion_UO!$H161)+SUMIFS(Resultados_Dic3!V$3:V$99980,Resultados_Dic3!$F$3:$F$99980,Produccion_UO!$K161,Resultados_Dic3!$D$3:$D$99980,Produccion_UO!$K$155,Resultados_Dic3!$E$3:$E$99980,$I161,Resultados_Dic3!$A$3:$A$99980,Produccion_UO!$H161))*$I$155</f>
        <v>0</v>
      </c>
      <c r="AB161" s="21">
        <f>(SUMIFS(Resultados_Dic3!W$3:W$99980,Resultados_Dic3!$F$3:$F$99980,Produccion_UO!$K161,Resultados_Dic3!$D$3:$D$99980,Produccion_UO!$K$155,Resultados_Dic3!$E$3:$E$99980,Produccion_UO!$J161,Resultados_Dic3!$A$3:$A$99980,Produccion_UO!$H161)+SUMIFS(Resultados_Dic3!W$3:W$99980,Resultados_Dic3!$F$3:$F$99980,Produccion_UO!$K161,Resultados_Dic3!$D$3:$D$99980,Produccion_UO!$K$155,Resultados_Dic3!$E$3:$E$99980,$I161,Resultados_Dic3!$A$3:$A$99980,Produccion_UO!$H161))*$I$155</f>
        <v>0</v>
      </c>
      <c r="AC161" s="21">
        <f>(SUMIFS(Resultados_Dic3!X$3:X$99980,Resultados_Dic3!$F$3:$F$99980,Produccion_UO!$K161,Resultados_Dic3!$D$3:$D$99980,Produccion_UO!$K$155,Resultados_Dic3!$E$3:$E$99980,Produccion_UO!$J161,Resultados_Dic3!$A$3:$A$99980,Produccion_UO!$H161)+SUMIFS(Resultados_Dic3!X$3:X$99980,Resultados_Dic3!$F$3:$F$99980,Produccion_UO!$K161,Resultados_Dic3!$D$3:$D$99980,Produccion_UO!$K$155,Resultados_Dic3!$E$3:$E$99980,$I161,Resultados_Dic3!$A$3:$A$99980,Produccion_UO!$H161))*$I$155</f>
        <v>0</v>
      </c>
      <c r="AD161" s="21">
        <f>(SUMIFS(Resultados_Dic3!Y$3:Y$99980,Resultados_Dic3!$F$3:$F$99980,Produccion_UO!$K161,Resultados_Dic3!$D$3:$D$99980,Produccion_UO!$K$155,Resultados_Dic3!$E$3:$E$99980,Produccion_UO!$J161,Resultados_Dic3!$A$3:$A$99980,Produccion_UO!$H161)+SUMIFS(Resultados_Dic3!Y$3:Y$99980,Resultados_Dic3!$F$3:$F$99980,Produccion_UO!$K161,Resultados_Dic3!$D$3:$D$99980,Produccion_UO!$K$155,Resultados_Dic3!$E$3:$E$99980,$I161,Resultados_Dic3!$A$3:$A$99980,Produccion_UO!$H161))*$I$155</f>
        <v>0</v>
      </c>
      <c r="AE161" s="21">
        <f>(SUMIFS(Resultados_Dic3!Z$3:Z$99980,Resultados_Dic3!$F$3:$F$99980,Produccion_UO!$K161,Resultados_Dic3!$D$3:$D$99980,Produccion_UO!$K$155,Resultados_Dic3!$E$3:$E$99980,Produccion_UO!$J161,Resultados_Dic3!$A$3:$A$99980,Produccion_UO!$H161)+SUMIFS(Resultados_Dic3!Z$3:Z$99980,Resultados_Dic3!$F$3:$F$99980,Produccion_UO!$K161,Resultados_Dic3!$D$3:$D$99980,Produccion_UO!$K$155,Resultados_Dic3!$E$3:$E$99980,$I161,Resultados_Dic3!$A$3:$A$99980,Produccion_UO!$H161))*$I$155</f>
        <v>0</v>
      </c>
      <c r="AF161" s="21">
        <f>(SUMIFS(Resultados_Dic3!AA$3:AA$99980,Resultados_Dic3!$F$3:$F$99980,Produccion_UO!$K161,Resultados_Dic3!$D$3:$D$99980,Produccion_UO!$K$155,Resultados_Dic3!$E$3:$E$99980,Produccion_UO!$J161,Resultados_Dic3!$A$3:$A$99980,Produccion_UO!$H161)+SUMIFS(Resultados_Dic3!AA$3:AA$99980,Resultados_Dic3!$F$3:$F$99980,Produccion_UO!$K161,Resultados_Dic3!$D$3:$D$99980,Produccion_UO!$K$155,Resultados_Dic3!$E$3:$E$99980,$I161,Resultados_Dic3!$A$3:$A$99980,Produccion_UO!$H161))*$I$155</f>
        <v>0</v>
      </c>
      <c r="AG161" s="21">
        <f>(SUMIFS(Resultados_Dic3!AB$3:AB$99980,Resultados_Dic3!$F$3:$F$99980,Produccion_UO!$K161,Resultados_Dic3!$D$3:$D$99980,Produccion_UO!$K$155,Resultados_Dic3!$E$3:$E$99980,Produccion_UO!$J161,Resultados_Dic3!$A$3:$A$99980,Produccion_UO!$H161)+SUMIFS(Resultados_Dic3!AB$3:AB$99980,Resultados_Dic3!$F$3:$F$99980,Produccion_UO!$K161,Resultados_Dic3!$D$3:$D$99980,Produccion_UO!$K$155,Resultados_Dic3!$E$3:$E$99980,$I161,Resultados_Dic3!$A$3:$A$99980,Produccion_UO!$H161))*$I$155</f>
        <v>0</v>
      </c>
      <c r="AH161" s="21">
        <f>(SUMIFS(Resultados_Dic3!AC$3:AC$99980,Resultados_Dic3!$F$3:$F$99980,Produccion_UO!$K161,Resultados_Dic3!$D$3:$D$99980,Produccion_UO!$K$155,Resultados_Dic3!$E$3:$E$99980,Produccion_UO!$J161,Resultados_Dic3!$A$3:$A$99980,Produccion_UO!$H161)+SUMIFS(Resultados_Dic3!AC$3:AC$99980,Resultados_Dic3!$F$3:$F$99980,Produccion_UO!$K161,Resultados_Dic3!$D$3:$D$99980,Produccion_UO!$K$155,Resultados_Dic3!$E$3:$E$99980,$I161,Resultados_Dic3!$A$3:$A$99980,Produccion_UO!$H161))*$I$155</f>
        <v>0</v>
      </c>
      <c r="AI161" s="21">
        <f>(SUMIFS(Resultados_Dic3!AD$3:AD$99980,Resultados_Dic3!$F$3:$F$99980,Produccion_UO!$K161,Resultados_Dic3!$D$3:$D$99980,Produccion_UO!$K$155,Resultados_Dic3!$E$3:$E$99980,Produccion_UO!$J161,Resultados_Dic3!$A$3:$A$99980,Produccion_UO!$H161)+SUMIFS(Resultados_Dic3!AD$3:AD$99980,Resultados_Dic3!$F$3:$F$99980,Produccion_UO!$K161,Resultados_Dic3!$D$3:$D$99980,Produccion_UO!$K$155,Resultados_Dic3!$E$3:$E$99980,$I161,Resultados_Dic3!$A$3:$A$99980,Produccion_UO!$H161))*$I$155</f>
        <v>0</v>
      </c>
      <c r="AJ161" s="21">
        <f>(SUMIFS(Resultados_Dic3!AE$3:AE$99980,Resultados_Dic3!$F$3:$F$99980,Produccion_UO!$K161,Resultados_Dic3!$D$3:$D$99980,Produccion_UO!$K$155,Resultados_Dic3!$E$3:$E$99980,Produccion_UO!$J161,Resultados_Dic3!$A$3:$A$99980,Produccion_UO!$H161)+SUMIFS(Resultados_Dic3!AE$3:AE$99980,Resultados_Dic3!$F$3:$F$99980,Produccion_UO!$K161,Resultados_Dic3!$D$3:$D$99980,Produccion_UO!$K$155,Resultados_Dic3!$E$3:$E$99980,$I161,Resultados_Dic3!$A$3:$A$99980,Produccion_UO!$H161))*$I$155</f>
        <v>0</v>
      </c>
      <c r="AK161" s="21">
        <f>(SUMIFS(Resultados_Dic3!AF$3:AF$99980,Resultados_Dic3!$F$3:$F$99980,Produccion_UO!$K161,Resultados_Dic3!$D$3:$D$99980,Produccion_UO!$K$155,Resultados_Dic3!$E$3:$E$99980,Produccion_UO!$J161,Resultados_Dic3!$A$3:$A$99980,Produccion_UO!$H161)+SUMIFS(Resultados_Dic3!AF$3:AF$99980,Resultados_Dic3!$F$3:$F$99980,Produccion_UO!$K161,Resultados_Dic3!$D$3:$D$99980,Produccion_UO!$K$155,Resultados_Dic3!$E$3:$E$99980,$I161,Resultados_Dic3!$A$3:$A$99980,Produccion_UO!$H161))*$I$155</f>
        <v>0</v>
      </c>
      <c r="AL161" s="21">
        <f>(SUMIFS(Resultados_Dic3!AG$3:AG$99980,Resultados_Dic3!$F$3:$F$99980,Produccion_UO!$K161,Resultados_Dic3!$D$3:$D$99980,Produccion_UO!$K$155,Resultados_Dic3!$E$3:$E$99980,Produccion_UO!$J161,Resultados_Dic3!$A$3:$A$99980,Produccion_UO!$H161)+SUMIFS(Resultados_Dic3!AG$3:AG$99980,Resultados_Dic3!$F$3:$F$99980,Produccion_UO!$K161,Resultados_Dic3!$D$3:$D$99980,Produccion_UO!$K$155,Resultados_Dic3!$E$3:$E$99980,$I161,Resultados_Dic3!$A$3:$A$99980,Produccion_UO!$H161))*$I$155</f>
        <v>0</v>
      </c>
      <c r="AM161" s="21">
        <f>(SUMIFS(Resultados_Dic3!AH$3:AH$99980,Resultados_Dic3!$F$3:$F$99980,Produccion_UO!$K161,Resultados_Dic3!$D$3:$D$99980,Produccion_UO!$K$155,Resultados_Dic3!$E$3:$E$99980,Produccion_UO!$J161,Resultados_Dic3!$A$3:$A$99980,Produccion_UO!$H161)+SUMIFS(Resultados_Dic3!AH$3:AH$99980,Resultados_Dic3!$F$3:$F$99980,Produccion_UO!$K161,Resultados_Dic3!$D$3:$D$99980,Produccion_UO!$K$155,Resultados_Dic3!$E$3:$E$99980,$I161,Resultados_Dic3!$A$3:$A$99980,Produccion_UO!$H161))*$I$155</f>
        <v>0</v>
      </c>
      <c r="AN161" s="21">
        <f>(SUMIFS(Resultados_Dic3!AI$3:AI$99980,Resultados_Dic3!$F$3:$F$99980,Produccion_UO!$K161,Resultados_Dic3!$D$3:$D$99980,Produccion_UO!$K$155,Resultados_Dic3!$E$3:$E$99980,Produccion_UO!$J161,Resultados_Dic3!$A$3:$A$99980,Produccion_UO!$H161)+SUMIFS(Resultados_Dic3!AI$3:AI$99980,Resultados_Dic3!$F$3:$F$99980,Produccion_UO!$K161,Resultados_Dic3!$D$3:$D$99980,Produccion_UO!$K$155,Resultados_Dic3!$E$3:$E$99980,$I161,Resultados_Dic3!$A$3:$A$99980,Produccion_UO!$H161))*$I$155</f>
        <v>0</v>
      </c>
      <c r="AO161" s="21">
        <f>(SUMIFS(Resultados_Dic3!AJ$3:AJ$99980,Resultados_Dic3!$F$3:$F$99980,Produccion_UO!$K161,Resultados_Dic3!$D$3:$D$99980,Produccion_UO!$K$155,Resultados_Dic3!$E$3:$E$99980,Produccion_UO!$J161,Resultados_Dic3!$A$3:$A$99980,Produccion_UO!$H161)+SUMIFS(Resultados_Dic3!AJ$3:AJ$99980,Resultados_Dic3!$F$3:$F$99980,Produccion_UO!$K161,Resultados_Dic3!$D$3:$D$99980,Produccion_UO!$K$155,Resultados_Dic3!$E$3:$E$99980,$I161,Resultados_Dic3!$A$3:$A$99980,Produccion_UO!$H161))*$I$155</f>
        <v>0</v>
      </c>
      <c r="AP161" s="21">
        <f>(SUMIFS(Resultados_Dic3!AK$3:AK$99980,Resultados_Dic3!$F$3:$F$99980,Produccion_UO!$K161,Resultados_Dic3!$D$3:$D$99980,Produccion_UO!$K$155,Resultados_Dic3!$E$3:$E$99980,Produccion_UO!$J161,Resultados_Dic3!$A$3:$A$99980,Produccion_UO!$H161)+SUMIFS(Resultados_Dic3!AK$3:AK$99980,Resultados_Dic3!$F$3:$F$99980,Produccion_UO!$K161,Resultados_Dic3!$D$3:$D$99980,Produccion_UO!$K$155,Resultados_Dic3!$E$3:$E$99980,$I161,Resultados_Dic3!$A$3:$A$99980,Produccion_UO!$H161))*$I$155</f>
        <v>0</v>
      </c>
      <c r="AQ161" s="21">
        <f>(SUMIFS(Resultados_Dic3!AL$3:AL$99980,Resultados_Dic3!$F$3:$F$99980,Produccion_UO!$K161,Resultados_Dic3!$D$3:$D$99980,Produccion_UO!$K$155,Resultados_Dic3!$E$3:$E$99980,Produccion_UO!$J161,Resultados_Dic3!$A$3:$A$99980,Produccion_UO!$H161)+SUMIFS(Resultados_Dic3!AL$3:AL$99980,Resultados_Dic3!$F$3:$F$99980,Produccion_UO!$K161,Resultados_Dic3!$D$3:$D$99980,Produccion_UO!$K$155,Resultados_Dic3!$E$3:$E$99980,$I161,Resultados_Dic3!$A$3:$A$99980,Produccion_UO!$H161))*$I$155</f>
        <v>0</v>
      </c>
      <c r="AR161" s="21">
        <f>(SUMIFS(Resultados_Dic3!AM$3:AM$99980,Resultados_Dic3!$F$3:$F$99980,Produccion_UO!$K161,Resultados_Dic3!$D$3:$D$99980,Produccion_UO!$K$155,Resultados_Dic3!$E$3:$E$99980,Produccion_UO!$J161,Resultados_Dic3!$A$3:$A$99980,Produccion_UO!$H161)+SUMIFS(Resultados_Dic3!AM$3:AM$99980,Resultados_Dic3!$F$3:$F$99980,Produccion_UO!$K161,Resultados_Dic3!$D$3:$D$99980,Produccion_UO!$K$155,Resultados_Dic3!$E$3:$E$99980,$I161,Resultados_Dic3!$A$3:$A$99980,Produccion_UO!$H161))*$I$155</f>
        <v>0</v>
      </c>
    </row>
    <row r="162" spans="1:45" x14ac:dyDescent="0.25">
      <c r="D162" s="131"/>
      <c r="E162" s="131"/>
      <c r="G162" s="15"/>
      <c r="H162" s="17" t="str">
        <f t="shared" si="43"/>
        <v>DIC7</v>
      </c>
      <c r="I162" s="24" t="s">
        <v>130</v>
      </c>
      <c r="J162" s="24" t="s">
        <v>123</v>
      </c>
      <c r="K162" s="50" t="s">
        <v>375</v>
      </c>
      <c r="L162" s="22" t="str">
        <f>+$B$7</f>
        <v>VMM - Medium</v>
      </c>
      <c r="M162" s="21">
        <f>(SUMIFS(Resultados_Dic3!H$3:H$99980,Resultados_Dic3!$F$3:$F$99980,Produccion_UO!$K162,Resultados_Dic3!$D$3:$D$99980,Produccion_UO!$K$155,Resultados_Dic3!$E$3:$E$99980,Produccion_UO!$J162,Resultados_Dic3!$A$3:$A$99980,Produccion_UO!$H162)+SUMIFS(Resultados_Dic3!H$3:H$99980,Resultados_Dic3!$F$3:$F$99980,Produccion_UO!$K162,Resultados_Dic3!$D$3:$D$99980,Produccion_UO!$K$155,Resultados_Dic3!$E$3:$E$99980,$I162,Resultados_Dic3!$A$3:$A$99980,Produccion_UO!$H162))*$I$155</f>
        <v>0</v>
      </c>
      <c r="N162" s="21">
        <f>(SUMIFS(Resultados_Dic3!I$3:I$99980,Resultados_Dic3!$F$3:$F$99980,Produccion_UO!$K162,Resultados_Dic3!$D$3:$D$99980,Produccion_UO!$K$155,Resultados_Dic3!$E$3:$E$99980,Produccion_UO!$J162,Resultados_Dic3!$A$3:$A$99980,Produccion_UO!$H162)+SUMIFS(Resultados_Dic3!I$3:I$99980,Resultados_Dic3!$F$3:$F$99980,Produccion_UO!$K162,Resultados_Dic3!$D$3:$D$99980,Produccion_UO!$K$155,Resultados_Dic3!$E$3:$E$99980,$I162,Resultados_Dic3!$A$3:$A$99980,Produccion_UO!$H162))*$I$155</f>
        <v>0</v>
      </c>
      <c r="O162" s="21">
        <f>(SUMIFS(Resultados_Dic3!J$3:J$99980,Resultados_Dic3!$F$3:$F$99980,Produccion_UO!$K162,Resultados_Dic3!$D$3:$D$99980,Produccion_UO!$K$155,Resultados_Dic3!$E$3:$E$99980,Produccion_UO!$J162,Resultados_Dic3!$A$3:$A$99980,Produccion_UO!$H162)+SUMIFS(Resultados_Dic3!J$3:J$99980,Resultados_Dic3!$F$3:$F$99980,Produccion_UO!$K162,Resultados_Dic3!$D$3:$D$99980,Produccion_UO!$K$155,Resultados_Dic3!$E$3:$E$99980,$I162,Resultados_Dic3!$A$3:$A$99980,Produccion_UO!$H162))*$I$155</f>
        <v>0</v>
      </c>
      <c r="P162" s="21">
        <f>(SUMIFS(Resultados_Dic3!K$3:K$99980,Resultados_Dic3!$F$3:$F$99980,Produccion_UO!$K162,Resultados_Dic3!$D$3:$D$99980,Produccion_UO!$K$155,Resultados_Dic3!$E$3:$E$99980,Produccion_UO!$J162,Resultados_Dic3!$A$3:$A$99980,Produccion_UO!$H162)+SUMIFS(Resultados_Dic3!K$3:K$99980,Resultados_Dic3!$F$3:$F$99980,Produccion_UO!$K162,Resultados_Dic3!$D$3:$D$99980,Produccion_UO!$K$155,Resultados_Dic3!$E$3:$E$99980,$I162,Resultados_Dic3!$A$3:$A$99980,Produccion_UO!$H162))*$I$155</f>
        <v>0</v>
      </c>
      <c r="Q162" s="21">
        <f>(SUMIFS(Resultados_Dic3!L$3:L$99980,Resultados_Dic3!$F$3:$F$99980,Produccion_UO!$K162,Resultados_Dic3!$D$3:$D$99980,Produccion_UO!$K$155,Resultados_Dic3!$E$3:$E$99980,Produccion_UO!$J162,Resultados_Dic3!$A$3:$A$99980,Produccion_UO!$H162)+SUMIFS(Resultados_Dic3!L$3:L$99980,Resultados_Dic3!$F$3:$F$99980,Produccion_UO!$K162,Resultados_Dic3!$D$3:$D$99980,Produccion_UO!$K$155,Resultados_Dic3!$E$3:$E$99980,$I162,Resultados_Dic3!$A$3:$A$99980,Produccion_UO!$H162))*$I$155</f>
        <v>0</v>
      </c>
      <c r="R162" s="21">
        <f>(SUMIFS(Resultados_Dic3!M$3:M$99980,Resultados_Dic3!$F$3:$F$99980,Produccion_UO!$K162,Resultados_Dic3!$D$3:$D$99980,Produccion_UO!$K$155,Resultados_Dic3!$E$3:$E$99980,Produccion_UO!$J162,Resultados_Dic3!$A$3:$A$99980,Produccion_UO!$H162)+SUMIFS(Resultados_Dic3!M$3:M$99980,Resultados_Dic3!$F$3:$F$99980,Produccion_UO!$K162,Resultados_Dic3!$D$3:$D$99980,Produccion_UO!$K$155,Resultados_Dic3!$E$3:$E$99980,$I162,Resultados_Dic3!$A$3:$A$99980,Produccion_UO!$H162))*$I$155</f>
        <v>0</v>
      </c>
      <c r="S162" s="21">
        <f>(SUMIFS(Resultados_Dic3!N$3:N$99980,Resultados_Dic3!$F$3:$F$99980,Produccion_UO!$K162,Resultados_Dic3!$D$3:$D$99980,Produccion_UO!$K$155,Resultados_Dic3!$E$3:$E$99980,Produccion_UO!$J162,Resultados_Dic3!$A$3:$A$99980,Produccion_UO!$H162)+SUMIFS(Resultados_Dic3!N$3:N$99980,Resultados_Dic3!$F$3:$F$99980,Produccion_UO!$K162,Resultados_Dic3!$D$3:$D$99980,Produccion_UO!$K$155,Resultados_Dic3!$E$3:$E$99980,$I162,Resultados_Dic3!$A$3:$A$99980,Produccion_UO!$H162))*$I$155</f>
        <v>0</v>
      </c>
      <c r="T162" s="21">
        <f>(SUMIFS(Resultados_Dic3!O$3:O$99980,Resultados_Dic3!$F$3:$F$99980,Produccion_UO!$K162,Resultados_Dic3!$D$3:$D$99980,Produccion_UO!$K$155,Resultados_Dic3!$E$3:$E$99980,Produccion_UO!$J162,Resultados_Dic3!$A$3:$A$99980,Produccion_UO!$H162)+SUMIFS(Resultados_Dic3!O$3:O$99980,Resultados_Dic3!$F$3:$F$99980,Produccion_UO!$K162,Resultados_Dic3!$D$3:$D$99980,Produccion_UO!$K$155,Resultados_Dic3!$E$3:$E$99980,$I162,Resultados_Dic3!$A$3:$A$99980,Produccion_UO!$H162))*$I$155</f>
        <v>0</v>
      </c>
      <c r="U162" s="21">
        <f>(SUMIFS(Resultados_Dic3!P$3:P$99980,Resultados_Dic3!$F$3:$F$99980,Produccion_UO!$K162,Resultados_Dic3!$D$3:$D$99980,Produccion_UO!$K$155,Resultados_Dic3!$E$3:$E$99980,Produccion_UO!$J162,Resultados_Dic3!$A$3:$A$99980,Produccion_UO!$H162)+SUMIFS(Resultados_Dic3!P$3:P$99980,Resultados_Dic3!$F$3:$F$99980,Produccion_UO!$K162,Resultados_Dic3!$D$3:$D$99980,Produccion_UO!$K$155,Resultados_Dic3!$E$3:$E$99980,$I162,Resultados_Dic3!$A$3:$A$99980,Produccion_UO!$H162))*$I$155</f>
        <v>0</v>
      </c>
      <c r="V162" s="21">
        <f>(SUMIFS(Resultados_Dic3!Q$3:Q$99980,Resultados_Dic3!$F$3:$F$99980,Produccion_UO!$K162,Resultados_Dic3!$D$3:$D$99980,Produccion_UO!$K$155,Resultados_Dic3!$E$3:$E$99980,Produccion_UO!$J162,Resultados_Dic3!$A$3:$A$99980,Produccion_UO!$H162)+SUMIFS(Resultados_Dic3!Q$3:Q$99980,Resultados_Dic3!$F$3:$F$99980,Produccion_UO!$K162,Resultados_Dic3!$D$3:$D$99980,Produccion_UO!$K$155,Resultados_Dic3!$E$3:$E$99980,$I162,Resultados_Dic3!$A$3:$A$99980,Produccion_UO!$H162))*$I$155</f>
        <v>0</v>
      </c>
      <c r="W162" s="21">
        <f>(SUMIFS(Resultados_Dic3!R$3:R$99980,Resultados_Dic3!$F$3:$F$99980,Produccion_UO!$K162,Resultados_Dic3!$D$3:$D$99980,Produccion_UO!$K$155,Resultados_Dic3!$E$3:$E$99980,Produccion_UO!$J162,Resultados_Dic3!$A$3:$A$99980,Produccion_UO!$H162)+SUMIFS(Resultados_Dic3!R$3:R$99980,Resultados_Dic3!$F$3:$F$99980,Produccion_UO!$K162,Resultados_Dic3!$D$3:$D$99980,Produccion_UO!$K$155,Resultados_Dic3!$E$3:$E$99980,$I162,Resultados_Dic3!$A$3:$A$99980,Produccion_UO!$H162))*$I$155</f>
        <v>0</v>
      </c>
      <c r="X162" s="21">
        <f>(SUMIFS(Resultados_Dic3!S$3:S$99980,Resultados_Dic3!$F$3:$F$99980,Produccion_UO!$K162,Resultados_Dic3!$D$3:$D$99980,Produccion_UO!$K$155,Resultados_Dic3!$E$3:$E$99980,Produccion_UO!$J162,Resultados_Dic3!$A$3:$A$99980,Produccion_UO!$H162)+SUMIFS(Resultados_Dic3!S$3:S$99980,Resultados_Dic3!$F$3:$F$99980,Produccion_UO!$K162,Resultados_Dic3!$D$3:$D$99980,Produccion_UO!$K$155,Resultados_Dic3!$E$3:$E$99980,$I162,Resultados_Dic3!$A$3:$A$99980,Produccion_UO!$H162))*$I$155</f>
        <v>0</v>
      </c>
      <c r="Y162" s="21">
        <f>(SUMIFS(Resultados_Dic3!T$3:T$99980,Resultados_Dic3!$F$3:$F$99980,Produccion_UO!$K162,Resultados_Dic3!$D$3:$D$99980,Produccion_UO!$K$155,Resultados_Dic3!$E$3:$E$99980,Produccion_UO!$J162,Resultados_Dic3!$A$3:$A$99980,Produccion_UO!$H162)+SUMIFS(Resultados_Dic3!T$3:T$99980,Resultados_Dic3!$F$3:$F$99980,Produccion_UO!$K162,Resultados_Dic3!$D$3:$D$99980,Produccion_UO!$K$155,Resultados_Dic3!$E$3:$E$99980,$I162,Resultados_Dic3!$A$3:$A$99980,Produccion_UO!$H162))*$I$155</f>
        <v>0</v>
      </c>
      <c r="Z162" s="21">
        <f>(SUMIFS(Resultados_Dic3!U$3:U$99980,Resultados_Dic3!$F$3:$F$99980,Produccion_UO!$K162,Resultados_Dic3!$D$3:$D$99980,Produccion_UO!$K$155,Resultados_Dic3!$E$3:$E$99980,Produccion_UO!$J162,Resultados_Dic3!$A$3:$A$99980,Produccion_UO!$H162)+SUMIFS(Resultados_Dic3!U$3:U$99980,Resultados_Dic3!$F$3:$F$99980,Produccion_UO!$K162,Resultados_Dic3!$D$3:$D$99980,Produccion_UO!$K$155,Resultados_Dic3!$E$3:$E$99980,$I162,Resultados_Dic3!$A$3:$A$99980,Produccion_UO!$H162))*$I$155</f>
        <v>0</v>
      </c>
      <c r="AA162" s="21">
        <f>(SUMIFS(Resultados_Dic3!V$3:V$99980,Resultados_Dic3!$F$3:$F$99980,Produccion_UO!$K162,Resultados_Dic3!$D$3:$D$99980,Produccion_UO!$K$155,Resultados_Dic3!$E$3:$E$99980,Produccion_UO!$J162,Resultados_Dic3!$A$3:$A$99980,Produccion_UO!$H162)+SUMIFS(Resultados_Dic3!V$3:V$99980,Resultados_Dic3!$F$3:$F$99980,Produccion_UO!$K162,Resultados_Dic3!$D$3:$D$99980,Produccion_UO!$K$155,Resultados_Dic3!$E$3:$E$99980,$I162,Resultados_Dic3!$A$3:$A$99980,Produccion_UO!$H162))*$I$155</f>
        <v>0</v>
      </c>
      <c r="AB162" s="21">
        <f>(SUMIFS(Resultados_Dic3!W$3:W$99980,Resultados_Dic3!$F$3:$F$99980,Produccion_UO!$K162,Resultados_Dic3!$D$3:$D$99980,Produccion_UO!$K$155,Resultados_Dic3!$E$3:$E$99980,Produccion_UO!$J162,Resultados_Dic3!$A$3:$A$99980,Produccion_UO!$H162)+SUMIFS(Resultados_Dic3!W$3:W$99980,Resultados_Dic3!$F$3:$F$99980,Produccion_UO!$K162,Resultados_Dic3!$D$3:$D$99980,Produccion_UO!$K$155,Resultados_Dic3!$E$3:$E$99980,$I162,Resultados_Dic3!$A$3:$A$99980,Produccion_UO!$H162))*$I$155</f>
        <v>0</v>
      </c>
      <c r="AC162" s="21">
        <f>(SUMIFS(Resultados_Dic3!X$3:X$99980,Resultados_Dic3!$F$3:$F$99980,Produccion_UO!$K162,Resultados_Dic3!$D$3:$D$99980,Produccion_UO!$K$155,Resultados_Dic3!$E$3:$E$99980,Produccion_UO!$J162,Resultados_Dic3!$A$3:$A$99980,Produccion_UO!$H162)+SUMIFS(Resultados_Dic3!X$3:X$99980,Resultados_Dic3!$F$3:$F$99980,Produccion_UO!$K162,Resultados_Dic3!$D$3:$D$99980,Produccion_UO!$K$155,Resultados_Dic3!$E$3:$E$99980,$I162,Resultados_Dic3!$A$3:$A$99980,Produccion_UO!$H162))*$I$155</f>
        <v>0</v>
      </c>
      <c r="AD162" s="21">
        <f>(SUMIFS(Resultados_Dic3!Y$3:Y$99980,Resultados_Dic3!$F$3:$F$99980,Produccion_UO!$K162,Resultados_Dic3!$D$3:$D$99980,Produccion_UO!$K$155,Resultados_Dic3!$E$3:$E$99980,Produccion_UO!$J162,Resultados_Dic3!$A$3:$A$99980,Produccion_UO!$H162)+SUMIFS(Resultados_Dic3!Y$3:Y$99980,Resultados_Dic3!$F$3:$F$99980,Produccion_UO!$K162,Resultados_Dic3!$D$3:$D$99980,Produccion_UO!$K$155,Resultados_Dic3!$E$3:$E$99980,$I162,Resultados_Dic3!$A$3:$A$99980,Produccion_UO!$H162))*$I$155</f>
        <v>0</v>
      </c>
      <c r="AE162" s="21">
        <f>(SUMIFS(Resultados_Dic3!Z$3:Z$99980,Resultados_Dic3!$F$3:$F$99980,Produccion_UO!$K162,Resultados_Dic3!$D$3:$D$99980,Produccion_UO!$K$155,Resultados_Dic3!$E$3:$E$99980,Produccion_UO!$J162,Resultados_Dic3!$A$3:$A$99980,Produccion_UO!$H162)+SUMIFS(Resultados_Dic3!Z$3:Z$99980,Resultados_Dic3!$F$3:$F$99980,Produccion_UO!$K162,Resultados_Dic3!$D$3:$D$99980,Produccion_UO!$K$155,Resultados_Dic3!$E$3:$E$99980,$I162,Resultados_Dic3!$A$3:$A$99980,Produccion_UO!$H162))*$I$155</f>
        <v>0</v>
      </c>
      <c r="AF162" s="21">
        <f>(SUMIFS(Resultados_Dic3!AA$3:AA$99980,Resultados_Dic3!$F$3:$F$99980,Produccion_UO!$K162,Resultados_Dic3!$D$3:$D$99980,Produccion_UO!$K$155,Resultados_Dic3!$E$3:$E$99980,Produccion_UO!$J162,Resultados_Dic3!$A$3:$A$99980,Produccion_UO!$H162)+SUMIFS(Resultados_Dic3!AA$3:AA$99980,Resultados_Dic3!$F$3:$F$99980,Produccion_UO!$K162,Resultados_Dic3!$D$3:$D$99980,Produccion_UO!$K$155,Resultados_Dic3!$E$3:$E$99980,$I162,Resultados_Dic3!$A$3:$A$99980,Produccion_UO!$H162))*$I$155</f>
        <v>0</v>
      </c>
      <c r="AG162" s="21">
        <f>(SUMIFS(Resultados_Dic3!AB$3:AB$99980,Resultados_Dic3!$F$3:$F$99980,Produccion_UO!$K162,Resultados_Dic3!$D$3:$D$99980,Produccion_UO!$K$155,Resultados_Dic3!$E$3:$E$99980,Produccion_UO!$J162,Resultados_Dic3!$A$3:$A$99980,Produccion_UO!$H162)+SUMIFS(Resultados_Dic3!AB$3:AB$99980,Resultados_Dic3!$F$3:$F$99980,Produccion_UO!$K162,Resultados_Dic3!$D$3:$D$99980,Produccion_UO!$K$155,Resultados_Dic3!$E$3:$E$99980,$I162,Resultados_Dic3!$A$3:$A$99980,Produccion_UO!$H162))*$I$155</f>
        <v>0</v>
      </c>
      <c r="AH162" s="21">
        <f>(SUMIFS(Resultados_Dic3!AC$3:AC$99980,Resultados_Dic3!$F$3:$F$99980,Produccion_UO!$K162,Resultados_Dic3!$D$3:$D$99980,Produccion_UO!$K$155,Resultados_Dic3!$E$3:$E$99980,Produccion_UO!$J162,Resultados_Dic3!$A$3:$A$99980,Produccion_UO!$H162)+SUMIFS(Resultados_Dic3!AC$3:AC$99980,Resultados_Dic3!$F$3:$F$99980,Produccion_UO!$K162,Resultados_Dic3!$D$3:$D$99980,Produccion_UO!$K$155,Resultados_Dic3!$E$3:$E$99980,$I162,Resultados_Dic3!$A$3:$A$99980,Produccion_UO!$H162))*$I$155</f>
        <v>0</v>
      </c>
      <c r="AI162" s="21">
        <f>(SUMIFS(Resultados_Dic3!AD$3:AD$99980,Resultados_Dic3!$F$3:$F$99980,Produccion_UO!$K162,Resultados_Dic3!$D$3:$D$99980,Produccion_UO!$K$155,Resultados_Dic3!$E$3:$E$99980,Produccion_UO!$J162,Resultados_Dic3!$A$3:$A$99980,Produccion_UO!$H162)+SUMIFS(Resultados_Dic3!AD$3:AD$99980,Resultados_Dic3!$F$3:$F$99980,Produccion_UO!$K162,Resultados_Dic3!$D$3:$D$99980,Produccion_UO!$K$155,Resultados_Dic3!$E$3:$E$99980,$I162,Resultados_Dic3!$A$3:$A$99980,Produccion_UO!$H162))*$I$155</f>
        <v>0</v>
      </c>
      <c r="AJ162" s="21">
        <f>(SUMIFS(Resultados_Dic3!AE$3:AE$99980,Resultados_Dic3!$F$3:$F$99980,Produccion_UO!$K162,Resultados_Dic3!$D$3:$D$99980,Produccion_UO!$K$155,Resultados_Dic3!$E$3:$E$99980,Produccion_UO!$J162,Resultados_Dic3!$A$3:$A$99980,Produccion_UO!$H162)+SUMIFS(Resultados_Dic3!AE$3:AE$99980,Resultados_Dic3!$F$3:$F$99980,Produccion_UO!$K162,Resultados_Dic3!$D$3:$D$99980,Produccion_UO!$K$155,Resultados_Dic3!$E$3:$E$99980,$I162,Resultados_Dic3!$A$3:$A$99980,Produccion_UO!$H162))*$I$155</f>
        <v>0</v>
      </c>
      <c r="AK162" s="21">
        <f>(SUMIFS(Resultados_Dic3!AF$3:AF$99980,Resultados_Dic3!$F$3:$F$99980,Produccion_UO!$K162,Resultados_Dic3!$D$3:$D$99980,Produccion_UO!$K$155,Resultados_Dic3!$E$3:$E$99980,Produccion_UO!$J162,Resultados_Dic3!$A$3:$A$99980,Produccion_UO!$H162)+SUMIFS(Resultados_Dic3!AF$3:AF$99980,Resultados_Dic3!$F$3:$F$99980,Produccion_UO!$K162,Resultados_Dic3!$D$3:$D$99980,Produccion_UO!$K$155,Resultados_Dic3!$E$3:$E$99980,$I162,Resultados_Dic3!$A$3:$A$99980,Produccion_UO!$H162))*$I$155</f>
        <v>0</v>
      </c>
      <c r="AL162" s="21">
        <f>(SUMIFS(Resultados_Dic3!AG$3:AG$99980,Resultados_Dic3!$F$3:$F$99980,Produccion_UO!$K162,Resultados_Dic3!$D$3:$D$99980,Produccion_UO!$K$155,Resultados_Dic3!$E$3:$E$99980,Produccion_UO!$J162,Resultados_Dic3!$A$3:$A$99980,Produccion_UO!$H162)+SUMIFS(Resultados_Dic3!AG$3:AG$99980,Resultados_Dic3!$F$3:$F$99980,Produccion_UO!$K162,Resultados_Dic3!$D$3:$D$99980,Produccion_UO!$K$155,Resultados_Dic3!$E$3:$E$99980,$I162,Resultados_Dic3!$A$3:$A$99980,Produccion_UO!$H162))*$I$155</f>
        <v>0</v>
      </c>
      <c r="AM162" s="21">
        <f>(SUMIFS(Resultados_Dic3!AH$3:AH$99980,Resultados_Dic3!$F$3:$F$99980,Produccion_UO!$K162,Resultados_Dic3!$D$3:$D$99980,Produccion_UO!$K$155,Resultados_Dic3!$E$3:$E$99980,Produccion_UO!$J162,Resultados_Dic3!$A$3:$A$99980,Produccion_UO!$H162)+SUMIFS(Resultados_Dic3!AH$3:AH$99980,Resultados_Dic3!$F$3:$F$99980,Produccion_UO!$K162,Resultados_Dic3!$D$3:$D$99980,Produccion_UO!$K$155,Resultados_Dic3!$E$3:$E$99980,$I162,Resultados_Dic3!$A$3:$A$99980,Produccion_UO!$H162))*$I$155</f>
        <v>0</v>
      </c>
      <c r="AN162" s="21">
        <f>(SUMIFS(Resultados_Dic3!AI$3:AI$99980,Resultados_Dic3!$F$3:$F$99980,Produccion_UO!$K162,Resultados_Dic3!$D$3:$D$99980,Produccion_UO!$K$155,Resultados_Dic3!$E$3:$E$99980,Produccion_UO!$J162,Resultados_Dic3!$A$3:$A$99980,Produccion_UO!$H162)+SUMIFS(Resultados_Dic3!AI$3:AI$99980,Resultados_Dic3!$F$3:$F$99980,Produccion_UO!$K162,Resultados_Dic3!$D$3:$D$99980,Produccion_UO!$K$155,Resultados_Dic3!$E$3:$E$99980,$I162,Resultados_Dic3!$A$3:$A$99980,Produccion_UO!$H162))*$I$155</f>
        <v>0</v>
      </c>
      <c r="AO162" s="21">
        <f>(SUMIFS(Resultados_Dic3!AJ$3:AJ$99980,Resultados_Dic3!$F$3:$F$99980,Produccion_UO!$K162,Resultados_Dic3!$D$3:$D$99980,Produccion_UO!$K$155,Resultados_Dic3!$E$3:$E$99980,Produccion_UO!$J162,Resultados_Dic3!$A$3:$A$99980,Produccion_UO!$H162)+SUMIFS(Resultados_Dic3!AJ$3:AJ$99980,Resultados_Dic3!$F$3:$F$99980,Produccion_UO!$K162,Resultados_Dic3!$D$3:$D$99980,Produccion_UO!$K$155,Resultados_Dic3!$E$3:$E$99980,$I162,Resultados_Dic3!$A$3:$A$99980,Produccion_UO!$H162))*$I$155</f>
        <v>0</v>
      </c>
      <c r="AP162" s="21">
        <f>(SUMIFS(Resultados_Dic3!AK$3:AK$99980,Resultados_Dic3!$F$3:$F$99980,Produccion_UO!$K162,Resultados_Dic3!$D$3:$D$99980,Produccion_UO!$K$155,Resultados_Dic3!$E$3:$E$99980,Produccion_UO!$J162,Resultados_Dic3!$A$3:$A$99980,Produccion_UO!$H162)+SUMIFS(Resultados_Dic3!AK$3:AK$99980,Resultados_Dic3!$F$3:$F$99980,Produccion_UO!$K162,Resultados_Dic3!$D$3:$D$99980,Produccion_UO!$K$155,Resultados_Dic3!$E$3:$E$99980,$I162,Resultados_Dic3!$A$3:$A$99980,Produccion_UO!$H162))*$I$155</f>
        <v>0</v>
      </c>
      <c r="AQ162" s="21">
        <f>(SUMIFS(Resultados_Dic3!AL$3:AL$99980,Resultados_Dic3!$F$3:$F$99980,Produccion_UO!$K162,Resultados_Dic3!$D$3:$D$99980,Produccion_UO!$K$155,Resultados_Dic3!$E$3:$E$99980,Produccion_UO!$J162,Resultados_Dic3!$A$3:$A$99980,Produccion_UO!$H162)+SUMIFS(Resultados_Dic3!AL$3:AL$99980,Resultados_Dic3!$F$3:$F$99980,Produccion_UO!$K162,Resultados_Dic3!$D$3:$D$99980,Produccion_UO!$K$155,Resultados_Dic3!$E$3:$E$99980,$I162,Resultados_Dic3!$A$3:$A$99980,Produccion_UO!$H162))*$I$155</f>
        <v>0</v>
      </c>
      <c r="AR162" s="21">
        <f>(SUMIFS(Resultados_Dic3!AM$3:AM$99980,Resultados_Dic3!$F$3:$F$99980,Produccion_UO!$K162,Resultados_Dic3!$D$3:$D$99980,Produccion_UO!$K$155,Resultados_Dic3!$E$3:$E$99980,Produccion_UO!$J162,Resultados_Dic3!$A$3:$A$99980,Produccion_UO!$H162)+SUMIFS(Resultados_Dic3!AM$3:AM$99980,Resultados_Dic3!$F$3:$F$99980,Produccion_UO!$K162,Resultados_Dic3!$D$3:$D$99980,Produccion_UO!$K$155,Resultados_Dic3!$E$3:$E$99980,$I162,Resultados_Dic3!$A$3:$A$99980,Produccion_UO!$H162))*$I$155</f>
        <v>0</v>
      </c>
    </row>
    <row r="163" spans="1:45" x14ac:dyDescent="0.25">
      <c r="G163" s="15"/>
      <c r="H163" s="17" t="str">
        <f t="shared" si="43"/>
        <v>DIC7</v>
      </c>
      <c r="I163" s="24" t="s">
        <v>159</v>
      </c>
      <c r="J163" s="24" t="s">
        <v>124</v>
      </c>
      <c r="K163" s="50" t="s">
        <v>376</v>
      </c>
      <c r="L163" s="22" t="str">
        <f>+$B$8</f>
        <v>VSM - Medium</v>
      </c>
      <c r="M163" s="21">
        <f>(SUMIFS(Resultados_Dic3!H$3:H$99980,Resultados_Dic3!$F$3:$F$99980,Produccion_UO!$K163,Resultados_Dic3!$D$3:$D$99980,Produccion_UO!$K$155,Resultados_Dic3!$E$3:$E$99980,Produccion_UO!$J163,Resultados_Dic3!$A$3:$A$99980,Produccion_UO!$H163)+SUMIFS(Resultados_Dic3!H$3:H$99980,Resultados_Dic3!$F$3:$F$99980,Produccion_UO!$K163,Resultados_Dic3!$D$3:$D$99980,Produccion_UO!$K$155,Resultados_Dic3!$E$3:$E$99980,$I163,Resultados_Dic3!$A$3:$A$99980,Produccion_UO!$H163))*$I$155</f>
        <v>0</v>
      </c>
      <c r="N163" s="21">
        <f>(SUMIFS(Resultados_Dic3!I$3:I$99980,Resultados_Dic3!$F$3:$F$99980,Produccion_UO!$K163,Resultados_Dic3!$D$3:$D$99980,Produccion_UO!$K$155,Resultados_Dic3!$E$3:$E$99980,Produccion_UO!$J163,Resultados_Dic3!$A$3:$A$99980,Produccion_UO!$H163)+SUMIFS(Resultados_Dic3!I$3:I$99980,Resultados_Dic3!$F$3:$F$99980,Produccion_UO!$K163,Resultados_Dic3!$D$3:$D$99980,Produccion_UO!$K$155,Resultados_Dic3!$E$3:$E$99980,$I163,Resultados_Dic3!$A$3:$A$99980,Produccion_UO!$H163))*$I$155</f>
        <v>0</v>
      </c>
      <c r="O163" s="21">
        <f>(SUMIFS(Resultados_Dic3!J$3:J$99980,Resultados_Dic3!$F$3:$F$99980,Produccion_UO!$K163,Resultados_Dic3!$D$3:$D$99980,Produccion_UO!$K$155,Resultados_Dic3!$E$3:$E$99980,Produccion_UO!$J163,Resultados_Dic3!$A$3:$A$99980,Produccion_UO!$H163)+SUMIFS(Resultados_Dic3!J$3:J$99980,Resultados_Dic3!$F$3:$F$99980,Produccion_UO!$K163,Resultados_Dic3!$D$3:$D$99980,Produccion_UO!$K$155,Resultados_Dic3!$E$3:$E$99980,$I163,Resultados_Dic3!$A$3:$A$99980,Produccion_UO!$H163))*$I$155</f>
        <v>0</v>
      </c>
      <c r="P163" s="21">
        <f>(SUMIFS(Resultados_Dic3!K$3:K$99980,Resultados_Dic3!$F$3:$F$99980,Produccion_UO!$K163,Resultados_Dic3!$D$3:$D$99980,Produccion_UO!$K$155,Resultados_Dic3!$E$3:$E$99980,Produccion_UO!$J163,Resultados_Dic3!$A$3:$A$99980,Produccion_UO!$H163)+SUMIFS(Resultados_Dic3!K$3:K$99980,Resultados_Dic3!$F$3:$F$99980,Produccion_UO!$K163,Resultados_Dic3!$D$3:$D$99980,Produccion_UO!$K$155,Resultados_Dic3!$E$3:$E$99980,$I163,Resultados_Dic3!$A$3:$A$99980,Produccion_UO!$H163))*$I$155</f>
        <v>0</v>
      </c>
      <c r="Q163" s="21">
        <f>(SUMIFS(Resultados_Dic3!L$3:L$99980,Resultados_Dic3!$F$3:$F$99980,Produccion_UO!$K163,Resultados_Dic3!$D$3:$D$99980,Produccion_UO!$K$155,Resultados_Dic3!$E$3:$E$99980,Produccion_UO!$J163,Resultados_Dic3!$A$3:$A$99980,Produccion_UO!$H163)+SUMIFS(Resultados_Dic3!L$3:L$99980,Resultados_Dic3!$F$3:$F$99980,Produccion_UO!$K163,Resultados_Dic3!$D$3:$D$99980,Produccion_UO!$K$155,Resultados_Dic3!$E$3:$E$99980,$I163,Resultados_Dic3!$A$3:$A$99980,Produccion_UO!$H163))*$I$155</f>
        <v>0</v>
      </c>
      <c r="R163" s="21">
        <f>(SUMIFS(Resultados_Dic3!M$3:M$99980,Resultados_Dic3!$F$3:$F$99980,Produccion_UO!$K163,Resultados_Dic3!$D$3:$D$99980,Produccion_UO!$K$155,Resultados_Dic3!$E$3:$E$99980,Produccion_UO!$J163,Resultados_Dic3!$A$3:$A$99980,Produccion_UO!$H163)+SUMIFS(Resultados_Dic3!M$3:M$99980,Resultados_Dic3!$F$3:$F$99980,Produccion_UO!$K163,Resultados_Dic3!$D$3:$D$99980,Produccion_UO!$K$155,Resultados_Dic3!$E$3:$E$99980,$I163,Resultados_Dic3!$A$3:$A$99980,Produccion_UO!$H163))*$I$155</f>
        <v>0</v>
      </c>
      <c r="S163" s="21">
        <f>(SUMIFS(Resultados_Dic3!N$3:N$99980,Resultados_Dic3!$F$3:$F$99980,Produccion_UO!$K163,Resultados_Dic3!$D$3:$D$99980,Produccion_UO!$K$155,Resultados_Dic3!$E$3:$E$99980,Produccion_UO!$J163,Resultados_Dic3!$A$3:$A$99980,Produccion_UO!$H163)+SUMIFS(Resultados_Dic3!N$3:N$99980,Resultados_Dic3!$F$3:$F$99980,Produccion_UO!$K163,Resultados_Dic3!$D$3:$D$99980,Produccion_UO!$K$155,Resultados_Dic3!$E$3:$E$99980,$I163,Resultados_Dic3!$A$3:$A$99980,Produccion_UO!$H163))*$I$155</f>
        <v>0</v>
      </c>
      <c r="T163" s="21">
        <f>(SUMIFS(Resultados_Dic3!O$3:O$99980,Resultados_Dic3!$F$3:$F$99980,Produccion_UO!$K163,Resultados_Dic3!$D$3:$D$99980,Produccion_UO!$K$155,Resultados_Dic3!$E$3:$E$99980,Produccion_UO!$J163,Resultados_Dic3!$A$3:$A$99980,Produccion_UO!$H163)+SUMIFS(Resultados_Dic3!O$3:O$99980,Resultados_Dic3!$F$3:$F$99980,Produccion_UO!$K163,Resultados_Dic3!$D$3:$D$99980,Produccion_UO!$K$155,Resultados_Dic3!$E$3:$E$99980,$I163,Resultados_Dic3!$A$3:$A$99980,Produccion_UO!$H163))*$I$155</f>
        <v>0</v>
      </c>
      <c r="U163" s="21">
        <f>(SUMIFS(Resultados_Dic3!P$3:P$99980,Resultados_Dic3!$F$3:$F$99980,Produccion_UO!$K163,Resultados_Dic3!$D$3:$D$99980,Produccion_UO!$K$155,Resultados_Dic3!$E$3:$E$99980,Produccion_UO!$J163,Resultados_Dic3!$A$3:$A$99980,Produccion_UO!$H163)+SUMIFS(Resultados_Dic3!P$3:P$99980,Resultados_Dic3!$F$3:$F$99980,Produccion_UO!$K163,Resultados_Dic3!$D$3:$D$99980,Produccion_UO!$K$155,Resultados_Dic3!$E$3:$E$99980,$I163,Resultados_Dic3!$A$3:$A$99980,Produccion_UO!$H163))*$I$155</f>
        <v>0</v>
      </c>
      <c r="V163" s="21">
        <f>(SUMIFS(Resultados_Dic3!Q$3:Q$99980,Resultados_Dic3!$F$3:$F$99980,Produccion_UO!$K163,Resultados_Dic3!$D$3:$D$99980,Produccion_UO!$K$155,Resultados_Dic3!$E$3:$E$99980,Produccion_UO!$J163,Resultados_Dic3!$A$3:$A$99980,Produccion_UO!$H163)+SUMIFS(Resultados_Dic3!Q$3:Q$99980,Resultados_Dic3!$F$3:$F$99980,Produccion_UO!$K163,Resultados_Dic3!$D$3:$D$99980,Produccion_UO!$K$155,Resultados_Dic3!$E$3:$E$99980,$I163,Resultados_Dic3!$A$3:$A$99980,Produccion_UO!$H163))*$I$155</f>
        <v>0</v>
      </c>
      <c r="W163" s="21">
        <f>(SUMIFS(Resultados_Dic3!R$3:R$99980,Resultados_Dic3!$F$3:$F$99980,Produccion_UO!$K163,Resultados_Dic3!$D$3:$D$99980,Produccion_UO!$K$155,Resultados_Dic3!$E$3:$E$99980,Produccion_UO!$J163,Resultados_Dic3!$A$3:$A$99980,Produccion_UO!$H163)+SUMIFS(Resultados_Dic3!R$3:R$99980,Resultados_Dic3!$F$3:$F$99980,Produccion_UO!$K163,Resultados_Dic3!$D$3:$D$99980,Produccion_UO!$K$155,Resultados_Dic3!$E$3:$E$99980,$I163,Resultados_Dic3!$A$3:$A$99980,Produccion_UO!$H163))*$I$155</f>
        <v>0</v>
      </c>
      <c r="X163" s="21">
        <f>(SUMIFS(Resultados_Dic3!S$3:S$99980,Resultados_Dic3!$F$3:$F$99980,Produccion_UO!$K163,Resultados_Dic3!$D$3:$D$99980,Produccion_UO!$K$155,Resultados_Dic3!$E$3:$E$99980,Produccion_UO!$J163,Resultados_Dic3!$A$3:$A$99980,Produccion_UO!$H163)+SUMIFS(Resultados_Dic3!S$3:S$99980,Resultados_Dic3!$F$3:$F$99980,Produccion_UO!$K163,Resultados_Dic3!$D$3:$D$99980,Produccion_UO!$K$155,Resultados_Dic3!$E$3:$E$99980,$I163,Resultados_Dic3!$A$3:$A$99980,Produccion_UO!$H163))*$I$155</f>
        <v>0</v>
      </c>
      <c r="Y163" s="21">
        <f>(SUMIFS(Resultados_Dic3!T$3:T$99980,Resultados_Dic3!$F$3:$F$99980,Produccion_UO!$K163,Resultados_Dic3!$D$3:$D$99980,Produccion_UO!$K$155,Resultados_Dic3!$E$3:$E$99980,Produccion_UO!$J163,Resultados_Dic3!$A$3:$A$99980,Produccion_UO!$H163)+SUMIFS(Resultados_Dic3!T$3:T$99980,Resultados_Dic3!$F$3:$F$99980,Produccion_UO!$K163,Resultados_Dic3!$D$3:$D$99980,Produccion_UO!$K$155,Resultados_Dic3!$E$3:$E$99980,$I163,Resultados_Dic3!$A$3:$A$99980,Produccion_UO!$H163))*$I$155</f>
        <v>0</v>
      </c>
      <c r="Z163" s="21">
        <f>(SUMIFS(Resultados_Dic3!U$3:U$99980,Resultados_Dic3!$F$3:$F$99980,Produccion_UO!$K163,Resultados_Dic3!$D$3:$D$99980,Produccion_UO!$K$155,Resultados_Dic3!$E$3:$E$99980,Produccion_UO!$J163,Resultados_Dic3!$A$3:$A$99980,Produccion_UO!$H163)+SUMIFS(Resultados_Dic3!U$3:U$99980,Resultados_Dic3!$F$3:$F$99980,Produccion_UO!$K163,Resultados_Dic3!$D$3:$D$99980,Produccion_UO!$K$155,Resultados_Dic3!$E$3:$E$99980,$I163,Resultados_Dic3!$A$3:$A$99980,Produccion_UO!$H163))*$I$155</f>
        <v>0</v>
      </c>
      <c r="AA163" s="21">
        <f>(SUMIFS(Resultados_Dic3!V$3:V$99980,Resultados_Dic3!$F$3:$F$99980,Produccion_UO!$K163,Resultados_Dic3!$D$3:$D$99980,Produccion_UO!$K$155,Resultados_Dic3!$E$3:$E$99980,Produccion_UO!$J163,Resultados_Dic3!$A$3:$A$99980,Produccion_UO!$H163)+SUMIFS(Resultados_Dic3!V$3:V$99980,Resultados_Dic3!$F$3:$F$99980,Produccion_UO!$K163,Resultados_Dic3!$D$3:$D$99980,Produccion_UO!$K$155,Resultados_Dic3!$E$3:$E$99980,$I163,Resultados_Dic3!$A$3:$A$99980,Produccion_UO!$H163))*$I$155</f>
        <v>0</v>
      </c>
      <c r="AB163" s="21">
        <f>(SUMIFS(Resultados_Dic3!W$3:W$99980,Resultados_Dic3!$F$3:$F$99980,Produccion_UO!$K163,Resultados_Dic3!$D$3:$D$99980,Produccion_UO!$K$155,Resultados_Dic3!$E$3:$E$99980,Produccion_UO!$J163,Resultados_Dic3!$A$3:$A$99980,Produccion_UO!$H163)+SUMIFS(Resultados_Dic3!W$3:W$99980,Resultados_Dic3!$F$3:$F$99980,Produccion_UO!$K163,Resultados_Dic3!$D$3:$D$99980,Produccion_UO!$K$155,Resultados_Dic3!$E$3:$E$99980,$I163,Resultados_Dic3!$A$3:$A$99980,Produccion_UO!$H163))*$I$155</f>
        <v>0</v>
      </c>
      <c r="AC163" s="21">
        <f>(SUMIFS(Resultados_Dic3!X$3:X$99980,Resultados_Dic3!$F$3:$F$99980,Produccion_UO!$K163,Resultados_Dic3!$D$3:$D$99980,Produccion_UO!$K$155,Resultados_Dic3!$E$3:$E$99980,Produccion_UO!$J163,Resultados_Dic3!$A$3:$A$99980,Produccion_UO!$H163)+SUMIFS(Resultados_Dic3!X$3:X$99980,Resultados_Dic3!$F$3:$F$99980,Produccion_UO!$K163,Resultados_Dic3!$D$3:$D$99980,Produccion_UO!$K$155,Resultados_Dic3!$E$3:$E$99980,$I163,Resultados_Dic3!$A$3:$A$99980,Produccion_UO!$H163))*$I$155</f>
        <v>0</v>
      </c>
      <c r="AD163" s="21">
        <f>(SUMIFS(Resultados_Dic3!Y$3:Y$99980,Resultados_Dic3!$F$3:$F$99980,Produccion_UO!$K163,Resultados_Dic3!$D$3:$D$99980,Produccion_UO!$K$155,Resultados_Dic3!$E$3:$E$99980,Produccion_UO!$J163,Resultados_Dic3!$A$3:$A$99980,Produccion_UO!$H163)+SUMIFS(Resultados_Dic3!Y$3:Y$99980,Resultados_Dic3!$F$3:$F$99980,Produccion_UO!$K163,Resultados_Dic3!$D$3:$D$99980,Produccion_UO!$K$155,Resultados_Dic3!$E$3:$E$99980,$I163,Resultados_Dic3!$A$3:$A$99980,Produccion_UO!$H163))*$I$155</f>
        <v>0</v>
      </c>
      <c r="AE163" s="21">
        <f>(SUMIFS(Resultados_Dic3!Z$3:Z$99980,Resultados_Dic3!$F$3:$F$99980,Produccion_UO!$K163,Resultados_Dic3!$D$3:$D$99980,Produccion_UO!$K$155,Resultados_Dic3!$E$3:$E$99980,Produccion_UO!$J163,Resultados_Dic3!$A$3:$A$99980,Produccion_UO!$H163)+SUMIFS(Resultados_Dic3!Z$3:Z$99980,Resultados_Dic3!$F$3:$F$99980,Produccion_UO!$K163,Resultados_Dic3!$D$3:$D$99980,Produccion_UO!$K$155,Resultados_Dic3!$E$3:$E$99980,$I163,Resultados_Dic3!$A$3:$A$99980,Produccion_UO!$H163))*$I$155</f>
        <v>0</v>
      </c>
      <c r="AF163" s="21">
        <f>(SUMIFS(Resultados_Dic3!AA$3:AA$99980,Resultados_Dic3!$F$3:$F$99980,Produccion_UO!$K163,Resultados_Dic3!$D$3:$D$99980,Produccion_UO!$K$155,Resultados_Dic3!$E$3:$E$99980,Produccion_UO!$J163,Resultados_Dic3!$A$3:$A$99980,Produccion_UO!$H163)+SUMIFS(Resultados_Dic3!AA$3:AA$99980,Resultados_Dic3!$F$3:$F$99980,Produccion_UO!$K163,Resultados_Dic3!$D$3:$D$99980,Produccion_UO!$K$155,Resultados_Dic3!$E$3:$E$99980,$I163,Resultados_Dic3!$A$3:$A$99980,Produccion_UO!$H163))*$I$155</f>
        <v>0</v>
      </c>
      <c r="AG163" s="21">
        <f>(SUMIFS(Resultados_Dic3!AB$3:AB$99980,Resultados_Dic3!$F$3:$F$99980,Produccion_UO!$K163,Resultados_Dic3!$D$3:$D$99980,Produccion_UO!$K$155,Resultados_Dic3!$E$3:$E$99980,Produccion_UO!$J163,Resultados_Dic3!$A$3:$A$99980,Produccion_UO!$H163)+SUMIFS(Resultados_Dic3!AB$3:AB$99980,Resultados_Dic3!$F$3:$F$99980,Produccion_UO!$K163,Resultados_Dic3!$D$3:$D$99980,Produccion_UO!$K$155,Resultados_Dic3!$E$3:$E$99980,$I163,Resultados_Dic3!$A$3:$A$99980,Produccion_UO!$H163))*$I$155</f>
        <v>0</v>
      </c>
      <c r="AH163" s="21">
        <f>(SUMIFS(Resultados_Dic3!AC$3:AC$99980,Resultados_Dic3!$F$3:$F$99980,Produccion_UO!$K163,Resultados_Dic3!$D$3:$D$99980,Produccion_UO!$K$155,Resultados_Dic3!$E$3:$E$99980,Produccion_UO!$J163,Resultados_Dic3!$A$3:$A$99980,Produccion_UO!$H163)+SUMIFS(Resultados_Dic3!AC$3:AC$99980,Resultados_Dic3!$F$3:$F$99980,Produccion_UO!$K163,Resultados_Dic3!$D$3:$D$99980,Produccion_UO!$K$155,Resultados_Dic3!$E$3:$E$99980,$I163,Resultados_Dic3!$A$3:$A$99980,Produccion_UO!$H163))*$I$155</f>
        <v>0</v>
      </c>
      <c r="AI163" s="21">
        <f>(SUMIFS(Resultados_Dic3!AD$3:AD$99980,Resultados_Dic3!$F$3:$F$99980,Produccion_UO!$K163,Resultados_Dic3!$D$3:$D$99980,Produccion_UO!$K$155,Resultados_Dic3!$E$3:$E$99980,Produccion_UO!$J163,Resultados_Dic3!$A$3:$A$99980,Produccion_UO!$H163)+SUMIFS(Resultados_Dic3!AD$3:AD$99980,Resultados_Dic3!$F$3:$F$99980,Produccion_UO!$K163,Resultados_Dic3!$D$3:$D$99980,Produccion_UO!$K$155,Resultados_Dic3!$E$3:$E$99980,$I163,Resultados_Dic3!$A$3:$A$99980,Produccion_UO!$H163))*$I$155</f>
        <v>0</v>
      </c>
      <c r="AJ163" s="21">
        <f>(SUMIFS(Resultados_Dic3!AE$3:AE$99980,Resultados_Dic3!$F$3:$F$99980,Produccion_UO!$K163,Resultados_Dic3!$D$3:$D$99980,Produccion_UO!$K$155,Resultados_Dic3!$E$3:$E$99980,Produccion_UO!$J163,Resultados_Dic3!$A$3:$A$99980,Produccion_UO!$H163)+SUMIFS(Resultados_Dic3!AE$3:AE$99980,Resultados_Dic3!$F$3:$F$99980,Produccion_UO!$K163,Resultados_Dic3!$D$3:$D$99980,Produccion_UO!$K$155,Resultados_Dic3!$E$3:$E$99980,$I163,Resultados_Dic3!$A$3:$A$99980,Produccion_UO!$H163))*$I$155</f>
        <v>0</v>
      </c>
      <c r="AK163" s="21">
        <f>(SUMIFS(Resultados_Dic3!AF$3:AF$99980,Resultados_Dic3!$F$3:$F$99980,Produccion_UO!$K163,Resultados_Dic3!$D$3:$D$99980,Produccion_UO!$K$155,Resultados_Dic3!$E$3:$E$99980,Produccion_UO!$J163,Resultados_Dic3!$A$3:$A$99980,Produccion_UO!$H163)+SUMIFS(Resultados_Dic3!AF$3:AF$99980,Resultados_Dic3!$F$3:$F$99980,Produccion_UO!$K163,Resultados_Dic3!$D$3:$D$99980,Produccion_UO!$K$155,Resultados_Dic3!$E$3:$E$99980,$I163,Resultados_Dic3!$A$3:$A$99980,Produccion_UO!$H163))*$I$155</f>
        <v>0</v>
      </c>
      <c r="AL163" s="21">
        <f>(SUMIFS(Resultados_Dic3!AG$3:AG$99980,Resultados_Dic3!$F$3:$F$99980,Produccion_UO!$K163,Resultados_Dic3!$D$3:$D$99980,Produccion_UO!$K$155,Resultados_Dic3!$E$3:$E$99980,Produccion_UO!$J163,Resultados_Dic3!$A$3:$A$99980,Produccion_UO!$H163)+SUMIFS(Resultados_Dic3!AG$3:AG$99980,Resultados_Dic3!$F$3:$F$99980,Produccion_UO!$K163,Resultados_Dic3!$D$3:$D$99980,Produccion_UO!$K$155,Resultados_Dic3!$E$3:$E$99980,$I163,Resultados_Dic3!$A$3:$A$99980,Produccion_UO!$H163))*$I$155</f>
        <v>0</v>
      </c>
      <c r="AM163" s="21">
        <f>(SUMIFS(Resultados_Dic3!AH$3:AH$99980,Resultados_Dic3!$F$3:$F$99980,Produccion_UO!$K163,Resultados_Dic3!$D$3:$D$99980,Produccion_UO!$K$155,Resultados_Dic3!$E$3:$E$99980,Produccion_UO!$J163,Resultados_Dic3!$A$3:$A$99980,Produccion_UO!$H163)+SUMIFS(Resultados_Dic3!AH$3:AH$99980,Resultados_Dic3!$F$3:$F$99980,Produccion_UO!$K163,Resultados_Dic3!$D$3:$D$99980,Produccion_UO!$K$155,Resultados_Dic3!$E$3:$E$99980,$I163,Resultados_Dic3!$A$3:$A$99980,Produccion_UO!$H163))*$I$155</f>
        <v>0</v>
      </c>
      <c r="AN163" s="21">
        <f>(SUMIFS(Resultados_Dic3!AI$3:AI$99980,Resultados_Dic3!$F$3:$F$99980,Produccion_UO!$K163,Resultados_Dic3!$D$3:$D$99980,Produccion_UO!$K$155,Resultados_Dic3!$E$3:$E$99980,Produccion_UO!$J163,Resultados_Dic3!$A$3:$A$99980,Produccion_UO!$H163)+SUMIFS(Resultados_Dic3!AI$3:AI$99980,Resultados_Dic3!$F$3:$F$99980,Produccion_UO!$K163,Resultados_Dic3!$D$3:$D$99980,Produccion_UO!$K$155,Resultados_Dic3!$E$3:$E$99980,$I163,Resultados_Dic3!$A$3:$A$99980,Produccion_UO!$H163))*$I$155</f>
        <v>0</v>
      </c>
      <c r="AO163" s="21">
        <f>(SUMIFS(Resultados_Dic3!AJ$3:AJ$99980,Resultados_Dic3!$F$3:$F$99980,Produccion_UO!$K163,Resultados_Dic3!$D$3:$D$99980,Produccion_UO!$K$155,Resultados_Dic3!$E$3:$E$99980,Produccion_UO!$J163,Resultados_Dic3!$A$3:$A$99980,Produccion_UO!$H163)+SUMIFS(Resultados_Dic3!AJ$3:AJ$99980,Resultados_Dic3!$F$3:$F$99980,Produccion_UO!$K163,Resultados_Dic3!$D$3:$D$99980,Produccion_UO!$K$155,Resultados_Dic3!$E$3:$E$99980,$I163,Resultados_Dic3!$A$3:$A$99980,Produccion_UO!$H163))*$I$155</f>
        <v>0</v>
      </c>
      <c r="AP163" s="21">
        <f>(SUMIFS(Resultados_Dic3!AK$3:AK$99980,Resultados_Dic3!$F$3:$F$99980,Produccion_UO!$K163,Resultados_Dic3!$D$3:$D$99980,Produccion_UO!$K$155,Resultados_Dic3!$E$3:$E$99980,Produccion_UO!$J163,Resultados_Dic3!$A$3:$A$99980,Produccion_UO!$H163)+SUMIFS(Resultados_Dic3!AK$3:AK$99980,Resultados_Dic3!$F$3:$F$99980,Produccion_UO!$K163,Resultados_Dic3!$D$3:$D$99980,Produccion_UO!$K$155,Resultados_Dic3!$E$3:$E$99980,$I163,Resultados_Dic3!$A$3:$A$99980,Produccion_UO!$H163))*$I$155</f>
        <v>0</v>
      </c>
      <c r="AQ163" s="21">
        <f>(SUMIFS(Resultados_Dic3!AL$3:AL$99980,Resultados_Dic3!$F$3:$F$99980,Produccion_UO!$K163,Resultados_Dic3!$D$3:$D$99980,Produccion_UO!$K$155,Resultados_Dic3!$E$3:$E$99980,Produccion_UO!$J163,Resultados_Dic3!$A$3:$A$99980,Produccion_UO!$H163)+SUMIFS(Resultados_Dic3!AL$3:AL$99980,Resultados_Dic3!$F$3:$F$99980,Produccion_UO!$K163,Resultados_Dic3!$D$3:$D$99980,Produccion_UO!$K$155,Resultados_Dic3!$E$3:$E$99980,$I163,Resultados_Dic3!$A$3:$A$99980,Produccion_UO!$H163))*$I$155</f>
        <v>0</v>
      </c>
      <c r="AR163" s="21">
        <f>(SUMIFS(Resultados_Dic3!AM$3:AM$99980,Resultados_Dic3!$F$3:$F$99980,Produccion_UO!$K163,Resultados_Dic3!$D$3:$D$99980,Produccion_UO!$K$155,Resultados_Dic3!$E$3:$E$99980,Produccion_UO!$J163,Resultados_Dic3!$A$3:$A$99980,Produccion_UO!$H163)+SUMIFS(Resultados_Dic3!AM$3:AM$99980,Resultados_Dic3!$F$3:$F$99980,Produccion_UO!$K163,Resultados_Dic3!$D$3:$D$99980,Produccion_UO!$K$155,Resultados_Dic3!$E$3:$E$99980,$I163,Resultados_Dic3!$A$3:$A$99980,Produccion_UO!$H163))*$I$155</f>
        <v>0</v>
      </c>
    </row>
    <row r="164" spans="1:45" x14ac:dyDescent="0.25">
      <c r="G164" s="15"/>
      <c r="H164" s="17" t="str">
        <f t="shared" si="43"/>
        <v>DIC7</v>
      </c>
      <c r="I164" s="24" t="s">
        <v>131</v>
      </c>
      <c r="J164" s="24" t="s">
        <v>125</v>
      </c>
      <c r="K164" s="50" t="s">
        <v>223</v>
      </c>
      <c r="L164" s="22" t="str">
        <f>+$B$9</f>
        <v>VIM - GAS</v>
      </c>
      <c r="M164" s="21">
        <f>(SUMIFS(Resultados_Dic3!H$3:H$99980,Resultados_Dic3!$F$3:$F$99980,Produccion_UO!$K164,Resultados_Dic3!$D$3:$D$99980,Produccion_UO!$K$155,Resultados_Dic3!$E$3:$E$99980,Produccion_UO!$J164,Resultados_Dic3!$A$3:$A$99980,Produccion_UO!$H164)+SUMIFS(Resultados_Dic3!H$3:H$99980,Resultados_Dic3!$F$3:$F$99980,Produccion_UO!$K164,Resultados_Dic3!$D$3:$D$99980,Produccion_UO!$K$155,Resultados_Dic3!$E$3:$E$99980,$I164,Resultados_Dic3!$A$3:$A$99980,Produccion_UO!$H164))*$I$155</f>
        <v>0</v>
      </c>
      <c r="N164" s="21">
        <f>(SUMIFS(Resultados_Dic3!I$3:I$99980,Resultados_Dic3!$F$3:$F$99980,Produccion_UO!$K164,Resultados_Dic3!$D$3:$D$99980,Produccion_UO!$K$155,Resultados_Dic3!$E$3:$E$99980,Produccion_UO!$J164,Resultados_Dic3!$A$3:$A$99980,Produccion_UO!$H164)+SUMIFS(Resultados_Dic3!I$3:I$99980,Resultados_Dic3!$F$3:$F$99980,Produccion_UO!$K164,Resultados_Dic3!$D$3:$D$99980,Produccion_UO!$K$155,Resultados_Dic3!$E$3:$E$99980,$I164,Resultados_Dic3!$A$3:$A$99980,Produccion_UO!$H164))*$I$155</f>
        <v>0</v>
      </c>
      <c r="O164" s="21">
        <f>(SUMIFS(Resultados_Dic3!J$3:J$99980,Resultados_Dic3!$F$3:$F$99980,Produccion_UO!$K164,Resultados_Dic3!$D$3:$D$99980,Produccion_UO!$K$155,Resultados_Dic3!$E$3:$E$99980,Produccion_UO!$J164,Resultados_Dic3!$A$3:$A$99980,Produccion_UO!$H164)+SUMIFS(Resultados_Dic3!J$3:J$99980,Resultados_Dic3!$F$3:$F$99980,Produccion_UO!$K164,Resultados_Dic3!$D$3:$D$99980,Produccion_UO!$K$155,Resultados_Dic3!$E$3:$E$99980,$I164,Resultados_Dic3!$A$3:$A$99980,Produccion_UO!$H164))*$I$155</f>
        <v>0</v>
      </c>
      <c r="P164" s="21">
        <f>(SUMIFS(Resultados_Dic3!K$3:K$99980,Resultados_Dic3!$F$3:$F$99980,Produccion_UO!$K164,Resultados_Dic3!$D$3:$D$99980,Produccion_UO!$K$155,Resultados_Dic3!$E$3:$E$99980,Produccion_UO!$J164,Resultados_Dic3!$A$3:$A$99980,Produccion_UO!$H164)+SUMIFS(Resultados_Dic3!K$3:K$99980,Resultados_Dic3!$F$3:$F$99980,Produccion_UO!$K164,Resultados_Dic3!$D$3:$D$99980,Produccion_UO!$K$155,Resultados_Dic3!$E$3:$E$99980,$I164,Resultados_Dic3!$A$3:$A$99980,Produccion_UO!$H164))*$I$155</f>
        <v>0</v>
      </c>
      <c r="Q164" s="21">
        <f>(SUMIFS(Resultados_Dic3!L$3:L$99980,Resultados_Dic3!$F$3:$F$99980,Produccion_UO!$K164,Resultados_Dic3!$D$3:$D$99980,Produccion_UO!$K$155,Resultados_Dic3!$E$3:$E$99980,Produccion_UO!$J164,Resultados_Dic3!$A$3:$A$99980,Produccion_UO!$H164)+SUMIFS(Resultados_Dic3!L$3:L$99980,Resultados_Dic3!$F$3:$F$99980,Produccion_UO!$K164,Resultados_Dic3!$D$3:$D$99980,Produccion_UO!$K$155,Resultados_Dic3!$E$3:$E$99980,$I164,Resultados_Dic3!$A$3:$A$99980,Produccion_UO!$H164))*$I$155</f>
        <v>0</v>
      </c>
      <c r="R164" s="21">
        <f>(SUMIFS(Resultados_Dic3!M$3:M$99980,Resultados_Dic3!$F$3:$F$99980,Produccion_UO!$K164,Resultados_Dic3!$D$3:$D$99980,Produccion_UO!$K$155,Resultados_Dic3!$E$3:$E$99980,Produccion_UO!$J164,Resultados_Dic3!$A$3:$A$99980,Produccion_UO!$H164)+SUMIFS(Resultados_Dic3!M$3:M$99980,Resultados_Dic3!$F$3:$F$99980,Produccion_UO!$K164,Resultados_Dic3!$D$3:$D$99980,Produccion_UO!$K$155,Resultados_Dic3!$E$3:$E$99980,$I164,Resultados_Dic3!$A$3:$A$99980,Produccion_UO!$H164))*$I$155</f>
        <v>0</v>
      </c>
      <c r="S164" s="21">
        <f>(SUMIFS(Resultados_Dic3!N$3:N$99980,Resultados_Dic3!$F$3:$F$99980,Produccion_UO!$K164,Resultados_Dic3!$D$3:$D$99980,Produccion_UO!$K$155,Resultados_Dic3!$E$3:$E$99980,Produccion_UO!$J164,Resultados_Dic3!$A$3:$A$99980,Produccion_UO!$H164)+SUMIFS(Resultados_Dic3!N$3:N$99980,Resultados_Dic3!$F$3:$F$99980,Produccion_UO!$K164,Resultados_Dic3!$D$3:$D$99980,Produccion_UO!$K$155,Resultados_Dic3!$E$3:$E$99980,$I164,Resultados_Dic3!$A$3:$A$99980,Produccion_UO!$H164))*$I$155</f>
        <v>0</v>
      </c>
      <c r="T164" s="21">
        <f>(SUMIFS(Resultados_Dic3!O$3:O$99980,Resultados_Dic3!$F$3:$F$99980,Produccion_UO!$K164,Resultados_Dic3!$D$3:$D$99980,Produccion_UO!$K$155,Resultados_Dic3!$E$3:$E$99980,Produccion_UO!$J164,Resultados_Dic3!$A$3:$A$99980,Produccion_UO!$H164)+SUMIFS(Resultados_Dic3!O$3:O$99980,Resultados_Dic3!$F$3:$F$99980,Produccion_UO!$K164,Resultados_Dic3!$D$3:$D$99980,Produccion_UO!$K$155,Resultados_Dic3!$E$3:$E$99980,$I164,Resultados_Dic3!$A$3:$A$99980,Produccion_UO!$H164))*$I$155</f>
        <v>0</v>
      </c>
      <c r="U164" s="21">
        <f>(SUMIFS(Resultados_Dic3!P$3:P$99980,Resultados_Dic3!$F$3:$F$99980,Produccion_UO!$K164,Resultados_Dic3!$D$3:$D$99980,Produccion_UO!$K$155,Resultados_Dic3!$E$3:$E$99980,Produccion_UO!$J164,Resultados_Dic3!$A$3:$A$99980,Produccion_UO!$H164)+SUMIFS(Resultados_Dic3!P$3:P$99980,Resultados_Dic3!$F$3:$F$99980,Produccion_UO!$K164,Resultados_Dic3!$D$3:$D$99980,Produccion_UO!$K$155,Resultados_Dic3!$E$3:$E$99980,$I164,Resultados_Dic3!$A$3:$A$99980,Produccion_UO!$H164))*$I$155</f>
        <v>0</v>
      </c>
      <c r="V164" s="21">
        <f>(SUMIFS(Resultados_Dic3!Q$3:Q$99980,Resultados_Dic3!$F$3:$F$99980,Produccion_UO!$K164,Resultados_Dic3!$D$3:$D$99980,Produccion_UO!$K$155,Resultados_Dic3!$E$3:$E$99980,Produccion_UO!$J164,Resultados_Dic3!$A$3:$A$99980,Produccion_UO!$H164)+SUMIFS(Resultados_Dic3!Q$3:Q$99980,Resultados_Dic3!$F$3:$F$99980,Produccion_UO!$K164,Resultados_Dic3!$D$3:$D$99980,Produccion_UO!$K$155,Resultados_Dic3!$E$3:$E$99980,$I164,Resultados_Dic3!$A$3:$A$99980,Produccion_UO!$H164))*$I$155</f>
        <v>0</v>
      </c>
      <c r="W164" s="21">
        <f>(SUMIFS(Resultados_Dic3!R$3:R$99980,Resultados_Dic3!$F$3:$F$99980,Produccion_UO!$K164,Resultados_Dic3!$D$3:$D$99980,Produccion_UO!$K$155,Resultados_Dic3!$E$3:$E$99980,Produccion_UO!$J164,Resultados_Dic3!$A$3:$A$99980,Produccion_UO!$H164)+SUMIFS(Resultados_Dic3!R$3:R$99980,Resultados_Dic3!$F$3:$F$99980,Produccion_UO!$K164,Resultados_Dic3!$D$3:$D$99980,Produccion_UO!$K$155,Resultados_Dic3!$E$3:$E$99980,$I164,Resultados_Dic3!$A$3:$A$99980,Produccion_UO!$H164))*$I$155</f>
        <v>0</v>
      </c>
      <c r="X164" s="21">
        <f>(SUMIFS(Resultados_Dic3!S$3:S$99980,Resultados_Dic3!$F$3:$F$99980,Produccion_UO!$K164,Resultados_Dic3!$D$3:$D$99980,Produccion_UO!$K$155,Resultados_Dic3!$E$3:$E$99980,Produccion_UO!$J164,Resultados_Dic3!$A$3:$A$99980,Produccion_UO!$H164)+SUMIFS(Resultados_Dic3!S$3:S$99980,Resultados_Dic3!$F$3:$F$99980,Produccion_UO!$K164,Resultados_Dic3!$D$3:$D$99980,Produccion_UO!$K$155,Resultados_Dic3!$E$3:$E$99980,$I164,Resultados_Dic3!$A$3:$A$99980,Produccion_UO!$H164))*$I$155</f>
        <v>0</v>
      </c>
      <c r="Y164" s="21">
        <f>(SUMIFS(Resultados_Dic3!T$3:T$99980,Resultados_Dic3!$F$3:$F$99980,Produccion_UO!$K164,Resultados_Dic3!$D$3:$D$99980,Produccion_UO!$K$155,Resultados_Dic3!$E$3:$E$99980,Produccion_UO!$J164,Resultados_Dic3!$A$3:$A$99980,Produccion_UO!$H164)+SUMIFS(Resultados_Dic3!T$3:T$99980,Resultados_Dic3!$F$3:$F$99980,Produccion_UO!$K164,Resultados_Dic3!$D$3:$D$99980,Produccion_UO!$K$155,Resultados_Dic3!$E$3:$E$99980,$I164,Resultados_Dic3!$A$3:$A$99980,Produccion_UO!$H164))*$I$155</f>
        <v>0</v>
      </c>
      <c r="Z164" s="21">
        <f>(SUMIFS(Resultados_Dic3!U$3:U$99980,Resultados_Dic3!$F$3:$F$99980,Produccion_UO!$K164,Resultados_Dic3!$D$3:$D$99980,Produccion_UO!$K$155,Resultados_Dic3!$E$3:$E$99980,Produccion_UO!$J164,Resultados_Dic3!$A$3:$A$99980,Produccion_UO!$H164)+SUMIFS(Resultados_Dic3!U$3:U$99980,Resultados_Dic3!$F$3:$F$99980,Produccion_UO!$K164,Resultados_Dic3!$D$3:$D$99980,Produccion_UO!$K$155,Resultados_Dic3!$E$3:$E$99980,$I164,Resultados_Dic3!$A$3:$A$99980,Produccion_UO!$H164))*$I$155</f>
        <v>0</v>
      </c>
      <c r="AA164" s="21">
        <f>(SUMIFS(Resultados_Dic3!V$3:V$99980,Resultados_Dic3!$F$3:$F$99980,Produccion_UO!$K164,Resultados_Dic3!$D$3:$D$99980,Produccion_UO!$K$155,Resultados_Dic3!$E$3:$E$99980,Produccion_UO!$J164,Resultados_Dic3!$A$3:$A$99980,Produccion_UO!$H164)+SUMIFS(Resultados_Dic3!V$3:V$99980,Resultados_Dic3!$F$3:$F$99980,Produccion_UO!$K164,Resultados_Dic3!$D$3:$D$99980,Produccion_UO!$K$155,Resultados_Dic3!$E$3:$E$99980,$I164,Resultados_Dic3!$A$3:$A$99980,Produccion_UO!$H164))*$I$155</f>
        <v>0</v>
      </c>
      <c r="AB164" s="21">
        <f>(SUMIFS(Resultados_Dic3!W$3:W$99980,Resultados_Dic3!$F$3:$F$99980,Produccion_UO!$K164,Resultados_Dic3!$D$3:$D$99980,Produccion_UO!$K$155,Resultados_Dic3!$E$3:$E$99980,Produccion_UO!$J164,Resultados_Dic3!$A$3:$A$99980,Produccion_UO!$H164)+SUMIFS(Resultados_Dic3!W$3:W$99980,Resultados_Dic3!$F$3:$F$99980,Produccion_UO!$K164,Resultados_Dic3!$D$3:$D$99980,Produccion_UO!$K$155,Resultados_Dic3!$E$3:$E$99980,$I164,Resultados_Dic3!$A$3:$A$99980,Produccion_UO!$H164))*$I$155</f>
        <v>0</v>
      </c>
      <c r="AC164" s="21">
        <f>(SUMIFS(Resultados_Dic3!X$3:X$99980,Resultados_Dic3!$F$3:$F$99980,Produccion_UO!$K164,Resultados_Dic3!$D$3:$D$99980,Produccion_UO!$K$155,Resultados_Dic3!$E$3:$E$99980,Produccion_UO!$J164,Resultados_Dic3!$A$3:$A$99980,Produccion_UO!$H164)+SUMIFS(Resultados_Dic3!X$3:X$99980,Resultados_Dic3!$F$3:$F$99980,Produccion_UO!$K164,Resultados_Dic3!$D$3:$D$99980,Produccion_UO!$K$155,Resultados_Dic3!$E$3:$E$99980,$I164,Resultados_Dic3!$A$3:$A$99980,Produccion_UO!$H164))*$I$155</f>
        <v>0</v>
      </c>
      <c r="AD164" s="21">
        <f>(SUMIFS(Resultados_Dic3!Y$3:Y$99980,Resultados_Dic3!$F$3:$F$99980,Produccion_UO!$K164,Resultados_Dic3!$D$3:$D$99980,Produccion_UO!$K$155,Resultados_Dic3!$E$3:$E$99980,Produccion_UO!$J164,Resultados_Dic3!$A$3:$A$99980,Produccion_UO!$H164)+SUMIFS(Resultados_Dic3!Y$3:Y$99980,Resultados_Dic3!$F$3:$F$99980,Produccion_UO!$K164,Resultados_Dic3!$D$3:$D$99980,Produccion_UO!$K$155,Resultados_Dic3!$E$3:$E$99980,$I164,Resultados_Dic3!$A$3:$A$99980,Produccion_UO!$H164))*$I$155</f>
        <v>0</v>
      </c>
      <c r="AE164" s="21">
        <f>(SUMIFS(Resultados_Dic3!Z$3:Z$99980,Resultados_Dic3!$F$3:$F$99980,Produccion_UO!$K164,Resultados_Dic3!$D$3:$D$99980,Produccion_UO!$K$155,Resultados_Dic3!$E$3:$E$99980,Produccion_UO!$J164,Resultados_Dic3!$A$3:$A$99980,Produccion_UO!$H164)+SUMIFS(Resultados_Dic3!Z$3:Z$99980,Resultados_Dic3!$F$3:$F$99980,Produccion_UO!$K164,Resultados_Dic3!$D$3:$D$99980,Produccion_UO!$K$155,Resultados_Dic3!$E$3:$E$99980,$I164,Resultados_Dic3!$A$3:$A$99980,Produccion_UO!$H164))*$I$155</f>
        <v>0</v>
      </c>
      <c r="AF164" s="21">
        <f>(SUMIFS(Resultados_Dic3!AA$3:AA$99980,Resultados_Dic3!$F$3:$F$99980,Produccion_UO!$K164,Resultados_Dic3!$D$3:$D$99980,Produccion_UO!$K$155,Resultados_Dic3!$E$3:$E$99980,Produccion_UO!$J164,Resultados_Dic3!$A$3:$A$99980,Produccion_UO!$H164)+SUMIFS(Resultados_Dic3!AA$3:AA$99980,Resultados_Dic3!$F$3:$F$99980,Produccion_UO!$K164,Resultados_Dic3!$D$3:$D$99980,Produccion_UO!$K$155,Resultados_Dic3!$E$3:$E$99980,$I164,Resultados_Dic3!$A$3:$A$99980,Produccion_UO!$H164))*$I$155</f>
        <v>0</v>
      </c>
      <c r="AG164" s="21">
        <f>(SUMIFS(Resultados_Dic3!AB$3:AB$99980,Resultados_Dic3!$F$3:$F$99980,Produccion_UO!$K164,Resultados_Dic3!$D$3:$D$99980,Produccion_UO!$K$155,Resultados_Dic3!$E$3:$E$99980,Produccion_UO!$J164,Resultados_Dic3!$A$3:$A$99980,Produccion_UO!$H164)+SUMIFS(Resultados_Dic3!AB$3:AB$99980,Resultados_Dic3!$F$3:$F$99980,Produccion_UO!$K164,Resultados_Dic3!$D$3:$D$99980,Produccion_UO!$K$155,Resultados_Dic3!$E$3:$E$99980,$I164,Resultados_Dic3!$A$3:$A$99980,Produccion_UO!$H164))*$I$155</f>
        <v>0</v>
      </c>
      <c r="AH164" s="21">
        <f>(SUMIFS(Resultados_Dic3!AC$3:AC$99980,Resultados_Dic3!$F$3:$F$99980,Produccion_UO!$K164,Resultados_Dic3!$D$3:$D$99980,Produccion_UO!$K$155,Resultados_Dic3!$E$3:$E$99980,Produccion_UO!$J164,Resultados_Dic3!$A$3:$A$99980,Produccion_UO!$H164)+SUMIFS(Resultados_Dic3!AC$3:AC$99980,Resultados_Dic3!$F$3:$F$99980,Produccion_UO!$K164,Resultados_Dic3!$D$3:$D$99980,Produccion_UO!$K$155,Resultados_Dic3!$E$3:$E$99980,$I164,Resultados_Dic3!$A$3:$A$99980,Produccion_UO!$H164))*$I$155</f>
        <v>0</v>
      </c>
      <c r="AI164" s="21">
        <f>(SUMIFS(Resultados_Dic3!AD$3:AD$99980,Resultados_Dic3!$F$3:$F$99980,Produccion_UO!$K164,Resultados_Dic3!$D$3:$D$99980,Produccion_UO!$K$155,Resultados_Dic3!$E$3:$E$99980,Produccion_UO!$J164,Resultados_Dic3!$A$3:$A$99980,Produccion_UO!$H164)+SUMIFS(Resultados_Dic3!AD$3:AD$99980,Resultados_Dic3!$F$3:$F$99980,Produccion_UO!$K164,Resultados_Dic3!$D$3:$D$99980,Produccion_UO!$K$155,Resultados_Dic3!$E$3:$E$99980,$I164,Resultados_Dic3!$A$3:$A$99980,Produccion_UO!$H164))*$I$155</f>
        <v>0</v>
      </c>
      <c r="AJ164" s="21">
        <f>(SUMIFS(Resultados_Dic3!AE$3:AE$99980,Resultados_Dic3!$F$3:$F$99980,Produccion_UO!$K164,Resultados_Dic3!$D$3:$D$99980,Produccion_UO!$K$155,Resultados_Dic3!$E$3:$E$99980,Produccion_UO!$J164,Resultados_Dic3!$A$3:$A$99980,Produccion_UO!$H164)+SUMIFS(Resultados_Dic3!AE$3:AE$99980,Resultados_Dic3!$F$3:$F$99980,Produccion_UO!$K164,Resultados_Dic3!$D$3:$D$99980,Produccion_UO!$K$155,Resultados_Dic3!$E$3:$E$99980,$I164,Resultados_Dic3!$A$3:$A$99980,Produccion_UO!$H164))*$I$155</f>
        <v>0</v>
      </c>
      <c r="AK164" s="21">
        <f>(SUMIFS(Resultados_Dic3!AF$3:AF$99980,Resultados_Dic3!$F$3:$F$99980,Produccion_UO!$K164,Resultados_Dic3!$D$3:$D$99980,Produccion_UO!$K$155,Resultados_Dic3!$E$3:$E$99980,Produccion_UO!$J164,Resultados_Dic3!$A$3:$A$99980,Produccion_UO!$H164)+SUMIFS(Resultados_Dic3!AF$3:AF$99980,Resultados_Dic3!$F$3:$F$99980,Produccion_UO!$K164,Resultados_Dic3!$D$3:$D$99980,Produccion_UO!$K$155,Resultados_Dic3!$E$3:$E$99980,$I164,Resultados_Dic3!$A$3:$A$99980,Produccion_UO!$H164))*$I$155</f>
        <v>0</v>
      </c>
      <c r="AL164" s="21">
        <f>(SUMIFS(Resultados_Dic3!AG$3:AG$99980,Resultados_Dic3!$F$3:$F$99980,Produccion_UO!$K164,Resultados_Dic3!$D$3:$D$99980,Produccion_UO!$K$155,Resultados_Dic3!$E$3:$E$99980,Produccion_UO!$J164,Resultados_Dic3!$A$3:$A$99980,Produccion_UO!$H164)+SUMIFS(Resultados_Dic3!AG$3:AG$99980,Resultados_Dic3!$F$3:$F$99980,Produccion_UO!$K164,Resultados_Dic3!$D$3:$D$99980,Produccion_UO!$K$155,Resultados_Dic3!$E$3:$E$99980,$I164,Resultados_Dic3!$A$3:$A$99980,Produccion_UO!$H164))*$I$155</f>
        <v>0</v>
      </c>
      <c r="AM164" s="21">
        <f>(SUMIFS(Resultados_Dic3!AH$3:AH$99980,Resultados_Dic3!$F$3:$F$99980,Produccion_UO!$K164,Resultados_Dic3!$D$3:$D$99980,Produccion_UO!$K$155,Resultados_Dic3!$E$3:$E$99980,Produccion_UO!$J164,Resultados_Dic3!$A$3:$A$99980,Produccion_UO!$H164)+SUMIFS(Resultados_Dic3!AH$3:AH$99980,Resultados_Dic3!$F$3:$F$99980,Produccion_UO!$K164,Resultados_Dic3!$D$3:$D$99980,Produccion_UO!$K$155,Resultados_Dic3!$E$3:$E$99980,$I164,Resultados_Dic3!$A$3:$A$99980,Produccion_UO!$H164))*$I$155</f>
        <v>0</v>
      </c>
      <c r="AN164" s="21">
        <f>(SUMIFS(Resultados_Dic3!AI$3:AI$99980,Resultados_Dic3!$F$3:$F$99980,Produccion_UO!$K164,Resultados_Dic3!$D$3:$D$99980,Produccion_UO!$K$155,Resultados_Dic3!$E$3:$E$99980,Produccion_UO!$J164,Resultados_Dic3!$A$3:$A$99980,Produccion_UO!$H164)+SUMIFS(Resultados_Dic3!AI$3:AI$99980,Resultados_Dic3!$F$3:$F$99980,Produccion_UO!$K164,Resultados_Dic3!$D$3:$D$99980,Produccion_UO!$K$155,Resultados_Dic3!$E$3:$E$99980,$I164,Resultados_Dic3!$A$3:$A$99980,Produccion_UO!$H164))*$I$155</f>
        <v>0</v>
      </c>
      <c r="AO164" s="21">
        <f>(SUMIFS(Resultados_Dic3!AJ$3:AJ$99980,Resultados_Dic3!$F$3:$F$99980,Produccion_UO!$K164,Resultados_Dic3!$D$3:$D$99980,Produccion_UO!$K$155,Resultados_Dic3!$E$3:$E$99980,Produccion_UO!$J164,Resultados_Dic3!$A$3:$A$99980,Produccion_UO!$H164)+SUMIFS(Resultados_Dic3!AJ$3:AJ$99980,Resultados_Dic3!$F$3:$F$99980,Produccion_UO!$K164,Resultados_Dic3!$D$3:$D$99980,Produccion_UO!$K$155,Resultados_Dic3!$E$3:$E$99980,$I164,Resultados_Dic3!$A$3:$A$99980,Produccion_UO!$H164))*$I$155</f>
        <v>0</v>
      </c>
      <c r="AP164" s="21">
        <f>(SUMIFS(Resultados_Dic3!AK$3:AK$99980,Resultados_Dic3!$F$3:$F$99980,Produccion_UO!$K164,Resultados_Dic3!$D$3:$D$99980,Produccion_UO!$K$155,Resultados_Dic3!$E$3:$E$99980,Produccion_UO!$J164,Resultados_Dic3!$A$3:$A$99980,Produccion_UO!$H164)+SUMIFS(Resultados_Dic3!AK$3:AK$99980,Resultados_Dic3!$F$3:$F$99980,Produccion_UO!$K164,Resultados_Dic3!$D$3:$D$99980,Produccion_UO!$K$155,Resultados_Dic3!$E$3:$E$99980,$I164,Resultados_Dic3!$A$3:$A$99980,Produccion_UO!$H164))*$I$155</f>
        <v>0</v>
      </c>
      <c r="AQ164" s="21">
        <f>(SUMIFS(Resultados_Dic3!AL$3:AL$99980,Resultados_Dic3!$F$3:$F$99980,Produccion_UO!$K164,Resultados_Dic3!$D$3:$D$99980,Produccion_UO!$K$155,Resultados_Dic3!$E$3:$E$99980,Produccion_UO!$J164,Resultados_Dic3!$A$3:$A$99980,Produccion_UO!$H164)+SUMIFS(Resultados_Dic3!AL$3:AL$99980,Resultados_Dic3!$F$3:$F$99980,Produccion_UO!$K164,Resultados_Dic3!$D$3:$D$99980,Produccion_UO!$K$155,Resultados_Dic3!$E$3:$E$99980,$I164,Resultados_Dic3!$A$3:$A$99980,Produccion_UO!$H164))*$I$155</f>
        <v>0</v>
      </c>
      <c r="AR164" s="21">
        <f>(SUMIFS(Resultados_Dic3!AM$3:AM$99980,Resultados_Dic3!$F$3:$F$99980,Produccion_UO!$K164,Resultados_Dic3!$D$3:$D$99980,Produccion_UO!$K$155,Resultados_Dic3!$E$3:$E$99980,Produccion_UO!$J164,Resultados_Dic3!$A$3:$A$99980,Produccion_UO!$H164)+SUMIFS(Resultados_Dic3!AM$3:AM$99980,Resultados_Dic3!$F$3:$F$99980,Produccion_UO!$K164,Resultados_Dic3!$D$3:$D$99980,Produccion_UO!$K$155,Resultados_Dic3!$E$3:$E$99980,$I164,Resultados_Dic3!$A$3:$A$99980,Produccion_UO!$H164))*$I$155</f>
        <v>0</v>
      </c>
    </row>
    <row r="165" spans="1:45" s="73" customFormat="1" x14ac:dyDescent="0.25">
      <c r="A165" s="129"/>
      <c r="B165" s="129"/>
      <c r="C165" s="129"/>
      <c r="D165" s="129"/>
      <c r="E165" s="129"/>
      <c r="F165" s="130"/>
      <c r="H165" s="74"/>
      <c r="I165" s="74"/>
      <c r="L165" s="22"/>
      <c r="M165" s="75">
        <f>+SUM(M158:M164)</f>
        <v>0</v>
      </c>
      <c r="N165" s="75">
        <f t="shared" ref="N165" si="44">+SUM(N158:N164)</f>
        <v>0</v>
      </c>
      <c r="O165" s="75">
        <f t="shared" ref="O165:AR165" si="45">+SUM(O158:O164)</f>
        <v>0</v>
      </c>
      <c r="P165" s="75">
        <f t="shared" si="45"/>
        <v>0</v>
      </c>
      <c r="Q165" s="75">
        <f t="shared" si="45"/>
        <v>0</v>
      </c>
      <c r="R165" s="75">
        <f t="shared" si="45"/>
        <v>0</v>
      </c>
      <c r="S165" s="75">
        <f t="shared" si="45"/>
        <v>0</v>
      </c>
      <c r="T165" s="75">
        <f t="shared" si="45"/>
        <v>0</v>
      </c>
      <c r="U165" s="75">
        <f t="shared" si="45"/>
        <v>0</v>
      </c>
      <c r="V165" s="75">
        <f t="shared" si="45"/>
        <v>0</v>
      </c>
      <c r="W165" s="75">
        <f t="shared" si="45"/>
        <v>0</v>
      </c>
      <c r="X165" s="75">
        <f t="shared" si="45"/>
        <v>0</v>
      </c>
      <c r="Y165" s="75">
        <f t="shared" si="45"/>
        <v>0</v>
      </c>
      <c r="Z165" s="75">
        <f t="shared" si="45"/>
        <v>0</v>
      </c>
      <c r="AA165" s="75">
        <f t="shared" si="45"/>
        <v>0</v>
      </c>
      <c r="AB165" s="75">
        <f t="shared" si="45"/>
        <v>0</v>
      </c>
      <c r="AC165" s="75">
        <f t="shared" si="45"/>
        <v>0</v>
      </c>
      <c r="AD165" s="75">
        <f t="shared" si="45"/>
        <v>0</v>
      </c>
      <c r="AE165" s="75">
        <f t="shared" si="45"/>
        <v>0</v>
      </c>
      <c r="AF165" s="75">
        <f t="shared" si="45"/>
        <v>0</v>
      </c>
      <c r="AG165" s="75">
        <f t="shared" si="45"/>
        <v>0</v>
      </c>
      <c r="AH165" s="75">
        <f t="shared" si="45"/>
        <v>0</v>
      </c>
      <c r="AI165" s="75">
        <f t="shared" si="45"/>
        <v>0</v>
      </c>
      <c r="AJ165" s="75">
        <f t="shared" si="45"/>
        <v>0</v>
      </c>
      <c r="AK165" s="75">
        <f t="shared" si="45"/>
        <v>0</v>
      </c>
      <c r="AL165" s="75">
        <f t="shared" si="45"/>
        <v>0</v>
      </c>
      <c r="AM165" s="75">
        <f t="shared" si="45"/>
        <v>0</v>
      </c>
      <c r="AN165" s="75">
        <f t="shared" si="45"/>
        <v>0</v>
      </c>
      <c r="AO165" s="75">
        <f t="shared" si="45"/>
        <v>0</v>
      </c>
      <c r="AP165" s="75">
        <f t="shared" si="45"/>
        <v>0</v>
      </c>
      <c r="AQ165" s="75">
        <f t="shared" si="45"/>
        <v>0</v>
      </c>
      <c r="AR165" s="75">
        <f t="shared" si="45"/>
        <v>0</v>
      </c>
    </row>
    <row r="166" spans="1:45" x14ac:dyDescent="0.25">
      <c r="H166"/>
      <c r="I166"/>
    </row>
    <row r="167" spans="1:45" ht="18.75" x14ac:dyDescent="0.3">
      <c r="H167"/>
      <c r="I167" s="17" t="str">
        <f>+IF(OR(J168="OIL",J168="OIL-eq"),$I$5,IF(J168="GAS",$I$4,IF(J168="GSL",$I$8,IF(J168="DSL",$I$9,IF(J168="KER",$I$10,IF(J168="LPG",$I$11,IF(J168="HFO",$I$12,IF(J168="AVG",$I$13,IF(J168="RFG",$I$14,IF(J168="ELC",$I$15,$I$16))))))))))</f>
        <v>MPC/d</v>
      </c>
      <c r="K167" s="34" t="s">
        <v>415</v>
      </c>
    </row>
    <row r="168" spans="1:45" x14ac:dyDescent="0.25">
      <c r="G168" s="15"/>
      <c r="H168" s="12"/>
      <c r="I168" s="115">
        <f>+IF(OR(J168="OIL",J168="OIL-eq"),$H$5,IF(J168="GAS",$H$4,IF(J168="GSL",$H$8,IF(J168="DSL",$H$9,IF(J168="KER",$H$10,IF(J168="LPG",$H$11,IF(J168="HFO",$H$12,IF(J168="AVG",$H$13,IF(J168="RFG",$H$14,IF(J168="ELC",$H$15,$H$16))))))))))</f>
        <v>2.7126000271260002</v>
      </c>
      <c r="J168" s="67" t="s">
        <v>37</v>
      </c>
      <c r="K168" s="50" t="s">
        <v>377</v>
      </c>
    </row>
    <row r="169" spans="1:45" x14ac:dyDescent="0.25">
      <c r="G169" s="44"/>
      <c r="H169" s="43"/>
      <c r="I169" s="43"/>
      <c r="J169" s="15"/>
      <c r="K169" s="16"/>
    </row>
    <row r="170" spans="1:45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  <c r="AS170" s="21"/>
    </row>
    <row r="171" spans="1:45" x14ac:dyDescent="0.25">
      <c r="D171" s="131"/>
      <c r="E171" s="131"/>
      <c r="G171" s="15"/>
      <c r="H171" s="17" t="str">
        <f t="shared" ref="H171:H177" si="46">+$B$1</f>
        <v>DIC7</v>
      </c>
      <c r="I171" s="24" t="s">
        <v>126</v>
      </c>
      <c r="J171" s="24" t="s">
        <v>119</v>
      </c>
      <c r="K171" s="50" t="s">
        <v>224</v>
      </c>
      <c r="L171" s="22" t="str">
        <f>+$B$3</f>
        <v>GU - Gas</v>
      </c>
      <c r="M171" s="21">
        <f>(SUMIFS(Resultados_Dic3!H$3:H$99980,Resultados_Dic3!$F$3:$F$99980,Produccion_UO!$K171,Resultados_Dic3!$D$3:$D$99980,Produccion_UO!$K$168,Resultados_Dic3!$E$3:$E$99980,Produccion_UO!$J171,Resultados_Dic3!$A$3:$A$99980,Produccion_UO!$H171)+SUMIFS(Resultados_Dic3!H$3:H$99980,Resultados_Dic3!$F$3:$F$99980,Produccion_UO!$K171,Resultados_Dic3!$D$3:$D$99980,Produccion_UO!$K$168,Resultados_Dic3!$E$3:$E$99980,$I171,Resultados_Dic3!$A$3:$A$99980,Produccion_UO!$H171))*$I$168</f>
        <v>179.33705404433309</v>
      </c>
      <c r="N171" s="21">
        <f>(SUMIFS(Resultados_Dic3!I$3:I$99980,Resultados_Dic3!$F$3:$F$99980,Produccion_UO!$K171,Resultados_Dic3!$D$3:$D$99980,Produccion_UO!$K$168,Resultados_Dic3!$E$3:$E$99980,Produccion_UO!$J171,Resultados_Dic3!$A$3:$A$99980,Produccion_UO!$H171)+SUMIFS(Resultados_Dic3!I$3:I$99980,Resultados_Dic3!$F$3:$F$99980,Produccion_UO!$K171,Resultados_Dic3!$D$3:$D$99980,Produccion_UO!$K$168,Resultados_Dic3!$E$3:$E$99980,$I171,Resultados_Dic3!$A$3:$A$99980,Produccion_UO!$H171))*$I$168</f>
        <v>144.91904109192404</v>
      </c>
      <c r="O171" s="21">
        <f>(SUMIFS(Resultados_Dic3!J$3:J$99980,Resultados_Dic3!$F$3:$F$99980,Produccion_UO!$K171,Resultados_Dic3!$D$3:$D$99980,Produccion_UO!$K$168,Resultados_Dic3!$E$3:$E$99980,Produccion_UO!$J171,Resultados_Dic3!$A$3:$A$99980,Produccion_UO!$H171)+SUMIFS(Resultados_Dic3!J$3:J$99980,Resultados_Dic3!$F$3:$F$99980,Produccion_UO!$K171,Resultados_Dic3!$D$3:$D$99980,Produccion_UO!$K$168,Resultados_Dic3!$E$3:$E$99980,$I171,Resultados_Dic3!$A$3:$A$99980,Produccion_UO!$H171))*$I$168</f>
        <v>113.46368184253764</v>
      </c>
      <c r="P171" s="21">
        <f>(SUMIFS(Resultados_Dic3!K$3:K$99980,Resultados_Dic3!$F$3:$F$99980,Produccion_UO!$K171,Resultados_Dic3!$D$3:$D$99980,Produccion_UO!$K$168,Resultados_Dic3!$E$3:$E$99980,Produccion_UO!$J171,Resultados_Dic3!$A$3:$A$99980,Produccion_UO!$H171)+SUMIFS(Resultados_Dic3!K$3:K$99980,Resultados_Dic3!$F$3:$F$99980,Produccion_UO!$K171,Resultados_Dic3!$D$3:$D$99980,Produccion_UO!$K$168,Resultados_Dic3!$E$3:$E$99980,$I171,Resultados_Dic3!$A$3:$A$99980,Produccion_UO!$H171))*$I$168</f>
        <v>132.50431184719355</v>
      </c>
      <c r="Q171" s="21">
        <f>(SUMIFS(Resultados_Dic3!L$3:L$99980,Resultados_Dic3!$F$3:$F$99980,Produccion_UO!$K171,Resultados_Dic3!$D$3:$D$99980,Produccion_UO!$K$168,Resultados_Dic3!$E$3:$E$99980,Produccion_UO!$J171,Resultados_Dic3!$A$3:$A$99980,Produccion_UO!$H171)+SUMIFS(Resultados_Dic3!L$3:L$99980,Resultados_Dic3!$F$3:$F$99980,Produccion_UO!$K171,Resultados_Dic3!$D$3:$D$99980,Produccion_UO!$K$168,Resultados_Dic3!$E$3:$E$99980,$I171,Resultados_Dic3!$A$3:$A$99980,Produccion_UO!$H171))*$I$168</f>
        <v>126.29694722482843</v>
      </c>
      <c r="R171" s="21">
        <f>(SUMIFS(Resultados_Dic3!M$3:M$99980,Resultados_Dic3!$F$3:$F$99980,Produccion_UO!$K171,Resultados_Dic3!$D$3:$D$99980,Produccion_UO!$K$168,Resultados_Dic3!$E$3:$E$99980,Produccion_UO!$J171,Resultados_Dic3!$A$3:$A$99980,Produccion_UO!$H171)+SUMIFS(Resultados_Dic3!M$3:M$99980,Resultados_Dic3!$F$3:$F$99980,Produccion_UO!$K171,Resultados_Dic3!$D$3:$D$99980,Produccion_UO!$K$168,Resultados_Dic3!$E$3:$E$99980,$I171,Resultados_Dic3!$A$3:$A$99980,Produccion_UO!$H171))*$I$168</f>
        <v>0</v>
      </c>
      <c r="S171" s="21">
        <f>(SUMIFS(Resultados_Dic3!N$3:N$99980,Resultados_Dic3!$F$3:$F$99980,Produccion_UO!$K171,Resultados_Dic3!$D$3:$D$99980,Produccion_UO!$K$168,Resultados_Dic3!$E$3:$E$99980,Produccion_UO!$J171,Resultados_Dic3!$A$3:$A$99980,Produccion_UO!$H171)+SUMIFS(Resultados_Dic3!N$3:N$99980,Resultados_Dic3!$F$3:$F$99980,Produccion_UO!$K171,Resultados_Dic3!$D$3:$D$99980,Produccion_UO!$K$168,Resultados_Dic3!$E$3:$E$99980,$I171,Resultados_Dic3!$A$3:$A$99980,Produccion_UO!$H171))*$I$168</f>
        <v>0</v>
      </c>
      <c r="T171" s="21">
        <f>(SUMIFS(Resultados_Dic3!O$3:O$99980,Resultados_Dic3!$F$3:$F$99980,Produccion_UO!$K171,Resultados_Dic3!$D$3:$D$99980,Produccion_UO!$K$168,Resultados_Dic3!$E$3:$E$99980,Produccion_UO!$J171,Resultados_Dic3!$A$3:$A$99980,Produccion_UO!$H171)+SUMIFS(Resultados_Dic3!O$3:O$99980,Resultados_Dic3!$F$3:$F$99980,Produccion_UO!$K171,Resultados_Dic3!$D$3:$D$99980,Produccion_UO!$K$168,Resultados_Dic3!$E$3:$E$99980,$I171,Resultados_Dic3!$A$3:$A$99980,Produccion_UO!$H171))*$I$168</f>
        <v>0</v>
      </c>
      <c r="U171" s="21">
        <f>(SUMIFS(Resultados_Dic3!P$3:P$99980,Resultados_Dic3!$F$3:$F$99980,Produccion_UO!$K171,Resultados_Dic3!$D$3:$D$99980,Produccion_UO!$K$168,Resultados_Dic3!$E$3:$E$99980,Produccion_UO!$J171,Resultados_Dic3!$A$3:$A$99980,Produccion_UO!$H171)+SUMIFS(Resultados_Dic3!P$3:P$99980,Resultados_Dic3!$F$3:$F$99980,Produccion_UO!$K171,Resultados_Dic3!$D$3:$D$99980,Produccion_UO!$K$168,Resultados_Dic3!$E$3:$E$99980,$I171,Resultados_Dic3!$A$3:$A$99980,Produccion_UO!$H171))*$I$168</f>
        <v>0</v>
      </c>
      <c r="V171" s="21">
        <f>(SUMIFS(Resultados_Dic3!Q$3:Q$99980,Resultados_Dic3!$F$3:$F$99980,Produccion_UO!$K171,Resultados_Dic3!$D$3:$D$99980,Produccion_UO!$K$168,Resultados_Dic3!$E$3:$E$99980,Produccion_UO!$J171,Resultados_Dic3!$A$3:$A$99980,Produccion_UO!$H171)+SUMIFS(Resultados_Dic3!Q$3:Q$99980,Resultados_Dic3!$F$3:$F$99980,Produccion_UO!$K171,Resultados_Dic3!$D$3:$D$99980,Produccion_UO!$K$168,Resultados_Dic3!$E$3:$E$99980,$I171,Resultados_Dic3!$A$3:$A$99980,Produccion_UO!$H171))*$I$168</f>
        <v>0</v>
      </c>
      <c r="W171" s="21">
        <f>(SUMIFS(Resultados_Dic3!R$3:R$99980,Resultados_Dic3!$F$3:$F$99980,Produccion_UO!$K171,Resultados_Dic3!$D$3:$D$99980,Produccion_UO!$K$168,Resultados_Dic3!$E$3:$E$99980,Produccion_UO!$J171,Resultados_Dic3!$A$3:$A$99980,Produccion_UO!$H171)+SUMIFS(Resultados_Dic3!R$3:R$99980,Resultados_Dic3!$F$3:$F$99980,Produccion_UO!$K171,Resultados_Dic3!$D$3:$D$99980,Produccion_UO!$K$168,Resultados_Dic3!$E$3:$E$99980,$I171,Resultados_Dic3!$A$3:$A$99980,Produccion_UO!$H171))*$I$168</f>
        <v>0</v>
      </c>
      <c r="X171" s="21">
        <f>(SUMIFS(Resultados_Dic3!S$3:S$99980,Resultados_Dic3!$F$3:$F$99980,Produccion_UO!$K171,Resultados_Dic3!$D$3:$D$99980,Produccion_UO!$K$168,Resultados_Dic3!$E$3:$E$99980,Produccion_UO!$J171,Resultados_Dic3!$A$3:$A$99980,Produccion_UO!$H171)+SUMIFS(Resultados_Dic3!S$3:S$99980,Resultados_Dic3!$F$3:$F$99980,Produccion_UO!$K171,Resultados_Dic3!$D$3:$D$99980,Produccion_UO!$K$168,Resultados_Dic3!$E$3:$E$99980,$I171,Resultados_Dic3!$A$3:$A$99980,Produccion_UO!$H171))*$I$168</f>
        <v>0</v>
      </c>
      <c r="Y171" s="21">
        <f>(SUMIFS(Resultados_Dic3!T$3:T$99980,Resultados_Dic3!$F$3:$F$99980,Produccion_UO!$K171,Resultados_Dic3!$D$3:$D$99980,Produccion_UO!$K$168,Resultados_Dic3!$E$3:$E$99980,Produccion_UO!$J171,Resultados_Dic3!$A$3:$A$99980,Produccion_UO!$H171)+SUMIFS(Resultados_Dic3!T$3:T$99980,Resultados_Dic3!$F$3:$F$99980,Produccion_UO!$K171,Resultados_Dic3!$D$3:$D$99980,Produccion_UO!$K$168,Resultados_Dic3!$E$3:$E$99980,$I171,Resultados_Dic3!$A$3:$A$99980,Produccion_UO!$H171))*$I$168</f>
        <v>0</v>
      </c>
      <c r="Z171" s="21">
        <f>(SUMIFS(Resultados_Dic3!U$3:U$99980,Resultados_Dic3!$F$3:$F$99980,Produccion_UO!$K171,Resultados_Dic3!$D$3:$D$99980,Produccion_UO!$K$168,Resultados_Dic3!$E$3:$E$99980,Produccion_UO!$J171,Resultados_Dic3!$A$3:$A$99980,Produccion_UO!$H171)+SUMIFS(Resultados_Dic3!U$3:U$99980,Resultados_Dic3!$F$3:$F$99980,Produccion_UO!$K171,Resultados_Dic3!$D$3:$D$99980,Produccion_UO!$K$168,Resultados_Dic3!$E$3:$E$99980,$I171,Resultados_Dic3!$A$3:$A$99980,Produccion_UO!$H171))*$I$168</f>
        <v>0</v>
      </c>
      <c r="AA171" s="21">
        <f>(SUMIFS(Resultados_Dic3!V$3:V$99980,Resultados_Dic3!$F$3:$F$99980,Produccion_UO!$K171,Resultados_Dic3!$D$3:$D$99980,Produccion_UO!$K$168,Resultados_Dic3!$E$3:$E$99980,Produccion_UO!$J171,Resultados_Dic3!$A$3:$A$99980,Produccion_UO!$H171)+SUMIFS(Resultados_Dic3!V$3:V$99980,Resultados_Dic3!$F$3:$F$99980,Produccion_UO!$K171,Resultados_Dic3!$D$3:$D$99980,Produccion_UO!$K$168,Resultados_Dic3!$E$3:$E$99980,$I171,Resultados_Dic3!$A$3:$A$99980,Produccion_UO!$H171))*$I$168</f>
        <v>0</v>
      </c>
      <c r="AB171" s="21">
        <f>(SUMIFS(Resultados_Dic3!W$3:W$99980,Resultados_Dic3!$F$3:$F$99980,Produccion_UO!$K171,Resultados_Dic3!$D$3:$D$99980,Produccion_UO!$K$168,Resultados_Dic3!$E$3:$E$99980,Produccion_UO!$J171,Resultados_Dic3!$A$3:$A$99980,Produccion_UO!$H171)+SUMIFS(Resultados_Dic3!W$3:W$99980,Resultados_Dic3!$F$3:$F$99980,Produccion_UO!$K171,Resultados_Dic3!$D$3:$D$99980,Produccion_UO!$K$168,Resultados_Dic3!$E$3:$E$99980,$I171,Resultados_Dic3!$A$3:$A$99980,Produccion_UO!$H171))*$I$168</f>
        <v>0</v>
      </c>
      <c r="AC171" s="21">
        <f>(SUMIFS(Resultados_Dic3!X$3:X$99980,Resultados_Dic3!$F$3:$F$99980,Produccion_UO!$K171,Resultados_Dic3!$D$3:$D$99980,Produccion_UO!$K$168,Resultados_Dic3!$E$3:$E$99980,Produccion_UO!$J171,Resultados_Dic3!$A$3:$A$99980,Produccion_UO!$H171)+SUMIFS(Resultados_Dic3!X$3:X$99980,Resultados_Dic3!$F$3:$F$99980,Produccion_UO!$K171,Resultados_Dic3!$D$3:$D$99980,Produccion_UO!$K$168,Resultados_Dic3!$E$3:$E$99980,$I171,Resultados_Dic3!$A$3:$A$99980,Produccion_UO!$H171))*$I$168</f>
        <v>0</v>
      </c>
      <c r="AD171" s="21">
        <f>(SUMIFS(Resultados_Dic3!Y$3:Y$99980,Resultados_Dic3!$F$3:$F$99980,Produccion_UO!$K171,Resultados_Dic3!$D$3:$D$99980,Produccion_UO!$K$168,Resultados_Dic3!$E$3:$E$99980,Produccion_UO!$J171,Resultados_Dic3!$A$3:$A$99980,Produccion_UO!$H171)+SUMIFS(Resultados_Dic3!Y$3:Y$99980,Resultados_Dic3!$F$3:$F$99980,Produccion_UO!$K171,Resultados_Dic3!$D$3:$D$99980,Produccion_UO!$K$168,Resultados_Dic3!$E$3:$E$99980,$I171,Resultados_Dic3!$A$3:$A$99980,Produccion_UO!$H171))*$I$168</f>
        <v>0</v>
      </c>
      <c r="AE171" s="21">
        <f>(SUMIFS(Resultados_Dic3!Z$3:Z$99980,Resultados_Dic3!$F$3:$F$99980,Produccion_UO!$K171,Resultados_Dic3!$D$3:$D$99980,Produccion_UO!$K$168,Resultados_Dic3!$E$3:$E$99980,Produccion_UO!$J171,Resultados_Dic3!$A$3:$A$99980,Produccion_UO!$H171)+SUMIFS(Resultados_Dic3!Z$3:Z$99980,Resultados_Dic3!$F$3:$F$99980,Produccion_UO!$K171,Resultados_Dic3!$D$3:$D$99980,Produccion_UO!$K$168,Resultados_Dic3!$E$3:$E$99980,$I171,Resultados_Dic3!$A$3:$A$99980,Produccion_UO!$H171))*$I$168</f>
        <v>0</v>
      </c>
      <c r="AF171" s="21">
        <f>(SUMIFS(Resultados_Dic3!AA$3:AA$99980,Resultados_Dic3!$F$3:$F$99980,Produccion_UO!$K171,Resultados_Dic3!$D$3:$D$99980,Produccion_UO!$K$168,Resultados_Dic3!$E$3:$E$99980,Produccion_UO!$J171,Resultados_Dic3!$A$3:$A$99980,Produccion_UO!$H171)+SUMIFS(Resultados_Dic3!AA$3:AA$99980,Resultados_Dic3!$F$3:$F$99980,Produccion_UO!$K171,Resultados_Dic3!$D$3:$D$99980,Produccion_UO!$K$168,Resultados_Dic3!$E$3:$E$99980,$I171,Resultados_Dic3!$A$3:$A$99980,Produccion_UO!$H171))*$I$168</f>
        <v>0</v>
      </c>
      <c r="AG171" s="21">
        <f>(SUMIFS(Resultados_Dic3!AB$3:AB$99980,Resultados_Dic3!$F$3:$F$99980,Produccion_UO!$K171,Resultados_Dic3!$D$3:$D$99980,Produccion_UO!$K$168,Resultados_Dic3!$E$3:$E$99980,Produccion_UO!$J171,Resultados_Dic3!$A$3:$A$99980,Produccion_UO!$H171)+SUMIFS(Resultados_Dic3!AB$3:AB$99980,Resultados_Dic3!$F$3:$F$99980,Produccion_UO!$K171,Resultados_Dic3!$D$3:$D$99980,Produccion_UO!$K$168,Resultados_Dic3!$E$3:$E$99980,$I171,Resultados_Dic3!$A$3:$A$99980,Produccion_UO!$H171))*$I$168</f>
        <v>0</v>
      </c>
      <c r="AH171" s="21">
        <f>(SUMIFS(Resultados_Dic3!AC$3:AC$99980,Resultados_Dic3!$F$3:$F$99980,Produccion_UO!$K171,Resultados_Dic3!$D$3:$D$99980,Produccion_UO!$K$168,Resultados_Dic3!$E$3:$E$99980,Produccion_UO!$J171,Resultados_Dic3!$A$3:$A$99980,Produccion_UO!$H171)+SUMIFS(Resultados_Dic3!AC$3:AC$99980,Resultados_Dic3!$F$3:$F$99980,Produccion_UO!$K171,Resultados_Dic3!$D$3:$D$99980,Produccion_UO!$K$168,Resultados_Dic3!$E$3:$E$99980,$I171,Resultados_Dic3!$A$3:$A$99980,Produccion_UO!$H171))*$I$168</f>
        <v>0</v>
      </c>
      <c r="AI171" s="21">
        <f>(SUMIFS(Resultados_Dic3!AD$3:AD$99980,Resultados_Dic3!$F$3:$F$99980,Produccion_UO!$K171,Resultados_Dic3!$D$3:$D$99980,Produccion_UO!$K$168,Resultados_Dic3!$E$3:$E$99980,Produccion_UO!$J171,Resultados_Dic3!$A$3:$A$99980,Produccion_UO!$H171)+SUMIFS(Resultados_Dic3!AD$3:AD$99980,Resultados_Dic3!$F$3:$F$99980,Produccion_UO!$K171,Resultados_Dic3!$D$3:$D$99980,Produccion_UO!$K$168,Resultados_Dic3!$E$3:$E$99980,$I171,Resultados_Dic3!$A$3:$A$99980,Produccion_UO!$H171))*$I$168</f>
        <v>0</v>
      </c>
      <c r="AJ171" s="21">
        <f>(SUMIFS(Resultados_Dic3!AE$3:AE$99980,Resultados_Dic3!$F$3:$F$99980,Produccion_UO!$K171,Resultados_Dic3!$D$3:$D$99980,Produccion_UO!$K$168,Resultados_Dic3!$E$3:$E$99980,Produccion_UO!$J171,Resultados_Dic3!$A$3:$A$99980,Produccion_UO!$H171)+SUMIFS(Resultados_Dic3!AE$3:AE$99980,Resultados_Dic3!$F$3:$F$99980,Produccion_UO!$K171,Resultados_Dic3!$D$3:$D$99980,Produccion_UO!$K$168,Resultados_Dic3!$E$3:$E$99980,$I171,Resultados_Dic3!$A$3:$A$99980,Produccion_UO!$H171))*$I$168</f>
        <v>0</v>
      </c>
      <c r="AK171" s="21">
        <f>(SUMIFS(Resultados_Dic3!AF$3:AF$99980,Resultados_Dic3!$F$3:$F$99980,Produccion_UO!$K171,Resultados_Dic3!$D$3:$D$99980,Produccion_UO!$K$168,Resultados_Dic3!$E$3:$E$99980,Produccion_UO!$J171,Resultados_Dic3!$A$3:$A$99980,Produccion_UO!$H171)+SUMIFS(Resultados_Dic3!AF$3:AF$99980,Resultados_Dic3!$F$3:$F$99980,Produccion_UO!$K171,Resultados_Dic3!$D$3:$D$99980,Produccion_UO!$K$168,Resultados_Dic3!$E$3:$E$99980,$I171,Resultados_Dic3!$A$3:$A$99980,Produccion_UO!$H171))*$I$168</f>
        <v>0</v>
      </c>
      <c r="AL171" s="21">
        <f>(SUMIFS(Resultados_Dic3!AG$3:AG$99980,Resultados_Dic3!$F$3:$F$99980,Produccion_UO!$K171,Resultados_Dic3!$D$3:$D$99980,Produccion_UO!$K$168,Resultados_Dic3!$E$3:$E$99980,Produccion_UO!$J171,Resultados_Dic3!$A$3:$A$99980,Produccion_UO!$H171)+SUMIFS(Resultados_Dic3!AG$3:AG$99980,Resultados_Dic3!$F$3:$F$99980,Produccion_UO!$K171,Resultados_Dic3!$D$3:$D$99980,Produccion_UO!$K$168,Resultados_Dic3!$E$3:$E$99980,$I171,Resultados_Dic3!$A$3:$A$99980,Produccion_UO!$H171))*$I$168</f>
        <v>0</v>
      </c>
      <c r="AM171" s="21">
        <f>(SUMIFS(Resultados_Dic3!AH$3:AH$99980,Resultados_Dic3!$F$3:$F$99980,Produccion_UO!$K171,Resultados_Dic3!$D$3:$D$99980,Produccion_UO!$K$168,Resultados_Dic3!$E$3:$E$99980,Produccion_UO!$J171,Resultados_Dic3!$A$3:$A$99980,Produccion_UO!$H171)+SUMIFS(Resultados_Dic3!AH$3:AH$99980,Resultados_Dic3!$F$3:$F$99980,Produccion_UO!$K171,Resultados_Dic3!$D$3:$D$99980,Produccion_UO!$K$168,Resultados_Dic3!$E$3:$E$99980,$I171,Resultados_Dic3!$A$3:$A$99980,Produccion_UO!$H171))*$I$168</f>
        <v>0</v>
      </c>
      <c r="AN171" s="21">
        <f>(SUMIFS(Resultados_Dic3!AI$3:AI$99980,Resultados_Dic3!$F$3:$F$99980,Produccion_UO!$K171,Resultados_Dic3!$D$3:$D$99980,Produccion_UO!$K$168,Resultados_Dic3!$E$3:$E$99980,Produccion_UO!$J171,Resultados_Dic3!$A$3:$A$99980,Produccion_UO!$H171)+SUMIFS(Resultados_Dic3!AI$3:AI$99980,Resultados_Dic3!$F$3:$F$99980,Produccion_UO!$K171,Resultados_Dic3!$D$3:$D$99980,Produccion_UO!$K$168,Resultados_Dic3!$E$3:$E$99980,$I171,Resultados_Dic3!$A$3:$A$99980,Produccion_UO!$H171))*$I$168</f>
        <v>0</v>
      </c>
      <c r="AO171" s="21">
        <f>(SUMIFS(Resultados_Dic3!AJ$3:AJ$99980,Resultados_Dic3!$F$3:$F$99980,Produccion_UO!$K171,Resultados_Dic3!$D$3:$D$99980,Produccion_UO!$K$168,Resultados_Dic3!$E$3:$E$99980,Produccion_UO!$J171,Resultados_Dic3!$A$3:$A$99980,Produccion_UO!$H171)+SUMIFS(Resultados_Dic3!AJ$3:AJ$99980,Resultados_Dic3!$F$3:$F$99980,Produccion_UO!$K171,Resultados_Dic3!$D$3:$D$99980,Produccion_UO!$K$168,Resultados_Dic3!$E$3:$E$99980,$I171,Resultados_Dic3!$A$3:$A$99980,Produccion_UO!$H171))*$I$168</f>
        <v>0</v>
      </c>
      <c r="AP171" s="21">
        <f>(SUMIFS(Resultados_Dic3!AK$3:AK$99980,Resultados_Dic3!$F$3:$F$99980,Produccion_UO!$K171,Resultados_Dic3!$D$3:$D$99980,Produccion_UO!$K$168,Resultados_Dic3!$E$3:$E$99980,Produccion_UO!$J171,Resultados_Dic3!$A$3:$A$99980,Produccion_UO!$H171)+SUMIFS(Resultados_Dic3!AK$3:AK$99980,Resultados_Dic3!$F$3:$F$99980,Produccion_UO!$K171,Resultados_Dic3!$D$3:$D$99980,Produccion_UO!$K$168,Resultados_Dic3!$E$3:$E$99980,$I171,Resultados_Dic3!$A$3:$A$99980,Produccion_UO!$H171))*$I$168</f>
        <v>0</v>
      </c>
      <c r="AQ171" s="21">
        <f>(SUMIFS(Resultados_Dic3!AL$3:AL$99980,Resultados_Dic3!$F$3:$F$99980,Produccion_UO!$K171,Resultados_Dic3!$D$3:$D$99980,Produccion_UO!$K$168,Resultados_Dic3!$E$3:$E$99980,Produccion_UO!$J171,Resultados_Dic3!$A$3:$A$99980,Produccion_UO!$H171)+SUMIFS(Resultados_Dic3!AL$3:AL$99980,Resultados_Dic3!$F$3:$F$99980,Produccion_UO!$K171,Resultados_Dic3!$D$3:$D$99980,Produccion_UO!$K$168,Resultados_Dic3!$E$3:$E$99980,$I171,Resultados_Dic3!$A$3:$A$99980,Produccion_UO!$H171))*$I$168</f>
        <v>0</v>
      </c>
      <c r="AR171" s="21">
        <f>(SUMIFS(Resultados_Dic3!AM$3:AM$99980,Resultados_Dic3!$F$3:$F$99980,Produccion_UO!$K171,Resultados_Dic3!$D$3:$D$99980,Produccion_UO!$K$168,Resultados_Dic3!$E$3:$E$99980,Produccion_UO!$J171,Resultados_Dic3!$A$3:$A$99980,Produccion_UO!$H171)+SUMIFS(Resultados_Dic3!AM$3:AM$99980,Resultados_Dic3!$F$3:$F$99980,Produccion_UO!$K171,Resultados_Dic3!$D$3:$D$99980,Produccion_UO!$K$168,Resultados_Dic3!$E$3:$E$99980,$I171,Resultados_Dic3!$A$3:$A$99980,Produccion_UO!$H171))*$I$168</f>
        <v>0</v>
      </c>
    </row>
    <row r="172" spans="1:45" x14ac:dyDescent="0.25">
      <c r="D172" s="131"/>
      <c r="E172" s="131"/>
      <c r="G172" s="15"/>
      <c r="H172" s="17" t="str">
        <f t="shared" si="46"/>
        <v>DIC7</v>
      </c>
      <c r="I172" s="24" t="s">
        <v>127</v>
      </c>
      <c r="J172" s="24" t="s">
        <v>120</v>
      </c>
      <c r="K172" s="50" t="s">
        <v>225</v>
      </c>
      <c r="L172" s="22" t="str">
        <f>+$B$4</f>
        <v>LLO - Ligth</v>
      </c>
      <c r="M172" s="21">
        <f>(SUMIFS(Resultados_Dic3!H$3:H$99980,Resultados_Dic3!$F$3:$F$99980,Produccion_UO!$K172,Resultados_Dic3!$D$3:$D$99980,Produccion_UO!$K$168,Resultados_Dic3!$E$3:$E$99980,Produccion_UO!$J172,Resultados_Dic3!$A$3:$A$99980,Produccion_UO!$H172)+SUMIFS(Resultados_Dic3!H$3:H$99980,Resultados_Dic3!$F$3:$F$99980,Produccion_UO!$K172,Resultados_Dic3!$D$3:$D$99980,Produccion_UO!$K$168,Resultados_Dic3!$E$3:$E$99980,$I172,Resultados_Dic3!$A$3:$A$99980,Produccion_UO!$H172))*$I$168</f>
        <v>511.19662059795684</v>
      </c>
      <c r="N172" s="21">
        <f>(SUMIFS(Resultados_Dic3!I$3:I$99980,Resultados_Dic3!$F$3:$F$99980,Produccion_UO!$K172,Resultados_Dic3!$D$3:$D$99980,Produccion_UO!$K$168,Resultados_Dic3!$E$3:$E$99980,Produccion_UO!$J172,Resultados_Dic3!$A$3:$A$99980,Produccion_UO!$H172)+SUMIFS(Resultados_Dic3!I$3:I$99980,Resultados_Dic3!$F$3:$F$99980,Produccion_UO!$K172,Resultados_Dic3!$D$3:$D$99980,Produccion_UO!$K$168,Resultados_Dic3!$E$3:$E$99980,$I172,Resultados_Dic3!$A$3:$A$99980,Produccion_UO!$H172))*$I$168</f>
        <v>572.12420297360313</v>
      </c>
      <c r="O172" s="21">
        <f>(SUMIFS(Resultados_Dic3!J$3:J$99980,Resultados_Dic3!$F$3:$F$99980,Produccion_UO!$K172,Resultados_Dic3!$D$3:$D$99980,Produccion_UO!$K$168,Resultados_Dic3!$E$3:$E$99980,Produccion_UO!$J172,Resultados_Dic3!$A$3:$A$99980,Produccion_UO!$H172)+SUMIFS(Resultados_Dic3!J$3:J$99980,Resultados_Dic3!$F$3:$F$99980,Produccion_UO!$K172,Resultados_Dic3!$D$3:$D$99980,Produccion_UO!$K$168,Resultados_Dic3!$E$3:$E$99980,$I172,Resultados_Dic3!$A$3:$A$99980,Produccion_UO!$H172))*$I$168</f>
        <v>501.95167508625144</v>
      </c>
      <c r="P172" s="21">
        <f>(SUMIFS(Resultados_Dic3!K$3:K$99980,Resultados_Dic3!$F$3:$F$99980,Produccion_UO!$K172,Resultados_Dic3!$D$3:$D$99980,Produccion_UO!$K$168,Resultados_Dic3!$E$3:$E$99980,Produccion_UO!$J172,Resultados_Dic3!$A$3:$A$99980,Produccion_UO!$H172)+SUMIFS(Resultados_Dic3!K$3:K$99980,Resultados_Dic3!$F$3:$F$99980,Produccion_UO!$K172,Resultados_Dic3!$D$3:$D$99980,Produccion_UO!$K$168,Resultados_Dic3!$E$3:$E$99980,$I172,Resultados_Dic3!$A$3:$A$99980,Produccion_UO!$H172))*$I$168</f>
        <v>498.35696282382452</v>
      </c>
      <c r="Q172" s="21">
        <f>(SUMIFS(Resultados_Dic3!L$3:L$99980,Resultados_Dic3!$F$3:$F$99980,Produccion_UO!$K172,Resultados_Dic3!$D$3:$D$99980,Produccion_UO!$K$168,Resultados_Dic3!$E$3:$E$99980,Produccion_UO!$J172,Resultados_Dic3!$A$3:$A$99980,Produccion_UO!$H172)+SUMIFS(Resultados_Dic3!L$3:L$99980,Resultados_Dic3!$F$3:$F$99980,Produccion_UO!$K172,Resultados_Dic3!$D$3:$D$99980,Produccion_UO!$K$168,Resultados_Dic3!$E$3:$E$99980,$I172,Resultados_Dic3!$A$3:$A$99980,Produccion_UO!$H172))*$I$168</f>
        <v>384.35025740983912</v>
      </c>
      <c r="R172" s="21">
        <f>(SUMIFS(Resultados_Dic3!M$3:M$99980,Resultados_Dic3!$F$3:$F$99980,Produccion_UO!$K172,Resultados_Dic3!$D$3:$D$99980,Produccion_UO!$K$168,Resultados_Dic3!$E$3:$E$99980,Produccion_UO!$J172,Resultados_Dic3!$A$3:$A$99980,Produccion_UO!$H172)+SUMIFS(Resultados_Dic3!M$3:M$99980,Resultados_Dic3!$F$3:$F$99980,Produccion_UO!$K172,Resultados_Dic3!$D$3:$D$99980,Produccion_UO!$K$168,Resultados_Dic3!$E$3:$E$99980,$I172,Resultados_Dic3!$A$3:$A$99980,Produccion_UO!$H172))*$I$168</f>
        <v>231.44849494826477</v>
      </c>
      <c r="S172" s="21">
        <f>(SUMIFS(Resultados_Dic3!N$3:N$99980,Resultados_Dic3!$F$3:$F$99980,Produccion_UO!$K172,Resultados_Dic3!$D$3:$D$99980,Produccion_UO!$K$168,Resultados_Dic3!$E$3:$E$99980,Produccion_UO!$J172,Resultados_Dic3!$A$3:$A$99980,Produccion_UO!$H172)+SUMIFS(Resultados_Dic3!N$3:N$99980,Resultados_Dic3!$F$3:$F$99980,Produccion_UO!$K172,Resultados_Dic3!$D$3:$D$99980,Produccion_UO!$K$168,Resultados_Dic3!$E$3:$E$99980,$I172,Resultados_Dic3!$A$3:$A$99980,Produccion_UO!$H172))*$I$168</f>
        <v>231.44849494826477</v>
      </c>
      <c r="T172" s="21">
        <f>(SUMIFS(Resultados_Dic3!O$3:O$99980,Resultados_Dic3!$F$3:$F$99980,Produccion_UO!$K172,Resultados_Dic3!$D$3:$D$99980,Produccion_UO!$K$168,Resultados_Dic3!$E$3:$E$99980,Produccion_UO!$J172,Resultados_Dic3!$A$3:$A$99980,Produccion_UO!$H172)+SUMIFS(Resultados_Dic3!O$3:O$99980,Resultados_Dic3!$F$3:$F$99980,Produccion_UO!$K172,Resultados_Dic3!$D$3:$D$99980,Produccion_UO!$K$168,Resultados_Dic3!$E$3:$E$99980,$I172,Resultados_Dic3!$A$3:$A$99980,Produccion_UO!$H172))*$I$168</f>
        <v>231.44849494826477</v>
      </c>
      <c r="U172" s="21">
        <f>(SUMIFS(Resultados_Dic3!P$3:P$99980,Resultados_Dic3!$F$3:$F$99980,Produccion_UO!$K172,Resultados_Dic3!$D$3:$D$99980,Produccion_UO!$K$168,Resultados_Dic3!$E$3:$E$99980,Produccion_UO!$J172,Resultados_Dic3!$A$3:$A$99980,Produccion_UO!$H172)+SUMIFS(Resultados_Dic3!P$3:P$99980,Resultados_Dic3!$F$3:$F$99980,Produccion_UO!$K172,Resultados_Dic3!$D$3:$D$99980,Produccion_UO!$K$168,Resultados_Dic3!$E$3:$E$99980,$I172,Resultados_Dic3!$A$3:$A$99980,Produccion_UO!$H172))*$I$168</f>
        <v>0</v>
      </c>
      <c r="V172" s="21">
        <f>(SUMIFS(Resultados_Dic3!Q$3:Q$99980,Resultados_Dic3!$F$3:$F$99980,Produccion_UO!$K172,Resultados_Dic3!$D$3:$D$99980,Produccion_UO!$K$168,Resultados_Dic3!$E$3:$E$99980,Produccion_UO!$J172,Resultados_Dic3!$A$3:$A$99980,Produccion_UO!$H172)+SUMIFS(Resultados_Dic3!Q$3:Q$99980,Resultados_Dic3!$F$3:$F$99980,Produccion_UO!$K172,Resultados_Dic3!$D$3:$D$99980,Produccion_UO!$K$168,Resultados_Dic3!$E$3:$E$99980,$I172,Resultados_Dic3!$A$3:$A$99980,Produccion_UO!$H172))*$I$168</f>
        <v>0</v>
      </c>
      <c r="W172" s="21">
        <f>(SUMIFS(Resultados_Dic3!R$3:R$99980,Resultados_Dic3!$F$3:$F$99980,Produccion_UO!$K172,Resultados_Dic3!$D$3:$D$99980,Produccion_UO!$K$168,Resultados_Dic3!$E$3:$E$99980,Produccion_UO!$J172,Resultados_Dic3!$A$3:$A$99980,Produccion_UO!$H172)+SUMIFS(Resultados_Dic3!R$3:R$99980,Resultados_Dic3!$F$3:$F$99980,Produccion_UO!$K172,Resultados_Dic3!$D$3:$D$99980,Produccion_UO!$K$168,Resultados_Dic3!$E$3:$E$99980,$I172,Resultados_Dic3!$A$3:$A$99980,Produccion_UO!$H172))*$I$168</f>
        <v>0</v>
      </c>
      <c r="X172" s="21">
        <f>(SUMIFS(Resultados_Dic3!S$3:S$99980,Resultados_Dic3!$F$3:$F$99980,Produccion_UO!$K172,Resultados_Dic3!$D$3:$D$99980,Produccion_UO!$K$168,Resultados_Dic3!$E$3:$E$99980,Produccion_UO!$J172,Resultados_Dic3!$A$3:$A$99980,Produccion_UO!$H172)+SUMIFS(Resultados_Dic3!S$3:S$99980,Resultados_Dic3!$F$3:$F$99980,Produccion_UO!$K172,Resultados_Dic3!$D$3:$D$99980,Produccion_UO!$K$168,Resultados_Dic3!$E$3:$E$99980,$I172,Resultados_Dic3!$A$3:$A$99980,Produccion_UO!$H172))*$I$168</f>
        <v>0</v>
      </c>
      <c r="Y172" s="21">
        <f>(SUMIFS(Resultados_Dic3!T$3:T$99980,Resultados_Dic3!$F$3:$F$99980,Produccion_UO!$K172,Resultados_Dic3!$D$3:$D$99980,Produccion_UO!$K$168,Resultados_Dic3!$E$3:$E$99980,Produccion_UO!$J172,Resultados_Dic3!$A$3:$A$99980,Produccion_UO!$H172)+SUMIFS(Resultados_Dic3!T$3:T$99980,Resultados_Dic3!$F$3:$F$99980,Produccion_UO!$K172,Resultados_Dic3!$D$3:$D$99980,Produccion_UO!$K$168,Resultados_Dic3!$E$3:$E$99980,$I172,Resultados_Dic3!$A$3:$A$99980,Produccion_UO!$H172))*$I$168</f>
        <v>0</v>
      </c>
      <c r="Z172" s="21">
        <f>(SUMIFS(Resultados_Dic3!U$3:U$99980,Resultados_Dic3!$F$3:$F$99980,Produccion_UO!$K172,Resultados_Dic3!$D$3:$D$99980,Produccion_UO!$K$168,Resultados_Dic3!$E$3:$E$99980,Produccion_UO!$J172,Resultados_Dic3!$A$3:$A$99980,Produccion_UO!$H172)+SUMIFS(Resultados_Dic3!U$3:U$99980,Resultados_Dic3!$F$3:$F$99980,Produccion_UO!$K172,Resultados_Dic3!$D$3:$D$99980,Produccion_UO!$K$168,Resultados_Dic3!$E$3:$E$99980,$I172,Resultados_Dic3!$A$3:$A$99980,Produccion_UO!$H172))*$I$168</f>
        <v>0</v>
      </c>
      <c r="AA172" s="21">
        <f>(SUMIFS(Resultados_Dic3!V$3:V$99980,Resultados_Dic3!$F$3:$F$99980,Produccion_UO!$K172,Resultados_Dic3!$D$3:$D$99980,Produccion_UO!$K$168,Resultados_Dic3!$E$3:$E$99980,Produccion_UO!$J172,Resultados_Dic3!$A$3:$A$99980,Produccion_UO!$H172)+SUMIFS(Resultados_Dic3!V$3:V$99980,Resultados_Dic3!$F$3:$F$99980,Produccion_UO!$K172,Resultados_Dic3!$D$3:$D$99980,Produccion_UO!$K$168,Resultados_Dic3!$E$3:$E$99980,$I172,Resultados_Dic3!$A$3:$A$99980,Produccion_UO!$H172))*$I$168</f>
        <v>0</v>
      </c>
      <c r="AB172" s="21">
        <f>(SUMIFS(Resultados_Dic3!W$3:W$99980,Resultados_Dic3!$F$3:$F$99980,Produccion_UO!$K172,Resultados_Dic3!$D$3:$D$99980,Produccion_UO!$K$168,Resultados_Dic3!$E$3:$E$99980,Produccion_UO!$J172,Resultados_Dic3!$A$3:$A$99980,Produccion_UO!$H172)+SUMIFS(Resultados_Dic3!W$3:W$99980,Resultados_Dic3!$F$3:$F$99980,Produccion_UO!$K172,Resultados_Dic3!$D$3:$D$99980,Produccion_UO!$K$168,Resultados_Dic3!$E$3:$E$99980,$I172,Resultados_Dic3!$A$3:$A$99980,Produccion_UO!$H172))*$I$168</f>
        <v>0</v>
      </c>
      <c r="AC172" s="21">
        <f>(SUMIFS(Resultados_Dic3!X$3:X$99980,Resultados_Dic3!$F$3:$F$99980,Produccion_UO!$K172,Resultados_Dic3!$D$3:$D$99980,Produccion_UO!$K$168,Resultados_Dic3!$E$3:$E$99980,Produccion_UO!$J172,Resultados_Dic3!$A$3:$A$99980,Produccion_UO!$H172)+SUMIFS(Resultados_Dic3!X$3:X$99980,Resultados_Dic3!$F$3:$F$99980,Produccion_UO!$K172,Resultados_Dic3!$D$3:$D$99980,Produccion_UO!$K$168,Resultados_Dic3!$E$3:$E$99980,$I172,Resultados_Dic3!$A$3:$A$99980,Produccion_UO!$H172))*$I$168</f>
        <v>0</v>
      </c>
      <c r="AD172" s="21">
        <f>(SUMIFS(Resultados_Dic3!Y$3:Y$99980,Resultados_Dic3!$F$3:$F$99980,Produccion_UO!$K172,Resultados_Dic3!$D$3:$D$99980,Produccion_UO!$K$168,Resultados_Dic3!$E$3:$E$99980,Produccion_UO!$J172,Resultados_Dic3!$A$3:$A$99980,Produccion_UO!$H172)+SUMIFS(Resultados_Dic3!Y$3:Y$99980,Resultados_Dic3!$F$3:$F$99980,Produccion_UO!$K172,Resultados_Dic3!$D$3:$D$99980,Produccion_UO!$K$168,Resultados_Dic3!$E$3:$E$99980,$I172,Resultados_Dic3!$A$3:$A$99980,Produccion_UO!$H172))*$I$168</f>
        <v>0</v>
      </c>
      <c r="AE172" s="21">
        <f>(SUMIFS(Resultados_Dic3!Z$3:Z$99980,Resultados_Dic3!$F$3:$F$99980,Produccion_UO!$K172,Resultados_Dic3!$D$3:$D$99980,Produccion_UO!$K$168,Resultados_Dic3!$E$3:$E$99980,Produccion_UO!$J172,Resultados_Dic3!$A$3:$A$99980,Produccion_UO!$H172)+SUMIFS(Resultados_Dic3!Z$3:Z$99980,Resultados_Dic3!$F$3:$F$99980,Produccion_UO!$K172,Resultados_Dic3!$D$3:$D$99980,Produccion_UO!$K$168,Resultados_Dic3!$E$3:$E$99980,$I172,Resultados_Dic3!$A$3:$A$99980,Produccion_UO!$H172))*$I$168</f>
        <v>0</v>
      </c>
      <c r="AF172" s="21">
        <f>(SUMIFS(Resultados_Dic3!AA$3:AA$99980,Resultados_Dic3!$F$3:$F$99980,Produccion_UO!$K172,Resultados_Dic3!$D$3:$D$99980,Produccion_UO!$K$168,Resultados_Dic3!$E$3:$E$99980,Produccion_UO!$J172,Resultados_Dic3!$A$3:$A$99980,Produccion_UO!$H172)+SUMIFS(Resultados_Dic3!AA$3:AA$99980,Resultados_Dic3!$F$3:$F$99980,Produccion_UO!$K172,Resultados_Dic3!$D$3:$D$99980,Produccion_UO!$K$168,Resultados_Dic3!$E$3:$E$99980,$I172,Resultados_Dic3!$A$3:$A$99980,Produccion_UO!$H172))*$I$168</f>
        <v>0</v>
      </c>
      <c r="AG172" s="21">
        <f>(SUMIFS(Resultados_Dic3!AB$3:AB$99980,Resultados_Dic3!$F$3:$F$99980,Produccion_UO!$K172,Resultados_Dic3!$D$3:$D$99980,Produccion_UO!$K$168,Resultados_Dic3!$E$3:$E$99980,Produccion_UO!$J172,Resultados_Dic3!$A$3:$A$99980,Produccion_UO!$H172)+SUMIFS(Resultados_Dic3!AB$3:AB$99980,Resultados_Dic3!$F$3:$F$99980,Produccion_UO!$K172,Resultados_Dic3!$D$3:$D$99980,Produccion_UO!$K$168,Resultados_Dic3!$E$3:$E$99980,$I172,Resultados_Dic3!$A$3:$A$99980,Produccion_UO!$H172))*$I$168</f>
        <v>0</v>
      </c>
      <c r="AH172" s="21">
        <f>(SUMIFS(Resultados_Dic3!AC$3:AC$99980,Resultados_Dic3!$F$3:$F$99980,Produccion_UO!$K172,Resultados_Dic3!$D$3:$D$99980,Produccion_UO!$K$168,Resultados_Dic3!$E$3:$E$99980,Produccion_UO!$J172,Resultados_Dic3!$A$3:$A$99980,Produccion_UO!$H172)+SUMIFS(Resultados_Dic3!AC$3:AC$99980,Resultados_Dic3!$F$3:$F$99980,Produccion_UO!$K172,Resultados_Dic3!$D$3:$D$99980,Produccion_UO!$K$168,Resultados_Dic3!$E$3:$E$99980,$I172,Resultados_Dic3!$A$3:$A$99980,Produccion_UO!$H172))*$I$168</f>
        <v>0</v>
      </c>
      <c r="AI172" s="21">
        <f>(SUMIFS(Resultados_Dic3!AD$3:AD$99980,Resultados_Dic3!$F$3:$F$99980,Produccion_UO!$K172,Resultados_Dic3!$D$3:$D$99980,Produccion_UO!$K$168,Resultados_Dic3!$E$3:$E$99980,Produccion_UO!$J172,Resultados_Dic3!$A$3:$A$99980,Produccion_UO!$H172)+SUMIFS(Resultados_Dic3!AD$3:AD$99980,Resultados_Dic3!$F$3:$F$99980,Produccion_UO!$K172,Resultados_Dic3!$D$3:$D$99980,Produccion_UO!$K$168,Resultados_Dic3!$E$3:$E$99980,$I172,Resultados_Dic3!$A$3:$A$99980,Produccion_UO!$H172))*$I$168</f>
        <v>0</v>
      </c>
      <c r="AJ172" s="21">
        <f>(SUMIFS(Resultados_Dic3!AE$3:AE$99980,Resultados_Dic3!$F$3:$F$99980,Produccion_UO!$K172,Resultados_Dic3!$D$3:$D$99980,Produccion_UO!$K$168,Resultados_Dic3!$E$3:$E$99980,Produccion_UO!$J172,Resultados_Dic3!$A$3:$A$99980,Produccion_UO!$H172)+SUMIFS(Resultados_Dic3!AE$3:AE$99980,Resultados_Dic3!$F$3:$F$99980,Produccion_UO!$K172,Resultados_Dic3!$D$3:$D$99980,Produccion_UO!$K$168,Resultados_Dic3!$E$3:$E$99980,$I172,Resultados_Dic3!$A$3:$A$99980,Produccion_UO!$H172))*$I$168</f>
        <v>0</v>
      </c>
      <c r="AK172" s="21">
        <f>(SUMIFS(Resultados_Dic3!AF$3:AF$99980,Resultados_Dic3!$F$3:$F$99980,Produccion_UO!$K172,Resultados_Dic3!$D$3:$D$99980,Produccion_UO!$K$168,Resultados_Dic3!$E$3:$E$99980,Produccion_UO!$J172,Resultados_Dic3!$A$3:$A$99980,Produccion_UO!$H172)+SUMIFS(Resultados_Dic3!AF$3:AF$99980,Resultados_Dic3!$F$3:$F$99980,Produccion_UO!$K172,Resultados_Dic3!$D$3:$D$99980,Produccion_UO!$K$168,Resultados_Dic3!$E$3:$E$99980,$I172,Resultados_Dic3!$A$3:$A$99980,Produccion_UO!$H172))*$I$168</f>
        <v>0</v>
      </c>
      <c r="AL172" s="21">
        <f>(SUMIFS(Resultados_Dic3!AG$3:AG$99980,Resultados_Dic3!$F$3:$F$99980,Produccion_UO!$K172,Resultados_Dic3!$D$3:$D$99980,Produccion_UO!$K$168,Resultados_Dic3!$E$3:$E$99980,Produccion_UO!$J172,Resultados_Dic3!$A$3:$A$99980,Produccion_UO!$H172)+SUMIFS(Resultados_Dic3!AG$3:AG$99980,Resultados_Dic3!$F$3:$F$99980,Produccion_UO!$K172,Resultados_Dic3!$D$3:$D$99980,Produccion_UO!$K$168,Resultados_Dic3!$E$3:$E$99980,$I172,Resultados_Dic3!$A$3:$A$99980,Produccion_UO!$H172))*$I$168</f>
        <v>0</v>
      </c>
      <c r="AM172" s="21">
        <f>(SUMIFS(Resultados_Dic3!AH$3:AH$99980,Resultados_Dic3!$F$3:$F$99980,Produccion_UO!$K172,Resultados_Dic3!$D$3:$D$99980,Produccion_UO!$K$168,Resultados_Dic3!$E$3:$E$99980,Produccion_UO!$J172,Resultados_Dic3!$A$3:$A$99980,Produccion_UO!$H172)+SUMIFS(Resultados_Dic3!AH$3:AH$99980,Resultados_Dic3!$F$3:$F$99980,Produccion_UO!$K172,Resultados_Dic3!$D$3:$D$99980,Produccion_UO!$K$168,Resultados_Dic3!$E$3:$E$99980,$I172,Resultados_Dic3!$A$3:$A$99980,Produccion_UO!$H172))*$I$168</f>
        <v>0</v>
      </c>
      <c r="AN172" s="21">
        <f>(SUMIFS(Resultados_Dic3!AI$3:AI$99980,Resultados_Dic3!$F$3:$F$99980,Produccion_UO!$K172,Resultados_Dic3!$D$3:$D$99980,Produccion_UO!$K$168,Resultados_Dic3!$E$3:$E$99980,Produccion_UO!$J172,Resultados_Dic3!$A$3:$A$99980,Produccion_UO!$H172)+SUMIFS(Resultados_Dic3!AI$3:AI$99980,Resultados_Dic3!$F$3:$F$99980,Produccion_UO!$K172,Resultados_Dic3!$D$3:$D$99980,Produccion_UO!$K$168,Resultados_Dic3!$E$3:$E$99980,$I172,Resultados_Dic3!$A$3:$A$99980,Produccion_UO!$H172))*$I$168</f>
        <v>0</v>
      </c>
      <c r="AO172" s="21">
        <f>(SUMIFS(Resultados_Dic3!AJ$3:AJ$99980,Resultados_Dic3!$F$3:$F$99980,Produccion_UO!$K172,Resultados_Dic3!$D$3:$D$99980,Produccion_UO!$K$168,Resultados_Dic3!$E$3:$E$99980,Produccion_UO!$J172,Resultados_Dic3!$A$3:$A$99980,Produccion_UO!$H172)+SUMIFS(Resultados_Dic3!AJ$3:AJ$99980,Resultados_Dic3!$F$3:$F$99980,Produccion_UO!$K172,Resultados_Dic3!$D$3:$D$99980,Produccion_UO!$K$168,Resultados_Dic3!$E$3:$E$99980,$I172,Resultados_Dic3!$A$3:$A$99980,Produccion_UO!$H172))*$I$168</f>
        <v>0</v>
      </c>
      <c r="AP172" s="21">
        <f>(SUMIFS(Resultados_Dic3!AK$3:AK$99980,Resultados_Dic3!$F$3:$F$99980,Produccion_UO!$K172,Resultados_Dic3!$D$3:$D$99980,Produccion_UO!$K$168,Resultados_Dic3!$E$3:$E$99980,Produccion_UO!$J172,Resultados_Dic3!$A$3:$A$99980,Produccion_UO!$H172)+SUMIFS(Resultados_Dic3!AK$3:AK$99980,Resultados_Dic3!$F$3:$F$99980,Produccion_UO!$K172,Resultados_Dic3!$D$3:$D$99980,Produccion_UO!$K$168,Resultados_Dic3!$E$3:$E$99980,$I172,Resultados_Dic3!$A$3:$A$99980,Produccion_UO!$H172))*$I$168</f>
        <v>0</v>
      </c>
      <c r="AQ172" s="21">
        <f>(SUMIFS(Resultados_Dic3!AL$3:AL$99980,Resultados_Dic3!$F$3:$F$99980,Produccion_UO!$K172,Resultados_Dic3!$D$3:$D$99980,Produccion_UO!$K$168,Resultados_Dic3!$E$3:$E$99980,Produccion_UO!$J172,Resultados_Dic3!$A$3:$A$99980,Produccion_UO!$H172)+SUMIFS(Resultados_Dic3!AL$3:AL$99980,Resultados_Dic3!$F$3:$F$99980,Produccion_UO!$K172,Resultados_Dic3!$D$3:$D$99980,Produccion_UO!$K$168,Resultados_Dic3!$E$3:$E$99980,$I172,Resultados_Dic3!$A$3:$A$99980,Produccion_UO!$H172))*$I$168</f>
        <v>0</v>
      </c>
      <c r="AR172" s="21">
        <f>(SUMIFS(Resultados_Dic3!AM$3:AM$99980,Resultados_Dic3!$F$3:$F$99980,Produccion_UO!$K172,Resultados_Dic3!$D$3:$D$99980,Produccion_UO!$K$168,Resultados_Dic3!$E$3:$E$99980,Produccion_UO!$J172,Resultados_Dic3!$A$3:$A$99980,Produccion_UO!$H172)+SUMIFS(Resultados_Dic3!AM$3:AM$99980,Resultados_Dic3!$F$3:$F$99980,Produccion_UO!$K172,Resultados_Dic3!$D$3:$D$99980,Produccion_UO!$K$168,Resultados_Dic3!$E$3:$E$99980,$I172,Resultados_Dic3!$A$3:$A$99980,Produccion_UO!$H172))*$I$168</f>
        <v>0</v>
      </c>
    </row>
    <row r="173" spans="1:45" x14ac:dyDescent="0.25">
      <c r="D173" s="131"/>
      <c r="E173" s="131"/>
      <c r="G173" s="15"/>
      <c r="H173" s="17" t="str">
        <f t="shared" si="46"/>
        <v>DIC7</v>
      </c>
      <c r="I173" s="24" t="s">
        <v>128</v>
      </c>
      <c r="J173" s="24" t="s">
        <v>121</v>
      </c>
      <c r="K173" s="50" t="s">
        <v>226</v>
      </c>
      <c r="L173" s="22" t="str">
        <f>+$B$5</f>
        <v>LLO - Heavy</v>
      </c>
      <c r="M173" s="21">
        <f>(SUMIFS(Resultados_Dic3!H$3:H$99980,Resultados_Dic3!$F$3:$F$99980,Produccion_UO!$K173,Resultados_Dic3!$D$3:$D$99980,Produccion_UO!$K$168,Resultados_Dic3!$E$3:$E$99980,Produccion_UO!$J173,Resultados_Dic3!$A$3:$A$99980,Produccion_UO!$H173)+SUMIFS(Resultados_Dic3!H$3:H$99980,Resultados_Dic3!$F$3:$F$99980,Produccion_UO!$K173,Resultados_Dic3!$D$3:$D$99980,Produccion_UO!$K$168,Resultados_Dic3!$E$3:$E$99980,$I173,Resultados_Dic3!$A$3:$A$99980,Produccion_UO!$H173))*$I$168</f>
        <v>1.1341996191941679</v>
      </c>
      <c r="N173" s="21">
        <f>(SUMIFS(Resultados_Dic3!I$3:I$99980,Resultados_Dic3!$F$3:$F$99980,Produccion_UO!$K173,Resultados_Dic3!$D$3:$D$99980,Produccion_UO!$K$168,Resultados_Dic3!$E$3:$E$99980,Produccion_UO!$J173,Resultados_Dic3!$A$3:$A$99980,Produccion_UO!$H173)+SUMIFS(Resultados_Dic3!I$3:I$99980,Resultados_Dic3!$F$3:$F$99980,Produccion_UO!$K173,Resultados_Dic3!$D$3:$D$99980,Produccion_UO!$K$168,Resultados_Dic3!$E$3:$E$99980,$I173,Resultados_Dic3!$A$3:$A$99980,Produccion_UO!$H173))*$I$168</f>
        <v>1.0735767998331507</v>
      </c>
      <c r="O173" s="21">
        <f>(SUMIFS(Resultados_Dic3!J$3:J$99980,Resultados_Dic3!$F$3:$F$99980,Produccion_UO!$K173,Resultados_Dic3!$D$3:$D$99980,Produccion_UO!$K$168,Resultados_Dic3!$E$3:$E$99980,Produccion_UO!$J173,Resultados_Dic3!$A$3:$A$99980,Produccion_UO!$H173)+SUMIFS(Resultados_Dic3!J$3:J$99980,Resultados_Dic3!$F$3:$F$99980,Produccion_UO!$K173,Resultados_Dic3!$D$3:$D$99980,Produccion_UO!$K$168,Resultados_Dic3!$E$3:$E$99980,$I173,Resultados_Dic3!$A$3:$A$99980,Produccion_UO!$H173))*$I$168</f>
        <v>1.0213934619608869</v>
      </c>
      <c r="P173" s="21">
        <f>(SUMIFS(Resultados_Dic3!K$3:K$99980,Resultados_Dic3!$F$3:$F$99980,Produccion_UO!$K173,Resultados_Dic3!$D$3:$D$99980,Produccion_UO!$K$168,Resultados_Dic3!$E$3:$E$99980,Produccion_UO!$J173,Resultados_Dic3!$A$3:$A$99980,Produccion_UO!$H173)+SUMIFS(Resultados_Dic3!K$3:K$99980,Resultados_Dic3!$F$3:$F$99980,Produccion_UO!$K173,Resultados_Dic3!$D$3:$D$99980,Produccion_UO!$K$168,Resultados_Dic3!$E$3:$E$99980,$I173,Resultados_Dic3!$A$3:$A$99980,Produccion_UO!$H173))*$I$168</f>
        <v>0.96921012408862062</v>
      </c>
      <c r="Q173" s="21">
        <f>(SUMIFS(Resultados_Dic3!L$3:L$99980,Resultados_Dic3!$F$3:$F$99980,Produccion_UO!$K173,Resultados_Dic3!$D$3:$D$99980,Produccion_UO!$K$168,Resultados_Dic3!$E$3:$E$99980,Produccion_UO!$J173,Resultados_Dic3!$A$3:$A$99980,Produccion_UO!$H173)+SUMIFS(Resultados_Dic3!L$3:L$99980,Resultados_Dic3!$F$3:$F$99980,Produccion_UO!$K173,Resultados_Dic3!$D$3:$D$99980,Produccion_UO!$K$168,Resultados_Dic3!$E$3:$E$99980,$I173,Resultados_Dic3!$A$3:$A$99980,Produccion_UO!$H173))*$I$168</f>
        <v>0.91702678621635692</v>
      </c>
      <c r="R173" s="21">
        <f>(SUMIFS(Resultados_Dic3!M$3:M$99980,Resultados_Dic3!$F$3:$F$99980,Produccion_UO!$K173,Resultados_Dic3!$D$3:$D$99980,Produccion_UO!$K$168,Resultados_Dic3!$E$3:$E$99980,Produccion_UO!$J173,Resultados_Dic3!$A$3:$A$99980,Produccion_UO!$H173)+SUMIFS(Resultados_Dic3!M$3:M$99980,Resultados_Dic3!$F$3:$F$99980,Produccion_UO!$K173,Resultados_Dic3!$D$3:$D$99980,Produccion_UO!$K$168,Resultados_Dic3!$E$3:$E$99980,$I173,Resultados_Dic3!$A$3:$A$99980,Produccion_UO!$H173))*$I$168</f>
        <v>0.84434856630422073</v>
      </c>
      <c r="S173" s="21">
        <f>(SUMIFS(Resultados_Dic3!N$3:N$99980,Resultados_Dic3!$F$3:$F$99980,Produccion_UO!$K173,Resultados_Dic3!$D$3:$D$99980,Produccion_UO!$K$168,Resultados_Dic3!$E$3:$E$99980,Produccion_UO!$J173,Resultados_Dic3!$A$3:$A$99980,Produccion_UO!$H173)+SUMIFS(Resultados_Dic3!N$3:N$99980,Resultados_Dic3!$F$3:$F$99980,Produccion_UO!$K173,Resultados_Dic3!$D$3:$D$99980,Produccion_UO!$K$168,Resultados_Dic3!$E$3:$E$99980,$I173,Resultados_Dic3!$A$3:$A$99980,Produccion_UO!$H173))*$I$168</f>
        <v>0.77167034639208465</v>
      </c>
      <c r="T173" s="21">
        <f>(SUMIFS(Resultados_Dic3!O$3:O$99980,Resultados_Dic3!$F$3:$F$99980,Produccion_UO!$K173,Resultados_Dic3!$D$3:$D$99980,Produccion_UO!$K$168,Resultados_Dic3!$E$3:$E$99980,Produccion_UO!$J173,Resultados_Dic3!$A$3:$A$99980,Produccion_UO!$H173)+SUMIFS(Resultados_Dic3!O$3:O$99980,Resultados_Dic3!$F$3:$F$99980,Produccion_UO!$K173,Resultados_Dic3!$D$3:$D$99980,Produccion_UO!$K$168,Resultados_Dic3!$E$3:$E$99980,$I173,Resultados_Dic3!$A$3:$A$99980,Produccion_UO!$H173))*$I$168</f>
        <v>0.71403717977413528</v>
      </c>
      <c r="U173" s="21">
        <f>(SUMIFS(Resultados_Dic3!P$3:P$99980,Resultados_Dic3!$F$3:$F$99980,Produccion_UO!$K173,Resultados_Dic3!$D$3:$D$99980,Produccion_UO!$K$168,Resultados_Dic3!$E$3:$E$99980,Produccion_UO!$J173,Resultados_Dic3!$A$3:$A$99980,Produccion_UO!$H173)+SUMIFS(Resultados_Dic3!P$3:P$99980,Resultados_Dic3!$F$3:$F$99980,Produccion_UO!$K173,Resultados_Dic3!$D$3:$D$99980,Produccion_UO!$K$168,Resultados_Dic3!$E$3:$E$99980,$I173,Resultados_Dic3!$A$3:$A$99980,Produccion_UO!$H173))*$I$168</f>
        <v>0.65640401315618879</v>
      </c>
      <c r="V173" s="21">
        <f>(SUMIFS(Resultados_Dic3!Q$3:Q$99980,Resultados_Dic3!$F$3:$F$99980,Produccion_UO!$K173,Resultados_Dic3!$D$3:$D$99980,Produccion_UO!$K$168,Resultados_Dic3!$E$3:$E$99980,Produccion_UO!$J173,Resultados_Dic3!$A$3:$A$99980,Produccion_UO!$H173)+SUMIFS(Resultados_Dic3!Q$3:Q$99980,Resultados_Dic3!$F$3:$F$99980,Produccion_UO!$K173,Resultados_Dic3!$D$3:$D$99980,Produccion_UO!$K$168,Resultados_Dic3!$E$3:$E$99980,$I173,Resultados_Dic3!$A$3:$A$99980,Produccion_UO!$H173))*$I$168</f>
        <v>0.59877084653823953</v>
      </c>
      <c r="W173" s="21">
        <f>(SUMIFS(Resultados_Dic3!R$3:R$99980,Resultados_Dic3!$F$3:$F$99980,Produccion_UO!$K173,Resultados_Dic3!$D$3:$D$99980,Produccion_UO!$K$168,Resultados_Dic3!$E$3:$E$99980,Produccion_UO!$J173,Resultados_Dic3!$A$3:$A$99980,Produccion_UO!$H173)+SUMIFS(Resultados_Dic3!R$3:R$99980,Resultados_Dic3!$F$3:$F$99980,Produccion_UO!$K173,Resultados_Dic3!$D$3:$D$99980,Produccion_UO!$K$168,Resultados_Dic3!$E$3:$E$99980,$I173,Resultados_Dic3!$A$3:$A$99980,Produccion_UO!$H173))*$I$168</f>
        <v>0.38322671856840634</v>
      </c>
      <c r="X173" s="21">
        <f>(SUMIFS(Resultados_Dic3!S$3:S$99980,Resultados_Dic3!$F$3:$F$99980,Produccion_UO!$K173,Resultados_Dic3!$D$3:$D$99980,Produccion_UO!$K$168,Resultados_Dic3!$E$3:$E$99980,Produccion_UO!$J173,Resultados_Dic3!$A$3:$A$99980,Produccion_UO!$H173)+SUMIFS(Resultados_Dic3!S$3:S$99980,Resultados_Dic3!$F$3:$F$99980,Produccion_UO!$K173,Resultados_Dic3!$D$3:$D$99980,Produccion_UO!$K$168,Resultados_Dic3!$E$3:$E$99980,$I173,Resultados_Dic3!$A$3:$A$99980,Produccion_UO!$H173))*$I$168</f>
        <v>0.38322671856844975</v>
      </c>
      <c r="Y173" s="21">
        <f>(SUMIFS(Resultados_Dic3!T$3:T$99980,Resultados_Dic3!$F$3:$F$99980,Produccion_UO!$K173,Resultados_Dic3!$D$3:$D$99980,Produccion_UO!$K$168,Resultados_Dic3!$E$3:$E$99980,Produccion_UO!$J173,Resultados_Dic3!$A$3:$A$99980,Produccion_UO!$H173)+SUMIFS(Resultados_Dic3!T$3:T$99980,Resultados_Dic3!$F$3:$F$99980,Produccion_UO!$K173,Resultados_Dic3!$D$3:$D$99980,Produccion_UO!$K$168,Resultados_Dic3!$E$3:$E$99980,$I173,Resultados_Dic3!$A$3:$A$99980,Produccion_UO!$H173))*$I$168</f>
        <v>0.38322671856844975</v>
      </c>
      <c r="Z173" s="21">
        <f>(SUMIFS(Resultados_Dic3!U$3:U$99980,Resultados_Dic3!$F$3:$F$99980,Produccion_UO!$K173,Resultados_Dic3!$D$3:$D$99980,Produccion_UO!$K$168,Resultados_Dic3!$E$3:$E$99980,Produccion_UO!$J173,Resultados_Dic3!$A$3:$A$99980,Produccion_UO!$H173)+SUMIFS(Resultados_Dic3!U$3:U$99980,Resultados_Dic3!$F$3:$F$99980,Produccion_UO!$K173,Resultados_Dic3!$D$3:$D$99980,Produccion_UO!$K$168,Resultados_Dic3!$E$3:$E$99980,$I173,Resultados_Dic3!$A$3:$A$99980,Produccion_UO!$H173))*$I$168</f>
        <v>0.27136877331504139</v>
      </c>
      <c r="AA173" s="21">
        <f>(SUMIFS(Resultados_Dic3!V$3:V$99980,Resultados_Dic3!$F$3:$F$99980,Produccion_UO!$K173,Resultados_Dic3!$D$3:$D$99980,Produccion_UO!$K$168,Resultados_Dic3!$E$3:$E$99980,Produccion_UO!$J173,Resultados_Dic3!$A$3:$A$99980,Produccion_UO!$H173)+SUMIFS(Resultados_Dic3!V$3:V$99980,Resultados_Dic3!$F$3:$F$99980,Produccion_UO!$K173,Resultados_Dic3!$D$3:$D$99980,Produccion_UO!$K$168,Resultados_Dic3!$E$3:$E$99980,$I173,Resultados_Dic3!$A$3:$A$99980,Produccion_UO!$H173))*$I$168</f>
        <v>0</v>
      </c>
      <c r="AB173" s="21">
        <f>(SUMIFS(Resultados_Dic3!W$3:W$99980,Resultados_Dic3!$F$3:$F$99980,Produccion_UO!$K173,Resultados_Dic3!$D$3:$D$99980,Produccion_UO!$K$168,Resultados_Dic3!$E$3:$E$99980,Produccion_UO!$J173,Resultados_Dic3!$A$3:$A$99980,Produccion_UO!$H173)+SUMIFS(Resultados_Dic3!W$3:W$99980,Resultados_Dic3!$F$3:$F$99980,Produccion_UO!$K173,Resultados_Dic3!$D$3:$D$99980,Produccion_UO!$K$168,Resultados_Dic3!$E$3:$E$99980,$I173,Resultados_Dic3!$A$3:$A$99980,Produccion_UO!$H173))*$I$168</f>
        <v>0</v>
      </c>
      <c r="AC173" s="21">
        <f>(SUMIFS(Resultados_Dic3!X$3:X$99980,Resultados_Dic3!$F$3:$F$99980,Produccion_UO!$K173,Resultados_Dic3!$D$3:$D$99980,Produccion_UO!$K$168,Resultados_Dic3!$E$3:$E$99980,Produccion_UO!$J173,Resultados_Dic3!$A$3:$A$99980,Produccion_UO!$H173)+SUMIFS(Resultados_Dic3!X$3:X$99980,Resultados_Dic3!$F$3:$F$99980,Produccion_UO!$K173,Resultados_Dic3!$D$3:$D$99980,Produccion_UO!$K$168,Resultados_Dic3!$E$3:$E$99980,$I173,Resultados_Dic3!$A$3:$A$99980,Produccion_UO!$H173))*$I$168</f>
        <v>0</v>
      </c>
      <c r="AD173" s="21">
        <f>(SUMIFS(Resultados_Dic3!Y$3:Y$99980,Resultados_Dic3!$F$3:$F$99980,Produccion_UO!$K173,Resultados_Dic3!$D$3:$D$99980,Produccion_UO!$K$168,Resultados_Dic3!$E$3:$E$99980,Produccion_UO!$J173,Resultados_Dic3!$A$3:$A$99980,Produccion_UO!$H173)+SUMIFS(Resultados_Dic3!Y$3:Y$99980,Resultados_Dic3!$F$3:$F$99980,Produccion_UO!$K173,Resultados_Dic3!$D$3:$D$99980,Produccion_UO!$K$168,Resultados_Dic3!$E$3:$E$99980,$I173,Resultados_Dic3!$A$3:$A$99980,Produccion_UO!$H173))*$I$168</f>
        <v>0</v>
      </c>
      <c r="AE173" s="21">
        <f>(SUMIFS(Resultados_Dic3!Z$3:Z$99980,Resultados_Dic3!$F$3:$F$99980,Produccion_UO!$K173,Resultados_Dic3!$D$3:$D$99980,Produccion_UO!$K$168,Resultados_Dic3!$E$3:$E$99980,Produccion_UO!$J173,Resultados_Dic3!$A$3:$A$99980,Produccion_UO!$H173)+SUMIFS(Resultados_Dic3!Z$3:Z$99980,Resultados_Dic3!$F$3:$F$99980,Produccion_UO!$K173,Resultados_Dic3!$D$3:$D$99980,Produccion_UO!$K$168,Resultados_Dic3!$E$3:$E$99980,$I173,Resultados_Dic3!$A$3:$A$99980,Produccion_UO!$H173))*$I$168</f>
        <v>0</v>
      </c>
      <c r="AF173" s="21">
        <f>(SUMIFS(Resultados_Dic3!AA$3:AA$99980,Resultados_Dic3!$F$3:$F$99980,Produccion_UO!$K173,Resultados_Dic3!$D$3:$D$99980,Produccion_UO!$K$168,Resultados_Dic3!$E$3:$E$99980,Produccion_UO!$J173,Resultados_Dic3!$A$3:$A$99980,Produccion_UO!$H173)+SUMIFS(Resultados_Dic3!AA$3:AA$99980,Resultados_Dic3!$F$3:$F$99980,Produccion_UO!$K173,Resultados_Dic3!$D$3:$D$99980,Produccion_UO!$K$168,Resultados_Dic3!$E$3:$E$99980,$I173,Resultados_Dic3!$A$3:$A$99980,Produccion_UO!$H173))*$I$168</f>
        <v>0</v>
      </c>
      <c r="AG173" s="21">
        <f>(SUMIFS(Resultados_Dic3!AB$3:AB$99980,Resultados_Dic3!$F$3:$F$99980,Produccion_UO!$K173,Resultados_Dic3!$D$3:$D$99980,Produccion_UO!$K$168,Resultados_Dic3!$E$3:$E$99980,Produccion_UO!$J173,Resultados_Dic3!$A$3:$A$99980,Produccion_UO!$H173)+SUMIFS(Resultados_Dic3!AB$3:AB$99980,Resultados_Dic3!$F$3:$F$99980,Produccion_UO!$K173,Resultados_Dic3!$D$3:$D$99980,Produccion_UO!$K$168,Resultados_Dic3!$E$3:$E$99980,$I173,Resultados_Dic3!$A$3:$A$99980,Produccion_UO!$H173))*$I$168</f>
        <v>0</v>
      </c>
      <c r="AH173" s="21">
        <f>(SUMIFS(Resultados_Dic3!AC$3:AC$99980,Resultados_Dic3!$F$3:$F$99980,Produccion_UO!$K173,Resultados_Dic3!$D$3:$D$99980,Produccion_UO!$K$168,Resultados_Dic3!$E$3:$E$99980,Produccion_UO!$J173,Resultados_Dic3!$A$3:$A$99980,Produccion_UO!$H173)+SUMIFS(Resultados_Dic3!AC$3:AC$99980,Resultados_Dic3!$F$3:$F$99980,Produccion_UO!$K173,Resultados_Dic3!$D$3:$D$99980,Produccion_UO!$K$168,Resultados_Dic3!$E$3:$E$99980,$I173,Resultados_Dic3!$A$3:$A$99980,Produccion_UO!$H173))*$I$168</f>
        <v>0</v>
      </c>
      <c r="AI173" s="21">
        <f>(SUMIFS(Resultados_Dic3!AD$3:AD$99980,Resultados_Dic3!$F$3:$F$99980,Produccion_UO!$K173,Resultados_Dic3!$D$3:$D$99980,Produccion_UO!$K$168,Resultados_Dic3!$E$3:$E$99980,Produccion_UO!$J173,Resultados_Dic3!$A$3:$A$99980,Produccion_UO!$H173)+SUMIFS(Resultados_Dic3!AD$3:AD$99980,Resultados_Dic3!$F$3:$F$99980,Produccion_UO!$K173,Resultados_Dic3!$D$3:$D$99980,Produccion_UO!$K$168,Resultados_Dic3!$E$3:$E$99980,$I173,Resultados_Dic3!$A$3:$A$99980,Produccion_UO!$H173))*$I$168</f>
        <v>0</v>
      </c>
      <c r="AJ173" s="21">
        <f>(SUMIFS(Resultados_Dic3!AE$3:AE$99980,Resultados_Dic3!$F$3:$F$99980,Produccion_UO!$K173,Resultados_Dic3!$D$3:$D$99980,Produccion_UO!$K$168,Resultados_Dic3!$E$3:$E$99980,Produccion_UO!$J173,Resultados_Dic3!$A$3:$A$99980,Produccion_UO!$H173)+SUMIFS(Resultados_Dic3!AE$3:AE$99980,Resultados_Dic3!$F$3:$F$99980,Produccion_UO!$K173,Resultados_Dic3!$D$3:$D$99980,Produccion_UO!$K$168,Resultados_Dic3!$E$3:$E$99980,$I173,Resultados_Dic3!$A$3:$A$99980,Produccion_UO!$H173))*$I$168</f>
        <v>0</v>
      </c>
      <c r="AK173" s="21">
        <f>(SUMIFS(Resultados_Dic3!AF$3:AF$99980,Resultados_Dic3!$F$3:$F$99980,Produccion_UO!$K173,Resultados_Dic3!$D$3:$D$99980,Produccion_UO!$K$168,Resultados_Dic3!$E$3:$E$99980,Produccion_UO!$J173,Resultados_Dic3!$A$3:$A$99980,Produccion_UO!$H173)+SUMIFS(Resultados_Dic3!AF$3:AF$99980,Resultados_Dic3!$F$3:$F$99980,Produccion_UO!$K173,Resultados_Dic3!$D$3:$D$99980,Produccion_UO!$K$168,Resultados_Dic3!$E$3:$E$99980,$I173,Resultados_Dic3!$A$3:$A$99980,Produccion_UO!$H173))*$I$168</f>
        <v>0</v>
      </c>
      <c r="AL173" s="21">
        <f>(SUMIFS(Resultados_Dic3!AG$3:AG$99980,Resultados_Dic3!$F$3:$F$99980,Produccion_UO!$K173,Resultados_Dic3!$D$3:$D$99980,Produccion_UO!$K$168,Resultados_Dic3!$E$3:$E$99980,Produccion_UO!$J173,Resultados_Dic3!$A$3:$A$99980,Produccion_UO!$H173)+SUMIFS(Resultados_Dic3!AG$3:AG$99980,Resultados_Dic3!$F$3:$F$99980,Produccion_UO!$K173,Resultados_Dic3!$D$3:$D$99980,Produccion_UO!$K$168,Resultados_Dic3!$E$3:$E$99980,$I173,Resultados_Dic3!$A$3:$A$99980,Produccion_UO!$H173))*$I$168</f>
        <v>0</v>
      </c>
      <c r="AM173" s="21">
        <f>(SUMIFS(Resultados_Dic3!AH$3:AH$99980,Resultados_Dic3!$F$3:$F$99980,Produccion_UO!$K173,Resultados_Dic3!$D$3:$D$99980,Produccion_UO!$K$168,Resultados_Dic3!$E$3:$E$99980,Produccion_UO!$J173,Resultados_Dic3!$A$3:$A$99980,Produccion_UO!$H173)+SUMIFS(Resultados_Dic3!AH$3:AH$99980,Resultados_Dic3!$F$3:$F$99980,Produccion_UO!$K173,Resultados_Dic3!$D$3:$D$99980,Produccion_UO!$K$168,Resultados_Dic3!$E$3:$E$99980,$I173,Resultados_Dic3!$A$3:$A$99980,Produccion_UO!$H173))*$I$168</f>
        <v>0</v>
      </c>
      <c r="AN173" s="21">
        <f>(SUMIFS(Resultados_Dic3!AI$3:AI$99980,Resultados_Dic3!$F$3:$F$99980,Produccion_UO!$K173,Resultados_Dic3!$D$3:$D$99980,Produccion_UO!$K$168,Resultados_Dic3!$E$3:$E$99980,Produccion_UO!$J173,Resultados_Dic3!$A$3:$A$99980,Produccion_UO!$H173)+SUMIFS(Resultados_Dic3!AI$3:AI$99980,Resultados_Dic3!$F$3:$F$99980,Produccion_UO!$K173,Resultados_Dic3!$D$3:$D$99980,Produccion_UO!$K$168,Resultados_Dic3!$E$3:$E$99980,$I173,Resultados_Dic3!$A$3:$A$99980,Produccion_UO!$H173))*$I$168</f>
        <v>0</v>
      </c>
      <c r="AO173" s="21">
        <f>(SUMIFS(Resultados_Dic3!AJ$3:AJ$99980,Resultados_Dic3!$F$3:$F$99980,Produccion_UO!$K173,Resultados_Dic3!$D$3:$D$99980,Produccion_UO!$K$168,Resultados_Dic3!$E$3:$E$99980,Produccion_UO!$J173,Resultados_Dic3!$A$3:$A$99980,Produccion_UO!$H173)+SUMIFS(Resultados_Dic3!AJ$3:AJ$99980,Resultados_Dic3!$F$3:$F$99980,Produccion_UO!$K173,Resultados_Dic3!$D$3:$D$99980,Produccion_UO!$K$168,Resultados_Dic3!$E$3:$E$99980,$I173,Resultados_Dic3!$A$3:$A$99980,Produccion_UO!$H173))*$I$168</f>
        <v>0</v>
      </c>
      <c r="AP173" s="21">
        <f>(SUMIFS(Resultados_Dic3!AK$3:AK$99980,Resultados_Dic3!$F$3:$F$99980,Produccion_UO!$K173,Resultados_Dic3!$D$3:$D$99980,Produccion_UO!$K$168,Resultados_Dic3!$E$3:$E$99980,Produccion_UO!$J173,Resultados_Dic3!$A$3:$A$99980,Produccion_UO!$H173)+SUMIFS(Resultados_Dic3!AK$3:AK$99980,Resultados_Dic3!$F$3:$F$99980,Produccion_UO!$K173,Resultados_Dic3!$D$3:$D$99980,Produccion_UO!$K$168,Resultados_Dic3!$E$3:$E$99980,$I173,Resultados_Dic3!$A$3:$A$99980,Produccion_UO!$H173))*$I$168</f>
        <v>0</v>
      </c>
      <c r="AQ173" s="21">
        <f>(SUMIFS(Resultados_Dic3!AL$3:AL$99980,Resultados_Dic3!$F$3:$F$99980,Produccion_UO!$K173,Resultados_Dic3!$D$3:$D$99980,Produccion_UO!$K$168,Resultados_Dic3!$E$3:$E$99980,Produccion_UO!$J173,Resultados_Dic3!$A$3:$A$99980,Produccion_UO!$H173)+SUMIFS(Resultados_Dic3!AL$3:AL$99980,Resultados_Dic3!$F$3:$F$99980,Produccion_UO!$K173,Resultados_Dic3!$D$3:$D$99980,Produccion_UO!$K$168,Resultados_Dic3!$E$3:$E$99980,$I173,Resultados_Dic3!$A$3:$A$99980,Produccion_UO!$H173))*$I$168</f>
        <v>0</v>
      </c>
      <c r="AR173" s="21">
        <f>(SUMIFS(Resultados_Dic3!AM$3:AM$99980,Resultados_Dic3!$F$3:$F$99980,Produccion_UO!$K173,Resultados_Dic3!$D$3:$D$99980,Produccion_UO!$K$168,Resultados_Dic3!$E$3:$E$99980,Produccion_UO!$J173,Resultados_Dic3!$A$3:$A$99980,Produccion_UO!$H173)+SUMIFS(Resultados_Dic3!AM$3:AM$99980,Resultados_Dic3!$F$3:$F$99980,Produccion_UO!$K173,Resultados_Dic3!$D$3:$D$99980,Produccion_UO!$K$168,Resultados_Dic3!$E$3:$E$99980,$I173,Resultados_Dic3!$A$3:$A$99980,Produccion_UO!$H173))*$I$168</f>
        <v>0</v>
      </c>
    </row>
    <row r="174" spans="1:45" x14ac:dyDescent="0.25">
      <c r="D174" s="131"/>
      <c r="E174" s="131"/>
      <c r="G174" s="15"/>
      <c r="H174" s="17" t="str">
        <f t="shared" si="46"/>
        <v>DIC7</v>
      </c>
      <c r="I174" s="24" t="s">
        <v>129</v>
      </c>
      <c r="J174" s="24" t="s">
        <v>122</v>
      </c>
      <c r="K174" s="50" t="s">
        <v>378</v>
      </c>
      <c r="L174" s="22" t="str">
        <f>+$B$6</f>
        <v>PU - Ligth</v>
      </c>
      <c r="M174" s="21">
        <f>(SUMIFS(Resultados_Dic3!H$3:H$99980,Resultados_Dic3!$F$3:$F$99980,Produccion_UO!$K174,Resultados_Dic3!$D$3:$D$99980,Produccion_UO!$K$168,Resultados_Dic3!$E$3:$E$99980,Produccion_UO!$J174,Resultados_Dic3!$A$3:$A$99980,Produccion_UO!$H174)+SUMIFS(Resultados_Dic3!H$3:H$99980,Resultados_Dic3!$F$3:$F$99980,Produccion_UO!$K174,Resultados_Dic3!$D$3:$D$99980,Produccion_UO!$K$168,Resultados_Dic3!$E$3:$E$99980,$I174,Resultados_Dic3!$A$3:$A$99980,Produccion_UO!$H174))*$I$168</f>
        <v>0</v>
      </c>
      <c r="N174" s="21">
        <f>(SUMIFS(Resultados_Dic3!I$3:I$99980,Resultados_Dic3!$F$3:$F$99980,Produccion_UO!$K174,Resultados_Dic3!$D$3:$D$99980,Produccion_UO!$K$168,Resultados_Dic3!$E$3:$E$99980,Produccion_UO!$J174,Resultados_Dic3!$A$3:$A$99980,Produccion_UO!$H174)+SUMIFS(Resultados_Dic3!I$3:I$99980,Resultados_Dic3!$F$3:$F$99980,Produccion_UO!$K174,Resultados_Dic3!$D$3:$D$99980,Produccion_UO!$K$168,Resultados_Dic3!$E$3:$E$99980,$I174,Resultados_Dic3!$A$3:$A$99980,Produccion_UO!$H174))*$I$168</f>
        <v>0</v>
      </c>
      <c r="O174" s="21">
        <f>(SUMIFS(Resultados_Dic3!J$3:J$99980,Resultados_Dic3!$F$3:$F$99980,Produccion_UO!$K174,Resultados_Dic3!$D$3:$D$99980,Produccion_UO!$K$168,Resultados_Dic3!$E$3:$E$99980,Produccion_UO!$J174,Resultados_Dic3!$A$3:$A$99980,Produccion_UO!$H174)+SUMIFS(Resultados_Dic3!J$3:J$99980,Resultados_Dic3!$F$3:$F$99980,Produccion_UO!$K174,Resultados_Dic3!$D$3:$D$99980,Produccion_UO!$K$168,Resultados_Dic3!$E$3:$E$99980,$I174,Resultados_Dic3!$A$3:$A$99980,Produccion_UO!$H174))*$I$168</f>
        <v>0</v>
      </c>
      <c r="P174" s="21">
        <f>(SUMIFS(Resultados_Dic3!K$3:K$99980,Resultados_Dic3!$F$3:$F$99980,Produccion_UO!$K174,Resultados_Dic3!$D$3:$D$99980,Produccion_UO!$K$168,Resultados_Dic3!$E$3:$E$99980,Produccion_UO!$J174,Resultados_Dic3!$A$3:$A$99980,Produccion_UO!$H174)+SUMIFS(Resultados_Dic3!K$3:K$99980,Resultados_Dic3!$F$3:$F$99980,Produccion_UO!$K174,Resultados_Dic3!$D$3:$D$99980,Produccion_UO!$K$168,Resultados_Dic3!$E$3:$E$99980,$I174,Resultados_Dic3!$A$3:$A$99980,Produccion_UO!$H174))*$I$168</f>
        <v>0</v>
      </c>
      <c r="Q174" s="21">
        <f>(SUMIFS(Resultados_Dic3!L$3:L$99980,Resultados_Dic3!$F$3:$F$99980,Produccion_UO!$K174,Resultados_Dic3!$D$3:$D$99980,Produccion_UO!$K$168,Resultados_Dic3!$E$3:$E$99980,Produccion_UO!$J174,Resultados_Dic3!$A$3:$A$99980,Produccion_UO!$H174)+SUMIFS(Resultados_Dic3!L$3:L$99980,Resultados_Dic3!$F$3:$F$99980,Produccion_UO!$K174,Resultados_Dic3!$D$3:$D$99980,Produccion_UO!$K$168,Resultados_Dic3!$E$3:$E$99980,$I174,Resultados_Dic3!$A$3:$A$99980,Produccion_UO!$H174))*$I$168</f>
        <v>0</v>
      </c>
      <c r="R174" s="21">
        <f>(SUMIFS(Resultados_Dic3!M$3:M$99980,Resultados_Dic3!$F$3:$F$99980,Produccion_UO!$K174,Resultados_Dic3!$D$3:$D$99980,Produccion_UO!$K$168,Resultados_Dic3!$E$3:$E$99980,Produccion_UO!$J174,Resultados_Dic3!$A$3:$A$99980,Produccion_UO!$H174)+SUMIFS(Resultados_Dic3!M$3:M$99980,Resultados_Dic3!$F$3:$F$99980,Produccion_UO!$K174,Resultados_Dic3!$D$3:$D$99980,Produccion_UO!$K$168,Resultados_Dic3!$E$3:$E$99980,$I174,Resultados_Dic3!$A$3:$A$99980,Produccion_UO!$H174))*$I$168</f>
        <v>0</v>
      </c>
      <c r="S174" s="21">
        <f>(SUMIFS(Resultados_Dic3!N$3:N$99980,Resultados_Dic3!$F$3:$F$99980,Produccion_UO!$K174,Resultados_Dic3!$D$3:$D$99980,Produccion_UO!$K$168,Resultados_Dic3!$E$3:$E$99980,Produccion_UO!$J174,Resultados_Dic3!$A$3:$A$99980,Produccion_UO!$H174)+SUMIFS(Resultados_Dic3!N$3:N$99980,Resultados_Dic3!$F$3:$F$99980,Produccion_UO!$K174,Resultados_Dic3!$D$3:$D$99980,Produccion_UO!$K$168,Resultados_Dic3!$E$3:$E$99980,$I174,Resultados_Dic3!$A$3:$A$99980,Produccion_UO!$H174))*$I$168</f>
        <v>0</v>
      </c>
      <c r="T174" s="21">
        <f>(SUMIFS(Resultados_Dic3!O$3:O$99980,Resultados_Dic3!$F$3:$F$99980,Produccion_UO!$K174,Resultados_Dic3!$D$3:$D$99980,Produccion_UO!$K$168,Resultados_Dic3!$E$3:$E$99980,Produccion_UO!$J174,Resultados_Dic3!$A$3:$A$99980,Produccion_UO!$H174)+SUMIFS(Resultados_Dic3!O$3:O$99980,Resultados_Dic3!$F$3:$F$99980,Produccion_UO!$K174,Resultados_Dic3!$D$3:$D$99980,Produccion_UO!$K$168,Resultados_Dic3!$E$3:$E$99980,$I174,Resultados_Dic3!$A$3:$A$99980,Produccion_UO!$H174))*$I$168</f>
        <v>0</v>
      </c>
      <c r="U174" s="21">
        <f>(SUMIFS(Resultados_Dic3!P$3:P$99980,Resultados_Dic3!$F$3:$F$99980,Produccion_UO!$K174,Resultados_Dic3!$D$3:$D$99980,Produccion_UO!$K$168,Resultados_Dic3!$E$3:$E$99980,Produccion_UO!$J174,Resultados_Dic3!$A$3:$A$99980,Produccion_UO!$H174)+SUMIFS(Resultados_Dic3!P$3:P$99980,Resultados_Dic3!$F$3:$F$99980,Produccion_UO!$K174,Resultados_Dic3!$D$3:$D$99980,Produccion_UO!$K$168,Resultados_Dic3!$E$3:$E$99980,$I174,Resultados_Dic3!$A$3:$A$99980,Produccion_UO!$H174))*$I$168</f>
        <v>0</v>
      </c>
      <c r="V174" s="21">
        <f>(SUMIFS(Resultados_Dic3!Q$3:Q$99980,Resultados_Dic3!$F$3:$F$99980,Produccion_UO!$K174,Resultados_Dic3!$D$3:$D$99980,Produccion_UO!$K$168,Resultados_Dic3!$E$3:$E$99980,Produccion_UO!$J174,Resultados_Dic3!$A$3:$A$99980,Produccion_UO!$H174)+SUMIFS(Resultados_Dic3!Q$3:Q$99980,Resultados_Dic3!$F$3:$F$99980,Produccion_UO!$K174,Resultados_Dic3!$D$3:$D$99980,Produccion_UO!$K$168,Resultados_Dic3!$E$3:$E$99980,$I174,Resultados_Dic3!$A$3:$A$99980,Produccion_UO!$H174))*$I$168</f>
        <v>0</v>
      </c>
      <c r="W174" s="21">
        <f>(SUMIFS(Resultados_Dic3!R$3:R$99980,Resultados_Dic3!$F$3:$F$99980,Produccion_UO!$K174,Resultados_Dic3!$D$3:$D$99980,Produccion_UO!$K$168,Resultados_Dic3!$E$3:$E$99980,Produccion_UO!$J174,Resultados_Dic3!$A$3:$A$99980,Produccion_UO!$H174)+SUMIFS(Resultados_Dic3!R$3:R$99980,Resultados_Dic3!$F$3:$F$99980,Produccion_UO!$K174,Resultados_Dic3!$D$3:$D$99980,Produccion_UO!$K$168,Resultados_Dic3!$E$3:$E$99980,$I174,Resultados_Dic3!$A$3:$A$99980,Produccion_UO!$H174))*$I$168</f>
        <v>0</v>
      </c>
      <c r="X174" s="21">
        <f>(SUMIFS(Resultados_Dic3!S$3:S$99980,Resultados_Dic3!$F$3:$F$99980,Produccion_UO!$K174,Resultados_Dic3!$D$3:$D$99980,Produccion_UO!$K$168,Resultados_Dic3!$E$3:$E$99980,Produccion_UO!$J174,Resultados_Dic3!$A$3:$A$99980,Produccion_UO!$H174)+SUMIFS(Resultados_Dic3!S$3:S$99980,Resultados_Dic3!$F$3:$F$99980,Produccion_UO!$K174,Resultados_Dic3!$D$3:$D$99980,Produccion_UO!$K$168,Resultados_Dic3!$E$3:$E$99980,$I174,Resultados_Dic3!$A$3:$A$99980,Produccion_UO!$H174))*$I$168</f>
        <v>0</v>
      </c>
      <c r="Y174" s="21">
        <f>(SUMIFS(Resultados_Dic3!T$3:T$99980,Resultados_Dic3!$F$3:$F$99980,Produccion_UO!$K174,Resultados_Dic3!$D$3:$D$99980,Produccion_UO!$K$168,Resultados_Dic3!$E$3:$E$99980,Produccion_UO!$J174,Resultados_Dic3!$A$3:$A$99980,Produccion_UO!$H174)+SUMIFS(Resultados_Dic3!T$3:T$99980,Resultados_Dic3!$F$3:$F$99980,Produccion_UO!$K174,Resultados_Dic3!$D$3:$D$99980,Produccion_UO!$K$168,Resultados_Dic3!$E$3:$E$99980,$I174,Resultados_Dic3!$A$3:$A$99980,Produccion_UO!$H174))*$I$168</f>
        <v>0</v>
      </c>
      <c r="Z174" s="21">
        <f>(SUMIFS(Resultados_Dic3!U$3:U$99980,Resultados_Dic3!$F$3:$F$99980,Produccion_UO!$K174,Resultados_Dic3!$D$3:$D$99980,Produccion_UO!$K$168,Resultados_Dic3!$E$3:$E$99980,Produccion_UO!$J174,Resultados_Dic3!$A$3:$A$99980,Produccion_UO!$H174)+SUMIFS(Resultados_Dic3!U$3:U$99980,Resultados_Dic3!$F$3:$F$99980,Produccion_UO!$K174,Resultados_Dic3!$D$3:$D$99980,Produccion_UO!$K$168,Resultados_Dic3!$E$3:$E$99980,$I174,Resultados_Dic3!$A$3:$A$99980,Produccion_UO!$H174))*$I$168</f>
        <v>0</v>
      </c>
      <c r="AA174" s="21">
        <f>(SUMIFS(Resultados_Dic3!V$3:V$99980,Resultados_Dic3!$F$3:$F$99980,Produccion_UO!$K174,Resultados_Dic3!$D$3:$D$99980,Produccion_UO!$K$168,Resultados_Dic3!$E$3:$E$99980,Produccion_UO!$J174,Resultados_Dic3!$A$3:$A$99980,Produccion_UO!$H174)+SUMIFS(Resultados_Dic3!V$3:V$99980,Resultados_Dic3!$F$3:$F$99980,Produccion_UO!$K174,Resultados_Dic3!$D$3:$D$99980,Produccion_UO!$K$168,Resultados_Dic3!$E$3:$E$99980,$I174,Resultados_Dic3!$A$3:$A$99980,Produccion_UO!$H174))*$I$168</f>
        <v>0</v>
      </c>
      <c r="AB174" s="21">
        <f>(SUMIFS(Resultados_Dic3!W$3:W$99980,Resultados_Dic3!$F$3:$F$99980,Produccion_UO!$K174,Resultados_Dic3!$D$3:$D$99980,Produccion_UO!$K$168,Resultados_Dic3!$E$3:$E$99980,Produccion_UO!$J174,Resultados_Dic3!$A$3:$A$99980,Produccion_UO!$H174)+SUMIFS(Resultados_Dic3!W$3:W$99980,Resultados_Dic3!$F$3:$F$99980,Produccion_UO!$K174,Resultados_Dic3!$D$3:$D$99980,Produccion_UO!$K$168,Resultados_Dic3!$E$3:$E$99980,$I174,Resultados_Dic3!$A$3:$A$99980,Produccion_UO!$H174))*$I$168</f>
        <v>0</v>
      </c>
      <c r="AC174" s="21">
        <f>(SUMIFS(Resultados_Dic3!X$3:X$99980,Resultados_Dic3!$F$3:$F$99980,Produccion_UO!$K174,Resultados_Dic3!$D$3:$D$99980,Produccion_UO!$K$168,Resultados_Dic3!$E$3:$E$99980,Produccion_UO!$J174,Resultados_Dic3!$A$3:$A$99980,Produccion_UO!$H174)+SUMIFS(Resultados_Dic3!X$3:X$99980,Resultados_Dic3!$F$3:$F$99980,Produccion_UO!$K174,Resultados_Dic3!$D$3:$D$99980,Produccion_UO!$K$168,Resultados_Dic3!$E$3:$E$99980,$I174,Resultados_Dic3!$A$3:$A$99980,Produccion_UO!$H174))*$I$168</f>
        <v>0</v>
      </c>
      <c r="AD174" s="21">
        <f>(SUMIFS(Resultados_Dic3!Y$3:Y$99980,Resultados_Dic3!$F$3:$F$99980,Produccion_UO!$K174,Resultados_Dic3!$D$3:$D$99980,Produccion_UO!$K$168,Resultados_Dic3!$E$3:$E$99980,Produccion_UO!$J174,Resultados_Dic3!$A$3:$A$99980,Produccion_UO!$H174)+SUMIFS(Resultados_Dic3!Y$3:Y$99980,Resultados_Dic3!$F$3:$F$99980,Produccion_UO!$K174,Resultados_Dic3!$D$3:$D$99980,Produccion_UO!$K$168,Resultados_Dic3!$E$3:$E$99980,$I174,Resultados_Dic3!$A$3:$A$99980,Produccion_UO!$H174))*$I$168</f>
        <v>0</v>
      </c>
      <c r="AE174" s="21">
        <f>(SUMIFS(Resultados_Dic3!Z$3:Z$99980,Resultados_Dic3!$F$3:$F$99980,Produccion_UO!$K174,Resultados_Dic3!$D$3:$D$99980,Produccion_UO!$K$168,Resultados_Dic3!$E$3:$E$99980,Produccion_UO!$J174,Resultados_Dic3!$A$3:$A$99980,Produccion_UO!$H174)+SUMIFS(Resultados_Dic3!Z$3:Z$99980,Resultados_Dic3!$F$3:$F$99980,Produccion_UO!$K174,Resultados_Dic3!$D$3:$D$99980,Produccion_UO!$K$168,Resultados_Dic3!$E$3:$E$99980,$I174,Resultados_Dic3!$A$3:$A$99980,Produccion_UO!$H174))*$I$168</f>
        <v>0</v>
      </c>
      <c r="AF174" s="21">
        <f>(SUMIFS(Resultados_Dic3!AA$3:AA$99980,Resultados_Dic3!$F$3:$F$99980,Produccion_UO!$K174,Resultados_Dic3!$D$3:$D$99980,Produccion_UO!$K$168,Resultados_Dic3!$E$3:$E$99980,Produccion_UO!$J174,Resultados_Dic3!$A$3:$A$99980,Produccion_UO!$H174)+SUMIFS(Resultados_Dic3!AA$3:AA$99980,Resultados_Dic3!$F$3:$F$99980,Produccion_UO!$K174,Resultados_Dic3!$D$3:$D$99980,Produccion_UO!$K$168,Resultados_Dic3!$E$3:$E$99980,$I174,Resultados_Dic3!$A$3:$A$99980,Produccion_UO!$H174))*$I$168</f>
        <v>0</v>
      </c>
      <c r="AG174" s="21">
        <f>(SUMIFS(Resultados_Dic3!AB$3:AB$99980,Resultados_Dic3!$F$3:$F$99980,Produccion_UO!$K174,Resultados_Dic3!$D$3:$D$99980,Produccion_UO!$K$168,Resultados_Dic3!$E$3:$E$99980,Produccion_UO!$J174,Resultados_Dic3!$A$3:$A$99980,Produccion_UO!$H174)+SUMIFS(Resultados_Dic3!AB$3:AB$99980,Resultados_Dic3!$F$3:$F$99980,Produccion_UO!$K174,Resultados_Dic3!$D$3:$D$99980,Produccion_UO!$K$168,Resultados_Dic3!$E$3:$E$99980,$I174,Resultados_Dic3!$A$3:$A$99980,Produccion_UO!$H174))*$I$168</f>
        <v>0</v>
      </c>
      <c r="AH174" s="21">
        <f>(SUMIFS(Resultados_Dic3!AC$3:AC$99980,Resultados_Dic3!$F$3:$F$99980,Produccion_UO!$K174,Resultados_Dic3!$D$3:$D$99980,Produccion_UO!$K$168,Resultados_Dic3!$E$3:$E$99980,Produccion_UO!$J174,Resultados_Dic3!$A$3:$A$99980,Produccion_UO!$H174)+SUMIFS(Resultados_Dic3!AC$3:AC$99980,Resultados_Dic3!$F$3:$F$99980,Produccion_UO!$K174,Resultados_Dic3!$D$3:$D$99980,Produccion_UO!$K$168,Resultados_Dic3!$E$3:$E$99980,$I174,Resultados_Dic3!$A$3:$A$99980,Produccion_UO!$H174))*$I$168</f>
        <v>0</v>
      </c>
      <c r="AI174" s="21">
        <f>(SUMIFS(Resultados_Dic3!AD$3:AD$99980,Resultados_Dic3!$F$3:$F$99980,Produccion_UO!$K174,Resultados_Dic3!$D$3:$D$99980,Produccion_UO!$K$168,Resultados_Dic3!$E$3:$E$99980,Produccion_UO!$J174,Resultados_Dic3!$A$3:$A$99980,Produccion_UO!$H174)+SUMIFS(Resultados_Dic3!AD$3:AD$99980,Resultados_Dic3!$F$3:$F$99980,Produccion_UO!$K174,Resultados_Dic3!$D$3:$D$99980,Produccion_UO!$K$168,Resultados_Dic3!$E$3:$E$99980,$I174,Resultados_Dic3!$A$3:$A$99980,Produccion_UO!$H174))*$I$168</f>
        <v>0</v>
      </c>
      <c r="AJ174" s="21">
        <f>(SUMIFS(Resultados_Dic3!AE$3:AE$99980,Resultados_Dic3!$F$3:$F$99980,Produccion_UO!$K174,Resultados_Dic3!$D$3:$D$99980,Produccion_UO!$K$168,Resultados_Dic3!$E$3:$E$99980,Produccion_UO!$J174,Resultados_Dic3!$A$3:$A$99980,Produccion_UO!$H174)+SUMIFS(Resultados_Dic3!AE$3:AE$99980,Resultados_Dic3!$F$3:$F$99980,Produccion_UO!$K174,Resultados_Dic3!$D$3:$D$99980,Produccion_UO!$K$168,Resultados_Dic3!$E$3:$E$99980,$I174,Resultados_Dic3!$A$3:$A$99980,Produccion_UO!$H174))*$I$168</f>
        <v>0</v>
      </c>
      <c r="AK174" s="21">
        <f>(SUMIFS(Resultados_Dic3!AF$3:AF$99980,Resultados_Dic3!$F$3:$F$99980,Produccion_UO!$K174,Resultados_Dic3!$D$3:$D$99980,Produccion_UO!$K$168,Resultados_Dic3!$E$3:$E$99980,Produccion_UO!$J174,Resultados_Dic3!$A$3:$A$99980,Produccion_UO!$H174)+SUMIFS(Resultados_Dic3!AF$3:AF$99980,Resultados_Dic3!$F$3:$F$99980,Produccion_UO!$K174,Resultados_Dic3!$D$3:$D$99980,Produccion_UO!$K$168,Resultados_Dic3!$E$3:$E$99980,$I174,Resultados_Dic3!$A$3:$A$99980,Produccion_UO!$H174))*$I$168</f>
        <v>0</v>
      </c>
      <c r="AL174" s="21">
        <f>(SUMIFS(Resultados_Dic3!AG$3:AG$99980,Resultados_Dic3!$F$3:$F$99980,Produccion_UO!$K174,Resultados_Dic3!$D$3:$D$99980,Produccion_UO!$K$168,Resultados_Dic3!$E$3:$E$99980,Produccion_UO!$J174,Resultados_Dic3!$A$3:$A$99980,Produccion_UO!$H174)+SUMIFS(Resultados_Dic3!AG$3:AG$99980,Resultados_Dic3!$F$3:$F$99980,Produccion_UO!$K174,Resultados_Dic3!$D$3:$D$99980,Produccion_UO!$K$168,Resultados_Dic3!$E$3:$E$99980,$I174,Resultados_Dic3!$A$3:$A$99980,Produccion_UO!$H174))*$I$168</f>
        <v>0</v>
      </c>
      <c r="AM174" s="21">
        <f>(SUMIFS(Resultados_Dic3!AH$3:AH$99980,Resultados_Dic3!$F$3:$F$99980,Produccion_UO!$K174,Resultados_Dic3!$D$3:$D$99980,Produccion_UO!$K$168,Resultados_Dic3!$E$3:$E$99980,Produccion_UO!$J174,Resultados_Dic3!$A$3:$A$99980,Produccion_UO!$H174)+SUMIFS(Resultados_Dic3!AH$3:AH$99980,Resultados_Dic3!$F$3:$F$99980,Produccion_UO!$K174,Resultados_Dic3!$D$3:$D$99980,Produccion_UO!$K$168,Resultados_Dic3!$E$3:$E$99980,$I174,Resultados_Dic3!$A$3:$A$99980,Produccion_UO!$H174))*$I$168</f>
        <v>0</v>
      </c>
      <c r="AN174" s="21">
        <f>(SUMIFS(Resultados_Dic3!AI$3:AI$99980,Resultados_Dic3!$F$3:$F$99980,Produccion_UO!$K174,Resultados_Dic3!$D$3:$D$99980,Produccion_UO!$K$168,Resultados_Dic3!$E$3:$E$99980,Produccion_UO!$J174,Resultados_Dic3!$A$3:$A$99980,Produccion_UO!$H174)+SUMIFS(Resultados_Dic3!AI$3:AI$99980,Resultados_Dic3!$F$3:$F$99980,Produccion_UO!$K174,Resultados_Dic3!$D$3:$D$99980,Produccion_UO!$K$168,Resultados_Dic3!$E$3:$E$99980,$I174,Resultados_Dic3!$A$3:$A$99980,Produccion_UO!$H174))*$I$168</f>
        <v>0</v>
      </c>
      <c r="AO174" s="21">
        <f>(SUMIFS(Resultados_Dic3!AJ$3:AJ$99980,Resultados_Dic3!$F$3:$F$99980,Produccion_UO!$K174,Resultados_Dic3!$D$3:$D$99980,Produccion_UO!$K$168,Resultados_Dic3!$E$3:$E$99980,Produccion_UO!$J174,Resultados_Dic3!$A$3:$A$99980,Produccion_UO!$H174)+SUMIFS(Resultados_Dic3!AJ$3:AJ$99980,Resultados_Dic3!$F$3:$F$99980,Produccion_UO!$K174,Resultados_Dic3!$D$3:$D$99980,Produccion_UO!$K$168,Resultados_Dic3!$E$3:$E$99980,$I174,Resultados_Dic3!$A$3:$A$99980,Produccion_UO!$H174))*$I$168</f>
        <v>0</v>
      </c>
      <c r="AP174" s="21">
        <f>(SUMIFS(Resultados_Dic3!AK$3:AK$99980,Resultados_Dic3!$F$3:$F$99980,Produccion_UO!$K174,Resultados_Dic3!$D$3:$D$99980,Produccion_UO!$K$168,Resultados_Dic3!$E$3:$E$99980,Produccion_UO!$J174,Resultados_Dic3!$A$3:$A$99980,Produccion_UO!$H174)+SUMIFS(Resultados_Dic3!AK$3:AK$99980,Resultados_Dic3!$F$3:$F$99980,Produccion_UO!$K174,Resultados_Dic3!$D$3:$D$99980,Produccion_UO!$K$168,Resultados_Dic3!$E$3:$E$99980,$I174,Resultados_Dic3!$A$3:$A$99980,Produccion_UO!$H174))*$I$168</f>
        <v>0</v>
      </c>
      <c r="AQ174" s="21">
        <f>(SUMIFS(Resultados_Dic3!AL$3:AL$99980,Resultados_Dic3!$F$3:$F$99980,Produccion_UO!$K174,Resultados_Dic3!$D$3:$D$99980,Produccion_UO!$K$168,Resultados_Dic3!$E$3:$E$99980,Produccion_UO!$J174,Resultados_Dic3!$A$3:$A$99980,Produccion_UO!$H174)+SUMIFS(Resultados_Dic3!AL$3:AL$99980,Resultados_Dic3!$F$3:$F$99980,Produccion_UO!$K174,Resultados_Dic3!$D$3:$D$99980,Produccion_UO!$K$168,Resultados_Dic3!$E$3:$E$99980,$I174,Resultados_Dic3!$A$3:$A$99980,Produccion_UO!$H174))*$I$168</f>
        <v>0</v>
      </c>
      <c r="AR174" s="21">
        <f>(SUMIFS(Resultados_Dic3!AM$3:AM$99980,Resultados_Dic3!$F$3:$F$99980,Produccion_UO!$K174,Resultados_Dic3!$D$3:$D$99980,Produccion_UO!$K$168,Resultados_Dic3!$E$3:$E$99980,Produccion_UO!$J174,Resultados_Dic3!$A$3:$A$99980,Produccion_UO!$H174)+SUMIFS(Resultados_Dic3!AM$3:AM$99980,Resultados_Dic3!$F$3:$F$99980,Produccion_UO!$K174,Resultados_Dic3!$D$3:$D$99980,Produccion_UO!$K$168,Resultados_Dic3!$E$3:$E$99980,$I174,Resultados_Dic3!$A$3:$A$99980,Produccion_UO!$H174))*$I$168</f>
        <v>0</v>
      </c>
    </row>
    <row r="175" spans="1:45" x14ac:dyDescent="0.25">
      <c r="D175" s="131"/>
      <c r="E175" s="131"/>
      <c r="G175" s="15"/>
      <c r="H175" s="17" t="str">
        <f t="shared" si="46"/>
        <v>DIC7</v>
      </c>
      <c r="I175" s="24" t="s">
        <v>130</v>
      </c>
      <c r="J175" s="24" t="s">
        <v>123</v>
      </c>
      <c r="K175" s="50" t="s">
        <v>227</v>
      </c>
      <c r="L175" s="22" t="str">
        <f>+$B$7</f>
        <v>VMM - Medium</v>
      </c>
      <c r="M175" s="21">
        <f>(SUMIFS(Resultados_Dic3!H$3:H$99980,Resultados_Dic3!$F$3:$F$99980,Produccion_UO!$K175,Resultados_Dic3!$D$3:$D$99980,Produccion_UO!$K$168,Resultados_Dic3!$E$3:$E$99980,Produccion_UO!$J175,Resultados_Dic3!$A$3:$A$99980,Produccion_UO!$H175)+SUMIFS(Resultados_Dic3!H$3:H$99980,Resultados_Dic3!$F$3:$F$99980,Produccion_UO!$K175,Resultados_Dic3!$D$3:$D$99980,Produccion_UO!$K$168,Resultados_Dic3!$E$3:$E$99980,$I175,Resultados_Dic3!$A$3:$A$99980,Produccion_UO!$H175))*$I$168</f>
        <v>6.0062272359780549</v>
      </c>
      <c r="N175" s="21">
        <f>(SUMIFS(Resultados_Dic3!I$3:I$99980,Resultados_Dic3!$F$3:$F$99980,Produccion_UO!$K175,Resultados_Dic3!$D$3:$D$99980,Produccion_UO!$K$168,Resultados_Dic3!$E$3:$E$99980,Produccion_UO!$J175,Resultados_Dic3!$A$3:$A$99980,Produccion_UO!$H175)+SUMIFS(Resultados_Dic3!I$3:I$99980,Resultados_Dic3!$F$3:$F$99980,Produccion_UO!$K175,Resultados_Dic3!$D$3:$D$99980,Produccion_UO!$K$168,Resultados_Dic3!$E$3:$E$99980,$I175,Resultados_Dic3!$A$3:$A$99980,Produccion_UO!$H175))*$I$168</f>
        <v>5.239437139361562</v>
      </c>
      <c r="O175" s="21">
        <f>(SUMIFS(Resultados_Dic3!J$3:J$99980,Resultados_Dic3!$F$3:$F$99980,Produccion_UO!$K175,Resultados_Dic3!$D$3:$D$99980,Produccion_UO!$K$168,Resultados_Dic3!$E$3:$E$99980,Produccion_UO!$J175,Resultados_Dic3!$A$3:$A$99980,Produccion_UO!$H175)+SUMIFS(Resultados_Dic3!J$3:J$99980,Resultados_Dic3!$F$3:$F$99980,Produccion_UO!$K175,Resultados_Dic3!$D$3:$D$99980,Produccion_UO!$K$168,Resultados_Dic3!$E$3:$E$99980,$I175,Resultados_Dic3!$A$3:$A$99980,Produccion_UO!$H175))*$I$168</f>
        <v>4.4309514353719521</v>
      </c>
      <c r="P175" s="21">
        <f>(SUMIFS(Resultados_Dic3!K$3:K$99980,Resultados_Dic3!$F$3:$F$99980,Produccion_UO!$K175,Resultados_Dic3!$D$3:$D$99980,Produccion_UO!$K$168,Resultados_Dic3!$E$3:$E$99980,Produccion_UO!$J175,Resultados_Dic3!$A$3:$A$99980,Produccion_UO!$H175)+SUMIFS(Resultados_Dic3!K$3:K$99980,Resultados_Dic3!$F$3:$F$99980,Produccion_UO!$K175,Resultados_Dic3!$D$3:$D$99980,Produccion_UO!$K$168,Resultados_Dic3!$E$3:$E$99980,$I175,Resultados_Dic3!$A$3:$A$99980,Produccion_UO!$H175))*$I$168</f>
        <v>3.622465731382341</v>
      </c>
      <c r="Q175" s="21">
        <f>(SUMIFS(Resultados_Dic3!L$3:L$99980,Resultados_Dic3!$F$3:$F$99980,Produccion_UO!$K175,Resultados_Dic3!$D$3:$D$99980,Produccion_UO!$K$168,Resultados_Dic3!$E$3:$E$99980,Produccion_UO!$J175,Resultados_Dic3!$A$3:$A$99980,Produccion_UO!$H175)+SUMIFS(Resultados_Dic3!L$3:L$99980,Resultados_Dic3!$F$3:$F$99980,Produccion_UO!$K175,Resultados_Dic3!$D$3:$D$99980,Produccion_UO!$K$168,Resultados_Dic3!$E$3:$E$99980,$I175,Resultados_Dic3!$A$3:$A$99980,Produccion_UO!$H175))*$I$168</f>
        <v>2.8139800273927302</v>
      </c>
      <c r="R175" s="21">
        <f>(SUMIFS(Resultados_Dic3!M$3:M$99980,Resultados_Dic3!$F$3:$F$99980,Produccion_UO!$K175,Resultados_Dic3!$D$3:$D$99980,Produccion_UO!$K$168,Resultados_Dic3!$E$3:$E$99980,Produccion_UO!$J175,Resultados_Dic3!$A$3:$A$99980,Produccion_UO!$H175)+SUMIFS(Resultados_Dic3!M$3:M$99980,Resultados_Dic3!$F$3:$F$99980,Produccion_UO!$K175,Resultados_Dic3!$D$3:$D$99980,Produccion_UO!$K$168,Resultados_Dic3!$E$3:$E$99980,$I175,Resultados_Dic3!$A$3:$A$99980,Produccion_UO!$H175))*$I$168</f>
        <v>1.9474051321483385</v>
      </c>
      <c r="S175" s="21">
        <f>(SUMIFS(Resultados_Dic3!N$3:N$99980,Resultados_Dic3!$F$3:$F$99980,Produccion_UO!$K175,Resultados_Dic3!$D$3:$D$99980,Produccion_UO!$K$168,Resultados_Dic3!$E$3:$E$99980,Produccion_UO!$J175,Resultados_Dic3!$A$3:$A$99980,Produccion_UO!$H175)+SUMIFS(Resultados_Dic3!N$3:N$99980,Resultados_Dic3!$F$3:$F$99980,Produccion_UO!$K175,Resultados_Dic3!$D$3:$D$99980,Produccion_UO!$K$168,Resultados_Dic3!$E$3:$E$99980,$I175,Resultados_Dic3!$A$3:$A$99980,Produccion_UO!$H175))*$I$168</f>
        <v>1.0808302369039604</v>
      </c>
      <c r="T175" s="21">
        <f>(SUMIFS(Resultados_Dic3!O$3:O$99980,Resultados_Dic3!$F$3:$F$99980,Produccion_UO!$K175,Resultados_Dic3!$D$3:$D$99980,Produccion_UO!$K$168,Resultados_Dic3!$E$3:$E$99980,Produccion_UO!$J175,Resultados_Dic3!$A$3:$A$99980,Produccion_UO!$H175)+SUMIFS(Resultados_Dic3!O$3:O$99980,Resultados_Dic3!$F$3:$F$99980,Produccion_UO!$K175,Resultados_Dic3!$D$3:$D$99980,Produccion_UO!$K$168,Resultados_Dic3!$E$3:$E$99980,$I175,Resultados_Dic3!$A$3:$A$99980,Produccion_UO!$H175))*$I$168</f>
        <v>0.48229178051617794</v>
      </c>
      <c r="U175" s="21">
        <f>(SUMIFS(Resultados_Dic3!P$3:P$99980,Resultados_Dic3!$F$3:$F$99980,Produccion_UO!$K175,Resultados_Dic3!$D$3:$D$99980,Produccion_UO!$K$168,Resultados_Dic3!$E$3:$E$99980,Produccion_UO!$J175,Resultados_Dic3!$A$3:$A$99980,Produccion_UO!$H175)+SUMIFS(Resultados_Dic3!P$3:P$99980,Resultados_Dic3!$F$3:$F$99980,Produccion_UO!$K175,Resultados_Dic3!$D$3:$D$99980,Produccion_UO!$K$168,Resultados_Dic3!$E$3:$E$99980,$I175,Resultados_Dic3!$A$3:$A$99980,Produccion_UO!$H175))*$I$168</f>
        <v>0</v>
      </c>
      <c r="V175" s="21">
        <f>(SUMIFS(Resultados_Dic3!Q$3:Q$99980,Resultados_Dic3!$F$3:$F$99980,Produccion_UO!$K175,Resultados_Dic3!$D$3:$D$99980,Produccion_UO!$K$168,Resultados_Dic3!$E$3:$E$99980,Produccion_UO!$J175,Resultados_Dic3!$A$3:$A$99980,Produccion_UO!$H175)+SUMIFS(Resultados_Dic3!Q$3:Q$99980,Resultados_Dic3!$F$3:$F$99980,Produccion_UO!$K175,Resultados_Dic3!$D$3:$D$99980,Produccion_UO!$K$168,Resultados_Dic3!$E$3:$E$99980,$I175,Resultados_Dic3!$A$3:$A$99980,Produccion_UO!$H175))*$I$168</f>
        <v>0</v>
      </c>
      <c r="W175" s="21">
        <f>(SUMIFS(Resultados_Dic3!R$3:R$99980,Resultados_Dic3!$F$3:$F$99980,Produccion_UO!$K175,Resultados_Dic3!$D$3:$D$99980,Produccion_UO!$K$168,Resultados_Dic3!$E$3:$E$99980,Produccion_UO!$J175,Resultados_Dic3!$A$3:$A$99980,Produccion_UO!$H175)+SUMIFS(Resultados_Dic3!R$3:R$99980,Resultados_Dic3!$F$3:$F$99980,Produccion_UO!$K175,Resultados_Dic3!$D$3:$D$99980,Produccion_UO!$K$168,Resultados_Dic3!$E$3:$E$99980,$I175,Resultados_Dic3!$A$3:$A$99980,Produccion_UO!$H175))*$I$168</f>
        <v>0</v>
      </c>
      <c r="X175" s="21">
        <f>(SUMIFS(Resultados_Dic3!S$3:S$99980,Resultados_Dic3!$F$3:$F$99980,Produccion_UO!$K175,Resultados_Dic3!$D$3:$D$99980,Produccion_UO!$K$168,Resultados_Dic3!$E$3:$E$99980,Produccion_UO!$J175,Resultados_Dic3!$A$3:$A$99980,Produccion_UO!$H175)+SUMIFS(Resultados_Dic3!S$3:S$99980,Resultados_Dic3!$F$3:$F$99980,Produccion_UO!$K175,Resultados_Dic3!$D$3:$D$99980,Produccion_UO!$K$168,Resultados_Dic3!$E$3:$E$99980,$I175,Resultados_Dic3!$A$3:$A$99980,Produccion_UO!$H175))*$I$168</f>
        <v>0</v>
      </c>
      <c r="Y175" s="21">
        <f>(SUMIFS(Resultados_Dic3!T$3:T$99980,Resultados_Dic3!$F$3:$F$99980,Produccion_UO!$K175,Resultados_Dic3!$D$3:$D$99980,Produccion_UO!$K$168,Resultados_Dic3!$E$3:$E$99980,Produccion_UO!$J175,Resultados_Dic3!$A$3:$A$99980,Produccion_UO!$H175)+SUMIFS(Resultados_Dic3!T$3:T$99980,Resultados_Dic3!$F$3:$F$99980,Produccion_UO!$K175,Resultados_Dic3!$D$3:$D$99980,Produccion_UO!$K$168,Resultados_Dic3!$E$3:$E$99980,$I175,Resultados_Dic3!$A$3:$A$99980,Produccion_UO!$H175))*$I$168</f>
        <v>0</v>
      </c>
      <c r="Z175" s="21">
        <f>(SUMIFS(Resultados_Dic3!U$3:U$99980,Resultados_Dic3!$F$3:$F$99980,Produccion_UO!$K175,Resultados_Dic3!$D$3:$D$99980,Produccion_UO!$K$168,Resultados_Dic3!$E$3:$E$99980,Produccion_UO!$J175,Resultados_Dic3!$A$3:$A$99980,Produccion_UO!$H175)+SUMIFS(Resultados_Dic3!U$3:U$99980,Resultados_Dic3!$F$3:$F$99980,Produccion_UO!$K175,Resultados_Dic3!$D$3:$D$99980,Produccion_UO!$K$168,Resultados_Dic3!$E$3:$E$99980,$I175,Resultados_Dic3!$A$3:$A$99980,Produccion_UO!$H175))*$I$168</f>
        <v>0</v>
      </c>
      <c r="AA175" s="21">
        <f>(SUMIFS(Resultados_Dic3!V$3:V$99980,Resultados_Dic3!$F$3:$F$99980,Produccion_UO!$K175,Resultados_Dic3!$D$3:$D$99980,Produccion_UO!$K$168,Resultados_Dic3!$E$3:$E$99980,Produccion_UO!$J175,Resultados_Dic3!$A$3:$A$99980,Produccion_UO!$H175)+SUMIFS(Resultados_Dic3!V$3:V$99980,Resultados_Dic3!$F$3:$F$99980,Produccion_UO!$K175,Resultados_Dic3!$D$3:$D$99980,Produccion_UO!$K$168,Resultados_Dic3!$E$3:$E$99980,$I175,Resultados_Dic3!$A$3:$A$99980,Produccion_UO!$H175))*$I$168</f>
        <v>0</v>
      </c>
      <c r="AB175" s="21">
        <f>(SUMIFS(Resultados_Dic3!W$3:W$99980,Resultados_Dic3!$F$3:$F$99980,Produccion_UO!$K175,Resultados_Dic3!$D$3:$D$99980,Produccion_UO!$K$168,Resultados_Dic3!$E$3:$E$99980,Produccion_UO!$J175,Resultados_Dic3!$A$3:$A$99980,Produccion_UO!$H175)+SUMIFS(Resultados_Dic3!W$3:W$99980,Resultados_Dic3!$F$3:$F$99980,Produccion_UO!$K175,Resultados_Dic3!$D$3:$D$99980,Produccion_UO!$K$168,Resultados_Dic3!$E$3:$E$99980,$I175,Resultados_Dic3!$A$3:$A$99980,Produccion_UO!$H175))*$I$168</f>
        <v>0</v>
      </c>
      <c r="AC175" s="21">
        <f>(SUMIFS(Resultados_Dic3!X$3:X$99980,Resultados_Dic3!$F$3:$F$99980,Produccion_UO!$K175,Resultados_Dic3!$D$3:$D$99980,Produccion_UO!$K$168,Resultados_Dic3!$E$3:$E$99980,Produccion_UO!$J175,Resultados_Dic3!$A$3:$A$99980,Produccion_UO!$H175)+SUMIFS(Resultados_Dic3!X$3:X$99980,Resultados_Dic3!$F$3:$F$99980,Produccion_UO!$K175,Resultados_Dic3!$D$3:$D$99980,Produccion_UO!$K$168,Resultados_Dic3!$E$3:$E$99980,$I175,Resultados_Dic3!$A$3:$A$99980,Produccion_UO!$H175))*$I$168</f>
        <v>0</v>
      </c>
      <c r="AD175" s="21">
        <f>(SUMIFS(Resultados_Dic3!Y$3:Y$99980,Resultados_Dic3!$F$3:$F$99980,Produccion_UO!$K175,Resultados_Dic3!$D$3:$D$99980,Produccion_UO!$K$168,Resultados_Dic3!$E$3:$E$99980,Produccion_UO!$J175,Resultados_Dic3!$A$3:$A$99980,Produccion_UO!$H175)+SUMIFS(Resultados_Dic3!Y$3:Y$99980,Resultados_Dic3!$F$3:$F$99980,Produccion_UO!$K175,Resultados_Dic3!$D$3:$D$99980,Produccion_UO!$K$168,Resultados_Dic3!$E$3:$E$99980,$I175,Resultados_Dic3!$A$3:$A$99980,Produccion_UO!$H175))*$I$168</f>
        <v>0</v>
      </c>
      <c r="AE175" s="21">
        <f>(SUMIFS(Resultados_Dic3!Z$3:Z$99980,Resultados_Dic3!$F$3:$F$99980,Produccion_UO!$K175,Resultados_Dic3!$D$3:$D$99980,Produccion_UO!$K$168,Resultados_Dic3!$E$3:$E$99980,Produccion_UO!$J175,Resultados_Dic3!$A$3:$A$99980,Produccion_UO!$H175)+SUMIFS(Resultados_Dic3!Z$3:Z$99980,Resultados_Dic3!$F$3:$F$99980,Produccion_UO!$K175,Resultados_Dic3!$D$3:$D$99980,Produccion_UO!$K$168,Resultados_Dic3!$E$3:$E$99980,$I175,Resultados_Dic3!$A$3:$A$99980,Produccion_UO!$H175))*$I$168</f>
        <v>0</v>
      </c>
      <c r="AF175" s="21">
        <f>(SUMIFS(Resultados_Dic3!AA$3:AA$99980,Resultados_Dic3!$F$3:$F$99980,Produccion_UO!$K175,Resultados_Dic3!$D$3:$D$99980,Produccion_UO!$K$168,Resultados_Dic3!$E$3:$E$99980,Produccion_UO!$J175,Resultados_Dic3!$A$3:$A$99980,Produccion_UO!$H175)+SUMIFS(Resultados_Dic3!AA$3:AA$99980,Resultados_Dic3!$F$3:$F$99980,Produccion_UO!$K175,Resultados_Dic3!$D$3:$D$99980,Produccion_UO!$K$168,Resultados_Dic3!$E$3:$E$99980,$I175,Resultados_Dic3!$A$3:$A$99980,Produccion_UO!$H175))*$I$168</f>
        <v>0</v>
      </c>
      <c r="AG175" s="21">
        <f>(SUMIFS(Resultados_Dic3!AB$3:AB$99980,Resultados_Dic3!$F$3:$F$99980,Produccion_UO!$K175,Resultados_Dic3!$D$3:$D$99980,Produccion_UO!$K$168,Resultados_Dic3!$E$3:$E$99980,Produccion_UO!$J175,Resultados_Dic3!$A$3:$A$99980,Produccion_UO!$H175)+SUMIFS(Resultados_Dic3!AB$3:AB$99980,Resultados_Dic3!$F$3:$F$99980,Produccion_UO!$K175,Resultados_Dic3!$D$3:$D$99980,Produccion_UO!$K$168,Resultados_Dic3!$E$3:$E$99980,$I175,Resultados_Dic3!$A$3:$A$99980,Produccion_UO!$H175))*$I$168</f>
        <v>0</v>
      </c>
      <c r="AH175" s="21">
        <f>(SUMIFS(Resultados_Dic3!AC$3:AC$99980,Resultados_Dic3!$F$3:$F$99980,Produccion_UO!$K175,Resultados_Dic3!$D$3:$D$99980,Produccion_UO!$K$168,Resultados_Dic3!$E$3:$E$99980,Produccion_UO!$J175,Resultados_Dic3!$A$3:$A$99980,Produccion_UO!$H175)+SUMIFS(Resultados_Dic3!AC$3:AC$99980,Resultados_Dic3!$F$3:$F$99980,Produccion_UO!$K175,Resultados_Dic3!$D$3:$D$99980,Produccion_UO!$K$168,Resultados_Dic3!$E$3:$E$99980,$I175,Resultados_Dic3!$A$3:$A$99980,Produccion_UO!$H175))*$I$168</f>
        <v>0</v>
      </c>
      <c r="AI175" s="21">
        <f>(SUMIFS(Resultados_Dic3!AD$3:AD$99980,Resultados_Dic3!$F$3:$F$99980,Produccion_UO!$K175,Resultados_Dic3!$D$3:$D$99980,Produccion_UO!$K$168,Resultados_Dic3!$E$3:$E$99980,Produccion_UO!$J175,Resultados_Dic3!$A$3:$A$99980,Produccion_UO!$H175)+SUMIFS(Resultados_Dic3!AD$3:AD$99980,Resultados_Dic3!$F$3:$F$99980,Produccion_UO!$K175,Resultados_Dic3!$D$3:$D$99980,Produccion_UO!$K$168,Resultados_Dic3!$E$3:$E$99980,$I175,Resultados_Dic3!$A$3:$A$99980,Produccion_UO!$H175))*$I$168</f>
        <v>0</v>
      </c>
      <c r="AJ175" s="21">
        <f>(SUMIFS(Resultados_Dic3!AE$3:AE$99980,Resultados_Dic3!$F$3:$F$99980,Produccion_UO!$K175,Resultados_Dic3!$D$3:$D$99980,Produccion_UO!$K$168,Resultados_Dic3!$E$3:$E$99980,Produccion_UO!$J175,Resultados_Dic3!$A$3:$A$99980,Produccion_UO!$H175)+SUMIFS(Resultados_Dic3!AE$3:AE$99980,Resultados_Dic3!$F$3:$F$99980,Produccion_UO!$K175,Resultados_Dic3!$D$3:$D$99980,Produccion_UO!$K$168,Resultados_Dic3!$E$3:$E$99980,$I175,Resultados_Dic3!$A$3:$A$99980,Produccion_UO!$H175))*$I$168</f>
        <v>0</v>
      </c>
      <c r="AK175" s="21">
        <f>(SUMIFS(Resultados_Dic3!AF$3:AF$99980,Resultados_Dic3!$F$3:$F$99980,Produccion_UO!$K175,Resultados_Dic3!$D$3:$D$99980,Produccion_UO!$K$168,Resultados_Dic3!$E$3:$E$99980,Produccion_UO!$J175,Resultados_Dic3!$A$3:$A$99980,Produccion_UO!$H175)+SUMIFS(Resultados_Dic3!AF$3:AF$99980,Resultados_Dic3!$F$3:$F$99980,Produccion_UO!$K175,Resultados_Dic3!$D$3:$D$99980,Produccion_UO!$K$168,Resultados_Dic3!$E$3:$E$99980,$I175,Resultados_Dic3!$A$3:$A$99980,Produccion_UO!$H175))*$I$168</f>
        <v>0</v>
      </c>
      <c r="AL175" s="21">
        <f>(SUMIFS(Resultados_Dic3!AG$3:AG$99980,Resultados_Dic3!$F$3:$F$99980,Produccion_UO!$K175,Resultados_Dic3!$D$3:$D$99980,Produccion_UO!$K$168,Resultados_Dic3!$E$3:$E$99980,Produccion_UO!$J175,Resultados_Dic3!$A$3:$A$99980,Produccion_UO!$H175)+SUMIFS(Resultados_Dic3!AG$3:AG$99980,Resultados_Dic3!$F$3:$F$99980,Produccion_UO!$K175,Resultados_Dic3!$D$3:$D$99980,Produccion_UO!$K$168,Resultados_Dic3!$E$3:$E$99980,$I175,Resultados_Dic3!$A$3:$A$99980,Produccion_UO!$H175))*$I$168</f>
        <v>0</v>
      </c>
      <c r="AM175" s="21">
        <f>(SUMIFS(Resultados_Dic3!AH$3:AH$99980,Resultados_Dic3!$F$3:$F$99980,Produccion_UO!$K175,Resultados_Dic3!$D$3:$D$99980,Produccion_UO!$K$168,Resultados_Dic3!$E$3:$E$99980,Produccion_UO!$J175,Resultados_Dic3!$A$3:$A$99980,Produccion_UO!$H175)+SUMIFS(Resultados_Dic3!AH$3:AH$99980,Resultados_Dic3!$F$3:$F$99980,Produccion_UO!$K175,Resultados_Dic3!$D$3:$D$99980,Produccion_UO!$K$168,Resultados_Dic3!$E$3:$E$99980,$I175,Resultados_Dic3!$A$3:$A$99980,Produccion_UO!$H175))*$I$168</f>
        <v>0</v>
      </c>
      <c r="AN175" s="21">
        <f>(SUMIFS(Resultados_Dic3!AI$3:AI$99980,Resultados_Dic3!$F$3:$F$99980,Produccion_UO!$K175,Resultados_Dic3!$D$3:$D$99980,Produccion_UO!$K$168,Resultados_Dic3!$E$3:$E$99980,Produccion_UO!$J175,Resultados_Dic3!$A$3:$A$99980,Produccion_UO!$H175)+SUMIFS(Resultados_Dic3!AI$3:AI$99980,Resultados_Dic3!$F$3:$F$99980,Produccion_UO!$K175,Resultados_Dic3!$D$3:$D$99980,Produccion_UO!$K$168,Resultados_Dic3!$E$3:$E$99980,$I175,Resultados_Dic3!$A$3:$A$99980,Produccion_UO!$H175))*$I$168</f>
        <v>0</v>
      </c>
      <c r="AO175" s="21">
        <f>(SUMIFS(Resultados_Dic3!AJ$3:AJ$99980,Resultados_Dic3!$F$3:$F$99980,Produccion_UO!$K175,Resultados_Dic3!$D$3:$D$99980,Produccion_UO!$K$168,Resultados_Dic3!$E$3:$E$99980,Produccion_UO!$J175,Resultados_Dic3!$A$3:$A$99980,Produccion_UO!$H175)+SUMIFS(Resultados_Dic3!AJ$3:AJ$99980,Resultados_Dic3!$F$3:$F$99980,Produccion_UO!$K175,Resultados_Dic3!$D$3:$D$99980,Produccion_UO!$K$168,Resultados_Dic3!$E$3:$E$99980,$I175,Resultados_Dic3!$A$3:$A$99980,Produccion_UO!$H175))*$I$168</f>
        <v>0</v>
      </c>
      <c r="AP175" s="21">
        <f>(SUMIFS(Resultados_Dic3!AK$3:AK$99980,Resultados_Dic3!$F$3:$F$99980,Produccion_UO!$K175,Resultados_Dic3!$D$3:$D$99980,Produccion_UO!$K$168,Resultados_Dic3!$E$3:$E$99980,Produccion_UO!$J175,Resultados_Dic3!$A$3:$A$99980,Produccion_UO!$H175)+SUMIFS(Resultados_Dic3!AK$3:AK$99980,Resultados_Dic3!$F$3:$F$99980,Produccion_UO!$K175,Resultados_Dic3!$D$3:$D$99980,Produccion_UO!$K$168,Resultados_Dic3!$E$3:$E$99980,$I175,Resultados_Dic3!$A$3:$A$99980,Produccion_UO!$H175))*$I$168</f>
        <v>0</v>
      </c>
      <c r="AQ175" s="21">
        <f>(SUMIFS(Resultados_Dic3!AL$3:AL$99980,Resultados_Dic3!$F$3:$F$99980,Produccion_UO!$K175,Resultados_Dic3!$D$3:$D$99980,Produccion_UO!$K$168,Resultados_Dic3!$E$3:$E$99980,Produccion_UO!$J175,Resultados_Dic3!$A$3:$A$99980,Produccion_UO!$H175)+SUMIFS(Resultados_Dic3!AL$3:AL$99980,Resultados_Dic3!$F$3:$F$99980,Produccion_UO!$K175,Resultados_Dic3!$D$3:$D$99980,Produccion_UO!$K$168,Resultados_Dic3!$E$3:$E$99980,$I175,Resultados_Dic3!$A$3:$A$99980,Produccion_UO!$H175))*$I$168</f>
        <v>0</v>
      </c>
      <c r="AR175" s="21">
        <f>(SUMIFS(Resultados_Dic3!AM$3:AM$99980,Resultados_Dic3!$F$3:$F$99980,Produccion_UO!$K175,Resultados_Dic3!$D$3:$D$99980,Produccion_UO!$K$168,Resultados_Dic3!$E$3:$E$99980,Produccion_UO!$J175,Resultados_Dic3!$A$3:$A$99980,Produccion_UO!$H175)+SUMIFS(Resultados_Dic3!AM$3:AM$99980,Resultados_Dic3!$F$3:$F$99980,Produccion_UO!$K175,Resultados_Dic3!$D$3:$D$99980,Produccion_UO!$K$168,Resultados_Dic3!$E$3:$E$99980,$I175,Resultados_Dic3!$A$3:$A$99980,Produccion_UO!$H175))*$I$168</f>
        <v>0</v>
      </c>
    </row>
    <row r="176" spans="1:45" x14ac:dyDescent="0.25">
      <c r="D176" s="131"/>
      <c r="E176" s="131"/>
      <c r="G176" s="15"/>
      <c r="H176" s="17" t="str">
        <f t="shared" si="46"/>
        <v>DIC7</v>
      </c>
      <c r="I176" s="24" t="s">
        <v>159</v>
      </c>
      <c r="J176" s="24" t="s">
        <v>124</v>
      </c>
      <c r="K176" s="50" t="s">
        <v>228</v>
      </c>
      <c r="L176" s="22" t="str">
        <f>+$B$8</f>
        <v>VSM - Medium</v>
      </c>
      <c r="M176" s="21">
        <f>(SUMIFS(Resultados_Dic3!H$3:H$99980,Resultados_Dic3!$F$3:$F$99980,Produccion_UO!$K176,Resultados_Dic3!$D$3:$D$99980,Produccion_UO!$K$168,Resultados_Dic3!$E$3:$E$99980,Produccion_UO!$J176,Resultados_Dic3!$A$3:$A$99980,Produccion_UO!$H176)+SUMIFS(Resultados_Dic3!H$3:H$99980,Resultados_Dic3!$F$3:$F$99980,Produccion_UO!$K176,Resultados_Dic3!$D$3:$D$99980,Produccion_UO!$K$168,Resultados_Dic3!$E$3:$E$99980,$I176,Resultados_Dic3!$A$3:$A$99980,Produccion_UO!$H176))*$I$168</f>
        <v>0.90721178011563008</v>
      </c>
      <c r="N176" s="21">
        <f>(SUMIFS(Resultados_Dic3!I$3:I$99980,Resultados_Dic3!$F$3:$F$99980,Produccion_UO!$K176,Resultados_Dic3!$D$3:$D$99980,Produccion_UO!$K$168,Resultados_Dic3!$E$3:$E$99980,Produccion_UO!$J176,Resultados_Dic3!$A$3:$A$99980,Produccion_UO!$H176)+SUMIFS(Resultados_Dic3!I$3:I$99980,Resultados_Dic3!$F$3:$F$99980,Produccion_UO!$K176,Resultados_Dic3!$D$3:$D$99980,Produccion_UO!$K$168,Resultados_Dic3!$E$3:$E$99980,$I176,Resultados_Dic3!$A$3:$A$99980,Produccion_UO!$H176))*$I$168</f>
        <v>0.67935003405792482</v>
      </c>
      <c r="O176" s="21">
        <f>(SUMIFS(Resultados_Dic3!J$3:J$99980,Resultados_Dic3!$F$3:$F$99980,Produccion_UO!$K176,Resultados_Dic3!$D$3:$D$99980,Produccion_UO!$K$168,Resultados_Dic3!$E$3:$E$99980,Produccion_UO!$J176,Resultados_Dic3!$A$3:$A$99980,Produccion_UO!$H176)+SUMIFS(Resultados_Dic3!J$3:J$99980,Resultados_Dic3!$F$3:$F$99980,Produccion_UO!$K176,Resultados_Dic3!$D$3:$D$99980,Produccion_UO!$K$168,Resultados_Dic3!$E$3:$E$99980,$I176,Resultados_Dic3!$A$3:$A$99980,Produccion_UO!$H176))*$I$168</f>
        <v>0.53548270858159774</v>
      </c>
      <c r="P176" s="21">
        <f>(SUMIFS(Resultados_Dic3!K$3:K$99980,Resultados_Dic3!$F$3:$F$99980,Produccion_UO!$K176,Resultados_Dic3!$D$3:$D$99980,Produccion_UO!$K$168,Resultados_Dic3!$E$3:$E$99980,Produccion_UO!$J176,Resultados_Dic3!$A$3:$A$99980,Produccion_UO!$H176)+SUMIFS(Resultados_Dic3!K$3:K$99980,Resultados_Dic3!$F$3:$F$99980,Produccion_UO!$K176,Resultados_Dic3!$D$3:$D$99980,Produccion_UO!$K$168,Resultados_Dic3!$E$3:$E$99980,$I176,Resultados_Dic3!$A$3:$A$99980,Produccion_UO!$H176))*$I$168</f>
        <v>0.39161538310527055</v>
      </c>
      <c r="Q176" s="21">
        <f>(SUMIFS(Resultados_Dic3!L$3:L$99980,Resultados_Dic3!$F$3:$F$99980,Produccion_UO!$K176,Resultados_Dic3!$D$3:$D$99980,Produccion_UO!$K$168,Resultados_Dic3!$E$3:$E$99980,Produccion_UO!$J176,Resultados_Dic3!$A$3:$A$99980,Produccion_UO!$H176)+SUMIFS(Resultados_Dic3!L$3:L$99980,Resultados_Dic3!$F$3:$F$99980,Produccion_UO!$K176,Resultados_Dic3!$D$3:$D$99980,Produccion_UO!$K$168,Resultados_Dic3!$E$3:$E$99980,$I176,Resultados_Dic3!$A$3:$A$99980,Produccion_UO!$H176))*$I$168</f>
        <v>0.24774805762894345</v>
      </c>
      <c r="R176" s="21">
        <f>(SUMIFS(Resultados_Dic3!M$3:M$99980,Resultados_Dic3!$F$3:$F$99980,Produccion_UO!$K176,Resultados_Dic3!$D$3:$D$99980,Produccion_UO!$K$168,Resultados_Dic3!$E$3:$E$99980,Produccion_UO!$J176,Resultados_Dic3!$A$3:$A$99980,Produccion_UO!$H176)+SUMIFS(Resultados_Dic3!M$3:M$99980,Resultados_Dic3!$F$3:$F$99980,Produccion_UO!$K176,Resultados_Dic3!$D$3:$D$99980,Produccion_UO!$K$168,Resultados_Dic3!$E$3:$E$99980,$I176,Resultados_Dic3!$A$3:$A$99980,Produccion_UO!$H176))*$I$168</f>
        <v>3.8828952607389125E-2</v>
      </c>
      <c r="S176" s="21">
        <f>(SUMIFS(Resultados_Dic3!N$3:N$99980,Resultados_Dic3!$F$3:$F$99980,Produccion_UO!$K176,Resultados_Dic3!$D$3:$D$99980,Produccion_UO!$K$168,Resultados_Dic3!$E$3:$E$99980,Produccion_UO!$J176,Resultados_Dic3!$A$3:$A$99980,Produccion_UO!$H176)+SUMIFS(Resultados_Dic3!N$3:N$99980,Resultados_Dic3!$F$3:$F$99980,Produccion_UO!$K176,Resultados_Dic3!$D$3:$D$99980,Produccion_UO!$K$168,Resultados_Dic3!$E$3:$E$99980,$I176,Resultados_Dic3!$A$3:$A$99980,Produccion_UO!$H176))*$I$168</f>
        <v>0</v>
      </c>
      <c r="T176" s="21">
        <f>(SUMIFS(Resultados_Dic3!O$3:O$99980,Resultados_Dic3!$F$3:$F$99980,Produccion_UO!$K176,Resultados_Dic3!$D$3:$D$99980,Produccion_UO!$K$168,Resultados_Dic3!$E$3:$E$99980,Produccion_UO!$J176,Resultados_Dic3!$A$3:$A$99980,Produccion_UO!$H176)+SUMIFS(Resultados_Dic3!O$3:O$99980,Resultados_Dic3!$F$3:$F$99980,Produccion_UO!$K176,Resultados_Dic3!$D$3:$D$99980,Produccion_UO!$K$168,Resultados_Dic3!$E$3:$E$99980,$I176,Resultados_Dic3!$A$3:$A$99980,Produccion_UO!$H176))*$I$168</f>
        <v>0</v>
      </c>
      <c r="U176" s="21">
        <f>(SUMIFS(Resultados_Dic3!P$3:P$99980,Resultados_Dic3!$F$3:$F$99980,Produccion_UO!$K176,Resultados_Dic3!$D$3:$D$99980,Produccion_UO!$K$168,Resultados_Dic3!$E$3:$E$99980,Produccion_UO!$J176,Resultados_Dic3!$A$3:$A$99980,Produccion_UO!$H176)+SUMIFS(Resultados_Dic3!P$3:P$99980,Resultados_Dic3!$F$3:$F$99980,Produccion_UO!$K176,Resultados_Dic3!$D$3:$D$99980,Produccion_UO!$K$168,Resultados_Dic3!$E$3:$E$99980,$I176,Resultados_Dic3!$A$3:$A$99980,Produccion_UO!$H176))*$I$168</f>
        <v>0</v>
      </c>
      <c r="V176" s="21">
        <f>(SUMIFS(Resultados_Dic3!Q$3:Q$99980,Resultados_Dic3!$F$3:$F$99980,Produccion_UO!$K176,Resultados_Dic3!$D$3:$D$99980,Produccion_UO!$K$168,Resultados_Dic3!$E$3:$E$99980,Produccion_UO!$J176,Resultados_Dic3!$A$3:$A$99980,Produccion_UO!$H176)+SUMIFS(Resultados_Dic3!Q$3:Q$99980,Resultados_Dic3!$F$3:$F$99980,Produccion_UO!$K176,Resultados_Dic3!$D$3:$D$99980,Produccion_UO!$K$168,Resultados_Dic3!$E$3:$E$99980,$I176,Resultados_Dic3!$A$3:$A$99980,Produccion_UO!$H176))*$I$168</f>
        <v>0</v>
      </c>
      <c r="W176" s="21">
        <f>(SUMIFS(Resultados_Dic3!R$3:R$99980,Resultados_Dic3!$F$3:$F$99980,Produccion_UO!$K176,Resultados_Dic3!$D$3:$D$99980,Produccion_UO!$K$168,Resultados_Dic3!$E$3:$E$99980,Produccion_UO!$J176,Resultados_Dic3!$A$3:$A$99980,Produccion_UO!$H176)+SUMIFS(Resultados_Dic3!R$3:R$99980,Resultados_Dic3!$F$3:$F$99980,Produccion_UO!$K176,Resultados_Dic3!$D$3:$D$99980,Produccion_UO!$K$168,Resultados_Dic3!$E$3:$E$99980,$I176,Resultados_Dic3!$A$3:$A$99980,Produccion_UO!$H176))*$I$168</f>
        <v>0</v>
      </c>
      <c r="X176" s="21">
        <f>(SUMIFS(Resultados_Dic3!S$3:S$99980,Resultados_Dic3!$F$3:$F$99980,Produccion_UO!$K176,Resultados_Dic3!$D$3:$D$99980,Produccion_UO!$K$168,Resultados_Dic3!$E$3:$E$99980,Produccion_UO!$J176,Resultados_Dic3!$A$3:$A$99980,Produccion_UO!$H176)+SUMIFS(Resultados_Dic3!S$3:S$99980,Resultados_Dic3!$F$3:$F$99980,Produccion_UO!$K176,Resultados_Dic3!$D$3:$D$99980,Produccion_UO!$K$168,Resultados_Dic3!$E$3:$E$99980,$I176,Resultados_Dic3!$A$3:$A$99980,Produccion_UO!$H176))*$I$168</f>
        <v>0</v>
      </c>
      <c r="Y176" s="21">
        <f>(SUMIFS(Resultados_Dic3!T$3:T$99980,Resultados_Dic3!$F$3:$F$99980,Produccion_UO!$K176,Resultados_Dic3!$D$3:$D$99980,Produccion_UO!$K$168,Resultados_Dic3!$E$3:$E$99980,Produccion_UO!$J176,Resultados_Dic3!$A$3:$A$99980,Produccion_UO!$H176)+SUMIFS(Resultados_Dic3!T$3:T$99980,Resultados_Dic3!$F$3:$F$99980,Produccion_UO!$K176,Resultados_Dic3!$D$3:$D$99980,Produccion_UO!$K$168,Resultados_Dic3!$E$3:$E$99980,$I176,Resultados_Dic3!$A$3:$A$99980,Produccion_UO!$H176))*$I$168</f>
        <v>0</v>
      </c>
      <c r="Z176" s="21">
        <f>(SUMIFS(Resultados_Dic3!U$3:U$99980,Resultados_Dic3!$F$3:$F$99980,Produccion_UO!$K176,Resultados_Dic3!$D$3:$D$99980,Produccion_UO!$K$168,Resultados_Dic3!$E$3:$E$99980,Produccion_UO!$J176,Resultados_Dic3!$A$3:$A$99980,Produccion_UO!$H176)+SUMIFS(Resultados_Dic3!U$3:U$99980,Resultados_Dic3!$F$3:$F$99980,Produccion_UO!$K176,Resultados_Dic3!$D$3:$D$99980,Produccion_UO!$K$168,Resultados_Dic3!$E$3:$E$99980,$I176,Resultados_Dic3!$A$3:$A$99980,Produccion_UO!$H176))*$I$168</f>
        <v>0</v>
      </c>
      <c r="AA176" s="21">
        <f>(SUMIFS(Resultados_Dic3!V$3:V$99980,Resultados_Dic3!$F$3:$F$99980,Produccion_UO!$K176,Resultados_Dic3!$D$3:$D$99980,Produccion_UO!$K$168,Resultados_Dic3!$E$3:$E$99980,Produccion_UO!$J176,Resultados_Dic3!$A$3:$A$99980,Produccion_UO!$H176)+SUMIFS(Resultados_Dic3!V$3:V$99980,Resultados_Dic3!$F$3:$F$99980,Produccion_UO!$K176,Resultados_Dic3!$D$3:$D$99980,Produccion_UO!$K$168,Resultados_Dic3!$E$3:$E$99980,$I176,Resultados_Dic3!$A$3:$A$99980,Produccion_UO!$H176))*$I$168</f>
        <v>0</v>
      </c>
      <c r="AB176" s="21">
        <f>(SUMIFS(Resultados_Dic3!W$3:W$99980,Resultados_Dic3!$F$3:$F$99980,Produccion_UO!$K176,Resultados_Dic3!$D$3:$D$99980,Produccion_UO!$K$168,Resultados_Dic3!$E$3:$E$99980,Produccion_UO!$J176,Resultados_Dic3!$A$3:$A$99980,Produccion_UO!$H176)+SUMIFS(Resultados_Dic3!W$3:W$99980,Resultados_Dic3!$F$3:$F$99980,Produccion_UO!$K176,Resultados_Dic3!$D$3:$D$99980,Produccion_UO!$K$168,Resultados_Dic3!$E$3:$E$99980,$I176,Resultados_Dic3!$A$3:$A$99980,Produccion_UO!$H176))*$I$168</f>
        <v>0</v>
      </c>
      <c r="AC176" s="21">
        <f>(SUMIFS(Resultados_Dic3!X$3:X$99980,Resultados_Dic3!$F$3:$F$99980,Produccion_UO!$K176,Resultados_Dic3!$D$3:$D$99980,Produccion_UO!$K$168,Resultados_Dic3!$E$3:$E$99980,Produccion_UO!$J176,Resultados_Dic3!$A$3:$A$99980,Produccion_UO!$H176)+SUMIFS(Resultados_Dic3!X$3:X$99980,Resultados_Dic3!$F$3:$F$99980,Produccion_UO!$K176,Resultados_Dic3!$D$3:$D$99980,Produccion_UO!$K$168,Resultados_Dic3!$E$3:$E$99980,$I176,Resultados_Dic3!$A$3:$A$99980,Produccion_UO!$H176))*$I$168</f>
        <v>0</v>
      </c>
      <c r="AD176" s="21">
        <f>(SUMIFS(Resultados_Dic3!Y$3:Y$99980,Resultados_Dic3!$F$3:$F$99980,Produccion_UO!$K176,Resultados_Dic3!$D$3:$D$99980,Produccion_UO!$K$168,Resultados_Dic3!$E$3:$E$99980,Produccion_UO!$J176,Resultados_Dic3!$A$3:$A$99980,Produccion_UO!$H176)+SUMIFS(Resultados_Dic3!Y$3:Y$99980,Resultados_Dic3!$F$3:$F$99980,Produccion_UO!$K176,Resultados_Dic3!$D$3:$D$99980,Produccion_UO!$K$168,Resultados_Dic3!$E$3:$E$99980,$I176,Resultados_Dic3!$A$3:$A$99980,Produccion_UO!$H176))*$I$168</f>
        <v>0</v>
      </c>
      <c r="AE176" s="21">
        <f>(SUMIFS(Resultados_Dic3!Z$3:Z$99980,Resultados_Dic3!$F$3:$F$99980,Produccion_UO!$K176,Resultados_Dic3!$D$3:$D$99980,Produccion_UO!$K$168,Resultados_Dic3!$E$3:$E$99980,Produccion_UO!$J176,Resultados_Dic3!$A$3:$A$99980,Produccion_UO!$H176)+SUMIFS(Resultados_Dic3!Z$3:Z$99980,Resultados_Dic3!$F$3:$F$99980,Produccion_UO!$K176,Resultados_Dic3!$D$3:$D$99980,Produccion_UO!$K$168,Resultados_Dic3!$E$3:$E$99980,$I176,Resultados_Dic3!$A$3:$A$99980,Produccion_UO!$H176))*$I$168</f>
        <v>0</v>
      </c>
      <c r="AF176" s="21">
        <f>(SUMIFS(Resultados_Dic3!AA$3:AA$99980,Resultados_Dic3!$F$3:$F$99980,Produccion_UO!$K176,Resultados_Dic3!$D$3:$D$99980,Produccion_UO!$K$168,Resultados_Dic3!$E$3:$E$99980,Produccion_UO!$J176,Resultados_Dic3!$A$3:$A$99980,Produccion_UO!$H176)+SUMIFS(Resultados_Dic3!AA$3:AA$99980,Resultados_Dic3!$F$3:$F$99980,Produccion_UO!$K176,Resultados_Dic3!$D$3:$D$99980,Produccion_UO!$K$168,Resultados_Dic3!$E$3:$E$99980,$I176,Resultados_Dic3!$A$3:$A$99980,Produccion_UO!$H176))*$I$168</f>
        <v>0</v>
      </c>
      <c r="AG176" s="21">
        <f>(SUMIFS(Resultados_Dic3!AB$3:AB$99980,Resultados_Dic3!$F$3:$F$99980,Produccion_UO!$K176,Resultados_Dic3!$D$3:$D$99980,Produccion_UO!$K$168,Resultados_Dic3!$E$3:$E$99980,Produccion_UO!$J176,Resultados_Dic3!$A$3:$A$99980,Produccion_UO!$H176)+SUMIFS(Resultados_Dic3!AB$3:AB$99980,Resultados_Dic3!$F$3:$F$99980,Produccion_UO!$K176,Resultados_Dic3!$D$3:$D$99980,Produccion_UO!$K$168,Resultados_Dic3!$E$3:$E$99980,$I176,Resultados_Dic3!$A$3:$A$99980,Produccion_UO!$H176))*$I$168</f>
        <v>0</v>
      </c>
      <c r="AH176" s="21">
        <f>(SUMIFS(Resultados_Dic3!AC$3:AC$99980,Resultados_Dic3!$F$3:$F$99980,Produccion_UO!$K176,Resultados_Dic3!$D$3:$D$99980,Produccion_UO!$K$168,Resultados_Dic3!$E$3:$E$99980,Produccion_UO!$J176,Resultados_Dic3!$A$3:$A$99980,Produccion_UO!$H176)+SUMIFS(Resultados_Dic3!AC$3:AC$99980,Resultados_Dic3!$F$3:$F$99980,Produccion_UO!$K176,Resultados_Dic3!$D$3:$D$99980,Produccion_UO!$K$168,Resultados_Dic3!$E$3:$E$99980,$I176,Resultados_Dic3!$A$3:$A$99980,Produccion_UO!$H176))*$I$168</f>
        <v>0</v>
      </c>
      <c r="AI176" s="21">
        <f>(SUMIFS(Resultados_Dic3!AD$3:AD$99980,Resultados_Dic3!$F$3:$F$99980,Produccion_UO!$K176,Resultados_Dic3!$D$3:$D$99980,Produccion_UO!$K$168,Resultados_Dic3!$E$3:$E$99980,Produccion_UO!$J176,Resultados_Dic3!$A$3:$A$99980,Produccion_UO!$H176)+SUMIFS(Resultados_Dic3!AD$3:AD$99980,Resultados_Dic3!$F$3:$F$99980,Produccion_UO!$K176,Resultados_Dic3!$D$3:$D$99980,Produccion_UO!$K$168,Resultados_Dic3!$E$3:$E$99980,$I176,Resultados_Dic3!$A$3:$A$99980,Produccion_UO!$H176))*$I$168</f>
        <v>0</v>
      </c>
      <c r="AJ176" s="21">
        <f>(SUMIFS(Resultados_Dic3!AE$3:AE$99980,Resultados_Dic3!$F$3:$F$99980,Produccion_UO!$K176,Resultados_Dic3!$D$3:$D$99980,Produccion_UO!$K$168,Resultados_Dic3!$E$3:$E$99980,Produccion_UO!$J176,Resultados_Dic3!$A$3:$A$99980,Produccion_UO!$H176)+SUMIFS(Resultados_Dic3!AE$3:AE$99980,Resultados_Dic3!$F$3:$F$99980,Produccion_UO!$K176,Resultados_Dic3!$D$3:$D$99980,Produccion_UO!$K$168,Resultados_Dic3!$E$3:$E$99980,$I176,Resultados_Dic3!$A$3:$A$99980,Produccion_UO!$H176))*$I$168</f>
        <v>0</v>
      </c>
      <c r="AK176" s="21">
        <f>(SUMIFS(Resultados_Dic3!AF$3:AF$99980,Resultados_Dic3!$F$3:$F$99980,Produccion_UO!$K176,Resultados_Dic3!$D$3:$D$99980,Produccion_UO!$K$168,Resultados_Dic3!$E$3:$E$99980,Produccion_UO!$J176,Resultados_Dic3!$A$3:$A$99980,Produccion_UO!$H176)+SUMIFS(Resultados_Dic3!AF$3:AF$99980,Resultados_Dic3!$F$3:$F$99980,Produccion_UO!$K176,Resultados_Dic3!$D$3:$D$99980,Produccion_UO!$K$168,Resultados_Dic3!$E$3:$E$99980,$I176,Resultados_Dic3!$A$3:$A$99980,Produccion_UO!$H176))*$I$168</f>
        <v>0</v>
      </c>
      <c r="AL176" s="21">
        <f>(SUMIFS(Resultados_Dic3!AG$3:AG$99980,Resultados_Dic3!$F$3:$F$99980,Produccion_UO!$K176,Resultados_Dic3!$D$3:$D$99980,Produccion_UO!$K$168,Resultados_Dic3!$E$3:$E$99980,Produccion_UO!$J176,Resultados_Dic3!$A$3:$A$99980,Produccion_UO!$H176)+SUMIFS(Resultados_Dic3!AG$3:AG$99980,Resultados_Dic3!$F$3:$F$99980,Produccion_UO!$K176,Resultados_Dic3!$D$3:$D$99980,Produccion_UO!$K$168,Resultados_Dic3!$E$3:$E$99980,$I176,Resultados_Dic3!$A$3:$A$99980,Produccion_UO!$H176))*$I$168</f>
        <v>0</v>
      </c>
      <c r="AM176" s="21">
        <f>(SUMIFS(Resultados_Dic3!AH$3:AH$99980,Resultados_Dic3!$F$3:$F$99980,Produccion_UO!$K176,Resultados_Dic3!$D$3:$D$99980,Produccion_UO!$K$168,Resultados_Dic3!$E$3:$E$99980,Produccion_UO!$J176,Resultados_Dic3!$A$3:$A$99980,Produccion_UO!$H176)+SUMIFS(Resultados_Dic3!AH$3:AH$99980,Resultados_Dic3!$F$3:$F$99980,Produccion_UO!$K176,Resultados_Dic3!$D$3:$D$99980,Produccion_UO!$K$168,Resultados_Dic3!$E$3:$E$99980,$I176,Resultados_Dic3!$A$3:$A$99980,Produccion_UO!$H176))*$I$168</f>
        <v>0</v>
      </c>
      <c r="AN176" s="21">
        <f>(SUMIFS(Resultados_Dic3!AI$3:AI$99980,Resultados_Dic3!$F$3:$F$99980,Produccion_UO!$K176,Resultados_Dic3!$D$3:$D$99980,Produccion_UO!$K$168,Resultados_Dic3!$E$3:$E$99980,Produccion_UO!$J176,Resultados_Dic3!$A$3:$A$99980,Produccion_UO!$H176)+SUMIFS(Resultados_Dic3!AI$3:AI$99980,Resultados_Dic3!$F$3:$F$99980,Produccion_UO!$K176,Resultados_Dic3!$D$3:$D$99980,Produccion_UO!$K$168,Resultados_Dic3!$E$3:$E$99980,$I176,Resultados_Dic3!$A$3:$A$99980,Produccion_UO!$H176))*$I$168</f>
        <v>0</v>
      </c>
      <c r="AO176" s="21">
        <f>(SUMIFS(Resultados_Dic3!AJ$3:AJ$99980,Resultados_Dic3!$F$3:$F$99980,Produccion_UO!$K176,Resultados_Dic3!$D$3:$D$99980,Produccion_UO!$K$168,Resultados_Dic3!$E$3:$E$99980,Produccion_UO!$J176,Resultados_Dic3!$A$3:$A$99980,Produccion_UO!$H176)+SUMIFS(Resultados_Dic3!AJ$3:AJ$99980,Resultados_Dic3!$F$3:$F$99980,Produccion_UO!$K176,Resultados_Dic3!$D$3:$D$99980,Produccion_UO!$K$168,Resultados_Dic3!$E$3:$E$99980,$I176,Resultados_Dic3!$A$3:$A$99980,Produccion_UO!$H176))*$I$168</f>
        <v>0</v>
      </c>
      <c r="AP176" s="21">
        <f>(SUMIFS(Resultados_Dic3!AK$3:AK$99980,Resultados_Dic3!$F$3:$F$99980,Produccion_UO!$K176,Resultados_Dic3!$D$3:$D$99980,Produccion_UO!$K$168,Resultados_Dic3!$E$3:$E$99980,Produccion_UO!$J176,Resultados_Dic3!$A$3:$A$99980,Produccion_UO!$H176)+SUMIFS(Resultados_Dic3!AK$3:AK$99980,Resultados_Dic3!$F$3:$F$99980,Produccion_UO!$K176,Resultados_Dic3!$D$3:$D$99980,Produccion_UO!$K$168,Resultados_Dic3!$E$3:$E$99980,$I176,Resultados_Dic3!$A$3:$A$99980,Produccion_UO!$H176))*$I$168</f>
        <v>0</v>
      </c>
      <c r="AQ176" s="21">
        <f>(SUMIFS(Resultados_Dic3!AL$3:AL$99980,Resultados_Dic3!$F$3:$F$99980,Produccion_UO!$K176,Resultados_Dic3!$D$3:$D$99980,Produccion_UO!$K$168,Resultados_Dic3!$E$3:$E$99980,Produccion_UO!$J176,Resultados_Dic3!$A$3:$A$99980,Produccion_UO!$H176)+SUMIFS(Resultados_Dic3!AL$3:AL$99980,Resultados_Dic3!$F$3:$F$99980,Produccion_UO!$K176,Resultados_Dic3!$D$3:$D$99980,Produccion_UO!$K$168,Resultados_Dic3!$E$3:$E$99980,$I176,Resultados_Dic3!$A$3:$A$99980,Produccion_UO!$H176))*$I$168</f>
        <v>0</v>
      </c>
      <c r="AR176" s="21">
        <f>(SUMIFS(Resultados_Dic3!AM$3:AM$99980,Resultados_Dic3!$F$3:$F$99980,Produccion_UO!$K176,Resultados_Dic3!$D$3:$D$99980,Produccion_UO!$K$168,Resultados_Dic3!$E$3:$E$99980,Produccion_UO!$J176,Resultados_Dic3!$A$3:$A$99980,Produccion_UO!$H176)+SUMIFS(Resultados_Dic3!AM$3:AM$99980,Resultados_Dic3!$F$3:$F$99980,Produccion_UO!$K176,Resultados_Dic3!$D$3:$D$99980,Produccion_UO!$K$168,Resultados_Dic3!$E$3:$E$99980,$I176,Resultados_Dic3!$A$3:$A$99980,Produccion_UO!$H176))*$I$168</f>
        <v>0</v>
      </c>
    </row>
    <row r="177" spans="1:45" x14ac:dyDescent="0.25">
      <c r="G177" s="15"/>
      <c r="H177" s="17" t="str">
        <f t="shared" si="46"/>
        <v>DIC7</v>
      </c>
      <c r="I177" s="24" t="s">
        <v>131</v>
      </c>
      <c r="J177" s="24" t="s">
        <v>125</v>
      </c>
      <c r="K177" s="50" t="s">
        <v>229</v>
      </c>
      <c r="L177" s="22" t="str">
        <f>+$B$9</f>
        <v>VIM - GAS</v>
      </c>
      <c r="M177" s="21">
        <f>(SUMIFS(Resultados_Dic3!H$3:H$99980,Resultados_Dic3!$F$3:$F$99980,Produccion_UO!$K177,Resultados_Dic3!$D$3:$D$99980,Produccion_UO!$K$168,Resultados_Dic3!$E$3:$E$99980,Produccion_UO!$J177,Resultados_Dic3!$A$3:$A$99980,Produccion_UO!$H177)+SUMIFS(Resultados_Dic3!H$3:H$99980,Resultados_Dic3!$F$3:$F$99980,Produccion_UO!$K177,Resultados_Dic3!$D$3:$D$99980,Produccion_UO!$K$168,Resultados_Dic3!$E$3:$E$99980,$I177,Resultados_Dic3!$A$3:$A$99980,Produccion_UO!$H177))*$I$168</f>
        <v>37.156207719021566</v>
      </c>
      <c r="N177" s="21">
        <f>(SUMIFS(Resultados_Dic3!I$3:I$99980,Resultados_Dic3!$F$3:$F$99980,Produccion_UO!$K177,Resultados_Dic3!$D$3:$D$99980,Produccion_UO!$K$168,Resultados_Dic3!$E$3:$E$99980,Produccion_UO!$J177,Resultados_Dic3!$A$3:$A$99980,Produccion_UO!$H177)+SUMIFS(Resultados_Dic3!I$3:I$99980,Resultados_Dic3!$F$3:$F$99980,Produccion_UO!$K177,Resultados_Dic3!$D$3:$D$99980,Produccion_UO!$K$168,Resultados_Dic3!$E$3:$E$99980,$I177,Resultados_Dic3!$A$3:$A$99980,Produccion_UO!$H177))*$I$168</f>
        <v>36.479526536246034</v>
      </c>
      <c r="O177" s="21">
        <f>(SUMIFS(Resultados_Dic3!J$3:J$99980,Resultados_Dic3!$F$3:$F$99980,Produccion_UO!$K177,Resultados_Dic3!$D$3:$D$99980,Produccion_UO!$K$168,Resultados_Dic3!$E$3:$E$99980,Produccion_UO!$J177,Resultados_Dic3!$A$3:$A$99980,Produccion_UO!$H177)+SUMIFS(Resultados_Dic3!J$3:J$99980,Resultados_Dic3!$F$3:$F$99980,Produccion_UO!$K177,Resultados_Dic3!$D$3:$D$99980,Produccion_UO!$K$168,Resultados_Dic3!$E$3:$E$99980,$I177,Resultados_Dic3!$A$3:$A$99980,Produccion_UO!$H177))*$I$168</f>
        <v>36.502321446578598</v>
      </c>
      <c r="P177" s="21">
        <f>(SUMIFS(Resultados_Dic3!K$3:K$99980,Resultados_Dic3!$F$3:$F$99980,Produccion_UO!$K177,Resultados_Dic3!$D$3:$D$99980,Produccion_UO!$K$168,Resultados_Dic3!$E$3:$E$99980,Produccion_UO!$J177,Resultados_Dic3!$A$3:$A$99980,Produccion_UO!$H177)+SUMIFS(Resultados_Dic3!K$3:K$99980,Resultados_Dic3!$F$3:$F$99980,Produccion_UO!$K177,Resultados_Dic3!$D$3:$D$99980,Produccion_UO!$K$168,Resultados_Dic3!$E$3:$E$99980,$I177,Resultados_Dic3!$A$3:$A$99980,Produccion_UO!$H177))*$I$168</f>
        <v>36.525116356910885</v>
      </c>
      <c r="Q177" s="21">
        <f>(SUMIFS(Resultados_Dic3!L$3:L$99980,Resultados_Dic3!$F$3:$F$99980,Produccion_UO!$K177,Resultados_Dic3!$D$3:$D$99980,Produccion_UO!$K$168,Resultados_Dic3!$E$3:$E$99980,Produccion_UO!$J177,Resultados_Dic3!$A$3:$A$99980,Produccion_UO!$H177)+SUMIFS(Resultados_Dic3!L$3:L$99980,Resultados_Dic3!$F$3:$F$99980,Produccion_UO!$K177,Resultados_Dic3!$D$3:$D$99980,Produccion_UO!$K$168,Resultados_Dic3!$E$3:$E$99980,$I177,Resultados_Dic3!$A$3:$A$99980,Produccion_UO!$H177))*$I$168</f>
        <v>36.547911267243187</v>
      </c>
      <c r="R177" s="21">
        <f>(SUMIFS(Resultados_Dic3!M$3:M$99980,Resultados_Dic3!$F$3:$F$99980,Produccion_UO!$K177,Resultados_Dic3!$D$3:$D$99980,Produccion_UO!$K$168,Resultados_Dic3!$E$3:$E$99980,Produccion_UO!$J177,Resultados_Dic3!$A$3:$A$99980,Produccion_UO!$H177)+SUMIFS(Resultados_Dic3!M$3:M$99980,Resultados_Dic3!$F$3:$F$99980,Produccion_UO!$K177,Resultados_Dic3!$D$3:$D$99980,Produccion_UO!$K$168,Resultados_Dic3!$E$3:$E$99980,$I177,Resultados_Dic3!$A$3:$A$99980,Produccion_UO!$H177))*$I$168</f>
        <v>33.759844012277775</v>
      </c>
      <c r="S177" s="21">
        <f>(SUMIFS(Resultados_Dic3!N$3:N$99980,Resultados_Dic3!$F$3:$F$99980,Produccion_UO!$K177,Resultados_Dic3!$D$3:$D$99980,Produccion_UO!$K$168,Resultados_Dic3!$E$3:$E$99980,Produccion_UO!$J177,Resultados_Dic3!$A$3:$A$99980,Produccion_UO!$H177)+SUMIFS(Resultados_Dic3!N$3:N$99980,Resultados_Dic3!$F$3:$F$99980,Produccion_UO!$K177,Resultados_Dic3!$D$3:$D$99980,Produccion_UO!$K$168,Resultados_Dic3!$E$3:$E$99980,$I177,Resultados_Dic3!$A$3:$A$99980,Produccion_UO!$H177))*$I$168</f>
        <v>30.971776757312625</v>
      </c>
      <c r="T177" s="21">
        <f>(SUMIFS(Resultados_Dic3!O$3:O$99980,Resultados_Dic3!$F$3:$F$99980,Produccion_UO!$K177,Resultados_Dic3!$D$3:$D$99980,Produccion_UO!$K$168,Resultados_Dic3!$E$3:$E$99980,Produccion_UO!$J177,Resultados_Dic3!$A$3:$A$99980,Produccion_UO!$H177)+SUMIFS(Resultados_Dic3!O$3:O$99980,Resultados_Dic3!$F$3:$F$99980,Produccion_UO!$K177,Resultados_Dic3!$D$3:$D$99980,Produccion_UO!$K$168,Resultados_Dic3!$E$3:$E$99980,$I177,Resultados_Dic3!$A$3:$A$99980,Produccion_UO!$H177))*$I$168</f>
        <v>28.677526970680859</v>
      </c>
      <c r="U177" s="21">
        <f>(SUMIFS(Resultados_Dic3!P$3:P$99980,Resultados_Dic3!$F$3:$F$99980,Produccion_UO!$K177,Resultados_Dic3!$D$3:$D$99980,Produccion_UO!$K$168,Resultados_Dic3!$E$3:$E$99980,Produccion_UO!$J177,Resultados_Dic3!$A$3:$A$99980,Produccion_UO!$H177)+SUMIFS(Resultados_Dic3!P$3:P$99980,Resultados_Dic3!$F$3:$F$99980,Produccion_UO!$K177,Resultados_Dic3!$D$3:$D$99980,Produccion_UO!$K$168,Resultados_Dic3!$E$3:$E$99980,$I177,Resultados_Dic3!$A$3:$A$99980,Produccion_UO!$H177))*$I$168</f>
        <v>26.383277184049042</v>
      </c>
      <c r="V177" s="21">
        <f>(SUMIFS(Resultados_Dic3!Q$3:Q$99980,Resultados_Dic3!$F$3:$F$99980,Produccion_UO!$K177,Resultados_Dic3!$D$3:$D$99980,Produccion_UO!$K$168,Resultados_Dic3!$E$3:$E$99980,Produccion_UO!$J177,Resultados_Dic3!$A$3:$A$99980,Produccion_UO!$H177)+SUMIFS(Resultados_Dic3!Q$3:Q$99980,Resultados_Dic3!$F$3:$F$99980,Produccion_UO!$K177,Resultados_Dic3!$D$3:$D$99980,Produccion_UO!$K$168,Resultados_Dic3!$E$3:$E$99980,$I177,Resultados_Dic3!$A$3:$A$99980,Produccion_UO!$H177))*$I$168</f>
        <v>24.481590989751528</v>
      </c>
      <c r="W177" s="21">
        <f>(SUMIFS(Resultados_Dic3!R$3:R$99980,Resultados_Dic3!$F$3:$F$99980,Produccion_UO!$K177,Resultados_Dic3!$D$3:$D$99980,Produccion_UO!$K$168,Resultados_Dic3!$E$3:$E$99980,Produccion_UO!$J177,Resultados_Dic3!$A$3:$A$99980,Produccion_UO!$H177)+SUMIFS(Resultados_Dic3!R$3:R$99980,Resultados_Dic3!$F$3:$F$99980,Produccion_UO!$K177,Resultados_Dic3!$D$3:$D$99980,Produccion_UO!$K$168,Resultados_Dic3!$E$3:$E$99980,$I177,Resultados_Dic3!$A$3:$A$99980,Produccion_UO!$H177))*$I$168</f>
        <v>22.579904795453981</v>
      </c>
      <c r="X177" s="21">
        <f>(SUMIFS(Resultados_Dic3!S$3:S$99980,Resultados_Dic3!$F$3:$F$99980,Produccion_UO!$K177,Resultados_Dic3!$D$3:$D$99980,Produccion_UO!$K$168,Resultados_Dic3!$E$3:$E$99980,Produccion_UO!$J177,Resultados_Dic3!$A$3:$A$99980,Produccion_UO!$H177)+SUMIFS(Resultados_Dic3!S$3:S$99980,Resultados_Dic3!$F$3:$F$99980,Produccion_UO!$K177,Resultados_Dic3!$D$3:$D$99980,Produccion_UO!$K$168,Resultados_Dic3!$E$3:$E$99980,$I177,Resultados_Dic3!$A$3:$A$99980,Produccion_UO!$H177))*$I$168</f>
        <v>20.678218601156463</v>
      </c>
      <c r="Y177" s="21">
        <f>(SUMIFS(Resultados_Dic3!T$3:T$99980,Resultados_Dic3!$F$3:$F$99980,Produccion_UO!$K177,Resultados_Dic3!$D$3:$D$99980,Produccion_UO!$K$168,Resultados_Dic3!$E$3:$E$99980,Produccion_UO!$J177,Resultados_Dic3!$A$3:$A$99980,Produccion_UO!$H177)+SUMIFS(Resultados_Dic3!T$3:T$99980,Resultados_Dic3!$F$3:$F$99980,Produccion_UO!$K177,Resultados_Dic3!$D$3:$D$99980,Produccion_UO!$K$168,Resultados_Dic3!$E$3:$E$99980,$I177,Resultados_Dic3!$A$3:$A$99980,Produccion_UO!$H177))*$I$168</f>
        <v>19.35087855112242</v>
      </c>
      <c r="Z177" s="21">
        <f>(SUMIFS(Resultados_Dic3!U$3:U$99980,Resultados_Dic3!$F$3:$F$99980,Produccion_UO!$K177,Resultados_Dic3!$D$3:$D$99980,Produccion_UO!$K$168,Resultados_Dic3!$E$3:$E$99980,Produccion_UO!$J177,Resultados_Dic3!$A$3:$A$99980,Produccion_UO!$H177)+SUMIFS(Resultados_Dic3!U$3:U$99980,Resultados_Dic3!$F$3:$F$99980,Produccion_UO!$K177,Resultados_Dic3!$D$3:$D$99980,Produccion_UO!$K$168,Resultados_Dic3!$E$3:$E$99980,$I177,Resultados_Dic3!$A$3:$A$99980,Produccion_UO!$H177))*$I$168</f>
        <v>18.024756568787033</v>
      </c>
      <c r="AA177" s="21">
        <f>(SUMIFS(Resultados_Dic3!V$3:V$99980,Resultados_Dic3!$F$3:$F$99980,Produccion_UO!$K177,Resultados_Dic3!$D$3:$D$99980,Produccion_UO!$K$168,Resultados_Dic3!$E$3:$E$99980,Produccion_UO!$J177,Resultados_Dic3!$A$3:$A$99980,Produccion_UO!$H177)+SUMIFS(Resultados_Dic3!V$3:V$99980,Resultados_Dic3!$F$3:$F$99980,Produccion_UO!$K177,Resultados_Dic3!$D$3:$D$99980,Produccion_UO!$K$168,Resultados_Dic3!$E$3:$E$99980,$I177,Resultados_Dic3!$A$3:$A$99980,Produccion_UO!$H177))*$I$168</f>
        <v>8.7077510871536692</v>
      </c>
      <c r="AB177" s="21">
        <f>(SUMIFS(Resultados_Dic3!W$3:W$99980,Resultados_Dic3!$F$3:$F$99980,Produccion_UO!$K177,Resultados_Dic3!$D$3:$D$99980,Produccion_UO!$K$168,Resultados_Dic3!$E$3:$E$99980,Produccion_UO!$J177,Resultados_Dic3!$A$3:$A$99980,Produccion_UO!$H177)+SUMIFS(Resultados_Dic3!W$3:W$99980,Resultados_Dic3!$F$3:$F$99980,Produccion_UO!$K177,Resultados_Dic3!$D$3:$D$99980,Produccion_UO!$K$168,Resultados_Dic3!$E$3:$E$99980,$I177,Resultados_Dic3!$A$3:$A$99980,Produccion_UO!$H177))*$I$168</f>
        <v>0</v>
      </c>
      <c r="AC177" s="21">
        <f>(SUMIFS(Resultados_Dic3!X$3:X$99980,Resultados_Dic3!$F$3:$F$99980,Produccion_UO!$K177,Resultados_Dic3!$D$3:$D$99980,Produccion_UO!$K$168,Resultados_Dic3!$E$3:$E$99980,Produccion_UO!$J177,Resultados_Dic3!$A$3:$A$99980,Produccion_UO!$H177)+SUMIFS(Resultados_Dic3!X$3:X$99980,Resultados_Dic3!$F$3:$F$99980,Produccion_UO!$K177,Resultados_Dic3!$D$3:$D$99980,Produccion_UO!$K$168,Resultados_Dic3!$E$3:$E$99980,$I177,Resultados_Dic3!$A$3:$A$99980,Produccion_UO!$H177))*$I$168</f>
        <v>0</v>
      </c>
      <c r="AD177" s="21">
        <f>(SUMIFS(Resultados_Dic3!Y$3:Y$99980,Resultados_Dic3!$F$3:$F$99980,Produccion_UO!$K177,Resultados_Dic3!$D$3:$D$99980,Produccion_UO!$K$168,Resultados_Dic3!$E$3:$E$99980,Produccion_UO!$J177,Resultados_Dic3!$A$3:$A$99980,Produccion_UO!$H177)+SUMIFS(Resultados_Dic3!Y$3:Y$99980,Resultados_Dic3!$F$3:$F$99980,Produccion_UO!$K177,Resultados_Dic3!$D$3:$D$99980,Produccion_UO!$K$168,Resultados_Dic3!$E$3:$E$99980,$I177,Resultados_Dic3!$A$3:$A$99980,Produccion_UO!$H177))*$I$168</f>
        <v>0</v>
      </c>
      <c r="AE177" s="21">
        <f>(SUMIFS(Resultados_Dic3!Z$3:Z$99980,Resultados_Dic3!$F$3:$F$99980,Produccion_UO!$K177,Resultados_Dic3!$D$3:$D$99980,Produccion_UO!$K$168,Resultados_Dic3!$E$3:$E$99980,Produccion_UO!$J177,Resultados_Dic3!$A$3:$A$99980,Produccion_UO!$H177)+SUMIFS(Resultados_Dic3!Z$3:Z$99980,Resultados_Dic3!$F$3:$F$99980,Produccion_UO!$K177,Resultados_Dic3!$D$3:$D$99980,Produccion_UO!$K$168,Resultados_Dic3!$E$3:$E$99980,$I177,Resultados_Dic3!$A$3:$A$99980,Produccion_UO!$H177))*$I$168</f>
        <v>0</v>
      </c>
      <c r="AF177" s="21">
        <f>(SUMIFS(Resultados_Dic3!AA$3:AA$99980,Resultados_Dic3!$F$3:$F$99980,Produccion_UO!$K177,Resultados_Dic3!$D$3:$D$99980,Produccion_UO!$K$168,Resultados_Dic3!$E$3:$E$99980,Produccion_UO!$J177,Resultados_Dic3!$A$3:$A$99980,Produccion_UO!$H177)+SUMIFS(Resultados_Dic3!AA$3:AA$99980,Resultados_Dic3!$F$3:$F$99980,Produccion_UO!$K177,Resultados_Dic3!$D$3:$D$99980,Produccion_UO!$K$168,Resultados_Dic3!$E$3:$E$99980,$I177,Resultados_Dic3!$A$3:$A$99980,Produccion_UO!$H177))*$I$168</f>
        <v>0</v>
      </c>
      <c r="AG177" s="21">
        <f>(SUMIFS(Resultados_Dic3!AB$3:AB$99980,Resultados_Dic3!$F$3:$F$99980,Produccion_UO!$K177,Resultados_Dic3!$D$3:$D$99980,Produccion_UO!$K$168,Resultados_Dic3!$E$3:$E$99980,Produccion_UO!$J177,Resultados_Dic3!$A$3:$A$99980,Produccion_UO!$H177)+SUMIFS(Resultados_Dic3!AB$3:AB$99980,Resultados_Dic3!$F$3:$F$99980,Produccion_UO!$K177,Resultados_Dic3!$D$3:$D$99980,Produccion_UO!$K$168,Resultados_Dic3!$E$3:$E$99980,$I177,Resultados_Dic3!$A$3:$A$99980,Produccion_UO!$H177))*$I$168</f>
        <v>0</v>
      </c>
      <c r="AH177" s="21">
        <f>(SUMIFS(Resultados_Dic3!AC$3:AC$99980,Resultados_Dic3!$F$3:$F$99980,Produccion_UO!$K177,Resultados_Dic3!$D$3:$D$99980,Produccion_UO!$K$168,Resultados_Dic3!$E$3:$E$99980,Produccion_UO!$J177,Resultados_Dic3!$A$3:$A$99980,Produccion_UO!$H177)+SUMIFS(Resultados_Dic3!AC$3:AC$99980,Resultados_Dic3!$F$3:$F$99980,Produccion_UO!$K177,Resultados_Dic3!$D$3:$D$99980,Produccion_UO!$K$168,Resultados_Dic3!$E$3:$E$99980,$I177,Resultados_Dic3!$A$3:$A$99980,Produccion_UO!$H177))*$I$168</f>
        <v>0</v>
      </c>
      <c r="AI177" s="21">
        <f>(SUMIFS(Resultados_Dic3!AD$3:AD$99980,Resultados_Dic3!$F$3:$F$99980,Produccion_UO!$K177,Resultados_Dic3!$D$3:$D$99980,Produccion_UO!$K$168,Resultados_Dic3!$E$3:$E$99980,Produccion_UO!$J177,Resultados_Dic3!$A$3:$A$99980,Produccion_UO!$H177)+SUMIFS(Resultados_Dic3!AD$3:AD$99980,Resultados_Dic3!$F$3:$F$99980,Produccion_UO!$K177,Resultados_Dic3!$D$3:$D$99980,Produccion_UO!$K$168,Resultados_Dic3!$E$3:$E$99980,$I177,Resultados_Dic3!$A$3:$A$99980,Produccion_UO!$H177))*$I$168</f>
        <v>0</v>
      </c>
      <c r="AJ177" s="21">
        <f>(SUMIFS(Resultados_Dic3!AE$3:AE$99980,Resultados_Dic3!$F$3:$F$99980,Produccion_UO!$K177,Resultados_Dic3!$D$3:$D$99980,Produccion_UO!$K$168,Resultados_Dic3!$E$3:$E$99980,Produccion_UO!$J177,Resultados_Dic3!$A$3:$A$99980,Produccion_UO!$H177)+SUMIFS(Resultados_Dic3!AE$3:AE$99980,Resultados_Dic3!$F$3:$F$99980,Produccion_UO!$K177,Resultados_Dic3!$D$3:$D$99980,Produccion_UO!$K$168,Resultados_Dic3!$E$3:$E$99980,$I177,Resultados_Dic3!$A$3:$A$99980,Produccion_UO!$H177))*$I$168</f>
        <v>0</v>
      </c>
      <c r="AK177" s="21">
        <f>(SUMIFS(Resultados_Dic3!AF$3:AF$99980,Resultados_Dic3!$F$3:$F$99980,Produccion_UO!$K177,Resultados_Dic3!$D$3:$D$99980,Produccion_UO!$K$168,Resultados_Dic3!$E$3:$E$99980,Produccion_UO!$J177,Resultados_Dic3!$A$3:$A$99980,Produccion_UO!$H177)+SUMIFS(Resultados_Dic3!AF$3:AF$99980,Resultados_Dic3!$F$3:$F$99980,Produccion_UO!$K177,Resultados_Dic3!$D$3:$D$99980,Produccion_UO!$K$168,Resultados_Dic3!$E$3:$E$99980,$I177,Resultados_Dic3!$A$3:$A$99980,Produccion_UO!$H177))*$I$168</f>
        <v>0</v>
      </c>
      <c r="AL177" s="21">
        <f>(SUMIFS(Resultados_Dic3!AG$3:AG$99980,Resultados_Dic3!$F$3:$F$99980,Produccion_UO!$K177,Resultados_Dic3!$D$3:$D$99980,Produccion_UO!$K$168,Resultados_Dic3!$E$3:$E$99980,Produccion_UO!$J177,Resultados_Dic3!$A$3:$A$99980,Produccion_UO!$H177)+SUMIFS(Resultados_Dic3!AG$3:AG$99980,Resultados_Dic3!$F$3:$F$99980,Produccion_UO!$K177,Resultados_Dic3!$D$3:$D$99980,Produccion_UO!$K$168,Resultados_Dic3!$E$3:$E$99980,$I177,Resultados_Dic3!$A$3:$A$99980,Produccion_UO!$H177))*$I$168</f>
        <v>0</v>
      </c>
      <c r="AM177" s="21">
        <f>(SUMIFS(Resultados_Dic3!AH$3:AH$99980,Resultados_Dic3!$F$3:$F$99980,Produccion_UO!$K177,Resultados_Dic3!$D$3:$D$99980,Produccion_UO!$K$168,Resultados_Dic3!$E$3:$E$99980,Produccion_UO!$J177,Resultados_Dic3!$A$3:$A$99980,Produccion_UO!$H177)+SUMIFS(Resultados_Dic3!AH$3:AH$99980,Resultados_Dic3!$F$3:$F$99980,Produccion_UO!$K177,Resultados_Dic3!$D$3:$D$99980,Produccion_UO!$K$168,Resultados_Dic3!$E$3:$E$99980,$I177,Resultados_Dic3!$A$3:$A$99980,Produccion_UO!$H177))*$I$168</f>
        <v>0</v>
      </c>
      <c r="AN177" s="21">
        <f>(SUMIFS(Resultados_Dic3!AI$3:AI$99980,Resultados_Dic3!$F$3:$F$99980,Produccion_UO!$K177,Resultados_Dic3!$D$3:$D$99980,Produccion_UO!$K$168,Resultados_Dic3!$E$3:$E$99980,Produccion_UO!$J177,Resultados_Dic3!$A$3:$A$99980,Produccion_UO!$H177)+SUMIFS(Resultados_Dic3!AI$3:AI$99980,Resultados_Dic3!$F$3:$F$99980,Produccion_UO!$K177,Resultados_Dic3!$D$3:$D$99980,Produccion_UO!$K$168,Resultados_Dic3!$E$3:$E$99980,$I177,Resultados_Dic3!$A$3:$A$99980,Produccion_UO!$H177))*$I$168</f>
        <v>0</v>
      </c>
      <c r="AO177" s="21">
        <f>(SUMIFS(Resultados_Dic3!AJ$3:AJ$99980,Resultados_Dic3!$F$3:$F$99980,Produccion_UO!$K177,Resultados_Dic3!$D$3:$D$99980,Produccion_UO!$K$168,Resultados_Dic3!$E$3:$E$99980,Produccion_UO!$J177,Resultados_Dic3!$A$3:$A$99980,Produccion_UO!$H177)+SUMIFS(Resultados_Dic3!AJ$3:AJ$99980,Resultados_Dic3!$F$3:$F$99980,Produccion_UO!$K177,Resultados_Dic3!$D$3:$D$99980,Produccion_UO!$K$168,Resultados_Dic3!$E$3:$E$99980,$I177,Resultados_Dic3!$A$3:$A$99980,Produccion_UO!$H177))*$I$168</f>
        <v>0</v>
      </c>
      <c r="AP177" s="21">
        <f>(SUMIFS(Resultados_Dic3!AK$3:AK$99980,Resultados_Dic3!$F$3:$F$99980,Produccion_UO!$K177,Resultados_Dic3!$D$3:$D$99980,Produccion_UO!$K$168,Resultados_Dic3!$E$3:$E$99980,Produccion_UO!$J177,Resultados_Dic3!$A$3:$A$99980,Produccion_UO!$H177)+SUMIFS(Resultados_Dic3!AK$3:AK$99980,Resultados_Dic3!$F$3:$F$99980,Produccion_UO!$K177,Resultados_Dic3!$D$3:$D$99980,Produccion_UO!$K$168,Resultados_Dic3!$E$3:$E$99980,$I177,Resultados_Dic3!$A$3:$A$99980,Produccion_UO!$H177))*$I$168</f>
        <v>0</v>
      </c>
      <c r="AQ177" s="21">
        <f>(SUMIFS(Resultados_Dic3!AL$3:AL$99980,Resultados_Dic3!$F$3:$F$99980,Produccion_UO!$K177,Resultados_Dic3!$D$3:$D$99980,Produccion_UO!$K$168,Resultados_Dic3!$E$3:$E$99980,Produccion_UO!$J177,Resultados_Dic3!$A$3:$A$99980,Produccion_UO!$H177)+SUMIFS(Resultados_Dic3!AL$3:AL$99980,Resultados_Dic3!$F$3:$F$99980,Produccion_UO!$K177,Resultados_Dic3!$D$3:$D$99980,Produccion_UO!$K$168,Resultados_Dic3!$E$3:$E$99980,$I177,Resultados_Dic3!$A$3:$A$99980,Produccion_UO!$H177))*$I$168</f>
        <v>0</v>
      </c>
      <c r="AR177" s="21">
        <f>(SUMIFS(Resultados_Dic3!AM$3:AM$99980,Resultados_Dic3!$F$3:$F$99980,Produccion_UO!$K177,Resultados_Dic3!$D$3:$D$99980,Produccion_UO!$K$168,Resultados_Dic3!$E$3:$E$99980,Produccion_UO!$J177,Resultados_Dic3!$A$3:$A$99980,Produccion_UO!$H177)+SUMIFS(Resultados_Dic3!AM$3:AM$99980,Resultados_Dic3!$F$3:$F$99980,Produccion_UO!$K177,Resultados_Dic3!$D$3:$D$99980,Produccion_UO!$K$168,Resultados_Dic3!$E$3:$E$99980,$I177,Resultados_Dic3!$A$3:$A$99980,Produccion_UO!$H177))*$I$168</f>
        <v>0</v>
      </c>
    </row>
    <row r="178" spans="1:45" s="73" customFormat="1" x14ac:dyDescent="0.25">
      <c r="A178" s="129"/>
      <c r="B178" s="129"/>
      <c r="C178" s="129"/>
      <c r="D178" s="129"/>
      <c r="E178" s="129"/>
      <c r="F178" s="130"/>
      <c r="H178" s="74"/>
      <c r="I178" s="74"/>
      <c r="L178" s="22"/>
      <c r="M178" s="75">
        <f>+SUM(M171:M177)</f>
        <v>735.73752099659941</v>
      </c>
      <c r="N178" s="75">
        <f t="shared" ref="N178" si="47">+SUM(N171:N177)</f>
        <v>760.51513457502597</v>
      </c>
      <c r="O178" s="75">
        <f t="shared" ref="O178:AR178" si="48">+SUM(O171:O177)</f>
        <v>657.90550598128209</v>
      </c>
      <c r="P178" s="75">
        <f t="shared" si="48"/>
        <v>672.36968226650515</v>
      </c>
      <c r="Q178" s="75">
        <f t="shared" si="48"/>
        <v>551.17387077314879</v>
      </c>
      <c r="R178" s="75">
        <f t="shared" si="48"/>
        <v>268.03892161160252</v>
      </c>
      <c r="S178" s="75">
        <f t="shared" si="48"/>
        <v>264.2727722888734</v>
      </c>
      <c r="T178" s="75">
        <f t="shared" si="48"/>
        <v>261.3223508792359</v>
      </c>
      <c r="U178" s="75">
        <f t="shared" si="48"/>
        <v>27.03968119720523</v>
      </c>
      <c r="V178" s="75">
        <f t="shared" si="48"/>
        <v>25.080361836289768</v>
      </c>
      <c r="W178" s="75">
        <f t="shared" si="48"/>
        <v>22.963131514022386</v>
      </c>
      <c r="X178" s="75">
        <f t="shared" si="48"/>
        <v>21.061445319724914</v>
      </c>
      <c r="Y178" s="75">
        <f t="shared" si="48"/>
        <v>19.734105269690872</v>
      </c>
      <c r="Z178" s="75">
        <f t="shared" si="48"/>
        <v>18.296125342102076</v>
      </c>
      <c r="AA178" s="75">
        <f t="shared" si="48"/>
        <v>8.7077510871536692</v>
      </c>
      <c r="AB178" s="75">
        <f t="shared" si="48"/>
        <v>0</v>
      </c>
      <c r="AC178" s="75">
        <f t="shared" si="48"/>
        <v>0</v>
      </c>
      <c r="AD178" s="75">
        <f t="shared" si="48"/>
        <v>0</v>
      </c>
      <c r="AE178" s="75">
        <f t="shared" si="48"/>
        <v>0</v>
      </c>
      <c r="AF178" s="75">
        <f t="shared" si="48"/>
        <v>0</v>
      </c>
      <c r="AG178" s="75">
        <f t="shared" si="48"/>
        <v>0</v>
      </c>
      <c r="AH178" s="75">
        <f t="shared" si="48"/>
        <v>0</v>
      </c>
      <c r="AI178" s="75">
        <f t="shared" si="48"/>
        <v>0</v>
      </c>
      <c r="AJ178" s="75">
        <f t="shared" si="48"/>
        <v>0</v>
      </c>
      <c r="AK178" s="75">
        <f t="shared" si="48"/>
        <v>0</v>
      </c>
      <c r="AL178" s="75">
        <f t="shared" si="48"/>
        <v>0</v>
      </c>
      <c r="AM178" s="75">
        <f t="shared" si="48"/>
        <v>0</v>
      </c>
      <c r="AN178" s="75">
        <f t="shared" si="48"/>
        <v>0</v>
      </c>
      <c r="AO178" s="75">
        <f t="shared" si="48"/>
        <v>0</v>
      </c>
      <c r="AP178" s="75">
        <f t="shared" si="48"/>
        <v>0</v>
      </c>
      <c r="AQ178" s="75">
        <f t="shared" si="48"/>
        <v>0</v>
      </c>
      <c r="AR178" s="75">
        <f t="shared" si="48"/>
        <v>0</v>
      </c>
    </row>
    <row r="179" spans="1:45" x14ac:dyDescent="0.25">
      <c r="H179"/>
      <c r="I179"/>
    </row>
    <row r="180" spans="1:45" ht="15.75" thickBot="1" x14ac:dyDescent="0.3">
      <c r="H180"/>
      <c r="I180"/>
    </row>
    <row r="181" spans="1:45" s="81" customFormat="1" ht="23.25" x14ac:dyDescent="0.35">
      <c r="A181" s="188" t="str">
        <f>+K181</f>
        <v>7. Usos del Petróleo Fiscalizado</v>
      </c>
      <c r="B181" s="82"/>
      <c r="C181" s="82"/>
      <c r="D181" s="82"/>
      <c r="E181" s="82"/>
      <c r="F181" s="186"/>
      <c r="K181" s="87" t="s">
        <v>416</v>
      </c>
      <c r="L181" s="187"/>
    </row>
    <row r="182" spans="1:45" ht="18.75" x14ac:dyDescent="0.3">
      <c r="H182"/>
      <c r="I182" s="17" t="str">
        <f>+IF(OR(J183="OIL",J183="OIL-eq"),$I$5,IF(J183="GAS",$I$4,IF(J183="GSL",$I$8,IF(J183="DSL",$I$9,IF(J183="KER",$I$10,IF(J183="LPG",$I$11,IF(J183="HFO",$I$12,IF(J183="AVG",$I$13,IF(J183="RFG",$I$14,IF(J183="ELC",$I$15,$I$16))))))))))</f>
        <v>Kb/d</v>
      </c>
      <c r="K182" s="34" t="s">
        <v>361</v>
      </c>
    </row>
    <row r="183" spans="1:45" x14ac:dyDescent="0.25">
      <c r="B183" s="141"/>
      <c r="D183" s="131"/>
      <c r="E183" s="131"/>
      <c r="H183" s="12"/>
      <c r="I183" s="115">
        <f>+IF(OR(J183="OIL",J183="OIL-eq"),$H$5,IF(J183="GAS",$H$4,IF(J183="GSL",$H$8,IF(J183="DSL",$H$9,IF(J183="KER",$H$10,IF(J183="LPG",$H$11,IF(J183="HFO",$H$12,IF(J183="AVG",$H$13,IF(J183="RFG",$H$14,IF(J183="ELC",$H$15,$H$16))))))))))</f>
        <v>0.44987291090267001</v>
      </c>
      <c r="J183" s="67" t="s">
        <v>435</v>
      </c>
      <c r="K183" s="2" t="s">
        <v>26</v>
      </c>
    </row>
    <row r="184" spans="1:45" x14ac:dyDescent="0.25">
      <c r="B184" s="141"/>
      <c r="D184" s="131"/>
      <c r="E184" s="131"/>
      <c r="H184" s="43"/>
      <c r="I184" s="43"/>
      <c r="J184" s="15"/>
      <c r="K184" s="16"/>
    </row>
    <row r="185" spans="1:45" x14ac:dyDescent="0.25">
      <c r="C185" s="141"/>
      <c r="D185" s="131"/>
      <c r="E185" s="131"/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  <c r="AS185" s="21"/>
    </row>
    <row r="186" spans="1:45" x14ac:dyDescent="0.25">
      <c r="B186" s="20"/>
      <c r="C186" s="141"/>
      <c r="D186" s="131"/>
      <c r="E186" s="131"/>
      <c r="H186" s="17" t="str">
        <f t="shared" ref="H186:H192" si="49">+$B$1</f>
        <v>DIC7</v>
      </c>
      <c r="J186" s="24" t="s">
        <v>391</v>
      </c>
      <c r="K186" s="13" t="s">
        <v>315</v>
      </c>
      <c r="L186" s="22" t="str">
        <f>+$B$3</f>
        <v>GU - Gas</v>
      </c>
      <c r="M186" s="21">
        <f>+SUMIFS(Resultados_Dic3!H$3:H$99980,Resultados_Dic3!$F$3:$F$99980,Produccion_UO!$K186,Resultados_Dic3!$D$3:$D$99980,Produccion_UO!$K$183,Resultados_Dic3!$E$3:$E$99980,Produccion_UO!$J186,Resultados_Dic3!$A$3:$A$99980,Produccion_UO!$H186)*$I$183</f>
        <v>0</v>
      </c>
      <c r="N186" s="21">
        <f>+SUMIFS(Resultados_Dic3!I$3:I$99980,Resultados_Dic3!$F$3:$F$99980,Produccion_UO!$K186,Resultados_Dic3!$D$3:$D$99980,Produccion_UO!$K$183,Resultados_Dic3!$E$3:$E$99980,Produccion_UO!$J186,Resultados_Dic3!$A$3:$A$99980,Produccion_UO!$H186)*$I$183</f>
        <v>0</v>
      </c>
      <c r="O186" s="21">
        <f>+SUMIFS(Resultados_Dic3!J$3:J$99980,Resultados_Dic3!$F$3:$F$99980,Produccion_UO!$K186,Resultados_Dic3!$D$3:$D$99980,Produccion_UO!$K$183,Resultados_Dic3!$E$3:$E$99980,Produccion_UO!$J186,Resultados_Dic3!$A$3:$A$99980,Produccion_UO!$H186)*$I$183</f>
        <v>0</v>
      </c>
      <c r="P186" s="21">
        <f>+SUMIFS(Resultados_Dic3!K$3:K$99980,Resultados_Dic3!$F$3:$F$99980,Produccion_UO!$K186,Resultados_Dic3!$D$3:$D$99980,Produccion_UO!$K$183,Resultados_Dic3!$E$3:$E$99980,Produccion_UO!$J186,Resultados_Dic3!$A$3:$A$99980,Produccion_UO!$H186)*$I$183</f>
        <v>0</v>
      </c>
      <c r="Q186" s="21">
        <f>+SUMIFS(Resultados_Dic3!L$3:L$99980,Resultados_Dic3!$F$3:$F$99980,Produccion_UO!$K186,Resultados_Dic3!$D$3:$D$99980,Produccion_UO!$K$183,Resultados_Dic3!$E$3:$E$99980,Produccion_UO!$J186,Resultados_Dic3!$A$3:$A$99980,Produccion_UO!$H186)*$I$183</f>
        <v>0</v>
      </c>
      <c r="R186" s="21">
        <f>+SUMIFS(Resultados_Dic3!M$3:M$99980,Resultados_Dic3!$F$3:$F$99980,Produccion_UO!$K186,Resultados_Dic3!$D$3:$D$99980,Produccion_UO!$K$183,Resultados_Dic3!$E$3:$E$99980,Produccion_UO!$J186,Resultados_Dic3!$A$3:$A$99980,Produccion_UO!$H186)*$I$183</f>
        <v>0</v>
      </c>
      <c r="S186" s="21">
        <f>+SUMIFS(Resultados_Dic3!N$3:N$99980,Resultados_Dic3!$F$3:$F$99980,Produccion_UO!$K186,Resultados_Dic3!$D$3:$D$99980,Produccion_UO!$K$183,Resultados_Dic3!$E$3:$E$99980,Produccion_UO!$J186,Resultados_Dic3!$A$3:$A$99980,Produccion_UO!$H186)*$I$183</f>
        <v>0</v>
      </c>
      <c r="T186" s="21">
        <f>+SUMIFS(Resultados_Dic3!O$3:O$99980,Resultados_Dic3!$F$3:$F$99980,Produccion_UO!$K186,Resultados_Dic3!$D$3:$D$99980,Produccion_UO!$K$183,Resultados_Dic3!$E$3:$E$99980,Produccion_UO!$J186,Resultados_Dic3!$A$3:$A$99980,Produccion_UO!$H186)*$I$183</f>
        <v>0</v>
      </c>
      <c r="U186" s="21">
        <f>+SUMIFS(Resultados_Dic3!P$3:P$99980,Resultados_Dic3!$F$3:$F$99980,Produccion_UO!$K186,Resultados_Dic3!$D$3:$D$99980,Produccion_UO!$K$183,Resultados_Dic3!$E$3:$E$99980,Produccion_UO!$J186,Resultados_Dic3!$A$3:$A$99980,Produccion_UO!$H186)*$I$183</f>
        <v>0</v>
      </c>
      <c r="V186" s="21">
        <f>+SUMIFS(Resultados_Dic3!Q$3:Q$99980,Resultados_Dic3!$F$3:$F$99980,Produccion_UO!$K186,Resultados_Dic3!$D$3:$D$99980,Produccion_UO!$K$183,Resultados_Dic3!$E$3:$E$99980,Produccion_UO!$J186,Resultados_Dic3!$A$3:$A$99980,Produccion_UO!$H186)*$I$183</f>
        <v>0</v>
      </c>
      <c r="W186" s="21">
        <f>+SUMIFS(Resultados_Dic3!R$3:R$99980,Resultados_Dic3!$F$3:$F$99980,Produccion_UO!$K186,Resultados_Dic3!$D$3:$D$99980,Produccion_UO!$K$183,Resultados_Dic3!$E$3:$E$99980,Produccion_UO!$J186,Resultados_Dic3!$A$3:$A$99980,Produccion_UO!$H186)*$I$183</f>
        <v>0</v>
      </c>
      <c r="X186" s="21">
        <f>+SUMIFS(Resultados_Dic3!S$3:S$99980,Resultados_Dic3!$F$3:$F$99980,Produccion_UO!$K186,Resultados_Dic3!$D$3:$D$99980,Produccion_UO!$K$183,Resultados_Dic3!$E$3:$E$99980,Produccion_UO!$J186,Resultados_Dic3!$A$3:$A$99980,Produccion_UO!$H186)*$I$183</f>
        <v>0</v>
      </c>
      <c r="Y186" s="21">
        <f>+SUMIFS(Resultados_Dic3!T$3:T$99980,Resultados_Dic3!$F$3:$F$99980,Produccion_UO!$K186,Resultados_Dic3!$D$3:$D$99980,Produccion_UO!$K$183,Resultados_Dic3!$E$3:$E$99980,Produccion_UO!$J186,Resultados_Dic3!$A$3:$A$99980,Produccion_UO!$H186)*$I$183</f>
        <v>0</v>
      </c>
      <c r="Z186" s="21">
        <f>+SUMIFS(Resultados_Dic3!U$3:U$99980,Resultados_Dic3!$F$3:$F$99980,Produccion_UO!$K186,Resultados_Dic3!$D$3:$D$99980,Produccion_UO!$K$183,Resultados_Dic3!$E$3:$E$99980,Produccion_UO!$J186,Resultados_Dic3!$A$3:$A$99980,Produccion_UO!$H186)*$I$183</f>
        <v>0</v>
      </c>
      <c r="AA186" s="21">
        <f>+SUMIFS(Resultados_Dic3!V$3:V$99980,Resultados_Dic3!$F$3:$F$99980,Produccion_UO!$K186,Resultados_Dic3!$D$3:$D$99980,Produccion_UO!$K$183,Resultados_Dic3!$E$3:$E$99980,Produccion_UO!$J186,Resultados_Dic3!$A$3:$A$99980,Produccion_UO!$H186)*$I$183</f>
        <v>0</v>
      </c>
      <c r="AB186" s="21">
        <f>+SUMIFS(Resultados_Dic3!W$3:W$99980,Resultados_Dic3!$F$3:$F$99980,Produccion_UO!$K186,Resultados_Dic3!$D$3:$D$99980,Produccion_UO!$K$183,Resultados_Dic3!$E$3:$E$99980,Produccion_UO!$J186,Resultados_Dic3!$A$3:$A$99980,Produccion_UO!$H186)*$I$183</f>
        <v>0</v>
      </c>
      <c r="AC186" s="21">
        <f>+SUMIFS(Resultados_Dic3!X$3:X$99980,Resultados_Dic3!$F$3:$F$99980,Produccion_UO!$K186,Resultados_Dic3!$D$3:$D$99980,Produccion_UO!$K$183,Resultados_Dic3!$E$3:$E$99980,Produccion_UO!$J186,Resultados_Dic3!$A$3:$A$99980,Produccion_UO!$H186)*$I$183</f>
        <v>0</v>
      </c>
      <c r="AD186" s="21">
        <f>+SUMIFS(Resultados_Dic3!Y$3:Y$99980,Resultados_Dic3!$F$3:$F$99980,Produccion_UO!$K186,Resultados_Dic3!$D$3:$D$99980,Produccion_UO!$K$183,Resultados_Dic3!$E$3:$E$99980,Produccion_UO!$J186,Resultados_Dic3!$A$3:$A$99980,Produccion_UO!$H186)*$I$183</f>
        <v>0</v>
      </c>
      <c r="AE186" s="21">
        <f>+SUMIFS(Resultados_Dic3!Z$3:Z$99980,Resultados_Dic3!$F$3:$F$99980,Produccion_UO!$K186,Resultados_Dic3!$D$3:$D$99980,Produccion_UO!$K$183,Resultados_Dic3!$E$3:$E$99980,Produccion_UO!$J186,Resultados_Dic3!$A$3:$A$99980,Produccion_UO!$H186)*$I$183</f>
        <v>0</v>
      </c>
      <c r="AF186" s="21">
        <f>+SUMIFS(Resultados_Dic3!AA$3:AA$99980,Resultados_Dic3!$F$3:$F$99980,Produccion_UO!$K186,Resultados_Dic3!$D$3:$D$99980,Produccion_UO!$K$183,Resultados_Dic3!$E$3:$E$99980,Produccion_UO!$J186,Resultados_Dic3!$A$3:$A$99980,Produccion_UO!$H186)*$I$183</f>
        <v>0</v>
      </c>
      <c r="AG186" s="21">
        <f>+SUMIFS(Resultados_Dic3!AB$3:AB$99980,Resultados_Dic3!$F$3:$F$99980,Produccion_UO!$K186,Resultados_Dic3!$D$3:$D$99980,Produccion_UO!$K$183,Resultados_Dic3!$E$3:$E$99980,Produccion_UO!$J186,Resultados_Dic3!$A$3:$A$99980,Produccion_UO!$H186)*$I$183</f>
        <v>0</v>
      </c>
      <c r="AH186" s="21">
        <f>+SUMIFS(Resultados_Dic3!AC$3:AC$99980,Resultados_Dic3!$F$3:$F$99980,Produccion_UO!$K186,Resultados_Dic3!$D$3:$D$99980,Produccion_UO!$K$183,Resultados_Dic3!$E$3:$E$99980,Produccion_UO!$J186,Resultados_Dic3!$A$3:$A$99980,Produccion_UO!$H186)*$I$183</f>
        <v>0</v>
      </c>
      <c r="AI186" s="21">
        <f>+SUMIFS(Resultados_Dic3!AD$3:AD$99980,Resultados_Dic3!$F$3:$F$99980,Produccion_UO!$K186,Resultados_Dic3!$D$3:$D$99980,Produccion_UO!$K$183,Resultados_Dic3!$E$3:$E$99980,Produccion_UO!$J186,Resultados_Dic3!$A$3:$A$99980,Produccion_UO!$H186)*$I$183</f>
        <v>0</v>
      </c>
      <c r="AJ186" s="21">
        <f>+SUMIFS(Resultados_Dic3!AE$3:AE$99980,Resultados_Dic3!$F$3:$F$99980,Produccion_UO!$K186,Resultados_Dic3!$D$3:$D$99980,Produccion_UO!$K$183,Resultados_Dic3!$E$3:$E$99980,Produccion_UO!$J186,Resultados_Dic3!$A$3:$A$99980,Produccion_UO!$H186)*$I$183</f>
        <v>0</v>
      </c>
      <c r="AK186" s="21">
        <f>+SUMIFS(Resultados_Dic3!AF$3:AF$99980,Resultados_Dic3!$F$3:$F$99980,Produccion_UO!$K186,Resultados_Dic3!$D$3:$D$99980,Produccion_UO!$K$183,Resultados_Dic3!$E$3:$E$99980,Produccion_UO!$J186,Resultados_Dic3!$A$3:$A$99980,Produccion_UO!$H186)*$I$183</f>
        <v>0</v>
      </c>
      <c r="AL186" s="21">
        <f>+SUMIFS(Resultados_Dic3!AG$3:AG$99980,Resultados_Dic3!$F$3:$F$99980,Produccion_UO!$K186,Resultados_Dic3!$D$3:$D$99980,Produccion_UO!$K$183,Resultados_Dic3!$E$3:$E$99980,Produccion_UO!$J186,Resultados_Dic3!$A$3:$A$99980,Produccion_UO!$H186)*$I$183</f>
        <v>0</v>
      </c>
      <c r="AM186" s="21">
        <f>+SUMIFS(Resultados_Dic3!AH$3:AH$99980,Resultados_Dic3!$F$3:$F$99980,Produccion_UO!$K186,Resultados_Dic3!$D$3:$D$99980,Produccion_UO!$K$183,Resultados_Dic3!$E$3:$E$99980,Produccion_UO!$J186,Resultados_Dic3!$A$3:$A$99980,Produccion_UO!$H186)*$I$183</f>
        <v>0</v>
      </c>
      <c r="AN186" s="21">
        <f>+SUMIFS(Resultados_Dic3!AI$3:AI$99980,Resultados_Dic3!$F$3:$F$99980,Produccion_UO!$K186,Resultados_Dic3!$D$3:$D$99980,Produccion_UO!$K$183,Resultados_Dic3!$E$3:$E$99980,Produccion_UO!$J186,Resultados_Dic3!$A$3:$A$99980,Produccion_UO!$H186)*$I$183</f>
        <v>0</v>
      </c>
      <c r="AO186" s="21">
        <f>+SUMIFS(Resultados_Dic3!AJ$3:AJ$99980,Resultados_Dic3!$F$3:$F$99980,Produccion_UO!$K186,Resultados_Dic3!$D$3:$D$99980,Produccion_UO!$K$183,Resultados_Dic3!$E$3:$E$99980,Produccion_UO!$J186,Resultados_Dic3!$A$3:$A$99980,Produccion_UO!$H186)*$I$183</f>
        <v>0</v>
      </c>
      <c r="AP186" s="21">
        <f>+SUMIFS(Resultados_Dic3!AK$3:AK$99980,Resultados_Dic3!$F$3:$F$99980,Produccion_UO!$K186,Resultados_Dic3!$D$3:$D$99980,Produccion_UO!$K$183,Resultados_Dic3!$E$3:$E$99980,Produccion_UO!$J186,Resultados_Dic3!$A$3:$A$99980,Produccion_UO!$H186)*$I$183</f>
        <v>0</v>
      </c>
      <c r="AQ186" s="21">
        <f>+SUMIFS(Resultados_Dic3!AL$3:AL$99980,Resultados_Dic3!$F$3:$F$99980,Produccion_UO!$K186,Resultados_Dic3!$D$3:$D$99980,Produccion_UO!$K$183,Resultados_Dic3!$E$3:$E$99980,Produccion_UO!$J186,Resultados_Dic3!$A$3:$A$99980,Produccion_UO!$H186)*$I$183</f>
        <v>0</v>
      </c>
      <c r="AR186" s="21">
        <f>+SUMIFS(Resultados_Dic3!AM$3:AM$99980,Resultados_Dic3!$F$3:$F$99980,Produccion_UO!$K186,Resultados_Dic3!$D$3:$D$99980,Produccion_UO!$K$183,Resultados_Dic3!$E$3:$E$99980,Produccion_UO!$J186,Resultados_Dic3!$A$3:$A$99980,Produccion_UO!$H186)*$I$183</f>
        <v>0</v>
      </c>
    </row>
    <row r="187" spans="1:45" x14ac:dyDescent="0.25">
      <c r="D187" s="131"/>
      <c r="E187" s="131"/>
      <c r="H187" s="17" t="str">
        <f t="shared" si="49"/>
        <v>DIC7</v>
      </c>
      <c r="J187" s="24" t="s">
        <v>138</v>
      </c>
      <c r="K187" s="13" t="s">
        <v>316</v>
      </c>
      <c r="L187" s="22" t="str">
        <f>+$B$4</f>
        <v>LLO - Ligth</v>
      </c>
      <c r="M187" s="21">
        <f>+SUMIFS(Resultados_Dic3!H$3:H$99980,Resultados_Dic3!$F$3:$F$99980,Produccion_UO!$K187,Resultados_Dic3!$D$3:$D$99980,Produccion_UO!$K$183,Resultados_Dic3!$E$3:$E$99980,Produccion_UO!$J187,Resultados_Dic3!$A$3:$A$99980,Produccion_UO!$H187)*$I$183</f>
        <v>0</v>
      </c>
      <c r="N187" s="21">
        <f>+SUMIFS(Resultados_Dic3!I$3:I$99980,Resultados_Dic3!$F$3:$F$99980,Produccion_UO!$K187,Resultados_Dic3!$D$3:$D$99980,Produccion_UO!$K$183,Resultados_Dic3!$E$3:$E$99980,Produccion_UO!$J187,Resultados_Dic3!$A$3:$A$99980,Produccion_UO!$H187)*$I$183</f>
        <v>0</v>
      </c>
      <c r="O187" s="21">
        <f>+SUMIFS(Resultados_Dic3!J$3:J$99980,Resultados_Dic3!$F$3:$F$99980,Produccion_UO!$K187,Resultados_Dic3!$D$3:$D$99980,Produccion_UO!$K$183,Resultados_Dic3!$E$3:$E$99980,Produccion_UO!$J187,Resultados_Dic3!$A$3:$A$99980,Produccion_UO!$H187)*$I$183</f>
        <v>0</v>
      </c>
      <c r="P187" s="21">
        <f>+SUMIFS(Resultados_Dic3!K$3:K$99980,Resultados_Dic3!$F$3:$F$99980,Produccion_UO!$K187,Resultados_Dic3!$D$3:$D$99980,Produccion_UO!$K$183,Resultados_Dic3!$E$3:$E$99980,Produccion_UO!$J187,Resultados_Dic3!$A$3:$A$99980,Produccion_UO!$H187)*$I$183</f>
        <v>0</v>
      </c>
      <c r="Q187" s="21">
        <f>+SUMIFS(Resultados_Dic3!L$3:L$99980,Resultados_Dic3!$F$3:$F$99980,Produccion_UO!$K187,Resultados_Dic3!$D$3:$D$99980,Produccion_UO!$K$183,Resultados_Dic3!$E$3:$E$99980,Produccion_UO!$J187,Resultados_Dic3!$A$3:$A$99980,Produccion_UO!$H187)*$I$183</f>
        <v>0</v>
      </c>
      <c r="R187" s="21">
        <f>+SUMIFS(Resultados_Dic3!M$3:M$99980,Resultados_Dic3!$F$3:$F$99980,Produccion_UO!$K187,Resultados_Dic3!$D$3:$D$99980,Produccion_UO!$K$183,Resultados_Dic3!$E$3:$E$99980,Produccion_UO!$J187,Resultados_Dic3!$A$3:$A$99980,Produccion_UO!$H187)*$I$183</f>
        <v>0</v>
      </c>
      <c r="S187" s="21">
        <f>+SUMIFS(Resultados_Dic3!N$3:N$99980,Resultados_Dic3!$F$3:$F$99980,Produccion_UO!$K187,Resultados_Dic3!$D$3:$D$99980,Produccion_UO!$K$183,Resultados_Dic3!$E$3:$E$99980,Produccion_UO!$J187,Resultados_Dic3!$A$3:$A$99980,Produccion_UO!$H187)*$I$183</f>
        <v>0</v>
      </c>
      <c r="T187" s="21">
        <f>+SUMIFS(Resultados_Dic3!O$3:O$99980,Resultados_Dic3!$F$3:$F$99980,Produccion_UO!$K187,Resultados_Dic3!$D$3:$D$99980,Produccion_UO!$K$183,Resultados_Dic3!$E$3:$E$99980,Produccion_UO!$J187,Resultados_Dic3!$A$3:$A$99980,Produccion_UO!$H187)*$I$183</f>
        <v>0</v>
      </c>
      <c r="U187" s="21">
        <f>+SUMIFS(Resultados_Dic3!P$3:P$99980,Resultados_Dic3!$F$3:$F$99980,Produccion_UO!$K187,Resultados_Dic3!$D$3:$D$99980,Produccion_UO!$K$183,Resultados_Dic3!$E$3:$E$99980,Produccion_UO!$J187,Resultados_Dic3!$A$3:$A$99980,Produccion_UO!$H187)*$I$183</f>
        <v>0</v>
      </c>
      <c r="V187" s="21">
        <f>+SUMIFS(Resultados_Dic3!Q$3:Q$99980,Resultados_Dic3!$F$3:$F$99980,Produccion_UO!$K187,Resultados_Dic3!$D$3:$D$99980,Produccion_UO!$K$183,Resultados_Dic3!$E$3:$E$99980,Produccion_UO!$J187,Resultados_Dic3!$A$3:$A$99980,Produccion_UO!$H187)*$I$183</f>
        <v>0</v>
      </c>
      <c r="W187" s="21">
        <f>+SUMIFS(Resultados_Dic3!R$3:R$99980,Resultados_Dic3!$F$3:$F$99980,Produccion_UO!$K187,Resultados_Dic3!$D$3:$D$99980,Produccion_UO!$K$183,Resultados_Dic3!$E$3:$E$99980,Produccion_UO!$J187,Resultados_Dic3!$A$3:$A$99980,Produccion_UO!$H187)*$I$183</f>
        <v>0</v>
      </c>
      <c r="X187" s="21">
        <f>+SUMIFS(Resultados_Dic3!S$3:S$99980,Resultados_Dic3!$F$3:$F$99980,Produccion_UO!$K187,Resultados_Dic3!$D$3:$D$99980,Produccion_UO!$K$183,Resultados_Dic3!$E$3:$E$99980,Produccion_UO!$J187,Resultados_Dic3!$A$3:$A$99980,Produccion_UO!$H187)*$I$183</f>
        <v>0</v>
      </c>
      <c r="Y187" s="21">
        <f>+SUMIFS(Resultados_Dic3!T$3:T$99980,Resultados_Dic3!$F$3:$F$99980,Produccion_UO!$K187,Resultados_Dic3!$D$3:$D$99980,Produccion_UO!$K$183,Resultados_Dic3!$E$3:$E$99980,Produccion_UO!$J187,Resultados_Dic3!$A$3:$A$99980,Produccion_UO!$H187)*$I$183</f>
        <v>0</v>
      </c>
      <c r="Z187" s="21">
        <f>+SUMIFS(Resultados_Dic3!U$3:U$99980,Resultados_Dic3!$F$3:$F$99980,Produccion_UO!$K187,Resultados_Dic3!$D$3:$D$99980,Produccion_UO!$K$183,Resultados_Dic3!$E$3:$E$99980,Produccion_UO!$J187,Resultados_Dic3!$A$3:$A$99980,Produccion_UO!$H187)*$I$183</f>
        <v>0</v>
      </c>
      <c r="AA187" s="21">
        <f>+SUMIFS(Resultados_Dic3!V$3:V$99980,Resultados_Dic3!$F$3:$F$99980,Produccion_UO!$K187,Resultados_Dic3!$D$3:$D$99980,Produccion_UO!$K$183,Resultados_Dic3!$E$3:$E$99980,Produccion_UO!$J187,Resultados_Dic3!$A$3:$A$99980,Produccion_UO!$H187)*$I$183</f>
        <v>0</v>
      </c>
      <c r="AB187" s="21">
        <f>+SUMIFS(Resultados_Dic3!W$3:W$99980,Resultados_Dic3!$F$3:$F$99980,Produccion_UO!$K187,Resultados_Dic3!$D$3:$D$99980,Produccion_UO!$K$183,Resultados_Dic3!$E$3:$E$99980,Produccion_UO!$J187,Resultados_Dic3!$A$3:$A$99980,Produccion_UO!$H187)*$I$183</f>
        <v>0</v>
      </c>
      <c r="AC187" s="21">
        <f>+SUMIFS(Resultados_Dic3!X$3:X$99980,Resultados_Dic3!$F$3:$F$99980,Produccion_UO!$K187,Resultados_Dic3!$D$3:$D$99980,Produccion_UO!$K$183,Resultados_Dic3!$E$3:$E$99980,Produccion_UO!$J187,Resultados_Dic3!$A$3:$A$99980,Produccion_UO!$H187)*$I$183</f>
        <v>0</v>
      </c>
      <c r="AD187" s="21">
        <f>+SUMIFS(Resultados_Dic3!Y$3:Y$99980,Resultados_Dic3!$F$3:$F$99980,Produccion_UO!$K187,Resultados_Dic3!$D$3:$D$99980,Produccion_UO!$K$183,Resultados_Dic3!$E$3:$E$99980,Produccion_UO!$J187,Resultados_Dic3!$A$3:$A$99980,Produccion_UO!$H187)*$I$183</f>
        <v>0</v>
      </c>
      <c r="AE187" s="21">
        <f>+SUMIFS(Resultados_Dic3!Z$3:Z$99980,Resultados_Dic3!$F$3:$F$99980,Produccion_UO!$K187,Resultados_Dic3!$D$3:$D$99980,Produccion_UO!$K$183,Resultados_Dic3!$E$3:$E$99980,Produccion_UO!$J187,Resultados_Dic3!$A$3:$A$99980,Produccion_UO!$H187)*$I$183</f>
        <v>0</v>
      </c>
      <c r="AF187" s="21">
        <f>+SUMIFS(Resultados_Dic3!AA$3:AA$99980,Resultados_Dic3!$F$3:$F$99980,Produccion_UO!$K187,Resultados_Dic3!$D$3:$D$99980,Produccion_UO!$K$183,Resultados_Dic3!$E$3:$E$99980,Produccion_UO!$J187,Resultados_Dic3!$A$3:$A$99980,Produccion_UO!$H187)*$I$183</f>
        <v>0</v>
      </c>
      <c r="AG187" s="21">
        <f>+SUMIFS(Resultados_Dic3!AB$3:AB$99980,Resultados_Dic3!$F$3:$F$99980,Produccion_UO!$K187,Resultados_Dic3!$D$3:$D$99980,Produccion_UO!$K$183,Resultados_Dic3!$E$3:$E$99980,Produccion_UO!$J187,Resultados_Dic3!$A$3:$A$99980,Produccion_UO!$H187)*$I$183</f>
        <v>0</v>
      </c>
      <c r="AH187" s="21">
        <f>+SUMIFS(Resultados_Dic3!AC$3:AC$99980,Resultados_Dic3!$F$3:$F$99980,Produccion_UO!$K187,Resultados_Dic3!$D$3:$D$99980,Produccion_UO!$K$183,Resultados_Dic3!$E$3:$E$99980,Produccion_UO!$J187,Resultados_Dic3!$A$3:$A$99980,Produccion_UO!$H187)*$I$183</f>
        <v>0</v>
      </c>
      <c r="AI187" s="21">
        <f>+SUMIFS(Resultados_Dic3!AD$3:AD$99980,Resultados_Dic3!$F$3:$F$99980,Produccion_UO!$K187,Resultados_Dic3!$D$3:$D$99980,Produccion_UO!$K$183,Resultados_Dic3!$E$3:$E$99980,Produccion_UO!$J187,Resultados_Dic3!$A$3:$A$99980,Produccion_UO!$H187)*$I$183</f>
        <v>0</v>
      </c>
      <c r="AJ187" s="21">
        <f>+SUMIFS(Resultados_Dic3!AE$3:AE$99980,Resultados_Dic3!$F$3:$F$99980,Produccion_UO!$K187,Resultados_Dic3!$D$3:$D$99980,Produccion_UO!$K$183,Resultados_Dic3!$E$3:$E$99980,Produccion_UO!$J187,Resultados_Dic3!$A$3:$A$99980,Produccion_UO!$H187)*$I$183</f>
        <v>0</v>
      </c>
      <c r="AK187" s="21">
        <f>+SUMIFS(Resultados_Dic3!AF$3:AF$99980,Resultados_Dic3!$F$3:$F$99980,Produccion_UO!$K187,Resultados_Dic3!$D$3:$D$99980,Produccion_UO!$K$183,Resultados_Dic3!$E$3:$E$99980,Produccion_UO!$J187,Resultados_Dic3!$A$3:$A$99980,Produccion_UO!$H187)*$I$183</f>
        <v>0</v>
      </c>
      <c r="AL187" s="21">
        <f>+SUMIFS(Resultados_Dic3!AG$3:AG$99980,Resultados_Dic3!$F$3:$F$99980,Produccion_UO!$K187,Resultados_Dic3!$D$3:$D$99980,Produccion_UO!$K$183,Resultados_Dic3!$E$3:$E$99980,Produccion_UO!$J187,Resultados_Dic3!$A$3:$A$99980,Produccion_UO!$H187)*$I$183</f>
        <v>0</v>
      </c>
      <c r="AM187" s="21">
        <f>+SUMIFS(Resultados_Dic3!AH$3:AH$99980,Resultados_Dic3!$F$3:$F$99980,Produccion_UO!$K187,Resultados_Dic3!$D$3:$D$99980,Produccion_UO!$K$183,Resultados_Dic3!$E$3:$E$99980,Produccion_UO!$J187,Resultados_Dic3!$A$3:$A$99980,Produccion_UO!$H187)*$I$183</f>
        <v>0</v>
      </c>
      <c r="AN187" s="21">
        <f>+SUMIFS(Resultados_Dic3!AI$3:AI$99980,Resultados_Dic3!$F$3:$F$99980,Produccion_UO!$K187,Resultados_Dic3!$D$3:$D$99980,Produccion_UO!$K$183,Resultados_Dic3!$E$3:$E$99980,Produccion_UO!$J187,Resultados_Dic3!$A$3:$A$99980,Produccion_UO!$H187)*$I$183</f>
        <v>0</v>
      </c>
      <c r="AO187" s="21">
        <f>+SUMIFS(Resultados_Dic3!AJ$3:AJ$99980,Resultados_Dic3!$F$3:$F$99980,Produccion_UO!$K187,Resultados_Dic3!$D$3:$D$99980,Produccion_UO!$K$183,Resultados_Dic3!$E$3:$E$99980,Produccion_UO!$J187,Resultados_Dic3!$A$3:$A$99980,Produccion_UO!$H187)*$I$183</f>
        <v>0</v>
      </c>
      <c r="AP187" s="21">
        <f>+SUMIFS(Resultados_Dic3!AK$3:AK$99980,Resultados_Dic3!$F$3:$F$99980,Produccion_UO!$K187,Resultados_Dic3!$D$3:$D$99980,Produccion_UO!$K$183,Resultados_Dic3!$E$3:$E$99980,Produccion_UO!$J187,Resultados_Dic3!$A$3:$A$99980,Produccion_UO!$H187)*$I$183</f>
        <v>0</v>
      </c>
      <c r="AQ187" s="21">
        <f>+SUMIFS(Resultados_Dic3!AL$3:AL$99980,Resultados_Dic3!$F$3:$F$99980,Produccion_UO!$K187,Resultados_Dic3!$D$3:$D$99980,Produccion_UO!$K$183,Resultados_Dic3!$E$3:$E$99980,Produccion_UO!$J187,Resultados_Dic3!$A$3:$A$99980,Produccion_UO!$H187)*$I$183</f>
        <v>0</v>
      </c>
      <c r="AR187" s="21">
        <f>+SUMIFS(Resultados_Dic3!AM$3:AM$99980,Resultados_Dic3!$F$3:$F$99980,Produccion_UO!$K187,Resultados_Dic3!$D$3:$D$99980,Produccion_UO!$K$183,Resultados_Dic3!$E$3:$E$99980,Produccion_UO!$J187,Resultados_Dic3!$A$3:$A$99980,Produccion_UO!$H187)*$I$183</f>
        <v>0</v>
      </c>
    </row>
    <row r="188" spans="1:45" x14ac:dyDescent="0.25">
      <c r="D188" s="131"/>
      <c r="E188" s="131"/>
      <c r="H188" s="17" t="str">
        <f t="shared" si="49"/>
        <v>DIC7</v>
      </c>
      <c r="J188" s="24" t="s">
        <v>137</v>
      </c>
      <c r="K188" s="13" t="s">
        <v>257</v>
      </c>
      <c r="L188" s="22" t="str">
        <f>+$B$5</f>
        <v>LLO - Heavy</v>
      </c>
      <c r="M188" s="21">
        <f>+SUMIFS(Resultados_Dic3!H$3:H$99980,Resultados_Dic3!$F$3:$F$99980,Produccion_UO!$K188,Resultados_Dic3!$D$3:$D$99980,Produccion_UO!$K$183,Resultados_Dic3!$E$3:$E$99980,Produccion_UO!$J188,Resultados_Dic3!$A$3:$A$99980,Produccion_UO!$H188)*$I$183</f>
        <v>2.3964443033121849</v>
      </c>
      <c r="N188" s="21">
        <f>+SUMIFS(Resultados_Dic3!I$3:I$99980,Resultados_Dic3!$F$3:$F$99980,Produccion_UO!$K188,Resultados_Dic3!$D$3:$D$99980,Produccion_UO!$K$183,Resultados_Dic3!$E$3:$E$99980,Produccion_UO!$J188,Resultados_Dic3!$A$3:$A$99980,Produccion_UO!$H188)*$I$183</f>
        <v>2.3964443033121849</v>
      </c>
      <c r="O188" s="21">
        <f>+SUMIFS(Resultados_Dic3!J$3:J$99980,Resultados_Dic3!$F$3:$F$99980,Produccion_UO!$K188,Resultados_Dic3!$D$3:$D$99980,Produccion_UO!$K$183,Resultados_Dic3!$E$3:$E$99980,Produccion_UO!$J188,Resultados_Dic3!$A$3:$A$99980,Produccion_UO!$H188)*$I$183</f>
        <v>2.3964443033121849</v>
      </c>
      <c r="P188" s="21">
        <f>+SUMIFS(Resultados_Dic3!K$3:K$99980,Resultados_Dic3!$F$3:$F$99980,Produccion_UO!$K188,Resultados_Dic3!$D$3:$D$99980,Produccion_UO!$K$183,Resultados_Dic3!$E$3:$E$99980,Produccion_UO!$J188,Resultados_Dic3!$A$3:$A$99980,Produccion_UO!$H188)*$I$183</f>
        <v>2.3964443033121849</v>
      </c>
      <c r="Q188" s="21">
        <f>+SUMIFS(Resultados_Dic3!L$3:L$99980,Resultados_Dic3!$F$3:$F$99980,Produccion_UO!$K188,Resultados_Dic3!$D$3:$D$99980,Produccion_UO!$K$183,Resultados_Dic3!$E$3:$E$99980,Produccion_UO!$J188,Resultados_Dic3!$A$3:$A$99980,Produccion_UO!$H188)*$I$183</f>
        <v>2.3964443033121849</v>
      </c>
      <c r="R188" s="21">
        <f>+SUMIFS(Resultados_Dic3!M$3:M$99980,Resultados_Dic3!$F$3:$F$99980,Produccion_UO!$K188,Resultados_Dic3!$D$3:$D$99980,Produccion_UO!$K$183,Resultados_Dic3!$E$3:$E$99980,Produccion_UO!$J188,Resultados_Dic3!$A$3:$A$99980,Produccion_UO!$H188)*$I$183</f>
        <v>2.3964443033121849</v>
      </c>
      <c r="S188" s="21">
        <f>+SUMIFS(Resultados_Dic3!N$3:N$99980,Resultados_Dic3!$F$3:$F$99980,Produccion_UO!$K188,Resultados_Dic3!$D$3:$D$99980,Produccion_UO!$K$183,Resultados_Dic3!$E$3:$E$99980,Produccion_UO!$J188,Resultados_Dic3!$A$3:$A$99980,Produccion_UO!$H188)*$I$183</f>
        <v>2.3964443033121849</v>
      </c>
      <c r="T188" s="21">
        <f>+SUMIFS(Resultados_Dic3!O$3:O$99980,Resultados_Dic3!$F$3:$F$99980,Produccion_UO!$K188,Resultados_Dic3!$D$3:$D$99980,Produccion_UO!$K$183,Resultados_Dic3!$E$3:$E$99980,Produccion_UO!$J188,Resultados_Dic3!$A$3:$A$99980,Produccion_UO!$H188)*$I$183</f>
        <v>2.3964443033121849</v>
      </c>
      <c r="U188" s="21">
        <f>+SUMIFS(Resultados_Dic3!P$3:P$99980,Resultados_Dic3!$F$3:$F$99980,Produccion_UO!$K188,Resultados_Dic3!$D$3:$D$99980,Produccion_UO!$K$183,Resultados_Dic3!$E$3:$E$99980,Produccion_UO!$J188,Resultados_Dic3!$A$3:$A$99980,Produccion_UO!$H188)*$I$183</f>
        <v>2.3964443033121849</v>
      </c>
      <c r="V188" s="21">
        <f>+SUMIFS(Resultados_Dic3!Q$3:Q$99980,Resultados_Dic3!$F$3:$F$99980,Produccion_UO!$K188,Resultados_Dic3!$D$3:$D$99980,Produccion_UO!$K$183,Resultados_Dic3!$E$3:$E$99980,Produccion_UO!$J188,Resultados_Dic3!$A$3:$A$99980,Produccion_UO!$H188)*$I$183</f>
        <v>2.3964443033121849</v>
      </c>
      <c r="W188" s="21">
        <f>+SUMIFS(Resultados_Dic3!R$3:R$99980,Resultados_Dic3!$F$3:$F$99980,Produccion_UO!$K188,Resultados_Dic3!$D$3:$D$99980,Produccion_UO!$K$183,Resultados_Dic3!$E$3:$E$99980,Produccion_UO!$J188,Resultados_Dic3!$A$3:$A$99980,Produccion_UO!$H188)*$I$183</f>
        <v>2.3964443033121849</v>
      </c>
      <c r="X188" s="21">
        <f>+SUMIFS(Resultados_Dic3!S$3:S$99980,Resultados_Dic3!$F$3:$F$99980,Produccion_UO!$K188,Resultados_Dic3!$D$3:$D$99980,Produccion_UO!$K$183,Resultados_Dic3!$E$3:$E$99980,Produccion_UO!$J188,Resultados_Dic3!$A$3:$A$99980,Produccion_UO!$H188)*$I$183</f>
        <v>2.3964443033121849</v>
      </c>
      <c r="Y188" s="21">
        <f>+SUMIFS(Resultados_Dic3!T$3:T$99980,Resultados_Dic3!$F$3:$F$99980,Produccion_UO!$K188,Resultados_Dic3!$D$3:$D$99980,Produccion_UO!$K$183,Resultados_Dic3!$E$3:$E$99980,Produccion_UO!$J188,Resultados_Dic3!$A$3:$A$99980,Produccion_UO!$H188)*$I$183</f>
        <v>2.3964443033121849</v>
      </c>
      <c r="Z188" s="21">
        <f>+SUMIFS(Resultados_Dic3!U$3:U$99980,Resultados_Dic3!$F$3:$F$99980,Produccion_UO!$K188,Resultados_Dic3!$D$3:$D$99980,Produccion_UO!$K$183,Resultados_Dic3!$E$3:$E$99980,Produccion_UO!$J188,Resultados_Dic3!$A$3:$A$99980,Produccion_UO!$H188)*$I$183</f>
        <v>2.3964443033121849</v>
      </c>
      <c r="AA188" s="21">
        <f>+SUMIFS(Resultados_Dic3!V$3:V$99980,Resultados_Dic3!$F$3:$F$99980,Produccion_UO!$K188,Resultados_Dic3!$D$3:$D$99980,Produccion_UO!$K$183,Resultados_Dic3!$E$3:$E$99980,Produccion_UO!$J188,Resultados_Dic3!$A$3:$A$99980,Produccion_UO!$H188)*$I$183</f>
        <v>0</v>
      </c>
      <c r="AB188" s="21">
        <f>+SUMIFS(Resultados_Dic3!W$3:W$99980,Resultados_Dic3!$F$3:$F$99980,Produccion_UO!$K188,Resultados_Dic3!$D$3:$D$99980,Produccion_UO!$K$183,Resultados_Dic3!$E$3:$E$99980,Produccion_UO!$J188,Resultados_Dic3!$A$3:$A$99980,Produccion_UO!$H188)*$I$183</f>
        <v>0</v>
      </c>
      <c r="AC188" s="21">
        <f>+SUMIFS(Resultados_Dic3!X$3:X$99980,Resultados_Dic3!$F$3:$F$99980,Produccion_UO!$K188,Resultados_Dic3!$D$3:$D$99980,Produccion_UO!$K$183,Resultados_Dic3!$E$3:$E$99980,Produccion_UO!$J188,Resultados_Dic3!$A$3:$A$99980,Produccion_UO!$H188)*$I$183</f>
        <v>0</v>
      </c>
      <c r="AD188" s="21">
        <f>+SUMIFS(Resultados_Dic3!Y$3:Y$99980,Resultados_Dic3!$F$3:$F$99980,Produccion_UO!$K188,Resultados_Dic3!$D$3:$D$99980,Produccion_UO!$K$183,Resultados_Dic3!$E$3:$E$99980,Produccion_UO!$J188,Resultados_Dic3!$A$3:$A$99980,Produccion_UO!$H188)*$I$183</f>
        <v>0</v>
      </c>
      <c r="AE188" s="21">
        <f>+SUMIFS(Resultados_Dic3!Z$3:Z$99980,Resultados_Dic3!$F$3:$F$99980,Produccion_UO!$K188,Resultados_Dic3!$D$3:$D$99980,Produccion_UO!$K$183,Resultados_Dic3!$E$3:$E$99980,Produccion_UO!$J188,Resultados_Dic3!$A$3:$A$99980,Produccion_UO!$H188)*$I$183</f>
        <v>0</v>
      </c>
      <c r="AF188" s="21">
        <f>+SUMIFS(Resultados_Dic3!AA$3:AA$99980,Resultados_Dic3!$F$3:$F$99980,Produccion_UO!$K188,Resultados_Dic3!$D$3:$D$99980,Produccion_UO!$K$183,Resultados_Dic3!$E$3:$E$99980,Produccion_UO!$J188,Resultados_Dic3!$A$3:$A$99980,Produccion_UO!$H188)*$I$183</f>
        <v>0</v>
      </c>
      <c r="AG188" s="21">
        <f>+SUMIFS(Resultados_Dic3!AB$3:AB$99980,Resultados_Dic3!$F$3:$F$99980,Produccion_UO!$K188,Resultados_Dic3!$D$3:$D$99980,Produccion_UO!$K$183,Resultados_Dic3!$E$3:$E$99980,Produccion_UO!$J188,Resultados_Dic3!$A$3:$A$99980,Produccion_UO!$H188)*$I$183</f>
        <v>0</v>
      </c>
      <c r="AH188" s="21">
        <f>+SUMIFS(Resultados_Dic3!AC$3:AC$99980,Resultados_Dic3!$F$3:$F$99980,Produccion_UO!$K188,Resultados_Dic3!$D$3:$D$99980,Produccion_UO!$K$183,Resultados_Dic3!$E$3:$E$99980,Produccion_UO!$J188,Resultados_Dic3!$A$3:$A$99980,Produccion_UO!$H188)*$I$183</f>
        <v>0</v>
      </c>
      <c r="AI188" s="21">
        <f>+SUMIFS(Resultados_Dic3!AD$3:AD$99980,Resultados_Dic3!$F$3:$F$99980,Produccion_UO!$K188,Resultados_Dic3!$D$3:$D$99980,Produccion_UO!$K$183,Resultados_Dic3!$E$3:$E$99980,Produccion_UO!$J188,Resultados_Dic3!$A$3:$A$99980,Produccion_UO!$H188)*$I$183</f>
        <v>0</v>
      </c>
      <c r="AJ188" s="21">
        <f>+SUMIFS(Resultados_Dic3!AE$3:AE$99980,Resultados_Dic3!$F$3:$F$99980,Produccion_UO!$K188,Resultados_Dic3!$D$3:$D$99980,Produccion_UO!$K$183,Resultados_Dic3!$E$3:$E$99980,Produccion_UO!$J188,Resultados_Dic3!$A$3:$A$99980,Produccion_UO!$H188)*$I$183</f>
        <v>0</v>
      </c>
      <c r="AK188" s="21">
        <f>+SUMIFS(Resultados_Dic3!AF$3:AF$99980,Resultados_Dic3!$F$3:$F$99980,Produccion_UO!$K188,Resultados_Dic3!$D$3:$D$99980,Produccion_UO!$K$183,Resultados_Dic3!$E$3:$E$99980,Produccion_UO!$J188,Resultados_Dic3!$A$3:$A$99980,Produccion_UO!$H188)*$I$183</f>
        <v>0</v>
      </c>
      <c r="AL188" s="21">
        <f>+SUMIFS(Resultados_Dic3!AG$3:AG$99980,Resultados_Dic3!$F$3:$F$99980,Produccion_UO!$K188,Resultados_Dic3!$D$3:$D$99980,Produccion_UO!$K$183,Resultados_Dic3!$E$3:$E$99980,Produccion_UO!$J188,Resultados_Dic3!$A$3:$A$99980,Produccion_UO!$H188)*$I$183</f>
        <v>0</v>
      </c>
      <c r="AM188" s="21">
        <f>+SUMIFS(Resultados_Dic3!AH$3:AH$99980,Resultados_Dic3!$F$3:$F$99980,Produccion_UO!$K188,Resultados_Dic3!$D$3:$D$99980,Produccion_UO!$K$183,Resultados_Dic3!$E$3:$E$99980,Produccion_UO!$J188,Resultados_Dic3!$A$3:$A$99980,Produccion_UO!$H188)*$I$183</f>
        <v>0</v>
      </c>
      <c r="AN188" s="21">
        <f>+SUMIFS(Resultados_Dic3!AI$3:AI$99980,Resultados_Dic3!$F$3:$F$99980,Produccion_UO!$K188,Resultados_Dic3!$D$3:$D$99980,Produccion_UO!$K$183,Resultados_Dic3!$E$3:$E$99980,Produccion_UO!$J188,Resultados_Dic3!$A$3:$A$99980,Produccion_UO!$H188)*$I$183</f>
        <v>0</v>
      </c>
      <c r="AO188" s="21">
        <f>+SUMIFS(Resultados_Dic3!AJ$3:AJ$99980,Resultados_Dic3!$F$3:$F$99980,Produccion_UO!$K188,Resultados_Dic3!$D$3:$D$99980,Produccion_UO!$K$183,Resultados_Dic3!$E$3:$E$99980,Produccion_UO!$J188,Resultados_Dic3!$A$3:$A$99980,Produccion_UO!$H188)*$I$183</f>
        <v>0</v>
      </c>
      <c r="AP188" s="21">
        <f>+SUMIFS(Resultados_Dic3!AK$3:AK$99980,Resultados_Dic3!$F$3:$F$99980,Produccion_UO!$K188,Resultados_Dic3!$D$3:$D$99980,Produccion_UO!$K$183,Resultados_Dic3!$E$3:$E$99980,Produccion_UO!$J188,Resultados_Dic3!$A$3:$A$99980,Produccion_UO!$H188)*$I$183</f>
        <v>0</v>
      </c>
      <c r="AQ188" s="21">
        <f>+SUMIFS(Resultados_Dic3!AL$3:AL$99980,Resultados_Dic3!$F$3:$F$99980,Produccion_UO!$K188,Resultados_Dic3!$D$3:$D$99980,Produccion_UO!$K$183,Resultados_Dic3!$E$3:$E$99980,Produccion_UO!$J188,Resultados_Dic3!$A$3:$A$99980,Produccion_UO!$H188)*$I$183</f>
        <v>0</v>
      </c>
      <c r="AR188" s="21">
        <f>+SUMIFS(Resultados_Dic3!AM$3:AM$99980,Resultados_Dic3!$F$3:$F$99980,Produccion_UO!$K188,Resultados_Dic3!$D$3:$D$99980,Produccion_UO!$K$183,Resultados_Dic3!$E$3:$E$99980,Produccion_UO!$J188,Resultados_Dic3!$A$3:$A$99980,Produccion_UO!$H188)*$I$183</f>
        <v>0</v>
      </c>
    </row>
    <row r="189" spans="1:45" x14ac:dyDescent="0.25">
      <c r="H189" s="17" t="str">
        <f t="shared" si="49"/>
        <v>DIC7</v>
      </c>
      <c r="J189" s="24" t="s">
        <v>139</v>
      </c>
      <c r="K189" s="13" t="s">
        <v>258</v>
      </c>
      <c r="L189" s="22" t="str">
        <f>+$B$6</f>
        <v>PU - Ligth</v>
      </c>
      <c r="M189" s="21">
        <f>+SUMIFS(Resultados_Dic3!H$3:H$99980,Resultados_Dic3!$F$3:$F$99980,Produccion_UO!$K189,Resultados_Dic3!$D$3:$D$99980,Produccion_UO!$K$183,Resultados_Dic3!$E$3:$E$99980,Produccion_UO!$J189,Resultados_Dic3!$A$3:$A$99980,Produccion_UO!$H189)*$I$183</f>
        <v>0.11361258071686078</v>
      </c>
      <c r="N189" s="21">
        <f>+SUMIFS(Resultados_Dic3!I$3:I$99980,Resultados_Dic3!$F$3:$F$99980,Produccion_UO!$K189,Resultados_Dic3!$D$3:$D$99980,Produccion_UO!$K$183,Resultados_Dic3!$E$3:$E$99980,Produccion_UO!$J189,Resultados_Dic3!$A$3:$A$99980,Produccion_UO!$H189)*$I$183</f>
        <v>0.10735975955591245</v>
      </c>
      <c r="O189" s="21">
        <f>+SUMIFS(Resultados_Dic3!J$3:J$99980,Resultados_Dic3!$F$3:$F$99980,Produccion_UO!$K189,Resultados_Dic3!$D$3:$D$99980,Produccion_UO!$K$183,Resultados_Dic3!$E$3:$E$99980,Produccion_UO!$J189,Resultados_Dic3!$A$3:$A$99980,Produccion_UO!$H189)*$I$183</f>
        <v>0.10264064924576197</v>
      </c>
      <c r="P189" s="21">
        <f>+SUMIFS(Resultados_Dic3!K$3:K$99980,Resultados_Dic3!$F$3:$F$99980,Produccion_UO!$K189,Resultados_Dic3!$D$3:$D$99980,Produccion_UO!$K$183,Resultados_Dic3!$E$3:$E$99980,Produccion_UO!$J189,Resultados_Dic3!$A$3:$A$99980,Produccion_UO!$H189)*$I$183</f>
        <v>9.7921538935612396E-2</v>
      </c>
      <c r="Q189" s="21">
        <f>+SUMIFS(Resultados_Dic3!L$3:L$99980,Resultados_Dic3!$F$3:$F$99980,Produccion_UO!$K189,Resultados_Dic3!$D$3:$D$99980,Produccion_UO!$K$183,Resultados_Dic3!$E$3:$E$99980,Produccion_UO!$J189,Resultados_Dic3!$A$3:$A$99980,Produccion_UO!$H189)*$I$183</f>
        <v>9.3202428625462352E-2</v>
      </c>
      <c r="R189" s="21">
        <f>+SUMIFS(Resultados_Dic3!M$3:M$99980,Resultados_Dic3!$F$3:$F$99980,Produccion_UO!$K189,Resultados_Dic3!$D$3:$D$99980,Produccion_UO!$K$183,Resultados_Dic3!$E$3:$E$99980,Produccion_UO!$J189,Resultados_Dic3!$A$3:$A$99980,Produccion_UO!$H189)*$I$183</f>
        <v>8.8483318315312337E-2</v>
      </c>
      <c r="S189" s="21">
        <f>+SUMIFS(Resultados_Dic3!N$3:N$99980,Resultados_Dic3!$F$3:$F$99980,Produccion_UO!$K189,Resultados_Dic3!$D$3:$D$99980,Produccion_UO!$K$183,Resultados_Dic3!$E$3:$E$99980,Produccion_UO!$J189,Resultados_Dic3!$A$3:$A$99980,Produccion_UO!$H189)*$I$183</f>
        <v>8.3764208005162294E-2</v>
      </c>
      <c r="T189" s="21">
        <f>+SUMIFS(Resultados_Dic3!O$3:O$99980,Resultados_Dic3!$F$3:$F$99980,Produccion_UO!$K189,Resultados_Dic3!$D$3:$D$99980,Produccion_UO!$K$183,Resultados_Dic3!$E$3:$E$99980,Produccion_UO!$J189,Resultados_Dic3!$A$3:$A$99980,Produccion_UO!$H189)*$I$183</f>
        <v>9.5430375685654004E-3</v>
      </c>
      <c r="U189" s="21">
        <f>+SUMIFS(Resultados_Dic3!P$3:P$99980,Resultados_Dic3!$F$3:$F$99980,Produccion_UO!$K189,Resultados_Dic3!$D$3:$D$99980,Produccion_UO!$K$183,Resultados_Dic3!$E$3:$E$99980,Produccion_UO!$J189,Resultados_Dic3!$A$3:$A$99980,Produccion_UO!$H189)*$I$183</f>
        <v>0</v>
      </c>
      <c r="V189" s="21">
        <f>+SUMIFS(Resultados_Dic3!Q$3:Q$99980,Resultados_Dic3!$F$3:$F$99980,Produccion_UO!$K189,Resultados_Dic3!$D$3:$D$99980,Produccion_UO!$K$183,Resultados_Dic3!$E$3:$E$99980,Produccion_UO!$J189,Resultados_Dic3!$A$3:$A$99980,Produccion_UO!$H189)*$I$183</f>
        <v>0</v>
      </c>
      <c r="W189" s="21">
        <f>+SUMIFS(Resultados_Dic3!R$3:R$99980,Resultados_Dic3!$F$3:$F$99980,Produccion_UO!$K189,Resultados_Dic3!$D$3:$D$99980,Produccion_UO!$K$183,Resultados_Dic3!$E$3:$E$99980,Produccion_UO!$J189,Resultados_Dic3!$A$3:$A$99980,Produccion_UO!$H189)*$I$183</f>
        <v>0</v>
      </c>
      <c r="X189" s="21">
        <f>+SUMIFS(Resultados_Dic3!S$3:S$99980,Resultados_Dic3!$F$3:$F$99980,Produccion_UO!$K189,Resultados_Dic3!$D$3:$D$99980,Produccion_UO!$K$183,Resultados_Dic3!$E$3:$E$99980,Produccion_UO!$J189,Resultados_Dic3!$A$3:$A$99980,Produccion_UO!$H189)*$I$183</f>
        <v>0</v>
      </c>
      <c r="Y189" s="21">
        <f>+SUMIFS(Resultados_Dic3!T$3:T$99980,Resultados_Dic3!$F$3:$F$99980,Produccion_UO!$K189,Resultados_Dic3!$D$3:$D$99980,Produccion_UO!$K$183,Resultados_Dic3!$E$3:$E$99980,Produccion_UO!$J189,Resultados_Dic3!$A$3:$A$99980,Produccion_UO!$H189)*$I$183</f>
        <v>0</v>
      </c>
      <c r="Z189" s="21">
        <f>+SUMIFS(Resultados_Dic3!U$3:U$99980,Resultados_Dic3!$F$3:$F$99980,Produccion_UO!$K189,Resultados_Dic3!$D$3:$D$99980,Produccion_UO!$K$183,Resultados_Dic3!$E$3:$E$99980,Produccion_UO!$J189,Resultados_Dic3!$A$3:$A$99980,Produccion_UO!$H189)*$I$183</f>
        <v>0</v>
      </c>
      <c r="AA189" s="21">
        <f>+SUMIFS(Resultados_Dic3!V$3:V$99980,Resultados_Dic3!$F$3:$F$99980,Produccion_UO!$K189,Resultados_Dic3!$D$3:$D$99980,Produccion_UO!$K$183,Resultados_Dic3!$E$3:$E$99980,Produccion_UO!$J189,Resultados_Dic3!$A$3:$A$99980,Produccion_UO!$H189)*$I$183</f>
        <v>0</v>
      </c>
      <c r="AB189" s="21">
        <f>+SUMIFS(Resultados_Dic3!W$3:W$99980,Resultados_Dic3!$F$3:$F$99980,Produccion_UO!$K189,Resultados_Dic3!$D$3:$D$99980,Produccion_UO!$K$183,Resultados_Dic3!$E$3:$E$99980,Produccion_UO!$J189,Resultados_Dic3!$A$3:$A$99980,Produccion_UO!$H189)*$I$183</f>
        <v>0</v>
      </c>
      <c r="AC189" s="21">
        <f>+SUMIFS(Resultados_Dic3!X$3:X$99980,Resultados_Dic3!$F$3:$F$99980,Produccion_UO!$K189,Resultados_Dic3!$D$3:$D$99980,Produccion_UO!$K$183,Resultados_Dic3!$E$3:$E$99980,Produccion_UO!$J189,Resultados_Dic3!$A$3:$A$99980,Produccion_UO!$H189)*$I$183</f>
        <v>0</v>
      </c>
      <c r="AD189" s="21">
        <f>+SUMIFS(Resultados_Dic3!Y$3:Y$99980,Resultados_Dic3!$F$3:$F$99980,Produccion_UO!$K189,Resultados_Dic3!$D$3:$D$99980,Produccion_UO!$K$183,Resultados_Dic3!$E$3:$E$99980,Produccion_UO!$J189,Resultados_Dic3!$A$3:$A$99980,Produccion_UO!$H189)*$I$183</f>
        <v>0</v>
      </c>
      <c r="AE189" s="21">
        <f>+SUMIFS(Resultados_Dic3!Z$3:Z$99980,Resultados_Dic3!$F$3:$F$99980,Produccion_UO!$K189,Resultados_Dic3!$D$3:$D$99980,Produccion_UO!$K$183,Resultados_Dic3!$E$3:$E$99980,Produccion_UO!$J189,Resultados_Dic3!$A$3:$A$99980,Produccion_UO!$H189)*$I$183</f>
        <v>0</v>
      </c>
      <c r="AF189" s="21">
        <f>+SUMIFS(Resultados_Dic3!AA$3:AA$99980,Resultados_Dic3!$F$3:$F$99980,Produccion_UO!$K189,Resultados_Dic3!$D$3:$D$99980,Produccion_UO!$K$183,Resultados_Dic3!$E$3:$E$99980,Produccion_UO!$J189,Resultados_Dic3!$A$3:$A$99980,Produccion_UO!$H189)*$I$183</f>
        <v>0</v>
      </c>
      <c r="AG189" s="21">
        <f>+SUMIFS(Resultados_Dic3!AB$3:AB$99980,Resultados_Dic3!$F$3:$F$99980,Produccion_UO!$K189,Resultados_Dic3!$D$3:$D$99980,Produccion_UO!$K$183,Resultados_Dic3!$E$3:$E$99980,Produccion_UO!$J189,Resultados_Dic3!$A$3:$A$99980,Produccion_UO!$H189)*$I$183</f>
        <v>0</v>
      </c>
      <c r="AH189" s="21">
        <f>+SUMIFS(Resultados_Dic3!AC$3:AC$99980,Resultados_Dic3!$F$3:$F$99980,Produccion_UO!$K189,Resultados_Dic3!$D$3:$D$99980,Produccion_UO!$K$183,Resultados_Dic3!$E$3:$E$99980,Produccion_UO!$J189,Resultados_Dic3!$A$3:$A$99980,Produccion_UO!$H189)*$I$183</f>
        <v>0</v>
      </c>
      <c r="AI189" s="21">
        <f>+SUMIFS(Resultados_Dic3!AD$3:AD$99980,Resultados_Dic3!$F$3:$F$99980,Produccion_UO!$K189,Resultados_Dic3!$D$3:$D$99980,Produccion_UO!$K$183,Resultados_Dic3!$E$3:$E$99980,Produccion_UO!$J189,Resultados_Dic3!$A$3:$A$99980,Produccion_UO!$H189)*$I$183</f>
        <v>0</v>
      </c>
      <c r="AJ189" s="21">
        <f>+SUMIFS(Resultados_Dic3!AE$3:AE$99980,Resultados_Dic3!$F$3:$F$99980,Produccion_UO!$K189,Resultados_Dic3!$D$3:$D$99980,Produccion_UO!$K$183,Resultados_Dic3!$E$3:$E$99980,Produccion_UO!$J189,Resultados_Dic3!$A$3:$A$99980,Produccion_UO!$H189)*$I$183</f>
        <v>0</v>
      </c>
      <c r="AK189" s="21">
        <f>+SUMIFS(Resultados_Dic3!AF$3:AF$99980,Resultados_Dic3!$F$3:$F$99980,Produccion_UO!$K189,Resultados_Dic3!$D$3:$D$99980,Produccion_UO!$K$183,Resultados_Dic3!$E$3:$E$99980,Produccion_UO!$J189,Resultados_Dic3!$A$3:$A$99980,Produccion_UO!$H189)*$I$183</f>
        <v>0</v>
      </c>
      <c r="AL189" s="21">
        <f>+SUMIFS(Resultados_Dic3!AG$3:AG$99980,Resultados_Dic3!$F$3:$F$99980,Produccion_UO!$K189,Resultados_Dic3!$D$3:$D$99980,Produccion_UO!$K$183,Resultados_Dic3!$E$3:$E$99980,Produccion_UO!$J189,Resultados_Dic3!$A$3:$A$99980,Produccion_UO!$H189)*$I$183</f>
        <v>0</v>
      </c>
      <c r="AM189" s="21">
        <f>+SUMIFS(Resultados_Dic3!AH$3:AH$99980,Resultados_Dic3!$F$3:$F$99980,Produccion_UO!$K189,Resultados_Dic3!$D$3:$D$99980,Produccion_UO!$K$183,Resultados_Dic3!$E$3:$E$99980,Produccion_UO!$J189,Resultados_Dic3!$A$3:$A$99980,Produccion_UO!$H189)*$I$183</f>
        <v>0</v>
      </c>
      <c r="AN189" s="21">
        <f>+SUMIFS(Resultados_Dic3!AI$3:AI$99980,Resultados_Dic3!$F$3:$F$99980,Produccion_UO!$K189,Resultados_Dic3!$D$3:$D$99980,Produccion_UO!$K$183,Resultados_Dic3!$E$3:$E$99980,Produccion_UO!$J189,Resultados_Dic3!$A$3:$A$99980,Produccion_UO!$H189)*$I$183</f>
        <v>0</v>
      </c>
      <c r="AO189" s="21">
        <f>+SUMIFS(Resultados_Dic3!AJ$3:AJ$99980,Resultados_Dic3!$F$3:$F$99980,Produccion_UO!$K189,Resultados_Dic3!$D$3:$D$99980,Produccion_UO!$K$183,Resultados_Dic3!$E$3:$E$99980,Produccion_UO!$J189,Resultados_Dic3!$A$3:$A$99980,Produccion_UO!$H189)*$I$183</f>
        <v>0</v>
      </c>
      <c r="AP189" s="21">
        <f>+SUMIFS(Resultados_Dic3!AK$3:AK$99980,Resultados_Dic3!$F$3:$F$99980,Produccion_UO!$K189,Resultados_Dic3!$D$3:$D$99980,Produccion_UO!$K$183,Resultados_Dic3!$E$3:$E$99980,Produccion_UO!$J189,Resultados_Dic3!$A$3:$A$99980,Produccion_UO!$H189)*$I$183</f>
        <v>0</v>
      </c>
      <c r="AQ189" s="21">
        <f>+SUMIFS(Resultados_Dic3!AL$3:AL$99980,Resultados_Dic3!$F$3:$F$99980,Produccion_UO!$K189,Resultados_Dic3!$D$3:$D$99980,Produccion_UO!$K$183,Resultados_Dic3!$E$3:$E$99980,Produccion_UO!$J189,Resultados_Dic3!$A$3:$A$99980,Produccion_UO!$H189)*$I$183</f>
        <v>0</v>
      </c>
      <c r="AR189" s="21">
        <f>+SUMIFS(Resultados_Dic3!AM$3:AM$99980,Resultados_Dic3!$F$3:$F$99980,Produccion_UO!$K189,Resultados_Dic3!$D$3:$D$99980,Produccion_UO!$K$183,Resultados_Dic3!$E$3:$E$99980,Produccion_UO!$J189,Resultados_Dic3!$A$3:$A$99980,Produccion_UO!$H189)*$I$183</f>
        <v>0</v>
      </c>
    </row>
    <row r="190" spans="1:45" x14ac:dyDescent="0.25">
      <c r="H190" s="17" t="str">
        <f t="shared" si="49"/>
        <v>DIC7</v>
      </c>
      <c r="J190" s="24" t="s">
        <v>141</v>
      </c>
      <c r="K190" s="13" t="s">
        <v>259</v>
      </c>
      <c r="L190" s="22" t="str">
        <f>+$B$7</f>
        <v>VMM - Medium</v>
      </c>
      <c r="M190" s="21">
        <f>+SUMIFS(Resultados_Dic3!H$3:H$99980,Resultados_Dic3!$F$3:$F$99980,Produccion_UO!$K190,Resultados_Dic3!$D$3:$D$99980,Produccion_UO!$K$183,Resultados_Dic3!$E$3:$E$99980,Produccion_UO!$J190,Resultados_Dic3!$A$3:$A$99980,Produccion_UO!$H190)*$I$183</f>
        <v>1.6192887544205954</v>
      </c>
      <c r="N190" s="21">
        <f>+SUMIFS(Resultados_Dic3!I$3:I$99980,Resultados_Dic3!$F$3:$F$99980,Produccion_UO!$K190,Resultados_Dic3!$D$3:$D$99980,Produccion_UO!$K$183,Resultados_Dic3!$E$3:$E$99980,Produccion_UO!$J190,Resultados_Dic3!$A$3:$A$99980,Produccion_UO!$H190)*$I$183</f>
        <v>1.4614051676513575</v>
      </c>
      <c r="O190" s="21">
        <f>+SUMIFS(Resultados_Dic3!J$3:J$99980,Resultados_Dic3!$F$3:$F$99980,Produccion_UO!$K190,Resultados_Dic3!$D$3:$D$99980,Produccion_UO!$K$183,Resultados_Dic3!$E$3:$E$99980,Produccion_UO!$J190,Resultados_Dic3!$A$3:$A$99980,Produccion_UO!$H190)*$I$183</f>
        <v>1.294936373439256</v>
      </c>
      <c r="P190" s="21">
        <f>+SUMIFS(Resultados_Dic3!K$3:K$99980,Resultados_Dic3!$F$3:$F$99980,Produccion_UO!$K190,Resultados_Dic3!$D$3:$D$99980,Produccion_UO!$K$183,Resultados_Dic3!$E$3:$E$99980,Produccion_UO!$J190,Resultados_Dic3!$A$3:$A$99980,Produccion_UO!$H190)*$I$183</f>
        <v>1.1284675792271543</v>
      </c>
      <c r="Q190" s="21">
        <f>+SUMIFS(Resultados_Dic3!L$3:L$99980,Resultados_Dic3!$F$3:$F$99980,Produccion_UO!$K190,Resultados_Dic3!$D$3:$D$99980,Produccion_UO!$K$183,Resultados_Dic3!$E$3:$E$99980,Produccion_UO!$J190,Resultados_Dic3!$A$3:$A$99980,Produccion_UO!$H190)*$I$183</f>
        <v>0.96199878501504821</v>
      </c>
      <c r="R190" s="21">
        <f>+SUMIFS(Resultados_Dic3!M$3:M$99980,Resultados_Dic3!$F$3:$F$99980,Produccion_UO!$K190,Resultados_Dic3!$D$3:$D$99980,Produccion_UO!$K$183,Resultados_Dic3!$E$3:$E$99980,Produccion_UO!$J190,Resultados_Dic3!$A$3:$A$99980,Produccion_UO!$H190)*$I$183</f>
        <v>0.78356931224398418</v>
      </c>
      <c r="S190" s="21">
        <f>+SUMIFS(Resultados_Dic3!N$3:N$99980,Resultados_Dic3!$F$3:$F$99980,Produccion_UO!$K190,Resultados_Dic3!$D$3:$D$99980,Produccion_UO!$K$183,Resultados_Dic3!$E$3:$E$99980,Produccion_UO!$J190,Resultados_Dic3!$A$3:$A$99980,Produccion_UO!$H190)*$I$183</f>
        <v>0.60513983947291539</v>
      </c>
      <c r="T190" s="21">
        <f>+SUMIFS(Resultados_Dic3!O$3:O$99980,Resultados_Dic3!$F$3:$F$99980,Produccion_UO!$K190,Resultados_Dic3!$D$3:$D$99980,Produccion_UO!$K$183,Resultados_Dic3!$E$3:$E$99980,Produccion_UO!$J190,Resultados_Dic3!$A$3:$A$99980,Produccion_UO!$H190)*$I$183</f>
        <v>0.48189959585108305</v>
      </c>
      <c r="U190" s="21">
        <f>+SUMIFS(Resultados_Dic3!P$3:P$99980,Resultados_Dic3!$F$3:$F$99980,Produccion_UO!$K190,Resultados_Dic3!$D$3:$D$99980,Produccion_UO!$K$183,Resultados_Dic3!$E$3:$E$99980,Produccion_UO!$J190,Resultados_Dic3!$A$3:$A$99980,Produccion_UO!$H190)*$I$183</f>
        <v>0.3581391878169346</v>
      </c>
      <c r="V190" s="21">
        <f>+SUMIFS(Resultados_Dic3!Q$3:Q$99980,Resultados_Dic3!$F$3:$F$99980,Produccion_UO!$K190,Resultados_Dic3!$D$3:$D$99980,Produccion_UO!$K$183,Resultados_Dic3!$E$3:$E$99980,Produccion_UO!$J190,Resultados_Dic3!$A$3:$A$99980,Produccion_UO!$H190)*$I$183</f>
        <v>0</v>
      </c>
      <c r="W190" s="21">
        <f>+SUMIFS(Resultados_Dic3!R$3:R$99980,Resultados_Dic3!$F$3:$F$99980,Produccion_UO!$K190,Resultados_Dic3!$D$3:$D$99980,Produccion_UO!$K$183,Resultados_Dic3!$E$3:$E$99980,Produccion_UO!$J190,Resultados_Dic3!$A$3:$A$99980,Produccion_UO!$H190)*$I$183</f>
        <v>0</v>
      </c>
      <c r="X190" s="21">
        <f>+SUMIFS(Resultados_Dic3!S$3:S$99980,Resultados_Dic3!$F$3:$F$99980,Produccion_UO!$K190,Resultados_Dic3!$D$3:$D$99980,Produccion_UO!$K$183,Resultados_Dic3!$E$3:$E$99980,Produccion_UO!$J190,Resultados_Dic3!$A$3:$A$99980,Produccion_UO!$H190)*$I$183</f>
        <v>0</v>
      </c>
      <c r="Y190" s="21">
        <f>+SUMIFS(Resultados_Dic3!T$3:T$99980,Resultados_Dic3!$F$3:$F$99980,Produccion_UO!$K190,Resultados_Dic3!$D$3:$D$99980,Produccion_UO!$K$183,Resultados_Dic3!$E$3:$E$99980,Produccion_UO!$J190,Resultados_Dic3!$A$3:$A$99980,Produccion_UO!$H190)*$I$183</f>
        <v>0</v>
      </c>
      <c r="Z190" s="21">
        <f>+SUMIFS(Resultados_Dic3!U$3:U$99980,Resultados_Dic3!$F$3:$F$99980,Produccion_UO!$K190,Resultados_Dic3!$D$3:$D$99980,Produccion_UO!$K$183,Resultados_Dic3!$E$3:$E$99980,Produccion_UO!$J190,Resultados_Dic3!$A$3:$A$99980,Produccion_UO!$H190)*$I$183</f>
        <v>0</v>
      </c>
      <c r="AA190" s="21">
        <f>+SUMIFS(Resultados_Dic3!V$3:V$99980,Resultados_Dic3!$F$3:$F$99980,Produccion_UO!$K190,Resultados_Dic3!$D$3:$D$99980,Produccion_UO!$K$183,Resultados_Dic3!$E$3:$E$99980,Produccion_UO!$J190,Resultados_Dic3!$A$3:$A$99980,Produccion_UO!$H190)*$I$183</f>
        <v>0</v>
      </c>
      <c r="AB190" s="21">
        <f>+SUMIFS(Resultados_Dic3!W$3:W$99980,Resultados_Dic3!$F$3:$F$99980,Produccion_UO!$K190,Resultados_Dic3!$D$3:$D$99980,Produccion_UO!$K$183,Resultados_Dic3!$E$3:$E$99980,Produccion_UO!$J190,Resultados_Dic3!$A$3:$A$99980,Produccion_UO!$H190)*$I$183</f>
        <v>0</v>
      </c>
      <c r="AC190" s="21">
        <f>+SUMIFS(Resultados_Dic3!X$3:X$99980,Resultados_Dic3!$F$3:$F$99980,Produccion_UO!$K190,Resultados_Dic3!$D$3:$D$99980,Produccion_UO!$K$183,Resultados_Dic3!$E$3:$E$99980,Produccion_UO!$J190,Resultados_Dic3!$A$3:$A$99980,Produccion_UO!$H190)*$I$183</f>
        <v>0</v>
      </c>
      <c r="AD190" s="21">
        <f>+SUMIFS(Resultados_Dic3!Y$3:Y$99980,Resultados_Dic3!$F$3:$F$99980,Produccion_UO!$K190,Resultados_Dic3!$D$3:$D$99980,Produccion_UO!$K$183,Resultados_Dic3!$E$3:$E$99980,Produccion_UO!$J190,Resultados_Dic3!$A$3:$A$99980,Produccion_UO!$H190)*$I$183</f>
        <v>0</v>
      </c>
      <c r="AE190" s="21">
        <f>+SUMIFS(Resultados_Dic3!Z$3:Z$99980,Resultados_Dic3!$F$3:$F$99980,Produccion_UO!$K190,Resultados_Dic3!$D$3:$D$99980,Produccion_UO!$K$183,Resultados_Dic3!$E$3:$E$99980,Produccion_UO!$J190,Resultados_Dic3!$A$3:$A$99980,Produccion_UO!$H190)*$I$183</f>
        <v>0</v>
      </c>
      <c r="AF190" s="21">
        <f>+SUMIFS(Resultados_Dic3!AA$3:AA$99980,Resultados_Dic3!$F$3:$F$99980,Produccion_UO!$K190,Resultados_Dic3!$D$3:$D$99980,Produccion_UO!$K$183,Resultados_Dic3!$E$3:$E$99980,Produccion_UO!$J190,Resultados_Dic3!$A$3:$A$99980,Produccion_UO!$H190)*$I$183</f>
        <v>0</v>
      </c>
      <c r="AG190" s="21">
        <f>+SUMIFS(Resultados_Dic3!AB$3:AB$99980,Resultados_Dic3!$F$3:$F$99980,Produccion_UO!$K190,Resultados_Dic3!$D$3:$D$99980,Produccion_UO!$K$183,Resultados_Dic3!$E$3:$E$99980,Produccion_UO!$J190,Resultados_Dic3!$A$3:$A$99980,Produccion_UO!$H190)*$I$183</f>
        <v>0</v>
      </c>
      <c r="AH190" s="21">
        <f>+SUMIFS(Resultados_Dic3!AC$3:AC$99980,Resultados_Dic3!$F$3:$F$99980,Produccion_UO!$K190,Resultados_Dic3!$D$3:$D$99980,Produccion_UO!$K$183,Resultados_Dic3!$E$3:$E$99980,Produccion_UO!$J190,Resultados_Dic3!$A$3:$A$99980,Produccion_UO!$H190)*$I$183</f>
        <v>0</v>
      </c>
      <c r="AI190" s="21">
        <f>+SUMIFS(Resultados_Dic3!AD$3:AD$99980,Resultados_Dic3!$F$3:$F$99980,Produccion_UO!$K190,Resultados_Dic3!$D$3:$D$99980,Produccion_UO!$K$183,Resultados_Dic3!$E$3:$E$99980,Produccion_UO!$J190,Resultados_Dic3!$A$3:$A$99980,Produccion_UO!$H190)*$I$183</f>
        <v>0</v>
      </c>
      <c r="AJ190" s="21">
        <f>+SUMIFS(Resultados_Dic3!AE$3:AE$99980,Resultados_Dic3!$F$3:$F$99980,Produccion_UO!$K190,Resultados_Dic3!$D$3:$D$99980,Produccion_UO!$K$183,Resultados_Dic3!$E$3:$E$99980,Produccion_UO!$J190,Resultados_Dic3!$A$3:$A$99980,Produccion_UO!$H190)*$I$183</f>
        <v>0</v>
      </c>
      <c r="AK190" s="21">
        <f>+SUMIFS(Resultados_Dic3!AF$3:AF$99980,Resultados_Dic3!$F$3:$F$99980,Produccion_UO!$K190,Resultados_Dic3!$D$3:$D$99980,Produccion_UO!$K$183,Resultados_Dic3!$E$3:$E$99980,Produccion_UO!$J190,Resultados_Dic3!$A$3:$A$99980,Produccion_UO!$H190)*$I$183</f>
        <v>0</v>
      </c>
      <c r="AL190" s="21">
        <f>+SUMIFS(Resultados_Dic3!AG$3:AG$99980,Resultados_Dic3!$F$3:$F$99980,Produccion_UO!$K190,Resultados_Dic3!$D$3:$D$99980,Produccion_UO!$K$183,Resultados_Dic3!$E$3:$E$99980,Produccion_UO!$J190,Resultados_Dic3!$A$3:$A$99980,Produccion_UO!$H190)*$I$183</f>
        <v>0</v>
      </c>
      <c r="AM190" s="21">
        <f>+SUMIFS(Resultados_Dic3!AH$3:AH$99980,Resultados_Dic3!$F$3:$F$99980,Produccion_UO!$K190,Resultados_Dic3!$D$3:$D$99980,Produccion_UO!$K$183,Resultados_Dic3!$E$3:$E$99980,Produccion_UO!$J190,Resultados_Dic3!$A$3:$A$99980,Produccion_UO!$H190)*$I$183</f>
        <v>0</v>
      </c>
      <c r="AN190" s="21">
        <f>+SUMIFS(Resultados_Dic3!AI$3:AI$99980,Resultados_Dic3!$F$3:$F$99980,Produccion_UO!$K190,Resultados_Dic3!$D$3:$D$99980,Produccion_UO!$K$183,Resultados_Dic3!$E$3:$E$99980,Produccion_UO!$J190,Resultados_Dic3!$A$3:$A$99980,Produccion_UO!$H190)*$I$183</f>
        <v>0</v>
      </c>
      <c r="AO190" s="21">
        <f>+SUMIFS(Resultados_Dic3!AJ$3:AJ$99980,Resultados_Dic3!$F$3:$F$99980,Produccion_UO!$K190,Resultados_Dic3!$D$3:$D$99980,Produccion_UO!$K$183,Resultados_Dic3!$E$3:$E$99980,Produccion_UO!$J190,Resultados_Dic3!$A$3:$A$99980,Produccion_UO!$H190)*$I$183</f>
        <v>0</v>
      </c>
      <c r="AP190" s="21">
        <f>+SUMIFS(Resultados_Dic3!AK$3:AK$99980,Resultados_Dic3!$F$3:$F$99980,Produccion_UO!$K190,Resultados_Dic3!$D$3:$D$99980,Produccion_UO!$K$183,Resultados_Dic3!$E$3:$E$99980,Produccion_UO!$J190,Resultados_Dic3!$A$3:$A$99980,Produccion_UO!$H190)*$I$183</f>
        <v>0</v>
      </c>
      <c r="AQ190" s="21">
        <f>+SUMIFS(Resultados_Dic3!AL$3:AL$99980,Resultados_Dic3!$F$3:$F$99980,Produccion_UO!$K190,Resultados_Dic3!$D$3:$D$99980,Produccion_UO!$K$183,Resultados_Dic3!$E$3:$E$99980,Produccion_UO!$J190,Resultados_Dic3!$A$3:$A$99980,Produccion_UO!$H190)*$I$183</f>
        <v>0</v>
      </c>
      <c r="AR190" s="21">
        <f>+SUMIFS(Resultados_Dic3!AM$3:AM$99980,Resultados_Dic3!$F$3:$F$99980,Produccion_UO!$K190,Resultados_Dic3!$D$3:$D$99980,Produccion_UO!$K$183,Resultados_Dic3!$E$3:$E$99980,Produccion_UO!$J190,Resultados_Dic3!$A$3:$A$99980,Produccion_UO!$H190)*$I$183</f>
        <v>0</v>
      </c>
    </row>
    <row r="191" spans="1:45" x14ac:dyDescent="0.25">
      <c r="H191" s="17" t="str">
        <f t="shared" si="49"/>
        <v>DIC7</v>
      </c>
      <c r="J191" s="24" t="s">
        <v>142</v>
      </c>
      <c r="K191" s="13" t="s">
        <v>260</v>
      </c>
      <c r="L191" s="22" t="str">
        <f>+$B$8</f>
        <v>VSM - Medium</v>
      </c>
      <c r="M191" s="21">
        <f>+SUMIFS(Resultados_Dic3!H$3:H$99980,Resultados_Dic3!$F$3:$F$99980,Produccion_UO!$K191,Resultados_Dic3!$D$3:$D$99980,Produccion_UO!$K$183,Resultados_Dic3!$E$3:$E$99980,Produccion_UO!$J191,Resultados_Dic3!$A$3:$A$99980,Produccion_UO!$H191)*$I$183</f>
        <v>0.37397923467737904</v>
      </c>
      <c r="N191" s="21">
        <f>+SUMIFS(Resultados_Dic3!I$3:I$99980,Resultados_Dic3!$F$3:$F$99980,Produccion_UO!$K191,Resultados_Dic3!$D$3:$D$99980,Produccion_UO!$K$183,Resultados_Dic3!$E$3:$E$99980,Produccion_UO!$J191,Resultados_Dic3!$A$3:$A$99980,Produccion_UO!$H191)*$I$183</f>
        <v>0.34548797739580134</v>
      </c>
      <c r="O191" s="21">
        <f>+SUMIFS(Resultados_Dic3!J$3:J$99980,Resultados_Dic3!$F$3:$F$99980,Produccion_UO!$K191,Resultados_Dic3!$D$3:$D$99980,Produccion_UO!$K$183,Resultados_Dic3!$E$3:$E$99980,Produccion_UO!$J191,Resultados_Dic3!$A$3:$A$99980,Produccion_UO!$H191)*$I$183</f>
        <v>0.3245983388104654</v>
      </c>
      <c r="P191" s="21">
        <f>+SUMIFS(Resultados_Dic3!K$3:K$99980,Resultados_Dic3!$F$3:$F$99980,Produccion_UO!$K191,Resultados_Dic3!$D$3:$D$99980,Produccion_UO!$K$183,Resultados_Dic3!$E$3:$E$99980,Produccion_UO!$J191,Resultados_Dic3!$A$3:$A$99980,Produccion_UO!$H191)*$I$183</f>
        <v>0.30370870022512991</v>
      </c>
      <c r="Q191" s="21">
        <f>+SUMIFS(Resultados_Dic3!L$3:L$99980,Resultados_Dic3!$F$3:$F$99980,Produccion_UO!$K191,Resultados_Dic3!$D$3:$D$99980,Produccion_UO!$K$183,Resultados_Dic3!$E$3:$E$99980,Produccion_UO!$J191,Resultados_Dic3!$A$3:$A$99980,Produccion_UO!$H191)*$I$183</f>
        <v>0.28281906163979398</v>
      </c>
      <c r="R191" s="21">
        <f>+SUMIFS(Resultados_Dic3!M$3:M$99980,Resultados_Dic3!$F$3:$F$99980,Produccion_UO!$K191,Resultados_Dic3!$D$3:$D$99980,Produccion_UO!$K$183,Resultados_Dic3!$E$3:$E$99980,Produccion_UO!$J191,Resultados_Dic3!$A$3:$A$99980,Produccion_UO!$H191)*$I$183</f>
        <v>0.25248385812487034</v>
      </c>
      <c r="S191" s="21">
        <f>+SUMIFS(Resultados_Dic3!N$3:N$99980,Resultados_Dic3!$F$3:$F$99980,Produccion_UO!$K191,Resultados_Dic3!$D$3:$D$99980,Produccion_UO!$K$183,Resultados_Dic3!$E$3:$E$99980,Produccion_UO!$J191,Resultados_Dic3!$A$3:$A$99980,Produccion_UO!$H191)*$I$183</f>
        <v>0.22231689742295882</v>
      </c>
      <c r="T191" s="21">
        <f>+SUMIFS(Resultados_Dic3!O$3:O$99980,Resultados_Dic3!$F$3:$F$99980,Produccion_UO!$K191,Resultados_Dic3!$D$3:$D$99980,Produccion_UO!$K$183,Resultados_Dic3!$E$3:$E$99980,Produccion_UO!$J191,Resultados_Dic3!$A$3:$A$99980,Produccion_UO!$H191)*$I$183</f>
        <v>0.19722731008812833</v>
      </c>
      <c r="U191" s="21">
        <f>+SUMIFS(Resultados_Dic3!P$3:P$99980,Resultados_Dic3!$F$3:$F$99980,Produccion_UO!$K191,Resultados_Dic3!$D$3:$D$99980,Produccion_UO!$K$183,Resultados_Dic3!$E$3:$E$99980,Produccion_UO!$J191,Resultados_Dic3!$A$3:$A$99980,Produccion_UO!$H191)*$I$183</f>
        <v>0.17213772275329733</v>
      </c>
      <c r="V191" s="21">
        <f>+SUMIFS(Resultados_Dic3!Q$3:Q$99980,Resultados_Dic3!$F$3:$F$99980,Produccion_UO!$K191,Resultados_Dic3!$D$3:$D$99980,Produccion_UO!$K$183,Resultados_Dic3!$E$3:$E$99980,Produccion_UO!$J191,Resultados_Dic3!$A$3:$A$99980,Produccion_UO!$H191)*$I$183</f>
        <v>0.14821081193608027</v>
      </c>
      <c r="W191" s="21">
        <f>+SUMIFS(Resultados_Dic3!R$3:R$99980,Resultados_Dic3!$F$3:$F$99980,Produccion_UO!$K191,Resultados_Dic3!$D$3:$D$99980,Produccion_UO!$K$183,Resultados_Dic3!$E$3:$E$99980,Produccion_UO!$J191,Resultados_Dic3!$A$3:$A$99980,Produccion_UO!$H191)*$I$183</f>
        <v>0.12428390111886319</v>
      </c>
      <c r="X191" s="21">
        <f>+SUMIFS(Resultados_Dic3!S$3:S$99980,Resultados_Dic3!$F$3:$F$99980,Produccion_UO!$K191,Resultados_Dic3!$D$3:$D$99980,Produccion_UO!$K$183,Resultados_Dic3!$E$3:$E$99980,Produccion_UO!$J191,Resultados_Dic3!$A$3:$A$99980,Produccion_UO!$H191)*$I$183</f>
        <v>0.10035699030164609</v>
      </c>
      <c r="Y191" s="21">
        <f>+SUMIFS(Resultados_Dic3!T$3:T$99980,Resultados_Dic3!$F$3:$F$99980,Produccion_UO!$K191,Resultados_Dic3!$D$3:$D$99980,Produccion_UO!$K$183,Resultados_Dic3!$E$3:$E$99980,Produccion_UO!$J191,Resultados_Dic3!$A$3:$A$99980,Produccion_UO!$H191)*$I$183</f>
        <v>8.7974064129744248E-2</v>
      </c>
      <c r="Z191" s="21">
        <f>+SUMIFS(Resultados_Dic3!U$3:U$99980,Resultados_Dic3!$F$3:$F$99980,Produccion_UO!$K191,Resultados_Dic3!$D$3:$D$99980,Produccion_UO!$K$183,Resultados_Dic3!$E$3:$E$99980,Produccion_UO!$J191,Resultados_Dic3!$A$3:$A$99980,Produccion_UO!$H191)*$I$183</f>
        <v>7.5591137957842405E-2</v>
      </c>
      <c r="AA191" s="21">
        <f>+SUMIFS(Resultados_Dic3!V$3:V$99980,Resultados_Dic3!$F$3:$F$99980,Produccion_UO!$K191,Resultados_Dic3!$D$3:$D$99980,Produccion_UO!$K$183,Resultados_Dic3!$E$3:$E$99980,Produccion_UO!$J191,Resultados_Dic3!$A$3:$A$99980,Produccion_UO!$H191)*$I$183</f>
        <v>0</v>
      </c>
      <c r="AB191" s="21">
        <f>+SUMIFS(Resultados_Dic3!W$3:W$99980,Resultados_Dic3!$F$3:$F$99980,Produccion_UO!$K191,Resultados_Dic3!$D$3:$D$99980,Produccion_UO!$K$183,Resultados_Dic3!$E$3:$E$99980,Produccion_UO!$J191,Resultados_Dic3!$A$3:$A$99980,Produccion_UO!$H191)*$I$183</f>
        <v>0</v>
      </c>
      <c r="AC191" s="21">
        <f>+SUMIFS(Resultados_Dic3!X$3:X$99980,Resultados_Dic3!$F$3:$F$99980,Produccion_UO!$K191,Resultados_Dic3!$D$3:$D$99980,Produccion_UO!$K$183,Resultados_Dic3!$E$3:$E$99980,Produccion_UO!$J191,Resultados_Dic3!$A$3:$A$99980,Produccion_UO!$H191)*$I$183</f>
        <v>0</v>
      </c>
      <c r="AD191" s="21">
        <f>+SUMIFS(Resultados_Dic3!Y$3:Y$99980,Resultados_Dic3!$F$3:$F$99980,Produccion_UO!$K191,Resultados_Dic3!$D$3:$D$99980,Produccion_UO!$K$183,Resultados_Dic3!$E$3:$E$99980,Produccion_UO!$J191,Resultados_Dic3!$A$3:$A$99980,Produccion_UO!$H191)*$I$183</f>
        <v>0</v>
      </c>
      <c r="AE191" s="21">
        <f>+SUMIFS(Resultados_Dic3!Z$3:Z$99980,Resultados_Dic3!$F$3:$F$99980,Produccion_UO!$K191,Resultados_Dic3!$D$3:$D$99980,Produccion_UO!$K$183,Resultados_Dic3!$E$3:$E$99980,Produccion_UO!$J191,Resultados_Dic3!$A$3:$A$99980,Produccion_UO!$H191)*$I$183</f>
        <v>0</v>
      </c>
      <c r="AF191" s="21">
        <f>+SUMIFS(Resultados_Dic3!AA$3:AA$99980,Resultados_Dic3!$F$3:$F$99980,Produccion_UO!$K191,Resultados_Dic3!$D$3:$D$99980,Produccion_UO!$K$183,Resultados_Dic3!$E$3:$E$99980,Produccion_UO!$J191,Resultados_Dic3!$A$3:$A$99980,Produccion_UO!$H191)*$I$183</f>
        <v>0</v>
      </c>
      <c r="AG191" s="21">
        <f>+SUMIFS(Resultados_Dic3!AB$3:AB$99980,Resultados_Dic3!$F$3:$F$99980,Produccion_UO!$K191,Resultados_Dic3!$D$3:$D$99980,Produccion_UO!$K$183,Resultados_Dic3!$E$3:$E$99980,Produccion_UO!$J191,Resultados_Dic3!$A$3:$A$99980,Produccion_UO!$H191)*$I$183</f>
        <v>0</v>
      </c>
      <c r="AH191" s="21">
        <f>+SUMIFS(Resultados_Dic3!AC$3:AC$99980,Resultados_Dic3!$F$3:$F$99980,Produccion_UO!$K191,Resultados_Dic3!$D$3:$D$99980,Produccion_UO!$K$183,Resultados_Dic3!$E$3:$E$99980,Produccion_UO!$J191,Resultados_Dic3!$A$3:$A$99980,Produccion_UO!$H191)*$I$183</f>
        <v>0</v>
      </c>
      <c r="AI191" s="21">
        <f>+SUMIFS(Resultados_Dic3!AD$3:AD$99980,Resultados_Dic3!$F$3:$F$99980,Produccion_UO!$K191,Resultados_Dic3!$D$3:$D$99980,Produccion_UO!$K$183,Resultados_Dic3!$E$3:$E$99980,Produccion_UO!$J191,Resultados_Dic3!$A$3:$A$99980,Produccion_UO!$H191)*$I$183</f>
        <v>0</v>
      </c>
      <c r="AJ191" s="21">
        <f>+SUMIFS(Resultados_Dic3!AE$3:AE$99980,Resultados_Dic3!$F$3:$F$99980,Produccion_UO!$K191,Resultados_Dic3!$D$3:$D$99980,Produccion_UO!$K$183,Resultados_Dic3!$E$3:$E$99980,Produccion_UO!$J191,Resultados_Dic3!$A$3:$A$99980,Produccion_UO!$H191)*$I$183</f>
        <v>0</v>
      </c>
      <c r="AK191" s="21">
        <f>+SUMIFS(Resultados_Dic3!AF$3:AF$99980,Resultados_Dic3!$F$3:$F$99980,Produccion_UO!$K191,Resultados_Dic3!$D$3:$D$99980,Produccion_UO!$K$183,Resultados_Dic3!$E$3:$E$99980,Produccion_UO!$J191,Resultados_Dic3!$A$3:$A$99980,Produccion_UO!$H191)*$I$183</f>
        <v>0</v>
      </c>
      <c r="AL191" s="21">
        <f>+SUMIFS(Resultados_Dic3!AG$3:AG$99980,Resultados_Dic3!$F$3:$F$99980,Produccion_UO!$K191,Resultados_Dic3!$D$3:$D$99980,Produccion_UO!$K$183,Resultados_Dic3!$E$3:$E$99980,Produccion_UO!$J191,Resultados_Dic3!$A$3:$A$99980,Produccion_UO!$H191)*$I$183</f>
        <v>0</v>
      </c>
      <c r="AM191" s="21">
        <f>+SUMIFS(Resultados_Dic3!AH$3:AH$99980,Resultados_Dic3!$F$3:$F$99980,Produccion_UO!$K191,Resultados_Dic3!$D$3:$D$99980,Produccion_UO!$K$183,Resultados_Dic3!$E$3:$E$99980,Produccion_UO!$J191,Resultados_Dic3!$A$3:$A$99980,Produccion_UO!$H191)*$I$183</f>
        <v>0</v>
      </c>
      <c r="AN191" s="21">
        <f>+SUMIFS(Resultados_Dic3!AI$3:AI$99980,Resultados_Dic3!$F$3:$F$99980,Produccion_UO!$K191,Resultados_Dic3!$D$3:$D$99980,Produccion_UO!$K$183,Resultados_Dic3!$E$3:$E$99980,Produccion_UO!$J191,Resultados_Dic3!$A$3:$A$99980,Produccion_UO!$H191)*$I$183</f>
        <v>0</v>
      </c>
      <c r="AO191" s="21">
        <f>+SUMIFS(Resultados_Dic3!AJ$3:AJ$99980,Resultados_Dic3!$F$3:$F$99980,Produccion_UO!$K191,Resultados_Dic3!$D$3:$D$99980,Produccion_UO!$K$183,Resultados_Dic3!$E$3:$E$99980,Produccion_UO!$J191,Resultados_Dic3!$A$3:$A$99980,Produccion_UO!$H191)*$I$183</f>
        <v>0</v>
      </c>
      <c r="AP191" s="21">
        <f>+SUMIFS(Resultados_Dic3!AK$3:AK$99980,Resultados_Dic3!$F$3:$F$99980,Produccion_UO!$K191,Resultados_Dic3!$D$3:$D$99980,Produccion_UO!$K$183,Resultados_Dic3!$E$3:$E$99980,Produccion_UO!$J191,Resultados_Dic3!$A$3:$A$99980,Produccion_UO!$H191)*$I$183</f>
        <v>0</v>
      </c>
      <c r="AQ191" s="21">
        <f>+SUMIFS(Resultados_Dic3!AL$3:AL$99980,Resultados_Dic3!$F$3:$F$99980,Produccion_UO!$K191,Resultados_Dic3!$D$3:$D$99980,Produccion_UO!$K$183,Resultados_Dic3!$E$3:$E$99980,Produccion_UO!$J191,Resultados_Dic3!$A$3:$A$99980,Produccion_UO!$H191)*$I$183</f>
        <v>0</v>
      </c>
      <c r="AR191" s="21">
        <f>+SUMIFS(Resultados_Dic3!AM$3:AM$99980,Resultados_Dic3!$F$3:$F$99980,Produccion_UO!$K191,Resultados_Dic3!$D$3:$D$99980,Produccion_UO!$K$183,Resultados_Dic3!$E$3:$E$99980,Produccion_UO!$J191,Resultados_Dic3!$A$3:$A$99980,Produccion_UO!$H191)*$I$183</f>
        <v>0</v>
      </c>
    </row>
    <row r="192" spans="1:45" x14ac:dyDescent="0.25">
      <c r="H192" s="17" t="str">
        <f t="shared" si="49"/>
        <v>DIC7</v>
      </c>
      <c r="J192" s="24" t="s">
        <v>140</v>
      </c>
      <c r="K192" s="13" t="s">
        <v>261</v>
      </c>
      <c r="L192" s="22" t="str">
        <f>+$B$9</f>
        <v>VIM - GAS</v>
      </c>
      <c r="M192" s="21">
        <f>+SUMIFS(Resultados_Dic3!H$3:H$99980,Resultados_Dic3!$F$3:$F$99980,Produccion_UO!$K192,Resultados_Dic3!$D$3:$D$99980,Produccion_UO!$K$183,Resultados_Dic3!$E$3:$E$99980,Produccion_UO!$J192,Resultados_Dic3!$A$3:$A$99980,Produccion_UO!$H192)*$I$183</f>
        <v>3.4308115227660523E-2</v>
      </c>
      <c r="N192" s="21">
        <f>+SUMIFS(Resultados_Dic3!I$3:I$99980,Resultados_Dic3!$F$3:$F$99980,Produccion_UO!$K192,Resultados_Dic3!$D$3:$D$99980,Produccion_UO!$K$183,Resultados_Dic3!$E$3:$E$99980,Produccion_UO!$J192,Resultados_Dic3!$A$3:$A$99980,Produccion_UO!$H192)*$I$183</f>
        <v>3.3684757554506374E-2</v>
      </c>
      <c r="O192" s="21">
        <f>+SUMIFS(Resultados_Dic3!J$3:J$99980,Resultados_Dic3!$F$3:$F$99980,Produccion_UO!$K192,Resultados_Dic3!$D$3:$D$99980,Produccion_UO!$K$183,Resultados_Dic3!$E$3:$E$99980,Produccion_UO!$J192,Resultados_Dic3!$A$3:$A$99980,Produccion_UO!$H192)*$I$183</f>
        <v>3.3705756191126167E-2</v>
      </c>
      <c r="P192" s="21">
        <f>+SUMIFS(Resultados_Dic3!K$3:K$99980,Resultados_Dic3!$F$3:$F$99980,Produccion_UO!$K192,Resultados_Dic3!$D$3:$D$99980,Produccion_UO!$K$183,Resultados_Dic3!$E$3:$E$99980,Produccion_UO!$J192,Resultados_Dic3!$A$3:$A$99980,Produccion_UO!$H192)*$I$183</f>
        <v>3.3726754827745911E-2</v>
      </c>
      <c r="Q192" s="21">
        <f>+SUMIFS(Resultados_Dic3!L$3:L$99980,Resultados_Dic3!$F$3:$F$99980,Produccion_UO!$K192,Resultados_Dic3!$D$3:$D$99980,Produccion_UO!$K$183,Resultados_Dic3!$E$3:$E$99980,Produccion_UO!$J192,Resultados_Dic3!$A$3:$A$99980,Produccion_UO!$H192)*$I$183</f>
        <v>3.3747753464365697E-2</v>
      </c>
      <c r="R192" s="21">
        <f>+SUMIFS(Resultados_Dic3!M$3:M$99980,Resultados_Dic3!$F$3:$F$99980,Produccion_UO!$K192,Resultados_Dic3!$D$3:$D$99980,Produccion_UO!$K$183,Resultados_Dic3!$E$3:$E$99980,Produccion_UO!$J192,Resultados_Dic3!$A$3:$A$99980,Produccion_UO!$H192)*$I$183</f>
        <v>3.1179390162870687E-2</v>
      </c>
      <c r="S192" s="21">
        <f>+SUMIFS(Resultados_Dic3!N$3:N$99980,Resultados_Dic3!$F$3:$F$99980,Produccion_UO!$K192,Resultados_Dic3!$D$3:$D$99980,Produccion_UO!$K$183,Resultados_Dic3!$E$3:$E$99980,Produccion_UO!$J192,Resultados_Dic3!$A$3:$A$99980,Produccion_UO!$H192)*$I$183</f>
        <v>2.8611026861375621E-2</v>
      </c>
      <c r="T192" s="21">
        <f>+SUMIFS(Resultados_Dic3!O$3:O$99980,Resultados_Dic3!$F$3:$F$99980,Produccion_UO!$K192,Resultados_Dic3!$D$3:$D$99980,Produccion_UO!$K$183,Resultados_Dic3!$E$3:$E$99980,Produccion_UO!$J192,Resultados_Dic3!$A$3:$A$99980,Produccion_UO!$H192)*$I$183</f>
        <v>2.6497567458287782E-2</v>
      </c>
      <c r="U192" s="21">
        <f>+SUMIFS(Resultados_Dic3!P$3:P$99980,Resultados_Dic3!$F$3:$F$99980,Produccion_UO!$K192,Resultados_Dic3!$D$3:$D$99980,Produccion_UO!$K$183,Resultados_Dic3!$E$3:$E$99980,Produccion_UO!$J192,Resultados_Dic3!$A$3:$A$99980,Produccion_UO!$H192)*$I$183</f>
        <v>2.4384108055199947E-2</v>
      </c>
      <c r="V192" s="21">
        <f>+SUMIFS(Resultados_Dic3!Q$3:Q$99980,Resultados_Dic3!$F$3:$F$99980,Produccion_UO!$K192,Resultados_Dic3!$D$3:$D$99980,Produccion_UO!$K$183,Resultados_Dic3!$E$3:$E$99980,Produccion_UO!$J192,Resultados_Dic3!$A$3:$A$99980,Produccion_UO!$H192)*$I$183</f>
        <v>2.2632277634432645E-2</v>
      </c>
      <c r="W192" s="21">
        <f>+SUMIFS(Resultados_Dic3!R$3:R$99980,Resultados_Dic3!$F$3:$F$99980,Produccion_UO!$K192,Resultados_Dic3!$D$3:$D$99980,Produccion_UO!$K$183,Resultados_Dic3!$E$3:$E$99980,Produccion_UO!$J192,Resultados_Dic3!$A$3:$A$99980,Produccion_UO!$H192)*$I$183</f>
        <v>2.0880447213665339E-2</v>
      </c>
      <c r="X192" s="21">
        <f>+SUMIFS(Resultados_Dic3!S$3:S$99980,Resultados_Dic3!$F$3:$F$99980,Produccion_UO!$K192,Resultados_Dic3!$D$3:$D$99980,Produccion_UO!$K$183,Resultados_Dic3!$E$3:$E$99980,Produccion_UO!$J192,Resultados_Dic3!$A$3:$A$99980,Produccion_UO!$H192)*$I$183</f>
        <v>1.9128616792897991E-2</v>
      </c>
      <c r="Y192" s="21">
        <f>+SUMIFS(Resultados_Dic3!T$3:T$99980,Resultados_Dic3!$F$3:$F$99980,Produccion_UO!$K192,Resultados_Dic3!$D$3:$D$99980,Produccion_UO!$K$183,Resultados_Dic3!$E$3:$E$99980,Produccion_UO!$J192,Resultados_Dic3!$A$3:$A$99980,Produccion_UO!$H192)*$I$183</f>
        <v>1.7899665516765639E-2</v>
      </c>
      <c r="Z192" s="21">
        <f>+SUMIFS(Resultados_Dic3!U$3:U$99980,Resultados_Dic3!$F$3:$F$99980,Produccion_UO!$K192,Resultados_Dic3!$D$3:$D$99980,Produccion_UO!$K$183,Resultados_Dic3!$E$3:$E$99980,Produccion_UO!$J192,Resultados_Dic3!$A$3:$A$99980,Produccion_UO!$H192)*$I$183</f>
        <v>1.6670714240633287E-2</v>
      </c>
      <c r="AA192" s="21">
        <f>+SUMIFS(Resultados_Dic3!V$3:V$99980,Resultados_Dic3!$F$3:$F$99980,Produccion_UO!$K192,Resultados_Dic3!$D$3:$D$99980,Produccion_UO!$K$183,Resultados_Dic3!$E$3:$E$99980,Produccion_UO!$J192,Resultados_Dic3!$A$3:$A$99980,Produccion_UO!$H192)*$I$183</f>
        <v>8.0820449071384477E-3</v>
      </c>
      <c r="AB192" s="21">
        <f>+SUMIFS(Resultados_Dic3!W$3:W$99980,Resultados_Dic3!$F$3:$F$99980,Produccion_UO!$K192,Resultados_Dic3!$D$3:$D$99980,Produccion_UO!$K$183,Resultados_Dic3!$E$3:$E$99980,Produccion_UO!$J192,Resultados_Dic3!$A$3:$A$99980,Produccion_UO!$H192)*$I$183</f>
        <v>0</v>
      </c>
      <c r="AC192" s="21">
        <f>+SUMIFS(Resultados_Dic3!X$3:X$99980,Resultados_Dic3!$F$3:$F$99980,Produccion_UO!$K192,Resultados_Dic3!$D$3:$D$99980,Produccion_UO!$K$183,Resultados_Dic3!$E$3:$E$99980,Produccion_UO!$J192,Resultados_Dic3!$A$3:$A$99980,Produccion_UO!$H192)*$I$183</f>
        <v>0</v>
      </c>
      <c r="AD192" s="21">
        <f>+SUMIFS(Resultados_Dic3!Y$3:Y$99980,Resultados_Dic3!$F$3:$F$99980,Produccion_UO!$K192,Resultados_Dic3!$D$3:$D$99980,Produccion_UO!$K$183,Resultados_Dic3!$E$3:$E$99980,Produccion_UO!$J192,Resultados_Dic3!$A$3:$A$99980,Produccion_UO!$H192)*$I$183</f>
        <v>0</v>
      </c>
      <c r="AE192" s="21">
        <f>+SUMIFS(Resultados_Dic3!Z$3:Z$99980,Resultados_Dic3!$F$3:$F$99980,Produccion_UO!$K192,Resultados_Dic3!$D$3:$D$99980,Produccion_UO!$K$183,Resultados_Dic3!$E$3:$E$99980,Produccion_UO!$J192,Resultados_Dic3!$A$3:$A$99980,Produccion_UO!$H192)*$I$183</f>
        <v>0</v>
      </c>
      <c r="AF192" s="21">
        <f>+SUMIFS(Resultados_Dic3!AA$3:AA$99980,Resultados_Dic3!$F$3:$F$99980,Produccion_UO!$K192,Resultados_Dic3!$D$3:$D$99980,Produccion_UO!$K$183,Resultados_Dic3!$E$3:$E$99980,Produccion_UO!$J192,Resultados_Dic3!$A$3:$A$99980,Produccion_UO!$H192)*$I$183</f>
        <v>0</v>
      </c>
      <c r="AG192" s="21">
        <f>+SUMIFS(Resultados_Dic3!AB$3:AB$99980,Resultados_Dic3!$F$3:$F$99980,Produccion_UO!$K192,Resultados_Dic3!$D$3:$D$99980,Produccion_UO!$K$183,Resultados_Dic3!$E$3:$E$99980,Produccion_UO!$J192,Resultados_Dic3!$A$3:$A$99980,Produccion_UO!$H192)*$I$183</f>
        <v>0</v>
      </c>
      <c r="AH192" s="21">
        <f>+SUMIFS(Resultados_Dic3!AC$3:AC$99980,Resultados_Dic3!$F$3:$F$99980,Produccion_UO!$K192,Resultados_Dic3!$D$3:$D$99980,Produccion_UO!$K$183,Resultados_Dic3!$E$3:$E$99980,Produccion_UO!$J192,Resultados_Dic3!$A$3:$A$99980,Produccion_UO!$H192)*$I$183</f>
        <v>0</v>
      </c>
      <c r="AI192" s="21">
        <f>+SUMIFS(Resultados_Dic3!AD$3:AD$99980,Resultados_Dic3!$F$3:$F$99980,Produccion_UO!$K192,Resultados_Dic3!$D$3:$D$99980,Produccion_UO!$K$183,Resultados_Dic3!$E$3:$E$99980,Produccion_UO!$J192,Resultados_Dic3!$A$3:$A$99980,Produccion_UO!$H192)*$I$183</f>
        <v>0</v>
      </c>
      <c r="AJ192" s="21">
        <f>+SUMIFS(Resultados_Dic3!AE$3:AE$99980,Resultados_Dic3!$F$3:$F$99980,Produccion_UO!$K192,Resultados_Dic3!$D$3:$D$99980,Produccion_UO!$K$183,Resultados_Dic3!$E$3:$E$99980,Produccion_UO!$J192,Resultados_Dic3!$A$3:$A$99980,Produccion_UO!$H192)*$I$183</f>
        <v>0</v>
      </c>
      <c r="AK192" s="21">
        <f>+SUMIFS(Resultados_Dic3!AF$3:AF$99980,Resultados_Dic3!$F$3:$F$99980,Produccion_UO!$K192,Resultados_Dic3!$D$3:$D$99980,Produccion_UO!$K$183,Resultados_Dic3!$E$3:$E$99980,Produccion_UO!$J192,Resultados_Dic3!$A$3:$A$99980,Produccion_UO!$H192)*$I$183</f>
        <v>0</v>
      </c>
      <c r="AL192" s="21">
        <f>+SUMIFS(Resultados_Dic3!AG$3:AG$99980,Resultados_Dic3!$F$3:$F$99980,Produccion_UO!$K192,Resultados_Dic3!$D$3:$D$99980,Produccion_UO!$K$183,Resultados_Dic3!$E$3:$E$99980,Produccion_UO!$J192,Resultados_Dic3!$A$3:$A$99980,Produccion_UO!$H192)*$I$183</f>
        <v>0</v>
      </c>
      <c r="AM192" s="21">
        <f>+SUMIFS(Resultados_Dic3!AH$3:AH$99980,Resultados_Dic3!$F$3:$F$99980,Produccion_UO!$K192,Resultados_Dic3!$D$3:$D$99980,Produccion_UO!$K$183,Resultados_Dic3!$E$3:$E$99980,Produccion_UO!$J192,Resultados_Dic3!$A$3:$A$99980,Produccion_UO!$H192)*$I$183</f>
        <v>0</v>
      </c>
      <c r="AN192" s="21">
        <f>+SUMIFS(Resultados_Dic3!AI$3:AI$99980,Resultados_Dic3!$F$3:$F$99980,Produccion_UO!$K192,Resultados_Dic3!$D$3:$D$99980,Produccion_UO!$K$183,Resultados_Dic3!$E$3:$E$99980,Produccion_UO!$J192,Resultados_Dic3!$A$3:$A$99980,Produccion_UO!$H192)*$I$183</f>
        <v>0</v>
      </c>
      <c r="AO192" s="21">
        <f>+SUMIFS(Resultados_Dic3!AJ$3:AJ$99980,Resultados_Dic3!$F$3:$F$99980,Produccion_UO!$K192,Resultados_Dic3!$D$3:$D$99980,Produccion_UO!$K$183,Resultados_Dic3!$E$3:$E$99980,Produccion_UO!$J192,Resultados_Dic3!$A$3:$A$99980,Produccion_UO!$H192)*$I$183</f>
        <v>0</v>
      </c>
      <c r="AP192" s="21">
        <f>+SUMIFS(Resultados_Dic3!AK$3:AK$99980,Resultados_Dic3!$F$3:$F$99980,Produccion_UO!$K192,Resultados_Dic3!$D$3:$D$99980,Produccion_UO!$K$183,Resultados_Dic3!$E$3:$E$99980,Produccion_UO!$J192,Resultados_Dic3!$A$3:$A$99980,Produccion_UO!$H192)*$I$183</f>
        <v>0</v>
      </c>
      <c r="AQ192" s="21">
        <f>+SUMIFS(Resultados_Dic3!AL$3:AL$99980,Resultados_Dic3!$F$3:$F$99980,Produccion_UO!$K192,Resultados_Dic3!$D$3:$D$99980,Produccion_UO!$K$183,Resultados_Dic3!$E$3:$E$99980,Produccion_UO!$J192,Resultados_Dic3!$A$3:$A$99980,Produccion_UO!$H192)*$I$183</f>
        <v>0</v>
      </c>
      <c r="AR192" s="21">
        <f>+SUMIFS(Resultados_Dic3!AM$3:AM$99980,Resultados_Dic3!$F$3:$F$99980,Produccion_UO!$K192,Resultados_Dic3!$D$3:$D$99980,Produccion_UO!$K$183,Resultados_Dic3!$E$3:$E$99980,Produccion_UO!$J192,Resultados_Dic3!$A$3:$A$99980,Produccion_UO!$H192)*$I$183</f>
        <v>0</v>
      </c>
    </row>
    <row r="193" spans="1:45" s="73" customFormat="1" x14ac:dyDescent="0.25">
      <c r="A193" s="129"/>
      <c r="B193" s="129"/>
      <c r="C193" s="129"/>
      <c r="D193" s="129"/>
      <c r="E193" s="129"/>
      <c r="F193" s="130"/>
      <c r="H193" s="74"/>
      <c r="I193" s="74"/>
      <c r="L193" s="22"/>
      <c r="M193" s="75">
        <f>+SUM(M186:M192)</f>
        <v>4.5376329883546802</v>
      </c>
      <c r="N193" s="75">
        <f t="shared" ref="N193" si="50">+SUM(N186:N192)</f>
        <v>4.3443819654697622</v>
      </c>
      <c r="O193" s="75">
        <f t="shared" ref="O193:AR193" si="51">+SUM(O186:O192)</f>
        <v>4.1523254209987952</v>
      </c>
      <c r="P193" s="75">
        <f t="shared" si="51"/>
        <v>3.9602688765278273</v>
      </c>
      <c r="Q193" s="75">
        <f t="shared" si="51"/>
        <v>3.7682123320568555</v>
      </c>
      <c r="R193" s="75">
        <f t="shared" si="51"/>
        <v>3.5521601821592226</v>
      </c>
      <c r="S193" s="75">
        <f t="shared" si="51"/>
        <v>3.3362762750745971</v>
      </c>
      <c r="T193" s="75">
        <f t="shared" si="51"/>
        <v>3.1116118142782496</v>
      </c>
      <c r="U193" s="75">
        <f t="shared" si="51"/>
        <v>2.9511053219376167</v>
      </c>
      <c r="V193" s="75">
        <f t="shared" si="51"/>
        <v>2.5672873928826978</v>
      </c>
      <c r="W193" s="75">
        <f t="shared" si="51"/>
        <v>2.5416086516447134</v>
      </c>
      <c r="X193" s="75">
        <f t="shared" si="51"/>
        <v>2.515929910406729</v>
      </c>
      <c r="Y193" s="75">
        <f t="shared" si="51"/>
        <v>2.5023180329586947</v>
      </c>
      <c r="Z193" s="75">
        <f t="shared" si="51"/>
        <v>2.4887061555106604</v>
      </c>
      <c r="AA193" s="75">
        <f t="shared" si="51"/>
        <v>8.0820449071384477E-3</v>
      </c>
      <c r="AB193" s="75">
        <f t="shared" si="51"/>
        <v>0</v>
      </c>
      <c r="AC193" s="75">
        <f t="shared" si="51"/>
        <v>0</v>
      </c>
      <c r="AD193" s="75">
        <f t="shared" si="51"/>
        <v>0</v>
      </c>
      <c r="AE193" s="75">
        <f t="shared" si="51"/>
        <v>0</v>
      </c>
      <c r="AF193" s="75">
        <f t="shared" si="51"/>
        <v>0</v>
      </c>
      <c r="AG193" s="75">
        <f t="shared" si="51"/>
        <v>0</v>
      </c>
      <c r="AH193" s="75">
        <f t="shared" si="51"/>
        <v>0</v>
      </c>
      <c r="AI193" s="75">
        <f t="shared" si="51"/>
        <v>0</v>
      </c>
      <c r="AJ193" s="75">
        <f t="shared" si="51"/>
        <v>0</v>
      </c>
      <c r="AK193" s="75">
        <f t="shared" si="51"/>
        <v>0</v>
      </c>
      <c r="AL193" s="75">
        <f t="shared" si="51"/>
        <v>0</v>
      </c>
      <c r="AM193" s="75">
        <f t="shared" si="51"/>
        <v>0</v>
      </c>
      <c r="AN193" s="75">
        <f t="shared" si="51"/>
        <v>0</v>
      </c>
      <c r="AO193" s="75">
        <f t="shared" si="51"/>
        <v>0</v>
      </c>
      <c r="AP193" s="75">
        <f t="shared" si="51"/>
        <v>0</v>
      </c>
      <c r="AQ193" s="75">
        <f t="shared" si="51"/>
        <v>0</v>
      </c>
      <c r="AR193" s="75">
        <f t="shared" si="51"/>
        <v>0</v>
      </c>
    </row>
    <row r="194" spans="1:45" x14ac:dyDescent="0.25">
      <c r="H194"/>
      <c r="I194"/>
    </row>
    <row r="195" spans="1:45" ht="18.75" x14ac:dyDescent="0.3">
      <c r="H195"/>
      <c r="I195" s="17" t="str">
        <f>+IF(OR(J196="OIL",J196="OIL-eq"),$I$5,IF(J196="GAS",$I$4,IF(J196="GSL",$I$8,IF(J196="DSL",$I$9,IF(J196="KER",$I$10,IF(J196="LPG",$I$11,IF(J196="HFO",$I$12,IF(J196="AVG",$I$13,IF(J196="RFG",$I$14,IF(J196="ELC",$I$15,$I$16))))))))))</f>
        <v>Kb/d</v>
      </c>
      <c r="K195" s="34" t="s">
        <v>417</v>
      </c>
    </row>
    <row r="196" spans="1:45" x14ac:dyDescent="0.25">
      <c r="H196" s="12"/>
      <c r="I196" s="115">
        <f>+IF(OR(J196="OIL",J196="OIL-eq"),$H$5,IF(J196="GAS",$H$4,IF(J196="GSL",$H$8,IF(J196="DSL",$H$9,IF(J196="KER",$H$10,IF(J196="LPG",$H$11,IF(J196="HFO",$H$12,IF(J196="AVG",$H$13,IF(J196="RFG",$H$14,IF(J196="ELC",$H$15,$H$16))))))))))</f>
        <v>0.44987291090267001</v>
      </c>
      <c r="J196" s="67" t="s">
        <v>435</v>
      </c>
      <c r="K196" s="41" t="s">
        <v>381</v>
      </c>
    </row>
    <row r="197" spans="1:45" x14ac:dyDescent="0.25">
      <c r="H197" s="43"/>
      <c r="I197" s="43"/>
      <c r="J197" s="15"/>
      <c r="K197" s="16"/>
    </row>
    <row r="198" spans="1:45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  <c r="AS198" s="21"/>
    </row>
    <row r="199" spans="1:45" x14ac:dyDescent="0.25">
      <c r="H199" s="17" t="str">
        <f t="shared" ref="H199:H205" si="52">+$B$1</f>
        <v>DIC7</v>
      </c>
      <c r="J199" s="60" t="s">
        <v>391</v>
      </c>
      <c r="K199" s="41" t="s">
        <v>382</v>
      </c>
      <c r="L199" s="22" t="str">
        <f>+$B$3</f>
        <v>GU - Gas</v>
      </c>
      <c r="M199" s="21">
        <f>+M212+M225</f>
        <v>0</v>
      </c>
      <c r="N199" s="21">
        <f t="shared" ref="N199:AR199" si="53">+N212+N225</f>
        <v>0</v>
      </c>
      <c r="O199" s="21">
        <f t="shared" si="53"/>
        <v>0</v>
      </c>
      <c r="P199" s="21">
        <f t="shared" si="53"/>
        <v>0</v>
      </c>
      <c r="Q199" s="21">
        <f t="shared" si="53"/>
        <v>0</v>
      </c>
      <c r="R199" s="21">
        <f t="shared" si="53"/>
        <v>0</v>
      </c>
      <c r="S199" s="21">
        <f t="shared" si="53"/>
        <v>0</v>
      </c>
      <c r="T199" s="21">
        <f t="shared" si="53"/>
        <v>0</v>
      </c>
      <c r="U199" s="21">
        <f t="shared" si="53"/>
        <v>0</v>
      </c>
      <c r="V199" s="21">
        <f t="shared" si="53"/>
        <v>0</v>
      </c>
      <c r="W199" s="21">
        <f t="shared" si="53"/>
        <v>0</v>
      </c>
      <c r="X199" s="21">
        <f t="shared" si="53"/>
        <v>0</v>
      </c>
      <c r="Y199" s="21">
        <f t="shared" si="53"/>
        <v>0</v>
      </c>
      <c r="Z199" s="21">
        <f t="shared" si="53"/>
        <v>0</v>
      </c>
      <c r="AA199" s="21">
        <f t="shared" si="53"/>
        <v>0</v>
      </c>
      <c r="AB199" s="21">
        <f t="shared" si="53"/>
        <v>0</v>
      </c>
      <c r="AC199" s="21">
        <f t="shared" si="53"/>
        <v>0</v>
      </c>
      <c r="AD199" s="21">
        <f t="shared" si="53"/>
        <v>0</v>
      </c>
      <c r="AE199" s="21">
        <f t="shared" si="53"/>
        <v>0</v>
      </c>
      <c r="AF199" s="21">
        <f t="shared" si="53"/>
        <v>0</v>
      </c>
      <c r="AG199" s="21">
        <f t="shared" si="53"/>
        <v>0</v>
      </c>
      <c r="AH199" s="21">
        <f t="shared" si="53"/>
        <v>0</v>
      </c>
      <c r="AI199" s="21">
        <f t="shared" si="53"/>
        <v>0</v>
      </c>
      <c r="AJ199" s="21">
        <f t="shared" si="53"/>
        <v>0</v>
      </c>
      <c r="AK199" s="21">
        <f t="shared" si="53"/>
        <v>0</v>
      </c>
      <c r="AL199" s="21">
        <f t="shared" si="53"/>
        <v>0</v>
      </c>
      <c r="AM199" s="21">
        <f t="shared" si="53"/>
        <v>0</v>
      </c>
      <c r="AN199" s="21">
        <f t="shared" si="53"/>
        <v>0</v>
      </c>
      <c r="AO199" s="21">
        <f t="shared" si="53"/>
        <v>0</v>
      </c>
      <c r="AP199" s="21">
        <f t="shared" si="53"/>
        <v>0</v>
      </c>
      <c r="AQ199" s="21">
        <f t="shared" si="53"/>
        <v>0</v>
      </c>
      <c r="AR199" s="21">
        <f t="shared" si="53"/>
        <v>0</v>
      </c>
    </row>
    <row r="200" spans="1:45" x14ac:dyDescent="0.25">
      <c r="H200" s="17" t="str">
        <f t="shared" si="52"/>
        <v>DIC7</v>
      </c>
      <c r="J200" s="61" t="s">
        <v>138</v>
      </c>
      <c r="K200" s="41" t="s">
        <v>383</v>
      </c>
      <c r="L200" s="22" t="str">
        <f>+$B$4</f>
        <v>LLO - Ligth</v>
      </c>
      <c r="M200" s="21">
        <f t="shared" ref="M200:AR205" si="54">+M213+M226</f>
        <v>42.91819036057305</v>
      </c>
      <c r="N200" s="21">
        <f t="shared" si="54"/>
        <v>47.219164058620244</v>
      </c>
      <c r="O200" s="21">
        <f t="shared" si="54"/>
        <v>42.265575142057273</v>
      </c>
      <c r="P200" s="21">
        <f t="shared" si="54"/>
        <v>42.011818759645415</v>
      </c>
      <c r="Q200" s="21">
        <f t="shared" si="54"/>
        <v>33.963906430490859</v>
      </c>
      <c r="R200" s="21">
        <f t="shared" si="54"/>
        <v>23.170330957929099</v>
      </c>
      <c r="S200" s="21">
        <f t="shared" si="54"/>
        <v>23.170330957929099</v>
      </c>
      <c r="T200" s="21">
        <f t="shared" si="54"/>
        <v>23.170330957929099</v>
      </c>
      <c r="U200" s="21">
        <f t="shared" si="54"/>
        <v>2.6361715932725827</v>
      </c>
      <c r="V200" s="21">
        <f t="shared" si="54"/>
        <v>2.4753522257291136</v>
      </c>
      <c r="W200" s="21">
        <f t="shared" si="54"/>
        <v>1.2885100519576671</v>
      </c>
      <c r="X200" s="21">
        <f t="shared" si="54"/>
        <v>0</v>
      </c>
      <c r="Y200" s="21">
        <f t="shared" si="54"/>
        <v>0</v>
      </c>
      <c r="Z200" s="21">
        <f t="shared" si="54"/>
        <v>0</v>
      </c>
      <c r="AA200" s="21">
        <f t="shared" si="54"/>
        <v>0</v>
      </c>
      <c r="AB200" s="21">
        <f t="shared" si="54"/>
        <v>0</v>
      </c>
      <c r="AC200" s="21">
        <f t="shared" si="54"/>
        <v>0</v>
      </c>
      <c r="AD200" s="21">
        <f t="shared" si="54"/>
        <v>0</v>
      </c>
      <c r="AE200" s="21">
        <f t="shared" si="54"/>
        <v>0</v>
      </c>
      <c r="AF200" s="21">
        <f t="shared" si="54"/>
        <v>0</v>
      </c>
      <c r="AG200" s="21">
        <f t="shared" si="54"/>
        <v>0</v>
      </c>
      <c r="AH200" s="21">
        <f t="shared" si="54"/>
        <v>0</v>
      </c>
      <c r="AI200" s="21">
        <f t="shared" si="54"/>
        <v>0</v>
      </c>
      <c r="AJ200" s="21">
        <f t="shared" si="54"/>
        <v>0</v>
      </c>
      <c r="AK200" s="21">
        <f t="shared" si="54"/>
        <v>0</v>
      </c>
      <c r="AL200" s="21">
        <f t="shared" si="54"/>
        <v>0</v>
      </c>
      <c r="AM200" s="21">
        <f t="shared" si="54"/>
        <v>0</v>
      </c>
      <c r="AN200" s="21">
        <f t="shared" si="54"/>
        <v>0</v>
      </c>
      <c r="AO200" s="21">
        <f t="shared" si="54"/>
        <v>0</v>
      </c>
      <c r="AP200" s="21">
        <f t="shared" si="54"/>
        <v>0</v>
      </c>
      <c r="AQ200" s="21">
        <f t="shared" si="54"/>
        <v>0</v>
      </c>
      <c r="AR200" s="21">
        <f t="shared" si="54"/>
        <v>0</v>
      </c>
    </row>
    <row r="201" spans="1:45" x14ac:dyDescent="0.25">
      <c r="H201" s="17" t="str">
        <f t="shared" si="52"/>
        <v>DIC7</v>
      </c>
      <c r="J201" s="61" t="s">
        <v>137</v>
      </c>
      <c r="K201" s="41" t="s">
        <v>384</v>
      </c>
      <c r="L201" s="22" t="str">
        <f>+$B$5</f>
        <v>LLO - Heavy</v>
      </c>
      <c r="M201" s="21">
        <f t="shared" si="54"/>
        <v>324.18578794260344</v>
      </c>
      <c r="N201" s="21">
        <f t="shared" si="54"/>
        <v>306.73001090220214</v>
      </c>
      <c r="O201" s="21">
        <f t="shared" si="54"/>
        <v>291.7043040689768</v>
      </c>
      <c r="P201" s="21">
        <f t="shared" si="54"/>
        <v>276.67859723575179</v>
      </c>
      <c r="Q201" s="21">
        <f t="shared" si="54"/>
        <v>261.65289040252674</v>
      </c>
      <c r="R201" s="21">
        <f t="shared" si="54"/>
        <v>240.72587288912928</v>
      </c>
      <c r="S201" s="21">
        <f t="shared" si="54"/>
        <v>219.79885537573205</v>
      </c>
      <c r="T201" s="21">
        <f t="shared" si="54"/>
        <v>203.20392103880874</v>
      </c>
      <c r="U201" s="21">
        <f t="shared" si="54"/>
        <v>186.60898670188632</v>
      </c>
      <c r="V201" s="21">
        <f t="shared" si="54"/>
        <v>170.01405236496299</v>
      </c>
      <c r="W201" s="21">
        <f t="shared" si="54"/>
        <v>107.95012528491249</v>
      </c>
      <c r="X201" s="21">
        <f t="shared" si="54"/>
        <v>107.9501252849129</v>
      </c>
      <c r="Y201" s="21">
        <f t="shared" si="54"/>
        <v>107.9501252849129</v>
      </c>
      <c r="Z201" s="21">
        <f t="shared" si="54"/>
        <v>75.741670232494471</v>
      </c>
      <c r="AA201" s="21">
        <f t="shared" si="54"/>
        <v>0</v>
      </c>
      <c r="AB201" s="21">
        <f t="shared" si="54"/>
        <v>0</v>
      </c>
      <c r="AC201" s="21">
        <f t="shared" si="54"/>
        <v>0</v>
      </c>
      <c r="AD201" s="21">
        <f t="shared" si="54"/>
        <v>0</v>
      </c>
      <c r="AE201" s="21">
        <f t="shared" si="54"/>
        <v>0</v>
      </c>
      <c r="AF201" s="21">
        <f t="shared" si="54"/>
        <v>0</v>
      </c>
      <c r="AG201" s="21">
        <f t="shared" si="54"/>
        <v>0</v>
      </c>
      <c r="AH201" s="21">
        <f t="shared" si="54"/>
        <v>0</v>
      </c>
      <c r="AI201" s="21">
        <f t="shared" si="54"/>
        <v>0</v>
      </c>
      <c r="AJ201" s="21">
        <f t="shared" si="54"/>
        <v>0</v>
      </c>
      <c r="AK201" s="21">
        <f t="shared" si="54"/>
        <v>0</v>
      </c>
      <c r="AL201" s="21">
        <f t="shared" si="54"/>
        <v>0</v>
      </c>
      <c r="AM201" s="21">
        <f t="shared" si="54"/>
        <v>0</v>
      </c>
      <c r="AN201" s="21">
        <f t="shared" si="54"/>
        <v>0</v>
      </c>
      <c r="AO201" s="21">
        <f t="shared" si="54"/>
        <v>0</v>
      </c>
      <c r="AP201" s="21">
        <f t="shared" si="54"/>
        <v>0</v>
      </c>
      <c r="AQ201" s="21">
        <f t="shared" si="54"/>
        <v>0</v>
      </c>
      <c r="AR201" s="21">
        <f t="shared" si="54"/>
        <v>0</v>
      </c>
    </row>
    <row r="202" spans="1:45" x14ac:dyDescent="0.25">
      <c r="H202" s="17" t="str">
        <f t="shared" si="52"/>
        <v>DIC7</v>
      </c>
      <c r="J202" s="61" t="s">
        <v>139</v>
      </c>
      <c r="K202" s="41" t="s">
        <v>385</v>
      </c>
      <c r="L202" s="22" t="str">
        <f>+$B$6</f>
        <v>PU - Ligth</v>
      </c>
      <c r="M202" s="21">
        <f t="shared" si="54"/>
        <v>2.4215521401938145</v>
      </c>
      <c r="N202" s="21">
        <f t="shared" si="54"/>
        <v>2.2882787617615494</v>
      </c>
      <c r="O202" s="21">
        <f t="shared" si="54"/>
        <v>2.1876950799258745</v>
      </c>
      <c r="P202" s="21">
        <f t="shared" si="54"/>
        <v>2.0871113980902041</v>
      </c>
      <c r="Q202" s="21">
        <f t="shared" si="54"/>
        <v>1.9865277162545292</v>
      </c>
      <c r="R202" s="21">
        <f t="shared" si="54"/>
        <v>1.8859440344188587</v>
      </c>
      <c r="S202" s="21">
        <f t="shared" si="54"/>
        <v>1.7853603525831838</v>
      </c>
      <c r="T202" s="21">
        <f t="shared" si="54"/>
        <v>0.20340144464898979</v>
      </c>
      <c r="U202" s="21">
        <f t="shared" si="54"/>
        <v>0</v>
      </c>
      <c r="V202" s="21">
        <f t="shared" si="54"/>
        <v>0</v>
      </c>
      <c r="W202" s="21">
        <f t="shared" si="54"/>
        <v>0</v>
      </c>
      <c r="X202" s="21">
        <f t="shared" si="54"/>
        <v>0</v>
      </c>
      <c r="Y202" s="21">
        <f t="shared" si="54"/>
        <v>0</v>
      </c>
      <c r="Z202" s="21">
        <f t="shared" si="54"/>
        <v>0</v>
      </c>
      <c r="AA202" s="21">
        <f t="shared" si="54"/>
        <v>0</v>
      </c>
      <c r="AB202" s="21">
        <f t="shared" si="54"/>
        <v>0</v>
      </c>
      <c r="AC202" s="21">
        <f t="shared" si="54"/>
        <v>0</v>
      </c>
      <c r="AD202" s="21">
        <f t="shared" si="54"/>
        <v>0</v>
      </c>
      <c r="AE202" s="21">
        <f t="shared" si="54"/>
        <v>0</v>
      </c>
      <c r="AF202" s="21">
        <f t="shared" si="54"/>
        <v>0</v>
      </c>
      <c r="AG202" s="21">
        <f t="shared" si="54"/>
        <v>0</v>
      </c>
      <c r="AH202" s="21">
        <f t="shared" si="54"/>
        <v>0</v>
      </c>
      <c r="AI202" s="21">
        <f t="shared" si="54"/>
        <v>0</v>
      </c>
      <c r="AJ202" s="21">
        <f t="shared" si="54"/>
        <v>0</v>
      </c>
      <c r="AK202" s="21">
        <f t="shared" si="54"/>
        <v>0</v>
      </c>
      <c r="AL202" s="21">
        <f t="shared" si="54"/>
        <v>0</v>
      </c>
      <c r="AM202" s="21">
        <f t="shared" si="54"/>
        <v>0</v>
      </c>
      <c r="AN202" s="21">
        <f t="shared" si="54"/>
        <v>0</v>
      </c>
      <c r="AO202" s="21">
        <f t="shared" si="54"/>
        <v>0</v>
      </c>
      <c r="AP202" s="21">
        <f t="shared" si="54"/>
        <v>0</v>
      </c>
      <c r="AQ202" s="21">
        <f t="shared" si="54"/>
        <v>0</v>
      </c>
      <c r="AR202" s="21">
        <f t="shared" si="54"/>
        <v>0</v>
      </c>
    </row>
    <row r="203" spans="1:45" x14ac:dyDescent="0.25">
      <c r="H203" s="17" t="str">
        <f t="shared" si="52"/>
        <v>DIC7</v>
      </c>
      <c r="J203" s="61" t="s">
        <v>141</v>
      </c>
      <c r="K203" s="41" t="s">
        <v>386</v>
      </c>
      <c r="L203" s="22" t="str">
        <f>+$B$7</f>
        <v>VMM - Medium</v>
      </c>
      <c r="M203" s="21">
        <f t="shared" si="54"/>
        <v>70.988831658289129</v>
      </c>
      <c r="N203" s="21">
        <f t="shared" si="54"/>
        <v>66.076179510451894</v>
      </c>
      <c r="O203" s="21">
        <f t="shared" si="54"/>
        <v>60.896392959053017</v>
      </c>
      <c r="P203" s="21">
        <f t="shared" si="54"/>
        <v>55.71660640765414</v>
      </c>
      <c r="Q203" s="21">
        <f t="shared" si="54"/>
        <v>50.536819856255164</v>
      </c>
      <c r="R203" s="21">
        <f t="shared" si="54"/>
        <v>44.984868886662667</v>
      </c>
      <c r="S203" s="21">
        <f t="shared" si="54"/>
        <v>39.432917917070156</v>
      </c>
      <c r="T203" s="21">
        <f t="shared" si="54"/>
        <v>35.598216287104933</v>
      </c>
      <c r="U203" s="21">
        <f t="shared" si="54"/>
        <v>29.522676136743552</v>
      </c>
      <c r="V203" s="21">
        <f t="shared" si="54"/>
        <v>0</v>
      </c>
      <c r="W203" s="21">
        <f t="shared" si="54"/>
        <v>0</v>
      </c>
      <c r="X203" s="21">
        <f t="shared" si="54"/>
        <v>0</v>
      </c>
      <c r="Y203" s="21">
        <f t="shared" si="54"/>
        <v>0</v>
      </c>
      <c r="Z203" s="21">
        <f t="shared" si="54"/>
        <v>0</v>
      </c>
      <c r="AA203" s="21">
        <f t="shared" si="54"/>
        <v>0</v>
      </c>
      <c r="AB203" s="21">
        <f t="shared" si="54"/>
        <v>0</v>
      </c>
      <c r="AC203" s="21">
        <f t="shared" si="54"/>
        <v>0</v>
      </c>
      <c r="AD203" s="21">
        <f t="shared" si="54"/>
        <v>0</v>
      </c>
      <c r="AE203" s="21">
        <f t="shared" si="54"/>
        <v>0</v>
      </c>
      <c r="AF203" s="21">
        <f t="shared" si="54"/>
        <v>0</v>
      </c>
      <c r="AG203" s="21">
        <f t="shared" si="54"/>
        <v>0</v>
      </c>
      <c r="AH203" s="21">
        <f t="shared" si="54"/>
        <v>0</v>
      </c>
      <c r="AI203" s="21">
        <f t="shared" si="54"/>
        <v>0</v>
      </c>
      <c r="AJ203" s="21">
        <f t="shared" si="54"/>
        <v>0</v>
      </c>
      <c r="AK203" s="21">
        <f t="shared" si="54"/>
        <v>0</v>
      </c>
      <c r="AL203" s="21">
        <f t="shared" si="54"/>
        <v>0</v>
      </c>
      <c r="AM203" s="21">
        <f t="shared" si="54"/>
        <v>0</v>
      </c>
      <c r="AN203" s="21">
        <f t="shared" si="54"/>
        <v>0</v>
      </c>
      <c r="AO203" s="21">
        <f t="shared" si="54"/>
        <v>0</v>
      </c>
      <c r="AP203" s="21">
        <f t="shared" si="54"/>
        <v>0</v>
      </c>
      <c r="AQ203" s="21">
        <f t="shared" si="54"/>
        <v>0</v>
      </c>
      <c r="AR203" s="21">
        <f t="shared" si="54"/>
        <v>0</v>
      </c>
    </row>
    <row r="204" spans="1:45" x14ac:dyDescent="0.25">
      <c r="H204" s="17" t="str">
        <f t="shared" si="52"/>
        <v>DIC7</v>
      </c>
      <c r="J204" s="61" t="s">
        <v>142</v>
      </c>
      <c r="K204" s="41" t="s">
        <v>387</v>
      </c>
      <c r="L204" s="22" t="str">
        <f>+$B$8</f>
        <v>VSM - Medium</v>
      </c>
      <c r="M204" s="21">
        <f t="shared" si="54"/>
        <v>12.504202942735182</v>
      </c>
      <c r="N204" s="21">
        <f t="shared" si="54"/>
        <v>11.658109925892166</v>
      </c>
      <c r="O204" s="21">
        <f t="shared" si="54"/>
        <v>11.126804636636976</v>
      </c>
      <c r="P204" s="21">
        <f t="shared" si="54"/>
        <v>10.59549934738174</v>
      </c>
      <c r="Q204" s="21">
        <f t="shared" si="54"/>
        <v>10.064194058126505</v>
      </c>
      <c r="R204" s="21">
        <f t="shared" si="54"/>
        <v>9.2926510746386857</v>
      </c>
      <c r="S204" s="21">
        <f t="shared" si="54"/>
        <v>8.5209398483378553</v>
      </c>
      <c r="T204" s="21">
        <f t="shared" si="54"/>
        <v>7.8782644589755488</v>
      </c>
      <c r="U204" s="21">
        <f t="shared" si="54"/>
        <v>7.2355890696131988</v>
      </c>
      <c r="V204" s="21">
        <f t="shared" si="54"/>
        <v>6.6226958992124079</v>
      </c>
      <c r="W204" s="21">
        <f t="shared" si="54"/>
        <v>6.0098027288115707</v>
      </c>
      <c r="X204" s="21">
        <f t="shared" si="54"/>
        <v>5.3969095584107789</v>
      </c>
      <c r="Y204" s="21">
        <f t="shared" si="54"/>
        <v>5.0797181358191068</v>
      </c>
      <c r="Z204" s="21">
        <f t="shared" si="54"/>
        <v>4.7625267132274782</v>
      </c>
      <c r="AA204" s="21">
        <f t="shared" si="54"/>
        <v>1.4365743715663271</v>
      </c>
      <c r="AB204" s="21">
        <f t="shared" si="54"/>
        <v>0</v>
      </c>
      <c r="AC204" s="21">
        <f t="shared" si="54"/>
        <v>0</v>
      </c>
      <c r="AD204" s="21">
        <f t="shared" si="54"/>
        <v>0</v>
      </c>
      <c r="AE204" s="21">
        <f t="shared" si="54"/>
        <v>0</v>
      </c>
      <c r="AF204" s="21">
        <f t="shared" si="54"/>
        <v>0</v>
      </c>
      <c r="AG204" s="21">
        <f t="shared" si="54"/>
        <v>0</v>
      </c>
      <c r="AH204" s="21">
        <f t="shared" si="54"/>
        <v>0</v>
      </c>
      <c r="AI204" s="21">
        <f t="shared" si="54"/>
        <v>0</v>
      </c>
      <c r="AJ204" s="21">
        <f t="shared" si="54"/>
        <v>0</v>
      </c>
      <c r="AK204" s="21">
        <f t="shared" si="54"/>
        <v>0</v>
      </c>
      <c r="AL204" s="21">
        <f t="shared" si="54"/>
        <v>0</v>
      </c>
      <c r="AM204" s="21">
        <f t="shared" si="54"/>
        <v>0</v>
      </c>
      <c r="AN204" s="21">
        <f t="shared" si="54"/>
        <v>0</v>
      </c>
      <c r="AO204" s="21">
        <f t="shared" si="54"/>
        <v>0</v>
      </c>
      <c r="AP204" s="21">
        <f t="shared" si="54"/>
        <v>0</v>
      </c>
      <c r="AQ204" s="21">
        <f t="shared" si="54"/>
        <v>0</v>
      </c>
      <c r="AR204" s="21">
        <f t="shared" si="54"/>
        <v>0</v>
      </c>
    </row>
    <row r="205" spans="1:45" x14ac:dyDescent="0.25">
      <c r="H205" s="17" t="str">
        <f t="shared" si="52"/>
        <v>DIC7</v>
      </c>
      <c r="J205" s="61" t="s">
        <v>140</v>
      </c>
      <c r="K205" s="41" t="s">
        <v>388</v>
      </c>
      <c r="L205" s="22" t="str">
        <f>+$B$9</f>
        <v>VIM - GAS</v>
      </c>
      <c r="M205" s="21">
        <f t="shared" si="54"/>
        <v>0</v>
      </c>
      <c r="N205" s="21">
        <f t="shared" si="54"/>
        <v>0</v>
      </c>
      <c r="O205" s="21">
        <f t="shared" si="54"/>
        <v>0</v>
      </c>
      <c r="P205" s="21">
        <f t="shared" si="54"/>
        <v>0</v>
      </c>
      <c r="Q205" s="21">
        <f t="shared" si="54"/>
        <v>0</v>
      </c>
      <c r="R205" s="21">
        <f t="shared" si="54"/>
        <v>0</v>
      </c>
      <c r="S205" s="21">
        <f t="shared" si="54"/>
        <v>0</v>
      </c>
      <c r="T205" s="21">
        <f t="shared" si="54"/>
        <v>0</v>
      </c>
      <c r="U205" s="21">
        <f t="shared" si="54"/>
        <v>0</v>
      </c>
      <c r="V205" s="21">
        <f t="shared" si="54"/>
        <v>0</v>
      </c>
      <c r="W205" s="21">
        <f t="shared" si="54"/>
        <v>0</v>
      </c>
      <c r="X205" s="21">
        <f t="shared" si="54"/>
        <v>0</v>
      </c>
      <c r="Y205" s="21">
        <f t="shared" si="54"/>
        <v>0</v>
      </c>
      <c r="Z205" s="21">
        <f t="shared" si="54"/>
        <v>0</v>
      </c>
      <c r="AA205" s="21">
        <f t="shared" si="54"/>
        <v>0</v>
      </c>
      <c r="AB205" s="21">
        <f t="shared" si="54"/>
        <v>0</v>
      </c>
      <c r="AC205" s="21">
        <f t="shared" si="54"/>
        <v>0</v>
      </c>
      <c r="AD205" s="21">
        <f t="shared" si="54"/>
        <v>0</v>
      </c>
      <c r="AE205" s="21">
        <f t="shared" si="54"/>
        <v>0</v>
      </c>
      <c r="AF205" s="21">
        <f t="shared" si="54"/>
        <v>0</v>
      </c>
      <c r="AG205" s="21">
        <f t="shared" si="54"/>
        <v>0</v>
      </c>
      <c r="AH205" s="21">
        <f t="shared" si="54"/>
        <v>0</v>
      </c>
      <c r="AI205" s="21">
        <f t="shared" si="54"/>
        <v>0</v>
      </c>
      <c r="AJ205" s="21">
        <f t="shared" si="54"/>
        <v>0</v>
      </c>
      <c r="AK205" s="21">
        <f t="shared" si="54"/>
        <v>0</v>
      </c>
      <c r="AL205" s="21">
        <f t="shared" si="54"/>
        <v>0</v>
      </c>
      <c r="AM205" s="21">
        <f t="shared" si="54"/>
        <v>0</v>
      </c>
      <c r="AN205" s="21">
        <f t="shared" si="54"/>
        <v>0</v>
      </c>
      <c r="AO205" s="21">
        <f t="shared" si="54"/>
        <v>0</v>
      </c>
      <c r="AP205" s="21">
        <f t="shared" si="54"/>
        <v>0</v>
      </c>
      <c r="AQ205" s="21">
        <f t="shared" si="54"/>
        <v>0</v>
      </c>
      <c r="AR205" s="21">
        <f t="shared" si="54"/>
        <v>0</v>
      </c>
    </row>
    <row r="206" spans="1:45" s="73" customFormat="1" x14ac:dyDescent="0.25">
      <c r="A206" s="129"/>
      <c r="B206" s="129"/>
      <c r="C206" s="129"/>
      <c r="D206" s="129"/>
      <c r="E206" s="129"/>
      <c r="F206" s="130"/>
      <c r="H206" s="74"/>
      <c r="I206" s="74"/>
      <c r="L206" s="22"/>
      <c r="M206" s="75">
        <f>+SUM(M199:M205)</f>
        <v>453.01856504439462</v>
      </c>
      <c r="N206" s="75">
        <f t="shared" ref="N206:AR206" si="55">+SUM(N199:N205)</f>
        <v>433.97174315892801</v>
      </c>
      <c r="O206" s="75">
        <f t="shared" si="55"/>
        <v>408.18077188664995</v>
      </c>
      <c r="P206" s="75">
        <f t="shared" si="55"/>
        <v>387.08963314852326</v>
      </c>
      <c r="Q206" s="75">
        <f t="shared" si="55"/>
        <v>358.20433846365381</v>
      </c>
      <c r="R206" s="75">
        <f t="shared" si="55"/>
        <v>320.05966784277859</v>
      </c>
      <c r="S206" s="75">
        <f t="shared" si="55"/>
        <v>292.70840445165231</v>
      </c>
      <c r="T206" s="75">
        <f t="shared" si="55"/>
        <v>270.0541341874673</v>
      </c>
      <c r="U206" s="75">
        <f t="shared" si="55"/>
        <v>226.00342350151567</v>
      </c>
      <c r="V206" s="75">
        <f t="shared" si="55"/>
        <v>179.11210048990452</v>
      </c>
      <c r="W206" s="75">
        <f t="shared" si="55"/>
        <v>115.24843806568173</v>
      </c>
      <c r="X206" s="75">
        <f t="shared" si="55"/>
        <v>113.34703484332368</v>
      </c>
      <c r="Y206" s="75">
        <f t="shared" si="55"/>
        <v>113.02984342073201</v>
      </c>
      <c r="Z206" s="75">
        <f t="shared" si="55"/>
        <v>80.504196945721944</v>
      </c>
      <c r="AA206" s="75">
        <f t="shared" si="55"/>
        <v>1.4365743715663271</v>
      </c>
      <c r="AB206" s="75">
        <f t="shared" si="55"/>
        <v>0</v>
      </c>
      <c r="AC206" s="75">
        <f t="shared" si="55"/>
        <v>0</v>
      </c>
      <c r="AD206" s="75">
        <f t="shared" si="55"/>
        <v>0</v>
      </c>
      <c r="AE206" s="75">
        <f t="shared" si="55"/>
        <v>0</v>
      </c>
      <c r="AF206" s="75">
        <f t="shared" si="55"/>
        <v>0</v>
      </c>
      <c r="AG206" s="75">
        <f t="shared" si="55"/>
        <v>0</v>
      </c>
      <c r="AH206" s="75">
        <f t="shared" si="55"/>
        <v>0</v>
      </c>
      <c r="AI206" s="75">
        <f t="shared" si="55"/>
        <v>0</v>
      </c>
      <c r="AJ206" s="75">
        <f t="shared" si="55"/>
        <v>0</v>
      </c>
      <c r="AK206" s="75">
        <f t="shared" si="55"/>
        <v>0</v>
      </c>
      <c r="AL206" s="75">
        <f t="shared" si="55"/>
        <v>0</v>
      </c>
      <c r="AM206" s="75">
        <f t="shared" si="55"/>
        <v>0</v>
      </c>
      <c r="AN206" s="75">
        <f t="shared" si="55"/>
        <v>0</v>
      </c>
      <c r="AO206" s="75">
        <f t="shared" si="55"/>
        <v>0</v>
      </c>
      <c r="AP206" s="75">
        <f t="shared" si="55"/>
        <v>0</v>
      </c>
      <c r="AQ206" s="75">
        <f t="shared" si="55"/>
        <v>0</v>
      </c>
      <c r="AR206" s="75">
        <f t="shared" si="55"/>
        <v>0</v>
      </c>
    </row>
    <row r="207" spans="1:45" x14ac:dyDescent="0.25">
      <c r="H207"/>
      <c r="I207"/>
    </row>
    <row r="208" spans="1:45" ht="18.75" x14ac:dyDescent="0.3">
      <c r="H208"/>
      <c r="I208" s="17" t="str">
        <f>+IF(OR(J209="OIL",J209="OIL-eq"),$I$5,IF(J209="GAS",$I$4,IF(J209="GSL",$I$8,IF(J209="DSL",$I$9,IF(J209="KER",$I$10,IF(J209="LPG",$I$11,IF(J209="HFO",$I$12,IF(J209="AVG",$I$13,IF(J209="RFG",$I$14,IF(J209="ELC",$I$15,$I$16))))))))))</f>
        <v>Kb/d</v>
      </c>
      <c r="K208" s="34" t="s">
        <v>418</v>
      </c>
    </row>
    <row r="209" spans="1:44" x14ac:dyDescent="0.25">
      <c r="H209" s="12"/>
      <c r="I209" s="115">
        <f>+IF(OR(J209="OIL",J209="OIL-eq"),$H$5,IF(J209="GAS",$H$4,IF(J209="GSL",$H$8,IF(J209="DSL",$H$9,IF(J209="KER",$H$10,IF(J209="LPG",$H$11,IF(J209="HFO",$H$12,IF(J209="AVG",$H$13,IF(J209="RFG",$H$14,IF(J209="ELC",$H$15,$H$16))))))))))</f>
        <v>0.44987291090267001</v>
      </c>
      <c r="J209" s="67" t="s">
        <v>435</v>
      </c>
      <c r="K209" s="2" t="s">
        <v>26</v>
      </c>
    </row>
    <row r="210" spans="1:44" x14ac:dyDescent="0.25">
      <c r="E210" s="132"/>
      <c r="H210" s="43"/>
      <c r="I210" s="43"/>
      <c r="J210" s="15"/>
      <c r="K210" s="16"/>
    </row>
    <row r="211" spans="1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:44" x14ac:dyDescent="0.25">
      <c r="H212" s="17" t="str">
        <f t="shared" ref="H212:H218" si="56">+$B$1</f>
        <v>DIC7</v>
      </c>
      <c r="J212" s="51" t="s">
        <v>391</v>
      </c>
      <c r="K212" s="13" t="s">
        <v>392</v>
      </c>
      <c r="L212" s="22" t="str">
        <f>+$B$3</f>
        <v>GU - Gas</v>
      </c>
      <c r="M212" s="21">
        <f>+SUMIFS(Resultados_Dic3!H$3:H$99980,Resultados_Dic3!$F$3:$F$99980,Produccion_UO!$K212,Resultados_Dic3!$D$3:$D$99980,Produccion_UO!$K$209,Resultados_Dic3!$E$3:$E$99980,Produccion_UO!$J212,Resultados_Dic3!$A$3:$A$99980,Produccion_UO!$H212)*$I$209</f>
        <v>0</v>
      </c>
      <c r="N212" s="21">
        <f>+SUMIFS(Resultados_Dic3!I$3:I$99980,Resultados_Dic3!$F$3:$F$99980,Produccion_UO!$K212,Resultados_Dic3!$D$3:$D$99980,Produccion_UO!$K$209,Resultados_Dic3!$E$3:$E$99980,Produccion_UO!$J212,Resultados_Dic3!$A$3:$A$99980,Produccion_UO!$H212)*$I$209</f>
        <v>0</v>
      </c>
      <c r="O212" s="21">
        <f>+SUMIFS(Resultados_Dic3!J$3:J$99980,Resultados_Dic3!$F$3:$F$99980,Produccion_UO!$K212,Resultados_Dic3!$D$3:$D$99980,Produccion_UO!$K$209,Resultados_Dic3!$E$3:$E$99980,Produccion_UO!$J212,Resultados_Dic3!$A$3:$A$99980,Produccion_UO!$H212)*$I$209</f>
        <v>0</v>
      </c>
      <c r="P212" s="21">
        <f>+SUMIFS(Resultados_Dic3!K$3:K$99980,Resultados_Dic3!$F$3:$F$99980,Produccion_UO!$K212,Resultados_Dic3!$D$3:$D$99980,Produccion_UO!$K$209,Resultados_Dic3!$E$3:$E$99980,Produccion_UO!$J212,Resultados_Dic3!$A$3:$A$99980,Produccion_UO!$H212)*$I$209</f>
        <v>0</v>
      </c>
      <c r="Q212" s="21">
        <f>+SUMIFS(Resultados_Dic3!L$3:L$99980,Resultados_Dic3!$F$3:$F$99980,Produccion_UO!$K212,Resultados_Dic3!$D$3:$D$99980,Produccion_UO!$K$209,Resultados_Dic3!$E$3:$E$99980,Produccion_UO!$J212,Resultados_Dic3!$A$3:$A$99980,Produccion_UO!$H212)*$I$209</f>
        <v>0</v>
      </c>
      <c r="R212" s="21">
        <f>+SUMIFS(Resultados_Dic3!M$3:M$99980,Resultados_Dic3!$F$3:$F$99980,Produccion_UO!$K212,Resultados_Dic3!$D$3:$D$99980,Produccion_UO!$K$209,Resultados_Dic3!$E$3:$E$99980,Produccion_UO!$J212,Resultados_Dic3!$A$3:$A$99980,Produccion_UO!$H212)*$I$209</f>
        <v>0</v>
      </c>
      <c r="S212" s="21">
        <f>+SUMIFS(Resultados_Dic3!N$3:N$99980,Resultados_Dic3!$F$3:$F$99980,Produccion_UO!$K212,Resultados_Dic3!$D$3:$D$99980,Produccion_UO!$K$209,Resultados_Dic3!$E$3:$E$99980,Produccion_UO!$J212,Resultados_Dic3!$A$3:$A$99980,Produccion_UO!$H212)*$I$209</f>
        <v>0</v>
      </c>
      <c r="T212" s="21">
        <f>+SUMIFS(Resultados_Dic3!O$3:O$99980,Resultados_Dic3!$F$3:$F$99980,Produccion_UO!$K212,Resultados_Dic3!$D$3:$D$99980,Produccion_UO!$K$209,Resultados_Dic3!$E$3:$E$99980,Produccion_UO!$J212,Resultados_Dic3!$A$3:$A$99980,Produccion_UO!$H212)*$I$209</f>
        <v>0</v>
      </c>
      <c r="U212" s="21">
        <f>+SUMIFS(Resultados_Dic3!P$3:P$99980,Resultados_Dic3!$F$3:$F$99980,Produccion_UO!$K212,Resultados_Dic3!$D$3:$D$99980,Produccion_UO!$K$209,Resultados_Dic3!$E$3:$E$99980,Produccion_UO!$J212,Resultados_Dic3!$A$3:$A$99980,Produccion_UO!$H212)*$I$209</f>
        <v>0</v>
      </c>
      <c r="V212" s="21">
        <f>+SUMIFS(Resultados_Dic3!Q$3:Q$99980,Resultados_Dic3!$F$3:$F$99980,Produccion_UO!$K212,Resultados_Dic3!$D$3:$D$99980,Produccion_UO!$K$209,Resultados_Dic3!$E$3:$E$99980,Produccion_UO!$J212,Resultados_Dic3!$A$3:$A$99980,Produccion_UO!$H212)*$I$209</f>
        <v>0</v>
      </c>
      <c r="W212" s="21">
        <f>+SUMIFS(Resultados_Dic3!R$3:R$99980,Resultados_Dic3!$F$3:$F$99980,Produccion_UO!$K212,Resultados_Dic3!$D$3:$D$99980,Produccion_UO!$K$209,Resultados_Dic3!$E$3:$E$99980,Produccion_UO!$J212,Resultados_Dic3!$A$3:$A$99980,Produccion_UO!$H212)*$I$209</f>
        <v>0</v>
      </c>
      <c r="X212" s="21">
        <f>+SUMIFS(Resultados_Dic3!S$3:S$99980,Resultados_Dic3!$F$3:$F$99980,Produccion_UO!$K212,Resultados_Dic3!$D$3:$D$99980,Produccion_UO!$K$209,Resultados_Dic3!$E$3:$E$99980,Produccion_UO!$J212,Resultados_Dic3!$A$3:$A$99980,Produccion_UO!$H212)*$I$209</f>
        <v>0</v>
      </c>
      <c r="Y212" s="21">
        <f>+SUMIFS(Resultados_Dic3!T$3:T$99980,Resultados_Dic3!$F$3:$F$99980,Produccion_UO!$K212,Resultados_Dic3!$D$3:$D$99980,Produccion_UO!$K$209,Resultados_Dic3!$E$3:$E$99980,Produccion_UO!$J212,Resultados_Dic3!$A$3:$A$99980,Produccion_UO!$H212)*$I$209</f>
        <v>0</v>
      </c>
      <c r="Z212" s="21">
        <f>+SUMIFS(Resultados_Dic3!U$3:U$99980,Resultados_Dic3!$F$3:$F$99980,Produccion_UO!$K212,Resultados_Dic3!$D$3:$D$99980,Produccion_UO!$K$209,Resultados_Dic3!$E$3:$E$99980,Produccion_UO!$J212,Resultados_Dic3!$A$3:$A$99980,Produccion_UO!$H212)*$I$209</f>
        <v>0</v>
      </c>
      <c r="AA212" s="21">
        <f>+SUMIFS(Resultados_Dic3!V$3:V$99980,Resultados_Dic3!$F$3:$F$99980,Produccion_UO!$K212,Resultados_Dic3!$D$3:$D$99980,Produccion_UO!$K$209,Resultados_Dic3!$E$3:$E$99980,Produccion_UO!$J212,Resultados_Dic3!$A$3:$A$99980,Produccion_UO!$H212)*$I$209</f>
        <v>0</v>
      </c>
      <c r="AB212" s="21">
        <f>+SUMIFS(Resultados_Dic3!W$3:W$99980,Resultados_Dic3!$F$3:$F$99980,Produccion_UO!$K212,Resultados_Dic3!$D$3:$D$99980,Produccion_UO!$K$209,Resultados_Dic3!$E$3:$E$99980,Produccion_UO!$J212,Resultados_Dic3!$A$3:$A$99980,Produccion_UO!$H212)*$I$209</f>
        <v>0</v>
      </c>
      <c r="AC212" s="21">
        <f>+SUMIFS(Resultados_Dic3!X$3:X$99980,Resultados_Dic3!$F$3:$F$99980,Produccion_UO!$K212,Resultados_Dic3!$D$3:$D$99980,Produccion_UO!$K$209,Resultados_Dic3!$E$3:$E$99980,Produccion_UO!$J212,Resultados_Dic3!$A$3:$A$99980,Produccion_UO!$H212)*$I$209</f>
        <v>0</v>
      </c>
      <c r="AD212" s="21">
        <f>+SUMIFS(Resultados_Dic3!Y$3:Y$99980,Resultados_Dic3!$F$3:$F$99980,Produccion_UO!$K212,Resultados_Dic3!$D$3:$D$99980,Produccion_UO!$K$209,Resultados_Dic3!$E$3:$E$99980,Produccion_UO!$J212,Resultados_Dic3!$A$3:$A$99980,Produccion_UO!$H212)*$I$209</f>
        <v>0</v>
      </c>
      <c r="AE212" s="21">
        <f>+SUMIFS(Resultados_Dic3!Z$3:Z$99980,Resultados_Dic3!$F$3:$F$99980,Produccion_UO!$K212,Resultados_Dic3!$D$3:$D$99980,Produccion_UO!$K$209,Resultados_Dic3!$E$3:$E$99980,Produccion_UO!$J212,Resultados_Dic3!$A$3:$A$99980,Produccion_UO!$H212)*$I$209</f>
        <v>0</v>
      </c>
      <c r="AF212" s="21">
        <f>+SUMIFS(Resultados_Dic3!AA$3:AA$99980,Resultados_Dic3!$F$3:$F$99980,Produccion_UO!$K212,Resultados_Dic3!$D$3:$D$99980,Produccion_UO!$K$209,Resultados_Dic3!$E$3:$E$99980,Produccion_UO!$J212,Resultados_Dic3!$A$3:$A$99980,Produccion_UO!$H212)*$I$209</f>
        <v>0</v>
      </c>
      <c r="AG212" s="21">
        <f>+SUMIFS(Resultados_Dic3!AB$3:AB$99980,Resultados_Dic3!$F$3:$F$99980,Produccion_UO!$K212,Resultados_Dic3!$D$3:$D$99980,Produccion_UO!$K$209,Resultados_Dic3!$E$3:$E$99980,Produccion_UO!$J212,Resultados_Dic3!$A$3:$A$99980,Produccion_UO!$H212)*$I$209</f>
        <v>0</v>
      </c>
      <c r="AH212" s="21">
        <f>+SUMIFS(Resultados_Dic3!AC$3:AC$99980,Resultados_Dic3!$F$3:$F$99980,Produccion_UO!$K212,Resultados_Dic3!$D$3:$D$99980,Produccion_UO!$K$209,Resultados_Dic3!$E$3:$E$99980,Produccion_UO!$J212,Resultados_Dic3!$A$3:$A$99980,Produccion_UO!$H212)*$I$209</f>
        <v>0</v>
      </c>
      <c r="AI212" s="21">
        <f>+SUMIFS(Resultados_Dic3!AD$3:AD$99980,Resultados_Dic3!$F$3:$F$99980,Produccion_UO!$K212,Resultados_Dic3!$D$3:$D$99980,Produccion_UO!$K$209,Resultados_Dic3!$E$3:$E$99980,Produccion_UO!$J212,Resultados_Dic3!$A$3:$A$99980,Produccion_UO!$H212)*$I$209</f>
        <v>0</v>
      </c>
      <c r="AJ212" s="21">
        <f>+SUMIFS(Resultados_Dic3!AE$3:AE$99980,Resultados_Dic3!$F$3:$F$99980,Produccion_UO!$K212,Resultados_Dic3!$D$3:$D$99980,Produccion_UO!$K$209,Resultados_Dic3!$E$3:$E$99980,Produccion_UO!$J212,Resultados_Dic3!$A$3:$A$99980,Produccion_UO!$H212)*$I$209</f>
        <v>0</v>
      </c>
      <c r="AK212" s="21">
        <f>+SUMIFS(Resultados_Dic3!AF$3:AF$99980,Resultados_Dic3!$F$3:$F$99980,Produccion_UO!$K212,Resultados_Dic3!$D$3:$D$99980,Produccion_UO!$K$209,Resultados_Dic3!$E$3:$E$99980,Produccion_UO!$J212,Resultados_Dic3!$A$3:$A$99980,Produccion_UO!$H212)*$I$209</f>
        <v>0</v>
      </c>
      <c r="AL212" s="21">
        <f>+SUMIFS(Resultados_Dic3!AG$3:AG$99980,Resultados_Dic3!$F$3:$F$99980,Produccion_UO!$K212,Resultados_Dic3!$D$3:$D$99980,Produccion_UO!$K$209,Resultados_Dic3!$E$3:$E$99980,Produccion_UO!$J212,Resultados_Dic3!$A$3:$A$99980,Produccion_UO!$H212)*$I$209</f>
        <v>0</v>
      </c>
      <c r="AM212" s="21">
        <f>+SUMIFS(Resultados_Dic3!AH$3:AH$99980,Resultados_Dic3!$F$3:$F$99980,Produccion_UO!$K212,Resultados_Dic3!$D$3:$D$99980,Produccion_UO!$K$209,Resultados_Dic3!$E$3:$E$99980,Produccion_UO!$J212,Resultados_Dic3!$A$3:$A$99980,Produccion_UO!$H212)*$I$209</f>
        <v>0</v>
      </c>
      <c r="AN212" s="21">
        <f>+SUMIFS(Resultados_Dic3!AI$3:AI$99980,Resultados_Dic3!$F$3:$F$99980,Produccion_UO!$K212,Resultados_Dic3!$D$3:$D$99980,Produccion_UO!$K$209,Resultados_Dic3!$E$3:$E$99980,Produccion_UO!$J212,Resultados_Dic3!$A$3:$A$99980,Produccion_UO!$H212)*$I$209</f>
        <v>0</v>
      </c>
      <c r="AO212" s="21">
        <f>+SUMIFS(Resultados_Dic3!AJ$3:AJ$99980,Resultados_Dic3!$F$3:$F$99980,Produccion_UO!$K212,Resultados_Dic3!$D$3:$D$99980,Produccion_UO!$K$209,Resultados_Dic3!$E$3:$E$99980,Produccion_UO!$J212,Resultados_Dic3!$A$3:$A$99980,Produccion_UO!$H212)*$I$209</f>
        <v>0</v>
      </c>
      <c r="AP212" s="21">
        <f>+SUMIFS(Resultados_Dic3!AK$3:AK$99980,Resultados_Dic3!$F$3:$F$99980,Produccion_UO!$K212,Resultados_Dic3!$D$3:$D$99980,Produccion_UO!$K$209,Resultados_Dic3!$E$3:$E$99980,Produccion_UO!$J212,Resultados_Dic3!$A$3:$A$99980,Produccion_UO!$H212)*$I$209</f>
        <v>0</v>
      </c>
      <c r="AQ212" s="21">
        <f>+SUMIFS(Resultados_Dic3!AL$3:AL$99980,Resultados_Dic3!$F$3:$F$99980,Produccion_UO!$K212,Resultados_Dic3!$D$3:$D$99980,Produccion_UO!$K$209,Resultados_Dic3!$E$3:$E$99980,Produccion_UO!$J212,Resultados_Dic3!$A$3:$A$99980,Produccion_UO!$H212)*$I$209</f>
        <v>0</v>
      </c>
      <c r="AR212" s="21">
        <f>+SUMIFS(Resultados_Dic3!AM$3:AM$99980,Resultados_Dic3!$F$3:$F$99980,Produccion_UO!$K212,Resultados_Dic3!$D$3:$D$99980,Produccion_UO!$K$209,Resultados_Dic3!$E$3:$E$99980,Produccion_UO!$J212,Resultados_Dic3!$A$3:$A$99980,Produccion_UO!$H212)*$I$209</f>
        <v>0</v>
      </c>
    </row>
    <row r="213" spans="1:44" x14ac:dyDescent="0.25">
      <c r="H213" s="17" t="str">
        <f t="shared" si="56"/>
        <v>DIC7</v>
      </c>
      <c r="J213" s="24" t="s">
        <v>138</v>
      </c>
      <c r="K213" s="13" t="s">
        <v>163</v>
      </c>
      <c r="L213" s="22" t="str">
        <f>+$B$4</f>
        <v>LLO - Ligth</v>
      </c>
      <c r="M213" s="21">
        <f>+SUMIFS(Resultados_Dic3!H$3:H$99980,Resultados_Dic3!$F$3:$F$99980,Produccion_UO!$K213,Resultados_Dic3!$D$3:$D$99980,Produccion_UO!$K$209,Resultados_Dic3!$E$3:$E$99980,Produccion_UO!$J213,Resultados_Dic3!$A$3:$A$99980,Produccion_UO!$H213)*$I$209</f>
        <v>0</v>
      </c>
      <c r="N213" s="21">
        <f>+SUMIFS(Resultados_Dic3!I$3:I$99980,Resultados_Dic3!$F$3:$F$99980,Produccion_UO!$K213,Resultados_Dic3!$D$3:$D$99980,Produccion_UO!$K$209,Resultados_Dic3!$E$3:$E$99980,Produccion_UO!$J213,Resultados_Dic3!$A$3:$A$99980,Produccion_UO!$H213)*$I$209</f>
        <v>47.219164058620244</v>
      </c>
      <c r="O213" s="21">
        <f>+SUMIFS(Resultados_Dic3!J$3:J$99980,Resultados_Dic3!$F$3:$F$99980,Produccion_UO!$K213,Resultados_Dic3!$D$3:$D$99980,Produccion_UO!$K$209,Resultados_Dic3!$E$3:$E$99980,Produccion_UO!$J213,Resultados_Dic3!$A$3:$A$99980,Produccion_UO!$H213)*$I$209</f>
        <v>0</v>
      </c>
      <c r="P213" s="21">
        <f>+SUMIFS(Resultados_Dic3!K$3:K$99980,Resultados_Dic3!$F$3:$F$99980,Produccion_UO!$K213,Resultados_Dic3!$D$3:$D$99980,Produccion_UO!$K$209,Resultados_Dic3!$E$3:$E$99980,Produccion_UO!$J213,Resultados_Dic3!$A$3:$A$99980,Produccion_UO!$H213)*$I$209</f>
        <v>42.011818759645415</v>
      </c>
      <c r="Q213" s="21">
        <f>+SUMIFS(Resultados_Dic3!L$3:L$99980,Resultados_Dic3!$F$3:$F$99980,Produccion_UO!$K213,Resultados_Dic3!$D$3:$D$99980,Produccion_UO!$K$209,Resultados_Dic3!$E$3:$E$99980,Produccion_UO!$J213,Resultados_Dic3!$A$3:$A$99980,Produccion_UO!$H213)*$I$209</f>
        <v>33.963906430490859</v>
      </c>
      <c r="R213" s="21">
        <f>+SUMIFS(Resultados_Dic3!M$3:M$99980,Resultados_Dic3!$F$3:$F$99980,Produccion_UO!$K213,Resultados_Dic3!$D$3:$D$99980,Produccion_UO!$K$209,Resultados_Dic3!$E$3:$E$99980,Produccion_UO!$J213,Resultados_Dic3!$A$3:$A$99980,Produccion_UO!$H213)*$I$209</f>
        <v>23.170330957929099</v>
      </c>
      <c r="S213" s="21">
        <f>+SUMIFS(Resultados_Dic3!N$3:N$99980,Resultados_Dic3!$F$3:$F$99980,Produccion_UO!$K213,Resultados_Dic3!$D$3:$D$99980,Produccion_UO!$K$209,Resultados_Dic3!$E$3:$E$99980,Produccion_UO!$J213,Resultados_Dic3!$A$3:$A$99980,Produccion_UO!$H213)*$I$209</f>
        <v>23.170330957929099</v>
      </c>
      <c r="T213" s="21">
        <f>+SUMIFS(Resultados_Dic3!O$3:O$99980,Resultados_Dic3!$F$3:$F$99980,Produccion_UO!$K213,Resultados_Dic3!$D$3:$D$99980,Produccion_UO!$K$209,Resultados_Dic3!$E$3:$E$99980,Produccion_UO!$J213,Resultados_Dic3!$A$3:$A$99980,Produccion_UO!$H213)*$I$209</f>
        <v>23.170330957929099</v>
      </c>
      <c r="U213" s="21">
        <f>+SUMIFS(Resultados_Dic3!P$3:P$99980,Resultados_Dic3!$F$3:$F$99980,Produccion_UO!$K213,Resultados_Dic3!$D$3:$D$99980,Produccion_UO!$K$209,Resultados_Dic3!$E$3:$E$99980,Produccion_UO!$J213,Resultados_Dic3!$A$3:$A$99980,Produccion_UO!$H213)*$I$209</f>
        <v>2.6361715932725827</v>
      </c>
      <c r="V213" s="21">
        <f>+SUMIFS(Resultados_Dic3!Q$3:Q$99980,Resultados_Dic3!$F$3:$F$99980,Produccion_UO!$K213,Resultados_Dic3!$D$3:$D$99980,Produccion_UO!$K$209,Resultados_Dic3!$E$3:$E$99980,Produccion_UO!$J213,Resultados_Dic3!$A$3:$A$99980,Produccion_UO!$H213)*$I$209</f>
        <v>2.4753522257291136</v>
      </c>
      <c r="W213" s="21">
        <f>+SUMIFS(Resultados_Dic3!R$3:R$99980,Resultados_Dic3!$F$3:$F$99980,Produccion_UO!$K213,Resultados_Dic3!$D$3:$D$99980,Produccion_UO!$K$209,Resultados_Dic3!$E$3:$E$99980,Produccion_UO!$J213,Resultados_Dic3!$A$3:$A$99980,Produccion_UO!$H213)*$I$209</f>
        <v>1.2885100519576671</v>
      </c>
      <c r="X213" s="21">
        <f>+SUMIFS(Resultados_Dic3!S$3:S$99980,Resultados_Dic3!$F$3:$F$99980,Produccion_UO!$K213,Resultados_Dic3!$D$3:$D$99980,Produccion_UO!$K$209,Resultados_Dic3!$E$3:$E$99980,Produccion_UO!$J213,Resultados_Dic3!$A$3:$A$99980,Produccion_UO!$H213)*$I$209</f>
        <v>0</v>
      </c>
      <c r="Y213" s="21">
        <f>+SUMIFS(Resultados_Dic3!T$3:T$99980,Resultados_Dic3!$F$3:$F$99980,Produccion_UO!$K213,Resultados_Dic3!$D$3:$D$99980,Produccion_UO!$K$209,Resultados_Dic3!$E$3:$E$99980,Produccion_UO!$J213,Resultados_Dic3!$A$3:$A$99980,Produccion_UO!$H213)*$I$209</f>
        <v>0</v>
      </c>
      <c r="Z213" s="21">
        <f>+SUMIFS(Resultados_Dic3!U$3:U$99980,Resultados_Dic3!$F$3:$F$99980,Produccion_UO!$K213,Resultados_Dic3!$D$3:$D$99980,Produccion_UO!$K$209,Resultados_Dic3!$E$3:$E$99980,Produccion_UO!$J213,Resultados_Dic3!$A$3:$A$99980,Produccion_UO!$H213)*$I$209</f>
        <v>0</v>
      </c>
      <c r="AA213" s="21">
        <f>+SUMIFS(Resultados_Dic3!V$3:V$99980,Resultados_Dic3!$F$3:$F$99980,Produccion_UO!$K213,Resultados_Dic3!$D$3:$D$99980,Produccion_UO!$K$209,Resultados_Dic3!$E$3:$E$99980,Produccion_UO!$J213,Resultados_Dic3!$A$3:$A$99980,Produccion_UO!$H213)*$I$209</f>
        <v>0</v>
      </c>
      <c r="AB213" s="21">
        <f>+SUMIFS(Resultados_Dic3!W$3:W$99980,Resultados_Dic3!$F$3:$F$99980,Produccion_UO!$K213,Resultados_Dic3!$D$3:$D$99980,Produccion_UO!$K$209,Resultados_Dic3!$E$3:$E$99980,Produccion_UO!$J213,Resultados_Dic3!$A$3:$A$99980,Produccion_UO!$H213)*$I$209</f>
        <v>0</v>
      </c>
      <c r="AC213" s="21">
        <f>+SUMIFS(Resultados_Dic3!X$3:X$99980,Resultados_Dic3!$F$3:$F$99980,Produccion_UO!$K213,Resultados_Dic3!$D$3:$D$99980,Produccion_UO!$K$209,Resultados_Dic3!$E$3:$E$99980,Produccion_UO!$J213,Resultados_Dic3!$A$3:$A$99980,Produccion_UO!$H213)*$I$209</f>
        <v>0</v>
      </c>
      <c r="AD213" s="21">
        <f>+SUMIFS(Resultados_Dic3!Y$3:Y$99980,Resultados_Dic3!$F$3:$F$99980,Produccion_UO!$K213,Resultados_Dic3!$D$3:$D$99980,Produccion_UO!$K$209,Resultados_Dic3!$E$3:$E$99980,Produccion_UO!$J213,Resultados_Dic3!$A$3:$A$99980,Produccion_UO!$H213)*$I$209</f>
        <v>0</v>
      </c>
      <c r="AE213" s="21">
        <f>+SUMIFS(Resultados_Dic3!Z$3:Z$99980,Resultados_Dic3!$F$3:$F$99980,Produccion_UO!$K213,Resultados_Dic3!$D$3:$D$99980,Produccion_UO!$K$209,Resultados_Dic3!$E$3:$E$99980,Produccion_UO!$J213,Resultados_Dic3!$A$3:$A$99980,Produccion_UO!$H213)*$I$209</f>
        <v>0</v>
      </c>
      <c r="AF213" s="21">
        <f>+SUMIFS(Resultados_Dic3!AA$3:AA$99980,Resultados_Dic3!$F$3:$F$99980,Produccion_UO!$K213,Resultados_Dic3!$D$3:$D$99980,Produccion_UO!$K$209,Resultados_Dic3!$E$3:$E$99980,Produccion_UO!$J213,Resultados_Dic3!$A$3:$A$99980,Produccion_UO!$H213)*$I$209</f>
        <v>0</v>
      </c>
      <c r="AG213" s="21">
        <f>+SUMIFS(Resultados_Dic3!AB$3:AB$99980,Resultados_Dic3!$F$3:$F$99980,Produccion_UO!$K213,Resultados_Dic3!$D$3:$D$99980,Produccion_UO!$K$209,Resultados_Dic3!$E$3:$E$99980,Produccion_UO!$J213,Resultados_Dic3!$A$3:$A$99980,Produccion_UO!$H213)*$I$209</f>
        <v>0</v>
      </c>
      <c r="AH213" s="21">
        <f>+SUMIFS(Resultados_Dic3!AC$3:AC$99980,Resultados_Dic3!$F$3:$F$99980,Produccion_UO!$K213,Resultados_Dic3!$D$3:$D$99980,Produccion_UO!$K$209,Resultados_Dic3!$E$3:$E$99980,Produccion_UO!$J213,Resultados_Dic3!$A$3:$A$99980,Produccion_UO!$H213)*$I$209</f>
        <v>0</v>
      </c>
      <c r="AI213" s="21">
        <f>+SUMIFS(Resultados_Dic3!AD$3:AD$99980,Resultados_Dic3!$F$3:$F$99980,Produccion_UO!$K213,Resultados_Dic3!$D$3:$D$99980,Produccion_UO!$K$209,Resultados_Dic3!$E$3:$E$99980,Produccion_UO!$J213,Resultados_Dic3!$A$3:$A$99980,Produccion_UO!$H213)*$I$209</f>
        <v>0</v>
      </c>
      <c r="AJ213" s="21">
        <f>+SUMIFS(Resultados_Dic3!AE$3:AE$99980,Resultados_Dic3!$F$3:$F$99980,Produccion_UO!$K213,Resultados_Dic3!$D$3:$D$99980,Produccion_UO!$K$209,Resultados_Dic3!$E$3:$E$99980,Produccion_UO!$J213,Resultados_Dic3!$A$3:$A$99980,Produccion_UO!$H213)*$I$209</f>
        <v>0</v>
      </c>
      <c r="AK213" s="21">
        <f>+SUMIFS(Resultados_Dic3!AF$3:AF$99980,Resultados_Dic3!$F$3:$F$99980,Produccion_UO!$K213,Resultados_Dic3!$D$3:$D$99980,Produccion_UO!$K$209,Resultados_Dic3!$E$3:$E$99980,Produccion_UO!$J213,Resultados_Dic3!$A$3:$A$99980,Produccion_UO!$H213)*$I$209</f>
        <v>0</v>
      </c>
      <c r="AL213" s="21">
        <f>+SUMIFS(Resultados_Dic3!AG$3:AG$99980,Resultados_Dic3!$F$3:$F$99980,Produccion_UO!$K213,Resultados_Dic3!$D$3:$D$99980,Produccion_UO!$K$209,Resultados_Dic3!$E$3:$E$99980,Produccion_UO!$J213,Resultados_Dic3!$A$3:$A$99980,Produccion_UO!$H213)*$I$209</f>
        <v>0</v>
      </c>
      <c r="AM213" s="21">
        <f>+SUMIFS(Resultados_Dic3!AH$3:AH$99980,Resultados_Dic3!$F$3:$F$99980,Produccion_UO!$K213,Resultados_Dic3!$D$3:$D$99980,Produccion_UO!$K$209,Resultados_Dic3!$E$3:$E$99980,Produccion_UO!$J213,Resultados_Dic3!$A$3:$A$99980,Produccion_UO!$H213)*$I$209</f>
        <v>0</v>
      </c>
      <c r="AN213" s="21">
        <f>+SUMIFS(Resultados_Dic3!AI$3:AI$99980,Resultados_Dic3!$F$3:$F$99980,Produccion_UO!$K213,Resultados_Dic3!$D$3:$D$99980,Produccion_UO!$K$209,Resultados_Dic3!$E$3:$E$99980,Produccion_UO!$J213,Resultados_Dic3!$A$3:$A$99980,Produccion_UO!$H213)*$I$209</f>
        <v>0</v>
      </c>
      <c r="AO213" s="21">
        <f>+SUMIFS(Resultados_Dic3!AJ$3:AJ$99980,Resultados_Dic3!$F$3:$F$99980,Produccion_UO!$K213,Resultados_Dic3!$D$3:$D$99980,Produccion_UO!$K$209,Resultados_Dic3!$E$3:$E$99980,Produccion_UO!$J213,Resultados_Dic3!$A$3:$A$99980,Produccion_UO!$H213)*$I$209</f>
        <v>0</v>
      </c>
      <c r="AP213" s="21">
        <f>+SUMIFS(Resultados_Dic3!AK$3:AK$99980,Resultados_Dic3!$F$3:$F$99980,Produccion_UO!$K213,Resultados_Dic3!$D$3:$D$99980,Produccion_UO!$K$209,Resultados_Dic3!$E$3:$E$99980,Produccion_UO!$J213,Resultados_Dic3!$A$3:$A$99980,Produccion_UO!$H213)*$I$209</f>
        <v>0</v>
      </c>
      <c r="AQ213" s="21">
        <f>+SUMIFS(Resultados_Dic3!AL$3:AL$99980,Resultados_Dic3!$F$3:$F$99980,Produccion_UO!$K213,Resultados_Dic3!$D$3:$D$99980,Produccion_UO!$K$209,Resultados_Dic3!$E$3:$E$99980,Produccion_UO!$J213,Resultados_Dic3!$A$3:$A$99980,Produccion_UO!$H213)*$I$209</f>
        <v>0</v>
      </c>
      <c r="AR213" s="21">
        <f>+SUMIFS(Resultados_Dic3!AM$3:AM$99980,Resultados_Dic3!$F$3:$F$99980,Produccion_UO!$K213,Resultados_Dic3!$D$3:$D$99980,Produccion_UO!$K$209,Resultados_Dic3!$E$3:$E$99980,Produccion_UO!$J213,Resultados_Dic3!$A$3:$A$99980,Produccion_UO!$H213)*$I$209</f>
        <v>0</v>
      </c>
    </row>
    <row r="214" spans="1:44" x14ac:dyDescent="0.25">
      <c r="H214" s="17" t="str">
        <f t="shared" si="56"/>
        <v>DIC7</v>
      </c>
      <c r="J214" s="24" t="s">
        <v>137</v>
      </c>
      <c r="K214" s="13" t="s">
        <v>162</v>
      </c>
      <c r="L214" s="22" t="str">
        <f>+$B$5</f>
        <v>LLO - Heavy</v>
      </c>
      <c r="M214" s="21">
        <f>+SUMIFS(Resultados_Dic3!H$3:H$99980,Resultados_Dic3!$F$3:$F$99980,Produccion_UO!$K214,Resultados_Dic3!$D$3:$D$99980,Produccion_UO!$K$209,Resultados_Dic3!$E$3:$E$99980,Produccion_UO!$J214,Resultados_Dic3!$A$3:$A$99980,Produccion_UO!$H214)*$I$209</f>
        <v>222.87407867697956</v>
      </c>
      <c r="N214" s="21">
        <f>+SUMIFS(Resultados_Dic3!I$3:I$99980,Resultados_Dic3!$F$3:$F$99980,Produccion_UO!$K214,Resultados_Dic3!$D$3:$D$99980,Produccion_UO!$K$209,Resultados_Dic3!$E$3:$E$99980,Produccion_UO!$J214,Resultados_Dic3!$A$3:$A$99980,Produccion_UO!$H214)*$I$209</f>
        <v>172.59463166218728</v>
      </c>
      <c r="O214" s="21">
        <f>+SUMIFS(Resultados_Dic3!J$3:J$99980,Resultados_Dic3!$F$3:$F$99980,Produccion_UO!$K214,Resultados_Dic3!$D$3:$D$99980,Produccion_UO!$K$209,Resultados_Dic3!$E$3:$E$99980,Produccion_UO!$J214,Resultados_Dic3!$A$3:$A$99980,Produccion_UO!$H214)*$I$209</f>
        <v>282.6660174288387</v>
      </c>
      <c r="P214" s="21">
        <f>+SUMIFS(Resultados_Dic3!K$3:K$99980,Resultados_Dic3!$F$3:$F$99980,Produccion_UO!$K214,Resultados_Dic3!$D$3:$D$99980,Produccion_UO!$K$209,Resultados_Dic3!$E$3:$E$99980,Produccion_UO!$J214,Resultados_Dic3!$A$3:$A$99980,Produccion_UO!$H214)*$I$209</f>
        <v>267.81057553135935</v>
      </c>
      <c r="Q214" s="21">
        <f>+SUMIFS(Resultados_Dic3!L$3:L$99980,Resultados_Dic3!$F$3:$F$99980,Produccion_UO!$K214,Resultados_Dic3!$D$3:$D$99980,Produccion_UO!$K$209,Resultados_Dic3!$E$3:$E$99980,Produccion_UO!$J214,Resultados_Dic3!$A$3:$A$99980,Produccion_UO!$H214)*$I$209</f>
        <v>233.86869831400006</v>
      </c>
      <c r="R214" s="21">
        <f>+SUMIFS(Resultados_Dic3!M$3:M$99980,Resultados_Dic3!$F$3:$F$99980,Produccion_UO!$K214,Resultados_Dic3!$D$3:$D$99980,Produccion_UO!$K$209,Resultados_Dic3!$E$3:$E$99980,Produccion_UO!$J214,Resultados_Dic3!$A$3:$A$99980,Produccion_UO!$H214)*$I$209</f>
        <v>187.57153546590592</v>
      </c>
      <c r="S214" s="21">
        <f>+SUMIFS(Resultados_Dic3!N$3:N$99980,Resultados_Dic3!$F$3:$F$99980,Produccion_UO!$K214,Resultados_Dic3!$D$3:$D$99980,Produccion_UO!$K$209,Resultados_Dic3!$E$3:$E$99980,Produccion_UO!$J214,Resultados_Dic3!$A$3:$A$99980,Produccion_UO!$H214)*$I$209</f>
        <v>166.6324645859878</v>
      </c>
      <c r="T214" s="21">
        <f>+SUMIFS(Resultados_Dic3!O$3:O$99980,Resultados_Dic3!$F$3:$F$99980,Produccion_UO!$K214,Resultados_Dic3!$D$3:$D$99980,Produccion_UO!$K$209,Resultados_Dic3!$E$3:$E$99980,Produccion_UO!$J214,Resultados_Dic3!$A$3:$A$99980,Produccion_UO!$H214)*$I$209</f>
        <v>150.02797203916595</v>
      </c>
      <c r="U214" s="21">
        <f>+SUMIFS(Resultados_Dic3!P$3:P$99980,Resultados_Dic3!$F$3:$F$99980,Produccion_UO!$K214,Resultados_Dic3!$D$3:$D$99980,Produccion_UO!$K$209,Resultados_Dic3!$E$3:$E$99980,Produccion_UO!$J214,Resultados_Dic3!$A$3:$A$99980,Produccion_UO!$H214)*$I$209</f>
        <v>95.03875372916707</v>
      </c>
      <c r="V214" s="21">
        <f>+SUMIFS(Resultados_Dic3!Q$3:Q$99980,Resultados_Dic3!$F$3:$F$99980,Produccion_UO!$K214,Resultados_Dic3!$D$3:$D$99980,Produccion_UO!$K$209,Resultados_Dic3!$E$3:$E$99980,Produccion_UO!$J214,Resultados_Dic3!$A$3:$A$99980,Produccion_UO!$H214)*$I$209</f>
        <v>78.434261182345196</v>
      </c>
      <c r="W214" s="21">
        <f>+SUMIFS(Resultados_Dic3!R$3:R$99980,Resultados_Dic3!$F$3:$F$99980,Produccion_UO!$K214,Resultados_Dic3!$D$3:$D$99980,Produccion_UO!$K$209,Resultados_Dic3!$E$3:$E$99980,Produccion_UO!$J214,Resultados_Dic3!$A$3:$A$99980,Produccion_UO!$H214)*$I$209</f>
        <v>16.334587046588705</v>
      </c>
      <c r="X214" s="21">
        <f>+SUMIFS(Resultados_Dic3!S$3:S$99980,Resultados_Dic3!$F$3:$F$99980,Produccion_UO!$K214,Resultados_Dic3!$D$3:$D$99980,Produccion_UO!$K$209,Resultados_Dic3!$E$3:$E$99980,Produccion_UO!$J214,Resultados_Dic3!$A$3:$A$99980,Produccion_UO!$H214)*$I$209</f>
        <v>34.670405990994261</v>
      </c>
      <c r="Y214" s="21">
        <f>+SUMIFS(Resultados_Dic3!T$3:T$99980,Resultados_Dic3!$F$3:$F$99980,Produccion_UO!$K214,Resultados_Dic3!$D$3:$D$99980,Produccion_UO!$K$209,Resultados_Dic3!$E$3:$E$99980,Produccion_UO!$J214,Resultados_Dic3!$A$3:$A$99980,Produccion_UO!$H214)*$I$209</f>
        <v>34.670405990994261</v>
      </c>
      <c r="Z214" s="21">
        <f>+SUMIFS(Resultados_Dic3!U$3:U$99980,Resultados_Dic3!$F$3:$F$99980,Produccion_UO!$K214,Resultados_Dic3!$D$3:$D$99980,Produccion_UO!$K$209,Resultados_Dic3!$E$3:$E$99980,Produccion_UO!$J214,Resultados_Dic3!$A$3:$A$99980,Produccion_UO!$H214)*$I$209</f>
        <v>2.4433997850940594</v>
      </c>
      <c r="AA214" s="21">
        <f>+SUMIFS(Resultados_Dic3!V$3:V$99980,Resultados_Dic3!$F$3:$F$99980,Produccion_UO!$K214,Resultados_Dic3!$D$3:$D$99980,Produccion_UO!$K$209,Resultados_Dic3!$E$3:$E$99980,Produccion_UO!$J214,Resultados_Dic3!$A$3:$A$99980,Produccion_UO!$H214)*$I$209</f>
        <v>0</v>
      </c>
      <c r="AB214" s="21">
        <f>+SUMIFS(Resultados_Dic3!W$3:W$99980,Resultados_Dic3!$F$3:$F$99980,Produccion_UO!$K214,Resultados_Dic3!$D$3:$D$99980,Produccion_UO!$K$209,Resultados_Dic3!$E$3:$E$99980,Produccion_UO!$J214,Resultados_Dic3!$A$3:$A$99980,Produccion_UO!$H214)*$I$209</f>
        <v>0</v>
      </c>
      <c r="AC214" s="21">
        <f>+SUMIFS(Resultados_Dic3!X$3:X$99980,Resultados_Dic3!$F$3:$F$99980,Produccion_UO!$K214,Resultados_Dic3!$D$3:$D$99980,Produccion_UO!$K$209,Resultados_Dic3!$E$3:$E$99980,Produccion_UO!$J214,Resultados_Dic3!$A$3:$A$99980,Produccion_UO!$H214)*$I$209</f>
        <v>0</v>
      </c>
      <c r="AD214" s="21">
        <f>+SUMIFS(Resultados_Dic3!Y$3:Y$99980,Resultados_Dic3!$F$3:$F$99980,Produccion_UO!$K214,Resultados_Dic3!$D$3:$D$99980,Produccion_UO!$K$209,Resultados_Dic3!$E$3:$E$99980,Produccion_UO!$J214,Resultados_Dic3!$A$3:$A$99980,Produccion_UO!$H214)*$I$209</f>
        <v>0</v>
      </c>
      <c r="AE214" s="21">
        <f>+SUMIFS(Resultados_Dic3!Z$3:Z$99980,Resultados_Dic3!$F$3:$F$99980,Produccion_UO!$K214,Resultados_Dic3!$D$3:$D$99980,Produccion_UO!$K$209,Resultados_Dic3!$E$3:$E$99980,Produccion_UO!$J214,Resultados_Dic3!$A$3:$A$99980,Produccion_UO!$H214)*$I$209</f>
        <v>0</v>
      </c>
      <c r="AF214" s="21">
        <f>+SUMIFS(Resultados_Dic3!AA$3:AA$99980,Resultados_Dic3!$F$3:$F$99980,Produccion_UO!$K214,Resultados_Dic3!$D$3:$D$99980,Produccion_UO!$K$209,Resultados_Dic3!$E$3:$E$99980,Produccion_UO!$J214,Resultados_Dic3!$A$3:$A$99980,Produccion_UO!$H214)*$I$209</f>
        <v>0</v>
      </c>
      <c r="AG214" s="21">
        <f>+SUMIFS(Resultados_Dic3!AB$3:AB$99980,Resultados_Dic3!$F$3:$F$99980,Produccion_UO!$K214,Resultados_Dic3!$D$3:$D$99980,Produccion_UO!$K$209,Resultados_Dic3!$E$3:$E$99980,Produccion_UO!$J214,Resultados_Dic3!$A$3:$A$99980,Produccion_UO!$H214)*$I$209</f>
        <v>0</v>
      </c>
      <c r="AH214" s="21">
        <f>+SUMIFS(Resultados_Dic3!AC$3:AC$99980,Resultados_Dic3!$F$3:$F$99980,Produccion_UO!$K214,Resultados_Dic3!$D$3:$D$99980,Produccion_UO!$K$209,Resultados_Dic3!$E$3:$E$99980,Produccion_UO!$J214,Resultados_Dic3!$A$3:$A$99980,Produccion_UO!$H214)*$I$209</f>
        <v>0</v>
      </c>
      <c r="AI214" s="21">
        <f>+SUMIFS(Resultados_Dic3!AD$3:AD$99980,Resultados_Dic3!$F$3:$F$99980,Produccion_UO!$K214,Resultados_Dic3!$D$3:$D$99980,Produccion_UO!$K$209,Resultados_Dic3!$E$3:$E$99980,Produccion_UO!$J214,Resultados_Dic3!$A$3:$A$99980,Produccion_UO!$H214)*$I$209</f>
        <v>0</v>
      </c>
      <c r="AJ214" s="21">
        <f>+SUMIFS(Resultados_Dic3!AE$3:AE$99980,Resultados_Dic3!$F$3:$F$99980,Produccion_UO!$K214,Resultados_Dic3!$D$3:$D$99980,Produccion_UO!$K$209,Resultados_Dic3!$E$3:$E$99980,Produccion_UO!$J214,Resultados_Dic3!$A$3:$A$99980,Produccion_UO!$H214)*$I$209</f>
        <v>0</v>
      </c>
      <c r="AK214" s="21">
        <f>+SUMIFS(Resultados_Dic3!AF$3:AF$99980,Resultados_Dic3!$F$3:$F$99980,Produccion_UO!$K214,Resultados_Dic3!$D$3:$D$99980,Produccion_UO!$K$209,Resultados_Dic3!$E$3:$E$99980,Produccion_UO!$J214,Resultados_Dic3!$A$3:$A$99980,Produccion_UO!$H214)*$I$209</f>
        <v>0</v>
      </c>
      <c r="AL214" s="21">
        <f>+SUMIFS(Resultados_Dic3!AG$3:AG$99980,Resultados_Dic3!$F$3:$F$99980,Produccion_UO!$K214,Resultados_Dic3!$D$3:$D$99980,Produccion_UO!$K$209,Resultados_Dic3!$E$3:$E$99980,Produccion_UO!$J214,Resultados_Dic3!$A$3:$A$99980,Produccion_UO!$H214)*$I$209</f>
        <v>0</v>
      </c>
      <c r="AM214" s="21">
        <f>+SUMIFS(Resultados_Dic3!AH$3:AH$99980,Resultados_Dic3!$F$3:$F$99980,Produccion_UO!$K214,Resultados_Dic3!$D$3:$D$99980,Produccion_UO!$K$209,Resultados_Dic3!$E$3:$E$99980,Produccion_UO!$J214,Resultados_Dic3!$A$3:$A$99980,Produccion_UO!$H214)*$I$209</f>
        <v>0</v>
      </c>
      <c r="AN214" s="21">
        <f>+SUMIFS(Resultados_Dic3!AI$3:AI$99980,Resultados_Dic3!$F$3:$F$99980,Produccion_UO!$K214,Resultados_Dic3!$D$3:$D$99980,Produccion_UO!$K$209,Resultados_Dic3!$E$3:$E$99980,Produccion_UO!$J214,Resultados_Dic3!$A$3:$A$99980,Produccion_UO!$H214)*$I$209</f>
        <v>0</v>
      </c>
      <c r="AO214" s="21">
        <f>+SUMIFS(Resultados_Dic3!AJ$3:AJ$99980,Resultados_Dic3!$F$3:$F$99980,Produccion_UO!$K214,Resultados_Dic3!$D$3:$D$99980,Produccion_UO!$K$209,Resultados_Dic3!$E$3:$E$99980,Produccion_UO!$J214,Resultados_Dic3!$A$3:$A$99980,Produccion_UO!$H214)*$I$209</f>
        <v>0</v>
      </c>
      <c r="AP214" s="21">
        <f>+SUMIFS(Resultados_Dic3!AK$3:AK$99980,Resultados_Dic3!$F$3:$F$99980,Produccion_UO!$K214,Resultados_Dic3!$D$3:$D$99980,Produccion_UO!$K$209,Resultados_Dic3!$E$3:$E$99980,Produccion_UO!$J214,Resultados_Dic3!$A$3:$A$99980,Produccion_UO!$H214)*$I$209</f>
        <v>0</v>
      </c>
      <c r="AQ214" s="21">
        <f>+SUMIFS(Resultados_Dic3!AL$3:AL$99980,Resultados_Dic3!$F$3:$F$99980,Produccion_UO!$K214,Resultados_Dic3!$D$3:$D$99980,Produccion_UO!$K$209,Resultados_Dic3!$E$3:$E$99980,Produccion_UO!$J214,Resultados_Dic3!$A$3:$A$99980,Produccion_UO!$H214)*$I$209</f>
        <v>0</v>
      </c>
      <c r="AR214" s="21">
        <f>+SUMIFS(Resultados_Dic3!AM$3:AM$99980,Resultados_Dic3!$F$3:$F$99980,Produccion_UO!$K214,Resultados_Dic3!$D$3:$D$99980,Produccion_UO!$K$209,Resultados_Dic3!$E$3:$E$99980,Produccion_UO!$J214,Resultados_Dic3!$A$3:$A$99980,Produccion_UO!$H214)*$I$209</f>
        <v>0</v>
      </c>
    </row>
    <row r="215" spans="1:44" x14ac:dyDescent="0.25">
      <c r="H215" s="17" t="str">
        <f t="shared" si="56"/>
        <v>DIC7</v>
      </c>
      <c r="J215" s="24" t="s">
        <v>139</v>
      </c>
      <c r="K215" s="13" t="s">
        <v>164</v>
      </c>
      <c r="L215" s="22" t="str">
        <f>+$B$6</f>
        <v>PU - Ligth</v>
      </c>
      <c r="M215" s="21">
        <f>+SUMIFS(Resultados_Dic3!H$3:H$99980,Resultados_Dic3!$F$3:$F$99980,Produccion_UO!$K215,Resultados_Dic3!$D$3:$D$99980,Produccion_UO!$K$209,Resultados_Dic3!$E$3:$E$99980,Produccion_UO!$J215,Resultados_Dic3!$A$3:$A$99980,Produccion_UO!$H215)*$I$209</f>
        <v>0</v>
      </c>
      <c r="N215" s="21">
        <f>+SUMIFS(Resultados_Dic3!I$3:I$99980,Resultados_Dic3!$F$3:$F$99980,Produccion_UO!$K215,Resultados_Dic3!$D$3:$D$99980,Produccion_UO!$K$209,Resultados_Dic3!$E$3:$E$99980,Produccion_UO!$J215,Resultados_Dic3!$A$3:$A$99980,Produccion_UO!$H215)*$I$209</f>
        <v>0</v>
      </c>
      <c r="O215" s="21">
        <f>+SUMIFS(Resultados_Dic3!J$3:J$99980,Resultados_Dic3!$F$3:$F$99980,Produccion_UO!$K215,Resultados_Dic3!$D$3:$D$99980,Produccion_UO!$K$209,Resultados_Dic3!$E$3:$E$99980,Produccion_UO!$J215,Resultados_Dic3!$A$3:$A$99980,Produccion_UO!$H215)*$I$209</f>
        <v>0</v>
      </c>
      <c r="P215" s="21">
        <f>+SUMIFS(Resultados_Dic3!K$3:K$99980,Resultados_Dic3!$F$3:$F$99980,Produccion_UO!$K215,Resultados_Dic3!$D$3:$D$99980,Produccion_UO!$K$209,Resultados_Dic3!$E$3:$E$99980,Produccion_UO!$J215,Resultados_Dic3!$A$3:$A$99980,Produccion_UO!$H215)*$I$209</f>
        <v>0</v>
      </c>
      <c r="Q215" s="21">
        <f>+SUMIFS(Resultados_Dic3!L$3:L$99980,Resultados_Dic3!$F$3:$F$99980,Produccion_UO!$K215,Resultados_Dic3!$D$3:$D$99980,Produccion_UO!$K$209,Resultados_Dic3!$E$3:$E$99980,Produccion_UO!$J215,Resultados_Dic3!$A$3:$A$99980,Produccion_UO!$H215)*$I$209</f>
        <v>0</v>
      </c>
      <c r="R215" s="21">
        <f>+SUMIFS(Resultados_Dic3!M$3:M$99980,Resultados_Dic3!$F$3:$F$99980,Produccion_UO!$K215,Resultados_Dic3!$D$3:$D$99980,Produccion_UO!$K$209,Resultados_Dic3!$E$3:$E$99980,Produccion_UO!$J215,Resultados_Dic3!$A$3:$A$99980,Produccion_UO!$H215)*$I$209</f>
        <v>0</v>
      </c>
      <c r="S215" s="21">
        <f>+SUMIFS(Resultados_Dic3!N$3:N$99980,Resultados_Dic3!$F$3:$F$99980,Produccion_UO!$K215,Resultados_Dic3!$D$3:$D$99980,Produccion_UO!$K$209,Resultados_Dic3!$E$3:$E$99980,Produccion_UO!$J215,Resultados_Dic3!$A$3:$A$99980,Produccion_UO!$H215)*$I$209</f>
        <v>0</v>
      </c>
      <c r="T215" s="21">
        <f>+SUMIFS(Resultados_Dic3!O$3:O$99980,Resultados_Dic3!$F$3:$F$99980,Produccion_UO!$K215,Resultados_Dic3!$D$3:$D$99980,Produccion_UO!$K$209,Resultados_Dic3!$E$3:$E$99980,Produccion_UO!$J215,Resultados_Dic3!$A$3:$A$99980,Produccion_UO!$H215)*$I$209</f>
        <v>0</v>
      </c>
      <c r="U215" s="21">
        <f>+SUMIFS(Resultados_Dic3!P$3:P$99980,Resultados_Dic3!$F$3:$F$99980,Produccion_UO!$K215,Resultados_Dic3!$D$3:$D$99980,Produccion_UO!$K$209,Resultados_Dic3!$E$3:$E$99980,Produccion_UO!$J215,Resultados_Dic3!$A$3:$A$99980,Produccion_UO!$H215)*$I$209</f>
        <v>0</v>
      </c>
      <c r="V215" s="21">
        <f>+SUMIFS(Resultados_Dic3!Q$3:Q$99980,Resultados_Dic3!$F$3:$F$99980,Produccion_UO!$K215,Resultados_Dic3!$D$3:$D$99980,Produccion_UO!$K$209,Resultados_Dic3!$E$3:$E$99980,Produccion_UO!$J215,Resultados_Dic3!$A$3:$A$99980,Produccion_UO!$H215)*$I$209</f>
        <v>0</v>
      </c>
      <c r="W215" s="21">
        <f>+SUMIFS(Resultados_Dic3!R$3:R$99980,Resultados_Dic3!$F$3:$F$99980,Produccion_UO!$K215,Resultados_Dic3!$D$3:$D$99980,Produccion_UO!$K$209,Resultados_Dic3!$E$3:$E$99980,Produccion_UO!$J215,Resultados_Dic3!$A$3:$A$99980,Produccion_UO!$H215)*$I$209</f>
        <v>0</v>
      </c>
      <c r="X215" s="21">
        <f>+SUMIFS(Resultados_Dic3!S$3:S$99980,Resultados_Dic3!$F$3:$F$99980,Produccion_UO!$K215,Resultados_Dic3!$D$3:$D$99980,Produccion_UO!$K$209,Resultados_Dic3!$E$3:$E$99980,Produccion_UO!$J215,Resultados_Dic3!$A$3:$A$99980,Produccion_UO!$H215)*$I$209</f>
        <v>0</v>
      </c>
      <c r="Y215" s="21">
        <f>+SUMIFS(Resultados_Dic3!T$3:T$99980,Resultados_Dic3!$F$3:$F$99980,Produccion_UO!$K215,Resultados_Dic3!$D$3:$D$99980,Produccion_UO!$K$209,Resultados_Dic3!$E$3:$E$99980,Produccion_UO!$J215,Resultados_Dic3!$A$3:$A$99980,Produccion_UO!$H215)*$I$209</f>
        <v>0</v>
      </c>
      <c r="Z215" s="21">
        <f>+SUMIFS(Resultados_Dic3!U$3:U$99980,Resultados_Dic3!$F$3:$F$99980,Produccion_UO!$K215,Resultados_Dic3!$D$3:$D$99980,Produccion_UO!$K$209,Resultados_Dic3!$E$3:$E$99980,Produccion_UO!$J215,Resultados_Dic3!$A$3:$A$99980,Produccion_UO!$H215)*$I$209</f>
        <v>0</v>
      </c>
      <c r="AA215" s="21">
        <f>+SUMIFS(Resultados_Dic3!V$3:V$99980,Resultados_Dic3!$F$3:$F$99980,Produccion_UO!$K215,Resultados_Dic3!$D$3:$D$99980,Produccion_UO!$K$209,Resultados_Dic3!$E$3:$E$99980,Produccion_UO!$J215,Resultados_Dic3!$A$3:$A$99980,Produccion_UO!$H215)*$I$209</f>
        <v>0</v>
      </c>
      <c r="AB215" s="21">
        <f>+SUMIFS(Resultados_Dic3!W$3:W$99980,Resultados_Dic3!$F$3:$F$99980,Produccion_UO!$K215,Resultados_Dic3!$D$3:$D$99980,Produccion_UO!$K$209,Resultados_Dic3!$E$3:$E$99980,Produccion_UO!$J215,Resultados_Dic3!$A$3:$A$99980,Produccion_UO!$H215)*$I$209</f>
        <v>0</v>
      </c>
      <c r="AC215" s="21">
        <f>+SUMIFS(Resultados_Dic3!X$3:X$99980,Resultados_Dic3!$F$3:$F$99980,Produccion_UO!$K215,Resultados_Dic3!$D$3:$D$99980,Produccion_UO!$K$209,Resultados_Dic3!$E$3:$E$99980,Produccion_UO!$J215,Resultados_Dic3!$A$3:$A$99980,Produccion_UO!$H215)*$I$209</f>
        <v>0</v>
      </c>
      <c r="AD215" s="21">
        <f>+SUMIFS(Resultados_Dic3!Y$3:Y$99980,Resultados_Dic3!$F$3:$F$99980,Produccion_UO!$K215,Resultados_Dic3!$D$3:$D$99980,Produccion_UO!$K$209,Resultados_Dic3!$E$3:$E$99980,Produccion_UO!$J215,Resultados_Dic3!$A$3:$A$99980,Produccion_UO!$H215)*$I$209</f>
        <v>0</v>
      </c>
      <c r="AE215" s="21">
        <f>+SUMIFS(Resultados_Dic3!Z$3:Z$99980,Resultados_Dic3!$F$3:$F$99980,Produccion_UO!$K215,Resultados_Dic3!$D$3:$D$99980,Produccion_UO!$K$209,Resultados_Dic3!$E$3:$E$99980,Produccion_UO!$J215,Resultados_Dic3!$A$3:$A$99980,Produccion_UO!$H215)*$I$209</f>
        <v>0</v>
      </c>
      <c r="AF215" s="21">
        <f>+SUMIFS(Resultados_Dic3!AA$3:AA$99980,Resultados_Dic3!$F$3:$F$99980,Produccion_UO!$K215,Resultados_Dic3!$D$3:$D$99980,Produccion_UO!$K$209,Resultados_Dic3!$E$3:$E$99980,Produccion_UO!$J215,Resultados_Dic3!$A$3:$A$99980,Produccion_UO!$H215)*$I$209</f>
        <v>0</v>
      </c>
      <c r="AG215" s="21">
        <f>+SUMIFS(Resultados_Dic3!AB$3:AB$99980,Resultados_Dic3!$F$3:$F$99980,Produccion_UO!$K215,Resultados_Dic3!$D$3:$D$99980,Produccion_UO!$K$209,Resultados_Dic3!$E$3:$E$99980,Produccion_UO!$J215,Resultados_Dic3!$A$3:$A$99980,Produccion_UO!$H215)*$I$209</f>
        <v>0</v>
      </c>
      <c r="AH215" s="21">
        <f>+SUMIFS(Resultados_Dic3!AC$3:AC$99980,Resultados_Dic3!$F$3:$F$99980,Produccion_UO!$K215,Resultados_Dic3!$D$3:$D$99980,Produccion_UO!$K$209,Resultados_Dic3!$E$3:$E$99980,Produccion_UO!$J215,Resultados_Dic3!$A$3:$A$99980,Produccion_UO!$H215)*$I$209</f>
        <v>0</v>
      </c>
      <c r="AI215" s="21">
        <f>+SUMIFS(Resultados_Dic3!AD$3:AD$99980,Resultados_Dic3!$F$3:$F$99980,Produccion_UO!$K215,Resultados_Dic3!$D$3:$D$99980,Produccion_UO!$K$209,Resultados_Dic3!$E$3:$E$99980,Produccion_UO!$J215,Resultados_Dic3!$A$3:$A$99980,Produccion_UO!$H215)*$I$209</f>
        <v>0</v>
      </c>
      <c r="AJ215" s="21">
        <f>+SUMIFS(Resultados_Dic3!AE$3:AE$99980,Resultados_Dic3!$F$3:$F$99980,Produccion_UO!$K215,Resultados_Dic3!$D$3:$D$99980,Produccion_UO!$K$209,Resultados_Dic3!$E$3:$E$99980,Produccion_UO!$J215,Resultados_Dic3!$A$3:$A$99980,Produccion_UO!$H215)*$I$209</f>
        <v>0</v>
      </c>
      <c r="AK215" s="21">
        <f>+SUMIFS(Resultados_Dic3!AF$3:AF$99980,Resultados_Dic3!$F$3:$F$99980,Produccion_UO!$K215,Resultados_Dic3!$D$3:$D$99980,Produccion_UO!$K$209,Resultados_Dic3!$E$3:$E$99980,Produccion_UO!$J215,Resultados_Dic3!$A$3:$A$99980,Produccion_UO!$H215)*$I$209</f>
        <v>0</v>
      </c>
      <c r="AL215" s="21">
        <f>+SUMIFS(Resultados_Dic3!AG$3:AG$99980,Resultados_Dic3!$F$3:$F$99980,Produccion_UO!$K215,Resultados_Dic3!$D$3:$D$99980,Produccion_UO!$K$209,Resultados_Dic3!$E$3:$E$99980,Produccion_UO!$J215,Resultados_Dic3!$A$3:$A$99980,Produccion_UO!$H215)*$I$209</f>
        <v>0</v>
      </c>
      <c r="AM215" s="21">
        <f>+SUMIFS(Resultados_Dic3!AH$3:AH$99980,Resultados_Dic3!$F$3:$F$99980,Produccion_UO!$K215,Resultados_Dic3!$D$3:$D$99980,Produccion_UO!$K$209,Resultados_Dic3!$E$3:$E$99980,Produccion_UO!$J215,Resultados_Dic3!$A$3:$A$99980,Produccion_UO!$H215)*$I$209</f>
        <v>0</v>
      </c>
      <c r="AN215" s="21">
        <f>+SUMIFS(Resultados_Dic3!AI$3:AI$99980,Resultados_Dic3!$F$3:$F$99980,Produccion_UO!$K215,Resultados_Dic3!$D$3:$D$99980,Produccion_UO!$K$209,Resultados_Dic3!$E$3:$E$99980,Produccion_UO!$J215,Resultados_Dic3!$A$3:$A$99980,Produccion_UO!$H215)*$I$209</f>
        <v>0</v>
      </c>
      <c r="AO215" s="21">
        <f>+SUMIFS(Resultados_Dic3!AJ$3:AJ$99980,Resultados_Dic3!$F$3:$F$99980,Produccion_UO!$K215,Resultados_Dic3!$D$3:$D$99980,Produccion_UO!$K$209,Resultados_Dic3!$E$3:$E$99980,Produccion_UO!$J215,Resultados_Dic3!$A$3:$A$99980,Produccion_UO!$H215)*$I$209</f>
        <v>0</v>
      </c>
      <c r="AP215" s="21">
        <f>+SUMIFS(Resultados_Dic3!AK$3:AK$99980,Resultados_Dic3!$F$3:$F$99980,Produccion_UO!$K215,Resultados_Dic3!$D$3:$D$99980,Produccion_UO!$K$209,Resultados_Dic3!$E$3:$E$99980,Produccion_UO!$J215,Resultados_Dic3!$A$3:$A$99980,Produccion_UO!$H215)*$I$209</f>
        <v>0</v>
      </c>
      <c r="AQ215" s="21">
        <f>+SUMIFS(Resultados_Dic3!AL$3:AL$99980,Resultados_Dic3!$F$3:$F$99980,Produccion_UO!$K215,Resultados_Dic3!$D$3:$D$99980,Produccion_UO!$K$209,Resultados_Dic3!$E$3:$E$99980,Produccion_UO!$J215,Resultados_Dic3!$A$3:$A$99980,Produccion_UO!$H215)*$I$209</f>
        <v>0</v>
      </c>
      <c r="AR215" s="21">
        <f>+SUMIFS(Resultados_Dic3!AM$3:AM$99980,Resultados_Dic3!$F$3:$F$99980,Produccion_UO!$K215,Resultados_Dic3!$D$3:$D$99980,Produccion_UO!$K$209,Resultados_Dic3!$E$3:$E$99980,Produccion_UO!$J215,Resultados_Dic3!$A$3:$A$99980,Produccion_UO!$H215)*$I$209</f>
        <v>0</v>
      </c>
    </row>
    <row r="216" spans="1:44" x14ac:dyDescent="0.25">
      <c r="H216" s="17" t="str">
        <f t="shared" si="56"/>
        <v>DIC7</v>
      </c>
      <c r="J216" s="24" t="s">
        <v>141</v>
      </c>
      <c r="K216" s="13" t="s">
        <v>165</v>
      </c>
      <c r="L216" s="22" t="str">
        <f>+$B$7</f>
        <v>VMM - Medium</v>
      </c>
      <c r="M216" s="21">
        <f>+SUMIFS(Resultados_Dic3!H$3:H$99980,Resultados_Dic3!$F$3:$F$99980,Produccion_UO!$K216,Resultados_Dic3!$D$3:$D$99980,Produccion_UO!$K$209,Resultados_Dic3!$E$3:$E$99980,Produccion_UO!$J216,Resultados_Dic3!$A$3:$A$99980,Produccion_UO!$H216)*$I$209</f>
        <v>0</v>
      </c>
      <c r="N216" s="21">
        <f>+SUMIFS(Resultados_Dic3!I$3:I$99980,Resultados_Dic3!$F$3:$F$99980,Produccion_UO!$K216,Resultados_Dic3!$D$3:$D$99980,Produccion_UO!$K$209,Resultados_Dic3!$E$3:$E$99980,Produccion_UO!$J216,Resultados_Dic3!$A$3:$A$99980,Produccion_UO!$H216)*$I$209</f>
        <v>0</v>
      </c>
      <c r="O216" s="21">
        <f>+SUMIFS(Resultados_Dic3!J$3:J$99980,Resultados_Dic3!$F$3:$F$99980,Produccion_UO!$K216,Resultados_Dic3!$D$3:$D$99980,Produccion_UO!$K$209,Resultados_Dic3!$E$3:$E$99980,Produccion_UO!$J216,Resultados_Dic3!$A$3:$A$99980,Produccion_UO!$H216)*$I$209</f>
        <v>0</v>
      </c>
      <c r="P216" s="21">
        <f>+SUMIFS(Resultados_Dic3!K$3:K$99980,Resultados_Dic3!$F$3:$F$99980,Produccion_UO!$K216,Resultados_Dic3!$D$3:$D$99980,Produccion_UO!$K$209,Resultados_Dic3!$E$3:$E$99980,Produccion_UO!$J216,Resultados_Dic3!$A$3:$A$99980,Produccion_UO!$H216)*$I$209</f>
        <v>25.757678345746182</v>
      </c>
      <c r="Q216" s="21">
        <f>+SUMIFS(Resultados_Dic3!L$3:L$99980,Resultados_Dic3!$F$3:$F$99980,Produccion_UO!$K216,Resultados_Dic3!$D$3:$D$99980,Produccion_UO!$K$209,Resultados_Dic3!$E$3:$E$99980,Produccion_UO!$J216,Resultados_Dic3!$A$3:$A$99980,Produccion_UO!$H216)*$I$209</f>
        <v>20.443807958381761</v>
      </c>
      <c r="R216" s="21">
        <f>+SUMIFS(Resultados_Dic3!M$3:M$99980,Resultados_Dic3!$F$3:$F$99980,Produccion_UO!$K216,Resultados_Dic3!$D$3:$D$99980,Produccion_UO!$K$209,Resultados_Dic3!$E$3:$E$99980,Produccion_UO!$J216,Resultados_Dic3!$A$3:$A$99980,Produccion_UO!$H216)*$I$209</f>
        <v>14.748139313223295</v>
      </c>
      <c r="S216" s="21">
        <f>+SUMIFS(Resultados_Dic3!N$3:N$99980,Resultados_Dic3!$F$3:$F$99980,Produccion_UO!$K216,Resultados_Dic3!$D$3:$D$99980,Produccion_UO!$K$209,Resultados_Dic3!$E$3:$E$99980,Produccion_UO!$J216,Resultados_Dic3!$A$3:$A$99980,Produccion_UO!$H216)*$I$209</f>
        <v>9.0524706680647817</v>
      </c>
      <c r="T216" s="21">
        <f>+SUMIFS(Resultados_Dic3!O$3:O$99980,Resultados_Dic3!$F$3:$F$99980,Produccion_UO!$K216,Resultados_Dic3!$D$3:$D$99980,Produccion_UO!$K$209,Resultados_Dic3!$E$3:$E$99980,Produccion_UO!$J216,Resultados_Dic3!$A$3:$A$99980,Produccion_UO!$H216)*$I$209</f>
        <v>5.1185040395853525</v>
      </c>
      <c r="U216" s="21">
        <f>+SUMIFS(Resultados_Dic3!P$3:P$99980,Resultados_Dic3!$F$3:$F$99980,Produccion_UO!$K216,Resultados_Dic3!$D$3:$D$99980,Produccion_UO!$K$209,Resultados_Dic3!$E$3:$E$99980,Produccion_UO!$J216,Resultados_Dic3!$A$3:$A$99980,Produccion_UO!$H216)*$I$209</f>
        <v>0</v>
      </c>
      <c r="V216" s="21">
        <f>+SUMIFS(Resultados_Dic3!Q$3:Q$99980,Resultados_Dic3!$F$3:$F$99980,Produccion_UO!$K216,Resultados_Dic3!$D$3:$D$99980,Produccion_UO!$K$209,Resultados_Dic3!$E$3:$E$99980,Produccion_UO!$J216,Resultados_Dic3!$A$3:$A$99980,Produccion_UO!$H216)*$I$209</f>
        <v>0</v>
      </c>
      <c r="W216" s="21">
        <f>+SUMIFS(Resultados_Dic3!R$3:R$99980,Resultados_Dic3!$F$3:$F$99980,Produccion_UO!$K216,Resultados_Dic3!$D$3:$D$99980,Produccion_UO!$K$209,Resultados_Dic3!$E$3:$E$99980,Produccion_UO!$J216,Resultados_Dic3!$A$3:$A$99980,Produccion_UO!$H216)*$I$209</f>
        <v>0</v>
      </c>
      <c r="X216" s="21">
        <f>+SUMIFS(Resultados_Dic3!S$3:S$99980,Resultados_Dic3!$F$3:$F$99980,Produccion_UO!$K216,Resultados_Dic3!$D$3:$D$99980,Produccion_UO!$K$209,Resultados_Dic3!$E$3:$E$99980,Produccion_UO!$J216,Resultados_Dic3!$A$3:$A$99980,Produccion_UO!$H216)*$I$209</f>
        <v>0</v>
      </c>
      <c r="Y216" s="21">
        <f>+SUMIFS(Resultados_Dic3!T$3:T$99980,Resultados_Dic3!$F$3:$F$99980,Produccion_UO!$K216,Resultados_Dic3!$D$3:$D$99980,Produccion_UO!$K$209,Resultados_Dic3!$E$3:$E$99980,Produccion_UO!$J216,Resultados_Dic3!$A$3:$A$99980,Produccion_UO!$H216)*$I$209</f>
        <v>0</v>
      </c>
      <c r="Z216" s="21">
        <f>+SUMIFS(Resultados_Dic3!U$3:U$99980,Resultados_Dic3!$F$3:$F$99980,Produccion_UO!$K216,Resultados_Dic3!$D$3:$D$99980,Produccion_UO!$K$209,Resultados_Dic3!$E$3:$E$99980,Produccion_UO!$J216,Resultados_Dic3!$A$3:$A$99980,Produccion_UO!$H216)*$I$209</f>
        <v>0</v>
      </c>
      <c r="AA216" s="21">
        <f>+SUMIFS(Resultados_Dic3!V$3:V$99980,Resultados_Dic3!$F$3:$F$99980,Produccion_UO!$K216,Resultados_Dic3!$D$3:$D$99980,Produccion_UO!$K$209,Resultados_Dic3!$E$3:$E$99980,Produccion_UO!$J216,Resultados_Dic3!$A$3:$A$99980,Produccion_UO!$H216)*$I$209</f>
        <v>0</v>
      </c>
      <c r="AB216" s="21">
        <f>+SUMIFS(Resultados_Dic3!W$3:W$99980,Resultados_Dic3!$F$3:$F$99980,Produccion_UO!$K216,Resultados_Dic3!$D$3:$D$99980,Produccion_UO!$K$209,Resultados_Dic3!$E$3:$E$99980,Produccion_UO!$J216,Resultados_Dic3!$A$3:$A$99980,Produccion_UO!$H216)*$I$209</f>
        <v>0</v>
      </c>
      <c r="AC216" s="21">
        <f>+SUMIFS(Resultados_Dic3!X$3:X$99980,Resultados_Dic3!$F$3:$F$99980,Produccion_UO!$K216,Resultados_Dic3!$D$3:$D$99980,Produccion_UO!$K$209,Resultados_Dic3!$E$3:$E$99980,Produccion_UO!$J216,Resultados_Dic3!$A$3:$A$99980,Produccion_UO!$H216)*$I$209</f>
        <v>0</v>
      </c>
      <c r="AD216" s="21">
        <f>+SUMIFS(Resultados_Dic3!Y$3:Y$99980,Resultados_Dic3!$F$3:$F$99980,Produccion_UO!$K216,Resultados_Dic3!$D$3:$D$99980,Produccion_UO!$K$209,Resultados_Dic3!$E$3:$E$99980,Produccion_UO!$J216,Resultados_Dic3!$A$3:$A$99980,Produccion_UO!$H216)*$I$209</f>
        <v>0</v>
      </c>
      <c r="AE216" s="21">
        <f>+SUMIFS(Resultados_Dic3!Z$3:Z$99980,Resultados_Dic3!$F$3:$F$99980,Produccion_UO!$K216,Resultados_Dic3!$D$3:$D$99980,Produccion_UO!$K$209,Resultados_Dic3!$E$3:$E$99980,Produccion_UO!$J216,Resultados_Dic3!$A$3:$A$99980,Produccion_UO!$H216)*$I$209</f>
        <v>0</v>
      </c>
      <c r="AF216" s="21">
        <f>+SUMIFS(Resultados_Dic3!AA$3:AA$99980,Resultados_Dic3!$F$3:$F$99980,Produccion_UO!$K216,Resultados_Dic3!$D$3:$D$99980,Produccion_UO!$K$209,Resultados_Dic3!$E$3:$E$99980,Produccion_UO!$J216,Resultados_Dic3!$A$3:$A$99980,Produccion_UO!$H216)*$I$209</f>
        <v>0</v>
      </c>
      <c r="AG216" s="21">
        <f>+SUMIFS(Resultados_Dic3!AB$3:AB$99980,Resultados_Dic3!$F$3:$F$99980,Produccion_UO!$K216,Resultados_Dic3!$D$3:$D$99980,Produccion_UO!$K$209,Resultados_Dic3!$E$3:$E$99980,Produccion_UO!$J216,Resultados_Dic3!$A$3:$A$99980,Produccion_UO!$H216)*$I$209</f>
        <v>0</v>
      </c>
      <c r="AH216" s="21">
        <f>+SUMIFS(Resultados_Dic3!AC$3:AC$99980,Resultados_Dic3!$F$3:$F$99980,Produccion_UO!$K216,Resultados_Dic3!$D$3:$D$99980,Produccion_UO!$K$209,Resultados_Dic3!$E$3:$E$99980,Produccion_UO!$J216,Resultados_Dic3!$A$3:$A$99980,Produccion_UO!$H216)*$I$209</f>
        <v>0</v>
      </c>
      <c r="AI216" s="21">
        <f>+SUMIFS(Resultados_Dic3!AD$3:AD$99980,Resultados_Dic3!$F$3:$F$99980,Produccion_UO!$K216,Resultados_Dic3!$D$3:$D$99980,Produccion_UO!$K$209,Resultados_Dic3!$E$3:$E$99980,Produccion_UO!$J216,Resultados_Dic3!$A$3:$A$99980,Produccion_UO!$H216)*$I$209</f>
        <v>0</v>
      </c>
      <c r="AJ216" s="21">
        <f>+SUMIFS(Resultados_Dic3!AE$3:AE$99980,Resultados_Dic3!$F$3:$F$99980,Produccion_UO!$K216,Resultados_Dic3!$D$3:$D$99980,Produccion_UO!$K$209,Resultados_Dic3!$E$3:$E$99980,Produccion_UO!$J216,Resultados_Dic3!$A$3:$A$99980,Produccion_UO!$H216)*$I$209</f>
        <v>0</v>
      </c>
      <c r="AK216" s="21">
        <f>+SUMIFS(Resultados_Dic3!AF$3:AF$99980,Resultados_Dic3!$F$3:$F$99980,Produccion_UO!$K216,Resultados_Dic3!$D$3:$D$99980,Produccion_UO!$K$209,Resultados_Dic3!$E$3:$E$99980,Produccion_UO!$J216,Resultados_Dic3!$A$3:$A$99980,Produccion_UO!$H216)*$I$209</f>
        <v>0</v>
      </c>
      <c r="AL216" s="21">
        <f>+SUMIFS(Resultados_Dic3!AG$3:AG$99980,Resultados_Dic3!$F$3:$F$99980,Produccion_UO!$K216,Resultados_Dic3!$D$3:$D$99980,Produccion_UO!$K$209,Resultados_Dic3!$E$3:$E$99980,Produccion_UO!$J216,Resultados_Dic3!$A$3:$A$99980,Produccion_UO!$H216)*$I$209</f>
        <v>0</v>
      </c>
      <c r="AM216" s="21">
        <f>+SUMIFS(Resultados_Dic3!AH$3:AH$99980,Resultados_Dic3!$F$3:$F$99980,Produccion_UO!$K216,Resultados_Dic3!$D$3:$D$99980,Produccion_UO!$K$209,Resultados_Dic3!$E$3:$E$99980,Produccion_UO!$J216,Resultados_Dic3!$A$3:$A$99980,Produccion_UO!$H216)*$I$209</f>
        <v>0</v>
      </c>
      <c r="AN216" s="21">
        <f>+SUMIFS(Resultados_Dic3!AI$3:AI$99980,Resultados_Dic3!$F$3:$F$99980,Produccion_UO!$K216,Resultados_Dic3!$D$3:$D$99980,Produccion_UO!$K$209,Resultados_Dic3!$E$3:$E$99980,Produccion_UO!$J216,Resultados_Dic3!$A$3:$A$99980,Produccion_UO!$H216)*$I$209</f>
        <v>0</v>
      </c>
      <c r="AO216" s="21">
        <f>+SUMIFS(Resultados_Dic3!AJ$3:AJ$99980,Resultados_Dic3!$F$3:$F$99980,Produccion_UO!$K216,Resultados_Dic3!$D$3:$D$99980,Produccion_UO!$K$209,Resultados_Dic3!$E$3:$E$99980,Produccion_UO!$J216,Resultados_Dic3!$A$3:$A$99980,Produccion_UO!$H216)*$I$209</f>
        <v>0</v>
      </c>
      <c r="AP216" s="21">
        <f>+SUMIFS(Resultados_Dic3!AK$3:AK$99980,Resultados_Dic3!$F$3:$F$99980,Produccion_UO!$K216,Resultados_Dic3!$D$3:$D$99980,Produccion_UO!$K$209,Resultados_Dic3!$E$3:$E$99980,Produccion_UO!$J216,Resultados_Dic3!$A$3:$A$99980,Produccion_UO!$H216)*$I$209</f>
        <v>0</v>
      </c>
      <c r="AQ216" s="21">
        <f>+SUMIFS(Resultados_Dic3!AL$3:AL$99980,Resultados_Dic3!$F$3:$F$99980,Produccion_UO!$K216,Resultados_Dic3!$D$3:$D$99980,Produccion_UO!$K$209,Resultados_Dic3!$E$3:$E$99980,Produccion_UO!$J216,Resultados_Dic3!$A$3:$A$99980,Produccion_UO!$H216)*$I$209</f>
        <v>0</v>
      </c>
      <c r="AR216" s="21">
        <f>+SUMIFS(Resultados_Dic3!AM$3:AM$99980,Resultados_Dic3!$F$3:$F$99980,Produccion_UO!$K216,Resultados_Dic3!$D$3:$D$99980,Produccion_UO!$K$209,Resultados_Dic3!$E$3:$E$99980,Produccion_UO!$J216,Resultados_Dic3!$A$3:$A$99980,Produccion_UO!$H216)*$I$209</f>
        <v>0</v>
      </c>
    </row>
    <row r="217" spans="1:44" x14ac:dyDescent="0.25">
      <c r="H217" s="17" t="str">
        <f t="shared" si="56"/>
        <v>DIC7</v>
      </c>
      <c r="J217" s="24" t="s">
        <v>142</v>
      </c>
      <c r="K217" s="13" t="s">
        <v>379</v>
      </c>
      <c r="L217" s="22" t="str">
        <f>+$B$8</f>
        <v>VSM - Medium</v>
      </c>
      <c r="M217" s="21">
        <f>+SUMIFS(Resultados_Dic3!H$3:H$99980,Resultados_Dic3!$F$3:$F$99980,Produccion_UO!$K217,Resultados_Dic3!$D$3:$D$99980,Produccion_UO!$K$209,Resultados_Dic3!$E$3:$E$99980,Produccion_UO!$J217,Resultados_Dic3!$A$3:$A$99980,Produccion_UO!$H217)*$I$209</f>
        <v>0</v>
      </c>
      <c r="N217" s="21">
        <f>+SUMIFS(Resultados_Dic3!I$3:I$99980,Resultados_Dic3!$F$3:$F$99980,Produccion_UO!$K217,Resultados_Dic3!$D$3:$D$99980,Produccion_UO!$K$209,Resultados_Dic3!$E$3:$E$99980,Produccion_UO!$J217,Resultados_Dic3!$A$3:$A$99980,Produccion_UO!$H217)*$I$209</f>
        <v>0</v>
      </c>
      <c r="O217" s="21">
        <f>+SUMIFS(Resultados_Dic3!J$3:J$99980,Resultados_Dic3!$F$3:$F$99980,Produccion_UO!$K217,Resultados_Dic3!$D$3:$D$99980,Produccion_UO!$K$209,Resultados_Dic3!$E$3:$E$99980,Produccion_UO!$J217,Resultados_Dic3!$A$3:$A$99980,Produccion_UO!$H217)*$I$209</f>
        <v>0</v>
      </c>
      <c r="P217" s="21">
        <f>+SUMIFS(Resultados_Dic3!K$3:K$99980,Resultados_Dic3!$F$3:$F$99980,Produccion_UO!$K217,Resultados_Dic3!$D$3:$D$99980,Produccion_UO!$K$209,Resultados_Dic3!$E$3:$E$99980,Produccion_UO!$J217,Resultados_Dic3!$A$3:$A$99980,Produccion_UO!$H217)*$I$209</f>
        <v>0</v>
      </c>
      <c r="Q217" s="21">
        <f>+SUMIFS(Resultados_Dic3!L$3:L$99980,Resultados_Dic3!$F$3:$F$99980,Produccion_UO!$K217,Resultados_Dic3!$D$3:$D$99980,Produccion_UO!$K$209,Resultados_Dic3!$E$3:$E$99980,Produccion_UO!$J217,Resultados_Dic3!$A$3:$A$99980,Produccion_UO!$H217)*$I$209</f>
        <v>0</v>
      </c>
      <c r="R217" s="21">
        <f>+SUMIFS(Resultados_Dic3!M$3:M$99980,Resultados_Dic3!$F$3:$F$99980,Produccion_UO!$K217,Resultados_Dic3!$D$3:$D$99980,Produccion_UO!$K$209,Resultados_Dic3!$E$3:$E$99980,Produccion_UO!$J217,Resultados_Dic3!$A$3:$A$99980,Produccion_UO!$H217)*$I$209</f>
        <v>0</v>
      </c>
      <c r="S217" s="21">
        <f>+SUMIFS(Resultados_Dic3!N$3:N$99980,Resultados_Dic3!$F$3:$F$99980,Produccion_UO!$K217,Resultados_Dic3!$D$3:$D$99980,Produccion_UO!$K$209,Resultados_Dic3!$E$3:$E$99980,Produccion_UO!$J217,Resultados_Dic3!$A$3:$A$99980,Produccion_UO!$H217)*$I$209</f>
        <v>0</v>
      </c>
      <c r="T217" s="21">
        <f>+SUMIFS(Resultados_Dic3!O$3:O$99980,Resultados_Dic3!$F$3:$F$99980,Produccion_UO!$K217,Resultados_Dic3!$D$3:$D$99980,Produccion_UO!$K$209,Resultados_Dic3!$E$3:$E$99980,Produccion_UO!$J217,Resultados_Dic3!$A$3:$A$99980,Produccion_UO!$H217)*$I$209</f>
        <v>0</v>
      </c>
      <c r="U217" s="21">
        <f>+SUMIFS(Resultados_Dic3!P$3:P$99980,Resultados_Dic3!$F$3:$F$99980,Produccion_UO!$K217,Resultados_Dic3!$D$3:$D$99980,Produccion_UO!$K$209,Resultados_Dic3!$E$3:$E$99980,Produccion_UO!$J217,Resultados_Dic3!$A$3:$A$99980,Produccion_UO!$H217)*$I$209</f>
        <v>0</v>
      </c>
      <c r="V217" s="21">
        <f>+SUMIFS(Resultados_Dic3!Q$3:Q$99980,Resultados_Dic3!$F$3:$F$99980,Produccion_UO!$K217,Resultados_Dic3!$D$3:$D$99980,Produccion_UO!$K$209,Resultados_Dic3!$E$3:$E$99980,Produccion_UO!$J217,Resultados_Dic3!$A$3:$A$99980,Produccion_UO!$H217)*$I$209</f>
        <v>0</v>
      </c>
      <c r="W217" s="21">
        <f>+SUMIFS(Resultados_Dic3!R$3:R$99980,Resultados_Dic3!$F$3:$F$99980,Produccion_UO!$K217,Resultados_Dic3!$D$3:$D$99980,Produccion_UO!$K$209,Resultados_Dic3!$E$3:$E$99980,Produccion_UO!$J217,Resultados_Dic3!$A$3:$A$99980,Produccion_UO!$H217)*$I$209</f>
        <v>0</v>
      </c>
      <c r="X217" s="21">
        <f>+SUMIFS(Resultados_Dic3!S$3:S$99980,Resultados_Dic3!$F$3:$F$99980,Produccion_UO!$K217,Resultados_Dic3!$D$3:$D$99980,Produccion_UO!$K$209,Resultados_Dic3!$E$3:$E$99980,Produccion_UO!$J217,Resultados_Dic3!$A$3:$A$99980,Produccion_UO!$H217)*$I$209</f>
        <v>0</v>
      </c>
      <c r="Y217" s="21">
        <f>+SUMIFS(Resultados_Dic3!T$3:T$99980,Resultados_Dic3!$F$3:$F$99980,Produccion_UO!$K217,Resultados_Dic3!$D$3:$D$99980,Produccion_UO!$K$209,Resultados_Dic3!$E$3:$E$99980,Produccion_UO!$J217,Resultados_Dic3!$A$3:$A$99980,Produccion_UO!$H217)*$I$209</f>
        <v>0</v>
      </c>
      <c r="Z217" s="21">
        <f>+SUMIFS(Resultados_Dic3!U$3:U$99980,Resultados_Dic3!$F$3:$F$99980,Produccion_UO!$K217,Resultados_Dic3!$D$3:$D$99980,Produccion_UO!$K$209,Resultados_Dic3!$E$3:$E$99980,Produccion_UO!$J217,Resultados_Dic3!$A$3:$A$99980,Produccion_UO!$H217)*$I$209</f>
        <v>0</v>
      </c>
      <c r="AA217" s="21">
        <f>+SUMIFS(Resultados_Dic3!V$3:V$99980,Resultados_Dic3!$F$3:$F$99980,Produccion_UO!$K217,Resultados_Dic3!$D$3:$D$99980,Produccion_UO!$K$209,Resultados_Dic3!$E$3:$E$99980,Produccion_UO!$J217,Resultados_Dic3!$A$3:$A$99980,Produccion_UO!$H217)*$I$209</f>
        <v>0</v>
      </c>
      <c r="AB217" s="21">
        <f>+SUMIFS(Resultados_Dic3!W$3:W$99980,Resultados_Dic3!$F$3:$F$99980,Produccion_UO!$K217,Resultados_Dic3!$D$3:$D$99980,Produccion_UO!$K$209,Resultados_Dic3!$E$3:$E$99980,Produccion_UO!$J217,Resultados_Dic3!$A$3:$A$99980,Produccion_UO!$H217)*$I$209</f>
        <v>0</v>
      </c>
      <c r="AC217" s="21">
        <f>+SUMIFS(Resultados_Dic3!X$3:X$99980,Resultados_Dic3!$F$3:$F$99980,Produccion_UO!$K217,Resultados_Dic3!$D$3:$D$99980,Produccion_UO!$K$209,Resultados_Dic3!$E$3:$E$99980,Produccion_UO!$J217,Resultados_Dic3!$A$3:$A$99980,Produccion_UO!$H217)*$I$209</f>
        <v>0</v>
      </c>
      <c r="AD217" s="21">
        <f>+SUMIFS(Resultados_Dic3!Y$3:Y$99980,Resultados_Dic3!$F$3:$F$99980,Produccion_UO!$K217,Resultados_Dic3!$D$3:$D$99980,Produccion_UO!$K$209,Resultados_Dic3!$E$3:$E$99980,Produccion_UO!$J217,Resultados_Dic3!$A$3:$A$99980,Produccion_UO!$H217)*$I$209</f>
        <v>0</v>
      </c>
      <c r="AE217" s="21">
        <f>+SUMIFS(Resultados_Dic3!Z$3:Z$99980,Resultados_Dic3!$F$3:$F$99980,Produccion_UO!$K217,Resultados_Dic3!$D$3:$D$99980,Produccion_UO!$K$209,Resultados_Dic3!$E$3:$E$99980,Produccion_UO!$J217,Resultados_Dic3!$A$3:$A$99980,Produccion_UO!$H217)*$I$209</f>
        <v>0</v>
      </c>
      <c r="AF217" s="21">
        <f>+SUMIFS(Resultados_Dic3!AA$3:AA$99980,Resultados_Dic3!$F$3:$F$99980,Produccion_UO!$K217,Resultados_Dic3!$D$3:$D$99980,Produccion_UO!$K$209,Resultados_Dic3!$E$3:$E$99980,Produccion_UO!$J217,Resultados_Dic3!$A$3:$A$99980,Produccion_UO!$H217)*$I$209</f>
        <v>0</v>
      </c>
      <c r="AG217" s="21">
        <f>+SUMIFS(Resultados_Dic3!AB$3:AB$99980,Resultados_Dic3!$F$3:$F$99980,Produccion_UO!$K217,Resultados_Dic3!$D$3:$D$99980,Produccion_UO!$K$209,Resultados_Dic3!$E$3:$E$99980,Produccion_UO!$J217,Resultados_Dic3!$A$3:$A$99980,Produccion_UO!$H217)*$I$209</f>
        <v>0</v>
      </c>
      <c r="AH217" s="21">
        <f>+SUMIFS(Resultados_Dic3!AC$3:AC$99980,Resultados_Dic3!$F$3:$F$99980,Produccion_UO!$K217,Resultados_Dic3!$D$3:$D$99980,Produccion_UO!$K$209,Resultados_Dic3!$E$3:$E$99980,Produccion_UO!$J217,Resultados_Dic3!$A$3:$A$99980,Produccion_UO!$H217)*$I$209</f>
        <v>0</v>
      </c>
      <c r="AI217" s="21">
        <f>+SUMIFS(Resultados_Dic3!AD$3:AD$99980,Resultados_Dic3!$F$3:$F$99980,Produccion_UO!$K217,Resultados_Dic3!$D$3:$D$99980,Produccion_UO!$K$209,Resultados_Dic3!$E$3:$E$99980,Produccion_UO!$J217,Resultados_Dic3!$A$3:$A$99980,Produccion_UO!$H217)*$I$209</f>
        <v>0</v>
      </c>
      <c r="AJ217" s="21">
        <f>+SUMIFS(Resultados_Dic3!AE$3:AE$99980,Resultados_Dic3!$F$3:$F$99980,Produccion_UO!$K217,Resultados_Dic3!$D$3:$D$99980,Produccion_UO!$K$209,Resultados_Dic3!$E$3:$E$99980,Produccion_UO!$J217,Resultados_Dic3!$A$3:$A$99980,Produccion_UO!$H217)*$I$209</f>
        <v>0</v>
      </c>
      <c r="AK217" s="21">
        <f>+SUMIFS(Resultados_Dic3!AF$3:AF$99980,Resultados_Dic3!$F$3:$F$99980,Produccion_UO!$K217,Resultados_Dic3!$D$3:$D$99980,Produccion_UO!$K$209,Resultados_Dic3!$E$3:$E$99980,Produccion_UO!$J217,Resultados_Dic3!$A$3:$A$99980,Produccion_UO!$H217)*$I$209</f>
        <v>0</v>
      </c>
      <c r="AL217" s="21">
        <f>+SUMIFS(Resultados_Dic3!AG$3:AG$99980,Resultados_Dic3!$F$3:$F$99980,Produccion_UO!$K217,Resultados_Dic3!$D$3:$D$99980,Produccion_UO!$K$209,Resultados_Dic3!$E$3:$E$99980,Produccion_UO!$J217,Resultados_Dic3!$A$3:$A$99980,Produccion_UO!$H217)*$I$209</f>
        <v>0</v>
      </c>
      <c r="AM217" s="21">
        <f>+SUMIFS(Resultados_Dic3!AH$3:AH$99980,Resultados_Dic3!$F$3:$F$99980,Produccion_UO!$K217,Resultados_Dic3!$D$3:$D$99980,Produccion_UO!$K$209,Resultados_Dic3!$E$3:$E$99980,Produccion_UO!$J217,Resultados_Dic3!$A$3:$A$99980,Produccion_UO!$H217)*$I$209</f>
        <v>0</v>
      </c>
      <c r="AN217" s="21">
        <f>+SUMIFS(Resultados_Dic3!AI$3:AI$99980,Resultados_Dic3!$F$3:$F$99980,Produccion_UO!$K217,Resultados_Dic3!$D$3:$D$99980,Produccion_UO!$K$209,Resultados_Dic3!$E$3:$E$99980,Produccion_UO!$J217,Resultados_Dic3!$A$3:$A$99980,Produccion_UO!$H217)*$I$209</f>
        <v>0</v>
      </c>
      <c r="AO217" s="21">
        <f>+SUMIFS(Resultados_Dic3!AJ$3:AJ$99980,Resultados_Dic3!$F$3:$F$99980,Produccion_UO!$K217,Resultados_Dic3!$D$3:$D$99980,Produccion_UO!$K$209,Resultados_Dic3!$E$3:$E$99980,Produccion_UO!$J217,Resultados_Dic3!$A$3:$A$99980,Produccion_UO!$H217)*$I$209</f>
        <v>0</v>
      </c>
      <c r="AP217" s="21">
        <f>+SUMIFS(Resultados_Dic3!AK$3:AK$99980,Resultados_Dic3!$F$3:$F$99980,Produccion_UO!$K217,Resultados_Dic3!$D$3:$D$99980,Produccion_UO!$K$209,Resultados_Dic3!$E$3:$E$99980,Produccion_UO!$J217,Resultados_Dic3!$A$3:$A$99980,Produccion_UO!$H217)*$I$209</f>
        <v>0</v>
      </c>
      <c r="AQ217" s="21">
        <f>+SUMIFS(Resultados_Dic3!AL$3:AL$99980,Resultados_Dic3!$F$3:$F$99980,Produccion_UO!$K217,Resultados_Dic3!$D$3:$D$99980,Produccion_UO!$K$209,Resultados_Dic3!$E$3:$E$99980,Produccion_UO!$J217,Resultados_Dic3!$A$3:$A$99980,Produccion_UO!$H217)*$I$209</f>
        <v>0</v>
      </c>
      <c r="AR217" s="21">
        <f>+SUMIFS(Resultados_Dic3!AM$3:AM$99980,Resultados_Dic3!$F$3:$F$99980,Produccion_UO!$K217,Resultados_Dic3!$D$3:$D$99980,Produccion_UO!$K$209,Resultados_Dic3!$E$3:$E$99980,Produccion_UO!$J217,Resultados_Dic3!$A$3:$A$99980,Produccion_UO!$H217)*$I$209</f>
        <v>0</v>
      </c>
    </row>
    <row r="218" spans="1:44" x14ac:dyDescent="0.25">
      <c r="H218" s="17" t="str">
        <f t="shared" si="56"/>
        <v>DIC7</v>
      </c>
      <c r="J218" s="51" t="s">
        <v>140</v>
      </c>
      <c r="K218" s="13" t="s">
        <v>393</v>
      </c>
      <c r="L218" s="22" t="str">
        <f>+$B$9</f>
        <v>VIM - GAS</v>
      </c>
      <c r="M218" s="21">
        <f>+SUMIFS(Resultados_Dic3!H$3:H$99980,Resultados_Dic3!$F$3:$F$99980,Produccion_UO!$K218,Resultados_Dic3!$D$3:$D$99980,Produccion_UO!$K$209,Resultados_Dic3!$E$3:$E$99980,Produccion_UO!$J218,Resultados_Dic3!$A$3:$A$99980,Produccion_UO!$H218)*$I$209</f>
        <v>0</v>
      </c>
      <c r="N218" s="21">
        <f>+SUMIFS(Resultados_Dic3!I$3:I$99980,Resultados_Dic3!$F$3:$F$99980,Produccion_UO!$K218,Resultados_Dic3!$D$3:$D$99980,Produccion_UO!$K$209,Resultados_Dic3!$E$3:$E$99980,Produccion_UO!$J218,Resultados_Dic3!$A$3:$A$99980,Produccion_UO!$H218)*$I$209</f>
        <v>0</v>
      </c>
      <c r="O218" s="21">
        <f>+SUMIFS(Resultados_Dic3!J$3:J$99980,Resultados_Dic3!$F$3:$F$99980,Produccion_UO!$K218,Resultados_Dic3!$D$3:$D$99980,Produccion_UO!$K$209,Resultados_Dic3!$E$3:$E$99980,Produccion_UO!$J218,Resultados_Dic3!$A$3:$A$99980,Produccion_UO!$H218)*$I$209</f>
        <v>0</v>
      </c>
      <c r="P218" s="21">
        <f>+SUMIFS(Resultados_Dic3!K$3:K$99980,Resultados_Dic3!$F$3:$F$99980,Produccion_UO!$K218,Resultados_Dic3!$D$3:$D$99980,Produccion_UO!$K$209,Resultados_Dic3!$E$3:$E$99980,Produccion_UO!$J218,Resultados_Dic3!$A$3:$A$99980,Produccion_UO!$H218)*$I$209</f>
        <v>0</v>
      </c>
      <c r="Q218" s="21">
        <f>+SUMIFS(Resultados_Dic3!L$3:L$99980,Resultados_Dic3!$F$3:$F$99980,Produccion_UO!$K218,Resultados_Dic3!$D$3:$D$99980,Produccion_UO!$K$209,Resultados_Dic3!$E$3:$E$99980,Produccion_UO!$J218,Resultados_Dic3!$A$3:$A$99980,Produccion_UO!$H218)*$I$209</f>
        <v>0</v>
      </c>
      <c r="R218" s="21">
        <f>+SUMIFS(Resultados_Dic3!M$3:M$99980,Resultados_Dic3!$F$3:$F$99980,Produccion_UO!$K218,Resultados_Dic3!$D$3:$D$99980,Produccion_UO!$K$209,Resultados_Dic3!$E$3:$E$99980,Produccion_UO!$J218,Resultados_Dic3!$A$3:$A$99980,Produccion_UO!$H218)*$I$209</f>
        <v>0</v>
      </c>
      <c r="S218" s="21">
        <f>+SUMIFS(Resultados_Dic3!N$3:N$99980,Resultados_Dic3!$F$3:$F$99980,Produccion_UO!$K218,Resultados_Dic3!$D$3:$D$99980,Produccion_UO!$K$209,Resultados_Dic3!$E$3:$E$99980,Produccion_UO!$J218,Resultados_Dic3!$A$3:$A$99980,Produccion_UO!$H218)*$I$209</f>
        <v>0</v>
      </c>
      <c r="T218" s="21">
        <f>+SUMIFS(Resultados_Dic3!O$3:O$99980,Resultados_Dic3!$F$3:$F$99980,Produccion_UO!$K218,Resultados_Dic3!$D$3:$D$99980,Produccion_UO!$K$209,Resultados_Dic3!$E$3:$E$99980,Produccion_UO!$J218,Resultados_Dic3!$A$3:$A$99980,Produccion_UO!$H218)*$I$209</f>
        <v>0</v>
      </c>
      <c r="U218" s="21">
        <f>+SUMIFS(Resultados_Dic3!P$3:P$99980,Resultados_Dic3!$F$3:$F$99980,Produccion_UO!$K218,Resultados_Dic3!$D$3:$D$99980,Produccion_UO!$K$209,Resultados_Dic3!$E$3:$E$99980,Produccion_UO!$J218,Resultados_Dic3!$A$3:$A$99980,Produccion_UO!$H218)*$I$209</f>
        <v>0</v>
      </c>
      <c r="V218" s="21">
        <f>+SUMIFS(Resultados_Dic3!Q$3:Q$99980,Resultados_Dic3!$F$3:$F$99980,Produccion_UO!$K218,Resultados_Dic3!$D$3:$D$99980,Produccion_UO!$K$209,Resultados_Dic3!$E$3:$E$99980,Produccion_UO!$J218,Resultados_Dic3!$A$3:$A$99980,Produccion_UO!$H218)*$I$209</f>
        <v>0</v>
      </c>
      <c r="W218" s="21">
        <f>+SUMIFS(Resultados_Dic3!R$3:R$99980,Resultados_Dic3!$F$3:$F$99980,Produccion_UO!$K218,Resultados_Dic3!$D$3:$D$99980,Produccion_UO!$K$209,Resultados_Dic3!$E$3:$E$99980,Produccion_UO!$J218,Resultados_Dic3!$A$3:$A$99980,Produccion_UO!$H218)*$I$209</f>
        <v>0</v>
      </c>
      <c r="X218" s="21">
        <f>+SUMIFS(Resultados_Dic3!S$3:S$99980,Resultados_Dic3!$F$3:$F$99980,Produccion_UO!$K218,Resultados_Dic3!$D$3:$D$99980,Produccion_UO!$K$209,Resultados_Dic3!$E$3:$E$99980,Produccion_UO!$J218,Resultados_Dic3!$A$3:$A$99980,Produccion_UO!$H218)*$I$209</f>
        <v>0</v>
      </c>
      <c r="Y218" s="21">
        <f>+SUMIFS(Resultados_Dic3!T$3:T$99980,Resultados_Dic3!$F$3:$F$99980,Produccion_UO!$K218,Resultados_Dic3!$D$3:$D$99980,Produccion_UO!$K$209,Resultados_Dic3!$E$3:$E$99980,Produccion_UO!$J218,Resultados_Dic3!$A$3:$A$99980,Produccion_UO!$H218)*$I$209</f>
        <v>0</v>
      </c>
      <c r="Z218" s="21">
        <f>+SUMIFS(Resultados_Dic3!U$3:U$99980,Resultados_Dic3!$F$3:$F$99980,Produccion_UO!$K218,Resultados_Dic3!$D$3:$D$99980,Produccion_UO!$K$209,Resultados_Dic3!$E$3:$E$99980,Produccion_UO!$J218,Resultados_Dic3!$A$3:$A$99980,Produccion_UO!$H218)*$I$209</f>
        <v>0</v>
      </c>
      <c r="AA218" s="21">
        <f>+SUMIFS(Resultados_Dic3!V$3:V$99980,Resultados_Dic3!$F$3:$F$99980,Produccion_UO!$K218,Resultados_Dic3!$D$3:$D$99980,Produccion_UO!$K$209,Resultados_Dic3!$E$3:$E$99980,Produccion_UO!$J218,Resultados_Dic3!$A$3:$A$99980,Produccion_UO!$H218)*$I$209</f>
        <v>0</v>
      </c>
      <c r="AB218" s="21">
        <f>+SUMIFS(Resultados_Dic3!W$3:W$99980,Resultados_Dic3!$F$3:$F$99980,Produccion_UO!$K218,Resultados_Dic3!$D$3:$D$99980,Produccion_UO!$K$209,Resultados_Dic3!$E$3:$E$99980,Produccion_UO!$J218,Resultados_Dic3!$A$3:$A$99980,Produccion_UO!$H218)*$I$209</f>
        <v>0</v>
      </c>
      <c r="AC218" s="21">
        <f>+SUMIFS(Resultados_Dic3!X$3:X$99980,Resultados_Dic3!$F$3:$F$99980,Produccion_UO!$K218,Resultados_Dic3!$D$3:$D$99980,Produccion_UO!$K$209,Resultados_Dic3!$E$3:$E$99980,Produccion_UO!$J218,Resultados_Dic3!$A$3:$A$99980,Produccion_UO!$H218)*$I$209</f>
        <v>0</v>
      </c>
      <c r="AD218" s="21">
        <f>+SUMIFS(Resultados_Dic3!Y$3:Y$99980,Resultados_Dic3!$F$3:$F$99980,Produccion_UO!$K218,Resultados_Dic3!$D$3:$D$99980,Produccion_UO!$K$209,Resultados_Dic3!$E$3:$E$99980,Produccion_UO!$J218,Resultados_Dic3!$A$3:$A$99980,Produccion_UO!$H218)*$I$209</f>
        <v>0</v>
      </c>
      <c r="AE218" s="21">
        <f>+SUMIFS(Resultados_Dic3!Z$3:Z$99980,Resultados_Dic3!$F$3:$F$99980,Produccion_UO!$K218,Resultados_Dic3!$D$3:$D$99980,Produccion_UO!$K$209,Resultados_Dic3!$E$3:$E$99980,Produccion_UO!$J218,Resultados_Dic3!$A$3:$A$99980,Produccion_UO!$H218)*$I$209</f>
        <v>0</v>
      </c>
      <c r="AF218" s="21">
        <f>+SUMIFS(Resultados_Dic3!AA$3:AA$99980,Resultados_Dic3!$F$3:$F$99980,Produccion_UO!$K218,Resultados_Dic3!$D$3:$D$99980,Produccion_UO!$K$209,Resultados_Dic3!$E$3:$E$99980,Produccion_UO!$J218,Resultados_Dic3!$A$3:$A$99980,Produccion_UO!$H218)*$I$209</f>
        <v>0</v>
      </c>
      <c r="AG218" s="21">
        <f>+SUMIFS(Resultados_Dic3!AB$3:AB$99980,Resultados_Dic3!$F$3:$F$99980,Produccion_UO!$K218,Resultados_Dic3!$D$3:$D$99980,Produccion_UO!$K$209,Resultados_Dic3!$E$3:$E$99980,Produccion_UO!$J218,Resultados_Dic3!$A$3:$A$99980,Produccion_UO!$H218)*$I$209</f>
        <v>0</v>
      </c>
      <c r="AH218" s="21">
        <f>+SUMIFS(Resultados_Dic3!AC$3:AC$99980,Resultados_Dic3!$F$3:$F$99980,Produccion_UO!$K218,Resultados_Dic3!$D$3:$D$99980,Produccion_UO!$K$209,Resultados_Dic3!$E$3:$E$99980,Produccion_UO!$J218,Resultados_Dic3!$A$3:$A$99980,Produccion_UO!$H218)*$I$209</f>
        <v>0</v>
      </c>
      <c r="AI218" s="21">
        <f>+SUMIFS(Resultados_Dic3!AD$3:AD$99980,Resultados_Dic3!$F$3:$F$99980,Produccion_UO!$K218,Resultados_Dic3!$D$3:$D$99980,Produccion_UO!$K$209,Resultados_Dic3!$E$3:$E$99980,Produccion_UO!$J218,Resultados_Dic3!$A$3:$A$99980,Produccion_UO!$H218)*$I$209</f>
        <v>0</v>
      </c>
      <c r="AJ218" s="21">
        <f>+SUMIFS(Resultados_Dic3!AE$3:AE$99980,Resultados_Dic3!$F$3:$F$99980,Produccion_UO!$K218,Resultados_Dic3!$D$3:$D$99980,Produccion_UO!$K$209,Resultados_Dic3!$E$3:$E$99980,Produccion_UO!$J218,Resultados_Dic3!$A$3:$A$99980,Produccion_UO!$H218)*$I$209</f>
        <v>0</v>
      </c>
      <c r="AK218" s="21">
        <f>+SUMIFS(Resultados_Dic3!AF$3:AF$99980,Resultados_Dic3!$F$3:$F$99980,Produccion_UO!$K218,Resultados_Dic3!$D$3:$D$99980,Produccion_UO!$K$209,Resultados_Dic3!$E$3:$E$99980,Produccion_UO!$J218,Resultados_Dic3!$A$3:$A$99980,Produccion_UO!$H218)*$I$209</f>
        <v>0</v>
      </c>
      <c r="AL218" s="21">
        <f>+SUMIFS(Resultados_Dic3!AG$3:AG$99980,Resultados_Dic3!$F$3:$F$99980,Produccion_UO!$K218,Resultados_Dic3!$D$3:$D$99980,Produccion_UO!$K$209,Resultados_Dic3!$E$3:$E$99980,Produccion_UO!$J218,Resultados_Dic3!$A$3:$A$99980,Produccion_UO!$H218)*$I$209</f>
        <v>0</v>
      </c>
      <c r="AM218" s="21">
        <f>+SUMIFS(Resultados_Dic3!AH$3:AH$99980,Resultados_Dic3!$F$3:$F$99980,Produccion_UO!$K218,Resultados_Dic3!$D$3:$D$99980,Produccion_UO!$K$209,Resultados_Dic3!$E$3:$E$99980,Produccion_UO!$J218,Resultados_Dic3!$A$3:$A$99980,Produccion_UO!$H218)*$I$209</f>
        <v>0</v>
      </c>
      <c r="AN218" s="21">
        <f>+SUMIFS(Resultados_Dic3!AI$3:AI$99980,Resultados_Dic3!$F$3:$F$99980,Produccion_UO!$K218,Resultados_Dic3!$D$3:$D$99980,Produccion_UO!$K$209,Resultados_Dic3!$E$3:$E$99980,Produccion_UO!$J218,Resultados_Dic3!$A$3:$A$99980,Produccion_UO!$H218)*$I$209</f>
        <v>0</v>
      </c>
      <c r="AO218" s="21">
        <f>+SUMIFS(Resultados_Dic3!AJ$3:AJ$99980,Resultados_Dic3!$F$3:$F$99980,Produccion_UO!$K218,Resultados_Dic3!$D$3:$D$99980,Produccion_UO!$K$209,Resultados_Dic3!$E$3:$E$99980,Produccion_UO!$J218,Resultados_Dic3!$A$3:$A$99980,Produccion_UO!$H218)*$I$209</f>
        <v>0</v>
      </c>
      <c r="AP218" s="21">
        <f>+SUMIFS(Resultados_Dic3!AK$3:AK$99980,Resultados_Dic3!$F$3:$F$99980,Produccion_UO!$K218,Resultados_Dic3!$D$3:$D$99980,Produccion_UO!$K$209,Resultados_Dic3!$E$3:$E$99980,Produccion_UO!$J218,Resultados_Dic3!$A$3:$A$99980,Produccion_UO!$H218)*$I$209</f>
        <v>0</v>
      </c>
      <c r="AQ218" s="21">
        <f>+SUMIFS(Resultados_Dic3!AL$3:AL$99980,Resultados_Dic3!$F$3:$F$99980,Produccion_UO!$K218,Resultados_Dic3!$D$3:$D$99980,Produccion_UO!$K$209,Resultados_Dic3!$E$3:$E$99980,Produccion_UO!$J218,Resultados_Dic3!$A$3:$A$99980,Produccion_UO!$H218)*$I$209</f>
        <v>0</v>
      </c>
      <c r="AR218" s="21">
        <f>+SUMIFS(Resultados_Dic3!AM$3:AM$99980,Resultados_Dic3!$F$3:$F$99980,Produccion_UO!$K218,Resultados_Dic3!$D$3:$D$99980,Produccion_UO!$K$209,Resultados_Dic3!$E$3:$E$99980,Produccion_UO!$J218,Resultados_Dic3!$A$3:$A$99980,Produccion_UO!$H218)*$I$209</f>
        <v>0</v>
      </c>
    </row>
    <row r="219" spans="1:44" s="73" customFormat="1" x14ac:dyDescent="0.25">
      <c r="A219" s="129"/>
      <c r="B219" s="129"/>
      <c r="C219" s="129"/>
      <c r="D219" s="129"/>
      <c r="E219" s="129"/>
      <c r="F219" s="130"/>
      <c r="H219" s="74"/>
      <c r="I219" s="74"/>
      <c r="L219" s="22"/>
      <c r="M219" s="75">
        <f>+SUM(M212:M218)</f>
        <v>222.87407867697956</v>
      </c>
      <c r="N219" s="75">
        <f t="shared" ref="N219" si="57">+SUM(N212:N218)</f>
        <v>219.81379572080752</v>
      </c>
      <c r="O219" s="75">
        <f t="shared" ref="O219:AR219" si="58">+SUM(O212:O218)</f>
        <v>282.6660174288387</v>
      </c>
      <c r="P219" s="75">
        <f t="shared" si="58"/>
        <v>335.58007263675091</v>
      </c>
      <c r="Q219" s="75">
        <f t="shared" si="58"/>
        <v>288.27641270287268</v>
      </c>
      <c r="R219" s="75">
        <f t="shared" si="58"/>
        <v>225.49000573705834</v>
      </c>
      <c r="S219" s="75">
        <f t="shared" si="58"/>
        <v>198.8552662119817</v>
      </c>
      <c r="T219" s="75">
        <f t="shared" si="58"/>
        <v>178.31680703668042</v>
      </c>
      <c r="U219" s="75">
        <f t="shared" si="58"/>
        <v>97.674925322439648</v>
      </c>
      <c r="V219" s="75">
        <f t="shared" si="58"/>
        <v>80.909613408074307</v>
      </c>
      <c r="W219" s="75">
        <f t="shared" si="58"/>
        <v>17.623097098546374</v>
      </c>
      <c r="X219" s="75">
        <f t="shared" si="58"/>
        <v>34.670405990994261</v>
      </c>
      <c r="Y219" s="75">
        <f t="shared" si="58"/>
        <v>34.670405990994261</v>
      </c>
      <c r="Z219" s="75">
        <f t="shared" si="58"/>
        <v>2.4433997850940594</v>
      </c>
      <c r="AA219" s="75">
        <f t="shared" si="58"/>
        <v>0</v>
      </c>
      <c r="AB219" s="75">
        <f t="shared" si="58"/>
        <v>0</v>
      </c>
      <c r="AC219" s="75">
        <f t="shared" si="58"/>
        <v>0</v>
      </c>
      <c r="AD219" s="75">
        <f t="shared" si="58"/>
        <v>0</v>
      </c>
      <c r="AE219" s="75">
        <f t="shared" si="58"/>
        <v>0</v>
      </c>
      <c r="AF219" s="75">
        <f t="shared" si="58"/>
        <v>0</v>
      </c>
      <c r="AG219" s="75">
        <f t="shared" si="58"/>
        <v>0</v>
      </c>
      <c r="AH219" s="75">
        <f t="shared" si="58"/>
        <v>0</v>
      </c>
      <c r="AI219" s="75">
        <f t="shared" si="58"/>
        <v>0</v>
      </c>
      <c r="AJ219" s="75">
        <f t="shared" si="58"/>
        <v>0</v>
      </c>
      <c r="AK219" s="75">
        <f t="shared" si="58"/>
        <v>0</v>
      </c>
      <c r="AL219" s="75">
        <f t="shared" si="58"/>
        <v>0</v>
      </c>
      <c r="AM219" s="75">
        <f t="shared" si="58"/>
        <v>0</v>
      </c>
      <c r="AN219" s="75">
        <f t="shared" si="58"/>
        <v>0</v>
      </c>
      <c r="AO219" s="75">
        <f t="shared" si="58"/>
        <v>0</v>
      </c>
      <c r="AP219" s="75">
        <f t="shared" si="58"/>
        <v>0</v>
      </c>
      <c r="AQ219" s="75">
        <f t="shared" si="58"/>
        <v>0</v>
      </c>
      <c r="AR219" s="75">
        <f t="shared" si="58"/>
        <v>0</v>
      </c>
    </row>
    <row r="220" spans="1:44" x14ac:dyDescent="0.25">
      <c r="H220"/>
      <c r="I220"/>
    </row>
    <row r="221" spans="1:44" ht="18.75" x14ac:dyDescent="0.3">
      <c r="H221"/>
      <c r="I221" s="17" t="str">
        <f>+IF(OR(J222="OIL",J222="OIL-eq"),$I$5,IF(J222="GAS",$I$4,IF(J222="GSL",$I$8,IF(J222="DSL",$I$9,IF(J222="KER",$I$10,IF(J222="LPG",$I$11,IF(J222="HFO",$I$12,IF(J222="AVG",$I$13,IF(J222="RFG",$I$14,IF(J222="ELC",$I$15,$I$16))))))))))</f>
        <v>Kb/d</v>
      </c>
      <c r="K221" s="34" t="s">
        <v>419</v>
      </c>
    </row>
    <row r="222" spans="1:44" x14ac:dyDescent="0.25">
      <c r="H222" s="12"/>
      <c r="I222" s="115">
        <f>+IF(OR(J222="OIL",J222="OIL-eq"),$H$5,IF(J222="GAS",$H$4,IF(J222="GSL",$H$8,IF(J222="DSL",$H$9,IF(J222="KER",$H$10,IF(J222="LPG",$H$11,IF(J222="HFO",$H$12,IF(J222="AVG",$H$13,IF(J222="RFG",$H$14,IF(J222="ELC",$H$15,$H$16))))))))))</f>
        <v>0.44987291090267001</v>
      </c>
      <c r="J222" s="67" t="s">
        <v>435</v>
      </c>
      <c r="K222" s="2" t="s">
        <v>26</v>
      </c>
    </row>
    <row r="223" spans="1:44" x14ac:dyDescent="0.25">
      <c r="H223" s="43"/>
      <c r="I223" s="43"/>
      <c r="J223" s="15"/>
      <c r="K223" s="16"/>
    </row>
    <row r="224" spans="1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:44" x14ac:dyDescent="0.25">
      <c r="H225" s="17" t="str">
        <f t="shared" ref="H225:H231" si="59">+$B$1</f>
        <v>DIC7</v>
      </c>
      <c r="J225" s="51" t="s">
        <v>391</v>
      </c>
      <c r="K225" s="13" t="s">
        <v>394</v>
      </c>
      <c r="L225" s="22" t="str">
        <f>+$B$3</f>
        <v>GU - Gas</v>
      </c>
      <c r="M225" s="21">
        <f>+SUMIFS(Resultados_Dic3!H$3:H$99980,Resultados_Dic3!$F$3:$F$99980,Produccion_UO!$K225,Resultados_Dic3!$D$3:$D$99980,Produccion_UO!$K$222,Resultados_Dic3!$E$3:$E$99980,Produccion_UO!$J225,Resultados_Dic3!$A$3:$A$99980,Produccion_UO!$H225)*$I$222</f>
        <v>0</v>
      </c>
      <c r="N225" s="21">
        <f>+SUMIFS(Resultados_Dic3!I$3:I$99980,Resultados_Dic3!$F$3:$F$99980,Produccion_UO!$K225,Resultados_Dic3!$D$3:$D$99980,Produccion_UO!$K$222,Resultados_Dic3!$E$3:$E$99980,Produccion_UO!$J225,Resultados_Dic3!$A$3:$A$99980,Produccion_UO!$H225)*$I$222</f>
        <v>0</v>
      </c>
      <c r="O225" s="21">
        <f>+SUMIFS(Resultados_Dic3!J$3:J$99980,Resultados_Dic3!$F$3:$F$99980,Produccion_UO!$K225,Resultados_Dic3!$D$3:$D$99980,Produccion_UO!$K$222,Resultados_Dic3!$E$3:$E$99980,Produccion_UO!$J225,Resultados_Dic3!$A$3:$A$99980,Produccion_UO!$H225)*$I$222</f>
        <v>0</v>
      </c>
      <c r="P225" s="21">
        <f>+SUMIFS(Resultados_Dic3!K$3:K$99980,Resultados_Dic3!$F$3:$F$99980,Produccion_UO!$K225,Resultados_Dic3!$D$3:$D$99980,Produccion_UO!$K$222,Resultados_Dic3!$E$3:$E$99980,Produccion_UO!$J225,Resultados_Dic3!$A$3:$A$99980,Produccion_UO!$H225)*$I$222</f>
        <v>0</v>
      </c>
      <c r="Q225" s="21">
        <f>+SUMIFS(Resultados_Dic3!L$3:L$99980,Resultados_Dic3!$F$3:$F$99980,Produccion_UO!$K225,Resultados_Dic3!$D$3:$D$99980,Produccion_UO!$K$222,Resultados_Dic3!$E$3:$E$99980,Produccion_UO!$J225,Resultados_Dic3!$A$3:$A$99980,Produccion_UO!$H225)*$I$222</f>
        <v>0</v>
      </c>
      <c r="R225" s="21">
        <f>+SUMIFS(Resultados_Dic3!M$3:M$99980,Resultados_Dic3!$F$3:$F$99980,Produccion_UO!$K225,Resultados_Dic3!$D$3:$D$99980,Produccion_UO!$K$222,Resultados_Dic3!$E$3:$E$99980,Produccion_UO!$J225,Resultados_Dic3!$A$3:$A$99980,Produccion_UO!$H225)*$I$222</f>
        <v>0</v>
      </c>
      <c r="S225" s="21">
        <f>+SUMIFS(Resultados_Dic3!N$3:N$99980,Resultados_Dic3!$F$3:$F$99980,Produccion_UO!$K225,Resultados_Dic3!$D$3:$D$99980,Produccion_UO!$K$222,Resultados_Dic3!$E$3:$E$99980,Produccion_UO!$J225,Resultados_Dic3!$A$3:$A$99980,Produccion_UO!$H225)*$I$222</f>
        <v>0</v>
      </c>
      <c r="T225" s="21">
        <f>+SUMIFS(Resultados_Dic3!O$3:O$99980,Resultados_Dic3!$F$3:$F$99980,Produccion_UO!$K225,Resultados_Dic3!$D$3:$D$99980,Produccion_UO!$K$222,Resultados_Dic3!$E$3:$E$99980,Produccion_UO!$J225,Resultados_Dic3!$A$3:$A$99980,Produccion_UO!$H225)*$I$222</f>
        <v>0</v>
      </c>
      <c r="U225" s="21">
        <f>+SUMIFS(Resultados_Dic3!P$3:P$99980,Resultados_Dic3!$F$3:$F$99980,Produccion_UO!$K225,Resultados_Dic3!$D$3:$D$99980,Produccion_UO!$K$222,Resultados_Dic3!$E$3:$E$99980,Produccion_UO!$J225,Resultados_Dic3!$A$3:$A$99980,Produccion_UO!$H225)*$I$222</f>
        <v>0</v>
      </c>
      <c r="V225" s="21">
        <f>+SUMIFS(Resultados_Dic3!Q$3:Q$99980,Resultados_Dic3!$F$3:$F$99980,Produccion_UO!$K225,Resultados_Dic3!$D$3:$D$99980,Produccion_UO!$K$222,Resultados_Dic3!$E$3:$E$99980,Produccion_UO!$J225,Resultados_Dic3!$A$3:$A$99980,Produccion_UO!$H225)*$I$222</f>
        <v>0</v>
      </c>
      <c r="W225" s="21">
        <f>+SUMIFS(Resultados_Dic3!R$3:R$99980,Resultados_Dic3!$F$3:$F$99980,Produccion_UO!$K225,Resultados_Dic3!$D$3:$D$99980,Produccion_UO!$K$222,Resultados_Dic3!$E$3:$E$99980,Produccion_UO!$J225,Resultados_Dic3!$A$3:$A$99980,Produccion_UO!$H225)*$I$222</f>
        <v>0</v>
      </c>
      <c r="X225" s="21">
        <f>+SUMIFS(Resultados_Dic3!S$3:S$99980,Resultados_Dic3!$F$3:$F$99980,Produccion_UO!$K225,Resultados_Dic3!$D$3:$D$99980,Produccion_UO!$K$222,Resultados_Dic3!$E$3:$E$99980,Produccion_UO!$J225,Resultados_Dic3!$A$3:$A$99980,Produccion_UO!$H225)*$I$222</f>
        <v>0</v>
      </c>
      <c r="Y225" s="21">
        <f>+SUMIFS(Resultados_Dic3!T$3:T$99980,Resultados_Dic3!$F$3:$F$99980,Produccion_UO!$K225,Resultados_Dic3!$D$3:$D$99980,Produccion_UO!$K$222,Resultados_Dic3!$E$3:$E$99980,Produccion_UO!$J225,Resultados_Dic3!$A$3:$A$99980,Produccion_UO!$H225)*$I$222</f>
        <v>0</v>
      </c>
      <c r="Z225" s="21">
        <f>+SUMIFS(Resultados_Dic3!U$3:U$99980,Resultados_Dic3!$F$3:$F$99980,Produccion_UO!$K225,Resultados_Dic3!$D$3:$D$99980,Produccion_UO!$K$222,Resultados_Dic3!$E$3:$E$99980,Produccion_UO!$J225,Resultados_Dic3!$A$3:$A$99980,Produccion_UO!$H225)*$I$222</f>
        <v>0</v>
      </c>
      <c r="AA225" s="21">
        <f>+SUMIFS(Resultados_Dic3!V$3:V$99980,Resultados_Dic3!$F$3:$F$99980,Produccion_UO!$K225,Resultados_Dic3!$D$3:$D$99980,Produccion_UO!$K$222,Resultados_Dic3!$E$3:$E$99980,Produccion_UO!$J225,Resultados_Dic3!$A$3:$A$99980,Produccion_UO!$H225)*$I$222</f>
        <v>0</v>
      </c>
      <c r="AB225" s="21">
        <f>+SUMIFS(Resultados_Dic3!W$3:W$99980,Resultados_Dic3!$F$3:$F$99980,Produccion_UO!$K225,Resultados_Dic3!$D$3:$D$99980,Produccion_UO!$K$222,Resultados_Dic3!$E$3:$E$99980,Produccion_UO!$J225,Resultados_Dic3!$A$3:$A$99980,Produccion_UO!$H225)*$I$222</f>
        <v>0</v>
      </c>
      <c r="AC225" s="21">
        <f>+SUMIFS(Resultados_Dic3!X$3:X$99980,Resultados_Dic3!$F$3:$F$99980,Produccion_UO!$K225,Resultados_Dic3!$D$3:$D$99980,Produccion_UO!$K$222,Resultados_Dic3!$E$3:$E$99980,Produccion_UO!$J225,Resultados_Dic3!$A$3:$A$99980,Produccion_UO!$H225)*$I$222</f>
        <v>0</v>
      </c>
      <c r="AD225" s="21">
        <f>+SUMIFS(Resultados_Dic3!Y$3:Y$99980,Resultados_Dic3!$F$3:$F$99980,Produccion_UO!$K225,Resultados_Dic3!$D$3:$D$99980,Produccion_UO!$K$222,Resultados_Dic3!$E$3:$E$99980,Produccion_UO!$J225,Resultados_Dic3!$A$3:$A$99980,Produccion_UO!$H225)*$I$222</f>
        <v>0</v>
      </c>
      <c r="AE225" s="21">
        <f>+SUMIFS(Resultados_Dic3!Z$3:Z$99980,Resultados_Dic3!$F$3:$F$99980,Produccion_UO!$K225,Resultados_Dic3!$D$3:$D$99980,Produccion_UO!$K$222,Resultados_Dic3!$E$3:$E$99980,Produccion_UO!$J225,Resultados_Dic3!$A$3:$A$99980,Produccion_UO!$H225)*$I$222</f>
        <v>0</v>
      </c>
      <c r="AF225" s="21">
        <f>+SUMIFS(Resultados_Dic3!AA$3:AA$99980,Resultados_Dic3!$F$3:$F$99980,Produccion_UO!$K225,Resultados_Dic3!$D$3:$D$99980,Produccion_UO!$K$222,Resultados_Dic3!$E$3:$E$99980,Produccion_UO!$J225,Resultados_Dic3!$A$3:$A$99980,Produccion_UO!$H225)*$I$222</f>
        <v>0</v>
      </c>
      <c r="AG225" s="21">
        <f>+SUMIFS(Resultados_Dic3!AB$3:AB$99980,Resultados_Dic3!$F$3:$F$99980,Produccion_UO!$K225,Resultados_Dic3!$D$3:$D$99980,Produccion_UO!$K$222,Resultados_Dic3!$E$3:$E$99980,Produccion_UO!$J225,Resultados_Dic3!$A$3:$A$99980,Produccion_UO!$H225)*$I$222</f>
        <v>0</v>
      </c>
      <c r="AH225" s="21">
        <f>+SUMIFS(Resultados_Dic3!AC$3:AC$99980,Resultados_Dic3!$F$3:$F$99980,Produccion_UO!$K225,Resultados_Dic3!$D$3:$D$99980,Produccion_UO!$K$222,Resultados_Dic3!$E$3:$E$99980,Produccion_UO!$J225,Resultados_Dic3!$A$3:$A$99980,Produccion_UO!$H225)*$I$222</f>
        <v>0</v>
      </c>
      <c r="AI225" s="21">
        <f>+SUMIFS(Resultados_Dic3!AD$3:AD$99980,Resultados_Dic3!$F$3:$F$99980,Produccion_UO!$K225,Resultados_Dic3!$D$3:$D$99980,Produccion_UO!$K$222,Resultados_Dic3!$E$3:$E$99980,Produccion_UO!$J225,Resultados_Dic3!$A$3:$A$99980,Produccion_UO!$H225)*$I$222</f>
        <v>0</v>
      </c>
      <c r="AJ225" s="21">
        <f>+SUMIFS(Resultados_Dic3!AE$3:AE$99980,Resultados_Dic3!$F$3:$F$99980,Produccion_UO!$K225,Resultados_Dic3!$D$3:$D$99980,Produccion_UO!$K$222,Resultados_Dic3!$E$3:$E$99980,Produccion_UO!$J225,Resultados_Dic3!$A$3:$A$99980,Produccion_UO!$H225)*$I$222</f>
        <v>0</v>
      </c>
      <c r="AK225" s="21">
        <f>+SUMIFS(Resultados_Dic3!AF$3:AF$99980,Resultados_Dic3!$F$3:$F$99980,Produccion_UO!$K225,Resultados_Dic3!$D$3:$D$99980,Produccion_UO!$K$222,Resultados_Dic3!$E$3:$E$99980,Produccion_UO!$J225,Resultados_Dic3!$A$3:$A$99980,Produccion_UO!$H225)*$I$222</f>
        <v>0</v>
      </c>
      <c r="AL225" s="21">
        <f>+SUMIFS(Resultados_Dic3!AG$3:AG$99980,Resultados_Dic3!$F$3:$F$99980,Produccion_UO!$K225,Resultados_Dic3!$D$3:$D$99980,Produccion_UO!$K$222,Resultados_Dic3!$E$3:$E$99980,Produccion_UO!$J225,Resultados_Dic3!$A$3:$A$99980,Produccion_UO!$H225)*$I$222</f>
        <v>0</v>
      </c>
      <c r="AM225" s="21">
        <f>+SUMIFS(Resultados_Dic3!AH$3:AH$99980,Resultados_Dic3!$F$3:$F$99980,Produccion_UO!$K225,Resultados_Dic3!$D$3:$D$99980,Produccion_UO!$K$222,Resultados_Dic3!$E$3:$E$99980,Produccion_UO!$J225,Resultados_Dic3!$A$3:$A$99980,Produccion_UO!$H225)*$I$222</f>
        <v>0</v>
      </c>
      <c r="AN225" s="21">
        <f>+SUMIFS(Resultados_Dic3!AI$3:AI$99980,Resultados_Dic3!$F$3:$F$99980,Produccion_UO!$K225,Resultados_Dic3!$D$3:$D$99980,Produccion_UO!$K$222,Resultados_Dic3!$E$3:$E$99980,Produccion_UO!$J225,Resultados_Dic3!$A$3:$A$99980,Produccion_UO!$H225)*$I$222</f>
        <v>0</v>
      </c>
      <c r="AO225" s="21">
        <f>+SUMIFS(Resultados_Dic3!AJ$3:AJ$99980,Resultados_Dic3!$F$3:$F$99980,Produccion_UO!$K225,Resultados_Dic3!$D$3:$D$99980,Produccion_UO!$K$222,Resultados_Dic3!$E$3:$E$99980,Produccion_UO!$J225,Resultados_Dic3!$A$3:$A$99980,Produccion_UO!$H225)*$I$222</f>
        <v>0</v>
      </c>
      <c r="AP225" s="21">
        <f>+SUMIFS(Resultados_Dic3!AK$3:AK$99980,Resultados_Dic3!$F$3:$F$99980,Produccion_UO!$K225,Resultados_Dic3!$D$3:$D$99980,Produccion_UO!$K$222,Resultados_Dic3!$E$3:$E$99980,Produccion_UO!$J225,Resultados_Dic3!$A$3:$A$99980,Produccion_UO!$H225)*$I$222</f>
        <v>0</v>
      </c>
      <c r="AQ225" s="21">
        <f>+SUMIFS(Resultados_Dic3!AL$3:AL$99980,Resultados_Dic3!$F$3:$F$99980,Produccion_UO!$K225,Resultados_Dic3!$D$3:$D$99980,Produccion_UO!$K$222,Resultados_Dic3!$E$3:$E$99980,Produccion_UO!$J225,Resultados_Dic3!$A$3:$A$99980,Produccion_UO!$H225)*$I$222</f>
        <v>0</v>
      </c>
      <c r="AR225" s="21">
        <f>+SUMIFS(Resultados_Dic3!AM$3:AM$99980,Resultados_Dic3!$F$3:$F$99980,Produccion_UO!$K225,Resultados_Dic3!$D$3:$D$99980,Produccion_UO!$K$222,Resultados_Dic3!$E$3:$E$99980,Produccion_UO!$J225,Resultados_Dic3!$A$3:$A$99980,Produccion_UO!$H225)*$I$222</f>
        <v>0</v>
      </c>
    </row>
    <row r="226" spans="1:44" x14ac:dyDescent="0.25">
      <c r="H226" s="17" t="str">
        <f t="shared" si="59"/>
        <v>DIC7</v>
      </c>
      <c r="J226" s="24" t="s">
        <v>138</v>
      </c>
      <c r="K226" s="13" t="s">
        <v>395</v>
      </c>
      <c r="L226" s="22" t="str">
        <f>+$B$4</f>
        <v>LLO - Ligth</v>
      </c>
      <c r="M226" s="21">
        <f>+SUMIFS(Resultados_Dic3!H$3:H$99980,Resultados_Dic3!$F$3:$F$99980,Produccion_UO!$K226,Resultados_Dic3!$D$3:$D$99980,Produccion_UO!$K$222,Resultados_Dic3!$E$3:$E$99980,Produccion_UO!$J226,Resultados_Dic3!$A$3:$A$99980,Produccion_UO!$H226)*$I$222</f>
        <v>42.91819036057305</v>
      </c>
      <c r="N226" s="21">
        <f>+SUMIFS(Resultados_Dic3!I$3:I$99980,Resultados_Dic3!$F$3:$F$99980,Produccion_UO!$K226,Resultados_Dic3!$D$3:$D$99980,Produccion_UO!$K$222,Resultados_Dic3!$E$3:$E$99980,Produccion_UO!$J226,Resultados_Dic3!$A$3:$A$99980,Produccion_UO!$H226)*$I$222</f>
        <v>0</v>
      </c>
      <c r="O226" s="21">
        <f>+SUMIFS(Resultados_Dic3!J$3:J$99980,Resultados_Dic3!$F$3:$F$99980,Produccion_UO!$K226,Resultados_Dic3!$D$3:$D$99980,Produccion_UO!$K$222,Resultados_Dic3!$E$3:$E$99980,Produccion_UO!$J226,Resultados_Dic3!$A$3:$A$99980,Produccion_UO!$H226)*$I$222</f>
        <v>42.265575142057273</v>
      </c>
      <c r="P226" s="21">
        <f>+SUMIFS(Resultados_Dic3!K$3:K$99980,Resultados_Dic3!$F$3:$F$99980,Produccion_UO!$K226,Resultados_Dic3!$D$3:$D$99980,Produccion_UO!$K$222,Resultados_Dic3!$E$3:$E$99980,Produccion_UO!$J226,Resultados_Dic3!$A$3:$A$99980,Produccion_UO!$H226)*$I$222</f>
        <v>0</v>
      </c>
      <c r="Q226" s="21">
        <f>+SUMIFS(Resultados_Dic3!L$3:L$99980,Resultados_Dic3!$F$3:$F$99980,Produccion_UO!$K226,Resultados_Dic3!$D$3:$D$99980,Produccion_UO!$K$222,Resultados_Dic3!$E$3:$E$99980,Produccion_UO!$J226,Resultados_Dic3!$A$3:$A$99980,Produccion_UO!$H226)*$I$222</f>
        <v>0</v>
      </c>
      <c r="R226" s="21">
        <f>+SUMIFS(Resultados_Dic3!M$3:M$99980,Resultados_Dic3!$F$3:$F$99980,Produccion_UO!$K226,Resultados_Dic3!$D$3:$D$99980,Produccion_UO!$K$222,Resultados_Dic3!$E$3:$E$99980,Produccion_UO!$J226,Resultados_Dic3!$A$3:$A$99980,Produccion_UO!$H226)*$I$222</f>
        <v>0</v>
      </c>
      <c r="S226" s="21">
        <f>+SUMIFS(Resultados_Dic3!N$3:N$99980,Resultados_Dic3!$F$3:$F$99980,Produccion_UO!$K226,Resultados_Dic3!$D$3:$D$99980,Produccion_UO!$K$222,Resultados_Dic3!$E$3:$E$99980,Produccion_UO!$J226,Resultados_Dic3!$A$3:$A$99980,Produccion_UO!$H226)*$I$222</f>
        <v>0</v>
      </c>
      <c r="T226" s="21">
        <f>+SUMIFS(Resultados_Dic3!O$3:O$99980,Resultados_Dic3!$F$3:$F$99980,Produccion_UO!$K226,Resultados_Dic3!$D$3:$D$99980,Produccion_UO!$K$222,Resultados_Dic3!$E$3:$E$99980,Produccion_UO!$J226,Resultados_Dic3!$A$3:$A$99980,Produccion_UO!$H226)*$I$222</f>
        <v>0</v>
      </c>
      <c r="U226" s="21">
        <f>+SUMIFS(Resultados_Dic3!P$3:P$99980,Resultados_Dic3!$F$3:$F$99980,Produccion_UO!$K226,Resultados_Dic3!$D$3:$D$99980,Produccion_UO!$K$222,Resultados_Dic3!$E$3:$E$99980,Produccion_UO!$J226,Resultados_Dic3!$A$3:$A$99980,Produccion_UO!$H226)*$I$222</f>
        <v>0</v>
      </c>
      <c r="V226" s="21">
        <f>+SUMIFS(Resultados_Dic3!Q$3:Q$99980,Resultados_Dic3!$F$3:$F$99980,Produccion_UO!$K226,Resultados_Dic3!$D$3:$D$99980,Produccion_UO!$K$222,Resultados_Dic3!$E$3:$E$99980,Produccion_UO!$J226,Resultados_Dic3!$A$3:$A$99980,Produccion_UO!$H226)*$I$222</f>
        <v>0</v>
      </c>
      <c r="W226" s="21">
        <f>+SUMIFS(Resultados_Dic3!R$3:R$99980,Resultados_Dic3!$F$3:$F$99980,Produccion_UO!$K226,Resultados_Dic3!$D$3:$D$99980,Produccion_UO!$K$222,Resultados_Dic3!$E$3:$E$99980,Produccion_UO!$J226,Resultados_Dic3!$A$3:$A$99980,Produccion_UO!$H226)*$I$222</f>
        <v>0</v>
      </c>
      <c r="X226" s="21">
        <f>+SUMIFS(Resultados_Dic3!S$3:S$99980,Resultados_Dic3!$F$3:$F$99980,Produccion_UO!$K226,Resultados_Dic3!$D$3:$D$99980,Produccion_UO!$K$222,Resultados_Dic3!$E$3:$E$99980,Produccion_UO!$J226,Resultados_Dic3!$A$3:$A$99980,Produccion_UO!$H226)*$I$222</f>
        <v>0</v>
      </c>
      <c r="Y226" s="21">
        <f>+SUMIFS(Resultados_Dic3!T$3:T$99980,Resultados_Dic3!$F$3:$F$99980,Produccion_UO!$K226,Resultados_Dic3!$D$3:$D$99980,Produccion_UO!$K$222,Resultados_Dic3!$E$3:$E$99980,Produccion_UO!$J226,Resultados_Dic3!$A$3:$A$99980,Produccion_UO!$H226)*$I$222</f>
        <v>0</v>
      </c>
      <c r="Z226" s="21">
        <f>+SUMIFS(Resultados_Dic3!U$3:U$99980,Resultados_Dic3!$F$3:$F$99980,Produccion_UO!$K226,Resultados_Dic3!$D$3:$D$99980,Produccion_UO!$K$222,Resultados_Dic3!$E$3:$E$99980,Produccion_UO!$J226,Resultados_Dic3!$A$3:$A$99980,Produccion_UO!$H226)*$I$222</f>
        <v>0</v>
      </c>
      <c r="AA226" s="21">
        <f>+SUMIFS(Resultados_Dic3!V$3:V$99980,Resultados_Dic3!$F$3:$F$99980,Produccion_UO!$K226,Resultados_Dic3!$D$3:$D$99980,Produccion_UO!$K$222,Resultados_Dic3!$E$3:$E$99980,Produccion_UO!$J226,Resultados_Dic3!$A$3:$A$99980,Produccion_UO!$H226)*$I$222</f>
        <v>0</v>
      </c>
      <c r="AB226" s="21">
        <f>+SUMIFS(Resultados_Dic3!W$3:W$99980,Resultados_Dic3!$F$3:$F$99980,Produccion_UO!$K226,Resultados_Dic3!$D$3:$D$99980,Produccion_UO!$K$222,Resultados_Dic3!$E$3:$E$99980,Produccion_UO!$J226,Resultados_Dic3!$A$3:$A$99980,Produccion_UO!$H226)*$I$222</f>
        <v>0</v>
      </c>
      <c r="AC226" s="21">
        <f>+SUMIFS(Resultados_Dic3!X$3:X$99980,Resultados_Dic3!$F$3:$F$99980,Produccion_UO!$K226,Resultados_Dic3!$D$3:$D$99980,Produccion_UO!$K$222,Resultados_Dic3!$E$3:$E$99980,Produccion_UO!$J226,Resultados_Dic3!$A$3:$A$99980,Produccion_UO!$H226)*$I$222</f>
        <v>0</v>
      </c>
      <c r="AD226" s="21">
        <f>+SUMIFS(Resultados_Dic3!Y$3:Y$99980,Resultados_Dic3!$F$3:$F$99980,Produccion_UO!$K226,Resultados_Dic3!$D$3:$D$99980,Produccion_UO!$K$222,Resultados_Dic3!$E$3:$E$99980,Produccion_UO!$J226,Resultados_Dic3!$A$3:$A$99980,Produccion_UO!$H226)*$I$222</f>
        <v>0</v>
      </c>
      <c r="AE226" s="21">
        <f>+SUMIFS(Resultados_Dic3!Z$3:Z$99980,Resultados_Dic3!$F$3:$F$99980,Produccion_UO!$K226,Resultados_Dic3!$D$3:$D$99980,Produccion_UO!$K$222,Resultados_Dic3!$E$3:$E$99980,Produccion_UO!$J226,Resultados_Dic3!$A$3:$A$99980,Produccion_UO!$H226)*$I$222</f>
        <v>0</v>
      </c>
      <c r="AF226" s="21">
        <f>+SUMIFS(Resultados_Dic3!AA$3:AA$99980,Resultados_Dic3!$F$3:$F$99980,Produccion_UO!$K226,Resultados_Dic3!$D$3:$D$99980,Produccion_UO!$K$222,Resultados_Dic3!$E$3:$E$99980,Produccion_UO!$J226,Resultados_Dic3!$A$3:$A$99980,Produccion_UO!$H226)*$I$222</f>
        <v>0</v>
      </c>
      <c r="AG226" s="21">
        <f>+SUMIFS(Resultados_Dic3!AB$3:AB$99980,Resultados_Dic3!$F$3:$F$99980,Produccion_UO!$K226,Resultados_Dic3!$D$3:$D$99980,Produccion_UO!$K$222,Resultados_Dic3!$E$3:$E$99980,Produccion_UO!$J226,Resultados_Dic3!$A$3:$A$99980,Produccion_UO!$H226)*$I$222</f>
        <v>0</v>
      </c>
      <c r="AH226" s="21">
        <f>+SUMIFS(Resultados_Dic3!AC$3:AC$99980,Resultados_Dic3!$F$3:$F$99980,Produccion_UO!$K226,Resultados_Dic3!$D$3:$D$99980,Produccion_UO!$K$222,Resultados_Dic3!$E$3:$E$99980,Produccion_UO!$J226,Resultados_Dic3!$A$3:$A$99980,Produccion_UO!$H226)*$I$222</f>
        <v>0</v>
      </c>
      <c r="AI226" s="21">
        <f>+SUMIFS(Resultados_Dic3!AD$3:AD$99980,Resultados_Dic3!$F$3:$F$99980,Produccion_UO!$K226,Resultados_Dic3!$D$3:$D$99980,Produccion_UO!$K$222,Resultados_Dic3!$E$3:$E$99980,Produccion_UO!$J226,Resultados_Dic3!$A$3:$A$99980,Produccion_UO!$H226)*$I$222</f>
        <v>0</v>
      </c>
      <c r="AJ226" s="21">
        <f>+SUMIFS(Resultados_Dic3!AE$3:AE$99980,Resultados_Dic3!$F$3:$F$99980,Produccion_UO!$K226,Resultados_Dic3!$D$3:$D$99980,Produccion_UO!$K$222,Resultados_Dic3!$E$3:$E$99980,Produccion_UO!$J226,Resultados_Dic3!$A$3:$A$99980,Produccion_UO!$H226)*$I$222</f>
        <v>0</v>
      </c>
      <c r="AK226" s="21">
        <f>+SUMIFS(Resultados_Dic3!AF$3:AF$99980,Resultados_Dic3!$F$3:$F$99980,Produccion_UO!$K226,Resultados_Dic3!$D$3:$D$99980,Produccion_UO!$K$222,Resultados_Dic3!$E$3:$E$99980,Produccion_UO!$J226,Resultados_Dic3!$A$3:$A$99980,Produccion_UO!$H226)*$I$222</f>
        <v>0</v>
      </c>
      <c r="AL226" s="21">
        <f>+SUMIFS(Resultados_Dic3!AG$3:AG$99980,Resultados_Dic3!$F$3:$F$99980,Produccion_UO!$K226,Resultados_Dic3!$D$3:$D$99980,Produccion_UO!$K$222,Resultados_Dic3!$E$3:$E$99980,Produccion_UO!$J226,Resultados_Dic3!$A$3:$A$99980,Produccion_UO!$H226)*$I$222</f>
        <v>0</v>
      </c>
      <c r="AM226" s="21">
        <f>+SUMIFS(Resultados_Dic3!AH$3:AH$99980,Resultados_Dic3!$F$3:$F$99980,Produccion_UO!$K226,Resultados_Dic3!$D$3:$D$99980,Produccion_UO!$K$222,Resultados_Dic3!$E$3:$E$99980,Produccion_UO!$J226,Resultados_Dic3!$A$3:$A$99980,Produccion_UO!$H226)*$I$222</f>
        <v>0</v>
      </c>
      <c r="AN226" s="21">
        <f>+SUMIFS(Resultados_Dic3!AI$3:AI$99980,Resultados_Dic3!$F$3:$F$99980,Produccion_UO!$K226,Resultados_Dic3!$D$3:$D$99980,Produccion_UO!$K$222,Resultados_Dic3!$E$3:$E$99980,Produccion_UO!$J226,Resultados_Dic3!$A$3:$A$99980,Produccion_UO!$H226)*$I$222</f>
        <v>0</v>
      </c>
      <c r="AO226" s="21">
        <f>+SUMIFS(Resultados_Dic3!AJ$3:AJ$99980,Resultados_Dic3!$F$3:$F$99980,Produccion_UO!$K226,Resultados_Dic3!$D$3:$D$99980,Produccion_UO!$K$222,Resultados_Dic3!$E$3:$E$99980,Produccion_UO!$J226,Resultados_Dic3!$A$3:$A$99980,Produccion_UO!$H226)*$I$222</f>
        <v>0</v>
      </c>
      <c r="AP226" s="21">
        <f>+SUMIFS(Resultados_Dic3!AK$3:AK$99980,Resultados_Dic3!$F$3:$F$99980,Produccion_UO!$K226,Resultados_Dic3!$D$3:$D$99980,Produccion_UO!$K$222,Resultados_Dic3!$E$3:$E$99980,Produccion_UO!$J226,Resultados_Dic3!$A$3:$A$99980,Produccion_UO!$H226)*$I$222</f>
        <v>0</v>
      </c>
      <c r="AQ226" s="21">
        <f>+SUMIFS(Resultados_Dic3!AL$3:AL$99980,Resultados_Dic3!$F$3:$F$99980,Produccion_UO!$K226,Resultados_Dic3!$D$3:$D$99980,Produccion_UO!$K$222,Resultados_Dic3!$E$3:$E$99980,Produccion_UO!$J226,Resultados_Dic3!$A$3:$A$99980,Produccion_UO!$H226)*$I$222</f>
        <v>0</v>
      </c>
      <c r="AR226" s="21">
        <f>+SUMIFS(Resultados_Dic3!AM$3:AM$99980,Resultados_Dic3!$F$3:$F$99980,Produccion_UO!$K226,Resultados_Dic3!$D$3:$D$99980,Produccion_UO!$K$222,Resultados_Dic3!$E$3:$E$99980,Produccion_UO!$J226,Resultados_Dic3!$A$3:$A$99980,Produccion_UO!$H226)*$I$222</f>
        <v>0</v>
      </c>
    </row>
    <row r="227" spans="1:44" x14ac:dyDescent="0.25">
      <c r="H227" s="17" t="str">
        <f t="shared" si="59"/>
        <v>DIC7</v>
      </c>
      <c r="J227" s="24" t="s">
        <v>137</v>
      </c>
      <c r="K227" s="13" t="s">
        <v>166</v>
      </c>
      <c r="L227" s="22" t="str">
        <f>+$B$5</f>
        <v>LLO - Heavy</v>
      </c>
      <c r="M227" s="21">
        <f>+SUMIFS(Resultados_Dic3!H$3:H$99980,Resultados_Dic3!$F$3:$F$99980,Produccion_UO!$K227,Resultados_Dic3!$D$3:$D$99980,Produccion_UO!$K$222,Resultados_Dic3!$E$3:$E$99980,Produccion_UO!$J227,Resultados_Dic3!$A$3:$A$99980,Produccion_UO!$H227)*$I$222</f>
        <v>101.31170926562388</v>
      </c>
      <c r="N227" s="21">
        <f>+SUMIFS(Resultados_Dic3!I$3:I$99980,Resultados_Dic3!$F$3:$F$99980,Produccion_UO!$K227,Resultados_Dic3!$D$3:$D$99980,Produccion_UO!$K$222,Resultados_Dic3!$E$3:$E$99980,Produccion_UO!$J227,Resultados_Dic3!$A$3:$A$99980,Produccion_UO!$H227)*$I$222</f>
        <v>134.13537924001483</v>
      </c>
      <c r="O227" s="21">
        <f>+SUMIFS(Resultados_Dic3!J$3:J$99980,Resultados_Dic3!$F$3:$F$99980,Produccion_UO!$K227,Resultados_Dic3!$D$3:$D$99980,Produccion_UO!$K$222,Resultados_Dic3!$E$3:$E$99980,Produccion_UO!$J227,Resultados_Dic3!$A$3:$A$99980,Produccion_UO!$H227)*$I$222</f>
        <v>9.0382866401381126</v>
      </c>
      <c r="P227" s="21">
        <f>+SUMIFS(Resultados_Dic3!K$3:K$99980,Resultados_Dic3!$F$3:$F$99980,Produccion_UO!$K227,Resultados_Dic3!$D$3:$D$99980,Produccion_UO!$K$222,Resultados_Dic3!$E$3:$E$99980,Produccion_UO!$J227,Resultados_Dic3!$A$3:$A$99980,Produccion_UO!$H227)*$I$222</f>
        <v>8.8680217043924241</v>
      </c>
      <c r="Q227" s="21">
        <f>+SUMIFS(Resultados_Dic3!L$3:L$99980,Resultados_Dic3!$F$3:$F$99980,Produccion_UO!$K227,Resultados_Dic3!$D$3:$D$99980,Produccion_UO!$K$222,Resultados_Dic3!$E$3:$E$99980,Produccion_UO!$J227,Resultados_Dic3!$A$3:$A$99980,Produccion_UO!$H227)*$I$222</f>
        <v>27.784192088526666</v>
      </c>
      <c r="R227" s="21">
        <f>+SUMIFS(Resultados_Dic3!M$3:M$99980,Resultados_Dic3!$F$3:$F$99980,Produccion_UO!$K227,Resultados_Dic3!$D$3:$D$99980,Produccion_UO!$K$222,Resultados_Dic3!$E$3:$E$99980,Produccion_UO!$J227,Resultados_Dic3!$A$3:$A$99980,Produccion_UO!$H227)*$I$222</f>
        <v>53.154337423223346</v>
      </c>
      <c r="S227" s="21">
        <f>+SUMIFS(Resultados_Dic3!N$3:N$99980,Resultados_Dic3!$F$3:$F$99980,Produccion_UO!$K227,Resultados_Dic3!$D$3:$D$99980,Produccion_UO!$K$222,Resultados_Dic3!$E$3:$E$99980,Produccion_UO!$J227,Resultados_Dic3!$A$3:$A$99980,Produccion_UO!$H227)*$I$222</f>
        <v>53.166390789744248</v>
      </c>
      <c r="T227" s="21">
        <f>+SUMIFS(Resultados_Dic3!O$3:O$99980,Resultados_Dic3!$F$3:$F$99980,Produccion_UO!$K227,Resultados_Dic3!$D$3:$D$99980,Produccion_UO!$K$222,Resultados_Dic3!$E$3:$E$99980,Produccion_UO!$J227,Resultados_Dic3!$A$3:$A$99980,Produccion_UO!$H227)*$I$222</f>
        <v>53.175948999642799</v>
      </c>
      <c r="U227" s="21">
        <f>+SUMIFS(Resultados_Dic3!P$3:P$99980,Resultados_Dic3!$F$3:$F$99980,Produccion_UO!$K227,Resultados_Dic3!$D$3:$D$99980,Produccion_UO!$K$222,Resultados_Dic3!$E$3:$E$99980,Produccion_UO!$J227,Resultados_Dic3!$A$3:$A$99980,Produccion_UO!$H227)*$I$222</f>
        <v>91.570232972719253</v>
      </c>
      <c r="V227" s="21">
        <f>+SUMIFS(Resultados_Dic3!Q$3:Q$99980,Resultados_Dic3!$F$3:$F$99980,Produccion_UO!$K227,Resultados_Dic3!$D$3:$D$99980,Produccion_UO!$K$222,Resultados_Dic3!$E$3:$E$99980,Produccion_UO!$J227,Resultados_Dic3!$A$3:$A$99980,Produccion_UO!$H227)*$I$222</f>
        <v>91.579791182617811</v>
      </c>
      <c r="W227" s="21">
        <f>+SUMIFS(Resultados_Dic3!R$3:R$99980,Resultados_Dic3!$F$3:$F$99980,Produccion_UO!$K227,Resultados_Dic3!$D$3:$D$99980,Produccion_UO!$K$222,Resultados_Dic3!$E$3:$E$99980,Produccion_UO!$J227,Resultados_Dic3!$A$3:$A$99980,Produccion_UO!$H227)*$I$222</f>
        <v>91.615538238323779</v>
      </c>
      <c r="X227" s="21">
        <f>+SUMIFS(Resultados_Dic3!S$3:S$99980,Resultados_Dic3!$F$3:$F$99980,Produccion_UO!$K227,Resultados_Dic3!$D$3:$D$99980,Produccion_UO!$K$222,Resultados_Dic3!$E$3:$E$99980,Produccion_UO!$J227,Resultados_Dic3!$A$3:$A$99980,Produccion_UO!$H227)*$I$222</f>
        <v>73.279719293918632</v>
      </c>
      <c r="Y227" s="21">
        <f>+SUMIFS(Resultados_Dic3!T$3:T$99980,Resultados_Dic3!$F$3:$F$99980,Produccion_UO!$K227,Resultados_Dic3!$D$3:$D$99980,Produccion_UO!$K$222,Resultados_Dic3!$E$3:$E$99980,Produccion_UO!$J227,Resultados_Dic3!$A$3:$A$99980,Produccion_UO!$H227)*$I$222</f>
        <v>73.279719293918632</v>
      </c>
      <c r="Z227" s="21">
        <f>+SUMIFS(Resultados_Dic3!U$3:U$99980,Resultados_Dic3!$F$3:$F$99980,Produccion_UO!$K227,Resultados_Dic3!$D$3:$D$99980,Produccion_UO!$K$222,Resultados_Dic3!$E$3:$E$99980,Produccion_UO!$J227,Resultados_Dic3!$A$3:$A$99980,Produccion_UO!$H227)*$I$222</f>
        <v>73.298270447400412</v>
      </c>
      <c r="AA227" s="21">
        <f>+SUMIFS(Resultados_Dic3!V$3:V$99980,Resultados_Dic3!$F$3:$F$99980,Produccion_UO!$K227,Resultados_Dic3!$D$3:$D$99980,Produccion_UO!$K$222,Resultados_Dic3!$E$3:$E$99980,Produccion_UO!$J227,Resultados_Dic3!$A$3:$A$99980,Produccion_UO!$H227)*$I$222</f>
        <v>0</v>
      </c>
      <c r="AB227" s="21">
        <f>+SUMIFS(Resultados_Dic3!W$3:W$99980,Resultados_Dic3!$F$3:$F$99980,Produccion_UO!$K227,Resultados_Dic3!$D$3:$D$99980,Produccion_UO!$K$222,Resultados_Dic3!$E$3:$E$99980,Produccion_UO!$J227,Resultados_Dic3!$A$3:$A$99980,Produccion_UO!$H227)*$I$222</f>
        <v>0</v>
      </c>
      <c r="AC227" s="21">
        <f>+SUMIFS(Resultados_Dic3!X$3:X$99980,Resultados_Dic3!$F$3:$F$99980,Produccion_UO!$K227,Resultados_Dic3!$D$3:$D$99980,Produccion_UO!$K$222,Resultados_Dic3!$E$3:$E$99980,Produccion_UO!$J227,Resultados_Dic3!$A$3:$A$99980,Produccion_UO!$H227)*$I$222</f>
        <v>0</v>
      </c>
      <c r="AD227" s="21">
        <f>+SUMIFS(Resultados_Dic3!Y$3:Y$99980,Resultados_Dic3!$F$3:$F$99980,Produccion_UO!$K227,Resultados_Dic3!$D$3:$D$99980,Produccion_UO!$K$222,Resultados_Dic3!$E$3:$E$99980,Produccion_UO!$J227,Resultados_Dic3!$A$3:$A$99980,Produccion_UO!$H227)*$I$222</f>
        <v>0</v>
      </c>
      <c r="AE227" s="21">
        <f>+SUMIFS(Resultados_Dic3!Z$3:Z$99980,Resultados_Dic3!$F$3:$F$99980,Produccion_UO!$K227,Resultados_Dic3!$D$3:$D$99980,Produccion_UO!$K$222,Resultados_Dic3!$E$3:$E$99980,Produccion_UO!$J227,Resultados_Dic3!$A$3:$A$99980,Produccion_UO!$H227)*$I$222</f>
        <v>0</v>
      </c>
      <c r="AF227" s="21">
        <f>+SUMIFS(Resultados_Dic3!AA$3:AA$99980,Resultados_Dic3!$F$3:$F$99980,Produccion_UO!$K227,Resultados_Dic3!$D$3:$D$99980,Produccion_UO!$K$222,Resultados_Dic3!$E$3:$E$99980,Produccion_UO!$J227,Resultados_Dic3!$A$3:$A$99980,Produccion_UO!$H227)*$I$222</f>
        <v>0</v>
      </c>
      <c r="AG227" s="21">
        <f>+SUMIFS(Resultados_Dic3!AB$3:AB$99980,Resultados_Dic3!$F$3:$F$99980,Produccion_UO!$K227,Resultados_Dic3!$D$3:$D$99980,Produccion_UO!$K$222,Resultados_Dic3!$E$3:$E$99980,Produccion_UO!$J227,Resultados_Dic3!$A$3:$A$99980,Produccion_UO!$H227)*$I$222</f>
        <v>0</v>
      </c>
      <c r="AH227" s="21">
        <f>+SUMIFS(Resultados_Dic3!AC$3:AC$99980,Resultados_Dic3!$F$3:$F$99980,Produccion_UO!$K227,Resultados_Dic3!$D$3:$D$99980,Produccion_UO!$K$222,Resultados_Dic3!$E$3:$E$99980,Produccion_UO!$J227,Resultados_Dic3!$A$3:$A$99980,Produccion_UO!$H227)*$I$222</f>
        <v>0</v>
      </c>
      <c r="AI227" s="21">
        <f>+SUMIFS(Resultados_Dic3!AD$3:AD$99980,Resultados_Dic3!$F$3:$F$99980,Produccion_UO!$K227,Resultados_Dic3!$D$3:$D$99980,Produccion_UO!$K$222,Resultados_Dic3!$E$3:$E$99980,Produccion_UO!$J227,Resultados_Dic3!$A$3:$A$99980,Produccion_UO!$H227)*$I$222</f>
        <v>0</v>
      </c>
      <c r="AJ227" s="21">
        <f>+SUMIFS(Resultados_Dic3!AE$3:AE$99980,Resultados_Dic3!$F$3:$F$99980,Produccion_UO!$K227,Resultados_Dic3!$D$3:$D$99980,Produccion_UO!$K$222,Resultados_Dic3!$E$3:$E$99980,Produccion_UO!$J227,Resultados_Dic3!$A$3:$A$99980,Produccion_UO!$H227)*$I$222</f>
        <v>0</v>
      </c>
      <c r="AK227" s="21">
        <f>+SUMIFS(Resultados_Dic3!AF$3:AF$99980,Resultados_Dic3!$F$3:$F$99980,Produccion_UO!$K227,Resultados_Dic3!$D$3:$D$99980,Produccion_UO!$K$222,Resultados_Dic3!$E$3:$E$99980,Produccion_UO!$J227,Resultados_Dic3!$A$3:$A$99980,Produccion_UO!$H227)*$I$222</f>
        <v>0</v>
      </c>
      <c r="AL227" s="21">
        <f>+SUMIFS(Resultados_Dic3!AG$3:AG$99980,Resultados_Dic3!$F$3:$F$99980,Produccion_UO!$K227,Resultados_Dic3!$D$3:$D$99980,Produccion_UO!$K$222,Resultados_Dic3!$E$3:$E$99980,Produccion_UO!$J227,Resultados_Dic3!$A$3:$A$99980,Produccion_UO!$H227)*$I$222</f>
        <v>0</v>
      </c>
      <c r="AM227" s="21">
        <f>+SUMIFS(Resultados_Dic3!AH$3:AH$99980,Resultados_Dic3!$F$3:$F$99980,Produccion_UO!$K227,Resultados_Dic3!$D$3:$D$99980,Produccion_UO!$K$222,Resultados_Dic3!$E$3:$E$99980,Produccion_UO!$J227,Resultados_Dic3!$A$3:$A$99980,Produccion_UO!$H227)*$I$222</f>
        <v>0</v>
      </c>
      <c r="AN227" s="21">
        <f>+SUMIFS(Resultados_Dic3!AI$3:AI$99980,Resultados_Dic3!$F$3:$F$99980,Produccion_UO!$K227,Resultados_Dic3!$D$3:$D$99980,Produccion_UO!$K$222,Resultados_Dic3!$E$3:$E$99980,Produccion_UO!$J227,Resultados_Dic3!$A$3:$A$99980,Produccion_UO!$H227)*$I$222</f>
        <v>0</v>
      </c>
      <c r="AO227" s="21">
        <f>+SUMIFS(Resultados_Dic3!AJ$3:AJ$99980,Resultados_Dic3!$F$3:$F$99980,Produccion_UO!$K227,Resultados_Dic3!$D$3:$D$99980,Produccion_UO!$K$222,Resultados_Dic3!$E$3:$E$99980,Produccion_UO!$J227,Resultados_Dic3!$A$3:$A$99980,Produccion_UO!$H227)*$I$222</f>
        <v>0</v>
      </c>
      <c r="AP227" s="21">
        <f>+SUMIFS(Resultados_Dic3!AK$3:AK$99980,Resultados_Dic3!$F$3:$F$99980,Produccion_UO!$K227,Resultados_Dic3!$D$3:$D$99980,Produccion_UO!$K$222,Resultados_Dic3!$E$3:$E$99980,Produccion_UO!$J227,Resultados_Dic3!$A$3:$A$99980,Produccion_UO!$H227)*$I$222</f>
        <v>0</v>
      </c>
      <c r="AQ227" s="21">
        <f>+SUMIFS(Resultados_Dic3!AL$3:AL$99980,Resultados_Dic3!$F$3:$F$99980,Produccion_UO!$K227,Resultados_Dic3!$D$3:$D$99980,Produccion_UO!$K$222,Resultados_Dic3!$E$3:$E$99980,Produccion_UO!$J227,Resultados_Dic3!$A$3:$A$99980,Produccion_UO!$H227)*$I$222</f>
        <v>0</v>
      </c>
      <c r="AR227" s="21">
        <f>+SUMIFS(Resultados_Dic3!AM$3:AM$99980,Resultados_Dic3!$F$3:$F$99980,Produccion_UO!$K227,Resultados_Dic3!$D$3:$D$99980,Produccion_UO!$K$222,Resultados_Dic3!$E$3:$E$99980,Produccion_UO!$J227,Resultados_Dic3!$A$3:$A$99980,Produccion_UO!$H227)*$I$222</f>
        <v>0</v>
      </c>
    </row>
    <row r="228" spans="1:44" x14ac:dyDescent="0.25">
      <c r="H228" s="17" t="str">
        <f t="shared" si="59"/>
        <v>DIC7</v>
      </c>
      <c r="J228" s="24" t="s">
        <v>139</v>
      </c>
      <c r="K228" s="13" t="s">
        <v>167</v>
      </c>
      <c r="L228" s="22" t="str">
        <f>+$B$6</f>
        <v>PU - Ligth</v>
      </c>
      <c r="M228" s="21">
        <f>+SUMIFS(Resultados_Dic3!H$3:H$99980,Resultados_Dic3!$F$3:$F$99980,Produccion_UO!$K228,Resultados_Dic3!$D$3:$D$99980,Produccion_UO!$K$222,Resultados_Dic3!$E$3:$E$99980,Produccion_UO!$J228,Resultados_Dic3!$A$3:$A$99980,Produccion_UO!$H228)*$I$222</f>
        <v>2.4215521401938145</v>
      </c>
      <c r="N228" s="21">
        <f>+SUMIFS(Resultados_Dic3!I$3:I$99980,Resultados_Dic3!$F$3:$F$99980,Produccion_UO!$K228,Resultados_Dic3!$D$3:$D$99980,Produccion_UO!$K$222,Resultados_Dic3!$E$3:$E$99980,Produccion_UO!$J228,Resultados_Dic3!$A$3:$A$99980,Produccion_UO!$H228)*$I$222</f>
        <v>2.2882787617615494</v>
      </c>
      <c r="O228" s="21">
        <f>+SUMIFS(Resultados_Dic3!J$3:J$99980,Resultados_Dic3!$F$3:$F$99980,Produccion_UO!$K228,Resultados_Dic3!$D$3:$D$99980,Produccion_UO!$K$222,Resultados_Dic3!$E$3:$E$99980,Produccion_UO!$J228,Resultados_Dic3!$A$3:$A$99980,Produccion_UO!$H228)*$I$222</f>
        <v>2.1876950799258745</v>
      </c>
      <c r="P228" s="21">
        <f>+SUMIFS(Resultados_Dic3!K$3:K$99980,Resultados_Dic3!$F$3:$F$99980,Produccion_UO!$K228,Resultados_Dic3!$D$3:$D$99980,Produccion_UO!$K$222,Resultados_Dic3!$E$3:$E$99980,Produccion_UO!$J228,Resultados_Dic3!$A$3:$A$99980,Produccion_UO!$H228)*$I$222</f>
        <v>2.0871113980902041</v>
      </c>
      <c r="Q228" s="21">
        <f>+SUMIFS(Resultados_Dic3!L$3:L$99980,Resultados_Dic3!$F$3:$F$99980,Produccion_UO!$K228,Resultados_Dic3!$D$3:$D$99980,Produccion_UO!$K$222,Resultados_Dic3!$E$3:$E$99980,Produccion_UO!$J228,Resultados_Dic3!$A$3:$A$99980,Produccion_UO!$H228)*$I$222</f>
        <v>1.9865277162545292</v>
      </c>
      <c r="R228" s="21">
        <f>+SUMIFS(Resultados_Dic3!M$3:M$99980,Resultados_Dic3!$F$3:$F$99980,Produccion_UO!$K228,Resultados_Dic3!$D$3:$D$99980,Produccion_UO!$K$222,Resultados_Dic3!$E$3:$E$99980,Produccion_UO!$J228,Resultados_Dic3!$A$3:$A$99980,Produccion_UO!$H228)*$I$222</f>
        <v>1.8859440344188587</v>
      </c>
      <c r="S228" s="21">
        <f>+SUMIFS(Resultados_Dic3!N$3:N$99980,Resultados_Dic3!$F$3:$F$99980,Produccion_UO!$K228,Resultados_Dic3!$D$3:$D$99980,Produccion_UO!$K$222,Resultados_Dic3!$E$3:$E$99980,Produccion_UO!$J228,Resultados_Dic3!$A$3:$A$99980,Produccion_UO!$H228)*$I$222</f>
        <v>1.7853603525831838</v>
      </c>
      <c r="T228" s="21">
        <f>+SUMIFS(Resultados_Dic3!O$3:O$99980,Resultados_Dic3!$F$3:$F$99980,Produccion_UO!$K228,Resultados_Dic3!$D$3:$D$99980,Produccion_UO!$K$222,Resultados_Dic3!$E$3:$E$99980,Produccion_UO!$J228,Resultados_Dic3!$A$3:$A$99980,Produccion_UO!$H228)*$I$222</f>
        <v>0.20340144464898979</v>
      </c>
      <c r="U228" s="21">
        <f>+SUMIFS(Resultados_Dic3!P$3:P$99980,Resultados_Dic3!$F$3:$F$99980,Produccion_UO!$K228,Resultados_Dic3!$D$3:$D$99980,Produccion_UO!$K$222,Resultados_Dic3!$E$3:$E$99980,Produccion_UO!$J228,Resultados_Dic3!$A$3:$A$99980,Produccion_UO!$H228)*$I$222</f>
        <v>0</v>
      </c>
      <c r="V228" s="21">
        <f>+SUMIFS(Resultados_Dic3!Q$3:Q$99980,Resultados_Dic3!$F$3:$F$99980,Produccion_UO!$K228,Resultados_Dic3!$D$3:$D$99980,Produccion_UO!$K$222,Resultados_Dic3!$E$3:$E$99980,Produccion_UO!$J228,Resultados_Dic3!$A$3:$A$99980,Produccion_UO!$H228)*$I$222</f>
        <v>0</v>
      </c>
      <c r="W228" s="21">
        <f>+SUMIFS(Resultados_Dic3!R$3:R$99980,Resultados_Dic3!$F$3:$F$99980,Produccion_UO!$K228,Resultados_Dic3!$D$3:$D$99980,Produccion_UO!$K$222,Resultados_Dic3!$E$3:$E$99980,Produccion_UO!$J228,Resultados_Dic3!$A$3:$A$99980,Produccion_UO!$H228)*$I$222</f>
        <v>0</v>
      </c>
      <c r="X228" s="21">
        <f>+SUMIFS(Resultados_Dic3!S$3:S$99980,Resultados_Dic3!$F$3:$F$99980,Produccion_UO!$K228,Resultados_Dic3!$D$3:$D$99980,Produccion_UO!$K$222,Resultados_Dic3!$E$3:$E$99980,Produccion_UO!$J228,Resultados_Dic3!$A$3:$A$99980,Produccion_UO!$H228)*$I$222</f>
        <v>0</v>
      </c>
      <c r="Y228" s="21">
        <f>+SUMIFS(Resultados_Dic3!T$3:T$99980,Resultados_Dic3!$F$3:$F$99980,Produccion_UO!$K228,Resultados_Dic3!$D$3:$D$99980,Produccion_UO!$K$222,Resultados_Dic3!$E$3:$E$99980,Produccion_UO!$J228,Resultados_Dic3!$A$3:$A$99980,Produccion_UO!$H228)*$I$222</f>
        <v>0</v>
      </c>
      <c r="Z228" s="21">
        <f>+SUMIFS(Resultados_Dic3!U$3:U$99980,Resultados_Dic3!$F$3:$F$99980,Produccion_UO!$K228,Resultados_Dic3!$D$3:$D$99980,Produccion_UO!$K$222,Resultados_Dic3!$E$3:$E$99980,Produccion_UO!$J228,Resultados_Dic3!$A$3:$A$99980,Produccion_UO!$H228)*$I$222</f>
        <v>0</v>
      </c>
      <c r="AA228" s="21">
        <f>+SUMIFS(Resultados_Dic3!V$3:V$99980,Resultados_Dic3!$F$3:$F$99980,Produccion_UO!$K228,Resultados_Dic3!$D$3:$D$99980,Produccion_UO!$K$222,Resultados_Dic3!$E$3:$E$99980,Produccion_UO!$J228,Resultados_Dic3!$A$3:$A$99980,Produccion_UO!$H228)*$I$222</f>
        <v>0</v>
      </c>
      <c r="AB228" s="21">
        <f>+SUMIFS(Resultados_Dic3!W$3:W$99980,Resultados_Dic3!$F$3:$F$99980,Produccion_UO!$K228,Resultados_Dic3!$D$3:$D$99980,Produccion_UO!$K$222,Resultados_Dic3!$E$3:$E$99980,Produccion_UO!$J228,Resultados_Dic3!$A$3:$A$99980,Produccion_UO!$H228)*$I$222</f>
        <v>0</v>
      </c>
      <c r="AC228" s="21">
        <f>+SUMIFS(Resultados_Dic3!X$3:X$99980,Resultados_Dic3!$F$3:$F$99980,Produccion_UO!$K228,Resultados_Dic3!$D$3:$D$99980,Produccion_UO!$K$222,Resultados_Dic3!$E$3:$E$99980,Produccion_UO!$J228,Resultados_Dic3!$A$3:$A$99980,Produccion_UO!$H228)*$I$222</f>
        <v>0</v>
      </c>
      <c r="AD228" s="21">
        <f>+SUMIFS(Resultados_Dic3!Y$3:Y$99980,Resultados_Dic3!$F$3:$F$99980,Produccion_UO!$K228,Resultados_Dic3!$D$3:$D$99980,Produccion_UO!$K$222,Resultados_Dic3!$E$3:$E$99980,Produccion_UO!$J228,Resultados_Dic3!$A$3:$A$99980,Produccion_UO!$H228)*$I$222</f>
        <v>0</v>
      </c>
      <c r="AE228" s="21">
        <f>+SUMIFS(Resultados_Dic3!Z$3:Z$99980,Resultados_Dic3!$F$3:$F$99980,Produccion_UO!$K228,Resultados_Dic3!$D$3:$D$99980,Produccion_UO!$K$222,Resultados_Dic3!$E$3:$E$99980,Produccion_UO!$J228,Resultados_Dic3!$A$3:$A$99980,Produccion_UO!$H228)*$I$222</f>
        <v>0</v>
      </c>
      <c r="AF228" s="21">
        <f>+SUMIFS(Resultados_Dic3!AA$3:AA$99980,Resultados_Dic3!$F$3:$F$99980,Produccion_UO!$K228,Resultados_Dic3!$D$3:$D$99980,Produccion_UO!$K$222,Resultados_Dic3!$E$3:$E$99980,Produccion_UO!$J228,Resultados_Dic3!$A$3:$A$99980,Produccion_UO!$H228)*$I$222</f>
        <v>0</v>
      </c>
      <c r="AG228" s="21">
        <f>+SUMIFS(Resultados_Dic3!AB$3:AB$99980,Resultados_Dic3!$F$3:$F$99980,Produccion_UO!$K228,Resultados_Dic3!$D$3:$D$99980,Produccion_UO!$K$222,Resultados_Dic3!$E$3:$E$99980,Produccion_UO!$J228,Resultados_Dic3!$A$3:$A$99980,Produccion_UO!$H228)*$I$222</f>
        <v>0</v>
      </c>
      <c r="AH228" s="21">
        <f>+SUMIFS(Resultados_Dic3!AC$3:AC$99980,Resultados_Dic3!$F$3:$F$99980,Produccion_UO!$K228,Resultados_Dic3!$D$3:$D$99980,Produccion_UO!$K$222,Resultados_Dic3!$E$3:$E$99980,Produccion_UO!$J228,Resultados_Dic3!$A$3:$A$99980,Produccion_UO!$H228)*$I$222</f>
        <v>0</v>
      </c>
      <c r="AI228" s="21">
        <f>+SUMIFS(Resultados_Dic3!AD$3:AD$99980,Resultados_Dic3!$F$3:$F$99980,Produccion_UO!$K228,Resultados_Dic3!$D$3:$D$99980,Produccion_UO!$K$222,Resultados_Dic3!$E$3:$E$99980,Produccion_UO!$J228,Resultados_Dic3!$A$3:$A$99980,Produccion_UO!$H228)*$I$222</f>
        <v>0</v>
      </c>
      <c r="AJ228" s="21">
        <f>+SUMIFS(Resultados_Dic3!AE$3:AE$99980,Resultados_Dic3!$F$3:$F$99980,Produccion_UO!$K228,Resultados_Dic3!$D$3:$D$99980,Produccion_UO!$K$222,Resultados_Dic3!$E$3:$E$99980,Produccion_UO!$J228,Resultados_Dic3!$A$3:$A$99980,Produccion_UO!$H228)*$I$222</f>
        <v>0</v>
      </c>
      <c r="AK228" s="21">
        <f>+SUMIFS(Resultados_Dic3!AF$3:AF$99980,Resultados_Dic3!$F$3:$F$99980,Produccion_UO!$K228,Resultados_Dic3!$D$3:$D$99980,Produccion_UO!$K$222,Resultados_Dic3!$E$3:$E$99980,Produccion_UO!$J228,Resultados_Dic3!$A$3:$A$99980,Produccion_UO!$H228)*$I$222</f>
        <v>0</v>
      </c>
      <c r="AL228" s="21">
        <f>+SUMIFS(Resultados_Dic3!AG$3:AG$99980,Resultados_Dic3!$F$3:$F$99980,Produccion_UO!$K228,Resultados_Dic3!$D$3:$D$99980,Produccion_UO!$K$222,Resultados_Dic3!$E$3:$E$99980,Produccion_UO!$J228,Resultados_Dic3!$A$3:$A$99980,Produccion_UO!$H228)*$I$222</f>
        <v>0</v>
      </c>
      <c r="AM228" s="21">
        <f>+SUMIFS(Resultados_Dic3!AH$3:AH$99980,Resultados_Dic3!$F$3:$F$99980,Produccion_UO!$K228,Resultados_Dic3!$D$3:$D$99980,Produccion_UO!$K$222,Resultados_Dic3!$E$3:$E$99980,Produccion_UO!$J228,Resultados_Dic3!$A$3:$A$99980,Produccion_UO!$H228)*$I$222</f>
        <v>0</v>
      </c>
      <c r="AN228" s="21">
        <f>+SUMIFS(Resultados_Dic3!AI$3:AI$99980,Resultados_Dic3!$F$3:$F$99980,Produccion_UO!$K228,Resultados_Dic3!$D$3:$D$99980,Produccion_UO!$K$222,Resultados_Dic3!$E$3:$E$99980,Produccion_UO!$J228,Resultados_Dic3!$A$3:$A$99980,Produccion_UO!$H228)*$I$222</f>
        <v>0</v>
      </c>
      <c r="AO228" s="21">
        <f>+SUMIFS(Resultados_Dic3!AJ$3:AJ$99980,Resultados_Dic3!$F$3:$F$99980,Produccion_UO!$K228,Resultados_Dic3!$D$3:$D$99980,Produccion_UO!$K$222,Resultados_Dic3!$E$3:$E$99980,Produccion_UO!$J228,Resultados_Dic3!$A$3:$A$99980,Produccion_UO!$H228)*$I$222</f>
        <v>0</v>
      </c>
      <c r="AP228" s="21">
        <f>+SUMIFS(Resultados_Dic3!AK$3:AK$99980,Resultados_Dic3!$F$3:$F$99980,Produccion_UO!$K228,Resultados_Dic3!$D$3:$D$99980,Produccion_UO!$K$222,Resultados_Dic3!$E$3:$E$99980,Produccion_UO!$J228,Resultados_Dic3!$A$3:$A$99980,Produccion_UO!$H228)*$I$222</f>
        <v>0</v>
      </c>
      <c r="AQ228" s="21">
        <f>+SUMIFS(Resultados_Dic3!AL$3:AL$99980,Resultados_Dic3!$F$3:$F$99980,Produccion_UO!$K228,Resultados_Dic3!$D$3:$D$99980,Produccion_UO!$K$222,Resultados_Dic3!$E$3:$E$99980,Produccion_UO!$J228,Resultados_Dic3!$A$3:$A$99980,Produccion_UO!$H228)*$I$222</f>
        <v>0</v>
      </c>
      <c r="AR228" s="21">
        <f>+SUMIFS(Resultados_Dic3!AM$3:AM$99980,Resultados_Dic3!$F$3:$F$99980,Produccion_UO!$K228,Resultados_Dic3!$D$3:$D$99980,Produccion_UO!$K$222,Resultados_Dic3!$E$3:$E$99980,Produccion_UO!$J228,Resultados_Dic3!$A$3:$A$99980,Produccion_UO!$H228)*$I$222</f>
        <v>0</v>
      </c>
    </row>
    <row r="229" spans="1:44" x14ac:dyDescent="0.25">
      <c r="H229" s="17" t="str">
        <f t="shared" si="59"/>
        <v>DIC7</v>
      </c>
      <c r="J229" s="24" t="s">
        <v>141</v>
      </c>
      <c r="K229" s="13" t="s">
        <v>168</v>
      </c>
      <c r="L229" s="22" t="str">
        <f>+$B$7</f>
        <v>VMM - Medium</v>
      </c>
      <c r="M229" s="21">
        <f>+SUMIFS(Resultados_Dic3!H$3:H$99980,Resultados_Dic3!$F$3:$F$99980,Produccion_UO!$K229,Resultados_Dic3!$D$3:$D$99980,Produccion_UO!$K$222,Resultados_Dic3!$E$3:$E$99980,Produccion_UO!$J229,Resultados_Dic3!$A$3:$A$99980,Produccion_UO!$H229)*$I$222</f>
        <v>70.988831658289129</v>
      </c>
      <c r="N229" s="21">
        <f>+SUMIFS(Resultados_Dic3!I$3:I$99980,Resultados_Dic3!$F$3:$F$99980,Produccion_UO!$K229,Resultados_Dic3!$D$3:$D$99980,Produccion_UO!$K$222,Resultados_Dic3!$E$3:$E$99980,Produccion_UO!$J229,Resultados_Dic3!$A$3:$A$99980,Produccion_UO!$H229)*$I$222</f>
        <v>66.076179510451894</v>
      </c>
      <c r="O229" s="21">
        <f>+SUMIFS(Resultados_Dic3!J$3:J$99980,Resultados_Dic3!$F$3:$F$99980,Produccion_UO!$K229,Resultados_Dic3!$D$3:$D$99980,Produccion_UO!$K$222,Resultados_Dic3!$E$3:$E$99980,Produccion_UO!$J229,Resultados_Dic3!$A$3:$A$99980,Produccion_UO!$H229)*$I$222</f>
        <v>60.896392959053017</v>
      </c>
      <c r="P229" s="21">
        <f>+SUMIFS(Resultados_Dic3!K$3:K$99980,Resultados_Dic3!$F$3:$F$99980,Produccion_UO!$K229,Resultados_Dic3!$D$3:$D$99980,Produccion_UO!$K$222,Resultados_Dic3!$E$3:$E$99980,Produccion_UO!$J229,Resultados_Dic3!$A$3:$A$99980,Produccion_UO!$H229)*$I$222</f>
        <v>29.958928061907962</v>
      </c>
      <c r="Q229" s="21">
        <f>+SUMIFS(Resultados_Dic3!L$3:L$99980,Resultados_Dic3!$F$3:$F$99980,Produccion_UO!$K229,Resultados_Dic3!$D$3:$D$99980,Produccion_UO!$K$222,Resultados_Dic3!$E$3:$E$99980,Produccion_UO!$J229,Resultados_Dic3!$A$3:$A$99980,Produccion_UO!$H229)*$I$222</f>
        <v>30.093011897873406</v>
      </c>
      <c r="R229" s="21">
        <f>+SUMIFS(Resultados_Dic3!M$3:M$99980,Resultados_Dic3!$F$3:$F$99980,Produccion_UO!$K229,Resultados_Dic3!$D$3:$D$99980,Produccion_UO!$K$222,Resultados_Dic3!$E$3:$E$99980,Produccion_UO!$J229,Resultados_Dic3!$A$3:$A$99980,Produccion_UO!$H229)*$I$222</f>
        <v>30.236729573439369</v>
      </c>
      <c r="S229" s="21">
        <f>+SUMIFS(Resultados_Dic3!N$3:N$99980,Resultados_Dic3!$F$3:$F$99980,Produccion_UO!$K229,Resultados_Dic3!$D$3:$D$99980,Produccion_UO!$K$222,Resultados_Dic3!$E$3:$E$99980,Produccion_UO!$J229,Resultados_Dic3!$A$3:$A$99980,Produccion_UO!$H229)*$I$222</f>
        <v>30.380447249005378</v>
      </c>
      <c r="T229" s="21">
        <f>+SUMIFS(Resultados_Dic3!O$3:O$99980,Resultados_Dic3!$F$3:$F$99980,Produccion_UO!$K229,Resultados_Dic3!$D$3:$D$99980,Produccion_UO!$K$222,Resultados_Dic3!$E$3:$E$99980,Produccion_UO!$J229,Resultados_Dic3!$A$3:$A$99980,Produccion_UO!$H229)*$I$222</f>
        <v>30.479712247519579</v>
      </c>
      <c r="U229" s="21">
        <f>+SUMIFS(Resultados_Dic3!P$3:P$99980,Resultados_Dic3!$F$3:$F$99980,Produccion_UO!$K229,Resultados_Dic3!$D$3:$D$99980,Produccion_UO!$K$222,Resultados_Dic3!$E$3:$E$99980,Produccion_UO!$J229,Resultados_Dic3!$A$3:$A$99980,Produccion_UO!$H229)*$I$222</f>
        <v>29.522676136743552</v>
      </c>
      <c r="V229" s="21">
        <f>+SUMIFS(Resultados_Dic3!Q$3:Q$99980,Resultados_Dic3!$F$3:$F$99980,Produccion_UO!$K229,Resultados_Dic3!$D$3:$D$99980,Produccion_UO!$K$222,Resultados_Dic3!$E$3:$E$99980,Produccion_UO!$J229,Resultados_Dic3!$A$3:$A$99980,Produccion_UO!$H229)*$I$222</f>
        <v>0</v>
      </c>
      <c r="W229" s="21">
        <f>+SUMIFS(Resultados_Dic3!R$3:R$99980,Resultados_Dic3!$F$3:$F$99980,Produccion_UO!$K229,Resultados_Dic3!$D$3:$D$99980,Produccion_UO!$K$222,Resultados_Dic3!$E$3:$E$99980,Produccion_UO!$J229,Resultados_Dic3!$A$3:$A$99980,Produccion_UO!$H229)*$I$222</f>
        <v>0</v>
      </c>
      <c r="X229" s="21">
        <f>+SUMIFS(Resultados_Dic3!S$3:S$99980,Resultados_Dic3!$F$3:$F$99980,Produccion_UO!$K229,Resultados_Dic3!$D$3:$D$99980,Produccion_UO!$K$222,Resultados_Dic3!$E$3:$E$99980,Produccion_UO!$J229,Resultados_Dic3!$A$3:$A$99980,Produccion_UO!$H229)*$I$222</f>
        <v>0</v>
      </c>
      <c r="Y229" s="21">
        <f>+SUMIFS(Resultados_Dic3!T$3:T$99980,Resultados_Dic3!$F$3:$F$99980,Produccion_UO!$K229,Resultados_Dic3!$D$3:$D$99980,Produccion_UO!$K$222,Resultados_Dic3!$E$3:$E$99980,Produccion_UO!$J229,Resultados_Dic3!$A$3:$A$99980,Produccion_UO!$H229)*$I$222</f>
        <v>0</v>
      </c>
      <c r="Z229" s="21">
        <f>+SUMIFS(Resultados_Dic3!U$3:U$99980,Resultados_Dic3!$F$3:$F$99980,Produccion_UO!$K229,Resultados_Dic3!$D$3:$D$99980,Produccion_UO!$K$222,Resultados_Dic3!$E$3:$E$99980,Produccion_UO!$J229,Resultados_Dic3!$A$3:$A$99980,Produccion_UO!$H229)*$I$222</f>
        <v>0</v>
      </c>
      <c r="AA229" s="21">
        <f>+SUMIFS(Resultados_Dic3!V$3:V$99980,Resultados_Dic3!$F$3:$F$99980,Produccion_UO!$K229,Resultados_Dic3!$D$3:$D$99980,Produccion_UO!$K$222,Resultados_Dic3!$E$3:$E$99980,Produccion_UO!$J229,Resultados_Dic3!$A$3:$A$99980,Produccion_UO!$H229)*$I$222</f>
        <v>0</v>
      </c>
      <c r="AB229" s="21">
        <f>+SUMIFS(Resultados_Dic3!W$3:W$99980,Resultados_Dic3!$F$3:$F$99980,Produccion_UO!$K229,Resultados_Dic3!$D$3:$D$99980,Produccion_UO!$K$222,Resultados_Dic3!$E$3:$E$99980,Produccion_UO!$J229,Resultados_Dic3!$A$3:$A$99980,Produccion_UO!$H229)*$I$222</f>
        <v>0</v>
      </c>
      <c r="AC229" s="21">
        <f>+SUMIFS(Resultados_Dic3!X$3:X$99980,Resultados_Dic3!$F$3:$F$99980,Produccion_UO!$K229,Resultados_Dic3!$D$3:$D$99980,Produccion_UO!$K$222,Resultados_Dic3!$E$3:$E$99980,Produccion_UO!$J229,Resultados_Dic3!$A$3:$A$99980,Produccion_UO!$H229)*$I$222</f>
        <v>0</v>
      </c>
      <c r="AD229" s="21">
        <f>+SUMIFS(Resultados_Dic3!Y$3:Y$99980,Resultados_Dic3!$F$3:$F$99980,Produccion_UO!$K229,Resultados_Dic3!$D$3:$D$99980,Produccion_UO!$K$222,Resultados_Dic3!$E$3:$E$99980,Produccion_UO!$J229,Resultados_Dic3!$A$3:$A$99980,Produccion_UO!$H229)*$I$222</f>
        <v>0</v>
      </c>
      <c r="AE229" s="21">
        <f>+SUMIFS(Resultados_Dic3!Z$3:Z$99980,Resultados_Dic3!$F$3:$F$99980,Produccion_UO!$K229,Resultados_Dic3!$D$3:$D$99980,Produccion_UO!$K$222,Resultados_Dic3!$E$3:$E$99980,Produccion_UO!$J229,Resultados_Dic3!$A$3:$A$99980,Produccion_UO!$H229)*$I$222</f>
        <v>0</v>
      </c>
      <c r="AF229" s="21">
        <f>+SUMIFS(Resultados_Dic3!AA$3:AA$99980,Resultados_Dic3!$F$3:$F$99980,Produccion_UO!$K229,Resultados_Dic3!$D$3:$D$99980,Produccion_UO!$K$222,Resultados_Dic3!$E$3:$E$99980,Produccion_UO!$J229,Resultados_Dic3!$A$3:$A$99980,Produccion_UO!$H229)*$I$222</f>
        <v>0</v>
      </c>
      <c r="AG229" s="21">
        <f>+SUMIFS(Resultados_Dic3!AB$3:AB$99980,Resultados_Dic3!$F$3:$F$99980,Produccion_UO!$K229,Resultados_Dic3!$D$3:$D$99980,Produccion_UO!$K$222,Resultados_Dic3!$E$3:$E$99980,Produccion_UO!$J229,Resultados_Dic3!$A$3:$A$99980,Produccion_UO!$H229)*$I$222</f>
        <v>0</v>
      </c>
      <c r="AH229" s="21">
        <f>+SUMIFS(Resultados_Dic3!AC$3:AC$99980,Resultados_Dic3!$F$3:$F$99980,Produccion_UO!$K229,Resultados_Dic3!$D$3:$D$99980,Produccion_UO!$K$222,Resultados_Dic3!$E$3:$E$99980,Produccion_UO!$J229,Resultados_Dic3!$A$3:$A$99980,Produccion_UO!$H229)*$I$222</f>
        <v>0</v>
      </c>
      <c r="AI229" s="21">
        <f>+SUMIFS(Resultados_Dic3!AD$3:AD$99980,Resultados_Dic3!$F$3:$F$99980,Produccion_UO!$K229,Resultados_Dic3!$D$3:$D$99980,Produccion_UO!$K$222,Resultados_Dic3!$E$3:$E$99980,Produccion_UO!$J229,Resultados_Dic3!$A$3:$A$99980,Produccion_UO!$H229)*$I$222</f>
        <v>0</v>
      </c>
      <c r="AJ229" s="21">
        <f>+SUMIFS(Resultados_Dic3!AE$3:AE$99980,Resultados_Dic3!$F$3:$F$99980,Produccion_UO!$K229,Resultados_Dic3!$D$3:$D$99980,Produccion_UO!$K$222,Resultados_Dic3!$E$3:$E$99980,Produccion_UO!$J229,Resultados_Dic3!$A$3:$A$99980,Produccion_UO!$H229)*$I$222</f>
        <v>0</v>
      </c>
      <c r="AK229" s="21">
        <f>+SUMIFS(Resultados_Dic3!AF$3:AF$99980,Resultados_Dic3!$F$3:$F$99980,Produccion_UO!$K229,Resultados_Dic3!$D$3:$D$99980,Produccion_UO!$K$222,Resultados_Dic3!$E$3:$E$99980,Produccion_UO!$J229,Resultados_Dic3!$A$3:$A$99980,Produccion_UO!$H229)*$I$222</f>
        <v>0</v>
      </c>
      <c r="AL229" s="21">
        <f>+SUMIFS(Resultados_Dic3!AG$3:AG$99980,Resultados_Dic3!$F$3:$F$99980,Produccion_UO!$K229,Resultados_Dic3!$D$3:$D$99980,Produccion_UO!$K$222,Resultados_Dic3!$E$3:$E$99980,Produccion_UO!$J229,Resultados_Dic3!$A$3:$A$99980,Produccion_UO!$H229)*$I$222</f>
        <v>0</v>
      </c>
      <c r="AM229" s="21">
        <f>+SUMIFS(Resultados_Dic3!AH$3:AH$99980,Resultados_Dic3!$F$3:$F$99980,Produccion_UO!$K229,Resultados_Dic3!$D$3:$D$99980,Produccion_UO!$K$222,Resultados_Dic3!$E$3:$E$99980,Produccion_UO!$J229,Resultados_Dic3!$A$3:$A$99980,Produccion_UO!$H229)*$I$222</f>
        <v>0</v>
      </c>
      <c r="AN229" s="21">
        <f>+SUMIFS(Resultados_Dic3!AI$3:AI$99980,Resultados_Dic3!$F$3:$F$99980,Produccion_UO!$K229,Resultados_Dic3!$D$3:$D$99980,Produccion_UO!$K$222,Resultados_Dic3!$E$3:$E$99980,Produccion_UO!$J229,Resultados_Dic3!$A$3:$A$99980,Produccion_UO!$H229)*$I$222</f>
        <v>0</v>
      </c>
      <c r="AO229" s="21">
        <f>+SUMIFS(Resultados_Dic3!AJ$3:AJ$99980,Resultados_Dic3!$F$3:$F$99980,Produccion_UO!$K229,Resultados_Dic3!$D$3:$D$99980,Produccion_UO!$K$222,Resultados_Dic3!$E$3:$E$99980,Produccion_UO!$J229,Resultados_Dic3!$A$3:$A$99980,Produccion_UO!$H229)*$I$222</f>
        <v>0</v>
      </c>
      <c r="AP229" s="21">
        <f>+SUMIFS(Resultados_Dic3!AK$3:AK$99980,Resultados_Dic3!$F$3:$F$99980,Produccion_UO!$K229,Resultados_Dic3!$D$3:$D$99980,Produccion_UO!$K$222,Resultados_Dic3!$E$3:$E$99980,Produccion_UO!$J229,Resultados_Dic3!$A$3:$A$99980,Produccion_UO!$H229)*$I$222</f>
        <v>0</v>
      </c>
      <c r="AQ229" s="21">
        <f>+SUMIFS(Resultados_Dic3!AL$3:AL$99980,Resultados_Dic3!$F$3:$F$99980,Produccion_UO!$K229,Resultados_Dic3!$D$3:$D$99980,Produccion_UO!$K$222,Resultados_Dic3!$E$3:$E$99980,Produccion_UO!$J229,Resultados_Dic3!$A$3:$A$99980,Produccion_UO!$H229)*$I$222</f>
        <v>0</v>
      </c>
      <c r="AR229" s="21">
        <f>+SUMIFS(Resultados_Dic3!AM$3:AM$99980,Resultados_Dic3!$F$3:$F$99980,Produccion_UO!$K229,Resultados_Dic3!$D$3:$D$99980,Produccion_UO!$K$222,Resultados_Dic3!$E$3:$E$99980,Produccion_UO!$J229,Resultados_Dic3!$A$3:$A$99980,Produccion_UO!$H229)*$I$222</f>
        <v>0</v>
      </c>
    </row>
    <row r="230" spans="1:44" x14ac:dyDescent="0.25">
      <c r="H230" s="17" t="str">
        <f t="shared" si="59"/>
        <v>DIC7</v>
      </c>
      <c r="J230" s="24" t="s">
        <v>142</v>
      </c>
      <c r="K230" s="13" t="s">
        <v>169</v>
      </c>
      <c r="L230" s="22" t="str">
        <f>+$B$8</f>
        <v>VSM - Medium</v>
      </c>
      <c r="M230" s="21">
        <f>+SUMIFS(Resultados_Dic3!H$3:H$99980,Resultados_Dic3!$F$3:$F$99980,Produccion_UO!$K230,Resultados_Dic3!$D$3:$D$99980,Produccion_UO!$K$222,Resultados_Dic3!$E$3:$E$99980,Produccion_UO!$J230,Resultados_Dic3!$A$3:$A$99980,Produccion_UO!$H230)*$I$222</f>
        <v>12.504202942735182</v>
      </c>
      <c r="N230" s="21">
        <f>+SUMIFS(Resultados_Dic3!I$3:I$99980,Resultados_Dic3!$F$3:$F$99980,Produccion_UO!$K230,Resultados_Dic3!$D$3:$D$99980,Produccion_UO!$K$222,Resultados_Dic3!$E$3:$E$99980,Produccion_UO!$J230,Resultados_Dic3!$A$3:$A$99980,Produccion_UO!$H230)*$I$222</f>
        <v>11.658109925892166</v>
      </c>
      <c r="O230" s="21">
        <f>+SUMIFS(Resultados_Dic3!J$3:J$99980,Resultados_Dic3!$F$3:$F$99980,Produccion_UO!$K230,Resultados_Dic3!$D$3:$D$99980,Produccion_UO!$K$222,Resultados_Dic3!$E$3:$E$99980,Produccion_UO!$J230,Resultados_Dic3!$A$3:$A$99980,Produccion_UO!$H230)*$I$222</f>
        <v>11.126804636636976</v>
      </c>
      <c r="P230" s="21">
        <f>+SUMIFS(Resultados_Dic3!K$3:K$99980,Resultados_Dic3!$F$3:$F$99980,Produccion_UO!$K230,Resultados_Dic3!$D$3:$D$99980,Produccion_UO!$K$222,Resultados_Dic3!$E$3:$E$99980,Produccion_UO!$J230,Resultados_Dic3!$A$3:$A$99980,Produccion_UO!$H230)*$I$222</f>
        <v>10.59549934738174</v>
      </c>
      <c r="Q230" s="21">
        <f>+SUMIFS(Resultados_Dic3!L$3:L$99980,Resultados_Dic3!$F$3:$F$99980,Produccion_UO!$K230,Resultados_Dic3!$D$3:$D$99980,Produccion_UO!$K$222,Resultados_Dic3!$E$3:$E$99980,Produccion_UO!$J230,Resultados_Dic3!$A$3:$A$99980,Produccion_UO!$H230)*$I$222</f>
        <v>10.064194058126505</v>
      </c>
      <c r="R230" s="21">
        <f>+SUMIFS(Resultados_Dic3!M$3:M$99980,Resultados_Dic3!$F$3:$F$99980,Produccion_UO!$K230,Resultados_Dic3!$D$3:$D$99980,Produccion_UO!$K$222,Resultados_Dic3!$E$3:$E$99980,Produccion_UO!$J230,Resultados_Dic3!$A$3:$A$99980,Produccion_UO!$H230)*$I$222</f>
        <v>9.2926510746386857</v>
      </c>
      <c r="S230" s="21">
        <f>+SUMIFS(Resultados_Dic3!N$3:N$99980,Resultados_Dic3!$F$3:$F$99980,Produccion_UO!$K230,Resultados_Dic3!$D$3:$D$99980,Produccion_UO!$K$222,Resultados_Dic3!$E$3:$E$99980,Produccion_UO!$J230,Resultados_Dic3!$A$3:$A$99980,Produccion_UO!$H230)*$I$222</f>
        <v>8.5209398483378553</v>
      </c>
      <c r="T230" s="21">
        <f>+SUMIFS(Resultados_Dic3!O$3:O$99980,Resultados_Dic3!$F$3:$F$99980,Produccion_UO!$K230,Resultados_Dic3!$D$3:$D$99980,Produccion_UO!$K$222,Resultados_Dic3!$E$3:$E$99980,Produccion_UO!$J230,Resultados_Dic3!$A$3:$A$99980,Produccion_UO!$H230)*$I$222</f>
        <v>7.8782644589755488</v>
      </c>
      <c r="U230" s="21">
        <f>+SUMIFS(Resultados_Dic3!P$3:P$99980,Resultados_Dic3!$F$3:$F$99980,Produccion_UO!$K230,Resultados_Dic3!$D$3:$D$99980,Produccion_UO!$K$222,Resultados_Dic3!$E$3:$E$99980,Produccion_UO!$J230,Resultados_Dic3!$A$3:$A$99980,Produccion_UO!$H230)*$I$222</f>
        <v>7.2355890696131988</v>
      </c>
      <c r="V230" s="21">
        <f>+SUMIFS(Resultados_Dic3!Q$3:Q$99980,Resultados_Dic3!$F$3:$F$99980,Produccion_UO!$K230,Resultados_Dic3!$D$3:$D$99980,Produccion_UO!$K$222,Resultados_Dic3!$E$3:$E$99980,Produccion_UO!$J230,Resultados_Dic3!$A$3:$A$99980,Produccion_UO!$H230)*$I$222</f>
        <v>6.6226958992124079</v>
      </c>
      <c r="W230" s="21">
        <f>+SUMIFS(Resultados_Dic3!R$3:R$99980,Resultados_Dic3!$F$3:$F$99980,Produccion_UO!$K230,Resultados_Dic3!$D$3:$D$99980,Produccion_UO!$K$222,Resultados_Dic3!$E$3:$E$99980,Produccion_UO!$J230,Resultados_Dic3!$A$3:$A$99980,Produccion_UO!$H230)*$I$222</f>
        <v>6.0098027288115707</v>
      </c>
      <c r="X230" s="21">
        <f>+SUMIFS(Resultados_Dic3!S$3:S$99980,Resultados_Dic3!$F$3:$F$99980,Produccion_UO!$K230,Resultados_Dic3!$D$3:$D$99980,Produccion_UO!$K$222,Resultados_Dic3!$E$3:$E$99980,Produccion_UO!$J230,Resultados_Dic3!$A$3:$A$99980,Produccion_UO!$H230)*$I$222</f>
        <v>5.3969095584107789</v>
      </c>
      <c r="Y230" s="21">
        <f>+SUMIFS(Resultados_Dic3!T$3:T$99980,Resultados_Dic3!$F$3:$F$99980,Produccion_UO!$K230,Resultados_Dic3!$D$3:$D$99980,Produccion_UO!$K$222,Resultados_Dic3!$E$3:$E$99980,Produccion_UO!$J230,Resultados_Dic3!$A$3:$A$99980,Produccion_UO!$H230)*$I$222</f>
        <v>5.0797181358191068</v>
      </c>
      <c r="Z230" s="21">
        <f>+SUMIFS(Resultados_Dic3!U$3:U$99980,Resultados_Dic3!$F$3:$F$99980,Produccion_UO!$K230,Resultados_Dic3!$D$3:$D$99980,Produccion_UO!$K$222,Resultados_Dic3!$E$3:$E$99980,Produccion_UO!$J230,Resultados_Dic3!$A$3:$A$99980,Produccion_UO!$H230)*$I$222</f>
        <v>4.7625267132274782</v>
      </c>
      <c r="AA230" s="21">
        <f>+SUMIFS(Resultados_Dic3!V$3:V$99980,Resultados_Dic3!$F$3:$F$99980,Produccion_UO!$K230,Resultados_Dic3!$D$3:$D$99980,Produccion_UO!$K$222,Resultados_Dic3!$E$3:$E$99980,Produccion_UO!$J230,Resultados_Dic3!$A$3:$A$99980,Produccion_UO!$H230)*$I$222</f>
        <v>1.4365743715663271</v>
      </c>
      <c r="AB230" s="21">
        <f>+SUMIFS(Resultados_Dic3!W$3:W$99980,Resultados_Dic3!$F$3:$F$99980,Produccion_UO!$K230,Resultados_Dic3!$D$3:$D$99980,Produccion_UO!$K$222,Resultados_Dic3!$E$3:$E$99980,Produccion_UO!$J230,Resultados_Dic3!$A$3:$A$99980,Produccion_UO!$H230)*$I$222</f>
        <v>0</v>
      </c>
      <c r="AC230" s="21">
        <f>+SUMIFS(Resultados_Dic3!X$3:X$99980,Resultados_Dic3!$F$3:$F$99980,Produccion_UO!$K230,Resultados_Dic3!$D$3:$D$99980,Produccion_UO!$K$222,Resultados_Dic3!$E$3:$E$99980,Produccion_UO!$J230,Resultados_Dic3!$A$3:$A$99980,Produccion_UO!$H230)*$I$222</f>
        <v>0</v>
      </c>
      <c r="AD230" s="21">
        <f>+SUMIFS(Resultados_Dic3!Y$3:Y$99980,Resultados_Dic3!$F$3:$F$99980,Produccion_UO!$K230,Resultados_Dic3!$D$3:$D$99980,Produccion_UO!$K$222,Resultados_Dic3!$E$3:$E$99980,Produccion_UO!$J230,Resultados_Dic3!$A$3:$A$99980,Produccion_UO!$H230)*$I$222</f>
        <v>0</v>
      </c>
      <c r="AE230" s="21">
        <f>+SUMIFS(Resultados_Dic3!Z$3:Z$99980,Resultados_Dic3!$F$3:$F$99980,Produccion_UO!$K230,Resultados_Dic3!$D$3:$D$99980,Produccion_UO!$K$222,Resultados_Dic3!$E$3:$E$99980,Produccion_UO!$J230,Resultados_Dic3!$A$3:$A$99980,Produccion_UO!$H230)*$I$222</f>
        <v>0</v>
      </c>
      <c r="AF230" s="21">
        <f>+SUMIFS(Resultados_Dic3!AA$3:AA$99980,Resultados_Dic3!$F$3:$F$99980,Produccion_UO!$K230,Resultados_Dic3!$D$3:$D$99980,Produccion_UO!$K$222,Resultados_Dic3!$E$3:$E$99980,Produccion_UO!$J230,Resultados_Dic3!$A$3:$A$99980,Produccion_UO!$H230)*$I$222</f>
        <v>0</v>
      </c>
      <c r="AG230" s="21">
        <f>+SUMIFS(Resultados_Dic3!AB$3:AB$99980,Resultados_Dic3!$F$3:$F$99980,Produccion_UO!$K230,Resultados_Dic3!$D$3:$D$99980,Produccion_UO!$K$222,Resultados_Dic3!$E$3:$E$99980,Produccion_UO!$J230,Resultados_Dic3!$A$3:$A$99980,Produccion_UO!$H230)*$I$222</f>
        <v>0</v>
      </c>
      <c r="AH230" s="21">
        <f>+SUMIFS(Resultados_Dic3!AC$3:AC$99980,Resultados_Dic3!$F$3:$F$99980,Produccion_UO!$K230,Resultados_Dic3!$D$3:$D$99980,Produccion_UO!$K$222,Resultados_Dic3!$E$3:$E$99980,Produccion_UO!$J230,Resultados_Dic3!$A$3:$A$99980,Produccion_UO!$H230)*$I$222</f>
        <v>0</v>
      </c>
      <c r="AI230" s="21">
        <f>+SUMIFS(Resultados_Dic3!AD$3:AD$99980,Resultados_Dic3!$F$3:$F$99980,Produccion_UO!$K230,Resultados_Dic3!$D$3:$D$99980,Produccion_UO!$K$222,Resultados_Dic3!$E$3:$E$99980,Produccion_UO!$J230,Resultados_Dic3!$A$3:$A$99980,Produccion_UO!$H230)*$I$222</f>
        <v>0</v>
      </c>
      <c r="AJ230" s="21">
        <f>+SUMIFS(Resultados_Dic3!AE$3:AE$99980,Resultados_Dic3!$F$3:$F$99980,Produccion_UO!$K230,Resultados_Dic3!$D$3:$D$99980,Produccion_UO!$K$222,Resultados_Dic3!$E$3:$E$99980,Produccion_UO!$J230,Resultados_Dic3!$A$3:$A$99980,Produccion_UO!$H230)*$I$222</f>
        <v>0</v>
      </c>
      <c r="AK230" s="21">
        <f>+SUMIFS(Resultados_Dic3!AF$3:AF$99980,Resultados_Dic3!$F$3:$F$99980,Produccion_UO!$K230,Resultados_Dic3!$D$3:$D$99980,Produccion_UO!$K$222,Resultados_Dic3!$E$3:$E$99980,Produccion_UO!$J230,Resultados_Dic3!$A$3:$A$99980,Produccion_UO!$H230)*$I$222</f>
        <v>0</v>
      </c>
      <c r="AL230" s="21">
        <f>+SUMIFS(Resultados_Dic3!AG$3:AG$99980,Resultados_Dic3!$F$3:$F$99980,Produccion_UO!$K230,Resultados_Dic3!$D$3:$D$99980,Produccion_UO!$K$222,Resultados_Dic3!$E$3:$E$99980,Produccion_UO!$J230,Resultados_Dic3!$A$3:$A$99980,Produccion_UO!$H230)*$I$222</f>
        <v>0</v>
      </c>
      <c r="AM230" s="21">
        <f>+SUMIFS(Resultados_Dic3!AH$3:AH$99980,Resultados_Dic3!$F$3:$F$99980,Produccion_UO!$K230,Resultados_Dic3!$D$3:$D$99980,Produccion_UO!$K$222,Resultados_Dic3!$E$3:$E$99980,Produccion_UO!$J230,Resultados_Dic3!$A$3:$A$99980,Produccion_UO!$H230)*$I$222</f>
        <v>0</v>
      </c>
      <c r="AN230" s="21">
        <f>+SUMIFS(Resultados_Dic3!AI$3:AI$99980,Resultados_Dic3!$F$3:$F$99980,Produccion_UO!$K230,Resultados_Dic3!$D$3:$D$99980,Produccion_UO!$K$222,Resultados_Dic3!$E$3:$E$99980,Produccion_UO!$J230,Resultados_Dic3!$A$3:$A$99980,Produccion_UO!$H230)*$I$222</f>
        <v>0</v>
      </c>
      <c r="AO230" s="21">
        <f>+SUMIFS(Resultados_Dic3!AJ$3:AJ$99980,Resultados_Dic3!$F$3:$F$99980,Produccion_UO!$K230,Resultados_Dic3!$D$3:$D$99980,Produccion_UO!$K$222,Resultados_Dic3!$E$3:$E$99980,Produccion_UO!$J230,Resultados_Dic3!$A$3:$A$99980,Produccion_UO!$H230)*$I$222</f>
        <v>0</v>
      </c>
      <c r="AP230" s="21">
        <f>+SUMIFS(Resultados_Dic3!AK$3:AK$99980,Resultados_Dic3!$F$3:$F$99980,Produccion_UO!$K230,Resultados_Dic3!$D$3:$D$99980,Produccion_UO!$K$222,Resultados_Dic3!$E$3:$E$99980,Produccion_UO!$J230,Resultados_Dic3!$A$3:$A$99980,Produccion_UO!$H230)*$I$222</f>
        <v>0</v>
      </c>
      <c r="AQ230" s="21">
        <f>+SUMIFS(Resultados_Dic3!AL$3:AL$99980,Resultados_Dic3!$F$3:$F$99980,Produccion_UO!$K230,Resultados_Dic3!$D$3:$D$99980,Produccion_UO!$K$222,Resultados_Dic3!$E$3:$E$99980,Produccion_UO!$J230,Resultados_Dic3!$A$3:$A$99980,Produccion_UO!$H230)*$I$222</f>
        <v>0</v>
      </c>
      <c r="AR230" s="21">
        <f>+SUMIFS(Resultados_Dic3!AM$3:AM$99980,Resultados_Dic3!$F$3:$F$99980,Produccion_UO!$K230,Resultados_Dic3!$D$3:$D$99980,Produccion_UO!$K$222,Resultados_Dic3!$E$3:$E$99980,Produccion_UO!$J230,Resultados_Dic3!$A$3:$A$99980,Produccion_UO!$H230)*$I$222</f>
        <v>0</v>
      </c>
    </row>
    <row r="231" spans="1:44" x14ac:dyDescent="0.25">
      <c r="H231" s="17" t="str">
        <f t="shared" si="59"/>
        <v>DIC7</v>
      </c>
      <c r="J231" s="51" t="s">
        <v>140</v>
      </c>
      <c r="K231" s="13" t="s">
        <v>396</v>
      </c>
      <c r="L231" s="22" t="str">
        <f>+$B$9</f>
        <v>VIM - GAS</v>
      </c>
      <c r="M231" s="21">
        <f>+SUMIFS(Resultados_Dic3!H$3:H$99980,Resultados_Dic3!$F$3:$F$99980,Produccion_UO!$K231,Resultados_Dic3!$D$3:$D$99980,Produccion_UO!$K$222,Resultados_Dic3!$E$3:$E$99980,Produccion_UO!$J231,Resultados_Dic3!$A$3:$A$99980,Produccion_UO!$H231)*$I$222</f>
        <v>0</v>
      </c>
      <c r="N231" s="21">
        <f>+SUMIFS(Resultados_Dic3!I$3:I$99980,Resultados_Dic3!$F$3:$F$99980,Produccion_UO!$K231,Resultados_Dic3!$D$3:$D$99980,Produccion_UO!$K$222,Resultados_Dic3!$E$3:$E$99980,Produccion_UO!$J231,Resultados_Dic3!$A$3:$A$99980,Produccion_UO!$H231)*$I$222</f>
        <v>0</v>
      </c>
      <c r="O231" s="21">
        <f>+SUMIFS(Resultados_Dic3!J$3:J$99980,Resultados_Dic3!$F$3:$F$99980,Produccion_UO!$K231,Resultados_Dic3!$D$3:$D$99980,Produccion_UO!$K$222,Resultados_Dic3!$E$3:$E$99980,Produccion_UO!$J231,Resultados_Dic3!$A$3:$A$99980,Produccion_UO!$H231)*$I$222</f>
        <v>0</v>
      </c>
      <c r="P231" s="21">
        <f>+SUMIFS(Resultados_Dic3!K$3:K$99980,Resultados_Dic3!$F$3:$F$99980,Produccion_UO!$K231,Resultados_Dic3!$D$3:$D$99980,Produccion_UO!$K$222,Resultados_Dic3!$E$3:$E$99980,Produccion_UO!$J231,Resultados_Dic3!$A$3:$A$99980,Produccion_UO!$H231)*$I$222</f>
        <v>0</v>
      </c>
      <c r="Q231" s="21">
        <f>+SUMIFS(Resultados_Dic3!L$3:L$99980,Resultados_Dic3!$F$3:$F$99980,Produccion_UO!$K231,Resultados_Dic3!$D$3:$D$99980,Produccion_UO!$K$222,Resultados_Dic3!$E$3:$E$99980,Produccion_UO!$J231,Resultados_Dic3!$A$3:$A$99980,Produccion_UO!$H231)*$I$222</f>
        <v>0</v>
      </c>
      <c r="R231" s="21">
        <f>+SUMIFS(Resultados_Dic3!M$3:M$99980,Resultados_Dic3!$F$3:$F$99980,Produccion_UO!$K231,Resultados_Dic3!$D$3:$D$99980,Produccion_UO!$K$222,Resultados_Dic3!$E$3:$E$99980,Produccion_UO!$J231,Resultados_Dic3!$A$3:$A$99980,Produccion_UO!$H231)*$I$222</f>
        <v>0</v>
      </c>
      <c r="S231" s="21">
        <f>+SUMIFS(Resultados_Dic3!N$3:N$99980,Resultados_Dic3!$F$3:$F$99980,Produccion_UO!$K231,Resultados_Dic3!$D$3:$D$99980,Produccion_UO!$K$222,Resultados_Dic3!$E$3:$E$99980,Produccion_UO!$J231,Resultados_Dic3!$A$3:$A$99980,Produccion_UO!$H231)*$I$222</f>
        <v>0</v>
      </c>
      <c r="T231" s="21">
        <f>+SUMIFS(Resultados_Dic3!O$3:O$99980,Resultados_Dic3!$F$3:$F$99980,Produccion_UO!$K231,Resultados_Dic3!$D$3:$D$99980,Produccion_UO!$K$222,Resultados_Dic3!$E$3:$E$99980,Produccion_UO!$J231,Resultados_Dic3!$A$3:$A$99980,Produccion_UO!$H231)*$I$222</f>
        <v>0</v>
      </c>
      <c r="U231" s="21">
        <f>+SUMIFS(Resultados_Dic3!P$3:P$99980,Resultados_Dic3!$F$3:$F$99980,Produccion_UO!$K231,Resultados_Dic3!$D$3:$D$99980,Produccion_UO!$K$222,Resultados_Dic3!$E$3:$E$99980,Produccion_UO!$J231,Resultados_Dic3!$A$3:$A$99980,Produccion_UO!$H231)*$I$222</f>
        <v>0</v>
      </c>
      <c r="V231" s="21">
        <f>+SUMIFS(Resultados_Dic3!Q$3:Q$99980,Resultados_Dic3!$F$3:$F$99980,Produccion_UO!$K231,Resultados_Dic3!$D$3:$D$99980,Produccion_UO!$K$222,Resultados_Dic3!$E$3:$E$99980,Produccion_UO!$J231,Resultados_Dic3!$A$3:$A$99980,Produccion_UO!$H231)*$I$222</f>
        <v>0</v>
      </c>
      <c r="W231" s="21">
        <f>+SUMIFS(Resultados_Dic3!R$3:R$99980,Resultados_Dic3!$F$3:$F$99980,Produccion_UO!$K231,Resultados_Dic3!$D$3:$D$99980,Produccion_UO!$K$222,Resultados_Dic3!$E$3:$E$99980,Produccion_UO!$J231,Resultados_Dic3!$A$3:$A$99980,Produccion_UO!$H231)*$I$222</f>
        <v>0</v>
      </c>
      <c r="X231" s="21">
        <f>+SUMIFS(Resultados_Dic3!S$3:S$99980,Resultados_Dic3!$F$3:$F$99980,Produccion_UO!$K231,Resultados_Dic3!$D$3:$D$99980,Produccion_UO!$K$222,Resultados_Dic3!$E$3:$E$99980,Produccion_UO!$J231,Resultados_Dic3!$A$3:$A$99980,Produccion_UO!$H231)*$I$222</f>
        <v>0</v>
      </c>
      <c r="Y231" s="21">
        <f>+SUMIFS(Resultados_Dic3!T$3:T$99980,Resultados_Dic3!$F$3:$F$99980,Produccion_UO!$K231,Resultados_Dic3!$D$3:$D$99980,Produccion_UO!$K$222,Resultados_Dic3!$E$3:$E$99980,Produccion_UO!$J231,Resultados_Dic3!$A$3:$A$99980,Produccion_UO!$H231)*$I$222</f>
        <v>0</v>
      </c>
      <c r="Z231" s="21">
        <f>+SUMIFS(Resultados_Dic3!U$3:U$99980,Resultados_Dic3!$F$3:$F$99980,Produccion_UO!$K231,Resultados_Dic3!$D$3:$D$99980,Produccion_UO!$K$222,Resultados_Dic3!$E$3:$E$99980,Produccion_UO!$J231,Resultados_Dic3!$A$3:$A$99980,Produccion_UO!$H231)*$I$222</f>
        <v>0</v>
      </c>
      <c r="AA231" s="21">
        <f>+SUMIFS(Resultados_Dic3!V$3:V$99980,Resultados_Dic3!$F$3:$F$99980,Produccion_UO!$K231,Resultados_Dic3!$D$3:$D$99980,Produccion_UO!$K$222,Resultados_Dic3!$E$3:$E$99980,Produccion_UO!$J231,Resultados_Dic3!$A$3:$A$99980,Produccion_UO!$H231)*$I$222</f>
        <v>0</v>
      </c>
      <c r="AB231" s="21">
        <f>+SUMIFS(Resultados_Dic3!W$3:W$99980,Resultados_Dic3!$F$3:$F$99980,Produccion_UO!$K231,Resultados_Dic3!$D$3:$D$99980,Produccion_UO!$K$222,Resultados_Dic3!$E$3:$E$99980,Produccion_UO!$J231,Resultados_Dic3!$A$3:$A$99980,Produccion_UO!$H231)*$I$222</f>
        <v>0</v>
      </c>
      <c r="AC231" s="21">
        <f>+SUMIFS(Resultados_Dic3!X$3:X$99980,Resultados_Dic3!$F$3:$F$99980,Produccion_UO!$K231,Resultados_Dic3!$D$3:$D$99980,Produccion_UO!$K$222,Resultados_Dic3!$E$3:$E$99980,Produccion_UO!$J231,Resultados_Dic3!$A$3:$A$99980,Produccion_UO!$H231)*$I$222</f>
        <v>0</v>
      </c>
      <c r="AD231" s="21">
        <f>+SUMIFS(Resultados_Dic3!Y$3:Y$99980,Resultados_Dic3!$F$3:$F$99980,Produccion_UO!$K231,Resultados_Dic3!$D$3:$D$99980,Produccion_UO!$K$222,Resultados_Dic3!$E$3:$E$99980,Produccion_UO!$J231,Resultados_Dic3!$A$3:$A$99980,Produccion_UO!$H231)*$I$222</f>
        <v>0</v>
      </c>
      <c r="AE231" s="21">
        <f>+SUMIFS(Resultados_Dic3!Z$3:Z$99980,Resultados_Dic3!$F$3:$F$99980,Produccion_UO!$K231,Resultados_Dic3!$D$3:$D$99980,Produccion_UO!$K$222,Resultados_Dic3!$E$3:$E$99980,Produccion_UO!$J231,Resultados_Dic3!$A$3:$A$99980,Produccion_UO!$H231)*$I$222</f>
        <v>0</v>
      </c>
      <c r="AF231" s="21">
        <f>+SUMIFS(Resultados_Dic3!AA$3:AA$99980,Resultados_Dic3!$F$3:$F$99980,Produccion_UO!$K231,Resultados_Dic3!$D$3:$D$99980,Produccion_UO!$K$222,Resultados_Dic3!$E$3:$E$99980,Produccion_UO!$J231,Resultados_Dic3!$A$3:$A$99980,Produccion_UO!$H231)*$I$222</f>
        <v>0</v>
      </c>
      <c r="AG231" s="21">
        <f>+SUMIFS(Resultados_Dic3!AB$3:AB$99980,Resultados_Dic3!$F$3:$F$99980,Produccion_UO!$K231,Resultados_Dic3!$D$3:$D$99980,Produccion_UO!$K$222,Resultados_Dic3!$E$3:$E$99980,Produccion_UO!$J231,Resultados_Dic3!$A$3:$A$99980,Produccion_UO!$H231)*$I$222</f>
        <v>0</v>
      </c>
      <c r="AH231" s="21">
        <f>+SUMIFS(Resultados_Dic3!AC$3:AC$99980,Resultados_Dic3!$F$3:$F$99980,Produccion_UO!$K231,Resultados_Dic3!$D$3:$D$99980,Produccion_UO!$K$222,Resultados_Dic3!$E$3:$E$99980,Produccion_UO!$J231,Resultados_Dic3!$A$3:$A$99980,Produccion_UO!$H231)*$I$222</f>
        <v>0</v>
      </c>
      <c r="AI231" s="21">
        <f>+SUMIFS(Resultados_Dic3!AD$3:AD$99980,Resultados_Dic3!$F$3:$F$99980,Produccion_UO!$K231,Resultados_Dic3!$D$3:$D$99980,Produccion_UO!$K$222,Resultados_Dic3!$E$3:$E$99980,Produccion_UO!$J231,Resultados_Dic3!$A$3:$A$99980,Produccion_UO!$H231)*$I$222</f>
        <v>0</v>
      </c>
      <c r="AJ231" s="21">
        <f>+SUMIFS(Resultados_Dic3!AE$3:AE$99980,Resultados_Dic3!$F$3:$F$99980,Produccion_UO!$K231,Resultados_Dic3!$D$3:$D$99980,Produccion_UO!$K$222,Resultados_Dic3!$E$3:$E$99980,Produccion_UO!$J231,Resultados_Dic3!$A$3:$A$99980,Produccion_UO!$H231)*$I$222</f>
        <v>0</v>
      </c>
      <c r="AK231" s="21">
        <f>+SUMIFS(Resultados_Dic3!AF$3:AF$99980,Resultados_Dic3!$F$3:$F$99980,Produccion_UO!$K231,Resultados_Dic3!$D$3:$D$99980,Produccion_UO!$K$222,Resultados_Dic3!$E$3:$E$99980,Produccion_UO!$J231,Resultados_Dic3!$A$3:$A$99980,Produccion_UO!$H231)*$I$222</f>
        <v>0</v>
      </c>
      <c r="AL231" s="21">
        <f>+SUMIFS(Resultados_Dic3!AG$3:AG$99980,Resultados_Dic3!$F$3:$F$99980,Produccion_UO!$K231,Resultados_Dic3!$D$3:$D$99980,Produccion_UO!$K$222,Resultados_Dic3!$E$3:$E$99980,Produccion_UO!$J231,Resultados_Dic3!$A$3:$A$99980,Produccion_UO!$H231)*$I$222</f>
        <v>0</v>
      </c>
      <c r="AM231" s="21">
        <f>+SUMIFS(Resultados_Dic3!AH$3:AH$99980,Resultados_Dic3!$F$3:$F$99980,Produccion_UO!$K231,Resultados_Dic3!$D$3:$D$99980,Produccion_UO!$K$222,Resultados_Dic3!$E$3:$E$99980,Produccion_UO!$J231,Resultados_Dic3!$A$3:$A$99980,Produccion_UO!$H231)*$I$222</f>
        <v>0</v>
      </c>
      <c r="AN231" s="21">
        <f>+SUMIFS(Resultados_Dic3!AI$3:AI$99980,Resultados_Dic3!$F$3:$F$99980,Produccion_UO!$K231,Resultados_Dic3!$D$3:$D$99980,Produccion_UO!$K$222,Resultados_Dic3!$E$3:$E$99980,Produccion_UO!$J231,Resultados_Dic3!$A$3:$A$99980,Produccion_UO!$H231)*$I$222</f>
        <v>0</v>
      </c>
      <c r="AO231" s="21">
        <f>+SUMIFS(Resultados_Dic3!AJ$3:AJ$99980,Resultados_Dic3!$F$3:$F$99980,Produccion_UO!$K231,Resultados_Dic3!$D$3:$D$99980,Produccion_UO!$K$222,Resultados_Dic3!$E$3:$E$99980,Produccion_UO!$J231,Resultados_Dic3!$A$3:$A$99980,Produccion_UO!$H231)*$I$222</f>
        <v>0</v>
      </c>
      <c r="AP231" s="21">
        <f>+SUMIFS(Resultados_Dic3!AK$3:AK$99980,Resultados_Dic3!$F$3:$F$99980,Produccion_UO!$K231,Resultados_Dic3!$D$3:$D$99980,Produccion_UO!$K$222,Resultados_Dic3!$E$3:$E$99980,Produccion_UO!$J231,Resultados_Dic3!$A$3:$A$99980,Produccion_UO!$H231)*$I$222</f>
        <v>0</v>
      </c>
      <c r="AQ231" s="21">
        <f>+SUMIFS(Resultados_Dic3!AL$3:AL$99980,Resultados_Dic3!$F$3:$F$99980,Produccion_UO!$K231,Resultados_Dic3!$D$3:$D$99980,Produccion_UO!$K$222,Resultados_Dic3!$E$3:$E$99980,Produccion_UO!$J231,Resultados_Dic3!$A$3:$A$99980,Produccion_UO!$H231)*$I$222</f>
        <v>0</v>
      </c>
      <c r="AR231" s="21">
        <f>+SUMIFS(Resultados_Dic3!AM$3:AM$99980,Resultados_Dic3!$F$3:$F$99980,Produccion_UO!$K231,Resultados_Dic3!$D$3:$D$99980,Produccion_UO!$K$222,Resultados_Dic3!$E$3:$E$99980,Produccion_UO!$J231,Resultados_Dic3!$A$3:$A$99980,Produccion_UO!$H231)*$I$222</f>
        <v>0</v>
      </c>
    </row>
    <row r="232" spans="1:44" s="73" customFormat="1" x14ac:dyDescent="0.25">
      <c r="A232" s="129"/>
      <c r="B232" s="129"/>
      <c r="C232" s="129"/>
      <c r="D232" s="129"/>
      <c r="E232" s="129"/>
      <c r="F232" s="130"/>
      <c r="H232" s="74"/>
      <c r="I232" s="74"/>
      <c r="L232" s="22"/>
      <c r="M232" s="75">
        <f>+SUM(M225:M231)</f>
        <v>230.14448636741506</v>
      </c>
      <c r="N232" s="75">
        <f t="shared" ref="N232" si="60">+SUM(N225:N231)</f>
        <v>214.15794743812046</v>
      </c>
      <c r="O232" s="75">
        <f t="shared" ref="O232:AR232" si="61">+SUM(O225:O231)</f>
        <v>125.51475445781125</v>
      </c>
      <c r="P232" s="75">
        <f t="shared" si="61"/>
        <v>51.509560511772328</v>
      </c>
      <c r="Q232" s="75">
        <f t="shared" si="61"/>
        <v>69.927925760781108</v>
      </c>
      <c r="R232" s="75">
        <f t="shared" si="61"/>
        <v>94.569662105720255</v>
      </c>
      <c r="S232" s="75">
        <f t="shared" si="61"/>
        <v>93.85313823967067</v>
      </c>
      <c r="T232" s="75">
        <f t="shared" si="61"/>
        <v>91.737327150786925</v>
      </c>
      <c r="U232" s="75">
        <f t="shared" si="61"/>
        <v>128.32849817907601</v>
      </c>
      <c r="V232" s="75">
        <f t="shared" si="61"/>
        <v>98.202487081830213</v>
      </c>
      <c r="W232" s="75">
        <f t="shared" si="61"/>
        <v>97.625340967135344</v>
      </c>
      <c r="X232" s="75">
        <f t="shared" si="61"/>
        <v>78.676628852329415</v>
      </c>
      <c r="Y232" s="75">
        <f t="shared" si="61"/>
        <v>78.359437429737739</v>
      </c>
      <c r="Z232" s="75">
        <f t="shared" si="61"/>
        <v>78.060797160627885</v>
      </c>
      <c r="AA232" s="75">
        <f t="shared" si="61"/>
        <v>1.4365743715663271</v>
      </c>
      <c r="AB232" s="75">
        <f t="shared" si="61"/>
        <v>0</v>
      </c>
      <c r="AC232" s="75">
        <f t="shared" si="61"/>
        <v>0</v>
      </c>
      <c r="AD232" s="75">
        <f t="shared" si="61"/>
        <v>0</v>
      </c>
      <c r="AE232" s="75">
        <f t="shared" si="61"/>
        <v>0</v>
      </c>
      <c r="AF232" s="75">
        <f t="shared" si="61"/>
        <v>0</v>
      </c>
      <c r="AG232" s="75">
        <f t="shared" si="61"/>
        <v>0</v>
      </c>
      <c r="AH232" s="75">
        <f t="shared" si="61"/>
        <v>0</v>
      </c>
      <c r="AI232" s="75">
        <f t="shared" si="61"/>
        <v>0</v>
      </c>
      <c r="AJ232" s="75">
        <f t="shared" si="61"/>
        <v>0</v>
      </c>
      <c r="AK232" s="75">
        <f t="shared" si="61"/>
        <v>0</v>
      </c>
      <c r="AL232" s="75">
        <f t="shared" si="61"/>
        <v>0</v>
      </c>
      <c r="AM232" s="75">
        <f t="shared" si="61"/>
        <v>0</v>
      </c>
      <c r="AN232" s="75">
        <f t="shared" si="61"/>
        <v>0</v>
      </c>
      <c r="AO232" s="75">
        <f t="shared" si="61"/>
        <v>0</v>
      </c>
      <c r="AP232" s="75">
        <f t="shared" si="61"/>
        <v>0</v>
      </c>
      <c r="AQ232" s="75">
        <f t="shared" si="61"/>
        <v>0</v>
      </c>
      <c r="AR232" s="75">
        <f t="shared" si="61"/>
        <v>0</v>
      </c>
    </row>
    <row r="233" spans="1:44" s="175" customFormat="1" ht="15.75" thickBot="1" x14ac:dyDescent="0.3">
      <c r="A233" s="174"/>
      <c r="B233" s="174"/>
      <c r="C233" s="174"/>
      <c r="D233" s="174"/>
      <c r="E233" s="174"/>
      <c r="F233" s="178"/>
      <c r="L233" s="177"/>
    </row>
    <row r="234" spans="1:44" ht="23.25" x14ac:dyDescent="0.35">
      <c r="H234"/>
      <c r="I234"/>
      <c r="K234" s="189" t="s">
        <v>420</v>
      </c>
    </row>
    <row r="235" spans="1:44" ht="18.75" x14ac:dyDescent="0.3">
      <c r="H235"/>
      <c r="I235" s="17" t="str">
        <f>+IF(OR(J236="OIL",J236="OIL-eq"),$I$5,IF(J236="GAS",$I$4,IF(J236="GSL",$I$8,IF(J236="DSL",$I$9,IF(J236="KER",$I$10,IF(J236="LPG",$I$11,IF(J236="HFO",$I$12,IF(J236="AVG",$I$13,IF(J236="RFG",$I$14,IF(J236="ELC",$I$15,$I$16))))))))))</f>
        <v>Kb/d</v>
      </c>
      <c r="K235" s="34" t="s">
        <v>421</v>
      </c>
    </row>
    <row r="236" spans="1:44" x14ac:dyDescent="0.25">
      <c r="H236" s="12"/>
      <c r="I236" s="115">
        <f>+IF(OR(J236="OIL",J236="OIL-eq"),$H$5,IF(J236="GAS",$H$4,IF(J236="GSL",$H$8,IF(J236="DSL",$H$9,IF(J236="KER",$H$10,IF(J236="LPG",$H$11,IF(J236="HFO",$H$12,IF(J236="AVG",$H$13,IF(J236="RFG",$H$14,IF(J236="ELC",$H$15,$H$16))))))))))</f>
        <v>0.48319683022879367</v>
      </c>
      <c r="J236" s="67" t="s">
        <v>34</v>
      </c>
      <c r="K236" s="2" t="s">
        <v>26</v>
      </c>
    </row>
    <row r="237" spans="1:44" x14ac:dyDescent="0.25">
      <c r="H237" s="43"/>
      <c r="I237" s="43"/>
      <c r="J237" s="15"/>
      <c r="K237" s="16"/>
    </row>
    <row r="238" spans="1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:44" x14ac:dyDescent="0.25">
      <c r="H239" s="17" t="str">
        <f t="shared" ref="H239:H245" si="62">+$B$1</f>
        <v>DIC7</v>
      </c>
      <c r="J239" s="51" t="s">
        <v>34</v>
      </c>
      <c r="K239" s="13" t="s">
        <v>305</v>
      </c>
      <c r="L239" s="22" t="str">
        <f>+$B$3</f>
        <v>GU - Gas</v>
      </c>
      <c r="M239" s="21">
        <f>+SUMIFS(Resultados_Dic3!H$3:H$99980,Resultados_Dic3!$F$3:$F$99980,Produccion_UO!$K239,Resultados_Dic3!$D$3:$D$99980,Produccion_UO!$K$236,Resultados_Dic3!$E$3:$E$99980,Produccion_UO!$J239,Resultados_Dic3!$A$3:$A$99980,Produccion_UO!$H239)*$I$236</f>
        <v>0</v>
      </c>
      <c r="N239" s="21">
        <f>+SUMIFS(Resultados_Dic3!I$3:I$99980,Resultados_Dic3!$F$3:$F$99980,Produccion_UO!$K239,Resultados_Dic3!$D$3:$D$99980,Produccion_UO!$K$236,Resultados_Dic3!$E$3:$E$99980,Produccion_UO!$J239,Resultados_Dic3!$A$3:$A$99980,Produccion_UO!$H239)*$I$236</f>
        <v>0</v>
      </c>
      <c r="O239" s="21">
        <f>+SUMIFS(Resultados_Dic3!J$3:J$99980,Resultados_Dic3!$F$3:$F$99980,Produccion_UO!$K239,Resultados_Dic3!$D$3:$D$99980,Produccion_UO!$K$236,Resultados_Dic3!$E$3:$E$99980,Produccion_UO!$J239,Resultados_Dic3!$A$3:$A$99980,Produccion_UO!$H239)*$I$236</f>
        <v>0</v>
      </c>
      <c r="P239" s="21">
        <f>+SUMIFS(Resultados_Dic3!K$3:K$99980,Resultados_Dic3!$F$3:$F$99980,Produccion_UO!$K239,Resultados_Dic3!$D$3:$D$99980,Produccion_UO!$K$236,Resultados_Dic3!$E$3:$E$99980,Produccion_UO!$J239,Resultados_Dic3!$A$3:$A$99980,Produccion_UO!$H239)*$I$236</f>
        <v>0</v>
      </c>
      <c r="Q239" s="21">
        <f>+SUMIFS(Resultados_Dic3!L$3:L$99980,Resultados_Dic3!$F$3:$F$99980,Produccion_UO!$K239,Resultados_Dic3!$D$3:$D$99980,Produccion_UO!$K$236,Resultados_Dic3!$E$3:$E$99980,Produccion_UO!$J239,Resultados_Dic3!$A$3:$A$99980,Produccion_UO!$H239)*$I$236</f>
        <v>0</v>
      </c>
      <c r="R239" s="21">
        <f>+SUMIFS(Resultados_Dic3!M$3:M$99980,Resultados_Dic3!$F$3:$F$99980,Produccion_UO!$K239,Resultados_Dic3!$D$3:$D$99980,Produccion_UO!$K$236,Resultados_Dic3!$E$3:$E$99980,Produccion_UO!$J239,Resultados_Dic3!$A$3:$A$99980,Produccion_UO!$H239)*$I$236</f>
        <v>0</v>
      </c>
      <c r="S239" s="21">
        <f>+SUMIFS(Resultados_Dic3!N$3:N$99980,Resultados_Dic3!$F$3:$F$99980,Produccion_UO!$K239,Resultados_Dic3!$D$3:$D$99980,Produccion_UO!$K$236,Resultados_Dic3!$E$3:$E$99980,Produccion_UO!$J239,Resultados_Dic3!$A$3:$A$99980,Produccion_UO!$H239)*$I$236</f>
        <v>0</v>
      </c>
      <c r="T239" s="21">
        <f>+SUMIFS(Resultados_Dic3!O$3:O$99980,Resultados_Dic3!$F$3:$F$99980,Produccion_UO!$K239,Resultados_Dic3!$D$3:$D$99980,Produccion_UO!$K$236,Resultados_Dic3!$E$3:$E$99980,Produccion_UO!$J239,Resultados_Dic3!$A$3:$A$99980,Produccion_UO!$H239)*$I$236</f>
        <v>0</v>
      </c>
      <c r="U239" s="21">
        <f>+SUMIFS(Resultados_Dic3!P$3:P$99980,Resultados_Dic3!$F$3:$F$99980,Produccion_UO!$K239,Resultados_Dic3!$D$3:$D$99980,Produccion_UO!$K$236,Resultados_Dic3!$E$3:$E$99980,Produccion_UO!$J239,Resultados_Dic3!$A$3:$A$99980,Produccion_UO!$H239)*$I$236</f>
        <v>0</v>
      </c>
      <c r="V239" s="21">
        <f>+SUMIFS(Resultados_Dic3!Q$3:Q$99980,Resultados_Dic3!$F$3:$F$99980,Produccion_UO!$K239,Resultados_Dic3!$D$3:$D$99980,Produccion_UO!$K$236,Resultados_Dic3!$E$3:$E$99980,Produccion_UO!$J239,Resultados_Dic3!$A$3:$A$99980,Produccion_UO!$H239)*$I$236</f>
        <v>0</v>
      </c>
      <c r="W239" s="21">
        <f>+SUMIFS(Resultados_Dic3!R$3:R$99980,Resultados_Dic3!$F$3:$F$99980,Produccion_UO!$K239,Resultados_Dic3!$D$3:$D$99980,Produccion_UO!$K$236,Resultados_Dic3!$E$3:$E$99980,Produccion_UO!$J239,Resultados_Dic3!$A$3:$A$99980,Produccion_UO!$H239)*$I$236</f>
        <v>0</v>
      </c>
      <c r="X239" s="21">
        <f>+SUMIFS(Resultados_Dic3!S$3:S$99980,Resultados_Dic3!$F$3:$F$99980,Produccion_UO!$K239,Resultados_Dic3!$D$3:$D$99980,Produccion_UO!$K$236,Resultados_Dic3!$E$3:$E$99980,Produccion_UO!$J239,Resultados_Dic3!$A$3:$A$99980,Produccion_UO!$H239)*$I$236</f>
        <v>0</v>
      </c>
      <c r="Y239" s="21">
        <f>+SUMIFS(Resultados_Dic3!T$3:T$99980,Resultados_Dic3!$F$3:$F$99980,Produccion_UO!$K239,Resultados_Dic3!$D$3:$D$99980,Produccion_UO!$K$236,Resultados_Dic3!$E$3:$E$99980,Produccion_UO!$J239,Resultados_Dic3!$A$3:$A$99980,Produccion_UO!$H239)*$I$236</f>
        <v>0</v>
      </c>
      <c r="Z239" s="21">
        <f>+SUMIFS(Resultados_Dic3!U$3:U$99980,Resultados_Dic3!$F$3:$F$99980,Produccion_UO!$K239,Resultados_Dic3!$D$3:$D$99980,Produccion_UO!$K$236,Resultados_Dic3!$E$3:$E$99980,Produccion_UO!$J239,Resultados_Dic3!$A$3:$A$99980,Produccion_UO!$H239)*$I$236</f>
        <v>0</v>
      </c>
      <c r="AA239" s="21">
        <f>+SUMIFS(Resultados_Dic3!V$3:V$99980,Resultados_Dic3!$F$3:$F$99980,Produccion_UO!$K239,Resultados_Dic3!$D$3:$D$99980,Produccion_UO!$K$236,Resultados_Dic3!$E$3:$E$99980,Produccion_UO!$J239,Resultados_Dic3!$A$3:$A$99980,Produccion_UO!$H239)*$I$236</f>
        <v>0</v>
      </c>
      <c r="AB239" s="21">
        <f>+SUMIFS(Resultados_Dic3!W$3:W$99980,Resultados_Dic3!$F$3:$F$99980,Produccion_UO!$K239,Resultados_Dic3!$D$3:$D$99980,Produccion_UO!$K$236,Resultados_Dic3!$E$3:$E$99980,Produccion_UO!$J239,Resultados_Dic3!$A$3:$A$99980,Produccion_UO!$H239)*$I$236</f>
        <v>0</v>
      </c>
      <c r="AC239" s="21">
        <f>+SUMIFS(Resultados_Dic3!X$3:X$99980,Resultados_Dic3!$F$3:$F$99980,Produccion_UO!$K239,Resultados_Dic3!$D$3:$D$99980,Produccion_UO!$K$236,Resultados_Dic3!$E$3:$E$99980,Produccion_UO!$J239,Resultados_Dic3!$A$3:$A$99980,Produccion_UO!$H239)*$I$236</f>
        <v>0</v>
      </c>
      <c r="AD239" s="21">
        <f>+SUMIFS(Resultados_Dic3!Y$3:Y$99980,Resultados_Dic3!$F$3:$F$99980,Produccion_UO!$K239,Resultados_Dic3!$D$3:$D$99980,Produccion_UO!$K$236,Resultados_Dic3!$E$3:$E$99980,Produccion_UO!$J239,Resultados_Dic3!$A$3:$A$99980,Produccion_UO!$H239)*$I$236</f>
        <v>0</v>
      </c>
      <c r="AE239" s="21">
        <f>+SUMIFS(Resultados_Dic3!Z$3:Z$99980,Resultados_Dic3!$F$3:$F$99980,Produccion_UO!$K239,Resultados_Dic3!$D$3:$D$99980,Produccion_UO!$K$236,Resultados_Dic3!$E$3:$E$99980,Produccion_UO!$J239,Resultados_Dic3!$A$3:$A$99980,Produccion_UO!$H239)*$I$236</f>
        <v>0</v>
      </c>
      <c r="AF239" s="21">
        <f>+SUMIFS(Resultados_Dic3!AA$3:AA$99980,Resultados_Dic3!$F$3:$F$99980,Produccion_UO!$K239,Resultados_Dic3!$D$3:$D$99980,Produccion_UO!$K$236,Resultados_Dic3!$E$3:$E$99980,Produccion_UO!$J239,Resultados_Dic3!$A$3:$A$99980,Produccion_UO!$H239)*$I$236</f>
        <v>0</v>
      </c>
      <c r="AG239" s="21">
        <f>+SUMIFS(Resultados_Dic3!AB$3:AB$99980,Resultados_Dic3!$F$3:$F$99980,Produccion_UO!$K239,Resultados_Dic3!$D$3:$D$99980,Produccion_UO!$K$236,Resultados_Dic3!$E$3:$E$99980,Produccion_UO!$J239,Resultados_Dic3!$A$3:$A$99980,Produccion_UO!$H239)*$I$236</f>
        <v>0</v>
      </c>
      <c r="AH239" s="21">
        <f>+SUMIFS(Resultados_Dic3!AC$3:AC$99980,Resultados_Dic3!$F$3:$F$99980,Produccion_UO!$K239,Resultados_Dic3!$D$3:$D$99980,Produccion_UO!$K$236,Resultados_Dic3!$E$3:$E$99980,Produccion_UO!$J239,Resultados_Dic3!$A$3:$A$99980,Produccion_UO!$H239)*$I$236</f>
        <v>0</v>
      </c>
      <c r="AI239" s="21">
        <f>+SUMIFS(Resultados_Dic3!AD$3:AD$99980,Resultados_Dic3!$F$3:$F$99980,Produccion_UO!$K239,Resultados_Dic3!$D$3:$D$99980,Produccion_UO!$K$236,Resultados_Dic3!$E$3:$E$99980,Produccion_UO!$J239,Resultados_Dic3!$A$3:$A$99980,Produccion_UO!$H239)*$I$236</f>
        <v>0</v>
      </c>
      <c r="AJ239" s="21">
        <f>+SUMIFS(Resultados_Dic3!AE$3:AE$99980,Resultados_Dic3!$F$3:$F$99980,Produccion_UO!$K239,Resultados_Dic3!$D$3:$D$99980,Produccion_UO!$K$236,Resultados_Dic3!$E$3:$E$99980,Produccion_UO!$J239,Resultados_Dic3!$A$3:$A$99980,Produccion_UO!$H239)*$I$236</f>
        <v>0</v>
      </c>
      <c r="AK239" s="21">
        <f>+SUMIFS(Resultados_Dic3!AF$3:AF$99980,Resultados_Dic3!$F$3:$F$99980,Produccion_UO!$K239,Resultados_Dic3!$D$3:$D$99980,Produccion_UO!$K$236,Resultados_Dic3!$E$3:$E$99980,Produccion_UO!$J239,Resultados_Dic3!$A$3:$A$99980,Produccion_UO!$H239)*$I$236</f>
        <v>0</v>
      </c>
      <c r="AL239" s="21">
        <f>+SUMIFS(Resultados_Dic3!AG$3:AG$99980,Resultados_Dic3!$F$3:$F$99980,Produccion_UO!$K239,Resultados_Dic3!$D$3:$D$99980,Produccion_UO!$K$236,Resultados_Dic3!$E$3:$E$99980,Produccion_UO!$J239,Resultados_Dic3!$A$3:$A$99980,Produccion_UO!$H239)*$I$236</f>
        <v>0</v>
      </c>
      <c r="AM239" s="21">
        <f>+SUMIFS(Resultados_Dic3!AH$3:AH$99980,Resultados_Dic3!$F$3:$F$99980,Produccion_UO!$K239,Resultados_Dic3!$D$3:$D$99980,Produccion_UO!$K$236,Resultados_Dic3!$E$3:$E$99980,Produccion_UO!$J239,Resultados_Dic3!$A$3:$A$99980,Produccion_UO!$H239)*$I$236</f>
        <v>0</v>
      </c>
      <c r="AN239" s="21">
        <f>+SUMIFS(Resultados_Dic3!AI$3:AI$99980,Resultados_Dic3!$F$3:$F$99980,Produccion_UO!$K239,Resultados_Dic3!$D$3:$D$99980,Produccion_UO!$K$236,Resultados_Dic3!$E$3:$E$99980,Produccion_UO!$J239,Resultados_Dic3!$A$3:$A$99980,Produccion_UO!$H239)*$I$236</f>
        <v>0</v>
      </c>
      <c r="AO239" s="21">
        <f>+SUMIFS(Resultados_Dic3!AJ$3:AJ$99980,Resultados_Dic3!$F$3:$F$99980,Produccion_UO!$K239,Resultados_Dic3!$D$3:$D$99980,Produccion_UO!$K$236,Resultados_Dic3!$E$3:$E$99980,Produccion_UO!$J239,Resultados_Dic3!$A$3:$A$99980,Produccion_UO!$H239)*$I$236</f>
        <v>0</v>
      </c>
      <c r="AP239" s="21">
        <f>+SUMIFS(Resultados_Dic3!AK$3:AK$99980,Resultados_Dic3!$F$3:$F$99980,Produccion_UO!$K239,Resultados_Dic3!$D$3:$D$99980,Produccion_UO!$K$236,Resultados_Dic3!$E$3:$E$99980,Produccion_UO!$J239,Resultados_Dic3!$A$3:$A$99980,Produccion_UO!$H239)*$I$236</f>
        <v>0</v>
      </c>
      <c r="AQ239" s="21">
        <f>+SUMIFS(Resultados_Dic3!AL$3:AL$99980,Resultados_Dic3!$F$3:$F$99980,Produccion_UO!$K239,Resultados_Dic3!$D$3:$D$99980,Produccion_UO!$K$236,Resultados_Dic3!$E$3:$E$99980,Produccion_UO!$J239,Resultados_Dic3!$A$3:$A$99980,Produccion_UO!$H239)*$I$236</f>
        <v>0</v>
      </c>
      <c r="AR239" s="21">
        <f>+SUMIFS(Resultados_Dic3!AM$3:AM$99980,Resultados_Dic3!$F$3:$F$99980,Produccion_UO!$K239,Resultados_Dic3!$D$3:$D$99980,Produccion_UO!$K$236,Resultados_Dic3!$E$3:$E$99980,Produccion_UO!$J239,Resultados_Dic3!$A$3:$A$99980,Produccion_UO!$H239)*$I$236</f>
        <v>0</v>
      </c>
    </row>
    <row r="240" spans="1:44" x14ac:dyDescent="0.25">
      <c r="H240" s="17" t="str">
        <f t="shared" si="62"/>
        <v>DIC7</v>
      </c>
      <c r="J240" s="51" t="s">
        <v>34</v>
      </c>
      <c r="K240" s="13" t="s">
        <v>306</v>
      </c>
      <c r="L240" s="22" t="str">
        <f>+$B$4</f>
        <v>LLO - Ligth</v>
      </c>
      <c r="M240" s="21">
        <f>+SUMIFS(Resultados_Dic3!H$3:H$99980,Resultados_Dic3!$F$3:$F$99980,Produccion_UO!$K240,Resultados_Dic3!$D$3:$D$99980,Produccion_UO!$K$236,Resultados_Dic3!$E$3:$E$99980,Produccion_UO!$J240,Resultados_Dic3!$A$3:$A$99980,Produccion_UO!$H240)*$I$236</f>
        <v>1.8792851384066582</v>
      </c>
      <c r="N240" s="21">
        <f>+SUMIFS(Resultados_Dic3!I$3:I$99980,Resultados_Dic3!$F$3:$F$99980,Produccion_UO!$K240,Resultados_Dic3!$D$3:$D$99980,Produccion_UO!$K$236,Resultados_Dic3!$E$3:$E$99980,Produccion_UO!$J240,Resultados_Dic3!$A$3:$A$99980,Produccion_UO!$H240)*$I$236</f>
        <v>0.63959024657318253</v>
      </c>
      <c r="O240" s="21">
        <f>+SUMIFS(Resultados_Dic3!J$3:J$99980,Resultados_Dic3!$F$3:$F$99980,Produccion_UO!$K240,Resultados_Dic3!$D$3:$D$99980,Produccion_UO!$K$236,Resultados_Dic3!$E$3:$E$99980,Produccion_UO!$J240,Resultados_Dic3!$A$3:$A$99980,Produccion_UO!$H240)*$I$236</f>
        <v>0.27737315410594765</v>
      </c>
      <c r="P240" s="21">
        <f>+SUMIFS(Resultados_Dic3!K$3:K$99980,Resultados_Dic3!$F$3:$F$99980,Produccion_UO!$K240,Resultados_Dic3!$D$3:$D$99980,Produccion_UO!$K$236,Resultados_Dic3!$E$3:$E$99980,Produccion_UO!$J240,Resultados_Dic3!$A$3:$A$99980,Produccion_UO!$H240)*$I$236</f>
        <v>0</v>
      </c>
      <c r="Q240" s="21">
        <f>+SUMIFS(Resultados_Dic3!L$3:L$99980,Resultados_Dic3!$F$3:$F$99980,Produccion_UO!$K240,Resultados_Dic3!$D$3:$D$99980,Produccion_UO!$K$236,Resultados_Dic3!$E$3:$E$99980,Produccion_UO!$J240,Resultados_Dic3!$A$3:$A$99980,Produccion_UO!$H240)*$I$236</f>
        <v>0</v>
      </c>
      <c r="R240" s="21">
        <f>+SUMIFS(Resultados_Dic3!M$3:M$99980,Resultados_Dic3!$F$3:$F$99980,Produccion_UO!$K240,Resultados_Dic3!$D$3:$D$99980,Produccion_UO!$K$236,Resultados_Dic3!$E$3:$E$99980,Produccion_UO!$J240,Resultados_Dic3!$A$3:$A$99980,Produccion_UO!$H240)*$I$236</f>
        <v>0</v>
      </c>
      <c r="S240" s="21">
        <f>+SUMIFS(Resultados_Dic3!N$3:N$99980,Resultados_Dic3!$F$3:$F$99980,Produccion_UO!$K240,Resultados_Dic3!$D$3:$D$99980,Produccion_UO!$K$236,Resultados_Dic3!$E$3:$E$99980,Produccion_UO!$J240,Resultados_Dic3!$A$3:$A$99980,Produccion_UO!$H240)*$I$236</f>
        <v>0</v>
      </c>
      <c r="T240" s="21">
        <f>+SUMIFS(Resultados_Dic3!O$3:O$99980,Resultados_Dic3!$F$3:$F$99980,Produccion_UO!$K240,Resultados_Dic3!$D$3:$D$99980,Produccion_UO!$K$236,Resultados_Dic3!$E$3:$E$99980,Produccion_UO!$J240,Resultados_Dic3!$A$3:$A$99980,Produccion_UO!$H240)*$I$236</f>
        <v>0</v>
      </c>
      <c r="U240" s="21">
        <f>+SUMIFS(Resultados_Dic3!P$3:P$99980,Resultados_Dic3!$F$3:$F$99980,Produccion_UO!$K240,Resultados_Dic3!$D$3:$D$99980,Produccion_UO!$K$236,Resultados_Dic3!$E$3:$E$99980,Produccion_UO!$J240,Resultados_Dic3!$A$3:$A$99980,Produccion_UO!$H240)*$I$236</f>
        <v>0</v>
      </c>
      <c r="V240" s="21">
        <f>+SUMIFS(Resultados_Dic3!Q$3:Q$99980,Resultados_Dic3!$F$3:$F$99980,Produccion_UO!$K240,Resultados_Dic3!$D$3:$D$99980,Produccion_UO!$K$236,Resultados_Dic3!$E$3:$E$99980,Produccion_UO!$J240,Resultados_Dic3!$A$3:$A$99980,Produccion_UO!$H240)*$I$236</f>
        <v>0</v>
      </c>
      <c r="W240" s="21">
        <f>+SUMIFS(Resultados_Dic3!R$3:R$99980,Resultados_Dic3!$F$3:$F$99980,Produccion_UO!$K240,Resultados_Dic3!$D$3:$D$99980,Produccion_UO!$K$236,Resultados_Dic3!$E$3:$E$99980,Produccion_UO!$J240,Resultados_Dic3!$A$3:$A$99980,Produccion_UO!$H240)*$I$236</f>
        <v>0</v>
      </c>
      <c r="X240" s="21">
        <f>+SUMIFS(Resultados_Dic3!S$3:S$99980,Resultados_Dic3!$F$3:$F$99980,Produccion_UO!$K240,Resultados_Dic3!$D$3:$D$99980,Produccion_UO!$K$236,Resultados_Dic3!$E$3:$E$99980,Produccion_UO!$J240,Resultados_Dic3!$A$3:$A$99980,Produccion_UO!$H240)*$I$236</f>
        <v>0</v>
      </c>
      <c r="Y240" s="21">
        <f>+SUMIFS(Resultados_Dic3!T$3:T$99980,Resultados_Dic3!$F$3:$F$99980,Produccion_UO!$K240,Resultados_Dic3!$D$3:$D$99980,Produccion_UO!$K$236,Resultados_Dic3!$E$3:$E$99980,Produccion_UO!$J240,Resultados_Dic3!$A$3:$A$99980,Produccion_UO!$H240)*$I$236</f>
        <v>0</v>
      </c>
      <c r="Z240" s="21">
        <f>+SUMIFS(Resultados_Dic3!U$3:U$99980,Resultados_Dic3!$F$3:$F$99980,Produccion_UO!$K240,Resultados_Dic3!$D$3:$D$99980,Produccion_UO!$K$236,Resultados_Dic3!$E$3:$E$99980,Produccion_UO!$J240,Resultados_Dic3!$A$3:$A$99980,Produccion_UO!$H240)*$I$236</f>
        <v>0</v>
      </c>
      <c r="AA240" s="21">
        <f>+SUMIFS(Resultados_Dic3!V$3:V$99980,Resultados_Dic3!$F$3:$F$99980,Produccion_UO!$K240,Resultados_Dic3!$D$3:$D$99980,Produccion_UO!$K$236,Resultados_Dic3!$E$3:$E$99980,Produccion_UO!$J240,Resultados_Dic3!$A$3:$A$99980,Produccion_UO!$H240)*$I$236</f>
        <v>0</v>
      </c>
      <c r="AB240" s="21">
        <f>+SUMIFS(Resultados_Dic3!W$3:W$99980,Resultados_Dic3!$F$3:$F$99980,Produccion_UO!$K240,Resultados_Dic3!$D$3:$D$99980,Produccion_UO!$K$236,Resultados_Dic3!$E$3:$E$99980,Produccion_UO!$J240,Resultados_Dic3!$A$3:$A$99980,Produccion_UO!$H240)*$I$236</f>
        <v>0</v>
      </c>
      <c r="AC240" s="21">
        <f>+SUMIFS(Resultados_Dic3!X$3:X$99980,Resultados_Dic3!$F$3:$F$99980,Produccion_UO!$K240,Resultados_Dic3!$D$3:$D$99980,Produccion_UO!$K$236,Resultados_Dic3!$E$3:$E$99980,Produccion_UO!$J240,Resultados_Dic3!$A$3:$A$99980,Produccion_UO!$H240)*$I$236</f>
        <v>0</v>
      </c>
      <c r="AD240" s="21">
        <f>+SUMIFS(Resultados_Dic3!Y$3:Y$99980,Resultados_Dic3!$F$3:$F$99980,Produccion_UO!$K240,Resultados_Dic3!$D$3:$D$99980,Produccion_UO!$K$236,Resultados_Dic3!$E$3:$E$99980,Produccion_UO!$J240,Resultados_Dic3!$A$3:$A$99980,Produccion_UO!$H240)*$I$236</f>
        <v>0</v>
      </c>
      <c r="AE240" s="21">
        <f>+SUMIFS(Resultados_Dic3!Z$3:Z$99980,Resultados_Dic3!$F$3:$F$99980,Produccion_UO!$K240,Resultados_Dic3!$D$3:$D$99980,Produccion_UO!$K$236,Resultados_Dic3!$E$3:$E$99980,Produccion_UO!$J240,Resultados_Dic3!$A$3:$A$99980,Produccion_UO!$H240)*$I$236</f>
        <v>0</v>
      </c>
      <c r="AF240" s="21">
        <f>+SUMIFS(Resultados_Dic3!AA$3:AA$99980,Resultados_Dic3!$F$3:$F$99980,Produccion_UO!$K240,Resultados_Dic3!$D$3:$D$99980,Produccion_UO!$K$236,Resultados_Dic3!$E$3:$E$99980,Produccion_UO!$J240,Resultados_Dic3!$A$3:$A$99980,Produccion_UO!$H240)*$I$236</f>
        <v>0</v>
      </c>
      <c r="AG240" s="21">
        <f>+SUMIFS(Resultados_Dic3!AB$3:AB$99980,Resultados_Dic3!$F$3:$F$99980,Produccion_UO!$K240,Resultados_Dic3!$D$3:$D$99980,Produccion_UO!$K$236,Resultados_Dic3!$E$3:$E$99980,Produccion_UO!$J240,Resultados_Dic3!$A$3:$A$99980,Produccion_UO!$H240)*$I$236</f>
        <v>0</v>
      </c>
      <c r="AH240" s="21">
        <f>+SUMIFS(Resultados_Dic3!AC$3:AC$99980,Resultados_Dic3!$F$3:$F$99980,Produccion_UO!$K240,Resultados_Dic3!$D$3:$D$99980,Produccion_UO!$K$236,Resultados_Dic3!$E$3:$E$99980,Produccion_UO!$J240,Resultados_Dic3!$A$3:$A$99980,Produccion_UO!$H240)*$I$236</f>
        <v>0</v>
      </c>
      <c r="AI240" s="21">
        <f>+SUMIFS(Resultados_Dic3!AD$3:AD$99980,Resultados_Dic3!$F$3:$F$99980,Produccion_UO!$K240,Resultados_Dic3!$D$3:$D$99980,Produccion_UO!$K$236,Resultados_Dic3!$E$3:$E$99980,Produccion_UO!$J240,Resultados_Dic3!$A$3:$A$99980,Produccion_UO!$H240)*$I$236</f>
        <v>0</v>
      </c>
      <c r="AJ240" s="21">
        <f>+SUMIFS(Resultados_Dic3!AE$3:AE$99980,Resultados_Dic3!$F$3:$F$99980,Produccion_UO!$K240,Resultados_Dic3!$D$3:$D$99980,Produccion_UO!$K$236,Resultados_Dic3!$E$3:$E$99980,Produccion_UO!$J240,Resultados_Dic3!$A$3:$A$99980,Produccion_UO!$H240)*$I$236</f>
        <v>0</v>
      </c>
      <c r="AK240" s="21">
        <f>+SUMIFS(Resultados_Dic3!AF$3:AF$99980,Resultados_Dic3!$F$3:$F$99980,Produccion_UO!$K240,Resultados_Dic3!$D$3:$D$99980,Produccion_UO!$K$236,Resultados_Dic3!$E$3:$E$99980,Produccion_UO!$J240,Resultados_Dic3!$A$3:$A$99980,Produccion_UO!$H240)*$I$236</f>
        <v>0</v>
      </c>
      <c r="AL240" s="21">
        <f>+SUMIFS(Resultados_Dic3!AG$3:AG$99980,Resultados_Dic3!$F$3:$F$99980,Produccion_UO!$K240,Resultados_Dic3!$D$3:$D$99980,Produccion_UO!$K$236,Resultados_Dic3!$E$3:$E$99980,Produccion_UO!$J240,Resultados_Dic3!$A$3:$A$99980,Produccion_UO!$H240)*$I$236</f>
        <v>0</v>
      </c>
      <c r="AM240" s="21">
        <f>+SUMIFS(Resultados_Dic3!AH$3:AH$99980,Resultados_Dic3!$F$3:$F$99980,Produccion_UO!$K240,Resultados_Dic3!$D$3:$D$99980,Produccion_UO!$K$236,Resultados_Dic3!$E$3:$E$99980,Produccion_UO!$J240,Resultados_Dic3!$A$3:$A$99980,Produccion_UO!$H240)*$I$236</f>
        <v>0</v>
      </c>
      <c r="AN240" s="21">
        <f>+SUMIFS(Resultados_Dic3!AI$3:AI$99980,Resultados_Dic3!$F$3:$F$99980,Produccion_UO!$K240,Resultados_Dic3!$D$3:$D$99980,Produccion_UO!$K$236,Resultados_Dic3!$E$3:$E$99980,Produccion_UO!$J240,Resultados_Dic3!$A$3:$A$99980,Produccion_UO!$H240)*$I$236</f>
        <v>0</v>
      </c>
      <c r="AO240" s="21">
        <f>+SUMIFS(Resultados_Dic3!AJ$3:AJ$99980,Resultados_Dic3!$F$3:$F$99980,Produccion_UO!$K240,Resultados_Dic3!$D$3:$D$99980,Produccion_UO!$K$236,Resultados_Dic3!$E$3:$E$99980,Produccion_UO!$J240,Resultados_Dic3!$A$3:$A$99980,Produccion_UO!$H240)*$I$236</f>
        <v>0</v>
      </c>
      <c r="AP240" s="21">
        <f>+SUMIFS(Resultados_Dic3!AK$3:AK$99980,Resultados_Dic3!$F$3:$F$99980,Produccion_UO!$K240,Resultados_Dic3!$D$3:$D$99980,Produccion_UO!$K$236,Resultados_Dic3!$E$3:$E$99980,Produccion_UO!$J240,Resultados_Dic3!$A$3:$A$99980,Produccion_UO!$H240)*$I$236</f>
        <v>0</v>
      </c>
      <c r="AQ240" s="21">
        <f>+SUMIFS(Resultados_Dic3!AL$3:AL$99980,Resultados_Dic3!$F$3:$F$99980,Produccion_UO!$K240,Resultados_Dic3!$D$3:$D$99980,Produccion_UO!$K$236,Resultados_Dic3!$E$3:$E$99980,Produccion_UO!$J240,Resultados_Dic3!$A$3:$A$99980,Produccion_UO!$H240)*$I$236</f>
        <v>0</v>
      </c>
      <c r="AR240" s="21">
        <f>+SUMIFS(Resultados_Dic3!AM$3:AM$99980,Resultados_Dic3!$F$3:$F$99980,Produccion_UO!$K240,Resultados_Dic3!$D$3:$D$99980,Produccion_UO!$K$236,Resultados_Dic3!$E$3:$E$99980,Produccion_UO!$J240,Resultados_Dic3!$A$3:$A$99980,Produccion_UO!$H240)*$I$236</f>
        <v>0</v>
      </c>
    </row>
    <row r="241" spans="1:44" x14ac:dyDescent="0.25">
      <c r="H241" s="17" t="str">
        <f t="shared" si="62"/>
        <v>DIC7</v>
      </c>
      <c r="J241" s="51" t="s">
        <v>34</v>
      </c>
      <c r="K241" s="13" t="s">
        <v>307</v>
      </c>
      <c r="L241" s="22" t="str">
        <f>+$B$5</f>
        <v>LLO - Heavy</v>
      </c>
      <c r="M241" s="21">
        <f>+SUMIFS(Resultados_Dic3!H$3:H$99980,Resultados_Dic3!$F$3:$F$99980,Produccion_UO!$K241,Resultados_Dic3!$D$3:$D$99980,Produccion_UO!$K$236,Resultados_Dic3!$E$3:$E$99980,Produccion_UO!$J241,Resultados_Dic3!$A$3:$A$99980,Produccion_UO!$H241)*$I$236</f>
        <v>0</v>
      </c>
      <c r="N241" s="21">
        <f>+SUMIFS(Resultados_Dic3!I$3:I$99980,Resultados_Dic3!$F$3:$F$99980,Produccion_UO!$K241,Resultados_Dic3!$D$3:$D$99980,Produccion_UO!$K$236,Resultados_Dic3!$E$3:$E$99980,Produccion_UO!$J241,Resultados_Dic3!$A$3:$A$99980,Produccion_UO!$H241)*$I$236</f>
        <v>0.88623124897958971</v>
      </c>
      <c r="O241" s="21">
        <f>+SUMIFS(Resultados_Dic3!J$3:J$99980,Resultados_Dic3!$F$3:$F$99980,Produccion_UO!$K241,Resultados_Dic3!$D$3:$D$99980,Produccion_UO!$K$236,Resultados_Dic3!$E$3:$E$99980,Produccion_UO!$J241,Resultados_Dic3!$A$3:$A$99980,Produccion_UO!$H241)*$I$236</f>
        <v>0</v>
      </c>
      <c r="P241" s="21">
        <f>+SUMIFS(Resultados_Dic3!K$3:K$99980,Resultados_Dic3!$F$3:$F$99980,Produccion_UO!$K241,Resultados_Dic3!$D$3:$D$99980,Produccion_UO!$K$236,Resultados_Dic3!$E$3:$E$99980,Produccion_UO!$J241,Resultados_Dic3!$A$3:$A$99980,Produccion_UO!$H241)*$I$236</f>
        <v>0</v>
      </c>
      <c r="Q241" s="21">
        <f>+SUMIFS(Resultados_Dic3!L$3:L$99980,Resultados_Dic3!$F$3:$F$99980,Produccion_UO!$K241,Resultados_Dic3!$D$3:$D$99980,Produccion_UO!$K$236,Resultados_Dic3!$E$3:$E$99980,Produccion_UO!$J241,Resultados_Dic3!$A$3:$A$99980,Produccion_UO!$H241)*$I$236</f>
        <v>0</v>
      </c>
      <c r="R241" s="21">
        <f>+SUMIFS(Resultados_Dic3!M$3:M$99980,Resultados_Dic3!$F$3:$F$99980,Produccion_UO!$K241,Resultados_Dic3!$D$3:$D$99980,Produccion_UO!$K$236,Resultados_Dic3!$E$3:$E$99980,Produccion_UO!$J241,Resultados_Dic3!$A$3:$A$99980,Produccion_UO!$H241)*$I$236</f>
        <v>0</v>
      </c>
      <c r="S241" s="21">
        <f>+SUMIFS(Resultados_Dic3!N$3:N$99980,Resultados_Dic3!$F$3:$F$99980,Produccion_UO!$K241,Resultados_Dic3!$D$3:$D$99980,Produccion_UO!$K$236,Resultados_Dic3!$E$3:$E$99980,Produccion_UO!$J241,Resultados_Dic3!$A$3:$A$99980,Produccion_UO!$H241)*$I$236</f>
        <v>0</v>
      </c>
      <c r="T241" s="21">
        <f>+SUMIFS(Resultados_Dic3!O$3:O$99980,Resultados_Dic3!$F$3:$F$99980,Produccion_UO!$K241,Resultados_Dic3!$D$3:$D$99980,Produccion_UO!$K$236,Resultados_Dic3!$E$3:$E$99980,Produccion_UO!$J241,Resultados_Dic3!$A$3:$A$99980,Produccion_UO!$H241)*$I$236</f>
        <v>0</v>
      </c>
      <c r="U241" s="21">
        <f>+SUMIFS(Resultados_Dic3!P$3:P$99980,Resultados_Dic3!$F$3:$F$99980,Produccion_UO!$K241,Resultados_Dic3!$D$3:$D$99980,Produccion_UO!$K$236,Resultados_Dic3!$E$3:$E$99980,Produccion_UO!$J241,Resultados_Dic3!$A$3:$A$99980,Produccion_UO!$H241)*$I$236</f>
        <v>0</v>
      </c>
      <c r="V241" s="21">
        <f>+SUMIFS(Resultados_Dic3!Q$3:Q$99980,Resultados_Dic3!$F$3:$F$99980,Produccion_UO!$K241,Resultados_Dic3!$D$3:$D$99980,Produccion_UO!$K$236,Resultados_Dic3!$E$3:$E$99980,Produccion_UO!$J241,Resultados_Dic3!$A$3:$A$99980,Produccion_UO!$H241)*$I$236</f>
        <v>0</v>
      </c>
      <c r="W241" s="21">
        <f>+SUMIFS(Resultados_Dic3!R$3:R$99980,Resultados_Dic3!$F$3:$F$99980,Produccion_UO!$K241,Resultados_Dic3!$D$3:$D$99980,Produccion_UO!$K$236,Resultados_Dic3!$E$3:$E$99980,Produccion_UO!$J241,Resultados_Dic3!$A$3:$A$99980,Produccion_UO!$H241)*$I$236</f>
        <v>0</v>
      </c>
      <c r="X241" s="21">
        <f>+SUMIFS(Resultados_Dic3!S$3:S$99980,Resultados_Dic3!$F$3:$F$99980,Produccion_UO!$K241,Resultados_Dic3!$D$3:$D$99980,Produccion_UO!$K$236,Resultados_Dic3!$E$3:$E$99980,Produccion_UO!$J241,Resultados_Dic3!$A$3:$A$99980,Produccion_UO!$H241)*$I$236</f>
        <v>0</v>
      </c>
      <c r="Y241" s="21">
        <f>+SUMIFS(Resultados_Dic3!T$3:T$99980,Resultados_Dic3!$F$3:$F$99980,Produccion_UO!$K241,Resultados_Dic3!$D$3:$D$99980,Produccion_UO!$K$236,Resultados_Dic3!$E$3:$E$99980,Produccion_UO!$J241,Resultados_Dic3!$A$3:$A$99980,Produccion_UO!$H241)*$I$236</f>
        <v>0</v>
      </c>
      <c r="Z241" s="21">
        <f>+SUMIFS(Resultados_Dic3!U$3:U$99980,Resultados_Dic3!$F$3:$F$99980,Produccion_UO!$K241,Resultados_Dic3!$D$3:$D$99980,Produccion_UO!$K$236,Resultados_Dic3!$E$3:$E$99980,Produccion_UO!$J241,Resultados_Dic3!$A$3:$A$99980,Produccion_UO!$H241)*$I$236</f>
        <v>0</v>
      </c>
      <c r="AA241" s="21">
        <f>+SUMIFS(Resultados_Dic3!V$3:V$99980,Resultados_Dic3!$F$3:$F$99980,Produccion_UO!$K241,Resultados_Dic3!$D$3:$D$99980,Produccion_UO!$K$236,Resultados_Dic3!$E$3:$E$99980,Produccion_UO!$J241,Resultados_Dic3!$A$3:$A$99980,Produccion_UO!$H241)*$I$236</f>
        <v>0</v>
      </c>
      <c r="AB241" s="21">
        <f>+SUMIFS(Resultados_Dic3!W$3:W$99980,Resultados_Dic3!$F$3:$F$99980,Produccion_UO!$K241,Resultados_Dic3!$D$3:$D$99980,Produccion_UO!$K$236,Resultados_Dic3!$E$3:$E$99980,Produccion_UO!$J241,Resultados_Dic3!$A$3:$A$99980,Produccion_UO!$H241)*$I$236</f>
        <v>0</v>
      </c>
      <c r="AC241" s="21">
        <f>+SUMIFS(Resultados_Dic3!X$3:X$99980,Resultados_Dic3!$F$3:$F$99980,Produccion_UO!$K241,Resultados_Dic3!$D$3:$D$99980,Produccion_UO!$K$236,Resultados_Dic3!$E$3:$E$99980,Produccion_UO!$J241,Resultados_Dic3!$A$3:$A$99980,Produccion_UO!$H241)*$I$236</f>
        <v>0</v>
      </c>
      <c r="AD241" s="21">
        <f>+SUMIFS(Resultados_Dic3!Y$3:Y$99980,Resultados_Dic3!$F$3:$F$99980,Produccion_UO!$K241,Resultados_Dic3!$D$3:$D$99980,Produccion_UO!$K$236,Resultados_Dic3!$E$3:$E$99980,Produccion_UO!$J241,Resultados_Dic3!$A$3:$A$99980,Produccion_UO!$H241)*$I$236</f>
        <v>0</v>
      </c>
      <c r="AE241" s="21">
        <f>+SUMIFS(Resultados_Dic3!Z$3:Z$99980,Resultados_Dic3!$F$3:$F$99980,Produccion_UO!$K241,Resultados_Dic3!$D$3:$D$99980,Produccion_UO!$K$236,Resultados_Dic3!$E$3:$E$99980,Produccion_UO!$J241,Resultados_Dic3!$A$3:$A$99980,Produccion_UO!$H241)*$I$236</f>
        <v>0</v>
      </c>
      <c r="AF241" s="21">
        <f>+SUMIFS(Resultados_Dic3!AA$3:AA$99980,Resultados_Dic3!$F$3:$F$99980,Produccion_UO!$K241,Resultados_Dic3!$D$3:$D$99980,Produccion_UO!$K$236,Resultados_Dic3!$E$3:$E$99980,Produccion_UO!$J241,Resultados_Dic3!$A$3:$A$99980,Produccion_UO!$H241)*$I$236</f>
        <v>0</v>
      </c>
      <c r="AG241" s="21">
        <f>+SUMIFS(Resultados_Dic3!AB$3:AB$99980,Resultados_Dic3!$F$3:$F$99980,Produccion_UO!$K241,Resultados_Dic3!$D$3:$D$99980,Produccion_UO!$K$236,Resultados_Dic3!$E$3:$E$99980,Produccion_UO!$J241,Resultados_Dic3!$A$3:$A$99980,Produccion_UO!$H241)*$I$236</f>
        <v>0</v>
      </c>
      <c r="AH241" s="21">
        <f>+SUMIFS(Resultados_Dic3!AC$3:AC$99980,Resultados_Dic3!$F$3:$F$99980,Produccion_UO!$K241,Resultados_Dic3!$D$3:$D$99980,Produccion_UO!$K$236,Resultados_Dic3!$E$3:$E$99980,Produccion_UO!$J241,Resultados_Dic3!$A$3:$A$99980,Produccion_UO!$H241)*$I$236</f>
        <v>0</v>
      </c>
      <c r="AI241" s="21">
        <f>+SUMIFS(Resultados_Dic3!AD$3:AD$99980,Resultados_Dic3!$F$3:$F$99980,Produccion_UO!$K241,Resultados_Dic3!$D$3:$D$99980,Produccion_UO!$K$236,Resultados_Dic3!$E$3:$E$99980,Produccion_UO!$J241,Resultados_Dic3!$A$3:$A$99980,Produccion_UO!$H241)*$I$236</f>
        <v>0</v>
      </c>
      <c r="AJ241" s="21">
        <f>+SUMIFS(Resultados_Dic3!AE$3:AE$99980,Resultados_Dic3!$F$3:$F$99980,Produccion_UO!$K241,Resultados_Dic3!$D$3:$D$99980,Produccion_UO!$K$236,Resultados_Dic3!$E$3:$E$99980,Produccion_UO!$J241,Resultados_Dic3!$A$3:$A$99980,Produccion_UO!$H241)*$I$236</f>
        <v>0</v>
      </c>
      <c r="AK241" s="21">
        <f>+SUMIFS(Resultados_Dic3!AF$3:AF$99980,Resultados_Dic3!$F$3:$F$99980,Produccion_UO!$K241,Resultados_Dic3!$D$3:$D$99980,Produccion_UO!$K$236,Resultados_Dic3!$E$3:$E$99980,Produccion_UO!$J241,Resultados_Dic3!$A$3:$A$99980,Produccion_UO!$H241)*$I$236</f>
        <v>0</v>
      </c>
      <c r="AL241" s="21">
        <f>+SUMIFS(Resultados_Dic3!AG$3:AG$99980,Resultados_Dic3!$F$3:$F$99980,Produccion_UO!$K241,Resultados_Dic3!$D$3:$D$99980,Produccion_UO!$K$236,Resultados_Dic3!$E$3:$E$99980,Produccion_UO!$J241,Resultados_Dic3!$A$3:$A$99980,Produccion_UO!$H241)*$I$236</f>
        <v>0</v>
      </c>
      <c r="AM241" s="21">
        <f>+SUMIFS(Resultados_Dic3!AH$3:AH$99980,Resultados_Dic3!$F$3:$F$99980,Produccion_UO!$K241,Resultados_Dic3!$D$3:$D$99980,Produccion_UO!$K$236,Resultados_Dic3!$E$3:$E$99980,Produccion_UO!$J241,Resultados_Dic3!$A$3:$A$99980,Produccion_UO!$H241)*$I$236</f>
        <v>0</v>
      </c>
      <c r="AN241" s="21">
        <f>+SUMIFS(Resultados_Dic3!AI$3:AI$99980,Resultados_Dic3!$F$3:$F$99980,Produccion_UO!$K241,Resultados_Dic3!$D$3:$D$99980,Produccion_UO!$K$236,Resultados_Dic3!$E$3:$E$99980,Produccion_UO!$J241,Resultados_Dic3!$A$3:$A$99980,Produccion_UO!$H241)*$I$236</f>
        <v>0</v>
      </c>
      <c r="AO241" s="21">
        <f>+SUMIFS(Resultados_Dic3!AJ$3:AJ$99980,Resultados_Dic3!$F$3:$F$99980,Produccion_UO!$K241,Resultados_Dic3!$D$3:$D$99980,Produccion_UO!$K$236,Resultados_Dic3!$E$3:$E$99980,Produccion_UO!$J241,Resultados_Dic3!$A$3:$A$99980,Produccion_UO!$H241)*$I$236</f>
        <v>0</v>
      </c>
      <c r="AP241" s="21">
        <f>+SUMIFS(Resultados_Dic3!AK$3:AK$99980,Resultados_Dic3!$F$3:$F$99980,Produccion_UO!$K241,Resultados_Dic3!$D$3:$D$99980,Produccion_UO!$K$236,Resultados_Dic3!$E$3:$E$99980,Produccion_UO!$J241,Resultados_Dic3!$A$3:$A$99980,Produccion_UO!$H241)*$I$236</f>
        <v>0</v>
      </c>
      <c r="AQ241" s="21">
        <f>+SUMIFS(Resultados_Dic3!AL$3:AL$99980,Resultados_Dic3!$F$3:$F$99980,Produccion_UO!$K241,Resultados_Dic3!$D$3:$D$99980,Produccion_UO!$K$236,Resultados_Dic3!$E$3:$E$99980,Produccion_UO!$J241,Resultados_Dic3!$A$3:$A$99980,Produccion_UO!$H241)*$I$236</f>
        <v>0</v>
      </c>
      <c r="AR241" s="21">
        <f>+SUMIFS(Resultados_Dic3!AM$3:AM$99980,Resultados_Dic3!$F$3:$F$99980,Produccion_UO!$K241,Resultados_Dic3!$D$3:$D$99980,Produccion_UO!$K$236,Resultados_Dic3!$E$3:$E$99980,Produccion_UO!$J241,Resultados_Dic3!$A$3:$A$99980,Produccion_UO!$H241)*$I$236</f>
        <v>0</v>
      </c>
    </row>
    <row r="242" spans="1:44" x14ac:dyDescent="0.25">
      <c r="H242" s="17" t="str">
        <f t="shared" si="62"/>
        <v>DIC7</v>
      </c>
      <c r="J242" s="51" t="s">
        <v>34</v>
      </c>
      <c r="K242" s="13" t="s">
        <v>308</v>
      </c>
      <c r="L242" s="22" t="str">
        <f>+$B$6</f>
        <v>PU - Ligth</v>
      </c>
      <c r="M242" s="21">
        <f>+SUMIFS(Resultados_Dic3!H$3:H$99980,Resultados_Dic3!$F$3:$F$99980,Produccion_UO!$K242,Resultados_Dic3!$D$3:$D$99980,Produccion_UO!$K$236,Resultados_Dic3!$E$3:$E$99980,Produccion_UO!$J242,Resultados_Dic3!$A$3:$A$99980,Produccion_UO!$H242)*$I$236</f>
        <v>0</v>
      </c>
      <c r="N242" s="21">
        <f>+SUMIFS(Resultados_Dic3!I$3:I$99980,Resultados_Dic3!$F$3:$F$99980,Produccion_UO!$K242,Resultados_Dic3!$D$3:$D$99980,Produccion_UO!$K$236,Resultados_Dic3!$E$3:$E$99980,Produccion_UO!$J242,Resultados_Dic3!$A$3:$A$99980,Produccion_UO!$H242)*$I$236</f>
        <v>0</v>
      </c>
      <c r="O242" s="21">
        <f>+SUMIFS(Resultados_Dic3!J$3:J$99980,Resultados_Dic3!$F$3:$F$99980,Produccion_UO!$K242,Resultados_Dic3!$D$3:$D$99980,Produccion_UO!$K$236,Resultados_Dic3!$E$3:$E$99980,Produccion_UO!$J242,Resultados_Dic3!$A$3:$A$99980,Produccion_UO!$H242)*$I$236</f>
        <v>0</v>
      </c>
      <c r="P242" s="21">
        <f>+SUMIFS(Resultados_Dic3!K$3:K$99980,Resultados_Dic3!$F$3:$F$99980,Produccion_UO!$K242,Resultados_Dic3!$D$3:$D$99980,Produccion_UO!$K$236,Resultados_Dic3!$E$3:$E$99980,Produccion_UO!$J242,Resultados_Dic3!$A$3:$A$99980,Produccion_UO!$H242)*$I$236</f>
        <v>0</v>
      </c>
      <c r="Q242" s="21">
        <f>+SUMIFS(Resultados_Dic3!L$3:L$99980,Resultados_Dic3!$F$3:$F$99980,Produccion_UO!$K242,Resultados_Dic3!$D$3:$D$99980,Produccion_UO!$K$236,Resultados_Dic3!$E$3:$E$99980,Produccion_UO!$J242,Resultados_Dic3!$A$3:$A$99980,Produccion_UO!$H242)*$I$236</f>
        <v>0</v>
      </c>
      <c r="R242" s="21">
        <f>+SUMIFS(Resultados_Dic3!M$3:M$99980,Resultados_Dic3!$F$3:$F$99980,Produccion_UO!$K242,Resultados_Dic3!$D$3:$D$99980,Produccion_UO!$K$236,Resultados_Dic3!$E$3:$E$99980,Produccion_UO!$J242,Resultados_Dic3!$A$3:$A$99980,Produccion_UO!$H242)*$I$236</f>
        <v>0</v>
      </c>
      <c r="S242" s="21">
        <f>+SUMIFS(Resultados_Dic3!N$3:N$99980,Resultados_Dic3!$F$3:$F$99980,Produccion_UO!$K242,Resultados_Dic3!$D$3:$D$99980,Produccion_UO!$K$236,Resultados_Dic3!$E$3:$E$99980,Produccion_UO!$J242,Resultados_Dic3!$A$3:$A$99980,Produccion_UO!$H242)*$I$236</f>
        <v>0</v>
      </c>
      <c r="T242" s="21">
        <f>+SUMIFS(Resultados_Dic3!O$3:O$99980,Resultados_Dic3!$F$3:$F$99980,Produccion_UO!$K242,Resultados_Dic3!$D$3:$D$99980,Produccion_UO!$K$236,Resultados_Dic3!$E$3:$E$99980,Produccion_UO!$J242,Resultados_Dic3!$A$3:$A$99980,Produccion_UO!$H242)*$I$236</f>
        <v>0</v>
      </c>
      <c r="U242" s="21">
        <f>+SUMIFS(Resultados_Dic3!P$3:P$99980,Resultados_Dic3!$F$3:$F$99980,Produccion_UO!$K242,Resultados_Dic3!$D$3:$D$99980,Produccion_UO!$K$236,Resultados_Dic3!$E$3:$E$99980,Produccion_UO!$J242,Resultados_Dic3!$A$3:$A$99980,Produccion_UO!$H242)*$I$236</f>
        <v>0</v>
      </c>
      <c r="V242" s="21">
        <f>+SUMIFS(Resultados_Dic3!Q$3:Q$99980,Resultados_Dic3!$F$3:$F$99980,Produccion_UO!$K242,Resultados_Dic3!$D$3:$D$99980,Produccion_UO!$K$236,Resultados_Dic3!$E$3:$E$99980,Produccion_UO!$J242,Resultados_Dic3!$A$3:$A$99980,Produccion_UO!$H242)*$I$236</f>
        <v>0</v>
      </c>
      <c r="W242" s="21">
        <f>+SUMIFS(Resultados_Dic3!R$3:R$99980,Resultados_Dic3!$F$3:$F$99980,Produccion_UO!$K242,Resultados_Dic3!$D$3:$D$99980,Produccion_UO!$K$236,Resultados_Dic3!$E$3:$E$99980,Produccion_UO!$J242,Resultados_Dic3!$A$3:$A$99980,Produccion_UO!$H242)*$I$236</f>
        <v>0</v>
      </c>
      <c r="X242" s="21">
        <f>+SUMIFS(Resultados_Dic3!S$3:S$99980,Resultados_Dic3!$F$3:$F$99980,Produccion_UO!$K242,Resultados_Dic3!$D$3:$D$99980,Produccion_UO!$K$236,Resultados_Dic3!$E$3:$E$99980,Produccion_UO!$J242,Resultados_Dic3!$A$3:$A$99980,Produccion_UO!$H242)*$I$236</f>
        <v>0</v>
      </c>
      <c r="Y242" s="21">
        <f>+SUMIFS(Resultados_Dic3!T$3:T$99980,Resultados_Dic3!$F$3:$F$99980,Produccion_UO!$K242,Resultados_Dic3!$D$3:$D$99980,Produccion_UO!$K$236,Resultados_Dic3!$E$3:$E$99980,Produccion_UO!$J242,Resultados_Dic3!$A$3:$A$99980,Produccion_UO!$H242)*$I$236</f>
        <v>0</v>
      </c>
      <c r="Z242" s="21">
        <f>+SUMIFS(Resultados_Dic3!U$3:U$99980,Resultados_Dic3!$F$3:$F$99980,Produccion_UO!$K242,Resultados_Dic3!$D$3:$D$99980,Produccion_UO!$K$236,Resultados_Dic3!$E$3:$E$99980,Produccion_UO!$J242,Resultados_Dic3!$A$3:$A$99980,Produccion_UO!$H242)*$I$236</f>
        <v>0</v>
      </c>
      <c r="AA242" s="21">
        <f>+SUMIFS(Resultados_Dic3!V$3:V$99980,Resultados_Dic3!$F$3:$F$99980,Produccion_UO!$K242,Resultados_Dic3!$D$3:$D$99980,Produccion_UO!$K$236,Resultados_Dic3!$E$3:$E$99980,Produccion_UO!$J242,Resultados_Dic3!$A$3:$A$99980,Produccion_UO!$H242)*$I$236</f>
        <v>0</v>
      </c>
      <c r="AB242" s="21">
        <f>+SUMIFS(Resultados_Dic3!W$3:W$99980,Resultados_Dic3!$F$3:$F$99980,Produccion_UO!$K242,Resultados_Dic3!$D$3:$D$99980,Produccion_UO!$K$236,Resultados_Dic3!$E$3:$E$99980,Produccion_UO!$J242,Resultados_Dic3!$A$3:$A$99980,Produccion_UO!$H242)*$I$236</f>
        <v>0</v>
      </c>
      <c r="AC242" s="21">
        <f>+SUMIFS(Resultados_Dic3!X$3:X$99980,Resultados_Dic3!$F$3:$F$99980,Produccion_UO!$K242,Resultados_Dic3!$D$3:$D$99980,Produccion_UO!$K$236,Resultados_Dic3!$E$3:$E$99980,Produccion_UO!$J242,Resultados_Dic3!$A$3:$A$99980,Produccion_UO!$H242)*$I$236</f>
        <v>0</v>
      </c>
      <c r="AD242" s="21">
        <f>+SUMIFS(Resultados_Dic3!Y$3:Y$99980,Resultados_Dic3!$F$3:$F$99980,Produccion_UO!$K242,Resultados_Dic3!$D$3:$D$99980,Produccion_UO!$K$236,Resultados_Dic3!$E$3:$E$99980,Produccion_UO!$J242,Resultados_Dic3!$A$3:$A$99980,Produccion_UO!$H242)*$I$236</f>
        <v>0</v>
      </c>
      <c r="AE242" s="21">
        <f>+SUMIFS(Resultados_Dic3!Z$3:Z$99980,Resultados_Dic3!$F$3:$F$99980,Produccion_UO!$K242,Resultados_Dic3!$D$3:$D$99980,Produccion_UO!$K$236,Resultados_Dic3!$E$3:$E$99980,Produccion_UO!$J242,Resultados_Dic3!$A$3:$A$99980,Produccion_UO!$H242)*$I$236</f>
        <v>0</v>
      </c>
      <c r="AF242" s="21">
        <f>+SUMIFS(Resultados_Dic3!AA$3:AA$99980,Resultados_Dic3!$F$3:$F$99980,Produccion_UO!$K242,Resultados_Dic3!$D$3:$D$99980,Produccion_UO!$K$236,Resultados_Dic3!$E$3:$E$99980,Produccion_UO!$J242,Resultados_Dic3!$A$3:$A$99980,Produccion_UO!$H242)*$I$236</f>
        <v>0</v>
      </c>
      <c r="AG242" s="21">
        <f>+SUMIFS(Resultados_Dic3!AB$3:AB$99980,Resultados_Dic3!$F$3:$F$99980,Produccion_UO!$K242,Resultados_Dic3!$D$3:$D$99980,Produccion_UO!$K$236,Resultados_Dic3!$E$3:$E$99980,Produccion_UO!$J242,Resultados_Dic3!$A$3:$A$99980,Produccion_UO!$H242)*$I$236</f>
        <v>0</v>
      </c>
      <c r="AH242" s="21">
        <f>+SUMIFS(Resultados_Dic3!AC$3:AC$99980,Resultados_Dic3!$F$3:$F$99980,Produccion_UO!$K242,Resultados_Dic3!$D$3:$D$99980,Produccion_UO!$K$236,Resultados_Dic3!$E$3:$E$99980,Produccion_UO!$J242,Resultados_Dic3!$A$3:$A$99980,Produccion_UO!$H242)*$I$236</f>
        <v>0</v>
      </c>
      <c r="AI242" s="21">
        <f>+SUMIFS(Resultados_Dic3!AD$3:AD$99980,Resultados_Dic3!$F$3:$F$99980,Produccion_UO!$K242,Resultados_Dic3!$D$3:$D$99980,Produccion_UO!$K$236,Resultados_Dic3!$E$3:$E$99980,Produccion_UO!$J242,Resultados_Dic3!$A$3:$A$99980,Produccion_UO!$H242)*$I$236</f>
        <v>0</v>
      </c>
      <c r="AJ242" s="21">
        <f>+SUMIFS(Resultados_Dic3!AE$3:AE$99980,Resultados_Dic3!$F$3:$F$99980,Produccion_UO!$K242,Resultados_Dic3!$D$3:$D$99980,Produccion_UO!$K$236,Resultados_Dic3!$E$3:$E$99980,Produccion_UO!$J242,Resultados_Dic3!$A$3:$A$99980,Produccion_UO!$H242)*$I$236</f>
        <v>0</v>
      </c>
      <c r="AK242" s="21">
        <f>+SUMIFS(Resultados_Dic3!AF$3:AF$99980,Resultados_Dic3!$F$3:$F$99980,Produccion_UO!$K242,Resultados_Dic3!$D$3:$D$99980,Produccion_UO!$K$236,Resultados_Dic3!$E$3:$E$99980,Produccion_UO!$J242,Resultados_Dic3!$A$3:$A$99980,Produccion_UO!$H242)*$I$236</f>
        <v>0</v>
      </c>
      <c r="AL242" s="21">
        <f>+SUMIFS(Resultados_Dic3!AG$3:AG$99980,Resultados_Dic3!$F$3:$F$99980,Produccion_UO!$K242,Resultados_Dic3!$D$3:$D$99980,Produccion_UO!$K$236,Resultados_Dic3!$E$3:$E$99980,Produccion_UO!$J242,Resultados_Dic3!$A$3:$A$99980,Produccion_UO!$H242)*$I$236</f>
        <v>0</v>
      </c>
      <c r="AM242" s="21">
        <f>+SUMIFS(Resultados_Dic3!AH$3:AH$99980,Resultados_Dic3!$F$3:$F$99980,Produccion_UO!$K242,Resultados_Dic3!$D$3:$D$99980,Produccion_UO!$K$236,Resultados_Dic3!$E$3:$E$99980,Produccion_UO!$J242,Resultados_Dic3!$A$3:$A$99980,Produccion_UO!$H242)*$I$236</f>
        <v>0</v>
      </c>
      <c r="AN242" s="21">
        <f>+SUMIFS(Resultados_Dic3!AI$3:AI$99980,Resultados_Dic3!$F$3:$F$99980,Produccion_UO!$K242,Resultados_Dic3!$D$3:$D$99980,Produccion_UO!$K$236,Resultados_Dic3!$E$3:$E$99980,Produccion_UO!$J242,Resultados_Dic3!$A$3:$A$99980,Produccion_UO!$H242)*$I$236</f>
        <v>0</v>
      </c>
      <c r="AO242" s="21">
        <f>+SUMIFS(Resultados_Dic3!AJ$3:AJ$99980,Resultados_Dic3!$F$3:$F$99980,Produccion_UO!$K242,Resultados_Dic3!$D$3:$D$99980,Produccion_UO!$K$236,Resultados_Dic3!$E$3:$E$99980,Produccion_UO!$J242,Resultados_Dic3!$A$3:$A$99980,Produccion_UO!$H242)*$I$236</f>
        <v>0</v>
      </c>
      <c r="AP242" s="21">
        <f>+SUMIFS(Resultados_Dic3!AK$3:AK$99980,Resultados_Dic3!$F$3:$F$99980,Produccion_UO!$K242,Resultados_Dic3!$D$3:$D$99980,Produccion_UO!$K$236,Resultados_Dic3!$E$3:$E$99980,Produccion_UO!$J242,Resultados_Dic3!$A$3:$A$99980,Produccion_UO!$H242)*$I$236</f>
        <v>0</v>
      </c>
      <c r="AQ242" s="21">
        <f>+SUMIFS(Resultados_Dic3!AL$3:AL$99980,Resultados_Dic3!$F$3:$F$99980,Produccion_UO!$K242,Resultados_Dic3!$D$3:$D$99980,Produccion_UO!$K$236,Resultados_Dic3!$E$3:$E$99980,Produccion_UO!$J242,Resultados_Dic3!$A$3:$A$99980,Produccion_UO!$H242)*$I$236</f>
        <v>0</v>
      </c>
      <c r="AR242" s="21">
        <f>+SUMIFS(Resultados_Dic3!AM$3:AM$99980,Resultados_Dic3!$F$3:$F$99980,Produccion_UO!$K242,Resultados_Dic3!$D$3:$D$99980,Produccion_UO!$K$236,Resultados_Dic3!$E$3:$E$99980,Produccion_UO!$J242,Resultados_Dic3!$A$3:$A$99980,Produccion_UO!$H242)*$I$236</f>
        <v>0</v>
      </c>
    </row>
    <row r="243" spans="1:44" x14ac:dyDescent="0.25">
      <c r="H243" s="17" t="str">
        <f t="shared" si="62"/>
        <v>DIC7</v>
      </c>
      <c r="J243" s="51" t="s">
        <v>34</v>
      </c>
      <c r="K243" s="13" t="s">
        <v>309</v>
      </c>
      <c r="L243" s="22" t="str">
        <f>+$B$7</f>
        <v>VMM - Medium</v>
      </c>
      <c r="M243" s="21">
        <f>+SUMIFS(Resultados_Dic3!H$3:H$99980,Resultados_Dic3!$F$3:$F$99980,Produccion_UO!$K243,Resultados_Dic3!$D$3:$D$99980,Produccion_UO!$K$236,Resultados_Dic3!$E$3:$E$99980,Produccion_UO!$J243,Resultados_Dic3!$A$3:$A$99980,Produccion_UO!$H243)*$I$236</f>
        <v>0.26696265822391579</v>
      </c>
      <c r="N243" s="21">
        <f>+SUMIFS(Resultados_Dic3!I$3:I$99980,Resultados_Dic3!$F$3:$F$99980,Produccion_UO!$K243,Resultados_Dic3!$D$3:$D$99980,Produccion_UO!$K$236,Resultados_Dic3!$E$3:$E$99980,Produccion_UO!$J243,Resultados_Dic3!$A$3:$A$99980,Produccion_UO!$H243)*$I$236</f>
        <v>0.23448381210972577</v>
      </c>
      <c r="O243" s="21">
        <f>+SUMIFS(Resultados_Dic3!J$3:J$99980,Resultados_Dic3!$F$3:$F$99980,Produccion_UO!$K243,Resultados_Dic3!$D$3:$D$99980,Produccion_UO!$K$236,Resultados_Dic3!$E$3:$E$99980,Produccion_UO!$J243,Resultados_Dic3!$A$3:$A$99980,Produccion_UO!$H243)*$I$236</f>
        <v>0.20023886961337778</v>
      </c>
      <c r="P243" s="21">
        <f>+SUMIFS(Resultados_Dic3!K$3:K$99980,Resultados_Dic3!$F$3:$F$99980,Produccion_UO!$K243,Resultados_Dic3!$D$3:$D$99980,Produccion_UO!$K$236,Resultados_Dic3!$E$3:$E$99980,Produccion_UO!$J243,Resultados_Dic3!$A$3:$A$99980,Produccion_UO!$H243)*$I$236</f>
        <v>0</v>
      </c>
      <c r="Q243" s="21">
        <f>+SUMIFS(Resultados_Dic3!L$3:L$99980,Resultados_Dic3!$F$3:$F$99980,Produccion_UO!$K243,Resultados_Dic3!$D$3:$D$99980,Produccion_UO!$K$236,Resultados_Dic3!$E$3:$E$99980,Produccion_UO!$J243,Resultados_Dic3!$A$3:$A$99980,Produccion_UO!$H243)*$I$236</f>
        <v>0</v>
      </c>
      <c r="R243" s="21">
        <f>+SUMIFS(Resultados_Dic3!M$3:M$99980,Resultados_Dic3!$F$3:$F$99980,Produccion_UO!$K243,Resultados_Dic3!$D$3:$D$99980,Produccion_UO!$K$236,Resultados_Dic3!$E$3:$E$99980,Produccion_UO!$J243,Resultados_Dic3!$A$3:$A$99980,Produccion_UO!$H243)*$I$236</f>
        <v>0</v>
      </c>
      <c r="S243" s="21">
        <f>+SUMIFS(Resultados_Dic3!N$3:N$99980,Resultados_Dic3!$F$3:$F$99980,Produccion_UO!$K243,Resultados_Dic3!$D$3:$D$99980,Produccion_UO!$K$236,Resultados_Dic3!$E$3:$E$99980,Produccion_UO!$J243,Resultados_Dic3!$A$3:$A$99980,Produccion_UO!$H243)*$I$236</f>
        <v>0</v>
      </c>
      <c r="T243" s="21">
        <f>+SUMIFS(Resultados_Dic3!O$3:O$99980,Resultados_Dic3!$F$3:$F$99980,Produccion_UO!$K243,Resultados_Dic3!$D$3:$D$99980,Produccion_UO!$K$236,Resultados_Dic3!$E$3:$E$99980,Produccion_UO!$J243,Resultados_Dic3!$A$3:$A$99980,Produccion_UO!$H243)*$I$236</f>
        <v>0</v>
      </c>
      <c r="U243" s="21">
        <f>+SUMIFS(Resultados_Dic3!P$3:P$99980,Resultados_Dic3!$F$3:$F$99980,Produccion_UO!$K243,Resultados_Dic3!$D$3:$D$99980,Produccion_UO!$K$236,Resultados_Dic3!$E$3:$E$99980,Produccion_UO!$J243,Resultados_Dic3!$A$3:$A$99980,Produccion_UO!$H243)*$I$236</f>
        <v>0</v>
      </c>
      <c r="V243" s="21">
        <f>+SUMIFS(Resultados_Dic3!Q$3:Q$99980,Resultados_Dic3!$F$3:$F$99980,Produccion_UO!$K243,Resultados_Dic3!$D$3:$D$99980,Produccion_UO!$K$236,Resultados_Dic3!$E$3:$E$99980,Produccion_UO!$J243,Resultados_Dic3!$A$3:$A$99980,Produccion_UO!$H243)*$I$236</f>
        <v>0</v>
      </c>
      <c r="W243" s="21">
        <f>+SUMIFS(Resultados_Dic3!R$3:R$99980,Resultados_Dic3!$F$3:$F$99980,Produccion_UO!$K243,Resultados_Dic3!$D$3:$D$99980,Produccion_UO!$K$236,Resultados_Dic3!$E$3:$E$99980,Produccion_UO!$J243,Resultados_Dic3!$A$3:$A$99980,Produccion_UO!$H243)*$I$236</f>
        <v>0</v>
      </c>
      <c r="X243" s="21">
        <f>+SUMIFS(Resultados_Dic3!S$3:S$99980,Resultados_Dic3!$F$3:$F$99980,Produccion_UO!$K243,Resultados_Dic3!$D$3:$D$99980,Produccion_UO!$K$236,Resultados_Dic3!$E$3:$E$99980,Produccion_UO!$J243,Resultados_Dic3!$A$3:$A$99980,Produccion_UO!$H243)*$I$236</f>
        <v>0</v>
      </c>
      <c r="Y243" s="21">
        <f>+SUMIFS(Resultados_Dic3!T$3:T$99980,Resultados_Dic3!$F$3:$F$99980,Produccion_UO!$K243,Resultados_Dic3!$D$3:$D$99980,Produccion_UO!$K$236,Resultados_Dic3!$E$3:$E$99980,Produccion_UO!$J243,Resultados_Dic3!$A$3:$A$99980,Produccion_UO!$H243)*$I$236</f>
        <v>0</v>
      </c>
      <c r="Z243" s="21">
        <f>+SUMIFS(Resultados_Dic3!U$3:U$99980,Resultados_Dic3!$F$3:$F$99980,Produccion_UO!$K243,Resultados_Dic3!$D$3:$D$99980,Produccion_UO!$K$236,Resultados_Dic3!$E$3:$E$99980,Produccion_UO!$J243,Resultados_Dic3!$A$3:$A$99980,Produccion_UO!$H243)*$I$236</f>
        <v>0</v>
      </c>
      <c r="AA243" s="21">
        <f>+SUMIFS(Resultados_Dic3!V$3:V$99980,Resultados_Dic3!$F$3:$F$99980,Produccion_UO!$K243,Resultados_Dic3!$D$3:$D$99980,Produccion_UO!$K$236,Resultados_Dic3!$E$3:$E$99980,Produccion_UO!$J243,Resultados_Dic3!$A$3:$A$99980,Produccion_UO!$H243)*$I$236</f>
        <v>0</v>
      </c>
      <c r="AB243" s="21">
        <f>+SUMIFS(Resultados_Dic3!W$3:W$99980,Resultados_Dic3!$F$3:$F$99980,Produccion_UO!$K243,Resultados_Dic3!$D$3:$D$99980,Produccion_UO!$K$236,Resultados_Dic3!$E$3:$E$99980,Produccion_UO!$J243,Resultados_Dic3!$A$3:$A$99980,Produccion_UO!$H243)*$I$236</f>
        <v>0</v>
      </c>
      <c r="AC243" s="21">
        <f>+SUMIFS(Resultados_Dic3!X$3:X$99980,Resultados_Dic3!$F$3:$F$99980,Produccion_UO!$K243,Resultados_Dic3!$D$3:$D$99980,Produccion_UO!$K$236,Resultados_Dic3!$E$3:$E$99980,Produccion_UO!$J243,Resultados_Dic3!$A$3:$A$99980,Produccion_UO!$H243)*$I$236</f>
        <v>0</v>
      </c>
      <c r="AD243" s="21">
        <f>+SUMIFS(Resultados_Dic3!Y$3:Y$99980,Resultados_Dic3!$F$3:$F$99980,Produccion_UO!$K243,Resultados_Dic3!$D$3:$D$99980,Produccion_UO!$K$236,Resultados_Dic3!$E$3:$E$99980,Produccion_UO!$J243,Resultados_Dic3!$A$3:$A$99980,Produccion_UO!$H243)*$I$236</f>
        <v>0</v>
      </c>
      <c r="AE243" s="21">
        <f>+SUMIFS(Resultados_Dic3!Z$3:Z$99980,Resultados_Dic3!$F$3:$F$99980,Produccion_UO!$K243,Resultados_Dic3!$D$3:$D$99980,Produccion_UO!$K$236,Resultados_Dic3!$E$3:$E$99980,Produccion_UO!$J243,Resultados_Dic3!$A$3:$A$99980,Produccion_UO!$H243)*$I$236</f>
        <v>0</v>
      </c>
      <c r="AF243" s="21">
        <f>+SUMIFS(Resultados_Dic3!AA$3:AA$99980,Resultados_Dic3!$F$3:$F$99980,Produccion_UO!$K243,Resultados_Dic3!$D$3:$D$99980,Produccion_UO!$K$236,Resultados_Dic3!$E$3:$E$99980,Produccion_UO!$J243,Resultados_Dic3!$A$3:$A$99980,Produccion_UO!$H243)*$I$236</f>
        <v>0</v>
      </c>
      <c r="AG243" s="21">
        <f>+SUMIFS(Resultados_Dic3!AB$3:AB$99980,Resultados_Dic3!$F$3:$F$99980,Produccion_UO!$K243,Resultados_Dic3!$D$3:$D$99980,Produccion_UO!$K$236,Resultados_Dic3!$E$3:$E$99980,Produccion_UO!$J243,Resultados_Dic3!$A$3:$A$99980,Produccion_UO!$H243)*$I$236</f>
        <v>0</v>
      </c>
      <c r="AH243" s="21">
        <f>+SUMIFS(Resultados_Dic3!AC$3:AC$99980,Resultados_Dic3!$F$3:$F$99980,Produccion_UO!$K243,Resultados_Dic3!$D$3:$D$99980,Produccion_UO!$K$236,Resultados_Dic3!$E$3:$E$99980,Produccion_UO!$J243,Resultados_Dic3!$A$3:$A$99980,Produccion_UO!$H243)*$I$236</f>
        <v>0</v>
      </c>
      <c r="AI243" s="21">
        <f>+SUMIFS(Resultados_Dic3!AD$3:AD$99980,Resultados_Dic3!$F$3:$F$99980,Produccion_UO!$K243,Resultados_Dic3!$D$3:$D$99980,Produccion_UO!$K$236,Resultados_Dic3!$E$3:$E$99980,Produccion_UO!$J243,Resultados_Dic3!$A$3:$A$99980,Produccion_UO!$H243)*$I$236</f>
        <v>0</v>
      </c>
      <c r="AJ243" s="21">
        <f>+SUMIFS(Resultados_Dic3!AE$3:AE$99980,Resultados_Dic3!$F$3:$F$99980,Produccion_UO!$K243,Resultados_Dic3!$D$3:$D$99980,Produccion_UO!$K$236,Resultados_Dic3!$E$3:$E$99980,Produccion_UO!$J243,Resultados_Dic3!$A$3:$A$99980,Produccion_UO!$H243)*$I$236</f>
        <v>0</v>
      </c>
      <c r="AK243" s="21">
        <f>+SUMIFS(Resultados_Dic3!AF$3:AF$99980,Resultados_Dic3!$F$3:$F$99980,Produccion_UO!$K243,Resultados_Dic3!$D$3:$D$99980,Produccion_UO!$K$236,Resultados_Dic3!$E$3:$E$99980,Produccion_UO!$J243,Resultados_Dic3!$A$3:$A$99980,Produccion_UO!$H243)*$I$236</f>
        <v>0</v>
      </c>
      <c r="AL243" s="21">
        <f>+SUMIFS(Resultados_Dic3!AG$3:AG$99980,Resultados_Dic3!$F$3:$F$99980,Produccion_UO!$K243,Resultados_Dic3!$D$3:$D$99980,Produccion_UO!$K$236,Resultados_Dic3!$E$3:$E$99980,Produccion_UO!$J243,Resultados_Dic3!$A$3:$A$99980,Produccion_UO!$H243)*$I$236</f>
        <v>0</v>
      </c>
      <c r="AM243" s="21">
        <f>+SUMIFS(Resultados_Dic3!AH$3:AH$99980,Resultados_Dic3!$F$3:$F$99980,Produccion_UO!$K243,Resultados_Dic3!$D$3:$D$99980,Produccion_UO!$K$236,Resultados_Dic3!$E$3:$E$99980,Produccion_UO!$J243,Resultados_Dic3!$A$3:$A$99980,Produccion_UO!$H243)*$I$236</f>
        <v>0</v>
      </c>
      <c r="AN243" s="21">
        <f>+SUMIFS(Resultados_Dic3!AI$3:AI$99980,Resultados_Dic3!$F$3:$F$99980,Produccion_UO!$K243,Resultados_Dic3!$D$3:$D$99980,Produccion_UO!$K$236,Resultados_Dic3!$E$3:$E$99980,Produccion_UO!$J243,Resultados_Dic3!$A$3:$A$99980,Produccion_UO!$H243)*$I$236</f>
        <v>0</v>
      </c>
      <c r="AO243" s="21">
        <f>+SUMIFS(Resultados_Dic3!AJ$3:AJ$99980,Resultados_Dic3!$F$3:$F$99980,Produccion_UO!$K243,Resultados_Dic3!$D$3:$D$99980,Produccion_UO!$K$236,Resultados_Dic3!$E$3:$E$99980,Produccion_UO!$J243,Resultados_Dic3!$A$3:$A$99980,Produccion_UO!$H243)*$I$236</f>
        <v>0</v>
      </c>
      <c r="AP243" s="21">
        <f>+SUMIFS(Resultados_Dic3!AK$3:AK$99980,Resultados_Dic3!$F$3:$F$99980,Produccion_UO!$K243,Resultados_Dic3!$D$3:$D$99980,Produccion_UO!$K$236,Resultados_Dic3!$E$3:$E$99980,Produccion_UO!$J243,Resultados_Dic3!$A$3:$A$99980,Produccion_UO!$H243)*$I$236</f>
        <v>0</v>
      </c>
      <c r="AQ243" s="21">
        <f>+SUMIFS(Resultados_Dic3!AL$3:AL$99980,Resultados_Dic3!$F$3:$F$99980,Produccion_UO!$K243,Resultados_Dic3!$D$3:$D$99980,Produccion_UO!$K$236,Resultados_Dic3!$E$3:$E$99980,Produccion_UO!$J243,Resultados_Dic3!$A$3:$A$99980,Produccion_UO!$H243)*$I$236</f>
        <v>0</v>
      </c>
      <c r="AR243" s="21">
        <f>+SUMIFS(Resultados_Dic3!AM$3:AM$99980,Resultados_Dic3!$F$3:$F$99980,Produccion_UO!$K243,Resultados_Dic3!$D$3:$D$99980,Produccion_UO!$K$236,Resultados_Dic3!$E$3:$E$99980,Produccion_UO!$J243,Resultados_Dic3!$A$3:$A$99980,Produccion_UO!$H243)*$I$236</f>
        <v>0</v>
      </c>
    </row>
    <row r="244" spans="1:44" x14ac:dyDescent="0.25">
      <c r="H244" s="17" t="str">
        <f t="shared" si="62"/>
        <v>DIC7</v>
      </c>
      <c r="J244" s="51" t="s">
        <v>34</v>
      </c>
      <c r="K244" s="13" t="s">
        <v>310</v>
      </c>
      <c r="L244" s="22" t="str">
        <f>+$B$8</f>
        <v>VSM - Medium</v>
      </c>
      <c r="M244" s="21">
        <f>+SUMIFS(Resultados_Dic3!H$3:H$99980,Resultados_Dic3!$F$3:$F$99980,Produccion_UO!$K244,Resultados_Dic3!$D$3:$D$99980,Produccion_UO!$K$236,Resultados_Dic3!$E$3:$E$99980,Produccion_UO!$J244,Resultados_Dic3!$A$3:$A$99980,Produccion_UO!$H244)*$I$236</f>
        <v>4.9643680626175251E-3</v>
      </c>
      <c r="N244" s="21">
        <f>+SUMIFS(Resultados_Dic3!I$3:I$99980,Resultados_Dic3!$F$3:$F$99980,Produccion_UO!$K244,Resultados_Dic3!$D$3:$D$99980,Produccion_UO!$K$236,Resultados_Dic3!$E$3:$E$99980,Produccion_UO!$J244,Resultados_Dic3!$A$3:$A$99980,Produccion_UO!$H244)*$I$236</f>
        <v>0</v>
      </c>
      <c r="O244" s="21">
        <f>+SUMIFS(Resultados_Dic3!J$3:J$99980,Resultados_Dic3!$F$3:$F$99980,Produccion_UO!$K244,Resultados_Dic3!$D$3:$D$99980,Produccion_UO!$K$236,Resultados_Dic3!$E$3:$E$99980,Produccion_UO!$J244,Resultados_Dic3!$A$3:$A$99980,Produccion_UO!$H244)*$I$236</f>
        <v>0</v>
      </c>
      <c r="P244" s="21">
        <f>+SUMIFS(Resultados_Dic3!K$3:K$99980,Resultados_Dic3!$F$3:$F$99980,Produccion_UO!$K244,Resultados_Dic3!$D$3:$D$99980,Produccion_UO!$K$236,Resultados_Dic3!$E$3:$E$99980,Produccion_UO!$J244,Resultados_Dic3!$A$3:$A$99980,Produccion_UO!$H244)*$I$236</f>
        <v>0</v>
      </c>
      <c r="Q244" s="21">
        <f>+SUMIFS(Resultados_Dic3!L$3:L$99980,Resultados_Dic3!$F$3:$F$99980,Produccion_UO!$K244,Resultados_Dic3!$D$3:$D$99980,Produccion_UO!$K$236,Resultados_Dic3!$E$3:$E$99980,Produccion_UO!$J244,Resultados_Dic3!$A$3:$A$99980,Produccion_UO!$H244)*$I$236</f>
        <v>0</v>
      </c>
      <c r="R244" s="21">
        <f>+SUMIFS(Resultados_Dic3!M$3:M$99980,Resultados_Dic3!$F$3:$F$99980,Produccion_UO!$K244,Resultados_Dic3!$D$3:$D$99980,Produccion_UO!$K$236,Resultados_Dic3!$E$3:$E$99980,Produccion_UO!$J244,Resultados_Dic3!$A$3:$A$99980,Produccion_UO!$H244)*$I$236</f>
        <v>0</v>
      </c>
      <c r="S244" s="21">
        <f>+SUMIFS(Resultados_Dic3!N$3:N$99980,Resultados_Dic3!$F$3:$F$99980,Produccion_UO!$K244,Resultados_Dic3!$D$3:$D$99980,Produccion_UO!$K$236,Resultados_Dic3!$E$3:$E$99980,Produccion_UO!$J244,Resultados_Dic3!$A$3:$A$99980,Produccion_UO!$H244)*$I$236</f>
        <v>0</v>
      </c>
      <c r="T244" s="21">
        <f>+SUMIFS(Resultados_Dic3!O$3:O$99980,Resultados_Dic3!$F$3:$F$99980,Produccion_UO!$K244,Resultados_Dic3!$D$3:$D$99980,Produccion_UO!$K$236,Resultados_Dic3!$E$3:$E$99980,Produccion_UO!$J244,Resultados_Dic3!$A$3:$A$99980,Produccion_UO!$H244)*$I$236</f>
        <v>0</v>
      </c>
      <c r="U244" s="21">
        <f>+SUMIFS(Resultados_Dic3!P$3:P$99980,Resultados_Dic3!$F$3:$F$99980,Produccion_UO!$K244,Resultados_Dic3!$D$3:$D$99980,Produccion_UO!$K$236,Resultados_Dic3!$E$3:$E$99980,Produccion_UO!$J244,Resultados_Dic3!$A$3:$A$99980,Produccion_UO!$H244)*$I$236</f>
        <v>0</v>
      </c>
      <c r="V244" s="21">
        <f>+SUMIFS(Resultados_Dic3!Q$3:Q$99980,Resultados_Dic3!$F$3:$F$99980,Produccion_UO!$K244,Resultados_Dic3!$D$3:$D$99980,Produccion_UO!$K$236,Resultados_Dic3!$E$3:$E$99980,Produccion_UO!$J244,Resultados_Dic3!$A$3:$A$99980,Produccion_UO!$H244)*$I$236</f>
        <v>0</v>
      </c>
      <c r="W244" s="21">
        <f>+SUMIFS(Resultados_Dic3!R$3:R$99980,Resultados_Dic3!$F$3:$F$99980,Produccion_UO!$K244,Resultados_Dic3!$D$3:$D$99980,Produccion_UO!$K$236,Resultados_Dic3!$E$3:$E$99980,Produccion_UO!$J244,Resultados_Dic3!$A$3:$A$99980,Produccion_UO!$H244)*$I$236</f>
        <v>0</v>
      </c>
      <c r="X244" s="21">
        <f>+SUMIFS(Resultados_Dic3!S$3:S$99980,Resultados_Dic3!$F$3:$F$99980,Produccion_UO!$K244,Resultados_Dic3!$D$3:$D$99980,Produccion_UO!$K$236,Resultados_Dic3!$E$3:$E$99980,Produccion_UO!$J244,Resultados_Dic3!$A$3:$A$99980,Produccion_UO!$H244)*$I$236</f>
        <v>0</v>
      </c>
      <c r="Y244" s="21">
        <f>+SUMIFS(Resultados_Dic3!T$3:T$99980,Resultados_Dic3!$F$3:$F$99980,Produccion_UO!$K244,Resultados_Dic3!$D$3:$D$99980,Produccion_UO!$K$236,Resultados_Dic3!$E$3:$E$99980,Produccion_UO!$J244,Resultados_Dic3!$A$3:$A$99980,Produccion_UO!$H244)*$I$236</f>
        <v>0</v>
      </c>
      <c r="Z244" s="21">
        <f>+SUMIFS(Resultados_Dic3!U$3:U$99980,Resultados_Dic3!$F$3:$F$99980,Produccion_UO!$K244,Resultados_Dic3!$D$3:$D$99980,Produccion_UO!$K$236,Resultados_Dic3!$E$3:$E$99980,Produccion_UO!$J244,Resultados_Dic3!$A$3:$A$99980,Produccion_UO!$H244)*$I$236</f>
        <v>0</v>
      </c>
      <c r="AA244" s="21">
        <f>+SUMIFS(Resultados_Dic3!V$3:V$99980,Resultados_Dic3!$F$3:$F$99980,Produccion_UO!$K244,Resultados_Dic3!$D$3:$D$99980,Produccion_UO!$K$236,Resultados_Dic3!$E$3:$E$99980,Produccion_UO!$J244,Resultados_Dic3!$A$3:$A$99980,Produccion_UO!$H244)*$I$236</f>
        <v>0</v>
      </c>
      <c r="AB244" s="21">
        <f>+SUMIFS(Resultados_Dic3!W$3:W$99980,Resultados_Dic3!$F$3:$F$99980,Produccion_UO!$K244,Resultados_Dic3!$D$3:$D$99980,Produccion_UO!$K$236,Resultados_Dic3!$E$3:$E$99980,Produccion_UO!$J244,Resultados_Dic3!$A$3:$A$99980,Produccion_UO!$H244)*$I$236</f>
        <v>0</v>
      </c>
      <c r="AC244" s="21">
        <f>+SUMIFS(Resultados_Dic3!X$3:X$99980,Resultados_Dic3!$F$3:$F$99980,Produccion_UO!$K244,Resultados_Dic3!$D$3:$D$99980,Produccion_UO!$K$236,Resultados_Dic3!$E$3:$E$99980,Produccion_UO!$J244,Resultados_Dic3!$A$3:$A$99980,Produccion_UO!$H244)*$I$236</f>
        <v>0</v>
      </c>
      <c r="AD244" s="21">
        <f>+SUMIFS(Resultados_Dic3!Y$3:Y$99980,Resultados_Dic3!$F$3:$F$99980,Produccion_UO!$K244,Resultados_Dic3!$D$3:$D$99980,Produccion_UO!$K$236,Resultados_Dic3!$E$3:$E$99980,Produccion_UO!$J244,Resultados_Dic3!$A$3:$A$99980,Produccion_UO!$H244)*$I$236</f>
        <v>0</v>
      </c>
      <c r="AE244" s="21">
        <f>+SUMIFS(Resultados_Dic3!Z$3:Z$99980,Resultados_Dic3!$F$3:$F$99980,Produccion_UO!$K244,Resultados_Dic3!$D$3:$D$99980,Produccion_UO!$K$236,Resultados_Dic3!$E$3:$E$99980,Produccion_UO!$J244,Resultados_Dic3!$A$3:$A$99980,Produccion_UO!$H244)*$I$236</f>
        <v>0</v>
      </c>
      <c r="AF244" s="21">
        <f>+SUMIFS(Resultados_Dic3!AA$3:AA$99980,Resultados_Dic3!$F$3:$F$99980,Produccion_UO!$K244,Resultados_Dic3!$D$3:$D$99980,Produccion_UO!$K$236,Resultados_Dic3!$E$3:$E$99980,Produccion_UO!$J244,Resultados_Dic3!$A$3:$A$99980,Produccion_UO!$H244)*$I$236</f>
        <v>0</v>
      </c>
      <c r="AG244" s="21">
        <f>+SUMIFS(Resultados_Dic3!AB$3:AB$99980,Resultados_Dic3!$F$3:$F$99980,Produccion_UO!$K244,Resultados_Dic3!$D$3:$D$99980,Produccion_UO!$K$236,Resultados_Dic3!$E$3:$E$99980,Produccion_UO!$J244,Resultados_Dic3!$A$3:$A$99980,Produccion_UO!$H244)*$I$236</f>
        <v>0</v>
      </c>
      <c r="AH244" s="21">
        <f>+SUMIFS(Resultados_Dic3!AC$3:AC$99980,Resultados_Dic3!$F$3:$F$99980,Produccion_UO!$K244,Resultados_Dic3!$D$3:$D$99980,Produccion_UO!$K$236,Resultados_Dic3!$E$3:$E$99980,Produccion_UO!$J244,Resultados_Dic3!$A$3:$A$99980,Produccion_UO!$H244)*$I$236</f>
        <v>0</v>
      </c>
      <c r="AI244" s="21">
        <f>+SUMIFS(Resultados_Dic3!AD$3:AD$99980,Resultados_Dic3!$F$3:$F$99980,Produccion_UO!$K244,Resultados_Dic3!$D$3:$D$99980,Produccion_UO!$K$236,Resultados_Dic3!$E$3:$E$99980,Produccion_UO!$J244,Resultados_Dic3!$A$3:$A$99980,Produccion_UO!$H244)*$I$236</f>
        <v>0</v>
      </c>
      <c r="AJ244" s="21">
        <f>+SUMIFS(Resultados_Dic3!AE$3:AE$99980,Resultados_Dic3!$F$3:$F$99980,Produccion_UO!$K244,Resultados_Dic3!$D$3:$D$99980,Produccion_UO!$K$236,Resultados_Dic3!$E$3:$E$99980,Produccion_UO!$J244,Resultados_Dic3!$A$3:$A$99980,Produccion_UO!$H244)*$I$236</f>
        <v>0</v>
      </c>
      <c r="AK244" s="21">
        <f>+SUMIFS(Resultados_Dic3!AF$3:AF$99980,Resultados_Dic3!$F$3:$F$99980,Produccion_UO!$K244,Resultados_Dic3!$D$3:$D$99980,Produccion_UO!$K$236,Resultados_Dic3!$E$3:$E$99980,Produccion_UO!$J244,Resultados_Dic3!$A$3:$A$99980,Produccion_UO!$H244)*$I$236</f>
        <v>0</v>
      </c>
      <c r="AL244" s="21">
        <f>+SUMIFS(Resultados_Dic3!AG$3:AG$99980,Resultados_Dic3!$F$3:$F$99980,Produccion_UO!$K244,Resultados_Dic3!$D$3:$D$99980,Produccion_UO!$K$236,Resultados_Dic3!$E$3:$E$99980,Produccion_UO!$J244,Resultados_Dic3!$A$3:$A$99980,Produccion_UO!$H244)*$I$236</f>
        <v>0</v>
      </c>
      <c r="AM244" s="21">
        <f>+SUMIFS(Resultados_Dic3!AH$3:AH$99980,Resultados_Dic3!$F$3:$F$99980,Produccion_UO!$K244,Resultados_Dic3!$D$3:$D$99980,Produccion_UO!$K$236,Resultados_Dic3!$E$3:$E$99980,Produccion_UO!$J244,Resultados_Dic3!$A$3:$A$99980,Produccion_UO!$H244)*$I$236</f>
        <v>0</v>
      </c>
      <c r="AN244" s="21">
        <f>+SUMIFS(Resultados_Dic3!AI$3:AI$99980,Resultados_Dic3!$F$3:$F$99980,Produccion_UO!$K244,Resultados_Dic3!$D$3:$D$99980,Produccion_UO!$K$236,Resultados_Dic3!$E$3:$E$99980,Produccion_UO!$J244,Resultados_Dic3!$A$3:$A$99980,Produccion_UO!$H244)*$I$236</f>
        <v>0</v>
      </c>
      <c r="AO244" s="21">
        <f>+SUMIFS(Resultados_Dic3!AJ$3:AJ$99980,Resultados_Dic3!$F$3:$F$99980,Produccion_UO!$K244,Resultados_Dic3!$D$3:$D$99980,Produccion_UO!$K$236,Resultados_Dic3!$E$3:$E$99980,Produccion_UO!$J244,Resultados_Dic3!$A$3:$A$99980,Produccion_UO!$H244)*$I$236</f>
        <v>0</v>
      </c>
      <c r="AP244" s="21">
        <f>+SUMIFS(Resultados_Dic3!AK$3:AK$99980,Resultados_Dic3!$F$3:$F$99980,Produccion_UO!$K244,Resultados_Dic3!$D$3:$D$99980,Produccion_UO!$K$236,Resultados_Dic3!$E$3:$E$99980,Produccion_UO!$J244,Resultados_Dic3!$A$3:$A$99980,Produccion_UO!$H244)*$I$236</f>
        <v>0</v>
      </c>
      <c r="AQ244" s="21">
        <f>+SUMIFS(Resultados_Dic3!AL$3:AL$99980,Resultados_Dic3!$F$3:$F$99980,Produccion_UO!$K244,Resultados_Dic3!$D$3:$D$99980,Produccion_UO!$K$236,Resultados_Dic3!$E$3:$E$99980,Produccion_UO!$J244,Resultados_Dic3!$A$3:$A$99980,Produccion_UO!$H244)*$I$236</f>
        <v>0</v>
      </c>
      <c r="AR244" s="21">
        <f>+SUMIFS(Resultados_Dic3!AM$3:AM$99980,Resultados_Dic3!$F$3:$F$99980,Produccion_UO!$K244,Resultados_Dic3!$D$3:$D$99980,Produccion_UO!$K$236,Resultados_Dic3!$E$3:$E$99980,Produccion_UO!$J244,Resultados_Dic3!$A$3:$A$99980,Produccion_UO!$H244)*$I$236</f>
        <v>0</v>
      </c>
    </row>
    <row r="245" spans="1:44" x14ac:dyDescent="0.25">
      <c r="H245" s="17" t="str">
        <f t="shared" si="62"/>
        <v>DIC7</v>
      </c>
      <c r="J245" s="51" t="s">
        <v>34</v>
      </c>
      <c r="K245" s="13" t="s">
        <v>311</v>
      </c>
      <c r="L245" s="22" t="str">
        <f>+$B$9</f>
        <v>VIM - GAS</v>
      </c>
      <c r="M245" s="21">
        <f>+SUMIFS(Resultados_Dic3!H$3:H$99980,Resultados_Dic3!$F$3:$F$99980,Produccion_UO!$K245,Resultados_Dic3!$D$3:$D$99980,Produccion_UO!$K$236,Resultados_Dic3!$E$3:$E$99980,Produccion_UO!$J245,Resultados_Dic3!$A$3:$A$99980,Produccion_UO!$H245)*$I$236</f>
        <v>0.212056672281006</v>
      </c>
      <c r="N245" s="21">
        <f>+SUMIFS(Resultados_Dic3!I$3:I$99980,Resultados_Dic3!$F$3:$F$99980,Produccion_UO!$K245,Resultados_Dic3!$D$3:$D$99980,Produccion_UO!$K$236,Resultados_Dic3!$E$3:$E$99980,Produccion_UO!$J245,Resultados_Dic3!$A$3:$A$99980,Produccion_UO!$H245)*$I$236</f>
        <v>0.20760335164127661</v>
      </c>
      <c r="O245" s="21">
        <f>+SUMIFS(Resultados_Dic3!J$3:J$99980,Resultados_Dic3!$F$3:$F$99980,Produccion_UO!$K245,Resultados_Dic3!$D$3:$D$99980,Produccion_UO!$K$236,Resultados_Dic3!$E$3:$E$99980,Produccion_UO!$J245,Resultados_Dic3!$A$3:$A$99980,Produccion_UO!$H245)*$I$236</f>
        <v>1.7130810072155781E-2</v>
      </c>
      <c r="P245" s="21">
        <f>+SUMIFS(Resultados_Dic3!K$3:K$99980,Resultados_Dic3!$F$3:$F$99980,Produccion_UO!$K245,Resultados_Dic3!$D$3:$D$99980,Produccion_UO!$K$236,Resultados_Dic3!$E$3:$E$99980,Produccion_UO!$J245,Resultados_Dic3!$A$3:$A$99980,Produccion_UO!$H245)*$I$236</f>
        <v>1.7155172886373415E-2</v>
      </c>
      <c r="Q245" s="21">
        <f>+SUMIFS(Resultados_Dic3!L$3:L$99980,Resultados_Dic3!$F$3:$F$99980,Produccion_UO!$K245,Resultados_Dic3!$D$3:$D$99980,Produccion_UO!$K$236,Resultados_Dic3!$E$3:$E$99980,Produccion_UO!$J245,Resultados_Dic3!$A$3:$A$99980,Produccion_UO!$H245)*$I$236</f>
        <v>1.7179535700591095E-2</v>
      </c>
      <c r="R245" s="21">
        <f>+SUMIFS(Resultados_Dic3!M$3:M$99980,Resultados_Dic3!$F$3:$F$99980,Produccion_UO!$K245,Resultados_Dic3!$D$3:$D$99980,Produccion_UO!$K$236,Resultados_Dic3!$E$3:$E$99980,Produccion_UO!$J245,Resultados_Dic3!$A$3:$A$99980,Produccion_UO!$H245)*$I$236</f>
        <v>1.4199696623855619E-2</v>
      </c>
      <c r="S245" s="21">
        <f>+SUMIFS(Resultados_Dic3!N$3:N$99980,Resultados_Dic3!$F$3:$F$99980,Produccion_UO!$K245,Resultados_Dic3!$D$3:$D$99980,Produccion_UO!$K$236,Resultados_Dic3!$E$3:$E$99980,Produccion_UO!$J245,Resultados_Dic3!$A$3:$A$99980,Produccion_UO!$H245)*$I$236</f>
        <v>1.1219857547120194E-2</v>
      </c>
      <c r="T245" s="21">
        <f>+SUMIFS(Resultados_Dic3!O$3:O$99980,Resultados_Dic3!$F$3:$F$99980,Produccion_UO!$K245,Resultados_Dic3!$D$3:$D$99980,Produccion_UO!$K$236,Resultados_Dic3!$E$3:$E$99980,Produccion_UO!$J245,Resultados_Dic3!$A$3:$A$99980,Produccion_UO!$H245)*$I$236</f>
        <v>8.7678022196089958E-3</v>
      </c>
      <c r="U245" s="21">
        <f>+SUMIFS(Resultados_Dic3!P$3:P$99980,Resultados_Dic3!$F$3:$F$99980,Produccion_UO!$K245,Resultados_Dic3!$D$3:$D$99980,Produccion_UO!$K$236,Resultados_Dic3!$E$3:$E$99980,Produccion_UO!$J245,Resultados_Dic3!$A$3:$A$99980,Produccion_UO!$H245)*$I$236</f>
        <v>6.3157468920978475E-3</v>
      </c>
      <c r="V245" s="21">
        <f>+SUMIFS(Resultados_Dic3!Q$3:Q$99980,Resultados_Dic3!$F$3:$F$99980,Produccion_UO!$K245,Resultados_Dic3!$D$3:$D$99980,Produccion_UO!$K$236,Resultados_Dic3!$E$3:$E$99980,Produccion_UO!$J245,Resultados_Dic3!$A$3:$A$99980,Produccion_UO!$H245)*$I$236</f>
        <v>4.2832568854941216E-3</v>
      </c>
      <c r="W245" s="21">
        <f>+SUMIFS(Resultados_Dic3!R$3:R$99980,Resultados_Dic3!$F$3:$F$99980,Produccion_UO!$K245,Resultados_Dic3!$D$3:$D$99980,Produccion_UO!$K$236,Resultados_Dic3!$E$3:$E$99980,Produccion_UO!$J245,Resultados_Dic3!$A$3:$A$99980,Produccion_UO!$H245)*$I$236</f>
        <v>2.2507668788904057E-3</v>
      </c>
      <c r="X245" s="21">
        <f>+SUMIFS(Resultados_Dic3!S$3:S$99980,Resultados_Dic3!$F$3:$F$99980,Produccion_UO!$K245,Resultados_Dic3!$D$3:$D$99980,Produccion_UO!$K$236,Resultados_Dic3!$E$3:$E$99980,Produccion_UO!$J245,Resultados_Dic3!$A$3:$A$99980,Produccion_UO!$H245)*$I$236</f>
        <v>2.1827687228669418E-4</v>
      </c>
      <c r="Y245" s="21">
        <f>+SUMIFS(Resultados_Dic3!T$3:T$99980,Resultados_Dic3!$F$3:$F$99980,Produccion_UO!$K245,Resultados_Dic3!$D$3:$D$99980,Produccion_UO!$K$236,Resultados_Dic3!$E$3:$E$99980,Produccion_UO!$J245,Resultados_Dic3!$A$3:$A$99980,Produccion_UO!$H245)*$I$236</f>
        <v>0</v>
      </c>
      <c r="Z245" s="21">
        <f>+SUMIFS(Resultados_Dic3!U$3:U$99980,Resultados_Dic3!$F$3:$F$99980,Produccion_UO!$K245,Resultados_Dic3!$D$3:$D$99980,Produccion_UO!$K$236,Resultados_Dic3!$E$3:$E$99980,Produccion_UO!$J245,Resultados_Dic3!$A$3:$A$99980,Produccion_UO!$H245)*$I$236</f>
        <v>0</v>
      </c>
      <c r="AA245" s="21">
        <f>+SUMIFS(Resultados_Dic3!V$3:V$99980,Resultados_Dic3!$F$3:$F$99980,Produccion_UO!$K245,Resultados_Dic3!$D$3:$D$99980,Produccion_UO!$K$236,Resultados_Dic3!$E$3:$E$99980,Produccion_UO!$J245,Resultados_Dic3!$A$3:$A$99980,Produccion_UO!$H245)*$I$236</f>
        <v>0</v>
      </c>
      <c r="AB245" s="21">
        <f>+SUMIFS(Resultados_Dic3!W$3:W$99980,Resultados_Dic3!$F$3:$F$99980,Produccion_UO!$K245,Resultados_Dic3!$D$3:$D$99980,Produccion_UO!$K$236,Resultados_Dic3!$E$3:$E$99980,Produccion_UO!$J245,Resultados_Dic3!$A$3:$A$99980,Produccion_UO!$H245)*$I$236</f>
        <v>0</v>
      </c>
      <c r="AC245" s="21">
        <f>+SUMIFS(Resultados_Dic3!X$3:X$99980,Resultados_Dic3!$F$3:$F$99980,Produccion_UO!$K245,Resultados_Dic3!$D$3:$D$99980,Produccion_UO!$K$236,Resultados_Dic3!$E$3:$E$99980,Produccion_UO!$J245,Resultados_Dic3!$A$3:$A$99980,Produccion_UO!$H245)*$I$236</f>
        <v>0</v>
      </c>
      <c r="AD245" s="21">
        <f>+SUMIFS(Resultados_Dic3!Y$3:Y$99980,Resultados_Dic3!$F$3:$F$99980,Produccion_UO!$K245,Resultados_Dic3!$D$3:$D$99980,Produccion_UO!$K$236,Resultados_Dic3!$E$3:$E$99980,Produccion_UO!$J245,Resultados_Dic3!$A$3:$A$99980,Produccion_UO!$H245)*$I$236</f>
        <v>0</v>
      </c>
      <c r="AE245" s="21">
        <f>+SUMIFS(Resultados_Dic3!Z$3:Z$99980,Resultados_Dic3!$F$3:$F$99980,Produccion_UO!$K245,Resultados_Dic3!$D$3:$D$99980,Produccion_UO!$K$236,Resultados_Dic3!$E$3:$E$99980,Produccion_UO!$J245,Resultados_Dic3!$A$3:$A$99980,Produccion_UO!$H245)*$I$236</f>
        <v>0</v>
      </c>
      <c r="AF245" s="21">
        <f>+SUMIFS(Resultados_Dic3!AA$3:AA$99980,Resultados_Dic3!$F$3:$F$99980,Produccion_UO!$K245,Resultados_Dic3!$D$3:$D$99980,Produccion_UO!$K$236,Resultados_Dic3!$E$3:$E$99980,Produccion_UO!$J245,Resultados_Dic3!$A$3:$A$99980,Produccion_UO!$H245)*$I$236</f>
        <v>0</v>
      </c>
      <c r="AG245" s="21">
        <f>+SUMIFS(Resultados_Dic3!AB$3:AB$99980,Resultados_Dic3!$F$3:$F$99980,Produccion_UO!$K245,Resultados_Dic3!$D$3:$D$99980,Produccion_UO!$K$236,Resultados_Dic3!$E$3:$E$99980,Produccion_UO!$J245,Resultados_Dic3!$A$3:$A$99980,Produccion_UO!$H245)*$I$236</f>
        <v>0</v>
      </c>
      <c r="AH245" s="21">
        <f>+SUMIFS(Resultados_Dic3!AC$3:AC$99980,Resultados_Dic3!$F$3:$F$99980,Produccion_UO!$K245,Resultados_Dic3!$D$3:$D$99980,Produccion_UO!$K$236,Resultados_Dic3!$E$3:$E$99980,Produccion_UO!$J245,Resultados_Dic3!$A$3:$A$99980,Produccion_UO!$H245)*$I$236</f>
        <v>0</v>
      </c>
      <c r="AI245" s="21">
        <f>+SUMIFS(Resultados_Dic3!AD$3:AD$99980,Resultados_Dic3!$F$3:$F$99980,Produccion_UO!$K245,Resultados_Dic3!$D$3:$D$99980,Produccion_UO!$K$236,Resultados_Dic3!$E$3:$E$99980,Produccion_UO!$J245,Resultados_Dic3!$A$3:$A$99980,Produccion_UO!$H245)*$I$236</f>
        <v>0</v>
      </c>
      <c r="AJ245" s="21">
        <f>+SUMIFS(Resultados_Dic3!AE$3:AE$99980,Resultados_Dic3!$F$3:$F$99980,Produccion_UO!$K245,Resultados_Dic3!$D$3:$D$99980,Produccion_UO!$K$236,Resultados_Dic3!$E$3:$E$99980,Produccion_UO!$J245,Resultados_Dic3!$A$3:$A$99980,Produccion_UO!$H245)*$I$236</f>
        <v>0</v>
      </c>
      <c r="AK245" s="21">
        <f>+SUMIFS(Resultados_Dic3!AF$3:AF$99980,Resultados_Dic3!$F$3:$F$99980,Produccion_UO!$K245,Resultados_Dic3!$D$3:$D$99980,Produccion_UO!$K$236,Resultados_Dic3!$E$3:$E$99980,Produccion_UO!$J245,Resultados_Dic3!$A$3:$A$99980,Produccion_UO!$H245)*$I$236</f>
        <v>0</v>
      </c>
      <c r="AL245" s="21">
        <f>+SUMIFS(Resultados_Dic3!AG$3:AG$99980,Resultados_Dic3!$F$3:$F$99980,Produccion_UO!$K245,Resultados_Dic3!$D$3:$D$99980,Produccion_UO!$K$236,Resultados_Dic3!$E$3:$E$99980,Produccion_UO!$J245,Resultados_Dic3!$A$3:$A$99980,Produccion_UO!$H245)*$I$236</f>
        <v>0</v>
      </c>
      <c r="AM245" s="21">
        <f>+SUMIFS(Resultados_Dic3!AH$3:AH$99980,Resultados_Dic3!$F$3:$F$99980,Produccion_UO!$K245,Resultados_Dic3!$D$3:$D$99980,Produccion_UO!$K$236,Resultados_Dic3!$E$3:$E$99980,Produccion_UO!$J245,Resultados_Dic3!$A$3:$A$99980,Produccion_UO!$H245)*$I$236</f>
        <v>0</v>
      </c>
      <c r="AN245" s="21">
        <f>+SUMIFS(Resultados_Dic3!AI$3:AI$99980,Resultados_Dic3!$F$3:$F$99980,Produccion_UO!$K245,Resultados_Dic3!$D$3:$D$99980,Produccion_UO!$K$236,Resultados_Dic3!$E$3:$E$99980,Produccion_UO!$J245,Resultados_Dic3!$A$3:$A$99980,Produccion_UO!$H245)*$I$236</f>
        <v>0</v>
      </c>
      <c r="AO245" s="21">
        <f>+SUMIFS(Resultados_Dic3!AJ$3:AJ$99980,Resultados_Dic3!$F$3:$F$99980,Produccion_UO!$K245,Resultados_Dic3!$D$3:$D$99980,Produccion_UO!$K$236,Resultados_Dic3!$E$3:$E$99980,Produccion_UO!$J245,Resultados_Dic3!$A$3:$A$99980,Produccion_UO!$H245)*$I$236</f>
        <v>0</v>
      </c>
      <c r="AP245" s="21">
        <f>+SUMIFS(Resultados_Dic3!AK$3:AK$99980,Resultados_Dic3!$F$3:$F$99980,Produccion_UO!$K245,Resultados_Dic3!$D$3:$D$99980,Produccion_UO!$K$236,Resultados_Dic3!$E$3:$E$99980,Produccion_UO!$J245,Resultados_Dic3!$A$3:$A$99980,Produccion_UO!$H245)*$I$236</f>
        <v>0</v>
      </c>
      <c r="AQ245" s="21">
        <f>+SUMIFS(Resultados_Dic3!AL$3:AL$99980,Resultados_Dic3!$F$3:$F$99980,Produccion_UO!$K245,Resultados_Dic3!$D$3:$D$99980,Produccion_UO!$K$236,Resultados_Dic3!$E$3:$E$99980,Produccion_UO!$J245,Resultados_Dic3!$A$3:$A$99980,Produccion_UO!$H245)*$I$236</f>
        <v>0</v>
      </c>
      <c r="AR245" s="21">
        <f>+SUMIFS(Resultados_Dic3!AM$3:AM$99980,Resultados_Dic3!$F$3:$F$99980,Produccion_UO!$K245,Resultados_Dic3!$D$3:$D$99980,Produccion_UO!$K$236,Resultados_Dic3!$E$3:$E$99980,Produccion_UO!$J245,Resultados_Dic3!$A$3:$A$99980,Produccion_UO!$H245)*$I$236</f>
        <v>0</v>
      </c>
    </row>
    <row r="246" spans="1:44" s="73" customFormat="1" x14ac:dyDescent="0.25">
      <c r="A246" s="129"/>
      <c r="B246" s="129"/>
      <c r="C246" s="129"/>
      <c r="D246" s="129"/>
      <c r="E246" s="129"/>
      <c r="F246" s="130"/>
      <c r="H246" s="74"/>
      <c r="I246" s="74"/>
      <c r="L246" s="22"/>
      <c r="M246" s="75">
        <f>+SUM(M239:M245)</f>
        <v>2.3632688369741977</v>
      </c>
      <c r="N246" s="75">
        <f t="shared" ref="N246" si="63">+SUM(N239:N245)</f>
        <v>1.9679086593037745</v>
      </c>
      <c r="O246" s="75">
        <f t="shared" ref="O246:AR246" si="64">+SUM(O239:O245)</f>
        <v>0.49474283379148121</v>
      </c>
      <c r="P246" s="75">
        <f t="shared" si="64"/>
        <v>1.7155172886373415E-2</v>
      </c>
      <c r="Q246" s="75">
        <f t="shared" si="64"/>
        <v>1.7179535700591095E-2</v>
      </c>
      <c r="R246" s="75">
        <f t="shared" si="64"/>
        <v>1.4199696623855619E-2</v>
      </c>
      <c r="S246" s="75">
        <f t="shared" si="64"/>
        <v>1.1219857547120194E-2</v>
      </c>
      <c r="T246" s="75">
        <f t="shared" si="64"/>
        <v>8.7678022196089958E-3</v>
      </c>
      <c r="U246" s="75">
        <f t="shared" si="64"/>
        <v>6.3157468920978475E-3</v>
      </c>
      <c r="V246" s="75">
        <f t="shared" si="64"/>
        <v>4.2832568854941216E-3</v>
      </c>
      <c r="W246" s="75">
        <f t="shared" si="64"/>
        <v>2.2507668788904057E-3</v>
      </c>
      <c r="X246" s="75">
        <f t="shared" si="64"/>
        <v>2.1827687228669418E-4</v>
      </c>
      <c r="Y246" s="75">
        <f t="shared" si="64"/>
        <v>0</v>
      </c>
      <c r="Z246" s="75">
        <f t="shared" si="64"/>
        <v>0</v>
      </c>
      <c r="AA246" s="75">
        <f t="shared" si="64"/>
        <v>0</v>
      </c>
      <c r="AB246" s="75">
        <f t="shared" si="64"/>
        <v>0</v>
      </c>
      <c r="AC246" s="75">
        <f t="shared" si="64"/>
        <v>0</v>
      </c>
      <c r="AD246" s="75">
        <f t="shared" si="64"/>
        <v>0</v>
      </c>
      <c r="AE246" s="75">
        <f t="shared" si="64"/>
        <v>0</v>
      </c>
      <c r="AF246" s="75">
        <f t="shared" si="64"/>
        <v>0</v>
      </c>
      <c r="AG246" s="75">
        <f t="shared" si="64"/>
        <v>0</v>
      </c>
      <c r="AH246" s="75">
        <f t="shared" si="64"/>
        <v>0</v>
      </c>
      <c r="AI246" s="75">
        <f t="shared" si="64"/>
        <v>0</v>
      </c>
      <c r="AJ246" s="75">
        <f t="shared" si="64"/>
        <v>0</v>
      </c>
      <c r="AK246" s="75">
        <f t="shared" si="64"/>
        <v>0</v>
      </c>
      <c r="AL246" s="75">
        <f t="shared" si="64"/>
        <v>0</v>
      </c>
      <c r="AM246" s="75">
        <f t="shared" si="64"/>
        <v>0</v>
      </c>
      <c r="AN246" s="75">
        <f t="shared" si="64"/>
        <v>0</v>
      </c>
      <c r="AO246" s="75">
        <f t="shared" si="64"/>
        <v>0</v>
      </c>
      <c r="AP246" s="75">
        <f t="shared" si="64"/>
        <v>0</v>
      </c>
      <c r="AQ246" s="75">
        <f t="shared" si="64"/>
        <v>0</v>
      </c>
      <c r="AR246" s="75">
        <f t="shared" si="64"/>
        <v>0</v>
      </c>
    </row>
    <row r="247" spans="1:44" x14ac:dyDescent="0.25">
      <c r="H247"/>
      <c r="I247"/>
    </row>
    <row r="248" spans="1:44" ht="18.75" x14ac:dyDescent="0.3">
      <c r="H248"/>
      <c r="I248" s="17" t="str">
        <f>+IF(OR(J249="OIL",J249="OIL-eq"),$I$5,IF(J249="GAS",$I$4,IF(J249="GSL",$I$8,IF(J249="DSL",$I$9,IF(J249="KER",$I$10,IF(J249="LPG",$I$11,IF(J249="HFO",$I$12,IF(J249="AVG",$I$13,IF(J249="RFG",$I$14,IF(J249="ELC",$I$15,$I$16))))))))))</f>
        <v>Kb/d</v>
      </c>
      <c r="K248" s="34" t="s">
        <v>422</v>
      </c>
    </row>
    <row r="249" spans="1:44" x14ac:dyDescent="0.25">
      <c r="H249" s="12"/>
      <c r="I249" s="115">
        <f>+IF(OR(J249="OIL",J249="OIL-eq"),$H$5,IF(J249="GAS",$H$4,IF(J249="GSL",$H$8,IF(J249="DSL",$H$9,IF(J249="KER",$H$10,IF(J249="LPG",$H$11,IF(J249="HFO",$H$12,IF(J249="AVG",$H$13,IF(J249="RFG",$H$14,IF(J249="ELC",$H$15,$H$16))))))))))</f>
        <v>0.67480936635400501</v>
      </c>
      <c r="J249" s="67" t="s">
        <v>43</v>
      </c>
      <c r="K249" s="2" t="s">
        <v>26</v>
      </c>
    </row>
    <row r="250" spans="1:44" x14ac:dyDescent="0.25">
      <c r="H250" s="43"/>
      <c r="I250" s="43"/>
      <c r="J250" s="15"/>
      <c r="K250" s="16"/>
    </row>
    <row r="251" spans="1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:44" x14ac:dyDescent="0.25">
      <c r="H252" s="17" t="str">
        <f t="shared" ref="H252:H258" si="65">+$B$1</f>
        <v>DIC7</v>
      </c>
      <c r="J252" s="51" t="s">
        <v>43</v>
      </c>
      <c r="K252" s="13" t="s">
        <v>397</v>
      </c>
      <c r="L252" s="22" t="str">
        <f>+$B$3</f>
        <v>GU - Gas</v>
      </c>
      <c r="M252" s="21">
        <f>+SUMIFS(Resultados_Dic3!H$3:H$99980,Resultados_Dic3!$F$3:$F$99980,Produccion_UO!$K252,Resultados_Dic3!$D$3:$D$99980,Produccion_UO!$K$249,Resultados_Dic3!$E$3:$E$99980,Produccion_UO!$J252,Resultados_Dic3!$A$3:$A$99980,Produccion_UO!$H252)*$I$249</f>
        <v>0</v>
      </c>
      <c r="N252" s="21">
        <f>+SUMIFS(Resultados_Dic3!I$3:I$99980,Resultados_Dic3!$F$3:$F$99980,Produccion_UO!$K252,Resultados_Dic3!$D$3:$D$99980,Produccion_UO!$K$249,Resultados_Dic3!$E$3:$E$99980,Produccion_UO!$J252,Resultados_Dic3!$A$3:$A$99980,Produccion_UO!$H252)*$I$249</f>
        <v>0</v>
      </c>
      <c r="O252" s="21">
        <f>+SUMIFS(Resultados_Dic3!J$3:J$99980,Resultados_Dic3!$F$3:$F$99980,Produccion_UO!$K252,Resultados_Dic3!$D$3:$D$99980,Produccion_UO!$K$249,Resultados_Dic3!$E$3:$E$99980,Produccion_UO!$J252,Resultados_Dic3!$A$3:$A$99980,Produccion_UO!$H252)*$I$249</f>
        <v>0</v>
      </c>
      <c r="P252" s="21">
        <f>+SUMIFS(Resultados_Dic3!K$3:K$99980,Resultados_Dic3!$F$3:$F$99980,Produccion_UO!$K252,Resultados_Dic3!$D$3:$D$99980,Produccion_UO!$K$249,Resultados_Dic3!$E$3:$E$99980,Produccion_UO!$J252,Resultados_Dic3!$A$3:$A$99980,Produccion_UO!$H252)*$I$249</f>
        <v>0</v>
      </c>
      <c r="Q252" s="21">
        <f>+SUMIFS(Resultados_Dic3!L$3:L$99980,Resultados_Dic3!$F$3:$F$99980,Produccion_UO!$K252,Resultados_Dic3!$D$3:$D$99980,Produccion_UO!$K$249,Resultados_Dic3!$E$3:$E$99980,Produccion_UO!$J252,Resultados_Dic3!$A$3:$A$99980,Produccion_UO!$H252)*$I$249</f>
        <v>0</v>
      </c>
      <c r="R252" s="21">
        <f>+SUMIFS(Resultados_Dic3!M$3:M$99980,Resultados_Dic3!$F$3:$F$99980,Produccion_UO!$K252,Resultados_Dic3!$D$3:$D$99980,Produccion_UO!$K$249,Resultados_Dic3!$E$3:$E$99980,Produccion_UO!$J252,Resultados_Dic3!$A$3:$A$99980,Produccion_UO!$H252)*$I$249</f>
        <v>0</v>
      </c>
      <c r="S252" s="21">
        <f>+SUMIFS(Resultados_Dic3!N$3:N$99980,Resultados_Dic3!$F$3:$F$99980,Produccion_UO!$K252,Resultados_Dic3!$D$3:$D$99980,Produccion_UO!$K$249,Resultados_Dic3!$E$3:$E$99980,Produccion_UO!$J252,Resultados_Dic3!$A$3:$A$99980,Produccion_UO!$H252)*$I$249</f>
        <v>0</v>
      </c>
      <c r="T252" s="21">
        <f>+SUMIFS(Resultados_Dic3!O$3:O$99980,Resultados_Dic3!$F$3:$F$99980,Produccion_UO!$K252,Resultados_Dic3!$D$3:$D$99980,Produccion_UO!$K$249,Resultados_Dic3!$E$3:$E$99980,Produccion_UO!$J252,Resultados_Dic3!$A$3:$A$99980,Produccion_UO!$H252)*$I$249</f>
        <v>0</v>
      </c>
      <c r="U252" s="21">
        <f>+SUMIFS(Resultados_Dic3!P$3:P$99980,Resultados_Dic3!$F$3:$F$99980,Produccion_UO!$K252,Resultados_Dic3!$D$3:$D$99980,Produccion_UO!$K$249,Resultados_Dic3!$E$3:$E$99980,Produccion_UO!$J252,Resultados_Dic3!$A$3:$A$99980,Produccion_UO!$H252)*$I$249</f>
        <v>0</v>
      </c>
      <c r="V252" s="21">
        <f>+SUMIFS(Resultados_Dic3!Q$3:Q$99980,Resultados_Dic3!$F$3:$F$99980,Produccion_UO!$K252,Resultados_Dic3!$D$3:$D$99980,Produccion_UO!$K$249,Resultados_Dic3!$E$3:$E$99980,Produccion_UO!$J252,Resultados_Dic3!$A$3:$A$99980,Produccion_UO!$H252)*$I$249</f>
        <v>0</v>
      </c>
      <c r="W252" s="21">
        <f>+SUMIFS(Resultados_Dic3!R$3:R$99980,Resultados_Dic3!$F$3:$F$99980,Produccion_UO!$K252,Resultados_Dic3!$D$3:$D$99980,Produccion_UO!$K$249,Resultados_Dic3!$E$3:$E$99980,Produccion_UO!$J252,Resultados_Dic3!$A$3:$A$99980,Produccion_UO!$H252)*$I$249</f>
        <v>0</v>
      </c>
      <c r="X252" s="21">
        <f>+SUMIFS(Resultados_Dic3!S$3:S$99980,Resultados_Dic3!$F$3:$F$99980,Produccion_UO!$K252,Resultados_Dic3!$D$3:$D$99980,Produccion_UO!$K$249,Resultados_Dic3!$E$3:$E$99980,Produccion_UO!$J252,Resultados_Dic3!$A$3:$A$99980,Produccion_UO!$H252)*$I$249</f>
        <v>0</v>
      </c>
      <c r="Y252" s="21">
        <f>+SUMIFS(Resultados_Dic3!T$3:T$99980,Resultados_Dic3!$F$3:$F$99980,Produccion_UO!$K252,Resultados_Dic3!$D$3:$D$99980,Produccion_UO!$K$249,Resultados_Dic3!$E$3:$E$99980,Produccion_UO!$J252,Resultados_Dic3!$A$3:$A$99980,Produccion_UO!$H252)*$I$249</f>
        <v>0</v>
      </c>
      <c r="Z252" s="21">
        <f>+SUMIFS(Resultados_Dic3!U$3:U$99980,Resultados_Dic3!$F$3:$F$99980,Produccion_UO!$K252,Resultados_Dic3!$D$3:$D$99980,Produccion_UO!$K$249,Resultados_Dic3!$E$3:$E$99980,Produccion_UO!$J252,Resultados_Dic3!$A$3:$A$99980,Produccion_UO!$H252)*$I$249</f>
        <v>0</v>
      </c>
      <c r="AA252" s="21">
        <f>+SUMIFS(Resultados_Dic3!V$3:V$99980,Resultados_Dic3!$F$3:$F$99980,Produccion_UO!$K252,Resultados_Dic3!$D$3:$D$99980,Produccion_UO!$K$249,Resultados_Dic3!$E$3:$E$99980,Produccion_UO!$J252,Resultados_Dic3!$A$3:$A$99980,Produccion_UO!$H252)*$I$249</f>
        <v>0</v>
      </c>
      <c r="AB252" s="21">
        <f>+SUMIFS(Resultados_Dic3!W$3:W$99980,Resultados_Dic3!$F$3:$F$99980,Produccion_UO!$K252,Resultados_Dic3!$D$3:$D$99980,Produccion_UO!$K$249,Resultados_Dic3!$E$3:$E$99980,Produccion_UO!$J252,Resultados_Dic3!$A$3:$A$99980,Produccion_UO!$H252)*$I$249</f>
        <v>0</v>
      </c>
      <c r="AC252" s="21">
        <f>+SUMIFS(Resultados_Dic3!X$3:X$99980,Resultados_Dic3!$F$3:$F$99980,Produccion_UO!$K252,Resultados_Dic3!$D$3:$D$99980,Produccion_UO!$K$249,Resultados_Dic3!$E$3:$E$99980,Produccion_UO!$J252,Resultados_Dic3!$A$3:$A$99980,Produccion_UO!$H252)*$I$249</f>
        <v>0</v>
      </c>
      <c r="AD252" s="21">
        <f>+SUMIFS(Resultados_Dic3!Y$3:Y$99980,Resultados_Dic3!$F$3:$F$99980,Produccion_UO!$K252,Resultados_Dic3!$D$3:$D$99980,Produccion_UO!$K$249,Resultados_Dic3!$E$3:$E$99980,Produccion_UO!$J252,Resultados_Dic3!$A$3:$A$99980,Produccion_UO!$H252)*$I$249</f>
        <v>0</v>
      </c>
      <c r="AE252" s="21">
        <f>+SUMIFS(Resultados_Dic3!Z$3:Z$99980,Resultados_Dic3!$F$3:$F$99980,Produccion_UO!$K252,Resultados_Dic3!$D$3:$D$99980,Produccion_UO!$K$249,Resultados_Dic3!$E$3:$E$99980,Produccion_UO!$J252,Resultados_Dic3!$A$3:$A$99980,Produccion_UO!$H252)*$I$249</f>
        <v>0</v>
      </c>
      <c r="AF252" s="21">
        <f>+SUMIFS(Resultados_Dic3!AA$3:AA$99980,Resultados_Dic3!$F$3:$F$99980,Produccion_UO!$K252,Resultados_Dic3!$D$3:$D$99980,Produccion_UO!$K$249,Resultados_Dic3!$E$3:$E$99980,Produccion_UO!$J252,Resultados_Dic3!$A$3:$A$99980,Produccion_UO!$H252)*$I$249</f>
        <v>0</v>
      </c>
      <c r="AG252" s="21">
        <f>+SUMIFS(Resultados_Dic3!AB$3:AB$99980,Resultados_Dic3!$F$3:$F$99980,Produccion_UO!$K252,Resultados_Dic3!$D$3:$D$99980,Produccion_UO!$K$249,Resultados_Dic3!$E$3:$E$99980,Produccion_UO!$J252,Resultados_Dic3!$A$3:$A$99980,Produccion_UO!$H252)*$I$249</f>
        <v>0</v>
      </c>
      <c r="AH252" s="21">
        <f>+SUMIFS(Resultados_Dic3!AC$3:AC$99980,Resultados_Dic3!$F$3:$F$99980,Produccion_UO!$K252,Resultados_Dic3!$D$3:$D$99980,Produccion_UO!$K$249,Resultados_Dic3!$E$3:$E$99980,Produccion_UO!$J252,Resultados_Dic3!$A$3:$A$99980,Produccion_UO!$H252)*$I$249</f>
        <v>0</v>
      </c>
      <c r="AI252" s="21">
        <f>+SUMIFS(Resultados_Dic3!AD$3:AD$99980,Resultados_Dic3!$F$3:$F$99980,Produccion_UO!$K252,Resultados_Dic3!$D$3:$D$99980,Produccion_UO!$K$249,Resultados_Dic3!$E$3:$E$99980,Produccion_UO!$J252,Resultados_Dic3!$A$3:$A$99980,Produccion_UO!$H252)*$I$249</f>
        <v>0</v>
      </c>
      <c r="AJ252" s="21">
        <f>+SUMIFS(Resultados_Dic3!AE$3:AE$99980,Resultados_Dic3!$F$3:$F$99980,Produccion_UO!$K252,Resultados_Dic3!$D$3:$D$99980,Produccion_UO!$K$249,Resultados_Dic3!$E$3:$E$99980,Produccion_UO!$J252,Resultados_Dic3!$A$3:$A$99980,Produccion_UO!$H252)*$I$249</f>
        <v>0</v>
      </c>
      <c r="AK252" s="21">
        <f>+SUMIFS(Resultados_Dic3!AF$3:AF$99980,Resultados_Dic3!$F$3:$F$99980,Produccion_UO!$K252,Resultados_Dic3!$D$3:$D$99980,Produccion_UO!$K$249,Resultados_Dic3!$E$3:$E$99980,Produccion_UO!$J252,Resultados_Dic3!$A$3:$A$99980,Produccion_UO!$H252)*$I$249</f>
        <v>0</v>
      </c>
      <c r="AL252" s="21">
        <f>+SUMIFS(Resultados_Dic3!AG$3:AG$99980,Resultados_Dic3!$F$3:$F$99980,Produccion_UO!$K252,Resultados_Dic3!$D$3:$D$99980,Produccion_UO!$K$249,Resultados_Dic3!$E$3:$E$99980,Produccion_UO!$J252,Resultados_Dic3!$A$3:$A$99980,Produccion_UO!$H252)*$I$249</f>
        <v>0</v>
      </c>
      <c r="AM252" s="21">
        <f>+SUMIFS(Resultados_Dic3!AH$3:AH$99980,Resultados_Dic3!$F$3:$F$99980,Produccion_UO!$K252,Resultados_Dic3!$D$3:$D$99980,Produccion_UO!$K$249,Resultados_Dic3!$E$3:$E$99980,Produccion_UO!$J252,Resultados_Dic3!$A$3:$A$99980,Produccion_UO!$H252)*$I$249</f>
        <v>0</v>
      </c>
      <c r="AN252" s="21">
        <f>+SUMIFS(Resultados_Dic3!AI$3:AI$99980,Resultados_Dic3!$F$3:$F$99980,Produccion_UO!$K252,Resultados_Dic3!$D$3:$D$99980,Produccion_UO!$K$249,Resultados_Dic3!$E$3:$E$99980,Produccion_UO!$J252,Resultados_Dic3!$A$3:$A$99980,Produccion_UO!$H252)*$I$249</f>
        <v>0</v>
      </c>
      <c r="AO252" s="21">
        <f>+SUMIFS(Resultados_Dic3!AJ$3:AJ$99980,Resultados_Dic3!$F$3:$F$99980,Produccion_UO!$K252,Resultados_Dic3!$D$3:$D$99980,Produccion_UO!$K$249,Resultados_Dic3!$E$3:$E$99980,Produccion_UO!$J252,Resultados_Dic3!$A$3:$A$99980,Produccion_UO!$H252)*$I$249</f>
        <v>0</v>
      </c>
      <c r="AP252" s="21">
        <f>+SUMIFS(Resultados_Dic3!AK$3:AK$99980,Resultados_Dic3!$F$3:$F$99980,Produccion_UO!$K252,Resultados_Dic3!$D$3:$D$99980,Produccion_UO!$K$249,Resultados_Dic3!$E$3:$E$99980,Produccion_UO!$J252,Resultados_Dic3!$A$3:$A$99980,Produccion_UO!$H252)*$I$249</f>
        <v>0</v>
      </c>
      <c r="AQ252" s="21">
        <f>+SUMIFS(Resultados_Dic3!AL$3:AL$99980,Resultados_Dic3!$F$3:$F$99980,Produccion_UO!$K252,Resultados_Dic3!$D$3:$D$99980,Produccion_UO!$K$249,Resultados_Dic3!$E$3:$E$99980,Produccion_UO!$J252,Resultados_Dic3!$A$3:$A$99980,Produccion_UO!$H252)*$I$249</f>
        <v>0</v>
      </c>
      <c r="AR252" s="21">
        <f>+SUMIFS(Resultados_Dic3!AM$3:AM$99980,Resultados_Dic3!$F$3:$F$99980,Produccion_UO!$K252,Resultados_Dic3!$D$3:$D$99980,Produccion_UO!$K$249,Resultados_Dic3!$E$3:$E$99980,Produccion_UO!$J252,Resultados_Dic3!$A$3:$A$99980,Produccion_UO!$H252)*$I$249</f>
        <v>0</v>
      </c>
    </row>
    <row r="253" spans="1:44" x14ac:dyDescent="0.25">
      <c r="H253" s="17" t="str">
        <f t="shared" si="65"/>
        <v>DIC7</v>
      </c>
      <c r="J253" s="51" t="s">
        <v>43</v>
      </c>
      <c r="K253" s="13" t="s">
        <v>314</v>
      </c>
      <c r="L253" s="22" t="str">
        <f>+$B$4</f>
        <v>LLO - Ligth</v>
      </c>
      <c r="M253" s="21">
        <f>+SUMIFS(Resultados_Dic3!H$3:H$99980,Resultados_Dic3!$F$3:$F$99980,Produccion_UO!$K253,Resultados_Dic3!$D$3:$D$99980,Produccion_UO!$K$249,Resultados_Dic3!$E$3:$E$99980,Produccion_UO!$J253,Resultados_Dic3!$A$3:$A$99980,Produccion_UO!$H253)*$I$249</f>
        <v>1.2160450387051354</v>
      </c>
      <c r="N253" s="21">
        <f>+SUMIFS(Resultados_Dic3!I$3:I$99980,Resultados_Dic3!$F$3:$F$99980,Produccion_UO!$K253,Resultados_Dic3!$D$3:$D$99980,Produccion_UO!$K$249,Resultados_Dic3!$E$3:$E$99980,Produccion_UO!$J253,Resultados_Dic3!$A$3:$A$99980,Produccion_UO!$H253)*$I$249</f>
        <v>1.2160450387051354</v>
      </c>
      <c r="O253" s="21">
        <f>+SUMIFS(Resultados_Dic3!J$3:J$99980,Resultados_Dic3!$F$3:$F$99980,Produccion_UO!$K253,Resultados_Dic3!$D$3:$D$99980,Produccion_UO!$K$249,Resultados_Dic3!$E$3:$E$99980,Produccion_UO!$J253,Resultados_Dic3!$A$3:$A$99980,Produccion_UO!$H253)*$I$249</f>
        <v>1.2160450387051354</v>
      </c>
      <c r="P253" s="21">
        <f>+SUMIFS(Resultados_Dic3!K$3:K$99980,Resultados_Dic3!$F$3:$F$99980,Produccion_UO!$K253,Resultados_Dic3!$D$3:$D$99980,Produccion_UO!$K$249,Resultados_Dic3!$E$3:$E$99980,Produccion_UO!$J253,Resultados_Dic3!$A$3:$A$99980,Produccion_UO!$H253)*$I$249</f>
        <v>0.68727733782850386</v>
      </c>
      <c r="Q253" s="21">
        <f>+SUMIFS(Resultados_Dic3!L$3:L$99980,Resultados_Dic3!$F$3:$F$99980,Produccion_UO!$K253,Resultados_Dic3!$D$3:$D$99980,Produccion_UO!$K$249,Resultados_Dic3!$E$3:$E$99980,Produccion_UO!$J253,Resultados_Dic3!$A$3:$A$99980,Produccion_UO!$H253)*$I$249</f>
        <v>0</v>
      </c>
      <c r="R253" s="21">
        <f>+SUMIFS(Resultados_Dic3!M$3:M$99980,Resultados_Dic3!$F$3:$F$99980,Produccion_UO!$K253,Resultados_Dic3!$D$3:$D$99980,Produccion_UO!$K$249,Resultados_Dic3!$E$3:$E$99980,Produccion_UO!$J253,Resultados_Dic3!$A$3:$A$99980,Produccion_UO!$H253)*$I$249</f>
        <v>0</v>
      </c>
      <c r="S253" s="21">
        <f>+SUMIFS(Resultados_Dic3!N$3:N$99980,Resultados_Dic3!$F$3:$F$99980,Produccion_UO!$K253,Resultados_Dic3!$D$3:$D$99980,Produccion_UO!$K$249,Resultados_Dic3!$E$3:$E$99980,Produccion_UO!$J253,Resultados_Dic3!$A$3:$A$99980,Produccion_UO!$H253)*$I$249</f>
        <v>0</v>
      </c>
      <c r="T253" s="21">
        <f>+SUMIFS(Resultados_Dic3!O$3:O$99980,Resultados_Dic3!$F$3:$F$99980,Produccion_UO!$K253,Resultados_Dic3!$D$3:$D$99980,Produccion_UO!$K$249,Resultados_Dic3!$E$3:$E$99980,Produccion_UO!$J253,Resultados_Dic3!$A$3:$A$99980,Produccion_UO!$H253)*$I$249</f>
        <v>0</v>
      </c>
      <c r="U253" s="21">
        <f>+SUMIFS(Resultados_Dic3!P$3:P$99980,Resultados_Dic3!$F$3:$F$99980,Produccion_UO!$K253,Resultados_Dic3!$D$3:$D$99980,Produccion_UO!$K$249,Resultados_Dic3!$E$3:$E$99980,Produccion_UO!$J253,Resultados_Dic3!$A$3:$A$99980,Produccion_UO!$H253)*$I$249</f>
        <v>0</v>
      </c>
      <c r="V253" s="21">
        <f>+SUMIFS(Resultados_Dic3!Q$3:Q$99980,Resultados_Dic3!$F$3:$F$99980,Produccion_UO!$K253,Resultados_Dic3!$D$3:$D$99980,Produccion_UO!$K$249,Resultados_Dic3!$E$3:$E$99980,Produccion_UO!$J253,Resultados_Dic3!$A$3:$A$99980,Produccion_UO!$H253)*$I$249</f>
        <v>0</v>
      </c>
      <c r="W253" s="21">
        <f>+SUMIFS(Resultados_Dic3!R$3:R$99980,Resultados_Dic3!$F$3:$F$99980,Produccion_UO!$K253,Resultados_Dic3!$D$3:$D$99980,Produccion_UO!$K$249,Resultados_Dic3!$E$3:$E$99980,Produccion_UO!$J253,Resultados_Dic3!$A$3:$A$99980,Produccion_UO!$H253)*$I$249</f>
        <v>0</v>
      </c>
      <c r="X253" s="21">
        <f>+SUMIFS(Resultados_Dic3!S$3:S$99980,Resultados_Dic3!$F$3:$F$99980,Produccion_UO!$K253,Resultados_Dic3!$D$3:$D$99980,Produccion_UO!$K$249,Resultados_Dic3!$E$3:$E$99980,Produccion_UO!$J253,Resultados_Dic3!$A$3:$A$99980,Produccion_UO!$H253)*$I$249</f>
        <v>0</v>
      </c>
      <c r="Y253" s="21">
        <f>+SUMIFS(Resultados_Dic3!T$3:T$99980,Resultados_Dic3!$F$3:$F$99980,Produccion_UO!$K253,Resultados_Dic3!$D$3:$D$99980,Produccion_UO!$K$249,Resultados_Dic3!$E$3:$E$99980,Produccion_UO!$J253,Resultados_Dic3!$A$3:$A$99980,Produccion_UO!$H253)*$I$249</f>
        <v>0</v>
      </c>
      <c r="Z253" s="21">
        <f>+SUMIFS(Resultados_Dic3!U$3:U$99980,Resultados_Dic3!$F$3:$F$99980,Produccion_UO!$K253,Resultados_Dic3!$D$3:$D$99980,Produccion_UO!$K$249,Resultados_Dic3!$E$3:$E$99980,Produccion_UO!$J253,Resultados_Dic3!$A$3:$A$99980,Produccion_UO!$H253)*$I$249</f>
        <v>0</v>
      </c>
      <c r="AA253" s="21">
        <f>+SUMIFS(Resultados_Dic3!V$3:V$99980,Resultados_Dic3!$F$3:$F$99980,Produccion_UO!$K253,Resultados_Dic3!$D$3:$D$99980,Produccion_UO!$K$249,Resultados_Dic3!$E$3:$E$99980,Produccion_UO!$J253,Resultados_Dic3!$A$3:$A$99980,Produccion_UO!$H253)*$I$249</f>
        <v>0</v>
      </c>
      <c r="AB253" s="21">
        <f>+SUMIFS(Resultados_Dic3!W$3:W$99980,Resultados_Dic3!$F$3:$F$99980,Produccion_UO!$K253,Resultados_Dic3!$D$3:$D$99980,Produccion_UO!$K$249,Resultados_Dic3!$E$3:$E$99980,Produccion_UO!$J253,Resultados_Dic3!$A$3:$A$99980,Produccion_UO!$H253)*$I$249</f>
        <v>0</v>
      </c>
      <c r="AC253" s="21">
        <f>+SUMIFS(Resultados_Dic3!X$3:X$99980,Resultados_Dic3!$F$3:$F$99980,Produccion_UO!$K253,Resultados_Dic3!$D$3:$D$99980,Produccion_UO!$K$249,Resultados_Dic3!$E$3:$E$99980,Produccion_UO!$J253,Resultados_Dic3!$A$3:$A$99980,Produccion_UO!$H253)*$I$249</f>
        <v>0</v>
      </c>
      <c r="AD253" s="21">
        <f>+SUMIFS(Resultados_Dic3!Y$3:Y$99980,Resultados_Dic3!$F$3:$F$99980,Produccion_UO!$K253,Resultados_Dic3!$D$3:$D$99980,Produccion_UO!$K$249,Resultados_Dic3!$E$3:$E$99980,Produccion_UO!$J253,Resultados_Dic3!$A$3:$A$99980,Produccion_UO!$H253)*$I$249</f>
        <v>0</v>
      </c>
      <c r="AE253" s="21">
        <f>+SUMIFS(Resultados_Dic3!Z$3:Z$99980,Resultados_Dic3!$F$3:$F$99980,Produccion_UO!$K253,Resultados_Dic3!$D$3:$D$99980,Produccion_UO!$K$249,Resultados_Dic3!$E$3:$E$99980,Produccion_UO!$J253,Resultados_Dic3!$A$3:$A$99980,Produccion_UO!$H253)*$I$249</f>
        <v>0</v>
      </c>
      <c r="AF253" s="21">
        <f>+SUMIFS(Resultados_Dic3!AA$3:AA$99980,Resultados_Dic3!$F$3:$F$99980,Produccion_UO!$K253,Resultados_Dic3!$D$3:$D$99980,Produccion_UO!$K$249,Resultados_Dic3!$E$3:$E$99980,Produccion_UO!$J253,Resultados_Dic3!$A$3:$A$99980,Produccion_UO!$H253)*$I$249</f>
        <v>0</v>
      </c>
      <c r="AG253" s="21">
        <f>+SUMIFS(Resultados_Dic3!AB$3:AB$99980,Resultados_Dic3!$F$3:$F$99980,Produccion_UO!$K253,Resultados_Dic3!$D$3:$D$99980,Produccion_UO!$K$249,Resultados_Dic3!$E$3:$E$99980,Produccion_UO!$J253,Resultados_Dic3!$A$3:$A$99980,Produccion_UO!$H253)*$I$249</f>
        <v>0</v>
      </c>
      <c r="AH253" s="21">
        <f>+SUMIFS(Resultados_Dic3!AC$3:AC$99980,Resultados_Dic3!$F$3:$F$99980,Produccion_UO!$K253,Resultados_Dic3!$D$3:$D$99980,Produccion_UO!$K$249,Resultados_Dic3!$E$3:$E$99980,Produccion_UO!$J253,Resultados_Dic3!$A$3:$A$99980,Produccion_UO!$H253)*$I$249</f>
        <v>0</v>
      </c>
      <c r="AI253" s="21">
        <f>+SUMIFS(Resultados_Dic3!AD$3:AD$99980,Resultados_Dic3!$F$3:$F$99980,Produccion_UO!$K253,Resultados_Dic3!$D$3:$D$99980,Produccion_UO!$K$249,Resultados_Dic3!$E$3:$E$99980,Produccion_UO!$J253,Resultados_Dic3!$A$3:$A$99980,Produccion_UO!$H253)*$I$249</f>
        <v>0</v>
      </c>
      <c r="AJ253" s="21">
        <f>+SUMIFS(Resultados_Dic3!AE$3:AE$99980,Resultados_Dic3!$F$3:$F$99980,Produccion_UO!$K253,Resultados_Dic3!$D$3:$D$99980,Produccion_UO!$K$249,Resultados_Dic3!$E$3:$E$99980,Produccion_UO!$J253,Resultados_Dic3!$A$3:$A$99980,Produccion_UO!$H253)*$I$249</f>
        <v>0</v>
      </c>
      <c r="AK253" s="21">
        <f>+SUMIFS(Resultados_Dic3!AF$3:AF$99980,Resultados_Dic3!$F$3:$F$99980,Produccion_UO!$K253,Resultados_Dic3!$D$3:$D$99980,Produccion_UO!$K$249,Resultados_Dic3!$E$3:$E$99980,Produccion_UO!$J253,Resultados_Dic3!$A$3:$A$99980,Produccion_UO!$H253)*$I$249</f>
        <v>0</v>
      </c>
      <c r="AL253" s="21">
        <f>+SUMIFS(Resultados_Dic3!AG$3:AG$99980,Resultados_Dic3!$F$3:$F$99980,Produccion_UO!$K253,Resultados_Dic3!$D$3:$D$99980,Produccion_UO!$K$249,Resultados_Dic3!$E$3:$E$99980,Produccion_UO!$J253,Resultados_Dic3!$A$3:$A$99980,Produccion_UO!$H253)*$I$249</f>
        <v>0</v>
      </c>
      <c r="AM253" s="21">
        <f>+SUMIFS(Resultados_Dic3!AH$3:AH$99980,Resultados_Dic3!$F$3:$F$99980,Produccion_UO!$K253,Resultados_Dic3!$D$3:$D$99980,Produccion_UO!$K$249,Resultados_Dic3!$E$3:$E$99980,Produccion_UO!$J253,Resultados_Dic3!$A$3:$A$99980,Produccion_UO!$H253)*$I$249</f>
        <v>0</v>
      </c>
      <c r="AN253" s="21">
        <f>+SUMIFS(Resultados_Dic3!AI$3:AI$99980,Resultados_Dic3!$F$3:$F$99980,Produccion_UO!$K253,Resultados_Dic3!$D$3:$D$99980,Produccion_UO!$K$249,Resultados_Dic3!$E$3:$E$99980,Produccion_UO!$J253,Resultados_Dic3!$A$3:$A$99980,Produccion_UO!$H253)*$I$249</f>
        <v>0</v>
      </c>
      <c r="AO253" s="21">
        <f>+SUMIFS(Resultados_Dic3!AJ$3:AJ$99980,Resultados_Dic3!$F$3:$F$99980,Produccion_UO!$K253,Resultados_Dic3!$D$3:$D$99980,Produccion_UO!$K$249,Resultados_Dic3!$E$3:$E$99980,Produccion_UO!$J253,Resultados_Dic3!$A$3:$A$99980,Produccion_UO!$H253)*$I$249</f>
        <v>0</v>
      </c>
      <c r="AP253" s="21">
        <f>+SUMIFS(Resultados_Dic3!AK$3:AK$99980,Resultados_Dic3!$F$3:$F$99980,Produccion_UO!$K253,Resultados_Dic3!$D$3:$D$99980,Produccion_UO!$K$249,Resultados_Dic3!$E$3:$E$99980,Produccion_UO!$J253,Resultados_Dic3!$A$3:$A$99980,Produccion_UO!$H253)*$I$249</f>
        <v>0</v>
      </c>
      <c r="AQ253" s="21">
        <f>+SUMIFS(Resultados_Dic3!AL$3:AL$99980,Resultados_Dic3!$F$3:$F$99980,Produccion_UO!$K253,Resultados_Dic3!$D$3:$D$99980,Produccion_UO!$K$249,Resultados_Dic3!$E$3:$E$99980,Produccion_UO!$J253,Resultados_Dic3!$A$3:$A$99980,Produccion_UO!$H253)*$I$249</f>
        <v>0</v>
      </c>
      <c r="AR253" s="21">
        <f>+SUMIFS(Resultados_Dic3!AM$3:AM$99980,Resultados_Dic3!$F$3:$F$99980,Produccion_UO!$K253,Resultados_Dic3!$D$3:$D$99980,Produccion_UO!$K$249,Resultados_Dic3!$E$3:$E$99980,Produccion_UO!$J253,Resultados_Dic3!$A$3:$A$99980,Produccion_UO!$H253)*$I$249</f>
        <v>0</v>
      </c>
    </row>
    <row r="254" spans="1:44" x14ac:dyDescent="0.25">
      <c r="H254" s="17" t="str">
        <f t="shared" si="65"/>
        <v>DIC7</v>
      </c>
      <c r="J254" s="51" t="s">
        <v>43</v>
      </c>
      <c r="K254" s="13" t="s">
        <v>398</v>
      </c>
      <c r="L254" s="22" t="str">
        <f>+$B$5</f>
        <v>LLO - Heavy</v>
      </c>
      <c r="M254" s="21">
        <f>+SUMIFS(Resultados_Dic3!H$3:H$99980,Resultados_Dic3!$F$3:$F$99980,Produccion_UO!$K254,Resultados_Dic3!$D$3:$D$99980,Produccion_UO!$K$249,Resultados_Dic3!$E$3:$E$99980,Produccion_UO!$J254,Resultados_Dic3!$A$3:$A$99980,Produccion_UO!$H254)*$I$249</f>
        <v>0</v>
      </c>
      <c r="N254" s="21">
        <f>+SUMIFS(Resultados_Dic3!I$3:I$99980,Resultados_Dic3!$F$3:$F$99980,Produccion_UO!$K254,Resultados_Dic3!$D$3:$D$99980,Produccion_UO!$K$249,Resultados_Dic3!$E$3:$E$99980,Produccion_UO!$J254,Resultados_Dic3!$A$3:$A$99980,Produccion_UO!$H254)*$I$249</f>
        <v>0</v>
      </c>
      <c r="O254" s="21">
        <f>+SUMIFS(Resultados_Dic3!J$3:J$99980,Resultados_Dic3!$F$3:$F$99980,Produccion_UO!$K254,Resultados_Dic3!$D$3:$D$99980,Produccion_UO!$K$249,Resultados_Dic3!$E$3:$E$99980,Produccion_UO!$J254,Resultados_Dic3!$A$3:$A$99980,Produccion_UO!$H254)*$I$249</f>
        <v>0</v>
      </c>
      <c r="P254" s="21">
        <f>+SUMIFS(Resultados_Dic3!K$3:K$99980,Resultados_Dic3!$F$3:$F$99980,Produccion_UO!$K254,Resultados_Dic3!$D$3:$D$99980,Produccion_UO!$K$249,Resultados_Dic3!$E$3:$E$99980,Produccion_UO!$J254,Resultados_Dic3!$A$3:$A$99980,Produccion_UO!$H254)*$I$249</f>
        <v>0</v>
      </c>
      <c r="Q254" s="21">
        <f>+SUMIFS(Resultados_Dic3!L$3:L$99980,Resultados_Dic3!$F$3:$F$99980,Produccion_UO!$K254,Resultados_Dic3!$D$3:$D$99980,Produccion_UO!$K$249,Resultados_Dic3!$E$3:$E$99980,Produccion_UO!$J254,Resultados_Dic3!$A$3:$A$99980,Produccion_UO!$H254)*$I$249</f>
        <v>0</v>
      </c>
      <c r="R254" s="21">
        <f>+SUMIFS(Resultados_Dic3!M$3:M$99980,Resultados_Dic3!$F$3:$F$99980,Produccion_UO!$K254,Resultados_Dic3!$D$3:$D$99980,Produccion_UO!$K$249,Resultados_Dic3!$E$3:$E$99980,Produccion_UO!$J254,Resultados_Dic3!$A$3:$A$99980,Produccion_UO!$H254)*$I$249</f>
        <v>0</v>
      </c>
      <c r="S254" s="21">
        <f>+SUMIFS(Resultados_Dic3!N$3:N$99980,Resultados_Dic3!$F$3:$F$99980,Produccion_UO!$K254,Resultados_Dic3!$D$3:$D$99980,Produccion_UO!$K$249,Resultados_Dic3!$E$3:$E$99980,Produccion_UO!$J254,Resultados_Dic3!$A$3:$A$99980,Produccion_UO!$H254)*$I$249</f>
        <v>0</v>
      </c>
      <c r="T254" s="21">
        <f>+SUMIFS(Resultados_Dic3!O$3:O$99980,Resultados_Dic3!$F$3:$F$99980,Produccion_UO!$K254,Resultados_Dic3!$D$3:$D$99980,Produccion_UO!$K$249,Resultados_Dic3!$E$3:$E$99980,Produccion_UO!$J254,Resultados_Dic3!$A$3:$A$99980,Produccion_UO!$H254)*$I$249</f>
        <v>0</v>
      </c>
      <c r="U254" s="21">
        <f>+SUMIFS(Resultados_Dic3!P$3:P$99980,Resultados_Dic3!$F$3:$F$99980,Produccion_UO!$K254,Resultados_Dic3!$D$3:$D$99980,Produccion_UO!$K$249,Resultados_Dic3!$E$3:$E$99980,Produccion_UO!$J254,Resultados_Dic3!$A$3:$A$99980,Produccion_UO!$H254)*$I$249</f>
        <v>0</v>
      </c>
      <c r="V254" s="21">
        <f>+SUMIFS(Resultados_Dic3!Q$3:Q$99980,Resultados_Dic3!$F$3:$F$99980,Produccion_UO!$K254,Resultados_Dic3!$D$3:$D$99980,Produccion_UO!$K$249,Resultados_Dic3!$E$3:$E$99980,Produccion_UO!$J254,Resultados_Dic3!$A$3:$A$99980,Produccion_UO!$H254)*$I$249</f>
        <v>0</v>
      </c>
      <c r="W254" s="21">
        <f>+SUMIFS(Resultados_Dic3!R$3:R$99980,Resultados_Dic3!$F$3:$F$99980,Produccion_UO!$K254,Resultados_Dic3!$D$3:$D$99980,Produccion_UO!$K$249,Resultados_Dic3!$E$3:$E$99980,Produccion_UO!$J254,Resultados_Dic3!$A$3:$A$99980,Produccion_UO!$H254)*$I$249</f>
        <v>0</v>
      </c>
      <c r="X254" s="21">
        <f>+SUMIFS(Resultados_Dic3!S$3:S$99980,Resultados_Dic3!$F$3:$F$99980,Produccion_UO!$K254,Resultados_Dic3!$D$3:$D$99980,Produccion_UO!$K$249,Resultados_Dic3!$E$3:$E$99980,Produccion_UO!$J254,Resultados_Dic3!$A$3:$A$99980,Produccion_UO!$H254)*$I$249</f>
        <v>0</v>
      </c>
      <c r="Y254" s="21">
        <f>+SUMIFS(Resultados_Dic3!T$3:T$99980,Resultados_Dic3!$F$3:$F$99980,Produccion_UO!$K254,Resultados_Dic3!$D$3:$D$99980,Produccion_UO!$K$249,Resultados_Dic3!$E$3:$E$99980,Produccion_UO!$J254,Resultados_Dic3!$A$3:$A$99980,Produccion_UO!$H254)*$I$249</f>
        <v>0</v>
      </c>
      <c r="Z254" s="21">
        <f>+SUMIFS(Resultados_Dic3!U$3:U$99980,Resultados_Dic3!$F$3:$F$99980,Produccion_UO!$K254,Resultados_Dic3!$D$3:$D$99980,Produccion_UO!$K$249,Resultados_Dic3!$E$3:$E$99980,Produccion_UO!$J254,Resultados_Dic3!$A$3:$A$99980,Produccion_UO!$H254)*$I$249</f>
        <v>0</v>
      </c>
      <c r="AA254" s="21">
        <f>+SUMIFS(Resultados_Dic3!V$3:V$99980,Resultados_Dic3!$F$3:$F$99980,Produccion_UO!$K254,Resultados_Dic3!$D$3:$D$99980,Produccion_UO!$K$249,Resultados_Dic3!$E$3:$E$99980,Produccion_UO!$J254,Resultados_Dic3!$A$3:$A$99980,Produccion_UO!$H254)*$I$249</f>
        <v>0</v>
      </c>
      <c r="AB254" s="21">
        <f>+SUMIFS(Resultados_Dic3!W$3:W$99980,Resultados_Dic3!$F$3:$F$99980,Produccion_UO!$K254,Resultados_Dic3!$D$3:$D$99980,Produccion_UO!$K$249,Resultados_Dic3!$E$3:$E$99980,Produccion_UO!$J254,Resultados_Dic3!$A$3:$A$99980,Produccion_UO!$H254)*$I$249</f>
        <v>0</v>
      </c>
      <c r="AC254" s="21">
        <f>+SUMIFS(Resultados_Dic3!X$3:X$99980,Resultados_Dic3!$F$3:$F$99980,Produccion_UO!$K254,Resultados_Dic3!$D$3:$D$99980,Produccion_UO!$K$249,Resultados_Dic3!$E$3:$E$99980,Produccion_UO!$J254,Resultados_Dic3!$A$3:$A$99980,Produccion_UO!$H254)*$I$249</f>
        <v>0</v>
      </c>
      <c r="AD254" s="21">
        <f>+SUMIFS(Resultados_Dic3!Y$3:Y$99980,Resultados_Dic3!$F$3:$F$99980,Produccion_UO!$K254,Resultados_Dic3!$D$3:$D$99980,Produccion_UO!$K$249,Resultados_Dic3!$E$3:$E$99980,Produccion_UO!$J254,Resultados_Dic3!$A$3:$A$99980,Produccion_UO!$H254)*$I$249</f>
        <v>0</v>
      </c>
      <c r="AE254" s="21">
        <f>+SUMIFS(Resultados_Dic3!Z$3:Z$99980,Resultados_Dic3!$F$3:$F$99980,Produccion_UO!$K254,Resultados_Dic3!$D$3:$D$99980,Produccion_UO!$K$249,Resultados_Dic3!$E$3:$E$99980,Produccion_UO!$J254,Resultados_Dic3!$A$3:$A$99980,Produccion_UO!$H254)*$I$249</f>
        <v>0</v>
      </c>
      <c r="AF254" s="21">
        <f>+SUMIFS(Resultados_Dic3!AA$3:AA$99980,Resultados_Dic3!$F$3:$F$99980,Produccion_UO!$K254,Resultados_Dic3!$D$3:$D$99980,Produccion_UO!$K$249,Resultados_Dic3!$E$3:$E$99980,Produccion_UO!$J254,Resultados_Dic3!$A$3:$A$99980,Produccion_UO!$H254)*$I$249</f>
        <v>0</v>
      </c>
      <c r="AG254" s="21">
        <f>+SUMIFS(Resultados_Dic3!AB$3:AB$99980,Resultados_Dic3!$F$3:$F$99980,Produccion_UO!$K254,Resultados_Dic3!$D$3:$D$99980,Produccion_UO!$K$249,Resultados_Dic3!$E$3:$E$99980,Produccion_UO!$J254,Resultados_Dic3!$A$3:$A$99980,Produccion_UO!$H254)*$I$249</f>
        <v>0</v>
      </c>
      <c r="AH254" s="21">
        <f>+SUMIFS(Resultados_Dic3!AC$3:AC$99980,Resultados_Dic3!$F$3:$F$99980,Produccion_UO!$K254,Resultados_Dic3!$D$3:$D$99980,Produccion_UO!$K$249,Resultados_Dic3!$E$3:$E$99980,Produccion_UO!$J254,Resultados_Dic3!$A$3:$A$99980,Produccion_UO!$H254)*$I$249</f>
        <v>0</v>
      </c>
      <c r="AI254" s="21">
        <f>+SUMIFS(Resultados_Dic3!AD$3:AD$99980,Resultados_Dic3!$F$3:$F$99980,Produccion_UO!$K254,Resultados_Dic3!$D$3:$D$99980,Produccion_UO!$K$249,Resultados_Dic3!$E$3:$E$99980,Produccion_UO!$J254,Resultados_Dic3!$A$3:$A$99980,Produccion_UO!$H254)*$I$249</f>
        <v>0</v>
      </c>
      <c r="AJ254" s="21">
        <f>+SUMIFS(Resultados_Dic3!AE$3:AE$99980,Resultados_Dic3!$F$3:$F$99980,Produccion_UO!$K254,Resultados_Dic3!$D$3:$D$99980,Produccion_UO!$K$249,Resultados_Dic3!$E$3:$E$99980,Produccion_UO!$J254,Resultados_Dic3!$A$3:$A$99980,Produccion_UO!$H254)*$I$249</f>
        <v>0</v>
      </c>
      <c r="AK254" s="21">
        <f>+SUMIFS(Resultados_Dic3!AF$3:AF$99980,Resultados_Dic3!$F$3:$F$99980,Produccion_UO!$K254,Resultados_Dic3!$D$3:$D$99980,Produccion_UO!$K$249,Resultados_Dic3!$E$3:$E$99980,Produccion_UO!$J254,Resultados_Dic3!$A$3:$A$99980,Produccion_UO!$H254)*$I$249</f>
        <v>0</v>
      </c>
      <c r="AL254" s="21">
        <f>+SUMIFS(Resultados_Dic3!AG$3:AG$99980,Resultados_Dic3!$F$3:$F$99980,Produccion_UO!$K254,Resultados_Dic3!$D$3:$D$99980,Produccion_UO!$K$249,Resultados_Dic3!$E$3:$E$99980,Produccion_UO!$J254,Resultados_Dic3!$A$3:$A$99980,Produccion_UO!$H254)*$I$249</f>
        <v>0</v>
      </c>
      <c r="AM254" s="21">
        <f>+SUMIFS(Resultados_Dic3!AH$3:AH$99980,Resultados_Dic3!$F$3:$F$99980,Produccion_UO!$K254,Resultados_Dic3!$D$3:$D$99980,Produccion_UO!$K$249,Resultados_Dic3!$E$3:$E$99980,Produccion_UO!$J254,Resultados_Dic3!$A$3:$A$99980,Produccion_UO!$H254)*$I$249</f>
        <v>0</v>
      </c>
      <c r="AN254" s="21">
        <f>+SUMIFS(Resultados_Dic3!AI$3:AI$99980,Resultados_Dic3!$F$3:$F$99980,Produccion_UO!$K254,Resultados_Dic3!$D$3:$D$99980,Produccion_UO!$K$249,Resultados_Dic3!$E$3:$E$99980,Produccion_UO!$J254,Resultados_Dic3!$A$3:$A$99980,Produccion_UO!$H254)*$I$249</f>
        <v>0</v>
      </c>
      <c r="AO254" s="21">
        <f>+SUMIFS(Resultados_Dic3!AJ$3:AJ$99980,Resultados_Dic3!$F$3:$F$99980,Produccion_UO!$K254,Resultados_Dic3!$D$3:$D$99980,Produccion_UO!$K$249,Resultados_Dic3!$E$3:$E$99980,Produccion_UO!$J254,Resultados_Dic3!$A$3:$A$99980,Produccion_UO!$H254)*$I$249</f>
        <v>0</v>
      </c>
      <c r="AP254" s="21">
        <f>+SUMIFS(Resultados_Dic3!AK$3:AK$99980,Resultados_Dic3!$F$3:$F$99980,Produccion_UO!$K254,Resultados_Dic3!$D$3:$D$99980,Produccion_UO!$K$249,Resultados_Dic3!$E$3:$E$99980,Produccion_UO!$J254,Resultados_Dic3!$A$3:$A$99980,Produccion_UO!$H254)*$I$249</f>
        <v>0</v>
      </c>
      <c r="AQ254" s="21">
        <f>+SUMIFS(Resultados_Dic3!AL$3:AL$99980,Resultados_Dic3!$F$3:$F$99980,Produccion_UO!$K254,Resultados_Dic3!$D$3:$D$99980,Produccion_UO!$K$249,Resultados_Dic3!$E$3:$E$99980,Produccion_UO!$J254,Resultados_Dic3!$A$3:$A$99980,Produccion_UO!$H254)*$I$249</f>
        <v>0</v>
      </c>
      <c r="AR254" s="21">
        <f>+SUMIFS(Resultados_Dic3!AM$3:AM$99980,Resultados_Dic3!$F$3:$F$99980,Produccion_UO!$K254,Resultados_Dic3!$D$3:$D$99980,Produccion_UO!$K$249,Resultados_Dic3!$E$3:$E$99980,Produccion_UO!$J254,Resultados_Dic3!$A$3:$A$99980,Produccion_UO!$H254)*$I$249</f>
        <v>0</v>
      </c>
    </row>
    <row r="255" spans="1:44" x14ac:dyDescent="0.25">
      <c r="H255" s="17" t="str">
        <f t="shared" si="65"/>
        <v>DIC7</v>
      </c>
      <c r="J255" s="51" t="s">
        <v>43</v>
      </c>
      <c r="K255" s="13" t="s">
        <v>399</v>
      </c>
      <c r="L255" s="22" t="str">
        <f>+$B$6</f>
        <v>PU - Ligth</v>
      </c>
      <c r="M255" s="21">
        <f>+SUMIFS(Resultados_Dic3!H$3:H$99980,Resultados_Dic3!$F$3:$F$99980,Produccion_UO!$K255,Resultados_Dic3!$D$3:$D$99980,Produccion_UO!$K$249,Resultados_Dic3!$E$3:$E$99980,Produccion_UO!$J255,Resultados_Dic3!$A$3:$A$99980,Produccion_UO!$H255)*$I$249</f>
        <v>0</v>
      </c>
      <c r="N255" s="21">
        <f>+SUMIFS(Resultados_Dic3!I$3:I$99980,Resultados_Dic3!$F$3:$F$99980,Produccion_UO!$K255,Resultados_Dic3!$D$3:$D$99980,Produccion_UO!$K$249,Resultados_Dic3!$E$3:$E$99980,Produccion_UO!$J255,Resultados_Dic3!$A$3:$A$99980,Produccion_UO!$H255)*$I$249</f>
        <v>0</v>
      </c>
      <c r="O255" s="21">
        <f>+SUMIFS(Resultados_Dic3!J$3:J$99980,Resultados_Dic3!$F$3:$F$99980,Produccion_UO!$K255,Resultados_Dic3!$D$3:$D$99980,Produccion_UO!$K$249,Resultados_Dic3!$E$3:$E$99980,Produccion_UO!$J255,Resultados_Dic3!$A$3:$A$99980,Produccion_UO!$H255)*$I$249</f>
        <v>0</v>
      </c>
      <c r="P255" s="21">
        <f>+SUMIFS(Resultados_Dic3!K$3:K$99980,Resultados_Dic3!$F$3:$F$99980,Produccion_UO!$K255,Resultados_Dic3!$D$3:$D$99980,Produccion_UO!$K$249,Resultados_Dic3!$E$3:$E$99980,Produccion_UO!$J255,Resultados_Dic3!$A$3:$A$99980,Produccion_UO!$H255)*$I$249</f>
        <v>0</v>
      </c>
      <c r="Q255" s="21">
        <f>+SUMIFS(Resultados_Dic3!L$3:L$99980,Resultados_Dic3!$F$3:$F$99980,Produccion_UO!$K255,Resultados_Dic3!$D$3:$D$99980,Produccion_UO!$K$249,Resultados_Dic3!$E$3:$E$99980,Produccion_UO!$J255,Resultados_Dic3!$A$3:$A$99980,Produccion_UO!$H255)*$I$249</f>
        <v>0</v>
      </c>
      <c r="R255" s="21">
        <f>+SUMIFS(Resultados_Dic3!M$3:M$99980,Resultados_Dic3!$F$3:$F$99980,Produccion_UO!$K255,Resultados_Dic3!$D$3:$D$99980,Produccion_UO!$K$249,Resultados_Dic3!$E$3:$E$99980,Produccion_UO!$J255,Resultados_Dic3!$A$3:$A$99980,Produccion_UO!$H255)*$I$249</f>
        <v>0</v>
      </c>
      <c r="S255" s="21">
        <f>+SUMIFS(Resultados_Dic3!N$3:N$99980,Resultados_Dic3!$F$3:$F$99980,Produccion_UO!$K255,Resultados_Dic3!$D$3:$D$99980,Produccion_UO!$K$249,Resultados_Dic3!$E$3:$E$99980,Produccion_UO!$J255,Resultados_Dic3!$A$3:$A$99980,Produccion_UO!$H255)*$I$249</f>
        <v>0</v>
      </c>
      <c r="T255" s="21">
        <f>+SUMIFS(Resultados_Dic3!O$3:O$99980,Resultados_Dic3!$F$3:$F$99980,Produccion_UO!$K255,Resultados_Dic3!$D$3:$D$99980,Produccion_UO!$K$249,Resultados_Dic3!$E$3:$E$99980,Produccion_UO!$J255,Resultados_Dic3!$A$3:$A$99980,Produccion_UO!$H255)*$I$249</f>
        <v>0</v>
      </c>
      <c r="U255" s="21">
        <f>+SUMIFS(Resultados_Dic3!P$3:P$99980,Resultados_Dic3!$F$3:$F$99980,Produccion_UO!$K255,Resultados_Dic3!$D$3:$D$99980,Produccion_UO!$K$249,Resultados_Dic3!$E$3:$E$99980,Produccion_UO!$J255,Resultados_Dic3!$A$3:$A$99980,Produccion_UO!$H255)*$I$249</f>
        <v>0</v>
      </c>
      <c r="V255" s="21">
        <f>+SUMIFS(Resultados_Dic3!Q$3:Q$99980,Resultados_Dic3!$F$3:$F$99980,Produccion_UO!$K255,Resultados_Dic3!$D$3:$D$99980,Produccion_UO!$K$249,Resultados_Dic3!$E$3:$E$99980,Produccion_UO!$J255,Resultados_Dic3!$A$3:$A$99980,Produccion_UO!$H255)*$I$249</f>
        <v>0</v>
      </c>
      <c r="W255" s="21">
        <f>+SUMIFS(Resultados_Dic3!R$3:R$99980,Resultados_Dic3!$F$3:$F$99980,Produccion_UO!$K255,Resultados_Dic3!$D$3:$D$99980,Produccion_UO!$K$249,Resultados_Dic3!$E$3:$E$99980,Produccion_UO!$J255,Resultados_Dic3!$A$3:$A$99980,Produccion_UO!$H255)*$I$249</f>
        <v>0</v>
      </c>
      <c r="X255" s="21">
        <f>+SUMIFS(Resultados_Dic3!S$3:S$99980,Resultados_Dic3!$F$3:$F$99980,Produccion_UO!$K255,Resultados_Dic3!$D$3:$D$99980,Produccion_UO!$K$249,Resultados_Dic3!$E$3:$E$99980,Produccion_UO!$J255,Resultados_Dic3!$A$3:$A$99980,Produccion_UO!$H255)*$I$249</f>
        <v>0</v>
      </c>
      <c r="Y255" s="21">
        <f>+SUMIFS(Resultados_Dic3!T$3:T$99980,Resultados_Dic3!$F$3:$F$99980,Produccion_UO!$K255,Resultados_Dic3!$D$3:$D$99980,Produccion_UO!$K$249,Resultados_Dic3!$E$3:$E$99980,Produccion_UO!$J255,Resultados_Dic3!$A$3:$A$99980,Produccion_UO!$H255)*$I$249</f>
        <v>0</v>
      </c>
      <c r="Z255" s="21">
        <f>+SUMIFS(Resultados_Dic3!U$3:U$99980,Resultados_Dic3!$F$3:$F$99980,Produccion_UO!$K255,Resultados_Dic3!$D$3:$D$99980,Produccion_UO!$K$249,Resultados_Dic3!$E$3:$E$99980,Produccion_UO!$J255,Resultados_Dic3!$A$3:$A$99980,Produccion_UO!$H255)*$I$249</f>
        <v>0</v>
      </c>
      <c r="AA255" s="21">
        <f>+SUMIFS(Resultados_Dic3!V$3:V$99980,Resultados_Dic3!$F$3:$F$99980,Produccion_UO!$K255,Resultados_Dic3!$D$3:$D$99980,Produccion_UO!$K$249,Resultados_Dic3!$E$3:$E$99980,Produccion_UO!$J255,Resultados_Dic3!$A$3:$A$99980,Produccion_UO!$H255)*$I$249</f>
        <v>0</v>
      </c>
      <c r="AB255" s="21">
        <f>+SUMIFS(Resultados_Dic3!W$3:W$99980,Resultados_Dic3!$F$3:$F$99980,Produccion_UO!$K255,Resultados_Dic3!$D$3:$D$99980,Produccion_UO!$K$249,Resultados_Dic3!$E$3:$E$99980,Produccion_UO!$J255,Resultados_Dic3!$A$3:$A$99980,Produccion_UO!$H255)*$I$249</f>
        <v>0</v>
      </c>
      <c r="AC255" s="21">
        <f>+SUMIFS(Resultados_Dic3!X$3:X$99980,Resultados_Dic3!$F$3:$F$99980,Produccion_UO!$K255,Resultados_Dic3!$D$3:$D$99980,Produccion_UO!$K$249,Resultados_Dic3!$E$3:$E$99980,Produccion_UO!$J255,Resultados_Dic3!$A$3:$A$99980,Produccion_UO!$H255)*$I$249</f>
        <v>0</v>
      </c>
      <c r="AD255" s="21">
        <f>+SUMIFS(Resultados_Dic3!Y$3:Y$99980,Resultados_Dic3!$F$3:$F$99980,Produccion_UO!$K255,Resultados_Dic3!$D$3:$D$99980,Produccion_UO!$K$249,Resultados_Dic3!$E$3:$E$99980,Produccion_UO!$J255,Resultados_Dic3!$A$3:$A$99980,Produccion_UO!$H255)*$I$249</f>
        <v>0</v>
      </c>
      <c r="AE255" s="21">
        <f>+SUMIFS(Resultados_Dic3!Z$3:Z$99980,Resultados_Dic3!$F$3:$F$99980,Produccion_UO!$K255,Resultados_Dic3!$D$3:$D$99980,Produccion_UO!$K$249,Resultados_Dic3!$E$3:$E$99980,Produccion_UO!$J255,Resultados_Dic3!$A$3:$A$99980,Produccion_UO!$H255)*$I$249</f>
        <v>0</v>
      </c>
      <c r="AF255" s="21">
        <f>+SUMIFS(Resultados_Dic3!AA$3:AA$99980,Resultados_Dic3!$F$3:$F$99980,Produccion_UO!$K255,Resultados_Dic3!$D$3:$D$99980,Produccion_UO!$K$249,Resultados_Dic3!$E$3:$E$99980,Produccion_UO!$J255,Resultados_Dic3!$A$3:$A$99980,Produccion_UO!$H255)*$I$249</f>
        <v>0</v>
      </c>
      <c r="AG255" s="21">
        <f>+SUMIFS(Resultados_Dic3!AB$3:AB$99980,Resultados_Dic3!$F$3:$F$99980,Produccion_UO!$K255,Resultados_Dic3!$D$3:$D$99980,Produccion_UO!$K$249,Resultados_Dic3!$E$3:$E$99980,Produccion_UO!$J255,Resultados_Dic3!$A$3:$A$99980,Produccion_UO!$H255)*$I$249</f>
        <v>0</v>
      </c>
      <c r="AH255" s="21">
        <f>+SUMIFS(Resultados_Dic3!AC$3:AC$99980,Resultados_Dic3!$F$3:$F$99980,Produccion_UO!$K255,Resultados_Dic3!$D$3:$D$99980,Produccion_UO!$K$249,Resultados_Dic3!$E$3:$E$99980,Produccion_UO!$J255,Resultados_Dic3!$A$3:$A$99980,Produccion_UO!$H255)*$I$249</f>
        <v>0</v>
      </c>
      <c r="AI255" s="21">
        <f>+SUMIFS(Resultados_Dic3!AD$3:AD$99980,Resultados_Dic3!$F$3:$F$99980,Produccion_UO!$K255,Resultados_Dic3!$D$3:$D$99980,Produccion_UO!$K$249,Resultados_Dic3!$E$3:$E$99980,Produccion_UO!$J255,Resultados_Dic3!$A$3:$A$99980,Produccion_UO!$H255)*$I$249</f>
        <v>0</v>
      </c>
      <c r="AJ255" s="21">
        <f>+SUMIFS(Resultados_Dic3!AE$3:AE$99980,Resultados_Dic3!$F$3:$F$99980,Produccion_UO!$K255,Resultados_Dic3!$D$3:$D$99980,Produccion_UO!$K$249,Resultados_Dic3!$E$3:$E$99980,Produccion_UO!$J255,Resultados_Dic3!$A$3:$A$99980,Produccion_UO!$H255)*$I$249</f>
        <v>0</v>
      </c>
      <c r="AK255" s="21">
        <f>+SUMIFS(Resultados_Dic3!AF$3:AF$99980,Resultados_Dic3!$F$3:$F$99980,Produccion_UO!$K255,Resultados_Dic3!$D$3:$D$99980,Produccion_UO!$K$249,Resultados_Dic3!$E$3:$E$99980,Produccion_UO!$J255,Resultados_Dic3!$A$3:$A$99980,Produccion_UO!$H255)*$I$249</f>
        <v>0</v>
      </c>
      <c r="AL255" s="21">
        <f>+SUMIFS(Resultados_Dic3!AG$3:AG$99980,Resultados_Dic3!$F$3:$F$99980,Produccion_UO!$K255,Resultados_Dic3!$D$3:$D$99980,Produccion_UO!$K$249,Resultados_Dic3!$E$3:$E$99980,Produccion_UO!$J255,Resultados_Dic3!$A$3:$A$99980,Produccion_UO!$H255)*$I$249</f>
        <v>0</v>
      </c>
      <c r="AM255" s="21">
        <f>+SUMIFS(Resultados_Dic3!AH$3:AH$99980,Resultados_Dic3!$F$3:$F$99980,Produccion_UO!$K255,Resultados_Dic3!$D$3:$D$99980,Produccion_UO!$K$249,Resultados_Dic3!$E$3:$E$99980,Produccion_UO!$J255,Resultados_Dic3!$A$3:$A$99980,Produccion_UO!$H255)*$I$249</f>
        <v>0</v>
      </c>
      <c r="AN255" s="21">
        <f>+SUMIFS(Resultados_Dic3!AI$3:AI$99980,Resultados_Dic3!$F$3:$F$99980,Produccion_UO!$K255,Resultados_Dic3!$D$3:$D$99980,Produccion_UO!$K$249,Resultados_Dic3!$E$3:$E$99980,Produccion_UO!$J255,Resultados_Dic3!$A$3:$A$99980,Produccion_UO!$H255)*$I$249</f>
        <v>0</v>
      </c>
      <c r="AO255" s="21">
        <f>+SUMIFS(Resultados_Dic3!AJ$3:AJ$99980,Resultados_Dic3!$F$3:$F$99980,Produccion_UO!$K255,Resultados_Dic3!$D$3:$D$99980,Produccion_UO!$K$249,Resultados_Dic3!$E$3:$E$99980,Produccion_UO!$J255,Resultados_Dic3!$A$3:$A$99980,Produccion_UO!$H255)*$I$249</f>
        <v>0</v>
      </c>
      <c r="AP255" s="21">
        <f>+SUMIFS(Resultados_Dic3!AK$3:AK$99980,Resultados_Dic3!$F$3:$F$99980,Produccion_UO!$K255,Resultados_Dic3!$D$3:$D$99980,Produccion_UO!$K$249,Resultados_Dic3!$E$3:$E$99980,Produccion_UO!$J255,Resultados_Dic3!$A$3:$A$99980,Produccion_UO!$H255)*$I$249</f>
        <v>0</v>
      </c>
      <c r="AQ255" s="21">
        <f>+SUMIFS(Resultados_Dic3!AL$3:AL$99980,Resultados_Dic3!$F$3:$F$99980,Produccion_UO!$K255,Resultados_Dic3!$D$3:$D$99980,Produccion_UO!$K$249,Resultados_Dic3!$E$3:$E$99980,Produccion_UO!$J255,Resultados_Dic3!$A$3:$A$99980,Produccion_UO!$H255)*$I$249</f>
        <v>0</v>
      </c>
      <c r="AR255" s="21">
        <f>+SUMIFS(Resultados_Dic3!AM$3:AM$99980,Resultados_Dic3!$F$3:$F$99980,Produccion_UO!$K255,Resultados_Dic3!$D$3:$D$99980,Produccion_UO!$K$249,Resultados_Dic3!$E$3:$E$99980,Produccion_UO!$J255,Resultados_Dic3!$A$3:$A$99980,Produccion_UO!$H255)*$I$249</f>
        <v>0</v>
      </c>
    </row>
    <row r="256" spans="1:44" x14ac:dyDescent="0.25">
      <c r="H256" s="17" t="str">
        <f t="shared" si="65"/>
        <v>DIC7</v>
      </c>
      <c r="J256" s="51" t="s">
        <v>43</v>
      </c>
      <c r="K256" s="13" t="s">
        <v>400</v>
      </c>
      <c r="L256" s="22" t="str">
        <f>+$B$7</f>
        <v>VMM - Medium</v>
      </c>
      <c r="M256" s="21">
        <f>+SUMIFS(Resultados_Dic3!H$3:H$99980,Resultados_Dic3!$F$3:$F$99980,Produccion_UO!$K256,Resultados_Dic3!$D$3:$D$99980,Produccion_UO!$K$249,Resultados_Dic3!$E$3:$E$99980,Produccion_UO!$J256,Resultados_Dic3!$A$3:$A$99980,Produccion_UO!$H256)*$I$249</f>
        <v>0</v>
      </c>
      <c r="N256" s="21">
        <f>+SUMIFS(Resultados_Dic3!I$3:I$99980,Resultados_Dic3!$F$3:$F$99980,Produccion_UO!$K256,Resultados_Dic3!$D$3:$D$99980,Produccion_UO!$K$249,Resultados_Dic3!$E$3:$E$99980,Produccion_UO!$J256,Resultados_Dic3!$A$3:$A$99980,Produccion_UO!$H256)*$I$249</f>
        <v>0</v>
      </c>
      <c r="O256" s="21">
        <f>+SUMIFS(Resultados_Dic3!J$3:J$99980,Resultados_Dic3!$F$3:$F$99980,Produccion_UO!$K256,Resultados_Dic3!$D$3:$D$99980,Produccion_UO!$K$249,Resultados_Dic3!$E$3:$E$99980,Produccion_UO!$J256,Resultados_Dic3!$A$3:$A$99980,Produccion_UO!$H256)*$I$249</f>
        <v>0</v>
      </c>
      <c r="P256" s="21">
        <f>+SUMIFS(Resultados_Dic3!K$3:K$99980,Resultados_Dic3!$F$3:$F$99980,Produccion_UO!$K256,Resultados_Dic3!$D$3:$D$99980,Produccion_UO!$K$249,Resultados_Dic3!$E$3:$E$99980,Produccion_UO!$J256,Resultados_Dic3!$A$3:$A$99980,Produccion_UO!$H256)*$I$249</f>
        <v>0</v>
      </c>
      <c r="Q256" s="21">
        <f>+SUMIFS(Resultados_Dic3!L$3:L$99980,Resultados_Dic3!$F$3:$F$99980,Produccion_UO!$K256,Resultados_Dic3!$D$3:$D$99980,Produccion_UO!$K$249,Resultados_Dic3!$E$3:$E$99980,Produccion_UO!$J256,Resultados_Dic3!$A$3:$A$99980,Produccion_UO!$H256)*$I$249</f>
        <v>0</v>
      </c>
      <c r="R256" s="21">
        <f>+SUMIFS(Resultados_Dic3!M$3:M$99980,Resultados_Dic3!$F$3:$F$99980,Produccion_UO!$K256,Resultados_Dic3!$D$3:$D$99980,Produccion_UO!$K$249,Resultados_Dic3!$E$3:$E$99980,Produccion_UO!$J256,Resultados_Dic3!$A$3:$A$99980,Produccion_UO!$H256)*$I$249</f>
        <v>0</v>
      </c>
      <c r="S256" s="21">
        <f>+SUMIFS(Resultados_Dic3!N$3:N$99980,Resultados_Dic3!$F$3:$F$99980,Produccion_UO!$K256,Resultados_Dic3!$D$3:$D$99980,Produccion_UO!$K$249,Resultados_Dic3!$E$3:$E$99980,Produccion_UO!$J256,Resultados_Dic3!$A$3:$A$99980,Produccion_UO!$H256)*$I$249</f>
        <v>0</v>
      </c>
      <c r="T256" s="21">
        <f>+SUMIFS(Resultados_Dic3!O$3:O$99980,Resultados_Dic3!$F$3:$F$99980,Produccion_UO!$K256,Resultados_Dic3!$D$3:$D$99980,Produccion_UO!$K$249,Resultados_Dic3!$E$3:$E$99980,Produccion_UO!$J256,Resultados_Dic3!$A$3:$A$99980,Produccion_UO!$H256)*$I$249</f>
        <v>0</v>
      </c>
      <c r="U256" s="21">
        <f>+SUMIFS(Resultados_Dic3!P$3:P$99980,Resultados_Dic3!$F$3:$F$99980,Produccion_UO!$K256,Resultados_Dic3!$D$3:$D$99980,Produccion_UO!$K$249,Resultados_Dic3!$E$3:$E$99980,Produccion_UO!$J256,Resultados_Dic3!$A$3:$A$99980,Produccion_UO!$H256)*$I$249</f>
        <v>0</v>
      </c>
      <c r="V256" s="21">
        <f>+SUMIFS(Resultados_Dic3!Q$3:Q$99980,Resultados_Dic3!$F$3:$F$99980,Produccion_UO!$K256,Resultados_Dic3!$D$3:$D$99980,Produccion_UO!$K$249,Resultados_Dic3!$E$3:$E$99980,Produccion_UO!$J256,Resultados_Dic3!$A$3:$A$99980,Produccion_UO!$H256)*$I$249</f>
        <v>0</v>
      </c>
      <c r="W256" s="21">
        <f>+SUMIFS(Resultados_Dic3!R$3:R$99980,Resultados_Dic3!$F$3:$F$99980,Produccion_UO!$K256,Resultados_Dic3!$D$3:$D$99980,Produccion_UO!$K$249,Resultados_Dic3!$E$3:$E$99980,Produccion_UO!$J256,Resultados_Dic3!$A$3:$A$99980,Produccion_UO!$H256)*$I$249</f>
        <v>0</v>
      </c>
      <c r="X256" s="21">
        <f>+SUMIFS(Resultados_Dic3!S$3:S$99980,Resultados_Dic3!$F$3:$F$99980,Produccion_UO!$K256,Resultados_Dic3!$D$3:$D$99980,Produccion_UO!$K$249,Resultados_Dic3!$E$3:$E$99980,Produccion_UO!$J256,Resultados_Dic3!$A$3:$A$99980,Produccion_UO!$H256)*$I$249</f>
        <v>0</v>
      </c>
      <c r="Y256" s="21">
        <f>+SUMIFS(Resultados_Dic3!T$3:T$99980,Resultados_Dic3!$F$3:$F$99980,Produccion_UO!$K256,Resultados_Dic3!$D$3:$D$99980,Produccion_UO!$K$249,Resultados_Dic3!$E$3:$E$99980,Produccion_UO!$J256,Resultados_Dic3!$A$3:$A$99980,Produccion_UO!$H256)*$I$249</f>
        <v>0</v>
      </c>
      <c r="Z256" s="21">
        <f>+SUMIFS(Resultados_Dic3!U$3:U$99980,Resultados_Dic3!$F$3:$F$99980,Produccion_UO!$K256,Resultados_Dic3!$D$3:$D$99980,Produccion_UO!$K$249,Resultados_Dic3!$E$3:$E$99980,Produccion_UO!$J256,Resultados_Dic3!$A$3:$A$99980,Produccion_UO!$H256)*$I$249</f>
        <v>0</v>
      </c>
      <c r="AA256" s="21">
        <f>+SUMIFS(Resultados_Dic3!V$3:V$99980,Resultados_Dic3!$F$3:$F$99980,Produccion_UO!$K256,Resultados_Dic3!$D$3:$D$99980,Produccion_UO!$K$249,Resultados_Dic3!$E$3:$E$99980,Produccion_UO!$J256,Resultados_Dic3!$A$3:$A$99980,Produccion_UO!$H256)*$I$249</f>
        <v>0</v>
      </c>
      <c r="AB256" s="21">
        <f>+SUMIFS(Resultados_Dic3!W$3:W$99980,Resultados_Dic3!$F$3:$F$99980,Produccion_UO!$K256,Resultados_Dic3!$D$3:$D$99980,Produccion_UO!$K$249,Resultados_Dic3!$E$3:$E$99980,Produccion_UO!$J256,Resultados_Dic3!$A$3:$A$99980,Produccion_UO!$H256)*$I$249</f>
        <v>0</v>
      </c>
      <c r="AC256" s="21">
        <f>+SUMIFS(Resultados_Dic3!X$3:X$99980,Resultados_Dic3!$F$3:$F$99980,Produccion_UO!$K256,Resultados_Dic3!$D$3:$D$99980,Produccion_UO!$K$249,Resultados_Dic3!$E$3:$E$99980,Produccion_UO!$J256,Resultados_Dic3!$A$3:$A$99980,Produccion_UO!$H256)*$I$249</f>
        <v>0</v>
      </c>
      <c r="AD256" s="21">
        <f>+SUMIFS(Resultados_Dic3!Y$3:Y$99980,Resultados_Dic3!$F$3:$F$99980,Produccion_UO!$K256,Resultados_Dic3!$D$3:$D$99980,Produccion_UO!$K$249,Resultados_Dic3!$E$3:$E$99980,Produccion_UO!$J256,Resultados_Dic3!$A$3:$A$99980,Produccion_UO!$H256)*$I$249</f>
        <v>0</v>
      </c>
      <c r="AE256" s="21">
        <f>+SUMIFS(Resultados_Dic3!Z$3:Z$99980,Resultados_Dic3!$F$3:$F$99980,Produccion_UO!$K256,Resultados_Dic3!$D$3:$D$99980,Produccion_UO!$K$249,Resultados_Dic3!$E$3:$E$99980,Produccion_UO!$J256,Resultados_Dic3!$A$3:$A$99980,Produccion_UO!$H256)*$I$249</f>
        <v>0</v>
      </c>
      <c r="AF256" s="21">
        <f>+SUMIFS(Resultados_Dic3!AA$3:AA$99980,Resultados_Dic3!$F$3:$F$99980,Produccion_UO!$K256,Resultados_Dic3!$D$3:$D$99980,Produccion_UO!$K$249,Resultados_Dic3!$E$3:$E$99980,Produccion_UO!$J256,Resultados_Dic3!$A$3:$A$99980,Produccion_UO!$H256)*$I$249</f>
        <v>0</v>
      </c>
      <c r="AG256" s="21">
        <f>+SUMIFS(Resultados_Dic3!AB$3:AB$99980,Resultados_Dic3!$F$3:$F$99980,Produccion_UO!$K256,Resultados_Dic3!$D$3:$D$99980,Produccion_UO!$K$249,Resultados_Dic3!$E$3:$E$99980,Produccion_UO!$J256,Resultados_Dic3!$A$3:$A$99980,Produccion_UO!$H256)*$I$249</f>
        <v>0</v>
      </c>
      <c r="AH256" s="21">
        <f>+SUMIFS(Resultados_Dic3!AC$3:AC$99980,Resultados_Dic3!$F$3:$F$99980,Produccion_UO!$K256,Resultados_Dic3!$D$3:$D$99980,Produccion_UO!$K$249,Resultados_Dic3!$E$3:$E$99980,Produccion_UO!$J256,Resultados_Dic3!$A$3:$A$99980,Produccion_UO!$H256)*$I$249</f>
        <v>0</v>
      </c>
      <c r="AI256" s="21">
        <f>+SUMIFS(Resultados_Dic3!AD$3:AD$99980,Resultados_Dic3!$F$3:$F$99980,Produccion_UO!$K256,Resultados_Dic3!$D$3:$D$99980,Produccion_UO!$K$249,Resultados_Dic3!$E$3:$E$99980,Produccion_UO!$J256,Resultados_Dic3!$A$3:$A$99980,Produccion_UO!$H256)*$I$249</f>
        <v>0</v>
      </c>
      <c r="AJ256" s="21">
        <f>+SUMIFS(Resultados_Dic3!AE$3:AE$99980,Resultados_Dic3!$F$3:$F$99980,Produccion_UO!$K256,Resultados_Dic3!$D$3:$D$99980,Produccion_UO!$K$249,Resultados_Dic3!$E$3:$E$99980,Produccion_UO!$J256,Resultados_Dic3!$A$3:$A$99980,Produccion_UO!$H256)*$I$249</f>
        <v>0</v>
      </c>
      <c r="AK256" s="21">
        <f>+SUMIFS(Resultados_Dic3!AF$3:AF$99980,Resultados_Dic3!$F$3:$F$99980,Produccion_UO!$K256,Resultados_Dic3!$D$3:$D$99980,Produccion_UO!$K$249,Resultados_Dic3!$E$3:$E$99980,Produccion_UO!$J256,Resultados_Dic3!$A$3:$A$99980,Produccion_UO!$H256)*$I$249</f>
        <v>0</v>
      </c>
      <c r="AL256" s="21">
        <f>+SUMIFS(Resultados_Dic3!AG$3:AG$99980,Resultados_Dic3!$F$3:$F$99980,Produccion_UO!$K256,Resultados_Dic3!$D$3:$D$99980,Produccion_UO!$K$249,Resultados_Dic3!$E$3:$E$99980,Produccion_UO!$J256,Resultados_Dic3!$A$3:$A$99980,Produccion_UO!$H256)*$I$249</f>
        <v>0</v>
      </c>
      <c r="AM256" s="21">
        <f>+SUMIFS(Resultados_Dic3!AH$3:AH$99980,Resultados_Dic3!$F$3:$F$99980,Produccion_UO!$K256,Resultados_Dic3!$D$3:$D$99980,Produccion_UO!$K$249,Resultados_Dic3!$E$3:$E$99980,Produccion_UO!$J256,Resultados_Dic3!$A$3:$A$99980,Produccion_UO!$H256)*$I$249</f>
        <v>0</v>
      </c>
      <c r="AN256" s="21">
        <f>+SUMIFS(Resultados_Dic3!AI$3:AI$99980,Resultados_Dic3!$F$3:$F$99980,Produccion_UO!$K256,Resultados_Dic3!$D$3:$D$99980,Produccion_UO!$K$249,Resultados_Dic3!$E$3:$E$99980,Produccion_UO!$J256,Resultados_Dic3!$A$3:$A$99980,Produccion_UO!$H256)*$I$249</f>
        <v>0</v>
      </c>
      <c r="AO256" s="21">
        <f>+SUMIFS(Resultados_Dic3!AJ$3:AJ$99980,Resultados_Dic3!$F$3:$F$99980,Produccion_UO!$K256,Resultados_Dic3!$D$3:$D$99980,Produccion_UO!$K$249,Resultados_Dic3!$E$3:$E$99980,Produccion_UO!$J256,Resultados_Dic3!$A$3:$A$99980,Produccion_UO!$H256)*$I$249</f>
        <v>0</v>
      </c>
      <c r="AP256" s="21">
        <f>+SUMIFS(Resultados_Dic3!AK$3:AK$99980,Resultados_Dic3!$F$3:$F$99980,Produccion_UO!$K256,Resultados_Dic3!$D$3:$D$99980,Produccion_UO!$K$249,Resultados_Dic3!$E$3:$E$99980,Produccion_UO!$J256,Resultados_Dic3!$A$3:$A$99980,Produccion_UO!$H256)*$I$249</f>
        <v>0</v>
      </c>
      <c r="AQ256" s="21">
        <f>+SUMIFS(Resultados_Dic3!AL$3:AL$99980,Resultados_Dic3!$F$3:$F$99980,Produccion_UO!$K256,Resultados_Dic3!$D$3:$D$99980,Produccion_UO!$K$249,Resultados_Dic3!$E$3:$E$99980,Produccion_UO!$J256,Resultados_Dic3!$A$3:$A$99980,Produccion_UO!$H256)*$I$249</f>
        <v>0</v>
      </c>
      <c r="AR256" s="21">
        <f>+SUMIFS(Resultados_Dic3!AM$3:AM$99980,Resultados_Dic3!$F$3:$F$99980,Produccion_UO!$K256,Resultados_Dic3!$D$3:$D$99980,Produccion_UO!$K$249,Resultados_Dic3!$E$3:$E$99980,Produccion_UO!$J256,Resultados_Dic3!$A$3:$A$99980,Produccion_UO!$H256)*$I$249</f>
        <v>0</v>
      </c>
    </row>
    <row r="257" spans="1:48" x14ac:dyDescent="0.25">
      <c r="H257" s="17" t="str">
        <f t="shared" si="65"/>
        <v>DIC7</v>
      </c>
      <c r="J257" s="51" t="s">
        <v>43</v>
      </c>
      <c r="K257" s="13" t="s">
        <v>401</v>
      </c>
      <c r="L257" s="22" t="str">
        <f>+$B$8</f>
        <v>VSM - Medium</v>
      </c>
      <c r="M257" s="21">
        <f>+SUMIFS(Resultados_Dic3!H$3:H$99980,Resultados_Dic3!$F$3:$F$99980,Produccion_UO!$K257,Resultados_Dic3!$D$3:$D$99980,Produccion_UO!$K$249,Resultados_Dic3!$E$3:$E$99980,Produccion_UO!$J257,Resultados_Dic3!$A$3:$A$99980,Produccion_UO!$H257)*$I$249</f>
        <v>0</v>
      </c>
      <c r="N257" s="21">
        <f>+SUMIFS(Resultados_Dic3!I$3:I$99980,Resultados_Dic3!$F$3:$F$99980,Produccion_UO!$K257,Resultados_Dic3!$D$3:$D$99980,Produccion_UO!$K$249,Resultados_Dic3!$E$3:$E$99980,Produccion_UO!$J257,Resultados_Dic3!$A$3:$A$99980,Produccion_UO!$H257)*$I$249</f>
        <v>0</v>
      </c>
      <c r="O257" s="21">
        <f>+SUMIFS(Resultados_Dic3!J$3:J$99980,Resultados_Dic3!$F$3:$F$99980,Produccion_UO!$K257,Resultados_Dic3!$D$3:$D$99980,Produccion_UO!$K$249,Resultados_Dic3!$E$3:$E$99980,Produccion_UO!$J257,Resultados_Dic3!$A$3:$A$99980,Produccion_UO!$H257)*$I$249</f>
        <v>0</v>
      </c>
      <c r="P257" s="21">
        <f>+SUMIFS(Resultados_Dic3!K$3:K$99980,Resultados_Dic3!$F$3:$F$99980,Produccion_UO!$K257,Resultados_Dic3!$D$3:$D$99980,Produccion_UO!$K$249,Resultados_Dic3!$E$3:$E$99980,Produccion_UO!$J257,Resultados_Dic3!$A$3:$A$99980,Produccion_UO!$H257)*$I$249</f>
        <v>0</v>
      </c>
      <c r="Q257" s="21">
        <f>+SUMIFS(Resultados_Dic3!L$3:L$99980,Resultados_Dic3!$F$3:$F$99980,Produccion_UO!$K257,Resultados_Dic3!$D$3:$D$99980,Produccion_UO!$K$249,Resultados_Dic3!$E$3:$E$99980,Produccion_UO!$J257,Resultados_Dic3!$A$3:$A$99980,Produccion_UO!$H257)*$I$249</f>
        <v>0</v>
      </c>
      <c r="R257" s="21">
        <f>+SUMIFS(Resultados_Dic3!M$3:M$99980,Resultados_Dic3!$F$3:$F$99980,Produccion_UO!$K257,Resultados_Dic3!$D$3:$D$99980,Produccion_UO!$K$249,Resultados_Dic3!$E$3:$E$99980,Produccion_UO!$J257,Resultados_Dic3!$A$3:$A$99980,Produccion_UO!$H257)*$I$249</f>
        <v>0</v>
      </c>
      <c r="S257" s="21">
        <f>+SUMIFS(Resultados_Dic3!N$3:N$99980,Resultados_Dic3!$F$3:$F$99980,Produccion_UO!$K257,Resultados_Dic3!$D$3:$D$99980,Produccion_UO!$K$249,Resultados_Dic3!$E$3:$E$99980,Produccion_UO!$J257,Resultados_Dic3!$A$3:$A$99980,Produccion_UO!$H257)*$I$249</f>
        <v>0</v>
      </c>
      <c r="T257" s="21">
        <f>+SUMIFS(Resultados_Dic3!O$3:O$99980,Resultados_Dic3!$F$3:$F$99980,Produccion_UO!$K257,Resultados_Dic3!$D$3:$D$99980,Produccion_UO!$K$249,Resultados_Dic3!$E$3:$E$99980,Produccion_UO!$J257,Resultados_Dic3!$A$3:$A$99980,Produccion_UO!$H257)*$I$249</f>
        <v>0</v>
      </c>
      <c r="U257" s="21">
        <f>+SUMIFS(Resultados_Dic3!P$3:P$99980,Resultados_Dic3!$F$3:$F$99980,Produccion_UO!$K257,Resultados_Dic3!$D$3:$D$99980,Produccion_UO!$K$249,Resultados_Dic3!$E$3:$E$99980,Produccion_UO!$J257,Resultados_Dic3!$A$3:$A$99980,Produccion_UO!$H257)*$I$249</f>
        <v>0</v>
      </c>
      <c r="V257" s="21">
        <f>+SUMIFS(Resultados_Dic3!Q$3:Q$99980,Resultados_Dic3!$F$3:$F$99980,Produccion_UO!$K257,Resultados_Dic3!$D$3:$D$99980,Produccion_UO!$K$249,Resultados_Dic3!$E$3:$E$99980,Produccion_UO!$J257,Resultados_Dic3!$A$3:$A$99980,Produccion_UO!$H257)*$I$249</f>
        <v>0</v>
      </c>
      <c r="W257" s="21">
        <f>+SUMIFS(Resultados_Dic3!R$3:R$99980,Resultados_Dic3!$F$3:$F$99980,Produccion_UO!$K257,Resultados_Dic3!$D$3:$D$99980,Produccion_UO!$K$249,Resultados_Dic3!$E$3:$E$99980,Produccion_UO!$J257,Resultados_Dic3!$A$3:$A$99980,Produccion_UO!$H257)*$I$249</f>
        <v>0</v>
      </c>
      <c r="X257" s="21">
        <f>+SUMIFS(Resultados_Dic3!S$3:S$99980,Resultados_Dic3!$F$3:$F$99980,Produccion_UO!$K257,Resultados_Dic3!$D$3:$D$99980,Produccion_UO!$K$249,Resultados_Dic3!$E$3:$E$99980,Produccion_UO!$J257,Resultados_Dic3!$A$3:$A$99980,Produccion_UO!$H257)*$I$249</f>
        <v>0</v>
      </c>
      <c r="Y257" s="21">
        <f>+SUMIFS(Resultados_Dic3!T$3:T$99980,Resultados_Dic3!$F$3:$F$99980,Produccion_UO!$K257,Resultados_Dic3!$D$3:$D$99980,Produccion_UO!$K$249,Resultados_Dic3!$E$3:$E$99980,Produccion_UO!$J257,Resultados_Dic3!$A$3:$A$99980,Produccion_UO!$H257)*$I$249</f>
        <v>0</v>
      </c>
      <c r="Z257" s="21">
        <f>+SUMIFS(Resultados_Dic3!U$3:U$99980,Resultados_Dic3!$F$3:$F$99980,Produccion_UO!$K257,Resultados_Dic3!$D$3:$D$99980,Produccion_UO!$K$249,Resultados_Dic3!$E$3:$E$99980,Produccion_UO!$J257,Resultados_Dic3!$A$3:$A$99980,Produccion_UO!$H257)*$I$249</f>
        <v>0</v>
      </c>
      <c r="AA257" s="21">
        <f>+SUMIFS(Resultados_Dic3!V$3:V$99980,Resultados_Dic3!$F$3:$F$99980,Produccion_UO!$K257,Resultados_Dic3!$D$3:$D$99980,Produccion_UO!$K$249,Resultados_Dic3!$E$3:$E$99980,Produccion_UO!$J257,Resultados_Dic3!$A$3:$A$99980,Produccion_UO!$H257)*$I$249</f>
        <v>0</v>
      </c>
      <c r="AB257" s="21">
        <f>+SUMIFS(Resultados_Dic3!W$3:W$99980,Resultados_Dic3!$F$3:$F$99980,Produccion_UO!$K257,Resultados_Dic3!$D$3:$D$99980,Produccion_UO!$K$249,Resultados_Dic3!$E$3:$E$99980,Produccion_UO!$J257,Resultados_Dic3!$A$3:$A$99980,Produccion_UO!$H257)*$I$249</f>
        <v>0</v>
      </c>
      <c r="AC257" s="21">
        <f>+SUMIFS(Resultados_Dic3!X$3:X$99980,Resultados_Dic3!$F$3:$F$99980,Produccion_UO!$K257,Resultados_Dic3!$D$3:$D$99980,Produccion_UO!$K$249,Resultados_Dic3!$E$3:$E$99980,Produccion_UO!$J257,Resultados_Dic3!$A$3:$A$99980,Produccion_UO!$H257)*$I$249</f>
        <v>0</v>
      </c>
      <c r="AD257" s="21">
        <f>+SUMIFS(Resultados_Dic3!Y$3:Y$99980,Resultados_Dic3!$F$3:$F$99980,Produccion_UO!$K257,Resultados_Dic3!$D$3:$D$99980,Produccion_UO!$K$249,Resultados_Dic3!$E$3:$E$99980,Produccion_UO!$J257,Resultados_Dic3!$A$3:$A$99980,Produccion_UO!$H257)*$I$249</f>
        <v>0</v>
      </c>
      <c r="AE257" s="21">
        <f>+SUMIFS(Resultados_Dic3!Z$3:Z$99980,Resultados_Dic3!$F$3:$F$99980,Produccion_UO!$K257,Resultados_Dic3!$D$3:$D$99980,Produccion_UO!$K$249,Resultados_Dic3!$E$3:$E$99980,Produccion_UO!$J257,Resultados_Dic3!$A$3:$A$99980,Produccion_UO!$H257)*$I$249</f>
        <v>0</v>
      </c>
      <c r="AF257" s="21">
        <f>+SUMIFS(Resultados_Dic3!AA$3:AA$99980,Resultados_Dic3!$F$3:$F$99980,Produccion_UO!$K257,Resultados_Dic3!$D$3:$D$99980,Produccion_UO!$K$249,Resultados_Dic3!$E$3:$E$99980,Produccion_UO!$J257,Resultados_Dic3!$A$3:$A$99980,Produccion_UO!$H257)*$I$249</f>
        <v>0</v>
      </c>
      <c r="AG257" s="21">
        <f>+SUMIFS(Resultados_Dic3!AB$3:AB$99980,Resultados_Dic3!$F$3:$F$99980,Produccion_UO!$K257,Resultados_Dic3!$D$3:$D$99980,Produccion_UO!$K$249,Resultados_Dic3!$E$3:$E$99980,Produccion_UO!$J257,Resultados_Dic3!$A$3:$A$99980,Produccion_UO!$H257)*$I$249</f>
        <v>0</v>
      </c>
      <c r="AH257" s="21">
        <f>+SUMIFS(Resultados_Dic3!AC$3:AC$99980,Resultados_Dic3!$F$3:$F$99980,Produccion_UO!$K257,Resultados_Dic3!$D$3:$D$99980,Produccion_UO!$K$249,Resultados_Dic3!$E$3:$E$99980,Produccion_UO!$J257,Resultados_Dic3!$A$3:$A$99980,Produccion_UO!$H257)*$I$249</f>
        <v>0</v>
      </c>
      <c r="AI257" s="21">
        <f>+SUMIFS(Resultados_Dic3!AD$3:AD$99980,Resultados_Dic3!$F$3:$F$99980,Produccion_UO!$K257,Resultados_Dic3!$D$3:$D$99980,Produccion_UO!$K$249,Resultados_Dic3!$E$3:$E$99980,Produccion_UO!$J257,Resultados_Dic3!$A$3:$A$99980,Produccion_UO!$H257)*$I$249</f>
        <v>0</v>
      </c>
      <c r="AJ257" s="21">
        <f>+SUMIFS(Resultados_Dic3!AE$3:AE$99980,Resultados_Dic3!$F$3:$F$99980,Produccion_UO!$K257,Resultados_Dic3!$D$3:$D$99980,Produccion_UO!$K$249,Resultados_Dic3!$E$3:$E$99980,Produccion_UO!$J257,Resultados_Dic3!$A$3:$A$99980,Produccion_UO!$H257)*$I$249</f>
        <v>0</v>
      </c>
      <c r="AK257" s="21">
        <f>+SUMIFS(Resultados_Dic3!AF$3:AF$99980,Resultados_Dic3!$F$3:$F$99980,Produccion_UO!$K257,Resultados_Dic3!$D$3:$D$99980,Produccion_UO!$K$249,Resultados_Dic3!$E$3:$E$99980,Produccion_UO!$J257,Resultados_Dic3!$A$3:$A$99980,Produccion_UO!$H257)*$I$249</f>
        <v>0</v>
      </c>
      <c r="AL257" s="21">
        <f>+SUMIFS(Resultados_Dic3!AG$3:AG$99980,Resultados_Dic3!$F$3:$F$99980,Produccion_UO!$K257,Resultados_Dic3!$D$3:$D$99980,Produccion_UO!$K$249,Resultados_Dic3!$E$3:$E$99980,Produccion_UO!$J257,Resultados_Dic3!$A$3:$A$99980,Produccion_UO!$H257)*$I$249</f>
        <v>0</v>
      </c>
      <c r="AM257" s="21">
        <f>+SUMIFS(Resultados_Dic3!AH$3:AH$99980,Resultados_Dic3!$F$3:$F$99980,Produccion_UO!$K257,Resultados_Dic3!$D$3:$D$99980,Produccion_UO!$K$249,Resultados_Dic3!$E$3:$E$99980,Produccion_UO!$J257,Resultados_Dic3!$A$3:$A$99980,Produccion_UO!$H257)*$I$249</f>
        <v>0</v>
      </c>
      <c r="AN257" s="21">
        <f>+SUMIFS(Resultados_Dic3!AI$3:AI$99980,Resultados_Dic3!$F$3:$F$99980,Produccion_UO!$K257,Resultados_Dic3!$D$3:$D$99980,Produccion_UO!$K$249,Resultados_Dic3!$E$3:$E$99980,Produccion_UO!$J257,Resultados_Dic3!$A$3:$A$99980,Produccion_UO!$H257)*$I$249</f>
        <v>0</v>
      </c>
      <c r="AO257" s="21">
        <f>+SUMIFS(Resultados_Dic3!AJ$3:AJ$99980,Resultados_Dic3!$F$3:$F$99980,Produccion_UO!$K257,Resultados_Dic3!$D$3:$D$99980,Produccion_UO!$K$249,Resultados_Dic3!$E$3:$E$99980,Produccion_UO!$J257,Resultados_Dic3!$A$3:$A$99980,Produccion_UO!$H257)*$I$249</f>
        <v>0</v>
      </c>
      <c r="AP257" s="21">
        <f>+SUMIFS(Resultados_Dic3!AK$3:AK$99980,Resultados_Dic3!$F$3:$F$99980,Produccion_UO!$K257,Resultados_Dic3!$D$3:$D$99980,Produccion_UO!$K$249,Resultados_Dic3!$E$3:$E$99980,Produccion_UO!$J257,Resultados_Dic3!$A$3:$A$99980,Produccion_UO!$H257)*$I$249</f>
        <v>0</v>
      </c>
      <c r="AQ257" s="21">
        <f>+SUMIFS(Resultados_Dic3!AL$3:AL$99980,Resultados_Dic3!$F$3:$F$99980,Produccion_UO!$K257,Resultados_Dic3!$D$3:$D$99980,Produccion_UO!$K$249,Resultados_Dic3!$E$3:$E$99980,Produccion_UO!$J257,Resultados_Dic3!$A$3:$A$99980,Produccion_UO!$H257)*$I$249</f>
        <v>0</v>
      </c>
      <c r="AR257" s="21">
        <f>+SUMIFS(Resultados_Dic3!AM$3:AM$99980,Resultados_Dic3!$F$3:$F$99980,Produccion_UO!$K257,Resultados_Dic3!$D$3:$D$99980,Produccion_UO!$K$249,Resultados_Dic3!$E$3:$E$99980,Produccion_UO!$J257,Resultados_Dic3!$A$3:$A$99980,Produccion_UO!$H257)*$I$249</f>
        <v>0</v>
      </c>
    </row>
    <row r="258" spans="1:48" x14ac:dyDescent="0.25">
      <c r="H258" s="17" t="str">
        <f t="shared" si="65"/>
        <v>DIC7</v>
      </c>
      <c r="J258" s="51" t="s">
        <v>43</v>
      </c>
      <c r="K258" s="13" t="s">
        <v>402</v>
      </c>
      <c r="L258" s="22" t="str">
        <f>+$B$9</f>
        <v>VIM - GAS</v>
      </c>
      <c r="M258" s="21">
        <f>+SUMIFS(Resultados_Dic3!H$3:H$99980,Resultados_Dic3!$F$3:$F$99980,Produccion_UO!$K258,Resultados_Dic3!$D$3:$D$99980,Produccion_UO!$K$249,Resultados_Dic3!$E$3:$E$99980,Produccion_UO!$J258,Resultados_Dic3!$A$3:$A$99980,Produccion_UO!$H258)*$I$249</f>
        <v>0</v>
      </c>
      <c r="N258" s="21">
        <f>+SUMIFS(Resultados_Dic3!I$3:I$99980,Resultados_Dic3!$F$3:$F$99980,Produccion_UO!$K258,Resultados_Dic3!$D$3:$D$99980,Produccion_UO!$K$249,Resultados_Dic3!$E$3:$E$99980,Produccion_UO!$J258,Resultados_Dic3!$A$3:$A$99980,Produccion_UO!$H258)*$I$249</f>
        <v>0</v>
      </c>
      <c r="O258" s="21">
        <f>+SUMIFS(Resultados_Dic3!J$3:J$99980,Resultados_Dic3!$F$3:$F$99980,Produccion_UO!$K258,Resultados_Dic3!$D$3:$D$99980,Produccion_UO!$K$249,Resultados_Dic3!$E$3:$E$99980,Produccion_UO!$J258,Resultados_Dic3!$A$3:$A$99980,Produccion_UO!$H258)*$I$249</f>
        <v>0</v>
      </c>
      <c r="P258" s="21">
        <f>+SUMIFS(Resultados_Dic3!K$3:K$99980,Resultados_Dic3!$F$3:$F$99980,Produccion_UO!$K258,Resultados_Dic3!$D$3:$D$99980,Produccion_UO!$K$249,Resultados_Dic3!$E$3:$E$99980,Produccion_UO!$J258,Resultados_Dic3!$A$3:$A$99980,Produccion_UO!$H258)*$I$249</f>
        <v>0</v>
      </c>
      <c r="Q258" s="21">
        <f>+SUMIFS(Resultados_Dic3!L$3:L$99980,Resultados_Dic3!$F$3:$F$99980,Produccion_UO!$K258,Resultados_Dic3!$D$3:$D$99980,Produccion_UO!$K$249,Resultados_Dic3!$E$3:$E$99980,Produccion_UO!$J258,Resultados_Dic3!$A$3:$A$99980,Produccion_UO!$H258)*$I$249</f>
        <v>0</v>
      </c>
      <c r="R258" s="21">
        <f>+SUMIFS(Resultados_Dic3!M$3:M$99980,Resultados_Dic3!$F$3:$F$99980,Produccion_UO!$K258,Resultados_Dic3!$D$3:$D$99980,Produccion_UO!$K$249,Resultados_Dic3!$E$3:$E$99980,Produccion_UO!$J258,Resultados_Dic3!$A$3:$A$99980,Produccion_UO!$H258)*$I$249</f>
        <v>0</v>
      </c>
      <c r="S258" s="21">
        <f>+SUMIFS(Resultados_Dic3!N$3:N$99980,Resultados_Dic3!$F$3:$F$99980,Produccion_UO!$K258,Resultados_Dic3!$D$3:$D$99980,Produccion_UO!$K$249,Resultados_Dic3!$E$3:$E$99980,Produccion_UO!$J258,Resultados_Dic3!$A$3:$A$99980,Produccion_UO!$H258)*$I$249</f>
        <v>0</v>
      </c>
      <c r="T258" s="21">
        <f>+SUMIFS(Resultados_Dic3!O$3:O$99980,Resultados_Dic3!$F$3:$F$99980,Produccion_UO!$K258,Resultados_Dic3!$D$3:$D$99980,Produccion_UO!$K$249,Resultados_Dic3!$E$3:$E$99980,Produccion_UO!$J258,Resultados_Dic3!$A$3:$A$99980,Produccion_UO!$H258)*$I$249</f>
        <v>0</v>
      </c>
      <c r="U258" s="21">
        <f>+SUMIFS(Resultados_Dic3!P$3:P$99980,Resultados_Dic3!$F$3:$F$99980,Produccion_UO!$K258,Resultados_Dic3!$D$3:$D$99980,Produccion_UO!$K$249,Resultados_Dic3!$E$3:$E$99980,Produccion_UO!$J258,Resultados_Dic3!$A$3:$A$99980,Produccion_UO!$H258)*$I$249</f>
        <v>0</v>
      </c>
      <c r="V258" s="21">
        <f>+SUMIFS(Resultados_Dic3!Q$3:Q$99980,Resultados_Dic3!$F$3:$F$99980,Produccion_UO!$K258,Resultados_Dic3!$D$3:$D$99980,Produccion_UO!$K$249,Resultados_Dic3!$E$3:$E$99980,Produccion_UO!$J258,Resultados_Dic3!$A$3:$A$99980,Produccion_UO!$H258)*$I$249</f>
        <v>0</v>
      </c>
      <c r="W258" s="21">
        <f>+SUMIFS(Resultados_Dic3!R$3:R$99980,Resultados_Dic3!$F$3:$F$99980,Produccion_UO!$K258,Resultados_Dic3!$D$3:$D$99980,Produccion_UO!$K$249,Resultados_Dic3!$E$3:$E$99980,Produccion_UO!$J258,Resultados_Dic3!$A$3:$A$99980,Produccion_UO!$H258)*$I$249</f>
        <v>0</v>
      </c>
      <c r="X258" s="21">
        <f>+SUMIFS(Resultados_Dic3!S$3:S$99980,Resultados_Dic3!$F$3:$F$99980,Produccion_UO!$K258,Resultados_Dic3!$D$3:$D$99980,Produccion_UO!$K$249,Resultados_Dic3!$E$3:$E$99980,Produccion_UO!$J258,Resultados_Dic3!$A$3:$A$99980,Produccion_UO!$H258)*$I$249</f>
        <v>0</v>
      </c>
      <c r="Y258" s="21">
        <f>+SUMIFS(Resultados_Dic3!T$3:T$99980,Resultados_Dic3!$F$3:$F$99980,Produccion_UO!$K258,Resultados_Dic3!$D$3:$D$99980,Produccion_UO!$K$249,Resultados_Dic3!$E$3:$E$99980,Produccion_UO!$J258,Resultados_Dic3!$A$3:$A$99980,Produccion_UO!$H258)*$I$249</f>
        <v>0</v>
      </c>
      <c r="Z258" s="21">
        <f>+SUMIFS(Resultados_Dic3!U$3:U$99980,Resultados_Dic3!$F$3:$F$99980,Produccion_UO!$K258,Resultados_Dic3!$D$3:$D$99980,Produccion_UO!$K$249,Resultados_Dic3!$E$3:$E$99980,Produccion_UO!$J258,Resultados_Dic3!$A$3:$A$99980,Produccion_UO!$H258)*$I$249</f>
        <v>0</v>
      </c>
      <c r="AA258" s="21">
        <f>+SUMIFS(Resultados_Dic3!V$3:V$99980,Resultados_Dic3!$F$3:$F$99980,Produccion_UO!$K258,Resultados_Dic3!$D$3:$D$99980,Produccion_UO!$K$249,Resultados_Dic3!$E$3:$E$99980,Produccion_UO!$J258,Resultados_Dic3!$A$3:$A$99980,Produccion_UO!$H258)*$I$249</f>
        <v>0</v>
      </c>
      <c r="AB258" s="21">
        <f>+SUMIFS(Resultados_Dic3!W$3:W$99980,Resultados_Dic3!$F$3:$F$99980,Produccion_UO!$K258,Resultados_Dic3!$D$3:$D$99980,Produccion_UO!$K$249,Resultados_Dic3!$E$3:$E$99980,Produccion_UO!$J258,Resultados_Dic3!$A$3:$A$99980,Produccion_UO!$H258)*$I$249</f>
        <v>0</v>
      </c>
      <c r="AC258" s="21">
        <f>+SUMIFS(Resultados_Dic3!X$3:X$99980,Resultados_Dic3!$F$3:$F$99980,Produccion_UO!$K258,Resultados_Dic3!$D$3:$D$99980,Produccion_UO!$K$249,Resultados_Dic3!$E$3:$E$99980,Produccion_UO!$J258,Resultados_Dic3!$A$3:$A$99980,Produccion_UO!$H258)*$I$249</f>
        <v>0</v>
      </c>
      <c r="AD258" s="21">
        <f>+SUMIFS(Resultados_Dic3!Y$3:Y$99980,Resultados_Dic3!$F$3:$F$99980,Produccion_UO!$K258,Resultados_Dic3!$D$3:$D$99980,Produccion_UO!$K$249,Resultados_Dic3!$E$3:$E$99980,Produccion_UO!$J258,Resultados_Dic3!$A$3:$A$99980,Produccion_UO!$H258)*$I$249</f>
        <v>0</v>
      </c>
      <c r="AE258" s="21">
        <f>+SUMIFS(Resultados_Dic3!Z$3:Z$99980,Resultados_Dic3!$F$3:$F$99980,Produccion_UO!$K258,Resultados_Dic3!$D$3:$D$99980,Produccion_UO!$K$249,Resultados_Dic3!$E$3:$E$99980,Produccion_UO!$J258,Resultados_Dic3!$A$3:$A$99980,Produccion_UO!$H258)*$I$249</f>
        <v>0</v>
      </c>
      <c r="AF258" s="21">
        <f>+SUMIFS(Resultados_Dic3!AA$3:AA$99980,Resultados_Dic3!$F$3:$F$99980,Produccion_UO!$K258,Resultados_Dic3!$D$3:$D$99980,Produccion_UO!$K$249,Resultados_Dic3!$E$3:$E$99980,Produccion_UO!$J258,Resultados_Dic3!$A$3:$A$99980,Produccion_UO!$H258)*$I$249</f>
        <v>0</v>
      </c>
      <c r="AG258" s="21">
        <f>+SUMIFS(Resultados_Dic3!AB$3:AB$99980,Resultados_Dic3!$F$3:$F$99980,Produccion_UO!$K258,Resultados_Dic3!$D$3:$D$99980,Produccion_UO!$K$249,Resultados_Dic3!$E$3:$E$99980,Produccion_UO!$J258,Resultados_Dic3!$A$3:$A$99980,Produccion_UO!$H258)*$I$249</f>
        <v>0</v>
      </c>
      <c r="AH258" s="21">
        <f>+SUMIFS(Resultados_Dic3!AC$3:AC$99980,Resultados_Dic3!$F$3:$F$99980,Produccion_UO!$K258,Resultados_Dic3!$D$3:$D$99980,Produccion_UO!$K$249,Resultados_Dic3!$E$3:$E$99980,Produccion_UO!$J258,Resultados_Dic3!$A$3:$A$99980,Produccion_UO!$H258)*$I$249</f>
        <v>0</v>
      </c>
      <c r="AI258" s="21">
        <f>+SUMIFS(Resultados_Dic3!AD$3:AD$99980,Resultados_Dic3!$F$3:$F$99980,Produccion_UO!$K258,Resultados_Dic3!$D$3:$D$99980,Produccion_UO!$K$249,Resultados_Dic3!$E$3:$E$99980,Produccion_UO!$J258,Resultados_Dic3!$A$3:$A$99980,Produccion_UO!$H258)*$I$249</f>
        <v>0</v>
      </c>
      <c r="AJ258" s="21">
        <f>+SUMIFS(Resultados_Dic3!AE$3:AE$99980,Resultados_Dic3!$F$3:$F$99980,Produccion_UO!$K258,Resultados_Dic3!$D$3:$D$99980,Produccion_UO!$K$249,Resultados_Dic3!$E$3:$E$99980,Produccion_UO!$J258,Resultados_Dic3!$A$3:$A$99980,Produccion_UO!$H258)*$I$249</f>
        <v>0</v>
      </c>
      <c r="AK258" s="21">
        <f>+SUMIFS(Resultados_Dic3!AF$3:AF$99980,Resultados_Dic3!$F$3:$F$99980,Produccion_UO!$K258,Resultados_Dic3!$D$3:$D$99980,Produccion_UO!$K$249,Resultados_Dic3!$E$3:$E$99980,Produccion_UO!$J258,Resultados_Dic3!$A$3:$A$99980,Produccion_UO!$H258)*$I$249</f>
        <v>0</v>
      </c>
      <c r="AL258" s="21">
        <f>+SUMIFS(Resultados_Dic3!AG$3:AG$99980,Resultados_Dic3!$F$3:$F$99980,Produccion_UO!$K258,Resultados_Dic3!$D$3:$D$99980,Produccion_UO!$K$249,Resultados_Dic3!$E$3:$E$99980,Produccion_UO!$J258,Resultados_Dic3!$A$3:$A$99980,Produccion_UO!$H258)*$I$249</f>
        <v>0</v>
      </c>
      <c r="AM258" s="21">
        <f>+SUMIFS(Resultados_Dic3!AH$3:AH$99980,Resultados_Dic3!$F$3:$F$99980,Produccion_UO!$K258,Resultados_Dic3!$D$3:$D$99980,Produccion_UO!$K$249,Resultados_Dic3!$E$3:$E$99980,Produccion_UO!$J258,Resultados_Dic3!$A$3:$A$99980,Produccion_UO!$H258)*$I$249</f>
        <v>0</v>
      </c>
      <c r="AN258" s="21">
        <f>+SUMIFS(Resultados_Dic3!AI$3:AI$99980,Resultados_Dic3!$F$3:$F$99980,Produccion_UO!$K258,Resultados_Dic3!$D$3:$D$99980,Produccion_UO!$K$249,Resultados_Dic3!$E$3:$E$99980,Produccion_UO!$J258,Resultados_Dic3!$A$3:$A$99980,Produccion_UO!$H258)*$I$249</f>
        <v>0</v>
      </c>
      <c r="AO258" s="21">
        <f>+SUMIFS(Resultados_Dic3!AJ$3:AJ$99980,Resultados_Dic3!$F$3:$F$99980,Produccion_UO!$K258,Resultados_Dic3!$D$3:$D$99980,Produccion_UO!$K$249,Resultados_Dic3!$E$3:$E$99980,Produccion_UO!$J258,Resultados_Dic3!$A$3:$A$99980,Produccion_UO!$H258)*$I$249</f>
        <v>0</v>
      </c>
      <c r="AP258" s="21">
        <f>+SUMIFS(Resultados_Dic3!AK$3:AK$99980,Resultados_Dic3!$F$3:$F$99980,Produccion_UO!$K258,Resultados_Dic3!$D$3:$D$99980,Produccion_UO!$K$249,Resultados_Dic3!$E$3:$E$99980,Produccion_UO!$J258,Resultados_Dic3!$A$3:$A$99980,Produccion_UO!$H258)*$I$249</f>
        <v>0</v>
      </c>
      <c r="AQ258" s="21">
        <f>+SUMIFS(Resultados_Dic3!AL$3:AL$99980,Resultados_Dic3!$F$3:$F$99980,Produccion_UO!$K258,Resultados_Dic3!$D$3:$D$99980,Produccion_UO!$K$249,Resultados_Dic3!$E$3:$E$99980,Produccion_UO!$J258,Resultados_Dic3!$A$3:$A$99980,Produccion_UO!$H258)*$I$249</f>
        <v>0</v>
      </c>
      <c r="AR258" s="21">
        <f>+SUMIFS(Resultados_Dic3!AM$3:AM$99980,Resultados_Dic3!$F$3:$F$99980,Produccion_UO!$K258,Resultados_Dic3!$D$3:$D$99980,Produccion_UO!$K$249,Resultados_Dic3!$E$3:$E$99980,Produccion_UO!$J258,Resultados_Dic3!$A$3:$A$99980,Produccion_UO!$H258)*$I$249</f>
        <v>0</v>
      </c>
    </row>
    <row r="259" spans="1:48" s="73" customFormat="1" x14ac:dyDescent="0.25">
      <c r="A259" s="129"/>
      <c r="B259" s="129"/>
      <c r="C259" s="129"/>
      <c r="D259" s="129"/>
      <c r="E259" s="129"/>
      <c r="F259" s="130"/>
      <c r="H259" s="74"/>
      <c r="I259" s="74"/>
      <c r="L259" s="22"/>
      <c r="M259" s="75">
        <f>+SUM(M252:M258)</f>
        <v>1.2160450387051354</v>
      </c>
      <c r="N259" s="75">
        <f t="shared" ref="N259" si="66">+SUM(N252:N258)</f>
        <v>1.2160450387051354</v>
      </c>
      <c r="O259" s="75">
        <f t="shared" ref="O259:AR259" si="67">+SUM(O252:O258)</f>
        <v>1.2160450387051354</v>
      </c>
      <c r="P259" s="75">
        <f t="shared" si="67"/>
        <v>0.68727733782850386</v>
      </c>
      <c r="Q259" s="75">
        <f t="shared" si="67"/>
        <v>0</v>
      </c>
      <c r="R259" s="75">
        <f t="shared" si="67"/>
        <v>0</v>
      </c>
      <c r="S259" s="75">
        <f t="shared" si="67"/>
        <v>0</v>
      </c>
      <c r="T259" s="75">
        <f t="shared" si="67"/>
        <v>0</v>
      </c>
      <c r="U259" s="75">
        <f t="shared" si="67"/>
        <v>0</v>
      </c>
      <c r="V259" s="75">
        <f t="shared" si="67"/>
        <v>0</v>
      </c>
      <c r="W259" s="75">
        <f t="shared" si="67"/>
        <v>0</v>
      </c>
      <c r="X259" s="75">
        <f t="shared" si="67"/>
        <v>0</v>
      </c>
      <c r="Y259" s="75">
        <f t="shared" si="67"/>
        <v>0</v>
      </c>
      <c r="Z259" s="75">
        <f t="shared" si="67"/>
        <v>0</v>
      </c>
      <c r="AA259" s="75">
        <f t="shared" si="67"/>
        <v>0</v>
      </c>
      <c r="AB259" s="75">
        <f t="shared" si="67"/>
        <v>0</v>
      </c>
      <c r="AC259" s="75">
        <f t="shared" si="67"/>
        <v>0</v>
      </c>
      <c r="AD259" s="75">
        <f t="shared" si="67"/>
        <v>0</v>
      </c>
      <c r="AE259" s="75">
        <f t="shared" si="67"/>
        <v>0</v>
      </c>
      <c r="AF259" s="75">
        <f t="shared" si="67"/>
        <v>0</v>
      </c>
      <c r="AG259" s="75">
        <f t="shared" si="67"/>
        <v>0</v>
      </c>
      <c r="AH259" s="75">
        <f t="shared" si="67"/>
        <v>0</v>
      </c>
      <c r="AI259" s="75">
        <f t="shared" si="67"/>
        <v>0</v>
      </c>
      <c r="AJ259" s="75">
        <f t="shared" si="67"/>
        <v>0</v>
      </c>
      <c r="AK259" s="75">
        <f t="shared" si="67"/>
        <v>0</v>
      </c>
      <c r="AL259" s="75">
        <f t="shared" si="67"/>
        <v>0</v>
      </c>
      <c r="AM259" s="75">
        <f t="shared" si="67"/>
        <v>0</v>
      </c>
      <c r="AN259" s="75">
        <f t="shared" si="67"/>
        <v>0</v>
      </c>
      <c r="AO259" s="75">
        <f t="shared" si="67"/>
        <v>0</v>
      </c>
      <c r="AP259" s="75">
        <f t="shared" si="67"/>
        <v>0</v>
      </c>
      <c r="AQ259" s="75">
        <f t="shared" si="67"/>
        <v>0</v>
      </c>
      <c r="AR259" s="75">
        <f t="shared" si="67"/>
        <v>0</v>
      </c>
    </row>
    <row r="260" spans="1:48" x14ac:dyDescent="0.25">
      <c r="H260"/>
      <c r="I260"/>
    </row>
    <row r="261" spans="1:48" s="175" customFormat="1" ht="15.75" thickBot="1" x14ac:dyDescent="0.3">
      <c r="A261" s="174"/>
      <c r="B261" s="174"/>
      <c r="C261" s="174"/>
      <c r="D261" s="174"/>
      <c r="E261" s="174"/>
      <c r="F261" s="178"/>
      <c r="L261" s="177"/>
    </row>
    <row r="262" spans="1:48" ht="23.25" x14ac:dyDescent="0.35">
      <c r="H262"/>
      <c r="I262"/>
      <c r="K262" s="189" t="s">
        <v>423</v>
      </c>
    </row>
    <row r="263" spans="1:48" ht="18.75" x14ac:dyDescent="0.3">
      <c r="I263" s="17" t="str">
        <f>+IF(OR(J264="OIL",J264="OIL-eq"),$I$5,IF(J264="GAS",$I$4,IF(J264="GSL",$I$8,IF(J264="DSL",$I$9,IF(J264="KER",$I$10,IF(J264="LPG",$I$11,IF(J264="HFO",$I$12,IF(J264="AVG",$I$13,IF(J264="RFG",$I$14,IF(J264="ELC",$I$15,$I$16))))))))))</f>
        <v>GWh/año</v>
      </c>
      <c r="K263" s="34" t="s">
        <v>438</v>
      </c>
    </row>
    <row r="264" spans="1:48" x14ac:dyDescent="0.25">
      <c r="G264" s="21">
        <f>+M269+M268</f>
        <v>4568.2317980000025</v>
      </c>
      <c r="I264" s="115">
        <f>+IF(OR(J264="OIL",J264="OIL-eq"),$H$5,IF(J264="GAS",$H$4,IF(J264="GSL",$H$8,IF(J264="DSL",$H$9,IF(J264="KER",$H$10,IF(J264="LPG",$H$11,IF(J264="HFO",$H$12,IF(J264="AVG",$H$13,IF(J264="RFG",$H$14,IF(J264="ELC",$H$15,$H$16))))))))))</f>
        <v>277.77777777777777</v>
      </c>
      <c r="J264" s="106" t="s">
        <v>348</v>
      </c>
      <c r="K264" s="41" t="s">
        <v>26</v>
      </c>
    </row>
    <row r="265" spans="1:48" x14ac:dyDescent="0.25">
      <c r="H265" s="12"/>
      <c r="I265" s="12"/>
      <c r="J265" s="15"/>
      <c r="K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:48" x14ac:dyDescent="0.25">
      <c r="H267" s="17" t="str">
        <f t="shared" ref="H267:H273" si="68">+$B$1</f>
        <v>DIC7</v>
      </c>
      <c r="J267" s="61" t="s">
        <v>72</v>
      </c>
      <c r="K267" s="19" t="s">
        <v>320</v>
      </c>
      <c r="L267" s="22" t="str">
        <f>+$B$3</f>
        <v>GU - Gas</v>
      </c>
      <c r="M267" s="21">
        <f>+M280+M306+M345</f>
        <v>240.44289962196916</v>
      </c>
      <c r="N267" s="21">
        <f t="shared" ref="N267:AR267" si="69">+N280+N306+N345</f>
        <v>194.29757356203552</v>
      </c>
      <c r="O267" s="21">
        <f t="shared" si="69"/>
        <v>152.1243716720148</v>
      </c>
      <c r="P267" s="21">
        <f t="shared" si="69"/>
        <v>177.65275069744945</v>
      </c>
      <c r="Q267" s="21">
        <f t="shared" si="69"/>
        <v>169.33033926515628</v>
      </c>
      <c r="R267" s="21">
        <f t="shared" si="69"/>
        <v>0</v>
      </c>
      <c r="S267" s="21">
        <f t="shared" si="69"/>
        <v>0</v>
      </c>
      <c r="T267" s="21">
        <f t="shared" si="69"/>
        <v>0</v>
      </c>
      <c r="U267" s="21">
        <f t="shared" si="69"/>
        <v>0</v>
      </c>
      <c r="V267" s="21">
        <f t="shared" si="69"/>
        <v>0</v>
      </c>
      <c r="W267" s="21">
        <f t="shared" si="69"/>
        <v>0</v>
      </c>
      <c r="X267" s="21">
        <f t="shared" si="69"/>
        <v>0</v>
      </c>
      <c r="Y267" s="21">
        <f t="shared" si="69"/>
        <v>0</v>
      </c>
      <c r="Z267" s="21">
        <f t="shared" si="69"/>
        <v>0</v>
      </c>
      <c r="AA267" s="21">
        <f t="shared" si="69"/>
        <v>0</v>
      </c>
      <c r="AB267" s="21">
        <f t="shared" si="69"/>
        <v>0</v>
      </c>
      <c r="AC267" s="21">
        <f t="shared" si="69"/>
        <v>0</v>
      </c>
      <c r="AD267" s="21">
        <f t="shared" si="69"/>
        <v>0</v>
      </c>
      <c r="AE267" s="21">
        <f t="shared" si="69"/>
        <v>0</v>
      </c>
      <c r="AF267" s="21">
        <f t="shared" si="69"/>
        <v>0</v>
      </c>
      <c r="AG267" s="21">
        <f t="shared" si="69"/>
        <v>0</v>
      </c>
      <c r="AH267" s="21">
        <f t="shared" si="69"/>
        <v>0</v>
      </c>
      <c r="AI267" s="21">
        <f t="shared" si="69"/>
        <v>0</v>
      </c>
      <c r="AJ267" s="21">
        <f t="shared" si="69"/>
        <v>0</v>
      </c>
      <c r="AK267" s="21">
        <f t="shared" si="69"/>
        <v>0</v>
      </c>
      <c r="AL267" s="21">
        <f t="shared" si="69"/>
        <v>0</v>
      </c>
      <c r="AM267" s="21">
        <f t="shared" si="69"/>
        <v>0</v>
      </c>
      <c r="AN267" s="21">
        <f t="shared" si="69"/>
        <v>0</v>
      </c>
      <c r="AO267" s="21">
        <f t="shared" si="69"/>
        <v>0</v>
      </c>
      <c r="AP267" s="21">
        <f t="shared" si="69"/>
        <v>0</v>
      </c>
      <c r="AQ267" s="21">
        <f t="shared" si="69"/>
        <v>0</v>
      </c>
      <c r="AR267" s="21">
        <f t="shared" si="69"/>
        <v>0</v>
      </c>
    </row>
    <row r="268" spans="1:48" x14ac:dyDescent="0.25">
      <c r="H268" s="17" t="str">
        <f t="shared" si="68"/>
        <v>DIC7</v>
      </c>
      <c r="J268" s="61" t="s">
        <v>73</v>
      </c>
      <c r="K268" s="19" t="s">
        <v>322</v>
      </c>
      <c r="L268" s="22" t="str">
        <f>+$B$4</f>
        <v>LLO - Ligth</v>
      </c>
      <c r="M268" s="21">
        <f>+M281+M307+M346</f>
        <v>1113.3312788850128</v>
      </c>
      <c r="N268" s="21">
        <f t="shared" ref="N268:AR268" si="70">+N281+N307+N346</f>
        <v>1227.27914813339</v>
      </c>
      <c r="O268" s="21">
        <f t="shared" si="70"/>
        <v>1096.0854542937623</v>
      </c>
      <c r="P268" s="21">
        <f t="shared" si="70"/>
        <v>1089.63916560898</v>
      </c>
      <c r="Q268" s="21">
        <f t="shared" si="70"/>
        <v>876.91762541057517</v>
      </c>
      <c r="R268" s="21">
        <f t="shared" si="70"/>
        <v>591.62301671392663</v>
      </c>
      <c r="S268" s="21">
        <f t="shared" si="70"/>
        <v>591.62301671392663</v>
      </c>
      <c r="T268" s="21">
        <f t="shared" si="70"/>
        <v>591.62301671392663</v>
      </c>
      <c r="U268" s="21">
        <f t="shared" si="70"/>
        <v>61.648328190571135</v>
      </c>
      <c r="V268" s="21">
        <f t="shared" si="70"/>
        <v>57.887478489049222</v>
      </c>
      <c r="W268" s="21">
        <f t="shared" si="70"/>
        <v>30.132518976628834</v>
      </c>
      <c r="X268" s="21">
        <f t="shared" si="70"/>
        <v>0</v>
      </c>
      <c r="Y268" s="21">
        <f t="shared" si="70"/>
        <v>0</v>
      </c>
      <c r="Z268" s="21">
        <f t="shared" si="70"/>
        <v>0</v>
      </c>
      <c r="AA268" s="21">
        <f t="shared" si="70"/>
        <v>0</v>
      </c>
      <c r="AB268" s="21">
        <f t="shared" si="70"/>
        <v>0</v>
      </c>
      <c r="AC268" s="21">
        <f t="shared" si="70"/>
        <v>0</v>
      </c>
      <c r="AD268" s="21">
        <f t="shared" si="70"/>
        <v>0</v>
      </c>
      <c r="AE268" s="21">
        <f t="shared" si="70"/>
        <v>0</v>
      </c>
      <c r="AF268" s="21">
        <f t="shared" si="70"/>
        <v>0</v>
      </c>
      <c r="AG268" s="21">
        <f t="shared" si="70"/>
        <v>0</v>
      </c>
      <c r="AH268" s="21">
        <f t="shared" si="70"/>
        <v>0</v>
      </c>
      <c r="AI268" s="21">
        <f t="shared" si="70"/>
        <v>0</v>
      </c>
      <c r="AJ268" s="21">
        <f t="shared" si="70"/>
        <v>0</v>
      </c>
      <c r="AK268" s="21">
        <f t="shared" si="70"/>
        <v>0</v>
      </c>
      <c r="AL268" s="21">
        <f t="shared" si="70"/>
        <v>0</v>
      </c>
      <c r="AM268" s="21">
        <f t="shared" si="70"/>
        <v>0</v>
      </c>
      <c r="AN268" s="21">
        <f t="shared" si="70"/>
        <v>0</v>
      </c>
      <c r="AO268" s="21">
        <f t="shared" si="70"/>
        <v>0</v>
      </c>
      <c r="AP268" s="21">
        <f t="shared" si="70"/>
        <v>0</v>
      </c>
      <c r="AQ268" s="21">
        <f t="shared" si="70"/>
        <v>0</v>
      </c>
      <c r="AR268" s="21">
        <f t="shared" si="70"/>
        <v>0</v>
      </c>
    </row>
    <row r="269" spans="1:48" x14ac:dyDescent="0.25">
      <c r="H269" s="17" t="str">
        <f t="shared" si="68"/>
        <v>DIC7</v>
      </c>
      <c r="J269" s="61" t="s">
        <v>73</v>
      </c>
      <c r="K269" s="19" t="s">
        <v>324</v>
      </c>
      <c r="L269" s="22" t="str">
        <f>+$B$5</f>
        <v>LLO - Heavy</v>
      </c>
      <c r="M269" s="21">
        <f>+M282+M308+M347</f>
        <v>3454.9005191149899</v>
      </c>
      <c r="N269" s="21">
        <f t="shared" ref="N269:AR269" si="71">+N282+N308+N347</f>
        <v>3269.8335557766368</v>
      </c>
      <c r="O269" s="21">
        <f t="shared" si="71"/>
        <v>3111.477190529145</v>
      </c>
      <c r="P269" s="21">
        <f t="shared" si="71"/>
        <v>2952.3494541736591</v>
      </c>
      <c r="Q269" s="21">
        <f t="shared" si="71"/>
        <v>2793.1038670327562</v>
      </c>
      <c r="R269" s="21">
        <f t="shared" si="71"/>
        <v>2571.3209757797795</v>
      </c>
      <c r="S269" s="21">
        <f t="shared" si="71"/>
        <v>2349.6946601788341</v>
      </c>
      <c r="T269" s="21">
        <f t="shared" si="71"/>
        <v>2173.9470099282767</v>
      </c>
      <c r="U269" s="21">
        <f t="shared" si="71"/>
        <v>1997.9623499897646</v>
      </c>
      <c r="V269" s="21">
        <f t="shared" si="71"/>
        <v>1822.2146997392101</v>
      </c>
      <c r="W269" s="21">
        <f t="shared" si="71"/>
        <v>1164.9304268287776</v>
      </c>
      <c r="X269" s="21">
        <f t="shared" si="71"/>
        <v>1165.0436428708358</v>
      </c>
      <c r="Y269" s="21">
        <f t="shared" si="71"/>
        <v>1165.0436428708358</v>
      </c>
      <c r="Z269" s="21">
        <f t="shared" si="71"/>
        <v>823.94194407901546</v>
      </c>
      <c r="AA269" s="21">
        <f t="shared" si="71"/>
        <v>0</v>
      </c>
      <c r="AB269" s="21">
        <f t="shared" si="71"/>
        <v>0</v>
      </c>
      <c r="AC269" s="21">
        <f t="shared" si="71"/>
        <v>0</v>
      </c>
      <c r="AD269" s="21">
        <f t="shared" si="71"/>
        <v>0</v>
      </c>
      <c r="AE269" s="21">
        <f t="shared" si="71"/>
        <v>0</v>
      </c>
      <c r="AF269" s="21">
        <f t="shared" si="71"/>
        <v>0</v>
      </c>
      <c r="AG269" s="21">
        <f t="shared" si="71"/>
        <v>0</v>
      </c>
      <c r="AH269" s="21">
        <f t="shared" si="71"/>
        <v>0</v>
      </c>
      <c r="AI269" s="21">
        <f t="shared" si="71"/>
        <v>0</v>
      </c>
      <c r="AJ269" s="21">
        <f t="shared" si="71"/>
        <v>0</v>
      </c>
      <c r="AK269" s="21">
        <f t="shared" si="71"/>
        <v>0</v>
      </c>
      <c r="AL269" s="21">
        <f t="shared" si="71"/>
        <v>0</v>
      </c>
      <c r="AM269" s="21">
        <f t="shared" si="71"/>
        <v>0</v>
      </c>
      <c r="AN269" s="21">
        <f t="shared" si="71"/>
        <v>0</v>
      </c>
      <c r="AO269" s="21">
        <f t="shared" si="71"/>
        <v>0</v>
      </c>
      <c r="AP269" s="21">
        <f t="shared" si="71"/>
        <v>0</v>
      </c>
      <c r="AQ269" s="21">
        <f t="shared" si="71"/>
        <v>0</v>
      </c>
      <c r="AR269" s="21">
        <f t="shared" si="71"/>
        <v>0</v>
      </c>
    </row>
    <row r="270" spans="1:48" x14ac:dyDescent="0.25">
      <c r="H270" s="17" t="str">
        <f t="shared" si="68"/>
        <v>DIC7</v>
      </c>
      <c r="J270" s="61" t="s">
        <v>74</v>
      </c>
      <c r="K270" s="19" t="s">
        <v>326</v>
      </c>
      <c r="L270" s="22" t="str">
        <f>+$B$6</f>
        <v>PU - Ligth</v>
      </c>
      <c r="M270" s="21">
        <f>+M283+M309+M348</f>
        <v>24.552862157296083</v>
      </c>
      <c r="N270" s="21">
        <f t="shared" ref="N270:AR270" si="72">+N283+N309+N348</f>
        <v>23.201562370861332</v>
      </c>
      <c r="O270" s="21">
        <f t="shared" si="72"/>
        <v>22.181713475438862</v>
      </c>
      <c r="P270" s="21">
        <f t="shared" si="72"/>
        <v>21.16186458001637</v>
      </c>
      <c r="Q270" s="21">
        <f t="shared" si="72"/>
        <v>20.142015684593897</v>
      </c>
      <c r="R270" s="21">
        <f t="shared" si="72"/>
        <v>19.122166789171402</v>
      </c>
      <c r="S270" s="21">
        <f t="shared" si="72"/>
        <v>18.102317893748932</v>
      </c>
      <c r="T270" s="21">
        <f t="shared" si="72"/>
        <v>2.0623498252083188</v>
      </c>
      <c r="U270" s="21">
        <f t="shared" si="72"/>
        <v>0</v>
      </c>
      <c r="V270" s="21">
        <f t="shared" si="72"/>
        <v>0</v>
      </c>
      <c r="W270" s="21">
        <f t="shared" si="72"/>
        <v>0</v>
      </c>
      <c r="X270" s="21">
        <f t="shared" si="72"/>
        <v>0</v>
      </c>
      <c r="Y270" s="21">
        <f t="shared" si="72"/>
        <v>0</v>
      </c>
      <c r="Z270" s="21">
        <f t="shared" si="72"/>
        <v>0</v>
      </c>
      <c r="AA270" s="21">
        <f t="shared" si="72"/>
        <v>0</v>
      </c>
      <c r="AB270" s="21">
        <f t="shared" si="72"/>
        <v>0</v>
      </c>
      <c r="AC270" s="21">
        <f t="shared" si="72"/>
        <v>0</v>
      </c>
      <c r="AD270" s="21">
        <f t="shared" si="72"/>
        <v>0</v>
      </c>
      <c r="AE270" s="21">
        <f t="shared" si="72"/>
        <v>0</v>
      </c>
      <c r="AF270" s="21">
        <f t="shared" si="72"/>
        <v>0</v>
      </c>
      <c r="AG270" s="21">
        <f t="shared" si="72"/>
        <v>0</v>
      </c>
      <c r="AH270" s="21">
        <f t="shared" si="72"/>
        <v>0</v>
      </c>
      <c r="AI270" s="21">
        <f t="shared" si="72"/>
        <v>0</v>
      </c>
      <c r="AJ270" s="21">
        <f t="shared" si="72"/>
        <v>0</v>
      </c>
      <c r="AK270" s="21">
        <f t="shared" si="72"/>
        <v>0</v>
      </c>
      <c r="AL270" s="21">
        <f t="shared" si="72"/>
        <v>0</v>
      </c>
      <c r="AM270" s="21">
        <f t="shared" si="72"/>
        <v>0</v>
      </c>
      <c r="AN270" s="21">
        <f t="shared" si="72"/>
        <v>0</v>
      </c>
      <c r="AO270" s="21">
        <f t="shared" si="72"/>
        <v>0</v>
      </c>
      <c r="AP270" s="21">
        <f t="shared" si="72"/>
        <v>0</v>
      </c>
      <c r="AQ270" s="21">
        <f t="shared" si="72"/>
        <v>0</v>
      </c>
      <c r="AR270" s="21">
        <f t="shared" si="72"/>
        <v>0</v>
      </c>
    </row>
    <row r="271" spans="1:48" x14ac:dyDescent="0.25">
      <c r="H271" s="17" t="str">
        <f t="shared" si="68"/>
        <v>DIC7</v>
      </c>
      <c r="J271" s="61" t="s">
        <v>75</v>
      </c>
      <c r="K271" s="19" t="s">
        <v>328</v>
      </c>
      <c r="L271" s="22" t="str">
        <f>+$B$7</f>
        <v>VMM - Medium</v>
      </c>
      <c r="M271" s="21">
        <f>+M284+M310+M349</f>
        <v>581.92955964852968</v>
      </c>
      <c r="N271" s="21">
        <f t="shared" ref="N271:AR271" si="73">+N284+N310+N349</f>
        <v>541.27432509603864</v>
      </c>
      <c r="O271" s="21">
        <f t="shared" si="73"/>
        <v>498.40838815570771</v>
      </c>
      <c r="P271" s="21">
        <f t="shared" si="73"/>
        <v>422.14343561738599</v>
      </c>
      <c r="Q271" s="21">
        <f t="shared" si="73"/>
        <v>386.16779513821098</v>
      </c>
      <c r="R271" s="21">
        <f t="shared" si="73"/>
        <v>347.60732743204437</v>
      </c>
      <c r="S271" s="21">
        <f t="shared" si="73"/>
        <v>309.04685972587407</v>
      </c>
      <c r="T271" s="21">
        <f t="shared" si="73"/>
        <v>282.41335932665868</v>
      </c>
      <c r="U271" s="21">
        <f t="shared" si="73"/>
        <v>239.35280011870472</v>
      </c>
      <c r="V271" s="21">
        <f t="shared" si="73"/>
        <v>0</v>
      </c>
      <c r="W271" s="21">
        <f t="shared" si="73"/>
        <v>0</v>
      </c>
      <c r="X271" s="21">
        <f t="shared" si="73"/>
        <v>0</v>
      </c>
      <c r="Y271" s="21">
        <f t="shared" si="73"/>
        <v>0</v>
      </c>
      <c r="Z271" s="21">
        <f t="shared" si="73"/>
        <v>0</v>
      </c>
      <c r="AA271" s="21">
        <f t="shared" si="73"/>
        <v>0</v>
      </c>
      <c r="AB271" s="21">
        <f t="shared" si="73"/>
        <v>0</v>
      </c>
      <c r="AC271" s="21">
        <f t="shared" si="73"/>
        <v>0</v>
      </c>
      <c r="AD271" s="21">
        <f t="shared" si="73"/>
        <v>0</v>
      </c>
      <c r="AE271" s="21">
        <f t="shared" si="73"/>
        <v>0</v>
      </c>
      <c r="AF271" s="21">
        <f t="shared" si="73"/>
        <v>0</v>
      </c>
      <c r="AG271" s="21">
        <f t="shared" si="73"/>
        <v>0</v>
      </c>
      <c r="AH271" s="21">
        <f t="shared" si="73"/>
        <v>0</v>
      </c>
      <c r="AI271" s="21">
        <f t="shared" si="73"/>
        <v>0</v>
      </c>
      <c r="AJ271" s="21">
        <f t="shared" si="73"/>
        <v>0</v>
      </c>
      <c r="AK271" s="21">
        <f t="shared" si="73"/>
        <v>0</v>
      </c>
      <c r="AL271" s="21">
        <f t="shared" si="73"/>
        <v>0</v>
      </c>
      <c r="AM271" s="21">
        <f t="shared" si="73"/>
        <v>0</v>
      </c>
      <c r="AN271" s="21">
        <f t="shared" si="73"/>
        <v>0</v>
      </c>
      <c r="AO271" s="21">
        <f t="shared" si="73"/>
        <v>0</v>
      </c>
      <c r="AP271" s="21">
        <f t="shared" si="73"/>
        <v>0</v>
      </c>
      <c r="AQ271" s="21">
        <f t="shared" si="73"/>
        <v>0</v>
      </c>
      <c r="AR271" s="21">
        <f t="shared" si="73"/>
        <v>0</v>
      </c>
    </row>
    <row r="272" spans="1:48" x14ac:dyDescent="0.25">
      <c r="H272" s="17" t="str">
        <f t="shared" si="68"/>
        <v>DIC7</v>
      </c>
      <c r="J272" s="61" t="s">
        <v>76</v>
      </c>
      <c r="K272" s="19" t="s">
        <v>330</v>
      </c>
      <c r="L272" s="22" t="str">
        <f>+$B$8</f>
        <v>VSM - Medium</v>
      </c>
      <c r="M272" s="21">
        <f t="shared" ref="M272:AR273" si="74">+M285+M311+M350</f>
        <v>104.90590092738653</v>
      </c>
      <c r="N272" s="21">
        <f t="shared" si="74"/>
        <v>97.749781563408575</v>
      </c>
      <c r="O272" s="21">
        <f t="shared" si="74"/>
        <v>93.235313064715399</v>
      </c>
      <c r="P272" s="21">
        <f t="shared" si="74"/>
        <v>88.720844566022521</v>
      </c>
      <c r="Q272" s="21">
        <f t="shared" si="74"/>
        <v>84.206376067329359</v>
      </c>
      <c r="R272" s="21">
        <f t="shared" si="74"/>
        <v>77.650622596051193</v>
      </c>
      <c r="S272" s="21">
        <f t="shared" si="74"/>
        <v>71.131228149194186</v>
      </c>
      <c r="T272" s="21">
        <f t="shared" si="74"/>
        <v>65.709106976269339</v>
      </c>
      <c r="U272" s="21">
        <f t="shared" si="74"/>
        <v>60.286985803344194</v>
      </c>
      <c r="V272" s="21">
        <f t="shared" si="74"/>
        <v>55.116131137089084</v>
      </c>
      <c r="W272" s="21">
        <f t="shared" si="74"/>
        <v>49.945276470834244</v>
      </c>
      <c r="X272" s="21">
        <f t="shared" si="74"/>
        <v>44.774421804579411</v>
      </c>
      <c r="Y272" s="21">
        <f t="shared" si="74"/>
        <v>42.09834247001708</v>
      </c>
      <c r="Z272" s="21">
        <f t="shared" si="74"/>
        <v>39.422263135454749</v>
      </c>
      <c r="AA272" s="21">
        <f t="shared" si="74"/>
        <v>11.734691503601139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  <c r="AF272" s="21">
        <f t="shared" si="74"/>
        <v>0</v>
      </c>
      <c r="AG272" s="21">
        <f t="shared" si="74"/>
        <v>0</v>
      </c>
      <c r="AH272" s="21">
        <f t="shared" si="74"/>
        <v>0</v>
      </c>
      <c r="AI272" s="21">
        <f t="shared" si="74"/>
        <v>0</v>
      </c>
      <c r="AJ272" s="21">
        <f t="shared" si="74"/>
        <v>0</v>
      </c>
      <c r="AK272" s="21">
        <f t="shared" si="74"/>
        <v>0</v>
      </c>
      <c r="AL272" s="21">
        <f t="shared" si="74"/>
        <v>0</v>
      </c>
      <c r="AM272" s="21">
        <f t="shared" si="74"/>
        <v>0</v>
      </c>
      <c r="AN272" s="21">
        <f t="shared" si="74"/>
        <v>0</v>
      </c>
      <c r="AO272" s="21">
        <f t="shared" si="74"/>
        <v>0</v>
      </c>
      <c r="AP272" s="21">
        <f t="shared" si="74"/>
        <v>0</v>
      </c>
      <c r="AQ272" s="21">
        <f t="shared" si="74"/>
        <v>0</v>
      </c>
      <c r="AR272" s="21">
        <f t="shared" si="74"/>
        <v>0</v>
      </c>
    </row>
    <row r="273" spans="1:48" x14ac:dyDescent="0.25">
      <c r="H273" s="17" t="str">
        <f t="shared" si="68"/>
        <v>DIC7</v>
      </c>
      <c r="J273" s="61" t="s">
        <v>77</v>
      </c>
      <c r="K273" s="19" t="s">
        <v>332</v>
      </c>
      <c r="L273" s="22" t="str">
        <f>+$B$9</f>
        <v>VIM - GAS</v>
      </c>
      <c r="M273" s="21">
        <f t="shared" si="74"/>
        <v>49.297029355191754</v>
      </c>
      <c r="N273" s="21">
        <f t="shared" si="74"/>
        <v>48.400993409224171</v>
      </c>
      <c r="O273" s="21">
        <f t="shared" si="74"/>
        <v>48.431177578021526</v>
      </c>
      <c r="P273" s="21">
        <f t="shared" si="74"/>
        <v>48.461361746818859</v>
      </c>
      <c r="Q273" s="21">
        <f t="shared" si="74"/>
        <v>48.491545915616229</v>
      </c>
      <c r="R273" s="21">
        <f t="shared" si="74"/>
        <v>44.799691400055892</v>
      </c>
      <c r="S273" s="21">
        <f t="shared" si="74"/>
        <v>41.107836884495526</v>
      </c>
      <c r="T273" s="21">
        <f t="shared" si="74"/>
        <v>38.069877014798919</v>
      </c>
      <c r="U273" s="21">
        <f t="shared" si="74"/>
        <v>35.031917145102334</v>
      </c>
      <c r="V273" s="21">
        <f t="shared" si="74"/>
        <v>32.513775320835919</v>
      </c>
      <c r="W273" s="21">
        <f t="shared" si="74"/>
        <v>29.995633496569418</v>
      </c>
      <c r="X273" s="21">
        <f t="shared" si="74"/>
        <v>27.477491672302914</v>
      </c>
      <c r="Y273" s="21">
        <f t="shared" si="74"/>
        <v>25.712403592797305</v>
      </c>
      <c r="Z273" s="21">
        <f t="shared" si="74"/>
        <v>23.947577453675002</v>
      </c>
      <c r="AA273" s="21">
        <f t="shared" si="74"/>
        <v>11.603293703725845</v>
      </c>
      <c r="AB273" s="21">
        <f t="shared" si="74"/>
        <v>0</v>
      </c>
      <c r="AC273" s="21">
        <f t="shared" si="74"/>
        <v>0</v>
      </c>
      <c r="AD273" s="21">
        <f t="shared" si="74"/>
        <v>0</v>
      </c>
      <c r="AE273" s="21">
        <f t="shared" si="74"/>
        <v>0</v>
      </c>
      <c r="AF273" s="21">
        <f t="shared" si="74"/>
        <v>0</v>
      </c>
      <c r="AG273" s="21">
        <f t="shared" si="74"/>
        <v>0</v>
      </c>
      <c r="AH273" s="21">
        <f t="shared" si="74"/>
        <v>0</v>
      </c>
      <c r="AI273" s="21">
        <f t="shared" si="74"/>
        <v>0</v>
      </c>
      <c r="AJ273" s="21">
        <f t="shared" si="74"/>
        <v>0</v>
      </c>
      <c r="AK273" s="21">
        <f t="shared" si="74"/>
        <v>0</v>
      </c>
      <c r="AL273" s="21">
        <f t="shared" si="74"/>
        <v>0</v>
      </c>
      <c r="AM273" s="21">
        <f t="shared" si="74"/>
        <v>0</v>
      </c>
      <c r="AN273" s="21">
        <f t="shared" si="74"/>
        <v>0</v>
      </c>
      <c r="AO273" s="21">
        <f t="shared" si="74"/>
        <v>0</v>
      </c>
      <c r="AP273" s="21">
        <f t="shared" si="74"/>
        <v>0</v>
      </c>
      <c r="AQ273" s="21">
        <f t="shared" si="74"/>
        <v>0</v>
      </c>
      <c r="AR273" s="21">
        <f t="shared" si="74"/>
        <v>0</v>
      </c>
    </row>
    <row r="274" spans="1:48" s="68" customFormat="1" x14ac:dyDescent="0.25">
      <c r="A274" s="133"/>
      <c r="B274" s="133"/>
      <c r="C274" s="133"/>
      <c r="D274" s="133"/>
      <c r="E274" s="133"/>
      <c r="F274" s="134"/>
      <c r="H274" s="71"/>
      <c r="I274" s="71"/>
      <c r="L274" s="22"/>
      <c r="M274" s="69">
        <f>+SUM(M267:M273)</f>
        <v>5569.3600497103762</v>
      </c>
      <c r="N274" s="69">
        <f t="shared" ref="N274" si="75">+SUM(N267:N273)</f>
        <v>5402.0369399115953</v>
      </c>
      <c r="O274" s="69">
        <f t="shared" ref="O274:AR274" si="76">+SUM(O267:O273)</f>
        <v>5021.9436087688064</v>
      </c>
      <c r="P274" s="69">
        <f t="shared" si="76"/>
        <v>4800.1288769903322</v>
      </c>
      <c r="Q274" s="69">
        <f t="shared" si="76"/>
        <v>4378.3595645142377</v>
      </c>
      <c r="R274" s="69">
        <f t="shared" si="76"/>
        <v>3652.1238007110287</v>
      </c>
      <c r="S274" s="69">
        <f t="shared" si="76"/>
        <v>3380.7059195460733</v>
      </c>
      <c r="T274" s="69">
        <f t="shared" si="76"/>
        <v>3153.8247197851383</v>
      </c>
      <c r="U274" s="69">
        <f t="shared" si="76"/>
        <v>2394.2823812474867</v>
      </c>
      <c r="V274" s="69">
        <f t="shared" si="76"/>
        <v>1967.7320846861844</v>
      </c>
      <c r="W274" s="69">
        <f t="shared" si="76"/>
        <v>1275.0038557728101</v>
      </c>
      <c r="X274" s="69">
        <f t="shared" si="76"/>
        <v>1237.295556347718</v>
      </c>
      <c r="Y274" s="69">
        <f t="shared" si="76"/>
        <v>1232.8543889336502</v>
      </c>
      <c r="Z274" s="69">
        <f t="shared" si="76"/>
        <v>887.31178466814515</v>
      </c>
      <c r="AA274" s="69">
        <f t="shared" si="76"/>
        <v>23.337985207326984</v>
      </c>
      <c r="AB274" s="69">
        <f t="shared" si="76"/>
        <v>0</v>
      </c>
      <c r="AC274" s="69">
        <f t="shared" si="76"/>
        <v>0</v>
      </c>
      <c r="AD274" s="69">
        <f t="shared" si="76"/>
        <v>0</v>
      </c>
      <c r="AE274" s="69">
        <f t="shared" si="76"/>
        <v>0</v>
      </c>
      <c r="AF274" s="69">
        <f t="shared" si="76"/>
        <v>0</v>
      </c>
      <c r="AG274" s="69">
        <f t="shared" si="76"/>
        <v>0</v>
      </c>
      <c r="AH274" s="69">
        <f t="shared" si="76"/>
        <v>0</v>
      </c>
      <c r="AI274" s="69">
        <f t="shared" si="76"/>
        <v>0</v>
      </c>
      <c r="AJ274" s="69">
        <f t="shared" si="76"/>
        <v>0</v>
      </c>
      <c r="AK274" s="69">
        <f t="shared" si="76"/>
        <v>0</v>
      </c>
      <c r="AL274" s="69">
        <f t="shared" si="76"/>
        <v>0</v>
      </c>
      <c r="AM274" s="69">
        <f t="shared" si="76"/>
        <v>0</v>
      </c>
      <c r="AN274" s="69">
        <f t="shared" si="76"/>
        <v>0</v>
      </c>
      <c r="AO274" s="69">
        <f t="shared" si="76"/>
        <v>0</v>
      </c>
      <c r="AP274" s="69">
        <f t="shared" si="76"/>
        <v>0</v>
      </c>
      <c r="AQ274" s="69">
        <f t="shared" si="76"/>
        <v>0</v>
      </c>
      <c r="AR274" s="69">
        <f t="shared" si="76"/>
        <v>0</v>
      </c>
    </row>
    <row r="275" spans="1:48" s="190" customFormat="1" ht="18.75" x14ac:dyDescent="0.3">
      <c r="F275" s="191"/>
      <c r="H275" s="192"/>
      <c r="I275" s="192"/>
      <c r="K275" s="193"/>
      <c r="L275" s="194"/>
    </row>
    <row r="276" spans="1:48" ht="18.75" x14ac:dyDescent="0.3">
      <c r="I276" s="17" t="str">
        <f>+IF(OR(J277="OIL",J277="OIL-eq"),$I$5,IF(J277="GAS",$I$4,IF(J277="GSL",$I$8,IF(J277="DSL",$I$9,IF(J277="KER",$I$10,IF(J277="LPG",$I$11,IF(J277="HFO",$I$12,IF(J277="AVG",$I$13,IF(J277="RFG",$I$14,IF(J277="ELC",$I$15,$I$16))))))))))</f>
        <v>GWh/año</v>
      </c>
      <c r="K276" s="34" t="s">
        <v>684</v>
      </c>
    </row>
    <row r="277" spans="1:48" x14ac:dyDescent="0.25">
      <c r="I277" s="115">
        <f>+IF(OR(J277="OIL",J277="OIL-eq"),$H$5,IF(J277="GAS",$H$4,IF(J277="GSL",$H$8,IF(J277="DSL",$H$9,IF(J277="KER",$H$10,IF(J277="LPG",$H$11,IF(J277="HFO",$H$12,IF(J277="AVG",$H$13,IF(J277="RFG",$H$14,IF(J277="ELC",$H$15,$H$16))))))))))</f>
        <v>277.77777777777777</v>
      </c>
      <c r="J277" s="106" t="s">
        <v>348</v>
      </c>
      <c r="K277" s="54" t="s">
        <v>26</v>
      </c>
    </row>
    <row r="278" spans="1:48" x14ac:dyDescent="0.25">
      <c r="H278" s="12"/>
      <c r="I278" s="12"/>
      <c r="J278" s="15"/>
      <c r="K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:48" x14ac:dyDescent="0.25">
      <c r="H280" s="17" t="str">
        <f t="shared" ref="H280:H286" si="77">+$B$1</f>
        <v>DIC7</v>
      </c>
      <c r="J280" s="24" t="s">
        <v>72</v>
      </c>
      <c r="K280" s="54" t="s">
        <v>170</v>
      </c>
      <c r="L280" s="22" t="str">
        <f>+$B$3</f>
        <v>GU - Gas</v>
      </c>
      <c r="M280" s="21">
        <f>+SUMIFS(Resultados_Dic3!H$3:H$99980,Resultados_Dic3!$F$3:$F$99980,Produccion_UO!$K280,Resultados_Dic3!$D$3:$D$99980,Produccion_UO!$K$277,Resultados_Dic3!$E$3:$E$99980,Produccion_UO!$J280,Resultados_Dic3!$A$3:$A$99980,Produccion_UO!$H280)*$I$277</f>
        <v>201.87721338746056</v>
      </c>
      <c r="N280" s="21">
        <f>+SUMIFS(Resultados_Dic3!I$3:I$99980,Resultados_Dic3!$F$3:$F$99980,Produccion_UO!$K280,Resultados_Dic3!$D$3:$D$99980,Produccion_UO!$K$277,Resultados_Dic3!$E$3:$E$99980,Produccion_UO!$J280,Resultados_Dic3!$A$3:$A$99980,Produccion_UO!$H280)*$I$277</f>
        <v>163.13333760455498</v>
      </c>
      <c r="O280" s="21">
        <f>+SUMIFS(Resultados_Dic3!J$3:J$99980,Resultados_Dic3!$F$3:$F$99980,Produccion_UO!$K280,Resultados_Dic3!$D$3:$D$99980,Produccion_UO!$K$277,Resultados_Dic3!$E$3:$E$99980,Produccion_UO!$J280,Resultados_Dic3!$A$3:$A$99980,Produccion_UO!$H280)*$I$277</f>
        <v>127.72447965711805</v>
      </c>
      <c r="P280" s="21">
        <f>+SUMIFS(Resultados_Dic3!K$3:K$99980,Resultados_Dic3!$F$3:$F$99980,Produccion_UO!$K280,Resultados_Dic3!$D$3:$D$99980,Produccion_UO!$K$277,Resultados_Dic3!$E$3:$E$99980,Produccion_UO!$J280,Resultados_Dic3!$A$3:$A$99980,Produccion_UO!$H280)*$I$277</f>
        <v>149.15825053600972</v>
      </c>
      <c r="Q280" s="21">
        <f>+SUMIFS(Resultados_Dic3!L$3:L$99980,Resultados_Dic3!$F$3:$F$99980,Produccion_UO!$K280,Resultados_Dic3!$D$3:$D$99980,Produccion_UO!$K$277,Resultados_Dic3!$E$3:$E$99980,Produccion_UO!$J280,Resultados_Dic3!$A$3:$A$99980,Produccion_UO!$H280)*$I$277</f>
        <v>142.17070700173696</v>
      </c>
      <c r="R280" s="21">
        <f>+SUMIFS(Resultados_Dic3!M$3:M$99980,Resultados_Dic3!$F$3:$F$99980,Produccion_UO!$K280,Resultados_Dic3!$D$3:$D$99980,Produccion_UO!$K$277,Resultados_Dic3!$E$3:$E$99980,Produccion_UO!$J280,Resultados_Dic3!$A$3:$A$99980,Produccion_UO!$H280)*$I$277</f>
        <v>0</v>
      </c>
      <c r="S280" s="21">
        <f>+SUMIFS(Resultados_Dic3!N$3:N$99980,Resultados_Dic3!$F$3:$F$99980,Produccion_UO!$K280,Resultados_Dic3!$D$3:$D$99980,Produccion_UO!$K$277,Resultados_Dic3!$E$3:$E$99980,Produccion_UO!$J280,Resultados_Dic3!$A$3:$A$99980,Produccion_UO!$H280)*$I$277</f>
        <v>0</v>
      </c>
      <c r="T280" s="21">
        <f>+SUMIFS(Resultados_Dic3!O$3:O$99980,Resultados_Dic3!$F$3:$F$99980,Produccion_UO!$K280,Resultados_Dic3!$D$3:$D$99980,Produccion_UO!$K$277,Resultados_Dic3!$E$3:$E$99980,Produccion_UO!$J280,Resultados_Dic3!$A$3:$A$99980,Produccion_UO!$H280)*$I$277</f>
        <v>0</v>
      </c>
      <c r="U280" s="21">
        <f>+SUMIFS(Resultados_Dic3!P$3:P$99980,Resultados_Dic3!$F$3:$F$99980,Produccion_UO!$K280,Resultados_Dic3!$D$3:$D$99980,Produccion_UO!$K$277,Resultados_Dic3!$E$3:$E$99980,Produccion_UO!$J280,Resultados_Dic3!$A$3:$A$99980,Produccion_UO!$H280)*$I$277</f>
        <v>0</v>
      </c>
      <c r="V280" s="21">
        <f>+SUMIFS(Resultados_Dic3!Q$3:Q$99980,Resultados_Dic3!$F$3:$F$99980,Produccion_UO!$K280,Resultados_Dic3!$D$3:$D$99980,Produccion_UO!$K$277,Resultados_Dic3!$E$3:$E$99980,Produccion_UO!$J280,Resultados_Dic3!$A$3:$A$99980,Produccion_UO!$H280)*$I$277</f>
        <v>0</v>
      </c>
      <c r="W280" s="21">
        <f>+SUMIFS(Resultados_Dic3!R$3:R$99980,Resultados_Dic3!$F$3:$F$99980,Produccion_UO!$K280,Resultados_Dic3!$D$3:$D$99980,Produccion_UO!$K$277,Resultados_Dic3!$E$3:$E$99980,Produccion_UO!$J280,Resultados_Dic3!$A$3:$A$99980,Produccion_UO!$H280)*$I$277</f>
        <v>0</v>
      </c>
      <c r="X280" s="21">
        <f>+SUMIFS(Resultados_Dic3!S$3:S$99980,Resultados_Dic3!$F$3:$F$99980,Produccion_UO!$K280,Resultados_Dic3!$D$3:$D$99980,Produccion_UO!$K$277,Resultados_Dic3!$E$3:$E$99980,Produccion_UO!$J280,Resultados_Dic3!$A$3:$A$99980,Produccion_UO!$H280)*$I$277</f>
        <v>0</v>
      </c>
      <c r="Y280" s="21">
        <f>+SUMIFS(Resultados_Dic3!T$3:T$99980,Resultados_Dic3!$F$3:$F$99980,Produccion_UO!$K280,Resultados_Dic3!$D$3:$D$99980,Produccion_UO!$K$277,Resultados_Dic3!$E$3:$E$99980,Produccion_UO!$J280,Resultados_Dic3!$A$3:$A$99980,Produccion_UO!$H280)*$I$277</f>
        <v>0</v>
      </c>
      <c r="Z280" s="21">
        <f>+SUMIFS(Resultados_Dic3!U$3:U$99980,Resultados_Dic3!$F$3:$F$99980,Produccion_UO!$K280,Resultados_Dic3!$D$3:$D$99980,Produccion_UO!$K$277,Resultados_Dic3!$E$3:$E$99980,Produccion_UO!$J280,Resultados_Dic3!$A$3:$A$99980,Produccion_UO!$H280)*$I$277</f>
        <v>0</v>
      </c>
      <c r="AA280" s="21">
        <f>+SUMIFS(Resultados_Dic3!V$3:V$99980,Resultados_Dic3!$F$3:$F$99980,Produccion_UO!$K280,Resultados_Dic3!$D$3:$D$99980,Produccion_UO!$K$277,Resultados_Dic3!$E$3:$E$99980,Produccion_UO!$J280,Resultados_Dic3!$A$3:$A$99980,Produccion_UO!$H280)*$I$277</f>
        <v>0</v>
      </c>
      <c r="AB280" s="21">
        <f>+SUMIFS(Resultados_Dic3!W$3:W$99980,Resultados_Dic3!$F$3:$F$99980,Produccion_UO!$K280,Resultados_Dic3!$D$3:$D$99980,Produccion_UO!$K$277,Resultados_Dic3!$E$3:$E$99980,Produccion_UO!$J280,Resultados_Dic3!$A$3:$A$99980,Produccion_UO!$H280)*$I$277</f>
        <v>0</v>
      </c>
      <c r="AC280" s="21">
        <f>+SUMIFS(Resultados_Dic3!X$3:X$99980,Resultados_Dic3!$F$3:$F$99980,Produccion_UO!$K280,Resultados_Dic3!$D$3:$D$99980,Produccion_UO!$K$277,Resultados_Dic3!$E$3:$E$99980,Produccion_UO!$J280,Resultados_Dic3!$A$3:$A$99980,Produccion_UO!$H280)*$I$277</f>
        <v>0</v>
      </c>
      <c r="AD280" s="21">
        <f>+SUMIFS(Resultados_Dic3!Y$3:Y$99980,Resultados_Dic3!$F$3:$F$99980,Produccion_UO!$K280,Resultados_Dic3!$D$3:$D$99980,Produccion_UO!$K$277,Resultados_Dic3!$E$3:$E$99980,Produccion_UO!$J280,Resultados_Dic3!$A$3:$A$99980,Produccion_UO!$H280)*$I$277</f>
        <v>0</v>
      </c>
      <c r="AE280" s="21">
        <f>+SUMIFS(Resultados_Dic3!Z$3:Z$99980,Resultados_Dic3!$F$3:$F$99980,Produccion_UO!$K280,Resultados_Dic3!$D$3:$D$99980,Produccion_UO!$K$277,Resultados_Dic3!$E$3:$E$99980,Produccion_UO!$J280,Resultados_Dic3!$A$3:$A$99980,Produccion_UO!$H280)*$I$277</f>
        <v>0</v>
      </c>
      <c r="AF280" s="21">
        <f>+SUMIFS(Resultados_Dic3!AA$3:AA$99980,Resultados_Dic3!$F$3:$F$99980,Produccion_UO!$K280,Resultados_Dic3!$D$3:$D$99980,Produccion_UO!$K$277,Resultados_Dic3!$E$3:$E$99980,Produccion_UO!$J280,Resultados_Dic3!$A$3:$A$99980,Produccion_UO!$H280)*$I$277</f>
        <v>0</v>
      </c>
      <c r="AG280" s="21">
        <f>+SUMIFS(Resultados_Dic3!AB$3:AB$99980,Resultados_Dic3!$F$3:$F$99980,Produccion_UO!$K280,Resultados_Dic3!$D$3:$D$99980,Produccion_UO!$K$277,Resultados_Dic3!$E$3:$E$99980,Produccion_UO!$J280,Resultados_Dic3!$A$3:$A$99980,Produccion_UO!$H280)*$I$277</f>
        <v>0</v>
      </c>
      <c r="AH280" s="21">
        <f>+SUMIFS(Resultados_Dic3!AC$3:AC$99980,Resultados_Dic3!$F$3:$F$99980,Produccion_UO!$K280,Resultados_Dic3!$D$3:$D$99980,Produccion_UO!$K$277,Resultados_Dic3!$E$3:$E$99980,Produccion_UO!$J280,Resultados_Dic3!$A$3:$A$99980,Produccion_UO!$H280)*$I$277</f>
        <v>0</v>
      </c>
      <c r="AI280" s="21">
        <f>+SUMIFS(Resultados_Dic3!AD$3:AD$99980,Resultados_Dic3!$F$3:$F$99980,Produccion_UO!$K280,Resultados_Dic3!$D$3:$D$99980,Produccion_UO!$K$277,Resultados_Dic3!$E$3:$E$99980,Produccion_UO!$J280,Resultados_Dic3!$A$3:$A$99980,Produccion_UO!$H280)*$I$277</f>
        <v>0</v>
      </c>
      <c r="AJ280" s="21">
        <f>+SUMIFS(Resultados_Dic3!AE$3:AE$99980,Resultados_Dic3!$F$3:$F$99980,Produccion_UO!$K280,Resultados_Dic3!$D$3:$D$99980,Produccion_UO!$K$277,Resultados_Dic3!$E$3:$E$99980,Produccion_UO!$J280,Resultados_Dic3!$A$3:$A$99980,Produccion_UO!$H280)*$I$277</f>
        <v>0</v>
      </c>
      <c r="AK280" s="21">
        <f>+SUMIFS(Resultados_Dic3!AF$3:AF$99980,Resultados_Dic3!$F$3:$F$99980,Produccion_UO!$K280,Resultados_Dic3!$D$3:$D$99980,Produccion_UO!$K$277,Resultados_Dic3!$E$3:$E$99980,Produccion_UO!$J280,Resultados_Dic3!$A$3:$A$99980,Produccion_UO!$H280)*$I$277</f>
        <v>0</v>
      </c>
      <c r="AL280" s="21">
        <f>+SUMIFS(Resultados_Dic3!AG$3:AG$99980,Resultados_Dic3!$F$3:$F$99980,Produccion_UO!$K280,Resultados_Dic3!$D$3:$D$99980,Produccion_UO!$K$277,Resultados_Dic3!$E$3:$E$99980,Produccion_UO!$J280,Resultados_Dic3!$A$3:$A$99980,Produccion_UO!$H280)*$I$277</f>
        <v>0</v>
      </c>
      <c r="AM280" s="21">
        <f>+SUMIFS(Resultados_Dic3!AH$3:AH$99980,Resultados_Dic3!$F$3:$F$99980,Produccion_UO!$K280,Resultados_Dic3!$D$3:$D$99980,Produccion_UO!$K$277,Resultados_Dic3!$E$3:$E$99980,Produccion_UO!$J280,Resultados_Dic3!$A$3:$A$99980,Produccion_UO!$H280)*$I$277</f>
        <v>0</v>
      </c>
      <c r="AN280" s="21">
        <f>+SUMIFS(Resultados_Dic3!AI$3:AI$99980,Resultados_Dic3!$F$3:$F$99980,Produccion_UO!$K280,Resultados_Dic3!$D$3:$D$99980,Produccion_UO!$K$277,Resultados_Dic3!$E$3:$E$99980,Produccion_UO!$J280,Resultados_Dic3!$A$3:$A$99980,Produccion_UO!$H280)*$I$277</f>
        <v>0</v>
      </c>
      <c r="AO280" s="21">
        <f>+SUMIFS(Resultados_Dic3!AJ$3:AJ$99980,Resultados_Dic3!$F$3:$F$99980,Produccion_UO!$K280,Resultados_Dic3!$D$3:$D$99980,Produccion_UO!$K$277,Resultados_Dic3!$E$3:$E$99980,Produccion_UO!$J280,Resultados_Dic3!$A$3:$A$99980,Produccion_UO!$H280)*$I$277</f>
        <v>0</v>
      </c>
      <c r="AP280" s="21">
        <f>+SUMIFS(Resultados_Dic3!AK$3:AK$99980,Resultados_Dic3!$F$3:$F$99980,Produccion_UO!$K280,Resultados_Dic3!$D$3:$D$99980,Produccion_UO!$K$277,Resultados_Dic3!$E$3:$E$99980,Produccion_UO!$J280,Resultados_Dic3!$A$3:$A$99980,Produccion_UO!$H280)*$I$277</f>
        <v>0</v>
      </c>
      <c r="AQ280" s="21">
        <f>+SUMIFS(Resultados_Dic3!AL$3:AL$99980,Resultados_Dic3!$F$3:$F$99980,Produccion_UO!$K280,Resultados_Dic3!$D$3:$D$99980,Produccion_UO!$K$277,Resultados_Dic3!$E$3:$E$99980,Produccion_UO!$J280,Resultados_Dic3!$A$3:$A$99980,Produccion_UO!$H280)*$I$277</f>
        <v>0</v>
      </c>
      <c r="AR280" s="21">
        <f>+SUMIFS(Resultados_Dic3!AM$3:AM$99980,Resultados_Dic3!$F$3:$F$99980,Produccion_UO!$K280,Resultados_Dic3!$D$3:$D$99980,Produccion_UO!$K$277,Resultados_Dic3!$E$3:$E$99980,Produccion_UO!$J280,Resultados_Dic3!$A$3:$A$99980,Produccion_UO!$H280)*$I$277</f>
        <v>0</v>
      </c>
    </row>
    <row r="281" spans="1:48" x14ac:dyDescent="0.25">
      <c r="H281" s="17" t="str">
        <f t="shared" si="77"/>
        <v>DIC7</v>
      </c>
      <c r="J281" s="24" t="s">
        <v>73</v>
      </c>
      <c r="K281" s="54" t="s">
        <v>171</v>
      </c>
      <c r="L281" s="22" t="str">
        <f>+$B$4</f>
        <v>LLO - Ligth</v>
      </c>
      <c r="M281" s="21">
        <f>+SUMIFS(Resultados_Dic3!H$3:H$99980,Resultados_Dic3!$F$3:$F$99980,Produccion_UO!$K281,Resultados_Dic3!$D$3:$D$99980,Produccion_UO!$K$277,Resultados_Dic3!$E$3:$E$99980,Produccion_UO!$J281,Resultados_Dic3!$A$3:$A$99980,Produccion_UO!$H281)*$I$277</f>
        <v>947.75016760292499</v>
      </c>
      <c r="N281" s="21">
        <f>+SUMIFS(Resultados_Dic3!I$3:I$99980,Resultados_Dic3!$F$3:$F$99980,Produccion_UO!$K281,Resultados_Dic3!$D$3:$D$99980,Produccion_UO!$K$277,Resultados_Dic3!$E$3:$E$99980,Produccion_UO!$J281,Resultados_Dic3!$A$3:$A$99980,Produccion_UO!$H281)*$I$277</f>
        <v>1042.7273441551888</v>
      </c>
      <c r="O281" s="21">
        <f>+SUMIFS(Resultados_Dic3!J$3:J$99980,Resultados_Dic3!$F$3:$F$99980,Produccion_UO!$K281,Resultados_Dic3!$D$3:$D$99980,Produccion_UO!$K$277,Resultados_Dic3!$E$3:$E$99980,Produccion_UO!$J281,Resultados_Dic3!$A$3:$A$99980,Produccion_UO!$H281)*$I$277</f>
        <v>933.3386517041389</v>
      </c>
      <c r="P281" s="21">
        <f>+SUMIFS(Resultados_Dic3!K$3:K$99980,Resultados_Dic3!$F$3:$F$99980,Produccion_UO!$K281,Resultados_Dic3!$D$3:$D$99980,Produccion_UO!$K$277,Resultados_Dic3!$E$3:$E$99980,Produccion_UO!$J281,Resultados_Dic3!$A$3:$A$99980,Produccion_UO!$H281)*$I$277</f>
        <v>927.73502182271386</v>
      </c>
      <c r="Q281" s="21">
        <f>+SUMIFS(Resultados_Dic3!L$3:L$99980,Resultados_Dic3!$F$3:$F$99980,Produccion_UO!$K281,Resultados_Dic3!$D$3:$D$99980,Produccion_UO!$K$277,Resultados_Dic3!$E$3:$E$99980,Produccion_UO!$J281,Resultados_Dic3!$A$3:$A$99980,Produccion_UO!$H281)*$I$277</f>
        <v>750.01526722148606</v>
      </c>
      <c r="R281" s="21">
        <f>+SUMIFS(Resultados_Dic3!M$3:M$99980,Resultados_Dic3!$F$3:$F$99980,Produccion_UO!$K281,Resultados_Dic3!$D$3:$D$99980,Produccion_UO!$K$277,Resultados_Dic3!$E$3:$E$99980,Produccion_UO!$J281,Resultados_Dic3!$A$3:$A$99980,Produccion_UO!$H281)*$I$277</f>
        <v>511.66381583893332</v>
      </c>
      <c r="S281" s="21">
        <f>+SUMIFS(Resultados_Dic3!N$3:N$99980,Resultados_Dic3!$F$3:$F$99980,Produccion_UO!$K281,Resultados_Dic3!$D$3:$D$99980,Produccion_UO!$K$277,Resultados_Dic3!$E$3:$E$99980,Produccion_UO!$J281,Resultados_Dic3!$A$3:$A$99980,Produccion_UO!$H281)*$I$277</f>
        <v>511.66381583893332</v>
      </c>
      <c r="T281" s="21">
        <f>+SUMIFS(Resultados_Dic3!O$3:O$99980,Resultados_Dic3!$F$3:$F$99980,Produccion_UO!$K281,Resultados_Dic3!$D$3:$D$99980,Produccion_UO!$K$277,Resultados_Dic3!$E$3:$E$99980,Produccion_UO!$J281,Resultados_Dic3!$A$3:$A$99980,Produccion_UO!$H281)*$I$277</f>
        <v>511.66381583893332</v>
      </c>
      <c r="U281" s="21">
        <f>+SUMIFS(Resultados_Dic3!P$3:P$99980,Resultados_Dic3!$F$3:$F$99980,Produccion_UO!$K281,Resultados_Dic3!$D$3:$D$99980,Produccion_UO!$K$277,Resultados_Dic3!$E$3:$E$99980,Produccion_UO!$J281,Resultados_Dic3!$A$3:$A$99980,Produccion_UO!$H281)*$I$277</f>
        <v>58.213826080825555</v>
      </c>
      <c r="V281" s="21">
        <f>+SUMIFS(Resultados_Dic3!Q$3:Q$99980,Resultados_Dic3!$F$3:$F$99980,Produccion_UO!$K281,Resultados_Dic3!$D$3:$D$99980,Produccion_UO!$K$277,Resultados_Dic3!$E$3:$E$99980,Produccion_UO!$J281,Resultados_Dic3!$A$3:$A$99980,Produccion_UO!$H281)*$I$277</f>
        <v>54.662497815057499</v>
      </c>
      <c r="W281" s="21">
        <f>+SUMIFS(Resultados_Dic3!R$3:R$99980,Resultados_Dic3!$F$3:$F$99980,Produccion_UO!$K281,Resultados_Dic3!$D$3:$D$99980,Produccion_UO!$K$277,Resultados_Dic3!$E$3:$E$99980,Produccion_UO!$J281,Resultados_Dic3!$A$3:$A$99980,Produccion_UO!$H281)*$I$277</f>
        <v>28.453800298690556</v>
      </c>
      <c r="X281" s="21">
        <f>+SUMIFS(Resultados_Dic3!S$3:S$99980,Resultados_Dic3!$F$3:$F$99980,Produccion_UO!$K281,Resultados_Dic3!$D$3:$D$99980,Produccion_UO!$K$277,Resultados_Dic3!$E$3:$E$99980,Produccion_UO!$J281,Resultados_Dic3!$A$3:$A$99980,Produccion_UO!$H281)*$I$277</f>
        <v>0</v>
      </c>
      <c r="Y281" s="21">
        <f>+SUMIFS(Resultados_Dic3!T$3:T$99980,Resultados_Dic3!$F$3:$F$99980,Produccion_UO!$K281,Resultados_Dic3!$D$3:$D$99980,Produccion_UO!$K$277,Resultados_Dic3!$E$3:$E$99980,Produccion_UO!$J281,Resultados_Dic3!$A$3:$A$99980,Produccion_UO!$H281)*$I$277</f>
        <v>0</v>
      </c>
      <c r="Z281" s="21">
        <f>+SUMIFS(Resultados_Dic3!U$3:U$99980,Resultados_Dic3!$F$3:$F$99980,Produccion_UO!$K281,Resultados_Dic3!$D$3:$D$99980,Produccion_UO!$K$277,Resultados_Dic3!$E$3:$E$99980,Produccion_UO!$J281,Resultados_Dic3!$A$3:$A$99980,Produccion_UO!$H281)*$I$277</f>
        <v>0</v>
      </c>
      <c r="AA281" s="21">
        <f>+SUMIFS(Resultados_Dic3!V$3:V$99980,Resultados_Dic3!$F$3:$F$99980,Produccion_UO!$K281,Resultados_Dic3!$D$3:$D$99980,Produccion_UO!$K$277,Resultados_Dic3!$E$3:$E$99980,Produccion_UO!$J281,Resultados_Dic3!$A$3:$A$99980,Produccion_UO!$H281)*$I$277</f>
        <v>0</v>
      </c>
      <c r="AB281" s="21">
        <f>+SUMIFS(Resultados_Dic3!W$3:W$99980,Resultados_Dic3!$F$3:$F$99980,Produccion_UO!$K281,Resultados_Dic3!$D$3:$D$99980,Produccion_UO!$K$277,Resultados_Dic3!$E$3:$E$99980,Produccion_UO!$J281,Resultados_Dic3!$A$3:$A$99980,Produccion_UO!$H281)*$I$277</f>
        <v>0</v>
      </c>
      <c r="AC281" s="21">
        <f>+SUMIFS(Resultados_Dic3!X$3:X$99980,Resultados_Dic3!$F$3:$F$99980,Produccion_UO!$K281,Resultados_Dic3!$D$3:$D$99980,Produccion_UO!$K$277,Resultados_Dic3!$E$3:$E$99980,Produccion_UO!$J281,Resultados_Dic3!$A$3:$A$99980,Produccion_UO!$H281)*$I$277</f>
        <v>0</v>
      </c>
      <c r="AD281" s="21">
        <f>+SUMIFS(Resultados_Dic3!Y$3:Y$99980,Resultados_Dic3!$F$3:$F$99980,Produccion_UO!$K281,Resultados_Dic3!$D$3:$D$99980,Produccion_UO!$K$277,Resultados_Dic3!$E$3:$E$99980,Produccion_UO!$J281,Resultados_Dic3!$A$3:$A$99980,Produccion_UO!$H281)*$I$277</f>
        <v>0</v>
      </c>
      <c r="AE281" s="21">
        <f>+SUMIFS(Resultados_Dic3!Z$3:Z$99980,Resultados_Dic3!$F$3:$F$99980,Produccion_UO!$K281,Resultados_Dic3!$D$3:$D$99980,Produccion_UO!$K$277,Resultados_Dic3!$E$3:$E$99980,Produccion_UO!$J281,Resultados_Dic3!$A$3:$A$99980,Produccion_UO!$H281)*$I$277</f>
        <v>0</v>
      </c>
      <c r="AF281" s="21">
        <f>+SUMIFS(Resultados_Dic3!AA$3:AA$99980,Resultados_Dic3!$F$3:$F$99980,Produccion_UO!$K281,Resultados_Dic3!$D$3:$D$99980,Produccion_UO!$K$277,Resultados_Dic3!$E$3:$E$99980,Produccion_UO!$J281,Resultados_Dic3!$A$3:$A$99980,Produccion_UO!$H281)*$I$277</f>
        <v>0</v>
      </c>
      <c r="AG281" s="21">
        <f>+SUMIFS(Resultados_Dic3!AB$3:AB$99980,Resultados_Dic3!$F$3:$F$99980,Produccion_UO!$K281,Resultados_Dic3!$D$3:$D$99980,Produccion_UO!$K$277,Resultados_Dic3!$E$3:$E$99980,Produccion_UO!$J281,Resultados_Dic3!$A$3:$A$99980,Produccion_UO!$H281)*$I$277</f>
        <v>0</v>
      </c>
      <c r="AH281" s="21">
        <f>+SUMIFS(Resultados_Dic3!AC$3:AC$99980,Resultados_Dic3!$F$3:$F$99980,Produccion_UO!$K281,Resultados_Dic3!$D$3:$D$99980,Produccion_UO!$K$277,Resultados_Dic3!$E$3:$E$99980,Produccion_UO!$J281,Resultados_Dic3!$A$3:$A$99980,Produccion_UO!$H281)*$I$277</f>
        <v>0</v>
      </c>
      <c r="AI281" s="21">
        <f>+SUMIFS(Resultados_Dic3!AD$3:AD$99980,Resultados_Dic3!$F$3:$F$99980,Produccion_UO!$K281,Resultados_Dic3!$D$3:$D$99980,Produccion_UO!$K$277,Resultados_Dic3!$E$3:$E$99980,Produccion_UO!$J281,Resultados_Dic3!$A$3:$A$99980,Produccion_UO!$H281)*$I$277</f>
        <v>0</v>
      </c>
      <c r="AJ281" s="21">
        <f>+SUMIFS(Resultados_Dic3!AE$3:AE$99980,Resultados_Dic3!$F$3:$F$99980,Produccion_UO!$K281,Resultados_Dic3!$D$3:$D$99980,Produccion_UO!$K$277,Resultados_Dic3!$E$3:$E$99980,Produccion_UO!$J281,Resultados_Dic3!$A$3:$A$99980,Produccion_UO!$H281)*$I$277</f>
        <v>0</v>
      </c>
      <c r="AK281" s="21">
        <f>+SUMIFS(Resultados_Dic3!AF$3:AF$99980,Resultados_Dic3!$F$3:$F$99980,Produccion_UO!$K281,Resultados_Dic3!$D$3:$D$99980,Produccion_UO!$K$277,Resultados_Dic3!$E$3:$E$99980,Produccion_UO!$J281,Resultados_Dic3!$A$3:$A$99980,Produccion_UO!$H281)*$I$277</f>
        <v>0</v>
      </c>
      <c r="AL281" s="21">
        <f>+SUMIFS(Resultados_Dic3!AG$3:AG$99980,Resultados_Dic3!$F$3:$F$99980,Produccion_UO!$K281,Resultados_Dic3!$D$3:$D$99980,Produccion_UO!$K$277,Resultados_Dic3!$E$3:$E$99980,Produccion_UO!$J281,Resultados_Dic3!$A$3:$A$99980,Produccion_UO!$H281)*$I$277</f>
        <v>0</v>
      </c>
      <c r="AM281" s="21">
        <f>+SUMIFS(Resultados_Dic3!AH$3:AH$99980,Resultados_Dic3!$F$3:$F$99980,Produccion_UO!$K281,Resultados_Dic3!$D$3:$D$99980,Produccion_UO!$K$277,Resultados_Dic3!$E$3:$E$99980,Produccion_UO!$J281,Resultados_Dic3!$A$3:$A$99980,Produccion_UO!$H281)*$I$277</f>
        <v>0</v>
      </c>
      <c r="AN281" s="21">
        <f>+SUMIFS(Resultados_Dic3!AI$3:AI$99980,Resultados_Dic3!$F$3:$F$99980,Produccion_UO!$K281,Resultados_Dic3!$D$3:$D$99980,Produccion_UO!$K$277,Resultados_Dic3!$E$3:$E$99980,Produccion_UO!$J281,Resultados_Dic3!$A$3:$A$99980,Produccion_UO!$H281)*$I$277</f>
        <v>0</v>
      </c>
      <c r="AO281" s="21">
        <f>+SUMIFS(Resultados_Dic3!AJ$3:AJ$99980,Resultados_Dic3!$F$3:$F$99980,Produccion_UO!$K281,Resultados_Dic3!$D$3:$D$99980,Produccion_UO!$K$277,Resultados_Dic3!$E$3:$E$99980,Produccion_UO!$J281,Resultados_Dic3!$A$3:$A$99980,Produccion_UO!$H281)*$I$277</f>
        <v>0</v>
      </c>
      <c r="AP281" s="21">
        <f>+SUMIFS(Resultados_Dic3!AK$3:AK$99980,Resultados_Dic3!$F$3:$F$99980,Produccion_UO!$K281,Resultados_Dic3!$D$3:$D$99980,Produccion_UO!$K$277,Resultados_Dic3!$E$3:$E$99980,Produccion_UO!$J281,Resultados_Dic3!$A$3:$A$99980,Produccion_UO!$H281)*$I$277</f>
        <v>0</v>
      </c>
      <c r="AQ281" s="21">
        <f>+SUMIFS(Resultados_Dic3!AL$3:AL$99980,Resultados_Dic3!$F$3:$F$99980,Produccion_UO!$K281,Resultados_Dic3!$D$3:$D$99980,Produccion_UO!$K$277,Resultados_Dic3!$E$3:$E$99980,Produccion_UO!$J281,Resultados_Dic3!$A$3:$A$99980,Produccion_UO!$H281)*$I$277</f>
        <v>0</v>
      </c>
      <c r="AR281" s="21">
        <f>+SUMIFS(Resultados_Dic3!AM$3:AM$99980,Resultados_Dic3!$F$3:$F$99980,Produccion_UO!$K281,Resultados_Dic3!$D$3:$D$99980,Produccion_UO!$K$277,Resultados_Dic3!$E$3:$E$99980,Produccion_UO!$J281,Resultados_Dic3!$A$3:$A$99980,Produccion_UO!$H281)*$I$277</f>
        <v>0</v>
      </c>
    </row>
    <row r="282" spans="1:48" x14ac:dyDescent="0.25">
      <c r="H282" s="17" t="str">
        <f t="shared" si="77"/>
        <v>DIC7</v>
      </c>
      <c r="J282" s="24" t="s">
        <v>73</v>
      </c>
      <c r="K282" s="54" t="s">
        <v>172</v>
      </c>
      <c r="L282" s="22" t="str">
        <f>+$B$5</f>
        <v>LLO - Heavy</v>
      </c>
      <c r="M282" s="21">
        <f>+SUMIFS(Resultados_Dic3!H$3:H$99980,Resultados_Dic3!$F$3:$F$99980,Produccion_UO!$K282,Resultados_Dic3!$D$3:$D$99980,Produccion_UO!$K$277,Resultados_Dic3!$E$3:$E$99980,Produccion_UO!$J282,Resultados_Dic3!$A$3:$A$99980,Produccion_UO!$H282)*$I$277</f>
        <v>3032.9209053829445</v>
      </c>
      <c r="N282" s="21">
        <f>+SUMIFS(Resultados_Dic3!I$3:I$99980,Resultados_Dic3!$F$3:$F$99980,Produccion_UO!$K282,Resultados_Dic3!$D$3:$D$99980,Produccion_UO!$K$277,Resultados_Dic3!$E$3:$E$99980,Produccion_UO!$J282,Resultados_Dic3!$A$3:$A$99980,Produccion_UO!$H282)*$I$277</f>
        <v>2870.8116848615</v>
      </c>
      <c r="O282" s="21">
        <f>+SUMIFS(Resultados_Dic3!J$3:J$99980,Resultados_Dic3!$F$3:$F$99980,Produccion_UO!$K282,Resultados_Dic3!$D$3:$D$99980,Produccion_UO!$K$277,Resultados_Dic3!$E$3:$E$99980,Produccion_UO!$J282,Resultados_Dic3!$A$3:$A$99980,Produccion_UO!$H282)*$I$277</f>
        <v>2731.2701670659858</v>
      </c>
      <c r="P282" s="21">
        <f>+SUMIFS(Resultados_Dic3!K$3:K$99980,Resultados_Dic3!$F$3:$F$99980,Produccion_UO!$K282,Resultados_Dic3!$D$3:$D$99980,Produccion_UO!$K$277,Resultados_Dic3!$E$3:$E$99980,Produccion_UO!$J282,Resultados_Dic3!$A$3:$A$99980,Produccion_UO!$H282)*$I$277</f>
        <v>2591.7286492704666</v>
      </c>
      <c r="Q282" s="21">
        <f>+SUMIFS(Resultados_Dic3!L$3:L$99980,Resultados_Dic3!$F$3:$F$99980,Produccion_UO!$K282,Resultados_Dic3!$D$3:$D$99980,Produccion_UO!$K$277,Resultados_Dic3!$E$3:$E$99980,Produccion_UO!$J282,Resultados_Dic3!$A$3:$A$99980,Produccion_UO!$H282)*$I$277</f>
        <v>2452.1871314749474</v>
      </c>
      <c r="R282" s="21">
        <f>+SUMIFS(Resultados_Dic3!M$3:M$99980,Resultados_Dic3!$F$3:$F$99980,Produccion_UO!$K282,Resultados_Dic3!$D$3:$D$99980,Produccion_UO!$K$277,Resultados_Dic3!$E$3:$E$99980,Produccion_UO!$J282,Resultados_Dic3!$A$3:$A$99980,Produccion_UO!$H282)*$I$277</f>
        <v>2257.8410139069083</v>
      </c>
      <c r="S282" s="21">
        <f>+SUMIFS(Resultados_Dic3!N$3:N$99980,Resultados_Dic3!$F$3:$F$99980,Produccion_UO!$K282,Resultados_Dic3!$D$3:$D$99980,Produccion_UO!$K$277,Resultados_Dic3!$E$3:$E$99980,Produccion_UO!$J282,Resultados_Dic3!$A$3:$A$99980,Produccion_UO!$H282)*$I$277</f>
        <v>2063.4948963388665</v>
      </c>
      <c r="T282" s="21">
        <f>+SUMIFS(Resultados_Dic3!O$3:O$99980,Resultados_Dic3!$F$3:$F$99980,Produccion_UO!$K282,Resultados_Dic3!$D$3:$D$99980,Produccion_UO!$K$277,Resultados_Dic3!$E$3:$E$99980,Produccion_UO!$J282,Resultados_Dic3!$A$3:$A$99980,Produccion_UO!$H282)*$I$277</f>
        <v>1909.3801947282416</v>
      </c>
      <c r="U282" s="21">
        <f>+SUMIFS(Resultados_Dic3!P$3:P$99980,Resultados_Dic3!$F$3:$F$99980,Produccion_UO!$K282,Resultados_Dic3!$D$3:$D$99980,Produccion_UO!$K$277,Resultados_Dic3!$E$3:$E$99980,Produccion_UO!$J282,Resultados_Dic3!$A$3:$A$99980,Produccion_UO!$H282)*$I$277</f>
        <v>1755.2654931176164</v>
      </c>
      <c r="V282" s="21">
        <f>+SUMIFS(Resultados_Dic3!Q$3:Q$99980,Resultados_Dic3!$F$3:$F$99980,Produccion_UO!$K282,Resultados_Dic3!$D$3:$D$99980,Produccion_UO!$K$277,Resultados_Dic3!$E$3:$E$99980,Produccion_UO!$J282,Resultados_Dic3!$A$3:$A$99980,Produccion_UO!$H282)*$I$277</f>
        <v>1601.1507915069942</v>
      </c>
      <c r="W282" s="21">
        <f>+SUMIFS(Resultados_Dic3!R$3:R$99980,Resultados_Dic3!$F$3:$F$99980,Produccion_UO!$K282,Resultados_Dic3!$D$3:$D$99980,Produccion_UO!$K$277,Resultados_Dic3!$E$3:$E$99980,Produccion_UO!$J282,Resultados_Dic3!$A$3:$A$99980,Produccion_UO!$H282)*$I$277</f>
        <v>1024.7722769235445</v>
      </c>
      <c r="X282" s="21">
        <f>+SUMIFS(Resultados_Dic3!S$3:S$99980,Resultados_Dic3!$F$3:$F$99980,Produccion_UO!$K282,Resultados_Dic3!$D$3:$D$99980,Produccion_UO!$K$277,Resultados_Dic3!$E$3:$E$99980,Produccion_UO!$J282,Resultados_Dic3!$A$3:$A$99980,Produccion_UO!$H282)*$I$277</f>
        <v>1024.7722769235445</v>
      </c>
      <c r="Y282" s="21">
        <f>+SUMIFS(Resultados_Dic3!T$3:T$99980,Resultados_Dic3!$F$3:$F$99980,Produccion_UO!$K282,Resultados_Dic3!$D$3:$D$99980,Produccion_UO!$K$277,Resultados_Dic3!$E$3:$E$99980,Produccion_UO!$J282,Resultados_Dic3!$A$3:$A$99980,Produccion_UO!$H282)*$I$277</f>
        <v>1024.7722769235445</v>
      </c>
      <c r="Z282" s="21">
        <f>+SUMIFS(Resultados_Dic3!U$3:U$99980,Resultados_Dic3!$F$3:$F$99980,Produccion_UO!$K282,Resultados_Dic3!$D$3:$D$99980,Produccion_UO!$K$277,Resultados_Dic3!$E$3:$E$99980,Produccion_UO!$J282,Resultados_Dic3!$A$3:$A$99980,Produccion_UO!$H282)*$I$277</f>
        <v>725.65711690158605</v>
      </c>
      <c r="AA282" s="21">
        <f>+SUMIFS(Resultados_Dic3!V$3:V$99980,Resultados_Dic3!$F$3:$F$99980,Produccion_UO!$K282,Resultados_Dic3!$D$3:$D$99980,Produccion_UO!$K$277,Resultados_Dic3!$E$3:$E$99980,Produccion_UO!$J282,Resultados_Dic3!$A$3:$A$99980,Produccion_UO!$H282)*$I$277</f>
        <v>0</v>
      </c>
      <c r="AB282" s="21">
        <f>+SUMIFS(Resultados_Dic3!W$3:W$99980,Resultados_Dic3!$F$3:$F$99980,Produccion_UO!$K282,Resultados_Dic3!$D$3:$D$99980,Produccion_UO!$K$277,Resultados_Dic3!$E$3:$E$99980,Produccion_UO!$J282,Resultados_Dic3!$A$3:$A$99980,Produccion_UO!$H282)*$I$277</f>
        <v>0</v>
      </c>
      <c r="AC282" s="21">
        <f>+SUMIFS(Resultados_Dic3!X$3:X$99980,Resultados_Dic3!$F$3:$F$99980,Produccion_UO!$K282,Resultados_Dic3!$D$3:$D$99980,Produccion_UO!$K$277,Resultados_Dic3!$E$3:$E$99980,Produccion_UO!$J282,Resultados_Dic3!$A$3:$A$99980,Produccion_UO!$H282)*$I$277</f>
        <v>0</v>
      </c>
      <c r="AD282" s="21">
        <f>+SUMIFS(Resultados_Dic3!Y$3:Y$99980,Resultados_Dic3!$F$3:$F$99980,Produccion_UO!$K282,Resultados_Dic3!$D$3:$D$99980,Produccion_UO!$K$277,Resultados_Dic3!$E$3:$E$99980,Produccion_UO!$J282,Resultados_Dic3!$A$3:$A$99980,Produccion_UO!$H282)*$I$277</f>
        <v>0</v>
      </c>
      <c r="AE282" s="21">
        <f>+SUMIFS(Resultados_Dic3!Z$3:Z$99980,Resultados_Dic3!$F$3:$F$99980,Produccion_UO!$K282,Resultados_Dic3!$D$3:$D$99980,Produccion_UO!$K$277,Resultados_Dic3!$E$3:$E$99980,Produccion_UO!$J282,Resultados_Dic3!$A$3:$A$99980,Produccion_UO!$H282)*$I$277</f>
        <v>0</v>
      </c>
      <c r="AF282" s="21">
        <f>+SUMIFS(Resultados_Dic3!AA$3:AA$99980,Resultados_Dic3!$F$3:$F$99980,Produccion_UO!$K282,Resultados_Dic3!$D$3:$D$99980,Produccion_UO!$K$277,Resultados_Dic3!$E$3:$E$99980,Produccion_UO!$J282,Resultados_Dic3!$A$3:$A$99980,Produccion_UO!$H282)*$I$277</f>
        <v>0</v>
      </c>
      <c r="AG282" s="21">
        <f>+SUMIFS(Resultados_Dic3!AB$3:AB$99980,Resultados_Dic3!$F$3:$F$99980,Produccion_UO!$K282,Resultados_Dic3!$D$3:$D$99980,Produccion_UO!$K$277,Resultados_Dic3!$E$3:$E$99980,Produccion_UO!$J282,Resultados_Dic3!$A$3:$A$99980,Produccion_UO!$H282)*$I$277</f>
        <v>0</v>
      </c>
      <c r="AH282" s="21">
        <f>+SUMIFS(Resultados_Dic3!AC$3:AC$99980,Resultados_Dic3!$F$3:$F$99980,Produccion_UO!$K282,Resultados_Dic3!$D$3:$D$99980,Produccion_UO!$K$277,Resultados_Dic3!$E$3:$E$99980,Produccion_UO!$J282,Resultados_Dic3!$A$3:$A$99980,Produccion_UO!$H282)*$I$277</f>
        <v>0</v>
      </c>
      <c r="AI282" s="21">
        <f>+SUMIFS(Resultados_Dic3!AD$3:AD$99980,Resultados_Dic3!$F$3:$F$99980,Produccion_UO!$K282,Resultados_Dic3!$D$3:$D$99980,Produccion_UO!$K$277,Resultados_Dic3!$E$3:$E$99980,Produccion_UO!$J282,Resultados_Dic3!$A$3:$A$99980,Produccion_UO!$H282)*$I$277</f>
        <v>0</v>
      </c>
      <c r="AJ282" s="21">
        <f>+SUMIFS(Resultados_Dic3!AE$3:AE$99980,Resultados_Dic3!$F$3:$F$99980,Produccion_UO!$K282,Resultados_Dic3!$D$3:$D$99980,Produccion_UO!$K$277,Resultados_Dic3!$E$3:$E$99980,Produccion_UO!$J282,Resultados_Dic3!$A$3:$A$99980,Produccion_UO!$H282)*$I$277</f>
        <v>0</v>
      </c>
      <c r="AK282" s="21">
        <f>+SUMIFS(Resultados_Dic3!AF$3:AF$99980,Resultados_Dic3!$F$3:$F$99980,Produccion_UO!$K282,Resultados_Dic3!$D$3:$D$99980,Produccion_UO!$K$277,Resultados_Dic3!$E$3:$E$99980,Produccion_UO!$J282,Resultados_Dic3!$A$3:$A$99980,Produccion_UO!$H282)*$I$277</f>
        <v>0</v>
      </c>
      <c r="AL282" s="21">
        <f>+SUMIFS(Resultados_Dic3!AG$3:AG$99980,Resultados_Dic3!$F$3:$F$99980,Produccion_UO!$K282,Resultados_Dic3!$D$3:$D$99980,Produccion_UO!$K$277,Resultados_Dic3!$E$3:$E$99980,Produccion_UO!$J282,Resultados_Dic3!$A$3:$A$99980,Produccion_UO!$H282)*$I$277</f>
        <v>0</v>
      </c>
      <c r="AM282" s="21">
        <f>+SUMIFS(Resultados_Dic3!AH$3:AH$99980,Resultados_Dic3!$F$3:$F$99980,Produccion_UO!$K282,Resultados_Dic3!$D$3:$D$99980,Produccion_UO!$K$277,Resultados_Dic3!$E$3:$E$99980,Produccion_UO!$J282,Resultados_Dic3!$A$3:$A$99980,Produccion_UO!$H282)*$I$277</f>
        <v>0</v>
      </c>
      <c r="AN282" s="21">
        <f>+SUMIFS(Resultados_Dic3!AI$3:AI$99980,Resultados_Dic3!$F$3:$F$99980,Produccion_UO!$K282,Resultados_Dic3!$D$3:$D$99980,Produccion_UO!$K$277,Resultados_Dic3!$E$3:$E$99980,Produccion_UO!$J282,Resultados_Dic3!$A$3:$A$99980,Produccion_UO!$H282)*$I$277</f>
        <v>0</v>
      </c>
      <c r="AO282" s="21">
        <f>+SUMIFS(Resultados_Dic3!AJ$3:AJ$99980,Resultados_Dic3!$F$3:$F$99980,Produccion_UO!$K282,Resultados_Dic3!$D$3:$D$99980,Produccion_UO!$K$277,Resultados_Dic3!$E$3:$E$99980,Produccion_UO!$J282,Resultados_Dic3!$A$3:$A$99980,Produccion_UO!$H282)*$I$277</f>
        <v>0</v>
      </c>
      <c r="AP282" s="21">
        <f>+SUMIFS(Resultados_Dic3!AK$3:AK$99980,Resultados_Dic3!$F$3:$F$99980,Produccion_UO!$K282,Resultados_Dic3!$D$3:$D$99980,Produccion_UO!$K$277,Resultados_Dic3!$E$3:$E$99980,Produccion_UO!$J282,Resultados_Dic3!$A$3:$A$99980,Produccion_UO!$H282)*$I$277</f>
        <v>0</v>
      </c>
      <c r="AQ282" s="21">
        <f>+SUMIFS(Resultados_Dic3!AL$3:AL$99980,Resultados_Dic3!$F$3:$F$99980,Produccion_UO!$K282,Resultados_Dic3!$D$3:$D$99980,Produccion_UO!$K$277,Resultados_Dic3!$E$3:$E$99980,Produccion_UO!$J282,Resultados_Dic3!$A$3:$A$99980,Produccion_UO!$H282)*$I$277</f>
        <v>0</v>
      </c>
      <c r="AR282" s="21">
        <f>+SUMIFS(Resultados_Dic3!AM$3:AM$99980,Resultados_Dic3!$F$3:$F$99980,Produccion_UO!$K282,Resultados_Dic3!$D$3:$D$99980,Produccion_UO!$K$277,Resultados_Dic3!$E$3:$E$99980,Produccion_UO!$J282,Resultados_Dic3!$A$3:$A$99980,Produccion_UO!$H282)*$I$277</f>
        <v>0</v>
      </c>
    </row>
    <row r="283" spans="1:48" x14ac:dyDescent="0.25">
      <c r="H283" s="17" t="str">
        <f t="shared" si="77"/>
        <v>DIC7</v>
      </c>
      <c r="J283" s="24" t="s">
        <v>74</v>
      </c>
      <c r="K283" s="54" t="s">
        <v>173</v>
      </c>
      <c r="L283" s="22" t="str">
        <f>+$B$6</f>
        <v>PU - Ligth</v>
      </c>
      <c r="M283" s="21">
        <f>+SUMIFS(Resultados_Dic3!H$3:H$99980,Resultados_Dic3!$F$3:$F$99980,Produccion_UO!$K283,Resultados_Dic3!$D$3:$D$99980,Produccion_UO!$K$277,Resultados_Dic3!$E$3:$E$99980,Produccion_UO!$J283,Resultados_Dic3!$A$3:$A$99980,Produccion_UO!$H283)*$I$277</f>
        <v>21.412926305312055</v>
      </c>
      <c r="N283" s="21">
        <f>+SUMIFS(Resultados_Dic3!I$3:I$99980,Resultados_Dic3!$F$3:$F$99980,Produccion_UO!$K283,Resultados_Dic3!$D$3:$D$99980,Produccion_UO!$K$277,Resultados_Dic3!$E$3:$E$99980,Produccion_UO!$J283,Resultados_Dic3!$A$3:$A$99980,Produccion_UO!$H283)*$I$277</f>
        <v>20.234437110938721</v>
      </c>
      <c r="O283" s="21">
        <f>+SUMIFS(Resultados_Dic3!J$3:J$99980,Resultados_Dic3!$F$3:$F$99980,Produccion_UO!$K283,Resultados_Dic3!$D$3:$D$99980,Produccion_UO!$K$277,Resultados_Dic3!$E$3:$E$99980,Produccion_UO!$J283,Resultados_Dic3!$A$3:$A$99980,Produccion_UO!$H283)*$I$277</f>
        <v>19.345011303864499</v>
      </c>
      <c r="P283" s="21">
        <f>+SUMIFS(Resultados_Dic3!K$3:K$99980,Resultados_Dic3!$F$3:$F$99980,Produccion_UO!$K283,Resultados_Dic3!$D$3:$D$99980,Produccion_UO!$K$277,Resultados_Dic3!$E$3:$E$99980,Produccion_UO!$J283,Resultados_Dic3!$A$3:$A$99980,Produccion_UO!$H283)*$I$277</f>
        <v>18.455585496790253</v>
      </c>
      <c r="Q283" s="21">
        <f>+SUMIFS(Resultados_Dic3!L$3:L$99980,Resultados_Dic3!$F$3:$F$99980,Produccion_UO!$K283,Resultados_Dic3!$D$3:$D$99980,Produccion_UO!$K$277,Resultados_Dic3!$E$3:$E$99980,Produccion_UO!$J283,Resultados_Dic3!$A$3:$A$99980,Produccion_UO!$H283)*$I$277</f>
        <v>17.566159689716027</v>
      </c>
      <c r="R283" s="21">
        <f>+SUMIFS(Resultados_Dic3!M$3:M$99980,Resultados_Dic3!$F$3:$F$99980,Produccion_UO!$K283,Resultados_Dic3!$D$3:$D$99980,Produccion_UO!$K$277,Resultados_Dic3!$E$3:$E$99980,Produccion_UO!$J283,Resultados_Dic3!$A$3:$A$99980,Produccion_UO!$H283)*$I$277</f>
        <v>16.676733882641777</v>
      </c>
      <c r="S283" s="21">
        <f>+SUMIFS(Resultados_Dic3!N$3:N$99980,Resultados_Dic3!$F$3:$F$99980,Produccion_UO!$K283,Resultados_Dic3!$D$3:$D$99980,Produccion_UO!$K$277,Resultados_Dic3!$E$3:$E$99980,Produccion_UO!$J283,Resultados_Dic3!$A$3:$A$99980,Produccion_UO!$H283)*$I$277</f>
        <v>15.787308075567555</v>
      </c>
      <c r="T283" s="21">
        <f>+SUMIFS(Resultados_Dic3!O$3:O$99980,Resultados_Dic3!$F$3:$F$99980,Produccion_UO!$K283,Resultados_Dic3!$D$3:$D$99980,Produccion_UO!$K$277,Resultados_Dic3!$E$3:$E$99980,Produccion_UO!$J283,Resultados_Dic3!$A$3:$A$99980,Produccion_UO!$H283)*$I$277</f>
        <v>1.7986067994861499</v>
      </c>
      <c r="U283" s="21">
        <f>+SUMIFS(Resultados_Dic3!P$3:P$99980,Resultados_Dic3!$F$3:$F$99980,Produccion_UO!$K283,Resultados_Dic3!$D$3:$D$99980,Produccion_UO!$K$277,Resultados_Dic3!$E$3:$E$99980,Produccion_UO!$J283,Resultados_Dic3!$A$3:$A$99980,Produccion_UO!$H283)*$I$277</f>
        <v>0</v>
      </c>
      <c r="V283" s="21">
        <f>+SUMIFS(Resultados_Dic3!Q$3:Q$99980,Resultados_Dic3!$F$3:$F$99980,Produccion_UO!$K283,Resultados_Dic3!$D$3:$D$99980,Produccion_UO!$K$277,Resultados_Dic3!$E$3:$E$99980,Produccion_UO!$J283,Resultados_Dic3!$A$3:$A$99980,Produccion_UO!$H283)*$I$277</f>
        <v>0</v>
      </c>
      <c r="W283" s="21">
        <f>+SUMIFS(Resultados_Dic3!R$3:R$99980,Resultados_Dic3!$F$3:$F$99980,Produccion_UO!$K283,Resultados_Dic3!$D$3:$D$99980,Produccion_UO!$K$277,Resultados_Dic3!$E$3:$E$99980,Produccion_UO!$J283,Resultados_Dic3!$A$3:$A$99980,Produccion_UO!$H283)*$I$277</f>
        <v>0</v>
      </c>
      <c r="X283" s="21">
        <f>+SUMIFS(Resultados_Dic3!S$3:S$99980,Resultados_Dic3!$F$3:$F$99980,Produccion_UO!$K283,Resultados_Dic3!$D$3:$D$99980,Produccion_UO!$K$277,Resultados_Dic3!$E$3:$E$99980,Produccion_UO!$J283,Resultados_Dic3!$A$3:$A$99980,Produccion_UO!$H283)*$I$277</f>
        <v>0</v>
      </c>
      <c r="Y283" s="21">
        <f>+SUMIFS(Resultados_Dic3!T$3:T$99980,Resultados_Dic3!$F$3:$F$99980,Produccion_UO!$K283,Resultados_Dic3!$D$3:$D$99980,Produccion_UO!$K$277,Resultados_Dic3!$E$3:$E$99980,Produccion_UO!$J283,Resultados_Dic3!$A$3:$A$99980,Produccion_UO!$H283)*$I$277</f>
        <v>0</v>
      </c>
      <c r="Z283" s="21">
        <f>+SUMIFS(Resultados_Dic3!U$3:U$99980,Resultados_Dic3!$F$3:$F$99980,Produccion_UO!$K283,Resultados_Dic3!$D$3:$D$99980,Produccion_UO!$K$277,Resultados_Dic3!$E$3:$E$99980,Produccion_UO!$J283,Resultados_Dic3!$A$3:$A$99980,Produccion_UO!$H283)*$I$277</f>
        <v>0</v>
      </c>
      <c r="AA283" s="21">
        <f>+SUMIFS(Resultados_Dic3!V$3:V$99980,Resultados_Dic3!$F$3:$F$99980,Produccion_UO!$K283,Resultados_Dic3!$D$3:$D$99980,Produccion_UO!$K$277,Resultados_Dic3!$E$3:$E$99980,Produccion_UO!$J283,Resultados_Dic3!$A$3:$A$99980,Produccion_UO!$H283)*$I$277</f>
        <v>0</v>
      </c>
      <c r="AB283" s="21">
        <f>+SUMIFS(Resultados_Dic3!W$3:W$99980,Resultados_Dic3!$F$3:$F$99980,Produccion_UO!$K283,Resultados_Dic3!$D$3:$D$99980,Produccion_UO!$K$277,Resultados_Dic3!$E$3:$E$99980,Produccion_UO!$J283,Resultados_Dic3!$A$3:$A$99980,Produccion_UO!$H283)*$I$277</f>
        <v>0</v>
      </c>
      <c r="AC283" s="21">
        <f>+SUMIFS(Resultados_Dic3!X$3:X$99980,Resultados_Dic3!$F$3:$F$99980,Produccion_UO!$K283,Resultados_Dic3!$D$3:$D$99980,Produccion_UO!$K$277,Resultados_Dic3!$E$3:$E$99980,Produccion_UO!$J283,Resultados_Dic3!$A$3:$A$99980,Produccion_UO!$H283)*$I$277</f>
        <v>0</v>
      </c>
      <c r="AD283" s="21">
        <f>+SUMIFS(Resultados_Dic3!Y$3:Y$99980,Resultados_Dic3!$F$3:$F$99980,Produccion_UO!$K283,Resultados_Dic3!$D$3:$D$99980,Produccion_UO!$K$277,Resultados_Dic3!$E$3:$E$99980,Produccion_UO!$J283,Resultados_Dic3!$A$3:$A$99980,Produccion_UO!$H283)*$I$277</f>
        <v>0</v>
      </c>
      <c r="AE283" s="21">
        <f>+SUMIFS(Resultados_Dic3!Z$3:Z$99980,Resultados_Dic3!$F$3:$F$99980,Produccion_UO!$K283,Resultados_Dic3!$D$3:$D$99980,Produccion_UO!$K$277,Resultados_Dic3!$E$3:$E$99980,Produccion_UO!$J283,Resultados_Dic3!$A$3:$A$99980,Produccion_UO!$H283)*$I$277</f>
        <v>0</v>
      </c>
      <c r="AF283" s="21">
        <f>+SUMIFS(Resultados_Dic3!AA$3:AA$99980,Resultados_Dic3!$F$3:$F$99980,Produccion_UO!$K283,Resultados_Dic3!$D$3:$D$99980,Produccion_UO!$K$277,Resultados_Dic3!$E$3:$E$99980,Produccion_UO!$J283,Resultados_Dic3!$A$3:$A$99980,Produccion_UO!$H283)*$I$277</f>
        <v>0</v>
      </c>
      <c r="AG283" s="21">
        <f>+SUMIFS(Resultados_Dic3!AB$3:AB$99980,Resultados_Dic3!$F$3:$F$99980,Produccion_UO!$K283,Resultados_Dic3!$D$3:$D$99980,Produccion_UO!$K$277,Resultados_Dic3!$E$3:$E$99980,Produccion_UO!$J283,Resultados_Dic3!$A$3:$A$99980,Produccion_UO!$H283)*$I$277</f>
        <v>0</v>
      </c>
      <c r="AH283" s="21">
        <f>+SUMIFS(Resultados_Dic3!AC$3:AC$99980,Resultados_Dic3!$F$3:$F$99980,Produccion_UO!$K283,Resultados_Dic3!$D$3:$D$99980,Produccion_UO!$K$277,Resultados_Dic3!$E$3:$E$99980,Produccion_UO!$J283,Resultados_Dic3!$A$3:$A$99980,Produccion_UO!$H283)*$I$277</f>
        <v>0</v>
      </c>
      <c r="AI283" s="21">
        <f>+SUMIFS(Resultados_Dic3!AD$3:AD$99980,Resultados_Dic3!$F$3:$F$99980,Produccion_UO!$K283,Resultados_Dic3!$D$3:$D$99980,Produccion_UO!$K$277,Resultados_Dic3!$E$3:$E$99980,Produccion_UO!$J283,Resultados_Dic3!$A$3:$A$99980,Produccion_UO!$H283)*$I$277</f>
        <v>0</v>
      </c>
      <c r="AJ283" s="21">
        <f>+SUMIFS(Resultados_Dic3!AE$3:AE$99980,Resultados_Dic3!$F$3:$F$99980,Produccion_UO!$K283,Resultados_Dic3!$D$3:$D$99980,Produccion_UO!$K$277,Resultados_Dic3!$E$3:$E$99980,Produccion_UO!$J283,Resultados_Dic3!$A$3:$A$99980,Produccion_UO!$H283)*$I$277</f>
        <v>0</v>
      </c>
      <c r="AK283" s="21">
        <f>+SUMIFS(Resultados_Dic3!AF$3:AF$99980,Resultados_Dic3!$F$3:$F$99980,Produccion_UO!$K283,Resultados_Dic3!$D$3:$D$99980,Produccion_UO!$K$277,Resultados_Dic3!$E$3:$E$99980,Produccion_UO!$J283,Resultados_Dic3!$A$3:$A$99980,Produccion_UO!$H283)*$I$277</f>
        <v>0</v>
      </c>
      <c r="AL283" s="21">
        <f>+SUMIFS(Resultados_Dic3!AG$3:AG$99980,Resultados_Dic3!$F$3:$F$99980,Produccion_UO!$K283,Resultados_Dic3!$D$3:$D$99980,Produccion_UO!$K$277,Resultados_Dic3!$E$3:$E$99980,Produccion_UO!$J283,Resultados_Dic3!$A$3:$A$99980,Produccion_UO!$H283)*$I$277</f>
        <v>0</v>
      </c>
      <c r="AM283" s="21">
        <f>+SUMIFS(Resultados_Dic3!AH$3:AH$99980,Resultados_Dic3!$F$3:$F$99980,Produccion_UO!$K283,Resultados_Dic3!$D$3:$D$99980,Produccion_UO!$K$277,Resultados_Dic3!$E$3:$E$99980,Produccion_UO!$J283,Resultados_Dic3!$A$3:$A$99980,Produccion_UO!$H283)*$I$277</f>
        <v>0</v>
      </c>
      <c r="AN283" s="21">
        <f>+SUMIFS(Resultados_Dic3!AI$3:AI$99980,Resultados_Dic3!$F$3:$F$99980,Produccion_UO!$K283,Resultados_Dic3!$D$3:$D$99980,Produccion_UO!$K$277,Resultados_Dic3!$E$3:$E$99980,Produccion_UO!$J283,Resultados_Dic3!$A$3:$A$99980,Produccion_UO!$H283)*$I$277</f>
        <v>0</v>
      </c>
      <c r="AO283" s="21">
        <f>+SUMIFS(Resultados_Dic3!AJ$3:AJ$99980,Resultados_Dic3!$F$3:$F$99980,Produccion_UO!$K283,Resultados_Dic3!$D$3:$D$99980,Produccion_UO!$K$277,Resultados_Dic3!$E$3:$E$99980,Produccion_UO!$J283,Resultados_Dic3!$A$3:$A$99980,Produccion_UO!$H283)*$I$277</f>
        <v>0</v>
      </c>
      <c r="AP283" s="21">
        <f>+SUMIFS(Resultados_Dic3!AK$3:AK$99980,Resultados_Dic3!$F$3:$F$99980,Produccion_UO!$K283,Resultados_Dic3!$D$3:$D$99980,Produccion_UO!$K$277,Resultados_Dic3!$E$3:$E$99980,Produccion_UO!$J283,Resultados_Dic3!$A$3:$A$99980,Produccion_UO!$H283)*$I$277</f>
        <v>0</v>
      </c>
      <c r="AQ283" s="21">
        <f>+SUMIFS(Resultados_Dic3!AL$3:AL$99980,Resultados_Dic3!$F$3:$F$99980,Produccion_UO!$K283,Resultados_Dic3!$D$3:$D$99980,Produccion_UO!$K$277,Resultados_Dic3!$E$3:$E$99980,Produccion_UO!$J283,Resultados_Dic3!$A$3:$A$99980,Produccion_UO!$H283)*$I$277</f>
        <v>0</v>
      </c>
      <c r="AR283" s="21">
        <f>+SUMIFS(Resultados_Dic3!AM$3:AM$99980,Resultados_Dic3!$F$3:$F$99980,Produccion_UO!$K283,Resultados_Dic3!$D$3:$D$99980,Produccion_UO!$K$277,Resultados_Dic3!$E$3:$E$99980,Produccion_UO!$J283,Resultados_Dic3!$A$3:$A$99980,Produccion_UO!$H283)*$I$277</f>
        <v>0</v>
      </c>
    </row>
    <row r="284" spans="1:48" x14ac:dyDescent="0.25">
      <c r="H284" s="17" t="str">
        <f t="shared" si="77"/>
        <v>DIC7</v>
      </c>
      <c r="J284" s="24" t="s">
        <v>75</v>
      </c>
      <c r="K284" s="54" t="s">
        <v>174</v>
      </c>
      <c r="L284" s="22" t="str">
        <f>+$B$7</f>
        <v>VMM - Medium</v>
      </c>
      <c r="M284" s="21">
        <f>+SUMIFS(Resultados_Dic3!H$3:H$99980,Resultados_Dic3!$F$3:$F$99980,Produccion_UO!$K284,Resultados_Dic3!$D$3:$D$99980,Produccion_UO!$K$277,Resultados_Dic3!$E$3:$E$99980,Produccion_UO!$J284,Resultados_Dic3!$A$3:$A$99980,Produccion_UO!$H284)*$I$277</f>
        <v>488.58938957726389</v>
      </c>
      <c r="N284" s="21">
        <f>+SUMIFS(Resultados_Dic3!I$3:I$99980,Resultados_Dic3!$F$3:$F$99980,Produccion_UO!$K284,Resultados_Dic3!$D$3:$D$99980,Produccion_UO!$K$277,Resultados_Dic3!$E$3:$E$99980,Produccion_UO!$J284,Resultados_Dic3!$A$3:$A$99980,Produccion_UO!$H284)*$I$277</f>
        <v>454.46910185573614</v>
      </c>
      <c r="O284" s="21">
        <f>+SUMIFS(Resultados_Dic3!J$3:J$99980,Resultados_Dic3!$F$3:$F$99980,Produccion_UO!$K284,Resultados_Dic3!$D$3:$D$99980,Produccion_UO!$K$277,Resultados_Dic3!$E$3:$E$99980,Produccion_UO!$J284,Resultados_Dic3!$A$3:$A$99980,Produccion_UO!$H284)*$I$277</f>
        <v>418.49346137656113</v>
      </c>
      <c r="P284" s="21">
        <f>+SUMIFS(Resultados_Dic3!K$3:K$99980,Resultados_Dic3!$F$3:$F$99980,Produccion_UO!$K284,Resultados_Dic3!$D$3:$D$99980,Produccion_UO!$K$277,Resultados_Dic3!$E$3:$E$99980,Produccion_UO!$J284,Resultados_Dic3!$A$3:$A$99980,Produccion_UO!$H284)*$I$277</f>
        <v>382.51782089738612</v>
      </c>
      <c r="Q284" s="21">
        <f>+SUMIFS(Resultados_Dic3!L$3:L$99980,Resultados_Dic3!$F$3:$F$99980,Produccion_UO!$K284,Resultados_Dic3!$D$3:$D$99980,Produccion_UO!$K$277,Resultados_Dic3!$E$3:$E$99980,Produccion_UO!$J284,Resultados_Dic3!$A$3:$A$99980,Produccion_UO!$H284)*$I$277</f>
        <v>346.5421804182111</v>
      </c>
      <c r="R284" s="21">
        <f>+SUMIFS(Resultados_Dic3!M$3:M$99980,Resultados_Dic3!$F$3:$F$99980,Produccion_UO!$K284,Resultados_Dic3!$D$3:$D$99980,Produccion_UO!$K$277,Resultados_Dic3!$E$3:$E$99980,Produccion_UO!$J284,Resultados_Dic3!$A$3:$A$99980,Produccion_UO!$H284)*$I$277</f>
        <v>307.98171271204444</v>
      </c>
      <c r="S284" s="21">
        <f>+SUMIFS(Resultados_Dic3!N$3:N$99980,Resultados_Dic3!$F$3:$F$99980,Produccion_UO!$K284,Resultados_Dic3!$D$3:$D$99980,Produccion_UO!$K$277,Resultados_Dic3!$E$3:$E$99980,Produccion_UO!$J284,Resultados_Dic3!$A$3:$A$99980,Produccion_UO!$H284)*$I$277</f>
        <v>269.42124500587414</v>
      </c>
      <c r="T284" s="21">
        <f>+SUMIFS(Resultados_Dic3!O$3:O$99980,Resultados_Dic3!$F$3:$F$99980,Produccion_UO!$K284,Resultados_Dic3!$D$3:$D$99980,Produccion_UO!$K$277,Resultados_Dic3!$E$3:$E$99980,Produccion_UO!$J284,Resultados_Dic3!$A$3:$A$99980,Produccion_UO!$H284)*$I$277</f>
        <v>242.78774460665861</v>
      </c>
      <c r="U284" s="21">
        <f>+SUMIFS(Resultados_Dic3!P$3:P$99980,Resultados_Dic3!$F$3:$F$99980,Produccion_UO!$K284,Resultados_Dic3!$D$3:$D$99980,Produccion_UO!$K$277,Resultados_Dic3!$E$3:$E$99980,Produccion_UO!$J284,Resultados_Dic3!$A$3:$A$99980,Produccion_UO!$H284)*$I$277</f>
        <v>201.07185307254471</v>
      </c>
      <c r="V284" s="21">
        <f>+SUMIFS(Resultados_Dic3!Q$3:Q$99980,Resultados_Dic3!$F$3:$F$99980,Produccion_UO!$K284,Resultados_Dic3!$D$3:$D$99980,Produccion_UO!$K$277,Resultados_Dic3!$E$3:$E$99980,Produccion_UO!$J284,Resultados_Dic3!$A$3:$A$99980,Produccion_UO!$H284)*$I$277</f>
        <v>0</v>
      </c>
      <c r="W284" s="21">
        <f>+SUMIFS(Resultados_Dic3!R$3:R$99980,Resultados_Dic3!$F$3:$F$99980,Produccion_UO!$K284,Resultados_Dic3!$D$3:$D$99980,Produccion_UO!$K$277,Resultados_Dic3!$E$3:$E$99980,Produccion_UO!$J284,Resultados_Dic3!$A$3:$A$99980,Produccion_UO!$H284)*$I$277</f>
        <v>0</v>
      </c>
      <c r="X284" s="21">
        <f>+SUMIFS(Resultados_Dic3!S$3:S$99980,Resultados_Dic3!$F$3:$F$99980,Produccion_UO!$K284,Resultados_Dic3!$D$3:$D$99980,Produccion_UO!$K$277,Resultados_Dic3!$E$3:$E$99980,Produccion_UO!$J284,Resultados_Dic3!$A$3:$A$99980,Produccion_UO!$H284)*$I$277</f>
        <v>0</v>
      </c>
      <c r="Y284" s="21">
        <f>+SUMIFS(Resultados_Dic3!T$3:T$99980,Resultados_Dic3!$F$3:$F$99980,Produccion_UO!$K284,Resultados_Dic3!$D$3:$D$99980,Produccion_UO!$K$277,Resultados_Dic3!$E$3:$E$99980,Produccion_UO!$J284,Resultados_Dic3!$A$3:$A$99980,Produccion_UO!$H284)*$I$277</f>
        <v>0</v>
      </c>
      <c r="Z284" s="21">
        <f>+SUMIFS(Resultados_Dic3!U$3:U$99980,Resultados_Dic3!$F$3:$F$99980,Produccion_UO!$K284,Resultados_Dic3!$D$3:$D$99980,Produccion_UO!$K$277,Resultados_Dic3!$E$3:$E$99980,Produccion_UO!$J284,Resultados_Dic3!$A$3:$A$99980,Produccion_UO!$H284)*$I$277</f>
        <v>0</v>
      </c>
      <c r="AA284" s="21">
        <f>+SUMIFS(Resultados_Dic3!V$3:V$99980,Resultados_Dic3!$F$3:$F$99980,Produccion_UO!$K284,Resultados_Dic3!$D$3:$D$99980,Produccion_UO!$K$277,Resultados_Dic3!$E$3:$E$99980,Produccion_UO!$J284,Resultados_Dic3!$A$3:$A$99980,Produccion_UO!$H284)*$I$277</f>
        <v>0</v>
      </c>
      <c r="AB284" s="21">
        <f>+SUMIFS(Resultados_Dic3!W$3:W$99980,Resultados_Dic3!$F$3:$F$99980,Produccion_UO!$K284,Resultados_Dic3!$D$3:$D$99980,Produccion_UO!$K$277,Resultados_Dic3!$E$3:$E$99980,Produccion_UO!$J284,Resultados_Dic3!$A$3:$A$99980,Produccion_UO!$H284)*$I$277</f>
        <v>0</v>
      </c>
      <c r="AC284" s="21">
        <f>+SUMIFS(Resultados_Dic3!X$3:X$99980,Resultados_Dic3!$F$3:$F$99980,Produccion_UO!$K284,Resultados_Dic3!$D$3:$D$99980,Produccion_UO!$K$277,Resultados_Dic3!$E$3:$E$99980,Produccion_UO!$J284,Resultados_Dic3!$A$3:$A$99980,Produccion_UO!$H284)*$I$277</f>
        <v>0</v>
      </c>
      <c r="AD284" s="21">
        <f>+SUMIFS(Resultados_Dic3!Y$3:Y$99980,Resultados_Dic3!$F$3:$F$99980,Produccion_UO!$K284,Resultados_Dic3!$D$3:$D$99980,Produccion_UO!$K$277,Resultados_Dic3!$E$3:$E$99980,Produccion_UO!$J284,Resultados_Dic3!$A$3:$A$99980,Produccion_UO!$H284)*$I$277</f>
        <v>0</v>
      </c>
      <c r="AE284" s="21">
        <f>+SUMIFS(Resultados_Dic3!Z$3:Z$99980,Resultados_Dic3!$F$3:$F$99980,Produccion_UO!$K284,Resultados_Dic3!$D$3:$D$99980,Produccion_UO!$K$277,Resultados_Dic3!$E$3:$E$99980,Produccion_UO!$J284,Resultados_Dic3!$A$3:$A$99980,Produccion_UO!$H284)*$I$277</f>
        <v>0</v>
      </c>
      <c r="AF284" s="21">
        <f>+SUMIFS(Resultados_Dic3!AA$3:AA$99980,Resultados_Dic3!$F$3:$F$99980,Produccion_UO!$K284,Resultados_Dic3!$D$3:$D$99980,Produccion_UO!$K$277,Resultados_Dic3!$E$3:$E$99980,Produccion_UO!$J284,Resultados_Dic3!$A$3:$A$99980,Produccion_UO!$H284)*$I$277</f>
        <v>0</v>
      </c>
      <c r="AG284" s="21">
        <f>+SUMIFS(Resultados_Dic3!AB$3:AB$99980,Resultados_Dic3!$F$3:$F$99980,Produccion_UO!$K284,Resultados_Dic3!$D$3:$D$99980,Produccion_UO!$K$277,Resultados_Dic3!$E$3:$E$99980,Produccion_UO!$J284,Resultados_Dic3!$A$3:$A$99980,Produccion_UO!$H284)*$I$277</f>
        <v>0</v>
      </c>
      <c r="AH284" s="21">
        <f>+SUMIFS(Resultados_Dic3!AC$3:AC$99980,Resultados_Dic3!$F$3:$F$99980,Produccion_UO!$K284,Resultados_Dic3!$D$3:$D$99980,Produccion_UO!$K$277,Resultados_Dic3!$E$3:$E$99980,Produccion_UO!$J284,Resultados_Dic3!$A$3:$A$99980,Produccion_UO!$H284)*$I$277</f>
        <v>0</v>
      </c>
      <c r="AI284" s="21">
        <f>+SUMIFS(Resultados_Dic3!AD$3:AD$99980,Resultados_Dic3!$F$3:$F$99980,Produccion_UO!$K284,Resultados_Dic3!$D$3:$D$99980,Produccion_UO!$K$277,Resultados_Dic3!$E$3:$E$99980,Produccion_UO!$J284,Resultados_Dic3!$A$3:$A$99980,Produccion_UO!$H284)*$I$277</f>
        <v>0</v>
      </c>
      <c r="AJ284" s="21">
        <f>+SUMIFS(Resultados_Dic3!AE$3:AE$99980,Resultados_Dic3!$F$3:$F$99980,Produccion_UO!$K284,Resultados_Dic3!$D$3:$D$99980,Produccion_UO!$K$277,Resultados_Dic3!$E$3:$E$99980,Produccion_UO!$J284,Resultados_Dic3!$A$3:$A$99980,Produccion_UO!$H284)*$I$277</f>
        <v>0</v>
      </c>
      <c r="AK284" s="21">
        <f>+SUMIFS(Resultados_Dic3!AF$3:AF$99980,Resultados_Dic3!$F$3:$F$99980,Produccion_UO!$K284,Resultados_Dic3!$D$3:$D$99980,Produccion_UO!$K$277,Resultados_Dic3!$E$3:$E$99980,Produccion_UO!$J284,Resultados_Dic3!$A$3:$A$99980,Produccion_UO!$H284)*$I$277</f>
        <v>0</v>
      </c>
      <c r="AL284" s="21">
        <f>+SUMIFS(Resultados_Dic3!AG$3:AG$99980,Resultados_Dic3!$F$3:$F$99980,Produccion_UO!$K284,Resultados_Dic3!$D$3:$D$99980,Produccion_UO!$K$277,Resultados_Dic3!$E$3:$E$99980,Produccion_UO!$J284,Resultados_Dic3!$A$3:$A$99980,Produccion_UO!$H284)*$I$277</f>
        <v>0</v>
      </c>
      <c r="AM284" s="21">
        <f>+SUMIFS(Resultados_Dic3!AH$3:AH$99980,Resultados_Dic3!$F$3:$F$99980,Produccion_UO!$K284,Resultados_Dic3!$D$3:$D$99980,Produccion_UO!$K$277,Resultados_Dic3!$E$3:$E$99980,Produccion_UO!$J284,Resultados_Dic3!$A$3:$A$99980,Produccion_UO!$H284)*$I$277</f>
        <v>0</v>
      </c>
      <c r="AN284" s="21">
        <f>+SUMIFS(Resultados_Dic3!AI$3:AI$99980,Resultados_Dic3!$F$3:$F$99980,Produccion_UO!$K284,Resultados_Dic3!$D$3:$D$99980,Produccion_UO!$K$277,Resultados_Dic3!$E$3:$E$99980,Produccion_UO!$J284,Resultados_Dic3!$A$3:$A$99980,Produccion_UO!$H284)*$I$277</f>
        <v>0</v>
      </c>
      <c r="AO284" s="21">
        <f>+SUMIFS(Resultados_Dic3!AJ$3:AJ$99980,Resultados_Dic3!$F$3:$F$99980,Produccion_UO!$K284,Resultados_Dic3!$D$3:$D$99980,Produccion_UO!$K$277,Resultados_Dic3!$E$3:$E$99980,Produccion_UO!$J284,Resultados_Dic3!$A$3:$A$99980,Produccion_UO!$H284)*$I$277</f>
        <v>0</v>
      </c>
      <c r="AP284" s="21">
        <f>+SUMIFS(Resultados_Dic3!AK$3:AK$99980,Resultados_Dic3!$F$3:$F$99980,Produccion_UO!$K284,Resultados_Dic3!$D$3:$D$99980,Produccion_UO!$K$277,Resultados_Dic3!$E$3:$E$99980,Produccion_UO!$J284,Resultados_Dic3!$A$3:$A$99980,Produccion_UO!$H284)*$I$277</f>
        <v>0</v>
      </c>
      <c r="AQ284" s="21">
        <f>+SUMIFS(Resultados_Dic3!AL$3:AL$99980,Resultados_Dic3!$F$3:$F$99980,Produccion_UO!$K284,Resultados_Dic3!$D$3:$D$99980,Produccion_UO!$K$277,Resultados_Dic3!$E$3:$E$99980,Produccion_UO!$J284,Resultados_Dic3!$A$3:$A$99980,Produccion_UO!$H284)*$I$277</f>
        <v>0</v>
      </c>
      <c r="AR284" s="21">
        <f>+SUMIFS(Resultados_Dic3!AM$3:AM$99980,Resultados_Dic3!$F$3:$F$99980,Produccion_UO!$K284,Resultados_Dic3!$D$3:$D$99980,Produccion_UO!$K$277,Resultados_Dic3!$E$3:$E$99980,Produccion_UO!$J284,Resultados_Dic3!$A$3:$A$99980,Produccion_UO!$H284)*$I$277</f>
        <v>0</v>
      </c>
    </row>
    <row r="285" spans="1:48" x14ac:dyDescent="0.25">
      <c r="H285" s="17" t="str">
        <f t="shared" si="77"/>
        <v>DIC7</v>
      </c>
      <c r="J285" s="24" t="s">
        <v>76</v>
      </c>
      <c r="K285" s="54" t="s">
        <v>175</v>
      </c>
      <c r="L285" s="22" t="str">
        <f>+$B$8</f>
        <v>VSM - Medium</v>
      </c>
      <c r="M285" s="21">
        <f>+SUMIFS(Resultados_Dic3!H$3:H$99980,Resultados_Dic3!$F$3:$F$99980,Produccion_UO!$K285,Resultados_Dic3!$D$3:$D$99980,Produccion_UO!$K$277,Resultados_Dic3!$E$3:$E$99980,Produccion_UO!$J285,Resultados_Dic3!$A$3:$A$99980,Produccion_UO!$H285)*$I$277</f>
        <v>88.497077765887497</v>
      </c>
      <c r="N285" s="21">
        <f>+SUMIFS(Resultados_Dic3!I$3:I$99980,Resultados_Dic3!$F$3:$F$99980,Produccion_UO!$K285,Resultados_Dic3!$D$3:$D$99980,Produccion_UO!$K$277,Resultados_Dic3!$E$3:$E$99980,Produccion_UO!$J285,Resultados_Dic3!$A$3:$A$99980,Produccion_UO!$H285)*$I$277</f>
        <v>82.4870562074275</v>
      </c>
      <c r="O285" s="21">
        <f>+SUMIFS(Resultados_Dic3!J$3:J$99980,Resultados_Dic3!$F$3:$F$99980,Produccion_UO!$K285,Resultados_Dic3!$D$3:$D$99980,Produccion_UO!$K$277,Resultados_Dic3!$E$3:$E$99980,Produccion_UO!$J285,Resultados_Dic3!$A$3:$A$99980,Produccion_UO!$H285)*$I$277</f>
        <v>78.692449422259713</v>
      </c>
      <c r="P285" s="21">
        <f>+SUMIFS(Resultados_Dic3!K$3:K$99980,Resultados_Dic3!$F$3:$F$99980,Produccion_UO!$K285,Resultados_Dic3!$D$3:$D$99980,Produccion_UO!$K$277,Resultados_Dic3!$E$3:$E$99980,Produccion_UO!$J285,Resultados_Dic3!$A$3:$A$99980,Produccion_UO!$H285)*$I$277</f>
        <v>74.897842637092225</v>
      </c>
      <c r="Q285" s="21">
        <f>+SUMIFS(Resultados_Dic3!L$3:L$99980,Resultados_Dic3!$F$3:$F$99980,Produccion_UO!$K285,Resultados_Dic3!$D$3:$D$99980,Produccion_UO!$K$277,Resultados_Dic3!$E$3:$E$99980,Produccion_UO!$J285,Resultados_Dic3!$A$3:$A$99980,Produccion_UO!$H285)*$I$277</f>
        <v>71.103235851924438</v>
      </c>
      <c r="R285" s="21">
        <f>+SUMIFS(Resultados_Dic3!M$3:M$99980,Resultados_Dic3!$F$3:$F$99980,Produccion_UO!$K285,Resultados_Dic3!$D$3:$D$99980,Produccion_UO!$K$277,Resultados_Dic3!$E$3:$E$99980,Produccion_UO!$J285,Resultados_Dic3!$A$3:$A$99980,Produccion_UO!$H285)*$I$277</f>
        <v>65.592840417511667</v>
      </c>
      <c r="S285" s="21">
        <f>+SUMIFS(Resultados_Dic3!N$3:N$99980,Resultados_Dic3!$F$3:$F$99980,Produccion_UO!$K285,Resultados_Dic3!$D$3:$D$99980,Produccion_UO!$K$277,Resultados_Dic3!$E$3:$E$99980,Produccion_UO!$J285,Resultados_Dic3!$A$3:$A$99980,Produccion_UO!$H285)*$I$277</f>
        <v>60.082444983098888</v>
      </c>
      <c r="T285" s="21">
        <f>+SUMIFS(Resultados_Dic3!O$3:O$99980,Resultados_Dic3!$F$3:$F$99980,Produccion_UO!$K285,Resultados_Dic3!$D$3:$D$99980,Produccion_UO!$K$277,Resultados_Dic3!$E$3:$E$99980,Produccion_UO!$J285,Resultados_Dic3!$A$3:$A$99980,Produccion_UO!$H285)*$I$277</f>
        <v>55.493656887233058</v>
      </c>
      <c r="U285" s="21">
        <f>+SUMIFS(Resultados_Dic3!P$3:P$99980,Resultados_Dic3!$F$3:$F$99980,Produccion_UO!$K285,Resultados_Dic3!$D$3:$D$99980,Produccion_UO!$K$277,Resultados_Dic3!$E$3:$E$99980,Produccion_UO!$J285,Resultados_Dic3!$A$3:$A$99980,Produccion_UO!$H285)*$I$277</f>
        <v>50.904868791366944</v>
      </c>
      <c r="V285" s="21">
        <f>+SUMIFS(Resultados_Dic3!Q$3:Q$99980,Resultados_Dic3!$F$3:$F$99980,Produccion_UO!$K285,Resultados_Dic3!$D$3:$D$99980,Produccion_UO!$K$277,Resultados_Dic3!$E$3:$E$99980,Produccion_UO!$J285,Resultados_Dic3!$A$3:$A$99980,Produccion_UO!$H285)*$I$277</f>
        <v>46.528729715676668</v>
      </c>
      <c r="W285" s="21">
        <f>+SUMIFS(Resultados_Dic3!R$3:R$99980,Resultados_Dic3!$F$3:$F$99980,Produccion_UO!$K285,Resultados_Dic3!$D$3:$D$99980,Produccion_UO!$K$277,Resultados_Dic3!$E$3:$E$99980,Produccion_UO!$J285,Resultados_Dic3!$A$3:$A$99980,Produccion_UO!$H285)*$I$277</f>
        <v>42.152590639986663</v>
      </c>
      <c r="X285" s="21">
        <f>+SUMIFS(Resultados_Dic3!S$3:S$99980,Resultados_Dic3!$F$3:$F$99980,Produccion_UO!$K285,Resultados_Dic3!$D$3:$D$99980,Produccion_UO!$K$277,Resultados_Dic3!$E$3:$E$99980,Produccion_UO!$J285,Resultados_Dic3!$A$3:$A$99980,Produccion_UO!$H285)*$I$277</f>
        <v>37.776451564296664</v>
      </c>
      <c r="Y285" s="21">
        <f>+SUMIFS(Resultados_Dic3!T$3:T$99980,Resultados_Dic3!$F$3:$F$99980,Produccion_UO!$K285,Resultados_Dic3!$D$3:$D$99980,Produccion_UO!$K$277,Resultados_Dic3!$E$3:$E$99980,Produccion_UO!$J285,Resultados_Dic3!$A$3:$A$99980,Produccion_UO!$H285)*$I$277</f>
        <v>35.511662452730555</v>
      </c>
      <c r="Z285" s="21">
        <f>+SUMIFS(Resultados_Dic3!U$3:U$99980,Resultados_Dic3!$F$3:$F$99980,Produccion_UO!$K285,Resultados_Dic3!$D$3:$D$99980,Produccion_UO!$K$277,Resultados_Dic3!$E$3:$E$99980,Produccion_UO!$J285,Resultados_Dic3!$A$3:$A$99980,Produccion_UO!$H285)*$I$277</f>
        <v>33.246873341164445</v>
      </c>
      <c r="AA285" s="21">
        <f>+SUMIFS(Resultados_Dic3!V$3:V$99980,Resultados_Dic3!$F$3:$F$99980,Produccion_UO!$K285,Resultados_Dic3!$D$3:$D$99980,Produccion_UO!$K$277,Resultados_Dic3!$E$3:$E$99980,Produccion_UO!$J285,Resultados_Dic3!$A$3:$A$99980,Produccion_UO!$H285)*$I$277</f>
        <v>9.8719393875300288</v>
      </c>
      <c r="AB285" s="21">
        <f>+SUMIFS(Resultados_Dic3!W$3:W$99980,Resultados_Dic3!$F$3:$F$99980,Produccion_UO!$K285,Resultados_Dic3!$D$3:$D$99980,Produccion_UO!$K$277,Resultados_Dic3!$E$3:$E$99980,Produccion_UO!$J285,Resultados_Dic3!$A$3:$A$99980,Produccion_UO!$H285)*$I$277</f>
        <v>0</v>
      </c>
      <c r="AC285" s="21">
        <f>+SUMIFS(Resultados_Dic3!X$3:X$99980,Resultados_Dic3!$F$3:$F$99980,Produccion_UO!$K285,Resultados_Dic3!$D$3:$D$99980,Produccion_UO!$K$277,Resultados_Dic3!$E$3:$E$99980,Produccion_UO!$J285,Resultados_Dic3!$A$3:$A$99980,Produccion_UO!$H285)*$I$277</f>
        <v>0</v>
      </c>
      <c r="AD285" s="21">
        <f>+SUMIFS(Resultados_Dic3!Y$3:Y$99980,Resultados_Dic3!$F$3:$F$99980,Produccion_UO!$K285,Resultados_Dic3!$D$3:$D$99980,Produccion_UO!$K$277,Resultados_Dic3!$E$3:$E$99980,Produccion_UO!$J285,Resultados_Dic3!$A$3:$A$99980,Produccion_UO!$H285)*$I$277</f>
        <v>0</v>
      </c>
      <c r="AE285" s="21">
        <f>+SUMIFS(Resultados_Dic3!Z$3:Z$99980,Resultados_Dic3!$F$3:$F$99980,Produccion_UO!$K285,Resultados_Dic3!$D$3:$D$99980,Produccion_UO!$K$277,Resultados_Dic3!$E$3:$E$99980,Produccion_UO!$J285,Resultados_Dic3!$A$3:$A$99980,Produccion_UO!$H285)*$I$277</f>
        <v>0</v>
      </c>
      <c r="AF285" s="21">
        <f>+SUMIFS(Resultados_Dic3!AA$3:AA$99980,Resultados_Dic3!$F$3:$F$99980,Produccion_UO!$K285,Resultados_Dic3!$D$3:$D$99980,Produccion_UO!$K$277,Resultados_Dic3!$E$3:$E$99980,Produccion_UO!$J285,Resultados_Dic3!$A$3:$A$99980,Produccion_UO!$H285)*$I$277</f>
        <v>0</v>
      </c>
      <c r="AG285" s="21">
        <f>+SUMIFS(Resultados_Dic3!AB$3:AB$99980,Resultados_Dic3!$F$3:$F$99980,Produccion_UO!$K285,Resultados_Dic3!$D$3:$D$99980,Produccion_UO!$K$277,Resultados_Dic3!$E$3:$E$99980,Produccion_UO!$J285,Resultados_Dic3!$A$3:$A$99980,Produccion_UO!$H285)*$I$277</f>
        <v>0</v>
      </c>
      <c r="AH285" s="21">
        <f>+SUMIFS(Resultados_Dic3!AC$3:AC$99980,Resultados_Dic3!$F$3:$F$99980,Produccion_UO!$K285,Resultados_Dic3!$D$3:$D$99980,Produccion_UO!$K$277,Resultados_Dic3!$E$3:$E$99980,Produccion_UO!$J285,Resultados_Dic3!$A$3:$A$99980,Produccion_UO!$H285)*$I$277</f>
        <v>0</v>
      </c>
      <c r="AI285" s="21">
        <f>+SUMIFS(Resultados_Dic3!AD$3:AD$99980,Resultados_Dic3!$F$3:$F$99980,Produccion_UO!$K285,Resultados_Dic3!$D$3:$D$99980,Produccion_UO!$K$277,Resultados_Dic3!$E$3:$E$99980,Produccion_UO!$J285,Resultados_Dic3!$A$3:$A$99980,Produccion_UO!$H285)*$I$277</f>
        <v>0</v>
      </c>
      <c r="AJ285" s="21">
        <f>+SUMIFS(Resultados_Dic3!AE$3:AE$99980,Resultados_Dic3!$F$3:$F$99980,Produccion_UO!$K285,Resultados_Dic3!$D$3:$D$99980,Produccion_UO!$K$277,Resultados_Dic3!$E$3:$E$99980,Produccion_UO!$J285,Resultados_Dic3!$A$3:$A$99980,Produccion_UO!$H285)*$I$277</f>
        <v>0</v>
      </c>
      <c r="AK285" s="21">
        <f>+SUMIFS(Resultados_Dic3!AF$3:AF$99980,Resultados_Dic3!$F$3:$F$99980,Produccion_UO!$K285,Resultados_Dic3!$D$3:$D$99980,Produccion_UO!$K$277,Resultados_Dic3!$E$3:$E$99980,Produccion_UO!$J285,Resultados_Dic3!$A$3:$A$99980,Produccion_UO!$H285)*$I$277</f>
        <v>0</v>
      </c>
      <c r="AL285" s="21">
        <f>+SUMIFS(Resultados_Dic3!AG$3:AG$99980,Resultados_Dic3!$F$3:$F$99980,Produccion_UO!$K285,Resultados_Dic3!$D$3:$D$99980,Produccion_UO!$K$277,Resultados_Dic3!$E$3:$E$99980,Produccion_UO!$J285,Resultados_Dic3!$A$3:$A$99980,Produccion_UO!$H285)*$I$277</f>
        <v>0</v>
      </c>
      <c r="AM285" s="21">
        <f>+SUMIFS(Resultados_Dic3!AH$3:AH$99980,Resultados_Dic3!$F$3:$F$99980,Produccion_UO!$K285,Resultados_Dic3!$D$3:$D$99980,Produccion_UO!$K$277,Resultados_Dic3!$E$3:$E$99980,Produccion_UO!$J285,Resultados_Dic3!$A$3:$A$99980,Produccion_UO!$H285)*$I$277</f>
        <v>0</v>
      </c>
      <c r="AN285" s="21">
        <f>+SUMIFS(Resultados_Dic3!AI$3:AI$99980,Resultados_Dic3!$F$3:$F$99980,Produccion_UO!$K285,Resultados_Dic3!$D$3:$D$99980,Produccion_UO!$K$277,Resultados_Dic3!$E$3:$E$99980,Produccion_UO!$J285,Resultados_Dic3!$A$3:$A$99980,Produccion_UO!$H285)*$I$277</f>
        <v>0</v>
      </c>
      <c r="AO285" s="21">
        <f>+SUMIFS(Resultados_Dic3!AJ$3:AJ$99980,Resultados_Dic3!$F$3:$F$99980,Produccion_UO!$K285,Resultados_Dic3!$D$3:$D$99980,Produccion_UO!$K$277,Resultados_Dic3!$E$3:$E$99980,Produccion_UO!$J285,Resultados_Dic3!$A$3:$A$99980,Produccion_UO!$H285)*$I$277</f>
        <v>0</v>
      </c>
      <c r="AP285" s="21">
        <f>+SUMIFS(Resultados_Dic3!AK$3:AK$99980,Resultados_Dic3!$F$3:$F$99980,Produccion_UO!$K285,Resultados_Dic3!$D$3:$D$99980,Produccion_UO!$K$277,Resultados_Dic3!$E$3:$E$99980,Produccion_UO!$J285,Resultados_Dic3!$A$3:$A$99980,Produccion_UO!$H285)*$I$277</f>
        <v>0</v>
      </c>
      <c r="AQ285" s="21">
        <f>+SUMIFS(Resultados_Dic3!AL$3:AL$99980,Resultados_Dic3!$F$3:$F$99980,Produccion_UO!$K285,Resultados_Dic3!$D$3:$D$99980,Produccion_UO!$K$277,Resultados_Dic3!$E$3:$E$99980,Produccion_UO!$J285,Resultados_Dic3!$A$3:$A$99980,Produccion_UO!$H285)*$I$277</f>
        <v>0</v>
      </c>
      <c r="AR285" s="21">
        <f>+SUMIFS(Resultados_Dic3!AM$3:AM$99980,Resultados_Dic3!$F$3:$F$99980,Produccion_UO!$K285,Resultados_Dic3!$D$3:$D$99980,Produccion_UO!$K$277,Resultados_Dic3!$E$3:$E$99980,Produccion_UO!$J285,Resultados_Dic3!$A$3:$A$99980,Produccion_UO!$H285)*$I$277</f>
        <v>0</v>
      </c>
    </row>
    <row r="286" spans="1:48" x14ac:dyDescent="0.25">
      <c r="H286" s="17" t="str">
        <f t="shared" si="77"/>
        <v>DIC7</v>
      </c>
      <c r="J286" s="24" t="s">
        <v>77</v>
      </c>
      <c r="K286" s="54" t="s">
        <v>176</v>
      </c>
      <c r="L286" s="22" t="str">
        <f>+$B$9</f>
        <v>VIM - GAS</v>
      </c>
      <c r="M286" s="21">
        <f>+SUMIFS(Resultados_Dic3!H$3:H$99980,Resultados_Dic3!$F$3:$F$99980,Produccion_UO!$K286,Resultados_Dic3!$D$3:$D$99980,Produccion_UO!$K$277,Resultados_Dic3!$E$3:$E$99980,Produccion_UO!$J286,Resultados_Dic3!$A$3:$A$99980,Produccion_UO!$H286)*$I$277</f>
        <v>41.306741702748333</v>
      </c>
      <c r="N286" s="21">
        <f>+SUMIFS(Resultados_Dic3!I$3:I$99980,Resultados_Dic3!$F$3:$F$99980,Produccion_UO!$K286,Resultados_Dic3!$D$3:$D$99980,Produccion_UO!$K$277,Resultados_Dic3!$E$3:$E$99980,Produccion_UO!$J286,Resultados_Dic3!$A$3:$A$99980,Produccion_UO!$H286)*$I$277</f>
        <v>40.556223225631669</v>
      </c>
      <c r="O286" s="21">
        <f>+SUMIFS(Resultados_Dic3!J$3:J$99980,Resultados_Dic3!$F$3:$F$99980,Produccion_UO!$K286,Resultados_Dic3!$D$3:$D$99980,Produccion_UO!$K$277,Resultados_Dic3!$E$3:$E$99980,Produccion_UO!$J286,Resultados_Dic3!$A$3:$A$99980,Produccion_UO!$H286)*$I$277</f>
        <v>40.581505443940834</v>
      </c>
      <c r="P286" s="21">
        <f>+SUMIFS(Resultados_Dic3!K$3:K$99980,Resultados_Dic3!$F$3:$F$99980,Produccion_UO!$K286,Resultados_Dic3!$D$3:$D$99980,Produccion_UO!$K$277,Resultados_Dic3!$E$3:$E$99980,Produccion_UO!$J286,Resultados_Dic3!$A$3:$A$99980,Produccion_UO!$H286)*$I$277</f>
        <v>40.606787662249999</v>
      </c>
      <c r="Q286" s="21">
        <f>+SUMIFS(Resultados_Dic3!L$3:L$99980,Resultados_Dic3!$F$3:$F$99980,Produccion_UO!$K286,Resultados_Dic3!$D$3:$D$99980,Produccion_UO!$K$277,Resultados_Dic3!$E$3:$E$99980,Produccion_UO!$J286,Resultados_Dic3!$A$3:$A$99980,Produccion_UO!$H286)*$I$277</f>
        <v>40.632069880559172</v>
      </c>
      <c r="R286" s="21">
        <f>+SUMIFS(Resultados_Dic3!M$3:M$99980,Resultados_Dic3!$F$3:$F$99980,Produccion_UO!$K286,Resultados_Dic3!$D$3:$D$99980,Produccion_UO!$K$277,Resultados_Dic3!$E$3:$E$99980,Produccion_UO!$J286,Resultados_Dic3!$A$3:$A$99980,Produccion_UO!$H286)*$I$277</f>
        <v>37.539777611232225</v>
      </c>
      <c r="S286" s="21">
        <f>+SUMIFS(Resultados_Dic3!N$3:N$99980,Resultados_Dic3!$F$3:$F$99980,Produccion_UO!$K286,Resultados_Dic3!$D$3:$D$99980,Produccion_UO!$K$277,Resultados_Dic3!$E$3:$E$99980,Produccion_UO!$J286,Resultados_Dic3!$A$3:$A$99980,Produccion_UO!$H286)*$I$277</f>
        <v>34.447485341905278</v>
      </c>
      <c r="T286" s="21">
        <f>+SUMIFS(Resultados_Dic3!O$3:O$99980,Resultados_Dic3!$F$3:$F$99980,Produccion_UO!$K286,Resultados_Dic3!$D$3:$D$99980,Produccion_UO!$K$277,Resultados_Dic3!$E$3:$E$99980,Produccion_UO!$J286,Resultados_Dic3!$A$3:$A$99980,Produccion_UO!$H286)*$I$277</f>
        <v>31.902894329449722</v>
      </c>
      <c r="U286" s="21">
        <f>+SUMIFS(Resultados_Dic3!P$3:P$99980,Resultados_Dic3!$F$3:$F$99980,Produccion_UO!$K286,Resultados_Dic3!$D$3:$D$99980,Produccion_UO!$K$277,Resultados_Dic3!$E$3:$E$99980,Produccion_UO!$J286,Resultados_Dic3!$A$3:$A$99980,Produccion_UO!$H286)*$I$277</f>
        <v>29.358303316994167</v>
      </c>
      <c r="V286" s="21">
        <f>+SUMIFS(Resultados_Dic3!Q$3:Q$99980,Resultados_Dic3!$F$3:$F$99980,Produccion_UO!$K286,Resultados_Dic3!$D$3:$D$99980,Produccion_UO!$K$277,Resultados_Dic3!$E$3:$E$99980,Produccion_UO!$J286,Resultados_Dic3!$A$3:$A$99980,Produccion_UO!$H286)*$I$277</f>
        <v>27.24911118511897</v>
      </c>
      <c r="W286" s="21">
        <f>+SUMIFS(Resultados_Dic3!R$3:R$99980,Resultados_Dic3!$F$3:$F$99980,Produccion_UO!$K286,Resultados_Dic3!$D$3:$D$99980,Produccion_UO!$K$277,Resultados_Dic3!$E$3:$E$99980,Produccion_UO!$J286,Resultados_Dic3!$A$3:$A$99980,Produccion_UO!$H286)*$I$277</f>
        <v>25.139919053243666</v>
      </c>
      <c r="X286" s="21">
        <f>+SUMIFS(Resultados_Dic3!S$3:S$99980,Resultados_Dic3!$F$3:$F$99980,Produccion_UO!$K286,Resultados_Dic3!$D$3:$D$99980,Produccion_UO!$K$277,Resultados_Dic3!$E$3:$E$99980,Produccion_UO!$J286,Resultados_Dic3!$A$3:$A$99980,Produccion_UO!$H286)*$I$277</f>
        <v>23.030726921368387</v>
      </c>
      <c r="Y286" s="21">
        <f>+SUMIFS(Resultados_Dic3!T$3:T$99980,Resultados_Dic3!$F$3:$F$99980,Produccion_UO!$K286,Resultados_Dic3!$D$3:$D$99980,Produccion_UO!$K$277,Resultados_Dic3!$E$3:$E$99980,Produccion_UO!$J286,Resultados_Dic3!$A$3:$A$99980,Produccion_UO!$H286)*$I$277</f>
        <v>21.551077789039056</v>
      </c>
      <c r="Z286" s="21">
        <f>+SUMIFS(Resultados_Dic3!U$3:U$99980,Resultados_Dic3!$F$3:$F$99980,Produccion_UO!$K286,Resultados_Dic3!$D$3:$D$99980,Produccion_UO!$K$277,Resultados_Dic3!$E$3:$E$99980,Produccion_UO!$J286,Resultados_Dic3!$A$3:$A$99980,Produccion_UO!$H286)*$I$277</f>
        <v>20.071428656709724</v>
      </c>
      <c r="AA286" s="21">
        <f>+SUMIFS(Resultados_Dic3!V$3:V$99980,Resultados_Dic3!$F$3:$F$99980,Produccion_UO!$K286,Resultados_Dic3!$D$3:$D$99980,Produccion_UO!$K$277,Resultados_Dic3!$E$3:$E$99980,Produccion_UO!$J286,Resultados_Dic3!$A$3:$A$99980,Produccion_UO!$H286)*$I$277</f>
        <v>9.7307281147296383</v>
      </c>
      <c r="AB286" s="21">
        <f>+SUMIFS(Resultados_Dic3!W$3:W$99980,Resultados_Dic3!$F$3:$F$99980,Produccion_UO!$K286,Resultados_Dic3!$D$3:$D$99980,Produccion_UO!$K$277,Resultados_Dic3!$E$3:$E$99980,Produccion_UO!$J286,Resultados_Dic3!$A$3:$A$99980,Produccion_UO!$H286)*$I$277</f>
        <v>0</v>
      </c>
      <c r="AC286" s="21">
        <f>+SUMIFS(Resultados_Dic3!X$3:X$99980,Resultados_Dic3!$F$3:$F$99980,Produccion_UO!$K286,Resultados_Dic3!$D$3:$D$99980,Produccion_UO!$K$277,Resultados_Dic3!$E$3:$E$99980,Produccion_UO!$J286,Resultados_Dic3!$A$3:$A$99980,Produccion_UO!$H286)*$I$277</f>
        <v>0</v>
      </c>
      <c r="AD286" s="21">
        <f>+SUMIFS(Resultados_Dic3!Y$3:Y$99980,Resultados_Dic3!$F$3:$F$99980,Produccion_UO!$K286,Resultados_Dic3!$D$3:$D$99980,Produccion_UO!$K$277,Resultados_Dic3!$E$3:$E$99980,Produccion_UO!$J286,Resultados_Dic3!$A$3:$A$99980,Produccion_UO!$H286)*$I$277</f>
        <v>0</v>
      </c>
      <c r="AE286" s="21">
        <f>+SUMIFS(Resultados_Dic3!Z$3:Z$99980,Resultados_Dic3!$F$3:$F$99980,Produccion_UO!$K286,Resultados_Dic3!$D$3:$D$99980,Produccion_UO!$K$277,Resultados_Dic3!$E$3:$E$99980,Produccion_UO!$J286,Resultados_Dic3!$A$3:$A$99980,Produccion_UO!$H286)*$I$277</f>
        <v>0</v>
      </c>
      <c r="AF286" s="21">
        <f>+SUMIFS(Resultados_Dic3!AA$3:AA$99980,Resultados_Dic3!$F$3:$F$99980,Produccion_UO!$K286,Resultados_Dic3!$D$3:$D$99980,Produccion_UO!$K$277,Resultados_Dic3!$E$3:$E$99980,Produccion_UO!$J286,Resultados_Dic3!$A$3:$A$99980,Produccion_UO!$H286)*$I$277</f>
        <v>0</v>
      </c>
      <c r="AG286" s="21">
        <f>+SUMIFS(Resultados_Dic3!AB$3:AB$99980,Resultados_Dic3!$F$3:$F$99980,Produccion_UO!$K286,Resultados_Dic3!$D$3:$D$99980,Produccion_UO!$K$277,Resultados_Dic3!$E$3:$E$99980,Produccion_UO!$J286,Resultados_Dic3!$A$3:$A$99980,Produccion_UO!$H286)*$I$277</f>
        <v>0</v>
      </c>
      <c r="AH286" s="21">
        <f>+SUMIFS(Resultados_Dic3!AC$3:AC$99980,Resultados_Dic3!$F$3:$F$99980,Produccion_UO!$K286,Resultados_Dic3!$D$3:$D$99980,Produccion_UO!$K$277,Resultados_Dic3!$E$3:$E$99980,Produccion_UO!$J286,Resultados_Dic3!$A$3:$A$99980,Produccion_UO!$H286)*$I$277</f>
        <v>0</v>
      </c>
      <c r="AI286" s="21">
        <f>+SUMIFS(Resultados_Dic3!AD$3:AD$99980,Resultados_Dic3!$F$3:$F$99980,Produccion_UO!$K286,Resultados_Dic3!$D$3:$D$99980,Produccion_UO!$K$277,Resultados_Dic3!$E$3:$E$99980,Produccion_UO!$J286,Resultados_Dic3!$A$3:$A$99980,Produccion_UO!$H286)*$I$277</f>
        <v>0</v>
      </c>
      <c r="AJ286" s="21">
        <f>+SUMIFS(Resultados_Dic3!AE$3:AE$99980,Resultados_Dic3!$F$3:$F$99980,Produccion_UO!$K286,Resultados_Dic3!$D$3:$D$99980,Produccion_UO!$K$277,Resultados_Dic3!$E$3:$E$99980,Produccion_UO!$J286,Resultados_Dic3!$A$3:$A$99980,Produccion_UO!$H286)*$I$277</f>
        <v>0</v>
      </c>
      <c r="AK286" s="21">
        <f>+SUMIFS(Resultados_Dic3!AF$3:AF$99980,Resultados_Dic3!$F$3:$F$99980,Produccion_UO!$K286,Resultados_Dic3!$D$3:$D$99980,Produccion_UO!$K$277,Resultados_Dic3!$E$3:$E$99980,Produccion_UO!$J286,Resultados_Dic3!$A$3:$A$99980,Produccion_UO!$H286)*$I$277</f>
        <v>0</v>
      </c>
      <c r="AL286" s="21">
        <f>+SUMIFS(Resultados_Dic3!AG$3:AG$99980,Resultados_Dic3!$F$3:$F$99980,Produccion_UO!$K286,Resultados_Dic3!$D$3:$D$99980,Produccion_UO!$K$277,Resultados_Dic3!$E$3:$E$99980,Produccion_UO!$J286,Resultados_Dic3!$A$3:$A$99980,Produccion_UO!$H286)*$I$277</f>
        <v>0</v>
      </c>
      <c r="AM286" s="21">
        <f>+SUMIFS(Resultados_Dic3!AH$3:AH$99980,Resultados_Dic3!$F$3:$F$99980,Produccion_UO!$K286,Resultados_Dic3!$D$3:$D$99980,Produccion_UO!$K$277,Resultados_Dic3!$E$3:$E$99980,Produccion_UO!$J286,Resultados_Dic3!$A$3:$A$99980,Produccion_UO!$H286)*$I$277</f>
        <v>0</v>
      </c>
      <c r="AN286" s="21">
        <f>+SUMIFS(Resultados_Dic3!AI$3:AI$99980,Resultados_Dic3!$F$3:$F$99980,Produccion_UO!$K286,Resultados_Dic3!$D$3:$D$99980,Produccion_UO!$K$277,Resultados_Dic3!$E$3:$E$99980,Produccion_UO!$J286,Resultados_Dic3!$A$3:$A$99980,Produccion_UO!$H286)*$I$277</f>
        <v>0</v>
      </c>
      <c r="AO286" s="21">
        <f>+SUMIFS(Resultados_Dic3!AJ$3:AJ$99980,Resultados_Dic3!$F$3:$F$99980,Produccion_UO!$K286,Resultados_Dic3!$D$3:$D$99980,Produccion_UO!$K$277,Resultados_Dic3!$E$3:$E$99980,Produccion_UO!$J286,Resultados_Dic3!$A$3:$A$99980,Produccion_UO!$H286)*$I$277</f>
        <v>0</v>
      </c>
      <c r="AP286" s="21">
        <f>+SUMIFS(Resultados_Dic3!AK$3:AK$99980,Resultados_Dic3!$F$3:$F$99980,Produccion_UO!$K286,Resultados_Dic3!$D$3:$D$99980,Produccion_UO!$K$277,Resultados_Dic3!$E$3:$E$99980,Produccion_UO!$J286,Resultados_Dic3!$A$3:$A$99980,Produccion_UO!$H286)*$I$277</f>
        <v>0</v>
      </c>
      <c r="AQ286" s="21">
        <f>+SUMIFS(Resultados_Dic3!AL$3:AL$99980,Resultados_Dic3!$F$3:$F$99980,Produccion_UO!$K286,Resultados_Dic3!$D$3:$D$99980,Produccion_UO!$K$277,Resultados_Dic3!$E$3:$E$99980,Produccion_UO!$J286,Resultados_Dic3!$A$3:$A$99980,Produccion_UO!$H286)*$I$277</f>
        <v>0</v>
      </c>
      <c r="AR286" s="21">
        <f>+SUMIFS(Resultados_Dic3!AM$3:AM$99980,Resultados_Dic3!$F$3:$F$99980,Produccion_UO!$K286,Resultados_Dic3!$D$3:$D$99980,Produccion_UO!$K$277,Resultados_Dic3!$E$3:$E$99980,Produccion_UO!$J286,Resultados_Dic3!$A$3:$A$99980,Produccion_UO!$H286)*$I$277</f>
        <v>0</v>
      </c>
    </row>
    <row r="287" spans="1:48" s="68" customFormat="1" x14ac:dyDescent="0.25">
      <c r="A287" s="133"/>
      <c r="B287" s="133"/>
      <c r="C287" s="133"/>
      <c r="D287" s="133"/>
      <c r="E287" s="133"/>
      <c r="F287" s="134"/>
      <c r="H287" s="71"/>
      <c r="I287" s="71"/>
      <c r="L287" s="22"/>
      <c r="M287" s="69">
        <f>+SUM(M280:M286)</f>
        <v>4822.3544217245426</v>
      </c>
      <c r="N287" s="69">
        <f t="shared" ref="N287" si="78">+SUM(N280:N286)</f>
        <v>4674.4191850209772</v>
      </c>
      <c r="O287" s="69">
        <f t="shared" ref="O287:AR287" si="79">+SUM(O280:O286)</f>
        <v>4349.4457259738683</v>
      </c>
      <c r="P287" s="69">
        <f t="shared" si="79"/>
        <v>4185.0999583227085</v>
      </c>
      <c r="Q287" s="69">
        <f t="shared" si="79"/>
        <v>3820.2167515385818</v>
      </c>
      <c r="R287" s="69">
        <f t="shared" si="79"/>
        <v>3197.2958943692715</v>
      </c>
      <c r="S287" s="69">
        <f t="shared" si="79"/>
        <v>2954.8971955842453</v>
      </c>
      <c r="T287" s="69">
        <f t="shared" si="79"/>
        <v>2753.0269131900027</v>
      </c>
      <c r="U287" s="69">
        <f t="shared" si="79"/>
        <v>2094.8143443793479</v>
      </c>
      <c r="V287" s="69">
        <f t="shared" si="79"/>
        <v>1729.5911302228474</v>
      </c>
      <c r="W287" s="69">
        <f t="shared" si="79"/>
        <v>1120.5185869154652</v>
      </c>
      <c r="X287" s="69">
        <f t="shared" si="79"/>
        <v>1085.5794554092095</v>
      </c>
      <c r="Y287" s="69">
        <f t="shared" si="79"/>
        <v>1081.8350171653142</v>
      </c>
      <c r="Z287" s="69">
        <f t="shared" si="79"/>
        <v>778.97541889946024</v>
      </c>
      <c r="AA287" s="69">
        <f t="shared" si="79"/>
        <v>19.602667502259667</v>
      </c>
      <c r="AB287" s="69">
        <f t="shared" si="79"/>
        <v>0</v>
      </c>
      <c r="AC287" s="69">
        <f t="shared" si="79"/>
        <v>0</v>
      </c>
      <c r="AD287" s="69">
        <f t="shared" si="79"/>
        <v>0</v>
      </c>
      <c r="AE287" s="69">
        <f t="shared" si="79"/>
        <v>0</v>
      </c>
      <c r="AF287" s="69">
        <f t="shared" si="79"/>
        <v>0</v>
      </c>
      <c r="AG287" s="69">
        <f t="shared" si="79"/>
        <v>0</v>
      </c>
      <c r="AH287" s="69">
        <f t="shared" si="79"/>
        <v>0</v>
      </c>
      <c r="AI287" s="69">
        <f t="shared" si="79"/>
        <v>0</v>
      </c>
      <c r="AJ287" s="69">
        <f t="shared" si="79"/>
        <v>0</v>
      </c>
      <c r="AK287" s="69">
        <f t="shared" si="79"/>
        <v>0</v>
      </c>
      <c r="AL287" s="69">
        <f t="shared" si="79"/>
        <v>0</v>
      </c>
      <c r="AM287" s="69">
        <f t="shared" si="79"/>
        <v>0</v>
      </c>
      <c r="AN287" s="69">
        <f t="shared" si="79"/>
        <v>0</v>
      </c>
      <c r="AO287" s="69">
        <f t="shared" si="79"/>
        <v>0</v>
      </c>
      <c r="AP287" s="69">
        <f t="shared" si="79"/>
        <v>0</v>
      </c>
      <c r="AQ287" s="69">
        <f t="shared" si="79"/>
        <v>0</v>
      </c>
      <c r="AR287" s="69">
        <f t="shared" si="79"/>
        <v>0</v>
      </c>
    </row>
    <row r="288" spans="1:48" s="195" customFormat="1" x14ac:dyDescent="0.25">
      <c r="A288" s="190"/>
      <c r="B288" s="190"/>
      <c r="C288" s="190"/>
      <c r="D288" s="190"/>
      <c r="E288" s="190"/>
      <c r="F288" s="191"/>
      <c r="H288" s="196"/>
      <c r="I288" s="196"/>
      <c r="L288" s="194"/>
    </row>
    <row r="289" spans="1:45" ht="18.75" x14ac:dyDescent="0.3">
      <c r="I289" s="17" t="str">
        <f>+IF(OR(J290="OIL",J290="OIL-eq"),$I$5,IF(J290="GAS",$I$4,IF(J290="GSL",$I$8,IF(J290="DSL",$I$9,IF(J290="KER",$I$10,IF(J290="LPG",$I$11,IF(J290="HFO",$I$12,IF(J290="AVG",$I$13,IF(J290="RFG",$I$14,IF(J290="ELC",$I$15,$I$16))))))))))</f>
        <v>GWh/año</v>
      </c>
      <c r="K289" s="34" t="s">
        <v>484</v>
      </c>
    </row>
    <row r="290" spans="1:45" x14ac:dyDescent="0.25">
      <c r="H290" s="12"/>
      <c r="I290" s="115">
        <f>+IF(OR(J290="OIL",J290="OIL-eq"),$H$5,IF(J290="GAS",$H$4,IF(J290="GSL",$H$8,IF(J290="DSL",$H$9,IF(J290="KER",$H$10,IF(J290="LPG",$H$11,IF(J290="HFO",$H$12,IF(J290="AVG",$H$13,IF(J290="RFG",$H$14,IF(J290="ELC",$H$15,$H$16))))))))))</f>
        <v>277.77777777777777</v>
      </c>
      <c r="J290" s="106" t="s">
        <v>348</v>
      </c>
      <c r="K290" s="58" t="s">
        <v>433</v>
      </c>
      <c r="N290" s="21"/>
      <c r="O290" s="21"/>
    </row>
    <row r="291" spans="1:45" x14ac:dyDescent="0.25">
      <c r="H291" s="43"/>
      <c r="I291" s="43"/>
      <c r="J291" s="15"/>
      <c r="K291" s="16"/>
    </row>
    <row r="292" spans="1:45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  <c r="AS292" s="21"/>
    </row>
    <row r="293" spans="1:45" x14ac:dyDescent="0.25">
      <c r="D293" s="135"/>
      <c r="H293" s="17" t="str">
        <f t="shared" ref="H293:H299" si="80">+$B$1</f>
        <v>DIC7</v>
      </c>
      <c r="J293" s="60" t="s">
        <v>432</v>
      </c>
      <c r="K293" s="19" t="s">
        <v>382</v>
      </c>
      <c r="L293" s="22" t="str">
        <f>+$B$3</f>
        <v>GU - Gas</v>
      </c>
      <c r="M293" s="21">
        <f>+M306+M345</f>
        <v>38.565686234508611</v>
      </c>
      <c r="N293" s="21">
        <f t="shared" ref="N293:AR293" si="81">+N306+N345</f>
        <v>31.164235957480553</v>
      </c>
      <c r="O293" s="21">
        <f t="shared" si="81"/>
        <v>24.39989201489675</v>
      </c>
      <c r="P293" s="21">
        <f t="shared" si="81"/>
        <v>28.494500161439721</v>
      </c>
      <c r="Q293" s="21">
        <f t="shared" si="81"/>
        <v>27.159632263419333</v>
      </c>
      <c r="R293" s="21">
        <f t="shared" si="81"/>
        <v>0</v>
      </c>
      <c r="S293" s="21">
        <f t="shared" si="81"/>
        <v>0</v>
      </c>
      <c r="T293" s="21">
        <f t="shared" si="81"/>
        <v>0</v>
      </c>
      <c r="U293" s="21">
        <f t="shared" si="81"/>
        <v>0</v>
      </c>
      <c r="V293" s="21">
        <f t="shared" si="81"/>
        <v>0</v>
      </c>
      <c r="W293" s="21">
        <f t="shared" si="81"/>
        <v>0</v>
      </c>
      <c r="X293" s="21">
        <f t="shared" si="81"/>
        <v>0</v>
      </c>
      <c r="Y293" s="21">
        <f t="shared" si="81"/>
        <v>0</v>
      </c>
      <c r="Z293" s="21">
        <f t="shared" si="81"/>
        <v>0</v>
      </c>
      <c r="AA293" s="21">
        <f t="shared" si="81"/>
        <v>0</v>
      </c>
      <c r="AB293" s="21">
        <f t="shared" si="81"/>
        <v>0</v>
      </c>
      <c r="AC293" s="21">
        <f t="shared" si="81"/>
        <v>0</v>
      </c>
      <c r="AD293" s="21">
        <f t="shared" si="81"/>
        <v>0</v>
      </c>
      <c r="AE293" s="21">
        <f t="shared" si="81"/>
        <v>0</v>
      </c>
      <c r="AF293" s="21">
        <f t="shared" si="81"/>
        <v>0</v>
      </c>
      <c r="AG293" s="21">
        <f t="shared" si="81"/>
        <v>0</v>
      </c>
      <c r="AH293" s="21">
        <f t="shared" si="81"/>
        <v>0</v>
      </c>
      <c r="AI293" s="21">
        <f t="shared" si="81"/>
        <v>0</v>
      </c>
      <c r="AJ293" s="21">
        <f t="shared" si="81"/>
        <v>0</v>
      </c>
      <c r="AK293" s="21">
        <f t="shared" si="81"/>
        <v>0</v>
      </c>
      <c r="AL293" s="21">
        <f t="shared" si="81"/>
        <v>0</v>
      </c>
      <c r="AM293" s="21">
        <f t="shared" si="81"/>
        <v>0</v>
      </c>
      <c r="AN293" s="21">
        <f t="shared" si="81"/>
        <v>0</v>
      </c>
      <c r="AO293" s="21">
        <f t="shared" si="81"/>
        <v>0</v>
      </c>
      <c r="AP293" s="21">
        <f t="shared" si="81"/>
        <v>0</v>
      </c>
      <c r="AQ293" s="21">
        <f t="shared" si="81"/>
        <v>0</v>
      </c>
      <c r="AR293" s="21">
        <f t="shared" si="81"/>
        <v>0</v>
      </c>
    </row>
    <row r="294" spans="1:45" x14ac:dyDescent="0.25">
      <c r="D294" s="135"/>
      <c r="H294" s="17" t="str">
        <f t="shared" si="80"/>
        <v>DIC7</v>
      </c>
      <c r="J294" s="61" t="s">
        <v>73</v>
      </c>
      <c r="K294" s="19" t="s">
        <v>383</v>
      </c>
      <c r="L294" s="22" t="str">
        <f>+$B$4</f>
        <v>LLO - Ligth</v>
      </c>
      <c r="M294" s="21">
        <f t="shared" ref="M294:AR299" si="82">+M307+M346</f>
        <v>165.58111128208776</v>
      </c>
      <c r="N294" s="21">
        <f t="shared" si="82"/>
        <v>184.55180397820112</v>
      </c>
      <c r="O294" s="21">
        <f t="shared" si="82"/>
        <v>162.74680258962334</v>
      </c>
      <c r="P294" s="21">
        <f t="shared" si="82"/>
        <v>161.9041437862661</v>
      </c>
      <c r="Q294" s="21">
        <f t="shared" si="82"/>
        <v>126.90235818908916</v>
      </c>
      <c r="R294" s="21">
        <f t="shared" si="82"/>
        <v>79.959200874993329</v>
      </c>
      <c r="S294" s="21">
        <f t="shared" si="82"/>
        <v>79.959200874993329</v>
      </c>
      <c r="T294" s="21">
        <f t="shared" si="82"/>
        <v>79.959200874993329</v>
      </c>
      <c r="U294" s="21">
        <f t="shared" si="82"/>
        <v>3.4345021097455835</v>
      </c>
      <c r="V294" s="21">
        <f t="shared" si="82"/>
        <v>3.2249806739917224</v>
      </c>
      <c r="W294" s="21">
        <f t="shared" si="82"/>
        <v>1.6787186779382777</v>
      </c>
      <c r="X294" s="21">
        <f t="shared" si="82"/>
        <v>0</v>
      </c>
      <c r="Y294" s="21">
        <f t="shared" si="82"/>
        <v>0</v>
      </c>
      <c r="Z294" s="21">
        <f t="shared" si="82"/>
        <v>0</v>
      </c>
      <c r="AA294" s="21">
        <f t="shared" si="82"/>
        <v>0</v>
      </c>
      <c r="AB294" s="21">
        <f t="shared" si="82"/>
        <v>0</v>
      </c>
      <c r="AC294" s="21">
        <f t="shared" si="82"/>
        <v>0</v>
      </c>
      <c r="AD294" s="21">
        <f t="shared" si="82"/>
        <v>0</v>
      </c>
      <c r="AE294" s="21">
        <f t="shared" si="82"/>
        <v>0</v>
      </c>
      <c r="AF294" s="21">
        <f t="shared" si="82"/>
        <v>0</v>
      </c>
      <c r="AG294" s="21">
        <f t="shared" si="82"/>
        <v>0</v>
      </c>
      <c r="AH294" s="21">
        <f t="shared" si="82"/>
        <v>0</v>
      </c>
      <c r="AI294" s="21">
        <f t="shared" si="82"/>
        <v>0</v>
      </c>
      <c r="AJ294" s="21">
        <f t="shared" si="82"/>
        <v>0</v>
      </c>
      <c r="AK294" s="21">
        <f t="shared" si="82"/>
        <v>0</v>
      </c>
      <c r="AL294" s="21">
        <f t="shared" si="82"/>
        <v>0</v>
      </c>
      <c r="AM294" s="21">
        <f t="shared" si="82"/>
        <v>0</v>
      </c>
      <c r="AN294" s="21">
        <f t="shared" si="82"/>
        <v>0</v>
      </c>
      <c r="AO294" s="21">
        <f t="shared" si="82"/>
        <v>0</v>
      </c>
      <c r="AP294" s="21">
        <f t="shared" si="82"/>
        <v>0</v>
      </c>
      <c r="AQ294" s="21">
        <f t="shared" si="82"/>
        <v>0</v>
      </c>
      <c r="AR294" s="21">
        <f t="shared" si="82"/>
        <v>0</v>
      </c>
    </row>
    <row r="295" spans="1:45" x14ac:dyDescent="0.25">
      <c r="D295" s="135"/>
      <c r="H295" s="17" t="str">
        <f t="shared" si="80"/>
        <v>DIC7</v>
      </c>
      <c r="J295" s="61" t="s">
        <v>73</v>
      </c>
      <c r="K295" s="19" t="s">
        <v>384</v>
      </c>
      <c r="L295" s="22" t="str">
        <f>+$B$5</f>
        <v>LLO - Heavy</v>
      </c>
      <c r="M295" s="21">
        <f t="shared" si="82"/>
        <v>421.97961373204544</v>
      </c>
      <c r="N295" s="21">
        <f t="shared" si="82"/>
        <v>399.02187091513656</v>
      </c>
      <c r="O295" s="21">
        <f t="shared" si="82"/>
        <v>380.20702346315937</v>
      </c>
      <c r="P295" s="21">
        <f t="shared" si="82"/>
        <v>360.62080490319249</v>
      </c>
      <c r="Q295" s="21">
        <f t="shared" si="82"/>
        <v>340.91673555780869</v>
      </c>
      <c r="R295" s="21">
        <f t="shared" si="82"/>
        <v>313.47996187287077</v>
      </c>
      <c r="S295" s="21">
        <f t="shared" si="82"/>
        <v>286.19976383996737</v>
      </c>
      <c r="T295" s="21">
        <f t="shared" si="82"/>
        <v>264.56681520003497</v>
      </c>
      <c r="U295" s="21">
        <f t="shared" si="82"/>
        <v>242.69685687214806</v>
      </c>
      <c r="V295" s="21">
        <f t="shared" si="82"/>
        <v>221.06390823221591</v>
      </c>
      <c r="W295" s="21">
        <f t="shared" si="82"/>
        <v>140.15814990523316</v>
      </c>
      <c r="X295" s="21">
        <f t="shared" si="82"/>
        <v>140.27136594729126</v>
      </c>
      <c r="Y295" s="21">
        <f t="shared" si="82"/>
        <v>140.27136594729126</v>
      </c>
      <c r="Z295" s="21">
        <f t="shared" si="82"/>
        <v>98.284827177429463</v>
      </c>
      <c r="AA295" s="21">
        <f t="shared" si="82"/>
        <v>0</v>
      </c>
      <c r="AB295" s="21">
        <f t="shared" si="82"/>
        <v>0</v>
      </c>
      <c r="AC295" s="21">
        <f t="shared" si="82"/>
        <v>0</v>
      </c>
      <c r="AD295" s="21">
        <f t="shared" si="82"/>
        <v>0</v>
      </c>
      <c r="AE295" s="21">
        <f t="shared" si="82"/>
        <v>0</v>
      </c>
      <c r="AF295" s="21">
        <f t="shared" si="82"/>
        <v>0</v>
      </c>
      <c r="AG295" s="21">
        <f t="shared" si="82"/>
        <v>0</v>
      </c>
      <c r="AH295" s="21">
        <f t="shared" si="82"/>
        <v>0</v>
      </c>
      <c r="AI295" s="21">
        <f t="shared" si="82"/>
        <v>0</v>
      </c>
      <c r="AJ295" s="21">
        <f t="shared" si="82"/>
        <v>0</v>
      </c>
      <c r="AK295" s="21">
        <f t="shared" si="82"/>
        <v>0</v>
      </c>
      <c r="AL295" s="21">
        <f t="shared" si="82"/>
        <v>0</v>
      </c>
      <c r="AM295" s="21">
        <f t="shared" si="82"/>
        <v>0</v>
      </c>
      <c r="AN295" s="21">
        <f t="shared" si="82"/>
        <v>0</v>
      </c>
      <c r="AO295" s="21">
        <f t="shared" si="82"/>
        <v>0</v>
      </c>
      <c r="AP295" s="21">
        <f t="shared" si="82"/>
        <v>0</v>
      </c>
      <c r="AQ295" s="21">
        <f t="shared" si="82"/>
        <v>0</v>
      </c>
      <c r="AR295" s="21">
        <f t="shared" si="82"/>
        <v>0</v>
      </c>
    </row>
    <row r="296" spans="1:45" x14ac:dyDescent="0.25">
      <c r="D296" s="135"/>
      <c r="H296" s="17" t="str">
        <f t="shared" si="80"/>
        <v>DIC7</v>
      </c>
      <c r="J296" s="61" t="s">
        <v>74</v>
      </c>
      <c r="K296" s="19" t="s">
        <v>385</v>
      </c>
      <c r="L296" s="22" t="str">
        <f>+$B$6</f>
        <v>PU - Ligth</v>
      </c>
      <c r="M296" s="21">
        <f t="shared" si="82"/>
        <v>3.1399358519840277</v>
      </c>
      <c r="N296" s="21">
        <f t="shared" si="82"/>
        <v>2.9671252599226112</v>
      </c>
      <c r="O296" s="21">
        <f t="shared" si="82"/>
        <v>2.8367021715743612</v>
      </c>
      <c r="P296" s="21">
        <f t="shared" si="82"/>
        <v>2.7062790832261165</v>
      </c>
      <c r="Q296" s="21">
        <f t="shared" si="82"/>
        <v>2.5758559948778692</v>
      </c>
      <c r="R296" s="21">
        <f t="shared" si="82"/>
        <v>2.4454329065296245</v>
      </c>
      <c r="S296" s="21">
        <f t="shared" si="82"/>
        <v>2.3150098181813776</v>
      </c>
      <c r="T296" s="21">
        <f t="shared" si="82"/>
        <v>0.2637430257221689</v>
      </c>
      <c r="U296" s="21">
        <f t="shared" si="82"/>
        <v>0</v>
      </c>
      <c r="V296" s="21">
        <f t="shared" si="82"/>
        <v>0</v>
      </c>
      <c r="W296" s="21">
        <f t="shared" si="82"/>
        <v>0</v>
      </c>
      <c r="X296" s="21">
        <f t="shared" si="82"/>
        <v>0</v>
      </c>
      <c r="Y296" s="21">
        <f t="shared" si="82"/>
        <v>0</v>
      </c>
      <c r="Z296" s="21">
        <f t="shared" si="82"/>
        <v>0</v>
      </c>
      <c r="AA296" s="21">
        <f t="shared" si="82"/>
        <v>0</v>
      </c>
      <c r="AB296" s="21">
        <f t="shared" si="82"/>
        <v>0</v>
      </c>
      <c r="AC296" s="21">
        <f t="shared" si="82"/>
        <v>0</v>
      </c>
      <c r="AD296" s="21">
        <f t="shared" si="82"/>
        <v>0</v>
      </c>
      <c r="AE296" s="21">
        <f t="shared" si="82"/>
        <v>0</v>
      </c>
      <c r="AF296" s="21">
        <f t="shared" si="82"/>
        <v>0</v>
      </c>
      <c r="AG296" s="21">
        <f t="shared" si="82"/>
        <v>0</v>
      </c>
      <c r="AH296" s="21">
        <f t="shared" si="82"/>
        <v>0</v>
      </c>
      <c r="AI296" s="21">
        <f t="shared" si="82"/>
        <v>0</v>
      </c>
      <c r="AJ296" s="21">
        <f t="shared" si="82"/>
        <v>0</v>
      </c>
      <c r="AK296" s="21">
        <f t="shared" si="82"/>
        <v>0</v>
      </c>
      <c r="AL296" s="21">
        <f t="shared" si="82"/>
        <v>0</v>
      </c>
      <c r="AM296" s="21">
        <f t="shared" si="82"/>
        <v>0</v>
      </c>
      <c r="AN296" s="21">
        <f t="shared" si="82"/>
        <v>0</v>
      </c>
      <c r="AO296" s="21">
        <f t="shared" si="82"/>
        <v>0</v>
      </c>
      <c r="AP296" s="21">
        <f t="shared" si="82"/>
        <v>0</v>
      </c>
      <c r="AQ296" s="21">
        <f t="shared" si="82"/>
        <v>0</v>
      </c>
      <c r="AR296" s="21">
        <f t="shared" si="82"/>
        <v>0</v>
      </c>
    </row>
    <row r="297" spans="1:45" x14ac:dyDescent="0.25">
      <c r="D297" s="135"/>
      <c r="H297" s="17" t="str">
        <f t="shared" si="80"/>
        <v>DIC7</v>
      </c>
      <c r="J297" s="61" t="s">
        <v>75</v>
      </c>
      <c r="K297" s="19" t="s">
        <v>386</v>
      </c>
      <c r="L297" s="22" t="str">
        <f>+$B$7</f>
        <v>VMM - Medium</v>
      </c>
      <c r="M297" s="21">
        <f t="shared" si="82"/>
        <v>93.340170071265817</v>
      </c>
      <c r="N297" s="21">
        <f t="shared" si="82"/>
        <v>86.805223240302468</v>
      </c>
      <c r="O297" s="21">
        <f t="shared" si="82"/>
        <v>79.914926779146583</v>
      </c>
      <c r="P297" s="21">
        <f t="shared" si="82"/>
        <v>39.625614719999888</v>
      </c>
      <c r="Q297" s="21">
        <f t="shared" si="82"/>
        <v>39.625614719999859</v>
      </c>
      <c r="R297" s="21">
        <f t="shared" si="82"/>
        <v>39.625614719999888</v>
      </c>
      <c r="S297" s="21">
        <f t="shared" si="82"/>
        <v>39.625614719999923</v>
      </c>
      <c r="T297" s="21">
        <f t="shared" si="82"/>
        <v>39.62561472000008</v>
      </c>
      <c r="U297" s="21">
        <f t="shared" si="82"/>
        <v>38.280947046160001</v>
      </c>
      <c r="V297" s="21">
        <f t="shared" si="82"/>
        <v>0</v>
      </c>
      <c r="W297" s="21">
        <f t="shared" si="82"/>
        <v>0</v>
      </c>
      <c r="X297" s="21">
        <f t="shared" si="82"/>
        <v>0</v>
      </c>
      <c r="Y297" s="21">
        <f t="shared" si="82"/>
        <v>0</v>
      </c>
      <c r="Z297" s="21">
        <f t="shared" si="82"/>
        <v>0</v>
      </c>
      <c r="AA297" s="21">
        <f t="shared" si="82"/>
        <v>0</v>
      </c>
      <c r="AB297" s="21">
        <f t="shared" si="82"/>
        <v>0</v>
      </c>
      <c r="AC297" s="21">
        <f t="shared" si="82"/>
        <v>0</v>
      </c>
      <c r="AD297" s="21">
        <f t="shared" si="82"/>
        <v>0</v>
      </c>
      <c r="AE297" s="21">
        <f t="shared" si="82"/>
        <v>0</v>
      </c>
      <c r="AF297" s="21">
        <f t="shared" si="82"/>
        <v>0</v>
      </c>
      <c r="AG297" s="21">
        <f t="shared" si="82"/>
        <v>0</v>
      </c>
      <c r="AH297" s="21">
        <f t="shared" si="82"/>
        <v>0</v>
      </c>
      <c r="AI297" s="21">
        <f t="shared" si="82"/>
        <v>0</v>
      </c>
      <c r="AJ297" s="21">
        <f t="shared" si="82"/>
        <v>0</v>
      </c>
      <c r="AK297" s="21">
        <f t="shared" si="82"/>
        <v>0</v>
      </c>
      <c r="AL297" s="21">
        <f t="shared" si="82"/>
        <v>0</v>
      </c>
      <c r="AM297" s="21">
        <f t="shared" si="82"/>
        <v>0</v>
      </c>
      <c r="AN297" s="21">
        <f t="shared" si="82"/>
        <v>0</v>
      </c>
      <c r="AO297" s="21">
        <f t="shared" si="82"/>
        <v>0</v>
      </c>
      <c r="AP297" s="21">
        <f t="shared" si="82"/>
        <v>0</v>
      </c>
      <c r="AQ297" s="21">
        <f t="shared" si="82"/>
        <v>0</v>
      </c>
      <c r="AR297" s="21">
        <f t="shared" si="82"/>
        <v>0</v>
      </c>
    </row>
    <row r="298" spans="1:45" x14ac:dyDescent="0.25">
      <c r="D298" s="135"/>
      <c r="H298" s="17" t="str">
        <f t="shared" si="80"/>
        <v>DIC7</v>
      </c>
      <c r="J298" s="61" t="s">
        <v>76</v>
      </c>
      <c r="K298" s="19" t="s">
        <v>387</v>
      </c>
      <c r="L298" s="22" t="str">
        <f>+$B$8</f>
        <v>VSM - Medium</v>
      </c>
      <c r="M298" s="21">
        <f t="shared" si="82"/>
        <v>16.408823161499033</v>
      </c>
      <c r="N298" s="21">
        <f t="shared" si="82"/>
        <v>15.26272535598107</v>
      </c>
      <c r="O298" s="21">
        <f t="shared" si="82"/>
        <v>14.542863642455686</v>
      </c>
      <c r="P298" s="21">
        <f t="shared" si="82"/>
        <v>13.823001928930303</v>
      </c>
      <c r="Q298" s="21">
        <f t="shared" si="82"/>
        <v>13.10314021540492</v>
      </c>
      <c r="R298" s="21">
        <f t="shared" si="82"/>
        <v>12.057782178539526</v>
      </c>
      <c r="S298" s="21">
        <f t="shared" si="82"/>
        <v>11.048783166095305</v>
      </c>
      <c r="T298" s="21">
        <f t="shared" si="82"/>
        <v>10.215450089036278</v>
      </c>
      <c r="U298" s="21">
        <f t="shared" si="82"/>
        <v>9.3821170119772503</v>
      </c>
      <c r="V298" s="21">
        <f t="shared" si="82"/>
        <v>8.5874014214124159</v>
      </c>
      <c r="W298" s="21">
        <f t="shared" si="82"/>
        <v>7.7926858308475833</v>
      </c>
      <c r="X298" s="21">
        <f t="shared" si="82"/>
        <v>6.9979702402827497</v>
      </c>
      <c r="Y298" s="21">
        <f t="shared" si="82"/>
        <v>6.5866800172865281</v>
      </c>
      <c r="Z298" s="21">
        <f t="shared" si="82"/>
        <v>6.1753897942903055</v>
      </c>
      <c r="AA298" s="21">
        <f t="shared" si="82"/>
        <v>1.8627521160711111</v>
      </c>
      <c r="AB298" s="21">
        <f t="shared" si="82"/>
        <v>0</v>
      </c>
      <c r="AC298" s="21">
        <f t="shared" si="82"/>
        <v>0</v>
      </c>
      <c r="AD298" s="21">
        <f t="shared" si="82"/>
        <v>0</v>
      </c>
      <c r="AE298" s="21">
        <f t="shared" si="82"/>
        <v>0</v>
      </c>
      <c r="AF298" s="21">
        <f t="shared" si="82"/>
        <v>0</v>
      </c>
      <c r="AG298" s="21">
        <f t="shared" si="82"/>
        <v>0</v>
      </c>
      <c r="AH298" s="21">
        <f t="shared" si="82"/>
        <v>0</v>
      </c>
      <c r="AI298" s="21">
        <f t="shared" si="82"/>
        <v>0</v>
      </c>
      <c r="AJ298" s="21">
        <f t="shared" si="82"/>
        <v>0</v>
      </c>
      <c r="AK298" s="21">
        <f t="shared" si="82"/>
        <v>0</v>
      </c>
      <c r="AL298" s="21">
        <f t="shared" si="82"/>
        <v>0</v>
      </c>
      <c r="AM298" s="21">
        <f t="shared" si="82"/>
        <v>0</v>
      </c>
      <c r="AN298" s="21">
        <f t="shared" si="82"/>
        <v>0</v>
      </c>
      <c r="AO298" s="21">
        <f t="shared" si="82"/>
        <v>0</v>
      </c>
      <c r="AP298" s="21">
        <f t="shared" si="82"/>
        <v>0</v>
      </c>
      <c r="AQ298" s="21">
        <f t="shared" si="82"/>
        <v>0</v>
      </c>
      <c r="AR298" s="21">
        <f t="shared" si="82"/>
        <v>0</v>
      </c>
    </row>
    <row r="299" spans="1:45" x14ac:dyDescent="0.25">
      <c r="D299" s="135"/>
      <c r="H299" s="17" t="str">
        <f t="shared" si="80"/>
        <v>DIC7</v>
      </c>
      <c r="J299" s="60" t="s">
        <v>77</v>
      </c>
      <c r="K299" s="19" t="s">
        <v>388</v>
      </c>
      <c r="L299" s="22" t="str">
        <f>+$B$9</f>
        <v>VIM - GAS</v>
      </c>
      <c r="M299" s="21">
        <f t="shared" si="82"/>
        <v>7.990287652443417</v>
      </c>
      <c r="N299" s="21">
        <f t="shared" si="82"/>
        <v>7.8447701835924999</v>
      </c>
      <c r="O299" s="21">
        <f t="shared" si="82"/>
        <v>7.8496721340806941</v>
      </c>
      <c r="P299" s="21">
        <f t="shared" si="82"/>
        <v>7.8545740845688607</v>
      </c>
      <c r="Q299" s="21">
        <f t="shared" si="82"/>
        <v>7.8594760350570558</v>
      </c>
      <c r="R299" s="21">
        <f t="shared" si="82"/>
        <v>7.259913788823666</v>
      </c>
      <c r="S299" s="21">
        <f t="shared" si="82"/>
        <v>6.6603515425902504</v>
      </c>
      <c r="T299" s="21">
        <f t="shared" si="82"/>
        <v>6.1669826853491942</v>
      </c>
      <c r="U299" s="21">
        <f t="shared" si="82"/>
        <v>5.6736138281081665</v>
      </c>
      <c r="V299" s="21">
        <f t="shared" si="82"/>
        <v>5.264664135716945</v>
      </c>
      <c r="W299" s="21">
        <f t="shared" si="82"/>
        <v>4.8557144433257502</v>
      </c>
      <c r="X299" s="21">
        <f t="shared" si="82"/>
        <v>4.4467647509345278</v>
      </c>
      <c r="Y299" s="21">
        <f t="shared" si="82"/>
        <v>4.1613258037582499</v>
      </c>
      <c r="Z299" s="21">
        <f t="shared" si="82"/>
        <v>3.8761487969652775</v>
      </c>
      <c r="AA299" s="21">
        <f t="shared" si="82"/>
        <v>1.8725655889962056</v>
      </c>
      <c r="AB299" s="21">
        <f t="shared" si="82"/>
        <v>0</v>
      </c>
      <c r="AC299" s="21">
        <f t="shared" si="82"/>
        <v>0</v>
      </c>
      <c r="AD299" s="21">
        <f t="shared" si="82"/>
        <v>0</v>
      </c>
      <c r="AE299" s="21">
        <f t="shared" si="82"/>
        <v>0</v>
      </c>
      <c r="AF299" s="21">
        <f t="shared" si="82"/>
        <v>0</v>
      </c>
      <c r="AG299" s="21">
        <f t="shared" si="82"/>
        <v>0</v>
      </c>
      <c r="AH299" s="21">
        <f t="shared" si="82"/>
        <v>0</v>
      </c>
      <c r="AI299" s="21">
        <f t="shared" si="82"/>
        <v>0</v>
      </c>
      <c r="AJ299" s="21">
        <f t="shared" si="82"/>
        <v>0</v>
      </c>
      <c r="AK299" s="21">
        <f t="shared" si="82"/>
        <v>0</v>
      </c>
      <c r="AL299" s="21">
        <f t="shared" si="82"/>
        <v>0</v>
      </c>
      <c r="AM299" s="21">
        <f t="shared" si="82"/>
        <v>0</v>
      </c>
      <c r="AN299" s="21">
        <f t="shared" si="82"/>
        <v>0</v>
      </c>
      <c r="AO299" s="21">
        <f t="shared" si="82"/>
        <v>0</v>
      </c>
      <c r="AP299" s="21">
        <f t="shared" si="82"/>
        <v>0</v>
      </c>
      <c r="AQ299" s="21">
        <f t="shared" si="82"/>
        <v>0</v>
      </c>
      <c r="AR299" s="21">
        <f t="shared" si="82"/>
        <v>0</v>
      </c>
    </row>
    <row r="300" spans="1:45" s="68" customFormat="1" x14ac:dyDescent="0.25">
      <c r="A300" s="133"/>
      <c r="B300" s="133"/>
      <c r="C300" s="133"/>
      <c r="D300" s="20"/>
      <c r="E300" s="133"/>
      <c r="F300" s="134"/>
      <c r="H300" s="71"/>
      <c r="I300" s="71"/>
      <c r="L300" s="22"/>
      <c r="M300" s="69">
        <f>+SUM(M293:M299)</f>
        <v>747.00562798583405</v>
      </c>
      <c r="N300" s="69">
        <f t="shared" ref="N300:AR300" si="83">+SUM(N293:N299)</f>
        <v>727.61775489061677</v>
      </c>
      <c r="O300" s="69">
        <f t="shared" si="83"/>
        <v>672.4978827949368</v>
      </c>
      <c r="P300" s="69">
        <f t="shared" si="83"/>
        <v>615.02891866762366</v>
      </c>
      <c r="Q300" s="69">
        <f t="shared" si="83"/>
        <v>558.14281297565685</v>
      </c>
      <c r="R300" s="69">
        <f t="shared" si="83"/>
        <v>454.82790634175677</v>
      </c>
      <c r="S300" s="69">
        <f t="shared" si="83"/>
        <v>425.80872396182752</v>
      </c>
      <c r="T300" s="69">
        <f t="shared" si="83"/>
        <v>400.79780659513602</v>
      </c>
      <c r="U300" s="69">
        <f t="shared" si="83"/>
        <v>299.46803686813905</v>
      </c>
      <c r="V300" s="69">
        <f t="shared" si="83"/>
        <v>238.14095446333698</v>
      </c>
      <c r="W300" s="69">
        <f t="shared" si="83"/>
        <v>154.48526885734475</v>
      </c>
      <c r="X300" s="69">
        <f t="shared" si="83"/>
        <v>151.71610093850853</v>
      </c>
      <c r="Y300" s="69">
        <f t="shared" si="83"/>
        <v>151.01937176833604</v>
      </c>
      <c r="Z300" s="69">
        <f t="shared" si="83"/>
        <v>108.33636576868506</v>
      </c>
      <c r="AA300" s="69">
        <f t="shared" si="83"/>
        <v>3.7353177050673168</v>
      </c>
      <c r="AB300" s="69">
        <f t="shared" si="83"/>
        <v>0</v>
      </c>
      <c r="AC300" s="69">
        <f t="shared" si="83"/>
        <v>0</v>
      </c>
      <c r="AD300" s="69">
        <f t="shared" si="83"/>
        <v>0</v>
      </c>
      <c r="AE300" s="69">
        <f t="shared" si="83"/>
        <v>0</v>
      </c>
      <c r="AF300" s="69">
        <f t="shared" si="83"/>
        <v>0</v>
      </c>
      <c r="AG300" s="69">
        <f t="shared" si="83"/>
        <v>0</v>
      </c>
      <c r="AH300" s="69">
        <f t="shared" si="83"/>
        <v>0</v>
      </c>
      <c r="AI300" s="69">
        <f t="shared" si="83"/>
        <v>0</v>
      </c>
      <c r="AJ300" s="69">
        <f t="shared" si="83"/>
        <v>0</v>
      </c>
      <c r="AK300" s="69">
        <f t="shared" si="83"/>
        <v>0</v>
      </c>
      <c r="AL300" s="69">
        <f t="shared" si="83"/>
        <v>0</v>
      </c>
      <c r="AM300" s="69">
        <f t="shared" si="83"/>
        <v>0</v>
      </c>
      <c r="AN300" s="69">
        <f t="shared" si="83"/>
        <v>0</v>
      </c>
      <c r="AO300" s="69">
        <f t="shared" si="83"/>
        <v>0</v>
      </c>
      <c r="AP300" s="69">
        <f t="shared" si="83"/>
        <v>0</v>
      </c>
      <c r="AQ300" s="69">
        <f t="shared" si="83"/>
        <v>0</v>
      </c>
      <c r="AR300" s="69">
        <f t="shared" si="83"/>
        <v>0</v>
      </c>
    </row>
    <row r="301" spans="1:45" s="68" customFormat="1" x14ac:dyDescent="0.25">
      <c r="A301" s="133"/>
      <c r="B301" s="133"/>
      <c r="C301" s="133"/>
      <c r="D301" s="20"/>
      <c r="E301" s="133"/>
      <c r="F301" s="134"/>
      <c r="H301" s="71"/>
      <c r="I301" s="71"/>
      <c r="L301" s="22"/>
    </row>
    <row r="302" spans="1:45" s="101" customFormat="1" ht="18.75" x14ac:dyDescent="0.3">
      <c r="A302" s="139"/>
      <c r="B302" s="139"/>
      <c r="C302" s="139"/>
      <c r="D302" s="139"/>
      <c r="E302" s="139"/>
      <c r="F302" s="140"/>
      <c r="H302" s="103"/>
      <c r="I302" s="103" t="str">
        <f>+IF(OR(J303="OIL",J303="OIL-eq"),$I$5,IF(J303="GAS",$I$4,IF(J303="GSL",$I$8,IF(J303="DSL",$I$9,IF(J303="KER",$I$10,IF(J303="LPG",$I$11,IF(J303="HFO",$I$12,IF(J303="AVG",$I$13,IF(J303="RFG",$I$14,IF(J303="ELC",$I$15,$I$16))))))))))</f>
        <v>GWh/año</v>
      </c>
      <c r="K302" s="104" t="s">
        <v>685</v>
      </c>
      <c r="L302" s="197"/>
    </row>
    <row r="303" spans="1:45" x14ac:dyDescent="0.25">
      <c r="H303" s="12"/>
      <c r="I303" s="115">
        <f>+IF(OR(J303="OIL",J303="OIL-eq"),$H$5,IF(J303="GAS",$H$4,IF(J303="GSL",$H$8,IF(J303="DSL",$H$9,IF(J303="KER",$H$10,IF(J303="LPG",$H$11,IF(J303="HFO",$H$12,IF(J303="AVG",$H$13,IF(J303="RFG",$H$14,IF(J303="ELC",$H$15,$H$16))))))))))</f>
        <v>277.77777777777777</v>
      </c>
      <c r="J303" s="106" t="s">
        <v>348</v>
      </c>
      <c r="K303" s="58" t="s">
        <v>433</v>
      </c>
    </row>
    <row r="304" spans="1:45" x14ac:dyDescent="0.25">
      <c r="H304" s="43"/>
      <c r="I304" s="43"/>
      <c r="J304" s="15"/>
      <c r="K304" s="16"/>
    </row>
    <row r="305" spans="1:48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  <c r="AS305" s="21"/>
    </row>
    <row r="306" spans="1:48" x14ac:dyDescent="0.25">
      <c r="D306" s="135"/>
      <c r="H306" s="17" t="str">
        <f t="shared" ref="H306:H312" si="84">+$B$1</f>
        <v>DIC7</v>
      </c>
      <c r="J306" s="60" t="s">
        <v>432</v>
      </c>
      <c r="K306" s="19" t="s">
        <v>382</v>
      </c>
      <c r="L306" s="22" t="str">
        <f>+$B$3</f>
        <v>GU - Gas</v>
      </c>
      <c r="M306" s="21">
        <f>+M319+M332</f>
        <v>38.565686234508611</v>
      </c>
      <c r="N306" s="21">
        <f t="shared" ref="N306:AR307" si="85">+N319+N332</f>
        <v>31.164235957480553</v>
      </c>
      <c r="O306" s="21">
        <f t="shared" si="85"/>
        <v>24.39989201489675</v>
      </c>
      <c r="P306" s="21">
        <f t="shared" si="85"/>
        <v>28.494500161439721</v>
      </c>
      <c r="Q306" s="21">
        <f t="shared" si="85"/>
        <v>27.159632263419333</v>
      </c>
      <c r="R306" s="21">
        <f t="shared" si="85"/>
        <v>0</v>
      </c>
      <c r="S306" s="21">
        <f t="shared" si="85"/>
        <v>0</v>
      </c>
      <c r="T306" s="21">
        <f t="shared" si="85"/>
        <v>0</v>
      </c>
      <c r="U306" s="21">
        <f t="shared" si="85"/>
        <v>0</v>
      </c>
      <c r="V306" s="21">
        <f t="shared" si="85"/>
        <v>0</v>
      </c>
      <c r="W306" s="21">
        <f t="shared" si="85"/>
        <v>0</v>
      </c>
      <c r="X306" s="21">
        <f t="shared" si="85"/>
        <v>0</v>
      </c>
      <c r="Y306" s="21">
        <f t="shared" si="85"/>
        <v>0</v>
      </c>
      <c r="Z306" s="21">
        <f t="shared" si="85"/>
        <v>0</v>
      </c>
      <c r="AA306" s="21">
        <f t="shared" si="85"/>
        <v>0</v>
      </c>
      <c r="AB306" s="21">
        <f t="shared" si="85"/>
        <v>0</v>
      </c>
      <c r="AC306" s="21">
        <f t="shared" si="85"/>
        <v>0</v>
      </c>
      <c r="AD306" s="21">
        <f t="shared" si="85"/>
        <v>0</v>
      </c>
      <c r="AE306" s="21">
        <f t="shared" si="85"/>
        <v>0</v>
      </c>
      <c r="AF306" s="21">
        <f t="shared" si="85"/>
        <v>0</v>
      </c>
      <c r="AG306" s="21">
        <f t="shared" si="85"/>
        <v>0</v>
      </c>
      <c r="AH306" s="21">
        <f t="shared" si="85"/>
        <v>0</v>
      </c>
      <c r="AI306" s="21">
        <f t="shared" si="85"/>
        <v>0</v>
      </c>
      <c r="AJ306" s="21">
        <f t="shared" si="85"/>
        <v>0</v>
      </c>
      <c r="AK306" s="21">
        <f t="shared" si="85"/>
        <v>0</v>
      </c>
      <c r="AL306" s="21">
        <f t="shared" si="85"/>
        <v>0</v>
      </c>
      <c r="AM306" s="21">
        <f t="shared" si="85"/>
        <v>0</v>
      </c>
      <c r="AN306" s="21">
        <f t="shared" si="85"/>
        <v>0</v>
      </c>
      <c r="AO306" s="21">
        <f t="shared" si="85"/>
        <v>0</v>
      </c>
      <c r="AP306" s="21">
        <f t="shared" si="85"/>
        <v>0</v>
      </c>
      <c r="AQ306" s="21">
        <f t="shared" si="85"/>
        <v>0</v>
      </c>
      <c r="AR306" s="21">
        <f t="shared" si="85"/>
        <v>0</v>
      </c>
    </row>
    <row r="307" spans="1:48" x14ac:dyDescent="0.25">
      <c r="D307" s="135"/>
      <c r="H307" s="17" t="str">
        <f t="shared" si="84"/>
        <v>DIC7</v>
      </c>
      <c r="J307" s="61" t="s">
        <v>73</v>
      </c>
      <c r="K307" s="19" t="s">
        <v>383</v>
      </c>
      <c r="L307" s="22" t="str">
        <f>+$B$4</f>
        <v>LLO - Ligth</v>
      </c>
      <c r="M307" s="21">
        <f>+M320+M333</f>
        <v>109.93070327367167</v>
      </c>
      <c r="N307" s="21">
        <f t="shared" si="85"/>
        <v>123.03292599862777</v>
      </c>
      <c r="O307" s="21">
        <f t="shared" si="85"/>
        <v>107.94261626198583</v>
      </c>
      <c r="P307" s="21">
        <f t="shared" si="85"/>
        <v>107.16958836791861</v>
      </c>
      <c r="Q307" s="21">
        <f t="shared" si="85"/>
        <v>82.652921396580268</v>
      </c>
      <c r="R307" s="21">
        <f t="shared" si="85"/>
        <v>49.772034469895551</v>
      </c>
      <c r="S307" s="21">
        <f t="shared" si="85"/>
        <v>49.772034469895551</v>
      </c>
      <c r="T307" s="21">
        <f t="shared" si="85"/>
        <v>49.772034469895551</v>
      </c>
      <c r="U307" s="21">
        <f t="shared" si="85"/>
        <v>0</v>
      </c>
      <c r="V307" s="21">
        <f t="shared" si="85"/>
        <v>0</v>
      </c>
      <c r="W307" s="21">
        <f t="shared" si="85"/>
        <v>0</v>
      </c>
      <c r="X307" s="21">
        <f t="shared" si="85"/>
        <v>0</v>
      </c>
      <c r="Y307" s="21">
        <f t="shared" si="85"/>
        <v>0</v>
      </c>
      <c r="Z307" s="21">
        <f t="shared" si="85"/>
        <v>0</v>
      </c>
      <c r="AA307" s="21">
        <f t="shared" si="85"/>
        <v>0</v>
      </c>
      <c r="AB307" s="21">
        <f t="shared" si="85"/>
        <v>0</v>
      </c>
      <c r="AC307" s="21">
        <f t="shared" si="85"/>
        <v>0</v>
      </c>
      <c r="AD307" s="21">
        <f t="shared" si="85"/>
        <v>0</v>
      </c>
      <c r="AE307" s="21">
        <f t="shared" si="85"/>
        <v>0</v>
      </c>
      <c r="AF307" s="21">
        <f t="shared" si="85"/>
        <v>0</v>
      </c>
      <c r="AG307" s="21">
        <f t="shared" si="85"/>
        <v>0</v>
      </c>
      <c r="AH307" s="21">
        <f t="shared" si="85"/>
        <v>0</v>
      </c>
      <c r="AI307" s="21">
        <f t="shared" si="85"/>
        <v>0</v>
      </c>
      <c r="AJ307" s="21">
        <f t="shared" si="85"/>
        <v>0</v>
      </c>
      <c r="AK307" s="21">
        <f t="shared" si="85"/>
        <v>0</v>
      </c>
      <c r="AL307" s="21">
        <f t="shared" si="85"/>
        <v>0</v>
      </c>
      <c r="AM307" s="21">
        <f t="shared" si="85"/>
        <v>0</v>
      </c>
      <c r="AN307" s="21">
        <f t="shared" si="85"/>
        <v>0</v>
      </c>
      <c r="AO307" s="21">
        <f t="shared" si="85"/>
        <v>0</v>
      </c>
      <c r="AP307" s="21">
        <f t="shared" si="85"/>
        <v>0</v>
      </c>
      <c r="AQ307" s="21">
        <f t="shared" si="85"/>
        <v>0</v>
      </c>
      <c r="AR307" s="21">
        <f t="shared" si="85"/>
        <v>0</v>
      </c>
    </row>
    <row r="308" spans="1:48" x14ac:dyDescent="0.25">
      <c r="D308" s="135"/>
      <c r="H308" s="17" t="str">
        <f t="shared" si="84"/>
        <v>DIC7</v>
      </c>
      <c r="J308" s="61" t="s">
        <v>73</v>
      </c>
      <c r="K308" s="19" t="s">
        <v>384</v>
      </c>
      <c r="L308" s="22" t="str">
        <f>+$B$5</f>
        <v>LLO - Heavy</v>
      </c>
      <c r="M308" s="21">
        <f t="shared" ref="M308:AR309" si="86">+M321+M334</f>
        <v>0.24390490227595943</v>
      </c>
      <c r="N308" s="21">
        <f t="shared" si="86"/>
        <v>0.2308682175674536</v>
      </c>
      <c r="O308" s="21">
        <f t="shared" si="86"/>
        <v>0.21964640818859749</v>
      </c>
      <c r="P308" s="21">
        <f t="shared" si="86"/>
        <v>0.20842459880974137</v>
      </c>
      <c r="Q308" s="21">
        <f t="shared" si="86"/>
        <v>0.19720278943088526</v>
      </c>
      <c r="R308" s="21">
        <f t="shared" si="86"/>
        <v>0.18157364106469664</v>
      </c>
      <c r="S308" s="21">
        <f t="shared" si="86"/>
        <v>0.16594449269850833</v>
      </c>
      <c r="T308" s="21">
        <f t="shared" si="86"/>
        <v>0.15355072035551248</v>
      </c>
      <c r="U308" s="21">
        <f t="shared" si="86"/>
        <v>0.14115694801251696</v>
      </c>
      <c r="V308" s="21">
        <f t="shared" si="86"/>
        <v>0.12876317566952167</v>
      </c>
      <c r="W308" s="21">
        <f t="shared" si="86"/>
        <v>8.2411309050141934E-2</v>
      </c>
      <c r="X308" s="21">
        <f t="shared" si="86"/>
        <v>8.2411309050151108E-2</v>
      </c>
      <c r="Y308" s="21">
        <f t="shared" si="86"/>
        <v>8.2411309050151108E-2</v>
      </c>
      <c r="Z308" s="21">
        <f t="shared" si="86"/>
        <v>5.8356723998177776E-2</v>
      </c>
      <c r="AA308" s="21">
        <f t="shared" si="86"/>
        <v>0</v>
      </c>
      <c r="AB308" s="21">
        <f t="shared" si="86"/>
        <v>0</v>
      </c>
      <c r="AC308" s="21">
        <f t="shared" si="86"/>
        <v>0</v>
      </c>
      <c r="AD308" s="21">
        <f t="shared" si="86"/>
        <v>0</v>
      </c>
      <c r="AE308" s="21">
        <f t="shared" si="86"/>
        <v>0</v>
      </c>
      <c r="AF308" s="21">
        <f t="shared" si="86"/>
        <v>0</v>
      </c>
      <c r="AG308" s="21">
        <f t="shared" si="86"/>
        <v>0</v>
      </c>
      <c r="AH308" s="21">
        <f t="shared" si="86"/>
        <v>0</v>
      </c>
      <c r="AI308" s="21">
        <f t="shared" si="86"/>
        <v>0</v>
      </c>
      <c r="AJ308" s="21">
        <f t="shared" si="86"/>
        <v>0</v>
      </c>
      <c r="AK308" s="21">
        <f t="shared" si="86"/>
        <v>0</v>
      </c>
      <c r="AL308" s="21">
        <f t="shared" si="86"/>
        <v>0</v>
      </c>
      <c r="AM308" s="21">
        <f t="shared" si="86"/>
        <v>0</v>
      </c>
      <c r="AN308" s="21">
        <f t="shared" si="86"/>
        <v>0</v>
      </c>
      <c r="AO308" s="21">
        <f t="shared" si="86"/>
        <v>0</v>
      </c>
      <c r="AP308" s="21">
        <f t="shared" si="86"/>
        <v>0</v>
      </c>
      <c r="AQ308" s="21">
        <f t="shared" si="86"/>
        <v>0</v>
      </c>
      <c r="AR308" s="21">
        <f t="shared" si="86"/>
        <v>0</v>
      </c>
    </row>
    <row r="309" spans="1:48" x14ac:dyDescent="0.25">
      <c r="D309" s="135"/>
      <c r="H309" s="17" t="str">
        <f t="shared" si="84"/>
        <v>DIC7</v>
      </c>
      <c r="J309" s="61" t="s">
        <v>74</v>
      </c>
      <c r="K309" s="19" t="s">
        <v>385</v>
      </c>
      <c r="L309" s="22" t="str">
        <f>+$B$6</f>
        <v>PU - Ligth</v>
      </c>
      <c r="M309" s="21">
        <f>+M322+M335</f>
        <v>0</v>
      </c>
      <c r="N309" s="21">
        <f t="shared" si="86"/>
        <v>0</v>
      </c>
      <c r="O309" s="21">
        <f t="shared" si="86"/>
        <v>0</v>
      </c>
      <c r="P309" s="21">
        <f t="shared" si="86"/>
        <v>0</v>
      </c>
      <c r="Q309" s="21">
        <f t="shared" si="86"/>
        <v>0</v>
      </c>
      <c r="R309" s="21">
        <f t="shared" si="86"/>
        <v>0</v>
      </c>
      <c r="S309" s="21">
        <f t="shared" si="86"/>
        <v>0</v>
      </c>
      <c r="T309" s="21">
        <f t="shared" si="86"/>
        <v>0</v>
      </c>
      <c r="U309" s="21">
        <f t="shared" si="86"/>
        <v>0</v>
      </c>
      <c r="V309" s="21">
        <f t="shared" si="86"/>
        <v>0</v>
      </c>
      <c r="W309" s="21">
        <f t="shared" si="86"/>
        <v>0</v>
      </c>
      <c r="X309" s="21">
        <f t="shared" si="86"/>
        <v>0</v>
      </c>
      <c r="Y309" s="21">
        <f t="shared" si="86"/>
        <v>0</v>
      </c>
      <c r="Z309" s="21">
        <f t="shared" si="86"/>
        <v>0</v>
      </c>
      <c r="AA309" s="21">
        <f t="shared" si="86"/>
        <v>0</v>
      </c>
      <c r="AB309" s="21">
        <f t="shared" si="86"/>
        <v>0</v>
      </c>
      <c r="AC309" s="21">
        <f t="shared" si="86"/>
        <v>0</v>
      </c>
      <c r="AD309" s="21">
        <f t="shared" si="86"/>
        <v>0</v>
      </c>
      <c r="AE309" s="21">
        <f t="shared" si="86"/>
        <v>0</v>
      </c>
      <c r="AF309" s="21">
        <f t="shared" si="86"/>
        <v>0</v>
      </c>
      <c r="AG309" s="21">
        <f t="shared" si="86"/>
        <v>0</v>
      </c>
      <c r="AH309" s="21">
        <f t="shared" si="86"/>
        <v>0</v>
      </c>
      <c r="AI309" s="21">
        <f t="shared" si="86"/>
        <v>0</v>
      </c>
      <c r="AJ309" s="21">
        <f t="shared" si="86"/>
        <v>0</v>
      </c>
      <c r="AK309" s="21">
        <f t="shared" si="86"/>
        <v>0</v>
      </c>
      <c r="AL309" s="21">
        <f t="shared" si="86"/>
        <v>0</v>
      </c>
      <c r="AM309" s="21">
        <f t="shared" si="86"/>
        <v>0</v>
      </c>
      <c r="AN309" s="21">
        <f t="shared" si="86"/>
        <v>0</v>
      </c>
      <c r="AO309" s="21">
        <f t="shared" si="86"/>
        <v>0</v>
      </c>
      <c r="AP309" s="21">
        <f t="shared" si="86"/>
        <v>0</v>
      </c>
      <c r="AQ309" s="21">
        <f t="shared" si="86"/>
        <v>0</v>
      </c>
      <c r="AR309" s="21">
        <f t="shared" si="86"/>
        <v>0</v>
      </c>
    </row>
    <row r="310" spans="1:48" x14ac:dyDescent="0.25">
      <c r="D310" s="135"/>
      <c r="H310" s="17" t="str">
        <f t="shared" si="84"/>
        <v>DIC7</v>
      </c>
      <c r="J310" s="61" t="s">
        <v>75</v>
      </c>
      <c r="K310" s="19" t="s">
        <v>386</v>
      </c>
      <c r="L310" s="22" t="str">
        <f>+$B$7</f>
        <v>VMM - Medium</v>
      </c>
      <c r="M310" s="21">
        <f t="shared" ref="M310:AR312" si="87">+M323+M336</f>
        <v>1.2916141411502666</v>
      </c>
      <c r="N310" s="21">
        <f t="shared" si="87"/>
        <v>1.1267191258316249</v>
      </c>
      <c r="O310" s="21">
        <f t="shared" si="87"/>
        <v>0.95285764387909166</v>
      </c>
      <c r="P310" s="21">
        <f t="shared" si="87"/>
        <v>0.77899616192655829</v>
      </c>
      <c r="Q310" s="21">
        <f t="shared" si="87"/>
        <v>0.60513467997402492</v>
      </c>
      <c r="R310" s="21">
        <f t="shared" si="87"/>
        <v>0.41878135948044998</v>
      </c>
      <c r="S310" s="21">
        <f t="shared" si="87"/>
        <v>0.23242803898687667</v>
      </c>
      <c r="T310" s="21">
        <f t="shared" si="87"/>
        <v>0.10371483785091888</v>
      </c>
      <c r="U310" s="21">
        <f t="shared" si="87"/>
        <v>0</v>
      </c>
      <c r="V310" s="21">
        <f t="shared" si="87"/>
        <v>0</v>
      </c>
      <c r="W310" s="21">
        <f t="shared" si="87"/>
        <v>0</v>
      </c>
      <c r="X310" s="21">
        <f t="shared" si="87"/>
        <v>0</v>
      </c>
      <c r="Y310" s="21">
        <f t="shared" si="87"/>
        <v>0</v>
      </c>
      <c r="Z310" s="21">
        <f t="shared" si="87"/>
        <v>0</v>
      </c>
      <c r="AA310" s="21">
        <f t="shared" si="87"/>
        <v>0</v>
      </c>
      <c r="AB310" s="21">
        <f t="shared" si="87"/>
        <v>0</v>
      </c>
      <c r="AC310" s="21">
        <f t="shared" si="87"/>
        <v>0</v>
      </c>
      <c r="AD310" s="21">
        <f t="shared" si="87"/>
        <v>0</v>
      </c>
      <c r="AE310" s="21">
        <f t="shared" si="87"/>
        <v>0</v>
      </c>
      <c r="AF310" s="21">
        <f t="shared" si="87"/>
        <v>0</v>
      </c>
      <c r="AG310" s="21">
        <f t="shared" si="87"/>
        <v>0</v>
      </c>
      <c r="AH310" s="21">
        <f t="shared" si="87"/>
        <v>0</v>
      </c>
      <c r="AI310" s="21">
        <f t="shared" si="87"/>
        <v>0</v>
      </c>
      <c r="AJ310" s="21">
        <f t="shared" si="87"/>
        <v>0</v>
      </c>
      <c r="AK310" s="21">
        <f t="shared" si="87"/>
        <v>0</v>
      </c>
      <c r="AL310" s="21">
        <f t="shared" si="87"/>
        <v>0</v>
      </c>
      <c r="AM310" s="21">
        <f t="shared" si="87"/>
        <v>0</v>
      </c>
      <c r="AN310" s="21">
        <f t="shared" si="87"/>
        <v>0</v>
      </c>
      <c r="AO310" s="21">
        <f t="shared" si="87"/>
        <v>0</v>
      </c>
      <c r="AP310" s="21">
        <f t="shared" si="87"/>
        <v>0</v>
      </c>
      <c r="AQ310" s="21">
        <f t="shared" si="87"/>
        <v>0</v>
      </c>
      <c r="AR310" s="21">
        <f t="shared" si="87"/>
        <v>0</v>
      </c>
    </row>
    <row r="311" spans="1:48" x14ac:dyDescent="0.25">
      <c r="D311" s="135"/>
      <c r="H311" s="17" t="str">
        <f t="shared" si="84"/>
        <v>DIC7</v>
      </c>
      <c r="J311" s="61" t="s">
        <v>76</v>
      </c>
      <c r="K311" s="19" t="s">
        <v>387</v>
      </c>
      <c r="L311" s="22" t="str">
        <f>+$B$8</f>
        <v>VSM - Medium</v>
      </c>
      <c r="M311" s="21">
        <f t="shared" si="87"/>
        <v>0.19509211326478279</v>
      </c>
      <c r="N311" s="21">
        <f t="shared" si="87"/>
        <v>0.14609139419901501</v>
      </c>
      <c r="O311" s="21">
        <f t="shared" si="87"/>
        <v>0.11515332530252027</v>
      </c>
      <c r="P311" s="21">
        <f t="shared" si="87"/>
        <v>8.4215256406025549E-2</v>
      </c>
      <c r="Q311" s="21">
        <f t="shared" si="87"/>
        <v>5.3277187509530831E-2</v>
      </c>
      <c r="R311" s="21">
        <f t="shared" si="87"/>
        <v>8.3500044709165274E-3</v>
      </c>
      <c r="S311" s="21">
        <f t="shared" si="87"/>
        <v>0</v>
      </c>
      <c r="T311" s="21">
        <f t="shared" si="87"/>
        <v>0</v>
      </c>
      <c r="U311" s="21">
        <f t="shared" si="87"/>
        <v>0</v>
      </c>
      <c r="V311" s="21">
        <f t="shared" si="87"/>
        <v>0</v>
      </c>
      <c r="W311" s="21">
        <f t="shared" si="87"/>
        <v>0</v>
      </c>
      <c r="X311" s="21">
        <f t="shared" si="87"/>
        <v>0</v>
      </c>
      <c r="Y311" s="21">
        <f t="shared" si="87"/>
        <v>0</v>
      </c>
      <c r="Z311" s="21">
        <f t="shared" si="87"/>
        <v>0</v>
      </c>
      <c r="AA311" s="21">
        <f t="shared" si="87"/>
        <v>0</v>
      </c>
      <c r="AB311" s="21">
        <f t="shared" si="87"/>
        <v>0</v>
      </c>
      <c r="AC311" s="21">
        <f t="shared" si="87"/>
        <v>0</v>
      </c>
      <c r="AD311" s="21">
        <f t="shared" si="87"/>
        <v>0</v>
      </c>
      <c r="AE311" s="21">
        <f t="shared" si="87"/>
        <v>0</v>
      </c>
      <c r="AF311" s="21">
        <f t="shared" si="87"/>
        <v>0</v>
      </c>
      <c r="AG311" s="21">
        <f t="shared" si="87"/>
        <v>0</v>
      </c>
      <c r="AH311" s="21">
        <f t="shared" si="87"/>
        <v>0</v>
      </c>
      <c r="AI311" s="21">
        <f t="shared" si="87"/>
        <v>0</v>
      </c>
      <c r="AJ311" s="21">
        <f t="shared" si="87"/>
        <v>0</v>
      </c>
      <c r="AK311" s="21">
        <f t="shared" si="87"/>
        <v>0</v>
      </c>
      <c r="AL311" s="21">
        <f t="shared" si="87"/>
        <v>0</v>
      </c>
      <c r="AM311" s="21">
        <f t="shared" si="87"/>
        <v>0</v>
      </c>
      <c r="AN311" s="21">
        <f t="shared" si="87"/>
        <v>0</v>
      </c>
      <c r="AO311" s="21">
        <f t="shared" si="87"/>
        <v>0</v>
      </c>
      <c r="AP311" s="21">
        <f t="shared" si="87"/>
        <v>0</v>
      </c>
      <c r="AQ311" s="21">
        <f t="shared" si="87"/>
        <v>0</v>
      </c>
      <c r="AR311" s="21">
        <f t="shared" si="87"/>
        <v>0</v>
      </c>
    </row>
    <row r="312" spans="1:48" x14ac:dyDescent="0.25">
      <c r="D312" s="135"/>
      <c r="H312" s="17" t="str">
        <f t="shared" si="84"/>
        <v>DIC7</v>
      </c>
      <c r="J312" s="60" t="s">
        <v>77</v>
      </c>
      <c r="K312" s="19" t="s">
        <v>388</v>
      </c>
      <c r="L312" s="22" t="str">
        <f>+$B$9</f>
        <v>VIM - GAS</v>
      </c>
      <c r="M312" s="21">
        <f t="shared" si="87"/>
        <v>7.990287652443417</v>
      </c>
      <c r="N312" s="21">
        <f t="shared" si="87"/>
        <v>7.8447701835924999</v>
      </c>
      <c r="O312" s="21">
        <f t="shared" si="87"/>
        <v>7.8496721340806941</v>
      </c>
      <c r="P312" s="21">
        <f t="shared" si="87"/>
        <v>7.8545740845688607</v>
      </c>
      <c r="Q312" s="21">
        <f t="shared" si="87"/>
        <v>7.8594760350570558</v>
      </c>
      <c r="R312" s="21">
        <f t="shared" si="87"/>
        <v>7.259913788823666</v>
      </c>
      <c r="S312" s="21">
        <f t="shared" si="87"/>
        <v>6.6603515425902504</v>
      </c>
      <c r="T312" s="21">
        <f t="shared" si="87"/>
        <v>6.1669826853491942</v>
      </c>
      <c r="U312" s="21">
        <f t="shared" si="87"/>
        <v>5.6736138281081665</v>
      </c>
      <c r="V312" s="21">
        <f t="shared" si="87"/>
        <v>5.264664135716945</v>
      </c>
      <c r="W312" s="21">
        <f t="shared" si="87"/>
        <v>4.8557144433257502</v>
      </c>
      <c r="X312" s="21">
        <f t="shared" si="87"/>
        <v>4.4467647509345278</v>
      </c>
      <c r="Y312" s="21">
        <f t="shared" si="87"/>
        <v>4.1613258037582499</v>
      </c>
      <c r="Z312" s="21">
        <f t="shared" si="87"/>
        <v>3.8761487969652775</v>
      </c>
      <c r="AA312" s="21">
        <f t="shared" si="87"/>
        <v>1.8725655889962056</v>
      </c>
      <c r="AB312" s="21">
        <f t="shared" si="87"/>
        <v>0</v>
      </c>
      <c r="AC312" s="21">
        <f t="shared" si="87"/>
        <v>0</v>
      </c>
      <c r="AD312" s="21">
        <f t="shared" si="87"/>
        <v>0</v>
      </c>
      <c r="AE312" s="21">
        <f t="shared" si="87"/>
        <v>0</v>
      </c>
      <c r="AF312" s="21">
        <f t="shared" si="87"/>
        <v>0</v>
      </c>
      <c r="AG312" s="21">
        <f t="shared" si="87"/>
        <v>0</v>
      </c>
      <c r="AH312" s="21">
        <f t="shared" si="87"/>
        <v>0</v>
      </c>
      <c r="AI312" s="21">
        <f t="shared" si="87"/>
        <v>0</v>
      </c>
      <c r="AJ312" s="21">
        <f t="shared" si="87"/>
        <v>0</v>
      </c>
      <c r="AK312" s="21">
        <f t="shared" si="87"/>
        <v>0</v>
      </c>
      <c r="AL312" s="21">
        <f t="shared" si="87"/>
        <v>0</v>
      </c>
      <c r="AM312" s="21">
        <f t="shared" si="87"/>
        <v>0</v>
      </c>
      <c r="AN312" s="21">
        <f t="shared" si="87"/>
        <v>0</v>
      </c>
      <c r="AO312" s="21">
        <f t="shared" si="87"/>
        <v>0</v>
      </c>
      <c r="AP312" s="21">
        <f t="shared" si="87"/>
        <v>0</v>
      </c>
      <c r="AQ312" s="21">
        <f t="shared" si="87"/>
        <v>0</v>
      </c>
      <c r="AR312" s="21">
        <f t="shared" si="87"/>
        <v>0</v>
      </c>
    </row>
    <row r="313" spans="1:48" s="68" customFormat="1" x14ac:dyDescent="0.25">
      <c r="A313" s="133"/>
      <c r="B313" s="133"/>
      <c r="C313" s="133"/>
      <c r="D313" s="20"/>
      <c r="E313" s="133"/>
      <c r="F313" s="134"/>
      <c r="H313" s="71"/>
      <c r="I313" s="71"/>
      <c r="L313" s="22"/>
      <c r="M313" s="69">
        <f>+SUM(M306:M312)</f>
        <v>158.21728831731471</v>
      </c>
      <c r="N313" s="69">
        <f t="shared" ref="N313:AR313" si="88">+SUM(N306:N312)</f>
        <v>163.54561087729888</v>
      </c>
      <c r="O313" s="69">
        <f t="shared" si="88"/>
        <v>141.4798377883335</v>
      </c>
      <c r="P313" s="69">
        <f t="shared" si="88"/>
        <v>144.59029863106952</v>
      </c>
      <c r="Q313" s="69">
        <f t="shared" si="88"/>
        <v>118.52764435197111</v>
      </c>
      <c r="R313" s="69">
        <f t="shared" si="88"/>
        <v>57.640653263735281</v>
      </c>
      <c r="S313" s="69">
        <f t="shared" si="88"/>
        <v>56.830758544171182</v>
      </c>
      <c r="T313" s="69">
        <f t="shared" si="88"/>
        <v>56.196282713451176</v>
      </c>
      <c r="U313" s="69">
        <f t="shared" si="88"/>
        <v>5.8147707761206835</v>
      </c>
      <c r="V313" s="69">
        <f t="shared" si="88"/>
        <v>5.3934273113864668</v>
      </c>
      <c r="W313" s="69">
        <f t="shared" si="88"/>
        <v>4.9381257523758926</v>
      </c>
      <c r="X313" s="69">
        <f t="shared" si="88"/>
        <v>4.5291760599846791</v>
      </c>
      <c r="Y313" s="69">
        <f t="shared" si="88"/>
        <v>4.2437371128084012</v>
      </c>
      <c r="Z313" s="69">
        <f t="shared" si="88"/>
        <v>3.9345055209634552</v>
      </c>
      <c r="AA313" s="69">
        <f t="shared" si="88"/>
        <v>1.8725655889962056</v>
      </c>
      <c r="AB313" s="69">
        <f t="shared" si="88"/>
        <v>0</v>
      </c>
      <c r="AC313" s="69">
        <f t="shared" si="88"/>
        <v>0</v>
      </c>
      <c r="AD313" s="69">
        <f t="shared" si="88"/>
        <v>0</v>
      </c>
      <c r="AE313" s="69">
        <f t="shared" si="88"/>
        <v>0</v>
      </c>
      <c r="AF313" s="69">
        <f t="shared" si="88"/>
        <v>0</v>
      </c>
      <c r="AG313" s="69">
        <f t="shared" si="88"/>
        <v>0</v>
      </c>
      <c r="AH313" s="69">
        <f t="shared" si="88"/>
        <v>0</v>
      </c>
      <c r="AI313" s="69">
        <f t="shared" si="88"/>
        <v>0</v>
      </c>
      <c r="AJ313" s="69">
        <f t="shared" si="88"/>
        <v>0</v>
      </c>
      <c r="AK313" s="69">
        <f t="shared" si="88"/>
        <v>0</v>
      </c>
      <c r="AL313" s="69">
        <f t="shared" si="88"/>
        <v>0</v>
      </c>
      <c r="AM313" s="69">
        <f t="shared" si="88"/>
        <v>0</v>
      </c>
      <c r="AN313" s="69">
        <f t="shared" si="88"/>
        <v>0</v>
      </c>
      <c r="AO313" s="69">
        <f t="shared" si="88"/>
        <v>0</v>
      </c>
      <c r="AP313" s="69">
        <f t="shared" si="88"/>
        <v>0</v>
      </c>
      <c r="AQ313" s="69">
        <f t="shared" si="88"/>
        <v>0</v>
      </c>
      <c r="AR313" s="69">
        <f t="shared" si="88"/>
        <v>0</v>
      </c>
    </row>
    <row r="314" spans="1:48" x14ac:dyDescent="0.25">
      <c r="D314" s="20"/>
    </row>
    <row r="315" spans="1:48" ht="18.75" x14ac:dyDescent="0.3">
      <c r="D315" s="20"/>
      <c r="I315" s="17" t="str">
        <f>+IF(OR(J316="OIL",J316="OIL-eq"),$I$5,IF(J316="GAS",$I$4,IF(J316="GSL",$I$8,IF(J316="DSL",$I$9,IF(J316="KER",$I$10,IF(J316="LPG",$I$11,IF(J316="HFO",$I$12,IF(J316="AVG",$I$13,IF(J316="RFG",$I$14,IF(J316="ELC",$I$15,$I$16))))))))))</f>
        <v>GWh/año</v>
      </c>
      <c r="K315" s="34" t="s">
        <v>686</v>
      </c>
    </row>
    <row r="316" spans="1:48" x14ac:dyDescent="0.25">
      <c r="I316" s="115">
        <f>+IF(OR(J316="OIL",J316="OIL-eq"),$H$5,IF(J316="GAS",$H$4,IF(J316="GSL",$H$8,IF(J316="DSL",$H$9,IF(J316="KER",$H$10,IF(J316="LPG",$H$11,IF(J316="HFO",$H$12,IF(J316="AVG",$H$13,IF(J316="RFG",$H$14,IF(J316="ELC",$H$15,$H$16))))))))))</f>
        <v>277.77777777777777</v>
      </c>
      <c r="J316" s="106" t="s">
        <v>348</v>
      </c>
      <c r="K316" s="54" t="s">
        <v>26</v>
      </c>
    </row>
    <row r="317" spans="1:48" x14ac:dyDescent="0.25">
      <c r="H317" s="12"/>
      <c r="I317" s="12"/>
      <c r="J317" s="15"/>
      <c r="K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:48" x14ac:dyDescent="0.25">
      <c r="H319" s="17" t="str">
        <f t="shared" ref="H319:H325" si="89">+$B$1</f>
        <v>DIC7</v>
      </c>
      <c r="J319" s="24" t="s">
        <v>84</v>
      </c>
      <c r="K319" s="59" t="s">
        <v>373</v>
      </c>
      <c r="L319" s="22" t="str">
        <f>+$B$3</f>
        <v>GU - Gas</v>
      </c>
      <c r="M319" s="21">
        <f>+SUMIFS(Resultados_Dic3!H$3:H$99980,Resultados_Dic3!$F$3:$F$99980,Produccion_UO!$K319,Resultados_Dic3!$D$3:$D$99980,Produccion_UO!$K$316,Resultados_Dic3!$E$3:$E$99980,Produccion_UO!$J319,Resultados_Dic3!$A$3:$A$99980,Produccion_UO!$H319)*$I$316</f>
        <v>0</v>
      </c>
      <c r="N319" s="21">
        <f>+SUMIFS(Resultados_Dic3!I$3:I$99980,Resultados_Dic3!$F$3:$F$99980,Produccion_UO!$K319,Resultados_Dic3!$D$3:$D$99980,Produccion_UO!$K$316,Resultados_Dic3!$E$3:$E$99980,Produccion_UO!$J319,Resultados_Dic3!$A$3:$A$99980,Produccion_UO!$H319)*$I$316</f>
        <v>0</v>
      </c>
      <c r="O319" s="21">
        <f>+SUMIFS(Resultados_Dic3!J$3:J$99980,Resultados_Dic3!$F$3:$F$99980,Produccion_UO!$K319,Resultados_Dic3!$D$3:$D$99980,Produccion_UO!$K$316,Resultados_Dic3!$E$3:$E$99980,Produccion_UO!$J319,Resultados_Dic3!$A$3:$A$99980,Produccion_UO!$H319)*$I$316</f>
        <v>0</v>
      </c>
      <c r="P319" s="21">
        <f>+SUMIFS(Resultados_Dic3!K$3:K$99980,Resultados_Dic3!$F$3:$F$99980,Produccion_UO!$K319,Resultados_Dic3!$D$3:$D$99980,Produccion_UO!$K$316,Resultados_Dic3!$E$3:$E$99980,Produccion_UO!$J319,Resultados_Dic3!$A$3:$A$99980,Produccion_UO!$H319)*$I$316</f>
        <v>0</v>
      </c>
      <c r="Q319" s="21">
        <f>+SUMIFS(Resultados_Dic3!L$3:L$99980,Resultados_Dic3!$F$3:$F$99980,Produccion_UO!$K319,Resultados_Dic3!$D$3:$D$99980,Produccion_UO!$K$316,Resultados_Dic3!$E$3:$E$99980,Produccion_UO!$J319,Resultados_Dic3!$A$3:$A$99980,Produccion_UO!$H319)*$I$316</f>
        <v>0</v>
      </c>
      <c r="R319" s="21">
        <f>+SUMIFS(Resultados_Dic3!M$3:M$99980,Resultados_Dic3!$F$3:$F$99980,Produccion_UO!$K319,Resultados_Dic3!$D$3:$D$99980,Produccion_UO!$K$316,Resultados_Dic3!$E$3:$E$99980,Produccion_UO!$J319,Resultados_Dic3!$A$3:$A$99980,Produccion_UO!$H319)*$I$316</f>
        <v>0</v>
      </c>
      <c r="S319" s="21">
        <f>+SUMIFS(Resultados_Dic3!N$3:N$99980,Resultados_Dic3!$F$3:$F$99980,Produccion_UO!$K319,Resultados_Dic3!$D$3:$D$99980,Produccion_UO!$K$316,Resultados_Dic3!$E$3:$E$99980,Produccion_UO!$J319,Resultados_Dic3!$A$3:$A$99980,Produccion_UO!$H319)*$I$316</f>
        <v>0</v>
      </c>
      <c r="T319" s="21">
        <f>+SUMIFS(Resultados_Dic3!O$3:O$99980,Resultados_Dic3!$F$3:$F$99980,Produccion_UO!$K319,Resultados_Dic3!$D$3:$D$99980,Produccion_UO!$K$316,Resultados_Dic3!$E$3:$E$99980,Produccion_UO!$J319,Resultados_Dic3!$A$3:$A$99980,Produccion_UO!$H319)*$I$316</f>
        <v>0</v>
      </c>
      <c r="U319" s="21">
        <f>+SUMIFS(Resultados_Dic3!P$3:P$99980,Resultados_Dic3!$F$3:$F$99980,Produccion_UO!$K319,Resultados_Dic3!$D$3:$D$99980,Produccion_UO!$K$316,Resultados_Dic3!$E$3:$E$99980,Produccion_UO!$J319,Resultados_Dic3!$A$3:$A$99980,Produccion_UO!$H319)*$I$316</f>
        <v>0</v>
      </c>
      <c r="V319" s="21">
        <f>+SUMIFS(Resultados_Dic3!Q$3:Q$99980,Resultados_Dic3!$F$3:$F$99980,Produccion_UO!$K319,Resultados_Dic3!$D$3:$D$99980,Produccion_UO!$K$316,Resultados_Dic3!$E$3:$E$99980,Produccion_UO!$J319,Resultados_Dic3!$A$3:$A$99980,Produccion_UO!$H319)*$I$316</f>
        <v>0</v>
      </c>
      <c r="W319" s="21">
        <f>+SUMIFS(Resultados_Dic3!R$3:R$99980,Resultados_Dic3!$F$3:$F$99980,Produccion_UO!$K319,Resultados_Dic3!$D$3:$D$99980,Produccion_UO!$K$316,Resultados_Dic3!$E$3:$E$99980,Produccion_UO!$J319,Resultados_Dic3!$A$3:$A$99980,Produccion_UO!$H319)*$I$316</f>
        <v>0</v>
      </c>
      <c r="X319" s="21">
        <f>+SUMIFS(Resultados_Dic3!S$3:S$99980,Resultados_Dic3!$F$3:$F$99980,Produccion_UO!$K319,Resultados_Dic3!$D$3:$D$99980,Produccion_UO!$K$316,Resultados_Dic3!$E$3:$E$99980,Produccion_UO!$J319,Resultados_Dic3!$A$3:$A$99980,Produccion_UO!$H319)*$I$316</f>
        <v>0</v>
      </c>
      <c r="Y319" s="21">
        <f>+SUMIFS(Resultados_Dic3!T$3:T$99980,Resultados_Dic3!$F$3:$F$99980,Produccion_UO!$K319,Resultados_Dic3!$D$3:$D$99980,Produccion_UO!$K$316,Resultados_Dic3!$E$3:$E$99980,Produccion_UO!$J319,Resultados_Dic3!$A$3:$A$99980,Produccion_UO!$H319)*$I$316</f>
        <v>0</v>
      </c>
      <c r="Z319" s="21">
        <f>+SUMIFS(Resultados_Dic3!U$3:U$99980,Resultados_Dic3!$F$3:$F$99980,Produccion_UO!$K319,Resultados_Dic3!$D$3:$D$99980,Produccion_UO!$K$316,Resultados_Dic3!$E$3:$E$99980,Produccion_UO!$J319,Resultados_Dic3!$A$3:$A$99980,Produccion_UO!$H319)*$I$316</f>
        <v>0</v>
      </c>
      <c r="AA319" s="21">
        <f>+SUMIFS(Resultados_Dic3!V$3:V$99980,Resultados_Dic3!$F$3:$F$99980,Produccion_UO!$K319,Resultados_Dic3!$D$3:$D$99980,Produccion_UO!$K$316,Resultados_Dic3!$E$3:$E$99980,Produccion_UO!$J319,Resultados_Dic3!$A$3:$A$99980,Produccion_UO!$H319)*$I$316</f>
        <v>0</v>
      </c>
      <c r="AB319" s="21">
        <f>+SUMIFS(Resultados_Dic3!W$3:W$99980,Resultados_Dic3!$F$3:$F$99980,Produccion_UO!$K319,Resultados_Dic3!$D$3:$D$99980,Produccion_UO!$K$316,Resultados_Dic3!$E$3:$E$99980,Produccion_UO!$J319,Resultados_Dic3!$A$3:$A$99980,Produccion_UO!$H319)*$I$316</f>
        <v>0</v>
      </c>
      <c r="AC319" s="21">
        <f>+SUMIFS(Resultados_Dic3!X$3:X$99980,Resultados_Dic3!$F$3:$F$99980,Produccion_UO!$K319,Resultados_Dic3!$D$3:$D$99980,Produccion_UO!$K$316,Resultados_Dic3!$E$3:$E$99980,Produccion_UO!$J319,Resultados_Dic3!$A$3:$A$99980,Produccion_UO!$H319)*$I$316</f>
        <v>0</v>
      </c>
      <c r="AD319" s="21">
        <f>+SUMIFS(Resultados_Dic3!Y$3:Y$99980,Resultados_Dic3!$F$3:$F$99980,Produccion_UO!$K319,Resultados_Dic3!$D$3:$D$99980,Produccion_UO!$K$316,Resultados_Dic3!$E$3:$E$99980,Produccion_UO!$J319,Resultados_Dic3!$A$3:$A$99980,Produccion_UO!$H319)*$I$316</f>
        <v>0</v>
      </c>
      <c r="AE319" s="21">
        <f>+SUMIFS(Resultados_Dic3!Z$3:Z$99980,Resultados_Dic3!$F$3:$F$99980,Produccion_UO!$K319,Resultados_Dic3!$D$3:$D$99980,Produccion_UO!$K$316,Resultados_Dic3!$E$3:$E$99980,Produccion_UO!$J319,Resultados_Dic3!$A$3:$A$99980,Produccion_UO!$H319)*$I$316</f>
        <v>0</v>
      </c>
      <c r="AF319" s="21">
        <f>+SUMIFS(Resultados_Dic3!AA$3:AA$99980,Resultados_Dic3!$F$3:$F$99980,Produccion_UO!$K319,Resultados_Dic3!$D$3:$D$99980,Produccion_UO!$K$316,Resultados_Dic3!$E$3:$E$99980,Produccion_UO!$J319,Resultados_Dic3!$A$3:$A$99980,Produccion_UO!$H319)*$I$316</f>
        <v>0</v>
      </c>
      <c r="AG319" s="21">
        <f>+SUMIFS(Resultados_Dic3!AB$3:AB$99980,Resultados_Dic3!$F$3:$F$99980,Produccion_UO!$K319,Resultados_Dic3!$D$3:$D$99980,Produccion_UO!$K$316,Resultados_Dic3!$E$3:$E$99980,Produccion_UO!$J319,Resultados_Dic3!$A$3:$A$99980,Produccion_UO!$H319)*$I$316</f>
        <v>0</v>
      </c>
      <c r="AH319" s="21">
        <f>+SUMIFS(Resultados_Dic3!AC$3:AC$99980,Resultados_Dic3!$F$3:$F$99980,Produccion_UO!$K319,Resultados_Dic3!$D$3:$D$99980,Produccion_UO!$K$316,Resultados_Dic3!$E$3:$E$99980,Produccion_UO!$J319,Resultados_Dic3!$A$3:$A$99980,Produccion_UO!$H319)*$I$316</f>
        <v>0</v>
      </c>
      <c r="AI319" s="21">
        <f>+SUMIFS(Resultados_Dic3!AD$3:AD$99980,Resultados_Dic3!$F$3:$F$99980,Produccion_UO!$K319,Resultados_Dic3!$D$3:$D$99980,Produccion_UO!$K$316,Resultados_Dic3!$E$3:$E$99980,Produccion_UO!$J319,Resultados_Dic3!$A$3:$A$99980,Produccion_UO!$H319)*$I$316</f>
        <v>0</v>
      </c>
      <c r="AJ319" s="21">
        <f>+SUMIFS(Resultados_Dic3!AE$3:AE$99980,Resultados_Dic3!$F$3:$F$99980,Produccion_UO!$K319,Resultados_Dic3!$D$3:$D$99980,Produccion_UO!$K$316,Resultados_Dic3!$E$3:$E$99980,Produccion_UO!$J319,Resultados_Dic3!$A$3:$A$99980,Produccion_UO!$H319)*$I$316</f>
        <v>0</v>
      </c>
      <c r="AK319" s="21">
        <f>+SUMIFS(Resultados_Dic3!AF$3:AF$99980,Resultados_Dic3!$F$3:$F$99980,Produccion_UO!$K319,Resultados_Dic3!$D$3:$D$99980,Produccion_UO!$K$316,Resultados_Dic3!$E$3:$E$99980,Produccion_UO!$J319,Resultados_Dic3!$A$3:$A$99980,Produccion_UO!$H319)*$I$316</f>
        <v>0</v>
      </c>
      <c r="AL319" s="21">
        <f>+SUMIFS(Resultados_Dic3!AG$3:AG$99980,Resultados_Dic3!$F$3:$F$99980,Produccion_UO!$K319,Resultados_Dic3!$D$3:$D$99980,Produccion_UO!$K$316,Resultados_Dic3!$E$3:$E$99980,Produccion_UO!$J319,Resultados_Dic3!$A$3:$A$99980,Produccion_UO!$H319)*$I$316</f>
        <v>0</v>
      </c>
      <c r="AM319" s="21">
        <f>+SUMIFS(Resultados_Dic3!AH$3:AH$99980,Resultados_Dic3!$F$3:$F$99980,Produccion_UO!$K319,Resultados_Dic3!$D$3:$D$99980,Produccion_UO!$K$316,Resultados_Dic3!$E$3:$E$99980,Produccion_UO!$J319,Resultados_Dic3!$A$3:$A$99980,Produccion_UO!$H319)*$I$316</f>
        <v>0</v>
      </c>
      <c r="AN319" s="21">
        <f>+SUMIFS(Resultados_Dic3!AI$3:AI$99980,Resultados_Dic3!$F$3:$F$99980,Produccion_UO!$K319,Resultados_Dic3!$D$3:$D$99980,Produccion_UO!$K$316,Resultados_Dic3!$E$3:$E$99980,Produccion_UO!$J319,Resultados_Dic3!$A$3:$A$99980,Produccion_UO!$H319)*$I$316</f>
        <v>0</v>
      </c>
      <c r="AO319" s="21">
        <f>+SUMIFS(Resultados_Dic3!AJ$3:AJ$99980,Resultados_Dic3!$F$3:$F$99980,Produccion_UO!$K319,Resultados_Dic3!$D$3:$D$99980,Produccion_UO!$K$316,Resultados_Dic3!$E$3:$E$99980,Produccion_UO!$J319,Resultados_Dic3!$A$3:$A$99980,Produccion_UO!$H319)*$I$316</f>
        <v>0</v>
      </c>
      <c r="AP319" s="21">
        <f>+SUMIFS(Resultados_Dic3!AK$3:AK$99980,Resultados_Dic3!$F$3:$F$99980,Produccion_UO!$K319,Resultados_Dic3!$D$3:$D$99980,Produccion_UO!$K$316,Resultados_Dic3!$E$3:$E$99980,Produccion_UO!$J319,Resultados_Dic3!$A$3:$A$99980,Produccion_UO!$H319)*$I$316</f>
        <v>0</v>
      </c>
      <c r="AQ319" s="21">
        <f>+SUMIFS(Resultados_Dic3!AL$3:AL$99980,Resultados_Dic3!$F$3:$F$99980,Produccion_UO!$K319,Resultados_Dic3!$D$3:$D$99980,Produccion_UO!$K$316,Resultados_Dic3!$E$3:$E$99980,Produccion_UO!$J319,Resultados_Dic3!$A$3:$A$99980,Produccion_UO!$H319)*$I$316</f>
        <v>0</v>
      </c>
      <c r="AR319" s="21">
        <f>+SUMIFS(Resultados_Dic3!AM$3:AM$99980,Resultados_Dic3!$F$3:$F$99980,Produccion_UO!$K319,Resultados_Dic3!$D$3:$D$99980,Produccion_UO!$K$316,Resultados_Dic3!$E$3:$E$99980,Produccion_UO!$J319,Resultados_Dic3!$A$3:$A$99980,Produccion_UO!$H319)*$I$316</f>
        <v>0</v>
      </c>
    </row>
    <row r="320" spans="1:48" x14ac:dyDescent="0.25">
      <c r="H320" s="17" t="str">
        <f t="shared" si="89"/>
        <v>DIC7</v>
      </c>
      <c r="J320" s="24" t="s">
        <v>85</v>
      </c>
      <c r="K320" s="59" t="s">
        <v>221</v>
      </c>
      <c r="L320" s="22" t="str">
        <f>+$B$4</f>
        <v>LLO - Ligth</v>
      </c>
      <c r="M320" s="21">
        <f>+SUMIFS(Resultados_Dic3!H$3:H$99980,Resultados_Dic3!$F$3:$F$99980,Produccion_UO!$K320,Resultados_Dic3!$D$3:$D$99980,Produccion_UO!$K$316,Resultados_Dic3!$E$3:$E$99980,Produccion_UO!$J320,Resultados_Dic3!$A$3:$A$99980,Produccion_UO!$H320)*$I$316</f>
        <v>0</v>
      </c>
      <c r="N320" s="21">
        <f>+SUMIFS(Resultados_Dic3!I$3:I$99980,Resultados_Dic3!$F$3:$F$99980,Produccion_UO!$K320,Resultados_Dic3!$D$3:$D$99980,Produccion_UO!$K$316,Resultados_Dic3!$E$3:$E$99980,Produccion_UO!$J320,Resultados_Dic3!$A$3:$A$99980,Produccion_UO!$H320)*$I$316</f>
        <v>0</v>
      </c>
      <c r="O320" s="21">
        <f>+SUMIFS(Resultados_Dic3!J$3:J$99980,Resultados_Dic3!$F$3:$F$99980,Produccion_UO!$K320,Resultados_Dic3!$D$3:$D$99980,Produccion_UO!$K$316,Resultados_Dic3!$E$3:$E$99980,Produccion_UO!$J320,Resultados_Dic3!$A$3:$A$99980,Produccion_UO!$H320)*$I$316</f>
        <v>0</v>
      </c>
      <c r="P320" s="21">
        <f>+SUMIFS(Resultados_Dic3!K$3:K$99980,Resultados_Dic3!$F$3:$F$99980,Produccion_UO!$K320,Resultados_Dic3!$D$3:$D$99980,Produccion_UO!$K$316,Resultados_Dic3!$E$3:$E$99980,Produccion_UO!$J320,Resultados_Dic3!$A$3:$A$99980,Produccion_UO!$H320)*$I$316</f>
        <v>0</v>
      </c>
      <c r="Q320" s="21">
        <f>+SUMIFS(Resultados_Dic3!L$3:L$99980,Resultados_Dic3!$F$3:$F$99980,Produccion_UO!$K320,Resultados_Dic3!$D$3:$D$99980,Produccion_UO!$K$316,Resultados_Dic3!$E$3:$E$99980,Produccion_UO!$J320,Resultados_Dic3!$A$3:$A$99980,Produccion_UO!$H320)*$I$316</f>
        <v>0</v>
      </c>
      <c r="R320" s="21">
        <f>+SUMIFS(Resultados_Dic3!M$3:M$99980,Resultados_Dic3!$F$3:$F$99980,Produccion_UO!$K320,Resultados_Dic3!$D$3:$D$99980,Produccion_UO!$K$316,Resultados_Dic3!$E$3:$E$99980,Produccion_UO!$J320,Resultados_Dic3!$A$3:$A$99980,Produccion_UO!$H320)*$I$316</f>
        <v>0</v>
      </c>
      <c r="S320" s="21">
        <f>+SUMIFS(Resultados_Dic3!N$3:N$99980,Resultados_Dic3!$F$3:$F$99980,Produccion_UO!$K320,Resultados_Dic3!$D$3:$D$99980,Produccion_UO!$K$316,Resultados_Dic3!$E$3:$E$99980,Produccion_UO!$J320,Resultados_Dic3!$A$3:$A$99980,Produccion_UO!$H320)*$I$316</f>
        <v>0</v>
      </c>
      <c r="T320" s="21">
        <f>+SUMIFS(Resultados_Dic3!O$3:O$99980,Resultados_Dic3!$F$3:$F$99980,Produccion_UO!$K320,Resultados_Dic3!$D$3:$D$99980,Produccion_UO!$K$316,Resultados_Dic3!$E$3:$E$99980,Produccion_UO!$J320,Resultados_Dic3!$A$3:$A$99980,Produccion_UO!$H320)*$I$316</f>
        <v>0</v>
      </c>
      <c r="U320" s="21">
        <f>+SUMIFS(Resultados_Dic3!P$3:P$99980,Resultados_Dic3!$F$3:$F$99980,Produccion_UO!$K320,Resultados_Dic3!$D$3:$D$99980,Produccion_UO!$K$316,Resultados_Dic3!$E$3:$E$99980,Produccion_UO!$J320,Resultados_Dic3!$A$3:$A$99980,Produccion_UO!$H320)*$I$316</f>
        <v>0</v>
      </c>
      <c r="V320" s="21">
        <f>+SUMIFS(Resultados_Dic3!Q$3:Q$99980,Resultados_Dic3!$F$3:$F$99980,Produccion_UO!$K320,Resultados_Dic3!$D$3:$D$99980,Produccion_UO!$K$316,Resultados_Dic3!$E$3:$E$99980,Produccion_UO!$J320,Resultados_Dic3!$A$3:$A$99980,Produccion_UO!$H320)*$I$316</f>
        <v>0</v>
      </c>
      <c r="W320" s="21">
        <f>+SUMIFS(Resultados_Dic3!R$3:R$99980,Resultados_Dic3!$F$3:$F$99980,Produccion_UO!$K320,Resultados_Dic3!$D$3:$D$99980,Produccion_UO!$K$316,Resultados_Dic3!$E$3:$E$99980,Produccion_UO!$J320,Resultados_Dic3!$A$3:$A$99980,Produccion_UO!$H320)*$I$316</f>
        <v>0</v>
      </c>
      <c r="X320" s="21">
        <f>+SUMIFS(Resultados_Dic3!S$3:S$99980,Resultados_Dic3!$F$3:$F$99980,Produccion_UO!$K320,Resultados_Dic3!$D$3:$D$99980,Produccion_UO!$K$316,Resultados_Dic3!$E$3:$E$99980,Produccion_UO!$J320,Resultados_Dic3!$A$3:$A$99980,Produccion_UO!$H320)*$I$316</f>
        <v>0</v>
      </c>
      <c r="Y320" s="21">
        <f>+SUMIFS(Resultados_Dic3!T$3:T$99980,Resultados_Dic3!$F$3:$F$99980,Produccion_UO!$K320,Resultados_Dic3!$D$3:$D$99980,Produccion_UO!$K$316,Resultados_Dic3!$E$3:$E$99980,Produccion_UO!$J320,Resultados_Dic3!$A$3:$A$99980,Produccion_UO!$H320)*$I$316</f>
        <v>0</v>
      </c>
      <c r="Z320" s="21">
        <f>+SUMIFS(Resultados_Dic3!U$3:U$99980,Resultados_Dic3!$F$3:$F$99980,Produccion_UO!$K320,Resultados_Dic3!$D$3:$D$99980,Produccion_UO!$K$316,Resultados_Dic3!$E$3:$E$99980,Produccion_UO!$J320,Resultados_Dic3!$A$3:$A$99980,Produccion_UO!$H320)*$I$316</f>
        <v>0</v>
      </c>
      <c r="AA320" s="21">
        <f>+SUMIFS(Resultados_Dic3!V$3:V$99980,Resultados_Dic3!$F$3:$F$99980,Produccion_UO!$K320,Resultados_Dic3!$D$3:$D$99980,Produccion_UO!$K$316,Resultados_Dic3!$E$3:$E$99980,Produccion_UO!$J320,Resultados_Dic3!$A$3:$A$99980,Produccion_UO!$H320)*$I$316</f>
        <v>0</v>
      </c>
      <c r="AB320" s="21">
        <f>+SUMIFS(Resultados_Dic3!W$3:W$99980,Resultados_Dic3!$F$3:$F$99980,Produccion_UO!$K320,Resultados_Dic3!$D$3:$D$99980,Produccion_UO!$K$316,Resultados_Dic3!$E$3:$E$99980,Produccion_UO!$J320,Resultados_Dic3!$A$3:$A$99980,Produccion_UO!$H320)*$I$316</f>
        <v>0</v>
      </c>
      <c r="AC320" s="21">
        <f>+SUMIFS(Resultados_Dic3!X$3:X$99980,Resultados_Dic3!$F$3:$F$99980,Produccion_UO!$K320,Resultados_Dic3!$D$3:$D$99980,Produccion_UO!$K$316,Resultados_Dic3!$E$3:$E$99980,Produccion_UO!$J320,Resultados_Dic3!$A$3:$A$99980,Produccion_UO!$H320)*$I$316</f>
        <v>0</v>
      </c>
      <c r="AD320" s="21">
        <f>+SUMIFS(Resultados_Dic3!Y$3:Y$99980,Resultados_Dic3!$F$3:$F$99980,Produccion_UO!$K320,Resultados_Dic3!$D$3:$D$99980,Produccion_UO!$K$316,Resultados_Dic3!$E$3:$E$99980,Produccion_UO!$J320,Resultados_Dic3!$A$3:$A$99980,Produccion_UO!$H320)*$I$316</f>
        <v>0</v>
      </c>
      <c r="AE320" s="21">
        <f>+SUMIFS(Resultados_Dic3!Z$3:Z$99980,Resultados_Dic3!$F$3:$F$99980,Produccion_UO!$K320,Resultados_Dic3!$D$3:$D$99980,Produccion_UO!$K$316,Resultados_Dic3!$E$3:$E$99980,Produccion_UO!$J320,Resultados_Dic3!$A$3:$A$99980,Produccion_UO!$H320)*$I$316</f>
        <v>0</v>
      </c>
      <c r="AF320" s="21">
        <f>+SUMIFS(Resultados_Dic3!AA$3:AA$99980,Resultados_Dic3!$F$3:$F$99980,Produccion_UO!$K320,Resultados_Dic3!$D$3:$D$99980,Produccion_UO!$K$316,Resultados_Dic3!$E$3:$E$99980,Produccion_UO!$J320,Resultados_Dic3!$A$3:$A$99980,Produccion_UO!$H320)*$I$316</f>
        <v>0</v>
      </c>
      <c r="AG320" s="21">
        <f>+SUMIFS(Resultados_Dic3!AB$3:AB$99980,Resultados_Dic3!$F$3:$F$99980,Produccion_UO!$K320,Resultados_Dic3!$D$3:$D$99980,Produccion_UO!$K$316,Resultados_Dic3!$E$3:$E$99980,Produccion_UO!$J320,Resultados_Dic3!$A$3:$A$99980,Produccion_UO!$H320)*$I$316</f>
        <v>0</v>
      </c>
      <c r="AH320" s="21">
        <f>+SUMIFS(Resultados_Dic3!AC$3:AC$99980,Resultados_Dic3!$F$3:$F$99980,Produccion_UO!$K320,Resultados_Dic3!$D$3:$D$99980,Produccion_UO!$K$316,Resultados_Dic3!$E$3:$E$99980,Produccion_UO!$J320,Resultados_Dic3!$A$3:$A$99980,Produccion_UO!$H320)*$I$316</f>
        <v>0</v>
      </c>
      <c r="AI320" s="21">
        <f>+SUMIFS(Resultados_Dic3!AD$3:AD$99980,Resultados_Dic3!$F$3:$F$99980,Produccion_UO!$K320,Resultados_Dic3!$D$3:$D$99980,Produccion_UO!$K$316,Resultados_Dic3!$E$3:$E$99980,Produccion_UO!$J320,Resultados_Dic3!$A$3:$A$99980,Produccion_UO!$H320)*$I$316</f>
        <v>0</v>
      </c>
      <c r="AJ320" s="21">
        <f>+SUMIFS(Resultados_Dic3!AE$3:AE$99980,Resultados_Dic3!$F$3:$F$99980,Produccion_UO!$K320,Resultados_Dic3!$D$3:$D$99980,Produccion_UO!$K$316,Resultados_Dic3!$E$3:$E$99980,Produccion_UO!$J320,Resultados_Dic3!$A$3:$A$99980,Produccion_UO!$H320)*$I$316</f>
        <v>0</v>
      </c>
      <c r="AK320" s="21">
        <f>+SUMIFS(Resultados_Dic3!AF$3:AF$99980,Resultados_Dic3!$F$3:$F$99980,Produccion_UO!$K320,Resultados_Dic3!$D$3:$D$99980,Produccion_UO!$K$316,Resultados_Dic3!$E$3:$E$99980,Produccion_UO!$J320,Resultados_Dic3!$A$3:$A$99980,Produccion_UO!$H320)*$I$316</f>
        <v>0</v>
      </c>
      <c r="AL320" s="21">
        <f>+SUMIFS(Resultados_Dic3!AG$3:AG$99980,Resultados_Dic3!$F$3:$F$99980,Produccion_UO!$K320,Resultados_Dic3!$D$3:$D$99980,Produccion_UO!$K$316,Resultados_Dic3!$E$3:$E$99980,Produccion_UO!$J320,Resultados_Dic3!$A$3:$A$99980,Produccion_UO!$H320)*$I$316</f>
        <v>0</v>
      </c>
      <c r="AM320" s="21">
        <f>+SUMIFS(Resultados_Dic3!AH$3:AH$99980,Resultados_Dic3!$F$3:$F$99980,Produccion_UO!$K320,Resultados_Dic3!$D$3:$D$99980,Produccion_UO!$K$316,Resultados_Dic3!$E$3:$E$99980,Produccion_UO!$J320,Resultados_Dic3!$A$3:$A$99980,Produccion_UO!$H320)*$I$316</f>
        <v>0</v>
      </c>
      <c r="AN320" s="21">
        <f>+SUMIFS(Resultados_Dic3!AI$3:AI$99980,Resultados_Dic3!$F$3:$F$99980,Produccion_UO!$K320,Resultados_Dic3!$D$3:$D$99980,Produccion_UO!$K$316,Resultados_Dic3!$E$3:$E$99980,Produccion_UO!$J320,Resultados_Dic3!$A$3:$A$99980,Produccion_UO!$H320)*$I$316</f>
        <v>0</v>
      </c>
      <c r="AO320" s="21">
        <f>+SUMIFS(Resultados_Dic3!AJ$3:AJ$99980,Resultados_Dic3!$F$3:$F$99980,Produccion_UO!$K320,Resultados_Dic3!$D$3:$D$99980,Produccion_UO!$K$316,Resultados_Dic3!$E$3:$E$99980,Produccion_UO!$J320,Resultados_Dic3!$A$3:$A$99980,Produccion_UO!$H320)*$I$316</f>
        <v>0</v>
      </c>
      <c r="AP320" s="21">
        <f>+SUMIFS(Resultados_Dic3!AK$3:AK$99980,Resultados_Dic3!$F$3:$F$99980,Produccion_UO!$K320,Resultados_Dic3!$D$3:$D$99980,Produccion_UO!$K$316,Resultados_Dic3!$E$3:$E$99980,Produccion_UO!$J320,Resultados_Dic3!$A$3:$A$99980,Produccion_UO!$H320)*$I$316</f>
        <v>0</v>
      </c>
      <c r="AQ320" s="21">
        <f>+SUMIFS(Resultados_Dic3!AL$3:AL$99980,Resultados_Dic3!$F$3:$F$99980,Produccion_UO!$K320,Resultados_Dic3!$D$3:$D$99980,Produccion_UO!$K$316,Resultados_Dic3!$E$3:$E$99980,Produccion_UO!$J320,Resultados_Dic3!$A$3:$A$99980,Produccion_UO!$H320)*$I$316</f>
        <v>0</v>
      </c>
      <c r="AR320" s="21">
        <f>+SUMIFS(Resultados_Dic3!AM$3:AM$99980,Resultados_Dic3!$F$3:$F$99980,Produccion_UO!$K320,Resultados_Dic3!$D$3:$D$99980,Produccion_UO!$K$316,Resultados_Dic3!$E$3:$E$99980,Produccion_UO!$J320,Resultados_Dic3!$A$3:$A$99980,Produccion_UO!$H320)*$I$316</f>
        <v>0</v>
      </c>
    </row>
    <row r="321" spans="1:48" x14ac:dyDescent="0.25">
      <c r="H321" s="17" t="str">
        <f t="shared" si="89"/>
        <v>DIC7</v>
      </c>
      <c r="J321" s="24" t="s">
        <v>85</v>
      </c>
      <c r="K321" s="59" t="s">
        <v>222</v>
      </c>
      <c r="L321" s="22" t="str">
        <f>+$B$5</f>
        <v>LLO - Heavy</v>
      </c>
      <c r="M321" s="21">
        <f>+SUMIFS(Resultados_Dic3!H$3:H$99980,Resultados_Dic3!$F$3:$F$99980,Produccion_UO!$K321,Resultados_Dic3!$D$3:$D$99980,Produccion_UO!$K$316,Resultados_Dic3!$E$3:$E$99980,Produccion_UO!$J321,Resultados_Dic3!$A$3:$A$99980,Produccion_UO!$H321)*$I$316</f>
        <v>0</v>
      </c>
      <c r="N321" s="21">
        <f>+SUMIFS(Resultados_Dic3!I$3:I$99980,Resultados_Dic3!$F$3:$F$99980,Produccion_UO!$K321,Resultados_Dic3!$D$3:$D$99980,Produccion_UO!$K$316,Resultados_Dic3!$E$3:$E$99980,Produccion_UO!$J321,Resultados_Dic3!$A$3:$A$99980,Produccion_UO!$H321)*$I$316</f>
        <v>0</v>
      </c>
      <c r="O321" s="21">
        <f>+SUMIFS(Resultados_Dic3!J$3:J$99980,Resultados_Dic3!$F$3:$F$99980,Produccion_UO!$K321,Resultados_Dic3!$D$3:$D$99980,Produccion_UO!$K$316,Resultados_Dic3!$E$3:$E$99980,Produccion_UO!$J321,Resultados_Dic3!$A$3:$A$99980,Produccion_UO!$H321)*$I$316</f>
        <v>0</v>
      </c>
      <c r="P321" s="21">
        <f>+SUMIFS(Resultados_Dic3!K$3:K$99980,Resultados_Dic3!$F$3:$F$99980,Produccion_UO!$K321,Resultados_Dic3!$D$3:$D$99980,Produccion_UO!$K$316,Resultados_Dic3!$E$3:$E$99980,Produccion_UO!$J321,Resultados_Dic3!$A$3:$A$99980,Produccion_UO!$H321)*$I$316</f>
        <v>0</v>
      </c>
      <c r="Q321" s="21">
        <f>+SUMIFS(Resultados_Dic3!L$3:L$99980,Resultados_Dic3!$F$3:$F$99980,Produccion_UO!$K321,Resultados_Dic3!$D$3:$D$99980,Produccion_UO!$K$316,Resultados_Dic3!$E$3:$E$99980,Produccion_UO!$J321,Resultados_Dic3!$A$3:$A$99980,Produccion_UO!$H321)*$I$316</f>
        <v>0</v>
      </c>
      <c r="R321" s="21">
        <f>+SUMIFS(Resultados_Dic3!M$3:M$99980,Resultados_Dic3!$F$3:$F$99980,Produccion_UO!$K321,Resultados_Dic3!$D$3:$D$99980,Produccion_UO!$K$316,Resultados_Dic3!$E$3:$E$99980,Produccion_UO!$J321,Resultados_Dic3!$A$3:$A$99980,Produccion_UO!$H321)*$I$316</f>
        <v>0</v>
      </c>
      <c r="S321" s="21">
        <f>+SUMIFS(Resultados_Dic3!N$3:N$99980,Resultados_Dic3!$F$3:$F$99980,Produccion_UO!$K321,Resultados_Dic3!$D$3:$D$99980,Produccion_UO!$K$316,Resultados_Dic3!$E$3:$E$99980,Produccion_UO!$J321,Resultados_Dic3!$A$3:$A$99980,Produccion_UO!$H321)*$I$316</f>
        <v>0</v>
      </c>
      <c r="T321" s="21">
        <f>+SUMIFS(Resultados_Dic3!O$3:O$99980,Resultados_Dic3!$F$3:$F$99980,Produccion_UO!$K321,Resultados_Dic3!$D$3:$D$99980,Produccion_UO!$K$316,Resultados_Dic3!$E$3:$E$99980,Produccion_UO!$J321,Resultados_Dic3!$A$3:$A$99980,Produccion_UO!$H321)*$I$316</f>
        <v>0</v>
      </c>
      <c r="U321" s="21">
        <f>+SUMIFS(Resultados_Dic3!P$3:P$99980,Resultados_Dic3!$F$3:$F$99980,Produccion_UO!$K321,Resultados_Dic3!$D$3:$D$99980,Produccion_UO!$K$316,Resultados_Dic3!$E$3:$E$99980,Produccion_UO!$J321,Resultados_Dic3!$A$3:$A$99980,Produccion_UO!$H321)*$I$316</f>
        <v>0</v>
      </c>
      <c r="V321" s="21">
        <f>+SUMIFS(Resultados_Dic3!Q$3:Q$99980,Resultados_Dic3!$F$3:$F$99980,Produccion_UO!$K321,Resultados_Dic3!$D$3:$D$99980,Produccion_UO!$K$316,Resultados_Dic3!$E$3:$E$99980,Produccion_UO!$J321,Resultados_Dic3!$A$3:$A$99980,Produccion_UO!$H321)*$I$316</f>
        <v>0</v>
      </c>
      <c r="W321" s="21">
        <f>+SUMIFS(Resultados_Dic3!R$3:R$99980,Resultados_Dic3!$F$3:$F$99980,Produccion_UO!$K321,Resultados_Dic3!$D$3:$D$99980,Produccion_UO!$K$316,Resultados_Dic3!$E$3:$E$99980,Produccion_UO!$J321,Resultados_Dic3!$A$3:$A$99980,Produccion_UO!$H321)*$I$316</f>
        <v>0</v>
      </c>
      <c r="X321" s="21">
        <f>+SUMIFS(Resultados_Dic3!S$3:S$99980,Resultados_Dic3!$F$3:$F$99980,Produccion_UO!$K321,Resultados_Dic3!$D$3:$D$99980,Produccion_UO!$K$316,Resultados_Dic3!$E$3:$E$99980,Produccion_UO!$J321,Resultados_Dic3!$A$3:$A$99980,Produccion_UO!$H321)*$I$316</f>
        <v>0</v>
      </c>
      <c r="Y321" s="21">
        <f>+SUMIFS(Resultados_Dic3!T$3:T$99980,Resultados_Dic3!$F$3:$F$99980,Produccion_UO!$K321,Resultados_Dic3!$D$3:$D$99980,Produccion_UO!$K$316,Resultados_Dic3!$E$3:$E$99980,Produccion_UO!$J321,Resultados_Dic3!$A$3:$A$99980,Produccion_UO!$H321)*$I$316</f>
        <v>0</v>
      </c>
      <c r="Z321" s="21">
        <f>+SUMIFS(Resultados_Dic3!U$3:U$99980,Resultados_Dic3!$F$3:$F$99980,Produccion_UO!$K321,Resultados_Dic3!$D$3:$D$99980,Produccion_UO!$K$316,Resultados_Dic3!$E$3:$E$99980,Produccion_UO!$J321,Resultados_Dic3!$A$3:$A$99980,Produccion_UO!$H321)*$I$316</f>
        <v>0</v>
      </c>
      <c r="AA321" s="21">
        <f>+SUMIFS(Resultados_Dic3!V$3:V$99980,Resultados_Dic3!$F$3:$F$99980,Produccion_UO!$K321,Resultados_Dic3!$D$3:$D$99980,Produccion_UO!$K$316,Resultados_Dic3!$E$3:$E$99980,Produccion_UO!$J321,Resultados_Dic3!$A$3:$A$99980,Produccion_UO!$H321)*$I$316</f>
        <v>0</v>
      </c>
      <c r="AB321" s="21">
        <f>+SUMIFS(Resultados_Dic3!W$3:W$99980,Resultados_Dic3!$F$3:$F$99980,Produccion_UO!$K321,Resultados_Dic3!$D$3:$D$99980,Produccion_UO!$K$316,Resultados_Dic3!$E$3:$E$99980,Produccion_UO!$J321,Resultados_Dic3!$A$3:$A$99980,Produccion_UO!$H321)*$I$316</f>
        <v>0</v>
      </c>
      <c r="AC321" s="21">
        <f>+SUMIFS(Resultados_Dic3!X$3:X$99980,Resultados_Dic3!$F$3:$F$99980,Produccion_UO!$K321,Resultados_Dic3!$D$3:$D$99980,Produccion_UO!$K$316,Resultados_Dic3!$E$3:$E$99980,Produccion_UO!$J321,Resultados_Dic3!$A$3:$A$99980,Produccion_UO!$H321)*$I$316</f>
        <v>0</v>
      </c>
      <c r="AD321" s="21">
        <f>+SUMIFS(Resultados_Dic3!Y$3:Y$99980,Resultados_Dic3!$F$3:$F$99980,Produccion_UO!$K321,Resultados_Dic3!$D$3:$D$99980,Produccion_UO!$K$316,Resultados_Dic3!$E$3:$E$99980,Produccion_UO!$J321,Resultados_Dic3!$A$3:$A$99980,Produccion_UO!$H321)*$I$316</f>
        <v>0</v>
      </c>
      <c r="AE321" s="21">
        <f>+SUMIFS(Resultados_Dic3!Z$3:Z$99980,Resultados_Dic3!$F$3:$F$99980,Produccion_UO!$K321,Resultados_Dic3!$D$3:$D$99980,Produccion_UO!$K$316,Resultados_Dic3!$E$3:$E$99980,Produccion_UO!$J321,Resultados_Dic3!$A$3:$A$99980,Produccion_UO!$H321)*$I$316</f>
        <v>0</v>
      </c>
      <c r="AF321" s="21">
        <f>+SUMIFS(Resultados_Dic3!AA$3:AA$99980,Resultados_Dic3!$F$3:$F$99980,Produccion_UO!$K321,Resultados_Dic3!$D$3:$D$99980,Produccion_UO!$K$316,Resultados_Dic3!$E$3:$E$99980,Produccion_UO!$J321,Resultados_Dic3!$A$3:$A$99980,Produccion_UO!$H321)*$I$316</f>
        <v>0</v>
      </c>
      <c r="AG321" s="21">
        <f>+SUMIFS(Resultados_Dic3!AB$3:AB$99980,Resultados_Dic3!$F$3:$F$99980,Produccion_UO!$K321,Resultados_Dic3!$D$3:$D$99980,Produccion_UO!$K$316,Resultados_Dic3!$E$3:$E$99980,Produccion_UO!$J321,Resultados_Dic3!$A$3:$A$99980,Produccion_UO!$H321)*$I$316</f>
        <v>0</v>
      </c>
      <c r="AH321" s="21">
        <f>+SUMIFS(Resultados_Dic3!AC$3:AC$99980,Resultados_Dic3!$F$3:$F$99980,Produccion_UO!$K321,Resultados_Dic3!$D$3:$D$99980,Produccion_UO!$K$316,Resultados_Dic3!$E$3:$E$99980,Produccion_UO!$J321,Resultados_Dic3!$A$3:$A$99980,Produccion_UO!$H321)*$I$316</f>
        <v>0</v>
      </c>
      <c r="AI321" s="21">
        <f>+SUMIFS(Resultados_Dic3!AD$3:AD$99980,Resultados_Dic3!$F$3:$F$99980,Produccion_UO!$K321,Resultados_Dic3!$D$3:$D$99980,Produccion_UO!$K$316,Resultados_Dic3!$E$3:$E$99980,Produccion_UO!$J321,Resultados_Dic3!$A$3:$A$99980,Produccion_UO!$H321)*$I$316</f>
        <v>0</v>
      </c>
      <c r="AJ321" s="21">
        <f>+SUMIFS(Resultados_Dic3!AE$3:AE$99980,Resultados_Dic3!$F$3:$F$99980,Produccion_UO!$K321,Resultados_Dic3!$D$3:$D$99980,Produccion_UO!$K$316,Resultados_Dic3!$E$3:$E$99980,Produccion_UO!$J321,Resultados_Dic3!$A$3:$A$99980,Produccion_UO!$H321)*$I$316</f>
        <v>0</v>
      </c>
      <c r="AK321" s="21">
        <f>+SUMIFS(Resultados_Dic3!AF$3:AF$99980,Resultados_Dic3!$F$3:$F$99980,Produccion_UO!$K321,Resultados_Dic3!$D$3:$D$99980,Produccion_UO!$K$316,Resultados_Dic3!$E$3:$E$99980,Produccion_UO!$J321,Resultados_Dic3!$A$3:$A$99980,Produccion_UO!$H321)*$I$316</f>
        <v>0</v>
      </c>
      <c r="AL321" s="21">
        <f>+SUMIFS(Resultados_Dic3!AG$3:AG$99980,Resultados_Dic3!$F$3:$F$99980,Produccion_UO!$K321,Resultados_Dic3!$D$3:$D$99980,Produccion_UO!$K$316,Resultados_Dic3!$E$3:$E$99980,Produccion_UO!$J321,Resultados_Dic3!$A$3:$A$99980,Produccion_UO!$H321)*$I$316</f>
        <v>0</v>
      </c>
      <c r="AM321" s="21">
        <f>+SUMIFS(Resultados_Dic3!AH$3:AH$99980,Resultados_Dic3!$F$3:$F$99980,Produccion_UO!$K321,Resultados_Dic3!$D$3:$D$99980,Produccion_UO!$K$316,Resultados_Dic3!$E$3:$E$99980,Produccion_UO!$J321,Resultados_Dic3!$A$3:$A$99980,Produccion_UO!$H321)*$I$316</f>
        <v>0</v>
      </c>
      <c r="AN321" s="21">
        <f>+SUMIFS(Resultados_Dic3!AI$3:AI$99980,Resultados_Dic3!$F$3:$F$99980,Produccion_UO!$K321,Resultados_Dic3!$D$3:$D$99980,Produccion_UO!$K$316,Resultados_Dic3!$E$3:$E$99980,Produccion_UO!$J321,Resultados_Dic3!$A$3:$A$99980,Produccion_UO!$H321)*$I$316</f>
        <v>0</v>
      </c>
      <c r="AO321" s="21">
        <f>+SUMIFS(Resultados_Dic3!AJ$3:AJ$99980,Resultados_Dic3!$F$3:$F$99980,Produccion_UO!$K321,Resultados_Dic3!$D$3:$D$99980,Produccion_UO!$K$316,Resultados_Dic3!$E$3:$E$99980,Produccion_UO!$J321,Resultados_Dic3!$A$3:$A$99980,Produccion_UO!$H321)*$I$316</f>
        <v>0</v>
      </c>
      <c r="AP321" s="21">
        <f>+SUMIFS(Resultados_Dic3!AK$3:AK$99980,Resultados_Dic3!$F$3:$F$99980,Produccion_UO!$K321,Resultados_Dic3!$D$3:$D$99980,Produccion_UO!$K$316,Resultados_Dic3!$E$3:$E$99980,Produccion_UO!$J321,Resultados_Dic3!$A$3:$A$99980,Produccion_UO!$H321)*$I$316</f>
        <v>0</v>
      </c>
      <c r="AQ321" s="21">
        <f>+SUMIFS(Resultados_Dic3!AL$3:AL$99980,Resultados_Dic3!$F$3:$F$99980,Produccion_UO!$K321,Resultados_Dic3!$D$3:$D$99980,Produccion_UO!$K$316,Resultados_Dic3!$E$3:$E$99980,Produccion_UO!$J321,Resultados_Dic3!$A$3:$A$99980,Produccion_UO!$H321)*$I$316</f>
        <v>0</v>
      </c>
      <c r="AR321" s="21">
        <f>+SUMIFS(Resultados_Dic3!AM$3:AM$99980,Resultados_Dic3!$F$3:$F$99980,Produccion_UO!$K321,Resultados_Dic3!$D$3:$D$99980,Produccion_UO!$K$316,Resultados_Dic3!$E$3:$E$99980,Produccion_UO!$J321,Resultados_Dic3!$A$3:$A$99980,Produccion_UO!$H321)*$I$316</f>
        <v>0</v>
      </c>
    </row>
    <row r="322" spans="1:48" x14ac:dyDescent="0.25">
      <c r="H322" s="17" t="str">
        <f t="shared" si="89"/>
        <v>DIC7</v>
      </c>
      <c r="J322" s="24" t="s">
        <v>434</v>
      </c>
      <c r="K322" s="59" t="s">
        <v>374</v>
      </c>
      <c r="L322" s="22" t="str">
        <f>+$B$6</f>
        <v>PU - Ligth</v>
      </c>
      <c r="M322" s="21">
        <f>+SUMIFS(Resultados_Dic3!H$3:H$99980,Resultados_Dic3!$F$3:$F$99980,Produccion_UO!$K322,Resultados_Dic3!$D$3:$D$99980,Produccion_UO!$K$316,Resultados_Dic3!$E$3:$E$99980,Produccion_UO!$J322,Resultados_Dic3!$A$3:$A$99980,Produccion_UO!$H322)*$I$316</f>
        <v>0</v>
      </c>
      <c r="N322" s="21">
        <f>+SUMIFS(Resultados_Dic3!I$3:I$99980,Resultados_Dic3!$F$3:$F$99980,Produccion_UO!$K322,Resultados_Dic3!$D$3:$D$99980,Produccion_UO!$K$316,Resultados_Dic3!$E$3:$E$99980,Produccion_UO!$J322,Resultados_Dic3!$A$3:$A$99980,Produccion_UO!$H322)*$I$316</f>
        <v>0</v>
      </c>
      <c r="O322" s="21">
        <f>+SUMIFS(Resultados_Dic3!J$3:J$99980,Resultados_Dic3!$F$3:$F$99980,Produccion_UO!$K322,Resultados_Dic3!$D$3:$D$99980,Produccion_UO!$K$316,Resultados_Dic3!$E$3:$E$99980,Produccion_UO!$J322,Resultados_Dic3!$A$3:$A$99980,Produccion_UO!$H322)*$I$316</f>
        <v>0</v>
      </c>
      <c r="P322" s="21">
        <f>+SUMIFS(Resultados_Dic3!K$3:K$99980,Resultados_Dic3!$F$3:$F$99980,Produccion_UO!$K322,Resultados_Dic3!$D$3:$D$99980,Produccion_UO!$K$316,Resultados_Dic3!$E$3:$E$99980,Produccion_UO!$J322,Resultados_Dic3!$A$3:$A$99980,Produccion_UO!$H322)*$I$316</f>
        <v>0</v>
      </c>
      <c r="Q322" s="21">
        <f>+SUMIFS(Resultados_Dic3!L$3:L$99980,Resultados_Dic3!$F$3:$F$99980,Produccion_UO!$K322,Resultados_Dic3!$D$3:$D$99980,Produccion_UO!$K$316,Resultados_Dic3!$E$3:$E$99980,Produccion_UO!$J322,Resultados_Dic3!$A$3:$A$99980,Produccion_UO!$H322)*$I$316</f>
        <v>0</v>
      </c>
      <c r="R322" s="21">
        <f>+SUMIFS(Resultados_Dic3!M$3:M$99980,Resultados_Dic3!$F$3:$F$99980,Produccion_UO!$K322,Resultados_Dic3!$D$3:$D$99980,Produccion_UO!$K$316,Resultados_Dic3!$E$3:$E$99980,Produccion_UO!$J322,Resultados_Dic3!$A$3:$A$99980,Produccion_UO!$H322)*$I$316</f>
        <v>0</v>
      </c>
      <c r="S322" s="21">
        <f>+SUMIFS(Resultados_Dic3!N$3:N$99980,Resultados_Dic3!$F$3:$F$99980,Produccion_UO!$K322,Resultados_Dic3!$D$3:$D$99980,Produccion_UO!$K$316,Resultados_Dic3!$E$3:$E$99980,Produccion_UO!$J322,Resultados_Dic3!$A$3:$A$99980,Produccion_UO!$H322)*$I$316</f>
        <v>0</v>
      </c>
      <c r="T322" s="21">
        <f>+SUMIFS(Resultados_Dic3!O$3:O$99980,Resultados_Dic3!$F$3:$F$99980,Produccion_UO!$K322,Resultados_Dic3!$D$3:$D$99980,Produccion_UO!$K$316,Resultados_Dic3!$E$3:$E$99980,Produccion_UO!$J322,Resultados_Dic3!$A$3:$A$99980,Produccion_UO!$H322)*$I$316</f>
        <v>0</v>
      </c>
      <c r="U322" s="21">
        <f>+SUMIFS(Resultados_Dic3!P$3:P$99980,Resultados_Dic3!$F$3:$F$99980,Produccion_UO!$K322,Resultados_Dic3!$D$3:$D$99980,Produccion_UO!$K$316,Resultados_Dic3!$E$3:$E$99980,Produccion_UO!$J322,Resultados_Dic3!$A$3:$A$99980,Produccion_UO!$H322)*$I$316</f>
        <v>0</v>
      </c>
      <c r="V322" s="21">
        <f>+SUMIFS(Resultados_Dic3!Q$3:Q$99980,Resultados_Dic3!$F$3:$F$99980,Produccion_UO!$K322,Resultados_Dic3!$D$3:$D$99980,Produccion_UO!$K$316,Resultados_Dic3!$E$3:$E$99980,Produccion_UO!$J322,Resultados_Dic3!$A$3:$A$99980,Produccion_UO!$H322)*$I$316</f>
        <v>0</v>
      </c>
      <c r="W322" s="21">
        <f>+SUMIFS(Resultados_Dic3!R$3:R$99980,Resultados_Dic3!$F$3:$F$99980,Produccion_UO!$K322,Resultados_Dic3!$D$3:$D$99980,Produccion_UO!$K$316,Resultados_Dic3!$E$3:$E$99980,Produccion_UO!$J322,Resultados_Dic3!$A$3:$A$99980,Produccion_UO!$H322)*$I$316</f>
        <v>0</v>
      </c>
      <c r="X322" s="21">
        <f>+SUMIFS(Resultados_Dic3!S$3:S$99980,Resultados_Dic3!$F$3:$F$99980,Produccion_UO!$K322,Resultados_Dic3!$D$3:$D$99980,Produccion_UO!$K$316,Resultados_Dic3!$E$3:$E$99980,Produccion_UO!$J322,Resultados_Dic3!$A$3:$A$99980,Produccion_UO!$H322)*$I$316</f>
        <v>0</v>
      </c>
      <c r="Y322" s="21">
        <f>+SUMIFS(Resultados_Dic3!T$3:T$99980,Resultados_Dic3!$F$3:$F$99980,Produccion_UO!$K322,Resultados_Dic3!$D$3:$D$99980,Produccion_UO!$K$316,Resultados_Dic3!$E$3:$E$99980,Produccion_UO!$J322,Resultados_Dic3!$A$3:$A$99980,Produccion_UO!$H322)*$I$316</f>
        <v>0</v>
      </c>
      <c r="Z322" s="21">
        <f>+SUMIFS(Resultados_Dic3!U$3:U$99980,Resultados_Dic3!$F$3:$F$99980,Produccion_UO!$K322,Resultados_Dic3!$D$3:$D$99980,Produccion_UO!$K$316,Resultados_Dic3!$E$3:$E$99980,Produccion_UO!$J322,Resultados_Dic3!$A$3:$A$99980,Produccion_UO!$H322)*$I$316</f>
        <v>0</v>
      </c>
      <c r="AA322" s="21">
        <f>+SUMIFS(Resultados_Dic3!V$3:V$99980,Resultados_Dic3!$F$3:$F$99980,Produccion_UO!$K322,Resultados_Dic3!$D$3:$D$99980,Produccion_UO!$K$316,Resultados_Dic3!$E$3:$E$99980,Produccion_UO!$J322,Resultados_Dic3!$A$3:$A$99980,Produccion_UO!$H322)*$I$316</f>
        <v>0</v>
      </c>
      <c r="AB322" s="21">
        <f>+SUMIFS(Resultados_Dic3!W$3:W$99980,Resultados_Dic3!$F$3:$F$99980,Produccion_UO!$K322,Resultados_Dic3!$D$3:$D$99980,Produccion_UO!$K$316,Resultados_Dic3!$E$3:$E$99980,Produccion_UO!$J322,Resultados_Dic3!$A$3:$A$99980,Produccion_UO!$H322)*$I$316</f>
        <v>0</v>
      </c>
      <c r="AC322" s="21">
        <f>+SUMIFS(Resultados_Dic3!X$3:X$99980,Resultados_Dic3!$F$3:$F$99980,Produccion_UO!$K322,Resultados_Dic3!$D$3:$D$99980,Produccion_UO!$K$316,Resultados_Dic3!$E$3:$E$99980,Produccion_UO!$J322,Resultados_Dic3!$A$3:$A$99980,Produccion_UO!$H322)*$I$316</f>
        <v>0</v>
      </c>
      <c r="AD322" s="21">
        <f>+SUMIFS(Resultados_Dic3!Y$3:Y$99980,Resultados_Dic3!$F$3:$F$99980,Produccion_UO!$K322,Resultados_Dic3!$D$3:$D$99980,Produccion_UO!$K$316,Resultados_Dic3!$E$3:$E$99980,Produccion_UO!$J322,Resultados_Dic3!$A$3:$A$99980,Produccion_UO!$H322)*$I$316</f>
        <v>0</v>
      </c>
      <c r="AE322" s="21">
        <f>+SUMIFS(Resultados_Dic3!Z$3:Z$99980,Resultados_Dic3!$F$3:$F$99980,Produccion_UO!$K322,Resultados_Dic3!$D$3:$D$99980,Produccion_UO!$K$316,Resultados_Dic3!$E$3:$E$99980,Produccion_UO!$J322,Resultados_Dic3!$A$3:$A$99980,Produccion_UO!$H322)*$I$316</f>
        <v>0</v>
      </c>
      <c r="AF322" s="21">
        <f>+SUMIFS(Resultados_Dic3!AA$3:AA$99980,Resultados_Dic3!$F$3:$F$99980,Produccion_UO!$K322,Resultados_Dic3!$D$3:$D$99980,Produccion_UO!$K$316,Resultados_Dic3!$E$3:$E$99980,Produccion_UO!$J322,Resultados_Dic3!$A$3:$A$99980,Produccion_UO!$H322)*$I$316</f>
        <v>0</v>
      </c>
      <c r="AG322" s="21">
        <f>+SUMIFS(Resultados_Dic3!AB$3:AB$99980,Resultados_Dic3!$F$3:$F$99980,Produccion_UO!$K322,Resultados_Dic3!$D$3:$D$99980,Produccion_UO!$K$316,Resultados_Dic3!$E$3:$E$99980,Produccion_UO!$J322,Resultados_Dic3!$A$3:$A$99980,Produccion_UO!$H322)*$I$316</f>
        <v>0</v>
      </c>
      <c r="AH322" s="21">
        <f>+SUMIFS(Resultados_Dic3!AC$3:AC$99980,Resultados_Dic3!$F$3:$F$99980,Produccion_UO!$K322,Resultados_Dic3!$D$3:$D$99980,Produccion_UO!$K$316,Resultados_Dic3!$E$3:$E$99980,Produccion_UO!$J322,Resultados_Dic3!$A$3:$A$99980,Produccion_UO!$H322)*$I$316</f>
        <v>0</v>
      </c>
      <c r="AI322" s="21">
        <f>+SUMIFS(Resultados_Dic3!AD$3:AD$99980,Resultados_Dic3!$F$3:$F$99980,Produccion_UO!$K322,Resultados_Dic3!$D$3:$D$99980,Produccion_UO!$K$316,Resultados_Dic3!$E$3:$E$99980,Produccion_UO!$J322,Resultados_Dic3!$A$3:$A$99980,Produccion_UO!$H322)*$I$316</f>
        <v>0</v>
      </c>
      <c r="AJ322" s="21">
        <f>+SUMIFS(Resultados_Dic3!AE$3:AE$99980,Resultados_Dic3!$F$3:$F$99980,Produccion_UO!$K322,Resultados_Dic3!$D$3:$D$99980,Produccion_UO!$K$316,Resultados_Dic3!$E$3:$E$99980,Produccion_UO!$J322,Resultados_Dic3!$A$3:$A$99980,Produccion_UO!$H322)*$I$316</f>
        <v>0</v>
      </c>
      <c r="AK322" s="21">
        <f>+SUMIFS(Resultados_Dic3!AF$3:AF$99980,Resultados_Dic3!$F$3:$F$99980,Produccion_UO!$K322,Resultados_Dic3!$D$3:$D$99980,Produccion_UO!$K$316,Resultados_Dic3!$E$3:$E$99980,Produccion_UO!$J322,Resultados_Dic3!$A$3:$A$99980,Produccion_UO!$H322)*$I$316</f>
        <v>0</v>
      </c>
      <c r="AL322" s="21">
        <f>+SUMIFS(Resultados_Dic3!AG$3:AG$99980,Resultados_Dic3!$F$3:$F$99980,Produccion_UO!$K322,Resultados_Dic3!$D$3:$D$99980,Produccion_UO!$K$316,Resultados_Dic3!$E$3:$E$99980,Produccion_UO!$J322,Resultados_Dic3!$A$3:$A$99980,Produccion_UO!$H322)*$I$316</f>
        <v>0</v>
      </c>
      <c r="AM322" s="21">
        <f>+SUMIFS(Resultados_Dic3!AH$3:AH$99980,Resultados_Dic3!$F$3:$F$99980,Produccion_UO!$K322,Resultados_Dic3!$D$3:$D$99980,Produccion_UO!$K$316,Resultados_Dic3!$E$3:$E$99980,Produccion_UO!$J322,Resultados_Dic3!$A$3:$A$99980,Produccion_UO!$H322)*$I$316</f>
        <v>0</v>
      </c>
      <c r="AN322" s="21">
        <f>+SUMIFS(Resultados_Dic3!AI$3:AI$99980,Resultados_Dic3!$F$3:$F$99980,Produccion_UO!$K322,Resultados_Dic3!$D$3:$D$99980,Produccion_UO!$K$316,Resultados_Dic3!$E$3:$E$99980,Produccion_UO!$J322,Resultados_Dic3!$A$3:$A$99980,Produccion_UO!$H322)*$I$316</f>
        <v>0</v>
      </c>
      <c r="AO322" s="21">
        <f>+SUMIFS(Resultados_Dic3!AJ$3:AJ$99980,Resultados_Dic3!$F$3:$F$99980,Produccion_UO!$K322,Resultados_Dic3!$D$3:$D$99980,Produccion_UO!$K$316,Resultados_Dic3!$E$3:$E$99980,Produccion_UO!$J322,Resultados_Dic3!$A$3:$A$99980,Produccion_UO!$H322)*$I$316</f>
        <v>0</v>
      </c>
      <c r="AP322" s="21">
        <f>+SUMIFS(Resultados_Dic3!AK$3:AK$99980,Resultados_Dic3!$F$3:$F$99980,Produccion_UO!$K322,Resultados_Dic3!$D$3:$D$99980,Produccion_UO!$K$316,Resultados_Dic3!$E$3:$E$99980,Produccion_UO!$J322,Resultados_Dic3!$A$3:$A$99980,Produccion_UO!$H322)*$I$316</f>
        <v>0</v>
      </c>
      <c r="AQ322" s="21">
        <f>+SUMIFS(Resultados_Dic3!AL$3:AL$99980,Resultados_Dic3!$F$3:$F$99980,Produccion_UO!$K322,Resultados_Dic3!$D$3:$D$99980,Produccion_UO!$K$316,Resultados_Dic3!$E$3:$E$99980,Produccion_UO!$J322,Resultados_Dic3!$A$3:$A$99980,Produccion_UO!$H322)*$I$316</f>
        <v>0</v>
      </c>
      <c r="AR322" s="21">
        <f>+SUMIFS(Resultados_Dic3!AM$3:AM$99980,Resultados_Dic3!$F$3:$F$99980,Produccion_UO!$K322,Resultados_Dic3!$D$3:$D$99980,Produccion_UO!$K$316,Resultados_Dic3!$E$3:$E$99980,Produccion_UO!$J322,Resultados_Dic3!$A$3:$A$99980,Produccion_UO!$H322)*$I$316</f>
        <v>0</v>
      </c>
    </row>
    <row r="323" spans="1:48" x14ac:dyDescent="0.25">
      <c r="H323" s="17" t="str">
        <f t="shared" si="89"/>
        <v>DIC7</v>
      </c>
      <c r="J323" s="24" t="s">
        <v>86</v>
      </c>
      <c r="K323" s="59" t="s">
        <v>375</v>
      </c>
      <c r="L323" s="22" t="str">
        <f>+$B$7</f>
        <v>VMM - Medium</v>
      </c>
      <c r="M323" s="21">
        <f>+SUMIFS(Resultados_Dic3!H$3:H$99980,Resultados_Dic3!$F$3:$F$99980,Produccion_UO!$K323,Resultados_Dic3!$D$3:$D$99980,Produccion_UO!$K$316,Resultados_Dic3!$E$3:$E$99980,Produccion_UO!$J323,Resultados_Dic3!$A$3:$A$99980,Produccion_UO!$H323)*$I$316</f>
        <v>0</v>
      </c>
      <c r="N323" s="21">
        <f>+SUMIFS(Resultados_Dic3!I$3:I$99980,Resultados_Dic3!$F$3:$F$99980,Produccion_UO!$K323,Resultados_Dic3!$D$3:$D$99980,Produccion_UO!$K$316,Resultados_Dic3!$E$3:$E$99980,Produccion_UO!$J323,Resultados_Dic3!$A$3:$A$99980,Produccion_UO!$H323)*$I$316</f>
        <v>0</v>
      </c>
      <c r="O323" s="21">
        <f>+SUMIFS(Resultados_Dic3!J$3:J$99980,Resultados_Dic3!$F$3:$F$99980,Produccion_UO!$K323,Resultados_Dic3!$D$3:$D$99980,Produccion_UO!$K$316,Resultados_Dic3!$E$3:$E$99980,Produccion_UO!$J323,Resultados_Dic3!$A$3:$A$99980,Produccion_UO!$H323)*$I$316</f>
        <v>0</v>
      </c>
      <c r="P323" s="21">
        <f>+SUMIFS(Resultados_Dic3!K$3:K$99980,Resultados_Dic3!$F$3:$F$99980,Produccion_UO!$K323,Resultados_Dic3!$D$3:$D$99980,Produccion_UO!$K$316,Resultados_Dic3!$E$3:$E$99980,Produccion_UO!$J323,Resultados_Dic3!$A$3:$A$99980,Produccion_UO!$H323)*$I$316</f>
        <v>0</v>
      </c>
      <c r="Q323" s="21">
        <f>+SUMIFS(Resultados_Dic3!L$3:L$99980,Resultados_Dic3!$F$3:$F$99980,Produccion_UO!$K323,Resultados_Dic3!$D$3:$D$99980,Produccion_UO!$K$316,Resultados_Dic3!$E$3:$E$99980,Produccion_UO!$J323,Resultados_Dic3!$A$3:$A$99980,Produccion_UO!$H323)*$I$316</f>
        <v>0</v>
      </c>
      <c r="R323" s="21">
        <f>+SUMIFS(Resultados_Dic3!M$3:M$99980,Resultados_Dic3!$F$3:$F$99980,Produccion_UO!$K323,Resultados_Dic3!$D$3:$D$99980,Produccion_UO!$K$316,Resultados_Dic3!$E$3:$E$99980,Produccion_UO!$J323,Resultados_Dic3!$A$3:$A$99980,Produccion_UO!$H323)*$I$316</f>
        <v>0</v>
      </c>
      <c r="S323" s="21">
        <f>+SUMIFS(Resultados_Dic3!N$3:N$99980,Resultados_Dic3!$F$3:$F$99980,Produccion_UO!$K323,Resultados_Dic3!$D$3:$D$99980,Produccion_UO!$K$316,Resultados_Dic3!$E$3:$E$99980,Produccion_UO!$J323,Resultados_Dic3!$A$3:$A$99980,Produccion_UO!$H323)*$I$316</f>
        <v>0</v>
      </c>
      <c r="T323" s="21">
        <f>+SUMIFS(Resultados_Dic3!O$3:O$99980,Resultados_Dic3!$F$3:$F$99980,Produccion_UO!$K323,Resultados_Dic3!$D$3:$D$99980,Produccion_UO!$K$316,Resultados_Dic3!$E$3:$E$99980,Produccion_UO!$J323,Resultados_Dic3!$A$3:$A$99980,Produccion_UO!$H323)*$I$316</f>
        <v>0</v>
      </c>
      <c r="U323" s="21">
        <f>+SUMIFS(Resultados_Dic3!P$3:P$99980,Resultados_Dic3!$F$3:$F$99980,Produccion_UO!$K323,Resultados_Dic3!$D$3:$D$99980,Produccion_UO!$K$316,Resultados_Dic3!$E$3:$E$99980,Produccion_UO!$J323,Resultados_Dic3!$A$3:$A$99980,Produccion_UO!$H323)*$I$316</f>
        <v>0</v>
      </c>
      <c r="V323" s="21">
        <f>+SUMIFS(Resultados_Dic3!Q$3:Q$99980,Resultados_Dic3!$F$3:$F$99980,Produccion_UO!$K323,Resultados_Dic3!$D$3:$D$99980,Produccion_UO!$K$316,Resultados_Dic3!$E$3:$E$99980,Produccion_UO!$J323,Resultados_Dic3!$A$3:$A$99980,Produccion_UO!$H323)*$I$316</f>
        <v>0</v>
      </c>
      <c r="W323" s="21">
        <f>+SUMIFS(Resultados_Dic3!R$3:R$99980,Resultados_Dic3!$F$3:$F$99980,Produccion_UO!$K323,Resultados_Dic3!$D$3:$D$99980,Produccion_UO!$K$316,Resultados_Dic3!$E$3:$E$99980,Produccion_UO!$J323,Resultados_Dic3!$A$3:$A$99980,Produccion_UO!$H323)*$I$316</f>
        <v>0</v>
      </c>
      <c r="X323" s="21">
        <f>+SUMIFS(Resultados_Dic3!S$3:S$99980,Resultados_Dic3!$F$3:$F$99980,Produccion_UO!$K323,Resultados_Dic3!$D$3:$D$99980,Produccion_UO!$K$316,Resultados_Dic3!$E$3:$E$99980,Produccion_UO!$J323,Resultados_Dic3!$A$3:$A$99980,Produccion_UO!$H323)*$I$316</f>
        <v>0</v>
      </c>
      <c r="Y323" s="21">
        <f>+SUMIFS(Resultados_Dic3!T$3:T$99980,Resultados_Dic3!$F$3:$F$99980,Produccion_UO!$K323,Resultados_Dic3!$D$3:$D$99980,Produccion_UO!$K$316,Resultados_Dic3!$E$3:$E$99980,Produccion_UO!$J323,Resultados_Dic3!$A$3:$A$99980,Produccion_UO!$H323)*$I$316</f>
        <v>0</v>
      </c>
      <c r="Z323" s="21">
        <f>+SUMIFS(Resultados_Dic3!U$3:U$99980,Resultados_Dic3!$F$3:$F$99980,Produccion_UO!$K323,Resultados_Dic3!$D$3:$D$99980,Produccion_UO!$K$316,Resultados_Dic3!$E$3:$E$99980,Produccion_UO!$J323,Resultados_Dic3!$A$3:$A$99980,Produccion_UO!$H323)*$I$316</f>
        <v>0</v>
      </c>
      <c r="AA323" s="21">
        <f>+SUMIFS(Resultados_Dic3!V$3:V$99980,Resultados_Dic3!$F$3:$F$99980,Produccion_UO!$K323,Resultados_Dic3!$D$3:$D$99980,Produccion_UO!$K$316,Resultados_Dic3!$E$3:$E$99980,Produccion_UO!$J323,Resultados_Dic3!$A$3:$A$99980,Produccion_UO!$H323)*$I$316</f>
        <v>0</v>
      </c>
      <c r="AB323" s="21">
        <f>+SUMIFS(Resultados_Dic3!W$3:W$99980,Resultados_Dic3!$F$3:$F$99980,Produccion_UO!$K323,Resultados_Dic3!$D$3:$D$99980,Produccion_UO!$K$316,Resultados_Dic3!$E$3:$E$99980,Produccion_UO!$J323,Resultados_Dic3!$A$3:$A$99980,Produccion_UO!$H323)*$I$316</f>
        <v>0</v>
      </c>
      <c r="AC323" s="21">
        <f>+SUMIFS(Resultados_Dic3!X$3:X$99980,Resultados_Dic3!$F$3:$F$99980,Produccion_UO!$K323,Resultados_Dic3!$D$3:$D$99980,Produccion_UO!$K$316,Resultados_Dic3!$E$3:$E$99980,Produccion_UO!$J323,Resultados_Dic3!$A$3:$A$99980,Produccion_UO!$H323)*$I$316</f>
        <v>0</v>
      </c>
      <c r="AD323" s="21">
        <f>+SUMIFS(Resultados_Dic3!Y$3:Y$99980,Resultados_Dic3!$F$3:$F$99980,Produccion_UO!$K323,Resultados_Dic3!$D$3:$D$99980,Produccion_UO!$K$316,Resultados_Dic3!$E$3:$E$99980,Produccion_UO!$J323,Resultados_Dic3!$A$3:$A$99980,Produccion_UO!$H323)*$I$316</f>
        <v>0</v>
      </c>
      <c r="AE323" s="21">
        <f>+SUMIFS(Resultados_Dic3!Z$3:Z$99980,Resultados_Dic3!$F$3:$F$99980,Produccion_UO!$K323,Resultados_Dic3!$D$3:$D$99980,Produccion_UO!$K$316,Resultados_Dic3!$E$3:$E$99980,Produccion_UO!$J323,Resultados_Dic3!$A$3:$A$99980,Produccion_UO!$H323)*$I$316</f>
        <v>0</v>
      </c>
      <c r="AF323" s="21">
        <f>+SUMIFS(Resultados_Dic3!AA$3:AA$99980,Resultados_Dic3!$F$3:$F$99980,Produccion_UO!$K323,Resultados_Dic3!$D$3:$D$99980,Produccion_UO!$K$316,Resultados_Dic3!$E$3:$E$99980,Produccion_UO!$J323,Resultados_Dic3!$A$3:$A$99980,Produccion_UO!$H323)*$I$316</f>
        <v>0</v>
      </c>
      <c r="AG323" s="21">
        <f>+SUMIFS(Resultados_Dic3!AB$3:AB$99980,Resultados_Dic3!$F$3:$F$99980,Produccion_UO!$K323,Resultados_Dic3!$D$3:$D$99980,Produccion_UO!$K$316,Resultados_Dic3!$E$3:$E$99980,Produccion_UO!$J323,Resultados_Dic3!$A$3:$A$99980,Produccion_UO!$H323)*$I$316</f>
        <v>0</v>
      </c>
      <c r="AH323" s="21">
        <f>+SUMIFS(Resultados_Dic3!AC$3:AC$99980,Resultados_Dic3!$F$3:$F$99980,Produccion_UO!$K323,Resultados_Dic3!$D$3:$D$99980,Produccion_UO!$K$316,Resultados_Dic3!$E$3:$E$99980,Produccion_UO!$J323,Resultados_Dic3!$A$3:$A$99980,Produccion_UO!$H323)*$I$316</f>
        <v>0</v>
      </c>
      <c r="AI323" s="21">
        <f>+SUMIFS(Resultados_Dic3!AD$3:AD$99980,Resultados_Dic3!$F$3:$F$99980,Produccion_UO!$K323,Resultados_Dic3!$D$3:$D$99980,Produccion_UO!$K$316,Resultados_Dic3!$E$3:$E$99980,Produccion_UO!$J323,Resultados_Dic3!$A$3:$A$99980,Produccion_UO!$H323)*$I$316</f>
        <v>0</v>
      </c>
      <c r="AJ323" s="21">
        <f>+SUMIFS(Resultados_Dic3!AE$3:AE$99980,Resultados_Dic3!$F$3:$F$99980,Produccion_UO!$K323,Resultados_Dic3!$D$3:$D$99980,Produccion_UO!$K$316,Resultados_Dic3!$E$3:$E$99980,Produccion_UO!$J323,Resultados_Dic3!$A$3:$A$99980,Produccion_UO!$H323)*$I$316</f>
        <v>0</v>
      </c>
      <c r="AK323" s="21">
        <f>+SUMIFS(Resultados_Dic3!AF$3:AF$99980,Resultados_Dic3!$F$3:$F$99980,Produccion_UO!$K323,Resultados_Dic3!$D$3:$D$99980,Produccion_UO!$K$316,Resultados_Dic3!$E$3:$E$99980,Produccion_UO!$J323,Resultados_Dic3!$A$3:$A$99980,Produccion_UO!$H323)*$I$316</f>
        <v>0</v>
      </c>
      <c r="AL323" s="21">
        <f>+SUMIFS(Resultados_Dic3!AG$3:AG$99980,Resultados_Dic3!$F$3:$F$99980,Produccion_UO!$K323,Resultados_Dic3!$D$3:$D$99980,Produccion_UO!$K$316,Resultados_Dic3!$E$3:$E$99980,Produccion_UO!$J323,Resultados_Dic3!$A$3:$A$99980,Produccion_UO!$H323)*$I$316</f>
        <v>0</v>
      </c>
      <c r="AM323" s="21">
        <f>+SUMIFS(Resultados_Dic3!AH$3:AH$99980,Resultados_Dic3!$F$3:$F$99980,Produccion_UO!$K323,Resultados_Dic3!$D$3:$D$99980,Produccion_UO!$K$316,Resultados_Dic3!$E$3:$E$99980,Produccion_UO!$J323,Resultados_Dic3!$A$3:$A$99980,Produccion_UO!$H323)*$I$316</f>
        <v>0</v>
      </c>
      <c r="AN323" s="21">
        <f>+SUMIFS(Resultados_Dic3!AI$3:AI$99980,Resultados_Dic3!$F$3:$F$99980,Produccion_UO!$K323,Resultados_Dic3!$D$3:$D$99980,Produccion_UO!$K$316,Resultados_Dic3!$E$3:$E$99980,Produccion_UO!$J323,Resultados_Dic3!$A$3:$A$99980,Produccion_UO!$H323)*$I$316</f>
        <v>0</v>
      </c>
      <c r="AO323" s="21">
        <f>+SUMIFS(Resultados_Dic3!AJ$3:AJ$99980,Resultados_Dic3!$F$3:$F$99980,Produccion_UO!$K323,Resultados_Dic3!$D$3:$D$99980,Produccion_UO!$K$316,Resultados_Dic3!$E$3:$E$99980,Produccion_UO!$J323,Resultados_Dic3!$A$3:$A$99980,Produccion_UO!$H323)*$I$316</f>
        <v>0</v>
      </c>
      <c r="AP323" s="21">
        <f>+SUMIFS(Resultados_Dic3!AK$3:AK$99980,Resultados_Dic3!$F$3:$F$99980,Produccion_UO!$K323,Resultados_Dic3!$D$3:$D$99980,Produccion_UO!$K$316,Resultados_Dic3!$E$3:$E$99980,Produccion_UO!$J323,Resultados_Dic3!$A$3:$A$99980,Produccion_UO!$H323)*$I$316</f>
        <v>0</v>
      </c>
      <c r="AQ323" s="21">
        <f>+SUMIFS(Resultados_Dic3!AL$3:AL$99980,Resultados_Dic3!$F$3:$F$99980,Produccion_UO!$K323,Resultados_Dic3!$D$3:$D$99980,Produccion_UO!$K$316,Resultados_Dic3!$E$3:$E$99980,Produccion_UO!$J323,Resultados_Dic3!$A$3:$A$99980,Produccion_UO!$H323)*$I$316</f>
        <v>0</v>
      </c>
      <c r="AR323" s="21">
        <f>+SUMIFS(Resultados_Dic3!AM$3:AM$99980,Resultados_Dic3!$F$3:$F$99980,Produccion_UO!$K323,Resultados_Dic3!$D$3:$D$99980,Produccion_UO!$K$316,Resultados_Dic3!$E$3:$E$99980,Produccion_UO!$J323,Resultados_Dic3!$A$3:$A$99980,Produccion_UO!$H323)*$I$316</f>
        <v>0</v>
      </c>
    </row>
    <row r="324" spans="1:48" x14ac:dyDescent="0.25">
      <c r="H324" s="17" t="str">
        <f t="shared" si="89"/>
        <v>DIC7</v>
      </c>
      <c r="J324" s="24" t="s">
        <v>87</v>
      </c>
      <c r="K324" s="59" t="s">
        <v>376</v>
      </c>
      <c r="L324" s="22" t="str">
        <f>+$B$8</f>
        <v>VSM - Medium</v>
      </c>
      <c r="M324" s="21">
        <f>+SUMIFS(Resultados_Dic3!H$3:H$99980,Resultados_Dic3!$F$3:$F$99980,Produccion_UO!$K324,Resultados_Dic3!$D$3:$D$99980,Produccion_UO!$K$316,Resultados_Dic3!$E$3:$E$99980,Produccion_UO!$J324,Resultados_Dic3!$A$3:$A$99980,Produccion_UO!$H324)*$I$316</f>
        <v>0</v>
      </c>
      <c r="N324" s="21">
        <f>+SUMIFS(Resultados_Dic3!I$3:I$99980,Resultados_Dic3!$F$3:$F$99980,Produccion_UO!$K324,Resultados_Dic3!$D$3:$D$99980,Produccion_UO!$K$316,Resultados_Dic3!$E$3:$E$99980,Produccion_UO!$J324,Resultados_Dic3!$A$3:$A$99980,Produccion_UO!$H324)*$I$316</f>
        <v>0</v>
      </c>
      <c r="O324" s="21">
        <f>+SUMIFS(Resultados_Dic3!J$3:J$99980,Resultados_Dic3!$F$3:$F$99980,Produccion_UO!$K324,Resultados_Dic3!$D$3:$D$99980,Produccion_UO!$K$316,Resultados_Dic3!$E$3:$E$99980,Produccion_UO!$J324,Resultados_Dic3!$A$3:$A$99980,Produccion_UO!$H324)*$I$316</f>
        <v>0</v>
      </c>
      <c r="P324" s="21">
        <f>+SUMIFS(Resultados_Dic3!K$3:K$99980,Resultados_Dic3!$F$3:$F$99980,Produccion_UO!$K324,Resultados_Dic3!$D$3:$D$99980,Produccion_UO!$K$316,Resultados_Dic3!$E$3:$E$99980,Produccion_UO!$J324,Resultados_Dic3!$A$3:$A$99980,Produccion_UO!$H324)*$I$316</f>
        <v>0</v>
      </c>
      <c r="Q324" s="21">
        <f>+SUMIFS(Resultados_Dic3!L$3:L$99980,Resultados_Dic3!$F$3:$F$99980,Produccion_UO!$K324,Resultados_Dic3!$D$3:$D$99980,Produccion_UO!$K$316,Resultados_Dic3!$E$3:$E$99980,Produccion_UO!$J324,Resultados_Dic3!$A$3:$A$99980,Produccion_UO!$H324)*$I$316</f>
        <v>0</v>
      </c>
      <c r="R324" s="21">
        <f>+SUMIFS(Resultados_Dic3!M$3:M$99980,Resultados_Dic3!$F$3:$F$99980,Produccion_UO!$K324,Resultados_Dic3!$D$3:$D$99980,Produccion_UO!$K$316,Resultados_Dic3!$E$3:$E$99980,Produccion_UO!$J324,Resultados_Dic3!$A$3:$A$99980,Produccion_UO!$H324)*$I$316</f>
        <v>0</v>
      </c>
      <c r="S324" s="21">
        <f>+SUMIFS(Resultados_Dic3!N$3:N$99980,Resultados_Dic3!$F$3:$F$99980,Produccion_UO!$K324,Resultados_Dic3!$D$3:$D$99980,Produccion_UO!$K$316,Resultados_Dic3!$E$3:$E$99980,Produccion_UO!$J324,Resultados_Dic3!$A$3:$A$99980,Produccion_UO!$H324)*$I$316</f>
        <v>0</v>
      </c>
      <c r="T324" s="21">
        <f>+SUMIFS(Resultados_Dic3!O$3:O$99980,Resultados_Dic3!$F$3:$F$99980,Produccion_UO!$K324,Resultados_Dic3!$D$3:$D$99980,Produccion_UO!$K$316,Resultados_Dic3!$E$3:$E$99980,Produccion_UO!$J324,Resultados_Dic3!$A$3:$A$99980,Produccion_UO!$H324)*$I$316</f>
        <v>0</v>
      </c>
      <c r="U324" s="21">
        <f>+SUMIFS(Resultados_Dic3!P$3:P$99980,Resultados_Dic3!$F$3:$F$99980,Produccion_UO!$K324,Resultados_Dic3!$D$3:$D$99980,Produccion_UO!$K$316,Resultados_Dic3!$E$3:$E$99980,Produccion_UO!$J324,Resultados_Dic3!$A$3:$A$99980,Produccion_UO!$H324)*$I$316</f>
        <v>0</v>
      </c>
      <c r="V324" s="21">
        <f>+SUMIFS(Resultados_Dic3!Q$3:Q$99980,Resultados_Dic3!$F$3:$F$99980,Produccion_UO!$K324,Resultados_Dic3!$D$3:$D$99980,Produccion_UO!$K$316,Resultados_Dic3!$E$3:$E$99980,Produccion_UO!$J324,Resultados_Dic3!$A$3:$A$99980,Produccion_UO!$H324)*$I$316</f>
        <v>0</v>
      </c>
      <c r="W324" s="21">
        <f>+SUMIFS(Resultados_Dic3!R$3:R$99980,Resultados_Dic3!$F$3:$F$99980,Produccion_UO!$K324,Resultados_Dic3!$D$3:$D$99980,Produccion_UO!$K$316,Resultados_Dic3!$E$3:$E$99980,Produccion_UO!$J324,Resultados_Dic3!$A$3:$A$99980,Produccion_UO!$H324)*$I$316</f>
        <v>0</v>
      </c>
      <c r="X324" s="21">
        <f>+SUMIFS(Resultados_Dic3!S$3:S$99980,Resultados_Dic3!$F$3:$F$99980,Produccion_UO!$K324,Resultados_Dic3!$D$3:$D$99980,Produccion_UO!$K$316,Resultados_Dic3!$E$3:$E$99980,Produccion_UO!$J324,Resultados_Dic3!$A$3:$A$99980,Produccion_UO!$H324)*$I$316</f>
        <v>0</v>
      </c>
      <c r="Y324" s="21">
        <f>+SUMIFS(Resultados_Dic3!T$3:T$99980,Resultados_Dic3!$F$3:$F$99980,Produccion_UO!$K324,Resultados_Dic3!$D$3:$D$99980,Produccion_UO!$K$316,Resultados_Dic3!$E$3:$E$99980,Produccion_UO!$J324,Resultados_Dic3!$A$3:$A$99980,Produccion_UO!$H324)*$I$316</f>
        <v>0</v>
      </c>
      <c r="Z324" s="21">
        <f>+SUMIFS(Resultados_Dic3!U$3:U$99980,Resultados_Dic3!$F$3:$F$99980,Produccion_UO!$K324,Resultados_Dic3!$D$3:$D$99980,Produccion_UO!$K$316,Resultados_Dic3!$E$3:$E$99980,Produccion_UO!$J324,Resultados_Dic3!$A$3:$A$99980,Produccion_UO!$H324)*$I$316</f>
        <v>0</v>
      </c>
      <c r="AA324" s="21">
        <f>+SUMIFS(Resultados_Dic3!V$3:V$99980,Resultados_Dic3!$F$3:$F$99980,Produccion_UO!$K324,Resultados_Dic3!$D$3:$D$99980,Produccion_UO!$K$316,Resultados_Dic3!$E$3:$E$99980,Produccion_UO!$J324,Resultados_Dic3!$A$3:$A$99980,Produccion_UO!$H324)*$I$316</f>
        <v>0</v>
      </c>
      <c r="AB324" s="21">
        <f>+SUMIFS(Resultados_Dic3!W$3:W$99980,Resultados_Dic3!$F$3:$F$99980,Produccion_UO!$K324,Resultados_Dic3!$D$3:$D$99980,Produccion_UO!$K$316,Resultados_Dic3!$E$3:$E$99980,Produccion_UO!$J324,Resultados_Dic3!$A$3:$A$99980,Produccion_UO!$H324)*$I$316</f>
        <v>0</v>
      </c>
      <c r="AC324" s="21">
        <f>+SUMIFS(Resultados_Dic3!X$3:X$99980,Resultados_Dic3!$F$3:$F$99980,Produccion_UO!$K324,Resultados_Dic3!$D$3:$D$99980,Produccion_UO!$K$316,Resultados_Dic3!$E$3:$E$99980,Produccion_UO!$J324,Resultados_Dic3!$A$3:$A$99980,Produccion_UO!$H324)*$I$316</f>
        <v>0</v>
      </c>
      <c r="AD324" s="21">
        <f>+SUMIFS(Resultados_Dic3!Y$3:Y$99980,Resultados_Dic3!$F$3:$F$99980,Produccion_UO!$K324,Resultados_Dic3!$D$3:$D$99980,Produccion_UO!$K$316,Resultados_Dic3!$E$3:$E$99980,Produccion_UO!$J324,Resultados_Dic3!$A$3:$A$99980,Produccion_UO!$H324)*$I$316</f>
        <v>0</v>
      </c>
      <c r="AE324" s="21">
        <f>+SUMIFS(Resultados_Dic3!Z$3:Z$99980,Resultados_Dic3!$F$3:$F$99980,Produccion_UO!$K324,Resultados_Dic3!$D$3:$D$99980,Produccion_UO!$K$316,Resultados_Dic3!$E$3:$E$99980,Produccion_UO!$J324,Resultados_Dic3!$A$3:$A$99980,Produccion_UO!$H324)*$I$316</f>
        <v>0</v>
      </c>
      <c r="AF324" s="21">
        <f>+SUMIFS(Resultados_Dic3!AA$3:AA$99980,Resultados_Dic3!$F$3:$F$99980,Produccion_UO!$K324,Resultados_Dic3!$D$3:$D$99980,Produccion_UO!$K$316,Resultados_Dic3!$E$3:$E$99980,Produccion_UO!$J324,Resultados_Dic3!$A$3:$A$99980,Produccion_UO!$H324)*$I$316</f>
        <v>0</v>
      </c>
      <c r="AG324" s="21">
        <f>+SUMIFS(Resultados_Dic3!AB$3:AB$99980,Resultados_Dic3!$F$3:$F$99980,Produccion_UO!$K324,Resultados_Dic3!$D$3:$D$99980,Produccion_UO!$K$316,Resultados_Dic3!$E$3:$E$99980,Produccion_UO!$J324,Resultados_Dic3!$A$3:$A$99980,Produccion_UO!$H324)*$I$316</f>
        <v>0</v>
      </c>
      <c r="AH324" s="21">
        <f>+SUMIFS(Resultados_Dic3!AC$3:AC$99980,Resultados_Dic3!$F$3:$F$99980,Produccion_UO!$K324,Resultados_Dic3!$D$3:$D$99980,Produccion_UO!$K$316,Resultados_Dic3!$E$3:$E$99980,Produccion_UO!$J324,Resultados_Dic3!$A$3:$A$99980,Produccion_UO!$H324)*$I$316</f>
        <v>0</v>
      </c>
      <c r="AI324" s="21">
        <f>+SUMIFS(Resultados_Dic3!AD$3:AD$99980,Resultados_Dic3!$F$3:$F$99980,Produccion_UO!$K324,Resultados_Dic3!$D$3:$D$99980,Produccion_UO!$K$316,Resultados_Dic3!$E$3:$E$99980,Produccion_UO!$J324,Resultados_Dic3!$A$3:$A$99980,Produccion_UO!$H324)*$I$316</f>
        <v>0</v>
      </c>
      <c r="AJ324" s="21">
        <f>+SUMIFS(Resultados_Dic3!AE$3:AE$99980,Resultados_Dic3!$F$3:$F$99980,Produccion_UO!$K324,Resultados_Dic3!$D$3:$D$99980,Produccion_UO!$K$316,Resultados_Dic3!$E$3:$E$99980,Produccion_UO!$J324,Resultados_Dic3!$A$3:$A$99980,Produccion_UO!$H324)*$I$316</f>
        <v>0</v>
      </c>
      <c r="AK324" s="21">
        <f>+SUMIFS(Resultados_Dic3!AF$3:AF$99980,Resultados_Dic3!$F$3:$F$99980,Produccion_UO!$K324,Resultados_Dic3!$D$3:$D$99980,Produccion_UO!$K$316,Resultados_Dic3!$E$3:$E$99980,Produccion_UO!$J324,Resultados_Dic3!$A$3:$A$99980,Produccion_UO!$H324)*$I$316</f>
        <v>0</v>
      </c>
      <c r="AL324" s="21">
        <f>+SUMIFS(Resultados_Dic3!AG$3:AG$99980,Resultados_Dic3!$F$3:$F$99980,Produccion_UO!$K324,Resultados_Dic3!$D$3:$D$99980,Produccion_UO!$K$316,Resultados_Dic3!$E$3:$E$99980,Produccion_UO!$J324,Resultados_Dic3!$A$3:$A$99980,Produccion_UO!$H324)*$I$316</f>
        <v>0</v>
      </c>
      <c r="AM324" s="21">
        <f>+SUMIFS(Resultados_Dic3!AH$3:AH$99980,Resultados_Dic3!$F$3:$F$99980,Produccion_UO!$K324,Resultados_Dic3!$D$3:$D$99980,Produccion_UO!$K$316,Resultados_Dic3!$E$3:$E$99980,Produccion_UO!$J324,Resultados_Dic3!$A$3:$A$99980,Produccion_UO!$H324)*$I$316</f>
        <v>0</v>
      </c>
      <c r="AN324" s="21">
        <f>+SUMIFS(Resultados_Dic3!AI$3:AI$99980,Resultados_Dic3!$F$3:$F$99980,Produccion_UO!$K324,Resultados_Dic3!$D$3:$D$99980,Produccion_UO!$K$316,Resultados_Dic3!$E$3:$E$99980,Produccion_UO!$J324,Resultados_Dic3!$A$3:$A$99980,Produccion_UO!$H324)*$I$316</f>
        <v>0</v>
      </c>
      <c r="AO324" s="21">
        <f>+SUMIFS(Resultados_Dic3!AJ$3:AJ$99980,Resultados_Dic3!$F$3:$F$99980,Produccion_UO!$K324,Resultados_Dic3!$D$3:$D$99980,Produccion_UO!$K$316,Resultados_Dic3!$E$3:$E$99980,Produccion_UO!$J324,Resultados_Dic3!$A$3:$A$99980,Produccion_UO!$H324)*$I$316</f>
        <v>0</v>
      </c>
      <c r="AP324" s="21">
        <f>+SUMIFS(Resultados_Dic3!AK$3:AK$99980,Resultados_Dic3!$F$3:$F$99980,Produccion_UO!$K324,Resultados_Dic3!$D$3:$D$99980,Produccion_UO!$K$316,Resultados_Dic3!$E$3:$E$99980,Produccion_UO!$J324,Resultados_Dic3!$A$3:$A$99980,Produccion_UO!$H324)*$I$316</f>
        <v>0</v>
      </c>
      <c r="AQ324" s="21">
        <f>+SUMIFS(Resultados_Dic3!AL$3:AL$99980,Resultados_Dic3!$F$3:$F$99980,Produccion_UO!$K324,Resultados_Dic3!$D$3:$D$99980,Produccion_UO!$K$316,Resultados_Dic3!$E$3:$E$99980,Produccion_UO!$J324,Resultados_Dic3!$A$3:$A$99980,Produccion_UO!$H324)*$I$316</f>
        <v>0</v>
      </c>
      <c r="AR324" s="21">
        <f>+SUMIFS(Resultados_Dic3!AM$3:AM$99980,Resultados_Dic3!$F$3:$F$99980,Produccion_UO!$K324,Resultados_Dic3!$D$3:$D$99980,Produccion_UO!$K$316,Resultados_Dic3!$E$3:$E$99980,Produccion_UO!$J324,Resultados_Dic3!$A$3:$A$99980,Produccion_UO!$H324)*$I$316</f>
        <v>0</v>
      </c>
    </row>
    <row r="325" spans="1:48" x14ac:dyDescent="0.25">
      <c r="H325" s="17" t="str">
        <f t="shared" si="89"/>
        <v>DIC7</v>
      </c>
      <c r="J325" s="24" t="s">
        <v>88</v>
      </c>
      <c r="K325" s="59" t="s">
        <v>223</v>
      </c>
      <c r="L325" s="22" t="str">
        <f>+$B$9</f>
        <v>VIM - GAS</v>
      </c>
      <c r="M325" s="21">
        <f>+SUMIFS(Resultados_Dic3!H$3:H$99980,Resultados_Dic3!$F$3:$F$99980,Produccion_UO!$K325,Resultados_Dic3!$D$3:$D$99980,Produccion_UO!$K$316,Resultados_Dic3!$E$3:$E$99980,Produccion_UO!$J325,Resultados_Dic3!$A$3:$A$99980,Produccion_UO!$H325)*$I$316</f>
        <v>0</v>
      </c>
      <c r="N325" s="21">
        <f>+SUMIFS(Resultados_Dic3!I$3:I$99980,Resultados_Dic3!$F$3:$F$99980,Produccion_UO!$K325,Resultados_Dic3!$D$3:$D$99980,Produccion_UO!$K$316,Resultados_Dic3!$E$3:$E$99980,Produccion_UO!$J325,Resultados_Dic3!$A$3:$A$99980,Produccion_UO!$H325)*$I$316</f>
        <v>0</v>
      </c>
      <c r="O325" s="21">
        <f>+SUMIFS(Resultados_Dic3!J$3:J$99980,Resultados_Dic3!$F$3:$F$99980,Produccion_UO!$K325,Resultados_Dic3!$D$3:$D$99980,Produccion_UO!$K$316,Resultados_Dic3!$E$3:$E$99980,Produccion_UO!$J325,Resultados_Dic3!$A$3:$A$99980,Produccion_UO!$H325)*$I$316</f>
        <v>0</v>
      </c>
      <c r="P325" s="21">
        <f>+SUMIFS(Resultados_Dic3!K$3:K$99980,Resultados_Dic3!$F$3:$F$99980,Produccion_UO!$K325,Resultados_Dic3!$D$3:$D$99980,Produccion_UO!$K$316,Resultados_Dic3!$E$3:$E$99980,Produccion_UO!$J325,Resultados_Dic3!$A$3:$A$99980,Produccion_UO!$H325)*$I$316</f>
        <v>0</v>
      </c>
      <c r="Q325" s="21">
        <f>+SUMIFS(Resultados_Dic3!L$3:L$99980,Resultados_Dic3!$F$3:$F$99980,Produccion_UO!$K325,Resultados_Dic3!$D$3:$D$99980,Produccion_UO!$K$316,Resultados_Dic3!$E$3:$E$99980,Produccion_UO!$J325,Resultados_Dic3!$A$3:$A$99980,Produccion_UO!$H325)*$I$316</f>
        <v>0</v>
      </c>
      <c r="R325" s="21">
        <f>+SUMIFS(Resultados_Dic3!M$3:M$99980,Resultados_Dic3!$F$3:$F$99980,Produccion_UO!$K325,Resultados_Dic3!$D$3:$D$99980,Produccion_UO!$K$316,Resultados_Dic3!$E$3:$E$99980,Produccion_UO!$J325,Resultados_Dic3!$A$3:$A$99980,Produccion_UO!$H325)*$I$316</f>
        <v>0</v>
      </c>
      <c r="S325" s="21">
        <f>+SUMIFS(Resultados_Dic3!N$3:N$99980,Resultados_Dic3!$F$3:$F$99980,Produccion_UO!$K325,Resultados_Dic3!$D$3:$D$99980,Produccion_UO!$K$316,Resultados_Dic3!$E$3:$E$99980,Produccion_UO!$J325,Resultados_Dic3!$A$3:$A$99980,Produccion_UO!$H325)*$I$316</f>
        <v>0</v>
      </c>
      <c r="T325" s="21">
        <f>+SUMIFS(Resultados_Dic3!O$3:O$99980,Resultados_Dic3!$F$3:$F$99980,Produccion_UO!$K325,Resultados_Dic3!$D$3:$D$99980,Produccion_UO!$K$316,Resultados_Dic3!$E$3:$E$99980,Produccion_UO!$J325,Resultados_Dic3!$A$3:$A$99980,Produccion_UO!$H325)*$I$316</f>
        <v>0</v>
      </c>
      <c r="U325" s="21">
        <f>+SUMIFS(Resultados_Dic3!P$3:P$99980,Resultados_Dic3!$F$3:$F$99980,Produccion_UO!$K325,Resultados_Dic3!$D$3:$D$99980,Produccion_UO!$K$316,Resultados_Dic3!$E$3:$E$99980,Produccion_UO!$J325,Resultados_Dic3!$A$3:$A$99980,Produccion_UO!$H325)*$I$316</f>
        <v>0</v>
      </c>
      <c r="V325" s="21">
        <f>+SUMIFS(Resultados_Dic3!Q$3:Q$99980,Resultados_Dic3!$F$3:$F$99980,Produccion_UO!$K325,Resultados_Dic3!$D$3:$D$99980,Produccion_UO!$K$316,Resultados_Dic3!$E$3:$E$99980,Produccion_UO!$J325,Resultados_Dic3!$A$3:$A$99980,Produccion_UO!$H325)*$I$316</f>
        <v>0</v>
      </c>
      <c r="W325" s="21">
        <f>+SUMIFS(Resultados_Dic3!R$3:R$99980,Resultados_Dic3!$F$3:$F$99980,Produccion_UO!$K325,Resultados_Dic3!$D$3:$D$99980,Produccion_UO!$K$316,Resultados_Dic3!$E$3:$E$99980,Produccion_UO!$J325,Resultados_Dic3!$A$3:$A$99980,Produccion_UO!$H325)*$I$316</f>
        <v>0</v>
      </c>
      <c r="X325" s="21">
        <f>+SUMIFS(Resultados_Dic3!S$3:S$99980,Resultados_Dic3!$F$3:$F$99980,Produccion_UO!$K325,Resultados_Dic3!$D$3:$D$99980,Produccion_UO!$K$316,Resultados_Dic3!$E$3:$E$99980,Produccion_UO!$J325,Resultados_Dic3!$A$3:$A$99980,Produccion_UO!$H325)*$I$316</f>
        <v>0</v>
      </c>
      <c r="Y325" s="21">
        <f>+SUMIFS(Resultados_Dic3!T$3:T$99980,Resultados_Dic3!$F$3:$F$99980,Produccion_UO!$K325,Resultados_Dic3!$D$3:$D$99980,Produccion_UO!$K$316,Resultados_Dic3!$E$3:$E$99980,Produccion_UO!$J325,Resultados_Dic3!$A$3:$A$99980,Produccion_UO!$H325)*$I$316</f>
        <v>0</v>
      </c>
      <c r="Z325" s="21">
        <f>+SUMIFS(Resultados_Dic3!U$3:U$99980,Resultados_Dic3!$F$3:$F$99980,Produccion_UO!$K325,Resultados_Dic3!$D$3:$D$99980,Produccion_UO!$K$316,Resultados_Dic3!$E$3:$E$99980,Produccion_UO!$J325,Resultados_Dic3!$A$3:$A$99980,Produccion_UO!$H325)*$I$316</f>
        <v>0</v>
      </c>
      <c r="AA325" s="21">
        <f>+SUMIFS(Resultados_Dic3!V$3:V$99980,Resultados_Dic3!$F$3:$F$99980,Produccion_UO!$K325,Resultados_Dic3!$D$3:$D$99980,Produccion_UO!$K$316,Resultados_Dic3!$E$3:$E$99980,Produccion_UO!$J325,Resultados_Dic3!$A$3:$A$99980,Produccion_UO!$H325)*$I$316</f>
        <v>0</v>
      </c>
      <c r="AB325" s="21">
        <f>+SUMIFS(Resultados_Dic3!W$3:W$99980,Resultados_Dic3!$F$3:$F$99980,Produccion_UO!$K325,Resultados_Dic3!$D$3:$D$99980,Produccion_UO!$K$316,Resultados_Dic3!$E$3:$E$99980,Produccion_UO!$J325,Resultados_Dic3!$A$3:$A$99980,Produccion_UO!$H325)*$I$316</f>
        <v>0</v>
      </c>
      <c r="AC325" s="21">
        <f>+SUMIFS(Resultados_Dic3!X$3:X$99980,Resultados_Dic3!$F$3:$F$99980,Produccion_UO!$K325,Resultados_Dic3!$D$3:$D$99980,Produccion_UO!$K$316,Resultados_Dic3!$E$3:$E$99980,Produccion_UO!$J325,Resultados_Dic3!$A$3:$A$99980,Produccion_UO!$H325)*$I$316</f>
        <v>0</v>
      </c>
      <c r="AD325" s="21">
        <f>+SUMIFS(Resultados_Dic3!Y$3:Y$99980,Resultados_Dic3!$F$3:$F$99980,Produccion_UO!$K325,Resultados_Dic3!$D$3:$D$99980,Produccion_UO!$K$316,Resultados_Dic3!$E$3:$E$99980,Produccion_UO!$J325,Resultados_Dic3!$A$3:$A$99980,Produccion_UO!$H325)*$I$316</f>
        <v>0</v>
      </c>
      <c r="AE325" s="21">
        <f>+SUMIFS(Resultados_Dic3!Z$3:Z$99980,Resultados_Dic3!$F$3:$F$99980,Produccion_UO!$K325,Resultados_Dic3!$D$3:$D$99980,Produccion_UO!$K$316,Resultados_Dic3!$E$3:$E$99980,Produccion_UO!$J325,Resultados_Dic3!$A$3:$A$99980,Produccion_UO!$H325)*$I$316</f>
        <v>0</v>
      </c>
      <c r="AF325" s="21">
        <f>+SUMIFS(Resultados_Dic3!AA$3:AA$99980,Resultados_Dic3!$F$3:$F$99980,Produccion_UO!$K325,Resultados_Dic3!$D$3:$D$99980,Produccion_UO!$K$316,Resultados_Dic3!$E$3:$E$99980,Produccion_UO!$J325,Resultados_Dic3!$A$3:$A$99980,Produccion_UO!$H325)*$I$316</f>
        <v>0</v>
      </c>
      <c r="AG325" s="21">
        <f>+SUMIFS(Resultados_Dic3!AB$3:AB$99980,Resultados_Dic3!$F$3:$F$99980,Produccion_UO!$K325,Resultados_Dic3!$D$3:$D$99980,Produccion_UO!$K$316,Resultados_Dic3!$E$3:$E$99980,Produccion_UO!$J325,Resultados_Dic3!$A$3:$A$99980,Produccion_UO!$H325)*$I$316</f>
        <v>0</v>
      </c>
      <c r="AH325" s="21">
        <f>+SUMIFS(Resultados_Dic3!AC$3:AC$99980,Resultados_Dic3!$F$3:$F$99980,Produccion_UO!$K325,Resultados_Dic3!$D$3:$D$99980,Produccion_UO!$K$316,Resultados_Dic3!$E$3:$E$99980,Produccion_UO!$J325,Resultados_Dic3!$A$3:$A$99980,Produccion_UO!$H325)*$I$316</f>
        <v>0</v>
      </c>
      <c r="AI325" s="21">
        <f>+SUMIFS(Resultados_Dic3!AD$3:AD$99980,Resultados_Dic3!$F$3:$F$99980,Produccion_UO!$K325,Resultados_Dic3!$D$3:$D$99980,Produccion_UO!$K$316,Resultados_Dic3!$E$3:$E$99980,Produccion_UO!$J325,Resultados_Dic3!$A$3:$A$99980,Produccion_UO!$H325)*$I$316</f>
        <v>0</v>
      </c>
      <c r="AJ325" s="21">
        <f>+SUMIFS(Resultados_Dic3!AE$3:AE$99980,Resultados_Dic3!$F$3:$F$99980,Produccion_UO!$K325,Resultados_Dic3!$D$3:$D$99980,Produccion_UO!$K$316,Resultados_Dic3!$E$3:$E$99980,Produccion_UO!$J325,Resultados_Dic3!$A$3:$A$99980,Produccion_UO!$H325)*$I$316</f>
        <v>0</v>
      </c>
      <c r="AK325" s="21">
        <f>+SUMIFS(Resultados_Dic3!AF$3:AF$99980,Resultados_Dic3!$F$3:$F$99980,Produccion_UO!$K325,Resultados_Dic3!$D$3:$D$99980,Produccion_UO!$K$316,Resultados_Dic3!$E$3:$E$99980,Produccion_UO!$J325,Resultados_Dic3!$A$3:$A$99980,Produccion_UO!$H325)*$I$316</f>
        <v>0</v>
      </c>
      <c r="AL325" s="21">
        <f>+SUMIFS(Resultados_Dic3!AG$3:AG$99980,Resultados_Dic3!$F$3:$F$99980,Produccion_UO!$K325,Resultados_Dic3!$D$3:$D$99980,Produccion_UO!$K$316,Resultados_Dic3!$E$3:$E$99980,Produccion_UO!$J325,Resultados_Dic3!$A$3:$A$99980,Produccion_UO!$H325)*$I$316</f>
        <v>0</v>
      </c>
      <c r="AM325" s="21">
        <f>+SUMIFS(Resultados_Dic3!AH$3:AH$99980,Resultados_Dic3!$F$3:$F$99980,Produccion_UO!$K325,Resultados_Dic3!$D$3:$D$99980,Produccion_UO!$K$316,Resultados_Dic3!$E$3:$E$99980,Produccion_UO!$J325,Resultados_Dic3!$A$3:$A$99980,Produccion_UO!$H325)*$I$316</f>
        <v>0</v>
      </c>
      <c r="AN325" s="21">
        <f>+SUMIFS(Resultados_Dic3!AI$3:AI$99980,Resultados_Dic3!$F$3:$F$99980,Produccion_UO!$K325,Resultados_Dic3!$D$3:$D$99980,Produccion_UO!$K$316,Resultados_Dic3!$E$3:$E$99980,Produccion_UO!$J325,Resultados_Dic3!$A$3:$A$99980,Produccion_UO!$H325)*$I$316</f>
        <v>0</v>
      </c>
      <c r="AO325" s="21">
        <f>+SUMIFS(Resultados_Dic3!AJ$3:AJ$99980,Resultados_Dic3!$F$3:$F$99980,Produccion_UO!$K325,Resultados_Dic3!$D$3:$D$99980,Produccion_UO!$K$316,Resultados_Dic3!$E$3:$E$99980,Produccion_UO!$J325,Resultados_Dic3!$A$3:$A$99980,Produccion_UO!$H325)*$I$316</f>
        <v>0</v>
      </c>
      <c r="AP325" s="21">
        <f>+SUMIFS(Resultados_Dic3!AK$3:AK$99980,Resultados_Dic3!$F$3:$F$99980,Produccion_UO!$K325,Resultados_Dic3!$D$3:$D$99980,Produccion_UO!$K$316,Resultados_Dic3!$E$3:$E$99980,Produccion_UO!$J325,Resultados_Dic3!$A$3:$A$99980,Produccion_UO!$H325)*$I$316</f>
        <v>0</v>
      </c>
      <c r="AQ325" s="21">
        <f>+SUMIFS(Resultados_Dic3!AL$3:AL$99980,Resultados_Dic3!$F$3:$F$99980,Produccion_UO!$K325,Resultados_Dic3!$D$3:$D$99980,Produccion_UO!$K$316,Resultados_Dic3!$E$3:$E$99980,Produccion_UO!$J325,Resultados_Dic3!$A$3:$A$99980,Produccion_UO!$H325)*$I$316</f>
        <v>0</v>
      </c>
      <c r="AR325" s="21">
        <f>+SUMIFS(Resultados_Dic3!AM$3:AM$99980,Resultados_Dic3!$F$3:$F$99980,Produccion_UO!$K325,Resultados_Dic3!$D$3:$D$99980,Produccion_UO!$K$316,Resultados_Dic3!$E$3:$E$99980,Produccion_UO!$J325,Resultados_Dic3!$A$3:$A$99980,Produccion_UO!$H325)*$I$316</f>
        <v>0</v>
      </c>
    </row>
    <row r="326" spans="1:48" s="68" customFormat="1" x14ac:dyDescent="0.25">
      <c r="A326" s="133"/>
      <c r="B326" s="133"/>
      <c r="C326" s="133"/>
      <c r="D326" s="133"/>
      <c r="E326" s="133"/>
      <c r="F326" s="134"/>
      <c r="H326" s="71"/>
      <c r="I326" s="71"/>
      <c r="L326" s="22"/>
      <c r="M326" s="69">
        <f>+SUM(M319:M325)</f>
        <v>0</v>
      </c>
      <c r="N326" s="69">
        <f t="shared" ref="N326" si="90">+SUM(N319:N325)</f>
        <v>0</v>
      </c>
      <c r="O326" s="69">
        <f t="shared" ref="O326:AR326" si="91">+SUM(O319:O325)</f>
        <v>0</v>
      </c>
      <c r="P326" s="69">
        <f t="shared" si="91"/>
        <v>0</v>
      </c>
      <c r="Q326" s="69">
        <f t="shared" si="91"/>
        <v>0</v>
      </c>
      <c r="R326" s="69">
        <f t="shared" si="91"/>
        <v>0</v>
      </c>
      <c r="S326" s="69">
        <f t="shared" si="91"/>
        <v>0</v>
      </c>
      <c r="T326" s="69">
        <f t="shared" si="91"/>
        <v>0</v>
      </c>
      <c r="U326" s="69">
        <f t="shared" si="91"/>
        <v>0</v>
      </c>
      <c r="V326" s="69">
        <f t="shared" si="91"/>
        <v>0</v>
      </c>
      <c r="W326" s="69">
        <f t="shared" si="91"/>
        <v>0</v>
      </c>
      <c r="X326" s="69">
        <f t="shared" si="91"/>
        <v>0</v>
      </c>
      <c r="Y326" s="69">
        <f t="shared" si="91"/>
        <v>0</v>
      </c>
      <c r="Z326" s="69">
        <f t="shared" si="91"/>
        <v>0</v>
      </c>
      <c r="AA326" s="69">
        <f t="shared" si="91"/>
        <v>0</v>
      </c>
      <c r="AB326" s="69">
        <f t="shared" si="91"/>
        <v>0</v>
      </c>
      <c r="AC326" s="69">
        <f t="shared" si="91"/>
        <v>0</v>
      </c>
      <c r="AD326" s="69">
        <f t="shared" si="91"/>
        <v>0</v>
      </c>
      <c r="AE326" s="69">
        <f t="shared" si="91"/>
        <v>0</v>
      </c>
      <c r="AF326" s="69">
        <f t="shared" si="91"/>
        <v>0</v>
      </c>
      <c r="AG326" s="69">
        <f t="shared" si="91"/>
        <v>0</v>
      </c>
      <c r="AH326" s="69">
        <f t="shared" si="91"/>
        <v>0</v>
      </c>
      <c r="AI326" s="69">
        <f t="shared" si="91"/>
        <v>0</v>
      </c>
      <c r="AJ326" s="69">
        <f t="shared" si="91"/>
        <v>0</v>
      </c>
      <c r="AK326" s="69">
        <f t="shared" si="91"/>
        <v>0</v>
      </c>
      <c r="AL326" s="69">
        <f t="shared" si="91"/>
        <v>0</v>
      </c>
      <c r="AM326" s="69">
        <f t="shared" si="91"/>
        <v>0</v>
      </c>
      <c r="AN326" s="69">
        <f t="shared" si="91"/>
        <v>0</v>
      </c>
      <c r="AO326" s="69">
        <f t="shared" si="91"/>
        <v>0</v>
      </c>
      <c r="AP326" s="69">
        <f t="shared" si="91"/>
        <v>0</v>
      </c>
      <c r="AQ326" s="69">
        <f t="shared" si="91"/>
        <v>0</v>
      </c>
      <c r="AR326" s="69">
        <f t="shared" si="91"/>
        <v>0</v>
      </c>
    </row>
    <row r="328" spans="1:48" ht="18.75" x14ac:dyDescent="0.3">
      <c r="I328" s="17" t="str">
        <f>+IF(OR(J329="OIL",J329="OIL-eq"),$I$5,IF(J329="GAS",$I$4,IF(J329="GSL",$I$8,IF(J329="DSL",$I$9,IF(J329="KER",$I$10,IF(J329="LPG",$I$11,IF(J329="HFO",$I$12,IF(J329="AVG",$I$13,IF(J329="RFG",$I$14,IF(J329="ELC",$I$15,$I$16))))))))))</f>
        <v>GWh/año</v>
      </c>
      <c r="K328" s="34" t="s">
        <v>687</v>
      </c>
    </row>
    <row r="329" spans="1:48" x14ac:dyDescent="0.25">
      <c r="I329" s="115">
        <f>+IF(OR(J329="OIL",J329="OIL-eq"),$H$5,IF(J329="GAS",$H$4,IF(J329="GSL",$H$8,IF(J329="DSL",$H$9,IF(J329="KER",$H$10,IF(J329="LPG",$H$11,IF(J329="HFO",$H$12,IF(J329="AVG",$H$13,IF(J329="RFG",$H$14,IF(J329="ELC",$H$15,$H$16))))))))))</f>
        <v>277.77777777777777</v>
      </c>
      <c r="J329" s="106" t="s">
        <v>348</v>
      </c>
      <c r="K329" s="54" t="s">
        <v>26</v>
      </c>
    </row>
    <row r="330" spans="1:48" x14ac:dyDescent="0.25">
      <c r="H330" s="12"/>
      <c r="I330" s="12"/>
      <c r="J330" s="15"/>
      <c r="K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:48" x14ac:dyDescent="0.25">
      <c r="H332" s="17" t="str">
        <f t="shared" ref="H332:H338" si="92">+$B$1</f>
        <v>DIC7</v>
      </c>
      <c r="J332" s="24" t="s">
        <v>78</v>
      </c>
      <c r="K332" s="59" t="s">
        <v>224</v>
      </c>
      <c r="L332" s="22" t="str">
        <f>+$B$3</f>
        <v>GU - Gas</v>
      </c>
      <c r="M332" s="21">
        <f>+SUMIFS(Resultados_Dic3!H$3:H$99980,Resultados_Dic3!$F$3:$F$99980,Produccion_UO!$K332,Resultados_Dic3!$D$3:$D$99980,Produccion_UO!$K$329,Resultados_Dic3!$E$3:$E$99980,Produccion_UO!$J332,Resultados_Dic3!$A$3:$A$99980,Produccion_UO!$H332)*$I$329</f>
        <v>38.565686234508611</v>
      </c>
      <c r="N332" s="21">
        <f>+SUMIFS(Resultados_Dic3!I$3:I$99980,Resultados_Dic3!$F$3:$F$99980,Produccion_UO!$K332,Resultados_Dic3!$D$3:$D$99980,Produccion_UO!$K$329,Resultados_Dic3!$E$3:$E$99980,Produccion_UO!$J332,Resultados_Dic3!$A$3:$A$99980,Produccion_UO!$H332)*$I$329</f>
        <v>31.164235957480553</v>
      </c>
      <c r="O332" s="21">
        <f>+SUMIFS(Resultados_Dic3!J$3:J$99980,Resultados_Dic3!$F$3:$F$99980,Produccion_UO!$K332,Resultados_Dic3!$D$3:$D$99980,Produccion_UO!$K$329,Resultados_Dic3!$E$3:$E$99980,Produccion_UO!$J332,Resultados_Dic3!$A$3:$A$99980,Produccion_UO!$H332)*$I$329</f>
        <v>24.39989201489675</v>
      </c>
      <c r="P332" s="21">
        <f>+SUMIFS(Resultados_Dic3!K$3:K$99980,Resultados_Dic3!$F$3:$F$99980,Produccion_UO!$K332,Resultados_Dic3!$D$3:$D$99980,Produccion_UO!$K$329,Resultados_Dic3!$E$3:$E$99980,Produccion_UO!$J332,Resultados_Dic3!$A$3:$A$99980,Produccion_UO!$H332)*$I$329</f>
        <v>28.494500161439721</v>
      </c>
      <c r="Q332" s="21">
        <f>+SUMIFS(Resultados_Dic3!L$3:L$99980,Resultados_Dic3!$F$3:$F$99980,Produccion_UO!$K332,Resultados_Dic3!$D$3:$D$99980,Produccion_UO!$K$329,Resultados_Dic3!$E$3:$E$99980,Produccion_UO!$J332,Resultados_Dic3!$A$3:$A$99980,Produccion_UO!$H332)*$I$329</f>
        <v>27.159632263419333</v>
      </c>
      <c r="R332" s="21">
        <f>+SUMIFS(Resultados_Dic3!M$3:M$99980,Resultados_Dic3!$F$3:$F$99980,Produccion_UO!$K332,Resultados_Dic3!$D$3:$D$99980,Produccion_UO!$K$329,Resultados_Dic3!$E$3:$E$99980,Produccion_UO!$J332,Resultados_Dic3!$A$3:$A$99980,Produccion_UO!$H332)*$I$329</f>
        <v>0</v>
      </c>
      <c r="S332" s="21">
        <f>+SUMIFS(Resultados_Dic3!N$3:N$99980,Resultados_Dic3!$F$3:$F$99980,Produccion_UO!$K332,Resultados_Dic3!$D$3:$D$99980,Produccion_UO!$K$329,Resultados_Dic3!$E$3:$E$99980,Produccion_UO!$J332,Resultados_Dic3!$A$3:$A$99980,Produccion_UO!$H332)*$I$329</f>
        <v>0</v>
      </c>
      <c r="T332" s="21">
        <f>+SUMIFS(Resultados_Dic3!O$3:O$99980,Resultados_Dic3!$F$3:$F$99980,Produccion_UO!$K332,Resultados_Dic3!$D$3:$D$99980,Produccion_UO!$K$329,Resultados_Dic3!$E$3:$E$99980,Produccion_UO!$J332,Resultados_Dic3!$A$3:$A$99980,Produccion_UO!$H332)*$I$329</f>
        <v>0</v>
      </c>
      <c r="U332" s="21">
        <f>+SUMIFS(Resultados_Dic3!P$3:P$99980,Resultados_Dic3!$F$3:$F$99980,Produccion_UO!$K332,Resultados_Dic3!$D$3:$D$99980,Produccion_UO!$K$329,Resultados_Dic3!$E$3:$E$99980,Produccion_UO!$J332,Resultados_Dic3!$A$3:$A$99980,Produccion_UO!$H332)*$I$329</f>
        <v>0</v>
      </c>
      <c r="V332" s="21">
        <f>+SUMIFS(Resultados_Dic3!Q$3:Q$99980,Resultados_Dic3!$F$3:$F$99980,Produccion_UO!$K332,Resultados_Dic3!$D$3:$D$99980,Produccion_UO!$K$329,Resultados_Dic3!$E$3:$E$99980,Produccion_UO!$J332,Resultados_Dic3!$A$3:$A$99980,Produccion_UO!$H332)*$I$329</f>
        <v>0</v>
      </c>
      <c r="W332" s="21">
        <f>+SUMIFS(Resultados_Dic3!R$3:R$99980,Resultados_Dic3!$F$3:$F$99980,Produccion_UO!$K332,Resultados_Dic3!$D$3:$D$99980,Produccion_UO!$K$329,Resultados_Dic3!$E$3:$E$99980,Produccion_UO!$J332,Resultados_Dic3!$A$3:$A$99980,Produccion_UO!$H332)*$I$329</f>
        <v>0</v>
      </c>
      <c r="X332" s="21">
        <f>+SUMIFS(Resultados_Dic3!S$3:S$99980,Resultados_Dic3!$F$3:$F$99980,Produccion_UO!$K332,Resultados_Dic3!$D$3:$D$99980,Produccion_UO!$K$329,Resultados_Dic3!$E$3:$E$99980,Produccion_UO!$J332,Resultados_Dic3!$A$3:$A$99980,Produccion_UO!$H332)*$I$329</f>
        <v>0</v>
      </c>
      <c r="Y332" s="21">
        <f>+SUMIFS(Resultados_Dic3!T$3:T$99980,Resultados_Dic3!$F$3:$F$99980,Produccion_UO!$K332,Resultados_Dic3!$D$3:$D$99980,Produccion_UO!$K$329,Resultados_Dic3!$E$3:$E$99980,Produccion_UO!$J332,Resultados_Dic3!$A$3:$A$99980,Produccion_UO!$H332)*$I$329</f>
        <v>0</v>
      </c>
      <c r="Z332" s="21">
        <f>+SUMIFS(Resultados_Dic3!U$3:U$99980,Resultados_Dic3!$F$3:$F$99980,Produccion_UO!$K332,Resultados_Dic3!$D$3:$D$99980,Produccion_UO!$K$329,Resultados_Dic3!$E$3:$E$99980,Produccion_UO!$J332,Resultados_Dic3!$A$3:$A$99980,Produccion_UO!$H332)*$I$329</f>
        <v>0</v>
      </c>
      <c r="AA332" s="21">
        <f>+SUMIFS(Resultados_Dic3!V$3:V$99980,Resultados_Dic3!$F$3:$F$99980,Produccion_UO!$K332,Resultados_Dic3!$D$3:$D$99980,Produccion_UO!$K$329,Resultados_Dic3!$E$3:$E$99980,Produccion_UO!$J332,Resultados_Dic3!$A$3:$A$99980,Produccion_UO!$H332)*$I$329</f>
        <v>0</v>
      </c>
      <c r="AB332" s="21">
        <f>+SUMIFS(Resultados_Dic3!W$3:W$99980,Resultados_Dic3!$F$3:$F$99980,Produccion_UO!$K332,Resultados_Dic3!$D$3:$D$99980,Produccion_UO!$K$329,Resultados_Dic3!$E$3:$E$99980,Produccion_UO!$J332,Resultados_Dic3!$A$3:$A$99980,Produccion_UO!$H332)*$I$329</f>
        <v>0</v>
      </c>
      <c r="AC332" s="21">
        <f>+SUMIFS(Resultados_Dic3!X$3:X$99980,Resultados_Dic3!$F$3:$F$99980,Produccion_UO!$K332,Resultados_Dic3!$D$3:$D$99980,Produccion_UO!$K$329,Resultados_Dic3!$E$3:$E$99980,Produccion_UO!$J332,Resultados_Dic3!$A$3:$A$99980,Produccion_UO!$H332)*$I$329</f>
        <v>0</v>
      </c>
      <c r="AD332" s="21">
        <f>+SUMIFS(Resultados_Dic3!Y$3:Y$99980,Resultados_Dic3!$F$3:$F$99980,Produccion_UO!$K332,Resultados_Dic3!$D$3:$D$99980,Produccion_UO!$K$329,Resultados_Dic3!$E$3:$E$99980,Produccion_UO!$J332,Resultados_Dic3!$A$3:$A$99980,Produccion_UO!$H332)*$I$329</f>
        <v>0</v>
      </c>
      <c r="AE332" s="21">
        <f>+SUMIFS(Resultados_Dic3!Z$3:Z$99980,Resultados_Dic3!$F$3:$F$99980,Produccion_UO!$K332,Resultados_Dic3!$D$3:$D$99980,Produccion_UO!$K$329,Resultados_Dic3!$E$3:$E$99980,Produccion_UO!$J332,Resultados_Dic3!$A$3:$A$99980,Produccion_UO!$H332)*$I$329</f>
        <v>0</v>
      </c>
      <c r="AF332" s="21">
        <f>+SUMIFS(Resultados_Dic3!AA$3:AA$99980,Resultados_Dic3!$F$3:$F$99980,Produccion_UO!$K332,Resultados_Dic3!$D$3:$D$99980,Produccion_UO!$K$329,Resultados_Dic3!$E$3:$E$99980,Produccion_UO!$J332,Resultados_Dic3!$A$3:$A$99980,Produccion_UO!$H332)*$I$329</f>
        <v>0</v>
      </c>
      <c r="AG332" s="21">
        <f>+SUMIFS(Resultados_Dic3!AB$3:AB$99980,Resultados_Dic3!$F$3:$F$99980,Produccion_UO!$K332,Resultados_Dic3!$D$3:$D$99980,Produccion_UO!$K$329,Resultados_Dic3!$E$3:$E$99980,Produccion_UO!$J332,Resultados_Dic3!$A$3:$A$99980,Produccion_UO!$H332)*$I$329</f>
        <v>0</v>
      </c>
      <c r="AH332" s="21">
        <f>+SUMIFS(Resultados_Dic3!AC$3:AC$99980,Resultados_Dic3!$F$3:$F$99980,Produccion_UO!$K332,Resultados_Dic3!$D$3:$D$99980,Produccion_UO!$K$329,Resultados_Dic3!$E$3:$E$99980,Produccion_UO!$J332,Resultados_Dic3!$A$3:$A$99980,Produccion_UO!$H332)*$I$329</f>
        <v>0</v>
      </c>
      <c r="AI332" s="21">
        <f>+SUMIFS(Resultados_Dic3!AD$3:AD$99980,Resultados_Dic3!$F$3:$F$99980,Produccion_UO!$K332,Resultados_Dic3!$D$3:$D$99980,Produccion_UO!$K$329,Resultados_Dic3!$E$3:$E$99980,Produccion_UO!$J332,Resultados_Dic3!$A$3:$A$99980,Produccion_UO!$H332)*$I$329</f>
        <v>0</v>
      </c>
      <c r="AJ332" s="21">
        <f>+SUMIFS(Resultados_Dic3!AE$3:AE$99980,Resultados_Dic3!$F$3:$F$99980,Produccion_UO!$K332,Resultados_Dic3!$D$3:$D$99980,Produccion_UO!$K$329,Resultados_Dic3!$E$3:$E$99980,Produccion_UO!$J332,Resultados_Dic3!$A$3:$A$99980,Produccion_UO!$H332)*$I$329</f>
        <v>0</v>
      </c>
      <c r="AK332" s="21">
        <f>+SUMIFS(Resultados_Dic3!AF$3:AF$99980,Resultados_Dic3!$F$3:$F$99980,Produccion_UO!$K332,Resultados_Dic3!$D$3:$D$99980,Produccion_UO!$K$329,Resultados_Dic3!$E$3:$E$99980,Produccion_UO!$J332,Resultados_Dic3!$A$3:$A$99980,Produccion_UO!$H332)*$I$329</f>
        <v>0</v>
      </c>
      <c r="AL332" s="21">
        <f>+SUMIFS(Resultados_Dic3!AG$3:AG$99980,Resultados_Dic3!$F$3:$F$99980,Produccion_UO!$K332,Resultados_Dic3!$D$3:$D$99980,Produccion_UO!$K$329,Resultados_Dic3!$E$3:$E$99980,Produccion_UO!$J332,Resultados_Dic3!$A$3:$A$99980,Produccion_UO!$H332)*$I$329</f>
        <v>0</v>
      </c>
      <c r="AM332" s="21">
        <f>+SUMIFS(Resultados_Dic3!AH$3:AH$99980,Resultados_Dic3!$F$3:$F$99980,Produccion_UO!$K332,Resultados_Dic3!$D$3:$D$99980,Produccion_UO!$K$329,Resultados_Dic3!$E$3:$E$99980,Produccion_UO!$J332,Resultados_Dic3!$A$3:$A$99980,Produccion_UO!$H332)*$I$329</f>
        <v>0</v>
      </c>
      <c r="AN332" s="21">
        <f>+SUMIFS(Resultados_Dic3!AI$3:AI$99980,Resultados_Dic3!$F$3:$F$99980,Produccion_UO!$K332,Resultados_Dic3!$D$3:$D$99980,Produccion_UO!$K$329,Resultados_Dic3!$E$3:$E$99980,Produccion_UO!$J332,Resultados_Dic3!$A$3:$A$99980,Produccion_UO!$H332)*$I$329</f>
        <v>0</v>
      </c>
      <c r="AO332" s="21">
        <f>+SUMIFS(Resultados_Dic3!AJ$3:AJ$99980,Resultados_Dic3!$F$3:$F$99980,Produccion_UO!$K332,Resultados_Dic3!$D$3:$D$99980,Produccion_UO!$K$329,Resultados_Dic3!$E$3:$E$99980,Produccion_UO!$J332,Resultados_Dic3!$A$3:$A$99980,Produccion_UO!$H332)*$I$329</f>
        <v>0</v>
      </c>
      <c r="AP332" s="21">
        <f>+SUMIFS(Resultados_Dic3!AK$3:AK$99980,Resultados_Dic3!$F$3:$F$99980,Produccion_UO!$K332,Resultados_Dic3!$D$3:$D$99980,Produccion_UO!$K$329,Resultados_Dic3!$E$3:$E$99980,Produccion_UO!$J332,Resultados_Dic3!$A$3:$A$99980,Produccion_UO!$H332)*$I$329</f>
        <v>0</v>
      </c>
      <c r="AQ332" s="21">
        <f>+SUMIFS(Resultados_Dic3!AL$3:AL$99980,Resultados_Dic3!$F$3:$F$99980,Produccion_UO!$K332,Resultados_Dic3!$D$3:$D$99980,Produccion_UO!$K$329,Resultados_Dic3!$E$3:$E$99980,Produccion_UO!$J332,Resultados_Dic3!$A$3:$A$99980,Produccion_UO!$H332)*$I$329</f>
        <v>0</v>
      </c>
      <c r="AR332" s="21">
        <f>+SUMIFS(Resultados_Dic3!AM$3:AM$99980,Resultados_Dic3!$F$3:$F$99980,Produccion_UO!$K332,Resultados_Dic3!$D$3:$D$99980,Produccion_UO!$K$329,Resultados_Dic3!$E$3:$E$99980,Produccion_UO!$J332,Resultados_Dic3!$A$3:$A$99980,Produccion_UO!$H332)*$I$329</f>
        <v>0</v>
      </c>
    </row>
    <row r="333" spans="1:48" x14ac:dyDescent="0.25">
      <c r="H333" s="17" t="str">
        <f t="shared" si="92"/>
        <v>DIC7</v>
      </c>
      <c r="J333" s="24" t="s">
        <v>79</v>
      </c>
      <c r="K333" s="59" t="s">
        <v>225</v>
      </c>
      <c r="L333" s="22" t="str">
        <f>+$B$4</f>
        <v>LLO - Ligth</v>
      </c>
      <c r="M333" s="21">
        <f>+SUMIFS(Resultados_Dic3!H$3:H$99980,Resultados_Dic3!$F$3:$F$99980,Produccion_UO!$K333,Resultados_Dic3!$D$3:$D$99980,Produccion_UO!$K$329,Resultados_Dic3!$E$3:$E$99980,Produccion_UO!$J333,Resultados_Dic3!$A$3:$A$99980,Produccion_UO!$H333)*$I$329</f>
        <v>109.93070327367167</v>
      </c>
      <c r="N333" s="21">
        <f>+SUMIFS(Resultados_Dic3!I$3:I$99980,Resultados_Dic3!$F$3:$F$99980,Produccion_UO!$K333,Resultados_Dic3!$D$3:$D$99980,Produccion_UO!$K$329,Resultados_Dic3!$E$3:$E$99980,Produccion_UO!$J333,Resultados_Dic3!$A$3:$A$99980,Produccion_UO!$H333)*$I$329</f>
        <v>123.03292599862777</v>
      </c>
      <c r="O333" s="21">
        <f>+SUMIFS(Resultados_Dic3!J$3:J$99980,Resultados_Dic3!$F$3:$F$99980,Produccion_UO!$K333,Resultados_Dic3!$D$3:$D$99980,Produccion_UO!$K$329,Resultados_Dic3!$E$3:$E$99980,Produccion_UO!$J333,Resultados_Dic3!$A$3:$A$99980,Produccion_UO!$H333)*$I$329</f>
        <v>107.94261626198583</v>
      </c>
      <c r="P333" s="21">
        <f>+SUMIFS(Resultados_Dic3!K$3:K$99980,Resultados_Dic3!$F$3:$F$99980,Produccion_UO!$K333,Resultados_Dic3!$D$3:$D$99980,Produccion_UO!$K$329,Resultados_Dic3!$E$3:$E$99980,Produccion_UO!$J333,Resultados_Dic3!$A$3:$A$99980,Produccion_UO!$H333)*$I$329</f>
        <v>107.16958836791861</v>
      </c>
      <c r="Q333" s="21">
        <f>+SUMIFS(Resultados_Dic3!L$3:L$99980,Resultados_Dic3!$F$3:$F$99980,Produccion_UO!$K333,Resultados_Dic3!$D$3:$D$99980,Produccion_UO!$K$329,Resultados_Dic3!$E$3:$E$99980,Produccion_UO!$J333,Resultados_Dic3!$A$3:$A$99980,Produccion_UO!$H333)*$I$329</f>
        <v>82.652921396580268</v>
      </c>
      <c r="R333" s="21">
        <f>+SUMIFS(Resultados_Dic3!M$3:M$99980,Resultados_Dic3!$F$3:$F$99980,Produccion_UO!$K333,Resultados_Dic3!$D$3:$D$99980,Produccion_UO!$K$329,Resultados_Dic3!$E$3:$E$99980,Produccion_UO!$J333,Resultados_Dic3!$A$3:$A$99980,Produccion_UO!$H333)*$I$329</f>
        <v>49.772034469895551</v>
      </c>
      <c r="S333" s="21">
        <f>+SUMIFS(Resultados_Dic3!N$3:N$99980,Resultados_Dic3!$F$3:$F$99980,Produccion_UO!$K333,Resultados_Dic3!$D$3:$D$99980,Produccion_UO!$K$329,Resultados_Dic3!$E$3:$E$99980,Produccion_UO!$J333,Resultados_Dic3!$A$3:$A$99980,Produccion_UO!$H333)*$I$329</f>
        <v>49.772034469895551</v>
      </c>
      <c r="T333" s="21">
        <f>+SUMIFS(Resultados_Dic3!O$3:O$99980,Resultados_Dic3!$F$3:$F$99980,Produccion_UO!$K333,Resultados_Dic3!$D$3:$D$99980,Produccion_UO!$K$329,Resultados_Dic3!$E$3:$E$99980,Produccion_UO!$J333,Resultados_Dic3!$A$3:$A$99980,Produccion_UO!$H333)*$I$329</f>
        <v>49.772034469895551</v>
      </c>
      <c r="U333" s="21">
        <f>+SUMIFS(Resultados_Dic3!P$3:P$99980,Resultados_Dic3!$F$3:$F$99980,Produccion_UO!$K333,Resultados_Dic3!$D$3:$D$99980,Produccion_UO!$K$329,Resultados_Dic3!$E$3:$E$99980,Produccion_UO!$J333,Resultados_Dic3!$A$3:$A$99980,Produccion_UO!$H333)*$I$329</f>
        <v>0</v>
      </c>
      <c r="V333" s="21">
        <f>+SUMIFS(Resultados_Dic3!Q$3:Q$99980,Resultados_Dic3!$F$3:$F$99980,Produccion_UO!$K333,Resultados_Dic3!$D$3:$D$99980,Produccion_UO!$K$329,Resultados_Dic3!$E$3:$E$99980,Produccion_UO!$J333,Resultados_Dic3!$A$3:$A$99980,Produccion_UO!$H333)*$I$329</f>
        <v>0</v>
      </c>
      <c r="W333" s="21">
        <f>+SUMIFS(Resultados_Dic3!R$3:R$99980,Resultados_Dic3!$F$3:$F$99980,Produccion_UO!$K333,Resultados_Dic3!$D$3:$D$99980,Produccion_UO!$K$329,Resultados_Dic3!$E$3:$E$99980,Produccion_UO!$J333,Resultados_Dic3!$A$3:$A$99980,Produccion_UO!$H333)*$I$329</f>
        <v>0</v>
      </c>
      <c r="X333" s="21">
        <f>+SUMIFS(Resultados_Dic3!S$3:S$99980,Resultados_Dic3!$F$3:$F$99980,Produccion_UO!$K333,Resultados_Dic3!$D$3:$D$99980,Produccion_UO!$K$329,Resultados_Dic3!$E$3:$E$99980,Produccion_UO!$J333,Resultados_Dic3!$A$3:$A$99980,Produccion_UO!$H333)*$I$329</f>
        <v>0</v>
      </c>
      <c r="Y333" s="21">
        <f>+SUMIFS(Resultados_Dic3!T$3:T$99980,Resultados_Dic3!$F$3:$F$99980,Produccion_UO!$K333,Resultados_Dic3!$D$3:$D$99980,Produccion_UO!$K$329,Resultados_Dic3!$E$3:$E$99980,Produccion_UO!$J333,Resultados_Dic3!$A$3:$A$99980,Produccion_UO!$H333)*$I$329</f>
        <v>0</v>
      </c>
      <c r="Z333" s="21">
        <f>+SUMIFS(Resultados_Dic3!U$3:U$99980,Resultados_Dic3!$F$3:$F$99980,Produccion_UO!$K333,Resultados_Dic3!$D$3:$D$99980,Produccion_UO!$K$329,Resultados_Dic3!$E$3:$E$99980,Produccion_UO!$J333,Resultados_Dic3!$A$3:$A$99980,Produccion_UO!$H333)*$I$329</f>
        <v>0</v>
      </c>
      <c r="AA333" s="21">
        <f>+SUMIFS(Resultados_Dic3!V$3:V$99980,Resultados_Dic3!$F$3:$F$99980,Produccion_UO!$K333,Resultados_Dic3!$D$3:$D$99980,Produccion_UO!$K$329,Resultados_Dic3!$E$3:$E$99980,Produccion_UO!$J333,Resultados_Dic3!$A$3:$A$99980,Produccion_UO!$H333)*$I$329</f>
        <v>0</v>
      </c>
      <c r="AB333" s="21">
        <f>+SUMIFS(Resultados_Dic3!W$3:W$99980,Resultados_Dic3!$F$3:$F$99980,Produccion_UO!$K333,Resultados_Dic3!$D$3:$D$99980,Produccion_UO!$K$329,Resultados_Dic3!$E$3:$E$99980,Produccion_UO!$J333,Resultados_Dic3!$A$3:$A$99980,Produccion_UO!$H333)*$I$329</f>
        <v>0</v>
      </c>
      <c r="AC333" s="21">
        <f>+SUMIFS(Resultados_Dic3!X$3:X$99980,Resultados_Dic3!$F$3:$F$99980,Produccion_UO!$K333,Resultados_Dic3!$D$3:$D$99980,Produccion_UO!$K$329,Resultados_Dic3!$E$3:$E$99980,Produccion_UO!$J333,Resultados_Dic3!$A$3:$A$99980,Produccion_UO!$H333)*$I$329</f>
        <v>0</v>
      </c>
      <c r="AD333" s="21">
        <f>+SUMIFS(Resultados_Dic3!Y$3:Y$99980,Resultados_Dic3!$F$3:$F$99980,Produccion_UO!$K333,Resultados_Dic3!$D$3:$D$99980,Produccion_UO!$K$329,Resultados_Dic3!$E$3:$E$99980,Produccion_UO!$J333,Resultados_Dic3!$A$3:$A$99980,Produccion_UO!$H333)*$I$329</f>
        <v>0</v>
      </c>
      <c r="AE333" s="21">
        <f>+SUMIFS(Resultados_Dic3!Z$3:Z$99980,Resultados_Dic3!$F$3:$F$99980,Produccion_UO!$K333,Resultados_Dic3!$D$3:$D$99980,Produccion_UO!$K$329,Resultados_Dic3!$E$3:$E$99980,Produccion_UO!$J333,Resultados_Dic3!$A$3:$A$99980,Produccion_UO!$H333)*$I$329</f>
        <v>0</v>
      </c>
      <c r="AF333" s="21">
        <f>+SUMIFS(Resultados_Dic3!AA$3:AA$99980,Resultados_Dic3!$F$3:$F$99980,Produccion_UO!$K333,Resultados_Dic3!$D$3:$D$99980,Produccion_UO!$K$329,Resultados_Dic3!$E$3:$E$99980,Produccion_UO!$J333,Resultados_Dic3!$A$3:$A$99980,Produccion_UO!$H333)*$I$329</f>
        <v>0</v>
      </c>
      <c r="AG333" s="21">
        <f>+SUMIFS(Resultados_Dic3!AB$3:AB$99980,Resultados_Dic3!$F$3:$F$99980,Produccion_UO!$K333,Resultados_Dic3!$D$3:$D$99980,Produccion_UO!$K$329,Resultados_Dic3!$E$3:$E$99980,Produccion_UO!$J333,Resultados_Dic3!$A$3:$A$99980,Produccion_UO!$H333)*$I$329</f>
        <v>0</v>
      </c>
      <c r="AH333" s="21">
        <f>+SUMIFS(Resultados_Dic3!AC$3:AC$99980,Resultados_Dic3!$F$3:$F$99980,Produccion_UO!$K333,Resultados_Dic3!$D$3:$D$99980,Produccion_UO!$K$329,Resultados_Dic3!$E$3:$E$99980,Produccion_UO!$J333,Resultados_Dic3!$A$3:$A$99980,Produccion_UO!$H333)*$I$329</f>
        <v>0</v>
      </c>
      <c r="AI333" s="21">
        <f>+SUMIFS(Resultados_Dic3!AD$3:AD$99980,Resultados_Dic3!$F$3:$F$99980,Produccion_UO!$K333,Resultados_Dic3!$D$3:$D$99980,Produccion_UO!$K$329,Resultados_Dic3!$E$3:$E$99980,Produccion_UO!$J333,Resultados_Dic3!$A$3:$A$99980,Produccion_UO!$H333)*$I$329</f>
        <v>0</v>
      </c>
      <c r="AJ333" s="21">
        <f>+SUMIFS(Resultados_Dic3!AE$3:AE$99980,Resultados_Dic3!$F$3:$F$99980,Produccion_UO!$K333,Resultados_Dic3!$D$3:$D$99980,Produccion_UO!$K$329,Resultados_Dic3!$E$3:$E$99980,Produccion_UO!$J333,Resultados_Dic3!$A$3:$A$99980,Produccion_UO!$H333)*$I$329</f>
        <v>0</v>
      </c>
      <c r="AK333" s="21">
        <f>+SUMIFS(Resultados_Dic3!AF$3:AF$99980,Resultados_Dic3!$F$3:$F$99980,Produccion_UO!$K333,Resultados_Dic3!$D$3:$D$99980,Produccion_UO!$K$329,Resultados_Dic3!$E$3:$E$99980,Produccion_UO!$J333,Resultados_Dic3!$A$3:$A$99980,Produccion_UO!$H333)*$I$329</f>
        <v>0</v>
      </c>
      <c r="AL333" s="21">
        <f>+SUMIFS(Resultados_Dic3!AG$3:AG$99980,Resultados_Dic3!$F$3:$F$99980,Produccion_UO!$K333,Resultados_Dic3!$D$3:$D$99980,Produccion_UO!$K$329,Resultados_Dic3!$E$3:$E$99980,Produccion_UO!$J333,Resultados_Dic3!$A$3:$A$99980,Produccion_UO!$H333)*$I$329</f>
        <v>0</v>
      </c>
      <c r="AM333" s="21">
        <f>+SUMIFS(Resultados_Dic3!AH$3:AH$99980,Resultados_Dic3!$F$3:$F$99980,Produccion_UO!$K333,Resultados_Dic3!$D$3:$D$99980,Produccion_UO!$K$329,Resultados_Dic3!$E$3:$E$99980,Produccion_UO!$J333,Resultados_Dic3!$A$3:$A$99980,Produccion_UO!$H333)*$I$329</f>
        <v>0</v>
      </c>
      <c r="AN333" s="21">
        <f>+SUMIFS(Resultados_Dic3!AI$3:AI$99980,Resultados_Dic3!$F$3:$F$99980,Produccion_UO!$K333,Resultados_Dic3!$D$3:$D$99980,Produccion_UO!$K$329,Resultados_Dic3!$E$3:$E$99980,Produccion_UO!$J333,Resultados_Dic3!$A$3:$A$99980,Produccion_UO!$H333)*$I$329</f>
        <v>0</v>
      </c>
      <c r="AO333" s="21">
        <f>+SUMIFS(Resultados_Dic3!AJ$3:AJ$99980,Resultados_Dic3!$F$3:$F$99980,Produccion_UO!$K333,Resultados_Dic3!$D$3:$D$99980,Produccion_UO!$K$329,Resultados_Dic3!$E$3:$E$99980,Produccion_UO!$J333,Resultados_Dic3!$A$3:$A$99980,Produccion_UO!$H333)*$I$329</f>
        <v>0</v>
      </c>
      <c r="AP333" s="21">
        <f>+SUMIFS(Resultados_Dic3!AK$3:AK$99980,Resultados_Dic3!$F$3:$F$99980,Produccion_UO!$K333,Resultados_Dic3!$D$3:$D$99980,Produccion_UO!$K$329,Resultados_Dic3!$E$3:$E$99980,Produccion_UO!$J333,Resultados_Dic3!$A$3:$A$99980,Produccion_UO!$H333)*$I$329</f>
        <v>0</v>
      </c>
      <c r="AQ333" s="21">
        <f>+SUMIFS(Resultados_Dic3!AL$3:AL$99980,Resultados_Dic3!$F$3:$F$99980,Produccion_UO!$K333,Resultados_Dic3!$D$3:$D$99980,Produccion_UO!$K$329,Resultados_Dic3!$E$3:$E$99980,Produccion_UO!$J333,Resultados_Dic3!$A$3:$A$99980,Produccion_UO!$H333)*$I$329</f>
        <v>0</v>
      </c>
      <c r="AR333" s="21">
        <f>+SUMIFS(Resultados_Dic3!AM$3:AM$99980,Resultados_Dic3!$F$3:$F$99980,Produccion_UO!$K333,Resultados_Dic3!$D$3:$D$99980,Produccion_UO!$K$329,Resultados_Dic3!$E$3:$E$99980,Produccion_UO!$J333,Resultados_Dic3!$A$3:$A$99980,Produccion_UO!$H333)*$I$329</f>
        <v>0</v>
      </c>
    </row>
    <row r="334" spans="1:48" x14ac:dyDescent="0.25">
      <c r="H334" s="17" t="str">
        <f t="shared" si="92"/>
        <v>DIC7</v>
      </c>
      <c r="J334" s="24" t="s">
        <v>79</v>
      </c>
      <c r="K334" s="59" t="s">
        <v>226</v>
      </c>
      <c r="L334" s="22" t="str">
        <f>+$B$5</f>
        <v>LLO - Heavy</v>
      </c>
      <c r="M334" s="21">
        <f>+SUMIFS(Resultados_Dic3!H$3:H$99980,Resultados_Dic3!$F$3:$F$99980,Produccion_UO!$K334,Resultados_Dic3!$D$3:$D$99980,Produccion_UO!$K$329,Resultados_Dic3!$E$3:$E$99980,Produccion_UO!$J334,Resultados_Dic3!$A$3:$A$99980,Produccion_UO!$H334)*$I$329</f>
        <v>0.24390490227595943</v>
      </c>
      <c r="N334" s="21">
        <f>+SUMIFS(Resultados_Dic3!I$3:I$99980,Resultados_Dic3!$F$3:$F$99980,Produccion_UO!$K334,Resultados_Dic3!$D$3:$D$99980,Produccion_UO!$K$329,Resultados_Dic3!$E$3:$E$99980,Produccion_UO!$J334,Resultados_Dic3!$A$3:$A$99980,Produccion_UO!$H334)*$I$329</f>
        <v>0.2308682175674536</v>
      </c>
      <c r="O334" s="21">
        <f>+SUMIFS(Resultados_Dic3!J$3:J$99980,Resultados_Dic3!$F$3:$F$99980,Produccion_UO!$K334,Resultados_Dic3!$D$3:$D$99980,Produccion_UO!$K$329,Resultados_Dic3!$E$3:$E$99980,Produccion_UO!$J334,Resultados_Dic3!$A$3:$A$99980,Produccion_UO!$H334)*$I$329</f>
        <v>0.21964640818859749</v>
      </c>
      <c r="P334" s="21">
        <f>+SUMIFS(Resultados_Dic3!K$3:K$99980,Resultados_Dic3!$F$3:$F$99980,Produccion_UO!$K334,Resultados_Dic3!$D$3:$D$99980,Produccion_UO!$K$329,Resultados_Dic3!$E$3:$E$99980,Produccion_UO!$J334,Resultados_Dic3!$A$3:$A$99980,Produccion_UO!$H334)*$I$329</f>
        <v>0.20842459880974137</v>
      </c>
      <c r="Q334" s="21">
        <f>+SUMIFS(Resultados_Dic3!L$3:L$99980,Resultados_Dic3!$F$3:$F$99980,Produccion_UO!$K334,Resultados_Dic3!$D$3:$D$99980,Produccion_UO!$K$329,Resultados_Dic3!$E$3:$E$99980,Produccion_UO!$J334,Resultados_Dic3!$A$3:$A$99980,Produccion_UO!$H334)*$I$329</f>
        <v>0.19720278943088526</v>
      </c>
      <c r="R334" s="21">
        <f>+SUMIFS(Resultados_Dic3!M$3:M$99980,Resultados_Dic3!$F$3:$F$99980,Produccion_UO!$K334,Resultados_Dic3!$D$3:$D$99980,Produccion_UO!$K$329,Resultados_Dic3!$E$3:$E$99980,Produccion_UO!$J334,Resultados_Dic3!$A$3:$A$99980,Produccion_UO!$H334)*$I$329</f>
        <v>0.18157364106469664</v>
      </c>
      <c r="S334" s="21">
        <f>+SUMIFS(Resultados_Dic3!N$3:N$99980,Resultados_Dic3!$F$3:$F$99980,Produccion_UO!$K334,Resultados_Dic3!$D$3:$D$99980,Produccion_UO!$K$329,Resultados_Dic3!$E$3:$E$99980,Produccion_UO!$J334,Resultados_Dic3!$A$3:$A$99980,Produccion_UO!$H334)*$I$329</f>
        <v>0.16594449269850833</v>
      </c>
      <c r="T334" s="21">
        <f>+SUMIFS(Resultados_Dic3!O$3:O$99980,Resultados_Dic3!$F$3:$F$99980,Produccion_UO!$K334,Resultados_Dic3!$D$3:$D$99980,Produccion_UO!$K$329,Resultados_Dic3!$E$3:$E$99980,Produccion_UO!$J334,Resultados_Dic3!$A$3:$A$99980,Produccion_UO!$H334)*$I$329</f>
        <v>0.15355072035551248</v>
      </c>
      <c r="U334" s="21">
        <f>+SUMIFS(Resultados_Dic3!P$3:P$99980,Resultados_Dic3!$F$3:$F$99980,Produccion_UO!$K334,Resultados_Dic3!$D$3:$D$99980,Produccion_UO!$K$329,Resultados_Dic3!$E$3:$E$99980,Produccion_UO!$J334,Resultados_Dic3!$A$3:$A$99980,Produccion_UO!$H334)*$I$329</f>
        <v>0.14115694801251696</v>
      </c>
      <c r="V334" s="21">
        <f>+SUMIFS(Resultados_Dic3!Q$3:Q$99980,Resultados_Dic3!$F$3:$F$99980,Produccion_UO!$K334,Resultados_Dic3!$D$3:$D$99980,Produccion_UO!$K$329,Resultados_Dic3!$E$3:$E$99980,Produccion_UO!$J334,Resultados_Dic3!$A$3:$A$99980,Produccion_UO!$H334)*$I$329</f>
        <v>0.12876317566952167</v>
      </c>
      <c r="W334" s="21">
        <f>+SUMIFS(Resultados_Dic3!R$3:R$99980,Resultados_Dic3!$F$3:$F$99980,Produccion_UO!$K334,Resultados_Dic3!$D$3:$D$99980,Produccion_UO!$K$329,Resultados_Dic3!$E$3:$E$99980,Produccion_UO!$J334,Resultados_Dic3!$A$3:$A$99980,Produccion_UO!$H334)*$I$329</f>
        <v>8.2411309050141934E-2</v>
      </c>
      <c r="X334" s="21">
        <f>+SUMIFS(Resultados_Dic3!S$3:S$99980,Resultados_Dic3!$F$3:$F$99980,Produccion_UO!$K334,Resultados_Dic3!$D$3:$D$99980,Produccion_UO!$K$329,Resultados_Dic3!$E$3:$E$99980,Produccion_UO!$J334,Resultados_Dic3!$A$3:$A$99980,Produccion_UO!$H334)*$I$329</f>
        <v>8.2411309050151108E-2</v>
      </c>
      <c r="Y334" s="21">
        <f>+SUMIFS(Resultados_Dic3!T$3:T$99980,Resultados_Dic3!$F$3:$F$99980,Produccion_UO!$K334,Resultados_Dic3!$D$3:$D$99980,Produccion_UO!$K$329,Resultados_Dic3!$E$3:$E$99980,Produccion_UO!$J334,Resultados_Dic3!$A$3:$A$99980,Produccion_UO!$H334)*$I$329</f>
        <v>8.2411309050151108E-2</v>
      </c>
      <c r="Z334" s="21">
        <f>+SUMIFS(Resultados_Dic3!U$3:U$99980,Resultados_Dic3!$F$3:$F$99980,Produccion_UO!$K334,Resultados_Dic3!$D$3:$D$99980,Produccion_UO!$K$329,Resultados_Dic3!$E$3:$E$99980,Produccion_UO!$J334,Resultados_Dic3!$A$3:$A$99980,Produccion_UO!$H334)*$I$329</f>
        <v>5.8356723998177776E-2</v>
      </c>
      <c r="AA334" s="21">
        <f>+SUMIFS(Resultados_Dic3!V$3:V$99980,Resultados_Dic3!$F$3:$F$99980,Produccion_UO!$K334,Resultados_Dic3!$D$3:$D$99980,Produccion_UO!$K$329,Resultados_Dic3!$E$3:$E$99980,Produccion_UO!$J334,Resultados_Dic3!$A$3:$A$99980,Produccion_UO!$H334)*$I$329</f>
        <v>0</v>
      </c>
      <c r="AB334" s="21">
        <f>+SUMIFS(Resultados_Dic3!W$3:W$99980,Resultados_Dic3!$F$3:$F$99980,Produccion_UO!$K334,Resultados_Dic3!$D$3:$D$99980,Produccion_UO!$K$329,Resultados_Dic3!$E$3:$E$99980,Produccion_UO!$J334,Resultados_Dic3!$A$3:$A$99980,Produccion_UO!$H334)*$I$329</f>
        <v>0</v>
      </c>
      <c r="AC334" s="21">
        <f>+SUMIFS(Resultados_Dic3!X$3:X$99980,Resultados_Dic3!$F$3:$F$99980,Produccion_UO!$K334,Resultados_Dic3!$D$3:$D$99980,Produccion_UO!$K$329,Resultados_Dic3!$E$3:$E$99980,Produccion_UO!$J334,Resultados_Dic3!$A$3:$A$99980,Produccion_UO!$H334)*$I$329</f>
        <v>0</v>
      </c>
      <c r="AD334" s="21">
        <f>+SUMIFS(Resultados_Dic3!Y$3:Y$99980,Resultados_Dic3!$F$3:$F$99980,Produccion_UO!$K334,Resultados_Dic3!$D$3:$D$99980,Produccion_UO!$K$329,Resultados_Dic3!$E$3:$E$99980,Produccion_UO!$J334,Resultados_Dic3!$A$3:$A$99980,Produccion_UO!$H334)*$I$329</f>
        <v>0</v>
      </c>
      <c r="AE334" s="21">
        <f>+SUMIFS(Resultados_Dic3!Z$3:Z$99980,Resultados_Dic3!$F$3:$F$99980,Produccion_UO!$K334,Resultados_Dic3!$D$3:$D$99980,Produccion_UO!$K$329,Resultados_Dic3!$E$3:$E$99980,Produccion_UO!$J334,Resultados_Dic3!$A$3:$A$99980,Produccion_UO!$H334)*$I$329</f>
        <v>0</v>
      </c>
      <c r="AF334" s="21">
        <f>+SUMIFS(Resultados_Dic3!AA$3:AA$99980,Resultados_Dic3!$F$3:$F$99980,Produccion_UO!$K334,Resultados_Dic3!$D$3:$D$99980,Produccion_UO!$K$329,Resultados_Dic3!$E$3:$E$99980,Produccion_UO!$J334,Resultados_Dic3!$A$3:$A$99980,Produccion_UO!$H334)*$I$329</f>
        <v>0</v>
      </c>
      <c r="AG334" s="21">
        <f>+SUMIFS(Resultados_Dic3!AB$3:AB$99980,Resultados_Dic3!$F$3:$F$99980,Produccion_UO!$K334,Resultados_Dic3!$D$3:$D$99980,Produccion_UO!$K$329,Resultados_Dic3!$E$3:$E$99980,Produccion_UO!$J334,Resultados_Dic3!$A$3:$A$99980,Produccion_UO!$H334)*$I$329</f>
        <v>0</v>
      </c>
      <c r="AH334" s="21">
        <f>+SUMIFS(Resultados_Dic3!AC$3:AC$99980,Resultados_Dic3!$F$3:$F$99980,Produccion_UO!$K334,Resultados_Dic3!$D$3:$D$99980,Produccion_UO!$K$329,Resultados_Dic3!$E$3:$E$99980,Produccion_UO!$J334,Resultados_Dic3!$A$3:$A$99980,Produccion_UO!$H334)*$I$329</f>
        <v>0</v>
      </c>
      <c r="AI334" s="21">
        <f>+SUMIFS(Resultados_Dic3!AD$3:AD$99980,Resultados_Dic3!$F$3:$F$99980,Produccion_UO!$K334,Resultados_Dic3!$D$3:$D$99980,Produccion_UO!$K$329,Resultados_Dic3!$E$3:$E$99980,Produccion_UO!$J334,Resultados_Dic3!$A$3:$A$99980,Produccion_UO!$H334)*$I$329</f>
        <v>0</v>
      </c>
      <c r="AJ334" s="21">
        <f>+SUMIFS(Resultados_Dic3!AE$3:AE$99980,Resultados_Dic3!$F$3:$F$99980,Produccion_UO!$K334,Resultados_Dic3!$D$3:$D$99980,Produccion_UO!$K$329,Resultados_Dic3!$E$3:$E$99980,Produccion_UO!$J334,Resultados_Dic3!$A$3:$A$99980,Produccion_UO!$H334)*$I$329</f>
        <v>0</v>
      </c>
      <c r="AK334" s="21">
        <f>+SUMIFS(Resultados_Dic3!AF$3:AF$99980,Resultados_Dic3!$F$3:$F$99980,Produccion_UO!$K334,Resultados_Dic3!$D$3:$D$99980,Produccion_UO!$K$329,Resultados_Dic3!$E$3:$E$99980,Produccion_UO!$J334,Resultados_Dic3!$A$3:$A$99980,Produccion_UO!$H334)*$I$329</f>
        <v>0</v>
      </c>
      <c r="AL334" s="21">
        <f>+SUMIFS(Resultados_Dic3!AG$3:AG$99980,Resultados_Dic3!$F$3:$F$99980,Produccion_UO!$K334,Resultados_Dic3!$D$3:$D$99980,Produccion_UO!$K$329,Resultados_Dic3!$E$3:$E$99980,Produccion_UO!$J334,Resultados_Dic3!$A$3:$A$99980,Produccion_UO!$H334)*$I$329</f>
        <v>0</v>
      </c>
      <c r="AM334" s="21">
        <f>+SUMIFS(Resultados_Dic3!AH$3:AH$99980,Resultados_Dic3!$F$3:$F$99980,Produccion_UO!$K334,Resultados_Dic3!$D$3:$D$99980,Produccion_UO!$K$329,Resultados_Dic3!$E$3:$E$99980,Produccion_UO!$J334,Resultados_Dic3!$A$3:$A$99980,Produccion_UO!$H334)*$I$329</f>
        <v>0</v>
      </c>
      <c r="AN334" s="21">
        <f>+SUMIFS(Resultados_Dic3!AI$3:AI$99980,Resultados_Dic3!$F$3:$F$99980,Produccion_UO!$K334,Resultados_Dic3!$D$3:$D$99980,Produccion_UO!$K$329,Resultados_Dic3!$E$3:$E$99980,Produccion_UO!$J334,Resultados_Dic3!$A$3:$A$99980,Produccion_UO!$H334)*$I$329</f>
        <v>0</v>
      </c>
      <c r="AO334" s="21">
        <f>+SUMIFS(Resultados_Dic3!AJ$3:AJ$99980,Resultados_Dic3!$F$3:$F$99980,Produccion_UO!$K334,Resultados_Dic3!$D$3:$D$99980,Produccion_UO!$K$329,Resultados_Dic3!$E$3:$E$99980,Produccion_UO!$J334,Resultados_Dic3!$A$3:$A$99980,Produccion_UO!$H334)*$I$329</f>
        <v>0</v>
      </c>
      <c r="AP334" s="21">
        <f>+SUMIFS(Resultados_Dic3!AK$3:AK$99980,Resultados_Dic3!$F$3:$F$99980,Produccion_UO!$K334,Resultados_Dic3!$D$3:$D$99980,Produccion_UO!$K$329,Resultados_Dic3!$E$3:$E$99980,Produccion_UO!$J334,Resultados_Dic3!$A$3:$A$99980,Produccion_UO!$H334)*$I$329</f>
        <v>0</v>
      </c>
      <c r="AQ334" s="21">
        <f>+SUMIFS(Resultados_Dic3!AL$3:AL$99980,Resultados_Dic3!$F$3:$F$99980,Produccion_UO!$K334,Resultados_Dic3!$D$3:$D$99980,Produccion_UO!$K$329,Resultados_Dic3!$E$3:$E$99980,Produccion_UO!$J334,Resultados_Dic3!$A$3:$A$99980,Produccion_UO!$H334)*$I$329</f>
        <v>0</v>
      </c>
      <c r="AR334" s="21">
        <f>+SUMIFS(Resultados_Dic3!AM$3:AM$99980,Resultados_Dic3!$F$3:$F$99980,Produccion_UO!$K334,Resultados_Dic3!$D$3:$D$99980,Produccion_UO!$K$329,Resultados_Dic3!$E$3:$E$99980,Produccion_UO!$J334,Resultados_Dic3!$A$3:$A$99980,Produccion_UO!$H334)*$I$329</f>
        <v>0</v>
      </c>
    </row>
    <row r="335" spans="1:48" x14ac:dyDescent="0.25">
      <c r="H335" s="17" t="str">
        <f t="shared" si="92"/>
        <v>DIC7</v>
      </c>
      <c r="J335" s="24" t="s">
        <v>80</v>
      </c>
      <c r="K335" s="59" t="s">
        <v>378</v>
      </c>
      <c r="L335" s="22" t="str">
        <f>+$B$6</f>
        <v>PU - Ligth</v>
      </c>
      <c r="M335" s="21">
        <f>+SUMIFS(Resultados_Dic3!H$3:H$99980,Resultados_Dic3!$F$3:$F$99980,Produccion_UO!$K335,Resultados_Dic3!$D$3:$D$99980,Produccion_UO!$K$329,Resultados_Dic3!$E$3:$E$99980,Produccion_UO!$J335,Resultados_Dic3!$A$3:$A$99980,Produccion_UO!$H335)*$I$329</f>
        <v>0</v>
      </c>
      <c r="N335" s="21">
        <f>+SUMIFS(Resultados_Dic3!I$3:I$99980,Resultados_Dic3!$F$3:$F$99980,Produccion_UO!$K335,Resultados_Dic3!$D$3:$D$99980,Produccion_UO!$K$329,Resultados_Dic3!$E$3:$E$99980,Produccion_UO!$J335,Resultados_Dic3!$A$3:$A$99980,Produccion_UO!$H335)*$I$329</f>
        <v>0</v>
      </c>
      <c r="O335" s="21">
        <f>+SUMIFS(Resultados_Dic3!J$3:J$99980,Resultados_Dic3!$F$3:$F$99980,Produccion_UO!$K335,Resultados_Dic3!$D$3:$D$99980,Produccion_UO!$K$329,Resultados_Dic3!$E$3:$E$99980,Produccion_UO!$J335,Resultados_Dic3!$A$3:$A$99980,Produccion_UO!$H335)*$I$329</f>
        <v>0</v>
      </c>
      <c r="P335" s="21">
        <f>+SUMIFS(Resultados_Dic3!K$3:K$99980,Resultados_Dic3!$F$3:$F$99980,Produccion_UO!$K335,Resultados_Dic3!$D$3:$D$99980,Produccion_UO!$K$329,Resultados_Dic3!$E$3:$E$99980,Produccion_UO!$J335,Resultados_Dic3!$A$3:$A$99980,Produccion_UO!$H335)*$I$329</f>
        <v>0</v>
      </c>
      <c r="Q335" s="21">
        <f>+SUMIFS(Resultados_Dic3!L$3:L$99980,Resultados_Dic3!$F$3:$F$99980,Produccion_UO!$K335,Resultados_Dic3!$D$3:$D$99980,Produccion_UO!$K$329,Resultados_Dic3!$E$3:$E$99980,Produccion_UO!$J335,Resultados_Dic3!$A$3:$A$99980,Produccion_UO!$H335)*$I$329</f>
        <v>0</v>
      </c>
      <c r="R335" s="21">
        <f>+SUMIFS(Resultados_Dic3!M$3:M$99980,Resultados_Dic3!$F$3:$F$99980,Produccion_UO!$K335,Resultados_Dic3!$D$3:$D$99980,Produccion_UO!$K$329,Resultados_Dic3!$E$3:$E$99980,Produccion_UO!$J335,Resultados_Dic3!$A$3:$A$99980,Produccion_UO!$H335)*$I$329</f>
        <v>0</v>
      </c>
      <c r="S335" s="21">
        <f>+SUMIFS(Resultados_Dic3!N$3:N$99980,Resultados_Dic3!$F$3:$F$99980,Produccion_UO!$K335,Resultados_Dic3!$D$3:$D$99980,Produccion_UO!$K$329,Resultados_Dic3!$E$3:$E$99980,Produccion_UO!$J335,Resultados_Dic3!$A$3:$A$99980,Produccion_UO!$H335)*$I$329</f>
        <v>0</v>
      </c>
      <c r="T335" s="21">
        <f>+SUMIFS(Resultados_Dic3!O$3:O$99980,Resultados_Dic3!$F$3:$F$99980,Produccion_UO!$K335,Resultados_Dic3!$D$3:$D$99980,Produccion_UO!$K$329,Resultados_Dic3!$E$3:$E$99980,Produccion_UO!$J335,Resultados_Dic3!$A$3:$A$99980,Produccion_UO!$H335)*$I$329</f>
        <v>0</v>
      </c>
      <c r="U335" s="21">
        <f>+SUMIFS(Resultados_Dic3!P$3:P$99980,Resultados_Dic3!$F$3:$F$99980,Produccion_UO!$K335,Resultados_Dic3!$D$3:$D$99980,Produccion_UO!$K$329,Resultados_Dic3!$E$3:$E$99980,Produccion_UO!$J335,Resultados_Dic3!$A$3:$A$99980,Produccion_UO!$H335)*$I$329</f>
        <v>0</v>
      </c>
      <c r="V335" s="21">
        <f>+SUMIFS(Resultados_Dic3!Q$3:Q$99980,Resultados_Dic3!$F$3:$F$99980,Produccion_UO!$K335,Resultados_Dic3!$D$3:$D$99980,Produccion_UO!$K$329,Resultados_Dic3!$E$3:$E$99980,Produccion_UO!$J335,Resultados_Dic3!$A$3:$A$99980,Produccion_UO!$H335)*$I$329</f>
        <v>0</v>
      </c>
      <c r="W335" s="21">
        <f>+SUMIFS(Resultados_Dic3!R$3:R$99980,Resultados_Dic3!$F$3:$F$99980,Produccion_UO!$K335,Resultados_Dic3!$D$3:$D$99980,Produccion_UO!$K$329,Resultados_Dic3!$E$3:$E$99980,Produccion_UO!$J335,Resultados_Dic3!$A$3:$A$99980,Produccion_UO!$H335)*$I$329</f>
        <v>0</v>
      </c>
      <c r="X335" s="21">
        <f>+SUMIFS(Resultados_Dic3!S$3:S$99980,Resultados_Dic3!$F$3:$F$99980,Produccion_UO!$K335,Resultados_Dic3!$D$3:$D$99980,Produccion_UO!$K$329,Resultados_Dic3!$E$3:$E$99980,Produccion_UO!$J335,Resultados_Dic3!$A$3:$A$99980,Produccion_UO!$H335)*$I$329</f>
        <v>0</v>
      </c>
      <c r="Y335" s="21">
        <f>+SUMIFS(Resultados_Dic3!T$3:T$99980,Resultados_Dic3!$F$3:$F$99980,Produccion_UO!$K335,Resultados_Dic3!$D$3:$D$99980,Produccion_UO!$K$329,Resultados_Dic3!$E$3:$E$99980,Produccion_UO!$J335,Resultados_Dic3!$A$3:$A$99980,Produccion_UO!$H335)*$I$329</f>
        <v>0</v>
      </c>
      <c r="Z335" s="21">
        <f>+SUMIFS(Resultados_Dic3!U$3:U$99980,Resultados_Dic3!$F$3:$F$99980,Produccion_UO!$K335,Resultados_Dic3!$D$3:$D$99980,Produccion_UO!$K$329,Resultados_Dic3!$E$3:$E$99980,Produccion_UO!$J335,Resultados_Dic3!$A$3:$A$99980,Produccion_UO!$H335)*$I$329</f>
        <v>0</v>
      </c>
      <c r="AA335" s="21">
        <f>+SUMIFS(Resultados_Dic3!V$3:V$99980,Resultados_Dic3!$F$3:$F$99980,Produccion_UO!$K335,Resultados_Dic3!$D$3:$D$99980,Produccion_UO!$K$329,Resultados_Dic3!$E$3:$E$99980,Produccion_UO!$J335,Resultados_Dic3!$A$3:$A$99980,Produccion_UO!$H335)*$I$329</f>
        <v>0</v>
      </c>
      <c r="AB335" s="21">
        <f>+SUMIFS(Resultados_Dic3!W$3:W$99980,Resultados_Dic3!$F$3:$F$99980,Produccion_UO!$K335,Resultados_Dic3!$D$3:$D$99980,Produccion_UO!$K$329,Resultados_Dic3!$E$3:$E$99980,Produccion_UO!$J335,Resultados_Dic3!$A$3:$A$99980,Produccion_UO!$H335)*$I$329</f>
        <v>0</v>
      </c>
      <c r="AC335" s="21">
        <f>+SUMIFS(Resultados_Dic3!X$3:X$99980,Resultados_Dic3!$F$3:$F$99980,Produccion_UO!$K335,Resultados_Dic3!$D$3:$D$99980,Produccion_UO!$K$329,Resultados_Dic3!$E$3:$E$99980,Produccion_UO!$J335,Resultados_Dic3!$A$3:$A$99980,Produccion_UO!$H335)*$I$329</f>
        <v>0</v>
      </c>
      <c r="AD335" s="21">
        <f>+SUMIFS(Resultados_Dic3!Y$3:Y$99980,Resultados_Dic3!$F$3:$F$99980,Produccion_UO!$K335,Resultados_Dic3!$D$3:$D$99980,Produccion_UO!$K$329,Resultados_Dic3!$E$3:$E$99980,Produccion_UO!$J335,Resultados_Dic3!$A$3:$A$99980,Produccion_UO!$H335)*$I$329</f>
        <v>0</v>
      </c>
      <c r="AE335" s="21">
        <f>+SUMIFS(Resultados_Dic3!Z$3:Z$99980,Resultados_Dic3!$F$3:$F$99980,Produccion_UO!$K335,Resultados_Dic3!$D$3:$D$99980,Produccion_UO!$K$329,Resultados_Dic3!$E$3:$E$99980,Produccion_UO!$J335,Resultados_Dic3!$A$3:$A$99980,Produccion_UO!$H335)*$I$329</f>
        <v>0</v>
      </c>
      <c r="AF335" s="21">
        <f>+SUMIFS(Resultados_Dic3!AA$3:AA$99980,Resultados_Dic3!$F$3:$F$99980,Produccion_UO!$K335,Resultados_Dic3!$D$3:$D$99980,Produccion_UO!$K$329,Resultados_Dic3!$E$3:$E$99980,Produccion_UO!$J335,Resultados_Dic3!$A$3:$A$99980,Produccion_UO!$H335)*$I$329</f>
        <v>0</v>
      </c>
      <c r="AG335" s="21">
        <f>+SUMIFS(Resultados_Dic3!AB$3:AB$99980,Resultados_Dic3!$F$3:$F$99980,Produccion_UO!$K335,Resultados_Dic3!$D$3:$D$99980,Produccion_UO!$K$329,Resultados_Dic3!$E$3:$E$99980,Produccion_UO!$J335,Resultados_Dic3!$A$3:$A$99980,Produccion_UO!$H335)*$I$329</f>
        <v>0</v>
      </c>
      <c r="AH335" s="21">
        <f>+SUMIFS(Resultados_Dic3!AC$3:AC$99980,Resultados_Dic3!$F$3:$F$99980,Produccion_UO!$K335,Resultados_Dic3!$D$3:$D$99980,Produccion_UO!$K$329,Resultados_Dic3!$E$3:$E$99980,Produccion_UO!$J335,Resultados_Dic3!$A$3:$A$99980,Produccion_UO!$H335)*$I$329</f>
        <v>0</v>
      </c>
      <c r="AI335" s="21">
        <f>+SUMIFS(Resultados_Dic3!AD$3:AD$99980,Resultados_Dic3!$F$3:$F$99980,Produccion_UO!$K335,Resultados_Dic3!$D$3:$D$99980,Produccion_UO!$K$329,Resultados_Dic3!$E$3:$E$99980,Produccion_UO!$J335,Resultados_Dic3!$A$3:$A$99980,Produccion_UO!$H335)*$I$329</f>
        <v>0</v>
      </c>
      <c r="AJ335" s="21">
        <f>+SUMIFS(Resultados_Dic3!AE$3:AE$99980,Resultados_Dic3!$F$3:$F$99980,Produccion_UO!$K335,Resultados_Dic3!$D$3:$D$99980,Produccion_UO!$K$329,Resultados_Dic3!$E$3:$E$99980,Produccion_UO!$J335,Resultados_Dic3!$A$3:$A$99980,Produccion_UO!$H335)*$I$329</f>
        <v>0</v>
      </c>
      <c r="AK335" s="21">
        <f>+SUMIFS(Resultados_Dic3!AF$3:AF$99980,Resultados_Dic3!$F$3:$F$99980,Produccion_UO!$K335,Resultados_Dic3!$D$3:$D$99980,Produccion_UO!$K$329,Resultados_Dic3!$E$3:$E$99980,Produccion_UO!$J335,Resultados_Dic3!$A$3:$A$99980,Produccion_UO!$H335)*$I$329</f>
        <v>0</v>
      </c>
      <c r="AL335" s="21">
        <f>+SUMIFS(Resultados_Dic3!AG$3:AG$99980,Resultados_Dic3!$F$3:$F$99980,Produccion_UO!$K335,Resultados_Dic3!$D$3:$D$99980,Produccion_UO!$K$329,Resultados_Dic3!$E$3:$E$99980,Produccion_UO!$J335,Resultados_Dic3!$A$3:$A$99980,Produccion_UO!$H335)*$I$329</f>
        <v>0</v>
      </c>
      <c r="AM335" s="21">
        <f>+SUMIFS(Resultados_Dic3!AH$3:AH$99980,Resultados_Dic3!$F$3:$F$99980,Produccion_UO!$K335,Resultados_Dic3!$D$3:$D$99980,Produccion_UO!$K$329,Resultados_Dic3!$E$3:$E$99980,Produccion_UO!$J335,Resultados_Dic3!$A$3:$A$99980,Produccion_UO!$H335)*$I$329</f>
        <v>0</v>
      </c>
      <c r="AN335" s="21">
        <f>+SUMIFS(Resultados_Dic3!AI$3:AI$99980,Resultados_Dic3!$F$3:$F$99980,Produccion_UO!$K335,Resultados_Dic3!$D$3:$D$99980,Produccion_UO!$K$329,Resultados_Dic3!$E$3:$E$99980,Produccion_UO!$J335,Resultados_Dic3!$A$3:$A$99980,Produccion_UO!$H335)*$I$329</f>
        <v>0</v>
      </c>
      <c r="AO335" s="21">
        <f>+SUMIFS(Resultados_Dic3!AJ$3:AJ$99980,Resultados_Dic3!$F$3:$F$99980,Produccion_UO!$K335,Resultados_Dic3!$D$3:$D$99980,Produccion_UO!$K$329,Resultados_Dic3!$E$3:$E$99980,Produccion_UO!$J335,Resultados_Dic3!$A$3:$A$99980,Produccion_UO!$H335)*$I$329</f>
        <v>0</v>
      </c>
      <c r="AP335" s="21">
        <f>+SUMIFS(Resultados_Dic3!AK$3:AK$99980,Resultados_Dic3!$F$3:$F$99980,Produccion_UO!$K335,Resultados_Dic3!$D$3:$D$99980,Produccion_UO!$K$329,Resultados_Dic3!$E$3:$E$99980,Produccion_UO!$J335,Resultados_Dic3!$A$3:$A$99980,Produccion_UO!$H335)*$I$329</f>
        <v>0</v>
      </c>
      <c r="AQ335" s="21">
        <f>+SUMIFS(Resultados_Dic3!AL$3:AL$99980,Resultados_Dic3!$F$3:$F$99980,Produccion_UO!$K335,Resultados_Dic3!$D$3:$D$99980,Produccion_UO!$K$329,Resultados_Dic3!$E$3:$E$99980,Produccion_UO!$J335,Resultados_Dic3!$A$3:$A$99980,Produccion_UO!$H335)*$I$329</f>
        <v>0</v>
      </c>
      <c r="AR335" s="21">
        <f>+SUMIFS(Resultados_Dic3!AM$3:AM$99980,Resultados_Dic3!$F$3:$F$99980,Produccion_UO!$K335,Resultados_Dic3!$D$3:$D$99980,Produccion_UO!$K$329,Resultados_Dic3!$E$3:$E$99980,Produccion_UO!$J335,Resultados_Dic3!$A$3:$A$99980,Produccion_UO!$H335)*$I$329</f>
        <v>0</v>
      </c>
    </row>
    <row r="336" spans="1:48" x14ac:dyDescent="0.25">
      <c r="H336" s="17" t="str">
        <f t="shared" si="92"/>
        <v>DIC7</v>
      </c>
      <c r="J336" s="24" t="s">
        <v>81</v>
      </c>
      <c r="K336" s="59" t="s">
        <v>227</v>
      </c>
      <c r="L336" s="22" t="str">
        <f>+$B$7</f>
        <v>VMM - Medium</v>
      </c>
      <c r="M336" s="21">
        <f>+SUMIFS(Resultados_Dic3!H$3:H$99980,Resultados_Dic3!$F$3:$F$99980,Produccion_UO!$K336,Resultados_Dic3!$D$3:$D$99980,Produccion_UO!$K$329,Resultados_Dic3!$E$3:$E$99980,Produccion_UO!$J336,Resultados_Dic3!$A$3:$A$99980,Produccion_UO!$H336)*$I$329</f>
        <v>1.2916141411502666</v>
      </c>
      <c r="N336" s="21">
        <f>+SUMIFS(Resultados_Dic3!I$3:I$99980,Resultados_Dic3!$F$3:$F$99980,Produccion_UO!$K336,Resultados_Dic3!$D$3:$D$99980,Produccion_UO!$K$329,Resultados_Dic3!$E$3:$E$99980,Produccion_UO!$J336,Resultados_Dic3!$A$3:$A$99980,Produccion_UO!$H336)*$I$329</f>
        <v>1.1267191258316249</v>
      </c>
      <c r="O336" s="21">
        <f>+SUMIFS(Resultados_Dic3!J$3:J$99980,Resultados_Dic3!$F$3:$F$99980,Produccion_UO!$K336,Resultados_Dic3!$D$3:$D$99980,Produccion_UO!$K$329,Resultados_Dic3!$E$3:$E$99980,Produccion_UO!$J336,Resultados_Dic3!$A$3:$A$99980,Produccion_UO!$H336)*$I$329</f>
        <v>0.95285764387909166</v>
      </c>
      <c r="P336" s="21">
        <f>+SUMIFS(Resultados_Dic3!K$3:K$99980,Resultados_Dic3!$F$3:$F$99980,Produccion_UO!$K336,Resultados_Dic3!$D$3:$D$99980,Produccion_UO!$K$329,Resultados_Dic3!$E$3:$E$99980,Produccion_UO!$J336,Resultados_Dic3!$A$3:$A$99980,Produccion_UO!$H336)*$I$329</f>
        <v>0.77899616192655829</v>
      </c>
      <c r="Q336" s="21">
        <f>+SUMIFS(Resultados_Dic3!L$3:L$99980,Resultados_Dic3!$F$3:$F$99980,Produccion_UO!$K336,Resultados_Dic3!$D$3:$D$99980,Produccion_UO!$K$329,Resultados_Dic3!$E$3:$E$99980,Produccion_UO!$J336,Resultados_Dic3!$A$3:$A$99980,Produccion_UO!$H336)*$I$329</f>
        <v>0.60513467997402492</v>
      </c>
      <c r="R336" s="21">
        <f>+SUMIFS(Resultados_Dic3!M$3:M$99980,Resultados_Dic3!$F$3:$F$99980,Produccion_UO!$K336,Resultados_Dic3!$D$3:$D$99980,Produccion_UO!$K$329,Resultados_Dic3!$E$3:$E$99980,Produccion_UO!$J336,Resultados_Dic3!$A$3:$A$99980,Produccion_UO!$H336)*$I$329</f>
        <v>0.41878135948044998</v>
      </c>
      <c r="S336" s="21">
        <f>+SUMIFS(Resultados_Dic3!N$3:N$99980,Resultados_Dic3!$F$3:$F$99980,Produccion_UO!$K336,Resultados_Dic3!$D$3:$D$99980,Produccion_UO!$K$329,Resultados_Dic3!$E$3:$E$99980,Produccion_UO!$J336,Resultados_Dic3!$A$3:$A$99980,Produccion_UO!$H336)*$I$329</f>
        <v>0.23242803898687667</v>
      </c>
      <c r="T336" s="21">
        <f>+SUMIFS(Resultados_Dic3!O$3:O$99980,Resultados_Dic3!$F$3:$F$99980,Produccion_UO!$K336,Resultados_Dic3!$D$3:$D$99980,Produccion_UO!$K$329,Resultados_Dic3!$E$3:$E$99980,Produccion_UO!$J336,Resultados_Dic3!$A$3:$A$99980,Produccion_UO!$H336)*$I$329</f>
        <v>0.10371483785091888</v>
      </c>
      <c r="U336" s="21">
        <f>+SUMIFS(Resultados_Dic3!P$3:P$99980,Resultados_Dic3!$F$3:$F$99980,Produccion_UO!$K336,Resultados_Dic3!$D$3:$D$99980,Produccion_UO!$K$329,Resultados_Dic3!$E$3:$E$99980,Produccion_UO!$J336,Resultados_Dic3!$A$3:$A$99980,Produccion_UO!$H336)*$I$329</f>
        <v>0</v>
      </c>
      <c r="V336" s="21">
        <f>+SUMIFS(Resultados_Dic3!Q$3:Q$99980,Resultados_Dic3!$F$3:$F$99980,Produccion_UO!$K336,Resultados_Dic3!$D$3:$D$99980,Produccion_UO!$K$329,Resultados_Dic3!$E$3:$E$99980,Produccion_UO!$J336,Resultados_Dic3!$A$3:$A$99980,Produccion_UO!$H336)*$I$329</f>
        <v>0</v>
      </c>
      <c r="W336" s="21">
        <f>+SUMIFS(Resultados_Dic3!R$3:R$99980,Resultados_Dic3!$F$3:$F$99980,Produccion_UO!$K336,Resultados_Dic3!$D$3:$D$99980,Produccion_UO!$K$329,Resultados_Dic3!$E$3:$E$99980,Produccion_UO!$J336,Resultados_Dic3!$A$3:$A$99980,Produccion_UO!$H336)*$I$329</f>
        <v>0</v>
      </c>
      <c r="X336" s="21">
        <f>+SUMIFS(Resultados_Dic3!S$3:S$99980,Resultados_Dic3!$F$3:$F$99980,Produccion_UO!$K336,Resultados_Dic3!$D$3:$D$99980,Produccion_UO!$K$329,Resultados_Dic3!$E$3:$E$99980,Produccion_UO!$J336,Resultados_Dic3!$A$3:$A$99980,Produccion_UO!$H336)*$I$329</f>
        <v>0</v>
      </c>
      <c r="Y336" s="21">
        <f>+SUMIFS(Resultados_Dic3!T$3:T$99980,Resultados_Dic3!$F$3:$F$99980,Produccion_UO!$K336,Resultados_Dic3!$D$3:$D$99980,Produccion_UO!$K$329,Resultados_Dic3!$E$3:$E$99980,Produccion_UO!$J336,Resultados_Dic3!$A$3:$A$99980,Produccion_UO!$H336)*$I$329</f>
        <v>0</v>
      </c>
      <c r="Z336" s="21">
        <f>+SUMIFS(Resultados_Dic3!U$3:U$99980,Resultados_Dic3!$F$3:$F$99980,Produccion_UO!$K336,Resultados_Dic3!$D$3:$D$99980,Produccion_UO!$K$329,Resultados_Dic3!$E$3:$E$99980,Produccion_UO!$J336,Resultados_Dic3!$A$3:$A$99980,Produccion_UO!$H336)*$I$329</f>
        <v>0</v>
      </c>
      <c r="AA336" s="21">
        <f>+SUMIFS(Resultados_Dic3!V$3:V$99980,Resultados_Dic3!$F$3:$F$99980,Produccion_UO!$K336,Resultados_Dic3!$D$3:$D$99980,Produccion_UO!$K$329,Resultados_Dic3!$E$3:$E$99980,Produccion_UO!$J336,Resultados_Dic3!$A$3:$A$99980,Produccion_UO!$H336)*$I$329</f>
        <v>0</v>
      </c>
      <c r="AB336" s="21">
        <f>+SUMIFS(Resultados_Dic3!W$3:W$99980,Resultados_Dic3!$F$3:$F$99980,Produccion_UO!$K336,Resultados_Dic3!$D$3:$D$99980,Produccion_UO!$K$329,Resultados_Dic3!$E$3:$E$99980,Produccion_UO!$J336,Resultados_Dic3!$A$3:$A$99980,Produccion_UO!$H336)*$I$329</f>
        <v>0</v>
      </c>
      <c r="AC336" s="21">
        <f>+SUMIFS(Resultados_Dic3!X$3:X$99980,Resultados_Dic3!$F$3:$F$99980,Produccion_UO!$K336,Resultados_Dic3!$D$3:$D$99980,Produccion_UO!$K$329,Resultados_Dic3!$E$3:$E$99980,Produccion_UO!$J336,Resultados_Dic3!$A$3:$A$99980,Produccion_UO!$H336)*$I$329</f>
        <v>0</v>
      </c>
      <c r="AD336" s="21">
        <f>+SUMIFS(Resultados_Dic3!Y$3:Y$99980,Resultados_Dic3!$F$3:$F$99980,Produccion_UO!$K336,Resultados_Dic3!$D$3:$D$99980,Produccion_UO!$K$329,Resultados_Dic3!$E$3:$E$99980,Produccion_UO!$J336,Resultados_Dic3!$A$3:$A$99980,Produccion_UO!$H336)*$I$329</f>
        <v>0</v>
      </c>
      <c r="AE336" s="21">
        <f>+SUMIFS(Resultados_Dic3!Z$3:Z$99980,Resultados_Dic3!$F$3:$F$99980,Produccion_UO!$K336,Resultados_Dic3!$D$3:$D$99980,Produccion_UO!$K$329,Resultados_Dic3!$E$3:$E$99980,Produccion_UO!$J336,Resultados_Dic3!$A$3:$A$99980,Produccion_UO!$H336)*$I$329</f>
        <v>0</v>
      </c>
      <c r="AF336" s="21">
        <f>+SUMIFS(Resultados_Dic3!AA$3:AA$99980,Resultados_Dic3!$F$3:$F$99980,Produccion_UO!$K336,Resultados_Dic3!$D$3:$D$99980,Produccion_UO!$K$329,Resultados_Dic3!$E$3:$E$99980,Produccion_UO!$J336,Resultados_Dic3!$A$3:$A$99980,Produccion_UO!$H336)*$I$329</f>
        <v>0</v>
      </c>
      <c r="AG336" s="21">
        <f>+SUMIFS(Resultados_Dic3!AB$3:AB$99980,Resultados_Dic3!$F$3:$F$99980,Produccion_UO!$K336,Resultados_Dic3!$D$3:$D$99980,Produccion_UO!$K$329,Resultados_Dic3!$E$3:$E$99980,Produccion_UO!$J336,Resultados_Dic3!$A$3:$A$99980,Produccion_UO!$H336)*$I$329</f>
        <v>0</v>
      </c>
      <c r="AH336" s="21">
        <f>+SUMIFS(Resultados_Dic3!AC$3:AC$99980,Resultados_Dic3!$F$3:$F$99980,Produccion_UO!$K336,Resultados_Dic3!$D$3:$D$99980,Produccion_UO!$K$329,Resultados_Dic3!$E$3:$E$99980,Produccion_UO!$J336,Resultados_Dic3!$A$3:$A$99980,Produccion_UO!$H336)*$I$329</f>
        <v>0</v>
      </c>
      <c r="AI336" s="21">
        <f>+SUMIFS(Resultados_Dic3!AD$3:AD$99980,Resultados_Dic3!$F$3:$F$99980,Produccion_UO!$K336,Resultados_Dic3!$D$3:$D$99980,Produccion_UO!$K$329,Resultados_Dic3!$E$3:$E$99980,Produccion_UO!$J336,Resultados_Dic3!$A$3:$A$99980,Produccion_UO!$H336)*$I$329</f>
        <v>0</v>
      </c>
      <c r="AJ336" s="21">
        <f>+SUMIFS(Resultados_Dic3!AE$3:AE$99980,Resultados_Dic3!$F$3:$F$99980,Produccion_UO!$K336,Resultados_Dic3!$D$3:$D$99980,Produccion_UO!$K$329,Resultados_Dic3!$E$3:$E$99980,Produccion_UO!$J336,Resultados_Dic3!$A$3:$A$99980,Produccion_UO!$H336)*$I$329</f>
        <v>0</v>
      </c>
      <c r="AK336" s="21">
        <f>+SUMIFS(Resultados_Dic3!AF$3:AF$99980,Resultados_Dic3!$F$3:$F$99980,Produccion_UO!$K336,Resultados_Dic3!$D$3:$D$99980,Produccion_UO!$K$329,Resultados_Dic3!$E$3:$E$99980,Produccion_UO!$J336,Resultados_Dic3!$A$3:$A$99980,Produccion_UO!$H336)*$I$329</f>
        <v>0</v>
      </c>
      <c r="AL336" s="21">
        <f>+SUMIFS(Resultados_Dic3!AG$3:AG$99980,Resultados_Dic3!$F$3:$F$99980,Produccion_UO!$K336,Resultados_Dic3!$D$3:$D$99980,Produccion_UO!$K$329,Resultados_Dic3!$E$3:$E$99980,Produccion_UO!$J336,Resultados_Dic3!$A$3:$A$99980,Produccion_UO!$H336)*$I$329</f>
        <v>0</v>
      </c>
      <c r="AM336" s="21">
        <f>+SUMIFS(Resultados_Dic3!AH$3:AH$99980,Resultados_Dic3!$F$3:$F$99980,Produccion_UO!$K336,Resultados_Dic3!$D$3:$D$99980,Produccion_UO!$K$329,Resultados_Dic3!$E$3:$E$99980,Produccion_UO!$J336,Resultados_Dic3!$A$3:$A$99980,Produccion_UO!$H336)*$I$329</f>
        <v>0</v>
      </c>
      <c r="AN336" s="21">
        <f>+SUMIFS(Resultados_Dic3!AI$3:AI$99980,Resultados_Dic3!$F$3:$F$99980,Produccion_UO!$K336,Resultados_Dic3!$D$3:$D$99980,Produccion_UO!$K$329,Resultados_Dic3!$E$3:$E$99980,Produccion_UO!$J336,Resultados_Dic3!$A$3:$A$99980,Produccion_UO!$H336)*$I$329</f>
        <v>0</v>
      </c>
      <c r="AO336" s="21">
        <f>+SUMIFS(Resultados_Dic3!AJ$3:AJ$99980,Resultados_Dic3!$F$3:$F$99980,Produccion_UO!$K336,Resultados_Dic3!$D$3:$D$99980,Produccion_UO!$K$329,Resultados_Dic3!$E$3:$E$99980,Produccion_UO!$J336,Resultados_Dic3!$A$3:$A$99980,Produccion_UO!$H336)*$I$329</f>
        <v>0</v>
      </c>
      <c r="AP336" s="21">
        <f>+SUMIFS(Resultados_Dic3!AK$3:AK$99980,Resultados_Dic3!$F$3:$F$99980,Produccion_UO!$K336,Resultados_Dic3!$D$3:$D$99980,Produccion_UO!$K$329,Resultados_Dic3!$E$3:$E$99980,Produccion_UO!$J336,Resultados_Dic3!$A$3:$A$99980,Produccion_UO!$H336)*$I$329</f>
        <v>0</v>
      </c>
      <c r="AQ336" s="21">
        <f>+SUMIFS(Resultados_Dic3!AL$3:AL$99980,Resultados_Dic3!$F$3:$F$99980,Produccion_UO!$K336,Resultados_Dic3!$D$3:$D$99980,Produccion_UO!$K$329,Resultados_Dic3!$E$3:$E$99980,Produccion_UO!$J336,Resultados_Dic3!$A$3:$A$99980,Produccion_UO!$H336)*$I$329</f>
        <v>0</v>
      </c>
      <c r="AR336" s="21">
        <f>+SUMIFS(Resultados_Dic3!AM$3:AM$99980,Resultados_Dic3!$F$3:$F$99980,Produccion_UO!$K336,Resultados_Dic3!$D$3:$D$99980,Produccion_UO!$K$329,Resultados_Dic3!$E$3:$E$99980,Produccion_UO!$J336,Resultados_Dic3!$A$3:$A$99980,Produccion_UO!$H336)*$I$329</f>
        <v>0</v>
      </c>
    </row>
    <row r="337" spans="1:45" x14ac:dyDescent="0.25">
      <c r="H337" s="17" t="str">
        <f t="shared" si="92"/>
        <v>DIC7</v>
      </c>
      <c r="J337" s="24" t="s">
        <v>82</v>
      </c>
      <c r="K337" s="59" t="s">
        <v>228</v>
      </c>
      <c r="L337" s="22" t="str">
        <f>+$B$8</f>
        <v>VSM - Medium</v>
      </c>
      <c r="M337" s="21">
        <f>+SUMIFS(Resultados_Dic3!H$3:H$99980,Resultados_Dic3!$F$3:$F$99980,Produccion_UO!$K337,Resultados_Dic3!$D$3:$D$99980,Produccion_UO!$K$329,Resultados_Dic3!$E$3:$E$99980,Produccion_UO!$J337,Resultados_Dic3!$A$3:$A$99980,Produccion_UO!$H337)*$I$329</f>
        <v>0.19509211326478279</v>
      </c>
      <c r="N337" s="21">
        <f>+SUMIFS(Resultados_Dic3!I$3:I$99980,Resultados_Dic3!$F$3:$F$99980,Produccion_UO!$K337,Resultados_Dic3!$D$3:$D$99980,Produccion_UO!$K$329,Resultados_Dic3!$E$3:$E$99980,Produccion_UO!$J337,Resultados_Dic3!$A$3:$A$99980,Produccion_UO!$H337)*$I$329</f>
        <v>0.14609139419901501</v>
      </c>
      <c r="O337" s="21">
        <f>+SUMIFS(Resultados_Dic3!J$3:J$99980,Resultados_Dic3!$F$3:$F$99980,Produccion_UO!$K337,Resultados_Dic3!$D$3:$D$99980,Produccion_UO!$K$329,Resultados_Dic3!$E$3:$E$99980,Produccion_UO!$J337,Resultados_Dic3!$A$3:$A$99980,Produccion_UO!$H337)*$I$329</f>
        <v>0.11515332530252027</v>
      </c>
      <c r="P337" s="21">
        <f>+SUMIFS(Resultados_Dic3!K$3:K$99980,Resultados_Dic3!$F$3:$F$99980,Produccion_UO!$K337,Resultados_Dic3!$D$3:$D$99980,Produccion_UO!$K$329,Resultados_Dic3!$E$3:$E$99980,Produccion_UO!$J337,Resultados_Dic3!$A$3:$A$99980,Produccion_UO!$H337)*$I$329</f>
        <v>8.4215256406025549E-2</v>
      </c>
      <c r="Q337" s="21">
        <f>+SUMIFS(Resultados_Dic3!L$3:L$99980,Resultados_Dic3!$F$3:$F$99980,Produccion_UO!$K337,Resultados_Dic3!$D$3:$D$99980,Produccion_UO!$K$329,Resultados_Dic3!$E$3:$E$99980,Produccion_UO!$J337,Resultados_Dic3!$A$3:$A$99980,Produccion_UO!$H337)*$I$329</f>
        <v>5.3277187509530831E-2</v>
      </c>
      <c r="R337" s="21">
        <f>+SUMIFS(Resultados_Dic3!M$3:M$99980,Resultados_Dic3!$F$3:$F$99980,Produccion_UO!$K337,Resultados_Dic3!$D$3:$D$99980,Produccion_UO!$K$329,Resultados_Dic3!$E$3:$E$99980,Produccion_UO!$J337,Resultados_Dic3!$A$3:$A$99980,Produccion_UO!$H337)*$I$329</f>
        <v>8.3500044709165274E-3</v>
      </c>
      <c r="S337" s="21">
        <f>+SUMIFS(Resultados_Dic3!N$3:N$99980,Resultados_Dic3!$F$3:$F$99980,Produccion_UO!$K337,Resultados_Dic3!$D$3:$D$99980,Produccion_UO!$K$329,Resultados_Dic3!$E$3:$E$99980,Produccion_UO!$J337,Resultados_Dic3!$A$3:$A$99980,Produccion_UO!$H337)*$I$329</f>
        <v>0</v>
      </c>
      <c r="T337" s="21">
        <f>+SUMIFS(Resultados_Dic3!O$3:O$99980,Resultados_Dic3!$F$3:$F$99980,Produccion_UO!$K337,Resultados_Dic3!$D$3:$D$99980,Produccion_UO!$K$329,Resultados_Dic3!$E$3:$E$99980,Produccion_UO!$J337,Resultados_Dic3!$A$3:$A$99980,Produccion_UO!$H337)*$I$329</f>
        <v>0</v>
      </c>
      <c r="U337" s="21">
        <f>+SUMIFS(Resultados_Dic3!P$3:P$99980,Resultados_Dic3!$F$3:$F$99980,Produccion_UO!$K337,Resultados_Dic3!$D$3:$D$99980,Produccion_UO!$K$329,Resultados_Dic3!$E$3:$E$99980,Produccion_UO!$J337,Resultados_Dic3!$A$3:$A$99980,Produccion_UO!$H337)*$I$329</f>
        <v>0</v>
      </c>
      <c r="V337" s="21">
        <f>+SUMIFS(Resultados_Dic3!Q$3:Q$99980,Resultados_Dic3!$F$3:$F$99980,Produccion_UO!$K337,Resultados_Dic3!$D$3:$D$99980,Produccion_UO!$K$329,Resultados_Dic3!$E$3:$E$99980,Produccion_UO!$J337,Resultados_Dic3!$A$3:$A$99980,Produccion_UO!$H337)*$I$329</f>
        <v>0</v>
      </c>
      <c r="W337" s="21">
        <f>+SUMIFS(Resultados_Dic3!R$3:R$99980,Resultados_Dic3!$F$3:$F$99980,Produccion_UO!$K337,Resultados_Dic3!$D$3:$D$99980,Produccion_UO!$K$329,Resultados_Dic3!$E$3:$E$99980,Produccion_UO!$J337,Resultados_Dic3!$A$3:$A$99980,Produccion_UO!$H337)*$I$329</f>
        <v>0</v>
      </c>
      <c r="X337" s="21">
        <f>+SUMIFS(Resultados_Dic3!S$3:S$99980,Resultados_Dic3!$F$3:$F$99980,Produccion_UO!$K337,Resultados_Dic3!$D$3:$D$99980,Produccion_UO!$K$329,Resultados_Dic3!$E$3:$E$99980,Produccion_UO!$J337,Resultados_Dic3!$A$3:$A$99980,Produccion_UO!$H337)*$I$329</f>
        <v>0</v>
      </c>
      <c r="Y337" s="21">
        <f>+SUMIFS(Resultados_Dic3!T$3:T$99980,Resultados_Dic3!$F$3:$F$99980,Produccion_UO!$K337,Resultados_Dic3!$D$3:$D$99980,Produccion_UO!$K$329,Resultados_Dic3!$E$3:$E$99980,Produccion_UO!$J337,Resultados_Dic3!$A$3:$A$99980,Produccion_UO!$H337)*$I$329</f>
        <v>0</v>
      </c>
      <c r="Z337" s="21">
        <f>+SUMIFS(Resultados_Dic3!U$3:U$99980,Resultados_Dic3!$F$3:$F$99980,Produccion_UO!$K337,Resultados_Dic3!$D$3:$D$99980,Produccion_UO!$K$329,Resultados_Dic3!$E$3:$E$99980,Produccion_UO!$J337,Resultados_Dic3!$A$3:$A$99980,Produccion_UO!$H337)*$I$329</f>
        <v>0</v>
      </c>
      <c r="AA337" s="21">
        <f>+SUMIFS(Resultados_Dic3!V$3:V$99980,Resultados_Dic3!$F$3:$F$99980,Produccion_UO!$K337,Resultados_Dic3!$D$3:$D$99980,Produccion_UO!$K$329,Resultados_Dic3!$E$3:$E$99980,Produccion_UO!$J337,Resultados_Dic3!$A$3:$A$99980,Produccion_UO!$H337)*$I$329</f>
        <v>0</v>
      </c>
      <c r="AB337" s="21">
        <f>+SUMIFS(Resultados_Dic3!W$3:W$99980,Resultados_Dic3!$F$3:$F$99980,Produccion_UO!$K337,Resultados_Dic3!$D$3:$D$99980,Produccion_UO!$K$329,Resultados_Dic3!$E$3:$E$99980,Produccion_UO!$J337,Resultados_Dic3!$A$3:$A$99980,Produccion_UO!$H337)*$I$329</f>
        <v>0</v>
      </c>
      <c r="AC337" s="21">
        <f>+SUMIFS(Resultados_Dic3!X$3:X$99980,Resultados_Dic3!$F$3:$F$99980,Produccion_UO!$K337,Resultados_Dic3!$D$3:$D$99980,Produccion_UO!$K$329,Resultados_Dic3!$E$3:$E$99980,Produccion_UO!$J337,Resultados_Dic3!$A$3:$A$99980,Produccion_UO!$H337)*$I$329</f>
        <v>0</v>
      </c>
      <c r="AD337" s="21">
        <f>+SUMIFS(Resultados_Dic3!Y$3:Y$99980,Resultados_Dic3!$F$3:$F$99980,Produccion_UO!$K337,Resultados_Dic3!$D$3:$D$99980,Produccion_UO!$K$329,Resultados_Dic3!$E$3:$E$99980,Produccion_UO!$J337,Resultados_Dic3!$A$3:$A$99980,Produccion_UO!$H337)*$I$329</f>
        <v>0</v>
      </c>
      <c r="AE337" s="21">
        <f>+SUMIFS(Resultados_Dic3!Z$3:Z$99980,Resultados_Dic3!$F$3:$F$99980,Produccion_UO!$K337,Resultados_Dic3!$D$3:$D$99980,Produccion_UO!$K$329,Resultados_Dic3!$E$3:$E$99980,Produccion_UO!$J337,Resultados_Dic3!$A$3:$A$99980,Produccion_UO!$H337)*$I$329</f>
        <v>0</v>
      </c>
      <c r="AF337" s="21">
        <f>+SUMIFS(Resultados_Dic3!AA$3:AA$99980,Resultados_Dic3!$F$3:$F$99980,Produccion_UO!$K337,Resultados_Dic3!$D$3:$D$99980,Produccion_UO!$K$329,Resultados_Dic3!$E$3:$E$99980,Produccion_UO!$J337,Resultados_Dic3!$A$3:$A$99980,Produccion_UO!$H337)*$I$329</f>
        <v>0</v>
      </c>
      <c r="AG337" s="21">
        <f>+SUMIFS(Resultados_Dic3!AB$3:AB$99980,Resultados_Dic3!$F$3:$F$99980,Produccion_UO!$K337,Resultados_Dic3!$D$3:$D$99980,Produccion_UO!$K$329,Resultados_Dic3!$E$3:$E$99980,Produccion_UO!$J337,Resultados_Dic3!$A$3:$A$99980,Produccion_UO!$H337)*$I$329</f>
        <v>0</v>
      </c>
      <c r="AH337" s="21">
        <f>+SUMIFS(Resultados_Dic3!AC$3:AC$99980,Resultados_Dic3!$F$3:$F$99980,Produccion_UO!$K337,Resultados_Dic3!$D$3:$D$99980,Produccion_UO!$K$329,Resultados_Dic3!$E$3:$E$99980,Produccion_UO!$J337,Resultados_Dic3!$A$3:$A$99980,Produccion_UO!$H337)*$I$329</f>
        <v>0</v>
      </c>
      <c r="AI337" s="21">
        <f>+SUMIFS(Resultados_Dic3!AD$3:AD$99980,Resultados_Dic3!$F$3:$F$99980,Produccion_UO!$K337,Resultados_Dic3!$D$3:$D$99980,Produccion_UO!$K$329,Resultados_Dic3!$E$3:$E$99980,Produccion_UO!$J337,Resultados_Dic3!$A$3:$A$99980,Produccion_UO!$H337)*$I$329</f>
        <v>0</v>
      </c>
      <c r="AJ337" s="21">
        <f>+SUMIFS(Resultados_Dic3!AE$3:AE$99980,Resultados_Dic3!$F$3:$F$99980,Produccion_UO!$K337,Resultados_Dic3!$D$3:$D$99980,Produccion_UO!$K$329,Resultados_Dic3!$E$3:$E$99980,Produccion_UO!$J337,Resultados_Dic3!$A$3:$A$99980,Produccion_UO!$H337)*$I$329</f>
        <v>0</v>
      </c>
      <c r="AK337" s="21">
        <f>+SUMIFS(Resultados_Dic3!AF$3:AF$99980,Resultados_Dic3!$F$3:$F$99980,Produccion_UO!$K337,Resultados_Dic3!$D$3:$D$99980,Produccion_UO!$K$329,Resultados_Dic3!$E$3:$E$99980,Produccion_UO!$J337,Resultados_Dic3!$A$3:$A$99980,Produccion_UO!$H337)*$I$329</f>
        <v>0</v>
      </c>
      <c r="AL337" s="21">
        <f>+SUMIFS(Resultados_Dic3!AG$3:AG$99980,Resultados_Dic3!$F$3:$F$99980,Produccion_UO!$K337,Resultados_Dic3!$D$3:$D$99980,Produccion_UO!$K$329,Resultados_Dic3!$E$3:$E$99980,Produccion_UO!$J337,Resultados_Dic3!$A$3:$A$99980,Produccion_UO!$H337)*$I$329</f>
        <v>0</v>
      </c>
      <c r="AM337" s="21">
        <f>+SUMIFS(Resultados_Dic3!AH$3:AH$99980,Resultados_Dic3!$F$3:$F$99980,Produccion_UO!$K337,Resultados_Dic3!$D$3:$D$99980,Produccion_UO!$K$329,Resultados_Dic3!$E$3:$E$99980,Produccion_UO!$J337,Resultados_Dic3!$A$3:$A$99980,Produccion_UO!$H337)*$I$329</f>
        <v>0</v>
      </c>
      <c r="AN337" s="21">
        <f>+SUMIFS(Resultados_Dic3!AI$3:AI$99980,Resultados_Dic3!$F$3:$F$99980,Produccion_UO!$K337,Resultados_Dic3!$D$3:$D$99980,Produccion_UO!$K$329,Resultados_Dic3!$E$3:$E$99980,Produccion_UO!$J337,Resultados_Dic3!$A$3:$A$99980,Produccion_UO!$H337)*$I$329</f>
        <v>0</v>
      </c>
      <c r="AO337" s="21">
        <f>+SUMIFS(Resultados_Dic3!AJ$3:AJ$99980,Resultados_Dic3!$F$3:$F$99980,Produccion_UO!$K337,Resultados_Dic3!$D$3:$D$99980,Produccion_UO!$K$329,Resultados_Dic3!$E$3:$E$99980,Produccion_UO!$J337,Resultados_Dic3!$A$3:$A$99980,Produccion_UO!$H337)*$I$329</f>
        <v>0</v>
      </c>
      <c r="AP337" s="21">
        <f>+SUMIFS(Resultados_Dic3!AK$3:AK$99980,Resultados_Dic3!$F$3:$F$99980,Produccion_UO!$K337,Resultados_Dic3!$D$3:$D$99980,Produccion_UO!$K$329,Resultados_Dic3!$E$3:$E$99980,Produccion_UO!$J337,Resultados_Dic3!$A$3:$A$99980,Produccion_UO!$H337)*$I$329</f>
        <v>0</v>
      </c>
      <c r="AQ337" s="21">
        <f>+SUMIFS(Resultados_Dic3!AL$3:AL$99980,Resultados_Dic3!$F$3:$F$99980,Produccion_UO!$K337,Resultados_Dic3!$D$3:$D$99980,Produccion_UO!$K$329,Resultados_Dic3!$E$3:$E$99980,Produccion_UO!$J337,Resultados_Dic3!$A$3:$A$99980,Produccion_UO!$H337)*$I$329</f>
        <v>0</v>
      </c>
      <c r="AR337" s="21">
        <f>+SUMIFS(Resultados_Dic3!AM$3:AM$99980,Resultados_Dic3!$F$3:$F$99980,Produccion_UO!$K337,Resultados_Dic3!$D$3:$D$99980,Produccion_UO!$K$329,Resultados_Dic3!$E$3:$E$99980,Produccion_UO!$J337,Resultados_Dic3!$A$3:$A$99980,Produccion_UO!$H337)*$I$329</f>
        <v>0</v>
      </c>
    </row>
    <row r="338" spans="1:45" x14ac:dyDescent="0.25">
      <c r="H338" s="17" t="str">
        <f t="shared" si="92"/>
        <v>DIC7</v>
      </c>
      <c r="J338" s="24" t="s">
        <v>83</v>
      </c>
      <c r="K338" s="59" t="s">
        <v>229</v>
      </c>
      <c r="L338" s="22" t="str">
        <f>+$B$9</f>
        <v>VIM - GAS</v>
      </c>
      <c r="M338" s="21">
        <f>+SUMIFS(Resultados_Dic3!H$3:H$99980,Resultados_Dic3!$F$3:$F$99980,Produccion_UO!$K338,Resultados_Dic3!$D$3:$D$99980,Produccion_UO!$K$329,Resultados_Dic3!$E$3:$E$99980,Produccion_UO!$J338,Resultados_Dic3!$A$3:$A$99980,Produccion_UO!$H338)*$I$329</f>
        <v>7.990287652443417</v>
      </c>
      <c r="N338" s="21">
        <f>+SUMIFS(Resultados_Dic3!I$3:I$99980,Resultados_Dic3!$F$3:$F$99980,Produccion_UO!$K338,Resultados_Dic3!$D$3:$D$99980,Produccion_UO!$K$329,Resultados_Dic3!$E$3:$E$99980,Produccion_UO!$J338,Resultados_Dic3!$A$3:$A$99980,Produccion_UO!$H338)*$I$329</f>
        <v>7.8447701835924999</v>
      </c>
      <c r="O338" s="21">
        <f>+SUMIFS(Resultados_Dic3!J$3:J$99980,Resultados_Dic3!$F$3:$F$99980,Produccion_UO!$K338,Resultados_Dic3!$D$3:$D$99980,Produccion_UO!$K$329,Resultados_Dic3!$E$3:$E$99980,Produccion_UO!$J338,Resultados_Dic3!$A$3:$A$99980,Produccion_UO!$H338)*$I$329</f>
        <v>7.8496721340806941</v>
      </c>
      <c r="P338" s="21">
        <f>+SUMIFS(Resultados_Dic3!K$3:K$99980,Resultados_Dic3!$F$3:$F$99980,Produccion_UO!$K338,Resultados_Dic3!$D$3:$D$99980,Produccion_UO!$K$329,Resultados_Dic3!$E$3:$E$99980,Produccion_UO!$J338,Resultados_Dic3!$A$3:$A$99980,Produccion_UO!$H338)*$I$329</f>
        <v>7.8545740845688607</v>
      </c>
      <c r="Q338" s="21">
        <f>+SUMIFS(Resultados_Dic3!L$3:L$99980,Resultados_Dic3!$F$3:$F$99980,Produccion_UO!$K338,Resultados_Dic3!$D$3:$D$99980,Produccion_UO!$K$329,Resultados_Dic3!$E$3:$E$99980,Produccion_UO!$J338,Resultados_Dic3!$A$3:$A$99980,Produccion_UO!$H338)*$I$329</f>
        <v>7.8594760350570558</v>
      </c>
      <c r="R338" s="21">
        <f>+SUMIFS(Resultados_Dic3!M$3:M$99980,Resultados_Dic3!$F$3:$F$99980,Produccion_UO!$K338,Resultados_Dic3!$D$3:$D$99980,Produccion_UO!$K$329,Resultados_Dic3!$E$3:$E$99980,Produccion_UO!$J338,Resultados_Dic3!$A$3:$A$99980,Produccion_UO!$H338)*$I$329</f>
        <v>7.259913788823666</v>
      </c>
      <c r="S338" s="21">
        <f>+SUMIFS(Resultados_Dic3!N$3:N$99980,Resultados_Dic3!$F$3:$F$99980,Produccion_UO!$K338,Resultados_Dic3!$D$3:$D$99980,Produccion_UO!$K$329,Resultados_Dic3!$E$3:$E$99980,Produccion_UO!$J338,Resultados_Dic3!$A$3:$A$99980,Produccion_UO!$H338)*$I$329</f>
        <v>6.6603515425902504</v>
      </c>
      <c r="T338" s="21">
        <f>+SUMIFS(Resultados_Dic3!O$3:O$99980,Resultados_Dic3!$F$3:$F$99980,Produccion_UO!$K338,Resultados_Dic3!$D$3:$D$99980,Produccion_UO!$K$329,Resultados_Dic3!$E$3:$E$99980,Produccion_UO!$J338,Resultados_Dic3!$A$3:$A$99980,Produccion_UO!$H338)*$I$329</f>
        <v>6.1669826853491942</v>
      </c>
      <c r="U338" s="21">
        <f>+SUMIFS(Resultados_Dic3!P$3:P$99980,Resultados_Dic3!$F$3:$F$99980,Produccion_UO!$K338,Resultados_Dic3!$D$3:$D$99980,Produccion_UO!$K$329,Resultados_Dic3!$E$3:$E$99980,Produccion_UO!$J338,Resultados_Dic3!$A$3:$A$99980,Produccion_UO!$H338)*$I$329</f>
        <v>5.6736138281081665</v>
      </c>
      <c r="V338" s="21">
        <f>+SUMIFS(Resultados_Dic3!Q$3:Q$99980,Resultados_Dic3!$F$3:$F$99980,Produccion_UO!$K338,Resultados_Dic3!$D$3:$D$99980,Produccion_UO!$K$329,Resultados_Dic3!$E$3:$E$99980,Produccion_UO!$J338,Resultados_Dic3!$A$3:$A$99980,Produccion_UO!$H338)*$I$329</f>
        <v>5.264664135716945</v>
      </c>
      <c r="W338" s="21">
        <f>+SUMIFS(Resultados_Dic3!R$3:R$99980,Resultados_Dic3!$F$3:$F$99980,Produccion_UO!$K338,Resultados_Dic3!$D$3:$D$99980,Produccion_UO!$K$329,Resultados_Dic3!$E$3:$E$99980,Produccion_UO!$J338,Resultados_Dic3!$A$3:$A$99980,Produccion_UO!$H338)*$I$329</f>
        <v>4.8557144433257502</v>
      </c>
      <c r="X338" s="21">
        <f>+SUMIFS(Resultados_Dic3!S$3:S$99980,Resultados_Dic3!$F$3:$F$99980,Produccion_UO!$K338,Resultados_Dic3!$D$3:$D$99980,Produccion_UO!$K$329,Resultados_Dic3!$E$3:$E$99980,Produccion_UO!$J338,Resultados_Dic3!$A$3:$A$99980,Produccion_UO!$H338)*$I$329</f>
        <v>4.4467647509345278</v>
      </c>
      <c r="Y338" s="21">
        <f>+SUMIFS(Resultados_Dic3!T$3:T$99980,Resultados_Dic3!$F$3:$F$99980,Produccion_UO!$K338,Resultados_Dic3!$D$3:$D$99980,Produccion_UO!$K$329,Resultados_Dic3!$E$3:$E$99980,Produccion_UO!$J338,Resultados_Dic3!$A$3:$A$99980,Produccion_UO!$H338)*$I$329</f>
        <v>4.1613258037582499</v>
      </c>
      <c r="Z338" s="21">
        <f>+SUMIFS(Resultados_Dic3!U$3:U$99980,Resultados_Dic3!$F$3:$F$99980,Produccion_UO!$K338,Resultados_Dic3!$D$3:$D$99980,Produccion_UO!$K$329,Resultados_Dic3!$E$3:$E$99980,Produccion_UO!$J338,Resultados_Dic3!$A$3:$A$99980,Produccion_UO!$H338)*$I$329</f>
        <v>3.8761487969652775</v>
      </c>
      <c r="AA338" s="21">
        <f>+SUMIFS(Resultados_Dic3!V$3:V$99980,Resultados_Dic3!$F$3:$F$99980,Produccion_UO!$K338,Resultados_Dic3!$D$3:$D$99980,Produccion_UO!$K$329,Resultados_Dic3!$E$3:$E$99980,Produccion_UO!$J338,Resultados_Dic3!$A$3:$A$99980,Produccion_UO!$H338)*$I$329</f>
        <v>1.8725655889962056</v>
      </c>
      <c r="AB338" s="21">
        <f>+SUMIFS(Resultados_Dic3!W$3:W$99980,Resultados_Dic3!$F$3:$F$99980,Produccion_UO!$K338,Resultados_Dic3!$D$3:$D$99980,Produccion_UO!$K$329,Resultados_Dic3!$E$3:$E$99980,Produccion_UO!$J338,Resultados_Dic3!$A$3:$A$99980,Produccion_UO!$H338)*$I$329</f>
        <v>0</v>
      </c>
      <c r="AC338" s="21">
        <f>+SUMIFS(Resultados_Dic3!X$3:X$99980,Resultados_Dic3!$F$3:$F$99980,Produccion_UO!$K338,Resultados_Dic3!$D$3:$D$99980,Produccion_UO!$K$329,Resultados_Dic3!$E$3:$E$99980,Produccion_UO!$J338,Resultados_Dic3!$A$3:$A$99980,Produccion_UO!$H338)*$I$329</f>
        <v>0</v>
      </c>
      <c r="AD338" s="21">
        <f>+SUMIFS(Resultados_Dic3!Y$3:Y$99980,Resultados_Dic3!$F$3:$F$99980,Produccion_UO!$K338,Resultados_Dic3!$D$3:$D$99980,Produccion_UO!$K$329,Resultados_Dic3!$E$3:$E$99980,Produccion_UO!$J338,Resultados_Dic3!$A$3:$A$99980,Produccion_UO!$H338)*$I$329</f>
        <v>0</v>
      </c>
      <c r="AE338" s="21">
        <f>+SUMIFS(Resultados_Dic3!Z$3:Z$99980,Resultados_Dic3!$F$3:$F$99980,Produccion_UO!$K338,Resultados_Dic3!$D$3:$D$99980,Produccion_UO!$K$329,Resultados_Dic3!$E$3:$E$99980,Produccion_UO!$J338,Resultados_Dic3!$A$3:$A$99980,Produccion_UO!$H338)*$I$329</f>
        <v>0</v>
      </c>
      <c r="AF338" s="21">
        <f>+SUMIFS(Resultados_Dic3!AA$3:AA$99980,Resultados_Dic3!$F$3:$F$99980,Produccion_UO!$K338,Resultados_Dic3!$D$3:$D$99980,Produccion_UO!$K$329,Resultados_Dic3!$E$3:$E$99980,Produccion_UO!$J338,Resultados_Dic3!$A$3:$A$99980,Produccion_UO!$H338)*$I$329</f>
        <v>0</v>
      </c>
      <c r="AG338" s="21">
        <f>+SUMIFS(Resultados_Dic3!AB$3:AB$99980,Resultados_Dic3!$F$3:$F$99980,Produccion_UO!$K338,Resultados_Dic3!$D$3:$D$99980,Produccion_UO!$K$329,Resultados_Dic3!$E$3:$E$99980,Produccion_UO!$J338,Resultados_Dic3!$A$3:$A$99980,Produccion_UO!$H338)*$I$329</f>
        <v>0</v>
      </c>
      <c r="AH338" s="21">
        <f>+SUMIFS(Resultados_Dic3!AC$3:AC$99980,Resultados_Dic3!$F$3:$F$99980,Produccion_UO!$K338,Resultados_Dic3!$D$3:$D$99980,Produccion_UO!$K$329,Resultados_Dic3!$E$3:$E$99980,Produccion_UO!$J338,Resultados_Dic3!$A$3:$A$99980,Produccion_UO!$H338)*$I$329</f>
        <v>0</v>
      </c>
      <c r="AI338" s="21">
        <f>+SUMIFS(Resultados_Dic3!AD$3:AD$99980,Resultados_Dic3!$F$3:$F$99980,Produccion_UO!$K338,Resultados_Dic3!$D$3:$D$99980,Produccion_UO!$K$329,Resultados_Dic3!$E$3:$E$99980,Produccion_UO!$J338,Resultados_Dic3!$A$3:$A$99980,Produccion_UO!$H338)*$I$329</f>
        <v>0</v>
      </c>
      <c r="AJ338" s="21">
        <f>+SUMIFS(Resultados_Dic3!AE$3:AE$99980,Resultados_Dic3!$F$3:$F$99980,Produccion_UO!$K338,Resultados_Dic3!$D$3:$D$99980,Produccion_UO!$K$329,Resultados_Dic3!$E$3:$E$99980,Produccion_UO!$J338,Resultados_Dic3!$A$3:$A$99980,Produccion_UO!$H338)*$I$329</f>
        <v>0</v>
      </c>
      <c r="AK338" s="21">
        <f>+SUMIFS(Resultados_Dic3!AF$3:AF$99980,Resultados_Dic3!$F$3:$F$99980,Produccion_UO!$K338,Resultados_Dic3!$D$3:$D$99980,Produccion_UO!$K$329,Resultados_Dic3!$E$3:$E$99980,Produccion_UO!$J338,Resultados_Dic3!$A$3:$A$99980,Produccion_UO!$H338)*$I$329</f>
        <v>0</v>
      </c>
      <c r="AL338" s="21">
        <f>+SUMIFS(Resultados_Dic3!AG$3:AG$99980,Resultados_Dic3!$F$3:$F$99980,Produccion_UO!$K338,Resultados_Dic3!$D$3:$D$99980,Produccion_UO!$K$329,Resultados_Dic3!$E$3:$E$99980,Produccion_UO!$J338,Resultados_Dic3!$A$3:$A$99980,Produccion_UO!$H338)*$I$329</f>
        <v>0</v>
      </c>
      <c r="AM338" s="21">
        <f>+SUMIFS(Resultados_Dic3!AH$3:AH$99980,Resultados_Dic3!$F$3:$F$99980,Produccion_UO!$K338,Resultados_Dic3!$D$3:$D$99980,Produccion_UO!$K$329,Resultados_Dic3!$E$3:$E$99980,Produccion_UO!$J338,Resultados_Dic3!$A$3:$A$99980,Produccion_UO!$H338)*$I$329</f>
        <v>0</v>
      </c>
      <c r="AN338" s="21">
        <f>+SUMIFS(Resultados_Dic3!AI$3:AI$99980,Resultados_Dic3!$F$3:$F$99980,Produccion_UO!$K338,Resultados_Dic3!$D$3:$D$99980,Produccion_UO!$K$329,Resultados_Dic3!$E$3:$E$99980,Produccion_UO!$J338,Resultados_Dic3!$A$3:$A$99980,Produccion_UO!$H338)*$I$329</f>
        <v>0</v>
      </c>
      <c r="AO338" s="21">
        <f>+SUMIFS(Resultados_Dic3!AJ$3:AJ$99980,Resultados_Dic3!$F$3:$F$99980,Produccion_UO!$K338,Resultados_Dic3!$D$3:$D$99980,Produccion_UO!$K$329,Resultados_Dic3!$E$3:$E$99980,Produccion_UO!$J338,Resultados_Dic3!$A$3:$A$99980,Produccion_UO!$H338)*$I$329</f>
        <v>0</v>
      </c>
      <c r="AP338" s="21">
        <f>+SUMIFS(Resultados_Dic3!AK$3:AK$99980,Resultados_Dic3!$F$3:$F$99980,Produccion_UO!$K338,Resultados_Dic3!$D$3:$D$99980,Produccion_UO!$K$329,Resultados_Dic3!$E$3:$E$99980,Produccion_UO!$J338,Resultados_Dic3!$A$3:$A$99980,Produccion_UO!$H338)*$I$329</f>
        <v>0</v>
      </c>
      <c r="AQ338" s="21">
        <f>+SUMIFS(Resultados_Dic3!AL$3:AL$99980,Resultados_Dic3!$F$3:$F$99980,Produccion_UO!$K338,Resultados_Dic3!$D$3:$D$99980,Produccion_UO!$K$329,Resultados_Dic3!$E$3:$E$99980,Produccion_UO!$J338,Resultados_Dic3!$A$3:$A$99980,Produccion_UO!$H338)*$I$329</f>
        <v>0</v>
      </c>
      <c r="AR338" s="21">
        <f>+SUMIFS(Resultados_Dic3!AM$3:AM$99980,Resultados_Dic3!$F$3:$F$99980,Produccion_UO!$K338,Resultados_Dic3!$D$3:$D$99980,Produccion_UO!$K$329,Resultados_Dic3!$E$3:$E$99980,Produccion_UO!$J338,Resultados_Dic3!$A$3:$A$99980,Produccion_UO!$H338)*$I$329</f>
        <v>0</v>
      </c>
    </row>
    <row r="339" spans="1:45" s="68" customFormat="1" x14ac:dyDescent="0.25">
      <c r="A339" s="133"/>
      <c r="B339" s="133"/>
      <c r="C339" s="133"/>
      <c r="D339" s="133"/>
      <c r="E339" s="133"/>
      <c r="F339" s="134"/>
      <c r="H339" s="71"/>
      <c r="I339" s="71"/>
      <c r="L339" s="22"/>
      <c r="M339" s="69">
        <f>+SUM(M332:M338)</f>
        <v>158.21728831731471</v>
      </c>
      <c r="N339" s="69">
        <f t="shared" ref="N339" si="93">+SUM(N332:N338)</f>
        <v>163.54561087729888</v>
      </c>
      <c r="O339" s="69">
        <f t="shared" ref="O339:AR339" si="94">+SUM(O332:O338)</f>
        <v>141.4798377883335</v>
      </c>
      <c r="P339" s="69">
        <f t="shared" si="94"/>
        <v>144.59029863106952</v>
      </c>
      <c r="Q339" s="69">
        <f t="shared" si="94"/>
        <v>118.52764435197111</v>
      </c>
      <c r="R339" s="69">
        <f t="shared" si="94"/>
        <v>57.640653263735281</v>
      </c>
      <c r="S339" s="69">
        <f t="shared" si="94"/>
        <v>56.830758544171182</v>
      </c>
      <c r="T339" s="69">
        <f t="shared" si="94"/>
        <v>56.196282713451176</v>
      </c>
      <c r="U339" s="69">
        <f t="shared" si="94"/>
        <v>5.8147707761206835</v>
      </c>
      <c r="V339" s="69">
        <f t="shared" si="94"/>
        <v>5.3934273113864668</v>
      </c>
      <c r="W339" s="69">
        <f t="shared" si="94"/>
        <v>4.9381257523758926</v>
      </c>
      <c r="X339" s="69">
        <f t="shared" si="94"/>
        <v>4.5291760599846791</v>
      </c>
      <c r="Y339" s="69">
        <f t="shared" si="94"/>
        <v>4.2437371128084012</v>
      </c>
      <c r="Z339" s="69">
        <f t="shared" si="94"/>
        <v>3.9345055209634552</v>
      </c>
      <c r="AA339" s="69">
        <f t="shared" si="94"/>
        <v>1.8725655889962056</v>
      </c>
      <c r="AB339" s="69">
        <f t="shared" si="94"/>
        <v>0</v>
      </c>
      <c r="AC339" s="69">
        <f t="shared" si="94"/>
        <v>0</v>
      </c>
      <c r="AD339" s="69">
        <f t="shared" si="94"/>
        <v>0</v>
      </c>
      <c r="AE339" s="69">
        <f t="shared" si="94"/>
        <v>0</v>
      </c>
      <c r="AF339" s="69">
        <f t="shared" si="94"/>
        <v>0</v>
      </c>
      <c r="AG339" s="69">
        <f t="shared" si="94"/>
        <v>0</v>
      </c>
      <c r="AH339" s="69">
        <f t="shared" si="94"/>
        <v>0</v>
      </c>
      <c r="AI339" s="69">
        <f t="shared" si="94"/>
        <v>0</v>
      </c>
      <c r="AJ339" s="69">
        <f t="shared" si="94"/>
        <v>0</v>
      </c>
      <c r="AK339" s="69">
        <f t="shared" si="94"/>
        <v>0</v>
      </c>
      <c r="AL339" s="69">
        <f t="shared" si="94"/>
        <v>0</v>
      </c>
      <c r="AM339" s="69">
        <f t="shared" si="94"/>
        <v>0</v>
      </c>
      <c r="AN339" s="69">
        <f t="shared" si="94"/>
        <v>0</v>
      </c>
      <c r="AO339" s="69">
        <f t="shared" si="94"/>
        <v>0</v>
      </c>
      <c r="AP339" s="69">
        <f t="shared" si="94"/>
        <v>0</v>
      </c>
      <c r="AQ339" s="69">
        <f t="shared" si="94"/>
        <v>0</v>
      </c>
      <c r="AR339" s="69">
        <f t="shared" si="94"/>
        <v>0</v>
      </c>
    </row>
    <row r="340" spans="1:45" s="195" customFormat="1" x14ac:dyDescent="0.25">
      <c r="A340" s="190"/>
      <c r="B340" s="190"/>
      <c r="C340" s="190"/>
      <c r="D340" s="190"/>
      <c r="E340" s="190"/>
      <c r="F340" s="191"/>
      <c r="H340" s="196"/>
      <c r="I340" s="196"/>
      <c r="L340" s="194"/>
    </row>
    <row r="341" spans="1:45" ht="18.75" x14ac:dyDescent="0.3">
      <c r="I341" s="17" t="str">
        <f>+IF(OR(J342="OIL",J342="OIL-eq"),$I$5,IF(J342="GAS",$I$4,IF(J342="GSL",$I$8,IF(J342="DSL",$I$9,IF(J342="KER",$I$10,IF(J342="LPG",$I$11,IF(J342="HFO",$I$12,IF(J342="AVG",$I$13,IF(J342="RFG",$I$14,IF(J342="ELC",$I$15,$I$16))))))))))</f>
        <v>GWh/año</v>
      </c>
      <c r="K341" s="34" t="s">
        <v>688</v>
      </c>
    </row>
    <row r="342" spans="1:45" x14ac:dyDescent="0.25">
      <c r="H342" s="12"/>
      <c r="I342" s="115">
        <f>+IF(OR(J342="OIL",J342="OIL-eq"),$H$5,IF(J342="GAS",$H$4,IF(J342="GSL",$H$8,IF(J342="DSL",$H$9,IF(J342="KER",$H$10,IF(J342="LPG",$H$11,IF(J342="HFO",$H$12,IF(J342="AVG",$H$13,IF(J342="RFG",$H$14,IF(J342="ELC",$H$15,$H$16))))))))))</f>
        <v>277.77777777777777</v>
      </c>
      <c r="J342" s="106" t="s">
        <v>348</v>
      </c>
      <c r="K342" s="58" t="s">
        <v>444</v>
      </c>
    </row>
    <row r="343" spans="1:45" x14ac:dyDescent="0.25">
      <c r="H343" s="43"/>
      <c r="I343" s="43"/>
      <c r="J343" s="15"/>
      <c r="K343" s="16"/>
    </row>
    <row r="344" spans="1:45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  <c r="AS344" s="21"/>
    </row>
    <row r="345" spans="1:45" x14ac:dyDescent="0.25">
      <c r="H345" s="17" t="str">
        <f t="shared" ref="H345:H351" si="95">+$B$1</f>
        <v>DIC7</v>
      </c>
      <c r="J345" s="60" t="s">
        <v>432</v>
      </c>
      <c r="K345" s="19" t="s">
        <v>424</v>
      </c>
      <c r="L345" s="22" t="str">
        <f>+$B$3</f>
        <v>GU - Gas</v>
      </c>
      <c r="M345" s="21">
        <f>+M358+M371</f>
        <v>0</v>
      </c>
      <c r="N345" s="21">
        <f t="shared" ref="N345:AR347" si="96">+N358+N371</f>
        <v>0</v>
      </c>
      <c r="O345" s="21">
        <f t="shared" si="96"/>
        <v>0</v>
      </c>
      <c r="P345" s="21">
        <f t="shared" si="96"/>
        <v>0</v>
      </c>
      <c r="Q345" s="21">
        <f t="shared" si="96"/>
        <v>0</v>
      </c>
      <c r="R345" s="21">
        <f t="shared" si="96"/>
        <v>0</v>
      </c>
      <c r="S345" s="21">
        <f t="shared" si="96"/>
        <v>0</v>
      </c>
      <c r="T345" s="21">
        <f t="shared" si="96"/>
        <v>0</v>
      </c>
      <c r="U345" s="21">
        <f t="shared" si="96"/>
        <v>0</v>
      </c>
      <c r="V345" s="21">
        <f t="shared" si="96"/>
        <v>0</v>
      </c>
      <c r="W345" s="21">
        <f t="shared" si="96"/>
        <v>0</v>
      </c>
      <c r="X345" s="21">
        <f t="shared" si="96"/>
        <v>0</v>
      </c>
      <c r="Y345" s="21">
        <f t="shared" si="96"/>
        <v>0</v>
      </c>
      <c r="Z345" s="21">
        <f t="shared" si="96"/>
        <v>0</v>
      </c>
      <c r="AA345" s="21">
        <f t="shared" si="96"/>
        <v>0</v>
      </c>
      <c r="AB345" s="21">
        <f t="shared" si="96"/>
        <v>0</v>
      </c>
      <c r="AC345" s="21">
        <f t="shared" si="96"/>
        <v>0</v>
      </c>
      <c r="AD345" s="21">
        <f t="shared" si="96"/>
        <v>0</v>
      </c>
      <c r="AE345" s="21">
        <f t="shared" si="96"/>
        <v>0</v>
      </c>
      <c r="AF345" s="21">
        <f t="shared" si="96"/>
        <v>0</v>
      </c>
      <c r="AG345" s="21">
        <f t="shared" si="96"/>
        <v>0</v>
      </c>
      <c r="AH345" s="21">
        <f t="shared" si="96"/>
        <v>0</v>
      </c>
      <c r="AI345" s="21">
        <f t="shared" si="96"/>
        <v>0</v>
      </c>
      <c r="AJ345" s="21">
        <f t="shared" si="96"/>
        <v>0</v>
      </c>
      <c r="AK345" s="21">
        <f t="shared" si="96"/>
        <v>0</v>
      </c>
      <c r="AL345" s="21">
        <f t="shared" si="96"/>
        <v>0</v>
      </c>
      <c r="AM345" s="21">
        <f t="shared" si="96"/>
        <v>0</v>
      </c>
      <c r="AN345" s="21">
        <f t="shared" si="96"/>
        <v>0</v>
      </c>
      <c r="AO345" s="21">
        <f t="shared" si="96"/>
        <v>0</v>
      </c>
      <c r="AP345" s="21">
        <f t="shared" si="96"/>
        <v>0</v>
      </c>
      <c r="AQ345" s="21">
        <f t="shared" si="96"/>
        <v>0</v>
      </c>
      <c r="AR345" s="21">
        <f t="shared" si="96"/>
        <v>0</v>
      </c>
    </row>
    <row r="346" spans="1:45" x14ac:dyDescent="0.25">
      <c r="H346" s="17" t="str">
        <f t="shared" si="95"/>
        <v>DIC7</v>
      </c>
      <c r="J346" s="61" t="s">
        <v>73</v>
      </c>
      <c r="K346" s="19" t="s">
        <v>425</v>
      </c>
      <c r="L346" s="22" t="str">
        <f>+$B$4</f>
        <v>LLO - Ligth</v>
      </c>
      <c r="M346" s="21">
        <f>+M359+M372</f>
        <v>55.650408008416107</v>
      </c>
      <c r="N346" s="21">
        <f t="shared" si="96"/>
        <v>61.518877979573332</v>
      </c>
      <c r="O346" s="21">
        <f t="shared" si="96"/>
        <v>54.804186327637503</v>
      </c>
      <c r="P346" s="21">
        <f t="shared" si="96"/>
        <v>54.734555418347497</v>
      </c>
      <c r="Q346" s="21">
        <f t="shared" si="96"/>
        <v>44.249436792508888</v>
      </c>
      <c r="R346" s="21">
        <f t="shared" si="96"/>
        <v>30.187166405097777</v>
      </c>
      <c r="S346" s="21">
        <f t="shared" si="96"/>
        <v>30.187166405097777</v>
      </c>
      <c r="T346" s="21">
        <f t="shared" si="96"/>
        <v>30.187166405097777</v>
      </c>
      <c r="U346" s="21">
        <f t="shared" si="96"/>
        <v>3.4345021097455835</v>
      </c>
      <c r="V346" s="21">
        <f t="shared" si="96"/>
        <v>3.2249806739917224</v>
      </c>
      <c r="W346" s="21">
        <f t="shared" si="96"/>
        <v>1.6787186779382777</v>
      </c>
      <c r="X346" s="21">
        <f t="shared" si="96"/>
        <v>0</v>
      </c>
      <c r="Y346" s="21">
        <f t="shared" si="96"/>
        <v>0</v>
      </c>
      <c r="Z346" s="21">
        <f t="shared" si="96"/>
        <v>0</v>
      </c>
      <c r="AA346" s="21">
        <f t="shared" si="96"/>
        <v>0</v>
      </c>
      <c r="AB346" s="21">
        <f t="shared" si="96"/>
        <v>0</v>
      </c>
      <c r="AC346" s="21">
        <f t="shared" si="96"/>
        <v>0</v>
      </c>
      <c r="AD346" s="21">
        <f t="shared" si="96"/>
        <v>0</v>
      </c>
      <c r="AE346" s="21">
        <f t="shared" si="96"/>
        <v>0</v>
      </c>
      <c r="AF346" s="21">
        <f t="shared" si="96"/>
        <v>0</v>
      </c>
      <c r="AG346" s="21">
        <f t="shared" si="96"/>
        <v>0</v>
      </c>
      <c r="AH346" s="21">
        <f t="shared" si="96"/>
        <v>0</v>
      </c>
      <c r="AI346" s="21">
        <f t="shared" si="96"/>
        <v>0</v>
      </c>
      <c r="AJ346" s="21">
        <f t="shared" si="96"/>
        <v>0</v>
      </c>
      <c r="AK346" s="21">
        <f t="shared" si="96"/>
        <v>0</v>
      </c>
      <c r="AL346" s="21">
        <f t="shared" si="96"/>
        <v>0</v>
      </c>
      <c r="AM346" s="21">
        <f t="shared" si="96"/>
        <v>0</v>
      </c>
      <c r="AN346" s="21">
        <f t="shared" si="96"/>
        <v>0</v>
      </c>
      <c r="AO346" s="21">
        <f t="shared" si="96"/>
        <v>0</v>
      </c>
      <c r="AP346" s="21">
        <f t="shared" si="96"/>
        <v>0</v>
      </c>
      <c r="AQ346" s="21">
        <f t="shared" si="96"/>
        <v>0</v>
      </c>
      <c r="AR346" s="21">
        <f t="shared" si="96"/>
        <v>0</v>
      </c>
    </row>
    <row r="347" spans="1:45" x14ac:dyDescent="0.25">
      <c r="H347" s="17" t="str">
        <f t="shared" si="95"/>
        <v>DIC7</v>
      </c>
      <c r="J347" s="61" t="s">
        <v>73</v>
      </c>
      <c r="K347" s="19" t="s">
        <v>426</v>
      </c>
      <c r="L347" s="22" t="str">
        <f>+$B$5</f>
        <v>LLO - Heavy</v>
      </c>
      <c r="M347" s="21">
        <f>+M360+M373</f>
        <v>421.73570882976946</v>
      </c>
      <c r="N347" s="21">
        <f t="shared" si="96"/>
        <v>398.79100269756913</v>
      </c>
      <c r="O347" s="21">
        <f t="shared" si="96"/>
        <v>379.98737705497075</v>
      </c>
      <c r="P347" s="21">
        <f t="shared" si="96"/>
        <v>360.41238030438274</v>
      </c>
      <c r="Q347" s="21">
        <f t="shared" si="96"/>
        <v>340.7195327683778</v>
      </c>
      <c r="R347" s="21">
        <f t="shared" si="96"/>
        <v>313.29838823180609</v>
      </c>
      <c r="S347" s="21">
        <f t="shared" si="96"/>
        <v>286.03381934726889</v>
      </c>
      <c r="T347" s="21">
        <f t="shared" si="96"/>
        <v>264.41326447967947</v>
      </c>
      <c r="U347" s="21">
        <f t="shared" si="96"/>
        <v>242.55569992413555</v>
      </c>
      <c r="V347" s="21">
        <f t="shared" si="96"/>
        <v>220.93514505654639</v>
      </c>
      <c r="W347" s="21">
        <f t="shared" si="96"/>
        <v>140.07573859618302</v>
      </c>
      <c r="X347" s="21">
        <f t="shared" si="96"/>
        <v>140.18895463824111</v>
      </c>
      <c r="Y347" s="21">
        <f t="shared" si="96"/>
        <v>140.18895463824111</v>
      </c>
      <c r="Z347" s="21">
        <f t="shared" si="96"/>
        <v>98.22647045343129</v>
      </c>
      <c r="AA347" s="21">
        <f t="shared" si="96"/>
        <v>0</v>
      </c>
      <c r="AB347" s="21">
        <f t="shared" si="96"/>
        <v>0</v>
      </c>
      <c r="AC347" s="21">
        <f t="shared" si="96"/>
        <v>0</v>
      </c>
      <c r="AD347" s="21">
        <f t="shared" si="96"/>
        <v>0</v>
      </c>
      <c r="AE347" s="21">
        <f t="shared" si="96"/>
        <v>0</v>
      </c>
      <c r="AF347" s="21">
        <f t="shared" si="96"/>
        <v>0</v>
      </c>
      <c r="AG347" s="21">
        <f t="shared" si="96"/>
        <v>0</v>
      </c>
      <c r="AH347" s="21">
        <f t="shared" si="96"/>
        <v>0</v>
      </c>
      <c r="AI347" s="21">
        <f t="shared" si="96"/>
        <v>0</v>
      </c>
      <c r="AJ347" s="21">
        <f t="shared" si="96"/>
        <v>0</v>
      </c>
      <c r="AK347" s="21">
        <f t="shared" si="96"/>
        <v>0</v>
      </c>
      <c r="AL347" s="21">
        <f t="shared" si="96"/>
        <v>0</v>
      </c>
      <c r="AM347" s="21">
        <f t="shared" si="96"/>
        <v>0</v>
      </c>
      <c r="AN347" s="21">
        <f t="shared" si="96"/>
        <v>0</v>
      </c>
      <c r="AO347" s="21">
        <f t="shared" si="96"/>
        <v>0</v>
      </c>
      <c r="AP347" s="21">
        <f t="shared" si="96"/>
        <v>0</v>
      </c>
      <c r="AQ347" s="21">
        <f t="shared" si="96"/>
        <v>0</v>
      </c>
      <c r="AR347" s="21">
        <f t="shared" si="96"/>
        <v>0</v>
      </c>
    </row>
    <row r="348" spans="1:45" x14ac:dyDescent="0.25">
      <c r="H348" s="17" t="str">
        <f t="shared" si="95"/>
        <v>DIC7</v>
      </c>
      <c r="J348" s="61" t="s">
        <v>74</v>
      </c>
      <c r="K348" s="19" t="s">
        <v>427</v>
      </c>
      <c r="L348" s="22" t="str">
        <f>+$B$6</f>
        <v>PU - Ligth</v>
      </c>
      <c r="M348" s="21">
        <f t="shared" ref="M348:AR351" si="97">+M361+M374</f>
        <v>3.1399358519840277</v>
      </c>
      <c r="N348" s="21">
        <f t="shared" si="97"/>
        <v>2.9671252599226112</v>
      </c>
      <c r="O348" s="21">
        <f t="shared" si="97"/>
        <v>2.8367021715743612</v>
      </c>
      <c r="P348" s="21">
        <f t="shared" si="97"/>
        <v>2.7062790832261165</v>
      </c>
      <c r="Q348" s="21">
        <f t="shared" si="97"/>
        <v>2.5758559948778692</v>
      </c>
      <c r="R348" s="21">
        <f t="shared" si="97"/>
        <v>2.4454329065296245</v>
      </c>
      <c r="S348" s="21">
        <f t="shared" si="97"/>
        <v>2.3150098181813776</v>
      </c>
      <c r="T348" s="21">
        <f t="shared" si="97"/>
        <v>0.2637430257221689</v>
      </c>
      <c r="U348" s="21">
        <f t="shared" si="97"/>
        <v>0</v>
      </c>
      <c r="V348" s="21">
        <f t="shared" si="97"/>
        <v>0</v>
      </c>
      <c r="W348" s="21">
        <f t="shared" si="97"/>
        <v>0</v>
      </c>
      <c r="X348" s="21">
        <f t="shared" si="97"/>
        <v>0</v>
      </c>
      <c r="Y348" s="21">
        <f t="shared" si="97"/>
        <v>0</v>
      </c>
      <c r="Z348" s="21">
        <f t="shared" si="97"/>
        <v>0</v>
      </c>
      <c r="AA348" s="21">
        <f t="shared" si="97"/>
        <v>0</v>
      </c>
      <c r="AB348" s="21">
        <f t="shared" si="97"/>
        <v>0</v>
      </c>
      <c r="AC348" s="21">
        <f t="shared" si="97"/>
        <v>0</v>
      </c>
      <c r="AD348" s="21">
        <f t="shared" si="97"/>
        <v>0</v>
      </c>
      <c r="AE348" s="21">
        <f t="shared" si="97"/>
        <v>0</v>
      </c>
      <c r="AF348" s="21">
        <f t="shared" si="97"/>
        <v>0</v>
      </c>
      <c r="AG348" s="21">
        <f t="shared" si="97"/>
        <v>0</v>
      </c>
      <c r="AH348" s="21">
        <f t="shared" si="97"/>
        <v>0</v>
      </c>
      <c r="AI348" s="21">
        <f t="shared" si="97"/>
        <v>0</v>
      </c>
      <c r="AJ348" s="21">
        <f t="shared" si="97"/>
        <v>0</v>
      </c>
      <c r="AK348" s="21">
        <f t="shared" si="97"/>
        <v>0</v>
      </c>
      <c r="AL348" s="21">
        <f t="shared" si="97"/>
        <v>0</v>
      </c>
      <c r="AM348" s="21">
        <f t="shared" si="97"/>
        <v>0</v>
      </c>
      <c r="AN348" s="21">
        <f t="shared" si="97"/>
        <v>0</v>
      </c>
      <c r="AO348" s="21">
        <f t="shared" si="97"/>
        <v>0</v>
      </c>
      <c r="AP348" s="21">
        <f t="shared" si="97"/>
        <v>0</v>
      </c>
      <c r="AQ348" s="21">
        <f t="shared" si="97"/>
        <v>0</v>
      </c>
      <c r="AR348" s="21">
        <f t="shared" si="97"/>
        <v>0</v>
      </c>
    </row>
    <row r="349" spans="1:45" x14ac:dyDescent="0.25">
      <c r="H349" s="17" t="str">
        <f t="shared" si="95"/>
        <v>DIC7</v>
      </c>
      <c r="J349" s="61" t="s">
        <v>75</v>
      </c>
      <c r="K349" s="19" t="s">
        <v>428</v>
      </c>
      <c r="L349" s="22" t="str">
        <f>+$B$7</f>
        <v>VMM - Medium</v>
      </c>
      <c r="M349" s="21">
        <f t="shared" si="97"/>
        <v>92.048555930115555</v>
      </c>
      <c r="N349" s="21">
        <f t="shared" si="97"/>
        <v>85.67850411447084</v>
      </c>
      <c r="O349" s="21">
        <f t="shared" si="97"/>
        <v>78.962069135267498</v>
      </c>
      <c r="P349" s="21">
        <f t="shared" si="97"/>
        <v>38.846618558073331</v>
      </c>
      <c r="Q349" s="21">
        <f t="shared" si="97"/>
        <v>39.020480040025838</v>
      </c>
      <c r="R349" s="21">
        <f t="shared" si="97"/>
        <v>39.20683336051944</v>
      </c>
      <c r="S349" s="21">
        <f t="shared" si="97"/>
        <v>39.393186681013049</v>
      </c>
      <c r="T349" s="21">
        <f t="shared" si="97"/>
        <v>39.521899882149164</v>
      </c>
      <c r="U349" s="21">
        <f t="shared" si="97"/>
        <v>38.280947046160001</v>
      </c>
      <c r="V349" s="21">
        <f t="shared" si="97"/>
        <v>0</v>
      </c>
      <c r="W349" s="21">
        <f t="shared" si="97"/>
        <v>0</v>
      </c>
      <c r="X349" s="21">
        <f t="shared" si="97"/>
        <v>0</v>
      </c>
      <c r="Y349" s="21">
        <f t="shared" si="97"/>
        <v>0</v>
      </c>
      <c r="Z349" s="21">
        <f t="shared" si="97"/>
        <v>0</v>
      </c>
      <c r="AA349" s="21">
        <f t="shared" si="97"/>
        <v>0</v>
      </c>
      <c r="AB349" s="21">
        <f t="shared" si="97"/>
        <v>0</v>
      </c>
      <c r="AC349" s="21">
        <f t="shared" si="97"/>
        <v>0</v>
      </c>
      <c r="AD349" s="21">
        <f t="shared" si="97"/>
        <v>0</v>
      </c>
      <c r="AE349" s="21">
        <f t="shared" si="97"/>
        <v>0</v>
      </c>
      <c r="AF349" s="21">
        <f t="shared" si="97"/>
        <v>0</v>
      </c>
      <c r="AG349" s="21">
        <f t="shared" si="97"/>
        <v>0</v>
      </c>
      <c r="AH349" s="21">
        <f t="shared" si="97"/>
        <v>0</v>
      </c>
      <c r="AI349" s="21">
        <f t="shared" si="97"/>
        <v>0</v>
      </c>
      <c r="AJ349" s="21">
        <f t="shared" si="97"/>
        <v>0</v>
      </c>
      <c r="AK349" s="21">
        <f t="shared" si="97"/>
        <v>0</v>
      </c>
      <c r="AL349" s="21">
        <f t="shared" si="97"/>
        <v>0</v>
      </c>
      <c r="AM349" s="21">
        <f t="shared" si="97"/>
        <v>0</v>
      </c>
      <c r="AN349" s="21">
        <f t="shared" si="97"/>
        <v>0</v>
      </c>
      <c r="AO349" s="21">
        <f t="shared" si="97"/>
        <v>0</v>
      </c>
      <c r="AP349" s="21">
        <f t="shared" si="97"/>
        <v>0</v>
      </c>
      <c r="AQ349" s="21">
        <f t="shared" si="97"/>
        <v>0</v>
      </c>
      <c r="AR349" s="21">
        <f t="shared" si="97"/>
        <v>0</v>
      </c>
    </row>
    <row r="350" spans="1:45" x14ac:dyDescent="0.25">
      <c r="H350" s="17" t="str">
        <f t="shared" si="95"/>
        <v>DIC7</v>
      </c>
      <c r="J350" s="61" t="s">
        <v>76</v>
      </c>
      <c r="K350" s="19" t="s">
        <v>429</v>
      </c>
      <c r="L350" s="22" t="str">
        <f>+$B$8</f>
        <v>VSM - Medium</v>
      </c>
      <c r="M350" s="21">
        <f t="shared" si="97"/>
        <v>16.213731048234251</v>
      </c>
      <c r="N350" s="21">
        <f t="shared" si="97"/>
        <v>15.116633961782055</v>
      </c>
      <c r="O350" s="21">
        <f t="shared" si="97"/>
        <v>14.427710317153165</v>
      </c>
      <c r="P350" s="21">
        <f t="shared" si="97"/>
        <v>13.738786672524277</v>
      </c>
      <c r="Q350" s="21">
        <f t="shared" si="97"/>
        <v>13.049863027895389</v>
      </c>
      <c r="R350" s="21">
        <f t="shared" si="97"/>
        <v>12.04943217406861</v>
      </c>
      <c r="S350" s="21">
        <f t="shared" si="97"/>
        <v>11.048783166095305</v>
      </c>
      <c r="T350" s="21">
        <f t="shared" si="97"/>
        <v>10.215450089036278</v>
      </c>
      <c r="U350" s="21">
        <f t="shared" si="97"/>
        <v>9.3821170119772503</v>
      </c>
      <c r="V350" s="21">
        <f t="shared" si="97"/>
        <v>8.5874014214124159</v>
      </c>
      <c r="W350" s="21">
        <f t="shared" si="97"/>
        <v>7.7926858308475833</v>
      </c>
      <c r="X350" s="21">
        <f t="shared" si="97"/>
        <v>6.9979702402827497</v>
      </c>
      <c r="Y350" s="21">
        <f t="shared" si="97"/>
        <v>6.5866800172865281</v>
      </c>
      <c r="Z350" s="21">
        <f t="shared" si="97"/>
        <v>6.1753897942903055</v>
      </c>
      <c r="AA350" s="21">
        <f t="shared" si="97"/>
        <v>1.8627521160711111</v>
      </c>
      <c r="AB350" s="21">
        <f t="shared" si="97"/>
        <v>0</v>
      </c>
      <c r="AC350" s="21">
        <f t="shared" si="97"/>
        <v>0</v>
      </c>
      <c r="AD350" s="21">
        <f t="shared" si="97"/>
        <v>0</v>
      </c>
      <c r="AE350" s="21">
        <f t="shared" si="97"/>
        <v>0</v>
      </c>
      <c r="AF350" s="21">
        <f t="shared" si="97"/>
        <v>0</v>
      </c>
      <c r="AG350" s="21">
        <f t="shared" si="97"/>
        <v>0</v>
      </c>
      <c r="AH350" s="21">
        <f t="shared" si="97"/>
        <v>0</v>
      </c>
      <c r="AI350" s="21">
        <f t="shared" si="97"/>
        <v>0</v>
      </c>
      <c r="AJ350" s="21">
        <f t="shared" si="97"/>
        <v>0</v>
      </c>
      <c r="AK350" s="21">
        <f t="shared" si="97"/>
        <v>0</v>
      </c>
      <c r="AL350" s="21">
        <f t="shared" si="97"/>
        <v>0</v>
      </c>
      <c r="AM350" s="21">
        <f t="shared" si="97"/>
        <v>0</v>
      </c>
      <c r="AN350" s="21">
        <f t="shared" si="97"/>
        <v>0</v>
      </c>
      <c r="AO350" s="21">
        <f t="shared" si="97"/>
        <v>0</v>
      </c>
      <c r="AP350" s="21">
        <f t="shared" si="97"/>
        <v>0</v>
      </c>
      <c r="AQ350" s="21">
        <f t="shared" si="97"/>
        <v>0</v>
      </c>
      <c r="AR350" s="21">
        <f t="shared" si="97"/>
        <v>0</v>
      </c>
    </row>
    <row r="351" spans="1:45" x14ac:dyDescent="0.25">
      <c r="H351" s="17" t="str">
        <f t="shared" si="95"/>
        <v>DIC7</v>
      </c>
      <c r="J351" s="60" t="s">
        <v>77</v>
      </c>
      <c r="K351" s="19" t="s">
        <v>430</v>
      </c>
      <c r="L351" s="22" t="str">
        <f>+$B$9</f>
        <v>VIM - GAS</v>
      </c>
      <c r="M351" s="21">
        <f t="shared" si="97"/>
        <v>0</v>
      </c>
      <c r="N351" s="21">
        <f t="shared" si="97"/>
        <v>0</v>
      </c>
      <c r="O351" s="21">
        <f t="shared" si="97"/>
        <v>0</v>
      </c>
      <c r="P351" s="21">
        <f t="shared" si="97"/>
        <v>0</v>
      </c>
      <c r="Q351" s="21">
        <f t="shared" si="97"/>
        <v>0</v>
      </c>
      <c r="R351" s="21">
        <f t="shared" si="97"/>
        <v>0</v>
      </c>
      <c r="S351" s="21">
        <f t="shared" si="97"/>
        <v>0</v>
      </c>
      <c r="T351" s="21">
        <f t="shared" si="97"/>
        <v>0</v>
      </c>
      <c r="U351" s="21">
        <f t="shared" si="97"/>
        <v>0</v>
      </c>
      <c r="V351" s="21">
        <f t="shared" si="97"/>
        <v>0</v>
      </c>
      <c r="W351" s="21">
        <f t="shared" si="97"/>
        <v>0</v>
      </c>
      <c r="X351" s="21">
        <f t="shared" si="97"/>
        <v>0</v>
      </c>
      <c r="Y351" s="21">
        <f t="shared" si="97"/>
        <v>0</v>
      </c>
      <c r="Z351" s="21">
        <f t="shared" si="97"/>
        <v>0</v>
      </c>
      <c r="AA351" s="21">
        <f t="shared" si="97"/>
        <v>0</v>
      </c>
      <c r="AB351" s="21">
        <f t="shared" si="97"/>
        <v>0</v>
      </c>
      <c r="AC351" s="21">
        <f t="shared" si="97"/>
        <v>0</v>
      </c>
      <c r="AD351" s="21">
        <f t="shared" si="97"/>
        <v>0</v>
      </c>
      <c r="AE351" s="21">
        <f t="shared" si="97"/>
        <v>0</v>
      </c>
      <c r="AF351" s="21">
        <f t="shared" si="97"/>
        <v>0</v>
      </c>
      <c r="AG351" s="21">
        <f t="shared" si="97"/>
        <v>0</v>
      </c>
      <c r="AH351" s="21">
        <f t="shared" si="97"/>
        <v>0</v>
      </c>
      <c r="AI351" s="21">
        <f t="shared" si="97"/>
        <v>0</v>
      </c>
      <c r="AJ351" s="21">
        <f t="shared" si="97"/>
        <v>0</v>
      </c>
      <c r="AK351" s="21">
        <f t="shared" si="97"/>
        <v>0</v>
      </c>
      <c r="AL351" s="21">
        <f t="shared" si="97"/>
        <v>0</v>
      </c>
      <c r="AM351" s="21">
        <f t="shared" si="97"/>
        <v>0</v>
      </c>
      <c r="AN351" s="21">
        <f t="shared" si="97"/>
        <v>0</v>
      </c>
      <c r="AO351" s="21">
        <f t="shared" si="97"/>
        <v>0</v>
      </c>
      <c r="AP351" s="21">
        <f t="shared" si="97"/>
        <v>0</v>
      </c>
      <c r="AQ351" s="21">
        <f t="shared" si="97"/>
        <v>0</v>
      </c>
      <c r="AR351" s="21">
        <f t="shared" si="97"/>
        <v>0</v>
      </c>
    </row>
    <row r="352" spans="1:45" s="68" customFormat="1" x14ac:dyDescent="0.25">
      <c r="A352" s="133"/>
      <c r="B352" s="133"/>
      <c r="C352" s="133"/>
      <c r="D352" s="133"/>
      <c r="E352" s="133"/>
      <c r="F352" s="134"/>
      <c r="H352" s="71"/>
      <c r="I352" s="71"/>
      <c r="L352" s="22"/>
      <c r="M352" s="69">
        <f>+SUM(M345:M351)</f>
        <v>588.78833966851948</v>
      </c>
      <c r="N352" s="69">
        <f t="shared" ref="N352:AR352" si="98">+SUM(N345:N351)</f>
        <v>564.07214401331805</v>
      </c>
      <c r="O352" s="69">
        <f t="shared" si="98"/>
        <v>531.0180450066033</v>
      </c>
      <c r="P352" s="69">
        <f t="shared" si="98"/>
        <v>470.43862003655391</v>
      </c>
      <c r="Q352" s="69">
        <f t="shared" si="98"/>
        <v>439.61516862368586</v>
      </c>
      <c r="R352" s="69">
        <f t="shared" si="98"/>
        <v>397.18725307802157</v>
      </c>
      <c r="S352" s="69">
        <f t="shared" si="98"/>
        <v>368.97796541765638</v>
      </c>
      <c r="T352" s="69">
        <f t="shared" si="98"/>
        <v>344.6015238816849</v>
      </c>
      <c r="U352" s="69">
        <f t="shared" si="98"/>
        <v>293.65326609201838</v>
      </c>
      <c r="V352" s="69">
        <f t="shared" si="98"/>
        <v>232.74752715195052</v>
      </c>
      <c r="W352" s="69">
        <f t="shared" si="98"/>
        <v>149.54714310496885</v>
      </c>
      <c r="X352" s="69">
        <f t="shared" si="98"/>
        <v>147.18692487852385</v>
      </c>
      <c r="Y352" s="69">
        <f t="shared" si="98"/>
        <v>146.77563465552765</v>
      </c>
      <c r="Z352" s="69">
        <f t="shared" si="98"/>
        <v>104.4018602477216</v>
      </c>
      <c r="AA352" s="69">
        <f t="shared" si="98"/>
        <v>1.8627521160711111</v>
      </c>
      <c r="AB352" s="69">
        <f t="shared" si="98"/>
        <v>0</v>
      </c>
      <c r="AC352" s="69">
        <f t="shared" si="98"/>
        <v>0</v>
      </c>
      <c r="AD352" s="69">
        <f t="shared" si="98"/>
        <v>0</v>
      </c>
      <c r="AE352" s="69">
        <f t="shared" si="98"/>
        <v>0</v>
      </c>
      <c r="AF352" s="69">
        <f t="shared" si="98"/>
        <v>0</v>
      </c>
      <c r="AG352" s="69">
        <f t="shared" si="98"/>
        <v>0</v>
      </c>
      <c r="AH352" s="69">
        <f t="shared" si="98"/>
        <v>0</v>
      </c>
      <c r="AI352" s="69">
        <f t="shared" si="98"/>
        <v>0</v>
      </c>
      <c r="AJ352" s="69">
        <f t="shared" si="98"/>
        <v>0</v>
      </c>
      <c r="AK352" s="69">
        <f t="shared" si="98"/>
        <v>0</v>
      </c>
      <c r="AL352" s="69">
        <f t="shared" si="98"/>
        <v>0</v>
      </c>
      <c r="AM352" s="69">
        <f t="shared" si="98"/>
        <v>0</v>
      </c>
      <c r="AN352" s="69">
        <f t="shared" si="98"/>
        <v>0</v>
      </c>
      <c r="AO352" s="69">
        <f t="shared" si="98"/>
        <v>0</v>
      </c>
      <c r="AP352" s="69">
        <f t="shared" si="98"/>
        <v>0</v>
      </c>
      <c r="AQ352" s="69">
        <f t="shared" si="98"/>
        <v>0</v>
      </c>
      <c r="AR352" s="69">
        <f t="shared" si="98"/>
        <v>0</v>
      </c>
    </row>
    <row r="354" spans="1:48" ht="18.75" x14ac:dyDescent="0.3">
      <c r="I354" s="17" t="str">
        <f>+IF(OR(J355="OIL",J355="OIL-eq"),$I$5,IF(J355="GAS",$I$4,IF(J355="GSL",$I$8,IF(J355="DSL",$I$9,IF(J355="KER",$I$10,IF(J355="LPG",$I$11,IF(J355="HFO",$I$12,IF(J355="AVG",$I$13,IF(J355="RFG",$I$14,IF(J355="ELC",$I$15,$I$16))))))))))</f>
        <v>GWh/año</v>
      </c>
      <c r="K354" s="34" t="s">
        <v>689</v>
      </c>
    </row>
    <row r="355" spans="1:48" x14ac:dyDescent="0.25">
      <c r="I355" s="115">
        <f>+IF(OR(J355="OIL",J355="OIL-eq"),$H$5,IF(J355="GAS",$H$4,IF(J355="GSL",$H$8,IF(J355="DSL",$H$9,IF(J355="KER",$H$10,IF(J355="LPG",$H$11,IF(J355="HFO",$H$12,IF(J355="AVG",$H$13,IF(J355="RFG",$H$14,IF(J355="ELC",$H$15,$H$16))))))))))</f>
        <v>277.77777777777777</v>
      </c>
      <c r="J355" s="106" t="s">
        <v>348</v>
      </c>
      <c r="K355" s="56" t="s">
        <v>377</v>
      </c>
    </row>
    <row r="356" spans="1:48" x14ac:dyDescent="0.25">
      <c r="H356" s="12"/>
      <c r="I356" s="12"/>
      <c r="J356" s="15"/>
      <c r="K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:48" x14ac:dyDescent="0.25">
      <c r="H358" s="17" t="str">
        <f t="shared" ref="H358:H364" si="99">+$B$1</f>
        <v>DIC7</v>
      </c>
      <c r="J358" s="51" t="s">
        <v>390</v>
      </c>
      <c r="K358" s="57" t="s">
        <v>392</v>
      </c>
      <c r="L358" s="22" t="str">
        <f>+$B$3</f>
        <v>GU - Gas</v>
      </c>
      <c r="M358" s="21">
        <f>+SUMIFS(Resultados_Dic3!H$3:H$99980,Resultados_Dic3!$F$3:$F$99980,Produccion_UO!$K358,Resultados_Dic3!$D$3:$D$99980,Produccion_UO!$K$355,Resultados_Dic3!$E$3:$E$99980,Produccion_UO!$J358,Resultados_Dic3!$A$3:$A$99980,Produccion_UO!$H358)*$I$355</f>
        <v>0</v>
      </c>
      <c r="N358" s="21">
        <f>+SUMIFS(Resultados_Dic3!I$3:I$99980,Resultados_Dic3!$F$3:$F$99980,Produccion_UO!$K358,Resultados_Dic3!$D$3:$D$99980,Produccion_UO!$K$355,Resultados_Dic3!$E$3:$E$99980,Produccion_UO!$J358,Resultados_Dic3!$A$3:$A$99980,Produccion_UO!$H358)*$I$355</f>
        <v>0</v>
      </c>
      <c r="O358" s="21">
        <f>+SUMIFS(Resultados_Dic3!J$3:J$99980,Resultados_Dic3!$F$3:$F$99980,Produccion_UO!$K358,Resultados_Dic3!$D$3:$D$99980,Produccion_UO!$K$355,Resultados_Dic3!$E$3:$E$99980,Produccion_UO!$J358,Resultados_Dic3!$A$3:$A$99980,Produccion_UO!$H358)*$I$355</f>
        <v>0</v>
      </c>
      <c r="P358" s="21">
        <f>+SUMIFS(Resultados_Dic3!K$3:K$99980,Resultados_Dic3!$F$3:$F$99980,Produccion_UO!$K358,Resultados_Dic3!$D$3:$D$99980,Produccion_UO!$K$355,Resultados_Dic3!$E$3:$E$99980,Produccion_UO!$J358,Resultados_Dic3!$A$3:$A$99980,Produccion_UO!$H358)*$I$355</f>
        <v>0</v>
      </c>
      <c r="Q358" s="21">
        <f>+SUMIFS(Resultados_Dic3!L$3:L$99980,Resultados_Dic3!$F$3:$F$99980,Produccion_UO!$K358,Resultados_Dic3!$D$3:$D$99980,Produccion_UO!$K$355,Resultados_Dic3!$E$3:$E$99980,Produccion_UO!$J358,Resultados_Dic3!$A$3:$A$99980,Produccion_UO!$H358)*$I$355</f>
        <v>0</v>
      </c>
      <c r="R358" s="21">
        <f>+SUMIFS(Resultados_Dic3!M$3:M$99980,Resultados_Dic3!$F$3:$F$99980,Produccion_UO!$K358,Resultados_Dic3!$D$3:$D$99980,Produccion_UO!$K$355,Resultados_Dic3!$E$3:$E$99980,Produccion_UO!$J358,Resultados_Dic3!$A$3:$A$99980,Produccion_UO!$H358)*$I$355</f>
        <v>0</v>
      </c>
      <c r="S358" s="21">
        <f>+SUMIFS(Resultados_Dic3!N$3:N$99980,Resultados_Dic3!$F$3:$F$99980,Produccion_UO!$K358,Resultados_Dic3!$D$3:$D$99980,Produccion_UO!$K$355,Resultados_Dic3!$E$3:$E$99980,Produccion_UO!$J358,Resultados_Dic3!$A$3:$A$99980,Produccion_UO!$H358)*$I$355</f>
        <v>0</v>
      </c>
      <c r="T358" s="21">
        <f>+SUMIFS(Resultados_Dic3!O$3:O$99980,Resultados_Dic3!$F$3:$F$99980,Produccion_UO!$K358,Resultados_Dic3!$D$3:$D$99980,Produccion_UO!$K$355,Resultados_Dic3!$E$3:$E$99980,Produccion_UO!$J358,Resultados_Dic3!$A$3:$A$99980,Produccion_UO!$H358)*$I$355</f>
        <v>0</v>
      </c>
      <c r="U358" s="21">
        <f>+SUMIFS(Resultados_Dic3!P$3:P$99980,Resultados_Dic3!$F$3:$F$99980,Produccion_UO!$K358,Resultados_Dic3!$D$3:$D$99980,Produccion_UO!$K$355,Resultados_Dic3!$E$3:$E$99980,Produccion_UO!$J358,Resultados_Dic3!$A$3:$A$99980,Produccion_UO!$H358)*$I$355</f>
        <v>0</v>
      </c>
      <c r="V358" s="21">
        <f>+SUMIFS(Resultados_Dic3!Q$3:Q$99980,Resultados_Dic3!$F$3:$F$99980,Produccion_UO!$K358,Resultados_Dic3!$D$3:$D$99980,Produccion_UO!$K$355,Resultados_Dic3!$E$3:$E$99980,Produccion_UO!$J358,Resultados_Dic3!$A$3:$A$99980,Produccion_UO!$H358)*$I$355</f>
        <v>0</v>
      </c>
      <c r="W358" s="21">
        <f>+SUMIFS(Resultados_Dic3!R$3:R$99980,Resultados_Dic3!$F$3:$F$99980,Produccion_UO!$K358,Resultados_Dic3!$D$3:$D$99980,Produccion_UO!$K$355,Resultados_Dic3!$E$3:$E$99980,Produccion_UO!$J358,Resultados_Dic3!$A$3:$A$99980,Produccion_UO!$H358)*$I$355</f>
        <v>0</v>
      </c>
      <c r="X358" s="21">
        <f>+SUMIFS(Resultados_Dic3!S$3:S$99980,Resultados_Dic3!$F$3:$F$99980,Produccion_UO!$K358,Resultados_Dic3!$D$3:$D$99980,Produccion_UO!$K$355,Resultados_Dic3!$E$3:$E$99980,Produccion_UO!$J358,Resultados_Dic3!$A$3:$A$99980,Produccion_UO!$H358)*$I$355</f>
        <v>0</v>
      </c>
      <c r="Y358" s="21">
        <f>+SUMIFS(Resultados_Dic3!T$3:T$99980,Resultados_Dic3!$F$3:$F$99980,Produccion_UO!$K358,Resultados_Dic3!$D$3:$D$99980,Produccion_UO!$K$355,Resultados_Dic3!$E$3:$E$99980,Produccion_UO!$J358,Resultados_Dic3!$A$3:$A$99980,Produccion_UO!$H358)*$I$355</f>
        <v>0</v>
      </c>
      <c r="Z358" s="21">
        <f>+SUMIFS(Resultados_Dic3!U$3:U$99980,Resultados_Dic3!$F$3:$F$99980,Produccion_UO!$K358,Resultados_Dic3!$D$3:$D$99980,Produccion_UO!$K$355,Resultados_Dic3!$E$3:$E$99980,Produccion_UO!$J358,Resultados_Dic3!$A$3:$A$99980,Produccion_UO!$H358)*$I$355</f>
        <v>0</v>
      </c>
      <c r="AA358" s="21">
        <f>+SUMIFS(Resultados_Dic3!V$3:V$99980,Resultados_Dic3!$F$3:$F$99980,Produccion_UO!$K358,Resultados_Dic3!$D$3:$D$99980,Produccion_UO!$K$355,Resultados_Dic3!$E$3:$E$99980,Produccion_UO!$J358,Resultados_Dic3!$A$3:$A$99980,Produccion_UO!$H358)*$I$355</f>
        <v>0</v>
      </c>
      <c r="AB358" s="21">
        <f>+SUMIFS(Resultados_Dic3!W$3:W$99980,Resultados_Dic3!$F$3:$F$99980,Produccion_UO!$K358,Resultados_Dic3!$D$3:$D$99980,Produccion_UO!$K$355,Resultados_Dic3!$E$3:$E$99980,Produccion_UO!$J358,Resultados_Dic3!$A$3:$A$99980,Produccion_UO!$H358)*$I$355</f>
        <v>0</v>
      </c>
      <c r="AC358" s="21">
        <f>+SUMIFS(Resultados_Dic3!X$3:X$99980,Resultados_Dic3!$F$3:$F$99980,Produccion_UO!$K358,Resultados_Dic3!$D$3:$D$99980,Produccion_UO!$K$355,Resultados_Dic3!$E$3:$E$99980,Produccion_UO!$J358,Resultados_Dic3!$A$3:$A$99980,Produccion_UO!$H358)*$I$355</f>
        <v>0</v>
      </c>
      <c r="AD358" s="21">
        <f>+SUMIFS(Resultados_Dic3!Y$3:Y$99980,Resultados_Dic3!$F$3:$F$99980,Produccion_UO!$K358,Resultados_Dic3!$D$3:$D$99980,Produccion_UO!$K$355,Resultados_Dic3!$E$3:$E$99980,Produccion_UO!$J358,Resultados_Dic3!$A$3:$A$99980,Produccion_UO!$H358)*$I$355</f>
        <v>0</v>
      </c>
      <c r="AE358" s="21">
        <f>+SUMIFS(Resultados_Dic3!Z$3:Z$99980,Resultados_Dic3!$F$3:$F$99980,Produccion_UO!$K358,Resultados_Dic3!$D$3:$D$99980,Produccion_UO!$K$355,Resultados_Dic3!$E$3:$E$99980,Produccion_UO!$J358,Resultados_Dic3!$A$3:$A$99980,Produccion_UO!$H358)*$I$355</f>
        <v>0</v>
      </c>
      <c r="AF358" s="21">
        <f>+SUMIFS(Resultados_Dic3!AA$3:AA$99980,Resultados_Dic3!$F$3:$F$99980,Produccion_UO!$K358,Resultados_Dic3!$D$3:$D$99980,Produccion_UO!$K$355,Resultados_Dic3!$E$3:$E$99980,Produccion_UO!$J358,Resultados_Dic3!$A$3:$A$99980,Produccion_UO!$H358)*$I$355</f>
        <v>0</v>
      </c>
      <c r="AG358" s="21">
        <f>+SUMIFS(Resultados_Dic3!AB$3:AB$99980,Resultados_Dic3!$F$3:$F$99980,Produccion_UO!$K358,Resultados_Dic3!$D$3:$D$99980,Produccion_UO!$K$355,Resultados_Dic3!$E$3:$E$99980,Produccion_UO!$J358,Resultados_Dic3!$A$3:$A$99980,Produccion_UO!$H358)*$I$355</f>
        <v>0</v>
      </c>
      <c r="AH358" s="21">
        <f>+SUMIFS(Resultados_Dic3!AC$3:AC$99980,Resultados_Dic3!$F$3:$F$99980,Produccion_UO!$K358,Resultados_Dic3!$D$3:$D$99980,Produccion_UO!$K$355,Resultados_Dic3!$E$3:$E$99980,Produccion_UO!$J358,Resultados_Dic3!$A$3:$A$99980,Produccion_UO!$H358)*$I$355</f>
        <v>0</v>
      </c>
      <c r="AI358" s="21">
        <f>+SUMIFS(Resultados_Dic3!AD$3:AD$99980,Resultados_Dic3!$F$3:$F$99980,Produccion_UO!$K358,Resultados_Dic3!$D$3:$D$99980,Produccion_UO!$K$355,Resultados_Dic3!$E$3:$E$99980,Produccion_UO!$J358,Resultados_Dic3!$A$3:$A$99980,Produccion_UO!$H358)*$I$355</f>
        <v>0</v>
      </c>
      <c r="AJ358" s="21">
        <f>+SUMIFS(Resultados_Dic3!AE$3:AE$99980,Resultados_Dic3!$F$3:$F$99980,Produccion_UO!$K358,Resultados_Dic3!$D$3:$D$99980,Produccion_UO!$K$355,Resultados_Dic3!$E$3:$E$99980,Produccion_UO!$J358,Resultados_Dic3!$A$3:$A$99980,Produccion_UO!$H358)*$I$355</f>
        <v>0</v>
      </c>
      <c r="AK358" s="21">
        <f>+SUMIFS(Resultados_Dic3!AF$3:AF$99980,Resultados_Dic3!$F$3:$F$99980,Produccion_UO!$K358,Resultados_Dic3!$D$3:$D$99980,Produccion_UO!$K$355,Resultados_Dic3!$E$3:$E$99980,Produccion_UO!$J358,Resultados_Dic3!$A$3:$A$99980,Produccion_UO!$H358)*$I$355</f>
        <v>0</v>
      </c>
      <c r="AL358" s="21">
        <f>+SUMIFS(Resultados_Dic3!AG$3:AG$99980,Resultados_Dic3!$F$3:$F$99980,Produccion_UO!$K358,Resultados_Dic3!$D$3:$D$99980,Produccion_UO!$K$355,Resultados_Dic3!$E$3:$E$99980,Produccion_UO!$J358,Resultados_Dic3!$A$3:$A$99980,Produccion_UO!$H358)*$I$355</f>
        <v>0</v>
      </c>
      <c r="AM358" s="21">
        <f>+SUMIFS(Resultados_Dic3!AH$3:AH$99980,Resultados_Dic3!$F$3:$F$99980,Produccion_UO!$K358,Resultados_Dic3!$D$3:$D$99980,Produccion_UO!$K$355,Resultados_Dic3!$E$3:$E$99980,Produccion_UO!$J358,Resultados_Dic3!$A$3:$A$99980,Produccion_UO!$H358)*$I$355</f>
        <v>0</v>
      </c>
      <c r="AN358" s="21">
        <f>+SUMIFS(Resultados_Dic3!AI$3:AI$99980,Resultados_Dic3!$F$3:$F$99980,Produccion_UO!$K358,Resultados_Dic3!$D$3:$D$99980,Produccion_UO!$K$355,Resultados_Dic3!$E$3:$E$99980,Produccion_UO!$J358,Resultados_Dic3!$A$3:$A$99980,Produccion_UO!$H358)*$I$355</f>
        <v>0</v>
      </c>
      <c r="AO358" s="21">
        <f>+SUMIFS(Resultados_Dic3!AJ$3:AJ$99980,Resultados_Dic3!$F$3:$F$99980,Produccion_UO!$K358,Resultados_Dic3!$D$3:$D$99980,Produccion_UO!$K$355,Resultados_Dic3!$E$3:$E$99980,Produccion_UO!$J358,Resultados_Dic3!$A$3:$A$99980,Produccion_UO!$H358)*$I$355</f>
        <v>0</v>
      </c>
      <c r="AP358" s="21">
        <f>+SUMIFS(Resultados_Dic3!AK$3:AK$99980,Resultados_Dic3!$F$3:$F$99980,Produccion_UO!$K358,Resultados_Dic3!$D$3:$D$99980,Produccion_UO!$K$355,Resultados_Dic3!$E$3:$E$99980,Produccion_UO!$J358,Resultados_Dic3!$A$3:$A$99980,Produccion_UO!$H358)*$I$355</f>
        <v>0</v>
      </c>
      <c r="AQ358" s="21">
        <f>+SUMIFS(Resultados_Dic3!AL$3:AL$99980,Resultados_Dic3!$F$3:$F$99980,Produccion_UO!$K358,Resultados_Dic3!$D$3:$D$99980,Produccion_UO!$K$355,Resultados_Dic3!$E$3:$E$99980,Produccion_UO!$J358,Resultados_Dic3!$A$3:$A$99980,Produccion_UO!$H358)*$I$355</f>
        <v>0</v>
      </c>
      <c r="AR358" s="21">
        <f>+SUMIFS(Resultados_Dic3!AM$3:AM$99980,Resultados_Dic3!$F$3:$F$99980,Produccion_UO!$K358,Resultados_Dic3!$D$3:$D$99980,Produccion_UO!$K$355,Resultados_Dic3!$E$3:$E$99980,Produccion_UO!$J358,Resultados_Dic3!$A$3:$A$99980,Produccion_UO!$H358)*$I$355</f>
        <v>0</v>
      </c>
    </row>
    <row r="359" spans="1:48" x14ac:dyDescent="0.25">
      <c r="H359" s="17" t="str">
        <f t="shared" si="99"/>
        <v>DIC7</v>
      </c>
      <c r="J359" s="24" t="s">
        <v>89</v>
      </c>
      <c r="K359" s="54" t="s">
        <v>163</v>
      </c>
      <c r="L359" s="22" t="str">
        <f>+$B$4</f>
        <v>LLO - Ligth</v>
      </c>
      <c r="M359" s="21">
        <f>+SUMIFS(Resultados_Dic3!H$3:H$99980,Resultados_Dic3!$F$3:$F$99980,Produccion_UO!$K359,Resultados_Dic3!$D$3:$D$99980,Produccion_UO!$K$355,Resultados_Dic3!$E$3:$E$99980,Produccion_UO!$J359,Resultados_Dic3!$A$3:$A$99980,Produccion_UO!$H359)*$I$355</f>
        <v>0</v>
      </c>
      <c r="N359" s="21">
        <f>+SUMIFS(Resultados_Dic3!I$3:I$99980,Resultados_Dic3!$F$3:$F$99980,Produccion_UO!$K359,Resultados_Dic3!$D$3:$D$99980,Produccion_UO!$K$355,Resultados_Dic3!$E$3:$E$99980,Produccion_UO!$J359,Resultados_Dic3!$A$3:$A$99980,Produccion_UO!$H359)*$I$355</f>
        <v>61.518877979573332</v>
      </c>
      <c r="O359" s="21">
        <f>+SUMIFS(Resultados_Dic3!J$3:J$99980,Resultados_Dic3!$F$3:$F$99980,Produccion_UO!$K359,Resultados_Dic3!$D$3:$D$99980,Produccion_UO!$K$355,Resultados_Dic3!$E$3:$E$99980,Produccion_UO!$J359,Resultados_Dic3!$A$3:$A$99980,Produccion_UO!$H359)*$I$355</f>
        <v>0</v>
      </c>
      <c r="P359" s="21">
        <f>+SUMIFS(Resultados_Dic3!K$3:K$99980,Resultados_Dic3!$F$3:$F$99980,Produccion_UO!$K359,Resultados_Dic3!$D$3:$D$99980,Produccion_UO!$K$355,Resultados_Dic3!$E$3:$E$99980,Produccion_UO!$J359,Resultados_Dic3!$A$3:$A$99980,Produccion_UO!$H359)*$I$355</f>
        <v>54.734555418347497</v>
      </c>
      <c r="Q359" s="21">
        <f>+SUMIFS(Resultados_Dic3!L$3:L$99980,Resultados_Dic3!$F$3:$F$99980,Produccion_UO!$K359,Resultados_Dic3!$D$3:$D$99980,Produccion_UO!$K$355,Resultados_Dic3!$E$3:$E$99980,Produccion_UO!$J359,Resultados_Dic3!$A$3:$A$99980,Produccion_UO!$H359)*$I$355</f>
        <v>44.249436792508888</v>
      </c>
      <c r="R359" s="21">
        <f>+SUMIFS(Resultados_Dic3!M$3:M$99980,Resultados_Dic3!$F$3:$F$99980,Produccion_UO!$K359,Resultados_Dic3!$D$3:$D$99980,Produccion_UO!$K$355,Resultados_Dic3!$E$3:$E$99980,Produccion_UO!$J359,Resultados_Dic3!$A$3:$A$99980,Produccion_UO!$H359)*$I$355</f>
        <v>30.187166405097777</v>
      </c>
      <c r="S359" s="21">
        <f>+SUMIFS(Resultados_Dic3!N$3:N$99980,Resultados_Dic3!$F$3:$F$99980,Produccion_UO!$K359,Resultados_Dic3!$D$3:$D$99980,Produccion_UO!$K$355,Resultados_Dic3!$E$3:$E$99980,Produccion_UO!$J359,Resultados_Dic3!$A$3:$A$99980,Produccion_UO!$H359)*$I$355</f>
        <v>30.187166405097777</v>
      </c>
      <c r="T359" s="21">
        <f>+SUMIFS(Resultados_Dic3!O$3:O$99980,Resultados_Dic3!$F$3:$F$99980,Produccion_UO!$K359,Resultados_Dic3!$D$3:$D$99980,Produccion_UO!$K$355,Resultados_Dic3!$E$3:$E$99980,Produccion_UO!$J359,Resultados_Dic3!$A$3:$A$99980,Produccion_UO!$H359)*$I$355</f>
        <v>30.187166405097777</v>
      </c>
      <c r="U359" s="21">
        <f>+SUMIFS(Resultados_Dic3!P$3:P$99980,Resultados_Dic3!$F$3:$F$99980,Produccion_UO!$K359,Resultados_Dic3!$D$3:$D$99980,Produccion_UO!$K$355,Resultados_Dic3!$E$3:$E$99980,Produccion_UO!$J359,Resultados_Dic3!$A$3:$A$99980,Produccion_UO!$H359)*$I$355</f>
        <v>3.4345021097455835</v>
      </c>
      <c r="V359" s="21">
        <f>+SUMIFS(Resultados_Dic3!Q$3:Q$99980,Resultados_Dic3!$F$3:$F$99980,Produccion_UO!$K359,Resultados_Dic3!$D$3:$D$99980,Produccion_UO!$K$355,Resultados_Dic3!$E$3:$E$99980,Produccion_UO!$J359,Resultados_Dic3!$A$3:$A$99980,Produccion_UO!$H359)*$I$355</f>
        <v>3.2249806739917224</v>
      </c>
      <c r="W359" s="21">
        <f>+SUMIFS(Resultados_Dic3!R$3:R$99980,Resultados_Dic3!$F$3:$F$99980,Produccion_UO!$K359,Resultados_Dic3!$D$3:$D$99980,Produccion_UO!$K$355,Resultados_Dic3!$E$3:$E$99980,Produccion_UO!$J359,Resultados_Dic3!$A$3:$A$99980,Produccion_UO!$H359)*$I$355</f>
        <v>1.6787186779382777</v>
      </c>
      <c r="X359" s="21">
        <f>+SUMIFS(Resultados_Dic3!S$3:S$99980,Resultados_Dic3!$F$3:$F$99980,Produccion_UO!$K359,Resultados_Dic3!$D$3:$D$99980,Produccion_UO!$K$355,Resultados_Dic3!$E$3:$E$99980,Produccion_UO!$J359,Resultados_Dic3!$A$3:$A$99980,Produccion_UO!$H359)*$I$355</f>
        <v>0</v>
      </c>
      <c r="Y359" s="21">
        <f>+SUMIFS(Resultados_Dic3!T$3:T$99980,Resultados_Dic3!$F$3:$F$99980,Produccion_UO!$K359,Resultados_Dic3!$D$3:$D$99980,Produccion_UO!$K$355,Resultados_Dic3!$E$3:$E$99980,Produccion_UO!$J359,Resultados_Dic3!$A$3:$A$99980,Produccion_UO!$H359)*$I$355</f>
        <v>0</v>
      </c>
      <c r="Z359" s="21">
        <f>+SUMIFS(Resultados_Dic3!U$3:U$99980,Resultados_Dic3!$F$3:$F$99980,Produccion_UO!$K359,Resultados_Dic3!$D$3:$D$99980,Produccion_UO!$K$355,Resultados_Dic3!$E$3:$E$99980,Produccion_UO!$J359,Resultados_Dic3!$A$3:$A$99980,Produccion_UO!$H359)*$I$355</f>
        <v>0</v>
      </c>
      <c r="AA359" s="21">
        <f>+SUMIFS(Resultados_Dic3!V$3:V$99980,Resultados_Dic3!$F$3:$F$99980,Produccion_UO!$K359,Resultados_Dic3!$D$3:$D$99980,Produccion_UO!$K$355,Resultados_Dic3!$E$3:$E$99980,Produccion_UO!$J359,Resultados_Dic3!$A$3:$A$99980,Produccion_UO!$H359)*$I$355</f>
        <v>0</v>
      </c>
      <c r="AB359" s="21">
        <f>+SUMIFS(Resultados_Dic3!W$3:W$99980,Resultados_Dic3!$F$3:$F$99980,Produccion_UO!$K359,Resultados_Dic3!$D$3:$D$99980,Produccion_UO!$K$355,Resultados_Dic3!$E$3:$E$99980,Produccion_UO!$J359,Resultados_Dic3!$A$3:$A$99980,Produccion_UO!$H359)*$I$355</f>
        <v>0</v>
      </c>
      <c r="AC359" s="21">
        <f>+SUMIFS(Resultados_Dic3!X$3:X$99980,Resultados_Dic3!$F$3:$F$99980,Produccion_UO!$K359,Resultados_Dic3!$D$3:$D$99980,Produccion_UO!$K$355,Resultados_Dic3!$E$3:$E$99980,Produccion_UO!$J359,Resultados_Dic3!$A$3:$A$99980,Produccion_UO!$H359)*$I$355</f>
        <v>0</v>
      </c>
      <c r="AD359" s="21">
        <f>+SUMIFS(Resultados_Dic3!Y$3:Y$99980,Resultados_Dic3!$F$3:$F$99980,Produccion_UO!$K359,Resultados_Dic3!$D$3:$D$99980,Produccion_UO!$K$355,Resultados_Dic3!$E$3:$E$99980,Produccion_UO!$J359,Resultados_Dic3!$A$3:$A$99980,Produccion_UO!$H359)*$I$355</f>
        <v>0</v>
      </c>
      <c r="AE359" s="21">
        <f>+SUMIFS(Resultados_Dic3!Z$3:Z$99980,Resultados_Dic3!$F$3:$F$99980,Produccion_UO!$K359,Resultados_Dic3!$D$3:$D$99980,Produccion_UO!$K$355,Resultados_Dic3!$E$3:$E$99980,Produccion_UO!$J359,Resultados_Dic3!$A$3:$A$99980,Produccion_UO!$H359)*$I$355</f>
        <v>0</v>
      </c>
      <c r="AF359" s="21">
        <f>+SUMIFS(Resultados_Dic3!AA$3:AA$99980,Resultados_Dic3!$F$3:$F$99980,Produccion_UO!$K359,Resultados_Dic3!$D$3:$D$99980,Produccion_UO!$K$355,Resultados_Dic3!$E$3:$E$99980,Produccion_UO!$J359,Resultados_Dic3!$A$3:$A$99980,Produccion_UO!$H359)*$I$355</f>
        <v>0</v>
      </c>
      <c r="AG359" s="21">
        <f>+SUMIFS(Resultados_Dic3!AB$3:AB$99980,Resultados_Dic3!$F$3:$F$99980,Produccion_UO!$K359,Resultados_Dic3!$D$3:$D$99980,Produccion_UO!$K$355,Resultados_Dic3!$E$3:$E$99980,Produccion_UO!$J359,Resultados_Dic3!$A$3:$A$99980,Produccion_UO!$H359)*$I$355</f>
        <v>0</v>
      </c>
      <c r="AH359" s="21">
        <f>+SUMIFS(Resultados_Dic3!AC$3:AC$99980,Resultados_Dic3!$F$3:$F$99980,Produccion_UO!$K359,Resultados_Dic3!$D$3:$D$99980,Produccion_UO!$K$355,Resultados_Dic3!$E$3:$E$99980,Produccion_UO!$J359,Resultados_Dic3!$A$3:$A$99980,Produccion_UO!$H359)*$I$355</f>
        <v>0</v>
      </c>
      <c r="AI359" s="21">
        <f>+SUMIFS(Resultados_Dic3!AD$3:AD$99980,Resultados_Dic3!$F$3:$F$99980,Produccion_UO!$K359,Resultados_Dic3!$D$3:$D$99980,Produccion_UO!$K$355,Resultados_Dic3!$E$3:$E$99980,Produccion_UO!$J359,Resultados_Dic3!$A$3:$A$99980,Produccion_UO!$H359)*$I$355</f>
        <v>0</v>
      </c>
      <c r="AJ359" s="21">
        <f>+SUMIFS(Resultados_Dic3!AE$3:AE$99980,Resultados_Dic3!$F$3:$F$99980,Produccion_UO!$K359,Resultados_Dic3!$D$3:$D$99980,Produccion_UO!$K$355,Resultados_Dic3!$E$3:$E$99980,Produccion_UO!$J359,Resultados_Dic3!$A$3:$A$99980,Produccion_UO!$H359)*$I$355</f>
        <v>0</v>
      </c>
      <c r="AK359" s="21">
        <f>+SUMIFS(Resultados_Dic3!AF$3:AF$99980,Resultados_Dic3!$F$3:$F$99980,Produccion_UO!$K359,Resultados_Dic3!$D$3:$D$99980,Produccion_UO!$K$355,Resultados_Dic3!$E$3:$E$99980,Produccion_UO!$J359,Resultados_Dic3!$A$3:$A$99980,Produccion_UO!$H359)*$I$355</f>
        <v>0</v>
      </c>
      <c r="AL359" s="21">
        <f>+SUMIFS(Resultados_Dic3!AG$3:AG$99980,Resultados_Dic3!$F$3:$F$99980,Produccion_UO!$K359,Resultados_Dic3!$D$3:$D$99980,Produccion_UO!$K$355,Resultados_Dic3!$E$3:$E$99980,Produccion_UO!$J359,Resultados_Dic3!$A$3:$A$99980,Produccion_UO!$H359)*$I$355</f>
        <v>0</v>
      </c>
      <c r="AM359" s="21">
        <f>+SUMIFS(Resultados_Dic3!AH$3:AH$99980,Resultados_Dic3!$F$3:$F$99980,Produccion_UO!$K359,Resultados_Dic3!$D$3:$D$99980,Produccion_UO!$K$355,Resultados_Dic3!$E$3:$E$99980,Produccion_UO!$J359,Resultados_Dic3!$A$3:$A$99980,Produccion_UO!$H359)*$I$355</f>
        <v>0</v>
      </c>
      <c r="AN359" s="21">
        <f>+SUMIFS(Resultados_Dic3!AI$3:AI$99980,Resultados_Dic3!$F$3:$F$99980,Produccion_UO!$K359,Resultados_Dic3!$D$3:$D$99980,Produccion_UO!$K$355,Resultados_Dic3!$E$3:$E$99980,Produccion_UO!$J359,Resultados_Dic3!$A$3:$A$99980,Produccion_UO!$H359)*$I$355</f>
        <v>0</v>
      </c>
      <c r="AO359" s="21">
        <f>+SUMIFS(Resultados_Dic3!AJ$3:AJ$99980,Resultados_Dic3!$F$3:$F$99980,Produccion_UO!$K359,Resultados_Dic3!$D$3:$D$99980,Produccion_UO!$K$355,Resultados_Dic3!$E$3:$E$99980,Produccion_UO!$J359,Resultados_Dic3!$A$3:$A$99980,Produccion_UO!$H359)*$I$355</f>
        <v>0</v>
      </c>
      <c r="AP359" s="21">
        <f>+SUMIFS(Resultados_Dic3!AK$3:AK$99980,Resultados_Dic3!$F$3:$F$99980,Produccion_UO!$K359,Resultados_Dic3!$D$3:$D$99980,Produccion_UO!$K$355,Resultados_Dic3!$E$3:$E$99980,Produccion_UO!$J359,Resultados_Dic3!$A$3:$A$99980,Produccion_UO!$H359)*$I$355</f>
        <v>0</v>
      </c>
      <c r="AQ359" s="21">
        <f>+SUMIFS(Resultados_Dic3!AL$3:AL$99980,Resultados_Dic3!$F$3:$F$99980,Produccion_UO!$K359,Resultados_Dic3!$D$3:$D$99980,Produccion_UO!$K$355,Resultados_Dic3!$E$3:$E$99980,Produccion_UO!$J359,Resultados_Dic3!$A$3:$A$99980,Produccion_UO!$H359)*$I$355</f>
        <v>0</v>
      </c>
      <c r="AR359" s="21">
        <f>+SUMIFS(Resultados_Dic3!AM$3:AM$99980,Resultados_Dic3!$F$3:$F$99980,Produccion_UO!$K359,Resultados_Dic3!$D$3:$D$99980,Produccion_UO!$K$355,Resultados_Dic3!$E$3:$E$99980,Produccion_UO!$J359,Resultados_Dic3!$A$3:$A$99980,Produccion_UO!$H359)*$I$355</f>
        <v>0</v>
      </c>
    </row>
    <row r="360" spans="1:48" x14ac:dyDescent="0.25">
      <c r="H360" s="17" t="str">
        <f t="shared" si="99"/>
        <v>DIC7</v>
      </c>
      <c r="J360" s="24" t="s">
        <v>89</v>
      </c>
      <c r="K360" s="54" t="s">
        <v>162</v>
      </c>
      <c r="L360" s="22" t="str">
        <f>+$B$5</f>
        <v>LLO - Heavy</v>
      </c>
      <c r="M360" s="21">
        <f>+SUMIFS(Resultados_Dic3!H$3:H$99980,Resultados_Dic3!$F$3:$F$99980,Produccion_UO!$K360,Resultados_Dic3!$D$3:$D$99980,Produccion_UO!$K$355,Resultados_Dic3!$E$3:$E$99980,Produccion_UO!$J360,Resultados_Dic3!$A$3:$A$99980,Produccion_UO!$H360)*$I$355</f>
        <v>290.36861461413332</v>
      </c>
      <c r="N360" s="21">
        <f>+SUMIFS(Resultados_Dic3!I$3:I$99980,Resultados_Dic3!$F$3:$F$99980,Produccion_UO!$K360,Resultados_Dic3!$D$3:$D$99980,Produccion_UO!$K$355,Resultados_Dic3!$E$3:$E$99980,Produccion_UO!$J360,Resultados_Dic3!$A$3:$A$99980,Produccion_UO!$H360)*$I$355</f>
        <v>224.86268651376443</v>
      </c>
      <c r="O360" s="21">
        <f>+SUMIFS(Resultados_Dic3!J$3:J$99980,Resultados_Dic3!$F$3:$F$99980,Produccion_UO!$K360,Resultados_Dic3!$D$3:$D$99980,Produccion_UO!$K$355,Resultados_Dic3!$E$3:$E$99980,Produccion_UO!$J360,Resultados_Dic3!$A$3:$A$99980,Produccion_UO!$H360)*$I$355</f>
        <v>368.2677697044528</v>
      </c>
      <c r="P360" s="21">
        <f>+SUMIFS(Resultados_Dic3!K$3:K$99980,Resultados_Dic3!$F$3:$F$99980,Produccion_UO!$K360,Resultados_Dic3!$D$3:$D$99980,Produccion_UO!$K$355,Resultados_Dic3!$E$3:$E$99980,Produccion_UO!$J360,Resultados_Dic3!$A$3:$A$99980,Produccion_UO!$H360)*$I$355</f>
        <v>348.91354911111108</v>
      </c>
      <c r="Q360" s="21">
        <f>+SUMIFS(Resultados_Dic3!L$3:L$99980,Resultados_Dic3!$F$3:$F$99980,Produccion_UO!$K360,Resultados_Dic3!$D$3:$D$99980,Produccion_UO!$K$355,Resultados_Dic3!$E$3:$E$99980,Produccion_UO!$J360,Resultados_Dic3!$A$3:$A$99980,Produccion_UO!$H360)*$I$355</f>
        <v>304.69281279438889</v>
      </c>
      <c r="R360" s="21">
        <f>+SUMIFS(Resultados_Dic3!M$3:M$99980,Resultados_Dic3!$F$3:$F$99980,Produccion_UO!$K360,Resultados_Dic3!$D$3:$D$99980,Produccion_UO!$K$355,Resultados_Dic3!$E$3:$E$99980,Produccion_UO!$J360,Resultados_Dic3!$A$3:$A$99980,Produccion_UO!$H360)*$I$355</f>
        <v>244.37515218276639</v>
      </c>
      <c r="S360" s="21">
        <f>+SUMIFS(Resultados_Dic3!N$3:N$99980,Resultados_Dic3!$F$3:$F$99980,Produccion_UO!$K360,Resultados_Dic3!$D$3:$D$99980,Produccion_UO!$K$355,Resultados_Dic3!$E$3:$E$99980,Produccion_UO!$J360,Resultados_Dic3!$A$3:$A$99980,Produccion_UO!$H360)*$I$355</f>
        <v>217.09495414986279</v>
      </c>
      <c r="T360" s="21">
        <f>+SUMIFS(Resultados_Dic3!O$3:O$99980,Resultados_Dic3!$F$3:$F$99980,Produccion_UO!$K360,Resultados_Dic3!$D$3:$D$99980,Produccion_UO!$K$355,Resultados_Dic3!$E$3:$E$99980,Produccion_UO!$J360,Resultados_Dic3!$A$3:$A$99980,Produccion_UO!$H360)*$I$355</f>
        <v>195.46200550993055</v>
      </c>
      <c r="U360" s="21">
        <f>+SUMIFS(Resultados_Dic3!P$3:P$99980,Resultados_Dic3!$F$3:$F$99980,Produccion_UO!$K360,Resultados_Dic3!$D$3:$D$99980,Produccion_UO!$K$355,Resultados_Dic3!$E$3:$E$99980,Produccion_UO!$J360,Resultados_Dic3!$A$3:$A$99980,Produccion_UO!$H360)*$I$355</f>
        <v>123.82001271214806</v>
      </c>
      <c r="V360" s="21">
        <f>+SUMIFS(Resultados_Dic3!Q$3:Q$99980,Resultados_Dic3!$F$3:$F$99980,Produccion_UO!$K360,Resultados_Dic3!$D$3:$D$99980,Produccion_UO!$K$355,Resultados_Dic3!$E$3:$E$99980,Produccion_UO!$J360,Resultados_Dic3!$A$3:$A$99980,Produccion_UO!$H360)*$I$355</f>
        <v>102.18706407221583</v>
      </c>
      <c r="W360" s="21">
        <f>+SUMIFS(Resultados_Dic3!R$3:R$99980,Resultados_Dic3!$F$3:$F$99980,Produccion_UO!$K360,Resultados_Dic3!$D$3:$D$99980,Produccion_UO!$K$355,Resultados_Dic3!$E$3:$E$99980,Produccion_UO!$J360,Resultados_Dic3!$A$3:$A$99980,Produccion_UO!$H360)*$I$355</f>
        <v>21.281305745233002</v>
      </c>
      <c r="X360" s="21">
        <f>+SUMIFS(Resultados_Dic3!S$3:S$99980,Resultados_Dic3!$F$3:$F$99980,Produccion_UO!$K360,Resultados_Dic3!$D$3:$D$99980,Produccion_UO!$K$355,Resultados_Dic3!$E$3:$E$99980,Produccion_UO!$J360,Resultados_Dic3!$A$3:$A$99980,Produccion_UO!$H360)*$I$355</f>
        <v>45.169890619291387</v>
      </c>
      <c r="Y360" s="21">
        <f>+SUMIFS(Resultados_Dic3!T$3:T$99980,Resultados_Dic3!$F$3:$F$99980,Produccion_UO!$K360,Resultados_Dic3!$D$3:$D$99980,Produccion_UO!$K$355,Resultados_Dic3!$E$3:$E$99980,Produccion_UO!$J360,Resultados_Dic3!$A$3:$A$99980,Produccion_UO!$H360)*$I$355</f>
        <v>45.169890619291387</v>
      </c>
      <c r="Z360" s="21">
        <f>+SUMIFS(Resultados_Dic3!U$3:U$99980,Resultados_Dic3!$F$3:$F$99980,Produccion_UO!$K360,Resultados_Dic3!$D$3:$D$99980,Produccion_UO!$K$355,Resultados_Dic3!$E$3:$E$99980,Produccion_UO!$J360,Resultados_Dic3!$A$3:$A$99980,Produccion_UO!$H360)*$I$355</f>
        <v>3.1833518494293607</v>
      </c>
      <c r="AA360" s="21">
        <f>+SUMIFS(Resultados_Dic3!V$3:V$99980,Resultados_Dic3!$F$3:$F$99980,Produccion_UO!$K360,Resultados_Dic3!$D$3:$D$99980,Produccion_UO!$K$355,Resultados_Dic3!$E$3:$E$99980,Produccion_UO!$J360,Resultados_Dic3!$A$3:$A$99980,Produccion_UO!$H360)*$I$355</f>
        <v>0</v>
      </c>
      <c r="AB360" s="21">
        <f>+SUMIFS(Resultados_Dic3!W$3:W$99980,Resultados_Dic3!$F$3:$F$99980,Produccion_UO!$K360,Resultados_Dic3!$D$3:$D$99980,Produccion_UO!$K$355,Resultados_Dic3!$E$3:$E$99980,Produccion_UO!$J360,Resultados_Dic3!$A$3:$A$99980,Produccion_UO!$H360)*$I$355</f>
        <v>0</v>
      </c>
      <c r="AC360" s="21">
        <f>+SUMIFS(Resultados_Dic3!X$3:X$99980,Resultados_Dic3!$F$3:$F$99980,Produccion_UO!$K360,Resultados_Dic3!$D$3:$D$99980,Produccion_UO!$K$355,Resultados_Dic3!$E$3:$E$99980,Produccion_UO!$J360,Resultados_Dic3!$A$3:$A$99980,Produccion_UO!$H360)*$I$355</f>
        <v>0</v>
      </c>
      <c r="AD360" s="21">
        <f>+SUMIFS(Resultados_Dic3!Y$3:Y$99980,Resultados_Dic3!$F$3:$F$99980,Produccion_UO!$K360,Resultados_Dic3!$D$3:$D$99980,Produccion_UO!$K$355,Resultados_Dic3!$E$3:$E$99980,Produccion_UO!$J360,Resultados_Dic3!$A$3:$A$99980,Produccion_UO!$H360)*$I$355</f>
        <v>0</v>
      </c>
      <c r="AE360" s="21">
        <f>+SUMIFS(Resultados_Dic3!Z$3:Z$99980,Resultados_Dic3!$F$3:$F$99980,Produccion_UO!$K360,Resultados_Dic3!$D$3:$D$99980,Produccion_UO!$K$355,Resultados_Dic3!$E$3:$E$99980,Produccion_UO!$J360,Resultados_Dic3!$A$3:$A$99980,Produccion_UO!$H360)*$I$355</f>
        <v>0</v>
      </c>
      <c r="AF360" s="21">
        <f>+SUMIFS(Resultados_Dic3!AA$3:AA$99980,Resultados_Dic3!$F$3:$F$99980,Produccion_UO!$K360,Resultados_Dic3!$D$3:$D$99980,Produccion_UO!$K$355,Resultados_Dic3!$E$3:$E$99980,Produccion_UO!$J360,Resultados_Dic3!$A$3:$A$99980,Produccion_UO!$H360)*$I$355</f>
        <v>0</v>
      </c>
      <c r="AG360" s="21">
        <f>+SUMIFS(Resultados_Dic3!AB$3:AB$99980,Resultados_Dic3!$F$3:$F$99980,Produccion_UO!$K360,Resultados_Dic3!$D$3:$D$99980,Produccion_UO!$K$355,Resultados_Dic3!$E$3:$E$99980,Produccion_UO!$J360,Resultados_Dic3!$A$3:$A$99980,Produccion_UO!$H360)*$I$355</f>
        <v>0</v>
      </c>
      <c r="AH360" s="21">
        <f>+SUMIFS(Resultados_Dic3!AC$3:AC$99980,Resultados_Dic3!$F$3:$F$99980,Produccion_UO!$K360,Resultados_Dic3!$D$3:$D$99980,Produccion_UO!$K$355,Resultados_Dic3!$E$3:$E$99980,Produccion_UO!$J360,Resultados_Dic3!$A$3:$A$99980,Produccion_UO!$H360)*$I$355</f>
        <v>0</v>
      </c>
      <c r="AI360" s="21">
        <f>+SUMIFS(Resultados_Dic3!AD$3:AD$99980,Resultados_Dic3!$F$3:$F$99980,Produccion_UO!$K360,Resultados_Dic3!$D$3:$D$99980,Produccion_UO!$K$355,Resultados_Dic3!$E$3:$E$99980,Produccion_UO!$J360,Resultados_Dic3!$A$3:$A$99980,Produccion_UO!$H360)*$I$355</f>
        <v>0</v>
      </c>
      <c r="AJ360" s="21">
        <f>+SUMIFS(Resultados_Dic3!AE$3:AE$99980,Resultados_Dic3!$F$3:$F$99980,Produccion_UO!$K360,Resultados_Dic3!$D$3:$D$99980,Produccion_UO!$K$355,Resultados_Dic3!$E$3:$E$99980,Produccion_UO!$J360,Resultados_Dic3!$A$3:$A$99980,Produccion_UO!$H360)*$I$355</f>
        <v>0</v>
      </c>
      <c r="AK360" s="21">
        <f>+SUMIFS(Resultados_Dic3!AF$3:AF$99980,Resultados_Dic3!$F$3:$F$99980,Produccion_UO!$K360,Resultados_Dic3!$D$3:$D$99980,Produccion_UO!$K$355,Resultados_Dic3!$E$3:$E$99980,Produccion_UO!$J360,Resultados_Dic3!$A$3:$A$99980,Produccion_UO!$H360)*$I$355</f>
        <v>0</v>
      </c>
      <c r="AL360" s="21">
        <f>+SUMIFS(Resultados_Dic3!AG$3:AG$99980,Resultados_Dic3!$F$3:$F$99980,Produccion_UO!$K360,Resultados_Dic3!$D$3:$D$99980,Produccion_UO!$K$355,Resultados_Dic3!$E$3:$E$99980,Produccion_UO!$J360,Resultados_Dic3!$A$3:$A$99980,Produccion_UO!$H360)*$I$355</f>
        <v>0</v>
      </c>
      <c r="AM360" s="21">
        <f>+SUMIFS(Resultados_Dic3!AH$3:AH$99980,Resultados_Dic3!$F$3:$F$99980,Produccion_UO!$K360,Resultados_Dic3!$D$3:$D$99980,Produccion_UO!$K$355,Resultados_Dic3!$E$3:$E$99980,Produccion_UO!$J360,Resultados_Dic3!$A$3:$A$99980,Produccion_UO!$H360)*$I$355</f>
        <v>0</v>
      </c>
      <c r="AN360" s="21">
        <f>+SUMIFS(Resultados_Dic3!AI$3:AI$99980,Resultados_Dic3!$F$3:$F$99980,Produccion_UO!$K360,Resultados_Dic3!$D$3:$D$99980,Produccion_UO!$K$355,Resultados_Dic3!$E$3:$E$99980,Produccion_UO!$J360,Resultados_Dic3!$A$3:$A$99980,Produccion_UO!$H360)*$I$355</f>
        <v>0</v>
      </c>
      <c r="AO360" s="21">
        <f>+SUMIFS(Resultados_Dic3!AJ$3:AJ$99980,Resultados_Dic3!$F$3:$F$99980,Produccion_UO!$K360,Resultados_Dic3!$D$3:$D$99980,Produccion_UO!$K$355,Resultados_Dic3!$E$3:$E$99980,Produccion_UO!$J360,Resultados_Dic3!$A$3:$A$99980,Produccion_UO!$H360)*$I$355</f>
        <v>0</v>
      </c>
      <c r="AP360" s="21">
        <f>+SUMIFS(Resultados_Dic3!AK$3:AK$99980,Resultados_Dic3!$F$3:$F$99980,Produccion_UO!$K360,Resultados_Dic3!$D$3:$D$99980,Produccion_UO!$K$355,Resultados_Dic3!$E$3:$E$99980,Produccion_UO!$J360,Resultados_Dic3!$A$3:$A$99980,Produccion_UO!$H360)*$I$355</f>
        <v>0</v>
      </c>
      <c r="AQ360" s="21">
        <f>+SUMIFS(Resultados_Dic3!AL$3:AL$99980,Resultados_Dic3!$F$3:$F$99980,Produccion_UO!$K360,Resultados_Dic3!$D$3:$D$99980,Produccion_UO!$K$355,Resultados_Dic3!$E$3:$E$99980,Produccion_UO!$J360,Resultados_Dic3!$A$3:$A$99980,Produccion_UO!$H360)*$I$355</f>
        <v>0</v>
      </c>
      <c r="AR360" s="21">
        <f>+SUMIFS(Resultados_Dic3!AM$3:AM$99980,Resultados_Dic3!$F$3:$F$99980,Produccion_UO!$K360,Resultados_Dic3!$D$3:$D$99980,Produccion_UO!$K$355,Resultados_Dic3!$E$3:$E$99980,Produccion_UO!$J360,Resultados_Dic3!$A$3:$A$99980,Produccion_UO!$H360)*$I$355</f>
        <v>0</v>
      </c>
    </row>
    <row r="361" spans="1:48" x14ac:dyDescent="0.25">
      <c r="H361" s="17" t="str">
        <f t="shared" si="99"/>
        <v>DIC7</v>
      </c>
      <c r="J361" s="24" t="s">
        <v>90</v>
      </c>
      <c r="K361" s="54" t="s">
        <v>164</v>
      </c>
      <c r="L361" s="22" t="str">
        <f>+$B$6</f>
        <v>PU - Ligth</v>
      </c>
      <c r="M361" s="21">
        <f>+SUMIFS(Resultados_Dic3!H$3:H$99980,Resultados_Dic3!$F$3:$F$99980,Produccion_UO!$K361,Resultados_Dic3!$D$3:$D$99980,Produccion_UO!$K$355,Resultados_Dic3!$E$3:$E$99980,Produccion_UO!$J361,Resultados_Dic3!$A$3:$A$99980,Produccion_UO!$H361)*$I$355</f>
        <v>0</v>
      </c>
      <c r="N361" s="21">
        <f>+SUMIFS(Resultados_Dic3!I$3:I$99980,Resultados_Dic3!$F$3:$F$99980,Produccion_UO!$K361,Resultados_Dic3!$D$3:$D$99980,Produccion_UO!$K$355,Resultados_Dic3!$E$3:$E$99980,Produccion_UO!$J361,Resultados_Dic3!$A$3:$A$99980,Produccion_UO!$H361)*$I$355</f>
        <v>0</v>
      </c>
      <c r="O361" s="21">
        <f>+SUMIFS(Resultados_Dic3!J$3:J$99980,Resultados_Dic3!$F$3:$F$99980,Produccion_UO!$K361,Resultados_Dic3!$D$3:$D$99980,Produccion_UO!$K$355,Resultados_Dic3!$E$3:$E$99980,Produccion_UO!$J361,Resultados_Dic3!$A$3:$A$99980,Produccion_UO!$H361)*$I$355</f>
        <v>0</v>
      </c>
      <c r="P361" s="21">
        <f>+SUMIFS(Resultados_Dic3!K$3:K$99980,Resultados_Dic3!$F$3:$F$99980,Produccion_UO!$K361,Resultados_Dic3!$D$3:$D$99980,Produccion_UO!$K$355,Resultados_Dic3!$E$3:$E$99980,Produccion_UO!$J361,Resultados_Dic3!$A$3:$A$99980,Produccion_UO!$H361)*$I$355</f>
        <v>0</v>
      </c>
      <c r="Q361" s="21">
        <f>+SUMIFS(Resultados_Dic3!L$3:L$99980,Resultados_Dic3!$F$3:$F$99980,Produccion_UO!$K361,Resultados_Dic3!$D$3:$D$99980,Produccion_UO!$K$355,Resultados_Dic3!$E$3:$E$99980,Produccion_UO!$J361,Resultados_Dic3!$A$3:$A$99980,Produccion_UO!$H361)*$I$355</f>
        <v>0</v>
      </c>
      <c r="R361" s="21">
        <f>+SUMIFS(Resultados_Dic3!M$3:M$99980,Resultados_Dic3!$F$3:$F$99980,Produccion_UO!$K361,Resultados_Dic3!$D$3:$D$99980,Produccion_UO!$K$355,Resultados_Dic3!$E$3:$E$99980,Produccion_UO!$J361,Resultados_Dic3!$A$3:$A$99980,Produccion_UO!$H361)*$I$355</f>
        <v>0</v>
      </c>
      <c r="S361" s="21">
        <f>+SUMIFS(Resultados_Dic3!N$3:N$99980,Resultados_Dic3!$F$3:$F$99980,Produccion_UO!$K361,Resultados_Dic3!$D$3:$D$99980,Produccion_UO!$K$355,Resultados_Dic3!$E$3:$E$99980,Produccion_UO!$J361,Resultados_Dic3!$A$3:$A$99980,Produccion_UO!$H361)*$I$355</f>
        <v>0</v>
      </c>
      <c r="T361" s="21">
        <f>+SUMIFS(Resultados_Dic3!O$3:O$99980,Resultados_Dic3!$F$3:$F$99980,Produccion_UO!$K361,Resultados_Dic3!$D$3:$D$99980,Produccion_UO!$K$355,Resultados_Dic3!$E$3:$E$99980,Produccion_UO!$J361,Resultados_Dic3!$A$3:$A$99980,Produccion_UO!$H361)*$I$355</f>
        <v>0</v>
      </c>
      <c r="U361" s="21">
        <f>+SUMIFS(Resultados_Dic3!P$3:P$99980,Resultados_Dic3!$F$3:$F$99980,Produccion_UO!$K361,Resultados_Dic3!$D$3:$D$99980,Produccion_UO!$K$355,Resultados_Dic3!$E$3:$E$99980,Produccion_UO!$J361,Resultados_Dic3!$A$3:$A$99980,Produccion_UO!$H361)*$I$355</f>
        <v>0</v>
      </c>
      <c r="V361" s="21">
        <f>+SUMIFS(Resultados_Dic3!Q$3:Q$99980,Resultados_Dic3!$F$3:$F$99980,Produccion_UO!$K361,Resultados_Dic3!$D$3:$D$99980,Produccion_UO!$K$355,Resultados_Dic3!$E$3:$E$99980,Produccion_UO!$J361,Resultados_Dic3!$A$3:$A$99980,Produccion_UO!$H361)*$I$355</f>
        <v>0</v>
      </c>
      <c r="W361" s="21">
        <f>+SUMIFS(Resultados_Dic3!R$3:R$99980,Resultados_Dic3!$F$3:$F$99980,Produccion_UO!$K361,Resultados_Dic3!$D$3:$D$99980,Produccion_UO!$K$355,Resultados_Dic3!$E$3:$E$99980,Produccion_UO!$J361,Resultados_Dic3!$A$3:$A$99980,Produccion_UO!$H361)*$I$355</f>
        <v>0</v>
      </c>
      <c r="X361" s="21">
        <f>+SUMIFS(Resultados_Dic3!S$3:S$99980,Resultados_Dic3!$F$3:$F$99980,Produccion_UO!$K361,Resultados_Dic3!$D$3:$D$99980,Produccion_UO!$K$355,Resultados_Dic3!$E$3:$E$99980,Produccion_UO!$J361,Resultados_Dic3!$A$3:$A$99980,Produccion_UO!$H361)*$I$355</f>
        <v>0</v>
      </c>
      <c r="Y361" s="21">
        <f>+SUMIFS(Resultados_Dic3!T$3:T$99980,Resultados_Dic3!$F$3:$F$99980,Produccion_UO!$K361,Resultados_Dic3!$D$3:$D$99980,Produccion_UO!$K$355,Resultados_Dic3!$E$3:$E$99980,Produccion_UO!$J361,Resultados_Dic3!$A$3:$A$99980,Produccion_UO!$H361)*$I$355</f>
        <v>0</v>
      </c>
      <c r="Z361" s="21">
        <f>+SUMIFS(Resultados_Dic3!U$3:U$99980,Resultados_Dic3!$F$3:$F$99980,Produccion_UO!$K361,Resultados_Dic3!$D$3:$D$99980,Produccion_UO!$K$355,Resultados_Dic3!$E$3:$E$99980,Produccion_UO!$J361,Resultados_Dic3!$A$3:$A$99980,Produccion_UO!$H361)*$I$355</f>
        <v>0</v>
      </c>
      <c r="AA361" s="21">
        <f>+SUMIFS(Resultados_Dic3!V$3:V$99980,Resultados_Dic3!$F$3:$F$99980,Produccion_UO!$K361,Resultados_Dic3!$D$3:$D$99980,Produccion_UO!$K$355,Resultados_Dic3!$E$3:$E$99980,Produccion_UO!$J361,Resultados_Dic3!$A$3:$A$99980,Produccion_UO!$H361)*$I$355</f>
        <v>0</v>
      </c>
      <c r="AB361" s="21">
        <f>+SUMIFS(Resultados_Dic3!W$3:W$99980,Resultados_Dic3!$F$3:$F$99980,Produccion_UO!$K361,Resultados_Dic3!$D$3:$D$99980,Produccion_UO!$K$355,Resultados_Dic3!$E$3:$E$99980,Produccion_UO!$J361,Resultados_Dic3!$A$3:$A$99980,Produccion_UO!$H361)*$I$355</f>
        <v>0</v>
      </c>
      <c r="AC361" s="21">
        <f>+SUMIFS(Resultados_Dic3!X$3:X$99980,Resultados_Dic3!$F$3:$F$99980,Produccion_UO!$K361,Resultados_Dic3!$D$3:$D$99980,Produccion_UO!$K$355,Resultados_Dic3!$E$3:$E$99980,Produccion_UO!$J361,Resultados_Dic3!$A$3:$A$99980,Produccion_UO!$H361)*$I$355</f>
        <v>0</v>
      </c>
      <c r="AD361" s="21">
        <f>+SUMIFS(Resultados_Dic3!Y$3:Y$99980,Resultados_Dic3!$F$3:$F$99980,Produccion_UO!$K361,Resultados_Dic3!$D$3:$D$99980,Produccion_UO!$K$355,Resultados_Dic3!$E$3:$E$99980,Produccion_UO!$J361,Resultados_Dic3!$A$3:$A$99980,Produccion_UO!$H361)*$I$355</f>
        <v>0</v>
      </c>
      <c r="AE361" s="21">
        <f>+SUMIFS(Resultados_Dic3!Z$3:Z$99980,Resultados_Dic3!$F$3:$F$99980,Produccion_UO!$K361,Resultados_Dic3!$D$3:$D$99980,Produccion_UO!$K$355,Resultados_Dic3!$E$3:$E$99980,Produccion_UO!$J361,Resultados_Dic3!$A$3:$A$99980,Produccion_UO!$H361)*$I$355</f>
        <v>0</v>
      </c>
      <c r="AF361" s="21">
        <f>+SUMIFS(Resultados_Dic3!AA$3:AA$99980,Resultados_Dic3!$F$3:$F$99980,Produccion_UO!$K361,Resultados_Dic3!$D$3:$D$99980,Produccion_UO!$K$355,Resultados_Dic3!$E$3:$E$99980,Produccion_UO!$J361,Resultados_Dic3!$A$3:$A$99980,Produccion_UO!$H361)*$I$355</f>
        <v>0</v>
      </c>
      <c r="AG361" s="21">
        <f>+SUMIFS(Resultados_Dic3!AB$3:AB$99980,Resultados_Dic3!$F$3:$F$99980,Produccion_UO!$K361,Resultados_Dic3!$D$3:$D$99980,Produccion_UO!$K$355,Resultados_Dic3!$E$3:$E$99980,Produccion_UO!$J361,Resultados_Dic3!$A$3:$A$99980,Produccion_UO!$H361)*$I$355</f>
        <v>0</v>
      </c>
      <c r="AH361" s="21">
        <f>+SUMIFS(Resultados_Dic3!AC$3:AC$99980,Resultados_Dic3!$F$3:$F$99980,Produccion_UO!$K361,Resultados_Dic3!$D$3:$D$99980,Produccion_UO!$K$355,Resultados_Dic3!$E$3:$E$99980,Produccion_UO!$J361,Resultados_Dic3!$A$3:$A$99980,Produccion_UO!$H361)*$I$355</f>
        <v>0</v>
      </c>
      <c r="AI361" s="21">
        <f>+SUMIFS(Resultados_Dic3!AD$3:AD$99980,Resultados_Dic3!$F$3:$F$99980,Produccion_UO!$K361,Resultados_Dic3!$D$3:$D$99980,Produccion_UO!$K$355,Resultados_Dic3!$E$3:$E$99980,Produccion_UO!$J361,Resultados_Dic3!$A$3:$A$99980,Produccion_UO!$H361)*$I$355</f>
        <v>0</v>
      </c>
      <c r="AJ361" s="21">
        <f>+SUMIFS(Resultados_Dic3!AE$3:AE$99980,Resultados_Dic3!$F$3:$F$99980,Produccion_UO!$K361,Resultados_Dic3!$D$3:$D$99980,Produccion_UO!$K$355,Resultados_Dic3!$E$3:$E$99980,Produccion_UO!$J361,Resultados_Dic3!$A$3:$A$99980,Produccion_UO!$H361)*$I$355</f>
        <v>0</v>
      </c>
      <c r="AK361" s="21">
        <f>+SUMIFS(Resultados_Dic3!AF$3:AF$99980,Resultados_Dic3!$F$3:$F$99980,Produccion_UO!$K361,Resultados_Dic3!$D$3:$D$99980,Produccion_UO!$K$355,Resultados_Dic3!$E$3:$E$99980,Produccion_UO!$J361,Resultados_Dic3!$A$3:$A$99980,Produccion_UO!$H361)*$I$355</f>
        <v>0</v>
      </c>
      <c r="AL361" s="21">
        <f>+SUMIFS(Resultados_Dic3!AG$3:AG$99980,Resultados_Dic3!$F$3:$F$99980,Produccion_UO!$K361,Resultados_Dic3!$D$3:$D$99980,Produccion_UO!$K$355,Resultados_Dic3!$E$3:$E$99980,Produccion_UO!$J361,Resultados_Dic3!$A$3:$A$99980,Produccion_UO!$H361)*$I$355</f>
        <v>0</v>
      </c>
      <c r="AM361" s="21">
        <f>+SUMIFS(Resultados_Dic3!AH$3:AH$99980,Resultados_Dic3!$F$3:$F$99980,Produccion_UO!$K361,Resultados_Dic3!$D$3:$D$99980,Produccion_UO!$K$355,Resultados_Dic3!$E$3:$E$99980,Produccion_UO!$J361,Resultados_Dic3!$A$3:$A$99980,Produccion_UO!$H361)*$I$355</f>
        <v>0</v>
      </c>
      <c r="AN361" s="21">
        <f>+SUMIFS(Resultados_Dic3!AI$3:AI$99980,Resultados_Dic3!$F$3:$F$99980,Produccion_UO!$K361,Resultados_Dic3!$D$3:$D$99980,Produccion_UO!$K$355,Resultados_Dic3!$E$3:$E$99980,Produccion_UO!$J361,Resultados_Dic3!$A$3:$A$99980,Produccion_UO!$H361)*$I$355</f>
        <v>0</v>
      </c>
      <c r="AO361" s="21">
        <f>+SUMIFS(Resultados_Dic3!AJ$3:AJ$99980,Resultados_Dic3!$F$3:$F$99980,Produccion_UO!$K361,Resultados_Dic3!$D$3:$D$99980,Produccion_UO!$K$355,Resultados_Dic3!$E$3:$E$99980,Produccion_UO!$J361,Resultados_Dic3!$A$3:$A$99980,Produccion_UO!$H361)*$I$355</f>
        <v>0</v>
      </c>
      <c r="AP361" s="21">
        <f>+SUMIFS(Resultados_Dic3!AK$3:AK$99980,Resultados_Dic3!$F$3:$F$99980,Produccion_UO!$K361,Resultados_Dic3!$D$3:$D$99980,Produccion_UO!$K$355,Resultados_Dic3!$E$3:$E$99980,Produccion_UO!$J361,Resultados_Dic3!$A$3:$A$99980,Produccion_UO!$H361)*$I$355</f>
        <v>0</v>
      </c>
      <c r="AQ361" s="21">
        <f>+SUMIFS(Resultados_Dic3!AL$3:AL$99980,Resultados_Dic3!$F$3:$F$99980,Produccion_UO!$K361,Resultados_Dic3!$D$3:$D$99980,Produccion_UO!$K$355,Resultados_Dic3!$E$3:$E$99980,Produccion_UO!$J361,Resultados_Dic3!$A$3:$A$99980,Produccion_UO!$H361)*$I$355</f>
        <v>0</v>
      </c>
      <c r="AR361" s="21">
        <f>+SUMIFS(Resultados_Dic3!AM$3:AM$99980,Resultados_Dic3!$F$3:$F$99980,Produccion_UO!$K361,Resultados_Dic3!$D$3:$D$99980,Produccion_UO!$K$355,Resultados_Dic3!$E$3:$E$99980,Produccion_UO!$J361,Resultados_Dic3!$A$3:$A$99980,Produccion_UO!$H361)*$I$355</f>
        <v>0</v>
      </c>
    </row>
    <row r="362" spans="1:48" x14ac:dyDescent="0.25">
      <c r="H362" s="17" t="str">
        <f t="shared" si="99"/>
        <v>DIC7</v>
      </c>
      <c r="J362" s="24" t="s">
        <v>431</v>
      </c>
      <c r="K362" s="54" t="s">
        <v>165</v>
      </c>
      <c r="L362" s="22" t="str">
        <f>+$B$7</f>
        <v>VMM - Medium</v>
      </c>
      <c r="M362" s="21">
        <f>+SUMIFS(Resultados_Dic3!H$3:H$99980,Resultados_Dic3!$F$3:$F$99980,Produccion_UO!$K362,Resultados_Dic3!$D$3:$D$99980,Produccion_UO!$K$355,Resultados_Dic3!$E$3:$E$99980,Produccion_UO!$J362,Resultados_Dic3!$A$3:$A$99980,Produccion_UO!$H362)*$I$355</f>
        <v>0</v>
      </c>
      <c r="N362" s="21">
        <f>+SUMIFS(Resultados_Dic3!I$3:I$99980,Resultados_Dic3!$F$3:$F$99980,Produccion_UO!$K362,Resultados_Dic3!$D$3:$D$99980,Produccion_UO!$K$355,Resultados_Dic3!$E$3:$E$99980,Produccion_UO!$J362,Resultados_Dic3!$A$3:$A$99980,Produccion_UO!$H362)*$I$355</f>
        <v>0</v>
      </c>
      <c r="O362" s="21">
        <f>+SUMIFS(Resultados_Dic3!J$3:J$99980,Resultados_Dic3!$F$3:$F$99980,Produccion_UO!$K362,Resultados_Dic3!$D$3:$D$99980,Produccion_UO!$K$355,Resultados_Dic3!$E$3:$E$99980,Produccion_UO!$J362,Resultados_Dic3!$A$3:$A$99980,Produccion_UO!$H362)*$I$355</f>
        <v>0</v>
      </c>
      <c r="P362" s="21">
        <f>+SUMIFS(Resultados_Dic3!K$3:K$99980,Resultados_Dic3!$F$3:$F$99980,Produccion_UO!$K362,Resultados_Dic3!$D$3:$D$99980,Produccion_UO!$K$355,Resultados_Dic3!$E$3:$E$99980,Produccion_UO!$J362,Resultados_Dic3!$A$3:$A$99980,Produccion_UO!$H362)*$I$355</f>
        <v>0</v>
      </c>
      <c r="Q362" s="21">
        <f>+SUMIFS(Resultados_Dic3!L$3:L$99980,Resultados_Dic3!$F$3:$F$99980,Produccion_UO!$K362,Resultados_Dic3!$D$3:$D$99980,Produccion_UO!$K$355,Resultados_Dic3!$E$3:$E$99980,Produccion_UO!$J362,Resultados_Dic3!$A$3:$A$99980,Produccion_UO!$H362)*$I$355</f>
        <v>0</v>
      </c>
      <c r="R362" s="21">
        <f>+SUMIFS(Resultados_Dic3!M$3:M$99980,Resultados_Dic3!$F$3:$F$99980,Produccion_UO!$K362,Resultados_Dic3!$D$3:$D$99980,Produccion_UO!$K$355,Resultados_Dic3!$E$3:$E$99980,Produccion_UO!$J362,Resultados_Dic3!$A$3:$A$99980,Produccion_UO!$H362)*$I$355</f>
        <v>0</v>
      </c>
      <c r="S362" s="21">
        <f>+SUMIFS(Resultados_Dic3!N$3:N$99980,Resultados_Dic3!$F$3:$F$99980,Produccion_UO!$K362,Resultados_Dic3!$D$3:$D$99980,Produccion_UO!$K$355,Resultados_Dic3!$E$3:$E$99980,Produccion_UO!$J362,Resultados_Dic3!$A$3:$A$99980,Produccion_UO!$H362)*$I$355</f>
        <v>0</v>
      </c>
      <c r="T362" s="21">
        <f>+SUMIFS(Resultados_Dic3!O$3:O$99980,Resultados_Dic3!$F$3:$F$99980,Produccion_UO!$K362,Resultados_Dic3!$D$3:$D$99980,Produccion_UO!$K$355,Resultados_Dic3!$E$3:$E$99980,Produccion_UO!$J362,Resultados_Dic3!$A$3:$A$99980,Produccion_UO!$H362)*$I$355</f>
        <v>0</v>
      </c>
      <c r="U362" s="21">
        <f>+SUMIFS(Resultados_Dic3!P$3:P$99980,Resultados_Dic3!$F$3:$F$99980,Produccion_UO!$K362,Resultados_Dic3!$D$3:$D$99980,Produccion_UO!$K$355,Resultados_Dic3!$E$3:$E$99980,Produccion_UO!$J362,Resultados_Dic3!$A$3:$A$99980,Produccion_UO!$H362)*$I$355</f>
        <v>0</v>
      </c>
      <c r="V362" s="21">
        <f>+SUMIFS(Resultados_Dic3!Q$3:Q$99980,Resultados_Dic3!$F$3:$F$99980,Produccion_UO!$K362,Resultados_Dic3!$D$3:$D$99980,Produccion_UO!$K$355,Resultados_Dic3!$E$3:$E$99980,Produccion_UO!$J362,Resultados_Dic3!$A$3:$A$99980,Produccion_UO!$H362)*$I$355</f>
        <v>0</v>
      </c>
      <c r="W362" s="21">
        <f>+SUMIFS(Resultados_Dic3!R$3:R$99980,Resultados_Dic3!$F$3:$F$99980,Produccion_UO!$K362,Resultados_Dic3!$D$3:$D$99980,Produccion_UO!$K$355,Resultados_Dic3!$E$3:$E$99980,Produccion_UO!$J362,Resultados_Dic3!$A$3:$A$99980,Produccion_UO!$H362)*$I$355</f>
        <v>0</v>
      </c>
      <c r="X362" s="21">
        <f>+SUMIFS(Resultados_Dic3!S$3:S$99980,Resultados_Dic3!$F$3:$F$99980,Produccion_UO!$K362,Resultados_Dic3!$D$3:$D$99980,Produccion_UO!$K$355,Resultados_Dic3!$E$3:$E$99980,Produccion_UO!$J362,Resultados_Dic3!$A$3:$A$99980,Produccion_UO!$H362)*$I$355</f>
        <v>0</v>
      </c>
      <c r="Y362" s="21">
        <f>+SUMIFS(Resultados_Dic3!T$3:T$99980,Resultados_Dic3!$F$3:$F$99980,Produccion_UO!$K362,Resultados_Dic3!$D$3:$D$99980,Produccion_UO!$K$355,Resultados_Dic3!$E$3:$E$99980,Produccion_UO!$J362,Resultados_Dic3!$A$3:$A$99980,Produccion_UO!$H362)*$I$355</f>
        <v>0</v>
      </c>
      <c r="Z362" s="21">
        <f>+SUMIFS(Resultados_Dic3!U$3:U$99980,Resultados_Dic3!$F$3:$F$99980,Produccion_UO!$K362,Resultados_Dic3!$D$3:$D$99980,Produccion_UO!$K$355,Resultados_Dic3!$E$3:$E$99980,Produccion_UO!$J362,Resultados_Dic3!$A$3:$A$99980,Produccion_UO!$H362)*$I$355</f>
        <v>0</v>
      </c>
      <c r="AA362" s="21">
        <f>+SUMIFS(Resultados_Dic3!V$3:V$99980,Resultados_Dic3!$F$3:$F$99980,Produccion_UO!$K362,Resultados_Dic3!$D$3:$D$99980,Produccion_UO!$K$355,Resultados_Dic3!$E$3:$E$99980,Produccion_UO!$J362,Resultados_Dic3!$A$3:$A$99980,Produccion_UO!$H362)*$I$355</f>
        <v>0</v>
      </c>
      <c r="AB362" s="21">
        <f>+SUMIFS(Resultados_Dic3!W$3:W$99980,Resultados_Dic3!$F$3:$F$99980,Produccion_UO!$K362,Resultados_Dic3!$D$3:$D$99980,Produccion_UO!$K$355,Resultados_Dic3!$E$3:$E$99980,Produccion_UO!$J362,Resultados_Dic3!$A$3:$A$99980,Produccion_UO!$H362)*$I$355</f>
        <v>0</v>
      </c>
      <c r="AC362" s="21">
        <f>+SUMIFS(Resultados_Dic3!X$3:X$99980,Resultados_Dic3!$F$3:$F$99980,Produccion_UO!$K362,Resultados_Dic3!$D$3:$D$99980,Produccion_UO!$K$355,Resultados_Dic3!$E$3:$E$99980,Produccion_UO!$J362,Resultados_Dic3!$A$3:$A$99980,Produccion_UO!$H362)*$I$355</f>
        <v>0</v>
      </c>
      <c r="AD362" s="21">
        <f>+SUMIFS(Resultados_Dic3!Y$3:Y$99980,Resultados_Dic3!$F$3:$F$99980,Produccion_UO!$K362,Resultados_Dic3!$D$3:$D$99980,Produccion_UO!$K$355,Resultados_Dic3!$E$3:$E$99980,Produccion_UO!$J362,Resultados_Dic3!$A$3:$A$99980,Produccion_UO!$H362)*$I$355</f>
        <v>0</v>
      </c>
      <c r="AE362" s="21">
        <f>+SUMIFS(Resultados_Dic3!Z$3:Z$99980,Resultados_Dic3!$F$3:$F$99980,Produccion_UO!$K362,Resultados_Dic3!$D$3:$D$99980,Produccion_UO!$K$355,Resultados_Dic3!$E$3:$E$99980,Produccion_UO!$J362,Resultados_Dic3!$A$3:$A$99980,Produccion_UO!$H362)*$I$355</f>
        <v>0</v>
      </c>
      <c r="AF362" s="21">
        <f>+SUMIFS(Resultados_Dic3!AA$3:AA$99980,Resultados_Dic3!$F$3:$F$99980,Produccion_UO!$K362,Resultados_Dic3!$D$3:$D$99980,Produccion_UO!$K$355,Resultados_Dic3!$E$3:$E$99980,Produccion_UO!$J362,Resultados_Dic3!$A$3:$A$99980,Produccion_UO!$H362)*$I$355</f>
        <v>0</v>
      </c>
      <c r="AG362" s="21">
        <f>+SUMIFS(Resultados_Dic3!AB$3:AB$99980,Resultados_Dic3!$F$3:$F$99980,Produccion_UO!$K362,Resultados_Dic3!$D$3:$D$99980,Produccion_UO!$K$355,Resultados_Dic3!$E$3:$E$99980,Produccion_UO!$J362,Resultados_Dic3!$A$3:$A$99980,Produccion_UO!$H362)*$I$355</f>
        <v>0</v>
      </c>
      <c r="AH362" s="21">
        <f>+SUMIFS(Resultados_Dic3!AC$3:AC$99980,Resultados_Dic3!$F$3:$F$99980,Produccion_UO!$K362,Resultados_Dic3!$D$3:$D$99980,Produccion_UO!$K$355,Resultados_Dic3!$E$3:$E$99980,Produccion_UO!$J362,Resultados_Dic3!$A$3:$A$99980,Produccion_UO!$H362)*$I$355</f>
        <v>0</v>
      </c>
      <c r="AI362" s="21">
        <f>+SUMIFS(Resultados_Dic3!AD$3:AD$99980,Resultados_Dic3!$F$3:$F$99980,Produccion_UO!$K362,Resultados_Dic3!$D$3:$D$99980,Produccion_UO!$K$355,Resultados_Dic3!$E$3:$E$99980,Produccion_UO!$J362,Resultados_Dic3!$A$3:$A$99980,Produccion_UO!$H362)*$I$355</f>
        <v>0</v>
      </c>
      <c r="AJ362" s="21">
        <f>+SUMIFS(Resultados_Dic3!AE$3:AE$99980,Resultados_Dic3!$F$3:$F$99980,Produccion_UO!$K362,Resultados_Dic3!$D$3:$D$99980,Produccion_UO!$K$355,Resultados_Dic3!$E$3:$E$99980,Produccion_UO!$J362,Resultados_Dic3!$A$3:$A$99980,Produccion_UO!$H362)*$I$355</f>
        <v>0</v>
      </c>
      <c r="AK362" s="21">
        <f>+SUMIFS(Resultados_Dic3!AF$3:AF$99980,Resultados_Dic3!$F$3:$F$99980,Produccion_UO!$K362,Resultados_Dic3!$D$3:$D$99980,Produccion_UO!$K$355,Resultados_Dic3!$E$3:$E$99980,Produccion_UO!$J362,Resultados_Dic3!$A$3:$A$99980,Produccion_UO!$H362)*$I$355</f>
        <v>0</v>
      </c>
      <c r="AL362" s="21">
        <f>+SUMIFS(Resultados_Dic3!AG$3:AG$99980,Resultados_Dic3!$F$3:$F$99980,Produccion_UO!$K362,Resultados_Dic3!$D$3:$D$99980,Produccion_UO!$K$355,Resultados_Dic3!$E$3:$E$99980,Produccion_UO!$J362,Resultados_Dic3!$A$3:$A$99980,Produccion_UO!$H362)*$I$355</f>
        <v>0</v>
      </c>
      <c r="AM362" s="21">
        <f>+SUMIFS(Resultados_Dic3!AH$3:AH$99980,Resultados_Dic3!$F$3:$F$99980,Produccion_UO!$K362,Resultados_Dic3!$D$3:$D$99980,Produccion_UO!$K$355,Resultados_Dic3!$E$3:$E$99980,Produccion_UO!$J362,Resultados_Dic3!$A$3:$A$99980,Produccion_UO!$H362)*$I$355</f>
        <v>0</v>
      </c>
      <c r="AN362" s="21">
        <f>+SUMIFS(Resultados_Dic3!AI$3:AI$99980,Resultados_Dic3!$F$3:$F$99980,Produccion_UO!$K362,Resultados_Dic3!$D$3:$D$99980,Produccion_UO!$K$355,Resultados_Dic3!$E$3:$E$99980,Produccion_UO!$J362,Resultados_Dic3!$A$3:$A$99980,Produccion_UO!$H362)*$I$355</f>
        <v>0</v>
      </c>
      <c r="AO362" s="21">
        <f>+SUMIFS(Resultados_Dic3!AJ$3:AJ$99980,Resultados_Dic3!$F$3:$F$99980,Produccion_UO!$K362,Resultados_Dic3!$D$3:$D$99980,Produccion_UO!$K$355,Resultados_Dic3!$E$3:$E$99980,Produccion_UO!$J362,Resultados_Dic3!$A$3:$A$99980,Produccion_UO!$H362)*$I$355</f>
        <v>0</v>
      </c>
      <c r="AP362" s="21">
        <f>+SUMIFS(Resultados_Dic3!AK$3:AK$99980,Resultados_Dic3!$F$3:$F$99980,Produccion_UO!$K362,Resultados_Dic3!$D$3:$D$99980,Produccion_UO!$K$355,Resultados_Dic3!$E$3:$E$99980,Produccion_UO!$J362,Resultados_Dic3!$A$3:$A$99980,Produccion_UO!$H362)*$I$355</f>
        <v>0</v>
      </c>
      <c r="AQ362" s="21">
        <f>+SUMIFS(Resultados_Dic3!AL$3:AL$99980,Resultados_Dic3!$F$3:$F$99980,Produccion_UO!$K362,Resultados_Dic3!$D$3:$D$99980,Produccion_UO!$K$355,Resultados_Dic3!$E$3:$E$99980,Produccion_UO!$J362,Resultados_Dic3!$A$3:$A$99980,Produccion_UO!$H362)*$I$355</f>
        <v>0</v>
      </c>
      <c r="AR362" s="21">
        <f>+SUMIFS(Resultados_Dic3!AM$3:AM$99980,Resultados_Dic3!$F$3:$F$99980,Produccion_UO!$K362,Resultados_Dic3!$D$3:$D$99980,Produccion_UO!$K$355,Resultados_Dic3!$E$3:$E$99980,Produccion_UO!$J362,Resultados_Dic3!$A$3:$A$99980,Produccion_UO!$H362)*$I$355</f>
        <v>0</v>
      </c>
    </row>
    <row r="363" spans="1:48" x14ac:dyDescent="0.25">
      <c r="H363" s="17" t="str">
        <f t="shared" si="99"/>
        <v>DIC7</v>
      </c>
      <c r="J363" s="24" t="s">
        <v>91</v>
      </c>
      <c r="K363" s="54" t="s">
        <v>379</v>
      </c>
      <c r="L363" s="22" t="str">
        <f>+$B$8</f>
        <v>VSM - Medium</v>
      </c>
      <c r="M363" s="21">
        <f>+SUMIFS(Resultados_Dic3!H$3:H$99980,Resultados_Dic3!$F$3:$F$99980,Produccion_UO!$K363,Resultados_Dic3!$D$3:$D$99980,Produccion_UO!$K$355,Resultados_Dic3!$E$3:$E$99980,Produccion_UO!$J363,Resultados_Dic3!$A$3:$A$99980,Produccion_UO!$H363)*$I$355</f>
        <v>0</v>
      </c>
      <c r="N363" s="21">
        <f>+SUMIFS(Resultados_Dic3!I$3:I$99980,Resultados_Dic3!$F$3:$F$99980,Produccion_UO!$K363,Resultados_Dic3!$D$3:$D$99980,Produccion_UO!$K$355,Resultados_Dic3!$E$3:$E$99980,Produccion_UO!$J363,Resultados_Dic3!$A$3:$A$99980,Produccion_UO!$H363)*$I$355</f>
        <v>0</v>
      </c>
      <c r="O363" s="21">
        <f>+SUMIFS(Resultados_Dic3!J$3:J$99980,Resultados_Dic3!$F$3:$F$99980,Produccion_UO!$K363,Resultados_Dic3!$D$3:$D$99980,Produccion_UO!$K$355,Resultados_Dic3!$E$3:$E$99980,Produccion_UO!$J363,Resultados_Dic3!$A$3:$A$99980,Produccion_UO!$H363)*$I$355</f>
        <v>0</v>
      </c>
      <c r="P363" s="21">
        <f>+SUMIFS(Resultados_Dic3!K$3:K$99980,Resultados_Dic3!$F$3:$F$99980,Produccion_UO!$K363,Resultados_Dic3!$D$3:$D$99980,Produccion_UO!$K$355,Resultados_Dic3!$E$3:$E$99980,Produccion_UO!$J363,Resultados_Dic3!$A$3:$A$99980,Produccion_UO!$H363)*$I$355</f>
        <v>0</v>
      </c>
      <c r="Q363" s="21">
        <f>+SUMIFS(Resultados_Dic3!L$3:L$99980,Resultados_Dic3!$F$3:$F$99980,Produccion_UO!$K363,Resultados_Dic3!$D$3:$D$99980,Produccion_UO!$K$355,Resultados_Dic3!$E$3:$E$99980,Produccion_UO!$J363,Resultados_Dic3!$A$3:$A$99980,Produccion_UO!$H363)*$I$355</f>
        <v>0</v>
      </c>
      <c r="R363" s="21">
        <f>+SUMIFS(Resultados_Dic3!M$3:M$99980,Resultados_Dic3!$F$3:$F$99980,Produccion_UO!$K363,Resultados_Dic3!$D$3:$D$99980,Produccion_UO!$K$355,Resultados_Dic3!$E$3:$E$99980,Produccion_UO!$J363,Resultados_Dic3!$A$3:$A$99980,Produccion_UO!$H363)*$I$355</f>
        <v>0</v>
      </c>
      <c r="S363" s="21">
        <f>+SUMIFS(Resultados_Dic3!N$3:N$99980,Resultados_Dic3!$F$3:$F$99980,Produccion_UO!$K363,Resultados_Dic3!$D$3:$D$99980,Produccion_UO!$K$355,Resultados_Dic3!$E$3:$E$99980,Produccion_UO!$J363,Resultados_Dic3!$A$3:$A$99980,Produccion_UO!$H363)*$I$355</f>
        <v>0</v>
      </c>
      <c r="T363" s="21">
        <f>+SUMIFS(Resultados_Dic3!O$3:O$99980,Resultados_Dic3!$F$3:$F$99980,Produccion_UO!$K363,Resultados_Dic3!$D$3:$D$99980,Produccion_UO!$K$355,Resultados_Dic3!$E$3:$E$99980,Produccion_UO!$J363,Resultados_Dic3!$A$3:$A$99980,Produccion_UO!$H363)*$I$355</f>
        <v>0</v>
      </c>
      <c r="U363" s="21">
        <f>+SUMIFS(Resultados_Dic3!P$3:P$99980,Resultados_Dic3!$F$3:$F$99980,Produccion_UO!$K363,Resultados_Dic3!$D$3:$D$99980,Produccion_UO!$K$355,Resultados_Dic3!$E$3:$E$99980,Produccion_UO!$J363,Resultados_Dic3!$A$3:$A$99980,Produccion_UO!$H363)*$I$355</f>
        <v>0</v>
      </c>
      <c r="V363" s="21">
        <f>+SUMIFS(Resultados_Dic3!Q$3:Q$99980,Resultados_Dic3!$F$3:$F$99980,Produccion_UO!$K363,Resultados_Dic3!$D$3:$D$99980,Produccion_UO!$K$355,Resultados_Dic3!$E$3:$E$99980,Produccion_UO!$J363,Resultados_Dic3!$A$3:$A$99980,Produccion_UO!$H363)*$I$355</f>
        <v>0</v>
      </c>
      <c r="W363" s="21">
        <f>+SUMIFS(Resultados_Dic3!R$3:R$99980,Resultados_Dic3!$F$3:$F$99980,Produccion_UO!$K363,Resultados_Dic3!$D$3:$D$99980,Produccion_UO!$K$355,Resultados_Dic3!$E$3:$E$99980,Produccion_UO!$J363,Resultados_Dic3!$A$3:$A$99980,Produccion_UO!$H363)*$I$355</f>
        <v>0</v>
      </c>
      <c r="X363" s="21">
        <f>+SUMIFS(Resultados_Dic3!S$3:S$99980,Resultados_Dic3!$F$3:$F$99980,Produccion_UO!$K363,Resultados_Dic3!$D$3:$D$99980,Produccion_UO!$K$355,Resultados_Dic3!$E$3:$E$99980,Produccion_UO!$J363,Resultados_Dic3!$A$3:$A$99980,Produccion_UO!$H363)*$I$355</f>
        <v>0</v>
      </c>
      <c r="Y363" s="21">
        <f>+SUMIFS(Resultados_Dic3!T$3:T$99980,Resultados_Dic3!$F$3:$F$99980,Produccion_UO!$K363,Resultados_Dic3!$D$3:$D$99980,Produccion_UO!$K$355,Resultados_Dic3!$E$3:$E$99980,Produccion_UO!$J363,Resultados_Dic3!$A$3:$A$99980,Produccion_UO!$H363)*$I$355</f>
        <v>0</v>
      </c>
      <c r="Z363" s="21">
        <f>+SUMIFS(Resultados_Dic3!U$3:U$99980,Resultados_Dic3!$F$3:$F$99980,Produccion_UO!$K363,Resultados_Dic3!$D$3:$D$99980,Produccion_UO!$K$355,Resultados_Dic3!$E$3:$E$99980,Produccion_UO!$J363,Resultados_Dic3!$A$3:$A$99980,Produccion_UO!$H363)*$I$355</f>
        <v>0</v>
      </c>
      <c r="AA363" s="21">
        <f>+SUMIFS(Resultados_Dic3!V$3:V$99980,Resultados_Dic3!$F$3:$F$99980,Produccion_UO!$K363,Resultados_Dic3!$D$3:$D$99980,Produccion_UO!$K$355,Resultados_Dic3!$E$3:$E$99980,Produccion_UO!$J363,Resultados_Dic3!$A$3:$A$99980,Produccion_UO!$H363)*$I$355</f>
        <v>0</v>
      </c>
      <c r="AB363" s="21">
        <f>+SUMIFS(Resultados_Dic3!W$3:W$99980,Resultados_Dic3!$F$3:$F$99980,Produccion_UO!$K363,Resultados_Dic3!$D$3:$D$99980,Produccion_UO!$K$355,Resultados_Dic3!$E$3:$E$99980,Produccion_UO!$J363,Resultados_Dic3!$A$3:$A$99980,Produccion_UO!$H363)*$I$355</f>
        <v>0</v>
      </c>
      <c r="AC363" s="21">
        <f>+SUMIFS(Resultados_Dic3!X$3:X$99980,Resultados_Dic3!$F$3:$F$99980,Produccion_UO!$K363,Resultados_Dic3!$D$3:$D$99980,Produccion_UO!$K$355,Resultados_Dic3!$E$3:$E$99980,Produccion_UO!$J363,Resultados_Dic3!$A$3:$A$99980,Produccion_UO!$H363)*$I$355</f>
        <v>0</v>
      </c>
      <c r="AD363" s="21">
        <f>+SUMIFS(Resultados_Dic3!Y$3:Y$99980,Resultados_Dic3!$F$3:$F$99980,Produccion_UO!$K363,Resultados_Dic3!$D$3:$D$99980,Produccion_UO!$K$355,Resultados_Dic3!$E$3:$E$99980,Produccion_UO!$J363,Resultados_Dic3!$A$3:$A$99980,Produccion_UO!$H363)*$I$355</f>
        <v>0</v>
      </c>
      <c r="AE363" s="21">
        <f>+SUMIFS(Resultados_Dic3!Z$3:Z$99980,Resultados_Dic3!$F$3:$F$99980,Produccion_UO!$K363,Resultados_Dic3!$D$3:$D$99980,Produccion_UO!$K$355,Resultados_Dic3!$E$3:$E$99980,Produccion_UO!$J363,Resultados_Dic3!$A$3:$A$99980,Produccion_UO!$H363)*$I$355</f>
        <v>0</v>
      </c>
      <c r="AF363" s="21">
        <f>+SUMIFS(Resultados_Dic3!AA$3:AA$99980,Resultados_Dic3!$F$3:$F$99980,Produccion_UO!$K363,Resultados_Dic3!$D$3:$D$99980,Produccion_UO!$K$355,Resultados_Dic3!$E$3:$E$99980,Produccion_UO!$J363,Resultados_Dic3!$A$3:$A$99980,Produccion_UO!$H363)*$I$355</f>
        <v>0</v>
      </c>
      <c r="AG363" s="21">
        <f>+SUMIFS(Resultados_Dic3!AB$3:AB$99980,Resultados_Dic3!$F$3:$F$99980,Produccion_UO!$K363,Resultados_Dic3!$D$3:$D$99980,Produccion_UO!$K$355,Resultados_Dic3!$E$3:$E$99980,Produccion_UO!$J363,Resultados_Dic3!$A$3:$A$99980,Produccion_UO!$H363)*$I$355</f>
        <v>0</v>
      </c>
      <c r="AH363" s="21">
        <f>+SUMIFS(Resultados_Dic3!AC$3:AC$99980,Resultados_Dic3!$F$3:$F$99980,Produccion_UO!$K363,Resultados_Dic3!$D$3:$D$99980,Produccion_UO!$K$355,Resultados_Dic3!$E$3:$E$99980,Produccion_UO!$J363,Resultados_Dic3!$A$3:$A$99980,Produccion_UO!$H363)*$I$355</f>
        <v>0</v>
      </c>
      <c r="AI363" s="21">
        <f>+SUMIFS(Resultados_Dic3!AD$3:AD$99980,Resultados_Dic3!$F$3:$F$99980,Produccion_UO!$K363,Resultados_Dic3!$D$3:$D$99980,Produccion_UO!$K$355,Resultados_Dic3!$E$3:$E$99980,Produccion_UO!$J363,Resultados_Dic3!$A$3:$A$99980,Produccion_UO!$H363)*$I$355</f>
        <v>0</v>
      </c>
      <c r="AJ363" s="21">
        <f>+SUMIFS(Resultados_Dic3!AE$3:AE$99980,Resultados_Dic3!$F$3:$F$99980,Produccion_UO!$K363,Resultados_Dic3!$D$3:$D$99980,Produccion_UO!$K$355,Resultados_Dic3!$E$3:$E$99980,Produccion_UO!$J363,Resultados_Dic3!$A$3:$A$99980,Produccion_UO!$H363)*$I$355</f>
        <v>0</v>
      </c>
      <c r="AK363" s="21">
        <f>+SUMIFS(Resultados_Dic3!AF$3:AF$99980,Resultados_Dic3!$F$3:$F$99980,Produccion_UO!$K363,Resultados_Dic3!$D$3:$D$99980,Produccion_UO!$K$355,Resultados_Dic3!$E$3:$E$99980,Produccion_UO!$J363,Resultados_Dic3!$A$3:$A$99980,Produccion_UO!$H363)*$I$355</f>
        <v>0</v>
      </c>
      <c r="AL363" s="21">
        <f>+SUMIFS(Resultados_Dic3!AG$3:AG$99980,Resultados_Dic3!$F$3:$F$99980,Produccion_UO!$K363,Resultados_Dic3!$D$3:$D$99980,Produccion_UO!$K$355,Resultados_Dic3!$E$3:$E$99980,Produccion_UO!$J363,Resultados_Dic3!$A$3:$A$99980,Produccion_UO!$H363)*$I$355</f>
        <v>0</v>
      </c>
      <c r="AM363" s="21">
        <f>+SUMIFS(Resultados_Dic3!AH$3:AH$99980,Resultados_Dic3!$F$3:$F$99980,Produccion_UO!$K363,Resultados_Dic3!$D$3:$D$99980,Produccion_UO!$K$355,Resultados_Dic3!$E$3:$E$99980,Produccion_UO!$J363,Resultados_Dic3!$A$3:$A$99980,Produccion_UO!$H363)*$I$355</f>
        <v>0</v>
      </c>
      <c r="AN363" s="21">
        <f>+SUMIFS(Resultados_Dic3!AI$3:AI$99980,Resultados_Dic3!$F$3:$F$99980,Produccion_UO!$K363,Resultados_Dic3!$D$3:$D$99980,Produccion_UO!$K$355,Resultados_Dic3!$E$3:$E$99980,Produccion_UO!$J363,Resultados_Dic3!$A$3:$A$99980,Produccion_UO!$H363)*$I$355</f>
        <v>0</v>
      </c>
      <c r="AO363" s="21">
        <f>+SUMIFS(Resultados_Dic3!AJ$3:AJ$99980,Resultados_Dic3!$F$3:$F$99980,Produccion_UO!$K363,Resultados_Dic3!$D$3:$D$99980,Produccion_UO!$K$355,Resultados_Dic3!$E$3:$E$99980,Produccion_UO!$J363,Resultados_Dic3!$A$3:$A$99980,Produccion_UO!$H363)*$I$355</f>
        <v>0</v>
      </c>
      <c r="AP363" s="21">
        <f>+SUMIFS(Resultados_Dic3!AK$3:AK$99980,Resultados_Dic3!$F$3:$F$99980,Produccion_UO!$K363,Resultados_Dic3!$D$3:$D$99980,Produccion_UO!$K$355,Resultados_Dic3!$E$3:$E$99980,Produccion_UO!$J363,Resultados_Dic3!$A$3:$A$99980,Produccion_UO!$H363)*$I$355</f>
        <v>0</v>
      </c>
      <c r="AQ363" s="21">
        <f>+SUMIFS(Resultados_Dic3!AL$3:AL$99980,Resultados_Dic3!$F$3:$F$99980,Produccion_UO!$K363,Resultados_Dic3!$D$3:$D$99980,Produccion_UO!$K$355,Resultados_Dic3!$E$3:$E$99980,Produccion_UO!$J363,Resultados_Dic3!$A$3:$A$99980,Produccion_UO!$H363)*$I$355</f>
        <v>0</v>
      </c>
      <c r="AR363" s="21">
        <f>+SUMIFS(Resultados_Dic3!AM$3:AM$99980,Resultados_Dic3!$F$3:$F$99980,Produccion_UO!$K363,Resultados_Dic3!$D$3:$D$99980,Produccion_UO!$K$355,Resultados_Dic3!$E$3:$E$99980,Produccion_UO!$J363,Resultados_Dic3!$A$3:$A$99980,Produccion_UO!$H363)*$I$355</f>
        <v>0</v>
      </c>
    </row>
    <row r="364" spans="1:48" x14ac:dyDescent="0.25">
      <c r="H364" s="17" t="str">
        <f t="shared" si="99"/>
        <v>DIC7</v>
      </c>
      <c r="J364" s="51" t="s">
        <v>390</v>
      </c>
      <c r="K364" s="57" t="s">
        <v>393</v>
      </c>
      <c r="L364" s="22" t="str">
        <f>+$B$9</f>
        <v>VIM - GAS</v>
      </c>
      <c r="M364" s="21">
        <f>+SUMIFS(Resultados_Dic3!H$3:H$99980,Resultados_Dic3!$F$3:$F$99980,Produccion_UO!$K364,Resultados_Dic3!$D$3:$D$99980,Produccion_UO!$K$355,Resultados_Dic3!$E$3:$E$99980,Produccion_UO!$J364,Resultados_Dic3!$A$3:$A$99980,Produccion_UO!$H364)*$I$355</f>
        <v>0</v>
      </c>
      <c r="N364" s="21">
        <f>+SUMIFS(Resultados_Dic3!I$3:I$99980,Resultados_Dic3!$F$3:$F$99980,Produccion_UO!$K364,Resultados_Dic3!$D$3:$D$99980,Produccion_UO!$K$355,Resultados_Dic3!$E$3:$E$99980,Produccion_UO!$J364,Resultados_Dic3!$A$3:$A$99980,Produccion_UO!$H364)*$I$355</f>
        <v>0</v>
      </c>
      <c r="O364" s="21">
        <f>+SUMIFS(Resultados_Dic3!J$3:J$99980,Resultados_Dic3!$F$3:$F$99980,Produccion_UO!$K364,Resultados_Dic3!$D$3:$D$99980,Produccion_UO!$K$355,Resultados_Dic3!$E$3:$E$99980,Produccion_UO!$J364,Resultados_Dic3!$A$3:$A$99980,Produccion_UO!$H364)*$I$355</f>
        <v>0</v>
      </c>
      <c r="P364" s="21">
        <f>+SUMIFS(Resultados_Dic3!K$3:K$99980,Resultados_Dic3!$F$3:$F$99980,Produccion_UO!$K364,Resultados_Dic3!$D$3:$D$99980,Produccion_UO!$K$355,Resultados_Dic3!$E$3:$E$99980,Produccion_UO!$J364,Resultados_Dic3!$A$3:$A$99980,Produccion_UO!$H364)*$I$355</f>
        <v>0</v>
      </c>
      <c r="Q364" s="21">
        <f>+SUMIFS(Resultados_Dic3!L$3:L$99980,Resultados_Dic3!$F$3:$F$99980,Produccion_UO!$K364,Resultados_Dic3!$D$3:$D$99980,Produccion_UO!$K$355,Resultados_Dic3!$E$3:$E$99980,Produccion_UO!$J364,Resultados_Dic3!$A$3:$A$99980,Produccion_UO!$H364)*$I$355</f>
        <v>0</v>
      </c>
      <c r="R364" s="21">
        <f>+SUMIFS(Resultados_Dic3!M$3:M$99980,Resultados_Dic3!$F$3:$F$99980,Produccion_UO!$K364,Resultados_Dic3!$D$3:$D$99980,Produccion_UO!$K$355,Resultados_Dic3!$E$3:$E$99980,Produccion_UO!$J364,Resultados_Dic3!$A$3:$A$99980,Produccion_UO!$H364)*$I$355</f>
        <v>0</v>
      </c>
      <c r="S364" s="21">
        <f>+SUMIFS(Resultados_Dic3!N$3:N$99980,Resultados_Dic3!$F$3:$F$99980,Produccion_UO!$K364,Resultados_Dic3!$D$3:$D$99980,Produccion_UO!$K$355,Resultados_Dic3!$E$3:$E$99980,Produccion_UO!$J364,Resultados_Dic3!$A$3:$A$99980,Produccion_UO!$H364)*$I$355</f>
        <v>0</v>
      </c>
      <c r="T364" s="21">
        <f>+SUMIFS(Resultados_Dic3!O$3:O$99980,Resultados_Dic3!$F$3:$F$99980,Produccion_UO!$K364,Resultados_Dic3!$D$3:$D$99980,Produccion_UO!$K$355,Resultados_Dic3!$E$3:$E$99980,Produccion_UO!$J364,Resultados_Dic3!$A$3:$A$99980,Produccion_UO!$H364)*$I$355</f>
        <v>0</v>
      </c>
      <c r="U364" s="21">
        <f>+SUMIFS(Resultados_Dic3!P$3:P$99980,Resultados_Dic3!$F$3:$F$99980,Produccion_UO!$K364,Resultados_Dic3!$D$3:$D$99980,Produccion_UO!$K$355,Resultados_Dic3!$E$3:$E$99980,Produccion_UO!$J364,Resultados_Dic3!$A$3:$A$99980,Produccion_UO!$H364)*$I$355</f>
        <v>0</v>
      </c>
      <c r="V364" s="21">
        <f>+SUMIFS(Resultados_Dic3!Q$3:Q$99980,Resultados_Dic3!$F$3:$F$99980,Produccion_UO!$K364,Resultados_Dic3!$D$3:$D$99980,Produccion_UO!$K$355,Resultados_Dic3!$E$3:$E$99980,Produccion_UO!$J364,Resultados_Dic3!$A$3:$A$99980,Produccion_UO!$H364)*$I$355</f>
        <v>0</v>
      </c>
      <c r="W364" s="21">
        <f>+SUMIFS(Resultados_Dic3!R$3:R$99980,Resultados_Dic3!$F$3:$F$99980,Produccion_UO!$K364,Resultados_Dic3!$D$3:$D$99980,Produccion_UO!$K$355,Resultados_Dic3!$E$3:$E$99980,Produccion_UO!$J364,Resultados_Dic3!$A$3:$A$99980,Produccion_UO!$H364)*$I$355</f>
        <v>0</v>
      </c>
      <c r="X364" s="21">
        <f>+SUMIFS(Resultados_Dic3!S$3:S$99980,Resultados_Dic3!$F$3:$F$99980,Produccion_UO!$K364,Resultados_Dic3!$D$3:$D$99980,Produccion_UO!$K$355,Resultados_Dic3!$E$3:$E$99980,Produccion_UO!$J364,Resultados_Dic3!$A$3:$A$99980,Produccion_UO!$H364)*$I$355</f>
        <v>0</v>
      </c>
      <c r="Y364" s="21">
        <f>+SUMIFS(Resultados_Dic3!T$3:T$99980,Resultados_Dic3!$F$3:$F$99980,Produccion_UO!$K364,Resultados_Dic3!$D$3:$D$99980,Produccion_UO!$K$355,Resultados_Dic3!$E$3:$E$99980,Produccion_UO!$J364,Resultados_Dic3!$A$3:$A$99980,Produccion_UO!$H364)*$I$355</f>
        <v>0</v>
      </c>
      <c r="Z364" s="21">
        <f>+SUMIFS(Resultados_Dic3!U$3:U$99980,Resultados_Dic3!$F$3:$F$99980,Produccion_UO!$K364,Resultados_Dic3!$D$3:$D$99980,Produccion_UO!$K$355,Resultados_Dic3!$E$3:$E$99980,Produccion_UO!$J364,Resultados_Dic3!$A$3:$A$99980,Produccion_UO!$H364)*$I$355</f>
        <v>0</v>
      </c>
      <c r="AA364" s="21">
        <f>+SUMIFS(Resultados_Dic3!V$3:V$99980,Resultados_Dic3!$F$3:$F$99980,Produccion_UO!$K364,Resultados_Dic3!$D$3:$D$99980,Produccion_UO!$K$355,Resultados_Dic3!$E$3:$E$99980,Produccion_UO!$J364,Resultados_Dic3!$A$3:$A$99980,Produccion_UO!$H364)*$I$355</f>
        <v>0</v>
      </c>
      <c r="AB364" s="21">
        <f>+SUMIFS(Resultados_Dic3!W$3:W$99980,Resultados_Dic3!$F$3:$F$99980,Produccion_UO!$K364,Resultados_Dic3!$D$3:$D$99980,Produccion_UO!$K$355,Resultados_Dic3!$E$3:$E$99980,Produccion_UO!$J364,Resultados_Dic3!$A$3:$A$99980,Produccion_UO!$H364)*$I$355</f>
        <v>0</v>
      </c>
      <c r="AC364" s="21">
        <f>+SUMIFS(Resultados_Dic3!X$3:X$99980,Resultados_Dic3!$F$3:$F$99980,Produccion_UO!$K364,Resultados_Dic3!$D$3:$D$99980,Produccion_UO!$K$355,Resultados_Dic3!$E$3:$E$99980,Produccion_UO!$J364,Resultados_Dic3!$A$3:$A$99980,Produccion_UO!$H364)*$I$355</f>
        <v>0</v>
      </c>
      <c r="AD364" s="21">
        <f>+SUMIFS(Resultados_Dic3!Y$3:Y$99980,Resultados_Dic3!$F$3:$F$99980,Produccion_UO!$K364,Resultados_Dic3!$D$3:$D$99980,Produccion_UO!$K$355,Resultados_Dic3!$E$3:$E$99980,Produccion_UO!$J364,Resultados_Dic3!$A$3:$A$99980,Produccion_UO!$H364)*$I$355</f>
        <v>0</v>
      </c>
      <c r="AE364" s="21">
        <f>+SUMIFS(Resultados_Dic3!Z$3:Z$99980,Resultados_Dic3!$F$3:$F$99980,Produccion_UO!$K364,Resultados_Dic3!$D$3:$D$99980,Produccion_UO!$K$355,Resultados_Dic3!$E$3:$E$99980,Produccion_UO!$J364,Resultados_Dic3!$A$3:$A$99980,Produccion_UO!$H364)*$I$355</f>
        <v>0</v>
      </c>
      <c r="AF364" s="21">
        <f>+SUMIFS(Resultados_Dic3!AA$3:AA$99980,Resultados_Dic3!$F$3:$F$99980,Produccion_UO!$K364,Resultados_Dic3!$D$3:$D$99980,Produccion_UO!$K$355,Resultados_Dic3!$E$3:$E$99980,Produccion_UO!$J364,Resultados_Dic3!$A$3:$A$99980,Produccion_UO!$H364)*$I$355</f>
        <v>0</v>
      </c>
      <c r="AG364" s="21">
        <f>+SUMIFS(Resultados_Dic3!AB$3:AB$99980,Resultados_Dic3!$F$3:$F$99980,Produccion_UO!$K364,Resultados_Dic3!$D$3:$D$99980,Produccion_UO!$K$355,Resultados_Dic3!$E$3:$E$99980,Produccion_UO!$J364,Resultados_Dic3!$A$3:$A$99980,Produccion_UO!$H364)*$I$355</f>
        <v>0</v>
      </c>
      <c r="AH364" s="21">
        <f>+SUMIFS(Resultados_Dic3!AC$3:AC$99980,Resultados_Dic3!$F$3:$F$99980,Produccion_UO!$K364,Resultados_Dic3!$D$3:$D$99980,Produccion_UO!$K$355,Resultados_Dic3!$E$3:$E$99980,Produccion_UO!$J364,Resultados_Dic3!$A$3:$A$99980,Produccion_UO!$H364)*$I$355</f>
        <v>0</v>
      </c>
      <c r="AI364" s="21">
        <f>+SUMIFS(Resultados_Dic3!AD$3:AD$99980,Resultados_Dic3!$F$3:$F$99980,Produccion_UO!$K364,Resultados_Dic3!$D$3:$D$99980,Produccion_UO!$K$355,Resultados_Dic3!$E$3:$E$99980,Produccion_UO!$J364,Resultados_Dic3!$A$3:$A$99980,Produccion_UO!$H364)*$I$355</f>
        <v>0</v>
      </c>
      <c r="AJ364" s="21">
        <f>+SUMIFS(Resultados_Dic3!AE$3:AE$99980,Resultados_Dic3!$F$3:$F$99980,Produccion_UO!$K364,Resultados_Dic3!$D$3:$D$99980,Produccion_UO!$K$355,Resultados_Dic3!$E$3:$E$99980,Produccion_UO!$J364,Resultados_Dic3!$A$3:$A$99980,Produccion_UO!$H364)*$I$355</f>
        <v>0</v>
      </c>
      <c r="AK364" s="21">
        <f>+SUMIFS(Resultados_Dic3!AF$3:AF$99980,Resultados_Dic3!$F$3:$F$99980,Produccion_UO!$K364,Resultados_Dic3!$D$3:$D$99980,Produccion_UO!$K$355,Resultados_Dic3!$E$3:$E$99980,Produccion_UO!$J364,Resultados_Dic3!$A$3:$A$99980,Produccion_UO!$H364)*$I$355</f>
        <v>0</v>
      </c>
      <c r="AL364" s="21">
        <f>+SUMIFS(Resultados_Dic3!AG$3:AG$99980,Resultados_Dic3!$F$3:$F$99980,Produccion_UO!$K364,Resultados_Dic3!$D$3:$D$99980,Produccion_UO!$K$355,Resultados_Dic3!$E$3:$E$99980,Produccion_UO!$J364,Resultados_Dic3!$A$3:$A$99980,Produccion_UO!$H364)*$I$355</f>
        <v>0</v>
      </c>
      <c r="AM364" s="21">
        <f>+SUMIFS(Resultados_Dic3!AH$3:AH$99980,Resultados_Dic3!$F$3:$F$99980,Produccion_UO!$K364,Resultados_Dic3!$D$3:$D$99980,Produccion_UO!$K$355,Resultados_Dic3!$E$3:$E$99980,Produccion_UO!$J364,Resultados_Dic3!$A$3:$A$99980,Produccion_UO!$H364)*$I$355</f>
        <v>0</v>
      </c>
      <c r="AN364" s="21">
        <f>+SUMIFS(Resultados_Dic3!AI$3:AI$99980,Resultados_Dic3!$F$3:$F$99980,Produccion_UO!$K364,Resultados_Dic3!$D$3:$D$99980,Produccion_UO!$K$355,Resultados_Dic3!$E$3:$E$99980,Produccion_UO!$J364,Resultados_Dic3!$A$3:$A$99980,Produccion_UO!$H364)*$I$355</f>
        <v>0</v>
      </c>
      <c r="AO364" s="21">
        <f>+SUMIFS(Resultados_Dic3!AJ$3:AJ$99980,Resultados_Dic3!$F$3:$F$99980,Produccion_UO!$K364,Resultados_Dic3!$D$3:$D$99980,Produccion_UO!$K$355,Resultados_Dic3!$E$3:$E$99980,Produccion_UO!$J364,Resultados_Dic3!$A$3:$A$99980,Produccion_UO!$H364)*$I$355</f>
        <v>0</v>
      </c>
      <c r="AP364" s="21">
        <f>+SUMIFS(Resultados_Dic3!AK$3:AK$99980,Resultados_Dic3!$F$3:$F$99980,Produccion_UO!$K364,Resultados_Dic3!$D$3:$D$99980,Produccion_UO!$K$355,Resultados_Dic3!$E$3:$E$99980,Produccion_UO!$J364,Resultados_Dic3!$A$3:$A$99980,Produccion_UO!$H364)*$I$355</f>
        <v>0</v>
      </c>
      <c r="AQ364" s="21">
        <f>+SUMIFS(Resultados_Dic3!AL$3:AL$99980,Resultados_Dic3!$F$3:$F$99980,Produccion_UO!$K364,Resultados_Dic3!$D$3:$D$99980,Produccion_UO!$K$355,Resultados_Dic3!$E$3:$E$99980,Produccion_UO!$J364,Resultados_Dic3!$A$3:$A$99980,Produccion_UO!$H364)*$I$355</f>
        <v>0</v>
      </c>
      <c r="AR364" s="21">
        <f>+SUMIFS(Resultados_Dic3!AM$3:AM$99980,Resultados_Dic3!$F$3:$F$99980,Produccion_UO!$K364,Resultados_Dic3!$D$3:$D$99980,Produccion_UO!$K$355,Resultados_Dic3!$E$3:$E$99980,Produccion_UO!$J364,Resultados_Dic3!$A$3:$A$99980,Produccion_UO!$H364)*$I$355</f>
        <v>0</v>
      </c>
    </row>
    <row r="365" spans="1:48" s="68" customFormat="1" x14ac:dyDescent="0.25">
      <c r="A365" s="133"/>
      <c r="B365" s="133"/>
      <c r="C365" s="133"/>
      <c r="D365" s="133"/>
      <c r="E365" s="133"/>
      <c r="F365" s="134"/>
      <c r="H365" s="71"/>
      <c r="I365" s="71"/>
      <c r="L365" s="22"/>
      <c r="M365" s="69">
        <f>+SUM(M358:M364)</f>
        <v>290.36861461413332</v>
      </c>
      <c r="N365" s="69">
        <f t="shared" ref="N365" si="100">+SUM(N358:N364)</f>
        <v>286.38156449333775</v>
      </c>
      <c r="O365" s="69">
        <f t="shared" ref="O365:AR365" si="101">+SUM(O358:O364)</f>
        <v>368.2677697044528</v>
      </c>
      <c r="P365" s="69">
        <f t="shared" si="101"/>
        <v>403.64810452945858</v>
      </c>
      <c r="Q365" s="69">
        <f t="shared" si="101"/>
        <v>348.94224958689779</v>
      </c>
      <c r="R365" s="69">
        <f t="shared" si="101"/>
        <v>274.56231858786418</v>
      </c>
      <c r="S365" s="69">
        <f t="shared" si="101"/>
        <v>247.28212055496056</v>
      </c>
      <c r="T365" s="69">
        <f t="shared" si="101"/>
        <v>225.64917191502832</v>
      </c>
      <c r="U365" s="69">
        <f t="shared" si="101"/>
        <v>127.25451482189364</v>
      </c>
      <c r="V365" s="69">
        <f t="shared" si="101"/>
        <v>105.41204474620756</v>
      </c>
      <c r="W365" s="69">
        <f t="shared" si="101"/>
        <v>22.96002442317128</v>
      </c>
      <c r="X365" s="69">
        <f t="shared" si="101"/>
        <v>45.169890619291387</v>
      </c>
      <c r="Y365" s="69">
        <f t="shared" si="101"/>
        <v>45.169890619291387</v>
      </c>
      <c r="Z365" s="69">
        <f t="shared" si="101"/>
        <v>3.1833518494293607</v>
      </c>
      <c r="AA365" s="69">
        <f t="shared" si="101"/>
        <v>0</v>
      </c>
      <c r="AB365" s="69">
        <f t="shared" si="101"/>
        <v>0</v>
      </c>
      <c r="AC365" s="69">
        <f t="shared" si="101"/>
        <v>0</v>
      </c>
      <c r="AD365" s="69">
        <f t="shared" si="101"/>
        <v>0</v>
      </c>
      <c r="AE365" s="69">
        <f t="shared" si="101"/>
        <v>0</v>
      </c>
      <c r="AF365" s="69">
        <f t="shared" si="101"/>
        <v>0</v>
      </c>
      <c r="AG365" s="69">
        <f t="shared" si="101"/>
        <v>0</v>
      </c>
      <c r="AH365" s="69">
        <f t="shared" si="101"/>
        <v>0</v>
      </c>
      <c r="AI365" s="69">
        <f t="shared" si="101"/>
        <v>0</v>
      </c>
      <c r="AJ365" s="69">
        <f t="shared" si="101"/>
        <v>0</v>
      </c>
      <c r="AK365" s="69">
        <f t="shared" si="101"/>
        <v>0</v>
      </c>
      <c r="AL365" s="69">
        <f t="shared" si="101"/>
        <v>0</v>
      </c>
      <c r="AM365" s="69">
        <f t="shared" si="101"/>
        <v>0</v>
      </c>
      <c r="AN365" s="69">
        <f t="shared" si="101"/>
        <v>0</v>
      </c>
      <c r="AO365" s="69">
        <f t="shared" si="101"/>
        <v>0</v>
      </c>
      <c r="AP365" s="69">
        <f t="shared" si="101"/>
        <v>0</v>
      </c>
      <c r="AQ365" s="69">
        <f t="shared" si="101"/>
        <v>0</v>
      </c>
      <c r="AR365" s="69">
        <f t="shared" si="101"/>
        <v>0</v>
      </c>
    </row>
    <row r="367" spans="1:48" ht="18.75" x14ac:dyDescent="0.3">
      <c r="I367" s="17" t="str">
        <f>+IF(OR(J368="OIL",J368="OIL-eq"),$I$5,IF(J368="GAS",$I$4,IF(J368="GSL",$I$8,IF(J368="DSL",$I$9,IF(J368="KER",$I$10,IF(J368="LPG",$I$11,IF(J368="HFO",$I$12,IF(J368="AVG",$I$13,IF(J368="RFG",$I$14,IF(J368="ELC",$I$15,$I$16))))))))))</f>
        <v>GWh/año</v>
      </c>
      <c r="K367" s="34" t="s">
        <v>690</v>
      </c>
    </row>
    <row r="368" spans="1:48" x14ac:dyDescent="0.25">
      <c r="I368" s="115">
        <f>+IF(OR(J368="OIL",J368="OIL-eq"),$H$5,IF(J368="GAS",$H$4,IF(J368="GSL",$H$8,IF(J368="DSL",$H$9,IF(J368="KER",$H$10,IF(J368="LPG",$H$11,IF(J368="HFO",$H$12,IF(J368="AVG",$H$13,IF(J368="RFG",$H$14,IF(J368="ELC",$H$15,$H$16))))))))))</f>
        <v>277.77777777777777</v>
      </c>
      <c r="J368" s="106" t="s">
        <v>348</v>
      </c>
      <c r="K368" s="54" t="s">
        <v>26</v>
      </c>
    </row>
    <row r="369" spans="1:48" x14ac:dyDescent="0.25">
      <c r="H369" s="12"/>
      <c r="I369" s="12"/>
      <c r="J369" s="15"/>
      <c r="K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:48" x14ac:dyDescent="0.25">
      <c r="H371" s="17" t="str">
        <f t="shared" ref="H371:H377" si="102">+$B$1</f>
        <v>DIC7</v>
      </c>
      <c r="J371" s="51" t="s">
        <v>390</v>
      </c>
      <c r="K371" s="57" t="s">
        <v>394</v>
      </c>
      <c r="L371" s="22" t="str">
        <f>+$B$3</f>
        <v>GU - Gas</v>
      </c>
      <c r="M371" s="21">
        <f>+SUMIFS(Resultados_Dic3!H$3:H$99980,Resultados_Dic3!$F$3:$F$99980,Produccion_UO!$K371,Resultados_Dic3!$D$3:$D$99980,Produccion_UO!$K$368,Resultados_Dic3!$E$3:$E$99980,Produccion_UO!$J371,Resultados_Dic3!$A$3:$A$99980,Produccion_UO!$H371)*$I$368</f>
        <v>0</v>
      </c>
      <c r="N371" s="21">
        <f>+SUMIFS(Resultados_Dic3!I$3:I$99980,Resultados_Dic3!$F$3:$F$99980,Produccion_UO!$K371,Resultados_Dic3!$D$3:$D$99980,Produccion_UO!$K$368,Resultados_Dic3!$E$3:$E$99980,Produccion_UO!$J371,Resultados_Dic3!$A$3:$A$99980,Produccion_UO!$H371)*$I$368</f>
        <v>0</v>
      </c>
      <c r="O371" s="21">
        <f>+SUMIFS(Resultados_Dic3!J$3:J$99980,Resultados_Dic3!$F$3:$F$99980,Produccion_UO!$K371,Resultados_Dic3!$D$3:$D$99980,Produccion_UO!$K$368,Resultados_Dic3!$E$3:$E$99980,Produccion_UO!$J371,Resultados_Dic3!$A$3:$A$99980,Produccion_UO!$H371)*$I$368</f>
        <v>0</v>
      </c>
      <c r="P371" s="21">
        <f>+SUMIFS(Resultados_Dic3!K$3:K$99980,Resultados_Dic3!$F$3:$F$99980,Produccion_UO!$K371,Resultados_Dic3!$D$3:$D$99980,Produccion_UO!$K$368,Resultados_Dic3!$E$3:$E$99980,Produccion_UO!$J371,Resultados_Dic3!$A$3:$A$99980,Produccion_UO!$H371)*$I$368</f>
        <v>0</v>
      </c>
      <c r="Q371" s="21">
        <f>+SUMIFS(Resultados_Dic3!L$3:L$99980,Resultados_Dic3!$F$3:$F$99980,Produccion_UO!$K371,Resultados_Dic3!$D$3:$D$99980,Produccion_UO!$K$368,Resultados_Dic3!$E$3:$E$99980,Produccion_UO!$J371,Resultados_Dic3!$A$3:$A$99980,Produccion_UO!$H371)*$I$368</f>
        <v>0</v>
      </c>
      <c r="R371" s="21">
        <f>+SUMIFS(Resultados_Dic3!M$3:M$99980,Resultados_Dic3!$F$3:$F$99980,Produccion_UO!$K371,Resultados_Dic3!$D$3:$D$99980,Produccion_UO!$K$368,Resultados_Dic3!$E$3:$E$99980,Produccion_UO!$J371,Resultados_Dic3!$A$3:$A$99980,Produccion_UO!$H371)*$I$368</f>
        <v>0</v>
      </c>
      <c r="S371" s="21">
        <f>+SUMIFS(Resultados_Dic3!N$3:N$99980,Resultados_Dic3!$F$3:$F$99980,Produccion_UO!$K371,Resultados_Dic3!$D$3:$D$99980,Produccion_UO!$K$368,Resultados_Dic3!$E$3:$E$99980,Produccion_UO!$J371,Resultados_Dic3!$A$3:$A$99980,Produccion_UO!$H371)*$I$368</f>
        <v>0</v>
      </c>
      <c r="T371" s="21">
        <f>+SUMIFS(Resultados_Dic3!O$3:O$99980,Resultados_Dic3!$F$3:$F$99980,Produccion_UO!$K371,Resultados_Dic3!$D$3:$D$99980,Produccion_UO!$K$368,Resultados_Dic3!$E$3:$E$99980,Produccion_UO!$J371,Resultados_Dic3!$A$3:$A$99980,Produccion_UO!$H371)*$I$368</f>
        <v>0</v>
      </c>
      <c r="U371" s="21">
        <f>+SUMIFS(Resultados_Dic3!P$3:P$99980,Resultados_Dic3!$F$3:$F$99980,Produccion_UO!$K371,Resultados_Dic3!$D$3:$D$99980,Produccion_UO!$K$368,Resultados_Dic3!$E$3:$E$99980,Produccion_UO!$J371,Resultados_Dic3!$A$3:$A$99980,Produccion_UO!$H371)*$I$368</f>
        <v>0</v>
      </c>
      <c r="V371" s="21">
        <f>+SUMIFS(Resultados_Dic3!Q$3:Q$99980,Resultados_Dic3!$F$3:$F$99980,Produccion_UO!$K371,Resultados_Dic3!$D$3:$D$99980,Produccion_UO!$K$368,Resultados_Dic3!$E$3:$E$99980,Produccion_UO!$J371,Resultados_Dic3!$A$3:$A$99980,Produccion_UO!$H371)*$I$368</f>
        <v>0</v>
      </c>
      <c r="W371" s="21">
        <f>+SUMIFS(Resultados_Dic3!R$3:R$99980,Resultados_Dic3!$F$3:$F$99980,Produccion_UO!$K371,Resultados_Dic3!$D$3:$D$99980,Produccion_UO!$K$368,Resultados_Dic3!$E$3:$E$99980,Produccion_UO!$J371,Resultados_Dic3!$A$3:$A$99980,Produccion_UO!$H371)*$I$368</f>
        <v>0</v>
      </c>
      <c r="X371" s="21">
        <f>+SUMIFS(Resultados_Dic3!S$3:S$99980,Resultados_Dic3!$F$3:$F$99980,Produccion_UO!$K371,Resultados_Dic3!$D$3:$D$99980,Produccion_UO!$K$368,Resultados_Dic3!$E$3:$E$99980,Produccion_UO!$J371,Resultados_Dic3!$A$3:$A$99980,Produccion_UO!$H371)*$I$368</f>
        <v>0</v>
      </c>
      <c r="Y371" s="21">
        <f>+SUMIFS(Resultados_Dic3!T$3:T$99980,Resultados_Dic3!$F$3:$F$99980,Produccion_UO!$K371,Resultados_Dic3!$D$3:$D$99980,Produccion_UO!$K$368,Resultados_Dic3!$E$3:$E$99980,Produccion_UO!$J371,Resultados_Dic3!$A$3:$A$99980,Produccion_UO!$H371)*$I$368</f>
        <v>0</v>
      </c>
      <c r="Z371" s="21">
        <f>+SUMIFS(Resultados_Dic3!U$3:U$99980,Resultados_Dic3!$F$3:$F$99980,Produccion_UO!$K371,Resultados_Dic3!$D$3:$D$99980,Produccion_UO!$K$368,Resultados_Dic3!$E$3:$E$99980,Produccion_UO!$J371,Resultados_Dic3!$A$3:$A$99980,Produccion_UO!$H371)*$I$368</f>
        <v>0</v>
      </c>
      <c r="AA371" s="21">
        <f>+SUMIFS(Resultados_Dic3!V$3:V$99980,Resultados_Dic3!$F$3:$F$99980,Produccion_UO!$K371,Resultados_Dic3!$D$3:$D$99980,Produccion_UO!$K$368,Resultados_Dic3!$E$3:$E$99980,Produccion_UO!$J371,Resultados_Dic3!$A$3:$A$99980,Produccion_UO!$H371)*$I$368</f>
        <v>0</v>
      </c>
      <c r="AB371" s="21">
        <f>+SUMIFS(Resultados_Dic3!W$3:W$99980,Resultados_Dic3!$F$3:$F$99980,Produccion_UO!$K371,Resultados_Dic3!$D$3:$D$99980,Produccion_UO!$K$368,Resultados_Dic3!$E$3:$E$99980,Produccion_UO!$J371,Resultados_Dic3!$A$3:$A$99980,Produccion_UO!$H371)*$I$368</f>
        <v>0</v>
      </c>
      <c r="AC371" s="21">
        <f>+SUMIFS(Resultados_Dic3!X$3:X$99980,Resultados_Dic3!$F$3:$F$99980,Produccion_UO!$K371,Resultados_Dic3!$D$3:$D$99980,Produccion_UO!$K$368,Resultados_Dic3!$E$3:$E$99980,Produccion_UO!$J371,Resultados_Dic3!$A$3:$A$99980,Produccion_UO!$H371)*$I$368</f>
        <v>0</v>
      </c>
      <c r="AD371" s="21">
        <f>+SUMIFS(Resultados_Dic3!Y$3:Y$99980,Resultados_Dic3!$F$3:$F$99980,Produccion_UO!$K371,Resultados_Dic3!$D$3:$D$99980,Produccion_UO!$K$368,Resultados_Dic3!$E$3:$E$99980,Produccion_UO!$J371,Resultados_Dic3!$A$3:$A$99980,Produccion_UO!$H371)*$I$368</f>
        <v>0</v>
      </c>
      <c r="AE371" s="21">
        <f>+SUMIFS(Resultados_Dic3!Z$3:Z$99980,Resultados_Dic3!$F$3:$F$99980,Produccion_UO!$K371,Resultados_Dic3!$D$3:$D$99980,Produccion_UO!$K$368,Resultados_Dic3!$E$3:$E$99980,Produccion_UO!$J371,Resultados_Dic3!$A$3:$A$99980,Produccion_UO!$H371)*$I$368</f>
        <v>0</v>
      </c>
      <c r="AF371" s="21">
        <f>+SUMIFS(Resultados_Dic3!AA$3:AA$99980,Resultados_Dic3!$F$3:$F$99980,Produccion_UO!$K371,Resultados_Dic3!$D$3:$D$99980,Produccion_UO!$K$368,Resultados_Dic3!$E$3:$E$99980,Produccion_UO!$J371,Resultados_Dic3!$A$3:$A$99980,Produccion_UO!$H371)*$I$368</f>
        <v>0</v>
      </c>
      <c r="AG371" s="21">
        <f>+SUMIFS(Resultados_Dic3!AB$3:AB$99980,Resultados_Dic3!$F$3:$F$99980,Produccion_UO!$K371,Resultados_Dic3!$D$3:$D$99980,Produccion_UO!$K$368,Resultados_Dic3!$E$3:$E$99980,Produccion_UO!$J371,Resultados_Dic3!$A$3:$A$99980,Produccion_UO!$H371)*$I$368</f>
        <v>0</v>
      </c>
      <c r="AH371" s="21">
        <f>+SUMIFS(Resultados_Dic3!AC$3:AC$99980,Resultados_Dic3!$F$3:$F$99980,Produccion_UO!$K371,Resultados_Dic3!$D$3:$D$99980,Produccion_UO!$K$368,Resultados_Dic3!$E$3:$E$99980,Produccion_UO!$J371,Resultados_Dic3!$A$3:$A$99980,Produccion_UO!$H371)*$I$368</f>
        <v>0</v>
      </c>
      <c r="AI371" s="21">
        <f>+SUMIFS(Resultados_Dic3!AD$3:AD$99980,Resultados_Dic3!$F$3:$F$99980,Produccion_UO!$K371,Resultados_Dic3!$D$3:$D$99980,Produccion_UO!$K$368,Resultados_Dic3!$E$3:$E$99980,Produccion_UO!$J371,Resultados_Dic3!$A$3:$A$99980,Produccion_UO!$H371)*$I$368</f>
        <v>0</v>
      </c>
      <c r="AJ371" s="21">
        <f>+SUMIFS(Resultados_Dic3!AE$3:AE$99980,Resultados_Dic3!$F$3:$F$99980,Produccion_UO!$K371,Resultados_Dic3!$D$3:$D$99980,Produccion_UO!$K$368,Resultados_Dic3!$E$3:$E$99980,Produccion_UO!$J371,Resultados_Dic3!$A$3:$A$99980,Produccion_UO!$H371)*$I$368</f>
        <v>0</v>
      </c>
      <c r="AK371" s="21">
        <f>+SUMIFS(Resultados_Dic3!AF$3:AF$99980,Resultados_Dic3!$F$3:$F$99980,Produccion_UO!$K371,Resultados_Dic3!$D$3:$D$99980,Produccion_UO!$K$368,Resultados_Dic3!$E$3:$E$99980,Produccion_UO!$J371,Resultados_Dic3!$A$3:$A$99980,Produccion_UO!$H371)*$I$368</f>
        <v>0</v>
      </c>
      <c r="AL371" s="21">
        <f>+SUMIFS(Resultados_Dic3!AG$3:AG$99980,Resultados_Dic3!$F$3:$F$99980,Produccion_UO!$K371,Resultados_Dic3!$D$3:$D$99980,Produccion_UO!$K$368,Resultados_Dic3!$E$3:$E$99980,Produccion_UO!$J371,Resultados_Dic3!$A$3:$A$99980,Produccion_UO!$H371)*$I$368</f>
        <v>0</v>
      </c>
      <c r="AM371" s="21">
        <f>+SUMIFS(Resultados_Dic3!AH$3:AH$99980,Resultados_Dic3!$F$3:$F$99980,Produccion_UO!$K371,Resultados_Dic3!$D$3:$D$99980,Produccion_UO!$K$368,Resultados_Dic3!$E$3:$E$99980,Produccion_UO!$J371,Resultados_Dic3!$A$3:$A$99980,Produccion_UO!$H371)*$I$368</f>
        <v>0</v>
      </c>
      <c r="AN371" s="21">
        <f>+SUMIFS(Resultados_Dic3!AI$3:AI$99980,Resultados_Dic3!$F$3:$F$99980,Produccion_UO!$K371,Resultados_Dic3!$D$3:$D$99980,Produccion_UO!$K$368,Resultados_Dic3!$E$3:$E$99980,Produccion_UO!$J371,Resultados_Dic3!$A$3:$A$99980,Produccion_UO!$H371)*$I$368</f>
        <v>0</v>
      </c>
      <c r="AO371" s="21">
        <f>+SUMIFS(Resultados_Dic3!AJ$3:AJ$99980,Resultados_Dic3!$F$3:$F$99980,Produccion_UO!$K371,Resultados_Dic3!$D$3:$D$99980,Produccion_UO!$K$368,Resultados_Dic3!$E$3:$E$99980,Produccion_UO!$J371,Resultados_Dic3!$A$3:$A$99980,Produccion_UO!$H371)*$I$368</f>
        <v>0</v>
      </c>
      <c r="AP371" s="21">
        <f>+SUMIFS(Resultados_Dic3!AK$3:AK$99980,Resultados_Dic3!$F$3:$F$99980,Produccion_UO!$K371,Resultados_Dic3!$D$3:$D$99980,Produccion_UO!$K$368,Resultados_Dic3!$E$3:$E$99980,Produccion_UO!$J371,Resultados_Dic3!$A$3:$A$99980,Produccion_UO!$H371)*$I$368</f>
        <v>0</v>
      </c>
      <c r="AQ371" s="21">
        <f>+SUMIFS(Resultados_Dic3!AL$3:AL$99980,Resultados_Dic3!$F$3:$F$99980,Produccion_UO!$K371,Resultados_Dic3!$D$3:$D$99980,Produccion_UO!$K$368,Resultados_Dic3!$E$3:$E$99980,Produccion_UO!$J371,Resultados_Dic3!$A$3:$A$99980,Produccion_UO!$H371)*$I$368</f>
        <v>0</v>
      </c>
      <c r="AR371" s="21">
        <f>+SUMIFS(Resultados_Dic3!AM$3:AM$99980,Resultados_Dic3!$F$3:$F$99980,Produccion_UO!$K371,Resultados_Dic3!$D$3:$D$99980,Produccion_UO!$K$368,Resultados_Dic3!$E$3:$E$99980,Produccion_UO!$J371,Resultados_Dic3!$A$3:$A$99980,Produccion_UO!$H371)*$I$368</f>
        <v>0</v>
      </c>
    </row>
    <row r="372" spans="1:48" x14ac:dyDescent="0.25">
      <c r="H372" s="17" t="str">
        <f t="shared" si="102"/>
        <v>DIC7</v>
      </c>
      <c r="J372" s="24" t="s">
        <v>79</v>
      </c>
      <c r="K372" s="54" t="s">
        <v>395</v>
      </c>
      <c r="L372" s="22" t="str">
        <f>+$B$4</f>
        <v>LLO - Ligth</v>
      </c>
      <c r="M372" s="21">
        <f>+SUMIFS(Resultados_Dic3!H$3:H$99980,Resultados_Dic3!$F$3:$F$99980,Produccion_UO!$K372,Resultados_Dic3!$D$3:$D$99980,Produccion_UO!$K$368,Resultados_Dic3!$E$3:$E$99980,Produccion_UO!$J372,Resultados_Dic3!$A$3:$A$99980,Produccion_UO!$H372)*$I$368</f>
        <v>55.650408008416107</v>
      </c>
      <c r="N372" s="21">
        <f>+SUMIFS(Resultados_Dic3!I$3:I$99980,Resultados_Dic3!$F$3:$F$99980,Produccion_UO!$K372,Resultados_Dic3!$D$3:$D$99980,Produccion_UO!$K$368,Resultados_Dic3!$E$3:$E$99980,Produccion_UO!$J372,Resultados_Dic3!$A$3:$A$99980,Produccion_UO!$H372)*$I$368</f>
        <v>0</v>
      </c>
      <c r="O372" s="21">
        <f>+SUMIFS(Resultados_Dic3!J$3:J$99980,Resultados_Dic3!$F$3:$F$99980,Produccion_UO!$K372,Resultados_Dic3!$D$3:$D$99980,Produccion_UO!$K$368,Resultados_Dic3!$E$3:$E$99980,Produccion_UO!$J372,Resultados_Dic3!$A$3:$A$99980,Produccion_UO!$H372)*$I$368</f>
        <v>54.804186327637503</v>
      </c>
      <c r="P372" s="21">
        <f>+SUMIFS(Resultados_Dic3!K$3:K$99980,Resultados_Dic3!$F$3:$F$99980,Produccion_UO!$K372,Resultados_Dic3!$D$3:$D$99980,Produccion_UO!$K$368,Resultados_Dic3!$E$3:$E$99980,Produccion_UO!$J372,Resultados_Dic3!$A$3:$A$99980,Produccion_UO!$H372)*$I$368</f>
        <v>0</v>
      </c>
      <c r="Q372" s="21">
        <f>+SUMIFS(Resultados_Dic3!L$3:L$99980,Resultados_Dic3!$F$3:$F$99980,Produccion_UO!$K372,Resultados_Dic3!$D$3:$D$99980,Produccion_UO!$K$368,Resultados_Dic3!$E$3:$E$99980,Produccion_UO!$J372,Resultados_Dic3!$A$3:$A$99980,Produccion_UO!$H372)*$I$368</f>
        <v>0</v>
      </c>
      <c r="R372" s="21">
        <f>+SUMIFS(Resultados_Dic3!M$3:M$99980,Resultados_Dic3!$F$3:$F$99980,Produccion_UO!$K372,Resultados_Dic3!$D$3:$D$99980,Produccion_UO!$K$368,Resultados_Dic3!$E$3:$E$99980,Produccion_UO!$J372,Resultados_Dic3!$A$3:$A$99980,Produccion_UO!$H372)*$I$368</f>
        <v>0</v>
      </c>
      <c r="S372" s="21">
        <f>+SUMIFS(Resultados_Dic3!N$3:N$99980,Resultados_Dic3!$F$3:$F$99980,Produccion_UO!$K372,Resultados_Dic3!$D$3:$D$99980,Produccion_UO!$K$368,Resultados_Dic3!$E$3:$E$99980,Produccion_UO!$J372,Resultados_Dic3!$A$3:$A$99980,Produccion_UO!$H372)*$I$368</f>
        <v>0</v>
      </c>
      <c r="T372" s="21">
        <f>+SUMIFS(Resultados_Dic3!O$3:O$99980,Resultados_Dic3!$F$3:$F$99980,Produccion_UO!$K372,Resultados_Dic3!$D$3:$D$99980,Produccion_UO!$K$368,Resultados_Dic3!$E$3:$E$99980,Produccion_UO!$J372,Resultados_Dic3!$A$3:$A$99980,Produccion_UO!$H372)*$I$368</f>
        <v>0</v>
      </c>
      <c r="U372" s="21">
        <f>+SUMIFS(Resultados_Dic3!P$3:P$99980,Resultados_Dic3!$F$3:$F$99980,Produccion_UO!$K372,Resultados_Dic3!$D$3:$D$99980,Produccion_UO!$K$368,Resultados_Dic3!$E$3:$E$99980,Produccion_UO!$J372,Resultados_Dic3!$A$3:$A$99980,Produccion_UO!$H372)*$I$368</f>
        <v>0</v>
      </c>
      <c r="V372" s="21">
        <f>+SUMIFS(Resultados_Dic3!Q$3:Q$99980,Resultados_Dic3!$F$3:$F$99980,Produccion_UO!$K372,Resultados_Dic3!$D$3:$D$99980,Produccion_UO!$K$368,Resultados_Dic3!$E$3:$E$99980,Produccion_UO!$J372,Resultados_Dic3!$A$3:$A$99980,Produccion_UO!$H372)*$I$368</f>
        <v>0</v>
      </c>
      <c r="W372" s="21">
        <f>+SUMIFS(Resultados_Dic3!R$3:R$99980,Resultados_Dic3!$F$3:$F$99980,Produccion_UO!$K372,Resultados_Dic3!$D$3:$D$99980,Produccion_UO!$K$368,Resultados_Dic3!$E$3:$E$99980,Produccion_UO!$J372,Resultados_Dic3!$A$3:$A$99980,Produccion_UO!$H372)*$I$368</f>
        <v>0</v>
      </c>
      <c r="X372" s="21">
        <f>+SUMIFS(Resultados_Dic3!S$3:S$99980,Resultados_Dic3!$F$3:$F$99980,Produccion_UO!$K372,Resultados_Dic3!$D$3:$D$99980,Produccion_UO!$K$368,Resultados_Dic3!$E$3:$E$99980,Produccion_UO!$J372,Resultados_Dic3!$A$3:$A$99980,Produccion_UO!$H372)*$I$368</f>
        <v>0</v>
      </c>
      <c r="Y372" s="21">
        <f>+SUMIFS(Resultados_Dic3!T$3:T$99980,Resultados_Dic3!$F$3:$F$99980,Produccion_UO!$K372,Resultados_Dic3!$D$3:$D$99980,Produccion_UO!$K$368,Resultados_Dic3!$E$3:$E$99980,Produccion_UO!$J372,Resultados_Dic3!$A$3:$A$99980,Produccion_UO!$H372)*$I$368</f>
        <v>0</v>
      </c>
      <c r="Z372" s="21">
        <f>+SUMIFS(Resultados_Dic3!U$3:U$99980,Resultados_Dic3!$F$3:$F$99980,Produccion_UO!$K372,Resultados_Dic3!$D$3:$D$99980,Produccion_UO!$K$368,Resultados_Dic3!$E$3:$E$99980,Produccion_UO!$J372,Resultados_Dic3!$A$3:$A$99980,Produccion_UO!$H372)*$I$368</f>
        <v>0</v>
      </c>
      <c r="AA372" s="21">
        <f>+SUMIFS(Resultados_Dic3!V$3:V$99980,Resultados_Dic3!$F$3:$F$99980,Produccion_UO!$K372,Resultados_Dic3!$D$3:$D$99980,Produccion_UO!$K$368,Resultados_Dic3!$E$3:$E$99980,Produccion_UO!$J372,Resultados_Dic3!$A$3:$A$99980,Produccion_UO!$H372)*$I$368</f>
        <v>0</v>
      </c>
      <c r="AB372" s="21">
        <f>+SUMIFS(Resultados_Dic3!W$3:W$99980,Resultados_Dic3!$F$3:$F$99980,Produccion_UO!$K372,Resultados_Dic3!$D$3:$D$99980,Produccion_UO!$K$368,Resultados_Dic3!$E$3:$E$99980,Produccion_UO!$J372,Resultados_Dic3!$A$3:$A$99980,Produccion_UO!$H372)*$I$368</f>
        <v>0</v>
      </c>
      <c r="AC372" s="21">
        <f>+SUMIFS(Resultados_Dic3!X$3:X$99980,Resultados_Dic3!$F$3:$F$99980,Produccion_UO!$K372,Resultados_Dic3!$D$3:$D$99980,Produccion_UO!$K$368,Resultados_Dic3!$E$3:$E$99980,Produccion_UO!$J372,Resultados_Dic3!$A$3:$A$99980,Produccion_UO!$H372)*$I$368</f>
        <v>0</v>
      </c>
      <c r="AD372" s="21">
        <f>+SUMIFS(Resultados_Dic3!Y$3:Y$99980,Resultados_Dic3!$F$3:$F$99980,Produccion_UO!$K372,Resultados_Dic3!$D$3:$D$99980,Produccion_UO!$K$368,Resultados_Dic3!$E$3:$E$99980,Produccion_UO!$J372,Resultados_Dic3!$A$3:$A$99980,Produccion_UO!$H372)*$I$368</f>
        <v>0</v>
      </c>
      <c r="AE372" s="21">
        <f>+SUMIFS(Resultados_Dic3!Z$3:Z$99980,Resultados_Dic3!$F$3:$F$99980,Produccion_UO!$K372,Resultados_Dic3!$D$3:$D$99980,Produccion_UO!$K$368,Resultados_Dic3!$E$3:$E$99980,Produccion_UO!$J372,Resultados_Dic3!$A$3:$A$99980,Produccion_UO!$H372)*$I$368</f>
        <v>0</v>
      </c>
      <c r="AF372" s="21">
        <f>+SUMIFS(Resultados_Dic3!AA$3:AA$99980,Resultados_Dic3!$F$3:$F$99980,Produccion_UO!$K372,Resultados_Dic3!$D$3:$D$99980,Produccion_UO!$K$368,Resultados_Dic3!$E$3:$E$99980,Produccion_UO!$J372,Resultados_Dic3!$A$3:$A$99980,Produccion_UO!$H372)*$I$368</f>
        <v>0</v>
      </c>
      <c r="AG372" s="21">
        <f>+SUMIFS(Resultados_Dic3!AB$3:AB$99980,Resultados_Dic3!$F$3:$F$99980,Produccion_UO!$K372,Resultados_Dic3!$D$3:$D$99980,Produccion_UO!$K$368,Resultados_Dic3!$E$3:$E$99980,Produccion_UO!$J372,Resultados_Dic3!$A$3:$A$99980,Produccion_UO!$H372)*$I$368</f>
        <v>0</v>
      </c>
      <c r="AH372" s="21">
        <f>+SUMIFS(Resultados_Dic3!AC$3:AC$99980,Resultados_Dic3!$F$3:$F$99980,Produccion_UO!$K372,Resultados_Dic3!$D$3:$D$99980,Produccion_UO!$K$368,Resultados_Dic3!$E$3:$E$99980,Produccion_UO!$J372,Resultados_Dic3!$A$3:$A$99980,Produccion_UO!$H372)*$I$368</f>
        <v>0</v>
      </c>
      <c r="AI372" s="21">
        <f>+SUMIFS(Resultados_Dic3!AD$3:AD$99980,Resultados_Dic3!$F$3:$F$99980,Produccion_UO!$K372,Resultados_Dic3!$D$3:$D$99980,Produccion_UO!$K$368,Resultados_Dic3!$E$3:$E$99980,Produccion_UO!$J372,Resultados_Dic3!$A$3:$A$99980,Produccion_UO!$H372)*$I$368</f>
        <v>0</v>
      </c>
      <c r="AJ372" s="21">
        <f>+SUMIFS(Resultados_Dic3!AE$3:AE$99980,Resultados_Dic3!$F$3:$F$99980,Produccion_UO!$K372,Resultados_Dic3!$D$3:$D$99980,Produccion_UO!$K$368,Resultados_Dic3!$E$3:$E$99980,Produccion_UO!$J372,Resultados_Dic3!$A$3:$A$99980,Produccion_UO!$H372)*$I$368</f>
        <v>0</v>
      </c>
      <c r="AK372" s="21">
        <f>+SUMIFS(Resultados_Dic3!AF$3:AF$99980,Resultados_Dic3!$F$3:$F$99980,Produccion_UO!$K372,Resultados_Dic3!$D$3:$D$99980,Produccion_UO!$K$368,Resultados_Dic3!$E$3:$E$99980,Produccion_UO!$J372,Resultados_Dic3!$A$3:$A$99980,Produccion_UO!$H372)*$I$368</f>
        <v>0</v>
      </c>
      <c r="AL372" s="21">
        <f>+SUMIFS(Resultados_Dic3!AG$3:AG$99980,Resultados_Dic3!$F$3:$F$99980,Produccion_UO!$K372,Resultados_Dic3!$D$3:$D$99980,Produccion_UO!$K$368,Resultados_Dic3!$E$3:$E$99980,Produccion_UO!$J372,Resultados_Dic3!$A$3:$A$99980,Produccion_UO!$H372)*$I$368</f>
        <v>0</v>
      </c>
      <c r="AM372" s="21">
        <f>+SUMIFS(Resultados_Dic3!AH$3:AH$99980,Resultados_Dic3!$F$3:$F$99980,Produccion_UO!$K372,Resultados_Dic3!$D$3:$D$99980,Produccion_UO!$K$368,Resultados_Dic3!$E$3:$E$99980,Produccion_UO!$J372,Resultados_Dic3!$A$3:$A$99980,Produccion_UO!$H372)*$I$368</f>
        <v>0</v>
      </c>
      <c r="AN372" s="21">
        <f>+SUMIFS(Resultados_Dic3!AI$3:AI$99980,Resultados_Dic3!$F$3:$F$99980,Produccion_UO!$K372,Resultados_Dic3!$D$3:$D$99980,Produccion_UO!$K$368,Resultados_Dic3!$E$3:$E$99980,Produccion_UO!$J372,Resultados_Dic3!$A$3:$A$99980,Produccion_UO!$H372)*$I$368</f>
        <v>0</v>
      </c>
      <c r="AO372" s="21">
        <f>+SUMIFS(Resultados_Dic3!AJ$3:AJ$99980,Resultados_Dic3!$F$3:$F$99980,Produccion_UO!$K372,Resultados_Dic3!$D$3:$D$99980,Produccion_UO!$K$368,Resultados_Dic3!$E$3:$E$99980,Produccion_UO!$J372,Resultados_Dic3!$A$3:$A$99980,Produccion_UO!$H372)*$I$368</f>
        <v>0</v>
      </c>
      <c r="AP372" s="21">
        <f>+SUMIFS(Resultados_Dic3!AK$3:AK$99980,Resultados_Dic3!$F$3:$F$99980,Produccion_UO!$K372,Resultados_Dic3!$D$3:$D$99980,Produccion_UO!$K$368,Resultados_Dic3!$E$3:$E$99980,Produccion_UO!$J372,Resultados_Dic3!$A$3:$A$99980,Produccion_UO!$H372)*$I$368</f>
        <v>0</v>
      </c>
      <c r="AQ372" s="21">
        <f>+SUMIFS(Resultados_Dic3!AL$3:AL$99980,Resultados_Dic3!$F$3:$F$99980,Produccion_UO!$K372,Resultados_Dic3!$D$3:$D$99980,Produccion_UO!$K$368,Resultados_Dic3!$E$3:$E$99980,Produccion_UO!$J372,Resultados_Dic3!$A$3:$A$99980,Produccion_UO!$H372)*$I$368</f>
        <v>0</v>
      </c>
      <c r="AR372" s="21">
        <f>+SUMIFS(Resultados_Dic3!AM$3:AM$99980,Resultados_Dic3!$F$3:$F$99980,Produccion_UO!$K372,Resultados_Dic3!$D$3:$D$99980,Produccion_UO!$K$368,Resultados_Dic3!$E$3:$E$99980,Produccion_UO!$J372,Resultados_Dic3!$A$3:$A$99980,Produccion_UO!$H372)*$I$368</f>
        <v>0</v>
      </c>
    </row>
    <row r="373" spans="1:48" x14ac:dyDescent="0.25">
      <c r="H373" s="17" t="str">
        <f t="shared" si="102"/>
        <v>DIC7</v>
      </c>
      <c r="J373" s="24" t="s">
        <v>79</v>
      </c>
      <c r="K373" s="54" t="s">
        <v>166</v>
      </c>
      <c r="L373" s="22" t="str">
        <f>+$B$5</f>
        <v>LLO - Heavy</v>
      </c>
      <c r="M373" s="21">
        <f>+SUMIFS(Resultados_Dic3!H$3:H$99980,Resultados_Dic3!$F$3:$F$99980,Produccion_UO!$K373,Resultados_Dic3!$D$3:$D$99980,Produccion_UO!$K$368,Resultados_Dic3!$E$3:$E$99980,Produccion_UO!$J373,Resultados_Dic3!$A$3:$A$99980,Produccion_UO!$H373)*$I$368</f>
        <v>131.36709421563611</v>
      </c>
      <c r="N373" s="21">
        <f>+SUMIFS(Resultados_Dic3!I$3:I$99980,Resultados_Dic3!$F$3:$F$99980,Produccion_UO!$K373,Resultados_Dic3!$D$3:$D$99980,Produccion_UO!$K$368,Resultados_Dic3!$E$3:$E$99980,Produccion_UO!$J373,Resultados_Dic3!$A$3:$A$99980,Produccion_UO!$H373)*$I$368</f>
        <v>173.9283161838047</v>
      </c>
      <c r="O373" s="21">
        <f>+SUMIFS(Resultados_Dic3!J$3:J$99980,Resultados_Dic3!$F$3:$F$99980,Produccion_UO!$K373,Resultados_Dic3!$D$3:$D$99980,Produccion_UO!$K$368,Resultados_Dic3!$E$3:$E$99980,Produccion_UO!$J373,Resultados_Dic3!$A$3:$A$99980,Produccion_UO!$H373)*$I$368</f>
        <v>11.719607350517972</v>
      </c>
      <c r="P373" s="21">
        <f>+SUMIFS(Resultados_Dic3!K$3:K$99980,Resultados_Dic3!$F$3:$F$99980,Produccion_UO!$K373,Resultados_Dic3!$D$3:$D$99980,Produccion_UO!$K$368,Resultados_Dic3!$E$3:$E$99980,Produccion_UO!$J373,Resultados_Dic3!$A$3:$A$99980,Produccion_UO!$H373)*$I$368</f>
        <v>11.498831193271666</v>
      </c>
      <c r="Q373" s="21">
        <f>+SUMIFS(Resultados_Dic3!L$3:L$99980,Resultados_Dic3!$F$3:$F$99980,Produccion_UO!$K373,Resultados_Dic3!$D$3:$D$99980,Produccion_UO!$K$368,Resultados_Dic3!$E$3:$E$99980,Produccion_UO!$J373,Resultados_Dic3!$A$3:$A$99980,Produccion_UO!$H373)*$I$368</f>
        <v>36.026719973988889</v>
      </c>
      <c r="R373" s="21">
        <f>+SUMIFS(Resultados_Dic3!M$3:M$99980,Resultados_Dic3!$F$3:$F$99980,Produccion_UO!$K373,Resultados_Dic3!$D$3:$D$99980,Produccion_UO!$K$368,Resultados_Dic3!$E$3:$E$99980,Produccion_UO!$J373,Resultados_Dic3!$A$3:$A$99980,Produccion_UO!$H373)*$I$368</f>
        <v>68.923236049039716</v>
      </c>
      <c r="S373" s="21">
        <f>+SUMIFS(Resultados_Dic3!N$3:N$99980,Resultados_Dic3!$F$3:$F$99980,Produccion_UO!$K373,Resultados_Dic3!$D$3:$D$99980,Produccion_UO!$K$368,Resultados_Dic3!$E$3:$E$99980,Produccion_UO!$J373,Resultados_Dic3!$A$3:$A$99980,Produccion_UO!$H373)*$I$368</f>
        <v>68.938865197406116</v>
      </c>
      <c r="T373" s="21">
        <f>+SUMIFS(Resultados_Dic3!O$3:O$99980,Resultados_Dic3!$F$3:$F$99980,Produccion_UO!$K373,Resultados_Dic3!$D$3:$D$99980,Produccion_UO!$K$368,Resultados_Dic3!$E$3:$E$99980,Produccion_UO!$J373,Resultados_Dic3!$A$3:$A$99980,Produccion_UO!$H373)*$I$368</f>
        <v>68.951258969748892</v>
      </c>
      <c r="U373" s="21">
        <f>+SUMIFS(Resultados_Dic3!P$3:P$99980,Resultados_Dic3!$F$3:$F$99980,Produccion_UO!$K373,Resultados_Dic3!$D$3:$D$99980,Produccion_UO!$K$368,Resultados_Dic3!$E$3:$E$99980,Produccion_UO!$J373,Resultados_Dic3!$A$3:$A$99980,Produccion_UO!$H373)*$I$368</f>
        <v>118.7356872119875</v>
      </c>
      <c r="V373" s="21">
        <f>+SUMIFS(Resultados_Dic3!Q$3:Q$99980,Resultados_Dic3!$F$3:$F$99980,Produccion_UO!$K373,Resultados_Dic3!$D$3:$D$99980,Produccion_UO!$K$368,Resultados_Dic3!$E$3:$E$99980,Produccion_UO!$J373,Resultados_Dic3!$A$3:$A$99980,Produccion_UO!$H373)*$I$368</f>
        <v>118.74808098433056</v>
      </c>
      <c r="W373" s="21">
        <f>+SUMIFS(Resultados_Dic3!R$3:R$99980,Resultados_Dic3!$F$3:$F$99980,Produccion_UO!$K373,Resultados_Dic3!$D$3:$D$99980,Produccion_UO!$K$368,Resultados_Dic3!$E$3:$E$99980,Produccion_UO!$J373,Resultados_Dic3!$A$3:$A$99980,Produccion_UO!$H373)*$I$368</f>
        <v>118.79443285095</v>
      </c>
      <c r="X373" s="21">
        <f>+SUMIFS(Resultados_Dic3!S$3:S$99980,Resultados_Dic3!$F$3:$F$99980,Produccion_UO!$K373,Resultados_Dic3!$D$3:$D$99980,Produccion_UO!$K$368,Resultados_Dic3!$E$3:$E$99980,Produccion_UO!$J373,Resultados_Dic3!$A$3:$A$99980,Produccion_UO!$H373)*$I$368</f>
        <v>95.01906401894972</v>
      </c>
      <c r="Y373" s="21">
        <f>+SUMIFS(Resultados_Dic3!T$3:T$99980,Resultados_Dic3!$F$3:$F$99980,Produccion_UO!$K373,Resultados_Dic3!$D$3:$D$99980,Produccion_UO!$K$368,Resultados_Dic3!$E$3:$E$99980,Produccion_UO!$J373,Resultados_Dic3!$A$3:$A$99980,Produccion_UO!$H373)*$I$368</f>
        <v>95.01906401894972</v>
      </c>
      <c r="Z373" s="21">
        <f>+SUMIFS(Resultados_Dic3!U$3:U$99980,Resultados_Dic3!$F$3:$F$99980,Produccion_UO!$K373,Resultados_Dic3!$D$3:$D$99980,Produccion_UO!$K$368,Resultados_Dic3!$E$3:$E$99980,Produccion_UO!$J373,Resultados_Dic3!$A$3:$A$99980,Produccion_UO!$H373)*$I$368</f>
        <v>95.043118604001933</v>
      </c>
      <c r="AA373" s="21">
        <f>+SUMIFS(Resultados_Dic3!V$3:V$99980,Resultados_Dic3!$F$3:$F$99980,Produccion_UO!$K373,Resultados_Dic3!$D$3:$D$99980,Produccion_UO!$K$368,Resultados_Dic3!$E$3:$E$99980,Produccion_UO!$J373,Resultados_Dic3!$A$3:$A$99980,Produccion_UO!$H373)*$I$368</f>
        <v>0</v>
      </c>
      <c r="AB373" s="21">
        <f>+SUMIFS(Resultados_Dic3!W$3:W$99980,Resultados_Dic3!$F$3:$F$99980,Produccion_UO!$K373,Resultados_Dic3!$D$3:$D$99980,Produccion_UO!$K$368,Resultados_Dic3!$E$3:$E$99980,Produccion_UO!$J373,Resultados_Dic3!$A$3:$A$99980,Produccion_UO!$H373)*$I$368</f>
        <v>0</v>
      </c>
      <c r="AC373" s="21">
        <f>+SUMIFS(Resultados_Dic3!X$3:X$99980,Resultados_Dic3!$F$3:$F$99980,Produccion_UO!$K373,Resultados_Dic3!$D$3:$D$99980,Produccion_UO!$K$368,Resultados_Dic3!$E$3:$E$99980,Produccion_UO!$J373,Resultados_Dic3!$A$3:$A$99980,Produccion_UO!$H373)*$I$368</f>
        <v>0</v>
      </c>
      <c r="AD373" s="21">
        <f>+SUMIFS(Resultados_Dic3!Y$3:Y$99980,Resultados_Dic3!$F$3:$F$99980,Produccion_UO!$K373,Resultados_Dic3!$D$3:$D$99980,Produccion_UO!$K$368,Resultados_Dic3!$E$3:$E$99980,Produccion_UO!$J373,Resultados_Dic3!$A$3:$A$99980,Produccion_UO!$H373)*$I$368</f>
        <v>0</v>
      </c>
      <c r="AE373" s="21">
        <f>+SUMIFS(Resultados_Dic3!Z$3:Z$99980,Resultados_Dic3!$F$3:$F$99980,Produccion_UO!$K373,Resultados_Dic3!$D$3:$D$99980,Produccion_UO!$K$368,Resultados_Dic3!$E$3:$E$99980,Produccion_UO!$J373,Resultados_Dic3!$A$3:$A$99980,Produccion_UO!$H373)*$I$368</f>
        <v>0</v>
      </c>
      <c r="AF373" s="21">
        <f>+SUMIFS(Resultados_Dic3!AA$3:AA$99980,Resultados_Dic3!$F$3:$F$99980,Produccion_UO!$K373,Resultados_Dic3!$D$3:$D$99980,Produccion_UO!$K$368,Resultados_Dic3!$E$3:$E$99980,Produccion_UO!$J373,Resultados_Dic3!$A$3:$A$99980,Produccion_UO!$H373)*$I$368</f>
        <v>0</v>
      </c>
      <c r="AG373" s="21">
        <f>+SUMIFS(Resultados_Dic3!AB$3:AB$99980,Resultados_Dic3!$F$3:$F$99980,Produccion_UO!$K373,Resultados_Dic3!$D$3:$D$99980,Produccion_UO!$K$368,Resultados_Dic3!$E$3:$E$99980,Produccion_UO!$J373,Resultados_Dic3!$A$3:$A$99980,Produccion_UO!$H373)*$I$368</f>
        <v>0</v>
      </c>
      <c r="AH373" s="21">
        <f>+SUMIFS(Resultados_Dic3!AC$3:AC$99980,Resultados_Dic3!$F$3:$F$99980,Produccion_UO!$K373,Resultados_Dic3!$D$3:$D$99980,Produccion_UO!$K$368,Resultados_Dic3!$E$3:$E$99980,Produccion_UO!$J373,Resultados_Dic3!$A$3:$A$99980,Produccion_UO!$H373)*$I$368</f>
        <v>0</v>
      </c>
      <c r="AI373" s="21">
        <f>+SUMIFS(Resultados_Dic3!AD$3:AD$99980,Resultados_Dic3!$F$3:$F$99980,Produccion_UO!$K373,Resultados_Dic3!$D$3:$D$99980,Produccion_UO!$K$368,Resultados_Dic3!$E$3:$E$99980,Produccion_UO!$J373,Resultados_Dic3!$A$3:$A$99980,Produccion_UO!$H373)*$I$368</f>
        <v>0</v>
      </c>
      <c r="AJ373" s="21">
        <f>+SUMIFS(Resultados_Dic3!AE$3:AE$99980,Resultados_Dic3!$F$3:$F$99980,Produccion_UO!$K373,Resultados_Dic3!$D$3:$D$99980,Produccion_UO!$K$368,Resultados_Dic3!$E$3:$E$99980,Produccion_UO!$J373,Resultados_Dic3!$A$3:$A$99980,Produccion_UO!$H373)*$I$368</f>
        <v>0</v>
      </c>
      <c r="AK373" s="21">
        <f>+SUMIFS(Resultados_Dic3!AF$3:AF$99980,Resultados_Dic3!$F$3:$F$99980,Produccion_UO!$K373,Resultados_Dic3!$D$3:$D$99980,Produccion_UO!$K$368,Resultados_Dic3!$E$3:$E$99980,Produccion_UO!$J373,Resultados_Dic3!$A$3:$A$99980,Produccion_UO!$H373)*$I$368</f>
        <v>0</v>
      </c>
      <c r="AL373" s="21">
        <f>+SUMIFS(Resultados_Dic3!AG$3:AG$99980,Resultados_Dic3!$F$3:$F$99980,Produccion_UO!$K373,Resultados_Dic3!$D$3:$D$99980,Produccion_UO!$K$368,Resultados_Dic3!$E$3:$E$99980,Produccion_UO!$J373,Resultados_Dic3!$A$3:$A$99980,Produccion_UO!$H373)*$I$368</f>
        <v>0</v>
      </c>
      <c r="AM373" s="21">
        <f>+SUMIFS(Resultados_Dic3!AH$3:AH$99980,Resultados_Dic3!$F$3:$F$99980,Produccion_UO!$K373,Resultados_Dic3!$D$3:$D$99980,Produccion_UO!$K$368,Resultados_Dic3!$E$3:$E$99980,Produccion_UO!$J373,Resultados_Dic3!$A$3:$A$99980,Produccion_UO!$H373)*$I$368</f>
        <v>0</v>
      </c>
      <c r="AN373" s="21">
        <f>+SUMIFS(Resultados_Dic3!AI$3:AI$99980,Resultados_Dic3!$F$3:$F$99980,Produccion_UO!$K373,Resultados_Dic3!$D$3:$D$99980,Produccion_UO!$K$368,Resultados_Dic3!$E$3:$E$99980,Produccion_UO!$J373,Resultados_Dic3!$A$3:$A$99980,Produccion_UO!$H373)*$I$368</f>
        <v>0</v>
      </c>
      <c r="AO373" s="21">
        <f>+SUMIFS(Resultados_Dic3!AJ$3:AJ$99980,Resultados_Dic3!$F$3:$F$99980,Produccion_UO!$K373,Resultados_Dic3!$D$3:$D$99980,Produccion_UO!$K$368,Resultados_Dic3!$E$3:$E$99980,Produccion_UO!$J373,Resultados_Dic3!$A$3:$A$99980,Produccion_UO!$H373)*$I$368</f>
        <v>0</v>
      </c>
      <c r="AP373" s="21">
        <f>+SUMIFS(Resultados_Dic3!AK$3:AK$99980,Resultados_Dic3!$F$3:$F$99980,Produccion_UO!$K373,Resultados_Dic3!$D$3:$D$99980,Produccion_UO!$K$368,Resultados_Dic3!$E$3:$E$99980,Produccion_UO!$J373,Resultados_Dic3!$A$3:$A$99980,Produccion_UO!$H373)*$I$368</f>
        <v>0</v>
      </c>
      <c r="AQ373" s="21">
        <f>+SUMIFS(Resultados_Dic3!AL$3:AL$99980,Resultados_Dic3!$F$3:$F$99980,Produccion_UO!$K373,Resultados_Dic3!$D$3:$D$99980,Produccion_UO!$K$368,Resultados_Dic3!$E$3:$E$99980,Produccion_UO!$J373,Resultados_Dic3!$A$3:$A$99980,Produccion_UO!$H373)*$I$368</f>
        <v>0</v>
      </c>
      <c r="AR373" s="21">
        <f>+SUMIFS(Resultados_Dic3!AM$3:AM$99980,Resultados_Dic3!$F$3:$F$99980,Produccion_UO!$K373,Resultados_Dic3!$D$3:$D$99980,Produccion_UO!$K$368,Resultados_Dic3!$E$3:$E$99980,Produccion_UO!$J373,Resultados_Dic3!$A$3:$A$99980,Produccion_UO!$H373)*$I$368</f>
        <v>0</v>
      </c>
    </row>
    <row r="374" spans="1:48" x14ac:dyDescent="0.25">
      <c r="H374" s="17" t="str">
        <f t="shared" si="102"/>
        <v>DIC7</v>
      </c>
      <c r="J374" s="24" t="s">
        <v>80</v>
      </c>
      <c r="K374" s="54" t="s">
        <v>167</v>
      </c>
      <c r="L374" s="22" t="str">
        <f>+$B$6</f>
        <v>PU - Ligth</v>
      </c>
      <c r="M374" s="21">
        <f>+SUMIFS(Resultados_Dic3!H$3:H$99980,Resultados_Dic3!$F$3:$F$99980,Produccion_UO!$K374,Resultados_Dic3!$D$3:$D$99980,Produccion_UO!$K$368,Resultados_Dic3!$E$3:$E$99980,Produccion_UO!$J374,Resultados_Dic3!$A$3:$A$99980,Produccion_UO!$H374)*$I$368</f>
        <v>3.1399358519840277</v>
      </c>
      <c r="N374" s="21">
        <f>+SUMIFS(Resultados_Dic3!I$3:I$99980,Resultados_Dic3!$F$3:$F$99980,Produccion_UO!$K374,Resultados_Dic3!$D$3:$D$99980,Produccion_UO!$K$368,Resultados_Dic3!$E$3:$E$99980,Produccion_UO!$J374,Resultados_Dic3!$A$3:$A$99980,Produccion_UO!$H374)*$I$368</f>
        <v>2.9671252599226112</v>
      </c>
      <c r="O374" s="21">
        <f>+SUMIFS(Resultados_Dic3!J$3:J$99980,Resultados_Dic3!$F$3:$F$99980,Produccion_UO!$K374,Resultados_Dic3!$D$3:$D$99980,Produccion_UO!$K$368,Resultados_Dic3!$E$3:$E$99980,Produccion_UO!$J374,Resultados_Dic3!$A$3:$A$99980,Produccion_UO!$H374)*$I$368</f>
        <v>2.8367021715743612</v>
      </c>
      <c r="P374" s="21">
        <f>+SUMIFS(Resultados_Dic3!K$3:K$99980,Resultados_Dic3!$F$3:$F$99980,Produccion_UO!$K374,Resultados_Dic3!$D$3:$D$99980,Produccion_UO!$K$368,Resultados_Dic3!$E$3:$E$99980,Produccion_UO!$J374,Resultados_Dic3!$A$3:$A$99980,Produccion_UO!$H374)*$I$368</f>
        <v>2.7062790832261165</v>
      </c>
      <c r="Q374" s="21">
        <f>+SUMIFS(Resultados_Dic3!L$3:L$99980,Resultados_Dic3!$F$3:$F$99980,Produccion_UO!$K374,Resultados_Dic3!$D$3:$D$99980,Produccion_UO!$K$368,Resultados_Dic3!$E$3:$E$99980,Produccion_UO!$J374,Resultados_Dic3!$A$3:$A$99980,Produccion_UO!$H374)*$I$368</f>
        <v>2.5758559948778692</v>
      </c>
      <c r="R374" s="21">
        <f>+SUMIFS(Resultados_Dic3!M$3:M$99980,Resultados_Dic3!$F$3:$F$99980,Produccion_UO!$K374,Resultados_Dic3!$D$3:$D$99980,Produccion_UO!$K$368,Resultados_Dic3!$E$3:$E$99980,Produccion_UO!$J374,Resultados_Dic3!$A$3:$A$99980,Produccion_UO!$H374)*$I$368</f>
        <v>2.4454329065296245</v>
      </c>
      <c r="S374" s="21">
        <f>+SUMIFS(Resultados_Dic3!N$3:N$99980,Resultados_Dic3!$F$3:$F$99980,Produccion_UO!$K374,Resultados_Dic3!$D$3:$D$99980,Produccion_UO!$K$368,Resultados_Dic3!$E$3:$E$99980,Produccion_UO!$J374,Resultados_Dic3!$A$3:$A$99980,Produccion_UO!$H374)*$I$368</f>
        <v>2.3150098181813776</v>
      </c>
      <c r="T374" s="21">
        <f>+SUMIFS(Resultados_Dic3!O$3:O$99980,Resultados_Dic3!$F$3:$F$99980,Produccion_UO!$K374,Resultados_Dic3!$D$3:$D$99980,Produccion_UO!$K$368,Resultados_Dic3!$E$3:$E$99980,Produccion_UO!$J374,Resultados_Dic3!$A$3:$A$99980,Produccion_UO!$H374)*$I$368</f>
        <v>0.2637430257221689</v>
      </c>
      <c r="U374" s="21">
        <f>+SUMIFS(Resultados_Dic3!P$3:P$99980,Resultados_Dic3!$F$3:$F$99980,Produccion_UO!$K374,Resultados_Dic3!$D$3:$D$99980,Produccion_UO!$K$368,Resultados_Dic3!$E$3:$E$99980,Produccion_UO!$J374,Resultados_Dic3!$A$3:$A$99980,Produccion_UO!$H374)*$I$368</f>
        <v>0</v>
      </c>
      <c r="V374" s="21">
        <f>+SUMIFS(Resultados_Dic3!Q$3:Q$99980,Resultados_Dic3!$F$3:$F$99980,Produccion_UO!$K374,Resultados_Dic3!$D$3:$D$99980,Produccion_UO!$K$368,Resultados_Dic3!$E$3:$E$99980,Produccion_UO!$J374,Resultados_Dic3!$A$3:$A$99980,Produccion_UO!$H374)*$I$368</f>
        <v>0</v>
      </c>
      <c r="W374" s="21">
        <f>+SUMIFS(Resultados_Dic3!R$3:R$99980,Resultados_Dic3!$F$3:$F$99980,Produccion_UO!$K374,Resultados_Dic3!$D$3:$D$99980,Produccion_UO!$K$368,Resultados_Dic3!$E$3:$E$99980,Produccion_UO!$J374,Resultados_Dic3!$A$3:$A$99980,Produccion_UO!$H374)*$I$368</f>
        <v>0</v>
      </c>
      <c r="X374" s="21">
        <f>+SUMIFS(Resultados_Dic3!S$3:S$99980,Resultados_Dic3!$F$3:$F$99980,Produccion_UO!$K374,Resultados_Dic3!$D$3:$D$99980,Produccion_UO!$K$368,Resultados_Dic3!$E$3:$E$99980,Produccion_UO!$J374,Resultados_Dic3!$A$3:$A$99980,Produccion_UO!$H374)*$I$368</f>
        <v>0</v>
      </c>
      <c r="Y374" s="21">
        <f>+SUMIFS(Resultados_Dic3!T$3:T$99980,Resultados_Dic3!$F$3:$F$99980,Produccion_UO!$K374,Resultados_Dic3!$D$3:$D$99980,Produccion_UO!$K$368,Resultados_Dic3!$E$3:$E$99980,Produccion_UO!$J374,Resultados_Dic3!$A$3:$A$99980,Produccion_UO!$H374)*$I$368</f>
        <v>0</v>
      </c>
      <c r="Z374" s="21">
        <f>+SUMIFS(Resultados_Dic3!U$3:U$99980,Resultados_Dic3!$F$3:$F$99980,Produccion_UO!$K374,Resultados_Dic3!$D$3:$D$99980,Produccion_UO!$K$368,Resultados_Dic3!$E$3:$E$99980,Produccion_UO!$J374,Resultados_Dic3!$A$3:$A$99980,Produccion_UO!$H374)*$I$368</f>
        <v>0</v>
      </c>
      <c r="AA374" s="21">
        <f>+SUMIFS(Resultados_Dic3!V$3:V$99980,Resultados_Dic3!$F$3:$F$99980,Produccion_UO!$K374,Resultados_Dic3!$D$3:$D$99980,Produccion_UO!$K$368,Resultados_Dic3!$E$3:$E$99980,Produccion_UO!$J374,Resultados_Dic3!$A$3:$A$99980,Produccion_UO!$H374)*$I$368</f>
        <v>0</v>
      </c>
      <c r="AB374" s="21">
        <f>+SUMIFS(Resultados_Dic3!W$3:W$99980,Resultados_Dic3!$F$3:$F$99980,Produccion_UO!$K374,Resultados_Dic3!$D$3:$D$99980,Produccion_UO!$K$368,Resultados_Dic3!$E$3:$E$99980,Produccion_UO!$J374,Resultados_Dic3!$A$3:$A$99980,Produccion_UO!$H374)*$I$368</f>
        <v>0</v>
      </c>
      <c r="AC374" s="21">
        <f>+SUMIFS(Resultados_Dic3!X$3:X$99980,Resultados_Dic3!$F$3:$F$99980,Produccion_UO!$K374,Resultados_Dic3!$D$3:$D$99980,Produccion_UO!$K$368,Resultados_Dic3!$E$3:$E$99980,Produccion_UO!$J374,Resultados_Dic3!$A$3:$A$99980,Produccion_UO!$H374)*$I$368</f>
        <v>0</v>
      </c>
      <c r="AD374" s="21">
        <f>+SUMIFS(Resultados_Dic3!Y$3:Y$99980,Resultados_Dic3!$F$3:$F$99980,Produccion_UO!$K374,Resultados_Dic3!$D$3:$D$99980,Produccion_UO!$K$368,Resultados_Dic3!$E$3:$E$99980,Produccion_UO!$J374,Resultados_Dic3!$A$3:$A$99980,Produccion_UO!$H374)*$I$368</f>
        <v>0</v>
      </c>
      <c r="AE374" s="21">
        <f>+SUMIFS(Resultados_Dic3!Z$3:Z$99980,Resultados_Dic3!$F$3:$F$99980,Produccion_UO!$K374,Resultados_Dic3!$D$3:$D$99980,Produccion_UO!$K$368,Resultados_Dic3!$E$3:$E$99980,Produccion_UO!$J374,Resultados_Dic3!$A$3:$A$99980,Produccion_UO!$H374)*$I$368</f>
        <v>0</v>
      </c>
      <c r="AF374" s="21">
        <f>+SUMIFS(Resultados_Dic3!AA$3:AA$99980,Resultados_Dic3!$F$3:$F$99980,Produccion_UO!$K374,Resultados_Dic3!$D$3:$D$99980,Produccion_UO!$K$368,Resultados_Dic3!$E$3:$E$99980,Produccion_UO!$J374,Resultados_Dic3!$A$3:$A$99980,Produccion_UO!$H374)*$I$368</f>
        <v>0</v>
      </c>
      <c r="AG374" s="21">
        <f>+SUMIFS(Resultados_Dic3!AB$3:AB$99980,Resultados_Dic3!$F$3:$F$99980,Produccion_UO!$K374,Resultados_Dic3!$D$3:$D$99980,Produccion_UO!$K$368,Resultados_Dic3!$E$3:$E$99980,Produccion_UO!$J374,Resultados_Dic3!$A$3:$A$99980,Produccion_UO!$H374)*$I$368</f>
        <v>0</v>
      </c>
      <c r="AH374" s="21">
        <f>+SUMIFS(Resultados_Dic3!AC$3:AC$99980,Resultados_Dic3!$F$3:$F$99980,Produccion_UO!$K374,Resultados_Dic3!$D$3:$D$99980,Produccion_UO!$K$368,Resultados_Dic3!$E$3:$E$99980,Produccion_UO!$J374,Resultados_Dic3!$A$3:$A$99980,Produccion_UO!$H374)*$I$368</f>
        <v>0</v>
      </c>
      <c r="AI374" s="21">
        <f>+SUMIFS(Resultados_Dic3!AD$3:AD$99980,Resultados_Dic3!$F$3:$F$99980,Produccion_UO!$K374,Resultados_Dic3!$D$3:$D$99980,Produccion_UO!$K$368,Resultados_Dic3!$E$3:$E$99980,Produccion_UO!$J374,Resultados_Dic3!$A$3:$A$99980,Produccion_UO!$H374)*$I$368</f>
        <v>0</v>
      </c>
      <c r="AJ374" s="21">
        <f>+SUMIFS(Resultados_Dic3!AE$3:AE$99980,Resultados_Dic3!$F$3:$F$99980,Produccion_UO!$K374,Resultados_Dic3!$D$3:$D$99980,Produccion_UO!$K$368,Resultados_Dic3!$E$3:$E$99980,Produccion_UO!$J374,Resultados_Dic3!$A$3:$A$99980,Produccion_UO!$H374)*$I$368</f>
        <v>0</v>
      </c>
      <c r="AK374" s="21">
        <f>+SUMIFS(Resultados_Dic3!AF$3:AF$99980,Resultados_Dic3!$F$3:$F$99980,Produccion_UO!$K374,Resultados_Dic3!$D$3:$D$99980,Produccion_UO!$K$368,Resultados_Dic3!$E$3:$E$99980,Produccion_UO!$J374,Resultados_Dic3!$A$3:$A$99980,Produccion_UO!$H374)*$I$368</f>
        <v>0</v>
      </c>
      <c r="AL374" s="21">
        <f>+SUMIFS(Resultados_Dic3!AG$3:AG$99980,Resultados_Dic3!$F$3:$F$99980,Produccion_UO!$K374,Resultados_Dic3!$D$3:$D$99980,Produccion_UO!$K$368,Resultados_Dic3!$E$3:$E$99980,Produccion_UO!$J374,Resultados_Dic3!$A$3:$A$99980,Produccion_UO!$H374)*$I$368</f>
        <v>0</v>
      </c>
      <c r="AM374" s="21">
        <f>+SUMIFS(Resultados_Dic3!AH$3:AH$99980,Resultados_Dic3!$F$3:$F$99980,Produccion_UO!$K374,Resultados_Dic3!$D$3:$D$99980,Produccion_UO!$K$368,Resultados_Dic3!$E$3:$E$99980,Produccion_UO!$J374,Resultados_Dic3!$A$3:$A$99980,Produccion_UO!$H374)*$I$368</f>
        <v>0</v>
      </c>
      <c r="AN374" s="21">
        <f>+SUMIFS(Resultados_Dic3!AI$3:AI$99980,Resultados_Dic3!$F$3:$F$99980,Produccion_UO!$K374,Resultados_Dic3!$D$3:$D$99980,Produccion_UO!$K$368,Resultados_Dic3!$E$3:$E$99980,Produccion_UO!$J374,Resultados_Dic3!$A$3:$A$99980,Produccion_UO!$H374)*$I$368</f>
        <v>0</v>
      </c>
      <c r="AO374" s="21">
        <f>+SUMIFS(Resultados_Dic3!AJ$3:AJ$99980,Resultados_Dic3!$F$3:$F$99980,Produccion_UO!$K374,Resultados_Dic3!$D$3:$D$99980,Produccion_UO!$K$368,Resultados_Dic3!$E$3:$E$99980,Produccion_UO!$J374,Resultados_Dic3!$A$3:$A$99980,Produccion_UO!$H374)*$I$368</f>
        <v>0</v>
      </c>
      <c r="AP374" s="21">
        <f>+SUMIFS(Resultados_Dic3!AK$3:AK$99980,Resultados_Dic3!$F$3:$F$99980,Produccion_UO!$K374,Resultados_Dic3!$D$3:$D$99980,Produccion_UO!$K$368,Resultados_Dic3!$E$3:$E$99980,Produccion_UO!$J374,Resultados_Dic3!$A$3:$A$99980,Produccion_UO!$H374)*$I$368</f>
        <v>0</v>
      </c>
      <c r="AQ374" s="21">
        <f>+SUMIFS(Resultados_Dic3!AL$3:AL$99980,Resultados_Dic3!$F$3:$F$99980,Produccion_UO!$K374,Resultados_Dic3!$D$3:$D$99980,Produccion_UO!$K$368,Resultados_Dic3!$E$3:$E$99980,Produccion_UO!$J374,Resultados_Dic3!$A$3:$A$99980,Produccion_UO!$H374)*$I$368</f>
        <v>0</v>
      </c>
      <c r="AR374" s="21">
        <f>+SUMIFS(Resultados_Dic3!AM$3:AM$99980,Resultados_Dic3!$F$3:$F$99980,Produccion_UO!$K374,Resultados_Dic3!$D$3:$D$99980,Produccion_UO!$K$368,Resultados_Dic3!$E$3:$E$99980,Produccion_UO!$J374,Resultados_Dic3!$A$3:$A$99980,Produccion_UO!$H374)*$I$368</f>
        <v>0</v>
      </c>
    </row>
    <row r="375" spans="1:48" x14ac:dyDescent="0.25">
      <c r="H375" s="17" t="str">
        <f t="shared" si="102"/>
        <v>DIC7</v>
      </c>
      <c r="J375" s="24" t="s">
        <v>81</v>
      </c>
      <c r="K375" s="54" t="s">
        <v>168</v>
      </c>
      <c r="L375" s="22" t="str">
        <f>+$B$7</f>
        <v>VMM - Medium</v>
      </c>
      <c r="M375" s="21">
        <f>+SUMIFS(Resultados_Dic3!H$3:H$99980,Resultados_Dic3!$F$3:$F$99980,Produccion_UO!$K375,Resultados_Dic3!$D$3:$D$99980,Produccion_UO!$K$368,Resultados_Dic3!$E$3:$E$99980,Produccion_UO!$J375,Resultados_Dic3!$A$3:$A$99980,Produccion_UO!$H375)*$I$368</f>
        <v>92.048555930115555</v>
      </c>
      <c r="N375" s="21">
        <f>+SUMIFS(Resultados_Dic3!I$3:I$99980,Resultados_Dic3!$F$3:$F$99980,Produccion_UO!$K375,Resultados_Dic3!$D$3:$D$99980,Produccion_UO!$K$368,Resultados_Dic3!$E$3:$E$99980,Produccion_UO!$J375,Resultados_Dic3!$A$3:$A$99980,Produccion_UO!$H375)*$I$368</f>
        <v>85.67850411447084</v>
      </c>
      <c r="O375" s="21">
        <f>+SUMIFS(Resultados_Dic3!J$3:J$99980,Resultados_Dic3!$F$3:$F$99980,Produccion_UO!$K375,Resultados_Dic3!$D$3:$D$99980,Produccion_UO!$K$368,Resultados_Dic3!$E$3:$E$99980,Produccion_UO!$J375,Resultados_Dic3!$A$3:$A$99980,Produccion_UO!$H375)*$I$368</f>
        <v>78.962069135267498</v>
      </c>
      <c r="P375" s="21">
        <f>+SUMIFS(Resultados_Dic3!K$3:K$99980,Resultados_Dic3!$F$3:$F$99980,Produccion_UO!$K375,Resultados_Dic3!$D$3:$D$99980,Produccion_UO!$K$368,Resultados_Dic3!$E$3:$E$99980,Produccion_UO!$J375,Resultados_Dic3!$A$3:$A$99980,Produccion_UO!$H375)*$I$368</f>
        <v>38.846618558073331</v>
      </c>
      <c r="Q375" s="21">
        <f>+SUMIFS(Resultados_Dic3!L$3:L$99980,Resultados_Dic3!$F$3:$F$99980,Produccion_UO!$K375,Resultados_Dic3!$D$3:$D$99980,Produccion_UO!$K$368,Resultados_Dic3!$E$3:$E$99980,Produccion_UO!$J375,Resultados_Dic3!$A$3:$A$99980,Produccion_UO!$H375)*$I$368</f>
        <v>39.020480040025838</v>
      </c>
      <c r="R375" s="21">
        <f>+SUMIFS(Resultados_Dic3!M$3:M$99980,Resultados_Dic3!$F$3:$F$99980,Produccion_UO!$K375,Resultados_Dic3!$D$3:$D$99980,Produccion_UO!$K$368,Resultados_Dic3!$E$3:$E$99980,Produccion_UO!$J375,Resultados_Dic3!$A$3:$A$99980,Produccion_UO!$H375)*$I$368</f>
        <v>39.20683336051944</v>
      </c>
      <c r="S375" s="21">
        <f>+SUMIFS(Resultados_Dic3!N$3:N$99980,Resultados_Dic3!$F$3:$F$99980,Produccion_UO!$K375,Resultados_Dic3!$D$3:$D$99980,Produccion_UO!$K$368,Resultados_Dic3!$E$3:$E$99980,Produccion_UO!$J375,Resultados_Dic3!$A$3:$A$99980,Produccion_UO!$H375)*$I$368</f>
        <v>39.393186681013049</v>
      </c>
      <c r="T375" s="21">
        <f>+SUMIFS(Resultados_Dic3!O$3:O$99980,Resultados_Dic3!$F$3:$F$99980,Produccion_UO!$K375,Resultados_Dic3!$D$3:$D$99980,Produccion_UO!$K$368,Resultados_Dic3!$E$3:$E$99980,Produccion_UO!$J375,Resultados_Dic3!$A$3:$A$99980,Produccion_UO!$H375)*$I$368</f>
        <v>39.521899882149164</v>
      </c>
      <c r="U375" s="21">
        <f>+SUMIFS(Resultados_Dic3!P$3:P$99980,Resultados_Dic3!$F$3:$F$99980,Produccion_UO!$K375,Resultados_Dic3!$D$3:$D$99980,Produccion_UO!$K$368,Resultados_Dic3!$E$3:$E$99980,Produccion_UO!$J375,Resultados_Dic3!$A$3:$A$99980,Produccion_UO!$H375)*$I$368</f>
        <v>38.280947046160001</v>
      </c>
      <c r="V375" s="21">
        <f>+SUMIFS(Resultados_Dic3!Q$3:Q$99980,Resultados_Dic3!$F$3:$F$99980,Produccion_UO!$K375,Resultados_Dic3!$D$3:$D$99980,Produccion_UO!$K$368,Resultados_Dic3!$E$3:$E$99980,Produccion_UO!$J375,Resultados_Dic3!$A$3:$A$99980,Produccion_UO!$H375)*$I$368</f>
        <v>0</v>
      </c>
      <c r="W375" s="21">
        <f>+SUMIFS(Resultados_Dic3!R$3:R$99980,Resultados_Dic3!$F$3:$F$99980,Produccion_UO!$K375,Resultados_Dic3!$D$3:$D$99980,Produccion_UO!$K$368,Resultados_Dic3!$E$3:$E$99980,Produccion_UO!$J375,Resultados_Dic3!$A$3:$A$99980,Produccion_UO!$H375)*$I$368</f>
        <v>0</v>
      </c>
      <c r="X375" s="21">
        <f>+SUMIFS(Resultados_Dic3!S$3:S$99980,Resultados_Dic3!$F$3:$F$99980,Produccion_UO!$K375,Resultados_Dic3!$D$3:$D$99980,Produccion_UO!$K$368,Resultados_Dic3!$E$3:$E$99980,Produccion_UO!$J375,Resultados_Dic3!$A$3:$A$99980,Produccion_UO!$H375)*$I$368</f>
        <v>0</v>
      </c>
      <c r="Y375" s="21">
        <f>+SUMIFS(Resultados_Dic3!T$3:T$99980,Resultados_Dic3!$F$3:$F$99980,Produccion_UO!$K375,Resultados_Dic3!$D$3:$D$99980,Produccion_UO!$K$368,Resultados_Dic3!$E$3:$E$99980,Produccion_UO!$J375,Resultados_Dic3!$A$3:$A$99980,Produccion_UO!$H375)*$I$368</f>
        <v>0</v>
      </c>
      <c r="Z375" s="21">
        <f>+SUMIFS(Resultados_Dic3!U$3:U$99980,Resultados_Dic3!$F$3:$F$99980,Produccion_UO!$K375,Resultados_Dic3!$D$3:$D$99980,Produccion_UO!$K$368,Resultados_Dic3!$E$3:$E$99980,Produccion_UO!$J375,Resultados_Dic3!$A$3:$A$99980,Produccion_UO!$H375)*$I$368</f>
        <v>0</v>
      </c>
      <c r="AA375" s="21">
        <f>+SUMIFS(Resultados_Dic3!V$3:V$99980,Resultados_Dic3!$F$3:$F$99980,Produccion_UO!$K375,Resultados_Dic3!$D$3:$D$99980,Produccion_UO!$K$368,Resultados_Dic3!$E$3:$E$99980,Produccion_UO!$J375,Resultados_Dic3!$A$3:$A$99980,Produccion_UO!$H375)*$I$368</f>
        <v>0</v>
      </c>
      <c r="AB375" s="21">
        <f>+SUMIFS(Resultados_Dic3!W$3:W$99980,Resultados_Dic3!$F$3:$F$99980,Produccion_UO!$K375,Resultados_Dic3!$D$3:$D$99980,Produccion_UO!$K$368,Resultados_Dic3!$E$3:$E$99980,Produccion_UO!$J375,Resultados_Dic3!$A$3:$A$99980,Produccion_UO!$H375)*$I$368</f>
        <v>0</v>
      </c>
      <c r="AC375" s="21">
        <f>+SUMIFS(Resultados_Dic3!X$3:X$99980,Resultados_Dic3!$F$3:$F$99980,Produccion_UO!$K375,Resultados_Dic3!$D$3:$D$99980,Produccion_UO!$K$368,Resultados_Dic3!$E$3:$E$99980,Produccion_UO!$J375,Resultados_Dic3!$A$3:$A$99980,Produccion_UO!$H375)*$I$368</f>
        <v>0</v>
      </c>
      <c r="AD375" s="21">
        <f>+SUMIFS(Resultados_Dic3!Y$3:Y$99980,Resultados_Dic3!$F$3:$F$99980,Produccion_UO!$K375,Resultados_Dic3!$D$3:$D$99980,Produccion_UO!$K$368,Resultados_Dic3!$E$3:$E$99980,Produccion_UO!$J375,Resultados_Dic3!$A$3:$A$99980,Produccion_UO!$H375)*$I$368</f>
        <v>0</v>
      </c>
      <c r="AE375" s="21">
        <f>+SUMIFS(Resultados_Dic3!Z$3:Z$99980,Resultados_Dic3!$F$3:$F$99980,Produccion_UO!$K375,Resultados_Dic3!$D$3:$D$99980,Produccion_UO!$K$368,Resultados_Dic3!$E$3:$E$99980,Produccion_UO!$J375,Resultados_Dic3!$A$3:$A$99980,Produccion_UO!$H375)*$I$368</f>
        <v>0</v>
      </c>
      <c r="AF375" s="21">
        <f>+SUMIFS(Resultados_Dic3!AA$3:AA$99980,Resultados_Dic3!$F$3:$F$99980,Produccion_UO!$K375,Resultados_Dic3!$D$3:$D$99980,Produccion_UO!$K$368,Resultados_Dic3!$E$3:$E$99980,Produccion_UO!$J375,Resultados_Dic3!$A$3:$A$99980,Produccion_UO!$H375)*$I$368</f>
        <v>0</v>
      </c>
      <c r="AG375" s="21">
        <f>+SUMIFS(Resultados_Dic3!AB$3:AB$99980,Resultados_Dic3!$F$3:$F$99980,Produccion_UO!$K375,Resultados_Dic3!$D$3:$D$99980,Produccion_UO!$K$368,Resultados_Dic3!$E$3:$E$99980,Produccion_UO!$J375,Resultados_Dic3!$A$3:$A$99980,Produccion_UO!$H375)*$I$368</f>
        <v>0</v>
      </c>
      <c r="AH375" s="21">
        <f>+SUMIFS(Resultados_Dic3!AC$3:AC$99980,Resultados_Dic3!$F$3:$F$99980,Produccion_UO!$K375,Resultados_Dic3!$D$3:$D$99980,Produccion_UO!$K$368,Resultados_Dic3!$E$3:$E$99980,Produccion_UO!$J375,Resultados_Dic3!$A$3:$A$99980,Produccion_UO!$H375)*$I$368</f>
        <v>0</v>
      </c>
      <c r="AI375" s="21">
        <f>+SUMIFS(Resultados_Dic3!AD$3:AD$99980,Resultados_Dic3!$F$3:$F$99980,Produccion_UO!$K375,Resultados_Dic3!$D$3:$D$99980,Produccion_UO!$K$368,Resultados_Dic3!$E$3:$E$99980,Produccion_UO!$J375,Resultados_Dic3!$A$3:$A$99980,Produccion_UO!$H375)*$I$368</f>
        <v>0</v>
      </c>
      <c r="AJ375" s="21">
        <f>+SUMIFS(Resultados_Dic3!AE$3:AE$99980,Resultados_Dic3!$F$3:$F$99980,Produccion_UO!$K375,Resultados_Dic3!$D$3:$D$99980,Produccion_UO!$K$368,Resultados_Dic3!$E$3:$E$99980,Produccion_UO!$J375,Resultados_Dic3!$A$3:$A$99980,Produccion_UO!$H375)*$I$368</f>
        <v>0</v>
      </c>
      <c r="AK375" s="21">
        <f>+SUMIFS(Resultados_Dic3!AF$3:AF$99980,Resultados_Dic3!$F$3:$F$99980,Produccion_UO!$K375,Resultados_Dic3!$D$3:$D$99980,Produccion_UO!$K$368,Resultados_Dic3!$E$3:$E$99980,Produccion_UO!$J375,Resultados_Dic3!$A$3:$A$99980,Produccion_UO!$H375)*$I$368</f>
        <v>0</v>
      </c>
      <c r="AL375" s="21">
        <f>+SUMIFS(Resultados_Dic3!AG$3:AG$99980,Resultados_Dic3!$F$3:$F$99980,Produccion_UO!$K375,Resultados_Dic3!$D$3:$D$99980,Produccion_UO!$K$368,Resultados_Dic3!$E$3:$E$99980,Produccion_UO!$J375,Resultados_Dic3!$A$3:$A$99980,Produccion_UO!$H375)*$I$368</f>
        <v>0</v>
      </c>
      <c r="AM375" s="21">
        <f>+SUMIFS(Resultados_Dic3!AH$3:AH$99980,Resultados_Dic3!$F$3:$F$99980,Produccion_UO!$K375,Resultados_Dic3!$D$3:$D$99980,Produccion_UO!$K$368,Resultados_Dic3!$E$3:$E$99980,Produccion_UO!$J375,Resultados_Dic3!$A$3:$A$99980,Produccion_UO!$H375)*$I$368</f>
        <v>0</v>
      </c>
      <c r="AN375" s="21">
        <f>+SUMIFS(Resultados_Dic3!AI$3:AI$99980,Resultados_Dic3!$F$3:$F$99980,Produccion_UO!$K375,Resultados_Dic3!$D$3:$D$99980,Produccion_UO!$K$368,Resultados_Dic3!$E$3:$E$99980,Produccion_UO!$J375,Resultados_Dic3!$A$3:$A$99980,Produccion_UO!$H375)*$I$368</f>
        <v>0</v>
      </c>
      <c r="AO375" s="21">
        <f>+SUMIFS(Resultados_Dic3!AJ$3:AJ$99980,Resultados_Dic3!$F$3:$F$99980,Produccion_UO!$K375,Resultados_Dic3!$D$3:$D$99980,Produccion_UO!$K$368,Resultados_Dic3!$E$3:$E$99980,Produccion_UO!$J375,Resultados_Dic3!$A$3:$A$99980,Produccion_UO!$H375)*$I$368</f>
        <v>0</v>
      </c>
      <c r="AP375" s="21">
        <f>+SUMIFS(Resultados_Dic3!AK$3:AK$99980,Resultados_Dic3!$F$3:$F$99980,Produccion_UO!$K375,Resultados_Dic3!$D$3:$D$99980,Produccion_UO!$K$368,Resultados_Dic3!$E$3:$E$99980,Produccion_UO!$J375,Resultados_Dic3!$A$3:$A$99980,Produccion_UO!$H375)*$I$368</f>
        <v>0</v>
      </c>
      <c r="AQ375" s="21">
        <f>+SUMIFS(Resultados_Dic3!AL$3:AL$99980,Resultados_Dic3!$F$3:$F$99980,Produccion_UO!$K375,Resultados_Dic3!$D$3:$D$99980,Produccion_UO!$K$368,Resultados_Dic3!$E$3:$E$99980,Produccion_UO!$J375,Resultados_Dic3!$A$3:$A$99980,Produccion_UO!$H375)*$I$368</f>
        <v>0</v>
      </c>
      <c r="AR375" s="21">
        <f>+SUMIFS(Resultados_Dic3!AM$3:AM$99980,Resultados_Dic3!$F$3:$F$99980,Produccion_UO!$K375,Resultados_Dic3!$D$3:$D$99980,Produccion_UO!$K$368,Resultados_Dic3!$E$3:$E$99980,Produccion_UO!$J375,Resultados_Dic3!$A$3:$A$99980,Produccion_UO!$H375)*$I$368</f>
        <v>0</v>
      </c>
    </row>
    <row r="376" spans="1:48" x14ac:dyDescent="0.25">
      <c r="H376" s="17" t="str">
        <f t="shared" si="102"/>
        <v>DIC7</v>
      </c>
      <c r="J376" s="24" t="s">
        <v>82</v>
      </c>
      <c r="K376" s="54" t="s">
        <v>169</v>
      </c>
      <c r="L376" s="22" t="str">
        <f>+$B$8</f>
        <v>VSM - Medium</v>
      </c>
      <c r="M376" s="21">
        <f>+SUMIFS(Resultados_Dic3!H$3:H$99980,Resultados_Dic3!$F$3:$F$99980,Produccion_UO!$K376,Resultados_Dic3!$D$3:$D$99980,Produccion_UO!$K$368,Resultados_Dic3!$E$3:$E$99980,Produccion_UO!$J376,Resultados_Dic3!$A$3:$A$99980,Produccion_UO!$H376)*$I$368</f>
        <v>16.213731048234251</v>
      </c>
      <c r="N376" s="21">
        <f>+SUMIFS(Resultados_Dic3!I$3:I$99980,Resultados_Dic3!$F$3:$F$99980,Produccion_UO!$K376,Resultados_Dic3!$D$3:$D$99980,Produccion_UO!$K$368,Resultados_Dic3!$E$3:$E$99980,Produccion_UO!$J376,Resultados_Dic3!$A$3:$A$99980,Produccion_UO!$H376)*$I$368</f>
        <v>15.116633961782055</v>
      </c>
      <c r="O376" s="21">
        <f>+SUMIFS(Resultados_Dic3!J$3:J$99980,Resultados_Dic3!$F$3:$F$99980,Produccion_UO!$K376,Resultados_Dic3!$D$3:$D$99980,Produccion_UO!$K$368,Resultados_Dic3!$E$3:$E$99980,Produccion_UO!$J376,Resultados_Dic3!$A$3:$A$99980,Produccion_UO!$H376)*$I$368</f>
        <v>14.427710317153165</v>
      </c>
      <c r="P376" s="21">
        <f>+SUMIFS(Resultados_Dic3!K$3:K$99980,Resultados_Dic3!$F$3:$F$99980,Produccion_UO!$K376,Resultados_Dic3!$D$3:$D$99980,Produccion_UO!$K$368,Resultados_Dic3!$E$3:$E$99980,Produccion_UO!$J376,Resultados_Dic3!$A$3:$A$99980,Produccion_UO!$H376)*$I$368</f>
        <v>13.738786672524277</v>
      </c>
      <c r="Q376" s="21">
        <f>+SUMIFS(Resultados_Dic3!L$3:L$99980,Resultados_Dic3!$F$3:$F$99980,Produccion_UO!$K376,Resultados_Dic3!$D$3:$D$99980,Produccion_UO!$K$368,Resultados_Dic3!$E$3:$E$99980,Produccion_UO!$J376,Resultados_Dic3!$A$3:$A$99980,Produccion_UO!$H376)*$I$368</f>
        <v>13.049863027895389</v>
      </c>
      <c r="R376" s="21">
        <f>+SUMIFS(Resultados_Dic3!M$3:M$99980,Resultados_Dic3!$F$3:$F$99980,Produccion_UO!$K376,Resultados_Dic3!$D$3:$D$99980,Produccion_UO!$K$368,Resultados_Dic3!$E$3:$E$99980,Produccion_UO!$J376,Resultados_Dic3!$A$3:$A$99980,Produccion_UO!$H376)*$I$368</f>
        <v>12.04943217406861</v>
      </c>
      <c r="S376" s="21">
        <f>+SUMIFS(Resultados_Dic3!N$3:N$99980,Resultados_Dic3!$F$3:$F$99980,Produccion_UO!$K376,Resultados_Dic3!$D$3:$D$99980,Produccion_UO!$K$368,Resultados_Dic3!$E$3:$E$99980,Produccion_UO!$J376,Resultados_Dic3!$A$3:$A$99980,Produccion_UO!$H376)*$I$368</f>
        <v>11.048783166095305</v>
      </c>
      <c r="T376" s="21">
        <f>+SUMIFS(Resultados_Dic3!O$3:O$99980,Resultados_Dic3!$F$3:$F$99980,Produccion_UO!$K376,Resultados_Dic3!$D$3:$D$99980,Produccion_UO!$K$368,Resultados_Dic3!$E$3:$E$99980,Produccion_UO!$J376,Resultados_Dic3!$A$3:$A$99980,Produccion_UO!$H376)*$I$368</f>
        <v>10.215450089036278</v>
      </c>
      <c r="U376" s="21">
        <f>+SUMIFS(Resultados_Dic3!P$3:P$99980,Resultados_Dic3!$F$3:$F$99980,Produccion_UO!$K376,Resultados_Dic3!$D$3:$D$99980,Produccion_UO!$K$368,Resultados_Dic3!$E$3:$E$99980,Produccion_UO!$J376,Resultados_Dic3!$A$3:$A$99980,Produccion_UO!$H376)*$I$368</f>
        <v>9.3821170119772503</v>
      </c>
      <c r="V376" s="21">
        <f>+SUMIFS(Resultados_Dic3!Q$3:Q$99980,Resultados_Dic3!$F$3:$F$99980,Produccion_UO!$K376,Resultados_Dic3!$D$3:$D$99980,Produccion_UO!$K$368,Resultados_Dic3!$E$3:$E$99980,Produccion_UO!$J376,Resultados_Dic3!$A$3:$A$99980,Produccion_UO!$H376)*$I$368</f>
        <v>8.5874014214124159</v>
      </c>
      <c r="W376" s="21">
        <f>+SUMIFS(Resultados_Dic3!R$3:R$99980,Resultados_Dic3!$F$3:$F$99980,Produccion_UO!$K376,Resultados_Dic3!$D$3:$D$99980,Produccion_UO!$K$368,Resultados_Dic3!$E$3:$E$99980,Produccion_UO!$J376,Resultados_Dic3!$A$3:$A$99980,Produccion_UO!$H376)*$I$368</f>
        <v>7.7926858308475833</v>
      </c>
      <c r="X376" s="21">
        <f>+SUMIFS(Resultados_Dic3!S$3:S$99980,Resultados_Dic3!$F$3:$F$99980,Produccion_UO!$K376,Resultados_Dic3!$D$3:$D$99980,Produccion_UO!$K$368,Resultados_Dic3!$E$3:$E$99980,Produccion_UO!$J376,Resultados_Dic3!$A$3:$A$99980,Produccion_UO!$H376)*$I$368</f>
        <v>6.9979702402827497</v>
      </c>
      <c r="Y376" s="21">
        <f>+SUMIFS(Resultados_Dic3!T$3:T$99980,Resultados_Dic3!$F$3:$F$99980,Produccion_UO!$K376,Resultados_Dic3!$D$3:$D$99980,Produccion_UO!$K$368,Resultados_Dic3!$E$3:$E$99980,Produccion_UO!$J376,Resultados_Dic3!$A$3:$A$99980,Produccion_UO!$H376)*$I$368</f>
        <v>6.5866800172865281</v>
      </c>
      <c r="Z376" s="21">
        <f>+SUMIFS(Resultados_Dic3!U$3:U$99980,Resultados_Dic3!$F$3:$F$99980,Produccion_UO!$K376,Resultados_Dic3!$D$3:$D$99980,Produccion_UO!$K$368,Resultados_Dic3!$E$3:$E$99980,Produccion_UO!$J376,Resultados_Dic3!$A$3:$A$99980,Produccion_UO!$H376)*$I$368</f>
        <v>6.1753897942903055</v>
      </c>
      <c r="AA376" s="21">
        <f>+SUMIFS(Resultados_Dic3!V$3:V$99980,Resultados_Dic3!$F$3:$F$99980,Produccion_UO!$K376,Resultados_Dic3!$D$3:$D$99980,Produccion_UO!$K$368,Resultados_Dic3!$E$3:$E$99980,Produccion_UO!$J376,Resultados_Dic3!$A$3:$A$99980,Produccion_UO!$H376)*$I$368</f>
        <v>1.8627521160711111</v>
      </c>
      <c r="AB376" s="21">
        <f>+SUMIFS(Resultados_Dic3!W$3:W$99980,Resultados_Dic3!$F$3:$F$99980,Produccion_UO!$K376,Resultados_Dic3!$D$3:$D$99980,Produccion_UO!$K$368,Resultados_Dic3!$E$3:$E$99980,Produccion_UO!$J376,Resultados_Dic3!$A$3:$A$99980,Produccion_UO!$H376)*$I$368</f>
        <v>0</v>
      </c>
      <c r="AC376" s="21">
        <f>+SUMIFS(Resultados_Dic3!X$3:X$99980,Resultados_Dic3!$F$3:$F$99980,Produccion_UO!$K376,Resultados_Dic3!$D$3:$D$99980,Produccion_UO!$K$368,Resultados_Dic3!$E$3:$E$99980,Produccion_UO!$J376,Resultados_Dic3!$A$3:$A$99980,Produccion_UO!$H376)*$I$368</f>
        <v>0</v>
      </c>
      <c r="AD376" s="21">
        <f>+SUMIFS(Resultados_Dic3!Y$3:Y$99980,Resultados_Dic3!$F$3:$F$99980,Produccion_UO!$K376,Resultados_Dic3!$D$3:$D$99980,Produccion_UO!$K$368,Resultados_Dic3!$E$3:$E$99980,Produccion_UO!$J376,Resultados_Dic3!$A$3:$A$99980,Produccion_UO!$H376)*$I$368</f>
        <v>0</v>
      </c>
      <c r="AE376" s="21">
        <f>+SUMIFS(Resultados_Dic3!Z$3:Z$99980,Resultados_Dic3!$F$3:$F$99980,Produccion_UO!$K376,Resultados_Dic3!$D$3:$D$99980,Produccion_UO!$K$368,Resultados_Dic3!$E$3:$E$99980,Produccion_UO!$J376,Resultados_Dic3!$A$3:$A$99980,Produccion_UO!$H376)*$I$368</f>
        <v>0</v>
      </c>
      <c r="AF376" s="21">
        <f>+SUMIFS(Resultados_Dic3!AA$3:AA$99980,Resultados_Dic3!$F$3:$F$99980,Produccion_UO!$K376,Resultados_Dic3!$D$3:$D$99980,Produccion_UO!$K$368,Resultados_Dic3!$E$3:$E$99980,Produccion_UO!$J376,Resultados_Dic3!$A$3:$A$99980,Produccion_UO!$H376)*$I$368</f>
        <v>0</v>
      </c>
      <c r="AG376" s="21">
        <f>+SUMIFS(Resultados_Dic3!AB$3:AB$99980,Resultados_Dic3!$F$3:$F$99980,Produccion_UO!$K376,Resultados_Dic3!$D$3:$D$99980,Produccion_UO!$K$368,Resultados_Dic3!$E$3:$E$99980,Produccion_UO!$J376,Resultados_Dic3!$A$3:$A$99980,Produccion_UO!$H376)*$I$368</f>
        <v>0</v>
      </c>
      <c r="AH376" s="21">
        <f>+SUMIFS(Resultados_Dic3!AC$3:AC$99980,Resultados_Dic3!$F$3:$F$99980,Produccion_UO!$K376,Resultados_Dic3!$D$3:$D$99980,Produccion_UO!$K$368,Resultados_Dic3!$E$3:$E$99980,Produccion_UO!$J376,Resultados_Dic3!$A$3:$A$99980,Produccion_UO!$H376)*$I$368</f>
        <v>0</v>
      </c>
      <c r="AI376" s="21">
        <f>+SUMIFS(Resultados_Dic3!AD$3:AD$99980,Resultados_Dic3!$F$3:$F$99980,Produccion_UO!$K376,Resultados_Dic3!$D$3:$D$99980,Produccion_UO!$K$368,Resultados_Dic3!$E$3:$E$99980,Produccion_UO!$J376,Resultados_Dic3!$A$3:$A$99980,Produccion_UO!$H376)*$I$368</f>
        <v>0</v>
      </c>
      <c r="AJ376" s="21">
        <f>+SUMIFS(Resultados_Dic3!AE$3:AE$99980,Resultados_Dic3!$F$3:$F$99980,Produccion_UO!$K376,Resultados_Dic3!$D$3:$D$99980,Produccion_UO!$K$368,Resultados_Dic3!$E$3:$E$99980,Produccion_UO!$J376,Resultados_Dic3!$A$3:$A$99980,Produccion_UO!$H376)*$I$368</f>
        <v>0</v>
      </c>
      <c r="AK376" s="21">
        <f>+SUMIFS(Resultados_Dic3!AF$3:AF$99980,Resultados_Dic3!$F$3:$F$99980,Produccion_UO!$K376,Resultados_Dic3!$D$3:$D$99980,Produccion_UO!$K$368,Resultados_Dic3!$E$3:$E$99980,Produccion_UO!$J376,Resultados_Dic3!$A$3:$A$99980,Produccion_UO!$H376)*$I$368</f>
        <v>0</v>
      </c>
      <c r="AL376" s="21">
        <f>+SUMIFS(Resultados_Dic3!AG$3:AG$99980,Resultados_Dic3!$F$3:$F$99980,Produccion_UO!$K376,Resultados_Dic3!$D$3:$D$99980,Produccion_UO!$K$368,Resultados_Dic3!$E$3:$E$99980,Produccion_UO!$J376,Resultados_Dic3!$A$3:$A$99980,Produccion_UO!$H376)*$I$368</f>
        <v>0</v>
      </c>
      <c r="AM376" s="21">
        <f>+SUMIFS(Resultados_Dic3!AH$3:AH$99980,Resultados_Dic3!$F$3:$F$99980,Produccion_UO!$K376,Resultados_Dic3!$D$3:$D$99980,Produccion_UO!$K$368,Resultados_Dic3!$E$3:$E$99980,Produccion_UO!$J376,Resultados_Dic3!$A$3:$A$99980,Produccion_UO!$H376)*$I$368</f>
        <v>0</v>
      </c>
      <c r="AN376" s="21">
        <f>+SUMIFS(Resultados_Dic3!AI$3:AI$99980,Resultados_Dic3!$F$3:$F$99980,Produccion_UO!$K376,Resultados_Dic3!$D$3:$D$99980,Produccion_UO!$K$368,Resultados_Dic3!$E$3:$E$99980,Produccion_UO!$J376,Resultados_Dic3!$A$3:$A$99980,Produccion_UO!$H376)*$I$368</f>
        <v>0</v>
      </c>
      <c r="AO376" s="21">
        <f>+SUMIFS(Resultados_Dic3!AJ$3:AJ$99980,Resultados_Dic3!$F$3:$F$99980,Produccion_UO!$K376,Resultados_Dic3!$D$3:$D$99980,Produccion_UO!$K$368,Resultados_Dic3!$E$3:$E$99980,Produccion_UO!$J376,Resultados_Dic3!$A$3:$A$99980,Produccion_UO!$H376)*$I$368</f>
        <v>0</v>
      </c>
      <c r="AP376" s="21">
        <f>+SUMIFS(Resultados_Dic3!AK$3:AK$99980,Resultados_Dic3!$F$3:$F$99980,Produccion_UO!$K376,Resultados_Dic3!$D$3:$D$99980,Produccion_UO!$K$368,Resultados_Dic3!$E$3:$E$99980,Produccion_UO!$J376,Resultados_Dic3!$A$3:$A$99980,Produccion_UO!$H376)*$I$368</f>
        <v>0</v>
      </c>
      <c r="AQ376" s="21">
        <f>+SUMIFS(Resultados_Dic3!AL$3:AL$99980,Resultados_Dic3!$F$3:$F$99980,Produccion_UO!$K376,Resultados_Dic3!$D$3:$D$99980,Produccion_UO!$K$368,Resultados_Dic3!$E$3:$E$99980,Produccion_UO!$J376,Resultados_Dic3!$A$3:$A$99980,Produccion_UO!$H376)*$I$368</f>
        <v>0</v>
      </c>
      <c r="AR376" s="21">
        <f>+SUMIFS(Resultados_Dic3!AM$3:AM$99980,Resultados_Dic3!$F$3:$F$99980,Produccion_UO!$K376,Resultados_Dic3!$D$3:$D$99980,Produccion_UO!$K$368,Resultados_Dic3!$E$3:$E$99980,Produccion_UO!$J376,Resultados_Dic3!$A$3:$A$99980,Produccion_UO!$H376)*$I$368</f>
        <v>0</v>
      </c>
    </row>
    <row r="377" spans="1:48" x14ac:dyDescent="0.25">
      <c r="H377" s="17" t="str">
        <f t="shared" si="102"/>
        <v>DIC7</v>
      </c>
      <c r="J377" s="51" t="s">
        <v>390</v>
      </c>
      <c r="K377" s="57" t="s">
        <v>396</v>
      </c>
      <c r="L377" s="22" t="str">
        <f>+$B$9</f>
        <v>VIM - GAS</v>
      </c>
      <c r="M377" s="21">
        <f>+SUMIFS(Resultados_Dic3!H$3:H$99980,Resultados_Dic3!$F$3:$F$99980,Produccion_UO!$K377,Resultados_Dic3!$D$3:$D$99980,Produccion_UO!$K$368,Resultados_Dic3!$E$3:$E$99980,Produccion_UO!$J377,Resultados_Dic3!$A$3:$A$99980,Produccion_UO!$H377)*$I$368</f>
        <v>0</v>
      </c>
      <c r="N377" s="21">
        <f>+SUMIFS(Resultados_Dic3!I$3:I$99980,Resultados_Dic3!$F$3:$F$99980,Produccion_UO!$K377,Resultados_Dic3!$D$3:$D$99980,Produccion_UO!$K$368,Resultados_Dic3!$E$3:$E$99980,Produccion_UO!$J377,Resultados_Dic3!$A$3:$A$99980,Produccion_UO!$H377)*$I$368</f>
        <v>0</v>
      </c>
      <c r="O377" s="21">
        <f>+SUMIFS(Resultados_Dic3!J$3:J$99980,Resultados_Dic3!$F$3:$F$99980,Produccion_UO!$K377,Resultados_Dic3!$D$3:$D$99980,Produccion_UO!$K$368,Resultados_Dic3!$E$3:$E$99980,Produccion_UO!$J377,Resultados_Dic3!$A$3:$A$99980,Produccion_UO!$H377)*$I$368</f>
        <v>0</v>
      </c>
      <c r="P377" s="21">
        <f>+SUMIFS(Resultados_Dic3!K$3:K$99980,Resultados_Dic3!$F$3:$F$99980,Produccion_UO!$K377,Resultados_Dic3!$D$3:$D$99980,Produccion_UO!$K$368,Resultados_Dic3!$E$3:$E$99980,Produccion_UO!$J377,Resultados_Dic3!$A$3:$A$99980,Produccion_UO!$H377)*$I$368</f>
        <v>0</v>
      </c>
      <c r="Q377" s="21">
        <f>+SUMIFS(Resultados_Dic3!L$3:L$99980,Resultados_Dic3!$F$3:$F$99980,Produccion_UO!$K377,Resultados_Dic3!$D$3:$D$99980,Produccion_UO!$K$368,Resultados_Dic3!$E$3:$E$99980,Produccion_UO!$J377,Resultados_Dic3!$A$3:$A$99980,Produccion_UO!$H377)*$I$368</f>
        <v>0</v>
      </c>
      <c r="R377" s="21">
        <f>+SUMIFS(Resultados_Dic3!M$3:M$99980,Resultados_Dic3!$F$3:$F$99980,Produccion_UO!$K377,Resultados_Dic3!$D$3:$D$99980,Produccion_UO!$K$368,Resultados_Dic3!$E$3:$E$99980,Produccion_UO!$J377,Resultados_Dic3!$A$3:$A$99980,Produccion_UO!$H377)*$I$368</f>
        <v>0</v>
      </c>
      <c r="S377" s="21">
        <f>+SUMIFS(Resultados_Dic3!N$3:N$99980,Resultados_Dic3!$F$3:$F$99980,Produccion_UO!$K377,Resultados_Dic3!$D$3:$D$99980,Produccion_UO!$K$368,Resultados_Dic3!$E$3:$E$99980,Produccion_UO!$J377,Resultados_Dic3!$A$3:$A$99980,Produccion_UO!$H377)*$I$368</f>
        <v>0</v>
      </c>
      <c r="T377" s="21">
        <f>+SUMIFS(Resultados_Dic3!O$3:O$99980,Resultados_Dic3!$F$3:$F$99980,Produccion_UO!$K377,Resultados_Dic3!$D$3:$D$99980,Produccion_UO!$K$368,Resultados_Dic3!$E$3:$E$99980,Produccion_UO!$J377,Resultados_Dic3!$A$3:$A$99980,Produccion_UO!$H377)*$I$368</f>
        <v>0</v>
      </c>
      <c r="U377" s="21">
        <f>+SUMIFS(Resultados_Dic3!P$3:P$99980,Resultados_Dic3!$F$3:$F$99980,Produccion_UO!$K377,Resultados_Dic3!$D$3:$D$99980,Produccion_UO!$K$368,Resultados_Dic3!$E$3:$E$99980,Produccion_UO!$J377,Resultados_Dic3!$A$3:$A$99980,Produccion_UO!$H377)*$I$368</f>
        <v>0</v>
      </c>
      <c r="V377" s="21">
        <f>+SUMIFS(Resultados_Dic3!Q$3:Q$99980,Resultados_Dic3!$F$3:$F$99980,Produccion_UO!$K377,Resultados_Dic3!$D$3:$D$99980,Produccion_UO!$K$368,Resultados_Dic3!$E$3:$E$99980,Produccion_UO!$J377,Resultados_Dic3!$A$3:$A$99980,Produccion_UO!$H377)*$I$368</f>
        <v>0</v>
      </c>
      <c r="W377" s="21">
        <f>+SUMIFS(Resultados_Dic3!R$3:R$99980,Resultados_Dic3!$F$3:$F$99980,Produccion_UO!$K377,Resultados_Dic3!$D$3:$D$99980,Produccion_UO!$K$368,Resultados_Dic3!$E$3:$E$99980,Produccion_UO!$J377,Resultados_Dic3!$A$3:$A$99980,Produccion_UO!$H377)*$I$368</f>
        <v>0</v>
      </c>
      <c r="X377" s="21">
        <f>+SUMIFS(Resultados_Dic3!S$3:S$99980,Resultados_Dic3!$F$3:$F$99980,Produccion_UO!$K377,Resultados_Dic3!$D$3:$D$99980,Produccion_UO!$K$368,Resultados_Dic3!$E$3:$E$99980,Produccion_UO!$J377,Resultados_Dic3!$A$3:$A$99980,Produccion_UO!$H377)*$I$368</f>
        <v>0</v>
      </c>
      <c r="Y377" s="21">
        <f>+SUMIFS(Resultados_Dic3!T$3:T$99980,Resultados_Dic3!$F$3:$F$99980,Produccion_UO!$K377,Resultados_Dic3!$D$3:$D$99980,Produccion_UO!$K$368,Resultados_Dic3!$E$3:$E$99980,Produccion_UO!$J377,Resultados_Dic3!$A$3:$A$99980,Produccion_UO!$H377)*$I$368</f>
        <v>0</v>
      </c>
      <c r="Z377" s="21">
        <f>+SUMIFS(Resultados_Dic3!U$3:U$99980,Resultados_Dic3!$F$3:$F$99980,Produccion_UO!$K377,Resultados_Dic3!$D$3:$D$99980,Produccion_UO!$K$368,Resultados_Dic3!$E$3:$E$99980,Produccion_UO!$J377,Resultados_Dic3!$A$3:$A$99980,Produccion_UO!$H377)*$I$368</f>
        <v>0</v>
      </c>
      <c r="AA377" s="21">
        <f>+SUMIFS(Resultados_Dic3!V$3:V$99980,Resultados_Dic3!$F$3:$F$99980,Produccion_UO!$K377,Resultados_Dic3!$D$3:$D$99980,Produccion_UO!$K$368,Resultados_Dic3!$E$3:$E$99980,Produccion_UO!$J377,Resultados_Dic3!$A$3:$A$99980,Produccion_UO!$H377)*$I$368</f>
        <v>0</v>
      </c>
      <c r="AB377" s="21">
        <f>+SUMIFS(Resultados_Dic3!W$3:W$99980,Resultados_Dic3!$F$3:$F$99980,Produccion_UO!$K377,Resultados_Dic3!$D$3:$D$99980,Produccion_UO!$K$368,Resultados_Dic3!$E$3:$E$99980,Produccion_UO!$J377,Resultados_Dic3!$A$3:$A$99980,Produccion_UO!$H377)*$I$368</f>
        <v>0</v>
      </c>
      <c r="AC377" s="21">
        <f>+SUMIFS(Resultados_Dic3!X$3:X$99980,Resultados_Dic3!$F$3:$F$99980,Produccion_UO!$K377,Resultados_Dic3!$D$3:$D$99980,Produccion_UO!$K$368,Resultados_Dic3!$E$3:$E$99980,Produccion_UO!$J377,Resultados_Dic3!$A$3:$A$99980,Produccion_UO!$H377)*$I$368</f>
        <v>0</v>
      </c>
      <c r="AD377" s="21">
        <f>+SUMIFS(Resultados_Dic3!Y$3:Y$99980,Resultados_Dic3!$F$3:$F$99980,Produccion_UO!$K377,Resultados_Dic3!$D$3:$D$99980,Produccion_UO!$K$368,Resultados_Dic3!$E$3:$E$99980,Produccion_UO!$J377,Resultados_Dic3!$A$3:$A$99980,Produccion_UO!$H377)*$I$368</f>
        <v>0</v>
      </c>
      <c r="AE377" s="21">
        <f>+SUMIFS(Resultados_Dic3!Z$3:Z$99980,Resultados_Dic3!$F$3:$F$99980,Produccion_UO!$K377,Resultados_Dic3!$D$3:$D$99980,Produccion_UO!$K$368,Resultados_Dic3!$E$3:$E$99980,Produccion_UO!$J377,Resultados_Dic3!$A$3:$A$99980,Produccion_UO!$H377)*$I$368</f>
        <v>0</v>
      </c>
      <c r="AF377" s="21">
        <f>+SUMIFS(Resultados_Dic3!AA$3:AA$99980,Resultados_Dic3!$F$3:$F$99980,Produccion_UO!$K377,Resultados_Dic3!$D$3:$D$99980,Produccion_UO!$K$368,Resultados_Dic3!$E$3:$E$99980,Produccion_UO!$J377,Resultados_Dic3!$A$3:$A$99980,Produccion_UO!$H377)*$I$368</f>
        <v>0</v>
      </c>
      <c r="AG377" s="21">
        <f>+SUMIFS(Resultados_Dic3!AB$3:AB$99980,Resultados_Dic3!$F$3:$F$99980,Produccion_UO!$K377,Resultados_Dic3!$D$3:$D$99980,Produccion_UO!$K$368,Resultados_Dic3!$E$3:$E$99980,Produccion_UO!$J377,Resultados_Dic3!$A$3:$A$99980,Produccion_UO!$H377)*$I$368</f>
        <v>0</v>
      </c>
      <c r="AH377" s="21">
        <f>+SUMIFS(Resultados_Dic3!AC$3:AC$99980,Resultados_Dic3!$F$3:$F$99980,Produccion_UO!$K377,Resultados_Dic3!$D$3:$D$99980,Produccion_UO!$K$368,Resultados_Dic3!$E$3:$E$99980,Produccion_UO!$J377,Resultados_Dic3!$A$3:$A$99980,Produccion_UO!$H377)*$I$368</f>
        <v>0</v>
      </c>
      <c r="AI377" s="21">
        <f>+SUMIFS(Resultados_Dic3!AD$3:AD$99980,Resultados_Dic3!$F$3:$F$99980,Produccion_UO!$K377,Resultados_Dic3!$D$3:$D$99980,Produccion_UO!$K$368,Resultados_Dic3!$E$3:$E$99980,Produccion_UO!$J377,Resultados_Dic3!$A$3:$A$99980,Produccion_UO!$H377)*$I$368</f>
        <v>0</v>
      </c>
      <c r="AJ377" s="21">
        <f>+SUMIFS(Resultados_Dic3!AE$3:AE$99980,Resultados_Dic3!$F$3:$F$99980,Produccion_UO!$K377,Resultados_Dic3!$D$3:$D$99980,Produccion_UO!$K$368,Resultados_Dic3!$E$3:$E$99980,Produccion_UO!$J377,Resultados_Dic3!$A$3:$A$99980,Produccion_UO!$H377)*$I$368</f>
        <v>0</v>
      </c>
      <c r="AK377" s="21">
        <f>+SUMIFS(Resultados_Dic3!AF$3:AF$99980,Resultados_Dic3!$F$3:$F$99980,Produccion_UO!$K377,Resultados_Dic3!$D$3:$D$99980,Produccion_UO!$K$368,Resultados_Dic3!$E$3:$E$99980,Produccion_UO!$J377,Resultados_Dic3!$A$3:$A$99980,Produccion_UO!$H377)*$I$368</f>
        <v>0</v>
      </c>
      <c r="AL377" s="21">
        <f>+SUMIFS(Resultados_Dic3!AG$3:AG$99980,Resultados_Dic3!$F$3:$F$99980,Produccion_UO!$K377,Resultados_Dic3!$D$3:$D$99980,Produccion_UO!$K$368,Resultados_Dic3!$E$3:$E$99980,Produccion_UO!$J377,Resultados_Dic3!$A$3:$A$99980,Produccion_UO!$H377)*$I$368</f>
        <v>0</v>
      </c>
      <c r="AM377" s="21">
        <f>+SUMIFS(Resultados_Dic3!AH$3:AH$99980,Resultados_Dic3!$F$3:$F$99980,Produccion_UO!$K377,Resultados_Dic3!$D$3:$D$99980,Produccion_UO!$K$368,Resultados_Dic3!$E$3:$E$99980,Produccion_UO!$J377,Resultados_Dic3!$A$3:$A$99980,Produccion_UO!$H377)*$I$368</f>
        <v>0</v>
      </c>
      <c r="AN377" s="21">
        <f>+SUMIFS(Resultados_Dic3!AI$3:AI$99980,Resultados_Dic3!$F$3:$F$99980,Produccion_UO!$K377,Resultados_Dic3!$D$3:$D$99980,Produccion_UO!$K$368,Resultados_Dic3!$E$3:$E$99980,Produccion_UO!$J377,Resultados_Dic3!$A$3:$A$99980,Produccion_UO!$H377)*$I$368</f>
        <v>0</v>
      </c>
      <c r="AO377" s="21">
        <f>+SUMIFS(Resultados_Dic3!AJ$3:AJ$99980,Resultados_Dic3!$F$3:$F$99980,Produccion_UO!$K377,Resultados_Dic3!$D$3:$D$99980,Produccion_UO!$K$368,Resultados_Dic3!$E$3:$E$99980,Produccion_UO!$J377,Resultados_Dic3!$A$3:$A$99980,Produccion_UO!$H377)*$I$368</f>
        <v>0</v>
      </c>
      <c r="AP377" s="21">
        <f>+SUMIFS(Resultados_Dic3!AK$3:AK$99980,Resultados_Dic3!$F$3:$F$99980,Produccion_UO!$K377,Resultados_Dic3!$D$3:$D$99980,Produccion_UO!$K$368,Resultados_Dic3!$E$3:$E$99980,Produccion_UO!$J377,Resultados_Dic3!$A$3:$A$99980,Produccion_UO!$H377)*$I$368</f>
        <v>0</v>
      </c>
      <c r="AQ377" s="21">
        <f>+SUMIFS(Resultados_Dic3!AL$3:AL$99980,Resultados_Dic3!$F$3:$F$99980,Produccion_UO!$K377,Resultados_Dic3!$D$3:$D$99980,Produccion_UO!$K$368,Resultados_Dic3!$E$3:$E$99980,Produccion_UO!$J377,Resultados_Dic3!$A$3:$A$99980,Produccion_UO!$H377)*$I$368</f>
        <v>0</v>
      </c>
      <c r="AR377" s="21">
        <f>+SUMIFS(Resultados_Dic3!AM$3:AM$99980,Resultados_Dic3!$F$3:$F$99980,Produccion_UO!$K377,Resultados_Dic3!$D$3:$D$99980,Produccion_UO!$K$368,Resultados_Dic3!$E$3:$E$99980,Produccion_UO!$J377,Resultados_Dic3!$A$3:$A$99980,Produccion_UO!$H377)*$I$368</f>
        <v>0</v>
      </c>
    </row>
    <row r="378" spans="1:48" s="68" customFormat="1" x14ac:dyDescent="0.25">
      <c r="A378" s="133"/>
      <c r="B378" s="133"/>
      <c r="C378" s="133"/>
      <c r="D378" s="133"/>
      <c r="E378" s="133"/>
      <c r="F378" s="134"/>
      <c r="H378" s="71"/>
      <c r="I378" s="71"/>
      <c r="L378" s="22"/>
      <c r="M378" s="69">
        <f>+SUM(M371:M377)</f>
        <v>298.41972505438611</v>
      </c>
      <c r="N378" s="69">
        <f t="shared" ref="N378" si="103">+SUM(N371:N377)</f>
        <v>277.69057951998019</v>
      </c>
      <c r="O378" s="69">
        <f t="shared" ref="O378:AR378" si="104">+SUM(O371:O377)</f>
        <v>162.75027530215047</v>
      </c>
      <c r="P378" s="69">
        <f t="shared" si="104"/>
        <v>66.790515507095392</v>
      </c>
      <c r="Q378" s="69">
        <f t="shared" si="104"/>
        <v>90.672919036787988</v>
      </c>
      <c r="R378" s="69">
        <f t="shared" si="104"/>
        <v>122.62493449015739</v>
      </c>
      <c r="S378" s="69">
        <f t="shared" si="104"/>
        <v>121.69584486269585</v>
      </c>
      <c r="T378" s="69">
        <f t="shared" si="104"/>
        <v>118.95235196665651</v>
      </c>
      <c r="U378" s="69">
        <f t="shared" si="104"/>
        <v>166.39875127012473</v>
      </c>
      <c r="V378" s="69">
        <f t="shared" si="104"/>
        <v>127.33548240574297</v>
      </c>
      <c r="W378" s="69">
        <f t="shared" si="104"/>
        <v>126.58711868179759</v>
      </c>
      <c r="X378" s="69">
        <f t="shared" si="104"/>
        <v>102.01703425923247</v>
      </c>
      <c r="Y378" s="69">
        <f t="shared" si="104"/>
        <v>101.60574403623625</v>
      </c>
      <c r="Z378" s="69">
        <f t="shared" si="104"/>
        <v>101.21850839829224</v>
      </c>
      <c r="AA378" s="69">
        <f t="shared" si="104"/>
        <v>1.8627521160711111</v>
      </c>
      <c r="AB378" s="69">
        <f t="shared" si="104"/>
        <v>0</v>
      </c>
      <c r="AC378" s="69">
        <f t="shared" si="104"/>
        <v>0</v>
      </c>
      <c r="AD378" s="69">
        <f t="shared" si="104"/>
        <v>0</v>
      </c>
      <c r="AE378" s="69">
        <f t="shared" si="104"/>
        <v>0</v>
      </c>
      <c r="AF378" s="69">
        <f t="shared" si="104"/>
        <v>0</v>
      </c>
      <c r="AG378" s="69">
        <f t="shared" si="104"/>
        <v>0</v>
      </c>
      <c r="AH378" s="69">
        <f t="shared" si="104"/>
        <v>0</v>
      </c>
      <c r="AI378" s="69">
        <f t="shared" si="104"/>
        <v>0</v>
      </c>
      <c r="AJ378" s="69">
        <f t="shared" si="104"/>
        <v>0</v>
      </c>
      <c r="AK378" s="69">
        <f t="shared" si="104"/>
        <v>0</v>
      </c>
      <c r="AL378" s="69">
        <f t="shared" si="104"/>
        <v>0</v>
      </c>
      <c r="AM378" s="69">
        <f t="shared" si="104"/>
        <v>0</v>
      </c>
      <c r="AN378" s="69">
        <f t="shared" si="104"/>
        <v>0</v>
      </c>
      <c r="AO378" s="69">
        <f t="shared" si="104"/>
        <v>0</v>
      </c>
      <c r="AP378" s="69">
        <f t="shared" si="104"/>
        <v>0</v>
      </c>
      <c r="AQ378" s="69">
        <f t="shared" si="104"/>
        <v>0</v>
      </c>
      <c r="AR378" s="69">
        <f t="shared" si="104"/>
        <v>0</v>
      </c>
    </row>
    <row r="381" spans="1:48" s="175" customFormat="1" ht="15.75" thickBot="1" x14ac:dyDescent="0.3">
      <c r="A381" s="174"/>
      <c r="B381" s="174"/>
      <c r="C381" s="174"/>
      <c r="D381" s="174"/>
      <c r="E381" s="174"/>
      <c r="F381" s="178"/>
      <c r="H381" s="176"/>
      <c r="I381" s="176"/>
      <c r="L381" s="177"/>
    </row>
    <row r="382" spans="1:48" ht="23.25" x14ac:dyDescent="0.35">
      <c r="H382"/>
      <c r="I382"/>
      <c r="K382" s="189" t="s">
        <v>437</v>
      </c>
    </row>
    <row r="383" spans="1:48" ht="18.75" x14ac:dyDescent="0.3">
      <c r="I383" s="17" t="str">
        <f>+IF(OR(J384="OIL",J384="OIL-eq"),$I$5,IF(J384="GAS",$I$4,IF(J384="GSL",$I$8,IF(J384="DSL",$I$9,IF(J384="KER",$I$10,IF(J384="LPG",$I$11,IF(J384="HFO",$I$12,IF(J384="AVG",$I$13,IF(J384="RFG",$I$14,IF(J384="ELC",$I$15,$I$16))))))))))</f>
        <v>GWh/año</v>
      </c>
      <c r="K383" s="34" t="s">
        <v>449</v>
      </c>
    </row>
    <row r="384" spans="1:48" x14ac:dyDescent="0.25">
      <c r="I384" s="115">
        <f>+IF(OR(J384="OIL",J384="OIL-eq"),$H$5,IF(J384="GAS",$H$4,IF(J384="GSL",$H$8,IF(J384="DSL",$H$9,IF(J384="KER",$H$10,IF(J384="LPG",$H$11,IF(J384="HFO",$H$12,IF(J384="AVG",$H$13,IF(J384="RFG",$H$14,IF(J384="ELC",$H$15,$H$16))))))))))</f>
        <v>277.77777777777777</v>
      </c>
      <c r="J384" s="106" t="s">
        <v>348</v>
      </c>
      <c r="K384" s="41" t="s">
        <v>26</v>
      </c>
    </row>
    <row r="385" spans="1:48" x14ac:dyDescent="0.25">
      <c r="H385" s="12"/>
      <c r="I385" s="12"/>
      <c r="J385" s="15"/>
      <c r="K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:48" x14ac:dyDescent="0.25">
      <c r="H387" s="17" t="str">
        <f t="shared" ref="H387:H393" si="105">+$B$1</f>
        <v>DIC7</v>
      </c>
      <c r="J387" s="61" t="s">
        <v>72</v>
      </c>
      <c r="K387" s="19" t="s">
        <v>320</v>
      </c>
      <c r="L387" s="22" t="str">
        <f>+$B$3</f>
        <v>GU - Gas</v>
      </c>
      <c r="M387" s="21">
        <f>+M400+M504</f>
        <v>240.44289962196916</v>
      </c>
      <c r="N387" s="21">
        <f t="shared" ref="N387:AR387" si="106">+N400+N504</f>
        <v>194.29757356203552</v>
      </c>
      <c r="O387" s="21">
        <f t="shared" si="106"/>
        <v>152.1243716720148</v>
      </c>
      <c r="P387" s="21">
        <f t="shared" si="106"/>
        <v>177.65275069744945</v>
      </c>
      <c r="Q387" s="21">
        <f t="shared" si="106"/>
        <v>169.33033926515628</v>
      </c>
      <c r="R387" s="21">
        <f t="shared" si="106"/>
        <v>0</v>
      </c>
      <c r="S387" s="21">
        <f t="shared" si="106"/>
        <v>0</v>
      </c>
      <c r="T387" s="21">
        <f t="shared" si="106"/>
        <v>0</v>
      </c>
      <c r="U387" s="21">
        <f t="shared" si="106"/>
        <v>0</v>
      </c>
      <c r="V387" s="21">
        <f t="shared" si="106"/>
        <v>0</v>
      </c>
      <c r="W387" s="21">
        <f t="shared" si="106"/>
        <v>0</v>
      </c>
      <c r="X387" s="21">
        <f t="shared" si="106"/>
        <v>0</v>
      </c>
      <c r="Y387" s="21">
        <f t="shared" si="106"/>
        <v>0</v>
      </c>
      <c r="Z387" s="21">
        <f t="shared" si="106"/>
        <v>0</v>
      </c>
      <c r="AA387" s="21">
        <f t="shared" si="106"/>
        <v>0</v>
      </c>
      <c r="AB387" s="21">
        <f t="shared" si="106"/>
        <v>0</v>
      </c>
      <c r="AC387" s="21">
        <f t="shared" si="106"/>
        <v>0</v>
      </c>
      <c r="AD387" s="21">
        <f t="shared" si="106"/>
        <v>0</v>
      </c>
      <c r="AE387" s="21">
        <f t="shared" si="106"/>
        <v>0</v>
      </c>
      <c r="AF387" s="21">
        <f t="shared" si="106"/>
        <v>0</v>
      </c>
      <c r="AG387" s="21">
        <f t="shared" si="106"/>
        <v>0</v>
      </c>
      <c r="AH387" s="21">
        <f t="shared" si="106"/>
        <v>0</v>
      </c>
      <c r="AI387" s="21">
        <f t="shared" si="106"/>
        <v>0</v>
      </c>
      <c r="AJ387" s="21">
        <f t="shared" si="106"/>
        <v>0</v>
      </c>
      <c r="AK387" s="21">
        <f t="shared" si="106"/>
        <v>0</v>
      </c>
      <c r="AL387" s="21">
        <f t="shared" si="106"/>
        <v>0</v>
      </c>
      <c r="AM387" s="21">
        <f t="shared" si="106"/>
        <v>0</v>
      </c>
      <c r="AN387" s="21">
        <f t="shared" si="106"/>
        <v>0</v>
      </c>
      <c r="AO387" s="21">
        <f t="shared" si="106"/>
        <v>0</v>
      </c>
      <c r="AP387" s="21">
        <f t="shared" si="106"/>
        <v>0</v>
      </c>
      <c r="AQ387" s="21">
        <f t="shared" si="106"/>
        <v>0</v>
      </c>
      <c r="AR387" s="21">
        <f t="shared" si="106"/>
        <v>0</v>
      </c>
    </row>
    <row r="388" spans="1:48" x14ac:dyDescent="0.25">
      <c r="H388" s="17" t="str">
        <f t="shared" si="105"/>
        <v>DIC7</v>
      </c>
      <c r="J388" s="61" t="s">
        <v>73</v>
      </c>
      <c r="K388" s="19" t="s">
        <v>322</v>
      </c>
      <c r="L388" s="22" t="str">
        <f>+$B$4</f>
        <v>LLO - Ligth</v>
      </c>
      <c r="M388" s="21">
        <f t="shared" ref="M388:AR393" si="107">+M401+M505</f>
        <v>4568.2317980000007</v>
      </c>
      <c r="N388" s="21">
        <f t="shared" si="107"/>
        <v>4402.3535938932127</v>
      </c>
      <c r="O388" s="21">
        <f t="shared" si="107"/>
        <v>4112.8035348060885</v>
      </c>
      <c r="P388" s="21">
        <f t="shared" si="107"/>
        <v>3947.2295097658225</v>
      </c>
      <c r="Q388" s="21">
        <f t="shared" si="107"/>
        <v>3575.2623824265083</v>
      </c>
      <c r="R388" s="21">
        <f t="shared" si="107"/>
        <v>3068.1848824768867</v>
      </c>
      <c r="S388" s="21">
        <f t="shared" si="107"/>
        <v>2846.5585668759441</v>
      </c>
      <c r="T388" s="21">
        <f t="shared" si="107"/>
        <v>2670.8109166253867</v>
      </c>
      <c r="U388" s="21">
        <f t="shared" si="107"/>
        <v>1964.8515681635172</v>
      </c>
      <c r="V388" s="21">
        <f t="shared" si="107"/>
        <v>1785.3430682114413</v>
      </c>
      <c r="W388" s="21">
        <f t="shared" si="107"/>
        <v>1100.3038357885882</v>
      </c>
      <c r="X388" s="21">
        <f t="shared" si="107"/>
        <v>1070.2845328540168</v>
      </c>
      <c r="Y388" s="21">
        <f t="shared" si="107"/>
        <v>1070.2845328540168</v>
      </c>
      <c r="Z388" s="21">
        <f t="shared" si="107"/>
        <v>729.18283406219621</v>
      </c>
      <c r="AA388" s="21">
        <f t="shared" si="107"/>
        <v>0</v>
      </c>
      <c r="AB388" s="21">
        <f t="shared" si="107"/>
        <v>0</v>
      </c>
      <c r="AC388" s="21">
        <f t="shared" si="107"/>
        <v>0</v>
      </c>
      <c r="AD388" s="21">
        <f t="shared" si="107"/>
        <v>0</v>
      </c>
      <c r="AE388" s="21">
        <f t="shared" si="107"/>
        <v>0</v>
      </c>
      <c r="AF388" s="21">
        <f t="shared" si="107"/>
        <v>0</v>
      </c>
      <c r="AG388" s="21">
        <f t="shared" si="107"/>
        <v>0</v>
      </c>
      <c r="AH388" s="21">
        <f t="shared" si="107"/>
        <v>0</v>
      </c>
      <c r="AI388" s="21">
        <f t="shared" si="107"/>
        <v>0</v>
      </c>
      <c r="AJ388" s="21">
        <f t="shared" si="107"/>
        <v>0</v>
      </c>
      <c r="AK388" s="21">
        <f t="shared" si="107"/>
        <v>0</v>
      </c>
      <c r="AL388" s="21">
        <f t="shared" si="107"/>
        <v>0</v>
      </c>
      <c r="AM388" s="21">
        <f t="shared" si="107"/>
        <v>0</v>
      </c>
      <c r="AN388" s="21">
        <f t="shared" si="107"/>
        <v>0</v>
      </c>
      <c r="AO388" s="21">
        <f t="shared" si="107"/>
        <v>0</v>
      </c>
      <c r="AP388" s="21">
        <f t="shared" si="107"/>
        <v>0</v>
      </c>
      <c r="AQ388" s="21">
        <f t="shared" si="107"/>
        <v>0</v>
      </c>
      <c r="AR388" s="21">
        <f t="shared" si="107"/>
        <v>0</v>
      </c>
    </row>
    <row r="389" spans="1:48" x14ac:dyDescent="0.25">
      <c r="H389" s="17" t="str">
        <f t="shared" si="105"/>
        <v>DIC7</v>
      </c>
      <c r="J389" s="61" t="s">
        <v>73</v>
      </c>
      <c r="K389" s="19" t="s">
        <v>324</v>
      </c>
      <c r="L389" s="22" t="str">
        <f>+$B$5</f>
        <v>LLO - Heavy</v>
      </c>
      <c r="M389" s="21">
        <f t="shared" si="107"/>
        <v>0</v>
      </c>
      <c r="N389" s="21">
        <f t="shared" si="107"/>
        <v>0</v>
      </c>
      <c r="O389" s="21">
        <f t="shared" si="107"/>
        <v>0</v>
      </c>
      <c r="P389" s="21">
        <f t="shared" si="107"/>
        <v>0</v>
      </c>
      <c r="Q389" s="21">
        <f t="shared" si="107"/>
        <v>0</v>
      </c>
      <c r="R389" s="21">
        <f t="shared" si="107"/>
        <v>0</v>
      </c>
      <c r="S389" s="21">
        <f t="shared" si="107"/>
        <v>0</v>
      </c>
      <c r="T389" s="21">
        <f t="shared" si="107"/>
        <v>0</v>
      </c>
      <c r="U389" s="21">
        <f t="shared" si="107"/>
        <v>0</v>
      </c>
      <c r="V389" s="21">
        <f t="shared" si="107"/>
        <v>0</v>
      </c>
      <c r="W389" s="21">
        <f t="shared" si="107"/>
        <v>0</v>
      </c>
      <c r="X389" s="21">
        <f t="shared" si="107"/>
        <v>0</v>
      </c>
      <c r="Y389" s="21">
        <f t="shared" si="107"/>
        <v>0</v>
      </c>
      <c r="Z389" s="21">
        <f t="shared" si="107"/>
        <v>0</v>
      </c>
      <c r="AA389" s="21">
        <f t="shared" si="107"/>
        <v>0</v>
      </c>
      <c r="AB389" s="21">
        <f t="shared" si="107"/>
        <v>0</v>
      </c>
      <c r="AC389" s="21">
        <f t="shared" si="107"/>
        <v>0</v>
      </c>
      <c r="AD389" s="21">
        <f t="shared" si="107"/>
        <v>0</v>
      </c>
      <c r="AE389" s="21">
        <f t="shared" si="107"/>
        <v>0</v>
      </c>
      <c r="AF389" s="21">
        <f t="shared" si="107"/>
        <v>0</v>
      </c>
      <c r="AG389" s="21">
        <f t="shared" si="107"/>
        <v>0</v>
      </c>
      <c r="AH389" s="21">
        <f t="shared" si="107"/>
        <v>0</v>
      </c>
      <c r="AI389" s="21">
        <f t="shared" si="107"/>
        <v>0</v>
      </c>
      <c r="AJ389" s="21">
        <f t="shared" si="107"/>
        <v>0</v>
      </c>
      <c r="AK389" s="21">
        <f t="shared" si="107"/>
        <v>0</v>
      </c>
      <c r="AL389" s="21">
        <f t="shared" si="107"/>
        <v>0</v>
      </c>
      <c r="AM389" s="21">
        <f t="shared" si="107"/>
        <v>0</v>
      </c>
      <c r="AN389" s="21">
        <f t="shared" si="107"/>
        <v>0</v>
      </c>
      <c r="AO389" s="21">
        <f t="shared" si="107"/>
        <v>0</v>
      </c>
      <c r="AP389" s="21">
        <f t="shared" si="107"/>
        <v>0</v>
      </c>
      <c r="AQ389" s="21">
        <f t="shared" si="107"/>
        <v>0</v>
      </c>
      <c r="AR389" s="21">
        <f t="shared" si="107"/>
        <v>0</v>
      </c>
    </row>
    <row r="390" spans="1:48" x14ac:dyDescent="0.25">
      <c r="H390" s="17" t="str">
        <f t="shared" si="105"/>
        <v>DIC7</v>
      </c>
      <c r="J390" s="61" t="s">
        <v>74</v>
      </c>
      <c r="K390" s="19" t="s">
        <v>326</v>
      </c>
      <c r="L390" s="22" t="str">
        <f>+$B$6</f>
        <v>PU - Ligth</v>
      </c>
      <c r="M390" s="21">
        <f t="shared" si="107"/>
        <v>24.552862157296083</v>
      </c>
      <c r="N390" s="21">
        <f t="shared" si="107"/>
        <v>23.201562370861332</v>
      </c>
      <c r="O390" s="21">
        <f t="shared" si="107"/>
        <v>22.181713475438862</v>
      </c>
      <c r="P390" s="21">
        <f t="shared" si="107"/>
        <v>21.16186458001637</v>
      </c>
      <c r="Q390" s="21">
        <f t="shared" si="107"/>
        <v>20.142015684593897</v>
      </c>
      <c r="R390" s="21">
        <f t="shared" si="107"/>
        <v>19.122166789171402</v>
      </c>
      <c r="S390" s="21">
        <f t="shared" si="107"/>
        <v>18.102317893748932</v>
      </c>
      <c r="T390" s="21">
        <f t="shared" si="107"/>
        <v>2.0623498252083188</v>
      </c>
      <c r="U390" s="21">
        <f t="shared" si="107"/>
        <v>0</v>
      </c>
      <c r="V390" s="21">
        <f t="shared" si="107"/>
        <v>0</v>
      </c>
      <c r="W390" s="21">
        <f t="shared" si="107"/>
        <v>0</v>
      </c>
      <c r="X390" s="21">
        <f t="shared" si="107"/>
        <v>0</v>
      </c>
      <c r="Y390" s="21">
        <f t="shared" si="107"/>
        <v>0</v>
      </c>
      <c r="Z390" s="21">
        <f t="shared" si="107"/>
        <v>0</v>
      </c>
      <c r="AA390" s="21">
        <f t="shared" si="107"/>
        <v>0</v>
      </c>
      <c r="AB390" s="21">
        <f t="shared" si="107"/>
        <v>0</v>
      </c>
      <c r="AC390" s="21">
        <f t="shared" si="107"/>
        <v>0</v>
      </c>
      <c r="AD390" s="21">
        <f t="shared" si="107"/>
        <v>0</v>
      </c>
      <c r="AE390" s="21">
        <f t="shared" si="107"/>
        <v>0</v>
      </c>
      <c r="AF390" s="21">
        <f t="shared" si="107"/>
        <v>0</v>
      </c>
      <c r="AG390" s="21">
        <f t="shared" si="107"/>
        <v>0</v>
      </c>
      <c r="AH390" s="21">
        <f t="shared" si="107"/>
        <v>0</v>
      </c>
      <c r="AI390" s="21">
        <f t="shared" si="107"/>
        <v>0</v>
      </c>
      <c r="AJ390" s="21">
        <f t="shared" si="107"/>
        <v>0</v>
      </c>
      <c r="AK390" s="21">
        <f t="shared" si="107"/>
        <v>0</v>
      </c>
      <c r="AL390" s="21">
        <f t="shared" si="107"/>
        <v>0</v>
      </c>
      <c r="AM390" s="21">
        <f t="shared" si="107"/>
        <v>0</v>
      </c>
      <c r="AN390" s="21">
        <f t="shared" si="107"/>
        <v>0</v>
      </c>
      <c r="AO390" s="21">
        <f t="shared" si="107"/>
        <v>0</v>
      </c>
      <c r="AP390" s="21">
        <f t="shared" si="107"/>
        <v>0</v>
      </c>
      <c r="AQ390" s="21">
        <f t="shared" si="107"/>
        <v>0</v>
      </c>
      <c r="AR390" s="21">
        <f t="shared" si="107"/>
        <v>0</v>
      </c>
    </row>
    <row r="391" spans="1:48" x14ac:dyDescent="0.25">
      <c r="H391" s="17" t="str">
        <f t="shared" si="105"/>
        <v>DIC7</v>
      </c>
      <c r="J391" s="61" t="s">
        <v>75</v>
      </c>
      <c r="K391" s="19" t="s">
        <v>328</v>
      </c>
      <c r="L391" s="22" t="str">
        <f>+$B$7</f>
        <v>VMM - Medium</v>
      </c>
      <c r="M391" s="21">
        <f t="shared" si="107"/>
        <v>581.92955964853161</v>
      </c>
      <c r="N391" s="21">
        <f t="shared" si="107"/>
        <v>541.27432509604046</v>
      </c>
      <c r="O391" s="21">
        <f t="shared" si="107"/>
        <v>498.40838815570885</v>
      </c>
      <c r="P391" s="21">
        <f t="shared" si="107"/>
        <v>422.14343561738718</v>
      </c>
      <c r="Q391" s="21">
        <f t="shared" si="107"/>
        <v>386.16779513821194</v>
      </c>
      <c r="R391" s="21">
        <f t="shared" si="107"/>
        <v>347.60732743204306</v>
      </c>
      <c r="S391" s="21">
        <f t="shared" si="107"/>
        <v>309.04685972587419</v>
      </c>
      <c r="T391" s="21">
        <f t="shared" si="107"/>
        <v>282.41335932665862</v>
      </c>
      <c r="U391" s="21">
        <f t="shared" si="107"/>
        <v>239.35280011870475</v>
      </c>
      <c r="V391" s="21">
        <f t="shared" si="107"/>
        <v>0</v>
      </c>
      <c r="W391" s="21">
        <f t="shared" si="107"/>
        <v>0</v>
      </c>
      <c r="X391" s="21">
        <f t="shared" si="107"/>
        <v>0</v>
      </c>
      <c r="Y391" s="21">
        <f t="shared" si="107"/>
        <v>0</v>
      </c>
      <c r="Z391" s="21">
        <f t="shared" si="107"/>
        <v>0</v>
      </c>
      <c r="AA391" s="21">
        <f t="shared" si="107"/>
        <v>0</v>
      </c>
      <c r="AB391" s="21">
        <f t="shared" si="107"/>
        <v>0</v>
      </c>
      <c r="AC391" s="21">
        <f t="shared" si="107"/>
        <v>0</v>
      </c>
      <c r="AD391" s="21">
        <f t="shared" si="107"/>
        <v>0</v>
      </c>
      <c r="AE391" s="21">
        <f t="shared" si="107"/>
        <v>0</v>
      </c>
      <c r="AF391" s="21">
        <f t="shared" si="107"/>
        <v>0</v>
      </c>
      <c r="AG391" s="21">
        <f t="shared" si="107"/>
        <v>0</v>
      </c>
      <c r="AH391" s="21">
        <f t="shared" si="107"/>
        <v>0</v>
      </c>
      <c r="AI391" s="21">
        <f t="shared" si="107"/>
        <v>0</v>
      </c>
      <c r="AJ391" s="21">
        <f t="shared" si="107"/>
        <v>0</v>
      </c>
      <c r="AK391" s="21">
        <f t="shared" si="107"/>
        <v>0</v>
      </c>
      <c r="AL391" s="21">
        <f t="shared" si="107"/>
        <v>0</v>
      </c>
      <c r="AM391" s="21">
        <f t="shared" si="107"/>
        <v>0</v>
      </c>
      <c r="AN391" s="21">
        <f t="shared" si="107"/>
        <v>0</v>
      </c>
      <c r="AO391" s="21">
        <f t="shared" si="107"/>
        <v>0</v>
      </c>
      <c r="AP391" s="21">
        <f t="shared" si="107"/>
        <v>0</v>
      </c>
      <c r="AQ391" s="21">
        <f t="shared" si="107"/>
        <v>0</v>
      </c>
      <c r="AR391" s="21">
        <f t="shared" si="107"/>
        <v>0</v>
      </c>
    </row>
    <row r="392" spans="1:48" x14ac:dyDescent="0.25">
      <c r="H392" s="17" t="str">
        <f t="shared" si="105"/>
        <v>DIC7</v>
      </c>
      <c r="J392" s="61" t="s">
        <v>76</v>
      </c>
      <c r="K392" s="19" t="s">
        <v>330</v>
      </c>
      <c r="L392" s="22" t="str">
        <f>+$B$8</f>
        <v>VSM - Medium</v>
      </c>
      <c r="M392" s="21">
        <f t="shared" si="107"/>
        <v>104.90590092738645</v>
      </c>
      <c r="N392" s="21">
        <f t="shared" si="107"/>
        <v>97.749781563408504</v>
      </c>
      <c r="O392" s="21">
        <f t="shared" si="107"/>
        <v>93.235313064715612</v>
      </c>
      <c r="P392" s="21">
        <f t="shared" si="107"/>
        <v>122.27890309543412</v>
      </c>
      <c r="Q392" s="21">
        <f t="shared" si="107"/>
        <v>110.84132720005559</v>
      </c>
      <c r="R392" s="21">
        <f t="shared" si="107"/>
        <v>96.865045403485695</v>
      </c>
      <c r="S392" s="21">
        <f t="shared" si="107"/>
        <v>82.925122631336734</v>
      </c>
      <c r="T392" s="21">
        <f t="shared" si="107"/>
        <v>72.377683850232813</v>
      </c>
      <c r="U392" s="21">
        <f t="shared" si="107"/>
        <v>60.286985803344109</v>
      </c>
      <c r="V392" s="21">
        <f t="shared" si="107"/>
        <v>55.116131137089219</v>
      </c>
      <c r="W392" s="21">
        <f t="shared" si="107"/>
        <v>49.94527647083428</v>
      </c>
      <c r="X392" s="21">
        <f t="shared" si="107"/>
        <v>44.774421804579362</v>
      </c>
      <c r="Y392" s="21">
        <f t="shared" si="107"/>
        <v>42.098342470017052</v>
      </c>
      <c r="Z392" s="21">
        <f t="shared" si="107"/>
        <v>39.422263135454777</v>
      </c>
      <c r="AA392" s="21">
        <f t="shared" si="107"/>
        <v>11.734691503601139</v>
      </c>
      <c r="AB392" s="21">
        <f t="shared" si="107"/>
        <v>0</v>
      </c>
      <c r="AC392" s="21">
        <f t="shared" si="107"/>
        <v>0</v>
      </c>
      <c r="AD392" s="21">
        <f t="shared" si="107"/>
        <v>0</v>
      </c>
      <c r="AE392" s="21">
        <f t="shared" si="107"/>
        <v>0</v>
      </c>
      <c r="AF392" s="21">
        <f t="shared" si="107"/>
        <v>0</v>
      </c>
      <c r="AG392" s="21">
        <f t="shared" si="107"/>
        <v>0</v>
      </c>
      <c r="AH392" s="21">
        <f t="shared" si="107"/>
        <v>0</v>
      </c>
      <c r="AI392" s="21">
        <f t="shared" si="107"/>
        <v>0</v>
      </c>
      <c r="AJ392" s="21">
        <f t="shared" si="107"/>
        <v>0</v>
      </c>
      <c r="AK392" s="21">
        <f t="shared" si="107"/>
        <v>0</v>
      </c>
      <c r="AL392" s="21">
        <f t="shared" si="107"/>
        <v>0</v>
      </c>
      <c r="AM392" s="21">
        <f t="shared" si="107"/>
        <v>0</v>
      </c>
      <c r="AN392" s="21">
        <f t="shared" si="107"/>
        <v>0</v>
      </c>
      <c r="AO392" s="21">
        <f t="shared" si="107"/>
        <v>0</v>
      </c>
      <c r="AP392" s="21">
        <f t="shared" si="107"/>
        <v>0</v>
      </c>
      <c r="AQ392" s="21">
        <f t="shared" si="107"/>
        <v>0</v>
      </c>
      <c r="AR392" s="21">
        <f t="shared" si="107"/>
        <v>0</v>
      </c>
    </row>
    <row r="393" spans="1:48" x14ac:dyDescent="0.25">
      <c r="H393" s="17" t="str">
        <f t="shared" si="105"/>
        <v>DIC7</v>
      </c>
      <c r="J393" s="61" t="s">
        <v>77</v>
      </c>
      <c r="K393" s="19" t="s">
        <v>332</v>
      </c>
      <c r="L393" s="22" t="str">
        <f>+$B$9</f>
        <v>VIM - GAS</v>
      </c>
      <c r="M393" s="21">
        <f t="shared" si="107"/>
        <v>7.990287652443417</v>
      </c>
      <c r="N393" s="21">
        <f t="shared" si="107"/>
        <v>7.8447701835925283</v>
      </c>
      <c r="O393" s="21">
        <f t="shared" si="107"/>
        <v>46.204122119970137</v>
      </c>
      <c r="P393" s="21">
        <f t="shared" si="107"/>
        <v>46.234306288767471</v>
      </c>
      <c r="Q393" s="21">
        <f t="shared" si="107"/>
        <v>46.264490457564833</v>
      </c>
      <c r="R393" s="21">
        <f t="shared" si="107"/>
        <v>42.572635942004496</v>
      </c>
      <c r="S393" s="21">
        <f t="shared" si="107"/>
        <v>38.880781426444145</v>
      </c>
      <c r="T393" s="21">
        <f t="shared" si="107"/>
        <v>35.842821556747538</v>
      </c>
      <c r="U393" s="21">
        <f t="shared" si="107"/>
        <v>32.804861687050902</v>
      </c>
      <c r="V393" s="21">
        <f t="shared" si="107"/>
        <v>30.286719862784395</v>
      </c>
      <c r="W393" s="21">
        <f t="shared" si="107"/>
        <v>27.768578038517905</v>
      </c>
      <c r="X393" s="21">
        <f t="shared" si="107"/>
        <v>25.250436214251394</v>
      </c>
      <c r="Y393" s="21">
        <f t="shared" si="107"/>
        <v>23.485348134745784</v>
      </c>
      <c r="Z393" s="21">
        <f t="shared" si="107"/>
        <v>21.72052199562351</v>
      </c>
      <c r="AA393" s="21">
        <f t="shared" si="107"/>
        <v>9.3762382456743154</v>
      </c>
      <c r="AB393" s="21">
        <f t="shared" si="107"/>
        <v>0</v>
      </c>
      <c r="AC393" s="21">
        <f t="shared" si="107"/>
        <v>0</v>
      </c>
      <c r="AD393" s="21">
        <f t="shared" si="107"/>
        <v>0</v>
      </c>
      <c r="AE393" s="21">
        <f t="shared" si="107"/>
        <v>0</v>
      </c>
      <c r="AF393" s="21">
        <f t="shared" si="107"/>
        <v>0</v>
      </c>
      <c r="AG393" s="21">
        <f t="shared" si="107"/>
        <v>0</v>
      </c>
      <c r="AH393" s="21">
        <f t="shared" si="107"/>
        <v>0</v>
      </c>
      <c r="AI393" s="21">
        <f t="shared" si="107"/>
        <v>0</v>
      </c>
      <c r="AJ393" s="21">
        <f t="shared" si="107"/>
        <v>0</v>
      </c>
      <c r="AK393" s="21">
        <f t="shared" si="107"/>
        <v>0</v>
      </c>
      <c r="AL393" s="21">
        <f t="shared" si="107"/>
        <v>0</v>
      </c>
      <c r="AM393" s="21">
        <f t="shared" si="107"/>
        <v>0</v>
      </c>
      <c r="AN393" s="21">
        <f t="shared" si="107"/>
        <v>0</v>
      </c>
      <c r="AO393" s="21">
        <f t="shared" si="107"/>
        <v>0</v>
      </c>
      <c r="AP393" s="21">
        <f t="shared" si="107"/>
        <v>0</v>
      </c>
      <c r="AQ393" s="21">
        <f t="shared" si="107"/>
        <v>0</v>
      </c>
      <c r="AR393" s="21">
        <f t="shared" si="107"/>
        <v>0</v>
      </c>
    </row>
    <row r="394" spans="1:48" s="68" customFormat="1" x14ac:dyDescent="0.25">
      <c r="A394" s="133"/>
      <c r="B394" s="133"/>
      <c r="C394" s="133"/>
      <c r="D394" s="133"/>
      <c r="E394" s="133"/>
      <c r="F394" s="134"/>
      <c r="H394" s="71"/>
      <c r="I394" s="71"/>
      <c r="L394" s="22"/>
      <c r="M394" s="69">
        <f>+SUM(M387:M393)</f>
        <v>5528.0533080076275</v>
      </c>
      <c r="N394" s="69">
        <f t="shared" ref="N394:AR394" si="108">+SUM(N387:N393)</f>
        <v>5266.7216066691508</v>
      </c>
      <c r="O394" s="69">
        <f t="shared" si="108"/>
        <v>4924.9574432939362</v>
      </c>
      <c r="P394" s="69">
        <f t="shared" si="108"/>
        <v>4736.7007700448776</v>
      </c>
      <c r="Q394" s="69">
        <f t="shared" si="108"/>
        <v>4308.0083501720901</v>
      </c>
      <c r="R394" s="69">
        <f t="shared" si="108"/>
        <v>3574.3520580435911</v>
      </c>
      <c r="S394" s="69">
        <f t="shared" si="108"/>
        <v>3295.513648553348</v>
      </c>
      <c r="T394" s="69">
        <f t="shared" si="108"/>
        <v>3063.5071311842339</v>
      </c>
      <c r="U394" s="69">
        <f t="shared" si="108"/>
        <v>2297.296215772617</v>
      </c>
      <c r="V394" s="69">
        <f t="shared" si="108"/>
        <v>1870.7459192113149</v>
      </c>
      <c r="W394" s="69">
        <f t="shared" si="108"/>
        <v>1178.0176902979404</v>
      </c>
      <c r="X394" s="69">
        <f t="shared" si="108"/>
        <v>1140.3093908728474</v>
      </c>
      <c r="Y394" s="69">
        <f t="shared" si="108"/>
        <v>1135.8682234587798</v>
      </c>
      <c r="Z394" s="69">
        <f t="shared" si="108"/>
        <v>790.32561919327441</v>
      </c>
      <c r="AA394" s="69">
        <f t="shared" si="108"/>
        <v>21.110929749275456</v>
      </c>
      <c r="AB394" s="69">
        <f t="shared" si="108"/>
        <v>0</v>
      </c>
      <c r="AC394" s="69">
        <f t="shared" si="108"/>
        <v>0</v>
      </c>
      <c r="AD394" s="69">
        <f t="shared" si="108"/>
        <v>0</v>
      </c>
      <c r="AE394" s="69">
        <f t="shared" si="108"/>
        <v>0</v>
      </c>
      <c r="AF394" s="69">
        <f t="shared" si="108"/>
        <v>0</v>
      </c>
      <c r="AG394" s="69">
        <f t="shared" si="108"/>
        <v>0</v>
      </c>
      <c r="AH394" s="69">
        <f t="shared" si="108"/>
        <v>0</v>
      </c>
      <c r="AI394" s="69">
        <f t="shared" si="108"/>
        <v>0</v>
      </c>
      <c r="AJ394" s="69">
        <f t="shared" si="108"/>
        <v>0</v>
      </c>
      <c r="AK394" s="69">
        <f t="shared" si="108"/>
        <v>0</v>
      </c>
      <c r="AL394" s="69">
        <f t="shared" si="108"/>
        <v>0</v>
      </c>
      <c r="AM394" s="69">
        <f t="shared" si="108"/>
        <v>0</v>
      </c>
      <c r="AN394" s="69">
        <f t="shared" si="108"/>
        <v>0</v>
      </c>
      <c r="AO394" s="69">
        <f t="shared" si="108"/>
        <v>0</v>
      </c>
      <c r="AP394" s="69">
        <f t="shared" si="108"/>
        <v>0</v>
      </c>
      <c r="AQ394" s="69">
        <f t="shared" si="108"/>
        <v>0</v>
      </c>
      <c r="AR394" s="69">
        <f t="shared" si="108"/>
        <v>0</v>
      </c>
    </row>
    <row r="395" spans="1:48" s="195" customFormat="1" x14ac:dyDescent="0.25">
      <c r="A395" s="190"/>
      <c r="B395" s="190"/>
      <c r="C395" s="190"/>
      <c r="D395" s="190"/>
      <c r="E395" s="190"/>
      <c r="F395" s="191"/>
      <c r="H395" s="196"/>
      <c r="I395" s="196"/>
      <c r="L395" s="194"/>
    </row>
    <row r="396" spans="1:48" ht="18.75" x14ac:dyDescent="0.3">
      <c r="I396" s="17" t="str">
        <f>+IF(OR(J397="OIL",J397="OIL-eq"),$I$5,IF(J397="GAS",$I$4,IF(J397="GSL",$I$8,IF(J397="DSL",$I$9,IF(J397="KER",$I$10,IF(J397="LPG",$I$11,IF(J397="HFO",$I$12,IF(J397="AVG",$I$13,IF(J397="RFG",$I$14,IF(J397="ELC",$I$15,$I$16))))))))))</f>
        <v>GWh/año</v>
      </c>
      <c r="K396" s="34" t="s">
        <v>455</v>
      </c>
    </row>
    <row r="397" spans="1:48" x14ac:dyDescent="0.25">
      <c r="I397" s="115">
        <f>+IF(OR(J397="OIL",J397="OIL-eq"),$H$5,IF(J397="GAS",$H$4,IF(J397="GSL",$H$8,IF(J397="DSL",$H$9,IF(J397="KER",$H$10,IF(J397="LPG",$H$11,IF(J397="HFO",$H$12,IF(J397="AVG",$H$13,IF(J397="RFG",$H$14,IF(J397="ELC",$H$15,$H$16))))))))))</f>
        <v>277.77777777777777</v>
      </c>
      <c r="J397" s="106" t="s">
        <v>348</v>
      </c>
      <c r="K397" s="41" t="s">
        <v>26</v>
      </c>
    </row>
    <row r="398" spans="1:48" x14ac:dyDescent="0.25">
      <c r="H398" s="12"/>
      <c r="I398" s="12"/>
      <c r="J398" s="15"/>
      <c r="K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:48" x14ac:dyDescent="0.25">
      <c r="H400" s="17" t="str">
        <f t="shared" ref="H400:H406" si="109">+$B$1</f>
        <v>DIC7</v>
      </c>
      <c r="J400" s="61" t="s">
        <v>78</v>
      </c>
      <c r="K400" s="19" t="s">
        <v>320</v>
      </c>
      <c r="L400" s="22" t="str">
        <f>+$B$3</f>
        <v>GU - Gas</v>
      </c>
      <c r="M400" s="21">
        <f>+M413+M465</f>
        <v>38.565686234508611</v>
      </c>
      <c r="N400" s="21">
        <f t="shared" ref="N400:AR406" si="110">+N413+N465</f>
        <v>31.164235957480553</v>
      </c>
      <c r="O400" s="21">
        <f t="shared" si="110"/>
        <v>24.39989201489675</v>
      </c>
      <c r="P400" s="21">
        <f t="shared" si="110"/>
        <v>28.494500161439721</v>
      </c>
      <c r="Q400" s="21">
        <f t="shared" si="110"/>
        <v>27.159632263419333</v>
      </c>
      <c r="R400" s="21">
        <f t="shared" si="110"/>
        <v>0</v>
      </c>
      <c r="S400" s="21">
        <f t="shared" si="110"/>
        <v>0</v>
      </c>
      <c r="T400" s="21">
        <f t="shared" si="110"/>
        <v>0</v>
      </c>
      <c r="U400" s="21">
        <f t="shared" si="110"/>
        <v>0</v>
      </c>
      <c r="V400" s="21">
        <f t="shared" si="110"/>
        <v>0</v>
      </c>
      <c r="W400" s="21">
        <f t="shared" si="110"/>
        <v>0</v>
      </c>
      <c r="X400" s="21">
        <f t="shared" si="110"/>
        <v>0</v>
      </c>
      <c r="Y400" s="21">
        <f t="shared" si="110"/>
        <v>0</v>
      </c>
      <c r="Z400" s="21">
        <f t="shared" si="110"/>
        <v>0</v>
      </c>
      <c r="AA400" s="21">
        <f t="shared" si="110"/>
        <v>0</v>
      </c>
      <c r="AB400" s="21">
        <f t="shared" si="110"/>
        <v>0</v>
      </c>
      <c r="AC400" s="21">
        <f t="shared" si="110"/>
        <v>0</v>
      </c>
      <c r="AD400" s="21">
        <f t="shared" si="110"/>
        <v>0</v>
      </c>
      <c r="AE400" s="21">
        <f t="shared" si="110"/>
        <v>0</v>
      </c>
      <c r="AF400" s="21">
        <f t="shared" si="110"/>
        <v>0</v>
      </c>
      <c r="AG400" s="21">
        <f t="shared" si="110"/>
        <v>0</v>
      </c>
      <c r="AH400" s="21">
        <f t="shared" si="110"/>
        <v>0</v>
      </c>
      <c r="AI400" s="21">
        <f t="shared" si="110"/>
        <v>0</v>
      </c>
      <c r="AJ400" s="21">
        <f t="shared" si="110"/>
        <v>0</v>
      </c>
      <c r="AK400" s="21">
        <f t="shared" si="110"/>
        <v>0</v>
      </c>
      <c r="AL400" s="21">
        <f t="shared" si="110"/>
        <v>0</v>
      </c>
      <c r="AM400" s="21">
        <f t="shared" si="110"/>
        <v>0</v>
      </c>
      <c r="AN400" s="21">
        <f t="shared" si="110"/>
        <v>0</v>
      </c>
      <c r="AO400" s="21">
        <f t="shared" si="110"/>
        <v>0</v>
      </c>
      <c r="AP400" s="21">
        <f t="shared" si="110"/>
        <v>0</v>
      </c>
      <c r="AQ400" s="21">
        <f t="shared" si="110"/>
        <v>0</v>
      </c>
      <c r="AR400" s="21">
        <f t="shared" si="110"/>
        <v>0</v>
      </c>
    </row>
    <row r="401" spans="1:48" x14ac:dyDescent="0.25">
      <c r="H401" s="17" t="str">
        <f t="shared" si="109"/>
        <v>DIC7</v>
      </c>
      <c r="J401" s="61" t="s">
        <v>79</v>
      </c>
      <c r="K401" s="19" t="s">
        <v>322</v>
      </c>
      <c r="L401" s="22" t="str">
        <f>+$B$4</f>
        <v>LLO - Ligth</v>
      </c>
      <c r="M401" s="21">
        <f>+M414+M466</f>
        <v>587.56072501413325</v>
      </c>
      <c r="N401" s="21">
        <f t="shared" si="110"/>
        <v>488.81456487651963</v>
      </c>
      <c r="O401" s="21">
        <f t="shared" si="110"/>
        <v>448.19471603596332</v>
      </c>
      <c r="P401" s="21">
        <f t="shared" si="110"/>
        <v>427.76583867264185</v>
      </c>
      <c r="Q401" s="21">
        <f t="shared" si="110"/>
        <v>373.05998373007799</v>
      </c>
      <c r="R401" s="21">
        <f t="shared" si="110"/>
        <v>298.68005273104495</v>
      </c>
      <c r="S401" s="21">
        <f t="shared" si="110"/>
        <v>271.39985469814133</v>
      </c>
      <c r="T401" s="21">
        <f t="shared" si="110"/>
        <v>249.76690605820886</v>
      </c>
      <c r="U401" s="21">
        <f t="shared" si="110"/>
        <v>151.37224896507439</v>
      </c>
      <c r="V401" s="21">
        <f t="shared" si="110"/>
        <v>129.52977888938858</v>
      </c>
      <c r="W401" s="21">
        <f t="shared" si="110"/>
        <v>47.077758566352074</v>
      </c>
      <c r="X401" s="21">
        <f t="shared" si="110"/>
        <v>45.512255930472186</v>
      </c>
      <c r="Y401" s="21">
        <f t="shared" si="110"/>
        <v>45.512255930472186</v>
      </c>
      <c r="Z401" s="21">
        <f t="shared" si="110"/>
        <v>3.5257171606101605</v>
      </c>
      <c r="AA401" s="21">
        <f t="shared" si="110"/>
        <v>0</v>
      </c>
      <c r="AB401" s="21">
        <f t="shared" si="110"/>
        <v>0</v>
      </c>
      <c r="AC401" s="21">
        <f t="shared" si="110"/>
        <v>0</v>
      </c>
      <c r="AD401" s="21">
        <f t="shared" si="110"/>
        <v>0</v>
      </c>
      <c r="AE401" s="21">
        <f t="shared" si="110"/>
        <v>0</v>
      </c>
      <c r="AF401" s="21">
        <f t="shared" si="110"/>
        <v>0</v>
      </c>
      <c r="AG401" s="21">
        <f t="shared" si="110"/>
        <v>0</v>
      </c>
      <c r="AH401" s="21">
        <f t="shared" si="110"/>
        <v>0</v>
      </c>
      <c r="AI401" s="21">
        <f t="shared" si="110"/>
        <v>0</v>
      </c>
      <c r="AJ401" s="21">
        <f t="shared" si="110"/>
        <v>0</v>
      </c>
      <c r="AK401" s="21">
        <f t="shared" si="110"/>
        <v>0</v>
      </c>
      <c r="AL401" s="21">
        <f t="shared" si="110"/>
        <v>0</v>
      </c>
      <c r="AM401" s="21">
        <f t="shared" si="110"/>
        <v>0</v>
      </c>
      <c r="AN401" s="21">
        <f t="shared" si="110"/>
        <v>0</v>
      </c>
      <c r="AO401" s="21">
        <f t="shared" si="110"/>
        <v>0</v>
      </c>
      <c r="AP401" s="21">
        <f t="shared" si="110"/>
        <v>0</v>
      </c>
      <c r="AQ401" s="21">
        <f t="shared" si="110"/>
        <v>0</v>
      </c>
      <c r="AR401" s="21">
        <f t="shared" si="110"/>
        <v>0</v>
      </c>
    </row>
    <row r="402" spans="1:48" x14ac:dyDescent="0.25">
      <c r="H402" s="17" t="str">
        <f t="shared" si="109"/>
        <v>DIC7</v>
      </c>
      <c r="J402" s="61" t="s">
        <v>79</v>
      </c>
      <c r="K402" s="19" t="s">
        <v>324</v>
      </c>
      <c r="L402" s="22" t="str">
        <f>+$B$5</f>
        <v>LLO - Heavy</v>
      </c>
      <c r="M402" s="21">
        <f>+M415+M467</f>
        <v>0</v>
      </c>
      <c r="N402" s="21">
        <f t="shared" si="110"/>
        <v>0</v>
      </c>
      <c r="O402" s="21">
        <f t="shared" si="110"/>
        <v>0</v>
      </c>
      <c r="P402" s="21">
        <f t="shared" si="110"/>
        <v>0</v>
      </c>
      <c r="Q402" s="21">
        <f t="shared" si="110"/>
        <v>0</v>
      </c>
      <c r="R402" s="21">
        <f t="shared" si="110"/>
        <v>0</v>
      </c>
      <c r="S402" s="21">
        <f t="shared" si="110"/>
        <v>0</v>
      </c>
      <c r="T402" s="21">
        <f t="shared" si="110"/>
        <v>0</v>
      </c>
      <c r="U402" s="21">
        <f t="shared" si="110"/>
        <v>0</v>
      </c>
      <c r="V402" s="21">
        <f t="shared" si="110"/>
        <v>0</v>
      </c>
      <c r="W402" s="21">
        <f t="shared" si="110"/>
        <v>0</v>
      </c>
      <c r="X402" s="21">
        <f t="shared" si="110"/>
        <v>0</v>
      </c>
      <c r="Y402" s="21">
        <f t="shared" si="110"/>
        <v>0</v>
      </c>
      <c r="Z402" s="21">
        <f t="shared" si="110"/>
        <v>0</v>
      </c>
      <c r="AA402" s="21">
        <f t="shared" si="110"/>
        <v>0</v>
      </c>
      <c r="AB402" s="21">
        <f t="shared" si="110"/>
        <v>0</v>
      </c>
      <c r="AC402" s="21">
        <f t="shared" si="110"/>
        <v>0</v>
      </c>
      <c r="AD402" s="21">
        <f t="shared" si="110"/>
        <v>0</v>
      </c>
      <c r="AE402" s="21">
        <f t="shared" si="110"/>
        <v>0</v>
      </c>
      <c r="AF402" s="21">
        <f t="shared" si="110"/>
        <v>0</v>
      </c>
      <c r="AG402" s="21">
        <f t="shared" si="110"/>
        <v>0</v>
      </c>
      <c r="AH402" s="21">
        <f t="shared" si="110"/>
        <v>0</v>
      </c>
      <c r="AI402" s="21">
        <f t="shared" si="110"/>
        <v>0</v>
      </c>
      <c r="AJ402" s="21">
        <f t="shared" si="110"/>
        <v>0</v>
      </c>
      <c r="AK402" s="21">
        <f t="shared" si="110"/>
        <v>0</v>
      </c>
      <c r="AL402" s="21">
        <f t="shared" si="110"/>
        <v>0</v>
      </c>
      <c r="AM402" s="21">
        <f t="shared" si="110"/>
        <v>0</v>
      </c>
      <c r="AN402" s="21">
        <f t="shared" si="110"/>
        <v>0</v>
      </c>
      <c r="AO402" s="21">
        <f t="shared" si="110"/>
        <v>0</v>
      </c>
      <c r="AP402" s="21">
        <f t="shared" si="110"/>
        <v>0</v>
      </c>
      <c r="AQ402" s="21">
        <f t="shared" si="110"/>
        <v>0</v>
      </c>
      <c r="AR402" s="21">
        <f t="shared" si="110"/>
        <v>0</v>
      </c>
    </row>
    <row r="403" spans="1:48" x14ac:dyDescent="0.25">
      <c r="H403" s="17" t="str">
        <f t="shared" si="109"/>
        <v>DIC7</v>
      </c>
      <c r="J403" s="61" t="s">
        <v>80</v>
      </c>
      <c r="K403" s="19" t="s">
        <v>326</v>
      </c>
      <c r="L403" s="22" t="str">
        <f>+$B$6</f>
        <v>PU - Ligth</v>
      </c>
      <c r="M403" s="21">
        <f>+M416+M468</f>
        <v>3.1399358519840277</v>
      </c>
      <c r="N403" s="21">
        <f t="shared" si="110"/>
        <v>2.9671252599226112</v>
      </c>
      <c r="O403" s="21">
        <f t="shared" si="110"/>
        <v>2.8367021715743612</v>
      </c>
      <c r="P403" s="21">
        <f t="shared" si="110"/>
        <v>2.7062790832261165</v>
      </c>
      <c r="Q403" s="21">
        <f t="shared" si="110"/>
        <v>2.5758559948778692</v>
      </c>
      <c r="R403" s="21">
        <f t="shared" si="110"/>
        <v>2.4454329065296245</v>
      </c>
      <c r="S403" s="21">
        <f t="shared" si="110"/>
        <v>2.3150098181813776</v>
      </c>
      <c r="T403" s="21">
        <f t="shared" si="110"/>
        <v>0.2637430257221689</v>
      </c>
      <c r="U403" s="21">
        <f t="shared" si="110"/>
        <v>0</v>
      </c>
      <c r="V403" s="21">
        <f t="shared" si="110"/>
        <v>0</v>
      </c>
      <c r="W403" s="21">
        <f t="shared" si="110"/>
        <v>0</v>
      </c>
      <c r="X403" s="21">
        <f t="shared" si="110"/>
        <v>0</v>
      </c>
      <c r="Y403" s="21">
        <f t="shared" si="110"/>
        <v>0</v>
      </c>
      <c r="Z403" s="21">
        <f t="shared" si="110"/>
        <v>0</v>
      </c>
      <c r="AA403" s="21">
        <f t="shared" si="110"/>
        <v>0</v>
      </c>
      <c r="AB403" s="21">
        <f t="shared" si="110"/>
        <v>0</v>
      </c>
      <c r="AC403" s="21">
        <f t="shared" si="110"/>
        <v>0</v>
      </c>
      <c r="AD403" s="21">
        <f t="shared" si="110"/>
        <v>0</v>
      </c>
      <c r="AE403" s="21">
        <f t="shared" si="110"/>
        <v>0</v>
      </c>
      <c r="AF403" s="21">
        <f t="shared" si="110"/>
        <v>0</v>
      </c>
      <c r="AG403" s="21">
        <f t="shared" si="110"/>
        <v>0</v>
      </c>
      <c r="AH403" s="21">
        <f t="shared" si="110"/>
        <v>0</v>
      </c>
      <c r="AI403" s="21">
        <f t="shared" si="110"/>
        <v>0</v>
      </c>
      <c r="AJ403" s="21">
        <f t="shared" si="110"/>
        <v>0</v>
      </c>
      <c r="AK403" s="21">
        <f t="shared" si="110"/>
        <v>0</v>
      </c>
      <c r="AL403" s="21">
        <f t="shared" si="110"/>
        <v>0</v>
      </c>
      <c r="AM403" s="21">
        <f t="shared" si="110"/>
        <v>0</v>
      </c>
      <c r="AN403" s="21">
        <f t="shared" si="110"/>
        <v>0</v>
      </c>
      <c r="AO403" s="21">
        <f t="shared" si="110"/>
        <v>0</v>
      </c>
      <c r="AP403" s="21">
        <f t="shared" si="110"/>
        <v>0</v>
      </c>
      <c r="AQ403" s="21">
        <f t="shared" si="110"/>
        <v>0</v>
      </c>
      <c r="AR403" s="21">
        <f t="shared" si="110"/>
        <v>0</v>
      </c>
    </row>
    <row r="404" spans="1:48" x14ac:dyDescent="0.25">
      <c r="H404" s="17" t="str">
        <f t="shared" si="109"/>
        <v>DIC7</v>
      </c>
      <c r="J404" s="61" t="s">
        <v>81</v>
      </c>
      <c r="K404" s="19" t="s">
        <v>328</v>
      </c>
      <c r="L404" s="22" t="str">
        <f>+$B$7</f>
        <v>VMM - Medium</v>
      </c>
      <c r="M404" s="21">
        <f t="shared" ref="M404:M406" si="111">+M417+M469</f>
        <v>93.340170071265831</v>
      </c>
      <c r="N404" s="21">
        <f t="shared" si="110"/>
        <v>86.805223240302496</v>
      </c>
      <c r="O404" s="21">
        <f t="shared" si="110"/>
        <v>79.914926779146668</v>
      </c>
      <c r="P404" s="21">
        <f t="shared" si="110"/>
        <v>39.625614720000002</v>
      </c>
      <c r="Q404" s="21">
        <f t="shared" si="110"/>
        <v>39.625614720000002</v>
      </c>
      <c r="R404" s="21">
        <f t="shared" si="110"/>
        <v>39.625614720000002</v>
      </c>
      <c r="S404" s="21">
        <f t="shared" si="110"/>
        <v>39.625614720000002</v>
      </c>
      <c r="T404" s="21">
        <f t="shared" si="110"/>
        <v>39.625614720000002</v>
      </c>
      <c r="U404" s="21">
        <f t="shared" si="110"/>
        <v>38.280947046160001</v>
      </c>
      <c r="V404" s="21">
        <f t="shared" si="110"/>
        <v>0</v>
      </c>
      <c r="W404" s="21">
        <f t="shared" si="110"/>
        <v>0</v>
      </c>
      <c r="X404" s="21">
        <f t="shared" si="110"/>
        <v>0</v>
      </c>
      <c r="Y404" s="21">
        <f t="shared" si="110"/>
        <v>0</v>
      </c>
      <c r="Z404" s="21">
        <f t="shared" si="110"/>
        <v>0</v>
      </c>
      <c r="AA404" s="21">
        <f t="shared" si="110"/>
        <v>0</v>
      </c>
      <c r="AB404" s="21">
        <f t="shared" si="110"/>
        <v>0</v>
      </c>
      <c r="AC404" s="21">
        <f t="shared" si="110"/>
        <v>0</v>
      </c>
      <c r="AD404" s="21">
        <f t="shared" si="110"/>
        <v>0</v>
      </c>
      <c r="AE404" s="21">
        <f t="shared" si="110"/>
        <v>0</v>
      </c>
      <c r="AF404" s="21">
        <f t="shared" si="110"/>
        <v>0</v>
      </c>
      <c r="AG404" s="21">
        <f t="shared" si="110"/>
        <v>0</v>
      </c>
      <c r="AH404" s="21">
        <f t="shared" si="110"/>
        <v>0</v>
      </c>
      <c r="AI404" s="21">
        <f t="shared" si="110"/>
        <v>0</v>
      </c>
      <c r="AJ404" s="21">
        <f t="shared" si="110"/>
        <v>0</v>
      </c>
      <c r="AK404" s="21">
        <f t="shared" si="110"/>
        <v>0</v>
      </c>
      <c r="AL404" s="21">
        <f t="shared" si="110"/>
        <v>0</v>
      </c>
      <c r="AM404" s="21">
        <f t="shared" si="110"/>
        <v>0</v>
      </c>
      <c r="AN404" s="21">
        <f t="shared" si="110"/>
        <v>0</v>
      </c>
      <c r="AO404" s="21">
        <f t="shared" si="110"/>
        <v>0</v>
      </c>
      <c r="AP404" s="21">
        <f t="shared" si="110"/>
        <v>0</v>
      </c>
      <c r="AQ404" s="21">
        <f t="shared" si="110"/>
        <v>0</v>
      </c>
      <c r="AR404" s="21">
        <f t="shared" si="110"/>
        <v>0</v>
      </c>
    </row>
    <row r="405" spans="1:48" x14ac:dyDescent="0.25">
      <c r="H405" s="17" t="str">
        <f t="shared" si="109"/>
        <v>DIC7</v>
      </c>
      <c r="J405" s="61" t="s">
        <v>82</v>
      </c>
      <c r="K405" s="19" t="s">
        <v>330</v>
      </c>
      <c r="L405" s="22" t="str">
        <f>+$B$8</f>
        <v>VSM - Medium</v>
      </c>
      <c r="M405" s="21">
        <f>+M418+M470</f>
        <v>16.408823161499036</v>
      </c>
      <c r="N405" s="21">
        <f t="shared" si="110"/>
        <v>15.262725355981082</v>
      </c>
      <c r="O405" s="21">
        <f t="shared" si="110"/>
        <v>14.542863642455695</v>
      </c>
      <c r="P405" s="21">
        <f t="shared" si="110"/>
        <v>47.38106045834197</v>
      </c>
      <c r="Q405" s="21">
        <f t="shared" si="110"/>
        <v>39.738091348130943</v>
      </c>
      <c r="R405" s="21">
        <f t="shared" si="110"/>
        <v>31.272204985973829</v>
      </c>
      <c r="S405" s="21">
        <f t="shared" si="110"/>
        <v>22.842677648237917</v>
      </c>
      <c r="T405" s="21">
        <f t="shared" si="110"/>
        <v>16.884026962999833</v>
      </c>
      <c r="U405" s="21">
        <f t="shared" si="110"/>
        <v>9.3821170119772503</v>
      </c>
      <c r="V405" s="21">
        <f t="shared" si="110"/>
        <v>8.5874014214124159</v>
      </c>
      <c r="W405" s="21">
        <f t="shared" si="110"/>
        <v>7.7926858308475833</v>
      </c>
      <c r="X405" s="21">
        <f t="shared" si="110"/>
        <v>6.9979702402827506</v>
      </c>
      <c r="Y405" s="21">
        <f t="shared" si="110"/>
        <v>6.5866800172865272</v>
      </c>
      <c r="Z405" s="21">
        <f t="shared" si="110"/>
        <v>6.1753897942903055</v>
      </c>
      <c r="AA405" s="21">
        <f t="shared" si="110"/>
        <v>1.8627521160711111</v>
      </c>
      <c r="AB405" s="21">
        <f t="shared" si="110"/>
        <v>0</v>
      </c>
      <c r="AC405" s="21">
        <f t="shared" si="110"/>
        <v>0</v>
      </c>
      <c r="AD405" s="21">
        <f t="shared" si="110"/>
        <v>0</v>
      </c>
      <c r="AE405" s="21">
        <f t="shared" si="110"/>
        <v>0</v>
      </c>
      <c r="AF405" s="21">
        <f t="shared" si="110"/>
        <v>0</v>
      </c>
      <c r="AG405" s="21">
        <f t="shared" si="110"/>
        <v>0</v>
      </c>
      <c r="AH405" s="21">
        <f t="shared" si="110"/>
        <v>0</v>
      </c>
      <c r="AI405" s="21">
        <f t="shared" si="110"/>
        <v>0</v>
      </c>
      <c r="AJ405" s="21">
        <f t="shared" si="110"/>
        <v>0</v>
      </c>
      <c r="AK405" s="21">
        <f t="shared" si="110"/>
        <v>0</v>
      </c>
      <c r="AL405" s="21">
        <f t="shared" si="110"/>
        <v>0</v>
      </c>
      <c r="AM405" s="21">
        <f t="shared" si="110"/>
        <v>0</v>
      </c>
      <c r="AN405" s="21">
        <f t="shared" si="110"/>
        <v>0</v>
      </c>
      <c r="AO405" s="21">
        <f t="shared" si="110"/>
        <v>0</v>
      </c>
      <c r="AP405" s="21">
        <f t="shared" si="110"/>
        <v>0</v>
      </c>
      <c r="AQ405" s="21">
        <f t="shared" si="110"/>
        <v>0</v>
      </c>
      <c r="AR405" s="21">
        <f t="shared" si="110"/>
        <v>0</v>
      </c>
    </row>
    <row r="406" spans="1:48" x14ac:dyDescent="0.25">
      <c r="H406" s="17" t="str">
        <f t="shared" si="109"/>
        <v>DIC7</v>
      </c>
      <c r="J406" s="61" t="s">
        <v>83</v>
      </c>
      <c r="K406" s="19" t="s">
        <v>332</v>
      </c>
      <c r="L406" s="22" t="str">
        <f>+$B$9</f>
        <v>VIM - GAS</v>
      </c>
      <c r="M406" s="21">
        <f t="shared" si="111"/>
        <v>7.990287652443417</v>
      </c>
      <c r="N406" s="21">
        <f t="shared" si="110"/>
        <v>7.8447701835925283</v>
      </c>
      <c r="O406" s="21">
        <f t="shared" si="110"/>
        <v>7.849672134080695</v>
      </c>
      <c r="P406" s="21">
        <f t="shared" si="110"/>
        <v>7.8545740845688616</v>
      </c>
      <c r="Q406" s="21">
        <f t="shared" si="110"/>
        <v>7.8594760350570558</v>
      </c>
      <c r="R406" s="21">
        <f t="shared" si="110"/>
        <v>7.2599137888236669</v>
      </c>
      <c r="S406" s="21">
        <f t="shared" si="110"/>
        <v>6.6603515425902531</v>
      </c>
      <c r="T406" s="21">
        <f t="shared" si="110"/>
        <v>6.1669826853492058</v>
      </c>
      <c r="U406" s="21">
        <f t="shared" si="110"/>
        <v>5.6736138281081585</v>
      </c>
      <c r="V406" s="21">
        <f t="shared" si="110"/>
        <v>5.264664135716953</v>
      </c>
      <c r="W406" s="21">
        <f t="shared" si="110"/>
        <v>4.8557144433257413</v>
      </c>
      <c r="X406" s="21">
        <f t="shared" si="110"/>
        <v>4.4467647509345349</v>
      </c>
      <c r="Y406" s="21">
        <f t="shared" si="110"/>
        <v>4.1613258037582588</v>
      </c>
      <c r="Z406" s="21">
        <f t="shared" si="110"/>
        <v>3.876148796965289</v>
      </c>
      <c r="AA406" s="21">
        <f t="shared" si="110"/>
        <v>1.8725655889962043</v>
      </c>
      <c r="AB406" s="21">
        <f t="shared" si="110"/>
        <v>0</v>
      </c>
      <c r="AC406" s="21">
        <f t="shared" si="110"/>
        <v>0</v>
      </c>
      <c r="AD406" s="21">
        <f t="shared" si="110"/>
        <v>0</v>
      </c>
      <c r="AE406" s="21">
        <f t="shared" si="110"/>
        <v>0</v>
      </c>
      <c r="AF406" s="21">
        <f t="shared" si="110"/>
        <v>0</v>
      </c>
      <c r="AG406" s="21">
        <f t="shared" si="110"/>
        <v>0</v>
      </c>
      <c r="AH406" s="21">
        <f t="shared" si="110"/>
        <v>0</v>
      </c>
      <c r="AI406" s="21">
        <f t="shared" si="110"/>
        <v>0</v>
      </c>
      <c r="AJ406" s="21">
        <f t="shared" si="110"/>
        <v>0</v>
      </c>
      <c r="AK406" s="21">
        <f t="shared" si="110"/>
        <v>0</v>
      </c>
      <c r="AL406" s="21">
        <f t="shared" si="110"/>
        <v>0</v>
      </c>
      <c r="AM406" s="21">
        <f t="shared" si="110"/>
        <v>0</v>
      </c>
      <c r="AN406" s="21">
        <f t="shared" si="110"/>
        <v>0</v>
      </c>
      <c r="AO406" s="21">
        <f t="shared" si="110"/>
        <v>0</v>
      </c>
      <c r="AP406" s="21">
        <f t="shared" si="110"/>
        <v>0</v>
      </c>
      <c r="AQ406" s="21">
        <f t="shared" si="110"/>
        <v>0</v>
      </c>
      <c r="AR406" s="21">
        <f t="shared" si="110"/>
        <v>0</v>
      </c>
    </row>
    <row r="407" spans="1:48" s="68" customFormat="1" x14ac:dyDescent="0.25">
      <c r="A407" s="133"/>
      <c r="B407" s="133"/>
      <c r="C407" s="133"/>
      <c r="D407" s="133"/>
      <c r="E407" s="133"/>
      <c r="F407" s="134"/>
      <c r="H407" s="71"/>
      <c r="I407" s="71"/>
      <c r="L407" s="22"/>
      <c r="M407" s="69">
        <f>+SUM(M400:M406)</f>
        <v>747.00562798583405</v>
      </c>
      <c r="N407" s="69">
        <f t="shared" ref="N407:AR407" si="112">+SUM(N400:N406)</f>
        <v>632.85864487379877</v>
      </c>
      <c r="O407" s="69">
        <f t="shared" si="112"/>
        <v>577.73877277811755</v>
      </c>
      <c r="P407" s="69">
        <f t="shared" si="112"/>
        <v>553.8278671802185</v>
      </c>
      <c r="Q407" s="69">
        <f t="shared" si="112"/>
        <v>490.01865409156318</v>
      </c>
      <c r="R407" s="69">
        <f t="shared" si="112"/>
        <v>379.28321913237204</v>
      </c>
      <c r="S407" s="69">
        <f t="shared" si="112"/>
        <v>342.84350842715082</v>
      </c>
      <c r="T407" s="69">
        <f t="shared" si="112"/>
        <v>312.70727345228005</v>
      </c>
      <c r="U407" s="69">
        <f t="shared" si="112"/>
        <v>204.7089268513198</v>
      </c>
      <c r="V407" s="69">
        <f t="shared" si="112"/>
        <v>143.38184444651793</v>
      </c>
      <c r="W407" s="69">
        <f t="shared" si="112"/>
        <v>59.7261588405254</v>
      </c>
      <c r="X407" s="69">
        <f t="shared" si="112"/>
        <v>56.956990921689467</v>
      </c>
      <c r="Y407" s="69">
        <f t="shared" si="112"/>
        <v>56.260261751516971</v>
      </c>
      <c r="Z407" s="69">
        <f t="shared" si="112"/>
        <v>13.577255751865755</v>
      </c>
      <c r="AA407" s="69">
        <f t="shared" si="112"/>
        <v>3.7353177050673154</v>
      </c>
      <c r="AB407" s="69">
        <f t="shared" si="112"/>
        <v>0</v>
      </c>
      <c r="AC407" s="69">
        <f t="shared" si="112"/>
        <v>0</v>
      </c>
      <c r="AD407" s="69">
        <f t="shared" si="112"/>
        <v>0</v>
      </c>
      <c r="AE407" s="69">
        <f t="shared" si="112"/>
        <v>0</v>
      </c>
      <c r="AF407" s="69">
        <f t="shared" si="112"/>
        <v>0</v>
      </c>
      <c r="AG407" s="69">
        <f t="shared" si="112"/>
        <v>0</v>
      </c>
      <c r="AH407" s="69">
        <f t="shared" si="112"/>
        <v>0</v>
      </c>
      <c r="AI407" s="69">
        <f t="shared" si="112"/>
        <v>0</v>
      </c>
      <c r="AJ407" s="69">
        <f t="shared" si="112"/>
        <v>0</v>
      </c>
      <c r="AK407" s="69">
        <f t="shared" si="112"/>
        <v>0</v>
      </c>
      <c r="AL407" s="69">
        <f t="shared" si="112"/>
        <v>0</v>
      </c>
      <c r="AM407" s="69">
        <f t="shared" si="112"/>
        <v>0</v>
      </c>
      <c r="AN407" s="69">
        <f t="shared" si="112"/>
        <v>0</v>
      </c>
      <c r="AO407" s="69">
        <f t="shared" si="112"/>
        <v>0</v>
      </c>
      <c r="AP407" s="69">
        <f t="shared" si="112"/>
        <v>0</v>
      </c>
      <c r="AQ407" s="69">
        <f t="shared" si="112"/>
        <v>0</v>
      </c>
      <c r="AR407" s="69">
        <f t="shared" si="112"/>
        <v>0</v>
      </c>
    </row>
    <row r="408" spans="1:48" s="200" customFormat="1" x14ac:dyDescent="0.25">
      <c r="A408" s="198"/>
      <c r="B408" s="198"/>
      <c r="C408" s="198"/>
      <c r="D408" s="198"/>
      <c r="E408" s="198"/>
      <c r="F408" s="199"/>
      <c r="H408" s="201"/>
      <c r="I408" s="201"/>
      <c r="L408" s="202"/>
    </row>
    <row r="409" spans="1:48" ht="18.75" x14ac:dyDescent="0.3">
      <c r="I409" s="17" t="str">
        <f>+IF(OR(J410="OIL",J410="OIL-eq"),$I$5,IF(J410="GAS",$I$4,IF(J410="GSL",$I$8,IF(J410="DSL",$I$9,IF(J410="KER",$I$10,IF(J410="LPG",$I$11,IF(J410="HFO",$I$12,IF(J410="AVG",$I$13,IF(J410="RFG",$I$14,IF(J410="ELC",$I$15,$I$16))))))))))</f>
        <v>GWh/año</v>
      </c>
      <c r="K409" s="34" t="s">
        <v>456</v>
      </c>
    </row>
    <row r="410" spans="1:48" x14ac:dyDescent="0.25">
      <c r="I410" s="115">
        <f>+IF(OR(J410="OIL",J410="OIL-eq"),$H$5,IF(J410="GAS",$H$4,IF(J410="GSL",$H$8,IF(J410="DSL",$H$9,IF(J410="KER",$H$10,IF(J410="LPG",$H$11,IF(J410="HFO",$H$12,IF(J410="AVG",$H$13,IF(J410="RFG",$H$14,IF(J410="ELC",$H$15,$H$16))))))))))</f>
        <v>277.77777777777777</v>
      </c>
      <c r="J410" s="106" t="s">
        <v>348</v>
      </c>
      <c r="K410" s="41" t="s">
        <v>26</v>
      </c>
    </row>
    <row r="411" spans="1:48" x14ac:dyDescent="0.25">
      <c r="H411" s="12"/>
      <c r="I411" s="12"/>
      <c r="J411" s="15"/>
      <c r="K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:48" x14ac:dyDescent="0.25">
      <c r="H413" s="17" t="str">
        <f t="shared" ref="H413:H419" si="113">+$B$1</f>
        <v>DIC7</v>
      </c>
      <c r="J413" s="61" t="s">
        <v>78</v>
      </c>
      <c r="K413" s="19" t="s">
        <v>320</v>
      </c>
      <c r="L413" s="22" t="str">
        <f>+$B$3</f>
        <v>GU - Gas</v>
      </c>
      <c r="M413" s="21">
        <f>+M426+M452+M439</f>
        <v>38.565686234508611</v>
      </c>
      <c r="N413" s="21">
        <f t="shared" ref="N413:AR413" si="114">+N426+N452+N439</f>
        <v>31.164235957480553</v>
      </c>
      <c r="O413" s="21">
        <f t="shared" si="114"/>
        <v>24.39989201489675</v>
      </c>
      <c r="P413" s="21">
        <f t="shared" si="114"/>
        <v>28.494500161439721</v>
      </c>
      <c r="Q413" s="21">
        <f t="shared" si="114"/>
        <v>27.159632263419333</v>
      </c>
      <c r="R413" s="21">
        <f t="shared" si="114"/>
        <v>0</v>
      </c>
      <c r="S413" s="21">
        <f t="shared" si="114"/>
        <v>0</v>
      </c>
      <c r="T413" s="21">
        <f t="shared" si="114"/>
        <v>0</v>
      </c>
      <c r="U413" s="21">
        <f t="shared" si="114"/>
        <v>0</v>
      </c>
      <c r="V413" s="21">
        <f t="shared" si="114"/>
        <v>0</v>
      </c>
      <c r="W413" s="21">
        <f t="shared" si="114"/>
        <v>0</v>
      </c>
      <c r="X413" s="21">
        <f t="shared" si="114"/>
        <v>0</v>
      </c>
      <c r="Y413" s="21">
        <f t="shared" si="114"/>
        <v>0</v>
      </c>
      <c r="Z413" s="21">
        <f t="shared" si="114"/>
        <v>0</v>
      </c>
      <c r="AA413" s="21">
        <f t="shared" si="114"/>
        <v>0</v>
      </c>
      <c r="AB413" s="21">
        <f t="shared" si="114"/>
        <v>0</v>
      </c>
      <c r="AC413" s="21">
        <f t="shared" si="114"/>
        <v>0</v>
      </c>
      <c r="AD413" s="21">
        <f t="shared" si="114"/>
        <v>0</v>
      </c>
      <c r="AE413" s="21">
        <f t="shared" si="114"/>
        <v>0</v>
      </c>
      <c r="AF413" s="21">
        <f t="shared" si="114"/>
        <v>0</v>
      </c>
      <c r="AG413" s="21">
        <f t="shared" si="114"/>
        <v>0</v>
      </c>
      <c r="AH413" s="21">
        <f t="shared" si="114"/>
        <v>0</v>
      </c>
      <c r="AI413" s="21">
        <f t="shared" si="114"/>
        <v>0</v>
      </c>
      <c r="AJ413" s="21">
        <f t="shared" si="114"/>
        <v>0</v>
      </c>
      <c r="AK413" s="21">
        <f t="shared" si="114"/>
        <v>0</v>
      </c>
      <c r="AL413" s="21">
        <f t="shared" si="114"/>
        <v>0</v>
      </c>
      <c r="AM413" s="21">
        <f t="shared" si="114"/>
        <v>0</v>
      </c>
      <c r="AN413" s="21">
        <f t="shared" si="114"/>
        <v>0</v>
      </c>
      <c r="AO413" s="21">
        <f t="shared" si="114"/>
        <v>0</v>
      </c>
      <c r="AP413" s="21">
        <f t="shared" si="114"/>
        <v>0</v>
      </c>
      <c r="AQ413" s="21">
        <f t="shared" si="114"/>
        <v>0</v>
      </c>
      <c r="AR413" s="21">
        <f t="shared" si="114"/>
        <v>0</v>
      </c>
    </row>
    <row r="414" spans="1:48" x14ac:dyDescent="0.25">
      <c r="H414" s="17" t="str">
        <f t="shared" si="113"/>
        <v>DIC7</v>
      </c>
      <c r="J414" s="61" t="s">
        <v>79</v>
      </c>
      <c r="K414" s="19" t="s">
        <v>322</v>
      </c>
      <c r="L414" s="22" t="str">
        <f>+$B$4</f>
        <v>LLO - Ligth</v>
      </c>
      <c r="M414" s="21">
        <f t="shared" ref="M414:AR418" si="115">+M427+M453+M440</f>
        <v>297.19211039999993</v>
      </c>
      <c r="N414" s="21">
        <f t="shared" si="115"/>
        <v>202.43300038318077</v>
      </c>
      <c r="O414" s="21">
        <f t="shared" si="115"/>
        <v>79.926946331510521</v>
      </c>
      <c r="P414" s="21">
        <f t="shared" si="115"/>
        <v>24.117734143180797</v>
      </c>
      <c r="Q414" s="21">
        <f t="shared" si="115"/>
        <v>24.117734143180797</v>
      </c>
      <c r="R414" s="21">
        <f t="shared" si="115"/>
        <v>24.117734143180797</v>
      </c>
      <c r="S414" s="21">
        <f t="shared" si="115"/>
        <v>24.117734143180797</v>
      </c>
      <c r="T414" s="21">
        <f t="shared" si="115"/>
        <v>24.117734143180797</v>
      </c>
      <c r="U414" s="21">
        <f t="shared" si="115"/>
        <v>24.117734143180797</v>
      </c>
      <c r="V414" s="21">
        <f t="shared" si="115"/>
        <v>24.117734143180797</v>
      </c>
      <c r="W414" s="21">
        <f t="shared" si="115"/>
        <v>24.117734143180797</v>
      </c>
      <c r="X414" s="21">
        <f t="shared" si="115"/>
        <v>0.34236531118079999</v>
      </c>
      <c r="Y414" s="21">
        <f t="shared" si="115"/>
        <v>0.34236531118079999</v>
      </c>
      <c r="Z414" s="21">
        <f t="shared" si="115"/>
        <v>0.34236531118079999</v>
      </c>
      <c r="AA414" s="21">
        <f t="shared" si="115"/>
        <v>0</v>
      </c>
      <c r="AB414" s="21">
        <f t="shared" si="115"/>
        <v>0</v>
      </c>
      <c r="AC414" s="21">
        <f t="shared" si="115"/>
        <v>0</v>
      </c>
      <c r="AD414" s="21">
        <f t="shared" si="115"/>
        <v>0</v>
      </c>
      <c r="AE414" s="21">
        <f t="shared" si="115"/>
        <v>0</v>
      </c>
      <c r="AF414" s="21">
        <f t="shared" si="115"/>
        <v>0</v>
      </c>
      <c r="AG414" s="21">
        <f t="shared" si="115"/>
        <v>0</v>
      </c>
      <c r="AH414" s="21">
        <f t="shared" si="115"/>
        <v>0</v>
      </c>
      <c r="AI414" s="21">
        <f t="shared" si="115"/>
        <v>0</v>
      </c>
      <c r="AJ414" s="21">
        <f t="shared" si="115"/>
        <v>0</v>
      </c>
      <c r="AK414" s="21">
        <f t="shared" si="115"/>
        <v>0</v>
      </c>
      <c r="AL414" s="21">
        <f t="shared" si="115"/>
        <v>0</v>
      </c>
      <c r="AM414" s="21">
        <f t="shared" si="115"/>
        <v>0</v>
      </c>
      <c r="AN414" s="21">
        <f t="shared" si="115"/>
        <v>0</v>
      </c>
      <c r="AO414" s="21">
        <f t="shared" si="115"/>
        <v>0</v>
      </c>
      <c r="AP414" s="21">
        <f t="shared" si="115"/>
        <v>0</v>
      </c>
      <c r="AQ414" s="21">
        <f t="shared" si="115"/>
        <v>0</v>
      </c>
      <c r="AR414" s="21">
        <f t="shared" si="115"/>
        <v>0</v>
      </c>
    </row>
    <row r="415" spans="1:48" x14ac:dyDescent="0.25">
      <c r="H415" s="17" t="str">
        <f t="shared" si="113"/>
        <v>DIC7</v>
      </c>
      <c r="J415" s="61" t="s">
        <v>79</v>
      </c>
      <c r="K415" s="19" t="s">
        <v>324</v>
      </c>
      <c r="L415" s="22" t="str">
        <f>+$B$5</f>
        <v>LLO - Heavy</v>
      </c>
      <c r="M415" s="21">
        <f t="shared" si="115"/>
        <v>0</v>
      </c>
      <c r="N415" s="21">
        <f t="shared" si="115"/>
        <v>0</v>
      </c>
      <c r="O415" s="21">
        <f t="shared" si="115"/>
        <v>0</v>
      </c>
      <c r="P415" s="21">
        <f t="shared" si="115"/>
        <v>0</v>
      </c>
      <c r="Q415" s="21">
        <f t="shared" si="115"/>
        <v>0</v>
      </c>
      <c r="R415" s="21">
        <f t="shared" si="115"/>
        <v>0</v>
      </c>
      <c r="S415" s="21">
        <f t="shared" si="115"/>
        <v>0</v>
      </c>
      <c r="T415" s="21">
        <f t="shared" si="115"/>
        <v>0</v>
      </c>
      <c r="U415" s="21">
        <f t="shared" si="115"/>
        <v>0</v>
      </c>
      <c r="V415" s="21">
        <f t="shared" si="115"/>
        <v>0</v>
      </c>
      <c r="W415" s="21">
        <f t="shared" si="115"/>
        <v>0</v>
      </c>
      <c r="X415" s="21">
        <f t="shared" si="115"/>
        <v>0</v>
      </c>
      <c r="Y415" s="21">
        <f t="shared" si="115"/>
        <v>0</v>
      </c>
      <c r="Z415" s="21">
        <f t="shared" si="115"/>
        <v>0</v>
      </c>
      <c r="AA415" s="21">
        <f t="shared" si="115"/>
        <v>0</v>
      </c>
      <c r="AB415" s="21">
        <f t="shared" si="115"/>
        <v>0</v>
      </c>
      <c r="AC415" s="21">
        <f t="shared" si="115"/>
        <v>0</v>
      </c>
      <c r="AD415" s="21">
        <f t="shared" si="115"/>
        <v>0</v>
      </c>
      <c r="AE415" s="21">
        <f t="shared" si="115"/>
        <v>0</v>
      </c>
      <c r="AF415" s="21">
        <f t="shared" si="115"/>
        <v>0</v>
      </c>
      <c r="AG415" s="21">
        <f t="shared" si="115"/>
        <v>0</v>
      </c>
      <c r="AH415" s="21">
        <f t="shared" si="115"/>
        <v>0</v>
      </c>
      <c r="AI415" s="21">
        <f t="shared" si="115"/>
        <v>0</v>
      </c>
      <c r="AJ415" s="21">
        <f t="shared" si="115"/>
        <v>0</v>
      </c>
      <c r="AK415" s="21">
        <f t="shared" si="115"/>
        <v>0</v>
      </c>
      <c r="AL415" s="21">
        <f t="shared" si="115"/>
        <v>0</v>
      </c>
      <c r="AM415" s="21">
        <f t="shared" si="115"/>
        <v>0</v>
      </c>
      <c r="AN415" s="21">
        <f t="shared" si="115"/>
        <v>0</v>
      </c>
      <c r="AO415" s="21">
        <f t="shared" si="115"/>
        <v>0</v>
      </c>
      <c r="AP415" s="21">
        <f t="shared" si="115"/>
        <v>0</v>
      </c>
      <c r="AQ415" s="21">
        <f t="shared" si="115"/>
        <v>0</v>
      </c>
      <c r="AR415" s="21">
        <f t="shared" si="115"/>
        <v>0</v>
      </c>
    </row>
    <row r="416" spans="1:48" x14ac:dyDescent="0.25">
      <c r="H416" s="17" t="str">
        <f t="shared" si="113"/>
        <v>DIC7</v>
      </c>
      <c r="J416" s="61" t="s">
        <v>80</v>
      </c>
      <c r="K416" s="19" t="s">
        <v>326</v>
      </c>
      <c r="L416" s="22" t="str">
        <f>+$B$6</f>
        <v>PU - Ligth</v>
      </c>
      <c r="M416" s="21">
        <f t="shared" si="115"/>
        <v>3.1399358519840277</v>
      </c>
      <c r="N416" s="21">
        <f t="shared" si="115"/>
        <v>2.9671252599226112</v>
      </c>
      <c r="O416" s="21">
        <f t="shared" si="115"/>
        <v>2.8367021715743612</v>
      </c>
      <c r="P416" s="21">
        <f t="shared" si="115"/>
        <v>2.7062790832261165</v>
      </c>
      <c r="Q416" s="21">
        <f t="shared" si="115"/>
        <v>2.5758559948778692</v>
      </c>
      <c r="R416" s="21">
        <f t="shared" si="115"/>
        <v>2.4454329065296245</v>
      </c>
      <c r="S416" s="21">
        <f t="shared" si="115"/>
        <v>2.3150098181813776</v>
      </c>
      <c r="T416" s="21">
        <f t="shared" si="115"/>
        <v>0.2637430257221689</v>
      </c>
      <c r="U416" s="21">
        <f t="shared" si="115"/>
        <v>0</v>
      </c>
      <c r="V416" s="21">
        <f t="shared" si="115"/>
        <v>0</v>
      </c>
      <c r="W416" s="21">
        <f t="shared" si="115"/>
        <v>0</v>
      </c>
      <c r="X416" s="21">
        <f t="shared" si="115"/>
        <v>0</v>
      </c>
      <c r="Y416" s="21">
        <f t="shared" si="115"/>
        <v>0</v>
      </c>
      <c r="Z416" s="21">
        <f t="shared" si="115"/>
        <v>0</v>
      </c>
      <c r="AA416" s="21">
        <f t="shared" si="115"/>
        <v>0</v>
      </c>
      <c r="AB416" s="21">
        <f t="shared" si="115"/>
        <v>0</v>
      </c>
      <c r="AC416" s="21">
        <f t="shared" si="115"/>
        <v>0</v>
      </c>
      <c r="AD416" s="21">
        <f t="shared" si="115"/>
        <v>0</v>
      </c>
      <c r="AE416" s="21">
        <f t="shared" si="115"/>
        <v>0</v>
      </c>
      <c r="AF416" s="21">
        <f t="shared" si="115"/>
        <v>0</v>
      </c>
      <c r="AG416" s="21">
        <f t="shared" si="115"/>
        <v>0</v>
      </c>
      <c r="AH416" s="21">
        <f t="shared" si="115"/>
        <v>0</v>
      </c>
      <c r="AI416" s="21">
        <f t="shared" si="115"/>
        <v>0</v>
      </c>
      <c r="AJ416" s="21">
        <f t="shared" si="115"/>
        <v>0</v>
      </c>
      <c r="AK416" s="21">
        <f t="shared" si="115"/>
        <v>0</v>
      </c>
      <c r="AL416" s="21">
        <f t="shared" si="115"/>
        <v>0</v>
      </c>
      <c r="AM416" s="21">
        <f t="shared" si="115"/>
        <v>0</v>
      </c>
      <c r="AN416" s="21">
        <f t="shared" si="115"/>
        <v>0</v>
      </c>
      <c r="AO416" s="21">
        <f t="shared" si="115"/>
        <v>0</v>
      </c>
      <c r="AP416" s="21">
        <f t="shared" si="115"/>
        <v>0</v>
      </c>
      <c r="AQ416" s="21">
        <f t="shared" si="115"/>
        <v>0</v>
      </c>
      <c r="AR416" s="21">
        <f t="shared" si="115"/>
        <v>0</v>
      </c>
    </row>
    <row r="417" spans="1:48" x14ac:dyDescent="0.25">
      <c r="H417" s="17" t="str">
        <f t="shared" si="113"/>
        <v>DIC7</v>
      </c>
      <c r="J417" s="61" t="s">
        <v>81</v>
      </c>
      <c r="K417" s="19" t="s">
        <v>328</v>
      </c>
      <c r="L417" s="22" t="str">
        <f>+$B$7</f>
        <v>VMM - Medium</v>
      </c>
      <c r="M417" s="21">
        <f t="shared" si="115"/>
        <v>93.340170071265831</v>
      </c>
      <c r="N417" s="21">
        <f t="shared" si="115"/>
        <v>86.805223240302496</v>
      </c>
      <c r="O417" s="21">
        <f t="shared" si="115"/>
        <v>79.914926779146668</v>
      </c>
      <c r="P417" s="21">
        <f t="shared" si="115"/>
        <v>39.625614720000002</v>
      </c>
      <c r="Q417" s="21">
        <f t="shared" si="115"/>
        <v>39.625614720000002</v>
      </c>
      <c r="R417" s="21">
        <f t="shared" si="115"/>
        <v>39.625614720000002</v>
      </c>
      <c r="S417" s="21">
        <f t="shared" si="115"/>
        <v>39.625614720000002</v>
      </c>
      <c r="T417" s="21">
        <f t="shared" si="115"/>
        <v>39.625614720000002</v>
      </c>
      <c r="U417" s="21">
        <f t="shared" si="115"/>
        <v>38.280947046160001</v>
      </c>
      <c r="V417" s="21">
        <f t="shared" si="115"/>
        <v>0</v>
      </c>
      <c r="W417" s="21">
        <f t="shared" si="115"/>
        <v>0</v>
      </c>
      <c r="X417" s="21">
        <f t="shared" si="115"/>
        <v>0</v>
      </c>
      <c r="Y417" s="21">
        <f t="shared" si="115"/>
        <v>0</v>
      </c>
      <c r="Z417" s="21">
        <f t="shared" si="115"/>
        <v>0</v>
      </c>
      <c r="AA417" s="21">
        <f t="shared" si="115"/>
        <v>0</v>
      </c>
      <c r="AB417" s="21">
        <f t="shared" si="115"/>
        <v>0</v>
      </c>
      <c r="AC417" s="21">
        <f t="shared" si="115"/>
        <v>0</v>
      </c>
      <c r="AD417" s="21">
        <f t="shared" si="115"/>
        <v>0</v>
      </c>
      <c r="AE417" s="21">
        <f t="shared" si="115"/>
        <v>0</v>
      </c>
      <c r="AF417" s="21">
        <f t="shared" si="115"/>
        <v>0</v>
      </c>
      <c r="AG417" s="21">
        <f t="shared" si="115"/>
        <v>0</v>
      </c>
      <c r="AH417" s="21">
        <f t="shared" si="115"/>
        <v>0</v>
      </c>
      <c r="AI417" s="21">
        <f t="shared" si="115"/>
        <v>0</v>
      </c>
      <c r="AJ417" s="21">
        <f t="shared" si="115"/>
        <v>0</v>
      </c>
      <c r="AK417" s="21">
        <f t="shared" si="115"/>
        <v>0</v>
      </c>
      <c r="AL417" s="21">
        <f t="shared" si="115"/>
        <v>0</v>
      </c>
      <c r="AM417" s="21">
        <f t="shared" si="115"/>
        <v>0</v>
      </c>
      <c r="AN417" s="21">
        <f t="shared" si="115"/>
        <v>0</v>
      </c>
      <c r="AO417" s="21">
        <f t="shared" si="115"/>
        <v>0</v>
      </c>
      <c r="AP417" s="21">
        <f t="shared" si="115"/>
        <v>0</v>
      </c>
      <c r="AQ417" s="21">
        <f t="shared" si="115"/>
        <v>0</v>
      </c>
      <c r="AR417" s="21">
        <f t="shared" si="115"/>
        <v>0</v>
      </c>
    </row>
    <row r="418" spans="1:48" x14ac:dyDescent="0.25">
      <c r="H418" s="17" t="str">
        <f t="shared" si="113"/>
        <v>DIC7</v>
      </c>
      <c r="J418" s="61" t="s">
        <v>82</v>
      </c>
      <c r="K418" s="19" t="s">
        <v>330</v>
      </c>
      <c r="L418" s="22" t="str">
        <f>+$B$8</f>
        <v>VSM - Medium</v>
      </c>
      <c r="M418" s="21">
        <f>+M431+M457+M444</f>
        <v>16.408823161499036</v>
      </c>
      <c r="N418" s="21">
        <f t="shared" si="115"/>
        <v>15.262725355981082</v>
      </c>
      <c r="O418" s="21">
        <f t="shared" si="115"/>
        <v>14.542863642455695</v>
      </c>
      <c r="P418" s="21">
        <f t="shared" si="115"/>
        <v>13.823001928930305</v>
      </c>
      <c r="Q418" s="21">
        <f t="shared" si="115"/>
        <v>13.103140215404917</v>
      </c>
      <c r="R418" s="21">
        <f t="shared" si="115"/>
        <v>12.057782178539528</v>
      </c>
      <c r="S418" s="21">
        <f t="shared" si="115"/>
        <v>11.048783166095305</v>
      </c>
      <c r="T418" s="21">
        <f t="shared" si="115"/>
        <v>10.215450089036278</v>
      </c>
      <c r="U418" s="21">
        <f t="shared" si="115"/>
        <v>9.3821170119772503</v>
      </c>
      <c r="V418" s="21">
        <f t="shared" si="115"/>
        <v>8.5874014214124159</v>
      </c>
      <c r="W418" s="21">
        <f t="shared" si="115"/>
        <v>7.7926858308475833</v>
      </c>
      <c r="X418" s="21">
        <f t="shared" si="115"/>
        <v>6.9979702402827506</v>
      </c>
      <c r="Y418" s="21">
        <f t="shared" si="115"/>
        <v>6.5866800172865272</v>
      </c>
      <c r="Z418" s="21">
        <f t="shared" si="115"/>
        <v>6.1753897942903055</v>
      </c>
      <c r="AA418" s="21">
        <f t="shared" si="115"/>
        <v>1.8627521160711111</v>
      </c>
      <c r="AB418" s="21">
        <f t="shared" si="115"/>
        <v>0</v>
      </c>
      <c r="AC418" s="21">
        <f t="shared" si="115"/>
        <v>0</v>
      </c>
      <c r="AD418" s="21">
        <f t="shared" si="115"/>
        <v>0</v>
      </c>
      <c r="AE418" s="21">
        <f t="shared" si="115"/>
        <v>0</v>
      </c>
      <c r="AF418" s="21">
        <f t="shared" si="115"/>
        <v>0</v>
      </c>
      <c r="AG418" s="21">
        <f t="shared" si="115"/>
        <v>0</v>
      </c>
      <c r="AH418" s="21">
        <f t="shared" si="115"/>
        <v>0</v>
      </c>
      <c r="AI418" s="21">
        <f t="shared" si="115"/>
        <v>0</v>
      </c>
      <c r="AJ418" s="21">
        <f t="shared" si="115"/>
        <v>0</v>
      </c>
      <c r="AK418" s="21">
        <f t="shared" si="115"/>
        <v>0</v>
      </c>
      <c r="AL418" s="21">
        <f t="shared" si="115"/>
        <v>0</v>
      </c>
      <c r="AM418" s="21">
        <f t="shared" si="115"/>
        <v>0</v>
      </c>
      <c r="AN418" s="21">
        <f t="shared" si="115"/>
        <v>0</v>
      </c>
      <c r="AO418" s="21">
        <f t="shared" si="115"/>
        <v>0</v>
      </c>
      <c r="AP418" s="21">
        <f t="shared" si="115"/>
        <v>0</v>
      </c>
      <c r="AQ418" s="21">
        <f t="shared" si="115"/>
        <v>0</v>
      </c>
      <c r="AR418" s="21">
        <f t="shared" si="115"/>
        <v>0</v>
      </c>
    </row>
    <row r="419" spans="1:48" x14ac:dyDescent="0.25">
      <c r="H419" s="17" t="str">
        <f t="shared" si="113"/>
        <v>DIC7</v>
      </c>
      <c r="J419" s="61" t="s">
        <v>83</v>
      </c>
      <c r="K419" s="19" t="s">
        <v>332</v>
      </c>
      <c r="L419" s="22" t="str">
        <f>+$B$9</f>
        <v>VIM - GAS</v>
      </c>
      <c r="M419" s="21">
        <f t="shared" ref="M419:AR419" si="116">+M432+M458+M445</f>
        <v>7.990287652443417</v>
      </c>
      <c r="N419" s="21">
        <f t="shared" si="116"/>
        <v>7.8447701835925283</v>
      </c>
      <c r="O419" s="21">
        <f t="shared" si="116"/>
        <v>7.849672134080695</v>
      </c>
      <c r="P419" s="21">
        <f t="shared" si="116"/>
        <v>7.8545740845688616</v>
      </c>
      <c r="Q419" s="21">
        <f t="shared" si="116"/>
        <v>7.8594760350570558</v>
      </c>
      <c r="R419" s="21">
        <f t="shared" si="116"/>
        <v>7.2599137888236669</v>
      </c>
      <c r="S419" s="21">
        <f t="shared" si="116"/>
        <v>6.6603515425902531</v>
      </c>
      <c r="T419" s="21">
        <f t="shared" si="116"/>
        <v>6.1669826853492058</v>
      </c>
      <c r="U419" s="21">
        <f t="shared" si="116"/>
        <v>5.6736138281081585</v>
      </c>
      <c r="V419" s="21">
        <f t="shared" si="116"/>
        <v>5.264664135716953</v>
      </c>
      <c r="W419" s="21">
        <f t="shared" si="116"/>
        <v>4.8557144433257413</v>
      </c>
      <c r="X419" s="21">
        <f t="shared" si="116"/>
        <v>4.4467647509345349</v>
      </c>
      <c r="Y419" s="21">
        <f t="shared" si="116"/>
        <v>4.1613258037582588</v>
      </c>
      <c r="Z419" s="21">
        <f t="shared" si="116"/>
        <v>3.876148796965289</v>
      </c>
      <c r="AA419" s="21">
        <f t="shared" si="116"/>
        <v>1.8725655889962043</v>
      </c>
      <c r="AB419" s="21">
        <f t="shared" si="116"/>
        <v>0</v>
      </c>
      <c r="AC419" s="21">
        <f t="shared" si="116"/>
        <v>0</v>
      </c>
      <c r="AD419" s="21">
        <f t="shared" si="116"/>
        <v>0</v>
      </c>
      <c r="AE419" s="21">
        <f t="shared" si="116"/>
        <v>0</v>
      </c>
      <c r="AF419" s="21">
        <f t="shared" si="116"/>
        <v>0</v>
      </c>
      <c r="AG419" s="21">
        <f t="shared" si="116"/>
        <v>0</v>
      </c>
      <c r="AH419" s="21">
        <f t="shared" si="116"/>
        <v>0</v>
      </c>
      <c r="AI419" s="21">
        <f t="shared" si="116"/>
        <v>0</v>
      </c>
      <c r="AJ419" s="21">
        <f t="shared" si="116"/>
        <v>0</v>
      </c>
      <c r="AK419" s="21">
        <f t="shared" si="116"/>
        <v>0</v>
      </c>
      <c r="AL419" s="21">
        <f t="shared" si="116"/>
        <v>0</v>
      </c>
      <c r="AM419" s="21">
        <f t="shared" si="116"/>
        <v>0</v>
      </c>
      <c r="AN419" s="21">
        <f t="shared" si="116"/>
        <v>0</v>
      </c>
      <c r="AO419" s="21">
        <f t="shared" si="116"/>
        <v>0</v>
      </c>
      <c r="AP419" s="21">
        <f t="shared" si="116"/>
        <v>0</v>
      </c>
      <c r="AQ419" s="21">
        <f t="shared" si="116"/>
        <v>0</v>
      </c>
      <c r="AR419" s="21">
        <f t="shared" si="116"/>
        <v>0</v>
      </c>
    </row>
    <row r="420" spans="1:48" s="68" customFormat="1" x14ac:dyDescent="0.25">
      <c r="A420" s="133"/>
      <c r="B420" s="133"/>
      <c r="C420" s="133"/>
      <c r="D420" s="133"/>
      <c r="E420" s="133"/>
      <c r="F420" s="134"/>
      <c r="H420" s="71"/>
      <c r="I420" s="71"/>
      <c r="L420" s="22"/>
      <c r="M420" s="69">
        <f>+SUM(M413:M419)</f>
        <v>456.6370133717009</v>
      </c>
      <c r="N420" s="69">
        <f t="shared" ref="N420:AR420" si="117">+SUM(N413:N419)</f>
        <v>346.47708038046005</v>
      </c>
      <c r="O420" s="69">
        <f t="shared" si="117"/>
        <v>209.47100307366469</v>
      </c>
      <c r="P420" s="69">
        <f t="shared" si="117"/>
        <v>116.62170412134581</v>
      </c>
      <c r="Q420" s="69">
        <f t="shared" si="117"/>
        <v>114.44145337193997</v>
      </c>
      <c r="R420" s="69">
        <f t="shared" si="117"/>
        <v>85.506477737073624</v>
      </c>
      <c r="S420" s="69">
        <f t="shared" si="117"/>
        <v>83.767493390047733</v>
      </c>
      <c r="T420" s="69">
        <f t="shared" si="117"/>
        <v>80.389524663288455</v>
      </c>
      <c r="U420" s="69">
        <f t="shared" si="117"/>
        <v>77.454412029426209</v>
      </c>
      <c r="V420" s="69">
        <f t="shared" si="117"/>
        <v>37.969799700310169</v>
      </c>
      <c r="W420" s="69">
        <f t="shared" si="117"/>
        <v>36.766134417354124</v>
      </c>
      <c r="X420" s="69">
        <f t="shared" si="117"/>
        <v>11.787100302398086</v>
      </c>
      <c r="Y420" s="69">
        <f t="shared" si="117"/>
        <v>11.090371132225586</v>
      </c>
      <c r="Z420" s="69">
        <f t="shared" si="117"/>
        <v>10.393903902436396</v>
      </c>
      <c r="AA420" s="69">
        <f t="shared" si="117"/>
        <v>3.7353177050673154</v>
      </c>
      <c r="AB420" s="69">
        <f t="shared" si="117"/>
        <v>0</v>
      </c>
      <c r="AC420" s="69">
        <f t="shared" si="117"/>
        <v>0</v>
      </c>
      <c r="AD420" s="69">
        <f t="shared" si="117"/>
        <v>0</v>
      </c>
      <c r="AE420" s="69">
        <f t="shared" si="117"/>
        <v>0</v>
      </c>
      <c r="AF420" s="69">
        <f t="shared" si="117"/>
        <v>0</v>
      </c>
      <c r="AG420" s="69">
        <f t="shared" si="117"/>
        <v>0</v>
      </c>
      <c r="AH420" s="69">
        <f t="shared" si="117"/>
        <v>0</v>
      </c>
      <c r="AI420" s="69">
        <f t="shared" si="117"/>
        <v>0</v>
      </c>
      <c r="AJ420" s="69">
        <f t="shared" si="117"/>
        <v>0</v>
      </c>
      <c r="AK420" s="69">
        <f t="shared" si="117"/>
        <v>0</v>
      </c>
      <c r="AL420" s="69">
        <f t="shared" si="117"/>
        <v>0</v>
      </c>
      <c r="AM420" s="69">
        <f t="shared" si="117"/>
        <v>0</v>
      </c>
      <c r="AN420" s="69">
        <f t="shared" si="117"/>
        <v>0</v>
      </c>
      <c r="AO420" s="69">
        <f t="shared" si="117"/>
        <v>0</v>
      </c>
      <c r="AP420" s="69">
        <f t="shared" si="117"/>
        <v>0</v>
      </c>
      <c r="AQ420" s="69">
        <f t="shared" si="117"/>
        <v>0</v>
      </c>
      <c r="AR420" s="69">
        <f t="shared" si="117"/>
        <v>0</v>
      </c>
    </row>
    <row r="422" spans="1:48" ht="18.75" x14ac:dyDescent="0.3">
      <c r="I422" s="17" t="str">
        <f>+IF(OR(J423="OIL",J423="OIL-eq"),$I$5,IF(J423="GAS",$I$4,IF(J423="GSL",$I$8,IF(J423="DSL",$I$9,IF(J423="KER",$I$10,IF(J423="LPG",$I$11,IF(J423="HFO",$I$12,IF(J423="AVG",$I$13,IF(J423="RFG",$I$14,IF(J423="ELC",$I$15,$I$16))))))))))</f>
        <v>GWh/año</v>
      </c>
      <c r="K422" s="34" t="s">
        <v>464</v>
      </c>
    </row>
    <row r="423" spans="1:48" x14ac:dyDescent="0.25">
      <c r="I423" s="115">
        <f>+IF(OR(J423="OIL",J423="OIL-eq"),$H$5,IF(J423="GAS",$H$4,IF(J423="GSL",$H$8,IF(J423="DSL",$H$9,IF(J423="KER",$H$10,IF(J423="LPG",$H$11,IF(J423="HFO",$H$12,IF(J423="AVG",$H$13,IF(J423="RFG",$H$14,IF(J423="ELC",$H$15,$H$16))))))))))</f>
        <v>277.77777777777777</v>
      </c>
      <c r="J423" s="106" t="s">
        <v>348</v>
      </c>
      <c r="K423" s="56" t="s">
        <v>389</v>
      </c>
    </row>
    <row r="424" spans="1:48" x14ac:dyDescent="0.25">
      <c r="H424" s="12"/>
      <c r="I424" s="12"/>
      <c r="J424" s="15"/>
      <c r="K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:48" x14ac:dyDescent="0.25">
      <c r="H426" s="17" t="str">
        <f t="shared" ref="H426:H432" si="118">+$B$1</f>
        <v>DIC7</v>
      </c>
      <c r="J426" s="24" t="s">
        <v>78</v>
      </c>
      <c r="K426" s="54" t="s">
        <v>201</v>
      </c>
      <c r="L426" s="22" t="str">
        <f>+$B$3</f>
        <v>GU - Gas</v>
      </c>
      <c r="M426" s="21">
        <f>+SUMIFS(Resultados_Dic3!H$3:H$99980,Resultados_Dic3!$F$3:$F$99980,Produccion_UO!$K426,Resultados_Dic3!$D$3:$D$99980,Produccion_UO!$K$423,Resultados_Dic3!$E$3:$E$99980,Produccion_UO!$J426,Resultados_Dic3!$A$3:$A$99980,Produccion_UO!$H426)*$I$423</f>
        <v>38.565686234508611</v>
      </c>
      <c r="N426" s="21">
        <f>+SUMIFS(Resultados_Dic3!I$3:I$99980,Resultados_Dic3!$F$3:$F$99980,Produccion_UO!$K426,Resultados_Dic3!$D$3:$D$99980,Produccion_UO!$K$423,Resultados_Dic3!$E$3:$E$99980,Produccion_UO!$J426,Resultados_Dic3!$A$3:$A$99980,Produccion_UO!$H426)*$I$423</f>
        <v>31.164235957480553</v>
      </c>
      <c r="O426" s="21">
        <f>+SUMIFS(Resultados_Dic3!J$3:J$99980,Resultados_Dic3!$F$3:$F$99980,Produccion_UO!$K426,Resultados_Dic3!$D$3:$D$99980,Produccion_UO!$K$423,Resultados_Dic3!$E$3:$E$99980,Produccion_UO!$J426,Resultados_Dic3!$A$3:$A$99980,Produccion_UO!$H426)*$I$423</f>
        <v>24.39989201489675</v>
      </c>
      <c r="P426" s="21">
        <f>+SUMIFS(Resultados_Dic3!K$3:K$99980,Resultados_Dic3!$F$3:$F$99980,Produccion_UO!$K426,Resultados_Dic3!$D$3:$D$99980,Produccion_UO!$K$423,Resultados_Dic3!$E$3:$E$99980,Produccion_UO!$J426,Resultados_Dic3!$A$3:$A$99980,Produccion_UO!$H426)*$I$423</f>
        <v>28.494500161439721</v>
      </c>
      <c r="Q426" s="21">
        <f>+SUMIFS(Resultados_Dic3!L$3:L$99980,Resultados_Dic3!$F$3:$F$99980,Produccion_UO!$K426,Resultados_Dic3!$D$3:$D$99980,Produccion_UO!$K$423,Resultados_Dic3!$E$3:$E$99980,Produccion_UO!$J426,Resultados_Dic3!$A$3:$A$99980,Produccion_UO!$H426)*$I$423</f>
        <v>27.159632263419333</v>
      </c>
      <c r="R426" s="21">
        <f>+SUMIFS(Resultados_Dic3!M$3:M$99980,Resultados_Dic3!$F$3:$F$99980,Produccion_UO!$K426,Resultados_Dic3!$D$3:$D$99980,Produccion_UO!$K$423,Resultados_Dic3!$E$3:$E$99980,Produccion_UO!$J426,Resultados_Dic3!$A$3:$A$99980,Produccion_UO!$H426)*$I$423</f>
        <v>0</v>
      </c>
      <c r="S426" s="21">
        <f>+SUMIFS(Resultados_Dic3!N$3:N$99980,Resultados_Dic3!$F$3:$F$99980,Produccion_UO!$K426,Resultados_Dic3!$D$3:$D$99980,Produccion_UO!$K$423,Resultados_Dic3!$E$3:$E$99980,Produccion_UO!$J426,Resultados_Dic3!$A$3:$A$99980,Produccion_UO!$H426)*$I$423</f>
        <v>0</v>
      </c>
      <c r="T426" s="21">
        <f>+SUMIFS(Resultados_Dic3!O$3:O$99980,Resultados_Dic3!$F$3:$F$99980,Produccion_UO!$K426,Resultados_Dic3!$D$3:$D$99980,Produccion_UO!$K$423,Resultados_Dic3!$E$3:$E$99980,Produccion_UO!$J426,Resultados_Dic3!$A$3:$A$99980,Produccion_UO!$H426)*$I$423</f>
        <v>0</v>
      </c>
      <c r="U426" s="21">
        <f>+SUMIFS(Resultados_Dic3!P$3:P$99980,Resultados_Dic3!$F$3:$F$99980,Produccion_UO!$K426,Resultados_Dic3!$D$3:$D$99980,Produccion_UO!$K$423,Resultados_Dic3!$E$3:$E$99980,Produccion_UO!$J426,Resultados_Dic3!$A$3:$A$99980,Produccion_UO!$H426)*$I$423</f>
        <v>0</v>
      </c>
      <c r="V426" s="21">
        <f>+SUMIFS(Resultados_Dic3!Q$3:Q$99980,Resultados_Dic3!$F$3:$F$99980,Produccion_UO!$K426,Resultados_Dic3!$D$3:$D$99980,Produccion_UO!$K$423,Resultados_Dic3!$E$3:$E$99980,Produccion_UO!$J426,Resultados_Dic3!$A$3:$A$99980,Produccion_UO!$H426)*$I$423</f>
        <v>0</v>
      </c>
      <c r="W426" s="21">
        <f>+SUMIFS(Resultados_Dic3!R$3:R$99980,Resultados_Dic3!$F$3:$F$99980,Produccion_UO!$K426,Resultados_Dic3!$D$3:$D$99980,Produccion_UO!$K$423,Resultados_Dic3!$E$3:$E$99980,Produccion_UO!$J426,Resultados_Dic3!$A$3:$A$99980,Produccion_UO!$H426)*$I$423</f>
        <v>0</v>
      </c>
      <c r="X426" s="21">
        <f>+SUMIFS(Resultados_Dic3!S$3:S$99980,Resultados_Dic3!$F$3:$F$99980,Produccion_UO!$K426,Resultados_Dic3!$D$3:$D$99980,Produccion_UO!$K$423,Resultados_Dic3!$E$3:$E$99980,Produccion_UO!$J426,Resultados_Dic3!$A$3:$A$99980,Produccion_UO!$H426)*$I$423</f>
        <v>0</v>
      </c>
      <c r="Y426" s="21">
        <f>+SUMIFS(Resultados_Dic3!T$3:T$99980,Resultados_Dic3!$F$3:$F$99980,Produccion_UO!$K426,Resultados_Dic3!$D$3:$D$99980,Produccion_UO!$K$423,Resultados_Dic3!$E$3:$E$99980,Produccion_UO!$J426,Resultados_Dic3!$A$3:$A$99980,Produccion_UO!$H426)*$I$423</f>
        <v>0</v>
      </c>
      <c r="Z426" s="21">
        <f>+SUMIFS(Resultados_Dic3!U$3:U$99980,Resultados_Dic3!$F$3:$F$99980,Produccion_UO!$K426,Resultados_Dic3!$D$3:$D$99980,Produccion_UO!$K$423,Resultados_Dic3!$E$3:$E$99980,Produccion_UO!$J426,Resultados_Dic3!$A$3:$A$99980,Produccion_UO!$H426)*$I$423</f>
        <v>0</v>
      </c>
      <c r="AA426" s="21">
        <f>+SUMIFS(Resultados_Dic3!V$3:V$99980,Resultados_Dic3!$F$3:$F$99980,Produccion_UO!$K426,Resultados_Dic3!$D$3:$D$99980,Produccion_UO!$K$423,Resultados_Dic3!$E$3:$E$99980,Produccion_UO!$J426,Resultados_Dic3!$A$3:$A$99980,Produccion_UO!$H426)*$I$423</f>
        <v>0</v>
      </c>
      <c r="AB426" s="21">
        <f>+SUMIFS(Resultados_Dic3!W$3:W$99980,Resultados_Dic3!$F$3:$F$99980,Produccion_UO!$K426,Resultados_Dic3!$D$3:$D$99980,Produccion_UO!$K$423,Resultados_Dic3!$E$3:$E$99980,Produccion_UO!$J426,Resultados_Dic3!$A$3:$A$99980,Produccion_UO!$H426)*$I$423</f>
        <v>0</v>
      </c>
      <c r="AC426" s="21">
        <f>+SUMIFS(Resultados_Dic3!X$3:X$99980,Resultados_Dic3!$F$3:$F$99980,Produccion_UO!$K426,Resultados_Dic3!$D$3:$D$99980,Produccion_UO!$K$423,Resultados_Dic3!$E$3:$E$99980,Produccion_UO!$J426,Resultados_Dic3!$A$3:$A$99980,Produccion_UO!$H426)*$I$423</f>
        <v>0</v>
      </c>
      <c r="AD426" s="21">
        <f>+SUMIFS(Resultados_Dic3!Y$3:Y$99980,Resultados_Dic3!$F$3:$F$99980,Produccion_UO!$K426,Resultados_Dic3!$D$3:$D$99980,Produccion_UO!$K$423,Resultados_Dic3!$E$3:$E$99980,Produccion_UO!$J426,Resultados_Dic3!$A$3:$A$99980,Produccion_UO!$H426)*$I$423</f>
        <v>0</v>
      </c>
      <c r="AE426" s="21">
        <f>+SUMIFS(Resultados_Dic3!Z$3:Z$99980,Resultados_Dic3!$F$3:$F$99980,Produccion_UO!$K426,Resultados_Dic3!$D$3:$D$99980,Produccion_UO!$K$423,Resultados_Dic3!$E$3:$E$99980,Produccion_UO!$J426,Resultados_Dic3!$A$3:$A$99980,Produccion_UO!$H426)*$I$423</f>
        <v>0</v>
      </c>
      <c r="AF426" s="21">
        <f>+SUMIFS(Resultados_Dic3!AA$3:AA$99980,Resultados_Dic3!$F$3:$F$99980,Produccion_UO!$K426,Resultados_Dic3!$D$3:$D$99980,Produccion_UO!$K$423,Resultados_Dic3!$E$3:$E$99980,Produccion_UO!$J426,Resultados_Dic3!$A$3:$A$99980,Produccion_UO!$H426)*$I$423</f>
        <v>0</v>
      </c>
      <c r="AG426" s="21">
        <f>+SUMIFS(Resultados_Dic3!AB$3:AB$99980,Resultados_Dic3!$F$3:$F$99980,Produccion_UO!$K426,Resultados_Dic3!$D$3:$D$99980,Produccion_UO!$K$423,Resultados_Dic3!$E$3:$E$99980,Produccion_UO!$J426,Resultados_Dic3!$A$3:$A$99980,Produccion_UO!$H426)*$I$423</f>
        <v>0</v>
      </c>
      <c r="AH426" s="21">
        <f>+SUMIFS(Resultados_Dic3!AC$3:AC$99980,Resultados_Dic3!$F$3:$F$99980,Produccion_UO!$K426,Resultados_Dic3!$D$3:$D$99980,Produccion_UO!$K$423,Resultados_Dic3!$E$3:$E$99980,Produccion_UO!$J426,Resultados_Dic3!$A$3:$A$99980,Produccion_UO!$H426)*$I$423</f>
        <v>0</v>
      </c>
      <c r="AI426" s="21">
        <f>+SUMIFS(Resultados_Dic3!AD$3:AD$99980,Resultados_Dic3!$F$3:$F$99980,Produccion_UO!$K426,Resultados_Dic3!$D$3:$D$99980,Produccion_UO!$K$423,Resultados_Dic3!$E$3:$E$99980,Produccion_UO!$J426,Resultados_Dic3!$A$3:$A$99980,Produccion_UO!$H426)*$I$423</f>
        <v>0</v>
      </c>
      <c r="AJ426" s="21">
        <f>+SUMIFS(Resultados_Dic3!AE$3:AE$99980,Resultados_Dic3!$F$3:$F$99980,Produccion_UO!$K426,Resultados_Dic3!$D$3:$D$99980,Produccion_UO!$K$423,Resultados_Dic3!$E$3:$E$99980,Produccion_UO!$J426,Resultados_Dic3!$A$3:$A$99980,Produccion_UO!$H426)*$I$423</f>
        <v>0</v>
      </c>
      <c r="AK426" s="21">
        <f>+SUMIFS(Resultados_Dic3!AF$3:AF$99980,Resultados_Dic3!$F$3:$F$99980,Produccion_UO!$K426,Resultados_Dic3!$D$3:$D$99980,Produccion_UO!$K$423,Resultados_Dic3!$E$3:$E$99980,Produccion_UO!$J426,Resultados_Dic3!$A$3:$A$99980,Produccion_UO!$H426)*$I$423</f>
        <v>0</v>
      </c>
      <c r="AL426" s="21">
        <f>+SUMIFS(Resultados_Dic3!AG$3:AG$99980,Resultados_Dic3!$F$3:$F$99980,Produccion_UO!$K426,Resultados_Dic3!$D$3:$D$99980,Produccion_UO!$K$423,Resultados_Dic3!$E$3:$E$99980,Produccion_UO!$J426,Resultados_Dic3!$A$3:$A$99980,Produccion_UO!$H426)*$I$423</f>
        <v>0</v>
      </c>
      <c r="AM426" s="21">
        <f>+SUMIFS(Resultados_Dic3!AH$3:AH$99980,Resultados_Dic3!$F$3:$F$99980,Produccion_UO!$K426,Resultados_Dic3!$D$3:$D$99980,Produccion_UO!$K$423,Resultados_Dic3!$E$3:$E$99980,Produccion_UO!$J426,Resultados_Dic3!$A$3:$A$99980,Produccion_UO!$H426)*$I$423</f>
        <v>0</v>
      </c>
      <c r="AN426" s="21">
        <f>+SUMIFS(Resultados_Dic3!AI$3:AI$99980,Resultados_Dic3!$F$3:$F$99980,Produccion_UO!$K426,Resultados_Dic3!$D$3:$D$99980,Produccion_UO!$K$423,Resultados_Dic3!$E$3:$E$99980,Produccion_UO!$J426,Resultados_Dic3!$A$3:$A$99980,Produccion_UO!$H426)*$I$423</f>
        <v>0</v>
      </c>
      <c r="AO426" s="21">
        <f>+SUMIFS(Resultados_Dic3!AJ$3:AJ$99980,Resultados_Dic3!$F$3:$F$99980,Produccion_UO!$K426,Resultados_Dic3!$D$3:$D$99980,Produccion_UO!$K$423,Resultados_Dic3!$E$3:$E$99980,Produccion_UO!$J426,Resultados_Dic3!$A$3:$A$99980,Produccion_UO!$H426)*$I$423</f>
        <v>0</v>
      </c>
      <c r="AP426" s="21">
        <f>+SUMIFS(Resultados_Dic3!AK$3:AK$99980,Resultados_Dic3!$F$3:$F$99980,Produccion_UO!$K426,Resultados_Dic3!$D$3:$D$99980,Produccion_UO!$K$423,Resultados_Dic3!$E$3:$E$99980,Produccion_UO!$J426,Resultados_Dic3!$A$3:$A$99980,Produccion_UO!$H426)*$I$423</f>
        <v>0</v>
      </c>
      <c r="AQ426" s="21">
        <f>+SUMIFS(Resultados_Dic3!AL$3:AL$99980,Resultados_Dic3!$F$3:$F$99980,Produccion_UO!$K426,Resultados_Dic3!$D$3:$D$99980,Produccion_UO!$K$423,Resultados_Dic3!$E$3:$E$99980,Produccion_UO!$J426,Resultados_Dic3!$A$3:$A$99980,Produccion_UO!$H426)*$I$423</f>
        <v>0</v>
      </c>
      <c r="AR426" s="21">
        <f>+SUMIFS(Resultados_Dic3!AM$3:AM$99980,Resultados_Dic3!$F$3:$F$99980,Produccion_UO!$K426,Resultados_Dic3!$D$3:$D$99980,Produccion_UO!$K$423,Resultados_Dic3!$E$3:$E$99980,Produccion_UO!$J426,Resultados_Dic3!$A$3:$A$99980,Produccion_UO!$H426)*$I$423</f>
        <v>0</v>
      </c>
    </row>
    <row r="427" spans="1:48" x14ac:dyDescent="0.25">
      <c r="H427" s="17" t="str">
        <f t="shared" si="118"/>
        <v>DIC7</v>
      </c>
      <c r="J427" s="24" t="s">
        <v>79</v>
      </c>
      <c r="K427" s="54" t="s">
        <v>202</v>
      </c>
      <c r="L427" s="22" t="str">
        <f>+$B$4</f>
        <v>LLO - Ligth</v>
      </c>
      <c r="M427" s="21">
        <f>+SUMIFS(Resultados_Dic3!H$3:H$99980,Resultados_Dic3!$F$3:$F$99980,Produccion_UO!$K427,Resultados_Dic3!$D$3:$D$99980,Produccion_UO!$K$423,Resultados_Dic3!$E$3:$E$99980,Produccion_UO!$J427,Resultados_Dic3!$A$3:$A$99980,Produccion_UO!$H427)*$I$423</f>
        <v>23.775368831999998</v>
      </c>
      <c r="N427" s="21">
        <f>+SUMIFS(Resultados_Dic3!I$3:I$99980,Resultados_Dic3!$F$3:$F$99980,Produccion_UO!$K427,Resultados_Dic3!$D$3:$D$99980,Produccion_UO!$K$423,Resultados_Dic3!$E$3:$E$99980,Produccion_UO!$J427,Resultados_Dic3!$A$3:$A$99980,Produccion_UO!$H427)*$I$423</f>
        <v>23.775368831999998</v>
      </c>
      <c r="O427" s="21">
        <f>+SUMIFS(Resultados_Dic3!J$3:J$99980,Resultados_Dic3!$F$3:$F$99980,Produccion_UO!$K427,Resultados_Dic3!$D$3:$D$99980,Produccion_UO!$K$423,Resultados_Dic3!$E$3:$E$99980,Produccion_UO!$J427,Resultados_Dic3!$A$3:$A$99980,Produccion_UO!$H427)*$I$423</f>
        <v>23.775368831999998</v>
      </c>
      <c r="P427" s="21">
        <f>+SUMIFS(Resultados_Dic3!K$3:K$99980,Resultados_Dic3!$F$3:$F$99980,Produccion_UO!$K427,Resultados_Dic3!$D$3:$D$99980,Produccion_UO!$K$423,Resultados_Dic3!$E$3:$E$99980,Produccion_UO!$J427,Resultados_Dic3!$A$3:$A$99980,Produccion_UO!$H427)*$I$423</f>
        <v>23.775368831999998</v>
      </c>
      <c r="Q427" s="21">
        <f>+SUMIFS(Resultados_Dic3!L$3:L$99980,Resultados_Dic3!$F$3:$F$99980,Produccion_UO!$K427,Resultados_Dic3!$D$3:$D$99980,Produccion_UO!$K$423,Resultados_Dic3!$E$3:$E$99980,Produccion_UO!$J427,Resultados_Dic3!$A$3:$A$99980,Produccion_UO!$H427)*$I$423</f>
        <v>23.775368831999998</v>
      </c>
      <c r="R427" s="21">
        <f>+SUMIFS(Resultados_Dic3!M$3:M$99980,Resultados_Dic3!$F$3:$F$99980,Produccion_UO!$K427,Resultados_Dic3!$D$3:$D$99980,Produccion_UO!$K$423,Resultados_Dic3!$E$3:$E$99980,Produccion_UO!$J427,Resultados_Dic3!$A$3:$A$99980,Produccion_UO!$H427)*$I$423</f>
        <v>23.775368831999998</v>
      </c>
      <c r="S427" s="21">
        <f>+SUMIFS(Resultados_Dic3!N$3:N$99980,Resultados_Dic3!$F$3:$F$99980,Produccion_UO!$K427,Resultados_Dic3!$D$3:$D$99980,Produccion_UO!$K$423,Resultados_Dic3!$E$3:$E$99980,Produccion_UO!$J427,Resultados_Dic3!$A$3:$A$99980,Produccion_UO!$H427)*$I$423</f>
        <v>23.775368831999998</v>
      </c>
      <c r="T427" s="21">
        <f>+SUMIFS(Resultados_Dic3!O$3:O$99980,Resultados_Dic3!$F$3:$F$99980,Produccion_UO!$K427,Resultados_Dic3!$D$3:$D$99980,Produccion_UO!$K$423,Resultados_Dic3!$E$3:$E$99980,Produccion_UO!$J427,Resultados_Dic3!$A$3:$A$99980,Produccion_UO!$H427)*$I$423</f>
        <v>23.775368831999998</v>
      </c>
      <c r="U427" s="21">
        <f>+SUMIFS(Resultados_Dic3!P$3:P$99980,Resultados_Dic3!$F$3:$F$99980,Produccion_UO!$K427,Resultados_Dic3!$D$3:$D$99980,Produccion_UO!$K$423,Resultados_Dic3!$E$3:$E$99980,Produccion_UO!$J427,Resultados_Dic3!$A$3:$A$99980,Produccion_UO!$H427)*$I$423</f>
        <v>23.775368831999998</v>
      </c>
      <c r="V427" s="21">
        <f>+SUMIFS(Resultados_Dic3!Q$3:Q$99980,Resultados_Dic3!$F$3:$F$99980,Produccion_UO!$K427,Resultados_Dic3!$D$3:$D$99980,Produccion_UO!$K$423,Resultados_Dic3!$E$3:$E$99980,Produccion_UO!$J427,Resultados_Dic3!$A$3:$A$99980,Produccion_UO!$H427)*$I$423</f>
        <v>23.775368831999998</v>
      </c>
      <c r="W427" s="21">
        <f>+SUMIFS(Resultados_Dic3!R$3:R$99980,Resultados_Dic3!$F$3:$F$99980,Produccion_UO!$K427,Resultados_Dic3!$D$3:$D$99980,Produccion_UO!$K$423,Resultados_Dic3!$E$3:$E$99980,Produccion_UO!$J427,Resultados_Dic3!$A$3:$A$99980,Produccion_UO!$H427)*$I$423</f>
        <v>23.775368831999998</v>
      </c>
      <c r="X427" s="21">
        <f>+SUMIFS(Resultados_Dic3!S$3:S$99980,Resultados_Dic3!$F$3:$F$99980,Produccion_UO!$K427,Resultados_Dic3!$D$3:$D$99980,Produccion_UO!$K$423,Resultados_Dic3!$E$3:$E$99980,Produccion_UO!$J427,Resultados_Dic3!$A$3:$A$99980,Produccion_UO!$H427)*$I$423</f>
        <v>0</v>
      </c>
      <c r="Y427" s="21">
        <f>+SUMIFS(Resultados_Dic3!T$3:T$99980,Resultados_Dic3!$F$3:$F$99980,Produccion_UO!$K427,Resultados_Dic3!$D$3:$D$99980,Produccion_UO!$K$423,Resultados_Dic3!$E$3:$E$99980,Produccion_UO!$J427,Resultados_Dic3!$A$3:$A$99980,Produccion_UO!$H427)*$I$423</f>
        <v>0</v>
      </c>
      <c r="Z427" s="21">
        <f>+SUMIFS(Resultados_Dic3!U$3:U$99980,Resultados_Dic3!$F$3:$F$99980,Produccion_UO!$K427,Resultados_Dic3!$D$3:$D$99980,Produccion_UO!$K$423,Resultados_Dic3!$E$3:$E$99980,Produccion_UO!$J427,Resultados_Dic3!$A$3:$A$99980,Produccion_UO!$H427)*$I$423</f>
        <v>0</v>
      </c>
      <c r="AA427" s="21">
        <f>+SUMIFS(Resultados_Dic3!V$3:V$99980,Resultados_Dic3!$F$3:$F$99980,Produccion_UO!$K427,Resultados_Dic3!$D$3:$D$99980,Produccion_UO!$K$423,Resultados_Dic3!$E$3:$E$99980,Produccion_UO!$J427,Resultados_Dic3!$A$3:$A$99980,Produccion_UO!$H427)*$I$423</f>
        <v>0</v>
      </c>
      <c r="AB427" s="21">
        <f>+SUMIFS(Resultados_Dic3!W$3:W$99980,Resultados_Dic3!$F$3:$F$99980,Produccion_UO!$K427,Resultados_Dic3!$D$3:$D$99980,Produccion_UO!$K$423,Resultados_Dic3!$E$3:$E$99980,Produccion_UO!$J427,Resultados_Dic3!$A$3:$A$99980,Produccion_UO!$H427)*$I$423</f>
        <v>0</v>
      </c>
      <c r="AC427" s="21">
        <f>+SUMIFS(Resultados_Dic3!X$3:X$99980,Resultados_Dic3!$F$3:$F$99980,Produccion_UO!$K427,Resultados_Dic3!$D$3:$D$99980,Produccion_UO!$K$423,Resultados_Dic3!$E$3:$E$99980,Produccion_UO!$J427,Resultados_Dic3!$A$3:$A$99980,Produccion_UO!$H427)*$I$423</f>
        <v>0</v>
      </c>
      <c r="AD427" s="21">
        <f>+SUMIFS(Resultados_Dic3!Y$3:Y$99980,Resultados_Dic3!$F$3:$F$99980,Produccion_UO!$K427,Resultados_Dic3!$D$3:$D$99980,Produccion_UO!$K$423,Resultados_Dic3!$E$3:$E$99980,Produccion_UO!$J427,Resultados_Dic3!$A$3:$A$99980,Produccion_UO!$H427)*$I$423</f>
        <v>0</v>
      </c>
      <c r="AE427" s="21">
        <f>+SUMIFS(Resultados_Dic3!Z$3:Z$99980,Resultados_Dic3!$F$3:$F$99980,Produccion_UO!$K427,Resultados_Dic3!$D$3:$D$99980,Produccion_UO!$K$423,Resultados_Dic3!$E$3:$E$99980,Produccion_UO!$J427,Resultados_Dic3!$A$3:$A$99980,Produccion_UO!$H427)*$I$423</f>
        <v>0</v>
      </c>
      <c r="AF427" s="21">
        <f>+SUMIFS(Resultados_Dic3!AA$3:AA$99980,Resultados_Dic3!$F$3:$F$99980,Produccion_UO!$K427,Resultados_Dic3!$D$3:$D$99980,Produccion_UO!$K$423,Resultados_Dic3!$E$3:$E$99980,Produccion_UO!$J427,Resultados_Dic3!$A$3:$A$99980,Produccion_UO!$H427)*$I$423</f>
        <v>0</v>
      </c>
      <c r="AG427" s="21">
        <f>+SUMIFS(Resultados_Dic3!AB$3:AB$99980,Resultados_Dic3!$F$3:$F$99980,Produccion_UO!$K427,Resultados_Dic3!$D$3:$D$99980,Produccion_UO!$K$423,Resultados_Dic3!$E$3:$E$99980,Produccion_UO!$J427,Resultados_Dic3!$A$3:$A$99980,Produccion_UO!$H427)*$I$423</f>
        <v>0</v>
      </c>
      <c r="AH427" s="21">
        <f>+SUMIFS(Resultados_Dic3!AC$3:AC$99980,Resultados_Dic3!$F$3:$F$99980,Produccion_UO!$K427,Resultados_Dic3!$D$3:$D$99980,Produccion_UO!$K$423,Resultados_Dic3!$E$3:$E$99980,Produccion_UO!$J427,Resultados_Dic3!$A$3:$A$99980,Produccion_UO!$H427)*$I$423</f>
        <v>0</v>
      </c>
      <c r="AI427" s="21">
        <f>+SUMIFS(Resultados_Dic3!AD$3:AD$99980,Resultados_Dic3!$F$3:$F$99980,Produccion_UO!$K427,Resultados_Dic3!$D$3:$D$99980,Produccion_UO!$K$423,Resultados_Dic3!$E$3:$E$99980,Produccion_UO!$J427,Resultados_Dic3!$A$3:$A$99980,Produccion_UO!$H427)*$I$423</f>
        <v>0</v>
      </c>
      <c r="AJ427" s="21">
        <f>+SUMIFS(Resultados_Dic3!AE$3:AE$99980,Resultados_Dic3!$F$3:$F$99980,Produccion_UO!$K427,Resultados_Dic3!$D$3:$D$99980,Produccion_UO!$K$423,Resultados_Dic3!$E$3:$E$99980,Produccion_UO!$J427,Resultados_Dic3!$A$3:$A$99980,Produccion_UO!$H427)*$I$423</f>
        <v>0</v>
      </c>
      <c r="AK427" s="21">
        <f>+SUMIFS(Resultados_Dic3!AF$3:AF$99980,Resultados_Dic3!$F$3:$F$99980,Produccion_UO!$K427,Resultados_Dic3!$D$3:$D$99980,Produccion_UO!$K$423,Resultados_Dic3!$E$3:$E$99980,Produccion_UO!$J427,Resultados_Dic3!$A$3:$A$99980,Produccion_UO!$H427)*$I$423</f>
        <v>0</v>
      </c>
      <c r="AL427" s="21">
        <f>+SUMIFS(Resultados_Dic3!AG$3:AG$99980,Resultados_Dic3!$F$3:$F$99980,Produccion_UO!$K427,Resultados_Dic3!$D$3:$D$99980,Produccion_UO!$K$423,Resultados_Dic3!$E$3:$E$99980,Produccion_UO!$J427,Resultados_Dic3!$A$3:$A$99980,Produccion_UO!$H427)*$I$423</f>
        <v>0</v>
      </c>
      <c r="AM427" s="21">
        <f>+SUMIFS(Resultados_Dic3!AH$3:AH$99980,Resultados_Dic3!$F$3:$F$99980,Produccion_UO!$K427,Resultados_Dic3!$D$3:$D$99980,Produccion_UO!$K$423,Resultados_Dic3!$E$3:$E$99980,Produccion_UO!$J427,Resultados_Dic3!$A$3:$A$99980,Produccion_UO!$H427)*$I$423</f>
        <v>0</v>
      </c>
      <c r="AN427" s="21">
        <f>+SUMIFS(Resultados_Dic3!AI$3:AI$99980,Resultados_Dic3!$F$3:$F$99980,Produccion_UO!$K427,Resultados_Dic3!$D$3:$D$99980,Produccion_UO!$K$423,Resultados_Dic3!$E$3:$E$99980,Produccion_UO!$J427,Resultados_Dic3!$A$3:$A$99980,Produccion_UO!$H427)*$I$423</f>
        <v>0</v>
      </c>
      <c r="AO427" s="21">
        <f>+SUMIFS(Resultados_Dic3!AJ$3:AJ$99980,Resultados_Dic3!$F$3:$F$99980,Produccion_UO!$K427,Resultados_Dic3!$D$3:$D$99980,Produccion_UO!$K$423,Resultados_Dic3!$E$3:$E$99980,Produccion_UO!$J427,Resultados_Dic3!$A$3:$A$99980,Produccion_UO!$H427)*$I$423</f>
        <v>0</v>
      </c>
      <c r="AP427" s="21">
        <f>+SUMIFS(Resultados_Dic3!AK$3:AK$99980,Resultados_Dic3!$F$3:$F$99980,Produccion_UO!$K427,Resultados_Dic3!$D$3:$D$99980,Produccion_UO!$K$423,Resultados_Dic3!$E$3:$E$99980,Produccion_UO!$J427,Resultados_Dic3!$A$3:$A$99980,Produccion_UO!$H427)*$I$423</f>
        <v>0</v>
      </c>
      <c r="AQ427" s="21">
        <f>+SUMIFS(Resultados_Dic3!AL$3:AL$99980,Resultados_Dic3!$F$3:$F$99980,Produccion_UO!$K427,Resultados_Dic3!$D$3:$D$99980,Produccion_UO!$K$423,Resultados_Dic3!$E$3:$E$99980,Produccion_UO!$J427,Resultados_Dic3!$A$3:$A$99980,Produccion_UO!$H427)*$I$423</f>
        <v>0</v>
      </c>
      <c r="AR427" s="21">
        <f>+SUMIFS(Resultados_Dic3!AM$3:AM$99980,Resultados_Dic3!$F$3:$F$99980,Produccion_UO!$K427,Resultados_Dic3!$D$3:$D$99980,Produccion_UO!$K$423,Resultados_Dic3!$E$3:$E$99980,Produccion_UO!$J427,Resultados_Dic3!$A$3:$A$99980,Produccion_UO!$H427)*$I$423</f>
        <v>0</v>
      </c>
    </row>
    <row r="428" spans="1:48" x14ac:dyDescent="0.25">
      <c r="H428" s="17" t="str">
        <f t="shared" si="118"/>
        <v>DIC7</v>
      </c>
      <c r="J428" s="24"/>
      <c r="K428" s="54"/>
      <c r="L428" s="22" t="str">
        <f>+$B$5</f>
        <v>LLO - Heavy</v>
      </c>
      <c r="M428" s="21">
        <f>+SUMIFS(Resultados_Dic3!H$3:H$99980,Resultados_Dic3!$F$3:$F$99980,Produccion_UO!$K428,Resultados_Dic3!$D$3:$D$99980,Produccion_UO!$K$423,Resultados_Dic3!$E$3:$E$99980,Produccion_UO!$J428,Resultados_Dic3!$A$3:$A$99980,Produccion_UO!$H428)*$I$423</f>
        <v>0</v>
      </c>
      <c r="N428" s="21">
        <f>+SUMIFS(Resultados_Dic3!I$3:I$99980,Resultados_Dic3!$F$3:$F$99980,Produccion_UO!$K428,Resultados_Dic3!$D$3:$D$99980,Produccion_UO!$K$423,Resultados_Dic3!$E$3:$E$99980,Produccion_UO!$J428,Resultados_Dic3!$A$3:$A$99980,Produccion_UO!$H428)*$I$423</f>
        <v>0</v>
      </c>
      <c r="O428" s="21">
        <f>+SUMIFS(Resultados_Dic3!J$3:J$99980,Resultados_Dic3!$F$3:$F$99980,Produccion_UO!$K428,Resultados_Dic3!$D$3:$D$99980,Produccion_UO!$K$423,Resultados_Dic3!$E$3:$E$99980,Produccion_UO!$J428,Resultados_Dic3!$A$3:$A$99980,Produccion_UO!$H428)*$I$423</f>
        <v>0</v>
      </c>
      <c r="P428" s="21">
        <f>+SUMIFS(Resultados_Dic3!K$3:K$99980,Resultados_Dic3!$F$3:$F$99980,Produccion_UO!$K428,Resultados_Dic3!$D$3:$D$99980,Produccion_UO!$K$423,Resultados_Dic3!$E$3:$E$99980,Produccion_UO!$J428,Resultados_Dic3!$A$3:$A$99980,Produccion_UO!$H428)*$I$423</f>
        <v>0</v>
      </c>
      <c r="Q428" s="21">
        <f>+SUMIFS(Resultados_Dic3!L$3:L$99980,Resultados_Dic3!$F$3:$F$99980,Produccion_UO!$K428,Resultados_Dic3!$D$3:$D$99980,Produccion_UO!$K$423,Resultados_Dic3!$E$3:$E$99980,Produccion_UO!$J428,Resultados_Dic3!$A$3:$A$99980,Produccion_UO!$H428)*$I$423</f>
        <v>0</v>
      </c>
      <c r="R428" s="21">
        <f>+SUMIFS(Resultados_Dic3!M$3:M$99980,Resultados_Dic3!$F$3:$F$99980,Produccion_UO!$K428,Resultados_Dic3!$D$3:$D$99980,Produccion_UO!$K$423,Resultados_Dic3!$E$3:$E$99980,Produccion_UO!$J428,Resultados_Dic3!$A$3:$A$99980,Produccion_UO!$H428)*$I$423</f>
        <v>0</v>
      </c>
      <c r="S428" s="21">
        <f>+SUMIFS(Resultados_Dic3!N$3:N$99980,Resultados_Dic3!$F$3:$F$99980,Produccion_UO!$K428,Resultados_Dic3!$D$3:$D$99980,Produccion_UO!$K$423,Resultados_Dic3!$E$3:$E$99980,Produccion_UO!$J428,Resultados_Dic3!$A$3:$A$99980,Produccion_UO!$H428)*$I$423</f>
        <v>0</v>
      </c>
      <c r="T428" s="21">
        <f>+SUMIFS(Resultados_Dic3!O$3:O$99980,Resultados_Dic3!$F$3:$F$99980,Produccion_UO!$K428,Resultados_Dic3!$D$3:$D$99980,Produccion_UO!$K$423,Resultados_Dic3!$E$3:$E$99980,Produccion_UO!$J428,Resultados_Dic3!$A$3:$A$99980,Produccion_UO!$H428)*$I$423</f>
        <v>0</v>
      </c>
      <c r="U428" s="21">
        <f>+SUMIFS(Resultados_Dic3!P$3:P$99980,Resultados_Dic3!$F$3:$F$99980,Produccion_UO!$K428,Resultados_Dic3!$D$3:$D$99980,Produccion_UO!$K$423,Resultados_Dic3!$E$3:$E$99980,Produccion_UO!$J428,Resultados_Dic3!$A$3:$A$99980,Produccion_UO!$H428)*$I$423</f>
        <v>0</v>
      </c>
      <c r="V428" s="21">
        <f>+SUMIFS(Resultados_Dic3!Q$3:Q$99980,Resultados_Dic3!$F$3:$F$99980,Produccion_UO!$K428,Resultados_Dic3!$D$3:$D$99980,Produccion_UO!$K$423,Resultados_Dic3!$E$3:$E$99980,Produccion_UO!$J428,Resultados_Dic3!$A$3:$A$99980,Produccion_UO!$H428)*$I$423</f>
        <v>0</v>
      </c>
      <c r="W428" s="21">
        <f>+SUMIFS(Resultados_Dic3!R$3:R$99980,Resultados_Dic3!$F$3:$F$99980,Produccion_UO!$K428,Resultados_Dic3!$D$3:$D$99980,Produccion_UO!$K$423,Resultados_Dic3!$E$3:$E$99980,Produccion_UO!$J428,Resultados_Dic3!$A$3:$A$99980,Produccion_UO!$H428)*$I$423</f>
        <v>0</v>
      </c>
      <c r="X428" s="21">
        <f>+SUMIFS(Resultados_Dic3!S$3:S$99980,Resultados_Dic3!$F$3:$F$99980,Produccion_UO!$K428,Resultados_Dic3!$D$3:$D$99980,Produccion_UO!$K$423,Resultados_Dic3!$E$3:$E$99980,Produccion_UO!$J428,Resultados_Dic3!$A$3:$A$99980,Produccion_UO!$H428)*$I$423</f>
        <v>0</v>
      </c>
      <c r="Y428" s="21">
        <f>+SUMIFS(Resultados_Dic3!T$3:T$99980,Resultados_Dic3!$F$3:$F$99980,Produccion_UO!$K428,Resultados_Dic3!$D$3:$D$99980,Produccion_UO!$K$423,Resultados_Dic3!$E$3:$E$99980,Produccion_UO!$J428,Resultados_Dic3!$A$3:$A$99980,Produccion_UO!$H428)*$I$423</f>
        <v>0</v>
      </c>
      <c r="Z428" s="21">
        <f>+SUMIFS(Resultados_Dic3!U$3:U$99980,Resultados_Dic3!$F$3:$F$99980,Produccion_UO!$K428,Resultados_Dic3!$D$3:$D$99980,Produccion_UO!$K$423,Resultados_Dic3!$E$3:$E$99980,Produccion_UO!$J428,Resultados_Dic3!$A$3:$A$99980,Produccion_UO!$H428)*$I$423</f>
        <v>0</v>
      </c>
      <c r="AA428" s="21">
        <f>+SUMIFS(Resultados_Dic3!V$3:V$99980,Resultados_Dic3!$F$3:$F$99980,Produccion_UO!$K428,Resultados_Dic3!$D$3:$D$99980,Produccion_UO!$K$423,Resultados_Dic3!$E$3:$E$99980,Produccion_UO!$J428,Resultados_Dic3!$A$3:$A$99980,Produccion_UO!$H428)*$I$423</f>
        <v>0</v>
      </c>
      <c r="AB428" s="21">
        <f>+SUMIFS(Resultados_Dic3!W$3:W$99980,Resultados_Dic3!$F$3:$F$99980,Produccion_UO!$K428,Resultados_Dic3!$D$3:$D$99980,Produccion_UO!$K$423,Resultados_Dic3!$E$3:$E$99980,Produccion_UO!$J428,Resultados_Dic3!$A$3:$A$99980,Produccion_UO!$H428)*$I$423</f>
        <v>0</v>
      </c>
      <c r="AC428" s="21">
        <f>+SUMIFS(Resultados_Dic3!X$3:X$99980,Resultados_Dic3!$F$3:$F$99980,Produccion_UO!$K428,Resultados_Dic3!$D$3:$D$99980,Produccion_UO!$K$423,Resultados_Dic3!$E$3:$E$99980,Produccion_UO!$J428,Resultados_Dic3!$A$3:$A$99980,Produccion_UO!$H428)*$I$423</f>
        <v>0</v>
      </c>
      <c r="AD428" s="21">
        <f>+SUMIFS(Resultados_Dic3!Y$3:Y$99980,Resultados_Dic3!$F$3:$F$99980,Produccion_UO!$K428,Resultados_Dic3!$D$3:$D$99980,Produccion_UO!$K$423,Resultados_Dic3!$E$3:$E$99980,Produccion_UO!$J428,Resultados_Dic3!$A$3:$A$99980,Produccion_UO!$H428)*$I$423</f>
        <v>0</v>
      </c>
      <c r="AE428" s="21">
        <f>+SUMIFS(Resultados_Dic3!Z$3:Z$99980,Resultados_Dic3!$F$3:$F$99980,Produccion_UO!$K428,Resultados_Dic3!$D$3:$D$99980,Produccion_UO!$K$423,Resultados_Dic3!$E$3:$E$99980,Produccion_UO!$J428,Resultados_Dic3!$A$3:$A$99980,Produccion_UO!$H428)*$I$423</f>
        <v>0</v>
      </c>
      <c r="AF428" s="21">
        <f>+SUMIFS(Resultados_Dic3!AA$3:AA$99980,Resultados_Dic3!$F$3:$F$99980,Produccion_UO!$K428,Resultados_Dic3!$D$3:$D$99980,Produccion_UO!$K$423,Resultados_Dic3!$E$3:$E$99980,Produccion_UO!$J428,Resultados_Dic3!$A$3:$A$99980,Produccion_UO!$H428)*$I$423</f>
        <v>0</v>
      </c>
      <c r="AG428" s="21">
        <f>+SUMIFS(Resultados_Dic3!AB$3:AB$99980,Resultados_Dic3!$F$3:$F$99980,Produccion_UO!$K428,Resultados_Dic3!$D$3:$D$99980,Produccion_UO!$K$423,Resultados_Dic3!$E$3:$E$99980,Produccion_UO!$J428,Resultados_Dic3!$A$3:$A$99980,Produccion_UO!$H428)*$I$423</f>
        <v>0</v>
      </c>
      <c r="AH428" s="21">
        <f>+SUMIFS(Resultados_Dic3!AC$3:AC$99980,Resultados_Dic3!$F$3:$F$99980,Produccion_UO!$K428,Resultados_Dic3!$D$3:$D$99980,Produccion_UO!$K$423,Resultados_Dic3!$E$3:$E$99980,Produccion_UO!$J428,Resultados_Dic3!$A$3:$A$99980,Produccion_UO!$H428)*$I$423</f>
        <v>0</v>
      </c>
      <c r="AI428" s="21">
        <f>+SUMIFS(Resultados_Dic3!AD$3:AD$99980,Resultados_Dic3!$F$3:$F$99980,Produccion_UO!$K428,Resultados_Dic3!$D$3:$D$99980,Produccion_UO!$K$423,Resultados_Dic3!$E$3:$E$99980,Produccion_UO!$J428,Resultados_Dic3!$A$3:$A$99980,Produccion_UO!$H428)*$I$423</f>
        <v>0</v>
      </c>
      <c r="AJ428" s="21">
        <f>+SUMIFS(Resultados_Dic3!AE$3:AE$99980,Resultados_Dic3!$F$3:$F$99980,Produccion_UO!$K428,Resultados_Dic3!$D$3:$D$99980,Produccion_UO!$K$423,Resultados_Dic3!$E$3:$E$99980,Produccion_UO!$J428,Resultados_Dic3!$A$3:$A$99980,Produccion_UO!$H428)*$I$423</f>
        <v>0</v>
      </c>
      <c r="AK428" s="21">
        <f>+SUMIFS(Resultados_Dic3!AF$3:AF$99980,Resultados_Dic3!$F$3:$F$99980,Produccion_UO!$K428,Resultados_Dic3!$D$3:$D$99980,Produccion_UO!$K$423,Resultados_Dic3!$E$3:$E$99980,Produccion_UO!$J428,Resultados_Dic3!$A$3:$A$99980,Produccion_UO!$H428)*$I$423</f>
        <v>0</v>
      </c>
      <c r="AL428" s="21">
        <f>+SUMIFS(Resultados_Dic3!AG$3:AG$99980,Resultados_Dic3!$F$3:$F$99980,Produccion_UO!$K428,Resultados_Dic3!$D$3:$D$99980,Produccion_UO!$K$423,Resultados_Dic3!$E$3:$E$99980,Produccion_UO!$J428,Resultados_Dic3!$A$3:$A$99980,Produccion_UO!$H428)*$I$423</f>
        <v>0</v>
      </c>
      <c r="AM428" s="21">
        <f>+SUMIFS(Resultados_Dic3!AH$3:AH$99980,Resultados_Dic3!$F$3:$F$99980,Produccion_UO!$K428,Resultados_Dic3!$D$3:$D$99980,Produccion_UO!$K$423,Resultados_Dic3!$E$3:$E$99980,Produccion_UO!$J428,Resultados_Dic3!$A$3:$A$99980,Produccion_UO!$H428)*$I$423</f>
        <v>0</v>
      </c>
      <c r="AN428" s="21">
        <f>+SUMIFS(Resultados_Dic3!AI$3:AI$99980,Resultados_Dic3!$F$3:$F$99980,Produccion_UO!$K428,Resultados_Dic3!$D$3:$D$99980,Produccion_UO!$K$423,Resultados_Dic3!$E$3:$E$99980,Produccion_UO!$J428,Resultados_Dic3!$A$3:$A$99980,Produccion_UO!$H428)*$I$423</f>
        <v>0</v>
      </c>
      <c r="AO428" s="21">
        <f>+SUMIFS(Resultados_Dic3!AJ$3:AJ$99980,Resultados_Dic3!$F$3:$F$99980,Produccion_UO!$K428,Resultados_Dic3!$D$3:$D$99980,Produccion_UO!$K$423,Resultados_Dic3!$E$3:$E$99980,Produccion_UO!$J428,Resultados_Dic3!$A$3:$A$99980,Produccion_UO!$H428)*$I$423</f>
        <v>0</v>
      </c>
      <c r="AP428" s="21">
        <f>+SUMIFS(Resultados_Dic3!AK$3:AK$99980,Resultados_Dic3!$F$3:$F$99980,Produccion_UO!$K428,Resultados_Dic3!$D$3:$D$99980,Produccion_UO!$K$423,Resultados_Dic3!$E$3:$E$99980,Produccion_UO!$J428,Resultados_Dic3!$A$3:$A$99980,Produccion_UO!$H428)*$I$423</f>
        <v>0</v>
      </c>
      <c r="AQ428" s="21">
        <f>+SUMIFS(Resultados_Dic3!AL$3:AL$99980,Resultados_Dic3!$F$3:$F$99980,Produccion_UO!$K428,Resultados_Dic3!$D$3:$D$99980,Produccion_UO!$K$423,Resultados_Dic3!$E$3:$E$99980,Produccion_UO!$J428,Resultados_Dic3!$A$3:$A$99980,Produccion_UO!$H428)*$I$423</f>
        <v>0</v>
      </c>
      <c r="AR428" s="21">
        <f>+SUMIFS(Resultados_Dic3!AM$3:AM$99980,Resultados_Dic3!$F$3:$F$99980,Produccion_UO!$K428,Resultados_Dic3!$D$3:$D$99980,Produccion_UO!$K$423,Resultados_Dic3!$E$3:$E$99980,Produccion_UO!$J428,Resultados_Dic3!$A$3:$A$99980,Produccion_UO!$H428)*$I$423</f>
        <v>0</v>
      </c>
    </row>
    <row r="429" spans="1:48" x14ac:dyDescent="0.25">
      <c r="H429" s="17" t="str">
        <f t="shared" si="118"/>
        <v>DIC7</v>
      </c>
      <c r="J429" s="24" t="s">
        <v>80</v>
      </c>
      <c r="K429" s="54" t="s">
        <v>450</v>
      </c>
      <c r="L429" s="22" t="str">
        <f>+$B$6</f>
        <v>PU - Ligth</v>
      </c>
      <c r="M429" s="21">
        <f>+SUMIFS(Resultados_Dic3!H$3:H$99980,Resultados_Dic3!$F$3:$F$99980,Produccion_UO!$K429,Resultados_Dic3!$D$3:$D$99980,Produccion_UO!$K$423,Resultados_Dic3!$E$3:$E$99980,Produccion_UO!$J429,Resultados_Dic3!$A$3:$A$99980,Produccion_UO!$H429)*$I$423</f>
        <v>0</v>
      </c>
      <c r="N429" s="21">
        <f>+SUMIFS(Resultados_Dic3!I$3:I$99980,Resultados_Dic3!$F$3:$F$99980,Produccion_UO!$K429,Resultados_Dic3!$D$3:$D$99980,Produccion_UO!$K$423,Resultados_Dic3!$E$3:$E$99980,Produccion_UO!$J429,Resultados_Dic3!$A$3:$A$99980,Produccion_UO!$H429)*$I$423</f>
        <v>0</v>
      </c>
      <c r="O429" s="21">
        <f>+SUMIFS(Resultados_Dic3!J$3:J$99980,Resultados_Dic3!$F$3:$F$99980,Produccion_UO!$K429,Resultados_Dic3!$D$3:$D$99980,Produccion_UO!$K$423,Resultados_Dic3!$E$3:$E$99980,Produccion_UO!$J429,Resultados_Dic3!$A$3:$A$99980,Produccion_UO!$H429)*$I$423</f>
        <v>0</v>
      </c>
      <c r="P429" s="21">
        <f>+SUMIFS(Resultados_Dic3!K$3:K$99980,Resultados_Dic3!$F$3:$F$99980,Produccion_UO!$K429,Resultados_Dic3!$D$3:$D$99980,Produccion_UO!$K$423,Resultados_Dic3!$E$3:$E$99980,Produccion_UO!$J429,Resultados_Dic3!$A$3:$A$99980,Produccion_UO!$H429)*$I$423</f>
        <v>0</v>
      </c>
      <c r="Q429" s="21">
        <f>+SUMIFS(Resultados_Dic3!L$3:L$99980,Resultados_Dic3!$F$3:$F$99980,Produccion_UO!$K429,Resultados_Dic3!$D$3:$D$99980,Produccion_UO!$K$423,Resultados_Dic3!$E$3:$E$99980,Produccion_UO!$J429,Resultados_Dic3!$A$3:$A$99980,Produccion_UO!$H429)*$I$423</f>
        <v>0</v>
      </c>
      <c r="R429" s="21">
        <f>+SUMIFS(Resultados_Dic3!M$3:M$99980,Resultados_Dic3!$F$3:$F$99980,Produccion_UO!$K429,Resultados_Dic3!$D$3:$D$99980,Produccion_UO!$K$423,Resultados_Dic3!$E$3:$E$99980,Produccion_UO!$J429,Resultados_Dic3!$A$3:$A$99980,Produccion_UO!$H429)*$I$423</f>
        <v>0</v>
      </c>
      <c r="S429" s="21">
        <f>+SUMIFS(Resultados_Dic3!N$3:N$99980,Resultados_Dic3!$F$3:$F$99980,Produccion_UO!$K429,Resultados_Dic3!$D$3:$D$99980,Produccion_UO!$K$423,Resultados_Dic3!$E$3:$E$99980,Produccion_UO!$J429,Resultados_Dic3!$A$3:$A$99980,Produccion_UO!$H429)*$I$423</f>
        <v>0</v>
      </c>
      <c r="T429" s="21">
        <f>+SUMIFS(Resultados_Dic3!O$3:O$99980,Resultados_Dic3!$F$3:$F$99980,Produccion_UO!$K429,Resultados_Dic3!$D$3:$D$99980,Produccion_UO!$K$423,Resultados_Dic3!$E$3:$E$99980,Produccion_UO!$J429,Resultados_Dic3!$A$3:$A$99980,Produccion_UO!$H429)*$I$423</f>
        <v>0</v>
      </c>
      <c r="U429" s="21">
        <f>+SUMIFS(Resultados_Dic3!P$3:P$99980,Resultados_Dic3!$F$3:$F$99980,Produccion_UO!$K429,Resultados_Dic3!$D$3:$D$99980,Produccion_UO!$K$423,Resultados_Dic3!$E$3:$E$99980,Produccion_UO!$J429,Resultados_Dic3!$A$3:$A$99980,Produccion_UO!$H429)*$I$423</f>
        <v>0</v>
      </c>
      <c r="V429" s="21">
        <f>+SUMIFS(Resultados_Dic3!Q$3:Q$99980,Resultados_Dic3!$F$3:$F$99980,Produccion_UO!$K429,Resultados_Dic3!$D$3:$D$99980,Produccion_UO!$K$423,Resultados_Dic3!$E$3:$E$99980,Produccion_UO!$J429,Resultados_Dic3!$A$3:$A$99980,Produccion_UO!$H429)*$I$423</f>
        <v>0</v>
      </c>
      <c r="W429" s="21">
        <f>+SUMIFS(Resultados_Dic3!R$3:R$99980,Resultados_Dic3!$F$3:$F$99980,Produccion_UO!$K429,Resultados_Dic3!$D$3:$D$99980,Produccion_UO!$K$423,Resultados_Dic3!$E$3:$E$99980,Produccion_UO!$J429,Resultados_Dic3!$A$3:$A$99980,Produccion_UO!$H429)*$I$423</f>
        <v>0</v>
      </c>
      <c r="X429" s="21">
        <f>+SUMIFS(Resultados_Dic3!S$3:S$99980,Resultados_Dic3!$F$3:$F$99980,Produccion_UO!$K429,Resultados_Dic3!$D$3:$D$99980,Produccion_UO!$K$423,Resultados_Dic3!$E$3:$E$99980,Produccion_UO!$J429,Resultados_Dic3!$A$3:$A$99980,Produccion_UO!$H429)*$I$423</f>
        <v>0</v>
      </c>
      <c r="Y429" s="21">
        <f>+SUMIFS(Resultados_Dic3!T$3:T$99980,Resultados_Dic3!$F$3:$F$99980,Produccion_UO!$K429,Resultados_Dic3!$D$3:$D$99980,Produccion_UO!$K$423,Resultados_Dic3!$E$3:$E$99980,Produccion_UO!$J429,Resultados_Dic3!$A$3:$A$99980,Produccion_UO!$H429)*$I$423</f>
        <v>0</v>
      </c>
      <c r="Z429" s="21">
        <f>+SUMIFS(Resultados_Dic3!U$3:U$99980,Resultados_Dic3!$F$3:$F$99980,Produccion_UO!$K429,Resultados_Dic3!$D$3:$D$99980,Produccion_UO!$K$423,Resultados_Dic3!$E$3:$E$99980,Produccion_UO!$J429,Resultados_Dic3!$A$3:$A$99980,Produccion_UO!$H429)*$I$423</f>
        <v>0</v>
      </c>
      <c r="AA429" s="21">
        <f>+SUMIFS(Resultados_Dic3!V$3:V$99980,Resultados_Dic3!$F$3:$F$99980,Produccion_UO!$K429,Resultados_Dic3!$D$3:$D$99980,Produccion_UO!$K$423,Resultados_Dic3!$E$3:$E$99980,Produccion_UO!$J429,Resultados_Dic3!$A$3:$A$99980,Produccion_UO!$H429)*$I$423</f>
        <v>0</v>
      </c>
      <c r="AB429" s="21">
        <f>+SUMIFS(Resultados_Dic3!W$3:W$99980,Resultados_Dic3!$F$3:$F$99980,Produccion_UO!$K429,Resultados_Dic3!$D$3:$D$99980,Produccion_UO!$K$423,Resultados_Dic3!$E$3:$E$99980,Produccion_UO!$J429,Resultados_Dic3!$A$3:$A$99980,Produccion_UO!$H429)*$I$423</f>
        <v>0</v>
      </c>
      <c r="AC429" s="21">
        <f>+SUMIFS(Resultados_Dic3!X$3:X$99980,Resultados_Dic3!$F$3:$F$99980,Produccion_UO!$K429,Resultados_Dic3!$D$3:$D$99980,Produccion_UO!$K$423,Resultados_Dic3!$E$3:$E$99980,Produccion_UO!$J429,Resultados_Dic3!$A$3:$A$99980,Produccion_UO!$H429)*$I$423</f>
        <v>0</v>
      </c>
      <c r="AD429" s="21">
        <f>+SUMIFS(Resultados_Dic3!Y$3:Y$99980,Resultados_Dic3!$F$3:$F$99980,Produccion_UO!$K429,Resultados_Dic3!$D$3:$D$99980,Produccion_UO!$K$423,Resultados_Dic3!$E$3:$E$99980,Produccion_UO!$J429,Resultados_Dic3!$A$3:$A$99980,Produccion_UO!$H429)*$I$423</f>
        <v>0</v>
      </c>
      <c r="AE429" s="21">
        <f>+SUMIFS(Resultados_Dic3!Z$3:Z$99980,Resultados_Dic3!$F$3:$F$99980,Produccion_UO!$K429,Resultados_Dic3!$D$3:$D$99980,Produccion_UO!$K$423,Resultados_Dic3!$E$3:$E$99980,Produccion_UO!$J429,Resultados_Dic3!$A$3:$A$99980,Produccion_UO!$H429)*$I$423</f>
        <v>0</v>
      </c>
      <c r="AF429" s="21">
        <f>+SUMIFS(Resultados_Dic3!AA$3:AA$99980,Resultados_Dic3!$F$3:$F$99980,Produccion_UO!$K429,Resultados_Dic3!$D$3:$D$99980,Produccion_UO!$K$423,Resultados_Dic3!$E$3:$E$99980,Produccion_UO!$J429,Resultados_Dic3!$A$3:$A$99980,Produccion_UO!$H429)*$I$423</f>
        <v>0</v>
      </c>
      <c r="AG429" s="21">
        <f>+SUMIFS(Resultados_Dic3!AB$3:AB$99980,Resultados_Dic3!$F$3:$F$99980,Produccion_UO!$K429,Resultados_Dic3!$D$3:$D$99980,Produccion_UO!$K$423,Resultados_Dic3!$E$3:$E$99980,Produccion_UO!$J429,Resultados_Dic3!$A$3:$A$99980,Produccion_UO!$H429)*$I$423</f>
        <v>0</v>
      </c>
      <c r="AH429" s="21">
        <f>+SUMIFS(Resultados_Dic3!AC$3:AC$99980,Resultados_Dic3!$F$3:$F$99980,Produccion_UO!$K429,Resultados_Dic3!$D$3:$D$99980,Produccion_UO!$K$423,Resultados_Dic3!$E$3:$E$99980,Produccion_UO!$J429,Resultados_Dic3!$A$3:$A$99980,Produccion_UO!$H429)*$I$423</f>
        <v>0</v>
      </c>
      <c r="AI429" s="21">
        <f>+SUMIFS(Resultados_Dic3!AD$3:AD$99980,Resultados_Dic3!$F$3:$F$99980,Produccion_UO!$K429,Resultados_Dic3!$D$3:$D$99980,Produccion_UO!$K$423,Resultados_Dic3!$E$3:$E$99980,Produccion_UO!$J429,Resultados_Dic3!$A$3:$A$99980,Produccion_UO!$H429)*$I$423</f>
        <v>0</v>
      </c>
      <c r="AJ429" s="21">
        <f>+SUMIFS(Resultados_Dic3!AE$3:AE$99980,Resultados_Dic3!$F$3:$F$99980,Produccion_UO!$K429,Resultados_Dic3!$D$3:$D$99980,Produccion_UO!$K$423,Resultados_Dic3!$E$3:$E$99980,Produccion_UO!$J429,Resultados_Dic3!$A$3:$A$99980,Produccion_UO!$H429)*$I$423</f>
        <v>0</v>
      </c>
      <c r="AK429" s="21">
        <f>+SUMIFS(Resultados_Dic3!AF$3:AF$99980,Resultados_Dic3!$F$3:$F$99980,Produccion_UO!$K429,Resultados_Dic3!$D$3:$D$99980,Produccion_UO!$K$423,Resultados_Dic3!$E$3:$E$99980,Produccion_UO!$J429,Resultados_Dic3!$A$3:$A$99980,Produccion_UO!$H429)*$I$423</f>
        <v>0</v>
      </c>
      <c r="AL429" s="21">
        <f>+SUMIFS(Resultados_Dic3!AG$3:AG$99980,Resultados_Dic3!$F$3:$F$99980,Produccion_UO!$K429,Resultados_Dic3!$D$3:$D$99980,Produccion_UO!$K$423,Resultados_Dic3!$E$3:$E$99980,Produccion_UO!$J429,Resultados_Dic3!$A$3:$A$99980,Produccion_UO!$H429)*$I$423</f>
        <v>0</v>
      </c>
      <c r="AM429" s="21">
        <f>+SUMIFS(Resultados_Dic3!AH$3:AH$99980,Resultados_Dic3!$F$3:$F$99980,Produccion_UO!$K429,Resultados_Dic3!$D$3:$D$99980,Produccion_UO!$K$423,Resultados_Dic3!$E$3:$E$99980,Produccion_UO!$J429,Resultados_Dic3!$A$3:$A$99980,Produccion_UO!$H429)*$I$423</f>
        <v>0</v>
      </c>
      <c r="AN429" s="21">
        <f>+SUMIFS(Resultados_Dic3!AI$3:AI$99980,Resultados_Dic3!$F$3:$F$99980,Produccion_UO!$K429,Resultados_Dic3!$D$3:$D$99980,Produccion_UO!$K$423,Resultados_Dic3!$E$3:$E$99980,Produccion_UO!$J429,Resultados_Dic3!$A$3:$A$99980,Produccion_UO!$H429)*$I$423</f>
        <v>0</v>
      </c>
      <c r="AO429" s="21">
        <f>+SUMIFS(Resultados_Dic3!AJ$3:AJ$99980,Resultados_Dic3!$F$3:$F$99980,Produccion_UO!$K429,Resultados_Dic3!$D$3:$D$99980,Produccion_UO!$K$423,Resultados_Dic3!$E$3:$E$99980,Produccion_UO!$J429,Resultados_Dic3!$A$3:$A$99980,Produccion_UO!$H429)*$I$423</f>
        <v>0</v>
      </c>
      <c r="AP429" s="21">
        <f>+SUMIFS(Resultados_Dic3!AK$3:AK$99980,Resultados_Dic3!$F$3:$F$99980,Produccion_UO!$K429,Resultados_Dic3!$D$3:$D$99980,Produccion_UO!$K$423,Resultados_Dic3!$E$3:$E$99980,Produccion_UO!$J429,Resultados_Dic3!$A$3:$A$99980,Produccion_UO!$H429)*$I$423</f>
        <v>0</v>
      </c>
      <c r="AQ429" s="21">
        <f>+SUMIFS(Resultados_Dic3!AL$3:AL$99980,Resultados_Dic3!$F$3:$F$99980,Produccion_UO!$K429,Resultados_Dic3!$D$3:$D$99980,Produccion_UO!$K$423,Resultados_Dic3!$E$3:$E$99980,Produccion_UO!$J429,Resultados_Dic3!$A$3:$A$99980,Produccion_UO!$H429)*$I$423</f>
        <v>0</v>
      </c>
      <c r="AR429" s="21">
        <f>+SUMIFS(Resultados_Dic3!AM$3:AM$99980,Resultados_Dic3!$F$3:$F$99980,Produccion_UO!$K429,Resultados_Dic3!$D$3:$D$99980,Produccion_UO!$K$423,Resultados_Dic3!$E$3:$E$99980,Produccion_UO!$J429,Resultados_Dic3!$A$3:$A$99980,Produccion_UO!$H429)*$I$423</f>
        <v>0</v>
      </c>
    </row>
    <row r="430" spans="1:48" x14ac:dyDescent="0.25">
      <c r="H430" s="17" t="str">
        <f t="shared" si="118"/>
        <v>DIC7</v>
      </c>
      <c r="J430" s="24" t="s">
        <v>81</v>
      </c>
      <c r="K430" s="54" t="s">
        <v>203</v>
      </c>
      <c r="L430" s="22" t="str">
        <f>+$B$7</f>
        <v>VMM - Medium</v>
      </c>
      <c r="M430" s="21">
        <f>+SUMIFS(Resultados_Dic3!H$3:H$99980,Resultados_Dic3!$F$3:$F$99980,Produccion_UO!$K430,Resultados_Dic3!$D$3:$D$99980,Produccion_UO!$K$423,Resultados_Dic3!$E$3:$E$99980,Produccion_UO!$J430,Resultados_Dic3!$A$3:$A$99980,Produccion_UO!$H430)*$I$423</f>
        <v>7.9251229439999999</v>
      </c>
      <c r="N430" s="21">
        <f>+SUMIFS(Resultados_Dic3!I$3:I$99980,Resultados_Dic3!$F$3:$F$99980,Produccion_UO!$K430,Resultados_Dic3!$D$3:$D$99980,Produccion_UO!$K$423,Resultados_Dic3!$E$3:$E$99980,Produccion_UO!$J430,Resultados_Dic3!$A$3:$A$99980,Produccion_UO!$H430)*$I$423</f>
        <v>7.9251229439999999</v>
      </c>
      <c r="O430" s="21">
        <f>+SUMIFS(Resultados_Dic3!J$3:J$99980,Resultados_Dic3!$F$3:$F$99980,Produccion_UO!$K430,Resultados_Dic3!$D$3:$D$99980,Produccion_UO!$K$423,Resultados_Dic3!$E$3:$E$99980,Produccion_UO!$J430,Resultados_Dic3!$A$3:$A$99980,Produccion_UO!$H430)*$I$423</f>
        <v>7.9251229439999999</v>
      </c>
      <c r="P430" s="21">
        <f>+SUMIFS(Resultados_Dic3!K$3:K$99980,Resultados_Dic3!$F$3:$F$99980,Produccion_UO!$K430,Resultados_Dic3!$D$3:$D$99980,Produccion_UO!$K$423,Resultados_Dic3!$E$3:$E$99980,Produccion_UO!$J430,Resultados_Dic3!$A$3:$A$99980,Produccion_UO!$H430)*$I$423</f>
        <v>7.9251229439999999</v>
      </c>
      <c r="Q430" s="21">
        <f>+SUMIFS(Resultados_Dic3!L$3:L$99980,Resultados_Dic3!$F$3:$F$99980,Produccion_UO!$K430,Resultados_Dic3!$D$3:$D$99980,Produccion_UO!$K$423,Resultados_Dic3!$E$3:$E$99980,Produccion_UO!$J430,Resultados_Dic3!$A$3:$A$99980,Produccion_UO!$H430)*$I$423</f>
        <v>7.9251229439999999</v>
      </c>
      <c r="R430" s="21">
        <f>+SUMIFS(Resultados_Dic3!M$3:M$99980,Resultados_Dic3!$F$3:$F$99980,Produccion_UO!$K430,Resultados_Dic3!$D$3:$D$99980,Produccion_UO!$K$423,Resultados_Dic3!$E$3:$E$99980,Produccion_UO!$J430,Resultados_Dic3!$A$3:$A$99980,Produccion_UO!$H430)*$I$423</f>
        <v>7.9251229439999999</v>
      </c>
      <c r="S430" s="21">
        <f>+SUMIFS(Resultados_Dic3!N$3:N$99980,Resultados_Dic3!$F$3:$F$99980,Produccion_UO!$K430,Resultados_Dic3!$D$3:$D$99980,Produccion_UO!$K$423,Resultados_Dic3!$E$3:$E$99980,Produccion_UO!$J430,Resultados_Dic3!$A$3:$A$99980,Produccion_UO!$H430)*$I$423</f>
        <v>7.9251229439999999</v>
      </c>
      <c r="T430" s="21">
        <f>+SUMIFS(Resultados_Dic3!O$3:O$99980,Resultados_Dic3!$F$3:$F$99980,Produccion_UO!$K430,Resultados_Dic3!$D$3:$D$99980,Produccion_UO!$K$423,Resultados_Dic3!$E$3:$E$99980,Produccion_UO!$J430,Resultados_Dic3!$A$3:$A$99980,Produccion_UO!$H430)*$I$423</f>
        <v>7.9251229439999999</v>
      </c>
      <c r="U430" s="21">
        <f>+SUMIFS(Resultados_Dic3!P$3:P$99980,Resultados_Dic3!$F$3:$F$99980,Produccion_UO!$K430,Resultados_Dic3!$D$3:$D$99980,Produccion_UO!$K$423,Resultados_Dic3!$E$3:$E$99980,Produccion_UO!$J430,Resultados_Dic3!$A$3:$A$99980,Produccion_UO!$H430)*$I$423</f>
        <v>7.9251229439999999</v>
      </c>
      <c r="V430" s="21">
        <f>+SUMIFS(Resultados_Dic3!Q$3:Q$99980,Resultados_Dic3!$F$3:$F$99980,Produccion_UO!$K430,Resultados_Dic3!$D$3:$D$99980,Produccion_UO!$K$423,Resultados_Dic3!$E$3:$E$99980,Produccion_UO!$J430,Resultados_Dic3!$A$3:$A$99980,Produccion_UO!$H430)*$I$423</f>
        <v>0</v>
      </c>
      <c r="W430" s="21">
        <f>+SUMIFS(Resultados_Dic3!R$3:R$99980,Resultados_Dic3!$F$3:$F$99980,Produccion_UO!$K430,Resultados_Dic3!$D$3:$D$99980,Produccion_UO!$K$423,Resultados_Dic3!$E$3:$E$99980,Produccion_UO!$J430,Resultados_Dic3!$A$3:$A$99980,Produccion_UO!$H430)*$I$423</f>
        <v>0</v>
      </c>
      <c r="X430" s="21">
        <f>+SUMIFS(Resultados_Dic3!S$3:S$99980,Resultados_Dic3!$F$3:$F$99980,Produccion_UO!$K430,Resultados_Dic3!$D$3:$D$99980,Produccion_UO!$K$423,Resultados_Dic3!$E$3:$E$99980,Produccion_UO!$J430,Resultados_Dic3!$A$3:$A$99980,Produccion_UO!$H430)*$I$423</f>
        <v>0</v>
      </c>
      <c r="Y430" s="21">
        <f>+SUMIFS(Resultados_Dic3!T$3:T$99980,Resultados_Dic3!$F$3:$F$99980,Produccion_UO!$K430,Resultados_Dic3!$D$3:$D$99980,Produccion_UO!$K$423,Resultados_Dic3!$E$3:$E$99980,Produccion_UO!$J430,Resultados_Dic3!$A$3:$A$99980,Produccion_UO!$H430)*$I$423</f>
        <v>0</v>
      </c>
      <c r="Z430" s="21">
        <f>+SUMIFS(Resultados_Dic3!U$3:U$99980,Resultados_Dic3!$F$3:$F$99980,Produccion_UO!$K430,Resultados_Dic3!$D$3:$D$99980,Produccion_UO!$K$423,Resultados_Dic3!$E$3:$E$99980,Produccion_UO!$J430,Resultados_Dic3!$A$3:$A$99980,Produccion_UO!$H430)*$I$423</f>
        <v>0</v>
      </c>
      <c r="AA430" s="21">
        <f>+SUMIFS(Resultados_Dic3!V$3:V$99980,Resultados_Dic3!$F$3:$F$99980,Produccion_UO!$K430,Resultados_Dic3!$D$3:$D$99980,Produccion_UO!$K$423,Resultados_Dic3!$E$3:$E$99980,Produccion_UO!$J430,Resultados_Dic3!$A$3:$A$99980,Produccion_UO!$H430)*$I$423</f>
        <v>0</v>
      </c>
      <c r="AB430" s="21">
        <f>+SUMIFS(Resultados_Dic3!W$3:W$99980,Resultados_Dic3!$F$3:$F$99980,Produccion_UO!$K430,Resultados_Dic3!$D$3:$D$99980,Produccion_UO!$K$423,Resultados_Dic3!$E$3:$E$99980,Produccion_UO!$J430,Resultados_Dic3!$A$3:$A$99980,Produccion_UO!$H430)*$I$423</f>
        <v>0</v>
      </c>
      <c r="AC430" s="21">
        <f>+SUMIFS(Resultados_Dic3!X$3:X$99980,Resultados_Dic3!$F$3:$F$99980,Produccion_UO!$K430,Resultados_Dic3!$D$3:$D$99980,Produccion_UO!$K$423,Resultados_Dic3!$E$3:$E$99980,Produccion_UO!$J430,Resultados_Dic3!$A$3:$A$99980,Produccion_UO!$H430)*$I$423</f>
        <v>0</v>
      </c>
      <c r="AD430" s="21">
        <f>+SUMIFS(Resultados_Dic3!Y$3:Y$99980,Resultados_Dic3!$F$3:$F$99980,Produccion_UO!$K430,Resultados_Dic3!$D$3:$D$99980,Produccion_UO!$K$423,Resultados_Dic3!$E$3:$E$99980,Produccion_UO!$J430,Resultados_Dic3!$A$3:$A$99980,Produccion_UO!$H430)*$I$423</f>
        <v>0</v>
      </c>
      <c r="AE430" s="21">
        <f>+SUMIFS(Resultados_Dic3!Z$3:Z$99980,Resultados_Dic3!$F$3:$F$99980,Produccion_UO!$K430,Resultados_Dic3!$D$3:$D$99980,Produccion_UO!$K$423,Resultados_Dic3!$E$3:$E$99980,Produccion_UO!$J430,Resultados_Dic3!$A$3:$A$99980,Produccion_UO!$H430)*$I$423</f>
        <v>0</v>
      </c>
      <c r="AF430" s="21">
        <f>+SUMIFS(Resultados_Dic3!AA$3:AA$99980,Resultados_Dic3!$F$3:$F$99980,Produccion_UO!$K430,Resultados_Dic3!$D$3:$D$99980,Produccion_UO!$K$423,Resultados_Dic3!$E$3:$E$99980,Produccion_UO!$J430,Resultados_Dic3!$A$3:$A$99980,Produccion_UO!$H430)*$I$423</f>
        <v>0</v>
      </c>
      <c r="AG430" s="21">
        <f>+SUMIFS(Resultados_Dic3!AB$3:AB$99980,Resultados_Dic3!$F$3:$F$99980,Produccion_UO!$K430,Resultados_Dic3!$D$3:$D$99980,Produccion_UO!$K$423,Resultados_Dic3!$E$3:$E$99980,Produccion_UO!$J430,Resultados_Dic3!$A$3:$A$99980,Produccion_UO!$H430)*$I$423</f>
        <v>0</v>
      </c>
      <c r="AH430" s="21">
        <f>+SUMIFS(Resultados_Dic3!AC$3:AC$99980,Resultados_Dic3!$F$3:$F$99980,Produccion_UO!$K430,Resultados_Dic3!$D$3:$D$99980,Produccion_UO!$K$423,Resultados_Dic3!$E$3:$E$99980,Produccion_UO!$J430,Resultados_Dic3!$A$3:$A$99980,Produccion_UO!$H430)*$I$423</f>
        <v>0</v>
      </c>
      <c r="AI430" s="21">
        <f>+SUMIFS(Resultados_Dic3!AD$3:AD$99980,Resultados_Dic3!$F$3:$F$99980,Produccion_UO!$K430,Resultados_Dic3!$D$3:$D$99980,Produccion_UO!$K$423,Resultados_Dic3!$E$3:$E$99980,Produccion_UO!$J430,Resultados_Dic3!$A$3:$A$99980,Produccion_UO!$H430)*$I$423</f>
        <v>0</v>
      </c>
      <c r="AJ430" s="21">
        <f>+SUMIFS(Resultados_Dic3!AE$3:AE$99980,Resultados_Dic3!$F$3:$F$99980,Produccion_UO!$K430,Resultados_Dic3!$D$3:$D$99980,Produccion_UO!$K$423,Resultados_Dic3!$E$3:$E$99980,Produccion_UO!$J430,Resultados_Dic3!$A$3:$A$99980,Produccion_UO!$H430)*$I$423</f>
        <v>0</v>
      </c>
      <c r="AK430" s="21">
        <f>+SUMIFS(Resultados_Dic3!AF$3:AF$99980,Resultados_Dic3!$F$3:$F$99980,Produccion_UO!$K430,Resultados_Dic3!$D$3:$D$99980,Produccion_UO!$K$423,Resultados_Dic3!$E$3:$E$99980,Produccion_UO!$J430,Resultados_Dic3!$A$3:$A$99980,Produccion_UO!$H430)*$I$423</f>
        <v>0</v>
      </c>
      <c r="AL430" s="21">
        <f>+SUMIFS(Resultados_Dic3!AG$3:AG$99980,Resultados_Dic3!$F$3:$F$99980,Produccion_UO!$K430,Resultados_Dic3!$D$3:$D$99980,Produccion_UO!$K$423,Resultados_Dic3!$E$3:$E$99980,Produccion_UO!$J430,Resultados_Dic3!$A$3:$A$99980,Produccion_UO!$H430)*$I$423</f>
        <v>0</v>
      </c>
      <c r="AM430" s="21">
        <f>+SUMIFS(Resultados_Dic3!AH$3:AH$99980,Resultados_Dic3!$F$3:$F$99980,Produccion_UO!$K430,Resultados_Dic3!$D$3:$D$99980,Produccion_UO!$K$423,Resultados_Dic3!$E$3:$E$99980,Produccion_UO!$J430,Resultados_Dic3!$A$3:$A$99980,Produccion_UO!$H430)*$I$423</f>
        <v>0</v>
      </c>
      <c r="AN430" s="21">
        <f>+SUMIFS(Resultados_Dic3!AI$3:AI$99980,Resultados_Dic3!$F$3:$F$99980,Produccion_UO!$K430,Resultados_Dic3!$D$3:$D$99980,Produccion_UO!$K$423,Resultados_Dic3!$E$3:$E$99980,Produccion_UO!$J430,Resultados_Dic3!$A$3:$A$99980,Produccion_UO!$H430)*$I$423</f>
        <v>0</v>
      </c>
      <c r="AO430" s="21">
        <f>+SUMIFS(Resultados_Dic3!AJ$3:AJ$99980,Resultados_Dic3!$F$3:$F$99980,Produccion_UO!$K430,Resultados_Dic3!$D$3:$D$99980,Produccion_UO!$K$423,Resultados_Dic3!$E$3:$E$99980,Produccion_UO!$J430,Resultados_Dic3!$A$3:$A$99980,Produccion_UO!$H430)*$I$423</f>
        <v>0</v>
      </c>
      <c r="AP430" s="21">
        <f>+SUMIFS(Resultados_Dic3!AK$3:AK$99980,Resultados_Dic3!$F$3:$F$99980,Produccion_UO!$K430,Resultados_Dic3!$D$3:$D$99980,Produccion_UO!$K$423,Resultados_Dic3!$E$3:$E$99980,Produccion_UO!$J430,Resultados_Dic3!$A$3:$A$99980,Produccion_UO!$H430)*$I$423</f>
        <v>0</v>
      </c>
      <c r="AQ430" s="21">
        <f>+SUMIFS(Resultados_Dic3!AL$3:AL$99980,Resultados_Dic3!$F$3:$F$99980,Produccion_UO!$K430,Resultados_Dic3!$D$3:$D$99980,Produccion_UO!$K$423,Resultados_Dic3!$E$3:$E$99980,Produccion_UO!$J430,Resultados_Dic3!$A$3:$A$99980,Produccion_UO!$H430)*$I$423</f>
        <v>0</v>
      </c>
      <c r="AR430" s="21">
        <f>+SUMIFS(Resultados_Dic3!AM$3:AM$99980,Resultados_Dic3!$F$3:$F$99980,Produccion_UO!$K430,Resultados_Dic3!$D$3:$D$99980,Produccion_UO!$K$423,Resultados_Dic3!$E$3:$E$99980,Produccion_UO!$J430,Resultados_Dic3!$A$3:$A$99980,Produccion_UO!$H430)*$I$423</f>
        <v>0</v>
      </c>
    </row>
    <row r="431" spans="1:48" x14ac:dyDescent="0.25">
      <c r="H431" s="17" t="str">
        <f t="shared" si="118"/>
        <v>DIC7</v>
      </c>
      <c r="J431" s="24" t="s">
        <v>82</v>
      </c>
      <c r="K431" s="54" t="s">
        <v>204</v>
      </c>
      <c r="L431" s="22" t="str">
        <f>+$B$8</f>
        <v>VSM - Medium</v>
      </c>
      <c r="M431" s="21">
        <f>+SUMIFS(Resultados_Dic3!H$3:H$99980,Resultados_Dic3!$F$3:$F$99980,Produccion_UO!$K431,Resultados_Dic3!$D$3:$D$99980,Produccion_UO!$K$423,Resultados_Dic3!$E$3:$E$99980,Produccion_UO!$J431,Resultados_Dic3!$A$3:$A$99980,Produccion_UO!$H431)*$I$423</f>
        <v>3.0819922559999999</v>
      </c>
      <c r="N431" s="21">
        <f>+SUMIFS(Resultados_Dic3!I$3:I$99980,Resultados_Dic3!$F$3:$F$99980,Produccion_UO!$K431,Resultados_Dic3!$D$3:$D$99980,Produccion_UO!$K$423,Resultados_Dic3!$E$3:$E$99980,Produccion_UO!$J431,Resultados_Dic3!$A$3:$A$99980,Produccion_UO!$H431)*$I$423</f>
        <v>3.0819922559999999</v>
      </c>
      <c r="O431" s="21">
        <f>+SUMIFS(Resultados_Dic3!J$3:J$99980,Resultados_Dic3!$F$3:$F$99980,Produccion_UO!$K431,Resultados_Dic3!$D$3:$D$99980,Produccion_UO!$K$423,Resultados_Dic3!$E$3:$E$99980,Produccion_UO!$J431,Resultados_Dic3!$A$3:$A$99980,Produccion_UO!$H431)*$I$423</f>
        <v>3.0819922559999999</v>
      </c>
      <c r="P431" s="21">
        <f>+SUMIFS(Resultados_Dic3!K$3:K$99980,Resultados_Dic3!$F$3:$F$99980,Produccion_UO!$K431,Resultados_Dic3!$D$3:$D$99980,Produccion_UO!$K$423,Resultados_Dic3!$E$3:$E$99980,Produccion_UO!$J431,Resultados_Dic3!$A$3:$A$99980,Produccion_UO!$H431)*$I$423</f>
        <v>3.0819922559999999</v>
      </c>
      <c r="Q431" s="21">
        <f>+SUMIFS(Resultados_Dic3!L$3:L$99980,Resultados_Dic3!$F$3:$F$99980,Produccion_UO!$K431,Resultados_Dic3!$D$3:$D$99980,Produccion_UO!$K$423,Resultados_Dic3!$E$3:$E$99980,Produccion_UO!$J431,Resultados_Dic3!$A$3:$A$99980,Produccion_UO!$H431)*$I$423</f>
        <v>3.0819922559999999</v>
      </c>
      <c r="R431" s="21">
        <f>+SUMIFS(Resultados_Dic3!M$3:M$99980,Resultados_Dic3!$F$3:$F$99980,Produccion_UO!$K431,Resultados_Dic3!$D$3:$D$99980,Produccion_UO!$K$423,Resultados_Dic3!$E$3:$E$99980,Produccion_UO!$J431,Resultados_Dic3!$A$3:$A$99980,Produccion_UO!$H431)*$I$423</f>
        <v>3.0819922559999999</v>
      </c>
      <c r="S431" s="21">
        <f>+SUMIFS(Resultados_Dic3!N$3:N$99980,Resultados_Dic3!$F$3:$F$99980,Produccion_UO!$K431,Resultados_Dic3!$D$3:$D$99980,Produccion_UO!$K$423,Resultados_Dic3!$E$3:$E$99980,Produccion_UO!$J431,Resultados_Dic3!$A$3:$A$99980,Produccion_UO!$H431)*$I$423</f>
        <v>3.0819922559999999</v>
      </c>
      <c r="T431" s="21">
        <f>+SUMIFS(Resultados_Dic3!O$3:O$99980,Resultados_Dic3!$F$3:$F$99980,Produccion_UO!$K431,Resultados_Dic3!$D$3:$D$99980,Produccion_UO!$K$423,Resultados_Dic3!$E$3:$E$99980,Produccion_UO!$J431,Resultados_Dic3!$A$3:$A$99980,Produccion_UO!$H431)*$I$423</f>
        <v>3.0819922559999999</v>
      </c>
      <c r="U431" s="21">
        <f>+SUMIFS(Resultados_Dic3!P$3:P$99980,Resultados_Dic3!$F$3:$F$99980,Produccion_UO!$K431,Resultados_Dic3!$D$3:$D$99980,Produccion_UO!$K$423,Resultados_Dic3!$E$3:$E$99980,Produccion_UO!$J431,Resultados_Dic3!$A$3:$A$99980,Produccion_UO!$H431)*$I$423</f>
        <v>3.0819922559999999</v>
      </c>
      <c r="V431" s="21">
        <f>+SUMIFS(Resultados_Dic3!Q$3:Q$99980,Resultados_Dic3!$F$3:$F$99980,Produccion_UO!$K431,Resultados_Dic3!$D$3:$D$99980,Produccion_UO!$K$423,Resultados_Dic3!$E$3:$E$99980,Produccion_UO!$J431,Resultados_Dic3!$A$3:$A$99980,Produccion_UO!$H431)*$I$423</f>
        <v>3.0819922559999999</v>
      </c>
      <c r="W431" s="21">
        <f>+SUMIFS(Resultados_Dic3!R$3:R$99980,Resultados_Dic3!$F$3:$F$99980,Produccion_UO!$K431,Resultados_Dic3!$D$3:$D$99980,Produccion_UO!$K$423,Resultados_Dic3!$E$3:$E$99980,Produccion_UO!$J431,Resultados_Dic3!$A$3:$A$99980,Produccion_UO!$H431)*$I$423</f>
        <v>3.0819922559999999</v>
      </c>
      <c r="X431" s="21">
        <f>+SUMIFS(Resultados_Dic3!S$3:S$99980,Resultados_Dic3!$F$3:$F$99980,Produccion_UO!$K431,Resultados_Dic3!$D$3:$D$99980,Produccion_UO!$K$423,Resultados_Dic3!$E$3:$E$99980,Produccion_UO!$J431,Resultados_Dic3!$A$3:$A$99980,Produccion_UO!$H431)*$I$423</f>
        <v>3.0819922559999999</v>
      </c>
      <c r="Y431" s="21">
        <f>+SUMIFS(Resultados_Dic3!T$3:T$99980,Resultados_Dic3!$F$3:$F$99980,Produccion_UO!$K431,Resultados_Dic3!$D$3:$D$99980,Produccion_UO!$K$423,Resultados_Dic3!$E$3:$E$99980,Produccion_UO!$J431,Resultados_Dic3!$A$3:$A$99980,Produccion_UO!$H431)*$I$423</f>
        <v>3.0819922559999999</v>
      </c>
      <c r="Z431" s="21">
        <f>+SUMIFS(Resultados_Dic3!U$3:U$99980,Resultados_Dic3!$F$3:$F$99980,Produccion_UO!$K431,Resultados_Dic3!$D$3:$D$99980,Produccion_UO!$K$423,Resultados_Dic3!$E$3:$E$99980,Produccion_UO!$J431,Resultados_Dic3!$A$3:$A$99980,Produccion_UO!$H431)*$I$423</f>
        <v>3.0819922559999999</v>
      </c>
      <c r="AA431" s="21">
        <f>+SUMIFS(Resultados_Dic3!V$3:V$99980,Resultados_Dic3!$F$3:$F$99980,Produccion_UO!$K431,Resultados_Dic3!$D$3:$D$99980,Produccion_UO!$K$423,Resultados_Dic3!$E$3:$E$99980,Produccion_UO!$J431,Resultados_Dic3!$A$3:$A$99980,Produccion_UO!$H431)*$I$423</f>
        <v>1.8627521160711111</v>
      </c>
      <c r="AB431" s="21">
        <f>+SUMIFS(Resultados_Dic3!W$3:W$99980,Resultados_Dic3!$F$3:$F$99980,Produccion_UO!$K431,Resultados_Dic3!$D$3:$D$99980,Produccion_UO!$K$423,Resultados_Dic3!$E$3:$E$99980,Produccion_UO!$J431,Resultados_Dic3!$A$3:$A$99980,Produccion_UO!$H431)*$I$423</f>
        <v>0</v>
      </c>
      <c r="AC431" s="21">
        <f>+SUMIFS(Resultados_Dic3!X$3:X$99980,Resultados_Dic3!$F$3:$F$99980,Produccion_UO!$K431,Resultados_Dic3!$D$3:$D$99980,Produccion_UO!$K$423,Resultados_Dic3!$E$3:$E$99980,Produccion_UO!$J431,Resultados_Dic3!$A$3:$A$99980,Produccion_UO!$H431)*$I$423</f>
        <v>0</v>
      </c>
      <c r="AD431" s="21">
        <f>+SUMIFS(Resultados_Dic3!Y$3:Y$99980,Resultados_Dic3!$F$3:$F$99980,Produccion_UO!$K431,Resultados_Dic3!$D$3:$D$99980,Produccion_UO!$K$423,Resultados_Dic3!$E$3:$E$99980,Produccion_UO!$J431,Resultados_Dic3!$A$3:$A$99980,Produccion_UO!$H431)*$I$423</f>
        <v>0</v>
      </c>
      <c r="AE431" s="21">
        <f>+SUMIFS(Resultados_Dic3!Z$3:Z$99980,Resultados_Dic3!$F$3:$F$99980,Produccion_UO!$K431,Resultados_Dic3!$D$3:$D$99980,Produccion_UO!$K$423,Resultados_Dic3!$E$3:$E$99980,Produccion_UO!$J431,Resultados_Dic3!$A$3:$A$99980,Produccion_UO!$H431)*$I$423</f>
        <v>0</v>
      </c>
      <c r="AF431" s="21">
        <f>+SUMIFS(Resultados_Dic3!AA$3:AA$99980,Resultados_Dic3!$F$3:$F$99980,Produccion_UO!$K431,Resultados_Dic3!$D$3:$D$99980,Produccion_UO!$K$423,Resultados_Dic3!$E$3:$E$99980,Produccion_UO!$J431,Resultados_Dic3!$A$3:$A$99980,Produccion_UO!$H431)*$I$423</f>
        <v>0</v>
      </c>
      <c r="AG431" s="21">
        <f>+SUMIFS(Resultados_Dic3!AB$3:AB$99980,Resultados_Dic3!$F$3:$F$99980,Produccion_UO!$K431,Resultados_Dic3!$D$3:$D$99980,Produccion_UO!$K$423,Resultados_Dic3!$E$3:$E$99980,Produccion_UO!$J431,Resultados_Dic3!$A$3:$A$99980,Produccion_UO!$H431)*$I$423</f>
        <v>0</v>
      </c>
      <c r="AH431" s="21">
        <f>+SUMIFS(Resultados_Dic3!AC$3:AC$99980,Resultados_Dic3!$F$3:$F$99980,Produccion_UO!$K431,Resultados_Dic3!$D$3:$D$99980,Produccion_UO!$K$423,Resultados_Dic3!$E$3:$E$99980,Produccion_UO!$J431,Resultados_Dic3!$A$3:$A$99980,Produccion_UO!$H431)*$I$423</f>
        <v>0</v>
      </c>
      <c r="AI431" s="21">
        <f>+SUMIFS(Resultados_Dic3!AD$3:AD$99980,Resultados_Dic3!$F$3:$F$99980,Produccion_UO!$K431,Resultados_Dic3!$D$3:$D$99980,Produccion_UO!$K$423,Resultados_Dic3!$E$3:$E$99980,Produccion_UO!$J431,Resultados_Dic3!$A$3:$A$99980,Produccion_UO!$H431)*$I$423</f>
        <v>0</v>
      </c>
      <c r="AJ431" s="21">
        <f>+SUMIFS(Resultados_Dic3!AE$3:AE$99980,Resultados_Dic3!$F$3:$F$99980,Produccion_UO!$K431,Resultados_Dic3!$D$3:$D$99980,Produccion_UO!$K$423,Resultados_Dic3!$E$3:$E$99980,Produccion_UO!$J431,Resultados_Dic3!$A$3:$A$99980,Produccion_UO!$H431)*$I$423</f>
        <v>0</v>
      </c>
      <c r="AK431" s="21">
        <f>+SUMIFS(Resultados_Dic3!AF$3:AF$99980,Resultados_Dic3!$F$3:$F$99980,Produccion_UO!$K431,Resultados_Dic3!$D$3:$D$99980,Produccion_UO!$K$423,Resultados_Dic3!$E$3:$E$99980,Produccion_UO!$J431,Resultados_Dic3!$A$3:$A$99980,Produccion_UO!$H431)*$I$423</f>
        <v>0</v>
      </c>
      <c r="AL431" s="21">
        <f>+SUMIFS(Resultados_Dic3!AG$3:AG$99980,Resultados_Dic3!$F$3:$F$99980,Produccion_UO!$K431,Resultados_Dic3!$D$3:$D$99980,Produccion_UO!$K$423,Resultados_Dic3!$E$3:$E$99980,Produccion_UO!$J431,Resultados_Dic3!$A$3:$A$99980,Produccion_UO!$H431)*$I$423</f>
        <v>0</v>
      </c>
      <c r="AM431" s="21">
        <f>+SUMIFS(Resultados_Dic3!AH$3:AH$99980,Resultados_Dic3!$F$3:$F$99980,Produccion_UO!$K431,Resultados_Dic3!$D$3:$D$99980,Produccion_UO!$K$423,Resultados_Dic3!$E$3:$E$99980,Produccion_UO!$J431,Resultados_Dic3!$A$3:$A$99980,Produccion_UO!$H431)*$I$423</f>
        <v>0</v>
      </c>
      <c r="AN431" s="21">
        <f>+SUMIFS(Resultados_Dic3!AI$3:AI$99980,Resultados_Dic3!$F$3:$F$99980,Produccion_UO!$K431,Resultados_Dic3!$D$3:$D$99980,Produccion_UO!$K$423,Resultados_Dic3!$E$3:$E$99980,Produccion_UO!$J431,Resultados_Dic3!$A$3:$A$99980,Produccion_UO!$H431)*$I$423</f>
        <v>0</v>
      </c>
      <c r="AO431" s="21">
        <f>+SUMIFS(Resultados_Dic3!AJ$3:AJ$99980,Resultados_Dic3!$F$3:$F$99980,Produccion_UO!$K431,Resultados_Dic3!$D$3:$D$99980,Produccion_UO!$K$423,Resultados_Dic3!$E$3:$E$99980,Produccion_UO!$J431,Resultados_Dic3!$A$3:$A$99980,Produccion_UO!$H431)*$I$423</f>
        <v>0</v>
      </c>
      <c r="AP431" s="21">
        <f>+SUMIFS(Resultados_Dic3!AK$3:AK$99980,Resultados_Dic3!$F$3:$F$99980,Produccion_UO!$K431,Resultados_Dic3!$D$3:$D$99980,Produccion_UO!$K$423,Resultados_Dic3!$E$3:$E$99980,Produccion_UO!$J431,Resultados_Dic3!$A$3:$A$99980,Produccion_UO!$H431)*$I$423</f>
        <v>0</v>
      </c>
      <c r="AQ431" s="21">
        <f>+SUMIFS(Resultados_Dic3!AL$3:AL$99980,Resultados_Dic3!$F$3:$F$99980,Produccion_UO!$K431,Resultados_Dic3!$D$3:$D$99980,Produccion_UO!$K$423,Resultados_Dic3!$E$3:$E$99980,Produccion_UO!$J431,Resultados_Dic3!$A$3:$A$99980,Produccion_UO!$H431)*$I$423</f>
        <v>0</v>
      </c>
      <c r="AR431" s="21">
        <f>+SUMIFS(Resultados_Dic3!AM$3:AM$99980,Resultados_Dic3!$F$3:$F$99980,Produccion_UO!$K431,Resultados_Dic3!$D$3:$D$99980,Produccion_UO!$K$423,Resultados_Dic3!$E$3:$E$99980,Produccion_UO!$J431,Resultados_Dic3!$A$3:$A$99980,Produccion_UO!$H431)*$I$423</f>
        <v>0</v>
      </c>
    </row>
    <row r="432" spans="1:48" x14ac:dyDescent="0.25">
      <c r="H432" s="17" t="str">
        <f t="shared" si="118"/>
        <v>DIC7</v>
      </c>
      <c r="J432" s="24" t="s">
        <v>83</v>
      </c>
      <c r="K432" s="54" t="s">
        <v>205</v>
      </c>
      <c r="L432" s="22" t="str">
        <f>+$B$9</f>
        <v>VIM - GAS</v>
      </c>
      <c r="M432" s="21">
        <f>+SUMIFS(Resultados_Dic3!H$3:H$99980,Resultados_Dic3!$F$3:$F$99980,Produccion_UO!$K432,Resultados_Dic3!$D$3:$D$99980,Produccion_UO!$K$423,Resultados_Dic3!$E$3:$E$99980,Produccion_UO!$J432,Resultados_Dic3!$A$3:$A$99980,Produccion_UO!$H432)*$I$423</f>
        <v>0.88056921600000004</v>
      </c>
      <c r="N432" s="21">
        <f>+SUMIFS(Resultados_Dic3!I$3:I$99980,Resultados_Dic3!$F$3:$F$99980,Produccion_UO!$K432,Resultados_Dic3!$D$3:$D$99980,Produccion_UO!$K$423,Resultados_Dic3!$E$3:$E$99980,Produccion_UO!$J432,Resultados_Dic3!$A$3:$A$99980,Produccion_UO!$H432)*$I$423</f>
        <v>0.88056921600000004</v>
      </c>
      <c r="O432" s="21">
        <f>+SUMIFS(Resultados_Dic3!J$3:J$99980,Resultados_Dic3!$F$3:$F$99980,Produccion_UO!$K432,Resultados_Dic3!$D$3:$D$99980,Produccion_UO!$K$423,Resultados_Dic3!$E$3:$E$99980,Produccion_UO!$J432,Resultados_Dic3!$A$3:$A$99980,Produccion_UO!$H432)*$I$423</f>
        <v>0.88056921600000004</v>
      </c>
      <c r="P432" s="21">
        <f>+SUMIFS(Resultados_Dic3!K$3:K$99980,Resultados_Dic3!$F$3:$F$99980,Produccion_UO!$K432,Resultados_Dic3!$D$3:$D$99980,Produccion_UO!$K$423,Resultados_Dic3!$E$3:$E$99980,Produccion_UO!$J432,Resultados_Dic3!$A$3:$A$99980,Produccion_UO!$H432)*$I$423</f>
        <v>0.88056921600000004</v>
      </c>
      <c r="Q432" s="21">
        <f>+SUMIFS(Resultados_Dic3!L$3:L$99980,Resultados_Dic3!$F$3:$F$99980,Produccion_UO!$K432,Resultados_Dic3!$D$3:$D$99980,Produccion_UO!$K$423,Resultados_Dic3!$E$3:$E$99980,Produccion_UO!$J432,Resultados_Dic3!$A$3:$A$99980,Produccion_UO!$H432)*$I$423</f>
        <v>0.88056921600000004</v>
      </c>
      <c r="R432" s="21">
        <f>+SUMIFS(Resultados_Dic3!M$3:M$99980,Resultados_Dic3!$F$3:$F$99980,Produccion_UO!$K432,Resultados_Dic3!$D$3:$D$99980,Produccion_UO!$K$423,Resultados_Dic3!$E$3:$E$99980,Produccion_UO!$J432,Resultados_Dic3!$A$3:$A$99980,Produccion_UO!$H432)*$I$423</f>
        <v>0.88056921600000004</v>
      </c>
      <c r="S432" s="21">
        <f>+SUMIFS(Resultados_Dic3!N$3:N$99980,Resultados_Dic3!$F$3:$F$99980,Produccion_UO!$K432,Resultados_Dic3!$D$3:$D$99980,Produccion_UO!$K$423,Resultados_Dic3!$E$3:$E$99980,Produccion_UO!$J432,Resultados_Dic3!$A$3:$A$99980,Produccion_UO!$H432)*$I$423</f>
        <v>0.88056921600000004</v>
      </c>
      <c r="T432" s="21">
        <f>+SUMIFS(Resultados_Dic3!O$3:O$99980,Resultados_Dic3!$F$3:$F$99980,Produccion_UO!$K432,Resultados_Dic3!$D$3:$D$99980,Produccion_UO!$K$423,Resultados_Dic3!$E$3:$E$99980,Produccion_UO!$J432,Resultados_Dic3!$A$3:$A$99980,Produccion_UO!$H432)*$I$423</f>
        <v>0.88056921600000004</v>
      </c>
      <c r="U432" s="21">
        <f>+SUMIFS(Resultados_Dic3!P$3:P$99980,Resultados_Dic3!$F$3:$F$99980,Produccion_UO!$K432,Resultados_Dic3!$D$3:$D$99980,Produccion_UO!$K$423,Resultados_Dic3!$E$3:$E$99980,Produccion_UO!$J432,Resultados_Dic3!$A$3:$A$99980,Produccion_UO!$H432)*$I$423</f>
        <v>0.88056921600000004</v>
      </c>
      <c r="V432" s="21">
        <f>+SUMIFS(Resultados_Dic3!Q$3:Q$99980,Resultados_Dic3!$F$3:$F$99980,Produccion_UO!$K432,Resultados_Dic3!$D$3:$D$99980,Produccion_UO!$K$423,Resultados_Dic3!$E$3:$E$99980,Produccion_UO!$J432,Resultados_Dic3!$A$3:$A$99980,Produccion_UO!$H432)*$I$423</f>
        <v>0.88056921600000004</v>
      </c>
      <c r="W432" s="21">
        <f>+SUMIFS(Resultados_Dic3!R$3:R$99980,Resultados_Dic3!$F$3:$F$99980,Produccion_UO!$K432,Resultados_Dic3!$D$3:$D$99980,Produccion_UO!$K$423,Resultados_Dic3!$E$3:$E$99980,Produccion_UO!$J432,Resultados_Dic3!$A$3:$A$99980,Produccion_UO!$H432)*$I$423</f>
        <v>0.88056921600000004</v>
      </c>
      <c r="X432" s="21">
        <f>+SUMIFS(Resultados_Dic3!S$3:S$99980,Resultados_Dic3!$F$3:$F$99980,Produccion_UO!$K432,Resultados_Dic3!$D$3:$D$99980,Produccion_UO!$K$423,Resultados_Dic3!$E$3:$E$99980,Produccion_UO!$J432,Resultados_Dic3!$A$3:$A$99980,Produccion_UO!$H432)*$I$423</f>
        <v>0.88056921600000004</v>
      </c>
      <c r="Y432" s="21">
        <f>+SUMIFS(Resultados_Dic3!T$3:T$99980,Resultados_Dic3!$F$3:$F$99980,Produccion_UO!$K432,Resultados_Dic3!$D$3:$D$99980,Produccion_UO!$K$423,Resultados_Dic3!$E$3:$E$99980,Produccion_UO!$J432,Resultados_Dic3!$A$3:$A$99980,Produccion_UO!$H432)*$I$423</f>
        <v>0.63904893975825838</v>
      </c>
      <c r="Z432" s="21">
        <f>+SUMIFS(Resultados_Dic3!U$3:U$99980,Resultados_Dic3!$F$3:$F$99980,Produccion_UO!$K432,Resultados_Dic3!$D$3:$D$99980,Produccion_UO!$K$423,Resultados_Dic3!$E$3:$E$99980,Produccion_UO!$J432,Resultados_Dic3!$A$3:$A$99980,Produccion_UO!$H432)*$I$423</f>
        <v>0.3538719329652889</v>
      </c>
      <c r="AA432" s="21">
        <f>+SUMIFS(Resultados_Dic3!V$3:V$99980,Resultados_Dic3!$F$3:$F$99980,Produccion_UO!$K432,Resultados_Dic3!$D$3:$D$99980,Produccion_UO!$K$423,Resultados_Dic3!$E$3:$E$99980,Produccion_UO!$J432,Resultados_Dic3!$A$3:$A$99980,Produccion_UO!$H432)*$I$423</f>
        <v>0.12595149659580165</v>
      </c>
      <c r="AB432" s="21">
        <f>+SUMIFS(Resultados_Dic3!W$3:W$99980,Resultados_Dic3!$F$3:$F$99980,Produccion_UO!$K432,Resultados_Dic3!$D$3:$D$99980,Produccion_UO!$K$423,Resultados_Dic3!$E$3:$E$99980,Produccion_UO!$J432,Resultados_Dic3!$A$3:$A$99980,Produccion_UO!$H432)*$I$423</f>
        <v>0</v>
      </c>
      <c r="AC432" s="21">
        <f>+SUMIFS(Resultados_Dic3!X$3:X$99980,Resultados_Dic3!$F$3:$F$99980,Produccion_UO!$K432,Resultados_Dic3!$D$3:$D$99980,Produccion_UO!$K$423,Resultados_Dic3!$E$3:$E$99980,Produccion_UO!$J432,Resultados_Dic3!$A$3:$A$99980,Produccion_UO!$H432)*$I$423</f>
        <v>0</v>
      </c>
      <c r="AD432" s="21">
        <f>+SUMIFS(Resultados_Dic3!Y$3:Y$99980,Resultados_Dic3!$F$3:$F$99980,Produccion_UO!$K432,Resultados_Dic3!$D$3:$D$99980,Produccion_UO!$K$423,Resultados_Dic3!$E$3:$E$99980,Produccion_UO!$J432,Resultados_Dic3!$A$3:$A$99980,Produccion_UO!$H432)*$I$423</f>
        <v>0</v>
      </c>
      <c r="AE432" s="21">
        <f>+SUMIFS(Resultados_Dic3!Z$3:Z$99980,Resultados_Dic3!$F$3:$F$99980,Produccion_UO!$K432,Resultados_Dic3!$D$3:$D$99980,Produccion_UO!$K$423,Resultados_Dic3!$E$3:$E$99980,Produccion_UO!$J432,Resultados_Dic3!$A$3:$A$99980,Produccion_UO!$H432)*$I$423</f>
        <v>0</v>
      </c>
      <c r="AF432" s="21">
        <f>+SUMIFS(Resultados_Dic3!AA$3:AA$99980,Resultados_Dic3!$F$3:$F$99980,Produccion_UO!$K432,Resultados_Dic3!$D$3:$D$99980,Produccion_UO!$K$423,Resultados_Dic3!$E$3:$E$99980,Produccion_UO!$J432,Resultados_Dic3!$A$3:$A$99980,Produccion_UO!$H432)*$I$423</f>
        <v>0</v>
      </c>
      <c r="AG432" s="21">
        <f>+SUMIFS(Resultados_Dic3!AB$3:AB$99980,Resultados_Dic3!$F$3:$F$99980,Produccion_UO!$K432,Resultados_Dic3!$D$3:$D$99980,Produccion_UO!$K$423,Resultados_Dic3!$E$3:$E$99980,Produccion_UO!$J432,Resultados_Dic3!$A$3:$A$99980,Produccion_UO!$H432)*$I$423</f>
        <v>0</v>
      </c>
      <c r="AH432" s="21">
        <f>+SUMIFS(Resultados_Dic3!AC$3:AC$99980,Resultados_Dic3!$F$3:$F$99980,Produccion_UO!$K432,Resultados_Dic3!$D$3:$D$99980,Produccion_UO!$K$423,Resultados_Dic3!$E$3:$E$99980,Produccion_UO!$J432,Resultados_Dic3!$A$3:$A$99980,Produccion_UO!$H432)*$I$423</f>
        <v>0</v>
      </c>
      <c r="AI432" s="21">
        <f>+SUMIFS(Resultados_Dic3!AD$3:AD$99980,Resultados_Dic3!$F$3:$F$99980,Produccion_UO!$K432,Resultados_Dic3!$D$3:$D$99980,Produccion_UO!$K$423,Resultados_Dic3!$E$3:$E$99980,Produccion_UO!$J432,Resultados_Dic3!$A$3:$A$99980,Produccion_UO!$H432)*$I$423</f>
        <v>0</v>
      </c>
      <c r="AJ432" s="21">
        <f>+SUMIFS(Resultados_Dic3!AE$3:AE$99980,Resultados_Dic3!$F$3:$F$99980,Produccion_UO!$K432,Resultados_Dic3!$D$3:$D$99980,Produccion_UO!$K$423,Resultados_Dic3!$E$3:$E$99980,Produccion_UO!$J432,Resultados_Dic3!$A$3:$A$99980,Produccion_UO!$H432)*$I$423</f>
        <v>0</v>
      </c>
      <c r="AK432" s="21">
        <f>+SUMIFS(Resultados_Dic3!AF$3:AF$99980,Resultados_Dic3!$F$3:$F$99980,Produccion_UO!$K432,Resultados_Dic3!$D$3:$D$99980,Produccion_UO!$K$423,Resultados_Dic3!$E$3:$E$99980,Produccion_UO!$J432,Resultados_Dic3!$A$3:$A$99980,Produccion_UO!$H432)*$I$423</f>
        <v>0</v>
      </c>
      <c r="AL432" s="21">
        <f>+SUMIFS(Resultados_Dic3!AG$3:AG$99980,Resultados_Dic3!$F$3:$F$99980,Produccion_UO!$K432,Resultados_Dic3!$D$3:$D$99980,Produccion_UO!$K$423,Resultados_Dic3!$E$3:$E$99980,Produccion_UO!$J432,Resultados_Dic3!$A$3:$A$99980,Produccion_UO!$H432)*$I$423</f>
        <v>0</v>
      </c>
      <c r="AM432" s="21">
        <f>+SUMIFS(Resultados_Dic3!AH$3:AH$99980,Resultados_Dic3!$F$3:$F$99980,Produccion_UO!$K432,Resultados_Dic3!$D$3:$D$99980,Produccion_UO!$K$423,Resultados_Dic3!$E$3:$E$99980,Produccion_UO!$J432,Resultados_Dic3!$A$3:$A$99980,Produccion_UO!$H432)*$I$423</f>
        <v>0</v>
      </c>
      <c r="AN432" s="21">
        <f>+SUMIFS(Resultados_Dic3!AI$3:AI$99980,Resultados_Dic3!$F$3:$F$99980,Produccion_UO!$K432,Resultados_Dic3!$D$3:$D$99980,Produccion_UO!$K$423,Resultados_Dic3!$E$3:$E$99980,Produccion_UO!$J432,Resultados_Dic3!$A$3:$A$99980,Produccion_UO!$H432)*$I$423</f>
        <v>0</v>
      </c>
      <c r="AO432" s="21">
        <f>+SUMIFS(Resultados_Dic3!AJ$3:AJ$99980,Resultados_Dic3!$F$3:$F$99980,Produccion_UO!$K432,Resultados_Dic3!$D$3:$D$99980,Produccion_UO!$K$423,Resultados_Dic3!$E$3:$E$99980,Produccion_UO!$J432,Resultados_Dic3!$A$3:$A$99980,Produccion_UO!$H432)*$I$423</f>
        <v>0</v>
      </c>
      <c r="AP432" s="21">
        <f>+SUMIFS(Resultados_Dic3!AK$3:AK$99980,Resultados_Dic3!$F$3:$F$99980,Produccion_UO!$K432,Resultados_Dic3!$D$3:$D$99980,Produccion_UO!$K$423,Resultados_Dic3!$E$3:$E$99980,Produccion_UO!$J432,Resultados_Dic3!$A$3:$A$99980,Produccion_UO!$H432)*$I$423</f>
        <v>0</v>
      </c>
      <c r="AQ432" s="21">
        <f>+SUMIFS(Resultados_Dic3!AL$3:AL$99980,Resultados_Dic3!$F$3:$F$99980,Produccion_UO!$K432,Resultados_Dic3!$D$3:$D$99980,Produccion_UO!$K$423,Resultados_Dic3!$E$3:$E$99980,Produccion_UO!$J432,Resultados_Dic3!$A$3:$A$99980,Produccion_UO!$H432)*$I$423</f>
        <v>0</v>
      </c>
      <c r="AR432" s="21">
        <f>+SUMIFS(Resultados_Dic3!AM$3:AM$99980,Resultados_Dic3!$F$3:$F$99980,Produccion_UO!$K432,Resultados_Dic3!$D$3:$D$99980,Produccion_UO!$K$423,Resultados_Dic3!$E$3:$E$99980,Produccion_UO!$J432,Resultados_Dic3!$A$3:$A$99980,Produccion_UO!$H432)*$I$423</f>
        <v>0</v>
      </c>
    </row>
    <row r="433" spans="1:48" s="68" customFormat="1" x14ac:dyDescent="0.25">
      <c r="A433" s="133"/>
      <c r="B433" s="133"/>
      <c r="C433" s="133"/>
      <c r="D433" s="133"/>
      <c r="E433" s="133"/>
      <c r="F433" s="134"/>
      <c r="H433" s="71"/>
      <c r="I433" s="71"/>
      <c r="L433" s="22"/>
      <c r="M433" s="69">
        <f>+SUM(M426:M432)</f>
        <v>74.228739482508615</v>
      </c>
      <c r="N433" s="69">
        <f t="shared" ref="N433" si="119">+SUM(N426:N432)</f>
        <v>66.827289205480554</v>
      </c>
      <c r="O433" s="69">
        <f t="shared" ref="O433:AR433" si="120">+SUM(O426:O432)</f>
        <v>60.062945262896747</v>
      </c>
      <c r="P433" s="69">
        <f t="shared" si="120"/>
        <v>64.157553409439714</v>
      </c>
      <c r="Q433" s="69">
        <f t="shared" si="120"/>
        <v>62.82268551141933</v>
      </c>
      <c r="R433" s="69">
        <f t="shared" si="120"/>
        <v>35.663053247999997</v>
      </c>
      <c r="S433" s="69">
        <f t="shared" si="120"/>
        <v>35.663053247999997</v>
      </c>
      <c r="T433" s="69">
        <f t="shared" si="120"/>
        <v>35.663053247999997</v>
      </c>
      <c r="U433" s="69">
        <f t="shared" si="120"/>
        <v>35.663053247999997</v>
      </c>
      <c r="V433" s="69">
        <f t="shared" si="120"/>
        <v>27.737930303999999</v>
      </c>
      <c r="W433" s="69">
        <f t="shared" si="120"/>
        <v>27.737930303999999</v>
      </c>
      <c r="X433" s="69">
        <f t="shared" si="120"/>
        <v>3.962561472</v>
      </c>
      <c r="Y433" s="69">
        <f t="shared" si="120"/>
        <v>3.7210411957582581</v>
      </c>
      <c r="Z433" s="69">
        <f t="shared" si="120"/>
        <v>3.4358641889652888</v>
      </c>
      <c r="AA433" s="69">
        <f t="shared" si="120"/>
        <v>1.9887036126669129</v>
      </c>
      <c r="AB433" s="69">
        <f t="shared" si="120"/>
        <v>0</v>
      </c>
      <c r="AC433" s="69">
        <f t="shared" si="120"/>
        <v>0</v>
      </c>
      <c r="AD433" s="69">
        <f t="shared" si="120"/>
        <v>0</v>
      </c>
      <c r="AE433" s="69">
        <f t="shared" si="120"/>
        <v>0</v>
      </c>
      <c r="AF433" s="69">
        <f t="shared" si="120"/>
        <v>0</v>
      </c>
      <c r="AG433" s="69">
        <f t="shared" si="120"/>
        <v>0</v>
      </c>
      <c r="AH433" s="69">
        <f t="shared" si="120"/>
        <v>0</v>
      </c>
      <c r="AI433" s="69">
        <f t="shared" si="120"/>
        <v>0</v>
      </c>
      <c r="AJ433" s="69">
        <f t="shared" si="120"/>
        <v>0</v>
      </c>
      <c r="AK433" s="69">
        <f t="shared" si="120"/>
        <v>0</v>
      </c>
      <c r="AL433" s="69">
        <f t="shared" si="120"/>
        <v>0</v>
      </c>
      <c r="AM433" s="69">
        <f t="shared" si="120"/>
        <v>0</v>
      </c>
      <c r="AN433" s="69">
        <f t="shared" si="120"/>
        <v>0</v>
      </c>
      <c r="AO433" s="69">
        <f t="shared" si="120"/>
        <v>0</v>
      </c>
      <c r="AP433" s="69">
        <f t="shared" si="120"/>
        <v>0</v>
      </c>
      <c r="AQ433" s="69">
        <f t="shared" si="120"/>
        <v>0</v>
      </c>
      <c r="AR433" s="69">
        <f t="shared" si="120"/>
        <v>0</v>
      </c>
    </row>
    <row r="435" spans="1:48" ht="18.75" x14ac:dyDescent="0.3">
      <c r="I435" s="17" t="str">
        <f>+IF(OR(J436="OIL",J436="OIL-eq"),$I$5,IF(J436="GAS",$I$4,IF(J436="GSL",$I$8,IF(J436="DSL",$I$9,IF(J436="KER",$I$10,IF(J436="LPG",$I$11,IF(J436="HFO",$I$12,IF(J436="AVG",$I$13,IF(J436="RFG",$I$14,IF(J436="ELC",$I$15,$I$16))))))))))</f>
        <v>GWh/año</v>
      </c>
      <c r="K435" s="34" t="s">
        <v>483</v>
      </c>
    </row>
    <row r="436" spans="1:48" x14ac:dyDescent="0.25">
      <c r="I436" s="115">
        <f>+IF(OR(J436="OIL",J436="OIL-eq"),$H$5,IF(J436="GAS",$H$4,IF(J436="GSL",$H$8,IF(J436="DSL",$H$9,IF(J436="KER",$H$10,IF(J436="LPG",$H$11,IF(J436="HFO",$H$12,IF(J436="AVG",$H$13,IF(J436="RFG",$H$14,IF(J436="ELC",$H$15,$H$16))))))))))</f>
        <v>277.77777777777777</v>
      </c>
      <c r="J436" s="106" t="s">
        <v>348</v>
      </c>
      <c r="K436" s="56" t="s">
        <v>389</v>
      </c>
    </row>
    <row r="437" spans="1:48" x14ac:dyDescent="0.25">
      <c r="H437" s="12"/>
      <c r="I437" s="12"/>
      <c r="J437" s="15"/>
      <c r="K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:48" x14ac:dyDescent="0.25">
      <c r="H439" s="17" t="str">
        <f t="shared" ref="H439:H445" si="121">+$B$1</f>
        <v>DIC7</v>
      </c>
      <c r="J439" s="24" t="s">
        <v>78</v>
      </c>
      <c r="K439" s="54" t="s">
        <v>451</v>
      </c>
      <c r="L439" s="22" t="str">
        <f>+$B$3</f>
        <v>GU - Gas</v>
      </c>
      <c r="M439" s="21">
        <f>+SUMIFS(Resultados_Dic3!H$3:H$99980,Resultados_Dic3!$F$3:$F$99980,Produccion_UO!$K439,Resultados_Dic3!$D$3:$D$99980,Produccion_UO!$K$436,Resultados_Dic3!$E$3:$E$99980,Produccion_UO!$J439,Resultados_Dic3!$A$3:$A$99980,Produccion_UO!$H439)*$I$436</f>
        <v>0</v>
      </c>
      <c r="N439" s="21">
        <f>+SUMIFS(Resultados_Dic3!I$3:I$99980,Resultados_Dic3!$F$3:$F$99980,Produccion_UO!$K439,Resultados_Dic3!$D$3:$D$99980,Produccion_UO!$K$436,Resultados_Dic3!$E$3:$E$99980,Produccion_UO!$J439,Resultados_Dic3!$A$3:$A$99980,Produccion_UO!$H439)*$I$436</f>
        <v>0</v>
      </c>
      <c r="O439" s="21">
        <f>+SUMIFS(Resultados_Dic3!J$3:J$99980,Resultados_Dic3!$F$3:$F$99980,Produccion_UO!$K439,Resultados_Dic3!$D$3:$D$99980,Produccion_UO!$K$436,Resultados_Dic3!$E$3:$E$99980,Produccion_UO!$J439,Resultados_Dic3!$A$3:$A$99980,Produccion_UO!$H439)*$I$436</f>
        <v>0</v>
      </c>
      <c r="P439" s="21">
        <f>+SUMIFS(Resultados_Dic3!K$3:K$99980,Resultados_Dic3!$F$3:$F$99980,Produccion_UO!$K439,Resultados_Dic3!$D$3:$D$99980,Produccion_UO!$K$436,Resultados_Dic3!$E$3:$E$99980,Produccion_UO!$J439,Resultados_Dic3!$A$3:$A$99980,Produccion_UO!$H439)*$I$436</f>
        <v>0</v>
      </c>
      <c r="Q439" s="21">
        <f>+SUMIFS(Resultados_Dic3!L$3:L$99980,Resultados_Dic3!$F$3:$F$99980,Produccion_UO!$K439,Resultados_Dic3!$D$3:$D$99980,Produccion_UO!$K$436,Resultados_Dic3!$E$3:$E$99980,Produccion_UO!$J439,Resultados_Dic3!$A$3:$A$99980,Produccion_UO!$H439)*$I$436</f>
        <v>0</v>
      </c>
      <c r="R439" s="21">
        <f>+SUMIFS(Resultados_Dic3!M$3:M$99980,Resultados_Dic3!$F$3:$F$99980,Produccion_UO!$K439,Resultados_Dic3!$D$3:$D$99980,Produccion_UO!$K$436,Resultados_Dic3!$E$3:$E$99980,Produccion_UO!$J439,Resultados_Dic3!$A$3:$A$99980,Produccion_UO!$H439)*$I$436</f>
        <v>0</v>
      </c>
      <c r="S439" s="21">
        <f>+SUMIFS(Resultados_Dic3!N$3:N$99980,Resultados_Dic3!$F$3:$F$99980,Produccion_UO!$K439,Resultados_Dic3!$D$3:$D$99980,Produccion_UO!$K$436,Resultados_Dic3!$E$3:$E$99980,Produccion_UO!$J439,Resultados_Dic3!$A$3:$A$99980,Produccion_UO!$H439)*$I$436</f>
        <v>0</v>
      </c>
      <c r="T439" s="21">
        <f>+SUMIFS(Resultados_Dic3!O$3:O$99980,Resultados_Dic3!$F$3:$F$99980,Produccion_UO!$K439,Resultados_Dic3!$D$3:$D$99980,Produccion_UO!$K$436,Resultados_Dic3!$E$3:$E$99980,Produccion_UO!$J439,Resultados_Dic3!$A$3:$A$99980,Produccion_UO!$H439)*$I$436</f>
        <v>0</v>
      </c>
      <c r="U439" s="21">
        <f>+SUMIFS(Resultados_Dic3!P$3:P$99980,Resultados_Dic3!$F$3:$F$99980,Produccion_UO!$K439,Resultados_Dic3!$D$3:$D$99980,Produccion_UO!$K$436,Resultados_Dic3!$E$3:$E$99980,Produccion_UO!$J439,Resultados_Dic3!$A$3:$A$99980,Produccion_UO!$H439)*$I$436</f>
        <v>0</v>
      </c>
      <c r="V439" s="21">
        <f>+SUMIFS(Resultados_Dic3!Q$3:Q$99980,Resultados_Dic3!$F$3:$F$99980,Produccion_UO!$K439,Resultados_Dic3!$D$3:$D$99980,Produccion_UO!$K$436,Resultados_Dic3!$E$3:$E$99980,Produccion_UO!$J439,Resultados_Dic3!$A$3:$A$99980,Produccion_UO!$H439)*$I$436</f>
        <v>0</v>
      </c>
      <c r="W439" s="21">
        <f>+SUMIFS(Resultados_Dic3!R$3:R$99980,Resultados_Dic3!$F$3:$F$99980,Produccion_UO!$K439,Resultados_Dic3!$D$3:$D$99980,Produccion_UO!$K$436,Resultados_Dic3!$E$3:$E$99980,Produccion_UO!$J439,Resultados_Dic3!$A$3:$A$99980,Produccion_UO!$H439)*$I$436</f>
        <v>0</v>
      </c>
      <c r="X439" s="21">
        <f>+SUMIFS(Resultados_Dic3!S$3:S$99980,Resultados_Dic3!$F$3:$F$99980,Produccion_UO!$K439,Resultados_Dic3!$D$3:$D$99980,Produccion_UO!$K$436,Resultados_Dic3!$E$3:$E$99980,Produccion_UO!$J439,Resultados_Dic3!$A$3:$A$99980,Produccion_UO!$H439)*$I$436</f>
        <v>0</v>
      </c>
      <c r="Y439" s="21">
        <f>+SUMIFS(Resultados_Dic3!T$3:T$99980,Resultados_Dic3!$F$3:$F$99980,Produccion_UO!$K439,Resultados_Dic3!$D$3:$D$99980,Produccion_UO!$K$436,Resultados_Dic3!$E$3:$E$99980,Produccion_UO!$J439,Resultados_Dic3!$A$3:$A$99980,Produccion_UO!$H439)*$I$436</f>
        <v>0</v>
      </c>
      <c r="Z439" s="21">
        <f>+SUMIFS(Resultados_Dic3!U$3:U$99980,Resultados_Dic3!$F$3:$F$99980,Produccion_UO!$K439,Resultados_Dic3!$D$3:$D$99980,Produccion_UO!$K$436,Resultados_Dic3!$E$3:$E$99980,Produccion_UO!$J439,Resultados_Dic3!$A$3:$A$99980,Produccion_UO!$H439)*$I$436</f>
        <v>0</v>
      </c>
      <c r="AA439" s="21">
        <f>+SUMIFS(Resultados_Dic3!V$3:V$99980,Resultados_Dic3!$F$3:$F$99980,Produccion_UO!$K439,Resultados_Dic3!$D$3:$D$99980,Produccion_UO!$K$436,Resultados_Dic3!$E$3:$E$99980,Produccion_UO!$J439,Resultados_Dic3!$A$3:$A$99980,Produccion_UO!$H439)*$I$436</f>
        <v>0</v>
      </c>
      <c r="AB439" s="21">
        <f>+SUMIFS(Resultados_Dic3!W$3:W$99980,Resultados_Dic3!$F$3:$F$99980,Produccion_UO!$K439,Resultados_Dic3!$D$3:$D$99980,Produccion_UO!$K$436,Resultados_Dic3!$E$3:$E$99980,Produccion_UO!$J439,Resultados_Dic3!$A$3:$A$99980,Produccion_UO!$H439)*$I$436</f>
        <v>0</v>
      </c>
      <c r="AC439" s="21">
        <f>+SUMIFS(Resultados_Dic3!X$3:X$99980,Resultados_Dic3!$F$3:$F$99980,Produccion_UO!$K439,Resultados_Dic3!$D$3:$D$99980,Produccion_UO!$K$436,Resultados_Dic3!$E$3:$E$99980,Produccion_UO!$J439,Resultados_Dic3!$A$3:$A$99980,Produccion_UO!$H439)*$I$436</f>
        <v>0</v>
      </c>
      <c r="AD439" s="21">
        <f>+SUMIFS(Resultados_Dic3!Y$3:Y$99980,Resultados_Dic3!$F$3:$F$99980,Produccion_UO!$K439,Resultados_Dic3!$D$3:$D$99980,Produccion_UO!$K$436,Resultados_Dic3!$E$3:$E$99980,Produccion_UO!$J439,Resultados_Dic3!$A$3:$A$99980,Produccion_UO!$H439)*$I$436</f>
        <v>0</v>
      </c>
      <c r="AE439" s="21">
        <f>+SUMIFS(Resultados_Dic3!Z$3:Z$99980,Resultados_Dic3!$F$3:$F$99980,Produccion_UO!$K439,Resultados_Dic3!$D$3:$D$99980,Produccion_UO!$K$436,Resultados_Dic3!$E$3:$E$99980,Produccion_UO!$J439,Resultados_Dic3!$A$3:$A$99980,Produccion_UO!$H439)*$I$436</f>
        <v>0</v>
      </c>
      <c r="AF439" s="21">
        <f>+SUMIFS(Resultados_Dic3!AA$3:AA$99980,Resultados_Dic3!$F$3:$F$99980,Produccion_UO!$K439,Resultados_Dic3!$D$3:$D$99980,Produccion_UO!$K$436,Resultados_Dic3!$E$3:$E$99980,Produccion_UO!$J439,Resultados_Dic3!$A$3:$A$99980,Produccion_UO!$H439)*$I$436</f>
        <v>0</v>
      </c>
      <c r="AG439" s="21">
        <f>+SUMIFS(Resultados_Dic3!AB$3:AB$99980,Resultados_Dic3!$F$3:$F$99980,Produccion_UO!$K439,Resultados_Dic3!$D$3:$D$99980,Produccion_UO!$K$436,Resultados_Dic3!$E$3:$E$99980,Produccion_UO!$J439,Resultados_Dic3!$A$3:$A$99980,Produccion_UO!$H439)*$I$436</f>
        <v>0</v>
      </c>
      <c r="AH439" s="21">
        <f>+SUMIFS(Resultados_Dic3!AC$3:AC$99980,Resultados_Dic3!$F$3:$F$99980,Produccion_UO!$K439,Resultados_Dic3!$D$3:$D$99980,Produccion_UO!$K$436,Resultados_Dic3!$E$3:$E$99980,Produccion_UO!$J439,Resultados_Dic3!$A$3:$A$99980,Produccion_UO!$H439)*$I$436</f>
        <v>0</v>
      </c>
      <c r="AI439" s="21">
        <f>+SUMIFS(Resultados_Dic3!AD$3:AD$99980,Resultados_Dic3!$F$3:$F$99980,Produccion_UO!$K439,Resultados_Dic3!$D$3:$D$99980,Produccion_UO!$K$436,Resultados_Dic3!$E$3:$E$99980,Produccion_UO!$J439,Resultados_Dic3!$A$3:$A$99980,Produccion_UO!$H439)*$I$436</f>
        <v>0</v>
      </c>
      <c r="AJ439" s="21">
        <f>+SUMIFS(Resultados_Dic3!AE$3:AE$99980,Resultados_Dic3!$F$3:$F$99980,Produccion_UO!$K439,Resultados_Dic3!$D$3:$D$99980,Produccion_UO!$K$436,Resultados_Dic3!$E$3:$E$99980,Produccion_UO!$J439,Resultados_Dic3!$A$3:$A$99980,Produccion_UO!$H439)*$I$436</f>
        <v>0</v>
      </c>
      <c r="AK439" s="21">
        <f>+SUMIFS(Resultados_Dic3!AF$3:AF$99980,Resultados_Dic3!$F$3:$F$99980,Produccion_UO!$K439,Resultados_Dic3!$D$3:$D$99980,Produccion_UO!$K$436,Resultados_Dic3!$E$3:$E$99980,Produccion_UO!$J439,Resultados_Dic3!$A$3:$A$99980,Produccion_UO!$H439)*$I$436</f>
        <v>0</v>
      </c>
      <c r="AL439" s="21">
        <f>+SUMIFS(Resultados_Dic3!AG$3:AG$99980,Resultados_Dic3!$F$3:$F$99980,Produccion_UO!$K439,Resultados_Dic3!$D$3:$D$99980,Produccion_UO!$K$436,Resultados_Dic3!$E$3:$E$99980,Produccion_UO!$J439,Resultados_Dic3!$A$3:$A$99980,Produccion_UO!$H439)*$I$436</f>
        <v>0</v>
      </c>
      <c r="AM439" s="21">
        <f>+SUMIFS(Resultados_Dic3!AH$3:AH$99980,Resultados_Dic3!$F$3:$F$99980,Produccion_UO!$K439,Resultados_Dic3!$D$3:$D$99980,Produccion_UO!$K$436,Resultados_Dic3!$E$3:$E$99980,Produccion_UO!$J439,Resultados_Dic3!$A$3:$A$99980,Produccion_UO!$H439)*$I$436</f>
        <v>0</v>
      </c>
      <c r="AN439" s="21">
        <f>+SUMIFS(Resultados_Dic3!AI$3:AI$99980,Resultados_Dic3!$F$3:$F$99980,Produccion_UO!$K439,Resultados_Dic3!$D$3:$D$99980,Produccion_UO!$K$436,Resultados_Dic3!$E$3:$E$99980,Produccion_UO!$J439,Resultados_Dic3!$A$3:$A$99980,Produccion_UO!$H439)*$I$436</f>
        <v>0</v>
      </c>
      <c r="AO439" s="21">
        <f>+SUMIFS(Resultados_Dic3!AJ$3:AJ$99980,Resultados_Dic3!$F$3:$F$99980,Produccion_UO!$K439,Resultados_Dic3!$D$3:$D$99980,Produccion_UO!$K$436,Resultados_Dic3!$E$3:$E$99980,Produccion_UO!$J439,Resultados_Dic3!$A$3:$A$99980,Produccion_UO!$H439)*$I$436</f>
        <v>0</v>
      </c>
      <c r="AP439" s="21">
        <f>+SUMIFS(Resultados_Dic3!AK$3:AK$99980,Resultados_Dic3!$F$3:$F$99980,Produccion_UO!$K439,Resultados_Dic3!$D$3:$D$99980,Produccion_UO!$K$436,Resultados_Dic3!$E$3:$E$99980,Produccion_UO!$J439,Resultados_Dic3!$A$3:$A$99980,Produccion_UO!$H439)*$I$436</f>
        <v>0</v>
      </c>
      <c r="AQ439" s="21">
        <f>+SUMIFS(Resultados_Dic3!AL$3:AL$99980,Resultados_Dic3!$F$3:$F$99980,Produccion_UO!$K439,Resultados_Dic3!$D$3:$D$99980,Produccion_UO!$K$436,Resultados_Dic3!$E$3:$E$99980,Produccion_UO!$J439,Resultados_Dic3!$A$3:$A$99980,Produccion_UO!$H439)*$I$436</f>
        <v>0</v>
      </c>
      <c r="AR439" s="21">
        <f>+SUMIFS(Resultados_Dic3!AM$3:AM$99980,Resultados_Dic3!$F$3:$F$99980,Produccion_UO!$K439,Resultados_Dic3!$D$3:$D$99980,Produccion_UO!$K$436,Resultados_Dic3!$E$3:$E$99980,Produccion_UO!$J439,Resultados_Dic3!$A$3:$A$99980,Produccion_UO!$H439)*$I$436</f>
        <v>0</v>
      </c>
    </row>
    <row r="440" spans="1:48" x14ac:dyDescent="0.25">
      <c r="H440" s="17" t="str">
        <f t="shared" si="121"/>
        <v>DIC7</v>
      </c>
      <c r="J440" s="24" t="s">
        <v>79</v>
      </c>
      <c r="K440" s="56" t="s">
        <v>206</v>
      </c>
      <c r="L440" s="22" t="str">
        <f>+$B$4</f>
        <v>LLO - Ligth</v>
      </c>
      <c r="M440" s="21">
        <f>+SUMIFS(Resultados_Dic3!H$3:H$99980,Resultados_Dic3!$F$3:$F$99980,Produccion_UO!$K440,Resultados_Dic3!$D$3:$D$99980,Produccion_UO!$K$436,Resultados_Dic3!$E$3:$E$99980,Produccion_UO!$J440,Resultados_Dic3!$A$3:$A$99980,Produccion_UO!$H440)*$I$436</f>
        <v>95.101475327999992</v>
      </c>
      <c r="N440" s="21">
        <f>+SUMIFS(Resultados_Dic3!I$3:I$99980,Resultados_Dic3!$F$3:$F$99980,Produccion_UO!$K440,Resultados_Dic3!$D$3:$D$99980,Produccion_UO!$K$436,Resultados_Dic3!$E$3:$E$99980,Produccion_UO!$J440,Resultados_Dic3!$A$3:$A$99980,Produccion_UO!$H440)</f>
        <v>0.34236531118079999</v>
      </c>
      <c r="O440" s="21">
        <f>+SUMIFS(Resultados_Dic3!J$3:J$99980,Resultados_Dic3!$F$3:$F$99980,Produccion_UO!$K440,Resultados_Dic3!$D$3:$D$99980,Produccion_UO!$K$436,Resultados_Dic3!$E$3:$E$99980,Produccion_UO!$J440,Resultados_Dic3!$A$3:$A$99980,Produccion_UO!$H440)</f>
        <v>0.34236531118079999</v>
      </c>
      <c r="P440" s="21">
        <f>+SUMIFS(Resultados_Dic3!K$3:K$99980,Resultados_Dic3!$F$3:$F$99980,Produccion_UO!$K440,Resultados_Dic3!$D$3:$D$99980,Produccion_UO!$K$436,Resultados_Dic3!$E$3:$E$99980,Produccion_UO!$J440,Resultados_Dic3!$A$3:$A$99980,Produccion_UO!$H440)</f>
        <v>0.34236531118079999</v>
      </c>
      <c r="Q440" s="21">
        <f>+SUMIFS(Resultados_Dic3!L$3:L$99980,Resultados_Dic3!$F$3:$F$99980,Produccion_UO!$K440,Resultados_Dic3!$D$3:$D$99980,Produccion_UO!$K$436,Resultados_Dic3!$E$3:$E$99980,Produccion_UO!$J440,Resultados_Dic3!$A$3:$A$99980,Produccion_UO!$H440)</f>
        <v>0.34236531118079999</v>
      </c>
      <c r="R440" s="21">
        <f>+SUMIFS(Resultados_Dic3!M$3:M$99980,Resultados_Dic3!$F$3:$F$99980,Produccion_UO!$K440,Resultados_Dic3!$D$3:$D$99980,Produccion_UO!$K$436,Resultados_Dic3!$E$3:$E$99980,Produccion_UO!$J440,Resultados_Dic3!$A$3:$A$99980,Produccion_UO!$H440)</f>
        <v>0.34236531118079999</v>
      </c>
      <c r="S440" s="21">
        <f>+SUMIFS(Resultados_Dic3!N$3:N$99980,Resultados_Dic3!$F$3:$F$99980,Produccion_UO!$K440,Resultados_Dic3!$D$3:$D$99980,Produccion_UO!$K$436,Resultados_Dic3!$E$3:$E$99980,Produccion_UO!$J440,Resultados_Dic3!$A$3:$A$99980,Produccion_UO!$H440)</f>
        <v>0.34236531118079999</v>
      </c>
      <c r="T440" s="21">
        <f>+SUMIFS(Resultados_Dic3!O$3:O$99980,Resultados_Dic3!$F$3:$F$99980,Produccion_UO!$K440,Resultados_Dic3!$D$3:$D$99980,Produccion_UO!$K$436,Resultados_Dic3!$E$3:$E$99980,Produccion_UO!$J440,Resultados_Dic3!$A$3:$A$99980,Produccion_UO!$H440)</f>
        <v>0.34236531118079999</v>
      </c>
      <c r="U440" s="21">
        <f>+SUMIFS(Resultados_Dic3!P$3:P$99980,Resultados_Dic3!$F$3:$F$99980,Produccion_UO!$K440,Resultados_Dic3!$D$3:$D$99980,Produccion_UO!$K$436,Resultados_Dic3!$E$3:$E$99980,Produccion_UO!$J440,Resultados_Dic3!$A$3:$A$99980,Produccion_UO!$H440)</f>
        <v>0.34236531118079999</v>
      </c>
      <c r="V440" s="21">
        <f>+SUMIFS(Resultados_Dic3!Q$3:Q$99980,Resultados_Dic3!$F$3:$F$99980,Produccion_UO!$K440,Resultados_Dic3!$D$3:$D$99980,Produccion_UO!$K$436,Resultados_Dic3!$E$3:$E$99980,Produccion_UO!$J440,Resultados_Dic3!$A$3:$A$99980,Produccion_UO!$H440)</f>
        <v>0.34236531118079999</v>
      </c>
      <c r="W440" s="21">
        <f>+SUMIFS(Resultados_Dic3!R$3:R$99980,Resultados_Dic3!$F$3:$F$99980,Produccion_UO!$K440,Resultados_Dic3!$D$3:$D$99980,Produccion_UO!$K$436,Resultados_Dic3!$E$3:$E$99980,Produccion_UO!$J440,Resultados_Dic3!$A$3:$A$99980,Produccion_UO!$H440)</f>
        <v>0.34236531118079999</v>
      </c>
      <c r="X440" s="21">
        <f>+SUMIFS(Resultados_Dic3!S$3:S$99980,Resultados_Dic3!$F$3:$F$99980,Produccion_UO!$K440,Resultados_Dic3!$D$3:$D$99980,Produccion_UO!$K$436,Resultados_Dic3!$E$3:$E$99980,Produccion_UO!$J440,Resultados_Dic3!$A$3:$A$99980,Produccion_UO!$H440)</f>
        <v>0.34236531118079999</v>
      </c>
      <c r="Y440" s="21">
        <f>+SUMIFS(Resultados_Dic3!T$3:T$99980,Resultados_Dic3!$F$3:$F$99980,Produccion_UO!$K440,Resultados_Dic3!$D$3:$D$99980,Produccion_UO!$K$436,Resultados_Dic3!$E$3:$E$99980,Produccion_UO!$J440,Resultados_Dic3!$A$3:$A$99980,Produccion_UO!$H440)</f>
        <v>0.34236531118079999</v>
      </c>
      <c r="Z440" s="21">
        <f>+SUMIFS(Resultados_Dic3!U$3:U$99980,Resultados_Dic3!$F$3:$F$99980,Produccion_UO!$K440,Resultados_Dic3!$D$3:$D$99980,Produccion_UO!$K$436,Resultados_Dic3!$E$3:$E$99980,Produccion_UO!$J440,Resultados_Dic3!$A$3:$A$99980,Produccion_UO!$H440)</f>
        <v>0.34236531118079999</v>
      </c>
      <c r="AA440" s="21">
        <f>+SUMIFS(Resultados_Dic3!V$3:V$99980,Resultados_Dic3!$F$3:$F$99980,Produccion_UO!$K440,Resultados_Dic3!$D$3:$D$99980,Produccion_UO!$K$436,Resultados_Dic3!$E$3:$E$99980,Produccion_UO!$J440,Resultados_Dic3!$A$3:$A$99980,Produccion_UO!$H440)</f>
        <v>0</v>
      </c>
      <c r="AB440" s="21">
        <f>+SUMIFS(Resultados_Dic3!W$3:W$99980,Resultados_Dic3!$F$3:$F$99980,Produccion_UO!$K440,Resultados_Dic3!$D$3:$D$99980,Produccion_UO!$K$436,Resultados_Dic3!$E$3:$E$99980,Produccion_UO!$J440,Resultados_Dic3!$A$3:$A$99980,Produccion_UO!$H440)</f>
        <v>0</v>
      </c>
      <c r="AC440" s="21">
        <f>+SUMIFS(Resultados_Dic3!X$3:X$99980,Resultados_Dic3!$F$3:$F$99980,Produccion_UO!$K440,Resultados_Dic3!$D$3:$D$99980,Produccion_UO!$K$436,Resultados_Dic3!$E$3:$E$99980,Produccion_UO!$J440,Resultados_Dic3!$A$3:$A$99980,Produccion_UO!$H440)</f>
        <v>0</v>
      </c>
      <c r="AD440" s="21">
        <f>+SUMIFS(Resultados_Dic3!Y$3:Y$99980,Resultados_Dic3!$F$3:$F$99980,Produccion_UO!$K440,Resultados_Dic3!$D$3:$D$99980,Produccion_UO!$K$436,Resultados_Dic3!$E$3:$E$99980,Produccion_UO!$J440,Resultados_Dic3!$A$3:$A$99980,Produccion_UO!$H440)</f>
        <v>0</v>
      </c>
      <c r="AE440" s="21">
        <f>+SUMIFS(Resultados_Dic3!Z$3:Z$99980,Resultados_Dic3!$F$3:$F$99980,Produccion_UO!$K440,Resultados_Dic3!$D$3:$D$99980,Produccion_UO!$K$436,Resultados_Dic3!$E$3:$E$99980,Produccion_UO!$J440,Resultados_Dic3!$A$3:$A$99980,Produccion_UO!$H440)</f>
        <v>0</v>
      </c>
      <c r="AF440" s="21">
        <f>+SUMIFS(Resultados_Dic3!AA$3:AA$99980,Resultados_Dic3!$F$3:$F$99980,Produccion_UO!$K440,Resultados_Dic3!$D$3:$D$99980,Produccion_UO!$K$436,Resultados_Dic3!$E$3:$E$99980,Produccion_UO!$J440,Resultados_Dic3!$A$3:$A$99980,Produccion_UO!$H440)</f>
        <v>0</v>
      </c>
      <c r="AG440" s="21">
        <f>+SUMIFS(Resultados_Dic3!AB$3:AB$99980,Resultados_Dic3!$F$3:$F$99980,Produccion_UO!$K440,Resultados_Dic3!$D$3:$D$99980,Produccion_UO!$K$436,Resultados_Dic3!$E$3:$E$99980,Produccion_UO!$J440,Resultados_Dic3!$A$3:$A$99980,Produccion_UO!$H440)</f>
        <v>0</v>
      </c>
      <c r="AH440" s="21">
        <f>+SUMIFS(Resultados_Dic3!AC$3:AC$99980,Resultados_Dic3!$F$3:$F$99980,Produccion_UO!$K440,Resultados_Dic3!$D$3:$D$99980,Produccion_UO!$K$436,Resultados_Dic3!$E$3:$E$99980,Produccion_UO!$J440,Resultados_Dic3!$A$3:$A$99980,Produccion_UO!$H440)</f>
        <v>0</v>
      </c>
      <c r="AI440" s="21">
        <f>+SUMIFS(Resultados_Dic3!AD$3:AD$99980,Resultados_Dic3!$F$3:$F$99980,Produccion_UO!$K440,Resultados_Dic3!$D$3:$D$99980,Produccion_UO!$K$436,Resultados_Dic3!$E$3:$E$99980,Produccion_UO!$J440,Resultados_Dic3!$A$3:$A$99980,Produccion_UO!$H440)</f>
        <v>0</v>
      </c>
      <c r="AJ440" s="21">
        <f>+SUMIFS(Resultados_Dic3!AE$3:AE$99980,Resultados_Dic3!$F$3:$F$99980,Produccion_UO!$K440,Resultados_Dic3!$D$3:$D$99980,Produccion_UO!$K$436,Resultados_Dic3!$E$3:$E$99980,Produccion_UO!$J440,Resultados_Dic3!$A$3:$A$99980,Produccion_UO!$H440)</f>
        <v>0</v>
      </c>
      <c r="AK440" s="21">
        <f>+SUMIFS(Resultados_Dic3!AF$3:AF$99980,Resultados_Dic3!$F$3:$F$99980,Produccion_UO!$K440,Resultados_Dic3!$D$3:$D$99980,Produccion_UO!$K$436,Resultados_Dic3!$E$3:$E$99980,Produccion_UO!$J440,Resultados_Dic3!$A$3:$A$99980,Produccion_UO!$H440)</f>
        <v>0</v>
      </c>
      <c r="AL440" s="21">
        <f>+SUMIFS(Resultados_Dic3!AG$3:AG$99980,Resultados_Dic3!$F$3:$F$99980,Produccion_UO!$K440,Resultados_Dic3!$D$3:$D$99980,Produccion_UO!$K$436,Resultados_Dic3!$E$3:$E$99980,Produccion_UO!$J440,Resultados_Dic3!$A$3:$A$99980,Produccion_UO!$H440)</f>
        <v>0</v>
      </c>
      <c r="AM440" s="21">
        <f>+SUMIFS(Resultados_Dic3!AH$3:AH$99980,Resultados_Dic3!$F$3:$F$99980,Produccion_UO!$K440,Resultados_Dic3!$D$3:$D$99980,Produccion_UO!$K$436,Resultados_Dic3!$E$3:$E$99980,Produccion_UO!$J440,Resultados_Dic3!$A$3:$A$99980,Produccion_UO!$H440)</f>
        <v>0</v>
      </c>
      <c r="AN440" s="21">
        <f>+SUMIFS(Resultados_Dic3!AI$3:AI$99980,Resultados_Dic3!$F$3:$F$99980,Produccion_UO!$K440,Resultados_Dic3!$D$3:$D$99980,Produccion_UO!$K$436,Resultados_Dic3!$E$3:$E$99980,Produccion_UO!$J440,Resultados_Dic3!$A$3:$A$99980,Produccion_UO!$H440)</f>
        <v>0</v>
      </c>
      <c r="AO440" s="21">
        <f>+SUMIFS(Resultados_Dic3!AJ$3:AJ$99980,Resultados_Dic3!$F$3:$F$99980,Produccion_UO!$K440,Resultados_Dic3!$D$3:$D$99980,Produccion_UO!$K$436,Resultados_Dic3!$E$3:$E$99980,Produccion_UO!$J440,Resultados_Dic3!$A$3:$A$99980,Produccion_UO!$H440)</f>
        <v>0</v>
      </c>
      <c r="AP440" s="21">
        <f>+SUMIFS(Resultados_Dic3!AK$3:AK$99980,Resultados_Dic3!$F$3:$F$99980,Produccion_UO!$K440,Resultados_Dic3!$D$3:$D$99980,Produccion_UO!$K$436,Resultados_Dic3!$E$3:$E$99980,Produccion_UO!$J440,Resultados_Dic3!$A$3:$A$99980,Produccion_UO!$H440)</f>
        <v>0</v>
      </c>
      <c r="AQ440" s="21">
        <f>+SUMIFS(Resultados_Dic3!AL$3:AL$99980,Resultados_Dic3!$F$3:$F$99980,Produccion_UO!$K440,Resultados_Dic3!$D$3:$D$99980,Produccion_UO!$K$436,Resultados_Dic3!$E$3:$E$99980,Produccion_UO!$J440,Resultados_Dic3!$A$3:$A$99980,Produccion_UO!$H440)</f>
        <v>0</v>
      </c>
      <c r="AR440" s="21">
        <f>+SUMIFS(Resultados_Dic3!AM$3:AM$99980,Resultados_Dic3!$F$3:$F$99980,Produccion_UO!$K440,Resultados_Dic3!$D$3:$D$99980,Produccion_UO!$K$436,Resultados_Dic3!$E$3:$E$99980,Produccion_UO!$J440,Resultados_Dic3!$A$3:$A$99980,Produccion_UO!$H440)</f>
        <v>0</v>
      </c>
    </row>
    <row r="441" spans="1:48" x14ac:dyDescent="0.25">
      <c r="H441" s="17" t="str">
        <f t="shared" si="121"/>
        <v>DIC7</v>
      </c>
      <c r="J441" s="24"/>
      <c r="K441" s="54"/>
      <c r="L441" s="22" t="str">
        <f>+$B$5</f>
        <v>LLO - Heavy</v>
      </c>
      <c r="M441" s="21">
        <f>+SUMIFS(Resultados_Dic3!H$3:H$99980,Resultados_Dic3!$F$3:$F$99980,Produccion_UO!$K441,Resultados_Dic3!$D$3:$D$99980,Produccion_UO!$K$436,Resultados_Dic3!$E$3:$E$99980,Produccion_UO!$J441,Resultados_Dic3!$A$3:$A$99980,Produccion_UO!$H441)*$I$436</f>
        <v>0</v>
      </c>
      <c r="N441" s="21">
        <f>+SUMIFS(Resultados_Dic3!I$3:I$99980,Resultados_Dic3!$F$3:$F$99980,Produccion_UO!$K441,Resultados_Dic3!$D$3:$D$99980,Produccion_UO!$K$436,Resultados_Dic3!$E$3:$E$99980,Produccion_UO!$J441,Resultados_Dic3!$A$3:$A$99980,Produccion_UO!$H441)*$I$436</f>
        <v>0</v>
      </c>
      <c r="O441" s="21">
        <f>+SUMIFS(Resultados_Dic3!J$3:J$99980,Resultados_Dic3!$F$3:$F$99980,Produccion_UO!$K441,Resultados_Dic3!$D$3:$D$99980,Produccion_UO!$K$436,Resultados_Dic3!$E$3:$E$99980,Produccion_UO!$J441,Resultados_Dic3!$A$3:$A$99980,Produccion_UO!$H441)*$I$436</f>
        <v>0</v>
      </c>
      <c r="P441" s="21">
        <f>+SUMIFS(Resultados_Dic3!K$3:K$99980,Resultados_Dic3!$F$3:$F$99980,Produccion_UO!$K441,Resultados_Dic3!$D$3:$D$99980,Produccion_UO!$K$436,Resultados_Dic3!$E$3:$E$99980,Produccion_UO!$J441,Resultados_Dic3!$A$3:$A$99980,Produccion_UO!$H441)*$I$436</f>
        <v>0</v>
      </c>
      <c r="Q441" s="21">
        <f>+SUMIFS(Resultados_Dic3!L$3:L$99980,Resultados_Dic3!$F$3:$F$99980,Produccion_UO!$K441,Resultados_Dic3!$D$3:$D$99980,Produccion_UO!$K$436,Resultados_Dic3!$E$3:$E$99980,Produccion_UO!$J441,Resultados_Dic3!$A$3:$A$99980,Produccion_UO!$H441)*$I$436</f>
        <v>0</v>
      </c>
      <c r="R441" s="21">
        <f>+SUMIFS(Resultados_Dic3!M$3:M$99980,Resultados_Dic3!$F$3:$F$99980,Produccion_UO!$K441,Resultados_Dic3!$D$3:$D$99980,Produccion_UO!$K$436,Resultados_Dic3!$E$3:$E$99980,Produccion_UO!$J441,Resultados_Dic3!$A$3:$A$99980,Produccion_UO!$H441)*$I$436</f>
        <v>0</v>
      </c>
      <c r="S441" s="21">
        <f>+SUMIFS(Resultados_Dic3!N$3:N$99980,Resultados_Dic3!$F$3:$F$99980,Produccion_UO!$K441,Resultados_Dic3!$D$3:$D$99980,Produccion_UO!$K$436,Resultados_Dic3!$E$3:$E$99980,Produccion_UO!$J441,Resultados_Dic3!$A$3:$A$99980,Produccion_UO!$H441)*$I$436</f>
        <v>0</v>
      </c>
      <c r="T441" s="21">
        <f>+SUMIFS(Resultados_Dic3!O$3:O$99980,Resultados_Dic3!$F$3:$F$99980,Produccion_UO!$K441,Resultados_Dic3!$D$3:$D$99980,Produccion_UO!$K$436,Resultados_Dic3!$E$3:$E$99980,Produccion_UO!$J441,Resultados_Dic3!$A$3:$A$99980,Produccion_UO!$H441)*$I$436</f>
        <v>0</v>
      </c>
      <c r="U441" s="21">
        <f>+SUMIFS(Resultados_Dic3!P$3:P$99980,Resultados_Dic3!$F$3:$F$99980,Produccion_UO!$K441,Resultados_Dic3!$D$3:$D$99980,Produccion_UO!$K$436,Resultados_Dic3!$E$3:$E$99980,Produccion_UO!$J441,Resultados_Dic3!$A$3:$A$99980,Produccion_UO!$H441)*$I$436</f>
        <v>0</v>
      </c>
      <c r="V441" s="21">
        <f>+SUMIFS(Resultados_Dic3!Q$3:Q$99980,Resultados_Dic3!$F$3:$F$99980,Produccion_UO!$K441,Resultados_Dic3!$D$3:$D$99980,Produccion_UO!$K$436,Resultados_Dic3!$E$3:$E$99980,Produccion_UO!$J441,Resultados_Dic3!$A$3:$A$99980,Produccion_UO!$H441)*$I$436</f>
        <v>0</v>
      </c>
      <c r="W441" s="21">
        <f>+SUMIFS(Resultados_Dic3!R$3:R$99980,Resultados_Dic3!$F$3:$F$99980,Produccion_UO!$K441,Resultados_Dic3!$D$3:$D$99980,Produccion_UO!$K$436,Resultados_Dic3!$E$3:$E$99980,Produccion_UO!$J441,Resultados_Dic3!$A$3:$A$99980,Produccion_UO!$H441)*$I$436</f>
        <v>0</v>
      </c>
      <c r="X441" s="21">
        <f>+SUMIFS(Resultados_Dic3!S$3:S$99980,Resultados_Dic3!$F$3:$F$99980,Produccion_UO!$K441,Resultados_Dic3!$D$3:$D$99980,Produccion_UO!$K$436,Resultados_Dic3!$E$3:$E$99980,Produccion_UO!$J441,Resultados_Dic3!$A$3:$A$99980,Produccion_UO!$H441)*$I$436</f>
        <v>0</v>
      </c>
      <c r="Y441" s="21">
        <f>+SUMIFS(Resultados_Dic3!T$3:T$99980,Resultados_Dic3!$F$3:$F$99980,Produccion_UO!$K441,Resultados_Dic3!$D$3:$D$99980,Produccion_UO!$K$436,Resultados_Dic3!$E$3:$E$99980,Produccion_UO!$J441,Resultados_Dic3!$A$3:$A$99980,Produccion_UO!$H441)*$I$436</f>
        <v>0</v>
      </c>
      <c r="Z441" s="21">
        <f>+SUMIFS(Resultados_Dic3!U$3:U$99980,Resultados_Dic3!$F$3:$F$99980,Produccion_UO!$K441,Resultados_Dic3!$D$3:$D$99980,Produccion_UO!$K$436,Resultados_Dic3!$E$3:$E$99980,Produccion_UO!$J441,Resultados_Dic3!$A$3:$A$99980,Produccion_UO!$H441)*$I$436</f>
        <v>0</v>
      </c>
      <c r="AA441" s="21">
        <f>+SUMIFS(Resultados_Dic3!V$3:V$99980,Resultados_Dic3!$F$3:$F$99980,Produccion_UO!$K441,Resultados_Dic3!$D$3:$D$99980,Produccion_UO!$K$436,Resultados_Dic3!$E$3:$E$99980,Produccion_UO!$J441,Resultados_Dic3!$A$3:$A$99980,Produccion_UO!$H441)*$I$436</f>
        <v>0</v>
      </c>
      <c r="AB441" s="21">
        <f>+SUMIFS(Resultados_Dic3!W$3:W$99980,Resultados_Dic3!$F$3:$F$99980,Produccion_UO!$K441,Resultados_Dic3!$D$3:$D$99980,Produccion_UO!$K$436,Resultados_Dic3!$E$3:$E$99980,Produccion_UO!$J441,Resultados_Dic3!$A$3:$A$99980,Produccion_UO!$H441)*$I$436</f>
        <v>0</v>
      </c>
      <c r="AC441" s="21">
        <f>+SUMIFS(Resultados_Dic3!X$3:X$99980,Resultados_Dic3!$F$3:$F$99980,Produccion_UO!$K441,Resultados_Dic3!$D$3:$D$99980,Produccion_UO!$K$436,Resultados_Dic3!$E$3:$E$99980,Produccion_UO!$J441,Resultados_Dic3!$A$3:$A$99980,Produccion_UO!$H441)*$I$436</f>
        <v>0</v>
      </c>
      <c r="AD441" s="21">
        <f>+SUMIFS(Resultados_Dic3!Y$3:Y$99980,Resultados_Dic3!$F$3:$F$99980,Produccion_UO!$K441,Resultados_Dic3!$D$3:$D$99980,Produccion_UO!$K$436,Resultados_Dic3!$E$3:$E$99980,Produccion_UO!$J441,Resultados_Dic3!$A$3:$A$99980,Produccion_UO!$H441)*$I$436</f>
        <v>0</v>
      </c>
      <c r="AE441" s="21">
        <f>+SUMIFS(Resultados_Dic3!Z$3:Z$99980,Resultados_Dic3!$F$3:$F$99980,Produccion_UO!$K441,Resultados_Dic3!$D$3:$D$99980,Produccion_UO!$K$436,Resultados_Dic3!$E$3:$E$99980,Produccion_UO!$J441,Resultados_Dic3!$A$3:$A$99980,Produccion_UO!$H441)*$I$436</f>
        <v>0</v>
      </c>
      <c r="AF441" s="21">
        <f>+SUMIFS(Resultados_Dic3!AA$3:AA$99980,Resultados_Dic3!$F$3:$F$99980,Produccion_UO!$K441,Resultados_Dic3!$D$3:$D$99980,Produccion_UO!$K$436,Resultados_Dic3!$E$3:$E$99980,Produccion_UO!$J441,Resultados_Dic3!$A$3:$A$99980,Produccion_UO!$H441)*$I$436</f>
        <v>0</v>
      </c>
      <c r="AG441" s="21">
        <f>+SUMIFS(Resultados_Dic3!AB$3:AB$99980,Resultados_Dic3!$F$3:$F$99980,Produccion_UO!$K441,Resultados_Dic3!$D$3:$D$99980,Produccion_UO!$K$436,Resultados_Dic3!$E$3:$E$99980,Produccion_UO!$J441,Resultados_Dic3!$A$3:$A$99980,Produccion_UO!$H441)*$I$436</f>
        <v>0</v>
      </c>
      <c r="AH441" s="21">
        <f>+SUMIFS(Resultados_Dic3!AC$3:AC$99980,Resultados_Dic3!$F$3:$F$99980,Produccion_UO!$K441,Resultados_Dic3!$D$3:$D$99980,Produccion_UO!$K$436,Resultados_Dic3!$E$3:$E$99980,Produccion_UO!$J441,Resultados_Dic3!$A$3:$A$99980,Produccion_UO!$H441)*$I$436</f>
        <v>0</v>
      </c>
      <c r="AI441" s="21">
        <f>+SUMIFS(Resultados_Dic3!AD$3:AD$99980,Resultados_Dic3!$F$3:$F$99980,Produccion_UO!$K441,Resultados_Dic3!$D$3:$D$99980,Produccion_UO!$K$436,Resultados_Dic3!$E$3:$E$99980,Produccion_UO!$J441,Resultados_Dic3!$A$3:$A$99980,Produccion_UO!$H441)*$I$436</f>
        <v>0</v>
      </c>
      <c r="AJ441" s="21">
        <f>+SUMIFS(Resultados_Dic3!AE$3:AE$99980,Resultados_Dic3!$F$3:$F$99980,Produccion_UO!$K441,Resultados_Dic3!$D$3:$D$99980,Produccion_UO!$K$436,Resultados_Dic3!$E$3:$E$99980,Produccion_UO!$J441,Resultados_Dic3!$A$3:$A$99980,Produccion_UO!$H441)*$I$436</f>
        <v>0</v>
      </c>
      <c r="AK441" s="21">
        <f>+SUMIFS(Resultados_Dic3!AF$3:AF$99980,Resultados_Dic3!$F$3:$F$99980,Produccion_UO!$K441,Resultados_Dic3!$D$3:$D$99980,Produccion_UO!$K$436,Resultados_Dic3!$E$3:$E$99980,Produccion_UO!$J441,Resultados_Dic3!$A$3:$A$99980,Produccion_UO!$H441)*$I$436</f>
        <v>0</v>
      </c>
      <c r="AL441" s="21">
        <f>+SUMIFS(Resultados_Dic3!AG$3:AG$99980,Resultados_Dic3!$F$3:$F$99980,Produccion_UO!$K441,Resultados_Dic3!$D$3:$D$99980,Produccion_UO!$K$436,Resultados_Dic3!$E$3:$E$99980,Produccion_UO!$J441,Resultados_Dic3!$A$3:$A$99980,Produccion_UO!$H441)*$I$436</f>
        <v>0</v>
      </c>
      <c r="AM441" s="21">
        <f>+SUMIFS(Resultados_Dic3!AH$3:AH$99980,Resultados_Dic3!$F$3:$F$99980,Produccion_UO!$K441,Resultados_Dic3!$D$3:$D$99980,Produccion_UO!$K$436,Resultados_Dic3!$E$3:$E$99980,Produccion_UO!$J441,Resultados_Dic3!$A$3:$A$99980,Produccion_UO!$H441)*$I$436</f>
        <v>0</v>
      </c>
      <c r="AN441" s="21">
        <f>+SUMIFS(Resultados_Dic3!AI$3:AI$99980,Resultados_Dic3!$F$3:$F$99980,Produccion_UO!$K441,Resultados_Dic3!$D$3:$D$99980,Produccion_UO!$K$436,Resultados_Dic3!$E$3:$E$99980,Produccion_UO!$J441,Resultados_Dic3!$A$3:$A$99980,Produccion_UO!$H441)*$I$436</f>
        <v>0</v>
      </c>
      <c r="AO441" s="21">
        <f>+SUMIFS(Resultados_Dic3!AJ$3:AJ$99980,Resultados_Dic3!$F$3:$F$99980,Produccion_UO!$K441,Resultados_Dic3!$D$3:$D$99980,Produccion_UO!$K$436,Resultados_Dic3!$E$3:$E$99980,Produccion_UO!$J441,Resultados_Dic3!$A$3:$A$99980,Produccion_UO!$H441)*$I$436</f>
        <v>0</v>
      </c>
      <c r="AP441" s="21">
        <f>+SUMIFS(Resultados_Dic3!AK$3:AK$99980,Resultados_Dic3!$F$3:$F$99980,Produccion_UO!$K441,Resultados_Dic3!$D$3:$D$99980,Produccion_UO!$K$436,Resultados_Dic3!$E$3:$E$99980,Produccion_UO!$J441,Resultados_Dic3!$A$3:$A$99980,Produccion_UO!$H441)*$I$436</f>
        <v>0</v>
      </c>
      <c r="AQ441" s="21">
        <f>+SUMIFS(Resultados_Dic3!AL$3:AL$99980,Resultados_Dic3!$F$3:$F$99980,Produccion_UO!$K441,Resultados_Dic3!$D$3:$D$99980,Produccion_UO!$K$436,Resultados_Dic3!$E$3:$E$99980,Produccion_UO!$J441,Resultados_Dic3!$A$3:$A$99980,Produccion_UO!$H441)*$I$436</f>
        <v>0</v>
      </c>
      <c r="AR441" s="21">
        <f>+SUMIFS(Resultados_Dic3!AM$3:AM$99980,Resultados_Dic3!$F$3:$F$99980,Produccion_UO!$K441,Resultados_Dic3!$D$3:$D$99980,Produccion_UO!$K$436,Resultados_Dic3!$E$3:$E$99980,Produccion_UO!$J441,Resultados_Dic3!$A$3:$A$99980,Produccion_UO!$H441)*$I$436</f>
        <v>0</v>
      </c>
    </row>
    <row r="442" spans="1:48" x14ac:dyDescent="0.25">
      <c r="H442" s="17" t="str">
        <f t="shared" si="121"/>
        <v>DIC7</v>
      </c>
      <c r="J442" s="24" t="s">
        <v>80</v>
      </c>
      <c r="K442" s="54" t="s">
        <v>207</v>
      </c>
      <c r="L442" s="22" t="str">
        <f>+$B$6</f>
        <v>PU - Ligth</v>
      </c>
      <c r="M442" s="21">
        <f>+SUMIFS(Resultados_Dic3!H$3:H$99980,Resultados_Dic3!$F$3:$F$99980,Produccion_UO!$K442,Resultados_Dic3!$D$3:$D$99980,Produccion_UO!$K$436,Resultados_Dic3!$E$3:$E$99980,Produccion_UO!$J442,Resultados_Dic3!$A$3:$A$99980,Produccion_UO!$H442)*$I$436</f>
        <v>3.1399358519840277</v>
      </c>
      <c r="N442" s="21">
        <f>+SUMIFS(Resultados_Dic3!I$3:I$99980,Resultados_Dic3!$F$3:$F$99980,Produccion_UO!$K442,Resultados_Dic3!$D$3:$D$99980,Produccion_UO!$K$436,Resultados_Dic3!$E$3:$E$99980,Produccion_UO!$J442,Resultados_Dic3!$A$3:$A$99980,Produccion_UO!$H442)*$I$436</f>
        <v>2.9671252599226112</v>
      </c>
      <c r="O442" s="21">
        <f>+SUMIFS(Resultados_Dic3!J$3:J$99980,Resultados_Dic3!$F$3:$F$99980,Produccion_UO!$K442,Resultados_Dic3!$D$3:$D$99980,Produccion_UO!$K$436,Resultados_Dic3!$E$3:$E$99980,Produccion_UO!$J442,Resultados_Dic3!$A$3:$A$99980,Produccion_UO!$H442)*$I$436</f>
        <v>2.8367021715743612</v>
      </c>
      <c r="P442" s="21">
        <f>+SUMIFS(Resultados_Dic3!K$3:K$99980,Resultados_Dic3!$F$3:$F$99980,Produccion_UO!$K442,Resultados_Dic3!$D$3:$D$99980,Produccion_UO!$K$436,Resultados_Dic3!$E$3:$E$99980,Produccion_UO!$J442,Resultados_Dic3!$A$3:$A$99980,Produccion_UO!$H442)*$I$436</f>
        <v>2.7062790832261165</v>
      </c>
      <c r="Q442" s="21">
        <f>+SUMIFS(Resultados_Dic3!L$3:L$99980,Resultados_Dic3!$F$3:$F$99980,Produccion_UO!$K442,Resultados_Dic3!$D$3:$D$99980,Produccion_UO!$K$436,Resultados_Dic3!$E$3:$E$99980,Produccion_UO!$J442,Resultados_Dic3!$A$3:$A$99980,Produccion_UO!$H442)*$I$436</f>
        <v>2.5758559948778692</v>
      </c>
      <c r="R442" s="21">
        <f>+SUMIFS(Resultados_Dic3!M$3:M$99980,Resultados_Dic3!$F$3:$F$99980,Produccion_UO!$K442,Resultados_Dic3!$D$3:$D$99980,Produccion_UO!$K$436,Resultados_Dic3!$E$3:$E$99980,Produccion_UO!$J442,Resultados_Dic3!$A$3:$A$99980,Produccion_UO!$H442)*$I$436</f>
        <v>2.4454329065296245</v>
      </c>
      <c r="S442" s="21">
        <f>+SUMIFS(Resultados_Dic3!N$3:N$99980,Resultados_Dic3!$F$3:$F$99980,Produccion_UO!$K442,Resultados_Dic3!$D$3:$D$99980,Produccion_UO!$K$436,Resultados_Dic3!$E$3:$E$99980,Produccion_UO!$J442,Resultados_Dic3!$A$3:$A$99980,Produccion_UO!$H442)*$I$436</f>
        <v>2.3150098181813776</v>
      </c>
      <c r="T442" s="21">
        <f>+SUMIFS(Resultados_Dic3!O$3:O$99980,Resultados_Dic3!$F$3:$F$99980,Produccion_UO!$K442,Resultados_Dic3!$D$3:$D$99980,Produccion_UO!$K$436,Resultados_Dic3!$E$3:$E$99980,Produccion_UO!$J442,Resultados_Dic3!$A$3:$A$99980,Produccion_UO!$H442)*$I$436</f>
        <v>0.2637430257221689</v>
      </c>
      <c r="U442" s="21">
        <f>+SUMIFS(Resultados_Dic3!P$3:P$99980,Resultados_Dic3!$F$3:$F$99980,Produccion_UO!$K442,Resultados_Dic3!$D$3:$D$99980,Produccion_UO!$K$436,Resultados_Dic3!$E$3:$E$99980,Produccion_UO!$J442,Resultados_Dic3!$A$3:$A$99980,Produccion_UO!$H442)*$I$436</f>
        <v>0</v>
      </c>
      <c r="V442" s="21">
        <f>+SUMIFS(Resultados_Dic3!Q$3:Q$99980,Resultados_Dic3!$F$3:$F$99980,Produccion_UO!$K442,Resultados_Dic3!$D$3:$D$99980,Produccion_UO!$K$436,Resultados_Dic3!$E$3:$E$99980,Produccion_UO!$J442,Resultados_Dic3!$A$3:$A$99980,Produccion_UO!$H442)*$I$436</f>
        <v>0</v>
      </c>
      <c r="W442" s="21">
        <f>+SUMIFS(Resultados_Dic3!R$3:R$99980,Resultados_Dic3!$F$3:$F$99980,Produccion_UO!$K442,Resultados_Dic3!$D$3:$D$99980,Produccion_UO!$K$436,Resultados_Dic3!$E$3:$E$99980,Produccion_UO!$J442,Resultados_Dic3!$A$3:$A$99980,Produccion_UO!$H442)*$I$436</f>
        <v>0</v>
      </c>
      <c r="X442" s="21">
        <f>+SUMIFS(Resultados_Dic3!S$3:S$99980,Resultados_Dic3!$F$3:$F$99980,Produccion_UO!$K442,Resultados_Dic3!$D$3:$D$99980,Produccion_UO!$K$436,Resultados_Dic3!$E$3:$E$99980,Produccion_UO!$J442,Resultados_Dic3!$A$3:$A$99980,Produccion_UO!$H442)*$I$436</f>
        <v>0</v>
      </c>
      <c r="Y442" s="21">
        <f>+SUMIFS(Resultados_Dic3!T$3:T$99980,Resultados_Dic3!$F$3:$F$99980,Produccion_UO!$K442,Resultados_Dic3!$D$3:$D$99980,Produccion_UO!$K$436,Resultados_Dic3!$E$3:$E$99980,Produccion_UO!$J442,Resultados_Dic3!$A$3:$A$99980,Produccion_UO!$H442)*$I$436</f>
        <v>0</v>
      </c>
      <c r="Z442" s="21">
        <f>+SUMIFS(Resultados_Dic3!U$3:U$99980,Resultados_Dic3!$F$3:$F$99980,Produccion_UO!$K442,Resultados_Dic3!$D$3:$D$99980,Produccion_UO!$K$436,Resultados_Dic3!$E$3:$E$99980,Produccion_UO!$J442,Resultados_Dic3!$A$3:$A$99980,Produccion_UO!$H442)*$I$436</f>
        <v>0</v>
      </c>
      <c r="AA442" s="21">
        <f>+SUMIFS(Resultados_Dic3!V$3:V$99980,Resultados_Dic3!$F$3:$F$99980,Produccion_UO!$K442,Resultados_Dic3!$D$3:$D$99980,Produccion_UO!$K$436,Resultados_Dic3!$E$3:$E$99980,Produccion_UO!$J442,Resultados_Dic3!$A$3:$A$99980,Produccion_UO!$H442)*$I$436</f>
        <v>0</v>
      </c>
      <c r="AB442" s="21">
        <f>+SUMIFS(Resultados_Dic3!W$3:W$99980,Resultados_Dic3!$F$3:$F$99980,Produccion_UO!$K442,Resultados_Dic3!$D$3:$D$99980,Produccion_UO!$K$436,Resultados_Dic3!$E$3:$E$99980,Produccion_UO!$J442,Resultados_Dic3!$A$3:$A$99980,Produccion_UO!$H442)*$I$436</f>
        <v>0</v>
      </c>
      <c r="AC442" s="21">
        <f>+SUMIFS(Resultados_Dic3!X$3:X$99980,Resultados_Dic3!$F$3:$F$99980,Produccion_UO!$K442,Resultados_Dic3!$D$3:$D$99980,Produccion_UO!$K$436,Resultados_Dic3!$E$3:$E$99980,Produccion_UO!$J442,Resultados_Dic3!$A$3:$A$99980,Produccion_UO!$H442)*$I$436</f>
        <v>0</v>
      </c>
      <c r="AD442" s="21">
        <f>+SUMIFS(Resultados_Dic3!Y$3:Y$99980,Resultados_Dic3!$F$3:$F$99980,Produccion_UO!$K442,Resultados_Dic3!$D$3:$D$99980,Produccion_UO!$K$436,Resultados_Dic3!$E$3:$E$99980,Produccion_UO!$J442,Resultados_Dic3!$A$3:$A$99980,Produccion_UO!$H442)*$I$436</f>
        <v>0</v>
      </c>
      <c r="AE442" s="21">
        <f>+SUMIFS(Resultados_Dic3!Z$3:Z$99980,Resultados_Dic3!$F$3:$F$99980,Produccion_UO!$K442,Resultados_Dic3!$D$3:$D$99980,Produccion_UO!$K$436,Resultados_Dic3!$E$3:$E$99980,Produccion_UO!$J442,Resultados_Dic3!$A$3:$A$99980,Produccion_UO!$H442)*$I$436</f>
        <v>0</v>
      </c>
      <c r="AF442" s="21">
        <f>+SUMIFS(Resultados_Dic3!AA$3:AA$99980,Resultados_Dic3!$F$3:$F$99980,Produccion_UO!$K442,Resultados_Dic3!$D$3:$D$99980,Produccion_UO!$K$436,Resultados_Dic3!$E$3:$E$99980,Produccion_UO!$J442,Resultados_Dic3!$A$3:$A$99980,Produccion_UO!$H442)*$I$436</f>
        <v>0</v>
      </c>
      <c r="AG442" s="21">
        <f>+SUMIFS(Resultados_Dic3!AB$3:AB$99980,Resultados_Dic3!$F$3:$F$99980,Produccion_UO!$K442,Resultados_Dic3!$D$3:$D$99980,Produccion_UO!$K$436,Resultados_Dic3!$E$3:$E$99980,Produccion_UO!$J442,Resultados_Dic3!$A$3:$A$99980,Produccion_UO!$H442)*$I$436</f>
        <v>0</v>
      </c>
      <c r="AH442" s="21">
        <f>+SUMIFS(Resultados_Dic3!AC$3:AC$99980,Resultados_Dic3!$F$3:$F$99980,Produccion_UO!$K442,Resultados_Dic3!$D$3:$D$99980,Produccion_UO!$K$436,Resultados_Dic3!$E$3:$E$99980,Produccion_UO!$J442,Resultados_Dic3!$A$3:$A$99980,Produccion_UO!$H442)*$I$436</f>
        <v>0</v>
      </c>
      <c r="AI442" s="21">
        <f>+SUMIFS(Resultados_Dic3!AD$3:AD$99980,Resultados_Dic3!$F$3:$F$99980,Produccion_UO!$K442,Resultados_Dic3!$D$3:$D$99980,Produccion_UO!$K$436,Resultados_Dic3!$E$3:$E$99980,Produccion_UO!$J442,Resultados_Dic3!$A$3:$A$99980,Produccion_UO!$H442)*$I$436</f>
        <v>0</v>
      </c>
      <c r="AJ442" s="21">
        <f>+SUMIFS(Resultados_Dic3!AE$3:AE$99980,Resultados_Dic3!$F$3:$F$99980,Produccion_UO!$K442,Resultados_Dic3!$D$3:$D$99980,Produccion_UO!$K$436,Resultados_Dic3!$E$3:$E$99980,Produccion_UO!$J442,Resultados_Dic3!$A$3:$A$99980,Produccion_UO!$H442)*$I$436</f>
        <v>0</v>
      </c>
      <c r="AK442" s="21">
        <f>+SUMIFS(Resultados_Dic3!AF$3:AF$99980,Resultados_Dic3!$F$3:$F$99980,Produccion_UO!$K442,Resultados_Dic3!$D$3:$D$99980,Produccion_UO!$K$436,Resultados_Dic3!$E$3:$E$99980,Produccion_UO!$J442,Resultados_Dic3!$A$3:$A$99980,Produccion_UO!$H442)*$I$436</f>
        <v>0</v>
      </c>
      <c r="AL442" s="21">
        <f>+SUMIFS(Resultados_Dic3!AG$3:AG$99980,Resultados_Dic3!$F$3:$F$99980,Produccion_UO!$K442,Resultados_Dic3!$D$3:$D$99980,Produccion_UO!$K$436,Resultados_Dic3!$E$3:$E$99980,Produccion_UO!$J442,Resultados_Dic3!$A$3:$A$99980,Produccion_UO!$H442)*$I$436</f>
        <v>0</v>
      </c>
      <c r="AM442" s="21">
        <f>+SUMIFS(Resultados_Dic3!AH$3:AH$99980,Resultados_Dic3!$F$3:$F$99980,Produccion_UO!$K442,Resultados_Dic3!$D$3:$D$99980,Produccion_UO!$K$436,Resultados_Dic3!$E$3:$E$99980,Produccion_UO!$J442,Resultados_Dic3!$A$3:$A$99980,Produccion_UO!$H442)*$I$436</f>
        <v>0</v>
      </c>
      <c r="AN442" s="21">
        <f>+SUMIFS(Resultados_Dic3!AI$3:AI$99980,Resultados_Dic3!$F$3:$F$99980,Produccion_UO!$K442,Resultados_Dic3!$D$3:$D$99980,Produccion_UO!$K$436,Resultados_Dic3!$E$3:$E$99980,Produccion_UO!$J442,Resultados_Dic3!$A$3:$A$99980,Produccion_UO!$H442)*$I$436</f>
        <v>0</v>
      </c>
      <c r="AO442" s="21">
        <f>+SUMIFS(Resultados_Dic3!AJ$3:AJ$99980,Resultados_Dic3!$F$3:$F$99980,Produccion_UO!$K442,Resultados_Dic3!$D$3:$D$99980,Produccion_UO!$K$436,Resultados_Dic3!$E$3:$E$99980,Produccion_UO!$J442,Resultados_Dic3!$A$3:$A$99980,Produccion_UO!$H442)*$I$436</f>
        <v>0</v>
      </c>
      <c r="AP442" s="21">
        <f>+SUMIFS(Resultados_Dic3!AK$3:AK$99980,Resultados_Dic3!$F$3:$F$99980,Produccion_UO!$K442,Resultados_Dic3!$D$3:$D$99980,Produccion_UO!$K$436,Resultados_Dic3!$E$3:$E$99980,Produccion_UO!$J442,Resultados_Dic3!$A$3:$A$99980,Produccion_UO!$H442)*$I$436</f>
        <v>0</v>
      </c>
      <c r="AQ442" s="21">
        <f>+SUMIFS(Resultados_Dic3!AL$3:AL$99980,Resultados_Dic3!$F$3:$F$99980,Produccion_UO!$K442,Resultados_Dic3!$D$3:$D$99980,Produccion_UO!$K$436,Resultados_Dic3!$E$3:$E$99980,Produccion_UO!$J442,Resultados_Dic3!$A$3:$A$99980,Produccion_UO!$H442)*$I$436</f>
        <v>0</v>
      </c>
      <c r="AR442" s="21">
        <f>+SUMIFS(Resultados_Dic3!AM$3:AM$99980,Resultados_Dic3!$F$3:$F$99980,Produccion_UO!$K442,Resultados_Dic3!$D$3:$D$99980,Produccion_UO!$K$436,Resultados_Dic3!$E$3:$E$99980,Produccion_UO!$J442,Resultados_Dic3!$A$3:$A$99980,Produccion_UO!$H442)*$I$436</f>
        <v>0</v>
      </c>
    </row>
    <row r="443" spans="1:48" x14ac:dyDescent="0.25">
      <c r="H443" s="17" t="str">
        <f t="shared" si="121"/>
        <v>DIC7</v>
      </c>
      <c r="J443" s="24" t="s">
        <v>81</v>
      </c>
      <c r="K443" s="54" t="s">
        <v>208</v>
      </c>
      <c r="L443" s="22" t="str">
        <f>+$B$7</f>
        <v>VMM - Medium</v>
      </c>
      <c r="M443" s="21">
        <f>+SUMIFS(Resultados_Dic3!H$3:H$99980,Resultados_Dic3!$F$3:$F$99980,Produccion_UO!$K443,Resultados_Dic3!$D$3:$D$99980,Produccion_UO!$K$436,Resultados_Dic3!$E$3:$E$99980,Produccion_UO!$J443,Resultados_Dic3!$A$3:$A$99980,Produccion_UO!$H443)*$I$436</f>
        <v>31.700491776</v>
      </c>
      <c r="N443" s="21">
        <f>+SUMIFS(Resultados_Dic3!I$3:I$99980,Resultados_Dic3!$F$3:$F$99980,Produccion_UO!$K443,Resultados_Dic3!$D$3:$D$99980,Produccion_UO!$K$436,Resultados_Dic3!$E$3:$E$99980,Produccion_UO!$J443,Resultados_Dic3!$A$3:$A$99980,Produccion_UO!$H443)*$I$436</f>
        <v>31.700491776</v>
      </c>
      <c r="O443" s="21">
        <f>+SUMIFS(Resultados_Dic3!J$3:J$99980,Resultados_Dic3!$F$3:$F$99980,Produccion_UO!$K443,Resultados_Dic3!$D$3:$D$99980,Produccion_UO!$K$436,Resultados_Dic3!$E$3:$E$99980,Produccion_UO!$J443,Resultados_Dic3!$A$3:$A$99980,Produccion_UO!$H443)*$I$436</f>
        <v>31.700491776</v>
      </c>
      <c r="P443" s="21">
        <f>+SUMIFS(Resultados_Dic3!K$3:K$99980,Resultados_Dic3!$F$3:$F$99980,Produccion_UO!$K443,Resultados_Dic3!$D$3:$D$99980,Produccion_UO!$K$436,Resultados_Dic3!$E$3:$E$99980,Produccion_UO!$J443,Resultados_Dic3!$A$3:$A$99980,Produccion_UO!$H443)*$I$436</f>
        <v>31.700491776</v>
      </c>
      <c r="Q443" s="21">
        <f>+SUMIFS(Resultados_Dic3!L$3:L$99980,Resultados_Dic3!$F$3:$F$99980,Produccion_UO!$K443,Resultados_Dic3!$D$3:$D$99980,Produccion_UO!$K$436,Resultados_Dic3!$E$3:$E$99980,Produccion_UO!$J443,Resultados_Dic3!$A$3:$A$99980,Produccion_UO!$H443)*$I$436</f>
        <v>31.700491776</v>
      </c>
      <c r="R443" s="21">
        <f>+SUMIFS(Resultados_Dic3!M$3:M$99980,Resultados_Dic3!$F$3:$F$99980,Produccion_UO!$K443,Resultados_Dic3!$D$3:$D$99980,Produccion_UO!$K$436,Resultados_Dic3!$E$3:$E$99980,Produccion_UO!$J443,Resultados_Dic3!$A$3:$A$99980,Produccion_UO!$H443)*$I$436</f>
        <v>31.700491776</v>
      </c>
      <c r="S443" s="21">
        <f>+SUMIFS(Resultados_Dic3!N$3:N$99980,Resultados_Dic3!$F$3:$F$99980,Produccion_UO!$K443,Resultados_Dic3!$D$3:$D$99980,Produccion_UO!$K$436,Resultados_Dic3!$E$3:$E$99980,Produccion_UO!$J443,Resultados_Dic3!$A$3:$A$99980,Produccion_UO!$H443)*$I$436</f>
        <v>31.700491776</v>
      </c>
      <c r="T443" s="21">
        <f>+SUMIFS(Resultados_Dic3!O$3:O$99980,Resultados_Dic3!$F$3:$F$99980,Produccion_UO!$K443,Resultados_Dic3!$D$3:$D$99980,Produccion_UO!$K$436,Resultados_Dic3!$E$3:$E$99980,Produccion_UO!$J443,Resultados_Dic3!$A$3:$A$99980,Produccion_UO!$H443)*$I$436</f>
        <v>31.700491776</v>
      </c>
      <c r="U443" s="21">
        <f>+SUMIFS(Resultados_Dic3!P$3:P$99980,Resultados_Dic3!$F$3:$F$99980,Produccion_UO!$K443,Resultados_Dic3!$D$3:$D$99980,Produccion_UO!$K$436,Resultados_Dic3!$E$3:$E$99980,Produccion_UO!$J443,Resultados_Dic3!$A$3:$A$99980,Produccion_UO!$H443)*$I$436</f>
        <v>30.35582410216</v>
      </c>
      <c r="V443" s="21">
        <f>+SUMIFS(Resultados_Dic3!Q$3:Q$99980,Resultados_Dic3!$F$3:$F$99980,Produccion_UO!$K443,Resultados_Dic3!$D$3:$D$99980,Produccion_UO!$K$436,Resultados_Dic3!$E$3:$E$99980,Produccion_UO!$J443,Resultados_Dic3!$A$3:$A$99980,Produccion_UO!$H443)*$I$436</f>
        <v>0</v>
      </c>
      <c r="W443" s="21">
        <f>+SUMIFS(Resultados_Dic3!R$3:R$99980,Resultados_Dic3!$F$3:$F$99980,Produccion_UO!$K443,Resultados_Dic3!$D$3:$D$99980,Produccion_UO!$K$436,Resultados_Dic3!$E$3:$E$99980,Produccion_UO!$J443,Resultados_Dic3!$A$3:$A$99980,Produccion_UO!$H443)*$I$436</f>
        <v>0</v>
      </c>
      <c r="X443" s="21">
        <f>+SUMIFS(Resultados_Dic3!S$3:S$99980,Resultados_Dic3!$F$3:$F$99980,Produccion_UO!$K443,Resultados_Dic3!$D$3:$D$99980,Produccion_UO!$K$436,Resultados_Dic3!$E$3:$E$99980,Produccion_UO!$J443,Resultados_Dic3!$A$3:$A$99980,Produccion_UO!$H443)*$I$436</f>
        <v>0</v>
      </c>
      <c r="Y443" s="21">
        <f>+SUMIFS(Resultados_Dic3!T$3:T$99980,Resultados_Dic3!$F$3:$F$99980,Produccion_UO!$K443,Resultados_Dic3!$D$3:$D$99980,Produccion_UO!$K$436,Resultados_Dic3!$E$3:$E$99980,Produccion_UO!$J443,Resultados_Dic3!$A$3:$A$99980,Produccion_UO!$H443)*$I$436</f>
        <v>0</v>
      </c>
      <c r="Z443" s="21">
        <f>+SUMIFS(Resultados_Dic3!U$3:U$99980,Resultados_Dic3!$F$3:$F$99980,Produccion_UO!$K443,Resultados_Dic3!$D$3:$D$99980,Produccion_UO!$K$436,Resultados_Dic3!$E$3:$E$99980,Produccion_UO!$J443,Resultados_Dic3!$A$3:$A$99980,Produccion_UO!$H443)*$I$436</f>
        <v>0</v>
      </c>
      <c r="AA443" s="21">
        <f>+SUMIFS(Resultados_Dic3!V$3:V$99980,Resultados_Dic3!$F$3:$F$99980,Produccion_UO!$K443,Resultados_Dic3!$D$3:$D$99980,Produccion_UO!$K$436,Resultados_Dic3!$E$3:$E$99980,Produccion_UO!$J443,Resultados_Dic3!$A$3:$A$99980,Produccion_UO!$H443)*$I$436</f>
        <v>0</v>
      </c>
      <c r="AB443" s="21">
        <f>+SUMIFS(Resultados_Dic3!W$3:W$99980,Resultados_Dic3!$F$3:$F$99980,Produccion_UO!$K443,Resultados_Dic3!$D$3:$D$99980,Produccion_UO!$K$436,Resultados_Dic3!$E$3:$E$99980,Produccion_UO!$J443,Resultados_Dic3!$A$3:$A$99980,Produccion_UO!$H443)*$I$436</f>
        <v>0</v>
      </c>
      <c r="AC443" s="21">
        <f>+SUMIFS(Resultados_Dic3!X$3:X$99980,Resultados_Dic3!$F$3:$F$99980,Produccion_UO!$K443,Resultados_Dic3!$D$3:$D$99980,Produccion_UO!$K$436,Resultados_Dic3!$E$3:$E$99980,Produccion_UO!$J443,Resultados_Dic3!$A$3:$A$99980,Produccion_UO!$H443)*$I$436</f>
        <v>0</v>
      </c>
      <c r="AD443" s="21">
        <f>+SUMIFS(Resultados_Dic3!Y$3:Y$99980,Resultados_Dic3!$F$3:$F$99980,Produccion_UO!$K443,Resultados_Dic3!$D$3:$D$99980,Produccion_UO!$K$436,Resultados_Dic3!$E$3:$E$99980,Produccion_UO!$J443,Resultados_Dic3!$A$3:$A$99980,Produccion_UO!$H443)*$I$436</f>
        <v>0</v>
      </c>
      <c r="AE443" s="21">
        <f>+SUMIFS(Resultados_Dic3!Z$3:Z$99980,Resultados_Dic3!$F$3:$F$99980,Produccion_UO!$K443,Resultados_Dic3!$D$3:$D$99980,Produccion_UO!$K$436,Resultados_Dic3!$E$3:$E$99980,Produccion_UO!$J443,Resultados_Dic3!$A$3:$A$99980,Produccion_UO!$H443)*$I$436</f>
        <v>0</v>
      </c>
      <c r="AF443" s="21">
        <f>+SUMIFS(Resultados_Dic3!AA$3:AA$99980,Resultados_Dic3!$F$3:$F$99980,Produccion_UO!$K443,Resultados_Dic3!$D$3:$D$99980,Produccion_UO!$K$436,Resultados_Dic3!$E$3:$E$99980,Produccion_UO!$J443,Resultados_Dic3!$A$3:$A$99980,Produccion_UO!$H443)*$I$436</f>
        <v>0</v>
      </c>
      <c r="AG443" s="21">
        <f>+SUMIFS(Resultados_Dic3!AB$3:AB$99980,Resultados_Dic3!$F$3:$F$99980,Produccion_UO!$K443,Resultados_Dic3!$D$3:$D$99980,Produccion_UO!$K$436,Resultados_Dic3!$E$3:$E$99980,Produccion_UO!$J443,Resultados_Dic3!$A$3:$A$99980,Produccion_UO!$H443)*$I$436</f>
        <v>0</v>
      </c>
      <c r="AH443" s="21">
        <f>+SUMIFS(Resultados_Dic3!AC$3:AC$99980,Resultados_Dic3!$F$3:$F$99980,Produccion_UO!$K443,Resultados_Dic3!$D$3:$D$99980,Produccion_UO!$K$436,Resultados_Dic3!$E$3:$E$99980,Produccion_UO!$J443,Resultados_Dic3!$A$3:$A$99980,Produccion_UO!$H443)*$I$436</f>
        <v>0</v>
      </c>
      <c r="AI443" s="21">
        <f>+SUMIFS(Resultados_Dic3!AD$3:AD$99980,Resultados_Dic3!$F$3:$F$99980,Produccion_UO!$K443,Resultados_Dic3!$D$3:$D$99980,Produccion_UO!$K$436,Resultados_Dic3!$E$3:$E$99980,Produccion_UO!$J443,Resultados_Dic3!$A$3:$A$99980,Produccion_UO!$H443)*$I$436</f>
        <v>0</v>
      </c>
      <c r="AJ443" s="21">
        <f>+SUMIFS(Resultados_Dic3!AE$3:AE$99980,Resultados_Dic3!$F$3:$F$99980,Produccion_UO!$K443,Resultados_Dic3!$D$3:$D$99980,Produccion_UO!$K$436,Resultados_Dic3!$E$3:$E$99980,Produccion_UO!$J443,Resultados_Dic3!$A$3:$A$99980,Produccion_UO!$H443)*$I$436</f>
        <v>0</v>
      </c>
      <c r="AK443" s="21">
        <f>+SUMIFS(Resultados_Dic3!AF$3:AF$99980,Resultados_Dic3!$F$3:$F$99980,Produccion_UO!$K443,Resultados_Dic3!$D$3:$D$99980,Produccion_UO!$K$436,Resultados_Dic3!$E$3:$E$99980,Produccion_UO!$J443,Resultados_Dic3!$A$3:$A$99980,Produccion_UO!$H443)*$I$436</f>
        <v>0</v>
      </c>
      <c r="AL443" s="21">
        <f>+SUMIFS(Resultados_Dic3!AG$3:AG$99980,Resultados_Dic3!$F$3:$F$99980,Produccion_UO!$K443,Resultados_Dic3!$D$3:$D$99980,Produccion_UO!$K$436,Resultados_Dic3!$E$3:$E$99980,Produccion_UO!$J443,Resultados_Dic3!$A$3:$A$99980,Produccion_UO!$H443)*$I$436</f>
        <v>0</v>
      </c>
      <c r="AM443" s="21">
        <f>+SUMIFS(Resultados_Dic3!AH$3:AH$99980,Resultados_Dic3!$F$3:$F$99980,Produccion_UO!$K443,Resultados_Dic3!$D$3:$D$99980,Produccion_UO!$K$436,Resultados_Dic3!$E$3:$E$99980,Produccion_UO!$J443,Resultados_Dic3!$A$3:$A$99980,Produccion_UO!$H443)*$I$436</f>
        <v>0</v>
      </c>
      <c r="AN443" s="21">
        <f>+SUMIFS(Resultados_Dic3!AI$3:AI$99980,Resultados_Dic3!$F$3:$F$99980,Produccion_UO!$K443,Resultados_Dic3!$D$3:$D$99980,Produccion_UO!$K$436,Resultados_Dic3!$E$3:$E$99980,Produccion_UO!$J443,Resultados_Dic3!$A$3:$A$99980,Produccion_UO!$H443)*$I$436</f>
        <v>0</v>
      </c>
      <c r="AO443" s="21">
        <f>+SUMIFS(Resultados_Dic3!AJ$3:AJ$99980,Resultados_Dic3!$F$3:$F$99980,Produccion_UO!$K443,Resultados_Dic3!$D$3:$D$99980,Produccion_UO!$K$436,Resultados_Dic3!$E$3:$E$99980,Produccion_UO!$J443,Resultados_Dic3!$A$3:$A$99980,Produccion_UO!$H443)*$I$436</f>
        <v>0</v>
      </c>
      <c r="AP443" s="21">
        <f>+SUMIFS(Resultados_Dic3!AK$3:AK$99980,Resultados_Dic3!$F$3:$F$99980,Produccion_UO!$K443,Resultados_Dic3!$D$3:$D$99980,Produccion_UO!$K$436,Resultados_Dic3!$E$3:$E$99980,Produccion_UO!$J443,Resultados_Dic3!$A$3:$A$99980,Produccion_UO!$H443)*$I$436</f>
        <v>0</v>
      </c>
      <c r="AQ443" s="21">
        <f>+SUMIFS(Resultados_Dic3!AL$3:AL$99980,Resultados_Dic3!$F$3:$F$99980,Produccion_UO!$K443,Resultados_Dic3!$D$3:$D$99980,Produccion_UO!$K$436,Resultados_Dic3!$E$3:$E$99980,Produccion_UO!$J443,Resultados_Dic3!$A$3:$A$99980,Produccion_UO!$H443)*$I$436</f>
        <v>0</v>
      </c>
      <c r="AR443" s="21">
        <f>+SUMIFS(Resultados_Dic3!AM$3:AM$99980,Resultados_Dic3!$F$3:$F$99980,Produccion_UO!$K443,Resultados_Dic3!$D$3:$D$99980,Produccion_UO!$K$436,Resultados_Dic3!$E$3:$E$99980,Produccion_UO!$J443,Resultados_Dic3!$A$3:$A$99980,Produccion_UO!$H443)*$I$436</f>
        <v>0</v>
      </c>
    </row>
    <row r="444" spans="1:48" x14ac:dyDescent="0.25">
      <c r="H444" s="17" t="str">
        <f t="shared" si="121"/>
        <v>DIC7</v>
      </c>
      <c r="J444" s="24" t="s">
        <v>82</v>
      </c>
      <c r="K444" s="54" t="s">
        <v>284</v>
      </c>
      <c r="L444" s="22" t="str">
        <f>+$B$8</f>
        <v>VSM - Medium</v>
      </c>
      <c r="M444" s="21">
        <f>+SUMIFS(Resultados_Dic3!H$3:H$99980,Resultados_Dic3!$F$3:$F$99980,Produccion_UO!$K444,Resultados_Dic3!$D$3:$D$99980,Produccion_UO!$K$436,Resultados_Dic3!$E$3:$E$99980,Produccion_UO!$J444,Resultados_Dic3!$A$3:$A$99980,Produccion_UO!$H444)*$I$436</f>
        <v>12.327969024</v>
      </c>
      <c r="N444" s="21">
        <f>+SUMIFS(Resultados_Dic3!I$3:I$99980,Resultados_Dic3!$F$3:$F$99980,Produccion_UO!$K444,Resultados_Dic3!$D$3:$D$99980,Produccion_UO!$K$436,Resultados_Dic3!$E$3:$E$99980,Produccion_UO!$J444,Resultados_Dic3!$A$3:$A$99980,Produccion_UO!$H444)*$I$436</f>
        <v>12.180733099981083</v>
      </c>
      <c r="O444" s="21">
        <f>+SUMIFS(Resultados_Dic3!J$3:J$99980,Resultados_Dic3!$F$3:$F$99980,Produccion_UO!$K444,Resultados_Dic3!$D$3:$D$99980,Produccion_UO!$K$436,Resultados_Dic3!$E$3:$E$99980,Produccion_UO!$J444,Resultados_Dic3!$A$3:$A$99980,Produccion_UO!$H444)*$I$436</f>
        <v>11.460871386455695</v>
      </c>
      <c r="P444" s="21">
        <f>+SUMIFS(Resultados_Dic3!K$3:K$99980,Resultados_Dic3!$F$3:$F$99980,Produccion_UO!$K444,Resultados_Dic3!$D$3:$D$99980,Produccion_UO!$K$436,Resultados_Dic3!$E$3:$E$99980,Produccion_UO!$J444,Resultados_Dic3!$A$3:$A$99980,Produccion_UO!$H444)*$I$436</f>
        <v>10.741009672930305</v>
      </c>
      <c r="Q444" s="21">
        <f>+SUMIFS(Resultados_Dic3!L$3:L$99980,Resultados_Dic3!$F$3:$F$99980,Produccion_UO!$K444,Resultados_Dic3!$D$3:$D$99980,Produccion_UO!$K$436,Resultados_Dic3!$E$3:$E$99980,Produccion_UO!$J444,Resultados_Dic3!$A$3:$A$99980,Produccion_UO!$H444)*$I$436</f>
        <v>10.021147959404917</v>
      </c>
      <c r="R444" s="21">
        <f>+SUMIFS(Resultados_Dic3!M$3:M$99980,Resultados_Dic3!$F$3:$F$99980,Produccion_UO!$K444,Resultados_Dic3!$D$3:$D$99980,Produccion_UO!$K$436,Resultados_Dic3!$E$3:$E$99980,Produccion_UO!$J444,Resultados_Dic3!$A$3:$A$99980,Produccion_UO!$H444)*$I$436</f>
        <v>8.9757899225395281</v>
      </c>
      <c r="S444" s="21">
        <f>+SUMIFS(Resultados_Dic3!N$3:N$99980,Resultados_Dic3!$F$3:$F$99980,Produccion_UO!$K444,Resultados_Dic3!$D$3:$D$99980,Produccion_UO!$K$436,Resultados_Dic3!$E$3:$E$99980,Produccion_UO!$J444,Resultados_Dic3!$A$3:$A$99980,Produccion_UO!$H444)*$I$436</f>
        <v>7.9667909100953054</v>
      </c>
      <c r="T444" s="21">
        <f>+SUMIFS(Resultados_Dic3!O$3:O$99980,Resultados_Dic3!$F$3:$F$99980,Produccion_UO!$K444,Resultados_Dic3!$D$3:$D$99980,Produccion_UO!$K$436,Resultados_Dic3!$E$3:$E$99980,Produccion_UO!$J444,Resultados_Dic3!$A$3:$A$99980,Produccion_UO!$H444)*$I$436</f>
        <v>7.1334578330362772</v>
      </c>
      <c r="U444" s="21">
        <f>+SUMIFS(Resultados_Dic3!P$3:P$99980,Resultados_Dic3!$F$3:$F$99980,Produccion_UO!$K444,Resultados_Dic3!$D$3:$D$99980,Produccion_UO!$K$436,Resultados_Dic3!$E$3:$E$99980,Produccion_UO!$J444,Resultados_Dic3!$A$3:$A$99980,Produccion_UO!$H444)*$I$436</f>
        <v>6.30012475597725</v>
      </c>
      <c r="V444" s="21">
        <f>+SUMIFS(Resultados_Dic3!Q$3:Q$99980,Resultados_Dic3!$F$3:$F$99980,Produccion_UO!$K444,Resultados_Dic3!$D$3:$D$99980,Produccion_UO!$K$436,Resultados_Dic3!$E$3:$E$99980,Produccion_UO!$J444,Resultados_Dic3!$A$3:$A$99980,Produccion_UO!$H444)*$I$436</f>
        <v>5.5054091654124164</v>
      </c>
      <c r="W444" s="21">
        <f>+SUMIFS(Resultados_Dic3!R$3:R$99980,Resultados_Dic3!$F$3:$F$99980,Produccion_UO!$K444,Resultados_Dic3!$D$3:$D$99980,Produccion_UO!$K$436,Resultados_Dic3!$E$3:$E$99980,Produccion_UO!$J444,Resultados_Dic3!$A$3:$A$99980,Produccion_UO!$H444)*$I$436</f>
        <v>4.7106935748475829</v>
      </c>
      <c r="X444" s="21">
        <f>+SUMIFS(Resultados_Dic3!S$3:S$99980,Resultados_Dic3!$F$3:$F$99980,Produccion_UO!$K444,Resultados_Dic3!$D$3:$D$99980,Produccion_UO!$K$436,Resultados_Dic3!$E$3:$E$99980,Produccion_UO!$J444,Resultados_Dic3!$A$3:$A$99980,Produccion_UO!$H444)*$I$436</f>
        <v>3.9159779842827502</v>
      </c>
      <c r="Y444" s="21">
        <f>+SUMIFS(Resultados_Dic3!T$3:T$99980,Resultados_Dic3!$F$3:$F$99980,Produccion_UO!$K444,Resultados_Dic3!$D$3:$D$99980,Produccion_UO!$K$436,Resultados_Dic3!$E$3:$E$99980,Produccion_UO!$J444,Resultados_Dic3!$A$3:$A$99980,Produccion_UO!$H444)*$I$436</f>
        <v>3.5046877612865277</v>
      </c>
      <c r="Z444" s="21">
        <f>+SUMIFS(Resultados_Dic3!U$3:U$99980,Resultados_Dic3!$F$3:$F$99980,Produccion_UO!$K444,Resultados_Dic3!$D$3:$D$99980,Produccion_UO!$K$436,Resultados_Dic3!$E$3:$E$99980,Produccion_UO!$J444,Resultados_Dic3!$A$3:$A$99980,Produccion_UO!$H444)*$I$436</f>
        <v>3.0933975382903056</v>
      </c>
      <c r="AA444" s="21">
        <f>+SUMIFS(Resultados_Dic3!V$3:V$99980,Resultados_Dic3!$F$3:$F$99980,Produccion_UO!$K444,Resultados_Dic3!$D$3:$D$99980,Produccion_UO!$K$436,Resultados_Dic3!$E$3:$E$99980,Produccion_UO!$J444,Resultados_Dic3!$A$3:$A$99980,Produccion_UO!$H444)*$I$436</f>
        <v>0</v>
      </c>
      <c r="AB444" s="21">
        <f>+SUMIFS(Resultados_Dic3!W$3:W$99980,Resultados_Dic3!$F$3:$F$99980,Produccion_UO!$K444,Resultados_Dic3!$D$3:$D$99980,Produccion_UO!$K$436,Resultados_Dic3!$E$3:$E$99980,Produccion_UO!$J444,Resultados_Dic3!$A$3:$A$99980,Produccion_UO!$H444)*$I$436</f>
        <v>0</v>
      </c>
      <c r="AC444" s="21">
        <f>+SUMIFS(Resultados_Dic3!X$3:X$99980,Resultados_Dic3!$F$3:$F$99980,Produccion_UO!$K444,Resultados_Dic3!$D$3:$D$99980,Produccion_UO!$K$436,Resultados_Dic3!$E$3:$E$99980,Produccion_UO!$J444,Resultados_Dic3!$A$3:$A$99980,Produccion_UO!$H444)*$I$436</f>
        <v>0</v>
      </c>
      <c r="AD444" s="21">
        <f>+SUMIFS(Resultados_Dic3!Y$3:Y$99980,Resultados_Dic3!$F$3:$F$99980,Produccion_UO!$K444,Resultados_Dic3!$D$3:$D$99980,Produccion_UO!$K$436,Resultados_Dic3!$E$3:$E$99980,Produccion_UO!$J444,Resultados_Dic3!$A$3:$A$99980,Produccion_UO!$H444)*$I$436</f>
        <v>0</v>
      </c>
      <c r="AE444" s="21">
        <f>+SUMIFS(Resultados_Dic3!Z$3:Z$99980,Resultados_Dic3!$F$3:$F$99980,Produccion_UO!$K444,Resultados_Dic3!$D$3:$D$99980,Produccion_UO!$K$436,Resultados_Dic3!$E$3:$E$99980,Produccion_UO!$J444,Resultados_Dic3!$A$3:$A$99980,Produccion_UO!$H444)*$I$436</f>
        <v>0</v>
      </c>
      <c r="AF444" s="21">
        <f>+SUMIFS(Resultados_Dic3!AA$3:AA$99980,Resultados_Dic3!$F$3:$F$99980,Produccion_UO!$K444,Resultados_Dic3!$D$3:$D$99980,Produccion_UO!$K$436,Resultados_Dic3!$E$3:$E$99980,Produccion_UO!$J444,Resultados_Dic3!$A$3:$A$99980,Produccion_UO!$H444)*$I$436</f>
        <v>0</v>
      </c>
      <c r="AG444" s="21">
        <f>+SUMIFS(Resultados_Dic3!AB$3:AB$99980,Resultados_Dic3!$F$3:$F$99980,Produccion_UO!$K444,Resultados_Dic3!$D$3:$D$99980,Produccion_UO!$K$436,Resultados_Dic3!$E$3:$E$99980,Produccion_UO!$J444,Resultados_Dic3!$A$3:$A$99980,Produccion_UO!$H444)*$I$436</f>
        <v>0</v>
      </c>
      <c r="AH444" s="21">
        <f>+SUMIFS(Resultados_Dic3!AC$3:AC$99980,Resultados_Dic3!$F$3:$F$99980,Produccion_UO!$K444,Resultados_Dic3!$D$3:$D$99980,Produccion_UO!$K$436,Resultados_Dic3!$E$3:$E$99980,Produccion_UO!$J444,Resultados_Dic3!$A$3:$A$99980,Produccion_UO!$H444)*$I$436</f>
        <v>0</v>
      </c>
      <c r="AI444" s="21">
        <f>+SUMIFS(Resultados_Dic3!AD$3:AD$99980,Resultados_Dic3!$F$3:$F$99980,Produccion_UO!$K444,Resultados_Dic3!$D$3:$D$99980,Produccion_UO!$K$436,Resultados_Dic3!$E$3:$E$99980,Produccion_UO!$J444,Resultados_Dic3!$A$3:$A$99980,Produccion_UO!$H444)*$I$436</f>
        <v>0</v>
      </c>
      <c r="AJ444" s="21">
        <f>+SUMIFS(Resultados_Dic3!AE$3:AE$99980,Resultados_Dic3!$F$3:$F$99980,Produccion_UO!$K444,Resultados_Dic3!$D$3:$D$99980,Produccion_UO!$K$436,Resultados_Dic3!$E$3:$E$99980,Produccion_UO!$J444,Resultados_Dic3!$A$3:$A$99980,Produccion_UO!$H444)*$I$436</f>
        <v>0</v>
      </c>
      <c r="AK444" s="21">
        <f>+SUMIFS(Resultados_Dic3!AF$3:AF$99980,Resultados_Dic3!$F$3:$F$99980,Produccion_UO!$K444,Resultados_Dic3!$D$3:$D$99980,Produccion_UO!$K$436,Resultados_Dic3!$E$3:$E$99980,Produccion_UO!$J444,Resultados_Dic3!$A$3:$A$99980,Produccion_UO!$H444)*$I$436</f>
        <v>0</v>
      </c>
      <c r="AL444" s="21">
        <f>+SUMIFS(Resultados_Dic3!AG$3:AG$99980,Resultados_Dic3!$F$3:$F$99980,Produccion_UO!$K444,Resultados_Dic3!$D$3:$D$99980,Produccion_UO!$K$436,Resultados_Dic3!$E$3:$E$99980,Produccion_UO!$J444,Resultados_Dic3!$A$3:$A$99980,Produccion_UO!$H444)*$I$436</f>
        <v>0</v>
      </c>
      <c r="AM444" s="21">
        <f>+SUMIFS(Resultados_Dic3!AH$3:AH$99980,Resultados_Dic3!$F$3:$F$99980,Produccion_UO!$K444,Resultados_Dic3!$D$3:$D$99980,Produccion_UO!$K$436,Resultados_Dic3!$E$3:$E$99980,Produccion_UO!$J444,Resultados_Dic3!$A$3:$A$99980,Produccion_UO!$H444)*$I$436</f>
        <v>0</v>
      </c>
      <c r="AN444" s="21">
        <f>+SUMIFS(Resultados_Dic3!AI$3:AI$99980,Resultados_Dic3!$F$3:$F$99980,Produccion_UO!$K444,Resultados_Dic3!$D$3:$D$99980,Produccion_UO!$K$436,Resultados_Dic3!$E$3:$E$99980,Produccion_UO!$J444,Resultados_Dic3!$A$3:$A$99980,Produccion_UO!$H444)*$I$436</f>
        <v>0</v>
      </c>
      <c r="AO444" s="21">
        <f>+SUMIFS(Resultados_Dic3!AJ$3:AJ$99980,Resultados_Dic3!$F$3:$F$99980,Produccion_UO!$K444,Resultados_Dic3!$D$3:$D$99980,Produccion_UO!$K$436,Resultados_Dic3!$E$3:$E$99980,Produccion_UO!$J444,Resultados_Dic3!$A$3:$A$99980,Produccion_UO!$H444)*$I$436</f>
        <v>0</v>
      </c>
      <c r="AP444" s="21">
        <f>+SUMIFS(Resultados_Dic3!AK$3:AK$99980,Resultados_Dic3!$F$3:$F$99980,Produccion_UO!$K444,Resultados_Dic3!$D$3:$D$99980,Produccion_UO!$K$436,Resultados_Dic3!$E$3:$E$99980,Produccion_UO!$J444,Resultados_Dic3!$A$3:$A$99980,Produccion_UO!$H444)*$I$436</f>
        <v>0</v>
      </c>
      <c r="AQ444" s="21">
        <f>+SUMIFS(Resultados_Dic3!AL$3:AL$99980,Resultados_Dic3!$F$3:$F$99980,Produccion_UO!$K444,Resultados_Dic3!$D$3:$D$99980,Produccion_UO!$K$436,Resultados_Dic3!$E$3:$E$99980,Produccion_UO!$J444,Resultados_Dic3!$A$3:$A$99980,Produccion_UO!$H444)*$I$436</f>
        <v>0</v>
      </c>
      <c r="AR444" s="21">
        <f>+SUMIFS(Resultados_Dic3!AM$3:AM$99980,Resultados_Dic3!$F$3:$F$99980,Produccion_UO!$K444,Resultados_Dic3!$D$3:$D$99980,Produccion_UO!$K$436,Resultados_Dic3!$E$3:$E$99980,Produccion_UO!$J444,Resultados_Dic3!$A$3:$A$99980,Produccion_UO!$H444)*$I$436</f>
        <v>0</v>
      </c>
    </row>
    <row r="445" spans="1:48" x14ac:dyDescent="0.25">
      <c r="H445" s="17" t="str">
        <f t="shared" si="121"/>
        <v>DIC7</v>
      </c>
      <c r="J445" s="24" t="s">
        <v>83</v>
      </c>
      <c r="K445" s="54" t="s">
        <v>209</v>
      </c>
      <c r="L445" s="22" t="str">
        <f>+$B$9</f>
        <v>VIM - GAS</v>
      </c>
      <c r="M445" s="21">
        <f>+SUMIFS(Resultados_Dic3!H$3:H$99980,Resultados_Dic3!$F$3:$F$99980,Produccion_UO!$K445,Resultados_Dic3!$D$3:$D$99980,Produccion_UO!$K$436,Resultados_Dic3!$E$3:$E$99980,Produccion_UO!$J445,Resultados_Dic3!$A$3:$A$99980,Produccion_UO!$H445)*$I$436</f>
        <v>3.5222768640000002</v>
      </c>
      <c r="N445" s="21">
        <f>+SUMIFS(Resultados_Dic3!I$3:I$99980,Resultados_Dic3!$F$3:$F$99980,Produccion_UO!$K445,Resultados_Dic3!$D$3:$D$99980,Produccion_UO!$K$436,Resultados_Dic3!$E$3:$E$99980,Produccion_UO!$J445,Resultados_Dic3!$A$3:$A$99980,Produccion_UO!$H445)*$I$436</f>
        <v>3.5222768640000002</v>
      </c>
      <c r="O445" s="21">
        <f>+SUMIFS(Resultados_Dic3!J$3:J$99980,Resultados_Dic3!$F$3:$F$99980,Produccion_UO!$K445,Resultados_Dic3!$D$3:$D$99980,Produccion_UO!$K$436,Resultados_Dic3!$E$3:$E$99980,Produccion_UO!$J445,Resultados_Dic3!$A$3:$A$99980,Produccion_UO!$H445)*$I$436</f>
        <v>3.5222768640000002</v>
      </c>
      <c r="P445" s="21">
        <f>+SUMIFS(Resultados_Dic3!K$3:K$99980,Resultados_Dic3!$F$3:$F$99980,Produccion_UO!$K445,Resultados_Dic3!$D$3:$D$99980,Produccion_UO!$K$436,Resultados_Dic3!$E$3:$E$99980,Produccion_UO!$J445,Resultados_Dic3!$A$3:$A$99980,Produccion_UO!$H445)*$I$436</f>
        <v>3.5222768640000002</v>
      </c>
      <c r="Q445" s="21">
        <f>+SUMIFS(Resultados_Dic3!L$3:L$99980,Resultados_Dic3!$F$3:$F$99980,Produccion_UO!$K445,Resultados_Dic3!$D$3:$D$99980,Produccion_UO!$K$436,Resultados_Dic3!$E$3:$E$99980,Produccion_UO!$J445,Resultados_Dic3!$A$3:$A$99980,Produccion_UO!$H445)*$I$436</f>
        <v>3.5222768640000002</v>
      </c>
      <c r="R445" s="21">
        <f>+SUMIFS(Resultados_Dic3!M$3:M$99980,Resultados_Dic3!$F$3:$F$99980,Produccion_UO!$K445,Resultados_Dic3!$D$3:$D$99980,Produccion_UO!$K$436,Resultados_Dic3!$E$3:$E$99980,Produccion_UO!$J445,Resultados_Dic3!$A$3:$A$99980,Produccion_UO!$H445)*$I$436</f>
        <v>3.5222768640000002</v>
      </c>
      <c r="S445" s="21">
        <f>+SUMIFS(Resultados_Dic3!N$3:N$99980,Resultados_Dic3!$F$3:$F$99980,Produccion_UO!$K445,Resultados_Dic3!$D$3:$D$99980,Produccion_UO!$K$436,Resultados_Dic3!$E$3:$E$99980,Produccion_UO!$J445,Resultados_Dic3!$A$3:$A$99980,Produccion_UO!$H445)*$I$436</f>
        <v>3.5222768640000002</v>
      </c>
      <c r="T445" s="21">
        <f>+SUMIFS(Resultados_Dic3!O$3:O$99980,Resultados_Dic3!$F$3:$F$99980,Produccion_UO!$K445,Resultados_Dic3!$D$3:$D$99980,Produccion_UO!$K$436,Resultados_Dic3!$E$3:$E$99980,Produccion_UO!$J445,Resultados_Dic3!$A$3:$A$99980,Produccion_UO!$H445)*$I$436</f>
        <v>3.5222768640000002</v>
      </c>
      <c r="U445" s="21">
        <f>+SUMIFS(Resultados_Dic3!P$3:P$99980,Resultados_Dic3!$F$3:$F$99980,Produccion_UO!$K445,Resultados_Dic3!$D$3:$D$99980,Produccion_UO!$K$436,Resultados_Dic3!$E$3:$E$99980,Produccion_UO!$J445,Resultados_Dic3!$A$3:$A$99980,Produccion_UO!$H445)*$I$436</f>
        <v>3.5222768640000002</v>
      </c>
      <c r="V445" s="21">
        <f>+SUMIFS(Resultados_Dic3!Q$3:Q$99980,Resultados_Dic3!$F$3:$F$99980,Produccion_UO!$K445,Resultados_Dic3!$D$3:$D$99980,Produccion_UO!$K$436,Resultados_Dic3!$E$3:$E$99980,Produccion_UO!$J445,Resultados_Dic3!$A$3:$A$99980,Produccion_UO!$H445)*$I$436</f>
        <v>3.5222768640000002</v>
      </c>
      <c r="W445" s="21">
        <f>+SUMIFS(Resultados_Dic3!R$3:R$99980,Resultados_Dic3!$F$3:$F$99980,Produccion_UO!$K445,Resultados_Dic3!$D$3:$D$99980,Produccion_UO!$K$436,Resultados_Dic3!$E$3:$E$99980,Produccion_UO!$J445,Resultados_Dic3!$A$3:$A$99980,Produccion_UO!$H445)*$I$436</f>
        <v>3.5222768640000002</v>
      </c>
      <c r="X445" s="21">
        <f>+SUMIFS(Resultados_Dic3!S$3:S$99980,Resultados_Dic3!$F$3:$F$99980,Produccion_UO!$K445,Resultados_Dic3!$D$3:$D$99980,Produccion_UO!$K$436,Resultados_Dic3!$E$3:$E$99980,Produccion_UO!$J445,Resultados_Dic3!$A$3:$A$99980,Produccion_UO!$H445)*$I$436</f>
        <v>3.5222768640000002</v>
      </c>
      <c r="Y445" s="21">
        <f>+SUMIFS(Resultados_Dic3!T$3:T$99980,Resultados_Dic3!$F$3:$F$99980,Produccion_UO!$K445,Resultados_Dic3!$D$3:$D$99980,Produccion_UO!$K$436,Resultados_Dic3!$E$3:$E$99980,Produccion_UO!$J445,Resultados_Dic3!$A$3:$A$99980,Produccion_UO!$H445)*$I$436</f>
        <v>3.5222768640000002</v>
      </c>
      <c r="Z445" s="21">
        <f>+SUMIFS(Resultados_Dic3!U$3:U$99980,Resultados_Dic3!$F$3:$F$99980,Produccion_UO!$K445,Resultados_Dic3!$D$3:$D$99980,Produccion_UO!$K$436,Resultados_Dic3!$E$3:$E$99980,Produccion_UO!$J445,Resultados_Dic3!$A$3:$A$99980,Produccion_UO!$H445)*$I$436</f>
        <v>3.5222768640000002</v>
      </c>
      <c r="AA445" s="21">
        <f>+SUMIFS(Resultados_Dic3!V$3:V$99980,Resultados_Dic3!$F$3:$F$99980,Produccion_UO!$K445,Resultados_Dic3!$D$3:$D$99980,Produccion_UO!$K$436,Resultados_Dic3!$E$3:$E$99980,Produccion_UO!$J445,Resultados_Dic3!$A$3:$A$99980,Produccion_UO!$H445)*$I$436</f>
        <v>1.7466140924004026</v>
      </c>
      <c r="AB445" s="21">
        <f>+SUMIFS(Resultados_Dic3!W$3:W$99980,Resultados_Dic3!$F$3:$F$99980,Produccion_UO!$K445,Resultados_Dic3!$D$3:$D$99980,Produccion_UO!$K$436,Resultados_Dic3!$E$3:$E$99980,Produccion_UO!$J445,Resultados_Dic3!$A$3:$A$99980,Produccion_UO!$H445)*$I$436</f>
        <v>0</v>
      </c>
      <c r="AC445" s="21">
        <f>+SUMIFS(Resultados_Dic3!X$3:X$99980,Resultados_Dic3!$F$3:$F$99980,Produccion_UO!$K445,Resultados_Dic3!$D$3:$D$99980,Produccion_UO!$K$436,Resultados_Dic3!$E$3:$E$99980,Produccion_UO!$J445,Resultados_Dic3!$A$3:$A$99980,Produccion_UO!$H445)*$I$436</f>
        <v>0</v>
      </c>
      <c r="AD445" s="21">
        <f>+SUMIFS(Resultados_Dic3!Y$3:Y$99980,Resultados_Dic3!$F$3:$F$99980,Produccion_UO!$K445,Resultados_Dic3!$D$3:$D$99980,Produccion_UO!$K$436,Resultados_Dic3!$E$3:$E$99980,Produccion_UO!$J445,Resultados_Dic3!$A$3:$A$99980,Produccion_UO!$H445)*$I$436</f>
        <v>0</v>
      </c>
      <c r="AE445" s="21">
        <f>+SUMIFS(Resultados_Dic3!Z$3:Z$99980,Resultados_Dic3!$F$3:$F$99980,Produccion_UO!$K445,Resultados_Dic3!$D$3:$D$99980,Produccion_UO!$K$436,Resultados_Dic3!$E$3:$E$99980,Produccion_UO!$J445,Resultados_Dic3!$A$3:$A$99980,Produccion_UO!$H445)*$I$436</f>
        <v>0</v>
      </c>
      <c r="AF445" s="21">
        <f>+SUMIFS(Resultados_Dic3!AA$3:AA$99980,Resultados_Dic3!$F$3:$F$99980,Produccion_UO!$K445,Resultados_Dic3!$D$3:$D$99980,Produccion_UO!$K$436,Resultados_Dic3!$E$3:$E$99980,Produccion_UO!$J445,Resultados_Dic3!$A$3:$A$99980,Produccion_UO!$H445)*$I$436</f>
        <v>0</v>
      </c>
      <c r="AG445" s="21">
        <f>+SUMIFS(Resultados_Dic3!AB$3:AB$99980,Resultados_Dic3!$F$3:$F$99980,Produccion_UO!$K445,Resultados_Dic3!$D$3:$D$99980,Produccion_UO!$K$436,Resultados_Dic3!$E$3:$E$99980,Produccion_UO!$J445,Resultados_Dic3!$A$3:$A$99980,Produccion_UO!$H445)*$I$436</f>
        <v>0</v>
      </c>
      <c r="AH445" s="21">
        <f>+SUMIFS(Resultados_Dic3!AC$3:AC$99980,Resultados_Dic3!$F$3:$F$99980,Produccion_UO!$K445,Resultados_Dic3!$D$3:$D$99980,Produccion_UO!$K$436,Resultados_Dic3!$E$3:$E$99980,Produccion_UO!$J445,Resultados_Dic3!$A$3:$A$99980,Produccion_UO!$H445)*$I$436</f>
        <v>0</v>
      </c>
      <c r="AI445" s="21">
        <f>+SUMIFS(Resultados_Dic3!AD$3:AD$99980,Resultados_Dic3!$F$3:$F$99980,Produccion_UO!$K445,Resultados_Dic3!$D$3:$D$99980,Produccion_UO!$K$436,Resultados_Dic3!$E$3:$E$99980,Produccion_UO!$J445,Resultados_Dic3!$A$3:$A$99980,Produccion_UO!$H445)*$I$436</f>
        <v>0</v>
      </c>
      <c r="AJ445" s="21">
        <f>+SUMIFS(Resultados_Dic3!AE$3:AE$99980,Resultados_Dic3!$F$3:$F$99980,Produccion_UO!$K445,Resultados_Dic3!$D$3:$D$99980,Produccion_UO!$K$436,Resultados_Dic3!$E$3:$E$99980,Produccion_UO!$J445,Resultados_Dic3!$A$3:$A$99980,Produccion_UO!$H445)*$I$436</f>
        <v>0</v>
      </c>
      <c r="AK445" s="21">
        <f>+SUMIFS(Resultados_Dic3!AF$3:AF$99980,Resultados_Dic3!$F$3:$F$99980,Produccion_UO!$K445,Resultados_Dic3!$D$3:$D$99980,Produccion_UO!$K$436,Resultados_Dic3!$E$3:$E$99980,Produccion_UO!$J445,Resultados_Dic3!$A$3:$A$99980,Produccion_UO!$H445)*$I$436</f>
        <v>0</v>
      </c>
      <c r="AL445" s="21">
        <f>+SUMIFS(Resultados_Dic3!AG$3:AG$99980,Resultados_Dic3!$F$3:$F$99980,Produccion_UO!$K445,Resultados_Dic3!$D$3:$D$99980,Produccion_UO!$K$436,Resultados_Dic3!$E$3:$E$99980,Produccion_UO!$J445,Resultados_Dic3!$A$3:$A$99980,Produccion_UO!$H445)*$I$436</f>
        <v>0</v>
      </c>
      <c r="AM445" s="21">
        <f>+SUMIFS(Resultados_Dic3!AH$3:AH$99980,Resultados_Dic3!$F$3:$F$99980,Produccion_UO!$K445,Resultados_Dic3!$D$3:$D$99980,Produccion_UO!$K$436,Resultados_Dic3!$E$3:$E$99980,Produccion_UO!$J445,Resultados_Dic3!$A$3:$A$99980,Produccion_UO!$H445)*$I$436</f>
        <v>0</v>
      </c>
      <c r="AN445" s="21">
        <f>+SUMIFS(Resultados_Dic3!AI$3:AI$99980,Resultados_Dic3!$F$3:$F$99980,Produccion_UO!$K445,Resultados_Dic3!$D$3:$D$99980,Produccion_UO!$K$436,Resultados_Dic3!$E$3:$E$99980,Produccion_UO!$J445,Resultados_Dic3!$A$3:$A$99980,Produccion_UO!$H445)*$I$436</f>
        <v>0</v>
      </c>
      <c r="AO445" s="21">
        <f>+SUMIFS(Resultados_Dic3!AJ$3:AJ$99980,Resultados_Dic3!$F$3:$F$99980,Produccion_UO!$K445,Resultados_Dic3!$D$3:$D$99980,Produccion_UO!$K$436,Resultados_Dic3!$E$3:$E$99980,Produccion_UO!$J445,Resultados_Dic3!$A$3:$A$99980,Produccion_UO!$H445)*$I$436</f>
        <v>0</v>
      </c>
      <c r="AP445" s="21">
        <f>+SUMIFS(Resultados_Dic3!AK$3:AK$99980,Resultados_Dic3!$F$3:$F$99980,Produccion_UO!$K445,Resultados_Dic3!$D$3:$D$99980,Produccion_UO!$K$436,Resultados_Dic3!$E$3:$E$99980,Produccion_UO!$J445,Resultados_Dic3!$A$3:$A$99980,Produccion_UO!$H445)*$I$436</f>
        <v>0</v>
      </c>
      <c r="AQ445" s="21">
        <f>+SUMIFS(Resultados_Dic3!AL$3:AL$99980,Resultados_Dic3!$F$3:$F$99980,Produccion_UO!$K445,Resultados_Dic3!$D$3:$D$99980,Produccion_UO!$K$436,Resultados_Dic3!$E$3:$E$99980,Produccion_UO!$J445,Resultados_Dic3!$A$3:$A$99980,Produccion_UO!$H445)*$I$436</f>
        <v>0</v>
      </c>
      <c r="AR445" s="21">
        <f>+SUMIFS(Resultados_Dic3!AM$3:AM$99980,Resultados_Dic3!$F$3:$F$99980,Produccion_UO!$K445,Resultados_Dic3!$D$3:$D$99980,Produccion_UO!$K$436,Resultados_Dic3!$E$3:$E$99980,Produccion_UO!$J445,Resultados_Dic3!$A$3:$A$99980,Produccion_UO!$H445)*$I$436</f>
        <v>0</v>
      </c>
    </row>
    <row r="446" spans="1:48" s="68" customFormat="1" x14ac:dyDescent="0.25">
      <c r="A446" s="133"/>
      <c r="B446" s="133"/>
      <c r="C446" s="133"/>
      <c r="D446" s="133"/>
      <c r="E446" s="133"/>
      <c r="F446" s="134"/>
      <c r="H446" s="71"/>
      <c r="I446" s="71"/>
      <c r="L446" s="22"/>
      <c r="M446" s="69">
        <f>+SUM(M439:M445)</f>
        <v>145.79214884398402</v>
      </c>
      <c r="N446" s="69">
        <f t="shared" ref="N446" si="122">+SUM(N439:N445)</f>
        <v>50.712992311084491</v>
      </c>
      <c r="O446" s="69">
        <f t="shared" ref="O446:AR446" si="123">+SUM(O439:O445)</f>
        <v>49.86270750921085</v>
      </c>
      <c r="P446" s="69">
        <f t="shared" si="123"/>
        <v>49.012422707337215</v>
      </c>
      <c r="Q446" s="69">
        <f t="shared" si="123"/>
        <v>48.162137905463588</v>
      </c>
      <c r="R446" s="69">
        <f t="shared" si="123"/>
        <v>46.986356780249949</v>
      </c>
      <c r="S446" s="69">
        <f t="shared" si="123"/>
        <v>45.846934679457483</v>
      </c>
      <c r="T446" s="69">
        <f t="shared" si="123"/>
        <v>42.962334809939243</v>
      </c>
      <c r="U446" s="69">
        <f t="shared" si="123"/>
        <v>40.520591033318048</v>
      </c>
      <c r="V446" s="69">
        <f t="shared" si="123"/>
        <v>9.3700513405932178</v>
      </c>
      <c r="W446" s="69">
        <f t="shared" si="123"/>
        <v>8.5753357500283833</v>
      </c>
      <c r="X446" s="69">
        <f t="shared" si="123"/>
        <v>7.7806201594635507</v>
      </c>
      <c r="Y446" s="69">
        <f t="shared" si="123"/>
        <v>7.3693299364673273</v>
      </c>
      <c r="Z446" s="69">
        <f t="shared" si="123"/>
        <v>6.9580397134711056</v>
      </c>
      <c r="AA446" s="69">
        <f t="shared" si="123"/>
        <v>1.7466140924004026</v>
      </c>
      <c r="AB446" s="69">
        <f t="shared" si="123"/>
        <v>0</v>
      </c>
      <c r="AC446" s="69">
        <f t="shared" si="123"/>
        <v>0</v>
      </c>
      <c r="AD446" s="69">
        <f t="shared" si="123"/>
        <v>0</v>
      </c>
      <c r="AE446" s="69">
        <f t="shared" si="123"/>
        <v>0</v>
      </c>
      <c r="AF446" s="69">
        <f t="shared" si="123"/>
        <v>0</v>
      </c>
      <c r="AG446" s="69">
        <f t="shared" si="123"/>
        <v>0</v>
      </c>
      <c r="AH446" s="69">
        <f t="shared" si="123"/>
        <v>0</v>
      </c>
      <c r="AI446" s="69">
        <f t="shared" si="123"/>
        <v>0</v>
      </c>
      <c r="AJ446" s="69">
        <f t="shared" si="123"/>
        <v>0</v>
      </c>
      <c r="AK446" s="69">
        <f t="shared" si="123"/>
        <v>0</v>
      </c>
      <c r="AL446" s="69">
        <f t="shared" si="123"/>
        <v>0</v>
      </c>
      <c r="AM446" s="69">
        <f t="shared" si="123"/>
        <v>0</v>
      </c>
      <c r="AN446" s="69">
        <f t="shared" si="123"/>
        <v>0</v>
      </c>
      <c r="AO446" s="69">
        <f t="shared" si="123"/>
        <v>0</v>
      </c>
      <c r="AP446" s="69">
        <f t="shared" si="123"/>
        <v>0</v>
      </c>
      <c r="AQ446" s="69">
        <f t="shared" si="123"/>
        <v>0</v>
      </c>
      <c r="AR446" s="69">
        <f t="shared" si="123"/>
        <v>0</v>
      </c>
    </row>
    <row r="448" spans="1:48" ht="18.75" x14ac:dyDescent="0.3">
      <c r="I448" s="17" t="str">
        <f>+IF(OR(J449="OIL",J449="OIL-eq"),$I$5,IF(J449="GAS",$I$4,IF(J449="GSL",$I$8,IF(J449="DSL",$I$9,IF(J449="KER",$I$10,IF(J449="LPG",$I$11,IF(J449="HFO",$I$12,IF(J449="AVG",$I$13,IF(J449="RFG",$I$14,IF(J449="ELC",$I$15,$I$16))))))))))</f>
        <v>GWh/año</v>
      </c>
      <c r="K448" s="34" t="s">
        <v>465</v>
      </c>
    </row>
    <row r="449" spans="1:48" x14ac:dyDescent="0.25">
      <c r="I449" s="115">
        <f>+IF(OR(J449="OIL",J449="OIL-eq"),$H$5,IF(J449="GAS",$H$4,IF(J449="GSL",$H$8,IF(J449="DSL",$H$9,IF(J449="KER",$H$10,IF(J449="LPG",$H$11,IF(J449="HFO",$H$12,IF(J449="AVG",$H$13,IF(J449="RFG",$H$14,IF(J449="ELC",$H$15,$H$16))))))))))</f>
        <v>277.77777777777777</v>
      </c>
      <c r="J449" s="106" t="s">
        <v>348</v>
      </c>
      <c r="K449" s="56" t="s">
        <v>389</v>
      </c>
    </row>
    <row r="450" spans="1:48" x14ac:dyDescent="0.25">
      <c r="H450" s="12"/>
      <c r="I450" s="12"/>
      <c r="J450" s="15"/>
      <c r="K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</row>
    <row r="451" spans="1:48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:48" x14ac:dyDescent="0.25">
      <c r="H452" s="17" t="str">
        <f t="shared" ref="H452:H458" si="124">+$B$1</f>
        <v>DIC7</v>
      </c>
      <c r="J452" s="24" t="s">
        <v>78</v>
      </c>
      <c r="K452" s="54" t="s">
        <v>452</v>
      </c>
      <c r="L452" s="22" t="str">
        <f>+$B$3</f>
        <v>GU - Gas</v>
      </c>
      <c r="M452" s="21">
        <f>+SUMIFS(Resultados_Dic3!H$3:H$99980,Resultados_Dic3!$F$3:$F$99980,Produccion_UO!$K452,Resultados_Dic3!$D$3:$D$99980,Produccion_UO!$K$449,Resultados_Dic3!$E$3:$E$99980,Produccion_UO!$J452,Resultados_Dic3!$A$3:$A$99980,Produccion_UO!$H452)*$I$449</f>
        <v>0</v>
      </c>
      <c r="N452" s="21">
        <f>+SUMIFS(Resultados_Dic3!I$3:I$99980,Resultados_Dic3!$F$3:$F$99980,Produccion_UO!$K452,Resultados_Dic3!$D$3:$D$99980,Produccion_UO!$K$449,Resultados_Dic3!$E$3:$E$99980,Produccion_UO!$J452,Resultados_Dic3!$A$3:$A$99980,Produccion_UO!$H452)*$I$449</f>
        <v>0</v>
      </c>
      <c r="O452" s="21">
        <f>+SUMIFS(Resultados_Dic3!J$3:J$99980,Resultados_Dic3!$F$3:$F$99980,Produccion_UO!$K452,Resultados_Dic3!$D$3:$D$99980,Produccion_UO!$K$449,Resultados_Dic3!$E$3:$E$99980,Produccion_UO!$J452,Resultados_Dic3!$A$3:$A$99980,Produccion_UO!$H452)*$I$449</f>
        <v>0</v>
      </c>
      <c r="P452" s="21">
        <f>+SUMIFS(Resultados_Dic3!K$3:K$99980,Resultados_Dic3!$F$3:$F$99980,Produccion_UO!$K452,Resultados_Dic3!$D$3:$D$99980,Produccion_UO!$K$449,Resultados_Dic3!$E$3:$E$99980,Produccion_UO!$J452,Resultados_Dic3!$A$3:$A$99980,Produccion_UO!$H452)*$I$449</f>
        <v>0</v>
      </c>
      <c r="Q452" s="21">
        <f>+SUMIFS(Resultados_Dic3!L$3:L$99980,Resultados_Dic3!$F$3:$F$99980,Produccion_UO!$K452,Resultados_Dic3!$D$3:$D$99980,Produccion_UO!$K$449,Resultados_Dic3!$E$3:$E$99980,Produccion_UO!$J452,Resultados_Dic3!$A$3:$A$99980,Produccion_UO!$H452)*$I$449</f>
        <v>0</v>
      </c>
      <c r="R452" s="21">
        <f>+SUMIFS(Resultados_Dic3!M$3:M$99980,Resultados_Dic3!$F$3:$F$99980,Produccion_UO!$K452,Resultados_Dic3!$D$3:$D$99980,Produccion_UO!$K$449,Resultados_Dic3!$E$3:$E$99980,Produccion_UO!$J452,Resultados_Dic3!$A$3:$A$99980,Produccion_UO!$H452)*$I$449</f>
        <v>0</v>
      </c>
      <c r="S452" s="21">
        <f>+SUMIFS(Resultados_Dic3!N$3:N$99980,Resultados_Dic3!$F$3:$F$99980,Produccion_UO!$K452,Resultados_Dic3!$D$3:$D$99980,Produccion_UO!$K$449,Resultados_Dic3!$E$3:$E$99980,Produccion_UO!$J452,Resultados_Dic3!$A$3:$A$99980,Produccion_UO!$H452)*$I$449</f>
        <v>0</v>
      </c>
      <c r="T452" s="21">
        <f>+SUMIFS(Resultados_Dic3!O$3:O$99980,Resultados_Dic3!$F$3:$F$99980,Produccion_UO!$K452,Resultados_Dic3!$D$3:$D$99980,Produccion_UO!$K$449,Resultados_Dic3!$E$3:$E$99980,Produccion_UO!$J452,Resultados_Dic3!$A$3:$A$99980,Produccion_UO!$H452)*$I$449</f>
        <v>0</v>
      </c>
      <c r="U452" s="21">
        <f>+SUMIFS(Resultados_Dic3!P$3:P$99980,Resultados_Dic3!$F$3:$F$99980,Produccion_UO!$K452,Resultados_Dic3!$D$3:$D$99980,Produccion_UO!$K$449,Resultados_Dic3!$E$3:$E$99980,Produccion_UO!$J452,Resultados_Dic3!$A$3:$A$99980,Produccion_UO!$H452)*$I$449</f>
        <v>0</v>
      </c>
      <c r="V452" s="21">
        <f>+SUMIFS(Resultados_Dic3!Q$3:Q$99980,Resultados_Dic3!$F$3:$F$99980,Produccion_UO!$K452,Resultados_Dic3!$D$3:$D$99980,Produccion_UO!$K$449,Resultados_Dic3!$E$3:$E$99980,Produccion_UO!$J452,Resultados_Dic3!$A$3:$A$99980,Produccion_UO!$H452)*$I$449</f>
        <v>0</v>
      </c>
      <c r="W452" s="21">
        <f>+SUMIFS(Resultados_Dic3!R$3:R$99980,Resultados_Dic3!$F$3:$F$99980,Produccion_UO!$K452,Resultados_Dic3!$D$3:$D$99980,Produccion_UO!$K$449,Resultados_Dic3!$E$3:$E$99980,Produccion_UO!$J452,Resultados_Dic3!$A$3:$A$99980,Produccion_UO!$H452)*$I$449</f>
        <v>0</v>
      </c>
      <c r="X452" s="21">
        <f>+SUMIFS(Resultados_Dic3!S$3:S$99980,Resultados_Dic3!$F$3:$F$99980,Produccion_UO!$K452,Resultados_Dic3!$D$3:$D$99980,Produccion_UO!$K$449,Resultados_Dic3!$E$3:$E$99980,Produccion_UO!$J452,Resultados_Dic3!$A$3:$A$99980,Produccion_UO!$H452)*$I$449</f>
        <v>0</v>
      </c>
      <c r="Y452" s="21">
        <f>+SUMIFS(Resultados_Dic3!T$3:T$99980,Resultados_Dic3!$F$3:$F$99980,Produccion_UO!$K452,Resultados_Dic3!$D$3:$D$99980,Produccion_UO!$K$449,Resultados_Dic3!$E$3:$E$99980,Produccion_UO!$J452,Resultados_Dic3!$A$3:$A$99980,Produccion_UO!$H452)*$I$449</f>
        <v>0</v>
      </c>
      <c r="Z452" s="21">
        <f>+SUMIFS(Resultados_Dic3!U$3:U$99980,Resultados_Dic3!$F$3:$F$99980,Produccion_UO!$K452,Resultados_Dic3!$D$3:$D$99980,Produccion_UO!$K$449,Resultados_Dic3!$E$3:$E$99980,Produccion_UO!$J452,Resultados_Dic3!$A$3:$A$99980,Produccion_UO!$H452)*$I$449</f>
        <v>0</v>
      </c>
      <c r="AA452" s="21">
        <f>+SUMIFS(Resultados_Dic3!V$3:V$99980,Resultados_Dic3!$F$3:$F$99980,Produccion_UO!$K452,Resultados_Dic3!$D$3:$D$99980,Produccion_UO!$K$449,Resultados_Dic3!$E$3:$E$99980,Produccion_UO!$J452,Resultados_Dic3!$A$3:$A$99980,Produccion_UO!$H452)*$I$449</f>
        <v>0</v>
      </c>
      <c r="AB452" s="21">
        <f>+SUMIFS(Resultados_Dic3!W$3:W$99980,Resultados_Dic3!$F$3:$F$99980,Produccion_UO!$K452,Resultados_Dic3!$D$3:$D$99980,Produccion_UO!$K$449,Resultados_Dic3!$E$3:$E$99980,Produccion_UO!$J452,Resultados_Dic3!$A$3:$A$99980,Produccion_UO!$H452)*$I$449</f>
        <v>0</v>
      </c>
      <c r="AC452" s="21">
        <f>+SUMIFS(Resultados_Dic3!X$3:X$99980,Resultados_Dic3!$F$3:$F$99980,Produccion_UO!$K452,Resultados_Dic3!$D$3:$D$99980,Produccion_UO!$K$449,Resultados_Dic3!$E$3:$E$99980,Produccion_UO!$J452,Resultados_Dic3!$A$3:$A$99980,Produccion_UO!$H452)*$I$449</f>
        <v>0</v>
      </c>
      <c r="AD452" s="21">
        <f>+SUMIFS(Resultados_Dic3!Y$3:Y$99980,Resultados_Dic3!$F$3:$F$99980,Produccion_UO!$K452,Resultados_Dic3!$D$3:$D$99980,Produccion_UO!$K$449,Resultados_Dic3!$E$3:$E$99980,Produccion_UO!$J452,Resultados_Dic3!$A$3:$A$99980,Produccion_UO!$H452)*$I$449</f>
        <v>0</v>
      </c>
      <c r="AE452" s="21">
        <f>+SUMIFS(Resultados_Dic3!Z$3:Z$99980,Resultados_Dic3!$F$3:$F$99980,Produccion_UO!$K452,Resultados_Dic3!$D$3:$D$99980,Produccion_UO!$K$449,Resultados_Dic3!$E$3:$E$99980,Produccion_UO!$J452,Resultados_Dic3!$A$3:$A$99980,Produccion_UO!$H452)*$I$449</f>
        <v>0</v>
      </c>
      <c r="AF452" s="21">
        <f>+SUMIFS(Resultados_Dic3!AA$3:AA$99980,Resultados_Dic3!$F$3:$F$99980,Produccion_UO!$K452,Resultados_Dic3!$D$3:$D$99980,Produccion_UO!$K$449,Resultados_Dic3!$E$3:$E$99980,Produccion_UO!$J452,Resultados_Dic3!$A$3:$A$99980,Produccion_UO!$H452)*$I$449</f>
        <v>0</v>
      </c>
      <c r="AG452" s="21">
        <f>+SUMIFS(Resultados_Dic3!AB$3:AB$99980,Resultados_Dic3!$F$3:$F$99980,Produccion_UO!$K452,Resultados_Dic3!$D$3:$D$99980,Produccion_UO!$K$449,Resultados_Dic3!$E$3:$E$99980,Produccion_UO!$J452,Resultados_Dic3!$A$3:$A$99980,Produccion_UO!$H452)*$I$449</f>
        <v>0</v>
      </c>
      <c r="AH452" s="21">
        <f>+SUMIFS(Resultados_Dic3!AC$3:AC$99980,Resultados_Dic3!$F$3:$F$99980,Produccion_UO!$K452,Resultados_Dic3!$D$3:$D$99980,Produccion_UO!$K$449,Resultados_Dic3!$E$3:$E$99980,Produccion_UO!$J452,Resultados_Dic3!$A$3:$A$99980,Produccion_UO!$H452)*$I$449</f>
        <v>0</v>
      </c>
      <c r="AI452" s="21">
        <f>+SUMIFS(Resultados_Dic3!AD$3:AD$99980,Resultados_Dic3!$F$3:$F$99980,Produccion_UO!$K452,Resultados_Dic3!$D$3:$D$99980,Produccion_UO!$K$449,Resultados_Dic3!$E$3:$E$99980,Produccion_UO!$J452,Resultados_Dic3!$A$3:$A$99980,Produccion_UO!$H452)*$I$449</f>
        <v>0</v>
      </c>
      <c r="AJ452" s="21">
        <f>+SUMIFS(Resultados_Dic3!AE$3:AE$99980,Resultados_Dic3!$F$3:$F$99980,Produccion_UO!$K452,Resultados_Dic3!$D$3:$D$99980,Produccion_UO!$K$449,Resultados_Dic3!$E$3:$E$99980,Produccion_UO!$J452,Resultados_Dic3!$A$3:$A$99980,Produccion_UO!$H452)*$I$449</f>
        <v>0</v>
      </c>
      <c r="AK452" s="21">
        <f>+SUMIFS(Resultados_Dic3!AF$3:AF$99980,Resultados_Dic3!$F$3:$F$99980,Produccion_UO!$K452,Resultados_Dic3!$D$3:$D$99980,Produccion_UO!$K$449,Resultados_Dic3!$E$3:$E$99980,Produccion_UO!$J452,Resultados_Dic3!$A$3:$A$99980,Produccion_UO!$H452)*$I$449</f>
        <v>0</v>
      </c>
      <c r="AL452" s="21">
        <f>+SUMIFS(Resultados_Dic3!AG$3:AG$99980,Resultados_Dic3!$F$3:$F$99980,Produccion_UO!$K452,Resultados_Dic3!$D$3:$D$99980,Produccion_UO!$K$449,Resultados_Dic3!$E$3:$E$99980,Produccion_UO!$J452,Resultados_Dic3!$A$3:$A$99980,Produccion_UO!$H452)*$I$449</f>
        <v>0</v>
      </c>
      <c r="AM452" s="21">
        <f>+SUMIFS(Resultados_Dic3!AH$3:AH$99980,Resultados_Dic3!$F$3:$F$99980,Produccion_UO!$K452,Resultados_Dic3!$D$3:$D$99980,Produccion_UO!$K$449,Resultados_Dic3!$E$3:$E$99980,Produccion_UO!$J452,Resultados_Dic3!$A$3:$A$99980,Produccion_UO!$H452)*$I$449</f>
        <v>0</v>
      </c>
      <c r="AN452" s="21">
        <f>+SUMIFS(Resultados_Dic3!AI$3:AI$99980,Resultados_Dic3!$F$3:$F$99980,Produccion_UO!$K452,Resultados_Dic3!$D$3:$D$99980,Produccion_UO!$K$449,Resultados_Dic3!$E$3:$E$99980,Produccion_UO!$J452,Resultados_Dic3!$A$3:$A$99980,Produccion_UO!$H452)*$I$449</f>
        <v>0</v>
      </c>
      <c r="AO452" s="21">
        <f>+SUMIFS(Resultados_Dic3!AJ$3:AJ$99980,Resultados_Dic3!$F$3:$F$99980,Produccion_UO!$K452,Resultados_Dic3!$D$3:$D$99980,Produccion_UO!$K$449,Resultados_Dic3!$E$3:$E$99980,Produccion_UO!$J452,Resultados_Dic3!$A$3:$A$99980,Produccion_UO!$H452)*$I$449</f>
        <v>0</v>
      </c>
      <c r="AP452" s="21">
        <f>+SUMIFS(Resultados_Dic3!AK$3:AK$99980,Resultados_Dic3!$F$3:$F$99980,Produccion_UO!$K452,Resultados_Dic3!$D$3:$D$99980,Produccion_UO!$K$449,Resultados_Dic3!$E$3:$E$99980,Produccion_UO!$J452,Resultados_Dic3!$A$3:$A$99980,Produccion_UO!$H452)*$I$449</f>
        <v>0</v>
      </c>
      <c r="AQ452" s="21">
        <f>+SUMIFS(Resultados_Dic3!AL$3:AL$99980,Resultados_Dic3!$F$3:$F$99980,Produccion_UO!$K452,Resultados_Dic3!$D$3:$D$99980,Produccion_UO!$K$449,Resultados_Dic3!$E$3:$E$99980,Produccion_UO!$J452,Resultados_Dic3!$A$3:$A$99980,Produccion_UO!$H452)*$I$449</f>
        <v>0</v>
      </c>
      <c r="AR452" s="21">
        <f>+SUMIFS(Resultados_Dic3!AM$3:AM$99980,Resultados_Dic3!$F$3:$F$99980,Produccion_UO!$K452,Resultados_Dic3!$D$3:$D$99980,Produccion_UO!$K$449,Resultados_Dic3!$E$3:$E$99980,Produccion_UO!$J452,Resultados_Dic3!$A$3:$A$99980,Produccion_UO!$H452)*$I$449</f>
        <v>0</v>
      </c>
    </row>
    <row r="453" spans="1:48" x14ac:dyDescent="0.25">
      <c r="H453" s="17" t="str">
        <f t="shared" si="124"/>
        <v>DIC7</v>
      </c>
      <c r="J453" s="24" t="s">
        <v>79</v>
      </c>
      <c r="K453" s="56" t="s">
        <v>454</v>
      </c>
      <c r="L453" s="22" t="str">
        <f>+$B$4</f>
        <v>LLO - Ligth</v>
      </c>
      <c r="M453" s="21">
        <f>+SUMIFS(Resultados_Dic3!H$3:H$99980,Resultados_Dic3!$F$3:$F$99980,Produccion_UO!$K453,Resultados_Dic3!$D$3:$D$99980,Produccion_UO!$K$449,Resultados_Dic3!$E$3:$E$99980,Produccion_UO!$J453,Resultados_Dic3!$A$3:$A$99980,Produccion_UO!$H453)*$I$449</f>
        <v>178.31526623999997</v>
      </c>
      <c r="N453" s="21">
        <f>+SUMIFS(Resultados_Dic3!I$3:I$99980,Resultados_Dic3!$F$3:$F$99980,Produccion_UO!$K453,Resultados_Dic3!$D$3:$D$99980,Produccion_UO!$K$449,Resultados_Dic3!$E$3:$E$99980,Produccion_UO!$J453,Resultados_Dic3!$A$3:$A$99980,Produccion_UO!$H453)*$I$449</f>
        <v>178.31526623999997</v>
      </c>
      <c r="O453" s="21">
        <f>+SUMIFS(Resultados_Dic3!J$3:J$99980,Resultados_Dic3!$F$3:$F$99980,Produccion_UO!$K453,Resultados_Dic3!$D$3:$D$99980,Produccion_UO!$K$449,Resultados_Dic3!$E$3:$E$99980,Produccion_UO!$J453,Resultados_Dic3!$A$3:$A$99980,Produccion_UO!$H453)*$I$449</f>
        <v>55.809212188329717</v>
      </c>
      <c r="P453" s="21">
        <f>+SUMIFS(Resultados_Dic3!K$3:K$99980,Resultados_Dic3!$F$3:$F$99980,Produccion_UO!$K453,Resultados_Dic3!$D$3:$D$99980,Produccion_UO!$K$449,Resultados_Dic3!$E$3:$E$99980,Produccion_UO!$J453,Resultados_Dic3!$A$3:$A$99980,Produccion_UO!$H453)*$I$449</f>
        <v>0</v>
      </c>
      <c r="Q453" s="21">
        <f>+SUMIFS(Resultados_Dic3!L$3:L$99980,Resultados_Dic3!$F$3:$F$99980,Produccion_UO!$K453,Resultados_Dic3!$D$3:$D$99980,Produccion_UO!$K$449,Resultados_Dic3!$E$3:$E$99980,Produccion_UO!$J453,Resultados_Dic3!$A$3:$A$99980,Produccion_UO!$H453)*$I$449</f>
        <v>0</v>
      </c>
      <c r="R453" s="21">
        <f>+SUMIFS(Resultados_Dic3!M$3:M$99980,Resultados_Dic3!$F$3:$F$99980,Produccion_UO!$K453,Resultados_Dic3!$D$3:$D$99980,Produccion_UO!$K$449,Resultados_Dic3!$E$3:$E$99980,Produccion_UO!$J453,Resultados_Dic3!$A$3:$A$99980,Produccion_UO!$H453)*$I$449</f>
        <v>0</v>
      </c>
      <c r="S453" s="21">
        <f>+SUMIFS(Resultados_Dic3!N$3:N$99980,Resultados_Dic3!$F$3:$F$99980,Produccion_UO!$K453,Resultados_Dic3!$D$3:$D$99980,Produccion_UO!$K$449,Resultados_Dic3!$E$3:$E$99980,Produccion_UO!$J453,Resultados_Dic3!$A$3:$A$99980,Produccion_UO!$H453)*$I$449</f>
        <v>0</v>
      </c>
      <c r="T453" s="21">
        <f>+SUMIFS(Resultados_Dic3!O$3:O$99980,Resultados_Dic3!$F$3:$F$99980,Produccion_UO!$K453,Resultados_Dic3!$D$3:$D$99980,Produccion_UO!$K$449,Resultados_Dic3!$E$3:$E$99980,Produccion_UO!$J453,Resultados_Dic3!$A$3:$A$99980,Produccion_UO!$H453)*$I$449</f>
        <v>0</v>
      </c>
      <c r="U453" s="21">
        <f>+SUMIFS(Resultados_Dic3!P$3:P$99980,Resultados_Dic3!$F$3:$F$99980,Produccion_UO!$K453,Resultados_Dic3!$D$3:$D$99980,Produccion_UO!$K$449,Resultados_Dic3!$E$3:$E$99980,Produccion_UO!$J453,Resultados_Dic3!$A$3:$A$99980,Produccion_UO!$H453)*$I$449</f>
        <v>0</v>
      </c>
      <c r="V453" s="21">
        <f>+SUMIFS(Resultados_Dic3!Q$3:Q$99980,Resultados_Dic3!$F$3:$F$99980,Produccion_UO!$K453,Resultados_Dic3!$D$3:$D$99980,Produccion_UO!$K$449,Resultados_Dic3!$E$3:$E$99980,Produccion_UO!$J453,Resultados_Dic3!$A$3:$A$99980,Produccion_UO!$H453)*$I$449</f>
        <v>0</v>
      </c>
      <c r="W453" s="21">
        <f>+SUMIFS(Resultados_Dic3!R$3:R$99980,Resultados_Dic3!$F$3:$F$99980,Produccion_UO!$K453,Resultados_Dic3!$D$3:$D$99980,Produccion_UO!$K$449,Resultados_Dic3!$E$3:$E$99980,Produccion_UO!$J453,Resultados_Dic3!$A$3:$A$99980,Produccion_UO!$H453)*$I$449</f>
        <v>0</v>
      </c>
      <c r="X453" s="21">
        <f>+SUMIFS(Resultados_Dic3!S$3:S$99980,Resultados_Dic3!$F$3:$F$99980,Produccion_UO!$K453,Resultados_Dic3!$D$3:$D$99980,Produccion_UO!$K$449,Resultados_Dic3!$E$3:$E$99980,Produccion_UO!$J453,Resultados_Dic3!$A$3:$A$99980,Produccion_UO!$H453)*$I$449</f>
        <v>0</v>
      </c>
      <c r="Y453" s="21">
        <f>+SUMIFS(Resultados_Dic3!T$3:T$99980,Resultados_Dic3!$F$3:$F$99980,Produccion_UO!$K453,Resultados_Dic3!$D$3:$D$99980,Produccion_UO!$K$449,Resultados_Dic3!$E$3:$E$99980,Produccion_UO!$J453,Resultados_Dic3!$A$3:$A$99980,Produccion_UO!$H453)*$I$449</f>
        <v>0</v>
      </c>
      <c r="Z453" s="21">
        <f>+SUMIFS(Resultados_Dic3!U$3:U$99980,Resultados_Dic3!$F$3:$F$99980,Produccion_UO!$K453,Resultados_Dic3!$D$3:$D$99980,Produccion_UO!$K$449,Resultados_Dic3!$E$3:$E$99980,Produccion_UO!$J453,Resultados_Dic3!$A$3:$A$99980,Produccion_UO!$H453)*$I$449</f>
        <v>0</v>
      </c>
      <c r="AA453" s="21">
        <f>+SUMIFS(Resultados_Dic3!V$3:V$99980,Resultados_Dic3!$F$3:$F$99980,Produccion_UO!$K453,Resultados_Dic3!$D$3:$D$99980,Produccion_UO!$K$449,Resultados_Dic3!$E$3:$E$99980,Produccion_UO!$J453,Resultados_Dic3!$A$3:$A$99980,Produccion_UO!$H453)*$I$449</f>
        <v>0</v>
      </c>
      <c r="AB453" s="21">
        <f>+SUMIFS(Resultados_Dic3!W$3:W$99980,Resultados_Dic3!$F$3:$F$99980,Produccion_UO!$K453,Resultados_Dic3!$D$3:$D$99980,Produccion_UO!$K$449,Resultados_Dic3!$E$3:$E$99980,Produccion_UO!$J453,Resultados_Dic3!$A$3:$A$99980,Produccion_UO!$H453)*$I$449</f>
        <v>0</v>
      </c>
      <c r="AC453" s="21">
        <f>+SUMIFS(Resultados_Dic3!X$3:X$99980,Resultados_Dic3!$F$3:$F$99980,Produccion_UO!$K453,Resultados_Dic3!$D$3:$D$99980,Produccion_UO!$K$449,Resultados_Dic3!$E$3:$E$99980,Produccion_UO!$J453,Resultados_Dic3!$A$3:$A$99980,Produccion_UO!$H453)*$I$449</f>
        <v>0</v>
      </c>
      <c r="AD453" s="21">
        <f>+SUMIFS(Resultados_Dic3!Y$3:Y$99980,Resultados_Dic3!$F$3:$F$99980,Produccion_UO!$K453,Resultados_Dic3!$D$3:$D$99980,Produccion_UO!$K$449,Resultados_Dic3!$E$3:$E$99980,Produccion_UO!$J453,Resultados_Dic3!$A$3:$A$99980,Produccion_UO!$H453)*$I$449</f>
        <v>0</v>
      </c>
      <c r="AE453" s="21">
        <f>+SUMIFS(Resultados_Dic3!Z$3:Z$99980,Resultados_Dic3!$F$3:$F$99980,Produccion_UO!$K453,Resultados_Dic3!$D$3:$D$99980,Produccion_UO!$K$449,Resultados_Dic3!$E$3:$E$99980,Produccion_UO!$J453,Resultados_Dic3!$A$3:$A$99980,Produccion_UO!$H453)*$I$449</f>
        <v>0</v>
      </c>
      <c r="AF453" s="21">
        <f>+SUMIFS(Resultados_Dic3!AA$3:AA$99980,Resultados_Dic3!$F$3:$F$99980,Produccion_UO!$K453,Resultados_Dic3!$D$3:$D$99980,Produccion_UO!$K$449,Resultados_Dic3!$E$3:$E$99980,Produccion_UO!$J453,Resultados_Dic3!$A$3:$A$99980,Produccion_UO!$H453)*$I$449</f>
        <v>0</v>
      </c>
      <c r="AG453" s="21">
        <f>+SUMIFS(Resultados_Dic3!AB$3:AB$99980,Resultados_Dic3!$F$3:$F$99980,Produccion_UO!$K453,Resultados_Dic3!$D$3:$D$99980,Produccion_UO!$K$449,Resultados_Dic3!$E$3:$E$99980,Produccion_UO!$J453,Resultados_Dic3!$A$3:$A$99980,Produccion_UO!$H453)*$I$449</f>
        <v>0</v>
      </c>
      <c r="AH453" s="21">
        <f>+SUMIFS(Resultados_Dic3!AC$3:AC$99980,Resultados_Dic3!$F$3:$F$99980,Produccion_UO!$K453,Resultados_Dic3!$D$3:$D$99980,Produccion_UO!$K$449,Resultados_Dic3!$E$3:$E$99980,Produccion_UO!$J453,Resultados_Dic3!$A$3:$A$99980,Produccion_UO!$H453)*$I$449</f>
        <v>0</v>
      </c>
      <c r="AI453" s="21">
        <f>+SUMIFS(Resultados_Dic3!AD$3:AD$99980,Resultados_Dic3!$F$3:$F$99980,Produccion_UO!$K453,Resultados_Dic3!$D$3:$D$99980,Produccion_UO!$K$449,Resultados_Dic3!$E$3:$E$99980,Produccion_UO!$J453,Resultados_Dic3!$A$3:$A$99980,Produccion_UO!$H453)*$I$449</f>
        <v>0</v>
      </c>
      <c r="AJ453" s="21">
        <f>+SUMIFS(Resultados_Dic3!AE$3:AE$99980,Resultados_Dic3!$F$3:$F$99980,Produccion_UO!$K453,Resultados_Dic3!$D$3:$D$99980,Produccion_UO!$K$449,Resultados_Dic3!$E$3:$E$99980,Produccion_UO!$J453,Resultados_Dic3!$A$3:$A$99980,Produccion_UO!$H453)*$I$449</f>
        <v>0</v>
      </c>
      <c r="AK453" s="21">
        <f>+SUMIFS(Resultados_Dic3!AF$3:AF$99980,Resultados_Dic3!$F$3:$F$99980,Produccion_UO!$K453,Resultados_Dic3!$D$3:$D$99980,Produccion_UO!$K$449,Resultados_Dic3!$E$3:$E$99980,Produccion_UO!$J453,Resultados_Dic3!$A$3:$A$99980,Produccion_UO!$H453)*$I$449</f>
        <v>0</v>
      </c>
      <c r="AL453" s="21">
        <f>+SUMIFS(Resultados_Dic3!AG$3:AG$99980,Resultados_Dic3!$F$3:$F$99980,Produccion_UO!$K453,Resultados_Dic3!$D$3:$D$99980,Produccion_UO!$K$449,Resultados_Dic3!$E$3:$E$99980,Produccion_UO!$J453,Resultados_Dic3!$A$3:$A$99980,Produccion_UO!$H453)*$I$449</f>
        <v>0</v>
      </c>
      <c r="AM453" s="21">
        <f>+SUMIFS(Resultados_Dic3!AH$3:AH$99980,Resultados_Dic3!$F$3:$F$99980,Produccion_UO!$K453,Resultados_Dic3!$D$3:$D$99980,Produccion_UO!$K$449,Resultados_Dic3!$E$3:$E$99980,Produccion_UO!$J453,Resultados_Dic3!$A$3:$A$99980,Produccion_UO!$H453)*$I$449</f>
        <v>0</v>
      </c>
      <c r="AN453" s="21">
        <f>+SUMIFS(Resultados_Dic3!AI$3:AI$99980,Resultados_Dic3!$F$3:$F$99980,Produccion_UO!$K453,Resultados_Dic3!$D$3:$D$99980,Produccion_UO!$K$449,Resultados_Dic3!$E$3:$E$99980,Produccion_UO!$J453,Resultados_Dic3!$A$3:$A$99980,Produccion_UO!$H453)*$I$449</f>
        <v>0</v>
      </c>
      <c r="AO453" s="21">
        <f>+SUMIFS(Resultados_Dic3!AJ$3:AJ$99980,Resultados_Dic3!$F$3:$F$99980,Produccion_UO!$K453,Resultados_Dic3!$D$3:$D$99980,Produccion_UO!$K$449,Resultados_Dic3!$E$3:$E$99980,Produccion_UO!$J453,Resultados_Dic3!$A$3:$A$99980,Produccion_UO!$H453)*$I$449</f>
        <v>0</v>
      </c>
      <c r="AP453" s="21">
        <f>+SUMIFS(Resultados_Dic3!AK$3:AK$99980,Resultados_Dic3!$F$3:$F$99980,Produccion_UO!$K453,Resultados_Dic3!$D$3:$D$99980,Produccion_UO!$K$449,Resultados_Dic3!$E$3:$E$99980,Produccion_UO!$J453,Resultados_Dic3!$A$3:$A$99980,Produccion_UO!$H453)*$I$449</f>
        <v>0</v>
      </c>
      <c r="AQ453" s="21">
        <f>+SUMIFS(Resultados_Dic3!AL$3:AL$99980,Resultados_Dic3!$F$3:$F$99980,Produccion_UO!$K453,Resultados_Dic3!$D$3:$D$99980,Produccion_UO!$K$449,Resultados_Dic3!$E$3:$E$99980,Produccion_UO!$J453,Resultados_Dic3!$A$3:$A$99980,Produccion_UO!$H453)*$I$449</f>
        <v>0</v>
      </c>
      <c r="AR453" s="21">
        <f>+SUMIFS(Resultados_Dic3!AM$3:AM$99980,Resultados_Dic3!$F$3:$F$99980,Produccion_UO!$K453,Resultados_Dic3!$D$3:$D$99980,Produccion_UO!$K$449,Resultados_Dic3!$E$3:$E$99980,Produccion_UO!$J453,Resultados_Dic3!$A$3:$A$99980,Produccion_UO!$H453)*$I$449</f>
        <v>0</v>
      </c>
    </row>
    <row r="454" spans="1:48" x14ac:dyDescent="0.25">
      <c r="H454" s="17" t="str">
        <f t="shared" si="124"/>
        <v>DIC7</v>
      </c>
      <c r="J454" s="24"/>
      <c r="K454" s="54"/>
      <c r="L454" s="22" t="str">
        <f>+$B$5</f>
        <v>LLO - Heavy</v>
      </c>
      <c r="M454" s="21">
        <f>+SUMIFS(Resultados_Dic3!H$3:H$99980,Resultados_Dic3!$F$3:$F$99980,Produccion_UO!$K454,Resultados_Dic3!$D$3:$D$99980,Produccion_UO!$K$449,Resultados_Dic3!$E$3:$E$99980,Produccion_UO!$J454,Resultados_Dic3!$A$3:$A$99980,Produccion_UO!$H454)*$I$449</f>
        <v>0</v>
      </c>
      <c r="N454" s="21">
        <f>+SUMIFS(Resultados_Dic3!I$3:I$99980,Resultados_Dic3!$F$3:$F$99980,Produccion_UO!$K454,Resultados_Dic3!$D$3:$D$99980,Produccion_UO!$K$449,Resultados_Dic3!$E$3:$E$99980,Produccion_UO!$J454,Resultados_Dic3!$A$3:$A$99980,Produccion_UO!$H454)*$I$449</f>
        <v>0</v>
      </c>
      <c r="O454" s="21">
        <f>+SUMIFS(Resultados_Dic3!J$3:J$99980,Resultados_Dic3!$F$3:$F$99980,Produccion_UO!$K454,Resultados_Dic3!$D$3:$D$99980,Produccion_UO!$K$449,Resultados_Dic3!$E$3:$E$99980,Produccion_UO!$J454,Resultados_Dic3!$A$3:$A$99980,Produccion_UO!$H454)*$I$449</f>
        <v>0</v>
      </c>
      <c r="P454" s="21">
        <f>+SUMIFS(Resultados_Dic3!K$3:K$99980,Resultados_Dic3!$F$3:$F$99980,Produccion_UO!$K454,Resultados_Dic3!$D$3:$D$99980,Produccion_UO!$K$449,Resultados_Dic3!$E$3:$E$99980,Produccion_UO!$J454,Resultados_Dic3!$A$3:$A$99980,Produccion_UO!$H454)*$I$449</f>
        <v>0</v>
      </c>
      <c r="Q454" s="21">
        <f>+SUMIFS(Resultados_Dic3!L$3:L$99980,Resultados_Dic3!$F$3:$F$99980,Produccion_UO!$K454,Resultados_Dic3!$D$3:$D$99980,Produccion_UO!$K$449,Resultados_Dic3!$E$3:$E$99980,Produccion_UO!$J454,Resultados_Dic3!$A$3:$A$99980,Produccion_UO!$H454)*$I$449</f>
        <v>0</v>
      </c>
      <c r="R454" s="21">
        <f>+SUMIFS(Resultados_Dic3!M$3:M$99980,Resultados_Dic3!$F$3:$F$99980,Produccion_UO!$K454,Resultados_Dic3!$D$3:$D$99980,Produccion_UO!$K$449,Resultados_Dic3!$E$3:$E$99980,Produccion_UO!$J454,Resultados_Dic3!$A$3:$A$99980,Produccion_UO!$H454)*$I$449</f>
        <v>0</v>
      </c>
      <c r="S454" s="21">
        <f>+SUMIFS(Resultados_Dic3!N$3:N$99980,Resultados_Dic3!$F$3:$F$99980,Produccion_UO!$K454,Resultados_Dic3!$D$3:$D$99980,Produccion_UO!$K$449,Resultados_Dic3!$E$3:$E$99980,Produccion_UO!$J454,Resultados_Dic3!$A$3:$A$99980,Produccion_UO!$H454)*$I$449</f>
        <v>0</v>
      </c>
      <c r="T454" s="21">
        <f>+SUMIFS(Resultados_Dic3!O$3:O$99980,Resultados_Dic3!$F$3:$F$99980,Produccion_UO!$K454,Resultados_Dic3!$D$3:$D$99980,Produccion_UO!$K$449,Resultados_Dic3!$E$3:$E$99980,Produccion_UO!$J454,Resultados_Dic3!$A$3:$A$99980,Produccion_UO!$H454)*$I$449</f>
        <v>0</v>
      </c>
      <c r="U454" s="21">
        <f>+SUMIFS(Resultados_Dic3!P$3:P$99980,Resultados_Dic3!$F$3:$F$99980,Produccion_UO!$K454,Resultados_Dic3!$D$3:$D$99980,Produccion_UO!$K$449,Resultados_Dic3!$E$3:$E$99980,Produccion_UO!$J454,Resultados_Dic3!$A$3:$A$99980,Produccion_UO!$H454)*$I$449</f>
        <v>0</v>
      </c>
      <c r="V454" s="21">
        <f>+SUMIFS(Resultados_Dic3!Q$3:Q$99980,Resultados_Dic3!$F$3:$F$99980,Produccion_UO!$K454,Resultados_Dic3!$D$3:$D$99980,Produccion_UO!$K$449,Resultados_Dic3!$E$3:$E$99980,Produccion_UO!$J454,Resultados_Dic3!$A$3:$A$99980,Produccion_UO!$H454)*$I$449</f>
        <v>0</v>
      </c>
      <c r="W454" s="21">
        <f>+SUMIFS(Resultados_Dic3!R$3:R$99980,Resultados_Dic3!$F$3:$F$99980,Produccion_UO!$K454,Resultados_Dic3!$D$3:$D$99980,Produccion_UO!$K$449,Resultados_Dic3!$E$3:$E$99980,Produccion_UO!$J454,Resultados_Dic3!$A$3:$A$99980,Produccion_UO!$H454)*$I$449</f>
        <v>0</v>
      </c>
      <c r="X454" s="21">
        <f>+SUMIFS(Resultados_Dic3!S$3:S$99980,Resultados_Dic3!$F$3:$F$99980,Produccion_UO!$K454,Resultados_Dic3!$D$3:$D$99980,Produccion_UO!$K$449,Resultados_Dic3!$E$3:$E$99980,Produccion_UO!$J454,Resultados_Dic3!$A$3:$A$99980,Produccion_UO!$H454)*$I$449</f>
        <v>0</v>
      </c>
      <c r="Y454" s="21">
        <f>+SUMIFS(Resultados_Dic3!T$3:T$99980,Resultados_Dic3!$F$3:$F$99980,Produccion_UO!$K454,Resultados_Dic3!$D$3:$D$99980,Produccion_UO!$K$449,Resultados_Dic3!$E$3:$E$99980,Produccion_UO!$J454,Resultados_Dic3!$A$3:$A$99980,Produccion_UO!$H454)*$I$449</f>
        <v>0</v>
      </c>
      <c r="Z454" s="21">
        <f>+SUMIFS(Resultados_Dic3!U$3:U$99980,Resultados_Dic3!$F$3:$F$99980,Produccion_UO!$K454,Resultados_Dic3!$D$3:$D$99980,Produccion_UO!$K$449,Resultados_Dic3!$E$3:$E$99980,Produccion_UO!$J454,Resultados_Dic3!$A$3:$A$99980,Produccion_UO!$H454)*$I$449</f>
        <v>0</v>
      </c>
      <c r="AA454" s="21">
        <f>+SUMIFS(Resultados_Dic3!V$3:V$99980,Resultados_Dic3!$F$3:$F$99980,Produccion_UO!$K454,Resultados_Dic3!$D$3:$D$99980,Produccion_UO!$K$449,Resultados_Dic3!$E$3:$E$99980,Produccion_UO!$J454,Resultados_Dic3!$A$3:$A$99980,Produccion_UO!$H454)*$I$449</f>
        <v>0</v>
      </c>
      <c r="AB454" s="21">
        <f>+SUMIFS(Resultados_Dic3!W$3:W$99980,Resultados_Dic3!$F$3:$F$99980,Produccion_UO!$K454,Resultados_Dic3!$D$3:$D$99980,Produccion_UO!$K$449,Resultados_Dic3!$E$3:$E$99980,Produccion_UO!$J454,Resultados_Dic3!$A$3:$A$99980,Produccion_UO!$H454)*$I$449</f>
        <v>0</v>
      </c>
      <c r="AC454" s="21">
        <f>+SUMIFS(Resultados_Dic3!X$3:X$99980,Resultados_Dic3!$F$3:$F$99980,Produccion_UO!$K454,Resultados_Dic3!$D$3:$D$99980,Produccion_UO!$K$449,Resultados_Dic3!$E$3:$E$99980,Produccion_UO!$J454,Resultados_Dic3!$A$3:$A$99980,Produccion_UO!$H454)*$I$449</f>
        <v>0</v>
      </c>
      <c r="AD454" s="21">
        <f>+SUMIFS(Resultados_Dic3!Y$3:Y$99980,Resultados_Dic3!$F$3:$F$99980,Produccion_UO!$K454,Resultados_Dic3!$D$3:$D$99980,Produccion_UO!$K$449,Resultados_Dic3!$E$3:$E$99980,Produccion_UO!$J454,Resultados_Dic3!$A$3:$A$99980,Produccion_UO!$H454)*$I$449</f>
        <v>0</v>
      </c>
      <c r="AE454" s="21">
        <f>+SUMIFS(Resultados_Dic3!Z$3:Z$99980,Resultados_Dic3!$F$3:$F$99980,Produccion_UO!$K454,Resultados_Dic3!$D$3:$D$99980,Produccion_UO!$K$449,Resultados_Dic3!$E$3:$E$99980,Produccion_UO!$J454,Resultados_Dic3!$A$3:$A$99980,Produccion_UO!$H454)*$I$449</f>
        <v>0</v>
      </c>
      <c r="AF454" s="21">
        <f>+SUMIFS(Resultados_Dic3!AA$3:AA$99980,Resultados_Dic3!$F$3:$F$99980,Produccion_UO!$K454,Resultados_Dic3!$D$3:$D$99980,Produccion_UO!$K$449,Resultados_Dic3!$E$3:$E$99980,Produccion_UO!$J454,Resultados_Dic3!$A$3:$A$99980,Produccion_UO!$H454)*$I$449</f>
        <v>0</v>
      </c>
      <c r="AG454" s="21">
        <f>+SUMIFS(Resultados_Dic3!AB$3:AB$99980,Resultados_Dic3!$F$3:$F$99980,Produccion_UO!$K454,Resultados_Dic3!$D$3:$D$99980,Produccion_UO!$K$449,Resultados_Dic3!$E$3:$E$99980,Produccion_UO!$J454,Resultados_Dic3!$A$3:$A$99980,Produccion_UO!$H454)*$I$449</f>
        <v>0</v>
      </c>
      <c r="AH454" s="21">
        <f>+SUMIFS(Resultados_Dic3!AC$3:AC$99980,Resultados_Dic3!$F$3:$F$99980,Produccion_UO!$K454,Resultados_Dic3!$D$3:$D$99980,Produccion_UO!$K$449,Resultados_Dic3!$E$3:$E$99980,Produccion_UO!$J454,Resultados_Dic3!$A$3:$A$99980,Produccion_UO!$H454)*$I$449</f>
        <v>0</v>
      </c>
      <c r="AI454" s="21">
        <f>+SUMIFS(Resultados_Dic3!AD$3:AD$99980,Resultados_Dic3!$F$3:$F$99980,Produccion_UO!$K454,Resultados_Dic3!$D$3:$D$99980,Produccion_UO!$K$449,Resultados_Dic3!$E$3:$E$99980,Produccion_UO!$J454,Resultados_Dic3!$A$3:$A$99980,Produccion_UO!$H454)*$I$449</f>
        <v>0</v>
      </c>
      <c r="AJ454" s="21">
        <f>+SUMIFS(Resultados_Dic3!AE$3:AE$99980,Resultados_Dic3!$F$3:$F$99980,Produccion_UO!$K454,Resultados_Dic3!$D$3:$D$99980,Produccion_UO!$K$449,Resultados_Dic3!$E$3:$E$99980,Produccion_UO!$J454,Resultados_Dic3!$A$3:$A$99980,Produccion_UO!$H454)*$I$449</f>
        <v>0</v>
      </c>
      <c r="AK454" s="21">
        <f>+SUMIFS(Resultados_Dic3!AF$3:AF$99980,Resultados_Dic3!$F$3:$F$99980,Produccion_UO!$K454,Resultados_Dic3!$D$3:$D$99980,Produccion_UO!$K$449,Resultados_Dic3!$E$3:$E$99980,Produccion_UO!$J454,Resultados_Dic3!$A$3:$A$99980,Produccion_UO!$H454)*$I$449</f>
        <v>0</v>
      </c>
      <c r="AL454" s="21">
        <f>+SUMIFS(Resultados_Dic3!AG$3:AG$99980,Resultados_Dic3!$F$3:$F$99980,Produccion_UO!$K454,Resultados_Dic3!$D$3:$D$99980,Produccion_UO!$K$449,Resultados_Dic3!$E$3:$E$99980,Produccion_UO!$J454,Resultados_Dic3!$A$3:$A$99980,Produccion_UO!$H454)*$I$449</f>
        <v>0</v>
      </c>
      <c r="AM454" s="21">
        <f>+SUMIFS(Resultados_Dic3!AH$3:AH$99980,Resultados_Dic3!$F$3:$F$99980,Produccion_UO!$K454,Resultados_Dic3!$D$3:$D$99980,Produccion_UO!$K$449,Resultados_Dic3!$E$3:$E$99980,Produccion_UO!$J454,Resultados_Dic3!$A$3:$A$99980,Produccion_UO!$H454)*$I$449</f>
        <v>0</v>
      </c>
      <c r="AN454" s="21">
        <f>+SUMIFS(Resultados_Dic3!AI$3:AI$99980,Resultados_Dic3!$F$3:$F$99980,Produccion_UO!$K454,Resultados_Dic3!$D$3:$D$99980,Produccion_UO!$K$449,Resultados_Dic3!$E$3:$E$99980,Produccion_UO!$J454,Resultados_Dic3!$A$3:$A$99980,Produccion_UO!$H454)*$I$449</f>
        <v>0</v>
      </c>
      <c r="AO454" s="21">
        <f>+SUMIFS(Resultados_Dic3!AJ$3:AJ$99980,Resultados_Dic3!$F$3:$F$99980,Produccion_UO!$K454,Resultados_Dic3!$D$3:$D$99980,Produccion_UO!$K$449,Resultados_Dic3!$E$3:$E$99980,Produccion_UO!$J454,Resultados_Dic3!$A$3:$A$99980,Produccion_UO!$H454)*$I$449</f>
        <v>0</v>
      </c>
      <c r="AP454" s="21">
        <f>+SUMIFS(Resultados_Dic3!AK$3:AK$99980,Resultados_Dic3!$F$3:$F$99980,Produccion_UO!$K454,Resultados_Dic3!$D$3:$D$99980,Produccion_UO!$K$449,Resultados_Dic3!$E$3:$E$99980,Produccion_UO!$J454,Resultados_Dic3!$A$3:$A$99980,Produccion_UO!$H454)*$I$449</f>
        <v>0</v>
      </c>
      <c r="AQ454" s="21">
        <f>+SUMIFS(Resultados_Dic3!AL$3:AL$99980,Resultados_Dic3!$F$3:$F$99980,Produccion_UO!$K454,Resultados_Dic3!$D$3:$D$99980,Produccion_UO!$K$449,Resultados_Dic3!$E$3:$E$99980,Produccion_UO!$J454,Resultados_Dic3!$A$3:$A$99980,Produccion_UO!$H454)*$I$449</f>
        <v>0</v>
      </c>
      <c r="AR454" s="21">
        <f>+SUMIFS(Resultados_Dic3!AM$3:AM$99980,Resultados_Dic3!$F$3:$F$99980,Produccion_UO!$K454,Resultados_Dic3!$D$3:$D$99980,Produccion_UO!$K$449,Resultados_Dic3!$E$3:$E$99980,Produccion_UO!$J454,Resultados_Dic3!$A$3:$A$99980,Produccion_UO!$H454)*$I$449</f>
        <v>0</v>
      </c>
    </row>
    <row r="455" spans="1:48" x14ac:dyDescent="0.25">
      <c r="H455" s="17" t="str">
        <f t="shared" si="124"/>
        <v>DIC7</v>
      </c>
      <c r="J455" s="24" t="s">
        <v>80</v>
      </c>
      <c r="K455" s="54" t="s">
        <v>281</v>
      </c>
      <c r="L455" s="22" t="str">
        <f>+$B$6</f>
        <v>PU - Ligth</v>
      </c>
      <c r="M455" s="21">
        <f>+SUMIFS(Resultados_Dic3!H$3:H$99980,Resultados_Dic3!$F$3:$F$99980,Produccion_UO!$K455,Resultados_Dic3!$D$3:$D$99980,Produccion_UO!$K$449,Resultados_Dic3!$E$3:$E$99980,Produccion_UO!$J455,Resultados_Dic3!$A$3:$A$99980,Produccion_UO!$H455)*$I$449</f>
        <v>0</v>
      </c>
      <c r="N455" s="21">
        <f>+SUMIFS(Resultados_Dic3!I$3:I$99980,Resultados_Dic3!$F$3:$F$99980,Produccion_UO!$K455,Resultados_Dic3!$D$3:$D$99980,Produccion_UO!$K$449,Resultados_Dic3!$E$3:$E$99980,Produccion_UO!$J455,Resultados_Dic3!$A$3:$A$99980,Produccion_UO!$H455)*$I$449</f>
        <v>0</v>
      </c>
      <c r="O455" s="21">
        <f>+SUMIFS(Resultados_Dic3!J$3:J$99980,Resultados_Dic3!$F$3:$F$99980,Produccion_UO!$K455,Resultados_Dic3!$D$3:$D$99980,Produccion_UO!$K$449,Resultados_Dic3!$E$3:$E$99980,Produccion_UO!$J455,Resultados_Dic3!$A$3:$A$99980,Produccion_UO!$H455)*$I$449</f>
        <v>0</v>
      </c>
      <c r="P455" s="21">
        <f>+SUMIFS(Resultados_Dic3!K$3:K$99980,Resultados_Dic3!$F$3:$F$99980,Produccion_UO!$K455,Resultados_Dic3!$D$3:$D$99980,Produccion_UO!$K$449,Resultados_Dic3!$E$3:$E$99980,Produccion_UO!$J455,Resultados_Dic3!$A$3:$A$99980,Produccion_UO!$H455)*$I$449</f>
        <v>0</v>
      </c>
      <c r="Q455" s="21">
        <f>+SUMIFS(Resultados_Dic3!L$3:L$99980,Resultados_Dic3!$F$3:$F$99980,Produccion_UO!$K455,Resultados_Dic3!$D$3:$D$99980,Produccion_UO!$K$449,Resultados_Dic3!$E$3:$E$99980,Produccion_UO!$J455,Resultados_Dic3!$A$3:$A$99980,Produccion_UO!$H455)*$I$449</f>
        <v>0</v>
      </c>
      <c r="R455" s="21">
        <f>+SUMIFS(Resultados_Dic3!M$3:M$99980,Resultados_Dic3!$F$3:$F$99980,Produccion_UO!$K455,Resultados_Dic3!$D$3:$D$99980,Produccion_UO!$K$449,Resultados_Dic3!$E$3:$E$99980,Produccion_UO!$J455,Resultados_Dic3!$A$3:$A$99980,Produccion_UO!$H455)*$I$449</f>
        <v>0</v>
      </c>
      <c r="S455" s="21">
        <f>+SUMIFS(Resultados_Dic3!N$3:N$99980,Resultados_Dic3!$F$3:$F$99980,Produccion_UO!$K455,Resultados_Dic3!$D$3:$D$99980,Produccion_UO!$K$449,Resultados_Dic3!$E$3:$E$99980,Produccion_UO!$J455,Resultados_Dic3!$A$3:$A$99980,Produccion_UO!$H455)*$I$449</f>
        <v>0</v>
      </c>
      <c r="T455" s="21">
        <f>+SUMIFS(Resultados_Dic3!O$3:O$99980,Resultados_Dic3!$F$3:$F$99980,Produccion_UO!$K455,Resultados_Dic3!$D$3:$D$99980,Produccion_UO!$K$449,Resultados_Dic3!$E$3:$E$99980,Produccion_UO!$J455,Resultados_Dic3!$A$3:$A$99980,Produccion_UO!$H455)*$I$449</f>
        <v>0</v>
      </c>
      <c r="U455" s="21">
        <f>+SUMIFS(Resultados_Dic3!P$3:P$99980,Resultados_Dic3!$F$3:$F$99980,Produccion_UO!$K455,Resultados_Dic3!$D$3:$D$99980,Produccion_UO!$K$449,Resultados_Dic3!$E$3:$E$99980,Produccion_UO!$J455,Resultados_Dic3!$A$3:$A$99980,Produccion_UO!$H455)*$I$449</f>
        <v>0</v>
      </c>
      <c r="V455" s="21">
        <f>+SUMIFS(Resultados_Dic3!Q$3:Q$99980,Resultados_Dic3!$F$3:$F$99980,Produccion_UO!$K455,Resultados_Dic3!$D$3:$D$99980,Produccion_UO!$K$449,Resultados_Dic3!$E$3:$E$99980,Produccion_UO!$J455,Resultados_Dic3!$A$3:$A$99980,Produccion_UO!$H455)*$I$449</f>
        <v>0</v>
      </c>
      <c r="W455" s="21">
        <f>+SUMIFS(Resultados_Dic3!R$3:R$99980,Resultados_Dic3!$F$3:$F$99980,Produccion_UO!$K455,Resultados_Dic3!$D$3:$D$99980,Produccion_UO!$K$449,Resultados_Dic3!$E$3:$E$99980,Produccion_UO!$J455,Resultados_Dic3!$A$3:$A$99980,Produccion_UO!$H455)*$I$449</f>
        <v>0</v>
      </c>
      <c r="X455" s="21">
        <f>+SUMIFS(Resultados_Dic3!S$3:S$99980,Resultados_Dic3!$F$3:$F$99980,Produccion_UO!$K455,Resultados_Dic3!$D$3:$D$99980,Produccion_UO!$K$449,Resultados_Dic3!$E$3:$E$99980,Produccion_UO!$J455,Resultados_Dic3!$A$3:$A$99980,Produccion_UO!$H455)*$I$449</f>
        <v>0</v>
      </c>
      <c r="Y455" s="21">
        <f>+SUMIFS(Resultados_Dic3!T$3:T$99980,Resultados_Dic3!$F$3:$F$99980,Produccion_UO!$K455,Resultados_Dic3!$D$3:$D$99980,Produccion_UO!$K$449,Resultados_Dic3!$E$3:$E$99980,Produccion_UO!$J455,Resultados_Dic3!$A$3:$A$99980,Produccion_UO!$H455)*$I$449</f>
        <v>0</v>
      </c>
      <c r="Z455" s="21">
        <f>+SUMIFS(Resultados_Dic3!U$3:U$99980,Resultados_Dic3!$F$3:$F$99980,Produccion_UO!$K455,Resultados_Dic3!$D$3:$D$99980,Produccion_UO!$K$449,Resultados_Dic3!$E$3:$E$99980,Produccion_UO!$J455,Resultados_Dic3!$A$3:$A$99980,Produccion_UO!$H455)*$I$449</f>
        <v>0</v>
      </c>
      <c r="AA455" s="21">
        <f>+SUMIFS(Resultados_Dic3!V$3:V$99980,Resultados_Dic3!$F$3:$F$99980,Produccion_UO!$K455,Resultados_Dic3!$D$3:$D$99980,Produccion_UO!$K$449,Resultados_Dic3!$E$3:$E$99980,Produccion_UO!$J455,Resultados_Dic3!$A$3:$A$99980,Produccion_UO!$H455)*$I$449</f>
        <v>0</v>
      </c>
      <c r="AB455" s="21">
        <f>+SUMIFS(Resultados_Dic3!W$3:W$99980,Resultados_Dic3!$F$3:$F$99980,Produccion_UO!$K455,Resultados_Dic3!$D$3:$D$99980,Produccion_UO!$K$449,Resultados_Dic3!$E$3:$E$99980,Produccion_UO!$J455,Resultados_Dic3!$A$3:$A$99980,Produccion_UO!$H455)*$I$449</f>
        <v>0</v>
      </c>
      <c r="AC455" s="21">
        <f>+SUMIFS(Resultados_Dic3!X$3:X$99980,Resultados_Dic3!$F$3:$F$99980,Produccion_UO!$K455,Resultados_Dic3!$D$3:$D$99980,Produccion_UO!$K$449,Resultados_Dic3!$E$3:$E$99980,Produccion_UO!$J455,Resultados_Dic3!$A$3:$A$99980,Produccion_UO!$H455)*$I$449</f>
        <v>0</v>
      </c>
      <c r="AD455" s="21">
        <f>+SUMIFS(Resultados_Dic3!Y$3:Y$99980,Resultados_Dic3!$F$3:$F$99980,Produccion_UO!$K455,Resultados_Dic3!$D$3:$D$99980,Produccion_UO!$K$449,Resultados_Dic3!$E$3:$E$99980,Produccion_UO!$J455,Resultados_Dic3!$A$3:$A$99980,Produccion_UO!$H455)*$I$449</f>
        <v>0</v>
      </c>
      <c r="AE455" s="21">
        <f>+SUMIFS(Resultados_Dic3!Z$3:Z$99980,Resultados_Dic3!$F$3:$F$99980,Produccion_UO!$K455,Resultados_Dic3!$D$3:$D$99980,Produccion_UO!$K$449,Resultados_Dic3!$E$3:$E$99980,Produccion_UO!$J455,Resultados_Dic3!$A$3:$A$99980,Produccion_UO!$H455)*$I$449</f>
        <v>0</v>
      </c>
      <c r="AF455" s="21">
        <f>+SUMIFS(Resultados_Dic3!AA$3:AA$99980,Resultados_Dic3!$F$3:$F$99980,Produccion_UO!$K455,Resultados_Dic3!$D$3:$D$99980,Produccion_UO!$K$449,Resultados_Dic3!$E$3:$E$99980,Produccion_UO!$J455,Resultados_Dic3!$A$3:$A$99980,Produccion_UO!$H455)*$I$449</f>
        <v>0</v>
      </c>
      <c r="AG455" s="21">
        <f>+SUMIFS(Resultados_Dic3!AB$3:AB$99980,Resultados_Dic3!$F$3:$F$99980,Produccion_UO!$K455,Resultados_Dic3!$D$3:$D$99980,Produccion_UO!$K$449,Resultados_Dic3!$E$3:$E$99980,Produccion_UO!$J455,Resultados_Dic3!$A$3:$A$99980,Produccion_UO!$H455)*$I$449</f>
        <v>0</v>
      </c>
      <c r="AH455" s="21">
        <f>+SUMIFS(Resultados_Dic3!AC$3:AC$99980,Resultados_Dic3!$F$3:$F$99980,Produccion_UO!$K455,Resultados_Dic3!$D$3:$D$99980,Produccion_UO!$K$449,Resultados_Dic3!$E$3:$E$99980,Produccion_UO!$J455,Resultados_Dic3!$A$3:$A$99980,Produccion_UO!$H455)*$I$449</f>
        <v>0</v>
      </c>
      <c r="AI455" s="21">
        <f>+SUMIFS(Resultados_Dic3!AD$3:AD$99980,Resultados_Dic3!$F$3:$F$99980,Produccion_UO!$K455,Resultados_Dic3!$D$3:$D$99980,Produccion_UO!$K$449,Resultados_Dic3!$E$3:$E$99980,Produccion_UO!$J455,Resultados_Dic3!$A$3:$A$99980,Produccion_UO!$H455)*$I$449</f>
        <v>0</v>
      </c>
      <c r="AJ455" s="21">
        <f>+SUMIFS(Resultados_Dic3!AE$3:AE$99980,Resultados_Dic3!$F$3:$F$99980,Produccion_UO!$K455,Resultados_Dic3!$D$3:$D$99980,Produccion_UO!$K$449,Resultados_Dic3!$E$3:$E$99980,Produccion_UO!$J455,Resultados_Dic3!$A$3:$A$99980,Produccion_UO!$H455)*$I$449</f>
        <v>0</v>
      </c>
      <c r="AK455" s="21">
        <f>+SUMIFS(Resultados_Dic3!AF$3:AF$99980,Resultados_Dic3!$F$3:$F$99980,Produccion_UO!$K455,Resultados_Dic3!$D$3:$D$99980,Produccion_UO!$K$449,Resultados_Dic3!$E$3:$E$99980,Produccion_UO!$J455,Resultados_Dic3!$A$3:$A$99980,Produccion_UO!$H455)*$I$449</f>
        <v>0</v>
      </c>
      <c r="AL455" s="21">
        <f>+SUMIFS(Resultados_Dic3!AG$3:AG$99980,Resultados_Dic3!$F$3:$F$99980,Produccion_UO!$K455,Resultados_Dic3!$D$3:$D$99980,Produccion_UO!$K$449,Resultados_Dic3!$E$3:$E$99980,Produccion_UO!$J455,Resultados_Dic3!$A$3:$A$99980,Produccion_UO!$H455)*$I$449</f>
        <v>0</v>
      </c>
      <c r="AM455" s="21">
        <f>+SUMIFS(Resultados_Dic3!AH$3:AH$99980,Resultados_Dic3!$F$3:$F$99980,Produccion_UO!$K455,Resultados_Dic3!$D$3:$D$99980,Produccion_UO!$K$449,Resultados_Dic3!$E$3:$E$99980,Produccion_UO!$J455,Resultados_Dic3!$A$3:$A$99980,Produccion_UO!$H455)*$I$449</f>
        <v>0</v>
      </c>
      <c r="AN455" s="21">
        <f>+SUMIFS(Resultados_Dic3!AI$3:AI$99980,Resultados_Dic3!$F$3:$F$99980,Produccion_UO!$K455,Resultados_Dic3!$D$3:$D$99980,Produccion_UO!$K$449,Resultados_Dic3!$E$3:$E$99980,Produccion_UO!$J455,Resultados_Dic3!$A$3:$A$99980,Produccion_UO!$H455)*$I$449</f>
        <v>0</v>
      </c>
      <c r="AO455" s="21">
        <f>+SUMIFS(Resultados_Dic3!AJ$3:AJ$99980,Resultados_Dic3!$F$3:$F$99980,Produccion_UO!$K455,Resultados_Dic3!$D$3:$D$99980,Produccion_UO!$K$449,Resultados_Dic3!$E$3:$E$99980,Produccion_UO!$J455,Resultados_Dic3!$A$3:$A$99980,Produccion_UO!$H455)*$I$449</f>
        <v>0</v>
      </c>
      <c r="AP455" s="21">
        <f>+SUMIFS(Resultados_Dic3!AK$3:AK$99980,Resultados_Dic3!$F$3:$F$99980,Produccion_UO!$K455,Resultados_Dic3!$D$3:$D$99980,Produccion_UO!$K$449,Resultados_Dic3!$E$3:$E$99980,Produccion_UO!$J455,Resultados_Dic3!$A$3:$A$99980,Produccion_UO!$H455)*$I$449</f>
        <v>0</v>
      </c>
      <c r="AQ455" s="21">
        <f>+SUMIFS(Resultados_Dic3!AL$3:AL$99980,Resultados_Dic3!$F$3:$F$99980,Produccion_UO!$K455,Resultados_Dic3!$D$3:$D$99980,Produccion_UO!$K$449,Resultados_Dic3!$E$3:$E$99980,Produccion_UO!$J455,Resultados_Dic3!$A$3:$A$99980,Produccion_UO!$H455)*$I$449</f>
        <v>0</v>
      </c>
      <c r="AR455" s="21">
        <f>+SUMIFS(Resultados_Dic3!AM$3:AM$99980,Resultados_Dic3!$F$3:$F$99980,Produccion_UO!$K455,Resultados_Dic3!$D$3:$D$99980,Produccion_UO!$K$449,Resultados_Dic3!$E$3:$E$99980,Produccion_UO!$J455,Resultados_Dic3!$A$3:$A$99980,Produccion_UO!$H455)*$I$449</f>
        <v>0</v>
      </c>
    </row>
    <row r="456" spans="1:48" x14ac:dyDescent="0.25">
      <c r="H456" s="17" t="str">
        <f t="shared" si="124"/>
        <v>DIC7</v>
      </c>
      <c r="J456" s="24" t="s">
        <v>81</v>
      </c>
      <c r="K456" s="54" t="s">
        <v>282</v>
      </c>
      <c r="L456" s="22" t="str">
        <f>+$B$7</f>
        <v>VMM - Medium</v>
      </c>
      <c r="M456" s="21">
        <f>+SUMIFS(Resultados_Dic3!H$3:H$99980,Resultados_Dic3!$F$3:$F$99980,Produccion_UO!$K456,Resultados_Dic3!$D$3:$D$99980,Produccion_UO!$K$449,Resultados_Dic3!$E$3:$E$99980,Produccion_UO!$J456,Resultados_Dic3!$A$3:$A$99980,Produccion_UO!$H456)*$I$449</f>
        <v>53.71455535126583</v>
      </c>
      <c r="N456" s="21">
        <f>+SUMIFS(Resultados_Dic3!I$3:I$99980,Resultados_Dic3!$F$3:$F$99980,Produccion_UO!$K456,Resultados_Dic3!$D$3:$D$99980,Produccion_UO!$K$449,Resultados_Dic3!$E$3:$E$99980,Produccion_UO!$J456,Resultados_Dic3!$A$3:$A$99980,Produccion_UO!$H456)*$I$449</f>
        <v>47.179608520302494</v>
      </c>
      <c r="O456" s="21">
        <f>+SUMIFS(Resultados_Dic3!J$3:J$99980,Resultados_Dic3!$F$3:$F$99980,Produccion_UO!$K456,Resultados_Dic3!$D$3:$D$99980,Produccion_UO!$K$449,Resultados_Dic3!$E$3:$E$99980,Produccion_UO!$J456,Resultados_Dic3!$A$3:$A$99980,Produccion_UO!$H456)*$I$449</f>
        <v>40.289312059146667</v>
      </c>
      <c r="P456" s="21">
        <f>+SUMIFS(Resultados_Dic3!K$3:K$99980,Resultados_Dic3!$F$3:$F$99980,Produccion_UO!$K456,Resultados_Dic3!$D$3:$D$99980,Produccion_UO!$K$449,Resultados_Dic3!$E$3:$E$99980,Produccion_UO!$J456,Resultados_Dic3!$A$3:$A$99980,Produccion_UO!$H456)*$I$449</f>
        <v>0</v>
      </c>
      <c r="Q456" s="21">
        <f>+SUMIFS(Resultados_Dic3!L$3:L$99980,Resultados_Dic3!$F$3:$F$99980,Produccion_UO!$K456,Resultados_Dic3!$D$3:$D$99980,Produccion_UO!$K$449,Resultados_Dic3!$E$3:$E$99980,Produccion_UO!$J456,Resultados_Dic3!$A$3:$A$99980,Produccion_UO!$H456)*$I$449</f>
        <v>0</v>
      </c>
      <c r="R456" s="21">
        <f>+SUMIFS(Resultados_Dic3!M$3:M$99980,Resultados_Dic3!$F$3:$F$99980,Produccion_UO!$K456,Resultados_Dic3!$D$3:$D$99980,Produccion_UO!$K$449,Resultados_Dic3!$E$3:$E$99980,Produccion_UO!$J456,Resultados_Dic3!$A$3:$A$99980,Produccion_UO!$H456)*$I$449</f>
        <v>0</v>
      </c>
      <c r="S456" s="21">
        <f>+SUMIFS(Resultados_Dic3!N$3:N$99980,Resultados_Dic3!$F$3:$F$99980,Produccion_UO!$K456,Resultados_Dic3!$D$3:$D$99980,Produccion_UO!$K$449,Resultados_Dic3!$E$3:$E$99980,Produccion_UO!$J456,Resultados_Dic3!$A$3:$A$99980,Produccion_UO!$H456)*$I$449</f>
        <v>0</v>
      </c>
      <c r="T456" s="21">
        <f>+SUMIFS(Resultados_Dic3!O$3:O$99980,Resultados_Dic3!$F$3:$F$99980,Produccion_UO!$K456,Resultados_Dic3!$D$3:$D$99980,Produccion_UO!$K$449,Resultados_Dic3!$E$3:$E$99980,Produccion_UO!$J456,Resultados_Dic3!$A$3:$A$99980,Produccion_UO!$H456)*$I$449</f>
        <v>0</v>
      </c>
      <c r="U456" s="21">
        <f>+SUMIFS(Resultados_Dic3!P$3:P$99980,Resultados_Dic3!$F$3:$F$99980,Produccion_UO!$K456,Resultados_Dic3!$D$3:$D$99980,Produccion_UO!$K$449,Resultados_Dic3!$E$3:$E$99980,Produccion_UO!$J456,Resultados_Dic3!$A$3:$A$99980,Produccion_UO!$H456)*$I$449</f>
        <v>0</v>
      </c>
      <c r="V456" s="21">
        <f>+SUMIFS(Resultados_Dic3!Q$3:Q$99980,Resultados_Dic3!$F$3:$F$99980,Produccion_UO!$K456,Resultados_Dic3!$D$3:$D$99980,Produccion_UO!$K$449,Resultados_Dic3!$E$3:$E$99980,Produccion_UO!$J456,Resultados_Dic3!$A$3:$A$99980,Produccion_UO!$H456)*$I$449</f>
        <v>0</v>
      </c>
      <c r="W456" s="21">
        <f>+SUMIFS(Resultados_Dic3!R$3:R$99980,Resultados_Dic3!$F$3:$F$99980,Produccion_UO!$K456,Resultados_Dic3!$D$3:$D$99980,Produccion_UO!$K$449,Resultados_Dic3!$E$3:$E$99980,Produccion_UO!$J456,Resultados_Dic3!$A$3:$A$99980,Produccion_UO!$H456)*$I$449</f>
        <v>0</v>
      </c>
      <c r="X456" s="21">
        <f>+SUMIFS(Resultados_Dic3!S$3:S$99980,Resultados_Dic3!$F$3:$F$99980,Produccion_UO!$K456,Resultados_Dic3!$D$3:$D$99980,Produccion_UO!$K$449,Resultados_Dic3!$E$3:$E$99980,Produccion_UO!$J456,Resultados_Dic3!$A$3:$A$99980,Produccion_UO!$H456)*$I$449</f>
        <v>0</v>
      </c>
      <c r="Y456" s="21">
        <f>+SUMIFS(Resultados_Dic3!T$3:T$99980,Resultados_Dic3!$F$3:$F$99980,Produccion_UO!$K456,Resultados_Dic3!$D$3:$D$99980,Produccion_UO!$K$449,Resultados_Dic3!$E$3:$E$99980,Produccion_UO!$J456,Resultados_Dic3!$A$3:$A$99980,Produccion_UO!$H456)*$I$449</f>
        <v>0</v>
      </c>
      <c r="Z456" s="21">
        <f>+SUMIFS(Resultados_Dic3!U$3:U$99980,Resultados_Dic3!$F$3:$F$99980,Produccion_UO!$K456,Resultados_Dic3!$D$3:$D$99980,Produccion_UO!$K$449,Resultados_Dic3!$E$3:$E$99980,Produccion_UO!$J456,Resultados_Dic3!$A$3:$A$99980,Produccion_UO!$H456)*$I$449</f>
        <v>0</v>
      </c>
      <c r="AA456" s="21">
        <f>+SUMIFS(Resultados_Dic3!V$3:V$99980,Resultados_Dic3!$F$3:$F$99980,Produccion_UO!$K456,Resultados_Dic3!$D$3:$D$99980,Produccion_UO!$K$449,Resultados_Dic3!$E$3:$E$99980,Produccion_UO!$J456,Resultados_Dic3!$A$3:$A$99980,Produccion_UO!$H456)*$I$449</f>
        <v>0</v>
      </c>
      <c r="AB456" s="21">
        <f>+SUMIFS(Resultados_Dic3!W$3:W$99980,Resultados_Dic3!$F$3:$F$99980,Produccion_UO!$K456,Resultados_Dic3!$D$3:$D$99980,Produccion_UO!$K$449,Resultados_Dic3!$E$3:$E$99980,Produccion_UO!$J456,Resultados_Dic3!$A$3:$A$99980,Produccion_UO!$H456)*$I$449</f>
        <v>0</v>
      </c>
      <c r="AC456" s="21">
        <f>+SUMIFS(Resultados_Dic3!X$3:X$99980,Resultados_Dic3!$F$3:$F$99980,Produccion_UO!$K456,Resultados_Dic3!$D$3:$D$99980,Produccion_UO!$K$449,Resultados_Dic3!$E$3:$E$99980,Produccion_UO!$J456,Resultados_Dic3!$A$3:$A$99980,Produccion_UO!$H456)*$I$449</f>
        <v>0</v>
      </c>
      <c r="AD456" s="21">
        <f>+SUMIFS(Resultados_Dic3!Y$3:Y$99980,Resultados_Dic3!$F$3:$F$99980,Produccion_UO!$K456,Resultados_Dic3!$D$3:$D$99980,Produccion_UO!$K$449,Resultados_Dic3!$E$3:$E$99980,Produccion_UO!$J456,Resultados_Dic3!$A$3:$A$99980,Produccion_UO!$H456)*$I$449</f>
        <v>0</v>
      </c>
      <c r="AE456" s="21">
        <f>+SUMIFS(Resultados_Dic3!Z$3:Z$99980,Resultados_Dic3!$F$3:$F$99980,Produccion_UO!$K456,Resultados_Dic3!$D$3:$D$99980,Produccion_UO!$K$449,Resultados_Dic3!$E$3:$E$99980,Produccion_UO!$J456,Resultados_Dic3!$A$3:$A$99980,Produccion_UO!$H456)*$I$449</f>
        <v>0</v>
      </c>
      <c r="AF456" s="21">
        <f>+SUMIFS(Resultados_Dic3!AA$3:AA$99980,Resultados_Dic3!$F$3:$F$99980,Produccion_UO!$K456,Resultados_Dic3!$D$3:$D$99980,Produccion_UO!$K$449,Resultados_Dic3!$E$3:$E$99980,Produccion_UO!$J456,Resultados_Dic3!$A$3:$A$99980,Produccion_UO!$H456)*$I$449</f>
        <v>0</v>
      </c>
      <c r="AG456" s="21">
        <f>+SUMIFS(Resultados_Dic3!AB$3:AB$99980,Resultados_Dic3!$F$3:$F$99980,Produccion_UO!$K456,Resultados_Dic3!$D$3:$D$99980,Produccion_UO!$K$449,Resultados_Dic3!$E$3:$E$99980,Produccion_UO!$J456,Resultados_Dic3!$A$3:$A$99980,Produccion_UO!$H456)*$I$449</f>
        <v>0</v>
      </c>
      <c r="AH456" s="21">
        <f>+SUMIFS(Resultados_Dic3!AC$3:AC$99980,Resultados_Dic3!$F$3:$F$99980,Produccion_UO!$K456,Resultados_Dic3!$D$3:$D$99980,Produccion_UO!$K$449,Resultados_Dic3!$E$3:$E$99980,Produccion_UO!$J456,Resultados_Dic3!$A$3:$A$99980,Produccion_UO!$H456)*$I$449</f>
        <v>0</v>
      </c>
      <c r="AI456" s="21">
        <f>+SUMIFS(Resultados_Dic3!AD$3:AD$99980,Resultados_Dic3!$F$3:$F$99980,Produccion_UO!$K456,Resultados_Dic3!$D$3:$D$99980,Produccion_UO!$K$449,Resultados_Dic3!$E$3:$E$99980,Produccion_UO!$J456,Resultados_Dic3!$A$3:$A$99980,Produccion_UO!$H456)*$I$449</f>
        <v>0</v>
      </c>
      <c r="AJ456" s="21">
        <f>+SUMIFS(Resultados_Dic3!AE$3:AE$99980,Resultados_Dic3!$F$3:$F$99980,Produccion_UO!$K456,Resultados_Dic3!$D$3:$D$99980,Produccion_UO!$K$449,Resultados_Dic3!$E$3:$E$99980,Produccion_UO!$J456,Resultados_Dic3!$A$3:$A$99980,Produccion_UO!$H456)*$I$449</f>
        <v>0</v>
      </c>
      <c r="AK456" s="21">
        <f>+SUMIFS(Resultados_Dic3!AF$3:AF$99980,Resultados_Dic3!$F$3:$F$99980,Produccion_UO!$K456,Resultados_Dic3!$D$3:$D$99980,Produccion_UO!$K$449,Resultados_Dic3!$E$3:$E$99980,Produccion_UO!$J456,Resultados_Dic3!$A$3:$A$99980,Produccion_UO!$H456)*$I$449</f>
        <v>0</v>
      </c>
      <c r="AL456" s="21">
        <f>+SUMIFS(Resultados_Dic3!AG$3:AG$99980,Resultados_Dic3!$F$3:$F$99980,Produccion_UO!$K456,Resultados_Dic3!$D$3:$D$99980,Produccion_UO!$K$449,Resultados_Dic3!$E$3:$E$99980,Produccion_UO!$J456,Resultados_Dic3!$A$3:$A$99980,Produccion_UO!$H456)*$I$449</f>
        <v>0</v>
      </c>
      <c r="AM456" s="21">
        <f>+SUMIFS(Resultados_Dic3!AH$3:AH$99980,Resultados_Dic3!$F$3:$F$99980,Produccion_UO!$K456,Resultados_Dic3!$D$3:$D$99980,Produccion_UO!$K$449,Resultados_Dic3!$E$3:$E$99980,Produccion_UO!$J456,Resultados_Dic3!$A$3:$A$99980,Produccion_UO!$H456)*$I$449</f>
        <v>0</v>
      </c>
      <c r="AN456" s="21">
        <f>+SUMIFS(Resultados_Dic3!AI$3:AI$99980,Resultados_Dic3!$F$3:$F$99980,Produccion_UO!$K456,Resultados_Dic3!$D$3:$D$99980,Produccion_UO!$K$449,Resultados_Dic3!$E$3:$E$99980,Produccion_UO!$J456,Resultados_Dic3!$A$3:$A$99980,Produccion_UO!$H456)*$I$449</f>
        <v>0</v>
      </c>
      <c r="AO456" s="21">
        <f>+SUMIFS(Resultados_Dic3!AJ$3:AJ$99980,Resultados_Dic3!$F$3:$F$99980,Produccion_UO!$K456,Resultados_Dic3!$D$3:$D$99980,Produccion_UO!$K$449,Resultados_Dic3!$E$3:$E$99980,Produccion_UO!$J456,Resultados_Dic3!$A$3:$A$99980,Produccion_UO!$H456)*$I$449</f>
        <v>0</v>
      </c>
      <c r="AP456" s="21">
        <f>+SUMIFS(Resultados_Dic3!AK$3:AK$99980,Resultados_Dic3!$F$3:$F$99980,Produccion_UO!$K456,Resultados_Dic3!$D$3:$D$99980,Produccion_UO!$K$449,Resultados_Dic3!$E$3:$E$99980,Produccion_UO!$J456,Resultados_Dic3!$A$3:$A$99980,Produccion_UO!$H456)*$I$449</f>
        <v>0</v>
      </c>
      <c r="AQ456" s="21">
        <f>+SUMIFS(Resultados_Dic3!AL$3:AL$99980,Resultados_Dic3!$F$3:$F$99980,Produccion_UO!$K456,Resultados_Dic3!$D$3:$D$99980,Produccion_UO!$K$449,Resultados_Dic3!$E$3:$E$99980,Produccion_UO!$J456,Resultados_Dic3!$A$3:$A$99980,Produccion_UO!$H456)*$I$449</f>
        <v>0</v>
      </c>
      <c r="AR456" s="21">
        <f>+SUMIFS(Resultados_Dic3!AM$3:AM$99980,Resultados_Dic3!$F$3:$F$99980,Produccion_UO!$K456,Resultados_Dic3!$D$3:$D$99980,Produccion_UO!$K$449,Resultados_Dic3!$E$3:$E$99980,Produccion_UO!$J456,Resultados_Dic3!$A$3:$A$99980,Produccion_UO!$H456)*$I$449</f>
        <v>0</v>
      </c>
    </row>
    <row r="457" spans="1:48" x14ac:dyDescent="0.25">
      <c r="H457" s="17" t="str">
        <f t="shared" si="124"/>
        <v>DIC7</v>
      </c>
      <c r="J457" s="24" t="s">
        <v>82</v>
      </c>
      <c r="K457" s="54" t="s">
        <v>283</v>
      </c>
      <c r="L457" s="22" t="str">
        <f>+$B$8</f>
        <v>VSM - Medium</v>
      </c>
      <c r="M457" s="21">
        <f>+SUMIFS(Resultados_Dic3!H$3:H$99980,Resultados_Dic3!$F$3:$F$99980,Produccion_UO!$K457,Resultados_Dic3!$D$3:$D$99980,Produccion_UO!$K$449,Resultados_Dic3!$E$3:$E$99980,Produccion_UO!$J457,Resultados_Dic3!$A$3:$A$99980,Produccion_UO!$H457)*$I$449</f>
        <v>0.9988618814990361</v>
      </c>
      <c r="N457" s="21">
        <f>+SUMIFS(Resultados_Dic3!I$3:I$99980,Resultados_Dic3!$F$3:$F$99980,Produccion_UO!$K457,Resultados_Dic3!$D$3:$D$99980,Produccion_UO!$K$449,Resultados_Dic3!$E$3:$E$99980,Produccion_UO!$J457,Resultados_Dic3!$A$3:$A$99980,Produccion_UO!$H457)*$I$449</f>
        <v>0</v>
      </c>
      <c r="O457" s="21">
        <f>+SUMIFS(Resultados_Dic3!J$3:J$99980,Resultados_Dic3!$F$3:$F$99980,Produccion_UO!$K457,Resultados_Dic3!$D$3:$D$99980,Produccion_UO!$K$449,Resultados_Dic3!$E$3:$E$99980,Produccion_UO!$J457,Resultados_Dic3!$A$3:$A$99980,Produccion_UO!$H457)*$I$449</f>
        <v>0</v>
      </c>
      <c r="P457" s="21">
        <f>+SUMIFS(Resultados_Dic3!K$3:K$99980,Resultados_Dic3!$F$3:$F$99980,Produccion_UO!$K457,Resultados_Dic3!$D$3:$D$99980,Produccion_UO!$K$449,Resultados_Dic3!$E$3:$E$99980,Produccion_UO!$J457,Resultados_Dic3!$A$3:$A$99980,Produccion_UO!$H457)*$I$449</f>
        <v>0</v>
      </c>
      <c r="Q457" s="21">
        <f>+SUMIFS(Resultados_Dic3!L$3:L$99980,Resultados_Dic3!$F$3:$F$99980,Produccion_UO!$K457,Resultados_Dic3!$D$3:$D$99980,Produccion_UO!$K$449,Resultados_Dic3!$E$3:$E$99980,Produccion_UO!$J457,Resultados_Dic3!$A$3:$A$99980,Produccion_UO!$H457)*$I$449</f>
        <v>0</v>
      </c>
      <c r="R457" s="21">
        <f>+SUMIFS(Resultados_Dic3!M$3:M$99980,Resultados_Dic3!$F$3:$F$99980,Produccion_UO!$K457,Resultados_Dic3!$D$3:$D$99980,Produccion_UO!$K$449,Resultados_Dic3!$E$3:$E$99980,Produccion_UO!$J457,Resultados_Dic3!$A$3:$A$99980,Produccion_UO!$H457)*$I$449</f>
        <v>0</v>
      </c>
      <c r="S457" s="21">
        <f>+SUMIFS(Resultados_Dic3!N$3:N$99980,Resultados_Dic3!$F$3:$F$99980,Produccion_UO!$K457,Resultados_Dic3!$D$3:$D$99980,Produccion_UO!$K$449,Resultados_Dic3!$E$3:$E$99980,Produccion_UO!$J457,Resultados_Dic3!$A$3:$A$99980,Produccion_UO!$H457)*$I$449</f>
        <v>0</v>
      </c>
      <c r="T457" s="21">
        <f>+SUMIFS(Resultados_Dic3!O$3:O$99980,Resultados_Dic3!$F$3:$F$99980,Produccion_UO!$K457,Resultados_Dic3!$D$3:$D$99980,Produccion_UO!$K$449,Resultados_Dic3!$E$3:$E$99980,Produccion_UO!$J457,Resultados_Dic3!$A$3:$A$99980,Produccion_UO!$H457)*$I$449</f>
        <v>0</v>
      </c>
      <c r="U457" s="21">
        <f>+SUMIFS(Resultados_Dic3!P$3:P$99980,Resultados_Dic3!$F$3:$F$99980,Produccion_UO!$K457,Resultados_Dic3!$D$3:$D$99980,Produccion_UO!$K$449,Resultados_Dic3!$E$3:$E$99980,Produccion_UO!$J457,Resultados_Dic3!$A$3:$A$99980,Produccion_UO!$H457)*$I$449</f>
        <v>0</v>
      </c>
      <c r="V457" s="21">
        <f>+SUMIFS(Resultados_Dic3!Q$3:Q$99980,Resultados_Dic3!$F$3:$F$99980,Produccion_UO!$K457,Resultados_Dic3!$D$3:$D$99980,Produccion_UO!$K$449,Resultados_Dic3!$E$3:$E$99980,Produccion_UO!$J457,Resultados_Dic3!$A$3:$A$99980,Produccion_UO!$H457)*$I$449</f>
        <v>0</v>
      </c>
      <c r="W457" s="21">
        <f>+SUMIFS(Resultados_Dic3!R$3:R$99980,Resultados_Dic3!$F$3:$F$99980,Produccion_UO!$K457,Resultados_Dic3!$D$3:$D$99980,Produccion_UO!$K$449,Resultados_Dic3!$E$3:$E$99980,Produccion_UO!$J457,Resultados_Dic3!$A$3:$A$99980,Produccion_UO!$H457)*$I$449</f>
        <v>0</v>
      </c>
      <c r="X457" s="21">
        <f>+SUMIFS(Resultados_Dic3!S$3:S$99980,Resultados_Dic3!$F$3:$F$99980,Produccion_UO!$K457,Resultados_Dic3!$D$3:$D$99980,Produccion_UO!$K$449,Resultados_Dic3!$E$3:$E$99980,Produccion_UO!$J457,Resultados_Dic3!$A$3:$A$99980,Produccion_UO!$H457)*$I$449</f>
        <v>0</v>
      </c>
      <c r="Y457" s="21">
        <f>+SUMIFS(Resultados_Dic3!T$3:T$99980,Resultados_Dic3!$F$3:$F$99980,Produccion_UO!$K457,Resultados_Dic3!$D$3:$D$99980,Produccion_UO!$K$449,Resultados_Dic3!$E$3:$E$99980,Produccion_UO!$J457,Resultados_Dic3!$A$3:$A$99980,Produccion_UO!$H457)*$I$449</f>
        <v>0</v>
      </c>
      <c r="Z457" s="21">
        <f>+SUMIFS(Resultados_Dic3!U$3:U$99980,Resultados_Dic3!$F$3:$F$99980,Produccion_UO!$K457,Resultados_Dic3!$D$3:$D$99980,Produccion_UO!$K$449,Resultados_Dic3!$E$3:$E$99980,Produccion_UO!$J457,Resultados_Dic3!$A$3:$A$99980,Produccion_UO!$H457)*$I$449</f>
        <v>0</v>
      </c>
      <c r="AA457" s="21">
        <f>+SUMIFS(Resultados_Dic3!V$3:V$99980,Resultados_Dic3!$F$3:$F$99980,Produccion_UO!$K457,Resultados_Dic3!$D$3:$D$99980,Produccion_UO!$K$449,Resultados_Dic3!$E$3:$E$99980,Produccion_UO!$J457,Resultados_Dic3!$A$3:$A$99980,Produccion_UO!$H457)*$I$449</f>
        <v>0</v>
      </c>
      <c r="AB457" s="21">
        <f>+SUMIFS(Resultados_Dic3!W$3:W$99980,Resultados_Dic3!$F$3:$F$99980,Produccion_UO!$K457,Resultados_Dic3!$D$3:$D$99980,Produccion_UO!$K$449,Resultados_Dic3!$E$3:$E$99980,Produccion_UO!$J457,Resultados_Dic3!$A$3:$A$99980,Produccion_UO!$H457)*$I$449</f>
        <v>0</v>
      </c>
      <c r="AC457" s="21">
        <f>+SUMIFS(Resultados_Dic3!X$3:X$99980,Resultados_Dic3!$F$3:$F$99980,Produccion_UO!$K457,Resultados_Dic3!$D$3:$D$99980,Produccion_UO!$K$449,Resultados_Dic3!$E$3:$E$99980,Produccion_UO!$J457,Resultados_Dic3!$A$3:$A$99980,Produccion_UO!$H457)*$I$449</f>
        <v>0</v>
      </c>
      <c r="AD457" s="21">
        <f>+SUMIFS(Resultados_Dic3!Y$3:Y$99980,Resultados_Dic3!$F$3:$F$99980,Produccion_UO!$K457,Resultados_Dic3!$D$3:$D$99980,Produccion_UO!$K$449,Resultados_Dic3!$E$3:$E$99980,Produccion_UO!$J457,Resultados_Dic3!$A$3:$A$99980,Produccion_UO!$H457)*$I$449</f>
        <v>0</v>
      </c>
      <c r="AE457" s="21">
        <f>+SUMIFS(Resultados_Dic3!Z$3:Z$99980,Resultados_Dic3!$F$3:$F$99980,Produccion_UO!$K457,Resultados_Dic3!$D$3:$D$99980,Produccion_UO!$K$449,Resultados_Dic3!$E$3:$E$99980,Produccion_UO!$J457,Resultados_Dic3!$A$3:$A$99980,Produccion_UO!$H457)*$I$449</f>
        <v>0</v>
      </c>
      <c r="AF457" s="21">
        <f>+SUMIFS(Resultados_Dic3!AA$3:AA$99980,Resultados_Dic3!$F$3:$F$99980,Produccion_UO!$K457,Resultados_Dic3!$D$3:$D$99980,Produccion_UO!$K$449,Resultados_Dic3!$E$3:$E$99980,Produccion_UO!$J457,Resultados_Dic3!$A$3:$A$99980,Produccion_UO!$H457)*$I$449</f>
        <v>0</v>
      </c>
      <c r="AG457" s="21">
        <f>+SUMIFS(Resultados_Dic3!AB$3:AB$99980,Resultados_Dic3!$F$3:$F$99980,Produccion_UO!$K457,Resultados_Dic3!$D$3:$D$99980,Produccion_UO!$K$449,Resultados_Dic3!$E$3:$E$99980,Produccion_UO!$J457,Resultados_Dic3!$A$3:$A$99980,Produccion_UO!$H457)*$I$449</f>
        <v>0</v>
      </c>
      <c r="AH457" s="21">
        <f>+SUMIFS(Resultados_Dic3!AC$3:AC$99980,Resultados_Dic3!$F$3:$F$99980,Produccion_UO!$K457,Resultados_Dic3!$D$3:$D$99980,Produccion_UO!$K$449,Resultados_Dic3!$E$3:$E$99980,Produccion_UO!$J457,Resultados_Dic3!$A$3:$A$99980,Produccion_UO!$H457)*$I$449</f>
        <v>0</v>
      </c>
      <c r="AI457" s="21">
        <f>+SUMIFS(Resultados_Dic3!AD$3:AD$99980,Resultados_Dic3!$F$3:$F$99980,Produccion_UO!$K457,Resultados_Dic3!$D$3:$D$99980,Produccion_UO!$K$449,Resultados_Dic3!$E$3:$E$99980,Produccion_UO!$J457,Resultados_Dic3!$A$3:$A$99980,Produccion_UO!$H457)*$I$449</f>
        <v>0</v>
      </c>
      <c r="AJ457" s="21">
        <f>+SUMIFS(Resultados_Dic3!AE$3:AE$99980,Resultados_Dic3!$F$3:$F$99980,Produccion_UO!$K457,Resultados_Dic3!$D$3:$D$99980,Produccion_UO!$K$449,Resultados_Dic3!$E$3:$E$99980,Produccion_UO!$J457,Resultados_Dic3!$A$3:$A$99980,Produccion_UO!$H457)*$I$449</f>
        <v>0</v>
      </c>
      <c r="AK457" s="21">
        <f>+SUMIFS(Resultados_Dic3!AF$3:AF$99980,Resultados_Dic3!$F$3:$F$99980,Produccion_UO!$K457,Resultados_Dic3!$D$3:$D$99980,Produccion_UO!$K$449,Resultados_Dic3!$E$3:$E$99980,Produccion_UO!$J457,Resultados_Dic3!$A$3:$A$99980,Produccion_UO!$H457)*$I$449</f>
        <v>0</v>
      </c>
      <c r="AL457" s="21">
        <f>+SUMIFS(Resultados_Dic3!AG$3:AG$99980,Resultados_Dic3!$F$3:$F$99980,Produccion_UO!$K457,Resultados_Dic3!$D$3:$D$99980,Produccion_UO!$K$449,Resultados_Dic3!$E$3:$E$99980,Produccion_UO!$J457,Resultados_Dic3!$A$3:$A$99980,Produccion_UO!$H457)*$I$449</f>
        <v>0</v>
      </c>
      <c r="AM457" s="21">
        <f>+SUMIFS(Resultados_Dic3!AH$3:AH$99980,Resultados_Dic3!$F$3:$F$99980,Produccion_UO!$K457,Resultados_Dic3!$D$3:$D$99980,Produccion_UO!$K$449,Resultados_Dic3!$E$3:$E$99980,Produccion_UO!$J457,Resultados_Dic3!$A$3:$A$99980,Produccion_UO!$H457)*$I$449</f>
        <v>0</v>
      </c>
      <c r="AN457" s="21">
        <f>+SUMIFS(Resultados_Dic3!AI$3:AI$99980,Resultados_Dic3!$F$3:$F$99980,Produccion_UO!$K457,Resultados_Dic3!$D$3:$D$99980,Produccion_UO!$K$449,Resultados_Dic3!$E$3:$E$99980,Produccion_UO!$J457,Resultados_Dic3!$A$3:$A$99980,Produccion_UO!$H457)*$I$449</f>
        <v>0</v>
      </c>
      <c r="AO457" s="21">
        <f>+SUMIFS(Resultados_Dic3!AJ$3:AJ$99980,Resultados_Dic3!$F$3:$F$99980,Produccion_UO!$K457,Resultados_Dic3!$D$3:$D$99980,Produccion_UO!$K$449,Resultados_Dic3!$E$3:$E$99980,Produccion_UO!$J457,Resultados_Dic3!$A$3:$A$99980,Produccion_UO!$H457)*$I$449</f>
        <v>0</v>
      </c>
      <c r="AP457" s="21">
        <f>+SUMIFS(Resultados_Dic3!AK$3:AK$99980,Resultados_Dic3!$F$3:$F$99980,Produccion_UO!$K457,Resultados_Dic3!$D$3:$D$99980,Produccion_UO!$K$449,Resultados_Dic3!$E$3:$E$99980,Produccion_UO!$J457,Resultados_Dic3!$A$3:$A$99980,Produccion_UO!$H457)*$I$449</f>
        <v>0</v>
      </c>
      <c r="AQ457" s="21">
        <f>+SUMIFS(Resultados_Dic3!AL$3:AL$99980,Resultados_Dic3!$F$3:$F$99980,Produccion_UO!$K457,Resultados_Dic3!$D$3:$D$99980,Produccion_UO!$K$449,Resultados_Dic3!$E$3:$E$99980,Produccion_UO!$J457,Resultados_Dic3!$A$3:$A$99980,Produccion_UO!$H457)*$I$449</f>
        <v>0</v>
      </c>
      <c r="AR457" s="21">
        <f>+SUMIFS(Resultados_Dic3!AM$3:AM$99980,Resultados_Dic3!$F$3:$F$99980,Produccion_UO!$K457,Resultados_Dic3!$D$3:$D$99980,Produccion_UO!$K$449,Resultados_Dic3!$E$3:$E$99980,Produccion_UO!$J457,Resultados_Dic3!$A$3:$A$99980,Produccion_UO!$H457)*$I$449</f>
        <v>0</v>
      </c>
    </row>
    <row r="458" spans="1:48" x14ac:dyDescent="0.25">
      <c r="H458" s="17" t="str">
        <f t="shared" si="124"/>
        <v>DIC7</v>
      </c>
      <c r="J458" s="24" t="s">
        <v>83</v>
      </c>
      <c r="K458" s="54" t="s">
        <v>453</v>
      </c>
      <c r="L458" s="22" t="str">
        <f>+$B$9</f>
        <v>VIM - GAS</v>
      </c>
      <c r="M458" s="21">
        <f>+SUMIFS(Resultados_Dic3!H$3:H$99980,Resultados_Dic3!$F$3:$F$99980,Produccion_UO!$K458,Resultados_Dic3!$D$3:$D$99980,Produccion_UO!$K$449,Resultados_Dic3!$E$3:$E$99980,Produccion_UO!$J458,Resultados_Dic3!$A$3:$A$99980,Produccion_UO!$H458)*$I$449</f>
        <v>3.5874415724434168</v>
      </c>
      <c r="N458" s="21">
        <f>+SUMIFS(Resultados_Dic3!I$3:I$99980,Resultados_Dic3!$F$3:$F$99980,Produccion_UO!$K458,Resultados_Dic3!$D$3:$D$99980,Produccion_UO!$K$449,Resultados_Dic3!$E$3:$E$99980,Produccion_UO!$J458,Resultados_Dic3!$A$3:$A$99980,Produccion_UO!$H458)*$I$449</f>
        <v>3.4419241035925277</v>
      </c>
      <c r="O458" s="21">
        <f>+SUMIFS(Resultados_Dic3!J$3:J$99980,Resultados_Dic3!$F$3:$F$99980,Produccion_UO!$K458,Resultados_Dic3!$D$3:$D$99980,Produccion_UO!$K$449,Resultados_Dic3!$E$3:$E$99980,Produccion_UO!$J458,Resultados_Dic3!$A$3:$A$99980,Produccion_UO!$H458)*$I$449</f>
        <v>3.4468260540806943</v>
      </c>
      <c r="P458" s="21">
        <f>+SUMIFS(Resultados_Dic3!K$3:K$99980,Resultados_Dic3!$F$3:$F$99980,Produccion_UO!$K458,Resultados_Dic3!$D$3:$D$99980,Produccion_UO!$K$449,Resultados_Dic3!$E$3:$E$99980,Produccion_UO!$J458,Resultados_Dic3!$A$3:$A$99980,Produccion_UO!$H458)*$I$449</f>
        <v>3.451728004568861</v>
      </c>
      <c r="Q458" s="21">
        <f>+SUMIFS(Resultados_Dic3!L$3:L$99980,Resultados_Dic3!$F$3:$F$99980,Produccion_UO!$K458,Resultados_Dic3!$D$3:$D$99980,Produccion_UO!$K$449,Resultados_Dic3!$E$3:$E$99980,Produccion_UO!$J458,Resultados_Dic3!$A$3:$A$99980,Produccion_UO!$H458)*$I$449</f>
        <v>3.4566299550570556</v>
      </c>
      <c r="R458" s="21">
        <f>+SUMIFS(Resultados_Dic3!M$3:M$99980,Resultados_Dic3!$F$3:$F$99980,Produccion_UO!$K458,Resultados_Dic3!$D$3:$D$99980,Produccion_UO!$K$449,Resultados_Dic3!$E$3:$E$99980,Produccion_UO!$J458,Resultados_Dic3!$A$3:$A$99980,Produccion_UO!$H458)*$I$449</f>
        <v>2.8570677088236667</v>
      </c>
      <c r="S458" s="21">
        <f>+SUMIFS(Resultados_Dic3!N$3:N$99980,Resultados_Dic3!$F$3:$F$99980,Produccion_UO!$K458,Resultados_Dic3!$D$3:$D$99980,Produccion_UO!$K$449,Resultados_Dic3!$E$3:$E$99980,Produccion_UO!$J458,Resultados_Dic3!$A$3:$A$99980,Produccion_UO!$H458)*$I$449</f>
        <v>2.2575054625902529</v>
      </c>
      <c r="T458" s="21">
        <f>+SUMIFS(Resultados_Dic3!O$3:O$99980,Resultados_Dic3!$F$3:$F$99980,Produccion_UO!$K458,Resultados_Dic3!$D$3:$D$99980,Produccion_UO!$K$449,Resultados_Dic3!$E$3:$E$99980,Produccion_UO!$J458,Resultados_Dic3!$A$3:$A$99980,Produccion_UO!$H458)*$I$449</f>
        <v>1.7641366053492054</v>
      </c>
      <c r="U458" s="21">
        <f>+SUMIFS(Resultados_Dic3!P$3:P$99980,Resultados_Dic3!$F$3:$F$99980,Produccion_UO!$K458,Resultados_Dic3!$D$3:$D$99980,Produccion_UO!$K$449,Resultados_Dic3!$E$3:$E$99980,Produccion_UO!$J458,Resultados_Dic3!$A$3:$A$99980,Produccion_UO!$H458)*$I$449</f>
        <v>1.2707677481081583</v>
      </c>
      <c r="V458" s="21">
        <f>+SUMIFS(Resultados_Dic3!Q$3:Q$99980,Resultados_Dic3!$F$3:$F$99980,Produccion_UO!$K458,Resultados_Dic3!$D$3:$D$99980,Produccion_UO!$K$449,Resultados_Dic3!$E$3:$E$99980,Produccion_UO!$J458,Resultados_Dic3!$A$3:$A$99980,Produccion_UO!$H458)*$I$449</f>
        <v>0.8618180557169528</v>
      </c>
      <c r="W458" s="21">
        <f>+SUMIFS(Resultados_Dic3!R$3:R$99980,Resultados_Dic3!$F$3:$F$99980,Produccion_UO!$K458,Resultados_Dic3!$D$3:$D$99980,Produccion_UO!$K$449,Resultados_Dic3!$E$3:$E$99980,Produccion_UO!$J458,Resultados_Dic3!$A$3:$A$99980,Produccion_UO!$H458)*$I$449</f>
        <v>0.45286836332574165</v>
      </c>
      <c r="X458" s="21">
        <f>+SUMIFS(Resultados_Dic3!S$3:S$99980,Resultados_Dic3!$F$3:$F$99980,Produccion_UO!$K458,Resultados_Dic3!$D$3:$D$99980,Produccion_UO!$K$449,Resultados_Dic3!$E$3:$E$99980,Produccion_UO!$J458,Resultados_Dic3!$A$3:$A$99980,Produccion_UO!$H458)*$I$449</f>
        <v>4.391867093453472E-2</v>
      </c>
      <c r="Y458" s="21">
        <f>+SUMIFS(Resultados_Dic3!T$3:T$99980,Resultados_Dic3!$F$3:$F$99980,Produccion_UO!$K458,Resultados_Dic3!$D$3:$D$99980,Produccion_UO!$K$449,Resultados_Dic3!$E$3:$E$99980,Produccion_UO!$J458,Resultados_Dic3!$A$3:$A$99980,Produccion_UO!$H458)*$I$449</f>
        <v>0</v>
      </c>
      <c r="Z458" s="21">
        <f>+SUMIFS(Resultados_Dic3!U$3:U$99980,Resultados_Dic3!$F$3:$F$99980,Produccion_UO!$K458,Resultados_Dic3!$D$3:$D$99980,Produccion_UO!$K$449,Resultados_Dic3!$E$3:$E$99980,Produccion_UO!$J458,Resultados_Dic3!$A$3:$A$99980,Produccion_UO!$H458)*$I$449</f>
        <v>0</v>
      </c>
      <c r="AA458" s="21">
        <f>+SUMIFS(Resultados_Dic3!V$3:V$99980,Resultados_Dic3!$F$3:$F$99980,Produccion_UO!$K458,Resultados_Dic3!$D$3:$D$99980,Produccion_UO!$K$449,Resultados_Dic3!$E$3:$E$99980,Produccion_UO!$J458,Resultados_Dic3!$A$3:$A$99980,Produccion_UO!$H458)*$I$449</f>
        <v>0</v>
      </c>
      <c r="AB458" s="21">
        <f>+SUMIFS(Resultados_Dic3!W$3:W$99980,Resultados_Dic3!$F$3:$F$99980,Produccion_UO!$K458,Resultados_Dic3!$D$3:$D$99980,Produccion_UO!$K$449,Resultados_Dic3!$E$3:$E$99980,Produccion_UO!$J458,Resultados_Dic3!$A$3:$A$99980,Produccion_UO!$H458)*$I$449</f>
        <v>0</v>
      </c>
      <c r="AC458" s="21">
        <f>+SUMIFS(Resultados_Dic3!X$3:X$99980,Resultados_Dic3!$F$3:$F$99980,Produccion_UO!$K458,Resultados_Dic3!$D$3:$D$99980,Produccion_UO!$K$449,Resultados_Dic3!$E$3:$E$99980,Produccion_UO!$J458,Resultados_Dic3!$A$3:$A$99980,Produccion_UO!$H458)*$I$449</f>
        <v>0</v>
      </c>
      <c r="AD458" s="21">
        <f>+SUMIFS(Resultados_Dic3!Y$3:Y$99980,Resultados_Dic3!$F$3:$F$99980,Produccion_UO!$K458,Resultados_Dic3!$D$3:$D$99980,Produccion_UO!$K$449,Resultados_Dic3!$E$3:$E$99980,Produccion_UO!$J458,Resultados_Dic3!$A$3:$A$99980,Produccion_UO!$H458)*$I$449</f>
        <v>0</v>
      </c>
      <c r="AE458" s="21">
        <f>+SUMIFS(Resultados_Dic3!Z$3:Z$99980,Resultados_Dic3!$F$3:$F$99980,Produccion_UO!$K458,Resultados_Dic3!$D$3:$D$99980,Produccion_UO!$K$449,Resultados_Dic3!$E$3:$E$99980,Produccion_UO!$J458,Resultados_Dic3!$A$3:$A$99980,Produccion_UO!$H458)*$I$449</f>
        <v>0</v>
      </c>
      <c r="AF458" s="21">
        <f>+SUMIFS(Resultados_Dic3!AA$3:AA$99980,Resultados_Dic3!$F$3:$F$99980,Produccion_UO!$K458,Resultados_Dic3!$D$3:$D$99980,Produccion_UO!$K$449,Resultados_Dic3!$E$3:$E$99980,Produccion_UO!$J458,Resultados_Dic3!$A$3:$A$99980,Produccion_UO!$H458)*$I$449</f>
        <v>0</v>
      </c>
      <c r="AG458" s="21">
        <f>+SUMIFS(Resultados_Dic3!AB$3:AB$99980,Resultados_Dic3!$F$3:$F$99980,Produccion_UO!$K458,Resultados_Dic3!$D$3:$D$99980,Produccion_UO!$K$449,Resultados_Dic3!$E$3:$E$99980,Produccion_UO!$J458,Resultados_Dic3!$A$3:$A$99980,Produccion_UO!$H458)*$I$449</f>
        <v>0</v>
      </c>
      <c r="AH458" s="21">
        <f>+SUMIFS(Resultados_Dic3!AC$3:AC$99980,Resultados_Dic3!$F$3:$F$99980,Produccion_UO!$K458,Resultados_Dic3!$D$3:$D$99980,Produccion_UO!$K$449,Resultados_Dic3!$E$3:$E$99980,Produccion_UO!$J458,Resultados_Dic3!$A$3:$A$99980,Produccion_UO!$H458)*$I$449</f>
        <v>0</v>
      </c>
      <c r="AI458" s="21">
        <f>+SUMIFS(Resultados_Dic3!AD$3:AD$99980,Resultados_Dic3!$F$3:$F$99980,Produccion_UO!$K458,Resultados_Dic3!$D$3:$D$99980,Produccion_UO!$K$449,Resultados_Dic3!$E$3:$E$99980,Produccion_UO!$J458,Resultados_Dic3!$A$3:$A$99980,Produccion_UO!$H458)*$I$449</f>
        <v>0</v>
      </c>
      <c r="AJ458" s="21">
        <f>+SUMIFS(Resultados_Dic3!AE$3:AE$99980,Resultados_Dic3!$F$3:$F$99980,Produccion_UO!$K458,Resultados_Dic3!$D$3:$D$99980,Produccion_UO!$K$449,Resultados_Dic3!$E$3:$E$99980,Produccion_UO!$J458,Resultados_Dic3!$A$3:$A$99980,Produccion_UO!$H458)*$I$449</f>
        <v>0</v>
      </c>
      <c r="AK458" s="21">
        <f>+SUMIFS(Resultados_Dic3!AF$3:AF$99980,Resultados_Dic3!$F$3:$F$99980,Produccion_UO!$K458,Resultados_Dic3!$D$3:$D$99980,Produccion_UO!$K$449,Resultados_Dic3!$E$3:$E$99980,Produccion_UO!$J458,Resultados_Dic3!$A$3:$A$99980,Produccion_UO!$H458)*$I$449</f>
        <v>0</v>
      </c>
      <c r="AL458" s="21">
        <f>+SUMIFS(Resultados_Dic3!AG$3:AG$99980,Resultados_Dic3!$F$3:$F$99980,Produccion_UO!$K458,Resultados_Dic3!$D$3:$D$99980,Produccion_UO!$K$449,Resultados_Dic3!$E$3:$E$99980,Produccion_UO!$J458,Resultados_Dic3!$A$3:$A$99980,Produccion_UO!$H458)*$I$449</f>
        <v>0</v>
      </c>
      <c r="AM458" s="21">
        <f>+SUMIFS(Resultados_Dic3!AH$3:AH$99980,Resultados_Dic3!$F$3:$F$99980,Produccion_UO!$K458,Resultados_Dic3!$D$3:$D$99980,Produccion_UO!$K$449,Resultados_Dic3!$E$3:$E$99980,Produccion_UO!$J458,Resultados_Dic3!$A$3:$A$99980,Produccion_UO!$H458)*$I$449</f>
        <v>0</v>
      </c>
      <c r="AN458" s="21">
        <f>+SUMIFS(Resultados_Dic3!AI$3:AI$99980,Resultados_Dic3!$F$3:$F$99980,Produccion_UO!$K458,Resultados_Dic3!$D$3:$D$99980,Produccion_UO!$K$449,Resultados_Dic3!$E$3:$E$99980,Produccion_UO!$J458,Resultados_Dic3!$A$3:$A$99980,Produccion_UO!$H458)*$I$449</f>
        <v>0</v>
      </c>
      <c r="AO458" s="21">
        <f>+SUMIFS(Resultados_Dic3!AJ$3:AJ$99980,Resultados_Dic3!$F$3:$F$99980,Produccion_UO!$K458,Resultados_Dic3!$D$3:$D$99980,Produccion_UO!$K$449,Resultados_Dic3!$E$3:$E$99980,Produccion_UO!$J458,Resultados_Dic3!$A$3:$A$99980,Produccion_UO!$H458)*$I$449</f>
        <v>0</v>
      </c>
      <c r="AP458" s="21">
        <f>+SUMIFS(Resultados_Dic3!AK$3:AK$99980,Resultados_Dic3!$F$3:$F$99980,Produccion_UO!$K458,Resultados_Dic3!$D$3:$D$99980,Produccion_UO!$K$449,Resultados_Dic3!$E$3:$E$99980,Produccion_UO!$J458,Resultados_Dic3!$A$3:$A$99980,Produccion_UO!$H458)*$I$449</f>
        <v>0</v>
      </c>
      <c r="AQ458" s="21">
        <f>+SUMIFS(Resultados_Dic3!AL$3:AL$99980,Resultados_Dic3!$F$3:$F$99980,Produccion_UO!$K458,Resultados_Dic3!$D$3:$D$99980,Produccion_UO!$K$449,Resultados_Dic3!$E$3:$E$99980,Produccion_UO!$J458,Resultados_Dic3!$A$3:$A$99980,Produccion_UO!$H458)*$I$449</f>
        <v>0</v>
      </c>
      <c r="AR458" s="21">
        <f>+SUMIFS(Resultados_Dic3!AM$3:AM$99980,Resultados_Dic3!$F$3:$F$99980,Produccion_UO!$K458,Resultados_Dic3!$D$3:$D$99980,Produccion_UO!$K$449,Resultados_Dic3!$E$3:$E$99980,Produccion_UO!$J458,Resultados_Dic3!$A$3:$A$99980,Produccion_UO!$H458)*$I$449</f>
        <v>0</v>
      </c>
    </row>
    <row r="459" spans="1:48" s="68" customFormat="1" x14ac:dyDescent="0.25">
      <c r="A459" s="133"/>
      <c r="B459" s="133"/>
      <c r="C459" s="133"/>
      <c r="D459" s="133"/>
      <c r="E459" s="133"/>
      <c r="F459" s="134"/>
      <c r="H459" s="71"/>
      <c r="I459" s="71"/>
      <c r="L459" s="22"/>
      <c r="M459" s="69">
        <f>+SUM(M452:M458)</f>
        <v>236.61612504520826</v>
      </c>
      <c r="N459" s="69">
        <f t="shared" ref="N459" si="125">+SUM(N452:N458)</f>
        <v>228.93679886389501</v>
      </c>
      <c r="O459" s="69">
        <f t="shared" ref="O459:AR459" si="126">+SUM(O452:O458)</f>
        <v>99.545350301557065</v>
      </c>
      <c r="P459" s="69">
        <f t="shared" si="126"/>
        <v>3.451728004568861</v>
      </c>
      <c r="Q459" s="69">
        <f t="shared" si="126"/>
        <v>3.4566299550570556</v>
      </c>
      <c r="R459" s="69">
        <f t="shared" si="126"/>
        <v>2.8570677088236667</v>
      </c>
      <c r="S459" s="69">
        <f t="shared" si="126"/>
        <v>2.2575054625902529</v>
      </c>
      <c r="T459" s="69">
        <f t="shared" si="126"/>
        <v>1.7641366053492054</v>
      </c>
      <c r="U459" s="69">
        <f t="shared" si="126"/>
        <v>1.2707677481081583</v>
      </c>
      <c r="V459" s="69">
        <f t="shared" si="126"/>
        <v>0.8618180557169528</v>
      </c>
      <c r="W459" s="69">
        <f t="shared" si="126"/>
        <v>0.45286836332574165</v>
      </c>
      <c r="X459" s="69">
        <f t="shared" si="126"/>
        <v>4.391867093453472E-2</v>
      </c>
      <c r="Y459" s="69">
        <f t="shared" si="126"/>
        <v>0</v>
      </c>
      <c r="Z459" s="69">
        <f t="shared" si="126"/>
        <v>0</v>
      </c>
      <c r="AA459" s="69">
        <f t="shared" si="126"/>
        <v>0</v>
      </c>
      <c r="AB459" s="69">
        <f t="shared" si="126"/>
        <v>0</v>
      </c>
      <c r="AC459" s="69">
        <f t="shared" si="126"/>
        <v>0</v>
      </c>
      <c r="AD459" s="69">
        <f t="shared" si="126"/>
        <v>0</v>
      </c>
      <c r="AE459" s="69">
        <f t="shared" si="126"/>
        <v>0</v>
      </c>
      <c r="AF459" s="69">
        <f t="shared" si="126"/>
        <v>0</v>
      </c>
      <c r="AG459" s="69">
        <f t="shared" si="126"/>
        <v>0</v>
      </c>
      <c r="AH459" s="69">
        <f t="shared" si="126"/>
        <v>0</v>
      </c>
      <c r="AI459" s="69">
        <f t="shared" si="126"/>
        <v>0</v>
      </c>
      <c r="AJ459" s="69">
        <f t="shared" si="126"/>
        <v>0</v>
      </c>
      <c r="AK459" s="69">
        <f t="shared" si="126"/>
        <v>0</v>
      </c>
      <c r="AL459" s="69">
        <f t="shared" si="126"/>
        <v>0</v>
      </c>
      <c r="AM459" s="69">
        <f t="shared" si="126"/>
        <v>0</v>
      </c>
      <c r="AN459" s="69">
        <f t="shared" si="126"/>
        <v>0</v>
      </c>
      <c r="AO459" s="69">
        <f t="shared" si="126"/>
        <v>0</v>
      </c>
      <c r="AP459" s="69">
        <f t="shared" si="126"/>
        <v>0</v>
      </c>
      <c r="AQ459" s="69">
        <f t="shared" si="126"/>
        <v>0</v>
      </c>
      <c r="AR459" s="69">
        <f t="shared" si="126"/>
        <v>0</v>
      </c>
    </row>
    <row r="460" spans="1:48" s="195" customFormat="1" x14ac:dyDescent="0.25">
      <c r="A460" s="190"/>
      <c r="B460" s="190"/>
      <c r="C460" s="190"/>
      <c r="D460" s="190"/>
      <c r="E460" s="190"/>
      <c r="F460" s="191"/>
      <c r="H460" s="196"/>
      <c r="I460" s="196"/>
      <c r="L460" s="194"/>
    </row>
    <row r="461" spans="1:48" ht="18.75" x14ac:dyDescent="0.3">
      <c r="I461" s="17" t="str">
        <f>+IF(OR(J462="OIL",J462="OIL-eq"),$I$5,IF(J462="GAS",$I$4,IF(J462="GSL",$I$8,IF(J462="DSL",$I$9,IF(J462="KER",$I$10,IF(J462="LPG",$I$11,IF(J462="HFO",$I$12,IF(J462="AVG",$I$13,IF(J462="RFG",$I$14,IF(J462="ELC",$I$15,$I$16))))))))))</f>
        <v>GWh/año</v>
      </c>
      <c r="K461" s="34" t="s">
        <v>457</v>
      </c>
    </row>
    <row r="462" spans="1:48" x14ac:dyDescent="0.25">
      <c r="I462" s="115">
        <f>+IF(OR(J462="OIL",J462="OIL-eq"),$H$5,IF(J462="GAS",$H$4,IF(J462="GSL",$H$8,IF(J462="DSL",$H$9,IF(J462="KER",$H$10,IF(J462="LPG",$H$11,IF(J462="HFO",$H$12,IF(J462="AVG",$H$13,IF(J462="RFG",$H$14,IF(J462="ELC",$H$15,$H$16))))))))))</f>
        <v>277.77777777777777</v>
      </c>
      <c r="J462" s="106" t="s">
        <v>348</v>
      </c>
      <c r="K462" s="41" t="s">
        <v>26</v>
      </c>
    </row>
    <row r="463" spans="1:48" x14ac:dyDescent="0.25">
      <c r="H463" s="12"/>
      <c r="I463" s="12"/>
      <c r="J463" s="15"/>
      <c r="K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</row>
    <row r="464" spans="1:48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:48" x14ac:dyDescent="0.25">
      <c r="H465" s="17" t="str">
        <f t="shared" ref="H465:H471" si="127">+$B$1</f>
        <v>DIC7</v>
      </c>
      <c r="J465" s="61" t="s">
        <v>72</v>
      </c>
      <c r="K465" s="19" t="s">
        <v>320</v>
      </c>
      <c r="L465" s="22" t="str">
        <f>+$B$3</f>
        <v>GU - Gas</v>
      </c>
      <c r="M465" s="21">
        <f>+M478+M491</f>
        <v>0</v>
      </c>
      <c r="N465" s="21">
        <f t="shared" ref="N465:AR471" si="128">+N478+N491</f>
        <v>0</v>
      </c>
      <c r="O465" s="21">
        <f t="shared" si="128"/>
        <v>0</v>
      </c>
      <c r="P465" s="21">
        <f t="shared" si="128"/>
        <v>0</v>
      </c>
      <c r="Q465" s="21">
        <f t="shared" si="128"/>
        <v>0</v>
      </c>
      <c r="R465" s="21">
        <f t="shared" si="128"/>
        <v>0</v>
      </c>
      <c r="S465" s="21">
        <f t="shared" si="128"/>
        <v>0</v>
      </c>
      <c r="T465" s="21">
        <f t="shared" si="128"/>
        <v>0</v>
      </c>
      <c r="U465" s="21">
        <f t="shared" si="128"/>
        <v>0</v>
      </c>
      <c r="V465" s="21">
        <f t="shared" si="128"/>
        <v>0</v>
      </c>
      <c r="W465" s="21">
        <f t="shared" si="128"/>
        <v>0</v>
      </c>
      <c r="X465" s="21">
        <f t="shared" si="128"/>
        <v>0</v>
      </c>
      <c r="Y465" s="21">
        <f t="shared" si="128"/>
        <v>0</v>
      </c>
      <c r="Z465" s="21">
        <f t="shared" si="128"/>
        <v>0</v>
      </c>
      <c r="AA465" s="21">
        <f t="shared" si="128"/>
        <v>0</v>
      </c>
      <c r="AB465" s="21">
        <f t="shared" si="128"/>
        <v>0</v>
      </c>
      <c r="AC465" s="21">
        <f t="shared" si="128"/>
        <v>0</v>
      </c>
      <c r="AD465" s="21">
        <f t="shared" si="128"/>
        <v>0</v>
      </c>
      <c r="AE465" s="21">
        <f t="shared" si="128"/>
        <v>0</v>
      </c>
      <c r="AF465" s="21">
        <f t="shared" si="128"/>
        <v>0</v>
      </c>
      <c r="AG465" s="21">
        <f t="shared" si="128"/>
        <v>0</v>
      </c>
      <c r="AH465" s="21">
        <f t="shared" si="128"/>
        <v>0</v>
      </c>
      <c r="AI465" s="21">
        <f t="shared" si="128"/>
        <v>0</v>
      </c>
      <c r="AJ465" s="21">
        <f t="shared" si="128"/>
        <v>0</v>
      </c>
      <c r="AK465" s="21">
        <f t="shared" si="128"/>
        <v>0</v>
      </c>
      <c r="AL465" s="21">
        <f t="shared" si="128"/>
        <v>0</v>
      </c>
      <c r="AM465" s="21">
        <f t="shared" si="128"/>
        <v>0</v>
      </c>
      <c r="AN465" s="21">
        <f t="shared" si="128"/>
        <v>0</v>
      </c>
      <c r="AO465" s="21">
        <f t="shared" si="128"/>
        <v>0</v>
      </c>
      <c r="AP465" s="21">
        <f t="shared" si="128"/>
        <v>0</v>
      </c>
      <c r="AQ465" s="21">
        <f t="shared" si="128"/>
        <v>0</v>
      </c>
      <c r="AR465" s="21">
        <f t="shared" si="128"/>
        <v>0</v>
      </c>
    </row>
    <row r="466" spans="1:48" x14ac:dyDescent="0.25">
      <c r="H466" s="17" t="str">
        <f t="shared" si="127"/>
        <v>DIC7</v>
      </c>
      <c r="J466" s="61" t="s">
        <v>73</v>
      </c>
      <c r="K466" s="19" t="s">
        <v>322</v>
      </c>
      <c r="L466" s="22" t="str">
        <f>+$B$4</f>
        <v>LLO - Ligth</v>
      </c>
      <c r="M466" s="21">
        <f t="shared" ref="M466:AB471" si="129">+M479+M492</f>
        <v>290.36861461413332</v>
      </c>
      <c r="N466" s="21">
        <f t="shared" si="129"/>
        <v>286.38156449333883</v>
      </c>
      <c r="O466" s="21">
        <f t="shared" si="129"/>
        <v>368.2677697044528</v>
      </c>
      <c r="P466" s="21">
        <f t="shared" si="129"/>
        <v>403.64810452946108</v>
      </c>
      <c r="Q466" s="21">
        <f t="shared" si="129"/>
        <v>348.94224958689722</v>
      </c>
      <c r="R466" s="21">
        <f t="shared" si="129"/>
        <v>274.56231858786418</v>
      </c>
      <c r="S466" s="21">
        <f t="shared" si="129"/>
        <v>247.28212055496053</v>
      </c>
      <c r="T466" s="21">
        <f t="shared" si="129"/>
        <v>225.64917191502806</v>
      </c>
      <c r="U466" s="21">
        <f t="shared" si="129"/>
        <v>127.25451482189361</v>
      </c>
      <c r="V466" s="21">
        <f t="shared" si="129"/>
        <v>105.41204474620777</v>
      </c>
      <c r="W466" s="21">
        <f t="shared" si="129"/>
        <v>22.960024423171276</v>
      </c>
      <c r="X466" s="21">
        <f t="shared" si="129"/>
        <v>45.169890619291387</v>
      </c>
      <c r="Y466" s="21">
        <f t="shared" si="129"/>
        <v>45.169890619291387</v>
      </c>
      <c r="Z466" s="21">
        <f t="shared" si="129"/>
        <v>3.1833518494293607</v>
      </c>
      <c r="AA466" s="21">
        <f t="shared" si="129"/>
        <v>0</v>
      </c>
      <c r="AB466" s="21">
        <f t="shared" si="129"/>
        <v>0</v>
      </c>
      <c r="AC466" s="21">
        <f t="shared" si="128"/>
        <v>0</v>
      </c>
      <c r="AD466" s="21">
        <f t="shared" si="128"/>
        <v>0</v>
      </c>
      <c r="AE466" s="21">
        <f t="shared" si="128"/>
        <v>0</v>
      </c>
      <c r="AF466" s="21">
        <f t="shared" si="128"/>
        <v>0</v>
      </c>
      <c r="AG466" s="21">
        <f t="shared" si="128"/>
        <v>0</v>
      </c>
      <c r="AH466" s="21">
        <f t="shared" si="128"/>
        <v>0</v>
      </c>
      <c r="AI466" s="21">
        <f t="shared" si="128"/>
        <v>0</v>
      </c>
      <c r="AJ466" s="21">
        <f t="shared" si="128"/>
        <v>0</v>
      </c>
      <c r="AK466" s="21">
        <f t="shared" si="128"/>
        <v>0</v>
      </c>
      <c r="AL466" s="21">
        <f t="shared" si="128"/>
        <v>0</v>
      </c>
      <c r="AM466" s="21">
        <f t="shared" si="128"/>
        <v>0</v>
      </c>
      <c r="AN466" s="21">
        <f t="shared" si="128"/>
        <v>0</v>
      </c>
      <c r="AO466" s="21">
        <f t="shared" si="128"/>
        <v>0</v>
      </c>
      <c r="AP466" s="21">
        <f t="shared" si="128"/>
        <v>0</v>
      </c>
      <c r="AQ466" s="21">
        <f t="shared" si="128"/>
        <v>0</v>
      </c>
      <c r="AR466" s="21">
        <f t="shared" si="128"/>
        <v>0</v>
      </c>
    </row>
    <row r="467" spans="1:48" x14ac:dyDescent="0.25">
      <c r="H467" s="17" t="str">
        <f t="shared" si="127"/>
        <v>DIC7</v>
      </c>
      <c r="J467" s="61" t="s">
        <v>73</v>
      </c>
      <c r="K467" s="19" t="s">
        <v>324</v>
      </c>
      <c r="L467" s="22" t="str">
        <f>+$B$5</f>
        <v>LLO - Heavy</v>
      </c>
      <c r="M467" s="21">
        <f t="shared" si="129"/>
        <v>0</v>
      </c>
      <c r="N467" s="21">
        <f t="shared" si="128"/>
        <v>0</v>
      </c>
      <c r="O467" s="21">
        <f t="shared" si="128"/>
        <v>0</v>
      </c>
      <c r="P467" s="21">
        <f t="shared" si="128"/>
        <v>0</v>
      </c>
      <c r="Q467" s="21">
        <f t="shared" si="128"/>
        <v>0</v>
      </c>
      <c r="R467" s="21">
        <f t="shared" si="128"/>
        <v>0</v>
      </c>
      <c r="S467" s="21">
        <f t="shared" si="128"/>
        <v>0</v>
      </c>
      <c r="T467" s="21">
        <f t="shared" si="128"/>
        <v>0</v>
      </c>
      <c r="U467" s="21">
        <f t="shared" si="128"/>
        <v>0</v>
      </c>
      <c r="V467" s="21">
        <f t="shared" si="128"/>
        <v>0</v>
      </c>
      <c r="W467" s="21">
        <f t="shared" si="128"/>
        <v>0</v>
      </c>
      <c r="X467" s="21">
        <f t="shared" si="128"/>
        <v>0</v>
      </c>
      <c r="Y467" s="21">
        <f t="shared" si="128"/>
        <v>0</v>
      </c>
      <c r="Z467" s="21">
        <f t="shared" si="128"/>
        <v>0</v>
      </c>
      <c r="AA467" s="21">
        <f t="shared" si="128"/>
        <v>0</v>
      </c>
      <c r="AB467" s="21">
        <f t="shared" si="128"/>
        <v>0</v>
      </c>
      <c r="AC467" s="21">
        <f t="shared" si="128"/>
        <v>0</v>
      </c>
      <c r="AD467" s="21">
        <f t="shared" si="128"/>
        <v>0</v>
      </c>
      <c r="AE467" s="21">
        <f t="shared" si="128"/>
        <v>0</v>
      </c>
      <c r="AF467" s="21">
        <f t="shared" si="128"/>
        <v>0</v>
      </c>
      <c r="AG467" s="21">
        <f t="shared" si="128"/>
        <v>0</v>
      </c>
      <c r="AH467" s="21">
        <f t="shared" si="128"/>
        <v>0</v>
      </c>
      <c r="AI467" s="21">
        <f t="shared" si="128"/>
        <v>0</v>
      </c>
      <c r="AJ467" s="21">
        <f t="shared" si="128"/>
        <v>0</v>
      </c>
      <c r="AK467" s="21">
        <f t="shared" si="128"/>
        <v>0</v>
      </c>
      <c r="AL467" s="21">
        <f t="shared" si="128"/>
        <v>0</v>
      </c>
      <c r="AM467" s="21">
        <f t="shared" si="128"/>
        <v>0</v>
      </c>
      <c r="AN467" s="21">
        <f t="shared" si="128"/>
        <v>0</v>
      </c>
      <c r="AO467" s="21">
        <f t="shared" si="128"/>
        <v>0</v>
      </c>
      <c r="AP467" s="21">
        <f t="shared" si="128"/>
        <v>0</v>
      </c>
      <c r="AQ467" s="21">
        <f t="shared" si="128"/>
        <v>0</v>
      </c>
      <c r="AR467" s="21">
        <f t="shared" si="128"/>
        <v>0</v>
      </c>
    </row>
    <row r="468" spans="1:48" x14ac:dyDescent="0.25">
      <c r="H468" s="17" t="str">
        <f t="shared" si="127"/>
        <v>DIC7</v>
      </c>
      <c r="J468" s="61" t="s">
        <v>74</v>
      </c>
      <c r="K468" s="19" t="s">
        <v>326</v>
      </c>
      <c r="L468" s="22" t="str">
        <f>+$B$6</f>
        <v>PU - Ligth</v>
      </c>
      <c r="M468" s="21">
        <f t="shared" si="129"/>
        <v>0</v>
      </c>
      <c r="N468" s="21">
        <f t="shared" si="128"/>
        <v>0</v>
      </c>
      <c r="O468" s="21">
        <f t="shared" si="128"/>
        <v>0</v>
      </c>
      <c r="P468" s="21">
        <f t="shared" si="128"/>
        <v>0</v>
      </c>
      <c r="Q468" s="21">
        <f t="shared" si="128"/>
        <v>0</v>
      </c>
      <c r="R468" s="21">
        <f t="shared" si="128"/>
        <v>0</v>
      </c>
      <c r="S468" s="21">
        <f t="shared" si="128"/>
        <v>0</v>
      </c>
      <c r="T468" s="21">
        <f t="shared" si="128"/>
        <v>0</v>
      </c>
      <c r="U468" s="21">
        <f t="shared" si="128"/>
        <v>0</v>
      </c>
      <c r="V468" s="21">
        <f t="shared" si="128"/>
        <v>0</v>
      </c>
      <c r="W468" s="21">
        <f t="shared" si="128"/>
        <v>0</v>
      </c>
      <c r="X468" s="21">
        <f t="shared" si="128"/>
        <v>0</v>
      </c>
      <c r="Y468" s="21">
        <f t="shared" si="128"/>
        <v>0</v>
      </c>
      <c r="Z468" s="21">
        <f t="shared" si="128"/>
        <v>0</v>
      </c>
      <c r="AA468" s="21">
        <f t="shared" si="128"/>
        <v>0</v>
      </c>
      <c r="AB468" s="21">
        <f t="shared" si="128"/>
        <v>0</v>
      </c>
      <c r="AC468" s="21">
        <f t="shared" si="128"/>
        <v>0</v>
      </c>
      <c r="AD468" s="21">
        <f t="shared" si="128"/>
        <v>0</v>
      </c>
      <c r="AE468" s="21">
        <f t="shared" si="128"/>
        <v>0</v>
      </c>
      <c r="AF468" s="21">
        <f t="shared" si="128"/>
        <v>0</v>
      </c>
      <c r="AG468" s="21">
        <f t="shared" si="128"/>
        <v>0</v>
      </c>
      <c r="AH468" s="21">
        <f t="shared" si="128"/>
        <v>0</v>
      </c>
      <c r="AI468" s="21">
        <f t="shared" si="128"/>
        <v>0</v>
      </c>
      <c r="AJ468" s="21">
        <f t="shared" si="128"/>
        <v>0</v>
      </c>
      <c r="AK468" s="21">
        <f t="shared" si="128"/>
        <v>0</v>
      </c>
      <c r="AL468" s="21">
        <f t="shared" si="128"/>
        <v>0</v>
      </c>
      <c r="AM468" s="21">
        <f t="shared" si="128"/>
        <v>0</v>
      </c>
      <c r="AN468" s="21">
        <f t="shared" si="128"/>
        <v>0</v>
      </c>
      <c r="AO468" s="21">
        <f t="shared" si="128"/>
        <v>0</v>
      </c>
      <c r="AP468" s="21">
        <f t="shared" si="128"/>
        <v>0</v>
      </c>
      <c r="AQ468" s="21">
        <f t="shared" si="128"/>
        <v>0</v>
      </c>
      <c r="AR468" s="21">
        <f t="shared" si="128"/>
        <v>0</v>
      </c>
    </row>
    <row r="469" spans="1:48" x14ac:dyDescent="0.25">
      <c r="H469" s="17" t="str">
        <f t="shared" si="127"/>
        <v>DIC7</v>
      </c>
      <c r="J469" s="61" t="s">
        <v>75</v>
      </c>
      <c r="K469" s="19" t="s">
        <v>328</v>
      </c>
      <c r="L469" s="22" t="str">
        <f>+$B$7</f>
        <v>VMM - Medium</v>
      </c>
      <c r="M469" s="21">
        <f t="shared" si="129"/>
        <v>0</v>
      </c>
      <c r="N469" s="21">
        <f t="shared" si="128"/>
        <v>0</v>
      </c>
      <c r="O469" s="21">
        <f t="shared" si="128"/>
        <v>0</v>
      </c>
      <c r="P469" s="21">
        <f t="shared" si="128"/>
        <v>0</v>
      </c>
      <c r="Q469" s="21">
        <f t="shared" si="128"/>
        <v>0</v>
      </c>
      <c r="R469" s="21">
        <f t="shared" si="128"/>
        <v>0</v>
      </c>
      <c r="S469" s="21">
        <f t="shared" si="128"/>
        <v>0</v>
      </c>
      <c r="T469" s="21">
        <f t="shared" si="128"/>
        <v>0</v>
      </c>
      <c r="U469" s="21">
        <f t="shared" si="128"/>
        <v>0</v>
      </c>
      <c r="V469" s="21">
        <f t="shared" si="128"/>
        <v>0</v>
      </c>
      <c r="W469" s="21">
        <f t="shared" si="128"/>
        <v>0</v>
      </c>
      <c r="X469" s="21">
        <f t="shared" si="128"/>
        <v>0</v>
      </c>
      <c r="Y469" s="21">
        <f t="shared" si="128"/>
        <v>0</v>
      </c>
      <c r="Z469" s="21">
        <f t="shared" si="128"/>
        <v>0</v>
      </c>
      <c r="AA469" s="21">
        <f t="shared" si="128"/>
        <v>0</v>
      </c>
      <c r="AB469" s="21">
        <f t="shared" si="128"/>
        <v>0</v>
      </c>
      <c r="AC469" s="21">
        <f t="shared" si="128"/>
        <v>0</v>
      </c>
      <c r="AD469" s="21">
        <f t="shared" si="128"/>
        <v>0</v>
      </c>
      <c r="AE469" s="21">
        <f t="shared" si="128"/>
        <v>0</v>
      </c>
      <c r="AF469" s="21">
        <f t="shared" si="128"/>
        <v>0</v>
      </c>
      <c r="AG469" s="21">
        <f t="shared" si="128"/>
        <v>0</v>
      </c>
      <c r="AH469" s="21">
        <f t="shared" si="128"/>
        <v>0</v>
      </c>
      <c r="AI469" s="21">
        <f t="shared" si="128"/>
        <v>0</v>
      </c>
      <c r="AJ469" s="21">
        <f t="shared" si="128"/>
        <v>0</v>
      </c>
      <c r="AK469" s="21">
        <f t="shared" si="128"/>
        <v>0</v>
      </c>
      <c r="AL469" s="21">
        <f t="shared" si="128"/>
        <v>0</v>
      </c>
      <c r="AM469" s="21">
        <f t="shared" si="128"/>
        <v>0</v>
      </c>
      <c r="AN469" s="21">
        <f t="shared" si="128"/>
        <v>0</v>
      </c>
      <c r="AO469" s="21">
        <f t="shared" si="128"/>
        <v>0</v>
      </c>
      <c r="AP469" s="21">
        <f t="shared" si="128"/>
        <v>0</v>
      </c>
      <c r="AQ469" s="21">
        <f t="shared" si="128"/>
        <v>0</v>
      </c>
      <c r="AR469" s="21">
        <f t="shared" si="128"/>
        <v>0</v>
      </c>
    </row>
    <row r="470" spans="1:48" x14ac:dyDescent="0.25">
      <c r="H470" s="17" t="str">
        <f t="shared" si="127"/>
        <v>DIC7</v>
      </c>
      <c r="J470" s="61" t="s">
        <v>76</v>
      </c>
      <c r="K470" s="19" t="s">
        <v>330</v>
      </c>
      <c r="L470" s="22" t="str">
        <f>+$B$8</f>
        <v>VSM - Medium</v>
      </c>
      <c r="M470" s="21">
        <f t="shared" si="129"/>
        <v>0</v>
      </c>
      <c r="N470" s="21">
        <f t="shared" si="128"/>
        <v>0</v>
      </c>
      <c r="O470" s="21">
        <f t="shared" si="128"/>
        <v>0</v>
      </c>
      <c r="P470" s="21">
        <f t="shared" si="128"/>
        <v>33.558058529411667</v>
      </c>
      <c r="Q470" s="21">
        <f t="shared" si="128"/>
        <v>26.634951132726027</v>
      </c>
      <c r="R470" s="21">
        <f t="shared" si="128"/>
        <v>19.214422807434303</v>
      </c>
      <c r="S470" s="21">
        <f t="shared" si="128"/>
        <v>11.79389448214261</v>
      </c>
      <c r="T470" s="21">
        <f t="shared" si="128"/>
        <v>6.6685768739635556</v>
      </c>
      <c r="U470" s="21">
        <f t="shared" si="128"/>
        <v>0</v>
      </c>
      <c r="V470" s="21">
        <f t="shared" si="128"/>
        <v>0</v>
      </c>
      <c r="W470" s="21">
        <f t="shared" si="128"/>
        <v>0</v>
      </c>
      <c r="X470" s="21">
        <f t="shared" si="128"/>
        <v>0</v>
      </c>
      <c r="Y470" s="21">
        <f t="shared" si="128"/>
        <v>0</v>
      </c>
      <c r="Z470" s="21">
        <f t="shared" si="128"/>
        <v>0</v>
      </c>
      <c r="AA470" s="21">
        <f t="shared" si="128"/>
        <v>0</v>
      </c>
      <c r="AB470" s="21">
        <f t="shared" si="128"/>
        <v>0</v>
      </c>
      <c r="AC470" s="21">
        <f t="shared" si="128"/>
        <v>0</v>
      </c>
      <c r="AD470" s="21">
        <f t="shared" si="128"/>
        <v>0</v>
      </c>
      <c r="AE470" s="21">
        <f t="shared" si="128"/>
        <v>0</v>
      </c>
      <c r="AF470" s="21">
        <f t="shared" si="128"/>
        <v>0</v>
      </c>
      <c r="AG470" s="21">
        <f t="shared" si="128"/>
        <v>0</v>
      </c>
      <c r="AH470" s="21">
        <f t="shared" si="128"/>
        <v>0</v>
      </c>
      <c r="AI470" s="21">
        <f t="shared" si="128"/>
        <v>0</v>
      </c>
      <c r="AJ470" s="21">
        <f t="shared" si="128"/>
        <v>0</v>
      </c>
      <c r="AK470" s="21">
        <f t="shared" si="128"/>
        <v>0</v>
      </c>
      <c r="AL470" s="21">
        <f t="shared" si="128"/>
        <v>0</v>
      </c>
      <c r="AM470" s="21">
        <f t="shared" si="128"/>
        <v>0</v>
      </c>
      <c r="AN470" s="21">
        <f t="shared" si="128"/>
        <v>0</v>
      </c>
      <c r="AO470" s="21">
        <f t="shared" si="128"/>
        <v>0</v>
      </c>
      <c r="AP470" s="21">
        <f t="shared" si="128"/>
        <v>0</v>
      </c>
      <c r="AQ470" s="21">
        <f t="shared" si="128"/>
        <v>0</v>
      </c>
      <c r="AR470" s="21">
        <f t="shared" si="128"/>
        <v>0</v>
      </c>
    </row>
    <row r="471" spans="1:48" x14ac:dyDescent="0.25">
      <c r="H471" s="17" t="str">
        <f t="shared" si="127"/>
        <v>DIC7</v>
      </c>
      <c r="J471" s="61" t="s">
        <v>77</v>
      </c>
      <c r="K471" s="19" t="s">
        <v>332</v>
      </c>
      <c r="L471" s="22" t="str">
        <f>+$B$9</f>
        <v>VIM - GAS</v>
      </c>
      <c r="M471" s="21">
        <f t="shared" si="129"/>
        <v>0</v>
      </c>
      <c r="N471" s="21">
        <f t="shared" si="128"/>
        <v>0</v>
      </c>
      <c r="O471" s="21">
        <f t="shared" si="128"/>
        <v>0</v>
      </c>
      <c r="P471" s="21">
        <f t="shared" si="128"/>
        <v>0</v>
      </c>
      <c r="Q471" s="21">
        <f t="shared" si="128"/>
        <v>0</v>
      </c>
      <c r="R471" s="21">
        <f t="shared" si="128"/>
        <v>0</v>
      </c>
      <c r="S471" s="21">
        <f t="shared" si="128"/>
        <v>0</v>
      </c>
      <c r="T471" s="21">
        <f t="shared" si="128"/>
        <v>0</v>
      </c>
      <c r="U471" s="21">
        <f t="shared" si="128"/>
        <v>0</v>
      </c>
      <c r="V471" s="21">
        <f t="shared" si="128"/>
        <v>0</v>
      </c>
      <c r="W471" s="21">
        <f t="shared" si="128"/>
        <v>0</v>
      </c>
      <c r="X471" s="21">
        <f t="shared" si="128"/>
        <v>0</v>
      </c>
      <c r="Y471" s="21">
        <f t="shared" si="128"/>
        <v>0</v>
      </c>
      <c r="Z471" s="21">
        <f t="shared" si="128"/>
        <v>0</v>
      </c>
      <c r="AA471" s="21">
        <f t="shared" si="128"/>
        <v>0</v>
      </c>
      <c r="AB471" s="21">
        <f t="shared" si="128"/>
        <v>0</v>
      </c>
      <c r="AC471" s="21">
        <f t="shared" si="128"/>
        <v>0</v>
      </c>
      <c r="AD471" s="21">
        <f t="shared" si="128"/>
        <v>0</v>
      </c>
      <c r="AE471" s="21">
        <f t="shared" si="128"/>
        <v>0</v>
      </c>
      <c r="AF471" s="21">
        <f t="shared" si="128"/>
        <v>0</v>
      </c>
      <c r="AG471" s="21">
        <f t="shared" si="128"/>
        <v>0</v>
      </c>
      <c r="AH471" s="21">
        <f t="shared" si="128"/>
        <v>0</v>
      </c>
      <c r="AI471" s="21">
        <f t="shared" si="128"/>
        <v>0</v>
      </c>
      <c r="AJ471" s="21">
        <f t="shared" si="128"/>
        <v>0</v>
      </c>
      <c r="AK471" s="21">
        <f t="shared" si="128"/>
        <v>0</v>
      </c>
      <c r="AL471" s="21">
        <f t="shared" si="128"/>
        <v>0</v>
      </c>
      <c r="AM471" s="21">
        <f t="shared" si="128"/>
        <v>0</v>
      </c>
      <c r="AN471" s="21">
        <f t="shared" si="128"/>
        <v>0</v>
      </c>
      <c r="AO471" s="21">
        <f t="shared" si="128"/>
        <v>0</v>
      </c>
      <c r="AP471" s="21">
        <f t="shared" si="128"/>
        <v>0</v>
      </c>
      <c r="AQ471" s="21">
        <f t="shared" si="128"/>
        <v>0</v>
      </c>
      <c r="AR471" s="21">
        <f t="shared" si="128"/>
        <v>0</v>
      </c>
    </row>
    <row r="472" spans="1:48" s="68" customFormat="1" x14ac:dyDescent="0.25">
      <c r="A472" s="133"/>
      <c r="B472" s="133"/>
      <c r="C472" s="133"/>
      <c r="D472" s="133"/>
      <c r="E472" s="133"/>
      <c r="F472" s="134"/>
      <c r="H472" s="71"/>
      <c r="I472" s="71"/>
      <c r="L472" s="22"/>
      <c r="M472" s="69">
        <f>+SUM(M465:M471)</f>
        <v>290.36861461413332</v>
      </c>
      <c r="N472" s="69">
        <f t="shared" ref="N472:AR472" si="130">+SUM(N465:N471)</f>
        <v>286.38156449333883</v>
      </c>
      <c r="O472" s="69">
        <f t="shared" si="130"/>
        <v>368.2677697044528</v>
      </c>
      <c r="P472" s="69">
        <f t="shared" si="130"/>
        <v>437.20616305887273</v>
      </c>
      <c r="Q472" s="69">
        <f t="shared" si="130"/>
        <v>375.57720071962325</v>
      </c>
      <c r="R472" s="69">
        <f t="shared" si="130"/>
        <v>293.77674139529847</v>
      </c>
      <c r="S472" s="69">
        <f t="shared" si="130"/>
        <v>259.07601503710316</v>
      </c>
      <c r="T472" s="69">
        <f t="shared" si="130"/>
        <v>232.31774878899162</v>
      </c>
      <c r="U472" s="69">
        <f t="shared" si="130"/>
        <v>127.25451482189361</v>
      </c>
      <c r="V472" s="69">
        <f t="shared" si="130"/>
        <v>105.41204474620777</v>
      </c>
      <c r="W472" s="69">
        <f t="shared" si="130"/>
        <v>22.960024423171276</v>
      </c>
      <c r="X472" s="69">
        <f t="shared" si="130"/>
        <v>45.169890619291387</v>
      </c>
      <c r="Y472" s="69">
        <f t="shared" si="130"/>
        <v>45.169890619291387</v>
      </c>
      <c r="Z472" s="69">
        <f t="shared" si="130"/>
        <v>3.1833518494293607</v>
      </c>
      <c r="AA472" s="69">
        <f t="shared" si="130"/>
        <v>0</v>
      </c>
      <c r="AB472" s="69">
        <f t="shared" si="130"/>
        <v>0</v>
      </c>
      <c r="AC472" s="69">
        <f t="shared" si="130"/>
        <v>0</v>
      </c>
      <c r="AD472" s="69">
        <f t="shared" si="130"/>
        <v>0</v>
      </c>
      <c r="AE472" s="69">
        <f t="shared" si="130"/>
        <v>0</v>
      </c>
      <c r="AF472" s="69">
        <f t="shared" si="130"/>
        <v>0</v>
      </c>
      <c r="AG472" s="69">
        <f t="shared" si="130"/>
        <v>0</v>
      </c>
      <c r="AH472" s="69">
        <f t="shared" si="130"/>
        <v>0</v>
      </c>
      <c r="AI472" s="69">
        <f t="shared" si="130"/>
        <v>0</v>
      </c>
      <c r="AJ472" s="69">
        <f t="shared" si="130"/>
        <v>0</v>
      </c>
      <c r="AK472" s="69">
        <f t="shared" si="130"/>
        <v>0</v>
      </c>
      <c r="AL472" s="69">
        <f t="shared" si="130"/>
        <v>0</v>
      </c>
      <c r="AM472" s="69">
        <f t="shared" si="130"/>
        <v>0</v>
      </c>
      <c r="AN472" s="69">
        <f t="shared" si="130"/>
        <v>0</v>
      </c>
      <c r="AO472" s="69">
        <f t="shared" si="130"/>
        <v>0</v>
      </c>
      <c r="AP472" s="69">
        <f t="shared" si="130"/>
        <v>0</v>
      </c>
      <c r="AQ472" s="69">
        <f t="shared" si="130"/>
        <v>0</v>
      </c>
      <c r="AR472" s="69">
        <f t="shared" si="130"/>
        <v>0</v>
      </c>
    </row>
    <row r="474" spans="1:48" ht="18.75" x14ac:dyDescent="0.3">
      <c r="I474" s="17" t="str">
        <f>+IF(OR(J475="OIL",J475="OIL-eq"),$I$5,IF(J475="GAS",$I$4,IF(J475="GSL",$I$8,IF(J475="DSL",$I$9,IF(J475="KER",$I$10,IF(J475="LPG",$I$11,IF(J475="HFO",$I$12,IF(J475="AVG",$I$13,IF(J475="RFG",$I$14,IF(J475="ELC",$I$15,$I$16))))))))))</f>
        <v>GWh/año</v>
      </c>
      <c r="K474" s="34" t="s">
        <v>459</v>
      </c>
    </row>
    <row r="475" spans="1:48" x14ac:dyDescent="0.25">
      <c r="I475" s="115">
        <f>+IF(OR(J475="OIL",J475="OIL-eq"),$H$5,IF(J475="GAS",$H$4,IF(J475="GSL",$H$8,IF(J475="DSL",$H$9,IF(J475="KER",$H$10,IF(J475="LPG",$H$11,IF(J475="HFO",$H$12,IF(J475="AVG",$H$13,IF(J475="RFG",$H$14,IF(J475="ELC",$H$15,$H$16))))))))))</f>
        <v>277.77777777777777</v>
      </c>
      <c r="J475" s="106" t="s">
        <v>348</v>
      </c>
      <c r="K475" s="56" t="s">
        <v>389</v>
      </c>
    </row>
    <row r="476" spans="1:48" x14ac:dyDescent="0.25">
      <c r="H476" s="12"/>
      <c r="I476" s="12"/>
      <c r="J476" s="15"/>
      <c r="K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</row>
    <row r="477" spans="1:48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:48" x14ac:dyDescent="0.25">
      <c r="H478" s="17" t="str">
        <f t="shared" ref="H478:H484" si="131">+$B$1</f>
        <v>DIC7</v>
      </c>
      <c r="J478" s="24" t="s">
        <v>84</v>
      </c>
      <c r="K478" s="54" t="s">
        <v>290</v>
      </c>
      <c r="L478" s="22" t="str">
        <f>+$B$3</f>
        <v>GU - Gas</v>
      </c>
      <c r="M478" s="21">
        <f>+SUMIFS(Resultados_Dic3!H$3:H$99980,Resultados_Dic3!$F$3:$F$99980,Produccion_UO!$K478,Resultados_Dic3!$D$3:$D$99980,Produccion_UO!$K$475,Resultados_Dic3!$E$3:$E$99980,Produccion_UO!$J478,Resultados_Dic3!$A$3:$A$99980,Produccion_UO!$H478)*$I$475</f>
        <v>0</v>
      </c>
      <c r="N478" s="21">
        <f>+SUMIFS(Resultados_Dic3!I$3:I$99980,Resultados_Dic3!$F$3:$F$99980,Produccion_UO!$K478,Resultados_Dic3!$D$3:$D$99980,Produccion_UO!$K$475,Resultados_Dic3!$E$3:$E$99980,Produccion_UO!$J478,Resultados_Dic3!$A$3:$A$99980,Produccion_UO!$H478)*$I$475</f>
        <v>0</v>
      </c>
      <c r="O478" s="21">
        <f>+SUMIFS(Resultados_Dic3!J$3:J$99980,Resultados_Dic3!$F$3:$F$99980,Produccion_UO!$K478,Resultados_Dic3!$D$3:$D$99980,Produccion_UO!$K$475,Resultados_Dic3!$E$3:$E$99980,Produccion_UO!$J478,Resultados_Dic3!$A$3:$A$99980,Produccion_UO!$H478)*$I$475</f>
        <v>0</v>
      </c>
      <c r="P478" s="21">
        <f>+SUMIFS(Resultados_Dic3!K$3:K$99980,Resultados_Dic3!$F$3:$F$99980,Produccion_UO!$K478,Resultados_Dic3!$D$3:$D$99980,Produccion_UO!$K$475,Resultados_Dic3!$E$3:$E$99980,Produccion_UO!$J478,Resultados_Dic3!$A$3:$A$99980,Produccion_UO!$H478)*$I$475</f>
        <v>0</v>
      </c>
      <c r="Q478" s="21">
        <f>+SUMIFS(Resultados_Dic3!L$3:L$99980,Resultados_Dic3!$F$3:$F$99980,Produccion_UO!$K478,Resultados_Dic3!$D$3:$D$99980,Produccion_UO!$K$475,Resultados_Dic3!$E$3:$E$99980,Produccion_UO!$J478,Resultados_Dic3!$A$3:$A$99980,Produccion_UO!$H478)*$I$475</f>
        <v>0</v>
      </c>
      <c r="R478" s="21">
        <f>+SUMIFS(Resultados_Dic3!M$3:M$99980,Resultados_Dic3!$F$3:$F$99980,Produccion_UO!$K478,Resultados_Dic3!$D$3:$D$99980,Produccion_UO!$K$475,Resultados_Dic3!$E$3:$E$99980,Produccion_UO!$J478,Resultados_Dic3!$A$3:$A$99980,Produccion_UO!$H478)*$I$475</f>
        <v>0</v>
      </c>
      <c r="S478" s="21">
        <f>+SUMIFS(Resultados_Dic3!N$3:N$99980,Resultados_Dic3!$F$3:$F$99980,Produccion_UO!$K478,Resultados_Dic3!$D$3:$D$99980,Produccion_UO!$K$475,Resultados_Dic3!$E$3:$E$99980,Produccion_UO!$J478,Resultados_Dic3!$A$3:$A$99980,Produccion_UO!$H478)*$I$475</f>
        <v>0</v>
      </c>
      <c r="T478" s="21">
        <f>+SUMIFS(Resultados_Dic3!O$3:O$99980,Resultados_Dic3!$F$3:$F$99980,Produccion_UO!$K478,Resultados_Dic3!$D$3:$D$99980,Produccion_UO!$K$475,Resultados_Dic3!$E$3:$E$99980,Produccion_UO!$J478,Resultados_Dic3!$A$3:$A$99980,Produccion_UO!$H478)*$I$475</f>
        <v>0</v>
      </c>
      <c r="U478" s="21">
        <f>+SUMIFS(Resultados_Dic3!P$3:P$99980,Resultados_Dic3!$F$3:$F$99980,Produccion_UO!$K478,Resultados_Dic3!$D$3:$D$99980,Produccion_UO!$K$475,Resultados_Dic3!$E$3:$E$99980,Produccion_UO!$J478,Resultados_Dic3!$A$3:$A$99980,Produccion_UO!$H478)*$I$475</f>
        <v>0</v>
      </c>
      <c r="V478" s="21">
        <f>+SUMIFS(Resultados_Dic3!Q$3:Q$99980,Resultados_Dic3!$F$3:$F$99980,Produccion_UO!$K478,Resultados_Dic3!$D$3:$D$99980,Produccion_UO!$K$475,Resultados_Dic3!$E$3:$E$99980,Produccion_UO!$J478,Resultados_Dic3!$A$3:$A$99980,Produccion_UO!$H478)*$I$475</f>
        <v>0</v>
      </c>
      <c r="W478" s="21">
        <f>+SUMIFS(Resultados_Dic3!R$3:R$99980,Resultados_Dic3!$F$3:$F$99980,Produccion_UO!$K478,Resultados_Dic3!$D$3:$D$99980,Produccion_UO!$K$475,Resultados_Dic3!$E$3:$E$99980,Produccion_UO!$J478,Resultados_Dic3!$A$3:$A$99980,Produccion_UO!$H478)*$I$475</f>
        <v>0</v>
      </c>
      <c r="X478" s="21">
        <f>+SUMIFS(Resultados_Dic3!S$3:S$99980,Resultados_Dic3!$F$3:$F$99980,Produccion_UO!$K478,Resultados_Dic3!$D$3:$D$99980,Produccion_UO!$K$475,Resultados_Dic3!$E$3:$E$99980,Produccion_UO!$J478,Resultados_Dic3!$A$3:$A$99980,Produccion_UO!$H478)*$I$475</f>
        <v>0</v>
      </c>
      <c r="Y478" s="21">
        <f>+SUMIFS(Resultados_Dic3!T$3:T$99980,Resultados_Dic3!$F$3:$F$99980,Produccion_UO!$K478,Resultados_Dic3!$D$3:$D$99980,Produccion_UO!$K$475,Resultados_Dic3!$E$3:$E$99980,Produccion_UO!$J478,Resultados_Dic3!$A$3:$A$99980,Produccion_UO!$H478)*$I$475</f>
        <v>0</v>
      </c>
      <c r="Z478" s="21">
        <f>+SUMIFS(Resultados_Dic3!U$3:U$99980,Resultados_Dic3!$F$3:$F$99980,Produccion_UO!$K478,Resultados_Dic3!$D$3:$D$99980,Produccion_UO!$K$475,Resultados_Dic3!$E$3:$E$99980,Produccion_UO!$J478,Resultados_Dic3!$A$3:$A$99980,Produccion_UO!$H478)*$I$475</f>
        <v>0</v>
      </c>
      <c r="AA478" s="21">
        <f>+SUMIFS(Resultados_Dic3!V$3:V$99980,Resultados_Dic3!$F$3:$F$99980,Produccion_UO!$K478,Resultados_Dic3!$D$3:$D$99980,Produccion_UO!$K$475,Resultados_Dic3!$E$3:$E$99980,Produccion_UO!$J478,Resultados_Dic3!$A$3:$A$99980,Produccion_UO!$H478)*$I$475</f>
        <v>0</v>
      </c>
      <c r="AB478" s="21">
        <f>+SUMIFS(Resultados_Dic3!W$3:W$99980,Resultados_Dic3!$F$3:$F$99980,Produccion_UO!$K478,Resultados_Dic3!$D$3:$D$99980,Produccion_UO!$K$475,Resultados_Dic3!$E$3:$E$99980,Produccion_UO!$J478,Resultados_Dic3!$A$3:$A$99980,Produccion_UO!$H478)*$I$475</f>
        <v>0</v>
      </c>
      <c r="AC478" s="21">
        <f>+SUMIFS(Resultados_Dic3!X$3:X$99980,Resultados_Dic3!$F$3:$F$99980,Produccion_UO!$K478,Resultados_Dic3!$D$3:$D$99980,Produccion_UO!$K$475,Resultados_Dic3!$E$3:$E$99980,Produccion_UO!$J478,Resultados_Dic3!$A$3:$A$99980,Produccion_UO!$H478)*$I$475</f>
        <v>0</v>
      </c>
      <c r="AD478" s="21">
        <f>+SUMIFS(Resultados_Dic3!Y$3:Y$99980,Resultados_Dic3!$F$3:$F$99980,Produccion_UO!$K478,Resultados_Dic3!$D$3:$D$99980,Produccion_UO!$K$475,Resultados_Dic3!$E$3:$E$99980,Produccion_UO!$J478,Resultados_Dic3!$A$3:$A$99980,Produccion_UO!$H478)*$I$475</f>
        <v>0</v>
      </c>
      <c r="AE478" s="21">
        <f>+SUMIFS(Resultados_Dic3!Z$3:Z$99980,Resultados_Dic3!$F$3:$F$99980,Produccion_UO!$K478,Resultados_Dic3!$D$3:$D$99980,Produccion_UO!$K$475,Resultados_Dic3!$E$3:$E$99980,Produccion_UO!$J478,Resultados_Dic3!$A$3:$A$99980,Produccion_UO!$H478)*$I$475</f>
        <v>0</v>
      </c>
      <c r="AF478" s="21">
        <f>+SUMIFS(Resultados_Dic3!AA$3:AA$99980,Resultados_Dic3!$F$3:$F$99980,Produccion_UO!$K478,Resultados_Dic3!$D$3:$D$99980,Produccion_UO!$K$475,Resultados_Dic3!$E$3:$E$99980,Produccion_UO!$J478,Resultados_Dic3!$A$3:$A$99980,Produccion_UO!$H478)*$I$475</f>
        <v>0</v>
      </c>
      <c r="AG478" s="21">
        <f>+SUMIFS(Resultados_Dic3!AB$3:AB$99980,Resultados_Dic3!$F$3:$F$99980,Produccion_UO!$K478,Resultados_Dic3!$D$3:$D$99980,Produccion_UO!$K$475,Resultados_Dic3!$E$3:$E$99980,Produccion_UO!$J478,Resultados_Dic3!$A$3:$A$99980,Produccion_UO!$H478)*$I$475</f>
        <v>0</v>
      </c>
      <c r="AH478" s="21">
        <f>+SUMIFS(Resultados_Dic3!AC$3:AC$99980,Resultados_Dic3!$F$3:$F$99980,Produccion_UO!$K478,Resultados_Dic3!$D$3:$D$99980,Produccion_UO!$K$475,Resultados_Dic3!$E$3:$E$99980,Produccion_UO!$J478,Resultados_Dic3!$A$3:$A$99980,Produccion_UO!$H478)*$I$475</f>
        <v>0</v>
      </c>
      <c r="AI478" s="21">
        <f>+SUMIFS(Resultados_Dic3!AD$3:AD$99980,Resultados_Dic3!$F$3:$F$99980,Produccion_UO!$K478,Resultados_Dic3!$D$3:$D$99980,Produccion_UO!$K$475,Resultados_Dic3!$E$3:$E$99980,Produccion_UO!$J478,Resultados_Dic3!$A$3:$A$99980,Produccion_UO!$H478)*$I$475</f>
        <v>0</v>
      </c>
      <c r="AJ478" s="21">
        <f>+SUMIFS(Resultados_Dic3!AE$3:AE$99980,Resultados_Dic3!$F$3:$F$99980,Produccion_UO!$K478,Resultados_Dic3!$D$3:$D$99980,Produccion_UO!$K$475,Resultados_Dic3!$E$3:$E$99980,Produccion_UO!$J478,Resultados_Dic3!$A$3:$A$99980,Produccion_UO!$H478)*$I$475</f>
        <v>0</v>
      </c>
      <c r="AK478" s="21">
        <f>+SUMIFS(Resultados_Dic3!AF$3:AF$99980,Resultados_Dic3!$F$3:$F$99980,Produccion_UO!$K478,Resultados_Dic3!$D$3:$D$99980,Produccion_UO!$K$475,Resultados_Dic3!$E$3:$E$99980,Produccion_UO!$J478,Resultados_Dic3!$A$3:$A$99980,Produccion_UO!$H478)*$I$475</f>
        <v>0</v>
      </c>
      <c r="AL478" s="21">
        <f>+SUMIFS(Resultados_Dic3!AG$3:AG$99980,Resultados_Dic3!$F$3:$F$99980,Produccion_UO!$K478,Resultados_Dic3!$D$3:$D$99980,Produccion_UO!$K$475,Resultados_Dic3!$E$3:$E$99980,Produccion_UO!$J478,Resultados_Dic3!$A$3:$A$99980,Produccion_UO!$H478)*$I$475</f>
        <v>0</v>
      </c>
      <c r="AM478" s="21">
        <f>+SUMIFS(Resultados_Dic3!AH$3:AH$99980,Resultados_Dic3!$F$3:$F$99980,Produccion_UO!$K478,Resultados_Dic3!$D$3:$D$99980,Produccion_UO!$K$475,Resultados_Dic3!$E$3:$E$99980,Produccion_UO!$J478,Resultados_Dic3!$A$3:$A$99980,Produccion_UO!$H478)*$I$475</f>
        <v>0</v>
      </c>
      <c r="AN478" s="21">
        <f>+SUMIFS(Resultados_Dic3!AI$3:AI$99980,Resultados_Dic3!$F$3:$F$99980,Produccion_UO!$K478,Resultados_Dic3!$D$3:$D$99980,Produccion_UO!$K$475,Resultados_Dic3!$E$3:$E$99980,Produccion_UO!$J478,Resultados_Dic3!$A$3:$A$99980,Produccion_UO!$H478)*$I$475</f>
        <v>0</v>
      </c>
      <c r="AO478" s="21">
        <f>+SUMIFS(Resultados_Dic3!AJ$3:AJ$99980,Resultados_Dic3!$F$3:$F$99980,Produccion_UO!$K478,Resultados_Dic3!$D$3:$D$99980,Produccion_UO!$K$475,Resultados_Dic3!$E$3:$E$99980,Produccion_UO!$J478,Resultados_Dic3!$A$3:$A$99980,Produccion_UO!$H478)*$I$475</f>
        <v>0</v>
      </c>
      <c r="AP478" s="21">
        <f>+SUMIFS(Resultados_Dic3!AK$3:AK$99980,Resultados_Dic3!$F$3:$F$99980,Produccion_UO!$K478,Resultados_Dic3!$D$3:$D$99980,Produccion_UO!$K$475,Resultados_Dic3!$E$3:$E$99980,Produccion_UO!$J478,Resultados_Dic3!$A$3:$A$99980,Produccion_UO!$H478)*$I$475</f>
        <v>0</v>
      </c>
      <c r="AQ478" s="21">
        <f>+SUMIFS(Resultados_Dic3!AL$3:AL$99980,Resultados_Dic3!$F$3:$F$99980,Produccion_UO!$K478,Resultados_Dic3!$D$3:$D$99980,Produccion_UO!$K$475,Resultados_Dic3!$E$3:$E$99980,Produccion_UO!$J478,Resultados_Dic3!$A$3:$A$99980,Produccion_UO!$H478)*$I$475</f>
        <v>0</v>
      </c>
      <c r="AR478" s="21">
        <f>+SUMIFS(Resultados_Dic3!AM$3:AM$99980,Resultados_Dic3!$F$3:$F$99980,Produccion_UO!$K478,Resultados_Dic3!$D$3:$D$99980,Produccion_UO!$K$475,Resultados_Dic3!$E$3:$E$99980,Produccion_UO!$J478,Resultados_Dic3!$A$3:$A$99980,Produccion_UO!$H478)*$I$475</f>
        <v>0</v>
      </c>
    </row>
    <row r="479" spans="1:48" x14ac:dyDescent="0.25">
      <c r="H479" s="17" t="str">
        <f t="shared" si="131"/>
        <v>DIC7</v>
      </c>
      <c r="J479" s="24" t="s">
        <v>85</v>
      </c>
      <c r="K479" s="54" t="s">
        <v>232</v>
      </c>
      <c r="L479" s="22" t="str">
        <f>+$B$4</f>
        <v>LLO - Ligth</v>
      </c>
      <c r="M479" s="21">
        <f>+SUMIFS(Resultados_Dic3!H$3:H$99980,Resultados_Dic3!$F$3:$F$99980,Produccion_UO!$K479,Resultados_Dic3!$D$3:$D$99980,Produccion_UO!$K$475,Resultados_Dic3!$E$3:$E$99980,Produccion_UO!$J479,Resultados_Dic3!$A$3:$A$99980,Produccion_UO!$H479)*$I$475</f>
        <v>0</v>
      </c>
      <c r="N479" s="21">
        <f>+SUMIFS(Resultados_Dic3!I$3:I$99980,Resultados_Dic3!$F$3:$F$99980,Produccion_UO!$K479,Resultados_Dic3!$D$3:$D$99980,Produccion_UO!$K$475,Resultados_Dic3!$E$3:$E$99980,Produccion_UO!$J479,Resultados_Dic3!$A$3:$A$99980,Produccion_UO!$H479)*$I$475</f>
        <v>0</v>
      </c>
      <c r="O479" s="21">
        <f>+SUMIFS(Resultados_Dic3!J$3:J$99980,Resultados_Dic3!$F$3:$F$99980,Produccion_UO!$K479,Resultados_Dic3!$D$3:$D$99980,Produccion_UO!$K$475,Resultados_Dic3!$E$3:$E$99980,Produccion_UO!$J479,Resultados_Dic3!$A$3:$A$99980,Produccion_UO!$H479)*$I$475</f>
        <v>0</v>
      </c>
      <c r="P479" s="21">
        <f>+SUMIFS(Resultados_Dic3!K$3:K$99980,Resultados_Dic3!$F$3:$F$99980,Produccion_UO!$K479,Resultados_Dic3!$D$3:$D$99980,Produccion_UO!$K$475,Resultados_Dic3!$E$3:$E$99980,Produccion_UO!$J479,Resultados_Dic3!$A$3:$A$99980,Produccion_UO!$H479)*$I$475</f>
        <v>0</v>
      </c>
      <c r="Q479" s="21">
        <f>+SUMIFS(Resultados_Dic3!L$3:L$99980,Resultados_Dic3!$F$3:$F$99980,Produccion_UO!$K479,Resultados_Dic3!$D$3:$D$99980,Produccion_UO!$K$475,Resultados_Dic3!$E$3:$E$99980,Produccion_UO!$J479,Resultados_Dic3!$A$3:$A$99980,Produccion_UO!$H479)*$I$475</f>
        <v>0</v>
      </c>
      <c r="R479" s="21">
        <f>+SUMIFS(Resultados_Dic3!M$3:M$99980,Resultados_Dic3!$F$3:$F$99980,Produccion_UO!$K479,Resultados_Dic3!$D$3:$D$99980,Produccion_UO!$K$475,Resultados_Dic3!$E$3:$E$99980,Produccion_UO!$J479,Resultados_Dic3!$A$3:$A$99980,Produccion_UO!$H479)*$I$475</f>
        <v>0</v>
      </c>
      <c r="S479" s="21">
        <f>+SUMIFS(Resultados_Dic3!N$3:N$99980,Resultados_Dic3!$F$3:$F$99980,Produccion_UO!$K479,Resultados_Dic3!$D$3:$D$99980,Produccion_UO!$K$475,Resultados_Dic3!$E$3:$E$99980,Produccion_UO!$J479,Resultados_Dic3!$A$3:$A$99980,Produccion_UO!$H479)*$I$475</f>
        <v>0</v>
      </c>
      <c r="T479" s="21">
        <f>+SUMIFS(Resultados_Dic3!O$3:O$99980,Resultados_Dic3!$F$3:$F$99980,Produccion_UO!$K479,Resultados_Dic3!$D$3:$D$99980,Produccion_UO!$K$475,Resultados_Dic3!$E$3:$E$99980,Produccion_UO!$J479,Resultados_Dic3!$A$3:$A$99980,Produccion_UO!$H479)*$I$475</f>
        <v>0</v>
      </c>
      <c r="U479" s="21">
        <f>+SUMIFS(Resultados_Dic3!P$3:P$99980,Resultados_Dic3!$F$3:$F$99980,Produccion_UO!$K479,Resultados_Dic3!$D$3:$D$99980,Produccion_UO!$K$475,Resultados_Dic3!$E$3:$E$99980,Produccion_UO!$J479,Resultados_Dic3!$A$3:$A$99980,Produccion_UO!$H479)*$I$475</f>
        <v>0</v>
      </c>
      <c r="V479" s="21">
        <f>+SUMIFS(Resultados_Dic3!Q$3:Q$99980,Resultados_Dic3!$F$3:$F$99980,Produccion_UO!$K479,Resultados_Dic3!$D$3:$D$99980,Produccion_UO!$K$475,Resultados_Dic3!$E$3:$E$99980,Produccion_UO!$J479,Resultados_Dic3!$A$3:$A$99980,Produccion_UO!$H479)*$I$475</f>
        <v>0</v>
      </c>
      <c r="W479" s="21">
        <f>+SUMIFS(Resultados_Dic3!R$3:R$99980,Resultados_Dic3!$F$3:$F$99980,Produccion_UO!$K479,Resultados_Dic3!$D$3:$D$99980,Produccion_UO!$K$475,Resultados_Dic3!$E$3:$E$99980,Produccion_UO!$J479,Resultados_Dic3!$A$3:$A$99980,Produccion_UO!$H479)*$I$475</f>
        <v>0</v>
      </c>
      <c r="X479" s="21">
        <f>+SUMIFS(Resultados_Dic3!S$3:S$99980,Resultados_Dic3!$F$3:$F$99980,Produccion_UO!$K479,Resultados_Dic3!$D$3:$D$99980,Produccion_UO!$K$475,Resultados_Dic3!$E$3:$E$99980,Produccion_UO!$J479,Resultados_Dic3!$A$3:$A$99980,Produccion_UO!$H479)*$I$475</f>
        <v>0</v>
      </c>
      <c r="Y479" s="21">
        <f>+SUMIFS(Resultados_Dic3!T$3:T$99980,Resultados_Dic3!$F$3:$F$99980,Produccion_UO!$K479,Resultados_Dic3!$D$3:$D$99980,Produccion_UO!$K$475,Resultados_Dic3!$E$3:$E$99980,Produccion_UO!$J479,Resultados_Dic3!$A$3:$A$99980,Produccion_UO!$H479)*$I$475</f>
        <v>0</v>
      </c>
      <c r="Z479" s="21">
        <f>+SUMIFS(Resultados_Dic3!U$3:U$99980,Resultados_Dic3!$F$3:$F$99980,Produccion_UO!$K479,Resultados_Dic3!$D$3:$D$99980,Produccion_UO!$K$475,Resultados_Dic3!$E$3:$E$99980,Produccion_UO!$J479,Resultados_Dic3!$A$3:$A$99980,Produccion_UO!$H479)*$I$475</f>
        <v>0</v>
      </c>
      <c r="AA479" s="21">
        <f>+SUMIFS(Resultados_Dic3!V$3:V$99980,Resultados_Dic3!$F$3:$F$99980,Produccion_UO!$K479,Resultados_Dic3!$D$3:$D$99980,Produccion_UO!$K$475,Resultados_Dic3!$E$3:$E$99980,Produccion_UO!$J479,Resultados_Dic3!$A$3:$A$99980,Produccion_UO!$H479)*$I$475</f>
        <v>0</v>
      </c>
      <c r="AB479" s="21">
        <f>+SUMIFS(Resultados_Dic3!W$3:W$99980,Resultados_Dic3!$F$3:$F$99980,Produccion_UO!$K479,Resultados_Dic3!$D$3:$D$99980,Produccion_UO!$K$475,Resultados_Dic3!$E$3:$E$99980,Produccion_UO!$J479,Resultados_Dic3!$A$3:$A$99980,Produccion_UO!$H479)*$I$475</f>
        <v>0</v>
      </c>
      <c r="AC479" s="21">
        <f>+SUMIFS(Resultados_Dic3!X$3:X$99980,Resultados_Dic3!$F$3:$F$99980,Produccion_UO!$K479,Resultados_Dic3!$D$3:$D$99980,Produccion_UO!$K$475,Resultados_Dic3!$E$3:$E$99980,Produccion_UO!$J479,Resultados_Dic3!$A$3:$A$99980,Produccion_UO!$H479)*$I$475</f>
        <v>0</v>
      </c>
      <c r="AD479" s="21">
        <f>+SUMIFS(Resultados_Dic3!Y$3:Y$99980,Resultados_Dic3!$F$3:$F$99980,Produccion_UO!$K479,Resultados_Dic3!$D$3:$D$99980,Produccion_UO!$K$475,Resultados_Dic3!$E$3:$E$99980,Produccion_UO!$J479,Resultados_Dic3!$A$3:$A$99980,Produccion_UO!$H479)*$I$475</f>
        <v>0</v>
      </c>
      <c r="AE479" s="21">
        <f>+SUMIFS(Resultados_Dic3!Z$3:Z$99980,Resultados_Dic3!$F$3:$F$99980,Produccion_UO!$K479,Resultados_Dic3!$D$3:$D$99980,Produccion_UO!$K$475,Resultados_Dic3!$E$3:$E$99980,Produccion_UO!$J479,Resultados_Dic3!$A$3:$A$99980,Produccion_UO!$H479)*$I$475</f>
        <v>0</v>
      </c>
      <c r="AF479" s="21">
        <f>+SUMIFS(Resultados_Dic3!AA$3:AA$99980,Resultados_Dic3!$F$3:$F$99980,Produccion_UO!$K479,Resultados_Dic3!$D$3:$D$99980,Produccion_UO!$K$475,Resultados_Dic3!$E$3:$E$99980,Produccion_UO!$J479,Resultados_Dic3!$A$3:$A$99980,Produccion_UO!$H479)*$I$475</f>
        <v>0</v>
      </c>
      <c r="AG479" s="21">
        <f>+SUMIFS(Resultados_Dic3!AB$3:AB$99980,Resultados_Dic3!$F$3:$F$99980,Produccion_UO!$K479,Resultados_Dic3!$D$3:$D$99980,Produccion_UO!$K$475,Resultados_Dic3!$E$3:$E$99980,Produccion_UO!$J479,Resultados_Dic3!$A$3:$A$99980,Produccion_UO!$H479)*$I$475</f>
        <v>0</v>
      </c>
      <c r="AH479" s="21">
        <f>+SUMIFS(Resultados_Dic3!AC$3:AC$99980,Resultados_Dic3!$F$3:$F$99980,Produccion_UO!$K479,Resultados_Dic3!$D$3:$D$99980,Produccion_UO!$K$475,Resultados_Dic3!$E$3:$E$99980,Produccion_UO!$J479,Resultados_Dic3!$A$3:$A$99980,Produccion_UO!$H479)*$I$475</f>
        <v>0</v>
      </c>
      <c r="AI479" s="21">
        <f>+SUMIFS(Resultados_Dic3!AD$3:AD$99980,Resultados_Dic3!$F$3:$F$99980,Produccion_UO!$K479,Resultados_Dic3!$D$3:$D$99980,Produccion_UO!$K$475,Resultados_Dic3!$E$3:$E$99980,Produccion_UO!$J479,Resultados_Dic3!$A$3:$A$99980,Produccion_UO!$H479)*$I$475</f>
        <v>0</v>
      </c>
      <c r="AJ479" s="21">
        <f>+SUMIFS(Resultados_Dic3!AE$3:AE$99980,Resultados_Dic3!$F$3:$F$99980,Produccion_UO!$K479,Resultados_Dic3!$D$3:$D$99980,Produccion_UO!$K$475,Resultados_Dic3!$E$3:$E$99980,Produccion_UO!$J479,Resultados_Dic3!$A$3:$A$99980,Produccion_UO!$H479)*$I$475</f>
        <v>0</v>
      </c>
      <c r="AK479" s="21">
        <f>+SUMIFS(Resultados_Dic3!AF$3:AF$99980,Resultados_Dic3!$F$3:$F$99980,Produccion_UO!$K479,Resultados_Dic3!$D$3:$D$99980,Produccion_UO!$K$475,Resultados_Dic3!$E$3:$E$99980,Produccion_UO!$J479,Resultados_Dic3!$A$3:$A$99980,Produccion_UO!$H479)*$I$475</f>
        <v>0</v>
      </c>
      <c r="AL479" s="21">
        <f>+SUMIFS(Resultados_Dic3!AG$3:AG$99980,Resultados_Dic3!$F$3:$F$99980,Produccion_UO!$K479,Resultados_Dic3!$D$3:$D$99980,Produccion_UO!$K$475,Resultados_Dic3!$E$3:$E$99980,Produccion_UO!$J479,Resultados_Dic3!$A$3:$A$99980,Produccion_UO!$H479)*$I$475</f>
        <v>0</v>
      </c>
      <c r="AM479" s="21">
        <f>+SUMIFS(Resultados_Dic3!AH$3:AH$99980,Resultados_Dic3!$F$3:$F$99980,Produccion_UO!$K479,Resultados_Dic3!$D$3:$D$99980,Produccion_UO!$K$475,Resultados_Dic3!$E$3:$E$99980,Produccion_UO!$J479,Resultados_Dic3!$A$3:$A$99980,Produccion_UO!$H479)*$I$475</f>
        <v>0</v>
      </c>
      <c r="AN479" s="21">
        <f>+SUMIFS(Resultados_Dic3!AI$3:AI$99980,Resultados_Dic3!$F$3:$F$99980,Produccion_UO!$K479,Resultados_Dic3!$D$3:$D$99980,Produccion_UO!$K$475,Resultados_Dic3!$E$3:$E$99980,Produccion_UO!$J479,Resultados_Dic3!$A$3:$A$99980,Produccion_UO!$H479)*$I$475</f>
        <v>0</v>
      </c>
      <c r="AO479" s="21">
        <f>+SUMIFS(Resultados_Dic3!AJ$3:AJ$99980,Resultados_Dic3!$F$3:$F$99980,Produccion_UO!$K479,Resultados_Dic3!$D$3:$D$99980,Produccion_UO!$K$475,Resultados_Dic3!$E$3:$E$99980,Produccion_UO!$J479,Resultados_Dic3!$A$3:$A$99980,Produccion_UO!$H479)*$I$475</f>
        <v>0</v>
      </c>
      <c r="AP479" s="21">
        <f>+SUMIFS(Resultados_Dic3!AK$3:AK$99980,Resultados_Dic3!$F$3:$F$99980,Produccion_UO!$K479,Resultados_Dic3!$D$3:$D$99980,Produccion_UO!$K$475,Resultados_Dic3!$E$3:$E$99980,Produccion_UO!$J479,Resultados_Dic3!$A$3:$A$99980,Produccion_UO!$H479)*$I$475</f>
        <v>0</v>
      </c>
      <c r="AQ479" s="21">
        <f>+SUMIFS(Resultados_Dic3!AL$3:AL$99980,Resultados_Dic3!$F$3:$F$99980,Produccion_UO!$K479,Resultados_Dic3!$D$3:$D$99980,Produccion_UO!$K$475,Resultados_Dic3!$E$3:$E$99980,Produccion_UO!$J479,Resultados_Dic3!$A$3:$A$99980,Produccion_UO!$H479)*$I$475</f>
        <v>0</v>
      </c>
      <c r="AR479" s="21">
        <f>+SUMIFS(Resultados_Dic3!AM$3:AM$99980,Resultados_Dic3!$F$3:$F$99980,Produccion_UO!$K479,Resultados_Dic3!$D$3:$D$99980,Produccion_UO!$K$475,Resultados_Dic3!$E$3:$E$99980,Produccion_UO!$J479,Resultados_Dic3!$A$3:$A$99980,Produccion_UO!$H479)*$I$475</f>
        <v>0</v>
      </c>
    </row>
    <row r="480" spans="1:48" x14ac:dyDescent="0.25">
      <c r="H480" s="17" t="str">
        <f t="shared" si="131"/>
        <v>DIC7</v>
      </c>
      <c r="J480" s="24"/>
      <c r="K480" s="54"/>
      <c r="L480" s="22" t="str">
        <f>+$B$5</f>
        <v>LLO - Heavy</v>
      </c>
      <c r="M480" s="21">
        <f>+SUMIFS(Resultados_Dic3!H$3:H$99980,Resultados_Dic3!$F$3:$F$99980,Produccion_UO!$K480,Resultados_Dic3!$D$3:$D$99980,Produccion_UO!$K$475,Resultados_Dic3!$E$3:$E$99980,Produccion_UO!$J480,Resultados_Dic3!$A$3:$A$99980,Produccion_UO!$H480)*$I$475</f>
        <v>0</v>
      </c>
      <c r="N480" s="21">
        <f>+SUMIFS(Resultados_Dic3!I$3:I$99980,Resultados_Dic3!$F$3:$F$99980,Produccion_UO!$K480,Resultados_Dic3!$D$3:$D$99980,Produccion_UO!$K$475,Resultados_Dic3!$E$3:$E$99980,Produccion_UO!$J480,Resultados_Dic3!$A$3:$A$99980,Produccion_UO!$H480)*$I$475</f>
        <v>0</v>
      </c>
      <c r="O480" s="21">
        <f>+SUMIFS(Resultados_Dic3!J$3:J$99980,Resultados_Dic3!$F$3:$F$99980,Produccion_UO!$K480,Resultados_Dic3!$D$3:$D$99980,Produccion_UO!$K$475,Resultados_Dic3!$E$3:$E$99980,Produccion_UO!$J480,Resultados_Dic3!$A$3:$A$99980,Produccion_UO!$H480)*$I$475</f>
        <v>0</v>
      </c>
      <c r="P480" s="21">
        <f>+SUMIFS(Resultados_Dic3!K$3:K$99980,Resultados_Dic3!$F$3:$F$99980,Produccion_UO!$K480,Resultados_Dic3!$D$3:$D$99980,Produccion_UO!$K$475,Resultados_Dic3!$E$3:$E$99980,Produccion_UO!$J480,Resultados_Dic3!$A$3:$A$99980,Produccion_UO!$H480)*$I$475</f>
        <v>0</v>
      </c>
      <c r="Q480" s="21">
        <f>+SUMIFS(Resultados_Dic3!L$3:L$99980,Resultados_Dic3!$F$3:$F$99980,Produccion_UO!$K480,Resultados_Dic3!$D$3:$D$99980,Produccion_UO!$K$475,Resultados_Dic3!$E$3:$E$99980,Produccion_UO!$J480,Resultados_Dic3!$A$3:$A$99980,Produccion_UO!$H480)*$I$475</f>
        <v>0</v>
      </c>
      <c r="R480" s="21">
        <f>+SUMIFS(Resultados_Dic3!M$3:M$99980,Resultados_Dic3!$F$3:$F$99980,Produccion_UO!$K480,Resultados_Dic3!$D$3:$D$99980,Produccion_UO!$K$475,Resultados_Dic3!$E$3:$E$99980,Produccion_UO!$J480,Resultados_Dic3!$A$3:$A$99980,Produccion_UO!$H480)*$I$475</f>
        <v>0</v>
      </c>
      <c r="S480" s="21">
        <f>+SUMIFS(Resultados_Dic3!N$3:N$99980,Resultados_Dic3!$F$3:$F$99980,Produccion_UO!$K480,Resultados_Dic3!$D$3:$D$99980,Produccion_UO!$K$475,Resultados_Dic3!$E$3:$E$99980,Produccion_UO!$J480,Resultados_Dic3!$A$3:$A$99980,Produccion_UO!$H480)*$I$475</f>
        <v>0</v>
      </c>
      <c r="T480" s="21">
        <f>+SUMIFS(Resultados_Dic3!O$3:O$99980,Resultados_Dic3!$F$3:$F$99980,Produccion_UO!$K480,Resultados_Dic3!$D$3:$D$99980,Produccion_UO!$K$475,Resultados_Dic3!$E$3:$E$99980,Produccion_UO!$J480,Resultados_Dic3!$A$3:$A$99980,Produccion_UO!$H480)*$I$475</f>
        <v>0</v>
      </c>
      <c r="U480" s="21">
        <f>+SUMIFS(Resultados_Dic3!P$3:P$99980,Resultados_Dic3!$F$3:$F$99980,Produccion_UO!$K480,Resultados_Dic3!$D$3:$D$99980,Produccion_UO!$K$475,Resultados_Dic3!$E$3:$E$99980,Produccion_UO!$J480,Resultados_Dic3!$A$3:$A$99980,Produccion_UO!$H480)*$I$475</f>
        <v>0</v>
      </c>
      <c r="V480" s="21">
        <f>+SUMIFS(Resultados_Dic3!Q$3:Q$99980,Resultados_Dic3!$F$3:$F$99980,Produccion_UO!$K480,Resultados_Dic3!$D$3:$D$99980,Produccion_UO!$K$475,Resultados_Dic3!$E$3:$E$99980,Produccion_UO!$J480,Resultados_Dic3!$A$3:$A$99980,Produccion_UO!$H480)*$I$475</f>
        <v>0</v>
      </c>
      <c r="W480" s="21">
        <f>+SUMIFS(Resultados_Dic3!R$3:R$99980,Resultados_Dic3!$F$3:$F$99980,Produccion_UO!$K480,Resultados_Dic3!$D$3:$D$99980,Produccion_UO!$K$475,Resultados_Dic3!$E$3:$E$99980,Produccion_UO!$J480,Resultados_Dic3!$A$3:$A$99980,Produccion_UO!$H480)*$I$475</f>
        <v>0</v>
      </c>
      <c r="X480" s="21">
        <f>+SUMIFS(Resultados_Dic3!S$3:S$99980,Resultados_Dic3!$F$3:$F$99980,Produccion_UO!$K480,Resultados_Dic3!$D$3:$D$99980,Produccion_UO!$K$475,Resultados_Dic3!$E$3:$E$99980,Produccion_UO!$J480,Resultados_Dic3!$A$3:$A$99980,Produccion_UO!$H480)*$I$475</f>
        <v>0</v>
      </c>
      <c r="Y480" s="21">
        <f>+SUMIFS(Resultados_Dic3!T$3:T$99980,Resultados_Dic3!$F$3:$F$99980,Produccion_UO!$K480,Resultados_Dic3!$D$3:$D$99980,Produccion_UO!$K$475,Resultados_Dic3!$E$3:$E$99980,Produccion_UO!$J480,Resultados_Dic3!$A$3:$A$99980,Produccion_UO!$H480)*$I$475</f>
        <v>0</v>
      </c>
      <c r="Z480" s="21">
        <f>+SUMIFS(Resultados_Dic3!U$3:U$99980,Resultados_Dic3!$F$3:$F$99980,Produccion_UO!$K480,Resultados_Dic3!$D$3:$D$99980,Produccion_UO!$K$475,Resultados_Dic3!$E$3:$E$99980,Produccion_UO!$J480,Resultados_Dic3!$A$3:$A$99980,Produccion_UO!$H480)*$I$475</f>
        <v>0</v>
      </c>
      <c r="AA480" s="21">
        <f>+SUMIFS(Resultados_Dic3!V$3:V$99980,Resultados_Dic3!$F$3:$F$99980,Produccion_UO!$K480,Resultados_Dic3!$D$3:$D$99980,Produccion_UO!$K$475,Resultados_Dic3!$E$3:$E$99980,Produccion_UO!$J480,Resultados_Dic3!$A$3:$A$99980,Produccion_UO!$H480)*$I$475</f>
        <v>0</v>
      </c>
      <c r="AB480" s="21">
        <f>+SUMIFS(Resultados_Dic3!W$3:W$99980,Resultados_Dic3!$F$3:$F$99980,Produccion_UO!$K480,Resultados_Dic3!$D$3:$D$99980,Produccion_UO!$K$475,Resultados_Dic3!$E$3:$E$99980,Produccion_UO!$J480,Resultados_Dic3!$A$3:$A$99980,Produccion_UO!$H480)*$I$475</f>
        <v>0</v>
      </c>
      <c r="AC480" s="21">
        <f>+SUMIFS(Resultados_Dic3!X$3:X$99980,Resultados_Dic3!$F$3:$F$99980,Produccion_UO!$K480,Resultados_Dic3!$D$3:$D$99980,Produccion_UO!$K$475,Resultados_Dic3!$E$3:$E$99980,Produccion_UO!$J480,Resultados_Dic3!$A$3:$A$99980,Produccion_UO!$H480)*$I$475</f>
        <v>0</v>
      </c>
      <c r="AD480" s="21">
        <f>+SUMIFS(Resultados_Dic3!Y$3:Y$99980,Resultados_Dic3!$F$3:$F$99980,Produccion_UO!$K480,Resultados_Dic3!$D$3:$D$99980,Produccion_UO!$K$475,Resultados_Dic3!$E$3:$E$99980,Produccion_UO!$J480,Resultados_Dic3!$A$3:$A$99980,Produccion_UO!$H480)*$I$475</f>
        <v>0</v>
      </c>
      <c r="AE480" s="21">
        <f>+SUMIFS(Resultados_Dic3!Z$3:Z$99980,Resultados_Dic3!$F$3:$F$99980,Produccion_UO!$K480,Resultados_Dic3!$D$3:$D$99980,Produccion_UO!$K$475,Resultados_Dic3!$E$3:$E$99980,Produccion_UO!$J480,Resultados_Dic3!$A$3:$A$99980,Produccion_UO!$H480)*$I$475</f>
        <v>0</v>
      </c>
      <c r="AF480" s="21">
        <f>+SUMIFS(Resultados_Dic3!AA$3:AA$99980,Resultados_Dic3!$F$3:$F$99980,Produccion_UO!$K480,Resultados_Dic3!$D$3:$D$99980,Produccion_UO!$K$475,Resultados_Dic3!$E$3:$E$99980,Produccion_UO!$J480,Resultados_Dic3!$A$3:$A$99980,Produccion_UO!$H480)*$I$475</f>
        <v>0</v>
      </c>
      <c r="AG480" s="21">
        <f>+SUMIFS(Resultados_Dic3!AB$3:AB$99980,Resultados_Dic3!$F$3:$F$99980,Produccion_UO!$K480,Resultados_Dic3!$D$3:$D$99980,Produccion_UO!$K$475,Resultados_Dic3!$E$3:$E$99980,Produccion_UO!$J480,Resultados_Dic3!$A$3:$A$99980,Produccion_UO!$H480)*$I$475</f>
        <v>0</v>
      </c>
      <c r="AH480" s="21">
        <f>+SUMIFS(Resultados_Dic3!AC$3:AC$99980,Resultados_Dic3!$F$3:$F$99980,Produccion_UO!$K480,Resultados_Dic3!$D$3:$D$99980,Produccion_UO!$K$475,Resultados_Dic3!$E$3:$E$99980,Produccion_UO!$J480,Resultados_Dic3!$A$3:$A$99980,Produccion_UO!$H480)*$I$475</f>
        <v>0</v>
      </c>
      <c r="AI480" s="21">
        <f>+SUMIFS(Resultados_Dic3!AD$3:AD$99980,Resultados_Dic3!$F$3:$F$99980,Produccion_UO!$K480,Resultados_Dic3!$D$3:$D$99980,Produccion_UO!$K$475,Resultados_Dic3!$E$3:$E$99980,Produccion_UO!$J480,Resultados_Dic3!$A$3:$A$99980,Produccion_UO!$H480)*$I$475</f>
        <v>0</v>
      </c>
      <c r="AJ480" s="21">
        <f>+SUMIFS(Resultados_Dic3!AE$3:AE$99980,Resultados_Dic3!$F$3:$F$99980,Produccion_UO!$K480,Resultados_Dic3!$D$3:$D$99980,Produccion_UO!$K$475,Resultados_Dic3!$E$3:$E$99980,Produccion_UO!$J480,Resultados_Dic3!$A$3:$A$99980,Produccion_UO!$H480)*$I$475</f>
        <v>0</v>
      </c>
      <c r="AK480" s="21">
        <f>+SUMIFS(Resultados_Dic3!AF$3:AF$99980,Resultados_Dic3!$F$3:$F$99980,Produccion_UO!$K480,Resultados_Dic3!$D$3:$D$99980,Produccion_UO!$K$475,Resultados_Dic3!$E$3:$E$99980,Produccion_UO!$J480,Resultados_Dic3!$A$3:$A$99980,Produccion_UO!$H480)*$I$475</f>
        <v>0</v>
      </c>
      <c r="AL480" s="21">
        <f>+SUMIFS(Resultados_Dic3!AG$3:AG$99980,Resultados_Dic3!$F$3:$F$99980,Produccion_UO!$K480,Resultados_Dic3!$D$3:$D$99980,Produccion_UO!$K$475,Resultados_Dic3!$E$3:$E$99980,Produccion_UO!$J480,Resultados_Dic3!$A$3:$A$99980,Produccion_UO!$H480)*$I$475</f>
        <v>0</v>
      </c>
      <c r="AM480" s="21">
        <f>+SUMIFS(Resultados_Dic3!AH$3:AH$99980,Resultados_Dic3!$F$3:$F$99980,Produccion_UO!$K480,Resultados_Dic3!$D$3:$D$99980,Produccion_UO!$K$475,Resultados_Dic3!$E$3:$E$99980,Produccion_UO!$J480,Resultados_Dic3!$A$3:$A$99980,Produccion_UO!$H480)*$I$475</f>
        <v>0</v>
      </c>
      <c r="AN480" s="21">
        <f>+SUMIFS(Resultados_Dic3!AI$3:AI$99980,Resultados_Dic3!$F$3:$F$99980,Produccion_UO!$K480,Resultados_Dic3!$D$3:$D$99980,Produccion_UO!$K$475,Resultados_Dic3!$E$3:$E$99980,Produccion_UO!$J480,Resultados_Dic3!$A$3:$A$99980,Produccion_UO!$H480)*$I$475</f>
        <v>0</v>
      </c>
      <c r="AO480" s="21">
        <f>+SUMIFS(Resultados_Dic3!AJ$3:AJ$99980,Resultados_Dic3!$F$3:$F$99980,Produccion_UO!$K480,Resultados_Dic3!$D$3:$D$99980,Produccion_UO!$K$475,Resultados_Dic3!$E$3:$E$99980,Produccion_UO!$J480,Resultados_Dic3!$A$3:$A$99980,Produccion_UO!$H480)*$I$475</f>
        <v>0</v>
      </c>
      <c r="AP480" s="21">
        <f>+SUMIFS(Resultados_Dic3!AK$3:AK$99980,Resultados_Dic3!$F$3:$F$99980,Produccion_UO!$K480,Resultados_Dic3!$D$3:$D$99980,Produccion_UO!$K$475,Resultados_Dic3!$E$3:$E$99980,Produccion_UO!$J480,Resultados_Dic3!$A$3:$A$99980,Produccion_UO!$H480)*$I$475</f>
        <v>0</v>
      </c>
      <c r="AQ480" s="21">
        <f>+SUMIFS(Resultados_Dic3!AL$3:AL$99980,Resultados_Dic3!$F$3:$F$99980,Produccion_UO!$K480,Resultados_Dic3!$D$3:$D$99980,Produccion_UO!$K$475,Resultados_Dic3!$E$3:$E$99980,Produccion_UO!$J480,Resultados_Dic3!$A$3:$A$99980,Produccion_UO!$H480)*$I$475</f>
        <v>0</v>
      </c>
      <c r="AR480" s="21">
        <f>+SUMIFS(Resultados_Dic3!AM$3:AM$99980,Resultados_Dic3!$F$3:$F$99980,Produccion_UO!$K480,Resultados_Dic3!$D$3:$D$99980,Produccion_UO!$K$475,Resultados_Dic3!$E$3:$E$99980,Produccion_UO!$J480,Resultados_Dic3!$A$3:$A$99980,Produccion_UO!$H480)*$I$475</f>
        <v>0</v>
      </c>
    </row>
    <row r="481" spans="1:48" x14ac:dyDescent="0.25">
      <c r="H481" s="17" t="str">
        <f t="shared" si="131"/>
        <v>DIC7</v>
      </c>
      <c r="J481" s="24" t="s">
        <v>434</v>
      </c>
      <c r="K481" s="54" t="s">
        <v>291</v>
      </c>
      <c r="L481" s="22" t="str">
        <f>+$B$6</f>
        <v>PU - Ligth</v>
      </c>
      <c r="M481" s="21">
        <f>+SUMIFS(Resultados_Dic3!H$3:H$99980,Resultados_Dic3!$F$3:$F$99980,Produccion_UO!$K481,Resultados_Dic3!$D$3:$D$99980,Produccion_UO!$K$475,Resultados_Dic3!$E$3:$E$99980,Produccion_UO!$J481,Resultados_Dic3!$A$3:$A$99980,Produccion_UO!$H481)*$I$475</f>
        <v>0</v>
      </c>
      <c r="N481" s="21">
        <f>+SUMIFS(Resultados_Dic3!I$3:I$99980,Resultados_Dic3!$F$3:$F$99980,Produccion_UO!$K481,Resultados_Dic3!$D$3:$D$99980,Produccion_UO!$K$475,Resultados_Dic3!$E$3:$E$99980,Produccion_UO!$J481,Resultados_Dic3!$A$3:$A$99980,Produccion_UO!$H481)*$I$475</f>
        <v>0</v>
      </c>
      <c r="O481" s="21">
        <f>+SUMIFS(Resultados_Dic3!J$3:J$99980,Resultados_Dic3!$F$3:$F$99980,Produccion_UO!$K481,Resultados_Dic3!$D$3:$D$99980,Produccion_UO!$K$475,Resultados_Dic3!$E$3:$E$99980,Produccion_UO!$J481,Resultados_Dic3!$A$3:$A$99980,Produccion_UO!$H481)*$I$475</f>
        <v>0</v>
      </c>
      <c r="P481" s="21">
        <f>+SUMIFS(Resultados_Dic3!K$3:K$99980,Resultados_Dic3!$F$3:$F$99980,Produccion_UO!$K481,Resultados_Dic3!$D$3:$D$99980,Produccion_UO!$K$475,Resultados_Dic3!$E$3:$E$99980,Produccion_UO!$J481,Resultados_Dic3!$A$3:$A$99980,Produccion_UO!$H481)*$I$475</f>
        <v>0</v>
      </c>
      <c r="Q481" s="21">
        <f>+SUMIFS(Resultados_Dic3!L$3:L$99980,Resultados_Dic3!$F$3:$F$99980,Produccion_UO!$K481,Resultados_Dic3!$D$3:$D$99980,Produccion_UO!$K$475,Resultados_Dic3!$E$3:$E$99980,Produccion_UO!$J481,Resultados_Dic3!$A$3:$A$99980,Produccion_UO!$H481)*$I$475</f>
        <v>0</v>
      </c>
      <c r="R481" s="21">
        <f>+SUMIFS(Resultados_Dic3!M$3:M$99980,Resultados_Dic3!$F$3:$F$99980,Produccion_UO!$K481,Resultados_Dic3!$D$3:$D$99980,Produccion_UO!$K$475,Resultados_Dic3!$E$3:$E$99980,Produccion_UO!$J481,Resultados_Dic3!$A$3:$A$99980,Produccion_UO!$H481)*$I$475</f>
        <v>0</v>
      </c>
      <c r="S481" s="21">
        <f>+SUMIFS(Resultados_Dic3!N$3:N$99980,Resultados_Dic3!$F$3:$F$99980,Produccion_UO!$K481,Resultados_Dic3!$D$3:$D$99980,Produccion_UO!$K$475,Resultados_Dic3!$E$3:$E$99980,Produccion_UO!$J481,Resultados_Dic3!$A$3:$A$99980,Produccion_UO!$H481)*$I$475</f>
        <v>0</v>
      </c>
      <c r="T481" s="21">
        <f>+SUMIFS(Resultados_Dic3!O$3:O$99980,Resultados_Dic3!$F$3:$F$99980,Produccion_UO!$K481,Resultados_Dic3!$D$3:$D$99980,Produccion_UO!$K$475,Resultados_Dic3!$E$3:$E$99980,Produccion_UO!$J481,Resultados_Dic3!$A$3:$A$99980,Produccion_UO!$H481)*$I$475</f>
        <v>0</v>
      </c>
      <c r="U481" s="21">
        <f>+SUMIFS(Resultados_Dic3!P$3:P$99980,Resultados_Dic3!$F$3:$F$99980,Produccion_UO!$K481,Resultados_Dic3!$D$3:$D$99980,Produccion_UO!$K$475,Resultados_Dic3!$E$3:$E$99980,Produccion_UO!$J481,Resultados_Dic3!$A$3:$A$99980,Produccion_UO!$H481)*$I$475</f>
        <v>0</v>
      </c>
      <c r="V481" s="21">
        <f>+SUMIFS(Resultados_Dic3!Q$3:Q$99980,Resultados_Dic3!$F$3:$F$99980,Produccion_UO!$K481,Resultados_Dic3!$D$3:$D$99980,Produccion_UO!$K$475,Resultados_Dic3!$E$3:$E$99980,Produccion_UO!$J481,Resultados_Dic3!$A$3:$A$99980,Produccion_UO!$H481)*$I$475</f>
        <v>0</v>
      </c>
      <c r="W481" s="21">
        <f>+SUMIFS(Resultados_Dic3!R$3:R$99980,Resultados_Dic3!$F$3:$F$99980,Produccion_UO!$K481,Resultados_Dic3!$D$3:$D$99980,Produccion_UO!$K$475,Resultados_Dic3!$E$3:$E$99980,Produccion_UO!$J481,Resultados_Dic3!$A$3:$A$99980,Produccion_UO!$H481)*$I$475</f>
        <v>0</v>
      </c>
      <c r="X481" s="21">
        <f>+SUMIFS(Resultados_Dic3!S$3:S$99980,Resultados_Dic3!$F$3:$F$99980,Produccion_UO!$K481,Resultados_Dic3!$D$3:$D$99980,Produccion_UO!$K$475,Resultados_Dic3!$E$3:$E$99980,Produccion_UO!$J481,Resultados_Dic3!$A$3:$A$99980,Produccion_UO!$H481)*$I$475</f>
        <v>0</v>
      </c>
      <c r="Y481" s="21">
        <f>+SUMIFS(Resultados_Dic3!T$3:T$99980,Resultados_Dic3!$F$3:$F$99980,Produccion_UO!$K481,Resultados_Dic3!$D$3:$D$99980,Produccion_UO!$K$475,Resultados_Dic3!$E$3:$E$99980,Produccion_UO!$J481,Resultados_Dic3!$A$3:$A$99980,Produccion_UO!$H481)*$I$475</f>
        <v>0</v>
      </c>
      <c r="Z481" s="21">
        <f>+SUMIFS(Resultados_Dic3!U$3:U$99980,Resultados_Dic3!$F$3:$F$99980,Produccion_UO!$K481,Resultados_Dic3!$D$3:$D$99980,Produccion_UO!$K$475,Resultados_Dic3!$E$3:$E$99980,Produccion_UO!$J481,Resultados_Dic3!$A$3:$A$99980,Produccion_UO!$H481)*$I$475</f>
        <v>0</v>
      </c>
      <c r="AA481" s="21">
        <f>+SUMIFS(Resultados_Dic3!V$3:V$99980,Resultados_Dic3!$F$3:$F$99980,Produccion_UO!$K481,Resultados_Dic3!$D$3:$D$99980,Produccion_UO!$K$475,Resultados_Dic3!$E$3:$E$99980,Produccion_UO!$J481,Resultados_Dic3!$A$3:$A$99980,Produccion_UO!$H481)*$I$475</f>
        <v>0</v>
      </c>
      <c r="AB481" s="21">
        <f>+SUMIFS(Resultados_Dic3!W$3:W$99980,Resultados_Dic3!$F$3:$F$99980,Produccion_UO!$K481,Resultados_Dic3!$D$3:$D$99980,Produccion_UO!$K$475,Resultados_Dic3!$E$3:$E$99980,Produccion_UO!$J481,Resultados_Dic3!$A$3:$A$99980,Produccion_UO!$H481)*$I$475</f>
        <v>0</v>
      </c>
      <c r="AC481" s="21">
        <f>+SUMIFS(Resultados_Dic3!X$3:X$99980,Resultados_Dic3!$F$3:$F$99980,Produccion_UO!$K481,Resultados_Dic3!$D$3:$D$99980,Produccion_UO!$K$475,Resultados_Dic3!$E$3:$E$99980,Produccion_UO!$J481,Resultados_Dic3!$A$3:$A$99980,Produccion_UO!$H481)*$I$475</f>
        <v>0</v>
      </c>
      <c r="AD481" s="21">
        <f>+SUMIFS(Resultados_Dic3!Y$3:Y$99980,Resultados_Dic3!$F$3:$F$99980,Produccion_UO!$K481,Resultados_Dic3!$D$3:$D$99980,Produccion_UO!$K$475,Resultados_Dic3!$E$3:$E$99980,Produccion_UO!$J481,Resultados_Dic3!$A$3:$A$99980,Produccion_UO!$H481)*$I$475</f>
        <v>0</v>
      </c>
      <c r="AE481" s="21">
        <f>+SUMIFS(Resultados_Dic3!Z$3:Z$99980,Resultados_Dic3!$F$3:$F$99980,Produccion_UO!$K481,Resultados_Dic3!$D$3:$D$99980,Produccion_UO!$K$475,Resultados_Dic3!$E$3:$E$99980,Produccion_UO!$J481,Resultados_Dic3!$A$3:$A$99980,Produccion_UO!$H481)*$I$475</f>
        <v>0</v>
      </c>
      <c r="AF481" s="21">
        <f>+SUMIFS(Resultados_Dic3!AA$3:AA$99980,Resultados_Dic3!$F$3:$F$99980,Produccion_UO!$K481,Resultados_Dic3!$D$3:$D$99980,Produccion_UO!$K$475,Resultados_Dic3!$E$3:$E$99980,Produccion_UO!$J481,Resultados_Dic3!$A$3:$A$99980,Produccion_UO!$H481)*$I$475</f>
        <v>0</v>
      </c>
      <c r="AG481" s="21">
        <f>+SUMIFS(Resultados_Dic3!AB$3:AB$99980,Resultados_Dic3!$F$3:$F$99980,Produccion_UO!$K481,Resultados_Dic3!$D$3:$D$99980,Produccion_UO!$K$475,Resultados_Dic3!$E$3:$E$99980,Produccion_UO!$J481,Resultados_Dic3!$A$3:$A$99980,Produccion_UO!$H481)*$I$475</f>
        <v>0</v>
      </c>
      <c r="AH481" s="21">
        <f>+SUMIFS(Resultados_Dic3!AC$3:AC$99980,Resultados_Dic3!$F$3:$F$99980,Produccion_UO!$K481,Resultados_Dic3!$D$3:$D$99980,Produccion_UO!$K$475,Resultados_Dic3!$E$3:$E$99980,Produccion_UO!$J481,Resultados_Dic3!$A$3:$A$99980,Produccion_UO!$H481)*$I$475</f>
        <v>0</v>
      </c>
      <c r="AI481" s="21">
        <f>+SUMIFS(Resultados_Dic3!AD$3:AD$99980,Resultados_Dic3!$F$3:$F$99980,Produccion_UO!$K481,Resultados_Dic3!$D$3:$D$99980,Produccion_UO!$K$475,Resultados_Dic3!$E$3:$E$99980,Produccion_UO!$J481,Resultados_Dic3!$A$3:$A$99980,Produccion_UO!$H481)*$I$475</f>
        <v>0</v>
      </c>
      <c r="AJ481" s="21">
        <f>+SUMIFS(Resultados_Dic3!AE$3:AE$99980,Resultados_Dic3!$F$3:$F$99980,Produccion_UO!$K481,Resultados_Dic3!$D$3:$D$99980,Produccion_UO!$K$475,Resultados_Dic3!$E$3:$E$99980,Produccion_UO!$J481,Resultados_Dic3!$A$3:$A$99980,Produccion_UO!$H481)*$I$475</f>
        <v>0</v>
      </c>
      <c r="AK481" s="21">
        <f>+SUMIFS(Resultados_Dic3!AF$3:AF$99980,Resultados_Dic3!$F$3:$F$99980,Produccion_UO!$K481,Resultados_Dic3!$D$3:$D$99980,Produccion_UO!$K$475,Resultados_Dic3!$E$3:$E$99980,Produccion_UO!$J481,Resultados_Dic3!$A$3:$A$99980,Produccion_UO!$H481)*$I$475</f>
        <v>0</v>
      </c>
      <c r="AL481" s="21">
        <f>+SUMIFS(Resultados_Dic3!AG$3:AG$99980,Resultados_Dic3!$F$3:$F$99980,Produccion_UO!$K481,Resultados_Dic3!$D$3:$D$99980,Produccion_UO!$K$475,Resultados_Dic3!$E$3:$E$99980,Produccion_UO!$J481,Resultados_Dic3!$A$3:$A$99980,Produccion_UO!$H481)*$I$475</f>
        <v>0</v>
      </c>
      <c r="AM481" s="21">
        <f>+SUMIFS(Resultados_Dic3!AH$3:AH$99980,Resultados_Dic3!$F$3:$F$99980,Produccion_UO!$K481,Resultados_Dic3!$D$3:$D$99980,Produccion_UO!$K$475,Resultados_Dic3!$E$3:$E$99980,Produccion_UO!$J481,Resultados_Dic3!$A$3:$A$99980,Produccion_UO!$H481)*$I$475</f>
        <v>0</v>
      </c>
      <c r="AN481" s="21">
        <f>+SUMIFS(Resultados_Dic3!AI$3:AI$99980,Resultados_Dic3!$F$3:$F$99980,Produccion_UO!$K481,Resultados_Dic3!$D$3:$D$99980,Produccion_UO!$K$475,Resultados_Dic3!$E$3:$E$99980,Produccion_UO!$J481,Resultados_Dic3!$A$3:$A$99980,Produccion_UO!$H481)*$I$475</f>
        <v>0</v>
      </c>
      <c r="AO481" s="21">
        <f>+SUMIFS(Resultados_Dic3!AJ$3:AJ$99980,Resultados_Dic3!$F$3:$F$99980,Produccion_UO!$K481,Resultados_Dic3!$D$3:$D$99980,Produccion_UO!$K$475,Resultados_Dic3!$E$3:$E$99980,Produccion_UO!$J481,Resultados_Dic3!$A$3:$A$99980,Produccion_UO!$H481)*$I$475</f>
        <v>0</v>
      </c>
      <c r="AP481" s="21">
        <f>+SUMIFS(Resultados_Dic3!AK$3:AK$99980,Resultados_Dic3!$F$3:$F$99980,Produccion_UO!$K481,Resultados_Dic3!$D$3:$D$99980,Produccion_UO!$K$475,Resultados_Dic3!$E$3:$E$99980,Produccion_UO!$J481,Resultados_Dic3!$A$3:$A$99980,Produccion_UO!$H481)*$I$475</f>
        <v>0</v>
      </c>
      <c r="AQ481" s="21">
        <f>+SUMIFS(Resultados_Dic3!AL$3:AL$99980,Resultados_Dic3!$F$3:$F$99980,Produccion_UO!$K481,Resultados_Dic3!$D$3:$D$99980,Produccion_UO!$K$475,Resultados_Dic3!$E$3:$E$99980,Produccion_UO!$J481,Resultados_Dic3!$A$3:$A$99980,Produccion_UO!$H481)*$I$475</f>
        <v>0</v>
      </c>
      <c r="AR481" s="21">
        <f>+SUMIFS(Resultados_Dic3!AM$3:AM$99980,Resultados_Dic3!$F$3:$F$99980,Produccion_UO!$K481,Resultados_Dic3!$D$3:$D$99980,Produccion_UO!$K$475,Resultados_Dic3!$E$3:$E$99980,Produccion_UO!$J481,Resultados_Dic3!$A$3:$A$99980,Produccion_UO!$H481)*$I$475</f>
        <v>0</v>
      </c>
    </row>
    <row r="482" spans="1:48" x14ac:dyDescent="0.25">
      <c r="H482" s="17" t="str">
        <f t="shared" si="131"/>
        <v>DIC7</v>
      </c>
      <c r="J482" s="24" t="s">
        <v>86</v>
      </c>
      <c r="K482" s="54" t="s">
        <v>292</v>
      </c>
      <c r="L482" s="22" t="str">
        <f>+$B$7</f>
        <v>VMM - Medium</v>
      </c>
      <c r="M482" s="21">
        <f>+SUMIFS(Resultados_Dic3!H$3:H$99980,Resultados_Dic3!$F$3:$F$99980,Produccion_UO!$K482,Resultados_Dic3!$D$3:$D$99980,Produccion_UO!$K$475,Resultados_Dic3!$E$3:$E$99980,Produccion_UO!$J482,Resultados_Dic3!$A$3:$A$99980,Produccion_UO!$H482)*$I$475</f>
        <v>0</v>
      </c>
      <c r="N482" s="21">
        <f>+SUMIFS(Resultados_Dic3!I$3:I$99980,Resultados_Dic3!$F$3:$F$99980,Produccion_UO!$K482,Resultados_Dic3!$D$3:$D$99980,Produccion_UO!$K$475,Resultados_Dic3!$E$3:$E$99980,Produccion_UO!$J482,Resultados_Dic3!$A$3:$A$99980,Produccion_UO!$H482)*$I$475</f>
        <v>0</v>
      </c>
      <c r="O482" s="21">
        <f>+SUMIFS(Resultados_Dic3!J$3:J$99980,Resultados_Dic3!$F$3:$F$99980,Produccion_UO!$K482,Resultados_Dic3!$D$3:$D$99980,Produccion_UO!$K$475,Resultados_Dic3!$E$3:$E$99980,Produccion_UO!$J482,Resultados_Dic3!$A$3:$A$99980,Produccion_UO!$H482)*$I$475</f>
        <v>0</v>
      </c>
      <c r="P482" s="21">
        <f>+SUMIFS(Resultados_Dic3!K$3:K$99980,Resultados_Dic3!$F$3:$F$99980,Produccion_UO!$K482,Resultados_Dic3!$D$3:$D$99980,Produccion_UO!$K$475,Resultados_Dic3!$E$3:$E$99980,Produccion_UO!$J482,Resultados_Dic3!$A$3:$A$99980,Produccion_UO!$H482)*$I$475</f>
        <v>0</v>
      </c>
      <c r="Q482" s="21">
        <f>+SUMIFS(Resultados_Dic3!L$3:L$99980,Resultados_Dic3!$F$3:$F$99980,Produccion_UO!$K482,Resultados_Dic3!$D$3:$D$99980,Produccion_UO!$K$475,Resultados_Dic3!$E$3:$E$99980,Produccion_UO!$J482,Resultados_Dic3!$A$3:$A$99980,Produccion_UO!$H482)*$I$475</f>
        <v>0</v>
      </c>
      <c r="R482" s="21">
        <f>+SUMIFS(Resultados_Dic3!M$3:M$99980,Resultados_Dic3!$F$3:$F$99980,Produccion_UO!$K482,Resultados_Dic3!$D$3:$D$99980,Produccion_UO!$K$475,Resultados_Dic3!$E$3:$E$99980,Produccion_UO!$J482,Resultados_Dic3!$A$3:$A$99980,Produccion_UO!$H482)*$I$475</f>
        <v>0</v>
      </c>
      <c r="S482" s="21">
        <f>+SUMIFS(Resultados_Dic3!N$3:N$99980,Resultados_Dic3!$F$3:$F$99980,Produccion_UO!$K482,Resultados_Dic3!$D$3:$D$99980,Produccion_UO!$K$475,Resultados_Dic3!$E$3:$E$99980,Produccion_UO!$J482,Resultados_Dic3!$A$3:$A$99980,Produccion_UO!$H482)*$I$475</f>
        <v>0</v>
      </c>
      <c r="T482" s="21">
        <f>+SUMIFS(Resultados_Dic3!O$3:O$99980,Resultados_Dic3!$F$3:$F$99980,Produccion_UO!$K482,Resultados_Dic3!$D$3:$D$99980,Produccion_UO!$K$475,Resultados_Dic3!$E$3:$E$99980,Produccion_UO!$J482,Resultados_Dic3!$A$3:$A$99980,Produccion_UO!$H482)*$I$475</f>
        <v>0</v>
      </c>
      <c r="U482" s="21">
        <f>+SUMIFS(Resultados_Dic3!P$3:P$99980,Resultados_Dic3!$F$3:$F$99980,Produccion_UO!$K482,Resultados_Dic3!$D$3:$D$99980,Produccion_UO!$K$475,Resultados_Dic3!$E$3:$E$99980,Produccion_UO!$J482,Resultados_Dic3!$A$3:$A$99980,Produccion_UO!$H482)*$I$475</f>
        <v>0</v>
      </c>
      <c r="V482" s="21">
        <f>+SUMIFS(Resultados_Dic3!Q$3:Q$99980,Resultados_Dic3!$F$3:$F$99980,Produccion_UO!$K482,Resultados_Dic3!$D$3:$D$99980,Produccion_UO!$K$475,Resultados_Dic3!$E$3:$E$99980,Produccion_UO!$J482,Resultados_Dic3!$A$3:$A$99980,Produccion_UO!$H482)*$I$475</f>
        <v>0</v>
      </c>
      <c r="W482" s="21">
        <f>+SUMIFS(Resultados_Dic3!R$3:R$99980,Resultados_Dic3!$F$3:$F$99980,Produccion_UO!$K482,Resultados_Dic3!$D$3:$D$99980,Produccion_UO!$K$475,Resultados_Dic3!$E$3:$E$99980,Produccion_UO!$J482,Resultados_Dic3!$A$3:$A$99980,Produccion_UO!$H482)*$I$475</f>
        <v>0</v>
      </c>
      <c r="X482" s="21">
        <f>+SUMIFS(Resultados_Dic3!S$3:S$99980,Resultados_Dic3!$F$3:$F$99980,Produccion_UO!$K482,Resultados_Dic3!$D$3:$D$99980,Produccion_UO!$K$475,Resultados_Dic3!$E$3:$E$99980,Produccion_UO!$J482,Resultados_Dic3!$A$3:$A$99980,Produccion_UO!$H482)*$I$475</f>
        <v>0</v>
      </c>
      <c r="Y482" s="21">
        <f>+SUMIFS(Resultados_Dic3!T$3:T$99980,Resultados_Dic3!$F$3:$F$99980,Produccion_UO!$K482,Resultados_Dic3!$D$3:$D$99980,Produccion_UO!$K$475,Resultados_Dic3!$E$3:$E$99980,Produccion_UO!$J482,Resultados_Dic3!$A$3:$A$99980,Produccion_UO!$H482)*$I$475</f>
        <v>0</v>
      </c>
      <c r="Z482" s="21">
        <f>+SUMIFS(Resultados_Dic3!U$3:U$99980,Resultados_Dic3!$F$3:$F$99980,Produccion_UO!$K482,Resultados_Dic3!$D$3:$D$99980,Produccion_UO!$K$475,Resultados_Dic3!$E$3:$E$99980,Produccion_UO!$J482,Resultados_Dic3!$A$3:$A$99980,Produccion_UO!$H482)*$I$475</f>
        <v>0</v>
      </c>
      <c r="AA482" s="21">
        <f>+SUMIFS(Resultados_Dic3!V$3:V$99980,Resultados_Dic3!$F$3:$F$99980,Produccion_UO!$K482,Resultados_Dic3!$D$3:$D$99980,Produccion_UO!$K$475,Resultados_Dic3!$E$3:$E$99980,Produccion_UO!$J482,Resultados_Dic3!$A$3:$A$99980,Produccion_UO!$H482)*$I$475</f>
        <v>0</v>
      </c>
      <c r="AB482" s="21">
        <f>+SUMIFS(Resultados_Dic3!W$3:W$99980,Resultados_Dic3!$F$3:$F$99980,Produccion_UO!$K482,Resultados_Dic3!$D$3:$D$99980,Produccion_UO!$K$475,Resultados_Dic3!$E$3:$E$99980,Produccion_UO!$J482,Resultados_Dic3!$A$3:$A$99980,Produccion_UO!$H482)*$I$475</f>
        <v>0</v>
      </c>
      <c r="AC482" s="21">
        <f>+SUMIFS(Resultados_Dic3!X$3:X$99980,Resultados_Dic3!$F$3:$F$99980,Produccion_UO!$K482,Resultados_Dic3!$D$3:$D$99980,Produccion_UO!$K$475,Resultados_Dic3!$E$3:$E$99980,Produccion_UO!$J482,Resultados_Dic3!$A$3:$A$99980,Produccion_UO!$H482)*$I$475</f>
        <v>0</v>
      </c>
      <c r="AD482" s="21">
        <f>+SUMIFS(Resultados_Dic3!Y$3:Y$99980,Resultados_Dic3!$F$3:$F$99980,Produccion_UO!$K482,Resultados_Dic3!$D$3:$D$99980,Produccion_UO!$K$475,Resultados_Dic3!$E$3:$E$99980,Produccion_UO!$J482,Resultados_Dic3!$A$3:$A$99980,Produccion_UO!$H482)*$I$475</f>
        <v>0</v>
      </c>
      <c r="AE482" s="21">
        <f>+SUMIFS(Resultados_Dic3!Z$3:Z$99980,Resultados_Dic3!$F$3:$F$99980,Produccion_UO!$K482,Resultados_Dic3!$D$3:$D$99980,Produccion_UO!$K$475,Resultados_Dic3!$E$3:$E$99980,Produccion_UO!$J482,Resultados_Dic3!$A$3:$A$99980,Produccion_UO!$H482)*$I$475</f>
        <v>0</v>
      </c>
      <c r="AF482" s="21">
        <f>+SUMIFS(Resultados_Dic3!AA$3:AA$99980,Resultados_Dic3!$F$3:$F$99980,Produccion_UO!$K482,Resultados_Dic3!$D$3:$D$99980,Produccion_UO!$K$475,Resultados_Dic3!$E$3:$E$99980,Produccion_UO!$J482,Resultados_Dic3!$A$3:$A$99980,Produccion_UO!$H482)*$I$475</f>
        <v>0</v>
      </c>
      <c r="AG482" s="21">
        <f>+SUMIFS(Resultados_Dic3!AB$3:AB$99980,Resultados_Dic3!$F$3:$F$99980,Produccion_UO!$K482,Resultados_Dic3!$D$3:$D$99980,Produccion_UO!$K$475,Resultados_Dic3!$E$3:$E$99980,Produccion_UO!$J482,Resultados_Dic3!$A$3:$A$99980,Produccion_UO!$H482)*$I$475</f>
        <v>0</v>
      </c>
      <c r="AH482" s="21">
        <f>+SUMIFS(Resultados_Dic3!AC$3:AC$99980,Resultados_Dic3!$F$3:$F$99980,Produccion_UO!$K482,Resultados_Dic3!$D$3:$D$99980,Produccion_UO!$K$475,Resultados_Dic3!$E$3:$E$99980,Produccion_UO!$J482,Resultados_Dic3!$A$3:$A$99980,Produccion_UO!$H482)*$I$475</f>
        <v>0</v>
      </c>
      <c r="AI482" s="21">
        <f>+SUMIFS(Resultados_Dic3!AD$3:AD$99980,Resultados_Dic3!$F$3:$F$99980,Produccion_UO!$K482,Resultados_Dic3!$D$3:$D$99980,Produccion_UO!$K$475,Resultados_Dic3!$E$3:$E$99980,Produccion_UO!$J482,Resultados_Dic3!$A$3:$A$99980,Produccion_UO!$H482)*$I$475</f>
        <v>0</v>
      </c>
      <c r="AJ482" s="21">
        <f>+SUMIFS(Resultados_Dic3!AE$3:AE$99980,Resultados_Dic3!$F$3:$F$99980,Produccion_UO!$K482,Resultados_Dic3!$D$3:$D$99980,Produccion_UO!$K$475,Resultados_Dic3!$E$3:$E$99980,Produccion_UO!$J482,Resultados_Dic3!$A$3:$A$99980,Produccion_UO!$H482)*$I$475</f>
        <v>0</v>
      </c>
      <c r="AK482" s="21">
        <f>+SUMIFS(Resultados_Dic3!AF$3:AF$99980,Resultados_Dic3!$F$3:$F$99980,Produccion_UO!$K482,Resultados_Dic3!$D$3:$D$99980,Produccion_UO!$K$475,Resultados_Dic3!$E$3:$E$99980,Produccion_UO!$J482,Resultados_Dic3!$A$3:$A$99980,Produccion_UO!$H482)*$I$475</f>
        <v>0</v>
      </c>
      <c r="AL482" s="21">
        <f>+SUMIFS(Resultados_Dic3!AG$3:AG$99980,Resultados_Dic3!$F$3:$F$99980,Produccion_UO!$K482,Resultados_Dic3!$D$3:$D$99980,Produccion_UO!$K$475,Resultados_Dic3!$E$3:$E$99980,Produccion_UO!$J482,Resultados_Dic3!$A$3:$A$99980,Produccion_UO!$H482)*$I$475</f>
        <v>0</v>
      </c>
      <c r="AM482" s="21">
        <f>+SUMIFS(Resultados_Dic3!AH$3:AH$99980,Resultados_Dic3!$F$3:$F$99980,Produccion_UO!$K482,Resultados_Dic3!$D$3:$D$99980,Produccion_UO!$K$475,Resultados_Dic3!$E$3:$E$99980,Produccion_UO!$J482,Resultados_Dic3!$A$3:$A$99980,Produccion_UO!$H482)*$I$475</f>
        <v>0</v>
      </c>
      <c r="AN482" s="21">
        <f>+SUMIFS(Resultados_Dic3!AI$3:AI$99980,Resultados_Dic3!$F$3:$F$99980,Produccion_UO!$K482,Resultados_Dic3!$D$3:$D$99980,Produccion_UO!$K$475,Resultados_Dic3!$E$3:$E$99980,Produccion_UO!$J482,Resultados_Dic3!$A$3:$A$99980,Produccion_UO!$H482)*$I$475</f>
        <v>0</v>
      </c>
      <c r="AO482" s="21">
        <f>+SUMIFS(Resultados_Dic3!AJ$3:AJ$99980,Resultados_Dic3!$F$3:$F$99980,Produccion_UO!$K482,Resultados_Dic3!$D$3:$D$99980,Produccion_UO!$K$475,Resultados_Dic3!$E$3:$E$99980,Produccion_UO!$J482,Resultados_Dic3!$A$3:$A$99980,Produccion_UO!$H482)*$I$475</f>
        <v>0</v>
      </c>
      <c r="AP482" s="21">
        <f>+SUMIFS(Resultados_Dic3!AK$3:AK$99980,Resultados_Dic3!$F$3:$F$99980,Produccion_UO!$K482,Resultados_Dic3!$D$3:$D$99980,Produccion_UO!$K$475,Resultados_Dic3!$E$3:$E$99980,Produccion_UO!$J482,Resultados_Dic3!$A$3:$A$99980,Produccion_UO!$H482)*$I$475</f>
        <v>0</v>
      </c>
      <c r="AQ482" s="21">
        <f>+SUMIFS(Resultados_Dic3!AL$3:AL$99980,Resultados_Dic3!$F$3:$F$99980,Produccion_UO!$K482,Resultados_Dic3!$D$3:$D$99980,Produccion_UO!$K$475,Resultados_Dic3!$E$3:$E$99980,Produccion_UO!$J482,Resultados_Dic3!$A$3:$A$99980,Produccion_UO!$H482)*$I$475</f>
        <v>0</v>
      </c>
      <c r="AR482" s="21">
        <f>+SUMIFS(Resultados_Dic3!AM$3:AM$99980,Resultados_Dic3!$F$3:$F$99980,Produccion_UO!$K482,Resultados_Dic3!$D$3:$D$99980,Produccion_UO!$K$475,Resultados_Dic3!$E$3:$E$99980,Produccion_UO!$J482,Resultados_Dic3!$A$3:$A$99980,Produccion_UO!$H482)*$I$475</f>
        <v>0</v>
      </c>
    </row>
    <row r="483" spans="1:48" x14ac:dyDescent="0.25">
      <c r="H483" s="17" t="str">
        <f t="shared" si="131"/>
        <v>DIC7</v>
      </c>
      <c r="J483" s="24" t="s">
        <v>87</v>
      </c>
      <c r="K483" s="54" t="s">
        <v>293</v>
      </c>
      <c r="L483" s="22" t="str">
        <f>+$B$8</f>
        <v>VSM - Medium</v>
      </c>
      <c r="M483" s="21">
        <f>+SUMIFS(Resultados_Dic3!H$3:H$99980,Resultados_Dic3!$F$3:$F$99980,Produccion_UO!$K483,Resultados_Dic3!$D$3:$D$99980,Produccion_UO!$K$475,Resultados_Dic3!$E$3:$E$99980,Produccion_UO!$J483,Resultados_Dic3!$A$3:$A$99980,Produccion_UO!$H483)*$I$475</f>
        <v>0</v>
      </c>
      <c r="N483" s="21">
        <f>+SUMIFS(Resultados_Dic3!I$3:I$99980,Resultados_Dic3!$F$3:$F$99980,Produccion_UO!$K483,Resultados_Dic3!$D$3:$D$99980,Produccion_UO!$K$475,Resultados_Dic3!$E$3:$E$99980,Produccion_UO!$J483,Resultados_Dic3!$A$3:$A$99980,Produccion_UO!$H483)*$I$475</f>
        <v>0</v>
      </c>
      <c r="O483" s="21">
        <f>+SUMIFS(Resultados_Dic3!J$3:J$99980,Resultados_Dic3!$F$3:$F$99980,Produccion_UO!$K483,Resultados_Dic3!$D$3:$D$99980,Produccion_UO!$K$475,Resultados_Dic3!$E$3:$E$99980,Produccion_UO!$J483,Resultados_Dic3!$A$3:$A$99980,Produccion_UO!$H483)*$I$475</f>
        <v>0</v>
      </c>
      <c r="P483" s="21">
        <f>+SUMIFS(Resultados_Dic3!K$3:K$99980,Resultados_Dic3!$F$3:$F$99980,Produccion_UO!$K483,Resultados_Dic3!$D$3:$D$99980,Produccion_UO!$K$475,Resultados_Dic3!$E$3:$E$99980,Produccion_UO!$J483,Resultados_Dic3!$A$3:$A$99980,Produccion_UO!$H483)*$I$475</f>
        <v>0</v>
      </c>
      <c r="Q483" s="21">
        <f>+SUMIFS(Resultados_Dic3!L$3:L$99980,Resultados_Dic3!$F$3:$F$99980,Produccion_UO!$K483,Resultados_Dic3!$D$3:$D$99980,Produccion_UO!$K$475,Resultados_Dic3!$E$3:$E$99980,Produccion_UO!$J483,Resultados_Dic3!$A$3:$A$99980,Produccion_UO!$H483)*$I$475</f>
        <v>0</v>
      </c>
      <c r="R483" s="21">
        <f>+SUMIFS(Resultados_Dic3!M$3:M$99980,Resultados_Dic3!$F$3:$F$99980,Produccion_UO!$K483,Resultados_Dic3!$D$3:$D$99980,Produccion_UO!$K$475,Resultados_Dic3!$E$3:$E$99980,Produccion_UO!$J483,Resultados_Dic3!$A$3:$A$99980,Produccion_UO!$H483)*$I$475</f>
        <v>0</v>
      </c>
      <c r="S483" s="21">
        <f>+SUMIFS(Resultados_Dic3!N$3:N$99980,Resultados_Dic3!$F$3:$F$99980,Produccion_UO!$K483,Resultados_Dic3!$D$3:$D$99980,Produccion_UO!$K$475,Resultados_Dic3!$E$3:$E$99980,Produccion_UO!$J483,Resultados_Dic3!$A$3:$A$99980,Produccion_UO!$H483)*$I$475</f>
        <v>0</v>
      </c>
      <c r="T483" s="21">
        <f>+SUMIFS(Resultados_Dic3!O$3:O$99980,Resultados_Dic3!$F$3:$F$99980,Produccion_UO!$K483,Resultados_Dic3!$D$3:$D$99980,Produccion_UO!$K$475,Resultados_Dic3!$E$3:$E$99980,Produccion_UO!$J483,Resultados_Dic3!$A$3:$A$99980,Produccion_UO!$H483)*$I$475</f>
        <v>0</v>
      </c>
      <c r="U483" s="21">
        <f>+SUMIFS(Resultados_Dic3!P$3:P$99980,Resultados_Dic3!$F$3:$F$99980,Produccion_UO!$K483,Resultados_Dic3!$D$3:$D$99980,Produccion_UO!$K$475,Resultados_Dic3!$E$3:$E$99980,Produccion_UO!$J483,Resultados_Dic3!$A$3:$A$99980,Produccion_UO!$H483)*$I$475</f>
        <v>0</v>
      </c>
      <c r="V483" s="21">
        <f>+SUMIFS(Resultados_Dic3!Q$3:Q$99980,Resultados_Dic3!$F$3:$F$99980,Produccion_UO!$K483,Resultados_Dic3!$D$3:$D$99980,Produccion_UO!$K$475,Resultados_Dic3!$E$3:$E$99980,Produccion_UO!$J483,Resultados_Dic3!$A$3:$A$99980,Produccion_UO!$H483)*$I$475</f>
        <v>0</v>
      </c>
      <c r="W483" s="21">
        <f>+SUMIFS(Resultados_Dic3!R$3:R$99980,Resultados_Dic3!$F$3:$F$99980,Produccion_UO!$K483,Resultados_Dic3!$D$3:$D$99980,Produccion_UO!$K$475,Resultados_Dic3!$E$3:$E$99980,Produccion_UO!$J483,Resultados_Dic3!$A$3:$A$99980,Produccion_UO!$H483)*$I$475</f>
        <v>0</v>
      </c>
      <c r="X483" s="21">
        <f>+SUMIFS(Resultados_Dic3!S$3:S$99980,Resultados_Dic3!$F$3:$F$99980,Produccion_UO!$K483,Resultados_Dic3!$D$3:$D$99980,Produccion_UO!$K$475,Resultados_Dic3!$E$3:$E$99980,Produccion_UO!$J483,Resultados_Dic3!$A$3:$A$99980,Produccion_UO!$H483)*$I$475</f>
        <v>0</v>
      </c>
      <c r="Y483" s="21">
        <f>+SUMIFS(Resultados_Dic3!T$3:T$99980,Resultados_Dic3!$F$3:$F$99980,Produccion_UO!$K483,Resultados_Dic3!$D$3:$D$99980,Produccion_UO!$K$475,Resultados_Dic3!$E$3:$E$99980,Produccion_UO!$J483,Resultados_Dic3!$A$3:$A$99980,Produccion_UO!$H483)*$I$475</f>
        <v>0</v>
      </c>
      <c r="Z483" s="21">
        <f>+SUMIFS(Resultados_Dic3!U$3:U$99980,Resultados_Dic3!$F$3:$F$99980,Produccion_UO!$K483,Resultados_Dic3!$D$3:$D$99980,Produccion_UO!$K$475,Resultados_Dic3!$E$3:$E$99980,Produccion_UO!$J483,Resultados_Dic3!$A$3:$A$99980,Produccion_UO!$H483)*$I$475</f>
        <v>0</v>
      </c>
      <c r="AA483" s="21">
        <f>+SUMIFS(Resultados_Dic3!V$3:V$99980,Resultados_Dic3!$F$3:$F$99980,Produccion_UO!$K483,Resultados_Dic3!$D$3:$D$99980,Produccion_UO!$K$475,Resultados_Dic3!$E$3:$E$99980,Produccion_UO!$J483,Resultados_Dic3!$A$3:$A$99980,Produccion_UO!$H483)*$I$475</f>
        <v>0</v>
      </c>
      <c r="AB483" s="21">
        <f>+SUMIFS(Resultados_Dic3!W$3:W$99980,Resultados_Dic3!$F$3:$F$99980,Produccion_UO!$K483,Resultados_Dic3!$D$3:$D$99980,Produccion_UO!$K$475,Resultados_Dic3!$E$3:$E$99980,Produccion_UO!$J483,Resultados_Dic3!$A$3:$A$99980,Produccion_UO!$H483)*$I$475</f>
        <v>0</v>
      </c>
      <c r="AC483" s="21">
        <f>+SUMIFS(Resultados_Dic3!X$3:X$99980,Resultados_Dic3!$F$3:$F$99980,Produccion_UO!$K483,Resultados_Dic3!$D$3:$D$99980,Produccion_UO!$K$475,Resultados_Dic3!$E$3:$E$99980,Produccion_UO!$J483,Resultados_Dic3!$A$3:$A$99980,Produccion_UO!$H483)*$I$475</f>
        <v>0</v>
      </c>
      <c r="AD483" s="21">
        <f>+SUMIFS(Resultados_Dic3!Y$3:Y$99980,Resultados_Dic3!$F$3:$F$99980,Produccion_UO!$K483,Resultados_Dic3!$D$3:$D$99980,Produccion_UO!$K$475,Resultados_Dic3!$E$3:$E$99980,Produccion_UO!$J483,Resultados_Dic3!$A$3:$A$99980,Produccion_UO!$H483)*$I$475</f>
        <v>0</v>
      </c>
      <c r="AE483" s="21">
        <f>+SUMIFS(Resultados_Dic3!Z$3:Z$99980,Resultados_Dic3!$F$3:$F$99980,Produccion_UO!$K483,Resultados_Dic3!$D$3:$D$99980,Produccion_UO!$K$475,Resultados_Dic3!$E$3:$E$99980,Produccion_UO!$J483,Resultados_Dic3!$A$3:$A$99980,Produccion_UO!$H483)*$I$475</f>
        <v>0</v>
      </c>
      <c r="AF483" s="21">
        <f>+SUMIFS(Resultados_Dic3!AA$3:AA$99980,Resultados_Dic3!$F$3:$F$99980,Produccion_UO!$K483,Resultados_Dic3!$D$3:$D$99980,Produccion_UO!$K$475,Resultados_Dic3!$E$3:$E$99980,Produccion_UO!$J483,Resultados_Dic3!$A$3:$A$99980,Produccion_UO!$H483)*$I$475</f>
        <v>0</v>
      </c>
      <c r="AG483" s="21">
        <f>+SUMIFS(Resultados_Dic3!AB$3:AB$99980,Resultados_Dic3!$F$3:$F$99980,Produccion_UO!$K483,Resultados_Dic3!$D$3:$D$99980,Produccion_UO!$K$475,Resultados_Dic3!$E$3:$E$99980,Produccion_UO!$J483,Resultados_Dic3!$A$3:$A$99980,Produccion_UO!$H483)*$I$475</f>
        <v>0</v>
      </c>
      <c r="AH483" s="21">
        <f>+SUMIFS(Resultados_Dic3!AC$3:AC$99980,Resultados_Dic3!$F$3:$F$99980,Produccion_UO!$K483,Resultados_Dic3!$D$3:$D$99980,Produccion_UO!$K$475,Resultados_Dic3!$E$3:$E$99980,Produccion_UO!$J483,Resultados_Dic3!$A$3:$A$99980,Produccion_UO!$H483)*$I$475</f>
        <v>0</v>
      </c>
      <c r="AI483" s="21">
        <f>+SUMIFS(Resultados_Dic3!AD$3:AD$99980,Resultados_Dic3!$F$3:$F$99980,Produccion_UO!$K483,Resultados_Dic3!$D$3:$D$99980,Produccion_UO!$K$475,Resultados_Dic3!$E$3:$E$99980,Produccion_UO!$J483,Resultados_Dic3!$A$3:$A$99980,Produccion_UO!$H483)*$I$475</f>
        <v>0</v>
      </c>
      <c r="AJ483" s="21">
        <f>+SUMIFS(Resultados_Dic3!AE$3:AE$99980,Resultados_Dic3!$F$3:$F$99980,Produccion_UO!$K483,Resultados_Dic3!$D$3:$D$99980,Produccion_UO!$K$475,Resultados_Dic3!$E$3:$E$99980,Produccion_UO!$J483,Resultados_Dic3!$A$3:$A$99980,Produccion_UO!$H483)*$I$475</f>
        <v>0</v>
      </c>
      <c r="AK483" s="21">
        <f>+SUMIFS(Resultados_Dic3!AF$3:AF$99980,Resultados_Dic3!$F$3:$F$99980,Produccion_UO!$K483,Resultados_Dic3!$D$3:$D$99980,Produccion_UO!$K$475,Resultados_Dic3!$E$3:$E$99980,Produccion_UO!$J483,Resultados_Dic3!$A$3:$A$99980,Produccion_UO!$H483)*$I$475</f>
        <v>0</v>
      </c>
      <c r="AL483" s="21">
        <f>+SUMIFS(Resultados_Dic3!AG$3:AG$99980,Resultados_Dic3!$F$3:$F$99980,Produccion_UO!$K483,Resultados_Dic3!$D$3:$D$99980,Produccion_UO!$K$475,Resultados_Dic3!$E$3:$E$99980,Produccion_UO!$J483,Resultados_Dic3!$A$3:$A$99980,Produccion_UO!$H483)*$I$475</f>
        <v>0</v>
      </c>
      <c r="AM483" s="21">
        <f>+SUMIFS(Resultados_Dic3!AH$3:AH$99980,Resultados_Dic3!$F$3:$F$99980,Produccion_UO!$K483,Resultados_Dic3!$D$3:$D$99980,Produccion_UO!$K$475,Resultados_Dic3!$E$3:$E$99980,Produccion_UO!$J483,Resultados_Dic3!$A$3:$A$99980,Produccion_UO!$H483)*$I$475</f>
        <v>0</v>
      </c>
      <c r="AN483" s="21">
        <f>+SUMIFS(Resultados_Dic3!AI$3:AI$99980,Resultados_Dic3!$F$3:$F$99980,Produccion_UO!$K483,Resultados_Dic3!$D$3:$D$99980,Produccion_UO!$K$475,Resultados_Dic3!$E$3:$E$99980,Produccion_UO!$J483,Resultados_Dic3!$A$3:$A$99980,Produccion_UO!$H483)*$I$475</f>
        <v>0</v>
      </c>
      <c r="AO483" s="21">
        <f>+SUMIFS(Resultados_Dic3!AJ$3:AJ$99980,Resultados_Dic3!$F$3:$F$99980,Produccion_UO!$K483,Resultados_Dic3!$D$3:$D$99980,Produccion_UO!$K$475,Resultados_Dic3!$E$3:$E$99980,Produccion_UO!$J483,Resultados_Dic3!$A$3:$A$99980,Produccion_UO!$H483)*$I$475</f>
        <v>0</v>
      </c>
      <c r="AP483" s="21">
        <f>+SUMIFS(Resultados_Dic3!AK$3:AK$99980,Resultados_Dic3!$F$3:$F$99980,Produccion_UO!$K483,Resultados_Dic3!$D$3:$D$99980,Produccion_UO!$K$475,Resultados_Dic3!$E$3:$E$99980,Produccion_UO!$J483,Resultados_Dic3!$A$3:$A$99980,Produccion_UO!$H483)*$I$475</f>
        <v>0</v>
      </c>
      <c r="AQ483" s="21">
        <f>+SUMIFS(Resultados_Dic3!AL$3:AL$99980,Resultados_Dic3!$F$3:$F$99980,Produccion_UO!$K483,Resultados_Dic3!$D$3:$D$99980,Produccion_UO!$K$475,Resultados_Dic3!$E$3:$E$99980,Produccion_UO!$J483,Resultados_Dic3!$A$3:$A$99980,Produccion_UO!$H483)*$I$475</f>
        <v>0</v>
      </c>
      <c r="AR483" s="21">
        <f>+SUMIFS(Resultados_Dic3!AM$3:AM$99980,Resultados_Dic3!$F$3:$F$99980,Produccion_UO!$K483,Resultados_Dic3!$D$3:$D$99980,Produccion_UO!$K$475,Resultados_Dic3!$E$3:$E$99980,Produccion_UO!$J483,Resultados_Dic3!$A$3:$A$99980,Produccion_UO!$H483)*$I$475</f>
        <v>0</v>
      </c>
    </row>
    <row r="484" spans="1:48" x14ac:dyDescent="0.25">
      <c r="H484" s="17" t="str">
        <f t="shared" si="131"/>
        <v>DIC7</v>
      </c>
      <c r="J484" s="24" t="s">
        <v>88</v>
      </c>
      <c r="K484" s="54" t="s">
        <v>233</v>
      </c>
      <c r="L484" s="22" t="str">
        <f>+$B$9</f>
        <v>VIM - GAS</v>
      </c>
      <c r="M484" s="21">
        <f>+SUMIFS(Resultados_Dic3!H$3:H$99980,Resultados_Dic3!$F$3:$F$99980,Produccion_UO!$K484,Resultados_Dic3!$D$3:$D$99980,Produccion_UO!$K$475,Resultados_Dic3!$E$3:$E$99980,Produccion_UO!$J484,Resultados_Dic3!$A$3:$A$99980,Produccion_UO!$H484)*$I$475</f>
        <v>0</v>
      </c>
      <c r="N484" s="21">
        <f>+SUMIFS(Resultados_Dic3!I$3:I$99980,Resultados_Dic3!$F$3:$F$99980,Produccion_UO!$K484,Resultados_Dic3!$D$3:$D$99980,Produccion_UO!$K$475,Resultados_Dic3!$E$3:$E$99980,Produccion_UO!$J484,Resultados_Dic3!$A$3:$A$99980,Produccion_UO!$H484)*$I$475</f>
        <v>0</v>
      </c>
      <c r="O484" s="21">
        <f>+SUMIFS(Resultados_Dic3!J$3:J$99980,Resultados_Dic3!$F$3:$F$99980,Produccion_UO!$K484,Resultados_Dic3!$D$3:$D$99980,Produccion_UO!$K$475,Resultados_Dic3!$E$3:$E$99980,Produccion_UO!$J484,Resultados_Dic3!$A$3:$A$99980,Produccion_UO!$H484)*$I$475</f>
        <v>0</v>
      </c>
      <c r="P484" s="21">
        <f>+SUMIFS(Resultados_Dic3!K$3:K$99980,Resultados_Dic3!$F$3:$F$99980,Produccion_UO!$K484,Resultados_Dic3!$D$3:$D$99980,Produccion_UO!$K$475,Resultados_Dic3!$E$3:$E$99980,Produccion_UO!$J484,Resultados_Dic3!$A$3:$A$99980,Produccion_UO!$H484)*$I$475</f>
        <v>0</v>
      </c>
      <c r="Q484" s="21">
        <f>+SUMIFS(Resultados_Dic3!L$3:L$99980,Resultados_Dic3!$F$3:$F$99980,Produccion_UO!$K484,Resultados_Dic3!$D$3:$D$99980,Produccion_UO!$K$475,Resultados_Dic3!$E$3:$E$99980,Produccion_UO!$J484,Resultados_Dic3!$A$3:$A$99980,Produccion_UO!$H484)*$I$475</f>
        <v>0</v>
      </c>
      <c r="R484" s="21">
        <f>+SUMIFS(Resultados_Dic3!M$3:M$99980,Resultados_Dic3!$F$3:$F$99980,Produccion_UO!$K484,Resultados_Dic3!$D$3:$D$99980,Produccion_UO!$K$475,Resultados_Dic3!$E$3:$E$99980,Produccion_UO!$J484,Resultados_Dic3!$A$3:$A$99980,Produccion_UO!$H484)*$I$475</f>
        <v>0</v>
      </c>
      <c r="S484" s="21">
        <f>+SUMIFS(Resultados_Dic3!N$3:N$99980,Resultados_Dic3!$F$3:$F$99980,Produccion_UO!$K484,Resultados_Dic3!$D$3:$D$99980,Produccion_UO!$K$475,Resultados_Dic3!$E$3:$E$99980,Produccion_UO!$J484,Resultados_Dic3!$A$3:$A$99980,Produccion_UO!$H484)*$I$475</f>
        <v>0</v>
      </c>
      <c r="T484" s="21">
        <f>+SUMIFS(Resultados_Dic3!O$3:O$99980,Resultados_Dic3!$F$3:$F$99980,Produccion_UO!$K484,Resultados_Dic3!$D$3:$D$99980,Produccion_UO!$K$475,Resultados_Dic3!$E$3:$E$99980,Produccion_UO!$J484,Resultados_Dic3!$A$3:$A$99980,Produccion_UO!$H484)*$I$475</f>
        <v>0</v>
      </c>
      <c r="U484" s="21">
        <f>+SUMIFS(Resultados_Dic3!P$3:P$99980,Resultados_Dic3!$F$3:$F$99980,Produccion_UO!$K484,Resultados_Dic3!$D$3:$D$99980,Produccion_UO!$K$475,Resultados_Dic3!$E$3:$E$99980,Produccion_UO!$J484,Resultados_Dic3!$A$3:$A$99980,Produccion_UO!$H484)*$I$475</f>
        <v>0</v>
      </c>
      <c r="V484" s="21">
        <f>+SUMIFS(Resultados_Dic3!Q$3:Q$99980,Resultados_Dic3!$F$3:$F$99980,Produccion_UO!$K484,Resultados_Dic3!$D$3:$D$99980,Produccion_UO!$K$475,Resultados_Dic3!$E$3:$E$99980,Produccion_UO!$J484,Resultados_Dic3!$A$3:$A$99980,Produccion_UO!$H484)*$I$475</f>
        <v>0</v>
      </c>
      <c r="W484" s="21">
        <f>+SUMIFS(Resultados_Dic3!R$3:R$99980,Resultados_Dic3!$F$3:$F$99980,Produccion_UO!$K484,Resultados_Dic3!$D$3:$D$99980,Produccion_UO!$K$475,Resultados_Dic3!$E$3:$E$99980,Produccion_UO!$J484,Resultados_Dic3!$A$3:$A$99980,Produccion_UO!$H484)*$I$475</f>
        <v>0</v>
      </c>
      <c r="X484" s="21">
        <f>+SUMIFS(Resultados_Dic3!S$3:S$99980,Resultados_Dic3!$F$3:$F$99980,Produccion_UO!$K484,Resultados_Dic3!$D$3:$D$99980,Produccion_UO!$K$475,Resultados_Dic3!$E$3:$E$99980,Produccion_UO!$J484,Resultados_Dic3!$A$3:$A$99980,Produccion_UO!$H484)*$I$475</f>
        <v>0</v>
      </c>
      <c r="Y484" s="21">
        <f>+SUMIFS(Resultados_Dic3!T$3:T$99980,Resultados_Dic3!$F$3:$F$99980,Produccion_UO!$K484,Resultados_Dic3!$D$3:$D$99980,Produccion_UO!$K$475,Resultados_Dic3!$E$3:$E$99980,Produccion_UO!$J484,Resultados_Dic3!$A$3:$A$99980,Produccion_UO!$H484)*$I$475</f>
        <v>0</v>
      </c>
      <c r="Z484" s="21">
        <f>+SUMIFS(Resultados_Dic3!U$3:U$99980,Resultados_Dic3!$F$3:$F$99980,Produccion_UO!$K484,Resultados_Dic3!$D$3:$D$99980,Produccion_UO!$K$475,Resultados_Dic3!$E$3:$E$99980,Produccion_UO!$J484,Resultados_Dic3!$A$3:$A$99980,Produccion_UO!$H484)*$I$475</f>
        <v>0</v>
      </c>
      <c r="AA484" s="21">
        <f>+SUMIFS(Resultados_Dic3!V$3:V$99980,Resultados_Dic3!$F$3:$F$99980,Produccion_UO!$K484,Resultados_Dic3!$D$3:$D$99980,Produccion_UO!$K$475,Resultados_Dic3!$E$3:$E$99980,Produccion_UO!$J484,Resultados_Dic3!$A$3:$A$99980,Produccion_UO!$H484)*$I$475</f>
        <v>0</v>
      </c>
      <c r="AB484" s="21">
        <f>+SUMIFS(Resultados_Dic3!W$3:W$99980,Resultados_Dic3!$F$3:$F$99980,Produccion_UO!$K484,Resultados_Dic3!$D$3:$D$99980,Produccion_UO!$K$475,Resultados_Dic3!$E$3:$E$99980,Produccion_UO!$J484,Resultados_Dic3!$A$3:$A$99980,Produccion_UO!$H484)*$I$475</f>
        <v>0</v>
      </c>
      <c r="AC484" s="21">
        <f>+SUMIFS(Resultados_Dic3!X$3:X$99980,Resultados_Dic3!$F$3:$F$99980,Produccion_UO!$K484,Resultados_Dic3!$D$3:$D$99980,Produccion_UO!$K$475,Resultados_Dic3!$E$3:$E$99980,Produccion_UO!$J484,Resultados_Dic3!$A$3:$A$99980,Produccion_UO!$H484)*$I$475</f>
        <v>0</v>
      </c>
      <c r="AD484" s="21">
        <f>+SUMIFS(Resultados_Dic3!Y$3:Y$99980,Resultados_Dic3!$F$3:$F$99980,Produccion_UO!$K484,Resultados_Dic3!$D$3:$D$99980,Produccion_UO!$K$475,Resultados_Dic3!$E$3:$E$99980,Produccion_UO!$J484,Resultados_Dic3!$A$3:$A$99980,Produccion_UO!$H484)*$I$475</f>
        <v>0</v>
      </c>
      <c r="AE484" s="21">
        <f>+SUMIFS(Resultados_Dic3!Z$3:Z$99980,Resultados_Dic3!$F$3:$F$99980,Produccion_UO!$K484,Resultados_Dic3!$D$3:$D$99980,Produccion_UO!$K$475,Resultados_Dic3!$E$3:$E$99980,Produccion_UO!$J484,Resultados_Dic3!$A$3:$A$99980,Produccion_UO!$H484)*$I$475</f>
        <v>0</v>
      </c>
      <c r="AF484" s="21">
        <f>+SUMIFS(Resultados_Dic3!AA$3:AA$99980,Resultados_Dic3!$F$3:$F$99980,Produccion_UO!$K484,Resultados_Dic3!$D$3:$D$99980,Produccion_UO!$K$475,Resultados_Dic3!$E$3:$E$99980,Produccion_UO!$J484,Resultados_Dic3!$A$3:$A$99980,Produccion_UO!$H484)*$I$475</f>
        <v>0</v>
      </c>
      <c r="AG484" s="21">
        <f>+SUMIFS(Resultados_Dic3!AB$3:AB$99980,Resultados_Dic3!$F$3:$F$99980,Produccion_UO!$K484,Resultados_Dic3!$D$3:$D$99980,Produccion_UO!$K$475,Resultados_Dic3!$E$3:$E$99980,Produccion_UO!$J484,Resultados_Dic3!$A$3:$A$99980,Produccion_UO!$H484)*$I$475</f>
        <v>0</v>
      </c>
      <c r="AH484" s="21">
        <f>+SUMIFS(Resultados_Dic3!AC$3:AC$99980,Resultados_Dic3!$F$3:$F$99980,Produccion_UO!$K484,Resultados_Dic3!$D$3:$D$99980,Produccion_UO!$K$475,Resultados_Dic3!$E$3:$E$99980,Produccion_UO!$J484,Resultados_Dic3!$A$3:$A$99980,Produccion_UO!$H484)*$I$475</f>
        <v>0</v>
      </c>
      <c r="AI484" s="21">
        <f>+SUMIFS(Resultados_Dic3!AD$3:AD$99980,Resultados_Dic3!$F$3:$F$99980,Produccion_UO!$K484,Resultados_Dic3!$D$3:$D$99980,Produccion_UO!$K$475,Resultados_Dic3!$E$3:$E$99980,Produccion_UO!$J484,Resultados_Dic3!$A$3:$A$99980,Produccion_UO!$H484)*$I$475</f>
        <v>0</v>
      </c>
      <c r="AJ484" s="21">
        <f>+SUMIFS(Resultados_Dic3!AE$3:AE$99980,Resultados_Dic3!$F$3:$F$99980,Produccion_UO!$K484,Resultados_Dic3!$D$3:$D$99980,Produccion_UO!$K$475,Resultados_Dic3!$E$3:$E$99980,Produccion_UO!$J484,Resultados_Dic3!$A$3:$A$99980,Produccion_UO!$H484)*$I$475</f>
        <v>0</v>
      </c>
      <c r="AK484" s="21">
        <f>+SUMIFS(Resultados_Dic3!AF$3:AF$99980,Resultados_Dic3!$F$3:$F$99980,Produccion_UO!$K484,Resultados_Dic3!$D$3:$D$99980,Produccion_UO!$K$475,Resultados_Dic3!$E$3:$E$99980,Produccion_UO!$J484,Resultados_Dic3!$A$3:$A$99980,Produccion_UO!$H484)*$I$475</f>
        <v>0</v>
      </c>
      <c r="AL484" s="21">
        <f>+SUMIFS(Resultados_Dic3!AG$3:AG$99980,Resultados_Dic3!$F$3:$F$99980,Produccion_UO!$K484,Resultados_Dic3!$D$3:$D$99980,Produccion_UO!$K$475,Resultados_Dic3!$E$3:$E$99980,Produccion_UO!$J484,Resultados_Dic3!$A$3:$A$99980,Produccion_UO!$H484)*$I$475</f>
        <v>0</v>
      </c>
      <c r="AM484" s="21">
        <f>+SUMIFS(Resultados_Dic3!AH$3:AH$99980,Resultados_Dic3!$F$3:$F$99980,Produccion_UO!$K484,Resultados_Dic3!$D$3:$D$99980,Produccion_UO!$K$475,Resultados_Dic3!$E$3:$E$99980,Produccion_UO!$J484,Resultados_Dic3!$A$3:$A$99980,Produccion_UO!$H484)*$I$475</f>
        <v>0</v>
      </c>
      <c r="AN484" s="21">
        <f>+SUMIFS(Resultados_Dic3!AI$3:AI$99980,Resultados_Dic3!$F$3:$F$99980,Produccion_UO!$K484,Resultados_Dic3!$D$3:$D$99980,Produccion_UO!$K$475,Resultados_Dic3!$E$3:$E$99980,Produccion_UO!$J484,Resultados_Dic3!$A$3:$A$99980,Produccion_UO!$H484)*$I$475</f>
        <v>0</v>
      </c>
      <c r="AO484" s="21">
        <f>+SUMIFS(Resultados_Dic3!AJ$3:AJ$99980,Resultados_Dic3!$F$3:$F$99980,Produccion_UO!$K484,Resultados_Dic3!$D$3:$D$99980,Produccion_UO!$K$475,Resultados_Dic3!$E$3:$E$99980,Produccion_UO!$J484,Resultados_Dic3!$A$3:$A$99980,Produccion_UO!$H484)*$I$475</f>
        <v>0</v>
      </c>
      <c r="AP484" s="21">
        <f>+SUMIFS(Resultados_Dic3!AK$3:AK$99980,Resultados_Dic3!$F$3:$F$99980,Produccion_UO!$K484,Resultados_Dic3!$D$3:$D$99980,Produccion_UO!$K$475,Resultados_Dic3!$E$3:$E$99980,Produccion_UO!$J484,Resultados_Dic3!$A$3:$A$99980,Produccion_UO!$H484)*$I$475</f>
        <v>0</v>
      </c>
      <c r="AQ484" s="21">
        <f>+SUMIFS(Resultados_Dic3!AL$3:AL$99980,Resultados_Dic3!$F$3:$F$99980,Produccion_UO!$K484,Resultados_Dic3!$D$3:$D$99980,Produccion_UO!$K$475,Resultados_Dic3!$E$3:$E$99980,Produccion_UO!$J484,Resultados_Dic3!$A$3:$A$99980,Produccion_UO!$H484)*$I$475</f>
        <v>0</v>
      </c>
      <c r="AR484" s="21">
        <f>+SUMIFS(Resultados_Dic3!AM$3:AM$99980,Resultados_Dic3!$F$3:$F$99980,Produccion_UO!$K484,Resultados_Dic3!$D$3:$D$99980,Produccion_UO!$K$475,Resultados_Dic3!$E$3:$E$99980,Produccion_UO!$J484,Resultados_Dic3!$A$3:$A$99980,Produccion_UO!$H484)*$I$475</f>
        <v>0</v>
      </c>
    </row>
    <row r="485" spans="1:48" s="68" customFormat="1" x14ac:dyDescent="0.25">
      <c r="A485" s="133"/>
      <c r="B485" s="133"/>
      <c r="C485" s="133"/>
      <c r="D485" s="133"/>
      <c r="E485" s="133"/>
      <c r="F485" s="134"/>
      <c r="H485" s="71"/>
      <c r="I485" s="71"/>
      <c r="L485" s="22"/>
      <c r="M485" s="69">
        <f>+SUM(M478:M484)</f>
        <v>0</v>
      </c>
      <c r="N485" s="69">
        <f t="shared" ref="N485" si="132">+SUM(N478:N484)</f>
        <v>0</v>
      </c>
      <c r="O485" s="69">
        <f t="shared" ref="O485:AR485" si="133">+SUM(O478:O484)</f>
        <v>0</v>
      </c>
      <c r="P485" s="69">
        <f t="shared" si="133"/>
        <v>0</v>
      </c>
      <c r="Q485" s="69">
        <f t="shared" si="133"/>
        <v>0</v>
      </c>
      <c r="R485" s="69">
        <f t="shared" si="133"/>
        <v>0</v>
      </c>
      <c r="S485" s="69">
        <f t="shared" si="133"/>
        <v>0</v>
      </c>
      <c r="T485" s="69">
        <f t="shared" si="133"/>
        <v>0</v>
      </c>
      <c r="U485" s="69">
        <f t="shared" si="133"/>
        <v>0</v>
      </c>
      <c r="V485" s="69">
        <f t="shared" si="133"/>
        <v>0</v>
      </c>
      <c r="W485" s="69">
        <f t="shared" si="133"/>
        <v>0</v>
      </c>
      <c r="X485" s="69">
        <f t="shared" si="133"/>
        <v>0</v>
      </c>
      <c r="Y485" s="69">
        <f t="shared" si="133"/>
        <v>0</v>
      </c>
      <c r="Z485" s="69">
        <f t="shared" si="133"/>
        <v>0</v>
      </c>
      <c r="AA485" s="69">
        <f t="shared" si="133"/>
        <v>0</v>
      </c>
      <c r="AB485" s="69">
        <f t="shared" si="133"/>
        <v>0</v>
      </c>
      <c r="AC485" s="69">
        <f t="shared" si="133"/>
        <v>0</v>
      </c>
      <c r="AD485" s="69">
        <f t="shared" si="133"/>
        <v>0</v>
      </c>
      <c r="AE485" s="69">
        <f t="shared" si="133"/>
        <v>0</v>
      </c>
      <c r="AF485" s="69">
        <f t="shared" si="133"/>
        <v>0</v>
      </c>
      <c r="AG485" s="69">
        <f t="shared" si="133"/>
        <v>0</v>
      </c>
      <c r="AH485" s="69">
        <f t="shared" si="133"/>
        <v>0</v>
      </c>
      <c r="AI485" s="69">
        <f t="shared" si="133"/>
        <v>0</v>
      </c>
      <c r="AJ485" s="69">
        <f t="shared" si="133"/>
        <v>0</v>
      </c>
      <c r="AK485" s="69">
        <f t="shared" si="133"/>
        <v>0</v>
      </c>
      <c r="AL485" s="69">
        <f t="shared" si="133"/>
        <v>0</v>
      </c>
      <c r="AM485" s="69">
        <f t="shared" si="133"/>
        <v>0</v>
      </c>
      <c r="AN485" s="69">
        <f t="shared" si="133"/>
        <v>0</v>
      </c>
      <c r="AO485" s="69">
        <f t="shared" si="133"/>
        <v>0</v>
      </c>
      <c r="AP485" s="69">
        <f t="shared" si="133"/>
        <v>0</v>
      </c>
      <c r="AQ485" s="69">
        <f t="shared" si="133"/>
        <v>0</v>
      </c>
      <c r="AR485" s="69">
        <f t="shared" si="133"/>
        <v>0</v>
      </c>
    </row>
    <row r="487" spans="1:48" ht="18.75" x14ac:dyDescent="0.3">
      <c r="I487" s="17" t="str">
        <f>+IF(OR(J488="OIL",J488="OIL-eq"),$I$5,IF(J488="GAS",$I$4,IF(J488="GSL",$I$8,IF(J488="DSL",$I$9,IF(J488="KER",$I$10,IF(J488="LPG",$I$11,IF(J488="HFO",$I$12,IF(J488="AVG",$I$13,IF(J488="RFG",$I$14,IF(J488="ELC",$I$15,$I$16))))))))))</f>
        <v>GWh/año</v>
      </c>
      <c r="K487" s="34" t="s">
        <v>460</v>
      </c>
    </row>
    <row r="488" spans="1:48" x14ac:dyDescent="0.25">
      <c r="I488" s="115">
        <f>+IF(OR(J488="OIL",J488="OIL-eq"),$H$5,IF(J488="GAS",$H$4,IF(J488="GSL",$H$8,IF(J488="DSL",$H$9,IF(J488="KER",$H$10,IF(J488="LPG",$H$11,IF(J488="HFO",$H$12,IF(J488="AVG",$H$13,IF(J488="RFG",$H$14,IF(J488="ELC",$H$15,$H$16))))))))))</f>
        <v>277.77777777777777</v>
      </c>
      <c r="J488" s="106" t="s">
        <v>348</v>
      </c>
      <c r="K488" s="56" t="s">
        <v>389</v>
      </c>
    </row>
    <row r="489" spans="1:48" x14ac:dyDescent="0.25">
      <c r="H489" s="12"/>
      <c r="I489" s="12"/>
      <c r="J489" s="15"/>
      <c r="K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</row>
    <row r="490" spans="1:48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:48" x14ac:dyDescent="0.25">
      <c r="H491" s="17" t="str">
        <f t="shared" ref="H491:H497" si="134">+$B$1</f>
        <v>DIC7</v>
      </c>
      <c r="J491" s="24" t="s">
        <v>458</v>
      </c>
      <c r="K491" s="54" t="s">
        <v>294</v>
      </c>
      <c r="L491" s="22" t="str">
        <f>+$B$3</f>
        <v>GU - Gas</v>
      </c>
      <c r="M491" s="21">
        <f>+SUMIFS(Resultados_Dic3!H$3:H$99980,Resultados_Dic3!$F$3:$F$99980,Produccion_UO!$K491,Resultados_Dic3!$D$3:$D$99980,Produccion_UO!$K$488,Resultados_Dic3!$E$3:$E$99980,Produccion_UO!$J491,Resultados_Dic3!$A$3:$A$99980,Produccion_UO!$H491)*$I$488</f>
        <v>0</v>
      </c>
      <c r="N491" s="21">
        <f>+SUMIFS(Resultados_Dic3!I$3:I$99980,Resultados_Dic3!$F$3:$F$99980,Produccion_UO!$K491,Resultados_Dic3!$D$3:$D$99980,Produccion_UO!$K$488,Resultados_Dic3!$E$3:$E$99980,Produccion_UO!$J491,Resultados_Dic3!$A$3:$A$99980,Produccion_UO!$H491)*$I$488</f>
        <v>0</v>
      </c>
      <c r="O491" s="21">
        <f>+SUMIFS(Resultados_Dic3!J$3:J$99980,Resultados_Dic3!$F$3:$F$99980,Produccion_UO!$K491,Resultados_Dic3!$D$3:$D$99980,Produccion_UO!$K$488,Resultados_Dic3!$E$3:$E$99980,Produccion_UO!$J491,Resultados_Dic3!$A$3:$A$99980,Produccion_UO!$H491)*$I$488</f>
        <v>0</v>
      </c>
      <c r="P491" s="21">
        <f>+SUMIFS(Resultados_Dic3!K$3:K$99980,Resultados_Dic3!$F$3:$F$99980,Produccion_UO!$K491,Resultados_Dic3!$D$3:$D$99980,Produccion_UO!$K$488,Resultados_Dic3!$E$3:$E$99980,Produccion_UO!$J491,Resultados_Dic3!$A$3:$A$99980,Produccion_UO!$H491)*$I$488</f>
        <v>0</v>
      </c>
      <c r="Q491" s="21">
        <f>+SUMIFS(Resultados_Dic3!L$3:L$99980,Resultados_Dic3!$F$3:$F$99980,Produccion_UO!$K491,Resultados_Dic3!$D$3:$D$99980,Produccion_UO!$K$488,Resultados_Dic3!$E$3:$E$99980,Produccion_UO!$J491,Resultados_Dic3!$A$3:$A$99980,Produccion_UO!$H491)*$I$488</f>
        <v>0</v>
      </c>
      <c r="R491" s="21">
        <f>+SUMIFS(Resultados_Dic3!M$3:M$99980,Resultados_Dic3!$F$3:$F$99980,Produccion_UO!$K491,Resultados_Dic3!$D$3:$D$99980,Produccion_UO!$K$488,Resultados_Dic3!$E$3:$E$99980,Produccion_UO!$J491,Resultados_Dic3!$A$3:$A$99980,Produccion_UO!$H491)*$I$488</f>
        <v>0</v>
      </c>
      <c r="S491" s="21">
        <f>+SUMIFS(Resultados_Dic3!N$3:N$99980,Resultados_Dic3!$F$3:$F$99980,Produccion_UO!$K491,Resultados_Dic3!$D$3:$D$99980,Produccion_UO!$K$488,Resultados_Dic3!$E$3:$E$99980,Produccion_UO!$J491,Resultados_Dic3!$A$3:$A$99980,Produccion_UO!$H491)*$I$488</f>
        <v>0</v>
      </c>
      <c r="T491" s="21">
        <f>+SUMIFS(Resultados_Dic3!O$3:O$99980,Resultados_Dic3!$F$3:$F$99980,Produccion_UO!$K491,Resultados_Dic3!$D$3:$D$99980,Produccion_UO!$K$488,Resultados_Dic3!$E$3:$E$99980,Produccion_UO!$J491,Resultados_Dic3!$A$3:$A$99980,Produccion_UO!$H491)*$I$488</f>
        <v>0</v>
      </c>
      <c r="U491" s="21">
        <f>+SUMIFS(Resultados_Dic3!P$3:P$99980,Resultados_Dic3!$F$3:$F$99980,Produccion_UO!$K491,Resultados_Dic3!$D$3:$D$99980,Produccion_UO!$K$488,Resultados_Dic3!$E$3:$E$99980,Produccion_UO!$J491,Resultados_Dic3!$A$3:$A$99980,Produccion_UO!$H491)*$I$488</f>
        <v>0</v>
      </c>
      <c r="V491" s="21">
        <f>+SUMIFS(Resultados_Dic3!Q$3:Q$99980,Resultados_Dic3!$F$3:$F$99980,Produccion_UO!$K491,Resultados_Dic3!$D$3:$D$99980,Produccion_UO!$K$488,Resultados_Dic3!$E$3:$E$99980,Produccion_UO!$J491,Resultados_Dic3!$A$3:$A$99980,Produccion_UO!$H491)*$I$488</f>
        <v>0</v>
      </c>
      <c r="W491" s="21">
        <f>+SUMIFS(Resultados_Dic3!R$3:R$99980,Resultados_Dic3!$F$3:$F$99980,Produccion_UO!$K491,Resultados_Dic3!$D$3:$D$99980,Produccion_UO!$K$488,Resultados_Dic3!$E$3:$E$99980,Produccion_UO!$J491,Resultados_Dic3!$A$3:$A$99980,Produccion_UO!$H491)*$I$488</f>
        <v>0</v>
      </c>
      <c r="X491" s="21">
        <f>+SUMIFS(Resultados_Dic3!S$3:S$99980,Resultados_Dic3!$F$3:$F$99980,Produccion_UO!$K491,Resultados_Dic3!$D$3:$D$99980,Produccion_UO!$K$488,Resultados_Dic3!$E$3:$E$99980,Produccion_UO!$J491,Resultados_Dic3!$A$3:$A$99980,Produccion_UO!$H491)*$I$488</f>
        <v>0</v>
      </c>
      <c r="Y491" s="21">
        <f>+SUMIFS(Resultados_Dic3!T$3:T$99980,Resultados_Dic3!$F$3:$F$99980,Produccion_UO!$K491,Resultados_Dic3!$D$3:$D$99980,Produccion_UO!$K$488,Resultados_Dic3!$E$3:$E$99980,Produccion_UO!$J491,Resultados_Dic3!$A$3:$A$99980,Produccion_UO!$H491)*$I$488</f>
        <v>0</v>
      </c>
      <c r="Z491" s="21">
        <f>+SUMIFS(Resultados_Dic3!U$3:U$99980,Resultados_Dic3!$F$3:$F$99980,Produccion_UO!$K491,Resultados_Dic3!$D$3:$D$99980,Produccion_UO!$K$488,Resultados_Dic3!$E$3:$E$99980,Produccion_UO!$J491,Resultados_Dic3!$A$3:$A$99980,Produccion_UO!$H491)*$I$488</f>
        <v>0</v>
      </c>
      <c r="AA491" s="21">
        <f>+SUMIFS(Resultados_Dic3!V$3:V$99980,Resultados_Dic3!$F$3:$F$99980,Produccion_UO!$K491,Resultados_Dic3!$D$3:$D$99980,Produccion_UO!$K$488,Resultados_Dic3!$E$3:$E$99980,Produccion_UO!$J491,Resultados_Dic3!$A$3:$A$99980,Produccion_UO!$H491)*$I$488</f>
        <v>0</v>
      </c>
      <c r="AB491" s="21">
        <f>+SUMIFS(Resultados_Dic3!W$3:W$99980,Resultados_Dic3!$F$3:$F$99980,Produccion_UO!$K491,Resultados_Dic3!$D$3:$D$99980,Produccion_UO!$K$488,Resultados_Dic3!$E$3:$E$99980,Produccion_UO!$J491,Resultados_Dic3!$A$3:$A$99980,Produccion_UO!$H491)*$I$488</f>
        <v>0</v>
      </c>
      <c r="AC491" s="21">
        <f>+SUMIFS(Resultados_Dic3!X$3:X$99980,Resultados_Dic3!$F$3:$F$99980,Produccion_UO!$K491,Resultados_Dic3!$D$3:$D$99980,Produccion_UO!$K$488,Resultados_Dic3!$E$3:$E$99980,Produccion_UO!$J491,Resultados_Dic3!$A$3:$A$99980,Produccion_UO!$H491)*$I$488</f>
        <v>0</v>
      </c>
      <c r="AD491" s="21">
        <f>+SUMIFS(Resultados_Dic3!Y$3:Y$99980,Resultados_Dic3!$F$3:$F$99980,Produccion_UO!$K491,Resultados_Dic3!$D$3:$D$99980,Produccion_UO!$K$488,Resultados_Dic3!$E$3:$E$99980,Produccion_UO!$J491,Resultados_Dic3!$A$3:$A$99980,Produccion_UO!$H491)*$I$488</f>
        <v>0</v>
      </c>
      <c r="AE491" s="21">
        <f>+SUMIFS(Resultados_Dic3!Z$3:Z$99980,Resultados_Dic3!$F$3:$F$99980,Produccion_UO!$K491,Resultados_Dic3!$D$3:$D$99980,Produccion_UO!$K$488,Resultados_Dic3!$E$3:$E$99980,Produccion_UO!$J491,Resultados_Dic3!$A$3:$A$99980,Produccion_UO!$H491)*$I$488</f>
        <v>0</v>
      </c>
      <c r="AF491" s="21">
        <f>+SUMIFS(Resultados_Dic3!AA$3:AA$99980,Resultados_Dic3!$F$3:$F$99980,Produccion_UO!$K491,Resultados_Dic3!$D$3:$D$99980,Produccion_UO!$K$488,Resultados_Dic3!$E$3:$E$99980,Produccion_UO!$J491,Resultados_Dic3!$A$3:$A$99980,Produccion_UO!$H491)*$I$488</f>
        <v>0</v>
      </c>
      <c r="AG491" s="21">
        <f>+SUMIFS(Resultados_Dic3!AB$3:AB$99980,Resultados_Dic3!$F$3:$F$99980,Produccion_UO!$K491,Resultados_Dic3!$D$3:$D$99980,Produccion_UO!$K$488,Resultados_Dic3!$E$3:$E$99980,Produccion_UO!$J491,Resultados_Dic3!$A$3:$A$99980,Produccion_UO!$H491)*$I$488</f>
        <v>0</v>
      </c>
      <c r="AH491" s="21">
        <f>+SUMIFS(Resultados_Dic3!AC$3:AC$99980,Resultados_Dic3!$F$3:$F$99980,Produccion_UO!$K491,Resultados_Dic3!$D$3:$D$99980,Produccion_UO!$K$488,Resultados_Dic3!$E$3:$E$99980,Produccion_UO!$J491,Resultados_Dic3!$A$3:$A$99980,Produccion_UO!$H491)*$I$488</f>
        <v>0</v>
      </c>
      <c r="AI491" s="21">
        <f>+SUMIFS(Resultados_Dic3!AD$3:AD$99980,Resultados_Dic3!$F$3:$F$99980,Produccion_UO!$K491,Resultados_Dic3!$D$3:$D$99980,Produccion_UO!$K$488,Resultados_Dic3!$E$3:$E$99980,Produccion_UO!$J491,Resultados_Dic3!$A$3:$A$99980,Produccion_UO!$H491)*$I$488</f>
        <v>0</v>
      </c>
      <c r="AJ491" s="21">
        <f>+SUMIFS(Resultados_Dic3!AE$3:AE$99980,Resultados_Dic3!$F$3:$F$99980,Produccion_UO!$K491,Resultados_Dic3!$D$3:$D$99980,Produccion_UO!$K$488,Resultados_Dic3!$E$3:$E$99980,Produccion_UO!$J491,Resultados_Dic3!$A$3:$A$99980,Produccion_UO!$H491)*$I$488</f>
        <v>0</v>
      </c>
      <c r="AK491" s="21">
        <f>+SUMIFS(Resultados_Dic3!AF$3:AF$99980,Resultados_Dic3!$F$3:$F$99980,Produccion_UO!$K491,Resultados_Dic3!$D$3:$D$99980,Produccion_UO!$K$488,Resultados_Dic3!$E$3:$E$99980,Produccion_UO!$J491,Resultados_Dic3!$A$3:$A$99980,Produccion_UO!$H491)*$I$488</f>
        <v>0</v>
      </c>
      <c r="AL491" s="21">
        <f>+SUMIFS(Resultados_Dic3!AG$3:AG$99980,Resultados_Dic3!$F$3:$F$99980,Produccion_UO!$K491,Resultados_Dic3!$D$3:$D$99980,Produccion_UO!$K$488,Resultados_Dic3!$E$3:$E$99980,Produccion_UO!$J491,Resultados_Dic3!$A$3:$A$99980,Produccion_UO!$H491)*$I$488</f>
        <v>0</v>
      </c>
      <c r="AM491" s="21">
        <f>+SUMIFS(Resultados_Dic3!AH$3:AH$99980,Resultados_Dic3!$F$3:$F$99980,Produccion_UO!$K491,Resultados_Dic3!$D$3:$D$99980,Produccion_UO!$K$488,Resultados_Dic3!$E$3:$E$99980,Produccion_UO!$J491,Resultados_Dic3!$A$3:$A$99980,Produccion_UO!$H491)*$I$488</f>
        <v>0</v>
      </c>
      <c r="AN491" s="21">
        <f>+SUMIFS(Resultados_Dic3!AI$3:AI$99980,Resultados_Dic3!$F$3:$F$99980,Produccion_UO!$K491,Resultados_Dic3!$D$3:$D$99980,Produccion_UO!$K$488,Resultados_Dic3!$E$3:$E$99980,Produccion_UO!$J491,Resultados_Dic3!$A$3:$A$99980,Produccion_UO!$H491)*$I$488</f>
        <v>0</v>
      </c>
      <c r="AO491" s="21">
        <f>+SUMIFS(Resultados_Dic3!AJ$3:AJ$99980,Resultados_Dic3!$F$3:$F$99980,Produccion_UO!$K491,Resultados_Dic3!$D$3:$D$99980,Produccion_UO!$K$488,Resultados_Dic3!$E$3:$E$99980,Produccion_UO!$J491,Resultados_Dic3!$A$3:$A$99980,Produccion_UO!$H491)*$I$488</f>
        <v>0</v>
      </c>
      <c r="AP491" s="21">
        <f>+SUMIFS(Resultados_Dic3!AK$3:AK$99980,Resultados_Dic3!$F$3:$F$99980,Produccion_UO!$K491,Resultados_Dic3!$D$3:$D$99980,Produccion_UO!$K$488,Resultados_Dic3!$E$3:$E$99980,Produccion_UO!$J491,Resultados_Dic3!$A$3:$A$99980,Produccion_UO!$H491)*$I$488</f>
        <v>0</v>
      </c>
      <c r="AQ491" s="21">
        <f>+SUMIFS(Resultados_Dic3!AL$3:AL$99980,Resultados_Dic3!$F$3:$F$99980,Produccion_UO!$K491,Resultados_Dic3!$D$3:$D$99980,Produccion_UO!$K$488,Resultados_Dic3!$E$3:$E$99980,Produccion_UO!$J491,Resultados_Dic3!$A$3:$A$99980,Produccion_UO!$H491)*$I$488</f>
        <v>0</v>
      </c>
      <c r="AR491" s="21">
        <f>+SUMIFS(Resultados_Dic3!AM$3:AM$99980,Resultados_Dic3!$F$3:$F$99980,Produccion_UO!$K491,Resultados_Dic3!$D$3:$D$99980,Produccion_UO!$K$488,Resultados_Dic3!$E$3:$E$99980,Produccion_UO!$J491,Resultados_Dic3!$A$3:$A$99980,Produccion_UO!$H491)*$I$488</f>
        <v>0</v>
      </c>
    </row>
    <row r="492" spans="1:48" x14ac:dyDescent="0.25">
      <c r="H492" s="17" t="str">
        <f t="shared" si="134"/>
        <v>DIC7</v>
      </c>
      <c r="J492" s="24" t="s">
        <v>89</v>
      </c>
      <c r="K492" s="56" t="s">
        <v>234</v>
      </c>
      <c r="L492" s="22" t="str">
        <f>+$B$4</f>
        <v>LLO - Ligth</v>
      </c>
      <c r="M492" s="21">
        <f>+SUMIFS(Resultados_Dic3!H$3:H$99980,Resultados_Dic3!$F$3:$F$99980,Produccion_UO!$K492,Resultados_Dic3!$D$3:$D$99980,Produccion_UO!$K$488,Resultados_Dic3!$E$3:$E$99980,Produccion_UO!$J492,Resultados_Dic3!$A$3:$A$99980,Produccion_UO!$H492)*$I$488</f>
        <v>290.36861461413332</v>
      </c>
      <c r="N492" s="21">
        <f>+SUMIFS(Resultados_Dic3!I$3:I$99980,Resultados_Dic3!$F$3:$F$99980,Produccion_UO!$K492,Resultados_Dic3!$D$3:$D$99980,Produccion_UO!$K$488,Resultados_Dic3!$E$3:$E$99980,Produccion_UO!$J492,Resultados_Dic3!$A$3:$A$99980,Produccion_UO!$H492)*$I$488</f>
        <v>286.38156449333883</v>
      </c>
      <c r="O492" s="21">
        <f>+SUMIFS(Resultados_Dic3!J$3:J$99980,Resultados_Dic3!$F$3:$F$99980,Produccion_UO!$K492,Resultados_Dic3!$D$3:$D$99980,Produccion_UO!$K$488,Resultados_Dic3!$E$3:$E$99980,Produccion_UO!$J492,Resultados_Dic3!$A$3:$A$99980,Produccion_UO!$H492)*$I$488</f>
        <v>368.2677697044528</v>
      </c>
      <c r="P492" s="21">
        <f>+SUMIFS(Resultados_Dic3!K$3:K$99980,Resultados_Dic3!$F$3:$F$99980,Produccion_UO!$K492,Resultados_Dic3!$D$3:$D$99980,Produccion_UO!$K$488,Resultados_Dic3!$E$3:$E$99980,Produccion_UO!$J492,Resultados_Dic3!$A$3:$A$99980,Produccion_UO!$H492)*$I$488</f>
        <v>403.64810452946108</v>
      </c>
      <c r="Q492" s="21">
        <f>+SUMIFS(Resultados_Dic3!L$3:L$99980,Resultados_Dic3!$F$3:$F$99980,Produccion_UO!$K492,Resultados_Dic3!$D$3:$D$99980,Produccion_UO!$K$488,Resultados_Dic3!$E$3:$E$99980,Produccion_UO!$J492,Resultados_Dic3!$A$3:$A$99980,Produccion_UO!$H492)*$I$488</f>
        <v>348.94224958689722</v>
      </c>
      <c r="R492" s="21">
        <f>+SUMIFS(Resultados_Dic3!M$3:M$99980,Resultados_Dic3!$F$3:$F$99980,Produccion_UO!$K492,Resultados_Dic3!$D$3:$D$99980,Produccion_UO!$K$488,Resultados_Dic3!$E$3:$E$99980,Produccion_UO!$J492,Resultados_Dic3!$A$3:$A$99980,Produccion_UO!$H492)*$I$488</f>
        <v>274.56231858786418</v>
      </c>
      <c r="S492" s="21">
        <f>+SUMIFS(Resultados_Dic3!N$3:N$99980,Resultados_Dic3!$F$3:$F$99980,Produccion_UO!$K492,Resultados_Dic3!$D$3:$D$99980,Produccion_UO!$K$488,Resultados_Dic3!$E$3:$E$99980,Produccion_UO!$J492,Resultados_Dic3!$A$3:$A$99980,Produccion_UO!$H492)*$I$488</f>
        <v>247.28212055496053</v>
      </c>
      <c r="T492" s="21">
        <f>+SUMIFS(Resultados_Dic3!O$3:O$99980,Resultados_Dic3!$F$3:$F$99980,Produccion_UO!$K492,Resultados_Dic3!$D$3:$D$99980,Produccion_UO!$K$488,Resultados_Dic3!$E$3:$E$99980,Produccion_UO!$J492,Resultados_Dic3!$A$3:$A$99980,Produccion_UO!$H492)*$I$488</f>
        <v>225.64917191502806</v>
      </c>
      <c r="U492" s="21">
        <f>+SUMIFS(Resultados_Dic3!P$3:P$99980,Resultados_Dic3!$F$3:$F$99980,Produccion_UO!$K492,Resultados_Dic3!$D$3:$D$99980,Produccion_UO!$K$488,Resultados_Dic3!$E$3:$E$99980,Produccion_UO!$J492,Resultados_Dic3!$A$3:$A$99980,Produccion_UO!$H492)*$I$488</f>
        <v>127.25451482189361</v>
      </c>
      <c r="V492" s="21">
        <f>+SUMIFS(Resultados_Dic3!Q$3:Q$99980,Resultados_Dic3!$F$3:$F$99980,Produccion_UO!$K492,Resultados_Dic3!$D$3:$D$99980,Produccion_UO!$K$488,Resultados_Dic3!$E$3:$E$99980,Produccion_UO!$J492,Resultados_Dic3!$A$3:$A$99980,Produccion_UO!$H492)*$I$488</f>
        <v>105.41204474620777</v>
      </c>
      <c r="W492" s="21">
        <f>+SUMIFS(Resultados_Dic3!R$3:R$99980,Resultados_Dic3!$F$3:$F$99980,Produccion_UO!$K492,Resultados_Dic3!$D$3:$D$99980,Produccion_UO!$K$488,Resultados_Dic3!$E$3:$E$99980,Produccion_UO!$J492,Resultados_Dic3!$A$3:$A$99980,Produccion_UO!$H492)*$I$488</f>
        <v>22.960024423171276</v>
      </c>
      <c r="X492" s="21">
        <f>+SUMIFS(Resultados_Dic3!S$3:S$99980,Resultados_Dic3!$F$3:$F$99980,Produccion_UO!$K492,Resultados_Dic3!$D$3:$D$99980,Produccion_UO!$K$488,Resultados_Dic3!$E$3:$E$99980,Produccion_UO!$J492,Resultados_Dic3!$A$3:$A$99980,Produccion_UO!$H492)*$I$488</f>
        <v>45.169890619291387</v>
      </c>
      <c r="Y492" s="21">
        <f>+SUMIFS(Resultados_Dic3!T$3:T$99980,Resultados_Dic3!$F$3:$F$99980,Produccion_UO!$K492,Resultados_Dic3!$D$3:$D$99980,Produccion_UO!$K$488,Resultados_Dic3!$E$3:$E$99980,Produccion_UO!$J492,Resultados_Dic3!$A$3:$A$99980,Produccion_UO!$H492)*$I$488</f>
        <v>45.169890619291387</v>
      </c>
      <c r="Z492" s="21">
        <f>+SUMIFS(Resultados_Dic3!U$3:U$99980,Resultados_Dic3!$F$3:$F$99980,Produccion_UO!$K492,Resultados_Dic3!$D$3:$D$99980,Produccion_UO!$K$488,Resultados_Dic3!$E$3:$E$99980,Produccion_UO!$J492,Resultados_Dic3!$A$3:$A$99980,Produccion_UO!$H492)*$I$488</f>
        <v>3.1833518494293607</v>
      </c>
      <c r="AA492" s="21">
        <f>+SUMIFS(Resultados_Dic3!V$3:V$99980,Resultados_Dic3!$F$3:$F$99980,Produccion_UO!$K492,Resultados_Dic3!$D$3:$D$99980,Produccion_UO!$K$488,Resultados_Dic3!$E$3:$E$99980,Produccion_UO!$J492,Resultados_Dic3!$A$3:$A$99980,Produccion_UO!$H492)*$I$488</f>
        <v>0</v>
      </c>
      <c r="AB492" s="21">
        <f>+SUMIFS(Resultados_Dic3!W$3:W$99980,Resultados_Dic3!$F$3:$F$99980,Produccion_UO!$K492,Resultados_Dic3!$D$3:$D$99980,Produccion_UO!$K$488,Resultados_Dic3!$E$3:$E$99980,Produccion_UO!$J492,Resultados_Dic3!$A$3:$A$99980,Produccion_UO!$H492)*$I$488</f>
        <v>0</v>
      </c>
      <c r="AC492" s="21">
        <f>+SUMIFS(Resultados_Dic3!X$3:X$99980,Resultados_Dic3!$F$3:$F$99980,Produccion_UO!$K492,Resultados_Dic3!$D$3:$D$99980,Produccion_UO!$K$488,Resultados_Dic3!$E$3:$E$99980,Produccion_UO!$J492,Resultados_Dic3!$A$3:$A$99980,Produccion_UO!$H492)*$I$488</f>
        <v>0</v>
      </c>
      <c r="AD492" s="21">
        <f>+SUMIFS(Resultados_Dic3!Y$3:Y$99980,Resultados_Dic3!$F$3:$F$99980,Produccion_UO!$K492,Resultados_Dic3!$D$3:$D$99980,Produccion_UO!$K$488,Resultados_Dic3!$E$3:$E$99980,Produccion_UO!$J492,Resultados_Dic3!$A$3:$A$99980,Produccion_UO!$H492)*$I$488</f>
        <v>0</v>
      </c>
      <c r="AE492" s="21">
        <f>+SUMIFS(Resultados_Dic3!Z$3:Z$99980,Resultados_Dic3!$F$3:$F$99980,Produccion_UO!$K492,Resultados_Dic3!$D$3:$D$99980,Produccion_UO!$K$488,Resultados_Dic3!$E$3:$E$99980,Produccion_UO!$J492,Resultados_Dic3!$A$3:$A$99980,Produccion_UO!$H492)*$I$488</f>
        <v>0</v>
      </c>
      <c r="AF492" s="21">
        <f>+SUMIFS(Resultados_Dic3!AA$3:AA$99980,Resultados_Dic3!$F$3:$F$99980,Produccion_UO!$K492,Resultados_Dic3!$D$3:$D$99980,Produccion_UO!$K$488,Resultados_Dic3!$E$3:$E$99980,Produccion_UO!$J492,Resultados_Dic3!$A$3:$A$99980,Produccion_UO!$H492)*$I$488</f>
        <v>0</v>
      </c>
      <c r="AG492" s="21">
        <f>+SUMIFS(Resultados_Dic3!AB$3:AB$99980,Resultados_Dic3!$F$3:$F$99980,Produccion_UO!$K492,Resultados_Dic3!$D$3:$D$99980,Produccion_UO!$K$488,Resultados_Dic3!$E$3:$E$99980,Produccion_UO!$J492,Resultados_Dic3!$A$3:$A$99980,Produccion_UO!$H492)*$I$488</f>
        <v>0</v>
      </c>
      <c r="AH492" s="21">
        <f>+SUMIFS(Resultados_Dic3!AC$3:AC$99980,Resultados_Dic3!$F$3:$F$99980,Produccion_UO!$K492,Resultados_Dic3!$D$3:$D$99980,Produccion_UO!$K$488,Resultados_Dic3!$E$3:$E$99980,Produccion_UO!$J492,Resultados_Dic3!$A$3:$A$99980,Produccion_UO!$H492)*$I$488</f>
        <v>0</v>
      </c>
      <c r="AI492" s="21">
        <f>+SUMIFS(Resultados_Dic3!AD$3:AD$99980,Resultados_Dic3!$F$3:$F$99980,Produccion_UO!$K492,Resultados_Dic3!$D$3:$D$99980,Produccion_UO!$K$488,Resultados_Dic3!$E$3:$E$99980,Produccion_UO!$J492,Resultados_Dic3!$A$3:$A$99980,Produccion_UO!$H492)*$I$488</f>
        <v>0</v>
      </c>
      <c r="AJ492" s="21">
        <f>+SUMIFS(Resultados_Dic3!AE$3:AE$99980,Resultados_Dic3!$F$3:$F$99980,Produccion_UO!$K492,Resultados_Dic3!$D$3:$D$99980,Produccion_UO!$K$488,Resultados_Dic3!$E$3:$E$99980,Produccion_UO!$J492,Resultados_Dic3!$A$3:$A$99980,Produccion_UO!$H492)*$I$488</f>
        <v>0</v>
      </c>
      <c r="AK492" s="21">
        <f>+SUMIFS(Resultados_Dic3!AF$3:AF$99980,Resultados_Dic3!$F$3:$F$99980,Produccion_UO!$K492,Resultados_Dic3!$D$3:$D$99980,Produccion_UO!$K$488,Resultados_Dic3!$E$3:$E$99980,Produccion_UO!$J492,Resultados_Dic3!$A$3:$A$99980,Produccion_UO!$H492)*$I$488</f>
        <v>0</v>
      </c>
      <c r="AL492" s="21">
        <f>+SUMIFS(Resultados_Dic3!AG$3:AG$99980,Resultados_Dic3!$F$3:$F$99980,Produccion_UO!$K492,Resultados_Dic3!$D$3:$D$99980,Produccion_UO!$K$488,Resultados_Dic3!$E$3:$E$99980,Produccion_UO!$J492,Resultados_Dic3!$A$3:$A$99980,Produccion_UO!$H492)*$I$488</f>
        <v>0</v>
      </c>
      <c r="AM492" s="21">
        <f>+SUMIFS(Resultados_Dic3!AH$3:AH$99980,Resultados_Dic3!$F$3:$F$99980,Produccion_UO!$K492,Resultados_Dic3!$D$3:$D$99980,Produccion_UO!$K$488,Resultados_Dic3!$E$3:$E$99980,Produccion_UO!$J492,Resultados_Dic3!$A$3:$A$99980,Produccion_UO!$H492)*$I$488</f>
        <v>0</v>
      </c>
      <c r="AN492" s="21">
        <f>+SUMIFS(Resultados_Dic3!AI$3:AI$99980,Resultados_Dic3!$F$3:$F$99980,Produccion_UO!$K492,Resultados_Dic3!$D$3:$D$99980,Produccion_UO!$K$488,Resultados_Dic3!$E$3:$E$99980,Produccion_UO!$J492,Resultados_Dic3!$A$3:$A$99980,Produccion_UO!$H492)*$I$488</f>
        <v>0</v>
      </c>
      <c r="AO492" s="21">
        <f>+SUMIFS(Resultados_Dic3!AJ$3:AJ$99980,Resultados_Dic3!$F$3:$F$99980,Produccion_UO!$K492,Resultados_Dic3!$D$3:$D$99980,Produccion_UO!$K$488,Resultados_Dic3!$E$3:$E$99980,Produccion_UO!$J492,Resultados_Dic3!$A$3:$A$99980,Produccion_UO!$H492)*$I$488</f>
        <v>0</v>
      </c>
      <c r="AP492" s="21">
        <f>+SUMIFS(Resultados_Dic3!AK$3:AK$99980,Resultados_Dic3!$F$3:$F$99980,Produccion_UO!$K492,Resultados_Dic3!$D$3:$D$99980,Produccion_UO!$K$488,Resultados_Dic3!$E$3:$E$99980,Produccion_UO!$J492,Resultados_Dic3!$A$3:$A$99980,Produccion_UO!$H492)*$I$488</f>
        <v>0</v>
      </c>
      <c r="AQ492" s="21">
        <f>+SUMIFS(Resultados_Dic3!AL$3:AL$99980,Resultados_Dic3!$F$3:$F$99980,Produccion_UO!$K492,Resultados_Dic3!$D$3:$D$99980,Produccion_UO!$K$488,Resultados_Dic3!$E$3:$E$99980,Produccion_UO!$J492,Resultados_Dic3!$A$3:$A$99980,Produccion_UO!$H492)*$I$488</f>
        <v>0</v>
      </c>
      <c r="AR492" s="21">
        <f>+SUMIFS(Resultados_Dic3!AM$3:AM$99980,Resultados_Dic3!$F$3:$F$99980,Produccion_UO!$K492,Resultados_Dic3!$D$3:$D$99980,Produccion_UO!$K$488,Resultados_Dic3!$E$3:$E$99980,Produccion_UO!$J492,Resultados_Dic3!$A$3:$A$99980,Produccion_UO!$H492)*$I$488</f>
        <v>0</v>
      </c>
    </row>
    <row r="493" spans="1:48" x14ac:dyDescent="0.25">
      <c r="H493" s="17" t="str">
        <f t="shared" si="134"/>
        <v>DIC7</v>
      </c>
      <c r="J493" s="24"/>
      <c r="K493" s="54"/>
      <c r="L493" s="22" t="str">
        <f>+$B$5</f>
        <v>LLO - Heavy</v>
      </c>
      <c r="M493" s="21">
        <f>+SUMIFS(Resultados_Dic3!H$3:H$99980,Resultados_Dic3!$F$3:$F$99980,Produccion_UO!$K493,Resultados_Dic3!$D$3:$D$99980,Produccion_UO!$K$488,Resultados_Dic3!$E$3:$E$99980,Produccion_UO!$J493,Resultados_Dic3!$A$3:$A$99980,Produccion_UO!$H493)*$I$488</f>
        <v>0</v>
      </c>
      <c r="N493" s="21">
        <f>+SUMIFS(Resultados_Dic3!I$3:I$99980,Resultados_Dic3!$F$3:$F$99980,Produccion_UO!$K493,Resultados_Dic3!$D$3:$D$99980,Produccion_UO!$K$488,Resultados_Dic3!$E$3:$E$99980,Produccion_UO!$J493,Resultados_Dic3!$A$3:$A$99980,Produccion_UO!$H493)*$I$488</f>
        <v>0</v>
      </c>
      <c r="O493" s="21">
        <f>+SUMIFS(Resultados_Dic3!J$3:J$99980,Resultados_Dic3!$F$3:$F$99980,Produccion_UO!$K493,Resultados_Dic3!$D$3:$D$99980,Produccion_UO!$K$488,Resultados_Dic3!$E$3:$E$99980,Produccion_UO!$J493,Resultados_Dic3!$A$3:$A$99980,Produccion_UO!$H493)*$I$488</f>
        <v>0</v>
      </c>
      <c r="P493" s="21">
        <f>+SUMIFS(Resultados_Dic3!K$3:K$99980,Resultados_Dic3!$F$3:$F$99980,Produccion_UO!$K493,Resultados_Dic3!$D$3:$D$99980,Produccion_UO!$K$488,Resultados_Dic3!$E$3:$E$99980,Produccion_UO!$J493,Resultados_Dic3!$A$3:$A$99980,Produccion_UO!$H493)*$I$488</f>
        <v>0</v>
      </c>
      <c r="Q493" s="21">
        <f>+SUMIFS(Resultados_Dic3!L$3:L$99980,Resultados_Dic3!$F$3:$F$99980,Produccion_UO!$K493,Resultados_Dic3!$D$3:$D$99980,Produccion_UO!$K$488,Resultados_Dic3!$E$3:$E$99980,Produccion_UO!$J493,Resultados_Dic3!$A$3:$A$99980,Produccion_UO!$H493)*$I$488</f>
        <v>0</v>
      </c>
      <c r="R493" s="21">
        <f>+SUMIFS(Resultados_Dic3!M$3:M$99980,Resultados_Dic3!$F$3:$F$99980,Produccion_UO!$K493,Resultados_Dic3!$D$3:$D$99980,Produccion_UO!$K$488,Resultados_Dic3!$E$3:$E$99980,Produccion_UO!$J493,Resultados_Dic3!$A$3:$A$99980,Produccion_UO!$H493)*$I$488</f>
        <v>0</v>
      </c>
      <c r="S493" s="21">
        <f>+SUMIFS(Resultados_Dic3!N$3:N$99980,Resultados_Dic3!$F$3:$F$99980,Produccion_UO!$K493,Resultados_Dic3!$D$3:$D$99980,Produccion_UO!$K$488,Resultados_Dic3!$E$3:$E$99980,Produccion_UO!$J493,Resultados_Dic3!$A$3:$A$99980,Produccion_UO!$H493)*$I$488</f>
        <v>0</v>
      </c>
      <c r="T493" s="21">
        <f>+SUMIFS(Resultados_Dic3!O$3:O$99980,Resultados_Dic3!$F$3:$F$99980,Produccion_UO!$K493,Resultados_Dic3!$D$3:$D$99980,Produccion_UO!$K$488,Resultados_Dic3!$E$3:$E$99980,Produccion_UO!$J493,Resultados_Dic3!$A$3:$A$99980,Produccion_UO!$H493)*$I$488</f>
        <v>0</v>
      </c>
      <c r="U493" s="21">
        <f>+SUMIFS(Resultados_Dic3!P$3:P$99980,Resultados_Dic3!$F$3:$F$99980,Produccion_UO!$K493,Resultados_Dic3!$D$3:$D$99980,Produccion_UO!$K$488,Resultados_Dic3!$E$3:$E$99980,Produccion_UO!$J493,Resultados_Dic3!$A$3:$A$99980,Produccion_UO!$H493)*$I$488</f>
        <v>0</v>
      </c>
      <c r="V493" s="21">
        <f>+SUMIFS(Resultados_Dic3!Q$3:Q$99980,Resultados_Dic3!$F$3:$F$99980,Produccion_UO!$K493,Resultados_Dic3!$D$3:$D$99980,Produccion_UO!$K$488,Resultados_Dic3!$E$3:$E$99980,Produccion_UO!$J493,Resultados_Dic3!$A$3:$A$99980,Produccion_UO!$H493)*$I$488</f>
        <v>0</v>
      </c>
      <c r="W493" s="21">
        <f>+SUMIFS(Resultados_Dic3!R$3:R$99980,Resultados_Dic3!$F$3:$F$99980,Produccion_UO!$K493,Resultados_Dic3!$D$3:$D$99980,Produccion_UO!$K$488,Resultados_Dic3!$E$3:$E$99980,Produccion_UO!$J493,Resultados_Dic3!$A$3:$A$99980,Produccion_UO!$H493)*$I$488</f>
        <v>0</v>
      </c>
      <c r="X493" s="21">
        <f>+SUMIFS(Resultados_Dic3!S$3:S$99980,Resultados_Dic3!$F$3:$F$99980,Produccion_UO!$K493,Resultados_Dic3!$D$3:$D$99980,Produccion_UO!$K$488,Resultados_Dic3!$E$3:$E$99980,Produccion_UO!$J493,Resultados_Dic3!$A$3:$A$99980,Produccion_UO!$H493)*$I$488</f>
        <v>0</v>
      </c>
      <c r="Y493" s="21">
        <f>+SUMIFS(Resultados_Dic3!T$3:T$99980,Resultados_Dic3!$F$3:$F$99980,Produccion_UO!$K493,Resultados_Dic3!$D$3:$D$99980,Produccion_UO!$K$488,Resultados_Dic3!$E$3:$E$99980,Produccion_UO!$J493,Resultados_Dic3!$A$3:$A$99980,Produccion_UO!$H493)*$I$488</f>
        <v>0</v>
      </c>
      <c r="Z493" s="21">
        <f>+SUMIFS(Resultados_Dic3!U$3:U$99980,Resultados_Dic3!$F$3:$F$99980,Produccion_UO!$K493,Resultados_Dic3!$D$3:$D$99980,Produccion_UO!$K$488,Resultados_Dic3!$E$3:$E$99980,Produccion_UO!$J493,Resultados_Dic3!$A$3:$A$99980,Produccion_UO!$H493)*$I$488</f>
        <v>0</v>
      </c>
      <c r="AA493" s="21">
        <f>+SUMIFS(Resultados_Dic3!V$3:V$99980,Resultados_Dic3!$F$3:$F$99980,Produccion_UO!$K493,Resultados_Dic3!$D$3:$D$99980,Produccion_UO!$K$488,Resultados_Dic3!$E$3:$E$99980,Produccion_UO!$J493,Resultados_Dic3!$A$3:$A$99980,Produccion_UO!$H493)*$I$488</f>
        <v>0</v>
      </c>
      <c r="AB493" s="21">
        <f>+SUMIFS(Resultados_Dic3!W$3:W$99980,Resultados_Dic3!$F$3:$F$99980,Produccion_UO!$K493,Resultados_Dic3!$D$3:$D$99980,Produccion_UO!$K$488,Resultados_Dic3!$E$3:$E$99980,Produccion_UO!$J493,Resultados_Dic3!$A$3:$A$99980,Produccion_UO!$H493)*$I$488</f>
        <v>0</v>
      </c>
      <c r="AC493" s="21">
        <f>+SUMIFS(Resultados_Dic3!X$3:X$99980,Resultados_Dic3!$F$3:$F$99980,Produccion_UO!$K493,Resultados_Dic3!$D$3:$D$99980,Produccion_UO!$K$488,Resultados_Dic3!$E$3:$E$99980,Produccion_UO!$J493,Resultados_Dic3!$A$3:$A$99980,Produccion_UO!$H493)*$I$488</f>
        <v>0</v>
      </c>
      <c r="AD493" s="21">
        <f>+SUMIFS(Resultados_Dic3!Y$3:Y$99980,Resultados_Dic3!$F$3:$F$99980,Produccion_UO!$K493,Resultados_Dic3!$D$3:$D$99980,Produccion_UO!$K$488,Resultados_Dic3!$E$3:$E$99980,Produccion_UO!$J493,Resultados_Dic3!$A$3:$A$99980,Produccion_UO!$H493)*$I$488</f>
        <v>0</v>
      </c>
      <c r="AE493" s="21">
        <f>+SUMIFS(Resultados_Dic3!Z$3:Z$99980,Resultados_Dic3!$F$3:$F$99980,Produccion_UO!$K493,Resultados_Dic3!$D$3:$D$99980,Produccion_UO!$K$488,Resultados_Dic3!$E$3:$E$99980,Produccion_UO!$J493,Resultados_Dic3!$A$3:$A$99980,Produccion_UO!$H493)*$I$488</f>
        <v>0</v>
      </c>
      <c r="AF493" s="21">
        <f>+SUMIFS(Resultados_Dic3!AA$3:AA$99980,Resultados_Dic3!$F$3:$F$99980,Produccion_UO!$K493,Resultados_Dic3!$D$3:$D$99980,Produccion_UO!$K$488,Resultados_Dic3!$E$3:$E$99980,Produccion_UO!$J493,Resultados_Dic3!$A$3:$A$99980,Produccion_UO!$H493)*$I$488</f>
        <v>0</v>
      </c>
      <c r="AG493" s="21">
        <f>+SUMIFS(Resultados_Dic3!AB$3:AB$99980,Resultados_Dic3!$F$3:$F$99980,Produccion_UO!$K493,Resultados_Dic3!$D$3:$D$99980,Produccion_UO!$K$488,Resultados_Dic3!$E$3:$E$99980,Produccion_UO!$J493,Resultados_Dic3!$A$3:$A$99980,Produccion_UO!$H493)*$I$488</f>
        <v>0</v>
      </c>
      <c r="AH493" s="21">
        <f>+SUMIFS(Resultados_Dic3!AC$3:AC$99980,Resultados_Dic3!$F$3:$F$99980,Produccion_UO!$K493,Resultados_Dic3!$D$3:$D$99980,Produccion_UO!$K$488,Resultados_Dic3!$E$3:$E$99980,Produccion_UO!$J493,Resultados_Dic3!$A$3:$A$99980,Produccion_UO!$H493)*$I$488</f>
        <v>0</v>
      </c>
      <c r="AI493" s="21">
        <f>+SUMIFS(Resultados_Dic3!AD$3:AD$99980,Resultados_Dic3!$F$3:$F$99980,Produccion_UO!$K493,Resultados_Dic3!$D$3:$D$99980,Produccion_UO!$K$488,Resultados_Dic3!$E$3:$E$99980,Produccion_UO!$J493,Resultados_Dic3!$A$3:$A$99980,Produccion_UO!$H493)*$I$488</f>
        <v>0</v>
      </c>
      <c r="AJ493" s="21">
        <f>+SUMIFS(Resultados_Dic3!AE$3:AE$99980,Resultados_Dic3!$F$3:$F$99980,Produccion_UO!$K493,Resultados_Dic3!$D$3:$D$99980,Produccion_UO!$K$488,Resultados_Dic3!$E$3:$E$99980,Produccion_UO!$J493,Resultados_Dic3!$A$3:$A$99980,Produccion_UO!$H493)*$I$488</f>
        <v>0</v>
      </c>
      <c r="AK493" s="21">
        <f>+SUMIFS(Resultados_Dic3!AF$3:AF$99980,Resultados_Dic3!$F$3:$F$99980,Produccion_UO!$K493,Resultados_Dic3!$D$3:$D$99980,Produccion_UO!$K$488,Resultados_Dic3!$E$3:$E$99980,Produccion_UO!$J493,Resultados_Dic3!$A$3:$A$99980,Produccion_UO!$H493)*$I$488</f>
        <v>0</v>
      </c>
      <c r="AL493" s="21">
        <f>+SUMIFS(Resultados_Dic3!AG$3:AG$99980,Resultados_Dic3!$F$3:$F$99980,Produccion_UO!$K493,Resultados_Dic3!$D$3:$D$99980,Produccion_UO!$K$488,Resultados_Dic3!$E$3:$E$99980,Produccion_UO!$J493,Resultados_Dic3!$A$3:$A$99980,Produccion_UO!$H493)*$I$488</f>
        <v>0</v>
      </c>
      <c r="AM493" s="21">
        <f>+SUMIFS(Resultados_Dic3!AH$3:AH$99980,Resultados_Dic3!$F$3:$F$99980,Produccion_UO!$K493,Resultados_Dic3!$D$3:$D$99980,Produccion_UO!$K$488,Resultados_Dic3!$E$3:$E$99980,Produccion_UO!$J493,Resultados_Dic3!$A$3:$A$99980,Produccion_UO!$H493)*$I$488</f>
        <v>0</v>
      </c>
      <c r="AN493" s="21">
        <f>+SUMIFS(Resultados_Dic3!AI$3:AI$99980,Resultados_Dic3!$F$3:$F$99980,Produccion_UO!$K493,Resultados_Dic3!$D$3:$D$99980,Produccion_UO!$K$488,Resultados_Dic3!$E$3:$E$99980,Produccion_UO!$J493,Resultados_Dic3!$A$3:$A$99980,Produccion_UO!$H493)*$I$488</f>
        <v>0</v>
      </c>
      <c r="AO493" s="21">
        <f>+SUMIFS(Resultados_Dic3!AJ$3:AJ$99980,Resultados_Dic3!$F$3:$F$99980,Produccion_UO!$K493,Resultados_Dic3!$D$3:$D$99980,Produccion_UO!$K$488,Resultados_Dic3!$E$3:$E$99980,Produccion_UO!$J493,Resultados_Dic3!$A$3:$A$99980,Produccion_UO!$H493)*$I$488</f>
        <v>0</v>
      </c>
      <c r="AP493" s="21">
        <f>+SUMIFS(Resultados_Dic3!AK$3:AK$99980,Resultados_Dic3!$F$3:$F$99980,Produccion_UO!$K493,Resultados_Dic3!$D$3:$D$99980,Produccion_UO!$K$488,Resultados_Dic3!$E$3:$E$99980,Produccion_UO!$J493,Resultados_Dic3!$A$3:$A$99980,Produccion_UO!$H493)*$I$488</f>
        <v>0</v>
      </c>
      <c r="AQ493" s="21">
        <f>+SUMIFS(Resultados_Dic3!AL$3:AL$99980,Resultados_Dic3!$F$3:$F$99980,Produccion_UO!$K493,Resultados_Dic3!$D$3:$D$99980,Produccion_UO!$K$488,Resultados_Dic3!$E$3:$E$99980,Produccion_UO!$J493,Resultados_Dic3!$A$3:$A$99980,Produccion_UO!$H493)*$I$488</f>
        <v>0</v>
      </c>
      <c r="AR493" s="21">
        <f>+SUMIFS(Resultados_Dic3!AM$3:AM$99980,Resultados_Dic3!$F$3:$F$99980,Produccion_UO!$K493,Resultados_Dic3!$D$3:$D$99980,Produccion_UO!$K$488,Resultados_Dic3!$E$3:$E$99980,Produccion_UO!$J493,Resultados_Dic3!$A$3:$A$99980,Produccion_UO!$H493)*$I$488</f>
        <v>0</v>
      </c>
    </row>
    <row r="494" spans="1:48" x14ac:dyDescent="0.25">
      <c r="H494" s="17" t="str">
        <f t="shared" si="134"/>
        <v>DIC7</v>
      </c>
      <c r="J494" s="24" t="s">
        <v>90</v>
      </c>
      <c r="K494" s="54" t="s">
        <v>235</v>
      </c>
      <c r="L494" s="22" t="str">
        <f>+$B$6</f>
        <v>PU - Ligth</v>
      </c>
      <c r="M494" s="21">
        <f>+SUMIFS(Resultados_Dic3!H$3:H$99980,Resultados_Dic3!$F$3:$F$99980,Produccion_UO!$K494,Resultados_Dic3!$D$3:$D$99980,Produccion_UO!$K$488,Resultados_Dic3!$E$3:$E$99980,Produccion_UO!$J494,Resultados_Dic3!$A$3:$A$99980,Produccion_UO!$H494)*$I$488</f>
        <v>0</v>
      </c>
      <c r="N494" s="21">
        <f>+SUMIFS(Resultados_Dic3!I$3:I$99980,Resultados_Dic3!$F$3:$F$99980,Produccion_UO!$K494,Resultados_Dic3!$D$3:$D$99980,Produccion_UO!$K$488,Resultados_Dic3!$E$3:$E$99980,Produccion_UO!$J494,Resultados_Dic3!$A$3:$A$99980,Produccion_UO!$H494)*$I$488</f>
        <v>0</v>
      </c>
      <c r="O494" s="21">
        <f>+SUMIFS(Resultados_Dic3!J$3:J$99980,Resultados_Dic3!$F$3:$F$99980,Produccion_UO!$K494,Resultados_Dic3!$D$3:$D$99980,Produccion_UO!$K$488,Resultados_Dic3!$E$3:$E$99980,Produccion_UO!$J494,Resultados_Dic3!$A$3:$A$99980,Produccion_UO!$H494)*$I$488</f>
        <v>0</v>
      </c>
      <c r="P494" s="21">
        <f>+SUMIFS(Resultados_Dic3!K$3:K$99980,Resultados_Dic3!$F$3:$F$99980,Produccion_UO!$K494,Resultados_Dic3!$D$3:$D$99980,Produccion_UO!$K$488,Resultados_Dic3!$E$3:$E$99980,Produccion_UO!$J494,Resultados_Dic3!$A$3:$A$99980,Produccion_UO!$H494)*$I$488</f>
        <v>0</v>
      </c>
      <c r="Q494" s="21">
        <f>+SUMIFS(Resultados_Dic3!L$3:L$99980,Resultados_Dic3!$F$3:$F$99980,Produccion_UO!$K494,Resultados_Dic3!$D$3:$D$99980,Produccion_UO!$K$488,Resultados_Dic3!$E$3:$E$99980,Produccion_UO!$J494,Resultados_Dic3!$A$3:$A$99980,Produccion_UO!$H494)*$I$488</f>
        <v>0</v>
      </c>
      <c r="R494" s="21">
        <f>+SUMIFS(Resultados_Dic3!M$3:M$99980,Resultados_Dic3!$F$3:$F$99980,Produccion_UO!$K494,Resultados_Dic3!$D$3:$D$99980,Produccion_UO!$K$488,Resultados_Dic3!$E$3:$E$99980,Produccion_UO!$J494,Resultados_Dic3!$A$3:$A$99980,Produccion_UO!$H494)*$I$488</f>
        <v>0</v>
      </c>
      <c r="S494" s="21">
        <f>+SUMIFS(Resultados_Dic3!N$3:N$99980,Resultados_Dic3!$F$3:$F$99980,Produccion_UO!$K494,Resultados_Dic3!$D$3:$D$99980,Produccion_UO!$K$488,Resultados_Dic3!$E$3:$E$99980,Produccion_UO!$J494,Resultados_Dic3!$A$3:$A$99980,Produccion_UO!$H494)*$I$488</f>
        <v>0</v>
      </c>
      <c r="T494" s="21">
        <f>+SUMIFS(Resultados_Dic3!O$3:O$99980,Resultados_Dic3!$F$3:$F$99980,Produccion_UO!$K494,Resultados_Dic3!$D$3:$D$99980,Produccion_UO!$K$488,Resultados_Dic3!$E$3:$E$99980,Produccion_UO!$J494,Resultados_Dic3!$A$3:$A$99980,Produccion_UO!$H494)*$I$488</f>
        <v>0</v>
      </c>
      <c r="U494" s="21">
        <f>+SUMIFS(Resultados_Dic3!P$3:P$99980,Resultados_Dic3!$F$3:$F$99980,Produccion_UO!$K494,Resultados_Dic3!$D$3:$D$99980,Produccion_UO!$K$488,Resultados_Dic3!$E$3:$E$99980,Produccion_UO!$J494,Resultados_Dic3!$A$3:$A$99980,Produccion_UO!$H494)*$I$488</f>
        <v>0</v>
      </c>
      <c r="V494" s="21">
        <f>+SUMIFS(Resultados_Dic3!Q$3:Q$99980,Resultados_Dic3!$F$3:$F$99980,Produccion_UO!$K494,Resultados_Dic3!$D$3:$D$99980,Produccion_UO!$K$488,Resultados_Dic3!$E$3:$E$99980,Produccion_UO!$J494,Resultados_Dic3!$A$3:$A$99980,Produccion_UO!$H494)*$I$488</f>
        <v>0</v>
      </c>
      <c r="W494" s="21">
        <f>+SUMIFS(Resultados_Dic3!R$3:R$99980,Resultados_Dic3!$F$3:$F$99980,Produccion_UO!$K494,Resultados_Dic3!$D$3:$D$99980,Produccion_UO!$K$488,Resultados_Dic3!$E$3:$E$99980,Produccion_UO!$J494,Resultados_Dic3!$A$3:$A$99980,Produccion_UO!$H494)*$I$488</f>
        <v>0</v>
      </c>
      <c r="X494" s="21">
        <f>+SUMIFS(Resultados_Dic3!S$3:S$99980,Resultados_Dic3!$F$3:$F$99980,Produccion_UO!$K494,Resultados_Dic3!$D$3:$D$99980,Produccion_UO!$K$488,Resultados_Dic3!$E$3:$E$99980,Produccion_UO!$J494,Resultados_Dic3!$A$3:$A$99980,Produccion_UO!$H494)*$I$488</f>
        <v>0</v>
      </c>
      <c r="Y494" s="21">
        <f>+SUMIFS(Resultados_Dic3!T$3:T$99980,Resultados_Dic3!$F$3:$F$99980,Produccion_UO!$K494,Resultados_Dic3!$D$3:$D$99980,Produccion_UO!$K$488,Resultados_Dic3!$E$3:$E$99980,Produccion_UO!$J494,Resultados_Dic3!$A$3:$A$99980,Produccion_UO!$H494)*$I$488</f>
        <v>0</v>
      </c>
      <c r="Z494" s="21">
        <f>+SUMIFS(Resultados_Dic3!U$3:U$99980,Resultados_Dic3!$F$3:$F$99980,Produccion_UO!$K494,Resultados_Dic3!$D$3:$D$99980,Produccion_UO!$K$488,Resultados_Dic3!$E$3:$E$99980,Produccion_UO!$J494,Resultados_Dic3!$A$3:$A$99980,Produccion_UO!$H494)*$I$488</f>
        <v>0</v>
      </c>
      <c r="AA494" s="21">
        <f>+SUMIFS(Resultados_Dic3!V$3:V$99980,Resultados_Dic3!$F$3:$F$99980,Produccion_UO!$K494,Resultados_Dic3!$D$3:$D$99980,Produccion_UO!$K$488,Resultados_Dic3!$E$3:$E$99980,Produccion_UO!$J494,Resultados_Dic3!$A$3:$A$99980,Produccion_UO!$H494)*$I$488</f>
        <v>0</v>
      </c>
      <c r="AB494" s="21">
        <f>+SUMIFS(Resultados_Dic3!W$3:W$99980,Resultados_Dic3!$F$3:$F$99980,Produccion_UO!$K494,Resultados_Dic3!$D$3:$D$99980,Produccion_UO!$K$488,Resultados_Dic3!$E$3:$E$99980,Produccion_UO!$J494,Resultados_Dic3!$A$3:$A$99980,Produccion_UO!$H494)*$I$488</f>
        <v>0</v>
      </c>
      <c r="AC494" s="21">
        <f>+SUMIFS(Resultados_Dic3!X$3:X$99980,Resultados_Dic3!$F$3:$F$99980,Produccion_UO!$K494,Resultados_Dic3!$D$3:$D$99980,Produccion_UO!$K$488,Resultados_Dic3!$E$3:$E$99980,Produccion_UO!$J494,Resultados_Dic3!$A$3:$A$99980,Produccion_UO!$H494)*$I$488</f>
        <v>0</v>
      </c>
      <c r="AD494" s="21">
        <f>+SUMIFS(Resultados_Dic3!Y$3:Y$99980,Resultados_Dic3!$F$3:$F$99980,Produccion_UO!$K494,Resultados_Dic3!$D$3:$D$99980,Produccion_UO!$K$488,Resultados_Dic3!$E$3:$E$99980,Produccion_UO!$J494,Resultados_Dic3!$A$3:$A$99980,Produccion_UO!$H494)*$I$488</f>
        <v>0</v>
      </c>
      <c r="AE494" s="21">
        <f>+SUMIFS(Resultados_Dic3!Z$3:Z$99980,Resultados_Dic3!$F$3:$F$99980,Produccion_UO!$K494,Resultados_Dic3!$D$3:$D$99980,Produccion_UO!$K$488,Resultados_Dic3!$E$3:$E$99980,Produccion_UO!$J494,Resultados_Dic3!$A$3:$A$99980,Produccion_UO!$H494)*$I$488</f>
        <v>0</v>
      </c>
      <c r="AF494" s="21">
        <f>+SUMIFS(Resultados_Dic3!AA$3:AA$99980,Resultados_Dic3!$F$3:$F$99980,Produccion_UO!$K494,Resultados_Dic3!$D$3:$D$99980,Produccion_UO!$K$488,Resultados_Dic3!$E$3:$E$99980,Produccion_UO!$J494,Resultados_Dic3!$A$3:$A$99980,Produccion_UO!$H494)*$I$488</f>
        <v>0</v>
      </c>
      <c r="AG494" s="21">
        <f>+SUMIFS(Resultados_Dic3!AB$3:AB$99980,Resultados_Dic3!$F$3:$F$99980,Produccion_UO!$K494,Resultados_Dic3!$D$3:$D$99980,Produccion_UO!$K$488,Resultados_Dic3!$E$3:$E$99980,Produccion_UO!$J494,Resultados_Dic3!$A$3:$A$99980,Produccion_UO!$H494)*$I$488</f>
        <v>0</v>
      </c>
      <c r="AH494" s="21">
        <f>+SUMIFS(Resultados_Dic3!AC$3:AC$99980,Resultados_Dic3!$F$3:$F$99980,Produccion_UO!$K494,Resultados_Dic3!$D$3:$D$99980,Produccion_UO!$K$488,Resultados_Dic3!$E$3:$E$99980,Produccion_UO!$J494,Resultados_Dic3!$A$3:$A$99980,Produccion_UO!$H494)*$I$488</f>
        <v>0</v>
      </c>
      <c r="AI494" s="21">
        <f>+SUMIFS(Resultados_Dic3!AD$3:AD$99980,Resultados_Dic3!$F$3:$F$99980,Produccion_UO!$K494,Resultados_Dic3!$D$3:$D$99980,Produccion_UO!$K$488,Resultados_Dic3!$E$3:$E$99980,Produccion_UO!$J494,Resultados_Dic3!$A$3:$A$99980,Produccion_UO!$H494)*$I$488</f>
        <v>0</v>
      </c>
      <c r="AJ494" s="21">
        <f>+SUMIFS(Resultados_Dic3!AE$3:AE$99980,Resultados_Dic3!$F$3:$F$99980,Produccion_UO!$K494,Resultados_Dic3!$D$3:$D$99980,Produccion_UO!$K$488,Resultados_Dic3!$E$3:$E$99980,Produccion_UO!$J494,Resultados_Dic3!$A$3:$A$99980,Produccion_UO!$H494)*$I$488</f>
        <v>0</v>
      </c>
      <c r="AK494" s="21">
        <f>+SUMIFS(Resultados_Dic3!AF$3:AF$99980,Resultados_Dic3!$F$3:$F$99980,Produccion_UO!$K494,Resultados_Dic3!$D$3:$D$99980,Produccion_UO!$K$488,Resultados_Dic3!$E$3:$E$99980,Produccion_UO!$J494,Resultados_Dic3!$A$3:$A$99980,Produccion_UO!$H494)*$I$488</f>
        <v>0</v>
      </c>
      <c r="AL494" s="21">
        <f>+SUMIFS(Resultados_Dic3!AG$3:AG$99980,Resultados_Dic3!$F$3:$F$99980,Produccion_UO!$K494,Resultados_Dic3!$D$3:$D$99980,Produccion_UO!$K$488,Resultados_Dic3!$E$3:$E$99980,Produccion_UO!$J494,Resultados_Dic3!$A$3:$A$99980,Produccion_UO!$H494)*$I$488</f>
        <v>0</v>
      </c>
      <c r="AM494" s="21">
        <f>+SUMIFS(Resultados_Dic3!AH$3:AH$99980,Resultados_Dic3!$F$3:$F$99980,Produccion_UO!$K494,Resultados_Dic3!$D$3:$D$99980,Produccion_UO!$K$488,Resultados_Dic3!$E$3:$E$99980,Produccion_UO!$J494,Resultados_Dic3!$A$3:$A$99980,Produccion_UO!$H494)*$I$488</f>
        <v>0</v>
      </c>
      <c r="AN494" s="21">
        <f>+SUMIFS(Resultados_Dic3!AI$3:AI$99980,Resultados_Dic3!$F$3:$F$99980,Produccion_UO!$K494,Resultados_Dic3!$D$3:$D$99980,Produccion_UO!$K$488,Resultados_Dic3!$E$3:$E$99980,Produccion_UO!$J494,Resultados_Dic3!$A$3:$A$99980,Produccion_UO!$H494)*$I$488</f>
        <v>0</v>
      </c>
      <c r="AO494" s="21">
        <f>+SUMIFS(Resultados_Dic3!AJ$3:AJ$99980,Resultados_Dic3!$F$3:$F$99980,Produccion_UO!$K494,Resultados_Dic3!$D$3:$D$99980,Produccion_UO!$K$488,Resultados_Dic3!$E$3:$E$99980,Produccion_UO!$J494,Resultados_Dic3!$A$3:$A$99980,Produccion_UO!$H494)*$I$488</f>
        <v>0</v>
      </c>
      <c r="AP494" s="21">
        <f>+SUMIFS(Resultados_Dic3!AK$3:AK$99980,Resultados_Dic3!$F$3:$F$99980,Produccion_UO!$K494,Resultados_Dic3!$D$3:$D$99980,Produccion_UO!$K$488,Resultados_Dic3!$E$3:$E$99980,Produccion_UO!$J494,Resultados_Dic3!$A$3:$A$99980,Produccion_UO!$H494)*$I$488</f>
        <v>0</v>
      </c>
      <c r="AQ494" s="21">
        <f>+SUMIFS(Resultados_Dic3!AL$3:AL$99980,Resultados_Dic3!$F$3:$F$99980,Produccion_UO!$K494,Resultados_Dic3!$D$3:$D$99980,Produccion_UO!$K$488,Resultados_Dic3!$E$3:$E$99980,Produccion_UO!$J494,Resultados_Dic3!$A$3:$A$99980,Produccion_UO!$H494)*$I$488</f>
        <v>0</v>
      </c>
      <c r="AR494" s="21">
        <f>+SUMIFS(Resultados_Dic3!AM$3:AM$99980,Resultados_Dic3!$F$3:$F$99980,Produccion_UO!$K494,Resultados_Dic3!$D$3:$D$99980,Produccion_UO!$K$488,Resultados_Dic3!$E$3:$E$99980,Produccion_UO!$J494,Resultados_Dic3!$A$3:$A$99980,Produccion_UO!$H494)*$I$488</f>
        <v>0</v>
      </c>
    </row>
    <row r="495" spans="1:48" x14ac:dyDescent="0.25">
      <c r="H495" s="17" t="str">
        <f t="shared" si="134"/>
        <v>DIC7</v>
      </c>
      <c r="J495" s="24" t="s">
        <v>431</v>
      </c>
      <c r="K495" s="54" t="s">
        <v>295</v>
      </c>
      <c r="L495" s="22" t="str">
        <f>+$B$7</f>
        <v>VMM - Medium</v>
      </c>
      <c r="M495" s="21">
        <f>+SUMIFS(Resultados_Dic3!H$3:H$99980,Resultados_Dic3!$F$3:$F$99980,Produccion_UO!$K495,Resultados_Dic3!$D$3:$D$99980,Produccion_UO!$K$488,Resultados_Dic3!$E$3:$E$99980,Produccion_UO!$J495,Resultados_Dic3!$A$3:$A$99980,Produccion_UO!$H495)*$I$488</f>
        <v>0</v>
      </c>
      <c r="N495" s="21">
        <f>+SUMIFS(Resultados_Dic3!I$3:I$99980,Resultados_Dic3!$F$3:$F$99980,Produccion_UO!$K495,Resultados_Dic3!$D$3:$D$99980,Produccion_UO!$K$488,Resultados_Dic3!$E$3:$E$99980,Produccion_UO!$J495,Resultados_Dic3!$A$3:$A$99980,Produccion_UO!$H495)*$I$488</f>
        <v>0</v>
      </c>
      <c r="O495" s="21">
        <f>+SUMIFS(Resultados_Dic3!J$3:J$99980,Resultados_Dic3!$F$3:$F$99980,Produccion_UO!$K495,Resultados_Dic3!$D$3:$D$99980,Produccion_UO!$K$488,Resultados_Dic3!$E$3:$E$99980,Produccion_UO!$J495,Resultados_Dic3!$A$3:$A$99980,Produccion_UO!$H495)*$I$488</f>
        <v>0</v>
      </c>
      <c r="P495" s="21">
        <f>+SUMIFS(Resultados_Dic3!K$3:K$99980,Resultados_Dic3!$F$3:$F$99980,Produccion_UO!$K495,Resultados_Dic3!$D$3:$D$99980,Produccion_UO!$K$488,Resultados_Dic3!$E$3:$E$99980,Produccion_UO!$J495,Resultados_Dic3!$A$3:$A$99980,Produccion_UO!$H495)*$I$488</f>
        <v>0</v>
      </c>
      <c r="Q495" s="21">
        <f>+SUMIFS(Resultados_Dic3!L$3:L$99980,Resultados_Dic3!$F$3:$F$99980,Produccion_UO!$K495,Resultados_Dic3!$D$3:$D$99980,Produccion_UO!$K$488,Resultados_Dic3!$E$3:$E$99980,Produccion_UO!$J495,Resultados_Dic3!$A$3:$A$99980,Produccion_UO!$H495)*$I$488</f>
        <v>0</v>
      </c>
      <c r="R495" s="21">
        <f>+SUMIFS(Resultados_Dic3!M$3:M$99980,Resultados_Dic3!$F$3:$F$99980,Produccion_UO!$K495,Resultados_Dic3!$D$3:$D$99980,Produccion_UO!$K$488,Resultados_Dic3!$E$3:$E$99980,Produccion_UO!$J495,Resultados_Dic3!$A$3:$A$99980,Produccion_UO!$H495)*$I$488</f>
        <v>0</v>
      </c>
      <c r="S495" s="21">
        <f>+SUMIFS(Resultados_Dic3!N$3:N$99980,Resultados_Dic3!$F$3:$F$99980,Produccion_UO!$K495,Resultados_Dic3!$D$3:$D$99980,Produccion_UO!$K$488,Resultados_Dic3!$E$3:$E$99980,Produccion_UO!$J495,Resultados_Dic3!$A$3:$A$99980,Produccion_UO!$H495)*$I$488</f>
        <v>0</v>
      </c>
      <c r="T495" s="21">
        <f>+SUMIFS(Resultados_Dic3!O$3:O$99980,Resultados_Dic3!$F$3:$F$99980,Produccion_UO!$K495,Resultados_Dic3!$D$3:$D$99980,Produccion_UO!$K$488,Resultados_Dic3!$E$3:$E$99980,Produccion_UO!$J495,Resultados_Dic3!$A$3:$A$99980,Produccion_UO!$H495)*$I$488</f>
        <v>0</v>
      </c>
      <c r="U495" s="21">
        <f>+SUMIFS(Resultados_Dic3!P$3:P$99980,Resultados_Dic3!$F$3:$F$99980,Produccion_UO!$K495,Resultados_Dic3!$D$3:$D$99980,Produccion_UO!$K$488,Resultados_Dic3!$E$3:$E$99980,Produccion_UO!$J495,Resultados_Dic3!$A$3:$A$99980,Produccion_UO!$H495)*$I$488</f>
        <v>0</v>
      </c>
      <c r="V495" s="21">
        <f>+SUMIFS(Resultados_Dic3!Q$3:Q$99980,Resultados_Dic3!$F$3:$F$99980,Produccion_UO!$K495,Resultados_Dic3!$D$3:$D$99980,Produccion_UO!$K$488,Resultados_Dic3!$E$3:$E$99980,Produccion_UO!$J495,Resultados_Dic3!$A$3:$A$99980,Produccion_UO!$H495)*$I$488</f>
        <v>0</v>
      </c>
      <c r="W495" s="21">
        <f>+SUMIFS(Resultados_Dic3!R$3:R$99980,Resultados_Dic3!$F$3:$F$99980,Produccion_UO!$K495,Resultados_Dic3!$D$3:$D$99980,Produccion_UO!$K$488,Resultados_Dic3!$E$3:$E$99980,Produccion_UO!$J495,Resultados_Dic3!$A$3:$A$99980,Produccion_UO!$H495)*$I$488</f>
        <v>0</v>
      </c>
      <c r="X495" s="21">
        <f>+SUMIFS(Resultados_Dic3!S$3:S$99980,Resultados_Dic3!$F$3:$F$99980,Produccion_UO!$K495,Resultados_Dic3!$D$3:$D$99980,Produccion_UO!$K$488,Resultados_Dic3!$E$3:$E$99980,Produccion_UO!$J495,Resultados_Dic3!$A$3:$A$99980,Produccion_UO!$H495)*$I$488</f>
        <v>0</v>
      </c>
      <c r="Y495" s="21">
        <f>+SUMIFS(Resultados_Dic3!T$3:T$99980,Resultados_Dic3!$F$3:$F$99980,Produccion_UO!$K495,Resultados_Dic3!$D$3:$D$99980,Produccion_UO!$K$488,Resultados_Dic3!$E$3:$E$99980,Produccion_UO!$J495,Resultados_Dic3!$A$3:$A$99980,Produccion_UO!$H495)*$I$488</f>
        <v>0</v>
      </c>
      <c r="Z495" s="21">
        <f>+SUMIFS(Resultados_Dic3!U$3:U$99980,Resultados_Dic3!$F$3:$F$99980,Produccion_UO!$K495,Resultados_Dic3!$D$3:$D$99980,Produccion_UO!$K$488,Resultados_Dic3!$E$3:$E$99980,Produccion_UO!$J495,Resultados_Dic3!$A$3:$A$99980,Produccion_UO!$H495)*$I$488</f>
        <v>0</v>
      </c>
      <c r="AA495" s="21">
        <f>+SUMIFS(Resultados_Dic3!V$3:V$99980,Resultados_Dic3!$F$3:$F$99980,Produccion_UO!$K495,Resultados_Dic3!$D$3:$D$99980,Produccion_UO!$K$488,Resultados_Dic3!$E$3:$E$99980,Produccion_UO!$J495,Resultados_Dic3!$A$3:$A$99980,Produccion_UO!$H495)*$I$488</f>
        <v>0</v>
      </c>
      <c r="AB495" s="21">
        <f>+SUMIFS(Resultados_Dic3!W$3:W$99980,Resultados_Dic3!$F$3:$F$99980,Produccion_UO!$K495,Resultados_Dic3!$D$3:$D$99980,Produccion_UO!$K$488,Resultados_Dic3!$E$3:$E$99980,Produccion_UO!$J495,Resultados_Dic3!$A$3:$A$99980,Produccion_UO!$H495)*$I$488</f>
        <v>0</v>
      </c>
      <c r="AC495" s="21">
        <f>+SUMIFS(Resultados_Dic3!X$3:X$99980,Resultados_Dic3!$F$3:$F$99980,Produccion_UO!$K495,Resultados_Dic3!$D$3:$D$99980,Produccion_UO!$K$488,Resultados_Dic3!$E$3:$E$99980,Produccion_UO!$J495,Resultados_Dic3!$A$3:$A$99980,Produccion_UO!$H495)*$I$488</f>
        <v>0</v>
      </c>
      <c r="AD495" s="21">
        <f>+SUMIFS(Resultados_Dic3!Y$3:Y$99980,Resultados_Dic3!$F$3:$F$99980,Produccion_UO!$K495,Resultados_Dic3!$D$3:$D$99980,Produccion_UO!$K$488,Resultados_Dic3!$E$3:$E$99980,Produccion_UO!$J495,Resultados_Dic3!$A$3:$A$99980,Produccion_UO!$H495)*$I$488</f>
        <v>0</v>
      </c>
      <c r="AE495" s="21">
        <f>+SUMIFS(Resultados_Dic3!Z$3:Z$99980,Resultados_Dic3!$F$3:$F$99980,Produccion_UO!$K495,Resultados_Dic3!$D$3:$D$99980,Produccion_UO!$K$488,Resultados_Dic3!$E$3:$E$99980,Produccion_UO!$J495,Resultados_Dic3!$A$3:$A$99980,Produccion_UO!$H495)*$I$488</f>
        <v>0</v>
      </c>
      <c r="AF495" s="21">
        <f>+SUMIFS(Resultados_Dic3!AA$3:AA$99980,Resultados_Dic3!$F$3:$F$99980,Produccion_UO!$K495,Resultados_Dic3!$D$3:$D$99980,Produccion_UO!$K$488,Resultados_Dic3!$E$3:$E$99980,Produccion_UO!$J495,Resultados_Dic3!$A$3:$A$99980,Produccion_UO!$H495)*$I$488</f>
        <v>0</v>
      </c>
      <c r="AG495" s="21">
        <f>+SUMIFS(Resultados_Dic3!AB$3:AB$99980,Resultados_Dic3!$F$3:$F$99980,Produccion_UO!$K495,Resultados_Dic3!$D$3:$D$99980,Produccion_UO!$K$488,Resultados_Dic3!$E$3:$E$99980,Produccion_UO!$J495,Resultados_Dic3!$A$3:$A$99980,Produccion_UO!$H495)*$I$488</f>
        <v>0</v>
      </c>
      <c r="AH495" s="21">
        <f>+SUMIFS(Resultados_Dic3!AC$3:AC$99980,Resultados_Dic3!$F$3:$F$99980,Produccion_UO!$K495,Resultados_Dic3!$D$3:$D$99980,Produccion_UO!$K$488,Resultados_Dic3!$E$3:$E$99980,Produccion_UO!$J495,Resultados_Dic3!$A$3:$A$99980,Produccion_UO!$H495)*$I$488</f>
        <v>0</v>
      </c>
      <c r="AI495" s="21">
        <f>+SUMIFS(Resultados_Dic3!AD$3:AD$99980,Resultados_Dic3!$F$3:$F$99980,Produccion_UO!$K495,Resultados_Dic3!$D$3:$D$99980,Produccion_UO!$K$488,Resultados_Dic3!$E$3:$E$99980,Produccion_UO!$J495,Resultados_Dic3!$A$3:$A$99980,Produccion_UO!$H495)*$I$488</f>
        <v>0</v>
      </c>
      <c r="AJ495" s="21">
        <f>+SUMIFS(Resultados_Dic3!AE$3:AE$99980,Resultados_Dic3!$F$3:$F$99980,Produccion_UO!$K495,Resultados_Dic3!$D$3:$D$99980,Produccion_UO!$K$488,Resultados_Dic3!$E$3:$E$99980,Produccion_UO!$J495,Resultados_Dic3!$A$3:$A$99980,Produccion_UO!$H495)*$I$488</f>
        <v>0</v>
      </c>
      <c r="AK495" s="21">
        <f>+SUMIFS(Resultados_Dic3!AF$3:AF$99980,Resultados_Dic3!$F$3:$F$99980,Produccion_UO!$K495,Resultados_Dic3!$D$3:$D$99980,Produccion_UO!$K$488,Resultados_Dic3!$E$3:$E$99980,Produccion_UO!$J495,Resultados_Dic3!$A$3:$A$99980,Produccion_UO!$H495)*$I$488</f>
        <v>0</v>
      </c>
      <c r="AL495" s="21">
        <f>+SUMIFS(Resultados_Dic3!AG$3:AG$99980,Resultados_Dic3!$F$3:$F$99980,Produccion_UO!$K495,Resultados_Dic3!$D$3:$D$99980,Produccion_UO!$K$488,Resultados_Dic3!$E$3:$E$99980,Produccion_UO!$J495,Resultados_Dic3!$A$3:$A$99980,Produccion_UO!$H495)*$I$488</f>
        <v>0</v>
      </c>
      <c r="AM495" s="21">
        <f>+SUMIFS(Resultados_Dic3!AH$3:AH$99980,Resultados_Dic3!$F$3:$F$99980,Produccion_UO!$K495,Resultados_Dic3!$D$3:$D$99980,Produccion_UO!$K$488,Resultados_Dic3!$E$3:$E$99980,Produccion_UO!$J495,Resultados_Dic3!$A$3:$A$99980,Produccion_UO!$H495)*$I$488</f>
        <v>0</v>
      </c>
      <c r="AN495" s="21">
        <f>+SUMIFS(Resultados_Dic3!AI$3:AI$99980,Resultados_Dic3!$F$3:$F$99980,Produccion_UO!$K495,Resultados_Dic3!$D$3:$D$99980,Produccion_UO!$K$488,Resultados_Dic3!$E$3:$E$99980,Produccion_UO!$J495,Resultados_Dic3!$A$3:$A$99980,Produccion_UO!$H495)*$I$488</f>
        <v>0</v>
      </c>
      <c r="AO495" s="21">
        <f>+SUMIFS(Resultados_Dic3!AJ$3:AJ$99980,Resultados_Dic3!$F$3:$F$99980,Produccion_UO!$K495,Resultados_Dic3!$D$3:$D$99980,Produccion_UO!$K$488,Resultados_Dic3!$E$3:$E$99980,Produccion_UO!$J495,Resultados_Dic3!$A$3:$A$99980,Produccion_UO!$H495)*$I$488</f>
        <v>0</v>
      </c>
      <c r="AP495" s="21">
        <f>+SUMIFS(Resultados_Dic3!AK$3:AK$99980,Resultados_Dic3!$F$3:$F$99980,Produccion_UO!$K495,Resultados_Dic3!$D$3:$D$99980,Produccion_UO!$K$488,Resultados_Dic3!$E$3:$E$99980,Produccion_UO!$J495,Resultados_Dic3!$A$3:$A$99980,Produccion_UO!$H495)*$I$488</f>
        <v>0</v>
      </c>
      <c r="AQ495" s="21">
        <f>+SUMIFS(Resultados_Dic3!AL$3:AL$99980,Resultados_Dic3!$F$3:$F$99980,Produccion_UO!$K495,Resultados_Dic3!$D$3:$D$99980,Produccion_UO!$K$488,Resultados_Dic3!$E$3:$E$99980,Produccion_UO!$J495,Resultados_Dic3!$A$3:$A$99980,Produccion_UO!$H495)*$I$488</f>
        <v>0</v>
      </c>
      <c r="AR495" s="21">
        <f>+SUMIFS(Resultados_Dic3!AM$3:AM$99980,Resultados_Dic3!$F$3:$F$99980,Produccion_UO!$K495,Resultados_Dic3!$D$3:$D$99980,Produccion_UO!$K$488,Resultados_Dic3!$E$3:$E$99980,Produccion_UO!$J495,Resultados_Dic3!$A$3:$A$99980,Produccion_UO!$H495)*$I$488</f>
        <v>0</v>
      </c>
    </row>
    <row r="496" spans="1:48" x14ac:dyDescent="0.25">
      <c r="H496" s="17" t="str">
        <f t="shared" si="134"/>
        <v>DIC7</v>
      </c>
      <c r="J496" s="24" t="s">
        <v>91</v>
      </c>
      <c r="K496" s="54" t="s">
        <v>236</v>
      </c>
      <c r="L496" s="22" t="str">
        <f>+$B$8</f>
        <v>VSM - Medium</v>
      </c>
      <c r="M496" s="21">
        <f>+SUMIFS(Resultados_Dic3!H$3:H$99980,Resultados_Dic3!$F$3:$F$99980,Produccion_UO!$K496,Resultados_Dic3!$D$3:$D$99980,Produccion_UO!$K$488,Resultados_Dic3!$E$3:$E$99980,Produccion_UO!$J496,Resultados_Dic3!$A$3:$A$99980,Produccion_UO!$H496)*$I$488</f>
        <v>0</v>
      </c>
      <c r="N496" s="21">
        <f>+SUMIFS(Resultados_Dic3!I$3:I$99980,Resultados_Dic3!$F$3:$F$99980,Produccion_UO!$K496,Resultados_Dic3!$D$3:$D$99980,Produccion_UO!$K$488,Resultados_Dic3!$E$3:$E$99980,Produccion_UO!$J496,Resultados_Dic3!$A$3:$A$99980,Produccion_UO!$H496)*$I$488</f>
        <v>0</v>
      </c>
      <c r="O496" s="21">
        <f>+SUMIFS(Resultados_Dic3!J$3:J$99980,Resultados_Dic3!$F$3:$F$99980,Produccion_UO!$K496,Resultados_Dic3!$D$3:$D$99980,Produccion_UO!$K$488,Resultados_Dic3!$E$3:$E$99980,Produccion_UO!$J496,Resultados_Dic3!$A$3:$A$99980,Produccion_UO!$H496)*$I$488</f>
        <v>0</v>
      </c>
      <c r="P496" s="21">
        <f>+SUMIFS(Resultados_Dic3!K$3:K$99980,Resultados_Dic3!$F$3:$F$99980,Produccion_UO!$K496,Resultados_Dic3!$D$3:$D$99980,Produccion_UO!$K$488,Resultados_Dic3!$E$3:$E$99980,Produccion_UO!$J496,Resultados_Dic3!$A$3:$A$99980,Produccion_UO!$H496)*$I$488</f>
        <v>33.558058529411667</v>
      </c>
      <c r="Q496" s="21">
        <f>+SUMIFS(Resultados_Dic3!L$3:L$99980,Resultados_Dic3!$F$3:$F$99980,Produccion_UO!$K496,Resultados_Dic3!$D$3:$D$99980,Produccion_UO!$K$488,Resultados_Dic3!$E$3:$E$99980,Produccion_UO!$J496,Resultados_Dic3!$A$3:$A$99980,Produccion_UO!$H496)*$I$488</f>
        <v>26.634951132726027</v>
      </c>
      <c r="R496" s="21">
        <f>+SUMIFS(Resultados_Dic3!M$3:M$99980,Resultados_Dic3!$F$3:$F$99980,Produccion_UO!$K496,Resultados_Dic3!$D$3:$D$99980,Produccion_UO!$K$488,Resultados_Dic3!$E$3:$E$99980,Produccion_UO!$J496,Resultados_Dic3!$A$3:$A$99980,Produccion_UO!$H496)*$I$488</f>
        <v>19.214422807434303</v>
      </c>
      <c r="S496" s="21">
        <f>+SUMIFS(Resultados_Dic3!N$3:N$99980,Resultados_Dic3!$F$3:$F$99980,Produccion_UO!$K496,Resultados_Dic3!$D$3:$D$99980,Produccion_UO!$K$488,Resultados_Dic3!$E$3:$E$99980,Produccion_UO!$J496,Resultados_Dic3!$A$3:$A$99980,Produccion_UO!$H496)*$I$488</f>
        <v>11.79389448214261</v>
      </c>
      <c r="T496" s="21">
        <f>+SUMIFS(Resultados_Dic3!O$3:O$99980,Resultados_Dic3!$F$3:$F$99980,Produccion_UO!$K496,Resultados_Dic3!$D$3:$D$99980,Produccion_UO!$K$488,Resultados_Dic3!$E$3:$E$99980,Produccion_UO!$J496,Resultados_Dic3!$A$3:$A$99980,Produccion_UO!$H496)*$I$488</f>
        <v>6.6685768739635556</v>
      </c>
      <c r="U496" s="21">
        <f>+SUMIFS(Resultados_Dic3!P$3:P$99980,Resultados_Dic3!$F$3:$F$99980,Produccion_UO!$K496,Resultados_Dic3!$D$3:$D$99980,Produccion_UO!$K$488,Resultados_Dic3!$E$3:$E$99980,Produccion_UO!$J496,Resultados_Dic3!$A$3:$A$99980,Produccion_UO!$H496)*$I$488</f>
        <v>0</v>
      </c>
      <c r="V496" s="21">
        <f>+SUMIFS(Resultados_Dic3!Q$3:Q$99980,Resultados_Dic3!$F$3:$F$99980,Produccion_UO!$K496,Resultados_Dic3!$D$3:$D$99980,Produccion_UO!$K$488,Resultados_Dic3!$E$3:$E$99980,Produccion_UO!$J496,Resultados_Dic3!$A$3:$A$99980,Produccion_UO!$H496)*$I$488</f>
        <v>0</v>
      </c>
      <c r="W496" s="21">
        <f>+SUMIFS(Resultados_Dic3!R$3:R$99980,Resultados_Dic3!$F$3:$F$99980,Produccion_UO!$K496,Resultados_Dic3!$D$3:$D$99980,Produccion_UO!$K$488,Resultados_Dic3!$E$3:$E$99980,Produccion_UO!$J496,Resultados_Dic3!$A$3:$A$99980,Produccion_UO!$H496)*$I$488</f>
        <v>0</v>
      </c>
      <c r="X496" s="21">
        <f>+SUMIFS(Resultados_Dic3!S$3:S$99980,Resultados_Dic3!$F$3:$F$99980,Produccion_UO!$K496,Resultados_Dic3!$D$3:$D$99980,Produccion_UO!$K$488,Resultados_Dic3!$E$3:$E$99980,Produccion_UO!$J496,Resultados_Dic3!$A$3:$A$99980,Produccion_UO!$H496)*$I$488</f>
        <v>0</v>
      </c>
      <c r="Y496" s="21">
        <f>+SUMIFS(Resultados_Dic3!T$3:T$99980,Resultados_Dic3!$F$3:$F$99980,Produccion_UO!$K496,Resultados_Dic3!$D$3:$D$99980,Produccion_UO!$K$488,Resultados_Dic3!$E$3:$E$99980,Produccion_UO!$J496,Resultados_Dic3!$A$3:$A$99980,Produccion_UO!$H496)*$I$488</f>
        <v>0</v>
      </c>
      <c r="Z496" s="21">
        <f>+SUMIFS(Resultados_Dic3!U$3:U$99980,Resultados_Dic3!$F$3:$F$99980,Produccion_UO!$K496,Resultados_Dic3!$D$3:$D$99980,Produccion_UO!$K$488,Resultados_Dic3!$E$3:$E$99980,Produccion_UO!$J496,Resultados_Dic3!$A$3:$A$99980,Produccion_UO!$H496)*$I$488</f>
        <v>0</v>
      </c>
      <c r="AA496" s="21">
        <f>+SUMIFS(Resultados_Dic3!V$3:V$99980,Resultados_Dic3!$F$3:$F$99980,Produccion_UO!$K496,Resultados_Dic3!$D$3:$D$99980,Produccion_UO!$K$488,Resultados_Dic3!$E$3:$E$99980,Produccion_UO!$J496,Resultados_Dic3!$A$3:$A$99980,Produccion_UO!$H496)*$I$488</f>
        <v>0</v>
      </c>
      <c r="AB496" s="21">
        <f>+SUMIFS(Resultados_Dic3!W$3:W$99980,Resultados_Dic3!$F$3:$F$99980,Produccion_UO!$K496,Resultados_Dic3!$D$3:$D$99980,Produccion_UO!$K$488,Resultados_Dic3!$E$3:$E$99980,Produccion_UO!$J496,Resultados_Dic3!$A$3:$A$99980,Produccion_UO!$H496)*$I$488</f>
        <v>0</v>
      </c>
      <c r="AC496" s="21">
        <f>+SUMIFS(Resultados_Dic3!X$3:X$99980,Resultados_Dic3!$F$3:$F$99980,Produccion_UO!$K496,Resultados_Dic3!$D$3:$D$99980,Produccion_UO!$K$488,Resultados_Dic3!$E$3:$E$99980,Produccion_UO!$J496,Resultados_Dic3!$A$3:$A$99980,Produccion_UO!$H496)*$I$488</f>
        <v>0</v>
      </c>
      <c r="AD496" s="21">
        <f>+SUMIFS(Resultados_Dic3!Y$3:Y$99980,Resultados_Dic3!$F$3:$F$99980,Produccion_UO!$K496,Resultados_Dic3!$D$3:$D$99980,Produccion_UO!$K$488,Resultados_Dic3!$E$3:$E$99980,Produccion_UO!$J496,Resultados_Dic3!$A$3:$A$99980,Produccion_UO!$H496)*$I$488</f>
        <v>0</v>
      </c>
      <c r="AE496" s="21">
        <f>+SUMIFS(Resultados_Dic3!Z$3:Z$99980,Resultados_Dic3!$F$3:$F$99980,Produccion_UO!$K496,Resultados_Dic3!$D$3:$D$99980,Produccion_UO!$K$488,Resultados_Dic3!$E$3:$E$99980,Produccion_UO!$J496,Resultados_Dic3!$A$3:$A$99980,Produccion_UO!$H496)*$I$488</f>
        <v>0</v>
      </c>
      <c r="AF496" s="21">
        <f>+SUMIFS(Resultados_Dic3!AA$3:AA$99980,Resultados_Dic3!$F$3:$F$99980,Produccion_UO!$K496,Resultados_Dic3!$D$3:$D$99980,Produccion_UO!$K$488,Resultados_Dic3!$E$3:$E$99980,Produccion_UO!$J496,Resultados_Dic3!$A$3:$A$99980,Produccion_UO!$H496)*$I$488</f>
        <v>0</v>
      </c>
      <c r="AG496" s="21">
        <f>+SUMIFS(Resultados_Dic3!AB$3:AB$99980,Resultados_Dic3!$F$3:$F$99980,Produccion_UO!$K496,Resultados_Dic3!$D$3:$D$99980,Produccion_UO!$K$488,Resultados_Dic3!$E$3:$E$99980,Produccion_UO!$J496,Resultados_Dic3!$A$3:$A$99980,Produccion_UO!$H496)*$I$488</f>
        <v>0</v>
      </c>
      <c r="AH496" s="21">
        <f>+SUMIFS(Resultados_Dic3!AC$3:AC$99980,Resultados_Dic3!$F$3:$F$99980,Produccion_UO!$K496,Resultados_Dic3!$D$3:$D$99980,Produccion_UO!$K$488,Resultados_Dic3!$E$3:$E$99980,Produccion_UO!$J496,Resultados_Dic3!$A$3:$A$99980,Produccion_UO!$H496)*$I$488</f>
        <v>0</v>
      </c>
      <c r="AI496" s="21">
        <f>+SUMIFS(Resultados_Dic3!AD$3:AD$99980,Resultados_Dic3!$F$3:$F$99980,Produccion_UO!$K496,Resultados_Dic3!$D$3:$D$99980,Produccion_UO!$K$488,Resultados_Dic3!$E$3:$E$99980,Produccion_UO!$J496,Resultados_Dic3!$A$3:$A$99980,Produccion_UO!$H496)*$I$488</f>
        <v>0</v>
      </c>
      <c r="AJ496" s="21">
        <f>+SUMIFS(Resultados_Dic3!AE$3:AE$99980,Resultados_Dic3!$F$3:$F$99980,Produccion_UO!$K496,Resultados_Dic3!$D$3:$D$99980,Produccion_UO!$K$488,Resultados_Dic3!$E$3:$E$99980,Produccion_UO!$J496,Resultados_Dic3!$A$3:$A$99980,Produccion_UO!$H496)*$I$488</f>
        <v>0</v>
      </c>
      <c r="AK496" s="21">
        <f>+SUMIFS(Resultados_Dic3!AF$3:AF$99980,Resultados_Dic3!$F$3:$F$99980,Produccion_UO!$K496,Resultados_Dic3!$D$3:$D$99980,Produccion_UO!$K$488,Resultados_Dic3!$E$3:$E$99980,Produccion_UO!$J496,Resultados_Dic3!$A$3:$A$99980,Produccion_UO!$H496)*$I$488</f>
        <v>0</v>
      </c>
      <c r="AL496" s="21">
        <f>+SUMIFS(Resultados_Dic3!AG$3:AG$99980,Resultados_Dic3!$F$3:$F$99980,Produccion_UO!$K496,Resultados_Dic3!$D$3:$D$99980,Produccion_UO!$K$488,Resultados_Dic3!$E$3:$E$99980,Produccion_UO!$J496,Resultados_Dic3!$A$3:$A$99980,Produccion_UO!$H496)*$I$488</f>
        <v>0</v>
      </c>
      <c r="AM496" s="21">
        <f>+SUMIFS(Resultados_Dic3!AH$3:AH$99980,Resultados_Dic3!$F$3:$F$99980,Produccion_UO!$K496,Resultados_Dic3!$D$3:$D$99980,Produccion_UO!$K$488,Resultados_Dic3!$E$3:$E$99980,Produccion_UO!$J496,Resultados_Dic3!$A$3:$A$99980,Produccion_UO!$H496)*$I$488</f>
        <v>0</v>
      </c>
      <c r="AN496" s="21">
        <f>+SUMIFS(Resultados_Dic3!AI$3:AI$99980,Resultados_Dic3!$F$3:$F$99980,Produccion_UO!$K496,Resultados_Dic3!$D$3:$D$99980,Produccion_UO!$K$488,Resultados_Dic3!$E$3:$E$99980,Produccion_UO!$J496,Resultados_Dic3!$A$3:$A$99980,Produccion_UO!$H496)*$I$488</f>
        <v>0</v>
      </c>
      <c r="AO496" s="21">
        <f>+SUMIFS(Resultados_Dic3!AJ$3:AJ$99980,Resultados_Dic3!$F$3:$F$99980,Produccion_UO!$K496,Resultados_Dic3!$D$3:$D$99980,Produccion_UO!$K$488,Resultados_Dic3!$E$3:$E$99980,Produccion_UO!$J496,Resultados_Dic3!$A$3:$A$99980,Produccion_UO!$H496)*$I$488</f>
        <v>0</v>
      </c>
      <c r="AP496" s="21">
        <f>+SUMIFS(Resultados_Dic3!AK$3:AK$99980,Resultados_Dic3!$F$3:$F$99980,Produccion_UO!$K496,Resultados_Dic3!$D$3:$D$99980,Produccion_UO!$K$488,Resultados_Dic3!$E$3:$E$99980,Produccion_UO!$J496,Resultados_Dic3!$A$3:$A$99980,Produccion_UO!$H496)*$I$488</f>
        <v>0</v>
      </c>
      <c r="AQ496" s="21">
        <f>+SUMIFS(Resultados_Dic3!AL$3:AL$99980,Resultados_Dic3!$F$3:$F$99980,Produccion_UO!$K496,Resultados_Dic3!$D$3:$D$99980,Produccion_UO!$K$488,Resultados_Dic3!$E$3:$E$99980,Produccion_UO!$J496,Resultados_Dic3!$A$3:$A$99980,Produccion_UO!$H496)*$I$488</f>
        <v>0</v>
      </c>
      <c r="AR496" s="21">
        <f>+SUMIFS(Resultados_Dic3!AM$3:AM$99980,Resultados_Dic3!$F$3:$F$99980,Produccion_UO!$K496,Resultados_Dic3!$D$3:$D$99980,Produccion_UO!$K$488,Resultados_Dic3!$E$3:$E$99980,Produccion_UO!$J496,Resultados_Dic3!$A$3:$A$99980,Produccion_UO!$H496)*$I$488</f>
        <v>0</v>
      </c>
    </row>
    <row r="497" spans="1:48" x14ac:dyDescent="0.25">
      <c r="H497" s="17" t="str">
        <f t="shared" si="134"/>
        <v>DIC7</v>
      </c>
      <c r="J497" s="24" t="s">
        <v>92</v>
      </c>
      <c r="K497" s="54" t="s">
        <v>296</v>
      </c>
      <c r="L497" s="22" t="str">
        <f>+$B$9</f>
        <v>VIM - GAS</v>
      </c>
      <c r="M497" s="21">
        <f>+SUMIFS(Resultados_Dic3!H$3:H$99980,Resultados_Dic3!$F$3:$F$99980,Produccion_UO!$K497,Resultados_Dic3!$D$3:$D$99980,Produccion_UO!$K$488,Resultados_Dic3!$E$3:$E$99980,Produccion_UO!$J497,Resultados_Dic3!$A$3:$A$99980,Produccion_UO!$H497)*$I$488</f>
        <v>0</v>
      </c>
      <c r="N497" s="21">
        <f>+SUMIFS(Resultados_Dic3!I$3:I$99980,Resultados_Dic3!$F$3:$F$99980,Produccion_UO!$K497,Resultados_Dic3!$D$3:$D$99980,Produccion_UO!$K$488,Resultados_Dic3!$E$3:$E$99980,Produccion_UO!$J497,Resultados_Dic3!$A$3:$A$99980,Produccion_UO!$H497)*$I$488</f>
        <v>0</v>
      </c>
      <c r="O497" s="21">
        <f>+SUMIFS(Resultados_Dic3!J$3:J$99980,Resultados_Dic3!$F$3:$F$99980,Produccion_UO!$K497,Resultados_Dic3!$D$3:$D$99980,Produccion_UO!$K$488,Resultados_Dic3!$E$3:$E$99980,Produccion_UO!$J497,Resultados_Dic3!$A$3:$A$99980,Produccion_UO!$H497)*$I$488</f>
        <v>0</v>
      </c>
      <c r="P497" s="21">
        <f>+SUMIFS(Resultados_Dic3!K$3:K$99980,Resultados_Dic3!$F$3:$F$99980,Produccion_UO!$K497,Resultados_Dic3!$D$3:$D$99980,Produccion_UO!$K$488,Resultados_Dic3!$E$3:$E$99980,Produccion_UO!$J497,Resultados_Dic3!$A$3:$A$99980,Produccion_UO!$H497)*$I$488</f>
        <v>0</v>
      </c>
      <c r="Q497" s="21">
        <f>+SUMIFS(Resultados_Dic3!L$3:L$99980,Resultados_Dic3!$F$3:$F$99980,Produccion_UO!$K497,Resultados_Dic3!$D$3:$D$99980,Produccion_UO!$K$488,Resultados_Dic3!$E$3:$E$99980,Produccion_UO!$J497,Resultados_Dic3!$A$3:$A$99980,Produccion_UO!$H497)*$I$488</f>
        <v>0</v>
      </c>
      <c r="R497" s="21">
        <f>+SUMIFS(Resultados_Dic3!M$3:M$99980,Resultados_Dic3!$F$3:$F$99980,Produccion_UO!$K497,Resultados_Dic3!$D$3:$D$99980,Produccion_UO!$K$488,Resultados_Dic3!$E$3:$E$99980,Produccion_UO!$J497,Resultados_Dic3!$A$3:$A$99980,Produccion_UO!$H497)*$I$488</f>
        <v>0</v>
      </c>
      <c r="S497" s="21">
        <f>+SUMIFS(Resultados_Dic3!N$3:N$99980,Resultados_Dic3!$F$3:$F$99980,Produccion_UO!$K497,Resultados_Dic3!$D$3:$D$99980,Produccion_UO!$K$488,Resultados_Dic3!$E$3:$E$99980,Produccion_UO!$J497,Resultados_Dic3!$A$3:$A$99980,Produccion_UO!$H497)*$I$488</f>
        <v>0</v>
      </c>
      <c r="T497" s="21">
        <f>+SUMIFS(Resultados_Dic3!O$3:O$99980,Resultados_Dic3!$F$3:$F$99980,Produccion_UO!$K497,Resultados_Dic3!$D$3:$D$99980,Produccion_UO!$K$488,Resultados_Dic3!$E$3:$E$99980,Produccion_UO!$J497,Resultados_Dic3!$A$3:$A$99980,Produccion_UO!$H497)*$I$488</f>
        <v>0</v>
      </c>
      <c r="U497" s="21">
        <f>+SUMIFS(Resultados_Dic3!P$3:P$99980,Resultados_Dic3!$F$3:$F$99980,Produccion_UO!$K497,Resultados_Dic3!$D$3:$D$99980,Produccion_UO!$K$488,Resultados_Dic3!$E$3:$E$99980,Produccion_UO!$J497,Resultados_Dic3!$A$3:$A$99980,Produccion_UO!$H497)*$I$488</f>
        <v>0</v>
      </c>
      <c r="V497" s="21">
        <f>+SUMIFS(Resultados_Dic3!Q$3:Q$99980,Resultados_Dic3!$F$3:$F$99980,Produccion_UO!$K497,Resultados_Dic3!$D$3:$D$99980,Produccion_UO!$K$488,Resultados_Dic3!$E$3:$E$99980,Produccion_UO!$J497,Resultados_Dic3!$A$3:$A$99980,Produccion_UO!$H497)*$I$488</f>
        <v>0</v>
      </c>
      <c r="W497" s="21">
        <f>+SUMIFS(Resultados_Dic3!R$3:R$99980,Resultados_Dic3!$F$3:$F$99980,Produccion_UO!$K497,Resultados_Dic3!$D$3:$D$99980,Produccion_UO!$K$488,Resultados_Dic3!$E$3:$E$99980,Produccion_UO!$J497,Resultados_Dic3!$A$3:$A$99980,Produccion_UO!$H497)*$I$488</f>
        <v>0</v>
      </c>
      <c r="X497" s="21">
        <f>+SUMIFS(Resultados_Dic3!S$3:S$99980,Resultados_Dic3!$F$3:$F$99980,Produccion_UO!$K497,Resultados_Dic3!$D$3:$D$99980,Produccion_UO!$K$488,Resultados_Dic3!$E$3:$E$99980,Produccion_UO!$J497,Resultados_Dic3!$A$3:$A$99980,Produccion_UO!$H497)*$I$488</f>
        <v>0</v>
      </c>
      <c r="Y497" s="21">
        <f>+SUMIFS(Resultados_Dic3!T$3:T$99980,Resultados_Dic3!$F$3:$F$99980,Produccion_UO!$K497,Resultados_Dic3!$D$3:$D$99980,Produccion_UO!$K$488,Resultados_Dic3!$E$3:$E$99980,Produccion_UO!$J497,Resultados_Dic3!$A$3:$A$99980,Produccion_UO!$H497)*$I$488</f>
        <v>0</v>
      </c>
      <c r="Z497" s="21">
        <f>+SUMIFS(Resultados_Dic3!U$3:U$99980,Resultados_Dic3!$F$3:$F$99980,Produccion_UO!$K497,Resultados_Dic3!$D$3:$D$99980,Produccion_UO!$K$488,Resultados_Dic3!$E$3:$E$99980,Produccion_UO!$J497,Resultados_Dic3!$A$3:$A$99980,Produccion_UO!$H497)*$I$488</f>
        <v>0</v>
      </c>
      <c r="AA497" s="21">
        <f>+SUMIFS(Resultados_Dic3!V$3:V$99980,Resultados_Dic3!$F$3:$F$99980,Produccion_UO!$K497,Resultados_Dic3!$D$3:$D$99980,Produccion_UO!$K$488,Resultados_Dic3!$E$3:$E$99980,Produccion_UO!$J497,Resultados_Dic3!$A$3:$A$99980,Produccion_UO!$H497)*$I$488</f>
        <v>0</v>
      </c>
      <c r="AB497" s="21">
        <f>+SUMIFS(Resultados_Dic3!W$3:W$99980,Resultados_Dic3!$F$3:$F$99980,Produccion_UO!$K497,Resultados_Dic3!$D$3:$D$99980,Produccion_UO!$K$488,Resultados_Dic3!$E$3:$E$99980,Produccion_UO!$J497,Resultados_Dic3!$A$3:$A$99980,Produccion_UO!$H497)*$I$488</f>
        <v>0</v>
      </c>
      <c r="AC497" s="21">
        <f>+SUMIFS(Resultados_Dic3!X$3:X$99980,Resultados_Dic3!$F$3:$F$99980,Produccion_UO!$K497,Resultados_Dic3!$D$3:$D$99980,Produccion_UO!$K$488,Resultados_Dic3!$E$3:$E$99980,Produccion_UO!$J497,Resultados_Dic3!$A$3:$A$99980,Produccion_UO!$H497)*$I$488</f>
        <v>0</v>
      </c>
      <c r="AD497" s="21">
        <f>+SUMIFS(Resultados_Dic3!Y$3:Y$99980,Resultados_Dic3!$F$3:$F$99980,Produccion_UO!$K497,Resultados_Dic3!$D$3:$D$99980,Produccion_UO!$K$488,Resultados_Dic3!$E$3:$E$99980,Produccion_UO!$J497,Resultados_Dic3!$A$3:$A$99980,Produccion_UO!$H497)*$I$488</f>
        <v>0</v>
      </c>
      <c r="AE497" s="21">
        <f>+SUMIFS(Resultados_Dic3!Z$3:Z$99980,Resultados_Dic3!$F$3:$F$99980,Produccion_UO!$K497,Resultados_Dic3!$D$3:$D$99980,Produccion_UO!$K$488,Resultados_Dic3!$E$3:$E$99980,Produccion_UO!$J497,Resultados_Dic3!$A$3:$A$99980,Produccion_UO!$H497)*$I$488</f>
        <v>0</v>
      </c>
      <c r="AF497" s="21">
        <f>+SUMIFS(Resultados_Dic3!AA$3:AA$99980,Resultados_Dic3!$F$3:$F$99980,Produccion_UO!$K497,Resultados_Dic3!$D$3:$D$99980,Produccion_UO!$K$488,Resultados_Dic3!$E$3:$E$99980,Produccion_UO!$J497,Resultados_Dic3!$A$3:$A$99980,Produccion_UO!$H497)*$I$488</f>
        <v>0</v>
      </c>
      <c r="AG497" s="21">
        <f>+SUMIFS(Resultados_Dic3!AB$3:AB$99980,Resultados_Dic3!$F$3:$F$99980,Produccion_UO!$K497,Resultados_Dic3!$D$3:$D$99980,Produccion_UO!$K$488,Resultados_Dic3!$E$3:$E$99980,Produccion_UO!$J497,Resultados_Dic3!$A$3:$A$99980,Produccion_UO!$H497)*$I$488</f>
        <v>0</v>
      </c>
      <c r="AH497" s="21">
        <f>+SUMIFS(Resultados_Dic3!AC$3:AC$99980,Resultados_Dic3!$F$3:$F$99980,Produccion_UO!$K497,Resultados_Dic3!$D$3:$D$99980,Produccion_UO!$K$488,Resultados_Dic3!$E$3:$E$99980,Produccion_UO!$J497,Resultados_Dic3!$A$3:$A$99980,Produccion_UO!$H497)*$I$488</f>
        <v>0</v>
      </c>
      <c r="AI497" s="21">
        <f>+SUMIFS(Resultados_Dic3!AD$3:AD$99980,Resultados_Dic3!$F$3:$F$99980,Produccion_UO!$K497,Resultados_Dic3!$D$3:$D$99980,Produccion_UO!$K$488,Resultados_Dic3!$E$3:$E$99980,Produccion_UO!$J497,Resultados_Dic3!$A$3:$A$99980,Produccion_UO!$H497)*$I$488</f>
        <v>0</v>
      </c>
      <c r="AJ497" s="21">
        <f>+SUMIFS(Resultados_Dic3!AE$3:AE$99980,Resultados_Dic3!$F$3:$F$99980,Produccion_UO!$K497,Resultados_Dic3!$D$3:$D$99980,Produccion_UO!$K$488,Resultados_Dic3!$E$3:$E$99980,Produccion_UO!$J497,Resultados_Dic3!$A$3:$A$99980,Produccion_UO!$H497)*$I$488</f>
        <v>0</v>
      </c>
      <c r="AK497" s="21">
        <f>+SUMIFS(Resultados_Dic3!AF$3:AF$99980,Resultados_Dic3!$F$3:$F$99980,Produccion_UO!$K497,Resultados_Dic3!$D$3:$D$99980,Produccion_UO!$K$488,Resultados_Dic3!$E$3:$E$99980,Produccion_UO!$J497,Resultados_Dic3!$A$3:$A$99980,Produccion_UO!$H497)*$I$488</f>
        <v>0</v>
      </c>
      <c r="AL497" s="21">
        <f>+SUMIFS(Resultados_Dic3!AG$3:AG$99980,Resultados_Dic3!$F$3:$F$99980,Produccion_UO!$K497,Resultados_Dic3!$D$3:$D$99980,Produccion_UO!$K$488,Resultados_Dic3!$E$3:$E$99980,Produccion_UO!$J497,Resultados_Dic3!$A$3:$A$99980,Produccion_UO!$H497)*$I$488</f>
        <v>0</v>
      </c>
      <c r="AM497" s="21">
        <f>+SUMIFS(Resultados_Dic3!AH$3:AH$99980,Resultados_Dic3!$F$3:$F$99980,Produccion_UO!$K497,Resultados_Dic3!$D$3:$D$99980,Produccion_UO!$K$488,Resultados_Dic3!$E$3:$E$99980,Produccion_UO!$J497,Resultados_Dic3!$A$3:$A$99980,Produccion_UO!$H497)*$I$488</f>
        <v>0</v>
      </c>
      <c r="AN497" s="21">
        <f>+SUMIFS(Resultados_Dic3!AI$3:AI$99980,Resultados_Dic3!$F$3:$F$99980,Produccion_UO!$K497,Resultados_Dic3!$D$3:$D$99980,Produccion_UO!$K$488,Resultados_Dic3!$E$3:$E$99980,Produccion_UO!$J497,Resultados_Dic3!$A$3:$A$99980,Produccion_UO!$H497)*$I$488</f>
        <v>0</v>
      </c>
      <c r="AO497" s="21">
        <f>+SUMIFS(Resultados_Dic3!AJ$3:AJ$99980,Resultados_Dic3!$F$3:$F$99980,Produccion_UO!$K497,Resultados_Dic3!$D$3:$D$99980,Produccion_UO!$K$488,Resultados_Dic3!$E$3:$E$99980,Produccion_UO!$J497,Resultados_Dic3!$A$3:$A$99980,Produccion_UO!$H497)*$I$488</f>
        <v>0</v>
      </c>
      <c r="AP497" s="21">
        <f>+SUMIFS(Resultados_Dic3!AK$3:AK$99980,Resultados_Dic3!$F$3:$F$99980,Produccion_UO!$K497,Resultados_Dic3!$D$3:$D$99980,Produccion_UO!$K$488,Resultados_Dic3!$E$3:$E$99980,Produccion_UO!$J497,Resultados_Dic3!$A$3:$A$99980,Produccion_UO!$H497)*$I$488</f>
        <v>0</v>
      </c>
      <c r="AQ497" s="21">
        <f>+SUMIFS(Resultados_Dic3!AL$3:AL$99980,Resultados_Dic3!$F$3:$F$99980,Produccion_UO!$K497,Resultados_Dic3!$D$3:$D$99980,Produccion_UO!$K$488,Resultados_Dic3!$E$3:$E$99980,Produccion_UO!$J497,Resultados_Dic3!$A$3:$A$99980,Produccion_UO!$H497)*$I$488</f>
        <v>0</v>
      </c>
      <c r="AR497" s="21">
        <f>+SUMIFS(Resultados_Dic3!AM$3:AM$99980,Resultados_Dic3!$F$3:$F$99980,Produccion_UO!$K497,Resultados_Dic3!$D$3:$D$99980,Produccion_UO!$K$488,Resultados_Dic3!$E$3:$E$99980,Produccion_UO!$J497,Resultados_Dic3!$A$3:$A$99980,Produccion_UO!$H497)*$I$488</f>
        <v>0</v>
      </c>
    </row>
    <row r="498" spans="1:48" s="68" customFormat="1" x14ac:dyDescent="0.25">
      <c r="A498" s="133"/>
      <c r="B498" s="133"/>
      <c r="C498" s="133"/>
      <c r="D498" s="133"/>
      <c r="E498" s="133"/>
      <c r="F498" s="134"/>
      <c r="H498" s="71"/>
      <c r="I498" s="71"/>
      <c r="L498" s="22"/>
      <c r="M498" s="69">
        <f>+SUM(M491:M497)</f>
        <v>290.36861461413332</v>
      </c>
      <c r="N498" s="69">
        <f t="shared" ref="N498" si="135">+SUM(N491:N497)</f>
        <v>286.38156449333883</v>
      </c>
      <c r="O498" s="69">
        <f t="shared" ref="O498:AR498" si="136">+SUM(O491:O497)</f>
        <v>368.2677697044528</v>
      </c>
      <c r="P498" s="69">
        <f t="shared" si="136"/>
        <v>437.20616305887273</v>
      </c>
      <c r="Q498" s="69">
        <f t="shared" si="136"/>
        <v>375.57720071962325</v>
      </c>
      <c r="R498" s="69">
        <f t="shared" si="136"/>
        <v>293.77674139529847</v>
      </c>
      <c r="S498" s="69">
        <f t="shared" si="136"/>
        <v>259.07601503710316</v>
      </c>
      <c r="T498" s="69">
        <f t="shared" si="136"/>
        <v>232.31774878899162</v>
      </c>
      <c r="U498" s="69">
        <f t="shared" si="136"/>
        <v>127.25451482189361</v>
      </c>
      <c r="V498" s="69">
        <f t="shared" si="136"/>
        <v>105.41204474620777</v>
      </c>
      <c r="W498" s="69">
        <f t="shared" si="136"/>
        <v>22.960024423171276</v>
      </c>
      <c r="X498" s="69">
        <f t="shared" si="136"/>
        <v>45.169890619291387</v>
      </c>
      <c r="Y498" s="69">
        <f t="shared" si="136"/>
        <v>45.169890619291387</v>
      </c>
      <c r="Z498" s="69">
        <f t="shared" si="136"/>
        <v>3.1833518494293607</v>
      </c>
      <c r="AA498" s="69">
        <f t="shared" si="136"/>
        <v>0</v>
      </c>
      <c r="AB498" s="69">
        <f t="shared" si="136"/>
        <v>0</v>
      </c>
      <c r="AC498" s="69">
        <f t="shared" si="136"/>
        <v>0</v>
      </c>
      <c r="AD498" s="69">
        <f t="shared" si="136"/>
        <v>0</v>
      </c>
      <c r="AE498" s="69">
        <f t="shared" si="136"/>
        <v>0</v>
      </c>
      <c r="AF498" s="69">
        <f t="shared" si="136"/>
        <v>0</v>
      </c>
      <c r="AG498" s="69">
        <f t="shared" si="136"/>
        <v>0</v>
      </c>
      <c r="AH498" s="69">
        <f t="shared" si="136"/>
        <v>0</v>
      </c>
      <c r="AI498" s="69">
        <f t="shared" si="136"/>
        <v>0</v>
      </c>
      <c r="AJ498" s="69">
        <f t="shared" si="136"/>
        <v>0</v>
      </c>
      <c r="AK498" s="69">
        <f t="shared" si="136"/>
        <v>0</v>
      </c>
      <c r="AL498" s="69">
        <f t="shared" si="136"/>
        <v>0</v>
      </c>
      <c r="AM498" s="69">
        <f t="shared" si="136"/>
        <v>0</v>
      </c>
      <c r="AN498" s="69">
        <f t="shared" si="136"/>
        <v>0</v>
      </c>
      <c r="AO498" s="69">
        <f t="shared" si="136"/>
        <v>0</v>
      </c>
      <c r="AP498" s="69">
        <f t="shared" si="136"/>
        <v>0</v>
      </c>
      <c r="AQ498" s="69">
        <f t="shared" si="136"/>
        <v>0</v>
      </c>
      <c r="AR498" s="69">
        <f t="shared" si="136"/>
        <v>0</v>
      </c>
    </row>
    <row r="499" spans="1:48" s="195" customFormat="1" x14ac:dyDescent="0.25">
      <c r="A499" s="190"/>
      <c r="B499" s="190"/>
      <c r="C499" s="190"/>
      <c r="D499" s="190"/>
      <c r="E499" s="190"/>
      <c r="F499" s="191"/>
      <c r="H499" s="196"/>
      <c r="I499" s="196"/>
      <c r="L499" s="194"/>
    </row>
    <row r="500" spans="1:48" ht="18.75" x14ac:dyDescent="0.3">
      <c r="I500" s="17" t="str">
        <f>+IF(OR(J501="OIL",J501="OIL-eq"),$I$5,IF(J501="GAS",$I$4,IF(J501="GSL",$I$8,IF(J501="DSL",$I$9,IF(J501="KER",$I$10,IF(J501="LPG",$I$11,IF(J501="HFO",$I$12,IF(J501="AVG",$I$13,IF(J501="RFG",$I$14,IF(J501="ELC",$I$15,$I$16))))))))))</f>
        <v>GWh/año</v>
      </c>
      <c r="K500" s="34" t="s">
        <v>461</v>
      </c>
    </row>
    <row r="501" spans="1:48" x14ac:dyDescent="0.25">
      <c r="I501" s="115">
        <f>+IF(OR(J501="OIL",J501="OIL-eq"),$H$5,IF(J501="GAS",$H$4,IF(J501="GSL",$H$8,IF(J501="DSL",$H$9,IF(J501="KER",$H$10,IF(J501="LPG",$H$11,IF(J501="HFO",$H$12,IF(J501="AVG",$H$13,IF(J501="RFG",$H$14,IF(J501="ELC",$H$15,$H$16))))))))))</f>
        <v>277.77777777777777</v>
      </c>
      <c r="J501" s="106" t="s">
        <v>348</v>
      </c>
      <c r="K501" s="41" t="s">
        <v>26</v>
      </c>
    </row>
    <row r="502" spans="1:48" x14ac:dyDescent="0.25">
      <c r="H502" s="12"/>
      <c r="I502" s="12"/>
      <c r="J502" s="15"/>
      <c r="K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</row>
    <row r="503" spans="1:48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:48" x14ac:dyDescent="0.25">
      <c r="H504" s="17" t="str">
        <f t="shared" ref="H504:H510" si="137">+$B$1</f>
        <v>DIC7</v>
      </c>
      <c r="J504" s="61" t="s">
        <v>72</v>
      </c>
      <c r="K504" s="19" t="s">
        <v>320</v>
      </c>
      <c r="L504" s="22" t="str">
        <f>+$B$3</f>
        <v>GU - Gas</v>
      </c>
      <c r="M504" s="21">
        <f>+M517+M582</f>
        <v>201.87721338746056</v>
      </c>
      <c r="N504" s="21">
        <f t="shared" ref="N504:AR510" si="138">+N517+N582</f>
        <v>163.13333760455498</v>
      </c>
      <c r="O504" s="21">
        <f t="shared" si="138"/>
        <v>127.72447965711805</v>
      </c>
      <c r="P504" s="21">
        <f t="shared" si="138"/>
        <v>149.15825053600972</v>
      </c>
      <c r="Q504" s="21">
        <f t="shared" si="138"/>
        <v>142.17070700173696</v>
      </c>
      <c r="R504" s="21">
        <f t="shared" si="138"/>
        <v>0</v>
      </c>
      <c r="S504" s="21">
        <f t="shared" si="138"/>
        <v>0</v>
      </c>
      <c r="T504" s="21">
        <f t="shared" si="138"/>
        <v>0</v>
      </c>
      <c r="U504" s="21">
        <f t="shared" si="138"/>
        <v>0</v>
      </c>
      <c r="V504" s="21">
        <f t="shared" si="138"/>
        <v>0</v>
      </c>
      <c r="W504" s="21">
        <f t="shared" si="138"/>
        <v>0</v>
      </c>
      <c r="X504" s="21">
        <f t="shared" si="138"/>
        <v>0</v>
      </c>
      <c r="Y504" s="21">
        <f t="shared" si="138"/>
        <v>0</v>
      </c>
      <c r="Z504" s="21">
        <f t="shared" si="138"/>
        <v>0</v>
      </c>
      <c r="AA504" s="21">
        <f t="shared" si="138"/>
        <v>0</v>
      </c>
      <c r="AB504" s="21">
        <f t="shared" si="138"/>
        <v>0</v>
      </c>
      <c r="AC504" s="21">
        <f t="shared" si="138"/>
        <v>0</v>
      </c>
      <c r="AD504" s="21">
        <f t="shared" si="138"/>
        <v>0</v>
      </c>
      <c r="AE504" s="21">
        <f t="shared" si="138"/>
        <v>0</v>
      </c>
      <c r="AF504" s="21">
        <f t="shared" si="138"/>
        <v>0</v>
      </c>
      <c r="AG504" s="21">
        <f t="shared" si="138"/>
        <v>0</v>
      </c>
      <c r="AH504" s="21">
        <f t="shared" si="138"/>
        <v>0</v>
      </c>
      <c r="AI504" s="21">
        <f t="shared" si="138"/>
        <v>0</v>
      </c>
      <c r="AJ504" s="21">
        <f t="shared" si="138"/>
        <v>0</v>
      </c>
      <c r="AK504" s="21">
        <f t="shared" si="138"/>
        <v>0</v>
      </c>
      <c r="AL504" s="21">
        <f t="shared" si="138"/>
        <v>0</v>
      </c>
      <c r="AM504" s="21">
        <f t="shared" si="138"/>
        <v>0</v>
      </c>
      <c r="AN504" s="21">
        <f t="shared" si="138"/>
        <v>0</v>
      </c>
      <c r="AO504" s="21">
        <f t="shared" si="138"/>
        <v>0</v>
      </c>
      <c r="AP504" s="21">
        <f t="shared" si="138"/>
        <v>0</v>
      </c>
      <c r="AQ504" s="21">
        <f t="shared" si="138"/>
        <v>0</v>
      </c>
      <c r="AR504" s="21">
        <f t="shared" si="138"/>
        <v>0</v>
      </c>
    </row>
    <row r="505" spans="1:48" x14ac:dyDescent="0.25">
      <c r="H505" s="17" t="str">
        <f t="shared" si="137"/>
        <v>DIC7</v>
      </c>
      <c r="J505" s="61" t="s">
        <v>73</v>
      </c>
      <c r="K505" s="19" t="s">
        <v>322</v>
      </c>
      <c r="L505" s="22" t="str">
        <f>+$B$4</f>
        <v>LLO - Ligth</v>
      </c>
      <c r="M505" s="21">
        <f>+M518+M583</f>
        <v>3980.6710729858678</v>
      </c>
      <c r="N505" s="21">
        <f t="shared" si="138"/>
        <v>3913.5390290166933</v>
      </c>
      <c r="O505" s="21">
        <f t="shared" si="138"/>
        <v>3664.6088187701253</v>
      </c>
      <c r="P505" s="21">
        <f t="shared" si="138"/>
        <v>3519.4636710931809</v>
      </c>
      <c r="Q505" s="21">
        <f t="shared" si="138"/>
        <v>3202.2023986964305</v>
      </c>
      <c r="R505" s="21">
        <f t="shared" si="138"/>
        <v>2769.5048297458416</v>
      </c>
      <c r="S505" s="21">
        <f t="shared" si="138"/>
        <v>2575.158712177803</v>
      </c>
      <c r="T505" s="21">
        <f t="shared" si="138"/>
        <v>2421.0440105671778</v>
      </c>
      <c r="U505" s="21">
        <f t="shared" si="138"/>
        <v>1813.4793191984427</v>
      </c>
      <c r="V505" s="21">
        <f t="shared" si="138"/>
        <v>1655.8132893220527</v>
      </c>
      <c r="W505" s="21">
        <f t="shared" si="138"/>
        <v>1053.2260772222362</v>
      </c>
      <c r="X505" s="21">
        <f t="shared" si="138"/>
        <v>1024.7722769235445</v>
      </c>
      <c r="Y505" s="21">
        <f t="shared" si="138"/>
        <v>1024.7722769235445</v>
      </c>
      <c r="Z505" s="21">
        <f t="shared" si="138"/>
        <v>725.65711690158605</v>
      </c>
      <c r="AA505" s="21">
        <f t="shared" si="138"/>
        <v>0</v>
      </c>
      <c r="AB505" s="21">
        <f t="shared" si="138"/>
        <v>0</v>
      </c>
      <c r="AC505" s="21">
        <f t="shared" si="138"/>
        <v>0</v>
      </c>
      <c r="AD505" s="21">
        <f t="shared" si="138"/>
        <v>0</v>
      </c>
      <c r="AE505" s="21">
        <f t="shared" si="138"/>
        <v>0</v>
      </c>
      <c r="AF505" s="21">
        <f t="shared" si="138"/>
        <v>0</v>
      </c>
      <c r="AG505" s="21">
        <f t="shared" si="138"/>
        <v>0</v>
      </c>
      <c r="AH505" s="21">
        <f t="shared" si="138"/>
        <v>0</v>
      </c>
      <c r="AI505" s="21">
        <f t="shared" si="138"/>
        <v>0</v>
      </c>
      <c r="AJ505" s="21">
        <f t="shared" si="138"/>
        <v>0</v>
      </c>
      <c r="AK505" s="21">
        <f t="shared" si="138"/>
        <v>0</v>
      </c>
      <c r="AL505" s="21">
        <f t="shared" si="138"/>
        <v>0</v>
      </c>
      <c r="AM505" s="21">
        <f t="shared" si="138"/>
        <v>0</v>
      </c>
      <c r="AN505" s="21">
        <f t="shared" si="138"/>
        <v>0</v>
      </c>
      <c r="AO505" s="21">
        <f t="shared" si="138"/>
        <v>0</v>
      </c>
      <c r="AP505" s="21">
        <f t="shared" si="138"/>
        <v>0</v>
      </c>
      <c r="AQ505" s="21">
        <f t="shared" si="138"/>
        <v>0</v>
      </c>
      <c r="AR505" s="21">
        <f t="shared" si="138"/>
        <v>0</v>
      </c>
    </row>
    <row r="506" spans="1:48" x14ac:dyDescent="0.25">
      <c r="H506" s="17" t="str">
        <f t="shared" si="137"/>
        <v>DIC7</v>
      </c>
      <c r="J506" s="61" t="s">
        <v>73</v>
      </c>
      <c r="K506" s="19" t="s">
        <v>324</v>
      </c>
      <c r="L506" s="22" t="str">
        <f>+$B$5</f>
        <v>LLO - Heavy</v>
      </c>
      <c r="M506" s="21">
        <f t="shared" ref="M506:M510" si="139">+M519+M584</f>
        <v>0</v>
      </c>
      <c r="N506" s="21">
        <f t="shared" si="138"/>
        <v>0</v>
      </c>
      <c r="O506" s="21">
        <f t="shared" si="138"/>
        <v>0</v>
      </c>
      <c r="P506" s="21">
        <f t="shared" si="138"/>
        <v>0</v>
      </c>
      <c r="Q506" s="21">
        <f t="shared" si="138"/>
        <v>0</v>
      </c>
      <c r="R506" s="21">
        <f t="shared" si="138"/>
        <v>0</v>
      </c>
      <c r="S506" s="21">
        <f t="shared" si="138"/>
        <v>0</v>
      </c>
      <c r="T506" s="21">
        <f t="shared" si="138"/>
        <v>0</v>
      </c>
      <c r="U506" s="21">
        <f t="shared" si="138"/>
        <v>0</v>
      </c>
      <c r="V506" s="21">
        <f t="shared" si="138"/>
        <v>0</v>
      </c>
      <c r="W506" s="21">
        <f t="shared" si="138"/>
        <v>0</v>
      </c>
      <c r="X506" s="21">
        <f t="shared" si="138"/>
        <v>0</v>
      </c>
      <c r="Y506" s="21">
        <f t="shared" si="138"/>
        <v>0</v>
      </c>
      <c r="Z506" s="21">
        <f t="shared" si="138"/>
        <v>0</v>
      </c>
      <c r="AA506" s="21">
        <f t="shared" si="138"/>
        <v>0</v>
      </c>
      <c r="AB506" s="21">
        <f t="shared" si="138"/>
        <v>0</v>
      </c>
      <c r="AC506" s="21">
        <f t="shared" si="138"/>
        <v>0</v>
      </c>
      <c r="AD506" s="21">
        <f t="shared" si="138"/>
        <v>0</v>
      </c>
      <c r="AE506" s="21">
        <f t="shared" si="138"/>
        <v>0</v>
      </c>
      <c r="AF506" s="21">
        <f t="shared" si="138"/>
        <v>0</v>
      </c>
      <c r="AG506" s="21">
        <f t="shared" si="138"/>
        <v>0</v>
      </c>
      <c r="AH506" s="21">
        <f t="shared" si="138"/>
        <v>0</v>
      </c>
      <c r="AI506" s="21">
        <f t="shared" si="138"/>
        <v>0</v>
      </c>
      <c r="AJ506" s="21">
        <f t="shared" si="138"/>
        <v>0</v>
      </c>
      <c r="AK506" s="21">
        <f t="shared" si="138"/>
        <v>0</v>
      </c>
      <c r="AL506" s="21">
        <f t="shared" si="138"/>
        <v>0</v>
      </c>
      <c r="AM506" s="21">
        <f t="shared" si="138"/>
        <v>0</v>
      </c>
      <c r="AN506" s="21">
        <f t="shared" si="138"/>
        <v>0</v>
      </c>
      <c r="AO506" s="21">
        <f t="shared" si="138"/>
        <v>0</v>
      </c>
      <c r="AP506" s="21">
        <f t="shared" si="138"/>
        <v>0</v>
      </c>
      <c r="AQ506" s="21">
        <f t="shared" si="138"/>
        <v>0</v>
      </c>
      <c r="AR506" s="21">
        <f t="shared" si="138"/>
        <v>0</v>
      </c>
    </row>
    <row r="507" spans="1:48" x14ac:dyDescent="0.25">
      <c r="H507" s="17" t="str">
        <f t="shared" si="137"/>
        <v>DIC7</v>
      </c>
      <c r="J507" s="61" t="s">
        <v>74</v>
      </c>
      <c r="K507" s="19" t="s">
        <v>326</v>
      </c>
      <c r="L507" s="22" t="str">
        <f>+$B$6</f>
        <v>PU - Ligth</v>
      </c>
      <c r="M507" s="21">
        <f t="shared" si="139"/>
        <v>21.412926305312055</v>
      </c>
      <c r="N507" s="21">
        <f t="shared" si="138"/>
        <v>20.234437110938721</v>
      </c>
      <c r="O507" s="21">
        <f t="shared" si="138"/>
        <v>19.345011303864499</v>
      </c>
      <c r="P507" s="21">
        <f t="shared" si="138"/>
        <v>18.455585496790253</v>
      </c>
      <c r="Q507" s="21">
        <f t="shared" si="138"/>
        <v>17.566159689716027</v>
      </c>
      <c r="R507" s="21">
        <f t="shared" si="138"/>
        <v>16.676733882641777</v>
      </c>
      <c r="S507" s="21">
        <f t="shared" si="138"/>
        <v>15.787308075567555</v>
      </c>
      <c r="T507" s="21">
        <f t="shared" si="138"/>
        <v>1.7986067994861499</v>
      </c>
      <c r="U507" s="21">
        <f t="shared" si="138"/>
        <v>0</v>
      </c>
      <c r="V507" s="21">
        <f t="shared" si="138"/>
        <v>0</v>
      </c>
      <c r="W507" s="21">
        <f t="shared" si="138"/>
        <v>0</v>
      </c>
      <c r="X507" s="21">
        <f t="shared" si="138"/>
        <v>0</v>
      </c>
      <c r="Y507" s="21">
        <f t="shared" si="138"/>
        <v>0</v>
      </c>
      <c r="Z507" s="21">
        <f t="shared" si="138"/>
        <v>0</v>
      </c>
      <c r="AA507" s="21">
        <f t="shared" si="138"/>
        <v>0</v>
      </c>
      <c r="AB507" s="21">
        <f t="shared" si="138"/>
        <v>0</v>
      </c>
      <c r="AC507" s="21">
        <f t="shared" si="138"/>
        <v>0</v>
      </c>
      <c r="AD507" s="21">
        <f t="shared" si="138"/>
        <v>0</v>
      </c>
      <c r="AE507" s="21">
        <f t="shared" si="138"/>
        <v>0</v>
      </c>
      <c r="AF507" s="21">
        <f t="shared" si="138"/>
        <v>0</v>
      </c>
      <c r="AG507" s="21">
        <f t="shared" si="138"/>
        <v>0</v>
      </c>
      <c r="AH507" s="21">
        <f t="shared" si="138"/>
        <v>0</v>
      </c>
      <c r="AI507" s="21">
        <f t="shared" si="138"/>
        <v>0</v>
      </c>
      <c r="AJ507" s="21">
        <f t="shared" si="138"/>
        <v>0</v>
      </c>
      <c r="AK507" s="21">
        <f t="shared" si="138"/>
        <v>0</v>
      </c>
      <c r="AL507" s="21">
        <f t="shared" si="138"/>
        <v>0</v>
      </c>
      <c r="AM507" s="21">
        <f t="shared" si="138"/>
        <v>0</v>
      </c>
      <c r="AN507" s="21">
        <f t="shared" si="138"/>
        <v>0</v>
      </c>
      <c r="AO507" s="21">
        <f t="shared" si="138"/>
        <v>0</v>
      </c>
      <c r="AP507" s="21">
        <f t="shared" si="138"/>
        <v>0</v>
      </c>
      <c r="AQ507" s="21">
        <f t="shared" si="138"/>
        <v>0</v>
      </c>
      <c r="AR507" s="21">
        <f t="shared" si="138"/>
        <v>0</v>
      </c>
    </row>
    <row r="508" spans="1:48" x14ac:dyDescent="0.25">
      <c r="H508" s="17" t="str">
        <f t="shared" si="137"/>
        <v>DIC7</v>
      </c>
      <c r="J508" s="61" t="s">
        <v>75</v>
      </c>
      <c r="K508" s="19" t="s">
        <v>328</v>
      </c>
      <c r="L508" s="22" t="str">
        <f>+$B$7</f>
        <v>VMM - Medium</v>
      </c>
      <c r="M508" s="21">
        <f t="shared" si="139"/>
        <v>488.58938957726582</v>
      </c>
      <c r="N508" s="21">
        <f t="shared" si="138"/>
        <v>454.46910185573802</v>
      </c>
      <c r="O508" s="21">
        <f t="shared" si="138"/>
        <v>418.49346137656221</v>
      </c>
      <c r="P508" s="21">
        <f t="shared" si="138"/>
        <v>382.5178208973872</v>
      </c>
      <c r="Q508" s="21">
        <f t="shared" si="138"/>
        <v>346.54218041821196</v>
      </c>
      <c r="R508" s="21">
        <f t="shared" si="138"/>
        <v>307.98171271204308</v>
      </c>
      <c r="S508" s="21">
        <f t="shared" si="138"/>
        <v>269.4212450058742</v>
      </c>
      <c r="T508" s="21">
        <f t="shared" si="138"/>
        <v>242.78774460665863</v>
      </c>
      <c r="U508" s="21">
        <f t="shared" si="138"/>
        <v>201.07185307254474</v>
      </c>
      <c r="V508" s="21">
        <f t="shared" si="138"/>
        <v>0</v>
      </c>
      <c r="W508" s="21">
        <f t="shared" si="138"/>
        <v>0</v>
      </c>
      <c r="X508" s="21">
        <f t="shared" si="138"/>
        <v>0</v>
      </c>
      <c r="Y508" s="21">
        <f t="shared" si="138"/>
        <v>0</v>
      </c>
      <c r="Z508" s="21">
        <f t="shared" si="138"/>
        <v>0</v>
      </c>
      <c r="AA508" s="21">
        <f t="shared" si="138"/>
        <v>0</v>
      </c>
      <c r="AB508" s="21">
        <f t="shared" si="138"/>
        <v>0</v>
      </c>
      <c r="AC508" s="21">
        <f t="shared" si="138"/>
        <v>0</v>
      </c>
      <c r="AD508" s="21">
        <f t="shared" si="138"/>
        <v>0</v>
      </c>
      <c r="AE508" s="21">
        <f t="shared" si="138"/>
        <v>0</v>
      </c>
      <c r="AF508" s="21">
        <f t="shared" si="138"/>
        <v>0</v>
      </c>
      <c r="AG508" s="21">
        <f t="shared" si="138"/>
        <v>0</v>
      </c>
      <c r="AH508" s="21">
        <f t="shared" si="138"/>
        <v>0</v>
      </c>
      <c r="AI508" s="21">
        <f t="shared" si="138"/>
        <v>0</v>
      </c>
      <c r="AJ508" s="21">
        <f t="shared" si="138"/>
        <v>0</v>
      </c>
      <c r="AK508" s="21">
        <f t="shared" si="138"/>
        <v>0</v>
      </c>
      <c r="AL508" s="21">
        <f t="shared" si="138"/>
        <v>0</v>
      </c>
      <c r="AM508" s="21">
        <f t="shared" si="138"/>
        <v>0</v>
      </c>
      <c r="AN508" s="21">
        <f t="shared" si="138"/>
        <v>0</v>
      </c>
      <c r="AO508" s="21">
        <f t="shared" si="138"/>
        <v>0</v>
      </c>
      <c r="AP508" s="21">
        <f t="shared" si="138"/>
        <v>0</v>
      </c>
      <c r="AQ508" s="21">
        <f t="shared" si="138"/>
        <v>0</v>
      </c>
      <c r="AR508" s="21">
        <f t="shared" si="138"/>
        <v>0</v>
      </c>
    </row>
    <row r="509" spans="1:48" x14ac:dyDescent="0.25">
      <c r="H509" s="17" t="str">
        <f t="shared" si="137"/>
        <v>DIC7</v>
      </c>
      <c r="J509" s="61" t="s">
        <v>76</v>
      </c>
      <c r="K509" s="19" t="s">
        <v>330</v>
      </c>
      <c r="L509" s="22" t="str">
        <f>+$B$8</f>
        <v>VSM - Medium</v>
      </c>
      <c r="M509" s="21">
        <f t="shared" si="139"/>
        <v>88.497077765887411</v>
      </c>
      <c r="N509" s="21">
        <f t="shared" si="138"/>
        <v>82.487056207427415</v>
      </c>
      <c r="O509" s="21">
        <f t="shared" si="138"/>
        <v>78.692449422259912</v>
      </c>
      <c r="P509" s="21">
        <f t="shared" si="138"/>
        <v>74.89784263709214</v>
      </c>
      <c r="Q509" s="21">
        <f t="shared" si="138"/>
        <v>71.103235851924637</v>
      </c>
      <c r="R509" s="21">
        <f t="shared" si="138"/>
        <v>65.592840417511866</v>
      </c>
      <c r="S509" s="21">
        <f t="shared" si="138"/>
        <v>60.08244498309881</v>
      </c>
      <c r="T509" s="21">
        <f t="shared" si="138"/>
        <v>55.493656887232973</v>
      </c>
      <c r="U509" s="21">
        <f t="shared" si="138"/>
        <v>50.904868791366859</v>
      </c>
      <c r="V509" s="21">
        <f t="shared" si="138"/>
        <v>46.528729715676803</v>
      </c>
      <c r="W509" s="21">
        <f t="shared" si="138"/>
        <v>42.152590639986698</v>
      </c>
      <c r="X509" s="21">
        <f t="shared" si="138"/>
        <v>37.776451564296607</v>
      </c>
      <c r="Y509" s="21">
        <f t="shared" si="138"/>
        <v>35.511662452730526</v>
      </c>
      <c r="Z509" s="21">
        <f t="shared" si="138"/>
        <v>33.246873341164473</v>
      </c>
      <c r="AA509" s="21">
        <f t="shared" si="138"/>
        <v>9.8719393875300288</v>
      </c>
      <c r="AB509" s="21">
        <f t="shared" si="138"/>
        <v>0</v>
      </c>
      <c r="AC509" s="21">
        <f t="shared" si="138"/>
        <v>0</v>
      </c>
      <c r="AD509" s="21">
        <f t="shared" si="138"/>
        <v>0</v>
      </c>
      <c r="AE509" s="21">
        <f t="shared" si="138"/>
        <v>0</v>
      </c>
      <c r="AF509" s="21">
        <f t="shared" si="138"/>
        <v>0</v>
      </c>
      <c r="AG509" s="21">
        <f t="shared" si="138"/>
        <v>0</v>
      </c>
      <c r="AH509" s="21">
        <f t="shared" si="138"/>
        <v>0</v>
      </c>
      <c r="AI509" s="21">
        <f t="shared" si="138"/>
        <v>0</v>
      </c>
      <c r="AJ509" s="21">
        <f t="shared" si="138"/>
        <v>0</v>
      </c>
      <c r="AK509" s="21">
        <f t="shared" si="138"/>
        <v>0</v>
      </c>
      <c r="AL509" s="21">
        <f t="shared" si="138"/>
        <v>0</v>
      </c>
      <c r="AM509" s="21">
        <f t="shared" si="138"/>
        <v>0</v>
      </c>
      <c r="AN509" s="21">
        <f t="shared" si="138"/>
        <v>0</v>
      </c>
      <c r="AO509" s="21">
        <f t="shared" si="138"/>
        <v>0</v>
      </c>
      <c r="AP509" s="21">
        <f t="shared" si="138"/>
        <v>0</v>
      </c>
      <c r="AQ509" s="21">
        <f t="shared" si="138"/>
        <v>0</v>
      </c>
      <c r="AR509" s="21">
        <f t="shared" si="138"/>
        <v>0</v>
      </c>
    </row>
    <row r="510" spans="1:48" x14ac:dyDescent="0.25">
      <c r="H510" s="17" t="str">
        <f t="shared" si="137"/>
        <v>DIC7</v>
      </c>
      <c r="J510" s="61" t="s">
        <v>77</v>
      </c>
      <c r="K510" s="19" t="s">
        <v>332</v>
      </c>
      <c r="L510" s="22" t="str">
        <f>+$B$9</f>
        <v>VIM - GAS</v>
      </c>
      <c r="M510" s="21">
        <f t="shared" si="139"/>
        <v>0</v>
      </c>
      <c r="N510" s="21">
        <f t="shared" si="138"/>
        <v>0</v>
      </c>
      <c r="O510" s="21">
        <f t="shared" si="138"/>
        <v>38.354449985889438</v>
      </c>
      <c r="P510" s="21">
        <f t="shared" si="138"/>
        <v>38.379732204198611</v>
      </c>
      <c r="Q510" s="21">
        <f t="shared" si="138"/>
        <v>38.405014422507776</v>
      </c>
      <c r="R510" s="21">
        <f t="shared" si="138"/>
        <v>35.312722153180829</v>
      </c>
      <c r="S510" s="21">
        <f t="shared" si="138"/>
        <v>32.220429883853889</v>
      </c>
      <c r="T510" s="21">
        <f t="shared" si="138"/>
        <v>29.67583887139833</v>
      </c>
      <c r="U510" s="21">
        <f t="shared" si="138"/>
        <v>27.131247858942746</v>
      </c>
      <c r="V510" s="21">
        <f t="shared" si="138"/>
        <v>25.022055727067443</v>
      </c>
      <c r="W510" s="21">
        <f t="shared" si="138"/>
        <v>22.912863595192164</v>
      </c>
      <c r="X510" s="21">
        <f t="shared" si="138"/>
        <v>20.80367146331686</v>
      </c>
      <c r="Y510" s="21">
        <f t="shared" si="138"/>
        <v>19.324022330987525</v>
      </c>
      <c r="Z510" s="21">
        <f t="shared" si="138"/>
        <v>17.844373198658221</v>
      </c>
      <c r="AA510" s="21">
        <f t="shared" si="138"/>
        <v>7.5036726566781109</v>
      </c>
      <c r="AB510" s="21">
        <f t="shared" si="138"/>
        <v>0</v>
      </c>
      <c r="AC510" s="21">
        <f t="shared" si="138"/>
        <v>0</v>
      </c>
      <c r="AD510" s="21">
        <f t="shared" si="138"/>
        <v>0</v>
      </c>
      <c r="AE510" s="21">
        <f t="shared" si="138"/>
        <v>0</v>
      </c>
      <c r="AF510" s="21">
        <f t="shared" si="138"/>
        <v>0</v>
      </c>
      <c r="AG510" s="21">
        <f t="shared" si="138"/>
        <v>0</v>
      </c>
      <c r="AH510" s="21">
        <f t="shared" si="138"/>
        <v>0</v>
      </c>
      <c r="AI510" s="21">
        <f t="shared" si="138"/>
        <v>0</v>
      </c>
      <c r="AJ510" s="21">
        <f t="shared" si="138"/>
        <v>0</v>
      </c>
      <c r="AK510" s="21">
        <f t="shared" si="138"/>
        <v>0</v>
      </c>
      <c r="AL510" s="21">
        <f t="shared" si="138"/>
        <v>0</v>
      </c>
      <c r="AM510" s="21">
        <f t="shared" si="138"/>
        <v>0</v>
      </c>
      <c r="AN510" s="21">
        <f t="shared" si="138"/>
        <v>0</v>
      </c>
      <c r="AO510" s="21">
        <f t="shared" si="138"/>
        <v>0</v>
      </c>
      <c r="AP510" s="21">
        <f t="shared" si="138"/>
        <v>0</v>
      </c>
      <c r="AQ510" s="21">
        <f t="shared" si="138"/>
        <v>0</v>
      </c>
      <c r="AR510" s="21">
        <f t="shared" si="138"/>
        <v>0</v>
      </c>
    </row>
    <row r="511" spans="1:48" s="68" customFormat="1" x14ac:dyDescent="0.25">
      <c r="A511" s="133"/>
      <c r="B511" s="133"/>
      <c r="C511" s="133"/>
      <c r="D511" s="133"/>
      <c r="E511" s="133"/>
      <c r="F511" s="134"/>
      <c r="H511" s="71"/>
      <c r="I511" s="71"/>
      <c r="L511" s="22"/>
      <c r="M511" s="69">
        <f>+SUM(M504:M510)</f>
        <v>4781.0476800217939</v>
      </c>
      <c r="N511" s="69">
        <f t="shared" ref="N511:AR511" si="140">+SUM(N504:N510)</f>
        <v>4633.862961795352</v>
      </c>
      <c r="O511" s="69">
        <f t="shared" si="140"/>
        <v>4347.2186705158192</v>
      </c>
      <c r="P511" s="69">
        <f t="shared" si="140"/>
        <v>4182.8729028646585</v>
      </c>
      <c r="Q511" s="69">
        <f t="shared" si="140"/>
        <v>3817.9896960805281</v>
      </c>
      <c r="R511" s="69">
        <f t="shared" si="140"/>
        <v>3195.0688389112192</v>
      </c>
      <c r="S511" s="69">
        <f t="shared" si="140"/>
        <v>2952.6701401261976</v>
      </c>
      <c r="T511" s="69">
        <f t="shared" si="140"/>
        <v>2750.799857731954</v>
      </c>
      <c r="U511" s="69">
        <f t="shared" si="140"/>
        <v>2092.5872889212974</v>
      </c>
      <c r="V511" s="69">
        <f t="shared" si="140"/>
        <v>1727.3640747647969</v>
      </c>
      <c r="W511" s="69">
        <f t="shared" si="140"/>
        <v>1118.2915314574152</v>
      </c>
      <c r="X511" s="69">
        <f t="shared" si="140"/>
        <v>1083.3523999511581</v>
      </c>
      <c r="Y511" s="69">
        <f t="shared" si="140"/>
        <v>1079.6079617072623</v>
      </c>
      <c r="Z511" s="69">
        <f t="shared" si="140"/>
        <v>776.74836344140874</v>
      </c>
      <c r="AA511" s="69">
        <f t="shared" si="140"/>
        <v>17.37561204420814</v>
      </c>
      <c r="AB511" s="69">
        <f t="shared" si="140"/>
        <v>0</v>
      </c>
      <c r="AC511" s="69">
        <f t="shared" si="140"/>
        <v>0</v>
      </c>
      <c r="AD511" s="69">
        <f t="shared" si="140"/>
        <v>0</v>
      </c>
      <c r="AE511" s="69">
        <f t="shared" si="140"/>
        <v>0</v>
      </c>
      <c r="AF511" s="69">
        <f t="shared" si="140"/>
        <v>0</v>
      </c>
      <c r="AG511" s="69">
        <f t="shared" si="140"/>
        <v>0</v>
      </c>
      <c r="AH511" s="69">
        <f t="shared" si="140"/>
        <v>0</v>
      </c>
      <c r="AI511" s="69">
        <f t="shared" si="140"/>
        <v>0</v>
      </c>
      <c r="AJ511" s="69">
        <f t="shared" si="140"/>
        <v>0</v>
      </c>
      <c r="AK511" s="69">
        <f t="shared" si="140"/>
        <v>0</v>
      </c>
      <c r="AL511" s="69">
        <f t="shared" si="140"/>
        <v>0</v>
      </c>
      <c r="AM511" s="69">
        <f t="shared" si="140"/>
        <v>0</v>
      </c>
      <c r="AN511" s="69">
        <f t="shared" si="140"/>
        <v>0</v>
      </c>
      <c r="AO511" s="69">
        <f t="shared" si="140"/>
        <v>0</v>
      </c>
      <c r="AP511" s="69">
        <f t="shared" si="140"/>
        <v>0</v>
      </c>
      <c r="AQ511" s="69">
        <f t="shared" si="140"/>
        <v>0</v>
      </c>
      <c r="AR511" s="69">
        <f t="shared" si="140"/>
        <v>0</v>
      </c>
    </row>
    <row r="513" spans="1:48" s="90" customFormat="1" ht="18.75" x14ac:dyDescent="0.3">
      <c r="A513" s="136"/>
      <c r="B513" s="136"/>
      <c r="C513" s="136"/>
      <c r="D513" s="136"/>
      <c r="E513" s="136"/>
      <c r="F513" s="96"/>
      <c r="H513" s="91"/>
      <c r="I513" s="17" t="str">
        <f>+IF(OR(J514="OIL",J514="OIL-eq"),$I$5,IF(J514="GAS",$I$4,IF(J514="GSL",$I$8,IF(J514="DSL",$I$9,IF(J514="KER",$I$10,IF(J514="LPG",$I$11,IF(J514="HFO",$I$12,IF(J514="AVG",$I$13,IF(J514="RFG",$I$14,IF(J514="ELC",$I$15,$I$16))))))))))</f>
        <v>GWh/año</v>
      </c>
      <c r="K513" s="92" t="s">
        <v>521</v>
      </c>
      <c r="L513" s="22"/>
    </row>
    <row r="514" spans="1:48" x14ac:dyDescent="0.25">
      <c r="I514" s="115">
        <f>+IF(OR(J514="OIL",J514="OIL-eq"),$H$5,IF(J514="GAS",$H$4,IF(J514="GSL",$H$8,IF(J514="DSL",$H$9,IF(J514="KER",$H$10,IF(J514="LPG",$H$11,IF(J514="HFO",$H$12,IF(J514="AVG",$H$13,IF(J514="RFG",$H$14,IF(J514="ELC",$H$15,$H$16))))))))))</f>
        <v>277.77777777777777</v>
      </c>
      <c r="J514" s="106" t="s">
        <v>348</v>
      </c>
      <c r="K514" s="41" t="s">
        <v>26</v>
      </c>
    </row>
    <row r="515" spans="1:48" x14ac:dyDescent="0.25">
      <c r="H515" s="12"/>
      <c r="I515" s="12"/>
      <c r="J515" s="15"/>
      <c r="K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</row>
    <row r="516" spans="1:48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:48" x14ac:dyDescent="0.25">
      <c r="H517" s="17" t="str">
        <f t="shared" ref="H517:H523" si="141">+$B$1</f>
        <v>DIC7</v>
      </c>
      <c r="J517" s="61" t="s">
        <v>72</v>
      </c>
      <c r="K517" s="19" t="s">
        <v>320</v>
      </c>
      <c r="L517" s="22" t="str">
        <f>+$B$3</f>
        <v>GU - Gas</v>
      </c>
      <c r="M517" s="21">
        <f>+M530+M543+M556+M569</f>
        <v>201.87721338746056</v>
      </c>
      <c r="N517" s="21">
        <f t="shared" ref="N517:AR520" si="142">+N530+N543+N556+N569</f>
        <v>163.13333760455498</v>
      </c>
      <c r="O517" s="21">
        <f t="shared" si="142"/>
        <v>127.72447965711805</v>
      </c>
      <c r="P517" s="21">
        <f t="shared" si="142"/>
        <v>149.15825053600972</v>
      </c>
      <c r="Q517" s="21">
        <f t="shared" si="142"/>
        <v>142.17070700173696</v>
      </c>
      <c r="R517" s="21">
        <f t="shared" si="142"/>
        <v>0</v>
      </c>
      <c r="S517" s="21">
        <f t="shared" si="142"/>
        <v>0</v>
      </c>
      <c r="T517" s="21">
        <f t="shared" si="142"/>
        <v>0</v>
      </c>
      <c r="U517" s="21">
        <f t="shared" si="142"/>
        <v>0</v>
      </c>
      <c r="V517" s="21">
        <f t="shared" si="142"/>
        <v>0</v>
      </c>
      <c r="W517" s="21">
        <f t="shared" si="142"/>
        <v>0</v>
      </c>
      <c r="X517" s="21">
        <f t="shared" si="142"/>
        <v>0</v>
      </c>
      <c r="Y517" s="21">
        <f t="shared" si="142"/>
        <v>0</v>
      </c>
      <c r="Z517" s="21">
        <f t="shared" si="142"/>
        <v>0</v>
      </c>
      <c r="AA517" s="21">
        <f t="shared" si="142"/>
        <v>0</v>
      </c>
      <c r="AB517" s="21">
        <f t="shared" si="142"/>
        <v>0</v>
      </c>
      <c r="AC517" s="21">
        <f t="shared" si="142"/>
        <v>0</v>
      </c>
      <c r="AD517" s="21">
        <f t="shared" si="142"/>
        <v>0</v>
      </c>
      <c r="AE517" s="21">
        <f t="shared" si="142"/>
        <v>0</v>
      </c>
      <c r="AF517" s="21">
        <f t="shared" si="142"/>
        <v>0</v>
      </c>
      <c r="AG517" s="21">
        <f t="shared" si="142"/>
        <v>0</v>
      </c>
      <c r="AH517" s="21">
        <f t="shared" si="142"/>
        <v>0</v>
      </c>
      <c r="AI517" s="21">
        <f t="shared" si="142"/>
        <v>0</v>
      </c>
      <c r="AJ517" s="21">
        <f t="shared" si="142"/>
        <v>0</v>
      </c>
      <c r="AK517" s="21">
        <f t="shared" si="142"/>
        <v>0</v>
      </c>
      <c r="AL517" s="21">
        <f t="shared" si="142"/>
        <v>0</v>
      </c>
      <c r="AM517" s="21">
        <f t="shared" si="142"/>
        <v>0</v>
      </c>
      <c r="AN517" s="21">
        <f t="shared" si="142"/>
        <v>0</v>
      </c>
      <c r="AO517" s="21">
        <f t="shared" si="142"/>
        <v>0</v>
      </c>
      <c r="AP517" s="21">
        <f t="shared" si="142"/>
        <v>0</v>
      </c>
      <c r="AQ517" s="21">
        <f t="shared" si="142"/>
        <v>0</v>
      </c>
      <c r="AR517" s="21">
        <f t="shared" si="142"/>
        <v>0</v>
      </c>
    </row>
    <row r="518" spans="1:48" x14ac:dyDescent="0.25">
      <c r="H518" s="17" t="str">
        <f t="shared" si="141"/>
        <v>DIC7</v>
      </c>
      <c r="J518" s="61" t="s">
        <v>73</v>
      </c>
      <c r="K518" s="19" t="s">
        <v>322</v>
      </c>
      <c r="L518" s="22" t="str">
        <f>+$B$4</f>
        <v>LLO - Ligth</v>
      </c>
      <c r="M518" s="21">
        <f>+M531+M544+M557+M570</f>
        <v>2112.473649600001</v>
      </c>
      <c r="N518" s="21">
        <f t="shared" si="142"/>
        <v>2041.3545555100322</v>
      </c>
      <c r="O518" s="21">
        <f t="shared" si="142"/>
        <v>1912.6650004604667</v>
      </c>
      <c r="P518" s="21">
        <f t="shared" si="142"/>
        <v>1836.4835283562502</v>
      </c>
      <c r="Q518" s="21">
        <f t="shared" si="142"/>
        <v>1737.4650004604666</v>
      </c>
      <c r="R518" s="21">
        <f t="shared" si="142"/>
        <v>1737.4650004604666</v>
      </c>
      <c r="S518" s="21">
        <f t="shared" si="142"/>
        <v>1737.4650004604666</v>
      </c>
      <c r="T518" s="21">
        <f t="shared" si="142"/>
        <v>1737.4650004604666</v>
      </c>
      <c r="U518" s="21">
        <f t="shared" si="142"/>
        <v>1737.4650004604666</v>
      </c>
      <c r="V518" s="21">
        <f t="shared" si="142"/>
        <v>1655.8132893220527</v>
      </c>
      <c r="W518" s="21">
        <f t="shared" si="142"/>
        <v>1053.2260772222362</v>
      </c>
      <c r="X518" s="21">
        <f t="shared" si="142"/>
        <v>422.79510157925557</v>
      </c>
      <c r="Y518" s="21">
        <f t="shared" si="142"/>
        <v>422.79510157925557</v>
      </c>
      <c r="Z518" s="21">
        <f t="shared" si="142"/>
        <v>422.79510157925557</v>
      </c>
      <c r="AA518" s="21">
        <f t="shared" si="142"/>
        <v>0</v>
      </c>
      <c r="AB518" s="21">
        <f t="shared" si="142"/>
        <v>0</v>
      </c>
      <c r="AC518" s="21">
        <f t="shared" si="142"/>
        <v>0</v>
      </c>
      <c r="AD518" s="21">
        <f t="shared" si="142"/>
        <v>0</v>
      </c>
      <c r="AE518" s="21">
        <f t="shared" si="142"/>
        <v>0</v>
      </c>
      <c r="AF518" s="21">
        <f t="shared" si="142"/>
        <v>0</v>
      </c>
      <c r="AG518" s="21">
        <f t="shared" si="142"/>
        <v>0</v>
      </c>
      <c r="AH518" s="21">
        <f t="shared" si="142"/>
        <v>0</v>
      </c>
      <c r="AI518" s="21">
        <f t="shared" si="142"/>
        <v>0</v>
      </c>
      <c r="AJ518" s="21">
        <f t="shared" si="142"/>
        <v>0</v>
      </c>
      <c r="AK518" s="21">
        <f t="shared" si="142"/>
        <v>0</v>
      </c>
      <c r="AL518" s="21">
        <f t="shared" si="142"/>
        <v>0</v>
      </c>
      <c r="AM518" s="21">
        <f t="shared" si="142"/>
        <v>0</v>
      </c>
      <c r="AN518" s="21">
        <f t="shared" si="142"/>
        <v>0</v>
      </c>
      <c r="AO518" s="21">
        <f t="shared" si="142"/>
        <v>0</v>
      </c>
      <c r="AP518" s="21">
        <f t="shared" si="142"/>
        <v>0</v>
      </c>
      <c r="AQ518" s="21">
        <f t="shared" si="142"/>
        <v>0</v>
      </c>
      <c r="AR518" s="21">
        <f t="shared" si="142"/>
        <v>0</v>
      </c>
    </row>
    <row r="519" spans="1:48" x14ac:dyDescent="0.25">
      <c r="H519" s="17" t="str">
        <f t="shared" si="141"/>
        <v>DIC7</v>
      </c>
      <c r="J519" s="61" t="s">
        <v>73</v>
      </c>
      <c r="K519" s="19" t="s">
        <v>324</v>
      </c>
      <c r="L519" s="22" t="str">
        <f>+$B$5</f>
        <v>LLO - Heavy</v>
      </c>
      <c r="M519" s="21">
        <f>+M532+M545+M558+M571</f>
        <v>0</v>
      </c>
      <c r="N519" s="21">
        <f t="shared" si="142"/>
        <v>0</v>
      </c>
      <c r="O519" s="21">
        <f t="shared" si="142"/>
        <v>0</v>
      </c>
      <c r="P519" s="21">
        <f t="shared" si="142"/>
        <v>0</v>
      </c>
      <c r="Q519" s="21">
        <f t="shared" si="142"/>
        <v>0</v>
      </c>
      <c r="R519" s="21">
        <f t="shared" si="142"/>
        <v>0</v>
      </c>
      <c r="S519" s="21">
        <f t="shared" si="142"/>
        <v>0</v>
      </c>
      <c r="T519" s="21">
        <f t="shared" si="142"/>
        <v>0</v>
      </c>
      <c r="U519" s="21">
        <f t="shared" si="142"/>
        <v>0</v>
      </c>
      <c r="V519" s="21">
        <f t="shared" si="142"/>
        <v>0</v>
      </c>
      <c r="W519" s="21">
        <f t="shared" si="142"/>
        <v>0</v>
      </c>
      <c r="X519" s="21">
        <f t="shared" si="142"/>
        <v>0</v>
      </c>
      <c r="Y519" s="21">
        <f t="shared" si="142"/>
        <v>0</v>
      </c>
      <c r="Z519" s="21">
        <f t="shared" si="142"/>
        <v>0</v>
      </c>
      <c r="AA519" s="21">
        <f t="shared" si="142"/>
        <v>0</v>
      </c>
      <c r="AB519" s="21">
        <f t="shared" si="142"/>
        <v>0</v>
      </c>
      <c r="AC519" s="21">
        <f t="shared" si="142"/>
        <v>0</v>
      </c>
      <c r="AD519" s="21">
        <f t="shared" si="142"/>
        <v>0</v>
      </c>
      <c r="AE519" s="21">
        <f t="shared" si="142"/>
        <v>0</v>
      </c>
      <c r="AF519" s="21">
        <f t="shared" si="142"/>
        <v>0</v>
      </c>
      <c r="AG519" s="21">
        <f t="shared" si="142"/>
        <v>0</v>
      </c>
      <c r="AH519" s="21">
        <f t="shared" si="142"/>
        <v>0</v>
      </c>
      <c r="AI519" s="21">
        <f t="shared" si="142"/>
        <v>0</v>
      </c>
      <c r="AJ519" s="21">
        <f t="shared" si="142"/>
        <v>0</v>
      </c>
      <c r="AK519" s="21">
        <f t="shared" si="142"/>
        <v>0</v>
      </c>
      <c r="AL519" s="21">
        <f t="shared" si="142"/>
        <v>0</v>
      </c>
      <c r="AM519" s="21">
        <f t="shared" si="142"/>
        <v>0</v>
      </c>
      <c r="AN519" s="21">
        <f t="shared" si="142"/>
        <v>0</v>
      </c>
      <c r="AO519" s="21">
        <f t="shared" si="142"/>
        <v>0</v>
      </c>
      <c r="AP519" s="21">
        <f t="shared" si="142"/>
        <v>0</v>
      </c>
      <c r="AQ519" s="21">
        <f t="shared" si="142"/>
        <v>0</v>
      </c>
      <c r="AR519" s="21">
        <f t="shared" si="142"/>
        <v>0</v>
      </c>
    </row>
    <row r="520" spans="1:48" x14ac:dyDescent="0.25">
      <c r="H520" s="17" t="str">
        <f t="shared" si="141"/>
        <v>DIC7</v>
      </c>
      <c r="J520" s="61" t="s">
        <v>74</v>
      </c>
      <c r="K520" s="19" t="s">
        <v>326</v>
      </c>
      <c r="L520" s="22" t="str">
        <f>+$B$6</f>
        <v>PU - Ligth</v>
      </c>
      <c r="M520" s="21">
        <f>+M533+M546+M559+M572</f>
        <v>21.412926305312055</v>
      </c>
      <c r="N520" s="21">
        <f t="shared" si="142"/>
        <v>20.234437110938721</v>
      </c>
      <c r="O520" s="21">
        <f t="shared" si="142"/>
        <v>19.345011303864499</v>
      </c>
      <c r="P520" s="21">
        <f>+P533+P546+P559+P572</f>
        <v>18.455585496790253</v>
      </c>
      <c r="Q520" s="21">
        <f t="shared" si="142"/>
        <v>17.566159689716027</v>
      </c>
      <c r="R520" s="21">
        <f t="shared" si="142"/>
        <v>16.676733882641777</v>
      </c>
      <c r="S520" s="21">
        <f t="shared" si="142"/>
        <v>15.787308075567555</v>
      </c>
      <c r="T520" s="21">
        <f t="shared" si="142"/>
        <v>1.7986067994861499</v>
      </c>
      <c r="U520" s="21">
        <f t="shared" si="142"/>
        <v>0</v>
      </c>
      <c r="V520" s="21">
        <f t="shared" si="142"/>
        <v>0</v>
      </c>
      <c r="W520" s="21">
        <f t="shared" si="142"/>
        <v>0</v>
      </c>
      <c r="X520" s="21">
        <f t="shared" si="142"/>
        <v>0</v>
      </c>
      <c r="Y520" s="21">
        <f t="shared" si="142"/>
        <v>0</v>
      </c>
      <c r="Z520" s="21">
        <f t="shared" si="142"/>
        <v>0</v>
      </c>
      <c r="AA520" s="21">
        <f t="shared" si="142"/>
        <v>0</v>
      </c>
      <c r="AB520" s="21">
        <f t="shared" si="142"/>
        <v>0</v>
      </c>
      <c r="AC520" s="21">
        <f t="shared" si="142"/>
        <v>0</v>
      </c>
      <c r="AD520" s="21">
        <f t="shared" si="142"/>
        <v>0</v>
      </c>
      <c r="AE520" s="21">
        <f t="shared" si="142"/>
        <v>0</v>
      </c>
      <c r="AF520" s="21">
        <f t="shared" si="142"/>
        <v>0</v>
      </c>
      <c r="AG520" s="21">
        <f t="shared" si="142"/>
        <v>0</v>
      </c>
      <c r="AH520" s="21">
        <f t="shared" si="142"/>
        <v>0</v>
      </c>
      <c r="AI520" s="21">
        <f t="shared" si="142"/>
        <v>0</v>
      </c>
      <c r="AJ520" s="21">
        <f t="shared" si="142"/>
        <v>0</v>
      </c>
      <c r="AK520" s="21">
        <f t="shared" si="142"/>
        <v>0</v>
      </c>
      <c r="AL520" s="21">
        <f t="shared" si="142"/>
        <v>0</v>
      </c>
      <c r="AM520" s="21">
        <f t="shared" si="142"/>
        <v>0</v>
      </c>
      <c r="AN520" s="21">
        <f t="shared" si="142"/>
        <v>0</v>
      </c>
      <c r="AO520" s="21">
        <f t="shared" si="142"/>
        <v>0</v>
      </c>
      <c r="AP520" s="21">
        <f t="shared" si="142"/>
        <v>0</v>
      </c>
      <c r="AQ520" s="21">
        <f t="shared" si="142"/>
        <v>0</v>
      </c>
      <c r="AR520" s="21">
        <f t="shared" si="142"/>
        <v>0</v>
      </c>
    </row>
    <row r="521" spans="1:48" x14ac:dyDescent="0.25">
      <c r="H521" s="17" t="str">
        <f t="shared" si="141"/>
        <v>DIC7</v>
      </c>
      <c r="J521" s="61" t="s">
        <v>75</v>
      </c>
      <c r="K521" s="19" t="s">
        <v>328</v>
      </c>
      <c r="L521" s="22" t="str">
        <f>+$B$7</f>
        <v>VMM - Medium</v>
      </c>
      <c r="M521" s="21">
        <f t="shared" ref="M521:AR522" si="143">+M534+M547+M560+M573</f>
        <v>488.58938957726582</v>
      </c>
      <c r="N521" s="21">
        <f t="shared" si="143"/>
        <v>454.46910185573802</v>
      </c>
      <c r="O521" s="21">
        <f t="shared" si="143"/>
        <v>418.49346137656221</v>
      </c>
      <c r="P521" s="21">
        <f t="shared" si="143"/>
        <v>382.5178208973872</v>
      </c>
      <c r="Q521" s="21">
        <f t="shared" si="143"/>
        <v>346.54218041821196</v>
      </c>
      <c r="R521" s="21">
        <f t="shared" si="143"/>
        <v>307.98171271204308</v>
      </c>
      <c r="S521" s="21">
        <f t="shared" si="143"/>
        <v>269.4212450058742</v>
      </c>
      <c r="T521" s="21">
        <f t="shared" si="143"/>
        <v>242.78774460665863</v>
      </c>
      <c r="U521" s="21">
        <f t="shared" si="143"/>
        <v>201.07185307254474</v>
      </c>
      <c r="V521" s="21">
        <f t="shared" si="143"/>
        <v>0</v>
      </c>
      <c r="W521" s="21">
        <f t="shared" si="143"/>
        <v>0</v>
      </c>
      <c r="X521" s="21">
        <f t="shared" si="143"/>
        <v>0</v>
      </c>
      <c r="Y521" s="21">
        <f t="shared" si="143"/>
        <v>0</v>
      </c>
      <c r="Z521" s="21">
        <f t="shared" si="143"/>
        <v>0</v>
      </c>
      <c r="AA521" s="21">
        <f t="shared" si="143"/>
        <v>0</v>
      </c>
      <c r="AB521" s="21">
        <f t="shared" si="143"/>
        <v>0</v>
      </c>
      <c r="AC521" s="21">
        <f t="shared" si="143"/>
        <v>0</v>
      </c>
      <c r="AD521" s="21">
        <f t="shared" si="143"/>
        <v>0</v>
      </c>
      <c r="AE521" s="21">
        <f t="shared" si="143"/>
        <v>0</v>
      </c>
      <c r="AF521" s="21">
        <f t="shared" si="143"/>
        <v>0</v>
      </c>
      <c r="AG521" s="21">
        <f t="shared" si="143"/>
        <v>0</v>
      </c>
      <c r="AH521" s="21">
        <f t="shared" si="143"/>
        <v>0</v>
      </c>
      <c r="AI521" s="21">
        <f t="shared" si="143"/>
        <v>0</v>
      </c>
      <c r="AJ521" s="21">
        <f t="shared" si="143"/>
        <v>0</v>
      </c>
      <c r="AK521" s="21">
        <f t="shared" si="143"/>
        <v>0</v>
      </c>
      <c r="AL521" s="21">
        <f t="shared" si="143"/>
        <v>0</v>
      </c>
      <c r="AM521" s="21">
        <f t="shared" si="143"/>
        <v>0</v>
      </c>
      <c r="AN521" s="21">
        <f t="shared" si="143"/>
        <v>0</v>
      </c>
      <c r="AO521" s="21">
        <f t="shared" si="143"/>
        <v>0</v>
      </c>
      <c r="AP521" s="21">
        <f t="shared" si="143"/>
        <v>0</v>
      </c>
      <c r="AQ521" s="21">
        <f t="shared" si="143"/>
        <v>0</v>
      </c>
      <c r="AR521" s="21">
        <f t="shared" si="143"/>
        <v>0</v>
      </c>
    </row>
    <row r="522" spans="1:48" x14ac:dyDescent="0.25">
      <c r="H522" s="17" t="str">
        <f t="shared" si="141"/>
        <v>DIC7</v>
      </c>
      <c r="J522" s="61" t="s">
        <v>76</v>
      </c>
      <c r="K522" s="19" t="s">
        <v>330</v>
      </c>
      <c r="L522" s="22" t="str">
        <f>+$B$8</f>
        <v>VSM - Medium</v>
      </c>
      <c r="M522" s="21">
        <f t="shared" si="143"/>
        <v>88.497077765887411</v>
      </c>
      <c r="N522" s="21">
        <f t="shared" si="143"/>
        <v>82.487056207427415</v>
      </c>
      <c r="O522" s="21">
        <f t="shared" si="143"/>
        <v>78.692449422259912</v>
      </c>
      <c r="P522" s="21">
        <f t="shared" si="143"/>
        <v>74.89784263709214</v>
      </c>
      <c r="Q522" s="21">
        <f t="shared" si="143"/>
        <v>71.103235851924637</v>
      </c>
      <c r="R522" s="21">
        <f t="shared" si="143"/>
        <v>65.592840417511866</v>
      </c>
      <c r="S522" s="21">
        <f t="shared" si="143"/>
        <v>60.08244498309881</v>
      </c>
      <c r="T522" s="21">
        <f t="shared" si="143"/>
        <v>55.493656887232973</v>
      </c>
      <c r="U522" s="21">
        <f t="shared" si="143"/>
        <v>50.904868791366859</v>
      </c>
      <c r="V522" s="21">
        <f t="shared" si="143"/>
        <v>46.528729715676803</v>
      </c>
      <c r="W522" s="21">
        <f t="shared" si="143"/>
        <v>42.152590639986698</v>
      </c>
      <c r="X522" s="21">
        <f t="shared" si="143"/>
        <v>37.776451564296607</v>
      </c>
      <c r="Y522" s="21">
        <f t="shared" si="143"/>
        <v>35.511662452730526</v>
      </c>
      <c r="Z522" s="21">
        <f t="shared" si="143"/>
        <v>33.246873341164473</v>
      </c>
      <c r="AA522" s="21">
        <f t="shared" si="143"/>
        <v>9.8719393875300288</v>
      </c>
      <c r="AB522" s="21">
        <f t="shared" si="143"/>
        <v>0</v>
      </c>
      <c r="AC522" s="21">
        <f t="shared" si="143"/>
        <v>0</v>
      </c>
      <c r="AD522" s="21">
        <f t="shared" si="143"/>
        <v>0</v>
      </c>
      <c r="AE522" s="21">
        <f t="shared" si="143"/>
        <v>0</v>
      </c>
      <c r="AF522" s="21">
        <f t="shared" si="143"/>
        <v>0</v>
      </c>
      <c r="AG522" s="21">
        <f t="shared" si="143"/>
        <v>0</v>
      </c>
      <c r="AH522" s="21">
        <f t="shared" si="143"/>
        <v>0</v>
      </c>
      <c r="AI522" s="21">
        <f t="shared" si="143"/>
        <v>0</v>
      </c>
      <c r="AJ522" s="21">
        <f t="shared" si="143"/>
        <v>0</v>
      </c>
      <c r="AK522" s="21">
        <f t="shared" si="143"/>
        <v>0</v>
      </c>
      <c r="AL522" s="21">
        <f t="shared" si="143"/>
        <v>0</v>
      </c>
      <c r="AM522" s="21">
        <f t="shared" si="143"/>
        <v>0</v>
      </c>
      <c r="AN522" s="21">
        <f t="shared" si="143"/>
        <v>0</v>
      </c>
      <c r="AO522" s="21">
        <f t="shared" si="143"/>
        <v>0</v>
      </c>
      <c r="AP522" s="21">
        <f t="shared" si="143"/>
        <v>0</v>
      </c>
      <c r="AQ522" s="21">
        <f t="shared" si="143"/>
        <v>0</v>
      </c>
      <c r="AR522" s="21">
        <f t="shared" si="143"/>
        <v>0</v>
      </c>
    </row>
    <row r="523" spans="1:48" x14ac:dyDescent="0.25">
      <c r="H523" s="17" t="str">
        <f t="shared" si="141"/>
        <v>DIC7</v>
      </c>
      <c r="J523" s="61" t="s">
        <v>77</v>
      </c>
      <c r="K523" s="19" t="s">
        <v>332</v>
      </c>
      <c r="L523" s="22" t="str">
        <f>+$B$9</f>
        <v>VIM - GAS</v>
      </c>
      <c r="M523" s="21">
        <f t="shared" ref="M523:AR523" si="144">+M686+M579+M672</f>
        <v>0</v>
      </c>
      <c r="N523" s="21">
        <f t="shared" si="144"/>
        <v>0</v>
      </c>
      <c r="O523" s="21">
        <f t="shared" si="144"/>
        <v>0</v>
      </c>
      <c r="P523" s="21">
        <f t="shared" si="144"/>
        <v>0</v>
      </c>
      <c r="Q523" s="21">
        <f t="shared" si="144"/>
        <v>0</v>
      </c>
      <c r="R523" s="21">
        <f t="shared" si="144"/>
        <v>0</v>
      </c>
      <c r="S523" s="21">
        <f t="shared" si="144"/>
        <v>0</v>
      </c>
      <c r="T523" s="21">
        <f t="shared" si="144"/>
        <v>0</v>
      </c>
      <c r="U523" s="21">
        <f t="shared" si="144"/>
        <v>0</v>
      </c>
      <c r="V523" s="21">
        <f t="shared" si="144"/>
        <v>0</v>
      </c>
      <c r="W523" s="21">
        <f t="shared" si="144"/>
        <v>0</v>
      </c>
      <c r="X523" s="21">
        <f t="shared" si="144"/>
        <v>0</v>
      </c>
      <c r="Y523" s="21">
        <f t="shared" si="144"/>
        <v>0</v>
      </c>
      <c r="Z523" s="21">
        <f t="shared" si="144"/>
        <v>0</v>
      </c>
      <c r="AA523" s="21">
        <f t="shared" si="144"/>
        <v>0</v>
      </c>
      <c r="AB523" s="21">
        <f t="shared" si="144"/>
        <v>0</v>
      </c>
      <c r="AC523" s="21">
        <f t="shared" si="144"/>
        <v>0</v>
      </c>
      <c r="AD523" s="21">
        <f t="shared" si="144"/>
        <v>0</v>
      </c>
      <c r="AE523" s="21">
        <f t="shared" si="144"/>
        <v>0</v>
      </c>
      <c r="AF523" s="21">
        <f t="shared" si="144"/>
        <v>0</v>
      </c>
      <c r="AG523" s="21">
        <f t="shared" si="144"/>
        <v>0</v>
      </c>
      <c r="AH523" s="21">
        <f t="shared" si="144"/>
        <v>0</v>
      </c>
      <c r="AI523" s="21">
        <f t="shared" si="144"/>
        <v>0</v>
      </c>
      <c r="AJ523" s="21">
        <f t="shared" si="144"/>
        <v>0</v>
      </c>
      <c r="AK523" s="21">
        <f t="shared" si="144"/>
        <v>0</v>
      </c>
      <c r="AL523" s="21">
        <f t="shared" si="144"/>
        <v>0</v>
      </c>
      <c r="AM523" s="21">
        <f t="shared" si="144"/>
        <v>0</v>
      </c>
      <c r="AN523" s="21">
        <f t="shared" si="144"/>
        <v>0</v>
      </c>
      <c r="AO523" s="21">
        <f t="shared" si="144"/>
        <v>0</v>
      </c>
      <c r="AP523" s="21">
        <f t="shared" si="144"/>
        <v>0</v>
      </c>
      <c r="AQ523" s="21">
        <f t="shared" si="144"/>
        <v>0</v>
      </c>
      <c r="AR523" s="21">
        <f t="shared" si="144"/>
        <v>0</v>
      </c>
    </row>
    <row r="524" spans="1:48" s="68" customFormat="1" x14ac:dyDescent="0.25">
      <c r="A524" s="133"/>
      <c r="B524" s="133"/>
      <c r="C524" s="133"/>
      <c r="D524" s="133"/>
      <c r="E524" s="133"/>
      <c r="F524" s="134"/>
      <c r="H524" s="71"/>
      <c r="I524" s="71"/>
      <c r="L524" s="22"/>
      <c r="M524" s="69">
        <f>+SUM(M517:M523)</f>
        <v>2912.8502566359266</v>
      </c>
      <c r="N524" s="69">
        <f t="shared" ref="N524" si="145">+SUM(N517:N523)</f>
        <v>2761.6784882886914</v>
      </c>
      <c r="O524" s="69">
        <f t="shared" ref="O524:AR524" si="146">+SUM(O517:O523)</f>
        <v>2556.9204022202712</v>
      </c>
      <c r="P524" s="69">
        <f t="shared" si="146"/>
        <v>2461.5130279235295</v>
      </c>
      <c r="Q524" s="69">
        <f t="shared" si="146"/>
        <v>2314.8472834220561</v>
      </c>
      <c r="R524" s="69">
        <f t="shared" si="146"/>
        <v>2127.7162874726637</v>
      </c>
      <c r="S524" s="69">
        <f t="shared" si="146"/>
        <v>2082.7559985250073</v>
      </c>
      <c r="T524" s="69">
        <f t="shared" si="146"/>
        <v>2037.5450087538443</v>
      </c>
      <c r="U524" s="69">
        <f t="shared" si="146"/>
        <v>1989.4417223243781</v>
      </c>
      <c r="V524" s="69">
        <f t="shared" si="146"/>
        <v>1702.3420190377294</v>
      </c>
      <c r="W524" s="69">
        <f t="shared" si="146"/>
        <v>1095.378667862223</v>
      </c>
      <c r="X524" s="69">
        <f t="shared" si="146"/>
        <v>460.57155314355219</v>
      </c>
      <c r="Y524" s="69">
        <f t="shared" si="146"/>
        <v>458.30676403198612</v>
      </c>
      <c r="Z524" s="69">
        <f t="shared" si="146"/>
        <v>456.04197492042005</v>
      </c>
      <c r="AA524" s="69">
        <f t="shared" si="146"/>
        <v>9.8719393875300288</v>
      </c>
      <c r="AB524" s="69">
        <f t="shared" si="146"/>
        <v>0</v>
      </c>
      <c r="AC524" s="69">
        <f t="shared" si="146"/>
        <v>0</v>
      </c>
      <c r="AD524" s="69">
        <f t="shared" si="146"/>
        <v>0</v>
      </c>
      <c r="AE524" s="69">
        <f t="shared" si="146"/>
        <v>0</v>
      </c>
      <c r="AF524" s="69">
        <f t="shared" si="146"/>
        <v>0</v>
      </c>
      <c r="AG524" s="69">
        <f t="shared" si="146"/>
        <v>0</v>
      </c>
      <c r="AH524" s="69">
        <f t="shared" si="146"/>
        <v>0</v>
      </c>
      <c r="AI524" s="69">
        <f t="shared" si="146"/>
        <v>0</v>
      </c>
      <c r="AJ524" s="69">
        <f t="shared" si="146"/>
        <v>0</v>
      </c>
      <c r="AK524" s="69">
        <f t="shared" si="146"/>
        <v>0</v>
      </c>
      <c r="AL524" s="69">
        <f t="shared" si="146"/>
        <v>0</v>
      </c>
      <c r="AM524" s="69">
        <f t="shared" si="146"/>
        <v>0</v>
      </c>
      <c r="AN524" s="69">
        <f t="shared" si="146"/>
        <v>0</v>
      </c>
      <c r="AO524" s="69">
        <f t="shared" si="146"/>
        <v>0</v>
      </c>
      <c r="AP524" s="69">
        <f t="shared" si="146"/>
        <v>0</v>
      </c>
      <c r="AQ524" s="69">
        <f t="shared" si="146"/>
        <v>0</v>
      </c>
      <c r="AR524" s="69">
        <f t="shared" si="146"/>
        <v>0</v>
      </c>
    </row>
    <row r="526" spans="1:48" ht="18.75" x14ac:dyDescent="0.3">
      <c r="I526" s="17" t="str">
        <f>+IF(OR(J527="OIL",J527="OIL-eq"),$I$5,IF(J527="GAS",$I$4,IF(J527="GSL",$I$8,IF(J527="DSL",$I$9,IF(J527="KER",$I$10,IF(J527="LPG",$I$11,IF(J527="HFO",$I$12,IF(J527="AVG",$I$13,IF(J527="RFG",$I$14,IF(J527="ELC",$I$15,$I$16))))))))))</f>
        <v>GWh/año</v>
      </c>
      <c r="K526" s="34" t="s">
        <v>522</v>
      </c>
    </row>
    <row r="527" spans="1:48" x14ac:dyDescent="0.25">
      <c r="I527" s="115">
        <f>+IF(OR(J527="OIL",J527="OIL-eq"),$H$5,IF(J527="GAS",$H$4,IF(J527="GSL",$H$8,IF(J527="DSL",$H$9,IF(J527="KER",$H$10,IF(J527="LPG",$H$11,IF(J527="HFO",$H$12,IF(J527="AVG",$H$13,IF(J527="RFG",$H$14,IF(J527="ELC",$H$15,$H$16))))))))))</f>
        <v>277.77777777777777</v>
      </c>
      <c r="J527" s="106" t="s">
        <v>348</v>
      </c>
      <c r="K527" s="56" t="s">
        <v>389</v>
      </c>
    </row>
    <row r="528" spans="1:48" x14ac:dyDescent="0.25">
      <c r="H528" s="12"/>
      <c r="I528" s="12"/>
      <c r="J528" s="15"/>
      <c r="K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</row>
    <row r="529" spans="1:48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:48" x14ac:dyDescent="0.25">
      <c r="H530" s="17" t="str">
        <f t="shared" ref="H530:H536" si="147">+$B$1</f>
        <v>DIC7</v>
      </c>
      <c r="J530" s="24" t="s">
        <v>72</v>
      </c>
      <c r="K530" s="54" t="s">
        <v>210</v>
      </c>
      <c r="L530" s="22" t="str">
        <f>+$B$3</f>
        <v>GU - Gas</v>
      </c>
      <c r="M530" s="21">
        <f>+SUMIFS(Resultados_Dic3!H$3:H$99980,Resultados_Dic3!$F$3:$F$99980,Produccion_UO!$K530,Resultados_Dic3!$D$3:$D$99980,Produccion_UO!$K$423,Resultados_Dic3!$E$3:$E$99980,Produccion_UO!$J530,Resultados_Dic3!$A$3:$A$99980,Produccion_UO!$H530)*$I$527</f>
        <v>201.87721338746056</v>
      </c>
      <c r="N530" s="21">
        <f>+SUMIFS(Resultados_Dic3!I$3:I$99980,Resultados_Dic3!$F$3:$F$99980,Produccion_UO!$K530,Resultados_Dic3!$D$3:$D$99980,Produccion_UO!$K$423,Resultados_Dic3!$E$3:$E$99980,Produccion_UO!$J530,Resultados_Dic3!$A$3:$A$99980,Produccion_UO!$H530)*$I$527</f>
        <v>163.13333760455498</v>
      </c>
      <c r="O530" s="21">
        <f>+SUMIFS(Resultados_Dic3!J$3:J$99980,Resultados_Dic3!$F$3:$F$99980,Produccion_UO!$K530,Resultados_Dic3!$D$3:$D$99980,Produccion_UO!$K$423,Resultados_Dic3!$E$3:$E$99980,Produccion_UO!$J530,Resultados_Dic3!$A$3:$A$99980,Produccion_UO!$H530)*$I$527</f>
        <v>127.72447965711805</v>
      </c>
      <c r="P530" s="21">
        <f>+SUMIFS(Resultados_Dic3!K$3:K$99980,Resultados_Dic3!$F$3:$F$99980,Produccion_UO!$K530,Resultados_Dic3!$D$3:$D$99980,Produccion_UO!$K$423,Resultados_Dic3!$E$3:$E$99980,Produccion_UO!$J530,Resultados_Dic3!$A$3:$A$99980,Produccion_UO!$H530)*$I$527</f>
        <v>149.15825053600972</v>
      </c>
      <c r="Q530" s="21">
        <f>+SUMIFS(Resultados_Dic3!L$3:L$99980,Resultados_Dic3!$F$3:$F$99980,Produccion_UO!$K530,Resultados_Dic3!$D$3:$D$99980,Produccion_UO!$K$423,Resultados_Dic3!$E$3:$E$99980,Produccion_UO!$J530,Resultados_Dic3!$A$3:$A$99980,Produccion_UO!$H530)*$I$527</f>
        <v>142.17070700173696</v>
      </c>
      <c r="R530" s="21">
        <f>+SUMIFS(Resultados_Dic3!M$3:M$99980,Resultados_Dic3!$F$3:$F$99980,Produccion_UO!$K530,Resultados_Dic3!$D$3:$D$99980,Produccion_UO!$K$423,Resultados_Dic3!$E$3:$E$99980,Produccion_UO!$J530,Resultados_Dic3!$A$3:$A$99980,Produccion_UO!$H530)*$I$527</f>
        <v>0</v>
      </c>
      <c r="S530" s="21">
        <f>+SUMIFS(Resultados_Dic3!N$3:N$99980,Resultados_Dic3!$F$3:$F$99980,Produccion_UO!$K530,Resultados_Dic3!$D$3:$D$99980,Produccion_UO!$K$423,Resultados_Dic3!$E$3:$E$99980,Produccion_UO!$J530,Resultados_Dic3!$A$3:$A$99980,Produccion_UO!$H530)*$I$527</f>
        <v>0</v>
      </c>
      <c r="T530" s="21">
        <f>+SUMIFS(Resultados_Dic3!O$3:O$99980,Resultados_Dic3!$F$3:$F$99980,Produccion_UO!$K530,Resultados_Dic3!$D$3:$D$99980,Produccion_UO!$K$423,Resultados_Dic3!$E$3:$E$99980,Produccion_UO!$J530,Resultados_Dic3!$A$3:$A$99980,Produccion_UO!$H530)*$I$527</f>
        <v>0</v>
      </c>
      <c r="U530" s="21">
        <f>+SUMIFS(Resultados_Dic3!P$3:P$99980,Resultados_Dic3!$F$3:$F$99980,Produccion_UO!$K530,Resultados_Dic3!$D$3:$D$99980,Produccion_UO!$K$423,Resultados_Dic3!$E$3:$E$99980,Produccion_UO!$J530,Resultados_Dic3!$A$3:$A$99980,Produccion_UO!$H530)*$I$527</f>
        <v>0</v>
      </c>
      <c r="V530" s="21">
        <f>+SUMIFS(Resultados_Dic3!Q$3:Q$99980,Resultados_Dic3!$F$3:$F$99980,Produccion_UO!$K530,Resultados_Dic3!$D$3:$D$99980,Produccion_UO!$K$423,Resultados_Dic3!$E$3:$E$99980,Produccion_UO!$J530,Resultados_Dic3!$A$3:$A$99980,Produccion_UO!$H530)*$I$527</f>
        <v>0</v>
      </c>
      <c r="W530" s="21">
        <f>+SUMIFS(Resultados_Dic3!R$3:R$99980,Resultados_Dic3!$F$3:$F$99980,Produccion_UO!$K530,Resultados_Dic3!$D$3:$D$99980,Produccion_UO!$K$423,Resultados_Dic3!$E$3:$E$99980,Produccion_UO!$J530,Resultados_Dic3!$A$3:$A$99980,Produccion_UO!$H530)*$I$527</f>
        <v>0</v>
      </c>
      <c r="X530" s="21">
        <f>+SUMIFS(Resultados_Dic3!S$3:S$99980,Resultados_Dic3!$F$3:$F$99980,Produccion_UO!$K530,Resultados_Dic3!$D$3:$D$99980,Produccion_UO!$K$423,Resultados_Dic3!$E$3:$E$99980,Produccion_UO!$J530,Resultados_Dic3!$A$3:$A$99980,Produccion_UO!$H530)*$I$527</f>
        <v>0</v>
      </c>
      <c r="Y530" s="21">
        <f>+SUMIFS(Resultados_Dic3!T$3:T$99980,Resultados_Dic3!$F$3:$F$99980,Produccion_UO!$K530,Resultados_Dic3!$D$3:$D$99980,Produccion_UO!$K$423,Resultados_Dic3!$E$3:$E$99980,Produccion_UO!$J530,Resultados_Dic3!$A$3:$A$99980,Produccion_UO!$H530)*$I$527</f>
        <v>0</v>
      </c>
      <c r="Z530" s="21">
        <f>+SUMIFS(Resultados_Dic3!U$3:U$99980,Resultados_Dic3!$F$3:$F$99980,Produccion_UO!$K530,Resultados_Dic3!$D$3:$D$99980,Produccion_UO!$K$423,Resultados_Dic3!$E$3:$E$99980,Produccion_UO!$J530,Resultados_Dic3!$A$3:$A$99980,Produccion_UO!$H530)*$I$527</f>
        <v>0</v>
      </c>
      <c r="AA530" s="21">
        <f>+SUMIFS(Resultados_Dic3!V$3:V$99980,Resultados_Dic3!$F$3:$F$99980,Produccion_UO!$K530,Resultados_Dic3!$D$3:$D$99980,Produccion_UO!$K$423,Resultados_Dic3!$E$3:$E$99980,Produccion_UO!$J530,Resultados_Dic3!$A$3:$A$99980,Produccion_UO!$H530)*$I$527</f>
        <v>0</v>
      </c>
      <c r="AB530" s="21">
        <f>+SUMIFS(Resultados_Dic3!W$3:W$99980,Resultados_Dic3!$F$3:$F$99980,Produccion_UO!$K530,Resultados_Dic3!$D$3:$D$99980,Produccion_UO!$K$423,Resultados_Dic3!$E$3:$E$99980,Produccion_UO!$J530,Resultados_Dic3!$A$3:$A$99980,Produccion_UO!$H530)*$I$527</f>
        <v>0</v>
      </c>
      <c r="AC530" s="21">
        <f>+SUMIFS(Resultados_Dic3!X$3:X$99980,Resultados_Dic3!$F$3:$F$99980,Produccion_UO!$K530,Resultados_Dic3!$D$3:$D$99980,Produccion_UO!$K$423,Resultados_Dic3!$E$3:$E$99980,Produccion_UO!$J530,Resultados_Dic3!$A$3:$A$99980,Produccion_UO!$H530)*$I$527</f>
        <v>0</v>
      </c>
      <c r="AD530" s="21">
        <f>+SUMIFS(Resultados_Dic3!Y$3:Y$99980,Resultados_Dic3!$F$3:$F$99980,Produccion_UO!$K530,Resultados_Dic3!$D$3:$D$99980,Produccion_UO!$K$423,Resultados_Dic3!$E$3:$E$99980,Produccion_UO!$J530,Resultados_Dic3!$A$3:$A$99980,Produccion_UO!$H530)*$I$527</f>
        <v>0</v>
      </c>
      <c r="AE530" s="21">
        <f>+SUMIFS(Resultados_Dic3!Z$3:Z$99980,Resultados_Dic3!$F$3:$F$99980,Produccion_UO!$K530,Resultados_Dic3!$D$3:$D$99980,Produccion_UO!$K$423,Resultados_Dic3!$E$3:$E$99980,Produccion_UO!$J530,Resultados_Dic3!$A$3:$A$99980,Produccion_UO!$H530)*$I$527</f>
        <v>0</v>
      </c>
      <c r="AF530" s="21">
        <f>+SUMIFS(Resultados_Dic3!AA$3:AA$99980,Resultados_Dic3!$F$3:$F$99980,Produccion_UO!$K530,Resultados_Dic3!$D$3:$D$99980,Produccion_UO!$K$423,Resultados_Dic3!$E$3:$E$99980,Produccion_UO!$J530,Resultados_Dic3!$A$3:$A$99980,Produccion_UO!$H530)*$I$527</f>
        <v>0</v>
      </c>
      <c r="AG530" s="21">
        <f>+SUMIFS(Resultados_Dic3!AB$3:AB$99980,Resultados_Dic3!$F$3:$F$99980,Produccion_UO!$K530,Resultados_Dic3!$D$3:$D$99980,Produccion_UO!$K$423,Resultados_Dic3!$E$3:$E$99980,Produccion_UO!$J530,Resultados_Dic3!$A$3:$A$99980,Produccion_UO!$H530)*$I$527</f>
        <v>0</v>
      </c>
      <c r="AH530" s="21">
        <f>+SUMIFS(Resultados_Dic3!AC$3:AC$99980,Resultados_Dic3!$F$3:$F$99980,Produccion_UO!$K530,Resultados_Dic3!$D$3:$D$99980,Produccion_UO!$K$423,Resultados_Dic3!$E$3:$E$99980,Produccion_UO!$J530,Resultados_Dic3!$A$3:$A$99980,Produccion_UO!$H530)*$I$527</f>
        <v>0</v>
      </c>
      <c r="AI530" s="21">
        <f>+SUMIFS(Resultados_Dic3!AD$3:AD$99980,Resultados_Dic3!$F$3:$F$99980,Produccion_UO!$K530,Resultados_Dic3!$D$3:$D$99980,Produccion_UO!$K$423,Resultados_Dic3!$E$3:$E$99980,Produccion_UO!$J530,Resultados_Dic3!$A$3:$A$99980,Produccion_UO!$H530)*$I$527</f>
        <v>0</v>
      </c>
      <c r="AJ530" s="21">
        <f>+SUMIFS(Resultados_Dic3!AE$3:AE$99980,Resultados_Dic3!$F$3:$F$99980,Produccion_UO!$K530,Resultados_Dic3!$D$3:$D$99980,Produccion_UO!$K$423,Resultados_Dic3!$E$3:$E$99980,Produccion_UO!$J530,Resultados_Dic3!$A$3:$A$99980,Produccion_UO!$H530)*$I$527</f>
        <v>0</v>
      </c>
      <c r="AK530" s="21">
        <f>+SUMIFS(Resultados_Dic3!AF$3:AF$99980,Resultados_Dic3!$F$3:$F$99980,Produccion_UO!$K530,Resultados_Dic3!$D$3:$D$99980,Produccion_UO!$K$423,Resultados_Dic3!$E$3:$E$99980,Produccion_UO!$J530,Resultados_Dic3!$A$3:$A$99980,Produccion_UO!$H530)*$I$527</f>
        <v>0</v>
      </c>
      <c r="AL530" s="21">
        <f>+SUMIFS(Resultados_Dic3!AG$3:AG$99980,Resultados_Dic3!$F$3:$F$99980,Produccion_UO!$K530,Resultados_Dic3!$D$3:$D$99980,Produccion_UO!$K$423,Resultados_Dic3!$E$3:$E$99980,Produccion_UO!$J530,Resultados_Dic3!$A$3:$A$99980,Produccion_UO!$H530)*$I$527</f>
        <v>0</v>
      </c>
      <c r="AM530" s="21">
        <f>+SUMIFS(Resultados_Dic3!AH$3:AH$99980,Resultados_Dic3!$F$3:$F$99980,Produccion_UO!$K530,Resultados_Dic3!$D$3:$D$99980,Produccion_UO!$K$423,Resultados_Dic3!$E$3:$E$99980,Produccion_UO!$J530,Resultados_Dic3!$A$3:$A$99980,Produccion_UO!$H530)*$I$527</f>
        <v>0</v>
      </c>
      <c r="AN530" s="21">
        <f>+SUMIFS(Resultados_Dic3!AI$3:AI$99980,Resultados_Dic3!$F$3:$F$99980,Produccion_UO!$K530,Resultados_Dic3!$D$3:$D$99980,Produccion_UO!$K$423,Resultados_Dic3!$E$3:$E$99980,Produccion_UO!$J530,Resultados_Dic3!$A$3:$A$99980,Produccion_UO!$H530)*$I$527</f>
        <v>0</v>
      </c>
      <c r="AO530" s="21">
        <f>+SUMIFS(Resultados_Dic3!AJ$3:AJ$99980,Resultados_Dic3!$F$3:$F$99980,Produccion_UO!$K530,Resultados_Dic3!$D$3:$D$99980,Produccion_UO!$K$423,Resultados_Dic3!$E$3:$E$99980,Produccion_UO!$J530,Resultados_Dic3!$A$3:$A$99980,Produccion_UO!$H530)*$I$527</f>
        <v>0</v>
      </c>
      <c r="AP530" s="21">
        <f>+SUMIFS(Resultados_Dic3!AK$3:AK$99980,Resultados_Dic3!$F$3:$F$99980,Produccion_UO!$K530,Resultados_Dic3!$D$3:$D$99980,Produccion_UO!$K$423,Resultados_Dic3!$E$3:$E$99980,Produccion_UO!$J530,Resultados_Dic3!$A$3:$A$99980,Produccion_UO!$H530)*$I$527</f>
        <v>0</v>
      </c>
      <c r="AQ530" s="21">
        <f>+SUMIFS(Resultados_Dic3!AL$3:AL$99980,Resultados_Dic3!$F$3:$F$99980,Produccion_UO!$K530,Resultados_Dic3!$D$3:$D$99980,Produccion_UO!$K$423,Resultados_Dic3!$E$3:$E$99980,Produccion_UO!$J530,Resultados_Dic3!$A$3:$A$99980,Produccion_UO!$H530)*$I$527</f>
        <v>0</v>
      </c>
      <c r="AR530" s="21">
        <f>+SUMIFS(Resultados_Dic3!AM$3:AM$99980,Resultados_Dic3!$F$3:$F$99980,Produccion_UO!$K530,Resultados_Dic3!$D$3:$D$99980,Produccion_UO!$K$423,Resultados_Dic3!$E$3:$E$99980,Produccion_UO!$J530,Resultados_Dic3!$A$3:$A$99980,Produccion_UO!$H530)*$I$527</f>
        <v>0</v>
      </c>
    </row>
    <row r="531" spans="1:48" x14ac:dyDescent="0.25">
      <c r="H531" s="17" t="str">
        <f t="shared" si="147"/>
        <v>DIC7</v>
      </c>
      <c r="J531" s="24" t="s">
        <v>73</v>
      </c>
      <c r="K531" s="54" t="s">
        <v>211</v>
      </c>
      <c r="L531" s="22" t="str">
        <f>+$B$4</f>
        <v>LLO - Ligth</v>
      </c>
      <c r="M531" s="21">
        <f>+SUMIFS(Resultados_Dic3!H$3:H$99980,Resultados_Dic3!$F$3:$F$99980,Produccion_UO!$K531,Resultados_Dic3!$D$3:$D$99980,Produccion_UO!$K$423,Resultados_Dic3!$E$3:$E$99980,Produccion_UO!$J531,Resultados_Dic3!$A$3:$A$99980,Produccion_UO!$H531)*$I$527</f>
        <v>1314.6698988812111</v>
      </c>
      <c r="N531" s="21">
        <f>+SUMIFS(Resultados_Dic3!I$3:I$99980,Resultados_Dic3!$F$3:$F$99980,Produccion_UO!$K531,Resultados_Dic3!$D$3:$D$99980,Produccion_UO!$K$423,Resultados_Dic3!$E$3:$E$99980,Produccion_UO!$J531,Resultados_Dic3!$A$3:$A$99980,Produccion_UO!$H531)*$I$527</f>
        <v>1314.6698988812111</v>
      </c>
      <c r="O531" s="21">
        <f>+SUMIFS(Resultados_Dic3!J$3:J$99980,Resultados_Dic3!$F$3:$F$99980,Produccion_UO!$K531,Resultados_Dic3!$D$3:$D$99980,Produccion_UO!$K$423,Resultados_Dic3!$E$3:$E$99980,Produccion_UO!$J531,Resultados_Dic3!$A$3:$A$99980,Produccion_UO!$H531)*$I$527</f>
        <v>1314.6698988812111</v>
      </c>
      <c r="P531" s="21">
        <f>+SUMIFS(Resultados_Dic3!K$3:K$99980,Resultados_Dic3!$F$3:$F$99980,Produccion_UO!$K531,Resultados_Dic3!$D$3:$D$99980,Produccion_UO!$K$423,Resultados_Dic3!$E$3:$E$99980,Produccion_UO!$J531,Resultados_Dic3!$A$3:$A$99980,Produccion_UO!$H531)*$I$527</f>
        <v>1314.6698988812111</v>
      </c>
      <c r="Q531" s="21">
        <f>+SUMIFS(Resultados_Dic3!L$3:L$99980,Resultados_Dic3!$F$3:$F$99980,Produccion_UO!$K531,Resultados_Dic3!$D$3:$D$99980,Produccion_UO!$K$423,Resultados_Dic3!$E$3:$E$99980,Produccion_UO!$J531,Resultados_Dic3!$A$3:$A$99980,Produccion_UO!$H531)*$I$527</f>
        <v>1314.6698988812111</v>
      </c>
      <c r="R531" s="21">
        <f>+SUMIFS(Resultados_Dic3!M$3:M$99980,Resultados_Dic3!$F$3:$F$99980,Produccion_UO!$K531,Resultados_Dic3!$D$3:$D$99980,Produccion_UO!$K$423,Resultados_Dic3!$E$3:$E$99980,Produccion_UO!$J531,Resultados_Dic3!$A$3:$A$99980,Produccion_UO!$H531)*$I$527</f>
        <v>1314.6698988812111</v>
      </c>
      <c r="S531" s="21">
        <f>+SUMIFS(Resultados_Dic3!N$3:N$99980,Resultados_Dic3!$F$3:$F$99980,Produccion_UO!$K531,Resultados_Dic3!$D$3:$D$99980,Produccion_UO!$K$423,Resultados_Dic3!$E$3:$E$99980,Produccion_UO!$J531,Resultados_Dic3!$A$3:$A$99980,Produccion_UO!$H531)*$I$527</f>
        <v>1314.6698988812111</v>
      </c>
      <c r="T531" s="21">
        <f>+SUMIFS(Resultados_Dic3!O$3:O$99980,Resultados_Dic3!$F$3:$F$99980,Produccion_UO!$K531,Resultados_Dic3!$D$3:$D$99980,Produccion_UO!$K$423,Resultados_Dic3!$E$3:$E$99980,Produccion_UO!$J531,Resultados_Dic3!$A$3:$A$99980,Produccion_UO!$H531)*$I$527</f>
        <v>1314.6698988812111</v>
      </c>
      <c r="U531" s="21">
        <f>+SUMIFS(Resultados_Dic3!P$3:P$99980,Resultados_Dic3!$F$3:$F$99980,Produccion_UO!$K531,Resultados_Dic3!$D$3:$D$99980,Produccion_UO!$K$423,Resultados_Dic3!$E$3:$E$99980,Produccion_UO!$J531,Resultados_Dic3!$A$3:$A$99980,Produccion_UO!$H531)*$I$527</f>
        <v>1314.6698988812111</v>
      </c>
      <c r="V531" s="21">
        <f>+SUMIFS(Resultados_Dic3!Q$3:Q$99980,Resultados_Dic3!$F$3:$F$99980,Produccion_UO!$K531,Resultados_Dic3!$D$3:$D$99980,Produccion_UO!$K$423,Resultados_Dic3!$E$3:$E$99980,Produccion_UO!$J531,Resultados_Dic3!$A$3:$A$99980,Produccion_UO!$H531)*$I$527</f>
        <v>1233.0181877427972</v>
      </c>
      <c r="W531" s="21">
        <f>+SUMIFS(Resultados_Dic3!R$3:R$99980,Resultados_Dic3!$F$3:$F$99980,Produccion_UO!$K531,Resultados_Dic3!$D$3:$D$99980,Produccion_UO!$K$423,Resultados_Dic3!$E$3:$E$99980,Produccion_UO!$J531,Resultados_Dic3!$A$3:$A$99980,Produccion_UO!$H531)*$I$527</f>
        <v>630.43097564298057</v>
      </c>
      <c r="X531" s="21">
        <f>+SUMIFS(Resultados_Dic3!S$3:S$99980,Resultados_Dic3!$F$3:$F$99980,Produccion_UO!$K531,Resultados_Dic3!$D$3:$D$99980,Produccion_UO!$K$423,Resultados_Dic3!$E$3:$E$99980,Produccion_UO!$J531,Resultados_Dic3!$A$3:$A$99980,Produccion_UO!$H531)*$I$527</f>
        <v>0</v>
      </c>
      <c r="Y531" s="21">
        <f>+SUMIFS(Resultados_Dic3!T$3:T$99980,Resultados_Dic3!$F$3:$F$99980,Produccion_UO!$K531,Resultados_Dic3!$D$3:$D$99980,Produccion_UO!$K$423,Resultados_Dic3!$E$3:$E$99980,Produccion_UO!$J531,Resultados_Dic3!$A$3:$A$99980,Produccion_UO!$H531)*$I$527</f>
        <v>0</v>
      </c>
      <c r="Z531" s="21">
        <f>+SUMIFS(Resultados_Dic3!U$3:U$99980,Resultados_Dic3!$F$3:$F$99980,Produccion_UO!$K531,Resultados_Dic3!$D$3:$D$99980,Produccion_UO!$K$423,Resultados_Dic3!$E$3:$E$99980,Produccion_UO!$J531,Resultados_Dic3!$A$3:$A$99980,Produccion_UO!$H531)*$I$527</f>
        <v>0</v>
      </c>
      <c r="AA531" s="21">
        <f>+SUMIFS(Resultados_Dic3!V$3:V$99980,Resultados_Dic3!$F$3:$F$99980,Produccion_UO!$K531,Resultados_Dic3!$D$3:$D$99980,Produccion_UO!$K$423,Resultados_Dic3!$E$3:$E$99980,Produccion_UO!$J531,Resultados_Dic3!$A$3:$A$99980,Produccion_UO!$H531)*$I$527</f>
        <v>0</v>
      </c>
      <c r="AB531" s="21">
        <f>+SUMIFS(Resultados_Dic3!W$3:W$99980,Resultados_Dic3!$F$3:$F$99980,Produccion_UO!$K531,Resultados_Dic3!$D$3:$D$99980,Produccion_UO!$K$423,Resultados_Dic3!$E$3:$E$99980,Produccion_UO!$J531,Resultados_Dic3!$A$3:$A$99980,Produccion_UO!$H531)*$I$527</f>
        <v>0</v>
      </c>
      <c r="AC531" s="21">
        <f>+SUMIFS(Resultados_Dic3!X$3:X$99980,Resultados_Dic3!$F$3:$F$99980,Produccion_UO!$K531,Resultados_Dic3!$D$3:$D$99980,Produccion_UO!$K$423,Resultados_Dic3!$E$3:$E$99980,Produccion_UO!$J531,Resultados_Dic3!$A$3:$A$99980,Produccion_UO!$H531)*$I$527</f>
        <v>0</v>
      </c>
      <c r="AD531" s="21">
        <f>+SUMIFS(Resultados_Dic3!Y$3:Y$99980,Resultados_Dic3!$F$3:$F$99980,Produccion_UO!$K531,Resultados_Dic3!$D$3:$D$99980,Produccion_UO!$K$423,Resultados_Dic3!$E$3:$E$99980,Produccion_UO!$J531,Resultados_Dic3!$A$3:$A$99980,Produccion_UO!$H531)*$I$527</f>
        <v>0</v>
      </c>
      <c r="AE531" s="21">
        <f>+SUMIFS(Resultados_Dic3!Z$3:Z$99980,Resultados_Dic3!$F$3:$F$99980,Produccion_UO!$K531,Resultados_Dic3!$D$3:$D$99980,Produccion_UO!$K$423,Resultados_Dic3!$E$3:$E$99980,Produccion_UO!$J531,Resultados_Dic3!$A$3:$A$99980,Produccion_UO!$H531)*$I$527</f>
        <v>0</v>
      </c>
      <c r="AF531" s="21">
        <f>+SUMIFS(Resultados_Dic3!AA$3:AA$99980,Resultados_Dic3!$F$3:$F$99980,Produccion_UO!$K531,Resultados_Dic3!$D$3:$D$99980,Produccion_UO!$K$423,Resultados_Dic3!$E$3:$E$99980,Produccion_UO!$J531,Resultados_Dic3!$A$3:$A$99980,Produccion_UO!$H531)*$I$527</f>
        <v>0</v>
      </c>
      <c r="AG531" s="21">
        <f>+SUMIFS(Resultados_Dic3!AB$3:AB$99980,Resultados_Dic3!$F$3:$F$99980,Produccion_UO!$K531,Resultados_Dic3!$D$3:$D$99980,Produccion_UO!$K$423,Resultados_Dic3!$E$3:$E$99980,Produccion_UO!$J531,Resultados_Dic3!$A$3:$A$99980,Produccion_UO!$H531)*$I$527</f>
        <v>0</v>
      </c>
      <c r="AH531" s="21">
        <f>+SUMIFS(Resultados_Dic3!AC$3:AC$99980,Resultados_Dic3!$F$3:$F$99980,Produccion_UO!$K531,Resultados_Dic3!$D$3:$D$99980,Produccion_UO!$K$423,Resultados_Dic3!$E$3:$E$99980,Produccion_UO!$J531,Resultados_Dic3!$A$3:$A$99980,Produccion_UO!$H531)*$I$527</f>
        <v>0</v>
      </c>
      <c r="AI531" s="21">
        <f>+SUMIFS(Resultados_Dic3!AD$3:AD$99980,Resultados_Dic3!$F$3:$F$99980,Produccion_UO!$K531,Resultados_Dic3!$D$3:$D$99980,Produccion_UO!$K$423,Resultados_Dic3!$E$3:$E$99980,Produccion_UO!$J531,Resultados_Dic3!$A$3:$A$99980,Produccion_UO!$H531)*$I$527</f>
        <v>0</v>
      </c>
      <c r="AJ531" s="21">
        <f>+SUMIFS(Resultados_Dic3!AE$3:AE$99980,Resultados_Dic3!$F$3:$F$99980,Produccion_UO!$K531,Resultados_Dic3!$D$3:$D$99980,Produccion_UO!$K$423,Resultados_Dic3!$E$3:$E$99980,Produccion_UO!$J531,Resultados_Dic3!$A$3:$A$99980,Produccion_UO!$H531)*$I$527</f>
        <v>0</v>
      </c>
      <c r="AK531" s="21">
        <f>+SUMIFS(Resultados_Dic3!AF$3:AF$99980,Resultados_Dic3!$F$3:$F$99980,Produccion_UO!$K531,Resultados_Dic3!$D$3:$D$99980,Produccion_UO!$K$423,Resultados_Dic3!$E$3:$E$99980,Produccion_UO!$J531,Resultados_Dic3!$A$3:$A$99980,Produccion_UO!$H531)*$I$527</f>
        <v>0</v>
      </c>
      <c r="AL531" s="21">
        <f>+SUMIFS(Resultados_Dic3!AG$3:AG$99980,Resultados_Dic3!$F$3:$F$99980,Produccion_UO!$K531,Resultados_Dic3!$D$3:$D$99980,Produccion_UO!$K$423,Resultados_Dic3!$E$3:$E$99980,Produccion_UO!$J531,Resultados_Dic3!$A$3:$A$99980,Produccion_UO!$H531)*$I$527</f>
        <v>0</v>
      </c>
      <c r="AM531" s="21">
        <f>+SUMIFS(Resultados_Dic3!AH$3:AH$99980,Resultados_Dic3!$F$3:$F$99980,Produccion_UO!$K531,Resultados_Dic3!$D$3:$D$99980,Produccion_UO!$K$423,Resultados_Dic3!$E$3:$E$99980,Produccion_UO!$J531,Resultados_Dic3!$A$3:$A$99980,Produccion_UO!$H531)*$I$527</f>
        <v>0</v>
      </c>
      <c r="AN531" s="21">
        <f>+SUMIFS(Resultados_Dic3!AI$3:AI$99980,Resultados_Dic3!$F$3:$F$99980,Produccion_UO!$K531,Resultados_Dic3!$D$3:$D$99980,Produccion_UO!$K$423,Resultados_Dic3!$E$3:$E$99980,Produccion_UO!$J531,Resultados_Dic3!$A$3:$A$99980,Produccion_UO!$H531)*$I$527</f>
        <v>0</v>
      </c>
      <c r="AO531" s="21">
        <f>+SUMIFS(Resultados_Dic3!AJ$3:AJ$99980,Resultados_Dic3!$F$3:$F$99980,Produccion_UO!$K531,Resultados_Dic3!$D$3:$D$99980,Produccion_UO!$K$423,Resultados_Dic3!$E$3:$E$99980,Produccion_UO!$J531,Resultados_Dic3!$A$3:$A$99980,Produccion_UO!$H531)*$I$527</f>
        <v>0</v>
      </c>
      <c r="AP531" s="21">
        <f>+SUMIFS(Resultados_Dic3!AK$3:AK$99980,Resultados_Dic3!$F$3:$F$99980,Produccion_UO!$K531,Resultados_Dic3!$D$3:$D$99980,Produccion_UO!$K$423,Resultados_Dic3!$E$3:$E$99980,Produccion_UO!$J531,Resultados_Dic3!$A$3:$A$99980,Produccion_UO!$H531)*$I$527</f>
        <v>0</v>
      </c>
      <c r="AQ531" s="21">
        <f>+SUMIFS(Resultados_Dic3!AL$3:AL$99980,Resultados_Dic3!$F$3:$F$99980,Produccion_UO!$K531,Resultados_Dic3!$D$3:$D$99980,Produccion_UO!$K$423,Resultados_Dic3!$E$3:$E$99980,Produccion_UO!$J531,Resultados_Dic3!$A$3:$A$99980,Produccion_UO!$H531)*$I$527</f>
        <v>0</v>
      </c>
      <c r="AR531" s="21">
        <f>+SUMIFS(Resultados_Dic3!AM$3:AM$99980,Resultados_Dic3!$F$3:$F$99980,Produccion_UO!$K531,Resultados_Dic3!$D$3:$D$99980,Produccion_UO!$K$423,Resultados_Dic3!$E$3:$E$99980,Produccion_UO!$J531,Resultados_Dic3!$A$3:$A$99980,Produccion_UO!$H531)*$I$527</f>
        <v>0</v>
      </c>
    </row>
    <row r="532" spans="1:48" x14ac:dyDescent="0.25">
      <c r="H532" s="17" t="str">
        <f t="shared" si="147"/>
        <v>DIC7</v>
      </c>
      <c r="J532" s="24"/>
      <c r="K532" s="54"/>
      <c r="L532" s="22" t="str">
        <f>+$B$5</f>
        <v>LLO - Heavy</v>
      </c>
      <c r="M532" s="21">
        <f>+SUMIFS(Resultados_Dic3!H$3:H$99980,Resultados_Dic3!$F$3:$F$99980,Produccion_UO!$K532,Resultados_Dic3!$D$3:$D$99980,Produccion_UO!$K$423,Resultados_Dic3!$E$3:$E$99980,Produccion_UO!$J532,Resultados_Dic3!$A$3:$A$99980,Produccion_UO!$H532)*$I$527</f>
        <v>0</v>
      </c>
      <c r="N532" s="21">
        <f>+SUMIFS(Resultados_Dic3!I$3:I$99980,Resultados_Dic3!$F$3:$F$99980,Produccion_UO!$K532,Resultados_Dic3!$D$3:$D$99980,Produccion_UO!$K$423,Resultados_Dic3!$E$3:$E$99980,Produccion_UO!$J532,Resultados_Dic3!$A$3:$A$99980,Produccion_UO!$H532)*$I$527</f>
        <v>0</v>
      </c>
      <c r="O532" s="21">
        <f>+SUMIFS(Resultados_Dic3!J$3:J$99980,Resultados_Dic3!$F$3:$F$99980,Produccion_UO!$K532,Resultados_Dic3!$D$3:$D$99980,Produccion_UO!$K$423,Resultados_Dic3!$E$3:$E$99980,Produccion_UO!$J532,Resultados_Dic3!$A$3:$A$99980,Produccion_UO!$H532)*$I$527</f>
        <v>0</v>
      </c>
      <c r="P532" s="21">
        <f>+SUMIFS(Resultados_Dic3!K$3:K$99980,Resultados_Dic3!$F$3:$F$99980,Produccion_UO!$K532,Resultados_Dic3!$D$3:$D$99980,Produccion_UO!$K$423,Resultados_Dic3!$E$3:$E$99980,Produccion_UO!$J532,Resultados_Dic3!$A$3:$A$99980,Produccion_UO!$H532)*$I$527</f>
        <v>0</v>
      </c>
      <c r="Q532" s="21">
        <f>+SUMIFS(Resultados_Dic3!L$3:L$99980,Resultados_Dic3!$F$3:$F$99980,Produccion_UO!$K532,Resultados_Dic3!$D$3:$D$99980,Produccion_UO!$K$423,Resultados_Dic3!$E$3:$E$99980,Produccion_UO!$J532,Resultados_Dic3!$A$3:$A$99980,Produccion_UO!$H532)*$I$527</f>
        <v>0</v>
      </c>
      <c r="R532" s="21">
        <f>+SUMIFS(Resultados_Dic3!M$3:M$99980,Resultados_Dic3!$F$3:$F$99980,Produccion_UO!$K532,Resultados_Dic3!$D$3:$D$99980,Produccion_UO!$K$423,Resultados_Dic3!$E$3:$E$99980,Produccion_UO!$J532,Resultados_Dic3!$A$3:$A$99980,Produccion_UO!$H532)*$I$527</f>
        <v>0</v>
      </c>
      <c r="S532" s="21">
        <f>+SUMIFS(Resultados_Dic3!N$3:N$99980,Resultados_Dic3!$F$3:$F$99980,Produccion_UO!$K532,Resultados_Dic3!$D$3:$D$99980,Produccion_UO!$K$423,Resultados_Dic3!$E$3:$E$99980,Produccion_UO!$J532,Resultados_Dic3!$A$3:$A$99980,Produccion_UO!$H532)*$I$527</f>
        <v>0</v>
      </c>
      <c r="T532" s="21">
        <f>+SUMIFS(Resultados_Dic3!O$3:O$99980,Resultados_Dic3!$F$3:$F$99980,Produccion_UO!$K532,Resultados_Dic3!$D$3:$D$99980,Produccion_UO!$K$423,Resultados_Dic3!$E$3:$E$99980,Produccion_UO!$J532,Resultados_Dic3!$A$3:$A$99980,Produccion_UO!$H532)*$I$527</f>
        <v>0</v>
      </c>
      <c r="U532" s="21">
        <f>+SUMIFS(Resultados_Dic3!P$3:P$99980,Resultados_Dic3!$F$3:$F$99980,Produccion_UO!$K532,Resultados_Dic3!$D$3:$D$99980,Produccion_UO!$K$423,Resultados_Dic3!$E$3:$E$99980,Produccion_UO!$J532,Resultados_Dic3!$A$3:$A$99980,Produccion_UO!$H532)*$I$527</f>
        <v>0</v>
      </c>
      <c r="V532" s="21">
        <f>+SUMIFS(Resultados_Dic3!Q$3:Q$99980,Resultados_Dic3!$F$3:$F$99980,Produccion_UO!$K532,Resultados_Dic3!$D$3:$D$99980,Produccion_UO!$K$423,Resultados_Dic3!$E$3:$E$99980,Produccion_UO!$J532,Resultados_Dic3!$A$3:$A$99980,Produccion_UO!$H532)*$I$527</f>
        <v>0</v>
      </c>
      <c r="W532" s="21">
        <f>+SUMIFS(Resultados_Dic3!R$3:R$99980,Resultados_Dic3!$F$3:$F$99980,Produccion_UO!$K532,Resultados_Dic3!$D$3:$D$99980,Produccion_UO!$K$423,Resultados_Dic3!$E$3:$E$99980,Produccion_UO!$J532,Resultados_Dic3!$A$3:$A$99980,Produccion_UO!$H532)*$I$527</f>
        <v>0</v>
      </c>
      <c r="X532" s="21">
        <f>+SUMIFS(Resultados_Dic3!S$3:S$99980,Resultados_Dic3!$F$3:$F$99980,Produccion_UO!$K532,Resultados_Dic3!$D$3:$D$99980,Produccion_UO!$K$423,Resultados_Dic3!$E$3:$E$99980,Produccion_UO!$J532,Resultados_Dic3!$A$3:$A$99980,Produccion_UO!$H532)*$I$527</f>
        <v>0</v>
      </c>
      <c r="Y532" s="21">
        <f>+SUMIFS(Resultados_Dic3!T$3:T$99980,Resultados_Dic3!$F$3:$F$99980,Produccion_UO!$K532,Resultados_Dic3!$D$3:$D$99980,Produccion_UO!$K$423,Resultados_Dic3!$E$3:$E$99980,Produccion_UO!$J532,Resultados_Dic3!$A$3:$A$99980,Produccion_UO!$H532)*$I$527</f>
        <v>0</v>
      </c>
      <c r="Z532" s="21">
        <f>+SUMIFS(Resultados_Dic3!U$3:U$99980,Resultados_Dic3!$F$3:$F$99980,Produccion_UO!$K532,Resultados_Dic3!$D$3:$D$99980,Produccion_UO!$K$423,Resultados_Dic3!$E$3:$E$99980,Produccion_UO!$J532,Resultados_Dic3!$A$3:$A$99980,Produccion_UO!$H532)*$I$527</f>
        <v>0</v>
      </c>
      <c r="AA532" s="21">
        <f>+SUMIFS(Resultados_Dic3!V$3:V$99980,Resultados_Dic3!$F$3:$F$99980,Produccion_UO!$K532,Resultados_Dic3!$D$3:$D$99980,Produccion_UO!$K$423,Resultados_Dic3!$E$3:$E$99980,Produccion_UO!$J532,Resultados_Dic3!$A$3:$A$99980,Produccion_UO!$H532)*$I$527</f>
        <v>0</v>
      </c>
      <c r="AB532" s="21">
        <f>+SUMIFS(Resultados_Dic3!W$3:W$99980,Resultados_Dic3!$F$3:$F$99980,Produccion_UO!$K532,Resultados_Dic3!$D$3:$D$99980,Produccion_UO!$K$423,Resultados_Dic3!$E$3:$E$99980,Produccion_UO!$J532,Resultados_Dic3!$A$3:$A$99980,Produccion_UO!$H532)*$I$527</f>
        <v>0</v>
      </c>
      <c r="AC532" s="21">
        <f>+SUMIFS(Resultados_Dic3!X$3:X$99980,Resultados_Dic3!$F$3:$F$99980,Produccion_UO!$K532,Resultados_Dic3!$D$3:$D$99980,Produccion_UO!$K$423,Resultados_Dic3!$E$3:$E$99980,Produccion_UO!$J532,Resultados_Dic3!$A$3:$A$99980,Produccion_UO!$H532)*$I$527</f>
        <v>0</v>
      </c>
      <c r="AD532" s="21">
        <f>+SUMIFS(Resultados_Dic3!Y$3:Y$99980,Resultados_Dic3!$F$3:$F$99980,Produccion_UO!$K532,Resultados_Dic3!$D$3:$D$99980,Produccion_UO!$K$423,Resultados_Dic3!$E$3:$E$99980,Produccion_UO!$J532,Resultados_Dic3!$A$3:$A$99980,Produccion_UO!$H532)*$I$527</f>
        <v>0</v>
      </c>
      <c r="AE532" s="21">
        <f>+SUMIFS(Resultados_Dic3!Z$3:Z$99980,Resultados_Dic3!$F$3:$F$99980,Produccion_UO!$K532,Resultados_Dic3!$D$3:$D$99980,Produccion_UO!$K$423,Resultados_Dic3!$E$3:$E$99980,Produccion_UO!$J532,Resultados_Dic3!$A$3:$A$99980,Produccion_UO!$H532)*$I$527</f>
        <v>0</v>
      </c>
      <c r="AF532" s="21">
        <f>+SUMIFS(Resultados_Dic3!AA$3:AA$99980,Resultados_Dic3!$F$3:$F$99980,Produccion_UO!$K532,Resultados_Dic3!$D$3:$D$99980,Produccion_UO!$K$423,Resultados_Dic3!$E$3:$E$99980,Produccion_UO!$J532,Resultados_Dic3!$A$3:$A$99980,Produccion_UO!$H532)*$I$527</f>
        <v>0</v>
      </c>
      <c r="AG532" s="21">
        <f>+SUMIFS(Resultados_Dic3!AB$3:AB$99980,Resultados_Dic3!$F$3:$F$99980,Produccion_UO!$K532,Resultados_Dic3!$D$3:$D$99980,Produccion_UO!$K$423,Resultados_Dic3!$E$3:$E$99980,Produccion_UO!$J532,Resultados_Dic3!$A$3:$A$99980,Produccion_UO!$H532)*$I$527</f>
        <v>0</v>
      </c>
      <c r="AH532" s="21">
        <f>+SUMIFS(Resultados_Dic3!AC$3:AC$99980,Resultados_Dic3!$F$3:$F$99980,Produccion_UO!$K532,Resultados_Dic3!$D$3:$D$99980,Produccion_UO!$K$423,Resultados_Dic3!$E$3:$E$99980,Produccion_UO!$J532,Resultados_Dic3!$A$3:$A$99980,Produccion_UO!$H532)*$I$527</f>
        <v>0</v>
      </c>
      <c r="AI532" s="21">
        <f>+SUMIFS(Resultados_Dic3!AD$3:AD$99980,Resultados_Dic3!$F$3:$F$99980,Produccion_UO!$K532,Resultados_Dic3!$D$3:$D$99980,Produccion_UO!$K$423,Resultados_Dic3!$E$3:$E$99980,Produccion_UO!$J532,Resultados_Dic3!$A$3:$A$99980,Produccion_UO!$H532)*$I$527</f>
        <v>0</v>
      </c>
      <c r="AJ532" s="21">
        <f>+SUMIFS(Resultados_Dic3!AE$3:AE$99980,Resultados_Dic3!$F$3:$F$99980,Produccion_UO!$K532,Resultados_Dic3!$D$3:$D$99980,Produccion_UO!$K$423,Resultados_Dic3!$E$3:$E$99980,Produccion_UO!$J532,Resultados_Dic3!$A$3:$A$99980,Produccion_UO!$H532)*$I$527</f>
        <v>0</v>
      </c>
      <c r="AK532" s="21">
        <f>+SUMIFS(Resultados_Dic3!AF$3:AF$99980,Resultados_Dic3!$F$3:$F$99980,Produccion_UO!$K532,Resultados_Dic3!$D$3:$D$99980,Produccion_UO!$K$423,Resultados_Dic3!$E$3:$E$99980,Produccion_UO!$J532,Resultados_Dic3!$A$3:$A$99980,Produccion_UO!$H532)*$I$527</f>
        <v>0</v>
      </c>
      <c r="AL532" s="21">
        <f>+SUMIFS(Resultados_Dic3!AG$3:AG$99980,Resultados_Dic3!$F$3:$F$99980,Produccion_UO!$K532,Resultados_Dic3!$D$3:$D$99980,Produccion_UO!$K$423,Resultados_Dic3!$E$3:$E$99980,Produccion_UO!$J532,Resultados_Dic3!$A$3:$A$99980,Produccion_UO!$H532)*$I$527</f>
        <v>0</v>
      </c>
      <c r="AM532" s="21">
        <f>+SUMIFS(Resultados_Dic3!AH$3:AH$99980,Resultados_Dic3!$F$3:$F$99980,Produccion_UO!$K532,Resultados_Dic3!$D$3:$D$99980,Produccion_UO!$K$423,Resultados_Dic3!$E$3:$E$99980,Produccion_UO!$J532,Resultados_Dic3!$A$3:$A$99980,Produccion_UO!$H532)*$I$527</f>
        <v>0</v>
      </c>
      <c r="AN532" s="21">
        <f>+SUMIFS(Resultados_Dic3!AI$3:AI$99980,Resultados_Dic3!$F$3:$F$99980,Produccion_UO!$K532,Resultados_Dic3!$D$3:$D$99980,Produccion_UO!$K$423,Resultados_Dic3!$E$3:$E$99980,Produccion_UO!$J532,Resultados_Dic3!$A$3:$A$99980,Produccion_UO!$H532)*$I$527</f>
        <v>0</v>
      </c>
      <c r="AO532" s="21">
        <f>+SUMIFS(Resultados_Dic3!AJ$3:AJ$99980,Resultados_Dic3!$F$3:$F$99980,Produccion_UO!$K532,Resultados_Dic3!$D$3:$D$99980,Produccion_UO!$K$423,Resultados_Dic3!$E$3:$E$99980,Produccion_UO!$J532,Resultados_Dic3!$A$3:$A$99980,Produccion_UO!$H532)*$I$527</f>
        <v>0</v>
      </c>
      <c r="AP532" s="21">
        <f>+SUMIFS(Resultados_Dic3!AK$3:AK$99980,Resultados_Dic3!$F$3:$F$99980,Produccion_UO!$K532,Resultados_Dic3!$D$3:$D$99980,Produccion_UO!$K$423,Resultados_Dic3!$E$3:$E$99980,Produccion_UO!$J532,Resultados_Dic3!$A$3:$A$99980,Produccion_UO!$H532)*$I$527</f>
        <v>0</v>
      </c>
      <c r="AQ532" s="21">
        <f>+SUMIFS(Resultados_Dic3!AL$3:AL$99980,Resultados_Dic3!$F$3:$F$99980,Produccion_UO!$K532,Resultados_Dic3!$D$3:$D$99980,Produccion_UO!$K$423,Resultados_Dic3!$E$3:$E$99980,Produccion_UO!$J532,Resultados_Dic3!$A$3:$A$99980,Produccion_UO!$H532)*$I$527</f>
        <v>0</v>
      </c>
      <c r="AR532" s="21">
        <f>+SUMIFS(Resultados_Dic3!AM$3:AM$99980,Resultados_Dic3!$F$3:$F$99980,Produccion_UO!$K532,Resultados_Dic3!$D$3:$D$99980,Produccion_UO!$K$423,Resultados_Dic3!$E$3:$E$99980,Produccion_UO!$J532,Resultados_Dic3!$A$3:$A$99980,Produccion_UO!$H532)*$I$527</f>
        <v>0</v>
      </c>
    </row>
    <row r="533" spans="1:48" x14ac:dyDescent="0.25">
      <c r="H533" s="17" t="str">
        <f t="shared" si="147"/>
        <v>DIC7</v>
      </c>
      <c r="J533" s="24" t="s">
        <v>74</v>
      </c>
      <c r="K533" s="54" t="s">
        <v>463</v>
      </c>
      <c r="L533" s="22" t="str">
        <f>+$B$6</f>
        <v>PU - Ligth</v>
      </c>
      <c r="M533" s="21">
        <f>+SUMIFS(Resultados_Dic3!H$3:H$99980,Resultados_Dic3!$F$3:$F$99980,Produccion_UO!$K533,Resultados_Dic3!$D$3:$D$99980,Produccion_UO!$K$423,Resultados_Dic3!$E$3:$E$99980,Produccion_UO!$J533,Resultados_Dic3!$A$3:$A$99980,Produccion_UO!$H533)*$I$527</f>
        <v>0</v>
      </c>
      <c r="N533" s="21">
        <f>+SUMIFS(Resultados_Dic3!I$3:I$99980,Resultados_Dic3!$F$3:$F$99980,Produccion_UO!$K533,Resultados_Dic3!$D$3:$D$99980,Produccion_UO!$K$423,Resultados_Dic3!$E$3:$E$99980,Produccion_UO!$J533,Resultados_Dic3!$A$3:$A$99980,Produccion_UO!$H533)*$I$527</f>
        <v>0</v>
      </c>
      <c r="O533" s="21">
        <f>+SUMIFS(Resultados_Dic3!J$3:J$99980,Resultados_Dic3!$F$3:$F$99980,Produccion_UO!$K533,Resultados_Dic3!$D$3:$D$99980,Produccion_UO!$K$423,Resultados_Dic3!$E$3:$E$99980,Produccion_UO!$J533,Resultados_Dic3!$A$3:$A$99980,Produccion_UO!$H533)*$I$527</f>
        <v>0</v>
      </c>
      <c r="P533" s="21">
        <f>+SUMIFS(Resultados_Dic3!K$3:K$99980,Resultados_Dic3!$F$3:$F$99980,Produccion_UO!$K533,Resultados_Dic3!$D$3:$D$99980,Produccion_UO!$K$423,Resultados_Dic3!$E$3:$E$99980,Produccion_UO!$J533,Resultados_Dic3!$A$3:$A$99980,Produccion_UO!$H533)*$I$527</f>
        <v>0</v>
      </c>
      <c r="Q533" s="21">
        <f>+SUMIFS(Resultados_Dic3!L$3:L$99980,Resultados_Dic3!$F$3:$F$99980,Produccion_UO!$K533,Resultados_Dic3!$D$3:$D$99980,Produccion_UO!$K$423,Resultados_Dic3!$E$3:$E$99980,Produccion_UO!$J533,Resultados_Dic3!$A$3:$A$99980,Produccion_UO!$H533)*$I$527</f>
        <v>0</v>
      </c>
      <c r="R533" s="21">
        <f>+SUMIFS(Resultados_Dic3!M$3:M$99980,Resultados_Dic3!$F$3:$F$99980,Produccion_UO!$K533,Resultados_Dic3!$D$3:$D$99980,Produccion_UO!$K$423,Resultados_Dic3!$E$3:$E$99980,Produccion_UO!$J533,Resultados_Dic3!$A$3:$A$99980,Produccion_UO!$H533)*$I$527</f>
        <v>0</v>
      </c>
      <c r="S533" s="21">
        <f>+SUMIFS(Resultados_Dic3!N$3:N$99980,Resultados_Dic3!$F$3:$F$99980,Produccion_UO!$K533,Resultados_Dic3!$D$3:$D$99980,Produccion_UO!$K$423,Resultados_Dic3!$E$3:$E$99980,Produccion_UO!$J533,Resultados_Dic3!$A$3:$A$99980,Produccion_UO!$H533)*$I$527</f>
        <v>0</v>
      </c>
      <c r="T533" s="21">
        <f>+SUMIFS(Resultados_Dic3!O$3:O$99980,Resultados_Dic3!$F$3:$F$99980,Produccion_UO!$K533,Resultados_Dic3!$D$3:$D$99980,Produccion_UO!$K$423,Resultados_Dic3!$E$3:$E$99980,Produccion_UO!$J533,Resultados_Dic3!$A$3:$A$99980,Produccion_UO!$H533)*$I$527</f>
        <v>0</v>
      </c>
      <c r="U533" s="21">
        <f>+SUMIFS(Resultados_Dic3!P$3:P$99980,Resultados_Dic3!$F$3:$F$99980,Produccion_UO!$K533,Resultados_Dic3!$D$3:$D$99980,Produccion_UO!$K$423,Resultados_Dic3!$E$3:$E$99980,Produccion_UO!$J533,Resultados_Dic3!$A$3:$A$99980,Produccion_UO!$H533)*$I$527</f>
        <v>0</v>
      </c>
      <c r="V533" s="21">
        <f>+SUMIFS(Resultados_Dic3!Q$3:Q$99980,Resultados_Dic3!$F$3:$F$99980,Produccion_UO!$K533,Resultados_Dic3!$D$3:$D$99980,Produccion_UO!$K$423,Resultados_Dic3!$E$3:$E$99980,Produccion_UO!$J533,Resultados_Dic3!$A$3:$A$99980,Produccion_UO!$H533)*$I$527</f>
        <v>0</v>
      </c>
      <c r="W533" s="21">
        <f>+SUMIFS(Resultados_Dic3!R$3:R$99980,Resultados_Dic3!$F$3:$F$99980,Produccion_UO!$K533,Resultados_Dic3!$D$3:$D$99980,Produccion_UO!$K$423,Resultados_Dic3!$E$3:$E$99980,Produccion_UO!$J533,Resultados_Dic3!$A$3:$A$99980,Produccion_UO!$H533)*$I$527</f>
        <v>0</v>
      </c>
      <c r="X533" s="21">
        <f>+SUMIFS(Resultados_Dic3!S$3:S$99980,Resultados_Dic3!$F$3:$F$99980,Produccion_UO!$K533,Resultados_Dic3!$D$3:$D$99980,Produccion_UO!$K$423,Resultados_Dic3!$E$3:$E$99980,Produccion_UO!$J533,Resultados_Dic3!$A$3:$A$99980,Produccion_UO!$H533)*$I$527</f>
        <v>0</v>
      </c>
      <c r="Y533" s="21">
        <f>+SUMIFS(Resultados_Dic3!T$3:T$99980,Resultados_Dic3!$F$3:$F$99980,Produccion_UO!$K533,Resultados_Dic3!$D$3:$D$99980,Produccion_UO!$K$423,Resultados_Dic3!$E$3:$E$99980,Produccion_UO!$J533,Resultados_Dic3!$A$3:$A$99980,Produccion_UO!$H533)*$I$527</f>
        <v>0</v>
      </c>
      <c r="Z533" s="21">
        <f>+SUMIFS(Resultados_Dic3!U$3:U$99980,Resultados_Dic3!$F$3:$F$99980,Produccion_UO!$K533,Resultados_Dic3!$D$3:$D$99980,Produccion_UO!$K$423,Resultados_Dic3!$E$3:$E$99980,Produccion_UO!$J533,Resultados_Dic3!$A$3:$A$99980,Produccion_UO!$H533)*$I$527</f>
        <v>0</v>
      </c>
      <c r="AA533" s="21">
        <f>+SUMIFS(Resultados_Dic3!V$3:V$99980,Resultados_Dic3!$F$3:$F$99980,Produccion_UO!$K533,Resultados_Dic3!$D$3:$D$99980,Produccion_UO!$K$423,Resultados_Dic3!$E$3:$E$99980,Produccion_UO!$J533,Resultados_Dic3!$A$3:$A$99980,Produccion_UO!$H533)*$I$527</f>
        <v>0</v>
      </c>
      <c r="AB533" s="21">
        <f>+SUMIFS(Resultados_Dic3!W$3:W$99980,Resultados_Dic3!$F$3:$F$99980,Produccion_UO!$K533,Resultados_Dic3!$D$3:$D$99980,Produccion_UO!$K$423,Resultados_Dic3!$E$3:$E$99980,Produccion_UO!$J533,Resultados_Dic3!$A$3:$A$99980,Produccion_UO!$H533)*$I$527</f>
        <v>0</v>
      </c>
      <c r="AC533" s="21">
        <f>+SUMIFS(Resultados_Dic3!X$3:X$99980,Resultados_Dic3!$F$3:$F$99980,Produccion_UO!$K533,Resultados_Dic3!$D$3:$D$99980,Produccion_UO!$K$423,Resultados_Dic3!$E$3:$E$99980,Produccion_UO!$J533,Resultados_Dic3!$A$3:$A$99980,Produccion_UO!$H533)*$I$527</f>
        <v>0</v>
      </c>
      <c r="AD533" s="21">
        <f>+SUMIFS(Resultados_Dic3!Y$3:Y$99980,Resultados_Dic3!$F$3:$F$99980,Produccion_UO!$K533,Resultados_Dic3!$D$3:$D$99980,Produccion_UO!$K$423,Resultados_Dic3!$E$3:$E$99980,Produccion_UO!$J533,Resultados_Dic3!$A$3:$A$99980,Produccion_UO!$H533)*$I$527</f>
        <v>0</v>
      </c>
      <c r="AE533" s="21">
        <f>+SUMIFS(Resultados_Dic3!Z$3:Z$99980,Resultados_Dic3!$F$3:$F$99980,Produccion_UO!$K533,Resultados_Dic3!$D$3:$D$99980,Produccion_UO!$K$423,Resultados_Dic3!$E$3:$E$99980,Produccion_UO!$J533,Resultados_Dic3!$A$3:$A$99980,Produccion_UO!$H533)*$I$527</f>
        <v>0</v>
      </c>
      <c r="AF533" s="21">
        <f>+SUMIFS(Resultados_Dic3!AA$3:AA$99980,Resultados_Dic3!$F$3:$F$99980,Produccion_UO!$K533,Resultados_Dic3!$D$3:$D$99980,Produccion_UO!$K$423,Resultados_Dic3!$E$3:$E$99980,Produccion_UO!$J533,Resultados_Dic3!$A$3:$A$99980,Produccion_UO!$H533)*$I$527</f>
        <v>0</v>
      </c>
      <c r="AG533" s="21">
        <f>+SUMIFS(Resultados_Dic3!AB$3:AB$99980,Resultados_Dic3!$F$3:$F$99980,Produccion_UO!$K533,Resultados_Dic3!$D$3:$D$99980,Produccion_UO!$K$423,Resultados_Dic3!$E$3:$E$99980,Produccion_UO!$J533,Resultados_Dic3!$A$3:$A$99980,Produccion_UO!$H533)*$I$527</f>
        <v>0</v>
      </c>
      <c r="AH533" s="21">
        <f>+SUMIFS(Resultados_Dic3!AC$3:AC$99980,Resultados_Dic3!$F$3:$F$99980,Produccion_UO!$K533,Resultados_Dic3!$D$3:$D$99980,Produccion_UO!$K$423,Resultados_Dic3!$E$3:$E$99980,Produccion_UO!$J533,Resultados_Dic3!$A$3:$A$99980,Produccion_UO!$H533)*$I$527</f>
        <v>0</v>
      </c>
      <c r="AI533" s="21">
        <f>+SUMIFS(Resultados_Dic3!AD$3:AD$99980,Resultados_Dic3!$F$3:$F$99980,Produccion_UO!$K533,Resultados_Dic3!$D$3:$D$99980,Produccion_UO!$K$423,Resultados_Dic3!$E$3:$E$99980,Produccion_UO!$J533,Resultados_Dic3!$A$3:$A$99980,Produccion_UO!$H533)*$I$527</f>
        <v>0</v>
      </c>
      <c r="AJ533" s="21">
        <f>+SUMIFS(Resultados_Dic3!AE$3:AE$99980,Resultados_Dic3!$F$3:$F$99980,Produccion_UO!$K533,Resultados_Dic3!$D$3:$D$99980,Produccion_UO!$K$423,Resultados_Dic3!$E$3:$E$99980,Produccion_UO!$J533,Resultados_Dic3!$A$3:$A$99980,Produccion_UO!$H533)*$I$527</f>
        <v>0</v>
      </c>
      <c r="AK533" s="21">
        <f>+SUMIFS(Resultados_Dic3!AF$3:AF$99980,Resultados_Dic3!$F$3:$F$99980,Produccion_UO!$K533,Resultados_Dic3!$D$3:$D$99980,Produccion_UO!$K$423,Resultados_Dic3!$E$3:$E$99980,Produccion_UO!$J533,Resultados_Dic3!$A$3:$A$99980,Produccion_UO!$H533)*$I$527</f>
        <v>0</v>
      </c>
      <c r="AL533" s="21">
        <f>+SUMIFS(Resultados_Dic3!AG$3:AG$99980,Resultados_Dic3!$F$3:$F$99980,Produccion_UO!$K533,Resultados_Dic3!$D$3:$D$99980,Produccion_UO!$K$423,Resultados_Dic3!$E$3:$E$99980,Produccion_UO!$J533,Resultados_Dic3!$A$3:$A$99980,Produccion_UO!$H533)*$I$527</f>
        <v>0</v>
      </c>
      <c r="AM533" s="21">
        <f>+SUMIFS(Resultados_Dic3!AH$3:AH$99980,Resultados_Dic3!$F$3:$F$99980,Produccion_UO!$K533,Resultados_Dic3!$D$3:$D$99980,Produccion_UO!$K$423,Resultados_Dic3!$E$3:$E$99980,Produccion_UO!$J533,Resultados_Dic3!$A$3:$A$99980,Produccion_UO!$H533)*$I$527</f>
        <v>0</v>
      </c>
      <c r="AN533" s="21">
        <f>+SUMIFS(Resultados_Dic3!AI$3:AI$99980,Resultados_Dic3!$F$3:$F$99980,Produccion_UO!$K533,Resultados_Dic3!$D$3:$D$99980,Produccion_UO!$K$423,Resultados_Dic3!$E$3:$E$99980,Produccion_UO!$J533,Resultados_Dic3!$A$3:$A$99980,Produccion_UO!$H533)*$I$527</f>
        <v>0</v>
      </c>
      <c r="AO533" s="21">
        <f>+SUMIFS(Resultados_Dic3!AJ$3:AJ$99980,Resultados_Dic3!$F$3:$F$99980,Produccion_UO!$K533,Resultados_Dic3!$D$3:$D$99980,Produccion_UO!$K$423,Resultados_Dic3!$E$3:$E$99980,Produccion_UO!$J533,Resultados_Dic3!$A$3:$A$99980,Produccion_UO!$H533)*$I$527</f>
        <v>0</v>
      </c>
      <c r="AP533" s="21">
        <f>+SUMIFS(Resultados_Dic3!AK$3:AK$99980,Resultados_Dic3!$F$3:$F$99980,Produccion_UO!$K533,Resultados_Dic3!$D$3:$D$99980,Produccion_UO!$K$423,Resultados_Dic3!$E$3:$E$99980,Produccion_UO!$J533,Resultados_Dic3!$A$3:$A$99980,Produccion_UO!$H533)*$I$527</f>
        <v>0</v>
      </c>
      <c r="AQ533" s="21">
        <f>+SUMIFS(Resultados_Dic3!AL$3:AL$99980,Resultados_Dic3!$F$3:$F$99980,Produccion_UO!$K533,Resultados_Dic3!$D$3:$D$99980,Produccion_UO!$K$423,Resultados_Dic3!$E$3:$E$99980,Produccion_UO!$J533,Resultados_Dic3!$A$3:$A$99980,Produccion_UO!$H533)*$I$527</f>
        <v>0</v>
      </c>
      <c r="AR533" s="21">
        <f>+SUMIFS(Resultados_Dic3!AM$3:AM$99980,Resultados_Dic3!$F$3:$F$99980,Produccion_UO!$K533,Resultados_Dic3!$D$3:$D$99980,Produccion_UO!$K$423,Resultados_Dic3!$E$3:$E$99980,Produccion_UO!$J533,Resultados_Dic3!$A$3:$A$99980,Produccion_UO!$H533)*$I$527</f>
        <v>0</v>
      </c>
    </row>
    <row r="534" spans="1:48" x14ac:dyDescent="0.25">
      <c r="H534" s="17" t="str">
        <f t="shared" si="147"/>
        <v>DIC7</v>
      </c>
      <c r="J534" s="24" t="s">
        <v>75</v>
      </c>
      <c r="K534" s="54" t="s">
        <v>212</v>
      </c>
      <c r="L534" s="22" t="str">
        <f>+$B$7</f>
        <v>VMM - Medium</v>
      </c>
      <c r="M534" s="21">
        <f>+SUMIFS(Resultados_Dic3!H$3:H$99980,Resultados_Dic3!$F$3:$F$99980,Produccion_UO!$K534,Resultados_Dic3!$D$3:$D$99980,Produccion_UO!$K$423,Resultados_Dic3!$E$3:$E$99980,Produccion_UO!$J534,Resultados_Dic3!$A$3:$A$99980,Produccion_UO!$H534)*$I$527</f>
        <v>170.34471393178251</v>
      </c>
      <c r="N534" s="21">
        <f>+SUMIFS(Resultados_Dic3!I$3:I$99980,Resultados_Dic3!$F$3:$F$99980,Produccion_UO!$K534,Resultados_Dic3!$D$3:$D$99980,Produccion_UO!$K$423,Resultados_Dic3!$E$3:$E$99980,Produccion_UO!$J534,Resultados_Dic3!$A$3:$A$99980,Produccion_UO!$H534)*$I$527</f>
        <v>170.34471393178251</v>
      </c>
      <c r="O534" s="21">
        <f>+SUMIFS(Resultados_Dic3!J$3:J$99980,Resultados_Dic3!$F$3:$F$99980,Produccion_UO!$K534,Resultados_Dic3!$D$3:$D$99980,Produccion_UO!$K$423,Resultados_Dic3!$E$3:$E$99980,Produccion_UO!$J534,Resultados_Dic3!$A$3:$A$99980,Produccion_UO!$H534)*$I$527</f>
        <v>170.34471393178251</v>
      </c>
      <c r="P534" s="21">
        <f>+SUMIFS(Resultados_Dic3!K$3:K$99980,Resultados_Dic3!$F$3:$F$99980,Produccion_UO!$K534,Resultados_Dic3!$D$3:$D$99980,Produccion_UO!$K$423,Resultados_Dic3!$E$3:$E$99980,Produccion_UO!$J534,Resultados_Dic3!$A$3:$A$99980,Produccion_UO!$H534)*$I$527</f>
        <v>170.34471393178251</v>
      </c>
      <c r="Q534" s="21">
        <f>+SUMIFS(Resultados_Dic3!L$3:L$99980,Resultados_Dic3!$F$3:$F$99980,Produccion_UO!$K534,Resultados_Dic3!$D$3:$D$99980,Produccion_UO!$K$423,Resultados_Dic3!$E$3:$E$99980,Produccion_UO!$J534,Resultados_Dic3!$A$3:$A$99980,Produccion_UO!$H534)*$I$527</f>
        <v>170.34471393178251</v>
      </c>
      <c r="R534" s="21">
        <f>+SUMIFS(Resultados_Dic3!M$3:M$99980,Resultados_Dic3!$F$3:$F$99980,Produccion_UO!$K534,Resultados_Dic3!$D$3:$D$99980,Produccion_UO!$K$423,Resultados_Dic3!$E$3:$E$99980,Produccion_UO!$J534,Resultados_Dic3!$A$3:$A$99980,Produccion_UO!$H534)*$I$527</f>
        <v>170.34471393178251</v>
      </c>
      <c r="S534" s="21">
        <f>+SUMIFS(Resultados_Dic3!N$3:N$99980,Resultados_Dic3!$F$3:$F$99980,Produccion_UO!$K534,Resultados_Dic3!$D$3:$D$99980,Produccion_UO!$K$423,Resultados_Dic3!$E$3:$E$99980,Produccion_UO!$J534,Resultados_Dic3!$A$3:$A$99980,Produccion_UO!$H534)*$I$527</f>
        <v>170.34471393178251</v>
      </c>
      <c r="T534" s="21">
        <f>+SUMIFS(Resultados_Dic3!O$3:O$99980,Resultados_Dic3!$F$3:$F$99980,Produccion_UO!$K534,Resultados_Dic3!$D$3:$D$99980,Produccion_UO!$K$423,Resultados_Dic3!$E$3:$E$99980,Produccion_UO!$J534,Resultados_Dic3!$A$3:$A$99980,Produccion_UO!$H534)*$I$527</f>
        <v>170.34471393178251</v>
      </c>
      <c r="U534" s="21">
        <f>+SUMIFS(Resultados_Dic3!P$3:P$99980,Resultados_Dic3!$F$3:$F$99980,Produccion_UO!$K534,Resultados_Dic3!$D$3:$D$99980,Produccion_UO!$K$423,Resultados_Dic3!$E$3:$E$99980,Produccion_UO!$J534,Resultados_Dic3!$A$3:$A$99980,Produccion_UO!$H534)*$I$527</f>
        <v>154.0300680709253</v>
      </c>
      <c r="V534" s="21">
        <f>+SUMIFS(Resultados_Dic3!Q$3:Q$99980,Resultados_Dic3!$F$3:$F$99980,Produccion_UO!$K534,Resultados_Dic3!$D$3:$D$99980,Produccion_UO!$K$423,Resultados_Dic3!$E$3:$E$99980,Produccion_UO!$J534,Resultados_Dic3!$A$3:$A$99980,Produccion_UO!$H534)*$I$527</f>
        <v>0</v>
      </c>
      <c r="W534" s="21">
        <f>+SUMIFS(Resultados_Dic3!R$3:R$99980,Resultados_Dic3!$F$3:$F$99980,Produccion_UO!$K534,Resultados_Dic3!$D$3:$D$99980,Produccion_UO!$K$423,Resultados_Dic3!$E$3:$E$99980,Produccion_UO!$J534,Resultados_Dic3!$A$3:$A$99980,Produccion_UO!$H534)*$I$527</f>
        <v>0</v>
      </c>
      <c r="X534" s="21">
        <f>+SUMIFS(Resultados_Dic3!S$3:S$99980,Resultados_Dic3!$F$3:$F$99980,Produccion_UO!$K534,Resultados_Dic3!$D$3:$D$99980,Produccion_UO!$K$423,Resultados_Dic3!$E$3:$E$99980,Produccion_UO!$J534,Resultados_Dic3!$A$3:$A$99980,Produccion_UO!$H534)*$I$527</f>
        <v>0</v>
      </c>
      <c r="Y534" s="21">
        <f>+SUMIFS(Resultados_Dic3!T$3:T$99980,Resultados_Dic3!$F$3:$F$99980,Produccion_UO!$K534,Resultados_Dic3!$D$3:$D$99980,Produccion_UO!$K$423,Resultados_Dic3!$E$3:$E$99980,Produccion_UO!$J534,Resultados_Dic3!$A$3:$A$99980,Produccion_UO!$H534)*$I$527</f>
        <v>0</v>
      </c>
      <c r="Z534" s="21">
        <f>+SUMIFS(Resultados_Dic3!U$3:U$99980,Resultados_Dic3!$F$3:$F$99980,Produccion_UO!$K534,Resultados_Dic3!$D$3:$D$99980,Produccion_UO!$K$423,Resultados_Dic3!$E$3:$E$99980,Produccion_UO!$J534,Resultados_Dic3!$A$3:$A$99980,Produccion_UO!$H534)*$I$527</f>
        <v>0</v>
      </c>
      <c r="AA534" s="21">
        <f>+SUMIFS(Resultados_Dic3!V$3:V$99980,Resultados_Dic3!$F$3:$F$99980,Produccion_UO!$K534,Resultados_Dic3!$D$3:$D$99980,Produccion_UO!$K$423,Resultados_Dic3!$E$3:$E$99980,Produccion_UO!$J534,Resultados_Dic3!$A$3:$A$99980,Produccion_UO!$H534)*$I$527</f>
        <v>0</v>
      </c>
      <c r="AB534" s="21">
        <f>+SUMIFS(Resultados_Dic3!W$3:W$99980,Resultados_Dic3!$F$3:$F$99980,Produccion_UO!$K534,Resultados_Dic3!$D$3:$D$99980,Produccion_UO!$K$423,Resultados_Dic3!$E$3:$E$99980,Produccion_UO!$J534,Resultados_Dic3!$A$3:$A$99980,Produccion_UO!$H534)*$I$527</f>
        <v>0</v>
      </c>
      <c r="AC534" s="21">
        <f>+SUMIFS(Resultados_Dic3!X$3:X$99980,Resultados_Dic3!$F$3:$F$99980,Produccion_UO!$K534,Resultados_Dic3!$D$3:$D$99980,Produccion_UO!$K$423,Resultados_Dic3!$E$3:$E$99980,Produccion_UO!$J534,Resultados_Dic3!$A$3:$A$99980,Produccion_UO!$H534)*$I$527</f>
        <v>0</v>
      </c>
      <c r="AD534" s="21">
        <f>+SUMIFS(Resultados_Dic3!Y$3:Y$99980,Resultados_Dic3!$F$3:$F$99980,Produccion_UO!$K534,Resultados_Dic3!$D$3:$D$99980,Produccion_UO!$K$423,Resultados_Dic3!$E$3:$E$99980,Produccion_UO!$J534,Resultados_Dic3!$A$3:$A$99980,Produccion_UO!$H534)*$I$527</f>
        <v>0</v>
      </c>
      <c r="AE534" s="21">
        <f>+SUMIFS(Resultados_Dic3!Z$3:Z$99980,Resultados_Dic3!$F$3:$F$99980,Produccion_UO!$K534,Resultados_Dic3!$D$3:$D$99980,Produccion_UO!$K$423,Resultados_Dic3!$E$3:$E$99980,Produccion_UO!$J534,Resultados_Dic3!$A$3:$A$99980,Produccion_UO!$H534)*$I$527</f>
        <v>0</v>
      </c>
      <c r="AF534" s="21">
        <f>+SUMIFS(Resultados_Dic3!AA$3:AA$99980,Resultados_Dic3!$F$3:$F$99980,Produccion_UO!$K534,Resultados_Dic3!$D$3:$D$99980,Produccion_UO!$K$423,Resultados_Dic3!$E$3:$E$99980,Produccion_UO!$J534,Resultados_Dic3!$A$3:$A$99980,Produccion_UO!$H534)*$I$527</f>
        <v>0</v>
      </c>
      <c r="AG534" s="21">
        <f>+SUMIFS(Resultados_Dic3!AB$3:AB$99980,Resultados_Dic3!$F$3:$F$99980,Produccion_UO!$K534,Resultados_Dic3!$D$3:$D$99980,Produccion_UO!$K$423,Resultados_Dic3!$E$3:$E$99980,Produccion_UO!$J534,Resultados_Dic3!$A$3:$A$99980,Produccion_UO!$H534)*$I$527</f>
        <v>0</v>
      </c>
      <c r="AH534" s="21">
        <f>+SUMIFS(Resultados_Dic3!AC$3:AC$99980,Resultados_Dic3!$F$3:$F$99980,Produccion_UO!$K534,Resultados_Dic3!$D$3:$D$99980,Produccion_UO!$K$423,Resultados_Dic3!$E$3:$E$99980,Produccion_UO!$J534,Resultados_Dic3!$A$3:$A$99980,Produccion_UO!$H534)*$I$527</f>
        <v>0</v>
      </c>
      <c r="AI534" s="21">
        <f>+SUMIFS(Resultados_Dic3!AD$3:AD$99980,Resultados_Dic3!$F$3:$F$99980,Produccion_UO!$K534,Resultados_Dic3!$D$3:$D$99980,Produccion_UO!$K$423,Resultados_Dic3!$E$3:$E$99980,Produccion_UO!$J534,Resultados_Dic3!$A$3:$A$99980,Produccion_UO!$H534)*$I$527</f>
        <v>0</v>
      </c>
      <c r="AJ534" s="21">
        <f>+SUMIFS(Resultados_Dic3!AE$3:AE$99980,Resultados_Dic3!$F$3:$F$99980,Produccion_UO!$K534,Resultados_Dic3!$D$3:$D$99980,Produccion_UO!$K$423,Resultados_Dic3!$E$3:$E$99980,Produccion_UO!$J534,Resultados_Dic3!$A$3:$A$99980,Produccion_UO!$H534)*$I$527</f>
        <v>0</v>
      </c>
      <c r="AK534" s="21">
        <f>+SUMIFS(Resultados_Dic3!AF$3:AF$99980,Resultados_Dic3!$F$3:$F$99980,Produccion_UO!$K534,Resultados_Dic3!$D$3:$D$99980,Produccion_UO!$K$423,Resultados_Dic3!$E$3:$E$99980,Produccion_UO!$J534,Resultados_Dic3!$A$3:$A$99980,Produccion_UO!$H534)*$I$527</f>
        <v>0</v>
      </c>
      <c r="AL534" s="21">
        <f>+SUMIFS(Resultados_Dic3!AG$3:AG$99980,Resultados_Dic3!$F$3:$F$99980,Produccion_UO!$K534,Resultados_Dic3!$D$3:$D$99980,Produccion_UO!$K$423,Resultados_Dic3!$E$3:$E$99980,Produccion_UO!$J534,Resultados_Dic3!$A$3:$A$99980,Produccion_UO!$H534)*$I$527</f>
        <v>0</v>
      </c>
      <c r="AM534" s="21">
        <f>+SUMIFS(Resultados_Dic3!AH$3:AH$99980,Resultados_Dic3!$F$3:$F$99980,Produccion_UO!$K534,Resultados_Dic3!$D$3:$D$99980,Produccion_UO!$K$423,Resultados_Dic3!$E$3:$E$99980,Produccion_UO!$J534,Resultados_Dic3!$A$3:$A$99980,Produccion_UO!$H534)*$I$527</f>
        <v>0</v>
      </c>
      <c r="AN534" s="21">
        <f>+SUMIFS(Resultados_Dic3!AI$3:AI$99980,Resultados_Dic3!$F$3:$F$99980,Produccion_UO!$K534,Resultados_Dic3!$D$3:$D$99980,Produccion_UO!$K$423,Resultados_Dic3!$E$3:$E$99980,Produccion_UO!$J534,Resultados_Dic3!$A$3:$A$99980,Produccion_UO!$H534)*$I$527</f>
        <v>0</v>
      </c>
      <c r="AO534" s="21">
        <f>+SUMIFS(Resultados_Dic3!AJ$3:AJ$99980,Resultados_Dic3!$F$3:$F$99980,Produccion_UO!$K534,Resultados_Dic3!$D$3:$D$99980,Produccion_UO!$K$423,Resultados_Dic3!$E$3:$E$99980,Produccion_UO!$J534,Resultados_Dic3!$A$3:$A$99980,Produccion_UO!$H534)*$I$527</f>
        <v>0</v>
      </c>
      <c r="AP534" s="21">
        <f>+SUMIFS(Resultados_Dic3!AK$3:AK$99980,Resultados_Dic3!$F$3:$F$99980,Produccion_UO!$K534,Resultados_Dic3!$D$3:$D$99980,Produccion_UO!$K$423,Resultados_Dic3!$E$3:$E$99980,Produccion_UO!$J534,Resultados_Dic3!$A$3:$A$99980,Produccion_UO!$H534)*$I$527</f>
        <v>0</v>
      </c>
      <c r="AQ534" s="21">
        <f>+SUMIFS(Resultados_Dic3!AL$3:AL$99980,Resultados_Dic3!$F$3:$F$99980,Produccion_UO!$K534,Resultados_Dic3!$D$3:$D$99980,Produccion_UO!$K$423,Resultados_Dic3!$E$3:$E$99980,Produccion_UO!$J534,Resultados_Dic3!$A$3:$A$99980,Produccion_UO!$H534)*$I$527</f>
        <v>0</v>
      </c>
      <c r="AR534" s="21">
        <f>+SUMIFS(Resultados_Dic3!AM$3:AM$99980,Resultados_Dic3!$F$3:$F$99980,Produccion_UO!$K534,Resultados_Dic3!$D$3:$D$99980,Produccion_UO!$K$423,Resultados_Dic3!$E$3:$E$99980,Produccion_UO!$J534,Resultados_Dic3!$A$3:$A$99980,Produccion_UO!$H534)*$I$527</f>
        <v>0</v>
      </c>
    </row>
    <row r="535" spans="1:48" x14ac:dyDescent="0.25">
      <c r="H535" s="17" t="str">
        <f t="shared" si="147"/>
        <v>DIC7</v>
      </c>
      <c r="J535" s="24" t="s">
        <v>76</v>
      </c>
      <c r="K535" s="54" t="s">
        <v>213</v>
      </c>
      <c r="L535" s="22" t="str">
        <f>+$B$8</f>
        <v>VSM - Medium</v>
      </c>
      <c r="M535" s="21">
        <f>+SUMIFS(Resultados_Dic3!H$3:H$99980,Resultados_Dic3!$F$3:$F$99980,Produccion_UO!$K535,Resultados_Dic3!$D$3:$D$99980,Produccion_UO!$K$423,Resultados_Dic3!$E$3:$E$99980,Produccion_UO!$J535,Resultados_Dic3!$A$3:$A$99980,Produccion_UO!$H535)*$I$527</f>
        <v>20.004238559077972</v>
      </c>
      <c r="N535" s="21">
        <f>+SUMIFS(Resultados_Dic3!I$3:I$99980,Resultados_Dic3!$F$3:$F$99980,Produccion_UO!$K535,Resultados_Dic3!$D$3:$D$99980,Produccion_UO!$K$423,Resultados_Dic3!$E$3:$E$99980,Produccion_UO!$J535,Resultados_Dic3!$A$3:$A$99980,Produccion_UO!$H535)*$I$527</f>
        <v>20.004238559077972</v>
      </c>
      <c r="O535" s="21">
        <f>+SUMIFS(Resultados_Dic3!J$3:J$99980,Resultados_Dic3!$F$3:$F$99980,Produccion_UO!$K535,Resultados_Dic3!$D$3:$D$99980,Produccion_UO!$K$423,Resultados_Dic3!$E$3:$E$99980,Produccion_UO!$J535,Resultados_Dic3!$A$3:$A$99980,Produccion_UO!$H535)*$I$527</f>
        <v>20.004238559077972</v>
      </c>
      <c r="P535" s="21">
        <f>+SUMIFS(Resultados_Dic3!K$3:K$99980,Resultados_Dic3!$F$3:$F$99980,Produccion_UO!$K535,Resultados_Dic3!$D$3:$D$99980,Produccion_UO!$K$423,Resultados_Dic3!$E$3:$E$99980,Produccion_UO!$J535,Resultados_Dic3!$A$3:$A$99980,Produccion_UO!$H535)*$I$527</f>
        <v>20.004238559077972</v>
      </c>
      <c r="Q535" s="21">
        <f>+SUMIFS(Resultados_Dic3!L$3:L$99980,Resultados_Dic3!$F$3:$F$99980,Produccion_UO!$K535,Resultados_Dic3!$D$3:$D$99980,Produccion_UO!$K$423,Resultados_Dic3!$E$3:$E$99980,Produccion_UO!$J535,Resultados_Dic3!$A$3:$A$99980,Produccion_UO!$H535)*$I$527</f>
        <v>20.004238559077972</v>
      </c>
      <c r="R535" s="21">
        <f>+SUMIFS(Resultados_Dic3!M$3:M$99980,Resultados_Dic3!$F$3:$F$99980,Produccion_UO!$K535,Resultados_Dic3!$D$3:$D$99980,Produccion_UO!$K$423,Resultados_Dic3!$E$3:$E$99980,Produccion_UO!$J535,Resultados_Dic3!$A$3:$A$99980,Produccion_UO!$H535)*$I$527</f>
        <v>20.004238559077972</v>
      </c>
      <c r="S535" s="21">
        <f>+SUMIFS(Resultados_Dic3!N$3:N$99980,Resultados_Dic3!$F$3:$F$99980,Produccion_UO!$K535,Resultados_Dic3!$D$3:$D$99980,Produccion_UO!$K$423,Resultados_Dic3!$E$3:$E$99980,Produccion_UO!$J535,Resultados_Dic3!$A$3:$A$99980,Produccion_UO!$H535)*$I$527</f>
        <v>20.004238559077972</v>
      </c>
      <c r="T535" s="21">
        <f>+SUMIFS(Resultados_Dic3!O$3:O$99980,Resultados_Dic3!$F$3:$F$99980,Produccion_UO!$K535,Resultados_Dic3!$D$3:$D$99980,Produccion_UO!$K$423,Resultados_Dic3!$E$3:$E$99980,Produccion_UO!$J535,Resultados_Dic3!$A$3:$A$99980,Produccion_UO!$H535)*$I$527</f>
        <v>20.004238559077972</v>
      </c>
      <c r="U535" s="21">
        <f>+SUMIFS(Resultados_Dic3!P$3:P$99980,Resultados_Dic3!$F$3:$F$99980,Produccion_UO!$K535,Resultados_Dic3!$D$3:$D$99980,Produccion_UO!$K$423,Resultados_Dic3!$E$3:$E$99980,Produccion_UO!$J535,Resultados_Dic3!$A$3:$A$99980,Produccion_UO!$H535)*$I$527</f>
        <v>20.004238559077972</v>
      </c>
      <c r="V535" s="21">
        <f>+SUMIFS(Resultados_Dic3!Q$3:Q$99980,Resultados_Dic3!$F$3:$F$99980,Produccion_UO!$K535,Resultados_Dic3!$D$3:$D$99980,Produccion_UO!$K$423,Resultados_Dic3!$E$3:$E$99980,Produccion_UO!$J535,Resultados_Dic3!$A$3:$A$99980,Produccion_UO!$H535)*$I$527</f>
        <v>20.004238559077972</v>
      </c>
      <c r="W535" s="21">
        <f>+SUMIFS(Resultados_Dic3!R$3:R$99980,Resultados_Dic3!$F$3:$F$99980,Produccion_UO!$K535,Resultados_Dic3!$D$3:$D$99980,Produccion_UO!$K$423,Resultados_Dic3!$E$3:$E$99980,Produccion_UO!$J535,Resultados_Dic3!$A$3:$A$99980,Produccion_UO!$H535)*$I$527</f>
        <v>20.004238559077972</v>
      </c>
      <c r="X535" s="21">
        <f>+SUMIFS(Resultados_Dic3!S$3:S$99980,Resultados_Dic3!$F$3:$F$99980,Produccion_UO!$K535,Resultados_Dic3!$D$3:$D$99980,Produccion_UO!$K$423,Resultados_Dic3!$E$3:$E$99980,Produccion_UO!$J535,Resultados_Dic3!$A$3:$A$99980,Produccion_UO!$H535)*$I$527</f>
        <v>20.004238559077972</v>
      </c>
      <c r="Y535" s="21">
        <f>+SUMIFS(Resultados_Dic3!T$3:T$99980,Resultados_Dic3!$F$3:$F$99980,Produccion_UO!$K535,Resultados_Dic3!$D$3:$D$99980,Produccion_UO!$K$423,Resultados_Dic3!$E$3:$E$99980,Produccion_UO!$J535,Resultados_Dic3!$A$3:$A$99980,Produccion_UO!$H535)*$I$527</f>
        <v>20.004238559077972</v>
      </c>
      <c r="Z535" s="21">
        <f>+SUMIFS(Resultados_Dic3!U$3:U$99980,Resultados_Dic3!$F$3:$F$99980,Produccion_UO!$K535,Resultados_Dic3!$D$3:$D$99980,Produccion_UO!$K$423,Resultados_Dic3!$E$3:$E$99980,Produccion_UO!$J535,Resultados_Dic3!$A$3:$A$99980,Produccion_UO!$H535)*$I$527</f>
        <v>20.004238559077972</v>
      </c>
      <c r="AA535" s="21">
        <f>+SUMIFS(Resultados_Dic3!V$3:V$99980,Resultados_Dic3!$F$3:$F$99980,Produccion_UO!$K535,Resultados_Dic3!$D$3:$D$99980,Produccion_UO!$K$423,Resultados_Dic3!$E$3:$E$99980,Produccion_UO!$J535,Resultados_Dic3!$A$3:$A$99980,Produccion_UO!$H535)*$I$527</f>
        <v>9.8719393875300288</v>
      </c>
      <c r="AB535" s="21">
        <f>+SUMIFS(Resultados_Dic3!W$3:W$99980,Resultados_Dic3!$F$3:$F$99980,Produccion_UO!$K535,Resultados_Dic3!$D$3:$D$99980,Produccion_UO!$K$423,Resultados_Dic3!$E$3:$E$99980,Produccion_UO!$J535,Resultados_Dic3!$A$3:$A$99980,Produccion_UO!$H535)*$I$527</f>
        <v>0</v>
      </c>
      <c r="AC535" s="21">
        <f>+SUMIFS(Resultados_Dic3!X$3:X$99980,Resultados_Dic3!$F$3:$F$99980,Produccion_UO!$K535,Resultados_Dic3!$D$3:$D$99980,Produccion_UO!$K$423,Resultados_Dic3!$E$3:$E$99980,Produccion_UO!$J535,Resultados_Dic3!$A$3:$A$99980,Produccion_UO!$H535)*$I$527</f>
        <v>0</v>
      </c>
      <c r="AD535" s="21">
        <f>+SUMIFS(Resultados_Dic3!Y$3:Y$99980,Resultados_Dic3!$F$3:$F$99980,Produccion_UO!$K535,Resultados_Dic3!$D$3:$D$99980,Produccion_UO!$K$423,Resultados_Dic3!$E$3:$E$99980,Produccion_UO!$J535,Resultados_Dic3!$A$3:$A$99980,Produccion_UO!$H535)*$I$527</f>
        <v>0</v>
      </c>
      <c r="AE535" s="21">
        <f>+SUMIFS(Resultados_Dic3!Z$3:Z$99980,Resultados_Dic3!$F$3:$F$99980,Produccion_UO!$K535,Resultados_Dic3!$D$3:$D$99980,Produccion_UO!$K$423,Resultados_Dic3!$E$3:$E$99980,Produccion_UO!$J535,Resultados_Dic3!$A$3:$A$99980,Produccion_UO!$H535)*$I$527</f>
        <v>0</v>
      </c>
      <c r="AF535" s="21">
        <f>+SUMIFS(Resultados_Dic3!AA$3:AA$99980,Resultados_Dic3!$F$3:$F$99980,Produccion_UO!$K535,Resultados_Dic3!$D$3:$D$99980,Produccion_UO!$K$423,Resultados_Dic3!$E$3:$E$99980,Produccion_UO!$J535,Resultados_Dic3!$A$3:$A$99980,Produccion_UO!$H535)*$I$527</f>
        <v>0</v>
      </c>
      <c r="AG535" s="21">
        <f>+SUMIFS(Resultados_Dic3!AB$3:AB$99980,Resultados_Dic3!$F$3:$F$99980,Produccion_UO!$K535,Resultados_Dic3!$D$3:$D$99980,Produccion_UO!$K$423,Resultados_Dic3!$E$3:$E$99980,Produccion_UO!$J535,Resultados_Dic3!$A$3:$A$99980,Produccion_UO!$H535)*$I$527</f>
        <v>0</v>
      </c>
      <c r="AH535" s="21">
        <f>+SUMIFS(Resultados_Dic3!AC$3:AC$99980,Resultados_Dic3!$F$3:$F$99980,Produccion_UO!$K535,Resultados_Dic3!$D$3:$D$99980,Produccion_UO!$K$423,Resultados_Dic3!$E$3:$E$99980,Produccion_UO!$J535,Resultados_Dic3!$A$3:$A$99980,Produccion_UO!$H535)*$I$527</f>
        <v>0</v>
      </c>
      <c r="AI535" s="21">
        <f>+SUMIFS(Resultados_Dic3!AD$3:AD$99980,Resultados_Dic3!$F$3:$F$99980,Produccion_UO!$K535,Resultados_Dic3!$D$3:$D$99980,Produccion_UO!$K$423,Resultados_Dic3!$E$3:$E$99980,Produccion_UO!$J535,Resultados_Dic3!$A$3:$A$99980,Produccion_UO!$H535)*$I$527</f>
        <v>0</v>
      </c>
      <c r="AJ535" s="21">
        <f>+SUMIFS(Resultados_Dic3!AE$3:AE$99980,Resultados_Dic3!$F$3:$F$99980,Produccion_UO!$K535,Resultados_Dic3!$D$3:$D$99980,Produccion_UO!$K$423,Resultados_Dic3!$E$3:$E$99980,Produccion_UO!$J535,Resultados_Dic3!$A$3:$A$99980,Produccion_UO!$H535)*$I$527</f>
        <v>0</v>
      </c>
      <c r="AK535" s="21">
        <f>+SUMIFS(Resultados_Dic3!AF$3:AF$99980,Resultados_Dic3!$F$3:$F$99980,Produccion_UO!$K535,Resultados_Dic3!$D$3:$D$99980,Produccion_UO!$K$423,Resultados_Dic3!$E$3:$E$99980,Produccion_UO!$J535,Resultados_Dic3!$A$3:$A$99980,Produccion_UO!$H535)*$I$527</f>
        <v>0</v>
      </c>
      <c r="AL535" s="21">
        <f>+SUMIFS(Resultados_Dic3!AG$3:AG$99980,Resultados_Dic3!$F$3:$F$99980,Produccion_UO!$K535,Resultados_Dic3!$D$3:$D$99980,Produccion_UO!$K$423,Resultados_Dic3!$E$3:$E$99980,Produccion_UO!$J535,Resultados_Dic3!$A$3:$A$99980,Produccion_UO!$H535)*$I$527</f>
        <v>0</v>
      </c>
      <c r="AM535" s="21">
        <f>+SUMIFS(Resultados_Dic3!AH$3:AH$99980,Resultados_Dic3!$F$3:$F$99980,Produccion_UO!$K535,Resultados_Dic3!$D$3:$D$99980,Produccion_UO!$K$423,Resultados_Dic3!$E$3:$E$99980,Produccion_UO!$J535,Resultados_Dic3!$A$3:$A$99980,Produccion_UO!$H535)*$I$527</f>
        <v>0</v>
      </c>
      <c r="AN535" s="21">
        <f>+SUMIFS(Resultados_Dic3!AI$3:AI$99980,Resultados_Dic3!$F$3:$F$99980,Produccion_UO!$K535,Resultados_Dic3!$D$3:$D$99980,Produccion_UO!$K$423,Resultados_Dic3!$E$3:$E$99980,Produccion_UO!$J535,Resultados_Dic3!$A$3:$A$99980,Produccion_UO!$H535)*$I$527</f>
        <v>0</v>
      </c>
      <c r="AO535" s="21">
        <f>+SUMIFS(Resultados_Dic3!AJ$3:AJ$99980,Resultados_Dic3!$F$3:$F$99980,Produccion_UO!$K535,Resultados_Dic3!$D$3:$D$99980,Produccion_UO!$K$423,Resultados_Dic3!$E$3:$E$99980,Produccion_UO!$J535,Resultados_Dic3!$A$3:$A$99980,Produccion_UO!$H535)*$I$527</f>
        <v>0</v>
      </c>
      <c r="AP535" s="21">
        <f>+SUMIFS(Resultados_Dic3!AK$3:AK$99980,Resultados_Dic3!$F$3:$F$99980,Produccion_UO!$K535,Resultados_Dic3!$D$3:$D$99980,Produccion_UO!$K$423,Resultados_Dic3!$E$3:$E$99980,Produccion_UO!$J535,Resultados_Dic3!$A$3:$A$99980,Produccion_UO!$H535)*$I$527</f>
        <v>0</v>
      </c>
      <c r="AQ535" s="21">
        <f>+SUMIFS(Resultados_Dic3!AL$3:AL$99980,Resultados_Dic3!$F$3:$F$99980,Produccion_UO!$K535,Resultados_Dic3!$D$3:$D$99980,Produccion_UO!$K$423,Resultados_Dic3!$E$3:$E$99980,Produccion_UO!$J535,Resultados_Dic3!$A$3:$A$99980,Produccion_UO!$H535)*$I$527</f>
        <v>0</v>
      </c>
      <c r="AR535" s="21">
        <f>+SUMIFS(Resultados_Dic3!AM$3:AM$99980,Resultados_Dic3!$F$3:$F$99980,Produccion_UO!$K535,Resultados_Dic3!$D$3:$D$99980,Produccion_UO!$K$423,Resultados_Dic3!$E$3:$E$99980,Produccion_UO!$J535,Resultados_Dic3!$A$3:$A$99980,Produccion_UO!$H535)*$I$527</f>
        <v>0</v>
      </c>
    </row>
    <row r="536" spans="1:48" x14ac:dyDescent="0.25">
      <c r="H536" s="17" t="str">
        <f t="shared" si="147"/>
        <v>DIC7</v>
      </c>
      <c r="J536" s="24" t="s">
        <v>77</v>
      </c>
      <c r="K536" s="54" t="s">
        <v>214</v>
      </c>
      <c r="L536" s="22" t="str">
        <f>+$B$9</f>
        <v>VIM - GAS</v>
      </c>
      <c r="M536" s="21">
        <f>+SUMIFS(Resultados_Dic3!H$3:H$99980,Resultados_Dic3!$F$3:$F$99980,Produccion_UO!$K536,Resultados_Dic3!$D$3:$D$99980,Produccion_UO!$K$423,Resultados_Dic3!$E$3:$E$99980,Produccion_UO!$J536,Resultados_Dic3!$A$3:$A$99980,Produccion_UO!$H536)*$I$527</f>
        <v>2.2270554580515167</v>
      </c>
      <c r="N536" s="21">
        <f>+SUMIFS(Resultados_Dic3!I$3:I$99980,Resultados_Dic3!$F$3:$F$99980,Produccion_UO!$K536,Resultados_Dic3!$D$3:$D$99980,Produccion_UO!$K$423,Resultados_Dic3!$E$3:$E$99980,Produccion_UO!$J536,Resultados_Dic3!$A$3:$A$99980,Produccion_UO!$H536)*$I$527</f>
        <v>2.2270554580515167</v>
      </c>
      <c r="O536" s="21">
        <f>+SUMIFS(Resultados_Dic3!J$3:J$99980,Resultados_Dic3!$F$3:$F$99980,Produccion_UO!$K536,Resultados_Dic3!$D$3:$D$99980,Produccion_UO!$K$423,Resultados_Dic3!$E$3:$E$99980,Produccion_UO!$J536,Resultados_Dic3!$A$3:$A$99980,Produccion_UO!$H536)*$I$527</f>
        <v>2.2270554580515167</v>
      </c>
      <c r="P536" s="21">
        <f>+SUMIFS(Resultados_Dic3!K$3:K$99980,Resultados_Dic3!$F$3:$F$99980,Produccion_UO!$K536,Resultados_Dic3!$D$3:$D$99980,Produccion_UO!$K$423,Resultados_Dic3!$E$3:$E$99980,Produccion_UO!$J536,Resultados_Dic3!$A$3:$A$99980,Produccion_UO!$H536)*$I$527</f>
        <v>2.2270554580515167</v>
      </c>
      <c r="Q536" s="21">
        <f>+SUMIFS(Resultados_Dic3!L$3:L$99980,Resultados_Dic3!$F$3:$F$99980,Produccion_UO!$K536,Resultados_Dic3!$D$3:$D$99980,Produccion_UO!$K$423,Resultados_Dic3!$E$3:$E$99980,Produccion_UO!$J536,Resultados_Dic3!$A$3:$A$99980,Produccion_UO!$H536)*$I$527</f>
        <v>2.2270554580515167</v>
      </c>
      <c r="R536" s="21">
        <f>+SUMIFS(Resultados_Dic3!M$3:M$99980,Resultados_Dic3!$F$3:$F$99980,Produccion_UO!$K536,Resultados_Dic3!$D$3:$D$99980,Produccion_UO!$K$423,Resultados_Dic3!$E$3:$E$99980,Produccion_UO!$J536,Resultados_Dic3!$A$3:$A$99980,Produccion_UO!$H536)*$I$527</f>
        <v>2.2270554580515167</v>
      </c>
      <c r="S536" s="21">
        <f>+SUMIFS(Resultados_Dic3!N$3:N$99980,Resultados_Dic3!$F$3:$F$99980,Produccion_UO!$K536,Resultados_Dic3!$D$3:$D$99980,Produccion_UO!$K$423,Resultados_Dic3!$E$3:$E$99980,Produccion_UO!$J536,Resultados_Dic3!$A$3:$A$99980,Produccion_UO!$H536)*$I$527</f>
        <v>2.2270554580515167</v>
      </c>
      <c r="T536" s="21">
        <f>+SUMIFS(Resultados_Dic3!O$3:O$99980,Resultados_Dic3!$F$3:$F$99980,Produccion_UO!$K536,Resultados_Dic3!$D$3:$D$99980,Produccion_UO!$K$423,Resultados_Dic3!$E$3:$E$99980,Produccion_UO!$J536,Resultados_Dic3!$A$3:$A$99980,Produccion_UO!$H536)*$I$527</f>
        <v>2.2270554580515167</v>
      </c>
      <c r="U536" s="21">
        <f>+SUMIFS(Resultados_Dic3!P$3:P$99980,Resultados_Dic3!$F$3:$F$99980,Produccion_UO!$K536,Resultados_Dic3!$D$3:$D$99980,Produccion_UO!$K$423,Resultados_Dic3!$E$3:$E$99980,Produccion_UO!$J536,Resultados_Dic3!$A$3:$A$99980,Produccion_UO!$H536)*$I$527</f>
        <v>2.2270554580515167</v>
      </c>
      <c r="V536" s="21">
        <f>+SUMIFS(Resultados_Dic3!Q$3:Q$99980,Resultados_Dic3!$F$3:$F$99980,Produccion_UO!$K536,Resultados_Dic3!$D$3:$D$99980,Produccion_UO!$K$423,Resultados_Dic3!$E$3:$E$99980,Produccion_UO!$J536,Resultados_Dic3!$A$3:$A$99980,Produccion_UO!$H536)*$I$527</f>
        <v>2.2270554580515167</v>
      </c>
      <c r="W536" s="21">
        <f>+SUMIFS(Resultados_Dic3!R$3:R$99980,Resultados_Dic3!$F$3:$F$99980,Produccion_UO!$K536,Resultados_Dic3!$D$3:$D$99980,Produccion_UO!$K$423,Resultados_Dic3!$E$3:$E$99980,Produccion_UO!$J536,Resultados_Dic3!$A$3:$A$99980,Produccion_UO!$H536)*$I$527</f>
        <v>2.2270554580515167</v>
      </c>
      <c r="X536" s="21">
        <f>+SUMIFS(Resultados_Dic3!S$3:S$99980,Resultados_Dic3!$F$3:$F$99980,Produccion_UO!$K536,Resultados_Dic3!$D$3:$D$99980,Produccion_UO!$K$423,Resultados_Dic3!$E$3:$E$99980,Produccion_UO!$J536,Resultados_Dic3!$A$3:$A$99980,Produccion_UO!$H536)*$I$527</f>
        <v>2.2270554580515167</v>
      </c>
      <c r="Y536" s="21">
        <f>+SUMIFS(Resultados_Dic3!T$3:T$99980,Resultados_Dic3!$F$3:$F$99980,Produccion_UO!$K536,Resultados_Dic3!$D$3:$D$99980,Produccion_UO!$K$423,Resultados_Dic3!$E$3:$E$99980,Produccion_UO!$J536,Resultados_Dic3!$A$3:$A$99980,Produccion_UO!$H536)*$I$527</f>
        <v>2.2270554580515167</v>
      </c>
      <c r="Z536" s="21">
        <f>+SUMIFS(Resultados_Dic3!U$3:U$99980,Resultados_Dic3!$F$3:$F$99980,Produccion_UO!$K536,Resultados_Dic3!$D$3:$D$99980,Produccion_UO!$K$423,Resultados_Dic3!$E$3:$E$99980,Produccion_UO!$J536,Resultados_Dic3!$A$3:$A$99980,Produccion_UO!$H536)*$I$527</f>
        <v>2.2270554580515167</v>
      </c>
      <c r="AA536" s="21">
        <f>+SUMIFS(Resultados_Dic3!V$3:V$99980,Resultados_Dic3!$F$3:$F$99980,Produccion_UO!$K536,Resultados_Dic3!$D$3:$D$99980,Produccion_UO!$K$423,Resultados_Dic3!$E$3:$E$99980,Produccion_UO!$J536,Resultados_Dic3!$A$3:$A$99980,Produccion_UO!$H536)*$I$527</f>
        <v>2.2270554580515167</v>
      </c>
      <c r="AB536" s="21">
        <f>+SUMIFS(Resultados_Dic3!W$3:W$99980,Resultados_Dic3!$F$3:$F$99980,Produccion_UO!$K536,Resultados_Dic3!$D$3:$D$99980,Produccion_UO!$K$423,Resultados_Dic3!$E$3:$E$99980,Produccion_UO!$J536,Resultados_Dic3!$A$3:$A$99980,Produccion_UO!$H536)*$I$527</f>
        <v>0</v>
      </c>
      <c r="AC536" s="21">
        <f>+SUMIFS(Resultados_Dic3!X$3:X$99980,Resultados_Dic3!$F$3:$F$99980,Produccion_UO!$K536,Resultados_Dic3!$D$3:$D$99980,Produccion_UO!$K$423,Resultados_Dic3!$E$3:$E$99980,Produccion_UO!$J536,Resultados_Dic3!$A$3:$A$99980,Produccion_UO!$H536)*$I$527</f>
        <v>0</v>
      </c>
      <c r="AD536" s="21">
        <f>+SUMIFS(Resultados_Dic3!Y$3:Y$99980,Resultados_Dic3!$F$3:$F$99980,Produccion_UO!$K536,Resultados_Dic3!$D$3:$D$99980,Produccion_UO!$K$423,Resultados_Dic3!$E$3:$E$99980,Produccion_UO!$J536,Resultados_Dic3!$A$3:$A$99980,Produccion_UO!$H536)*$I$527</f>
        <v>0</v>
      </c>
      <c r="AE536" s="21">
        <f>+SUMIFS(Resultados_Dic3!Z$3:Z$99980,Resultados_Dic3!$F$3:$F$99980,Produccion_UO!$K536,Resultados_Dic3!$D$3:$D$99980,Produccion_UO!$K$423,Resultados_Dic3!$E$3:$E$99980,Produccion_UO!$J536,Resultados_Dic3!$A$3:$A$99980,Produccion_UO!$H536)*$I$527</f>
        <v>0</v>
      </c>
      <c r="AF536" s="21">
        <f>+SUMIFS(Resultados_Dic3!AA$3:AA$99980,Resultados_Dic3!$F$3:$F$99980,Produccion_UO!$K536,Resultados_Dic3!$D$3:$D$99980,Produccion_UO!$K$423,Resultados_Dic3!$E$3:$E$99980,Produccion_UO!$J536,Resultados_Dic3!$A$3:$A$99980,Produccion_UO!$H536)*$I$527</f>
        <v>0</v>
      </c>
      <c r="AG536" s="21">
        <f>+SUMIFS(Resultados_Dic3!AB$3:AB$99980,Resultados_Dic3!$F$3:$F$99980,Produccion_UO!$K536,Resultados_Dic3!$D$3:$D$99980,Produccion_UO!$K$423,Resultados_Dic3!$E$3:$E$99980,Produccion_UO!$J536,Resultados_Dic3!$A$3:$A$99980,Produccion_UO!$H536)*$I$527</f>
        <v>0</v>
      </c>
      <c r="AH536" s="21">
        <f>+SUMIFS(Resultados_Dic3!AC$3:AC$99980,Resultados_Dic3!$F$3:$F$99980,Produccion_UO!$K536,Resultados_Dic3!$D$3:$D$99980,Produccion_UO!$K$423,Resultados_Dic3!$E$3:$E$99980,Produccion_UO!$J536,Resultados_Dic3!$A$3:$A$99980,Produccion_UO!$H536)*$I$527</f>
        <v>0</v>
      </c>
      <c r="AI536" s="21">
        <f>+SUMIFS(Resultados_Dic3!AD$3:AD$99980,Resultados_Dic3!$F$3:$F$99980,Produccion_UO!$K536,Resultados_Dic3!$D$3:$D$99980,Produccion_UO!$K$423,Resultados_Dic3!$E$3:$E$99980,Produccion_UO!$J536,Resultados_Dic3!$A$3:$A$99980,Produccion_UO!$H536)*$I$527</f>
        <v>0</v>
      </c>
      <c r="AJ536" s="21">
        <f>+SUMIFS(Resultados_Dic3!AE$3:AE$99980,Resultados_Dic3!$F$3:$F$99980,Produccion_UO!$K536,Resultados_Dic3!$D$3:$D$99980,Produccion_UO!$K$423,Resultados_Dic3!$E$3:$E$99980,Produccion_UO!$J536,Resultados_Dic3!$A$3:$A$99980,Produccion_UO!$H536)*$I$527</f>
        <v>0</v>
      </c>
      <c r="AK536" s="21">
        <f>+SUMIFS(Resultados_Dic3!AF$3:AF$99980,Resultados_Dic3!$F$3:$F$99980,Produccion_UO!$K536,Resultados_Dic3!$D$3:$D$99980,Produccion_UO!$K$423,Resultados_Dic3!$E$3:$E$99980,Produccion_UO!$J536,Resultados_Dic3!$A$3:$A$99980,Produccion_UO!$H536)*$I$527</f>
        <v>0</v>
      </c>
      <c r="AL536" s="21">
        <f>+SUMIFS(Resultados_Dic3!AG$3:AG$99980,Resultados_Dic3!$F$3:$F$99980,Produccion_UO!$K536,Resultados_Dic3!$D$3:$D$99980,Produccion_UO!$K$423,Resultados_Dic3!$E$3:$E$99980,Produccion_UO!$J536,Resultados_Dic3!$A$3:$A$99980,Produccion_UO!$H536)*$I$527</f>
        <v>0</v>
      </c>
      <c r="AM536" s="21">
        <f>+SUMIFS(Resultados_Dic3!AH$3:AH$99980,Resultados_Dic3!$F$3:$F$99980,Produccion_UO!$K536,Resultados_Dic3!$D$3:$D$99980,Produccion_UO!$K$423,Resultados_Dic3!$E$3:$E$99980,Produccion_UO!$J536,Resultados_Dic3!$A$3:$A$99980,Produccion_UO!$H536)*$I$527</f>
        <v>0</v>
      </c>
      <c r="AN536" s="21">
        <f>+SUMIFS(Resultados_Dic3!AI$3:AI$99980,Resultados_Dic3!$F$3:$F$99980,Produccion_UO!$K536,Resultados_Dic3!$D$3:$D$99980,Produccion_UO!$K$423,Resultados_Dic3!$E$3:$E$99980,Produccion_UO!$J536,Resultados_Dic3!$A$3:$A$99980,Produccion_UO!$H536)*$I$527</f>
        <v>0</v>
      </c>
      <c r="AO536" s="21">
        <f>+SUMIFS(Resultados_Dic3!AJ$3:AJ$99980,Resultados_Dic3!$F$3:$F$99980,Produccion_UO!$K536,Resultados_Dic3!$D$3:$D$99980,Produccion_UO!$K$423,Resultados_Dic3!$E$3:$E$99980,Produccion_UO!$J536,Resultados_Dic3!$A$3:$A$99980,Produccion_UO!$H536)*$I$527</f>
        <v>0</v>
      </c>
      <c r="AP536" s="21">
        <f>+SUMIFS(Resultados_Dic3!AK$3:AK$99980,Resultados_Dic3!$F$3:$F$99980,Produccion_UO!$K536,Resultados_Dic3!$D$3:$D$99980,Produccion_UO!$K$423,Resultados_Dic3!$E$3:$E$99980,Produccion_UO!$J536,Resultados_Dic3!$A$3:$A$99980,Produccion_UO!$H536)*$I$527</f>
        <v>0</v>
      </c>
      <c r="AQ536" s="21">
        <f>+SUMIFS(Resultados_Dic3!AL$3:AL$99980,Resultados_Dic3!$F$3:$F$99980,Produccion_UO!$K536,Resultados_Dic3!$D$3:$D$99980,Produccion_UO!$K$423,Resultados_Dic3!$E$3:$E$99980,Produccion_UO!$J536,Resultados_Dic3!$A$3:$A$99980,Produccion_UO!$H536)*$I$527</f>
        <v>0</v>
      </c>
      <c r="AR536" s="21">
        <f>+SUMIFS(Resultados_Dic3!AM$3:AM$99980,Resultados_Dic3!$F$3:$F$99980,Produccion_UO!$K536,Resultados_Dic3!$D$3:$D$99980,Produccion_UO!$K$423,Resultados_Dic3!$E$3:$E$99980,Produccion_UO!$J536,Resultados_Dic3!$A$3:$A$99980,Produccion_UO!$H536)*$I$527</f>
        <v>0</v>
      </c>
    </row>
    <row r="537" spans="1:48" s="68" customFormat="1" x14ac:dyDescent="0.25">
      <c r="A537" s="133"/>
      <c r="B537" s="133"/>
      <c r="C537" s="133"/>
      <c r="D537" s="133"/>
      <c r="E537" s="133"/>
      <c r="F537" s="134"/>
      <c r="H537" s="71"/>
      <c r="I537" s="71"/>
      <c r="L537" s="22"/>
      <c r="M537" s="69">
        <f>+SUM(M530:M536)</f>
        <v>1709.1231202175838</v>
      </c>
      <c r="N537" s="69">
        <f t="shared" ref="N537" si="148">+SUM(N530:N536)</f>
        <v>1670.3792444346782</v>
      </c>
      <c r="O537" s="69">
        <f t="shared" ref="O537:AR537" si="149">+SUM(O530:O536)</f>
        <v>1634.9703864872413</v>
      </c>
      <c r="P537" s="69">
        <f t="shared" si="149"/>
        <v>1656.4041573661329</v>
      </c>
      <c r="Q537" s="69">
        <f t="shared" si="149"/>
        <v>1649.4166138318601</v>
      </c>
      <c r="R537" s="69">
        <f t="shared" si="149"/>
        <v>1507.2459068301232</v>
      </c>
      <c r="S537" s="69">
        <f t="shared" si="149"/>
        <v>1507.2459068301232</v>
      </c>
      <c r="T537" s="69">
        <f t="shared" si="149"/>
        <v>1507.2459068301232</v>
      </c>
      <c r="U537" s="69">
        <f t="shared" si="149"/>
        <v>1490.9312609692661</v>
      </c>
      <c r="V537" s="69">
        <f t="shared" si="149"/>
        <v>1255.2494817599268</v>
      </c>
      <c r="W537" s="69">
        <f t="shared" si="149"/>
        <v>652.66226966011004</v>
      </c>
      <c r="X537" s="69">
        <f t="shared" si="149"/>
        <v>22.231294017129489</v>
      </c>
      <c r="Y537" s="69">
        <f t="shared" si="149"/>
        <v>22.231294017129489</v>
      </c>
      <c r="Z537" s="69">
        <f t="shared" si="149"/>
        <v>22.231294017129489</v>
      </c>
      <c r="AA537" s="69">
        <f t="shared" si="149"/>
        <v>12.098994845581545</v>
      </c>
      <c r="AB537" s="69">
        <f t="shared" si="149"/>
        <v>0</v>
      </c>
      <c r="AC537" s="69">
        <f t="shared" si="149"/>
        <v>0</v>
      </c>
      <c r="AD537" s="69">
        <f t="shared" si="149"/>
        <v>0</v>
      </c>
      <c r="AE537" s="69">
        <f t="shared" si="149"/>
        <v>0</v>
      </c>
      <c r="AF537" s="69">
        <f t="shared" si="149"/>
        <v>0</v>
      </c>
      <c r="AG537" s="69">
        <f t="shared" si="149"/>
        <v>0</v>
      </c>
      <c r="AH537" s="69">
        <f t="shared" si="149"/>
        <v>0</v>
      </c>
      <c r="AI537" s="69">
        <f t="shared" si="149"/>
        <v>0</v>
      </c>
      <c r="AJ537" s="69">
        <f t="shared" si="149"/>
        <v>0</v>
      </c>
      <c r="AK537" s="69">
        <f t="shared" si="149"/>
        <v>0</v>
      </c>
      <c r="AL537" s="69">
        <f t="shared" si="149"/>
        <v>0</v>
      </c>
      <c r="AM537" s="69">
        <f t="shared" si="149"/>
        <v>0</v>
      </c>
      <c r="AN537" s="69">
        <f t="shared" si="149"/>
        <v>0</v>
      </c>
      <c r="AO537" s="69">
        <f t="shared" si="149"/>
        <v>0</v>
      </c>
      <c r="AP537" s="69">
        <f t="shared" si="149"/>
        <v>0</v>
      </c>
      <c r="AQ537" s="69">
        <f t="shared" si="149"/>
        <v>0</v>
      </c>
      <c r="AR537" s="69">
        <f t="shared" si="149"/>
        <v>0</v>
      </c>
    </row>
    <row r="539" spans="1:48" ht="18.75" x14ac:dyDescent="0.3">
      <c r="I539" s="17" t="str">
        <f>+IF(OR(J540="OIL",J540="OIL-eq"),$I$5,IF(J540="GAS",$I$4,IF(J540="GSL",$I$8,IF(J540="DSL",$I$9,IF(J540="KER",$I$10,IF(J540="LPG",$I$11,IF(J540="HFO",$I$12,IF(J540="AVG",$I$13,IF(J540="RFG",$I$14,IF(J540="ELC",$I$15,$I$16))))))))))</f>
        <v>GWh/año</v>
      </c>
      <c r="K539" s="34" t="s">
        <v>523</v>
      </c>
    </row>
    <row r="540" spans="1:48" x14ac:dyDescent="0.25">
      <c r="I540" s="115">
        <f>+IF(OR(J540="OIL",J540="OIL-eq"),$H$5,IF(J540="GAS",$H$4,IF(J540="GSL",$H$8,IF(J540="DSL",$H$9,IF(J540="KER",$H$10,IF(J540="LPG",$H$11,IF(J540="HFO",$H$12,IF(J540="AVG",$H$13,IF(J540="RFG",$H$14,IF(J540="ELC",$H$15,$H$16))))))))))</f>
        <v>277.77777777777777</v>
      </c>
      <c r="J540" s="106" t="s">
        <v>348</v>
      </c>
      <c r="K540" s="56" t="s">
        <v>389</v>
      </c>
    </row>
    <row r="541" spans="1:48" x14ac:dyDescent="0.25">
      <c r="H541" s="12"/>
      <c r="I541" s="12"/>
      <c r="J541" s="15"/>
      <c r="K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</row>
    <row r="542" spans="1:48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:48" x14ac:dyDescent="0.25">
      <c r="H543" s="17" t="str">
        <f t="shared" ref="H543:H549" si="150">+$B$1</f>
        <v>DIC7</v>
      </c>
      <c r="J543" s="24" t="s">
        <v>72</v>
      </c>
      <c r="K543" s="54" t="s">
        <v>466</v>
      </c>
      <c r="L543" s="22" t="str">
        <f>+$B$3</f>
        <v>GU - Gas</v>
      </c>
      <c r="M543" s="21">
        <f>+SUMIFS(Resultados_Dic3!H$3:H$99980,Resultados_Dic3!$F$3:$F$99980,Produccion_UO!$K543,Resultados_Dic3!$D$3:$D$99980,Produccion_UO!$K$436,Resultados_Dic3!$E$3:$E$99980,Produccion_UO!$J543,Resultados_Dic3!$A$3:$A$99980,Produccion_UO!$H543)*$I$540</f>
        <v>0</v>
      </c>
      <c r="N543" s="21">
        <f>+SUMIFS(Resultados_Dic3!I$3:I$99980,Resultados_Dic3!$F$3:$F$99980,Produccion_UO!$K543,Resultados_Dic3!$D$3:$D$99980,Produccion_UO!$K$436,Resultados_Dic3!$E$3:$E$99980,Produccion_UO!$J543,Resultados_Dic3!$A$3:$A$99980,Produccion_UO!$H543)*$I$540</f>
        <v>0</v>
      </c>
      <c r="O543" s="21">
        <f>+SUMIFS(Resultados_Dic3!J$3:J$99980,Resultados_Dic3!$F$3:$F$99980,Produccion_UO!$K543,Resultados_Dic3!$D$3:$D$99980,Produccion_UO!$K$436,Resultados_Dic3!$E$3:$E$99980,Produccion_UO!$J543,Resultados_Dic3!$A$3:$A$99980,Produccion_UO!$H543)*$I$540</f>
        <v>0</v>
      </c>
      <c r="P543" s="21">
        <f>+SUMIFS(Resultados_Dic3!K$3:K$99980,Resultados_Dic3!$F$3:$F$99980,Produccion_UO!$K543,Resultados_Dic3!$D$3:$D$99980,Produccion_UO!$K$436,Resultados_Dic3!$E$3:$E$99980,Produccion_UO!$J543,Resultados_Dic3!$A$3:$A$99980,Produccion_UO!$H543)*$I$540</f>
        <v>0</v>
      </c>
      <c r="Q543" s="21">
        <f>+SUMIFS(Resultados_Dic3!L$3:L$99980,Resultados_Dic3!$F$3:$F$99980,Produccion_UO!$K543,Resultados_Dic3!$D$3:$D$99980,Produccion_UO!$K$436,Resultados_Dic3!$E$3:$E$99980,Produccion_UO!$J543,Resultados_Dic3!$A$3:$A$99980,Produccion_UO!$H543)*$I$540</f>
        <v>0</v>
      </c>
      <c r="R543" s="21">
        <f>+SUMIFS(Resultados_Dic3!M$3:M$99980,Resultados_Dic3!$F$3:$F$99980,Produccion_UO!$K543,Resultados_Dic3!$D$3:$D$99980,Produccion_UO!$K$436,Resultados_Dic3!$E$3:$E$99980,Produccion_UO!$J543,Resultados_Dic3!$A$3:$A$99980,Produccion_UO!$H543)*$I$540</f>
        <v>0</v>
      </c>
      <c r="S543" s="21">
        <f>+SUMIFS(Resultados_Dic3!N$3:N$99980,Resultados_Dic3!$F$3:$F$99980,Produccion_UO!$K543,Resultados_Dic3!$D$3:$D$99980,Produccion_UO!$K$436,Resultados_Dic3!$E$3:$E$99980,Produccion_UO!$J543,Resultados_Dic3!$A$3:$A$99980,Produccion_UO!$H543)*$I$540</f>
        <v>0</v>
      </c>
      <c r="T543" s="21">
        <f>+SUMIFS(Resultados_Dic3!O$3:O$99980,Resultados_Dic3!$F$3:$F$99980,Produccion_UO!$K543,Resultados_Dic3!$D$3:$D$99980,Produccion_UO!$K$436,Resultados_Dic3!$E$3:$E$99980,Produccion_UO!$J543,Resultados_Dic3!$A$3:$A$99980,Produccion_UO!$H543)*$I$540</f>
        <v>0</v>
      </c>
      <c r="U543" s="21">
        <f>+SUMIFS(Resultados_Dic3!P$3:P$99980,Resultados_Dic3!$F$3:$F$99980,Produccion_UO!$K543,Resultados_Dic3!$D$3:$D$99980,Produccion_UO!$K$436,Resultados_Dic3!$E$3:$E$99980,Produccion_UO!$J543,Resultados_Dic3!$A$3:$A$99980,Produccion_UO!$H543)*$I$540</f>
        <v>0</v>
      </c>
      <c r="V543" s="21">
        <f>+SUMIFS(Resultados_Dic3!Q$3:Q$99980,Resultados_Dic3!$F$3:$F$99980,Produccion_UO!$K543,Resultados_Dic3!$D$3:$D$99980,Produccion_UO!$K$436,Resultados_Dic3!$E$3:$E$99980,Produccion_UO!$J543,Resultados_Dic3!$A$3:$A$99980,Produccion_UO!$H543)*$I$540</f>
        <v>0</v>
      </c>
      <c r="W543" s="21">
        <f>+SUMIFS(Resultados_Dic3!R$3:R$99980,Resultados_Dic3!$F$3:$F$99980,Produccion_UO!$K543,Resultados_Dic3!$D$3:$D$99980,Produccion_UO!$K$436,Resultados_Dic3!$E$3:$E$99980,Produccion_UO!$J543,Resultados_Dic3!$A$3:$A$99980,Produccion_UO!$H543)*$I$540</f>
        <v>0</v>
      </c>
      <c r="X543" s="21">
        <f>+SUMIFS(Resultados_Dic3!S$3:S$99980,Resultados_Dic3!$F$3:$F$99980,Produccion_UO!$K543,Resultados_Dic3!$D$3:$D$99980,Produccion_UO!$K$436,Resultados_Dic3!$E$3:$E$99980,Produccion_UO!$J543,Resultados_Dic3!$A$3:$A$99980,Produccion_UO!$H543)*$I$540</f>
        <v>0</v>
      </c>
      <c r="Y543" s="21">
        <f>+SUMIFS(Resultados_Dic3!T$3:T$99980,Resultados_Dic3!$F$3:$F$99980,Produccion_UO!$K543,Resultados_Dic3!$D$3:$D$99980,Produccion_UO!$K$436,Resultados_Dic3!$E$3:$E$99980,Produccion_UO!$J543,Resultados_Dic3!$A$3:$A$99980,Produccion_UO!$H543)*$I$540</f>
        <v>0</v>
      </c>
      <c r="Z543" s="21">
        <f>+SUMIFS(Resultados_Dic3!U$3:U$99980,Resultados_Dic3!$F$3:$F$99980,Produccion_UO!$K543,Resultados_Dic3!$D$3:$D$99980,Produccion_UO!$K$436,Resultados_Dic3!$E$3:$E$99980,Produccion_UO!$J543,Resultados_Dic3!$A$3:$A$99980,Produccion_UO!$H543)*$I$540</f>
        <v>0</v>
      </c>
      <c r="AA543" s="21">
        <f>+SUMIFS(Resultados_Dic3!V$3:V$99980,Resultados_Dic3!$F$3:$F$99980,Produccion_UO!$K543,Resultados_Dic3!$D$3:$D$99980,Produccion_UO!$K$436,Resultados_Dic3!$E$3:$E$99980,Produccion_UO!$J543,Resultados_Dic3!$A$3:$A$99980,Produccion_UO!$H543)*$I$540</f>
        <v>0</v>
      </c>
      <c r="AB543" s="21">
        <f>+SUMIFS(Resultados_Dic3!W$3:W$99980,Resultados_Dic3!$F$3:$F$99980,Produccion_UO!$K543,Resultados_Dic3!$D$3:$D$99980,Produccion_UO!$K$436,Resultados_Dic3!$E$3:$E$99980,Produccion_UO!$J543,Resultados_Dic3!$A$3:$A$99980,Produccion_UO!$H543)*$I$540</f>
        <v>0</v>
      </c>
      <c r="AC543" s="21">
        <f>+SUMIFS(Resultados_Dic3!X$3:X$99980,Resultados_Dic3!$F$3:$F$99980,Produccion_UO!$K543,Resultados_Dic3!$D$3:$D$99980,Produccion_UO!$K$436,Resultados_Dic3!$E$3:$E$99980,Produccion_UO!$J543,Resultados_Dic3!$A$3:$A$99980,Produccion_UO!$H543)*$I$540</f>
        <v>0</v>
      </c>
      <c r="AD543" s="21">
        <f>+SUMIFS(Resultados_Dic3!Y$3:Y$99980,Resultados_Dic3!$F$3:$F$99980,Produccion_UO!$K543,Resultados_Dic3!$D$3:$D$99980,Produccion_UO!$K$436,Resultados_Dic3!$E$3:$E$99980,Produccion_UO!$J543,Resultados_Dic3!$A$3:$A$99980,Produccion_UO!$H543)*$I$540</f>
        <v>0</v>
      </c>
      <c r="AE543" s="21">
        <f>+SUMIFS(Resultados_Dic3!Z$3:Z$99980,Resultados_Dic3!$F$3:$F$99980,Produccion_UO!$K543,Resultados_Dic3!$D$3:$D$99980,Produccion_UO!$K$436,Resultados_Dic3!$E$3:$E$99980,Produccion_UO!$J543,Resultados_Dic3!$A$3:$A$99980,Produccion_UO!$H543)*$I$540</f>
        <v>0</v>
      </c>
      <c r="AF543" s="21">
        <f>+SUMIFS(Resultados_Dic3!AA$3:AA$99980,Resultados_Dic3!$F$3:$F$99980,Produccion_UO!$K543,Resultados_Dic3!$D$3:$D$99980,Produccion_UO!$K$436,Resultados_Dic3!$E$3:$E$99980,Produccion_UO!$J543,Resultados_Dic3!$A$3:$A$99980,Produccion_UO!$H543)*$I$540</f>
        <v>0</v>
      </c>
      <c r="AG543" s="21">
        <f>+SUMIFS(Resultados_Dic3!AB$3:AB$99980,Resultados_Dic3!$F$3:$F$99980,Produccion_UO!$K543,Resultados_Dic3!$D$3:$D$99980,Produccion_UO!$K$436,Resultados_Dic3!$E$3:$E$99980,Produccion_UO!$J543,Resultados_Dic3!$A$3:$A$99980,Produccion_UO!$H543)*$I$540</f>
        <v>0</v>
      </c>
      <c r="AH543" s="21">
        <f>+SUMIFS(Resultados_Dic3!AC$3:AC$99980,Resultados_Dic3!$F$3:$F$99980,Produccion_UO!$K543,Resultados_Dic3!$D$3:$D$99980,Produccion_UO!$K$436,Resultados_Dic3!$E$3:$E$99980,Produccion_UO!$J543,Resultados_Dic3!$A$3:$A$99980,Produccion_UO!$H543)*$I$540</f>
        <v>0</v>
      </c>
      <c r="AI543" s="21">
        <f>+SUMIFS(Resultados_Dic3!AD$3:AD$99980,Resultados_Dic3!$F$3:$F$99980,Produccion_UO!$K543,Resultados_Dic3!$D$3:$D$99980,Produccion_UO!$K$436,Resultados_Dic3!$E$3:$E$99980,Produccion_UO!$J543,Resultados_Dic3!$A$3:$A$99980,Produccion_UO!$H543)*$I$540</f>
        <v>0</v>
      </c>
      <c r="AJ543" s="21">
        <f>+SUMIFS(Resultados_Dic3!AE$3:AE$99980,Resultados_Dic3!$F$3:$F$99980,Produccion_UO!$K543,Resultados_Dic3!$D$3:$D$99980,Produccion_UO!$K$436,Resultados_Dic3!$E$3:$E$99980,Produccion_UO!$J543,Resultados_Dic3!$A$3:$A$99980,Produccion_UO!$H543)*$I$540</f>
        <v>0</v>
      </c>
      <c r="AK543" s="21">
        <f>+SUMIFS(Resultados_Dic3!AF$3:AF$99980,Resultados_Dic3!$F$3:$F$99980,Produccion_UO!$K543,Resultados_Dic3!$D$3:$D$99980,Produccion_UO!$K$436,Resultados_Dic3!$E$3:$E$99980,Produccion_UO!$J543,Resultados_Dic3!$A$3:$A$99980,Produccion_UO!$H543)*$I$540</f>
        <v>0</v>
      </c>
      <c r="AL543" s="21">
        <f>+SUMIFS(Resultados_Dic3!AG$3:AG$99980,Resultados_Dic3!$F$3:$F$99980,Produccion_UO!$K543,Resultados_Dic3!$D$3:$D$99980,Produccion_UO!$K$436,Resultados_Dic3!$E$3:$E$99980,Produccion_UO!$J543,Resultados_Dic3!$A$3:$A$99980,Produccion_UO!$H543)*$I$540</f>
        <v>0</v>
      </c>
      <c r="AM543" s="21">
        <f>+SUMIFS(Resultados_Dic3!AH$3:AH$99980,Resultados_Dic3!$F$3:$F$99980,Produccion_UO!$K543,Resultados_Dic3!$D$3:$D$99980,Produccion_UO!$K$436,Resultados_Dic3!$E$3:$E$99980,Produccion_UO!$J543,Resultados_Dic3!$A$3:$A$99980,Produccion_UO!$H543)*$I$540</f>
        <v>0</v>
      </c>
      <c r="AN543" s="21">
        <f>+SUMIFS(Resultados_Dic3!AI$3:AI$99980,Resultados_Dic3!$F$3:$F$99980,Produccion_UO!$K543,Resultados_Dic3!$D$3:$D$99980,Produccion_UO!$K$436,Resultados_Dic3!$E$3:$E$99980,Produccion_UO!$J543,Resultados_Dic3!$A$3:$A$99980,Produccion_UO!$H543)*$I$540</f>
        <v>0</v>
      </c>
      <c r="AO543" s="21">
        <f>+SUMIFS(Resultados_Dic3!AJ$3:AJ$99980,Resultados_Dic3!$F$3:$F$99980,Produccion_UO!$K543,Resultados_Dic3!$D$3:$D$99980,Produccion_UO!$K$436,Resultados_Dic3!$E$3:$E$99980,Produccion_UO!$J543,Resultados_Dic3!$A$3:$A$99980,Produccion_UO!$H543)*$I$540</f>
        <v>0</v>
      </c>
      <c r="AP543" s="21">
        <f>+SUMIFS(Resultados_Dic3!AK$3:AK$99980,Resultados_Dic3!$F$3:$F$99980,Produccion_UO!$K543,Resultados_Dic3!$D$3:$D$99980,Produccion_UO!$K$436,Resultados_Dic3!$E$3:$E$99980,Produccion_UO!$J543,Resultados_Dic3!$A$3:$A$99980,Produccion_UO!$H543)*$I$540</f>
        <v>0</v>
      </c>
      <c r="AQ543" s="21">
        <f>+SUMIFS(Resultados_Dic3!AL$3:AL$99980,Resultados_Dic3!$F$3:$F$99980,Produccion_UO!$K543,Resultados_Dic3!$D$3:$D$99980,Produccion_UO!$K$436,Resultados_Dic3!$E$3:$E$99980,Produccion_UO!$J543,Resultados_Dic3!$A$3:$A$99980,Produccion_UO!$H543)*$I$540</f>
        <v>0</v>
      </c>
      <c r="AR543" s="21">
        <f>+SUMIFS(Resultados_Dic3!AM$3:AM$99980,Resultados_Dic3!$F$3:$F$99980,Produccion_UO!$K543,Resultados_Dic3!$D$3:$D$99980,Produccion_UO!$K$436,Resultados_Dic3!$E$3:$E$99980,Produccion_UO!$J543,Resultados_Dic3!$A$3:$A$99980,Produccion_UO!$H543)*$I$540</f>
        <v>0</v>
      </c>
    </row>
    <row r="544" spans="1:48" x14ac:dyDescent="0.25">
      <c r="H544" s="17" t="str">
        <f t="shared" si="150"/>
        <v>DIC7</v>
      </c>
      <c r="J544" s="24" t="s">
        <v>73</v>
      </c>
      <c r="K544" s="54" t="s">
        <v>215</v>
      </c>
      <c r="L544" s="22" t="str">
        <f>+$B$4</f>
        <v>LLO - Ligth</v>
      </c>
      <c r="M544" s="21">
        <f>+SUMIFS(Resultados_Dic3!H$3:H$99980,Resultados_Dic3!$F$3:$F$99980,Produccion_UO!$K544,Resultados_Dic3!$D$3:$D$99980,Produccion_UO!$K$436,Resultados_Dic3!$E$3:$E$99980,Produccion_UO!$J544,Resultados_Dic3!$A$3:$A$99980,Produccion_UO!$H544)*$I$540</f>
        <v>422.79510157925557</v>
      </c>
      <c r="N544" s="21">
        <f>+SUMIFS(Resultados_Dic3!I$3:I$99980,Resultados_Dic3!$F$3:$F$99980,Produccion_UO!$K544,Resultados_Dic3!$D$3:$D$99980,Produccion_UO!$K$436,Resultados_Dic3!$E$3:$E$99980,Produccion_UO!$J544,Resultados_Dic3!$A$3:$A$99980,Produccion_UO!$H544)*$I$540</f>
        <v>422.79510157925557</v>
      </c>
      <c r="O544" s="21">
        <f>+SUMIFS(Resultados_Dic3!J$3:J$99980,Resultados_Dic3!$F$3:$F$99980,Produccion_UO!$K544,Resultados_Dic3!$D$3:$D$99980,Produccion_UO!$K$436,Resultados_Dic3!$E$3:$E$99980,Produccion_UO!$J544,Resultados_Dic3!$A$3:$A$99980,Produccion_UO!$H544)*$I$540</f>
        <v>422.79510157925557</v>
      </c>
      <c r="P544" s="21">
        <f>+SUMIFS(Resultados_Dic3!K$3:K$99980,Resultados_Dic3!$F$3:$F$99980,Produccion_UO!$K544,Resultados_Dic3!$D$3:$D$99980,Produccion_UO!$K$436,Resultados_Dic3!$E$3:$E$99980,Produccion_UO!$J544,Resultados_Dic3!$A$3:$A$99980,Produccion_UO!$H544)*$I$540</f>
        <v>422.79510157925557</v>
      </c>
      <c r="Q544" s="21">
        <f>+SUMIFS(Resultados_Dic3!L$3:L$99980,Resultados_Dic3!$F$3:$F$99980,Produccion_UO!$K544,Resultados_Dic3!$D$3:$D$99980,Produccion_UO!$K$436,Resultados_Dic3!$E$3:$E$99980,Produccion_UO!$J544,Resultados_Dic3!$A$3:$A$99980,Produccion_UO!$H544)*$I$540</f>
        <v>422.79510157925557</v>
      </c>
      <c r="R544" s="21">
        <f>+SUMIFS(Resultados_Dic3!M$3:M$99980,Resultados_Dic3!$F$3:$F$99980,Produccion_UO!$K544,Resultados_Dic3!$D$3:$D$99980,Produccion_UO!$K$436,Resultados_Dic3!$E$3:$E$99980,Produccion_UO!$J544,Resultados_Dic3!$A$3:$A$99980,Produccion_UO!$H544)*$I$540</f>
        <v>422.79510157925557</v>
      </c>
      <c r="S544" s="21">
        <f>+SUMIFS(Resultados_Dic3!N$3:N$99980,Resultados_Dic3!$F$3:$F$99980,Produccion_UO!$K544,Resultados_Dic3!$D$3:$D$99980,Produccion_UO!$K$436,Resultados_Dic3!$E$3:$E$99980,Produccion_UO!$J544,Resultados_Dic3!$A$3:$A$99980,Produccion_UO!$H544)*$I$540</f>
        <v>422.79510157925557</v>
      </c>
      <c r="T544" s="21">
        <f>+SUMIFS(Resultados_Dic3!O$3:O$99980,Resultados_Dic3!$F$3:$F$99980,Produccion_UO!$K544,Resultados_Dic3!$D$3:$D$99980,Produccion_UO!$K$436,Resultados_Dic3!$E$3:$E$99980,Produccion_UO!$J544,Resultados_Dic3!$A$3:$A$99980,Produccion_UO!$H544)*$I$540</f>
        <v>422.79510157925557</v>
      </c>
      <c r="U544" s="21">
        <f>+SUMIFS(Resultados_Dic3!P$3:P$99980,Resultados_Dic3!$F$3:$F$99980,Produccion_UO!$K544,Resultados_Dic3!$D$3:$D$99980,Produccion_UO!$K$436,Resultados_Dic3!$E$3:$E$99980,Produccion_UO!$J544,Resultados_Dic3!$A$3:$A$99980,Produccion_UO!$H544)*$I$540</f>
        <v>422.79510157925557</v>
      </c>
      <c r="V544" s="21">
        <f>+SUMIFS(Resultados_Dic3!Q$3:Q$99980,Resultados_Dic3!$F$3:$F$99980,Produccion_UO!$K544,Resultados_Dic3!$D$3:$D$99980,Produccion_UO!$K$436,Resultados_Dic3!$E$3:$E$99980,Produccion_UO!$J544,Resultados_Dic3!$A$3:$A$99980,Produccion_UO!$H544)*$I$540</f>
        <v>422.79510157925557</v>
      </c>
      <c r="W544" s="21">
        <f>+SUMIFS(Resultados_Dic3!R$3:R$99980,Resultados_Dic3!$F$3:$F$99980,Produccion_UO!$K544,Resultados_Dic3!$D$3:$D$99980,Produccion_UO!$K$436,Resultados_Dic3!$E$3:$E$99980,Produccion_UO!$J544,Resultados_Dic3!$A$3:$A$99980,Produccion_UO!$H544)*$I$540</f>
        <v>422.79510157925557</v>
      </c>
      <c r="X544" s="21">
        <f>+SUMIFS(Resultados_Dic3!S$3:S$99980,Resultados_Dic3!$F$3:$F$99980,Produccion_UO!$K544,Resultados_Dic3!$D$3:$D$99980,Produccion_UO!$K$436,Resultados_Dic3!$E$3:$E$99980,Produccion_UO!$J544,Resultados_Dic3!$A$3:$A$99980,Produccion_UO!$H544)*$I$540</f>
        <v>422.79510157925557</v>
      </c>
      <c r="Y544" s="21">
        <f>+SUMIFS(Resultados_Dic3!T$3:T$99980,Resultados_Dic3!$F$3:$F$99980,Produccion_UO!$K544,Resultados_Dic3!$D$3:$D$99980,Produccion_UO!$K$436,Resultados_Dic3!$E$3:$E$99980,Produccion_UO!$J544,Resultados_Dic3!$A$3:$A$99980,Produccion_UO!$H544)*$I$540</f>
        <v>422.79510157925557</v>
      </c>
      <c r="Z544" s="21">
        <f>+SUMIFS(Resultados_Dic3!U$3:U$99980,Resultados_Dic3!$F$3:$F$99980,Produccion_UO!$K544,Resultados_Dic3!$D$3:$D$99980,Produccion_UO!$K$436,Resultados_Dic3!$E$3:$E$99980,Produccion_UO!$J544,Resultados_Dic3!$A$3:$A$99980,Produccion_UO!$H544)*$I$540</f>
        <v>422.79510157925557</v>
      </c>
      <c r="AA544" s="21">
        <f>+SUMIFS(Resultados_Dic3!V$3:V$99980,Resultados_Dic3!$F$3:$F$99980,Produccion_UO!$K544,Resultados_Dic3!$D$3:$D$99980,Produccion_UO!$K$436,Resultados_Dic3!$E$3:$E$99980,Produccion_UO!$J544,Resultados_Dic3!$A$3:$A$99980,Produccion_UO!$H544)*$I$540</f>
        <v>0</v>
      </c>
      <c r="AB544" s="21">
        <f>+SUMIFS(Resultados_Dic3!W$3:W$99980,Resultados_Dic3!$F$3:$F$99980,Produccion_UO!$K544,Resultados_Dic3!$D$3:$D$99980,Produccion_UO!$K$436,Resultados_Dic3!$E$3:$E$99980,Produccion_UO!$J544,Resultados_Dic3!$A$3:$A$99980,Produccion_UO!$H544)*$I$540</f>
        <v>0</v>
      </c>
      <c r="AC544" s="21">
        <f>+SUMIFS(Resultados_Dic3!X$3:X$99980,Resultados_Dic3!$F$3:$F$99980,Produccion_UO!$K544,Resultados_Dic3!$D$3:$D$99980,Produccion_UO!$K$436,Resultados_Dic3!$E$3:$E$99980,Produccion_UO!$J544,Resultados_Dic3!$A$3:$A$99980,Produccion_UO!$H544)*$I$540</f>
        <v>0</v>
      </c>
      <c r="AD544" s="21">
        <f>+SUMIFS(Resultados_Dic3!Y$3:Y$99980,Resultados_Dic3!$F$3:$F$99980,Produccion_UO!$K544,Resultados_Dic3!$D$3:$D$99980,Produccion_UO!$K$436,Resultados_Dic3!$E$3:$E$99980,Produccion_UO!$J544,Resultados_Dic3!$A$3:$A$99980,Produccion_UO!$H544)*$I$540</f>
        <v>0</v>
      </c>
      <c r="AE544" s="21">
        <f>+SUMIFS(Resultados_Dic3!Z$3:Z$99980,Resultados_Dic3!$F$3:$F$99980,Produccion_UO!$K544,Resultados_Dic3!$D$3:$D$99980,Produccion_UO!$K$436,Resultados_Dic3!$E$3:$E$99980,Produccion_UO!$J544,Resultados_Dic3!$A$3:$A$99980,Produccion_UO!$H544)*$I$540</f>
        <v>0</v>
      </c>
      <c r="AF544" s="21">
        <f>+SUMIFS(Resultados_Dic3!AA$3:AA$99980,Resultados_Dic3!$F$3:$F$99980,Produccion_UO!$K544,Resultados_Dic3!$D$3:$D$99980,Produccion_UO!$K$436,Resultados_Dic3!$E$3:$E$99980,Produccion_UO!$J544,Resultados_Dic3!$A$3:$A$99980,Produccion_UO!$H544)*$I$540</f>
        <v>0</v>
      </c>
      <c r="AG544" s="21">
        <f>+SUMIFS(Resultados_Dic3!AB$3:AB$99980,Resultados_Dic3!$F$3:$F$99980,Produccion_UO!$K544,Resultados_Dic3!$D$3:$D$99980,Produccion_UO!$K$436,Resultados_Dic3!$E$3:$E$99980,Produccion_UO!$J544,Resultados_Dic3!$A$3:$A$99980,Produccion_UO!$H544)*$I$540</f>
        <v>0</v>
      </c>
      <c r="AH544" s="21">
        <f>+SUMIFS(Resultados_Dic3!AC$3:AC$99980,Resultados_Dic3!$F$3:$F$99980,Produccion_UO!$K544,Resultados_Dic3!$D$3:$D$99980,Produccion_UO!$K$436,Resultados_Dic3!$E$3:$E$99980,Produccion_UO!$J544,Resultados_Dic3!$A$3:$A$99980,Produccion_UO!$H544)*$I$540</f>
        <v>0</v>
      </c>
      <c r="AI544" s="21">
        <f>+SUMIFS(Resultados_Dic3!AD$3:AD$99980,Resultados_Dic3!$F$3:$F$99980,Produccion_UO!$K544,Resultados_Dic3!$D$3:$D$99980,Produccion_UO!$K$436,Resultados_Dic3!$E$3:$E$99980,Produccion_UO!$J544,Resultados_Dic3!$A$3:$A$99980,Produccion_UO!$H544)*$I$540</f>
        <v>0</v>
      </c>
      <c r="AJ544" s="21">
        <f>+SUMIFS(Resultados_Dic3!AE$3:AE$99980,Resultados_Dic3!$F$3:$F$99980,Produccion_UO!$K544,Resultados_Dic3!$D$3:$D$99980,Produccion_UO!$K$436,Resultados_Dic3!$E$3:$E$99980,Produccion_UO!$J544,Resultados_Dic3!$A$3:$A$99980,Produccion_UO!$H544)*$I$540</f>
        <v>0</v>
      </c>
      <c r="AK544" s="21">
        <f>+SUMIFS(Resultados_Dic3!AF$3:AF$99980,Resultados_Dic3!$F$3:$F$99980,Produccion_UO!$K544,Resultados_Dic3!$D$3:$D$99980,Produccion_UO!$K$436,Resultados_Dic3!$E$3:$E$99980,Produccion_UO!$J544,Resultados_Dic3!$A$3:$A$99980,Produccion_UO!$H544)*$I$540</f>
        <v>0</v>
      </c>
      <c r="AL544" s="21">
        <f>+SUMIFS(Resultados_Dic3!AG$3:AG$99980,Resultados_Dic3!$F$3:$F$99980,Produccion_UO!$K544,Resultados_Dic3!$D$3:$D$99980,Produccion_UO!$K$436,Resultados_Dic3!$E$3:$E$99980,Produccion_UO!$J544,Resultados_Dic3!$A$3:$A$99980,Produccion_UO!$H544)*$I$540</f>
        <v>0</v>
      </c>
      <c r="AM544" s="21">
        <f>+SUMIFS(Resultados_Dic3!AH$3:AH$99980,Resultados_Dic3!$F$3:$F$99980,Produccion_UO!$K544,Resultados_Dic3!$D$3:$D$99980,Produccion_UO!$K$436,Resultados_Dic3!$E$3:$E$99980,Produccion_UO!$J544,Resultados_Dic3!$A$3:$A$99980,Produccion_UO!$H544)*$I$540</f>
        <v>0</v>
      </c>
      <c r="AN544" s="21">
        <f>+SUMIFS(Resultados_Dic3!AI$3:AI$99980,Resultados_Dic3!$F$3:$F$99980,Produccion_UO!$K544,Resultados_Dic3!$D$3:$D$99980,Produccion_UO!$K$436,Resultados_Dic3!$E$3:$E$99980,Produccion_UO!$J544,Resultados_Dic3!$A$3:$A$99980,Produccion_UO!$H544)*$I$540</f>
        <v>0</v>
      </c>
      <c r="AO544" s="21">
        <f>+SUMIFS(Resultados_Dic3!AJ$3:AJ$99980,Resultados_Dic3!$F$3:$F$99980,Produccion_UO!$K544,Resultados_Dic3!$D$3:$D$99980,Produccion_UO!$K$436,Resultados_Dic3!$E$3:$E$99980,Produccion_UO!$J544,Resultados_Dic3!$A$3:$A$99980,Produccion_UO!$H544)*$I$540</f>
        <v>0</v>
      </c>
      <c r="AP544" s="21">
        <f>+SUMIFS(Resultados_Dic3!AK$3:AK$99980,Resultados_Dic3!$F$3:$F$99980,Produccion_UO!$K544,Resultados_Dic3!$D$3:$D$99980,Produccion_UO!$K$436,Resultados_Dic3!$E$3:$E$99980,Produccion_UO!$J544,Resultados_Dic3!$A$3:$A$99980,Produccion_UO!$H544)*$I$540</f>
        <v>0</v>
      </c>
      <c r="AQ544" s="21">
        <f>+SUMIFS(Resultados_Dic3!AL$3:AL$99980,Resultados_Dic3!$F$3:$F$99980,Produccion_UO!$K544,Resultados_Dic3!$D$3:$D$99980,Produccion_UO!$K$436,Resultados_Dic3!$E$3:$E$99980,Produccion_UO!$J544,Resultados_Dic3!$A$3:$A$99980,Produccion_UO!$H544)*$I$540</f>
        <v>0</v>
      </c>
      <c r="AR544" s="21">
        <f>+SUMIFS(Resultados_Dic3!AM$3:AM$99980,Resultados_Dic3!$F$3:$F$99980,Produccion_UO!$K544,Resultados_Dic3!$D$3:$D$99980,Produccion_UO!$K$436,Resultados_Dic3!$E$3:$E$99980,Produccion_UO!$J544,Resultados_Dic3!$A$3:$A$99980,Produccion_UO!$H544)*$I$540</f>
        <v>0</v>
      </c>
    </row>
    <row r="545" spans="1:48" x14ac:dyDescent="0.25">
      <c r="H545" s="17" t="str">
        <f t="shared" si="150"/>
        <v>DIC7</v>
      </c>
      <c r="J545" s="24"/>
      <c r="K545" s="54"/>
      <c r="L545" s="22" t="str">
        <f>+$B$5</f>
        <v>LLO - Heavy</v>
      </c>
      <c r="M545" s="21">
        <f>+SUMIFS(Resultados_Dic3!H$3:H$99980,Resultados_Dic3!$F$3:$F$99980,Produccion_UO!$K545,Resultados_Dic3!$D$3:$D$99980,Produccion_UO!$K$436,Resultados_Dic3!$E$3:$E$99980,Produccion_UO!$J545,Resultados_Dic3!$A$3:$A$99980,Produccion_UO!$H545)*$I$540</f>
        <v>0</v>
      </c>
      <c r="N545" s="21">
        <f>+SUMIFS(Resultados_Dic3!I$3:I$99980,Resultados_Dic3!$F$3:$F$99980,Produccion_UO!$K545,Resultados_Dic3!$D$3:$D$99980,Produccion_UO!$K$436,Resultados_Dic3!$E$3:$E$99980,Produccion_UO!$J545,Resultados_Dic3!$A$3:$A$99980,Produccion_UO!$H545)*$I$540</f>
        <v>0</v>
      </c>
      <c r="O545" s="21">
        <f>+SUMIFS(Resultados_Dic3!J$3:J$99980,Resultados_Dic3!$F$3:$F$99980,Produccion_UO!$K545,Resultados_Dic3!$D$3:$D$99980,Produccion_UO!$K$436,Resultados_Dic3!$E$3:$E$99980,Produccion_UO!$J545,Resultados_Dic3!$A$3:$A$99980,Produccion_UO!$H545)*$I$540</f>
        <v>0</v>
      </c>
      <c r="P545" s="21">
        <f>+SUMIFS(Resultados_Dic3!K$3:K$99980,Resultados_Dic3!$F$3:$F$99980,Produccion_UO!$K545,Resultados_Dic3!$D$3:$D$99980,Produccion_UO!$K$436,Resultados_Dic3!$E$3:$E$99980,Produccion_UO!$J545,Resultados_Dic3!$A$3:$A$99980,Produccion_UO!$H545)*$I$540</f>
        <v>0</v>
      </c>
      <c r="Q545" s="21">
        <f>+SUMIFS(Resultados_Dic3!L$3:L$99980,Resultados_Dic3!$F$3:$F$99980,Produccion_UO!$K545,Resultados_Dic3!$D$3:$D$99980,Produccion_UO!$K$436,Resultados_Dic3!$E$3:$E$99980,Produccion_UO!$J545,Resultados_Dic3!$A$3:$A$99980,Produccion_UO!$H545)*$I$540</f>
        <v>0</v>
      </c>
      <c r="R545" s="21">
        <f>+SUMIFS(Resultados_Dic3!M$3:M$99980,Resultados_Dic3!$F$3:$F$99980,Produccion_UO!$K545,Resultados_Dic3!$D$3:$D$99980,Produccion_UO!$K$436,Resultados_Dic3!$E$3:$E$99980,Produccion_UO!$J545,Resultados_Dic3!$A$3:$A$99980,Produccion_UO!$H545)*$I$540</f>
        <v>0</v>
      </c>
      <c r="S545" s="21">
        <f>+SUMIFS(Resultados_Dic3!N$3:N$99980,Resultados_Dic3!$F$3:$F$99980,Produccion_UO!$K545,Resultados_Dic3!$D$3:$D$99980,Produccion_UO!$K$436,Resultados_Dic3!$E$3:$E$99980,Produccion_UO!$J545,Resultados_Dic3!$A$3:$A$99980,Produccion_UO!$H545)*$I$540</f>
        <v>0</v>
      </c>
      <c r="T545" s="21">
        <f>+SUMIFS(Resultados_Dic3!O$3:O$99980,Resultados_Dic3!$F$3:$F$99980,Produccion_UO!$K545,Resultados_Dic3!$D$3:$D$99980,Produccion_UO!$K$436,Resultados_Dic3!$E$3:$E$99980,Produccion_UO!$J545,Resultados_Dic3!$A$3:$A$99980,Produccion_UO!$H545)*$I$540</f>
        <v>0</v>
      </c>
      <c r="U545" s="21">
        <f>+SUMIFS(Resultados_Dic3!P$3:P$99980,Resultados_Dic3!$F$3:$F$99980,Produccion_UO!$K545,Resultados_Dic3!$D$3:$D$99980,Produccion_UO!$K$436,Resultados_Dic3!$E$3:$E$99980,Produccion_UO!$J545,Resultados_Dic3!$A$3:$A$99980,Produccion_UO!$H545)*$I$540</f>
        <v>0</v>
      </c>
      <c r="V545" s="21">
        <f>+SUMIFS(Resultados_Dic3!Q$3:Q$99980,Resultados_Dic3!$F$3:$F$99980,Produccion_UO!$K545,Resultados_Dic3!$D$3:$D$99980,Produccion_UO!$K$436,Resultados_Dic3!$E$3:$E$99980,Produccion_UO!$J545,Resultados_Dic3!$A$3:$A$99980,Produccion_UO!$H545)*$I$540</f>
        <v>0</v>
      </c>
      <c r="W545" s="21">
        <f>+SUMIFS(Resultados_Dic3!R$3:R$99980,Resultados_Dic3!$F$3:$F$99980,Produccion_UO!$K545,Resultados_Dic3!$D$3:$D$99980,Produccion_UO!$K$436,Resultados_Dic3!$E$3:$E$99980,Produccion_UO!$J545,Resultados_Dic3!$A$3:$A$99980,Produccion_UO!$H545)*$I$540</f>
        <v>0</v>
      </c>
      <c r="X545" s="21">
        <f>+SUMIFS(Resultados_Dic3!S$3:S$99980,Resultados_Dic3!$F$3:$F$99980,Produccion_UO!$K545,Resultados_Dic3!$D$3:$D$99980,Produccion_UO!$K$436,Resultados_Dic3!$E$3:$E$99980,Produccion_UO!$J545,Resultados_Dic3!$A$3:$A$99980,Produccion_UO!$H545)*$I$540</f>
        <v>0</v>
      </c>
      <c r="Y545" s="21">
        <f>+SUMIFS(Resultados_Dic3!T$3:T$99980,Resultados_Dic3!$F$3:$F$99980,Produccion_UO!$K545,Resultados_Dic3!$D$3:$D$99980,Produccion_UO!$K$436,Resultados_Dic3!$E$3:$E$99980,Produccion_UO!$J545,Resultados_Dic3!$A$3:$A$99980,Produccion_UO!$H545)*$I$540</f>
        <v>0</v>
      </c>
      <c r="Z545" s="21">
        <f>+SUMIFS(Resultados_Dic3!U$3:U$99980,Resultados_Dic3!$F$3:$F$99980,Produccion_UO!$K545,Resultados_Dic3!$D$3:$D$99980,Produccion_UO!$K$436,Resultados_Dic3!$E$3:$E$99980,Produccion_UO!$J545,Resultados_Dic3!$A$3:$A$99980,Produccion_UO!$H545)*$I$540</f>
        <v>0</v>
      </c>
      <c r="AA545" s="21">
        <f>+SUMIFS(Resultados_Dic3!V$3:V$99980,Resultados_Dic3!$F$3:$F$99980,Produccion_UO!$K545,Resultados_Dic3!$D$3:$D$99980,Produccion_UO!$K$436,Resultados_Dic3!$E$3:$E$99980,Produccion_UO!$J545,Resultados_Dic3!$A$3:$A$99980,Produccion_UO!$H545)*$I$540</f>
        <v>0</v>
      </c>
      <c r="AB545" s="21">
        <f>+SUMIFS(Resultados_Dic3!W$3:W$99980,Resultados_Dic3!$F$3:$F$99980,Produccion_UO!$K545,Resultados_Dic3!$D$3:$D$99980,Produccion_UO!$K$436,Resultados_Dic3!$E$3:$E$99980,Produccion_UO!$J545,Resultados_Dic3!$A$3:$A$99980,Produccion_UO!$H545)*$I$540</f>
        <v>0</v>
      </c>
      <c r="AC545" s="21">
        <f>+SUMIFS(Resultados_Dic3!X$3:X$99980,Resultados_Dic3!$F$3:$F$99980,Produccion_UO!$K545,Resultados_Dic3!$D$3:$D$99980,Produccion_UO!$K$436,Resultados_Dic3!$E$3:$E$99980,Produccion_UO!$J545,Resultados_Dic3!$A$3:$A$99980,Produccion_UO!$H545)*$I$540</f>
        <v>0</v>
      </c>
      <c r="AD545" s="21">
        <f>+SUMIFS(Resultados_Dic3!Y$3:Y$99980,Resultados_Dic3!$F$3:$F$99980,Produccion_UO!$K545,Resultados_Dic3!$D$3:$D$99980,Produccion_UO!$K$436,Resultados_Dic3!$E$3:$E$99980,Produccion_UO!$J545,Resultados_Dic3!$A$3:$A$99980,Produccion_UO!$H545)*$I$540</f>
        <v>0</v>
      </c>
      <c r="AE545" s="21">
        <f>+SUMIFS(Resultados_Dic3!Z$3:Z$99980,Resultados_Dic3!$F$3:$F$99980,Produccion_UO!$K545,Resultados_Dic3!$D$3:$D$99980,Produccion_UO!$K$436,Resultados_Dic3!$E$3:$E$99980,Produccion_UO!$J545,Resultados_Dic3!$A$3:$A$99980,Produccion_UO!$H545)*$I$540</f>
        <v>0</v>
      </c>
      <c r="AF545" s="21">
        <f>+SUMIFS(Resultados_Dic3!AA$3:AA$99980,Resultados_Dic3!$F$3:$F$99980,Produccion_UO!$K545,Resultados_Dic3!$D$3:$D$99980,Produccion_UO!$K$436,Resultados_Dic3!$E$3:$E$99980,Produccion_UO!$J545,Resultados_Dic3!$A$3:$A$99980,Produccion_UO!$H545)*$I$540</f>
        <v>0</v>
      </c>
      <c r="AG545" s="21">
        <f>+SUMIFS(Resultados_Dic3!AB$3:AB$99980,Resultados_Dic3!$F$3:$F$99980,Produccion_UO!$K545,Resultados_Dic3!$D$3:$D$99980,Produccion_UO!$K$436,Resultados_Dic3!$E$3:$E$99980,Produccion_UO!$J545,Resultados_Dic3!$A$3:$A$99980,Produccion_UO!$H545)*$I$540</f>
        <v>0</v>
      </c>
      <c r="AH545" s="21">
        <f>+SUMIFS(Resultados_Dic3!AC$3:AC$99980,Resultados_Dic3!$F$3:$F$99980,Produccion_UO!$K545,Resultados_Dic3!$D$3:$D$99980,Produccion_UO!$K$436,Resultados_Dic3!$E$3:$E$99980,Produccion_UO!$J545,Resultados_Dic3!$A$3:$A$99980,Produccion_UO!$H545)*$I$540</f>
        <v>0</v>
      </c>
      <c r="AI545" s="21">
        <f>+SUMIFS(Resultados_Dic3!AD$3:AD$99980,Resultados_Dic3!$F$3:$F$99980,Produccion_UO!$K545,Resultados_Dic3!$D$3:$D$99980,Produccion_UO!$K$436,Resultados_Dic3!$E$3:$E$99980,Produccion_UO!$J545,Resultados_Dic3!$A$3:$A$99980,Produccion_UO!$H545)*$I$540</f>
        <v>0</v>
      </c>
      <c r="AJ545" s="21">
        <f>+SUMIFS(Resultados_Dic3!AE$3:AE$99980,Resultados_Dic3!$F$3:$F$99980,Produccion_UO!$K545,Resultados_Dic3!$D$3:$D$99980,Produccion_UO!$K$436,Resultados_Dic3!$E$3:$E$99980,Produccion_UO!$J545,Resultados_Dic3!$A$3:$A$99980,Produccion_UO!$H545)*$I$540</f>
        <v>0</v>
      </c>
      <c r="AK545" s="21">
        <f>+SUMIFS(Resultados_Dic3!AF$3:AF$99980,Resultados_Dic3!$F$3:$F$99980,Produccion_UO!$K545,Resultados_Dic3!$D$3:$D$99980,Produccion_UO!$K$436,Resultados_Dic3!$E$3:$E$99980,Produccion_UO!$J545,Resultados_Dic3!$A$3:$A$99980,Produccion_UO!$H545)*$I$540</f>
        <v>0</v>
      </c>
      <c r="AL545" s="21">
        <f>+SUMIFS(Resultados_Dic3!AG$3:AG$99980,Resultados_Dic3!$F$3:$F$99980,Produccion_UO!$K545,Resultados_Dic3!$D$3:$D$99980,Produccion_UO!$K$436,Resultados_Dic3!$E$3:$E$99980,Produccion_UO!$J545,Resultados_Dic3!$A$3:$A$99980,Produccion_UO!$H545)*$I$540</f>
        <v>0</v>
      </c>
      <c r="AM545" s="21">
        <f>+SUMIFS(Resultados_Dic3!AH$3:AH$99980,Resultados_Dic3!$F$3:$F$99980,Produccion_UO!$K545,Resultados_Dic3!$D$3:$D$99980,Produccion_UO!$K$436,Resultados_Dic3!$E$3:$E$99980,Produccion_UO!$J545,Resultados_Dic3!$A$3:$A$99980,Produccion_UO!$H545)*$I$540</f>
        <v>0</v>
      </c>
      <c r="AN545" s="21">
        <f>+SUMIFS(Resultados_Dic3!AI$3:AI$99980,Resultados_Dic3!$F$3:$F$99980,Produccion_UO!$K545,Resultados_Dic3!$D$3:$D$99980,Produccion_UO!$K$436,Resultados_Dic3!$E$3:$E$99980,Produccion_UO!$J545,Resultados_Dic3!$A$3:$A$99980,Produccion_UO!$H545)*$I$540</f>
        <v>0</v>
      </c>
      <c r="AO545" s="21">
        <f>+SUMIFS(Resultados_Dic3!AJ$3:AJ$99980,Resultados_Dic3!$F$3:$F$99980,Produccion_UO!$K545,Resultados_Dic3!$D$3:$D$99980,Produccion_UO!$K$436,Resultados_Dic3!$E$3:$E$99980,Produccion_UO!$J545,Resultados_Dic3!$A$3:$A$99980,Produccion_UO!$H545)*$I$540</f>
        <v>0</v>
      </c>
      <c r="AP545" s="21">
        <f>+SUMIFS(Resultados_Dic3!AK$3:AK$99980,Resultados_Dic3!$F$3:$F$99980,Produccion_UO!$K545,Resultados_Dic3!$D$3:$D$99980,Produccion_UO!$K$436,Resultados_Dic3!$E$3:$E$99980,Produccion_UO!$J545,Resultados_Dic3!$A$3:$A$99980,Produccion_UO!$H545)*$I$540</f>
        <v>0</v>
      </c>
      <c r="AQ545" s="21">
        <f>+SUMIFS(Resultados_Dic3!AL$3:AL$99980,Resultados_Dic3!$F$3:$F$99980,Produccion_UO!$K545,Resultados_Dic3!$D$3:$D$99980,Produccion_UO!$K$436,Resultados_Dic3!$E$3:$E$99980,Produccion_UO!$J545,Resultados_Dic3!$A$3:$A$99980,Produccion_UO!$H545)*$I$540</f>
        <v>0</v>
      </c>
      <c r="AR545" s="21">
        <f>+SUMIFS(Resultados_Dic3!AM$3:AM$99980,Resultados_Dic3!$F$3:$F$99980,Produccion_UO!$K545,Resultados_Dic3!$D$3:$D$99980,Produccion_UO!$K$436,Resultados_Dic3!$E$3:$E$99980,Produccion_UO!$J545,Resultados_Dic3!$A$3:$A$99980,Produccion_UO!$H545)*$I$540</f>
        <v>0</v>
      </c>
    </row>
    <row r="546" spans="1:48" x14ac:dyDescent="0.25">
      <c r="H546" s="17" t="str">
        <f t="shared" si="150"/>
        <v>DIC7</v>
      </c>
      <c r="J546" s="24" t="s">
        <v>74</v>
      </c>
      <c r="K546" s="54" t="s">
        <v>216</v>
      </c>
      <c r="L546" s="22" t="str">
        <f>+$B$6</f>
        <v>PU - Ligth</v>
      </c>
      <c r="M546" s="21">
        <f>+SUMIFS(Resultados_Dic3!H$3:H$99980,Resultados_Dic3!$F$3:$F$99980,Produccion_UO!$K546,Resultados_Dic3!$D$3:$D$99980,Produccion_UO!$K$436,Resultados_Dic3!$E$3:$E$99980,Produccion_UO!$J546,Resultados_Dic3!$A$3:$A$99980,Produccion_UO!$H546)*$I$540</f>
        <v>21.412926305312055</v>
      </c>
      <c r="N546" s="21">
        <f>+SUMIFS(Resultados_Dic3!I$3:I$99980,Resultados_Dic3!$F$3:$F$99980,Produccion_UO!$K546,Resultados_Dic3!$D$3:$D$99980,Produccion_UO!$K$436,Resultados_Dic3!$E$3:$E$99980,Produccion_UO!$J546,Resultados_Dic3!$A$3:$A$99980,Produccion_UO!$H546)*$I$540</f>
        <v>20.234437110938721</v>
      </c>
      <c r="O546" s="21">
        <f>+SUMIFS(Resultados_Dic3!J$3:J$99980,Resultados_Dic3!$F$3:$F$99980,Produccion_UO!$K546,Resultados_Dic3!$D$3:$D$99980,Produccion_UO!$K$436,Resultados_Dic3!$E$3:$E$99980,Produccion_UO!$J546,Resultados_Dic3!$A$3:$A$99980,Produccion_UO!$H546)*$I$540</f>
        <v>19.345011303864499</v>
      </c>
      <c r="P546" s="21">
        <f>+SUMIFS(Resultados_Dic3!K$3:K$99980,Resultados_Dic3!$F$3:$F$99980,Produccion_UO!$K546,Resultados_Dic3!$D$3:$D$99980,Produccion_UO!$K$436,Resultados_Dic3!$E$3:$E$99980,Produccion_UO!$J546,Resultados_Dic3!$A$3:$A$99980,Produccion_UO!$H546)*$I$540</f>
        <v>18.455585496790253</v>
      </c>
      <c r="Q546" s="21">
        <f>+SUMIFS(Resultados_Dic3!L$3:L$99980,Resultados_Dic3!$F$3:$F$99980,Produccion_UO!$K546,Resultados_Dic3!$D$3:$D$99980,Produccion_UO!$K$436,Resultados_Dic3!$E$3:$E$99980,Produccion_UO!$J546,Resultados_Dic3!$A$3:$A$99980,Produccion_UO!$H546)*$I$540</f>
        <v>17.566159689716027</v>
      </c>
      <c r="R546" s="21">
        <f>+SUMIFS(Resultados_Dic3!M$3:M$99980,Resultados_Dic3!$F$3:$F$99980,Produccion_UO!$K546,Resultados_Dic3!$D$3:$D$99980,Produccion_UO!$K$436,Resultados_Dic3!$E$3:$E$99980,Produccion_UO!$J546,Resultados_Dic3!$A$3:$A$99980,Produccion_UO!$H546)*$I$540</f>
        <v>16.676733882641777</v>
      </c>
      <c r="S546" s="21">
        <f>+SUMIFS(Resultados_Dic3!N$3:N$99980,Resultados_Dic3!$F$3:$F$99980,Produccion_UO!$K546,Resultados_Dic3!$D$3:$D$99980,Produccion_UO!$K$436,Resultados_Dic3!$E$3:$E$99980,Produccion_UO!$J546,Resultados_Dic3!$A$3:$A$99980,Produccion_UO!$H546)*$I$540</f>
        <v>15.787308075567555</v>
      </c>
      <c r="T546" s="21">
        <f>+SUMIFS(Resultados_Dic3!O$3:O$99980,Resultados_Dic3!$F$3:$F$99980,Produccion_UO!$K546,Resultados_Dic3!$D$3:$D$99980,Produccion_UO!$K$436,Resultados_Dic3!$E$3:$E$99980,Produccion_UO!$J546,Resultados_Dic3!$A$3:$A$99980,Produccion_UO!$H546)*$I$540</f>
        <v>1.7986067994861499</v>
      </c>
      <c r="U546" s="21">
        <f>+SUMIFS(Resultados_Dic3!P$3:P$99980,Resultados_Dic3!$F$3:$F$99980,Produccion_UO!$K546,Resultados_Dic3!$D$3:$D$99980,Produccion_UO!$K$436,Resultados_Dic3!$E$3:$E$99980,Produccion_UO!$J546,Resultados_Dic3!$A$3:$A$99980,Produccion_UO!$H546)*$I$540</f>
        <v>0</v>
      </c>
      <c r="V546" s="21">
        <f>+SUMIFS(Resultados_Dic3!Q$3:Q$99980,Resultados_Dic3!$F$3:$F$99980,Produccion_UO!$K546,Resultados_Dic3!$D$3:$D$99980,Produccion_UO!$K$436,Resultados_Dic3!$E$3:$E$99980,Produccion_UO!$J546,Resultados_Dic3!$A$3:$A$99980,Produccion_UO!$H546)*$I$540</f>
        <v>0</v>
      </c>
      <c r="W546" s="21">
        <f>+SUMIFS(Resultados_Dic3!R$3:R$99980,Resultados_Dic3!$F$3:$F$99980,Produccion_UO!$K546,Resultados_Dic3!$D$3:$D$99980,Produccion_UO!$K$436,Resultados_Dic3!$E$3:$E$99980,Produccion_UO!$J546,Resultados_Dic3!$A$3:$A$99980,Produccion_UO!$H546)*$I$540</f>
        <v>0</v>
      </c>
      <c r="X546" s="21">
        <f>+SUMIFS(Resultados_Dic3!S$3:S$99980,Resultados_Dic3!$F$3:$F$99980,Produccion_UO!$K546,Resultados_Dic3!$D$3:$D$99980,Produccion_UO!$K$436,Resultados_Dic3!$E$3:$E$99980,Produccion_UO!$J546,Resultados_Dic3!$A$3:$A$99980,Produccion_UO!$H546)*$I$540</f>
        <v>0</v>
      </c>
      <c r="Y546" s="21">
        <f>+SUMIFS(Resultados_Dic3!T$3:T$99980,Resultados_Dic3!$F$3:$F$99980,Produccion_UO!$K546,Resultados_Dic3!$D$3:$D$99980,Produccion_UO!$K$436,Resultados_Dic3!$E$3:$E$99980,Produccion_UO!$J546,Resultados_Dic3!$A$3:$A$99980,Produccion_UO!$H546)*$I$540</f>
        <v>0</v>
      </c>
      <c r="Z546" s="21">
        <f>+SUMIFS(Resultados_Dic3!U$3:U$99980,Resultados_Dic3!$F$3:$F$99980,Produccion_UO!$K546,Resultados_Dic3!$D$3:$D$99980,Produccion_UO!$K$436,Resultados_Dic3!$E$3:$E$99980,Produccion_UO!$J546,Resultados_Dic3!$A$3:$A$99980,Produccion_UO!$H546)*$I$540</f>
        <v>0</v>
      </c>
      <c r="AA546" s="21">
        <f>+SUMIFS(Resultados_Dic3!V$3:V$99980,Resultados_Dic3!$F$3:$F$99980,Produccion_UO!$K546,Resultados_Dic3!$D$3:$D$99980,Produccion_UO!$K$436,Resultados_Dic3!$E$3:$E$99980,Produccion_UO!$J546,Resultados_Dic3!$A$3:$A$99980,Produccion_UO!$H546)*$I$540</f>
        <v>0</v>
      </c>
      <c r="AB546" s="21">
        <f>+SUMIFS(Resultados_Dic3!W$3:W$99980,Resultados_Dic3!$F$3:$F$99980,Produccion_UO!$K546,Resultados_Dic3!$D$3:$D$99980,Produccion_UO!$K$436,Resultados_Dic3!$E$3:$E$99980,Produccion_UO!$J546,Resultados_Dic3!$A$3:$A$99980,Produccion_UO!$H546)*$I$540</f>
        <v>0</v>
      </c>
      <c r="AC546" s="21">
        <f>+SUMIFS(Resultados_Dic3!X$3:X$99980,Resultados_Dic3!$F$3:$F$99980,Produccion_UO!$K546,Resultados_Dic3!$D$3:$D$99980,Produccion_UO!$K$436,Resultados_Dic3!$E$3:$E$99980,Produccion_UO!$J546,Resultados_Dic3!$A$3:$A$99980,Produccion_UO!$H546)*$I$540</f>
        <v>0</v>
      </c>
      <c r="AD546" s="21">
        <f>+SUMIFS(Resultados_Dic3!Y$3:Y$99980,Resultados_Dic3!$F$3:$F$99980,Produccion_UO!$K546,Resultados_Dic3!$D$3:$D$99980,Produccion_UO!$K$436,Resultados_Dic3!$E$3:$E$99980,Produccion_UO!$J546,Resultados_Dic3!$A$3:$A$99980,Produccion_UO!$H546)*$I$540</f>
        <v>0</v>
      </c>
      <c r="AE546" s="21">
        <f>+SUMIFS(Resultados_Dic3!Z$3:Z$99980,Resultados_Dic3!$F$3:$F$99980,Produccion_UO!$K546,Resultados_Dic3!$D$3:$D$99980,Produccion_UO!$K$436,Resultados_Dic3!$E$3:$E$99980,Produccion_UO!$J546,Resultados_Dic3!$A$3:$A$99980,Produccion_UO!$H546)*$I$540</f>
        <v>0</v>
      </c>
      <c r="AF546" s="21">
        <f>+SUMIFS(Resultados_Dic3!AA$3:AA$99980,Resultados_Dic3!$F$3:$F$99980,Produccion_UO!$K546,Resultados_Dic3!$D$3:$D$99980,Produccion_UO!$K$436,Resultados_Dic3!$E$3:$E$99980,Produccion_UO!$J546,Resultados_Dic3!$A$3:$A$99980,Produccion_UO!$H546)*$I$540</f>
        <v>0</v>
      </c>
      <c r="AG546" s="21">
        <f>+SUMIFS(Resultados_Dic3!AB$3:AB$99980,Resultados_Dic3!$F$3:$F$99980,Produccion_UO!$K546,Resultados_Dic3!$D$3:$D$99980,Produccion_UO!$K$436,Resultados_Dic3!$E$3:$E$99980,Produccion_UO!$J546,Resultados_Dic3!$A$3:$A$99980,Produccion_UO!$H546)*$I$540</f>
        <v>0</v>
      </c>
      <c r="AH546" s="21">
        <f>+SUMIFS(Resultados_Dic3!AC$3:AC$99980,Resultados_Dic3!$F$3:$F$99980,Produccion_UO!$K546,Resultados_Dic3!$D$3:$D$99980,Produccion_UO!$K$436,Resultados_Dic3!$E$3:$E$99980,Produccion_UO!$J546,Resultados_Dic3!$A$3:$A$99980,Produccion_UO!$H546)*$I$540</f>
        <v>0</v>
      </c>
      <c r="AI546" s="21">
        <f>+SUMIFS(Resultados_Dic3!AD$3:AD$99980,Resultados_Dic3!$F$3:$F$99980,Produccion_UO!$K546,Resultados_Dic3!$D$3:$D$99980,Produccion_UO!$K$436,Resultados_Dic3!$E$3:$E$99980,Produccion_UO!$J546,Resultados_Dic3!$A$3:$A$99980,Produccion_UO!$H546)*$I$540</f>
        <v>0</v>
      </c>
      <c r="AJ546" s="21">
        <f>+SUMIFS(Resultados_Dic3!AE$3:AE$99980,Resultados_Dic3!$F$3:$F$99980,Produccion_UO!$K546,Resultados_Dic3!$D$3:$D$99980,Produccion_UO!$K$436,Resultados_Dic3!$E$3:$E$99980,Produccion_UO!$J546,Resultados_Dic3!$A$3:$A$99980,Produccion_UO!$H546)*$I$540</f>
        <v>0</v>
      </c>
      <c r="AK546" s="21">
        <f>+SUMIFS(Resultados_Dic3!AF$3:AF$99980,Resultados_Dic3!$F$3:$F$99980,Produccion_UO!$K546,Resultados_Dic3!$D$3:$D$99980,Produccion_UO!$K$436,Resultados_Dic3!$E$3:$E$99980,Produccion_UO!$J546,Resultados_Dic3!$A$3:$A$99980,Produccion_UO!$H546)*$I$540</f>
        <v>0</v>
      </c>
      <c r="AL546" s="21">
        <f>+SUMIFS(Resultados_Dic3!AG$3:AG$99980,Resultados_Dic3!$F$3:$F$99980,Produccion_UO!$K546,Resultados_Dic3!$D$3:$D$99980,Produccion_UO!$K$436,Resultados_Dic3!$E$3:$E$99980,Produccion_UO!$J546,Resultados_Dic3!$A$3:$A$99980,Produccion_UO!$H546)*$I$540</f>
        <v>0</v>
      </c>
      <c r="AM546" s="21">
        <f>+SUMIFS(Resultados_Dic3!AH$3:AH$99980,Resultados_Dic3!$F$3:$F$99980,Produccion_UO!$K546,Resultados_Dic3!$D$3:$D$99980,Produccion_UO!$K$436,Resultados_Dic3!$E$3:$E$99980,Produccion_UO!$J546,Resultados_Dic3!$A$3:$A$99980,Produccion_UO!$H546)*$I$540</f>
        <v>0</v>
      </c>
      <c r="AN546" s="21">
        <f>+SUMIFS(Resultados_Dic3!AI$3:AI$99980,Resultados_Dic3!$F$3:$F$99980,Produccion_UO!$K546,Resultados_Dic3!$D$3:$D$99980,Produccion_UO!$K$436,Resultados_Dic3!$E$3:$E$99980,Produccion_UO!$J546,Resultados_Dic3!$A$3:$A$99980,Produccion_UO!$H546)*$I$540</f>
        <v>0</v>
      </c>
      <c r="AO546" s="21">
        <f>+SUMIFS(Resultados_Dic3!AJ$3:AJ$99980,Resultados_Dic3!$F$3:$F$99980,Produccion_UO!$K546,Resultados_Dic3!$D$3:$D$99980,Produccion_UO!$K$436,Resultados_Dic3!$E$3:$E$99980,Produccion_UO!$J546,Resultados_Dic3!$A$3:$A$99980,Produccion_UO!$H546)*$I$540</f>
        <v>0</v>
      </c>
      <c r="AP546" s="21">
        <f>+SUMIFS(Resultados_Dic3!AK$3:AK$99980,Resultados_Dic3!$F$3:$F$99980,Produccion_UO!$K546,Resultados_Dic3!$D$3:$D$99980,Produccion_UO!$K$436,Resultados_Dic3!$E$3:$E$99980,Produccion_UO!$J546,Resultados_Dic3!$A$3:$A$99980,Produccion_UO!$H546)*$I$540</f>
        <v>0</v>
      </c>
      <c r="AQ546" s="21">
        <f>+SUMIFS(Resultados_Dic3!AL$3:AL$99980,Resultados_Dic3!$F$3:$F$99980,Produccion_UO!$K546,Resultados_Dic3!$D$3:$D$99980,Produccion_UO!$K$436,Resultados_Dic3!$E$3:$E$99980,Produccion_UO!$J546,Resultados_Dic3!$A$3:$A$99980,Produccion_UO!$H546)*$I$540</f>
        <v>0</v>
      </c>
      <c r="AR546" s="21">
        <f>+SUMIFS(Resultados_Dic3!AM$3:AM$99980,Resultados_Dic3!$F$3:$F$99980,Produccion_UO!$K546,Resultados_Dic3!$D$3:$D$99980,Produccion_UO!$K$436,Resultados_Dic3!$E$3:$E$99980,Produccion_UO!$J546,Resultados_Dic3!$A$3:$A$99980,Produccion_UO!$H546)*$I$540</f>
        <v>0</v>
      </c>
    </row>
    <row r="547" spans="1:48" x14ac:dyDescent="0.25">
      <c r="H547" s="17" t="str">
        <f t="shared" si="150"/>
        <v>DIC7</v>
      </c>
      <c r="J547" s="24" t="s">
        <v>75</v>
      </c>
      <c r="K547" s="54" t="s">
        <v>217</v>
      </c>
      <c r="L547" s="22" t="str">
        <f>+$B$7</f>
        <v>VMM - Medium</v>
      </c>
      <c r="M547" s="21">
        <f>+SUMIFS(Resultados_Dic3!H$3:H$99980,Resultados_Dic3!$F$3:$F$99980,Produccion_UO!$K547,Resultados_Dic3!$D$3:$D$99980,Produccion_UO!$K$436,Resultados_Dic3!$E$3:$E$99980,Produccion_UO!$J547,Resultados_Dic3!$A$3:$A$99980,Produccion_UO!$H547)*$I$540</f>
        <v>318.24467564548331</v>
      </c>
      <c r="N547" s="21">
        <f>+SUMIFS(Resultados_Dic3!I$3:I$99980,Resultados_Dic3!$F$3:$F$99980,Produccion_UO!$K547,Resultados_Dic3!$D$3:$D$99980,Produccion_UO!$K$436,Resultados_Dic3!$E$3:$E$99980,Produccion_UO!$J547,Resultados_Dic3!$A$3:$A$99980,Produccion_UO!$H547)*$I$540</f>
        <v>284.12438792395551</v>
      </c>
      <c r="O547" s="21">
        <f>+SUMIFS(Resultados_Dic3!J$3:J$99980,Resultados_Dic3!$F$3:$F$99980,Produccion_UO!$K547,Resultados_Dic3!$D$3:$D$99980,Produccion_UO!$K$436,Resultados_Dic3!$E$3:$E$99980,Produccion_UO!$J547,Resultados_Dic3!$A$3:$A$99980,Produccion_UO!$H547)*$I$540</f>
        <v>248.14874744477973</v>
      </c>
      <c r="P547" s="21">
        <f>+SUMIFS(Resultados_Dic3!K$3:K$99980,Resultados_Dic3!$F$3:$F$99980,Produccion_UO!$K547,Resultados_Dic3!$D$3:$D$99980,Produccion_UO!$K$436,Resultados_Dic3!$E$3:$E$99980,Produccion_UO!$J547,Resultados_Dic3!$A$3:$A$99980,Produccion_UO!$H547)*$I$540</f>
        <v>212.17310696560472</v>
      </c>
      <c r="Q547" s="21">
        <f>+SUMIFS(Resultados_Dic3!L$3:L$99980,Resultados_Dic3!$F$3:$F$99980,Produccion_UO!$K547,Resultados_Dic3!$D$3:$D$99980,Produccion_UO!$K$436,Resultados_Dic3!$E$3:$E$99980,Produccion_UO!$J547,Resultados_Dic3!$A$3:$A$99980,Produccion_UO!$H547)*$I$540</f>
        <v>176.19746648642945</v>
      </c>
      <c r="R547" s="21">
        <f>+SUMIFS(Resultados_Dic3!M$3:M$99980,Resultados_Dic3!$F$3:$F$99980,Produccion_UO!$K547,Resultados_Dic3!$D$3:$D$99980,Produccion_UO!$K$436,Resultados_Dic3!$E$3:$E$99980,Produccion_UO!$J547,Resultados_Dic3!$A$3:$A$99980,Produccion_UO!$H547)*$I$540</f>
        <v>137.63699878026054</v>
      </c>
      <c r="S547" s="21">
        <f>+SUMIFS(Resultados_Dic3!N$3:N$99980,Resultados_Dic3!$F$3:$F$99980,Produccion_UO!$K547,Resultados_Dic3!$D$3:$D$99980,Produccion_UO!$K$436,Resultados_Dic3!$E$3:$E$99980,Produccion_UO!$J547,Resultados_Dic3!$A$3:$A$99980,Produccion_UO!$H547)*$I$540</f>
        <v>99.076531074091676</v>
      </c>
      <c r="T547" s="21">
        <f>+SUMIFS(Resultados_Dic3!O$3:O$99980,Resultados_Dic3!$F$3:$F$99980,Produccion_UO!$K547,Resultados_Dic3!$D$3:$D$99980,Produccion_UO!$K$436,Resultados_Dic3!$E$3:$E$99980,Produccion_UO!$J547,Resultados_Dic3!$A$3:$A$99980,Produccion_UO!$H547)*$I$540</f>
        <v>72.443030674876113</v>
      </c>
      <c r="U547" s="21">
        <f>+SUMIFS(Resultados_Dic3!P$3:P$99980,Resultados_Dic3!$F$3:$F$99980,Produccion_UO!$K547,Resultados_Dic3!$D$3:$D$99980,Produccion_UO!$K$436,Resultados_Dic3!$E$3:$E$99980,Produccion_UO!$J547,Resultados_Dic3!$A$3:$A$99980,Produccion_UO!$H547)*$I$540</f>
        <v>47.041785001619445</v>
      </c>
      <c r="V547" s="21">
        <f>+SUMIFS(Resultados_Dic3!Q$3:Q$99980,Resultados_Dic3!$F$3:$F$99980,Produccion_UO!$K547,Resultados_Dic3!$D$3:$D$99980,Produccion_UO!$K$436,Resultados_Dic3!$E$3:$E$99980,Produccion_UO!$J547,Resultados_Dic3!$A$3:$A$99980,Produccion_UO!$H547)*$I$540</f>
        <v>0</v>
      </c>
      <c r="W547" s="21">
        <f>+SUMIFS(Resultados_Dic3!R$3:R$99980,Resultados_Dic3!$F$3:$F$99980,Produccion_UO!$K547,Resultados_Dic3!$D$3:$D$99980,Produccion_UO!$K$436,Resultados_Dic3!$E$3:$E$99980,Produccion_UO!$J547,Resultados_Dic3!$A$3:$A$99980,Produccion_UO!$H547)*$I$540</f>
        <v>0</v>
      </c>
      <c r="X547" s="21">
        <f>+SUMIFS(Resultados_Dic3!S$3:S$99980,Resultados_Dic3!$F$3:$F$99980,Produccion_UO!$K547,Resultados_Dic3!$D$3:$D$99980,Produccion_UO!$K$436,Resultados_Dic3!$E$3:$E$99980,Produccion_UO!$J547,Resultados_Dic3!$A$3:$A$99980,Produccion_UO!$H547)*$I$540</f>
        <v>0</v>
      </c>
      <c r="Y547" s="21">
        <f>+SUMIFS(Resultados_Dic3!T$3:T$99980,Resultados_Dic3!$F$3:$F$99980,Produccion_UO!$K547,Resultados_Dic3!$D$3:$D$99980,Produccion_UO!$K$436,Resultados_Dic3!$E$3:$E$99980,Produccion_UO!$J547,Resultados_Dic3!$A$3:$A$99980,Produccion_UO!$H547)*$I$540</f>
        <v>0</v>
      </c>
      <c r="Z547" s="21">
        <f>+SUMIFS(Resultados_Dic3!U$3:U$99980,Resultados_Dic3!$F$3:$F$99980,Produccion_UO!$K547,Resultados_Dic3!$D$3:$D$99980,Produccion_UO!$K$436,Resultados_Dic3!$E$3:$E$99980,Produccion_UO!$J547,Resultados_Dic3!$A$3:$A$99980,Produccion_UO!$H547)*$I$540</f>
        <v>0</v>
      </c>
      <c r="AA547" s="21">
        <f>+SUMIFS(Resultados_Dic3!V$3:V$99980,Resultados_Dic3!$F$3:$F$99980,Produccion_UO!$K547,Resultados_Dic3!$D$3:$D$99980,Produccion_UO!$K$436,Resultados_Dic3!$E$3:$E$99980,Produccion_UO!$J547,Resultados_Dic3!$A$3:$A$99980,Produccion_UO!$H547)*$I$540</f>
        <v>0</v>
      </c>
      <c r="AB547" s="21">
        <f>+SUMIFS(Resultados_Dic3!W$3:W$99980,Resultados_Dic3!$F$3:$F$99980,Produccion_UO!$K547,Resultados_Dic3!$D$3:$D$99980,Produccion_UO!$K$436,Resultados_Dic3!$E$3:$E$99980,Produccion_UO!$J547,Resultados_Dic3!$A$3:$A$99980,Produccion_UO!$H547)*$I$540</f>
        <v>0</v>
      </c>
      <c r="AC547" s="21">
        <f>+SUMIFS(Resultados_Dic3!X$3:X$99980,Resultados_Dic3!$F$3:$F$99980,Produccion_UO!$K547,Resultados_Dic3!$D$3:$D$99980,Produccion_UO!$K$436,Resultados_Dic3!$E$3:$E$99980,Produccion_UO!$J547,Resultados_Dic3!$A$3:$A$99980,Produccion_UO!$H547)*$I$540</f>
        <v>0</v>
      </c>
      <c r="AD547" s="21">
        <f>+SUMIFS(Resultados_Dic3!Y$3:Y$99980,Resultados_Dic3!$F$3:$F$99980,Produccion_UO!$K547,Resultados_Dic3!$D$3:$D$99980,Produccion_UO!$K$436,Resultados_Dic3!$E$3:$E$99980,Produccion_UO!$J547,Resultados_Dic3!$A$3:$A$99980,Produccion_UO!$H547)*$I$540</f>
        <v>0</v>
      </c>
      <c r="AE547" s="21">
        <f>+SUMIFS(Resultados_Dic3!Z$3:Z$99980,Resultados_Dic3!$F$3:$F$99980,Produccion_UO!$K547,Resultados_Dic3!$D$3:$D$99980,Produccion_UO!$K$436,Resultados_Dic3!$E$3:$E$99980,Produccion_UO!$J547,Resultados_Dic3!$A$3:$A$99980,Produccion_UO!$H547)*$I$540</f>
        <v>0</v>
      </c>
      <c r="AF547" s="21">
        <f>+SUMIFS(Resultados_Dic3!AA$3:AA$99980,Resultados_Dic3!$F$3:$F$99980,Produccion_UO!$K547,Resultados_Dic3!$D$3:$D$99980,Produccion_UO!$K$436,Resultados_Dic3!$E$3:$E$99980,Produccion_UO!$J547,Resultados_Dic3!$A$3:$A$99980,Produccion_UO!$H547)*$I$540</f>
        <v>0</v>
      </c>
      <c r="AG547" s="21">
        <f>+SUMIFS(Resultados_Dic3!AB$3:AB$99980,Resultados_Dic3!$F$3:$F$99980,Produccion_UO!$K547,Resultados_Dic3!$D$3:$D$99980,Produccion_UO!$K$436,Resultados_Dic3!$E$3:$E$99980,Produccion_UO!$J547,Resultados_Dic3!$A$3:$A$99980,Produccion_UO!$H547)*$I$540</f>
        <v>0</v>
      </c>
      <c r="AH547" s="21">
        <f>+SUMIFS(Resultados_Dic3!AC$3:AC$99980,Resultados_Dic3!$F$3:$F$99980,Produccion_UO!$K547,Resultados_Dic3!$D$3:$D$99980,Produccion_UO!$K$436,Resultados_Dic3!$E$3:$E$99980,Produccion_UO!$J547,Resultados_Dic3!$A$3:$A$99980,Produccion_UO!$H547)*$I$540</f>
        <v>0</v>
      </c>
      <c r="AI547" s="21">
        <f>+SUMIFS(Resultados_Dic3!AD$3:AD$99980,Resultados_Dic3!$F$3:$F$99980,Produccion_UO!$K547,Resultados_Dic3!$D$3:$D$99980,Produccion_UO!$K$436,Resultados_Dic3!$E$3:$E$99980,Produccion_UO!$J547,Resultados_Dic3!$A$3:$A$99980,Produccion_UO!$H547)*$I$540</f>
        <v>0</v>
      </c>
      <c r="AJ547" s="21">
        <f>+SUMIFS(Resultados_Dic3!AE$3:AE$99980,Resultados_Dic3!$F$3:$F$99980,Produccion_UO!$K547,Resultados_Dic3!$D$3:$D$99980,Produccion_UO!$K$436,Resultados_Dic3!$E$3:$E$99980,Produccion_UO!$J547,Resultados_Dic3!$A$3:$A$99980,Produccion_UO!$H547)*$I$540</f>
        <v>0</v>
      </c>
      <c r="AK547" s="21">
        <f>+SUMIFS(Resultados_Dic3!AF$3:AF$99980,Resultados_Dic3!$F$3:$F$99980,Produccion_UO!$K547,Resultados_Dic3!$D$3:$D$99980,Produccion_UO!$K$436,Resultados_Dic3!$E$3:$E$99980,Produccion_UO!$J547,Resultados_Dic3!$A$3:$A$99980,Produccion_UO!$H547)*$I$540</f>
        <v>0</v>
      </c>
      <c r="AL547" s="21">
        <f>+SUMIFS(Resultados_Dic3!AG$3:AG$99980,Resultados_Dic3!$F$3:$F$99980,Produccion_UO!$K547,Resultados_Dic3!$D$3:$D$99980,Produccion_UO!$K$436,Resultados_Dic3!$E$3:$E$99980,Produccion_UO!$J547,Resultados_Dic3!$A$3:$A$99980,Produccion_UO!$H547)*$I$540</f>
        <v>0</v>
      </c>
      <c r="AM547" s="21">
        <f>+SUMIFS(Resultados_Dic3!AH$3:AH$99980,Resultados_Dic3!$F$3:$F$99980,Produccion_UO!$K547,Resultados_Dic3!$D$3:$D$99980,Produccion_UO!$K$436,Resultados_Dic3!$E$3:$E$99980,Produccion_UO!$J547,Resultados_Dic3!$A$3:$A$99980,Produccion_UO!$H547)*$I$540</f>
        <v>0</v>
      </c>
      <c r="AN547" s="21">
        <f>+SUMIFS(Resultados_Dic3!AI$3:AI$99980,Resultados_Dic3!$F$3:$F$99980,Produccion_UO!$K547,Resultados_Dic3!$D$3:$D$99980,Produccion_UO!$K$436,Resultados_Dic3!$E$3:$E$99980,Produccion_UO!$J547,Resultados_Dic3!$A$3:$A$99980,Produccion_UO!$H547)*$I$540</f>
        <v>0</v>
      </c>
      <c r="AO547" s="21">
        <f>+SUMIFS(Resultados_Dic3!AJ$3:AJ$99980,Resultados_Dic3!$F$3:$F$99980,Produccion_UO!$K547,Resultados_Dic3!$D$3:$D$99980,Produccion_UO!$K$436,Resultados_Dic3!$E$3:$E$99980,Produccion_UO!$J547,Resultados_Dic3!$A$3:$A$99980,Produccion_UO!$H547)*$I$540</f>
        <v>0</v>
      </c>
      <c r="AP547" s="21">
        <f>+SUMIFS(Resultados_Dic3!AK$3:AK$99980,Resultados_Dic3!$F$3:$F$99980,Produccion_UO!$K547,Resultados_Dic3!$D$3:$D$99980,Produccion_UO!$K$436,Resultados_Dic3!$E$3:$E$99980,Produccion_UO!$J547,Resultados_Dic3!$A$3:$A$99980,Produccion_UO!$H547)*$I$540</f>
        <v>0</v>
      </c>
      <c r="AQ547" s="21">
        <f>+SUMIFS(Resultados_Dic3!AL$3:AL$99980,Resultados_Dic3!$F$3:$F$99980,Produccion_UO!$K547,Resultados_Dic3!$D$3:$D$99980,Produccion_UO!$K$436,Resultados_Dic3!$E$3:$E$99980,Produccion_UO!$J547,Resultados_Dic3!$A$3:$A$99980,Produccion_UO!$H547)*$I$540</f>
        <v>0</v>
      </c>
      <c r="AR547" s="21">
        <f>+SUMIFS(Resultados_Dic3!AM$3:AM$99980,Resultados_Dic3!$F$3:$F$99980,Produccion_UO!$K547,Resultados_Dic3!$D$3:$D$99980,Produccion_UO!$K$436,Resultados_Dic3!$E$3:$E$99980,Produccion_UO!$J547,Resultados_Dic3!$A$3:$A$99980,Produccion_UO!$H547)*$I$540</f>
        <v>0</v>
      </c>
    </row>
    <row r="548" spans="1:48" x14ac:dyDescent="0.25">
      <c r="H548" s="17" t="str">
        <f t="shared" si="150"/>
        <v>DIC7</v>
      </c>
      <c r="J548" s="24" t="s">
        <v>76</v>
      </c>
      <c r="K548" s="54" t="s">
        <v>218</v>
      </c>
      <c r="L548" s="22" t="str">
        <f>+$B$8</f>
        <v>VSM - Medium</v>
      </c>
      <c r="M548" s="21">
        <f>+SUMIFS(Resultados_Dic3!H$3:H$99980,Resultados_Dic3!$F$3:$F$99980,Produccion_UO!$K548,Resultados_Dic3!$D$3:$D$99980,Produccion_UO!$K$436,Resultados_Dic3!$E$3:$E$99980,Produccion_UO!$J548,Resultados_Dic3!$A$3:$A$99980,Produccion_UO!$H548)*$I$540</f>
        <v>68.492839206809435</v>
      </c>
      <c r="N548" s="21">
        <f>+SUMIFS(Resultados_Dic3!I$3:I$99980,Resultados_Dic3!$F$3:$F$99980,Produccion_UO!$K548,Resultados_Dic3!$D$3:$D$99980,Produccion_UO!$K$436,Resultados_Dic3!$E$3:$E$99980,Produccion_UO!$J548,Resultados_Dic3!$A$3:$A$99980,Produccion_UO!$H548)*$I$540</f>
        <v>62.482817648349446</v>
      </c>
      <c r="O548" s="21">
        <f>+SUMIFS(Resultados_Dic3!J$3:J$99980,Resultados_Dic3!$F$3:$F$99980,Produccion_UO!$K548,Resultados_Dic3!$D$3:$D$99980,Produccion_UO!$K$436,Resultados_Dic3!$E$3:$E$99980,Produccion_UO!$J548,Resultados_Dic3!$A$3:$A$99980,Produccion_UO!$H548)*$I$540</f>
        <v>58.688210863181943</v>
      </c>
      <c r="P548" s="21">
        <f>+SUMIFS(Resultados_Dic3!K$3:K$99980,Resultados_Dic3!$F$3:$F$99980,Produccion_UO!$K548,Resultados_Dic3!$D$3:$D$99980,Produccion_UO!$K$436,Resultados_Dic3!$E$3:$E$99980,Produccion_UO!$J548,Resultados_Dic3!$A$3:$A$99980,Produccion_UO!$H548)*$I$540</f>
        <v>54.893604078014164</v>
      </c>
      <c r="Q548" s="21">
        <f>+SUMIFS(Resultados_Dic3!L$3:L$99980,Resultados_Dic3!$F$3:$F$99980,Produccion_UO!$K548,Resultados_Dic3!$D$3:$D$99980,Produccion_UO!$K$436,Resultados_Dic3!$E$3:$E$99980,Produccion_UO!$J548,Resultados_Dic3!$A$3:$A$99980,Produccion_UO!$H548)*$I$540</f>
        <v>51.098997292846668</v>
      </c>
      <c r="R548" s="21">
        <f>+SUMIFS(Resultados_Dic3!M$3:M$99980,Resultados_Dic3!$F$3:$F$99980,Produccion_UO!$K548,Resultados_Dic3!$D$3:$D$99980,Produccion_UO!$K$436,Resultados_Dic3!$E$3:$E$99980,Produccion_UO!$J548,Resultados_Dic3!$A$3:$A$99980,Produccion_UO!$H548)*$I$540</f>
        <v>45.58860185843389</v>
      </c>
      <c r="S548" s="21">
        <f>+SUMIFS(Resultados_Dic3!N$3:N$99980,Resultados_Dic3!$F$3:$F$99980,Produccion_UO!$K548,Resultados_Dic3!$D$3:$D$99980,Produccion_UO!$K$436,Resultados_Dic3!$E$3:$E$99980,Produccion_UO!$J548,Resultados_Dic3!$A$3:$A$99980,Produccion_UO!$H548)*$I$540</f>
        <v>40.078206424020834</v>
      </c>
      <c r="T548" s="21">
        <f>+SUMIFS(Resultados_Dic3!O$3:O$99980,Resultados_Dic3!$F$3:$F$99980,Produccion_UO!$K548,Resultados_Dic3!$D$3:$D$99980,Produccion_UO!$K$436,Resultados_Dic3!$E$3:$E$99980,Produccion_UO!$J548,Resultados_Dic3!$A$3:$A$99980,Produccion_UO!$H548)*$I$540</f>
        <v>35.489418328154997</v>
      </c>
      <c r="U548" s="21">
        <f>+SUMIFS(Resultados_Dic3!P$3:P$99980,Resultados_Dic3!$F$3:$F$99980,Produccion_UO!$K548,Resultados_Dic3!$D$3:$D$99980,Produccion_UO!$K$436,Resultados_Dic3!$E$3:$E$99980,Produccion_UO!$J548,Resultados_Dic3!$A$3:$A$99980,Produccion_UO!$H548)*$I$540</f>
        <v>30.900630232288886</v>
      </c>
      <c r="V548" s="21">
        <f>+SUMIFS(Resultados_Dic3!Q$3:Q$99980,Resultados_Dic3!$F$3:$F$99980,Produccion_UO!$K548,Resultados_Dic3!$D$3:$D$99980,Produccion_UO!$K$436,Resultados_Dic3!$E$3:$E$99980,Produccion_UO!$J548,Resultados_Dic3!$A$3:$A$99980,Produccion_UO!$H548)*$I$540</f>
        <v>26.524491156598831</v>
      </c>
      <c r="W548" s="21">
        <f>+SUMIFS(Resultados_Dic3!R$3:R$99980,Resultados_Dic3!$F$3:$F$99980,Produccion_UO!$K548,Resultados_Dic3!$D$3:$D$99980,Produccion_UO!$K$436,Resultados_Dic3!$E$3:$E$99980,Produccion_UO!$J548,Resultados_Dic3!$A$3:$A$99980,Produccion_UO!$H548)*$I$540</f>
        <v>22.148352080908722</v>
      </c>
      <c r="X548" s="21">
        <f>+SUMIFS(Resultados_Dic3!S$3:S$99980,Resultados_Dic3!$F$3:$F$99980,Produccion_UO!$K548,Resultados_Dic3!$D$3:$D$99980,Produccion_UO!$K$436,Resultados_Dic3!$E$3:$E$99980,Produccion_UO!$J548,Resultados_Dic3!$A$3:$A$99980,Produccion_UO!$H548)*$I$540</f>
        <v>17.772213005218639</v>
      </c>
      <c r="Y548" s="21">
        <f>+SUMIFS(Resultados_Dic3!T$3:T$99980,Resultados_Dic3!$F$3:$F$99980,Produccion_UO!$K548,Resultados_Dic3!$D$3:$D$99980,Produccion_UO!$K$436,Resultados_Dic3!$E$3:$E$99980,Produccion_UO!$J548,Resultados_Dic3!$A$3:$A$99980,Produccion_UO!$H548)*$I$540</f>
        <v>15.507423893652556</v>
      </c>
      <c r="Z548" s="21">
        <f>+SUMIFS(Resultados_Dic3!U$3:U$99980,Resultados_Dic3!$F$3:$F$99980,Produccion_UO!$K548,Resultados_Dic3!$D$3:$D$99980,Produccion_UO!$K$436,Resultados_Dic3!$E$3:$E$99980,Produccion_UO!$J548,Resultados_Dic3!$A$3:$A$99980,Produccion_UO!$H548)*$I$540</f>
        <v>13.242634782086499</v>
      </c>
      <c r="AA548" s="21">
        <f>+SUMIFS(Resultados_Dic3!V$3:V$99980,Resultados_Dic3!$F$3:$F$99980,Produccion_UO!$K548,Resultados_Dic3!$D$3:$D$99980,Produccion_UO!$K$436,Resultados_Dic3!$E$3:$E$99980,Produccion_UO!$J548,Resultados_Dic3!$A$3:$A$99980,Produccion_UO!$H548)*$I$540</f>
        <v>0</v>
      </c>
      <c r="AB548" s="21">
        <f>+SUMIFS(Resultados_Dic3!W$3:W$99980,Resultados_Dic3!$F$3:$F$99980,Produccion_UO!$K548,Resultados_Dic3!$D$3:$D$99980,Produccion_UO!$K$436,Resultados_Dic3!$E$3:$E$99980,Produccion_UO!$J548,Resultados_Dic3!$A$3:$A$99980,Produccion_UO!$H548)*$I$540</f>
        <v>0</v>
      </c>
      <c r="AC548" s="21">
        <f>+SUMIFS(Resultados_Dic3!X$3:X$99980,Resultados_Dic3!$F$3:$F$99980,Produccion_UO!$K548,Resultados_Dic3!$D$3:$D$99980,Produccion_UO!$K$436,Resultados_Dic3!$E$3:$E$99980,Produccion_UO!$J548,Resultados_Dic3!$A$3:$A$99980,Produccion_UO!$H548)*$I$540</f>
        <v>0</v>
      </c>
      <c r="AD548" s="21">
        <f>+SUMIFS(Resultados_Dic3!Y$3:Y$99980,Resultados_Dic3!$F$3:$F$99980,Produccion_UO!$K548,Resultados_Dic3!$D$3:$D$99980,Produccion_UO!$K$436,Resultados_Dic3!$E$3:$E$99980,Produccion_UO!$J548,Resultados_Dic3!$A$3:$A$99980,Produccion_UO!$H548)*$I$540</f>
        <v>0</v>
      </c>
      <c r="AE548" s="21">
        <f>+SUMIFS(Resultados_Dic3!Z$3:Z$99980,Resultados_Dic3!$F$3:$F$99980,Produccion_UO!$K548,Resultados_Dic3!$D$3:$D$99980,Produccion_UO!$K$436,Resultados_Dic3!$E$3:$E$99980,Produccion_UO!$J548,Resultados_Dic3!$A$3:$A$99980,Produccion_UO!$H548)*$I$540</f>
        <v>0</v>
      </c>
      <c r="AF548" s="21">
        <f>+SUMIFS(Resultados_Dic3!AA$3:AA$99980,Resultados_Dic3!$F$3:$F$99980,Produccion_UO!$K548,Resultados_Dic3!$D$3:$D$99980,Produccion_UO!$K$436,Resultados_Dic3!$E$3:$E$99980,Produccion_UO!$J548,Resultados_Dic3!$A$3:$A$99980,Produccion_UO!$H548)*$I$540</f>
        <v>0</v>
      </c>
      <c r="AG548" s="21">
        <f>+SUMIFS(Resultados_Dic3!AB$3:AB$99980,Resultados_Dic3!$F$3:$F$99980,Produccion_UO!$K548,Resultados_Dic3!$D$3:$D$99980,Produccion_UO!$K$436,Resultados_Dic3!$E$3:$E$99980,Produccion_UO!$J548,Resultados_Dic3!$A$3:$A$99980,Produccion_UO!$H548)*$I$540</f>
        <v>0</v>
      </c>
      <c r="AH548" s="21">
        <f>+SUMIFS(Resultados_Dic3!AC$3:AC$99980,Resultados_Dic3!$F$3:$F$99980,Produccion_UO!$K548,Resultados_Dic3!$D$3:$D$99980,Produccion_UO!$K$436,Resultados_Dic3!$E$3:$E$99980,Produccion_UO!$J548,Resultados_Dic3!$A$3:$A$99980,Produccion_UO!$H548)*$I$540</f>
        <v>0</v>
      </c>
      <c r="AI548" s="21">
        <f>+SUMIFS(Resultados_Dic3!AD$3:AD$99980,Resultados_Dic3!$F$3:$F$99980,Produccion_UO!$K548,Resultados_Dic3!$D$3:$D$99980,Produccion_UO!$K$436,Resultados_Dic3!$E$3:$E$99980,Produccion_UO!$J548,Resultados_Dic3!$A$3:$A$99980,Produccion_UO!$H548)*$I$540</f>
        <v>0</v>
      </c>
      <c r="AJ548" s="21">
        <f>+SUMIFS(Resultados_Dic3!AE$3:AE$99980,Resultados_Dic3!$F$3:$F$99980,Produccion_UO!$K548,Resultados_Dic3!$D$3:$D$99980,Produccion_UO!$K$436,Resultados_Dic3!$E$3:$E$99980,Produccion_UO!$J548,Resultados_Dic3!$A$3:$A$99980,Produccion_UO!$H548)*$I$540</f>
        <v>0</v>
      </c>
      <c r="AK548" s="21">
        <f>+SUMIFS(Resultados_Dic3!AF$3:AF$99980,Resultados_Dic3!$F$3:$F$99980,Produccion_UO!$K548,Resultados_Dic3!$D$3:$D$99980,Produccion_UO!$K$436,Resultados_Dic3!$E$3:$E$99980,Produccion_UO!$J548,Resultados_Dic3!$A$3:$A$99980,Produccion_UO!$H548)*$I$540</f>
        <v>0</v>
      </c>
      <c r="AL548" s="21">
        <f>+SUMIFS(Resultados_Dic3!AG$3:AG$99980,Resultados_Dic3!$F$3:$F$99980,Produccion_UO!$K548,Resultados_Dic3!$D$3:$D$99980,Produccion_UO!$K$436,Resultados_Dic3!$E$3:$E$99980,Produccion_UO!$J548,Resultados_Dic3!$A$3:$A$99980,Produccion_UO!$H548)*$I$540</f>
        <v>0</v>
      </c>
      <c r="AM548" s="21">
        <f>+SUMIFS(Resultados_Dic3!AH$3:AH$99980,Resultados_Dic3!$F$3:$F$99980,Produccion_UO!$K548,Resultados_Dic3!$D$3:$D$99980,Produccion_UO!$K$436,Resultados_Dic3!$E$3:$E$99980,Produccion_UO!$J548,Resultados_Dic3!$A$3:$A$99980,Produccion_UO!$H548)*$I$540</f>
        <v>0</v>
      </c>
      <c r="AN548" s="21">
        <f>+SUMIFS(Resultados_Dic3!AI$3:AI$99980,Resultados_Dic3!$F$3:$F$99980,Produccion_UO!$K548,Resultados_Dic3!$D$3:$D$99980,Produccion_UO!$K$436,Resultados_Dic3!$E$3:$E$99980,Produccion_UO!$J548,Resultados_Dic3!$A$3:$A$99980,Produccion_UO!$H548)*$I$540</f>
        <v>0</v>
      </c>
      <c r="AO548" s="21">
        <f>+SUMIFS(Resultados_Dic3!AJ$3:AJ$99980,Resultados_Dic3!$F$3:$F$99980,Produccion_UO!$K548,Resultados_Dic3!$D$3:$D$99980,Produccion_UO!$K$436,Resultados_Dic3!$E$3:$E$99980,Produccion_UO!$J548,Resultados_Dic3!$A$3:$A$99980,Produccion_UO!$H548)*$I$540</f>
        <v>0</v>
      </c>
      <c r="AP548" s="21">
        <f>+SUMIFS(Resultados_Dic3!AK$3:AK$99980,Resultados_Dic3!$F$3:$F$99980,Produccion_UO!$K548,Resultados_Dic3!$D$3:$D$99980,Produccion_UO!$K$436,Resultados_Dic3!$E$3:$E$99980,Produccion_UO!$J548,Resultados_Dic3!$A$3:$A$99980,Produccion_UO!$H548)*$I$540</f>
        <v>0</v>
      </c>
      <c r="AQ548" s="21">
        <f>+SUMIFS(Resultados_Dic3!AL$3:AL$99980,Resultados_Dic3!$F$3:$F$99980,Produccion_UO!$K548,Resultados_Dic3!$D$3:$D$99980,Produccion_UO!$K$436,Resultados_Dic3!$E$3:$E$99980,Produccion_UO!$J548,Resultados_Dic3!$A$3:$A$99980,Produccion_UO!$H548)*$I$540</f>
        <v>0</v>
      </c>
      <c r="AR548" s="21">
        <f>+SUMIFS(Resultados_Dic3!AM$3:AM$99980,Resultados_Dic3!$F$3:$F$99980,Produccion_UO!$K548,Resultados_Dic3!$D$3:$D$99980,Produccion_UO!$K$436,Resultados_Dic3!$E$3:$E$99980,Produccion_UO!$J548,Resultados_Dic3!$A$3:$A$99980,Produccion_UO!$H548)*$I$540</f>
        <v>0</v>
      </c>
    </row>
    <row r="549" spans="1:48" x14ac:dyDescent="0.25">
      <c r="H549" s="17" t="str">
        <f t="shared" si="150"/>
        <v>DIC7</v>
      </c>
      <c r="J549" s="24" t="s">
        <v>77</v>
      </c>
      <c r="K549" s="54" t="s">
        <v>467</v>
      </c>
      <c r="L549" s="22" t="str">
        <f>+$B$9</f>
        <v>VIM - GAS</v>
      </c>
      <c r="M549" s="21">
        <f>+SUMIFS(Resultados_Dic3!H$3:H$99980,Resultados_Dic3!$F$3:$F$99980,Produccion_UO!$K549,Resultados_Dic3!$D$3:$D$99980,Produccion_UO!$K$436,Resultados_Dic3!$E$3:$E$99980,Produccion_UO!$J549,Resultados_Dic3!$A$3:$A$99980,Produccion_UO!$H549)*$I$540</f>
        <v>0</v>
      </c>
      <c r="N549" s="21">
        <f>+SUMIFS(Resultados_Dic3!I$3:I$99980,Resultados_Dic3!$F$3:$F$99980,Produccion_UO!$K549,Resultados_Dic3!$D$3:$D$99980,Produccion_UO!$K$436,Resultados_Dic3!$E$3:$E$99980,Produccion_UO!$J549,Resultados_Dic3!$A$3:$A$99980,Produccion_UO!$H549)*$I$540</f>
        <v>0</v>
      </c>
      <c r="O549" s="21">
        <f>+SUMIFS(Resultados_Dic3!J$3:J$99980,Resultados_Dic3!$F$3:$F$99980,Produccion_UO!$K549,Resultados_Dic3!$D$3:$D$99980,Produccion_UO!$K$436,Resultados_Dic3!$E$3:$E$99980,Produccion_UO!$J549,Resultados_Dic3!$A$3:$A$99980,Produccion_UO!$H549)*$I$540</f>
        <v>0</v>
      </c>
      <c r="P549" s="21">
        <f>+SUMIFS(Resultados_Dic3!K$3:K$99980,Resultados_Dic3!$F$3:$F$99980,Produccion_UO!$K549,Resultados_Dic3!$D$3:$D$99980,Produccion_UO!$K$436,Resultados_Dic3!$E$3:$E$99980,Produccion_UO!$J549,Resultados_Dic3!$A$3:$A$99980,Produccion_UO!$H549)*$I$540</f>
        <v>0</v>
      </c>
      <c r="Q549" s="21">
        <f>+SUMIFS(Resultados_Dic3!L$3:L$99980,Resultados_Dic3!$F$3:$F$99980,Produccion_UO!$K549,Resultados_Dic3!$D$3:$D$99980,Produccion_UO!$K$436,Resultados_Dic3!$E$3:$E$99980,Produccion_UO!$J549,Resultados_Dic3!$A$3:$A$99980,Produccion_UO!$H549)*$I$540</f>
        <v>0</v>
      </c>
      <c r="R549" s="21">
        <f>+SUMIFS(Resultados_Dic3!M$3:M$99980,Resultados_Dic3!$F$3:$F$99980,Produccion_UO!$K549,Resultados_Dic3!$D$3:$D$99980,Produccion_UO!$K$436,Resultados_Dic3!$E$3:$E$99980,Produccion_UO!$J549,Resultados_Dic3!$A$3:$A$99980,Produccion_UO!$H549)*$I$540</f>
        <v>0</v>
      </c>
      <c r="S549" s="21">
        <f>+SUMIFS(Resultados_Dic3!N$3:N$99980,Resultados_Dic3!$F$3:$F$99980,Produccion_UO!$K549,Resultados_Dic3!$D$3:$D$99980,Produccion_UO!$K$436,Resultados_Dic3!$E$3:$E$99980,Produccion_UO!$J549,Resultados_Dic3!$A$3:$A$99980,Produccion_UO!$H549)*$I$540</f>
        <v>0</v>
      </c>
      <c r="T549" s="21">
        <f>+SUMIFS(Resultados_Dic3!O$3:O$99980,Resultados_Dic3!$F$3:$F$99980,Produccion_UO!$K549,Resultados_Dic3!$D$3:$D$99980,Produccion_UO!$K$436,Resultados_Dic3!$E$3:$E$99980,Produccion_UO!$J549,Resultados_Dic3!$A$3:$A$99980,Produccion_UO!$H549)*$I$540</f>
        <v>0</v>
      </c>
      <c r="U549" s="21">
        <f>+SUMIFS(Resultados_Dic3!P$3:P$99980,Resultados_Dic3!$F$3:$F$99980,Produccion_UO!$K549,Resultados_Dic3!$D$3:$D$99980,Produccion_UO!$K$436,Resultados_Dic3!$E$3:$E$99980,Produccion_UO!$J549,Resultados_Dic3!$A$3:$A$99980,Produccion_UO!$H549)*$I$540</f>
        <v>0</v>
      </c>
      <c r="V549" s="21">
        <f>+SUMIFS(Resultados_Dic3!Q$3:Q$99980,Resultados_Dic3!$F$3:$F$99980,Produccion_UO!$K549,Resultados_Dic3!$D$3:$D$99980,Produccion_UO!$K$436,Resultados_Dic3!$E$3:$E$99980,Produccion_UO!$J549,Resultados_Dic3!$A$3:$A$99980,Produccion_UO!$H549)*$I$540</f>
        <v>0</v>
      </c>
      <c r="W549" s="21">
        <f>+SUMIFS(Resultados_Dic3!R$3:R$99980,Resultados_Dic3!$F$3:$F$99980,Produccion_UO!$K549,Resultados_Dic3!$D$3:$D$99980,Produccion_UO!$K$436,Resultados_Dic3!$E$3:$E$99980,Produccion_UO!$J549,Resultados_Dic3!$A$3:$A$99980,Produccion_UO!$H549)*$I$540</f>
        <v>0</v>
      </c>
      <c r="X549" s="21">
        <f>+SUMIFS(Resultados_Dic3!S$3:S$99980,Resultados_Dic3!$F$3:$F$99980,Produccion_UO!$K549,Resultados_Dic3!$D$3:$D$99980,Produccion_UO!$K$436,Resultados_Dic3!$E$3:$E$99980,Produccion_UO!$J549,Resultados_Dic3!$A$3:$A$99980,Produccion_UO!$H549)*$I$540</f>
        <v>0</v>
      </c>
      <c r="Y549" s="21">
        <f>+SUMIFS(Resultados_Dic3!T$3:T$99980,Resultados_Dic3!$F$3:$F$99980,Produccion_UO!$K549,Resultados_Dic3!$D$3:$D$99980,Produccion_UO!$K$436,Resultados_Dic3!$E$3:$E$99980,Produccion_UO!$J549,Resultados_Dic3!$A$3:$A$99980,Produccion_UO!$H549)*$I$540</f>
        <v>0</v>
      </c>
      <c r="Z549" s="21">
        <f>+SUMIFS(Resultados_Dic3!U$3:U$99980,Resultados_Dic3!$F$3:$F$99980,Produccion_UO!$K549,Resultados_Dic3!$D$3:$D$99980,Produccion_UO!$K$436,Resultados_Dic3!$E$3:$E$99980,Produccion_UO!$J549,Resultados_Dic3!$A$3:$A$99980,Produccion_UO!$H549)*$I$540</f>
        <v>0</v>
      </c>
      <c r="AA549" s="21">
        <f>+SUMIFS(Resultados_Dic3!V$3:V$99980,Resultados_Dic3!$F$3:$F$99980,Produccion_UO!$K549,Resultados_Dic3!$D$3:$D$99980,Produccion_UO!$K$436,Resultados_Dic3!$E$3:$E$99980,Produccion_UO!$J549,Resultados_Dic3!$A$3:$A$99980,Produccion_UO!$H549)*$I$540</f>
        <v>0</v>
      </c>
      <c r="AB549" s="21">
        <f>+SUMIFS(Resultados_Dic3!W$3:W$99980,Resultados_Dic3!$F$3:$F$99980,Produccion_UO!$K549,Resultados_Dic3!$D$3:$D$99980,Produccion_UO!$K$436,Resultados_Dic3!$E$3:$E$99980,Produccion_UO!$J549,Resultados_Dic3!$A$3:$A$99980,Produccion_UO!$H549)*$I$540</f>
        <v>0</v>
      </c>
      <c r="AC549" s="21">
        <f>+SUMIFS(Resultados_Dic3!X$3:X$99980,Resultados_Dic3!$F$3:$F$99980,Produccion_UO!$K549,Resultados_Dic3!$D$3:$D$99980,Produccion_UO!$K$436,Resultados_Dic3!$E$3:$E$99980,Produccion_UO!$J549,Resultados_Dic3!$A$3:$A$99980,Produccion_UO!$H549)*$I$540</f>
        <v>0</v>
      </c>
      <c r="AD549" s="21">
        <f>+SUMIFS(Resultados_Dic3!Y$3:Y$99980,Resultados_Dic3!$F$3:$F$99980,Produccion_UO!$K549,Resultados_Dic3!$D$3:$D$99980,Produccion_UO!$K$436,Resultados_Dic3!$E$3:$E$99980,Produccion_UO!$J549,Resultados_Dic3!$A$3:$A$99980,Produccion_UO!$H549)*$I$540</f>
        <v>0</v>
      </c>
      <c r="AE549" s="21">
        <f>+SUMIFS(Resultados_Dic3!Z$3:Z$99980,Resultados_Dic3!$F$3:$F$99980,Produccion_UO!$K549,Resultados_Dic3!$D$3:$D$99980,Produccion_UO!$K$436,Resultados_Dic3!$E$3:$E$99980,Produccion_UO!$J549,Resultados_Dic3!$A$3:$A$99980,Produccion_UO!$H549)*$I$540</f>
        <v>0</v>
      </c>
      <c r="AF549" s="21">
        <f>+SUMIFS(Resultados_Dic3!AA$3:AA$99980,Resultados_Dic3!$F$3:$F$99980,Produccion_UO!$K549,Resultados_Dic3!$D$3:$D$99980,Produccion_UO!$K$436,Resultados_Dic3!$E$3:$E$99980,Produccion_UO!$J549,Resultados_Dic3!$A$3:$A$99980,Produccion_UO!$H549)*$I$540</f>
        <v>0</v>
      </c>
      <c r="AG549" s="21">
        <f>+SUMIFS(Resultados_Dic3!AB$3:AB$99980,Resultados_Dic3!$F$3:$F$99980,Produccion_UO!$K549,Resultados_Dic3!$D$3:$D$99980,Produccion_UO!$K$436,Resultados_Dic3!$E$3:$E$99980,Produccion_UO!$J549,Resultados_Dic3!$A$3:$A$99980,Produccion_UO!$H549)*$I$540</f>
        <v>0</v>
      </c>
      <c r="AH549" s="21">
        <f>+SUMIFS(Resultados_Dic3!AC$3:AC$99980,Resultados_Dic3!$F$3:$F$99980,Produccion_UO!$K549,Resultados_Dic3!$D$3:$D$99980,Produccion_UO!$K$436,Resultados_Dic3!$E$3:$E$99980,Produccion_UO!$J549,Resultados_Dic3!$A$3:$A$99980,Produccion_UO!$H549)*$I$540</f>
        <v>0</v>
      </c>
      <c r="AI549" s="21">
        <f>+SUMIFS(Resultados_Dic3!AD$3:AD$99980,Resultados_Dic3!$F$3:$F$99980,Produccion_UO!$K549,Resultados_Dic3!$D$3:$D$99980,Produccion_UO!$K$436,Resultados_Dic3!$E$3:$E$99980,Produccion_UO!$J549,Resultados_Dic3!$A$3:$A$99980,Produccion_UO!$H549)*$I$540</f>
        <v>0</v>
      </c>
      <c r="AJ549" s="21">
        <f>+SUMIFS(Resultados_Dic3!AE$3:AE$99980,Resultados_Dic3!$F$3:$F$99980,Produccion_UO!$K549,Resultados_Dic3!$D$3:$D$99980,Produccion_UO!$K$436,Resultados_Dic3!$E$3:$E$99980,Produccion_UO!$J549,Resultados_Dic3!$A$3:$A$99980,Produccion_UO!$H549)*$I$540</f>
        <v>0</v>
      </c>
      <c r="AK549" s="21">
        <f>+SUMIFS(Resultados_Dic3!AF$3:AF$99980,Resultados_Dic3!$F$3:$F$99980,Produccion_UO!$K549,Resultados_Dic3!$D$3:$D$99980,Produccion_UO!$K$436,Resultados_Dic3!$E$3:$E$99980,Produccion_UO!$J549,Resultados_Dic3!$A$3:$A$99980,Produccion_UO!$H549)*$I$540</f>
        <v>0</v>
      </c>
      <c r="AL549" s="21">
        <f>+SUMIFS(Resultados_Dic3!AG$3:AG$99980,Resultados_Dic3!$F$3:$F$99980,Produccion_UO!$K549,Resultados_Dic3!$D$3:$D$99980,Produccion_UO!$K$436,Resultados_Dic3!$E$3:$E$99980,Produccion_UO!$J549,Resultados_Dic3!$A$3:$A$99980,Produccion_UO!$H549)*$I$540</f>
        <v>0</v>
      </c>
      <c r="AM549" s="21">
        <f>+SUMIFS(Resultados_Dic3!AH$3:AH$99980,Resultados_Dic3!$F$3:$F$99980,Produccion_UO!$K549,Resultados_Dic3!$D$3:$D$99980,Produccion_UO!$K$436,Resultados_Dic3!$E$3:$E$99980,Produccion_UO!$J549,Resultados_Dic3!$A$3:$A$99980,Produccion_UO!$H549)*$I$540</f>
        <v>0</v>
      </c>
      <c r="AN549" s="21">
        <f>+SUMIFS(Resultados_Dic3!AI$3:AI$99980,Resultados_Dic3!$F$3:$F$99980,Produccion_UO!$K549,Resultados_Dic3!$D$3:$D$99980,Produccion_UO!$K$436,Resultados_Dic3!$E$3:$E$99980,Produccion_UO!$J549,Resultados_Dic3!$A$3:$A$99980,Produccion_UO!$H549)*$I$540</f>
        <v>0</v>
      </c>
      <c r="AO549" s="21">
        <f>+SUMIFS(Resultados_Dic3!AJ$3:AJ$99980,Resultados_Dic3!$F$3:$F$99980,Produccion_UO!$K549,Resultados_Dic3!$D$3:$D$99980,Produccion_UO!$K$436,Resultados_Dic3!$E$3:$E$99980,Produccion_UO!$J549,Resultados_Dic3!$A$3:$A$99980,Produccion_UO!$H549)*$I$540</f>
        <v>0</v>
      </c>
      <c r="AP549" s="21">
        <f>+SUMIFS(Resultados_Dic3!AK$3:AK$99980,Resultados_Dic3!$F$3:$F$99980,Produccion_UO!$K549,Resultados_Dic3!$D$3:$D$99980,Produccion_UO!$K$436,Resultados_Dic3!$E$3:$E$99980,Produccion_UO!$J549,Resultados_Dic3!$A$3:$A$99980,Produccion_UO!$H549)*$I$540</f>
        <v>0</v>
      </c>
      <c r="AQ549" s="21">
        <f>+SUMIFS(Resultados_Dic3!AL$3:AL$99980,Resultados_Dic3!$F$3:$F$99980,Produccion_UO!$K549,Resultados_Dic3!$D$3:$D$99980,Produccion_UO!$K$436,Resultados_Dic3!$E$3:$E$99980,Produccion_UO!$J549,Resultados_Dic3!$A$3:$A$99980,Produccion_UO!$H549)*$I$540</f>
        <v>0</v>
      </c>
      <c r="AR549" s="21">
        <f>+SUMIFS(Resultados_Dic3!AM$3:AM$99980,Resultados_Dic3!$F$3:$F$99980,Produccion_UO!$K549,Resultados_Dic3!$D$3:$D$99980,Produccion_UO!$K$436,Resultados_Dic3!$E$3:$E$99980,Produccion_UO!$J549,Resultados_Dic3!$A$3:$A$99980,Produccion_UO!$H549)*$I$540</f>
        <v>0</v>
      </c>
    </row>
    <row r="550" spans="1:48" s="68" customFormat="1" x14ac:dyDescent="0.25">
      <c r="A550" s="133"/>
      <c r="B550" s="133"/>
      <c r="C550" s="133"/>
      <c r="D550" s="133"/>
      <c r="E550" s="133"/>
      <c r="F550" s="134"/>
      <c r="H550" s="71"/>
      <c r="I550" s="71"/>
      <c r="L550" s="22"/>
      <c r="M550" s="69">
        <f>+SUM(M543:M549)</f>
        <v>830.94554273686038</v>
      </c>
      <c r="N550" s="69">
        <f t="shared" ref="N550" si="151">+SUM(N543:N549)</f>
        <v>789.63674426249918</v>
      </c>
      <c r="O550" s="69">
        <f t="shared" ref="O550:AR550" si="152">+SUM(O543:O549)</f>
        <v>748.97707119108168</v>
      </c>
      <c r="P550" s="69">
        <f t="shared" si="152"/>
        <v>708.31739811966474</v>
      </c>
      <c r="Q550" s="69">
        <f t="shared" si="152"/>
        <v>667.6577250482477</v>
      </c>
      <c r="R550" s="69">
        <f t="shared" si="152"/>
        <v>622.69743610059174</v>
      </c>
      <c r="S550" s="69">
        <f t="shared" si="152"/>
        <v>577.73714715293568</v>
      </c>
      <c r="T550" s="69">
        <f t="shared" si="152"/>
        <v>532.5261573817728</v>
      </c>
      <c r="U550" s="69">
        <f t="shared" si="152"/>
        <v>500.73751681316389</v>
      </c>
      <c r="V550" s="69">
        <f t="shared" si="152"/>
        <v>449.31959273585443</v>
      </c>
      <c r="W550" s="69">
        <f t="shared" si="152"/>
        <v>444.94345366016432</v>
      </c>
      <c r="X550" s="69">
        <f t="shared" si="152"/>
        <v>440.56731458447422</v>
      </c>
      <c r="Y550" s="69">
        <f t="shared" si="152"/>
        <v>438.30252547290814</v>
      </c>
      <c r="Z550" s="69">
        <f t="shared" si="152"/>
        <v>436.03773636134207</v>
      </c>
      <c r="AA550" s="69">
        <f t="shared" si="152"/>
        <v>0</v>
      </c>
      <c r="AB550" s="69">
        <f t="shared" si="152"/>
        <v>0</v>
      </c>
      <c r="AC550" s="69">
        <f t="shared" si="152"/>
        <v>0</v>
      </c>
      <c r="AD550" s="69">
        <f t="shared" si="152"/>
        <v>0</v>
      </c>
      <c r="AE550" s="69">
        <f t="shared" si="152"/>
        <v>0</v>
      </c>
      <c r="AF550" s="69">
        <f t="shared" si="152"/>
        <v>0</v>
      </c>
      <c r="AG550" s="69">
        <f t="shared" si="152"/>
        <v>0</v>
      </c>
      <c r="AH550" s="69">
        <f t="shared" si="152"/>
        <v>0</v>
      </c>
      <c r="AI550" s="69">
        <f t="shared" si="152"/>
        <v>0</v>
      </c>
      <c r="AJ550" s="69">
        <f t="shared" si="152"/>
        <v>0</v>
      </c>
      <c r="AK550" s="69">
        <f t="shared" si="152"/>
        <v>0</v>
      </c>
      <c r="AL550" s="69">
        <f t="shared" si="152"/>
        <v>0</v>
      </c>
      <c r="AM550" s="69">
        <f t="shared" si="152"/>
        <v>0</v>
      </c>
      <c r="AN550" s="69">
        <f t="shared" si="152"/>
        <v>0</v>
      </c>
      <c r="AO550" s="69">
        <f t="shared" si="152"/>
        <v>0</v>
      </c>
      <c r="AP550" s="69">
        <f t="shared" si="152"/>
        <v>0</v>
      </c>
      <c r="AQ550" s="69">
        <f t="shared" si="152"/>
        <v>0</v>
      </c>
      <c r="AR550" s="69">
        <f t="shared" si="152"/>
        <v>0</v>
      </c>
    </row>
    <row r="552" spans="1:48" ht="18.75" x14ac:dyDescent="0.3">
      <c r="I552" s="17" t="str">
        <f>+IF(OR(J553="OIL",J553="OIL-eq"),$I$5,IF(J553="GAS",$I$4,IF(J553="GSL",$I$8,IF(J553="DSL",$I$9,IF(J553="KER",$I$10,IF(J553="LPG",$I$11,IF(J553="HFO",$I$12,IF(J553="AVG",$I$13,IF(J553="RFG",$I$14,IF(J553="ELC",$I$15,$I$16))))))))))</f>
        <v>GWh/año</v>
      </c>
      <c r="K552" s="34" t="s">
        <v>524</v>
      </c>
    </row>
    <row r="553" spans="1:48" x14ac:dyDescent="0.25">
      <c r="I553" s="115">
        <f>+IF(OR(J553="OIL",J553="OIL-eq"),$H$5,IF(J553="GAS",$H$4,IF(J553="GSL",$H$8,IF(J553="DSL",$H$9,IF(J553="KER",$H$10,IF(J553="LPG",$H$11,IF(J553="HFO",$H$12,IF(J553="AVG",$H$13,IF(J553="RFG",$H$14,IF(J553="ELC",$H$15,$H$16))))))))))</f>
        <v>277.77777777777777</v>
      </c>
      <c r="J553" s="106" t="s">
        <v>348</v>
      </c>
      <c r="K553" s="56" t="s">
        <v>389</v>
      </c>
    </row>
    <row r="554" spans="1:48" x14ac:dyDescent="0.25">
      <c r="H554" s="12"/>
      <c r="I554" s="12"/>
      <c r="J554" s="15"/>
      <c r="K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</row>
    <row r="555" spans="1:48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:48" x14ac:dyDescent="0.25">
      <c r="H556" s="17" t="str">
        <f t="shared" ref="H556:H562" si="153">+$B$1</f>
        <v>DIC7</v>
      </c>
      <c r="J556" s="24" t="s">
        <v>72</v>
      </c>
      <c r="K556" s="54" t="s">
        <v>468</v>
      </c>
      <c r="L556" s="22" t="str">
        <f>+$B$3</f>
        <v>GU - Gas</v>
      </c>
      <c r="M556" s="21">
        <f>+SUMIFS(Resultados_Dic3!H$3:H$99980,Resultados_Dic3!$F$3:$F$99980,Produccion_UO!$K556,Resultados_Dic3!$D$3:$D$99980,Produccion_UO!$K$449,Resultados_Dic3!$E$3:$E$99980,Produccion_UO!$J556,Resultados_Dic3!$A$3:$A$99980,Produccion_UO!$H556)*$I$553</f>
        <v>0</v>
      </c>
      <c r="N556" s="21">
        <f>+SUMIFS(Resultados_Dic3!I$3:I$99980,Resultados_Dic3!$F$3:$F$99980,Produccion_UO!$K556,Resultados_Dic3!$D$3:$D$99980,Produccion_UO!$K$449,Resultados_Dic3!$E$3:$E$99980,Produccion_UO!$J556,Resultados_Dic3!$A$3:$A$99980,Produccion_UO!$H556)*$I$553</f>
        <v>0</v>
      </c>
      <c r="O556" s="21">
        <f>+SUMIFS(Resultados_Dic3!J$3:J$99980,Resultados_Dic3!$F$3:$F$99980,Produccion_UO!$K556,Resultados_Dic3!$D$3:$D$99980,Produccion_UO!$K$449,Resultados_Dic3!$E$3:$E$99980,Produccion_UO!$J556,Resultados_Dic3!$A$3:$A$99980,Produccion_UO!$H556)*$I$553</f>
        <v>0</v>
      </c>
      <c r="P556" s="21">
        <f>+SUMIFS(Resultados_Dic3!K$3:K$99980,Resultados_Dic3!$F$3:$F$99980,Produccion_UO!$K556,Resultados_Dic3!$D$3:$D$99980,Produccion_UO!$K$449,Resultados_Dic3!$E$3:$E$99980,Produccion_UO!$J556,Resultados_Dic3!$A$3:$A$99980,Produccion_UO!$H556)*$I$553</f>
        <v>0</v>
      </c>
      <c r="Q556" s="21">
        <f>+SUMIFS(Resultados_Dic3!L$3:L$99980,Resultados_Dic3!$F$3:$F$99980,Produccion_UO!$K556,Resultados_Dic3!$D$3:$D$99980,Produccion_UO!$K$449,Resultados_Dic3!$E$3:$E$99980,Produccion_UO!$J556,Resultados_Dic3!$A$3:$A$99980,Produccion_UO!$H556)*$I$553</f>
        <v>0</v>
      </c>
      <c r="R556" s="21">
        <f>+SUMIFS(Resultados_Dic3!M$3:M$99980,Resultados_Dic3!$F$3:$F$99980,Produccion_UO!$K556,Resultados_Dic3!$D$3:$D$99980,Produccion_UO!$K$449,Resultados_Dic3!$E$3:$E$99980,Produccion_UO!$J556,Resultados_Dic3!$A$3:$A$99980,Produccion_UO!$H556)*$I$553</f>
        <v>0</v>
      </c>
      <c r="S556" s="21">
        <f>+SUMIFS(Resultados_Dic3!N$3:N$99980,Resultados_Dic3!$F$3:$F$99980,Produccion_UO!$K556,Resultados_Dic3!$D$3:$D$99980,Produccion_UO!$K$449,Resultados_Dic3!$E$3:$E$99980,Produccion_UO!$J556,Resultados_Dic3!$A$3:$A$99980,Produccion_UO!$H556)*$I$553</f>
        <v>0</v>
      </c>
      <c r="T556" s="21">
        <f>+SUMIFS(Resultados_Dic3!O$3:O$99980,Resultados_Dic3!$F$3:$F$99980,Produccion_UO!$K556,Resultados_Dic3!$D$3:$D$99980,Produccion_UO!$K$449,Resultados_Dic3!$E$3:$E$99980,Produccion_UO!$J556,Resultados_Dic3!$A$3:$A$99980,Produccion_UO!$H556)*$I$553</f>
        <v>0</v>
      </c>
      <c r="U556" s="21">
        <f>+SUMIFS(Resultados_Dic3!P$3:P$99980,Resultados_Dic3!$F$3:$F$99980,Produccion_UO!$K556,Resultados_Dic3!$D$3:$D$99980,Produccion_UO!$K$449,Resultados_Dic3!$E$3:$E$99980,Produccion_UO!$J556,Resultados_Dic3!$A$3:$A$99980,Produccion_UO!$H556)*$I$553</f>
        <v>0</v>
      </c>
      <c r="V556" s="21">
        <f>+SUMIFS(Resultados_Dic3!Q$3:Q$99980,Resultados_Dic3!$F$3:$F$99980,Produccion_UO!$K556,Resultados_Dic3!$D$3:$D$99980,Produccion_UO!$K$449,Resultados_Dic3!$E$3:$E$99980,Produccion_UO!$J556,Resultados_Dic3!$A$3:$A$99980,Produccion_UO!$H556)*$I$553</f>
        <v>0</v>
      </c>
      <c r="W556" s="21">
        <f>+SUMIFS(Resultados_Dic3!R$3:R$99980,Resultados_Dic3!$F$3:$F$99980,Produccion_UO!$K556,Resultados_Dic3!$D$3:$D$99980,Produccion_UO!$K$449,Resultados_Dic3!$E$3:$E$99980,Produccion_UO!$J556,Resultados_Dic3!$A$3:$A$99980,Produccion_UO!$H556)*$I$553</f>
        <v>0</v>
      </c>
      <c r="X556" s="21">
        <f>+SUMIFS(Resultados_Dic3!S$3:S$99980,Resultados_Dic3!$F$3:$F$99980,Produccion_UO!$K556,Resultados_Dic3!$D$3:$D$99980,Produccion_UO!$K$449,Resultados_Dic3!$E$3:$E$99980,Produccion_UO!$J556,Resultados_Dic3!$A$3:$A$99980,Produccion_UO!$H556)*$I$553</f>
        <v>0</v>
      </c>
      <c r="Y556" s="21">
        <f>+SUMIFS(Resultados_Dic3!T$3:T$99980,Resultados_Dic3!$F$3:$F$99980,Produccion_UO!$K556,Resultados_Dic3!$D$3:$D$99980,Produccion_UO!$K$449,Resultados_Dic3!$E$3:$E$99980,Produccion_UO!$J556,Resultados_Dic3!$A$3:$A$99980,Produccion_UO!$H556)*$I$553</f>
        <v>0</v>
      </c>
      <c r="Z556" s="21">
        <f>+SUMIFS(Resultados_Dic3!U$3:U$99980,Resultados_Dic3!$F$3:$F$99980,Produccion_UO!$K556,Resultados_Dic3!$D$3:$D$99980,Produccion_UO!$K$449,Resultados_Dic3!$E$3:$E$99980,Produccion_UO!$J556,Resultados_Dic3!$A$3:$A$99980,Produccion_UO!$H556)*$I$553</f>
        <v>0</v>
      </c>
      <c r="AA556" s="21">
        <f>+SUMIFS(Resultados_Dic3!V$3:V$99980,Resultados_Dic3!$F$3:$F$99980,Produccion_UO!$K556,Resultados_Dic3!$D$3:$D$99980,Produccion_UO!$K$449,Resultados_Dic3!$E$3:$E$99980,Produccion_UO!$J556,Resultados_Dic3!$A$3:$A$99980,Produccion_UO!$H556)*$I$553</f>
        <v>0</v>
      </c>
      <c r="AB556" s="21">
        <f>+SUMIFS(Resultados_Dic3!W$3:W$99980,Resultados_Dic3!$F$3:$F$99980,Produccion_UO!$K556,Resultados_Dic3!$D$3:$D$99980,Produccion_UO!$K$449,Resultados_Dic3!$E$3:$E$99980,Produccion_UO!$J556,Resultados_Dic3!$A$3:$A$99980,Produccion_UO!$H556)*$I$553</f>
        <v>0</v>
      </c>
      <c r="AC556" s="21">
        <f>+SUMIFS(Resultados_Dic3!X$3:X$99980,Resultados_Dic3!$F$3:$F$99980,Produccion_UO!$K556,Resultados_Dic3!$D$3:$D$99980,Produccion_UO!$K$449,Resultados_Dic3!$E$3:$E$99980,Produccion_UO!$J556,Resultados_Dic3!$A$3:$A$99980,Produccion_UO!$H556)*$I$553</f>
        <v>0</v>
      </c>
      <c r="AD556" s="21">
        <f>+SUMIFS(Resultados_Dic3!Y$3:Y$99980,Resultados_Dic3!$F$3:$F$99980,Produccion_UO!$K556,Resultados_Dic3!$D$3:$D$99980,Produccion_UO!$K$449,Resultados_Dic3!$E$3:$E$99980,Produccion_UO!$J556,Resultados_Dic3!$A$3:$A$99980,Produccion_UO!$H556)*$I$553</f>
        <v>0</v>
      </c>
      <c r="AE556" s="21">
        <f>+SUMIFS(Resultados_Dic3!Z$3:Z$99980,Resultados_Dic3!$F$3:$F$99980,Produccion_UO!$K556,Resultados_Dic3!$D$3:$D$99980,Produccion_UO!$K$449,Resultados_Dic3!$E$3:$E$99980,Produccion_UO!$J556,Resultados_Dic3!$A$3:$A$99980,Produccion_UO!$H556)*$I$553</f>
        <v>0</v>
      </c>
      <c r="AF556" s="21">
        <f>+SUMIFS(Resultados_Dic3!AA$3:AA$99980,Resultados_Dic3!$F$3:$F$99980,Produccion_UO!$K556,Resultados_Dic3!$D$3:$D$99980,Produccion_UO!$K$449,Resultados_Dic3!$E$3:$E$99980,Produccion_UO!$J556,Resultados_Dic3!$A$3:$A$99980,Produccion_UO!$H556)*$I$553</f>
        <v>0</v>
      </c>
      <c r="AG556" s="21">
        <f>+SUMIFS(Resultados_Dic3!AB$3:AB$99980,Resultados_Dic3!$F$3:$F$99980,Produccion_UO!$K556,Resultados_Dic3!$D$3:$D$99980,Produccion_UO!$K$449,Resultados_Dic3!$E$3:$E$99980,Produccion_UO!$J556,Resultados_Dic3!$A$3:$A$99980,Produccion_UO!$H556)*$I$553</f>
        <v>0</v>
      </c>
      <c r="AH556" s="21">
        <f>+SUMIFS(Resultados_Dic3!AC$3:AC$99980,Resultados_Dic3!$F$3:$F$99980,Produccion_UO!$K556,Resultados_Dic3!$D$3:$D$99980,Produccion_UO!$K$449,Resultados_Dic3!$E$3:$E$99980,Produccion_UO!$J556,Resultados_Dic3!$A$3:$A$99980,Produccion_UO!$H556)*$I$553</f>
        <v>0</v>
      </c>
      <c r="AI556" s="21">
        <f>+SUMIFS(Resultados_Dic3!AD$3:AD$99980,Resultados_Dic3!$F$3:$F$99980,Produccion_UO!$K556,Resultados_Dic3!$D$3:$D$99980,Produccion_UO!$K$449,Resultados_Dic3!$E$3:$E$99980,Produccion_UO!$J556,Resultados_Dic3!$A$3:$A$99980,Produccion_UO!$H556)*$I$553</f>
        <v>0</v>
      </c>
      <c r="AJ556" s="21">
        <f>+SUMIFS(Resultados_Dic3!AE$3:AE$99980,Resultados_Dic3!$F$3:$F$99980,Produccion_UO!$K556,Resultados_Dic3!$D$3:$D$99980,Produccion_UO!$K$449,Resultados_Dic3!$E$3:$E$99980,Produccion_UO!$J556,Resultados_Dic3!$A$3:$A$99980,Produccion_UO!$H556)*$I$553</f>
        <v>0</v>
      </c>
      <c r="AK556" s="21">
        <f>+SUMIFS(Resultados_Dic3!AF$3:AF$99980,Resultados_Dic3!$F$3:$F$99980,Produccion_UO!$K556,Resultados_Dic3!$D$3:$D$99980,Produccion_UO!$K$449,Resultados_Dic3!$E$3:$E$99980,Produccion_UO!$J556,Resultados_Dic3!$A$3:$A$99980,Produccion_UO!$H556)*$I$553</f>
        <v>0</v>
      </c>
      <c r="AL556" s="21">
        <f>+SUMIFS(Resultados_Dic3!AG$3:AG$99980,Resultados_Dic3!$F$3:$F$99980,Produccion_UO!$K556,Resultados_Dic3!$D$3:$D$99980,Produccion_UO!$K$449,Resultados_Dic3!$E$3:$E$99980,Produccion_UO!$J556,Resultados_Dic3!$A$3:$A$99980,Produccion_UO!$H556)*$I$553</f>
        <v>0</v>
      </c>
      <c r="AM556" s="21">
        <f>+SUMIFS(Resultados_Dic3!AH$3:AH$99980,Resultados_Dic3!$F$3:$F$99980,Produccion_UO!$K556,Resultados_Dic3!$D$3:$D$99980,Produccion_UO!$K$449,Resultados_Dic3!$E$3:$E$99980,Produccion_UO!$J556,Resultados_Dic3!$A$3:$A$99980,Produccion_UO!$H556)*$I$553</f>
        <v>0</v>
      </c>
      <c r="AN556" s="21">
        <f>+SUMIFS(Resultados_Dic3!AI$3:AI$99980,Resultados_Dic3!$F$3:$F$99980,Produccion_UO!$K556,Resultados_Dic3!$D$3:$D$99980,Produccion_UO!$K$449,Resultados_Dic3!$E$3:$E$99980,Produccion_UO!$J556,Resultados_Dic3!$A$3:$A$99980,Produccion_UO!$H556)*$I$553</f>
        <v>0</v>
      </c>
      <c r="AO556" s="21">
        <f>+SUMIFS(Resultados_Dic3!AJ$3:AJ$99980,Resultados_Dic3!$F$3:$F$99980,Produccion_UO!$K556,Resultados_Dic3!$D$3:$D$99980,Produccion_UO!$K$449,Resultados_Dic3!$E$3:$E$99980,Produccion_UO!$J556,Resultados_Dic3!$A$3:$A$99980,Produccion_UO!$H556)*$I$553</f>
        <v>0</v>
      </c>
      <c r="AP556" s="21">
        <f>+SUMIFS(Resultados_Dic3!AK$3:AK$99980,Resultados_Dic3!$F$3:$F$99980,Produccion_UO!$K556,Resultados_Dic3!$D$3:$D$99980,Produccion_UO!$K$449,Resultados_Dic3!$E$3:$E$99980,Produccion_UO!$J556,Resultados_Dic3!$A$3:$A$99980,Produccion_UO!$H556)*$I$553</f>
        <v>0</v>
      </c>
      <c r="AQ556" s="21">
        <f>+SUMIFS(Resultados_Dic3!AL$3:AL$99980,Resultados_Dic3!$F$3:$F$99980,Produccion_UO!$K556,Resultados_Dic3!$D$3:$D$99980,Produccion_UO!$K$449,Resultados_Dic3!$E$3:$E$99980,Produccion_UO!$J556,Resultados_Dic3!$A$3:$A$99980,Produccion_UO!$H556)*$I$553</f>
        <v>0</v>
      </c>
      <c r="AR556" s="21">
        <f>+SUMIFS(Resultados_Dic3!AM$3:AM$99980,Resultados_Dic3!$F$3:$F$99980,Produccion_UO!$K556,Resultados_Dic3!$D$3:$D$99980,Produccion_UO!$K$449,Resultados_Dic3!$E$3:$E$99980,Produccion_UO!$J556,Resultados_Dic3!$A$3:$A$99980,Produccion_UO!$H556)*$I$553</f>
        <v>0</v>
      </c>
    </row>
    <row r="557" spans="1:48" x14ac:dyDescent="0.25">
      <c r="H557" s="17" t="str">
        <f t="shared" si="153"/>
        <v>DIC7</v>
      </c>
      <c r="J557" s="24" t="s">
        <v>73</v>
      </c>
      <c r="K557" s="54" t="s">
        <v>469</v>
      </c>
      <c r="L557" s="22" t="str">
        <f>+$B$4</f>
        <v>LLO - Ligth</v>
      </c>
      <c r="M557" s="21">
        <f>+SUMIFS(Resultados_Dic3!H$3:H$99980,Resultados_Dic3!$F$3:$F$99980,Produccion_UO!$K557,Resultados_Dic3!$D$3:$D$99980,Produccion_UO!$K$449,Resultados_Dic3!$E$3:$E$99980,Produccion_UO!$J557,Resultados_Dic3!$A$3:$A$99980,Produccion_UO!$H557)*$I$553</f>
        <v>199.80864913953442</v>
      </c>
      <c r="N557" s="21">
        <f>+SUMIFS(Resultados_Dic3!I$3:I$99980,Resultados_Dic3!$F$3:$F$99980,Produccion_UO!$K557,Resultados_Dic3!$D$3:$D$99980,Produccion_UO!$K$449,Resultados_Dic3!$E$3:$E$99980,Produccion_UO!$J557,Resultados_Dic3!$A$3:$A$99980,Produccion_UO!$H557)*$I$553</f>
        <v>128.68955504956554</v>
      </c>
      <c r="O557" s="21">
        <f>+SUMIFS(Resultados_Dic3!J$3:J$99980,Resultados_Dic3!$F$3:$F$99980,Produccion_UO!$K557,Resultados_Dic3!$D$3:$D$99980,Produccion_UO!$K$449,Resultados_Dic3!$E$3:$E$99980,Produccion_UO!$J557,Resultados_Dic3!$A$3:$A$99980,Produccion_UO!$H557)*$I$553</f>
        <v>0</v>
      </c>
      <c r="P557" s="21">
        <f>+SUMIFS(Resultados_Dic3!K$3:K$99980,Resultados_Dic3!$F$3:$F$99980,Produccion_UO!$K557,Resultados_Dic3!$D$3:$D$99980,Produccion_UO!$K$449,Resultados_Dic3!$E$3:$E$99980,Produccion_UO!$J557,Resultados_Dic3!$A$3:$A$99980,Produccion_UO!$H557)*$I$553</f>
        <v>0</v>
      </c>
      <c r="Q557" s="21">
        <f>+SUMIFS(Resultados_Dic3!L$3:L$99980,Resultados_Dic3!$F$3:$F$99980,Produccion_UO!$K557,Resultados_Dic3!$D$3:$D$99980,Produccion_UO!$K$449,Resultados_Dic3!$E$3:$E$99980,Produccion_UO!$J557,Resultados_Dic3!$A$3:$A$99980,Produccion_UO!$H557)*$I$553</f>
        <v>0</v>
      </c>
      <c r="R557" s="21">
        <f>+SUMIFS(Resultados_Dic3!M$3:M$99980,Resultados_Dic3!$F$3:$F$99980,Produccion_UO!$K557,Resultados_Dic3!$D$3:$D$99980,Produccion_UO!$K$449,Resultados_Dic3!$E$3:$E$99980,Produccion_UO!$J557,Resultados_Dic3!$A$3:$A$99980,Produccion_UO!$H557)*$I$553</f>
        <v>0</v>
      </c>
      <c r="S557" s="21">
        <f>+SUMIFS(Resultados_Dic3!N$3:N$99980,Resultados_Dic3!$F$3:$F$99980,Produccion_UO!$K557,Resultados_Dic3!$D$3:$D$99980,Produccion_UO!$K$449,Resultados_Dic3!$E$3:$E$99980,Produccion_UO!$J557,Resultados_Dic3!$A$3:$A$99980,Produccion_UO!$H557)*$I$553</f>
        <v>0</v>
      </c>
      <c r="T557" s="21">
        <f>+SUMIFS(Resultados_Dic3!O$3:O$99980,Resultados_Dic3!$F$3:$F$99980,Produccion_UO!$K557,Resultados_Dic3!$D$3:$D$99980,Produccion_UO!$K$449,Resultados_Dic3!$E$3:$E$99980,Produccion_UO!$J557,Resultados_Dic3!$A$3:$A$99980,Produccion_UO!$H557)*$I$553</f>
        <v>0</v>
      </c>
      <c r="U557" s="21">
        <f>+SUMIFS(Resultados_Dic3!P$3:P$99980,Resultados_Dic3!$F$3:$F$99980,Produccion_UO!$K557,Resultados_Dic3!$D$3:$D$99980,Produccion_UO!$K$449,Resultados_Dic3!$E$3:$E$99980,Produccion_UO!$J557,Resultados_Dic3!$A$3:$A$99980,Produccion_UO!$H557)*$I$553</f>
        <v>0</v>
      </c>
      <c r="V557" s="21">
        <f>+SUMIFS(Resultados_Dic3!Q$3:Q$99980,Resultados_Dic3!$F$3:$F$99980,Produccion_UO!$K557,Resultados_Dic3!$D$3:$D$99980,Produccion_UO!$K$449,Resultados_Dic3!$E$3:$E$99980,Produccion_UO!$J557,Resultados_Dic3!$A$3:$A$99980,Produccion_UO!$H557)*$I$553</f>
        <v>0</v>
      </c>
      <c r="W557" s="21">
        <f>+SUMIFS(Resultados_Dic3!R$3:R$99980,Resultados_Dic3!$F$3:$F$99980,Produccion_UO!$K557,Resultados_Dic3!$D$3:$D$99980,Produccion_UO!$K$449,Resultados_Dic3!$E$3:$E$99980,Produccion_UO!$J557,Resultados_Dic3!$A$3:$A$99980,Produccion_UO!$H557)*$I$553</f>
        <v>0</v>
      </c>
      <c r="X557" s="21">
        <f>+SUMIFS(Resultados_Dic3!S$3:S$99980,Resultados_Dic3!$F$3:$F$99980,Produccion_UO!$K557,Resultados_Dic3!$D$3:$D$99980,Produccion_UO!$K$449,Resultados_Dic3!$E$3:$E$99980,Produccion_UO!$J557,Resultados_Dic3!$A$3:$A$99980,Produccion_UO!$H557)*$I$553</f>
        <v>0</v>
      </c>
      <c r="Y557" s="21">
        <f>+SUMIFS(Resultados_Dic3!T$3:T$99980,Resultados_Dic3!$F$3:$F$99980,Produccion_UO!$K557,Resultados_Dic3!$D$3:$D$99980,Produccion_UO!$K$449,Resultados_Dic3!$E$3:$E$99980,Produccion_UO!$J557,Resultados_Dic3!$A$3:$A$99980,Produccion_UO!$H557)*$I$553</f>
        <v>0</v>
      </c>
      <c r="Z557" s="21">
        <f>+SUMIFS(Resultados_Dic3!U$3:U$99980,Resultados_Dic3!$F$3:$F$99980,Produccion_UO!$K557,Resultados_Dic3!$D$3:$D$99980,Produccion_UO!$K$449,Resultados_Dic3!$E$3:$E$99980,Produccion_UO!$J557,Resultados_Dic3!$A$3:$A$99980,Produccion_UO!$H557)*$I$553</f>
        <v>0</v>
      </c>
      <c r="AA557" s="21">
        <f>+SUMIFS(Resultados_Dic3!V$3:V$99980,Resultados_Dic3!$F$3:$F$99980,Produccion_UO!$K557,Resultados_Dic3!$D$3:$D$99980,Produccion_UO!$K$449,Resultados_Dic3!$E$3:$E$99980,Produccion_UO!$J557,Resultados_Dic3!$A$3:$A$99980,Produccion_UO!$H557)*$I$553</f>
        <v>0</v>
      </c>
      <c r="AB557" s="21">
        <f>+SUMIFS(Resultados_Dic3!W$3:W$99980,Resultados_Dic3!$F$3:$F$99980,Produccion_UO!$K557,Resultados_Dic3!$D$3:$D$99980,Produccion_UO!$K$449,Resultados_Dic3!$E$3:$E$99980,Produccion_UO!$J557,Resultados_Dic3!$A$3:$A$99980,Produccion_UO!$H557)*$I$553</f>
        <v>0</v>
      </c>
      <c r="AC557" s="21">
        <f>+SUMIFS(Resultados_Dic3!X$3:X$99980,Resultados_Dic3!$F$3:$F$99980,Produccion_UO!$K557,Resultados_Dic3!$D$3:$D$99980,Produccion_UO!$K$449,Resultados_Dic3!$E$3:$E$99980,Produccion_UO!$J557,Resultados_Dic3!$A$3:$A$99980,Produccion_UO!$H557)*$I$553</f>
        <v>0</v>
      </c>
      <c r="AD557" s="21">
        <f>+SUMIFS(Resultados_Dic3!Y$3:Y$99980,Resultados_Dic3!$F$3:$F$99980,Produccion_UO!$K557,Resultados_Dic3!$D$3:$D$99980,Produccion_UO!$K$449,Resultados_Dic3!$E$3:$E$99980,Produccion_UO!$J557,Resultados_Dic3!$A$3:$A$99980,Produccion_UO!$H557)*$I$553</f>
        <v>0</v>
      </c>
      <c r="AE557" s="21">
        <f>+SUMIFS(Resultados_Dic3!Z$3:Z$99980,Resultados_Dic3!$F$3:$F$99980,Produccion_UO!$K557,Resultados_Dic3!$D$3:$D$99980,Produccion_UO!$K$449,Resultados_Dic3!$E$3:$E$99980,Produccion_UO!$J557,Resultados_Dic3!$A$3:$A$99980,Produccion_UO!$H557)*$I$553</f>
        <v>0</v>
      </c>
      <c r="AF557" s="21">
        <f>+SUMIFS(Resultados_Dic3!AA$3:AA$99980,Resultados_Dic3!$F$3:$F$99980,Produccion_UO!$K557,Resultados_Dic3!$D$3:$D$99980,Produccion_UO!$K$449,Resultados_Dic3!$E$3:$E$99980,Produccion_UO!$J557,Resultados_Dic3!$A$3:$A$99980,Produccion_UO!$H557)*$I$553</f>
        <v>0</v>
      </c>
      <c r="AG557" s="21">
        <f>+SUMIFS(Resultados_Dic3!AB$3:AB$99980,Resultados_Dic3!$F$3:$F$99980,Produccion_UO!$K557,Resultados_Dic3!$D$3:$D$99980,Produccion_UO!$K$449,Resultados_Dic3!$E$3:$E$99980,Produccion_UO!$J557,Resultados_Dic3!$A$3:$A$99980,Produccion_UO!$H557)*$I$553</f>
        <v>0</v>
      </c>
      <c r="AH557" s="21">
        <f>+SUMIFS(Resultados_Dic3!AC$3:AC$99980,Resultados_Dic3!$F$3:$F$99980,Produccion_UO!$K557,Resultados_Dic3!$D$3:$D$99980,Produccion_UO!$K$449,Resultados_Dic3!$E$3:$E$99980,Produccion_UO!$J557,Resultados_Dic3!$A$3:$A$99980,Produccion_UO!$H557)*$I$553</f>
        <v>0</v>
      </c>
      <c r="AI557" s="21">
        <f>+SUMIFS(Resultados_Dic3!AD$3:AD$99980,Resultados_Dic3!$F$3:$F$99980,Produccion_UO!$K557,Resultados_Dic3!$D$3:$D$99980,Produccion_UO!$K$449,Resultados_Dic3!$E$3:$E$99980,Produccion_UO!$J557,Resultados_Dic3!$A$3:$A$99980,Produccion_UO!$H557)*$I$553</f>
        <v>0</v>
      </c>
      <c r="AJ557" s="21">
        <f>+SUMIFS(Resultados_Dic3!AE$3:AE$99980,Resultados_Dic3!$F$3:$F$99980,Produccion_UO!$K557,Resultados_Dic3!$D$3:$D$99980,Produccion_UO!$K$449,Resultados_Dic3!$E$3:$E$99980,Produccion_UO!$J557,Resultados_Dic3!$A$3:$A$99980,Produccion_UO!$H557)*$I$553</f>
        <v>0</v>
      </c>
      <c r="AK557" s="21">
        <f>+SUMIFS(Resultados_Dic3!AF$3:AF$99980,Resultados_Dic3!$F$3:$F$99980,Produccion_UO!$K557,Resultados_Dic3!$D$3:$D$99980,Produccion_UO!$K$449,Resultados_Dic3!$E$3:$E$99980,Produccion_UO!$J557,Resultados_Dic3!$A$3:$A$99980,Produccion_UO!$H557)*$I$553</f>
        <v>0</v>
      </c>
      <c r="AL557" s="21">
        <f>+SUMIFS(Resultados_Dic3!AG$3:AG$99980,Resultados_Dic3!$F$3:$F$99980,Produccion_UO!$K557,Resultados_Dic3!$D$3:$D$99980,Produccion_UO!$K$449,Resultados_Dic3!$E$3:$E$99980,Produccion_UO!$J557,Resultados_Dic3!$A$3:$A$99980,Produccion_UO!$H557)*$I$553</f>
        <v>0</v>
      </c>
      <c r="AM557" s="21">
        <f>+SUMIFS(Resultados_Dic3!AH$3:AH$99980,Resultados_Dic3!$F$3:$F$99980,Produccion_UO!$K557,Resultados_Dic3!$D$3:$D$99980,Produccion_UO!$K$449,Resultados_Dic3!$E$3:$E$99980,Produccion_UO!$J557,Resultados_Dic3!$A$3:$A$99980,Produccion_UO!$H557)*$I$553</f>
        <v>0</v>
      </c>
      <c r="AN557" s="21">
        <f>+SUMIFS(Resultados_Dic3!AI$3:AI$99980,Resultados_Dic3!$F$3:$F$99980,Produccion_UO!$K557,Resultados_Dic3!$D$3:$D$99980,Produccion_UO!$K$449,Resultados_Dic3!$E$3:$E$99980,Produccion_UO!$J557,Resultados_Dic3!$A$3:$A$99980,Produccion_UO!$H557)*$I$553</f>
        <v>0</v>
      </c>
      <c r="AO557" s="21">
        <f>+SUMIFS(Resultados_Dic3!AJ$3:AJ$99980,Resultados_Dic3!$F$3:$F$99980,Produccion_UO!$K557,Resultados_Dic3!$D$3:$D$99980,Produccion_UO!$K$449,Resultados_Dic3!$E$3:$E$99980,Produccion_UO!$J557,Resultados_Dic3!$A$3:$A$99980,Produccion_UO!$H557)*$I$553</f>
        <v>0</v>
      </c>
      <c r="AP557" s="21">
        <f>+SUMIFS(Resultados_Dic3!AK$3:AK$99980,Resultados_Dic3!$F$3:$F$99980,Produccion_UO!$K557,Resultados_Dic3!$D$3:$D$99980,Produccion_UO!$K$449,Resultados_Dic3!$E$3:$E$99980,Produccion_UO!$J557,Resultados_Dic3!$A$3:$A$99980,Produccion_UO!$H557)*$I$553</f>
        <v>0</v>
      </c>
      <c r="AQ557" s="21">
        <f>+SUMIFS(Resultados_Dic3!AL$3:AL$99980,Resultados_Dic3!$F$3:$F$99980,Produccion_UO!$K557,Resultados_Dic3!$D$3:$D$99980,Produccion_UO!$K$449,Resultados_Dic3!$E$3:$E$99980,Produccion_UO!$J557,Resultados_Dic3!$A$3:$A$99980,Produccion_UO!$H557)*$I$553</f>
        <v>0</v>
      </c>
      <c r="AR557" s="21">
        <f>+SUMIFS(Resultados_Dic3!AM$3:AM$99980,Resultados_Dic3!$F$3:$F$99980,Produccion_UO!$K557,Resultados_Dic3!$D$3:$D$99980,Produccion_UO!$K$449,Resultados_Dic3!$E$3:$E$99980,Produccion_UO!$J557,Resultados_Dic3!$A$3:$A$99980,Produccion_UO!$H557)*$I$553</f>
        <v>0</v>
      </c>
    </row>
    <row r="558" spans="1:48" x14ac:dyDescent="0.25">
      <c r="H558" s="17" t="str">
        <f t="shared" si="153"/>
        <v>DIC7</v>
      </c>
      <c r="J558" s="24"/>
      <c r="K558" s="54"/>
      <c r="L558" s="22" t="str">
        <f>+$B$5</f>
        <v>LLO - Heavy</v>
      </c>
      <c r="M558" s="21">
        <f>+SUMIFS(Resultados_Dic3!H$3:H$99980,Resultados_Dic3!$F$3:$F$99980,Produccion_UO!$K558,Resultados_Dic3!$D$3:$D$99980,Produccion_UO!$K$449,Resultados_Dic3!$E$3:$E$99980,Produccion_UO!$J558,Resultados_Dic3!$A$3:$A$99980,Produccion_UO!$H558)*$I$553</f>
        <v>0</v>
      </c>
      <c r="N558" s="21">
        <f>+SUMIFS(Resultados_Dic3!I$3:I$99980,Resultados_Dic3!$F$3:$F$99980,Produccion_UO!$K558,Resultados_Dic3!$D$3:$D$99980,Produccion_UO!$K$449,Resultados_Dic3!$E$3:$E$99980,Produccion_UO!$J558,Resultados_Dic3!$A$3:$A$99980,Produccion_UO!$H558)*$I$553</f>
        <v>0</v>
      </c>
      <c r="O558" s="21">
        <f>+SUMIFS(Resultados_Dic3!J$3:J$99980,Resultados_Dic3!$F$3:$F$99980,Produccion_UO!$K558,Resultados_Dic3!$D$3:$D$99980,Produccion_UO!$K$449,Resultados_Dic3!$E$3:$E$99980,Produccion_UO!$J558,Resultados_Dic3!$A$3:$A$99980,Produccion_UO!$H558)*$I$553</f>
        <v>0</v>
      </c>
      <c r="P558" s="21">
        <f>+SUMIFS(Resultados_Dic3!K$3:K$99980,Resultados_Dic3!$F$3:$F$99980,Produccion_UO!$K558,Resultados_Dic3!$D$3:$D$99980,Produccion_UO!$K$449,Resultados_Dic3!$E$3:$E$99980,Produccion_UO!$J558,Resultados_Dic3!$A$3:$A$99980,Produccion_UO!$H558)*$I$553</f>
        <v>0</v>
      </c>
      <c r="Q558" s="21">
        <f>+SUMIFS(Resultados_Dic3!L$3:L$99980,Resultados_Dic3!$F$3:$F$99980,Produccion_UO!$K558,Resultados_Dic3!$D$3:$D$99980,Produccion_UO!$K$449,Resultados_Dic3!$E$3:$E$99980,Produccion_UO!$J558,Resultados_Dic3!$A$3:$A$99980,Produccion_UO!$H558)*$I$553</f>
        <v>0</v>
      </c>
      <c r="R558" s="21">
        <f>+SUMIFS(Resultados_Dic3!M$3:M$99980,Resultados_Dic3!$F$3:$F$99980,Produccion_UO!$K558,Resultados_Dic3!$D$3:$D$99980,Produccion_UO!$K$449,Resultados_Dic3!$E$3:$E$99980,Produccion_UO!$J558,Resultados_Dic3!$A$3:$A$99980,Produccion_UO!$H558)*$I$553</f>
        <v>0</v>
      </c>
      <c r="S558" s="21">
        <f>+SUMIFS(Resultados_Dic3!N$3:N$99980,Resultados_Dic3!$F$3:$F$99980,Produccion_UO!$K558,Resultados_Dic3!$D$3:$D$99980,Produccion_UO!$K$449,Resultados_Dic3!$E$3:$E$99980,Produccion_UO!$J558,Resultados_Dic3!$A$3:$A$99980,Produccion_UO!$H558)*$I$553</f>
        <v>0</v>
      </c>
      <c r="T558" s="21">
        <f>+SUMIFS(Resultados_Dic3!O$3:O$99980,Resultados_Dic3!$F$3:$F$99980,Produccion_UO!$K558,Resultados_Dic3!$D$3:$D$99980,Produccion_UO!$K$449,Resultados_Dic3!$E$3:$E$99980,Produccion_UO!$J558,Resultados_Dic3!$A$3:$A$99980,Produccion_UO!$H558)*$I$553</f>
        <v>0</v>
      </c>
      <c r="U558" s="21">
        <f>+SUMIFS(Resultados_Dic3!P$3:P$99980,Resultados_Dic3!$F$3:$F$99980,Produccion_UO!$K558,Resultados_Dic3!$D$3:$D$99980,Produccion_UO!$K$449,Resultados_Dic3!$E$3:$E$99980,Produccion_UO!$J558,Resultados_Dic3!$A$3:$A$99980,Produccion_UO!$H558)*$I$553</f>
        <v>0</v>
      </c>
      <c r="V558" s="21">
        <f>+SUMIFS(Resultados_Dic3!Q$3:Q$99980,Resultados_Dic3!$F$3:$F$99980,Produccion_UO!$K558,Resultados_Dic3!$D$3:$D$99980,Produccion_UO!$K$449,Resultados_Dic3!$E$3:$E$99980,Produccion_UO!$J558,Resultados_Dic3!$A$3:$A$99980,Produccion_UO!$H558)*$I$553</f>
        <v>0</v>
      </c>
      <c r="W558" s="21">
        <f>+SUMIFS(Resultados_Dic3!R$3:R$99980,Resultados_Dic3!$F$3:$F$99980,Produccion_UO!$K558,Resultados_Dic3!$D$3:$D$99980,Produccion_UO!$K$449,Resultados_Dic3!$E$3:$E$99980,Produccion_UO!$J558,Resultados_Dic3!$A$3:$A$99980,Produccion_UO!$H558)*$I$553</f>
        <v>0</v>
      </c>
      <c r="X558" s="21">
        <f>+SUMIFS(Resultados_Dic3!S$3:S$99980,Resultados_Dic3!$F$3:$F$99980,Produccion_UO!$K558,Resultados_Dic3!$D$3:$D$99980,Produccion_UO!$K$449,Resultados_Dic3!$E$3:$E$99980,Produccion_UO!$J558,Resultados_Dic3!$A$3:$A$99980,Produccion_UO!$H558)*$I$553</f>
        <v>0</v>
      </c>
      <c r="Y558" s="21">
        <f>+SUMIFS(Resultados_Dic3!T$3:T$99980,Resultados_Dic3!$F$3:$F$99980,Produccion_UO!$K558,Resultados_Dic3!$D$3:$D$99980,Produccion_UO!$K$449,Resultados_Dic3!$E$3:$E$99980,Produccion_UO!$J558,Resultados_Dic3!$A$3:$A$99980,Produccion_UO!$H558)*$I$553</f>
        <v>0</v>
      </c>
      <c r="Z558" s="21">
        <f>+SUMIFS(Resultados_Dic3!U$3:U$99980,Resultados_Dic3!$F$3:$F$99980,Produccion_UO!$K558,Resultados_Dic3!$D$3:$D$99980,Produccion_UO!$K$449,Resultados_Dic3!$E$3:$E$99980,Produccion_UO!$J558,Resultados_Dic3!$A$3:$A$99980,Produccion_UO!$H558)*$I$553</f>
        <v>0</v>
      </c>
      <c r="AA558" s="21">
        <f>+SUMIFS(Resultados_Dic3!V$3:V$99980,Resultados_Dic3!$F$3:$F$99980,Produccion_UO!$K558,Resultados_Dic3!$D$3:$D$99980,Produccion_UO!$K$449,Resultados_Dic3!$E$3:$E$99980,Produccion_UO!$J558,Resultados_Dic3!$A$3:$A$99980,Produccion_UO!$H558)*$I$553</f>
        <v>0</v>
      </c>
      <c r="AB558" s="21">
        <f>+SUMIFS(Resultados_Dic3!W$3:W$99980,Resultados_Dic3!$F$3:$F$99980,Produccion_UO!$K558,Resultados_Dic3!$D$3:$D$99980,Produccion_UO!$K$449,Resultados_Dic3!$E$3:$E$99980,Produccion_UO!$J558,Resultados_Dic3!$A$3:$A$99980,Produccion_UO!$H558)*$I$553</f>
        <v>0</v>
      </c>
      <c r="AC558" s="21">
        <f>+SUMIFS(Resultados_Dic3!X$3:X$99980,Resultados_Dic3!$F$3:$F$99980,Produccion_UO!$K558,Resultados_Dic3!$D$3:$D$99980,Produccion_UO!$K$449,Resultados_Dic3!$E$3:$E$99980,Produccion_UO!$J558,Resultados_Dic3!$A$3:$A$99980,Produccion_UO!$H558)*$I$553</f>
        <v>0</v>
      </c>
      <c r="AD558" s="21">
        <f>+SUMIFS(Resultados_Dic3!Y$3:Y$99980,Resultados_Dic3!$F$3:$F$99980,Produccion_UO!$K558,Resultados_Dic3!$D$3:$D$99980,Produccion_UO!$K$449,Resultados_Dic3!$E$3:$E$99980,Produccion_UO!$J558,Resultados_Dic3!$A$3:$A$99980,Produccion_UO!$H558)*$I$553</f>
        <v>0</v>
      </c>
      <c r="AE558" s="21">
        <f>+SUMIFS(Resultados_Dic3!Z$3:Z$99980,Resultados_Dic3!$F$3:$F$99980,Produccion_UO!$K558,Resultados_Dic3!$D$3:$D$99980,Produccion_UO!$K$449,Resultados_Dic3!$E$3:$E$99980,Produccion_UO!$J558,Resultados_Dic3!$A$3:$A$99980,Produccion_UO!$H558)*$I$553</f>
        <v>0</v>
      </c>
      <c r="AF558" s="21">
        <f>+SUMIFS(Resultados_Dic3!AA$3:AA$99980,Resultados_Dic3!$F$3:$F$99980,Produccion_UO!$K558,Resultados_Dic3!$D$3:$D$99980,Produccion_UO!$K$449,Resultados_Dic3!$E$3:$E$99980,Produccion_UO!$J558,Resultados_Dic3!$A$3:$A$99980,Produccion_UO!$H558)*$I$553</f>
        <v>0</v>
      </c>
      <c r="AG558" s="21">
        <f>+SUMIFS(Resultados_Dic3!AB$3:AB$99980,Resultados_Dic3!$F$3:$F$99980,Produccion_UO!$K558,Resultados_Dic3!$D$3:$D$99980,Produccion_UO!$K$449,Resultados_Dic3!$E$3:$E$99980,Produccion_UO!$J558,Resultados_Dic3!$A$3:$A$99980,Produccion_UO!$H558)*$I$553</f>
        <v>0</v>
      </c>
      <c r="AH558" s="21">
        <f>+SUMIFS(Resultados_Dic3!AC$3:AC$99980,Resultados_Dic3!$F$3:$F$99980,Produccion_UO!$K558,Resultados_Dic3!$D$3:$D$99980,Produccion_UO!$K$449,Resultados_Dic3!$E$3:$E$99980,Produccion_UO!$J558,Resultados_Dic3!$A$3:$A$99980,Produccion_UO!$H558)*$I$553</f>
        <v>0</v>
      </c>
      <c r="AI558" s="21">
        <f>+SUMIFS(Resultados_Dic3!AD$3:AD$99980,Resultados_Dic3!$F$3:$F$99980,Produccion_UO!$K558,Resultados_Dic3!$D$3:$D$99980,Produccion_UO!$K$449,Resultados_Dic3!$E$3:$E$99980,Produccion_UO!$J558,Resultados_Dic3!$A$3:$A$99980,Produccion_UO!$H558)*$I$553</f>
        <v>0</v>
      </c>
      <c r="AJ558" s="21">
        <f>+SUMIFS(Resultados_Dic3!AE$3:AE$99980,Resultados_Dic3!$F$3:$F$99980,Produccion_UO!$K558,Resultados_Dic3!$D$3:$D$99980,Produccion_UO!$K$449,Resultados_Dic3!$E$3:$E$99980,Produccion_UO!$J558,Resultados_Dic3!$A$3:$A$99980,Produccion_UO!$H558)*$I$553</f>
        <v>0</v>
      </c>
      <c r="AK558" s="21">
        <f>+SUMIFS(Resultados_Dic3!AF$3:AF$99980,Resultados_Dic3!$F$3:$F$99980,Produccion_UO!$K558,Resultados_Dic3!$D$3:$D$99980,Produccion_UO!$K$449,Resultados_Dic3!$E$3:$E$99980,Produccion_UO!$J558,Resultados_Dic3!$A$3:$A$99980,Produccion_UO!$H558)*$I$553</f>
        <v>0</v>
      </c>
      <c r="AL558" s="21">
        <f>+SUMIFS(Resultados_Dic3!AG$3:AG$99980,Resultados_Dic3!$F$3:$F$99980,Produccion_UO!$K558,Resultados_Dic3!$D$3:$D$99980,Produccion_UO!$K$449,Resultados_Dic3!$E$3:$E$99980,Produccion_UO!$J558,Resultados_Dic3!$A$3:$A$99980,Produccion_UO!$H558)*$I$553</f>
        <v>0</v>
      </c>
      <c r="AM558" s="21">
        <f>+SUMIFS(Resultados_Dic3!AH$3:AH$99980,Resultados_Dic3!$F$3:$F$99980,Produccion_UO!$K558,Resultados_Dic3!$D$3:$D$99980,Produccion_UO!$K$449,Resultados_Dic3!$E$3:$E$99980,Produccion_UO!$J558,Resultados_Dic3!$A$3:$A$99980,Produccion_UO!$H558)*$I$553</f>
        <v>0</v>
      </c>
      <c r="AN558" s="21">
        <f>+SUMIFS(Resultados_Dic3!AI$3:AI$99980,Resultados_Dic3!$F$3:$F$99980,Produccion_UO!$K558,Resultados_Dic3!$D$3:$D$99980,Produccion_UO!$K$449,Resultados_Dic3!$E$3:$E$99980,Produccion_UO!$J558,Resultados_Dic3!$A$3:$A$99980,Produccion_UO!$H558)*$I$553</f>
        <v>0</v>
      </c>
      <c r="AO558" s="21">
        <f>+SUMIFS(Resultados_Dic3!AJ$3:AJ$99980,Resultados_Dic3!$F$3:$F$99980,Produccion_UO!$K558,Resultados_Dic3!$D$3:$D$99980,Produccion_UO!$K$449,Resultados_Dic3!$E$3:$E$99980,Produccion_UO!$J558,Resultados_Dic3!$A$3:$A$99980,Produccion_UO!$H558)*$I$553</f>
        <v>0</v>
      </c>
      <c r="AP558" s="21">
        <f>+SUMIFS(Resultados_Dic3!AK$3:AK$99980,Resultados_Dic3!$F$3:$F$99980,Produccion_UO!$K558,Resultados_Dic3!$D$3:$D$99980,Produccion_UO!$K$449,Resultados_Dic3!$E$3:$E$99980,Produccion_UO!$J558,Resultados_Dic3!$A$3:$A$99980,Produccion_UO!$H558)*$I$553</f>
        <v>0</v>
      </c>
      <c r="AQ558" s="21">
        <f>+SUMIFS(Resultados_Dic3!AL$3:AL$99980,Resultados_Dic3!$F$3:$F$99980,Produccion_UO!$K558,Resultados_Dic3!$D$3:$D$99980,Produccion_UO!$K$449,Resultados_Dic3!$E$3:$E$99980,Produccion_UO!$J558,Resultados_Dic3!$A$3:$A$99980,Produccion_UO!$H558)*$I$553</f>
        <v>0</v>
      </c>
      <c r="AR558" s="21">
        <f>+SUMIFS(Resultados_Dic3!AM$3:AM$99980,Resultados_Dic3!$F$3:$F$99980,Produccion_UO!$K558,Resultados_Dic3!$D$3:$D$99980,Produccion_UO!$K$449,Resultados_Dic3!$E$3:$E$99980,Produccion_UO!$J558,Resultados_Dic3!$A$3:$A$99980,Produccion_UO!$H558)*$I$553</f>
        <v>0</v>
      </c>
    </row>
    <row r="559" spans="1:48" x14ac:dyDescent="0.25">
      <c r="H559" s="17" t="str">
        <f t="shared" si="153"/>
        <v>DIC7</v>
      </c>
      <c r="J559" s="24" t="s">
        <v>74</v>
      </c>
      <c r="K559" s="54" t="s">
        <v>470</v>
      </c>
      <c r="L559" s="22" t="str">
        <f>+$B$6</f>
        <v>PU - Ligth</v>
      </c>
      <c r="M559" s="21">
        <f>+SUMIFS(Resultados_Dic3!H$3:H$99980,Resultados_Dic3!$F$3:$F$99980,Produccion_UO!$K559,Resultados_Dic3!$D$3:$D$99980,Produccion_UO!$K$449,Resultados_Dic3!$E$3:$E$99980,Produccion_UO!$J559,Resultados_Dic3!$A$3:$A$99980,Produccion_UO!$H559)*$I$553</f>
        <v>0</v>
      </c>
      <c r="N559" s="21">
        <f>+SUMIFS(Resultados_Dic3!I$3:I$99980,Resultados_Dic3!$F$3:$F$99980,Produccion_UO!$K559,Resultados_Dic3!$D$3:$D$99980,Produccion_UO!$K$449,Resultados_Dic3!$E$3:$E$99980,Produccion_UO!$J559,Resultados_Dic3!$A$3:$A$99980,Produccion_UO!$H559)*$I$553</f>
        <v>0</v>
      </c>
      <c r="O559" s="21">
        <f>+SUMIFS(Resultados_Dic3!J$3:J$99980,Resultados_Dic3!$F$3:$F$99980,Produccion_UO!$K559,Resultados_Dic3!$D$3:$D$99980,Produccion_UO!$K$449,Resultados_Dic3!$E$3:$E$99980,Produccion_UO!$J559,Resultados_Dic3!$A$3:$A$99980,Produccion_UO!$H559)*$I$553</f>
        <v>0</v>
      </c>
      <c r="P559" s="21">
        <f>+SUMIFS(Resultados_Dic3!K$3:K$99980,Resultados_Dic3!$F$3:$F$99980,Produccion_UO!$K559,Resultados_Dic3!$D$3:$D$99980,Produccion_UO!$K$449,Resultados_Dic3!$E$3:$E$99980,Produccion_UO!$J559,Resultados_Dic3!$A$3:$A$99980,Produccion_UO!$H559)*$I$553</f>
        <v>0</v>
      </c>
      <c r="Q559" s="21">
        <f>+SUMIFS(Resultados_Dic3!L$3:L$99980,Resultados_Dic3!$F$3:$F$99980,Produccion_UO!$K559,Resultados_Dic3!$D$3:$D$99980,Produccion_UO!$K$449,Resultados_Dic3!$E$3:$E$99980,Produccion_UO!$J559,Resultados_Dic3!$A$3:$A$99980,Produccion_UO!$H559)*$I$553</f>
        <v>0</v>
      </c>
      <c r="R559" s="21">
        <f>+SUMIFS(Resultados_Dic3!M$3:M$99980,Resultados_Dic3!$F$3:$F$99980,Produccion_UO!$K559,Resultados_Dic3!$D$3:$D$99980,Produccion_UO!$K$449,Resultados_Dic3!$E$3:$E$99980,Produccion_UO!$J559,Resultados_Dic3!$A$3:$A$99980,Produccion_UO!$H559)*$I$553</f>
        <v>0</v>
      </c>
      <c r="S559" s="21">
        <f>+SUMIFS(Resultados_Dic3!N$3:N$99980,Resultados_Dic3!$F$3:$F$99980,Produccion_UO!$K559,Resultados_Dic3!$D$3:$D$99980,Produccion_UO!$K$449,Resultados_Dic3!$E$3:$E$99980,Produccion_UO!$J559,Resultados_Dic3!$A$3:$A$99980,Produccion_UO!$H559)*$I$553</f>
        <v>0</v>
      </c>
      <c r="T559" s="21">
        <f>+SUMIFS(Resultados_Dic3!O$3:O$99980,Resultados_Dic3!$F$3:$F$99980,Produccion_UO!$K559,Resultados_Dic3!$D$3:$D$99980,Produccion_UO!$K$449,Resultados_Dic3!$E$3:$E$99980,Produccion_UO!$J559,Resultados_Dic3!$A$3:$A$99980,Produccion_UO!$H559)*$I$553</f>
        <v>0</v>
      </c>
      <c r="U559" s="21">
        <f>+SUMIFS(Resultados_Dic3!P$3:P$99980,Resultados_Dic3!$F$3:$F$99980,Produccion_UO!$K559,Resultados_Dic3!$D$3:$D$99980,Produccion_UO!$K$449,Resultados_Dic3!$E$3:$E$99980,Produccion_UO!$J559,Resultados_Dic3!$A$3:$A$99980,Produccion_UO!$H559)*$I$553</f>
        <v>0</v>
      </c>
      <c r="V559" s="21">
        <f>+SUMIFS(Resultados_Dic3!Q$3:Q$99980,Resultados_Dic3!$F$3:$F$99980,Produccion_UO!$K559,Resultados_Dic3!$D$3:$D$99980,Produccion_UO!$K$449,Resultados_Dic3!$E$3:$E$99980,Produccion_UO!$J559,Resultados_Dic3!$A$3:$A$99980,Produccion_UO!$H559)*$I$553</f>
        <v>0</v>
      </c>
      <c r="W559" s="21">
        <f>+SUMIFS(Resultados_Dic3!R$3:R$99980,Resultados_Dic3!$F$3:$F$99980,Produccion_UO!$K559,Resultados_Dic3!$D$3:$D$99980,Produccion_UO!$K$449,Resultados_Dic3!$E$3:$E$99980,Produccion_UO!$J559,Resultados_Dic3!$A$3:$A$99980,Produccion_UO!$H559)*$I$553</f>
        <v>0</v>
      </c>
      <c r="X559" s="21">
        <f>+SUMIFS(Resultados_Dic3!S$3:S$99980,Resultados_Dic3!$F$3:$F$99980,Produccion_UO!$K559,Resultados_Dic3!$D$3:$D$99980,Produccion_UO!$K$449,Resultados_Dic3!$E$3:$E$99980,Produccion_UO!$J559,Resultados_Dic3!$A$3:$A$99980,Produccion_UO!$H559)*$I$553</f>
        <v>0</v>
      </c>
      <c r="Y559" s="21">
        <f>+SUMIFS(Resultados_Dic3!T$3:T$99980,Resultados_Dic3!$F$3:$F$99980,Produccion_UO!$K559,Resultados_Dic3!$D$3:$D$99980,Produccion_UO!$K$449,Resultados_Dic3!$E$3:$E$99980,Produccion_UO!$J559,Resultados_Dic3!$A$3:$A$99980,Produccion_UO!$H559)*$I$553</f>
        <v>0</v>
      </c>
      <c r="Z559" s="21">
        <f>+SUMIFS(Resultados_Dic3!U$3:U$99980,Resultados_Dic3!$F$3:$F$99980,Produccion_UO!$K559,Resultados_Dic3!$D$3:$D$99980,Produccion_UO!$K$449,Resultados_Dic3!$E$3:$E$99980,Produccion_UO!$J559,Resultados_Dic3!$A$3:$A$99980,Produccion_UO!$H559)*$I$553</f>
        <v>0</v>
      </c>
      <c r="AA559" s="21">
        <f>+SUMIFS(Resultados_Dic3!V$3:V$99980,Resultados_Dic3!$F$3:$F$99980,Produccion_UO!$K559,Resultados_Dic3!$D$3:$D$99980,Produccion_UO!$K$449,Resultados_Dic3!$E$3:$E$99980,Produccion_UO!$J559,Resultados_Dic3!$A$3:$A$99980,Produccion_UO!$H559)*$I$553</f>
        <v>0</v>
      </c>
      <c r="AB559" s="21">
        <f>+SUMIFS(Resultados_Dic3!W$3:W$99980,Resultados_Dic3!$F$3:$F$99980,Produccion_UO!$K559,Resultados_Dic3!$D$3:$D$99980,Produccion_UO!$K$449,Resultados_Dic3!$E$3:$E$99980,Produccion_UO!$J559,Resultados_Dic3!$A$3:$A$99980,Produccion_UO!$H559)*$I$553</f>
        <v>0</v>
      </c>
      <c r="AC559" s="21">
        <f>+SUMIFS(Resultados_Dic3!X$3:X$99980,Resultados_Dic3!$F$3:$F$99980,Produccion_UO!$K559,Resultados_Dic3!$D$3:$D$99980,Produccion_UO!$K$449,Resultados_Dic3!$E$3:$E$99980,Produccion_UO!$J559,Resultados_Dic3!$A$3:$A$99980,Produccion_UO!$H559)*$I$553</f>
        <v>0</v>
      </c>
      <c r="AD559" s="21">
        <f>+SUMIFS(Resultados_Dic3!Y$3:Y$99980,Resultados_Dic3!$F$3:$F$99980,Produccion_UO!$K559,Resultados_Dic3!$D$3:$D$99980,Produccion_UO!$K$449,Resultados_Dic3!$E$3:$E$99980,Produccion_UO!$J559,Resultados_Dic3!$A$3:$A$99980,Produccion_UO!$H559)*$I$553</f>
        <v>0</v>
      </c>
      <c r="AE559" s="21">
        <f>+SUMIFS(Resultados_Dic3!Z$3:Z$99980,Resultados_Dic3!$F$3:$F$99980,Produccion_UO!$K559,Resultados_Dic3!$D$3:$D$99980,Produccion_UO!$K$449,Resultados_Dic3!$E$3:$E$99980,Produccion_UO!$J559,Resultados_Dic3!$A$3:$A$99980,Produccion_UO!$H559)*$I$553</f>
        <v>0</v>
      </c>
      <c r="AF559" s="21">
        <f>+SUMIFS(Resultados_Dic3!AA$3:AA$99980,Resultados_Dic3!$F$3:$F$99980,Produccion_UO!$K559,Resultados_Dic3!$D$3:$D$99980,Produccion_UO!$K$449,Resultados_Dic3!$E$3:$E$99980,Produccion_UO!$J559,Resultados_Dic3!$A$3:$A$99980,Produccion_UO!$H559)*$I$553</f>
        <v>0</v>
      </c>
      <c r="AG559" s="21">
        <f>+SUMIFS(Resultados_Dic3!AB$3:AB$99980,Resultados_Dic3!$F$3:$F$99980,Produccion_UO!$K559,Resultados_Dic3!$D$3:$D$99980,Produccion_UO!$K$449,Resultados_Dic3!$E$3:$E$99980,Produccion_UO!$J559,Resultados_Dic3!$A$3:$A$99980,Produccion_UO!$H559)*$I$553</f>
        <v>0</v>
      </c>
      <c r="AH559" s="21">
        <f>+SUMIFS(Resultados_Dic3!AC$3:AC$99980,Resultados_Dic3!$F$3:$F$99980,Produccion_UO!$K559,Resultados_Dic3!$D$3:$D$99980,Produccion_UO!$K$449,Resultados_Dic3!$E$3:$E$99980,Produccion_UO!$J559,Resultados_Dic3!$A$3:$A$99980,Produccion_UO!$H559)*$I$553</f>
        <v>0</v>
      </c>
      <c r="AI559" s="21">
        <f>+SUMIFS(Resultados_Dic3!AD$3:AD$99980,Resultados_Dic3!$F$3:$F$99980,Produccion_UO!$K559,Resultados_Dic3!$D$3:$D$99980,Produccion_UO!$K$449,Resultados_Dic3!$E$3:$E$99980,Produccion_UO!$J559,Resultados_Dic3!$A$3:$A$99980,Produccion_UO!$H559)*$I$553</f>
        <v>0</v>
      </c>
      <c r="AJ559" s="21">
        <f>+SUMIFS(Resultados_Dic3!AE$3:AE$99980,Resultados_Dic3!$F$3:$F$99980,Produccion_UO!$K559,Resultados_Dic3!$D$3:$D$99980,Produccion_UO!$K$449,Resultados_Dic3!$E$3:$E$99980,Produccion_UO!$J559,Resultados_Dic3!$A$3:$A$99980,Produccion_UO!$H559)*$I$553</f>
        <v>0</v>
      </c>
      <c r="AK559" s="21">
        <f>+SUMIFS(Resultados_Dic3!AF$3:AF$99980,Resultados_Dic3!$F$3:$F$99980,Produccion_UO!$K559,Resultados_Dic3!$D$3:$D$99980,Produccion_UO!$K$449,Resultados_Dic3!$E$3:$E$99980,Produccion_UO!$J559,Resultados_Dic3!$A$3:$A$99980,Produccion_UO!$H559)*$I$553</f>
        <v>0</v>
      </c>
      <c r="AL559" s="21">
        <f>+SUMIFS(Resultados_Dic3!AG$3:AG$99980,Resultados_Dic3!$F$3:$F$99980,Produccion_UO!$K559,Resultados_Dic3!$D$3:$D$99980,Produccion_UO!$K$449,Resultados_Dic3!$E$3:$E$99980,Produccion_UO!$J559,Resultados_Dic3!$A$3:$A$99980,Produccion_UO!$H559)*$I$553</f>
        <v>0</v>
      </c>
      <c r="AM559" s="21">
        <f>+SUMIFS(Resultados_Dic3!AH$3:AH$99980,Resultados_Dic3!$F$3:$F$99980,Produccion_UO!$K559,Resultados_Dic3!$D$3:$D$99980,Produccion_UO!$K$449,Resultados_Dic3!$E$3:$E$99980,Produccion_UO!$J559,Resultados_Dic3!$A$3:$A$99980,Produccion_UO!$H559)*$I$553</f>
        <v>0</v>
      </c>
      <c r="AN559" s="21">
        <f>+SUMIFS(Resultados_Dic3!AI$3:AI$99980,Resultados_Dic3!$F$3:$F$99980,Produccion_UO!$K559,Resultados_Dic3!$D$3:$D$99980,Produccion_UO!$K$449,Resultados_Dic3!$E$3:$E$99980,Produccion_UO!$J559,Resultados_Dic3!$A$3:$A$99980,Produccion_UO!$H559)*$I$553</f>
        <v>0</v>
      </c>
      <c r="AO559" s="21">
        <f>+SUMIFS(Resultados_Dic3!AJ$3:AJ$99980,Resultados_Dic3!$F$3:$F$99980,Produccion_UO!$K559,Resultados_Dic3!$D$3:$D$99980,Produccion_UO!$K$449,Resultados_Dic3!$E$3:$E$99980,Produccion_UO!$J559,Resultados_Dic3!$A$3:$A$99980,Produccion_UO!$H559)*$I$553</f>
        <v>0</v>
      </c>
      <c r="AP559" s="21">
        <f>+SUMIFS(Resultados_Dic3!AK$3:AK$99980,Resultados_Dic3!$F$3:$F$99980,Produccion_UO!$K559,Resultados_Dic3!$D$3:$D$99980,Produccion_UO!$K$449,Resultados_Dic3!$E$3:$E$99980,Produccion_UO!$J559,Resultados_Dic3!$A$3:$A$99980,Produccion_UO!$H559)*$I$553</f>
        <v>0</v>
      </c>
      <c r="AQ559" s="21">
        <f>+SUMIFS(Resultados_Dic3!AL$3:AL$99980,Resultados_Dic3!$F$3:$F$99980,Produccion_UO!$K559,Resultados_Dic3!$D$3:$D$99980,Produccion_UO!$K$449,Resultados_Dic3!$E$3:$E$99980,Produccion_UO!$J559,Resultados_Dic3!$A$3:$A$99980,Produccion_UO!$H559)*$I$553</f>
        <v>0</v>
      </c>
      <c r="AR559" s="21">
        <f>+SUMIFS(Resultados_Dic3!AM$3:AM$99980,Resultados_Dic3!$F$3:$F$99980,Produccion_UO!$K559,Resultados_Dic3!$D$3:$D$99980,Produccion_UO!$K$449,Resultados_Dic3!$E$3:$E$99980,Produccion_UO!$J559,Resultados_Dic3!$A$3:$A$99980,Produccion_UO!$H559)*$I$553</f>
        <v>0</v>
      </c>
    </row>
    <row r="560" spans="1:48" x14ac:dyDescent="0.25">
      <c r="H560" s="17" t="str">
        <f t="shared" si="153"/>
        <v>DIC7</v>
      </c>
      <c r="J560" s="24" t="s">
        <v>75</v>
      </c>
      <c r="K560" s="54" t="s">
        <v>285</v>
      </c>
      <c r="L560" s="22" t="str">
        <f>+$B$7</f>
        <v>VMM - Medium</v>
      </c>
      <c r="M560" s="21">
        <f>+SUMIFS(Resultados_Dic3!H$3:H$99980,Resultados_Dic3!$F$3:$F$99980,Produccion_UO!$K560,Resultados_Dic3!$D$3:$D$99980,Produccion_UO!$K$449,Resultados_Dic3!$E$3:$E$99980,Produccion_UO!$J560,Resultados_Dic3!$A$3:$A$99980,Produccion_UO!$H560)*$I$553</f>
        <v>0</v>
      </c>
      <c r="N560" s="21">
        <f>+SUMIFS(Resultados_Dic3!I$3:I$99980,Resultados_Dic3!$F$3:$F$99980,Produccion_UO!$K560,Resultados_Dic3!$D$3:$D$99980,Produccion_UO!$K$449,Resultados_Dic3!$E$3:$E$99980,Produccion_UO!$J560,Resultados_Dic3!$A$3:$A$99980,Produccion_UO!$H560)*$I$553</f>
        <v>0</v>
      </c>
      <c r="O560" s="21">
        <f>+SUMIFS(Resultados_Dic3!J$3:J$99980,Resultados_Dic3!$F$3:$F$99980,Produccion_UO!$K560,Resultados_Dic3!$D$3:$D$99980,Produccion_UO!$K$449,Resultados_Dic3!$E$3:$E$99980,Produccion_UO!$J560,Resultados_Dic3!$A$3:$A$99980,Produccion_UO!$H560)*$I$553</f>
        <v>0</v>
      </c>
      <c r="P560" s="21">
        <f>+SUMIFS(Resultados_Dic3!K$3:K$99980,Resultados_Dic3!$F$3:$F$99980,Produccion_UO!$K560,Resultados_Dic3!$D$3:$D$99980,Produccion_UO!$K$449,Resultados_Dic3!$E$3:$E$99980,Produccion_UO!$J560,Resultados_Dic3!$A$3:$A$99980,Produccion_UO!$H560)*$I$553</f>
        <v>0</v>
      </c>
      <c r="Q560" s="21">
        <f>+SUMIFS(Resultados_Dic3!L$3:L$99980,Resultados_Dic3!$F$3:$F$99980,Produccion_UO!$K560,Resultados_Dic3!$D$3:$D$99980,Produccion_UO!$K$449,Resultados_Dic3!$E$3:$E$99980,Produccion_UO!$J560,Resultados_Dic3!$A$3:$A$99980,Produccion_UO!$H560)*$I$553</f>
        <v>0</v>
      </c>
      <c r="R560" s="21">
        <f>+SUMIFS(Resultados_Dic3!M$3:M$99980,Resultados_Dic3!$F$3:$F$99980,Produccion_UO!$K560,Resultados_Dic3!$D$3:$D$99980,Produccion_UO!$K$449,Resultados_Dic3!$E$3:$E$99980,Produccion_UO!$J560,Resultados_Dic3!$A$3:$A$99980,Produccion_UO!$H560)*$I$553</f>
        <v>0</v>
      </c>
      <c r="S560" s="21">
        <f>+SUMIFS(Resultados_Dic3!N$3:N$99980,Resultados_Dic3!$F$3:$F$99980,Produccion_UO!$K560,Resultados_Dic3!$D$3:$D$99980,Produccion_UO!$K$449,Resultados_Dic3!$E$3:$E$99980,Produccion_UO!$J560,Resultados_Dic3!$A$3:$A$99980,Produccion_UO!$H560)*$I$553</f>
        <v>0</v>
      </c>
      <c r="T560" s="21">
        <f>+SUMIFS(Resultados_Dic3!O$3:O$99980,Resultados_Dic3!$F$3:$F$99980,Produccion_UO!$K560,Resultados_Dic3!$D$3:$D$99980,Produccion_UO!$K$449,Resultados_Dic3!$E$3:$E$99980,Produccion_UO!$J560,Resultados_Dic3!$A$3:$A$99980,Produccion_UO!$H560)*$I$553</f>
        <v>0</v>
      </c>
      <c r="U560" s="21">
        <f>+SUMIFS(Resultados_Dic3!P$3:P$99980,Resultados_Dic3!$F$3:$F$99980,Produccion_UO!$K560,Resultados_Dic3!$D$3:$D$99980,Produccion_UO!$K$449,Resultados_Dic3!$E$3:$E$99980,Produccion_UO!$J560,Resultados_Dic3!$A$3:$A$99980,Produccion_UO!$H560)*$I$553</f>
        <v>0</v>
      </c>
      <c r="V560" s="21">
        <f>+SUMIFS(Resultados_Dic3!Q$3:Q$99980,Resultados_Dic3!$F$3:$F$99980,Produccion_UO!$K560,Resultados_Dic3!$D$3:$D$99980,Produccion_UO!$K$449,Resultados_Dic3!$E$3:$E$99980,Produccion_UO!$J560,Resultados_Dic3!$A$3:$A$99980,Produccion_UO!$H560)*$I$553</f>
        <v>0</v>
      </c>
      <c r="W560" s="21">
        <f>+SUMIFS(Resultados_Dic3!R$3:R$99980,Resultados_Dic3!$F$3:$F$99980,Produccion_UO!$K560,Resultados_Dic3!$D$3:$D$99980,Produccion_UO!$K$449,Resultados_Dic3!$E$3:$E$99980,Produccion_UO!$J560,Resultados_Dic3!$A$3:$A$99980,Produccion_UO!$H560)*$I$553</f>
        <v>0</v>
      </c>
      <c r="X560" s="21">
        <f>+SUMIFS(Resultados_Dic3!S$3:S$99980,Resultados_Dic3!$F$3:$F$99980,Produccion_UO!$K560,Resultados_Dic3!$D$3:$D$99980,Produccion_UO!$K$449,Resultados_Dic3!$E$3:$E$99980,Produccion_UO!$J560,Resultados_Dic3!$A$3:$A$99980,Produccion_UO!$H560)*$I$553</f>
        <v>0</v>
      </c>
      <c r="Y560" s="21">
        <f>+SUMIFS(Resultados_Dic3!T$3:T$99980,Resultados_Dic3!$F$3:$F$99980,Produccion_UO!$K560,Resultados_Dic3!$D$3:$D$99980,Produccion_UO!$K$449,Resultados_Dic3!$E$3:$E$99980,Produccion_UO!$J560,Resultados_Dic3!$A$3:$A$99980,Produccion_UO!$H560)*$I$553</f>
        <v>0</v>
      </c>
      <c r="Z560" s="21">
        <f>+SUMIFS(Resultados_Dic3!U$3:U$99980,Resultados_Dic3!$F$3:$F$99980,Produccion_UO!$K560,Resultados_Dic3!$D$3:$D$99980,Produccion_UO!$K$449,Resultados_Dic3!$E$3:$E$99980,Produccion_UO!$J560,Resultados_Dic3!$A$3:$A$99980,Produccion_UO!$H560)*$I$553</f>
        <v>0</v>
      </c>
      <c r="AA560" s="21">
        <f>+SUMIFS(Resultados_Dic3!V$3:V$99980,Resultados_Dic3!$F$3:$F$99980,Produccion_UO!$K560,Resultados_Dic3!$D$3:$D$99980,Produccion_UO!$K$449,Resultados_Dic3!$E$3:$E$99980,Produccion_UO!$J560,Resultados_Dic3!$A$3:$A$99980,Produccion_UO!$H560)*$I$553</f>
        <v>0</v>
      </c>
      <c r="AB560" s="21">
        <f>+SUMIFS(Resultados_Dic3!W$3:W$99980,Resultados_Dic3!$F$3:$F$99980,Produccion_UO!$K560,Resultados_Dic3!$D$3:$D$99980,Produccion_UO!$K$449,Resultados_Dic3!$E$3:$E$99980,Produccion_UO!$J560,Resultados_Dic3!$A$3:$A$99980,Produccion_UO!$H560)*$I$553</f>
        <v>0</v>
      </c>
      <c r="AC560" s="21">
        <f>+SUMIFS(Resultados_Dic3!X$3:X$99980,Resultados_Dic3!$F$3:$F$99980,Produccion_UO!$K560,Resultados_Dic3!$D$3:$D$99980,Produccion_UO!$K$449,Resultados_Dic3!$E$3:$E$99980,Produccion_UO!$J560,Resultados_Dic3!$A$3:$A$99980,Produccion_UO!$H560)*$I$553</f>
        <v>0</v>
      </c>
      <c r="AD560" s="21">
        <f>+SUMIFS(Resultados_Dic3!Y$3:Y$99980,Resultados_Dic3!$F$3:$F$99980,Produccion_UO!$K560,Resultados_Dic3!$D$3:$D$99980,Produccion_UO!$K$449,Resultados_Dic3!$E$3:$E$99980,Produccion_UO!$J560,Resultados_Dic3!$A$3:$A$99980,Produccion_UO!$H560)*$I$553</f>
        <v>0</v>
      </c>
      <c r="AE560" s="21">
        <f>+SUMIFS(Resultados_Dic3!Z$3:Z$99980,Resultados_Dic3!$F$3:$F$99980,Produccion_UO!$K560,Resultados_Dic3!$D$3:$D$99980,Produccion_UO!$K$449,Resultados_Dic3!$E$3:$E$99980,Produccion_UO!$J560,Resultados_Dic3!$A$3:$A$99980,Produccion_UO!$H560)*$I$553</f>
        <v>0</v>
      </c>
      <c r="AF560" s="21">
        <f>+SUMIFS(Resultados_Dic3!AA$3:AA$99980,Resultados_Dic3!$F$3:$F$99980,Produccion_UO!$K560,Resultados_Dic3!$D$3:$D$99980,Produccion_UO!$K$449,Resultados_Dic3!$E$3:$E$99980,Produccion_UO!$J560,Resultados_Dic3!$A$3:$A$99980,Produccion_UO!$H560)*$I$553</f>
        <v>0</v>
      </c>
      <c r="AG560" s="21">
        <f>+SUMIFS(Resultados_Dic3!AB$3:AB$99980,Resultados_Dic3!$F$3:$F$99980,Produccion_UO!$K560,Resultados_Dic3!$D$3:$D$99980,Produccion_UO!$K$449,Resultados_Dic3!$E$3:$E$99980,Produccion_UO!$J560,Resultados_Dic3!$A$3:$A$99980,Produccion_UO!$H560)*$I$553</f>
        <v>0</v>
      </c>
      <c r="AH560" s="21">
        <f>+SUMIFS(Resultados_Dic3!AC$3:AC$99980,Resultados_Dic3!$F$3:$F$99980,Produccion_UO!$K560,Resultados_Dic3!$D$3:$D$99980,Produccion_UO!$K$449,Resultados_Dic3!$E$3:$E$99980,Produccion_UO!$J560,Resultados_Dic3!$A$3:$A$99980,Produccion_UO!$H560)*$I$553</f>
        <v>0</v>
      </c>
      <c r="AI560" s="21">
        <f>+SUMIFS(Resultados_Dic3!AD$3:AD$99980,Resultados_Dic3!$F$3:$F$99980,Produccion_UO!$K560,Resultados_Dic3!$D$3:$D$99980,Produccion_UO!$K$449,Resultados_Dic3!$E$3:$E$99980,Produccion_UO!$J560,Resultados_Dic3!$A$3:$A$99980,Produccion_UO!$H560)*$I$553</f>
        <v>0</v>
      </c>
      <c r="AJ560" s="21">
        <f>+SUMIFS(Resultados_Dic3!AE$3:AE$99980,Resultados_Dic3!$F$3:$F$99980,Produccion_UO!$K560,Resultados_Dic3!$D$3:$D$99980,Produccion_UO!$K$449,Resultados_Dic3!$E$3:$E$99980,Produccion_UO!$J560,Resultados_Dic3!$A$3:$A$99980,Produccion_UO!$H560)*$I$553</f>
        <v>0</v>
      </c>
      <c r="AK560" s="21">
        <f>+SUMIFS(Resultados_Dic3!AF$3:AF$99980,Resultados_Dic3!$F$3:$F$99980,Produccion_UO!$K560,Resultados_Dic3!$D$3:$D$99980,Produccion_UO!$K$449,Resultados_Dic3!$E$3:$E$99980,Produccion_UO!$J560,Resultados_Dic3!$A$3:$A$99980,Produccion_UO!$H560)*$I$553</f>
        <v>0</v>
      </c>
      <c r="AL560" s="21">
        <f>+SUMIFS(Resultados_Dic3!AG$3:AG$99980,Resultados_Dic3!$F$3:$F$99980,Produccion_UO!$K560,Resultados_Dic3!$D$3:$D$99980,Produccion_UO!$K$449,Resultados_Dic3!$E$3:$E$99980,Produccion_UO!$J560,Resultados_Dic3!$A$3:$A$99980,Produccion_UO!$H560)*$I$553</f>
        <v>0</v>
      </c>
      <c r="AM560" s="21">
        <f>+SUMIFS(Resultados_Dic3!AH$3:AH$99980,Resultados_Dic3!$F$3:$F$99980,Produccion_UO!$K560,Resultados_Dic3!$D$3:$D$99980,Produccion_UO!$K$449,Resultados_Dic3!$E$3:$E$99980,Produccion_UO!$J560,Resultados_Dic3!$A$3:$A$99980,Produccion_UO!$H560)*$I$553</f>
        <v>0</v>
      </c>
      <c r="AN560" s="21">
        <f>+SUMIFS(Resultados_Dic3!AI$3:AI$99980,Resultados_Dic3!$F$3:$F$99980,Produccion_UO!$K560,Resultados_Dic3!$D$3:$D$99980,Produccion_UO!$K$449,Resultados_Dic3!$E$3:$E$99980,Produccion_UO!$J560,Resultados_Dic3!$A$3:$A$99980,Produccion_UO!$H560)*$I$553</f>
        <v>0</v>
      </c>
      <c r="AO560" s="21">
        <f>+SUMIFS(Resultados_Dic3!AJ$3:AJ$99980,Resultados_Dic3!$F$3:$F$99980,Produccion_UO!$K560,Resultados_Dic3!$D$3:$D$99980,Produccion_UO!$K$449,Resultados_Dic3!$E$3:$E$99980,Produccion_UO!$J560,Resultados_Dic3!$A$3:$A$99980,Produccion_UO!$H560)*$I$553</f>
        <v>0</v>
      </c>
      <c r="AP560" s="21">
        <f>+SUMIFS(Resultados_Dic3!AK$3:AK$99980,Resultados_Dic3!$F$3:$F$99980,Produccion_UO!$K560,Resultados_Dic3!$D$3:$D$99980,Produccion_UO!$K$449,Resultados_Dic3!$E$3:$E$99980,Produccion_UO!$J560,Resultados_Dic3!$A$3:$A$99980,Produccion_UO!$H560)*$I$553</f>
        <v>0</v>
      </c>
      <c r="AQ560" s="21">
        <f>+SUMIFS(Resultados_Dic3!AL$3:AL$99980,Resultados_Dic3!$F$3:$F$99980,Produccion_UO!$K560,Resultados_Dic3!$D$3:$D$99980,Produccion_UO!$K$449,Resultados_Dic3!$E$3:$E$99980,Produccion_UO!$J560,Resultados_Dic3!$A$3:$A$99980,Produccion_UO!$H560)*$I$553</f>
        <v>0</v>
      </c>
      <c r="AR560" s="21">
        <f>+SUMIFS(Resultados_Dic3!AM$3:AM$99980,Resultados_Dic3!$F$3:$F$99980,Produccion_UO!$K560,Resultados_Dic3!$D$3:$D$99980,Produccion_UO!$K$449,Resultados_Dic3!$E$3:$E$99980,Produccion_UO!$J560,Resultados_Dic3!$A$3:$A$99980,Produccion_UO!$H560)*$I$553</f>
        <v>0</v>
      </c>
    </row>
    <row r="561" spans="1:48" x14ac:dyDescent="0.25">
      <c r="H561" s="17" t="str">
        <f t="shared" si="153"/>
        <v>DIC7</v>
      </c>
      <c r="J561" s="24" t="s">
        <v>76</v>
      </c>
      <c r="K561" s="54" t="s">
        <v>380</v>
      </c>
      <c r="L561" s="22" t="str">
        <f>+$B$8</f>
        <v>VSM - Medium</v>
      </c>
      <c r="M561" s="21">
        <f>+SUMIFS(Resultados_Dic3!H$3:H$99980,Resultados_Dic3!$F$3:$F$99980,Produccion_UO!$K561,Resultados_Dic3!$D$3:$D$99980,Produccion_UO!$K$449,Resultados_Dic3!$E$3:$E$99980,Produccion_UO!$J561,Resultados_Dic3!$A$3:$A$99980,Produccion_UO!$H561)*$I$553</f>
        <v>0</v>
      </c>
      <c r="N561" s="21">
        <f>+SUMIFS(Resultados_Dic3!I$3:I$99980,Resultados_Dic3!$F$3:$F$99980,Produccion_UO!$K561,Resultados_Dic3!$D$3:$D$99980,Produccion_UO!$K$449,Resultados_Dic3!$E$3:$E$99980,Produccion_UO!$J561,Resultados_Dic3!$A$3:$A$99980,Produccion_UO!$H561)*$I$553</f>
        <v>0</v>
      </c>
      <c r="O561" s="21">
        <f>+SUMIFS(Resultados_Dic3!J$3:J$99980,Resultados_Dic3!$F$3:$F$99980,Produccion_UO!$K561,Resultados_Dic3!$D$3:$D$99980,Produccion_UO!$K$449,Resultados_Dic3!$E$3:$E$99980,Produccion_UO!$J561,Resultados_Dic3!$A$3:$A$99980,Produccion_UO!$H561)*$I$553</f>
        <v>0</v>
      </c>
      <c r="P561" s="21">
        <f>+SUMIFS(Resultados_Dic3!K$3:K$99980,Resultados_Dic3!$F$3:$F$99980,Produccion_UO!$K561,Resultados_Dic3!$D$3:$D$99980,Produccion_UO!$K$449,Resultados_Dic3!$E$3:$E$99980,Produccion_UO!$J561,Resultados_Dic3!$A$3:$A$99980,Produccion_UO!$H561)*$I$553</f>
        <v>0</v>
      </c>
      <c r="Q561" s="21">
        <f>+SUMIFS(Resultados_Dic3!L$3:L$99980,Resultados_Dic3!$F$3:$F$99980,Produccion_UO!$K561,Resultados_Dic3!$D$3:$D$99980,Produccion_UO!$K$449,Resultados_Dic3!$E$3:$E$99980,Produccion_UO!$J561,Resultados_Dic3!$A$3:$A$99980,Produccion_UO!$H561)*$I$553</f>
        <v>0</v>
      </c>
      <c r="R561" s="21">
        <f>+SUMIFS(Resultados_Dic3!M$3:M$99980,Resultados_Dic3!$F$3:$F$99980,Produccion_UO!$K561,Resultados_Dic3!$D$3:$D$99980,Produccion_UO!$K$449,Resultados_Dic3!$E$3:$E$99980,Produccion_UO!$J561,Resultados_Dic3!$A$3:$A$99980,Produccion_UO!$H561)*$I$553</f>
        <v>0</v>
      </c>
      <c r="S561" s="21">
        <f>+SUMIFS(Resultados_Dic3!N$3:N$99980,Resultados_Dic3!$F$3:$F$99980,Produccion_UO!$K561,Resultados_Dic3!$D$3:$D$99980,Produccion_UO!$K$449,Resultados_Dic3!$E$3:$E$99980,Produccion_UO!$J561,Resultados_Dic3!$A$3:$A$99980,Produccion_UO!$H561)*$I$553</f>
        <v>0</v>
      </c>
      <c r="T561" s="21">
        <f>+SUMIFS(Resultados_Dic3!O$3:O$99980,Resultados_Dic3!$F$3:$F$99980,Produccion_UO!$K561,Resultados_Dic3!$D$3:$D$99980,Produccion_UO!$K$449,Resultados_Dic3!$E$3:$E$99980,Produccion_UO!$J561,Resultados_Dic3!$A$3:$A$99980,Produccion_UO!$H561)*$I$553</f>
        <v>0</v>
      </c>
      <c r="U561" s="21">
        <f>+SUMIFS(Resultados_Dic3!P$3:P$99980,Resultados_Dic3!$F$3:$F$99980,Produccion_UO!$K561,Resultados_Dic3!$D$3:$D$99980,Produccion_UO!$K$449,Resultados_Dic3!$E$3:$E$99980,Produccion_UO!$J561,Resultados_Dic3!$A$3:$A$99980,Produccion_UO!$H561)*$I$553</f>
        <v>0</v>
      </c>
      <c r="V561" s="21">
        <f>+SUMIFS(Resultados_Dic3!Q$3:Q$99980,Resultados_Dic3!$F$3:$F$99980,Produccion_UO!$K561,Resultados_Dic3!$D$3:$D$99980,Produccion_UO!$K$449,Resultados_Dic3!$E$3:$E$99980,Produccion_UO!$J561,Resultados_Dic3!$A$3:$A$99980,Produccion_UO!$H561)*$I$553</f>
        <v>0</v>
      </c>
      <c r="W561" s="21">
        <f>+SUMIFS(Resultados_Dic3!R$3:R$99980,Resultados_Dic3!$F$3:$F$99980,Produccion_UO!$K561,Resultados_Dic3!$D$3:$D$99980,Produccion_UO!$K$449,Resultados_Dic3!$E$3:$E$99980,Produccion_UO!$J561,Resultados_Dic3!$A$3:$A$99980,Produccion_UO!$H561)*$I$553</f>
        <v>0</v>
      </c>
      <c r="X561" s="21">
        <f>+SUMIFS(Resultados_Dic3!S$3:S$99980,Resultados_Dic3!$F$3:$F$99980,Produccion_UO!$K561,Resultados_Dic3!$D$3:$D$99980,Produccion_UO!$K$449,Resultados_Dic3!$E$3:$E$99980,Produccion_UO!$J561,Resultados_Dic3!$A$3:$A$99980,Produccion_UO!$H561)*$I$553</f>
        <v>0</v>
      </c>
      <c r="Y561" s="21">
        <f>+SUMIFS(Resultados_Dic3!T$3:T$99980,Resultados_Dic3!$F$3:$F$99980,Produccion_UO!$K561,Resultados_Dic3!$D$3:$D$99980,Produccion_UO!$K$449,Resultados_Dic3!$E$3:$E$99980,Produccion_UO!$J561,Resultados_Dic3!$A$3:$A$99980,Produccion_UO!$H561)*$I$553</f>
        <v>0</v>
      </c>
      <c r="Z561" s="21">
        <f>+SUMIFS(Resultados_Dic3!U$3:U$99980,Resultados_Dic3!$F$3:$F$99980,Produccion_UO!$K561,Resultados_Dic3!$D$3:$D$99980,Produccion_UO!$K$449,Resultados_Dic3!$E$3:$E$99980,Produccion_UO!$J561,Resultados_Dic3!$A$3:$A$99980,Produccion_UO!$H561)*$I$553</f>
        <v>0</v>
      </c>
      <c r="AA561" s="21">
        <f>+SUMIFS(Resultados_Dic3!V$3:V$99980,Resultados_Dic3!$F$3:$F$99980,Produccion_UO!$K561,Resultados_Dic3!$D$3:$D$99980,Produccion_UO!$K$449,Resultados_Dic3!$E$3:$E$99980,Produccion_UO!$J561,Resultados_Dic3!$A$3:$A$99980,Produccion_UO!$H561)*$I$553</f>
        <v>0</v>
      </c>
      <c r="AB561" s="21">
        <f>+SUMIFS(Resultados_Dic3!W$3:W$99980,Resultados_Dic3!$F$3:$F$99980,Produccion_UO!$K561,Resultados_Dic3!$D$3:$D$99980,Produccion_UO!$K$449,Resultados_Dic3!$E$3:$E$99980,Produccion_UO!$J561,Resultados_Dic3!$A$3:$A$99980,Produccion_UO!$H561)*$I$553</f>
        <v>0</v>
      </c>
      <c r="AC561" s="21">
        <f>+SUMIFS(Resultados_Dic3!X$3:X$99980,Resultados_Dic3!$F$3:$F$99980,Produccion_UO!$K561,Resultados_Dic3!$D$3:$D$99980,Produccion_UO!$K$449,Resultados_Dic3!$E$3:$E$99980,Produccion_UO!$J561,Resultados_Dic3!$A$3:$A$99980,Produccion_UO!$H561)*$I$553</f>
        <v>0</v>
      </c>
      <c r="AD561" s="21">
        <f>+SUMIFS(Resultados_Dic3!Y$3:Y$99980,Resultados_Dic3!$F$3:$F$99980,Produccion_UO!$K561,Resultados_Dic3!$D$3:$D$99980,Produccion_UO!$K$449,Resultados_Dic3!$E$3:$E$99980,Produccion_UO!$J561,Resultados_Dic3!$A$3:$A$99980,Produccion_UO!$H561)*$I$553</f>
        <v>0</v>
      </c>
      <c r="AE561" s="21">
        <f>+SUMIFS(Resultados_Dic3!Z$3:Z$99980,Resultados_Dic3!$F$3:$F$99980,Produccion_UO!$K561,Resultados_Dic3!$D$3:$D$99980,Produccion_UO!$K$449,Resultados_Dic3!$E$3:$E$99980,Produccion_UO!$J561,Resultados_Dic3!$A$3:$A$99980,Produccion_UO!$H561)*$I$553</f>
        <v>0</v>
      </c>
      <c r="AF561" s="21">
        <f>+SUMIFS(Resultados_Dic3!AA$3:AA$99980,Resultados_Dic3!$F$3:$F$99980,Produccion_UO!$K561,Resultados_Dic3!$D$3:$D$99980,Produccion_UO!$K$449,Resultados_Dic3!$E$3:$E$99980,Produccion_UO!$J561,Resultados_Dic3!$A$3:$A$99980,Produccion_UO!$H561)*$I$553</f>
        <v>0</v>
      </c>
      <c r="AG561" s="21">
        <f>+SUMIFS(Resultados_Dic3!AB$3:AB$99980,Resultados_Dic3!$F$3:$F$99980,Produccion_UO!$K561,Resultados_Dic3!$D$3:$D$99980,Produccion_UO!$K$449,Resultados_Dic3!$E$3:$E$99980,Produccion_UO!$J561,Resultados_Dic3!$A$3:$A$99980,Produccion_UO!$H561)*$I$553</f>
        <v>0</v>
      </c>
      <c r="AH561" s="21">
        <f>+SUMIFS(Resultados_Dic3!AC$3:AC$99980,Resultados_Dic3!$F$3:$F$99980,Produccion_UO!$K561,Resultados_Dic3!$D$3:$D$99980,Produccion_UO!$K$449,Resultados_Dic3!$E$3:$E$99980,Produccion_UO!$J561,Resultados_Dic3!$A$3:$A$99980,Produccion_UO!$H561)*$I$553</f>
        <v>0</v>
      </c>
      <c r="AI561" s="21">
        <f>+SUMIFS(Resultados_Dic3!AD$3:AD$99980,Resultados_Dic3!$F$3:$F$99980,Produccion_UO!$K561,Resultados_Dic3!$D$3:$D$99980,Produccion_UO!$K$449,Resultados_Dic3!$E$3:$E$99980,Produccion_UO!$J561,Resultados_Dic3!$A$3:$A$99980,Produccion_UO!$H561)*$I$553</f>
        <v>0</v>
      </c>
      <c r="AJ561" s="21">
        <f>+SUMIFS(Resultados_Dic3!AE$3:AE$99980,Resultados_Dic3!$F$3:$F$99980,Produccion_UO!$K561,Resultados_Dic3!$D$3:$D$99980,Produccion_UO!$K$449,Resultados_Dic3!$E$3:$E$99980,Produccion_UO!$J561,Resultados_Dic3!$A$3:$A$99980,Produccion_UO!$H561)*$I$553</f>
        <v>0</v>
      </c>
      <c r="AK561" s="21">
        <f>+SUMIFS(Resultados_Dic3!AF$3:AF$99980,Resultados_Dic3!$F$3:$F$99980,Produccion_UO!$K561,Resultados_Dic3!$D$3:$D$99980,Produccion_UO!$K$449,Resultados_Dic3!$E$3:$E$99980,Produccion_UO!$J561,Resultados_Dic3!$A$3:$A$99980,Produccion_UO!$H561)*$I$553</f>
        <v>0</v>
      </c>
      <c r="AL561" s="21">
        <f>+SUMIFS(Resultados_Dic3!AG$3:AG$99980,Resultados_Dic3!$F$3:$F$99980,Produccion_UO!$K561,Resultados_Dic3!$D$3:$D$99980,Produccion_UO!$K$449,Resultados_Dic3!$E$3:$E$99980,Produccion_UO!$J561,Resultados_Dic3!$A$3:$A$99980,Produccion_UO!$H561)*$I$553</f>
        <v>0</v>
      </c>
      <c r="AM561" s="21">
        <f>+SUMIFS(Resultados_Dic3!AH$3:AH$99980,Resultados_Dic3!$F$3:$F$99980,Produccion_UO!$K561,Resultados_Dic3!$D$3:$D$99980,Produccion_UO!$K$449,Resultados_Dic3!$E$3:$E$99980,Produccion_UO!$J561,Resultados_Dic3!$A$3:$A$99980,Produccion_UO!$H561)*$I$553</f>
        <v>0</v>
      </c>
      <c r="AN561" s="21">
        <f>+SUMIFS(Resultados_Dic3!AI$3:AI$99980,Resultados_Dic3!$F$3:$F$99980,Produccion_UO!$K561,Resultados_Dic3!$D$3:$D$99980,Produccion_UO!$K$449,Resultados_Dic3!$E$3:$E$99980,Produccion_UO!$J561,Resultados_Dic3!$A$3:$A$99980,Produccion_UO!$H561)*$I$553</f>
        <v>0</v>
      </c>
      <c r="AO561" s="21">
        <f>+SUMIFS(Resultados_Dic3!AJ$3:AJ$99980,Resultados_Dic3!$F$3:$F$99980,Produccion_UO!$K561,Resultados_Dic3!$D$3:$D$99980,Produccion_UO!$K$449,Resultados_Dic3!$E$3:$E$99980,Produccion_UO!$J561,Resultados_Dic3!$A$3:$A$99980,Produccion_UO!$H561)*$I$553</f>
        <v>0</v>
      </c>
      <c r="AP561" s="21">
        <f>+SUMIFS(Resultados_Dic3!AK$3:AK$99980,Resultados_Dic3!$F$3:$F$99980,Produccion_UO!$K561,Resultados_Dic3!$D$3:$D$99980,Produccion_UO!$K$449,Resultados_Dic3!$E$3:$E$99980,Produccion_UO!$J561,Resultados_Dic3!$A$3:$A$99980,Produccion_UO!$H561)*$I$553</f>
        <v>0</v>
      </c>
      <c r="AQ561" s="21">
        <f>+SUMIFS(Resultados_Dic3!AL$3:AL$99980,Resultados_Dic3!$F$3:$F$99980,Produccion_UO!$K561,Resultados_Dic3!$D$3:$D$99980,Produccion_UO!$K$449,Resultados_Dic3!$E$3:$E$99980,Produccion_UO!$J561,Resultados_Dic3!$A$3:$A$99980,Produccion_UO!$H561)*$I$553</f>
        <v>0</v>
      </c>
      <c r="AR561" s="21">
        <f>+SUMIFS(Resultados_Dic3!AM$3:AM$99980,Resultados_Dic3!$F$3:$F$99980,Produccion_UO!$K561,Resultados_Dic3!$D$3:$D$99980,Produccion_UO!$K$449,Resultados_Dic3!$E$3:$E$99980,Produccion_UO!$J561,Resultados_Dic3!$A$3:$A$99980,Produccion_UO!$H561)*$I$553</f>
        <v>0</v>
      </c>
    </row>
    <row r="562" spans="1:48" x14ac:dyDescent="0.25">
      <c r="H562" s="17" t="str">
        <f t="shared" si="153"/>
        <v>DIC7</v>
      </c>
      <c r="J562" s="24" t="s">
        <v>77</v>
      </c>
      <c r="K562" s="54" t="s">
        <v>482</v>
      </c>
      <c r="L562" s="22" t="str">
        <f>+$B$9</f>
        <v>VIM - GAS</v>
      </c>
      <c r="M562" s="21">
        <f>+SUMIFS(Resultados_Dic3!H$3:H$99980,Resultados_Dic3!$F$3:$F$99980,Produccion_UO!$K562,Resultados_Dic3!$D$3:$D$99980,Produccion_UO!$K$449,Resultados_Dic3!$E$3:$E$99980,Produccion_UO!$J562,Resultados_Dic3!$A$3:$A$99980,Produccion_UO!$H562)*$I$553</f>
        <v>39.079686244696667</v>
      </c>
      <c r="N562" s="21">
        <f>+SUMIFS(Resultados_Dic3!I$3:I$99980,Resultados_Dic3!$F$3:$F$99980,Produccion_UO!$K562,Resultados_Dic3!$D$3:$D$99980,Produccion_UO!$K$449,Resultados_Dic3!$E$3:$E$99980,Produccion_UO!$J562,Resultados_Dic3!$A$3:$A$99980,Produccion_UO!$H562)*$I$553</f>
        <v>38.329167767579996</v>
      </c>
      <c r="O562" s="21">
        <f>+SUMIFS(Resultados_Dic3!J$3:J$99980,Resultados_Dic3!$F$3:$F$99980,Produccion_UO!$K562,Resultados_Dic3!$D$3:$D$99980,Produccion_UO!$K$449,Resultados_Dic3!$E$3:$E$99980,Produccion_UO!$J562,Resultados_Dic3!$A$3:$A$99980,Produccion_UO!$H562)*$I$553</f>
        <v>0</v>
      </c>
      <c r="P562" s="21">
        <f>+SUMIFS(Resultados_Dic3!K$3:K$99980,Resultados_Dic3!$F$3:$F$99980,Produccion_UO!$K562,Resultados_Dic3!$D$3:$D$99980,Produccion_UO!$K$449,Resultados_Dic3!$E$3:$E$99980,Produccion_UO!$J562,Resultados_Dic3!$A$3:$A$99980,Produccion_UO!$H562)*$I$553</f>
        <v>0</v>
      </c>
      <c r="Q562" s="21">
        <f>+SUMIFS(Resultados_Dic3!L$3:L$99980,Resultados_Dic3!$F$3:$F$99980,Produccion_UO!$K562,Resultados_Dic3!$D$3:$D$99980,Produccion_UO!$K$449,Resultados_Dic3!$E$3:$E$99980,Produccion_UO!$J562,Resultados_Dic3!$A$3:$A$99980,Produccion_UO!$H562)*$I$553</f>
        <v>0</v>
      </c>
      <c r="R562" s="21">
        <f>+SUMIFS(Resultados_Dic3!M$3:M$99980,Resultados_Dic3!$F$3:$F$99980,Produccion_UO!$K562,Resultados_Dic3!$D$3:$D$99980,Produccion_UO!$K$449,Resultados_Dic3!$E$3:$E$99980,Produccion_UO!$J562,Resultados_Dic3!$A$3:$A$99980,Produccion_UO!$H562)*$I$553</f>
        <v>0</v>
      </c>
      <c r="S562" s="21">
        <f>+SUMIFS(Resultados_Dic3!N$3:N$99980,Resultados_Dic3!$F$3:$F$99980,Produccion_UO!$K562,Resultados_Dic3!$D$3:$D$99980,Produccion_UO!$K$449,Resultados_Dic3!$E$3:$E$99980,Produccion_UO!$J562,Resultados_Dic3!$A$3:$A$99980,Produccion_UO!$H562)*$I$553</f>
        <v>0</v>
      </c>
      <c r="T562" s="21">
        <f>+SUMIFS(Resultados_Dic3!O$3:O$99980,Resultados_Dic3!$F$3:$F$99980,Produccion_UO!$K562,Resultados_Dic3!$D$3:$D$99980,Produccion_UO!$K$449,Resultados_Dic3!$E$3:$E$99980,Produccion_UO!$J562,Resultados_Dic3!$A$3:$A$99980,Produccion_UO!$H562)*$I$553</f>
        <v>0</v>
      </c>
      <c r="U562" s="21">
        <f>+SUMIFS(Resultados_Dic3!P$3:P$99980,Resultados_Dic3!$F$3:$F$99980,Produccion_UO!$K562,Resultados_Dic3!$D$3:$D$99980,Produccion_UO!$K$449,Resultados_Dic3!$E$3:$E$99980,Produccion_UO!$J562,Resultados_Dic3!$A$3:$A$99980,Produccion_UO!$H562)*$I$553</f>
        <v>0</v>
      </c>
      <c r="V562" s="21">
        <f>+SUMIFS(Resultados_Dic3!Q$3:Q$99980,Resultados_Dic3!$F$3:$F$99980,Produccion_UO!$K562,Resultados_Dic3!$D$3:$D$99980,Produccion_UO!$K$449,Resultados_Dic3!$E$3:$E$99980,Produccion_UO!$J562,Resultados_Dic3!$A$3:$A$99980,Produccion_UO!$H562)*$I$553</f>
        <v>0</v>
      </c>
      <c r="W562" s="21">
        <f>+SUMIFS(Resultados_Dic3!R$3:R$99980,Resultados_Dic3!$F$3:$F$99980,Produccion_UO!$K562,Resultados_Dic3!$D$3:$D$99980,Produccion_UO!$K$449,Resultados_Dic3!$E$3:$E$99980,Produccion_UO!$J562,Resultados_Dic3!$A$3:$A$99980,Produccion_UO!$H562)*$I$553</f>
        <v>0</v>
      </c>
      <c r="X562" s="21">
        <f>+SUMIFS(Resultados_Dic3!S$3:S$99980,Resultados_Dic3!$F$3:$F$99980,Produccion_UO!$K562,Resultados_Dic3!$D$3:$D$99980,Produccion_UO!$K$449,Resultados_Dic3!$E$3:$E$99980,Produccion_UO!$J562,Resultados_Dic3!$A$3:$A$99980,Produccion_UO!$H562)*$I$553</f>
        <v>0</v>
      </c>
      <c r="Y562" s="21">
        <f>+SUMIFS(Resultados_Dic3!T$3:T$99980,Resultados_Dic3!$F$3:$F$99980,Produccion_UO!$K562,Resultados_Dic3!$D$3:$D$99980,Produccion_UO!$K$449,Resultados_Dic3!$E$3:$E$99980,Produccion_UO!$J562,Resultados_Dic3!$A$3:$A$99980,Produccion_UO!$H562)*$I$553</f>
        <v>0</v>
      </c>
      <c r="Z562" s="21">
        <f>+SUMIFS(Resultados_Dic3!U$3:U$99980,Resultados_Dic3!$F$3:$F$99980,Produccion_UO!$K562,Resultados_Dic3!$D$3:$D$99980,Produccion_UO!$K$449,Resultados_Dic3!$E$3:$E$99980,Produccion_UO!$J562,Resultados_Dic3!$A$3:$A$99980,Produccion_UO!$H562)*$I$553</f>
        <v>0</v>
      </c>
      <c r="AA562" s="21">
        <f>+SUMIFS(Resultados_Dic3!V$3:V$99980,Resultados_Dic3!$F$3:$F$99980,Produccion_UO!$K562,Resultados_Dic3!$D$3:$D$99980,Produccion_UO!$K$449,Resultados_Dic3!$E$3:$E$99980,Produccion_UO!$J562,Resultados_Dic3!$A$3:$A$99980,Produccion_UO!$H562)*$I$553</f>
        <v>0</v>
      </c>
      <c r="AB562" s="21">
        <f>+SUMIFS(Resultados_Dic3!W$3:W$99980,Resultados_Dic3!$F$3:$F$99980,Produccion_UO!$K562,Resultados_Dic3!$D$3:$D$99980,Produccion_UO!$K$449,Resultados_Dic3!$E$3:$E$99980,Produccion_UO!$J562,Resultados_Dic3!$A$3:$A$99980,Produccion_UO!$H562)*$I$553</f>
        <v>0</v>
      </c>
      <c r="AC562" s="21">
        <f>+SUMIFS(Resultados_Dic3!X$3:X$99980,Resultados_Dic3!$F$3:$F$99980,Produccion_UO!$K562,Resultados_Dic3!$D$3:$D$99980,Produccion_UO!$K$449,Resultados_Dic3!$E$3:$E$99980,Produccion_UO!$J562,Resultados_Dic3!$A$3:$A$99980,Produccion_UO!$H562)*$I$553</f>
        <v>0</v>
      </c>
      <c r="AD562" s="21">
        <f>+SUMIFS(Resultados_Dic3!Y$3:Y$99980,Resultados_Dic3!$F$3:$F$99980,Produccion_UO!$K562,Resultados_Dic3!$D$3:$D$99980,Produccion_UO!$K$449,Resultados_Dic3!$E$3:$E$99980,Produccion_UO!$J562,Resultados_Dic3!$A$3:$A$99980,Produccion_UO!$H562)*$I$553</f>
        <v>0</v>
      </c>
      <c r="AE562" s="21">
        <f>+SUMIFS(Resultados_Dic3!Z$3:Z$99980,Resultados_Dic3!$F$3:$F$99980,Produccion_UO!$K562,Resultados_Dic3!$D$3:$D$99980,Produccion_UO!$K$449,Resultados_Dic3!$E$3:$E$99980,Produccion_UO!$J562,Resultados_Dic3!$A$3:$A$99980,Produccion_UO!$H562)*$I$553</f>
        <v>0</v>
      </c>
      <c r="AF562" s="21">
        <f>+SUMIFS(Resultados_Dic3!AA$3:AA$99980,Resultados_Dic3!$F$3:$F$99980,Produccion_UO!$K562,Resultados_Dic3!$D$3:$D$99980,Produccion_UO!$K$449,Resultados_Dic3!$E$3:$E$99980,Produccion_UO!$J562,Resultados_Dic3!$A$3:$A$99980,Produccion_UO!$H562)*$I$553</f>
        <v>0</v>
      </c>
      <c r="AG562" s="21">
        <f>+SUMIFS(Resultados_Dic3!AB$3:AB$99980,Resultados_Dic3!$F$3:$F$99980,Produccion_UO!$K562,Resultados_Dic3!$D$3:$D$99980,Produccion_UO!$K$449,Resultados_Dic3!$E$3:$E$99980,Produccion_UO!$J562,Resultados_Dic3!$A$3:$A$99980,Produccion_UO!$H562)*$I$553</f>
        <v>0</v>
      </c>
      <c r="AH562" s="21">
        <f>+SUMIFS(Resultados_Dic3!AC$3:AC$99980,Resultados_Dic3!$F$3:$F$99980,Produccion_UO!$K562,Resultados_Dic3!$D$3:$D$99980,Produccion_UO!$K$449,Resultados_Dic3!$E$3:$E$99980,Produccion_UO!$J562,Resultados_Dic3!$A$3:$A$99980,Produccion_UO!$H562)*$I$553</f>
        <v>0</v>
      </c>
      <c r="AI562" s="21">
        <f>+SUMIFS(Resultados_Dic3!AD$3:AD$99980,Resultados_Dic3!$F$3:$F$99980,Produccion_UO!$K562,Resultados_Dic3!$D$3:$D$99980,Produccion_UO!$K$449,Resultados_Dic3!$E$3:$E$99980,Produccion_UO!$J562,Resultados_Dic3!$A$3:$A$99980,Produccion_UO!$H562)*$I$553</f>
        <v>0</v>
      </c>
      <c r="AJ562" s="21">
        <f>+SUMIFS(Resultados_Dic3!AE$3:AE$99980,Resultados_Dic3!$F$3:$F$99980,Produccion_UO!$K562,Resultados_Dic3!$D$3:$D$99980,Produccion_UO!$K$449,Resultados_Dic3!$E$3:$E$99980,Produccion_UO!$J562,Resultados_Dic3!$A$3:$A$99980,Produccion_UO!$H562)*$I$553</f>
        <v>0</v>
      </c>
      <c r="AK562" s="21">
        <f>+SUMIFS(Resultados_Dic3!AF$3:AF$99980,Resultados_Dic3!$F$3:$F$99980,Produccion_UO!$K562,Resultados_Dic3!$D$3:$D$99980,Produccion_UO!$K$449,Resultados_Dic3!$E$3:$E$99980,Produccion_UO!$J562,Resultados_Dic3!$A$3:$A$99980,Produccion_UO!$H562)*$I$553</f>
        <v>0</v>
      </c>
      <c r="AL562" s="21">
        <f>+SUMIFS(Resultados_Dic3!AG$3:AG$99980,Resultados_Dic3!$F$3:$F$99980,Produccion_UO!$K562,Resultados_Dic3!$D$3:$D$99980,Produccion_UO!$K$449,Resultados_Dic3!$E$3:$E$99980,Produccion_UO!$J562,Resultados_Dic3!$A$3:$A$99980,Produccion_UO!$H562)*$I$553</f>
        <v>0</v>
      </c>
      <c r="AM562" s="21">
        <f>+SUMIFS(Resultados_Dic3!AH$3:AH$99980,Resultados_Dic3!$F$3:$F$99980,Produccion_UO!$K562,Resultados_Dic3!$D$3:$D$99980,Produccion_UO!$K$449,Resultados_Dic3!$E$3:$E$99980,Produccion_UO!$J562,Resultados_Dic3!$A$3:$A$99980,Produccion_UO!$H562)*$I$553</f>
        <v>0</v>
      </c>
      <c r="AN562" s="21">
        <f>+SUMIFS(Resultados_Dic3!AI$3:AI$99980,Resultados_Dic3!$F$3:$F$99980,Produccion_UO!$K562,Resultados_Dic3!$D$3:$D$99980,Produccion_UO!$K$449,Resultados_Dic3!$E$3:$E$99980,Produccion_UO!$J562,Resultados_Dic3!$A$3:$A$99980,Produccion_UO!$H562)*$I$553</f>
        <v>0</v>
      </c>
      <c r="AO562" s="21">
        <f>+SUMIFS(Resultados_Dic3!AJ$3:AJ$99980,Resultados_Dic3!$F$3:$F$99980,Produccion_UO!$K562,Resultados_Dic3!$D$3:$D$99980,Produccion_UO!$K$449,Resultados_Dic3!$E$3:$E$99980,Produccion_UO!$J562,Resultados_Dic3!$A$3:$A$99980,Produccion_UO!$H562)*$I$553</f>
        <v>0</v>
      </c>
      <c r="AP562" s="21">
        <f>+SUMIFS(Resultados_Dic3!AK$3:AK$99980,Resultados_Dic3!$F$3:$F$99980,Produccion_UO!$K562,Resultados_Dic3!$D$3:$D$99980,Produccion_UO!$K$449,Resultados_Dic3!$E$3:$E$99980,Produccion_UO!$J562,Resultados_Dic3!$A$3:$A$99980,Produccion_UO!$H562)*$I$553</f>
        <v>0</v>
      </c>
      <c r="AQ562" s="21">
        <f>+SUMIFS(Resultados_Dic3!AL$3:AL$99980,Resultados_Dic3!$F$3:$F$99980,Produccion_UO!$K562,Resultados_Dic3!$D$3:$D$99980,Produccion_UO!$K$449,Resultados_Dic3!$E$3:$E$99980,Produccion_UO!$J562,Resultados_Dic3!$A$3:$A$99980,Produccion_UO!$H562)*$I$553</f>
        <v>0</v>
      </c>
      <c r="AR562" s="21">
        <f>+SUMIFS(Resultados_Dic3!AM$3:AM$99980,Resultados_Dic3!$F$3:$F$99980,Produccion_UO!$K562,Resultados_Dic3!$D$3:$D$99980,Produccion_UO!$K$449,Resultados_Dic3!$E$3:$E$99980,Produccion_UO!$J562,Resultados_Dic3!$A$3:$A$99980,Produccion_UO!$H562)*$I$553</f>
        <v>0</v>
      </c>
    </row>
    <row r="563" spans="1:48" s="68" customFormat="1" x14ac:dyDescent="0.25">
      <c r="A563" s="133"/>
      <c r="B563" s="133"/>
      <c r="C563" s="133"/>
      <c r="D563" s="133"/>
      <c r="E563" s="133"/>
      <c r="F563" s="134"/>
      <c r="H563" s="71"/>
      <c r="I563" s="71"/>
      <c r="L563" s="22"/>
      <c r="M563" s="69">
        <f>+SUM(M556:M562)</f>
        <v>238.88833538423108</v>
      </c>
      <c r="N563" s="69">
        <f t="shared" ref="N563" si="154">+SUM(N556:N562)</f>
        <v>167.01872281714554</v>
      </c>
      <c r="O563" s="69">
        <f t="shared" ref="O563:AR563" si="155">+SUM(O556:O562)</f>
        <v>0</v>
      </c>
      <c r="P563" s="69">
        <f t="shared" si="155"/>
        <v>0</v>
      </c>
      <c r="Q563" s="69">
        <f t="shared" si="155"/>
        <v>0</v>
      </c>
      <c r="R563" s="69">
        <f t="shared" si="155"/>
        <v>0</v>
      </c>
      <c r="S563" s="69">
        <f t="shared" si="155"/>
        <v>0</v>
      </c>
      <c r="T563" s="69">
        <f t="shared" si="155"/>
        <v>0</v>
      </c>
      <c r="U563" s="69">
        <f t="shared" si="155"/>
        <v>0</v>
      </c>
      <c r="V563" s="69">
        <f t="shared" si="155"/>
        <v>0</v>
      </c>
      <c r="W563" s="69">
        <f t="shared" si="155"/>
        <v>0</v>
      </c>
      <c r="X563" s="69">
        <f t="shared" si="155"/>
        <v>0</v>
      </c>
      <c r="Y563" s="69">
        <f t="shared" si="155"/>
        <v>0</v>
      </c>
      <c r="Z563" s="69">
        <f t="shared" si="155"/>
        <v>0</v>
      </c>
      <c r="AA563" s="69">
        <f t="shared" si="155"/>
        <v>0</v>
      </c>
      <c r="AB563" s="69">
        <f t="shared" si="155"/>
        <v>0</v>
      </c>
      <c r="AC563" s="69">
        <f t="shared" si="155"/>
        <v>0</v>
      </c>
      <c r="AD563" s="69">
        <f t="shared" si="155"/>
        <v>0</v>
      </c>
      <c r="AE563" s="69">
        <f t="shared" si="155"/>
        <v>0</v>
      </c>
      <c r="AF563" s="69">
        <f t="shared" si="155"/>
        <v>0</v>
      </c>
      <c r="AG563" s="69">
        <f t="shared" si="155"/>
        <v>0</v>
      </c>
      <c r="AH563" s="69">
        <f t="shared" si="155"/>
        <v>0</v>
      </c>
      <c r="AI563" s="69">
        <f t="shared" si="155"/>
        <v>0</v>
      </c>
      <c r="AJ563" s="69">
        <f t="shared" si="155"/>
        <v>0</v>
      </c>
      <c r="AK563" s="69">
        <f t="shared" si="155"/>
        <v>0</v>
      </c>
      <c r="AL563" s="69">
        <f t="shared" si="155"/>
        <v>0</v>
      </c>
      <c r="AM563" s="69">
        <f t="shared" si="155"/>
        <v>0</v>
      </c>
      <c r="AN563" s="69">
        <f t="shared" si="155"/>
        <v>0</v>
      </c>
      <c r="AO563" s="69">
        <f t="shared" si="155"/>
        <v>0</v>
      </c>
      <c r="AP563" s="69">
        <f t="shared" si="155"/>
        <v>0</v>
      </c>
      <c r="AQ563" s="69">
        <f t="shared" si="155"/>
        <v>0</v>
      </c>
      <c r="AR563" s="69">
        <f t="shared" si="155"/>
        <v>0</v>
      </c>
    </row>
    <row r="565" spans="1:48" ht="18.75" x14ac:dyDescent="0.3">
      <c r="I565" s="17" t="str">
        <f>+IF(OR(J566="OIL",J566="OIL-eq"),$I$5,IF(J566="GAS",$I$4,IF(J566="GSL",$I$8,IF(J566="DSL",$I$9,IF(J566="KER",$I$10,IF(J566="LPG",$I$11,IF(J566="HFO",$I$12,IF(J566="AVG",$I$13,IF(J566="RFG",$I$14,IF(J566="ELC",$I$15,$I$16))))))))))</f>
        <v>GWh/año</v>
      </c>
      <c r="K565" s="34" t="s">
        <v>525</v>
      </c>
    </row>
    <row r="566" spans="1:48" x14ac:dyDescent="0.25">
      <c r="I566" s="115">
        <f>+IF(OR(J566="OIL",J566="OIL-eq"),$H$5,IF(J566="GAS",$H$4,IF(J566="GSL",$H$8,IF(J566="DSL",$H$9,IF(J566="KER",$H$10,IF(J566="LPG",$H$11,IF(J566="HFO",$H$12,IF(J566="AVG",$H$13,IF(J566="RFG",$H$14,IF(J566="ELC",$H$15,$H$16))))))))))</f>
        <v>277.77777777777777</v>
      </c>
      <c r="J566" s="106" t="s">
        <v>348</v>
      </c>
      <c r="K566" s="56" t="s">
        <v>389</v>
      </c>
    </row>
    <row r="567" spans="1:48" x14ac:dyDescent="0.25">
      <c r="H567" s="12"/>
      <c r="I567" s="12"/>
      <c r="J567" s="15"/>
      <c r="K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</row>
    <row r="568" spans="1:48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:48" x14ac:dyDescent="0.25">
      <c r="H569" s="17" t="str">
        <f t="shared" ref="H569:H575" si="156">+$B$1</f>
        <v>DIC7</v>
      </c>
      <c r="J569" s="24" t="s">
        <v>72</v>
      </c>
      <c r="K569" s="54" t="s">
        <v>471</v>
      </c>
      <c r="L569" s="22" t="str">
        <f>+$B$3</f>
        <v>GU - Gas</v>
      </c>
      <c r="M569" s="21">
        <f>+SUMIFS(Resultados_Dic3!H$3:H$99980,Resultados_Dic3!$F$3:$F$99980,Produccion_UO!$K569,Resultados_Dic3!$D$3:$D$99980,Produccion_UO!$K$449,Resultados_Dic3!$E$3:$E$99980,Produccion_UO!$J569,Resultados_Dic3!$A$3:$A$99980,Produccion_UO!$H569)*$I$566</f>
        <v>0</v>
      </c>
      <c r="N569" s="21">
        <f>+SUMIFS(Resultados_Dic3!I$3:I$99980,Resultados_Dic3!$F$3:$F$99980,Produccion_UO!$K569,Resultados_Dic3!$D$3:$D$99980,Produccion_UO!$K$449,Resultados_Dic3!$E$3:$E$99980,Produccion_UO!$J569,Resultados_Dic3!$A$3:$A$99980,Produccion_UO!$H569)*$I$566</f>
        <v>0</v>
      </c>
      <c r="O569" s="21">
        <f>+SUMIFS(Resultados_Dic3!J$3:J$99980,Resultados_Dic3!$F$3:$F$99980,Produccion_UO!$K569,Resultados_Dic3!$D$3:$D$99980,Produccion_UO!$K$449,Resultados_Dic3!$E$3:$E$99980,Produccion_UO!$J569,Resultados_Dic3!$A$3:$A$99980,Produccion_UO!$H569)*$I$566</f>
        <v>0</v>
      </c>
      <c r="P569" s="21">
        <f>+SUMIFS(Resultados_Dic3!K$3:K$99980,Resultados_Dic3!$F$3:$F$99980,Produccion_UO!$K569,Resultados_Dic3!$D$3:$D$99980,Produccion_UO!$K$449,Resultados_Dic3!$E$3:$E$99980,Produccion_UO!$J569,Resultados_Dic3!$A$3:$A$99980,Produccion_UO!$H569)*$I$566</f>
        <v>0</v>
      </c>
      <c r="Q569" s="21">
        <f>+SUMIFS(Resultados_Dic3!L$3:L$99980,Resultados_Dic3!$F$3:$F$99980,Produccion_UO!$K569,Resultados_Dic3!$D$3:$D$99980,Produccion_UO!$K$449,Resultados_Dic3!$E$3:$E$99980,Produccion_UO!$J569,Resultados_Dic3!$A$3:$A$99980,Produccion_UO!$H569)*$I$566</f>
        <v>0</v>
      </c>
      <c r="R569" s="21">
        <f>+SUMIFS(Resultados_Dic3!M$3:M$99980,Resultados_Dic3!$F$3:$F$99980,Produccion_UO!$K569,Resultados_Dic3!$D$3:$D$99980,Produccion_UO!$K$449,Resultados_Dic3!$E$3:$E$99980,Produccion_UO!$J569,Resultados_Dic3!$A$3:$A$99980,Produccion_UO!$H569)*$I$566</f>
        <v>0</v>
      </c>
      <c r="S569" s="21">
        <f>+SUMIFS(Resultados_Dic3!N$3:N$99980,Resultados_Dic3!$F$3:$F$99980,Produccion_UO!$K569,Resultados_Dic3!$D$3:$D$99980,Produccion_UO!$K$449,Resultados_Dic3!$E$3:$E$99980,Produccion_UO!$J569,Resultados_Dic3!$A$3:$A$99980,Produccion_UO!$H569)*$I$566</f>
        <v>0</v>
      </c>
      <c r="T569" s="21">
        <f>+SUMIFS(Resultados_Dic3!O$3:O$99980,Resultados_Dic3!$F$3:$F$99980,Produccion_UO!$K569,Resultados_Dic3!$D$3:$D$99980,Produccion_UO!$K$449,Resultados_Dic3!$E$3:$E$99980,Produccion_UO!$J569,Resultados_Dic3!$A$3:$A$99980,Produccion_UO!$H569)*$I$566</f>
        <v>0</v>
      </c>
      <c r="U569" s="21">
        <f>+SUMIFS(Resultados_Dic3!P$3:P$99980,Resultados_Dic3!$F$3:$F$99980,Produccion_UO!$K569,Resultados_Dic3!$D$3:$D$99980,Produccion_UO!$K$449,Resultados_Dic3!$E$3:$E$99980,Produccion_UO!$J569,Resultados_Dic3!$A$3:$A$99980,Produccion_UO!$H569)*$I$566</f>
        <v>0</v>
      </c>
      <c r="V569" s="21">
        <f>+SUMIFS(Resultados_Dic3!Q$3:Q$99980,Resultados_Dic3!$F$3:$F$99980,Produccion_UO!$K569,Resultados_Dic3!$D$3:$D$99980,Produccion_UO!$K$449,Resultados_Dic3!$E$3:$E$99980,Produccion_UO!$J569,Resultados_Dic3!$A$3:$A$99980,Produccion_UO!$H569)*$I$566</f>
        <v>0</v>
      </c>
      <c r="W569" s="21">
        <f>+SUMIFS(Resultados_Dic3!R$3:R$99980,Resultados_Dic3!$F$3:$F$99980,Produccion_UO!$K569,Resultados_Dic3!$D$3:$D$99980,Produccion_UO!$K$449,Resultados_Dic3!$E$3:$E$99980,Produccion_UO!$J569,Resultados_Dic3!$A$3:$A$99980,Produccion_UO!$H569)*$I$566</f>
        <v>0</v>
      </c>
      <c r="X569" s="21">
        <f>+SUMIFS(Resultados_Dic3!S$3:S$99980,Resultados_Dic3!$F$3:$F$99980,Produccion_UO!$K569,Resultados_Dic3!$D$3:$D$99980,Produccion_UO!$K$449,Resultados_Dic3!$E$3:$E$99980,Produccion_UO!$J569,Resultados_Dic3!$A$3:$A$99980,Produccion_UO!$H569)*$I$566</f>
        <v>0</v>
      </c>
      <c r="Y569" s="21">
        <f>+SUMIFS(Resultados_Dic3!T$3:T$99980,Resultados_Dic3!$F$3:$F$99980,Produccion_UO!$K569,Resultados_Dic3!$D$3:$D$99980,Produccion_UO!$K$449,Resultados_Dic3!$E$3:$E$99980,Produccion_UO!$J569,Resultados_Dic3!$A$3:$A$99980,Produccion_UO!$H569)*$I$566</f>
        <v>0</v>
      </c>
      <c r="Z569" s="21">
        <f>+SUMIFS(Resultados_Dic3!U$3:U$99980,Resultados_Dic3!$F$3:$F$99980,Produccion_UO!$K569,Resultados_Dic3!$D$3:$D$99980,Produccion_UO!$K$449,Resultados_Dic3!$E$3:$E$99980,Produccion_UO!$J569,Resultados_Dic3!$A$3:$A$99980,Produccion_UO!$H569)*$I$566</f>
        <v>0</v>
      </c>
      <c r="AA569" s="21">
        <f>+SUMIFS(Resultados_Dic3!V$3:V$99980,Resultados_Dic3!$F$3:$F$99980,Produccion_UO!$K569,Resultados_Dic3!$D$3:$D$99980,Produccion_UO!$K$449,Resultados_Dic3!$E$3:$E$99980,Produccion_UO!$J569,Resultados_Dic3!$A$3:$A$99980,Produccion_UO!$H569)*$I$566</f>
        <v>0</v>
      </c>
      <c r="AB569" s="21">
        <f>+SUMIFS(Resultados_Dic3!W$3:W$99980,Resultados_Dic3!$F$3:$F$99980,Produccion_UO!$K569,Resultados_Dic3!$D$3:$D$99980,Produccion_UO!$K$449,Resultados_Dic3!$E$3:$E$99980,Produccion_UO!$J569,Resultados_Dic3!$A$3:$A$99980,Produccion_UO!$H569)*$I$566</f>
        <v>0</v>
      </c>
      <c r="AC569" s="21">
        <f>+SUMIFS(Resultados_Dic3!X$3:X$99980,Resultados_Dic3!$F$3:$F$99980,Produccion_UO!$K569,Resultados_Dic3!$D$3:$D$99980,Produccion_UO!$K$449,Resultados_Dic3!$E$3:$E$99980,Produccion_UO!$J569,Resultados_Dic3!$A$3:$A$99980,Produccion_UO!$H569)*$I$566</f>
        <v>0</v>
      </c>
      <c r="AD569" s="21">
        <f>+SUMIFS(Resultados_Dic3!Y$3:Y$99980,Resultados_Dic3!$F$3:$F$99980,Produccion_UO!$K569,Resultados_Dic3!$D$3:$D$99980,Produccion_UO!$K$449,Resultados_Dic3!$E$3:$E$99980,Produccion_UO!$J569,Resultados_Dic3!$A$3:$A$99980,Produccion_UO!$H569)*$I$566</f>
        <v>0</v>
      </c>
      <c r="AE569" s="21">
        <f>+SUMIFS(Resultados_Dic3!Z$3:Z$99980,Resultados_Dic3!$F$3:$F$99980,Produccion_UO!$K569,Resultados_Dic3!$D$3:$D$99980,Produccion_UO!$K$449,Resultados_Dic3!$E$3:$E$99980,Produccion_UO!$J569,Resultados_Dic3!$A$3:$A$99980,Produccion_UO!$H569)*$I$566</f>
        <v>0</v>
      </c>
      <c r="AF569" s="21">
        <f>+SUMIFS(Resultados_Dic3!AA$3:AA$99980,Resultados_Dic3!$F$3:$F$99980,Produccion_UO!$K569,Resultados_Dic3!$D$3:$D$99980,Produccion_UO!$K$449,Resultados_Dic3!$E$3:$E$99980,Produccion_UO!$J569,Resultados_Dic3!$A$3:$A$99980,Produccion_UO!$H569)*$I$566</f>
        <v>0</v>
      </c>
      <c r="AG569" s="21">
        <f>+SUMIFS(Resultados_Dic3!AB$3:AB$99980,Resultados_Dic3!$F$3:$F$99980,Produccion_UO!$K569,Resultados_Dic3!$D$3:$D$99980,Produccion_UO!$K$449,Resultados_Dic3!$E$3:$E$99980,Produccion_UO!$J569,Resultados_Dic3!$A$3:$A$99980,Produccion_UO!$H569)*$I$566</f>
        <v>0</v>
      </c>
      <c r="AH569" s="21">
        <f>+SUMIFS(Resultados_Dic3!AC$3:AC$99980,Resultados_Dic3!$F$3:$F$99980,Produccion_UO!$K569,Resultados_Dic3!$D$3:$D$99980,Produccion_UO!$K$449,Resultados_Dic3!$E$3:$E$99980,Produccion_UO!$J569,Resultados_Dic3!$A$3:$A$99980,Produccion_UO!$H569)*$I$566</f>
        <v>0</v>
      </c>
      <c r="AI569" s="21">
        <f>+SUMIFS(Resultados_Dic3!AD$3:AD$99980,Resultados_Dic3!$F$3:$F$99980,Produccion_UO!$K569,Resultados_Dic3!$D$3:$D$99980,Produccion_UO!$K$449,Resultados_Dic3!$E$3:$E$99980,Produccion_UO!$J569,Resultados_Dic3!$A$3:$A$99980,Produccion_UO!$H569)*$I$566</f>
        <v>0</v>
      </c>
      <c r="AJ569" s="21">
        <f>+SUMIFS(Resultados_Dic3!AE$3:AE$99980,Resultados_Dic3!$F$3:$F$99980,Produccion_UO!$K569,Resultados_Dic3!$D$3:$D$99980,Produccion_UO!$K$449,Resultados_Dic3!$E$3:$E$99980,Produccion_UO!$J569,Resultados_Dic3!$A$3:$A$99980,Produccion_UO!$H569)*$I$566</f>
        <v>0</v>
      </c>
      <c r="AK569" s="21">
        <f>+SUMIFS(Resultados_Dic3!AF$3:AF$99980,Resultados_Dic3!$F$3:$F$99980,Produccion_UO!$K569,Resultados_Dic3!$D$3:$D$99980,Produccion_UO!$K$449,Resultados_Dic3!$E$3:$E$99980,Produccion_UO!$J569,Resultados_Dic3!$A$3:$A$99980,Produccion_UO!$H569)*$I$566</f>
        <v>0</v>
      </c>
      <c r="AL569" s="21">
        <f>+SUMIFS(Resultados_Dic3!AG$3:AG$99980,Resultados_Dic3!$F$3:$F$99980,Produccion_UO!$K569,Resultados_Dic3!$D$3:$D$99980,Produccion_UO!$K$449,Resultados_Dic3!$E$3:$E$99980,Produccion_UO!$J569,Resultados_Dic3!$A$3:$A$99980,Produccion_UO!$H569)*$I$566</f>
        <v>0</v>
      </c>
      <c r="AM569" s="21">
        <f>+SUMIFS(Resultados_Dic3!AH$3:AH$99980,Resultados_Dic3!$F$3:$F$99980,Produccion_UO!$K569,Resultados_Dic3!$D$3:$D$99980,Produccion_UO!$K$449,Resultados_Dic3!$E$3:$E$99980,Produccion_UO!$J569,Resultados_Dic3!$A$3:$A$99980,Produccion_UO!$H569)*$I$566</f>
        <v>0</v>
      </c>
      <c r="AN569" s="21">
        <f>+SUMIFS(Resultados_Dic3!AI$3:AI$99980,Resultados_Dic3!$F$3:$F$99980,Produccion_UO!$K569,Resultados_Dic3!$D$3:$D$99980,Produccion_UO!$K$449,Resultados_Dic3!$E$3:$E$99980,Produccion_UO!$J569,Resultados_Dic3!$A$3:$A$99980,Produccion_UO!$H569)*$I$566</f>
        <v>0</v>
      </c>
      <c r="AO569" s="21">
        <f>+SUMIFS(Resultados_Dic3!AJ$3:AJ$99980,Resultados_Dic3!$F$3:$F$99980,Produccion_UO!$K569,Resultados_Dic3!$D$3:$D$99980,Produccion_UO!$K$449,Resultados_Dic3!$E$3:$E$99980,Produccion_UO!$J569,Resultados_Dic3!$A$3:$A$99980,Produccion_UO!$H569)*$I$566</f>
        <v>0</v>
      </c>
      <c r="AP569" s="21">
        <f>+SUMIFS(Resultados_Dic3!AK$3:AK$99980,Resultados_Dic3!$F$3:$F$99980,Produccion_UO!$K569,Resultados_Dic3!$D$3:$D$99980,Produccion_UO!$K$449,Resultados_Dic3!$E$3:$E$99980,Produccion_UO!$J569,Resultados_Dic3!$A$3:$A$99980,Produccion_UO!$H569)*$I$566</f>
        <v>0</v>
      </c>
      <c r="AQ569" s="21">
        <f>+SUMIFS(Resultados_Dic3!AL$3:AL$99980,Resultados_Dic3!$F$3:$F$99980,Produccion_UO!$K569,Resultados_Dic3!$D$3:$D$99980,Produccion_UO!$K$449,Resultados_Dic3!$E$3:$E$99980,Produccion_UO!$J569,Resultados_Dic3!$A$3:$A$99980,Produccion_UO!$H569)*$I$566</f>
        <v>0</v>
      </c>
      <c r="AR569" s="21">
        <f>+SUMIFS(Resultados_Dic3!AM$3:AM$99980,Resultados_Dic3!$F$3:$F$99980,Produccion_UO!$K569,Resultados_Dic3!$D$3:$D$99980,Produccion_UO!$K$449,Resultados_Dic3!$E$3:$E$99980,Produccion_UO!$J569,Resultados_Dic3!$A$3:$A$99980,Produccion_UO!$H569)*$I$566</f>
        <v>0</v>
      </c>
    </row>
    <row r="570" spans="1:48" x14ac:dyDescent="0.25">
      <c r="H570" s="17" t="str">
        <f t="shared" si="156"/>
        <v>DIC7</v>
      </c>
      <c r="J570" s="24" t="s">
        <v>73</v>
      </c>
      <c r="K570" s="54" t="s">
        <v>472</v>
      </c>
      <c r="L570" s="22" t="str">
        <f>+$B$4</f>
        <v>LLO - Ligth</v>
      </c>
      <c r="M570" s="21">
        <f>+SUMIFS(Resultados_Dic3!H$3:H$99980,Resultados_Dic3!$F$3:$F$99980,Produccion_UO!$K570,Resultados_Dic3!$D$3:$D$99980,Produccion_UO!$K$449,Resultados_Dic3!$E$3:$E$99980,Produccion_UO!$J570,Resultados_Dic3!$A$3:$A$99980,Produccion_UO!$H570)*$I$566</f>
        <v>175.2</v>
      </c>
      <c r="N570" s="21">
        <f>+SUMIFS(Resultados_Dic3!I$3:I$99980,Resultados_Dic3!$F$3:$F$99980,Produccion_UO!$K570,Resultados_Dic3!$D$3:$D$99980,Produccion_UO!$K$449,Resultados_Dic3!$E$3:$E$99980,Produccion_UO!$J570,Resultados_Dic3!$A$3:$A$99980,Produccion_UO!$H570)*$I$566</f>
        <v>175.2</v>
      </c>
      <c r="O570" s="21">
        <f>+SUMIFS(Resultados_Dic3!J$3:J$99980,Resultados_Dic3!$F$3:$F$99980,Produccion_UO!$K570,Resultados_Dic3!$D$3:$D$99980,Produccion_UO!$K$449,Resultados_Dic3!$E$3:$E$99980,Produccion_UO!$J570,Resultados_Dic3!$A$3:$A$99980,Produccion_UO!$H570)*$I$566</f>
        <v>175.2</v>
      </c>
      <c r="P570" s="21">
        <f>+SUMIFS(Resultados_Dic3!K$3:K$99980,Resultados_Dic3!$F$3:$F$99980,Produccion_UO!$K570,Resultados_Dic3!$D$3:$D$99980,Produccion_UO!$K$449,Resultados_Dic3!$E$3:$E$99980,Produccion_UO!$J570,Resultados_Dic3!$A$3:$A$99980,Produccion_UO!$H570)*$I$566</f>
        <v>99.018527895783606</v>
      </c>
      <c r="Q570" s="21">
        <f>+SUMIFS(Resultados_Dic3!L$3:L$99980,Resultados_Dic3!$F$3:$F$99980,Produccion_UO!$K570,Resultados_Dic3!$D$3:$D$99980,Produccion_UO!$K$449,Resultados_Dic3!$E$3:$E$99980,Produccion_UO!$J570,Resultados_Dic3!$A$3:$A$99980,Produccion_UO!$H570)*$I$566</f>
        <v>0</v>
      </c>
      <c r="R570" s="21">
        <f>+SUMIFS(Resultados_Dic3!M$3:M$99980,Resultados_Dic3!$F$3:$F$99980,Produccion_UO!$K570,Resultados_Dic3!$D$3:$D$99980,Produccion_UO!$K$449,Resultados_Dic3!$E$3:$E$99980,Produccion_UO!$J570,Resultados_Dic3!$A$3:$A$99980,Produccion_UO!$H570)*$I$566</f>
        <v>0</v>
      </c>
      <c r="S570" s="21">
        <f>+SUMIFS(Resultados_Dic3!N$3:N$99980,Resultados_Dic3!$F$3:$F$99980,Produccion_UO!$K570,Resultados_Dic3!$D$3:$D$99980,Produccion_UO!$K$449,Resultados_Dic3!$E$3:$E$99980,Produccion_UO!$J570,Resultados_Dic3!$A$3:$A$99980,Produccion_UO!$H570)*$I$566</f>
        <v>0</v>
      </c>
      <c r="T570" s="21">
        <f>+SUMIFS(Resultados_Dic3!O$3:O$99980,Resultados_Dic3!$F$3:$F$99980,Produccion_UO!$K570,Resultados_Dic3!$D$3:$D$99980,Produccion_UO!$K$449,Resultados_Dic3!$E$3:$E$99980,Produccion_UO!$J570,Resultados_Dic3!$A$3:$A$99980,Produccion_UO!$H570)*$I$566</f>
        <v>0</v>
      </c>
      <c r="U570" s="21">
        <f>+SUMIFS(Resultados_Dic3!P$3:P$99980,Resultados_Dic3!$F$3:$F$99980,Produccion_UO!$K570,Resultados_Dic3!$D$3:$D$99980,Produccion_UO!$K$449,Resultados_Dic3!$E$3:$E$99980,Produccion_UO!$J570,Resultados_Dic3!$A$3:$A$99980,Produccion_UO!$H570)*$I$566</f>
        <v>0</v>
      </c>
      <c r="V570" s="21">
        <f>+SUMIFS(Resultados_Dic3!Q$3:Q$99980,Resultados_Dic3!$F$3:$F$99980,Produccion_UO!$K570,Resultados_Dic3!$D$3:$D$99980,Produccion_UO!$K$449,Resultados_Dic3!$E$3:$E$99980,Produccion_UO!$J570,Resultados_Dic3!$A$3:$A$99980,Produccion_UO!$H570)*$I$566</f>
        <v>0</v>
      </c>
      <c r="W570" s="21">
        <f>+SUMIFS(Resultados_Dic3!R$3:R$99980,Resultados_Dic3!$F$3:$F$99980,Produccion_UO!$K570,Resultados_Dic3!$D$3:$D$99980,Produccion_UO!$K$449,Resultados_Dic3!$E$3:$E$99980,Produccion_UO!$J570,Resultados_Dic3!$A$3:$A$99980,Produccion_UO!$H570)*$I$566</f>
        <v>0</v>
      </c>
      <c r="X570" s="21">
        <f>+SUMIFS(Resultados_Dic3!S$3:S$99980,Resultados_Dic3!$F$3:$F$99980,Produccion_UO!$K570,Resultados_Dic3!$D$3:$D$99980,Produccion_UO!$K$449,Resultados_Dic3!$E$3:$E$99980,Produccion_UO!$J570,Resultados_Dic3!$A$3:$A$99980,Produccion_UO!$H570)*$I$566</f>
        <v>0</v>
      </c>
      <c r="Y570" s="21">
        <f>+SUMIFS(Resultados_Dic3!T$3:T$99980,Resultados_Dic3!$F$3:$F$99980,Produccion_UO!$K570,Resultados_Dic3!$D$3:$D$99980,Produccion_UO!$K$449,Resultados_Dic3!$E$3:$E$99980,Produccion_UO!$J570,Resultados_Dic3!$A$3:$A$99980,Produccion_UO!$H570)*$I$566</f>
        <v>0</v>
      </c>
      <c r="Z570" s="21">
        <f>+SUMIFS(Resultados_Dic3!U$3:U$99980,Resultados_Dic3!$F$3:$F$99980,Produccion_UO!$K570,Resultados_Dic3!$D$3:$D$99980,Produccion_UO!$K$449,Resultados_Dic3!$E$3:$E$99980,Produccion_UO!$J570,Resultados_Dic3!$A$3:$A$99980,Produccion_UO!$H570)*$I$566</f>
        <v>0</v>
      </c>
      <c r="AA570" s="21">
        <f>+SUMIFS(Resultados_Dic3!V$3:V$99980,Resultados_Dic3!$F$3:$F$99980,Produccion_UO!$K570,Resultados_Dic3!$D$3:$D$99980,Produccion_UO!$K$449,Resultados_Dic3!$E$3:$E$99980,Produccion_UO!$J570,Resultados_Dic3!$A$3:$A$99980,Produccion_UO!$H570)*$I$566</f>
        <v>0</v>
      </c>
      <c r="AB570" s="21">
        <f>+SUMIFS(Resultados_Dic3!W$3:W$99980,Resultados_Dic3!$F$3:$F$99980,Produccion_UO!$K570,Resultados_Dic3!$D$3:$D$99980,Produccion_UO!$K$449,Resultados_Dic3!$E$3:$E$99980,Produccion_UO!$J570,Resultados_Dic3!$A$3:$A$99980,Produccion_UO!$H570)*$I$566</f>
        <v>0</v>
      </c>
      <c r="AC570" s="21">
        <f>+SUMIFS(Resultados_Dic3!X$3:X$99980,Resultados_Dic3!$F$3:$F$99980,Produccion_UO!$K570,Resultados_Dic3!$D$3:$D$99980,Produccion_UO!$K$449,Resultados_Dic3!$E$3:$E$99980,Produccion_UO!$J570,Resultados_Dic3!$A$3:$A$99980,Produccion_UO!$H570)*$I$566</f>
        <v>0</v>
      </c>
      <c r="AD570" s="21">
        <f>+SUMIFS(Resultados_Dic3!Y$3:Y$99980,Resultados_Dic3!$F$3:$F$99980,Produccion_UO!$K570,Resultados_Dic3!$D$3:$D$99980,Produccion_UO!$K$449,Resultados_Dic3!$E$3:$E$99980,Produccion_UO!$J570,Resultados_Dic3!$A$3:$A$99980,Produccion_UO!$H570)*$I$566</f>
        <v>0</v>
      </c>
      <c r="AE570" s="21">
        <f>+SUMIFS(Resultados_Dic3!Z$3:Z$99980,Resultados_Dic3!$F$3:$F$99980,Produccion_UO!$K570,Resultados_Dic3!$D$3:$D$99980,Produccion_UO!$K$449,Resultados_Dic3!$E$3:$E$99980,Produccion_UO!$J570,Resultados_Dic3!$A$3:$A$99980,Produccion_UO!$H570)*$I$566</f>
        <v>0</v>
      </c>
      <c r="AF570" s="21">
        <f>+SUMIFS(Resultados_Dic3!AA$3:AA$99980,Resultados_Dic3!$F$3:$F$99980,Produccion_UO!$K570,Resultados_Dic3!$D$3:$D$99980,Produccion_UO!$K$449,Resultados_Dic3!$E$3:$E$99980,Produccion_UO!$J570,Resultados_Dic3!$A$3:$A$99980,Produccion_UO!$H570)*$I$566</f>
        <v>0</v>
      </c>
      <c r="AG570" s="21">
        <f>+SUMIFS(Resultados_Dic3!AB$3:AB$99980,Resultados_Dic3!$F$3:$F$99980,Produccion_UO!$K570,Resultados_Dic3!$D$3:$D$99980,Produccion_UO!$K$449,Resultados_Dic3!$E$3:$E$99980,Produccion_UO!$J570,Resultados_Dic3!$A$3:$A$99980,Produccion_UO!$H570)*$I$566</f>
        <v>0</v>
      </c>
      <c r="AH570" s="21">
        <f>+SUMIFS(Resultados_Dic3!AC$3:AC$99980,Resultados_Dic3!$F$3:$F$99980,Produccion_UO!$K570,Resultados_Dic3!$D$3:$D$99980,Produccion_UO!$K$449,Resultados_Dic3!$E$3:$E$99980,Produccion_UO!$J570,Resultados_Dic3!$A$3:$A$99980,Produccion_UO!$H570)*$I$566</f>
        <v>0</v>
      </c>
      <c r="AI570" s="21">
        <f>+SUMIFS(Resultados_Dic3!AD$3:AD$99980,Resultados_Dic3!$F$3:$F$99980,Produccion_UO!$K570,Resultados_Dic3!$D$3:$D$99980,Produccion_UO!$K$449,Resultados_Dic3!$E$3:$E$99980,Produccion_UO!$J570,Resultados_Dic3!$A$3:$A$99980,Produccion_UO!$H570)*$I$566</f>
        <v>0</v>
      </c>
      <c r="AJ570" s="21">
        <f>+SUMIFS(Resultados_Dic3!AE$3:AE$99980,Resultados_Dic3!$F$3:$F$99980,Produccion_UO!$K570,Resultados_Dic3!$D$3:$D$99980,Produccion_UO!$K$449,Resultados_Dic3!$E$3:$E$99980,Produccion_UO!$J570,Resultados_Dic3!$A$3:$A$99980,Produccion_UO!$H570)*$I$566</f>
        <v>0</v>
      </c>
      <c r="AK570" s="21">
        <f>+SUMIFS(Resultados_Dic3!AF$3:AF$99980,Resultados_Dic3!$F$3:$F$99980,Produccion_UO!$K570,Resultados_Dic3!$D$3:$D$99980,Produccion_UO!$K$449,Resultados_Dic3!$E$3:$E$99980,Produccion_UO!$J570,Resultados_Dic3!$A$3:$A$99980,Produccion_UO!$H570)*$I$566</f>
        <v>0</v>
      </c>
      <c r="AL570" s="21">
        <f>+SUMIFS(Resultados_Dic3!AG$3:AG$99980,Resultados_Dic3!$F$3:$F$99980,Produccion_UO!$K570,Resultados_Dic3!$D$3:$D$99980,Produccion_UO!$K$449,Resultados_Dic3!$E$3:$E$99980,Produccion_UO!$J570,Resultados_Dic3!$A$3:$A$99980,Produccion_UO!$H570)*$I$566</f>
        <v>0</v>
      </c>
      <c r="AM570" s="21">
        <f>+SUMIFS(Resultados_Dic3!AH$3:AH$99980,Resultados_Dic3!$F$3:$F$99980,Produccion_UO!$K570,Resultados_Dic3!$D$3:$D$99980,Produccion_UO!$K$449,Resultados_Dic3!$E$3:$E$99980,Produccion_UO!$J570,Resultados_Dic3!$A$3:$A$99980,Produccion_UO!$H570)*$I$566</f>
        <v>0</v>
      </c>
      <c r="AN570" s="21">
        <f>+SUMIFS(Resultados_Dic3!AI$3:AI$99980,Resultados_Dic3!$F$3:$F$99980,Produccion_UO!$K570,Resultados_Dic3!$D$3:$D$99980,Produccion_UO!$K$449,Resultados_Dic3!$E$3:$E$99980,Produccion_UO!$J570,Resultados_Dic3!$A$3:$A$99980,Produccion_UO!$H570)*$I$566</f>
        <v>0</v>
      </c>
      <c r="AO570" s="21">
        <f>+SUMIFS(Resultados_Dic3!AJ$3:AJ$99980,Resultados_Dic3!$F$3:$F$99980,Produccion_UO!$K570,Resultados_Dic3!$D$3:$D$99980,Produccion_UO!$K$449,Resultados_Dic3!$E$3:$E$99980,Produccion_UO!$J570,Resultados_Dic3!$A$3:$A$99980,Produccion_UO!$H570)*$I$566</f>
        <v>0</v>
      </c>
      <c r="AP570" s="21">
        <f>+SUMIFS(Resultados_Dic3!AK$3:AK$99980,Resultados_Dic3!$F$3:$F$99980,Produccion_UO!$K570,Resultados_Dic3!$D$3:$D$99980,Produccion_UO!$K$449,Resultados_Dic3!$E$3:$E$99980,Produccion_UO!$J570,Resultados_Dic3!$A$3:$A$99980,Produccion_UO!$H570)*$I$566</f>
        <v>0</v>
      </c>
      <c r="AQ570" s="21">
        <f>+SUMIFS(Resultados_Dic3!AL$3:AL$99980,Resultados_Dic3!$F$3:$F$99980,Produccion_UO!$K570,Resultados_Dic3!$D$3:$D$99980,Produccion_UO!$K$449,Resultados_Dic3!$E$3:$E$99980,Produccion_UO!$J570,Resultados_Dic3!$A$3:$A$99980,Produccion_UO!$H570)*$I$566</f>
        <v>0</v>
      </c>
      <c r="AR570" s="21">
        <f>+SUMIFS(Resultados_Dic3!AM$3:AM$99980,Resultados_Dic3!$F$3:$F$99980,Produccion_UO!$K570,Resultados_Dic3!$D$3:$D$99980,Produccion_UO!$K$449,Resultados_Dic3!$E$3:$E$99980,Produccion_UO!$J570,Resultados_Dic3!$A$3:$A$99980,Produccion_UO!$H570)*$I$566</f>
        <v>0</v>
      </c>
    </row>
    <row r="571" spans="1:48" x14ac:dyDescent="0.25">
      <c r="H571" s="17" t="str">
        <f t="shared" si="156"/>
        <v>DIC7</v>
      </c>
      <c r="J571" s="24"/>
      <c r="K571" s="54"/>
      <c r="L571" s="22" t="str">
        <f>+$B$5</f>
        <v>LLO - Heavy</v>
      </c>
      <c r="M571" s="21">
        <f>+SUMIFS(Resultados_Dic3!H$3:H$99980,Resultados_Dic3!$F$3:$F$99980,Produccion_UO!$K571,Resultados_Dic3!$D$3:$D$99980,Produccion_UO!$K$449,Resultados_Dic3!$E$3:$E$99980,Produccion_UO!$J571,Resultados_Dic3!$A$3:$A$99980,Produccion_UO!$H571)*$I$566</f>
        <v>0</v>
      </c>
      <c r="N571" s="21">
        <f>+SUMIFS(Resultados_Dic3!I$3:I$99980,Resultados_Dic3!$F$3:$F$99980,Produccion_UO!$K571,Resultados_Dic3!$D$3:$D$99980,Produccion_UO!$K$449,Resultados_Dic3!$E$3:$E$99980,Produccion_UO!$J571,Resultados_Dic3!$A$3:$A$99980,Produccion_UO!$H571)*$I$566</f>
        <v>0</v>
      </c>
      <c r="O571" s="21">
        <f>+SUMIFS(Resultados_Dic3!J$3:J$99980,Resultados_Dic3!$F$3:$F$99980,Produccion_UO!$K571,Resultados_Dic3!$D$3:$D$99980,Produccion_UO!$K$449,Resultados_Dic3!$E$3:$E$99980,Produccion_UO!$J571,Resultados_Dic3!$A$3:$A$99980,Produccion_UO!$H571)*$I$566</f>
        <v>0</v>
      </c>
      <c r="P571" s="21">
        <f>+SUMIFS(Resultados_Dic3!K$3:K$99980,Resultados_Dic3!$F$3:$F$99980,Produccion_UO!$K571,Resultados_Dic3!$D$3:$D$99980,Produccion_UO!$K$449,Resultados_Dic3!$E$3:$E$99980,Produccion_UO!$J571,Resultados_Dic3!$A$3:$A$99980,Produccion_UO!$H571)*$I$566</f>
        <v>0</v>
      </c>
      <c r="Q571" s="21">
        <f>+SUMIFS(Resultados_Dic3!L$3:L$99980,Resultados_Dic3!$F$3:$F$99980,Produccion_UO!$K571,Resultados_Dic3!$D$3:$D$99980,Produccion_UO!$K$449,Resultados_Dic3!$E$3:$E$99980,Produccion_UO!$J571,Resultados_Dic3!$A$3:$A$99980,Produccion_UO!$H571)*$I$566</f>
        <v>0</v>
      </c>
      <c r="R571" s="21">
        <f>+SUMIFS(Resultados_Dic3!M$3:M$99980,Resultados_Dic3!$F$3:$F$99980,Produccion_UO!$K571,Resultados_Dic3!$D$3:$D$99980,Produccion_UO!$K$449,Resultados_Dic3!$E$3:$E$99980,Produccion_UO!$J571,Resultados_Dic3!$A$3:$A$99980,Produccion_UO!$H571)*$I$566</f>
        <v>0</v>
      </c>
      <c r="S571" s="21">
        <f>+SUMIFS(Resultados_Dic3!N$3:N$99980,Resultados_Dic3!$F$3:$F$99980,Produccion_UO!$K571,Resultados_Dic3!$D$3:$D$99980,Produccion_UO!$K$449,Resultados_Dic3!$E$3:$E$99980,Produccion_UO!$J571,Resultados_Dic3!$A$3:$A$99980,Produccion_UO!$H571)*$I$566</f>
        <v>0</v>
      </c>
      <c r="T571" s="21">
        <f>+SUMIFS(Resultados_Dic3!O$3:O$99980,Resultados_Dic3!$F$3:$F$99980,Produccion_UO!$K571,Resultados_Dic3!$D$3:$D$99980,Produccion_UO!$K$449,Resultados_Dic3!$E$3:$E$99980,Produccion_UO!$J571,Resultados_Dic3!$A$3:$A$99980,Produccion_UO!$H571)*$I$566</f>
        <v>0</v>
      </c>
      <c r="U571" s="21">
        <f>+SUMIFS(Resultados_Dic3!P$3:P$99980,Resultados_Dic3!$F$3:$F$99980,Produccion_UO!$K571,Resultados_Dic3!$D$3:$D$99980,Produccion_UO!$K$449,Resultados_Dic3!$E$3:$E$99980,Produccion_UO!$J571,Resultados_Dic3!$A$3:$A$99980,Produccion_UO!$H571)*$I$566</f>
        <v>0</v>
      </c>
      <c r="V571" s="21">
        <f>+SUMIFS(Resultados_Dic3!Q$3:Q$99980,Resultados_Dic3!$F$3:$F$99980,Produccion_UO!$K571,Resultados_Dic3!$D$3:$D$99980,Produccion_UO!$K$449,Resultados_Dic3!$E$3:$E$99980,Produccion_UO!$J571,Resultados_Dic3!$A$3:$A$99980,Produccion_UO!$H571)*$I$566</f>
        <v>0</v>
      </c>
      <c r="W571" s="21">
        <f>+SUMIFS(Resultados_Dic3!R$3:R$99980,Resultados_Dic3!$F$3:$F$99980,Produccion_UO!$K571,Resultados_Dic3!$D$3:$D$99980,Produccion_UO!$K$449,Resultados_Dic3!$E$3:$E$99980,Produccion_UO!$J571,Resultados_Dic3!$A$3:$A$99980,Produccion_UO!$H571)*$I$566</f>
        <v>0</v>
      </c>
      <c r="X571" s="21">
        <f>+SUMIFS(Resultados_Dic3!S$3:S$99980,Resultados_Dic3!$F$3:$F$99980,Produccion_UO!$K571,Resultados_Dic3!$D$3:$D$99980,Produccion_UO!$K$449,Resultados_Dic3!$E$3:$E$99980,Produccion_UO!$J571,Resultados_Dic3!$A$3:$A$99980,Produccion_UO!$H571)*$I$566</f>
        <v>0</v>
      </c>
      <c r="Y571" s="21">
        <f>+SUMIFS(Resultados_Dic3!T$3:T$99980,Resultados_Dic3!$F$3:$F$99980,Produccion_UO!$K571,Resultados_Dic3!$D$3:$D$99980,Produccion_UO!$K$449,Resultados_Dic3!$E$3:$E$99980,Produccion_UO!$J571,Resultados_Dic3!$A$3:$A$99980,Produccion_UO!$H571)*$I$566</f>
        <v>0</v>
      </c>
      <c r="Z571" s="21">
        <f>+SUMIFS(Resultados_Dic3!U$3:U$99980,Resultados_Dic3!$F$3:$F$99980,Produccion_UO!$K571,Resultados_Dic3!$D$3:$D$99980,Produccion_UO!$K$449,Resultados_Dic3!$E$3:$E$99980,Produccion_UO!$J571,Resultados_Dic3!$A$3:$A$99980,Produccion_UO!$H571)*$I$566</f>
        <v>0</v>
      </c>
      <c r="AA571" s="21">
        <f>+SUMIFS(Resultados_Dic3!V$3:V$99980,Resultados_Dic3!$F$3:$F$99980,Produccion_UO!$K571,Resultados_Dic3!$D$3:$D$99980,Produccion_UO!$K$449,Resultados_Dic3!$E$3:$E$99980,Produccion_UO!$J571,Resultados_Dic3!$A$3:$A$99980,Produccion_UO!$H571)*$I$566</f>
        <v>0</v>
      </c>
      <c r="AB571" s="21">
        <f>+SUMIFS(Resultados_Dic3!W$3:W$99980,Resultados_Dic3!$F$3:$F$99980,Produccion_UO!$K571,Resultados_Dic3!$D$3:$D$99980,Produccion_UO!$K$449,Resultados_Dic3!$E$3:$E$99980,Produccion_UO!$J571,Resultados_Dic3!$A$3:$A$99980,Produccion_UO!$H571)*$I$566</f>
        <v>0</v>
      </c>
      <c r="AC571" s="21">
        <f>+SUMIFS(Resultados_Dic3!X$3:X$99980,Resultados_Dic3!$F$3:$F$99980,Produccion_UO!$K571,Resultados_Dic3!$D$3:$D$99980,Produccion_UO!$K$449,Resultados_Dic3!$E$3:$E$99980,Produccion_UO!$J571,Resultados_Dic3!$A$3:$A$99980,Produccion_UO!$H571)*$I$566</f>
        <v>0</v>
      </c>
      <c r="AD571" s="21">
        <f>+SUMIFS(Resultados_Dic3!Y$3:Y$99980,Resultados_Dic3!$F$3:$F$99980,Produccion_UO!$K571,Resultados_Dic3!$D$3:$D$99980,Produccion_UO!$K$449,Resultados_Dic3!$E$3:$E$99980,Produccion_UO!$J571,Resultados_Dic3!$A$3:$A$99980,Produccion_UO!$H571)*$I$566</f>
        <v>0</v>
      </c>
      <c r="AE571" s="21">
        <f>+SUMIFS(Resultados_Dic3!Z$3:Z$99980,Resultados_Dic3!$F$3:$F$99980,Produccion_UO!$K571,Resultados_Dic3!$D$3:$D$99980,Produccion_UO!$K$449,Resultados_Dic3!$E$3:$E$99980,Produccion_UO!$J571,Resultados_Dic3!$A$3:$A$99980,Produccion_UO!$H571)*$I$566</f>
        <v>0</v>
      </c>
      <c r="AF571" s="21">
        <f>+SUMIFS(Resultados_Dic3!AA$3:AA$99980,Resultados_Dic3!$F$3:$F$99980,Produccion_UO!$K571,Resultados_Dic3!$D$3:$D$99980,Produccion_UO!$K$449,Resultados_Dic3!$E$3:$E$99980,Produccion_UO!$J571,Resultados_Dic3!$A$3:$A$99980,Produccion_UO!$H571)*$I$566</f>
        <v>0</v>
      </c>
      <c r="AG571" s="21">
        <f>+SUMIFS(Resultados_Dic3!AB$3:AB$99980,Resultados_Dic3!$F$3:$F$99980,Produccion_UO!$K571,Resultados_Dic3!$D$3:$D$99980,Produccion_UO!$K$449,Resultados_Dic3!$E$3:$E$99980,Produccion_UO!$J571,Resultados_Dic3!$A$3:$A$99980,Produccion_UO!$H571)*$I$566</f>
        <v>0</v>
      </c>
      <c r="AH571" s="21">
        <f>+SUMIFS(Resultados_Dic3!AC$3:AC$99980,Resultados_Dic3!$F$3:$F$99980,Produccion_UO!$K571,Resultados_Dic3!$D$3:$D$99980,Produccion_UO!$K$449,Resultados_Dic3!$E$3:$E$99980,Produccion_UO!$J571,Resultados_Dic3!$A$3:$A$99980,Produccion_UO!$H571)*$I$566</f>
        <v>0</v>
      </c>
      <c r="AI571" s="21">
        <f>+SUMIFS(Resultados_Dic3!AD$3:AD$99980,Resultados_Dic3!$F$3:$F$99980,Produccion_UO!$K571,Resultados_Dic3!$D$3:$D$99980,Produccion_UO!$K$449,Resultados_Dic3!$E$3:$E$99980,Produccion_UO!$J571,Resultados_Dic3!$A$3:$A$99980,Produccion_UO!$H571)*$I$566</f>
        <v>0</v>
      </c>
      <c r="AJ571" s="21">
        <f>+SUMIFS(Resultados_Dic3!AE$3:AE$99980,Resultados_Dic3!$F$3:$F$99980,Produccion_UO!$K571,Resultados_Dic3!$D$3:$D$99980,Produccion_UO!$K$449,Resultados_Dic3!$E$3:$E$99980,Produccion_UO!$J571,Resultados_Dic3!$A$3:$A$99980,Produccion_UO!$H571)*$I$566</f>
        <v>0</v>
      </c>
      <c r="AK571" s="21">
        <f>+SUMIFS(Resultados_Dic3!AF$3:AF$99980,Resultados_Dic3!$F$3:$F$99980,Produccion_UO!$K571,Resultados_Dic3!$D$3:$D$99980,Produccion_UO!$K$449,Resultados_Dic3!$E$3:$E$99980,Produccion_UO!$J571,Resultados_Dic3!$A$3:$A$99980,Produccion_UO!$H571)*$I$566</f>
        <v>0</v>
      </c>
      <c r="AL571" s="21">
        <f>+SUMIFS(Resultados_Dic3!AG$3:AG$99980,Resultados_Dic3!$F$3:$F$99980,Produccion_UO!$K571,Resultados_Dic3!$D$3:$D$99980,Produccion_UO!$K$449,Resultados_Dic3!$E$3:$E$99980,Produccion_UO!$J571,Resultados_Dic3!$A$3:$A$99980,Produccion_UO!$H571)*$I$566</f>
        <v>0</v>
      </c>
      <c r="AM571" s="21">
        <f>+SUMIFS(Resultados_Dic3!AH$3:AH$99980,Resultados_Dic3!$F$3:$F$99980,Produccion_UO!$K571,Resultados_Dic3!$D$3:$D$99980,Produccion_UO!$K$449,Resultados_Dic3!$E$3:$E$99980,Produccion_UO!$J571,Resultados_Dic3!$A$3:$A$99980,Produccion_UO!$H571)*$I$566</f>
        <v>0</v>
      </c>
      <c r="AN571" s="21">
        <f>+SUMIFS(Resultados_Dic3!AI$3:AI$99980,Resultados_Dic3!$F$3:$F$99980,Produccion_UO!$K571,Resultados_Dic3!$D$3:$D$99980,Produccion_UO!$K$449,Resultados_Dic3!$E$3:$E$99980,Produccion_UO!$J571,Resultados_Dic3!$A$3:$A$99980,Produccion_UO!$H571)*$I$566</f>
        <v>0</v>
      </c>
      <c r="AO571" s="21">
        <f>+SUMIFS(Resultados_Dic3!AJ$3:AJ$99980,Resultados_Dic3!$F$3:$F$99980,Produccion_UO!$K571,Resultados_Dic3!$D$3:$D$99980,Produccion_UO!$K$449,Resultados_Dic3!$E$3:$E$99980,Produccion_UO!$J571,Resultados_Dic3!$A$3:$A$99980,Produccion_UO!$H571)*$I$566</f>
        <v>0</v>
      </c>
      <c r="AP571" s="21">
        <f>+SUMIFS(Resultados_Dic3!AK$3:AK$99980,Resultados_Dic3!$F$3:$F$99980,Produccion_UO!$K571,Resultados_Dic3!$D$3:$D$99980,Produccion_UO!$K$449,Resultados_Dic3!$E$3:$E$99980,Produccion_UO!$J571,Resultados_Dic3!$A$3:$A$99980,Produccion_UO!$H571)*$I$566</f>
        <v>0</v>
      </c>
      <c r="AQ571" s="21">
        <f>+SUMIFS(Resultados_Dic3!AL$3:AL$99980,Resultados_Dic3!$F$3:$F$99980,Produccion_UO!$K571,Resultados_Dic3!$D$3:$D$99980,Produccion_UO!$K$449,Resultados_Dic3!$E$3:$E$99980,Produccion_UO!$J571,Resultados_Dic3!$A$3:$A$99980,Produccion_UO!$H571)*$I$566</f>
        <v>0</v>
      </c>
      <c r="AR571" s="21">
        <f>+SUMIFS(Resultados_Dic3!AM$3:AM$99980,Resultados_Dic3!$F$3:$F$99980,Produccion_UO!$K571,Resultados_Dic3!$D$3:$D$99980,Produccion_UO!$K$449,Resultados_Dic3!$E$3:$E$99980,Produccion_UO!$J571,Resultados_Dic3!$A$3:$A$99980,Produccion_UO!$H571)*$I$566</f>
        <v>0</v>
      </c>
    </row>
    <row r="572" spans="1:48" x14ac:dyDescent="0.25">
      <c r="H572" s="17" t="str">
        <f t="shared" si="156"/>
        <v>DIC7</v>
      </c>
      <c r="J572" s="24" t="s">
        <v>74</v>
      </c>
      <c r="K572" s="54" t="s">
        <v>473</v>
      </c>
      <c r="L572" s="22" t="str">
        <f>+$B$6</f>
        <v>PU - Ligth</v>
      </c>
      <c r="M572" s="21">
        <f>+SUMIFS(Resultados_Dic3!H$3:H$99980,Resultados_Dic3!$F$3:$F$99980,Produccion_UO!$K572,Resultados_Dic3!$D$3:$D$99980,Produccion_UO!$K$449,Resultados_Dic3!$E$3:$E$99980,Produccion_UO!$J572,Resultados_Dic3!$A$3:$A$99980,Produccion_UO!$H572)*$I$566</f>
        <v>0</v>
      </c>
      <c r="N572" s="21">
        <f>+SUMIFS(Resultados_Dic3!I$3:I$99980,Resultados_Dic3!$F$3:$F$99980,Produccion_UO!$K572,Resultados_Dic3!$D$3:$D$99980,Produccion_UO!$K$449,Resultados_Dic3!$E$3:$E$99980,Produccion_UO!$J572,Resultados_Dic3!$A$3:$A$99980,Produccion_UO!$H572)*$I$566</f>
        <v>0</v>
      </c>
      <c r="O572" s="21">
        <f>+SUMIFS(Resultados_Dic3!J$3:J$99980,Resultados_Dic3!$F$3:$F$99980,Produccion_UO!$K572,Resultados_Dic3!$D$3:$D$99980,Produccion_UO!$K$449,Resultados_Dic3!$E$3:$E$99980,Produccion_UO!$J572,Resultados_Dic3!$A$3:$A$99980,Produccion_UO!$H572)*$I$566</f>
        <v>0</v>
      </c>
      <c r="P572" s="21">
        <f>+SUMIFS(Resultados_Dic3!K$3:K$99980,Resultados_Dic3!$F$3:$F$99980,Produccion_UO!$K572,Resultados_Dic3!$D$3:$D$99980,Produccion_UO!$K$449,Resultados_Dic3!$E$3:$E$99980,Produccion_UO!$J572,Resultados_Dic3!$A$3:$A$99980,Produccion_UO!$H572)*$I$566</f>
        <v>0</v>
      </c>
      <c r="Q572" s="21">
        <f>+SUMIFS(Resultados_Dic3!L$3:L$99980,Resultados_Dic3!$F$3:$F$99980,Produccion_UO!$K572,Resultados_Dic3!$D$3:$D$99980,Produccion_UO!$K$449,Resultados_Dic3!$E$3:$E$99980,Produccion_UO!$J572,Resultados_Dic3!$A$3:$A$99980,Produccion_UO!$H572)*$I$566</f>
        <v>0</v>
      </c>
      <c r="R572" s="21">
        <f>+SUMIFS(Resultados_Dic3!M$3:M$99980,Resultados_Dic3!$F$3:$F$99980,Produccion_UO!$K572,Resultados_Dic3!$D$3:$D$99980,Produccion_UO!$K$449,Resultados_Dic3!$E$3:$E$99980,Produccion_UO!$J572,Resultados_Dic3!$A$3:$A$99980,Produccion_UO!$H572)*$I$566</f>
        <v>0</v>
      </c>
      <c r="S572" s="21">
        <f>+SUMIFS(Resultados_Dic3!N$3:N$99980,Resultados_Dic3!$F$3:$F$99980,Produccion_UO!$K572,Resultados_Dic3!$D$3:$D$99980,Produccion_UO!$K$449,Resultados_Dic3!$E$3:$E$99980,Produccion_UO!$J572,Resultados_Dic3!$A$3:$A$99980,Produccion_UO!$H572)*$I$566</f>
        <v>0</v>
      </c>
      <c r="T572" s="21">
        <f>+SUMIFS(Resultados_Dic3!O$3:O$99980,Resultados_Dic3!$F$3:$F$99980,Produccion_UO!$K572,Resultados_Dic3!$D$3:$D$99980,Produccion_UO!$K$449,Resultados_Dic3!$E$3:$E$99980,Produccion_UO!$J572,Resultados_Dic3!$A$3:$A$99980,Produccion_UO!$H572)*$I$566</f>
        <v>0</v>
      </c>
      <c r="U572" s="21">
        <f>+SUMIFS(Resultados_Dic3!P$3:P$99980,Resultados_Dic3!$F$3:$F$99980,Produccion_UO!$K572,Resultados_Dic3!$D$3:$D$99980,Produccion_UO!$K$449,Resultados_Dic3!$E$3:$E$99980,Produccion_UO!$J572,Resultados_Dic3!$A$3:$A$99980,Produccion_UO!$H572)*$I$566</f>
        <v>0</v>
      </c>
      <c r="V572" s="21">
        <f>+SUMIFS(Resultados_Dic3!Q$3:Q$99980,Resultados_Dic3!$F$3:$F$99980,Produccion_UO!$K572,Resultados_Dic3!$D$3:$D$99980,Produccion_UO!$K$449,Resultados_Dic3!$E$3:$E$99980,Produccion_UO!$J572,Resultados_Dic3!$A$3:$A$99980,Produccion_UO!$H572)*$I$566</f>
        <v>0</v>
      </c>
      <c r="W572" s="21">
        <f>+SUMIFS(Resultados_Dic3!R$3:R$99980,Resultados_Dic3!$F$3:$F$99980,Produccion_UO!$K572,Resultados_Dic3!$D$3:$D$99980,Produccion_UO!$K$449,Resultados_Dic3!$E$3:$E$99980,Produccion_UO!$J572,Resultados_Dic3!$A$3:$A$99980,Produccion_UO!$H572)*$I$566</f>
        <v>0</v>
      </c>
      <c r="X572" s="21">
        <f>+SUMIFS(Resultados_Dic3!S$3:S$99980,Resultados_Dic3!$F$3:$F$99980,Produccion_UO!$K572,Resultados_Dic3!$D$3:$D$99980,Produccion_UO!$K$449,Resultados_Dic3!$E$3:$E$99980,Produccion_UO!$J572,Resultados_Dic3!$A$3:$A$99980,Produccion_UO!$H572)*$I$566</f>
        <v>0</v>
      </c>
      <c r="Y572" s="21">
        <f>+SUMIFS(Resultados_Dic3!T$3:T$99980,Resultados_Dic3!$F$3:$F$99980,Produccion_UO!$K572,Resultados_Dic3!$D$3:$D$99980,Produccion_UO!$K$449,Resultados_Dic3!$E$3:$E$99980,Produccion_UO!$J572,Resultados_Dic3!$A$3:$A$99980,Produccion_UO!$H572)*$I$566</f>
        <v>0</v>
      </c>
      <c r="Z572" s="21">
        <f>+SUMIFS(Resultados_Dic3!U$3:U$99980,Resultados_Dic3!$F$3:$F$99980,Produccion_UO!$K572,Resultados_Dic3!$D$3:$D$99980,Produccion_UO!$K$449,Resultados_Dic3!$E$3:$E$99980,Produccion_UO!$J572,Resultados_Dic3!$A$3:$A$99980,Produccion_UO!$H572)*$I$566</f>
        <v>0</v>
      </c>
      <c r="AA572" s="21">
        <f>+SUMIFS(Resultados_Dic3!V$3:V$99980,Resultados_Dic3!$F$3:$F$99980,Produccion_UO!$K572,Resultados_Dic3!$D$3:$D$99980,Produccion_UO!$K$449,Resultados_Dic3!$E$3:$E$99980,Produccion_UO!$J572,Resultados_Dic3!$A$3:$A$99980,Produccion_UO!$H572)*$I$566</f>
        <v>0</v>
      </c>
      <c r="AB572" s="21">
        <f>+SUMIFS(Resultados_Dic3!W$3:W$99980,Resultados_Dic3!$F$3:$F$99980,Produccion_UO!$K572,Resultados_Dic3!$D$3:$D$99980,Produccion_UO!$K$449,Resultados_Dic3!$E$3:$E$99980,Produccion_UO!$J572,Resultados_Dic3!$A$3:$A$99980,Produccion_UO!$H572)*$I$566</f>
        <v>0</v>
      </c>
      <c r="AC572" s="21">
        <f>+SUMIFS(Resultados_Dic3!X$3:X$99980,Resultados_Dic3!$F$3:$F$99980,Produccion_UO!$K572,Resultados_Dic3!$D$3:$D$99980,Produccion_UO!$K$449,Resultados_Dic3!$E$3:$E$99980,Produccion_UO!$J572,Resultados_Dic3!$A$3:$A$99980,Produccion_UO!$H572)*$I$566</f>
        <v>0</v>
      </c>
      <c r="AD572" s="21">
        <f>+SUMIFS(Resultados_Dic3!Y$3:Y$99980,Resultados_Dic3!$F$3:$F$99980,Produccion_UO!$K572,Resultados_Dic3!$D$3:$D$99980,Produccion_UO!$K$449,Resultados_Dic3!$E$3:$E$99980,Produccion_UO!$J572,Resultados_Dic3!$A$3:$A$99980,Produccion_UO!$H572)*$I$566</f>
        <v>0</v>
      </c>
      <c r="AE572" s="21">
        <f>+SUMIFS(Resultados_Dic3!Z$3:Z$99980,Resultados_Dic3!$F$3:$F$99980,Produccion_UO!$K572,Resultados_Dic3!$D$3:$D$99980,Produccion_UO!$K$449,Resultados_Dic3!$E$3:$E$99980,Produccion_UO!$J572,Resultados_Dic3!$A$3:$A$99980,Produccion_UO!$H572)*$I$566</f>
        <v>0</v>
      </c>
      <c r="AF572" s="21">
        <f>+SUMIFS(Resultados_Dic3!AA$3:AA$99980,Resultados_Dic3!$F$3:$F$99980,Produccion_UO!$K572,Resultados_Dic3!$D$3:$D$99980,Produccion_UO!$K$449,Resultados_Dic3!$E$3:$E$99980,Produccion_UO!$J572,Resultados_Dic3!$A$3:$A$99980,Produccion_UO!$H572)*$I$566</f>
        <v>0</v>
      </c>
      <c r="AG572" s="21">
        <f>+SUMIFS(Resultados_Dic3!AB$3:AB$99980,Resultados_Dic3!$F$3:$F$99980,Produccion_UO!$K572,Resultados_Dic3!$D$3:$D$99980,Produccion_UO!$K$449,Resultados_Dic3!$E$3:$E$99980,Produccion_UO!$J572,Resultados_Dic3!$A$3:$A$99980,Produccion_UO!$H572)*$I$566</f>
        <v>0</v>
      </c>
      <c r="AH572" s="21">
        <f>+SUMIFS(Resultados_Dic3!AC$3:AC$99980,Resultados_Dic3!$F$3:$F$99980,Produccion_UO!$K572,Resultados_Dic3!$D$3:$D$99980,Produccion_UO!$K$449,Resultados_Dic3!$E$3:$E$99980,Produccion_UO!$J572,Resultados_Dic3!$A$3:$A$99980,Produccion_UO!$H572)*$I$566</f>
        <v>0</v>
      </c>
      <c r="AI572" s="21">
        <f>+SUMIFS(Resultados_Dic3!AD$3:AD$99980,Resultados_Dic3!$F$3:$F$99980,Produccion_UO!$K572,Resultados_Dic3!$D$3:$D$99980,Produccion_UO!$K$449,Resultados_Dic3!$E$3:$E$99980,Produccion_UO!$J572,Resultados_Dic3!$A$3:$A$99980,Produccion_UO!$H572)*$I$566</f>
        <v>0</v>
      </c>
      <c r="AJ572" s="21">
        <f>+SUMIFS(Resultados_Dic3!AE$3:AE$99980,Resultados_Dic3!$F$3:$F$99980,Produccion_UO!$K572,Resultados_Dic3!$D$3:$D$99980,Produccion_UO!$K$449,Resultados_Dic3!$E$3:$E$99980,Produccion_UO!$J572,Resultados_Dic3!$A$3:$A$99980,Produccion_UO!$H572)*$I$566</f>
        <v>0</v>
      </c>
      <c r="AK572" s="21">
        <f>+SUMIFS(Resultados_Dic3!AF$3:AF$99980,Resultados_Dic3!$F$3:$F$99980,Produccion_UO!$K572,Resultados_Dic3!$D$3:$D$99980,Produccion_UO!$K$449,Resultados_Dic3!$E$3:$E$99980,Produccion_UO!$J572,Resultados_Dic3!$A$3:$A$99980,Produccion_UO!$H572)*$I$566</f>
        <v>0</v>
      </c>
      <c r="AL572" s="21">
        <f>+SUMIFS(Resultados_Dic3!AG$3:AG$99980,Resultados_Dic3!$F$3:$F$99980,Produccion_UO!$K572,Resultados_Dic3!$D$3:$D$99980,Produccion_UO!$K$449,Resultados_Dic3!$E$3:$E$99980,Produccion_UO!$J572,Resultados_Dic3!$A$3:$A$99980,Produccion_UO!$H572)*$I$566</f>
        <v>0</v>
      </c>
      <c r="AM572" s="21">
        <f>+SUMIFS(Resultados_Dic3!AH$3:AH$99980,Resultados_Dic3!$F$3:$F$99980,Produccion_UO!$K572,Resultados_Dic3!$D$3:$D$99980,Produccion_UO!$K$449,Resultados_Dic3!$E$3:$E$99980,Produccion_UO!$J572,Resultados_Dic3!$A$3:$A$99980,Produccion_UO!$H572)*$I$566</f>
        <v>0</v>
      </c>
      <c r="AN572" s="21">
        <f>+SUMIFS(Resultados_Dic3!AI$3:AI$99980,Resultados_Dic3!$F$3:$F$99980,Produccion_UO!$K572,Resultados_Dic3!$D$3:$D$99980,Produccion_UO!$K$449,Resultados_Dic3!$E$3:$E$99980,Produccion_UO!$J572,Resultados_Dic3!$A$3:$A$99980,Produccion_UO!$H572)*$I$566</f>
        <v>0</v>
      </c>
      <c r="AO572" s="21">
        <f>+SUMIFS(Resultados_Dic3!AJ$3:AJ$99980,Resultados_Dic3!$F$3:$F$99980,Produccion_UO!$K572,Resultados_Dic3!$D$3:$D$99980,Produccion_UO!$K$449,Resultados_Dic3!$E$3:$E$99980,Produccion_UO!$J572,Resultados_Dic3!$A$3:$A$99980,Produccion_UO!$H572)*$I$566</f>
        <v>0</v>
      </c>
      <c r="AP572" s="21">
        <f>+SUMIFS(Resultados_Dic3!AK$3:AK$99980,Resultados_Dic3!$F$3:$F$99980,Produccion_UO!$K572,Resultados_Dic3!$D$3:$D$99980,Produccion_UO!$K$449,Resultados_Dic3!$E$3:$E$99980,Produccion_UO!$J572,Resultados_Dic3!$A$3:$A$99980,Produccion_UO!$H572)*$I$566</f>
        <v>0</v>
      </c>
      <c r="AQ572" s="21">
        <f>+SUMIFS(Resultados_Dic3!AL$3:AL$99980,Resultados_Dic3!$F$3:$F$99980,Produccion_UO!$K572,Resultados_Dic3!$D$3:$D$99980,Produccion_UO!$K$449,Resultados_Dic3!$E$3:$E$99980,Produccion_UO!$J572,Resultados_Dic3!$A$3:$A$99980,Produccion_UO!$H572)*$I$566</f>
        <v>0</v>
      </c>
      <c r="AR572" s="21">
        <f>+SUMIFS(Resultados_Dic3!AM$3:AM$99980,Resultados_Dic3!$F$3:$F$99980,Produccion_UO!$K572,Resultados_Dic3!$D$3:$D$99980,Produccion_UO!$K$449,Resultados_Dic3!$E$3:$E$99980,Produccion_UO!$J572,Resultados_Dic3!$A$3:$A$99980,Produccion_UO!$H572)*$I$566</f>
        <v>0</v>
      </c>
    </row>
    <row r="573" spans="1:48" x14ac:dyDescent="0.25">
      <c r="H573" s="17" t="str">
        <f t="shared" si="156"/>
        <v>DIC7</v>
      </c>
      <c r="J573" s="24" t="s">
        <v>75</v>
      </c>
      <c r="K573" s="54" t="s">
        <v>474</v>
      </c>
      <c r="L573" s="22" t="str">
        <f>+$B$7</f>
        <v>VMM - Medium</v>
      </c>
      <c r="M573" s="21">
        <f>+SUMIFS(Resultados_Dic3!H$3:H$99980,Resultados_Dic3!$F$3:$F$99980,Produccion_UO!$K573,Resultados_Dic3!$D$3:$D$99980,Produccion_UO!$K$449,Resultados_Dic3!$E$3:$E$99980,Produccion_UO!$J573,Resultados_Dic3!$A$3:$A$99980,Produccion_UO!$H573)*$I$566</f>
        <v>0</v>
      </c>
      <c r="N573" s="21">
        <f>+SUMIFS(Resultados_Dic3!I$3:I$99980,Resultados_Dic3!$F$3:$F$99980,Produccion_UO!$K573,Resultados_Dic3!$D$3:$D$99980,Produccion_UO!$K$449,Resultados_Dic3!$E$3:$E$99980,Produccion_UO!$J573,Resultados_Dic3!$A$3:$A$99980,Produccion_UO!$H573)*$I$566</f>
        <v>0</v>
      </c>
      <c r="O573" s="21">
        <f>+SUMIFS(Resultados_Dic3!J$3:J$99980,Resultados_Dic3!$F$3:$F$99980,Produccion_UO!$K573,Resultados_Dic3!$D$3:$D$99980,Produccion_UO!$K$449,Resultados_Dic3!$E$3:$E$99980,Produccion_UO!$J573,Resultados_Dic3!$A$3:$A$99980,Produccion_UO!$H573)*$I$566</f>
        <v>0</v>
      </c>
      <c r="P573" s="21">
        <f>+SUMIFS(Resultados_Dic3!K$3:K$99980,Resultados_Dic3!$F$3:$F$99980,Produccion_UO!$K573,Resultados_Dic3!$D$3:$D$99980,Produccion_UO!$K$449,Resultados_Dic3!$E$3:$E$99980,Produccion_UO!$J573,Resultados_Dic3!$A$3:$A$99980,Produccion_UO!$H573)*$I$566</f>
        <v>0</v>
      </c>
      <c r="Q573" s="21">
        <f>+SUMIFS(Resultados_Dic3!L$3:L$99980,Resultados_Dic3!$F$3:$F$99980,Produccion_UO!$K573,Resultados_Dic3!$D$3:$D$99980,Produccion_UO!$K$449,Resultados_Dic3!$E$3:$E$99980,Produccion_UO!$J573,Resultados_Dic3!$A$3:$A$99980,Produccion_UO!$H573)*$I$566</f>
        <v>0</v>
      </c>
      <c r="R573" s="21">
        <f>+SUMIFS(Resultados_Dic3!M$3:M$99980,Resultados_Dic3!$F$3:$F$99980,Produccion_UO!$K573,Resultados_Dic3!$D$3:$D$99980,Produccion_UO!$K$449,Resultados_Dic3!$E$3:$E$99980,Produccion_UO!$J573,Resultados_Dic3!$A$3:$A$99980,Produccion_UO!$H573)*$I$566</f>
        <v>0</v>
      </c>
      <c r="S573" s="21">
        <f>+SUMIFS(Resultados_Dic3!N$3:N$99980,Resultados_Dic3!$F$3:$F$99980,Produccion_UO!$K573,Resultados_Dic3!$D$3:$D$99980,Produccion_UO!$K$449,Resultados_Dic3!$E$3:$E$99980,Produccion_UO!$J573,Resultados_Dic3!$A$3:$A$99980,Produccion_UO!$H573)*$I$566</f>
        <v>0</v>
      </c>
      <c r="T573" s="21">
        <f>+SUMIFS(Resultados_Dic3!O$3:O$99980,Resultados_Dic3!$F$3:$F$99980,Produccion_UO!$K573,Resultados_Dic3!$D$3:$D$99980,Produccion_UO!$K$449,Resultados_Dic3!$E$3:$E$99980,Produccion_UO!$J573,Resultados_Dic3!$A$3:$A$99980,Produccion_UO!$H573)*$I$566</f>
        <v>0</v>
      </c>
      <c r="U573" s="21">
        <f>+SUMIFS(Resultados_Dic3!P$3:P$99980,Resultados_Dic3!$F$3:$F$99980,Produccion_UO!$K573,Resultados_Dic3!$D$3:$D$99980,Produccion_UO!$K$449,Resultados_Dic3!$E$3:$E$99980,Produccion_UO!$J573,Resultados_Dic3!$A$3:$A$99980,Produccion_UO!$H573)*$I$566</f>
        <v>0</v>
      </c>
      <c r="V573" s="21">
        <f>+SUMIFS(Resultados_Dic3!Q$3:Q$99980,Resultados_Dic3!$F$3:$F$99980,Produccion_UO!$K573,Resultados_Dic3!$D$3:$D$99980,Produccion_UO!$K$449,Resultados_Dic3!$E$3:$E$99980,Produccion_UO!$J573,Resultados_Dic3!$A$3:$A$99980,Produccion_UO!$H573)*$I$566</f>
        <v>0</v>
      </c>
      <c r="W573" s="21">
        <f>+SUMIFS(Resultados_Dic3!R$3:R$99980,Resultados_Dic3!$F$3:$F$99980,Produccion_UO!$K573,Resultados_Dic3!$D$3:$D$99980,Produccion_UO!$K$449,Resultados_Dic3!$E$3:$E$99980,Produccion_UO!$J573,Resultados_Dic3!$A$3:$A$99980,Produccion_UO!$H573)*$I$566</f>
        <v>0</v>
      </c>
      <c r="X573" s="21">
        <f>+SUMIFS(Resultados_Dic3!S$3:S$99980,Resultados_Dic3!$F$3:$F$99980,Produccion_UO!$K573,Resultados_Dic3!$D$3:$D$99980,Produccion_UO!$K$449,Resultados_Dic3!$E$3:$E$99980,Produccion_UO!$J573,Resultados_Dic3!$A$3:$A$99980,Produccion_UO!$H573)*$I$566</f>
        <v>0</v>
      </c>
      <c r="Y573" s="21">
        <f>+SUMIFS(Resultados_Dic3!T$3:T$99980,Resultados_Dic3!$F$3:$F$99980,Produccion_UO!$K573,Resultados_Dic3!$D$3:$D$99980,Produccion_UO!$K$449,Resultados_Dic3!$E$3:$E$99980,Produccion_UO!$J573,Resultados_Dic3!$A$3:$A$99980,Produccion_UO!$H573)*$I$566</f>
        <v>0</v>
      </c>
      <c r="Z573" s="21">
        <f>+SUMIFS(Resultados_Dic3!U$3:U$99980,Resultados_Dic3!$F$3:$F$99980,Produccion_UO!$K573,Resultados_Dic3!$D$3:$D$99980,Produccion_UO!$K$449,Resultados_Dic3!$E$3:$E$99980,Produccion_UO!$J573,Resultados_Dic3!$A$3:$A$99980,Produccion_UO!$H573)*$I$566</f>
        <v>0</v>
      </c>
      <c r="AA573" s="21">
        <f>+SUMIFS(Resultados_Dic3!V$3:V$99980,Resultados_Dic3!$F$3:$F$99980,Produccion_UO!$K573,Resultados_Dic3!$D$3:$D$99980,Produccion_UO!$K$449,Resultados_Dic3!$E$3:$E$99980,Produccion_UO!$J573,Resultados_Dic3!$A$3:$A$99980,Produccion_UO!$H573)*$I$566</f>
        <v>0</v>
      </c>
      <c r="AB573" s="21">
        <f>+SUMIFS(Resultados_Dic3!W$3:W$99980,Resultados_Dic3!$F$3:$F$99980,Produccion_UO!$K573,Resultados_Dic3!$D$3:$D$99980,Produccion_UO!$K$449,Resultados_Dic3!$E$3:$E$99980,Produccion_UO!$J573,Resultados_Dic3!$A$3:$A$99980,Produccion_UO!$H573)*$I$566</f>
        <v>0</v>
      </c>
      <c r="AC573" s="21">
        <f>+SUMIFS(Resultados_Dic3!X$3:X$99980,Resultados_Dic3!$F$3:$F$99980,Produccion_UO!$K573,Resultados_Dic3!$D$3:$D$99980,Produccion_UO!$K$449,Resultados_Dic3!$E$3:$E$99980,Produccion_UO!$J573,Resultados_Dic3!$A$3:$A$99980,Produccion_UO!$H573)*$I$566</f>
        <v>0</v>
      </c>
      <c r="AD573" s="21">
        <f>+SUMIFS(Resultados_Dic3!Y$3:Y$99980,Resultados_Dic3!$F$3:$F$99980,Produccion_UO!$K573,Resultados_Dic3!$D$3:$D$99980,Produccion_UO!$K$449,Resultados_Dic3!$E$3:$E$99980,Produccion_UO!$J573,Resultados_Dic3!$A$3:$A$99980,Produccion_UO!$H573)*$I$566</f>
        <v>0</v>
      </c>
      <c r="AE573" s="21">
        <f>+SUMIFS(Resultados_Dic3!Z$3:Z$99980,Resultados_Dic3!$F$3:$F$99980,Produccion_UO!$K573,Resultados_Dic3!$D$3:$D$99980,Produccion_UO!$K$449,Resultados_Dic3!$E$3:$E$99980,Produccion_UO!$J573,Resultados_Dic3!$A$3:$A$99980,Produccion_UO!$H573)*$I$566</f>
        <v>0</v>
      </c>
      <c r="AF573" s="21">
        <f>+SUMIFS(Resultados_Dic3!AA$3:AA$99980,Resultados_Dic3!$F$3:$F$99980,Produccion_UO!$K573,Resultados_Dic3!$D$3:$D$99980,Produccion_UO!$K$449,Resultados_Dic3!$E$3:$E$99980,Produccion_UO!$J573,Resultados_Dic3!$A$3:$A$99980,Produccion_UO!$H573)*$I$566</f>
        <v>0</v>
      </c>
      <c r="AG573" s="21">
        <f>+SUMIFS(Resultados_Dic3!AB$3:AB$99980,Resultados_Dic3!$F$3:$F$99980,Produccion_UO!$K573,Resultados_Dic3!$D$3:$D$99980,Produccion_UO!$K$449,Resultados_Dic3!$E$3:$E$99980,Produccion_UO!$J573,Resultados_Dic3!$A$3:$A$99980,Produccion_UO!$H573)*$I$566</f>
        <v>0</v>
      </c>
      <c r="AH573" s="21">
        <f>+SUMIFS(Resultados_Dic3!AC$3:AC$99980,Resultados_Dic3!$F$3:$F$99980,Produccion_UO!$K573,Resultados_Dic3!$D$3:$D$99980,Produccion_UO!$K$449,Resultados_Dic3!$E$3:$E$99980,Produccion_UO!$J573,Resultados_Dic3!$A$3:$A$99980,Produccion_UO!$H573)*$I$566</f>
        <v>0</v>
      </c>
      <c r="AI573" s="21">
        <f>+SUMIFS(Resultados_Dic3!AD$3:AD$99980,Resultados_Dic3!$F$3:$F$99980,Produccion_UO!$K573,Resultados_Dic3!$D$3:$D$99980,Produccion_UO!$K$449,Resultados_Dic3!$E$3:$E$99980,Produccion_UO!$J573,Resultados_Dic3!$A$3:$A$99980,Produccion_UO!$H573)*$I$566</f>
        <v>0</v>
      </c>
      <c r="AJ573" s="21">
        <f>+SUMIFS(Resultados_Dic3!AE$3:AE$99980,Resultados_Dic3!$F$3:$F$99980,Produccion_UO!$K573,Resultados_Dic3!$D$3:$D$99980,Produccion_UO!$K$449,Resultados_Dic3!$E$3:$E$99980,Produccion_UO!$J573,Resultados_Dic3!$A$3:$A$99980,Produccion_UO!$H573)*$I$566</f>
        <v>0</v>
      </c>
      <c r="AK573" s="21">
        <f>+SUMIFS(Resultados_Dic3!AF$3:AF$99980,Resultados_Dic3!$F$3:$F$99980,Produccion_UO!$K573,Resultados_Dic3!$D$3:$D$99980,Produccion_UO!$K$449,Resultados_Dic3!$E$3:$E$99980,Produccion_UO!$J573,Resultados_Dic3!$A$3:$A$99980,Produccion_UO!$H573)*$I$566</f>
        <v>0</v>
      </c>
      <c r="AL573" s="21">
        <f>+SUMIFS(Resultados_Dic3!AG$3:AG$99980,Resultados_Dic3!$F$3:$F$99980,Produccion_UO!$K573,Resultados_Dic3!$D$3:$D$99980,Produccion_UO!$K$449,Resultados_Dic3!$E$3:$E$99980,Produccion_UO!$J573,Resultados_Dic3!$A$3:$A$99980,Produccion_UO!$H573)*$I$566</f>
        <v>0</v>
      </c>
      <c r="AM573" s="21">
        <f>+SUMIFS(Resultados_Dic3!AH$3:AH$99980,Resultados_Dic3!$F$3:$F$99980,Produccion_UO!$K573,Resultados_Dic3!$D$3:$D$99980,Produccion_UO!$K$449,Resultados_Dic3!$E$3:$E$99980,Produccion_UO!$J573,Resultados_Dic3!$A$3:$A$99980,Produccion_UO!$H573)*$I$566</f>
        <v>0</v>
      </c>
      <c r="AN573" s="21">
        <f>+SUMIFS(Resultados_Dic3!AI$3:AI$99980,Resultados_Dic3!$F$3:$F$99980,Produccion_UO!$K573,Resultados_Dic3!$D$3:$D$99980,Produccion_UO!$K$449,Resultados_Dic3!$E$3:$E$99980,Produccion_UO!$J573,Resultados_Dic3!$A$3:$A$99980,Produccion_UO!$H573)*$I$566</f>
        <v>0</v>
      </c>
      <c r="AO573" s="21">
        <f>+SUMIFS(Resultados_Dic3!AJ$3:AJ$99980,Resultados_Dic3!$F$3:$F$99980,Produccion_UO!$K573,Resultados_Dic3!$D$3:$D$99980,Produccion_UO!$K$449,Resultados_Dic3!$E$3:$E$99980,Produccion_UO!$J573,Resultados_Dic3!$A$3:$A$99980,Produccion_UO!$H573)*$I$566</f>
        <v>0</v>
      </c>
      <c r="AP573" s="21">
        <f>+SUMIFS(Resultados_Dic3!AK$3:AK$99980,Resultados_Dic3!$F$3:$F$99980,Produccion_UO!$K573,Resultados_Dic3!$D$3:$D$99980,Produccion_UO!$K$449,Resultados_Dic3!$E$3:$E$99980,Produccion_UO!$J573,Resultados_Dic3!$A$3:$A$99980,Produccion_UO!$H573)*$I$566</f>
        <v>0</v>
      </c>
      <c r="AQ573" s="21">
        <f>+SUMIFS(Resultados_Dic3!AL$3:AL$99980,Resultados_Dic3!$F$3:$F$99980,Produccion_UO!$K573,Resultados_Dic3!$D$3:$D$99980,Produccion_UO!$K$449,Resultados_Dic3!$E$3:$E$99980,Produccion_UO!$J573,Resultados_Dic3!$A$3:$A$99980,Produccion_UO!$H573)*$I$566</f>
        <v>0</v>
      </c>
      <c r="AR573" s="21">
        <f>+SUMIFS(Resultados_Dic3!AM$3:AM$99980,Resultados_Dic3!$F$3:$F$99980,Produccion_UO!$K573,Resultados_Dic3!$D$3:$D$99980,Produccion_UO!$K$449,Resultados_Dic3!$E$3:$E$99980,Produccion_UO!$J573,Resultados_Dic3!$A$3:$A$99980,Produccion_UO!$H573)*$I$566</f>
        <v>0</v>
      </c>
    </row>
    <row r="574" spans="1:48" x14ac:dyDescent="0.25">
      <c r="H574" s="17" t="str">
        <f t="shared" si="156"/>
        <v>DIC7</v>
      </c>
      <c r="J574" s="24" t="s">
        <v>76</v>
      </c>
      <c r="K574" s="54" t="s">
        <v>475</v>
      </c>
      <c r="L574" s="22" t="str">
        <f>+$B$8</f>
        <v>VSM - Medium</v>
      </c>
      <c r="M574" s="21">
        <f>+SUMIFS(Resultados_Dic3!H$3:H$99980,Resultados_Dic3!$F$3:$F$99980,Produccion_UO!$K574,Resultados_Dic3!$D$3:$D$99980,Produccion_UO!$K$449,Resultados_Dic3!$E$3:$E$99980,Produccion_UO!$J574,Resultados_Dic3!$A$3:$A$99980,Produccion_UO!$H574)*$I$566</f>
        <v>0</v>
      </c>
      <c r="N574" s="21">
        <f>+SUMIFS(Resultados_Dic3!I$3:I$99980,Resultados_Dic3!$F$3:$F$99980,Produccion_UO!$K574,Resultados_Dic3!$D$3:$D$99980,Produccion_UO!$K$449,Resultados_Dic3!$E$3:$E$99980,Produccion_UO!$J574,Resultados_Dic3!$A$3:$A$99980,Produccion_UO!$H574)*$I$566</f>
        <v>0</v>
      </c>
      <c r="O574" s="21">
        <f>+SUMIFS(Resultados_Dic3!J$3:J$99980,Resultados_Dic3!$F$3:$F$99980,Produccion_UO!$K574,Resultados_Dic3!$D$3:$D$99980,Produccion_UO!$K$449,Resultados_Dic3!$E$3:$E$99980,Produccion_UO!$J574,Resultados_Dic3!$A$3:$A$99980,Produccion_UO!$H574)*$I$566</f>
        <v>0</v>
      </c>
      <c r="P574" s="21">
        <f>+SUMIFS(Resultados_Dic3!K$3:K$99980,Resultados_Dic3!$F$3:$F$99980,Produccion_UO!$K574,Resultados_Dic3!$D$3:$D$99980,Produccion_UO!$K$449,Resultados_Dic3!$E$3:$E$99980,Produccion_UO!$J574,Resultados_Dic3!$A$3:$A$99980,Produccion_UO!$H574)*$I$566</f>
        <v>0</v>
      </c>
      <c r="Q574" s="21">
        <f>+SUMIFS(Resultados_Dic3!L$3:L$99980,Resultados_Dic3!$F$3:$F$99980,Produccion_UO!$K574,Resultados_Dic3!$D$3:$D$99980,Produccion_UO!$K$449,Resultados_Dic3!$E$3:$E$99980,Produccion_UO!$J574,Resultados_Dic3!$A$3:$A$99980,Produccion_UO!$H574)*$I$566</f>
        <v>0</v>
      </c>
      <c r="R574" s="21">
        <f>+SUMIFS(Resultados_Dic3!M$3:M$99980,Resultados_Dic3!$F$3:$F$99980,Produccion_UO!$K574,Resultados_Dic3!$D$3:$D$99980,Produccion_UO!$K$449,Resultados_Dic3!$E$3:$E$99980,Produccion_UO!$J574,Resultados_Dic3!$A$3:$A$99980,Produccion_UO!$H574)*$I$566</f>
        <v>0</v>
      </c>
      <c r="S574" s="21">
        <f>+SUMIFS(Resultados_Dic3!N$3:N$99980,Resultados_Dic3!$F$3:$F$99980,Produccion_UO!$K574,Resultados_Dic3!$D$3:$D$99980,Produccion_UO!$K$449,Resultados_Dic3!$E$3:$E$99980,Produccion_UO!$J574,Resultados_Dic3!$A$3:$A$99980,Produccion_UO!$H574)*$I$566</f>
        <v>0</v>
      </c>
      <c r="T574" s="21">
        <f>+SUMIFS(Resultados_Dic3!O$3:O$99980,Resultados_Dic3!$F$3:$F$99980,Produccion_UO!$K574,Resultados_Dic3!$D$3:$D$99980,Produccion_UO!$K$449,Resultados_Dic3!$E$3:$E$99980,Produccion_UO!$J574,Resultados_Dic3!$A$3:$A$99980,Produccion_UO!$H574)*$I$566</f>
        <v>0</v>
      </c>
      <c r="U574" s="21">
        <f>+SUMIFS(Resultados_Dic3!P$3:P$99980,Resultados_Dic3!$F$3:$F$99980,Produccion_UO!$K574,Resultados_Dic3!$D$3:$D$99980,Produccion_UO!$K$449,Resultados_Dic3!$E$3:$E$99980,Produccion_UO!$J574,Resultados_Dic3!$A$3:$A$99980,Produccion_UO!$H574)*$I$566</f>
        <v>0</v>
      </c>
      <c r="V574" s="21">
        <f>+SUMIFS(Resultados_Dic3!Q$3:Q$99980,Resultados_Dic3!$F$3:$F$99980,Produccion_UO!$K574,Resultados_Dic3!$D$3:$D$99980,Produccion_UO!$K$449,Resultados_Dic3!$E$3:$E$99980,Produccion_UO!$J574,Resultados_Dic3!$A$3:$A$99980,Produccion_UO!$H574)*$I$566</f>
        <v>0</v>
      </c>
      <c r="W574" s="21">
        <f>+SUMIFS(Resultados_Dic3!R$3:R$99980,Resultados_Dic3!$F$3:$F$99980,Produccion_UO!$K574,Resultados_Dic3!$D$3:$D$99980,Produccion_UO!$K$449,Resultados_Dic3!$E$3:$E$99980,Produccion_UO!$J574,Resultados_Dic3!$A$3:$A$99980,Produccion_UO!$H574)*$I$566</f>
        <v>0</v>
      </c>
      <c r="X574" s="21">
        <f>+SUMIFS(Resultados_Dic3!S$3:S$99980,Resultados_Dic3!$F$3:$F$99980,Produccion_UO!$K574,Resultados_Dic3!$D$3:$D$99980,Produccion_UO!$K$449,Resultados_Dic3!$E$3:$E$99980,Produccion_UO!$J574,Resultados_Dic3!$A$3:$A$99980,Produccion_UO!$H574)*$I$566</f>
        <v>0</v>
      </c>
      <c r="Y574" s="21">
        <f>+SUMIFS(Resultados_Dic3!T$3:T$99980,Resultados_Dic3!$F$3:$F$99980,Produccion_UO!$K574,Resultados_Dic3!$D$3:$D$99980,Produccion_UO!$K$449,Resultados_Dic3!$E$3:$E$99980,Produccion_UO!$J574,Resultados_Dic3!$A$3:$A$99980,Produccion_UO!$H574)*$I$566</f>
        <v>0</v>
      </c>
      <c r="Z574" s="21">
        <f>+SUMIFS(Resultados_Dic3!U$3:U$99980,Resultados_Dic3!$F$3:$F$99980,Produccion_UO!$K574,Resultados_Dic3!$D$3:$D$99980,Produccion_UO!$K$449,Resultados_Dic3!$E$3:$E$99980,Produccion_UO!$J574,Resultados_Dic3!$A$3:$A$99980,Produccion_UO!$H574)*$I$566</f>
        <v>0</v>
      </c>
      <c r="AA574" s="21">
        <f>+SUMIFS(Resultados_Dic3!V$3:V$99980,Resultados_Dic3!$F$3:$F$99980,Produccion_UO!$K574,Resultados_Dic3!$D$3:$D$99980,Produccion_UO!$K$449,Resultados_Dic3!$E$3:$E$99980,Produccion_UO!$J574,Resultados_Dic3!$A$3:$A$99980,Produccion_UO!$H574)*$I$566</f>
        <v>0</v>
      </c>
      <c r="AB574" s="21">
        <f>+SUMIFS(Resultados_Dic3!W$3:W$99980,Resultados_Dic3!$F$3:$F$99980,Produccion_UO!$K574,Resultados_Dic3!$D$3:$D$99980,Produccion_UO!$K$449,Resultados_Dic3!$E$3:$E$99980,Produccion_UO!$J574,Resultados_Dic3!$A$3:$A$99980,Produccion_UO!$H574)*$I$566</f>
        <v>0</v>
      </c>
      <c r="AC574" s="21">
        <f>+SUMIFS(Resultados_Dic3!X$3:X$99980,Resultados_Dic3!$F$3:$F$99980,Produccion_UO!$K574,Resultados_Dic3!$D$3:$D$99980,Produccion_UO!$K$449,Resultados_Dic3!$E$3:$E$99980,Produccion_UO!$J574,Resultados_Dic3!$A$3:$A$99980,Produccion_UO!$H574)*$I$566</f>
        <v>0</v>
      </c>
      <c r="AD574" s="21">
        <f>+SUMIFS(Resultados_Dic3!Y$3:Y$99980,Resultados_Dic3!$F$3:$F$99980,Produccion_UO!$K574,Resultados_Dic3!$D$3:$D$99980,Produccion_UO!$K$449,Resultados_Dic3!$E$3:$E$99980,Produccion_UO!$J574,Resultados_Dic3!$A$3:$A$99980,Produccion_UO!$H574)*$I$566</f>
        <v>0</v>
      </c>
      <c r="AE574" s="21">
        <f>+SUMIFS(Resultados_Dic3!Z$3:Z$99980,Resultados_Dic3!$F$3:$F$99980,Produccion_UO!$K574,Resultados_Dic3!$D$3:$D$99980,Produccion_UO!$K$449,Resultados_Dic3!$E$3:$E$99980,Produccion_UO!$J574,Resultados_Dic3!$A$3:$A$99980,Produccion_UO!$H574)*$I$566</f>
        <v>0</v>
      </c>
      <c r="AF574" s="21">
        <f>+SUMIFS(Resultados_Dic3!AA$3:AA$99980,Resultados_Dic3!$F$3:$F$99980,Produccion_UO!$K574,Resultados_Dic3!$D$3:$D$99980,Produccion_UO!$K$449,Resultados_Dic3!$E$3:$E$99980,Produccion_UO!$J574,Resultados_Dic3!$A$3:$A$99980,Produccion_UO!$H574)*$I$566</f>
        <v>0</v>
      </c>
      <c r="AG574" s="21">
        <f>+SUMIFS(Resultados_Dic3!AB$3:AB$99980,Resultados_Dic3!$F$3:$F$99980,Produccion_UO!$K574,Resultados_Dic3!$D$3:$D$99980,Produccion_UO!$K$449,Resultados_Dic3!$E$3:$E$99980,Produccion_UO!$J574,Resultados_Dic3!$A$3:$A$99980,Produccion_UO!$H574)*$I$566</f>
        <v>0</v>
      </c>
      <c r="AH574" s="21">
        <f>+SUMIFS(Resultados_Dic3!AC$3:AC$99980,Resultados_Dic3!$F$3:$F$99980,Produccion_UO!$K574,Resultados_Dic3!$D$3:$D$99980,Produccion_UO!$K$449,Resultados_Dic3!$E$3:$E$99980,Produccion_UO!$J574,Resultados_Dic3!$A$3:$A$99980,Produccion_UO!$H574)*$I$566</f>
        <v>0</v>
      </c>
      <c r="AI574" s="21">
        <f>+SUMIFS(Resultados_Dic3!AD$3:AD$99980,Resultados_Dic3!$F$3:$F$99980,Produccion_UO!$K574,Resultados_Dic3!$D$3:$D$99980,Produccion_UO!$K$449,Resultados_Dic3!$E$3:$E$99980,Produccion_UO!$J574,Resultados_Dic3!$A$3:$A$99980,Produccion_UO!$H574)*$I$566</f>
        <v>0</v>
      </c>
      <c r="AJ574" s="21">
        <f>+SUMIFS(Resultados_Dic3!AE$3:AE$99980,Resultados_Dic3!$F$3:$F$99980,Produccion_UO!$K574,Resultados_Dic3!$D$3:$D$99980,Produccion_UO!$K$449,Resultados_Dic3!$E$3:$E$99980,Produccion_UO!$J574,Resultados_Dic3!$A$3:$A$99980,Produccion_UO!$H574)*$I$566</f>
        <v>0</v>
      </c>
      <c r="AK574" s="21">
        <f>+SUMIFS(Resultados_Dic3!AF$3:AF$99980,Resultados_Dic3!$F$3:$F$99980,Produccion_UO!$K574,Resultados_Dic3!$D$3:$D$99980,Produccion_UO!$K$449,Resultados_Dic3!$E$3:$E$99980,Produccion_UO!$J574,Resultados_Dic3!$A$3:$A$99980,Produccion_UO!$H574)*$I$566</f>
        <v>0</v>
      </c>
      <c r="AL574" s="21">
        <f>+SUMIFS(Resultados_Dic3!AG$3:AG$99980,Resultados_Dic3!$F$3:$F$99980,Produccion_UO!$K574,Resultados_Dic3!$D$3:$D$99980,Produccion_UO!$K$449,Resultados_Dic3!$E$3:$E$99980,Produccion_UO!$J574,Resultados_Dic3!$A$3:$A$99980,Produccion_UO!$H574)*$I$566</f>
        <v>0</v>
      </c>
      <c r="AM574" s="21">
        <f>+SUMIFS(Resultados_Dic3!AH$3:AH$99980,Resultados_Dic3!$F$3:$F$99980,Produccion_UO!$K574,Resultados_Dic3!$D$3:$D$99980,Produccion_UO!$K$449,Resultados_Dic3!$E$3:$E$99980,Produccion_UO!$J574,Resultados_Dic3!$A$3:$A$99980,Produccion_UO!$H574)*$I$566</f>
        <v>0</v>
      </c>
      <c r="AN574" s="21">
        <f>+SUMIFS(Resultados_Dic3!AI$3:AI$99980,Resultados_Dic3!$F$3:$F$99980,Produccion_UO!$K574,Resultados_Dic3!$D$3:$D$99980,Produccion_UO!$K$449,Resultados_Dic3!$E$3:$E$99980,Produccion_UO!$J574,Resultados_Dic3!$A$3:$A$99980,Produccion_UO!$H574)*$I$566</f>
        <v>0</v>
      </c>
      <c r="AO574" s="21">
        <f>+SUMIFS(Resultados_Dic3!AJ$3:AJ$99980,Resultados_Dic3!$F$3:$F$99980,Produccion_UO!$K574,Resultados_Dic3!$D$3:$D$99980,Produccion_UO!$K$449,Resultados_Dic3!$E$3:$E$99980,Produccion_UO!$J574,Resultados_Dic3!$A$3:$A$99980,Produccion_UO!$H574)*$I$566</f>
        <v>0</v>
      </c>
      <c r="AP574" s="21">
        <f>+SUMIFS(Resultados_Dic3!AK$3:AK$99980,Resultados_Dic3!$F$3:$F$99980,Produccion_UO!$K574,Resultados_Dic3!$D$3:$D$99980,Produccion_UO!$K$449,Resultados_Dic3!$E$3:$E$99980,Produccion_UO!$J574,Resultados_Dic3!$A$3:$A$99980,Produccion_UO!$H574)*$I$566</f>
        <v>0</v>
      </c>
      <c r="AQ574" s="21">
        <f>+SUMIFS(Resultados_Dic3!AL$3:AL$99980,Resultados_Dic3!$F$3:$F$99980,Produccion_UO!$K574,Resultados_Dic3!$D$3:$D$99980,Produccion_UO!$K$449,Resultados_Dic3!$E$3:$E$99980,Produccion_UO!$J574,Resultados_Dic3!$A$3:$A$99980,Produccion_UO!$H574)*$I$566</f>
        <v>0</v>
      </c>
      <c r="AR574" s="21">
        <f>+SUMIFS(Resultados_Dic3!AM$3:AM$99980,Resultados_Dic3!$F$3:$F$99980,Produccion_UO!$K574,Resultados_Dic3!$D$3:$D$99980,Produccion_UO!$K$449,Resultados_Dic3!$E$3:$E$99980,Produccion_UO!$J574,Resultados_Dic3!$A$3:$A$99980,Produccion_UO!$H574)*$I$566</f>
        <v>0</v>
      </c>
    </row>
    <row r="575" spans="1:48" x14ac:dyDescent="0.25">
      <c r="H575" s="17" t="str">
        <f t="shared" si="156"/>
        <v>DIC7</v>
      </c>
      <c r="J575" s="24" t="s">
        <v>77</v>
      </c>
      <c r="K575" s="54" t="s">
        <v>476</v>
      </c>
      <c r="L575" s="22" t="str">
        <f>+$B$9</f>
        <v>VIM - GAS</v>
      </c>
      <c r="M575" s="21">
        <f>+SUMIFS(Resultados_Dic3!H$3:H$99980,Resultados_Dic3!$F$3:$F$99980,Produccion_UO!$K575,Resultados_Dic3!$D$3:$D$99980,Produccion_UO!$K$449,Resultados_Dic3!$E$3:$E$99980,Produccion_UO!$J575,Resultados_Dic3!$A$3:$A$99980,Produccion_UO!$H575)*$I$566</f>
        <v>0</v>
      </c>
      <c r="N575" s="21">
        <f>+SUMIFS(Resultados_Dic3!I$3:I$99980,Resultados_Dic3!$F$3:$F$99980,Produccion_UO!$K575,Resultados_Dic3!$D$3:$D$99980,Produccion_UO!$K$449,Resultados_Dic3!$E$3:$E$99980,Produccion_UO!$J575,Resultados_Dic3!$A$3:$A$99980,Produccion_UO!$H575)*$I$566</f>
        <v>0</v>
      </c>
      <c r="O575" s="21">
        <f>+SUMIFS(Resultados_Dic3!J$3:J$99980,Resultados_Dic3!$F$3:$F$99980,Produccion_UO!$K575,Resultados_Dic3!$D$3:$D$99980,Produccion_UO!$K$449,Resultados_Dic3!$E$3:$E$99980,Produccion_UO!$J575,Resultados_Dic3!$A$3:$A$99980,Produccion_UO!$H575)*$I$566</f>
        <v>0</v>
      </c>
      <c r="P575" s="21">
        <f>+SUMIFS(Resultados_Dic3!K$3:K$99980,Resultados_Dic3!$F$3:$F$99980,Produccion_UO!$K575,Resultados_Dic3!$D$3:$D$99980,Produccion_UO!$K$449,Resultados_Dic3!$E$3:$E$99980,Produccion_UO!$J575,Resultados_Dic3!$A$3:$A$99980,Produccion_UO!$H575)*$I$566</f>
        <v>0</v>
      </c>
      <c r="Q575" s="21">
        <f>+SUMIFS(Resultados_Dic3!L$3:L$99980,Resultados_Dic3!$F$3:$F$99980,Produccion_UO!$K575,Resultados_Dic3!$D$3:$D$99980,Produccion_UO!$K$449,Resultados_Dic3!$E$3:$E$99980,Produccion_UO!$J575,Resultados_Dic3!$A$3:$A$99980,Produccion_UO!$H575)*$I$566</f>
        <v>0</v>
      </c>
      <c r="R575" s="21">
        <f>+SUMIFS(Resultados_Dic3!M$3:M$99980,Resultados_Dic3!$F$3:$F$99980,Produccion_UO!$K575,Resultados_Dic3!$D$3:$D$99980,Produccion_UO!$K$449,Resultados_Dic3!$E$3:$E$99980,Produccion_UO!$J575,Resultados_Dic3!$A$3:$A$99980,Produccion_UO!$H575)*$I$566</f>
        <v>0</v>
      </c>
      <c r="S575" s="21">
        <f>+SUMIFS(Resultados_Dic3!N$3:N$99980,Resultados_Dic3!$F$3:$F$99980,Produccion_UO!$K575,Resultados_Dic3!$D$3:$D$99980,Produccion_UO!$K$449,Resultados_Dic3!$E$3:$E$99980,Produccion_UO!$J575,Resultados_Dic3!$A$3:$A$99980,Produccion_UO!$H575)*$I$566</f>
        <v>0</v>
      </c>
      <c r="T575" s="21">
        <f>+SUMIFS(Resultados_Dic3!O$3:O$99980,Resultados_Dic3!$F$3:$F$99980,Produccion_UO!$K575,Resultados_Dic3!$D$3:$D$99980,Produccion_UO!$K$449,Resultados_Dic3!$E$3:$E$99980,Produccion_UO!$J575,Resultados_Dic3!$A$3:$A$99980,Produccion_UO!$H575)*$I$566</f>
        <v>0</v>
      </c>
      <c r="U575" s="21">
        <f>+SUMIFS(Resultados_Dic3!P$3:P$99980,Resultados_Dic3!$F$3:$F$99980,Produccion_UO!$K575,Resultados_Dic3!$D$3:$D$99980,Produccion_UO!$K$449,Resultados_Dic3!$E$3:$E$99980,Produccion_UO!$J575,Resultados_Dic3!$A$3:$A$99980,Produccion_UO!$H575)*$I$566</f>
        <v>0</v>
      </c>
      <c r="V575" s="21">
        <f>+SUMIFS(Resultados_Dic3!Q$3:Q$99980,Resultados_Dic3!$F$3:$F$99980,Produccion_UO!$K575,Resultados_Dic3!$D$3:$D$99980,Produccion_UO!$K$449,Resultados_Dic3!$E$3:$E$99980,Produccion_UO!$J575,Resultados_Dic3!$A$3:$A$99980,Produccion_UO!$H575)*$I$566</f>
        <v>0</v>
      </c>
      <c r="W575" s="21">
        <f>+SUMIFS(Resultados_Dic3!R$3:R$99980,Resultados_Dic3!$F$3:$F$99980,Produccion_UO!$K575,Resultados_Dic3!$D$3:$D$99980,Produccion_UO!$K$449,Resultados_Dic3!$E$3:$E$99980,Produccion_UO!$J575,Resultados_Dic3!$A$3:$A$99980,Produccion_UO!$H575)*$I$566</f>
        <v>0</v>
      </c>
      <c r="X575" s="21">
        <f>+SUMIFS(Resultados_Dic3!S$3:S$99980,Resultados_Dic3!$F$3:$F$99980,Produccion_UO!$K575,Resultados_Dic3!$D$3:$D$99980,Produccion_UO!$K$449,Resultados_Dic3!$E$3:$E$99980,Produccion_UO!$J575,Resultados_Dic3!$A$3:$A$99980,Produccion_UO!$H575)*$I$566</f>
        <v>0</v>
      </c>
      <c r="Y575" s="21">
        <f>+SUMIFS(Resultados_Dic3!T$3:T$99980,Resultados_Dic3!$F$3:$F$99980,Produccion_UO!$K575,Resultados_Dic3!$D$3:$D$99980,Produccion_UO!$K$449,Resultados_Dic3!$E$3:$E$99980,Produccion_UO!$J575,Resultados_Dic3!$A$3:$A$99980,Produccion_UO!$H575)*$I$566</f>
        <v>0</v>
      </c>
      <c r="Z575" s="21">
        <f>+SUMIFS(Resultados_Dic3!U$3:U$99980,Resultados_Dic3!$F$3:$F$99980,Produccion_UO!$K575,Resultados_Dic3!$D$3:$D$99980,Produccion_UO!$K$449,Resultados_Dic3!$E$3:$E$99980,Produccion_UO!$J575,Resultados_Dic3!$A$3:$A$99980,Produccion_UO!$H575)*$I$566</f>
        <v>0</v>
      </c>
      <c r="AA575" s="21">
        <f>+SUMIFS(Resultados_Dic3!V$3:V$99980,Resultados_Dic3!$F$3:$F$99980,Produccion_UO!$K575,Resultados_Dic3!$D$3:$D$99980,Produccion_UO!$K$449,Resultados_Dic3!$E$3:$E$99980,Produccion_UO!$J575,Resultados_Dic3!$A$3:$A$99980,Produccion_UO!$H575)*$I$566</f>
        <v>0</v>
      </c>
      <c r="AB575" s="21">
        <f>+SUMIFS(Resultados_Dic3!W$3:W$99980,Resultados_Dic3!$F$3:$F$99980,Produccion_UO!$K575,Resultados_Dic3!$D$3:$D$99980,Produccion_UO!$K$449,Resultados_Dic3!$E$3:$E$99980,Produccion_UO!$J575,Resultados_Dic3!$A$3:$A$99980,Produccion_UO!$H575)*$I$566</f>
        <v>0</v>
      </c>
      <c r="AC575" s="21">
        <f>+SUMIFS(Resultados_Dic3!X$3:X$99980,Resultados_Dic3!$F$3:$F$99980,Produccion_UO!$K575,Resultados_Dic3!$D$3:$D$99980,Produccion_UO!$K$449,Resultados_Dic3!$E$3:$E$99980,Produccion_UO!$J575,Resultados_Dic3!$A$3:$A$99980,Produccion_UO!$H575)*$I$566</f>
        <v>0</v>
      </c>
      <c r="AD575" s="21">
        <f>+SUMIFS(Resultados_Dic3!Y$3:Y$99980,Resultados_Dic3!$F$3:$F$99980,Produccion_UO!$K575,Resultados_Dic3!$D$3:$D$99980,Produccion_UO!$K$449,Resultados_Dic3!$E$3:$E$99980,Produccion_UO!$J575,Resultados_Dic3!$A$3:$A$99980,Produccion_UO!$H575)*$I$566</f>
        <v>0</v>
      </c>
      <c r="AE575" s="21">
        <f>+SUMIFS(Resultados_Dic3!Z$3:Z$99980,Resultados_Dic3!$F$3:$F$99980,Produccion_UO!$K575,Resultados_Dic3!$D$3:$D$99980,Produccion_UO!$K$449,Resultados_Dic3!$E$3:$E$99980,Produccion_UO!$J575,Resultados_Dic3!$A$3:$A$99980,Produccion_UO!$H575)*$I$566</f>
        <v>0</v>
      </c>
      <c r="AF575" s="21">
        <f>+SUMIFS(Resultados_Dic3!AA$3:AA$99980,Resultados_Dic3!$F$3:$F$99980,Produccion_UO!$K575,Resultados_Dic3!$D$3:$D$99980,Produccion_UO!$K$449,Resultados_Dic3!$E$3:$E$99980,Produccion_UO!$J575,Resultados_Dic3!$A$3:$A$99980,Produccion_UO!$H575)*$I$566</f>
        <v>0</v>
      </c>
      <c r="AG575" s="21">
        <f>+SUMIFS(Resultados_Dic3!AB$3:AB$99980,Resultados_Dic3!$F$3:$F$99980,Produccion_UO!$K575,Resultados_Dic3!$D$3:$D$99980,Produccion_UO!$K$449,Resultados_Dic3!$E$3:$E$99980,Produccion_UO!$J575,Resultados_Dic3!$A$3:$A$99980,Produccion_UO!$H575)*$I$566</f>
        <v>0</v>
      </c>
      <c r="AH575" s="21">
        <f>+SUMIFS(Resultados_Dic3!AC$3:AC$99980,Resultados_Dic3!$F$3:$F$99980,Produccion_UO!$K575,Resultados_Dic3!$D$3:$D$99980,Produccion_UO!$K$449,Resultados_Dic3!$E$3:$E$99980,Produccion_UO!$J575,Resultados_Dic3!$A$3:$A$99980,Produccion_UO!$H575)*$I$566</f>
        <v>0</v>
      </c>
      <c r="AI575" s="21">
        <f>+SUMIFS(Resultados_Dic3!AD$3:AD$99980,Resultados_Dic3!$F$3:$F$99980,Produccion_UO!$K575,Resultados_Dic3!$D$3:$D$99980,Produccion_UO!$K$449,Resultados_Dic3!$E$3:$E$99980,Produccion_UO!$J575,Resultados_Dic3!$A$3:$A$99980,Produccion_UO!$H575)*$I$566</f>
        <v>0</v>
      </c>
      <c r="AJ575" s="21">
        <f>+SUMIFS(Resultados_Dic3!AE$3:AE$99980,Resultados_Dic3!$F$3:$F$99980,Produccion_UO!$K575,Resultados_Dic3!$D$3:$D$99980,Produccion_UO!$K$449,Resultados_Dic3!$E$3:$E$99980,Produccion_UO!$J575,Resultados_Dic3!$A$3:$A$99980,Produccion_UO!$H575)*$I$566</f>
        <v>0</v>
      </c>
      <c r="AK575" s="21">
        <f>+SUMIFS(Resultados_Dic3!AF$3:AF$99980,Resultados_Dic3!$F$3:$F$99980,Produccion_UO!$K575,Resultados_Dic3!$D$3:$D$99980,Produccion_UO!$K$449,Resultados_Dic3!$E$3:$E$99980,Produccion_UO!$J575,Resultados_Dic3!$A$3:$A$99980,Produccion_UO!$H575)*$I$566</f>
        <v>0</v>
      </c>
      <c r="AL575" s="21">
        <f>+SUMIFS(Resultados_Dic3!AG$3:AG$99980,Resultados_Dic3!$F$3:$F$99980,Produccion_UO!$K575,Resultados_Dic3!$D$3:$D$99980,Produccion_UO!$K$449,Resultados_Dic3!$E$3:$E$99980,Produccion_UO!$J575,Resultados_Dic3!$A$3:$A$99980,Produccion_UO!$H575)*$I$566</f>
        <v>0</v>
      </c>
      <c r="AM575" s="21">
        <f>+SUMIFS(Resultados_Dic3!AH$3:AH$99980,Resultados_Dic3!$F$3:$F$99980,Produccion_UO!$K575,Resultados_Dic3!$D$3:$D$99980,Produccion_UO!$K$449,Resultados_Dic3!$E$3:$E$99980,Produccion_UO!$J575,Resultados_Dic3!$A$3:$A$99980,Produccion_UO!$H575)*$I$566</f>
        <v>0</v>
      </c>
      <c r="AN575" s="21">
        <f>+SUMIFS(Resultados_Dic3!AI$3:AI$99980,Resultados_Dic3!$F$3:$F$99980,Produccion_UO!$K575,Resultados_Dic3!$D$3:$D$99980,Produccion_UO!$K$449,Resultados_Dic3!$E$3:$E$99980,Produccion_UO!$J575,Resultados_Dic3!$A$3:$A$99980,Produccion_UO!$H575)*$I$566</f>
        <v>0</v>
      </c>
      <c r="AO575" s="21">
        <f>+SUMIFS(Resultados_Dic3!AJ$3:AJ$99980,Resultados_Dic3!$F$3:$F$99980,Produccion_UO!$K575,Resultados_Dic3!$D$3:$D$99980,Produccion_UO!$K$449,Resultados_Dic3!$E$3:$E$99980,Produccion_UO!$J575,Resultados_Dic3!$A$3:$A$99980,Produccion_UO!$H575)*$I$566</f>
        <v>0</v>
      </c>
      <c r="AP575" s="21">
        <f>+SUMIFS(Resultados_Dic3!AK$3:AK$99980,Resultados_Dic3!$F$3:$F$99980,Produccion_UO!$K575,Resultados_Dic3!$D$3:$D$99980,Produccion_UO!$K$449,Resultados_Dic3!$E$3:$E$99980,Produccion_UO!$J575,Resultados_Dic3!$A$3:$A$99980,Produccion_UO!$H575)*$I$566</f>
        <v>0</v>
      </c>
      <c r="AQ575" s="21">
        <f>+SUMIFS(Resultados_Dic3!AL$3:AL$99980,Resultados_Dic3!$F$3:$F$99980,Produccion_UO!$K575,Resultados_Dic3!$D$3:$D$99980,Produccion_UO!$K$449,Resultados_Dic3!$E$3:$E$99980,Produccion_UO!$J575,Resultados_Dic3!$A$3:$A$99980,Produccion_UO!$H575)*$I$566</f>
        <v>0</v>
      </c>
      <c r="AR575" s="21">
        <f>+SUMIFS(Resultados_Dic3!AM$3:AM$99980,Resultados_Dic3!$F$3:$F$99980,Produccion_UO!$K575,Resultados_Dic3!$D$3:$D$99980,Produccion_UO!$K$449,Resultados_Dic3!$E$3:$E$99980,Produccion_UO!$J575,Resultados_Dic3!$A$3:$A$99980,Produccion_UO!$H575)*$I$566</f>
        <v>0</v>
      </c>
    </row>
    <row r="576" spans="1:48" s="68" customFormat="1" x14ac:dyDescent="0.25">
      <c r="A576" s="133"/>
      <c r="B576" s="133"/>
      <c r="C576" s="133"/>
      <c r="D576" s="133"/>
      <c r="E576" s="133"/>
      <c r="F576" s="134"/>
      <c r="H576" s="71"/>
      <c r="I576" s="71"/>
      <c r="L576" s="22"/>
      <c r="M576" s="69">
        <f>+SUM(M569:M575)</f>
        <v>175.2</v>
      </c>
      <c r="N576" s="69">
        <f t="shared" ref="N576" si="157">+SUM(N569:N575)</f>
        <v>175.2</v>
      </c>
      <c r="O576" s="69">
        <f t="shared" ref="O576:AR576" si="158">+SUM(O569:O575)</f>
        <v>175.2</v>
      </c>
      <c r="P576" s="69">
        <f t="shared" si="158"/>
        <v>99.018527895783606</v>
      </c>
      <c r="Q576" s="69">
        <f t="shared" si="158"/>
        <v>0</v>
      </c>
      <c r="R576" s="69">
        <f t="shared" si="158"/>
        <v>0</v>
      </c>
      <c r="S576" s="69">
        <f t="shared" si="158"/>
        <v>0</v>
      </c>
      <c r="T576" s="69">
        <f t="shared" si="158"/>
        <v>0</v>
      </c>
      <c r="U576" s="69">
        <f t="shared" si="158"/>
        <v>0</v>
      </c>
      <c r="V576" s="69">
        <f t="shared" si="158"/>
        <v>0</v>
      </c>
      <c r="W576" s="69">
        <f t="shared" si="158"/>
        <v>0</v>
      </c>
      <c r="X576" s="69">
        <f t="shared" si="158"/>
        <v>0</v>
      </c>
      <c r="Y576" s="69">
        <f t="shared" si="158"/>
        <v>0</v>
      </c>
      <c r="Z576" s="69">
        <f t="shared" si="158"/>
        <v>0</v>
      </c>
      <c r="AA576" s="69">
        <f t="shared" si="158"/>
        <v>0</v>
      </c>
      <c r="AB576" s="69">
        <f t="shared" si="158"/>
        <v>0</v>
      </c>
      <c r="AC576" s="69">
        <f t="shared" si="158"/>
        <v>0</v>
      </c>
      <c r="AD576" s="69">
        <f t="shared" si="158"/>
        <v>0</v>
      </c>
      <c r="AE576" s="69">
        <f t="shared" si="158"/>
        <v>0</v>
      </c>
      <c r="AF576" s="69">
        <f t="shared" si="158"/>
        <v>0</v>
      </c>
      <c r="AG576" s="69">
        <f t="shared" si="158"/>
        <v>0</v>
      </c>
      <c r="AH576" s="69">
        <f t="shared" si="158"/>
        <v>0</v>
      </c>
      <c r="AI576" s="69">
        <f t="shared" si="158"/>
        <v>0</v>
      </c>
      <c r="AJ576" s="69">
        <f t="shared" si="158"/>
        <v>0</v>
      </c>
      <c r="AK576" s="69">
        <f t="shared" si="158"/>
        <v>0</v>
      </c>
      <c r="AL576" s="69">
        <f t="shared" si="158"/>
        <v>0</v>
      </c>
      <c r="AM576" s="69">
        <f t="shared" si="158"/>
        <v>0</v>
      </c>
      <c r="AN576" s="69">
        <f t="shared" si="158"/>
        <v>0</v>
      </c>
      <c r="AO576" s="69">
        <f t="shared" si="158"/>
        <v>0</v>
      </c>
      <c r="AP576" s="69">
        <f t="shared" si="158"/>
        <v>0</v>
      </c>
      <c r="AQ576" s="69">
        <f t="shared" si="158"/>
        <v>0</v>
      </c>
      <c r="AR576" s="69">
        <f t="shared" si="158"/>
        <v>0</v>
      </c>
    </row>
    <row r="577" spans="1:48" s="195" customFormat="1" x14ac:dyDescent="0.25">
      <c r="A577" s="190"/>
      <c r="B577" s="190"/>
      <c r="C577" s="190"/>
      <c r="D577" s="190"/>
      <c r="E577" s="190"/>
      <c r="F577" s="191"/>
      <c r="H577" s="196"/>
      <c r="I577" s="196"/>
      <c r="L577" s="194"/>
    </row>
    <row r="578" spans="1:48" ht="18.75" x14ac:dyDescent="0.3">
      <c r="I578" s="17" t="str">
        <f>+IF(OR(J579="OIL",J579="OIL-eq"),$I$5,IF(J579="GAS",$I$4,IF(J579="GSL",$I$8,IF(J579="DSL",$I$9,IF(J579="KER",$I$10,IF(J579="LPG",$I$11,IF(J579="HFO",$I$12,IF(J579="AVG",$I$13,IF(J579="RFG",$I$14,IF(J579="ELC",$I$15,$I$16))))))))))</f>
        <v>GWh/año</v>
      </c>
      <c r="K578" s="34" t="s">
        <v>526</v>
      </c>
    </row>
    <row r="579" spans="1:48" x14ac:dyDescent="0.25">
      <c r="I579" s="115">
        <f>+IF(OR(J579="OIL",J579="OIL-eq"),$H$5,IF(J579="GAS",$H$4,IF(J579="GSL",$H$8,IF(J579="DSL",$H$9,IF(J579="KER",$H$10,IF(J579="LPG",$H$11,IF(J579="HFO",$H$12,IF(J579="AVG",$H$13,IF(J579="RFG",$H$14,IF(J579="ELC",$H$15,$H$16))))))))))</f>
        <v>277.77777777777777</v>
      </c>
      <c r="J579" s="106" t="s">
        <v>348</v>
      </c>
      <c r="K579" s="56" t="s">
        <v>389</v>
      </c>
    </row>
    <row r="580" spans="1:48" x14ac:dyDescent="0.25">
      <c r="H580" s="12"/>
      <c r="I580" s="12"/>
      <c r="J580" s="105"/>
      <c r="K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</row>
    <row r="581" spans="1:48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:48" x14ac:dyDescent="0.25">
      <c r="H582" s="17" t="str">
        <f t="shared" ref="H582:H588" si="159">+$B$1</f>
        <v>DIC7</v>
      </c>
      <c r="J582" s="24" t="s">
        <v>72</v>
      </c>
      <c r="K582" s="54" t="s">
        <v>286</v>
      </c>
      <c r="L582" s="22" t="str">
        <f>+$B$3</f>
        <v>GU - Gas</v>
      </c>
      <c r="M582" s="21">
        <f>+SUMIFS(Resultados_Dic3!H$3:H$99980,Resultados_Dic3!$F$3:$F$99980,Produccion_UO!$K582,Resultados_Dic3!$D$3:$D$99980,Produccion_UO!$K$579,Resultados_Dic3!$E$3:$E$99980,Produccion_UO!$J582,Resultados_Dic3!$A$3:$A$99980,Produccion_UO!$H582)*$I$579</f>
        <v>0</v>
      </c>
      <c r="N582" s="21">
        <f>+SUMIFS(Resultados_Dic3!I$3:I$99980,Resultados_Dic3!$F$3:$F$99980,Produccion_UO!$K582,Resultados_Dic3!$D$3:$D$99980,Produccion_UO!$K$579,Resultados_Dic3!$E$3:$E$99980,Produccion_UO!$J582,Resultados_Dic3!$A$3:$A$99980,Produccion_UO!$H582)*$I$579</f>
        <v>0</v>
      </c>
      <c r="O582" s="21">
        <f>+SUMIFS(Resultados_Dic3!J$3:J$99980,Resultados_Dic3!$F$3:$F$99980,Produccion_UO!$K582,Resultados_Dic3!$D$3:$D$99980,Produccion_UO!$K$579,Resultados_Dic3!$E$3:$E$99980,Produccion_UO!$J582,Resultados_Dic3!$A$3:$A$99980,Produccion_UO!$H582)*$I$579</f>
        <v>0</v>
      </c>
      <c r="P582" s="21">
        <f>+SUMIFS(Resultados_Dic3!K$3:K$99980,Resultados_Dic3!$F$3:$F$99980,Produccion_UO!$K582,Resultados_Dic3!$D$3:$D$99980,Produccion_UO!$K$579,Resultados_Dic3!$E$3:$E$99980,Produccion_UO!$J582,Resultados_Dic3!$A$3:$A$99980,Produccion_UO!$H582)*$I$579</f>
        <v>0</v>
      </c>
      <c r="Q582" s="21">
        <f>+SUMIFS(Resultados_Dic3!L$3:L$99980,Resultados_Dic3!$F$3:$F$99980,Produccion_UO!$K582,Resultados_Dic3!$D$3:$D$99980,Produccion_UO!$K$579,Resultados_Dic3!$E$3:$E$99980,Produccion_UO!$J582,Resultados_Dic3!$A$3:$A$99980,Produccion_UO!$H582)*$I$579</f>
        <v>0</v>
      </c>
      <c r="R582" s="21">
        <f>+SUMIFS(Resultados_Dic3!M$3:M$99980,Resultados_Dic3!$F$3:$F$99980,Produccion_UO!$K582,Resultados_Dic3!$D$3:$D$99980,Produccion_UO!$K$579,Resultados_Dic3!$E$3:$E$99980,Produccion_UO!$J582,Resultados_Dic3!$A$3:$A$99980,Produccion_UO!$H582)*$I$579</f>
        <v>0</v>
      </c>
      <c r="S582" s="21">
        <f>+SUMIFS(Resultados_Dic3!N$3:N$99980,Resultados_Dic3!$F$3:$F$99980,Produccion_UO!$K582,Resultados_Dic3!$D$3:$D$99980,Produccion_UO!$K$579,Resultados_Dic3!$E$3:$E$99980,Produccion_UO!$J582,Resultados_Dic3!$A$3:$A$99980,Produccion_UO!$H582)*$I$579</f>
        <v>0</v>
      </c>
      <c r="T582" s="21">
        <f>+SUMIFS(Resultados_Dic3!O$3:O$99980,Resultados_Dic3!$F$3:$F$99980,Produccion_UO!$K582,Resultados_Dic3!$D$3:$D$99980,Produccion_UO!$K$579,Resultados_Dic3!$E$3:$E$99980,Produccion_UO!$J582,Resultados_Dic3!$A$3:$A$99980,Produccion_UO!$H582)*$I$579</f>
        <v>0</v>
      </c>
      <c r="U582" s="21">
        <f>+SUMIFS(Resultados_Dic3!P$3:P$99980,Resultados_Dic3!$F$3:$F$99980,Produccion_UO!$K582,Resultados_Dic3!$D$3:$D$99980,Produccion_UO!$K$579,Resultados_Dic3!$E$3:$E$99980,Produccion_UO!$J582,Resultados_Dic3!$A$3:$A$99980,Produccion_UO!$H582)*$I$579</f>
        <v>0</v>
      </c>
      <c r="V582" s="21">
        <f>+SUMIFS(Resultados_Dic3!Q$3:Q$99980,Resultados_Dic3!$F$3:$F$99980,Produccion_UO!$K582,Resultados_Dic3!$D$3:$D$99980,Produccion_UO!$K$579,Resultados_Dic3!$E$3:$E$99980,Produccion_UO!$J582,Resultados_Dic3!$A$3:$A$99980,Produccion_UO!$H582)*$I$579</f>
        <v>0</v>
      </c>
      <c r="W582" s="21">
        <f>+SUMIFS(Resultados_Dic3!R$3:R$99980,Resultados_Dic3!$F$3:$F$99980,Produccion_UO!$K582,Resultados_Dic3!$D$3:$D$99980,Produccion_UO!$K$579,Resultados_Dic3!$E$3:$E$99980,Produccion_UO!$J582,Resultados_Dic3!$A$3:$A$99980,Produccion_UO!$H582)*$I$579</f>
        <v>0</v>
      </c>
      <c r="X582" s="21">
        <f>+SUMIFS(Resultados_Dic3!S$3:S$99980,Resultados_Dic3!$F$3:$F$99980,Produccion_UO!$K582,Resultados_Dic3!$D$3:$D$99980,Produccion_UO!$K$579,Resultados_Dic3!$E$3:$E$99980,Produccion_UO!$J582,Resultados_Dic3!$A$3:$A$99980,Produccion_UO!$H582)*$I$579</f>
        <v>0</v>
      </c>
      <c r="Y582" s="21">
        <f>+SUMIFS(Resultados_Dic3!T$3:T$99980,Resultados_Dic3!$F$3:$F$99980,Produccion_UO!$K582,Resultados_Dic3!$D$3:$D$99980,Produccion_UO!$K$579,Resultados_Dic3!$E$3:$E$99980,Produccion_UO!$J582,Resultados_Dic3!$A$3:$A$99980,Produccion_UO!$H582)*$I$579</f>
        <v>0</v>
      </c>
      <c r="Z582" s="21">
        <f>+SUMIFS(Resultados_Dic3!U$3:U$99980,Resultados_Dic3!$F$3:$F$99980,Produccion_UO!$K582,Resultados_Dic3!$D$3:$D$99980,Produccion_UO!$K$579,Resultados_Dic3!$E$3:$E$99980,Produccion_UO!$J582,Resultados_Dic3!$A$3:$A$99980,Produccion_UO!$H582)*$I$579</f>
        <v>0</v>
      </c>
      <c r="AA582" s="21">
        <f>+SUMIFS(Resultados_Dic3!V$3:V$99980,Resultados_Dic3!$F$3:$F$99980,Produccion_UO!$K582,Resultados_Dic3!$D$3:$D$99980,Produccion_UO!$K$579,Resultados_Dic3!$E$3:$E$99980,Produccion_UO!$J582,Resultados_Dic3!$A$3:$A$99980,Produccion_UO!$H582)*$I$579</f>
        <v>0</v>
      </c>
      <c r="AB582" s="21">
        <f>+SUMIFS(Resultados_Dic3!W$3:W$99980,Resultados_Dic3!$F$3:$F$99980,Produccion_UO!$K582,Resultados_Dic3!$D$3:$D$99980,Produccion_UO!$K$579,Resultados_Dic3!$E$3:$E$99980,Produccion_UO!$J582,Resultados_Dic3!$A$3:$A$99980,Produccion_UO!$H582)*$I$579</f>
        <v>0</v>
      </c>
      <c r="AC582" s="21">
        <f>+SUMIFS(Resultados_Dic3!X$3:X$99980,Resultados_Dic3!$F$3:$F$99980,Produccion_UO!$K582,Resultados_Dic3!$D$3:$D$99980,Produccion_UO!$K$579,Resultados_Dic3!$E$3:$E$99980,Produccion_UO!$J582,Resultados_Dic3!$A$3:$A$99980,Produccion_UO!$H582)*$I$579</f>
        <v>0</v>
      </c>
      <c r="AD582" s="21">
        <f>+SUMIFS(Resultados_Dic3!Y$3:Y$99980,Resultados_Dic3!$F$3:$F$99980,Produccion_UO!$K582,Resultados_Dic3!$D$3:$D$99980,Produccion_UO!$K$579,Resultados_Dic3!$E$3:$E$99980,Produccion_UO!$J582,Resultados_Dic3!$A$3:$A$99980,Produccion_UO!$H582)*$I$579</f>
        <v>0</v>
      </c>
      <c r="AE582" s="21">
        <f>+SUMIFS(Resultados_Dic3!Z$3:Z$99980,Resultados_Dic3!$F$3:$F$99980,Produccion_UO!$K582,Resultados_Dic3!$D$3:$D$99980,Produccion_UO!$K$579,Resultados_Dic3!$E$3:$E$99980,Produccion_UO!$J582,Resultados_Dic3!$A$3:$A$99980,Produccion_UO!$H582)*$I$579</f>
        <v>0</v>
      </c>
      <c r="AF582" s="21">
        <f>+SUMIFS(Resultados_Dic3!AA$3:AA$99980,Resultados_Dic3!$F$3:$F$99980,Produccion_UO!$K582,Resultados_Dic3!$D$3:$D$99980,Produccion_UO!$K$579,Resultados_Dic3!$E$3:$E$99980,Produccion_UO!$J582,Resultados_Dic3!$A$3:$A$99980,Produccion_UO!$H582)*$I$579</f>
        <v>0</v>
      </c>
      <c r="AG582" s="21">
        <f>+SUMIFS(Resultados_Dic3!AB$3:AB$99980,Resultados_Dic3!$F$3:$F$99980,Produccion_UO!$K582,Resultados_Dic3!$D$3:$D$99980,Produccion_UO!$K$579,Resultados_Dic3!$E$3:$E$99980,Produccion_UO!$J582,Resultados_Dic3!$A$3:$A$99980,Produccion_UO!$H582)*$I$579</f>
        <v>0</v>
      </c>
      <c r="AH582" s="21">
        <f>+SUMIFS(Resultados_Dic3!AC$3:AC$99980,Resultados_Dic3!$F$3:$F$99980,Produccion_UO!$K582,Resultados_Dic3!$D$3:$D$99980,Produccion_UO!$K$579,Resultados_Dic3!$E$3:$E$99980,Produccion_UO!$J582,Resultados_Dic3!$A$3:$A$99980,Produccion_UO!$H582)*$I$579</f>
        <v>0</v>
      </c>
      <c r="AI582" s="21">
        <f>+SUMIFS(Resultados_Dic3!AD$3:AD$99980,Resultados_Dic3!$F$3:$F$99980,Produccion_UO!$K582,Resultados_Dic3!$D$3:$D$99980,Produccion_UO!$K$579,Resultados_Dic3!$E$3:$E$99980,Produccion_UO!$J582,Resultados_Dic3!$A$3:$A$99980,Produccion_UO!$H582)*$I$579</f>
        <v>0</v>
      </c>
      <c r="AJ582" s="21">
        <f>+SUMIFS(Resultados_Dic3!AE$3:AE$99980,Resultados_Dic3!$F$3:$F$99980,Produccion_UO!$K582,Resultados_Dic3!$D$3:$D$99980,Produccion_UO!$K$579,Resultados_Dic3!$E$3:$E$99980,Produccion_UO!$J582,Resultados_Dic3!$A$3:$A$99980,Produccion_UO!$H582)*$I$579</f>
        <v>0</v>
      </c>
      <c r="AK582" s="21">
        <f>+SUMIFS(Resultados_Dic3!AF$3:AF$99980,Resultados_Dic3!$F$3:$F$99980,Produccion_UO!$K582,Resultados_Dic3!$D$3:$D$99980,Produccion_UO!$K$579,Resultados_Dic3!$E$3:$E$99980,Produccion_UO!$J582,Resultados_Dic3!$A$3:$A$99980,Produccion_UO!$H582)*$I$579</f>
        <v>0</v>
      </c>
      <c r="AL582" s="21">
        <f>+SUMIFS(Resultados_Dic3!AG$3:AG$99980,Resultados_Dic3!$F$3:$F$99980,Produccion_UO!$K582,Resultados_Dic3!$D$3:$D$99980,Produccion_UO!$K$579,Resultados_Dic3!$E$3:$E$99980,Produccion_UO!$J582,Resultados_Dic3!$A$3:$A$99980,Produccion_UO!$H582)*$I$579</f>
        <v>0</v>
      </c>
      <c r="AM582" s="21">
        <f>+SUMIFS(Resultados_Dic3!AH$3:AH$99980,Resultados_Dic3!$F$3:$F$99980,Produccion_UO!$K582,Resultados_Dic3!$D$3:$D$99980,Produccion_UO!$K$579,Resultados_Dic3!$E$3:$E$99980,Produccion_UO!$J582,Resultados_Dic3!$A$3:$A$99980,Produccion_UO!$H582)*$I$579</f>
        <v>0</v>
      </c>
      <c r="AN582" s="21">
        <f>+SUMIFS(Resultados_Dic3!AI$3:AI$99980,Resultados_Dic3!$F$3:$F$99980,Produccion_UO!$K582,Resultados_Dic3!$D$3:$D$99980,Produccion_UO!$K$579,Resultados_Dic3!$E$3:$E$99980,Produccion_UO!$J582,Resultados_Dic3!$A$3:$A$99980,Produccion_UO!$H582)*$I$579</f>
        <v>0</v>
      </c>
      <c r="AO582" s="21">
        <f>+SUMIFS(Resultados_Dic3!AJ$3:AJ$99980,Resultados_Dic3!$F$3:$F$99980,Produccion_UO!$K582,Resultados_Dic3!$D$3:$D$99980,Produccion_UO!$K$579,Resultados_Dic3!$E$3:$E$99980,Produccion_UO!$J582,Resultados_Dic3!$A$3:$A$99980,Produccion_UO!$H582)*$I$579</f>
        <v>0</v>
      </c>
      <c r="AP582" s="21">
        <f>+SUMIFS(Resultados_Dic3!AK$3:AK$99980,Resultados_Dic3!$F$3:$F$99980,Produccion_UO!$K582,Resultados_Dic3!$D$3:$D$99980,Produccion_UO!$K$579,Resultados_Dic3!$E$3:$E$99980,Produccion_UO!$J582,Resultados_Dic3!$A$3:$A$99980,Produccion_UO!$H582)*$I$579</f>
        <v>0</v>
      </c>
      <c r="AQ582" s="21">
        <f>+SUMIFS(Resultados_Dic3!AL$3:AL$99980,Resultados_Dic3!$F$3:$F$99980,Produccion_UO!$K582,Resultados_Dic3!$D$3:$D$99980,Produccion_UO!$K$579,Resultados_Dic3!$E$3:$E$99980,Produccion_UO!$J582,Resultados_Dic3!$A$3:$A$99980,Produccion_UO!$H582)*$I$579</f>
        <v>0</v>
      </c>
      <c r="AR582" s="21">
        <f>+SUMIFS(Resultados_Dic3!AM$3:AM$99980,Resultados_Dic3!$F$3:$F$99980,Produccion_UO!$K582,Resultados_Dic3!$D$3:$D$99980,Produccion_UO!$K$579,Resultados_Dic3!$E$3:$E$99980,Produccion_UO!$J582,Resultados_Dic3!$A$3:$A$99980,Produccion_UO!$H582)*$I$579</f>
        <v>0</v>
      </c>
    </row>
    <row r="583" spans="1:48" x14ac:dyDescent="0.25">
      <c r="H583" s="17" t="str">
        <f t="shared" si="159"/>
        <v>DIC7</v>
      </c>
      <c r="J583" s="24" t="s">
        <v>73</v>
      </c>
      <c r="K583" s="54" t="s">
        <v>230</v>
      </c>
      <c r="L583" s="22" t="str">
        <f>+$B$4</f>
        <v>LLO - Ligth</v>
      </c>
      <c r="M583" s="21">
        <f>+SUMIFS(Resultados_Dic3!H$3:H$99980,Resultados_Dic3!$F$3:$F$99980,Produccion_UO!$K583,Resultados_Dic3!$D$3:$D$99980,Produccion_UO!$K$579,Resultados_Dic3!$E$3:$E$99980,Produccion_UO!$J583,Resultados_Dic3!$A$3:$A$99980,Produccion_UO!$H583)*$I$579</f>
        <v>1868.1974233858666</v>
      </c>
      <c r="N583" s="21">
        <f>+SUMIFS(Resultados_Dic3!I$3:I$99980,Resultados_Dic3!$F$3:$F$99980,Produccion_UO!$K583,Resultados_Dic3!$D$3:$D$99980,Produccion_UO!$K$579,Resultados_Dic3!$E$3:$E$99980,Produccion_UO!$J583,Resultados_Dic3!$A$3:$A$99980,Produccion_UO!$H583)*$I$579</f>
        <v>1872.1844735066609</v>
      </c>
      <c r="O583" s="21">
        <f>+SUMIFS(Resultados_Dic3!J$3:J$99980,Resultados_Dic3!$F$3:$F$99980,Produccion_UO!$K583,Resultados_Dic3!$D$3:$D$99980,Produccion_UO!$K$579,Resultados_Dic3!$E$3:$E$99980,Produccion_UO!$J583,Resultados_Dic3!$A$3:$A$99980,Produccion_UO!$H583)*$I$579</f>
        <v>1751.9438183096584</v>
      </c>
      <c r="P583" s="21">
        <f>+SUMIFS(Resultados_Dic3!K$3:K$99980,Resultados_Dic3!$F$3:$F$99980,Produccion_UO!$K583,Resultados_Dic3!$D$3:$D$99980,Produccion_UO!$K$579,Resultados_Dic3!$E$3:$E$99980,Produccion_UO!$J583,Resultados_Dic3!$A$3:$A$99980,Produccion_UO!$H583)*$I$579</f>
        <v>1682.9801427369305</v>
      </c>
      <c r="Q583" s="21">
        <f>+SUMIFS(Resultados_Dic3!L$3:L$99980,Resultados_Dic3!$F$3:$F$99980,Produccion_UO!$K583,Resultados_Dic3!$D$3:$D$99980,Produccion_UO!$K$579,Resultados_Dic3!$E$3:$E$99980,Produccion_UO!$J583,Resultados_Dic3!$A$3:$A$99980,Produccion_UO!$H583)*$I$579</f>
        <v>1464.7373982359638</v>
      </c>
      <c r="R583" s="21">
        <f>+SUMIFS(Resultados_Dic3!M$3:M$99980,Resultados_Dic3!$F$3:$F$99980,Produccion_UO!$K583,Resultados_Dic3!$D$3:$D$99980,Produccion_UO!$K$579,Resultados_Dic3!$E$3:$E$99980,Produccion_UO!$J583,Resultados_Dic3!$A$3:$A$99980,Produccion_UO!$H583)*$I$579</f>
        <v>1032.0398292853749</v>
      </c>
      <c r="S583" s="21">
        <f>+SUMIFS(Resultados_Dic3!N$3:N$99980,Resultados_Dic3!$F$3:$F$99980,Produccion_UO!$K583,Resultados_Dic3!$D$3:$D$99980,Produccion_UO!$K$579,Resultados_Dic3!$E$3:$E$99980,Produccion_UO!$J583,Resultados_Dic3!$A$3:$A$99980,Produccion_UO!$H583)*$I$579</f>
        <v>837.6937117173361</v>
      </c>
      <c r="T583" s="21">
        <f>+SUMIFS(Resultados_Dic3!O$3:O$99980,Resultados_Dic3!$F$3:$F$99980,Produccion_UO!$K583,Resultados_Dic3!$D$3:$D$99980,Produccion_UO!$K$579,Resultados_Dic3!$E$3:$E$99980,Produccion_UO!$J583,Resultados_Dic3!$A$3:$A$99980,Produccion_UO!$H583)*$I$579</f>
        <v>683.57901010671105</v>
      </c>
      <c r="U583" s="21">
        <f>+SUMIFS(Resultados_Dic3!P$3:P$99980,Resultados_Dic3!$F$3:$F$99980,Produccion_UO!$K583,Resultados_Dic3!$D$3:$D$99980,Produccion_UO!$K$579,Resultados_Dic3!$E$3:$E$99980,Produccion_UO!$J583,Resultados_Dic3!$A$3:$A$99980,Produccion_UO!$H583)*$I$579</f>
        <v>76.014318737976112</v>
      </c>
      <c r="V583" s="21">
        <f>+SUMIFS(Resultados_Dic3!Q$3:Q$99980,Resultados_Dic3!$F$3:$F$99980,Produccion_UO!$K583,Resultados_Dic3!$D$3:$D$99980,Produccion_UO!$K$579,Resultados_Dic3!$E$3:$E$99980,Produccion_UO!$J583,Resultados_Dic3!$A$3:$A$99980,Produccion_UO!$H583)*$I$579</f>
        <v>0</v>
      </c>
      <c r="W583" s="21">
        <f>+SUMIFS(Resultados_Dic3!R$3:R$99980,Resultados_Dic3!$F$3:$F$99980,Produccion_UO!$K583,Resultados_Dic3!$D$3:$D$99980,Produccion_UO!$K$579,Resultados_Dic3!$E$3:$E$99980,Produccion_UO!$J583,Resultados_Dic3!$A$3:$A$99980,Produccion_UO!$H583)*$I$579</f>
        <v>0</v>
      </c>
      <c r="X583" s="21">
        <f>+SUMIFS(Resultados_Dic3!S$3:S$99980,Resultados_Dic3!$F$3:$F$99980,Produccion_UO!$K583,Resultados_Dic3!$D$3:$D$99980,Produccion_UO!$K$579,Resultados_Dic3!$E$3:$E$99980,Produccion_UO!$J583,Resultados_Dic3!$A$3:$A$99980,Produccion_UO!$H583)*$I$579</f>
        <v>601.97717534428887</v>
      </c>
      <c r="Y583" s="21">
        <f>+SUMIFS(Resultados_Dic3!T$3:T$99980,Resultados_Dic3!$F$3:$F$99980,Produccion_UO!$K583,Resultados_Dic3!$D$3:$D$99980,Produccion_UO!$K$579,Resultados_Dic3!$E$3:$E$99980,Produccion_UO!$J583,Resultados_Dic3!$A$3:$A$99980,Produccion_UO!$H583)*$I$579</f>
        <v>601.97717534428887</v>
      </c>
      <c r="Z583" s="21">
        <f>+SUMIFS(Resultados_Dic3!U$3:U$99980,Resultados_Dic3!$F$3:$F$99980,Produccion_UO!$K583,Resultados_Dic3!$D$3:$D$99980,Produccion_UO!$K$579,Resultados_Dic3!$E$3:$E$99980,Produccion_UO!$J583,Resultados_Dic3!$A$3:$A$99980,Produccion_UO!$H583)*$I$579</f>
        <v>302.86201532233054</v>
      </c>
      <c r="AA583" s="21">
        <f>+SUMIFS(Resultados_Dic3!V$3:V$99980,Resultados_Dic3!$F$3:$F$99980,Produccion_UO!$K583,Resultados_Dic3!$D$3:$D$99980,Produccion_UO!$K$579,Resultados_Dic3!$E$3:$E$99980,Produccion_UO!$J583,Resultados_Dic3!$A$3:$A$99980,Produccion_UO!$H583)*$I$579</f>
        <v>0</v>
      </c>
      <c r="AB583" s="21">
        <f>+SUMIFS(Resultados_Dic3!W$3:W$99980,Resultados_Dic3!$F$3:$F$99980,Produccion_UO!$K583,Resultados_Dic3!$D$3:$D$99980,Produccion_UO!$K$579,Resultados_Dic3!$E$3:$E$99980,Produccion_UO!$J583,Resultados_Dic3!$A$3:$A$99980,Produccion_UO!$H583)*$I$579</f>
        <v>0</v>
      </c>
      <c r="AC583" s="21">
        <f>+SUMIFS(Resultados_Dic3!X$3:X$99980,Resultados_Dic3!$F$3:$F$99980,Produccion_UO!$K583,Resultados_Dic3!$D$3:$D$99980,Produccion_UO!$K$579,Resultados_Dic3!$E$3:$E$99980,Produccion_UO!$J583,Resultados_Dic3!$A$3:$A$99980,Produccion_UO!$H583)*$I$579</f>
        <v>0</v>
      </c>
      <c r="AD583" s="21">
        <f>+SUMIFS(Resultados_Dic3!Y$3:Y$99980,Resultados_Dic3!$F$3:$F$99980,Produccion_UO!$K583,Resultados_Dic3!$D$3:$D$99980,Produccion_UO!$K$579,Resultados_Dic3!$E$3:$E$99980,Produccion_UO!$J583,Resultados_Dic3!$A$3:$A$99980,Produccion_UO!$H583)*$I$579</f>
        <v>0</v>
      </c>
      <c r="AE583" s="21">
        <f>+SUMIFS(Resultados_Dic3!Z$3:Z$99980,Resultados_Dic3!$F$3:$F$99980,Produccion_UO!$K583,Resultados_Dic3!$D$3:$D$99980,Produccion_UO!$K$579,Resultados_Dic3!$E$3:$E$99980,Produccion_UO!$J583,Resultados_Dic3!$A$3:$A$99980,Produccion_UO!$H583)*$I$579</f>
        <v>0</v>
      </c>
      <c r="AF583" s="21">
        <f>+SUMIFS(Resultados_Dic3!AA$3:AA$99980,Resultados_Dic3!$F$3:$F$99980,Produccion_UO!$K583,Resultados_Dic3!$D$3:$D$99980,Produccion_UO!$K$579,Resultados_Dic3!$E$3:$E$99980,Produccion_UO!$J583,Resultados_Dic3!$A$3:$A$99980,Produccion_UO!$H583)*$I$579</f>
        <v>0</v>
      </c>
      <c r="AG583" s="21">
        <f>+SUMIFS(Resultados_Dic3!AB$3:AB$99980,Resultados_Dic3!$F$3:$F$99980,Produccion_UO!$K583,Resultados_Dic3!$D$3:$D$99980,Produccion_UO!$K$579,Resultados_Dic3!$E$3:$E$99980,Produccion_UO!$J583,Resultados_Dic3!$A$3:$A$99980,Produccion_UO!$H583)*$I$579</f>
        <v>0</v>
      </c>
      <c r="AH583" s="21">
        <f>+SUMIFS(Resultados_Dic3!AC$3:AC$99980,Resultados_Dic3!$F$3:$F$99980,Produccion_UO!$K583,Resultados_Dic3!$D$3:$D$99980,Produccion_UO!$K$579,Resultados_Dic3!$E$3:$E$99980,Produccion_UO!$J583,Resultados_Dic3!$A$3:$A$99980,Produccion_UO!$H583)*$I$579</f>
        <v>0</v>
      </c>
      <c r="AI583" s="21">
        <f>+SUMIFS(Resultados_Dic3!AD$3:AD$99980,Resultados_Dic3!$F$3:$F$99980,Produccion_UO!$K583,Resultados_Dic3!$D$3:$D$99980,Produccion_UO!$K$579,Resultados_Dic3!$E$3:$E$99980,Produccion_UO!$J583,Resultados_Dic3!$A$3:$A$99980,Produccion_UO!$H583)*$I$579</f>
        <v>0</v>
      </c>
      <c r="AJ583" s="21">
        <f>+SUMIFS(Resultados_Dic3!AE$3:AE$99980,Resultados_Dic3!$F$3:$F$99980,Produccion_UO!$K583,Resultados_Dic3!$D$3:$D$99980,Produccion_UO!$K$579,Resultados_Dic3!$E$3:$E$99980,Produccion_UO!$J583,Resultados_Dic3!$A$3:$A$99980,Produccion_UO!$H583)*$I$579</f>
        <v>0</v>
      </c>
      <c r="AK583" s="21">
        <f>+SUMIFS(Resultados_Dic3!AF$3:AF$99980,Resultados_Dic3!$F$3:$F$99980,Produccion_UO!$K583,Resultados_Dic3!$D$3:$D$99980,Produccion_UO!$K$579,Resultados_Dic3!$E$3:$E$99980,Produccion_UO!$J583,Resultados_Dic3!$A$3:$A$99980,Produccion_UO!$H583)*$I$579</f>
        <v>0</v>
      </c>
      <c r="AL583" s="21">
        <f>+SUMIFS(Resultados_Dic3!AG$3:AG$99980,Resultados_Dic3!$F$3:$F$99980,Produccion_UO!$K583,Resultados_Dic3!$D$3:$D$99980,Produccion_UO!$K$579,Resultados_Dic3!$E$3:$E$99980,Produccion_UO!$J583,Resultados_Dic3!$A$3:$A$99980,Produccion_UO!$H583)*$I$579</f>
        <v>0</v>
      </c>
      <c r="AM583" s="21">
        <f>+SUMIFS(Resultados_Dic3!AH$3:AH$99980,Resultados_Dic3!$F$3:$F$99980,Produccion_UO!$K583,Resultados_Dic3!$D$3:$D$99980,Produccion_UO!$K$579,Resultados_Dic3!$E$3:$E$99980,Produccion_UO!$J583,Resultados_Dic3!$A$3:$A$99980,Produccion_UO!$H583)*$I$579</f>
        <v>0</v>
      </c>
      <c r="AN583" s="21">
        <f>+SUMIFS(Resultados_Dic3!AI$3:AI$99980,Resultados_Dic3!$F$3:$F$99980,Produccion_UO!$K583,Resultados_Dic3!$D$3:$D$99980,Produccion_UO!$K$579,Resultados_Dic3!$E$3:$E$99980,Produccion_UO!$J583,Resultados_Dic3!$A$3:$A$99980,Produccion_UO!$H583)*$I$579</f>
        <v>0</v>
      </c>
      <c r="AO583" s="21">
        <f>+SUMIFS(Resultados_Dic3!AJ$3:AJ$99980,Resultados_Dic3!$F$3:$F$99980,Produccion_UO!$K583,Resultados_Dic3!$D$3:$D$99980,Produccion_UO!$K$579,Resultados_Dic3!$E$3:$E$99980,Produccion_UO!$J583,Resultados_Dic3!$A$3:$A$99980,Produccion_UO!$H583)*$I$579</f>
        <v>0</v>
      </c>
      <c r="AP583" s="21">
        <f>+SUMIFS(Resultados_Dic3!AK$3:AK$99980,Resultados_Dic3!$F$3:$F$99980,Produccion_UO!$K583,Resultados_Dic3!$D$3:$D$99980,Produccion_UO!$K$579,Resultados_Dic3!$E$3:$E$99980,Produccion_UO!$J583,Resultados_Dic3!$A$3:$A$99980,Produccion_UO!$H583)*$I$579</f>
        <v>0</v>
      </c>
      <c r="AQ583" s="21">
        <f>+SUMIFS(Resultados_Dic3!AL$3:AL$99980,Resultados_Dic3!$F$3:$F$99980,Produccion_UO!$K583,Resultados_Dic3!$D$3:$D$99980,Produccion_UO!$K$579,Resultados_Dic3!$E$3:$E$99980,Produccion_UO!$J583,Resultados_Dic3!$A$3:$A$99980,Produccion_UO!$H583)*$I$579</f>
        <v>0</v>
      </c>
      <c r="AR583" s="21">
        <f>+SUMIFS(Resultados_Dic3!AM$3:AM$99980,Resultados_Dic3!$F$3:$F$99980,Produccion_UO!$K583,Resultados_Dic3!$D$3:$D$99980,Produccion_UO!$K$579,Resultados_Dic3!$E$3:$E$99980,Produccion_UO!$J583,Resultados_Dic3!$A$3:$A$99980,Produccion_UO!$H583)*$I$579</f>
        <v>0</v>
      </c>
    </row>
    <row r="584" spans="1:48" x14ac:dyDescent="0.25">
      <c r="H584" s="17" t="str">
        <f t="shared" si="159"/>
        <v>DIC7</v>
      </c>
      <c r="J584" s="24"/>
      <c r="L584" s="22" t="str">
        <f>+$B$5</f>
        <v>LLO - Heavy</v>
      </c>
      <c r="M584" s="21">
        <f>+SUMIFS(Resultados_Dic3!H$3:H$99980,Resultados_Dic3!$F$3:$F$99980,Produccion_UO!$K584,Resultados_Dic3!$D$3:$D$99980,Produccion_UO!$K$579,Resultados_Dic3!$E$3:$E$99980,Produccion_UO!$J584,Resultados_Dic3!$A$3:$A$99980,Produccion_UO!$H584)*$I$579</f>
        <v>0</v>
      </c>
      <c r="N584" s="21">
        <f>+SUMIFS(Resultados_Dic3!I$3:I$99980,Resultados_Dic3!$F$3:$F$99980,Produccion_UO!$K584,Resultados_Dic3!$D$3:$D$99980,Produccion_UO!$K$579,Resultados_Dic3!$E$3:$E$99980,Produccion_UO!$J584,Resultados_Dic3!$A$3:$A$99980,Produccion_UO!$H584)*$I$579</f>
        <v>0</v>
      </c>
      <c r="O584" s="21">
        <f>+SUMIFS(Resultados_Dic3!J$3:J$99980,Resultados_Dic3!$F$3:$F$99980,Produccion_UO!$K584,Resultados_Dic3!$D$3:$D$99980,Produccion_UO!$K$579,Resultados_Dic3!$E$3:$E$99980,Produccion_UO!$J584,Resultados_Dic3!$A$3:$A$99980,Produccion_UO!$H584)*$I$579</f>
        <v>0</v>
      </c>
      <c r="P584" s="21">
        <f>+SUMIFS(Resultados_Dic3!K$3:K$99980,Resultados_Dic3!$F$3:$F$99980,Produccion_UO!$K584,Resultados_Dic3!$D$3:$D$99980,Produccion_UO!$K$579,Resultados_Dic3!$E$3:$E$99980,Produccion_UO!$J584,Resultados_Dic3!$A$3:$A$99980,Produccion_UO!$H584)*$I$579</f>
        <v>0</v>
      </c>
      <c r="Q584" s="21">
        <f>+SUMIFS(Resultados_Dic3!L$3:L$99980,Resultados_Dic3!$F$3:$F$99980,Produccion_UO!$K584,Resultados_Dic3!$D$3:$D$99980,Produccion_UO!$K$579,Resultados_Dic3!$E$3:$E$99980,Produccion_UO!$J584,Resultados_Dic3!$A$3:$A$99980,Produccion_UO!$H584)*$I$579</f>
        <v>0</v>
      </c>
      <c r="R584" s="21">
        <f>+SUMIFS(Resultados_Dic3!M$3:M$99980,Resultados_Dic3!$F$3:$F$99980,Produccion_UO!$K584,Resultados_Dic3!$D$3:$D$99980,Produccion_UO!$K$579,Resultados_Dic3!$E$3:$E$99980,Produccion_UO!$J584,Resultados_Dic3!$A$3:$A$99980,Produccion_UO!$H584)*$I$579</f>
        <v>0</v>
      </c>
      <c r="S584" s="21">
        <f>+SUMIFS(Resultados_Dic3!N$3:N$99980,Resultados_Dic3!$F$3:$F$99980,Produccion_UO!$K584,Resultados_Dic3!$D$3:$D$99980,Produccion_UO!$K$579,Resultados_Dic3!$E$3:$E$99980,Produccion_UO!$J584,Resultados_Dic3!$A$3:$A$99980,Produccion_UO!$H584)*$I$579</f>
        <v>0</v>
      </c>
      <c r="T584" s="21">
        <f>+SUMIFS(Resultados_Dic3!O$3:O$99980,Resultados_Dic3!$F$3:$F$99980,Produccion_UO!$K584,Resultados_Dic3!$D$3:$D$99980,Produccion_UO!$K$579,Resultados_Dic3!$E$3:$E$99980,Produccion_UO!$J584,Resultados_Dic3!$A$3:$A$99980,Produccion_UO!$H584)*$I$579</f>
        <v>0</v>
      </c>
      <c r="U584" s="21">
        <f>+SUMIFS(Resultados_Dic3!P$3:P$99980,Resultados_Dic3!$F$3:$F$99980,Produccion_UO!$K584,Resultados_Dic3!$D$3:$D$99980,Produccion_UO!$K$579,Resultados_Dic3!$E$3:$E$99980,Produccion_UO!$J584,Resultados_Dic3!$A$3:$A$99980,Produccion_UO!$H584)*$I$579</f>
        <v>0</v>
      </c>
      <c r="V584" s="21">
        <f>+SUMIFS(Resultados_Dic3!Q$3:Q$99980,Resultados_Dic3!$F$3:$F$99980,Produccion_UO!$K584,Resultados_Dic3!$D$3:$D$99980,Produccion_UO!$K$579,Resultados_Dic3!$E$3:$E$99980,Produccion_UO!$J584,Resultados_Dic3!$A$3:$A$99980,Produccion_UO!$H584)*$I$579</f>
        <v>0</v>
      </c>
      <c r="W584" s="21">
        <f>+SUMIFS(Resultados_Dic3!R$3:R$99980,Resultados_Dic3!$F$3:$F$99980,Produccion_UO!$K584,Resultados_Dic3!$D$3:$D$99980,Produccion_UO!$K$579,Resultados_Dic3!$E$3:$E$99980,Produccion_UO!$J584,Resultados_Dic3!$A$3:$A$99980,Produccion_UO!$H584)*$I$579</f>
        <v>0</v>
      </c>
      <c r="X584" s="21">
        <f>+SUMIFS(Resultados_Dic3!S$3:S$99980,Resultados_Dic3!$F$3:$F$99980,Produccion_UO!$K584,Resultados_Dic3!$D$3:$D$99980,Produccion_UO!$K$579,Resultados_Dic3!$E$3:$E$99980,Produccion_UO!$J584,Resultados_Dic3!$A$3:$A$99980,Produccion_UO!$H584)*$I$579</f>
        <v>0</v>
      </c>
      <c r="Y584" s="21">
        <f>+SUMIFS(Resultados_Dic3!T$3:T$99980,Resultados_Dic3!$F$3:$F$99980,Produccion_UO!$K584,Resultados_Dic3!$D$3:$D$99980,Produccion_UO!$K$579,Resultados_Dic3!$E$3:$E$99980,Produccion_UO!$J584,Resultados_Dic3!$A$3:$A$99980,Produccion_UO!$H584)*$I$579</f>
        <v>0</v>
      </c>
      <c r="Z584" s="21">
        <f>+SUMIFS(Resultados_Dic3!U$3:U$99980,Resultados_Dic3!$F$3:$F$99980,Produccion_UO!$K584,Resultados_Dic3!$D$3:$D$99980,Produccion_UO!$K$579,Resultados_Dic3!$E$3:$E$99980,Produccion_UO!$J584,Resultados_Dic3!$A$3:$A$99980,Produccion_UO!$H584)*$I$579</f>
        <v>0</v>
      </c>
      <c r="AA584" s="21">
        <f>+SUMIFS(Resultados_Dic3!V$3:V$99980,Resultados_Dic3!$F$3:$F$99980,Produccion_UO!$K584,Resultados_Dic3!$D$3:$D$99980,Produccion_UO!$K$579,Resultados_Dic3!$E$3:$E$99980,Produccion_UO!$J584,Resultados_Dic3!$A$3:$A$99980,Produccion_UO!$H584)*$I$579</f>
        <v>0</v>
      </c>
      <c r="AB584" s="21">
        <f>+SUMIFS(Resultados_Dic3!W$3:W$99980,Resultados_Dic3!$F$3:$F$99980,Produccion_UO!$K584,Resultados_Dic3!$D$3:$D$99980,Produccion_UO!$K$579,Resultados_Dic3!$E$3:$E$99980,Produccion_UO!$J584,Resultados_Dic3!$A$3:$A$99980,Produccion_UO!$H584)*$I$579</f>
        <v>0</v>
      </c>
      <c r="AC584" s="21">
        <f>+SUMIFS(Resultados_Dic3!X$3:X$99980,Resultados_Dic3!$F$3:$F$99980,Produccion_UO!$K584,Resultados_Dic3!$D$3:$D$99980,Produccion_UO!$K$579,Resultados_Dic3!$E$3:$E$99980,Produccion_UO!$J584,Resultados_Dic3!$A$3:$A$99980,Produccion_UO!$H584)*$I$579</f>
        <v>0</v>
      </c>
      <c r="AD584" s="21">
        <f>+SUMIFS(Resultados_Dic3!Y$3:Y$99980,Resultados_Dic3!$F$3:$F$99980,Produccion_UO!$K584,Resultados_Dic3!$D$3:$D$99980,Produccion_UO!$K$579,Resultados_Dic3!$E$3:$E$99980,Produccion_UO!$J584,Resultados_Dic3!$A$3:$A$99980,Produccion_UO!$H584)*$I$579</f>
        <v>0</v>
      </c>
      <c r="AE584" s="21">
        <f>+SUMIFS(Resultados_Dic3!Z$3:Z$99980,Resultados_Dic3!$F$3:$F$99980,Produccion_UO!$K584,Resultados_Dic3!$D$3:$D$99980,Produccion_UO!$K$579,Resultados_Dic3!$E$3:$E$99980,Produccion_UO!$J584,Resultados_Dic3!$A$3:$A$99980,Produccion_UO!$H584)*$I$579</f>
        <v>0</v>
      </c>
      <c r="AF584" s="21">
        <f>+SUMIFS(Resultados_Dic3!AA$3:AA$99980,Resultados_Dic3!$F$3:$F$99980,Produccion_UO!$K584,Resultados_Dic3!$D$3:$D$99980,Produccion_UO!$K$579,Resultados_Dic3!$E$3:$E$99980,Produccion_UO!$J584,Resultados_Dic3!$A$3:$A$99980,Produccion_UO!$H584)*$I$579</f>
        <v>0</v>
      </c>
      <c r="AG584" s="21">
        <f>+SUMIFS(Resultados_Dic3!AB$3:AB$99980,Resultados_Dic3!$F$3:$F$99980,Produccion_UO!$K584,Resultados_Dic3!$D$3:$D$99980,Produccion_UO!$K$579,Resultados_Dic3!$E$3:$E$99980,Produccion_UO!$J584,Resultados_Dic3!$A$3:$A$99980,Produccion_UO!$H584)*$I$579</f>
        <v>0</v>
      </c>
      <c r="AH584" s="21">
        <f>+SUMIFS(Resultados_Dic3!AC$3:AC$99980,Resultados_Dic3!$F$3:$F$99980,Produccion_UO!$K584,Resultados_Dic3!$D$3:$D$99980,Produccion_UO!$K$579,Resultados_Dic3!$E$3:$E$99980,Produccion_UO!$J584,Resultados_Dic3!$A$3:$A$99980,Produccion_UO!$H584)*$I$579</f>
        <v>0</v>
      </c>
      <c r="AI584" s="21">
        <f>+SUMIFS(Resultados_Dic3!AD$3:AD$99980,Resultados_Dic3!$F$3:$F$99980,Produccion_UO!$K584,Resultados_Dic3!$D$3:$D$99980,Produccion_UO!$K$579,Resultados_Dic3!$E$3:$E$99980,Produccion_UO!$J584,Resultados_Dic3!$A$3:$A$99980,Produccion_UO!$H584)*$I$579</f>
        <v>0</v>
      </c>
      <c r="AJ584" s="21">
        <f>+SUMIFS(Resultados_Dic3!AE$3:AE$99980,Resultados_Dic3!$F$3:$F$99980,Produccion_UO!$K584,Resultados_Dic3!$D$3:$D$99980,Produccion_UO!$K$579,Resultados_Dic3!$E$3:$E$99980,Produccion_UO!$J584,Resultados_Dic3!$A$3:$A$99980,Produccion_UO!$H584)*$I$579</f>
        <v>0</v>
      </c>
      <c r="AK584" s="21">
        <f>+SUMIFS(Resultados_Dic3!AF$3:AF$99980,Resultados_Dic3!$F$3:$F$99980,Produccion_UO!$K584,Resultados_Dic3!$D$3:$D$99980,Produccion_UO!$K$579,Resultados_Dic3!$E$3:$E$99980,Produccion_UO!$J584,Resultados_Dic3!$A$3:$A$99980,Produccion_UO!$H584)*$I$579</f>
        <v>0</v>
      </c>
      <c r="AL584" s="21">
        <f>+SUMIFS(Resultados_Dic3!AG$3:AG$99980,Resultados_Dic3!$F$3:$F$99980,Produccion_UO!$K584,Resultados_Dic3!$D$3:$D$99980,Produccion_UO!$K$579,Resultados_Dic3!$E$3:$E$99980,Produccion_UO!$J584,Resultados_Dic3!$A$3:$A$99980,Produccion_UO!$H584)*$I$579</f>
        <v>0</v>
      </c>
      <c r="AM584" s="21">
        <f>+SUMIFS(Resultados_Dic3!AH$3:AH$99980,Resultados_Dic3!$F$3:$F$99980,Produccion_UO!$K584,Resultados_Dic3!$D$3:$D$99980,Produccion_UO!$K$579,Resultados_Dic3!$E$3:$E$99980,Produccion_UO!$J584,Resultados_Dic3!$A$3:$A$99980,Produccion_UO!$H584)*$I$579</f>
        <v>0</v>
      </c>
      <c r="AN584" s="21">
        <f>+SUMIFS(Resultados_Dic3!AI$3:AI$99980,Resultados_Dic3!$F$3:$F$99980,Produccion_UO!$K584,Resultados_Dic3!$D$3:$D$99980,Produccion_UO!$K$579,Resultados_Dic3!$E$3:$E$99980,Produccion_UO!$J584,Resultados_Dic3!$A$3:$A$99980,Produccion_UO!$H584)*$I$579</f>
        <v>0</v>
      </c>
      <c r="AO584" s="21">
        <f>+SUMIFS(Resultados_Dic3!AJ$3:AJ$99980,Resultados_Dic3!$F$3:$F$99980,Produccion_UO!$K584,Resultados_Dic3!$D$3:$D$99980,Produccion_UO!$K$579,Resultados_Dic3!$E$3:$E$99980,Produccion_UO!$J584,Resultados_Dic3!$A$3:$A$99980,Produccion_UO!$H584)*$I$579</f>
        <v>0</v>
      </c>
      <c r="AP584" s="21">
        <f>+SUMIFS(Resultados_Dic3!AK$3:AK$99980,Resultados_Dic3!$F$3:$F$99980,Produccion_UO!$K584,Resultados_Dic3!$D$3:$D$99980,Produccion_UO!$K$579,Resultados_Dic3!$E$3:$E$99980,Produccion_UO!$J584,Resultados_Dic3!$A$3:$A$99980,Produccion_UO!$H584)*$I$579</f>
        <v>0</v>
      </c>
      <c r="AQ584" s="21">
        <f>+SUMIFS(Resultados_Dic3!AL$3:AL$99980,Resultados_Dic3!$F$3:$F$99980,Produccion_UO!$K584,Resultados_Dic3!$D$3:$D$99980,Produccion_UO!$K$579,Resultados_Dic3!$E$3:$E$99980,Produccion_UO!$J584,Resultados_Dic3!$A$3:$A$99980,Produccion_UO!$H584)*$I$579</f>
        <v>0</v>
      </c>
      <c r="AR584" s="21">
        <f>+SUMIFS(Resultados_Dic3!AM$3:AM$99980,Resultados_Dic3!$F$3:$F$99980,Produccion_UO!$K584,Resultados_Dic3!$D$3:$D$99980,Produccion_UO!$K$579,Resultados_Dic3!$E$3:$E$99980,Produccion_UO!$J584,Resultados_Dic3!$A$3:$A$99980,Produccion_UO!$H584)*$I$579</f>
        <v>0</v>
      </c>
    </row>
    <row r="585" spans="1:48" x14ac:dyDescent="0.25">
      <c r="H585" s="17" t="str">
        <f t="shared" si="159"/>
        <v>DIC7</v>
      </c>
      <c r="J585" s="24" t="s">
        <v>74</v>
      </c>
      <c r="K585" s="54" t="s">
        <v>287</v>
      </c>
      <c r="L585" s="22" t="str">
        <f>+$B$6</f>
        <v>PU - Ligth</v>
      </c>
      <c r="M585" s="21">
        <f>+SUMIFS(Resultados_Dic3!H$3:H$99980,Resultados_Dic3!$F$3:$F$99980,Produccion_UO!$K585,Resultados_Dic3!$D$3:$D$99980,Produccion_UO!$K$579,Resultados_Dic3!$E$3:$E$99980,Produccion_UO!$J585,Resultados_Dic3!$A$3:$A$99980,Produccion_UO!$H585)*$I$579</f>
        <v>0</v>
      </c>
      <c r="N585" s="21">
        <f>+SUMIFS(Resultados_Dic3!I$3:I$99980,Resultados_Dic3!$F$3:$F$99980,Produccion_UO!$K585,Resultados_Dic3!$D$3:$D$99980,Produccion_UO!$K$579,Resultados_Dic3!$E$3:$E$99980,Produccion_UO!$J585,Resultados_Dic3!$A$3:$A$99980,Produccion_UO!$H585)*$I$579</f>
        <v>0</v>
      </c>
      <c r="O585" s="21">
        <f>+SUMIFS(Resultados_Dic3!J$3:J$99980,Resultados_Dic3!$F$3:$F$99980,Produccion_UO!$K585,Resultados_Dic3!$D$3:$D$99980,Produccion_UO!$K$579,Resultados_Dic3!$E$3:$E$99980,Produccion_UO!$J585,Resultados_Dic3!$A$3:$A$99980,Produccion_UO!$H585)*$I$579</f>
        <v>0</v>
      </c>
      <c r="P585" s="21">
        <f>+SUMIFS(Resultados_Dic3!K$3:K$99980,Resultados_Dic3!$F$3:$F$99980,Produccion_UO!$K585,Resultados_Dic3!$D$3:$D$99980,Produccion_UO!$K$579,Resultados_Dic3!$E$3:$E$99980,Produccion_UO!$J585,Resultados_Dic3!$A$3:$A$99980,Produccion_UO!$H585)*$I$579</f>
        <v>0</v>
      </c>
      <c r="Q585" s="21">
        <f>+SUMIFS(Resultados_Dic3!L$3:L$99980,Resultados_Dic3!$F$3:$F$99980,Produccion_UO!$K585,Resultados_Dic3!$D$3:$D$99980,Produccion_UO!$K$579,Resultados_Dic3!$E$3:$E$99980,Produccion_UO!$J585,Resultados_Dic3!$A$3:$A$99980,Produccion_UO!$H585)*$I$579</f>
        <v>0</v>
      </c>
      <c r="R585" s="21">
        <f>+SUMIFS(Resultados_Dic3!M$3:M$99980,Resultados_Dic3!$F$3:$F$99980,Produccion_UO!$K585,Resultados_Dic3!$D$3:$D$99980,Produccion_UO!$K$579,Resultados_Dic3!$E$3:$E$99980,Produccion_UO!$J585,Resultados_Dic3!$A$3:$A$99980,Produccion_UO!$H585)*$I$579</f>
        <v>0</v>
      </c>
      <c r="S585" s="21">
        <f>+SUMIFS(Resultados_Dic3!N$3:N$99980,Resultados_Dic3!$F$3:$F$99980,Produccion_UO!$K585,Resultados_Dic3!$D$3:$D$99980,Produccion_UO!$K$579,Resultados_Dic3!$E$3:$E$99980,Produccion_UO!$J585,Resultados_Dic3!$A$3:$A$99980,Produccion_UO!$H585)*$I$579</f>
        <v>0</v>
      </c>
      <c r="T585" s="21">
        <f>+SUMIFS(Resultados_Dic3!O$3:O$99980,Resultados_Dic3!$F$3:$F$99980,Produccion_UO!$K585,Resultados_Dic3!$D$3:$D$99980,Produccion_UO!$K$579,Resultados_Dic3!$E$3:$E$99980,Produccion_UO!$J585,Resultados_Dic3!$A$3:$A$99980,Produccion_UO!$H585)*$I$579</f>
        <v>0</v>
      </c>
      <c r="U585" s="21">
        <f>+SUMIFS(Resultados_Dic3!P$3:P$99980,Resultados_Dic3!$F$3:$F$99980,Produccion_UO!$K585,Resultados_Dic3!$D$3:$D$99980,Produccion_UO!$K$579,Resultados_Dic3!$E$3:$E$99980,Produccion_UO!$J585,Resultados_Dic3!$A$3:$A$99980,Produccion_UO!$H585)*$I$579</f>
        <v>0</v>
      </c>
      <c r="V585" s="21">
        <f>+SUMIFS(Resultados_Dic3!Q$3:Q$99980,Resultados_Dic3!$F$3:$F$99980,Produccion_UO!$K585,Resultados_Dic3!$D$3:$D$99980,Produccion_UO!$K$579,Resultados_Dic3!$E$3:$E$99980,Produccion_UO!$J585,Resultados_Dic3!$A$3:$A$99980,Produccion_UO!$H585)*$I$579</f>
        <v>0</v>
      </c>
      <c r="W585" s="21">
        <f>+SUMIFS(Resultados_Dic3!R$3:R$99980,Resultados_Dic3!$F$3:$F$99980,Produccion_UO!$K585,Resultados_Dic3!$D$3:$D$99980,Produccion_UO!$K$579,Resultados_Dic3!$E$3:$E$99980,Produccion_UO!$J585,Resultados_Dic3!$A$3:$A$99980,Produccion_UO!$H585)*$I$579</f>
        <v>0</v>
      </c>
      <c r="X585" s="21">
        <f>+SUMIFS(Resultados_Dic3!S$3:S$99980,Resultados_Dic3!$F$3:$F$99980,Produccion_UO!$K585,Resultados_Dic3!$D$3:$D$99980,Produccion_UO!$K$579,Resultados_Dic3!$E$3:$E$99980,Produccion_UO!$J585,Resultados_Dic3!$A$3:$A$99980,Produccion_UO!$H585)*$I$579</f>
        <v>0</v>
      </c>
      <c r="Y585" s="21">
        <f>+SUMIFS(Resultados_Dic3!T$3:T$99980,Resultados_Dic3!$F$3:$F$99980,Produccion_UO!$K585,Resultados_Dic3!$D$3:$D$99980,Produccion_UO!$K$579,Resultados_Dic3!$E$3:$E$99980,Produccion_UO!$J585,Resultados_Dic3!$A$3:$A$99980,Produccion_UO!$H585)*$I$579</f>
        <v>0</v>
      </c>
      <c r="Z585" s="21">
        <f>+SUMIFS(Resultados_Dic3!U$3:U$99980,Resultados_Dic3!$F$3:$F$99980,Produccion_UO!$K585,Resultados_Dic3!$D$3:$D$99980,Produccion_UO!$K$579,Resultados_Dic3!$E$3:$E$99980,Produccion_UO!$J585,Resultados_Dic3!$A$3:$A$99980,Produccion_UO!$H585)*$I$579</f>
        <v>0</v>
      </c>
      <c r="AA585" s="21">
        <f>+SUMIFS(Resultados_Dic3!V$3:V$99980,Resultados_Dic3!$F$3:$F$99980,Produccion_UO!$K585,Resultados_Dic3!$D$3:$D$99980,Produccion_UO!$K$579,Resultados_Dic3!$E$3:$E$99980,Produccion_UO!$J585,Resultados_Dic3!$A$3:$A$99980,Produccion_UO!$H585)*$I$579</f>
        <v>0</v>
      </c>
      <c r="AB585" s="21">
        <f>+SUMIFS(Resultados_Dic3!W$3:W$99980,Resultados_Dic3!$F$3:$F$99980,Produccion_UO!$K585,Resultados_Dic3!$D$3:$D$99980,Produccion_UO!$K$579,Resultados_Dic3!$E$3:$E$99980,Produccion_UO!$J585,Resultados_Dic3!$A$3:$A$99980,Produccion_UO!$H585)*$I$579</f>
        <v>0</v>
      </c>
      <c r="AC585" s="21">
        <f>+SUMIFS(Resultados_Dic3!X$3:X$99980,Resultados_Dic3!$F$3:$F$99980,Produccion_UO!$K585,Resultados_Dic3!$D$3:$D$99980,Produccion_UO!$K$579,Resultados_Dic3!$E$3:$E$99980,Produccion_UO!$J585,Resultados_Dic3!$A$3:$A$99980,Produccion_UO!$H585)*$I$579</f>
        <v>0</v>
      </c>
      <c r="AD585" s="21">
        <f>+SUMIFS(Resultados_Dic3!Y$3:Y$99980,Resultados_Dic3!$F$3:$F$99980,Produccion_UO!$K585,Resultados_Dic3!$D$3:$D$99980,Produccion_UO!$K$579,Resultados_Dic3!$E$3:$E$99980,Produccion_UO!$J585,Resultados_Dic3!$A$3:$A$99980,Produccion_UO!$H585)*$I$579</f>
        <v>0</v>
      </c>
      <c r="AE585" s="21">
        <f>+SUMIFS(Resultados_Dic3!Z$3:Z$99980,Resultados_Dic3!$F$3:$F$99980,Produccion_UO!$K585,Resultados_Dic3!$D$3:$D$99980,Produccion_UO!$K$579,Resultados_Dic3!$E$3:$E$99980,Produccion_UO!$J585,Resultados_Dic3!$A$3:$A$99980,Produccion_UO!$H585)*$I$579</f>
        <v>0</v>
      </c>
      <c r="AF585" s="21">
        <f>+SUMIFS(Resultados_Dic3!AA$3:AA$99980,Resultados_Dic3!$F$3:$F$99980,Produccion_UO!$K585,Resultados_Dic3!$D$3:$D$99980,Produccion_UO!$K$579,Resultados_Dic3!$E$3:$E$99980,Produccion_UO!$J585,Resultados_Dic3!$A$3:$A$99980,Produccion_UO!$H585)*$I$579</f>
        <v>0</v>
      </c>
      <c r="AG585" s="21">
        <f>+SUMIFS(Resultados_Dic3!AB$3:AB$99980,Resultados_Dic3!$F$3:$F$99980,Produccion_UO!$K585,Resultados_Dic3!$D$3:$D$99980,Produccion_UO!$K$579,Resultados_Dic3!$E$3:$E$99980,Produccion_UO!$J585,Resultados_Dic3!$A$3:$A$99980,Produccion_UO!$H585)*$I$579</f>
        <v>0</v>
      </c>
      <c r="AH585" s="21">
        <f>+SUMIFS(Resultados_Dic3!AC$3:AC$99980,Resultados_Dic3!$F$3:$F$99980,Produccion_UO!$K585,Resultados_Dic3!$D$3:$D$99980,Produccion_UO!$K$579,Resultados_Dic3!$E$3:$E$99980,Produccion_UO!$J585,Resultados_Dic3!$A$3:$A$99980,Produccion_UO!$H585)*$I$579</f>
        <v>0</v>
      </c>
      <c r="AI585" s="21">
        <f>+SUMIFS(Resultados_Dic3!AD$3:AD$99980,Resultados_Dic3!$F$3:$F$99980,Produccion_UO!$K585,Resultados_Dic3!$D$3:$D$99980,Produccion_UO!$K$579,Resultados_Dic3!$E$3:$E$99980,Produccion_UO!$J585,Resultados_Dic3!$A$3:$A$99980,Produccion_UO!$H585)*$I$579</f>
        <v>0</v>
      </c>
      <c r="AJ585" s="21">
        <f>+SUMIFS(Resultados_Dic3!AE$3:AE$99980,Resultados_Dic3!$F$3:$F$99980,Produccion_UO!$K585,Resultados_Dic3!$D$3:$D$99980,Produccion_UO!$K$579,Resultados_Dic3!$E$3:$E$99980,Produccion_UO!$J585,Resultados_Dic3!$A$3:$A$99980,Produccion_UO!$H585)*$I$579</f>
        <v>0</v>
      </c>
      <c r="AK585" s="21">
        <f>+SUMIFS(Resultados_Dic3!AF$3:AF$99980,Resultados_Dic3!$F$3:$F$99980,Produccion_UO!$K585,Resultados_Dic3!$D$3:$D$99980,Produccion_UO!$K$579,Resultados_Dic3!$E$3:$E$99980,Produccion_UO!$J585,Resultados_Dic3!$A$3:$A$99980,Produccion_UO!$H585)*$I$579</f>
        <v>0</v>
      </c>
      <c r="AL585" s="21">
        <f>+SUMIFS(Resultados_Dic3!AG$3:AG$99980,Resultados_Dic3!$F$3:$F$99980,Produccion_UO!$K585,Resultados_Dic3!$D$3:$D$99980,Produccion_UO!$K$579,Resultados_Dic3!$E$3:$E$99980,Produccion_UO!$J585,Resultados_Dic3!$A$3:$A$99980,Produccion_UO!$H585)*$I$579</f>
        <v>0</v>
      </c>
      <c r="AM585" s="21">
        <f>+SUMIFS(Resultados_Dic3!AH$3:AH$99980,Resultados_Dic3!$F$3:$F$99980,Produccion_UO!$K585,Resultados_Dic3!$D$3:$D$99980,Produccion_UO!$K$579,Resultados_Dic3!$E$3:$E$99980,Produccion_UO!$J585,Resultados_Dic3!$A$3:$A$99980,Produccion_UO!$H585)*$I$579</f>
        <v>0</v>
      </c>
      <c r="AN585" s="21">
        <f>+SUMIFS(Resultados_Dic3!AI$3:AI$99980,Resultados_Dic3!$F$3:$F$99980,Produccion_UO!$K585,Resultados_Dic3!$D$3:$D$99980,Produccion_UO!$K$579,Resultados_Dic3!$E$3:$E$99980,Produccion_UO!$J585,Resultados_Dic3!$A$3:$A$99980,Produccion_UO!$H585)*$I$579</f>
        <v>0</v>
      </c>
      <c r="AO585" s="21">
        <f>+SUMIFS(Resultados_Dic3!AJ$3:AJ$99980,Resultados_Dic3!$F$3:$F$99980,Produccion_UO!$K585,Resultados_Dic3!$D$3:$D$99980,Produccion_UO!$K$579,Resultados_Dic3!$E$3:$E$99980,Produccion_UO!$J585,Resultados_Dic3!$A$3:$A$99980,Produccion_UO!$H585)*$I$579</f>
        <v>0</v>
      </c>
      <c r="AP585" s="21">
        <f>+SUMIFS(Resultados_Dic3!AK$3:AK$99980,Resultados_Dic3!$F$3:$F$99980,Produccion_UO!$K585,Resultados_Dic3!$D$3:$D$99980,Produccion_UO!$K$579,Resultados_Dic3!$E$3:$E$99980,Produccion_UO!$J585,Resultados_Dic3!$A$3:$A$99980,Produccion_UO!$H585)*$I$579</f>
        <v>0</v>
      </c>
      <c r="AQ585" s="21">
        <f>+SUMIFS(Resultados_Dic3!AL$3:AL$99980,Resultados_Dic3!$F$3:$F$99980,Produccion_UO!$K585,Resultados_Dic3!$D$3:$D$99980,Produccion_UO!$K$579,Resultados_Dic3!$E$3:$E$99980,Produccion_UO!$J585,Resultados_Dic3!$A$3:$A$99980,Produccion_UO!$H585)*$I$579</f>
        <v>0</v>
      </c>
      <c r="AR585" s="21">
        <f>+SUMIFS(Resultados_Dic3!AM$3:AM$99980,Resultados_Dic3!$F$3:$F$99980,Produccion_UO!$K585,Resultados_Dic3!$D$3:$D$99980,Produccion_UO!$K$579,Resultados_Dic3!$E$3:$E$99980,Produccion_UO!$J585,Resultados_Dic3!$A$3:$A$99980,Produccion_UO!$H585)*$I$579</f>
        <v>0</v>
      </c>
    </row>
    <row r="586" spans="1:48" x14ac:dyDescent="0.25">
      <c r="H586" s="17" t="str">
        <f t="shared" si="159"/>
        <v>DIC7</v>
      </c>
      <c r="J586" s="24" t="s">
        <v>75</v>
      </c>
      <c r="K586" s="54" t="s">
        <v>288</v>
      </c>
      <c r="L586" s="22" t="str">
        <f>+$B$7</f>
        <v>VMM - Medium</v>
      </c>
      <c r="M586" s="21">
        <f>+SUMIFS(Resultados_Dic3!H$3:H$99980,Resultados_Dic3!$F$3:$F$99980,Produccion_UO!$K586,Resultados_Dic3!$D$3:$D$99980,Produccion_UO!$K$579,Resultados_Dic3!$E$3:$E$99980,Produccion_UO!$J586,Resultados_Dic3!$A$3:$A$99980,Produccion_UO!$H586)*$I$579</f>
        <v>0</v>
      </c>
      <c r="N586" s="21">
        <f>+SUMIFS(Resultados_Dic3!I$3:I$99980,Resultados_Dic3!$F$3:$F$99980,Produccion_UO!$K586,Resultados_Dic3!$D$3:$D$99980,Produccion_UO!$K$579,Resultados_Dic3!$E$3:$E$99980,Produccion_UO!$J586,Resultados_Dic3!$A$3:$A$99980,Produccion_UO!$H586)*$I$579</f>
        <v>0</v>
      </c>
      <c r="O586" s="21">
        <f>+SUMIFS(Resultados_Dic3!J$3:J$99980,Resultados_Dic3!$F$3:$F$99980,Produccion_UO!$K586,Resultados_Dic3!$D$3:$D$99980,Produccion_UO!$K$579,Resultados_Dic3!$E$3:$E$99980,Produccion_UO!$J586,Resultados_Dic3!$A$3:$A$99980,Produccion_UO!$H586)*$I$579</f>
        <v>0</v>
      </c>
      <c r="P586" s="21">
        <f>+SUMIFS(Resultados_Dic3!K$3:K$99980,Resultados_Dic3!$F$3:$F$99980,Produccion_UO!$K586,Resultados_Dic3!$D$3:$D$99980,Produccion_UO!$K$579,Resultados_Dic3!$E$3:$E$99980,Produccion_UO!$J586,Resultados_Dic3!$A$3:$A$99980,Produccion_UO!$H586)*$I$579</f>
        <v>0</v>
      </c>
      <c r="Q586" s="21">
        <f>+SUMIFS(Resultados_Dic3!L$3:L$99980,Resultados_Dic3!$F$3:$F$99980,Produccion_UO!$K586,Resultados_Dic3!$D$3:$D$99980,Produccion_UO!$K$579,Resultados_Dic3!$E$3:$E$99980,Produccion_UO!$J586,Resultados_Dic3!$A$3:$A$99980,Produccion_UO!$H586)*$I$579</f>
        <v>0</v>
      </c>
      <c r="R586" s="21">
        <f>+SUMIFS(Resultados_Dic3!M$3:M$99980,Resultados_Dic3!$F$3:$F$99980,Produccion_UO!$K586,Resultados_Dic3!$D$3:$D$99980,Produccion_UO!$K$579,Resultados_Dic3!$E$3:$E$99980,Produccion_UO!$J586,Resultados_Dic3!$A$3:$A$99980,Produccion_UO!$H586)*$I$579</f>
        <v>0</v>
      </c>
      <c r="S586" s="21">
        <f>+SUMIFS(Resultados_Dic3!N$3:N$99980,Resultados_Dic3!$F$3:$F$99980,Produccion_UO!$K586,Resultados_Dic3!$D$3:$D$99980,Produccion_UO!$K$579,Resultados_Dic3!$E$3:$E$99980,Produccion_UO!$J586,Resultados_Dic3!$A$3:$A$99980,Produccion_UO!$H586)*$I$579</f>
        <v>0</v>
      </c>
      <c r="T586" s="21">
        <f>+SUMIFS(Resultados_Dic3!O$3:O$99980,Resultados_Dic3!$F$3:$F$99980,Produccion_UO!$K586,Resultados_Dic3!$D$3:$D$99980,Produccion_UO!$K$579,Resultados_Dic3!$E$3:$E$99980,Produccion_UO!$J586,Resultados_Dic3!$A$3:$A$99980,Produccion_UO!$H586)*$I$579</f>
        <v>0</v>
      </c>
      <c r="U586" s="21">
        <f>+SUMIFS(Resultados_Dic3!P$3:P$99980,Resultados_Dic3!$F$3:$F$99980,Produccion_UO!$K586,Resultados_Dic3!$D$3:$D$99980,Produccion_UO!$K$579,Resultados_Dic3!$E$3:$E$99980,Produccion_UO!$J586,Resultados_Dic3!$A$3:$A$99980,Produccion_UO!$H586)*$I$579</f>
        <v>0</v>
      </c>
      <c r="V586" s="21">
        <f>+SUMIFS(Resultados_Dic3!Q$3:Q$99980,Resultados_Dic3!$F$3:$F$99980,Produccion_UO!$K586,Resultados_Dic3!$D$3:$D$99980,Produccion_UO!$K$579,Resultados_Dic3!$E$3:$E$99980,Produccion_UO!$J586,Resultados_Dic3!$A$3:$A$99980,Produccion_UO!$H586)*$I$579</f>
        <v>0</v>
      </c>
      <c r="W586" s="21">
        <f>+SUMIFS(Resultados_Dic3!R$3:R$99980,Resultados_Dic3!$F$3:$F$99980,Produccion_UO!$K586,Resultados_Dic3!$D$3:$D$99980,Produccion_UO!$K$579,Resultados_Dic3!$E$3:$E$99980,Produccion_UO!$J586,Resultados_Dic3!$A$3:$A$99980,Produccion_UO!$H586)*$I$579</f>
        <v>0</v>
      </c>
      <c r="X586" s="21">
        <f>+SUMIFS(Resultados_Dic3!S$3:S$99980,Resultados_Dic3!$F$3:$F$99980,Produccion_UO!$K586,Resultados_Dic3!$D$3:$D$99980,Produccion_UO!$K$579,Resultados_Dic3!$E$3:$E$99980,Produccion_UO!$J586,Resultados_Dic3!$A$3:$A$99980,Produccion_UO!$H586)*$I$579</f>
        <v>0</v>
      </c>
      <c r="Y586" s="21">
        <f>+SUMIFS(Resultados_Dic3!T$3:T$99980,Resultados_Dic3!$F$3:$F$99980,Produccion_UO!$K586,Resultados_Dic3!$D$3:$D$99980,Produccion_UO!$K$579,Resultados_Dic3!$E$3:$E$99980,Produccion_UO!$J586,Resultados_Dic3!$A$3:$A$99980,Produccion_UO!$H586)*$I$579</f>
        <v>0</v>
      </c>
      <c r="Z586" s="21">
        <f>+SUMIFS(Resultados_Dic3!U$3:U$99980,Resultados_Dic3!$F$3:$F$99980,Produccion_UO!$K586,Resultados_Dic3!$D$3:$D$99980,Produccion_UO!$K$579,Resultados_Dic3!$E$3:$E$99980,Produccion_UO!$J586,Resultados_Dic3!$A$3:$A$99980,Produccion_UO!$H586)*$I$579</f>
        <v>0</v>
      </c>
      <c r="AA586" s="21">
        <f>+SUMIFS(Resultados_Dic3!V$3:V$99980,Resultados_Dic3!$F$3:$F$99980,Produccion_UO!$K586,Resultados_Dic3!$D$3:$D$99980,Produccion_UO!$K$579,Resultados_Dic3!$E$3:$E$99980,Produccion_UO!$J586,Resultados_Dic3!$A$3:$A$99980,Produccion_UO!$H586)*$I$579</f>
        <v>0</v>
      </c>
      <c r="AB586" s="21">
        <f>+SUMIFS(Resultados_Dic3!W$3:W$99980,Resultados_Dic3!$F$3:$F$99980,Produccion_UO!$K586,Resultados_Dic3!$D$3:$D$99980,Produccion_UO!$K$579,Resultados_Dic3!$E$3:$E$99980,Produccion_UO!$J586,Resultados_Dic3!$A$3:$A$99980,Produccion_UO!$H586)*$I$579</f>
        <v>0</v>
      </c>
      <c r="AC586" s="21">
        <f>+SUMIFS(Resultados_Dic3!X$3:X$99980,Resultados_Dic3!$F$3:$F$99980,Produccion_UO!$K586,Resultados_Dic3!$D$3:$D$99980,Produccion_UO!$K$579,Resultados_Dic3!$E$3:$E$99980,Produccion_UO!$J586,Resultados_Dic3!$A$3:$A$99980,Produccion_UO!$H586)*$I$579</f>
        <v>0</v>
      </c>
      <c r="AD586" s="21">
        <f>+SUMIFS(Resultados_Dic3!Y$3:Y$99980,Resultados_Dic3!$F$3:$F$99980,Produccion_UO!$K586,Resultados_Dic3!$D$3:$D$99980,Produccion_UO!$K$579,Resultados_Dic3!$E$3:$E$99980,Produccion_UO!$J586,Resultados_Dic3!$A$3:$A$99980,Produccion_UO!$H586)*$I$579</f>
        <v>0</v>
      </c>
      <c r="AE586" s="21">
        <f>+SUMIFS(Resultados_Dic3!Z$3:Z$99980,Resultados_Dic3!$F$3:$F$99980,Produccion_UO!$K586,Resultados_Dic3!$D$3:$D$99980,Produccion_UO!$K$579,Resultados_Dic3!$E$3:$E$99980,Produccion_UO!$J586,Resultados_Dic3!$A$3:$A$99980,Produccion_UO!$H586)*$I$579</f>
        <v>0</v>
      </c>
      <c r="AF586" s="21">
        <f>+SUMIFS(Resultados_Dic3!AA$3:AA$99980,Resultados_Dic3!$F$3:$F$99980,Produccion_UO!$K586,Resultados_Dic3!$D$3:$D$99980,Produccion_UO!$K$579,Resultados_Dic3!$E$3:$E$99980,Produccion_UO!$J586,Resultados_Dic3!$A$3:$A$99980,Produccion_UO!$H586)*$I$579</f>
        <v>0</v>
      </c>
      <c r="AG586" s="21">
        <f>+SUMIFS(Resultados_Dic3!AB$3:AB$99980,Resultados_Dic3!$F$3:$F$99980,Produccion_UO!$K586,Resultados_Dic3!$D$3:$D$99980,Produccion_UO!$K$579,Resultados_Dic3!$E$3:$E$99980,Produccion_UO!$J586,Resultados_Dic3!$A$3:$A$99980,Produccion_UO!$H586)*$I$579</f>
        <v>0</v>
      </c>
      <c r="AH586" s="21">
        <f>+SUMIFS(Resultados_Dic3!AC$3:AC$99980,Resultados_Dic3!$F$3:$F$99980,Produccion_UO!$K586,Resultados_Dic3!$D$3:$D$99980,Produccion_UO!$K$579,Resultados_Dic3!$E$3:$E$99980,Produccion_UO!$J586,Resultados_Dic3!$A$3:$A$99980,Produccion_UO!$H586)*$I$579</f>
        <v>0</v>
      </c>
      <c r="AI586" s="21">
        <f>+SUMIFS(Resultados_Dic3!AD$3:AD$99980,Resultados_Dic3!$F$3:$F$99980,Produccion_UO!$K586,Resultados_Dic3!$D$3:$D$99980,Produccion_UO!$K$579,Resultados_Dic3!$E$3:$E$99980,Produccion_UO!$J586,Resultados_Dic3!$A$3:$A$99980,Produccion_UO!$H586)*$I$579</f>
        <v>0</v>
      </c>
      <c r="AJ586" s="21">
        <f>+SUMIFS(Resultados_Dic3!AE$3:AE$99980,Resultados_Dic3!$F$3:$F$99980,Produccion_UO!$K586,Resultados_Dic3!$D$3:$D$99980,Produccion_UO!$K$579,Resultados_Dic3!$E$3:$E$99980,Produccion_UO!$J586,Resultados_Dic3!$A$3:$A$99980,Produccion_UO!$H586)*$I$579</f>
        <v>0</v>
      </c>
      <c r="AK586" s="21">
        <f>+SUMIFS(Resultados_Dic3!AF$3:AF$99980,Resultados_Dic3!$F$3:$F$99980,Produccion_UO!$K586,Resultados_Dic3!$D$3:$D$99980,Produccion_UO!$K$579,Resultados_Dic3!$E$3:$E$99980,Produccion_UO!$J586,Resultados_Dic3!$A$3:$A$99980,Produccion_UO!$H586)*$I$579</f>
        <v>0</v>
      </c>
      <c r="AL586" s="21">
        <f>+SUMIFS(Resultados_Dic3!AG$3:AG$99980,Resultados_Dic3!$F$3:$F$99980,Produccion_UO!$K586,Resultados_Dic3!$D$3:$D$99980,Produccion_UO!$K$579,Resultados_Dic3!$E$3:$E$99980,Produccion_UO!$J586,Resultados_Dic3!$A$3:$A$99980,Produccion_UO!$H586)*$I$579</f>
        <v>0</v>
      </c>
      <c r="AM586" s="21">
        <f>+SUMIFS(Resultados_Dic3!AH$3:AH$99980,Resultados_Dic3!$F$3:$F$99980,Produccion_UO!$K586,Resultados_Dic3!$D$3:$D$99980,Produccion_UO!$K$579,Resultados_Dic3!$E$3:$E$99980,Produccion_UO!$J586,Resultados_Dic3!$A$3:$A$99980,Produccion_UO!$H586)*$I$579</f>
        <v>0</v>
      </c>
      <c r="AN586" s="21">
        <f>+SUMIFS(Resultados_Dic3!AI$3:AI$99980,Resultados_Dic3!$F$3:$F$99980,Produccion_UO!$K586,Resultados_Dic3!$D$3:$D$99980,Produccion_UO!$K$579,Resultados_Dic3!$E$3:$E$99980,Produccion_UO!$J586,Resultados_Dic3!$A$3:$A$99980,Produccion_UO!$H586)*$I$579</f>
        <v>0</v>
      </c>
      <c r="AO586" s="21">
        <f>+SUMIFS(Resultados_Dic3!AJ$3:AJ$99980,Resultados_Dic3!$F$3:$F$99980,Produccion_UO!$K586,Resultados_Dic3!$D$3:$D$99980,Produccion_UO!$K$579,Resultados_Dic3!$E$3:$E$99980,Produccion_UO!$J586,Resultados_Dic3!$A$3:$A$99980,Produccion_UO!$H586)*$I$579</f>
        <v>0</v>
      </c>
      <c r="AP586" s="21">
        <f>+SUMIFS(Resultados_Dic3!AK$3:AK$99980,Resultados_Dic3!$F$3:$F$99980,Produccion_UO!$K586,Resultados_Dic3!$D$3:$D$99980,Produccion_UO!$K$579,Resultados_Dic3!$E$3:$E$99980,Produccion_UO!$J586,Resultados_Dic3!$A$3:$A$99980,Produccion_UO!$H586)*$I$579</f>
        <v>0</v>
      </c>
      <c r="AQ586" s="21">
        <f>+SUMIFS(Resultados_Dic3!AL$3:AL$99980,Resultados_Dic3!$F$3:$F$99980,Produccion_UO!$K586,Resultados_Dic3!$D$3:$D$99980,Produccion_UO!$K$579,Resultados_Dic3!$E$3:$E$99980,Produccion_UO!$J586,Resultados_Dic3!$A$3:$A$99980,Produccion_UO!$H586)*$I$579</f>
        <v>0</v>
      </c>
      <c r="AR586" s="21">
        <f>+SUMIFS(Resultados_Dic3!AM$3:AM$99980,Resultados_Dic3!$F$3:$F$99980,Produccion_UO!$K586,Resultados_Dic3!$D$3:$D$99980,Produccion_UO!$K$579,Resultados_Dic3!$E$3:$E$99980,Produccion_UO!$J586,Resultados_Dic3!$A$3:$A$99980,Produccion_UO!$H586)*$I$579</f>
        <v>0</v>
      </c>
    </row>
    <row r="587" spans="1:48" x14ac:dyDescent="0.25">
      <c r="H587" s="17" t="str">
        <f t="shared" si="159"/>
        <v>DIC7</v>
      </c>
      <c r="J587" s="24" t="s">
        <v>76</v>
      </c>
      <c r="K587" s="54" t="s">
        <v>289</v>
      </c>
      <c r="L587" s="22" t="str">
        <f>+$B$8</f>
        <v>VSM - Medium</v>
      </c>
      <c r="M587" s="21">
        <f>+SUMIFS(Resultados_Dic3!H$3:H$99980,Resultados_Dic3!$F$3:$F$99980,Produccion_UO!$K587,Resultados_Dic3!$D$3:$D$99980,Produccion_UO!$K$579,Resultados_Dic3!$E$3:$E$99980,Produccion_UO!$J587,Resultados_Dic3!$A$3:$A$99980,Produccion_UO!$H587)*$I$579</f>
        <v>0</v>
      </c>
      <c r="N587" s="21">
        <f>+SUMIFS(Resultados_Dic3!I$3:I$99980,Resultados_Dic3!$F$3:$F$99980,Produccion_UO!$K587,Resultados_Dic3!$D$3:$D$99980,Produccion_UO!$K$579,Resultados_Dic3!$E$3:$E$99980,Produccion_UO!$J587,Resultados_Dic3!$A$3:$A$99980,Produccion_UO!$H587)*$I$579</f>
        <v>0</v>
      </c>
      <c r="O587" s="21">
        <f>+SUMIFS(Resultados_Dic3!J$3:J$99980,Resultados_Dic3!$F$3:$F$99980,Produccion_UO!$K587,Resultados_Dic3!$D$3:$D$99980,Produccion_UO!$K$579,Resultados_Dic3!$E$3:$E$99980,Produccion_UO!$J587,Resultados_Dic3!$A$3:$A$99980,Produccion_UO!$H587)*$I$579</f>
        <v>0</v>
      </c>
      <c r="P587" s="21">
        <f>+SUMIFS(Resultados_Dic3!K$3:K$99980,Resultados_Dic3!$F$3:$F$99980,Produccion_UO!$K587,Resultados_Dic3!$D$3:$D$99980,Produccion_UO!$K$579,Resultados_Dic3!$E$3:$E$99980,Produccion_UO!$J587,Resultados_Dic3!$A$3:$A$99980,Produccion_UO!$H587)*$I$579</f>
        <v>0</v>
      </c>
      <c r="Q587" s="21">
        <f>+SUMIFS(Resultados_Dic3!L$3:L$99980,Resultados_Dic3!$F$3:$F$99980,Produccion_UO!$K587,Resultados_Dic3!$D$3:$D$99980,Produccion_UO!$K$579,Resultados_Dic3!$E$3:$E$99980,Produccion_UO!$J587,Resultados_Dic3!$A$3:$A$99980,Produccion_UO!$H587)*$I$579</f>
        <v>0</v>
      </c>
      <c r="R587" s="21">
        <f>+SUMIFS(Resultados_Dic3!M$3:M$99980,Resultados_Dic3!$F$3:$F$99980,Produccion_UO!$K587,Resultados_Dic3!$D$3:$D$99980,Produccion_UO!$K$579,Resultados_Dic3!$E$3:$E$99980,Produccion_UO!$J587,Resultados_Dic3!$A$3:$A$99980,Produccion_UO!$H587)*$I$579</f>
        <v>0</v>
      </c>
      <c r="S587" s="21">
        <f>+SUMIFS(Resultados_Dic3!N$3:N$99980,Resultados_Dic3!$F$3:$F$99980,Produccion_UO!$K587,Resultados_Dic3!$D$3:$D$99980,Produccion_UO!$K$579,Resultados_Dic3!$E$3:$E$99980,Produccion_UO!$J587,Resultados_Dic3!$A$3:$A$99980,Produccion_UO!$H587)*$I$579</f>
        <v>0</v>
      </c>
      <c r="T587" s="21">
        <f>+SUMIFS(Resultados_Dic3!O$3:O$99980,Resultados_Dic3!$F$3:$F$99980,Produccion_UO!$K587,Resultados_Dic3!$D$3:$D$99980,Produccion_UO!$K$579,Resultados_Dic3!$E$3:$E$99980,Produccion_UO!$J587,Resultados_Dic3!$A$3:$A$99980,Produccion_UO!$H587)*$I$579</f>
        <v>0</v>
      </c>
      <c r="U587" s="21">
        <f>+SUMIFS(Resultados_Dic3!P$3:P$99980,Resultados_Dic3!$F$3:$F$99980,Produccion_UO!$K587,Resultados_Dic3!$D$3:$D$99980,Produccion_UO!$K$579,Resultados_Dic3!$E$3:$E$99980,Produccion_UO!$J587,Resultados_Dic3!$A$3:$A$99980,Produccion_UO!$H587)*$I$579</f>
        <v>0</v>
      </c>
      <c r="V587" s="21">
        <f>+SUMIFS(Resultados_Dic3!Q$3:Q$99980,Resultados_Dic3!$F$3:$F$99980,Produccion_UO!$K587,Resultados_Dic3!$D$3:$D$99980,Produccion_UO!$K$579,Resultados_Dic3!$E$3:$E$99980,Produccion_UO!$J587,Resultados_Dic3!$A$3:$A$99980,Produccion_UO!$H587)*$I$579</f>
        <v>0</v>
      </c>
      <c r="W587" s="21">
        <f>+SUMIFS(Resultados_Dic3!R$3:R$99980,Resultados_Dic3!$F$3:$F$99980,Produccion_UO!$K587,Resultados_Dic3!$D$3:$D$99980,Produccion_UO!$K$579,Resultados_Dic3!$E$3:$E$99980,Produccion_UO!$J587,Resultados_Dic3!$A$3:$A$99980,Produccion_UO!$H587)*$I$579</f>
        <v>0</v>
      </c>
      <c r="X587" s="21">
        <f>+SUMIFS(Resultados_Dic3!S$3:S$99980,Resultados_Dic3!$F$3:$F$99980,Produccion_UO!$K587,Resultados_Dic3!$D$3:$D$99980,Produccion_UO!$K$579,Resultados_Dic3!$E$3:$E$99980,Produccion_UO!$J587,Resultados_Dic3!$A$3:$A$99980,Produccion_UO!$H587)*$I$579</f>
        <v>0</v>
      </c>
      <c r="Y587" s="21">
        <f>+SUMIFS(Resultados_Dic3!T$3:T$99980,Resultados_Dic3!$F$3:$F$99980,Produccion_UO!$K587,Resultados_Dic3!$D$3:$D$99980,Produccion_UO!$K$579,Resultados_Dic3!$E$3:$E$99980,Produccion_UO!$J587,Resultados_Dic3!$A$3:$A$99980,Produccion_UO!$H587)*$I$579</f>
        <v>0</v>
      </c>
      <c r="Z587" s="21">
        <f>+SUMIFS(Resultados_Dic3!U$3:U$99980,Resultados_Dic3!$F$3:$F$99980,Produccion_UO!$K587,Resultados_Dic3!$D$3:$D$99980,Produccion_UO!$K$579,Resultados_Dic3!$E$3:$E$99980,Produccion_UO!$J587,Resultados_Dic3!$A$3:$A$99980,Produccion_UO!$H587)*$I$579</f>
        <v>0</v>
      </c>
      <c r="AA587" s="21">
        <f>+SUMIFS(Resultados_Dic3!V$3:V$99980,Resultados_Dic3!$F$3:$F$99980,Produccion_UO!$K587,Resultados_Dic3!$D$3:$D$99980,Produccion_UO!$K$579,Resultados_Dic3!$E$3:$E$99980,Produccion_UO!$J587,Resultados_Dic3!$A$3:$A$99980,Produccion_UO!$H587)*$I$579</f>
        <v>0</v>
      </c>
      <c r="AB587" s="21">
        <f>+SUMIFS(Resultados_Dic3!W$3:W$99980,Resultados_Dic3!$F$3:$F$99980,Produccion_UO!$K587,Resultados_Dic3!$D$3:$D$99980,Produccion_UO!$K$579,Resultados_Dic3!$E$3:$E$99980,Produccion_UO!$J587,Resultados_Dic3!$A$3:$A$99980,Produccion_UO!$H587)*$I$579</f>
        <v>0</v>
      </c>
      <c r="AC587" s="21">
        <f>+SUMIFS(Resultados_Dic3!X$3:X$99980,Resultados_Dic3!$F$3:$F$99980,Produccion_UO!$K587,Resultados_Dic3!$D$3:$D$99980,Produccion_UO!$K$579,Resultados_Dic3!$E$3:$E$99980,Produccion_UO!$J587,Resultados_Dic3!$A$3:$A$99980,Produccion_UO!$H587)*$I$579</f>
        <v>0</v>
      </c>
      <c r="AD587" s="21">
        <f>+SUMIFS(Resultados_Dic3!Y$3:Y$99980,Resultados_Dic3!$F$3:$F$99980,Produccion_UO!$K587,Resultados_Dic3!$D$3:$D$99980,Produccion_UO!$K$579,Resultados_Dic3!$E$3:$E$99980,Produccion_UO!$J587,Resultados_Dic3!$A$3:$A$99980,Produccion_UO!$H587)*$I$579</f>
        <v>0</v>
      </c>
      <c r="AE587" s="21">
        <f>+SUMIFS(Resultados_Dic3!Z$3:Z$99980,Resultados_Dic3!$F$3:$F$99980,Produccion_UO!$K587,Resultados_Dic3!$D$3:$D$99980,Produccion_UO!$K$579,Resultados_Dic3!$E$3:$E$99980,Produccion_UO!$J587,Resultados_Dic3!$A$3:$A$99980,Produccion_UO!$H587)*$I$579</f>
        <v>0</v>
      </c>
      <c r="AF587" s="21">
        <f>+SUMIFS(Resultados_Dic3!AA$3:AA$99980,Resultados_Dic3!$F$3:$F$99980,Produccion_UO!$K587,Resultados_Dic3!$D$3:$D$99980,Produccion_UO!$K$579,Resultados_Dic3!$E$3:$E$99980,Produccion_UO!$J587,Resultados_Dic3!$A$3:$A$99980,Produccion_UO!$H587)*$I$579</f>
        <v>0</v>
      </c>
      <c r="AG587" s="21">
        <f>+SUMIFS(Resultados_Dic3!AB$3:AB$99980,Resultados_Dic3!$F$3:$F$99980,Produccion_UO!$K587,Resultados_Dic3!$D$3:$D$99980,Produccion_UO!$K$579,Resultados_Dic3!$E$3:$E$99980,Produccion_UO!$J587,Resultados_Dic3!$A$3:$A$99980,Produccion_UO!$H587)*$I$579</f>
        <v>0</v>
      </c>
      <c r="AH587" s="21">
        <f>+SUMIFS(Resultados_Dic3!AC$3:AC$99980,Resultados_Dic3!$F$3:$F$99980,Produccion_UO!$K587,Resultados_Dic3!$D$3:$D$99980,Produccion_UO!$K$579,Resultados_Dic3!$E$3:$E$99980,Produccion_UO!$J587,Resultados_Dic3!$A$3:$A$99980,Produccion_UO!$H587)*$I$579</f>
        <v>0</v>
      </c>
      <c r="AI587" s="21">
        <f>+SUMIFS(Resultados_Dic3!AD$3:AD$99980,Resultados_Dic3!$F$3:$F$99980,Produccion_UO!$K587,Resultados_Dic3!$D$3:$D$99980,Produccion_UO!$K$579,Resultados_Dic3!$E$3:$E$99980,Produccion_UO!$J587,Resultados_Dic3!$A$3:$A$99980,Produccion_UO!$H587)*$I$579</f>
        <v>0</v>
      </c>
      <c r="AJ587" s="21">
        <f>+SUMIFS(Resultados_Dic3!AE$3:AE$99980,Resultados_Dic3!$F$3:$F$99980,Produccion_UO!$K587,Resultados_Dic3!$D$3:$D$99980,Produccion_UO!$K$579,Resultados_Dic3!$E$3:$E$99980,Produccion_UO!$J587,Resultados_Dic3!$A$3:$A$99980,Produccion_UO!$H587)*$I$579</f>
        <v>0</v>
      </c>
      <c r="AK587" s="21">
        <f>+SUMIFS(Resultados_Dic3!AF$3:AF$99980,Resultados_Dic3!$F$3:$F$99980,Produccion_UO!$K587,Resultados_Dic3!$D$3:$D$99980,Produccion_UO!$K$579,Resultados_Dic3!$E$3:$E$99980,Produccion_UO!$J587,Resultados_Dic3!$A$3:$A$99980,Produccion_UO!$H587)*$I$579</f>
        <v>0</v>
      </c>
      <c r="AL587" s="21">
        <f>+SUMIFS(Resultados_Dic3!AG$3:AG$99980,Resultados_Dic3!$F$3:$F$99980,Produccion_UO!$K587,Resultados_Dic3!$D$3:$D$99980,Produccion_UO!$K$579,Resultados_Dic3!$E$3:$E$99980,Produccion_UO!$J587,Resultados_Dic3!$A$3:$A$99980,Produccion_UO!$H587)*$I$579</f>
        <v>0</v>
      </c>
      <c r="AM587" s="21">
        <f>+SUMIFS(Resultados_Dic3!AH$3:AH$99980,Resultados_Dic3!$F$3:$F$99980,Produccion_UO!$K587,Resultados_Dic3!$D$3:$D$99980,Produccion_UO!$K$579,Resultados_Dic3!$E$3:$E$99980,Produccion_UO!$J587,Resultados_Dic3!$A$3:$A$99980,Produccion_UO!$H587)*$I$579</f>
        <v>0</v>
      </c>
      <c r="AN587" s="21">
        <f>+SUMIFS(Resultados_Dic3!AI$3:AI$99980,Resultados_Dic3!$F$3:$F$99980,Produccion_UO!$K587,Resultados_Dic3!$D$3:$D$99980,Produccion_UO!$K$579,Resultados_Dic3!$E$3:$E$99980,Produccion_UO!$J587,Resultados_Dic3!$A$3:$A$99980,Produccion_UO!$H587)*$I$579</f>
        <v>0</v>
      </c>
      <c r="AO587" s="21">
        <f>+SUMIFS(Resultados_Dic3!AJ$3:AJ$99980,Resultados_Dic3!$F$3:$F$99980,Produccion_UO!$K587,Resultados_Dic3!$D$3:$D$99980,Produccion_UO!$K$579,Resultados_Dic3!$E$3:$E$99980,Produccion_UO!$J587,Resultados_Dic3!$A$3:$A$99980,Produccion_UO!$H587)*$I$579</f>
        <v>0</v>
      </c>
      <c r="AP587" s="21">
        <f>+SUMIFS(Resultados_Dic3!AK$3:AK$99980,Resultados_Dic3!$F$3:$F$99980,Produccion_UO!$K587,Resultados_Dic3!$D$3:$D$99980,Produccion_UO!$K$579,Resultados_Dic3!$E$3:$E$99980,Produccion_UO!$J587,Resultados_Dic3!$A$3:$A$99980,Produccion_UO!$H587)*$I$579</f>
        <v>0</v>
      </c>
      <c r="AQ587" s="21">
        <f>+SUMIFS(Resultados_Dic3!AL$3:AL$99980,Resultados_Dic3!$F$3:$F$99980,Produccion_UO!$K587,Resultados_Dic3!$D$3:$D$99980,Produccion_UO!$K$579,Resultados_Dic3!$E$3:$E$99980,Produccion_UO!$J587,Resultados_Dic3!$A$3:$A$99980,Produccion_UO!$H587)*$I$579</f>
        <v>0</v>
      </c>
      <c r="AR587" s="21">
        <f>+SUMIFS(Resultados_Dic3!AM$3:AM$99980,Resultados_Dic3!$F$3:$F$99980,Produccion_UO!$K587,Resultados_Dic3!$D$3:$D$99980,Produccion_UO!$K$579,Resultados_Dic3!$E$3:$E$99980,Produccion_UO!$J587,Resultados_Dic3!$A$3:$A$99980,Produccion_UO!$H587)*$I$579</f>
        <v>0</v>
      </c>
    </row>
    <row r="588" spans="1:48" x14ac:dyDescent="0.25">
      <c r="H588" s="17" t="str">
        <f t="shared" si="159"/>
        <v>DIC7</v>
      </c>
      <c r="J588" s="24" t="s">
        <v>77</v>
      </c>
      <c r="K588" s="54" t="s">
        <v>231</v>
      </c>
      <c r="L588" s="22" t="str">
        <f>+$B$9</f>
        <v>VIM - GAS</v>
      </c>
      <c r="M588" s="21">
        <f>+SUMIFS(Resultados_Dic3!H$3:H$99980,Resultados_Dic3!$F$3:$F$99980,Produccion_UO!$K588,Resultados_Dic3!$D$3:$D$99980,Produccion_UO!$K$579,Resultados_Dic3!$E$3:$E$99980,Produccion_UO!$J588,Resultados_Dic3!$A$3:$A$99980,Produccion_UO!$H588)*$I$579</f>
        <v>0</v>
      </c>
      <c r="N588" s="21">
        <f>+SUMIFS(Resultados_Dic3!I$3:I$99980,Resultados_Dic3!$F$3:$F$99980,Produccion_UO!$K588,Resultados_Dic3!$D$3:$D$99980,Produccion_UO!$K$579,Resultados_Dic3!$E$3:$E$99980,Produccion_UO!$J588,Resultados_Dic3!$A$3:$A$99980,Produccion_UO!$H588)*$I$579</f>
        <v>0</v>
      </c>
      <c r="O588" s="21">
        <f>+SUMIFS(Resultados_Dic3!J$3:J$99980,Resultados_Dic3!$F$3:$F$99980,Produccion_UO!$K588,Resultados_Dic3!$D$3:$D$99980,Produccion_UO!$K$579,Resultados_Dic3!$E$3:$E$99980,Produccion_UO!$J588,Resultados_Dic3!$A$3:$A$99980,Produccion_UO!$H588)*$I$579</f>
        <v>38.354449985889438</v>
      </c>
      <c r="P588" s="21">
        <f>+SUMIFS(Resultados_Dic3!K$3:K$99980,Resultados_Dic3!$F$3:$F$99980,Produccion_UO!$K588,Resultados_Dic3!$D$3:$D$99980,Produccion_UO!$K$579,Resultados_Dic3!$E$3:$E$99980,Produccion_UO!$J588,Resultados_Dic3!$A$3:$A$99980,Produccion_UO!$H588)*$I$579</f>
        <v>38.379732204198611</v>
      </c>
      <c r="Q588" s="21">
        <f>+SUMIFS(Resultados_Dic3!L$3:L$99980,Resultados_Dic3!$F$3:$F$99980,Produccion_UO!$K588,Resultados_Dic3!$D$3:$D$99980,Produccion_UO!$K$579,Resultados_Dic3!$E$3:$E$99980,Produccion_UO!$J588,Resultados_Dic3!$A$3:$A$99980,Produccion_UO!$H588)*$I$579</f>
        <v>38.405014422507776</v>
      </c>
      <c r="R588" s="21">
        <f>+SUMIFS(Resultados_Dic3!M$3:M$99980,Resultados_Dic3!$F$3:$F$99980,Produccion_UO!$K588,Resultados_Dic3!$D$3:$D$99980,Produccion_UO!$K$579,Resultados_Dic3!$E$3:$E$99980,Produccion_UO!$J588,Resultados_Dic3!$A$3:$A$99980,Produccion_UO!$H588)*$I$579</f>
        <v>35.312722153180829</v>
      </c>
      <c r="S588" s="21">
        <f>+SUMIFS(Resultados_Dic3!N$3:N$99980,Resultados_Dic3!$F$3:$F$99980,Produccion_UO!$K588,Resultados_Dic3!$D$3:$D$99980,Produccion_UO!$K$579,Resultados_Dic3!$E$3:$E$99980,Produccion_UO!$J588,Resultados_Dic3!$A$3:$A$99980,Produccion_UO!$H588)*$I$579</f>
        <v>32.220429883853889</v>
      </c>
      <c r="T588" s="21">
        <f>+SUMIFS(Resultados_Dic3!O$3:O$99980,Resultados_Dic3!$F$3:$F$99980,Produccion_UO!$K588,Resultados_Dic3!$D$3:$D$99980,Produccion_UO!$K$579,Resultados_Dic3!$E$3:$E$99980,Produccion_UO!$J588,Resultados_Dic3!$A$3:$A$99980,Produccion_UO!$H588)*$I$579</f>
        <v>29.67583887139833</v>
      </c>
      <c r="U588" s="21">
        <f>+SUMIFS(Resultados_Dic3!P$3:P$99980,Resultados_Dic3!$F$3:$F$99980,Produccion_UO!$K588,Resultados_Dic3!$D$3:$D$99980,Produccion_UO!$K$579,Resultados_Dic3!$E$3:$E$99980,Produccion_UO!$J588,Resultados_Dic3!$A$3:$A$99980,Produccion_UO!$H588)*$I$579</f>
        <v>27.131247858942746</v>
      </c>
      <c r="V588" s="21">
        <f>+SUMIFS(Resultados_Dic3!Q$3:Q$99980,Resultados_Dic3!$F$3:$F$99980,Produccion_UO!$K588,Resultados_Dic3!$D$3:$D$99980,Produccion_UO!$K$579,Resultados_Dic3!$E$3:$E$99980,Produccion_UO!$J588,Resultados_Dic3!$A$3:$A$99980,Produccion_UO!$H588)*$I$579</f>
        <v>25.022055727067443</v>
      </c>
      <c r="W588" s="21">
        <f>+SUMIFS(Resultados_Dic3!R$3:R$99980,Resultados_Dic3!$F$3:$F$99980,Produccion_UO!$K588,Resultados_Dic3!$D$3:$D$99980,Produccion_UO!$K$579,Resultados_Dic3!$E$3:$E$99980,Produccion_UO!$J588,Resultados_Dic3!$A$3:$A$99980,Produccion_UO!$H588)*$I$579</f>
        <v>22.912863595192164</v>
      </c>
      <c r="X588" s="21">
        <f>+SUMIFS(Resultados_Dic3!S$3:S$99980,Resultados_Dic3!$F$3:$F$99980,Produccion_UO!$K588,Resultados_Dic3!$D$3:$D$99980,Produccion_UO!$K$579,Resultados_Dic3!$E$3:$E$99980,Produccion_UO!$J588,Resultados_Dic3!$A$3:$A$99980,Produccion_UO!$H588)*$I$579</f>
        <v>20.80367146331686</v>
      </c>
      <c r="Y588" s="21">
        <f>+SUMIFS(Resultados_Dic3!T$3:T$99980,Resultados_Dic3!$F$3:$F$99980,Produccion_UO!$K588,Resultados_Dic3!$D$3:$D$99980,Produccion_UO!$K$579,Resultados_Dic3!$E$3:$E$99980,Produccion_UO!$J588,Resultados_Dic3!$A$3:$A$99980,Produccion_UO!$H588)*$I$579</f>
        <v>19.324022330987525</v>
      </c>
      <c r="Z588" s="21">
        <f>+SUMIFS(Resultados_Dic3!U$3:U$99980,Resultados_Dic3!$F$3:$F$99980,Produccion_UO!$K588,Resultados_Dic3!$D$3:$D$99980,Produccion_UO!$K$579,Resultados_Dic3!$E$3:$E$99980,Produccion_UO!$J588,Resultados_Dic3!$A$3:$A$99980,Produccion_UO!$H588)*$I$579</f>
        <v>17.844373198658221</v>
      </c>
      <c r="AA588" s="21">
        <f>+SUMIFS(Resultados_Dic3!V$3:V$99980,Resultados_Dic3!$F$3:$F$99980,Produccion_UO!$K588,Resultados_Dic3!$D$3:$D$99980,Produccion_UO!$K$579,Resultados_Dic3!$E$3:$E$99980,Produccion_UO!$J588,Resultados_Dic3!$A$3:$A$99980,Produccion_UO!$H588)*$I$579</f>
        <v>7.5036726566781109</v>
      </c>
      <c r="AB588" s="21">
        <f>+SUMIFS(Resultados_Dic3!W$3:W$99980,Resultados_Dic3!$F$3:$F$99980,Produccion_UO!$K588,Resultados_Dic3!$D$3:$D$99980,Produccion_UO!$K$579,Resultados_Dic3!$E$3:$E$99980,Produccion_UO!$J588,Resultados_Dic3!$A$3:$A$99980,Produccion_UO!$H588)*$I$579</f>
        <v>0</v>
      </c>
      <c r="AC588" s="21">
        <f>+SUMIFS(Resultados_Dic3!X$3:X$99980,Resultados_Dic3!$F$3:$F$99980,Produccion_UO!$K588,Resultados_Dic3!$D$3:$D$99980,Produccion_UO!$K$579,Resultados_Dic3!$E$3:$E$99980,Produccion_UO!$J588,Resultados_Dic3!$A$3:$A$99980,Produccion_UO!$H588)*$I$579</f>
        <v>0</v>
      </c>
      <c r="AD588" s="21">
        <f>+SUMIFS(Resultados_Dic3!Y$3:Y$99980,Resultados_Dic3!$F$3:$F$99980,Produccion_UO!$K588,Resultados_Dic3!$D$3:$D$99980,Produccion_UO!$K$579,Resultados_Dic3!$E$3:$E$99980,Produccion_UO!$J588,Resultados_Dic3!$A$3:$A$99980,Produccion_UO!$H588)*$I$579</f>
        <v>0</v>
      </c>
      <c r="AE588" s="21">
        <f>+SUMIFS(Resultados_Dic3!Z$3:Z$99980,Resultados_Dic3!$F$3:$F$99980,Produccion_UO!$K588,Resultados_Dic3!$D$3:$D$99980,Produccion_UO!$K$579,Resultados_Dic3!$E$3:$E$99980,Produccion_UO!$J588,Resultados_Dic3!$A$3:$A$99980,Produccion_UO!$H588)*$I$579</f>
        <v>0</v>
      </c>
      <c r="AF588" s="21">
        <f>+SUMIFS(Resultados_Dic3!AA$3:AA$99980,Resultados_Dic3!$F$3:$F$99980,Produccion_UO!$K588,Resultados_Dic3!$D$3:$D$99980,Produccion_UO!$K$579,Resultados_Dic3!$E$3:$E$99980,Produccion_UO!$J588,Resultados_Dic3!$A$3:$A$99980,Produccion_UO!$H588)*$I$579</f>
        <v>0</v>
      </c>
      <c r="AG588" s="21">
        <f>+SUMIFS(Resultados_Dic3!AB$3:AB$99980,Resultados_Dic3!$F$3:$F$99980,Produccion_UO!$K588,Resultados_Dic3!$D$3:$D$99980,Produccion_UO!$K$579,Resultados_Dic3!$E$3:$E$99980,Produccion_UO!$J588,Resultados_Dic3!$A$3:$A$99980,Produccion_UO!$H588)*$I$579</f>
        <v>0</v>
      </c>
      <c r="AH588" s="21">
        <f>+SUMIFS(Resultados_Dic3!AC$3:AC$99980,Resultados_Dic3!$F$3:$F$99980,Produccion_UO!$K588,Resultados_Dic3!$D$3:$D$99980,Produccion_UO!$K$579,Resultados_Dic3!$E$3:$E$99980,Produccion_UO!$J588,Resultados_Dic3!$A$3:$A$99980,Produccion_UO!$H588)*$I$579</f>
        <v>0</v>
      </c>
      <c r="AI588" s="21">
        <f>+SUMIFS(Resultados_Dic3!AD$3:AD$99980,Resultados_Dic3!$F$3:$F$99980,Produccion_UO!$K588,Resultados_Dic3!$D$3:$D$99980,Produccion_UO!$K$579,Resultados_Dic3!$E$3:$E$99980,Produccion_UO!$J588,Resultados_Dic3!$A$3:$A$99980,Produccion_UO!$H588)*$I$579</f>
        <v>0</v>
      </c>
      <c r="AJ588" s="21">
        <f>+SUMIFS(Resultados_Dic3!AE$3:AE$99980,Resultados_Dic3!$F$3:$F$99980,Produccion_UO!$K588,Resultados_Dic3!$D$3:$D$99980,Produccion_UO!$K$579,Resultados_Dic3!$E$3:$E$99980,Produccion_UO!$J588,Resultados_Dic3!$A$3:$A$99980,Produccion_UO!$H588)*$I$579</f>
        <v>0</v>
      </c>
      <c r="AK588" s="21">
        <f>+SUMIFS(Resultados_Dic3!AF$3:AF$99980,Resultados_Dic3!$F$3:$F$99980,Produccion_UO!$K588,Resultados_Dic3!$D$3:$D$99980,Produccion_UO!$K$579,Resultados_Dic3!$E$3:$E$99980,Produccion_UO!$J588,Resultados_Dic3!$A$3:$A$99980,Produccion_UO!$H588)*$I$579</f>
        <v>0</v>
      </c>
      <c r="AL588" s="21">
        <f>+SUMIFS(Resultados_Dic3!AG$3:AG$99980,Resultados_Dic3!$F$3:$F$99980,Produccion_UO!$K588,Resultados_Dic3!$D$3:$D$99980,Produccion_UO!$K$579,Resultados_Dic3!$E$3:$E$99980,Produccion_UO!$J588,Resultados_Dic3!$A$3:$A$99980,Produccion_UO!$H588)*$I$579</f>
        <v>0</v>
      </c>
      <c r="AM588" s="21">
        <f>+SUMIFS(Resultados_Dic3!AH$3:AH$99980,Resultados_Dic3!$F$3:$F$99980,Produccion_UO!$K588,Resultados_Dic3!$D$3:$D$99980,Produccion_UO!$K$579,Resultados_Dic3!$E$3:$E$99980,Produccion_UO!$J588,Resultados_Dic3!$A$3:$A$99980,Produccion_UO!$H588)*$I$579</f>
        <v>0</v>
      </c>
      <c r="AN588" s="21">
        <f>+SUMIFS(Resultados_Dic3!AI$3:AI$99980,Resultados_Dic3!$F$3:$F$99980,Produccion_UO!$K588,Resultados_Dic3!$D$3:$D$99980,Produccion_UO!$K$579,Resultados_Dic3!$E$3:$E$99980,Produccion_UO!$J588,Resultados_Dic3!$A$3:$A$99980,Produccion_UO!$H588)*$I$579</f>
        <v>0</v>
      </c>
      <c r="AO588" s="21">
        <f>+SUMIFS(Resultados_Dic3!AJ$3:AJ$99980,Resultados_Dic3!$F$3:$F$99980,Produccion_UO!$K588,Resultados_Dic3!$D$3:$D$99980,Produccion_UO!$K$579,Resultados_Dic3!$E$3:$E$99980,Produccion_UO!$J588,Resultados_Dic3!$A$3:$A$99980,Produccion_UO!$H588)*$I$579</f>
        <v>0</v>
      </c>
      <c r="AP588" s="21">
        <f>+SUMIFS(Resultados_Dic3!AK$3:AK$99980,Resultados_Dic3!$F$3:$F$99980,Produccion_UO!$K588,Resultados_Dic3!$D$3:$D$99980,Produccion_UO!$K$579,Resultados_Dic3!$E$3:$E$99980,Produccion_UO!$J588,Resultados_Dic3!$A$3:$A$99980,Produccion_UO!$H588)*$I$579</f>
        <v>0</v>
      </c>
      <c r="AQ588" s="21">
        <f>+SUMIFS(Resultados_Dic3!AL$3:AL$99980,Resultados_Dic3!$F$3:$F$99980,Produccion_UO!$K588,Resultados_Dic3!$D$3:$D$99980,Produccion_UO!$K$579,Resultados_Dic3!$E$3:$E$99980,Produccion_UO!$J588,Resultados_Dic3!$A$3:$A$99980,Produccion_UO!$H588)*$I$579</f>
        <v>0</v>
      </c>
      <c r="AR588" s="21">
        <f>+SUMIFS(Resultados_Dic3!AM$3:AM$99980,Resultados_Dic3!$F$3:$F$99980,Produccion_UO!$K588,Resultados_Dic3!$D$3:$D$99980,Produccion_UO!$K$579,Resultados_Dic3!$E$3:$E$99980,Produccion_UO!$J588,Resultados_Dic3!$A$3:$A$99980,Produccion_UO!$H588)*$I$579</f>
        <v>0</v>
      </c>
    </row>
    <row r="589" spans="1:48" s="68" customFormat="1" x14ac:dyDescent="0.25">
      <c r="A589" s="133"/>
      <c r="B589" s="133"/>
      <c r="C589" s="133"/>
      <c r="D589" s="133"/>
      <c r="E589" s="133"/>
      <c r="F589" s="134"/>
      <c r="H589" s="71"/>
      <c r="I589" s="71"/>
      <c r="L589" s="22"/>
      <c r="M589" s="69">
        <f>+SUM(M582:M588)</f>
        <v>1868.1974233858666</v>
      </c>
      <c r="N589" s="69">
        <f t="shared" ref="N589" si="160">+SUM(N582:N588)</f>
        <v>1872.1844735066609</v>
      </c>
      <c r="O589" s="69">
        <f t="shared" ref="O589:AR589" si="161">+SUM(O582:O588)</f>
        <v>1790.2982682955478</v>
      </c>
      <c r="P589" s="69">
        <f t="shared" si="161"/>
        <v>1721.3598749411292</v>
      </c>
      <c r="Q589" s="69">
        <f t="shared" si="161"/>
        <v>1503.1424126584716</v>
      </c>
      <c r="R589" s="69">
        <f t="shared" si="161"/>
        <v>1067.3525514385558</v>
      </c>
      <c r="S589" s="69">
        <f t="shared" si="161"/>
        <v>869.91414160118995</v>
      </c>
      <c r="T589" s="69">
        <f t="shared" si="161"/>
        <v>713.25484897810941</v>
      </c>
      <c r="U589" s="69">
        <f t="shared" si="161"/>
        <v>103.14556659691885</v>
      </c>
      <c r="V589" s="69">
        <f t="shared" si="161"/>
        <v>25.022055727067443</v>
      </c>
      <c r="W589" s="69">
        <f t="shared" si="161"/>
        <v>22.912863595192164</v>
      </c>
      <c r="X589" s="69">
        <f t="shared" si="161"/>
        <v>622.78084680760571</v>
      </c>
      <c r="Y589" s="69">
        <f t="shared" si="161"/>
        <v>621.3011976752764</v>
      </c>
      <c r="Z589" s="69">
        <f t="shared" si="161"/>
        <v>320.70638852098875</v>
      </c>
      <c r="AA589" s="69">
        <f t="shared" si="161"/>
        <v>7.5036726566781109</v>
      </c>
      <c r="AB589" s="69">
        <f t="shared" si="161"/>
        <v>0</v>
      </c>
      <c r="AC589" s="69">
        <f t="shared" si="161"/>
        <v>0</v>
      </c>
      <c r="AD589" s="69">
        <f t="shared" si="161"/>
        <v>0</v>
      </c>
      <c r="AE589" s="69">
        <f t="shared" si="161"/>
        <v>0</v>
      </c>
      <c r="AF589" s="69">
        <f t="shared" si="161"/>
        <v>0</v>
      </c>
      <c r="AG589" s="69">
        <f t="shared" si="161"/>
        <v>0</v>
      </c>
      <c r="AH589" s="69">
        <f t="shared" si="161"/>
        <v>0</v>
      </c>
      <c r="AI589" s="69">
        <f t="shared" si="161"/>
        <v>0</v>
      </c>
      <c r="AJ589" s="69">
        <f t="shared" si="161"/>
        <v>0</v>
      </c>
      <c r="AK589" s="69">
        <f t="shared" si="161"/>
        <v>0</v>
      </c>
      <c r="AL589" s="69">
        <f t="shared" si="161"/>
        <v>0</v>
      </c>
      <c r="AM589" s="69">
        <f t="shared" si="161"/>
        <v>0</v>
      </c>
      <c r="AN589" s="69">
        <f t="shared" si="161"/>
        <v>0</v>
      </c>
      <c r="AO589" s="69">
        <f t="shared" si="161"/>
        <v>0</v>
      </c>
      <c r="AP589" s="69">
        <f t="shared" si="161"/>
        <v>0</v>
      </c>
      <c r="AQ589" s="69">
        <f t="shared" si="161"/>
        <v>0</v>
      </c>
      <c r="AR589" s="69">
        <f t="shared" si="161"/>
        <v>0</v>
      </c>
    </row>
    <row r="590" spans="1:48" ht="15.75" thickBot="1" x14ac:dyDescent="0.3"/>
    <row r="591" spans="1:48" s="97" customFormat="1" ht="18.75" x14ac:dyDescent="0.3">
      <c r="A591" s="137"/>
      <c r="B591" s="137"/>
      <c r="C591" s="137"/>
      <c r="D591" s="137"/>
      <c r="E591" s="137"/>
      <c r="F591" s="138"/>
      <c r="H591" s="99"/>
      <c r="I591" s="99"/>
      <c r="K591" s="100" t="s">
        <v>485</v>
      </c>
      <c r="L591" s="22"/>
    </row>
    <row r="592" spans="1:48" ht="18.75" x14ac:dyDescent="0.3">
      <c r="F592" s="15"/>
      <c r="I592" s="17" t="str">
        <f>+IF(OR(J593="OIL",J593="OIL-eq"),$I$5,IF(J593="GAS",$I$4,IF(J593="GSL",$I$8,IF(J593="DSL",$I$9,IF(J593="KER",$I$10,IF(J593="LPG",$I$11,IF(J593="HFO",$I$12,IF(J593="AVG",$I$13,IF(J593="RFG",$I$14,IF(J593="ELC",$I$15,$I$16))))))))))</f>
        <v>Kt CO2e/año</v>
      </c>
      <c r="K592" s="34" t="s">
        <v>486</v>
      </c>
    </row>
    <row r="593" spans="1:48" x14ac:dyDescent="0.25">
      <c r="I593" s="115">
        <f>+IF(OR(J593="OIL",J593="OIL-eq"),$H$5,IF(J593="GAS",$H$4,IF(J593="GSL",$H$8,IF(J593="DSL",$H$9,IF(J593="KER",$H$10,IF(J593="LPG",$H$11,IF(J593="HFO",$H$12,IF(J593="AVG",$H$13,IF(J593="RFG",$H$14,IF(J593="ELC",$H$15,$H$16))))))))))</f>
        <v>1</v>
      </c>
      <c r="J593" s="203" t="s">
        <v>691</v>
      </c>
      <c r="K593" s="41" t="s">
        <v>26</v>
      </c>
    </row>
    <row r="594" spans="1:48" x14ac:dyDescent="0.25">
      <c r="H594" s="12"/>
      <c r="I594" s="12"/>
      <c r="J594" s="15"/>
      <c r="K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</row>
    <row r="595" spans="1:48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:48" x14ac:dyDescent="0.25">
      <c r="H596" s="17" t="str">
        <f t="shared" ref="H596:H602" si="162">+$B$1</f>
        <v>DIC7</v>
      </c>
      <c r="J596" s="61" t="s">
        <v>72</v>
      </c>
      <c r="K596" s="19" t="s">
        <v>320</v>
      </c>
      <c r="L596" s="22" t="str">
        <f>+$B$3</f>
        <v>GU - Gas</v>
      </c>
      <c r="M596" s="21">
        <f t="shared" ref="M596:AR596" si="163">+M609+M728</f>
        <v>169.95275467421706</v>
      </c>
      <c r="N596" s="21">
        <f t="shared" si="163"/>
        <v>137.33575790884851</v>
      </c>
      <c r="O596" s="21">
        <f t="shared" si="163"/>
        <v>107.52638592943148</v>
      </c>
      <c r="P596" s="21">
        <f t="shared" si="163"/>
        <v>125.57066315517369</v>
      </c>
      <c r="Q596" s="21">
        <f t="shared" si="163"/>
        <v>119.68811577833623</v>
      </c>
      <c r="R596" s="21">
        <f t="shared" si="163"/>
        <v>0</v>
      </c>
      <c r="S596" s="21">
        <f t="shared" si="163"/>
        <v>0</v>
      </c>
      <c r="T596" s="21">
        <f t="shared" si="163"/>
        <v>0</v>
      </c>
      <c r="U596" s="21">
        <f t="shared" si="163"/>
        <v>0</v>
      </c>
      <c r="V596" s="21">
        <f t="shared" si="163"/>
        <v>0</v>
      </c>
      <c r="W596" s="21">
        <f t="shared" si="163"/>
        <v>0</v>
      </c>
      <c r="X596" s="21">
        <f t="shared" si="163"/>
        <v>0</v>
      </c>
      <c r="Y596" s="21">
        <f t="shared" si="163"/>
        <v>0</v>
      </c>
      <c r="Z596" s="21">
        <f t="shared" si="163"/>
        <v>0</v>
      </c>
      <c r="AA596" s="21">
        <f t="shared" si="163"/>
        <v>0</v>
      </c>
      <c r="AB596" s="21">
        <f t="shared" si="163"/>
        <v>0</v>
      </c>
      <c r="AC596" s="21">
        <f t="shared" si="163"/>
        <v>0</v>
      </c>
      <c r="AD596" s="21">
        <f t="shared" si="163"/>
        <v>0</v>
      </c>
      <c r="AE596" s="21">
        <f t="shared" si="163"/>
        <v>0</v>
      </c>
      <c r="AF596" s="21">
        <f t="shared" si="163"/>
        <v>0</v>
      </c>
      <c r="AG596" s="21">
        <f t="shared" si="163"/>
        <v>0</v>
      </c>
      <c r="AH596" s="21">
        <f t="shared" si="163"/>
        <v>0</v>
      </c>
      <c r="AI596" s="21">
        <f t="shared" si="163"/>
        <v>0</v>
      </c>
      <c r="AJ596" s="21">
        <f t="shared" si="163"/>
        <v>0</v>
      </c>
      <c r="AK596" s="21">
        <f t="shared" si="163"/>
        <v>0</v>
      </c>
      <c r="AL596" s="21">
        <f t="shared" si="163"/>
        <v>0</v>
      </c>
      <c r="AM596" s="21">
        <f t="shared" si="163"/>
        <v>0</v>
      </c>
      <c r="AN596" s="21">
        <f t="shared" si="163"/>
        <v>0</v>
      </c>
      <c r="AO596" s="21">
        <f t="shared" si="163"/>
        <v>0</v>
      </c>
      <c r="AP596" s="21">
        <f t="shared" si="163"/>
        <v>0</v>
      </c>
      <c r="AQ596" s="21">
        <f t="shared" si="163"/>
        <v>0</v>
      </c>
      <c r="AR596" s="21">
        <f t="shared" si="163"/>
        <v>0</v>
      </c>
    </row>
    <row r="597" spans="1:48" x14ac:dyDescent="0.25">
      <c r="H597" s="17" t="str">
        <f t="shared" si="162"/>
        <v>DIC7</v>
      </c>
      <c r="J597" s="61" t="s">
        <v>73</v>
      </c>
      <c r="K597" s="19" t="s">
        <v>322</v>
      </c>
      <c r="L597" s="22" t="str">
        <f>+$B$4</f>
        <v>LLO - Ligth</v>
      </c>
      <c r="M597" s="21">
        <f t="shared" ref="M597:AR597" si="164">+M610+M729</f>
        <v>2363.3818728800015</v>
      </c>
      <c r="N597" s="21">
        <f t="shared" si="164"/>
        <v>2353.3166213684658</v>
      </c>
      <c r="O597" s="21">
        <f t="shared" si="164"/>
        <v>2101.0047163478462</v>
      </c>
      <c r="P597" s="21">
        <f t="shared" si="164"/>
        <v>2012.5762804697893</v>
      </c>
      <c r="Q597" s="21">
        <f t="shared" si="164"/>
        <v>1835.0506247854717</v>
      </c>
      <c r="R597" s="21">
        <f t="shared" si="164"/>
        <v>1638.146688993321</v>
      </c>
      <c r="S597" s="21">
        <f t="shared" si="164"/>
        <v>1601.356720603565</v>
      </c>
      <c r="T597" s="21">
        <f t="shared" si="164"/>
        <v>1572.1826106619724</v>
      </c>
      <c r="U597" s="21">
        <f t="shared" si="164"/>
        <v>1240.532755773221</v>
      </c>
      <c r="V597" s="21">
        <f t="shared" si="164"/>
        <v>1175.964603847596</v>
      </c>
      <c r="W597" s="21">
        <f t="shared" si="164"/>
        <v>805.64843202394241</v>
      </c>
      <c r="X597" s="21">
        <f t="shared" si="164"/>
        <v>522.08459792072597</v>
      </c>
      <c r="Y597" s="21">
        <f t="shared" si="164"/>
        <v>522.08459792072597</v>
      </c>
      <c r="Z597" s="21">
        <f t="shared" si="164"/>
        <v>465.46171592128371</v>
      </c>
      <c r="AA597" s="21">
        <f t="shared" si="164"/>
        <v>0</v>
      </c>
      <c r="AB597" s="21">
        <f t="shared" si="164"/>
        <v>0</v>
      </c>
      <c r="AC597" s="21">
        <f t="shared" si="164"/>
        <v>0</v>
      </c>
      <c r="AD597" s="21">
        <f t="shared" si="164"/>
        <v>0</v>
      </c>
      <c r="AE597" s="21">
        <f t="shared" si="164"/>
        <v>0</v>
      </c>
      <c r="AF597" s="21">
        <f t="shared" si="164"/>
        <v>0</v>
      </c>
      <c r="AG597" s="21">
        <f t="shared" si="164"/>
        <v>0</v>
      </c>
      <c r="AH597" s="21">
        <f t="shared" si="164"/>
        <v>0</v>
      </c>
      <c r="AI597" s="21">
        <f t="shared" si="164"/>
        <v>0</v>
      </c>
      <c r="AJ597" s="21">
        <f t="shared" si="164"/>
        <v>0</v>
      </c>
      <c r="AK597" s="21">
        <f t="shared" si="164"/>
        <v>0</v>
      </c>
      <c r="AL597" s="21">
        <f t="shared" si="164"/>
        <v>0</v>
      </c>
      <c r="AM597" s="21">
        <f t="shared" si="164"/>
        <v>0</v>
      </c>
      <c r="AN597" s="21">
        <f t="shared" si="164"/>
        <v>0</v>
      </c>
      <c r="AO597" s="21">
        <f t="shared" si="164"/>
        <v>0</v>
      </c>
      <c r="AP597" s="21">
        <f t="shared" si="164"/>
        <v>0</v>
      </c>
      <c r="AQ597" s="21">
        <f t="shared" si="164"/>
        <v>0</v>
      </c>
      <c r="AR597" s="21">
        <f t="shared" si="164"/>
        <v>0</v>
      </c>
    </row>
    <row r="598" spans="1:48" x14ac:dyDescent="0.25">
      <c r="H598" s="17" t="str">
        <f t="shared" si="162"/>
        <v>DIC7</v>
      </c>
      <c r="J598" s="61" t="s">
        <v>73</v>
      </c>
      <c r="K598" s="19" t="s">
        <v>324</v>
      </c>
      <c r="L598" s="22" t="str">
        <f>+$B$5</f>
        <v>LLO - Heavy</v>
      </c>
      <c r="M598" s="21">
        <f t="shared" ref="M598:AR598" si="165">+M611+M730</f>
        <v>435.19614710964771</v>
      </c>
      <c r="N598" s="21">
        <f t="shared" si="165"/>
        <v>411.93497071145521</v>
      </c>
      <c r="O598" s="21">
        <f t="shared" si="165"/>
        <v>391.91205128791887</v>
      </c>
      <c r="P598" s="21">
        <f t="shared" si="165"/>
        <v>371.88913186438157</v>
      </c>
      <c r="Q598" s="21">
        <f t="shared" si="165"/>
        <v>351.86621244084523</v>
      </c>
      <c r="R598" s="21">
        <f t="shared" si="165"/>
        <v>323.97933895818477</v>
      </c>
      <c r="S598" s="21">
        <f t="shared" si="165"/>
        <v>296.09246547552442</v>
      </c>
      <c r="T598" s="21">
        <f t="shared" si="165"/>
        <v>273.97842872802556</v>
      </c>
      <c r="U598" s="21">
        <f t="shared" si="165"/>
        <v>251.86439198052688</v>
      </c>
      <c r="V598" s="21">
        <f t="shared" si="165"/>
        <v>229.75035523302719</v>
      </c>
      <c r="W598" s="21">
        <f t="shared" si="165"/>
        <v>147.04536006539831</v>
      </c>
      <c r="X598" s="21">
        <f t="shared" si="165"/>
        <v>147.04536006539831</v>
      </c>
      <c r="Y598" s="21">
        <f t="shared" si="165"/>
        <v>147.04536006539831</v>
      </c>
      <c r="Z598" s="21">
        <f t="shared" si="165"/>
        <v>104.1250963181288</v>
      </c>
      <c r="AA598" s="21">
        <f t="shared" si="165"/>
        <v>0</v>
      </c>
      <c r="AB598" s="21">
        <f t="shared" si="165"/>
        <v>0</v>
      </c>
      <c r="AC598" s="21">
        <f t="shared" si="165"/>
        <v>0</v>
      </c>
      <c r="AD598" s="21">
        <f t="shared" si="165"/>
        <v>0</v>
      </c>
      <c r="AE598" s="21">
        <f t="shared" si="165"/>
        <v>0</v>
      </c>
      <c r="AF598" s="21">
        <f t="shared" si="165"/>
        <v>0</v>
      </c>
      <c r="AG598" s="21">
        <f t="shared" si="165"/>
        <v>0</v>
      </c>
      <c r="AH598" s="21">
        <f t="shared" si="165"/>
        <v>0</v>
      </c>
      <c r="AI598" s="21">
        <f t="shared" si="165"/>
        <v>0</v>
      </c>
      <c r="AJ598" s="21">
        <f t="shared" si="165"/>
        <v>0</v>
      </c>
      <c r="AK598" s="21">
        <f t="shared" si="165"/>
        <v>0</v>
      </c>
      <c r="AL598" s="21">
        <f t="shared" si="165"/>
        <v>0</v>
      </c>
      <c r="AM598" s="21">
        <f t="shared" si="165"/>
        <v>0</v>
      </c>
      <c r="AN598" s="21">
        <f t="shared" si="165"/>
        <v>0</v>
      </c>
      <c r="AO598" s="21">
        <f t="shared" si="165"/>
        <v>0</v>
      </c>
      <c r="AP598" s="21">
        <f t="shared" si="165"/>
        <v>0</v>
      </c>
      <c r="AQ598" s="21">
        <f t="shared" si="165"/>
        <v>0</v>
      </c>
      <c r="AR598" s="21">
        <f t="shared" si="165"/>
        <v>0</v>
      </c>
    </row>
    <row r="599" spans="1:48" x14ac:dyDescent="0.25">
      <c r="H599" s="17" t="str">
        <f t="shared" si="162"/>
        <v>DIC7</v>
      </c>
      <c r="J599" s="61" t="s">
        <v>74</v>
      </c>
      <c r="K599" s="19" t="s">
        <v>326</v>
      </c>
      <c r="L599" s="22" t="str">
        <f>+$B$6</f>
        <v>PU - Ligth</v>
      </c>
      <c r="M599" s="21">
        <f t="shared" ref="M599:AR599" si="166">+M612+M731</f>
        <v>114.08197614382763</v>
      </c>
      <c r="N599" s="21">
        <f t="shared" si="166"/>
        <v>107.80332117433353</v>
      </c>
      <c r="O599" s="21">
        <f t="shared" si="166"/>
        <v>103.06471365018703</v>
      </c>
      <c r="P599" s="21">
        <f t="shared" si="166"/>
        <v>98.326106126040457</v>
      </c>
      <c r="Q599" s="21">
        <f t="shared" si="166"/>
        <v>93.587498601893941</v>
      </c>
      <c r="R599" s="21">
        <f t="shared" si="166"/>
        <v>88.848891077747311</v>
      </c>
      <c r="S599" s="21">
        <f t="shared" si="166"/>
        <v>84.110283553600823</v>
      </c>
      <c r="T599" s="21">
        <f t="shared" si="166"/>
        <v>9.5824650524390318</v>
      </c>
      <c r="U599" s="21">
        <f t="shared" si="166"/>
        <v>0</v>
      </c>
      <c r="V599" s="21">
        <f t="shared" si="166"/>
        <v>0</v>
      </c>
      <c r="W599" s="21">
        <f t="shared" si="166"/>
        <v>0</v>
      </c>
      <c r="X599" s="21">
        <f t="shared" si="166"/>
        <v>0</v>
      </c>
      <c r="Y599" s="21">
        <f t="shared" si="166"/>
        <v>0</v>
      </c>
      <c r="Z599" s="21">
        <f t="shared" si="166"/>
        <v>0</v>
      </c>
      <c r="AA599" s="21">
        <f t="shared" si="166"/>
        <v>0</v>
      </c>
      <c r="AB599" s="21">
        <f t="shared" si="166"/>
        <v>0</v>
      </c>
      <c r="AC599" s="21">
        <f t="shared" si="166"/>
        <v>0</v>
      </c>
      <c r="AD599" s="21">
        <f t="shared" si="166"/>
        <v>0</v>
      </c>
      <c r="AE599" s="21">
        <f t="shared" si="166"/>
        <v>0</v>
      </c>
      <c r="AF599" s="21">
        <f t="shared" si="166"/>
        <v>0</v>
      </c>
      <c r="AG599" s="21">
        <f t="shared" si="166"/>
        <v>0</v>
      </c>
      <c r="AH599" s="21">
        <f t="shared" si="166"/>
        <v>0</v>
      </c>
      <c r="AI599" s="21">
        <f t="shared" si="166"/>
        <v>0</v>
      </c>
      <c r="AJ599" s="21">
        <f t="shared" si="166"/>
        <v>0</v>
      </c>
      <c r="AK599" s="21">
        <f t="shared" si="166"/>
        <v>0</v>
      </c>
      <c r="AL599" s="21">
        <f t="shared" si="166"/>
        <v>0</v>
      </c>
      <c r="AM599" s="21">
        <f t="shared" si="166"/>
        <v>0</v>
      </c>
      <c r="AN599" s="21">
        <f t="shared" si="166"/>
        <v>0</v>
      </c>
      <c r="AO599" s="21">
        <f t="shared" si="166"/>
        <v>0</v>
      </c>
      <c r="AP599" s="21">
        <f t="shared" si="166"/>
        <v>0</v>
      </c>
      <c r="AQ599" s="21">
        <f t="shared" si="166"/>
        <v>0</v>
      </c>
      <c r="AR599" s="21">
        <f t="shared" si="166"/>
        <v>0</v>
      </c>
    </row>
    <row r="600" spans="1:48" x14ac:dyDescent="0.25">
      <c r="H600" s="17" t="str">
        <f t="shared" si="162"/>
        <v>DIC7</v>
      </c>
      <c r="J600" s="61" t="s">
        <v>75</v>
      </c>
      <c r="K600" s="19" t="s">
        <v>328</v>
      </c>
      <c r="L600" s="22" t="str">
        <f>+$B$7</f>
        <v>VMM - Medium</v>
      </c>
      <c r="M600" s="21">
        <f t="shared" ref="M600:AR600" si="167">+M613+M732</f>
        <v>549.23491678624987</v>
      </c>
      <c r="N600" s="21">
        <f t="shared" si="167"/>
        <v>508.08694024833926</v>
      </c>
      <c r="O600" s="21">
        <f t="shared" si="167"/>
        <v>464.70146758014005</v>
      </c>
      <c r="P600" s="21">
        <f t="shared" si="167"/>
        <v>395.49388452035032</v>
      </c>
      <c r="Q600" s="21">
        <f t="shared" si="167"/>
        <v>357.43557472402506</v>
      </c>
      <c r="R600" s="21">
        <f t="shared" si="167"/>
        <v>316.64279921521745</v>
      </c>
      <c r="S600" s="21">
        <f t="shared" si="167"/>
        <v>275.85002370640984</v>
      </c>
      <c r="T600" s="21">
        <f t="shared" si="167"/>
        <v>247.67468073397185</v>
      </c>
      <c r="U600" s="21">
        <f t="shared" si="167"/>
        <v>206.20975158970387</v>
      </c>
      <c r="V600" s="21">
        <f t="shared" si="167"/>
        <v>0</v>
      </c>
      <c r="W600" s="21">
        <f t="shared" si="167"/>
        <v>0</v>
      </c>
      <c r="X600" s="21">
        <f t="shared" si="167"/>
        <v>0</v>
      </c>
      <c r="Y600" s="21">
        <f t="shared" si="167"/>
        <v>0</v>
      </c>
      <c r="Z600" s="21">
        <f t="shared" si="167"/>
        <v>0</v>
      </c>
      <c r="AA600" s="21">
        <f t="shared" si="167"/>
        <v>0</v>
      </c>
      <c r="AB600" s="21">
        <f t="shared" si="167"/>
        <v>0</v>
      </c>
      <c r="AC600" s="21">
        <f t="shared" si="167"/>
        <v>0</v>
      </c>
      <c r="AD600" s="21">
        <f t="shared" si="167"/>
        <v>0</v>
      </c>
      <c r="AE600" s="21">
        <f t="shared" si="167"/>
        <v>0</v>
      </c>
      <c r="AF600" s="21">
        <f t="shared" si="167"/>
        <v>0</v>
      </c>
      <c r="AG600" s="21">
        <f t="shared" si="167"/>
        <v>0</v>
      </c>
      <c r="AH600" s="21">
        <f t="shared" si="167"/>
        <v>0</v>
      </c>
      <c r="AI600" s="21">
        <f t="shared" si="167"/>
        <v>0</v>
      </c>
      <c r="AJ600" s="21">
        <f t="shared" si="167"/>
        <v>0</v>
      </c>
      <c r="AK600" s="21">
        <f t="shared" si="167"/>
        <v>0</v>
      </c>
      <c r="AL600" s="21">
        <f t="shared" si="167"/>
        <v>0</v>
      </c>
      <c r="AM600" s="21">
        <f t="shared" si="167"/>
        <v>0</v>
      </c>
      <c r="AN600" s="21">
        <f t="shared" si="167"/>
        <v>0</v>
      </c>
      <c r="AO600" s="21">
        <f t="shared" si="167"/>
        <v>0</v>
      </c>
      <c r="AP600" s="21">
        <f t="shared" si="167"/>
        <v>0</v>
      </c>
      <c r="AQ600" s="21">
        <f t="shared" si="167"/>
        <v>0</v>
      </c>
      <c r="AR600" s="21">
        <f t="shared" si="167"/>
        <v>0</v>
      </c>
    </row>
    <row r="601" spans="1:48" x14ac:dyDescent="0.25">
      <c r="H601" s="17" t="str">
        <f t="shared" si="162"/>
        <v>DIC7</v>
      </c>
      <c r="J601" s="61" t="s">
        <v>76</v>
      </c>
      <c r="K601" s="19" t="s">
        <v>330</v>
      </c>
      <c r="L601" s="22" t="str">
        <f>+$B$8</f>
        <v>VSM - Medium</v>
      </c>
      <c r="M601" s="21">
        <f t="shared" ref="M601:AR601" si="168">+M614+M733</f>
        <v>107.1288894308548</v>
      </c>
      <c r="N601" s="21">
        <f t="shared" si="168"/>
        <v>99.494090525403635</v>
      </c>
      <c r="O601" s="21">
        <f t="shared" si="168"/>
        <v>94.659288780829513</v>
      </c>
      <c r="P601" s="21">
        <f t="shared" si="168"/>
        <v>95.395124752137718</v>
      </c>
      <c r="Q601" s="21">
        <f t="shared" si="168"/>
        <v>89.411087179713832</v>
      </c>
      <c r="R601" s="21">
        <f t="shared" si="168"/>
        <v>81.158349255451213</v>
      </c>
      <c r="S601" s="21">
        <f t="shared" si="168"/>
        <v>72.934722485318503</v>
      </c>
      <c r="T601" s="21">
        <f t="shared" si="168"/>
        <v>66.267008595449028</v>
      </c>
      <c r="U601" s="21">
        <f t="shared" si="168"/>
        <v>59.343113667459157</v>
      </c>
      <c r="V601" s="21">
        <f t="shared" si="168"/>
        <v>53.795763969556667</v>
      </c>
      <c r="W601" s="21">
        <f t="shared" si="168"/>
        <v>48.248414271654141</v>
      </c>
      <c r="X601" s="21">
        <f t="shared" si="168"/>
        <v>42.70106457375163</v>
      </c>
      <c r="Y601" s="21">
        <f t="shared" si="168"/>
        <v>39.830137261671737</v>
      </c>
      <c r="Z601" s="21">
        <f t="shared" si="168"/>
        <v>36.959209949591816</v>
      </c>
      <c r="AA601" s="21">
        <f t="shared" si="168"/>
        <v>9.8781341455374196</v>
      </c>
      <c r="AB601" s="21">
        <f t="shared" si="168"/>
        <v>0</v>
      </c>
      <c r="AC601" s="21">
        <f t="shared" si="168"/>
        <v>0</v>
      </c>
      <c r="AD601" s="21">
        <f t="shared" si="168"/>
        <v>0</v>
      </c>
      <c r="AE601" s="21">
        <f t="shared" si="168"/>
        <v>0</v>
      </c>
      <c r="AF601" s="21">
        <f t="shared" si="168"/>
        <v>0</v>
      </c>
      <c r="AG601" s="21">
        <f t="shared" si="168"/>
        <v>0</v>
      </c>
      <c r="AH601" s="21">
        <f t="shared" si="168"/>
        <v>0</v>
      </c>
      <c r="AI601" s="21">
        <f t="shared" si="168"/>
        <v>0</v>
      </c>
      <c r="AJ601" s="21">
        <f t="shared" si="168"/>
        <v>0</v>
      </c>
      <c r="AK601" s="21">
        <f t="shared" si="168"/>
        <v>0</v>
      </c>
      <c r="AL601" s="21">
        <f t="shared" si="168"/>
        <v>0</v>
      </c>
      <c r="AM601" s="21">
        <f t="shared" si="168"/>
        <v>0</v>
      </c>
      <c r="AN601" s="21">
        <f t="shared" si="168"/>
        <v>0</v>
      </c>
      <c r="AO601" s="21">
        <f t="shared" si="168"/>
        <v>0</v>
      </c>
      <c r="AP601" s="21">
        <f t="shared" si="168"/>
        <v>0</v>
      </c>
      <c r="AQ601" s="21">
        <f t="shared" si="168"/>
        <v>0</v>
      </c>
      <c r="AR601" s="21">
        <f t="shared" si="168"/>
        <v>0</v>
      </c>
    </row>
    <row r="602" spans="1:48" x14ac:dyDescent="0.25">
      <c r="H602" s="17" t="str">
        <f t="shared" si="162"/>
        <v>DIC7</v>
      </c>
      <c r="J602" s="61" t="s">
        <v>77</v>
      </c>
      <c r="K602" s="19" t="s">
        <v>332</v>
      </c>
      <c r="L602" s="22" t="str">
        <f>+$B$9</f>
        <v>VIM - GAS</v>
      </c>
      <c r="M602" s="21">
        <f t="shared" ref="M602:AR602" si="169">+M615+M734</f>
        <v>56.807216961174689</v>
      </c>
      <c r="N602" s="21">
        <f t="shared" si="169"/>
        <v>55.765164519691567</v>
      </c>
      <c r="O602" s="21">
        <f t="shared" si="169"/>
        <v>32.51375188456224</v>
      </c>
      <c r="P602" s="21">
        <f t="shared" si="169"/>
        <v>32.533504971631423</v>
      </c>
      <c r="Q602" s="21">
        <f t="shared" si="169"/>
        <v>32.553258058700507</v>
      </c>
      <c r="R602" s="21">
        <f t="shared" si="169"/>
        <v>30.137239112410235</v>
      </c>
      <c r="S602" s="21">
        <f t="shared" si="169"/>
        <v>27.72122016611997</v>
      </c>
      <c r="T602" s="21">
        <f t="shared" si="169"/>
        <v>25.73312215946207</v>
      </c>
      <c r="U602" s="21">
        <f t="shared" si="169"/>
        <v>23.745024152804241</v>
      </c>
      <c r="V602" s="21">
        <f t="shared" si="169"/>
        <v>22.097104839832511</v>
      </c>
      <c r="W602" s="21">
        <f t="shared" si="169"/>
        <v>20.449185526860781</v>
      </c>
      <c r="X602" s="21">
        <f t="shared" si="169"/>
        <v>18.801266213889047</v>
      </c>
      <c r="Y602" s="21">
        <f t="shared" si="169"/>
        <v>17.695089667937179</v>
      </c>
      <c r="Z602" s="21">
        <f t="shared" si="169"/>
        <v>16.597929076602725</v>
      </c>
      <c r="AA602" s="21">
        <f t="shared" si="169"/>
        <v>8.5169094910650216</v>
      </c>
      <c r="AB602" s="21">
        <f t="shared" si="169"/>
        <v>0</v>
      </c>
      <c r="AC602" s="21">
        <f t="shared" si="169"/>
        <v>0</v>
      </c>
      <c r="AD602" s="21">
        <f t="shared" si="169"/>
        <v>0</v>
      </c>
      <c r="AE602" s="21">
        <f t="shared" si="169"/>
        <v>0</v>
      </c>
      <c r="AF602" s="21">
        <f t="shared" si="169"/>
        <v>0</v>
      </c>
      <c r="AG602" s="21">
        <f t="shared" si="169"/>
        <v>0</v>
      </c>
      <c r="AH602" s="21">
        <f t="shared" si="169"/>
        <v>0</v>
      </c>
      <c r="AI602" s="21">
        <f t="shared" si="169"/>
        <v>0</v>
      </c>
      <c r="AJ602" s="21">
        <f t="shared" si="169"/>
        <v>0</v>
      </c>
      <c r="AK602" s="21">
        <f t="shared" si="169"/>
        <v>0</v>
      </c>
      <c r="AL602" s="21">
        <f t="shared" si="169"/>
        <v>0</v>
      </c>
      <c r="AM602" s="21">
        <f t="shared" si="169"/>
        <v>0</v>
      </c>
      <c r="AN602" s="21">
        <f t="shared" si="169"/>
        <v>0</v>
      </c>
      <c r="AO602" s="21">
        <f t="shared" si="169"/>
        <v>0</v>
      </c>
      <c r="AP602" s="21">
        <f t="shared" si="169"/>
        <v>0</v>
      </c>
      <c r="AQ602" s="21">
        <f t="shared" si="169"/>
        <v>0</v>
      </c>
      <c r="AR602" s="21">
        <f t="shared" si="169"/>
        <v>0</v>
      </c>
    </row>
    <row r="603" spans="1:48" s="68" customFormat="1" x14ac:dyDescent="0.25">
      <c r="A603" s="133"/>
      <c r="B603" s="133"/>
      <c r="C603" s="133"/>
      <c r="D603" s="133"/>
      <c r="E603" s="133"/>
      <c r="F603" s="134"/>
      <c r="H603" s="71"/>
      <c r="I603" s="71"/>
      <c r="L603" s="22"/>
      <c r="M603" s="69">
        <f>+SUM(M596:M602)</f>
        <v>3795.7837739859733</v>
      </c>
      <c r="N603" s="69">
        <f t="shared" ref="N603" si="170">+SUM(N596:N602)</f>
        <v>3673.736866456537</v>
      </c>
      <c r="O603" s="69">
        <f t="shared" ref="O603:AR603" si="171">+SUM(O596:O602)</f>
        <v>3295.3823754609157</v>
      </c>
      <c r="P603" s="69">
        <f t="shared" si="171"/>
        <v>3131.7846958595042</v>
      </c>
      <c r="Q603" s="69">
        <f t="shared" si="171"/>
        <v>2879.5923715689864</v>
      </c>
      <c r="R603" s="69">
        <f t="shared" si="171"/>
        <v>2478.9133066123322</v>
      </c>
      <c r="S603" s="69">
        <f t="shared" si="171"/>
        <v>2358.0654359905388</v>
      </c>
      <c r="T603" s="69">
        <f t="shared" si="171"/>
        <v>2195.4183159313202</v>
      </c>
      <c r="U603" s="69">
        <f t="shared" si="171"/>
        <v>1781.6950371637154</v>
      </c>
      <c r="V603" s="69">
        <f t="shared" si="171"/>
        <v>1481.6078278900125</v>
      </c>
      <c r="W603" s="69">
        <f t="shared" si="171"/>
        <v>1021.3913918878557</v>
      </c>
      <c r="X603" s="69">
        <f t="shared" si="171"/>
        <v>730.63228877376491</v>
      </c>
      <c r="Y603" s="69">
        <f t="shared" si="171"/>
        <v>726.65518491573323</v>
      </c>
      <c r="Z603" s="69">
        <f t="shared" si="171"/>
        <v>623.14395126560703</v>
      </c>
      <c r="AA603" s="69">
        <f t="shared" si="171"/>
        <v>18.395043636602441</v>
      </c>
      <c r="AB603" s="69">
        <f t="shared" si="171"/>
        <v>0</v>
      </c>
      <c r="AC603" s="69">
        <f t="shared" si="171"/>
        <v>0</v>
      </c>
      <c r="AD603" s="69">
        <f t="shared" si="171"/>
        <v>0</v>
      </c>
      <c r="AE603" s="69">
        <f t="shared" si="171"/>
        <v>0</v>
      </c>
      <c r="AF603" s="69">
        <f t="shared" si="171"/>
        <v>0</v>
      </c>
      <c r="AG603" s="69">
        <f t="shared" si="171"/>
        <v>0</v>
      </c>
      <c r="AH603" s="69">
        <f t="shared" si="171"/>
        <v>0</v>
      </c>
      <c r="AI603" s="69">
        <f t="shared" si="171"/>
        <v>0</v>
      </c>
      <c r="AJ603" s="69">
        <f t="shared" si="171"/>
        <v>0</v>
      </c>
      <c r="AK603" s="69">
        <f t="shared" si="171"/>
        <v>0</v>
      </c>
      <c r="AL603" s="69">
        <f t="shared" si="171"/>
        <v>0</v>
      </c>
      <c r="AM603" s="69">
        <f t="shared" si="171"/>
        <v>0</v>
      </c>
      <c r="AN603" s="69">
        <f t="shared" si="171"/>
        <v>0</v>
      </c>
      <c r="AO603" s="69">
        <f t="shared" si="171"/>
        <v>0</v>
      </c>
      <c r="AP603" s="69">
        <f t="shared" si="171"/>
        <v>0</v>
      </c>
      <c r="AQ603" s="69">
        <f t="shared" si="171"/>
        <v>0</v>
      </c>
      <c r="AR603" s="69">
        <f t="shared" si="171"/>
        <v>0</v>
      </c>
    </row>
    <row r="604" spans="1:48" s="206" customFormat="1" x14ac:dyDescent="0.25">
      <c r="A604" s="204"/>
      <c r="B604" s="204"/>
      <c r="C604" s="204"/>
      <c r="D604" s="204"/>
      <c r="E604" s="204"/>
      <c r="F604" s="205"/>
      <c r="H604" s="207"/>
      <c r="I604" s="207"/>
      <c r="L604" s="202"/>
    </row>
    <row r="605" spans="1:48" ht="18.75" x14ac:dyDescent="0.3">
      <c r="F605" s="208"/>
      <c r="I605" s="17" t="str">
        <f>+IF(OR(J606="OIL",J606="OIL-eq"),$I$5,IF(J606="GAS",$I$4,IF(J606="GSL",$I$8,IF(J606="DSL",$I$9,IF(J606="KER",$I$10,IF(J606="LPG",$I$11,IF(J606="HFO",$I$12,IF(J606="AVG",$I$13,IF(J606="RFG",$I$14,IF(J606="ELC",$I$15,$I$16))))))))))</f>
        <v>Kt CO2e/año</v>
      </c>
      <c r="K605" s="34" t="s">
        <v>487</v>
      </c>
    </row>
    <row r="606" spans="1:48" x14ac:dyDescent="0.25">
      <c r="I606" s="115">
        <f>+IF(OR(J606="OIL",J606="OIL-eq"),$H$5,IF(J606="GAS",$H$4,IF(J606="GSL",$H$8,IF(J606="DSL",$H$9,IF(J606="KER",$H$10,IF(J606="LPG",$H$11,IF(J606="HFO",$H$12,IF(J606="AVG",$H$13,IF(J606="RFG",$H$14,IF(J606="ELC",$H$15,$H$16))))))))))</f>
        <v>1</v>
      </c>
      <c r="J606" s="106" t="s">
        <v>488</v>
      </c>
      <c r="K606" s="41" t="s">
        <v>26</v>
      </c>
    </row>
    <row r="607" spans="1:48" x14ac:dyDescent="0.25">
      <c r="H607" s="12"/>
      <c r="I607" s="12"/>
      <c r="J607" s="15"/>
      <c r="K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</row>
    <row r="608" spans="1:48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:48" x14ac:dyDescent="0.25">
      <c r="H609" s="17" t="str">
        <f t="shared" ref="H609:H615" si="172">+$B$1</f>
        <v>DIC7</v>
      </c>
      <c r="J609" s="61" t="s">
        <v>72</v>
      </c>
      <c r="K609" s="19" t="s">
        <v>320</v>
      </c>
      <c r="L609" s="22" t="str">
        <f>+$B$3</f>
        <v>GU - Gas</v>
      </c>
      <c r="M609" s="21">
        <f>+M624+M637+M650+M715</f>
        <v>147.92174126786136</v>
      </c>
      <c r="N609" s="21">
        <f t="shared" ref="N609:AR615" si="173">+N624+N637+N650+N715</f>
        <v>119.53289305113131</v>
      </c>
      <c r="O609" s="21">
        <f t="shared" si="173"/>
        <v>93.587716594596287</v>
      </c>
      <c r="P609" s="21">
        <f t="shared" si="173"/>
        <v>109.29291014834769</v>
      </c>
      <c r="Q609" s="21">
        <f t="shared" si="173"/>
        <v>104.17291869695583</v>
      </c>
      <c r="R609" s="21">
        <f t="shared" si="173"/>
        <v>0</v>
      </c>
      <c r="S609" s="21">
        <f t="shared" si="173"/>
        <v>0</v>
      </c>
      <c r="T609" s="21">
        <f t="shared" si="173"/>
        <v>0</v>
      </c>
      <c r="U609" s="21">
        <f t="shared" si="173"/>
        <v>0</v>
      </c>
      <c r="V609" s="21">
        <f t="shared" si="173"/>
        <v>0</v>
      </c>
      <c r="W609" s="21">
        <f t="shared" si="173"/>
        <v>0</v>
      </c>
      <c r="X609" s="21">
        <f t="shared" si="173"/>
        <v>0</v>
      </c>
      <c r="Y609" s="21">
        <f t="shared" si="173"/>
        <v>0</v>
      </c>
      <c r="Z609" s="21">
        <f t="shared" si="173"/>
        <v>0</v>
      </c>
      <c r="AA609" s="21">
        <f t="shared" si="173"/>
        <v>0</v>
      </c>
      <c r="AB609" s="21">
        <f t="shared" si="173"/>
        <v>0</v>
      </c>
      <c r="AC609" s="21">
        <f t="shared" si="173"/>
        <v>0</v>
      </c>
      <c r="AD609" s="21">
        <f t="shared" si="173"/>
        <v>0</v>
      </c>
      <c r="AE609" s="21">
        <f t="shared" si="173"/>
        <v>0</v>
      </c>
      <c r="AF609" s="21">
        <f t="shared" si="173"/>
        <v>0</v>
      </c>
      <c r="AG609" s="21">
        <f t="shared" si="173"/>
        <v>0</v>
      </c>
      <c r="AH609" s="21">
        <f t="shared" si="173"/>
        <v>0</v>
      </c>
      <c r="AI609" s="21">
        <f t="shared" si="173"/>
        <v>0</v>
      </c>
      <c r="AJ609" s="21">
        <f t="shared" si="173"/>
        <v>0</v>
      </c>
      <c r="AK609" s="21">
        <f t="shared" si="173"/>
        <v>0</v>
      </c>
      <c r="AL609" s="21">
        <f t="shared" si="173"/>
        <v>0</v>
      </c>
      <c r="AM609" s="21">
        <f t="shared" si="173"/>
        <v>0</v>
      </c>
      <c r="AN609" s="21">
        <f t="shared" si="173"/>
        <v>0</v>
      </c>
      <c r="AO609" s="21">
        <f t="shared" si="173"/>
        <v>0</v>
      </c>
      <c r="AP609" s="21">
        <f t="shared" si="173"/>
        <v>0</v>
      </c>
      <c r="AQ609" s="21">
        <f t="shared" si="173"/>
        <v>0</v>
      </c>
      <c r="AR609" s="21">
        <f t="shared" si="173"/>
        <v>0</v>
      </c>
    </row>
    <row r="610" spans="1:48" x14ac:dyDescent="0.25">
      <c r="H610" s="17" t="str">
        <f t="shared" si="172"/>
        <v>DIC7</v>
      </c>
      <c r="J610" s="61" t="s">
        <v>73</v>
      </c>
      <c r="K610" s="19" t="s">
        <v>322</v>
      </c>
      <c r="L610" s="22" t="str">
        <f>+$B$4</f>
        <v>LLO - Ligth</v>
      </c>
      <c r="M610" s="21">
        <f t="shared" ref="M610:AB615" si="174">+M625+M638+M651+M716</f>
        <v>2087.5923534154308</v>
      </c>
      <c r="N610" s="21">
        <f t="shared" si="174"/>
        <v>2078.1889522239467</v>
      </c>
      <c r="O610" s="21">
        <f t="shared" si="174"/>
        <v>1906.9982511598851</v>
      </c>
      <c r="P610" s="21">
        <f t="shared" si="174"/>
        <v>1855.845006446217</v>
      </c>
      <c r="Q610" s="21">
        <f t="shared" si="174"/>
        <v>1687.4005226823649</v>
      </c>
      <c r="R610" s="21">
        <f t="shared" si="174"/>
        <v>1502.8436554360537</v>
      </c>
      <c r="S610" s="21">
        <f t="shared" si="174"/>
        <v>1470.5821999197597</v>
      </c>
      <c r="T610" s="21">
        <f t="shared" si="174"/>
        <v>1444.9991594523958</v>
      </c>
      <c r="U610" s="21">
        <f t="shared" si="174"/>
        <v>1129.6828176411047</v>
      </c>
      <c r="V610" s="21">
        <f t="shared" si="174"/>
        <v>1068.7405157480437</v>
      </c>
      <c r="W610" s="21">
        <f t="shared" si="174"/>
        <v>712.11137929801407</v>
      </c>
      <c r="X610" s="21">
        <f t="shared" si="174"/>
        <v>438.44261195978112</v>
      </c>
      <c r="Y610" s="21">
        <f t="shared" si="174"/>
        <v>438.44261195978112</v>
      </c>
      <c r="Z610" s="21">
        <f t="shared" si="174"/>
        <v>388.78949539613592</v>
      </c>
      <c r="AA610" s="21">
        <f t="shared" si="174"/>
        <v>0</v>
      </c>
      <c r="AB610" s="21">
        <f t="shared" si="174"/>
        <v>0</v>
      </c>
      <c r="AC610" s="21">
        <f t="shared" si="173"/>
        <v>0</v>
      </c>
      <c r="AD610" s="21">
        <f t="shared" si="173"/>
        <v>0</v>
      </c>
      <c r="AE610" s="21">
        <f t="shared" si="173"/>
        <v>0</v>
      </c>
      <c r="AF610" s="21">
        <f t="shared" si="173"/>
        <v>0</v>
      </c>
      <c r="AG610" s="21">
        <f t="shared" si="173"/>
        <v>0</v>
      </c>
      <c r="AH610" s="21">
        <f t="shared" si="173"/>
        <v>0</v>
      </c>
      <c r="AI610" s="21">
        <f t="shared" si="173"/>
        <v>0</v>
      </c>
      <c r="AJ610" s="21">
        <f t="shared" si="173"/>
        <v>0</v>
      </c>
      <c r="AK610" s="21">
        <f t="shared" si="173"/>
        <v>0</v>
      </c>
      <c r="AL610" s="21">
        <f t="shared" si="173"/>
        <v>0</v>
      </c>
      <c r="AM610" s="21">
        <f t="shared" si="173"/>
        <v>0</v>
      </c>
      <c r="AN610" s="21">
        <f t="shared" si="173"/>
        <v>0</v>
      </c>
      <c r="AO610" s="21">
        <f t="shared" si="173"/>
        <v>0</v>
      </c>
      <c r="AP610" s="21">
        <f t="shared" si="173"/>
        <v>0</v>
      </c>
      <c r="AQ610" s="21">
        <f t="shared" si="173"/>
        <v>0</v>
      </c>
      <c r="AR610" s="21">
        <f t="shared" si="173"/>
        <v>0</v>
      </c>
    </row>
    <row r="611" spans="1:48" x14ac:dyDescent="0.25">
      <c r="H611" s="17" t="str">
        <f t="shared" si="172"/>
        <v>DIC7</v>
      </c>
      <c r="J611" s="61" t="s">
        <v>73</v>
      </c>
      <c r="K611" s="19" t="s">
        <v>324</v>
      </c>
      <c r="L611" s="22" t="str">
        <f>+$B$5</f>
        <v>LLO - Heavy</v>
      </c>
      <c r="M611" s="21">
        <f t="shared" si="174"/>
        <v>435.19614710964771</v>
      </c>
      <c r="N611" s="21">
        <f t="shared" si="173"/>
        <v>411.93497071145521</v>
      </c>
      <c r="O611" s="21">
        <f t="shared" si="173"/>
        <v>391.91205128791887</v>
      </c>
      <c r="P611" s="21">
        <f t="shared" si="173"/>
        <v>371.88913186438157</v>
      </c>
      <c r="Q611" s="21">
        <f t="shared" si="173"/>
        <v>351.86621244084523</v>
      </c>
      <c r="R611" s="21">
        <f t="shared" si="173"/>
        <v>323.97933895818477</v>
      </c>
      <c r="S611" s="21">
        <f t="shared" si="173"/>
        <v>296.09246547552442</v>
      </c>
      <c r="T611" s="21">
        <f t="shared" si="173"/>
        <v>273.97842872802556</v>
      </c>
      <c r="U611" s="21">
        <f t="shared" si="173"/>
        <v>251.86439198052688</v>
      </c>
      <c r="V611" s="21">
        <f t="shared" si="173"/>
        <v>229.75035523302719</v>
      </c>
      <c r="W611" s="21">
        <f t="shared" si="173"/>
        <v>147.04536006539831</v>
      </c>
      <c r="X611" s="21">
        <f t="shared" si="173"/>
        <v>147.04536006539831</v>
      </c>
      <c r="Y611" s="21">
        <f t="shared" si="173"/>
        <v>147.04536006539831</v>
      </c>
      <c r="Z611" s="21">
        <f t="shared" si="173"/>
        <v>104.1250963181288</v>
      </c>
      <c r="AA611" s="21">
        <f t="shared" si="173"/>
        <v>0</v>
      </c>
      <c r="AB611" s="21">
        <f t="shared" si="173"/>
        <v>0</v>
      </c>
      <c r="AC611" s="21">
        <f t="shared" si="173"/>
        <v>0</v>
      </c>
      <c r="AD611" s="21">
        <f t="shared" si="173"/>
        <v>0</v>
      </c>
      <c r="AE611" s="21">
        <f t="shared" si="173"/>
        <v>0</v>
      </c>
      <c r="AF611" s="21">
        <f t="shared" si="173"/>
        <v>0</v>
      </c>
      <c r="AG611" s="21">
        <f t="shared" si="173"/>
        <v>0</v>
      </c>
      <c r="AH611" s="21">
        <f t="shared" si="173"/>
        <v>0</v>
      </c>
      <c r="AI611" s="21">
        <f t="shared" si="173"/>
        <v>0</v>
      </c>
      <c r="AJ611" s="21">
        <f t="shared" si="173"/>
        <v>0</v>
      </c>
      <c r="AK611" s="21">
        <f t="shared" si="173"/>
        <v>0</v>
      </c>
      <c r="AL611" s="21">
        <f t="shared" si="173"/>
        <v>0</v>
      </c>
      <c r="AM611" s="21">
        <f t="shared" si="173"/>
        <v>0</v>
      </c>
      <c r="AN611" s="21">
        <f t="shared" si="173"/>
        <v>0</v>
      </c>
      <c r="AO611" s="21">
        <f t="shared" si="173"/>
        <v>0</v>
      </c>
      <c r="AP611" s="21">
        <f t="shared" si="173"/>
        <v>0</v>
      </c>
      <c r="AQ611" s="21">
        <f t="shared" si="173"/>
        <v>0</v>
      </c>
      <c r="AR611" s="21">
        <f t="shared" si="173"/>
        <v>0</v>
      </c>
    </row>
    <row r="612" spans="1:48" x14ac:dyDescent="0.25">
      <c r="H612" s="17" t="str">
        <f t="shared" si="172"/>
        <v>DIC7</v>
      </c>
      <c r="J612" s="61" t="s">
        <v>74</v>
      </c>
      <c r="K612" s="19" t="s">
        <v>326</v>
      </c>
      <c r="L612" s="22" t="str">
        <f>+$B$6</f>
        <v>PU - Ligth</v>
      </c>
      <c r="M612" s="21">
        <f t="shared" si="174"/>
        <v>111.56796049019354</v>
      </c>
      <c r="N612" s="21">
        <f t="shared" si="173"/>
        <v>105.42766775293475</v>
      </c>
      <c r="O612" s="21">
        <f t="shared" si="173"/>
        <v>100.79348455500359</v>
      </c>
      <c r="P612" s="21">
        <f t="shared" si="173"/>
        <v>96.159301357072337</v>
      </c>
      <c r="Q612" s="21">
        <f t="shared" si="173"/>
        <v>91.525118159141144</v>
      </c>
      <c r="R612" s="21">
        <f t="shared" si="173"/>
        <v>86.890934961209865</v>
      </c>
      <c r="S612" s="21">
        <f t="shared" si="173"/>
        <v>82.2567517632787</v>
      </c>
      <c r="T612" s="21">
        <f t="shared" si="173"/>
        <v>9.3712970138361467</v>
      </c>
      <c r="U612" s="21">
        <f t="shared" si="173"/>
        <v>0</v>
      </c>
      <c r="V612" s="21">
        <f t="shared" si="173"/>
        <v>0</v>
      </c>
      <c r="W612" s="21">
        <f t="shared" si="173"/>
        <v>0</v>
      </c>
      <c r="X612" s="21">
        <f t="shared" si="173"/>
        <v>0</v>
      </c>
      <c r="Y612" s="21">
        <f t="shared" si="173"/>
        <v>0</v>
      </c>
      <c r="Z612" s="21">
        <f t="shared" si="173"/>
        <v>0</v>
      </c>
      <c r="AA612" s="21">
        <f t="shared" si="173"/>
        <v>0</v>
      </c>
      <c r="AB612" s="21">
        <f t="shared" si="173"/>
        <v>0</v>
      </c>
      <c r="AC612" s="21">
        <f t="shared" si="173"/>
        <v>0</v>
      </c>
      <c r="AD612" s="21">
        <f t="shared" si="173"/>
        <v>0</v>
      </c>
      <c r="AE612" s="21">
        <f t="shared" si="173"/>
        <v>0</v>
      </c>
      <c r="AF612" s="21">
        <f t="shared" si="173"/>
        <v>0</v>
      </c>
      <c r="AG612" s="21">
        <f t="shared" si="173"/>
        <v>0</v>
      </c>
      <c r="AH612" s="21">
        <f t="shared" si="173"/>
        <v>0</v>
      </c>
      <c r="AI612" s="21">
        <f t="shared" si="173"/>
        <v>0</v>
      </c>
      <c r="AJ612" s="21">
        <f t="shared" si="173"/>
        <v>0</v>
      </c>
      <c r="AK612" s="21">
        <f t="shared" si="173"/>
        <v>0</v>
      </c>
      <c r="AL612" s="21">
        <f t="shared" si="173"/>
        <v>0</v>
      </c>
      <c r="AM612" s="21">
        <f t="shared" si="173"/>
        <v>0</v>
      </c>
      <c r="AN612" s="21">
        <f t="shared" si="173"/>
        <v>0</v>
      </c>
      <c r="AO612" s="21">
        <f t="shared" si="173"/>
        <v>0</v>
      </c>
      <c r="AP612" s="21">
        <f t="shared" si="173"/>
        <v>0</v>
      </c>
      <c r="AQ612" s="21">
        <f t="shared" si="173"/>
        <v>0</v>
      </c>
      <c r="AR612" s="21">
        <f t="shared" si="173"/>
        <v>0</v>
      </c>
    </row>
    <row r="613" spans="1:48" x14ac:dyDescent="0.25">
      <c r="H613" s="17" t="str">
        <f t="shared" si="172"/>
        <v>DIC7</v>
      </c>
      <c r="J613" s="61" t="s">
        <v>75</v>
      </c>
      <c r="K613" s="19" t="s">
        <v>328</v>
      </c>
      <c r="L613" s="22" t="str">
        <f>+$B$7</f>
        <v>VMM - Medium</v>
      </c>
      <c r="M613" s="21">
        <f t="shared" si="174"/>
        <v>477.79748985338847</v>
      </c>
      <c r="N613" s="21">
        <f t="shared" si="173"/>
        <v>441.7019412224389</v>
      </c>
      <c r="O613" s="21">
        <f t="shared" si="173"/>
        <v>403.6436314261137</v>
      </c>
      <c r="P613" s="21">
        <f t="shared" si="173"/>
        <v>365.58532162978963</v>
      </c>
      <c r="Q613" s="21">
        <f t="shared" si="173"/>
        <v>327.52701183346437</v>
      </c>
      <c r="R613" s="21">
        <f t="shared" si="173"/>
        <v>286.73423632465676</v>
      </c>
      <c r="S613" s="21">
        <f t="shared" si="173"/>
        <v>245.94146081584918</v>
      </c>
      <c r="T613" s="21">
        <f t="shared" si="173"/>
        <v>217.76611784341119</v>
      </c>
      <c r="U613" s="21">
        <f t="shared" si="173"/>
        <v>177.3778080125071</v>
      </c>
      <c r="V613" s="21">
        <f t="shared" si="173"/>
        <v>0</v>
      </c>
      <c r="W613" s="21">
        <f t="shared" si="173"/>
        <v>0</v>
      </c>
      <c r="X613" s="21">
        <f t="shared" si="173"/>
        <v>0</v>
      </c>
      <c r="Y613" s="21">
        <f t="shared" si="173"/>
        <v>0</v>
      </c>
      <c r="Z613" s="21">
        <f t="shared" si="173"/>
        <v>0</v>
      </c>
      <c r="AA613" s="21">
        <f t="shared" si="173"/>
        <v>0</v>
      </c>
      <c r="AB613" s="21">
        <f t="shared" si="173"/>
        <v>0</v>
      </c>
      <c r="AC613" s="21">
        <f t="shared" si="173"/>
        <v>0</v>
      </c>
      <c r="AD613" s="21">
        <f t="shared" si="173"/>
        <v>0</v>
      </c>
      <c r="AE613" s="21">
        <f t="shared" si="173"/>
        <v>0</v>
      </c>
      <c r="AF613" s="21">
        <f t="shared" si="173"/>
        <v>0</v>
      </c>
      <c r="AG613" s="21">
        <f t="shared" si="173"/>
        <v>0</v>
      </c>
      <c r="AH613" s="21">
        <f t="shared" si="173"/>
        <v>0</v>
      </c>
      <c r="AI613" s="21">
        <f t="shared" si="173"/>
        <v>0</v>
      </c>
      <c r="AJ613" s="21">
        <f t="shared" si="173"/>
        <v>0</v>
      </c>
      <c r="AK613" s="21">
        <f t="shared" si="173"/>
        <v>0</v>
      </c>
      <c r="AL613" s="21">
        <f t="shared" si="173"/>
        <v>0</v>
      </c>
      <c r="AM613" s="21">
        <f t="shared" si="173"/>
        <v>0</v>
      </c>
      <c r="AN613" s="21">
        <f t="shared" si="173"/>
        <v>0</v>
      </c>
      <c r="AO613" s="21">
        <f t="shared" si="173"/>
        <v>0</v>
      </c>
      <c r="AP613" s="21">
        <f t="shared" si="173"/>
        <v>0</v>
      </c>
      <c r="AQ613" s="21">
        <f t="shared" si="173"/>
        <v>0</v>
      </c>
      <c r="AR613" s="21">
        <f t="shared" si="173"/>
        <v>0</v>
      </c>
    </row>
    <row r="614" spans="1:48" x14ac:dyDescent="0.25">
      <c r="H614" s="17" t="str">
        <f t="shared" si="172"/>
        <v>DIC7</v>
      </c>
      <c r="J614" s="61" t="s">
        <v>76</v>
      </c>
      <c r="K614" s="19" t="s">
        <v>330</v>
      </c>
      <c r="L614" s="22" t="str">
        <f>+$B$8</f>
        <v>VSM - Medium</v>
      </c>
      <c r="M614" s="21">
        <f t="shared" si="174"/>
        <v>94.725521700432807</v>
      </c>
      <c r="N614" s="21">
        <f t="shared" si="173"/>
        <v>87.98086839701611</v>
      </c>
      <c r="O614" s="21">
        <f t="shared" si="173"/>
        <v>83.722429897287</v>
      </c>
      <c r="P614" s="21">
        <f t="shared" si="173"/>
        <v>79.463991397557891</v>
      </c>
      <c r="Q614" s="21">
        <f t="shared" si="173"/>
        <v>75.205552897828795</v>
      </c>
      <c r="R614" s="21">
        <f t="shared" si="173"/>
        <v>69.021597248363989</v>
      </c>
      <c r="S614" s="21">
        <f t="shared" si="173"/>
        <v>62.837641598898998</v>
      </c>
      <c r="T614" s="21">
        <f t="shared" si="173"/>
        <v>57.687945464133094</v>
      </c>
      <c r="U614" s="21">
        <f t="shared" si="173"/>
        <v>52.538249329367027</v>
      </c>
      <c r="V614" s="21">
        <f t="shared" si="173"/>
        <v>47.627195253110635</v>
      </c>
      <c r="W614" s="21">
        <f t="shared" si="173"/>
        <v>42.716141176854222</v>
      </c>
      <c r="X614" s="21">
        <f t="shared" si="173"/>
        <v>37.80508710059781</v>
      </c>
      <c r="Y614" s="21">
        <f t="shared" si="173"/>
        <v>35.263462713017404</v>
      </c>
      <c r="Z614" s="21">
        <f t="shared" si="173"/>
        <v>32.721838325436977</v>
      </c>
      <c r="AA614" s="21">
        <f t="shared" si="173"/>
        <v>8.8140193624544505</v>
      </c>
      <c r="AB614" s="21">
        <f t="shared" si="173"/>
        <v>0</v>
      </c>
      <c r="AC614" s="21">
        <f t="shared" si="173"/>
        <v>0</v>
      </c>
      <c r="AD614" s="21">
        <f t="shared" si="173"/>
        <v>0</v>
      </c>
      <c r="AE614" s="21">
        <f t="shared" si="173"/>
        <v>0</v>
      </c>
      <c r="AF614" s="21">
        <f t="shared" si="173"/>
        <v>0</v>
      </c>
      <c r="AG614" s="21">
        <f t="shared" si="173"/>
        <v>0</v>
      </c>
      <c r="AH614" s="21">
        <f t="shared" si="173"/>
        <v>0</v>
      </c>
      <c r="AI614" s="21">
        <f t="shared" si="173"/>
        <v>0</v>
      </c>
      <c r="AJ614" s="21">
        <f t="shared" si="173"/>
        <v>0</v>
      </c>
      <c r="AK614" s="21">
        <f t="shared" si="173"/>
        <v>0</v>
      </c>
      <c r="AL614" s="21">
        <f t="shared" si="173"/>
        <v>0</v>
      </c>
      <c r="AM614" s="21">
        <f t="shared" si="173"/>
        <v>0</v>
      </c>
      <c r="AN614" s="21">
        <f t="shared" si="173"/>
        <v>0</v>
      </c>
      <c r="AO614" s="21">
        <f t="shared" si="173"/>
        <v>0</v>
      </c>
      <c r="AP614" s="21">
        <f t="shared" si="173"/>
        <v>0</v>
      </c>
      <c r="AQ614" s="21">
        <f t="shared" si="173"/>
        <v>0</v>
      </c>
      <c r="AR614" s="21">
        <f t="shared" si="173"/>
        <v>0</v>
      </c>
    </row>
    <row r="615" spans="1:48" x14ac:dyDescent="0.25">
      <c r="H615" s="17" t="str">
        <f t="shared" si="172"/>
        <v>DIC7</v>
      </c>
      <c r="J615" s="61" t="s">
        <v>77</v>
      </c>
      <c r="K615" s="19" t="s">
        <v>332</v>
      </c>
      <c r="L615" s="22" t="str">
        <f>+$B$9</f>
        <v>VIM - GAS</v>
      </c>
      <c r="M615" s="21">
        <f t="shared" si="174"/>
        <v>50.710449215691462</v>
      </c>
      <c r="N615" s="21">
        <f t="shared" si="173"/>
        <v>49.780902130348203</v>
      </c>
      <c r="O615" s="21">
        <f t="shared" si="173"/>
        <v>26.525699601883002</v>
      </c>
      <c r="P615" s="21">
        <f t="shared" si="173"/>
        <v>26.541662795616304</v>
      </c>
      <c r="Q615" s="21">
        <f t="shared" si="173"/>
        <v>26.5576259893495</v>
      </c>
      <c r="R615" s="21">
        <f t="shared" si="173"/>
        <v>24.605152516830643</v>
      </c>
      <c r="S615" s="21">
        <f t="shared" si="173"/>
        <v>22.652679044311789</v>
      </c>
      <c r="T615" s="21">
        <f t="shared" si="173"/>
        <v>21.046024169056189</v>
      </c>
      <c r="U615" s="21">
        <f t="shared" si="173"/>
        <v>19.439369293800652</v>
      </c>
      <c r="V615" s="21">
        <f t="shared" si="173"/>
        <v>18.10762529056375</v>
      </c>
      <c r="W615" s="21">
        <f t="shared" si="173"/>
        <v>16.77588128732685</v>
      </c>
      <c r="X615" s="21">
        <f t="shared" si="173"/>
        <v>15.444137284089949</v>
      </c>
      <c r="Y615" s="21">
        <f t="shared" si="173"/>
        <v>14.50988675797867</v>
      </c>
      <c r="Z615" s="21">
        <f t="shared" si="173"/>
        <v>13.575636231867389</v>
      </c>
      <c r="AA615" s="21">
        <f t="shared" si="173"/>
        <v>7.0465174626794305</v>
      </c>
      <c r="AB615" s="21">
        <f t="shared" si="173"/>
        <v>0</v>
      </c>
      <c r="AC615" s="21">
        <f t="shared" si="173"/>
        <v>0</v>
      </c>
      <c r="AD615" s="21">
        <f t="shared" si="173"/>
        <v>0</v>
      </c>
      <c r="AE615" s="21">
        <f t="shared" si="173"/>
        <v>0</v>
      </c>
      <c r="AF615" s="21">
        <f t="shared" si="173"/>
        <v>0</v>
      </c>
      <c r="AG615" s="21">
        <f t="shared" si="173"/>
        <v>0</v>
      </c>
      <c r="AH615" s="21">
        <f t="shared" si="173"/>
        <v>0</v>
      </c>
      <c r="AI615" s="21">
        <f t="shared" si="173"/>
        <v>0</v>
      </c>
      <c r="AJ615" s="21">
        <f t="shared" si="173"/>
        <v>0</v>
      </c>
      <c r="AK615" s="21">
        <f t="shared" si="173"/>
        <v>0</v>
      </c>
      <c r="AL615" s="21">
        <f t="shared" si="173"/>
        <v>0</v>
      </c>
      <c r="AM615" s="21">
        <f t="shared" si="173"/>
        <v>0</v>
      </c>
      <c r="AN615" s="21">
        <f t="shared" si="173"/>
        <v>0</v>
      </c>
      <c r="AO615" s="21">
        <f t="shared" si="173"/>
        <v>0</v>
      </c>
      <c r="AP615" s="21">
        <f t="shared" si="173"/>
        <v>0</v>
      </c>
      <c r="AQ615" s="21">
        <f t="shared" si="173"/>
        <v>0</v>
      </c>
      <c r="AR615" s="21">
        <f t="shared" si="173"/>
        <v>0</v>
      </c>
    </row>
    <row r="616" spans="1:48" s="68" customFormat="1" x14ac:dyDescent="0.25">
      <c r="A616" s="133"/>
      <c r="B616" s="133"/>
      <c r="C616" s="133"/>
      <c r="D616" s="133"/>
      <c r="E616" s="133"/>
      <c r="F616" s="134"/>
      <c r="H616" s="71"/>
      <c r="I616" s="71"/>
      <c r="L616" s="22"/>
      <c r="M616" s="69">
        <f>+SUM(M609:M615)</f>
        <v>3405.5116630526459</v>
      </c>
      <c r="N616" s="69">
        <f t="shared" ref="N616" si="175">+SUM(N609:N615)</f>
        <v>3294.5481954892712</v>
      </c>
      <c r="O616" s="69">
        <f t="shared" ref="O616:AR616" si="176">+SUM(O609:O615)</f>
        <v>3007.1832645226873</v>
      </c>
      <c r="P616" s="69">
        <f t="shared" si="176"/>
        <v>2904.7773256389823</v>
      </c>
      <c r="Q616" s="69">
        <f t="shared" si="176"/>
        <v>2664.2549626999498</v>
      </c>
      <c r="R616" s="69">
        <f t="shared" si="176"/>
        <v>2294.0749154452997</v>
      </c>
      <c r="S616" s="69">
        <f t="shared" si="176"/>
        <v>2180.3631986176229</v>
      </c>
      <c r="T616" s="69">
        <f t="shared" si="176"/>
        <v>2024.8489726708578</v>
      </c>
      <c r="U616" s="69">
        <f t="shared" si="176"/>
        <v>1630.9026362573065</v>
      </c>
      <c r="V616" s="69">
        <f t="shared" si="176"/>
        <v>1364.2256915247451</v>
      </c>
      <c r="W616" s="69">
        <f t="shared" si="176"/>
        <v>918.64876182759338</v>
      </c>
      <c r="X616" s="69">
        <f t="shared" si="176"/>
        <v>638.73719640986724</v>
      </c>
      <c r="Y616" s="69">
        <f t="shared" si="176"/>
        <v>635.26132149617547</v>
      </c>
      <c r="Z616" s="69">
        <f t="shared" si="176"/>
        <v>539.21206627156914</v>
      </c>
      <c r="AA616" s="69">
        <f t="shared" si="176"/>
        <v>15.860536825133881</v>
      </c>
      <c r="AB616" s="69">
        <f t="shared" si="176"/>
        <v>0</v>
      </c>
      <c r="AC616" s="69">
        <f t="shared" si="176"/>
        <v>0</v>
      </c>
      <c r="AD616" s="69">
        <f t="shared" si="176"/>
        <v>0</v>
      </c>
      <c r="AE616" s="69">
        <f t="shared" si="176"/>
        <v>0</v>
      </c>
      <c r="AF616" s="69">
        <f t="shared" si="176"/>
        <v>0</v>
      </c>
      <c r="AG616" s="69">
        <f t="shared" si="176"/>
        <v>0</v>
      </c>
      <c r="AH616" s="69">
        <f t="shared" si="176"/>
        <v>0</v>
      </c>
      <c r="AI616" s="69">
        <f t="shared" si="176"/>
        <v>0</v>
      </c>
      <c r="AJ616" s="69">
        <f t="shared" si="176"/>
        <v>0</v>
      </c>
      <c r="AK616" s="69">
        <f t="shared" si="176"/>
        <v>0</v>
      </c>
      <c r="AL616" s="69">
        <f t="shared" si="176"/>
        <v>0</v>
      </c>
      <c r="AM616" s="69">
        <f t="shared" si="176"/>
        <v>0</v>
      </c>
      <c r="AN616" s="69">
        <f t="shared" si="176"/>
        <v>0</v>
      </c>
      <c r="AO616" s="69">
        <f t="shared" si="176"/>
        <v>0</v>
      </c>
      <c r="AP616" s="69">
        <f t="shared" si="176"/>
        <v>0</v>
      </c>
      <c r="AQ616" s="69">
        <f t="shared" si="176"/>
        <v>0</v>
      </c>
      <c r="AR616" s="69">
        <f t="shared" si="176"/>
        <v>0</v>
      </c>
    </row>
    <row r="619" spans="1:48" s="195" customFormat="1" x14ac:dyDescent="0.25">
      <c r="A619" s="190"/>
      <c r="B619" s="190"/>
      <c r="C619" s="190"/>
      <c r="D619" s="190"/>
      <c r="E619" s="190"/>
      <c r="F619" s="191"/>
      <c r="H619" s="196"/>
      <c r="I619" s="196"/>
      <c r="L619" s="194"/>
    </row>
    <row r="620" spans="1:48" ht="18.75" x14ac:dyDescent="0.3">
      <c r="I620" s="17" t="str">
        <f>+IF(OR(J621="OIL",J621="OIL-eq"),$I$5,IF(J621="GAS",$I$4,IF(J621="GSL",$I$8,IF(J621="DSL",$I$9,IF(J621="KER",$I$10,IF(J621="LPG",$I$11,IF(J621="HFO",$I$12,IF(J621="AVG",$I$13,IF(J621="RFG",$I$14,IF(J621="ELC",$I$15,$I$16))))))))))</f>
        <v>Kt CO2e/año</v>
      </c>
      <c r="K620" s="34" t="s">
        <v>527</v>
      </c>
    </row>
    <row r="621" spans="1:48" x14ac:dyDescent="0.25">
      <c r="I621" s="115">
        <f>+IF(OR(J621="OIL",J621="OIL-eq"),$H$5,IF(J621="GAS",$H$4,IF(J621="GSL",$H$8,IF(J621="DSL",$H$9,IF(J621="KER",$H$10,IF(J621="LPG",$H$11,IF(J621="HFO",$H$12,IF(J621="AVG",$H$13,IF(J621="RFG",$H$14,IF(J621="ELC",$H$15,$H$16))))))))))</f>
        <v>1</v>
      </c>
      <c r="J621" s="106" t="s">
        <v>488</v>
      </c>
      <c r="K621" s="108" t="s">
        <v>389</v>
      </c>
    </row>
    <row r="622" spans="1:48" x14ac:dyDescent="0.25">
      <c r="H622" s="12"/>
      <c r="I622" s="12"/>
      <c r="J622" s="15"/>
      <c r="K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</row>
    <row r="623" spans="1:48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:48" x14ac:dyDescent="0.25">
      <c r="H624" s="17" t="str">
        <f t="shared" ref="H624:H630" si="177">+$B$1</f>
        <v>DIC7</v>
      </c>
      <c r="J624" s="24" t="s">
        <v>148</v>
      </c>
      <c r="K624" s="108" t="s">
        <v>170</v>
      </c>
      <c r="L624" s="22" t="str">
        <f>+$B$3</f>
        <v>GU - Gas</v>
      </c>
      <c r="M624" s="21">
        <f>+SUMIFS(Resultados_Dic3!H$3:H$99980,Resultados_Dic3!$F$3:$F$99980,Produccion_UO!$K624,Resultados_Dic3!$D$3:$D$99980,Produccion_UO!$K$621,Resultados_Dic3!$E$3:$E$99980,Produccion_UO!$J624,Resultados_Dic3!$A$3:$A$99980,Produccion_UO!$H624)*$I$621</f>
        <v>5.1631789443809799</v>
      </c>
      <c r="N624" s="21">
        <f>+SUMIFS(Resultados_Dic3!I$3:I$99980,Resultados_Dic3!$F$3:$F$99980,Produccion_UO!$K624,Resultados_Dic3!$D$3:$D$99980,Produccion_UO!$K$621,Resultados_Dic3!$E$3:$E$99980,Produccion_UO!$J624,Resultados_Dic3!$A$3:$A$99980,Produccion_UO!$H624)*$I$621</f>
        <v>4.1722718464012196</v>
      </c>
      <c r="O624" s="21">
        <f>+SUMIFS(Resultados_Dic3!J$3:J$99980,Resultados_Dic3!$F$3:$F$99980,Produccion_UO!$K624,Resultados_Dic3!$D$3:$D$99980,Produccion_UO!$K$621,Resultados_Dic3!$E$3:$E$99980,Produccion_UO!$J624,Resultados_Dic3!$A$3:$A$99980,Produccion_UO!$H624)*$I$621</f>
        <v>3.2666606249510002</v>
      </c>
      <c r="P624" s="21">
        <f>+SUMIFS(Resultados_Dic3!K$3:K$99980,Resultados_Dic3!$F$3:$F$99980,Produccion_UO!$K624,Resultados_Dic3!$D$3:$D$99980,Produccion_UO!$K$621,Resultados_Dic3!$E$3:$E$99980,Produccion_UO!$J624,Resultados_Dic3!$A$3:$A$99980,Produccion_UO!$H624)*$I$621</f>
        <v>3.8148472808078902</v>
      </c>
      <c r="Q624" s="21">
        <f>+SUMIFS(Resultados_Dic3!L$3:L$99980,Resultados_Dic3!$F$3:$F$99980,Produccion_UO!$K624,Resultados_Dic3!$D$3:$D$99980,Produccion_UO!$K$621,Resultados_Dic3!$E$3:$E$99980,Produccion_UO!$J624,Resultados_Dic3!$A$3:$A$99980,Produccion_UO!$H624)*$I$621</f>
        <v>3.6361349980112299</v>
      </c>
      <c r="R624" s="21">
        <f>+SUMIFS(Resultados_Dic3!M$3:M$99980,Resultados_Dic3!$F$3:$F$99980,Produccion_UO!$K624,Resultados_Dic3!$D$3:$D$99980,Produccion_UO!$K$621,Resultados_Dic3!$E$3:$E$99980,Produccion_UO!$J624,Resultados_Dic3!$A$3:$A$99980,Produccion_UO!$H624)*$I$621</f>
        <v>0</v>
      </c>
      <c r="S624" s="21">
        <f>+SUMIFS(Resultados_Dic3!N$3:N$99980,Resultados_Dic3!$F$3:$F$99980,Produccion_UO!$K624,Resultados_Dic3!$D$3:$D$99980,Produccion_UO!$K$621,Resultados_Dic3!$E$3:$E$99980,Produccion_UO!$J624,Resultados_Dic3!$A$3:$A$99980,Produccion_UO!$H624)*$I$621</f>
        <v>0</v>
      </c>
      <c r="T624" s="21">
        <f>+SUMIFS(Resultados_Dic3!O$3:O$99980,Resultados_Dic3!$F$3:$F$99980,Produccion_UO!$K624,Resultados_Dic3!$D$3:$D$99980,Produccion_UO!$K$621,Resultados_Dic3!$E$3:$E$99980,Produccion_UO!$J624,Resultados_Dic3!$A$3:$A$99980,Produccion_UO!$H624)*$I$621</f>
        <v>0</v>
      </c>
      <c r="U624" s="21">
        <f>+SUMIFS(Resultados_Dic3!P$3:P$99980,Resultados_Dic3!$F$3:$F$99980,Produccion_UO!$K624,Resultados_Dic3!$D$3:$D$99980,Produccion_UO!$K$621,Resultados_Dic3!$E$3:$E$99980,Produccion_UO!$J624,Resultados_Dic3!$A$3:$A$99980,Produccion_UO!$H624)*$I$621</f>
        <v>0</v>
      </c>
      <c r="V624" s="21">
        <f>+SUMIFS(Resultados_Dic3!Q$3:Q$99980,Resultados_Dic3!$F$3:$F$99980,Produccion_UO!$K624,Resultados_Dic3!$D$3:$D$99980,Produccion_UO!$K$621,Resultados_Dic3!$E$3:$E$99980,Produccion_UO!$J624,Resultados_Dic3!$A$3:$A$99980,Produccion_UO!$H624)*$I$621</f>
        <v>0</v>
      </c>
      <c r="W624" s="21">
        <f>+SUMIFS(Resultados_Dic3!R$3:R$99980,Resultados_Dic3!$F$3:$F$99980,Produccion_UO!$K624,Resultados_Dic3!$D$3:$D$99980,Produccion_UO!$K$621,Resultados_Dic3!$E$3:$E$99980,Produccion_UO!$J624,Resultados_Dic3!$A$3:$A$99980,Produccion_UO!$H624)*$I$621</f>
        <v>0</v>
      </c>
      <c r="X624" s="21">
        <f>+SUMIFS(Resultados_Dic3!S$3:S$99980,Resultados_Dic3!$F$3:$F$99980,Produccion_UO!$K624,Resultados_Dic3!$D$3:$D$99980,Produccion_UO!$K$621,Resultados_Dic3!$E$3:$E$99980,Produccion_UO!$J624,Resultados_Dic3!$A$3:$A$99980,Produccion_UO!$H624)*$I$621</f>
        <v>0</v>
      </c>
      <c r="Y624" s="21">
        <f>+SUMIFS(Resultados_Dic3!T$3:T$99980,Resultados_Dic3!$F$3:$F$99980,Produccion_UO!$K624,Resultados_Dic3!$D$3:$D$99980,Produccion_UO!$K$621,Resultados_Dic3!$E$3:$E$99980,Produccion_UO!$J624,Resultados_Dic3!$A$3:$A$99980,Produccion_UO!$H624)*$I$621</f>
        <v>0</v>
      </c>
      <c r="Z624" s="21">
        <f>+SUMIFS(Resultados_Dic3!U$3:U$99980,Resultados_Dic3!$F$3:$F$99980,Produccion_UO!$K624,Resultados_Dic3!$D$3:$D$99980,Produccion_UO!$K$621,Resultados_Dic3!$E$3:$E$99980,Produccion_UO!$J624,Resultados_Dic3!$A$3:$A$99980,Produccion_UO!$H624)*$I$621</f>
        <v>0</v>
      </c>
      <c r="AA624" s="21">
        <f>+SUMIFS(Resultados_Dic3!V$3:V$99980,Resultados_Dic3!$F$3:$F$99980,Produccion_UO!$K624,Resultados_Dic3!$D$3:$D$99980,Produccion_UO!$K$621,Resultados_Dic3!$E$3:$E$99980,Produccion_UO!$J624,Resultados_Dic3!$A$3:$A$99980,Produccion_UO!$H624)*$I$621</f>
        <v>0</v>
      </c>
      <c r="AB624" s="21">
        <f>+SUMIFS(Resultados_Dic3!W$3:W$99980,Resultados_Dic3!$F$3:$F$99980,Produccion_UO!$K624,Resultados_Dic3!$D$3:$D$99980,Produccion_UO!$K$621,Resultados_Dic3!$E$3:$E$99980,Produccion_UO!$J624,Resultados_Dic3!$A$3:$A$99980,Produccion_UO!$H624)*$I$621</f>
        <v>0</v>
      </c>
      <c r="AC624" s="21">
        <f>+SUMIFS(Resultados_Dic3!X$3:X$99980,Resultados_Dic3!$F$3:$F$99980,Produccion_UO!$K624,Resultados_Dic3!$D$3:$D$99980,Produccion_UO!$K$621,Resultados_Dic3!$E$3:$E$99980,Produccion_UO!$J624,Resultados_Dic3!$A$3:$A$99980,Produccion_UO!$H624)*$I$621</f>
        <v>0</v>
      </c>
      <c r="AD624" s="21">
        <f>+SUMIFS(Resultados_Dic3!Y$3:Y$99980,Resultados_Dic3!$F$3:$F$99980,Produccion_UO!$K624,Resultados_Dic3!$D$3:$D$99980,Produccion_UO!$K$621,Resultados_Dic3!$E$3:$E$99980,Produccion_UO!$J624,Resultados_Dic3!$A$3:$A$99980,Produccion_UO!$H624)*$I$621</f>
        <v>0</v>
      </c>
      <c r="AE624" s="21">
        <f>+SUMIFS(Resultados_Dic3!Z$3:Z$99980,Resultados_Dic3!$F$3:$F$99980,Produccion_UO!$K624,Resultados_Dic3!$D$3:$D$99980,Produccion_UO!$K$621,Resultados_Dic3!$E$3:$E$99980,Produccion_UO!$J624,Resultados_Dic3!$A$3:$A$99980,Produccion_UO!$H624)*$I$621</f>
        <v>0</v>
      </c>
      <c r="AF624" s="21">
        <f>+SUMIFS(Resultados_Dic3!AA$3:AA$99980,Resultados_Dic3!$F$3:$F$99980,Produccion_UO!$K624,Resultados_Dic3!$D$3:$D$99980,Produccion_UO!$K$621,Resultados_Dic3!$E$3:$E$99980,Produccion_UO!$J624,Resultados_Dic3!$A$3:$A$99980,Produccion_UO!$H624)*$I$621</f>
        <v>0</v>
      </c>
      <c r="AG624" s="21">
        <f>+SUMIFS(Resultados_Dic3!AB$3:AB$99980,Resultados_Dic3!$F$3:$F$99980,Produccion_UO!$K624,Resultados_Dic3!$D$3:$D$99980,Produccion_UO!$K$621,Resultados_Dic3!$E$3:$E$99980,Produccion_UO!$J624,Resultados_Dic3!$A$3:$A$99980,Produccion_UO!$H624)*$I$621</f>
        <v>0</v>
      </c>
      <c r="AH624" s="21">
        <f>+SUMIFS(Resultados_Dic3!AC$3:AC$99980,Resultados_Dic3!$F$3:$F$99980,Produccion_UO!$K624,Resultados_Dic3!$D$3:$D$99980,Produccion_UO!$K$621,Resultados_Dic3!$E$3:$E$99980,Produccion_UO!$J624,Resultados_Dic3!$A$3:$A$99980,Produccion_UO!$H624)*$I$621</f>
        <v>0</v>
      </c>
      <c r="AI624" s="21">
        <f>+SUMIFS(Resultados_Dic3!AD$3:AD$99980,Resultados_Dic3!$F$3:$F$99980,Produccion_UO!$K624,Resultados_Dic3!$D$3:$D$99980,Produccion_UO!$K$621,Resultados_Dic3!$E$3:$E$99980,Produccion_UO!$J624,Resultados_Dic3!$A$3:$A$99980,Produccion_UO!$H624)*$I$621</f>
        <v>0</v>
      </c>
      <c r="AJ624" s="21">
        <f>+SUMIFS(Resultados_Dic3!AE$3:AE$99980,Resultados_Dic3!$F$3:$F$99980,Produccion_UO!$K624,Resultados_Dic3!$D$3:$D$99980,Produccion_UO!$K$621,Resultados_Dic3!$E$3:$E$99980,Produccion_UO!$J624,Resultados_Dic3!$A$3:$A$99980,Produccion_UO!$H624)*$I$621</f>
        <v>0</v>
      </c>
      <c r="AK624" s="21">
        <f>+SUMIFS(Resultados_Dic3!AF$3:AF$99980,Resultados_Dic3!$F$3:$F$99980,Produccion_UO!$K624,Resultados_Dic3!$D$3:$D$99980,Produccion_UO!$K$621,Resultados_Dic3!$E$3:$E$99980,Produccion_UO!$J624,Resultados_Dic3!$A$3:$A$99980,Produccion_UO!$H624)*$I$621</f>
        <v>0</v>
      </c>
      <c r="AL624" s="21">
        <f>+SUMIFS(Resultados_Dic3!AG$3:AG$99980,Resultados_Dic3!$F$3:$F$99980,Produccion_UO!$K624,Resultados_Dic3!$D$3:$D$99980,Produccion_UO!$K$621,Resultados_Dic3!$E$3:$E$99980,Produccion_UO!$J624,Resultados_Dic3!$A$3:$A$99980,Produccion_UO!$H624)*$I$621</f>
        <v>0</v>
      </c>
      <c r="AM624" s="21">
        <f>+SUMIFS(Resultados_Dic3!AH$3:AH$99980,Resultados_Dic3!$F$3:$F$99980,Produccion_UO!$K624,Resultados_Dic3!$D$3:$D$99980,Produccion_UO!$K$621,Resultados_Dic3!$E$3:$E$99980,Produccion_UO!$J624,Resultados_Dic3!$A$3:$A$99980,Produccion_UO!$H624)*$I$621</f>
        <v>0</v>
      </c>
      <c r="AN624" s="21">
        <f>+SUMIFS(Resultados_Dic3!AI$3:AI$99980,Resultados_Dic3!$F$3:$F$99980,Produccion_UO!$K624,Resultados_Dic3!$D$3:$D$99980,Produccion_UO!$K$621,Resultados_Dic3!$E$3:$E$99980,Produccion_UO!$J624,Resultados_Dic3!$A$3:$A$99980,Produccion_UO!$H624)*$I$621</f>
        <v>0</v>
      </c>
      <c r="AO624" s="21">
        <f>+SUMIFS(Resultados_Dic3!AJ$3:AJ$99980,Resultados_Dic3!$F$3:$F$99980,Produccion_UO!$K624,Resultados_Dic3!$D$3:$D$99980,Produccion_UO!$K$621,Resultados_Dic3!$E$3:$E$99980,Produccion_UO!$J624,Resultados_Dic3!$A$3:$A$99980,Produccion_UO!$H624)*$I$621</f>
        <v>0</v>
      </c>
      <c r="AP624" s="21">
        <f>+SUMIFS(Resultados_Dic3!AK$3:AK$99980,Resultados_Dic3!$F$3:$F$99980,Produccion_UO!$K624,Resultados_Dic3!$D$3:$D$99980,Produccion_UO!$K$621,Resultados_Dic3!$E$3:$E$99980,Produccion_UO!$J624,Resultados_Dic3!$A$3:$A$99980,Produccion_UO!$H624)*$I$621</f>
        <v>0</v>
      </c>
      <c r="AQ624" s="21">
        <f>+SUMIFS(Resultados_Dic3!AL$3:AL$99980,Resultados_Dic3!$F$3:$F$99980,Produccion_UO!$K624,Resultados_Dic3!$D$3:$D$99980,Produccion_UO!$K$621,Resultados_Dic3!$E$3:$E$99980,Produccion_UO!$J624,Resultados_Dic3!$A$3:$A$99980,Produccion_UO!$H624)*$I$621</f>
        <v>0</v>
      </c>
      <c r="AR624" s="21">
        <f>+SUMIFS(Resultados_Dic3!AM$3:AM$99980,Resultados_Dic3!$F$3:$F$99980,Produccion_UO!$K624,Resultados_Dic3!$D$3:$D$99980,Produccion_UO!$K$621,Resultados_Dic3!$E$3:$E$99980,Produccion_UO!$J624,Resultados_Dic3!$A$3:$A$99980,Produccion_UO!$H624)*$I$621</f>
        <v>0</v>
      </c>
    </row>
    <row r="625" spans="1:48" x14ac:dyDescent="0.25">
      <c r="H625" s="17" t="str">
        <f t="shared" si="177"/>
        <v>DIC7</v>
      </c>
      <c r="J625" s="24" t="s">
        <v>149</v>
      </c>
      <c r="K625" s="108" t="s">
        <v>171</v>
      </c>
      <c r="L625" s="22" t="str">
        <f>+$B$4</f>
        <v>LLO - Ligth</v>
      </c>
      <c r="M625" s="21">
        <f>+SUMIFS(Resultados_Dic3!H$3:H$99980,Resultados_Dic3!$F$3:$F$99980,Produccion_UO!$K625,Resultados_Dic3!$D$3:$D$99980,Produccion_UO!$K$621,Resultados_Dic3!$E$3:$E$99980,Produccion_UO!$J625,Resultados_Dic3!$A$3:$A$99980,Produccion_UO!$H625)*$I$621</f>
        <v>160.66249782621799</v>
      </c>
      <c r="N625" s="21">
        <f>+SUMIFS(Resultados_Dic3!I$3:I$99980,Resultados_Dic3!$F$3:$F$99980,Produccion_UO!$K625,Resultados_Dic3!$D$3:$D$99980,Produccion_UO!$K$621,Resultados_Dic3!$E$3:$E$99980,Produccion_UO!$J625,Resultados_Dic3!$A$3:$A$99980,Produccion_UO!$H625)*$I$621</f>
        <v>176.763017713187</v>
      </c>
      <c r="O625" s="21">
        <f>+SUMIFS(Resultados_Dic3!J$3:J$99980,Resultados_Dic3!$F$3:$F$99980,Produccion_UO!$K625,Resultados_Dic3!$D$3:$D$99980,Produccion_UO!$K$621,Resultados_Dic3!$E$3:$E$99980,Produccion_UO!$J625,Resultados_Dic3!$A$3:$A$99980,Produccion_UO!$H625)*$I$621</f>
        <v>158.219459332627</v>
      </c>
      <c r="P625" s="21">
        <f>+SUMIFS(Resultados_Dic3!K$3:K$99980,Resultados_Dic3!$F$3:$F$99980,Produccion_UO!$K625,Resultados_Dic3!$D$3:$D$99980,Produccion_UO!$K$621,Resultados_Dic3!$E$3:$E$99980,Produccion_UO!$J625,Resultados_Dic3!$A$3:$A$99980,Produccion_UO!$H625)*$I$621</f>
        <v>157.26953264897301</v>
      </c>
      <c r="Q625" s="21">
        <f>+SUMIFS(Resultados_Dic3!L$3:L$99980,Resultados_Dic3!$F$3:$F$99980,Produccion_UO!$K625,Resultados_Dic3!$D$3:$D$99980,Produccion_UO!$K$621,Resultados_Dic3!$E$3:$E$99980,Produccion_UO!$J625,Resultados_Dic3!$A$3:$A$99980,Produccion_UO!$H625)*$I$621</f>
        <v>127.142500585753</v>
      </c>
      <c r="R625" s="21">
        <f>+SUMIFS(Resultados_Dic3!M$3:M$99980,Resultados_Dic3!$F$3:$F$99980,Produccion_UO!$K625,Resultados_Dic3!$D$3:$D$99980,Produccion_UO!$K$621,Resultados_Dic3!$E$3:$E$99980,Produccion_UO!$J625,Resultados_Dic3!$A$3:$A$99980,Produccion_UO!$H625)*$I$621</f>
        <v>86.737190358818694</v>
      </c>
      <c r="S625" s="21">
        <f>+SUMIFS(Resultados_Dic3!N$3:N$99980,Resultados_Dic3!$F$3:$F$99980,Produccion_UO!$K625,Resultados_Dic3!$D$3:$D$99980,Produccion_UO!$K$621,Resultados_Dic3!$E$3:$E$99980,Produccion_UO!$J625,Resultados_Dic3!$A$3:$A$99980,Produccion_UO!$H625)*$I$621</f>
        <v>86.737190358818694</v>
      </c>
      <c r="T625" s="21">
        <f>+SUMIFS(Resultados_Dic3!O$3:O$99980,Resultados_Dic3!$F$3:$F$99980,Produccion_UO!$K625,Resultados_Dic3!$D$3:$D$99980,Produccion_UO!$K$621,Resultados_Dic3!$E$3:$E$99980,Produccion_UO!$J625,Resultados_Dic3!$A$3:$A$99980,Produccion_UO!$H625)*$I$621</f>
        <v>86.737190358818694</v>
      </c>
      <c r="U625" s="21">
        <f>+SUMIFS(Resultados_Dic3!P$3:P$99980,Resultados_Dic3!$F$3:$F$99980,Produccion_UO!$K625,Resultados_Dic3!$D$3:$D$99980,Produccion_UO!$K$621,Resultados_Dic3!$E$3:$E$99980,Produccion_UO!$J625,Resultados_Dic3!$A$3:$A$99980,Produccion_UO!$H625)*$I$621</f>
        <v>9.86840100468857</v>
      </c>
      <c r="V625" s="21">
        <f>+SUMIFS(Resultados_Dic3!Q$3:Q$99980,Resultados_Dic3!$F$3:$F$99980,Produccion_UO!$K625,Resultados_Dic3!$D$3:$D$99980,Produccion_UO!$K$621,Resultados_Dic3!$E$3:$E$99980,Produccion_UO!$J625,Resultados_Dic3!$A$3:$A$99980,Produccion_UO!$H625)*$I$621</f>
        <v>9.2663802514533096</v>
      </c>
      <c r="W625" s="21">
        <f>+SUMIFS(Resultados_Dic3!R$3:R$99980,Resultados_Dic3!$F$3:$F$99980,Produccion_UO!$K625,Resultados_Dic3!$D$3:$D$99980,Produccion_UO!$K$621,Resultados_Dic3!$E$3:$E$99980,Produccion_UO!$J625,Resultados_Dic3!$A$3:$A$99980,Produccion_UO!$H625)*$I$621</f>
        <v>4.8234849065743397</v>
      </c>
      <c r="X625" s="21">
        <f>+SUMIFS(Resultados_Dic3!S$3:S$99980,Resultados_Dic3!$F$3:$F$99980,Produccion_UO!$K625,Resultados_Dic3!$D$3:$D$99980,Produccion_UO!$K$621,Resultados_Dic3!$E$3:$E$99980,Produccion_UO!$J625,Resultados_Dic3!$A$3:$A$99980,Produccion_UO!$H625)*$I$621</f>
        <v>0</v>
      </c>
      <c r="Y625" s="21">
        <f>+SUMIFS(Resultados_Dic3!T$3:T$99980,Resultados_Dic3!$F$3:$F$99980,Produccion_UO!$K625,Resultados_Dic3!$D$3:$D$99980,Produccion_UO!$K$621,Resultados_Dic3!$E$3:$E$99980,Produccion_UO!$J625,Resultados_Dic3!$A$3:$A$99980,Produccion_UO!$H625)*$I$621</f>
        <v>0</v>
      </c>
      <c r="Z625" s="21">
        <f>+SUMIFS(Resultados_Dic3!U$3:U$99980,Resultados_Dic3!$F$3:$F$99980,Produccion_UO!$K625,Resultados_Dic3!$D$3:$D$99980,Produccion_UO!$K$621,Resultados_Dic3!$E$3:$E$99980,Produccion_UO!$J625,Resultados_Dic3!$A$3:$A$99980,Produccion_UO!$H625)*$I$621</f>
        <v>0</v>
      </c>
      <c r="AA625" s="21">
        <f>+SUMIFS(Resultados_Dic3!V$3:V$99980,Resultados_Dic3!$F$3:$F$99980,Produccion_UO!$K625,Resultados_Dic3!$D$3:$D$99980,Produccion_UO!$K$621,Resultados_Dic3!$E$3:$E$99980,Produccion_UO!$J625,Resultados_Dic3!$A$3:$A$99980,Produccion_UO!$H625)*$I$621</f>
        <v>0</v>
      </c>
      <c r="AB625" s="21">
        <f>+SUMIFS(Resultados_Dic3!W$3:W$99980,Resultados_Dic3!$F$3:$F$99980,Produccion_UO!$K625,Resultados_Dic3!$D$3:$D$99980,Produccion_UO!$K$621,Resultados_Dic3!$E$3:$E$99980,Produccion_UO!$J625,Resultados_Dic3!$A$3:$A$99980,Produccion_UO!$H625)*$I$621</f>
        <v>0</v>
      </c>
      <c r="AC625" s="21">
        <f>+SUMIFS(Resultados_Dic3!X$3:X$99980,Resultados_Dic3!$F$3:$F$99980,Produccion_UO!$K625,Resultados_Dic3!$D$3:$D$99980,Produccion_UO!$K$621,Resultados_Dic3!$E$3:$E$99980,Produccion_UO!$J625,Resultados_Dic3!$A$3:$A$99980,Produccion_UO!$H625)*$I$621</f>
        <v>0</v>
      </c>
      <c r="AD625" s="21">
        <f>+SUMIFS(Resultados_Dic3!Y$3:Y$99980,Resultados_Dic3!$F$3:$F$99980,Produccion_UO!$K625,Resultados_Dic3!$D$3:$D$99980,Produccion_UO!$K$621,Resultados_Dic3!$E$3:$E$99980,Produccion_UO!$J625,Resultados_Dic3!$A$3:$A$99980,Produccion_UO!$H625)*$I$621</f>
        <v>0</v>
      </c>
      <c r="AE625" s="21">
        <f>+SUMIFS(Resultados_Dic3!Z$3:Z$99980,Resultados_Dic3!$F$3:$F$99980,Produccion_UO!$K625,Resultados_Dic3!$D$3:$D$99980,Produccion_UO!$K$621,Resultados_Dic3!$E$3:$E$99980,Produccion_UO!$J625,Resultados_Dic3!$A$3:$A$99980,Produccion_UO!$H625)*$I$621</f>
        <v>0</v>
      </c>
      <c r="AF625" s="21">
        <f>+SUMIFS(Resultados_Dic3!AA$3:AA$99980,Resultados_Dic3!$F$3:$F$99980,Produccion_UO!$K625,Resultados_Dic3!$D$3:$D$99980,Produccion_UO!$K$621,Resultados_Dic3!$E$3:$E$99980,Produccion_UO!$J625,Resultados_Dic3!$A$3:$A$99980,Produccion_UO!$H625)*$I$621</f>
        <v>0</v>
      </c>
      <c r="AG625" s="21">
        <f>+SUMIFS(Resultados_Dic3!AB$3:AB$99980,Resultados_Dic3!$F$3:$F$99980,Produccion_UO!$K625,Resultados_Dic3!$D$3:$D$99980,Produccion_UO!$K$621,Resultados_Dic3!$E$3:$E$99980,Produccion_UO!$J625,Resultados_Dic3!$A$3:$A$99980,Produccion_UO!$H625)*$I$621</f>
        <v>0</v>
      </c>
      <c r="AH625" s="21">
        <f>+SUMIFS(Resultados_Dic3!AC$3:AC$99980,Resultados_Dic3!$F$3:$F$99980,Produccion_UO!$K625,Resultados_Dic3!$D$3:$D$99980,Produccion_UO!$K$621,Resultados_Dic3!$E$3:$E$99980,Produccion_UO!$J625,Resultados_Dic3!$A$3:$A$99980,Produccion_UO!$H625)*$I$621</f>
        <v>0</v>
      </c>
      <c r="AI625" s="21">
        <f>+SUMIFS(Resultados_Dic3!AD$3:AD$99980,Resultados_Dic3!$F$3:$F$99980,Produccion_UO!$K625,Resultados_Dic3!$D$3:$D$99980,Produccion_UO!$K$621,Resultados_Dic3!$E$3:$E$99980,Produccion_UO!$J625,Resultados_Dic3!$A$3:$A$99980,Produccion_UO!$H625)*$I$621</f>
        <v>0</v>
      </c>
      <c r="AJ625" s="21">
        <f>+SUMIFS(Resultados_Dic3!AE$3:AE$99980,Resultados_Dic3!$F$3:$F$99980,Produccion_UO!$K625,Resultados_Dic3!$D$3:$D$99980,Produccion_UO!$K$621,Resultados_Dic3!$E$3:$E$99980,Produccion_UO!$J625,Resultados_Dic3!$A$3:$A$99980,Produccion_UO!$H625)*$I$621</f>
        <v>0</v>
      </c>
      <c r="AK625" s="21">
        <f>+SUMIFS(Resultados_Dic3!AF$3:AF$99980,Resultados_Dic3!$F$3:$F$99980,Produccion_UO!$K625,Resultados_Dic3!$D$3:$D$99980,Produccion_UO!$K$621,Resultados_Dic3!$E$3:$E$99980,Produccion_UO!$J625,Resultados_Dic3!$A$3:$A$99980,Produccion_UO!$H625)*$I$621</f>
        <v>0</v>
      </c>
      <c r="AL625" s="21">
        <f>+SUMIFS(Resultados_Dic3!AG$3:AG$99980,Resultados_Dic3!$F$3:$F$99980,Produccion_UO!$K625,Resultados_Dic3!$D$3:$D$99980,Produccion_UO!$K$621,Resultados_Dic3!$E$3:$E$99980,Produccion_UO!$J625,Resultados_Dic3!$A$3:$A$99980,Produccion_UO!$H625)*$I$621</f>
        <v>0</v>
      </c>
      <c r="AM625" s="21">
        <f>+SUMIFS(Resultados_Dic3!AH$3:AH$99980,Resultados_Dic3!$F$3:$F$99980,Produccion_UO!$K625,Resultados_Dic3!$D$3:$D$99980,Produccion_UO!$K$621,Resultados_Dic3!$E$3:$E$99980,Produccion_UO!$J625,Resultados_Dic3!$A$3:$A$99980,Produccion_UO!$H625)*$I$621</f>
        <v>0</v>
      </c>
      <c r="AN625" s="21">
        <f>+SUMIFS(Resultados_Dic3!AI$3:AI$99980,Resultados_Dic3!$F$3:$F$99980,Produccion_UO!$K625,Resultados_Dic3!$D$3:$D$99980,Produccion_UO!$K$621,Resultados_Dic3!$E$3:$E$99980,Produccion_UO!$J625,Resultados_Dic3!$A$3:$A$99980,Produccion_UO!$H625)*$I$621</f>
        <v>0</v>
      </c>
      <c r="AO625" s="21">
        <f>+SUMIFS(Resultados_Dic3!AJ$3:AJ$99980,Resultados_Dic3!$F$3:$F$99980,Produccion_UO!$K625,Resultados_Dic3!$D$3:$D$99980,Produccion_UO!$K$621,Resultados_Dic3!$E$3:$E$99980,Produccion_UO!$J625,Resultados_Dic3!$A$3:$A$99980,Produccion_UO!$H625)*$I$621</f>
        <v>0</v>
      </c>
      <c r="AP625" s="21">
        <f>+SUMIFS(Resultados_Dic3!AK$3:AK$99980,Resultados_Dic3!$F$3:$F$99980,Produccion_UO!$K625,Resultados_Dic3!$D$3:$D$99980,Produccion_UO!$K$621,Resultados_Dic3!$E$3:$E$99980,Produccion_UO!$J625,Resultados_Dic3!$A$3:$A$99980,Produccion_UO!$H625)*$I$621</f>
        <v>0</v>
      </c>
      <c r="AQ625" s="21">
        <f>+SUMIFS(Resultados_Dic3!AL$3:AL$99980,Resultados_Dic3!$F$3:$F$99980,Produccion_UO!$K625,Resultados_Dic3!$D$3:$D$99980,Produccion_UO!$K$621,Resultados_Dic3!$E$3:$E$99980,Produccion_UO!$J625,Resultados_Dic3!$A$3:$A$99980,Produccion_UO!$H625)*$I$621</f>
        <v>0</v>
      </c>
      <c r="AR625" s="21">
        <f>+SUMIFS(Resultados_Dic3!AM$3:AM$99980,Resultados_Dic3!$F$3:$F$99980,Produccion_UO!$K625,Resultados_Dic3!$D$3:$D$99980,Produccion_UO!$K$621,Resultados_Dic3!$E$3:$E$99980,Produccion_UO!$J625,Resultados_Dic3!$A$3:$A$99980,Produccion_UO!$H625)*$I$621</f>
        <v>0</v>
      </c>
    </row>
    <row r="626" spans="1:48" x14ac:dyDescent="0.25">
      <c r="H626" s="17" t="str">
        <f t="shared" si="177"/>
        <v>DIC7</v>
      </c>
      <c r="J626" s="24" t="s">
        <v>151</v>
      </c>
      <c r="K626" s="108" t="s">
        <v>172</v>
      </c>
      <c r="L626" s="22" t="str">
        <f>+$B$5</f>
        <v>LLO - Heavy</v>
      </c>
      <c r="M626" s="21">
        <f>+SUMIFS(Resultados_Dic3!H$3:H$99980,Resultados_Dic3!$F$3:$F$99980,Produccion_UO!$K626,Resultados_Dic3!$D$3:$D$99980,Produccion_UO!$K$621,Resultados_Dic3!$E$3:$E$99980,Produccion_UO!$J626,Resultados_Dic3!$A$3:$A$99980,Produccion_UO!$H626)*$I$621</f>
        <v>71.8438916873057</v>
      </c>
      <c r="N626" s="21">
        <f>+SUMIFS(Resultados_Dic3!I$3:I$99980,Resultados_Dic3!$F$3:$F$99980,Produccion_UO!$K626,Resultados_Dic3!$D$3:$D$99980,Produccion_UO!$K$621,Resultados_Dic3!$E$3:$E$99980,Produccion_UO!$J626,Resultados_Dic3!$A$3:$A$99980,Produccion_UO!$H626)*$I$621</f>
        <v>68.003845196154202</v>
      </c>
      <c r="O626" s="21">
        <f>+SUMIFS(Resultados_Dic3!J$3:J$99980,Resultados_Dic3!$F$3:$F$99980,Produccion_UO!$K626,Resultados_Dic3!$D$3:$D$99980,Produccion_UO!$K$621,Resultados_Dic3!$E$3:$E$99980,Produccion_UO!$J626,Resultados_Dic3!$A$3:$A$99980,Produccion_UO!$H626)*$I$621</f>
        <v>64.698382903157906</v>
      </c>
      <c r="P626" s="21">
        <f>+SUMIFS(Resultados_Dic3!K$3:K$99980,Resultados_Dic3!$F$3:$F$99980,Produccion_UO!$K626,Resultados_Dic3!$D$3:$D$99980,Produccion_UO!$K$621,Resultados_Dic3!$E$3:$E$99980,Produccion_UO!$J626,Resultados_Dic3!$A$3:$A$99980,Produccion_UO!$H626)*$I$621</f>
        <v>61.392920610161603</v>
      </c>
      <c r="Q626" s="21">
        <f>+SUMIFS(Resultados_Dic3!L$3:L$99980,Resultados_Dic3!$F$3:$F$99980,Produccion_UO!$K626,Resultados_Dic3!$D$3:$D$99980,Produccion_UO!$K$621,Resultados_Dic3!$E$3:$E$99980,Produccion_UO!$J626,Resultados_Dic3!$A$3:$A$99980,Produccion_UO!$H626)*$I$621</f>
        <v>58.087458317165201</v>
      </c>
      <c r="R626" s="21">
        <f>+SUMIFS(Resultados_Dic3!M$3:M$99980,Resultados_Dic3!$F$3:$F$99980,Produccion_UO!$K626,Resultados_Dic3!$D$3:$D$99980,Produccion_UO!$K$621,Resultados_Dic3!$E$3:$E$99980,Produccion_UO!$J626,Resultados_Dic3!$A$3:$A$99980,Produccion_UO!$H626)*$I$621</f>
        <v>53.483783557422797</v>
      </c>
      <c r="S626" s="21">
        <f>+SUMIFS(Resultados_Dic3!N$3:N$99980,Resultados_Dic3!$F$3:$F$99980,Produccion_UO!$K626,Resultados_Dic3!$D$3:$D$99980,Produccion_UO!$K$621,Resultados_Dic3!$E$3:$E$99980,Produccion_UO!$J626,Resultados_Dic3!$A$3:$A$99980,Produccion_UO!$H626)*$I$621</f>
        <v>48.8801087976804</v>
      </c>
      <c r="T626" s="21">
        <f>+SUMIFS(Resultados_Dic3!O$3:O$99980,Resultados_Dic3!$F$3:$F$99980,Produccion_UO!$K626,Resultados_Dic3!$D$3:$D$99980,Produccion_UO!$K$621,Resultados_Dic3!$E$3:$E$99980,Produccion_UO!$J626,Resultados_Dic3!$A$3:$A$99980,Produccion_UO!$H626)*$I$621</f>
        <v>45.229436632018597</v>
      </c>
      <c r="U626" s="21">
        <f>+SUMIFS(Resultados_Dic3!P$3:P$99980,Resultados_Dic3!$F$3:$F$99980,Produccion_UO!$K626,Resultados_Dic3!$D$3:$D$99980,Produccion_UO!$K$621,Resultados_Dic3!$E$3:$E$99980,Produccion_UO!$J626,Resultados_Dic3!$A$3:$A$99980,Produccion_UO!$H626)*$I$621</f>
        <v>41.578764466356901</v>
      </c>
      <c r="V626" s="21">
        <f>+SUMIFS(Resultados_Dic3!Q$3:Q$99980,Resultados_Dic3!$F$3:$F$99980,Produccion_UO!$K626,Resultados_Dic3!$D$3:$D$99980,Produccion_UO!$K$621,Resultados_Dic3!$E$3:$E$99980,Produccion_UO!$J626,Resultados_Dic3!$A$3:$A$99980,Produccion_UO!$H626)*$I$621</f>
        <v>37.928092300695198</v>
      </c>
      <c r="W626" s="21">
        <f>+SUMIFS(Resultados_Dic3!R$3:R$99980,Resultados_Dic3!$F$3:$F$99980,Produccion_UO!$K626,Resultados_Dic3!$D$3:$D$99980,Produccion_UO!$K$621,Resultados_Dic3!$E$3:$E$99980,Produccion_UO!$J626,Resultados_Dic3!$A$3:$A$99980,Produccion_UO!$H626)*$I$621</f>
        <v>24.274826401433302</v>
      </c>
      <c r="X626" s="21">
        <f>+SUMIFS(Resultados_Dic3!S$3:S$99980,Resultados_Dic3!$F$3:$F$99980,Produccion_UO!$K626,Resultados_Dic3!$D$3:$D$99980,Produccion_UO!$K$621,Resultados_Dic3!$E$3:$E$99980,Produccion_UO!$J626,Resultados_Dic3!$A$3:$A$99980,Produccion_UO!$H626)*$I$621</f>
        <v>24.274826401433302</v>
      </c>
      <c r="Y626" s="21">
        <f>+SUMIFS(Resultados_Dic3!T$3:T$99980,Resultados_Dic3!$F$3:$F$99980,Produccion_UO!$K626,Resultados_Dic3!$D$3:$D$99980,Produccion_UO!$K$621,Resultados_Dic3!$E$3:$E$99980,Produccion_UO!$J626,Resultados_Dic3!$A$3:$A$99980,Produccion_UO!$H626)*$I$621</f>
        <v>24.274826401433302</v>
      </c>
      <c r="Z626" s="21">
        <f>+SUMIFS(Resultados_Dic3!U$3:U$99980,Resultados_Dic3!$F$3:$F$99980,Produccion_UO!$K626,Resultados_Dic3!$D$3:$D$99980,Produccion_UO!$K$621,Resultados_Dic3!$E$3:$E$99980,Produccion_UO!$J626,Resultados_Dic3!$A$3:$A$99980,Produccion_UO!$H626)*$I$621</f>
        <v>17.1893804471691</v>
      </c>
      <c r="AA626" s="21">
        <f>+SUMIFS(Resultados_Dic3!V$3:V$99980,Resultados_Dic3!$F$3:$F$99980,Produccion_UO!$K626,Resultados_Dic3!$D$3:$D$99980,Produccion_UO!$K$621,Resultados_Dic3!$E$3:$E$99980,Produccion_UO!$J626,Resultados_Dic3!$A$3:$A$99980,Produccion_UO!$H626)*$I$621</f>
        <v>0</v>
      </c>
      <c r="AB626" s="21">
        <f>+SUMIFS(Resultados_Dic3!W$3:W$99980,Resultados_Dic3!$F$3:$F$99980,Produccion_UO!$K626,Resultados_Dic3!$D$3:$D$99980,Produccion_UO!$K$621,Resultados_Dic3!$E$3:$E$99980,Produccion_UO!$J626,Resultados_Dic3!$A$3:$A$99980,Produccion_UO!$H626)*$I$621</f>
        <v>0</v>
      </c>
      <c r="AC626" s="21">
        <f>+SUMIFS(Resultados_Dic3!X$3:X$99980,Resultados_Dic3!$F$3:$F$99980,Produccion_UO!$K626,Resultados_Dic3!$D$3:$D$99980,Produccion_UO!$K$621,Resultados_Dic3!$E$3:$E$99980,Produccion_UO!$J626,Resultados_Dic3!$A$3:$A$99980,Produccion_UO!$H626)*$I$621</f>
        <v>0</v>
      </c>
      <c r="AD626" s="21">
        <f>+SUMIFS(Resultados_Dic3!Y$3:Y$99980,Resultados_Dic3!$F$3:$F$99980,Produccion_UO!$K626,Resultados_Dic3!$D$3:$D$99980,Produccion_UO!$K$621,Resultados_Dic3!$E$3:$E$99980,Produccion_UO!$J626,Resultados_Dic3!$A$3:$A$99980,Produccion_UO!$H626)*$I$621</f>
        <v>0</v>
      </c>
      <c r="AE626" s="21">
        <f>+SUMIFS(Resultados_Dic3!Z$3:Z$99980,Resultados_Dic3!$F$3:$F$99980,Produccion_UO!$K626,Resultados_Dic3!$D$3:$D$99980,Produccion_UO!$K$621,Resultados_Dic3!$E$3:$E$99980,Produccion_UO!$J626,Resultados_Dic3!$A$3:$A$99980,Produccion_UO!$H626)*$I$621</f>
        <v>0</v>
      </c>
      <c r="AF626" s="21">
        <f>+SUMIFS(Resultados_Dic3!AA$3:AA$99980,Resultados_Dic3!$F$3:$F$99980,Produccion_UO!$K626,Resultados_Dic3!$D$3:$D$99980,Produccion_UO!$K$621,Resultados_Dic3!$E$3:$E$99980,Produccion_UO!$J626,Resultados_Dic3!$A$3:$A$99980,Produccion_UO!$H626)*$I$621</f>
        <v>0</v>
      </c>
      <c r="AG626" s="21">
        <f>+SUMIFS(Resultados_Dic3!AB$3:AB$99980,Resultados_Dic3!$F$3:$F$99980,Produccion_UO!$K626,Resultados_Dic3!$D$3:$D$99980,Produccion_UO!$K$621,Resultados_Dic3!$E$3:$E$99980,Produccion_UO!$J626,Resultados_Dic3!$A$3:$A$99980,Produccion_UO!$H626)*$I$621</f>
        <v>0</v>
      </c>
      <c r="AH626" s="21">
        <f>+SUMIFS(Resultados_Dic3!AC$3:AC$99980,Resultados_Dic3!$F$3:$F$99980,Produccion_UO!$K626,Resultados_Dic3!$D$3:$D$99980,Produccion_UO!$K$621,Resultados_Dic3!$E$3:$E$99980,Produccion_UO!$J626,Resultados_Dic3!$A$3:$A$99980,Produccion_UO!$H626)*$I$621</f>
        <v>0</v>
      </c>
      <c r="AI626" s="21">
        <f>+SUMIFS(Resultados_Dic3!AD$3:AD$99980,Resultados_Dic3!$F$3:$F$99980,Produccion_UO!$K626,Resultados_Dic3!$D$3:$D$99980,Produccion_UO!$K$621,Resultados_Dic3!$E$3:$E$99980,Produccion_UO!$J626,Resultados_Dic3!$A$3:$A$99980,Produccion_UO!$H626)*$I$621</f>
        <v>0</v>
      </c>
      <c r="AJ626" s="21">
        <f>+SUMIFS(Resultados_Dic3!AE$3:AE$99980,Resultados_Dic3!$F$3:$F$99980,Produccion_UO!$K626,Resultados_Dic3!$D$3:$D$99980,Produccion_UO!$K$621,Resultados_Dic3!$E$3:$E$99980,Produccion_UO!$J626,Resultados_Dic3!$A$3:$A$99980,Produccion_UO!$H626)*$I$621</f>
        <v>0</v>
      </c>
      <c r="AK626" s="21">
        <f>+SUMIFS(Resultados_Dic3!AF$3:AF$99980,Resultados_Dic3!$F$3:$F$99980,Produccion_UO!$K626,Resultados_Dic3!$D$3:$D$99980,Produccion_UO!$K$621,Resultados_Dic3!$E$3:$E$99980,Produccion_UO!$J626,Resultados_Dic3!$A$3:$A$99980,Produccion_UO!$H626)*$I$621</f>
        <v>0</v>
      </c>
      <c r="AL626" s="21">
        <f>+SUMIFS(Resultados_Dic3!AG$3:AG$99980,Resultados_Dic3!$F$3:$F$99980,Produccion_UO!$K626,Resultados_Dic3!$D$3:$D$99980,Produccion_UO!$K$621,Resultados_Dic3!$E$3:$E$99980,Produccion_UO!$J626,Resultados_Dic3!$A$3:$A$99980,Produccion_UO!$H626)*$I$621</f>
        <v>0</v>
      </c>
      <c r="AM626" s="21">
        <f>+SUMIFS(Resultados_Dic3!AH$3:AH$99980,Resultados_Dic3!$F$3:$F$99980,Produccion_UO!$K626,Resultados_Dic3!$D$3:$D$99980,Produccion_UO!$K$621,Resultados_Dic3!$E$3:$E$99980,Produccion_UO!$J626,Resultados_Dic3!$A$3:$A$99980,Produccion_UO!$H626)*$I$621</f>
        <v>0</v>
      </c>
      <c r="AN626" s="21">
        <f>+SUMIFS(Resultados_Dic3!AI$3:AI$99980,Resultados_Dic3!$F$3:$F$99980,Produccion_UO!$K626,Resultados_Dic3!$D$3:$D$99980,Produccion_UO!$K$621,Resultados_Dic3!$E$3:$E$99980,Produccion_UO!$J626,Resultados_Dic3!$A$3:$A$99980,Produccion_UO!$H626)*$I$621</f>
        <v>0</v>
      </c>
      <c r="AO626" s="21">
        <f>+SUMIFS(Resultados_Dic3!AJ$3:AJ$99980,Resultados_Dic3!$F$3:$F$99980,Produccion_UO!$K626,Resultados_Dic3!$D$3:$D$99980,Produccion_UO!$K$621,Resultados_Dic3!$E$3:$E$99980,Produccion_UO!$J626,Resultados_Dic3!$A$3:$A$99980,Produccion_UO!$H626)*$I$621</f>
        <v>0</v>
      </c>
      <c r="AP626" s="21">
        <f>+SUMIFS(Resultados_Dic3!AK$3:AK$99980,Resultados_Dic3!$F$3:$F$99980,Produccion_UO!$K626,Resultados_Dic3!$D$3:$D$99980,Produccion_UO!$K$621,Resultados_Dic3!$E$3:$E$99980,Produccion_UO!$J626,Resultados_Dic3!$A$3:$A$99980,Produccion_UO!$H626)*$I$621</f>
        <v>0</v>
      </c>
      <c r="AQ626" s="21">
        <f>+SUMIFS(Resultados_Dic3!AL$3:AL$99980,Resultados_Dic3!$F$3:$F$99980,Produccion_UO!$K626,Resultados_Dic3!$D$3:$D$99980,Produccion_UO!$K$621,Resultados_Dic3!$E$3:$E$99980,Produccion_UO!$J626,Resultados_Dic3!$A$3:$A$99980,Produccion_UO!$H626)*$I$621</f>
        <v>0</v>
      </c>
      <c r="AR626" s="21">
        <f>+SUMIFS(Resultados_Dic3!AM$3:AM$99980,Resultados_Dic3!$F$3:$F$99980,Produccion_UO!$K626,Resultados_Dic3!$D$3:$D$99980,Produccion_UO!$K$621,Resultados_Dic3!$E$3:$E$99980,Produccion_UO!$J626,Resultados_Dic3!$A$3:$A$99980,Produccion_UO!$H626)*$I$621</f>
        <v>0</v>
      </c>
    </row>
    <row r="627" spans="1:48" x14ac:dyDescent="0.25">
      <c r="H627" s="17" t="str">
        <f t="shared" si="177"/>
        <v>DIC7</v>
      </c>
      <c r="J627" s="24" t="s">
        <v>152</v>
      </c>
      <c r="K627" s="108" t="s">
        <v>173</v>
      </c>
      <c r="L627" s="22" t="str">
        <f>+$B$6</f>
        <v>PU - Ligth</v>
      </c>
      <c r="M627" s="21">
        <f>+SUMIFS(Resultados_Dic3!H$3:H$99980,Resultados_Dic3!$F$3:$F$99980,Produccion_UO!$K627,Resultados_Dic3!$D$3:$D$99980,Produccion_UO!$K$621,Resultados_Dic3!$E$3:$E$99980,Produccion_UO!$J627,Resultados_Dic3!$A$3:$A$99980,Produccion_UO!$H627)*$I$621</f>
        <v>91.605878192078194</v>
      </c>
      <c r="N627" s="21">
        <f>+SUMIFS(Resultados_Dic3!I$3:I$99980,Resultados_Dic3!$F$3:$F$99980,Produccion_UO!$K627,Resultados_Dic3!$D$3:$D$99980,Produccion_UO!$K$621,Resultados_Dic3!$E$3:$E$99980,Produccion_UO!$J627,Resultados_Dic3!$A$3:$A$99980,Produccion_UO!$H627)*$I$621</f>
        <v>86.564225498225596</v>
      </c>
      <c r="O627" s="21">
        <f>+SUMIFS(Resultados_Dic3!J$3:J$99980,Resultados_Dic3!$F$3:$F$99980,Produccion_UO!$K627,Resultados_Dic3!$D$3:$D$99980,Produccion_UO!$K$621,Resultados_Dic3!$E$3:$E$99980,Produccion_UO!$J627,Resultados_Dic3!$A$3:$A$99980,Produccion_UO!$H627)*$I$621</f>
        <v>82.7592045972047</v>
      </c>
      <c r="P627" s="21">
        <f>+SUMIFS(Resultados_Dic3!K$3:K$99980,Resultados_Dic3!$F$3:$F$99980,Produccion_UO!$K627,Resultados_Dic3!$D$3:$D$99980,Produccion_UO!$K$621,Resultados_Dic3!$E$3:$E$99980,Produccion_UO!$J627,Resultados_Dic3!$A$3:$A$99980,Produccion_UO!$H627)*$I$621</f>
        <v>78.954183696183705</v>
      </c>
      <c r="Q627" s="21">
        <f>+SUMIFS(Resultados_Dic3!L$3:L$99980,Resultados_Dic3!$F$3:$F$99980,Produccion_UO!$K627,Resultados_Dic3!$D$3:$D$99980,Produccion_UO!$K$621,Resultados_Dic3!$E$3:$E$99980,Produccion_UO!$J627,Resultados_Dic3!$A$3:$A$99980,Produccion_UO!$H627)*$I$621</f>
        <v>75.149162795162795</v>
      </c>
      <c r="R627" s="21">
        <f>+SUMIFS(Resultados_Dic3!M$3:M$99980,Resultados_Dic3!$F$3:$F$99980,Produccion_UO!$K627,Resultados_Dic3!$D$3:$D$99980,Produccion_UO!$K$621,Resultados_Dic3!$E$3:$E$99980,Produccion_UO!$J627,Resultados_Dic3!$A$3:$A$99980,Produccion_UO!$H627)*$I$621</f>
        <v>71.344141894141899</v>
      </c>
      <c r="S627" s="21">
        <f>+SUMIFS(Resultados_Dic3!N$3:N$99980,Resultados_Dic3!$F$3:$F$99980,Produccion_UO!$K627,Resultados_Dic3!$D$3:$D$99980,Produccion_UO!$K$621,Resultados_Dic3!$E$3:$E$99980,Produccion_UO!$J627,Resultados_Dic3!$A$3:$A$99980,Produccion_UO!$H627)*$I$621</f>
        <v>67.539120993121003</v>
      </c>
      <c r="T627" s="21">
        <f>+SUMIFS(Resultados_Dic3!O$3:O$99980,Resultados_Dic3!$F$3:$F$99980,Produccion_UO!$K627,Resultados_Dic3!$D$3:$D$99980,Produccion_UO!$K$621,Resultados_Dic3!$E$3:$E$99980,Produccion_UO!$J627,Resultados_Dic3!$A$3:$A$99980,Produccion_UO!$H627)*$I$621</f>
        <v>7.6945557575798498</v>
      </c>
      <c r="U627" s="21">
        <f>+SUMIFS(Resultados_Dic3!P$3:P$99980,Resultados_Dic3!$F$3:$F$99980,Produccion_UO!$K627,Resultados_Dic3!$D$3:$D$99980,Produccion_UO!$K$621,Resultados_Dic3!$E$3:$E$99980,Produccion_UO!$J627,Resultados_Dic3!$A$3:$A$99980,Produccion_UO!$H627)*$I$621</f>
        <v>0</v>
      </c>
      <c r="V627" s="21">
        <f>+SUMIFS(Resultados_Dic3!Q$3:Q$99980,Resultados_Dic3!$F$3:$F$99980,Produccion_UO!$K627,Resultados_Dic3!$D$3:$D$99980,Produccion_UO!$K$621,Resultados_Dic3!$E$3:$E$99980,Produccion_UO!$J627,Resultados_Dic3!$A$3:$A$99980,Produccion_UO!$H627)*$I$621</f>
        <v>0</v>
      </c>
      <c r="W627" s="21">
        <f>+SUMIFS(Resultados_Dic3!R$3:R$99980,Resultados_Dic3!$F$3:$F$99980,Produccion_UO!$K627,Resultados_Dic3!$D$3:$D$99980,Produccion_UO!$K$621,Resultados_Dic3!$E$3:$E$99980,Produccion_UO!$J627,Resultados_Dic3!$A$3:$A$99980,Produccion_UO!$H627)*$I$621</f>
        <v>0</v>
      </c>
      <c r="X627" s="21">
        <f>+SUMIFS(Resultados_Dic3!S$3:S$99980,Resultados_Dic3!$F$3:$F$99980,Produccion_UO!$K627,Resultados_Dic3!$D$3:$D$99980,Produccion_UO!$K$621,Resultados_Dic3!$E$3:$E$99980,Produccion_UO!$J627,Resultados_Dic3!$A$3:$A$99980,Produccion_UO!$H627)*$I$621</f>
        <v>0</v>
      </c>
      <c r="Y627" s="21">
        <f>+SUMIFS(Resultados_Dic3!T$3:T$99980,Resultados_Dic3!$F$3:$F$99980,Produccion_UO!$K627,Resultados_Dic3!$D$3:$D$99980,Produccion_UO!$K$621,Resultados_Dic3!$E$3:$E$99980,Produccion_UO!$J627,Resultados_Dic3!$A$3:$A$99980,Produccion_UO!$H627)*$I$621</f>
        <v>0</v>
      </c>
      <c r="Z627" s="21">
        <f>+SUMIFS(Resultados_Dic3!U$3:U$99980,Resultados_Dic3!$F$3:$F$99980,Produccion_UO!$K627,Resultados_Dic3!$D$3:$D$99980,Produccion_UO!$K$621,Resultados_Dic3!$E$3:$E$99980,Produccion_UO!$J627,Resultados_Dic3!$A$3:$A$99980,Produccion_UO!$H627)*$I$621</f>
        <v>0</v>
      </c>
      <c r="AA627" s="21">
        <f>+SUMIFS(Resultados_Dic3!V$3:V$99980,Resultados_Dic3!$F$3:$F$99980,Produccion_UO!$K627,Resultados_Dic3!$D$3:$D$99980,Produccion_UO!$K$621,Resultados_Dic3!$E$3:$E$99980,Produccion_UO!$J627,Resultados_Dic3!$A$3:$A$99980,Produccion_UO!$H627)*$I$621</f>
        <v>0</v>
      </c>
      <c r="AB627" s="21">
        <f>+SUMIFS(Resultados_Dic3!W$3:W$99980,Resultados_Dic3!$F$3:$F$99980,Produccion_UO!$K627,Resultados_Dic3!$D$3:$D$99980,Produccion_UO!$K$621,Resultados_Dic3!$E$3:$E$99980,Produccion_UO!$J627,Resultados_Dic3!$A$3:$A$99980,Produccion_UO!$H627)*$I$621</f>
        <v>0</v>
      </c>
      <c r="AC627" s="21">
        <f>+SUMIFS(Resultados_Dic3!X$3:X$99980,Resultados_Dic3!$F$3:$F$99980,Produccion_UO!$K627,Resultados_Dic3!$D$3:$D$99980,Produccion_UO!$K$621,Resultados_Dic3!$E$3:$E$99980,Produccion_UO!$J627,Resultados_Dic3!$A$3:$A$99980,Produccion_UO!$H627)*$I$621</f>
        <v>0</v>
      </c>
      <c r="AD627" s="21">
        <f>+SUMIFS(Resultados_Dic3!Y$3:Y$99980,Resultados_Dic3!$F$3:$F$99980,Produccion_UO!$K627,Resultados_Dic3!$D$3:$D$99980,Produccion_UO!$K$621,Resultados_Dic3!$E$3:$E$99980,Produccion_UO!$J627,Resultados_Dic3!$A$3:$A$99980,Produccion_UO!$H627)*$I$621</f>
        <v>0</v>
      </c>
      <c r="AE627" s="21">
        <f>+SUMIFS(Resultados_Dic3!Z$3:Z$99980,Resultados_Dic3!$F$3:$F$99980,Produccion_UO!$K627,Resultados_Dic3!$D$3:$D$99980,Produccion_UO!$K$621,Resultados_Dic3!$E$3:$E$99980,Produccion_UO!$J627,Resultados_Dic3!$A$3:$A$99980,Produccion_UO!$H627)*$I$621</f>
        <v>0</v>
      </c>
      <c r="AF627" s="21">
        <f>+SUMIFS(Resultados_Dic3!AA$3:AA$99980,Resultados_Dic3!$F$3:$F$99980,Produccion_UO!$K627,Resultados_Dic3!$D$3:$D$99980,Produccion_UO!$K$621,Resultados_Dic3!$E$3:$E$99980,Produccion_UO!$J627,Resultados_Dic3!$A$3:$A$99980,Produccion_UO!$H627)*$I$621</f>
        <v>0</v>
      </c>
      <c r="AG627" s="21">
        <f>+SUMIFS(Resultados_Dic3!AB$3:AB$99980,Resultados_Dic3!$F$3:$F$99980,Produccion_UO!$K627,Resultados_Dic3!$D$3:$D$99980,Produccion_UO!$K$621,Resultados_Dic3!$E$3:$E$99980,Produccion_UO!$J627,Resultados_Dic3!$A$3:$A$99980,Produccion_UO!$H627)*$I$621</f>
        <v>0</v>
      </c>
      <c r="AH627" s="21">
        <f>+SUMIFS(Resultados_Dic3!AC$3:AC$99980,Resultados_Dic3!$F$3:$F$99980,Produccion_UO!$K627,Resultados_Dic3!$D$3:$D$99980,Produccion_UO!$K$621,Resultados_Dic3!$E$3:$E$99980,Produccion_UO!$J627,Resultados_Dic3!$A$3:$A$99980,Produccion_UO!$H627)*$I$621</f>
        <v>0</v>
      </c>
      <c r="AI627" s="21">
        <f>+SUMIFS(Resultados_Dic3!AD$3:AD$99980,Resultados_Dic3!$F$3:$F$99980,Produccion_UO!$K627,Resultados_Dic3!$D$3:$D$99980,Produccion_UO!$K$621,Resultados_Dic3!$E$3:$E$99980,Produccion_UO!$J627,Resultados_Dic3!$A$3:$A$99980,Produccion_UO!$H627)*$I$621</f>
        <v>0</v>
      </c>
      <c r="AJ627" s="21">
        <f>+SUMIFS(Resultados_Dic3!AE$3:AE$99980,Resultados_Dic3!$F$3:$F$99980,Produccion_UO!$K627,Resultados_Dic3!$D$3:$D$99980,Produccion_UO!$K$621,Resultados_Dic3!$E$3:$E$99980,Produccion_UO!$J627,Resultados_Dic3!$A$3:$A$99980,Produccion_UO!$H627)*$I$621</f>
        <v>0</v>
      </c>
      <c r="AK627" s="21">
        <f>+SUMIFS(Resultados_Dic3!AF$3:AF$99980,Resultados_Dic3!$F$3:$F$99980,Produccion_UO!$K627,Resultados_Dic3!$D$3:$D$99980,Produccion_UO!$K$621,Resultados_Dic3!$E$3:$E$99980,Produccion_UO!$J627,Resultados_Dic3!$A$3:$A$99980,Produccion_UO!$H627)*$I$621</f>
        <v>0</v>
      </c>
      <c r="AL627" s="21">
        <f>+SUMIFS(Resultados_Dic3!AG$3:AG$99980,Resultados_Dic3!$F$3:$F$99980,Produccion_UO!$K627,Resultados_Dic3!$D$3:$D$99980,Produccion_UO!$K$621,Resultados_Dic3!$E$3:$E$99980,Produccion_UO!$J627,Resultados_Dic3!$A$3:$A$99980,Produccion_UO!$H627)*$I$621</f>
        <v>0</v>
      </c>
      <c r="AM627" s="21">
        <f>+SUMIFS(Resultados_Dic3!AH$3:AH$99980,Resultados_Dic3!$F$3:$F$99980,Produccion_UO!$K627,Resultados_Dic3!$D$3:$D$99980,Produccion_UO!$K$621,Resultados_Dic3!$E$3:$E$99980,Produccion_UO!$J627,Resultados_Dic3!$A$3:$A$99980,Produccion_UO!$H627)*$I$621</f>
        <v>0</v>
      </c>
      <c r="AN627" s="21">
        <f>+SUMIFS(Resultados_Dic3!AI$3:AI$99980,Resultados_Dic3!$F$3:$F$99980,Produccion_UO!$K627,Resultados_Dic3!$D$3:$D$99980,Produccion_UO!$K$621,Resultados_Dic3!$E$3:$E$99980,Produccion_UO!$J627,Resultados_Dic3!$A$3:$A$99980,Produccion_UO!$H627)*$I$621</f>
        <v>0</v>
      </c>
      <c r="AO627" s="21">
        <f>+SUMIFS(Resultados_Dic3!AJ$3:AJ$99980,Resultados_Dic3!$F$3:$F$99980,Produccion_UO!$K627,Resultados_Dic3!$D$3:$D$99980,Produccion_UO!$K$621,Resultados_Dic3!$E$3:$E$99980,Produccion_UO!$J627,Resultados_Dic3!$A$3:$A$99980,Produccion_UO!$H627)*$I$621</f>
        <v>0</v>
      </c>
      <c r="AP627" s="21">
        <f>+SUMIFS(Resultados_Dic3!AK$3:AK$99980,Resultados_Dic3!$F$3:$F$99980,Produccion_UO!$K627,Resultados_Dic3!$D$3:$D$99980,Produccion_UO!$K$621,Resultados_Dic3!$E$3:$E$99980,Produccion_UO!$J627,Resultados_Dic3!$A$3:$A$99980,Produccion_UO!$H627)*$I$621</f>
        <v>0</v>
      </c>
      <c r="AQ627" s="21">
        <f>+SUMIFS(Resultados_Dic3!AL$3:AL$99980,Resultados_Dic3!$F$3:$F$99980,Produccion_UO!$K627,Resultados_Dic3!$D$3:$D$99980,Produccion_UO!$K$621,Resultados_Dic3!$E$3:$E$99980,Produccion_UO!$J627,Resultados_Dic3!$A$3:$A$99980,Produccion_UO!$H627)*$I$621</f>
        <v>0</v>
      </c>
      <c r="AR627" s="21">
        <f>+SUMIFS(Resultados_Dic3!AM$3:AM$99980,Resultados_Dic3!$F$3:$F$99980,Produccion_UO!$K627,Resultados_Dic3!$D$3:$D$99980,Produccion_UO!$K$621,Resultados_Dic3!$E$3:$E$99980,Produccion_UO!$J627,Resultados_Dic3!$A$3:$A$99980,Produccion_UO!$H627)*$I$621</f>
        <v>0</v>
      </c>
    </row>
    <row r="628" spans="1:48" x14ac:dyDescent="0.25">
      <c r="H628" s="17" t="str">
        <f t="shared" si="177"/>
        <v>DIC7</v>
      </c>
      <c r="J628" s="24" t="s">
        <v>153</v>
      </c>
      <c r="K628" s="108" t="s">
        <v>174</v>
      </c>
      <c r="L628" s="22" t="str">
        <f>+$B$7</f>
        <v>VMM - Medium</v>
      </c>
      <c r="M628" s="21">
        <f>+SUMIFS(Resultados_Dic3!H$3:H$99980,Resultados_Dic3!$F$3:$F$99980,Produccion_UO!$K628,Resultados_Dic3!$D$3:$D$99980,Produccion_UO!$K$621,Resultados_Dic3!$E$3:$E$99980,Produccion_UO!$J628,Resultados_Dic3!$A$3:$A$99980,Produccion_UO!$H628)*$I$621</f>
        <v>42.958828655929999</v>
      </c>
      <c r="N628" s="21">
        <f>+SUMIFS(Resultados_Dic3!I$3:I$99980,Resultados_Dic3!$F$3:$F$99980,Produccion_UO!$K628,Resultados_Dic3!$D$3:$D$99980,Produccion_UO!$K$621,Resultados_Dic3!$E$3:$E$99980,Produccion_UO!$J628,Resultados_Dic3!$A$3:$A$99980,Produccion_UO!$H628)*$I$621</f>
        <v>39.958829832401896</v>
      </c>
      <c r="O628" s="21">
        <f>+SUMIFS(Resultados_Dic3!J$3:J$99980,Resultados_Dic3!$F$3:$F$99980,Produccion_UO!$K628,Resultados_Dic3!$D$3:$D$99980,Produccion_UO!$K$621,Resultados_Dic3!$E$3:$E$99980,Produccion_UO!$J628,Resultados_Dic3!$A$3:$A$99980,Produccion_UO!$H628)*$I$621</f>
        <v>36.795700611627403</v>
      </c>
      <c r="P628" s="21">
        <f>+SUMIFS(Resultados_Dic3!K$3:K$99980,Resultados_Dic3!$F$3:$F$99980,Produccion_UO!$K628,Resultados_Dic3!$D$3:$D$99980,Produccion_UO!$K$621,Resultados_Dic3!$E$3:$E$99980,Produccion_UO!$J628,Resultados_Dic3!$A$3:$A$99980,Produccion_UO!$H628)*$I$621</f>
        <v>33.632571390852902</v>
      </c>
      <c r="Q628" s="21">
        <f>+SUMIFS(Resultados_Dic3!L$3:L$99980,Resultados_Dic3!$F$3:$F$99980,Produccion_UO!$K628,Resultados_Dic3!$D$3:$D$99980,Produccion_UO!$K$621,Resultados_Dic3!$E$3:$E$99980,Produccion_UO!$J628,Resultados_Dic3!$A$3:$A$99980,Produccion_UO!$H628)*$I$621</f>
        <v>30.469442170078398</v>
      </c>
      <c r="R628" s="21">
        <f>+SUMIFS(Resultados_Dic3!M$3:M$99980,Resultados_Dic3!$F$3:$F$99980,Produccion_UO!$K628,Resultados_Dic3!$D$3:$D$99980,Produccion_UO!$K$621,Resultados_Dic3!$E$3:$E$99980,Produccion_UO!$J628,Resultados_Dic3!$A$3:$A$99980,Produccion_UO!$H628)*$I$621</f>
        <v>27.079044096728701</v>
      </c>
      <c r="S628" s="21">
        <f>+SUMIFS(Resultados_Dic3!N$3:N$99980,Resultados_Dic3!$F$3:$F$99980,Produccion_UO!$K628,Resultados_Dic3!$D$3:$D$99980,Produccion_UO!$K$621,Resultados_Dic3!$E$3:$E$99980,Produccion_UO!$J628,Resultados_Dic3!$A$3:$A$99980,Produccion_UO!$H628)*$I$621</f>
        <v>23.6886460233791</v>
      </c>
      <c r="T628" s="21">
        <f>+SUMIFS(Resultados_Dic3!O$3:O$99980,Resultados_Dic3!$F$3:$F$99980,Produccion_UO!$K628,Resultados_Dic3!$D$3:$D$99980,Produccion_UO!$K$621,Resultados_Dic3!$E$3:$E$99980,Produccion_UO!$J628,Resultados_Dic3!$A$3:$A$99980,Produccion_UO!$H628)*$I$621</f>
        <v>21.346916946643599</v>
      </c>
      <c r="U628" s="21">
        <f>+SUMIFS(Resultados_Dic3!P$3:P$99980,Resultados_Dic3!$F$3:$F$99980,Produccion_UO!$K628,Resultados_Dic3!$D$3:$D$99980,Produccion_UO!$K$621,Resultados_Dic3!$E$3:$E$99980,Produccion_UO!$J628,Resultados_Dic3!$A$3:$A$99980,Produccion_UO!$H628)*$I$621</f>
        <v>17.679080774036802</v>
      </c>
      <c r="V628" s="21">
        <f>+SUMIFS(Resultados_Dic3!Q$3:Q$99980,Resultados_Dic3!$F$3:$F$99980,Produccion_UO!$K628,Resultados_Dic3!$D$3:$D$99980,Produccion_UO!$K$621,Resultados_Dic3!$E$3:$E$99980,Produccion_UO!$J628,Resultados_Dic3!$A$3:$A$99980,Produccion_UO!$H628)*$I$621</f>
        <v>0</v>
      </c>
      <c r="W628" s="21">
        <f>+SUMIFS(Resultados_Dic3!R$3:R$99980,Resultados_Dic3!$F$3:$F$99980,Produccion_UO!$K628,Resultados_Dic3!$D$3:$D$99980,Produccion_UO!$K$621,Resultados_Dic3!$E$3:$E$99980,Produccion_UO!$J628,Resultados_Dic3!$A$3:$A$99980,Produccion_UO!$H628)*$I$621</f>
        <v>0</v>
      </c>
      <c r="X628" s="21">
        <f>+SUMIFS(Resultados_Dic3!S$3:S$99980,Resultados_Dic3!$F$3:$F$99980,Produccion_UO!$K628,Resultados_Dic3!$D$3:$D$99980,Produccion_UO!$K$621,Resultados_Dic3!$E$3:$E$99980,Produccion_UO!$J628,Resultados_Dic3!$A$3:$A$99980,Produccion_UO!$H628)*$I$621</f>
        <v>0</v>
      </c>
      <c r="Y628" s="21">
        <f>+SUMIFS(Resultados_Dic3!T$3:T$99980,Resultados_Dic3!$F$3:$F$99980,Produccion_UO!$K628,Resultados_Dic3!$D$3:$D$99980,Produccion_UO!$K$621,Resultados_Dic3!$E$3:$E$99980,Produccion_UO!$J628,Resultados_Dic3!$A$3:$A$99980,Produccion_UO!$H628)*$I$621</f>
        <v>0</v>
      </c>
      <c r="Z628" s="21">
        <f>+SUMIFS(Resultados_Dic3!U$3:U$99980,Resultados_Dic3!$F$3:$F$99980,Produccion_UO!$K628,Resultados_Dic3!$D$3:$D$99980,Produccion_UO!$K$621,Resultados_Dic3!$E$3:$E$99980,Produccion_UO!$J628,Resultados_Dic3!$A$3:$A$99980,Produccion_UO!$H628)*$I$621</f>
        <v>0</v>
      </c>
      <c r="AA628" s="21">
        <f>+SUMIFS(Resultados_Dic3!V$3:V$99980,Resultados_Dic3!$F$3:$F$99980,Produccion_UO!$K628,Resultados_Dic3!$D$3:$D$99980,Produccion_UO!$K$621,Resultados_Dic3!$E$3:$E$99980,Produccion_UO!$J628,Resultados_Dic3!$A$3:$A$99980,Produccion_UO!$H628)*$I$621</f>
        <v>0</v>
      </c>
      <c r="AB628" s="21">
        <f>+SUMIFS(Resultados_Dic3!W$3:W$99980,Resultados_Dic3!$F$3:$F$99980,Produccion_UO!$K628,Resultados_Dic3!$D$3:$D$99980,Produccion_UO!$K$621,Resultados_Dic3!$E$3:$E$99980,Produccion_UO!$J628,Resultados_Dic3!$A$3:$A$99980,Produccion_UO!$H628)*$I$621</f>
        <v>0</v>
      </c>
      <c r="AC628" s="21">
        <f>+SUMIFS(Resultados_Dic3!X$3:X$99980,Resultados_Dic3!$F$3:$F$99980,Produccion_UO!$K628,Resultados_Dic3!$D$3:$D$99980,Produccion_UO!$K$621,Resultados_Dic3!$E$3:$E$99980,Produccion_UO!$J628,Resultados_Dic3!$A$3:$A$99980,Produccion_UO!$H628)*$I$621</f>
        <v>0</v>
      </c>
      <c r="AD628" s="21">
        <f>+SUMIFS(Resultados_Dic3!Y$3:Y$99980,Resultados_Dic3!$F$3:$F$99980,Produccion_UO!$K628,Resultados_Dic3!$D$3:$D$99980,Produccion_UO!$K$621,Resultados_Dic3!$E$3:$E$99980,Produccion_UO!$J628,Resultados_Dic3!$A$3:$A$99980,Produccion_UO!$H628)*$I$621</f>
        <v>0</v>
      </c>
      <c r="AE628" s="21">
        <f>+SUMIFS(Resultados_Dic3!Z$3:Z$99980,Resultados_Dic3!$F$3:$F$99980,Produccion_UO!$K628,Resultados_Dic3!$D$3:$D$99980,Produccion_UO!$K$621,Resultados_Dic3!$E$3:$E$99980,Produccion_UO!$J628,Resultados_Dic3!$A$3:$A$99980,Produccion_UO!$H628)*$I$621</f>
        <v>0</v>
      </c>
      <c r="AF628" s="21">
        <f>+SUMIFS(Resultados_Dic3!AA$3:AA$99980,Resultados_Dic3!$F$3:$F$99980,Produccion_UO!$K628,Resultados_Dic3!$D$3:$D$99980,Produccion_UO!$K$621,Resultados_Dic3!$E$3:$E$99980,Produccion_UO!$J628,Resultados_Dic3!$A$3:$A$99980,Produccion_UO!$H628)*$I$621</f>
        <v>0</v>
      </c>
      <c r="AG628" s="21">
        <f>+SUMIFS(Resultados_Dic3!AB$3:AB$99980,Resultados_Dic3!$F$3:$F$99980,Produccion_UO!$K628,Resultados_Dic3!$D$3:$D$99980,Produccion_UO!$K$621,Resultados_Dic3!$E$3:$E$99980,Produccion_UO!$J628,Resultados_Dic3!$A$3:$A$99980,Produccion_UO!$H628)*$I$621</f>
        <v>0</v>
      </c>
      <c r="AH628" s="21">
        <f>+SUMIFS(Resultados_Dic3!AC$3:AC$99980,Resultados_Dic3!$F$3:$F$99980,Produccion_UO!$K628,Resultados_Dic3!$D$3:$D$99980,Produccion_UO!$K$621,Resultados_Dic3!$E$3:$E$99980,Produccion_UO!$J628,Resultados_Dic3!$A$3:$A$99980,Produccion_UO!$H628)*$I$621</f>
        <v>0</v>
      </c>
      <c r="AI628" s="21">
        <f>+SUMIFS(Resultados_Dic3!AD$3:AD$99980,Resultados_Dic3!$F$3:$F$99980,Produccion_UO!$K628,Resultados_Dic3!$D$3:$D$99980,Produccion_UO!$K$621,Resultados_Dic3!$E$3:$E$99980,Produccion_UO!$J628,Resultados_Dic3!$A$3:$A$99980,Produccion_UO!$H628)*$I$621</f>
        <v>0</v>
      </c>
      <c r="AJ628" s="21">
        <f>+SUMIFS(Resultados_Dic3!AE$3:AE$99980,Resultados_Dic3!$F$3:$F$99980,Produccion_UO!$K628,Resultados_Dic3!$D$3:$D$99980,Produccion_UO!$K$621,Resultados_Dic3!$E$3:$E$99980,Produccion_UO!$J628,Resultados_Dic3!$A$3:$A$99980,Produccion_UO!$H628)*$I$621</f>
        <v>0</v>
      </c>
      <c r="AK628" s="21">
        <f>+SUMIFS(Resultados_Dic3!AF$3:AF$99980,Resultados_Dic3!$F$3:$F$99980,Produccion_UO!$K628,Resultados_Dic3!$D$3:$D$99980,Produccion_UO!$K$621,Resultados_Dic3!$E$3:$E$99980,Produccion_UO!$J628,Resultados_Dic3!$A$3:$A$99980,Produccion_UO!$H628)*$I$621</f>
        <v>0</v>
      </c>
      <c r="AL628" s="21">
        <f>+SUMIFS(Resultados_Dic3!AG$3:AG$99980,Resultados_Dic3!$F$3:$F$99980,Produccion_UO!$K628,Resultados_Dic3!$D$3:$D$99980,Produccion_UO!$K$621,Resultados_Dic3!$E$3:$E$99980,Produccion_UO!$J628,Resultados_Dic3!$A$3:$A$99980,Produccion_UO!$H628)*$I$621</f>
        <v>0</v>
      </c>
      <c r="AM628" s="21">
        <f>+SUMIFS(Resultados_Dic3!AH$3:AH$99980,Resultados_Dic3!$F$3:$F$99980,Produccion_UO!$K628,Resultados_Dic3!$D$3:$D$99980,Produccion_UO!$K$621,Resultados_Dic3!$E$3:$E$99980,Produccion_UO!$J628,Resultados_Dic3!$A$3:$A$99980,Produccion_UO!$H628)*$I$621</f>
        <v>0</v>
      </c>
      <c r="AN628" s="21">
        <f>+SUMIFS(Resultados_Dic3!AI$3:AI$99980,Resultados_Dic3!$F$3:$F$99980,Produccion_UO!$K628,Resultados_Dic3!$D$3:$D$99980,Produccion_UO!$K$621,Resultados_Dic3!$E$3:$E$99980,Produccion_UO!$J628,Resultados_Dic3!$A$3:$A$99980,Produccion_UO!$H628)*$I$621</f>
        <v>0</v>
      </c>
      <c r="AO628" s="21">
        <f>+SUMIFS(Resultados_Dic3!AJ$3:AJ$99980,Resultados_Dic3!$F$3:$F$99980,Produccion_UO!$K628,Resultados_Dic3!$D$3:$D$99980,Produccion_UO!$K$621,Resultados_Dic3!$E$3:$E$99980,Produccion_UO!$J628,Resultados_Dic3!$A$3:$A$99980,Produccion_UO!$H628)*$I$621</f>
        <v>0</v>
      </c>
      <c r="AP628" s="21">
        <f>+SUMIFS(Resultados_Dic3!AK$3:AK$99980,Resultados_Dic3!$F$3:$F$99980,Produccion_UO!$K628,Resultados_Dic3!$D$3:$D$99980,Produccion_UO!$K$621,Resultados_Dic3!$E$3:$E$99980,Produccion_UO!$J628,Resultados_Dic3!$A$3:$A$99980,Produccion_UO!$H628)*$I$621</f>
        <v>0</v>
      </c>
      <c r="AQ628" s="21">
        <f>+SUMIFS(Resultados_Dic3!AL$3:AL$99980,Resultados_Dic3!$F$3:$F$99980,Produccion_UO!$K628,Resultados_Dic3!$D$3:$D$99980,Produccion_UO!$K$621,Resultados_Dic3!$E$3:$E$99980,Produccion_UO!$J628,Resultados_Dic3!$A$3:$A$99980,Produccion_UO!$H628)*$I$621</f>
        <v>0</v>
      </c>
      <c r="AR628" s="21">
        <f>+SUMIFS(Resultados_Dic3!AM$3:AM$99980,Resultados_Dic3!$F$3:$F$99980,Produccion_UO!$K628,Resultados_Dic3!$D$3:$D$99980,Produccion_UO!$K$621,Resultados_Dic3!$E$3:$E$99980,Produccion_UO!$J628,Resultados_Dic3!$A$3:$A$99980,Produccion_UO!$H628)*$I$621</f>
        <v>0</v>
      </c>
    </row>
    <row r="629" spans="1:48" x14ac:dyDescent="0.25">
      <c r="H629" s="17" t="str">
        <f t="shared" si="177"/>
        <v>DIC7</v>
      </c>
      <c r="J629" s="24" t="s">
        <v>154</v>
      </c>
      <c r="K629" s="108" t="s">
        <v>175</v>
      </c>
      <c r="L629" s="22" t="str">
        <f>+$B$8</f>
        <v>VSM - Medium</v>
      </c>
      <c r="M629" s="21">
        <f>+SUMIFS(Resultados_Dic3!H$3:H$99980,Resultados_Dic3!$F$3:$F$99980,Produccion_UO!$K629,Resultados_Dic3!$D$3:$D$99980,Produccion_UO!$K$621,Resultados_Dic3!$E$3:$E$99980,Produccion_UO!$J629,Resultados_Dic3!$A$3:$A$99980,Produccion_UO!$H629)*$I$621</f>
        <v>13.5269625803303</v>
      </c>
      <c r="N629" s="21">
        <f>+SUMIFS(Resultados_Dic3!I$3:I$99980,Resultados_Dic3!$F$3:$F$99980,Produccion_UO!$K629,Resultados_Dic3!$D$3:$D$99980,Produccion_UO!$K$621,Resultados_Dic3!$E$3:$E$99980,Produccion_UO!$J629,Resultados_Dic3!$A$3:$A$99980,Produccion_UO!$H629)*$I$621</f>
        <v>12.608318272737099</v>
      </c>
      <c r="O629" s="21">
        <f>+SUMIFS(Resultados_Dic3!J$3:J$99980,Resultados_Dic3!$F$3:$F$99980,Produccion_UO!$K629,Resultados_Dic3!$D$3:$D$99980,Produccion_UO!$K$621,Resultados_Dic3!$E$3:$E$99980,Produccion_UO!$J629,Resultados_Dic3!$A$3:$A$99980,Produccion_UO!$H629)*$I$621</f>
        <v>12.028304725557399</v>
      </c>
      <c r="P629" s="21">
        <f>+SUMIFS(Resultados_Dic3!K$3:K$99980,Resultados_Dic3!$F$3:$F$99980,Produccion_UO!$K629,Resultados_Dic3!$D$3:$D$99980,Produccion_UO!$K$621,Resultados_Dic3!$E$3:$E$99980,Produccion_UO!$J629,Resultados_Dic3!$A$3:$A$99980,Produccion_UO!$H629)*$I$621</f>
        <v>11.448291178377699</v>
      </c>
      <c r="Q629" s="21">
        <f>+SUMIFS(Resultados_Dic3!L$3:L$99980,Resultados_Dic3!$F$3:$F$99980,Produccion_UO!$K629,Resultados_Dic3!$D$3:$D$99980,Produccion_UO!$K$621,Resultados_Dic3!$E$3:$E$99980,Produccion_UO!$J629,Resultados_Dic3!$A$3:$A$99980,Produccion_UO!$H629)*$I$621</f>
        <v>10.868277631198</v>
      </c>
      <c r="R629" s="21">
        <f>+SUMIFS(Resultados_Dic3!M$3:M$99980,Resultados_Dic3!$F$3:$F$99980,Produccion_UO!$K629,Resultados_Dic3!$D$3:$D$99980,Produccion_UO!$K$621,Resultados_Dic3!$E$3:$E$99980,Produccion_UO!$J629,Resultados_Dic3!$A$3:$A$99980,Produccion_UO!$H629)*$I$621</f>
        <v>10.0260022168469</v>
      </c>
      <c r="S629" s="21">
        <f>+SUMIFS(Resultados_Dic3!N$3:N$99980,Resultados_Dic3!$F$3:$F$99980,Produccion_UO!$K629,Resultados_Dic3!$D$3:$D$99980,Produccion_UO!$K$621,Resultados_Dic3!$E$3:$E$99980,Produccion_UO!$J629,Resultados_Dic3!$A$3:$A$99980,Produccion_UO!$H629)*$I$621</f>
        <v>9.1837268024957996</v>
      </c>
      <c r="T629" s="21">
        <f>+SUMIFS(Resultados_Dic3!O$3:O$99980,Resultados_Dic3!$F$3:$F$99980,Produccion_UO!$K629,Resultados_Dic3!$D$3:$D$99980,Produccion_UO!$K$621,Resultados_Dic3!$E$3:$E$99980,Produccion_UO!$J629,Resultados_Dic3!$A$3:$A$99980,Produccion_UO!$H629)*$I$621</f>
        <v>8.4823209885540898</v>
      </c>
      <c r="U629" s="21">
        <f>+SUMIFS(Resultados_Dic3!P$3:P$99980,Resultados_Dic3!$F$3:$F$99980,Produccion_UO!$K629,Resultados_Dic3!$D$3:$D$99980,Produccion_UO!$K$621,Resultados_Dic3!$E$3:$E$99980,Produccion_UO!$J629,Resultados_Dic3!$A$3:$A$99980,Produccion_UO!$H629)*$I$621</f>
        <v>7.7809151746123799</v>
      </c>
      <c r="V629" s="21">
        <f>+SUMIFS(Resultados_Dic3!Q$3:Q$99980,Resultados_Dic3!$F$3:$F$99980,Produccion_UO!$K629,Resultados_Dic3!$D$3:$D$99980,Produccion_UO!$K$621,Resultados_Dic3!$E$3:$E$99980,Produccion_UO!$J629,Resultados_Dic3!$A$3:$A$99980,Produccion_UO!$H629)*$I$621</f>
        <v>7.1120132061227599</v>
      </c>
      <c r="W629" s="21">
        <f>+SUMIFS(Resultados_Dic3!R$3:R$99980,Resultados_Dic3!$F$3:$F$99980,Produccion_UO!$K629,Resultados_Dic3!$D$3:$D$99980,Produccion_UO!$K$621,Resultados_Dic3!$E$3:$E$99980,Produccion_UO!$J629,Resultados_Dic3!$A$3:$A$99980,Produccion_UO!$H629)*$I$621</f>
        <v>6.4431112376331399</v>
      </c>
      <c r="X629" s="21">
        <f>+SUMIFS(Resultados_Dic3!S$3:S$99980,Resultados_Dic3!$F$3:$F$99980,Produccion_UO!$K629,Resultados_Dic3!$D$3:$D$99980,Produccion_UO!$K$621,Resultados_Dic3!$E$3:$E$99980,Produccion_UO!$J629,Resultados_Dic3!$A$3:$A$99980,Produccion_UO!$H629)*$I$621</f>
        <v>5.7742092691435101</v>
      </c>
      <c r="Y629" s="21">
        <f>+SUMIFS(Resultados_Dic3!T$3:T$99980,Resultados_Dic3!$F$3:$F$99980,Produccion_UO!$K629,Resultados_Dic3!$D$3:$D$99980,Produccion_UO!$K$621,Resultados_Dic3!$E$3:$E$99980,Produccion_UO!$J629,Resultados_Dic3!$A$3:$A$99980,Produccion_UO!$H629)*$I$621</f>
        <v>5.4280315383314504</v>
      </c>
      <c r="Z629" s="21">
        <f>+SUMIFS(Resultados_Dic3!U$3:U$99980,Resultados_Dic3!$F$3:$F$99980,Produccion_UO!$K629,Resultados_Dic3!$D$3:$D$99980,Produccion_UO!$K$621,Resultados_Dic3!$E$3:$E$99980,Produccion_UO!$J629,Resultados_Dic3!$A$3:$A$99980,Produccion_UO!$H629)*$I$621</f>
        <v>5.08185380751938</v>
      </c>
      <c r="AA629" s="21">
        <f>+SUMIFS(Resultados_Dic3!V$3:V$99980,Resultados_Dic3!$F$3:$F$99980,Produccion_UO!$K629,Resultados_Dic3!$D$3:$D$99980,Produccion_UO!$K$621,Resultados_Dic3!$E$3:$E$99980,Produccion_UO!$J629,Resultados_Dic3!$A$3:$A$99980,Produccion_UO!$H629)*$I$621</f>
        <v>1.50894648796959</v>
      </c>
      <c r="AB629" s="21">
        <f>+SUMIFS(Resultados_Dic3!W$3:W$99980,Resultados_Dic3!$F$3:$F$99980,Produccion_UO!$K629,Resultados_Dic3!$D$3:$D$99980,Produccion_UO!$K$621,Resultados_Dic3!$E$3:$E$99980,Produccion_UO!$J629,Resultados_Dic3!$A$3:$A$99980,Produccion_UO!$H629)*$I$621</f>
        <v>0</v>
      </c>
      <c r="AC629" s="21">
        <f>+SUMIFS(Resultados_Dic3!X$3:X$99980,Resultados_Dic3!$F$3:$F$99980,Produccion_UO!$K629,Resultados_Dic3!$D$3:$D$99980,Produccion_UO!$K$621,Resultados_Dic3!$E$3:$E$99980,Produccion_UO!$J629,Resultados_Dic3!$A$3:$A$99980,Produccion_UO!$H629)*$I$621</f>
        <v>0</v>
      </c>
      <c r="AD629" s="21">
        <f>+SUMIFS(Resultados_Dic3!Y$3:Y$99980,Resultados_Dic3!$F$3:$F$99980,Produccion_UO!$K629,Resultados_Dic3!$D$3:$D$99980,Produccion_UO!$K$621,Resultados_Dic3!$E$3:$E$99980,Produccion_UO!$J629,Resultados_Dic3!$A$3:$A$99980,Produccion_UO!$H629)*$I$621</f>
        <v>0</v>
      </c>
      <c r="AE629" s="21">
        <f>+SUMIFS(Resultados_Dic3!Z$3:Z$99980,Resultados_Dic3!$F$3:$F$99980,Produccion_UO!$K629,Resultados_Dic3!$D$3:$D$99980,Produccion_UO!$K$621,Resultados_Dic3!$E$3:$E$99980,Produccion_UO!$J629,Resultados_Dic3!$A$3:$A$99980,Produccion_UO!$H629)*$I$621</f>
        <v>0</v>
      </c>
      <c r="AF629" s="21">
        <f>+SUMIFS(Resultados_Dic3!AA$3:AA$99980,Resultados_Dic3!$F$3:$F$99980,Produccion_UO!$K629,Resultados_Dic3!$D$3:$D$99980,Produccion_UO!$K$621,Resultados_Dic3!$E$3:$E$99980,Produccion_UO!$J629,Resultados_Dic3!$A$3:$A$99980,Produccion_UO!$H629)*$I$621</f>
        <v>0</v>
      </c>
      <c r="AG629" s="21">
        <f>+SUMIFS(Resultados_Dic3!AB$3:AB$99980,Resultados_Dic3!$F$3:$F$99980,Produccion_UO!$K629,Resultados_Dic3!$D$3:$D$99980,Produccion_UO!$K$621,Resultados_Dic3!$E$3:$E$99980,Produccion_UO!$J629,Resultados_Dic3!$A$3:$A$99980,Produccion_UO!$H629)*$I$621</f>
        <v>0</v>
      </c>
      <c r="AH629" s="21">
        <f>+SUMIFS(Resultados_Dic3!AC$3:AC$99980,Resultados_Dic3!$F$3:$F$99980,Produccion_UO!$K629,Resultados_Dic3!$D$3:$D$99980,Produccion_UO!$K$621,Resultados_Dic3!$E$3:$E$99980,Produccion_UO!$J629,Resultados_Dic3!$A$3:$A$99980,Produccion_UO!$H629)*$I$621</f>
        <v>0</v>
      </c>
      <c r="AI629" s="21">
        <f>+SUMIFS(Resultados_Dic3!AD$3:AD$99980,Resultados_Dic3!$F$3:$F$99980,Produccion_UO!$K629,Resultados_Dic3!$D$3:$D$99980,Produccion_UO!$K$621,Resultados_Dic3!$E$3:$E$99980,Produccion_UO!$J629,Resultados_Dic3!$A$3:$A$99980,Produccion_UO!$H629)*$I$621</f>
        <v>0</v>
      </c>
      <c r="AJ629" s="21">
        <f>+SUMIFS(Resultados_Dic3!AE$3:AE$99980,Resultados_Dic3!$F$3:$F$99980,Produccion_UO!$K629,Resultados_Dic3!$D$3:$D$99980,Produccion_UO!$K$621,Resultados_Dic3!$E$3:$E$99980,Produccion_UO!$J629,Resultados_Dic3!$A$3:$A$99980,Produccion_UO!$H629)*$I$621</f>
        <v>0</v>
      </c>
      <c r="AK629" s="21">
        <f>+SUMIFS(Resultados_Dic3!AF$3:AF$99980,Resultados_Dic3!$F$3:$F$99980,Produccion_UO!$K629,Resultados_Dic3!$D$3:$D$99980,Produccion_UO!$K$621,Resultados_Dic3!$E$3:$E$99980,Produccion_UO!$J629,Resultados_Dic3!$A$3:$A$99980,Produccion_UO!$H629)*$I$621</f>
        <v>0</v>
      </c>
      <c r="AL629" s="21">
        <f>+SUMIFS(Resultados_Dic3!AG$3:AG$99980,Resultados_Dic3!$F$3:$F$99980,Produccion_UO!$K629,Resultados_Dic3!$D$3:$D$99980,Produccion_UO!$K$621,Resultados_Dic3!$E$3:$E$99980,Produccion_UO!$J629,Resultados_Dic3!$A$3:$A$99980,Produccion_UO!$H629)*$I$621</f>
        <v>0</v>
      </c>
      <c r="AM629" s="21">
        <f>+SUMIFS(Resultados_Dic3!AH$3:AH$99980,Resultados_Dic3!$F$3:$F$99980,Produccion_UO!$K629,Resultados_Dic3!$D$3:$D$99980,Produccion_UO!$K$621,Resultados_Dic3!$E$3:$E$99980,Produccion_UO!$J629,Resultados_Dic3!$A$3:$A$99980,Produccion_UO!$H629)*$I$621</f>
        <v>0</v>
      </c>
      <c r="AN629" s="21">
        <f>+SUMIFS(Resultados_Dic3!AI$3:AI$99980,Resultados_Dic3!$F$3:$F$99980,Produccion_UO!$K629,Resultados_Dic3!$D$3:$D$99980,Produccion_UO!$K$621,Resultados_Dic3!$E$3:$E$99980,Produccion_UO!$J629,Resultados_Dic3!$A$3:$A$99980,Produccion_UO!$H629)*$I$621</f>
        <v>0</v>
      </c>
      <c r="AO629" s="21">
        <f>+SUMIFS(Resultados_Dic3!AJ$3:AJ$99980,Resultados_Dic3!$F$3:$F$99980,Produccion_UO!$K629,Resultados_Dic3!$D$3:$D$99980,Produccion_UO!$K$621,Resultados_Dic3!$E$3:$E$99980,Produccion_UO!$J629,Resultados_Dic3!$A$3:$A$99980,Produccion_UO!$H629)*$I$621</f>
        <v>0</v>
      </c>
      <c r="AP629" s="21">
        <f>+SUMIFS(Resultados_Dic3!AK$3:AK$99980,Resultados_Dic3!$F$3:$F$99980,Produccion_UO!$K629,Resultados_Dic3!$D$3:$D$99980,Produccion_UO!$K$621,Resultados_Dic3!$E$3:$E$99980,Produccion_UO!$J629,Resultados_Dic3!$A$3:$A$99980,Produccion_UO!$H629)*$I$621</f>
        <v>0</v>
      </c>
      <c r="AQ629" s="21">
        <f>+SUMIFS(Resultados_Dic3!AL$3:AL$99980,Resultados_Dic3!$F$3:$F$99980,Produccion_UO!$K629,Resultados_Dic3!$D$3:$D$99980,Produccion_UO!$K$621,Resultados_Dic3!$E$3:$E$99980,Produccion_UO!$J629,Resultados_Dic3!$A$3:$A$99980,Produccion_UO!$H629)*$I$621</f>
        <v>0</v>
      </c>
      <c r="AR629" s="21">
        <f>+SUMIFS(Resultados_Dic3!AM$3:AM$99980,Resultados_Dic3!$F$3:$F$99980,Produccion_UO!$K629,Resultados_Dic3!$D$3:$D$99980,Produccion_UO!$K$621,Resultados_Dic3!$E$3:$E$99980,Produccion_UO!$J629,Resultados_Dic3!$A$3:$A$99980,Produccion_UO!$H629)*$I$621</f>
        <v>0</v>
      </c>
    </row>
    <row r="630" spans="1:48" x14ac:dyDescent="0.25">
      <c r="H630" s="17" t="str">
        <f t="shared" si="177"/>
        <v>DIC7</v>
      </c>
      <c r="J630" s="24" t="s">
        <v>155</v>
      </c>
      <c r="K630" s="108" t="s">
        <v>176</v>
      </c>
      <c r="L630" s="22" t="str">
        <f>+$B$9</f>
        <v>VIM - GAS</v>
      </c>
      <c r="M630" s="21">
        <f>+SUMIFS(Resultados_Dic3!H$3:H$99980,Resultados_Dic3!$F$3:$F$99980,Produccion_UO!$K630,Resultados_Dic3!$D$3:$D$99980,Produccion_UO!$K$621,Resultados_Dic3!$E$3:$E$99980,Produccion_UO!$J630,Resultados_Dic3!$A$3:$A$99980,Produccion_UO!$H630)*$I$621</f>
        <v>13.701814610340501</v>
      </c>
      <c r="N630" s="21">
        <f>+SUMIFS(Resultados_Dic3!I$3:I$99980,Resultados_Dic3!$F$3:$F$99980,Produccion_UO!$K630,Resultados_Dic3!$D$3:$D$99980,Produccion_UO!$K$621,Resultados_Dic3!$E$3:$E$99980,Produccion_UO!$J630,Resultados_Dic3!$A$3:$A$99980,Produccion_UO!$H630)*$I$621</f>
        <v>13.4528609381024</v>
      </c>
      <c r="O630" s="21">
        <f>+SUMIFS(Resultados_Dic3!J$3:J$99980,Resultados_Dic3!$F$3:$F$99980,Produccion_UO!$K630,Resultados_Dic3!$D$3:$D$99980,Produccion_UO!$K$621,Resultados_Dic3!$E$3:$E$99980,Produccion_UO!$J630,Resultados_Dic3!$A$3:$A$99980,Produccion_UO!$H630)*$I$621</f>
        <v>13.461247275391001</v>
      </c>
      <c r="P630" s="21">
        <f>+SUMIFS(Resultados_Dic3!K$3:K$99980,Resultados_Dic3!$F$3:$F$99980,Produccion_UO!$K630,Resultados_Dic3!$D$3:$D$99980,Produccion_UO!$K$621,Resultados_Dic3!$E$3:$E$99980,Produccion_UO!$J630,Resultados_Dic3!$A$3:$A$99980,Produccion_UO!$H630)*$I$621</f>
        <v>13.469633612679599</v>
      </c>
      <c r="Q630" s="21">
        <f>+SUMIFS(Resultados_Dic3!L$3:L$99980,Resultados_Dic3!$F$3:$F$99980,Produccion_UO!$K630,Resultados_Dic3!$D$3:$D$99980,Produccion_UO!$K$621,Resultados_Dic3!$E$3:$E$99980,Produccion_UO!$J630,Resultados_Dic3!$A$3:$A$99980,Produccion_UO!$H630)*$I$621</f>
        <v>13.4780199499681</v>
      </c>
      <c r="R630" s="21">
        <f>+SUMIFS(Resultados_Dic3!M$3:M$99980,Resultados_Dic3!$F$3:$F$99980,Produccion_UO!$K630,Resultados_Dic3!$D$3:$D$99980,Produccion_UO!$K$621,Resultados_Dic3!$E$3:$E$99980,Produccion_UO!$J630,Resultados_Dic3!$A$3:$A$99980,Produccion_UO!$H630)*$I$621</f>
        <v>12.4522790261206</v>
      </c>
      <c r="S630" s="21">
        <f>+SUMIFS(Resultados_Dic3!N$3:N$99980,Resultados_Dic3!$F$3:$F$99980,Produccion_UO!$K630,Resultados_Dic3!$D$3:$D$99980,Produccion_UO!$K$621,Resultados_Dic3!$E$3:$E$99980,Produccion_UO!$J630,Resultados_Dic3!$A$3:$A$99980,Produccion_UO!$H630)*$I$621</f>
        <v>11.426538102273099</v>
      </c>
      <c r="T630" s="21">
        <f>+SUMIFS(Resultados_Dic3!O$3:O$99980,Resultados_Dic3!$F$3:$F$99980,Produccion_UO!$K630,Resultados_Dic3!$D$3:$D$99980,Produccion_UO!$K$621,Resultados_Dic3!$E$3:$E$99980,Produccion_UO!$J630,Resultados_Dic3!$A$3:$A$99980,Produccion_UO!$H630)*$I$621</f>
        <v>10.582474569915499</v>
      </c>
      <c r="U630" s="21">
        <f>+SUMIFS(Resultados_Dic3!P$3:P$99980,Resultados_Dic3!$F$3:$F$99980,Produccion_UO!$K630,Resultados_Dic3!$D$3:$D$99980,Produccion_UO!$K$621,Resultados_Dic3!$E$3:$E$99980,Produccion_UO!$J630,Resultados_Dic3!$A$3:$A$99980,Produccion_UO!$H630)*$I$621</f>
        <v>9.7384110375579507</v>
      </c>
      <c r="V630" s="21">
        <f>+SUMIFS(Resultados_Dic3!Q$3:Q$99980,Resultados_Dic3!$F$3:$F$99980,Produccion_UO!$K630,Resultados_Dic3!$D$3:$D$99980,Produccion_UO!$K$621,Resultados_Dic3!$E$3:$E$99980,Produccion_UO!$J630,Resultados_Dic3!$A$3:$A$99980,Produccion_UO!$H630)*$I$621</f>
        <v>9.0387731969237795</v>
      </c>
      <c r="W630" s="21">
        <f>+SUMIFS(Resultados_Dic3!R$3:R$99980,Resultados_Dic3!$F$3:$F$99980,Produccion_UO!$K630,Resultados_Dic3!$D$3:$D$99980,Produccion_UO!$K$621,Resultados_Dic3!$E$3:$E$99980,Produccion_UO!$J630,Resultados_Dic3!$A$3:$A$99980,Produccion_UO!$H630)*$I$621</f>
        <v>8.33913535628961</v>
      </c>
      <c r="X630" s="21">
        <f>+SUMIFS(Resultados_Dic3!S$3:S$99980,Resultados_Dic3!$F$3:$F$99980,Produccion_UO!$K630,Resultados_Dic3!$D$3:$D$99980,Produccion_UO!$K$621,Resultados_Dic3!$E$3:$E$99980,Produccion_UO!$J630,Resultados_Dic3!$A$3:$A$99980,Produccion_UO!$H630)*$I$621</f>
        <v>7.6394975156554503</v>
      </c>
      <c r="Y630" s="21">
        <f>+SUMIFS(Resultados_Dic3!T$3:T$99980,Resultados_Dic3!$F$3:$F$99980,Produccion_UO!$K630,Resultados_Dic3!$D$3:$D$99980,Produccion_UO!$K$621,Resultados_Dic3!$E$3:$E$99980,Produccion_UO!$J630,Resultados_Dic3!$A$3:$A$99980,Produccion_UO!$H630)*$I$621</f>
        <v>7.1486847024487696</v>
      </c>
      <c r="Z630" s="21">
        <f>+SUMIFS(Resultados_Dic3!U$3:U$99980,Resultados_Dic3!$F$3:$F$99980,Produccion_UO!$K630,Resultados_Dic3!$D$3:$D$99980,Produccion_UO!$K$621,Resultados_Dic3!$E$3:$E$99980,Produccion_UO!$J630,Resultados_Dic3!$A$3:$A$99980,Produccion_UO!$H630)*$I$621</f>
        <v>6.6578718892420898</v>
      </c>
      <c r="AA630" s="21">
        <f>+SUMIFS(Resultados_Dic3!V$3:V$99980,Resultados_Dic3!$F$3:$F$99980,Produccion_UO!$K630,Resultados_Dic3!$D$3:$D$99980,Produccion_UO!$K$621,Resultados_Dic3!$E$3:$E$99980,Produccion_UO!$J630,Resultados_Dic3!$A$3:$A$99980,Produccion_UO!$H630)*$I$621</f>
        <v>3.2277692975910099</v>
      </c>
      <c r="AB630" s="21">
        <f>+SUMIFS(Resultados_Dic3!W$3:W$99980,Resultados_Dic3!$F$3:$F$99980,Produccion_UO!$K630,Resultados_Dic3!$D$3:$D$99980,Produccion_UO!$K$621,Resultados_Dic3!$E$3:$E$99980,Produccion_UO!$J630,Resultados_Dic3!$A$3:$A$99980,Produccion_UO!$H630)*$I$621</f>
        <v>0</v>
      </c>
      <c r="AC630" s="21">
        <f>+SUMIFS(Resultados_Dic3!X$3:X$99980,Resultados_Dic3!$F$3:$F$99980,Produccion_UO!$K630,Resultados_Dic3!$D$3:$D$99980,Produccion_UO!$K$621,Resultados_Dic3!$E$3:$E$99980,Produccion_UO!$J630,Resultados_Dic3!$A$3:$A$99980,Produccion_UO!$H630)*$I$621</f>
        <v>0</v>
      </c>
      <c r="AD630" s="21">
        <f>+SUMIFS(Resultados_Dic3!Y$3:Y$99980,Resultados_Dic3!$F$3:$F$99980,Produccion_UO!$K630,Resultados_Dic3!$D$3:$D$99980,Produccion_UO!$K$621,Resultados_Dic3!$E$3:$E$99980,Produccion_UO!$J630,Resultados_Dic3!$A$3:$A$99980,Produccion_UO!$H630)*$I$621</f>
        <v>0</v>
      </c>
      <c r="AE630" s="21">
        <f>+SUMIFS(Resultados_Dic3!Z$3:Z$99980,Resultados_Dic3!$F$3:$F$99980,Produccion_UO!$K630,Resultados_Dic3!$D$3:$D$99980,Produccion_UO!$K$621,Resultados_Dic3!$E$3:$E$99980,Produccion_UO!$J630,Resultados_Dic3!$A$3:$A$99980,Produccion_UO!$H630)*$I$621</f>
        <v>0</v>
      </c>
      <c r="AF630" s="21">
        <f>+SUMIFS(Resultados_Dic3!AA$3:AA$99980,Resultados_Dic3!$F$3:$F$99980,Produccion_UO!$K630,Resultados_Dic3!$D$3:$D$99980,Produccion_UO!$K$621,Resultados_Dic3!$E$3:$E$99980,Produccion_UO!$J630,Resultados_Dic3!$A$3:$A$99980,Produccion_UO!$H630)*$I$621</f>
        <v>0</v>
      </c>
      <c r="AG630" s="21">
        <f>+SUMIFS(Resultados_Dic3!AB$3:AB$99980,Resultados_Dic3!$F$3:$F$99980,Produccion_UO!$K630,Resultados_Dic3!$D$3:$D$99980,Produccion_UO!$K$621,Resultados_Dic3!$E$3:$E$99980,Produccion_UO!$J630,Resultados_Dic3!$A$3:$A$99980,Produccion_UO!$H630)*$I$621</f>
        <v>0</v>
      </c>
      <c r="AH630" s="21">
        <f>+SUMIFS(Resultados_Dic3!AC$3:AC$99980,Resultados_Dic3!$F$3:$F$99980,Produccion_UO!$K630,Resultados_Dic3!$D$3:$D$99980,Produccion_UO!$K$621,Resultados_Dic3!$E$3:$E$99980,Produccion_UO!$J630,Resultados_Dic3!$A$3:$A$99980,Produccion_UO!$H630)*$I$621</f>
        <v>0</v>
      </c>
      <c r="AI630" s="21">
        <f>+SUMIFS(Resultados_Dic3!AD$3:AD$99980,Resultados_Dic3!$F$3:$F$99980,Produccion_UO!$K630,Resultados_Dic3!$D$3:$D$99980,Produccion_UO!$K$621,Resultados_Dic3!$E$3:$E$99980,Produccion_UO!$J630,Resultados_Dic3!$A$3:$A$99980,Produccion_UO!$H630)*$I$621</f>
        <v>0</v>
      </c>
      <c r="AJ630" s="21">
        <f>+SUMIFS(Resultados_Dic3!AE$3:AE$99980,Resultados_Dic3!$F$3:$F$99980,Produccion_UO!$K630,Resultados_Dic3!$D$3:$D$99980,Produccion_UO!$K$621,Resultados_Dic3!$E$3:$E$99980,Produccion_UO!$J630,Resultados_Dic3!$A$3:$A$99980,Produccion_UO!$H630)*$I$621</f>
        <v>0</v>
      </c>
      <c r="AK630" s="21">
        <f>+SUMIFS(Resultados_Dic3!AF$3:AF$99980,Resultados_Dic3!$F$3:$F$99980,Produccion_UO!$K630,Resultados_Dic3!$D$3:$D$99980,Produccion_UO!$K$621,Resultados_Dic3!$E$3:$E$99980,Produccion_UO!$J630,Resultados_Dic3!$A$3:$A$99980,Produccion_UO!$H630)*$I$621</f>
        <v>0</v>
      </c>
      <c r="AL630" s="21">
        <f>+SUMIFS(Resultados_Dic3!AG$3:AG$99980,Resultados_Dic3!$F$3:$F$99980,Produccion_UO!$K630,Resultados_Dic3!$D$3:$D$99980,Produccion_UO!$K$621,Resultados_Dic3!$E$3:$E$99980,Produccion_UO!$J630,Resultados_Dic3!$A$3:$A$99980,Produccion_UO!$H630)*$I$621</f>
        <v>0</v>
      </c>
      <c r="AM630" s="21">
        <f>+SUMIFS(Resultados_Dic3!AH$3:AH$99980,Resultados_Dic3!$F$3:$F$99980,Produccion_UO!$K630,Resultados_Dic3!$D$3:$D$99980,Produccion_UO!$K$621,Resultados_Dic3!$E$3:$E$99980,Produccion_UO!$J630,Resultados_Dic3!$A$3:$A$99980,Produccion_UO!$H630)*$I$621</f>
        <v>0</v>
      </c>
      <c r="AN630" s="21">
        <f>+SUMIFS(Resultados_Dic3!AI$3:AI$99980,Resultados_Dic3!$F$3:$F$99980,Produccion_UO!$K630,Resultados_Dic3!$D$3:$D$99980,Produccion_UO!$K$621,Resultados_Dic3!$E$3:$E$99980,Produccion_UO!$J630,Resultados_Dic3!$A$3:$A$99980,Produccion_UO!$H630)*$I$621</f>
        <v>0</v>
      </c>
      <c r="AO630" s="21">
        <f>+SUMIFS(Resultados_Dic3!AJ$3:AJ$99980,Resultados_Dic3!$F$3:$F$99980,Produccion_UO!$K630,Resultados_Dic3!$D$3:$D$99980,Produccion_UO!$K$621,Resultados_Dic3!$E$3:$E$99980,Produccion_UO!$J630,Resultados_Dic3!$A$3:$A$99980,Produccion_UO!$H630)*$I$621</f>
        <v>0</v>
      </c>
      <c r="AP630" s="21">
        <f>+SUMIFS(Resultados_Dic3!AK$3:AK$99980,Resultados_Dic3!$F$3:$F$99980,Produccion_UO!$K630,Resultados_Dic3!$D$3:$D$99980,Produccion_UO!$K$621,Resultados_Dic3!$E$3:$E$99980,Produccion_UO!$J630,Resultados_Dic3!$A$3:$A$99980,Produccion_UO!$H630)*$I$621</f>
        <v>0</v>
      </c>
      <c r="AQ630" s="21">
        <f>+SUMIFS(Resultados_Dic3!AL$3:AL$99980,Resultados_Dic3!$F$3:$F$99980,Produccion_UO!$K630,Resultados_Dic3!$D$3:$D$99980,Produccion_UO!$K$621,Resultados_Dic3!$E$3:$E$99980,Produccion_UO!$J630,Resultados_Dic3!$A$3:$A$99980,Produccion_UO!$H630)*$I$621</f>
        <v>0</v>
      </c>
      <c r="AR630" s="21">
        <f>+SUMIFS(Resultados_Dic3!AM$3:AM$99980,Resultados_Dic3!$F$3:$F$99980,Produccion_UO!$K630,Resultados_Dic3!$D$3:$D$99980,Produccion_UO!$K$621,Resultados_Dic3!$E$3:$E$99980,Produccion_UO!$J630,Resultados_Dic3!$A$3:$A$99980,Produccion_UO!$H630)*$I$621</f>
        <v>0</v>
      </c>
    </row>
    <row r="631" spans="1:48" s="68" customFormat="1" x14ac:dyDescent="0.25">
      <c r="A631" s="133"/>
      <c r="B631" s="133"/>
      <c r="C631" s="133"/>
      <c r="D631" s="133"/>
      <c r="E631" s="133"/>
      <c r="F631" s="134"/>
      <c r="H631" s="71"/>
      <c r="I631" s="71"/>
      <c r="L631" s="22"/>
      <c r="M631" s="69">
        <f>+SUM(M624:M630)</f>
        <v>399.46305249658366</v>
      </c>
      <c r="N631" s="69">
        <f t="shared" ref="N631" si="178">+SUM(N624:N630)</f>
        <v>401.5233692972094</v>
      </c>
      <c r="O631" s="69">
        <f t="shared" ref="O631:AR631" si="179">+SUM(O624:O630)</f>
        <v>371.22896007051639</v>
      </c>
      <c r="P631" s="69">
        <f t="shared" si="179"/>
        <v>359.98198041803641</v>
      </c>
      <c r="Q631" s="69">
        <f t="shared" si="179"/>
        <v>318.83099644733676</v>
      </c>
      <c r="R631" s="69">
        <f t="shared" si="179"/>
        <v>261.12244115007957</v>
      </c>
      <c r="S631" s="69">
        <f t="shared" si="179"/>
        <v>247.45533107776811</v>
      </c>
      <c r="T631" s="69">
        <f t="shared" si="179"/>
        <v>180.07289525353031</v>
      </c>
      <c r="U631" s="69">
        <f t="shared" si="179"/>
        <v>86.645572457252598</v>
      </c>
      <c r="V631" s="69">
        <f t="shared" si="179"/>
        <v>63.34525895519505</v>
      </c>
      <c r="W631" s="69">
        <f t="shared" si="179"/>
        <v>43.880557901930395</v>
      </c>
      <c r="X631" s="69">
        <f t="shared" si="179"/>
        <v>37.688533186232263</v>
      </c>
      <c r="Y631" s="69">
        <f t="shared" si="179"/>
        <v>36.851542642213523</v>
      </c>
      <c r="Z631" s="69">
        <f t="shared" si="179"/>
        <v>28.929106143930568</v>
      </c>
      <c r="AA631" s="69">
        <f t="shared" si="179"/>
        <v>4.7367157855605999</v>
      </c>
      <c r="AB631" s="69">
        <f t="shared" si="179"/>
        <v>0</v>
      </c>
      <c r="AC631" s="69">
        <f t="shared" si="179"/>
        <v>0</v>
      </c>
      <c r="AD631" s="69">
        <f t="shared" si="179"/>
        <v>0</v>
      </c>
      <c r="AE631" s="69">
        <f t="shared" si="179"/>
        <v>0</v>
      </c>
      <c r="AF631" s="69">
        <f t="shared" si="179"/>
        <v>0</v>
      </c>
      <c r="AG631" s="69">
        <f t="shared" si="179"/>
        <v>0</v>
      </c>
      <c r="AH631" s="69">
        <f t="shared" si="179"/>
        <v>0</v>
      </c>
      <c r="AI631" s="69">
        <f t="shared" si="179"/>
        <v>0</v>
      </c>
      <c r="AJ631" s="69">
        <f t="shared" si="179"/>
        <v>0</v>
      </c>
      <c r="AK631" s="69">
        <f t="shared" si="179"/>
        <v>0</v>
      </c>
      <c r="AL631" s="69">
        <f t="shared" si="179"/>
        <v>0</v>
      </c>
      <c r="AM631" s="69">
        <f t="shared" si="179"/>
        <v>0</v>
      </c>
      <c r="AN631" s="69">
        <f t="shared" si="179"/>
        <v>0</v>
      </c>
      <c r="AO631" s="69">
        <f t="shared" si="179"/>
        <v>0</v>
      </c>
      <c r="AP631" s="69">
        <f t="shared" si="179"/>
        <v>0</v>
      </c>
      <c r="AQ631" s="69">
        <f t="shared" si="179"/>
        <v>0</v>
      </c>
      <c r="AR631" s="69">
        <f t="shared" si="179"/>
        <v>0</v>
      </c>
    </row>
    <row r="632" spans="1:48" x14ac:dyDescent="0.25">
      <c r="F632" s="134"/>
    </row>
    <row r="633" spans="1:48" ht="18.75" x14ac:dyDescent="0.3">
      <c r="I633" s="17" t="str">
        <f>+IF(OR(J634="OIL",J634="OIL-eq"),$I$5,IF(J634="GAS",$I$4,IF(J634="GSL",$I$8,IF(J634="DSL",$I$9,IF(J634="KER",$I$10,IF(J634="LPG",$I$11,IF(J634="HFO",$I$12,IF(J634="AVG",$I$13,IF(J634="RFG",$I$14,IF(J634="ELC",$I$15,$I$16))))))))))</f>
        <v>Kt CO2e/año</v>
      </c>
      <c r="K633" s="34" t="s">
        <v>491</v>
      </c>
    </row>
    <row r="634" spans="1:48" x14ac:dyDescent="0.25">
      <c r="I634" s="115">
        <f>+IF(OR(J634="OIL",J634="OIL-eq"),$H$5,IF(J634="GAS",$H$4,IF(J634="GSL",$H$8,IF(J634="DSL",$H$9,IF(J634="KER",$H$10,IF(J634="LPG",$H$11,IF(J634="HFO",$H$12,IF(J634="AVG",$H$13,IF(J634="RFG",$H$14,IF(J634="ELC",$H$15,$H$16))))))))))</f>
        <v>1</v>
      </c>
      <c r="J634" s="106" t="s">
        <v>488</v>
      </c>
      <c r="K634" s="108" t="s">
        <v>389</v>
      </c>
    </row>
    <row r="635" spans="1:48" x14ac:dyDescent="0.25">
      <c r="H635" s="12"/>
      <c r="I635" s="12"/>
      <c r="J635" s="15"/>
      <c r="K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</row>
    <row r="636" spans="1:48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:48" x14ac:dyDescent="0.25">
      <c r="H637" s="17" t="str">
        <f t="shared" ref="H637:H643" si="180">+$B$1</f>
        <v>DIC7</v>
      </c>
      <c r="J637" s="24" t="s">
        <v>148</v>
      </c>
      <c r="K637" s="108" t="s">
        <v>272</v>
      </c>
      <c r="L637" s="22" t="str">
        <f>+$B$3</f>
        <v>GU - Gas</v>
      </c>
      <c r="M637" s="21">
        <f>+SUMIFS(Resultados_Dic3!H$3:H$99980,Resultados_Dic3!$F$3:$F$99980,Produccion_UO!$K637,Resultados_Dic3!$D$3:$D$99980,Produccion_UO!$K$621,Resultados_Dic3!$E$3:$E$99980,Produccion_UO!$J637,Resultados_Dic3!$A$3:$A$99980,Produccion_UO!$H637)*$I$634</f>
        <v>27.434292776393399</v>
      </c>
      <c r="N637" s="21">
        <f>+SUMIFS(Resultados_Dic3!I$3:I$99980,Resultados_Dic3!$F$3:$F$99980,Produccion_UO!$K637,Resultados_Dic3!$D$3:$D$99980,Produccion_UO!$K$621,Resultados_Dic3!$E$3:$E$99980,Produccion_UO!$J637,Resultados_Dic3!$A$3:$A$99980,Produccion_UO!$H637)*$I$634</f>
        <v>22.169157530641801</v>
      </c>
      <c r="O637" s="21">
        <f>+SUMIFS(Resultados_Dic3!J$3:J$99980,Resultados_Dic3!$F$3:$F$99980,Produccion_UO!$K637,Resultados_Dic3!$D$3:$D$99980,Produccion_UO!$K$621,Resultados_Dic3!$E$3:$E$99980,Produccion_UO!$J637,Resultados_Dic3!$A$3:$A$99980,Produccion_UO!$H637)*$I$634</f>
        <v>17.3572376536655</v>
      </c>
      <c r="P637" s="21">
        <f>+SUMIFS(Resultados_Dic3!K$3:K$99980,Resultados_Dic3!$F$3:$F$99980,Produccion_UO!$K637,Resultados_Dic3!$D$3:$D$99980,Produccion_UO!$K$621,Resultados_Dic3!$E$3:$E$99980,Produccion_UO!$J637,Resultados_Dic3!$A$3:$A$99980,Produccion_UO!$H637)*$I$634</f>
        <v>20.2699999992853</v>
      </c>
      <c r="Q637" s="21">
        <f>+SUMIFS(Resultados_Dic3!L$3:L$99980,Resultados_Dic3!$F$3:$F$99980,Produccion_UO!$K637,Resultados_Dic3!$D$3:$D$99980,Produccion_UO!$K$621,Resultados_Dic3!$E$3:$E$99980,Produccion_UO!$J637,Resultados_Dic3!$A$3:$A$99980,Produccion_UO!$H637)*$I$634</f>
        <v>19.320421233607</v>
      </c>
      <c r="R637" s="21">
        <f>+SUMIFS(Resultados_Dic3!M$3:M$99980,Resultados_Dic3!$F$3:$F$99980,Produccion_UO!$K637,Resultados_Dic3!$D$3:$D$99980,Produccion_UO!$K$621,Resultados_Dic3!$E$3:$E$99980,Produccion_UO!$J637,Resultados_Dic3!$A$3:$A$99980,Produccion_UO!$H637)*$I$634</f>
        <v>0</v>
      </c>
      <c r="S637" s="21">
        <f>+SUMIFS(Resultados_Dic3!N$3:N$99980,Resultados_Dic3!$F$3:$F$99980,Produccion_UO!$K637,Resultados_Dic3!$D$3:$D$99980,Produccion_UO!$K$621,Resultados_Dic3!$E$3:$E$99980,Produccion_UO!$J637,Resultados_Dic3!$A$3:$A$99980,Produccion_UO!$H637)*$I$634</f>
        <v>0</v>
      </c>
      <c r="T637" s="21">
        <f>+SUMIFS(Resultados_Dic3!O$3:O$99980,Resultados_Dic3!$F$3:$F$99980,Produccion_UO!$K637,Resultados_Dic3!$D$3:$D$99980,Produccion_UO!$K$621,Resultados_Dic3!$E$3:$E$99980,Produccion_UO!$J637,Resultados_Dic3!$A$3:$A$99980,Produccion_UO!$H637)*$I$634</f>
        <v>0</v>
      </c>
      <c r="U637" s="21">
        <f>+SUMIFS(Resultados_Dic3!P$3:P$99980,Resultados_Dic3!$F$3:$F$99980,Produccion_UO!$K637,Resultados_Dic3!$D$3:$D$99980,Produccion_UO!$K$621,Resultados_Dic3!$E$3:$E$99980,Produccion_UO!$J637,Resultados_Dic3!$A$3:$A$99980,Produccion_UO!$H637)*$I$634</f>
        <v>0</v>
      </c>
      <c r="V637" s="21">
        <f>+SUMIFS(Resultados_Dic3!Q$3:Q$99980,Resultados_Dic3!$F$3:$F$99980,Produccion_UO!$K637,Resultados_Dic3!$D$3:$D$99980,Produccion_UO!$K$621,Resultados_Dic3!$E$3:$E$99980,Produccion_UO!$J637,Resultados_Dic3!$A$3:$A$99980,Produccion_UO!$H637)*$I$634</f>
        <v>0</v>
      </c>
      <c r="W637" s="21">
        <f>+SUMIFS(Resultados_Dic3!R$3:R$99980,Resultados_Dic3!$F$3:$F$99980,Produccion_UO!$K637,Resultados_Dic3!$D$3:$D$99980,Produccion_UO!$K$621,Resultados_Dic3!$E$3:$E$99980,Produccion_UO!$J637,Resultados_Dic3!$A$3:$A$99980,Produccion_UO!$H637)*$I$634</f>
        <v>0</v>
      </c>
      <c r="X637" s="21">
        <f>+SUMIFS(Resultados_Dic3!S$3:S$99980,Resultados_Dic3!$F$3:$F$99980,Produccion_UO!$K637,Resultados_Dic3!$D$3:$D$99980,Produccion_UO!$K$621,Resultados_Dic3!$E$3:$E$99980,Produccion_UO!$J637,Resultados_Dic3!$A$3:$A$99980,Produccion_UO!$H637)*$I$634</f>
        <v>0</v>
      </c>
      <c r="Y637" s="21">
        <f>+SUMIFS(Resultados_Dic3!T$3:T$99980,Resultados_Dic3!$F$3:$F$99980,Produccion_UO!$K637,Resultados_Dic3!$D$3:$D$99980,Produccion_UO!$K$621,Resultados_Dic3!$E$3:$E$99980,Produccion_UO!$J637,Resultados_Dic3!$A$3:$A$99980,Produccion_UO!$H637)*$I$634</f>
        <v>0</v>
      </c>
      <c r="Z637" s="21">
        <f>+SUMIFS(Resultados_Dic3!U$3:U$99980,Resultados_Dic3!$F$3:$F$99980,Produccion_UO!$K637,Resultados_Dic3!$D$3:$D$99980,Produccion_UO!$K$621,Resultados_Dic3!$E$3:$E$99980,Produccion_UO!$J637,Resultados_Dic3!$A$3:$A$99980,Produccion_UO!$H637)*$I$634</f>
        <v>0</v>
      </c>
      <c r="AA637" s="21">
        <f>+SUMIFS(Resultados_Dic3!V$3:V$99980,Resultados_Dic3!$F$3:$F$99980,Produccion_UO!$K637,Resultados_Dic3!$D$3:$D$99980,Produccion_UO!$K$621,Resultados_Dic3!$E$3:$E$99980,Produccion_UO!$J637,Resultados_Dic3!$A$3:$A$99980,Produccion_UO!$H637)*$I$634</f>
        <v>0</v>
      </c>
      <c r="AB637" s="21">
        <f>+SUMIFS(Resultados_Dic3!W$3:W$99980,Resultados_Dic3!$F$3:$F$99980,Produccion_UO!$K637,Resultados_Dic3!$D$3:$D$99980,Produccion_UO!$K$621,Resultados_Dic3!$E$3:$E$99980,Produccion_UO!$J637,Resultados_Dic3!$A$3:$A$99980,Produccion_UO!$H637)*$I$634</f>
        <v>0</v>
      </c>
      <c r="AC637" s="21">
        <f>+SUMIFS(Resultados_Dic3!X$3:X$99980,Resultados_Dic3!$F$3:$F$99980,Produccion_UO!$K637,Resultados_Dic3!$D$3:$D$99980,Produccion_UO!$K$621,Resultados_Dic3!$E$3:$E$99980,Produccion_UO!$J637,Resultados_Dic3!$A$3:$A$99980,Produccion_UO!$H637)*$I$634</f>
        <v>0</v>
      </c>
      <c r="AD637" s="21">
        <f>+SUMIFS(Resultados_Dic3!Y$3:Y$99980,Resultados_Dic3!$F$3:$F$99980,Produccion_UO!$K637,Resultados_Dic3!$D$3:$D$99980,Produccion_UO!$K$621,Resultados_Dic3!$E$3:$E$99980,Produccion_UO!$J637,Resultados_Dic3!$A$3:$A$99980,Produccion_UO!$H637)*$I$634</f>
        <v>0</v>
      </c>
      <c r="AE637" s="21">
        <f>+SUMIFS(Resultados_Dic3!Z$3:Z$99980,Resultados_Dic3!$F$3:$F$99980,Produccion_UO!$K637,Resultados_Dic3!$D$3:$D$99980,Produccion_UO!$K$621,Resultados_Dic3!$E$3:$E$99980,Produccion_UO!$J637,Resultados_Dic3!$A$3:$A$99980,Produccion_UO!$H637)*$I$634</f>
        <v>0</v>
      </c>
      <c r="AF637" s="21">
        <f>+SUMIFS(Resultados_Dic3!AA$3:AA$99980,Resultados_Dic3!$F$3:$F$99980,Produccion_UO!$K637,Resultados_Dic3!$D$3:$D$99980,Produccion_UO!$K$621,Resultados_Dic3!$E$3:$E$99980,Produccion_UO!$J637,Resultados_Dic3!$A$3:$A$99980,Produccion_UO!$H637)*$I$634</f>
        <v>0</v>
      </c>
      <c r="AG637" s="21">
        <f>+SUMIFS(Resultados_Dic3!AB$3:AB$99980,Resultados_Dic3!$F$3:$F$99980,Produccion_UO!$K637,Resultados_Dic3!$D$3:$D$99980,Produccion_UO!$K$621,Resultados_Dic3!$E$3:$E$99980,Produccion_UO!$J637,Resultados_Dic3!$A$3:$A$99980,Produccion_UO!$H637)*$I$634</f>
        <v>0</v>
      </c>
      <c r="AH637" s="21">
        <f>+SUMIFS(Resultados_Dic3!AC$3:AC$99980,Resultados_Dic3!$F$3:$F$99980,Produccion_UO!$K637,Resultados_Dic3!$D$3:$D$99980,Produccion_UO!$K$621,Resultados_Dic3!$E$3:$E$99980,Produccion_UO!$J637,Resultados_Dic3!$A$3:$A$99980,Produccion_UO!$H637)*$I$634</f>
        <v>0</v>
      </c>
      <c r="AI637" s="21">
        <f>+SUMIFS(Resultados_Dic3!AD$3:AD$99980,Resultados_Dic3!$F$3:$F$99980,Produccion_UO!$K637,Resultados_Dic3!$D$3:$D$99980,Produccion_UO!$K$621,Resultados_Dic3!$E$3:$E$99980,Produccion_UO!$J637,Resultados_Dic3!$A$3:$A$99980,Produccion_UO!$H637)*$I$634</f>
        <v>0</v>
      </c>
      <c r="AJ637" s="21">
        <f>+SUMIFS(Resultados_Dic3!AE$3:AE$99980,Resultados_Dic3!$F$3:$F$99980,Produccion_UO!$K637,Resultados_Dic3!$D$3:$D$99980,Produccion_UO!$K$621,Resultados_Dic3!$E$3:$E$99980,Produccion_UO!$J637,Resultados_Dic3!$A$3:$A$99980,Produccion_UO!$H637)*$I$634</f>
        <v>0</v>
      </c>
      <c r="AK637" s="21">
        <f>+SUMIFS(Resultados_Dic3!AF$3:AF$99980,Resultados_Dic3!$F$3:$F$99980,Produccion_UO!$K637,Resultados_Dic3!$D$3:$D$99980,Produccion_UO!$K$621,Resultados_Dic3!$E$3:$E$99980,Produccion_UO!$J637,Resultados_Dic3!$A$3:$A$99980,Produccion_UO!$H637)*$I$634</f>
        <v>0</v>
      </c>
      <c r="AL637" s="21">
        <f>+SUMIFS(Resultados_Dic3!AG$3:AG$99980,Resultados_Dic3!$F$3:$F$99980,Produccion_UO!$K637,Resultados_Dic3!$D$3:$D$99980,Produccion_UO!$K$621,Resultados_Dic3!$E$3:$E$99980,Produccion_UO!$J637,Resultados_Dic3!$A$3:$A$99980,Produccion_UO!$H637)*$I$634</f>
        <v>0</v>
      </c>
      <c r="AM637" s="21">
        <f>+SUMIFS(Resultados_Dic3!AH$3:AH$99980,Resultados_Dic3!$F$3:$F$99980,Produccion_UO!$K637,Resultados_Dic3!$D$3:$D$99980,Produccion_UO!$K$621,Resultados_Dic3!$E$3:$E$99980,Produccion_UO!$J637,Resultados_Dic3!$A$3:$A$99980,Produccion_UO!$H637)*$I$634</f>
        <v>0</v>
      </c>
      <c r="AN637" s="21">
        <f>+SUMIFS(Resultados_Dic3!AI$3:AI$99980,Resultados_Dic3!$F$3:$F$99980,Produccion_UO!$K637,Resultados_Dic3!$D$3:$D$99980,Produccion_UO!$K$621,Resultados_Dic3!$E$3:$E$99980,Produccion_UO!$J637,Resultados_Dic3!$A$3:$A$99980,Produccion_UO!$H637)*$I$634</f>
        <v>0</v>
      </c>
      <c r="AO637" s="21">
        <f>+SUMIFS(Resultados_Dic3!AJ$3:AJ$99980,Resultados_Dic3!$F$3:$F$99980,Produccion_UO!$K637,Resultados_Dic3!$D$3:$D$99980,Produccion_UO!$K$621,Resultados_Dic3!$E$3:$E$99980,Produccion_UO!$J637,Resultados_Dic3!$A$3:$A$99980,Produccion_UO!$H637)*$I$634</f>
        <v>0</v>
      </c>
      <c r="AP637" s="21">
        <f>+SUMIFS(Resultados_Dic3!AK$3:AK$99980,Resultados_Dic3!$F$3:$F$99980,Produccion_UO!$K637,Resultados_Dic3!$D$3:$D$99980,Produccion_UO!$K$621,Resultados_Dic3!$E$3:$E$99980,Produccion_UO!$J637,Resultados_Dic3!$A$3:$A$99980,Produccion_UO!$H637)*$I$634</f>
        <v>0</v>
      </c>
      <c r="AQ637" s="21">
        <f>+SUMIFS(Resultados_Dic3!AL$3:AL$99980,Resultados_Dic3!$F$3:$F$99980,Produccion_UO!$K637,Resultados_Dic3!$D$3:$D$99980,Produccion_UO!$K$621,Resultados_Dic3!$E$3:$E$99980,Produccion_UO!$J637,Resultados_Dic3!$A$3:$A$99980,Produccion_UO!$H637)*$I$634</f>
        <v>0</v>
      </c>
      <c r="AR637" s="21">
        <f>+SUMIFS(Resultados_Dic3!AM$3:AM$99980,Resultados_Dic3!$F$3:$F$99980,Produccion_UO!$K637,Resultados_Dic3!$D$3:$D$99980,Produccion_UO!$K$621,Resultados_Dic3!$E$3:$E$99980,Produccion_UO!$J637,Resultados_Dic3!$A$3:$A$99980,Produccion_UO!$H637)*$I$634</f>
        <v>0</v>
      </c>
    </row>
    <row r="638" spans="1:48" x14ac:dyDescent="0.25">
      <c r="H638" s="17" t="str">
        <f t="shared" si="180"/>
        <v>DIC7</v>
      </c>
      <c r="J638" s="24" t="s">
        <v>149</v>
      </c>
      <c r="K638" s="108" t="s">
        <v>273</v>
      </c>
      <c r="L638" s="22" t="str">
        <f>+$B$4</f>
        <v>LLO - Ligth</v>
      </c>
      <c r="M638" s="21">
        <f>+SUMIFS(Resultados_Dic3!H$3:H$99980,Resultados_Dic3!$F$3:$F$99980,Produccion_UO!$K638,Resultados_Dic3!$D$3:$D$99980,Produccion_UO!$K$621,Resultados_Dic3!$E$3:$E$99980,Produccion_UO!$J638,Resultados_Dic3!$A$3:$A$99980,Produccion_UO!$H638)*$I$634</f>
        <v>287.57893357766699</v>
      </c>
      <c r="N638" s="21">
        <f>+SUMIFS(Resultados_Dic3!I$3:I$99980,Resultados_Dic3!$F$3:$F$99980,Produccion_UO!$K638,Resultados_Dic3!$D$3:$D$99980,Produccion_UO!$K$621,Resultados_Dic3!$E$3:$E$99980,Produccion_UO!$J638,Resultados_Dic3!$A$3:$A$99980,Produccion_UO!$H638)*$I$634</f>
        <v>316.39816894240403</v>
      </c>
      <c r="O638" s="21">
        <f>+SUMIFS(Resultados_Dic3!J$3:J$99980,Resultados_Dic3!$F$3:$F$99980,Produccion_UO!$K638,Resultados_Dic3!$D$3:$D$99980,Produccion_UO!$K$621,Resultados_Dic3!$E$3:$E$99980,Produccion_UO!$J638,Resultados_Dic3!$A$3:$A$99980,Produccion_UO!$H638)*$I$634</f>
        <v>283.20600016643601</v>
      </c>
      <c r="P638" s="21">
        <f>+SUMIFS(Resultados_Dic3!K$3:K$99980,Resultados_Dic3!$F$3:$F$99980,Produccion_UO!$K638,Resultados_Dic3!$D$3:$D$99980,Produccion_UO!$K$621,Resultados_Dic3!$E$3:$E$99980,Produccion_UO!$J638,Resultados_Dic3!$A$3:$A$99980,Produccion_UO!$H638)*$I$634</f>
        <v>281.50567242126698</v>
      </c>
      <c r="Q638" s="21">
        <f>+SUMIFS(Resultados_Dic3!L$3:L$99980,Resultados_Dic3!$F$3:$F$99980,Produccion_UO!$K638,Resultados_Dic3!$D$3:$D$99980,Produccion_UO!$K$621,Resultados_Dic3!$E$3:$E$99980,Produccion_UO!$J638,Resultados_Dic3!$A$3:$A$99980,Produccion_UO!$H638)*$I$634</f>
        <v>227.57958593671299</v>
      </c>
      <c r="R638" s="21">
        <f>+SUMIFS(Resultados_Dic3!M$3:M$99980,Resultados_Dic3!$F$3:$F$99980,Produccion_UO!$K638,Resultados_Dic3!$D$3:$D$99980,Produccion_UO!$K$621,Resultados_Dic3!$E$3:$E$99980,Produccion_UO!$J638,Resultados_Dic3!$A$3:$A$99980,Produccion_UO!$H638)*$I$634</f>
        <v>155.25582536313399</v>
      </c>
      <c r="S638" s="21">
        <f>+SUMIFS(Resultados_Dic3!N$3:N$99980,Resultados_Dic3!$F$3:$F$99980,Produccion_UO!$K638,Resultados_Dic3!$D$3:$D$99980,Produccion_UO!$K$621,Resultados_Dic3!$E$3:$E$99980,Produccion_UO!$J638,Resultados_Dic3!$A$3:$A$99980,Produccion_UO!$H638)*$I$634</f>
        <v>155.25582536313399</v>
      </c>
      <c r="T638" s="21">
        <f>+SUMIFS(Resultados_Dic3!O$3:O$99980,Resultados_Dic3!$F$3:$F$99980,Produccion_UO!$K638,Resultados_Dic3!$D$3:$D$99980,Produccion_UO!$K$621,Resultados_Dic3!$E$3:$E$99980,Produccion_UO!$J638,Resultados_Dic3!$A$3:$A$99980,Produccion_UO!$H638)*$I$634</f>
        <v>155.25582536313399</v>
      </c>
      <c r="U638" s="21">
        <f>+SUMIFS(Resultados_Dic3!P$3:P$99980,Resultados_Dic3!$F$3:$F$99980,Produccion_UO!$K638,Resultados_Dic3!$D$3:$D$99980,Produccion_UO!$K$621,Resultados_Dic3!$E$3:$E$99980,Produccion_UO!$J638,Resultados_Dic3!$A$3:$A$99980,Produccion_UO!$H638)*$I$634</f>
        <v>17.664011673183399</v>
      </c>
      <c r="V638" s="21">
        <f>+SUMIFS(Resultados_Dic3!Q$3:Q$99980,Resultados_Dic3!$F$3:$F$99980,Produccion_UO!$K638,Resultados_Dic3!$D$3:$D$99980,Produccion_UO!$K$621,Resultados_Dic3!$E$3:$E$99980,Produccion_UO!$J638,Resultados_Dic3!$A$3:$A$99980,Produccion_UO!$H638)*$I$634</f>
        <v>16.586420520615299</v>
      </c>
      <c r="W638" s="21">
        <f>+SUMIFS(Resultados_Dic3!R$3:R$99980,Resultados_Dic3!$F$3:$F$99980,Produccion_UO!$K638,Resultados_Dic3!$D$3:$D$99980,Produccion_UO!$K$621,Resultados_Dic3!$E$3:$E$99980,Produccion_UO!$J638,Resultados_Dic3!$A$3:$A$99980,Produccion_UO!$H638)*$I$634</f>
        <v>8.6338297009487892</v>
      </c>
      <c r="X638" s="21">
        <f>+SUMIFS(Resultados_Dic3!S$3:S$99980,Resultados_Dic3!$F$3:$F$99980,Produccion_UO!$K638,Resultados_Dic3!$D$3:$D$99980,Produccion_UO!$K$621,Resultados_Dic3!$E$3:$E$99980,Produccion_UO!$J638,Resultados_Dic3!$A$3:$A$99980,Produccion_UO!$H638)*$I$634</f>
        <v>0</v>
      </c>
      <c r="Y638" s="21">
        <f>+SUMIFS(Resultados_Dic3!T$3:T$99980,Resultados_Dic3!$F$3:$F$99980,Produccion_UO!$K638,Resultados_Dic3!$D$3:$D$99980,Produccion_UO!$K$621,Resultados_Dic3!$E$3:$E$99980,Produccion_UO!$J638,Resultados_Dic3!$A$3:$A$99980,Produccion_UO!$H638)*$I$634</f>
        <v>0</v>
      </c>
      <c r="Z638" s="21">
        <f>+SUMIFS(Resultados_Dic3!U$3:U$99980,Resultados_Dic3!$F$3:$F$99980,Produccion_UO!$K638,Resultados_Dic3!$D$3:$D$99980,Produccion_UO!$K$621,Resultados_Dic3!$E$3:$E$99980,Produccion_UO!$J638,Resultados_Dic3!$A$3:$A$99980,Produccion_UO!$H638)*$I$634</f>
        <v>0</v>
      </c>
      <c r="AA638" s="21">
        <f>+SUMIFS(Resultados_Dic3!V$3:V$99980,Resultados_Dic3!$F$3:$F$99980,Produccion_UO!$K638,Resultados_Dic3!$D$3:$D$99980,Produccion_UO!$K$621,Resultados_Dic3!$E$3:$E$99980,Produccion_UO!$J638,Resultados_Dic3!$A$3:$A$99980,Produccion_UO!$H638)*$I$634</f>
        <v>0</v>
      </c>
      <c r="AB638" s="21">
        <f>+SUMIFS(Resultados_Dic3!W$3:W$99980,Resultados_Dic3!$F$3:$F$99980,Produccion_UO!$K638,Resultados_Dic3!$D$3:$D$99980,Produccion_UO!$K$621,Resultados_Dic3!$E$3:$E$99980,Produccion_UO!$J638,Resultados_Dic3!$A$3:$A$99980,Produccion_UO!$H638)*$I$634</f>
        <v>0</v>
      </c>
      <c r="AC638" s="21">
        <f>+SUMIFS(Resultados_Dic3!X$3:X$99980,Resultados_Dic3!$F$3:$F$99980,Produccion_UO!$K638,Resultados_Dic3!$D$3:$D$99980,Produccion_UO!$K$621,Resultados_Dic3!$E$3:$E$99980,Produccion_UO!$J638,Resultados_Dic3!$A$3:$A$99980,Produccion_UO!$H638)*$I$634</f>
        <v>0</v>
      </c>
      <c r="AD638" s="21">
        <f>+SUMIFS(Resultados_Dic3!Y$3:Y$99980,Resultados_Dic3!$F$3:$F$99980,Produccion_UO!$K638,Resultados_Dic3!$D$3:$D$99980,Produccion_UO!$K$621,Resultados_Dic3!$E$3:$E$99980,Produccion_UO!$J638,Resultados_Dic3!$A$3:$A$99980,Produccion_UO!$H638)*$I$634</f>
        <v>0</v>
      </c>
      <c r="AE638" s="21">
        <f>+SUMIFS(Resultados_Dic3!Z$3:Z$99980,Resultados_Dic3!$F$3:$F$99980,Produccion_UO!$K638,Resultados_Dic3!$D$3:$D$99980,Produccion_UO!$K$621,Resultados_Dic3!$E$3:$E$99980,Produccion_UO!$J638,Resultados_Dic3!$A$3:$A$99980,Produccion_UO!$H638)*$I$634</f>
        <v>0</v>
      </c>
      <c r="AF638" s="21">
        <f>+SUMIFS(Resultados_Dic3!AA$3:AA$99980,Resultados_Dic3!$F$3:$F$99980,Produccion_UO!$K638,Resultados_Dic3!$D$3:$D$99980,Produccion_UO!$K$621,Resultados_Dic3!$E$3:$E$99980,Produccion_UO!$J638,Resultados_Dic3!$A$3:$A$99980,Produccion_UO!$H638)*$I$634</f>
        <v>0</v>
      </c>
      <c r="AG638" s="21">
        <f>+SUMIFS(Resultados_Dic3!AB$3:AB$99980,Resultados_Dic3!$F$3:$F$99980,Produccion_UO!$K638,Resultados_Dic3!$D$3:$D$99980,Produccion_UO!$K$621,Resultados_Dic3!$E$3:$E$99980,Produccion_UO!$J638,Resultados_Dic3!$A$3:$A$99980,Produccion_UO!$H638)*$I$634</f>
        <v>0</v>
      </c>
      <c r="AH638" s="21">
        <f>+SUMIFS(Resultados_Dic3!AC$3:AC$99980,Resultados_Dic3!$F$3:$F$99980,Produccion_UO!$K638,Resultados_Dic3!$D$3:$D$99980,Produccion_UO!$K$621,Resultados_Dic3!$E$3:$E$99980,Produccion_UO!$J638,Resultados_Dic3!$A$3:$A$99980,Produccion_UO!$H638)*$I$634</f>
        <v>0</v>
      </c>
      <c r="AI638" s="21">
        <f>+SUMIFS(Resultados_Dic3!AD$3:AD$99980,Resultados_Dic3!$F$3:$F$99980,Produccion_UO!$K638,Resultados_Dic3!$D$3:$D$99980,Produccion_UO!$K$621,Resultados_Dic3!$E$3:$E$99980,Produccion_UO!$J638,Resultados_Dic3!$A$3:$A$99980,Produccion_UO!$H638)*$I$634</f>
        <v>0</v>
      </c>
      <c r="AJ638" s="21">
        <f>+SUMIFS(Resultados_Dic3!AE$3:AE$99980,Resultados_Dic3!$F$3:$F$99980,Produccion_UO!$K638,Resultados_Dic3!$D$3:$D$99980,Produccion_UO!$K$621,Resultados_Dic3!$E$3:$E$99980,Produccion_UO!$J638,Resultados_Dic3!$A$3:$A$99980,Produccion_UO!$H638)*$I$634</f>
        <v>0</v>
      </c>
      <c r="AK638" s="21">
        <f>+SUMIFS(Resultados_Dic3!AF$3:AF$99980,Resultados_Dic3!$F$3:$F$99980,Produccion_UO!$K638,Resultados_Dic3!$D$3:$D$99980,Produccion_UO!$K$621,Resultados_Dic3!$E$3:$E$99980,Produccion_UO!$J638,Resultados_Dic3!$A$3:$A$99980,Produccion_UO!$H638)*$I$634</f>
        <v>0</v>
      </c>
      <c r="AL638" s="21">
        <f>+SUMIFS(Resultados_Dic3!AG$3:AG$99980,Resultados_Dic3!$F$3:$F$99980,Produccion_UO!$K638,Resultados_Dic3!$D$3:$D$99980,Produccion_UO!$K$621,Resultados_Dic3!$E$3:$E$99980,Produccion_UO!$J638,Resultados_Dic3!$A$3:$A$99980,Produccion_UO!$H638)*$I$634</f>
        <v>0</v>
      </c>
      <c r="AM638" s="21">
        <f>+SUMIFS(Resultados_Dic3!AH$3:AH$99980,Resultados_Dic3!$F$3:$F$99980,Produccion_UO!$K638,Resultados_Dic3!$D$3:$D$99980,Produccion_UO!$K$621,Resultados_Dic3!$E$3:$E$99980,Produccion_UO!$J638,Resultados_Dic3!$A$3:$A$99980,Produccion_UO!$H638)*$I$634</f>
        <v>0</v>
      </c>
      <c r="AN638" s="21">
        <f>+SUMIFS(Resultados_Dic3!AI$3:AI$99980,Resultados_Dic3!$F$3:$F$99980,Produccion_UO!$K638,Resultados_Dic3!$D$3:$D$99980,Produccion_UO!$K$621,Resultados_Dic3!$E$3:$E$99980,Produccion_UO!$J638,Resultados_Dic3!$A$3:$A$99980,Produccion_UO!$H638)*$I$634</f>
        <v>0</v>
      </c>
      <c r="AO638" s="21">
        <f>+SUMIFS(Resultados_Dic3!AJ$3:AJ$99980,Resultados_Dic3!$F$3:$F$99980,Produccion_UO!$K638,Resultados_Dic3!$D$3:$D$99980,Produccion_UO!$K$621,Resultados_Dic3!$E$3:$E$99980,Produccion_UO!$J638,Resultados_Dic3!$A$3:$A$99980,Produccion_UO!$H638)*$I$634</f>
        <v>0</v>
      </c>
      <c r="AP638" s="21">
        <f>+SUMIFS(Resultados_Dic3!AK$3:AK$99980,Resultados_Dic3!$F$3:$F$99980,Produccion_UO!$K638,Resultados_Dic3!$D$3:$D$99980,Produccion_UO!$K$621,Resultados_Dic3!$E$3:$E$99980,Produccion_UO!$J638,Resultados_Dic3!$A$3:$A$99980,Produccion_UO!$H638)*$I$634</f>
        <v>0</v>
      </c>
      <c r="AQ638" s="21">
        <f>+SUMIFS(Resultados_Dic3!AL$3:AL$99980,Resultados_Dic3!$F$3:$F$99980,Produccion_UO!$K638,Resultados_Dic3!$D$3:$D$99980,Produccion_UO!$K$621,Resultados_Dic3!$E$3:$E$99980,Produccion_UO!$J638,Resultados_Dic3!$A$3:$A$99980,Produccion_UO!$H638)*$I$634</f>
        <v>0</v>
      </c>
      <c r="AR638" s="21">
        <f>+SUMIFS(Resultados_Dic3!AM$3:AM$99980,Resultados_Dic3!$F$3:$F$99980,Produccion_UO!$K638,Resultados_Dic3!$D$3:$D$99980,Produccion_UO!$K$621,Resultados_Dic3!$E$3:$E$99980,Produccion_UO!$J638,Resultados_Dic3!$A$3:$A$99980,Produccion_UO!$H638)*$I$634</f>
        <v>0</v>
      </c>
    </row>
    <row r="639" spans="1:48" x14ac:dyDescent="0.25">
      <c r="H639" s="17" t="str">
        <f t="shared" si="180"/>
        <v>DIC7</v>
      </c>
      <c r="J639" s="24" t="s">
        <v>151</v>
      </c>
      <c r="K639" s="108" t="s">
        <v>274</v>
      </c>
      <c r="L639" s="22" t="str">
        <f>+$B$5</f>
        <v>LLO - Heavy</v>
      </c>
      <c r="M639" s="21">
        <f>+SUMIFS(Resultados_Dic3!H$3:H$99980,Resultados_Dic3!$F$3:$F$99980,Produccion_UO!$K639,Resultados_Dic3!$D$3:$D$99980,Produccion_UO!$K$621,Resultados_Dic3!$E$3:$E$99980,Produccion_UO!$J639,Resultados_Dic3!$A$3:$A$99980,Produccion_UO!$H639)*$I$634</f>
        <v>363.35225542234201</v>
      </c>
      <c r="N639" s="21">
        <f>+SUMIFS(Resultados_Dic3!I$3:I$99980,Resultados_Dic3!$F$3:$F$99980,Produccion_UO!$K639,Resultados_Dic3!$D$3:$D$99980,Produccion_UO!$K$621,Resultados_Dic3!$E$3:$E$99980,Produccion_UO!$J639,Resultados_Dic3!$A$3:$A$99980,Produccion_UO!$H639)*$I$634</f>
        <v>343.93112551530101</v>
      </c>
      <c r="O639" s="21">
        <f>+SUMIFS(Resultados_Dic3!J$3:J$99980,Resultados_Dic3!$F$3:$F$99980,Produccion_UO!$K639,Resultados_Dic3!$D$3:$D$99980,Produccion_UO!$K$621,Resultados_Dic3!$E$3:$E$99980,Produccion_UO!$J639,Resultados_Dic3!$A$3:$A$99980,Produccion_UO!$H639)*$I$634</f>
        <v>327.21366838476098</v>
      </c>
      <c r="P639" s="21">
        <f>+SUMIFS(Resultados_Dic3!K$3:K$99980,Resultados_Dic3!$F$3:$F$99980,Produccion_UO!$K639,Resultados_Dic3!$D$3:$D$99980,Produccion_UO!$K$621,Resultados_Dic3!$E$3:$E$99980,Produccion_UO!$J639,Resultados_Dic3!$A$3:$A$99980,Produccion_UO!$H639)*$I$634</f>
        <v>310.49621125421999</v>
      </c>
      <c r="Q639" s="21">
        <f>+SUMIFS(Resultados_Dic3!L$3:L$99980,Resultados_Dic3!$F$3:$F$99980,Produccion_UO!$K639,Resultados_Dic3!$D$3:$D$99980,Produccion_UO!$K$621,Resultados_Dic3!$E$3:$E$99980,Produccion_UO!$J639,Resultados_Dic3!$A$3:$A$99980,Produccion_UO!$H639)*$I$634</f>
        <v>293.77875412368002</v>
      </c>
      <c r="R639" s="21">
        <f>+SUMIFS(Resultados_Dic3!M$3:M$99980,Resultados_Dic3!$F$3:$F$99980,Produccion_UO!$K639,Resultados_Dic3!$D$3:$D$99980,Produccion_UO!$K$621,Resultados_Dic3!$E$3:$E$99980,Produccion_UO!$J639,Resultados_Dic3!$A$3:$A$99980,Produccion_UO!$H639)*$I$634</f>
        <v>270.49555540076199</v>
      </c>
      <c r="S639" s="21">
        <f>+SUMIFS(Resultados_Dic3!N$3:N$99980,Resultados_Dic3!$F$3:$F$99980,Produccion_UO!$K639,Resultados_Dic3!$D$3:$D$99980,Produccion_UO!$K$621,Resultados_Dic3!$E$3:$E$99980,Produccion_UO!$J639,Resultados_Dic3!$A$3:$A$99980,Produccion_UO!$H639)*$I$634</f>
        <v>247.21235667784401</v>
      </c>
      <c r="T639" s="21">
        <f>+SUMIFS(Resultados_Dic3!O$3:O$99980,Resultados_Dic3!$F$3:$F$99980,Produccion_UO!$K639,Resultados_Dic3!$D$3:$D$99980,Produccion_UO!$K$621,Resultados_Dic3!$E$3:$E$99980,Produccion_UO!$J639,Resultados_Dic3!$A$3:$A$99980,Produccion_UO!$H639)*$I$634</f>
        <v>228.74899209600699</v>
      </c>
      <c r="U639" s="21">
        <f>+SUMIFS(Resultados_Dic3!P$3:P$99980,Resultados_Dic3!$F$3:$F$99980,Produccion_UO!$K639,Resultados_Dic3!$D$3:$D$99980,Produccion_UO!$K$621,Resultados_Dic3!$E$3:$E$99980,Produccion_UO!$J639,Resultados_Dic3!$A$3:$A$99980,Produccion_UO!$H639)*$I$634</f>
        <v>210.28562751416999</v>
      </c>
      <c r="V639" s="21">
        <f>+SUMIFS(Resultados_Dic3!Q$3:Q$99980,Resultados_Dic3!$F$3:$F$99980,Produccion_UO!$K639,Resultados_Dic3!$D$3:$D$99980,Produccion_UO!$K$621,Resultados_Dic3!$E$3:$E$99980,Produccion_UO!$J639,Resultados_Dic3!$A$3:$A$99980,Produccion_UO!$H639)*$I$634</f>
        <v>191.82226293233199</v>
      </c>
      <c r="W639" s="21">
        <f>+SUMIFS(Resultados_Dic3!R$3:R$99980,Resultados_Dic3!$F$3:$F$99980,Produccion_UO!$K639,Resultados_Dic3!$D$3:$D$99980,Produccion_UO!$K$621,Resultados_Dic3!$E$3:$E$99980,Produccion_UO!$J639,Resultados_Dic3!$A$3:$A$99980,Produccion_UO!$H639)*$I$634</f>
        <v>122.770533663965</v>
      </c>
      <c r="X639" s="21">
        <f>+SUMIFS(Resultados_Dic3!S$3:S$99980,Resultados_Dic3!$F$3:$F$99980,Produccion_UO!$K639,Resultados_Dic3!$D$3:$D$99980,Produccion_UO!$K$621,Resultados_Dic3!$E$3:$E$99980,Produccion_UO!$J639,Resultados_Dic3!$A$3:$A$99980,Produccion_UO!$H639)*$I$634</f>
        <v>122.770533663965</v>
      </c>
      <c r="Y639" s="21">
        <f>+SUMIFS(Resultados_Dic3!T$3:T$99980,Resultados_Dic3!$F$3:$F$99980,Produccion_UO!$K639,Resultados_Dic3!$D$3:$D$99980,Produccion_UO!$K$621,Resultados_Dic3!$E$3:$E$99980,Produccion_UO!$J639,Resultados_Dic3!$A$3:$A$99980,Produccion_UO!$H639)*$I$634</f>
        <v>122.770533663965</v>
      </c>
      <c r="Z639" s="21">
        <f>+SUMIFS(Resultados_Dic3!U$3:U$99980,Resultados_Dic3!$F$3:$F$99980,Produccion_UO!$K639,Resultados_Dic3!$D$3:$D$99980,Produccion_UO!$K$621,Resultados_Dic3!$E$3:$E$99980,Produccion_UO!$J639,Resultados_Dic3!$A$3:$A$99980,Produccion_UO!$H639)*$I$634</f>
        <v>86.935715870959697</v>
      </c>
      <c r="AA639" s="21">
        <f>+SUMIFS(Resultados_Dic3!V$3:V$99980,Resultados_Dic3!$F$3:$F$99980,Produccion_UO!$K639,Resultados_Dic3!$D$3:$D$99980,Produccion_UO!$K$621,Resultados_Dic3!$E$3:$E$99980,Produccion_UO!$J639,Resultados_Dic3!$A$3:$A$99980,Produccion_UO!$H639)*$I$634</f>
        <v>0</v>
      </c>
      <c r="AB639" s="21">
        <f>+SUMIFS(Resultados_Dic3!W$3:W$99980,Resultados_Dic3!$F$3:$F$99980,Produccion_UO!$K639,Resultados_Dic3!$D$3:$D$99980,Produccion_UO!$K$621,Resultados_Dic3!$E$3:$E$99980,Produccion_UO!$J639,Resultados_Dic3!$A$3:$A$99980,Produccion_UO!$H639)*$I$634</f>
        <v>0</v>
      </c>
      <c r="AC639" s="21">
        <f>+SUMIFS(Resultados_Dic3!X$3:X$99980,Resultados_Dic3!$F$3:$F$99980,Produccion_UO!$K639,Resultados_Dic3!$D$3:$D$99980,Produccion_UO!$K$621,Resultados_Dic3!$E$3:$E$99980,Produccion_UO!$J639,Resultados_Dic3!$A$3:$A$99980,Produccion_UO!$H639)*$I$634</f>
        <v>0</v>
      </c>
      <c r="AD639" s="21">
        <f>+SUMIFS(Resultados_Dic3!Y$3:Y$99980,Resultados_Dic3!$F$3:$F$99980,Produccion_UO!$K639,Resultados_Dic3!$D$3:$D$99980,Produccion_UO!$K$621,Resultados_Dic3!$E$3:$E$99980,Produccion_UO!$J639,Resultados_Dic3!$A$3:$A$99980,Produccion_UO!$H639)*$I$634</f>
        <v>0</v>
      </c>
      <c r="AE639" s="21">
        <f>+SUMIFS(Resultados_Dic3!Z$3:Z$99980,Resultados_Dic3!$F$3:$F$99980,Produccion_UO!$K639,Resultados_Dic3!$D$3:$D$99980,Produccion_UO!$K$621,Resultados_Dic3!$E$3:$E$99980,Produccion_UO!$J639,Resultados_Dic3!$A$3:$A$99980,Produccion_UO!$H639)*$I$634</f>
        <v>0</v>
      </c>
      <c r="AF639" s="21">
        <f>+SUMIFS(Resultados_Dic3!AA$3:AA$99980,Resultados_Dic3!$F$3:$F$99980,Produccion_UO!$K639,Resultados_Dic3!$D$3:$D$99980,Produccion_UO!$K$621,Resultados_Dic3!$E$3:$E$99980,Produccion_UO!$J639,Resultados_Dic3!$A$3:$A$99980,Produccion_UO!$H639)*$I$634</f>
        <v>0</v>
      </c>
      <c r="AG639" s="21">
        <f>+SUMIFS(Resultados_Dic3!AB$3:AB$99980,Resultados_Dic3!$F$3:$F$99980,Produccion_UO!$K639,Resultados_Dic3!$D$3:$D$99980,Produccion_UO!$K$621,Resultados_Dic3!$E$3:$E$99980,Produccion_UO!$J639,Resultados_Dic3!$A$3:$A$99980,Produccion_UO!$H639)*$I$634</f>
        <v>0</v>
      </c>
      <c r="AH639" s="21">
        <f>+SUMIFS(Resultados_Dic3!AC$3:AC$99980,Resultados_Dic3!$F$3:$F$99980,Produccion_UO!$K639,Resultados_Dic3!$D$3:$D$99980,Produccion_UO!$K$621,Resultados_Dic3!$E$3:$E$99980,Produccion_UO!$J639,Resultados_Dic3!$A$3:$A$99980,Produccion_UO!$H639)*$I$634</f>
        <v>0</v>
      </c>
      <c r="AI639" s="21">
        <f>+SUMIFS(Resultados_Dic3!AD$3:AD$99980,Resultados_Dic3!$F$3:$F$99980,Produccion_UO!$K639,Resultados_Dic3!$D$3:$D$99980,Produccion_UO!$K$621,Resultados_Dic3!$E$3:$E$99980,Produccion_UO!$J639,Resultados_Dic3!$A$3:$A$99980,Produccion_UO!$H639)*$I$634</f>
        <v>0</v>
      </c>
      <c r="AJ639" s="21">
        <f>+SUMIFS(Resultados_Dic3!AE$3:AE$99980,Resultados_Dic3!$F$3:$F$99980,Produccion_UO!$K639,Resultados_Dic3!$D$3:$D$99980,Produccion_UO!$K$621,Resultados_Dic3!$E$3:$E$99980,Produccion_UO!$J639,Resultados_Dic3!$A$3:$A$99980,Produccion_UO!$H639)*$I$634</f>
        <v>0</v>
      </c>
      <c r="AK639" s="21">
        <f>+SUMIFS(Resultados_Dic3!AF$3:AF$99980,Resultados_Dic3!$F$3:$F$99980,Produccion_UO!$K639,Resultados_Dic3!$D$3:$D$99980,Produccion_UO!$K$621,Resultados_Dic3!$E$3:$E$99980,Produccion_UO!$J639,Resultados_Dic3!$A$3:$A$99980,Produccion_UO!$H639)*$I$634</f>
        <v>0</v>
      </c>
      <c r="AL639" s="21">
        <f>+SUMIFS(Resultados_Dic3!AG$3:AG$99980,Resultados_Dic3!$F$3:$F$99980,Produccion_UO!$K639,Resultados_Dic3!$D$3:$D$99980,Produccion_UO!$K$621,Resultados_Dic3!$E$3:$E$99980,Produccion_UO!$J639,Resultados_Dic3!$A$3:$A$99980,Produccion_UO!$H639)*$I$634</f>
        <v>0</v>
      </c>
      <c r="AM639" s="21">
        <f>+SUMIFS(Resultados_Dic3!AH$3:AH$99980,Resultados_Dic3!$F$3:$F$99980,Produccion_UO!$K639,Resultados_Dic3!$D$3:$D$99980,Produccion_UO!$K$621,Resultados_Dic3!$E$3:$E$99980,Produccion_UO!$J639,Resultados_Dic3!$A$3:$A$99980,Produccion_UO!$H639)*$I$634</f>
        <v>0</v>
      </c>
      <c r="AN639" s="21">
        <f>+SUMIFS(Resultados_Dic3!AI$3:AI$99980,Resultados_Dic3!$F$3:$F$99980,Produccion_UO!$K639,Resultados_Dic3!$D$3:$D$99980,Produccion_UO!$K$621,Resultados_Dic3!$E$3:$E$99980,Produccion_UO!$J639,Resultados_Dic3!$A$3:$A$99980,Produccion_UO!$H639)*$I$634</f>
        <v>0</v>
      </c>
      <c r="AO639" s="21">
        <f>+SUMIFS(Resultados_Dic3!AJ$3:AJ$99980,Resultados_Dic3!$F$3:$F$99980,Produccion_UO!$K639,Resultados_Dic3!$D$3:$D$99980,Produccion_UO!$K$621,Resultados_Dic3!$E$3:$E$99980,Produccion_UO!$J639,Resultados_Dic3!$A$3:$A$99980,Produccion_UO!$H639)*$I$634</f>
        <v>0</v>
      </c>
      <c r="AP639" s="21">
        <f>+SUMIFS(Resultados_Dic3!AK$3:AK$99980,Resultados_Dic3!$F$3:$F$99980,Produccion_UO!$K639,Resultados_Dic3!$D$3:$D$99980,Produccion_UO!$K$621,Resultados_Dic3!$E$3:$E$99980,Produccion_UO!$J639,Resultados_Dic3!$A$3:$A$99980,Produccion_UO!$H639)*$I$634</f>
        <v>0</v>
      </c>
      <c r="AQ639" s="21">
        <f>+SUMIFS(Resultados_Dic3!AL$3:AL$99980,Resultados_Dic3!$F$3:$F$99980,Produccion_UO!$K639,Resultados_Dic3!$D$3:$D$99980,Produccion_UO!$K$621,Resultados_Dic3!$E$3:$E$99980,Produccion_UO!$J639,Resultados_Dic3!$A$3:$A$99980,Produccion_UO!$H639)*$I$634</f>
        <v>0</v>
      </c>
      <c r="AR639" s="21">
        <f>+SUMIFS(Resultados_Dic3!AM$3:AM$99980,Resultados_Dic3!$F$3:$F$99980,Produccion_UO!$K639,Resultados_Dic3!$D$3:$D$99980,Produccion_UO!$K$621,Resultados_Dic3!$E$3:$E$99980,Produccion_UO!$J639,Resultados_Dic3!$A$3:$A$99980,Produccion_UO!$H639)*$I$634</f>
        <v>0</v>
      </c>
    </row>
    <row r="640" spans="1:48" x14ac:dyDescent="0.25">
      <c r="H640" s="17" t="str">
        <f t="shared" si="180"/>
        <v>DIC7</v>
      </c>
      <c r="J640" s="24" t="s">
        <v>152</v>
      </c>
      <c r="K640" s="108" t="s">
        <v>275</v>
      </c>
      <c r="L640" s="22" t="str">
        <f>+$B$6</f>
        <v>PU - Ligth</v>
      </c>
      <c r="M640" s="21">
        <f>+SUMIFS(Resultados_Dic3!H$3:H$99980,Resultados_Dic3!$F$3:$F$99980,Produccion_UO!$K640,Resultados_Dic3!$D$3:$D$99980,Produccion_UO!$K$621,Resultados_Dic3!$E$3:$E$99980,Produccion_UO!$J640,Resultados_Dic3!$A$3:$A$99980,Produccion_UO!$H640)*$I$634</f>
        <v>2.81764544993815</v>
      </c>
      <c r="N640" s="21">
        <f>+SUMIFS(Resultados_Dic3!I$3:I$99980,Resultados_Dic3!$F$3:$F$99980,Produccion_UO!$K640,Resultados_Dic3!$D$3:$D$99980,Produccion_UO!$K$621,Resultados_Dic3!$E$3:$E$99980,Produccion_UO!$J640,Resultados_Dic3!$A$3:$A$99980,Produccion_UO!$H640)*$I$634</f>
        <v>2.6625725435552599</v>
      </c>
      <c r="O640" s="21">
        <f>+SUMIFS(Resultados_Dic3!J$3:J$99980,Resultados_Dic3!$F$3:$F$99980,Produccion_UO!$K640,Resultados_Dic3!$D$3:$D$99980,Produccion_UO!$K$621,Resultados_Dic3!$E$3:$E$99980,Produccion_UO!$J640,Resultados_Dic3!$A$3:$A$99980,Produccion_UO!$H640)*$I$634</f>
        <v>2.54553638779459</v>
      </c>
      <c r="P640" s="21">
        <f>+SUMIFS(Resultados_Dic3!K$3:K$99980,Resultados_Dic3!$F$3:$F$99980,Produccion_UO!$K640,Resultados_Dic3!$D$3:$D$99980,Produccion_UO!$K$621,Resultados_Dic3!$E$3:$E$99980,Produccion_UO!$J640,Resultados_Dic3!$A$3:$A$99980,Produccion_UO!$H640)*$I$634</f>
        <v>2.4285002320339202</v>
      </c>
      <c r="Q640" s="21">
        <f>+SUMIFS(Resultados_Dic3!L$3:L$99980,Resultados_Dic3!$F$3:$F$99980,Produccion_UO!$K640,Resultados_Dic3!$D$3:$D$99980,Produccion_UO!$K$621,Resultados_Dic3!$E$3:$E$99980,Produccion_UO!$J640,Resultados_Dic3!$A$3:$A$99980,Produccion_UO!$H640)*$I$634</f>
        <v>2.3114640762732499</v>
      </c>
      <c r="R640" s="21">
        <f>+SUMIFS(Resultados_Dic3!M$3:M$99980,Resultados_Dic3!$F$3:$F$99980,Produccion_UO!$K640,Resultados_Dic3!$D$3:$D$99980,Produccion_UO!$K$621,Resultados_Dic3!$E$3:$E$99980,Produccion_UO!$J640,Resultados_Dic3!$A$3:$A$99980,Produccion_UO!$H640)*$I$634</f>
        <v>2.1944279205125699</v>
      </c>
      <c r="S640" s="21">
        <f>+SUMIFS(Resultados_Dic3!N$3:N$99980,Resultados_Dic3!$F$3:$F$99980,Produccion_UO!$K640,Resultados_Dic3!$D$3:$D$99980,Produccion_UO!$K$621,Resultados_Dic3!$E$3:$E$99980,Produccion_UO!$J640,Resultados_Dic3!$A$3:$A$99980,Produccion_UO!$H640)*$I$634</f>
        <v>2.0773917647519</v>
      </c>
      <c r="T640" s="21">
        <f>+SUMIFS(Resultados_Dic3!O$3:O$99980,Resultados_Dic3!$F$3:$F$99980,Produccion_UO!$K640,Resultados_Dic3!$D$3:$D$99980,Produccion_UO!$K$621,Resultados_Dic3!$E$3:$E$99980,Produccion_UO!$J640,Resultados_Dic3!$A$3:$A$99980,Produccion_UO!$H640)*$I$634</f>
        <v>0.23667182114864699</v>
      </c>
      <c r="U640" s="21">
        <f>+SUMIFS(Resultados_Dic3!P$3:P$99980,Resultados_Dic3!$F$3:$F$99980,Produccion_UO!$K640,Resultados_Dic3!$D$3:$D$99980,Produccion_UO!$K$621,Resultados_Dic3!$E$3:$E$99980,Produccion_UO!$J640,Resultados_Dic3!$A$3:$A$99980,Produccion_UO!$H640)*$I$634</f>
        <v>0</v>
      </c>
      <c r="V640" s="21">
        <f>+SUMIFS(Resultados_Dic3!Q$3:Q$99980,Resultados_Dic3!$F$3:$F$99980,Produccion_UO!$K640,Resultados_Dic3!$D$3:$D$99980,Produccion_UO!$K$621,Resultados_Dic3!$E$3:$E$99980,Produccion_UO!$J640,Resultados_Dic3!$A$3:$A$99980,Produccion_UO!$H640)*$I$634</f>
        <v>0</v>
      </c>
      <c r="W640" s="21">
        <f>+SUMIFS(Resultados_Dic3!R$3:R$99980,Resultados_Dic3!$F$3:$F$99980,Produccion_UO!$K640,Resultados_Dic3!$D$3:$D$99980,Produccion_UO!$K$621,Resultados_Dic3!$E$3:$E$99980,Produccion_UO!$J640,Resultados_Dic3!$A$3:$A$99980,Produccion_UO!$H640)*$I$634</f>
        <v>0</v>
      </c>
      <c r="X640" s="21">
        <f>+SUMIFS(Resultados_Dic3!S$3:S$99980,Resultados_Dic3!$F$3:$F$99980,Produccion_UO!$K640,Resultados_Dic3!$D$3:$D$99980,Produccion_UO!$K$621,Resultados_Dic3!$E$3:$E$99980,Produccion_UO!$J640,Resultados_Dic3!$A$3:$A$99980,Produccion_UO!$H640)*$I$634</f>
        <v>0</v>
      </c>
      <c r="Y640" s="21">
        <f>+SUMIFS(Resultados_Dic3!T$3:T$99980,Resultados_Dic3!$F$3:$F$99980,Produccion_UO!$K640,Resultados_Dic3!$D$3:$D$99980,Produccion_UO!$K$621,Resultados_Dic3!$E$3:$E$99980,Produccion_UO!$J640,Resultados_Dic3!$A$3:$A$99980,Produccion_UO!$H640)*$I$634</f>
        <v>0</v>
      </c>
      <c r="Z640" s="21">
        <f>+SUMIFS(Resultados_Dic3!U$3:U$99980,Resultados_Dic3!$F$3:$F$99980,Produccion_UO!$K640,Resultados_Dic3!$D$3:$D$99980,Produccion_UO!$K$621,Resultados_Dic3!$E$3:$E$99980,Produccion_UO!$J640,Resultados_Dic3!$A$3:$A$99980,Produccion_UO!$H640)*$I$634</f>
        <v>0</v>
      </c>
      <c r="AA640" s="21">
        <f>+SUMIFS(Resultados_Dic3!V$3:V$99980,Resultados_Dic3!$F$3:$F$99980,Produccion_UO!$K640,Resultados_Dic3!$D$3:$D$99980,Produccion_UO!$K$621,Resultados_Dic3!$E$3:$E$99980,Produccion_UO!$J640,Resultados_Dic3!$A$3:$A$99980,Produccion_UO!$H640)*$I$634</f>
        <v>0</v>
      </c>
      <c r="AB640" s="21">
        <f>+SUMIFS(Resultados_Dic3!W$3:W$99980,Resultados_Dic3!$F$3:$F$99980,Produccion_UO!$K640,Resultados_Dic3!$D$3:$D$99980,Produccion_UO!$K$621,Resultados_Dic3!$E$3:$E$99980,Produccion_UO!$J640,Resultados_Dic3!$A$3:$A$99980,Produccion_UO!$H640)*$I$634</f>
        <v>0</v>
      </c>
      <c r="AC640" s="21">
        <f>+SUMIFS(Resultados_Dic3!X$3:X$99980,Resultados_Dic3!$F$3:$F$99980,Produccion_UO!$K640,Resultados_Dic3!$D$3:$D$99980,Produccion_UO!$K$621,Resultados_Dic3!$E$3:$E$99980,Produccion_UO!$J640,Resultados_Dic3!$A$3:$A$99980,Produccion_UO!$H640)*$I$634</f>
        <v>0</v>
      </c>
      <c r="AD640" s="21">
        <f>+SUMIFS(Resultados_Dic3!Y$3:Y$99980,Resultados_Dic3!$F$3:$F$99980,Produccion_UO!$K640,Resultados_Dic3!$D$3:$D$99980,Produccion_UO!$K$621,Resultados_Dic3!$E$3:$E$99980,Produccion_UO!$J640,Resultados_Dic3!$A$3:$A$99980,Produccion_UO!$H640)*$I$634</f>
        <v>0</v>
      </c>
      <c r="AE640" s="21">
        <f>+SUMIFS(Resultados_Dic3!Z$3:Z$99980,Resultados_Dic3!$F$3:$F$99980,Produccion_UO!$K640,Resultados_Dic3!$D$3:$D$99980,Produccion_UO!$K$621,Resultados_Dic3!$E$3:$E$99980,Produccion_UO!$J640,Resultados_Dic3!$A$3:$A$99980,Produccion_UO!$H640)*$I$634</f>
        <v>0</v>
      </c>
      <c r="AF640" s="21">
        <f>+SUMIFS(Resultados_Dic3!AA$3:AA$99980,Resultados_Dic3!$F$3:$F$99980,Produccion_UO!$K640,Resultados_Dic3!$D$3:$D$99980,Produccion_UO!$K$621,Resultados_Dic3!$E$3:$E$99980,Produccion_UO!$J640,Resultados_Dic3!$A$3:$A$99980,Produccion_UO!$H640)*$I$634</f>
        <v>0</v>
      </c>
      <c r="AG640" s="21">
        <f>+SUMIFS(Resultados_Dic3!AB$3:AB$99980,Resultados_Dic3!$F$3:$F$99980,Produccion_UO!$K640,Resultados_Dic3!$D$3:$D$99980,Produccion_UO!$K$621,Resultados_Dic3!$E$3:$E$99980,Produccion_UO!$J640,Resultados_Dic3!$A$3:$A$99980,Produccion_UO!$H640)*$I$634</f>
        <v>0</v>
      </c>
      <c r="AH640" s="21">
        <f>+SUMIFS(Resultados_Dic3!AC$3:AC$99980,Resultados_Dic3!$F$3:$F$99980,Produccion_UO!$K640,Resultados_Dic3!$D$3:$D$99980,Produccion_UO!$K$621,Resultados_Dic3!$E$3:$E$99980,Produccion_UO!$J640,Resultados_Dic3!$A$3:$A$99980,Produccion_UO!$H640)*$I$634</f>
        <v>0</v>
      </c>
      <c r="AI640" s="21">
        <f>+SUMIFS(Resultados_Dic3!AD$3:AD$99980,Resultados_Dic3!$F$3:$F$99980,Produccion_UO!$K640,Resultados_Dic3!$D$3:$D$99980,Produccion_UO!$K$621,Resultados_Dic3!$E$3:$E$99980,Produccion_UO!$J640,Resultados_Dic3!$A$3:$A$99980,Produccion_UO!$H640)*$I$634</f>
        <v>0</v>
      </c>
      <c r="AJ640" s="21">
        <f>+SUMIFS(Resultados_Dic3!AE$3:AE$99980,Resultados_Dic3!$F$3:$F$99980,Produccion_UO!$K640,Resultados_Dic3!$D$3:$D$99980,Produccion_UO!$K$621,Resultados_Dic3!$E$3:$E$99980,Produccion_UO!$J640,Resultados_Dic3!$A$3:$A$99980,Produccion_UO!$H640)*$I$634</f>
        <v>0</v>
      </c>
      <c r="AK640" s="21">
        <f>+SUMIFS(Resultados_Dic3!AF$3:AF$99980,Resultados_Dic3!$F$3:$F$99980,Produccion_UO!$K640,Resultados_Dic3!$D$3:$D$99980,Produccion_UO!$K$621,Resultados_Dic3!$E$3:$E$99980,Produccion_UO!$J640,Resultados_Dic3!$A$3:$A$99980,Produccion_UO!$H640)*$I$634</f>
        <v>0</v>
      </c>
      <c r="AL640" s="21">
        <f>+SUMIFS(Resultados_Dic3!AG$3:AG$99980,Resultados_Dic3!$F$3:$F$99980,Produccion_UO!$K640,Resultados_Dic3!$D$3:$D$99980,Produccion_UO!$K$621,Resultados_Dic3!$E$3:$E$99980,Produccion_UO!$J640,Resultados_Dic3!$A$3:$A$99980,Produccion_UO!$H640)*$I$634</f>
        <v>0</v>
      </c>
      <c r="AM640" s="21">
        <f>+SUMIFS(Resultados_Dic3!AH$3:AH$99980,Resultados_Dic3!$F$3:$F$99980,Produccion_UO!$K640,Resultados_Dic3!$D$3:$D$99980,Produccion_UO!$K$621,Resultados_Dic3!$E$3:$E$99980,Produccion_UO!$J640,Resultados_Dic3!$A$3:$A$99980,Produccion_UO!$H640)*$I$634</f>
        <v>0</v>
      </c>
      <c r="AN640" s="21">
        <f>+SUMIFS(Resultados_Dic3!AI$3:AI$99980,Resultados_Dic3!$F$3:$F$99980,Produccion_UO!$K640,Resultados_Dic3!$D$3:$D$99980,Produccion_UO!$K$621,Resultados_Dic3!$E$3:$E$99980,Produccion_UO!$J640,Resultados_Dic3!$A$3:$A$99980,Produccion_UO!$H640)*$I$634</f>
        <v>0</v>
      </c>
      <c r="AO640" s="21">
        <f>+SUMIFS(Resultados_Dic3!AJ$3:AJ$99980,Resultados_Dic3!$F$3:$F$99980,Produccion_UO!$K640,Resultados_Dic3!$D$3:$D$99980,Produccion_UO!$K$621,Resultados_Dic3!$E$3:$E$99980,Produccion_UO!$J640,Resultados_Dic3!$A$3:$A$99980,Produccion_UO!$H640)*$I$634</f>
        <v>0</v>
      </c>
      <c r="AP640" s="21">
        <f>+SUMIFS(Resultados_Dic3!AK$3:AK$99980,Resultados_Dic3!$F$3:$F$99980,Produccion_UO!$K640,Resultados_Dic3!$D$3:$D$99980,Produccion_UO!$K$621,Resultados_Dic3!$E$3:$E$99980,Produccion_UO!$J640,Resultados_Dic3!$A$3:$A$99980,Produccion_UO!$H640)*$I$634</f>
        <v>0</v>
      </c>
      <c r="AQ640" s="21">
        <f>+SUMIFS(Resultados_Dic3!AL$3:AL$99980,Resultados_Dic3!$F$3:$F$99980,Produccion_UO!$K640,Resultados_Dic3!$D$3:$D$99980,Produccion_UO!$K$621,Resultados_Dic3!$E$3:$E$99980,Produccion_UO!$J640,Resultados_Dic3!$A$3:$A$99980,Produccion_UO!$H640)*$I$634</f>
        <v>0</v>
      </c>
      <c r="AR640" s="21">
        <f>+SUMIFS(Resultados_Dic3!AM$3:AM$99980,Resultados_Dic3!$F$3:$F$99980,Produccion_UO!$K640,Resultados_Dic3!$D$3:$D$99980,Produccion_UO!$K$621,Resultados_Dic3!$E$3:$E$99980,Produccion_UO!$J640,Resultados_Dic3!$A$3:$A$99980,Produccion_UO!$H640)*$I$634</f>
        <v>0</v>
      </c>
    </row>
    <row r="641" spans="1:48" x14ac:dyDescent="0.25">
      <c r="H641" s="17" t="str">
        <f t="shared" si="180"/>
        <v>DIC7</v>
      </c>
      <c r="J641" s="24" t="s">
        <v>153</v>
      </c>
      <c r="K641" s="108" t="s">
        <v>276</v>
      </c>
      <c r="L641" s="22" t="str">
        <f>+$B$7</f>
        <v>VMM - Medium</v>
      </c>
      <c r="M641" s="21">
        <f>+SUMIFS(Resultados_Dic3!H$3:H$99980,Resultados_Dic3!$F$3:$F$99980,Produccion_UO!$K641,Resultados_Dic3!$D$3:$D$99980,Produccion_UO!$K$621,Resultados_Dic3!$E$3:$E$99980,Produccion_UO!$J641,Resultados_Dic3!$A$3:$A$99980,Produccion_UO!$H641)*$I$634</f>
        <v>82.722394368899998</v>
      </c>
      <c r="N641" s="21">
        <f>+SUMIFS(Resultados_Dic3!I$3:I$99980,Resultados_Dic3!$F$3:$F$99980,Produccion_UO!$K641,Resultados_Dic3!$D$3:$D$99980,Produccion_UO!$K$621,Resultados_Dic3!$E$3:$E$99980,Produccion_UO!$J641,Resultados_Dic3!$A$3:$A$99980,Produccion_UO!$H641)*$I$634</f>
        <v>76.945535605506507</v>
      </c>
      <c r="O641" s="21">
        <f>+SUMIFS(Resultados_Dic3!J$3:J$99980,Resultados_Dic3!$F$3:$F$99980,Produccion_UO!$K641,Resultados_Dic3!$D$3:$D$99980,Produccion_UO!$K$621,Resultados_Dic3!$E$3:$E$99980,Produccion_UO!$J641,Resultados_Dic3!$A$3:$A$99980,Produccion_UO!$H641)*$I$634</f>
        <v>70.854549630622799</v>
      </c>
      <c r="P641" s="21">
        <f>+SUMIFS(Resultados_Dic3!K$3:K$99980,Resultados_Dic3!$F$3:$F$99980,Produccion_UO!$K641,Resultados_Dic3!$D$3:$D$99980,Produccion_UO!$K$621,Resultados_Dic3!$E$3:$E$99980,Produccion_UO!$J641,Resultados_Dic3!$A$3:$A$99980,Produccion_UO!$H641)*$I$634</f>
        <v>64.763563655739205</v>
      </c>
      <c r="Q641" s="21">
        <f>+SUMIFS(Resultados_Dic3!L$3:L$99980,Resultados_Dic3!$F$3:$F$99980,Produccion_UO!$K641,Resultados_Dic3!$D$3:$D$99980,Produccion_UO!$K$621,Resultados_Dic3!$E$3:$E$99980,Produccion_UO!$J641,Resultados_Dic3!$A$3:$A$99980,Produccion_UO!$H641)*$I$634</f>
        <v>58.672577680855497</v>
      </c>
      <c r="R641" s="21">
        <f>+SUMIFS(Resultados_Dic3!M$3:M$99980,Resultados_Dic3!$F$3:$F$99980,Produccion_UO!$K641,Resultados_Dic3!$D$3:$D$99980,Produccion_UO!$K$621,Resultados_Dic3!$E$3:$E$99980,Produccion_UO!$J641,Resultados_Dic3!$A$3:$A$99980,Produccion_UO!$H641)*$I$634</f>
        <v>52.143958180135598</v>
      </c>
      <c r="S641" s="21">
        <f>+SUMIFS(Resultados_Dic3!N$3:N$99980,Resultados_Dic3!$F$3:$F$99980,Produccion_UO!$K641,Resultados_Dic3!$D$3:$D$99980,Produccion_UO!$K$621,Resultados_Dic3!$E$3:$E$99980,Produccion_UO!$J641,Resultados_Dic3!$A$3:$A$99980,Produccion_UO!$H641)*$I$634</f>
        <v>45.6153386794158</v>
      </c>
      <c r="T641" s="21">
        <f>+SUMIFS(Resultados_Dic3!O$3:O$99980,Resultados_Dic3!$F$3:$F$99980,Produccion_UO!$K641,Resultados_Dic3!$D$3:$D$99980,Produccion_UO!$K$621,Resultados_Dic3!$E$3:$E$99980,Produccion_UO!$J641,Resultados_Dic3!$A$3:$A$99980,Produccion_UO!$H641)*$I$634</f>
        <v>41.1060575315907</v>
      </c>
      <c r="U641" s="21">
        <f>+SUMIFS(Resultados_Dic3!P$3:P$99980,Resultados_Dic3!$F$3:$F$99980,Produccion_UO!$K641,Resultados_Dic3!$D$3:$D$99980,Produccion_UO!$K$621,Resultados_Dic3!$E$3:$E$99980,Produccion_UO!$J641,Resultados_Dic3!$A$3:$A$99980,Produccion_UO!$H641)*$I$634</f>
        <v>34.043197583033503</v>
      </c>
      <c r="V641" s="21">
        <f>+SUMIFS(Resultados_Dic3!Q$3:Q$99980,Resultados_Dic3!$F$3:$F$99980,Produccion_UO!$K641,Resultados_Dic3!$D$3:$D$99980,Produccion_UO!$K$621,Resultados_Dic3!$E$3:$E$99980,Produccion_UO!$J641,Resultados_Dic3!$A$3:$A$99980,Produccion_UO!$H641)*$I$634</f>
        <v>0</v>
      </c>
      <c r="W641" s="21">
        <f>+SUMIFS(Resultados_Dic3!R$3:R$99980,Resultados_Dic3!$F$3:$F$99980,Produccion_UO!$K641,Resultados_Dic3!$D$3:$D$99980,Produccion_UO!$K$621,Resultados_Dic3!$E$3:$E$99980,Produccion_UO!$J641,Resultados_Dic3!$A$3:$A$99980,Produccion_UO!$H641)*$I$634</f>
        <v>0</v>
      </c>
      <c r="X641" s="21">
        <f>+SUMIFS(Resultados_Dic3!S$3:S$99980,Resultados_Dic3!$F$3:$F$99980,Produccion_UO!$K641,Resultados_Dic3!$D$3:$D$99980,Produccion_UO!$K$621,Resultados_Dic3!$E$3:$E$99980,Produccion_UO!$J641,Resultados_Dic3!$A$3:$A$99980,Produccion_UO!$H641)*$I$634</f>
        <v>0</v>
      </c>
      <c r="Y641" s="21">
        <f>+SUMIFS(Resultados_Dic3!T$3:T$99980,Resultados_Dic3!$F$3:$F$99980,Produccion_UO!$K641,Resultados_Dic3!$D$3:$D$99980,Produccion_UO!$K$621,Resultados_Dic3!$E$3:$E$99980,Produccion_UO!$J641,Resultados_Dic3!$A$3:$A$99980,Produccion_UO!$H641)*$I$634</f>
        <v>0</v>
      </c>
      <c r="Z641" s="21">
        <f>+SUMIFS(Resultados_Dic3!U$3:U$99980,Resultados_Dic3!$F$3:$F$99980,Produccion_UO!$K641,Resultados_Dic3!$D$3:$D$99980,Produccion_UO!$K$621,Resultados_Dic3!$E$3:$E$99980,Produccion_UO!$J641,Resultados_Dic3!$A$3:$A$99980,Produccion_UO!$H641)*$I$634</f>
        <v>0</v>
      </c>
      <c r="AA641" s="21">
        <f>+SUMIFS(Resultados_Dic3!V$3:V$99980,Resultados_Dic3!$F$3:$F$99980,Produccion_UO!$K641,Resultados_Dic3!$D$3:$D$99980,Produccion_UO!$K$621,Resultados_Dic3!$E$3:$E$99980,Produccion_UO!$J641,Resultados_Dic3!$A$3:$A$99980,Produccion_UO!$H641)*$I$634</f>
        <v>0</v>
      </c>
      <c r="AB641" s="21">
        <f>+SUMIFS(Resultados_Dic3!W$3:W$99980,Resultados_Dic3!$F$3:$F$99980,Produccion_UO!$K641,Resultados_Dic3!$D$3:$D$99980,Produccion_UO!$K$621,Resultados_Dic3!$E$3:$E$99980,Produccion_UO!$J641,Resultados_Dic3!$A$3:$A$99980,Produccion_UO!$H641)*$I$634</f>
        <v>0</v>
      </c>
      <c r="AC641" s="21">
        <f>+SUMIFS(Resultados_Dic3!X$3:X$99980,Resultados_Dic3!$F$3:$F$99980,Produccion_UO!$K641,Resultados_Dic3!$D$3:$D$99980,Produccion_UO!$K$621,Resultados_Dic3!$E$3:$E$99980,Produccion_UO!$J641,Resultados_Dic3!$A$3:$A$99980,Produccion_UO!$H641)*$I$634</f>
        <v>0</v>
      </c>
      <c r="AD641" s="21">
        <f>+SUMIFS(Resultados_Dic3!Y$3:Y$99980,Resultados_Dic3!$F$3:$F$99980,Produccion_UO!$K641,Resultados_Dic3!$D$3:$D$99980,Produccion_UO!$K$621,Resultados_Dic3!$E$3:$E$99980,Produccion_UO!$J641,Resultados_Dic3!$A$3:$A$99980,Produccion_UO!$H641)*$I$634</f>
        <v>0</v>
      </c>
      <c r="AE641" s="21">
        <f>+SUMIFS(Resultados_Dic3!Z$3:Z$99980,Resultados_Dic3!$F$3:$F$99980,Produccion_UO!$K641,Resultados_Dic3!$D$3:$D$99980,Produccion_UO!$K$621,Resultados_Dic3!$E$3:$E$99980,Produccion_UO!$J641,Resultados_Dic3!$A$3:$A$99980,Produccion_UO!$H641)*$I$634</f>
        <v>0</v>
      </c>
      <c r="AF641" s="21">
        <f>+SUMIFS(Resultados_Dic3!AA$3:AA$99980,Resultados_Dic3!$F$3:$F$99980,Produccion_UO!$K641,Resultados_Dic3!$D$3:$D$99980,Produccion_UO!$K$621,Resultados_Dic3!$E$3:$E$99980,Produccion_UO!$J641,Resultados_Dic3!$A$3:$A$99980,Produccion_UO!$H641)*$I$634</f>
        <v>0</v>
      </c>
      <c r="AG641" s="21">
        <f>+SUMIFS(Resultados_Dic3!AB$3:AB$99980,Resultados_Dic3!$F$3:$F$99980,Produccion_UO!$K641,Resultados_Dic3!$D$3:$D$99980,Produccion_UO!$K$621,Resultados_Dic3!$E$3:$E$99980,Produccion_UO!$J641,Resultados_Dic3!$A$3:$A$99980,Produccion_UO!$H641)*$I$634</f>
        <v>0</v>
      </c>
      <c r="AH641" s="21">
        <f>+SUMIFS(Resultados_Dic3!AC$3:AC$99980,Resultados_Dic3!$F$3:$F$99980,Produccion_UO!$K641,Resultados_Dic3!$D$3:$D$99980,Produccion_UO!$K$621,Resultados_Dic3!$E$3:$E$99980,Produccion_UO!$J641,Resultados_Dic3!$A$3:$A$99980,Produccion_UO!$H641)*$I$634</f>
        <v>0</v>
      </c>
      <c r="AI641" s="21">
        <f>+SUMIFS(Resultados_Dic3!AD$3:AD$99980,Resultados_Dic3!$F$3:$F$99980,Produccion_UO!$K641,Resultados_Dic3!$D$3:$D$99980,Produccion_UO!$K$621,Resultados_Dic3!$E$3:$E$99980,Produccion_UO!$J641,Resultados_Dic3!$A$3:$A$99980,Produccion_UO!$H641)*$I$634</f>
        <v>0</v>
      </c>
      <c r="AJ641" s="21">
        <f>+SUMIFS(Resultados_Dic3!AE$3:AE$99980,Resultados_Dic3!$F$3:$F$99980,Produccion_UO!$K641,Resultados_Dic3!$D$3:$D$99980,Produccion_UO!$K$621,Resultados_Dic3!$E$3:$E$99980,Produccion_UO!$J641,Resultados_Dic3!$A$3:$A$99980,Produccion_UO!$H641)*$I$634</f>
        <v>0</v>
      </c>
      <c r="AK641" s="21">
        <f>+SUMIFS(Resultados_Dic3!AF$3:AF$99980,Resultados_Dic3!$F$3:$F$99980,Produccion_UO!$K641,Resultados_Dic3!$D$3:$D$99980,Produccion_UO!$K$621,Resultados_Dic3!$E$3:$E$99980,Produccion_UO!$J641,Resultados_Dic3!$A$3:$A$99980,Produccion_UO!$H641)*$I$634</f>
        <v>0</v>
      </c>
      <c r="AL641" s="21">
        <f>+SUMIFS(Resultados_Dic3!AG$3:AG$99980,Resultados_Dic3!$F$3:$F$99980,Produccion_UO!$K641,Resultados_Dic3!$D$3:$D$99980,Produccion_UO!$K$621,Resultados_Dic3!$E$3:$E$99980,Produccion_UO!$J641,Resultados_Dic3!$A$3:$A$99980,Produccion_UO!$H641)*$I$634</f>
        <v>0</v>
      </c>
      <c r="AM641" s="21">
        <f>+SUMIFS(Resultados_Dic3!AH$3:AH$99980,Resultados_Dic3!$F$3:$F$99980,Produccion_UO!$K641,Resultados_Dic3!$D$3:$D$99980,Produccion_UO!$K$621,Resultados_Dic3!$E$3:$E$99980,Produccion_UO!$J641,Resultados_Dic3!$A$3:$A$99980,Produccion_UO!$H641)*$I$634</f>
        <v>0</v>
      </c>
      <c r="AN641" s="21">
        <f>+SUMIFS(Resultados_Dic3!AI$3:AI$99980,Resultados_Dic3!$F$3:$F$99980,Produccion_UO!$K641,Resultados_Dic3!$D$3:$D$99980,Produccion_UO!$K$621,Resultados_Dic3!$E$3:$E$99980,Produccion_UO!$J641,Resultados_Dic3!$A$3:$A$99980,Produccion_UO!$H641)*$I$634</f>
        <v>0</v>
      </c>
      <c r="AO641" s="21">
        <f>+SUMIFS(Resultados_Dic3!AJ$3:AJ$99980,Resultados_Dic3!$F$3:$F$99980,Produccion_UO!$K641,Resultados_Dic3!$D$3:$D$99980,Produccion_UO!$K$621,Resultados_Dic3!$E$3:$E$99980,Produccion_UO!$J641,Resultados_Dic3!$A$3:$A$99980,Produccion_UO!$H641)*$I$634</f>
        <v>0</v>
      </c>
      <c r="AP641" s="21">
        <f>+SUMIFS(Resultados_Dic3!AK$3:AK$99980,Resultados_Dic3!$F$3:$F$99980,Produccion_UO!$K641,Resultados_Dic3!$D$3:$D$99980,Produccion_UO!$K$621,Resultados_Dic3!$E$3:$E$99980,Produccion_UO!$J641,Resultados_Dic3!$A$3:$A$99980,Produccion_UO!$H641)*$I$634</f>
        <v>0</v>
      </c>
      <c r="AQ641" s="21">
        <f>+SUMIFS(Resultados_Dic3!AL$3:AL$99980,Resultados_Dic3!$F$3:$F$99980,Produccion_UO!$K641,Resultados_Dic3!$D$3:$D$99980,Produccion_UO!$K$621,Resultados_Dic3!$E$3:$E$99980,Produccion_UO!$J641,Resultados_Dic3!$A$3:$A$99980,Produccion_UO!$H641)*$I$634</f>
        <v>0</v>
      </c>
      <c r="AR641" s="21">
        <f>+SUMIFS(Resultados_Dic3!AM$3:AM$99980,Resultados_Dic3!$F$3:$F$99980,Produccion_UO!$K641,Resultados_Dic3!$D$3:$D$99980,Produccion_UO!$K$621,Resultados_Dic3!$E$3:$E$99980,Produccion_UO!$J641,Resultados_Dic3!$A$3:$A$99980,Produccion_UO!$H641)*$I$634</f>
        <v>0</v>
      </c>
    </row>
    <row r="642" spans="1:48" x14ac:dyDescent="0.25">
      <c r="H642" s="17" t="str">
        <f t="shared" si="180"/>
        <v>DIC7</v>
      </c>
      <c r="J642" s="24" t="s">
        <v>154</v>
      </c>
      <c r="K642" s="108" t="s">
        <v>277</v>
      </c>
      <c r="L642" s="22" t="str">
        <f>+$B$8</f>
        <v>VSM - Medium</v>
      </c>
      <c r="M642" s="21">
        <f>+SUMIFS(Resultados_Dic3!H$3:H$99980,Resultados_Dic3!$F$3:$F$99980,Produccion_UO!$K642,Resultados_Dic3!$D$3:$D$99980,Produccion_UO!$K$621,Resultados_Dic3!$E$3:$E$99980,Produccion_UO!$J642,Resultados_Dic3!$A$3:$A$99980,Produccion_UO!$H642)*$I$634</f>
        <v>14.9315892800564</v>
      </c>
      <c r="N642" s="21">
        <f>+SUMIFS(Resultados_Dic3!I$3:I$99980,Resultados_Dic3!$F$3:$F$99980,Produccion_UO!$K642,Resultados_Dic3!$D$3:$D$99980,Produccion_UO!$K$621,Resultados_Dic3!$E$3:$E$99980,Produccion_UO!$J642,Resultados_Dic3!$A$3:$A$99980,Produccion_UO!$H642)*$I$634</f>
        <v>13.9175538368454</v>
      </c>
      <c r="O642" s="21">
        <f>+SUMIFS(Resultados_Dic3!J$3:J$99980,Resultados_Dic3!$F$3:$F$99980,Produccion_UO!$K642,Resultados_Dic3!$D$3:$D$99980,Produccion_UO!$K$621,Resultados_Dic3!$E$3:$E$99980,Produccion_UO!$J642,Resultados_Dic3!$A$3:$A$99980,Produccion_UO!$H642)*$I$634</f>
        <v>13.2773122444018</v>
      </c>
      <c r="P642" s="21">
        <f>+SUMIFS(Resultados_Dic3!K$3:K$99980,Resultados_Dic3!$F$3:$F$99980,Produccion_UO!$K642,Resultados_Dic3!$D$3:$D$99980,Produccion_UO!$K$621,Resultados_Dic3!$E$3:$E$99980,Produccion_UO!$J642,Resultados_Dic3!$A$3:$A$99980,Produccion_UO!$H642)*$I$634</f>
        <v>12.637070651958201</v>
      </c>
      <c r="Q642" s="21">
        <f>+SUMIFS(Resultados_Dic3!L$3:L$99980,Resultados_Dic3!$F$3:$F$99980,Produccion_UO!$K642,Resultados_Dic3!$D$3:$D$99980,Produccion_UO!$K$621,Resultados_Dic3!$E$3:$E$99980,Produccion_UO!$J642,Resultados_Dic3!$A$3:$A$99980,Produccion_UO!$H642)*$I$634</f>
        <v>11.996829059514599</v>
      </c>
      <c r="R642" s="21">
        <f>+SUMIFS(Resultados_Dic3!M$3:M$99980,Resultados_Dic3!$F$3:$F$99980,Produccion_UO!$K642,Resultados_Dic3!$D$3:$D$99980,Produccion_UO!$K$621,Resultados_Dic3!$E$3:$E$99980,Produccion_UO!$J642,Resultados_Dic3!$A$3:$A$99980,Produccion_UO!$H642)*$I$634</f>
        <v>11.067092581492</v>
      </c>
      <c r="S642" s="21">
        <f>+SUMIFS(Resultados_Dic3!N$3:N$99980,Resultados_Dic3!$F$3:$F$99980,Produccion_UO!$K642,Resultados_Dic3!$D$3:$D$99980,Produccion_UO!$K$621,Resultados_Dic3!$E$3:$E$99980,Produccion_UO!$J642,Resultados_Dic3!$A$3:$A$99980,Produccion_UO!$H642)*$I$634</f>
        <v>10.137356103469299</v>
      </c>
      <c r="T642" s="21">
        <f>+SUMIFS(Resultados_Dic3!O$3:O$99980,Resultados_Dic3!$F$3:$F$99980,Produccion_UO!$K642,Resultados_Dic3!$D$3:$D$99980,Produccion_UO!$K$621,Resultados_Dic3!$E$3:$E$99980,Produccion_UO!$J642,Resultados_Dic3!$A$3:$A$99980,Produccion_UO!$H642)*$I$634</f>
        <v>9.3631169887955004</v>
      </c>
      <c r="U642" s="21">
        <f>+SUMIFS(Resultados_Dic3!P$3:P$99980,Resultados_Dic3!$F$3:$F$99980,Produccion_UO!$K642,Resultados_Dic3!$D$3:$D$99980,Produccion_UO!$K$621,Resultados_Dic3!$E$3:$E$99980,Produccion_UO!$J642,Resultados_Dic3!$A$3:$A$99980,Produccion_UO!$H642)*$I$634</f>
        <v>8.5888778741216498</v>
      </c>
      <c r="V642" s="21">
        <f>+SUMIFS(Resultados_Dic3!Q$3:Q$99980,Resultados_Dic3!$F$3:$F$99980,Produccion_UO!$K642,Resultados_Dic3!$D$3:$D$99980,Produccion_UO!$K$621,Resultados_Dic3!$E$3:$E$99980,Produccion_UO!$J642,Resultados_Dic3!$A$3:$A$99980,Produccion_UO!$H642)*$I$634</f>
        <v>7.8505177727466702</v>
      </c>
      <c r="W642" s="21">
        <f>+SUMIFS(Resultados_Dic3!R$3:R$99980,Resultados_Dic3!$F$3:$F$99980,Produccion_UO!$K642,Resultados_Dic3!$D$3:$D$99980,Produccion_UO!$K$621,Resultados_Dic3!$E$3:$E$99980,Produccion_UO!$J642,Resultados_Dic3!$A$3:$A$99980,Produccion_UO!$H642)*$I$634</f>
        <v>7.1121576713716799</v>
      </c>
      <c r="X642" s="21">
        <f>+SUMIFS(Resultados_Dic3!S$3:S$99980,Resultados_Dic3!$F$3:$F$99980,Produccion_UO!$K642,Resultados_Dic3!$D$3:$D$99980,Produccion_UO!$K$621,Resultados_Dic3!$E$3:$E$99980,Produccion_UO!$J642,Resultados_Dic3!$A$3:$A$99980,Produccion_UO!$H642)*$I$634</f>
        <v>6.3737975699967002</v>
      </c>
      <c r="Y642" s="21">
        <f>+SUMIFS(Resultados_Dic3!T$3:T$99980,Resultados_Dic3!$F$3:$F$99980,Produccion_UO!$K642,Resultados_Dic3!$D$3:$D$99980,Produccion_UO!$K$621,Resultados_Dic3!$E$3:$E$99980,Produccion_UO!$J642,Resultados_Dic3!$A$3:$A$99980,Produccion_UO!$H642)*$I$634</f>
        <v>5.9916730787303498</v>
      </c>
      <c r="Z642" s="21">
        <f>+SUMIFS(Resultados_Dic3!U$3:U$99980,Resultados_Dic3!$F$3:$F$99980,Produccion_UO!$K642,Resultados_Dic3!$D$3:$D$99980,Produccion_UO!$K$621,Resultados_Dic3!$E$3:$E$99980,Produccion_UO!$J642,Resultados_Dic3!$A$3:$A$99980,Produccion_UO!$H642)*$I$634</f>
        <v>5.6095485874640003</v>
      </c>
      <c r="AA642" s="21">
        <f>+SUMIFS(Resultados_Dic3!V$3:V$99980,Resultados_Dic3!$F$3:$F$99980,Produccion_UO!$K642,Resultados_Dic3!$D$3:$D$99980,Produccion_UO!$K$621,Resultados_Dic3!$E$3:$E$99980,Produccion_UO!$J642,Resultados_Dic3!$A$3:$A$99980,Produccion_UO!$H642)*$I$634</f>
        <v>1.66563403056264</v>
      </c>
      <c r="AB642" s="21">
        <f>+SUMIFS(Resultados_Dic3!W$3:W$99980,Resultados_Dic3!$F$3:$F$99980,Produccion_UO!$K642,Resultados_Dic3!$D$3:$D$99980,Produccion_UO!$K$621,Resultados_Dic3!$E$3:$E$99980,Produccion_UO!$J642,Resultados_Dic3!$A$3:$A$99980,Produccion_UO!$H642)*$I$634</f>
        <v>0</v>
      </c>
      <c r="AC642" s="21">
        <f>+SUMIFS(Resultados_Dic3!X$3:X$99980,Resultados_Dic3!$F$3:$F$99980,Produccion_UO!$K642,Resultados_Dic3!$D$3:$D$99980,Produccion_UO!$K$621,Resultados_Dic3!$E$3:$E$99980,Produccion_UO!$J642,Resultados_Dic3!$A$3:$A$99980,Produccion_UO!$H642)*$I$634</f>
        <v>0</v>
      </c>
      <c r="AD642" s="21">
        <f>+SUMIFS(Resultados_Dic3!Y$3:Y$99980,Resultados_Dic3!$F$3:$F$99980,Produccion_UO!$K642,Resultados_Dic3!$D$3:$D$99980,Produccion_UO!$K$621,Resultados_Dic3!$E$3:$E$99980,Produccion_UO!$J642,Resultados_Dic3!$A$3:$A$99980,Produccion_UO!$H642)*$I$634</f>
        <v>0</v>
      </c>
      <c r="AE642" s="21">
        <f>+SUMIFS(Resultados_Dic3!Z$3:Z$99980,Resultados_Dic3!$F$3:$F$99980,Produccion_UO!$K642,Resultados_Dic3!$D$3:$D$99980,Produccion_UO!$K$621,Resultados_Dic3!$E$3:$E$99980,Produccion_UO!$J642,Resultados_Dic3!$A$3:$A$99980,Produccion_UO!$H642)*$I$634</f>
        <v>0</v>
      </c>
      <c r="AF642" s="21">
        <f>+SUMIFS(Resultados_Dic3!AA$3:AA$99980,Resultados_Dic3!$F$3:$F$99980,Produccion_UO!$K642,Resultados_Dic3!$D$3:$D$99980,Produccion_UO!$K$621,Resultados_Dic3!$E$3:$E$99980,Produccion_UO!$J642,Resultados_Dic3!$A$3:$A$99980,Produccion_UO!$H642)*$I$634</f>
        <v>0</v>
      </c>
      <c r="AG642" s="21">
        <f>+SUMIFS(Resultados_Dic3!AB$3:AB$99980,Resultados_Dic3!$F$3:$F$99980,Produccion_UO!$K642,Resultados_Dic3!$D$3:$D$99980,Produccion_UO!$K$621,Resultados_Dic3!$E$3:$E$99980,Produccion_UO!$J642,Resultados_Dic3!$A$3:$A$99980,Produccion_UO!$H642)*$I$634</f>
        <v>0</v>
      </c>
      <c r="AH642" s="21">
        <f>+SUMIFS(Resultados_Dic3!AC$3:AC$99980,Resultados_Dic3!$F$3:$F$99980,Produccion_UO!$K642,Resultados_Dic3!$D$3:$D$99980,Produccion_UO!$K$621,Resultados_Dic3!$E$3:$E$99980,Produccion_UO!$J642,Resultados_Dic3!$A$3:$A$99980,Produccion_UO!$H642)*$I$634</f>
        <v>0</v>
      </c>
      <c r="AI642" s="21">
        <f>+SUMIFS(Resultados_Dic3!AD$3:AD$99980,Resultados_Dic3!$F$3:$F$99980,Produccion_UO!$K642,Resultados_Dic3!$D$3:$D$99980,Produccion_UO!$K$621,Resultados_Dic3!$E$3:$E$99980,Produccion_UO!$J642,Resultados_Dic3!$A$3:$A$99980,Produccion_UO!$H642)*$I$634</f>
        <v>0</v>
      </c>
      <c r="AJ642" s="21">
        <f>+SUMIFS(Resultados_Dic3!AE$3:AE$99980,Resultados_Dic3!$F$3:$F$99980,Produccion_UO!$K642,Resultados_Dic3!$D$3:$D$99980,Produccion_UO!$K$621,Resultados_Dic3!$E$3:$E$99980,Produccion_UO!$J642,Resultados_Dic3!$A$3:$A$99980,Produccion_UO!$H642)*$I$634</f>
        <v>0</v>
      </c>
      <c r="AK642" s="21">
        <f>+SUMIFS(Resultados_Dic3!AF$3:AF$99980,Resultados_Dic3!$F$3:$F$99980,Produccion_UO!$K642,Resultados_Dic3!$D$3:$D$99980,Produccion_UO!$K$621,Resultados_Dic3!$E$3:$E$99980,Produccion_UO!$J642,Resultados_Dic3!$A$3:$A$99980,Produccion_UO!$H642)*$I$634</f>
        <v>0</v>
      </c>
      <c r="AL642" s="21">
        <f>+SUMIFS(Resultados_Dic3!AG$3:AG$99980,Resultados_Dic3!$F$3:$F$99980,Produccion_UO!$K642,Resultados_Dic3!$D$3:$D$99980,Produccion_UO!$K$621,Resultados_Dic3!$E$3:$E$99980,Produccion_UO!$J642,Resultados_Dic3!$A$3:$A$99980,Produccion_UO!$H642)*$I$634</f>
        <v>0</v>
      </c>
      <c r="AM642" s="21">
        <f>+SUMIFS(Resultados_Dic3!AH$3:AH$99980,Resultados_Dic3!$F$3:$F$99980,Produccion_UO!$K642,Resultados_Dic3!$D$3:$D$99980,Produccion_UO!$K$621,Resultados_Dic3!$E$3:$E$99980,Produccion_UO!$J642,Resultados_Dic3!$A$3:$A$99980,Produccion_UO!$H642)*$I$634</f>
        <v>0</v>
      </c>
      <c r="AN642" s="21">
        <f>+SUMIFS(Resultados_Dic3!AI$3:AI$99980,Resultados_Dic3!$F$3:$F$99980,Produccion_UO!$K642,Resultados_Dic3!$D$3:$D$99980,Produccion_UO!$K$621,Resultados_Dic3!$E$3:$E$99980,Produccion_UO!$J642,Resultados_Dic3!$A$3:$A$99980,Produccion_UO!$H642)*$I$634</f>
        <v>0</v>
      </c>
      <c r="AO642" s="21">
        <f>+SUMIFS(Resultados_Dic3!AJ$3:AJ$99980,Resultados_Dic3!$F$3:$F$99980,Produccion_UO!$K642,Resultados_Dic3!$D$3:$D$99980,Produccion_UO!$K$621,Resultados_Dic3!$E$3:$E$99980,Produccion_UO!$J642,Resultados_Dic3!$A$3:$A$99980,Produccion_UO!$H642)*$I$634</f>
        <v>0</v>
      </c>
      <c r="AP642" s="21">
        <f>+SUMIFS(Resultados_Dic3!AK$3:AK$99980,Resultados_Dic3!$F$3:$F$99980,Produccion_UO!$K642,Resultados_Dic3!$D$3:$D$99980,Produccion_UO!$K$621,Resultados_Dic3!$E$3:$E$99980,Produccion_UO!$J642,Resultados_Dic3!$A$3:$A$99980,Produccion_UO!$H642)*$I$634</f>
        <v>0</v>
      </c>
      <c r="AQ642" s="21">
        <f>+SUMIFS(Resultados_Dic3!AL$3:AL$99980,Resultados_Dic3!$F$3:$F$99980,Produccion_UO!$K642,Resultados_Dic3!$D$3:$D$99980,Produccion_UO!$K$621,Resultados_Dic3!$E$3:$E$99980,Produccion_UO!$J642,Resultados_Dic3!$A$3:$A$99980,Produccion_UO!$H642)*$I$634</f>
        <v>0</v>
      </c>
      <c r="AR642" s="21">
        <f>+SUMIFS(Resultados_Dic3!AM$3:AM$99980,Resultados_Dic3!$F$3:$F$99980,Produccion_UO!$K642,Resultados_Dic3!$D$3:$D$99980,Produccion_UO!$K$621,Resultados_Dic3!$E$3:$E$99980,Produccion_UO!$J642,Resultados_Dic3!$A$3:$A$99980,Produccion_UO!$H642)*$I$634</f>
        <v>0</v>
      </c>
    </row>
    <row r="643" spans="1:48" x14ac:dyDescent="0.25">
      <c r="H643" s="17" t="str">
        <f t="shared" si="180"/>
        <v>DIC7</v>
      </c>
      <c r="J643" s="24" t="s">
        <v>155</v>
      </c>
      <c r="K643" s="108" t="s">
        <v>278</v>
      </c>
      <c r="L643" s="22" t="str">
        <f>+$B$9</f>
        <v>VIM - GAS</v>
      </c>
      <c r="M643" s="21">
        <f>+SUMIFS(Resultados_Dic3!H$3:H$99980,Resultados_Dic3!$F$3:$F$99980,Produccion_UO!$K643,Resultados_Dic3!$D$3:$D$99980,Produccion_UO!$K$621,Resultados_Dic3!$E$3:$E$99980,Produccion_UO!$J643,Resultados_Dic3!$A$3:$A$99980,Produccion_UO!$H643)*$I$634</f>
        <v>5.5223447636222396</v>
      </c>
      <c r="N643" s="21">
        <f>+SUMIFS(Resultados_Dic3!I$3:I$99980,Resultados_Dic3!$F$3:$F$99980,Produccion_UO!$K643,Resultados_Dic3!$D$3:$D$99980,Produccion_UO!$K$621,Resultados_Dic3!$E$3:$E$99980,Produccion_UO!$J643,Resultados_Dic3!$A$3:$A$99980,Produccion_UO!$H643)*$I$634</f>
        <v>5.4220071041686797</v>
      </c>
      <c r="O643" s="21">
        <f>+SUMIFS(Resultados_Dic3!J$3:J$99980,Resultados_Dic3!$F$3:$F$99980,Produccion_UO!$K643,Resultados_Dic3!$D$3:$D$99980,Produccion_UO!$K$621,Resultados_Dic3!$E$3:$E$99980,Produccion_UO!$J643,Resultados_Dic3!$A$3:$A$99980,Produccion_UO!$H643)*$I$634</f>
        <v>5.4253871123740502</v>
      </c>
      <c r="P643" s="21">
        <f>+SUMIFS(Resultados_Dic3!K$3:K$99980,Resultados_Dic3!$F$3:$F$99980,Produccion_UO!$K643,Resultados_Dic3!$D$3:$D$99980,Produccion_UO!$K$621,Resultados_Dic3!$E$3:$E$99980,Produccion_UO!$J643,Resultados_Dic3!$A$3:$A$99980,Produccion_UO!$H643)*$I$634</f>
        <v>5.4287671205794297</v>
      </c>
      <c r="Q643" s="21">
        <f>+SUMIFS(Resultados_Dic3!L$3:L$99980,Resultados_Dic3!$F$3:$F$99980,Produccion_UO!$K643,Resultados_Dic3!$D$3:$D$99980,Produccion_UO!$K$621,Resultados_Dic3!$E$3:$E$99980,Produccion_UO!$J643,Resultados_Dic3!$A$3:$A$99980,Produccion_UO!$H643)*$I$634</f>
        <v>5.4321471287848002</v>
      </c>
      <c r="R643" s="21">
        <f>+SUMIFS(Resultados_Dic3!M$3:M$99980,Resultados_Dic3!$F$3:$F$99980,Produccion_UO!$K643,Resultados_Dic3!$D$3:$D$99980,Produccion_UO!$K$621,Resultados_Dic3!$E$3:$E$99980,Produccion_UO!$J643,Resultados_Dic3!$A$3:$A$99980,Produccion_UO!$H643)*$I$634</f>
        <v>5.0187350968217199</v>
      </c>
      <c r="S643" s="21">
        <f>+SUMIFS(Resultados_Dic3!N$3:N$99980,Resultados_Dic3!$F$3:$F$99980,Produccion_UO!$K643,Resultados_Dic3!$D$3:$D$99980,Produccion_UO!$K$621,Resultados_Dic3!$E$3:$E$99980,Produccion_UO!$J643,Resultados_Dic3!$A$3:$A$99980,Produccion_UO!$H643)*$I$634</f>
        <v>4.6053230648586396</v>
      </c>
      <c r="T643" s="21">
        <f>+SUMIFS(Resultados_Dic3!O$3:O$99980,Resultados_Dic3!$F$3:$F$99980,Produccion_UO!$K643,Resultados_Dic3!$D$3:$D$99980,Produccion_UO!$K$621,Resultados_Dic3!$E$3:$E$99980,Produccion_UO!$J643,Resultados_Dic3!$A$3:$A$99980,Produccion_UO!$H643)*$I$634</f>
        <v>4.26513383002826</v>
      </c>
      <c r="U643" s="21">
        <f>+SUMIFS(Resultados_Dic3!P$3:P$99980,Resultados_Dic3!$F$3:$F$99980,Produccion_UO!$K643,Resultados_Dic3!$D$3:$D$99980,Produccion_UO!$K$621,Resultados_Dic3!$E$3:$E$99980,Produccion_UO!$J643,Resultados_Dic3!$A$3:$A$99980,Produccion_UO!$H643)*$I$634</f>
        <v>3.9249445951978799</v>
      </c>
      <c r="V643" s="21">
        <f>+SUMIFS(Resultados_Dic3!Q$3:Q$99980,Resultados_Dic3!$F$3:$F$99980,Produccion_UO!$K643,Resultados_Dic3!$D$3:$D$99980,Produccion_UO!$K$621,Resultados_Dic3!$E$3:$E$99980,Produccion_UO!$J643,Resultados_Dic3!$A$3:$A$99980,Produccion_UO!$H643)*$I$634</f>
        <v>3.64296432648645</v>
      </c>
      <c r="W643" s="21">
        <f>+SUMIFS(Resultados_Dic3!R$3:R$99980,Resultados_Dic3!$F$3:$F$99980,Produccion_UO!$K643,Resultados_Dic3!$D$3:$D$99980,Produccion_UO!$K$621,Resultados_Dic3!$E$3:$E$99980,Produccion_UO!$J643,Resultados_Dic3!$A$3:$A$99980,Produccion_UO!$H643)*$I$634</f>
        <v>3.3609840577750201</v>
      </c>
      <c r="X643" s="21">
        <f>+SUMIFS(Resultados_Dic3!S$3:S$99980,Resultados_Dic3!$F$3:$F$99980,Produccion_UO!$K643,Resultados_Dic3!$D$3:$D$99980,Produccion_UO!$K$621,Resultados_Dic3!$E$3:$E$99980,Produccion_UO!$J643,Resultados_Dic3!$A$3:$A$99980,Produccion_UO!$H643)*$I$634</f>
        <v>3.07900378906358</v>
      </c>
      <c r="Y643" s="21">
        <f>+SUMIFS(Resultados_Dic3!T$3:T$99980,Resultados_Dic3!$F$3:$F$99980,Produccion_UO!$K643,Resultados_Dic3!$D$3:$D$99980,Produccion_UO!$K$621,Resultados_Dic3!$E$3:$E$99980,Produccion_UO!$J643,Resultados_Dic3!$A$3:$A$99980,Produccion_UO!$H643)*$I$634</f>
        <v>2.8811878321256499</v>
      </c>
      <c r="Z643" s="21">
        <f>+SUMIFS(Resultados_Dic3!U$3:U$99980,Resultados_Dic3!$F$3:$F$99980,Produccion_UO!$K643,Resultados_Dic3!$D$3:$D$99980,Produccion_UO!$K$621,Resultados_Dic3!$E$3:$E$99980,Produccion_UO!$J643,Resultados_Dic3!$A$3:$A$99980,Produccion_UO!$H643)*$I$634</f>
        <v>2.6833718751877198</v>
      </c>
      <c r="AA643" s="21">
        <f>+SUMIFS(Resultados_Dic3!V$3:V$99980,Resultados_Dic3!$F$3:$F$99980,Produccion_UO!$K643,Resultados_Dic3!$D$3:$D$99980,Produccion_UO!$K$621,Resultados_Dic3!$E$3:$E$99980,Produccion_UO!$J643,Resultados_Dic3!$A$3:$A$99980,Produccion_UO!$H643)*$I$634</f>
        <v>1.3009119876195301</v>
      </c>
      <c r="AB643" s="21">
        <f>+SUMIFS(Resultados_Dic3!W$3:W$99980,Resultados_Dic3!$F$3:$F$99980,Produccion_UO!$K643,Resultados_Dic3!$D$3:$D$99980,Produccion_UO!$K$621,Resultados_Dic3!$E$3:$E$99980,Produccion_UO!$J643,Resultados_Dic3!$A$3:$A$99980,Produccion_UO!$H643)*$I$634</f>
        <v>0</v>
      </c>
      <c r="AC643" s="21">
        <f>+SUMIFS(Resultados_Dic3!X$3:X$99980,Resultados_Dic3!$F$3:$F$99980,Produccion_UO!$K643,Resultados_Dic3!$D$3:$D$99980,Produccion_UO!$K$621,Resultados_Dic3!$E$3:$E$99980,Produccion_UO!$J643,Resultados_Dic3!$A$3:$A$99980,Produccion_UO!$H643)*$I$634</f>
        <v>0</v>
      </c>
      <c r="AD643" s="21">
        <f>+SUMIFS(Resultados_Dic3!Y$3:Y$99980,Resultados_Dic3!$F$3:$F$99980,Produccion_UO!$K643,Resultados_Dic3!$D$3:$D$99980,Produccion_UO!$K$621,Resultados_Dic3!$E$3:$E$99980,Produccion_UO!$J643,Resultados_Dic3!$A$3:$A$99980,Produccion_UO!$H643)*$I$634</f>
        <v>0</v>
      </c>
      <c r="AE643" s="21">
        <f>+SUMIFS(Resultados_Dic3!Z$3:Z$99980,Resultados_Dic3!$F$3:$F$99980,Produccion_UO!$K643,Resultados_Dic3!$D$3:$D$99980,Produccion_UO!$K$621,Resultados_Dic3!$E$3:$E$99980,Produccion_UO!$J643,Resultados_Dic3!$A$3:$A$99980,Produccion_UO!$H643)*$I$634</f>
        <v>0</v>
      </c>
      <c r="AF643" s="21">
        <f>+SUMIFS(Resultados_Dic3!AA$3:AA$99980,Resultados_Dic3!$F$3:$F$99980,Produccion_UO!$K643,Resultados_Dic3!$D$3:$D$99980,Produccion_UO!$K$621,Resultados_Dic3!$E$3:$E$99980,Produccion_UO!$J643,Resultados_Dic3!$A$3:$A$99980,Produccion_UO!$H643)*$I$634</f>
        <v>0</v>
      </c>
      <c r="AG643" s="21">
        <f>+SUMIFS(Resultados_Dic3!AB$3:AB$99980,Resultados_Dic3!$F$3:$F$99980,Produccion_UO!$K643,Resultados_Dic3!$D$3:$D$99980,Produccion_UO!$K$621,Resultados_Dic3!$E$3:$E$99980,Produccion_UO!$J643,Resultados_Dic3!$A$3:$A$99980,Produccion_UO!$H643)*$I$634</f>
        <v>0</v>
      </c>
      <c r="AH643" s="21">
        <f>+SUMIFS(Resultados_Dic3!AC$3:AC$99980,Resultados_Dic3!$F$3:$F$99980,Produccion_UO!$K643,Resultados_Dic3!$D$3:$D$99980,Produccion_UO!$K$621,Resultados_Dic3!$E$3:$E$99980,Produccion_UO!$J643,Resultados_Dic3!$A$3:$A$99980,Produccion_UO!$H643)*$I$634</f>
        <v>0</v>
      </c>
      <c r="AI643" s="21">
        <f>+SUMIFS(Resultados_Dic3!AD$3:AD$99980,Resultados_Dic3!$F$3:$F$99980,Produccion_UO!$K643,Resultados_Dic3!$D$3:$D$99980,Produccion_UO!$K$621,Resultados_Dic3!$E$3:$E$99980,Produccion_UO!$J643,Resultados_Dic3!$A$3:$A$99980,Produccion_UO!$H643)*$I$634</f>
        <v>0</v>
      </c>
      <c r="AJ643" s="21">
        <f>+SUMIFS(Resultados_Dic3!AE$3:AE$99980,Resultados_Dic3!$F$3:$F$99980,Produccion_UO!$K643,Resultados_Dic3!$D$3:$D$99980,Produccion_UO!$K$621,Resultados_Dic3!$E$3:$E$99980,Produccion_UO!$J643,Resultados_Dic3!$A$3:$A$99980,Produccion_UO!$H643)*$I$634</f>
        <v>0</v>
      </c>
      <c r="AK643" s="21">
        <f>+SUMIFS(Resultados_Dic3!AF$3:AF$99980,Resultados_Dic3!$F$3:$F$99980,Produccion_UO!$K643,Resultados_Dic3!$D$3:$D$99980,Produccion_UO!$K$621,Resultados_Dic3!$E$3:$E$99980,Produccion_UO!$J643,Resultados_Dic3!$A$3:$A$99980,Produccion_UO!$H643)*$I$634</f>
        <v>0</v>
      </c>
      <c r="AL643" s="21">
        <f>+SUMIFS(Resultados_Dic3!AG$3:AG$99980,Resultados_Dic3!$F$3:$F$99980,Produccion_UO!$K643,Resultados_Dic3!$D$3:$D$99980,Produccion_UO!$K$621,Resultados_Dic3!$E$3:$E$99980,Produccion_UO!$J643,Resultados_Dic3!$A$3:$A$99980,Produccion_UO!$H643)*$I$634</f>
        <v>0</v>
      </c>
      <c r="AM643" s="21">
        <f>+SUMIFS(Resultados_Dic3!AH$3:AH$99980,Resultados_Dic3!$F$3:$F$99980,Produccion_UO!$K643,Resultados_Dic3!$D$3:$D$99980,Produccion_UO!$K$621,Resultados_Dic3!$E$3:$E$99980,Produccion_UO!$J643,Resultados_Dic3!$A$3:$A$99980,Produccion_UO!$H643)*$I$634</f>
        <v>0</v>
      </c>
      <c r="AN643" s="21">
        <f>+SUMIFS(Resultados_Dic3!AI$3:AI$99980,Resultados_Dic3!$F$3:$F$99980,Produccion_UO!$K643,Resultados_Dic3!$D$3:$D$99980,Produccion_UO!$K$621,Resultados_Dic3!$E$3:$E$99980,Produccion_UO!$J643,Resultados_Dic3!$A$3:$A$99980,Produccion_UO!$H643)*$I$634</f>
        <v>0</v>
      </c>
      <c r="AO643" s="21">
        <f>+SUMIFS(Resultados_Dic3!AJ$3:AJ$99980,Resultados_Dic3!$F$3:$F$99980,Produccion_UO!$K643,Resultados_Dic3!$D$3:$D$99980,Produccion_UO!$K$621,Resultados_Dic3!$E$3:$E$99980,Produccion_UO!$J643,Resultados_Dic3!$A$3:$A$99980,Produccion_UO!$H643)*$I$634</f>
        <v>0</v>
      </c>
      <c r="AP643" s="21">
        <f>+SUMIFS(Resultados_Dic3!AK$3:AK$99980,Resultados_Dic3!$F$3:$F$99980,Produccion_UO!$K643,Resultados_Dic3!$D$3:$D$99980,Produccion_UO!$K$621,Resultados_Dic3!$E$3:$E$99980,Produccion_UO!$J643,Resultados_Dic3!$A$3:$A$99980,Produccion_UO!$H643)*$I$634</f>
        <v>0</v>
      </c>
      <c r="AQ643" s="21">
        <f>+SUMIFS(Resultados_Dic3!AL$3:AL$99980,Resultados_Dic3!$F$3:$F$99980,Produccion_UO!$K643,Resultados_Dic3!$D$3:$D$99980,Produccion_UO!$K$621,Resultados_Dic3!$E$3:$E$99980,Produccion_UO!$J643,Resultados_Dic3!$A$3:$A$99980,Produccion_UO!$H643)*$I$634</f>
        <v>0</v>
      </c>
      <c r="AR643" s="21">
        <f>+SUMIFS(Resultados_Dic3!AM$3:AM$99980,Resultados_Dic3!$F$3:$F$99980,Produccion_UO!$K643,Resultados_Dic3!$D$3:$D$99980,Produccion_UO!$K$621,Resultados_Dic3!$E$3:$E$99980,Produccion_UO!$J643,Resultados_Dic3!$A$3:$A$99980,Produccion_UO!$H643)*$I$634</f>
        <v>0</v>
      </c>
    </row>
    <row r="644" spans="1:48" s="68" customFormat="1" x14ac:dyDescent="0.25">
      <c r="A644" s="133"/>
      <c r="B644" s="133"/>
      <c r="C644" s="133"/>
      <c r="D644" s="133"/>
      <c r="E644" s="133"/>
      <c r="F644" s="134"/>
      <c r="H644" s="71"/>
      <c r="I644" s="71"/>
      <c r="L644" s="22"/>
      <c r="M644" s="69">
        <f>+SUM(M637:M643)</f>
        <v>784.35945563891926</v>
      </c>
      <c r="N644" s="69">
        <f t="shared" ref="N644" si="181">+SUM(N637:N643)</f>
        <v>781.44612107842272</v>
      </c>
      <c r="O644" s="69">
        <f t="shared" ref="O644:AR644" si="182">+SUM(O637:O643)</f>
        <v>719.87969158005592</v>
      </c>
      <c r="P644" s="69">
        <f t="shared" si="182"/>
        <v>697.52978533508292</v>
      </c>
      <c r="Q644" s="69">
        <f t="shared" si="182"/>
        <v>619.09177923942821</v>
      </c>
      <c r="R644" s="69">
        <f t="shared" si="182"/>
        <v>496.17559454285788</v>
      </c>
      <c r="S644" s="69">
        <f t="shared" si="182"/>
        <v>464.90359165347365</v>
      </c>
      <c r="T644" s="69">
        <f t="shared" si="182"/>
        <v>438.97579763070416</v>
      </c>
      <c r="U644" s="69">
        <f t="shared" si="182"/>
        <v>274.50665923970644</v>
      </c>
      <c r="V644" s="69">
        <f t="shared" si="182"/>
        <v>219.90216555218043</v>
      </c>
      <c r="W644" s="69">
        <f t="shared" si="182"/>
        <v>141.8775050940605</v>
      </c>
      <c r="X644" s="69">
        <f t="shared" si="182"/>
        <v>132.2233350230253</v>
      </c>
      <c r="Y644" s="69">
        <f t="shared" si="182"/>
        <v>131.643394574821</v>
      </c>
      <c r="Z644" s="69">
        <f t="shared" si="182"/>
        <v>95.228636333611419</v>
      </c>
      <c r="AA644" s="69">
        <f t="shared" si="182"/>
        <v>2.9665460181821701</v>
      </c>
      <c r="AB644" s="69">
        <f t="shared" si="182"/>
        <v>0</v>
      </c>
      <c r="AC644" s="69">
        <f t="shared" si="182"/>
        <v>0</v>
      </c>
      <c r="AD644" s="69">
        <f t="shared" si="182"/>
        <v>0</v>
      </c>
      <c r="AE644" s="69">
        <f t="shared" si="182"/>
        <v>0</v>
      </c>
      <c r="AF644" s="69">
        <f t="shared" si="182"/>
        <v>0</v>
      </c>
      <c r="AG644" s="69">
        <f t="shared" si="182"/>
        <v>0</v>
      </c>
      <c r="AH644" s="69">
        <f t="shared" si="182"/>
        <v>0</v>
      </c>
      <c r="AI644" s="69">
        <f t="shared" si="182"/>
        <v>0</v>
      </c>
      <c r="AJ644" s="69">
        <f t="shared" si="182"/>
        <v>0</v>
      </c>
      <c r="AK644" s="69">
        <f t="shared" si="182"/>
        <v>0</v>
      </c>
      <c r="AL644" s="69">
        <f t="shared" si="182"/>
        <v>0</v>
      </c>
      <c r="AM644" s="69">
        <f t="shared" si="182"/>
        <v>0</v>
      </c>
      <c r="AN644" s="69">
        <f t="shared" si="182"/>
        <v>0</v>
      </c>
      <c r="AO644" s="69">
        <f t="shared" si="182"/>
        <v>0</v>
      </c>
      <c r="AP644" s="69">
        <f t="shared" si="182"/>
        <v>0</v>
      </c>
      <c r="AQ644" s="69">
        <f t="shared" si="182"/>
        <v>0</v>
      </c>
      <c r="AR644" s="69">
        <f t="shared" si="182"/>
        <v>0</v>
      </c>
    </row>
    <row r="646" spans="1:48" s="90" customFormat="1" ht="18.75" x14ac:dyDescent="0.3">
      <c r="A646" s="136"/>
      <c r="B646" s="136"/>
      <c r="C646" s="136"/>
      <c r="D646" s="136"/>
      <c r="E646" s="136"/>
      <c r="F646" s="136"/>
      <c r="H646" s="91"/>
      <c r="I646" s="91" t="str">
        <f>+IF(OR(J647="OIL",J647="OIL-eq"),$I$5,IF(J647="GAS",$I$4,IF(J647="GSL",$I$8,IF(J647="DSL",$I$9,IF(J647="KER",$I$10,IF(J647="LPG",$I$11,IF(J647="HFO",$I$12,IF(J647="AVG",$I$13,IF(J647="RFG",$I$14,IF(J647="ELC",$I$15,$I$16))))))))))</f>
        <v>Kt CO2e/año</v>
      </c>
      <c r="K646" s="92" t="s">
        <v>492</v>
      </c>
      <c r="L646" s="209"/>
    </row>
    <row r="647" spans="1:48" x14ac:dyDescent="0.25">
      <c r="I647" s="115">
        <f>+IF(OR(J647="OIL",J647="OIL-eq"),$H$5,IF(J647="GAS",$H$4,IF(J647="GSL",$H$8,IF(J647="DSL",$H$9,IF(J647="KER",$H$10,IF(J647="LPG",$H$11,IF(J647="HFO",$H$12,IF(J647="AVG",$H$13,IF(J647="RFG",$H$14,IF(J647="ELC",$H$15,$H$16))))))))))</f>
        <v>1</v>
      </c>
      <c r="J647" s="106" t="s">
        <v>488</v>
      </c>
      <c r="K647" s="41" t="s">
        <v>26</v>
      </c>
    </row>
    <row r="648" spans="1:48" x14ac:dyDescent="0.25">
      <c r="H648" s="12"/>
      <c r="I648" s="12"/>
      <c r="J648" s="15"/>
      <c r="K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</row>
    <row r="649" spans="1:48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:48" x14ac:dyDescent="0.25">
      <c r="H650" s="17" t="str">
        <f t="shared" ref="H650:H656" si="183">+$B$1</f>
        <v>DIC7</v>
      </c>
      <c r="J650" s="61" t="s">
        <v>148</v>
      </c>
      <c r="K650" s="19" t="s">
        <v>320</v>
      </c>
      <c r="L650" s="22" t="str">
        <f>+$B$3</f>
        <v>GU - Gas</v>
      </c>
      <c r="M650" s="21">
        <f>+M663+M676+M689+M702</f>
        <v>115.324269547087</v>
      </c>
      <c r="N650" s="21">
        <f t="shared" ref="N650:AR650" si="184">+N663+N676+N689+N702</f>
        <v>93.191463674088297</v>
      </c>
      <c r="O650" s="21">
        <f t="shared" si="184"/>
        <v>72.963818315979793</v>
      </c>
      <c r="P650" s="21">
        <f t="shared" si="184"/>
        <v>85.208062868254501</v>
      </c>
      <c r="Q650" s="21">
        <f t="shared" si="184"/>
        <v>81.216362465337596</v>
      </c>
      <c r="R650" s="21">
        <f t="shared" si="184"/>
        <v>0</v>
      </c>
      <c r="S650" s="21">
        <f t="shared" si="184"/>
        <v>0</v>
      </c>
      <c r="T650" s="21">
        <f t="shared" si="184"/>
        <v>0</v>
      </c>
      <c r="U650" s="21">
        <f t="shared" si="184"/>
        <v>0</v>
      </c>
      <c r="V650" s="21">
        <f t="shared" si="184"/>
        <v>0</v>
      </c>
      <c r="W650" s="21">
        <f t="shared" si="184"/>
        <v>0</v>
      </c>
      <c r="X650" s="21">
        <f t="shared" si="184"/>
        <v>0</v>
      </c>
      <c r="Y650" s="21">
        <f t="shared" si="184"/>
        <v>0</v>
      </c>
      <c r="Z650" s="21">
        <f t="shared" si="184"/>
        <v>0</v>
      </c>
      <c r="AA650" s="21">
        <f t="shared" si="184"/>
        <v>0</v>
      </c>
      <c r="AB650" s="21">
        <f t="shared" si="184"/>
        <v>0</v>
      </c>
      <c r="AC650" s="21">
        <f t="shared" si="184"/>
        <v>0</v>
      </c>
      <c r="AD650" s="21">
        <f t="shared" si="184"/>
        <v>0</v>
      </c>
      <c r="AE650" s="21">
        <f t="shared" si="184"/>
        <v>0</v>
      </c>
      <c r="AF650" s="21">
        <f t="shared" si="184"/>
        <v>0</v>
      </c>
      <c r="AG650" s="21">
        <f t="shared" si="184"/>
        <v>0</v>
      </c>
      <c r="AH650" s="21">
        <f t="shared" si="184"/>
        <v>0</v>
      </c>
      <c r="AI650" s="21">
        <f t="shared" si="184"/>
        <v>0</v>
      </c>
      <c r="AJ650" s="21">
        <f t="shared" si="184"/>
        <v>0</v>
      </c>
      <c r="AK650" s="21">
        <f t="shared" si="184"/>
        <v>0</v>
      </c>
      <c r="AL650" s="21">
        <f t="shared" si="184"/>
        <v>0</v>
      </c>
      <c r="AM650" s="21">
        <f t="shared" si="184"/>
        <v>0</v>
      </c>
      <c r="AN650" s="21">
        <f t="shared" si="184"/>
        <v>0</v>
      </c>
      <c r="AO650" s="21">
        <f t="shared" si="184"/>
        <v>0</v>
      </c>
      <c r="AP650" s="21">
        <f t="shared" si="184"/>
        <v>0</v>
      </c>
      <c r="AQ650" s="21">
        <f t="shared" si="184"/>
        <v>0</v>
      </c>
      <c r="AR650" s="21">
        <f t="shared" si="184"/>
        <v>0</v>
      </c>
    </row>
    <row r="651" spans="1:48" x14ac:dyDescent="0.25">
      <c r="H651" s="17" t="str">
        <f t="shared" si="183"/>
        <v>DIC7</v>
      </c>
      <c r="J651" s="61" t="s">
        <v>149</v>
      </c>
      <c r="K651" s="19" t="s">
        <v>322</v>
      </c>
      <c r="L651" s="22" t="str">
        <f>+$B$4</f>
        <v>LLO - Ligth</v>
      </c>
      <c r="M651" s="21">
        <f t="shared" ref="M651:AR656" si="185">+M664+M677+M690+M703</f>
        <v>1329.230149729492</v>
      </c>
      <c r="N651" s="21">
        <f t="shared" si="185"/>
        <v>1274.2451429662497</v>
      </c>
      <c r="O651" s="21">
        <f t="shared" si="185"/>
        <v>1174.7501178214191</v>
      </c>
      <c r="P651" s="21">
        <f t="shared" si="185"/>
        <v>1137.695097681647</v>
      </c>
      <c r="Q651" s="21">
        <f t="shared" si="185"/>
        <v>1089.5320280527289</v>
      </c>
      <c r="R651" s="21">
        <f t="shared" si="185"/>
        <v>1089.5320280527289</v>
      </c>
      <c r="S651" s="21">
        <f t="shared" si="185"/>
        <v>1089.5320280527289</v>
      </c>
      <c r="T651" s="21">
        <f t="shared" si="185"/>
        <v>1089.5320280527289</v>
      </c>
      <c r="U651" s="21">
        <f t="shared" si="185"/>
        <v>1089.5320280527289</v>
      </c>
      <c r="V651" s="21">
        <f t="shared" si="185"/>
        <v>1042.8877149759751</v>
      </c>
      <c r="W651" s="21">
        <f t="shared" si="185"/>
        <v>698.65406469049094</v>
      </c>
      <c r="X651" s="21">
        <f t="shared" si="185"/>
        <v>338.51440085262902</v>
      </c>
      <c r="Y651" s="21">
        <f t="shared" si="185"/>
        <v>338.51440085262902</v>
      </c>
      <c r="Z651" s="21">
        <f t="shared" si="185"/>
        <v>338.51440085262902</v>
      </c>
      <c r="AA651" s="21">
        <f t="shared" si="185"/>
        <v>0</v>
      </c>
      <c r="AB651" s="21">
        <f t="shared" si="185"/>
        <v>0</v>
      </c>
      <c r="AC651" s="21">
        <f t="shared" si="185"/>
        <v>0</v>
      </c>
      <c r="AD651" s="21">
        <f t="shared" si="185"/>
        <v>0</v>
      </c>
      <c r="AE651" s="21">
        <f t="shared" si="185"/>
        <v>0</v>
      </c>
      <c r="AF651" s="21">
        <f t="shared" si="185"/>
        <v>0</v>
      </c>
      <c r="AG651" s="21">
        <f t="shared" si="185"/>
        <v>0</v>
      </c>
      <c r="AH651" s="21">
        <f t="shared" si="185"/>
        <v>0</v>
      </c>
      <c r="AI651" s="21">
        <f t="shared" si="185"/>
        <v>0</v>
      </c>
      <c r="AJ651" s="21">
        <f t="shared" si="185"/>
        <v>0</v>
      </c>
      <c r="AK651" s="21">
        <f t="shared" si="185"/>
        <v>0</v>
      </c>
      <c r="AL651" s="21">
        <f t="shared" si="185"/>
        <v>0</v>
      </c>
      <c r="AM651" s="21">
        <f t="shared" si="185"/>
        <v>0</v>
      </c>
      <c r="AN651" s="21">
        <f t="shared" si="185"/>
        <v>0</v>
      </c>
      <c r="AO651" s="21">
        <f t="shared" si="185"/>
        <v>0</v>
      </c>
      <c r="AP651" s="21">
        <f t="shared" si="185"/>
        <v>0</v>
      </c>
      <c r="AQ651" s="21">
        <f t="shared" si="185"/>
        <v>0</v>
      </c>
      <c r="AR651" s="21">
        <f t="shared" si="185"/>
        <v>0</v>
      </c>
    </row>
    <row r="652" spans="1:48" x14ac:dyDescent="0.25">
      <c r="H652" s="17" t="str">
        <f t="shared" si="183"/>
        <v>DIC7</v>
      </c>
      <c r="J652" s="61" t="s">
        <v>151</v>
      </c>
      <c r="K652" s="19" t="s">
        <v>324</v>
      </c>
      <c r="L652" s="22" t="str">
        <f>+$B$5</f>
        <v>LLO - Heavy</v>
      </c>
      <c r="M652" s="21">
        <f t="shared" si="185"/>
        <v>0</v>
      </c>
      <c r="N652" s="21">
        <f t="shared" si="185"/>
        <v>0</v>
      </c>
      <c r="O652" s="21">
        <f t="shared" si="185"/>
        <v>0</v>
      </c>
      <c r="P652" s="21">
        <f t="shared" si="185"/>
        <v>0</v>
      </c>
      <c r="Q652" s="21">
        <f t="shared" si="185"/>
        <v>0</v>
      </c>
      <c r="R652" s="21">
        <f t="shared" si="185"/>
        <v>0</v>
      </c>
      <c r="S652" s="21">
        <f t="shared" si="185"/>
        <v>0</v>
      </c>
      <c r="T652" s="21">
        <f t="shared" si="185"/>
        <v>0</v>
      </c>
      <c r="U652" s="21">
        <f t="shared" si="185"/>
        <v>0</v>
      </c>
      <c r="V652" s="21">
        <f t="shared" si="185"/>
        <v>0</v>
      </c>
      <c r="W652" s="21">
        <f t="shared" si="185"/>
        <v>0</v>
      </c>
      <c r="X652" s="21">
        <f t="shared" si="185"/>
        <v>0</v>
      </c>
      <c r="Y652" s="21">
        <f t="shared" si="185"/>
        <v>0</v>
      </c>
      <c r="Z652" s="21">
        <f t="shared" si="185"/>
        <v>0</v>
      </c>
      <c r="AA652" s="21">
        <f t="shared" si="185"/>
        <v>0</v>
      </c>
      <c r="AB652" s="21">
        <f t="shared" si="185"/>
        <v>0</v>
      </c>
      <c r="AC652" s="21">
        <f t="shared" si="185"/>
        <v>0</v>
      </c>
      <c r="AD652" s="21">
        <f t="shared" si="185"/>
        <v>0</v>
      </c>
      <c r="AE652" s="21">
        <f t="shared" si="185"/>
        <v>0</v>
      </c>
      <c r="AF652" s="21">
        <f t="shared" si="185"/>
        <v>0</v>
      </c>
      <c r="AG652" s="21">
        <f t="shared" si="185"/>
        <v>0</v>
      </c>
      <c r="AH652" s="21">
        <f t="shared" si="185"/>
        <v>0</v>
      </c>
      <c r="AI652" s="21">
        <f t="shared" si="185"/>
        <v>0</v>
      </c>
      <c r="AJ652" s="21">
        <f t="shared" si="185"/>
        <v>0</v>
      </c>
      <c r="AK652" s="21">
        <f t="shared" si="185"/>
        <v>0</v>
      </c>
      <c r="AL652" s="21">
        <f t="shared" si="185"/>
        <v>0</v>
      </c>
      <c r="AM652" s="21">
        <f t="shared" si="185"/>
        <v>0</v>
      </c>
      <c r="AN652" s="21">
        <f t="shared" si="185"/>
        <v>0</v>
      </c>
      <c r="AO652" s="21">
        <f t="shared" si="185"/>
        <v>0</v>
      </c>
      <c r="AP652" s="21">
        <f t="shared" si="185"/>
        <v>0</v>
      </c>
      <c r="AQ652" s="21">
        <f t="shared" si="185"/>
        <v>0</v>
      </c>
      <c r="AR652" s="21">
        <f t="shared" si="185"/>
        <v>0</v>
      </c>
    </row>
    <row r="653" spans="1:48" x14ac:dyDescent="0.25">
      <c r="H653" s="17" t="str">
        <f t="shared" si="183"/>
        <v>DIC7</v>
      </c>
      <c r="J653" s="61" t="s">
        <v>152</v>
      </c>
      <c r="K653" s="19" t="s">
        <v>326</v>
      </c>
      <c r="L653" s="22" t="str">
        <f>+$B$6</f>
        <v>PU - Ligth</v>
      </c>
      <c r="M653" s="21">
        <f t="shared" si="185"/>
        <v>17.1444368481772</v>
      </c>
      <c r="N653" s="21">
        <f t="shared" si="185"/>
        <v>16.200869711153899</v>
      </c>
      <c r="O653" s="21">
        <f t="shared" si="185"/>
        <v>15.488743570004299</v>
      </c>
      <c r="P653" s="21">
        <f t="shared" si="185"/>
        <v>14.776617428854699</v>
      </c>
      <c r="Q653" s="21">
        <f t="shared" si="185"/>
        <v>14.064491287705099</v>
      </c>
      <c r="R653" s="21">
        <f t="shared" si="185"/>
        <v>13.3523651465554</v>
      </c>
      <c r="S653" s="21">
        <f t="shared" si="185"/>
        <v>12.6402390054058</v>
      </c>
      <c r="T653" s="21">
        <f t="shared" si="185"/>
        <v>1.44006943510765</v>
      </c>
      <c r="U653" s="21">
        <f t="shared" si="185"/>
        <v>0</v>
      </c>
      <c r="V653" s="21">
        <f t="shared" si="185"/>
        <v>0</v>
      </c>
      <c r="W653" s="21">
        <f t="shared" si="185"/>
        <v>0</v>
      </c>
      <c r="X653" s="21">
        <f t="shared" si="185"/>
        <v>0</v>
      </c>
      <c r="Y653" s="21">
        <f t="shared" si="185"/>
        <v>0</v>
      </c>
      <c r="Z653" s="21">
        <f t="shared" si="185"/>
        <v>0</v>
      </c>
      <c r="AA653" s="21">
        <f t="shared" si="185"/>
        <v>0</v>
      </c>
      <c r="AB653" s="21">
        <f t="shared" si="185"/>
        <v>0</v>
      </c>
      <c r="AC653" s="21">
        <f t="shared" si="185"/>
        <v>0</v>
      </c>
      <c r="AD653" s="21">
        <f t="shared" si="185"/>
        <v>0</v>
      </c>
      <c r="AE653" s="21">
        <f t="shared" si="185"/>
        <v>0</v>
      </c>
      <c r="AF653" s="21">
        <f t="shared" si="185"/>
        <v>0</v>
      </c>
      <c r="AG653" s="21">
        <f t="shared" si="185"/>
        <v>0</v>
      </c>
      <c r="AH653" s="21">
        <f t="shared" si="185"/>
        <v>0</v>
      </c>
      <c r="AI653" s="21">
        <f t="shared" si="185"/>
        <v>0</v>
      </c>
      <c r="AJ653" s="21">
        <f t="shared" si="185"/>
        <v>0</v>
      </c>
      <c r="AK653" s="21">
        <f t="shared" si="185"/>
        <v>0</v>
      </c>
      <c r="AL653" s="21">
        <f t="shared" si="185"/>
        <v>0</v>
      </c>
      <c r="AM653" s="21">
        <f t="shared" si="185"/>
        <v>0</v>
      </c>
      <c r="AN653" s="21">
        <f t="shared" si="185"/>
        <v>0</v>
      </c>
      <c r="AO653" s="21">
        <f t="shared" si="185"/>
        <v>0</v>
      </c>
      <c r="AP653" s="21">
        <f t="shared" si="185"/>
        <v>0</v>
      </c>
      <c r="AQ653" s="21">
        <f t="shared" si="185"/>
        <v>0</v>
      </c>
      <c r="AR653" s="21">
        <f t="shared" si="185"/>
        <v>0</v>
      </c>
    </row>
    <row r="654" spans="1:48" x14ac:dyDescent="0.25">
      <c r="H654" s="17" t="str">
        <f t="shared" si="183"/>
        <v>DIC7</v>
      </c>
      <c r="J654" s="61" t="s">
        <v>153</v>
      </c>
      <c r="K654" s="19" t="s">
        <v>328</v>
      </c>
      <c r="L654" s="22" t="str">
        <f>+$B$7</f>
        <v>VMM - Medium</v>
      </c>
      <c r="M654" s="21">
        <f t="shared" si="185"/>
        <v>352.11626682855848</v>
      </c>
      <c r="N654" s="21">
        <f t="shared" si="185"/>
        <v>324.79757578453052</v>
      </c>
      <c r="O654" s="21">
        <f t="shared" si="185"/>
        <v>295.99338118386351</v>
      </c>
      <c r="P654" s="21">
        <f t="shared" si="185"/>
        <v>267.18918658319751</v>
      </c>
      <c r="Q654" s="21">
        <f t="shared" si="185"/>
        <v>238.38499198253049</v>
      </c>
      <c r="R654" s="21">
        <f t="shared" si="185"/>
        <v>207.5112340477925</v>
      </c>
      <c r="S654" s="21">
        <f t="shared" si="185"/>
        <v>176.63747611305428</v>
      </c>
      <c r="T654" s="21">
        <f t="shared" si="185"/>
        <v>155.3131433651769</v>
      </c>
      <c r="U654" s="21">
        <f t="shared" si="185"/>
        <v>125.65552965543679</v>
      </c>
      <c r="V654" s="21">
        <f t="shared" si="185"/>
        <v>0</v>
      </c>
      <c r="W654" s="21">
        <f t="shared" si="185"/>
        <v>0</v>
      </c>
      <c r="X654" s="21">
        <f t="shared" si="185"/>
        <v>0</v>
      </c>
      <c r="Y654" s="21">
        <f t="shared" si="185"/>
        <v>0</v>
      </c>
      <c r="Z654" s="21">
        <f t="shared" si="185"/>
        <v>0</v>
      </c>
      <c r="AA654" s="21">
        <f t="shared" si="185"/>
        <v>0</v>
      </c>
      <c r="AB654" s="21">
        <f t="shared" si="185"/>
        <v>0</v>
      </c>
      <c r="AC654" s="21">
        <f t="shared" si="185"/>
        <v>0</v>
      </c>
      <c r="AD654" s="21">
        <f t="shared" si="185"/>
        <v>0</v>
      </c>
      <c r="AE654" s="21">
        <f t="shared" si="185"/>
        <v>0</v>
      </c>
      <c r="AF654" s="21">
        <f t="shared" si="185"/>
        <v>0</v>
      </c>
      <c r="AG654" s="21">
        <f t="shared" si="185"/>
        <v>0</v>
      </c>
      <c r="AH654" s="21">
        <f t="shared" si="185"/>
        <v>0</v>
      </c>
      <c r="AI654" s="21">
        <f t="shared" si="185"/>
        <v>0</v>
      </c>
      <c r="AJ654" s="21">
        <f t="shared" si="185"/>
        <v>0</v>
      </c>
      <c r="AK654" s="21">
        <f t="shared" si="185"/>
        <v>0</v>
      </c>
      <c r="AL654" s="21">
        <f t="shared" si="185"/>
        <v>0</v>
      </c>
      <c r="AM654" s="21">
        <f t="shared" si="185"/>
        <v>0</v>
      </c>
      <c r="AN654" s="21">
        <f t="shared" si="185"/>
        <v>0</v>
      </c>
      <c r="AO654" s="21">
        <f t="shared" si="185"/>
        <v>0</v>
      </c>
      <c r="AP654" s="21">
        <f t="shared" si="185"/>
        <v>0</v>
      </c>
      <c r="AQ654" s="21">
        <f t="shared" si="185"/>
        <v>0</v>
      </c>
      <c r="AR654" s="21">
        <f t="shared" si="185"/>
        <v>0</v>
      </c>
    </row>
    <row r="655" spans="1:48" x14ac:dyDescent="0.25">
      <c r="H655" s="17" t="str">
        <f t="shared" si="183"/>
        <v>DIC7</v>
      </c>
      <c r="J655" s="61" t="s">
        <v>154</v>
      </c>
      <c r="K655" s="19" t="s">
        <v>330</v>
      </c>
      <c r="L655" s="22" t="str">
        <f>+$B$8</f>
        <v>VSM - Medium</v>
      </c>
      <c r="M655" s="21">
        <f t="shared" si="185"/>
        <v>66.266969840046102</v>
      </c>
      <c r="N655" s="21">
        <f t="shared" si="185"/>
        <v>61.454996287433602</v>
      </c>
      <c r="O655" s="21">
        <f t="shared" si="185"/>
        <v>58.416812927327797</v>
      </c>
      <c r="P655" s="21">
        <f t="shared" si="185"/>
        <v>55.378629567221992</v>
      </c>
      <c r="Q655" s="21">
        <f t="shared" si="185"/>
        <v>52.340446207116202</v>
      </c>
      <c r="R655" s="21">
        <f t="shared" si="185"/>
        <v>47.928502450025093</v>
      </c>
      <c r="S655" s="21">
        <f t="shared" si="185"/>
        <v>43.516558692933899</v>
      </c>
      <c r="T655" s="21">
        <f t="shared" si="185"/>
        <v>39.842507486783504</v>
      </c>
      <c r="U655" s="21">
        <f t="shared" si="185"/>
        <v>36.168456280632995</v>
      </c>
      <c r="V655" s="21">
        <f t="shared" si="185"/>
        <v>32.664664274241204</v>
      </c>
      <c r="W655" s="21">
        <f t="shared" si="185"/>
        <v>29.160872267849399</v>
      </c>
      <c r="X655" s="21">
        <f t="shared" si="185"/>
        <v>25.657080261457601</v>
      </c>
      <c r="Y655" s="21">
        <f t="shared" si="185"/>
        <v>23.8437580959556</v>
      </c>
      <c r="Z655" s="21">
        <f t="shared" si="185"/>
        <v>22.030435930453599</v>
      </c>
      <c r="AA655" s="21">
        <f t="shared" si="185"/>
        <v>5.6394388439222203</v>
      </c>
      <c r="AB655" s="21">
        <f t="shared" si="185"/>
        <v>0</v>
      </c>
      <c r="AC655" s="21">
        <f t="shared" si="185"/>
        <v>0</v>
      </c>
      <c r="AD655" s="21">
        <f t="shared" si="185"/>
        <v>0</v>
      </c>
      <c r="AE655" s="21">
        <f t="shared" si="185"/>
        <v>0</v>
      </c>
      <c r="AF655" s="21">
        <f t="shared" si="185"/>
        <v>0</v>
      </c>
      <c r="AG655" s="21">
        <f t="shared" si="185"/>
        <v>0</v>
      </c>
      <c r="AH655" s="21">
        <f t="shared" si="185"/>
        <v>0</v>
      </c>
      <c r="AI655" s="21">
        <f t="shared" si="185"/>
        <v>0</v>
      </c>
      <c r="AJ655" s="21">
        <f t="shared" si="185"/>
        <v>0</v>
      </c>
      <c r="AK655" s="21">
        <f t="shared" si="185"/>
        <v>0</v>
      </c>
      <c r="AL655" s="21">
        <f t="shared" si="185"/>
        <v>0</v>
      </c>
      <c r="AM655" s="21">
        <f t="shared" si="185"/>
        <v>0</v>
      </c>
      <c r="AN655" s="21">
        <f t="shared" si="185"/>
        <v>0</v>
      </c>
      <c r="AO655" s="21">
        <f t="shared" si="185"/>
        <v>0</v>
      </c>
      <c r="AP655" s="21">
        <f t="shared" si="185"/>
        <v>0</v>
      </c>
      <c r="AQ655" s="21">
        <f t="shared" si="185"/>
        <v>0</v>
      </c>
      <c r="AR655" s="21">
        <f t="shared" si="185"/>
        <v>0</v>
      </c>
    </row>
    <row r="656" spans="1:48" x14ac:dyDescent="0.25">
      <c r="H656" s="17" t="str">
        <f t="shared" si="183"/>
        <v>DIC7</v>
      </c>
      <c r="J656" s="61" t="s">
        <v>155</v>
      </c>
      <c r="K656" s="19" t="s">
        <v>332</v>
      </c>
      <c r="L656" s="22" t="str">
        <f>+$B$9</f>
        <v>VIM - GAS</v>
      </c>
      <c r="M656" s="21">
        <f t="shared" si="185"/>
        <v>31.48628984172872</v>
      </c>
      <c r="N656" s="21">
        <f t="shared" si="185"/>
        <v>30.906034088077121</v>
      </c>
      <c r="O656" s="21">
        <f t="shared" si="185"/>
        <v>1.2722265164603199</v>
      </c>
      <c r="P656" s="21">
        <f t="shared" si="185"/>
        <v>1.2722265164603199</v>
      </c>
      <c r="Q656" s="21">
        <f t="shared" si="185"/>
        <v>1.2722265164603199</v>
      </c>
      <c r="R656" s="21">
        <f t="shared" si="185"/>
        <v>1.2722265164603199</v>
      </c>
      <c r="S656" s="21">
        <f t="shared" si="185"/>
        <v>1.2722265164603199</v>
      </c>
      <c r="T656" s="21">
        <f t="shared" si="185"/>
        <v>1.2722265164603199</v>
      </c>
      <c r="U656" s="21">
        <f t="shared" si="185"/>
        <v>1.2722265164603199</v>
      </c>
      <c r="V656" s="21">
        <f t="shared" si="185"/>
        <v>1.2722265164603199</v>
      </c>
      <c r="W656" s="21">
        <f t="shared" si="185"/>
        <v>1.2722265164603199</v>
      </c>
      <c r="X656" s="21">
        <f t="shared" si="185"/>
        <v>1.2722265164603199</v>
      </c>
      <c r="Y656" s="21">
        <f t="shared" si="185"/>
        <v>1.2722265164603199</v>
      </c>
      <c r="Z656" s="21">
        <f t="shared" si="185"/>
        <v>1.2722265164603199</v>
      </c>
      <c r="AA656" s="21">
        <f t="shared" si="185"/>
        <v>1.2722265164603199</v>
      </c>
      <c r="AB656" s="21">
        <f t="shared" si="185"/>
        <v>0</v>
      </c>
      <c r="AC656" s="21">
        <f t="shared" si="185"/>
        <v>0</v>
      </c>
      <c r="AD656" s="21">
        <f t="shared" si="185"/>
        <v>0</v>
      </c>
      <c r="AE656" s="21">
        <f t="shared" si="185"/>
        <v>0</v>
      </c>
      <c r="AF656" s="21">
        <f t="shared" si="185"/>
        <v>0</v>
      </c>
      <c r="AG656" s="21">
        <f t="shared" si="185"/>
        <v>0</v>
      </c>
      <c r="AH656" s="21">
        <f t="shared" si="185"/>
        <v>0</v>
      </c>
      <c r="AI656" s="21">
        <f t="shared" si="185"/>
        <v>0</v>
      </c>
      <c r="AJ656" s="21">
        <f t="shared" si="185"/>
        <v>0</v>
      </c>
      <c r="AK656" s="21">
        <f t="shared" si="185"/>
        <v>0</v>
      </c>
      <c r="AL656" s="21">
        <f t="shared" si="185"/>
        <v>0</v>
      </c>
      <c r="AM656" s="21">
        <f t="shared" si="185"/>
        <v>0</v>
      </c>
      <c r="AN656" s="21">
        <f t="shared" si="185"/>
        <v>0</v>
      </c>
      <c r="AO656" s="21">
        <f t="shared" si="185"/>
        <v>0</v>
      </c>
      <c r="AP656" s="21">
        <f t="shared" si="185"/>
        <v>0</v>
      </c>
      <c r="AQ656" s="21">
        <f t="shared" si="185"/>
        <v>0</v>
      </c>
      <c r="AR656" s="21">
        <f t="shared" si="185"/>
        <v>0</v>
      </c>
    </row>
    <row r="657" spans="1:48" s="68" customFormat="1" x14ac:dyDescent="0.25">
      <c r="A657" s="133"/>
      <c r="B657" s="133"/>
      <c r="C657" s="133"/>
      <c r="D657" s="133"/>
      <c r="E657" s="133"/>
      <c r="F657" s="134"/>
      <c r="H657" s="71"/>
      <c r="I657" s="71"/>
      <c r="L657" s="22"/>
      <c r="M657" s="69">
        <f>+SUM(M650:M656)</f>
        <v>1911.5683826350896</v>
      </c>
      <c r="N657" s="69">
        <f t="shared" ref="N657" si="186">+SUM(N650:N656)</f>
        <v>1800.7960825115333</v>
      </c>
      <c r="O657" s="69">
        <f t="shared" ref="O657:AR657" si="187">+SUM(O650:O656)</f>
        <v>1618.8851003350546</v>
      </c>
      <c r="P657" s="69">
        <f t="shared" si="187"/>
        <v>1561.5198206456362</v>
      </c>
      <c r="Q657" s="69">
        <f t="shared" si="187"/>
        <v>1476.8105465118786</v>
      </c>
      <c r="R657" s="69">
        <f t="shared" si="187"/>
        <v>1359.5963562135621</v>
      </c>
      <c r="S657" s="69">
        <f t="shared" si="187"/>
        <v>1323.598528380583</v>
      </c>
      <c r="T657" s="69">
        <f t="shared" si="187"/>
        <v>1287.3999748562574</v>
      </c>
      <c r="U657" s="69">
        <f t="shared" si="187"/>
        <v>1252.6282405052589</v>
      </c>
      <c r="V657" s="69">
        <f t="shared" si="187"/>
        <v>1076.8246057666765</v>
      </c>
      <c r="W657" s="69">
        <f t="shared" si="187"/>
        <v>729.08716347480072</v>
      </c>
      <c r="X657" s="69">
        <f t="shared" si="187"/>
        <v>365.44370763054695</v>
      </c>
      <c r="Y657" s="69">
        <f t="shared" si="187"/>
        <v>363.63038546504492</v>
      </c>
      <c r="Z657" s="69">
        <f t="shared" si="187"/>
        <v>361.81706329954295</v>
      </c>
      <c r="AA657" s="69">
        <f t="shared" si="187"/>
        <v>6.91166536038254</v>
      </c>
      <c r="AB657" s="69">
        <f t="shared" si="187"/>
        <v>0</v>
      </c>
      <c r="AC657" s="69">
        <f t="shared" si="187"/>
        <v>0</v>
      </c>
      <c r="AD657" s="69">
        <f t="shared" si="187"/>
        <v>0</v>
      </c>
      <c r="AE657" s="69">
        <f t="shared" si="187"/>
        <v>0</v>
      </c>
      <c r="AF657" s="69">
        <f t="shared" si="187"/>
        <v>0</v>
      </c>
      <c r="AG657" s="69">
        <f t="shared" si="187"/>
        <v>0</v>
      </c>
      <c r="AH657" s="69">
        <f t="shared" si="187"/>
        <v>0</v>
      </c>
      <c r="AI657" s="69">
        <f t="shared" si="187"/>
        <v>0</v>
      </c>
      <c r="AJ657" s="69">
        <f t="shared" si="187"/>
        <v>0</v>
      </c>
      <c r="AK657" s="69">
        <f t="shared" si="187"/>
        <v>0</v>
      </c>
      <c r="AL657" s="69">
        <f t="shared" si="187"/>
        <v>0</v>
      </c>
      <c r="AM657" s="69">
        <f t="shared" si="187"/>
        <v>0</v>
      </c>
      <c r="AN657" s="69">
        <f t="shared" si="187"/>
        <v>0</v>
      </c>
      <c r="AO657" s="69">
        <f t="shared" si="187"/>
        <v>0</v>
      </c>
      <c r="AP657" s="69">
        <f t="shared" si="187"/>
        <v>0</v>
      </c>
      <c r="AQ657" s="69">
        <f t="shared" si="187"/>
        <v>0</v>
      </c>
      <c r="AR657" s="69">
        <f t="shared" si="187"/>
        <v>0</v>
      </c>
    </row>
    <row r="658" spans="1:48" s="68" customFormat="1" x14ac:dyDescent="0.25">
      <c r="A658" s="133"/>
      <c r="B658" s="133"/>
      <c r="C658" s="133"/>
      <c r="D658" s="133"/>
      <c r="E658" s="133"/>
      <c r="F658" s="134"/>
      <c r="H658" s="71"/>
      <c r="I658" s="71"/>
      <c r="L658" s="22"/>
    </row>
    <row r="659" spans="1:48" ht="18.75" x14ac:dyDescent="0.3">
      <c r="I659" s="17" t="str">
        <f>+IF(OR(J660="OIL",J660="OIL-eq"),$I$5,IF(J660="GAS",$I$4,IF(J660="GSL",$I$8,IF(J660="DSL",$I$9,IF(J660="KER",$I$10,IF(J660="LPG",$I$11,IF(J660="HFO",$I$12,IF(J660="AVG",$I$13,IF(J660="RFG",$I$14,IF(J660="ELC",$I$15,$I$16))))))))))</f>
        <v>Kt CO2e/año</v>
      </c>
      <c r="K659" s="34" t="s">
        <v>493</v>
      </c>
    </row>
    <row r="660" spans="1:48" x14ac:dyDescent="0.25">
      <c r="I660" s="115">
        <f>+IF(OR(J660="OIL",J660="OIL-eq"),$H$5,IF(J660="GAS",$H$4,IF(J660="GSL",$H$8,IF(J660="DSL",$H$9,IF(J660="KER",$H$10,IF(J660="LPG",$H$11,IF(J660="HFO",$H$12,IF(J660="AVG",$H$13,IF(J660="RFG",$H$14,IF(J660="ELC",$H$15,$H$16))))))))))</f>
        <v>1</v>
      </c>
      <c r="J660" s="106" t="s">
        <v>488</v>
      </c>
      <c r="K660" s="108" t="s">
        <v>389</v>
      </c>
    </row>
    <row r="661" spans="1:48" x14ac:dyDescent="0.25">
      <c r="H661" s="12"/>
      <c r="I661" s="12"/>
      <c r="J661" s="15"/>
      <c r="K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</row>
    <row r="662" spans="1:48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:48" x14ac:dyDescent="0.25">
      <c r="D663" s="131"/>
      <c r="E663" s="131"/>
      <c r="G663" s="15"/>
      <c r="H663" s="17" t="str">
        <f t="shared" ref="H663:H669" si="188">+$B$1</f>
        <v>DIC7</v>
      </c>
      <c r="I663" s="24"/>
      <c r="J663" s="24" t="s">
        <v>148</v>
      </c>
      <c r="K663" s="108" t="s">
        <v>210</v>
      </c>
      <c r="L663" s="22" t="str">
        <f>+$B$3</f>
        <v>GU - Gas</v>
      </c>
      <c r="M663" s="21">
        <f>+SUMIFS(Resultados_Dic3!H$3:H$99980,Resultados_Dic3!$F$3:$F$99980,Produccion_UO!$K663,Resultados_Dic3!$D$3:$D$99980,Produccion_UO!$K$621,Resultados_Dic3!$E$3:$E$99980,Produccion_UO!$J663,Resultados_Dic3!$A$3:$A$99980,Produccion_UO!$H663)*$I$660</f>
        <v>115.324269547087</v>
      </c>
      <c r="N663" s="21">
        <f>+SUMIFS(Resultados_Dic3!I$3:I$99980,Resultados_Dic3!$F$3:$F$99980,Produccion_UO!$K663,Resultados_Dic3!$D$3:$D$99980,Produccion_UO!$K$621,Resultados_Dic3!$E$3:$E$99980,Produccion_UO!$J663,Resultados_Dic3!$A$3:$A$99980,Produccion_UO!$H663)*$I$660</f>
        <v>93.191463674088297</v>
      </c>
      <c r="O663" s="21">
        <f>+SUMIFS(Resultados_Dic3!J$3:J$99980,Resultados_Dic3!$F$3:$F$99980,Produccion_UO!$K663,Resultados_Dic3!$D$3:$D$99980,Produccion_UO!$K$621,Resultados_Dic3!$E$3:$E$99980,Produccion_UO!$J663,Resultados_Dic3!$A$3:$A$99980,Produccion_UO!$H663)*$I$660</f>
        <v>72.963818315979793</v>
      </c>
      <c r="P663" s="21">
        <f>+SUMIFS(Resultados_Dic3!K$3:K$99980,Resultados_Dic3!$F$3:$F$99980,Produccion_UO!$K663,Resultados_Dic3!$D$3:$D$99980,Produccion_UO!$K$621,Resultados_Dic3!$E$3:$E$99980,Produccion_UO!$J663,Resultados_Dic3!$A$3:$A$99980,Produccion_UO!$H663)*$I$660</f>
        <v>85.208062868254501</v>
      </c>
      <c r="Q663" s="21">
        <f>+SUMIFS(Resultados_Dic3!L$3:L$99980,Resultados_Dic3!$F$3:$F$99980,Produccion_UO!$K663,Resultados_Dic3!$D$3:$D$99980,Produccion_UO!$K$621,Resultados_Dic3!$E$3:$E$99980,Produccion_UO!$J663,Resultados_Dic3!$A$3:$A$99980,Produccion_UO!$H663)*$I$660</f>
        <v>81.216362465337596</v>
      </c>
      <c r="R663" s="21">
        <f>+SUMIFS(Resultados_Dic3!M$3:M$99980,Resultados_Dic3!$F$3:$F$99980,Produccion_UO!$K663,Resultados_Dic3!$D$3:$D$99980,Produccion_UO!$K$621,Resultados_Dic3!$E$3:$E$99980,Produccion_UO!$J663,Resultados_Dic3!$A$3:$A$99980,Produccion_UO!$H663)*$I$660</f>
        <v>0</v>
      </c>
      <c r="S663" s="21">
        <f>+SUMIFS(Resultados_Dic3!N$3:N$99980,Resultados_Dic3!$F$3:$F$99980,Produccion_UO!$K663,Resultados_Dic3!$D$3:$D$99980,Produccion_UO!$K$621,Resultados_Dic3!$E$3:$E$99980,Produccion_UO!$J663,Resultados_Dic3!$A$3:$A$99980,Produccion_UO!$H663)*$I$660</f>
        <v>0</v>
      </c>
      <c r="T663" s="21">
        <f>+SUMIFS(Resultados_Dic3!O$3:O$99980,Resultados_Dic3!$F$3:$F$99980,Produccion_UO!$K663,Resultados_Dic3!$D$3:$D$99980,Produccion_UO!$K$621,Resultados_Dic3!$E$3:$E$99980,Produccion_UO!$J663,Resultados_Dic3!$A$3:$A$99980,Produccion_UO!$H663)*$I$660</f>
        <v>0</v>
      </c>
      <c r="U663" s="21">
        <f>+SUMIFS(Resultados_Dic3!P$3:P$99980,Resultados_Dic3!$F$3:$F$99980,Produccion_UO!$K663,Resultados_Dic3!$D$3:$D$99980,Produccion_UO!$K$621,Resultados_Dic3!$E$3:$E$99980,Produccion_UO!$J663,Resultados_Dic3!$A$3:$A$99980,Produccion_UO!$H663)*$I$660</f>
        <v>0</v>
      </c>
      <c r="V663" s="21">
        <f>+SUMIFS(Resultados_Dic3!Q$3:Q$99980,Resultados_Dic3!$F$3:$F$99980,Produccion_UO!$K663,Resultados_Dic3!$D$3:$D$99980,Produccion_UO!$K$621,Resultados_Dic3!$E$3:$E$99980,Produccion_UO!$J663,Resultados_Dic3!$A$3:$A$99980,Produccion_UO!$H663)*$I$660</f>
        <v>0</v>
      </c>
      <c r="W663" s="21">
        <f>+SUMIFS(Resultados_Dic3!R$3:R$99980,Resultados_Dic3!$F$3:$F$99980,Produccion_UO!$K663,Resultados_Dic3!$D$3:$D$99980,Produccion_UO!$K$621,Resultados_Dic3!$E$3:$E$99980,Produccion_UO!$J663,Resultados_Dic3!$A$3:$A$99980,Produccion_UO!$H663)*$I$660</f>
        <v>0</v>
      </c>
      <c r="X663" s="21">
        <f>+SUMIFS(Resultados_Dic3!S$3:S$99980,Resultados_Dic3!$F$3:$F$99980,Produccion_UO!$K663,Resultados_Dic3!$D$3:$D$99980,Produccion_UO!$K$621,Resultados_Dic3!$E$3:$E$99980,Produccion_UO!$J663,Resultados_Dic3!$A$3:$A$99980,Produccion_UO!$H663)*$I$660</f>
        <v>0</v>
      </c>
      <c r="Y663" s="21">
        <f>+SUMIFS(Resultados_Dic3!T$3:T$99980,Resultados_Dic3!$F$3:$F$99980,Produccion_UO!$K663,Resultados_Dic3!$D$3:$D$99980,Produccion_UO!$K$621,Resultados_Dic3!$E$3:$E$99980,Produccion_UO!$J663,Resultados_Dic3!$A$3:$A$99980,Produccion_UO!$H663)*$I$660</f>
        <v>0</v>
      </c>
      <c r="Z663" s="21">
        <f>+SUMIFS(Resultados_Dic3!U$3:U$99980,Resultados_Dic3!$F$3:$F$99980,Produccion_UO!$K663,Resultados_Dic3!$D$3:$D$99980,Produccion_UO!$K$621,Resultados_Dic3!$E$3:$E$99980,Produccion_UO!$J663,Resultados_Dic3!$A$3:$A$99980,Produccion_UO!$H663)*$I$660</f>
        <v>0</v>
      </c>
      <c r="AA663" s="21">
        <f>+SUMIFS(Resultados_Dic3!V$3:V$99980,Resultados_Dic3!$F$3:$F$99980,Produccion_UO!$K663,Resultados_Dic3!$D$3:$D$99980,Produccion_UO!$K$621,Resultados_Dic3!$E$3:$E$99980,Produccion_UO!$J663,Resultados_Dic3!$A$3:$A$99980,Produccion_UO!$H663)*$I$660</f>
        <v>0</v>
      </c>
      <c r="AB663" s="21">
        <f>+SUMIFS(Resultados_Dic3!W$3:W$99980,Resultados_Dic3!$F$3:$F$99980,Produccion_UO!$K663,Resultados_Dic3!$D$3:$D$99980,Produccion_UO!$K$621,Resultados_Dic3!$E$3:$E$99980,Produccion_UO!$J663,Resultados_Dic3!$A$3:$A$99980,Produccion_UO!$H663)*$I$660</f>
        <v>0</v>
      </c>
      <c r="AC663" s="21">
        <f>+SUMIFS(Resultados_Dic3!X$3:X$99980,Resultados_Dic3!$F$3:$F$99980,Produccion_UO!$K663,Resultados_Dic3!$D$3:$D$99980,Produccion_UO!$K$621,Resultados_Dic3!$E$3:$E$99980,Produccion_UO!$J663,Resultados_Dic3!$A$3:$A$99980,Produccion_UO!$H663)*$I$660</f>
        <v>0</v>
      </c>
      <c r="AD663" s="21">
        <f>+SUMIFS(Resultados_Dic3!Y$3:Y$99980,Resultados_Dic3!$F$3:$F$99980,Produccion_UO!$K663,Resultados_Dic3!$D$3:$D$99980,Produccion_UO!$K$621,Resultados_Dic3!$E$3:$E$99980,Produccion_UO!$J663,Resultados_Dic3!$A$3:$A$99980,Produccion_UO!$H663)*$I$660</f>
        <v>0</v>
      </c>
      <c r="AE663" s="21">
        <f>+SUMIFS(Resultados_Dic3!Z$3:Z$99980,Resultados_Dic3!$F$3:$F$99980,Produccion_UO!$K663,Resultados_Dic3!$D$3:$D$99980,Produccion_UO!$K$621,Resultados_Dic3!$E$3:$E$99980,Produccion_UO!$J663,Resultados_Dic3!$A$3:$A$99980,Produccion_UO!$H663)*$I$660</f>
        <v>0</v>
      </c>
      <c r="AF663" s="21">
        <f>+SUMIFS(Resultados_Dic3!AA$3:AA$99980,Resultados_Dic3!$F$3:$F$99980,Produccion_UO!$K663,Resultados_Dic3!$D$3:$D$99980,Produccion_UO!$K$621,Resultados_Dic3!$E$3:$E$99980,Produccion_UO!$J663,Resultados_Dic3!$A$3:$A$99980,Produccion_UO!$H663)*$I$660</f>
        <v>0</v>
      </c>
      <c r="AG663" s="21">
        <f>+SUMIFS(Resultados_Dic3!AB$3:AB$99980,Resultados_Dic3!$F$3:$F$99980,Produccion_UO!$K663,Resultados_Dic3!$D$3:$D$99980,Produccion_UO!$K$621,Resultados_Dic3!$E$3:$E$99980,Produccion_UO!$J663,Resultados_Dic3!$A$3:$A$99980,Produccion_UO!$H663)*$I$660</f>
        <v>0</v>
      </c>
      <c r="AH663" s="21">
        <f>+SUMIFS(Resultados_Dic3!AC$3:AC$99980,Resultados_Dic3!$F$3:$F$99980,Produccion_UO!$K663,Resultados_Dic3!$D$3:$D$99980,Produccion_UO!$K$621,Resultados_Dic3!$E$3:$E$99980,Produccion_UO!$J663,Resultados_Dic3!$A$3:$A$99980,Produccion_UO!$H663)*$I$660</f>
        <v>0</v>
      </c>
      <c r="AI663" s="21">
        <f>+SUMIFS(Resultados_Dic3!AD$3:AD$99980,Resultados_Dic3!$F$3:$F$99980,Produccion_UO!$K663,Resultados_Dic3!$D$3:$D$99980,Produccion_UO!$K$621,Resultados_Dic3!$E$3:$E$99980,Produccion_UO!$J663,Resultados_Dic3!$A$3:$A$99980,Produccion_UO!$H663)*$I$660</f>
        <v>0</v>
      </c>
      <c r="AJ663" s="21">
        <f>+SUMIFS(Resultados_Dic3!AE$3:AE$99980,Resultados_Dic3!$F$3:$F$99980,Produccion_UO!$K663,Resultados_Dic3!$D$3:$D$99980,Produccion_UO!$K$621,Resultados_Dic3!$E$3:$E$99980,Produccion_UO!$J663,Resultados_Dic3!$A$3:$A$99980,Produccion_UO!$H663)*$I$660</f>
        <v>0</v>
      </c>
      <c r="AK663" s="21">
        <f>+SUMIFS(Resultados_Dic3!AF$3:AF$99980,Resultados_Dic3!$F$3:$F$99980,Produccion_UO!$K663,Resultados_Dic3!$D$3:$D$99980,Produccion_UO!$K$621,Resultados_Dic3!$E$3:$E$99980,Produccion_UO!$J663,Resultados_Dic3!$A$3:$A$99980,Produccion_UO!$H663)*$I$660</f>
        <v>0</v>
      </c>
      <c r="AL663" s="21">
        <f>+SUMIFS(Resultados_Dic3!AG$3:AG$99980,Resultados_Dic3!$F$3:$F$99980,Produccion_UO!$K663,Resultados_Dic3!$D$3:$D$99980,Produccion_UO!$K$621,Resultados_Dic3!$E$3:$E$99980,Produccion_UO!$J663,Resultados_Dic3!$A$3:$A$99980,Produccion_UO!$H663)*$I$660</f>
        <v>0</v>
      </c>
      <c r="AM663" s="21">
        <f>+SUMIFS(Resultados_Dic3!AH$3:AH$99980,Resultados_Dic3!$F$3:$F$99980,Produccion_UO!$K663,Resultados_Dic3!$D$3:$D$99980,Produccion_UO!$K$621,Resultados_Dic3!$E$3:$E$99980,Produccion_UO!$J663,Resultados_Dic3!$A$3:$A$99980,Produccion_UO!$H663)*$I$660</f>
        <v>0</v>
      </c>
      <c r="AN663" s="21">
        <f>+SUMIFS(Resultados_Dic3!AI$3:AI$99980,Resultados_Dic3!$F$3:$F$99980,Produccion_UO!$K663,Resultados_Dic3!$D$3:$D$99980,Produccion_UO!$K$621,Resultados_Dic3!$E$3:$E$99980,Produccion_UO!$J663,Resultados_Dic3!$A$3:$A$99980,Produccion_UO!$H663)*$I$660</f>
        <v>0</v>
      </c>
      <c r="AO663" s="21">
        <f>+SUMIFS(Resultados_Dic3!AJ$3:AJ$99980,Resultados_Dic3!$F$3:$F$99980,Produccion_UO!$K663,Resultados_Dic3!$D$3:$D$99980,Produccion_UO!$K$621,Resultados_Dic3!$E$3:$E$99980,Produccion_UO!$J663,Resultados_Dic3!$A$3:$A$99980,Produccion_UO!$H663)*$I$660</f>
        <v>0</v>
      </c>
      <c r="AP663" s="21">
        <f>+SUMIFS(Resultados_Dic3!AK$3:AK$99980,Resultados_Dic3!$F$3:$F$99980,Produccion_UO!$K663,Resultados_Dic3!$D$3:$D$99980,Produccion_UO!$K$621,Resultados_Dic3!$E$3:$E$99980,Produccion_UO!$J663,Resultados_Dic3!$A$3:$A$99980,Produccion_UO!$H663)*$I$660</f>
        <v>0</v>
      </c>
      <c r="AQ663" s="21">
        <f>+SUMIFS(Resultados_Dic3!AL$3:AL$99980,Resultados_Dic3!$F$3:$F$99980,Produccion_UO!$K663,Resultados_Dic3!$D$3:$D$99980,Produccion_UO!$K$621,Resultados_Dic3!$E$3:$E$99980,Produccion_UO!$J663,Resultados_Dic3!$A$3:$A$99980,Produccion_UO!$H663)*$I$660</f>
        <v>0</v>
      </c>
      <c r="AR663" s="21">
        <f>+SUMIFS(Resultados_Dic3!AM$3:AM$99980,Resultados_Dic3!$F$3:$F$99980,Produccion_UO!$K663,Resultados_Dic3!$D$3:$D$99980,Produccion_UO!$K$621,Resultados_Dic3!$E$3:$E$99980,Produccion_UO!$J663,Resultados_Dic3!$A$3:$A$99980,Produccion_UO!$H663)*$I$660</f>
        <v>0</v>
      </c>
    </row>
    <row r="664" spans="1:48" x14ac:dyDescent="0.25">
      <c r="D664" s="131"/>
      <c r="E664" s="131"/>
      <c r="G664" s="15"/>
      <c r="H664" s="17" t="str">
        <f t="shared" si="188"/>
        <v>DIC7</v>
      </c>
      <c r="I664" s="24" t="s">
        <v>151</v>
      </c>
      <c r="J664" s="24" t="s">
        <v>149</v>
      </c>
      <c r="K664" s="108" t="s">
        <v>211</v>
      </c>
      <c r="L664" s="22" t="str">
        <f>+$B$4</f>
        <v>LLO - Ligth</v>
      </c>
      <c r="M664" s="21">
        <f>(SUMIFS(Resultados_Dic3!H$3:H$99980,Resultados_Dic3!$F$3:$F$99980,Produccion_UO!$K664,Resultados_Dic3!$D$3:$D$99980,Produccion_UO!$K$660,Resultados_Dic3!$E$3:$E$99980,Produccion_UO!$J664,Resultados_Dic3!$A$3:$A$99980,Produccion_UO!$H664)+SUMIFS(Resultados_Dic3!H$3:H$99980,Resultados_Dic3!$F$3:$F$99980,Produccion_UO!$K664,Resultados_Dic3!$D$3:$D$99980,Produccion_UO!$K$660,Resultados_Dic3!$E$3:$E$99980,$I664,Resultados_Dic3!$A$3:$A$99980,Produccion_UO!$H664))*$I$660</f>
        <v>751.01762720010004</v>
      </c>
      <c r="N664" s="21">
        <f>(SUMIFS(Resultados_Dic3!I$3:I$99980,Resultados_Dic3!$F$3:$F$99980,Produccion_UO!$K664,Resultados_Dic3!$D$3:$D$99980,Produccion_UO!$K$660,Resultados_Dic3!$E$3:$E$99980,Produccion_UO!$J664,Resultados_Dic3!$A$3:$A$99980,Produccion_UO!$H664)+SUMIFS(Resultados_Dic3!I$3:I$99980,Resultados_Dic3!$F$3:$F$99980,Produccion_UO!$K664,Resultados_Dic3!$D$3:$D$99980,Produccion_UO!$K$660,Resultados_Dic3!$E$3:$E$99980,$I664,Resultados_Dic3!$A$3:$A$99980,Produccion_UO!$H664))*$I$660</f>
        <v>751.01762720010004</v>
      </c>
      <c r="O664" s="21">
        <f>(SUMIFS(Resultados_Dic3!J$3:J$99980,Resultados_Dic3!$F$3:$F$99980,Produccion_UO!$K664,Resultados_Dic3!$D$3:$D$99980,Produccion_UO!$K$660,Resultados_Dic3!$E$3:$E$99980,Produccion_UO!$J664,Resultados_Dic3!$A$3:$A$99980,Produccion_UO!$H664)+SUMIFS(Resultados_Dic3!J$3:J$99980,Resultados_Dic3!$F$3:$F$99980,Produccion_UO!$K664,Resultados_Dic3!$D$3:$D$99980,Produccion_UO!$K$660,Resultados_Dic3!$E$3:$E$99980,$I664,Resultados_Dic3!$A$3:$A$99980,Produccion_UO!$H664))*$I$660</f>
        <v>751.01762720010004</v>
      </c>
      <c r="P664" s="21">
        <f>(SUMIFS(Resultados_Dic3!K$3:K$99980,Resultados_Dic3!$F$3:$F$99980,Produccion_UO!$K664,Resultados_Dic3!$D$3:$D$99980,Produccion_UO!$K$660,Resultados_Dic3!$E$3:$E$99980,Produccion_UO!$J664,Resultados_Dic3!$A$3:$A$99980,Produccion_UO!$H664)+SUMIFS(Resultados_Dic3!K$3:K$99980,Resultados_Dic3!$F$3:$F$99980,Produccion_UO!$K664,Resultados_Dic3!$D$3:$D$99980,Produccion_UO!$K$660,Resultados_Dic3!$E$3:$E$99980,$I664,Resultados_Dic3!$A$3:$A$99980,Produccion_UO!$H664))*$I$660</f>
        <v>751.01762720010004</v>
      </c>
      <c r="Q664" s="21">
        <f>(SUMIFS(Resultados_Dic3!L$3:L$99980,Resultados_Dic3!$F$3:$F$99980,Produccion_UO!$K664,Resultados_Dic3!$D$3:$D$99980,Produccion_UO!$K$660,Resultados_Dic3!$E$3:$E$99980,Produccion_UO!$J664,Resultados_Dic3!$A$3:$A$99980,Produccion_UO!$H664)+SUMIFS(Resultados_Dic3!L$3:L$99980,Resultados_Dic3!$F$3:$F$99980,Produccion_UO!$K664,Resultados_Dic3!$D$3:$D$99980,Produccion_UO!$K$660,Resultados_Dic3!$E$3:$E$99980,$I664,Resultados_Dic3!$A$3:$A$99980,Produccion_UO!$H664))*$I$660</f>
        <v>751.01762720010004</v>
      </c>
      <c r="R664" s="21">
        <f>(SUMIFS(Resultados_Dic3!M$3:M$99980,Resultados_Dic3!$F$3:$F$99980,Produccion_UO!$K664,Resultados_Dic3!$D$3:$D$99980,Produccion_UO!$K$660,Resultados_Dic3!$E$3:$E$99980,Produccion_UO!$J664,Resultados_Dic3!$A$3:$A$99980,Produccion_UO!$H664)+SUMIFS(Resultados_Dic3!M$3:M$99980,Resultados_Dic3!$F$3:$F$99980,Produccion_UO!$K664,Resultados_Dic3!$D$3:$D$99980,Produccion_UO!$K$660,Resultados_Dic3!$E$3:$E$99980,$I664,Resultados_Dic3!$A$3:$A$99980,Produccion_UO!$H664))*$I$660</f>
        <v>751.01762720010004</v>
      </c>
      <c r="S664" s="21">
        <f>(SUMIFS(Resultados_Dic3!N$3:N$99980,Resultados_Dic3!$F$3:$F$99980,Produccion_UO!$K664,Resultados_Dic3!$D$3:$D$99980,Produccion_UO!$K$660,Resultados_Dic3!$E$3:$E$99980,Produccion_UO!$J664,Resultados_Dic3!$A$3:$A$99980,Produccion_UO!$H664)+SUMIFS(Resultados_Dic3!N$3:N$99980,Resultados_Dic3!$F$3:$F$99980,Produccion_UO!$K664,Resultados_Dic3!$D$3:$D$99980,Produccion_UO!$K$660,Resultados_Dic3!$E$3:$E$99980,$I664,Resultados_Dic3!$A$3:$A$99980,Produccion_UO!$H664))*$I$660</f>
        <v>751.01762720010004</v>
      </c>
      <c r="T664" s="21">
        <f>(SUMIFS(Resultados_Dic3!O$3:O$99980,Resultados_Dic3!$F$3:$F$99980,Produccion_UO!$K664,Resultados_Dic3!$D$3:$D$99980,Produccion_UO!$K$660,Resultados_Dic3!$E$3:$E$99980,Produccion_UO!$J664,Resultados_Dic3!$A$3:$A$99980,Produccion_UO!$H664)+SUMIFS(Resultados_Dic3!O$3:O$99980,Resultados_Dic3!$F$3:$F$99980,Produccion_UO!$K664,Resultados_Dic3!$D$3:$D$99980,Produccion_UO!$K$660,Resultados_Dic3!$E$3:$E$99980,$I664,Resultados_Dic3!$A$3:$A$99980,Produccion_UO!$H664))*$I$660</f>
        <v>751.01762720010004</v>
      </c>
      <c r="U664" s="21">
        <f>(SUMIFS(Resultados_Dic3!P$3:P$99980,Resultados_Dic3!$F$3:$F$99980,Produccion_UO!$K664,Resultados_Dic3!$D$3:$D$99980,Produccion_UO!$K$660,Resultados_Dic3!$E$3:$E$99980,Produccion_UO!$J664,Resultados_Dic3!$A$3:$A$99980,Produccion_UO!$H664)+SUMIFS(Resultados_Dic3!P$3:P$99980,Resultados_Dic3!$F$3:$F$99980,Produccion_UO!$K664,Resultados_Dic3!$D$3:$D$99980,Produccion_UO!$K$660,Resultados_Dic3!$E$3:$E$99980,$I664,Resultados_Dic3!$A$3:$A$99980,Produccion_UO!$H664))*$I$660</f>
        <v>751.01762720010004</v>
      </c>
      <c r="V664" s="21">
        <f>(SUMIFS(Resultados_Dic3!Q$3:Q$99980,Resultados_Dic3!$F$3:$F$99980,Produccion_UO!$K664,Resultados_Dic3!$D$3:$D$99980,Produccion_UO!$K$660,Resultados_Dic3!$E$3:$E$99980,Produccion_UO!$J664,Resultados_Dic3!$A$3:$A$99980,Produccion_UO!$H664)+SUMIFS(Resultados_Dic3!Q$3:Q$99980,Resultados_Dic3!$F$3:$F$99980,Produccion_UO!$K664,Resultados_Dic3!$D$3:$D$99980,Produccion_UO!$K$660,Resultados_Dic3!$E$3:$E$99980,$I664,Resultados_Dic3!$A$3:$A$99980,Produccion_UO!$H664))*$I$660</f>
        <v>704.37331412334595</v>
      </c>
      <c r="W664" s="21">
        <f>(SUMIFS(Resultados_Dic3!R$3:R$99980,Resultados_Dic3!$F$3:$F$99980,Produccion_UO!$K664,Resultados_Dic3!$D$3:$D$99980,Produccion_UO!$K$660,Resultados_Dic3!$E$3:$E$99980,Produccion_UO!$J664,Resultados_Dic3!$A$3:$A$99980,Produccion_UO!$H664)+SUMIFS(Resultados_Dic3!R$3:R$99980,Resultados_Dic3!$F$3:$F$99980,Produccion_UO!$K664,Resultados_Dic3!$D$3:$D$99980,Produccion_UO!$K$660,Resultados_Dic3!$E$3:$E$99980,$I664,Resultados_Dic3!$A$3:$A$99980,Produccion_UO!$H664))*$I$660</f>
        <v>360.13966383786197</v>
      </c>
      <c r="X664" s="21">
        <f>(SUMIFS(Resultados_Dic3!S$3:S$99980,Resultados_Dic3!$F$3:$F$99980,Produccion_UO!$K664,Resultados_Dic3!$D$3:$D$99980,Produccion_UO!$K$660,Resultados_Dic3!$E$3:$E$99980,Produccion_UO!$J664,Resultados_Dic3!$A$3:$A$99980,Produccion_UO!$H664)+SUMIFS(Resultados_Dic3!S$3:S$99980,Resultados_Dic3!$F$3:$F$99980,Produccion_UO!$K664,Resultados_Dic3!$D$3:$D$99980,Produccion_UO!$K$660,Resultados_Dic3!$E$3:$E$99980,$I664,Resultados_Dic3!$A$3:$A$99980,Produccion_UO!$H664))*$I$660</f>
        <v>0</v>
      </c>
      <c r="Y664" s="21">
        <f>(SUMIFS(Resultados_Dic3!T$3:T$99980,Resultados_Dic3!$F$3:$F$99980,Produccion_UO!$K664,Resultados_Dic3!$D$3:$D$99980,Produccion_UO!$K$660,Resultados_Dic3!$E$3:$E$99980,Produccion_UO!$J664,Resultados_Dic3!$A$3:$A$99980,Produccion_UO!$H664)+SUMIFS(Resultados_Dic3!T$3:T$99980,Resultados_Dic3!$F$3:$F$99980,Produccion_UO!$K664,Resultados_Dic3!$D$3:$D$99980,Produccion_UO!$K$660,Resultados_Dic3!$E$3:$E$99980,$I664,Resultados_Dic3!$A$3:$A$99980,Produccion_UO!$H664))*$I$660</f>
        <v>0</v>
      </c>
      <c r="Z664" s="21">
        <f>(SUMIFS(Resultados_Dic3!U$3:U$99980,Resultados_Dic3!$F$3:$F$99980,Produccion_UO!$K664,Resultados_Dic3!$D$3:$D$99980,Produccion_UO!$K$660,Resultados_Dic3!$E$3:$E$99980,Produccion_UO!$J664,Resultados_Dic3!$A$3:$A$99980,Produccion_UO!$H664)+SUMIFS(Resultados_Dic3!U$3:U$99980,Resultados_Dic3!$F$3:$F$99980,Produccion_UO!$K664,Resultados_Dic3!$D$3:$D$99980,Produccion_UO!$K$660,Resultados_Dic3!$E$3:$E$99980,$I664,Resultados_Dic3!$A$3:$A$99980,Produccion_UO!$H664))*$I$660</f>
        <v>0</v>
      </c>
      <c r="AA664" s="21">
        <f>(SUMIFS(Resultados_Dic3!V$3:V$99980,Resultados_Dic3!$F$3:$F$99980,Produccion_UO!$K664,Resultados_Dic3!$D$3:$D$99980,Produccion_UO!$K$660,Resultados_Dic3!$E$3:$E$99980,Produccion_UO!$J664,Resultados_Dic3!$A$3:$A$99980,Produccion_UO!$H664)+SUMIFS(Resultados_Dic3!V$3:V$99980,Resultados_Dic3!$F$3:$F$99980,Produccion_UO!$K664,Resultados_Dic3!$D$3:$D$99980,Produccion_UO!$K$660,Resultados_Dic3!$E$3:$E$99980,$I664,Resultados_Dic3!$A$3:$A$99980,Produccion_UO!$H664))*$I$660</f>
        <v>0</v>
      </c>
      <c r="AB664" s="21">
        <f>(SUMIFS(Resultados_Dic3!W$3:W$99980,Resultados_Dic3!$F$3:$F$99980,Produccion_UO!$K664,Resultados_Dic3!$D$3:$D$99980,Produccion_UO!$K$660,Resultados_Dic3!$E$3:$E$99980,Produccion_UO!$J664,Resultados_Dic3!$A$3:$A$99980,Produccion_UO!$H664)+SUMIFS(Resultados_Dic3!W$3:W$99980,Resultados_Dic3!$F$3:$F$99980,Produccion_UO!$K664,Resultados_Dic3!$D$3:$D$99980,Produccion_UO!$K$660,Resultados_Dic3!$E$3:$E$99980,$I664,Resultados_Dic3!$A$3:$A$99980,Produccion_UO!$H664))*$I$660</f>
        <v>0</v>
      </c>
      <c r="AC664" s="21">
        <f>(SUMIFS(Resultados_Dic3!X$3:X$99980,Resultados_Dic3!$F$3:$F$99980,Produccion_UO!$K664,Resultados_Dic3!$D$3:$D$99980,Produccion_UO!$K$660,Resultados_Dic3!$E$3:$E$99980,Produccion_UO!$J664,Resultados_Dic3!$A$3:$A$99980,Produccion_UO!$H664)+SUMIFS(Resultados_Dic3!X$3:X$99980,Resultados_Dic3!$F$3:$F$99980,Produccion_UO!$K664,Resultados_Dic3!$D$3:$D$99980,Produccion_UO!$K$660,Resultados_Dic3!$E$3:$E$99980,$I664,Resultados_Dic3!$A$3:$A$99980,Produccion_UO!$H664))*$I$660</f>
        <v>0</v>
      </c>
      <c r="AD664" s="21">
        <f>(SUMIFS(Resultados_Dic3!Y$3:Y$99980,Resultados_Dic3!$F$3:$F$99980,Produccion_UO!$K664,Resultados_Dic3!$D$3:$D$99980,Produccion_UO!$K$660,Resultados_Dic3!$E$3:$E$99980,Produccion_UO!$J664,Resultados_Dic3!$A$3:$A$99980,Produccion_UO!$H664)+SUMIFS(Resultados_Dic3!Y$3:Y$99980,Resultados_Dic3!$F$3:$F$99980,Produccion_UO!$K664,Resultados_Dic3!$D$3:$D$99980,Produccion_UO!$K$660,Resultados_Dic3!$E$3:$E$99980,$I664,Resultados_Dic3!$A$3:$A$99980,Produccion_UO!$H664))*$I$660</f>
        <v>0</v>
      </c>
      <c r="AE664" s="21">
        <f>(SUMIFS(Resultados_Dic3!Z$3:Z$99980,Resultados_Dic3!$F$3:$F$99980,Produccion_UO!$K664,Resultados_Dic3!$D$3:$D$99980,Produccion_UO!$K$660,Resultados_Dic3!$E$3:$E$99980,Produccion_UO!$J664,Resultados_Dic3!$A$3:$A$99980,Produccion_UO!$H664)+SUMIFS(Resultados_Dic3!Z$3:Z$99980,Resultados_Dic3!$F$3:$F$99980,Produccion_UO!$K664,Resultados_Dic3!$D$3:$D$99980,Produccion_UO!$K$660,Resultados_Dic3!$E$3:$E$99980,$I664,Resultados_Dic3!$A$3:$A$99980,Produccion_UO!$H664))*$I$660</f>
        <v>0</v>
      </c>
      <c r="AF664" s="21">
        <f>(SUMIFS(Resultados_Dic3!AA$3:AA$99980,Resultados_Dic3!$F$3:$F$99980,Produccion_UO!$K664,Resultados_Dic3!$D$3:$D$99980,Produccion_UO!$K$660,Resultados_Dic3!$E$3:$E$99980,Produccion_UO!$J664,Resultados_Dic3!$A$3:$A$99980,Produccion_UO!$H664)+SUMIFS(Resultados_Dic3!AA$3:AA$99980,Resultados_Dic3!$F$3:$F$99980,Produccion_UO!$K664,Resultados_Dic3!$D$3:$D$99980,Produccion_UO!$K$660,Resultados_Dic3!$E$3:$E$99980,$I664,Resultados_Dic3!$A$3:$A$99980,Produccion_UO!$H664))*$I$660</f>
        <v>0</v>
      </c>
      <c r="AG664" s="21">
        <f>(SUMIFS(Resultados_Dic3!AB$3:AB$99980,Resultados_Dic3!$F$3:$F$99980,Produccion_UO!$K664,Resultados_Dic3!$D$3:$D$99980,Produccion_UO!$K$660,Resultados_Dic3!$E$3:$E$99980,Produccion_UO!$J664,Resultados_Dic3!$A$3:$A$99980,Produccion_UO!$H664)+SUMIFS(Resultados_Dic3!AB$3:AB$99980,Resultados_Dic3!$F$3:$F$99980,Produccion_UO!$K664,Resultados_Dic3!$D$3:$D$99980,Produccion_UO!$K$660,Resultados_Dic3!$E$3:$E$99980,$I664,Resultados_Dic3!$A$3:$A$99980,Produccion_UO!$H664))*$I$660</f>
        <v>0</v>
      </c>
      <c r="AH664" s="21">
        <f>(SUMIFS(Resultados_Dic3!AC$3:AC$99980,Resultados_Dic3!$F$3:$F$99980,Produccion_UO!$K664,Resultados_Dic3!$D$3:$D$99980,Produccion_UO!$K$660,Resultados_Dic3!$E$3:$E$99980,Produccion_UO!$J664,Resultados_Dic3!$A$3:$A$99980,Produccion_UO!$H664)+SUMIFS(Resultados_Dic3!AC$3:AC$99980,Resultados_Dic3!$F$3:$F$99980,Produccion_UO!$K664,Resultados_Dic3!$D$3:$D$99980,Produccion_UO!$K$660,Resultados_Dic3!$E$3:$E$99980,$I664,Resultados_Dic3!$A$3:$A$99980,Produccion_UO!$H664))*$I$660</f>
        <v>0</v>
      </c>
      <c r="AI664" s="21">
        <f>(SUMIFS(Resultados_Dic3!AD$3:AD$99980,Resultados_Dic3!$F$3:$F$99980,Produccion_UO!$K664,Resultados_Dic3!$D$3:$D$99980,Produccion_UO!$K$660,Resultados_Dic3!$E$3:$E$99980,Produccion_UO!$J664,Resultados_Dic3!$A$3:$A$99980,Produccion_UO!$H664)+SUMIFS(Resultados_Dic3!AD$3:AD$99980,Resultados_Dic3!$F$3:$F$99980,Produccion_UO!$K664,Resultados_Dic3!$D$3:$D$99980,Produccion_UO!$K$660,Resultados_Dic3!$E$3:$E$99980,$I664,Resultados_Dic3!$A$3:$A$99980,Produccion_UO!$H664))*$I$660</f>
        <v>0</v>
      </c>
      <c r="AJ664" s="21">
        <f>(SUMIFS(Resultados_Dic3!AE$3:AE$99980,Resultados_Dic3!$F$3:$F$99980,Produccion_UO!$K664,Resultados_Dic3!$D$3:$D$99980,Produccion_UO!$K$660,Resultados_Dic3!$E$3:$E$99980,Produccion_UO!$J664,Resultados_Dic3!$A$3:$A$99980,Produccion_UO!$H664)+SUMIFS(Resultados_Dic3!AE$3:AE$99980,Resultados_Dic3!$F$3:$F$99980,Produccion_UO!$K664,Resultados_Dic3!$D$3:$D$99980,Produccion_UO!$K$660,Resultados_Dic3!$E$3:$E$99980,$I664,Resultados_Dic3!$A$3:$A$99980,Produccion_UO!$H664))*$I$660</f>
        <v>0</v>
      </c>
      <c r="AK664" s="21">
        <f>(SUMIFS(Resultados_Dic3!AF$3:AF$99980,Resultados_Dic3!$F$3:$F$99980,Produccion_UO!$K664,Resultados_Dic3!$D$3:$D$99980,Produccion_UO!$K$660,Resultados_Dic3!$E$3:$E$99980,Produccion_UO!$J664,Resultados_Dic3!$A$3:$A$99980,Produccion_UO!$H664)+SUMIFS(Resultados_Dic3!AF$3:AF$99980,Resultados_Dic3!$F$3:$F$99980,Produccion_UO!$K664,Resultados_Dic3!$D$3:$D$99980,Produccion_UO!$K$660,Resultados_Dic3!$E$3:$E$99980,$I664,Resultados_Dic3!$A$3:$A$99980,Produccion_UO!$H664))*$I$660</f>
        <v>0</v>
      </c>
      <c r="AL664" s="21">
        <f>(SUMIFS(Resultados_Dic3!AG$3:AG$99980,Resultados_Dic3!$F$3:$F$99980,Produccion_UO!$K664,Resultados_Dic3!$D$3:$D$99980,Produccion_UO!$K$660,Resultados_Dic3!$E$3:$E$99980,Produccion_UO!$J664,Resultados_Dic3!$A$3:$A$99980,Produccion_UO!$H664)+SUMIFS(Resultados_Dic3!AG$3:AG$99980,Resultados_Dic3!$F$3:$F$99980,Produccion_UO!$K664,Resultados_Dic3!$D$3:$D$99980,Produccion_UO!$K$660,Resultados_Dic3!$E$3:$E$99980,$I664,Resultados_Dic3!$A$3:$A$99980,Produccion_UO!$H664))*$I$660</f>
        <v>0</v>
      </c>
      <c r="AM664" s="21">
        <f>(SUMIFS(Resultados_Dic3!AH$3:AH$99980,Resultados_Dic3!$F$3:$F$99980,Produccion_UO!$K664,Resultados_Dic3!$D$3:$D$99980,Produccion_UO!$K$660,Resultados_Dic3!$E$3:$E$99980,Produccion_UO!$J664,Resultados_Dic3!$A$3:$A$99980,Produccion_UO!$H664)+SUMIFS(Resultados_Dic3!AH$3:AH$99980,Resultados_Dic3!$F$3:$F$99980,Produccion_UO!$K664,Resultados_Dic3!$D$3:$D$99980,Produccion_UO!$K$660,Resultados_Dic3!$E$3:$E$99980,$I664,Resultados_Dic3!$A$3:$A$99980,Produccion_UO!$H664))*$I$660</f>
        <v>0</v>
      </c>
      <c r="AN664" s="21">
        <f>(SUMIFS(Resultados_Dic3!AI$3:AI$99980,Resultados_Dic3!$F$3:$F$99980,Produccion_UO!$K664,Resultados_Dic3!$D$3:$D$99980,Produccion_UO!$K$660,Resultados_Dic3!$E$3:$E$99980,Produccion_UO!$J664,Resultados_Dic3!$A$3:$A$99980,Produccion_UO!$H664)+SUMIFS(Resultados_Dic3!AI$3:AI$99980,Resultados_Dic3!$F$3:$F$99980,Produccion_UO!$K664,Resultados_Dic3!$D$3:$D$99980,Produccion_UO!$K$660,Resultados_Dic3!$E$3:$E$99980,$I664,Resultados_Dic3!$A$3:$A$99980,Produccion_UO!$H664))*$I$660</f>
        <v>0</v>
      </c>
      <c r="AO664" s="21">
        <f>(SUMIFS(Resultados_Dic3!AJ$3:AJ$99980,Resultados_Dic3!$F$3:$F$99980,Produccion_UO!$K664,Resultados_Dic3!$D$3:$D$99980,Produccion_UO!$K$660,Resultados_Dic3!$E$3:$E$99980,Produccion_UO!$J664,Resultados_Dic3!$A$3:$A$99980,Produccion_UO!$H664)+SUMIFS(Resultados_Dic3!AJ$3:AJ$99980,Resultados_Dic3!$F$3:$F$99980,Produccion_UO!$K664,Resultados_Dic3!$D$3:$D$99980,Produccion_UO!$K$660,Resultados_Dic3!$E$3:$E$99980,$I664,Resultados_Dic3!$A$3:$A$99980,Produccion_UO!$H664))*$I$660</f>
        <v>0</v>
      </c>
      <c r="AP664" s="21">
        <f>(SUMIFS(Resultados_Dic3!AK$3:AK$99980,Resultados_Dic3!$F$3:$F$99980,Produccion_UO!$K664,Resultados_Dic3!$D$3:$D$99980,Produccion_UO!$K$660,Resultados_Dic3!$E$3:$E$99980,Produccion_UO!$J664,Resultados_Dic3!$A$3:$A$99980,Produccion_UO!$H664)+SUMIFS(Resultados_Dic3!AK$3:AK$99980,Resultados_Dic3!$F$3:$F$99980,Produccion_UO!$K664,Resultados_Dic3!$D$3:$D$99980,Produccion_UO!$K$660,Resultados_Dic3!$E$3:$E$99980,$I664,Resultados_Dic3!$A$3:$A$99980,Produccion_UO!$H664))*$I$660</f>
        <v>0</v>
      </c>
      <c r="AQ664" s="21">
        <f>(SUMIFS(Resultados_Dic3!AL$3:AL$99980,Resultados_Dic3!$F$3:$F$99980,Produccion_UO!$K664,Resultados_Dic3!$D$3:$D$99980,Produccion_UO!$K$660,Resultados_Dic3!$E$3:$E$99980,Produccion_UO!$J664,Resultados_Dic3!$A$3:$A$99980,Produccion_UO!$H664)+SUMIFS(Resultados_Dic3!AL$3:AL$99980,Resultados_Dic3!$F$3:$F$99980,Produccion_UO!$K664,Resultados_Dic3!$D$3:$D$99980,Produccion_UO!$K$660,Resultados_Dic3!$E$3:$E$99980,$I664,Resultados_Dic3!$A$3:$A$99980,Produccion_UO!$H664))*$I$660</f>
        <v>0</v>
      </c>
      <c r="AR664" s="21">
        <f>(SUMIFS(Resultados_Dic3!AM$3:AM$99980,Resultados_Dic3!$F$3:$F$99980,Produccion_UO!$K664,Resultados_Dic3!$D$3:$D$99980,Produccion_UO!$K$660,Resultados_Dic3!$E$3:$E$99980,Produccion_UO!$J664,Resultados_Dic3!$A$3:$A$99980,Produccion_UO!$H664)+SUMIFS(Resultados_Dic3!AM$3:AM$99980,Resultados_Dic3!$F$3:$F$99980,Produccion_UO!$K664,Resultados_Dic3!$D$3:$D$99980,Produccion_UO!$K$660,Resultados_Dic3!$E$3:$E$99980,$I664,Resultados_Dic3!$A$3:$A$99980,Produccion_UO!$H664))*$I$660</f>
        <v>0</v>
      </c>
    </row>
    <row r="665" spans="1:48" x14ac:dyDescent="0.25">
      <c r="D665" s="131"/>
      <c r="E665" s="131"/>
      <c r="G665" s="15"/>
      <c r="H665" s="17" t="str">
        <f t="shared" si="188"/>
        <v>DIC7</v>
      </c>
      <c r="I665" s="24"/>
      <c r="J665" s="109"/>
      <c r="K665" s="108"/>
      <c r="L665" s="22" t="str">
        <f>+$B$5</f>
        <v>LLO - Heavy</v>
      </c>
      <c r="M665" s="21">
        <f>+SUMIFS(Resultados_Dic3!H$3:H$99980,Resultados_Dic3!$F$3:$F$99980,Produccion_UO!$K665,Resultados_Dic3!$D$3:$D$99980,Produccion_UO!$K$621,Resultados_Dic3!$E$3:$E$99980,Produccion_UO!$I664,Resultados_Dic3!$A$3:$A$99980,Produccion_UO!$H665)</f>
        <v>0</v>
      </c>
      <c r="N665" s="21">
        <f>+SUMIFS(Resultados_Dic3!I$3:I$99980,Resultados_Dic3!$F$3:$F$99980,Produccion_UO!$K665,Resultados_Dic3!$D$3:$D$99980,Produccion_UO!$K$621,Resultados_Dic3!$E$3:$E$99980,Produccion_UO!$I664,Resultados_Dic3!$A$3:$A$99980,Produccion_UO!$H665)</f>
        <v>0</v>
      </c>
      <c r="O665" s="21">
        <f>+SUMIFS(Resultados_Dic3!J$3:J$99980,Resultados_Dic3!$F$3:$F$99980,Produccion_UO!$K665,Resultados_Dic3!$D$3:$D$99980,Produccion_UO!$K$621,Resultados_Dic3!$E$3:$E$99980,Produccion_UO!$I664,Resultados_Dic3!$A$3:$A$99980,Produccion_UO!$H665)</f>
        <v>0</v>
      </c>
      <c r="P665" s="21">
        <f>+SUMIFS(Resultados_Dic3!K$3:K$99980,Resultados_Dic3!$F$3:$F$99980,Produccion_UO!$K665,Resultados_Dic3!$D$3:$D$99980,Produccion_UO!$K$621,Resultados_Dic3!$E$3:$E$99980,Produccion_UO!$I664,Resultados_Dic3!$A$3:$A$99980,Produccion_UO!$H665)</f>
        <v>0</v>
      </c>
      <c r="Q665" s="21">
        <f>+SUMIFS(Resultados_Dic3!L$3:L$99980,Resultados_Dic3!$F$3:$F$99980,Produccion_UO!$K665,Resultados_Dic3!$D$3:$D$99980,Produccion_UO!$K$621,Resultados_Dic3!$E$3:$E$99980,Produccion_UO!$I664,Resultados_Dic3!$A$3:$A$99980,Produccion_UO!$H665)</f>
        <v>0</v>
      </c>
      <c r="R665" s="21">
        <f>+SUMIFS(Resultados_Dic3!M$3:M$99980,Resultados_Dic3!$F$3:$F$99980,Produccion_UO!$K665,Resultados_Dic3!$D$3:$D$99980,Produccion_UO!$K$621,Resultados_Dic3!$E$3:$E$99980,Produccion_UO!$I664,Resultados_Dic3!$A$3:$A$99980,Produccion_UO!$H665)</f>
        <v>0</v>
      </c>
      <c r="S665" s="21">
        <f>+SUMIFS(Resultados_Dic3!N$3:N$99980,Resultados_Dic3!$F$3:$F$99980,Produccion_UO!$K665,Resultados_Dic3!$D$3:$D$99980,Produccion_UO!$K$621,Resultados_Dic3!$E$3:$E$99980,Produccion_UO!$I664,Resultados_Dic3!$A$3:$A$99980,Produccion_UO!$H665)</f>
        <v>0</v>
      </c>
      <c r="T665" s="21">
        <f>+SUMIFS(Resultados_Dic3!O$3:O$99980,Resultados_Dic3!$F$3:$F$99980,Produccion_UO!$K665,Resultados_Dic3!$D$3:$D$99980,Produccion_UO!$K$621,Resultados_Dic3!$E$3:$E$99980,Produccion_UO!$I664,Resultados_Dic3!$A$3:$A$99980,Produccion_UO!$H665)</f>
        <v>0</v>
      </c>
      <c r="U665" s="21">
        <f>+SUMIFS(Resultados_Dic3!P$3:P$99980,Resultados_Dic3!$F$3:$F$99980,Produccion_UO!$K665,Resultados_Dic3!$D$3:$D$99980,Produccion_UO!$K$621,Resultados_Dic3!$E$3:$E$99980,Produccion_UO!$I664,Resultados_Dic3!$A$3:$A$99980,Produccion_UO!$H665)</f>
        <v>0</v>
      </c>
      <c r="V665" s="21">
        <f>+SUMIFS(Resultados_Dic3!Q$3:Q$99980,Resultados_Dic3!$F$3:$F$99980,Produccion_UO!$K665,Resultados_Dic3!$D$3:$D$99980,Produccion_UO!$K$621,Resultados_Dic3!$E$3:$E$99980,Produccion_UO!$I664,Resultados_Dic3!$A$3:$A$99980,Produccion_UO!$H665)</f>
        <v>0</v>
      </c>
      <c r="W665" s="21">
        <f>+SUMIFS(Resultados_Dic3!R$3:R$99980,Resultados_Dic3!$F$3:$F$99980,Produccion_UO!$K665,Resultados_Dic3!$D$3:$D$99980,Produccion_UO!$K$621,Resultados_Dic3!$E$3:$E$99980,Produccion_UO!$I664,Resultados_Dic3!$A$3:$A$99980,Produccion_UO!$H665)</f>
        <v>0</v>
      </c>
      <c r="X665" s="21">
        <f>+SUMIFS(Resultados_Dic3!S$3:S$99980,Resultados_Dic3!$F$3:$F$99980,Produccion_UO!$K665,Resultados_Dic3!$D$3:$D$99980,Produccion_UO!$K$621,Resultados_Dic3!$E$3:$E$99980,Produccion_UO!$I664,Resultados_Dic3!$A$3:$A$99980,Produccion_UO!$H665)</f>
        <v>0</v>
      </c>
      <c r="Y665" s="21">
        <f>+SUMIFS(Resultados_Dic3!T$3:T$99980,Resultados_Dic3!$F$3:$F$99980,Produccion_UO!$K665,Resultados_Dic3!$D$3:$D$99980,Produccion_UO!$K$621,Resultados_Dic3!$E$3:$E$99980,Produccion_UO!$I664,Resultados_Dic3!$A$3:$A$99980,Produccion_UO!$H665)</f>
        <v>0</v>
      </c>
      <c r="Z665" s="21">
        <f>+SUMIFS(Resultados_Dic3!U$3:U$99980,Resultados_Dic3!$F$3:$F$99980,Produccion_UO!$K665,Resultados_Dic3!$D$3:$D$99980,Produccion_UO!$K$621,Resultados_Dic3!$E$3:$E$99980,Produccion_UO!$I664,Resultados_Dic3!$A$3:$A$99980,Produccion_UO!$H665)</f>
        <v>0</v>
      </c>
      <c r="AA665" s="21">
        <f>+SUMIFS(Resultados_Dic3!V$3:V$99980,Resultados_Dic3!$F$3:$F$99980,Produccion_UO!$K665,Resultados_Dic3!$D$3:$D$99980,Produccion_UO!$K$621,Resultados_Dic3!$E$3:$E$99980,Produccion_UO!$I664,Resultados_Dic3!$A$3:$A$99980,Produccion_UO!$H665)</f>
        <v>0</v>
      </c>
      <c r="AB665" s="21">
        <f>+SUMIFS(Resultados_Dic3!W$3:W$99980,Resultados_Dic3!$F$3:$F$99980,Produccion_UO!$K665,Resultados_Dic3!$D$3:$D$99980,Produccion_UO!$K$621,Resultados_Dic3!$E$3:$E$99980,Produccion_UO!$I664,Resultados_Dic3!$A$3:$A$99980,Produccion_UO!$H665)</f>
        <v>0</v>
      </c>
      <c r="AC665" s="21">
        <f>+SUMIFS(Resultados_Dic3!X$3:X$99980,Resultados_Dic3!$F$3:$F$99980,Produccion_UO!$K665,Resultados_Dic3!$D$3:$D$99980,Produccion_UO!$K$621,Resultados_Dic3!$E$3:$E$99980,Produccion_UO!$I664,Resultados_Dic3!$A$3:$A$99980,Produccion_UO!$H665)</f>
        <v>0</v>
      </c>
      <c r="AD665" s="21">
        <f>+SUMIFS(Resultados_Dic3!Y$3:Y$99980,Resultados_Dic3!$F$3:$F$99980,Produccion_UO!$K665,Resultados_Dic3!$D$3:$D$99980,Produccion_UO!$K$621,Resultados_Dic3!$E$3:$E$99980,Produccion_UO!$I664,Resultados_Dic3!$A$3:$A$99980,Produccion_UO!$H665)</f>
        <v>0</v>
      </c>
      <c r="AE665" s="21">
        <f>+SUMIFS(Resultados_Dic3!Z$3:Z$99980,Resultados_Dic3!$F$3:$F$99980,Produccion_UO!$K665,Resultados_Dic3!$D$3:$D$99980,Produccion_UO!$K$621,Resultados_Dic3!$E$3:$E$99980,Produccion_UO!$I664,Resultados_Dic3!$A$3:$A$99980,Produccion_UO!$H665)</f>
        <v>0</v>
      </c>
      <c r="AF665" s="21">
        <f>+SUMIFS(Resultados_Dic3!AA$3:AA$99980,Resultados_Dic3!$F$3:$F$99980,Produccion_UO!$K665,Resultados_Dic3!$D$3:$D$99980,Produccion_UO!$K$621,Resultados_Dic3!$E$3:$E$99980,Produccion_UO!$I664,Resultados_Dic3!$A$3:$A$99980,Produccion_UO!$H665)</f>
        <v>0</v>
      </c>
      <c r="AG665" s="21">
        <f>+SUMIFS(Resultados_Dic3!AB$3:AB$99980,Resultados_Dic3!$F$3:$F$99980,Produccion_UO!$K665,Resultados_Dic3!$D$3:$D$99980,Produccion_UO!$K$621,Resultados_Dic3!$E$3:$E$99980,Produccion_UO!$I664,Resultados_Dic3!$A$3:$A$99980,Produccion_UO!$H665)</f>
        <v>0</v>
      </c>
      <c r="AH665" s="21">
        <f>+SUMIFS(Resultados_Dic3!AC$3:AC$99980,Resultados_Dic3!$F$3:$F$99980,Produccion_UO!$K665,Resultados_Dic3!$D$3:$D$99980,Produccion_UO!$K$621,Resultados_Dic3!$E$3:$E$99980,Produccion_UO!$I664,Resultados_Dic3!$A$3:$A$99980,Produccion_UO!$H665)</f>
        <v>0</v>
      </c>
      <c r="AI665" s="21">
        <f>+SUMIFS(Resultados_Dic3!AD$3:AD$99980,Resultados_Dic3!$F$3:$F$99980,Produccion_UO!$K665,Resultados_Dic3!$D$3:$D$99980,Produccion_UO!$K$621,Resultados_Dic3!$E$3:$E$99980,Produccion_UO!$I664,Resultados_Dic3!$A$3:$A$99980,Produccion_UO!$H665)</f>
        <v>0</v>
      </c>
      <c r="AJ665" s="21">
        <f>+SUMIFS(Resultados_Dic3!AE$3:AE$99980,Resultados_Dic3!$F$3:$F$99980,Produccion_UO!$K665,Resultados_Dic3!$D$3:$D$99980,Produccion_UO!$K$621,Resultados_Dic3!$E$3:$E$99980,Produccion_UO!$I664,Resultados_Dic3!$A$3:$A$99980,Produccion_UO!$H665)</f>
        <v>0</v>
      </c>
      <c r="AK665" s="21">
        <f>+SUMIFS(Resultados_Dic3!AF$3:AF$99980,Resultados_Dic3!$F$3:$F$99980,Produccion_UO!$K665,Resultados_Dic3!$D$3:$D$99980,Produccion_UO!$K$621,Resultados_Dic3!$E$3:$E$99980,Produccion_UO!$I664,Resultados_Dic3!$A$3:$A$99980,Produccion_UO!$H665)</f>
        <v>0</v>
      </c>
      <c r="AL665" s="21">
        <f>+SUMIFS(Resultados_Dic3!AG$3:AG$99980,Resultados_Dic3!$F$3:$F$99980,Produccion_UO!$K665,Resultados_Dic3!$D$3:$D$99980,Produccion_UO!$K$621,Resultados_Dic3!$E$3:$E$99980,Produccion_UO!$I664,Resultados_Dic3!$A$3:$A$99980,Produccion_UO!$H665)</f>
        <v>0</v>
      </c>
      <c r="AM665" s="21">
        <f>+SUMIFS(Resultados_Dic3!AH$3:AH$99980,Resultados_Dic3!$F$3:$F$99980,Produccion_UO!$K665,Resultados_Dic3!$D$3:$D$99980,Produccion_UO!$K$621,Resultados_Dic3!$E$3:$E$99980,Produccion_UO!$I664,Resultados_Dic3!$A$3:$A$99980,Produccion_UO!$H665)</f>
        <v>0</v>
      </c>
      <c r="AN665" s="21">
        <f>+SUMIFS(Resultados_Dic3!AI$3:AI$99980,Resultados_Dic3!$F$3:$F$99980,Produccion_UO!$K665,Resultados_Dic3!$D$3:$D$99980,Produccion_UO!$K$621,Resultados_Dic3!$E$3:$E$99980,Produccion_UO!$I664,Resultados_Dic3!$A$3:$A$99980,Produccion_UO!$H665)</f>
        <v>0</v>
      </c>
      <c r="AO665" s="21">
        <f>+SUMIFS(Resultados_Dic3!AJ$3:AJ$99980,Resultados_Dic3!$F$3:$F$99980,Produccion_UO!$K665,Resultados_Dic3!$D$3:$D$99980,Produccion_UO!$K$621,Resultados_Dic3!$E$3:$E$99980,Produccion_UO!$I664,Resultados_Dic3!$A$3:$A$99980,Produccion_UO!$H665)</f>
        <v>0</v>
      </c>
      <c r="AP665" s="21">
        <f>+SUMIFS(Resultados_Dic3!AK$3:AK$99980,Resultados_Dic3!$F$3:$F$99980,Produccion_UO!$K665,Resultados_Dic3!$D$3:$D$99980,Produccion_UO!$K$621,Resultados_Dic3!$E$3:$E$99980,Produccion_UO!$I664,Resultados_Dic3!$A$3:$A$99980,Produccion_UO!$H665)</f>
        <v>0</v>
      </c>
      <c r="AQ665" s="21">
        <f>+SUMIFS(Resultados_Dic3!AL$3:AL$99980,Resultados_Dic3!$F$3:$F$99980,Produccion_UO!$K665,Resultados_Dic3!$D$3:$D$99980,Produccion_UO!$K$621,Resultados_Dic3!$E$3:$E$99980,Produccion_UO!$I664,Resultados_Dic3!$A$3:$A$99980,Produccion_UO!$H665)</f>
        <v>0</v>
      </c>
      <c r="AR665" s="21">
        <f>+SUMIFS(Resultados_Dic3!AM$3:AM$99980,Resultados_Dic3!$F$3:$F$99980,Produccion_UO!$K665,Resultados_Dic3!$D$3:$D$99980,Produccion_UO!$K$621,Resultados_Dic3!$E$3:$E$99980,Produccion_UO!$I664,Resultados_Dic3!$A$3:$A$99980,Produccion_UO!$H665)</f>
        <v>0</v>
      </c>
    </row>
    <row r="666" spans="1:48" x14ac:dyDescent="0.25">
      <c r="D666" s="131"/>
      <c r="E666" s="131"/>
      <c r="G666" s="15"/>
      <c r="H666" s="17" t="str">
        <f t="shared" si="188"/>
        <v>DIC7</v>
      </c>
      <c r="I666" s="24"/>
      <c r="J666" s="24" t="s">
        <v>152</v>
      </c>
      <c r="K666" s="108" t="s">
        <v>463</v>
      </c>
      <c r="L666" s="22" t="str">
        <f>+$B$6</f>
        <v>PU - Ligth</v>
      </c>
      <c r="M666" s="21">
        <f>+SUMIFS(Resultados_Dic3!H$3:H$99980,Resultados_Dic3!$F$3:$F$99980,Produccion_UO!$K666,Resultados_Dic3!$D$3:$D$99980,Produccion_UO!$K$621,Resultados_Dic3!$E$3:$E$99980,Produccion_UO!$J666,Resultados_Dic3!$A$3:$A$99980,Produccion_UO!$H666)*$I$660</f>
        <v>0</v>
      </c>
      <c r="N666" s="21">
        <f>+SUMIFS(Resultados_Dic3!I$3:I$99980,Resultados_Dic3!$F$3:$F$99980,Produccion_UO!$K666,Resultados_Dic3!$D$3:$D$99980,Produccion_UO!$K$621,Resultados_Dic3!$E$3:$E$99980,Produccion_UO!$J666,Resultados_Dic3!$A$3:$A$99980,Produccion_UO!$H666)*$I$660</f>
        <v>0</v>
      </c>
      <c r="O666" s="21">
        <f>+SUMIFS(Resultados_Dic3!J$3:J$99980,Resultados_Dic3!$F$3:$F$99980,Produccion_UO!$K666,Resultados_Dic3!$D$3:$D$99980,Produccion_UO!$K$621,Resultados_Dic3!$E$3:$E$99980,Produccion_UO!$J666,Resultados_Dic3!$A$3:$A$99980,Produccion_UO!$H666)*$I$660</f>
        <v>0</v>
      </c>
      <c r="P666" s="21">
        <f>+SUMIFS(Resultados_Dic3!K$3:K$99980,Resultados_Dic3!$F$3:$F$99980,Produccion_UO!$K666,Resultados_Dic3!$D$3:$D$99980,Produccion_UO!$K$621,Resultados_Dic3!$E$3:$E$99980,Produccion_UO!$J666,Resultados_Dic3!$A$3:$A$99980,Produccion_UO!$H666)*$I$660</f>
        <v>0</v>
      </c>
      <c r="Q666" s="21">
        <f>+SUMIFS(Resultados_Dic3!L$3:L$99980,Resultados_Dic3!$F$3:$F$99980,Produccion_UO!$K666,Resultados_Dic3!$D$3:$D$99980,Produccion_UO!$K$621,Resultados_Dic3!$E$3:$E$99980,Produccion_UO!$J666,Resultados_Dic3!$A$3:$A$99980,Produccion_UO!$H666)*$I$660</f>
        <v>0</v>
      </c>
      <c r="R666" s="21">
        <f>+SUMIFS(Resultados_Dic3!M$3:M$99980,Resultados_Dic3!$F$3:$F$99980,Produccion_UO!$K666,Resultados_Dic3!$D$3:$D$99980,Produccion_UO!$K$621,Resultados_Dic3!$E$3:$E$99980,Produccion_UO!$J666,Resultados_Dic3!$A$3:$A$99980,Produccion_UO!$H666)*$I$660</f>
        <v>0</v>
      </c>
      <c r="S666" s="21">
        <f>+SUMIFS(Resultados_Dic3!N$3:N$99980,Resultados_Dic3!$F$3:$F$99980,Produccion_UO!$K666,Resultados_Dic3!$D$3:$D$99980,Produccion_UO!$K$621,Resultados_Dic3!$E$3:$E$99980,Produccion_UO!$J666,Resultados_Dic3!$A$3:$A$99980,Produccion_UO!$H666)*$I$660</f>
        <v>0</v>
      </c>
      <c r="T666" s="21">
        <f>+SUMIFS(Resultados_Dic3!O$3:O$99980,Resultados_Dic3!$F$3:$F$99980,Produccion_UO!$K666,Resultados_Dic3!$D$3:$D$99980,Produccion_UO!$K$621,Resultados_Dic3!$E$3:$E$99980,Produccion_UO!$J666,Resultados_Dic3!$A$3:$A$99980,Produccion_UO!$H666)*$I$660</f>
        <v>0</v>
      </c>
      <c r="U666" s="21">
        <f>+SUMIFS(Resultados_Dic3!P$3:P$99980,Resultados_Dic3!$F$3:$F$99980,Produccion_UO!$K666,Resultados_Dic3!$D$3:$D$99980,Produccion_UO!$K$621,Resultados_Dic3!$E$3:$E$99980,Produccion_UO!$J666,Resultados_Dic3!$A$3:$A$99980,Produccion_UO!$H666)*$I$660</f>
        <v>0</v>
      </c>
      <c r="V666" s="21">
        <f>+SUMIFS(Resultados_Dic3!Q$3:Q$99980,Resultados_Dic3!$F$3:$F$99980,Produccion_UO!$K666,Resultados_Dic3!$D$3:$D$99980,Produccion_UO!$K$621,Resultados_Dic3!$E$3:$E$99980,Produccion_UO!$J666,Resultados_Dic3!$A$3:$A$99980,Produccion_UO!$H666)*$I$660</f>
        <v>0</v>
      </c>
      <c r="W666" s="21">
        <f>+SUMIFS(Resultados_Dic3!R$3:R$99980,Resultados_Dic3!$F$3:$F$99980,Produccion_UO!$K666,Resultados_Dic3!$D$3:$D$99980,Produccion_UO!$K$621,Resultados_Dic3!$E$3:$E$99980,Produccion_UO!$J666,Resultados_Dic3!$A$3:$A$99980,Produccion_UO!$H666)*$I$660</f>
        <v>0</v>
      </c>
      <c r="X666" s="21">
        <f>+SUMIFS(Resultados_Dic3!S$3:S$99980,Resultados_Dic3!$F$3:$F$99980,Produccion_UO!$K666,Resultados_Dic3!$D$3:$D$99980,Produccion_UO!$K$621,Resultados_Dic3!$E$3:$E$99980,Produccion_UO!$J666,Resultados_Dic3!$A$3:$A$99980,Produccion_UO!$H666)*$I$660</f>
        <v>0</v>
      </c>
      <c r="Y666" s="21">
        <f>+SUMIFS(Resultados_Dic3!T$3:T$99980,Resultados_Dic3!$F$3:$F$99980,Produccion_UO!$K666,Resultados_Dic3!$D$3:$D$99980,Produccion_UO!$K$621,Resultados_Dic3!$E$3:$E$99980,Produccion_UO!$J666,Resultados_Dic3!$A$3:$A$99980,Produccion_UO!$H666)*$I$660</f>
        <v>0</v>
      </c>
      <c r="Z666" s="21">
        <f>+SUMIFS(Resultados_Dic3!U$3:U$99980,Resultados_Dic3!$F$3:$F$99980,Produccion_UO!$K666,Resultados_Dic3!$D$3:$D$99980,Produccion_UO!$K$621,Resultados_Dic3!$E$3:$E$99980,Produccion_UO!$J666,Resultados_Dic3!$A$3:$A$99980,Produccion_UO!$H666)*$I$660</f>
        <v>0</v>
      </c>
      <c r="AA666" s="21">
        <f>+SUMIFS(Resultados_Dic3!V$3:V$99980,Resultados_Dic3!$F$3:$F$99980,Produccion_UO!$K666,Resultados_Dic3!$D$3:$D$99980,Produccion_UO!$K$621,Resultados_Dic3!$E$3:$E$99980,Produccion_UO!$J666,Resultados_Dic3!$A$3:$A$99980,Produccion_UO!$H666)*$I$660</f>
        <v>0</v>
      </c>
      <c r="AB666" s="21">
        <f>+SUMIFS(Resultados_Dic3!W$3:W$99980,Resultados_Dic3!$F$3:$F$99980,Produccion_UO!$K666,Resultados_Dic3!$D$3:$D$99980,Produccion_UO!$K$621,Resultados_Dic3!$E$3:$E$99980,Produccion_UO!$J666,Resultados_Dic3!$A$3:$A$99980,Produccion_UO!$H666)*$I$660</f>
        <v>0</v>
      </c>
      <c r="AC666" s="21">
        <f>+SUMIFS(Resultados_Dic3!X$3:X$99980,Resultados_Dic3!$F$3:$F$99980,Produccion_UO!$K666,Resultados_Dic3!$D$3:$D$99980,Produccion_UO!$K$621,Resultados_Dic3!$E$3:$E$99980,Produccion_UO!$J666,Resultados_Dic3!$A$3:$A$99980,Produccion_UO!$H666)*$I$660</f>
        <v>0</v>
      </c>
      <c r="AD666" s="21">
        <f>+SUMIFS(Resultados_Dic3!Y$3:Y$99980,Resultados_Dic3!$F$3:$F$99980,Produccion_UO!$K666,Resultados_Dic3!$D$3:$D$99980,Produccion_UO!$K$621,Resultados_Dic3!$E$3:$E$99980,Produccion_UO!$J666,Resultados_Dic3!$A$3:$A$99980,Produccion_UO!$H666)*$I$660</f>
        <v>0</v>
      </c>
      <c r="AE666" s="21">
        <f>+SUMIFS(Resultados_Dic3!Z$3:Z$99980,Resultados_Dic3!$F$3:$F$99980,Produccion_UO!$K666,Resultados_Dic3!$D$3:$D$99980,Produccion_UO!$K$621,Resultados_Dic3!$E$3:$E$99980,Produccion_UO!$J666,Resultados_Dic3!$A$3:$A$99980,Produccion_UO!$H666)*$I$660</f>
        <v>0</v>
      </c>
      <c r="AF666" s="21">
        <f>+SUMIFS(Resultados_Dic3!AA$3:AA$99980,Resultados_Dic3!$F$3:$F$99980,Produccion_UO!$K666,Resultados_Dic3!$D$3:$D$99980,Produccion_UO!$K$621,Resultados_Dic3!$E$3:$E$99980,Produccion_UO!$J666,Resultados_Dic3!$A$3:$A$99980,Produccion_UO!$H666)*$I$660</f>
        <v>0</v>
      </c>
      <c r="AG666" s="21">
        <f>+SUMIFS(Resultados_Dic3!AB$3:AB$99980,Resultados_Dic3!$F$3:$F$99980,Produccion_UO!$K666,Resultados_Dic3!$D$3:$D$99980,Produccion_UO!$K$621,Resultados_Dic3!$E$3:$E$99980,Produccion_UO!$J666,Resultados_Dic3!$A$3:$A$99980,Produccion_UO!$H666)*$I$660</f>
        <v>0</v>
      </c>
      <c r="AH666" s="21">
        <f>+SUMIFS(Resultados_Dic3!AC$3:AC$99980,Resultados_Dic3!$F$3:$F$99980,Produccion_UO!$K666,Resultados_Dic3!$D$3:$D$99980,Produccion_UO!$K$621,Resultados_Dic3!$E$3:$E$99980,Produccion_UO!$J666,Resultados_Dic3!$A$3:$A$99980,Produccion_UO!$H666)*$I$660</f>
        <v>0</v>
      </c>
      <c r="AI666" s="21">
        <f>+SUMIFS(Resultados_Dic3!AD$3:AD$99980,Resultados_Dic3!$F$3:$F$99980,Produccion_UO!$K666,Resultados_Dic3!$D$3:$D$99980,Produccion_UO!$K$621,Resultados_Dic3!$E$3:$E$99980,Produccion_UO!$J666,Resultados_Dic3!$A$3:$A$99980,Produccion_UO!$H666)*$I$660</f>
        <v>0</v>
      </c>
      <c r="AJ666" s="21">
        <f>+SUMIFS(Resultados_Dic3!AE$3:AE$99980,Resultados_Dic3!$F$3:$F$99980,Produccion_UO!$K666,Resultados_Dic3!$D$3:$D$99980,Produccion_UO!$K$621,Resultados_Dic3!$E$3:$E$99980,Produccion_UO!$J666,Resultados_Dic3!$A$3:$A$99980,Produccion_UO!$H666)*$I$660</f>
        <v>0</v>
      </c>
      <c r="AK666" s="21">
        <f>+SUMIFS(Resultados_Dic3!AF$3:AF$99980,Resultados_Dic3!$F$3:$F$99980,Produccion_UO!$K666,Resultados_Dic3!$D$3:$D$99980,Produccion_UO!$K$621,Resultados_Dic3!$E$3:$E$99980,Produccion_UO!$J666,Resultados_Dic3!$A$3:$A$99980,Produccion_UO!$H666)*$I$660</f>
        <v>0</v>
      </c>
      <c r="AL666" s="21">
        <f>+SUMIFS(Resultados_Dic3!AG$3:AG$99980,Resultados_Dic3!$F$3:$F$99980,Produccion_UO!$K666,Resultados_Dic3!$D$3:$D$99980,Produccion_UO!$K$621,Resultados_Dic3!$E$3:$E$99980,Produccion_UO!$J666,Resultados_Dic3!$A$3:$A$99980,Produccion_UO!$H666)*$I$660</f>
        <v>0</v>
      </c>
      <c r="AM666" s="21">
        <f>+SUMIFS(Resultados_Dic3!AH$3:AH$99980,Resultados_Dic3!$F$3:$F$99980,Produccion_UO!$K666,Resultados_Dic3!$D$3:$D$99980,Produccion_UO!$K$621,Resultados_Dic3!$E$3:$E$99980,Produccion_UO!$J666,Resultados_Dic3!$A$3:$A$99980,Produccion_UO!$H666)*$I$660</f>
        <v>0</v>
      </c>
      <c r="AN666" s="21">
        <f>+SUMIFS(Resultados_Dic3!AI$3:AI$99980,Resultados_Dic3!$F$3:$F$99980,Produccion_UO!$K666,Resultados_Dic3!$D$3:$D$99980,Produccion_UO!$K$621,Resultados_Dic3!$E$3:$E$99980,Produccion_UO!$J666,Resultados_Dic3!$A$3:$A$99980,Produccion_UO!$H666)*$I$660</f>
        <v>0</v>
      </c>
      <c r="AO666" s="21">
        <f>+SUMIFS(Resultados_Dic3!AJ$3:AJ$99980,Resultados_Dic3!$F$3:$F$99980,Produccion_UO!$K666,Resultados_Dic3!$D$3:$D$99980,Produccion_UO!$K$621,Resultados_Dic3!$E$3:$E$99980,Produccion_UO!$J666,Resultados_Dic3!$A$3:$A$99980,Produccion_UO!$H666)*$I$660</f>
        <v>0</v>
      </c>
      <c r="AP666" s="21">
        <f>+SUMIFS(Resultados_Dic3!AK$3:AK$99980,Resultados_Dic3!$F$3:$F$99980,Produccion_UO!$K666,Resultados_Dic3!$D$3:$D$99980,Produccion_UO!$K$621,Resultados_Dic3!$E$3:$E$99980,Produccion_UO!$J666,Resultados_Dic3!$A$3:$A$99980,Produccion_UO!$H666)*$I$660</f>
        <v>0</v>
      </c>
      <c r="AQ666" s="21">
        <f>+SUMIFS(Resultados_Dic3!AL$3:AL$99980,Resultados_Dic3!$F$3:$F$99980,Produccion_UO!$K666,Resultados_Dic3!$D$3:$D$99980,Produccion_UO!$K$621,Resultados_Dic3!$E$3:$E$99980,Produccion_UO!$J666,Resultados_Dic3!$A$3:$A$99980,Produccion_UO!$H666)*$I$660</f>
        <v>0</v>
      </c>
      <c r="AR666" s="21">
        <f>+SUMIFS(Resultados_Dic3!AM$3:AM$99980,Resultados_Dic3!$F$3:$F$99980,Produccion_UO!$K666,Resultados_Dic3!$D$3:$D$99980,Produccion_UO!$K$621,Resultados_Dic3!$E$3:$E$99980,Produccion_UO!$J666,Resultados_Dic3!$A$3:$A$99980,Produccion_UO!$H666)*$I$660</f>
        <v>0</v>
      </c>
    </row>
    <row r="667" spans="1:48" x14ac:dyDescent="0.25">
      <c r="D667" s="131"/>
      <c r="E667" s="131"/>
      <c r="G667" s="15"/>
      <c r="H667" s="17" t="str">
        <f t="shared" si="188"/>
        <v>DIC7</v>
      </c>
      <c r="I667" s="24"/>
      <c r="J667" s="24" t="s">
        <v>153</v>
      </c>
      <c r="K667" s="108" t="s">
        <v>212</v>
      </c>
      <c r="L667" s="22" t="str">
        <f>+$B$7</f>
        <v>VMM - Medium</v>
      </c>
      <c r="M667" s="21">
        <f>+SUMIFS(Resultados_Dic3!H$3:H$99980,Resultados_Dic3!$F$3:$F$99980,Produccion_UO!$K667,Resultados_Dic3!$D$3:$D$99980,Produccion_UO!$K$621,Resultados_Dic3!$E$3:$E$99980,Produccion_UO!$J667,Resultados_Dic3!$A$3:$A$99980,Produccion_UO!$H667)*$I$660</f>
        <v>97.311030679258494</v>
      </c>
      <c r="N667" s="21">
        <f>+SUMIFS(Resultados_Dic3!I$3:I$99980,Resultados_Dic3!$F$3:$F$99980,Produccion_UO!$K667,Resultados_Dic3!$D$3:$D$99980,Produccion_UO!$K$621,Resultados_Dic3!$E$3:$E$99980,Produccion_UO!$J667,Resultados_Dic3!$A$3:$A$99980,Produccion_UO!$H667)*$I$660</f>
        <v>97.311030679258494</v>
      </c>
      <c r="O667" s="21">
        <f>+SUMIFS(Resultados_Dic3!J$3:J$99980,Resultados_Dic3!$F$3:$F$99980,Produccion_UO!$K667,Resultados_Dic3!$D$3:$D$99980,Produccion_UO!$K$621,Resultados_Dic3!$E$3:$E$99980,Produccion_UO!$J667,Resultados_Dic3!$A$3:$A$99980,Produccion_UO!$H667)*$I$660</f>
        <v>97.311030679258494</v>
      </c>
      <c r="P667" s="21">
        <f>+SUMIFS(Resultados_Dic3!K$3:K$99980,Resultados_Dic3!$F$3:$F$99980,Produccion_UO!$K667,Resultados_Dic3!$D$3:$D$99980,Produccion_UO!$K$621,Resultados_Dic3!$E$3:$E$99980,Produccion_UO!$J667,Resultados_Dic3!$A$3:$A$99980,Produccion_UO!$H667)*$I$660</f>
        <v>97.311030679258494</v>
      </c>
      <c r="Q667" s="21">
        <f>+SUMIFS(Resultados_Dic3!L$3:L$99980,Resultados_Dic3!$F$3:$F$99980,Produccion_UO!$K667,Resultados_Dic3!$D$3:$D$99980,Produccion_UO!$K$621,Resultados_Dic3!$E$3:$E$99980,Produccion_UO!$J667,Resultados_Dic3!$A$3:$A$99980,Produccion_UO!$H667)*$I$660</f>
        <v>97.311030679258494</v>
      </c>
      <c r="R667" s="21">
        <f>+SUMIFS(Resultados_Dic3!M$3:M$99980,Resultados_Dic3!$F$3:$F$99980,Produccion_UO!$K667,Resultados_Dic3!$D$3:$D$99980,Produccion_UO!$K$621,Resultados_Dic3!$E$3:$E$99980,Produccion_UO!$J667,Resultados_Dic3!$A$3:$A$99980,Produccion_UO!$H667)*$I$660</f>
        <v>97.311030679258494</v>
      </c>
      <c r="S667" s="21">
        <f>+SUMIFS(Resultados_Dic3!N$3:N$99980,Resultados_Dic3!$F$3:$F$99980,Produccion_UO!$K667,Resultados_Dic3!$D$3:$D$99980,Produccion_UO!$K$621,Resultados_Dic3!$E$3:$E$99980,Produccion_UO!$J667,Resultados_Dic3!$A$3:$A$99980,Produccion_UO!$H667)*$I$660</f>
        <v>97.311030679258494</v>
      </c>
      <c r="T667" s="21">
        <f>+SUMIFS(Resultados_Dic3!O$3:O$99980,Resultados_Dic3!$F$3:$F$99980,Produccion_UO!$K667,Resultados_Dic3!$D$3:$D$99980,Produccion_UO!$K$621,Resultados_Dic3!$E$3:$E$99980,Produccion_UO!$J667,Resultados_Dic3!$A$3:$A$99980,Produccion_UO!$H667)*$I$660</f>
        <v>97.311030679258494</v>
      </c>
      <c r="U667" s="21">
        <f>+SUMIFS(Resultados_Dic3!P$3:P$99980,Resultados_Dic3!$F$3:$F$99980,Produccion_UO!$K667,Resultados_Dic3!$D$3:$D$99980,Produccion_UO!$K$621,Resultados_Dic3!$E$3:$E$99980,Produccion_UO!$J667,Resultados_Dic3!$A$3:$A$99980,Produccion_UO!$H667)*$I$660</f>
        <v>87.991134762071994</v>
      </c>
      <c r="V667" s="21">
        <f>+SUMIFS(Resultados_Dic3!Q$3:Q$99980,Resultados_Dic3!$F$3:$F$99980,Produccion_UO!$K667,Resultados_Dic3!$D$3:$D$99980,Produccion_UO!$K$621,Resultados_Dic3!$E$3:$E$99980,Produccion_UO!$J667,Resultados_Dic3!$A$3:$A$99980,Produccion_UO!$H667)*$I$660</f>
        <v>0</v>
      </c>
      <c r="W667" s="21">
        <f>+SUMIFS(Resultados_Dic3!R$3:R$99980,Resultados_Dic3!$F$3:$F$99980,Produccion_UO!$K667,Resultados_Dic3!$D$3:$D$99980,Produccion_UO!$K$621,Resultados_Dic3!$E$3:$E$99980,Produccion_UO!$J667,Resultados_Dic3!$A$3:$A$99980,Produccion_UO!$H667)*$I$660</f>
        <v>0</v>
      </c>
      <c r="X667" s="21">
        <f>+SUMIFS(Resultados_Dic3!S$3:S$99980,Resultados_Dic3!$F$3:$F$99980,Produccion_UO!$K667,Resultados_Dic3!$D$3:$D$99980,Produccion_UO!$K$621,Resultados_Dic3!$E$3:$E$99980,Produccion_UO!$J667,Resultados_Dic3!$A$3:$A$99980,Produccion_UO!$H667)*$I$660</f>
        <v>0</v>
      </c>
      <c r="Y667" s="21">
        <f>+SUMIFS(Resultados_Dic3!T$3:T$99980,Resultados_Dic3!$F$3:$F$99980,Produccion_UO!$K667,Resultados_Dic3!$D$3:$D$99980,Produccion_UO!$K$621,Resultados_Dic3!$E$3:$E$99980,Produccion_UO!$J667,Resultados_Dic3!$A$3:$A$99980,Produccion_UO!$H667)*$I$660</f>
        <v>0</v>
      </c>
      <c r="Z667" s="21">
        <f>+SUMIFS(Resultados_Dic3!U$3:U$99980,Resultados_Dic3!$F$3:$F$99980,Produccion_UO!$K667,Resultados_Dic3!$D$3:$D$99980,Produccion_UO!$K$621,Resultados_Dic3!$E$3:$E$99980,Produccion_UO!$J667,Resultados_Dic3!$A$3:$A$99980,Produccion_UO!$H667)*$I$660</f>
        <v>0</v>
      </c>
      <c r="AA667" s="21">
        <f>+SUMIFS(Resultados_Dic3!V$3:V$99980,Resultados_Dic3!$F$3:$F$99980,Produccion_UO!$K667,Resultados_Dic3!$D$3:$D$99980,Produccion_UO!$K$621,Resultados_Dic3!$E$3:$E$99980,Produccion_UO!$J667,Resultados_Dic3!$A$3:$A$99980,Produccion_UO!$H667)*$I$660</f>
        <v>0</v>
      </c>
      <c r="AB667" s="21">
        <f>+SUMIFS(Resultados_Dic3!W$3:W$99980,Resultados_Dic3!$F$3:$F$99980,Produccion_UO!$K667,Resultados_Dic3!$D$3:$D$99980,Produccion_UO!$K$621,Resultados_Dic3!$E$3:$E$99980,Produccion_UO!$J667,Resultados_Dic3!$A$3:$A$99980,Produccion_UO!$H667)*$I$660</f>
        <v>0</v>
      </c>
      <c r="AC667" s="21">
        <f>+SUMIFS(Resultados_Dic3!X$3:X$99980,Resultados_Dic3!$F$3:$F$99980,Produccion_UO!$K667,Resultados_Dic3!$D$3:$D$99980,Produccion_UO!$K$621,Resultados_Dic3!$E$3:$E$99980,Produccion_UO!$J667,Resultados_Dic3!$A$3:$A$99980,Produccion_UO!$H667)*$I$660</f>
        <v>0</v>
      </c>
      <c r="AD667" s="21">
        <f>+SUMIFS(Resultados_Dic3!Y$3:Y$99980,Resultados_Dic3!$F$3:$F$99980,Produccion_UO!$K667,Resultados_Dic3!$D$3:$D$99980,Produccion_UO!$K$621,Resultados_Dic3!$E$3:$E$99980,Produccion_UO!$J667,Resultados_Dic3!$A$3:$A$99980,Produccion_UO!$H667)*$I$660</f>
        <v>0</v>
      </c>
      <c r="AE667" s="21">
        <f>+SUMIFS(Resultados_Dic3!Z$3:Z$99980,Resultados_Dic3!$F$3:$F$99980,Produccion_UO!$K667,Resultados_Dic3!$D$3:$D$99980,Produccion_UO!$K$621,Resultados_Dic3!$E$3:$E$99980,Produccion_UO!$J667,Resultados_Dic3!$A$3:$A$99980,Produccion_UO!$H667)*$I$660</f>
        <v>0</v>
      </c>
      <c r="AF667" s="21">
        <f>+SUMIFS(Resultados_Dic3!AA$3:AA$99980,Resultados_Dic3!$F$3:$F$99980,Produccion_UO!$K667,Resultados_Dic3!$D$3:$D$99980,Produccion_UO!$K$621,Resultados_Dic3!$E$3:$E$99980,Produccion_UO!$J667,Resultados_Dic3!$A$3:$A$99980,Produccion_UO!$H667)*$I$660</f>
        <v>0</v>
      </c>
      <c r="AG667" s="21">
        <f>+SUMIFS(Resultados_Dic3!AB$3:AB$99980,Resultados_Dic3!$F$3:$F$99980,Produccion_UO!$K667,Resultados_Dic3!$D$3:$D$99980,Produccion_UO!$K$621,Resultados_Dic3!$E$3:$E$99980,Produccion_UO!$J667,Resultados_Dic3!$A$3:$A$99980,Produccion_UO!$H667)*$I$660</f>
        <v>0</v>
      </c>
      <c r="AH667" s="21">
        <f>+SUMIFS(Resultados_Dic3!AC$3:AC$99980,Resultados_Dic3!$F$3:$F$99980,Produccion_UO!$K667,Resultados_Dic3!$D$3:$D$99980,Produccion_UO!$K$621,Resultados_Dic3!$E$3:$E$99980,Produccion_UO!$J667,Resultados_Dic3!$A$3:$A$99980,Produccion_UO!$H667)*$I$660</f>
        <v>0</v>
      </c>
      <c r="AI667" s="21">
        <f>+SUMIFS(Resultados_Dic3!AD$3:AD$99980,Resultados_Dic3!$F$3:$F$99980,Produccion_UO!$K667,Resultados_Dic3!$D$3:$D$99980,Produccion_UO!$K$621,Resultados_Dic3!$E$3:$E$99980,Produccion_UO!$J667,Resultados_Dic3!$A$3:$A$99980,Produccion_UO!$H667)*$I$660</f>
        <v>0</v>
      </c>
      <c r="AJ667" s="21">
        <f>+SUMIFS(Resultados_Dic3!AE$3:AE$99980,Resultados_Dic3!$F$3:$F$99980,Produccion_UO!$K667,Resultados_Dic3!$D$3:$D$99980,Produccion_UO!$K$621,Resultados_Dic3!$E$3:$E$99980,Produccion_UO!$J667,Resultados_Dic3!$A$3:$A$99980,Produccion_UO!$H667)*$I$660</f>
        <v>0</v>
      </c>
      <c r="AK667" s="21">
        <f>+SUMIFS(Resultados_Dic3!AF$3:AF$99980,Resultados_Dic3!$F$3:$F$99980,Produccion_UO!$K667,Resultados_Dic3!$D$3:$D$99980,Produccion_UO!$K$621,Resultados_Dic3!$E$3:$E$99980,Produccion_UO!$J667,Resultados_Dic3!$A$3:$A$99980,Produccion_UO!$H667)*$I$660</f>
        <v>0</v>
      </c>
      <c r="AL667" s="21">
        <f>+SUMIFS(Resultados_Dic3!AG$3:AG$99980,Resultados_Dic3!$F$3:$F$99980,Produccion_UO!$K667,Resultados_Dic3!$D$3:$D$99980,Produccion_UO!$K$621,Resultados_Dic3!$E$3:$E$99980,Produccion_UO!$J667,Resultados_Dic3!$A$3:$A$99980,Produccion_UO!$H667)*$I$660</f>
        <v>0</v>
      </c>
      <c r="AM667" s="21">
        <f>+SUMIFS(Resultados_Dic3!AH$3:AH$99980,Resultados_Dic3!$F$3:$F$99980,Produccion_UO!$K667,Resultados_Dic3!$D$3:$D$99980,Produccion_UO!$K$621,Resultados_Dic3!$E$3:$E$99980,Produccion_UO!$J667,Resultados_Dic3!$A$3:$A$99980,Produccion_UO!$H667)*$I$660</f>
        <v>0</v>
      </c>
      <c r="AN667" s="21">
        <f>+SUMIFS(Resultados_Dic3!AI$3:AI$99980,Resultados_Dic3!$F$3:$F$99980,Produccion_UO!$K667,Resultados_Dic3!$D$3:$D$99980,Produccion_UO!$K$621,Resultados_Dic3!$E$3:$E$99980,Produccion_UO!$J667,Resultados_Dic3!$A$3:$A$99980,Produccion_UO!$H667)*$I$660</f>
        <v>0</v>
      </c>
      <c r="AO667" s="21">
        <f>+SUMIFS(Resultados_Dic3!AJ$3:AJ$99980,Resultados_Dic3!$F$3:$F$99980,Produccion_UO!$K667,Resultados_Dic3!$D$3:$D$99980,Produccion_UO!$K$621,Resultados_Dic3!$E$3:$E$99980,Produccion_UO!$J667,Resultados_Dic3!$A$3:$A$99980,Produccion_UO!$H667)*$I$660</f>
        <v>0</v>
      </c>
      <c r="AP667" s="21">
        <f>+SUMIFS(Resultados_Dic3!AK$3:AK$99980,Resultados_Dic3!$F$3:$F$99980,Produccion_UO!$K667,Resultados_Dic3!$D$3:$D$99980,Produccion_UO!$K$621,Resultados_Dic3!$E$3:$E$99980,Produccion_UO!$J667,Resultados_Dic3!$A$3:$A$99980,Produccion_UO!$H667)*$I$660</f>
        <v>0</v>
      </c>
      <c r="AQ667" s="21">
        <f>+SUMIFS(Resultados_Dic3!AL$3:AL$99980,Resultados_Dic3!$F$3:$F$99980,Produccion_UO!$K667,Resultados_Dic3!$D$3:$D$99980,Produccion_UO!$K$621,Resultados_Dic3!$E$3:$E$99980,Produccion_UO!$J667,Resultados_Dic3!$A$3:$A$99980,Produccion_UO!$H667)*$I$660</f>
        <v>0</v>
      </c>
      <c r="AR667" s="21">
        <f>+SUMIFS(Resultados_Dic3!AM$3:AM$99980,Resultados_Dic3!$F$3:$F$99980,Produccion_UO!$K667,Resultados_Dic3!$D$3:$D$99980,Produccion_UO!$K$621,Resultados_Dic3!$E$3:$E$99980,Produccion_UO!$J667,Resultados_Dic3!$A$3:$A$99980,Produccion_UO!$H667)*$I$660</f>
        <v>0</v>
      </c>
    </row>
    <row r="668" spans="1:48" x14ac:dyDescent="0.25">
      <c r="D668" s="131"/>
      <c r="E668" s="131"/>
      <c r="G668" s="15"/>
      <c r="H668" s="17" t="str">
        <f t="shared" si="188"/>
        <v>DIC7</v>
      </c>
      <c r="I668" s="24"/>
      <c r="J668" s="24" t="s">
        <v>154</v>
      </c>
      <c r="K668" s="108" t="s">
        <v>213</v>
      </c>
      <c r="L668" s="22" t="str">
        <f>+$B$8</f>
        <v>VSM - Medium</v>
      </c>
      <c r="M668" s="21">
        <f>+SUMIFS(Resultados_Dic3!H$3:H$99980,Resultados_Dic3!$F$3:$F$99980,Produccion_UO!$K668,Resultados_Dic3!$D$3:$D$99980,Produccion_UO!$K$621,Resultados_Dic3!$E$3:$E$99980,Produccion_UO!$J668,Resultados_Dic3!$A$3:$A$99980,Produccion_UO!$H668)*$I$660</f>
        <v>11.427610679584699</v>
      </c>
      <c r="N668" s="21">
        <f>+SUMIFS(Resultados_Dic3!I$3:I$99980,Resultados_Dic3!$F$3:$F$99980,Produccion_UO!$K668,Resultados_Dic3!$D$3:$D$99980,Produccion_UO!$K$621,Resultados_Dic3!$E$3:$E$99980,Produccion_UO!$J668,Resultados_Dic3!$A$3:$A$99980,Produccion_UO!$H668)*$I$660</f>
        <v>11.427610679584699</v>
      </c>
      <c r="O668" s="21">
        <f>+SUMIFS(Resultados_Dic3!J$3:J$99980,Resultados_Dic3!$F$3:$F$99980,Produccion_UO!$K668,Resultados_Dic3!$D$3:$D$99980,Produccion_UO!$K$621,Resultados_Dic3!$E$3:$E$99980,Produccion_UO!$J668,Resultados_Dic3!$A$3:$A$99980,Produccion_UO!$H668)*$I$660</f>
        <v>11.427610679584699</v>
      </c>
      <c r="P668" s="21">
        <f>+SUMIFS(Resultados_Dic3!K$3:K$99980,Resultados_Dic3!$F$3:$F$99980,Produccion_UO!$K668,Resultados_Dic3!$D$3:$D$99980,Produccion_UO!$K$621,Resultados_Dic3!$E$3:$E$99980,Produccion_UO!$J668,Resultados_Dic3!$A$3:$A$99980,Produccion_UO!$H668)*$I$660</f>
        <v>11.427610679584699</v>
      </c>
      <c r="Q668" s="21">
        <f>+SUMIFS(Resultados_Dic3!L$3:L$99980,Resultados_Dic3!$F$3:$F$99980,Produccion_UO!$K668,Resultados_Dic3!$D$3:$D$99980,Produccion_UO!$K$621,Resultados_Dic3!$E$3:$E$99980,Produccion_UO!$J668,Resultados_Dic3!$A$3:$A$99980,Produccion_UO!$H668)*$I$660</f>
        <v>11.427610679584699</v>
      </c>
      <c r="R668" s="21">
        <f>+SUMIFS(Resultados_Dic3!M$3:M$99980,Resultados_Dic3!$F$3:$F$99980,Produccion_UO!$K668,Resultados_Dic3!$D$3:$D$99980,Produccion_UO!$K$621,Resultados_Dic3!$E$3:$E$99980,Produccion_UO!$J668,Resultados_Dic3!$A$3:$A$99980,Produccion_UO!$H668)*$I$660</f>
        <v>11.427610679584699</v>
      </c>
      <c r="S668" s="21">
        <f>+SUMIFS(Resultados_Dic3!N$3:N$99980,Resultados_Dic3!$F$3:$F$99980,Produccion_UO!$K668,Resultados_Dic3!$D$3:$D$99980,Produccion_UO!$K$621,Resultados_Dic3!$E$3:$E$99980,Produccion_UO!$J668,Resultados_Dic3!$A$3:$A$99980,Produccion_UO!$H668)*$I$660</f>
        <v>11.427610679584699</v>
      </c>
      <c r="T668" s="21">
        <f>+SUMIFS(Resultados_Dic3!O$3:O$99980,Resultados_Dic3!$F$3:$F$99980,Produccion_UO!$K668,Resultados_Dic3!$D$3:$D$99980,Produccion_UO!$K$621,Resultados_Dic3!$E$3:$E$99980,Produccion_UO!$J668,Resultados_Dic3!$A$3:$A$99980,Produccion_UO!$H668)*$I$660</f>
        <v>11.427610679584699</v>
      </c>
      <c r="U668" s="21">
        <f>+SUMIFS(Resultados_Dic3!P$3:P$99980,Resultados_Dic3!$F$3:$F$99980,Produccion_UO!$K668,Resultados_Dic3!$D$3:$D$99980,Produccion_UO!$K$621,Resultados_Dic3!$E$3:$E$99980,Produccion_UO!$J668,Resultados_Dic3!$A$3:$A$99980,Produccion_UO!$H668)*$I$660</f>
        <v>11.427610679584699</v>
      </c>
      <c r="V668" s="21">
        <f>+SUMIFS(Resultados_Dic3!Q$3:Q$99980,Resultados_Dic3!$F$3:$F$99980,Produccion_UO!$K668,Resultados_Dic3!$D$3:$D$99980,Produccion_UO!$K$621,Resultados_Dic3!$E$3:$E$99980,Produccion_UO!$J668,Resultados_Dic3!$A$3:$A$99980,Produccion_UO!$H668)*$I$660</f>
        <v>11.427610679584699</v>
      </c>
      <c r="W668" s="21">
        <f>+SUMIFS(Resultados_Dic3!R$3:R$99980,Resultados_Dic3!$F$3:$F$99980,Produccion_UO!$K668,Resultados_Dic3!$D$3:$D$99980,Produccion_UO!$K$621,Resultados_Dic3!$E$3:$E$99980,Produccion_UO!$J668,Resultados_Dic3!$A$3:$A$99980,Produccion_UO!$H668)*$I$660</f>
        <v>11.427610679584699</v>
      </c>
      <c r="X668" s="21">
        <f>+SUMIFS(Resultados_Dic3!S$3:S$99980,Resultados_Dic3!$F$3:$F$99980,Produccion_UO!$K668,Resultados_Dic3!$D$3:$D$99980,Produccion_UO!$K$621,Resultados_Dic3!$E$3:$E$99980,Produccion_UO!$J668,Resultados_Dic3!$A$3:$A$99980,Produccion_UO!$H668)*$I$660</f>
        <v>11.427610679584699</v>
      </c>
      <c r="Y668" s="21">
        <f>+SUMIFS(Resultados_Dic3!T$3:T$99980,Resultados_Dic3!$F$3:$F$99980,Produccion_UO!$K668,Resultados_Dic3!$D$3:$D$99980,Produccion_UO!$K$621,Resultados_Dic3!$E$3:$E$99980,Produccion_UO!$J668,Resultados_Dic3!$A$3:$A$99980,Produccion_UO!$H668)*$I$660</f>
        <v>11.427610679584699</v>
      </c>
      <c r="Z668" s="21">
        <f>+SUMIFS(Resultados_Dic3!U$3:U$99980,Resultados_Dic3!$F$3:$F$99980,Produccion_UO!$K668,Resultados_Dic3!$D$3:$D$99980,Produccion_UO!$K$621,Resultados_Dic3!$E$3:$E$99980,Produccion_UO!$J668,Resultados_Dic3!$A$3:$A$99980,Produccion_UO!$H668)*$I$660</f>
        <v>11.427610679584699</v>
      </c>
      <c r="AA668" s="21">
        <f>+SUMIFS(Resultados_Dic3!V$3:V$99980,Resultados_Dic3!$F$3:$F$99980,Produccion_UO!$K668,Resultados_Dic3!$D$3:$D$99980,Produccion_UO!$K$621,Resultados_Dic3!$E$3:$E$99980,Produccion_UO!$J668,Resultados_Dic3!$A$3:$A$99980,Produccion_UO!$H668)*$I$660</f>
        <v>5.6394388439222203</v>
      </c>
      <c r="AB668" s="21">
        <f>+SUMIFS(Resultados_Dic3!W$3:W$99980,Resultados_Dic3!$F$3:$F$99980,Produccion_UO!$K668,Resultados_Dic3!$D$3:$D$99980,Produccion_UO!$K$621,Resultados_Dic3!$E$3:$E$99980,Produccion_UO!$J668,Resultados_Dic3!$A$3:$A$99980,Produccion_UO!$H668)*$I$660</f>
        <v>0</v>
      </c>
      <c r="AC668" s="21">
        <f>+SUMIFS(Resultados_Dic3!X$3:X$99980,Resultados_Dic3!$F$3:$F$99980,Produccion_UO!$K668,Resultados_Dic3!$D$3:$D$99980,Produccion_UO!$K$621,Resultados_Dic3!$E$3:$E$99980,Produccion_UO!$J668,Resultados_Dic3!$A$3:$A$99980,Produccion_UO!$H668)*$I$660</f>
        <v>0</v>
      </c>
      <c r="AD668" s="21">
        <f>+SUMIFS(Resultados_Dic3!Y$3:Y$99980,Resultados_Dic3!$F$3:$F$99980,Produccion_UO!$K668,Resultados_Dic3!$D$3:$D$99980,Produccion_UO!$K$621,Resultados_Dic3!$E$3:$E$99980,Produccion_UO!$J668,Resultados_Dic3!$A$3:$A$99980,Produccion_UO!$H668)*$I$660</f>
        <v>0</v>
      </c>
      <c r="AE668" s="21">
        <f>+SUMIFS(Resultados_Dic3!Z$3:Z$99980,Resultados_Dic3!$F$3:$F$99980,Produccion_UO!$K668,Resultados_Dic3!$D$3:$D$99980,Produccion_UO!$K$621,Resultados_Dic3!$E$3:$E$99980,Produccion_UO!$J668,Resultados_Dic3!$A$3:$A$99980,Produccion_UO!$H668)*$I$660</f>
        <v>0</v>
      </c>
      <c r="AF668" s="21">
        <f>+SUMIFS(Resultados_Dic3!AA$3:AA$99980,Resultados_Dic3!$F$3:$F$99980,Produccion_UO!$K668,Resultados_Dic3!$D$3:$D$99980,Produccion_UO!$K$621,Resultados_Dic3!$E$3:$E$99980,Produccion_UO!$J668,Resultados_Dic3!$A$3:$A$99980,Produccion_UO!$H668)*$I$660</f>
        <v>0</v>
      </c>
      <c r="AG668" s="21">
        <f>+SUMIFS(Resultados_Dic3!AB$3:AB$99980,Resultados_Dic3!$F$3:$F$99980,Produccion_UO!$K668,Resultados_Dic3!$D$3:$D$99980,Produccion_UO!$K$621,Resultados_Dic3!$E$3:$E$99980,Produccion_UO!$J668,Resultados_Dic3!$A$3:$A$99980,Produccion_UO!$H668)*$I$660</f>
        <v>0</v>
      </c>
      <c r="AH668" s="21">
        <f>+SUMIFS(Resultados_Dic3!AC$3:AC$99980,Resultados_Dic3!$F$3:$F$99980,Produccion_UO!$K668,Resultados_Dic3!$D$3:$D$99980,Produccion_UO!$K$621,Resultados_Dic3!$E$3:$E$99980,Produccion_UO!$J668,Resultados_Dic3!$A$3:$A$99980,Produccion_UO!$H668)*$I$660</f>
        <v>0</v>
      </c>
      <c r="AI668" s="21">
        <f>+SUMIFS(Resultados_Dic3!AD$3:AD$99980,Resultados_Dic3!$F$3:$F$99980,Produccion_UO!$K668,Resultados_Dic3!$D$3:$D$99980,Produccion_UO!$K$621,Resultados_Dic3!$E$3:$E$99980,Produccion_UO!$J668,Resultados_Dic3!$A$3:$A$99980,Produccion_UO!$H668)*$I$660</f>
        <v>0</v>
      </c>
      <c r="AJ668" s="21">
        <f>+SUMIFS(Resultados_Dic3!AE$3:AE$99980,Resultados_Dic3!$F$3:$F$99980,Produccion_UO!$K668,Resultados_Dic3!$D$3:$D$99980,Produccion_UO!$K$621,Resultados_Dic3!$E$3:$E$99980,Produccion_UO!$J668,Resultados_Dic3!$A$3:$A$99980,Produccion_UO!$H668)*$I$660</f>
        <v>0</v>
      </c>
      <c r="AK668" s="21">
        <f>+SUMIFS(Resultados_Dic3!AF$3:AF$99980,Resultados_Dic3!$F$3:$F$99980,Produccion_UO!$K668,Resultados_Dic3!$D$3:$D$99980,Produccion_UO!$K$621,Resultados_Dic3!$E$3:$E$99980,Produccion_UO!$J668,Resultados_Dic3!$A$3:$A$99980,Produccion_UO!$H668)*$I$660</f>
        <v>0</v>
      </c>
      <c r="AL668" s="21">
        <f>+SUMIFS(Resultados_Dic3!AG$3:AG$99980,Resultados_Dic3!$F$3:$F$99980,Produccion_UO!$K668,Resultados_Dic3!$D$3:$D$99980,Produccion_UO!$K$621,Resultados_Dic3!$E$3:$E$99980,Produccion_UO!$J668,Resultados_Dic3!$A$3:$A$99980,Produccion_UO!$H668)*$I$660</f>
        <v>0</v>
      </c>
      <c r="AM668" s="21">
        <f>+SUMIFS(Resultados_Dic3!AH$3:AH$99980,Resultados_Dic3!$F$3:$F$99980,Produccion_UO!$K668,Resultados_Dic3!$D$3:$D$99980,Produccion_UO!$K$621,Resultados_Dic3!$E$3:$E$99980,Produccion_UO!$J668,Resultados_Dic3!$A$3:$A$99980,Produccion_UO!$H668)*$I$660</f>
        <v>0</v>
      </c>
      <c r="AN668" s="21">
        <f>+SUMIFS(Resultados_Dic3!AI$3:AI$99980,Resultados_Dic3!$F$3:$F$99980,Produccion_UO!$K668,Resultados_Dic3!$D$3:$D$99980,Produccion_UO!$K$621,Resultados_Dic3!$E$3:$E$99980,Produccion_UO!$J668,Resultados_Dic3!$A$3:$A$99980,Produccion_UO!$H668)*$I$660</f>
        <v>0</v>
      </c>
      <c r="AO668" s="21">
        <f>+SUMIFS(Resultados_Dic3!AJ$3:AJ$99980,Resultados_Dic3!$F$3:$F$99980,Produccion_UO!$K668,Resultados_Dic3!$D$3:$D$99980,Produccion_UO!$K$621,Resultados_Dic3!$E$3:$E$99980,Produccion_UO!$J668,Resultados_Dic3!$A$3:$A$99980,Produccion_UO!$H668)*$I$660</f>
        <v>0</v>
      </c>
      <c r="AP668" s="21">
        <f>+SUMIFS(Resultados_Dic3!AK$3:AK$99980,Resultados_Dic3!$F$3:$F$99980,Produccion_UO!$K668,Resultados_Dic3!$D$3:$D$99980,Produccion_UO!$K$621,Resultados_Dic3!$E$3:$E$99980,Produccion_UO!$J668,Resultados_Dic3!$A$3:$A$99980,Produccion_UO!$H668)*$I$660</f>
        <v>0</v>
      </c>
      <c r="AQ668" s="21">
        <f>+SUMIFS(Resultados_Dic3!AL$3:AL$99980,Resultados_Dic3!$F$3:$F$99980,Produccion_UO!$K668,Resultados_Dic3!$D$3:$D$99980,Produccion_UO!$K$621,Resultados_Dic3!$E$3:$E$99980,Produccion_UO!$J668,Resultados_Dic3!$A$3:$A$99980,Produccion_UO!$H668)*$I$660</f>
        <v>0</v>
      </c>
      <c r="AR668" s="21">
        <f>+SUMIFS(Resultados_Dic3!AM$3:AM$99980,Resultados_Dic3!$F$3:$F$99980,Produccion_UO!$K668,Resultados_Dic3!$D$3:$D$99980,Produccion_UO!$K$621,Resultados_Dic3!$E$3:$E$99980,Produccion_UO!$J668,Resultados_Dic3!$A$3:$A$99980,Produccion_UO!$H668)*$I$660</f>
        <v>0</v>
      </c>
    </row>
    <row r="669" spans="1:48" x14ac:dyDescent="0.25">
      <c r="G669" s="15"/>
      <c r="H669" s="17" t="str">
        <f t="shared" si="188"/>
        <v>DIC7</v>
      </c>
      <c r="I669" s="24"/>
      <c r="J669" s="24" t="s">
        <v>155</v>
      </c>
      <c r="K669" s="108" t="s">
        <v>214</v>
      </c>
      <c r="L669" s="22" t="str">
        <f>+$B$9</f>
        <v>VIM - GAS</v>
      </c>
      <c r="M669" s="21">
        <f>+SUMIFS(Resultados_Dic3!H$3:H$99980,Resultados_Dic3!$F$3:$F$99980,Produccion_UO!$K669,Resultados_Dic3!$D$3:$D$99980,Produccion_UO!$K$621,Resultados_Dic3!$E$3:$E$99980,Produccion_UO!$J669,Resultados_Dic3!$A$3:$A$99980,Produccion_UO!$H669)*$I$660</f>
        <v>1.2722265164603199</v>
      </c>
      <c r="N669" s="21">
        <f>+SUMIFS(Resultados_Dic3!I$3:I$99980,Resultados_Dic3!$F$3:$F$99980,Produccion_UO!$K669,Resultados_Dic3!$D$3:$D$99980,Produccion_UO!$K$621,Resultados_Dic3!$E$3:$E$99980,Produccion_UO!$J669,Resultados_Dic3!$A$3:$A$99980,Produccion_UO!$H669)*$I$660</f>
        <v>1.2722265164603199</v>
      </c>
      <c r="O669" s="21">
        <f>+SUMIFS(Resultados_Dic3!J$3:J$99980,Resultados_Dic3!$F$3:$F$99980,Produccion_UO!$K669,Resultados_Dic3!$D$3:$D$99980,Produccion_UO!$K$621,Resultados_Dic3!$E$3:$E$99980,Produccion_UO!$J669,Resultados_Dic3!$A$3:$A$99980,Produccion_UO!$H669)*$I$660</f>
        <v>1.2722265164603199</v>
      </c>
      <c r="P669" s="21">
        <f>+SUMIFS(Resultados_Dic3!K$3:K$99980,Resultados_Dic3!$F$3:$F$99980,Produccion_UO!$K669,Resultados_Dic3!$D$3:$D$99980,Produccion_UO!$K$621,Resultados_Dic3!$E$3:$E$99980,Produccion_UO!$J669,Resultados_Dic3!$A$3:$A$99980,Produccion_UO!$H669)*$I$660</f>
        <v>1.2722265164603199</v>
      </c>
      <c r="Q669" s="21">
        <f>+SUMIFS(Resultados_Dic3!L$3:L$99980,Resultados_Dic3!$F$3:$F$99980,Produccion_UO!$K669,Resultados_Dic3!$D$3:$D$99980,Produccion_UO!$K$621,Resultados_Dic3!$E$3:$E$99980,Produccion_UO!$J669,Resultados_Dic3!$A$3:$A$99980,Produccion_UO!$H669)*$I$660</f>
        <v>1.2722265164603199</v>
      </c>
      <c r="R669" s="21">
        <f>+SUMIFS(Resultados_Dic3!M$3:M$99980,Resultados_Dic3!$F$3:$F$99980,Produccion_UO!$K669,Resultados_Dic3!$D$3:$D$99980,Produccion_UO!$K$621,Resultados_Dic3!$E$3:$E$99980,Produccion_UO!$J669,Resultados_Dic3!$A$3:$A$99980,Produccion_UO!$H669)*$I$660</f>
        <v>1.2722265164603199</v>
      </c>
      <c r="S669" s="21">
        <f>+SUMIFS(Resultados_Dic3!N$3:N$99980,Resultados_Dic3!$F$3:$F$99980,Produccion_UO!$K669,Resultados_Dic3!$D$3:$D$99980,Produccion_UO!$K$621,Resultados_Dic3!$E$3:$E$99980,Produccion_UO!$J669,Resultados_Dic3!$A$3:$A$99980,Produccion_UO!$H669)*$I$660</f>
        <v>1.2722265164603199</v>
      </c>
      <c r="T669" s="21">
        <f>+SUMIFS(Resultados_Dic3!O$3:O$99980,Resultados_Dic3!$F$3:$F$99980,Produccion_UO!$K669,Resultados_Dic3!$D$3:$D$99980,Produccion_UO!$K$621,Resultados_Dic3!$E$3:$E$99980,Produccion_UO!$J669,Resultados_Dic3!$A$3:$A$99980,Produccion_UO!$H669)*$I$660</f>
        <v>1.2722265164603199</v>
      </c>
      <c r="U669" s="21">
        <f>+SUMIFS(Resultados_Dic3!P$3:P$99980,Resultados_Dic3!$F$3:$F$99980,Produccion_UO!$K669,Resultados_Dic3!$D$3:$D$99980,Produccion_UO!$K$621,Resultados_Dic3!$E$3:$E$99980,Produccion_UO!$J669,Resultados_Dic3!$A$3:$A$99980,Produccion_UO!$H669)*$I$660</f>
        <v>1.2722265164603199</v>
      </c>
      <c r="V669" s="21">
        <f>+SUMIFS(Resultados_Dic3!Q$3:Q$99980,Resultados_Dic3!$F$3:$F$99980,Produccion_UO!$K669,Resultados_Dic3!$D$3:$D$99980,Produccion_UO!$K$621,Resultados_Dic3!$E$3:$E$99980,Produccion_UO!$J669,Resultados_Dic3!$A$3:$A$99980,Produccion_UO!$H669)*$I$660</f>
        <v>1.2722265164603199</v>
      </c>
      <c r="W669" s="21">
        <f>+SUMIFS(Resultados_Dic3!R$3:R$99980,Resultados_Dic3!$F$3:$F$99980,Produccion_UO!$K669,Resultados_Dic3!$D$3:$D$99980,Produccion_UO!$K$621,Resultados_Dic3!$E$3:$E$99980,Produccion_UO!$J669,Resultados_Dic3!$A$3:$A$99980,Produccion_UO!$H669)*$I$660</f>
        <v>1.2722265164603199</v>
      </c>
      <c r="X669" s="21">
        <f>+SUMIFS(Resultados_Dic3!S$3:S$99980,Resultados_Dic3!$F$3:$F$99980,Produccion_UO!$K669,Resultados_Dic3!$D$3:$D$99980,Produccion_UO!$K$621,Resultados_Dic3!$E$3:$E$99980,Produccion_UO!$J669,Resultados_Dic3!$A$3:$A$99980,Produccion_UO!$H669)*$I$660</f>
        <v>1.2722265164603199</v>
      </c>
      <c r="Y669" s="21">
        <f>+SUMIFS(Resultados_Dic3!T$3:T$99980,Resultados_Dic3!$F$3:$F$99980,Produccion_UO!$K669,Resultados_Dic3!$D$3:$D$99980,Produccion_UO!$K$621,Resultados_Dic3!$E$3:$E$99980,Produccion_UO!$J669,Resultados_Dic3!$A$3:$A$99980,Produccion_UO!$H669)*$I$660</f>
        <v>1.2722265164603199</v>
      </c>
      <c r="Z669" s="21">
        <f>+SUMIFS(Resultados_Dic3!U$3:U$99980,Resultados_Dic3!$F$3:$F$99980,Produccion_UO!$K669,Resultados_Dic3!$D$3:$D$99980,Produccion_UO!$K$621,Resultados_Dic3!$E$3:$E$99980,Produccion_UO!$J669,Resultados_Dic3!$A$3:$A$99980,Produccion_UO!$H669)*$I$660</f>
        <v>1.2722265164603199</v>
      </c>
      <c r="AA669" s="21">
        <f>+SUMIFS(Resultados_Dic3!V$3:V$99980,Resultados_Dic3!$F$3:$F$99980,Produccion_UO!$K669,Resultados_Dic3!$D$3:$D$99980,Produccion_UO!$K$621,Resultados_Dic3!$E$3:$E$99980,Produccion_UO!$J669,Resultados_Dic3!$A$3:$A$99980,Produccion_UO!$H669)*$I$660</f>
        <v>1.2722265164603199</v>
      </c>
      <c r="AB669" s="21">
        <f>+SUMIFS(Resultados_Dic3!W$3:W$99980,Resultados_Dic3!$F$3:$F$99980,Produccion_UO!$K669,Resultados_Dic3!$D$3:$D$99980,Produccion_UO!$K$621,Resultados_Dic3!$E$3:$E$99980,Produccion_UO!$J669,Resultados_Dic3!$A$3:$A$99980,Produccion_UO!$H669)*$I$660</f>
        <v>0</v>
      </c>
      <c r="AC669" s="21">
        <f>+SUMIFS(Resultados_Dic3!X$3:X$99980,Resultados_Dic3!$F$3:$F$99980,Produccion_UO!$K669,Resultados_Dic3!$D$3:$D$99980,Produccion_UO!$K$621,Resultados_Dic3!$E$3:$E$99980,Produccion_UO!$J669,Resultados_Dic3!$A$3:$A$99980,Produccion_UO!$H669)*$I$660</f>
        <v>0</v>
      </c>
      <c r="AD669" s="21">
        <f>+SUMIFS(Resultados_Dic3!Y$3:Y$99980,Resultados_Dic3!$F$3:$F$99980,Produccion_UO!$K669,Resultados_Dic3!$D$3:$D$99980,Produccion_UO!$K$621,Resultados_Dic3!$E$3:$E$99980,Produccion_UO!$J669,Resultados_Dic3!$A$3:$A$99980,Produccion_UO!$H669)*$I$660</f>
        <v>0</v>
      </c>
      <c r="AE669" s="21">
        <f>+SUMIFS(Resultados_Dic3!Z$3:Z$99980,Resultados_Dic3!$F$3:$F$99980,Produccion_UO!$K669,Resultados_Dic3!$D$3:$D$99980,Produccion_UO!$K$621,Resultados_Dic3!$E$3:$E$99980,Produccion_UO!$J669,Resultados_Dic3!$A$3:$A$99980,Produccion_UO!$H669)*$I$660</f>
        <v>0</v>
      </c>
      <c r="AF669" s="21">
        <f>+SUMIFS(Resultados_Dic3!AA$3:AA$99980,Resultados_Dic3!$F$3:$F$99980,Produccion_UO!$K669,Resultados_Dic3!$D$3:$D$99980,Produccion_UO!$K$621,Resultados_Dic3!$E$3:$E$99980,Produccion_UO!$J669,Resultados_Dic3!$A$3:$A$99980,Produccion_UO!$H669)*$I$660</f>
        <v>0</v>
      </c>
      <c r="AG669" s="21">
        <f>+SUMIFS(Resultados_Dic3!AB$3:AB$99980,Resultados_Dic3!$F$3:$F$99980,Produccion_UO!$K669,Resultados_Dic3!$D$3:$D$99980,Produccion_UO!$K$621,Resultados_Dic3!$E$3:$E$99980,Produccion_UO!$J669,Resultados_Dic3!$A$3:$A$99980,Produccion_UO!$H669)*$I$660</f>
        <v>0</v>
      </c>
      <c r="AH669" s="21">
        <f>+SUMIFS(Resultados_Dic3!AC$3:AC$99980,Resultados_Dic3!$F$3:$F$99980,Produccion_UO!$K669,Resultados_Dic3!$D$3:$D$99980,Produccion_UO!$K$621,Resultados_Dic3!$E$3:$E$99980,Produccion_UO!$J669,Resultados_Dic3!$A$3:$A$99980,Produccion_UO!$H669)*$I$660</f>
        <v>0</v>
      </c>
      <c r="AI669" s="21">
        <f>+SUMIFS(Resultados_Dic3!AD$3:AD$99980,Resultados_Dic3!$F$3:$F$99980,Produccion_UO!$K669,Resultados_Dic3!$D$3:$D$99980,Produccion_UO!$K$621,Resultados_Dic3!$E$3:$E$99980,Produccion_UO!$J669,Resultados_Dic3!$A$3:$A$99980,Produccion_UO!$H669)*$I$660</f>
        <v>0</v>
      </c>
      <c r="AJ669" s="21">
        <f>+SUMIFS(Resultados_Dic3!AE$3:AE$99980,Resultados_Dic3!$F$3:$F$99980,Produccion_UO!$K669,Resultados_Dic3!$D$3:$D$99980,Produccion_UO!$K$621,Resultados_Dic3!$E$3:$E$99980,Produccion_UO!$J669,Resultados_Dic3!$A$3:$A$99980,Produccion_UO!$H669)*$I$660</f>
        <v>0</v>
      </c>
      <c r="AK669" s="21">
        <f>+SUMIFS(Resultados_Dic3!AF$3:AF$99980,Resultados_Dic3!$F$3:$F$99980,Produccion_UO!$K669,Resultados_Dic3!$D$3:$D$99980,Produccion_UO!$K$621,Resultados_Dic3!$E$3:$E$99980,Produccion_UO!$J669,Resultados_Dic3!$A$3:$A$99980,Produccion_UO!$H669)*$I$660</f>
        <v>0</v>
      </c>
      <c r="AL669" s="21">
        <f>+SUMIFS(Resultados_Dic3!AG$3:AG$99980,Resultados_Dic3!$F$3:$F$99980,Produccion_UO!$K669,Resultados_Dic3!$D$3:$D$99980,Produccion_UO!$K$621,Resultados_Dic3!$E$3:$E$99980,Produccion_UO!$J669,Resultados_Dic3!$A$3:$A$99980,Produccion_UO!$H669)*$I$660</f>
        <v>0</v>
      </c>
      <c r="AM669" s="21">
        <f>+SUMIFS(Resultados_Dic3!AH$3:AH$99980,Resultados_Dic3!$F$3:$F$99980,Produccion_UO!$K669,Resultados_Dic3!$D$3:$D$99980,Produccion_UO!$K$621,Resultados_Dic3!$E$3:$E$99980,Produccion_UO!$J669,Resultados_Dic3!$A$3:$A$99980,Produccion_UO!$H669)*$I$660</f>
        <v>0</v>
      </c>
      <c r="AN669" s="21">
        <f>+SUMIFS(Resultados_Dic3!AI$3:AI$99980,Resultados_Dic3!$F$3:$F$99980,Produccion_UO!$K669,Resultados_Dic3!$D$3:$D$99980,Produccion_UO!$K$621,Resultados_Dic3!$E$3:$E$99980,Produccion_UO!$J669,Resultados_Dic3!$A$3:$A$99980,Produccion_UO!$H669)*$I$660</f>
        <v>0</v>
      </c>
      <c r="AO669" s="21">
        <f>+SUMIFS(Resultados_Dic3!AJ$3:AJ$99980,Resultados_Dic3!$F$3:$F$99980,Produccion_UO!$K669,Resultados_Dic3!$D$3:$D$99980,Produccion_UO!$K$621,Resultados_Dic3!$E$3:$E$99980,Produccion_UO!$J669,Resultados_Dic3!$A$3:$A$99980,Produccion_UO!$H669)*$I$660</f>
        <v>0</v>
      </c>
      <c r="AP669" s="21">
        <f>+SUMIFS(Resultados_Dic3!AK$3:AK$99980,Resultados_Dic3!$F$3:$F$99980,Produccion_UO!$K669,Resultados_Dic3!$D$3:$D$99980,Produccion_UO!$K$621,Resultados_Dic3!$E$3:$E$99980,Produccion_UO!$J669,Resultados_Dic3!$A$3:$A$99980,Produccion_UO!$H669)*$I$660</f>
        <v>0</v>
      </c>
      <c r="AQ669" s="21">
        <f>+SUMIFS(Resultados_Dic3!AL$3:AL$99980,Resultados_Dic3!$F$3:$F$99980,Produccion_UO!$K669,Resultados_Dic3!$D$3:$D$99980,Produccion_UO!$K$621,Resultados_Dic3!$E$3:$E$99980,Produccion_UO!$J669,Resultados_Dic3!$A$3:$A$99980,Produccion_UO!$H669)*$I$660</f>
        <v>0</v>
      </c>
      <c r="AR669" s="21">
        <f>+SUMIFS(Resultados_Dic3!AM$3:AM$99980,Resultados_Dic3!$F$3:$F$99980,Produccion_UO!$K669,Resultados_Dic3!$D$3:$D$99980,Produccion_UO!$K$621,Resultados_Dic3!$E$3:$E$99980,Produccion_UO!$J669,Resultados_Dic3!$A$3:$A$99980,Produccion_UO!$H669)*$I$660</f>
        <v>0</v>
      </c>
    </row>
    <row r="670" spans="1:48" s="68" customFormat="1" x14ac:dyDescent="0.25">
      <c r="A670" s="133"/>
      <c r="B670" s="133"/>
      <c r="C670" s="133"/>
      <c r="D670" s="133"/>
      <c r="E670" s="133"/>
      <c r="F670" s="134"/>
      <c r="H670" s="71"/>
      <c r="I670" s="71"/>
      <c r="L670" s="22"/>
      <c r="M670" s="69">
        <f>+SUM(M663:M669)</f>
        <v>976.35276462249067</v>
      </c>
      <c r="N670" s="69">
        <f t="shared" ref="N670" si="189">+SUM(N663:N669)</f>
        <v>954.21995874949187</v>
      </c>
      <c r="O670" s="69">
        <f t="shared" ref="O670:AR670" si="190">+SUM(O663:O669)</f>
        <v>933.99231339138339</v>
      </c>
      <c r="P670" s="69">
        <f t="shared" si="190"/>
        <v>946.23655794365811</v>
      </c>
      <c r="Q670" s="69">
        <f t="shared" si="190"/>
        <v>942.24485754074124</v>
      </c>
      <c r="R670" s="69">
        <f t="shared" si="190"/>
        <v>861.02849507540361</v>
      </c>
      <c r="S670" s="69">
        <f t="shared" si="190"/>
        <v>861.02849507540361</v>
      </c>
      <c r="T670" s="69">
        <f t="shared" si="190"/>
        <v>861.02849507540361</v>
      </c>
      <c r="U670" s="69">
        <f t="shared" si="190"/>
        <v>851.70859915821711</v>
      </c>
      <c r="V670" s="69">
        <f t="shared" si="190"/>
        <v>717.07315131939106</v>
      </c>
      <c r="W670" s="69">
        <f t="shared" si="190"/>
        <v>372.83950103390697</v>
      </c>
      <c r="X670" s="69">
        <f t="shared" si="190"/>
        <v>12.699837196045019</v>
      </c>
      <c r="Y670" s="69">
        <f t="shared" si="190"/>
        <v>12.699837196045019</v>
      </c>
      <c r="Z670" s="69">
        <f t="shared" si="190"/>
        <v>12.699837196045019</v>
      </c>
      <c r="AA670" s="69">
        <f t="shared" si="190"/>
        <v>6.91166536038254</v>
      </c>
      <c r="AB670" s="69">
        <f t="shared" si="190"/>
        <v>0</v>
      </c>
      <c r="AC670" s="69">
        <f t="shared" si="190"/>
        <v>0</v>
      </c>
      <c r="AD670" s="69">
        <f t="shared" si="190"/>
        <v>0</v>
      </c>
      <c r="AE670" s="69">
        <f t="shared" si="190"/>
        <v>0</v>
      </c>
      <c r="AF670" s="69">
        <f t="shared" si="190"/>
        <v>0</v>
      </c>
      <c r="AG670" s="69">
        <f t="shared" si="190"/>
        <v>0</v>
      </c>
      <c r="AH670" s="69">
        <f t="shared" si="190"/>
        <v>0</v>
      </c>
      <c r="AI670" s="69">
        <f t="shared" si="190"/>
        <v>0</v>
      </c>
      <c r="AJ670" s="69">
        <f t="shared" si="190"/>
        <v>0</v>
      </c>
      <c r="AK670" s="69">
        <f t="shared" si="190"/>
        <v>0</v>
      </c>
      <c r="AL670" s="69">
        <f t="shared" si="190"/>
        <v>0</v>
      </c>
      <c r="AM670" s="69">
        <f t="shared" si="190"/>
        <v>0</v>
      </c>
      <c r="AN670" s="69">
        <f t="shared" si="190"/>
        <v>0</v>
      </c>
      <c r="AO670" s="69">
        <f t="shared" si="190"/>
        <v>0</v>
      </c>
      <c r="AP670" s="69">
        <f t="shared" si="190"/>
        <v>0</v>
      </c>
      <c r="AQ670" s="69">
        <f t="shared" si="190"/>
        <v>0</v>
      </c>
      <c r="AR670" s="69">
        <f t="shared" si="190"/>
        <v>0</v>
      </c>
    </row>
    <row r="672" spans="1:48" ht="18.75" x14ac:dyDescent="0.3">
      <c r="I672" s="17" t="str">
        <f>+IF(OR(J673="OIL",J673="OIL-eq"),$I$5,IF(J673="GAS",$I$4,IF(J673="GSL",$I$8,IF(J673="DSL",$I$9,IF(J673="KER",$I$10,IF(J673="LPG",$I$11,IF(J673="HFO",$I$12,IF(J673="AVG",$I$13,IF(J673="RFG",$I$14,IF(J673="ELC",$I$15,$I$16))))))))))</f>
        <v>Kt CO2e/año</v>
      </c>
      <c r="K672" s="34" t="s">
        <v>494</v>
      </c>
    </row>
    <row r="673" spans="1:48" x14ac:dyDescent="0.25">
      <c r="I673" s="115">
        <f>+IF(OR(J673="OIL",J673="OIL-eq"),$H$5,IF(J673="GAS",$H$4,IF(J673="GSL",$H$8,IF(J673="DSL",$H$9,IF(J673="KER",$H$10,IF(J673="LPG",$H$11,IF(J673="HFO",$H$12,IF(J673="AVG",$H$13,IF(J673="RFG",$H$14,IF(J673="ELC",$H$15,$H$16))))))))))</f>
        <v>1</v>
      </c>
      <c r="J673" s="106" t="s">
        <v>488</v>
      </c>
      <c r="K673" s="108" t="s">
        <v>389</v>
      </c>
    </row>
    <row r="674" spans="1:48" x14ac:dyDescent="0.25">
      <c r="H674" s="12"/>
      <c r="I674" s="12"/>
      <c r="J674" s="15"/>
      <c r="K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</row>
    <row r="675" spans="1:48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:48" x14ac:dyDescent="0.25">
      <c r="D676" s="131"/>
      <c r="E676" s="131"/>
      <c r="G676" s="15"/>
      <c r="H676" s="17" t="str">
        <f t="shared" ref="H676:H682" si="191">+$B$1</f>
        <v>DIC7</v>
      </c>
      <c r="I676" s="24"/>
      <c r="J676" s="24" t="s">
        <v>148</v>
      </c>
      <c r="K676" s="108" t="s">
        <v>466</v>
      </c>
      <c r="L676" s="22" t="str">
        <f>+$B$3</f>
        <v>GU - Gas</v>
      </c>
      <c r="M676" s="21">
        <f>+SUMIFS(Resultados_Dic3!H$3:H$99980,Resultados_Dic3!$F$3:$F$99980,Produccion_UO!$K676,Resultados_Dic3!$D$3:$D$99980,Produccion_UO!$K$621,Resultados_Dic3!$E$3:$E$99980,Produccion_UO!$J676,Resultados_Dic3!$A$3:$A$99980,Produccion_UO!$H676)*$I$673</f>
        <v>0</v>
      </c>
      <c r="N676" s="21">
        <f>+SUMIFS(Resultados_Dic3!I$3:I$99980,Resultados_Dic3!$F$3:$F$99980,Produccion_UO!$K676,Resultados_Dic3!$D$3:$D$99980,Produccion_UO!$K$621,Resultados_Dic3!$E$3:$E$99980,Produccion_UO!$J676,Resultados_Dic3!$A$3:$A$99980,Produccion_UO!$H676)</f>
        <v>0</v>
      </c>
      <c r="O676" s="21">
        <f>+SUMIFS(Resultados_Dic3!J$3:J$99980,Resultados_Dic3!$F$3:$F$99980,Produccion_UO!$K676,Resultados_Dic3!$D$3:$D$99980,Produccion_UO!$K$621,Resultados_Dic3!$E$3:$E$99980,Produccion_UO!$J676,Resultados_Dic3!$A$3:$A$99980,Produccion_UO!$H676)</f>
        <v>0</v>
      </c>
      <c r="P676" s="21">
        <f>+SUMIFS(Resultados_Dic3!K$3:K$99980,Resultados_Dic3!$F$3:$F$99980,Produccion_UO!$K676,Resultados_Dic3!$D$3:$D$99980,Produccion_UO!$K$621,Resultados_Dic3!$E$3:$E$99980,Produccion_UO!$J676,Resultados_Dic3!$A$3:$A$99980,Produccion_UO!$H676)</f>
        <v>0</v>
      </c>
      <c r="Q676" s="21">
        <f>+SUMIFS(Resultados_Dic3!L$3:L$99980,Resultados_Dic3!$F$3:$F$99980,Produccion_UO!$K676,Resultados_Dic3!$D$3:$D$99980,Produccion_UO!$K$621,Resultados_Dic3!$E$3:$E$99980,Produccion_UO!$J676,Resultados_Dic3!$A$3:$A$99980,Produccion_UO!$H676)</f>
        <v>0</v>
      </c>
      <c r="R676" s="21">
        <f>+SUMIFS(Resultados_Dic3!M$3:M$99980,Resultados_Dic3!$F$3:$F$99980,Produccion_UO!$K676,Resultados_Dic3!$D$3:$D$99980,Produccion_UO!$K$621,Resultados_Dic3!$E$3:$E$99980,Produccion_UO!$J676,Resultados_Dic3!$A$3:$A$99980,Produccion_UO!$H676)</f>
        <v>0</v>
      </c>
      <c r="S676" s="21">
        <f>+SUMIFS(Resultados_Dic3!N$3:N$99980,Resultados_Dic3!$F$3:$F$99980,Produccion_UO!$K676,Resultados_Dic3!$D$3:$D$99980,Produccion_UO!$K$621,Resultados_Dic3!$E$3:$E$99980,Produccion_UO!$J676,Resultados_Dic3!$A$3:$A$99980,Produccion_UO!$H676)</f>
        <v>0</v>
      </c>
      <c r="T676" s="21">
        <f>+SUMIFS(Resultados_Dic3!O$3:O$99980,Resultados_Dic3!$F$3:$F$99980,Produccion_UO!$K676,Resultados_Dic3!$D$3:$D$99980,Produccion_UO!$K$621,Resultados_Dic3!$E$3:$E$99980,Produccion_UO!$J676,Resultados_Dic3!$A$3:$A$99980,Produccion_UO!$H676)</f>
        <v>0</v>
      </c>
      <c r="U676" s="21">
        <f>+SUMIFS(Resultados_Dic3!P$3:P$99980,Resultados_Dic3!$F$3:$F$99980,Produccion_UO!$K676,Resultados_Dic3!$D$3:$D$99980,Produccion_UO!$K$621,Resultados_Dic3!$E$3:$E$99980,Produccion_UO!$J676,Resultados_Dic3!$A$3:$A$99980,Produccion_UO!$H676)</f>
        <v>0</v>
      </c>
      <c r="V676" s="21">
        <f>+SUMIFS(Resultados_Dic3!Q$3:Q$99980,Resultados_Dic3!$F$3:$F$99980,Produccion_UO!$K676,Resultados_Dic3!$D$3:$D$99980,Produccion_UO!$K$621,Resultados_Dic3!$E$3:$E$99980,Produccion_UO!$J676,Resultados_Dic3!$A$3:$A$99980,Produccion_UO!$H676)</f>
        <v>0</v>
      </c>
      <c r="W676" s="21">
        <f>+SUMIFS(Resultados_Dic3!R$3:R$99980,Resultados_Dic3!$F$3:$F$99980,Produccion_UO!$K676,Resultados_Dic3!$D$3:$D$99980,Produccion_UO!$K$621,Resultados_Dic3!$E$3:$E$99980,Produccion_UO!$J676,Resultados_Dic3!$A$3:$A$99980,Produccion_UO!$H676)</f>
        <v>0</v>
      </c>
      <c r="X676" s="21">
        <f>+SUMIFS(Resultados_Dic3!S$3:S$99980,Resultados_Dic3!$F$3:$F$99980,Produccion_UO!$K676,Resultados_Dic3!$D$3:$D$99980,Produccion_UO!$K$621,Resultados_Dic3!$E$3:$E$99980,Produccion_UO!$J676,Resultados_Dic3!$A$3:$A$99980,Produccion_UO!$H676)</f>
        <v>0</v>
      </c>
      <c r="Y676" s="21">
        <f>+SUMIFS(Resultados_Dic3!T$3:T$99980,Resultados_Dic3!$F$3:$F$99980,Produccion_UO!$K676,Resultados_Dic3!$D$3:$D$99980,Produccion_UO!$K$621,Resultados_Dic3!$E$3:$E$99980,Produccion_UO!$J676,Resultados_Dic3!$A$3:$A$99980,Produccion_UO!$H676)</f>
        <v>0</v>
      </c>
      <c r="Z676" s="21">
        <f>+SUMIFS(Resultados_Dic3!U$3:U$99980,Resultados_Dic3!$F$3:$F$99980,Produccion_UO!$K676,Resultados_Dic3!$D$3:$D$99980,Produccion_UO!$K$621,Resultados_Dic3!$E$3:$E$99980,Produccion_UO!$J676,Resultados_Dic3!$A$3:$A$99980,Produccion_UO!$H676)</f>
        <v>0</v>
      </c>
      <c r="AA676" s="21">
        <f>+SUMIFS(Resultados_Dic3!V$3:V$99980,Resultados_Dic3!$F$3:$F$99980,Produccion_UO!$K676,Resultados_Dic3!$D$3:$D$99980,Produccion_UO!$K$621,Resultados_Dic3!$E$3:$E$99980,Produccion_UO!$J676,Resultados_Dic3!$A$3:$A$99980,Produccion_UO!$H676)</f>
        <v>0</v>
      </c>
      <c r="AB676" s="21">
        <f>+SUMIFS(Resultados_Dic3!W$3:W$99980,Resultados_Dic3!$F$3:$F$99980,Produccion_UO!$K676,Resultados_Dic3!$D$3:$D$99980,Produccion_UO!$K$621,Resultados_Dic3!$E$3:$E$99980,Produccion_UO!$J676,Resultados_Dic3!$A$3:$A$99980,Produccion_UO!$H676)</f>
        <v>0</v>
      </c>
      <c r="AC676" s="21">
        <f>+SUMIFS(Resultados_Dic3!X$3:X$99980,Resultados_Dic3!$F$3:$F$99980,Produccion_UO!$K676,Resultados_Dic3!$D$3:$D$99980,Produccion_UO!$K$621,Resultados_Dic3!$E$3:$E$99980,Produccion_UO!$J676,Resultados_Dic3!$A$3:$A$99980,Produccion_UO!$H676)</f>
        <v>0</v>
      </c>
      <c r="AD676" s="21">
        <f>+SUMIFS(Resultados_Dic3!Y$3:Y$99980,Resultados_Dic3!$F$3:$F$99980,Produccion_UO!$K676,Resultados_Dic3!$D$3:$D$99980,Produccion_UO!$K$621,Resultados_Dic3!$E$3:$E$99980,Produccion_UO!$J676,Resultados_Dic3!$A$3:$A$99980,Produccion_UO!$H676)</f>
        <v>0</v>
      </c>
      <c r="AE676" s="21">
        <f>+SUMIFS(Resultados_Dic3!Z$3:Z$99980,Resultados_Dic3!$F$3:$F$99980,Produccion_UO!$K676,Resultados_Dic3!$D$3:$D$99980,Produccion_UO!$K$621,Resultados_Dic3!$E$3:$E$99980,Produccion_UO!$J676,Resultados_Dic3!$A$3:$A$99980,Produccion_UO!$H676)</f>
        <v>0</v>
      </c>
      <c r="AF676" s="21">
        <f>+SUMIFS(Resultados_Dic3!AA$3:AA$99980,Resultados_Dic3!$F$3:$F$99980,Produccion_UO!$K676,Resultados_Dic3!$D$3:$D$99980,Produccion_UO!$K$621,Resultados_Dic3!$E$3:$E$99980,Produccion_UO!$J676,Resultados_Dic3!$A$3:$A$99980,Produccion_UO!$H676)</f>
        <v>0</v>
      </c>
      <c r="AG676" s="21">
        <f>+SUMIFS(Resultados_Dic3!AB$3:AB$99980,Resultados_Dic3!$F$3:$F$99980,Produccion_UO!$K676,Resultados_Dic3!$D$3:$D$99980,Produccion_UO!$K$621,Resultados_Dic3!$E$3:$E$99980,Produccion_UO!$J676,Resultados_Dic3!$A$3:$A$99980,Produccion_UO!$H676)</f>
        <v>0</v>
      </c>
      <c r="AH676" s="21">
        <f>+SUMIFS(Resultados_Dic3!AC$3:AC$99980,Resultados_Dic3!$F$3:$F$99980,Produccion_UO!$K676,Resultados_Dic3!$D$3:$D$99980,Produccion_UO!$K$621,Resultados_Dic3!$E$3:$E$99980,Produccion_UO!$J676,Resultados_Dic3!$A$3:$A$99980,Produccion_UO!$H676)</f>
        <v>0</v>
      </c>
      <c r="AI676" s="21">
        <f>+SUMIFS(Resultados_Dic3!AD$3:AD$99980,Resultados_Dic3!$F$3:$F$99980,Produccion_UO!$K676,Resultados_Dic3!$D$3:$D$99980,Produccion_UO!$K$621,Resultados_Dic3!$E$3:$E$99980,Produccion_UO!$J676,Resultados_Dic3!$A$3:$A$99980,Produccion_UO!$H676)</f>
        <v>0</v>
      </c>
      <c r="AJ676" s="21">
        <f>+SUMIFS(Resultados_Dic3!AE$3:AE$99980,Resultados_Dic3!$F$3:$F$99980,Produccion_UO!$K676,Resultados_Dic3!$D$3:$D$99980,Produccion_UO!$K$621,Resultados_Dic3!$E$3:$E$99980,Produccion_UO!$J676,Resultados_Dic3!$A$3:$A$99980,Produccion_UO!$H676)</f>
        <v>0</v>
      </c>
      <c r="AK676" s="21">
        <f>+SUMIFS(Resultados_Dic3!AF$3:AF$99980,Resultados_Dic3!$F$3:$F$99980,Produccion_UO!$K676,Resultados_Dic3!$D$3:$D$99980,Produccion_UO!$K$621,Resultados_Dic3!$E$3:$E$99980,Produccion_UO!$J676,Resultados_Dic3!$A$3:$A$99980,Produccion_UO!$H676)</f>
        <v>0</v>
      </c>
      <c r="AL676" s="21">
        <f>+SUMIFS(Resultados_Dic3!AG$3:AG$99980,Resultados_Dic3!$F$3:$F$99980,Produccion_UO!$K676,Resultados_Dic3!$D$3:$D$99980,Produccion_UO!$K$621,Resultados_Dic3!$E$3:$E$99980,Produccion_UO!$J676,Resultados_Dic3!$A$3:$A$99980,Produccion_UO!$H676)</f>
        <v>0</v>
      </c>
      <c r="AM676" s="21">
        <f>+SUMIFS(Resultados_Dic3!AH$3:AH$99980,Resultados_Dic3!$F$3:$F$99980,Produccion_UO!$K676,Resultados_Dic3!$D$3:$D$99980,Produccion_UO!$K$621,Resultados_Dic3!$E$3:$E$99980,Produccion_UO!$J676,Resultados_Dic3!$A$3:$A$99980,Produccion_UO!$H676)</f>
        <v>0</v>
      </c>
      <c r="AN676" s="21">
        <f>+SUMIFS(Resultados_Dic3!AI$3:AI$99980,Resultados_Dic3!$F$3:$F$99980,Produccion_UO!$K676,Resultados_Dic3!$D$3:$D$99980,Produccion_UO!$K$621,Resultados_Dic3!$E$3:$E$99980,Produccion_UO!$J676,Resultados_Dic3!$A$3:$A$99980,Produccion_UO!$H676)</f>
        <v>0</v>
      </c>
      <c r="AO676" s="21">
        <f>+SUMIFS(Resultados_Dic3!AJ$3:AJ$99980,Resultados_Dic3!$F$3:$F$99980,Produccion_UO!$K676,Resultados_Dic3!$D$3:$D$99980,Produccion_UO!$K$621,Resultados_Dic3!$E$3:$E$99980,Produccion_UO!$J676,Resultados_Dic3!$A$3:$A$99980,Produccion_UO!$H676)</f>
        <v>0</v>
      </c>
      <c r="AP676" s="21">
        <f>+SUMIFS(Resultados_Dic3!AK$3:AK$99980,Resultados_Dic3!$F$3:$F$99980,Produccion_UO!$K676,Resultados_Dic3!$D$3:$D$99980,Produccion_UO!$K$621,Resultados_Dic3!$E$3:$E$99980,Produccion_UO!$J676,Resultados_Dic3!$A$3:$A$99980,Produccion_UO!$H676)</f>
        <v>0</v>
      </c>
      <c r="AQ676" s="21">
        <f>+SUMIFS(Resultados_Dic3!AL$3:AL$99980,Resultados_Dic3!$F$3:$F$99980,Produccion_UO!$K676,Resultados_Dic3!$D$3:$D$99980,Produccion_UO!$K$621,Resultados_Dic3!$E$3:$E$99980,Produccion_UO!$J676,Resultados_Dic3!$A$3:$A$99980,Produccion_UO!$H676)</f>
        <v>0</v>
      </c>
      <c r="AR676" s="21">
        <f>+SUMIFS(Resultados_Dic3!AM$3:AM$99980,Resultados_Dic3!$F$3:$F$99980,Produccion_UO!$K676,Resultados_Dic3!$D$3:$D$99980,Produccion_UO!$K$621,Resultados_Dic3!$E$3:$E$99980,Produccion_UO!$J676,Resultados_Dic3!$A$3:$A$99980,Produccion_UO!$H676)</f>
        <v>0</v>
      </c>
    </row>
    <row r="677" spans="1:48" x14ac:dyDescent="0.25">
      <c r="D677" s="131"/>
      <c r="E677" s="131"/>
      <c r="G677" s="15"/>
      <c r="H677" s="17" t="str">
        <f t="shared" si="191"/>
        <v>DIC7</v>
      </c>
      <c r="I677" s="24" t="s">
        <v>151</v>
      </c>
      <c r="J677" s="24" t="s">
        <v>149</v>
      </c>
      <c r="K677" s="108" t="s">
        <v>215</v>
      </c>
      <c r="L677" s="22" t="str">
        <f>+$B$4</f>
        <v>LLO - Ligth</v>
      </c>
      <c r="M677" s="21">
        <f>(SUMIFS(Resultados_Dic3!H$3:H$99980,Resultados_Dic3!$F$3:$F$99980,Produccion_UO!$K677,Resultados_Dic3!$D$3:$D$99980,Produccion_UO!$K$673,Resultados_Dic3!$E$3:$E$99980,Produccion_UO!$J677,Resultados_Dic3!$A$3:$A$99980,Produccion_UO!$H677)+SUMIFS(Resultados_Dic3!H$3:H$99980,Resultados_Dic3!$F$3:$F$99980,Produccion_UO!$K677,Resultados_Dic3!$D$3:$D$99980,Produccion_UO!$K$673,Resultados_Dic3!$E$3:$E$99980,$I677,Resultados_Dic3!$A$3:$A$99980,Produccion_UO!$H677))*$I$673</f>
        <v>338.51440085262902</v>
      </c>
      <c r="N677" s="21">
        <f>+SUMIFS(Resultados_Dic3!I$3:I$99980,Resultados_Dic3!$F$3:$F$99980,Produccion_UO!$K677,Resultados_Dic3!$D$3:$D$99980,Produccion_UO!$K$660,Resultados_Dic3!$E$3:$E$99980,Produccion_UO!$J677,Resultados_Dic3!$A$3:$A$99980,Produccion_UO!$H677)+SUMIFS(Resultados_Dic3!I$3:I$99980,Resultados_Dic3!$F$3:$F$99980,Produccion_UO!$K677,Resultados_Dic3!$D$3:$D$99980,Produccion_UO!$K$660,Resultados_Dic3!$E$3:$E$99980,$I677,Resultados_Dic3!$A$3:$A$99980,Produccion_UO!$H677)</f>
        <v>338.51440085262902</v>
      </c>
      <c r="O677" s="21">
        <f>+SUMIFS(Resultados_Dic3!J$3:J$99980,Resultados_Dic3!$F$3:$F$99980,Produccion_UO!$K677,Resultados_Dic3!$D$3:$D$99980,Produccion_UO!$K$660,Resultados_Dic3!$E$3:$E$99980,Produccion_UO!$J677,Resultados_Dic3!$A$3:$A$99980,Produccion_UO!$H677)+SUMIFS(Resultados_Dic3!J$3:J$99980,Resultados_Dic3!$F$3:$F$99980,Produccion_UO!$K677,Resultados_Dic3!$D$3:$D$99980,Produccion_UO!$K$660,Resultados_Dic3!$E$3:$E$99980,$I677,Resultados_Dic3!$A$3:$A$99980,Produccion_UO!$H677)</f>
        <v>338.51440085262902</v>
      </c>
      <c r="P677" s="21">
        <f>+SUMIFS(Resultados_Dic3!K$3:K$99980,Resultados_Dic3!$F$3:$F$99980,Produccion_UO!$K677,Resultados_Dic3!$D$3:$D$99980,Produccion_UO!$K$660,Resultados_Dic3!$E$3:$E$99980,Produccion_UO!$J677,Resultados_Dic3!$A$3:$A$99980,Produccion_UO!$H677)+SUMIFS(Resultados_Dic3!K$3:K$99980,Resultados_Dic3!$F$3:$F$99980,Produccion_UO!$K677,Resultados_Dic3!$D$3:$D$99980,Produccion_UO!$K$660,Resultados_Dic3!$E$3:$E$99980,$I677,Resultados_Dic3!$A$3:$A$99980,Produccion_UO!$H677)</f>
        <v>338.51440085262902</v>
      </c>
      <c r="Q677" s="21">
        <f>+SUMIFS(Resultados_Dic3!L$3:L$99980,Resultados_Dic3!$F$3:$F$99980,Produccion_UO!$K677,Resultados_Dic3!$D$3:$D$99980,Produccion_UO!$K$660,Resultados_Dic3!$E$3:$E$99980,Produccion_UO!$J677,Resultados_Dic3!$A$3:$A$99980,Produccion_UO!$H677)+SUMIFS(Resultados_Dic3!L$3:L$99980,Resultados_Dic3!$F$3:$F$99980,Produccion_UO!$K677,Resultados_Dic3!$D$3:$D$99980,Produccion_UO!$K$660,Resultados_Dic3!$E$3:$E$99980,$I677,Resultados_Dic3!$A$3:$A$99980,Produccion_UO!$H677)</f>
        <v>338.51440085262902</v>
      </c>
      <c r="R677" s="21">
        <f>+SUMIFS(Resultados_Dic3!M$3:M$99980,Resultados_Dic3!$F$3:$F$99980,Produccion_UO!$K677,Resultados_Dic3!$D$3:$D$99980,Produccion_UO!$K$660,Resultados_Dic3!$E$3:$E$99980,Produccion_UO!$J677,Resultados_Dic3!$A$3:$A$99980,Produccion_UO!$H677)+SUMIFS(Resultados_Dic3!M$3:M$99980,Resultados_Dic3!$F$3:$F$99980,Produccion_UO!$K677,Resultados_Dic3!$D$3:$D$99980,Produccion_UO!$K$660,Resultados_Dic3!$E$3:$E$99980,$I677,Resultados_Dic3!$A$3:$A$99980,Produccion_UO!$H677)</f>
        <v>338.51440085262902</v>
      </c>
      <c r="S677" s="21">
        <f>+SUMIFS(Resultados_Dic3!N$3:N$99980,Resultados_Dic3!$F$3:$F$99980,Produccion_UO!$K677,Resultados_Dic3!$D$3:$D$99980,Produccion_UO!$K$660,Resultados_Dic3!$E$3:$E$99980,Produccion_UO!$J677,Resultados_Dic3!$A$3:$A$99980,Produccion_UO!$H677)+SUMIFS(Resultados_Dic3!N$3:N$99980,Resultados_Dic3!$F$3:$F$99980,Produccion_UO!$K677,Resultados_Dic3!$D$3:$D$99980,Produccion_UO!$K$660,Resultados_Dic3!$E$3:$E$99980,$I677,Resultados_Dic3!$A$3:$A$99980,Produccion_UO!$H677)</f>
        <v>338.51440085262902</v>
      </c>
      <c r="T677" s="21">
        <f>+SUMIFS(Resultados_Dic3!O$3:O$99980,Resultados_Dic3!$F$3:$F$99980,Produccion_UO!$K677,Resultados_Dic3!$D$3:$D$99980,Produccion_UO!$K$660,Resultados_Dic3!$E$3:$E$99980,Produccion_UO!$J677,Resultados_Dic3!$A$3:$A$99980,Produccion_UO!$H677)+SUMIFS(Resultados_Dic3!O$3:O$99980,Resultados_Dic3!$F$3:$F$99980,Produccion_UO!$K677,Resultados_Dic3!$D$3:$D$99980,Produccion_UO!$K$660,Resultados_Dic3!$E$3:$E$99980,$I677,Resultados_Dic3!$A$3:$A$99980,Produccion_UO!$H677)</f>
        <v>338.51440085262902</v>
      </c>
      <c r="U677" s="21">
        <f>+SUMIFS(Resultados_Dic3!P$3:P$99980,Resultados_Dic3!$F$3:$F$99980,Produccion_UO!$K677,Resultados_Dic3!$D$3:$D$99980,Produccion_UO!$K$660,Resultados_Dic3!$E$3:$E$99980,Produccion_UO!$J677,Resultados_Dic3!$A$3:$A$99980,Produccion_UO!$H677)+SUMIFS(Resultados_Dic3!P$3:P$99980,Resultados_Dic3!$F$3:$F$99980,Produccion_UO!$K677,Resultados_Dic3!$D$3:$D$99980,Produccion_UO!$K$660,Resultados_Dic3!$E$3:$E$99980,$I677,Resultados_Dic3!$A$3:$A$99980,Produccion_UO!$H677)</f>
        <v>338.51440085262902</v>
      </c>
      <c r="V677" s="21">
        <f>+SUMIFS(Resultados_Dic3!Q$3:Q$99980,Resultados_Dic3!$F$3:$F$99980,Produccion_UO!$K677,Resultados_Dic3!$D$3:$D$99980,Produccion_UO!$K$660,Resultados_Dic3!$E$3:$E$99980,Produccion_UO!$J677,Resultados_Dic3!$A$3:$A$99980,Produccion_UO!$H677)+SUMIFS(Resultados_Dic3!Q$3:Q$99980,Resultados_Dic3!$F$3:$F$99980,Produccion_UO!$K677,Resultados_Dic3!$D$3:$D$99980,Produccion_UO!$K$660,Resultados_Dic3!$E$3:$E$99980,$I677,Resultados_Dic3!$A$3:$A$99980,Produccion_UO!$H677)</f>
        <v>338.51440085262902</v>
      </c>
      <c r="W677" s="21">
        <f>+SUMIFS(Resultados_Dic3!R$3:R$99980,Resultados_Dic3!$F$3:$F$99980,Produccion_UO!$K677,Resultados_Dic3!$D$3:$D$99980,Produccion_UO!$K$660,Resultados_Dic3!$E$3:$E$99980,Produccion_UO!$J677,Resultados_Dic3!$A$3:$A$99980,Produccion_UO!$H677)+SUMIFS(Resultados_Dic3!R$3:R$99980,Resultados_Dic3!$F$3:$F$99980,Produccion_UO!$K677,Resultados_Dic3!$D$3:$D$99980,Produccion_UO!$K$660,Resultados_Dic3!$E$3:$E$99980,$I677,Resultados_Dic3!$A$3:$A$99980,Produccion_UO!$H677)</f>
        <v>338.51440085262902</v>
      </c>
      <c r="X677" s="21">
        <f>+SUMIFS(Resultados_Dic3!S$3:S$99980,Resultados_Dic3!$F$3:$F$99980,Produccion_UO!$K677,Resultados_Dic3!$D$3:$D$99980,Produccion_UO!$K$660,Resultados_Dic3!$E$3:$E$99980,Produccion_UO!$J677,Resultados_Dic3!$A$3:$A$99980,Produccion_UO!$H677)+SUMIFS(Resultados_Dic3!S$3:S$99980,Resultados_Dic3!$F$3:$F$99980,Produccion_UO!$K677,Resultados_Dic3!$D$3:$D$99980,Produccion_UO!$K$660,Resultados_Dic3!$E$3:$E$99980,$I677,Resultados_Dic3!$A$3:$A$99980,Produccion_UO!$H677)</f>
        <v>338.51440085262902</v>
      </c>
      <c r="Y677" s="21">
        <f>+SUMIFS(Resultados_Dic3!T$3:T$99980,Resultados_Dic3!$F$3:$F$99980,Produccion_UO!$K677,Resultados_Dic3!$D$3:$D$99980,Produccion_UO!$K$660,Resultados_Dic3!$E$3:$E$99980,Produccion_UO!$J677,Resultados_Dic3!$A$3:$A$99980,Produccion_UO!$H677)+SUMIFS(Resultados_Dic3!T$3:T$99980,Resultados_Dic3!$F$3:$F$99980,Produccion_UO!$K677,Resultados_Dic3!$D$3:$D$99980,Produccion_UO!$K$660,Resultados_Dic3!$E$3:$E$99980,$I677,Resultados_Dic3!$A$3:$A$99980,Produccion_UO!$H677)</f>
        <v>338.51440085262902</v>
      </c>
      <c r="Z677" s="21">
        <f>+SUMIFS(Resultados_Dic3!U$3:U$99980,Resultados_Dic3!$F$3:$F$99980,Produccion_UO!$K677,Resultados_Dic3!$D$3:$D$99980,Produccion_UO!$K$660,Resultados_Dic3!$E$3:$E$99980,Produccion_UO!$J677,Resultados_Dic3!$A$3:$A$99980,Produccion_UO!$H677)+SUMIFS(Resultados_Dic3!U$3:U$99980,Resultados_Dic3!$F$3:$F$99980,Produccion_UO!$K677,Resultados_Dic3!$D$3:$D$99980,Produccion_UO!$K$660,Resultados_Dic3!$E$3:$E$99980,$I677,Resultados_Dic3!$A$3:$A$99980,Produccion_UO!$H677)</f>
        <v>338.51440085262902</v>
      </c>
      <c r="AA677" s="21">
        <f>+SUMIFS(Resultados_Dic3!V$3:V$99980,Resultados_Dic3!$F$3:$F$99980,Produccion_UO!$K677,Resultados_Dic3!$D$3:$D$99980,Produccion_UO!$K$660,Resultados_Dic3!$E$3:$E$99980,Produccion_UO!$J677,Resultados_Dic3!$A$3:$A$99980,Produccion_UO!$H677)+SUMIFS(Resultados_Dic3!V$3:V$99980,Resultados_Dic3!$F$3:$F$99980,Produccion_UO!$K677,Resultados_Dic3!$D$3:$D$99980,Produccion_UO!$K$660,Resultados_Dic3!$E$3:$E$99980,$I677,Resultados_Dic3!$A$3:$A$99980,Produccion_UO!$H677)</f>
        <v>0</v>
      </c>
      <c r="AB677" s="21">
        <f>+SUMIFS(Resultados_Dic3!W$3:W$99980,Resultados_Dic3!$F$3:$F$99980,Produccion_UO!$K677,Resultados_Dic3!$D$3:$D$99980,Produccion_UO!$K$660,Resultados_Dic3!$E$3:$E$99980,Produccion_UO!$J677,Resultados_Dic3!$A$3:$A$99980,Produccion_UO!$H677)+SUMIFS(Resultados_Dic3!W$3:W$99980,Resultados_Dic3!$F$3:$F$99980,Produccion_UO!$K677,Resultados_Dic3!$D$3:$D$99980,Produccion_UO!$K$660,Resultados_Dic3!$E$3:$E$99980,$I677,Resultados_Dic3!$A$3:$A$99980,Produccion_UO!$H677)</f>
        <v>0</v>
      </c>
      <c r="AC677" s="21">
        <f>+SUMIFS(Resultados_Dic3!X$3:X$99980,Resultados_Dic3!$F$3:$F$99980,Produccion_UO!$K677,Resultados_Dic3!$D$3:$D$99980,Produccion_UO!$K$660,Resultados_Dic3!$E$3:$E$99980,Produccion_UO!$J677,Resultados_Dic3!$A$3:$A$99980,Produccion_UO!$H677)+SUMIFS(Resultados_Dic3!X$3:X$99980,Resultados_Dic3!$F$3:$F$99980,Produccion_UO!$K677,Resultados_Dic3!$D$3:$D$99980,Produccion_UO!$K$660,Resultados_Dic3!$E$3:$E$99980,$I677,Resultados_Dic3!$A$3:$A$99980,Produccion_UO!$H677)</f>
        <v>0</v>
      </c>
      <c r="AD677" s="21">
        <f>+SUMIFS(Resultados_Dic3!Y$3:Y$99980,Resultados_Dic3!$F$3:$F$99980,Produccion_UO!$K677,Resultados_Dic3!$D$3:$D$99980,Produccion_UO!$K$660,Resultados_Dic3!$E$3:$E$99980,Produccion_UO!$J677,Resultados_Dic3!$A$3:$A$99980,Produccion_UO!$H677)+SUMIFS(Resultados_Dic3!Y$3:Y$99980,Resultados_Dic3!$F$3:$F$99980,Produccion_UO!$K677,Resultados_Dic3!$D$3:$D$99980,Produccion_UO!$K$660,Resultados_Dic3!$E$3:$E$99980,$I677,Resultados_Dic3!$A$3:$A$99980,Produccion_UO!$H677)</f>
        <v>0</v>
      </c>
      <c r="AE677" s="21">
        <f>+SUMIFS(Resultados_Dic3!Z$3:Z$99980,Resultados_Dic3!$F$3:$F$99980,Produccion_UO!$K677,Resultados_Dic3!$D$3:$D$99980,Produccion_UO!$K$660,Resultados_Dic3!$E$3:$E$99980,Produccion_UO!$J677,Resultados_Dic3!$A$3:$A$99980,Produccion_UO!$H677)+SUMIFS(Resultados_Dic3!Z$3:Z$99980,Resultados_Dic3!$F$3:$F$99980,Produccion_UO!$K677,Resultados_Dic3!$D$3:$D$99980,Produccion_UO!$K$660,Resultados_Dic3!$E$3:$E$99980,$I677,Resultados_Dic3!$A$3:$A$99980,Produccion_UO!$H677)</f>
        <v>0</v>
      </c>
      <c r="AF677" s="21">
        <f>+SUMIFS(Resultados_Dic3!AA$3:AA$99980,Resultados_Dic3!$F$3:$F$99980,Produccion_UO!$K677,Resultados_Dic3!$D$3:$D$99980,Produccion_UO!$K$660,Resultados_Dic3!$E$3:$E$99980,Produccion_UO!$J677,Resultados_Dic3!$A$3:$A$99980,Produccion_UO!$H677)+SUMIFS(Resultados_Dic3!AA$3:AA$99980,Resultados_Dic3!$F$3:$F$99980,Produccion_UO!$K677,Resultados_Dic3!$D$3:$D$99980,Produccion_UO!$K$660,Resultados_Dic3!$E$3:$E$99980,$I677,Resultados_Dic3!$A$3:$A$99980,Produccion_UO!$H677)</f>
        <v>0</v>
      </c>
      <c r="AG677" s="21">
        <f>+SUMIFS(Resultados_Dic3!AB$3:AB$99980,Resultados_Dic3!$F$3:$F$99980,Produccion_UO!$K677,Resultados_Dic3!$D$3:$D$99980,Produccion_UO!$K$660,Resultados_Dic3!$E$3:$E$99980,Produccion_UO!$J677,Resultados_Dic3!$A$3:$A$99980,Produccion_UO!$H677)+SUMIFS(Resultados_Dic3!AB$3:AB$99980,Resultados_Dic3!$F$3:$F$99980,Produccion_UO!$K677,Resultados_Dic3!$D$3:$D$99980,Produccion_UO!$K$660,Resultados_Dic3!$E$3:$E$99980,$I677,Resultados_Dic3!$A$3:$A$99980,Produccion_UO!$H677)</f>
        <v>0</v>
      </c>
      <c r="AH677" s="21">
        <f>+SUMIFS(Resultados_Dic3!AC$3:AC$99980,Resultados_Dic3!$F$3:$F$99980,Produccion_UO!$K677,Resultados_Dic3!$D$3:$D$99980,Produccion_UO!$K$660,Resultados_Dic3!$E$3:$E$99980,Produccion_UO!$J677,Resultados_Dic3!$A$3:$A$99980,Produccion_UO!$H677)+SUMIFS(Resultados_Dic3!AC$3:AC$99980,Resultados_Dic3!$F$3:$F$99980,Produccion_UO!$K677,Resultados_Dic3!$D$3:$D$99980,Produccion_UO!$K$660,Resultados_Dic3!$E$3:$E$99980,$I677,Resultados_Dic3!$A$3:$A$99980,Produccion_UO!$H677)</f>
        <v>0</v>
      </c>
      <c r="AI677" s="21">
        <f>+SUMIFS(Resultados_Dic3!AD$3:AD$99980,Resultados_Dic3!$F$3:$F$99980,Produccion_UO!$K677,Resultados_Dic3!$D$3:$D$99980,Produccion_UO!$K$660,Resultados_Dic3!$E$3:$E$99980,Produccion_UO!$J677,Resultados_Dic3!$A$3:$A$99980,Produccion_UO!$H677)+SUMIFS(Resultados_Dic3!AD$3:AD$99980,Resultados_Dic3!$F$3:$F$99980,Produccion_UO!$K677,Resultados_Dic3!$D$3:$D$99980,Produccion_UO!$K$660,Resultados_Dic3!$E$3:$E$99980,$I677,Resultados_Dic3!$A$3:$A$99980,Produccion_UO!$H677)</f>
        <v>0</v>
      </c>
      <c r="AJ677" s="21">
        <f>+SUMIFS(Resultados_Dic3!AE$3:AE$99980,Resultados_Dic3!$F$3:$F$99980,Produccion_UO!$K677,Resultados_Dic3!$D$3:$D$99980,Produccion_UO!$K$660,Resultados_Dic3!$E$3:$E$99980,Produccion_UO!$J677,Resultados_Dic3!$A$3:$A$99980,Produccion_UO!$H677)+SUMIFS(Resultados_Dic3!AE$3:AE$99980,Resultados_Dic3!$F$3:$F$99980,Produccion_UO!$K677,Resultados_Dic3!$D$3:$D$99980,Produccion_UO!$K$660,Resultados_Dic3!$E$3:$E$99980,$I677,Resultados_Dic3!$A$3:$A$99980,Produccion_UO!$H677)</f>
        <v>0</v>
      </c>
      <c r="AK677" s="21">
        <f>+SUMIFS(Resultados_Dic3!AF$3:AF$99980,Resultados_Dic3!$F$3:$F$99980,Produccion_UO!$K677,Resultados_Dic3!$D$3:$D$99980,Produccion_UO!$K$660,Resultados_Dic3!$E$3:$E$99980,Produccion_UO!$J677,Resultados_Dic3!$A$3:$A$99980,Produccion_UO!$H677)+SUMIFS(Resultados_Dic3!AF$3:AF$99980,Resultados_Dic3!$F$3:$F$99980,Produccion_UO!$K677,Resultados_Dic3!$D$3:$D$99980,Produccion_UO!$K$660,Resultados_Dic3!$E$3:$E$99980,$I677,Resultados_Dic3!$A$3:$A$99980,Produccion_UO!$H677)</f>
        <v>0</v>
      </c>
      <c r="AL677" s="21">
        <f>+SUMIFS(Resultados_Dic3!AG$3:AG$99980,Resultados_Dic3!$F$3:$F$99980,Produccion_UO!$K677,Resultados_Dic3!$D$3:$D$99980,Produccion_UO!$K$660,Resultados_Dic3!$E$3:$E$99980,Produccion_UO!$J677,Resultados_Dic3!$A$3:$A$99980,Produccion_UO!$H677)+SUMIFS(Resultados_Dic3!AG$3:AG$99980,Resultados_Dic3!$F$3:$F$99980,Produccion_UO!$K677,Resultados_Dic3!$D$3:$D$99980,Produccion_UO!$K$660,Resultados_Dic3!$E$3:$E$99980,$I677,Resultados_Dic3!$A$3:$A$99980,Produccion_UO!$H677)</f>
        <v>0</v>
      </c>
      <c r="AM677" s="21">
        <f>+SUMIFS(Resultados_Dic3!AH$3:AH$99980,Resultados_Dic3!$F$3:$F$99980,Produccion_UO!$K677,Resultados_Dic3!$D$3:$D$99980,Produccion_UO!$K$660,Resultados_Dic3!$E$3:$E$99980,Produccion_UO!$J677,Resultados_Dic3!$A$3:$A$99980,Produccion_UO!$H677)+SUMIFS(Resultados_Dic3!AH$3:AH$99980,Resultados_Dic3!$F$3:$F$99980,Produccion_UO!$K677,Resultados_Dic3!$D$3:$D$99980,Produccion_UO!$K$660,Resultados_Dic3!$E$3:$E$99980,$I677,Resultados_Dic3!$A$3:$A$99980,Produccion_UO!$H677)</f>
        <v>0</v>
      </c>
      <c r="AN677" s="21">
        <f>+SUMIFS(Resultados_Dic3!AI$3:AI$99980,Resultados_Dic3!$F$3:$F$99980,Produccion_UO!$K677,Resultados_Dic3!$D$3:$D$99980,Produccion_UO!$K$660,Resultados_Dic3!$E$3:$E$99980,Produccion_UO!$J677,Resultados_Dic3!$A$3:$A$99980,Produccion_UO!$H677)+SUMIFS(Resultados_Dic3!AI$3:AI$99980,Resultados_Dic3!$F$3:$F$99980,Produccion_UO!$K677,Resultados_Dic3!$D$3:$D$99980,Produccion_UO!$K$660,Resultados_Dic3!$E$3:$E$99980,$I677,Resultados_Dic3!$A$3:$A$99980,Produccion_UO!$H677)</f>
        <v>0</v>
      </c>
      <c r="AO677" s="21">
        <f>+SUMIFS(Resultados_Dic3!AJ$3:AJ$99980,Resultados_Dic3!$F$3:$F$99980,Produccion_UO!$K677,Resultados_Dic3!$D$3:$D$99980,Produccion_UO!$K$660,Resultados_Dic3!$E$3:$E$99980,Produccion_UO!$J677,Resultados_Dic3!$A$3:$A$99980,Produccion_UO!$H677)+SUMIFS(Resultados_Dic3!AJ$3:AJ$99980,Resultados_Dic3!$F$3:$F$99980,Produccion_UO!$K677,Resultados_Dic3!$D$3:$D$99980,Produccion_UO!$K$660,Resultados_Dic3!$E$3:$E$99980,$I677,Resultados_Dic3!$A$3:$A$99980,Produccion_UO!$H677)</f>
        <v>0</v>
      </c>
      <c r="AP677" s="21">
        <f>+SUMIFS(Resultados_Dic3!AK$3:AK$99980,Resultados_Dic3!$F$3:$F$99980,Produccion_UO!$K677,Resultados_Dic3!$D$3:$D$99980,Produccion_UO!$K$660,Resultados_Dic3!$E$3:$E$99980,Produccion_UO!$J677,Resultados_Dic3!$A$3:$A$99980,Produccion_UO!$H677)+SUMIFS(Resultados_Dic3!AK$3:AK$99980,Resultados_Dic3!$F$3:$F$99980,Produccion_UO!$K677,Resultados_Dic3!$D$3:$D$99980,Produccion_UO!$K$660,Resultados_Dic3!$E$3:$E$99980,$I677,Resultados_Dic3!$A$3:$A$99980,Produccion_UO!$H677)</f>
        <v>0</v>
      </c>
      <c r="AQ677" s="21">
        <f>+SUMIFS(Resultados_Dic3!AL$3:AL$99980,Resultados_Dic3!$F$3:$F$99980,Produccion_UO!$K677,Resultados_Dic3!$D$3:$D$99980,Produccion_UO!$K$660,Resultados_Dic3!$E$3:$E$99980,Produccion_UO!$J677,Resultados_Dic3!$A$3:$A$99980,Produccion_UO!$H677)+SUMIFS(Resultados_Dic3!AL$3:AL$99980,Resultados_Dic3!$F$3:$F$99980,Produccion_UO!$K677,Resultados_Dic3!$D$3:$D$99980,Produccion_UO!$K$660,Resultados_Dic3!$E$3:$E$99980,$I677,Resultados_Dic3!$A$3:$A$99980,Produccion_UO!$H677)</f>
        <v>0</v>
      </c>
      <c r="AR677" s="21">
        <f>+SUMIFS(Resultados_Dic3!AM$3:AM$99980,Resultados_Dic3!$F$3:$F$99980,Produccion_UO!$K677,Resultados_Dic3!$D$3:$D$99980,Produccion_UO!$K$660,Resultados_Dic3!$E$3:$E$99980,Produccion_UO!$J677,Resultados_Dic3!$A$3:$A$99980,Produccion_UO!$H677)+SUMIFS(Resultados_Dic3!AM$3:AM$99980,Resultados_Dic3!$F$3:$F$99980,Produccion_UO!$K677,Resultados_Dic3!$D$3:$D$99980,Produccion_UO!$K$660,Resultados_Dic3!$E$3:$E$99980,$I677,Resultados_Dic3!$A$3:$A$99980,Produccion_UO!$H677)</f>
        <v>0</v>
      </c>
    </row>
    <row r="678" spans="1:48" x14ac:dyDescent="0.25">
      <c r="D678" s="131"/>
      <c r="E678" s="131"/>
      <c r="G678" s="15"/>
      <c r="H678" s="17" t="str">
        <f t="shared" si="191"/>
        <v>DIC7</v>
      </c>
      <c r="I678" s="24"/>
      <c r="J678" s="109"/>
      <c r="K678" s="108"/>
      <c r="L678" s="22" t="str">
        <f>+$B$5</f>
        <v>LLO - Heavy</v>
      </c>
      <c r="M678" s="21">
        <f>+SUMIFS(Resultados_Dic3!H$3:H$99980,Resultados_Dic3!$F$3:$F$99980,Produccion_UO!$K678,Resultados_Dic3!$D$3:$D$99980,Produccion_UO!$K$621,Resultados_Dic3!$E$3:$E$99980,Produccion_UO!$I677,Resultados_Dic3!$A$3:$A$99980,Produccion_UO!$H678)</f>
        <v>0</v>
      </c>
      <c r="N678" s="21">
        <f>+SUMIFS(Resultados_Dic3!I$3:I$99980,Resultados_Dic3!$F$3:$F$99980,Produccion_UO!$K678,Resultados_Dic3!$D$3:$D$99980,Produccion_UO!$K$621,Resultados_Dic3!$E$3:$E$99980,Produccion_UO!$I677,Resultados_Dic3!$A$3:$A$99980,Produccion_UO!$H678)</f>
        <v>0</v>
      </c>
      <c r="O678" s="21">
        <f>+SUMIFS(Resultados_Dic3!J$3:J$99980,Resultados_Dic3!$F$3:$F$99980,Produccion_UO!$K678,Resultados_Dic3!$D$3:$D$99980,Produccion_UO!$K$621,Resultados_Dic3!$E$3:$E$99980,Produccion_UO!$I677,Resultados_Dic3!$A$3:$A$99980,Produccion_UO!$H678)</f>
        <v>0</v>
      </c>
      <c r="P678" s="21">
        <f>+SUMIFS(Resultados_Dic3!K$3:K$99980,Resultados_Dic3!$F$3:$F$99980,Produccion_UO!$K678,Resultados_Dic3!$D$3:$D$99980,Produccion_UO!$K$621,Resultados_Dic3!$E$3:$E$99980,Produccion_UO!$I677,Resultados_Dic3!$A$3:$A$99980,Produccion_UO!$H678)</f>
        <v>0</v>
      </c>
      <c r="Q678" s="21">
        <f>+SUMIFS(Resultados_Dic3!L$3:L$99980,Resultados_Dic3!$F$3:$F$99980,Produccion_UO!$K678,Resultados_Dic3!$D$3:$D$99980,Produccion_UO!$K$621,Resultados_Dic3!$E$3:$E$99980,Produccion_UO!$I677,Resultados_Dic3!$A$3:$A$99980,Produccion_UO!$H678)</f>
        <v>0</v>
      </c>
      <c r="R678" s="21">
        <f>+SUMIFS(Resultados_Dic3!M$3:M$99980,Resultados_Dic3!$F$3:$F$99980,Produccion_UO!$K678,Resultados_Dic3!$D$3:$D$99980,Produccion_UO!$K$621,Resultados_Dic3!$E$3:$E$99980,Produccion_UO!$I677,Resultados_Dic3!$A$3:$A$99980,Produccion_UO!$H678)</f>
        <v>0</v>
      </c>
      <c r="S678" s="21">
        <f>+SUMIFS(Resultados_Dic3!N$3:N$99980,Resultados_Dic3!$F$3:$F$99980,Produccion_UO!$K678,Resultados_Dic3!$D$3:$D$99980,Produccion_UO!$K$621,Resultados_Dic3!$E$3:$E$99980,Produccion_UO!$I677,Resultados_Dic3!$A$3:$A$99980,Produccion_UO!$H678)</f>
        <v>0</v>
      </c>
      <c r="T678" s="21">
        <f>+SUMIFS(Resultados_Dic3!O$3:O$99980,Resultados_Dic3!$F$3:$F$99980,Produccion_UO!$K678,Resultados_Dic3!$D$3:$D$99980,Produccion_UO!$K$621,Resultados_Dic3!$E$3:$E$99980,Produccion_UO!$I677,Resultados_Dic3!$A$3:$A$99980,Produccion_UO!$H678)</f>
        <v>0</v>
      </c>
      <c r="U678" s="21">
        <f>+SUMIFS(Resultados_Dic3!P$3:P$99980,Resultados_Dic3!$F$3:$F$99980,Produccion_UO!$K678,Resultados_Dic3!$D$3:$D$99980,Produccion_UO!$K$621,Resultados_Dic3!$E$3:$E$99980,Produccion_UO!$I677,Resultados_Dic3!$A$3:$A$99980,Produccion_UO!$H678)</f>
        <v>0</v>
      </c>
      <c r="V678" s="21">
        <f>+SUMIFS(Resultados_Dic3!Q$3:Q$99980,Resultados_Dic3!$F$3:$F$99980,Produccion_UO!$K678,Resultados_Dic3!$D$3:$D$99980,Produccion_UO!$K$621,Resultados_Dic3!$E$3:$E$99980,Produccion_UO!$I677,Resultados_Dic3!$A$3:$A$99980,Produccion_UO!$H678)</f>
        <v>0</v>
      </c>
      <c r="W678" s="21">
        <f>+SUMIFS(Resultados_Dic3!R$3:R$99980,Resultados_Dic3!$F$3:$F$99980,Produccion_UO!$K678,Resultados_Dic3!$D$3:$D$99980,Produccion_UO!$K$621,Resultados_Dic3!$E$3:$E$99980,Produccion_UO!$I677,Resultados_Dic3!$A$3:$A$99980,Produccion_UO!$H678)</f>
        <v>0</v>
      </c>
      <c r="X678" s="21">
        <f>+SUMIFS(Resultados_Dic3!S$3:S$99980,Resultados_Dic3!$F$3:$F$99980,Produccion_UO!$K678,Resultados_Dic3!$D$3:$D$99980,Produccion_UO!$K$621,Resultados_Dic3!$E$3:$E$99980,Produccion_UO!$I677,Resultados_Dic3!$A$3:$A$99980,Produccion_UO!$H678)</f>
        <v>0</v>
      </c>
      <c r="Y678" s="21">
        <f>+SUMIFS(Resultados_Dic3!T$3:T$99980,Resultados_Dic3!$F$3:$F$99980,Produccion_UO!$K678,Resultados_Dic3!$D$3:$D$99980,Produccion_UO!$K$621,Resultados_Dic3!$E$3:$E$99980,Produccion_UO!$I677,Resultados_Dic3!$A$3:$A$99980,Produccion_UO!$H678)</f>
        <v>0</v>
      </c>
      <c r="Z678" s="21">
        <f>+SUMIFS(Resultados_Dic3!U$3:U$99980,Resultados_Dic3!$F$3:$F$99980,Produccion_UO!$K678,Resultados_Dic3!$D$3:$D$99980,Produccion_UO!$K$621,Resultados_Dic3!$E$3:$E$99980,Produccion_UO!$I677,Resultados_Dic3!$A$3:$A$99980,Produccion_UO!$H678)</f>
        <v>0</v>
      </c>
      <c r="AA678" s="21">
        <f>+SUMIFS(Resultados_Dic3!V$3:V$99980,Resultados_Dic3!$F$3:$F$99980,Produccion_UO!$K678,Resultados_Dic3!$D$3:$D$99980,Produccion_UO!$K$621,Resultados_Dic3!$E$3:$E$99980,Produccion_UO!$I677,Resultados_Dic3!$A$3:$A$99980,Produccion_UO!$H678)</f>
        <v>0</v>
      </c>
      <c r="AB678" s="21">
        <f>+SUMIFS(Resultados_Dic3!W$3:W$99980,Resultados_Dic3!$F$3:$F$99980,Produccion_UO!$K678,Resultados_Dic3!$D$3:$D$99980,Produccion_UO!$K$621,Resultados_Dic3!$E$3:$E$99980,Produccion_UO!$I677,Resultados_Dic3!$A$3:$A$99980,Produccion_UO!$H678)</f>
        <v>0</v>
      </c>
      <c r="AC678" s="21">
        <f>+SUMIFS(Resultados_Dic3!X$3:X$99980,Resultados_Dic3!$F$3:$F$99980,Produccion_UO!$K678,Resultados_Dic3!$D$3:$D$99980,Produccion_UO!$K$621,Resultados_Dic3!$E$3:$E$99980,Produccion_UO!$I677,Resultados_Dic3!$A$3:$A$99980,Produccion_UO!$H678)</f>
        <v>0</v>
      </c>
      <c r="AD678" s="21">
        <f>+SUMIFS(Resultados_Dic3!Y$3:Y$99980,Resultados_Dic3!$F$3:$F$99980,Produccion_UO!$K678,Resultados_Dic3!$D$3:$D$99980,Produccion_UO!$K$621,Resultados_Dic3!$E$3:$E$99980,Produccion_UO!$I677,Resultados_Dic3!$A$3:$A$99980,Produccion_UO!$H678)</f>
        <v>0</v>
      </c>
      <c r="AE678" s="21">
        <f>+SUMIFS(Resultados_Dic3!Z$3:Z$99980,Resultados_Dic3!$F$3:$F$99980,Produccion_UO!$K678,Resultados_Dic3!$D$3:$D$99980,Produccion_UO!$K$621,Resultados_Dic3!$E$3:$E$99980,Produccion_UO!$I677,Resultados_Dic3!$A$3:$A$99980,Produccion_UO!$H678)</f>
        <v>0</v>
      </c>
      <c r="AF678" s="21">
        <f>+SUMIFS(Resultados_Dic3!AA$3:AA$99980,Resultados_Dic3!$F$3:$F$99980,Produccion_UO!$K678,Resultados_Dic3!$D$3:$D$99980,Produccion_UO!$K$621,Resultados_Dic3!$E$3:$E$99980,Produccion_UO!$I677,Resultados_Dic3!$A$3:$A$99980,Produccion_UO!$H678)</f>
        <v>0</v>
      </c>
      <c r="AG678" s="21">
        <f>+SUMIFS(Resultados_Dic3!AB$3:AB$99980,Resultados_Dic3!$F$3:$F$99980,Produccion_UO!$K678,Resultados_Dic3!$D$3:$D$99980,Produccion_UO!$K$621,Resultados_Dic3!$E$3:$E$99980,Produccion_UO!$I677,Resultados_Dic3!$A$3:$A$99980,Produccion_UO!$H678)</f>
        <v>0</v>
      </c>
      <c r="AH678" s="21">
        <f>+SUMIFS(Resultados_Dic3!AC$3:AC$99980,Resultados_Dic3!$F$3:$F$99980,Produccion_UO!$K678,Resultados_Dic3!$D$3:$D$99980,Produccion_UO!$K$621,Resultados_Dic3!$E$3:$E$99980,Produccion_UO!$I677,Resultados_Dic3!$A$3:$A$99980,Produccion_UO!$H678)</f>
        <v>0</v>
      </c>
      <c r="AI678" s="21">
        <f>+SUMIFS(Resultados_Dic3!AD$3:AD$99980,Resultados_Dic3!$F$3:$F$99980,Produccion_UO!$K678,Resultados_Dic3!$D$3:$D$99980,Produccion_UO!$K$621,Resultados_Dic3!$E$3:$E$99980,Produccion_UO!$I677,Resultados_Dic3!$A$3:$A$99980,Produccion_UO!$H678)</f>
        <v>0</v>
      </c>
      <c r="AJ678" s="21">
        <f>+SUMIFS(Resultados_Dic3!AE$3:AE$99980,Resultados_Dic3!$F$3:$F$99980,Produccion_UO!$K678,Resultados_Dic3!$D$3:$D$99980,Produccion_UO!$K$621,Resultados_Dic3!$E$3:$E$99980,Produccion_UO!$I677,Resultados_Dic3!$A$3:$A$99980,Produccion_UO!$H678)</f>
        <v>0</v>
      </c>
      <c r="AK678" s="21">
        <f>+SUMIFS(Resultados_Dic3!AF$3:AF$99980,Resultados_Dic3!$F$3:$F$99980,Produccion_UO!$K678,Resultados_Dic3!$D$3:$D$99980,Produccion_UO!$K$621,Resultados_Dic3!$E$3:$E$99980,Produccion_UO!$I677,Resultados_Dic3!$A$3:$A$99980,Produccion_UO!$H678)</f>
        <v>0</v>
      </c>
      <c r="AL678" s="21">
        <f>+SUMIFS(Resultados_Dic3!AG$3:AG$99980,Resultados_Dic3!$F$3:$F$99980,Produccion_UO!$K678,Resultados_Dic3!$D$3:$D$99980,Produccion_UO!$K$621,Resultados_Dic3!$E$3:$E$99980,Produccion_UO!$I677,Resultados_Dic3!$A$3:$A$99980,Produccion_UO!$H678)</f>
        <v>0</v>
      </c>
      <c r="AM678" s="21">
        <f>+SUMIFS(Resultados_Dic3!AH$3:AH$99980,Resultados_Dic3!$F$3:$F$99980,Produccion_UO!$K678,Resultados_Dic3!$D$3:$D$99980,Produccion_UO!$K$621,Resultados_Dic3!$E$3:$E$99980,Produccion_UO!$I677,Resultados_Dic3!$A$3:$A$99980,Produccion_UO!$H678)</f>
        <v>0</v>
      </c>
      <c r="AN678" s="21">
        <f>+SUMIFS(Resultados_Dic3!AI$3:AI$99980,Resultados_Dic3!$F$3:$F$99980,Produccion_UO!$K678,Resultados_Dic3!$D$3:$D$99980,Produccion_UO!$K$621,Resultados_Dic3!$E$3:$E$99980,Produccion_UO!$I677,Resultados_Dic3!$A$3:$A$99980,Produccion_UO!$H678)</f>
        <v>0</v>
      </c>
      <c r="AO678" s="21">
        <f>+SUMIFS(Resultados_Dic3!AJ$3:AJ$99980,Resultados_Dic3!$F$3:$F$99980,Produccion_UO!$K678,Resultados_Dic3!$D$3:$D$99980,Produccion_UO!$K$621,Resultados_Dic3!$E$3:$E$99980,Produccion_UO!$I677,Resultados_Dic3!$A$3:$A$99980,Produccion_UO!$H678)</f>
        <v>0</v>
      </c>
      <c r="AP678" s="21">
        <f>+SUMIFS(Resultados_Dic3!AK$3:AK$99980,Resultados_Dic3!$F$3:$F$99980,Produccion_UO!$K678,Resultados_Dic3!$D$3:$D$99980,Produccion_UO!$K$621,Resultados_Dic3!$E$3:$E$99980,Produccion_UO!$I677,Resultados_Dic3!$A$3:$A$99980,Produccion_UO!$H678)</f>
        <v>0</v>
      </c>
      <c r="AQ678" s="21">
        <f>+SUMIFS(Resultados_Dic3!AL$3:AL$99980,Resultados_Dic3!$F$3:$F$99980,Produccion_UO!$K678,Resultados_Dic3!$D$3:$D$99980,Produccion_UO!$K$621,Resultados_Dic3!$E$3:$E$99980,Produccion_UO!$I677,Resultados_Dic3!$A$3:$A$99980,Produccion_UO!$H678)</f>
        <v>0</v>
      </c>
      <c r="AR678" s="21">
        <f>+SUMIFS(Resultados_Dic3!AM$3:AM$99980,Resultados_Dic3!$F$3:$F$99980,Produccion_UO!$K678,Resultados_Dic3!$D$3:$D$99980,Produccion_UO!$K$621,Resultados_Dic3!$E$3:$E$99980,Produccion_UO!$I677,Resultados_Dic3!$A$3:$A$99980,Produccion_UO!$H678)</f>
        <v>0</v>
      </c>
    </row>
    <row r="679" spans="1:48" x14ac:dyDescent="0.25">
      <c r="D679" s="131"/>
      <c r="E679" s="131"/>
      <c r="G679" s="15"/>
      <c r="H679" s="17" t="str">
        <f t="shared" si="191"/>
        <v>DIC7</v>
      </c>
      <c r="I679" s="24"/>
      <c r="J679" s="24" t="s">
        <v>152</v>
      </c>
      <c r="K679" s="108" t="s">
        <v>216</v>
      </c>
      <c r="L679" s="22" t="str">
        <f>+$B$6</f>
        <v>PU - Ligth</v>
      </c>
      <c r="M679" s="21">
        <f>+SUMIFS(Resultados_Dic3!H$3:H$99980,Resultados_Dic3!$F$3:$F$99980,Produccion_UO!$K679,Resultados_Dic3!$D$3:$D$99980,Produccion_UO!$K$621,Resultados_Dic3!$E$3:$E$99980,Produccion_UO!$J679,Resultados_Dic3!$A$3:$A$99980,Produccion_UO!$H679)*$I$673</f>
        <v>17.1444368481772</v>
      </c>
      <c r="N679" s="21">
        <f>+SUMIFS(Resultados_Dic3!I$3:I$99980,Resultados_Dic3!$F$3:$F$99980,Produccion_UO!$K679,Resultados_Dic3!$D$3:$D$99980,Produccion_UO!$K$621,Resultados_Dic3!$E$3:$E$99980,Produccion_UO!$J679,Resultados_Dic3!$A$3:$A$99980,Produccion_UO!$H679)</f>
        <v>16.200869711153899</v>
      </c>
      <c r="O679" s="21">
        <f>+SUMIFS(Resultados_Dic3!J$3:J$99980,Resultados_Dic3!$F$3:$F$99980,Produccion_UO!$K679,Resultados_Dic3!$D$3:$D$99980,Produccion_UO!$K$621,Resultados_Dic3!$E$3:$E$99980,Produccion_UO!$J679,Resultados_Dic3!$A$3:$A$99980,Produccion_UO!$H679)</f>
        <v>15.488743570004299</v>
      </c>
      <c r="P679" s="21">
        <f>+SUMIFS(Resultados_Dic3!K$3:K$99980,Resultados_Dic3!$F$3:$F$99980,Produccion_UO!$K679,Resultados_Dic3!$D$3:$D$99980,Produccion_UO!$K$621,Resultados_Dic3!$E$3:$E$99980,Produccion_UO!$J679,Resultados_Dic3!$A$3:$A$99980,Produccion_UO!$H679)</f>
        <v>14.776617428854699</v>
      </c>
      <c r="Q679" s="21">
        <f>+SUMIFS(Resultados_Dic3!L$3:L$99980,Resultados_Dic3!$F$3:$F$99980,Produccion_UO!$K679,Resultados_Dic3!$D$3:$D$99980,Produccion_UO!$K$621,Resultados_Dic3!$E$3:$E$99980,Produccion_UO!$J679,Resultados_Dic3!$A$3:$A$99980,Produccion_UO!$H679)</f>
        <v>14.064491287705099</v>
      </c>
      <c r="R679" s="21">
        <f>+SUMIFS(Resultados_Dic3!M$3:M$99980,Resultados_Dic3!$F$3:$F$99980,Produccion_UO!$K679,Resultados_Dic3!$D$3:$D$99980,Produccion_UO!$K$621,Resultados_Dic3!$E$3:$E$99980,Produccion_UO!$J679,Resultados_Dic3!$A$3:$A$99980,Produccion_UO!$H679)</f>
        <v>13.3523651465554</v>
      </c>
      <c r="S679" s="21">
        <f>+SUMIFS(Resultados_Dic3!N$3:N$99980,Resultados_Dic3!$F$3:$F$99980,Produccion_UO!$K679,Resultados_Dic3!$D$3:$D$99980,Produccion_UO!$K$621,Resultados_Dic3!$E$3:$E$99980,Produccion_UO!$J679,Resultados_Dic3!$A$3:$A$99980,Produccion_UO!$H679)</f>
        <v>12.6402390054058</v>
      </c>
      <c r="T679" s="21">
        <f>+SUMIFS(Resultados_Dic3!O$3:O$99980,Resultados_Dic3!$F$3:$F$99980,Produccion_UO!$K679,Resultados_Dic3!$D$3:$D$99980,Produccion_UO!$K$621,Resultados_Dic3!$E$3:$E$99980,Produccion_UO!$J679,Resultados_Dic3!$A$3:$A$99980,Produccion_UO!$H679)</f>
        <v>1.44006943510765</v>
      </c>
      <c r="U679" s="21">
        <f>+SUMIFS(Resultados_Dic3!P$3:P$99980,Resultados_Dic3!$F$3:$F$99980,Produccion_UO!$K679,Resultados_Dic3!$D$3:$D$99980,Produccion_UO!$K$621,Resultados_Dic3!$E$3:$E$99980,Produccion_UO!$J679,Resultados_Dic3!$A$3:$A$99980,Produccion_UO!$H679)</f>
        <v>0</v>
      </c>
      <c r="V679" s="21">
        <f>+SUMIFS(Resultados_Dic3!Q$3:Q$99980,Resultados_Dic3!$F$3:$F$99980,Produccion_UO!$K679,Resultados_Dic3!$D$3:$D$99980,Produccion_UO!$K$621,Resultados_Dic3!$E$3:$E$99980,Produccion_UO!$J679,Resultados_Dic3!$A$3:$A$99980,Produccion_UO!$H679)</f>
        <v>0</v>
      </c>
      <c r="W679" s="21">
        <f>+SUMIFS(Resultados_Dic3!R$3:R$99980,Resultados_Dic3!$F$3:$F$99980,Produccion_UO!$K679,Resultados_Dic3!$D$3:$D$99980,Produccion_UO!$K$621,Resultados_Dic3!$E$3:$E$99980,Produccion_UO!$J679,Resultados_Dic3!$A$3:$A$99980,Produccion_UO!$H679)</f>
        <v>0</v>
      </c>
      <c r="X679" s="21">
        <f>+SUMIFS(Resultados_Dic3!S$3:S$99980,Resultados_Dic3!$F$3:$F$99980,Produccion_UO!$K679,Resultados_Dic3!$D$3:$D$99980,Produccion_UO!$K$621,Resultados_Dic3!$E$3:$E$99980,Produccion_UO!$J679,Resultados_Dic3!$A$3:$A$99980,Produccion_UO!$H679)</f>
        <v>0</v>
      </c>
      <c r="Y679" s="21">
        <f>+SUMIFS(Resultados_Dic3!T$3:T$99980,Resultados_Dic3!$F$3:$F$99980,Produccion_UO!$K679,Resultados_Dic3!$D$3:$D$99980,Produccion_UO!$K$621,Resultados_Dic3!$E$3:$E$99980,Produccion_UO!$J679,Resultados_Dic3!$A$3:$A$99980,Produccion_UO!$H679)</f>
        <v>0</v>
      </c>
      <c r="Z679" s="21">
        <f>+SUMIFS(Resultados_Dic3!U$3:U$99980,Resultados_Dic3!$F$3:$F$99980,Produccion_UO!$K679,Resultados_Dic3!$D$3:$D$99980,Produccion_UO!$K$621,Resultados_Dic3!$E$3:$E$99980,Produccion_UO!$J679,Resultados_Dic3!$A$3:$A$99980,Produccion_UO!$H679)</f>
        <v>0</v>
      </c>
      <c r="AA679" s="21">
        <f>+SUMIFS(Resultados_Dic3!V$3:V$99980,Resultados_Dic3!$F$3:$F$99980,Produccion_UO!$K679,Resultados_Dic3!$D$3:$D$99980,Produccion_UO!$K$621,Resultados_Dic3!$E$3:$E$99980,Produccion_UO!$J679,Resultados_Dic3!$A$3:$A$99980,Produccion_UO!$H679)</f>
        <v>0</v>
      </c>
      <c r="AB679" s="21">
        <f>+SUMIFS(Resultados_Dic3!W$3:W$99980,Resultados_Dic3!$F$3:$F$99980,Produccion_UO!$K679,Resultados_Dic3!$D$3:$D$99980,Produccion_UO!$K$621,Resultados_Dic3!$E$3:$E$99980,Produccion_UO!$J679,Resultados_Dic3!$A$3:$A$99980,Produccion_UO!$H679)</f>
        <v>0</v>
      </c>
      <c r="AC679" s="21">
        <f>+SUMIFS(Resultados_Dic3!X$3:X$99980,Resultados_Dic3!$F$3:$F$99980,Produccion_UO!$K679,Resultados_Dic3!$D$3:$D$99980,Produccion_UO!$K$621,Resultados_Dic3!$E$3:$E$99980,Produccion_UO!$J679,Resultados_Dic3!$A$3:$A$99980,Produccion_UO!$H679)</f>
        <v>0</v>
      </c>
      <c r="AD679" s="21">
        <f>+SUMIFS(Resultados_Dic3!Y$3:Y$99980,Resultados_Dic3!$F$3:$F$99980,Produccion_UO!$K679,Resultados_Dic3!$D$3:$D$99980,Produccion_UO!$K$621,Resultados_Dic3!$E$3:$E$99980,Produccion_UO!$J679,Resultados_Dic3!$A$3:$A$99980,Produccion_UO!$H679)</f>
        <v>0</v>
      </c>
      <c r="AE679" s="21">
        <f>+SUMIFS(Resultados_Dic3!Z$3:Z$99980,Resultados_Dic3!$F$3:$F$99980,Produccion_UO!$K679,Resultados_Dic3!$D$3:$D$99980,Produccion_UO!$K$621,Resultados_Dic3!$E$3:$E$99980,Produccion_UO!$J679,Resultados_Dic3!$A$3:$A$99980,Produccion_UO!$H679)</f>
        <v>0</v>
      </c>
      <c r="AF679" s="21">
        <f>+SUMIFS(Resultados_Dic3!AA$3:AA$99980,Resultados_Dic3!$F$3:$F$99980,Produccion_UO!$K679,Resultados_Dic3!$D$3:$D$99980,Produccion_UO!$K$621,Resultados_Dic3!$E$3:$E$99980,Produccion_UO!$J679,Resultados_Dic3!$A$3:$A$99980,Produccion_UO!$H679)</f>
        <v>0</v>
      </c>
      <c r="AG679" s="21">
        <f>+SUMIFS(Resultados_Dic3!AB$3:AB$99980,Resultados_Dic3!$F$3:$F$99980,Produccion_UO!$K679,Resultados_Dic3!$D$3:$D$99980,Produccion_UO!$K$621,Resultados_Dic3!$E$3:$E$99980,Produccion_UO!$J679,Resultados_Dic3!$A$3:$A$99980,Produccion_UO!$H679)</f>
        <v>0</v>
      </c>
      <c r="AH679" s="21">
        <f>+SUMIFS(Resultados_Dic3!AC$3:AC$99980,Resultados_Dic3!$F$3:$F$99980,Produccion_UO!$K679,Resultados_Dic3!$D$3:$D$99980,Produccion_UO!$K$621,Resultados_Dic3!$E$3:$E$99980,Produccion_UO!$J679,Resultados_Dic3!$A$3:$A$99980,Produccion_UO!$H679)</f>
        <v>0</v>
      </c>
      <c r="AI679" s="21">
        <f>+SUMIFS(Resultados_Dic3!AD$3:AD$99980,Resultados_Dic3!$F$3:$F$99980,Produccion_UO!$K679,Resultados_Dic3!$D$3:$D$99980,Produccion_UO!$K$621,Resultados_Dic3!$E$3:$E$99980,Produccion_UO!$J679,Resultados_Dic3!$A$3:$A$99980,Produccion_UO!$H679)</f>
        <v>0</v>
      </c>
      <c r="AJ679" s="21">
        <f>+SUMIFS(Resultados_Dic3!AE$3:AE$99980,Resultados_Dic3!$F$3:$F$99980,Produccion_UO!$K679,Resultados_Dic3!$D$3:$D$99980,Produccion_UO!$K$621,Resultados_Dic3!$E$3:$E$99980,Produccion_UO!$J679,Resultados_Dic3!$A$3:$A$99980,Produccion_UO!$H679)</f>
        <v>0</v>
      </c>
      <c r="AK679" s="21">
        <f>+SUMIFS(Resultados_Dic3!AF$3:AF$99980,Resultados_Dic3!$F$3:$F$99980,Produccion_UO!$K679,Resultados_Dic3!$D$3:$D$99980,Produccion_UO!$K$621,Resultados_Dic3!$E$3:$E$99980,Produccion_UO!$J679,Resultados_Dic3!$A$3:$A$99980,Produccion_UO!$H679)</f>
        <v>0</v>
      </c>
      <c r="AL679" s="21">
        <f>+SUMIFS(Resultados_Dic3!AG$3:AG$99980,Resultados_Dic3!$F$3:$F$99980,Produccion_UO!$K679,Resultados_Dic3!$D$3:$D$99980,Produccion_UO!$K$621,Resultados_Dic3!$E$3:$E$99980,Produccion_UO!$J679,Resultados_Dic3!$A$3:$A$99980,Produccion_UO!$H679)</f>
        <v>0</v>
      </c>
      <c r="AM679" s="21">
        <f>+SUMIFS(Resultados_Dic3!AH$3:AH$99980,Resultados_Dic3!$F$3:$F$99980,Produccion_UO!$K679,Resultados_Dic3!$D$3:$D$99980,Produccion_UO!$K$621,Resultados_Dic3!$E$3:$E$99980,Produccion_UO!$J679,Resultados_Dic3!$A$3:$A$99980,Produccion_UO!$H679)</f>
        <v>0</v>
      </c>
      <c r="AN679" s="21">
        <f>+SUMIFS(Resultados_Dic3!AI$3:AI$99980,Resultados_Dic3!$F$3:$F$99980,Produccion_UO!$K679,Resultados_Dic3!$D$3:$D$99980,Produccion_UO!$K$621,Resultados_Dic3!$E$3:$E$99980,Produccion_UO!$J679,Resultados_Dic3!$A$3:$A$99980,Produccion_UO!$H679)</f>
        <v>0</v>
      </c>
      <c r="AO679" s="21">
        <f>+SUMIFS(Resultados_Dic3!AJ$3:AJ$99980,Resultados_Dic3!$F$3:$F$99980,Produccion_UO!$K679,Resultados_Dic3!$D$3:$D$99980,Produccion_UO!$K$621,Resultados_Dic3!$E$3:$E$99980,Produccion_UO!$J679,Resultados_Dic3!$A$3:$A$99980,Produccion_UO!$H679)</f>
        <v>0</v>
      </c>
      <c r="AP679" s="21">
        <f>+SUMIFS(Resultados_Dic3!AK$3:AK$99980,Resultados_Dic3!$F$3:$F$99980,Produccion_UO!$K679,Resultados_Dic3!$D$3:$D$99980,Produccion_UO!$K$621,Resultados_Dic3!$E$3:$E$99980,Produccion_UO!$J679,Resultados_Dic3!$A$3:$A$99980,Produccion_UO!$H679)</f>
        <v>0</v>
      </c>
      <c r="AQ679" s="21">
        <f>+SUMIFS(Resultados_Dic3!AL$3:AL$99980,Resultados_Dic3!$F$3:$F$99980,Produccion_UO!$K679,Resultados_Dic3!$D$3:$D$99980,Produccion_UO!$K$621,Resultados_Dic3!$E$3:$E$99980,Produccion_UO!$J679,Resultados_Dic3!$A$3:$A$99980,Produccion_UO!$H679)</f>
        <v>0</v>
      </c>
      <c r="AR679" s="21">
        <f>+SUMIFS(Resultados_Dic3!AM$3:AM$99980,Resultados_Dic3!$F$3:$F$99980,Produccion_UO!$K679,Resultados_Dic3!$D$3:$D$99980,Produccion_UO!$K$621,Resultados_Dic3!$E$3:$E$99980,Produccion_UO!$J679,Resultados_Dic3!$A$3:$A$99980,Produccion_UO!$H679)</f>
        <v>0</v>
      </c>
    </row>
    <row r="680" spans="1:48" x14ac:dyDescent="0.25">
      <c r="D680" s="131"/>
      <c r="E680" s="131"/>
      <c r="G680" s="15"/>
      <c r="H680" s="17" t="str">
        <f t="shared" si="191"/>
        <v>DIC7</v>
      </c>
      <c r="I680" s="24"/>
      <c r="J680" s="24" t="s">
        <v>153</v>
      </c>
      <c r="K680" s="108" t="s">
        <v>217</v>
      </c>
      <c r="L680" s="22" t="str">
        <f>+$B$7</f>
        <v>VMM - Medium</v>
      </c>
      <c r="M680" s="21">
        <f>+SUMIFS(Resultados_Dic3!H$3:H$99980,Resultados_Dic3!$F$3:$F$99980,Produccion_UO!$K680,Resultados_Dic3!$D$3:$D$99980,Produccion_UO!$K$621,Resultados_Dic3!$E$3:$E$99980,Produccion_UO!$J680,Resultados_Dic3!$A$3:$A$99980,Produccion_UO!$H680)*$I$673</f>
        <v>254.80523614929999</v>
      </c>
      <c r="N680" s="21">
        <f>+SUMIFS(Resultados_Dic3!I$3:I$99980,Resultados_Dic3!$F$3:$F$99980,Produccion_UO!$K680,Resultados_Dic3!$D$3:$D$99980,Produccion_UO!$K$621,Resultados_Dic3!$E$3:$E$99980,Produccion_UO!$J680,Resultados_Dic3!$A$3:$A$99980,Produccion_UO!$H680)</f>
        <v>227.486545105272</v>
      </c>
      <c r="O680" s="21">
        <f>+SUMIFS(Resultados_Dic3!J$3:J$99980,Resultados_Dic3!$F$3:$F$99980,Produccion_UO!$K680,Resultados_Dic3!$D$3:$D$99980,Produccion_UO!$K$621,Resultados_Dic3!$E$3:$E$99980,Produccion_UO!$J680,Resultados_Dic3!$A$3:$A$99980,Produccion_UO!$H680)</f>
        <v>198.68235050460501</v>
      </c>
      <c r="P680" s="21">
        <f>+SUMIFS(Resultados_Dic3!K$3:K$99980,Resultados_Dic3!$F$3:$F$99980,Produccion_UO!$K680,Resultados_Dic3!$D$3:$D$99980,Produccion_UO!$K$621,Resultados_Dic3!$E$3:$E$99980,Produccion_UO!$J680,Resultados_Dic3!$A$3:$A$99980,Produccion_UO!$H680)</f>
        <v>169.87815590393899</v>
      </c>
      <c r="Q680" s="21">
        <f>+SUMIFS(Resultados_Dic3!L$3:L$99980,Resultados_Dic3!$F$3:$F$99980,Produccion_UO!$K680,Resultados_Dic3!$D$3:$D$99980,Produccion_UO!$K$621,Resultados_Dic3!$E$3:$E$99980,Produccion_UO!$J680,Resultados_Dic3!$A$3:$A$99980,Produccion_UO!$H680)</f>
        <v>141.073961303272</v>
      </c>
      <c r="R680" s="21">
        <f>+SUMIFS(Resultados_Dic3!M$3:M$99980,Resultados_Dic3!$F$3:$F$99980,Produccion_UO!$K680,Resultados_Dic3!$D$3:$D$99980,Produccion_UO!$K$621,Resultados_Dic3!$E$3:$E$99980,Produccion_UO!$J680,Resultados_Dic3!$A$3:$A$99980,Produccion_UO!$H680)</f>
        <v>110.20020336853401</v>
      </c>
      <c r="S680" s="21">
        <f>+SUMIFS(Resultados_Dic3!N$3:N$99980,Resultados_Dic3!$F$3:$F$99980,Produccion_UO!$K680,Resultados_Dic3!$D$3:$D$99980,Produccion_UO!$K$621,Resultados_Dic3!$E$3:$E$99980,Produccion_UO!$J680,Resultados_Dic3!$A$3:$A$99980,Produccion_UO!$H680)</f>
        <v>79.326445433795797</v>
      </c>
      <c r="T680" s="21">
        <f>+SUMIFS(Resultados_Dic3!O$3:O$99980,Resultados_Dic3!$F$3:$F$99980,Produccion_UO!$K680,Resultados_Dic3!$D$3:$D$99980,Produccion_UO!$K$621,Resultados_Dic3!$E$3:$E$99980,Produccion_UO!$J680,Resultados_Dic3!$A$3:$A$99980,Produccion_UO!$H680)</f>
        <v>58.002112685918398</v>
      </c>
      <c r="U680" s="21">
        <f>+SUMIFS(Resultados_Dic3!P$3:P$99980,Resultados_Dic3!$F$3:$F$99980,Produccion_UO!$K680,Resultados_Dic3!$D$3:$D$99980,Produccion_UO!$K$621,Resultados_Dic3!$E$3:$E$99980,Produccion_UO!$J680,Resultados_Dic3!$A$3:$A$99980,Produccion_UO!$H680)</f>
        <v>37.664394893364801</v>
      </c>
      <c r="V680" s="21">
        <f>+SUMIFS(Resultados_Dic3!Q$3:Q$99980,Resultados_Dic3!$F$3:$F$99980,Produccion_UO!$K680,Resultados_Dic3!$D$3:$D$99980,Produccion_UO!$K$621,Resultados_Dic3!$E$3:$E$99980,Produccion_UO!$J680,Resultados_Dic3!$A$3:$A$99980,Produccion_UO!$H680)</f>
        <v>0</v>
      </c>
      <c r="W680" s="21">
        <f>+SUMIFS(Resultados_Dic3!R$3:R$99980,Resultados_Dic3!$F$3:$F$99980,Produccion_UO!$K680,Resultados_Dic3!$D$3:$D$99980,Produccion_UO!$K$621,Resultados_Dic3!$E$3:$E$99980,Produccion_UO!$J680,Resultados_Dic3!$A$3:$A$99980,Produccion_UO!$H680)</f>
        <v>0</v>
      </c>
      <c r="X680" s="21">
        <f>+SUMIFS(Resultados_Dic3!S$3:S$99980,Resultados_Dic3!$F$3:$F$99980,Produccion_UO!$K680,Resultados_Dic3!$D$3:$D$99980,Produccion_UO!$K$621,Resultados_Dic3!$E$3:$E$99980,Produccion_UO!$J680,Resultados_Dic3!$A$3:$A$99980,Produccion_UO!$H680)</f>
        <v>0</v>
      </c>
      <c r="Y680" s="21">
        <f>+SUMIFS(Resultados_Dic3!T$3:T$99980,Resultados_Dic3!$F$3:$F$99980,Produccion_UO!$K680,Resultados_Dic3!$D$3:$D$99980,Produccion_UO!$K$621,Resultados_Dic3!$E$3:$E$99980,Produccion_UO!$J680,Resultados_Dic3!$A$3:$A$99980,Produccion_UO!$H680)</f>
        <v>0</v>
      </c>
      <c r="Z680" s="21">
        <f>+SUMIFS(Resultados_Dic3!U$3:U$99980,Resultados_Dic3!$F$3:$F$99980,Produccion_UO!$K680,Resultados_Dic3!$D$3:$D$99980,Produccion_UO!$K$621,Resultados_Dic3!$E$3:$E$99980,Produccion_UO!$J680,Resultados_Dic3!$A$3:$A$99980,Produccion_UO!$H680)</f>
        <v>0</v>
      </c>
      <c r="AA680" s="21">
        <f>+SUMIFS(Resultados_Dic3!V$3:V$99980,Resultados_Dic3!$F$3:$F$99980,Produccion_UO!$K680,Resultados_Dic3!$D$3:$D$99980,Produccion_UO!$K$621,Resultados_Dic3!$E$3:$E$99980,Produccion_UO!$J680,Resultados_Dic3!$A$3:$A$99980,Produccion_UO!$H680)</f>
        <v>0</v>
      </c>
      <c r="AB680" s="21">
        <f>+SUMIFS(Resultados_Dic3!W$3:W$99980,Resultados_Dic3!$F$3:$F$99980,Produccion_UO!$K680,Resultados_Dic3!$D$3:$D$99980,Produccion_UO!$K$621,Resultados_Dic3!$E$3:$E$99980,Produccion_UO!$J680,Resultados_Dic3!$A$3:$A$99980,Produccion_UO!$H680)</f>
        <v>0</v>
      </c>
      <c r="AC680" s="21">
        <f>+SUMIFS(Resultados_Dic3!X$3:X$99980,Resultados_Dic3!$F$3:$F$99980,Produccion_UO!$K680,Resultados_Dic3!$D$3:$D$99980,Produccion_UO!$K$621,Resultados_Dic3!$E$3:$E$99980,Produccion_UO!$J680,Resultados_Dic3!$A$3:$A$99980,Produccion_UO!$H680)</f>
        <v>0</v>
      </c>
      <c r="AD680" s="21">
        <f>+SUMIFS(Resultados_Dic3!Y$3:Y$99980,Resultados_Dic3!$F$3:$F$99980,Produccion_UO!$K680,Resultados_Dic3!$D$3:$D$99980,Produccion_UO!$K$621,Resultados_Dic3!$E$3:$E$99980,Produccion_UO!$J680,Resultados_Dic3!$A$3:$A$99980,Produccion_UO!$H680)</f>
        <v>0</v>
      </c>
      <c r="AE680" s="21">
        <f>+SUMIFS(Resultados_Dic3!Z$3:Z$99980,Resultados_Dic3!$F$3:$F$99980,Produccion_UO!$K680,Resultados_Dic3!$D$3:$D$99980,Produccion_UO!$K$621,Resultados_Dic3!$E$3:$E$99980,Produccion_UO!$J680,Resultados_Dic3!$A$3:$A$99980,Produccion_UO!$H680)</f>
        <v>0</v>
      </c>
      <c r="AF680" s="21">
        <f>+SUMIFS(Resultados_Dic3!AA$3:AA$99980,Resultados_Dic3!$F$3:$F$99980,Produccion_UO!$K680,Resultados_Dic3!$D$3:$D$99980,Produccion_UO!$K$621,Resultados_Dic3!$E$3:$E$99980,Produccion_UO!$J680,Resultados_Dic3!$A$3:$A$99980,Produccion_UO!$H680)</f>
        <v>0</v>
      </c>
      <c r="AG680" s="21">
        <f>+SUMIFS(Resultados_Dic3!AB$3:AB$99980,Resultados_Dic3!$F$3:$F$99980,Produccion_UO!$K680,Resultados_Dic3!$D$3:$D$99980,Produccion_UO!$K$621,Resultados_Dic3!$E$3:$E$99980,Produccion_UO!$J680,Resultados_Dic3!$A$3:$A$99980,Produccion_UO!$H680)</f>
        <v>0</v>
      </c>
      <c r="AH680" s="21">
        <f>+SUMIFS(Resultados_Dic3!AC$3:AC$99980,Resultados_Dic3!$F$3:$F$99980,Produccion_UO!$K680,Resultados_Dic3!$D$3:$D$99980,Produccion_UO!$K$621,Resultados_Dic3!$E$3:$E$99980,Produccion_UO!$J680,Resultados_Dic3!$A$3:$A$99980,Produccion_UO!$H680)</f>
        <v>0</v>
      </c>
      <c r="AI680" s="21">
        <f>+SUMIFS(Resultados_Dic3!AD$3:AD$99980,Resultados_Dic3!$F$3:$F$99980,Produccion_UO!$K680,Resultados_Dic3!$D$3:$D$99980,Produccion_UO!$K$621,Resultados_Dic3!$E$3:$E$99980,Produccion_UO!$J680,Resultados_Dic3!$A$3:$A$99980,Produccion_UO!$H680)</f>
        <v>0</v>
      </c>
      <c r="AJ680" s="21">
        <f>+SUMIFS(Resultados_Dic3!AE$3:AE$99980,Resultados_Dic3!$F$3:$F$99980,Produccion_UO!$K680,Resultados_Dic3!$D$3:$D$99980,Produccion_UO!$K$621,Resultados_Dic3!$E$3:$E$99980,Produccion_UO!$J680,Resultados_Dic3!$A$3:$A$99980,Produccion_UO!$H680)</f>
        <v>0</v>
      </c>
      <c r="AK680" s="21">
        <f>+SUMIFS(Resultados_Dic3!AF$3:AF$99980,Resultados_Dic3!$F$3:$F$99980,Produccion_UO!$K680,Resultados_Dic3!$D$3:$D$99980,Produccion_UO!$K$621,Resultados_Dic3!$E$3:$E$99980,Produccion_UO!$J680,Resultados_Dic3!$A$3:$A$99980,Produccion_UO!$H680)</f>
        <v>0</v>
      </c>
      <c r="AL680" s="21">
        <f>+SUMIFS(Resultados_Dic3!AG$3:AG$99980,Resultados_Dic3!$F$3:$F$99980,Produccion_UO!$K680,Resultados_Dic3!$D$3:$D$99980,Produccion_UO!$K$621,Resultados_Dic3!$E$3:$E$99980,Produccion_UO!$J680,Resultados_Dic3!$A$3:$A$99980,Produccion_UO!$H680)</f>
        <v>0</v>
      </c>
      <c r="AM680" s="21">
        <f>+SUMIFS(Resultados_Dic3!AH$3:AH$99980,Resultados_Dic3!$F$3:$F$99980,Produccion_UO!$K680,Resultados_Dic3!$D$3:$D$99980,Produccion_UO!$K$621,Resultados_Dic3!$E$3:$E$99980,Produccion_UO!$J680,Resultados_Dic3!$A$3:$A$99980,Produccion_UO!$H680)</f>
        <v>0</v>
      </c>
      <c r="AN680" s="21">
        <f>+SUMIFS(Resultados_Dic3!AI$3:AI$99980,Resultados_Dic3!$F$3:$F$99980,Produccion_UO!$K680,Resultados_Dic3!$D$3:$D$99980,Produccion_UO!$K$621,Resultados_Dic3!$E$3:$E$99980,Produccion_UO!$J680,Resultados_Dic3!$A$3:$A$99980,Produccion_UO!$H680)</f>
        <v>0</v>
      </c>
      <c r="AO680" s="21">
        <f>+SUMIFS(Resultados_Dic3!AJ$3:AJ$99980,Resultados_Dic3!$F$3:$F$99980,Produccion_UO!$K680,Resultados_Dic3!$D$3:$D$99980,Produccion_UO!$K$621,Resultados_Dic3!$E$3:$E$99980,Produccion_UO!$J680,Resultados_Dic3!$A$3:$A$99980,Produccion_UO!$H680)</f>
        <v>0</v>
      </c>
      <c r="AP680" s="21">
        <f>+SUMIFS(Resultados_Dic3!AK$3:AK$99980,Resultados_Dic3!$F$3:$F$99980,Produccion_UO!$K680,Resultados_Dic3!$D$3:$D$99980,Produccion_UO!$K$621,Resultados_Dic3!$E$3:$E$99980,Produccion_UO!$J680,Resultados_Dic3!$A$3:$A$99980,Produccion_UO!$H680)</f>
        <v>0</v>
      </c>
      <c r="AQ680" s="21">
        <f>+SUMIFS(Resultados_Dic3!AL$3:AL$99980,Resultados_Dic3!$F$3:$F$99980,Produccion_UO!$K680,Resultados_Dic3!$D$3:$D$99980,Produccion_UO!$K$621,Resultados_Dic3!$E$3:$E$99980,Produccion_UO!$J680,Resultados_Dic3!$A$3:$A$99980,Produccion_UO!$H680)</f>
        <v>0</v>
      </c>
      <c r="AR680" s="21">
        <f>+SUMIFS(Resultados_Dic3!AM$3:AM$99980,Resultados_Dic3!$F$3:$F$99980,Produccion_UO!$K680,Resultados_Dic3!$D$3:$D$99980,Produccion_UO!$K$621,Resultados_Dic3!$E$3:$E$99980,Produccion_UO!$J680,Resultados_Dic3!$A$3:$A$99980,Produccion_UO!$H680)</f>
        <v>0</v>
      </c>
    </row>
    <row r="681" spans="1:48" x14ac:dyDescent="0.25">
      <c r="D681" s="131"/>
      <c r="E681" s="131"/>
      <c r="G681" s="15"/>
      <c r="H681" s="17" t="str">
        <f t="shared" si="191"/>
        <v>DIC7</v>
      </c>
      <c r="I681" s="24"/>
      <c r="J681" s="24" t="s">
        <v>154</v>
      </c>
      <c r="K681" s="108" t="s">
        <v>218</v>
      </c>
      <c r="L681" s="22" t="str">
        <f>+$B$8</f>
        <v>VSM - Medium</v>
      </c>
      <c r="M681" s="21">
        <f>+SUMIFS(Resultados_Dic3!H$3:H$99980,Resultados_Dic3!$F$3:$F$99980,Produccion_UO!$K681,Resultados_Dic3!$D$3:$D$99980,Produccion_UO!$K$621,Resultados_Dic3!$E$3:$E$99980,Produccion_UO!$J681,Resultados_Dic3!$A$3:$A$99980,Produccion_UO!$H681)*$I$673</f>
        <v>54.839359160461399</v>
      </c>
      <c r="N681" s="21">
        <f>+SUMIFS(Resultados_Dic3!I$3:I$99980,Resultados_Dic3!$F$3:$F$99980,Produccion_UO!$K681,Resultados_Dic3!$D$3:$D$99980,Produccion_UO!$K$621,Resultados_Dic3!$E$3:$E$99980,Produccion_UO!$J681,Resultados_Dic3!$A$3:$A$99980,Produccion_UO!$H681)</f>
        <v>50.027385607848899</v>
      </c>
      <c r="O681" s="21">
        <f>+SUMIFS(Resultados_Dic3!J$3:J$99980,Resultados_Dic3!$F$3:$F$99980,Produccion_UO!$K681,Resultados_Dic3!$D$3:$D$99980,Produccion_UO!$K$621,Resultados_Dic3!$E$3:$E$99980,Produccion_UO!$J681,Resultados_Dic3!$A$3:$A$99980,Produccion_UO!$H681)</f>
        <v>46.989202247743101</v>
      </c>
      <c r="P681" s="21">
        <f>+SUMIFS(Resultados_Dic3!K$3:K$99980,Resultados_Dic3!$F$3:$F$99980,Produccion_UO!$K681,Resultados_Dic3!$D$3:$D$99980,Produccion_UO!$K$621,Resultados_Dic3!$E$3:$E$99980,Produccion_UO!$J681,Resultados_Dic3!$A$3:$A$99980,Produccion_UO!$H681)</f>
        <v>43.951018887637296</v>
      </c>
      <c r="Q681" s="21">
        <f>+SUMIFS(Resultados_Dic3!L$3:L$99980,Resultados_Dic3!$F$3:$F$99980,Produccion_UO!$K681,Resultados_Dic3!$D$3:$D$99980,Produccion_UO!$K$621,Resultados_Dic3!$E$3:$E$99980,Produccion_UO!$J681,Resultados_Dic3!$A$3:$A$99980,Produccion_UO!$H681)</f>
        <v>40.912835527531499</v>
      </c>
      <c r="R681" s="21">
        <f>+SUMIFS(Resultados_Dic3!M$3:M$99980,Resultados_Dic3!$F$3:$F$99980,Produccion_UO!$K681,Resultados_Dic3!$D$3:$D$99980,Produccion_UO!$K$621,Resultados_Dic3!$E$3:$E$99980,Produccion_UO!$J681,Resultados_Dic3!$A$3:$A$99980,Produccion_UO!$H681)</f>
        <v>36.500891770440397</v>
      </c>
      <c r="S681" s="21">
        <f>+SUMIFS(Resultados_Dic3!N$3:N$99980,Resultados_Dic3!$F$3:$F$99980,Produccion_UO!$K681,Resultados_Dic3!$D$3:$D$99980,Produccion_UO!$K$621,Resultados_Dic3!$E$3:$E$99980,Produccion_UO!$J681,Resultados_Dic3!$A$3:$A$99980,Produccion_UO!$H681)</f>
        <v>32.088948013349203</v>
      </c>
      <c r="T681" s="21">
        <f>+SUMIFS(Resultados_Dic3!O$3:O$99980,Resultados_Dic3!$F$3:$F$99980,Produccion_UO!$K681,Resultados_Dic3!$D$3:$D$99980,Produccion_UO!$K$621,Resultados_Dic3!$E$3:$E$99980,Produccion_UO!$J681,Resultados_Dic3!$A$3:$A$99980,Produccion_UO!$H681)</f>
        <v>28.414896807198801</v>
      </c>
      <c r="U681" s="21">
        <f>+SUMIFS(Resultados_Dic3!P$3:P$99980,Resultados_Dic3!$F$3:$F$99980,Produccion_UO!$K681,Resultados_Dic3!$D$3:$D$99980,Produccion_UO!$K$621,Resultados_Dic3!$E$3:$E$99980,Produccion_UO!$J681,Resultados_Dic3!$A$3:$A$99980,Produccion_UO!$H681)</f>
        <v>24.740845601048299</v>
      </c>
      <c r="V681" s="21">
        <f>+SUMIFS(Resultados_Dic3!Q$3:Q$99980,Resultados_Dic3!$F$3:$F$99980,Produccion_UO!$K681,Resultados_Dic3!$D$3:$D$99980,Produccion_UO!$K$621,Resultados_Dic3!$E$3:$E$99980,Produccion_UO!$J681,Resultados_Dic3!$A$3:$A$99980,Produccion_UO!$H681)</f>
        <v>21.237053594656501</v>
      </c>
      <c r="W681" s="21">
        <f>+SUMIFS(Resultados_Dic3!R$3:R$99980,Resultados_Dic3!$F$3:$F$99980,Produccion_UO!$K681,Resultados_Dic3!$D$3:$D$99980,Produccion_UO!$K$621,Resultados_Dic3!$E$3:$E$99980,Produccion_UO!$J681,Resultados_Dic3!$A$3:$A$99980,Produccion_UO!$H681)</f>
        <v>17.7332615882647</v>
      </c>
      <c r="X681" s="21">
        <f>+SUMIFS(Resultados_Dic3!S$3:S$99980,Resultados_Dic3!$F$3:$F$99980,Produccion_UO!$K681,Resultados_Dic3!$D$3:$D$99980,Produccion_UO!$K$621,Resultados_Dic3!$E$3:$E$99980,Produccion_UO!$J681,Resultados_Dic3!$A$3:$A$99980,Produccion_UO!$H681)</f>
        <v>14.2294695818729</v>
      </c>
      <c r="Y681" s="21">
        <f>+SUMIFS(Resultados_Dic3!T$3:T$99980,Resultados_Dic3!$F$3:$F$99980,Produccion_UO!$K681,Resultados_Dic3!$D$3:$D$99980,Produccion_UO!$K$621,Resultados_Dic3!$E$3:$E$99980,Produccion_UO!$J681,Resultados_Dic3!$A$3:$A$99980,Produccion_UO!$H681)</f>
        <v>12.416147416370899</v>
      </c>
      <c r="Z681" s="21">
        <f>+SUMIFS(Resultados_Dic3!U$3:U$99980,Resultados_Dic3!$F$3:$F$99980,Produccion_UO!$K681,Resultados_Dic3!$D$3:$D$99980,Produccion_UO!$K$621,Resultados_Dic3!$E$3:$E$99980,Produccion_UO!$J681,Resultados_Dic3!$A$3:$A$99980,Produccion_UO!$H681)</f>
        <v>10.6028252508689</v>
      </c>
      <c r="AA681" s="21">
        <f>+SUMIFS(Resultados_Dic3!V$3:V$99980,Resultados_Dic3!$F$3:$F$99980,Produccion_UO!$K681,Resultados_Dic3!$D$3:$D$99980,Produccion_UO!$K$621,Resultados_Dic3!$E$3:$E$99980,Produccion_UO!$J681,Resultados_Dic3!$A$3:$A$99980,Produccion_UO!$H681)</f>
        <v>0</v>
      </c>
      <c r="AB681" s="21">
        <f>+SUMIFS(Resultados_Dic3!W$3:W$99980,Resultados_Dic3!$F$3:$F$99980,Produccion_UO!$K681,Resultados_Dic3!$D$3:$D$99980,Produccion_UO!$K$621,Resultados_Dic3!$E$3:$E$99980,Produccion_UO!$J681,Resultados_Dic3!$A$3:$A$99980,Produccion_UO!$H681)</f>
        <v>0</v>
      </c>
      <c r="AC681" s="21">
        <f>+SUMIFS(Resultados_Dic3!X$3:X$99980,Resultados_Dic3!$F$3:$F$99980,Produccion_UO!$K681,Resultados_Dic3!$D$3:$D$99980,Produccion_UO!$K$621,Resultados_Dic3!$E$3:$E$99980,Produccion_UO!$J681,Resultados_Dic3!$A$3:$A$99980,Produccion_UO!$H681)</f>
        <v>0</v>
      </c>
      <c r="AD681" s="21">
        <f>+SUMIFS(Resultados_Dic3!Y$3:Y$99980,Resultados_Dic3!$F$3:$F$99980,Produccion_UO!$K681,Resultados_Dic3!$D$3:$D$99980,Produccion_UO!$K$621,Resultados_Dic3!$E$3:$E$99980,Produccion_UO!$J681,Resultados_Dic3!$A$3:$A$99980,Produccion_UO!$H681)</f>
        <v>0</v>
      </c>
      <c r="AE681" s="21">
        <f>+SUMIFS(Resultados_Dic3!Z$3:Z$99980,Resultados_Dic3!$F$3:$F$99980,Produccion_UO!$K681,Resultados_Dic3!$D$3:$D$99980,Produccion_UO!$K$621,Resultados_Dic3!$E$3:$E$99980,Produccion_UO!$J681,Resultados_Dic3!$A$3:$A$99980,Produccion_UO!$H681)</f>
        <v>0</v>
      </c>
      <c r="AF681" s="21">
        <f>+SUMIFS(Resultados_Dic3!AA$3:AA$99980,Resultados_Dic3!$F$3:$F$99980,Produccion_UO!$K681,Resultados_Dic3!$D$3:$D$99980,Produccion_UO!$K$621,Resultados_Dic3!$E$3:$E$99980,Produccion_UO!$J681,Resultados_Dic3!$A$3:$A$99980,Produccion_UO!$H681)</f>
        <v>0</v>
      </c>
      <c r="AG681" s="21">
        <f>+SUMIFS(Resultados_Dic3!AB$3:AB$99980,Resultados_Dic3!$F$3:$F$99980,Produccion_UO!$K681,Resultados_Dic3!$D$3:$D$99980,Produccion_UO!$K$621,Resultados_Dic3!$E$3:$E$99980,Produccion_UO!$J681,Resultados_Dic3!$A$3:$A$99980,Produccion_UO!$H681)</f>
        <v>0</v>
      </c>
      <c r="AH681" s="21">
        <f>+SUMIFS(Resultados_Dic3!AC$3:AC$99980,Resultados_Dic3!$F$3:$F$99980,Produccion_UO!$K681,Resultados_Dic3!$D$3:$D$99980,Produccion_UO!$K$621,Resultados_Dic3!$E$3:$E$99980,Produccion_UO!$J681,Resultados_Dic3!$A$3:$A$99980,Produccion_UO!$H681)</f>
        <v>0</v>
      </c>
      <c r="AI681" s="21">
        <f>+SUMIFS(Resultados_Dic3!AD$3:AD$99980,Resultados_Dic3!$F$3:$F$99980,Produccion_UO!$K681,Resultados_Dic3!$D$3:$D$99980,Produccion_UO!$K$621,Resultados_Dic3!$E$3:$E$99980,Produccion_UO!$J681,Resultados_Dic3!$A$3:$A$99980,Produccion_UO!$H681)</f>
        <v>0</v>
      </c>
      <c r="AJ681" s="21">
        <f>+SUMIFS(Resultados_Dic3!AE$3:AE$99980,Resultados_Dic3!$F$3:$F$99980,Produccion_UO!$K681,Resultados_Dic3!$D$3:$D$99980,Produccion_UO!$K$621,Resultados_Dic3!$E$3:$E$99980,Produccion_UO!$J681,Resultados_Dic3!$A$3:$A$99980,Produccion_UO!$H681)</f>
        <v>0</v>
      </c>
      <c r="AK681" s="21">
        <f>+SUMIFS(Resultados_Dic3!AF$3:AF$99980,Resultados_Dic3!$F$3:$F$99980,Produccion_UO!$K681,Resultados_Dic3!$D$3:$D$99980,Produccion_UO!$K$621,Resultados_Dic3!$E$3:$E$99980,Produccion_UO!$J681,Resultados_Dic3!$A$3:$A$99980,Produccion_UO!$H681)</f>
        <v>0</v>
      </c>
      <c r="AL681" s="21">
        <f>+SUMIFS(Resultados_Dic3!AG$3:AG$99980,Resultados_Dic3!$F$3:$F$99980,Produccion_UO!$K681,Resultados_Dic3!$D$3:$D$99980,Produccion_UO!$K$621,Resultados_Dic3!$E$3:$E$99980,Produccion_UO!$J681,Resultados_Dic3!$A$3:$A$99980,Produccion_UO!$H681)</f>
        <v>0</v>
      </c>
      <c r="AM681" s="21">
        <f>+SUMIFS(Resultados_Dic3!AH$3:AH$99980,Resultados_Dic3!$F$3:$F$99980,Produccion_UO!$K681,Resultados_Dic3!$D$3:$D$99980,Produccion_UO!$K$621,Resultados_Dic3!$E$3:$E$99980,Produccion_UO!$J681,Resultados_Dic3!$A$3:$A$99980,Produccion_UO!$H681)</f>
        <v>0</v>
      </c>
      <c r="AN681" s="21">
        <f>+SUMIFS(Resultados_Dic3!AI$3:AI$99980,Resultados_Dic3!$F$3:$F$99980,Produccion_UO!$K681,Resultados_Dic3!$D$3:$D$99980,Produccion_UO!$K$621,Resultados_Dic3!$E$3:$E$99980,Produccion_UO!$J681,Resultados_Dic3!$A$3:$A$99980,Produccion_UO!$H681)</f>
        <v>0</v>
      </c>
      <c r="AO681" s="21">
        <f>+SUMIFS(Resultados_Dic3!AJ$3:AJ$99980,Resultados_Dic3!$F$3:$F$99980,Produccion_UO!$K681,Resultados_Dic3!$D$3:$D$99980,Produccion_UO!$K$621,Resultados_Dic3!$E$3:$E$99980,Produccion_UO!$J681,Resultados_Dic3!$A$3:$A$99980,Produccion_UO!$H681)</f>
        <v>0</v>
      </c>
      <c r="AP681" s="21">
        <f>+SUMIFS(Resultados_Dic3!AK$3:AK$99980,Resultados_Dic3!$F$3:$F$99980,Produccion_UO!$K681,Resultados_Dic3!$D$3:$D$99980,Produccion_UO!$K$621,Resultados_Dic3!$E$3:$E$99980,Produccion_UO!$J681,Resultados_Dic3!$A$3:$A$99980,Produccion_UO!$H681)</f>
        <v>0</v>
      </c>
      <c r="AQ681" s="21">
        <f>+SUMIFS(Resultados_Dic3!AL$3:AL$99980,Resultados_Dic3!$F$3:$F$99980,Produccion_UO!$K681,Resultados_Dic3!$D$3:$D$99980,Produccion_UO!$K$621,Resultados_Dic3!$E$3:$E$99980,Produccion_UO!$J681,Resultados_Dic3!$A$3:$A$99980,Produccion_UO!$H681)</f>
        <v>0</v>
      </c>
      <c r="AR681" s="21">
        <f>+SUMIFS(Resultados_Dic3!AM$3:AM$99980,Resultados_Dic3!$F$3:$F$99980,Produccion_UO!$K681,Resultados_Dic3!$D$3:$D$99980,Produccion_UO!$K$621,Resultados_Dic3!$E$3:$E$99980,Produccion_UO!$J681,Resultados_Dic3!$A$3:$A$99980,Produccion_UO!$H681)</f>
        <v>0</v>
      </c>
    </row>
    <row r="682" spans="1:48" x14ac:dyDescent="0.25">
      <c r="G682" s="15"/>
      <c r="H682" s="17" t="str">
        <f t="shared" si="191"/>
        <v>DIC7</v>
      </c>
      <c r="I682" s="24"/>
      <c r="J682" s="24" t="s">
        <v>155</v>
      </c>
      <c r="K682" s="108" t="s">
        <v>467</v>
      </c>
      <c r="L682" s="22" t="str">
        <f>+$B$9</f>
        <v>VIM - GAS</v>
      </c>
      <c r="M682" s="21">
        <f>+SUMIFS(Resultados_Dic3!H$3:H$99980,Resultados_Dic3!$F$3:$F$99980,Produccion_UO!$K682,Resultados_Dic3!$D$3:$D$99980,Produccion_UO!$K$621,Resultados_Dic3!$E$3:$E$99980,Produccion_UO!$J682,Resultados_Dic3!$A$3:$A$99980,Produccion_UO!$H682)*$I$673</f>
        <v>0</v>
      </c>
      <c r="N682" s="21">
        <f>+SUMIFS(Resultados_Dic3!I$3:I$99980,Resultados_Dic3!$F$3:$F$99980,Produccion_UO!$K682,Resultados_Dic3!$D$3:$D$99980,Produccion_UO!$K$621,Resultados_Dic3!$E$3:$E$99980,Produccion_UO!$J682,Resultados_Dic3!$A$3:$A$99980,Produccion_UO!$H682)</f>
        <v>0</v>
      </c>
      <c r="O682" s="21">
        <f>+SUMIFS(Resultados_Dic3!J$3:J$99980,Resultados_Dic3!$F$3:$F$99980,Produccion_UO!$K682,Resultados_Dic3!$D$3:$D$99980,Produccion_UO!$K$621,Resultados_Dic3!$E$3:$E$99980,Produccion_UO!$J682,Resultados_Dic3!$A$3:$A$99980,Produccion_UO!$H682)</f>
        <v>0</v>
      </c>
      <c r="P682" s="21">
        <f>+SUMIFS(Resultados_Dic3!K$3:K$99980,Resultados_Dic3!$F$3:$F$99980,Produccion_UO!$K682,Resultados_Dic3!$D$3:$D$99980,Produccion_UO!$K$621,Resultados_Dic3!$E$3:$E$99980,Produccion_UO!$J682,Resultados_Dic3!$A$3:$A$99980,Produccion_UO!$H682)</f>
        <v>0</v>
      </c>
      <c r="Q682" s="21">
        <f>+SUMIFS(Resultados_Dic3!L$3:L$99980,Resultados_Dic3!$F$3:$F$99980,Produccion_UO!$K682,Resultados_Dic3!$D$3:$D$99980,Produccion_UO!$K$621,Resultados_Dic3!$E$3:$E$99980,Produccion_UO!$J682,Resultados_Dic3!$A$3:$A$99980,Produccion_UO!$H682)</f>
        <v>0</v>
      </c>
      <c r="R682" s="21">
        <f>+SUMIFS(Resultados_Dic3!M$3:M$99980,Resultados_Dic3!$F$3:$F$99980,Produccion_UO!$K682,Resultados_Dic3!$D$3:$D$99980,Produccion_UO!$K$621,Resultados_Dic3!$E$3:$E$99980,Produccion_UO!$J682,Resultados_Dic3!$A$3:$A$99980,Produccion_UO!$H682)</f>
        <v>0</v>
      </c>
      <c r="S682" s="21">
        <f>+SUMIFS(Resultados_Dic3!N$3:N$99980,Resultados_Dic3!$F$3:$F$99980,Produccion_UO!$K682,Resultados_Dic3!$D$3:$D$99980,Produccion_UO!$K$621,Resultados_Dic3!$E$3:$E$99980,Produccion_UO!$J682,Resultados_Dic3!$A$3:$A$99980,Produccion_UO!$H682)</f>
        <v>0</v>
      </c>
      <c r="T682" s="21">
        <f>+SUMIFS(Resultados_Dic3!O$3:O$99980,Resultados_Dic3!$F$3:$F$99980,Produccion_UO!$K682,Resultados_Dic3!$D$3:$D$99980,Produccion_UO!$K$621,Resultados_Dic3!$E$3:$E$99980,Produccion_UO!$J682,Resultados_Dic3!$A$3:$A$99980,Produccion_UO!$H682)</f>
        <v>0</v>
      </c>
      <c r="U682" s="21">
        <f>+SUMIFS(Resultados_Dic3!P$3:P$99980,Resultados_Dic3!$F$3:$F$99980,Produccion_UO!$K682,Resultados_Dic3!$D$3:$D$99980,Produccion_UO!$K$621,Resultados_Dic3!$E$3:$E$99980,Produccion_UO!$J682,Resultados_Dic3!$A$3:$A$99980,Produccion_UO!$H682)</f>
        <v>0</v>
      </c>
      <c r="V682" s="21">
        <f>+SUMIFS(Resultados_Dic3!Q$3:Q$99980,Resultados_Dic3!$F$3:$F$99980,Produccion_UO!$K682,Resultados_Dic3!$D$3:$D$99980,Produccion_UO!$K$621,Resultados_Dic3!$E$3:$E$99980,Produccion_UO!$J682,Resultados_Dic3!$A$3:$A$99980,Produccion_UO!$H682)</f>
        <v>0</v>
      </c>
      <c r="W682" s="21">
        <f>+SUMIFS(Resultados_Dic3!R$3:R$99980,Resultados_Dic3!$F$3:$F$99980,Produccion_UO!$K682,Resultados_Dic3!$D$3:$D$99980,Produccion_UO!$K$621,Resultados_Dic3!$E$3:$E$99980,Produccion_UO!$J682,Resultados_Dic3!$A$3:$A$99980,Produccion_UO!$H682)</f>
        <v>0</v>
      </c>
      <c r="X682" s="21">
        <f>+SUMIFS(Resultados_Dic3!S$3:S$99980,Resultados_Dic3!$F$3:$F$99980,Produccion_UO!$K682,Resultados_Dic3!$D$3:$D$99980,Produccion_UO!$K$621,Resultados_Dic3!$E$3:$E$99980,Produccion_UO!$J682,Resultados_Dic3!$A$3:$A$99980,Produccion_UO!$H682)</f>
        <v>0</v>
      </c>
      <c r="Y682" s="21">
        <f>+SUMIFS(Resultados_Dic3!T$3:T$99980,Resultados_Dic3!$F$3:$F$99980,Produccion_UO!$K682,Resultados_Dic3!$D$3:$D$99980,Produccion_UO!$K$621,Resultados_Dic3!$E$3:$E$99980,Produccion_UO!$J682,Resultados_Dic3!$A$3:$A$99980,Produccion_UO!$H682)</f>
        <v>0</v>
      </c>
      <c r="Z682" s="21">
        <f>+SUMIFS(Resultados_Dic3!U$3:U$99980,Resultados_Dic3!$F$3:$F$99980,Produccion_UO!$K682,Resultados_Dic3!$D$3:$D$99980,Produccion_UO!$K$621,Resultados_Dic3!$E$3:$E$99980,Produccion_UO!$J682,Resultados_Dic3!$A$3:$A$99980,Produccion_UO!$H682)</f>
        <v>0</v>
      </c>
      <c r="AA682" s="21">
        <f>+SUMIFS(Resultados_Dic3!V$3:V$99980,Resultados_Dic3!$F$3:$F$99980,Produccion_UO!$K682,Resultados_Dic3!$D$3:$D$99980,Produccion_UO!$K$621,Resultados_Dic3!$E$3:$E$99980,Produccion_UO!$J682,Resultados_Dic3!$A$3:$A$99980,Produccion_UO!$H682)</f>
        <v>0</v>
      </c>
      <c r="AB682" s="21">
        <f>+SUMIFS(Resultados_Dic3!W$3:W$99980,Resultados_Dic3!$F$3:$F$99980,Produccion_UO!$K682,Resultados_Dic3!$D$3:$D$99980,Produccion_UO!$K$621,Resultados_Dic3!$E$3:$E$99980,Produccion_UO!$J682,Resultados_Dic3!$A$3:$A$99980,Produccion_UO!$H682)</f>
        <v>0</v>
      </c>
      <c r="AC682" s="21">
        <f>+SUMIFS(Resultados_Dic3!X$3:X$99980,Resultados_Dic3!$F$3:$F$99980,Produccion_UO!$K682,Resultados_Dic3!$D$3:$D$99980,Produccion_UO!$K$621,Resultados_Dic3!$E$3:$E$99980,Produccion_UO!$J682,Resultados_Dic3!$A$3:$A$99980,Produccion_UO!$H682)</f>
        <v>0</v>
      </c>
      <c r="AD682" s="21">
        <f>+SUMIFS(Resultados_Dic3!Y$3:Y$99980,Resultados_Dic3!$F$3:$F$99980,Produccion_UO!$K682,Resultados_Dic3!$D$3:$D$99980,Produccion_UO!$K$621,Resultados_Dic3!$E$3:$E$99980,Produccion_UO!$J682,Resultados_Dic3!$A$3:$A$99980,Produccion_UO!$H682)</f>
        <v>0</v>
      </c>
      <c r="AE682" s="21">
        <f>+SUMIFS(Resultados_Dic3!Z$3:Z$99980,Resultados_Dic3!$F$3:$F$99980,Produccion_UO!$K682,Resultados_Dic3!$D$3:$D$99980,Produccion_UO!$K$621,Resultados_Dic3!$E$3:$E$99980,Produccion_UO!$J682,Resultados_Dic3!$A$3:$A$99980,Produccion_UO!$H682)</f>
        <v>0</v>
      </c>
      <c r="AF682" s="21">
        <f>+SUMIFS(Resultados_Dic3!AA$3:AA$99980,Resultados_Dic3!$F$3:$F$99980,Produccion_UO!$K682,Resultados_Dic3!$D$3:$D$99980,Produccion_UO!$K$621,Resultados_Dic3!$E$3:$E$99980,Produccion_UO!$J682,Resultados_Dic3!$A$3:$A$99980,Produccion_UO!$H682)</f>
        <v>0</v>
      </c>
      <c r="AG682" s="21">
        <f>+SUMIFS(Resultados_Dic3!AB$3:AB$99980,Resultados_Dic3!$F$3:$F$99980,Produccion_UO!$K682,Resultados_Dic3!$D$3:$D$99980,Produccion_UO!$K$621,Resultados_Dic3!$E$3:$E$99980,Produccion_UO!$J682,Resultados_Dic3!$A$3:$A$99980,Produccion_UO!$H682)</f>
        <v>0</v>
      </c>
      <c r="AH682" s="21">
        <f>+SUMIFS(Resultados_Dic3!AC$3:AC$99980,Resultados_Dic3!$F$3:$F$99980,Produccion_UO!$K682,Resultados_Dic3!$D$3:$D$99980,Produccion_UO!$K$621,Resultados_Dic3!$E$3:$E$99980,Produccion_UO!$J682,Resultados_Dic3!$A$3:$A$99980,Produccion_UO!$H682)</f>
        <v>0</v>
      </c>
      <c r="AI682" s="21">
        <f>+SUMIFS(Resultados_Dic3!AD$3:AD$99980,Resultados_Dic3!$F$3:$F$99980,Produccion_UO!$K682,Resultados_Dic3!$D$3:$D$99980,Produccion_UO!$K$621,Resultados_Dic3!$E$3:$E$99980,Produccion_UO!$J682,Resultados_Dic3!$A$3:$A$99980,Produccion_UO!$H682)</f>
        <v>0</v>
      </c>
      <c r="AJ682" s="21">
        <f>+SUMIFS(Resultados_Dic3!AE$3:AE$99980,Resultados_Dic3!$F$3:$F$99980,Produccion_UO!$K682,Resultados_Dic3!$D$3:$D$99980,Produccion_UO!$K$621,Resultados_Dic3!$E$3:$E$99980,Produccion_UO!$J682,Resultados_Dic3!$A$3:$A$99980,Produccion_UO!$H682)</f>
        <v>0</v>
      </c>
      <c r="AK682" s="21">
        <f>+SUMIFS(Resultados_Dic3!AF$3:AF$99980,Resultados_Dic3!$F$3:$F$99980,Produccion_UO!$K682,Resultados_Dic3!$D$3:$D$99980,Produccion_UO!$K$621,Resultados_Dic3!$E$3:$E$99980,Produccion_UO!$J682,Resultados_Dic3!$A$3:$A$99980,Produccion_UO!$H682)</f>
        <v>0</v>
      </c>
      <c r="AL682" s="21">
        <f>+SUMIFS(Resultados_Dic3!AG$3:AG$99980,Resultados_Dic3!$F$3:$F$99980,Produccion_UO!$K682,Resultados_Dic3!$D$3:$D$99980,Produccion_UO!$K$621,Resultados_Dic3!$E$3:$E$99980,Produccion_UO!$J682,Resultados_Dic3!$A$3:$A$99980,Produccion_UO!$H682)</f>
        <v>0</v>
      </c>
      <c r="AM682" s="21">
        <f>+SUMIFS(Resultados_Dic3!AH$3:AH$99980,Resultados_Dic3!$F$3:$F$99980,Produccion_UO!$K682,Resultados_Dic3!$D$3:$D$99980,Produccion_UO!$K$621,Resultados_Dic3!$E$3:$E$99980,Produccion_UO!$J682,Resultados_Dic3!$A$3:$A$99980,Produccion_UO!$H682)</f>
        <v>0</v>
      </c>
      <c r="AN682" s="21">
        <f>+SUMIFS(Resultados_Dic3!AI$3:AI$99980,Resultados_Dic3!$F$3:$F$99980,Produccion_UO!$K682,Resultados_Dic3!$D$3:$D$99980,Produccion_UO!$K$621,Resultados_Dic3!$E$3:$E$99980,Produccion_UO!$J682,Resultados_Dic3!$A$3:$A$99980,Produccion_UO!$H682)</f>
        <v>0</v>
      </c>
      <c r="AO682" s="21">
        <f>+SUMIFS(Resultados_Dic3!AJ$3:AJ$99980,Resultados_Dic3!$F$3:$F$99980,Produccion_UO!$K682,Resultados_Dic3!$D$3:$D$99980,Produccion_UO!$K$621,Resultados_Dic3!$E$3:$E$99980,Produccion_UO!$J682,Resultados_Dic3!$A$3:$A$99980,Produccion_UO!$H682)</f>
        <v>0</v>
      </c>
      <c r="AP682" s="21">
        <f>+SUMIFS(Resultados_Dic3!AK$3:AK$99980,Resultados_Dic3!$F$3:$F$99980,Produccion_UO!$K682,Resultados_Dic3!$D$3:$D$99980,Produccion_UO!$K$621,Resultados_Dic3!$E$3:$E$99980,Produccion_UO!$J682,Resultados_Dic3!$A$3:$A$99980,Produccion_UO!$H682)</f>
        <v>0</v>
      </c>
      <c r="AQ682" s="21">
        <f>+SUMIFS(Resultados_Dic3!AL$3:AL$99980,Resultados_Dic3!$F$3:$F$99980,Produccion_UO!$K682,Resultados_Dic3!$D$3:$D$99980,Produccion_UO!$K$621,Resultados_Dic3!$E$3:$E$99980,Produccion_UO!$J682,Resultados_Dic3!$A$3:$A$99980,Produccion_UO!$H682)</f>
        <v>0</v>
      </c>
      <c r="AR682" s="21">
        <f>+SUMIFS(Resultados_Dic3!AM$3:AM$99980,Resultados_Dic3!$F$3:$F$99980,Produccion_UO!$K682,Resultados_Dic3!$D$3:$D$99980,Produccion_UO!$K$621,Resultados_Dic3!$E$3:$E$99980,Produccion_UO!$J682,Resultados_Dic3!$A$3:$A$99980,Produccion_UO!$H682)</f>
        <v>0</v>
      </c>
    </row>
    <row r="683" spans="1:48" s="68" customFormat="1" x14ac:dyDescent="0.25">
      <c r="A683" s="133"/>
      <c r="B683" s="133"/>
      <c r="C683" s="133"/>
      <c r="D683" s="133"/>
      <c r="E683" s="133"/>
      <c r="F683" s="134"/>
      <c r="H683" s="71"/>
      <c r="I683" s="71"/>
      <c r="L683" s="22"/>
      <c r="M683" s="69">
        <f>+SUM(M676:M682)</f>
        <v>665.30343301056757</v>
      </c>
      <c r="N683" s="69">
        <f t="shared" ref="N683" si="192">+SUM(N676:N682)</f>
        <v>632.22920127690384</v>
      </c>
      <c r="O683" s="69">
        <f t="shared" ref="O683:AR683" si="193">+SUM(O676:O682)</f>
        <v>599.67469717498147</v>
      </c>
      <c r="P683" s="69">
        <f t="shared" si="193"/>
        <v>567.12019307305991</v>
      </c>
      <c r="Q683" s="69">
        <f t="shared" si="193"/>
        <v>534.56568897113755</v>
      </c>
      <c r="R683" s="69">
        <f t="shared" si="193"/>
        <v>498.56786113815878</v>
      </c>
      <c r="S683" s="69">
        <f t="shared" si="193"/>
        <v>462.57003330517983</v>
      </c>
      <c r="T683" s="69">
        <f t="shared" si="193"/>
        <v>426.37147978085386</v>
      </c>
      <c r="U683" s="69">
        <f t="shared" si="193"/>
        <v>400.91964134704216</v>
      </c>
      <c r="V683" s="69">
        <f t="shared" si="193"/>
        <v>359.75145444728554</v>
      </c>
      <c r="W683" s="69">
        <f t="shared" si="193"/>
        <v>356.24766244089375</v>
      </c>
      <c r="X683" s="69">
        <f t="shared" si="193"/>
        <v>352.7438704345019</v>
      </c>
      <c r="Y683" s="69">
        <f t="shared" si="193"/>
        <v>350.93054826899993</v>
      </c>
      <c r="Z683" s="69">
        <f t="shared" si="193"/>
        <v>349.1172261034979</v>
      </c>
      <c r="AA683" s="69">
        <f t="shared" si="193"/>
        <v>0</v>
      </c>
      <c r="AB683" s="69">
        <f t="shared" si="193"/>
        <v>0</v>
      </c>
      <c r="AC683" s="69">
        <f t="shared" si="193"/>
        <v>0</v>
      </c>
      <c r="AD683" s="69">
        <f t="shared" si="193"/>
        <v>0</v>
      </c>
      <c r="AE683" s="69">
        <f t="shared" si="193"/>
        <v>0</v>
      </c>
      <c r="AF683" s="69">
        <f t="shared" si="193"/>
        <v>0</v>
      </c>
      <c r="AG683" s="69">
        <f t="shared" si="193"/>
        <v>0</v>
      </c>
      <c r="AH683" s="69">
        <f t="shared" si="193"/>
        <v>0</v>
      </c>
      <c r="AI683" s="69">
        <f t="shared" si="193"/>
        <v>0</v>
      </c>
      <c r="AJ683" s="69">
        <f t="shared" si="193"/>
        <v>0</v>
      </c>
      <c r="AK683" s="69">
        <f t="shared" si="193"/>
        <v>0</v>
      </c>
      <c r="AL683" s="69">
        <f t="shared" si="193"/>
        <v>0</v>
      </c>
      <c r="AM683" s="69">
        <f t="shared" si="193"/>
        <v>0</v>
      </c>
      <c r="AN683" s="69">
        <f t="shared" si="193"/>
        <v>0</v>
      </c>
      <c r="AO683" s="69">
        <f t="shared" si="193"/>
        <v>0</v>
      </c>
      <c r="AP683" s="69">
        <f t="shared" si="193"/>
        <v>0</v>
      </c>
      <c r="AQ683" s="69">
        <f t="shared" si="193"/>
        <v>0</v>
      </c>
      <c r="AR683" s="69">
        <f t="shared" si="193"/>
        <v>0</v>
      </c>
    </row>
    <row r="685" spans="1:48" ht="18.75" x14ac:dyDescent="0.3">
      <c r="I685" s="17" t="str">
        <f>+IF(OR(J686="OIL",J686="OIL-eq"),$I$5,IF(J686="GAS",$I$4,IF(J686="GSL",$I$8,IF(J686="DSL",$I$9,IF(J686="KER",$I$10,IF(J686="LPG",$I$11,IF(J686="HFO",$I$12,IF(J686="AVG",$I$13,IF(J686="RFG",$I$14,IF(J686="ELC",$I$15,$I$16))))))))))</f>
        <v>Kt CO2e/año</v>
      </c>
      <c r="K685" s="34" t="s">
        <v>495</v>
      </c>
    </row>
    <row r="686" spans="1:48" x14ac:dyDescent="0.25">
      <c r="I686" s="115">
        <f>+IF(OR(J686="OIL",J686="OIL-eq"),$H$5,IF(J686="GAS",$H$4,IF(J686="GSL",$H$8,IF(J686="DSL",$H$9,IF(J686="KER",$H$10,IF(J686="LPG",$H$11,IF(J686="HFO",$H$12,IF(J686="AVG",$H$13,IF(J686="RFG",$H$14,IF(J686="ELC",$H$15,$H$16))))))))))</f>
        <v>1</v>
      </c>
      <c r="J686" s="106" t="s">
        <v>488</v>
      </c>
      <c r="K686" s="108" t="s">
        <v>389</v>
      </c>
    </row>
    <row r="687" spans="1:48" x14ac:dyDescent="0.25">
      <c r="H687" s="12"/>
      <c r="I687" s="12"/>
      <c r="J687" s="15"/>
      <c r="K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</row>
    <row r="688" spans="1:48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:48" x14ac:dyDescent="0.25">
      <c r="D689" s="131"/>
      <c r="E689" s="131"/>
      <c r="G689" s="15"/>
      <c r="H689" s="17" t="str">
        <f t="shared" ref="H689:H695" si="194">+$B$1</f>
        <v>DIC7</v>
      </c>
      <c r="I689" s="24"/>
      <c r="J689" s="24" t="s">
        <v>148</v>
      </c>
      <c r="K689" s="108" t="s">
        <v>468</v>
      </c>
      <c r="L689" s="22" t="str">
        <f>+$B$3</f>
        <v>GU - Gas</v>
      </c>
      <c r="M689" s="21">
        <f>+SUMIFS(Resultados_Dic3!H$3:H$99980,Resultados_Dic3!$F$3:$F$99980,Produccion_UO!$K689,Resultados_Dic3!$D$3:$D$99980,Produccion_UO!$K$621,Resultados_Dic3!$E$3:$E$99980,Produccion_UO!$J689,Resultados_Dic3!$A$3:$A$99980,Produccion_UO!$H689)*$I$686</f>
        <v>0</v>
      </c>
      <c r="N689" s="21">
        <f>+SUMIFS(Resultados_Dic3!I$3:I$99980,Resultados_Dic3!$F$3:$F$99980,Produccion_UO!$K689,Resultados_Dic3!$D$3:$D$99980,Produccion_UO!$K$621,Resultados_Dic3!$E$3:$E$99980,Produccion_UO!$J689,Resultados_Dic3!$A$3:$A$99980,Produccion_UO!$H689)*$I$686</f>
        <v>0</v>
      </c>
      <c r="O689" s="21">
        <f>+SUMIFS(Resultados_Dic3!J$3:J$99980,Resultados_Dic3!$F$3:$F$99980,Produccion_UO!$K689,Resultados_Dic3!$D$3:$D$99980,Produccion_UO!$K$621,Resultados_Dic3!$E$3:$E$99980,Produccion_UO!$J689,Resultados_Dic3!$A$3:$A$99980,Produccion_UO!$H689)*$I$686</f>
        <v>0</v>
      </c>
      <c r="P689" s="21">
        <f>+SUMIFS(Resultados_Dic3!K$3:K$99980,Resultados_Dic3!$F$3:$F$99980,Produccion_UO!$K689,Resultados_Dic3!$D$3:$D$99980,Produccion_UO!$K$621,Resultados_Dic3!$E$3:$E$99980,Produccion_UO!$J689,Resultados_Dic3!$A$3:$A$99980,Produccion_UO!$H689)*$I$686</f>
        <v>0</v>
      </c>
      <c r="Q689" s="21">
        <f>+SUMIFS(Resultados_Dic3!L$3:L$99980,Resultados_Dic3!$F$3:$F$99980,Produccion_UO!$K689,Resultados_Dic3!$D$3:$D$99980,Produccion_UO!$K$621,Resultados_Dic3!$E$3:$E$99980,Produccion_UO!$J689,Resultados_Dic3!$A$3:$A$99980,Produccion_UO!$H689)*$I$686</f>
        <v>0</v>
      </c>
      <c r="R689" s="21">
        <f>+SUMIFS(Resultados_Dic3!M$3:M$99980,Resultados_Dic3!$F$3:$F$99980,Produccion_UO!$K689,Resultados_Dic3!$D$3:$D$99980,Produccion_UO!$K$621,Resultados_Dic3!$E$3:$E$99980,Produccion_UO!$J689,Resultados_Dic3!$A$3:$A$99980,Produccion_UO!$H689)*$I$686</f>
        <v>0</v>
      </c>
      <c r="S689" s="21">
        <f>+SUMIFS(Resultados_Dic3!N$3:N$99980,Resultados_Dic3!$F$3:$F$99980,Produccion_UO!$K689,Resultados_Dic3!$D$3:$D$99980,Produccion_UO!$K$621,Resultados_Dic3!$E$3:$E$99980,Produccion_UO!$J689,Resultados_Dic3!$A$3:$A$99980,Produccion_UO!$H689)*$I$686</f>
        <v>0</v>
      </c>
      <c r="T689" s="21">
        <f>+SUMIFS(Resultados_Dic3!O$3:O$99980,Resultados_Dic3!$F$3:$F$99980,Produccion_UO!$K689,Resultados_Dic3!$D$3:$D$99980,Produccion_UO!$K$621,Resultados_Dic3!$E$3:$E$99980,Produccion_UO!$J689,Resultados_Dic3!$A$3:$A$99980,Produccion_UO!$H689)*$I$686</f>
        <v>0</v>
      </c>
      <c r="U689" s="21">
        <f>+SUMIFS(Resultados_Dic3!P$3:P$99980,Resultados_Dic3!$F$3:$F$99980,Produccion_UO!$K689,Resultados_Dic3!$D$3:$D$99980,Produccion_UO!$K$621,Resultados_Dic3!$E$3:$E$99980,Produccion_UO!$J689,Resultados_Dic3!$A$3:$A$99980,Produccion_UO!$H689)*$I$686</f>
        <v>0</v>
      </c>
      <c r="V689" s="21">
        <f>+SUMIFS(Resultados_Dic3!Q$3:Q$99980,Resultados_Dic3!$F$3:$F$99980,Produccion_UO!$K689,Resultados_Dic3!$D$3:$D$99980,Produccion_UO!$K$621,Resultados_Dic3!$E$3:$E$99980,Produccion_UO!$J689,Resultados_Dic3!$A$3:$A$99980,Produccion_UO!$H689)*$I$686</f>
        <v>0</v>
      </c>
      <c r="W689" s="21">
        <f>+SUMIFS(Resultados_Dic3!R$3:R$99980,Resultados_Dic3!$F$3:$F$99980,Produccion_UO!$K689,Resultados_Dic3!$D$3:$D$99980,Produccion_UO!$K$621,Resultados_Dic3!$E$3:$E$99980,Produccion_UO!$J689,Resultados_Dic3!$A$3:$A$99980,Produccion_UO!$H689)*$I$686</f>
        <v>0</v>
      </c>
      <c r="X689" s="21">
        <f>+SUMIFS(Resultados_Dic3!S$3:S$99980,Resultados_Dic3!$F$3:$F$99980,Produccion_UO!$K689,Resultados_Dic3!$D$3:$D$99980,Produccion_UO!$K$621,Resultados_Dic3!$E$3:$E$99980,Produccion_UO!$J689,Resultados_Dic3!$A$3:$A$99980,Produccion_UO!$H689)*$I$686</f>
        <v>0</v>
      </c>
      <c r="Y689" s="21">
        <f>+SUMIFS(Resultados_Dic3!T$3:T$99980,Resultados_Dic3!$F$3:$F$99980,Produccion_UO!$K689,Resultados_Dic3!$D$3:$D$99980,Produccion_UO!$K$621,Resultados_Dic3!$E$3:$E$99980,Produccion_UO!$J689,Resultados_Dic3!$A$3:$A$99980,Produccion_UO!$H689)*$I$686</f>
        <v>0</v>
      </c>
      <c r="Z689" s="21">
        <f>+SUMIFS(Resultados_Dic3!U$3:U$99980,Resultados_Dic3!$F$3:$F$99980,Produccion_UO!$K689,Resultados_Dic3!$D$3:$D$99980,Produccion_UO!$K$621,Resultados_Dic3!$E$3:$E$99980,Produccion_UO!$J689,Resultados_Dic3!$A$3:$A$99980,Produccion_UO!$H689)*$I$686</f>
        <v>0</v>
      </c>
      <c r="AA689" s="21">
        <f>+SUMIFS(Resultados_Dic3!V$3:V$99980,Resultados_Dic3!$F$3:$F$99980,Produccion_UO!$K689,Resultados_Dic3!$D$3:$D$99980,Produccion_UO!$K$621,Resultados_Dic3!$E$3:$E$99980,Produccion_UO!$J689,Resultados_Dic3!$A$3:$A$99980,Produccion_UO!$H689)*$I$686</f>
        <v>0</v>
      </c>
      <c r="AB689" s="21">
        <f>+SUMIFS(Resultados_Dic3!W$3:W$99980,Resultados_Dic3!$F$3:$F$99980,Produccion_UO!$K689,Resultados_Dic3!$D$3:$D$99980,Produccion_UO!$K$621,Resultados_Dic3!$E$3:$E$99980,Produccion_UO!$J689,Resultados_Dic3!$A$3:$A$99980,Produccion_UO!$H689)*$I$686</f>
        <v>0</v>
      </c>
      <c r="AC689" s="21">
        <f>+SUMIFS(Resultados_Dic3!X$3:X$99980,Resultados_Dic3!$F$3:$F$99980,Produccion_UO!$K689,Resultados_Dic3!$D$3:$D$99980,Produccion_UO!$K$621,Resultados_Dic3!$E$3:$E$99980,Produccion_UO!$J689,Resultados_Dic3!$A$3:$A$99980,Produccion_UO!$H689)*$I$686</f>
        <v>0</v>
      </c>
      <c r="AD689" s="21">
        <f>+SUMIFS(Resultados_Dic3!Y$3:Y$99980,Resultados_Dic3!$F$3:$F$99980,Produccion_UO!$K689,Resultados_Dic3!$D$3:$D$99980,Produccion_UO!$K$621,Resultados_Dic3!$E$3:$E$99980,Produccion_UO!$J689,Resultados_Dic3!$A$3:$A$99980,Produccion_UO!$H689)*$I$686</f>
        <v>0</v>
      </c>
      <c r="AE689" s="21">
        <f>+SUMIFS(Resultados_Dic3!Z$3:Z$99980,Resultados_Dic3!$F$3:$F$99980,Produccion_UO!$K689,Resultados_Dic3!$D$3:$D$99980,Produccion_UO!$K$621,Resultados_Dic3!$E$3:$E$99980,Produccion_UO!$J689,Resultados_Dic3!$A$3:$A$99980,Produccion_UO!$H689)*$I$686</f>
        <v>0</v>
      </c>
      <c r="AF689" s="21">
        <f>+SUMIFS(Resultados_Dic3!AA$3:AA$99980,Resultados_Dic3!$F$3:$F$99980,Produccion_UO!$K689,Resultados_Dic3!$D$3:$D$99980,Produccion_UO!$K$621,Resultados_Dic3!$E$3:$E$99980,Produccion_UO!$J689,Resultados_Dic3!$A$3:$A$99980,Produccion_UO!$H689)*$I$686</f>
        <v>0</v>
      </c>
      <c r="AG689" s="21">
        <f>+SUMIFS(Resultados_Dic3!AB$3:AB$99980,Resultados_Dic3!$F$3:$F$99980,Produccion_UO!$K689,Resultados_Dic3!$D$3:$D$99980,Produccion_UO!$K$621,Resultados_Dic3!$E$3:$E$99980,Produccion_UO!$J689,Resultados_Dic3!$A$3:$A$99980,Produccion_UO!$H689)*$I$686</f>
        <v>0</v>
      </c>
      <c r="AH689" s="21">
        <f>+SUMIFS(Resultados_Dic3!AC$3:AC$99980,Resultados_Dic3!$F$3:$F$99980,Produccion_UO!$K689,Resultados_Dic3!$D$3:$D$99980,Produccion_UO!$K$621,Resultados_Dic3!$E$3:$E$99980,Produccion_UO!$J689,Resultados_Dic3!$A$3:$A$99980,Produccion_UO!$H689)*$I$686</f>
        <v>0</v>
      </c>
      <c r="AI689" s="21">
        <f>+SUMIFS(Resultados_Dic3!AD$3:AD$99980,Resultados_Dic3!$F$3:$F$99980,Produccion_UO!$K689,Resultados_Dic3!$D$3:$D$99980,Produccion_UO!$K$621,Resultados_Dic3!$E$3:$E$99980,Produccion_UO!$J689,Resultados_Dic3!$A$3:$A$99980,Produccion_UO!$H689)*$I$686</f>
        <v>0</v>
      </c>
      <c r="AJ689" s="21">
        <f>+SUMIFS(Resultados_Dic3!AE$3:AE$99980,Resultados_Dic3!$F$3:$F$99980,Produccion_UO!$K689,Resultados_Dic3!$D$3:$D$99980,Produccion_UO!$K$621,Resultados_Dic3!$E$3:$E$99980,Produccion_UO!$J689,Resultados_Dic3!$A$3:$A$99980,Produccion_UO!$H689)*$I$686</f>
        <v>0</v>
      </c>
      <c r="AK689" s="21">
        <f>+SUMIFS(Resultados_Dic3!AF$3:AF$99980,Resultados_Dic3!$F$3:$F$99980,Produccion_UO!$K689,Resultados_Dic3!$D$3:$D$99980,Produccion_UO!$K$621,Resultados_Dic3!$E$3:$E$99980,Produccion_UO!$J689,Resultados_Dic3!$A$3:$A$99980,Produccion_UO!$H689)*$I$686</f>
        <v>0</v>
      </c>
      <c r="AL689" s="21">
        <f>+SUMIFS(Resultados_Dic3!AG$3:AG$99980,Resultados_Dic3!$F$3:$F$99980,Produccion_UO!$K689,Resultados_Dic3!$D$3:$D$99980,Produccion_UO!$K$621,Resultados_Dic3!$E$3:$E$99980,Produccion_UO!$J689,Resultados_Dic3!$A$3:$A$99980,Produccion_UO!$H689)*$I$686</f>
        <v>0</v>
      </c>
      <c r="AM689" s="21">
        <f>+SUMIFS(Resultados_Dic3!AH$3:AH$99980,Resultados_Dic3!$F$3:$F$99980,Produccion_UO!$K689,Resultados_Dic3!$D$3:$D$99980,Produccion_UO!$K$621,Resultados_Dic3!$E$3:$E$99980,Produccion_UO!$J689,Resultados_Dic3!$A$3:$A$99980,Produccion_UO!$H689)*$I$686</f>
        <v>0</v>
      </c>
      <c r="AN689" s="21">
        <f>+SUMIFS(Resultados_Dic3!AI$3:AI$99980,Resultados_Dic3!$F$3:$F$99980,Produccion_UO!$K689,Resultados_Dic3!$D$3:$D$99980,Produccion_UO!$K$621,Resultados_Dic3!$E$3:$E$99980,Produccion_UO!$J689,Resultados_Dic3!$A$3:$A$99980,Produccion_UO!$H689)*$I$686</f>
        <v>0</v>
      </c>
      <c r="AO689" s="21">
        <f>+SUMIFS(Resultados_Dic3!AJ$3:AJ$99980,Resultados_Dic3!$F$3:$F$99980,Produccion_UO!$K689,Resultados_Dic3!$D$3:$D$99980,Produccion_UO!$K$621,Resultados_Dic3!$E$3:$E$99980,Produccion_UO!$J689,Resultados_Dic3!$A$3:$A$99980,Produccion_UO!$H689)*$I$686</f>
        <v>0</v>
      </c>
      <c r="AP689" s="21">
        <f>+SUMIFS(Resultados_Dic3!AK$3:AK$99980,Resultados_Dic3!$F$3:$F$99980,Produccion_UO!$K689,Resultados_Dic3!$D$3:$D$99980,Produccion_UO!$K$621,Resultados_Dic3!$E$3:$E$99980,Produccion_UO!$J689,Resultados_Dic3!$A$3:$A$99980,Produccion_UO!$H689)*$I$686</f>
        <v>0</v>
      </c>
      <c r="AQ689" s="21">
        <f>+SUMIFS(Resultados_Dic3!AL$3:AL$99980,Resultados_Dic3!$F$3:$F$99980,Produccion_UO!$K689,Resultados_Dic3!$D$3:$D$99980,Produccion_UO!$K$621,Resultados_Dic3!$E$3:$E$99980,Produccion_UO!$J689,Resultados_Dic3!$A$3:$A$99980,Produccion_UO!$H689)*$I$686</f>
        <v>0</v>
      </c>
      <c r="AR689" s="21">
        <f>+SUMIFS(Resultados_Dic3!AM$3:AM$99980,Resultados_Dic3!$F$3:$F$99980,Produccion_UO!$K689,Resultados_Dic3!$D$3:$D$99980,Produccion_UO!$K$621,Resultados_Dic3!$E$3:$E$99980,Produccion_UO!$J689,Resultados_Dic3!$A$3:$A$99980,Produccion_UO!$H689)*$I$686</f>
        <v>0</v>
      </c>
    </row>
    <row r="690" spans="1:48" x14ac:dyDescent="0.25">
      <c r="D690" s="131"/>
      <c r="E690" s="131"/>
      <c r="G690" s="15"/>
      <c r="H690" s="17" t="str">
        <f t="shared" si="194"/>
        <v>DIC7</v>
      </c>
      <c r="I690" s="24" t="s">
        <v>151</v>
      </c>
      <c r="J690" s="24" t="s">
        <v>149</v>
      </c>
      <c r="K690" s="108" t="s">
        <v>469</v>
      </c>
      <c r="L690" s="22" t="str">
        <f>+$B$4</f>
        <v>LLO - Ligth</v>
      </c>
      <c r="M690" s="21">
        <f>+(SUMIFS(Resultados_Dic3!H$3:H$99980,Resultados_Dic3!$F$3:$F$99980,Produccion_UO!$K690,Resultados_Dic3!$D$3:$D$99980,Produccion_UO!$K$686,Resultados_Dic3!$E$3:$E$99980,Produccion_UO!$J690,Resultados_Dic3!$A$3:$A$99980,Produccion_UO!$H690)+SUMIFS(Resultados_Dic3!H$3:H$99980,Resultados_Dic3!$F$3:$F$99980,Produccion_UO!$K690,Resultados_Dic3!$D$3:$D$99980,Produccion_UO!$K$686,Resultados_Dic3!$E$3:$E$99980,$I690,Resultados_Dic3!$A$3:$A$99980,Produccion_UO!$H690))*$I$686</f>
        <v>154.48003190807299</v>
      </c>
      <c r="N690" s="21">
        <f>+(SUMIFS(Resultados_Dic3!I$3:I$99980,Resultados_Dic3!$F$3:$F$99980,Produccion_UO!$K690,Resultados_Dic3!$D$3:$D$99980,Produccion_UO!$K$686,Resultados_Dic3!$E$3:$E$99980,Produccion_UO!$J690,Resultados_Dic3!$A$3:$A$99980,Produccion_UO!$H690)+SUMIFS(Resultados_Dic3!I$3:I$99980,Resultados_Dic3!$F$3:$F$99980,Produccion_UO!$K690,Resultados_Dic3!$D$3:$D$99980,Produccion_UO!$K$686,Resultados_Dic3!$E$3:$E$99980,$I690,Resultados_Dic3!$A$3:$A$99980,Produccion_UO!$H690))*$I$686</f>
        <v>99.495025144830606</v>
      </c>
      <c r="O690" s="21">
        <f>+(SUMIFS(Resultados_Dic3!J$3:J$99980,Resultados_Dic3!$F$3:$F$99980,Produccion_UO!$K690,Resultados_Dic3!$D$3:$D$99980,Produccion_UO!$K$686,Resultados_Dic3!$E$3:$E$99980,Produccion_UO!$J690,Resultados_Dic3!$A$3:$A$99980,Produccion_UO!$H690)+SUMIFS(Resultados_Dic3!J$3:J$99980,Resultados_Dic3!$F$3:$F$99980,Produccion_UO!$K690,Resultados_Dic3!$D$3:$D$99980,Produccion_UO!$K$686,Resultados_Dic3!$E$3:$E$99980,$I690,Resultados_Dic3!$A$3:$A$99980,Produccion_UO!$H690))*$I$686</f>
        <v>0</v>
      </c>
      <c r="P690" s="21">
        <f>+(SUMIFS(Resultados_Dic3!K$3:K$99980,Resultados_Dic3!$F$3:$F$99980,Produccion_UO!$K690,Resultados_Dic3!$D$3:$D$99980,Produccion_UO!$K$686,Resultados_Dic3!$E$3:$E$99980,Produccion_UO!$J690,Resultados_Dic3!$A$3:$A$99980,Produccion_UO!$H690)+SUMIFS(Resultados_Dic3!K$3:K$99980,Resultados_Dic3!$F$3:$F$99980,Produccion_UO!$K690,Resultados_Dic3!$D$3:$D$99980,Produccion_UO!$K$686,Resultados_Dic3!$E$3:$E$99980,$I690,Resultados_Dic3!$A$3:$A$99980,Produccion_UO!$H690))*$I$686</f>
        <v>0</v>
      </c>
      <c r="Q690" s="21">
        <f>+(SUMIFS(Resultados_Dic3!L$3:L$99980,Resultados_Dic3!$F$3:$F$99980,Produccion_UO!$K690,Resultados_Dic3!$D$3:$D$99980,Produccion_UO!$K$686,Resultados_Dic3!$E$3:$E$99980,Produccion_UO!$J690,Resultados_Dic3!$A$3:$A$99980,Produccion_UO!$H690)+SUMIFS(Resultados_Dic3!L$3:L$99980,Resultados_Dic3!$F$3:$F$99980,Produccion_UO!$K690,Resultados_Dic3!$D$3:$D$99980,Produccion_UO!$K$686,Resultados_Dic3!$E$3:$E$99980,$I690,Resultados_Dic3!$A$3:$A$99980,Produccion_UO!$H690))*$I$686</f>
        <v>0</v>
      </c>
      <c r="R690" s="21">
        <f>+(SUMIFS(Resultados_Dic3!M$3:M$99980,Resultados_Dic3!$F$3:$F$99980,Produccion_UO!$K690,Resultados_Dic3!$D$3:$D$99980,Produccion_UO!$K$686,Resultados_Dic3!$E$3:$E$99980,Produccion_UO!$J690,Resultados_Dic3!$A$3:$A$99980,Produccion_UO!$H690)+SUMIFS(Resultados_Dic3!M$3:M$99980,Resultados_Dic3!$F$3:$F$99980,Produccion_UO!$K690,Resultados_Dic3!$D$3:$D$99980,Produccion_UO!$K$686,Resultados_Dic3!$E$3:$E$99980,$I690,Resultados_Dic3!$A$3:$A$99980,Produccion_UO!$H690))*$I$686</f>
        <v>0</v>
      </c>
      <c r="S690" s="21">
        <f>+(SUMIFS(Resultados_Dic3!N$3:N$99980,Resultados_Dic3!$F$3:$F$99980,Produccion_UO!$K690,Resultados_Dic3!$D$3:$D$99980,Produccion_UO!$K$686,Resultados_Dic3!$E$3:$E$99980,Produccion_UO!$J690,Resultados_Dic3!$A$3:$A$99980,Produccion_UO!$H690)+SUMIFS(Resultados_Dic3!N$3:N$99980,Resultados_Dic3!$F$3:$F$99980,Produccion_UO!$K690,Resultados_Dic3!$D$3:$D$99980,Produccion_UO!$K$686,Resultados_Dic3!$E$3:$E$99980,$I690,Resultados_Dic3!$A$3:$A$99980,Produccion_UO!$H690))*$I$686</f>
        <v>0</v>
      </c>
      <c r="T690" s="21">
        <f>+(SUMIFS(Resultados_Dic3!O$3:O$99980,Resultados_Dic3!$F$3:$F$99980,Produccion_UO!$K690,Resultados_Dic3!$D$3:$D$99980,Produccion_UO!$K$686,Resultados_Dic3!$E$3:$E$99980,Produccion_UO!$J690,Resultados_Dic3!$A$3:$A$99980,Produccion_UO!$H690)+SUMIFS(Resultados_Dic3!O$3:O$99980,Resultados_Dic3!$F$3:$F$99980,Produccion_UO!$K690,Resultados_Dic3!$D$3:$D$99980,Produccion_UO!$K$686,Resultados_Dic3!$E$3:$E$99980,$I690,Resultados_Dic3!$A$3:$A$99980,Produccion_UO!$H690))*$I$686</f>
        <v>0</v>
      </c>
      <c r="U690" s="21">
        <f>+(SUMIFS(Resultados_Dic3!P$3:P$99980,Resultados_Dic3!$F$3:$F$99980,Produccion_UO!$K690,Resultados_Dic3!$D$3:$D$99980,Produccion_UO!$K$686,Resultados_Dic3!$E$3:$E$99980,Produccion_UO!$J690,Resultados_Dic3!$A$3:$A$99980,Produccion_UO!$H690)+SUMIFS(Resultados_Dic3!P$3:P$99980,Resultados_Dic3!$F$3:$F$99980,Produccion_UO!$K690,Resultados_Dic3!$D$3:$D$99980,Produccion_UO!$K$686,Resultados_Dic3!$E$3:$E$99980,$I690,Resultados_Dic3!$A$3:$A$99980,Produccion_UO!$H690))*$I$686</f>
        <v>0</v>
      </c>
      <c r="V690" s="21">
        <f>+(SUMIFS(Resultados_Dic3!Q$3:Q$99980,Resultados_Dic3!$F$3:$F$99980,Produccion_UO!$K690,Resultados_Dic3!$D$3:$D$99980,Produccion_UO!$K$686,Resultados_Dic3!$E$3:$E$99980,Produccion_UO!$J690,Resultados_Dic3!$A$3:$A$99980,Produccion_UO!$H690)+SUMIFS(Resultados_Dic3!Q$3:Q$99980,Resultados_Dic3!$F$3:$F$99980,Produccion_UO!$K690,Resultados_Dic3!$D$3:$D$99980,Produccion_UO!$K$686,Resultados_Dic3!$E$3:$E$99980,$I690,Resultados_Dic3!$A$3:$A$99980,Produccion_UO!$H690))*$I$686</f>
        <v>0</v>
      </c>
      <c r="W690" s="21">
        <f>+(SUMIFS(Resultados_Dic3!R$3:R$99980,Resultados_Dic3!$F$3:$F$99980,Produccion_UO!$K690,Resultados_Dic3!$D$3:$D$99980,Produccion_UO!$K$686,Resultados_Dic3!$E$3:$E$99980,Produccion_UO!$J690,Resultados_Dic3!$A$3:$A$99980,Produccion_UO!$H690)+SUMIFS(Resultados_Dic3!R$3:R$99980,Resultados_Dic3!$F$3:$F$99980,Produccion_UO!$K690,Resultados_Dic3!$D$3:$D$99980,Produccion_UO!$K$686,Resultados_Dic3!$E$3:$E$99980,$I690,Resultados_Dic3!$A$3:$A$99980,Produccion_UO!$H690))*$I$686</f>
        <v>0</v>
      </c>
      <c r="X690" s="21">
        <f>+(SUMIFS(Resultados_Dic3!S$3:S$99980,Resultados_Dic3!$F$3:$F$99980,Produccion_UO!$K690,Resultados_Dic3!$D$3:$D$99980,Produccion_UO!$K$686,Resultados_Dic3!$E$3:$E$99980,Produccion_UO!$J690,Resultados_Dic3!$A$3:$A$99980,Produccion_UO!$H690)+SUMIFS(Resultados_Dic3!S$3:S$99980,Resultados_Dic3!$F$3:$F$99980,Produccion_UO!$K690,Resultados_Dic3!$D$3:$D$99980,Produccion_UO!$K$686,Resultados_Dic3!$E$3:$E$99980,$I690,Resultados_Dic3!$A$3:$A$99980,Produccion_UO!$H690))*$I$686</f>
        <v>0</v>
      </c>
      <c r="Y690" s="21">
        <f>+(SUMIFS(Resultados_Dic3!T$3:T$99980,Resultados_Dic3!$F$3:$F$99980,Produccion_UO!$K690,Resultados_Dic3!$D$3:$D$99980,Produccion_UO!$K$686,Resultados_Dic3!$E$3:$E$99980,Produccion_UO!$J690,Resultados_Dic3!$A$3:$A$99980,Produccion_UO!$H690)+SUMIFS(Resultados_Dic3!T$3:T$99980,Resultados_Dic3!$F$3:$F$99980,Produccion_UO!$K690,Resultados_Dic3!$D$3:$D$99980,Produccion_UO!$K$686,Resultados_Dic3!$E$3:$E$99980,$I690,Resultados_Dic3!$A$3:$A$99980,Produccion_UO!$H690))*$I$686</f>
        <v>0</v>
      </c>
      <c r="Z690" s="21">
        <f>+(SUMIFS(Resultados_Dic3!U$3:U$99980,Resultados_Dic3!$F$3:$F$99980,Produccion_UO!$K690,Resultados_Dic3!$D$3:$D$99980,Produccion_UO!$K$686,Resultados_Dic3!$E$3:$E$99980,Produccion_UO!$J690,Resultados_Dic3!$A$3:$A$99980,Produccion_UO!$H690)+SUMIFS(Resultados_Dic3!U$3:U$99980,Resultados_Dic3!$F$3:$F$99980,Produccion_UO!$K690,Resultados_Dic3!$D$3:$D$99980,Produccion_UO!$K$686,Resultados_Dic3!$E$3:$E$99980,$I690,Resultados_Dic3!$A$3:$A$99980,Produccion_UO!$H690))*$I$686</f>
        <v>0</v>
      </c>
      <c r="AA690" s="21">
        <f>+(SUMIFS(Resultados_Dic3!V$3:V$99980,Resultados_Dic3!$F$3:$F$99980,Produccion_UO!$K690,Resultados_Dic3!$D$3:$D$99980,Produccion_UO!$K$686,Resultados_Dic3!$E$3:$E$99980,Produccion_UO!$J690,Resultados_Dic3!$A$3:$A$99980,Produccion_UO!$H690)+SUMIFS(Resultados_Dic3!V$3:V$99980,Resultados_Dic3!$F$3:$F$99980,Produccion_UO!$K690,Resultados_Dic3!$D$3:$D$99980,Produccion_UO!$K$686,Resultados_Dic3!$E$3:$E$99980,$I690,Resultados_Dic3!$A$3:$A$99980,Produccion_UO!$H690))*$I$686</f>
        <v>0</v>
      </c>
      <c r="AB690" s="21">
        <f>+(SUMIFS(Resultados_Dic3!W$3:W$99980,Resultados_Dic3!$F$3:$F$99980,Produccion_UO!$K690,Resultados_Dic3!$D$3:$D$99980,Produccion_UO!$K$686,Resultados_Dic3!$E$3:$E$99980,Produccion_UO!$J690,Resultados_Dic3!$A$3:$A$99980,Produccion_UO!$H690)+SUMIFS(Resultados_Dic3!W$3:W$99980,Resultados_Dic3!$F$3:$F$99980,Produccion_UO!$K690,Resultados_Dic3!$D$3:$D$99980,Produccion_UO!$K$686,Resultados_Dic3!$E$3:$E$99980,$I690,Resultados_Dic3!$A$3:$A$99980,Produccion_UO!$H690))*$I$686</f>
        <v>0</v>
      </c>
      <c r="AC690" s="21">
        <f>+(SUMIFS(Resultados_Dic3!X$3:X$99980,Resultados_Dic3!$F$3:$F$99980,Produccion_UO!$K690,Resultados_Dic3!$D$3:$D$99980,Produccion_UO!$K$686,Resultados_Dic3!$E$3:$E$99980,Produccion_UO!$J690,Resultados_Dic3!$A$3:$A$99980,Produccion_UO!$H690)+SUMIFS(Resultados_Dic3!X$3:X$99980,Resultados_Dic3!$F$3:$F$99980,Produccion_UO!$K690,Resultados_Dic3!$D$3:$D$99980,Produccion_UO!$K$686,Resultados_Dic3!$E$3:$E$99980,$I690,Resultados_Dic3!$A$3:$A$99980,Produccion_UO!$H690))*$I$686</f>
        <v>0</v>
      </c>
      <c r="AD690" s="21">
        <f>+(SUMIFS(Resultados_Dic3!Y$3:Y$99980,Resultados_Dic3!$F$3:$F$99980,Produccion_UO!$K690,Resultados_Dic3!$D$3:$D$99980,Produccion_UO!$K$686,Resultados_Dic3!$E$3:$E$99980,Produccion_UO!$J690,Resultados_Dic3!$A$3:$A$99980,Produccion_UO!$H690)+SUMIFS(Resultados_Dic3!Y$3:Y$99980,Resultados_Dic3!$F$3:$F$99980,Produccion_UO!$K690,Resultados_Dic3!$D$3:$D$99980,Produccion_UO!$K$686,Resultados_Dic3!$E$3:$E$99980,$I690,Resultados_Dic3!$A$3:$A$99980,Produccion_UO!$H690))*$I$686</f>
        <v>0</v>
      </c>
      <c r="AE690" s="21">
        <f>+(SUMIFS(Resultados_Dic3!Z$3:Z$99980,Resultados_Dic3!$F$3:$F$99980,Produccion_UO!$K690,Resultados_Dic3!$D$3:$D$99980,Produccion_UO!$K$686,Resultados_Dic3!$E$3:$E$99980,Produccion_UO!$J690,Resultados_Dic3!$A$3:$A$99980,Produccion_UO!$H690)+SUMIFS(Resultados_Dic3!Z$3:Z$99980,Resultados_Dic3!$F$3:$F$99980,Produccion_UO!$K690,Resultados_Dic3!$D$3:$D$99980,Produccion_UO!$K$686,Resultados_Dic3!$E$3:$E$99980,$I690,Resultados_Dic3!$A$3:$A$99980,Produccion_UO!$H690))*$I$686</f>
        <v>0</v>
      </c>
      <c r="AF690" s="21">
        <f>+(SUMIFS(Resultados_Dic3!AA$3:AA$99980,Resultados_Dic3!$F$3:$F$99980,Produccion_UO!$K690,Resultados_Dic3!$D$3:$D$99980,Produccion_UO!$K$686,Resultados_Dic3!$E$3:$E$99980,Produccion_UO!$J690,Resultados_Dic3!$A$3:$A$99980,Produccion_UO!$H690)+SUMIFS(Resultados_Dic3!AA$3:AA$99980,Resultados_Dic3!$F$3:$F$99980,Produccion_UO!$K690,Resultados_Dic3!$D$3:$D$99980,Produccion_UO!$K$686,Resultados_Dic3!$E$3:$E$99980,$I690,Resultados_Dic3!$A$3:$A$99980,Produccion_UO!$H690))*$I$686</f>
        <v>0</v>
      </c>
      <c r="AG690" s="21">
        <f>+(SUMIFS(Resultados_Dic3!AB$3:AB$99980,Resultados_Dic3!$F$3:$F$99980,Produccion_UO!$K690,Resultados_Dic3!$D$3:$D$99980,Produccion_UO!$K$686,Resultados_Dic3!$E$3:$E$99980,Produccion_UO!$J690,Resultados_Dic3!$A$3:$A$99980,Produccion_UO!$H690)+SUMIFS(Resultados_Dic3!AB$3:AB$99980,Resultados_Dic3!$F$3:$F$99980,Produccion_UO!$K690,Resultados_Dic3!$D$3:$D$99980,Produccion_UO!$K$686,Resultados_Dic3!$E$3:$E$99980,$I690,Resultados_Dic3!$A$3:$A$99980,Produccion_UO!$H690))*$I$686</f>
        <v>0</v>
      </c>
      <c r="AH690" s="21">
        <f>+(SUMIFS(Resultados_Dic3!AC$3:AC$99980,Resultados_Dic3!$F$3:$F$99980,Produccion_UO!$K690,Resultados_Dic3!$D$3:$D$99980,Produccion_UO!$K$686,Resultados_Dic3!$E$3:$E$99980,Produccion_UO!$J690,Resultados_Dic3!$A$3:$A$99980,Produccion_UO!$H690)+SUMIFS(Resultados_Dic3!AC$3:AC$99980,Resultados_Dic3!$F$3:$F$99980,Produccion_UO!$K690,Resultados_Dic3!$D$3:$D$99980,Produccion_UO!$K$686,Resultados_Dic3!$E$3:$E$99980,$I690,Resultados_Dic3!$A$3:$A$99980,Produccion_UO!$H690))*$I$686</f>
        <v>0</v>
      </c>
      <c r="AI690" s="21">
        <f>+(SUMIFS(Resultados_Dic3!AD$3:AD$99980,Resultados_Dic3!$F$3:$F$99980,Produccion_UO!$K690,Resultados_Dic3!$D$3:$D$99980,Produccion_UO!$K$686,Resultados_Dic3!$E$3:$E$99980,Produccion_UO!$J690,Resultados_Dic3!$A$3:$A$99980,Produccion_UO!$H690)+SUMIFS(Resultados_Dic3!AD$3:AD$99980,Resultados_Dic3!$F$3:$F$99980,Produccion_UO!$K690,Resultados_Dic3!$D$3:$D$99980,Produccion_UO!$K$686,Resultados_Dic3!$E$3:$E$99980,$I690,Resultados_Dic3!$A$3:$A$99980,Produccion_UO!$H690))*$I$686</f>
        <v>0</v>
      </c>
      <c r="AJ690" s="21">
        <f>+(SUMIFS(Resultados_Dic3!AE$3:AE$99980,Resultados_Dic3!$F$3:$F$99980,Produccion_UO!$K690,Resultados_Dic3!$D$3:$D$99980,Produccion_UO!$K$686,Resultados_Dic3!$E$3:$E$99980,Produccion_UO!$J690,Resultados_Dic3!$A$3:$A$99980,Produccion_UO!$H690)+SUMIFS(Resultados_Dic3!AE$3:AE$99980,Resultados_Dic3!$F$3:$F$99980,Produccion_UO!$K690,Resultados_Dic3!$D$3:$D$99980,Produccion_UO!$K$686,Resultados_Dic3!$E$3:$E$99980,$I690,Resultados_Dic3!$A$3:$A$99980,Produccion_UO!$H690))*$I$686</f>
        <v>0</v>
      </c>
      <c r="AK690" s="21">
        <f>+(SUMIFS(Resultados_Dic3!AF$3:AF$99980,Resultados_Dic3!$F$3:$F$99980,Produccion_UO!$K690,Resultados_Dic3!$D$3:$D$99980,Produccion_UO!$K$686,Resultados_Dic3!$E$3:$E$99980,Produccion_UO!$J690,Resultados_Dic3!$A$3:$A$99980,Produccion_UO!$H690)+SUMIFS(Resultados_Dic3!AF$3:AF$99980,Resultados_Dic3!$F$3:$F$99980,Produccion_UO!$K690,Resultados_Dic3!$D$3:$D$99980,Produccion_UO!$K$686,Resultados_Dic3!$E$3:$E$99980,$I690,Resultados_Dic3!$A$3:$A$99980,Produccion_UO!$H690))*$I$686</f>
        <v>0</v>
      </c>
      <c r="AL690" s="21">
        <f>+(SUMIFS(Resultados_Dic3!AG$3:AG$99980,Resultados_Dic3!$F$3:$F$99980,Produccion_UO!$K690,Resultados_Dic3!$D$3:$D$99980,Produccion_UO!$K$686,Resultados_Dic3!$E$3:$E$99980,Produccion_UO!$J690,Resultados_Dic3!$A$3:$A$99980,Produccion_UO!$H690)+SUMIFS(Resultados_Dic3!AG$3:AG$99980,Resultados_Dic3!$F$3:$F$99980,Produccion_UO!$K690,Resultados_Dic3!$D$3:$D$99980,Produccion_UO!$K$686,Resultados_Dic3!$E$3:$E$99980,$I690,Resultados_Dic3!$A$3:$A$99980,Produccion_UO!$H690))*$I$686</f>
        <v>0</v>
      </c>
      <c r="AM690" s="21">
        <f>+(SUMIFS(Resultados_Dic3!AH$3:AH$99980,Resultados_Dic3!$F$3:$F$99980,Produccion_UO!$K690,Resultados_Dic3!$D$3:$D$99980,Produccion_UO!$K$686,Resultados_Dic3!$E$3:$E$99980,Produccion_UO!$J690,Resultados_Dic3!$A$3:$A$99980,Produccion_UO!$H690)+SUMIFS(Resultados_Dic3!AH$3:AH$99980,Resultados_Dic3!$F$3:$F$99980,Produccion_UO!$K690,Resultados_Dic3!$D$3:$D$99980,Produccion_UO!$K$686,Resultados_Dic3!$E$3:$E$99980,$I690,Resultados_Dic3!$A$3:$A$99980,Produccion_UO!$H690))*$I$686</f>
        <v>0</v>
      </c>
      <c r="AN690" s="21">
        <f>+(SUMIFS(Resultados_Dic3!AI$3:AI$99980,Resultados_Dic3!$F$3:$F$99980,Produccion_UO!$K690,Resultados_Dic3!$D$3:$D$99980,Produccion_UO!$K$686,Resultados_Dic3!$E$3:$E$99980,Produccion_UO!$J690,Resultados_Dic3!$A$3:$A$99980,Produccion_UO!$H690)+SUMIFS(Resultados_Dic3!AI$3:AI$99980,Resultados_Dic3!$F$3:$F$99980,Produccion_UO!$K690,Resultados_Dic3!$D$3:$D$99980,Produccion_UO!$K$686,Resultados_Dic3!$E$3:$E$99980,$I690,Resultados_Dic3!$A$3:$A$99980,Produccion_UO!$H690))*$I$686</f>
        <v>0</v>
      </c>
      <c r="AO690" s="21">
        <f>+(SUMIFS(Resultados_Dic3!AJ$3:AJ$99980,Resultados_Dic3!$F$3:$F$99980,Produccion_UO!$K690,Resultados_Dic3!$D$3:$D$99980,Produccion_UO!$K$686,Resultados_Dic3!$E$3:$E$99980,Produccion_UO!$J690,Resultados_Dic3!$A$3:$A$99980,Produccion_UO!$H690)+SUMIFS(Resultados_Dic3!AJ$3:AJ$99980,Resultados_Dic3!$F$3:$F$99980,Produccion_UO!$K690,Resultados_Dic3!$D$3:$D$99980,Produccion_UO!$K$686,Resultados_Dic3!$E$3:$E$99980,$I690,Resultados_Dic3!$A$3:$A$99980,Produccion_UO!$H690))*$I$686</f>
        <v>0</v>
      </c>
      <c r="AP690" s="21">
        <f>+(SUMIFS(Resultados_Dic3!AK$3:AK$99980,Resultados_Dic3!$F$3:$F$99980,Produccion_UO!$K690,Resultados_Dic3!$D$3:$D$99980,Produccion_UO!$K$686,Resultados_Dic3!$E$3:$E$99980,Produccion_UO!$J690,Resultados_Dic3!$A$3:$A$99980,Produccion_UO!$H690)+SUMIFS(Resultados_Dic3!AK$3:AK$99980,Resultados_Dic3!$F$3:$F$99980,Produccion_UO!$K690,Resultados_Dic3!$D$3:$D$99980,Produccion_UO!$K$686,Resultados_Dic3!$E$3:$E$99980,$I690,Resultados_Dic3!$A$3:$A$99980,Produccion_UO!$H690))*$I$686</f>
        <v>0</v>
      </c>
      <c r="AQ690" s="21">
        <f>+(SUMIFS(Resultados_Dic3!AL$3:AL$99980,Resultados_Dic3!$F$3:$F$99980,Produccion_UO!$K690,Resultados_Dic3!$D$3:$D$99980,Produccion_UO!$K$686,Resultados_Dic3!$E$3:$E$99980,Produccion_UO!$J690,Resultados_Dic3!$A$3:$A$99980,Produccion_UO!$H690)+SUMIFS(Resultados_Dic3!AL$3:AL$99980,Resultados_Dic3!$F$3:$F$99980,Produccion_UO!$K690,Resultados_Dic3!$D$3:$D$99980,Produccion_UO!$K$686,Resultados_Dic3!$E$3:$E$99980,$I690,Resultados_Dic3!$A$3:$A$99980,Produccion_UO!$H690))*$I$686</f>
        <v>0</v>
      </c>
      <c r="AR690" s="21">
        <f>+(SUMIFS(Resultados_Dic3!AM$3:AM$99980,Resultados_Dic3!$F$3:$F$99980,Produccion_UO!$K690,Resultados_Dic3!$D$3:$D$99980,Produccion_UO!$K$686,Resultados_Dic3!$E$3:$E$99980,Produccion_UO!$J690,Resultados_Dic3!$A$3:$A$99980,Produccion_UO!$H690)+SUMIFS(Resultados_Dic3!AM$3:AM$99980,Resultados_Dic3!$F$3:$F$99980,Produccion_UO!$K690,Resultados_Dic3!$D$3:$D$99980,Produccion_UO!$K$686,Resultados_Dic3!$E$3:$E$99980,$I690,Resultados_Dic3!$A$3:$A$99980,Produccion_UO!$H690))*$I$686</f>
        <v>0</v>
      </c>
    </row>
    <row r="691" spans="1:48" x14ac:dyDescent="0.25">
      <c r="D691" s="131"/>
      <c r="E691" s="131"/>
      <c r="G691" s="15"/>
      <c r="H691" s="17" t="str">
        <f t="shared" si="194"/>
        <v>DIC7</v>
      </c>
      <c r="I691" s="24"/>
      <c r="J691" s="109"/>
      <c r="K691" s="108"/>
      <c r="L691" s="22" t="str">
        <f>+$B$5</f>
        <v>LLO - Heavy</v>
      </c>
      <c r="M691" s="21">
        <f>+SUMIFS(Resultados_Dic3!H$3:H$99980,Resultados_Dic3!$F$3:$F$99980,Produccion_UO!$K691,Resultados_Dic3!$D$3:$D$99980,Produccion_UO!$K$621,Resultados_Dic3!$E$3:$E$99980,Produccion_UO!$I690,Resultados_Dic3!$A$3:$A$99980,Produccion_UO!$H691)</f>
        <v>0</v>
      </c>
      <c r="N691" s="21">
        <f>+SUMIFS(Resultados_Dic3!I$3:I$99980,Resultados_Dic3!$F$3:$F$99980,Produccion_UO!$K691,Resultados_Dic3!$D$3:$D$99980,Produccion_UO!$K$621,Resultados_Dic3!$E$3:$E$99980,Produccion_UO!$I690,Resultados_Dic3!$A$3:$A$99980,Produccion_UO!$H691)</f>
        <v>0</v>
      </c>
      <c r="O691" s="21">
        <f>+SUMIFS(Resultados_Dic3!J$3:J$99980,Resultados_Dic3!$F$3:$F$99980,Produccion_UO!$K691,Resultados_Dic3!$D$3:$D$99980,Produccion_UO!$K$621,Resultados_Dic3!$E$3:$E$99980,Produccion_UO!$I690,Resultados_Dic3!$A$3:$A$99980,Produccion_UO!$H691)</f>
        <v>0</v>
      </c>
      <c r="P691" s="21">
        <f>+SUMIFS(Resultados_Dic3!K$3:K$99980,Resultados_Dic3!$F$3:$F$99980,Produccion_UO!$K691,Resultados_Dic3!$D$3:$D$99980,Produccion_UO!$K$621,Resultados_Dic3!$E$3:$E$99980,Produccion_UO!$I690,Resultados_Dic3!$A$3:$A$99980,Produccion_UO!$H691)</f>
        <v>0</v>
      </c>
      <c r="Q691" s="21">
        <f>+SUMIFS(Resultados_Dic3!L$3:L$99980,Resultados_Dic3!$F$3:$F$99980,Produccion_UO!$K691,Resultados_Dic3!$D$3:$D$99980,Produccion_UO!$K$621,Resultados_Dic3!$E$3:$E$99980,Produccion_UO!$I690,Resultados_Dic3!$A$3:$A$99980,Produccion_UO!$H691)</f>
        <v>0</v>
      </c>
      <c r="R691" s="21">
        <f>+SUMIFS(Resultados_Dic3!M$3:M$99980,Resultados_Dic3!$F$3:$F$99980,Produccion_UO!$K691,Resultados_Dic3!$D$3:$D$99980,Produccion_UO!$K$621,Resultados_Dic3!$E$3:$E$99980,Produccion_UO!$I690,Resultados_Dic3!$A$3:$A$99980,Produccion_UO!$H691)</f>
        <v>0</v>
      </c>
      <c r="S691" s="21">
        <f>+SUMIFS(Resultados_Dic3!N$3:N$99980,Resultados_Dic3!$F$3:$F$99980,Produccion_UO!$K691,Resultados_Dic3!$D$3:$D$99980,Produccion_UO!$K$621,Resultados_Dic3!$E$3:$E$99980,Produccion_UO!$I690,Resultados_Dic3!$A$3:$A$99980,Produccion_UO!$H691)</f>
        <v>0</v>
      </c>
      <c r="T691" s="21">
        <f>+SUMIFS(Resultados_Dic3!O$3:O$99980,Resultados_Dic3!$F$3:$F$99980,Produccion_UO!$K691,Resultados_Dic3!$D$3:$D$99980,Produccion_UO!$K$621,Resultados_Dic3!$E$3:$E$99980,Produccion_UO!$I690,Resultados_Dic3!$A$3:$A$99980,Produccion_UO!$H691)</f>
        <v>0</v>
      </c>
      <c r="U691" s="21">
        <f>+SUMIFS(Resultados_Dic3!P$3:P$99980,Resultados_Dic3!$F$3:$F$99980,Produccion_UO!$K691,Resultados_Dic3!$D$3:$D$99980,Produccion_UO!$K$621,Resultados_Dic3!$E$3:$E$99980,Produccion_UO!$I690,Resultados_Dic3!$A$3:$A$99980,Produccion_UO!$H691)</f>
        <v>0</v>
      </c>
      <c r="V691" s="21">
        <f>+SUMIFS(Resultados_Dic3!Q$3:Q$99980,Resultados_Dic3!$F$3:$F$99980,Produccion_UO!$K691,Resultados_Dic3!$D$3:$D$99980,Produccion_UO!$K$621,Resultados_Dic3!$E$3:$E$99980,Produccion_UO!$I690,Resultados_Dic3!$A$3:$A$99980,Produccion_UO!$H691)</f>
        <v>0</v>
      </c>
      <c r="W691" s="21">
        <f>+SUMIFS(Resultados_Dic3!R$3:R$99980,Resultados_Dic3!$F$3:$F$99980,Produccion_UO!$K691,Resultados_Dic3!$D$3:$D$99980,Produccion_UO!$K$621,Resultados_Dic3!$E$3:$E$99980,Produccion_UO!$I690,Resultados_Dic3!$A$3:$A$99980,Produccion_UO!$H691)</f>
        <v>0</v>
      </c>
      <c r="X691" s="21">
        <f>+SUMIFS(Resultados_Dic3!S$3:S$99980,Resultados_Dic3!$F$3:$F$99980,Produccion_UO!$K691,Resultados_Dic3!$D$3:$D$99980,Produccion_UO!$K$621,Resultados_Dic3!$E$3:$E$99980,Produccion_UO!$I690,Resultados_Dic3!$A$3:$A$99980,Produccion_UO!$H691)</f>
        <v>0</v>
      </c>
      <c r="Y691" s="21">
        <f>+SUMIFS(Resultados_Dic3!T$3:T$99980,Resultados_Dic3!$F$3:$F$99980,Produccion_UO!$K691,Resultados_Dic3!$D$3:$D$99980,Produccion_UO!$K$621,Resultados_Dic3!$E$3:$E$99980,Produccion_UO!$I690,Resultados_Dic3!$A$3:$A$99980,Produccion_UO!$H691)</f>
        <v>0</v>
      </c>
      <c r="Z691" s="21">
        <f>+SUMIFS(Resultados_Dic3!U$3:U$99980,Resultados_Dic3!$F$3:$F$99980,Produccion_UO!$K691,Resultados_Dic3!$D$3:$D$99980,Produccion_UO!$K$621,Resultados_Dic3!$E$3:$E$99980,Produccion_UO!$I690,Resultados_Dic3!$A$3:$A$99980,Produccion_UO!$H691)</f>
        <v>0</v>
      </c>
      <c r="AA691" s="21">
        <f>+SUMIFS(Resultados_Dic3!V$3:V$99980,Resultados_Dic3!$F$3:$F$99980,Produccion_UO!$K691,Resultados_Dic3!$D$3:$D$99980,Produccion_UO!$K$621,Resultados_Dic3!$E$3:$E$99980,Produccion_UO!$I690,Resultados_Dic3!$A$3:$A$99980,Produccion_UO!$H691)</f>
        <v>0</v>
      </c>
      <c r="AB691" s="21">
        <f>+SUMIFS(Resultados_Dic3!W$3:W$99980,Resultados_Dic3!$F$3:$F$99980,Produccion_UO!$K691,Resultados_Dic3!$D$3:$D$99980,Produccion_UO!$K$621,Resultados_Dic3!$E$3:$E$99980,Produccion_UO!$I690,Resultados_Dic3!$A$3:$A$99980,Produccion_UO!$H691)</f>
        <v>0</v>
      </c>
      <c r="AC691" s="21">
        <f>+SUMIFS(Resultados_Dic3!X$3:X$99980,Resultados_Dic3!$F$3:$F$99980,Produccion_UO!$K691,Resultados_Dic3!$D$3:$D$99980,Produccion_UO!$K$621,Resultados_Dic3!$E$3:$E$99980,Produccion_UO!$I690,Resultados_Dic3!$A$3:$A$99980,Produccion_UO!$H691)</f>
        <v>0</v>
      </c>
      <c r="AD691" s="21">
        <f>+SUMIFS(Resultados_Dic3!Y$3:Y$99980,Resultados_Dic3!$F$3:$F$99980,Produccion_UO!$K691,Resultados_Dic3!$D$3:$D$99980,Produccion_UO!$K$621,Resultados_Dic3!$E$3:$E$99980,Produccion_UO!$I690,Resultados_Dic3!$A$3:$A$99980,Produccion_UO!$H691)</f>
        <v>0</v>
      </c>
      <c r="AE691" s="21">
        <f>+SUMIFS(Resultados_Dic3!Z$3:Z$99980,Resultados_Dic3!$F$3:$F$99980,Produccion_UO!$K691,Resultados_Dic3!$D$3:$D$99980,Produccion_UO!$K$621,Resultados_Dic3!$E$3:$E$99980,Produccion_UO!$I690,Resultados_Dic3!$A$3:$A$99980,Produccion_UO!$H691)</f>
        <v>0</v>
      </c>
      <c r="AF691" s="21">
        <f>+SUMIFS(Resultados_Dic3!AA$3:AA$99980,Resultados_Dic3!$F$3:$F$99980,Produccion_UO!$K691,Resultados_Dic3!$D$3:$D$99980,Produccion_UO!$K$621,Resultados_Dic3!$E$3:$E$99980,Produccion_UO!$I690,Resultados_Dic3!$A$3:$A$99980,Produccion_UO!$H691)</f>
        <v>0</v>
      </c>
      <c r="AG691" s="21">
        <f>+SUMIFS(Resultados_Dic3!AB$3:AB$99980,Resultados_Dic3!$F$3:$F$99980,Produccion_UO!$K691,Resultados_Dic3!$D$3:$D$99980,Produccion_UO!$K$621,Resultados_Dic3!$E$3:$E$99980,Produccion_UO!$I690,Resultados_Dic3!$A$3:$A$99980,Produccion_UO!$H691)</f>
        <v>0</v>
      </c>
      <c r="AH691" s="21">
        <f>+SUMIFS(Resultados_Dic3!AC$3:AC$99980,Resultados_Dic3!$F$3:$F$99980,Produccion_UO!$K691,Resultados_Dic3!$D$3:$D$99980,Produccion_UO!$K$621,Resultados_Dic3!$E$3:$E$99980,Produccion_UO!$I690,Resultados_Dic3!$A$3:$A$99980,Produccion_UO!$H691)</f>
        <v>0</v>
      </c>
      <c r="AI691" s="21">
        <f>+SUMIFS(Resultados_Dic3!AD$3:AD$99980,Resultados_Dic3!$F$3:$F$99980,Produccion_UO!$K691,Resultados_Dic3!$D$3:$D$99980,Produccion_UO!$K$621,Resultados_Dic3!$E$3:$E$99980,Produccion_UO!$I690,Resultados_Dic3!$A$3:$A$99980,Produccion_UO!$H691)</f>
        <v>0</v>
      </c>
      <c r="AJ691" s="21">
        <f>+SUMIFS(Resultados_Dic3!AE$3:AE$99980,Resultados_Dic3!$F$3:$F$99980,Produccion_UO!$K691,Resultados_Dic3!$D$3:$D$99980,Produccion_UO!$K$621,Resultados_Dic3!$E$3:$E$99980,Produccion_UO!$I690,Resultados_Dic3!$A$3:$A$99980,Produccion_UO!$H691)</f>
        <v>0</v>
      </c>
      <c r="AK691" s="21">
        <f>+SUMIFS(Resultados_Dic3!AF$3:AF$99980,Resultados_Dic3!$F$3:$F$99980,Produccion_UO!$K691,Resultados_Dic3!$D$3:$D$99980,Produccion_UO!$K$621,Resultados_Dic3!$E$3:$E$99980,Produccion_UO!$I690,Resultados_Dic3!$A$3:$A$99980,Produccion_UO!$H691)</f>
        <v>0</v>
      </c>
      <c r="AL691" s="21">
        <f>+SUMIFS(Resultados_Dic3!AG$3:AG$99980,Resultados_Dic3!$F$3:$F$99980,Produccion_UO!$K691,Resultados_Dic3!$D$3:$D$99980,Produccion_UO!$K$621,Resultados_Dic3!$E$3:$E$99980,Produccion_UO!$I690,Resultados_Dic3!$A$3:$A$99980,Produccion_UO!$H691)</f>
        <v>0</v>
      </c>
      <c r="AM691" s="21">
        <f>+SUMIFS(Resultados_Dic3!AH$3:AH$99980,Resultados_Dic3!$F$3:$F$99980,Produccion_UO!$K691,Resultados_Dic3!$D$3:$D$99980,Produccion_UO!$K$621,Resultados_Dic3!$E$3:$E$99980,Produccion_UO!$I690,Resultados_Dic3!$A$3:$A$99980,Produccion_UO!$H691)</f>
        <v>0</v>
      </c>
      <c r="AN691" s="21">
        <f>+SUMIFS(Resultados_Dic3!AI$3:AI$99980,Resultados_Dic3!$F$3:$F$99980,Produccion_UO!$K691,Resultados_Dic3!$D$3:$D$99980,Produccion_UO!$K$621,Resultados_Dic3!$E$3:$E$99980,Produccion_UO!$I690,Resultados_Dic3!$A$3:$A$99980,Produccion_UO!$H691)</f>
        <v>0</v>
      </c>
      <c r="AO691" s="21">
        <f>+SUMIFS(Resultados_Dic3!AJ$3:AJ$99980,Resultados_Dic3!$F$3:$F$99980,Produccion_UO!$K691,Resultados_Dic3!$D$3:$D$99980,Produccion_UO!$K$621,Resultados_Dic3!$E$3:$E$99980,Produccion_UO!$I690,Resultados_Dic3!$A$3:$A$99980,Produccion_UO!$H691)</f>
        <v>0</v>
      </c>
      <c r="AP691" s="21">
        <f>+SUMIFS(Resultados_Dic3!AK$3:AK$99980,Resultados_Dic3!$F$3:$F$99980,Produccion_UO!$K691,Resultados_Dic3!$D$3:$D$99980,Produccion_UO!$K$621,Resultados_Dic3!$E$3:$E$99980,Produccion_UO!$I690,Resultados_Dic3!$A$3:$A$99980,Produccion_UO!$H691)</f>
        <v>0</v>
      </c>
      <c r="AQ691" s="21">
        <f>+SUMIFS(Resultados_Dic3!AL$3:AL$99980,Resultados_Dic3!$F$3:$F$99980,Produccion_UO!$K691,Resultados_Dic3!$D$3:$D$99980,Produccion_UO!$K$621,Resultados_Dic3!$E$3:$E$99980,Produccion_UO!$I690,Resultados_Dic3!$A$3:$A$99980,Produccion_UO!$H691)</f>
        <v>0</v>
      </c>
      <c r="AR691" s="21">
        <f>+SUMIFS(Resultados_Dic3!AM$3:AM$99980,Resultados_Dic3!$F$3:$F$99980,Produccion_UO!$K691,Resultados_Dic3!$D$3:$D$99980,Produccion_UO!$K$621,Resultados_Dic3!$E$3:$E$99980,Produccion_UO!$I690,Resultados_Dic3!$A$3:$A$99980,Produccion_UO!$H691)</f>
        <v>0</v>
      </c>
    </row>
    <row r="692" spans="1:48" x14ac:dyDescent="0.25">
      <c r="D692" s="131"/>
      <c r="E692" s="131"/>
      <c r="G692" s="15"/>
      <c r="H692" s="17" t="str">
        <f t="shared" si="194"/>
        <v>DIC7</v>
      </c>
      <c r="I692" s="24"/>
      <c r="J692" s="24" t="s">
        <v>152</v>
      </c>
      <c r="K692" s="108" t="s">
        <v>470</v>
      </c>
      <c r="L692" s="22" t="str">
        <f>+$B$6</f>
        <v>PU - Ligth</v>
      </c>
      <c r="M692" s="21">
        <f>+SUMIFS(Resultados_Dic3!H$3:H$99980,Resultados_Dic3!$F$3:$F$99980,Produccion_UO!$K692,Resultados_Dic3!$D$3:$D$99980,Produccion_UO!$K$621,Resultados_Dic3!$E$3:$E$99980,Produccion_UO!$J692,Resultados_Dic3!$A$3:$A$99980,Produccion_UO!$H692)*$I$686</f>
        <v>0</v>
      </c>
      <c r="N692" s="21">
        <f>+SUMIFS(Resultados_Dic3!I$3:I$99980,Resultados_Dic3!$F$3:$F$99980,Produccion_UO!$K692,Resultados_Dic3!$D$3:$D$99980,Produccion_UO!$K$621,Resultados_Dic3!$E$3:$E$99980,Produccion_UO!$J692,Resultados_Dic3!$A$3:$A$99980,Produccion_UO!$H692)*$I$686</f>
        <v>0</v>
      </c>
      <c r="O692" s="21">
        <f>+SUMIFS(Resultados_Dic3!J$3:J$99980,Resultados_Dic3!$F$3:$F$99980,Produccion_UO!$K692,Resultados_Dic3!$D$3:$D$99980,Produccion_UO!$K$621,Resultados_Dic3!$E$3:$E$99980,Produccion_UO!$J692,Resultados_Dic3!$A$3:$A$99980,Produccion_UO!$H692)*$I$686</f>
        <v>0</v>
      </c>
      <c r="P692" s="21">
        <f>+SUMIFS(Resultados_Dic3!K$3:K$99980,Resultados_Dic3!$F$3:$F$99980,Produccion_UO!$K692,Resultados_Dic3!$D$3:$D$99980,Produccion_UO!$K$621,Resultados_Dic3!$E$3:$E$99980,Produccion_UO!$J692,Resultados_Dic3!$A$3:$A$99980,Produccion_UO!$H692)*$I$686</f>
        <v>0</v>
      </c>
      <c r="Q692" s="21">
        <f>+SUMIFS(Resultados_Dic3!L$3:L$99980,Resultados_Dic3!$F$3:$F$99980,Produccion_UO!$K692,Resultados_Dic3!$D$3:$D$99980,Produccion_UO!$K$621,Resultados_Dic3!$E$3:$E$99980,Produccion_UO!$J692,Resultados_Dic3!$A$3:$A$99980,Produccion_UO!$H692)*$I$686</f>
        <v>0</v>
      </c>
      <c r="R692" s="21">
        <f>+SUMIFS(Resultados_Dic3!M$3:M$99980,Resultados_Dic3!$F$3:$F$99980,Produccion_UO!$K692,Resultados_Dic3!$D$3:$D$99980,Produccion_UO!$K$621,Resultados_Dic3!$E$3:$E$99980,Produccion_UO!$J692,Resultados_Dic3!$A$3:$A$99980,Produccion_UO!$H692)*$I$686</f>
        <v>0</v>
      </c>
      <c r="S692" s="21">
        <f>+SUMIFS(Resultados_Dic3!N$3:N$99980,Resultados_Dic3!$F$3:$F$99980,Produccion_UO!$K692,Resultados_Dic3!$D$3:$D$99980,Produccion_UO!$K$621,Resultados_Dic3!$E$3:$E$99980,Produccion_UO!$J692,Resultados_Dic3!$A$3:$A$99980,Produccion_UO!$H692)*$I$686</f>
        <v>0</v>
      </c>
      <c r="T692" s="21">
        <f>+SUMIFS(Resultados_Dic3!O$3:O$99980,Resultados_Dic3!$F$3:$F$99980,Produccion_UO!$K692,Resultados_Dic3!$D$3:$D$99980,Produccion_UO!$K$621,Resultados_Dic3!$E$3:$E$99980,Produccion_UO!$J692,Resultados_Dic3!$A$3:$A$99980,Produccion_UO!$H692)*$I$686</f>
        <v>0</v>
      </c>
      <c r="U692" s="21">
        <f>+SUMIFS(Resultados_Dic3!P$3:P$99980,Resultados_Dic3!$F$3:$F$99980,Produccion_UO!$K692,Resultados_Dic3!$D$3:$D$99980,Produccion_UO!$K$621,Resultados_Dic3!$E$3:$E$99980,Produccion_UO!$J692,Resultados_Dic3!$A$3:$A$99980,Produccion_UO!$H692)*$I$686</f>
        <v>0</v>
      </c>
      <c r="V692" s="21">
        <f>+SUMIFS(Resultados_Dic3!Q$3:Q$99980,Resultados_Dic3!$F$3:$F$99980,Produccion_UO!$K692,Resultados_Dic3!$D$3:$D$99980,Produccion_UO!$K$621,Resultados_Dic3!$E$3:$E$99980,Produccion_UO!$J692,Resultados_Dic3!$A$3:$A$99980,Produccion_UO!$H692)*$I$686</f>
        <v>0</v>
      </c>
      <c r="W692" s="21">
        <f>+SUMIFS(Resultados_Dic3!R$3:R$99980,Resultados_Dic3!$F$3:$F$99980,Produccion_UO!$K692,Resultados_Dic3!$D$3:$D$99980,Produccion_UO!$K$621,Resultados_Dic3!$E$3:$E$99980,Produccion_UO!$J692,Resultados_Dic3!$A$3:$A$99980,Produccion_UO!$H692)*$I$686</f>
        <v>0</v>
      </c>
      <c r="X692" s="21">
        <f>+SUMIFS(Resultados_Dic3!S$3:S$99980,Resultados_Dic3!$F$3:$F$99980,Produccion_UO!$K692,Resultados_Dic3!$D$3:$D$99980,Produccion_UO!$K$621,Resultados_Dic3!$E$3:$E$99980,Produccion_UO!$J692,Resultados_Dic3!$A$3:$A$99980,Produccion_UO!$H692)*$I$686</f>
        <v>0</v>
      </c>
      <c r="Y692" s="21">
        <f>+SUMIFS(Resultados_Dic3!T$3:T$99980,Resultados_Dic3!$F$3:$F$99980,Produccion_UO!$K692,Resultados_Dic3!$D$3:$D$99980,Produccion_UO!$K$621,Resultados_Dic3!$E$3:$E$99980,Produccion_UO!$J692,Resultados_Dic3!$A$3:$A$99980,Produccion_UO!$H692)*$I$686</f>
        <v>0</v>
      </c>
      <c r="Z692" s="21">
        <f>+SUMIFS(Resultados_Dic3!U$3:U$99980,Resultados_Dic3!$F$3:$F$99980,Produccion_UO!$K692,Resultados_Dic3!$D$3:$D$99980,Produccion_UO!$K$621,Resultados_Dic3!$E$3:$E$99980,Produccion_UO!$J692,Resultados_Dic3!$A$3:$A$99980,Produccion_UO!$H692)*$I$686</f>
        <v>0</v>
      </c>
      <c r="AA692" s="21">
        <f>+SUMIFS(Resultados_Dic3!V$3:V$99980,Resultados_Dic3!$F$3:$F$99980,Produccion_UO!$K692,Resultados_Dic3!$D$3:$D$99980,Produccion_UO!$K$621,Resultados_Dic3!$E$3:$E$99980,Produccion_UO!$J692,Resultados_Dic3!$A$3:$A$99980,Produccion_UO!$H692)*$I$686</f>
        <v>0</v>
      </c>
      <c r="AB692" s="21">
        <f>+SUMIFS(Resultados_Dic3!W$3:W$99980,Resultados_Dic3!$F$3:$F$99980,Produccion_UO!$K692,Resultados_Dic3!$D$3:$D$99980,Produccion_UO!$K$621,Resultados_Dic3!$E$3:$E$99980,Produccion_UO!$J692,Resultados_Dic3!$A$3:$A$99980,Produccion_UO!$H692)*$I$686</f>
        <v>0</v>
      </c>
      <c r="AC692" s="21">
        <f>+SUMIFS(Resultados_Dic3!X$3:X$99980,Resultados_Dic3!$F$3:$F$99980,Produccion_UO!$K692,Resultados_Dic3!$D$3:$D$99980,Produccion_UO!$K$621,Resultados_Dic3!$E$3:$E$99980,Produccion_UO!$J692,Resultados_Dic3!$A$3:$A$99980,Produccion_UO!$H692)*$I$686</f>
        <v>0</v>
      </c>
      <c r="AD692" s="21">
        <f>+SUMIFS(Resultados_Dic3!Y$3:Y$99980,Resultados_Dic3!$F$3:$F$99980,Produccion_UO!$K692,Resultados_Dic3!$D$3:$D$99980,Produccion_UO!$K$621,Resultados_Dic3!$E$3:$E$99980,Produccion_UO!$J692,Resultados_Dic3!$A$3:$A$99980,Produccion_UO!$H692)*$I$686</f>
        <v>0</v>
      </c>
      <c r="AE692" s="21">
        <f>+SUMIFS(Resultados_Dic3!Z$3:Z$99980,Resultados_Dic3!$F$3:$F$99980,Produccion_UO!$K692,Resultados_Dic3!$D$3:$D$99980,Produccion_UO!$K$621,Resultados_Dic3!$E$3:$E$99980,Produccion_UO!$J692,Resultados_Dic3!$A$3:$A$99980,Produccion_UO!$H692)*$I$686</f>
        <v>0</v>
      </c>
      <c r="AF692" s="21">
        <f>+SUMIFS(Resultados_Dic3!AA$3:AA$99980,Resultados_Dic3!$F$3:$F$99980,Produccion_UO!$K692,Resultados_Dic3!$D$3:$D$99980,Produccion_UO!$K$621,Resultados_Dic3!$E$3:$E$99980,Produccion_UO!$J692,Resultados_Dic3!$A$3:$A$99980,Produccion_UO!$H692)*$I$686</f>
        <v>0</v>
      </c>
      <c r="AG692" s="21">
        <f>+SUMIFS(Resultados_Dic3!AB$3:AB$99980,Resultados_Dic3!$F$3:$F$99980,Produccion_UO!$K692,Resultados_Dic3!$D$3:$D$99980,Produccion_UO!$K$621,Resultados_Dic3!$E$3:$E$99980,Produccion_UO!$J692,Resultados_Dic3!$A$3:$A$99980,Produccion_UO!$H692)*$I$686</f>
        <v>0</v>
      </c>
      <c r="AH692" s="21">
        <f>+SUMIFS(Resultados_Dic3!AC$3:AC$99980,Resultados_Dic3!$F$3:$F$99980,Produccion_UO!$K692,Resultados_Dic3!$D$3:$D$99980,Produccion_UO!$K$621,Resultados_Dic3!$E$3:$E$99980,Produccion_UO!$J692,Resultados_Dic3!$A$3:$A$99980,Produccion_UO!$H692)*$I$686</f>
        <v>0</v>
      </c>
      <c r="AI692" s="21">
        <f>+SUMIFS(Resultados_Dic3!AD$3:AD$99980,Resultados_Dic3!$F$3:$F$99980,Produccion_UO!$K692,Resultados_Dic3!$D$3:$D$99980,Produccion_UO!$K$621,Resultados_Dic3!$E$3:$E$99980,Produccion_UO!$J692,Resultados_Dic3!$A$3:$A$99980,Produccion_UO!$H692)*$I$686</f>
        <v>0</v>
      </c>
      <c r="AJ692" s="21">
        <f>+SUMIFS(Resultados_Dic3!AE$3:AE$99980,Resultados_Dic3!$F$3:$F$99980,Produccion_UO!$K692,Resultados_Dic3!$D$3:$D$99980,Produccion_UO!$K$621,Resultados_Dic3!$E$3:$E$99980,Produccion_UO!$J692,Resultados_Dic3!$A$3:$A$99980,Produccion_UO!$H692)*$I$686</f>
        <v>0</v>
      </c>
      <c r="AK692" s="21">
        <f>+SUMIFS(Resultados_Dic3!AF$3:AF$99980,Resultados_Dic3!$F$3:$F$99980,Produccion_UO!$K692,Resultados_Dic3!$D$3:$D$99980,Produccion_UO!$K$621,Resultados_Dic3!$E$3:$E$99980,Produccion_UO!$J692,Resultados_Dic3!$A$3:$A$99980,Produccion_UO!$H692)*$I$686</f>
        <v>0</v>
      </c>
      <c r="AL692" s="21">
        <f>+SUMIFS(Resultados_Dic3!AG$3:AG$99980,Resultados_Dic3!$F$3:$F$99980,Produccion_UO!$K692,Resultados_Dic3!$D$3:$D$99980,Produccion_UO!$K$621,Resultados_Dic3!$E$3:$E$99980,Produccion_UO!$J692,Resultados_Dic3!$A$3:$A$99980,Produccion_UO!$H692)*$I$686</f>
        <v>0</v>
      </c>
      <c r="AM692" s="21">
        <f>+SUMIFS(Resultados_Dic3!AH$3:AH$99980,Resultados_Dic3!$F$3:$F$99980,Produccion_UO!$K692,Resultados_Dic3!$D$3:$D$99980,Produccion_UO!$K$621,Resultados_Dic3!$E$3:$E$99980,Produccion_UO!$J692,Resultados_Dic3!$A$3:$A$99980,Produccion_UO!$H692)*$I$686</f>
        <v>0</v>
      </c>
      <c r="AN692" s="21">
        <f>+SUMIFS(Resultados_Dic3!AI$3:AI$99980,Resultados_Dic3!$F$3:$F$99980,Produccion_UO!$K692,Resultados_Dic3!$D$3:$D$99980,Produccion_UO!$K$621,Resultados_Dic3!$E$3:$E$99980,Produccion_UO!$J692,Resultados_Dic3!$A$3:$A$99980,Produccion_UO!$H692)*$I$686</f>
        <v>0</v>
      </c>
      <c r="AO692" s="21">
        <f>+SUMIFS(Resultados_Dic3!AJ$3:AJ$99980,Resultados_Dic3!$F$3:$F$99980,Produccion_UO!$K692,Resultados_Dic3!$D$3:$D$99980,Produccion_UO!$K$621,Resultados_Dic3!$E$3:$E$99980,Produccion_UO!$J692,Resultados_Dic3!$A$3:$A$99980,Produccion_UO!$H692)*$I$686</f>
        <v>0</v>
      </c>
      <c r="AP692" s="21">
        <f>+SUMIFS(Resultados_Dic3!AK$3:AK$99980,Resultados_Dic3!$F$3:$F$99980,Produccion_UO!$K692,Resultados_Dic3!$D$3:$D$99980,Produccion_UO!$K$621,Resultados_Dic3!$E$3:$E$99980,Produccion_UO!$J692,Resultados_Dic3!$A$3:$A$99980,Produccion_UO!$H692)*$I$686</f>
        <v>0</v>
      </c>
      <c r="AQ692" s="21">
        <f>+SUMIFS(Resultados_Dic3!AL$3:AL$99980,Resultados_Dic3!$F$3:$F$99980,Produccion_UO!$K692,Resultados_Dic3!$D$3:$D$99980,Produccion_UO!$K$621,Resultados_Dic3!$E$3:$E$99980,Produccion_UO!$J692,Resultados_Dic3!$A$3:$A$99980,Produccion_UO!$H692)*$I$686</f>
        <v>0</v>
      </c>
      <c r="AR692" s="21">
        <f>+SUMIFS(Resultados_Dic3!AM$3:AM$99980,Resultados_Dic3!$F$3:$F$99980,Produccion_UO!$K692,Resultados_Dic3!$D$3:$D$99980,Produccion_UO!$K$621,Resultados_Dic3!$E$3:$E$99980,Produccion_UO!$J692,Resultados_Dic3!$A$3:$A$99980,Produccion_UO!$H692)*$I$686</f>
        <v>0</v>
      </c>
    </row>
    <row r="693" spans="1:48" x14ac:dyDescent="0.25">
      <c r="D693" s="131"/>
      <c r="E693" s="131"/>
      <c r="G693" s="15"/>
      <c r="H693" s="17" t="str">
        <f t="shared" si="194"/>
        <v>DIC7</v>
      </c>
      <c r="I693" s="24"/>
      <c r="J693" s="24" t="s">
        <v>153</v>
      </c>
      <c r="K693" s="108" t="s">
        <v>285</v>
      </c>
      <c r="L693" s="22" t="str">
        <f>+$B$7</f>
        <v>VMM - Medium</v>
      </c>
      <c r="M693" s="21">
        <f>+SUMIFS(Resultados_Dic3!H$3:H$99980,Resultados_Dic3!$F$3:$F$99980,Produccion_UO!$K693,Resultados_Dic3!$D$3:$D$99980,Produccion_UO!$K$621,Resultados_Dic3!$E$3:$E$99980,Produccion_UO!$J693,Resultados_Dic3!$A$3:$A$99980,Produccion_UO!$H693)*$I$686</f>
        <v>0</v>
      </c>
      <c r="N693" s="21">
        <f>+SUMIFS(Resultados_Dic3!I$3:I$99980,Resultados_Dic3!$F$3:$F$99980,Produccion_UO!$K693,Resultados_Dic3!$D$3:$D$99980,Produccion_UO!$K$621,Resultados_Dic3!$E$3:$E$99980,Produccion_UO!$J693,Resultados_Dic3!$A$3:$A$99980,Produccion_UO!$H693)*$I$686</f>
        <v>0</v>
      </c>
      <c r="O693" s="21">
        <f>+SUMIFS(Resultados_Dic3!J$3:J$99980,Resultados_Dic3!$F$3:$F$99980,Produccion_UO!$K693,Resultados_Dic3!$D$3:$D$99980,Produccion_UO!$K$621,Resultados_Dic3!$E$3:$E$99980,Produccion_UO!$J693,Resultados_Dic3!$A$3:$A$99980,Produccion_UO!$H693)*$I$686</f>
        <v>0</v>
      </c>
      <c r="P693" s="21">
        <f>+SUMIFS(Resultados_Dic3!K$3:K$99980,Resultados_Dic3!$F$3:$F$99980,Produccion_UO!$K693,Resultados_Dic3!$D$3:$D$99980,Produccion_UO!$K$621,Resultados_Dic3!$E$3:$E$99980,Produccion_UO!$J693,Resultados_Dic3!$A$3:$A$99980,Produccion_UO!$H693)*$I$686</f>
        <v>0</v>
      </c>
      <c r="Q693" s="21">
        <f>+SUMIFS(Resultados_Dic3!L$3:L$99980,Resultados_Dic3!$F$3:$F$99980,Produccion_UO!$K693,Resultados_Dic3!$D$3:$D$99980,Produccion_UO!$K$621,Resultados_Dic3!$E$3:$E$99980,Produccion_UO!$J693,Resultados_Dic3!$A$3:$A$99980,Produccion_UO!$H693)*$I$686</f>
        <v>0</v>
      </c>
      <c r="R693" s="21">
        <f>+SUMIFS(Resultados_Dic3!M$3:M$99980,Resultados_Dic3!$F$3:$F$99980,Produccion_UO!$K693,Resultados_Dic3!$D$3:$D$99980,Produccion_UO!$K$621,Resultados_Dic3!$E$3:$E$99980,Produccion_UO!$J693,Resultados_Dic3!$A$3:$A$99980,Produccion_UO!$H693)*$I$686</f>
        <v>0</v>
      </c>
      <c r="S693" s="21">
        <f>+SUMIFS(Resultados_Dic3!N$3:N$99980,Resultados_Dic3!$F$3:$F$99980,Produccion_UO!$K693,Resultados_Dic3!$D$3:$D$99980,Produccion_UO!$K$621,Resultados_Dic3!$E$3:$E$99980,Produccion_UO!$J693,Resultados_Dic3!$A$3:$A$99980,Produccion_UO!$H693)*$I$686</f>
        <v>0</v>
      </c>
      <c r="T693" s="21">
        <f>+SUMIFS(Resultados_Dic3!O$3:O$99980,Resultados_Dic3!$F$3:$F$99980,Produccion_UO!$K693,Resultados_Dic3!$D$3:$D$99980,Produccion_UO!$K$621,Resultados_Dic3!$E$3:$E$99980,Produccion_UO!$J693,Resultados_Dic3!$A$3:$A$99980,Produccion_UO!$H693)*$I$686</f>
        <v>0</v>
      </c>
      <c r="U693" s="21">
        <f>+SUMIFS(Resultados_Dic3!P$3:P$99980,Resultados_Dic3!$F$3:$F$99980,Produccion_UO!$K693,Resultados_Dic3!$D$3:$D$99980,Produccion_UO!$K$621,Resultados_Dic3!$E$3:$E$99980,Produccion_UO!$J693,Resultados_Dic3!$A$3:$A$99980,Produccion_UO!$H693)*$I$686</f>
        <v>0</v>
      </c>
      <c r="V693" s="21">
        <f>+SUMIFS(Resultados_Dic3!Q$3:Q$99980,Resultados_Dic3!$F$3:$F$99980,Produccion_UO!$K693,Resultados_Dic3!$D$3:$D$99980,Produccion_UO!$K$621,Resultados_Dic3!$E$3:$E$99980,Produccion_UO!$J693,Resultados_Dic3!$A$3:$A$99980,Produccion_UO!$H693)*$I$686</f>
        <v>0</v>
      </c>
      <c r="W693" s="21">
        <f>+SUMIFS(Resultados_Dic3!R$3:R$99980,Resultados_Dic3!$F$3:$F$99980,Produccion_UO!$K693,Resultados_Dic3!$D$3:$D$99980,Produccion_UO!$K$621,Resultados_Dic3!$E$3:$E$99980,Produccion_UO!$J693,Resultados_Dic3!$A$3:$A$99980,Produccion_UO!$H693)*$I$686</f>
        <v>0</v>
      </c>
      <c r="X693" s="21">
        <f>+SUMIFS(Resultados_Dic3!S$3:S$99980,Resultados_Dic3!$F$3:$F$99980,Produccion_UO!$K693,Resultados_Dic3!$D$3:$D$99980,Produccion_UO!$K$621,Resultados_Dic3!$E$3:$E$99980,Produccion_UO!$J693,Resultados_Dic3!$A$3:$A$99980,Produccion_UO!$H693)*$I$686</f>
        <v>0</v>
      </c>
      <c r="Y693" s="21">
        <f>+SUMIFS(Resultados_Dic3!T$3:T$99980,Resultados_Dic3!$F$3:$F$99980,Produccion_UO!$K693,Resultados_Dic3!$D$3:$D$99980,Produccion_UO!$K$621,Resultados_Dic3!$E$3:$E$99980,Produccion_UO!$J693,Resultados_Dic3!$A$3:$A$99980,Produccion_UO!$H693)*$I$686</f>
        <v>0</v>
      </c>
      <c r="Z693" s="21">
        <f>+SUMIFS(Resultados_Dic3!U$3:U$99980,Resultados_Dic3!$F$3:$F$99980,Produccion_UO!$K693,Resultados_Dic3!$D$3:$D$99980,Produccion_UO!$K$621,Resultados_Dic3!$E$3:$E$99980,Produccion_UO!$J693,Resultados_Dic3!$A$3:$A$99980,Produccion_UO!$H693)*$I$686</f>
        <v>0</v>
      </c>
      <c r="AA693" s="21">
        <f>+SUMIFS(Resultados_Dic3!V$3:V$99980,Resultados_Dic3!$F$3:$F$99980,Produccion_UO!$K693,Resultados_Dic3!$D$3:$D$99980,Produccion_UO!$K$621,Resultados_Dic3!$E$3:$E$99980,Produccion_UO!$J693,Resultados_Dic3!$A$3:$A$99980,Produccion_UO!$H693)*$I$686</f>
        <v>0</v>
      </c>
      <c r="AB693" s="21">
        <f>+SUMIFS(Resultados_Dic3!W$3:W$99980,Resultados_Dic3!$F$3:$F$99980,Produccion_UO!$K693,Resultados_Dic3!$D$3:$D$99980,Produccion_UO!$K$621,Resultados_Dic3!$E$3:$E$99980,Produccion_UO!$J693,Resultados_Dic3!$A$3:$A$99980,Produccion_UO!$H693)*$I$686</f>
        <v>0</v>
      </c>
      <c r="AC693" s="21">
        <f>+SUMIFS(Resultados_Dic3!X$3:X$99980,Resultados_Dic3!$F$3:$F$99980,Produccion_UO!$K693,Resultados_Dic3!$D$3:$D$99980,Produccion_UO!$K$621,Resultados_Dic3!$E$3:$E$99980,Produccion_UO!$J693,Resultados_Dic3!$A$3:$A$99980,Produccion_UO!$H693)*$I$686</f>
        <v>0</v>
      </c>
      <c r="AD693" s="21">
        <f>+SUMIFS(Resultados_Dic3!Y$3:Y$99980,Resultados_Dic3!$F$3:$F$99980,Produccion_UO!$K693,Resultados_Dic3!$D$3:$D$99980,Produccion_UO!$K$621,Resultados_Dic3!$E$3:$E$99980,Produccion_UO!$J693,Resultados_Dic3!$A$3:$A$99980,Produccion_UO!$H693)*$I$686</f>
        <v>0</v>
      </c>
      <c r="AE693" s="21">
        <f>+SUMIFS(Resultados_Dic3!Z$3:Z$99980,Resultados_Dic3!$F$3:$F$99980,Produccion_UO!$K693,Resultados_Dic3!$D$3:$D$99980,Produccion_UO!$K$621,Resultados_Dic3!$E$3:$E$99980,Produccion_UO!$J693,Resultados_Dic3!$A$3:$A$99980,Produccion_UO!$H693)*$I$686</f>
        <v>0</v>
      </c>
      <c r="AF693" s="21">
        <f>+SUMIFS(Resultados_Dic3!AA$3:AA$99980,Resultados_Dic3!$F$3:$F$99980,Produccion_UO!$K693,Resultados_Dic3!$D$3:$D$99980,Produccion_UO!$K$621,Resultados_Dic3!$E$3:$E$99980,Produccion_UO!$J693,Resultados_Dic3!$A$3:$A$99980,Produccion_UO!$H693)*$I$686</f>
        <v>0</v>
      </c>
      <c r="AG693" s="21">
        <f>+SUMIFS(Resultados_Dic3!AB$3:AB$99980,Resultados_Dic3!$F$3:$F$99980,Produccion_UO!$K693,Resultados_Dic3!$D$3:$D$99980,Produccion_UO!$K$621,Resultados_Dic3!$E$3:$E$99980,Produccion_UO!$J693,Resultados_Dic3!$A$3:$A$99980,Produccion_UO!$H693)*$I$686</f>
        <v>0</v>
      </c>
      <c r="AH693" s="21">
        <f>+SUMIFS(Resultados_Dic3!AC$3:AC$99980,Resultados_Dic3!$F$3:$F$99980,Produccion_UO!$K693,Resultados_Dic3!$D$3:$D$99980,Produccion_UO!$K$621,Resultados_Dic3!$E$3:$E$99980,Produccion_UO!$J693,Resultados_Dic3!$A$3:$A$99980,Produccion_UO!$H693)*$I$686</f>
        <v>0</v>
      </c>
      <c r="AI693" s="21">
        <f>+SUMIFS(Resultados_Dic3!AD$3:AD$99980,Resultados_Dic3!$F$3:$F$99980,Produccion_UO!$K693,Resultados_Dic3!$D$3:$D$99980,Produccion_UO!$K$621,Resultados_Dic3!$E$3:$E$99980,Produccion_UO!$J693,Resultados_Dic3!$A$3:$A$99980,Produccion_UO!$H693)*$I$686</f>
        <v>0</v>
      </c>
      <c r="AJ693" s="21">
        <f>+SUMIFS(Resultados_Dic3!AE$3:AE$99980,Resultados_Dic3!$F$3:$F$99980,Produccion_UO!$K693,Resultados_Dic3!$D$3:$D$99980,Produccion_UO!$K$621,Resultados_Dic3!$E$3:$E$99980,Produccion_UO!$J693,Resultados_Dic3!$A$3:$A$99980,Produccion_UO!$H693)*$I$686</f>
        <v>0</v>
      </c>
      <c r="AK693" s="21">
        <f>+SUMIFS(Resultados_Dic3!AF$3:AF$99980,Resultados_Dic3!$F$3:$F$99980,Produccion_UO!$K693,Resultados_Dic3!$D$3:$D$99980,Produccion_UO!$K$621,Resultados_Dic3!$E$3:$E$99980,Produccion_UO!$J693,Resultados_Dic3!$A$3:$A$99980,Produccion_UO!$H693)*$I$686</f>
        <v>0</v>
      </c>
      <c r="AL693" s="21">
        <f>+SUMIFS(Resultados_Dic3!AG$3:AG$99980,Resultados_Dic3!$F$3:$F$99980,Produccion_UO!$K693,Resultados_Dic3!$D$3:$D$99980,Produccion_UO!$K$621,Resultados_Dic3!$E$3:$E$99980,Produccion_UO!$J693,Resultados_Dic3!$A$3:$A$99980,Produccion_UO!$H693)*$I$686</f>
        <v>0</v>
      </c>
      <c r="AM693" s="21">
        <f>+SUMIFS(Resultados_Dic3!AH$3:AH$99980,Resultados_Dic3!$F$3:$F$99980,Produccion_UO!$K693,Resultados_Dic3!$D$3:$D$99980,Produccion_UO!$K$621,Resultados_Dic3!$E$3:$E$99980,Produccion_UO!$J693,Resultados_Dic3!$A$3:$A$99980,Produccion_UO!$H693)*$I$686</f>
        <v>0</v>
      </c>
      <c r="AN693" s="21">
        <f>+SUMIFS(Resultados_Dic3!AI$3:AI$99980,Resultados_Dic3!$F$3:$F$99980,Produccion_UO!$K693,Resultados_Dic3!$D$3:$D$99980,Produccion_UO!$K$621,Resultados_Dic3!$E$3:$E$99980,Produccion_UO!$J693,Resultados_Dic3!$A$3:$A$99980,Produccion_UO!$H693)*$I$686</f>
        <v>0</v>
      </c>
      <c r="AO693" s="21">
        <f>+SUMIFS(Resultados_Dic3!AJ$3:AJ$99980,Resultados_Dic3!$F$3:$F$99980,Produccion_UO!$K693,Resultados_Dic3!$D$3:$D$99980,Produccion_UO!$K$621,Resultados_Dic3!$E$3:$E$99980,Produccion_UO!$J693,Resultados_Dic3!$A$3:$A$99980,Produccion_UO!$H693)*$I$686</f>
        <v>0</v>
      </c>
      <c r="AP693" s="21">
        <f>+SUMIFS(Resultados_Dic3!AK$3:AK$99980,Resultados_Dic3!$F$3:$F$99980,Produccion_UO!$K693,Resultados_Dic3!$D$3:$D$99980,Produccion_UO!$K$621,Resultados_Dic3!$E$3:$E$99980,Produccion_UO!$J693,Resultados_Dic3!$A$3:$A$99980,Produccion_UO!$H693)*$I$686</f>
        <v>0</v>
      </c>
      <c r="AQ693" s="21">
        <f>+SUMIFS(Resultados_Dic3!AL$3:AL$99980,Resultados_Dic3!$F$3:$F$99980,Produccion_UO!$K693,Resultados_Dic3!$D$3:$D$99980,Produccion_UO!$K$621,Resultados_Dic3!$E$3:$E$99980,Produccion_UO!$J693,Resultados_Dic3!$A$3:$A$99980,Produccion_UO!$H693)*$I$686</f>
        <v>0</v>
      </c>
      <c r="AR693" s="21">
        <f>+SUMIFS(Resultados_Dic3!AM$3:AM$99980,Resultados_Dic3!$F$3:$F$99980,Produccion_UO!$K693,Resultados_Dic3!$D$3:$D$99980,Produccion_UO!$K$621,Resultados_Dic3!$E$3:$E$99980,Produccion_UO!$J693,Resultados_Dic3!$A$3:$A$99980,Produccion_UO!$H693)*$I$686</f>
        <v>0</v>
      </c>
    </row>
    <row r="694" spans="1:48" x14ac:dyDescent="0.25">
      <c r="D694" s="131"/>
      <c r="E694" s="131"/>
      <c r="G694" s="15"/>
      <c r="H694" s="17" t="str">
        <f t="shared" si="194"/>
        <v>DIC7</v>
      </c>
      <c r="I694" s="24"/>
      <c r="J694" s="24" t="s">
        <v>154</v>
      </c>
      <c r="K694" s="108" t="s">
        <v>380</v>
      </c>
      <c r="L694" s="22" t="str">
        <f>+$B$8</f>
        <v>VSM - Medium</v>
      </c>
      <c r="M694" s="21">
        <f>+SUMIFS(Resultados_Dic3!H$3:H$99980,Resultados_Dic3!$F$3:$F$99980,Produccion_UO!$K694,Resultados_Dic3!$D$3:$D$99980,Produccion_UO!$K$621,Resultados_Dic3!$E$3:$E$99980,Produccion_UO!$J694,Resultados_Dic3!$A$3:$A$99980,Produccion_UO!$H694)*$I$686</f>
        <v>0</v>
      </c>
      <c r="N694" s="21">
        <f>+SUMIFS(Resultados_Dic3!I$3:I$99980,Resultados_Dic3!$F$3:$F$99980,Produccion_UO!$K694,Resultados_Dic3!$D$3:$D$99980,Produccion_UO!$K$621,Resultados_Dic3!$E$3:$E$99980,Produccion_UO!$J694,Resultados_Dic3!$A$3:$A$99980,Produccion_UO!$H694)*$I$686</f>
        <v>0</v>
      </c>
      <c r="O694" s="21">
        <f>+SUMIFS(Resultados_Dic3!J$3:J$99980,Resultados_Dic3!$F$3:$F$99980,Produccion_UO!$K694,Resultados_Dic3!$D$3:$D$99980,Produccion_UO!$K$621,Resultados_Dic3!$E$3:$E$99980,Produccion_UO!$J694,Resultados_Dic3!$A$3:$A$99980,Produccion_UO!$H694)*$I$686</f>
        <v>0</v>
      </c>
      <c r="P694" s="21">
        <f>+SUMIFS(Resultados_Dic3!K$3:K$99980,Resultados_Dic3!$F$3:$F$99980,Produccion_UO!$K694,Resultados_Dic3!$D$3:$D$99980,Produccion_UO!$K$621,Resultados_Dic3!$E$3:$E$99980,Produccion_UO!$J694,Resultados_Dic3!$A$3:$A$99980,Produccion_UO!$H694)*$I$686</f>
        <v>0</v>
      </c>
      <c r="Q694" s="21">
        <f>+SUMIFS(Resultados_Dic3!L$3:L$99980,Resultados_Dic3!$F$3:$F$99980,Produccion_UO!$K694,Resultados_Dic3!$D$3:$D$99980,Produccion_UO!$K$621,Resultados_Dic3!$E$3:$E$99980,Produccion_UO!$J694,Resultados_Dic3!$A$3:$A$99980,Produccion_UO!$H694)*$I$686</f>
        <v>0</v>
      </c>
      <c r="R694" s="21">
        <f>+SUMIFS(Resultados_Dic3!M$3:M$99980,Resultados_Dic3!$F$3:$F$99980,Produccion_UO!$K694,Resultados_Dic3!$D$3:$D$99980,Produccion_UO!$K$621,Resultados_Dic3!$E$3:$E$99980,Produccion_UO!$J694,Resultados_Dic3!$A$3:$A$99980,Produccion_UO!$H694)*$I$686</f>
        <v>0</v>
      </c>
      <c r="S694" s="21">
        <f>+SUMIFS(Resultados_Dic3!N$3:N$99980,Resultados_Dic3!$F$3:$F$99980,Produccion_UO!$K694,Resultados_Dic3!$D$3:$D$99980,Produccion_UO!$K$621,Resultados_Dic3!$E$3:$E$99980,Produccion_UO!$J694,Resultados_Dic3!$A$3:$A$99980,Produccion_UO!$H694)*$I$686</f>
        <v>0</v>
      </c>
      <c r="T694" s="21">
        <f>+SUMIFS(Resultados_Dic3!O$3:O$99980,Resultados_Dic3!$F$3:$F$99980,Produccion_UO!$K694,Resultados_Dic3!$D$3:$D$99980,Produccion_UO!$K$621,Resultados_Dic3!$E$3:$E$99980,Produccion_UO!$J694,Resultados_Dic3!$A$3:$A$99980,Produccion_UO!$H694)*$I$686</f>
        <v>0</v>
      </c>
      <c r="U694" s="21">
        <f>+SUMIFS(Resultados_Dic3!P$3:P$99980,Resultados_Dic3!$F$3:$F$99980,Produccion_UO!$K694,Resultados_Dic3!$D$3:$D$99980,Produccion_UO!$K$621,Resultados_Dic3!$E$3:$E$99980,Produccion_UO!$J694,Resultados_Dic3!$A$3:$A$99980,Produccion_UO!$H694)*$I$686</f>
        <v>0</v>
      </c>
      <c r="V694" s="21">
        <f>+SUMIFS(Resultados_Dic3!Q$3:Q$99980,Resultados_Dic3!$F$3:$F$99980,Produccion_UO!$K694,Resultados_Dic3!$D$3:$D$99980,Produccion_UO!$K$621,Resultados_Dic3!$E$3:$E$99980,Produccion_UO!$J694,Resultados_Dic3!$A$3:$A$99980,Produccion_UO!$H694)*$I$686</f>
        <v>0</v>
      </c>
      <c r="W694" s="21">
        <f>+SUMIFS(Resultados_Dic3!R$3:R$99980,Resultados_Dic3!$F$3:$F$99980,Produccion_UO!$K694,Resultados_Dic3!$D$3:$D$99980,Produccion_UO!$K$621,Resultados_Dic3!$E$3:$E$99980,Produccion_UO!$J694,Resultados_Dic3!$A$3:$A$99980,Produccion_UO!$H694)*$I$686</f>
        <v>0</v>
      </c>
      <c r="X694" s="21">
        <f>+SUMIFS(Resultados_Dic3!S$3:S$99980,Resultados_Dic3!$F$3:$F$99980,Produccion_UO!$K694,Resultados_Dic3!$D$3:$D$99980,Produccion_UO!$K$621,Resultados_Dic3!$E$3:$E$99980,Produccion_UO!$J694,Resultados_Dic3!$A$3:$A$99980,Produccion_UO!$H694)*$I$686</f>
        <v>0</v>
      </c>
      <c r="Y694" s="21">
        <f>+SUMIFS(Resultados_Dic3!T$3:T$99980,Resultados_Dic3!$F$3:$F$99980,Produccion_UO!$K694,Resultados_Dic3!$D$3:$D$99980,Produccion_UO!$K$621,Resultados_Dic3!$E$3:$E$99980,Produccion_UO!$J694,Resultados_Dic3!$A$3:$A$99980,Produccion_UO!$H694)*$I$686</f>
        <v>0</v>
      </c>
      <c r="Z694" s="21">
        <f>+SUMIFS(Resultados_Dic3!U$3:U$99980,Resultados_Dic3!$F$3:$F$99980,Produccion_UO!$K694,Resultados_Dic3!$D$3:$D$99980,Produccion_UO!$K$621,Resultados_Dic3!$E$3:$E$99980,Produccion_UO!$J694,Resultados_Dic3!$A$3:$A$99980,Produccion_UO!$H694)*$I$686</f>
        <v>0</v>
      </c>
      <c r="AA694" s="21">
        <f>+SUMIFS(Resultados_Dic3!V$3:V$99980,Resultados_Dic3!$F$3:$F$99980,Produccion_UO!$K694,Resultados_Dic3!$D$3:$D$99980,Produccion_UO!$K$621,Resultados_Dic3!$E$3:$E$99980,Produccion_UO!$J694,Resultados_Dic3!$A$3:$A$99980,Produccion_UO!$H694)*$I$686</f>
        <v>0</v>
      </c>
      <c r="AB694" s="21">
        <f>+SUMIFS(Resultados_Dic3!W$3:W$99980,Resultados_Dic3!$F$3:$F$99980,Produccion_UO!$K694,Resultados_Dic3!$D$3:$D$99980,Produccion_UO!$K$621,Resultados_Dic3!$E$3:$E$99980,Produccion_UO!$J694,Resultados_Dic3!$A$3:$A$99980,Produccion_UO!$H694)*$I$686</f>
        <v>0</v>
      </c>
      <c r="AC694" s="21">
        <f>+SUMIFS(Resultados_Dic3!X$3:X$99980,Resultados_Dic3!$F$3:$F$99980,Produccion_UO!$K694,Resultados_Dic3!$D$3:$D$99980,Produccion_UO!$K$621,Resultados_Dic3!$E$3:$E$99980,Produccion_UO!$J694,Resultados_Dic3!$A$3:$A$99980,Produccion_UO!$H694)*$I$686</f>
        <v>0</v>
      </c>
      <c r="AD694" s="21">
        <f>+SUMIFS(Resultados_Dic3!Y$3:Y$99980,Resultados_Dic3!$F$3:$F$99980,Produccion_UO!$K694,Resultados_Dic3!$D$3:$D$99980,Produccion_UO!$K$621,Resultados_Dic3!$E$3:$E$99980,Produccion_UO!$J694,Resultados_Dic3!$A$3:$A$99980,Produccion_UO!$H694)*$I$686</f>
        <v>0</v>
      </c>
      <c r="AE694" s="21">
        <f>+SUMIFS(Resultados_Dic3!Z$3:Z$99980,Resultados_Dic3!$F$3:$F$99980,Produccion_UO!$K694,Resultados_Dic3!$D$3:$D$99980,Produccion_UO!$K$621,Resultados_Dic3!$E$3:$E$99980,Produccion_UO!$J694,Resultados_Dic3!$A$3:$A$99980,Produccion_UO!$H694)*$I$686</f>
        <v>0</v>
      </c>
      <c r="AF694" s="21">
        <f>+SUMIFS(Resultados_Dic3!AA$3:AA$99980,Resultados_Dic3!$F$3:$F$99980,Produccion_UO!$K694,Resultados_Dic3!$D$3:$D$99980,Produccion_UO!$K$621,Resultados_Dic3!$E$3:$E$99980,Produccion_UO!$J694,Resultados_Dic3!$A$3:$A$99980,Produccion_UO!$H694)*$I$686</f>
        <v>0</v>
      </c>
      <c r="AG694" s="21">
        <f>+SUMIFS(Resultados_Dic3!AB$3:AB$99980,Resultados_Dic3!$F$3:$F$99980,Produccion_UO!$K694,Resultados_Dic3!$D$3:$D$99980,Produccion_UO!$K$621,Resultados_Dic3!$E$3:$E$99980,Produccion_UO!$J694,Resultados_Dic3!$A$3:$A$99980,Produccion_UO!$H694)*$I$686</f>
        <v>0</v>
      </c>
      <c r="AH694" s="21">
        <f>+SUMIFS(Resultados_Dic3!AC$3:AC$99980,Resultados_Dic3!$F$3:$F$99980,Produccion_UO!$K694,Resultados_Dic3!$D$3:$D$99980,Produccion_UO!$K$621,Resultados_Dic3!$E$3:$E$99980,Produccion_UO!$J694,Resultados_Dic3!$A$3:$A$99980,Produccion_UO!$H694)*$I$686</f>
        <v>0</v>
      </c>
      <c r="AI694" s="21">
        <f>+SUMIFS(Resultados_Dic3!AD$3:AD$99980,Resultados_Dic3!$F$3:$F$99980,Produccion_UO!$K694,Resultados_Dic3!$D$3:$D$99980,Produccion_UO!$K$621,Resultados_Dic3!$E$3:$E$99980,Produccion_UO!$J694,Resultados_Dic3!$A$3:$A$99980,Produccion_UO!$H694)*$I$686</f>
        <v>0</v>
      </c>
      <c r="AJ694" s="21">
        <f>+SUMIFS(Resultados_Dic3!AE$3:AE$99980,Resultados_Dic3!$F$3:$F$99980,Produccion_UO!$K694,Resultados_Dic3!$D$3:$D$99980,Produccion_UO!$K$621,Resultados_Dic3!$E$3:$E$99980,Produccion_UO!$J694,Resultados_Dic3!$A$3:$A$99980,Produccion_UO!$H694)*$I$686</f>
        <v>0</v>
      </c>
      <c r="AK694" s="21">
        <f>+SUMIFS(Resultados_Dic3!AF$3:AF$99980,Resultados_Dic3!$F$3:$F$99980,Produccion_UO!$K694,Resultados_Dic3!$D$3:$D$99980,Produccion_UO!$K$621,Resultados_Dic3!$E$3:$E$99980,Produccion_UO!$J694,Resultados_Dic3!$A$3:$A$99980,Produccion_UO!$H694)*$I$686</f>
        <v>0</v>
      </c>
      <c r="AL694" s="21">
        <f>+SUMIFS(Resultados_Dic3!AG$3:AG$99980,Resultados_Dic3!$F$3:$F$99980,Produccion_UO!$K694,Resultados_Dic3!$D$3:$D$99980,Produccion_UO!$K$621,Resultados_Dic3!$E$3:$E$99980,Produccion_UO!$J694,Resultados_Dic3!$A$3:$A$99980,Produccion_UO!$H694)*$I$686</f>
        <v>0</v>
      </c>
      <c r="AM694" s="21">
        <f>+SUMIFS(Resultados_Dic3!AH$3:AH$99980,Resultados_Dic3!$F$3:$F$99980,Produccion_UO!$K694,Resultados_Dic3!$D$3:$D$99980,Produccion_UO!$K$621,Resultados_Dic3!$E$3:$E$99980,Produccion_UO!$J694,Resultados_Dic3!$A$3:$A$99980,Produccion_UO!$H694)*$I$686</f>
        <v>0</v>
      </c>
      <c r="AN694" s="21">
        <f>+SUMIFS(Resultados_Dic3!AI$3:AI$99980,Resultados_Dic3!$F$3:$F$99980,Produccion_UO!$K694,Resultados_Dic3!$D$3:$D$99980,Produccion_UO!$K$621,Resultados_Dic3!$E$3:$E$99980,Produccion_UO!$J694,Resultados_Dic3!$A$3:$A$99980,Produccion_UO!$H694)*$I$686</f>
        <v>0</v>
      </c>
      <c r="AO694" s="21">
        <f>+SUMIFS(Resultados_Dic3!AJ$3:AJ$99980,Resultados_Dic3!$F$3:$F$99980,Produccion_UO!$K694,Resultados_Dic3!$D$3:$D$99980,Produccion_UO!$K$621,Resultados_Dic3!$E$3:$E$99980,Produccion_UO!$J694,Resultados_Dic3!$A$3:$A$99980,Produccion_UO!$H694)*$I$686</f>
        <v>0</v>
      </c>
      <c r="AP694" s="21">
        <f>+SUMIFS(Resultados_Dic3!AK$3:AK$99980,Resultados_Dic3!$F$3:$F$99980,Produccion_UO!$K694,Resultados_Dic3!$D$3:$D$99980,Produccion_UO!$K$621,Resultados_Dic3!$E$3:$E$99980,Produccion_UO!$J694,Resultados_Dic3!$A$3:$A$99980,Produccion_UO!$H694)*$I$686</f>
        <v>0</v>
      </c>
      <c r="AQ694" s="21">
        <f>+SUMIFS(Resultados_Dic3!AL$3:AL$99980,Resultados_Dic3!$F$3:$F$99980,Produccion_UO!$K694,Resultados_Dic3!$D$3:$D$99980,Produccion_UO!$K$621,Resultados_Dic3!$E$3:$E$99980,Produccion_UO!$J694,Resultados_Dic3!$A$3:$A$99980,Produccion_UO!$H694)*$I$686</f>
        <v>0</v>
      </c>
      <c r="AR694" s="21">
        <f>+SUMIFS(Resultados_Dic3!AM$3:AM$99980,Resultados_Dic3!$F$3:$F$99980,Produccion_UO!$K694,Resultados_Dic3!$D$3:$D$99980,Produccion_UO!$K$621,Resultados_Dic3!$E$3:$E$99980,Produccion_UO!$J694,Resultados_Dic3!$A$3:$A$99980,Produccion_UO!$H694)*$I$686</f>
        <v>0</v>
      </c>
    </row>
    <row r="695" spans="1:48" x14ac:dyDescent="0.25">
      <c r="G695" s="15"/>
      <c r="H695" s="17" t="str">
        <f t="shared" si="194"/>
        <v>DIC7</v>
      </c>
      <c r="I695" s="24"/>
      <c r="J695" s="24" t="s">
        <v>155</v>
      </c>
      <c r="K695" s="108" t="s">
        <v>482</v>
      </c>
      <c r="L695" s="22" t="str">
        <f>+$B$9</f>
        <v>VIM - GAS</v>
      </c>
      <c r="M695" s="21">
        <f>+SUMIFS(Resultados_Dic3!H$3:H$99980,Resultados_Dic3!$F$3:$F$99980,Produccion_UO!$K695,Resultados_Dic3!$D$3:$D$99980,Produccion_UO!$K$621,Resultados_Dic3!$E$3:$E$99980,Produccion_UO!$J695,Resultados_Dic3!$A$3:$A$99980,Produccion_UO!$H695)*$I$686</f>
        <v>30.214063325268398</v>
      </c>
      <c r="N695" s="21">
        <f>+SUMIFS(Resultados_Dic3!I$3:I$99980,Resultados_Dic3!$F$3:$F$99980,Produccion_UO!$K695,Resultados_Dic3!$D$3:$D$99980,Produccion_UO!$K$621,Resultados_Dic3!$E$3:$E$99980,Produccion_UO!$J695,Resultados_Dic3!$A$3:$A$99980,Produccion_UO!$H695)*$I$686</f>
        <v>29.633807571616799</v>
      </c>
      <c r="O695" s="21">
        <f>+SUMIFS(Resultados_Dic3!J$3:J$99980,Resultados_Dic3!$F$3:$F$99980,Produccion_UO!$K695,Resultados_Dic3!$D$3:$D$99980,Produccion_UO!$K$621,Resultados_Dic3!$E$3:$E$99980,Produccion_UO!$J695,Resultados_Dic3!$A$3:$A$99980,Produccion_UO!$H695)*$I$686</f>
        <v>0</v>
      </c>
      <c r="P695" s="21">
        <f>+SUMIFS(Resultados_Dic3!K$3:K$99980,Resultados_Dic3!$F$3:$F$99980,Produccion_UO!$K695,Resultados_Dic3!$D$3:$D$99980,Produccion_UO!$K$621,Resultados_Dic3!$E$3:$E$99980,Produccion_UO!$J695,Resultados_Dic3!$A$3:$A$99980,Produccion_UO!$H695)*$I$686</f>
        <v>0</v>
      </c>
      <c r="Q695" s="21">
        <f>+SUMIFS(Resultados_Dic3!L$3:L$99980,Resultados_Dic3!$F$3:$F$99980,Produccion_UO!$K695,Resultados_Dic3!$D$3:$D$99980,Produccion_UO!$K$621,Resultados_Dic3!$E$3:$E$99980,Produccion_UO!$J695,Resultados_Dic3!$A$3:$A$99980,Produccion_UO!$H695)*$I$686</f>
        <v>0</v>
      </c>
      <c r="R695" s="21">
        <f>+SUMIFS(Resultados_Dic3!M$3:M$99980,Resultados_Dic3!$F$3:$F$99980,Produccion_UO!$K695,Resultados_Dic3!$D$3:$D$99980,Produccion_UO!$K$621,Resultados_Dic3!$E$3:$E$99980,Produccion_UO!$J695,Resultados_Dic3!$A$3:$A$99980,Produccion_UO!$H695)*$I$686</f>
        <v>0</v>
      </c>
      <c r="S695" s="21">
        <f>+SUMIFS(Resultados_Dic3!N$3:N$99980,Resultados_Dic3!$F$3:$F$99980,Produccion_UO!$K695,Resultados_Dic3!$D$3:$D$99980,Produccion_UO!$K$621,Resultados_Dic3!$E$3:$E$99980,Produccion_UO!$J695,Resultados_Dic3!$A$3:$A$99980,Produccion_UO!$H695)*$I$686</f>
        <v>0</v>
      </c>
      <c r="T695" s="21">
        <f>+SUMIFS(Resultados_Dic3!O$3:O$99980,Resultados_Dic3!$F$3:$F$99980,Produccion_UO!$K695,Resultados_Dic3!$D$3:$D$99980,Produccion_UO!$K$621,Resultados_Dic3!$E$3:$E$99980,Produccion_UO!$J695,Resultados_Dic3!$A$3:$A$99980,Produccion_UO!$H695)*$I$686</f>
        <v>0</v>
      </c>
      <c r="U695" s="21">
        <f>+SUMIFS(Resultados_Dic3!P$3:P$99980,Resultados_Dic3!$F$3:$F$99980,Produccion_UO!$K695,Resultados_Dic3!$D$3:$D$99980,Produccion_UO!$K$621,Resultados_Dic3!$E$3:$E$99980,Produccion_UO!$J695,Resultados_Dic3!$A$3:$A$99980,Produccion_UO!$H695)*$I$686</f>
        <v>0</v>
      </c>
      <c r="V695" s="21">
        <f>+SUMIFS(Resultados_Dic3!Q$3:Q$99980,Resultados_Dic3!$F$3:$F$99980,Produccion_UO!$K695,Resultados_Dic3!$D$3:$D$99980,Produccion_UO!$K$621,Resultados_Dic3!$E$3:$E$99980,Produccion_UO!$J695,Resultados_Dic3!$A$3:$A$99980,Produccion_UO!$H695)*$I$686</f>
        <v>0</v>
      </c>
      <c r="W695" s="21">
        <f>+SUMIFS(Resultados_Dic3!R$3:R$99980,Resultados_Dic3!$F$3:$F$99980,Produccion_UO!$K695,Resultados_Dic3!$D$3:$D$99980,Produccion_UO!$K$621,Resultados_Dic3!$E$3:$E$99980,Produccion_UO!$J695,Resultados_Dic3!$A$3:$A$99980,Produccion_UO!$H695)*$I$686</f>
        <v>0</v>
      </c>
      <c r="X695" s="21">
        <f>+SUMIFS(Resultados_Dic3!S$3:S$99980,Resultados_Dic3!$F$3:$F$99980,Produccion_UO!$K695,Resultados_Dic3!$D$3:$D$99980,Produccion_UO!$K$621,Resultados_Dic3!$E$3:$E$99980,Produccion_UO!$J695,Resultados_Dic3!$A$3:$A$99980,Produccion_UO!$H695)*$I$686</f>
        <v>0</v>
      </c>
      <c r="Y695" s="21">
        <f>+SUMIFS(Resultados_Dic3!T$3:T$99980,Resultados_Dic3!$F$3:$F$99980,Produccion_UO!$K695,Resultados_Dic3!$D$3:$D$99980,Produccion_UO!$K$621,Resultados_Dic3!$E$3:$E$99980,Produccion_UO!$J695,Resultados_Dic3!$A$3:$A$99980,Produccion_UO!$H695)*$I$686</f>
        <v>0</v>
      </c>
      <c r="Z695" s="21">
        <f>+SUMIFS(Resultados_Dic3!U$3:U$99980,Resultados_Dic3!$F$3:$F$99980,Produccion_UO!$K695,Resultados_Dic3!$D$3:$D$99980,Produccion_UO!$K$621,Resultados_Dic3!$E$3:$E$99980,Produccion_UO!$J695,Resultados_Dic3!$A$3:$A$99980,Produccion_UO!$H695)*$I$686</f>
        <v>0</v>
      </c>
      <c r="AA695" s="21">
        <f>+SUMIFS(Resultados_Dic3!V$3:V$99980,Resultados_Dic3!$F$3:$F$99980,Produccion_UO!$K695,Resultados_Dic3!$D$3:$D$99980,Produccion_UO!$K$621,Resultados_Dic3!$E$3:$E$99980,Produccion_UO!$J695,Resultados_Dic3!$A$3:$A$99980,Produccion_UO!$H695)*$I$686</f>
        <v>0</v>
      </c>
      <c r="AB695" s="21">
        <f>+SUMIFS(Resultados_Dic3!W$3:W$99980,Resultados_Dic3!$F$3:$F$99980,Produccion_UO!$K695,Resultados_Dic3!$D$3:$D$99980,Produccion_UO!$K$621,Resultados_Dic3!$E$3:$E$99980,Produccion_UO!$J695,Resultados_Dic3!$A$3:$A$99980,Produccion_UO!$H695)*$I$686</f>
        <v>0</v>
      </c>
      <c r="AC695" s="21">
        <f>+SUMIFS(Resultados_Dic3!X$3:X$99980,Resultados_Dic3!$F$3:$F$99980,Produccion_UO!$K695,Resultados_Dic3!$D$3:$D$99980,Produccion_UO!$K$621,Resultados_Dic3!$E$3:$E$99980,Produccion_UO!$J695,Resultados_Dic3!$A$3:$A$99980,Produccion_UO!$H695)*$I$686</f>
        <v>0</v>
      </c>
      <c r="AD695" s="21">
        <f>+SUMIFS(Resultados_Dic3!Y$3:Y$99980,Resultados_Dic3!$F$3:$F$99980,Produccion_UO!$K695,Resultados_Dic3!$D$3:$D$99980,Produccion_UO!$K$621,Resultados_Dic3!$E$3:$E$99980,Produccion_UO!$J695,Resultados_Dic3!$A$3:$A$99980,Produccion_UO!$H695)*$I$686</f>
        <v>0</v>
      </c>
      <c r="AE695" s="21">
        <f>+SUMIFS(Resultados_Dic3!Z$3:Z$99980,Resultados_Dic3!$F$3:$F$99980,Produccion_UO!$K695,Resultados_Dic3!$D$3:$D$99980,Produccion_UO!$K$621,Resultados_Dic3!$E$3:$E$99980,Produccion_UO!$J695,Resultados_Dic3!$A$3:$A$99980,Produccion_UO!$H695)*$I$686</f>
        <v>0</v>
      </c>
      <c r="AF695" s="21">
        <f>+SUMIFS(Resultados_Dic3!AA$3:AA$99980,Resultados_Dic3!$F$3:$F$99980,Produccion_UO!$K695,Resultados_Dic3!$D$3:$D$99980,Produccion_UO!$K$621,Resultados_Dic3!$E$3:$E$99980,Produccion_UO!$J695,Resultados_Dic3!$A$3:$A$99980,Produccion_UO!$H695)*$I$686</f>
        <v>0</v>
      </c>
      <c r="AG695" s="21">
        <f>+SUMIFS(Resultados_Dic3!AB$3:AB$99980,Resultados_Dic3!$F$3:$F$99980,Produccion_UO!$K695,Resultados_Dic3!$D$3:$D$99980,Produccion_UO!$K$621,Resultados_Dic3!$E$3:$E$99980,Produccion_UO!$J695,Resultados_Dic3!$A$3:$A$99980,Produccion_UO!$H695)*$I$686</f>
        <v>0</v>
      </c>
      <c r="AH695" s="21">
        <f>+SUMIFS(Resultados_Dic3!AC$3:AC$99980,Resultados_Dic3!$F$3:$F$99980,Produccion_UO!$K695,Resultados_Dic3!$D$3:$D$99980,Produccion_UO!$K$621,Resultados_Dic3!$E$3:$E$99980,Produccion_UO!$J695,Resultados_Dic3!$A$3:$A$99980,Produccion_UO!$H695)*$I$686</f>
        <v>0</v>
      </c>
      <c r="AI695" s="21">
        <f>+SUMIFS(Resultados_Dic3!AD$3:AD$99980,Resultados_Dic3!$F$3:$F$99980,Produccion_UO!$K695,Resultados_Dic3!$D$3:$D$99980,Produccion_UO!$K$621,Resultados_Dic3!$E$3:$E$99980,Produccion_UO!$J695,Resultados_Dic3!$A$3:$A$99980,Produccion_UO!$H695)*$I$686</f>
        <v>0</v>
      </c>
      <c r="AJ695" s="21">
        <f>+SUMIFS(Resultados_Dic3!AE$3:AE$99980,Resultados_Dic3!$F$3:$F$99980,Produccion_UO!$K695,Resultados_Dic3!$D$3:$D$99980,Produccion_UO!$K$621,Resultados_Dic3!$E$3:$E$99980,Produccion_UO!$J695,Resultados_Dic3!$A$3:$A$99980,Produccion_UO!$H695)*$I$686</f>
        <v>0</v>
      </c>
      <c r="AK695" s="21">
        <f>+SUMIFS(Resultados_Dic3!AF$3:AF$99980,Resultados_Dic3!$F$3:$F$99980,Produccion_UO!$K695,Resultados_Dic3!$D$3:$D$99980,Produccion_UO!$K$621,Resultados_Dic3!$E$3:$E$99980,Produccion_UO!$J695,Resultados_Dic3!$A$3:$A$99980,Produccion_UO!$H695)*$I$686</f>
        <v>0</v>
      </c>
      <c r="AL695" s="21">
        <f>+SUMIFS(Resultados_Dic3!AG$3:AG$99980,Resultados_Dic3!$F$3:$F$99980,Produccion_UO!$K695,Resultados_Dic3!$D$3:$D$99980,Produccion_UO!$K$621,Resultados_Dic3!$E$3:$E$99980,Produccion_UO!$J695,Resultados_Dic3!$A$3:$A$99980,Produccion_UO!$H695)*$I$686</f>
        <v>0</v>
      </c>
      <c r="AM695" s="21">
        <f>+SUMIFS(Resultados_Dic3!AH$3:AH$99980,Resultados_Dic3!$F$3:$F$99980,Produccion_UO!$K695,Resultados_Dic3!$D$3:$D$99980,Produccion_UO!$K$621,Resultados_Dic3!$E$3:$E$99980,Produccion_UO!$J695,Resultados_Dic3!$A$3:$A$99980,Produccion_UO!$H695)*$I$686</f>
        <v>0</v>
      </c>
      <c r="AN695" s="21">
        <f>+SUMIFS(Resultados_Dic3!AI$3:AI$99980,Resultados_Dic3!$F$3:$F$99980,Produccion_UO!$K695,Resultados_Dic3!$D$3:$D$99980,Produccion_UO!$K$621,Resultados_Dic3!$E$3:$E$99980,Produccion_UO!$J695,Resultados_Dic3!$A$3:$A$99980,Produccion_UO!$H695)*$I$686</f>
        <v>0</v>
      </c>
      <c r="AO695" s="21">
        <f>+SUMIFS(Resultados_Dic3!AJ$3:AJ$99980,Resultados_Dic3!$F$3:$F$99980,Produccion_UO!$K695,Resultados_Dic3!$D$3:$D$99980,Produccion_UO!$K$621,Resultados_Dic3!$E$3:$E$99980,Produccion_UO!$J695,Resultados_Dic3!$A$3:$A$99980,Produccion_UO!$H695)*$I$686</f>
        <v>0</v>
      </c>
      <c r="AP695" s="21">
        <f>+SUMIFS(Resultados_Dic3!AK$3:AK$99980,Resultados_Dic3!$F$3:$F$99980,Produccion_UO!$K695,Resultados_Dic3!$D$3:$D$99980,Produccion_UO!$K$621,Resultados_Dic3!$E$3:$E$99980,Produccion_UO!$J695,Resultados_Dic3!$A$3:$A$99980,Produccion_UO!$H695)*$I$686</f>
        <v>0</v>
      </c>
      <c r="AQ695" s="21">
        <f>+SUMIFS(Resultados_Dic3!AL$3:AL$99980,Resultados_Dic3!$F$3:$F$99980,Produccion_UO!$K695,Resultados_Dic3!$D$3:$D$99980,Produccion_UO!$K$621,Resultados_Dic3!$E$3:$E$99980,Produccion_UO!$J695,Resultados_Dic3!$A$3:$A$99980,Produccion_UO!$H695)*$I$686</f>
        <v>0</v>
      </c>
      <c r="AR695" s="21">
        <f>+SUMIFS(Resultados_Dic3!AM$3:AM$99980,Resultados_Dic3!$F$3:$F$99980,Produccion_UO!$K695,Resultados_Dic3!$D$3:$D$99980,Produccion_UO!$K$621,Resultados_Dic3!$E$3:$E$99980,Produccion_UO!$J695,Resultados_Dic3!$A$3:$A$99980,Produccion_UO!$H695)*$I$686</f>
        <v>0</v>
      </c>
    </row>
    <row r="696" spans="1:48" s="68" customFormat="1" x14ac:dyDescent="0.25">
      <c r="A696" s="133"/>
      <c r="B696" s="133"/>
      <c r="C696" s="133"/>
      <c r="D696" s="133"/>
      <c r="E696" s="133"/>
      <c r="F696" s="134"/>
      <c r="H696" s="71"/>
      <c r="I696" s="71"/>
      <c r="L696" s="22"/>
      <c r="M696" s="69">
        <f>+SUM(M689:M695)</f>
        <v>184.69409523334139</v>
      </c>
      <c r="N696" s="69">
        <f t="shared" ref="N696" si="195">+SUM(N689:N695)</f>
        <v>129.12883271644739</v>
      </c>
      <c r="O696" s="69">
        <f t="shared" ref="O696:AR696" si="196">+SUM(O689:O695)</f>
        <v>0</v>
      </c>
      <c r="P696" s="69">
        <f t="shared" si="196"/>
        <v>0</v>
      </c>
      <c r="Q696" s="69">
        <f t="shared" si="196"/>
        <v>0</v>
      </c>
      <c r="R696" s="69">
        <f t="shared" si="196"/>
        <v>0</v>
      </c>
      <c r="S696" s="69">
        <f t="shared" si="196"/>
        <v>0</v>
      </c>
      <c r="T696" s="69">
        <f t="shared" si="196"/>
        <v>0</v>
      </c>
      <c r="U696" s="69">
        <f t="shared" si="196"/>
        <v>0</v>
      </c>
      <c r="V696" s="69">
        <f t="shared" si="196"/>
        <v>0</v>
      </c>
      <c r="W696" s="69">
        <f t="shared" si="196"/>
        <v>0</v>
      </c>
      <c r="X696" s="69">
        <f t="shared" si="196"/>
        <v>0</v>
      </c>
      <c r="Y696" s="69">
        <f t="shared" si="196"/>
        <v>0</v>
      </c>
      <c r="Z696" s="69">
        <f t="shared" si="196"/>
        <v>0</v>
      </c>
      <c r="AA696" s="69">
        <f t="shared" si="196"/>
        <v>0</v>
      </c>
      <c r="AB696" s="69">
        <f t="shared" si="196"/>
        <v>0</v>
      </c>
      <c r="AC696" s="69">
        <f t="shared" si="196"/>
        <v>0</v>
      </c>
      <c r="AD696" s="69">
        <f t="shared" si="196"/>
        <v>0</v>
      </c>
      <c r="AE696" s="69">
        <f t="shared" si="196"/>
        <v>0</v>
      </c>
      <c r="AF696" s="69">
        <f t="shared" si="196"/>
        <v>0</v>
      </c>
      <c r="AG696" s="69">
        <f t="shared" si="196"/>
        <v>0</v>
      </c>
      <c r="AH696" s="69">
        <f t="shared" si="196"/>
        <v>0</v>
      </c>
      <c r="AI696" s="69">
        <f t="shared" si="196"/>
        <v>0</v>
      </c>
      <c r="AJ696" s="69">
        <f t="shared" si="196"/>
        <v>0</v>
      </c>
      <c r="AK696" s="69">
        <f t="shared" si="196"/>
        <v>0</v>
      </c>
      <c r="AL696" s="69">
        <f t="shared" si="196"/>
        <v>0</v>
      </c>
      <c r="AM696" s="69">
        <f t="shared" si="196"/>
        <v>0</v>
      </c>
      <c r="AN696" s="69">
        <f t="shared" si="196"/>
        <v>0</v>
      </c>
      <c r="AO696" s="69">
        <f t="shared" si="196"/>
        <v>0</v>
      </c>
      <c r="AP696" s="69">
        <f t="shared" si="196"/>
        <v>0</v>
      </c>
      <c r="AQ696" s="69">
        <f t="shared" si="196"/>
        <v>0</v>
      </c>
      <c r="AR696" s="69">
        <f t="shared" si="196"/>
        <v>0</v>
      </c>
    </row>
    <row r="698" spans="1:48" ht="18.75" x14ac:dyDescent="0.3">
      <c r="I698" s="17" t="str">
        <f>+IF(OR(J699="OIL",J699="OIL-eq"),$I$5,IF(J699="GAS",$I$4,IF(J699="GSL",$I$8,IF(J699="DSL",$I$9,IF(J699="KER",$I$10,IF(J699="LPG",$I$11,IF(J699="HFO",$I$12,IF(J699="AVG",$I$13,IF(J699="RFG",$I$14,IF(J699="ELC",$I$15,$I$16))))))))))</f>
        <v>Kt CO2e/año</v>
      </c>
      <c r="K698" s="34" t="s">
        <v>496</v>
      </c>
    </row>
    <row r="699" spans="1:48" x14ac:dyDescent="0.25">
      <c r="I699" s="115">
        <f>+IF(OR(J699="OIL",J699="OIL-eq"),$H$5,IF(J699="GAS",$H$4,IF(J699="GSL",$H$8,IF(J699="DSL",$H$9,IF(J699="KER",$H$10,IF(J699="LPG",$H$11,IF(J699="HFO",$H$12,IF(J699="AVG",$H$13,IF(J699="RFG",$H$14,IF(J699="ELC",$H$15,$H$16))))))))))</f>
        <v>1</v>
      </c>
      <c r="J699" s="106" t="s">
        <v>488</v>
      </c>
      <c r="K699" s="108" t="s">
        <v>389</v>
      </c>
    </row>
    <row r="700" spans="1:48" x14ac:dyDescent="0.25">
      <c r="H700" s="12"/>
      <c r="I700" s="12"/>
      <c r="J700" s="15"/>
      <c r="K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</row>
    <row r="701" spans="1:48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:48" x14ac:dyDescent="0.25">
      <c r="D702" s="131"/>
      <c r="E702" s="131"/>
      <c r="G702" s="15"/>
      <c r="H702" s="17" t="str">
        <f t="shared" ref="H702:H708" si="197">+$B$1</f>
        <v>DIC7</v>
      </c>
      <c r="I702" s="24"/>
      <c r="J702" s="24" t="s">
        <v>148</v>
      </c>
      <c r="K702" s="108" t="s">
        <v>471</v>
      </c>
      <c r="L702" s="22" t="str">
        <f>+$B$3</f>
        <v>GU - Gas</v>
      </c>
      <c r="M702" s="21">
        <f>+SUMIFS(Resultados_Dic3!H$3:H$99980,Resultados_Dic3!$F$3:$F$99980,Produccion_UO!$K702,Resultados_Dic3!$D$3:$D$99980,Produccion_UO!$K$621,Resultados_Dic3!$E$3:$E$99980,Produccion_UO!$J702,Resultados_Dic3!$A$3:$A$99980,Produccion_UO!$H702)*$I$699</f>
        <v>0</v>
      </c>
      <c r="N702" s="21">
        <f>+SUMIFS(Resultados_Dic3!I$3:I$99980,Resultados_Dic3!$F$3:$F$99980,Produccion_UO!$K702,Resultados_Dic3!$D$3:$D$99980,Produccion_UO!$K$621,Resultados_Dic3!$E$3:$E$99980,Produccion_UO!$J702,Resultados_Dic3!$A$3:$A$99980,Produccion_UO!$H702)*$I$699</f>
        <v>0</v>
      </c>
      <c r="O702" s="21">
        <f>+SUMIFS(Resultados_Dic3!J$3:J$99980,Resultados_Dic3!$F$3:$F$99980,Produccion_UO!$K702,Resultados_Dic3!$D$3:$D$99980,Produccion_UO!$K$621,Resultados_Dic3!$E$3:$E$99980,Produccion_UO!$J702,Resultados_Dic3!$A$3:$A$99980,Produccion_UO!$H702)*$I$699</f>
        <v>0</v>
      </c>
      <c r="P702" s="21">
        <f>+SUMIFS(Resultados_Dic3!K$3:K$99980,Resultados_Dic3!$F$3:$F$99980,Produccion_UO!$K702,Resultados_Dic3!$D$3:$D$99980,Produccion_UO!$K$621,Resultados_Dic3!$E$3:$E$99980,Produccion_UO!$J702,Resultados_Dic3!$A$3:$A$99980,Produccion_UO!$H702)*$I$699</f>
        <v>0</v>
      </c>
      <c r="Q702" s="21">
        <f>+SUMIFS(Resultados_Dic3!L$3:L$99980,Resultados_Dic3!$F$3:$F$99980,Produccion_UO!$K702,Resultados_Dic3!$D$3:$D$99980,Produccion_UO!$K$621,Resultados_Dic3!$E$3:$E$99980,Produccion_UO!$J702,Resultados_Dic3!$A$3:$A$99980,Produccion_UO!$H702)*$I$699</f>
        <v>0</v>
      </c>
      <c r="R702" s="21">
        <f>+SUMIFS(Resultados_Dic3!M$3:M$99980,Resultados_Dic3!$F$3:$F$99980,Produccion_UO!$K702,Resultados_Dic3!$D$3:$D$99980,Produccion_UO!$K$621,Resultados_Dic3!$E$3:$E$99980,Produccion_UO!$J702,Resultados_Dic3!$A$3:$A$99980,Produccion_UO!$H702)*$I$699</f>
        <v>0</v>
      </c>
      <c r="S702" s="21">
        <f>+SUMIFS(Resultados_Dic3!N$3:N$99980,Resultados_Dic3!$F$3:$F$99980,Produccion_UO!$K702,Resultados_Dic3!$D$3:$D$99980,Produccion_UO!$K$621,Resultados_Dic3!$E$3:$E$99980,Produccion_UO!$J702,Resultados_Dic3!$A$3:$A$99980,Produccion_UO!$H702)*$I$699</f>
        <v>0</v>
      </c>
      <c r="T702" s="21">
        <f>+SUMIFS(Resultados_Dic3!O$3:O$99980,Resultados_Dic3!$F$3:$F$99980,Produccion_UO!$K702,Resultados_Dic3!$D$3:$D$99980,Produccion_UO!$K$621,Resultados_Dic3!$E$3:$E$99980,Produccion_UO!$J702,Resultados_Dic3!$A$3:$A$99980,Produccion_UO!$H702)*$I$699</f>
        <v>0</v>
      </c>
      <c r="U702" s="21">
        <f>+SUMIFS(Resultados_Dic3!P$3:P$99980,Resultados_Dic3!$F$3:$F$99980,Produccion_UO!$K702,Resultados_Dic3!$D$3:$D$99980,Produccion_UO!$K$621,Resultados_Dic3!$E$3:$E$99980,Produccion_UO!$J702,Resultados_Dic3!$A$3:$A$99980,Produccion_UO!$H702)*$I$699</f>
        <v>0</v>
      </c>
      <c r="V702" s="21">
        <f>+SUMIFS(Resultados_Dic3!Q$3:Q$99980,Resultados_Dic3!$F$3:$F$99980,Produccion_UO!$K702,Resultados_Dic3!$D$3:$D$99980,Produccion_UO!$K$621,Resultados_Dic3!$E$3:$E$99980,Produccion_UO!$J702,Resultados_Dic3!$A$3:$A$99980,Produccion_UO!$H702)*$I$699</f>
        <v>0</v>
      </c>
      <c r="W702" s="21">
        <f>+SUMIFS(Resultados_Dic3!R$3:R$99980,Resultados_Dic3!$F$3:$F$99980,Produccion_UO!$K702,Resultados_Dic3!$D$3:$D$99980,Produccion_UO!$K$621,Resultados_Dic3!$E$3:$E$99980,Produccion_UO!$J702,Resultados_Dic3!$A$3:$A$99980,Produccion_UO!$H702)*$I$699</f>
        <v>0</v>
      </c>
      <c r="X702" s="21">
        <f>+SUMIFS(Resultados_Dic3!S$3:S$99980,Resultados_Dic3!$F$3:$F$99980,Produccion_UO!$K702,Resultados_Dic3!$D$3:$D$99980,Produccion_UO!$K$621,Resultados_Dic3!$E$3:$E$99980,Produccion_UO!$J702,Resultados_Dic3!$A$3:$A$99980,Produccion_UO!$H702)*$I$699</f>
        <v>0</v>
      </c>
      <c r="Y702" s="21">
        <f>+SUMIFS(Resultados_Dic3!T$3:T$99980,Resultados_Dic3!$F$3:$F$99980,Produccion_UO!$K702,Resultados_Dic3!$D$3:$D$99980,Produccion_UO!$K$621,Resultados_Dic3!$E$3:$E$99980,Produccion_UO!$J702,Resultados_Dic3!$A$3:$A$99980,Produccion_UO!$H702)*$I$699</f>
        <v>0</v>
      </c>
      <c r="Z702" s="21">
        <f>+SUMIFS(Resultados_Dic3!U$3:U$99980,Resultados_Dic3!$F$3:$F$99980,Produccion_UO!$K702,Resultados_Dic3!$D$3:$D$99980,Produccion_UO!$K$621,Resultados_Dic3!$E$3:$E$99980,Produccion_UO!$J702,Resultados_Dic3!$A$3:$A$99980,Produccion_UO!$H702)*$I$699</f>
        <v>0</v>
      </c>
      <c r="AA702" s="21">
        <f>+SUMIFS(Resultados_Dic3!V$3:V$99980,Resultados_Dic3!$F$3:$F$99980,Produccion_UO!$K702,Resultados_Dic3!$D$3:$D$99980,Produccion_UO!$K$621,Resultados_Dic3!$E$3:$E$99980,Produccion_UO!$J702,Resultados_Dic3!$A$3:$A$99980,Produccion_UO!$H702)*$I$699</f>
        <v>0</v>
      </c>
      <c r="AB702" s="21">
        <f>+SUMIFS(Resultados_Dic3!W$3:W$99980,Resultados_Dic3!$F$3:$F$99980,Produccion_UO!$K702,Resultados_Dic3!$D$3:$D$99980,Produccion_UO!$K$621,Resultados_Dic3!$E$3:$E$99980,Produccion_UO!$J702,Resultados_Dic3!$A$3:$A$99980,Produccion_UO!$H702)*$I$699</f>
        <v>0</v>
      </c>
      <c r="AC702" s="21">
        <f>+SUMIFS(Resultados_Dic3!X$3:X$99980,Resultados_Dic3!$F$3:$F$99980,Produccion_UO!$K702,Resultados_Dic3!$D$3:$D$99980,Produccion_UO!$K$621,Resultados_Dic3!$E$3:$E$99980,Produccion_UO!$J702,Resultados_Dic3!$A$3:$A$99980,Produccion_UO!$H702)*$I$699</f>
        <v>0</v>
      </c>
      <c r="AD702" s="21">
        <f>+SUMIFS(Resultados_Dic3!Y$3:Y$99980,Resultados_Dic3!$F$3:$F$99980,Produccion_UO!$K702,Resultados_Dic3!$D$3:$D$99980,Produccion_UO!$K$621,Resultados_Dic3!$E$3:$E$99980,Produccion_UO!$J702,Resultados_Dic3!$A$3:$A$99980,Produccion_UO!$H702)*$I$699</f>
        <v>0</v>
      </c>
      <c r="AE702" s="21">
        <f>+SUMIFS(Resultados_Dic3!Z$3:Z$99980,Resultados_Dic3!$F$3:$F$99980,Produccion_UO!$K702,Resultados_Dic3!$D$3:$D$99980,Produccion_UO!$K$621,Resultados_Dic3!$E$3:$E$99980,Produccion_UO!$J702,Resultados_Dic3!$A$3:$A$99980,Produccion_UO!$H702)*$I$699</f>
        <v>0</v>
      </c>
      <c r="AF702" s="21">
        <f>+SUMIFS(Resultados_Dic3!AA$3:AA$99980,Resultados_Dic3!$F$3:$F$99980,Produccion_UO!$K702,Resultados_Dic3!$D$3:$D$99980,Produccion_UO!$K$621,Resultados_Dic3!$E$3:$E$99980,Produccion_UO!$J702,Resultados_Dic3!$A$3:$A$99980,Produccion_UO!$H702)*$I$699</f>
        <v>0</v>
      </c>
      <c r="AG702" s="21">
        <f>+SUMIFS(Resultados_Dic3!AB$3:AB$99980,Resultados_Dic3!$F$3:$F$99980,Produccion_UO!$K702,Resultados_Dic3!$D$3:$D$99980,Produccion_UO!$K$621,Resultados_Dic3!$E$3:$E$99980,Produccion_UO!$J702,Resultados_Dic3!$A$3:$A$99980,Produccion_UO!$H702)*$I$699</f>
        <v>0</v>
      </c>
      <c r="AH702" s="21">
        <f>+SUMIFS(Resultados_Dic3!AC$3:AC$99980,Resultados_Dic3!$F$3:$F$99980,Produccion_UO!$K702,Resultados_Dic3!$D$3:$D$99980,Produccion_UO!$K$621,Resultados_Dic3!$E$3:$E$99980,Produccion_UO!$J702,Resultados_Dic3!$A$3:$A$99980,Produccion_UO!$H702)*$I$699</f>
        <v>0</v>
      </c>
      <c r="AI702" s="21">
        <f>+SUMIFS(Resultados_Dic3!AD$3:AD$99980,Resultados_Dic3!$F$3:$F$99980,Produccion_UO!$K702,Resultados_Dic3!$D$3:$D$99980,Produccion_UO!$K$621,Resultados_Dic3!$E$3:$E$99980,Produccion_UO!$J702,Resultados_Dic3!$A$3:$A$99980,Produccion_UO!$H702)*$I$699</f>
        <v>0</v>
      </c>
      <c r="AJ702" s="21">
        <f>+SUMIFS(Resultados_Dic3!AE$3:AE$99980,Resultados_Dic3!$F$3:$F$99980,Produccion_UO!$K702,Resultados_Dic3!$D$3:$D$99980,Produccion_UO!$K$621,Resultados_Dic3!$E$3:$E$99980,Produccion_UO!$J702,Resultados_Dic3!$A$3:$A$99980,Produccion_UO!$H702)*$I$699</f>
        <v>0</v>
      </c>
      <c r="AK702" s="21">
        <f>+SUMIFS(Resultados_Dic3!AF$3:AF$99980,Resultados_Dic3!$F$3:$F$99980,Produccion_UO!$K702,Resultados_Dic3!$D$3:$D$99980,Produccion_UO!$K$621,Resultados_Dic3!$E$3:$E$99980,Produccion_UO!$J702,Resultados_Dic3!$A$3:$A$99980,Produccion_UO!$H702)*$I$699</f>
        <v>0</v>
      </c>
      <c r="AL702" s="21">
        <f>+SUMIFS(Resultados_Dic3!AG$3:AG$99980,Resultados_Dic3!$F$3:$F$99980,Produccion_UO!$K702,Resultados_Dic3!$D$3:$D$99980,Produccion_UO!$K$621,Resultados_Dic3!$E$3:$E$99980,Produccion_UO!$J702,Resultados_Dic3!$A$3:$A$99980,Produccion_UO!$H702)*$I$699</f>
        <v>0</v>
      </c>
      <c r="AM702" s="21">
        <f>+SUMIFS(Resultados_Dic3!AH$3:AH$99980,Resultados_Dic3!$F$3:$F$99980,Produccion_UO!$K702,Resultados_Dic3!$D$3:$D$99980,Produccion_UO!$K$621,Resultados_Dic3!$E$3:$E$99980,Produccion_UO!$J702,Resultados_Dic3!$A$3:$A$99980,Produccion_UO!$H702)*$I$699</f>
        <v>0</v>
      </c>
      <c r="AN702" s="21">
        <f>+SUMIFS(Resultados_Dic3!AI$3:AI$99980,Resultados_Dic3!$F$3:$F$99980,Produccion_UO!$K702,Resultados_Dic3!$D$3:$D$99980,Produccion_UO!$K$621,Resultados_Dic3!$E$3:$E$99980,Produccion_UO!$J702,Resultados_Dic3!$A$3:$A$99980,Produccion_UO!$H702)*$I$699</f>
        <v>0</v>
      </c>
      <c r="AO702" s="21">
        <f>+SUMIFS(Resultados_Dic3!AJ$3:AJ$99980,Resultados_Dic3!$F$3:$F$99980,Produccion_UO!$K702,Resultados_Dic3!$D$3:$D$99980,Produccion_UO!$K$621,Resultados_Dic3!$E$3:$E$99980,Produccion_UO!$J702,Resultados_Dic3!$A$3:$A$99980,Produccion_UO!$H702)*$I$699</f>
        <v>0</v>
      </c>
      <c r="AP702" s="21">
        <f>+SUMIFS(Resultados_Dic3!AK$3:AK$99980,Resultados_Dic3!$F$3:$F$99980,Produccion_UO!$K702,Resultados_Dic3!$D$3:$D$99980,Produccion_UO!$K$621,Resultados_Dic3!$E$3:$E$99980,Produccion_UO!$J702,Resultados_Dic3!$A$3:$A$99980,Produccion_UO!$H702)*$I$699</f>
        <v>0</v>
      </c>
      <c r="AQ702" s="21">
        <f>+SUMIFS(Resultados_Dic3!AL$3:AL$99980,Resultados_Dic3!$F$3:$F$99980,Produccion_UO!$K702,Resultados_Dic3!$D$3:$D$99980,Produccion_UO!$K$621,Resultados_Dic3!$E$3:$E$99980,Produccion_UO!$J702,Resultados_Dic3!$A$3:$A$99980,Produccion_UO!$H702)*$I$699</f>
        <v>0</v>
      </c>
      <c r="AR702" s="21">
        <f>+SUMIFS(Resultados_Dic3!AM$3:AM$99980,Resultados_Dic3!$F$3:$F$99980,Produccion_UO!$K702,Resultados_Dic3!$D$3:$D$99980,Produccion_UO!$K$621,Resultados_Dic3!$E$3:$E$99980,Produccion_UO!$J702,Resultados_Dic3!$A$3:$A$99980,Produccion_UO!$H702)*$I$699</f>
        <v>0</v>
      </c>
    </row>
    <row r="703" spans="1:48" x14ac:dyDescent="0.25">
      <c r="D703" s="131"/>
      <c r="E703" s="131"/>
      <c r="G703" s="15"/>
      <c r="H703" s="17" t="str">
        <f t="shared" si="197"/>
        <v>DIC7</v>
      </c>
      <c r="I703" s="24" t="s">
        <v>151</v>
      </c>
      <c r="J703" s="24" t="s">
        <v>149</v>
      </c>
      <c r="K703" s="108" t="s">
        <v>472</v>
      </c>
      <c r="L703" s="22" t="str">
        <f>+$B$4</f>
        <v>LLO - Ligth</v>
      </c>
      <c r="M703" s="21">
        <f>+(SUMIFS(Resultados_Dic3!H$3:H$99980,Resultados_Dic3!$F$3:$F$99980,Produccion_UO!$K703,Resultados_Dic3!$D$3:$D$99980,Produccion_UO!$K$686,Resultados_Dic3!$E$3:$E$99980,Produccion_UO!$J703,Resultados_Dic3!$A$3:$A$99980,Produccion_UO!$H703)+SUMIFS(Resultados_Dic3!H$3:H$99980,Resultados_Dic3!$F$3:$F$99980,Produccion_UO!$K703,Resultados_Dic3!$D$3:$D$99980,Produccion_UO!$K$686,Resultados_Dic3!$E$3:$E$99980,$I703,Resultados_Dic3!$A$3:$A$99980,Produccion_UO!$H703))*$I$699</f>
        <v>85.218089768690007</v>
      </c>
      <c r="N703" s="21">
        <f>+(SUMIFS(Resultados_Dic3!I$3:I$99980,Resultados_Dic3!$F$3:$F$99980,Produccion_UO!$K703,Resultados_Dic3!$D$3:$D$99980,Produccion_UO!$K$686,Resultados_Dic3!$E$3:$E$99980,Produccion_UO!$J703,Resultados_Dic3!$A$3:$A$99980,Produccion_UO!$H703)+SUMIFS(Resultados_Dic3!I$3:I$99980,Resultados_Dic3!$F$3:$F$99980,Produccion_UO!$K703,Resultados_Dic3!$D$3:$D$99980,Produccion_UO!$K$686,Resultados_Dic3!$E$3:$E$99980,$I703,Resultados_Dic3!$A$3:$A$99980,Produccion_UO!$H703))*$I$699</f>
        <v>85.218089768690007</v>
      </c>
      <c r="O703" s="21">
        <f>+(SUMIFS(Resultados_Dic3!J$3:J$99980,Resultados_Dic3!$F$3:$F$99980,Produccion_UO!$K703,Resultados_Dic3!$D$3:$D$99980,Produccion_UO!$K$686,Resultados_Dic3!$E$3:$E$99980,Produccion_UO!$J703,Resultados_Dic3!$A$3:$A$99980,Produccion_UO!$H703)+SUMIFS(Resultados_Dic3!J$3:J$99980,Resultados_Dic3!$F$3:$F$99980,Produccion_UO!$K703,Resultados_Dic3!$D$3:$D$99980,Produccion_UO!$K$686,Resultados_Dic3!$E$3:$E$99980,$I703,Resultados_Dic3!$A$3:$A$99980,Produccion_UO!$H703))*$I$699</f>
        <v>85.218089768690007</v>
      </c>
      <c r="P703" s="21">
        <f>+(SUMIFS(Resultados_Dic3!K$3:K$99980,Resultados_Dic3!$F$3:$F$99980,Produccion_UO!$K703,Resultados_Dic3!$D$3:$D$99980,Produccion_UO!$K$686,Resultados_Dic3!$E$3:$E$99980,Produccion_UO!$J703,Resultados_Dic3!$A$3:$A$99980,Produccion_UO!$H703)+SUMIFS(Resultados_Dic3!K$3:K$99980,Resultados_Dic3!$F$3:$F$99980,Produccion_UO!$K703,Resultados_Dic3!$D$3:$D$99980,Produccion_UO!$K$686,Resultados_Dic3!$E$3:$E$99980,$I703,Resultados_Dic3!$A$3:$A$99980,Produccion_UO!$H703))*$I$699</f>
        <v>48.163069628918002</v>
      </c>
      <c r="Q703" s="21">
        <f>+(SUMIFS(Resultados_Dic3!L$3:L$99980,Resultados_Dic3!$F$3:$F$99980,Produccion_UO!$K703,Resultados_Dic3!$D$3:$D$99980,Produccion_UO!$K$686,Resultados_Dic3!$E$3:$E$99980,Produccion_UO!$J703,Resultados_Dic3!$A$3:$A$99980,Produccion_UO!$H703)+SUMIFS(Resultados_Dic3!L$3:L$99980,Resultados_Dic3!$F$3:$F$99980,Produccion_UO!$K703,Resultados_Dic3!$D$3:$D$99980,Produccion_UO!$K$686,Resultados_Dic3!$E$3:$E$99980,$I703,Resultados_Dic3!$A$3:$A$99980,Produccion_UO!$H703))*$I$699</f>
        <v>0</v>
      </c>
      <c r="R703" s="21">
        <f>+(SUMIFS(Resultados_Dic3!M$3:M$99980,Resultados_Dic3!$F$3:$F$99980,Produccion_UO!$K703,Resultados_Dic3!$D$3:$D$99980,Produccion_UO!$K$686,Resultados_Dic3!$E$3:$E$99980,Produccion_UO!$J703,Resultados_Dic3!$A$3:$A$99980,Produccion_UO!$H703)+SUMIFS(Resultados_Dic3!M$3:M$99980,Resultados_Dic3!$F$3:$F$99980,Produccion_UO!$K703,Resultados_Dic3!$D$3:$D$99980,Produccion_UO!$K$686,Resultados_Dic3!$E$3:$E$99980,$I703,Resultados_Dic3!$A$3:$A$99980,Produccion_UO!$H703))*$I$699</f>
        <v>0</v>
      </c>
      <c r="S703" s="21">
        <f>+(SUMIFS(Resultados_Dic3!N$3:N$99980,Resultados_Dic3!$F$3:$F$99980,Produccion_UO!$K703,Resultados_Dic3!$D$3:$D$99980,Produccion_UO!$K$686,Resultados_Dic3!$E$3:$E$99980,Produccion_UO!$J703,Resultados_Dic3!$A$3:$A$99980,Produccion_UO!$H703)+SUMIFS(Resultados_Dic3!N$3:N$99980,Resultados_Dic3!$F$3:$F$99980,Produccion_UO!$K703,Resultados_Dic3!$D$3:$D$99980,Produccion_UO!$K$686,Resultados_Dic3!$E$3:$E$99980,$I703,Resultados_Dic3!$A$3:$A$99980,Produccion_UO!$H703))*$I$699</f>
        <v>0</v>
      </c>
      <c r="T703" s="21">
        <f>+(SUMIFS(Resultados_Dic3!O$3:O$99980,Resultados_Dic3!$F$3:$F$99980,Produccion_UO!$K703,Resultados_Dic3!$D$3:$D$99980,Produccion_UO!$K$686,Resultados_Dic3!$E$3:$E$99980,Produccion_UO!$J703,Resultados_Dic3!$A$3:$A$99980,Produccion_UO!$H703)+SUMIFS(Resultados_Dic3!O$3:O$99980,Resultados_Dic3!$F$3:$F$99980,Produccion_UO!$K703,Resultados_Dic3!$D$3:$D$99980,Produccion_UO!$K$686,Resultados_Dic3!$E$3:$E$99980,$I703,Resultados_Dic3!$A$3:$A$99980,Produccion_UO!$H703))*$I$699</f>
        <v>0</v>
      </c>
      <c r="U703" s="21">
        <f>+(SUMIFS(Resultados_Dic3!P$3:P$99980,Resultados_Dic3!$F$3:$F$99980,Produccion_UO!$K703,Resultados_Dic3!$D$3:$D$99980,Produccion_UO!$K$686,Resultados_Dic3!$E$3:$E$99980,Produccion_UO!$J703,Resultados_Dic3!$A$3:$A$99980,Produccion_UO!$H703)+SUMIFS(Resultados_Dic3!P$3:P$99980,Resultados_Dic3!$F$3:$F$99980,Produccion_UO!$K703,Resultados_Dic3!$D$3:$D$99980,Produccion_UO!$K$686,Resultados_Dic3!$E$3:$E$99980,$I703,Resultados_Dic3!$A$3:$A$99980,Produccion_UO!$H703))*$I$699</f>
        <v>0</v>
      </c>
      <c r="V703" s="21">
        <f>+(SUMIFS(Resultados_Dic3!Q$3:Q$99980,Resultados_Dic3!$F$3:$F$99980,Produccion_UO!$K703,Resultados_Dic3!$D$3:$D$99980,Produccion_UO!$K$686,Resultados_Dic3!$E$3:$E$99980,Produccion_UO!$J703,Resultados_Dic3!$A$3:$A$99980,Produccion_UO!$H703)+SUMIFS(Resultados_Dic3!Q$3:Q$99980,Resultados_Dic3!$F$3:$F$99980,Produccion_UO!$K703,Resultados_Dic3!$D$3:$D$99980,Produccion_UO!$K$686,Resultados_Dic3!$E$3:$E$99980,$I703,Resultados_Dic3!$A$3:$A$99980,Produccion_UO!$H703))*$I$699</f>
        <v>0</v>
      </c>
      <c r="W703" s="21">
        <f>+(SUMIFS(Resultados_Dic3!R$3:R$99980,Resultados_Dic3!$F$3:$F$99980,Produccion_UO!$K703,Resultados_Dic3!$D$3:$D$99980,Produccion_UO!$K$686,Resultados_Dic3!$E$3:$E$99980,Produccion_UO!$J703,Resultados_Dic3!$A$3:$A$99980,Produccion_UO!$H703)+SUMIFS(Resultados_Dic3!R$3:R$99980,Resultados_Dic3!$F$3:$F$99980,Produccion_UO!$K703,Resultados_Dic3!$D$3:$D$99980,Produccion_UO!$K$686,Resultados_Dic3!$E$3:$E$99980,$I703,Resultados_Dic3!$A$3:$A$99980,Produccion_UO!$H703))*$I$699</f>
        <v>0</v>
      </c>
      <c r="X703" s="21">
        <f>+(SUMIFS(Resultados_Dic3!S$3:S$99980,Resultados_Dic3!$F$3:$F$99980,Produccion_UO!$K703,Resultados_Dic3!$D$3:$D$99980,Produccion_UO!$K$686,Resultados_Dic3!$E$3:$E$99980,Produccion_UO!$J703,Resultados_Dic3!$A$3:$A$99980,Produccion_UO!$H703)+SUMIFS(Resultados_Dic3!S$3:S$99980,Resultados_Dic3!$F$3:$F$99980,Produccion_UO!$K703,Resultados_Dic3!$D$3:$D$99980,Produccion_UO!$K$686,Resultados_Dic3!$E$3:$E$99980,$I703,Resultados_Dic3!$A$3:$A$99980,Produccion_UO!$H703))*$I$699</f>
        <v>0</v>
      </c>
      <c r="Y703" s="21">
        <f>+(SUMIFS(Resultados_Dic3!T$3:T$99980,Resultados_Dic3!$F$3:$F$99980,Produccion_UO!$K703,Resultados_Dic3!$D$3:$D$99980,Produccion_UO!$K$686,Resultados_Dic3!$E$3:$E$99980,Produccion_UO!$J703,Resultados_Dic3!$A$3:$A$99980,Produccion_UO!$H703)+SUMIFS(Resultados_Dic3!T$3:T$99980,Resultados_Dic3!$F$3:$F$99980,Produccion_UO!$K703,Resultados_Dic3!$D$3:$D$99980,Produccion_UO!$K$686,Resultados_Dic3!$E$3:$E$99980,$I703,Resultados_Dic3!$A$3:$A$99980,Produccion_UO!$H703))*$I$699</f>
        <v>0</v>
      </c>
      <c r="Z703" s="21">
        <f>+(SUMIFS(Resultados_Dic3!U$3:U$99980,Resultados_Dic3!$F$3:$F$99980,Produccion_UO!$K703,Resultados_Dic3!$D$3:$D$99980,Produccion_UO!$K$686,Resultados_Dic3!$E$3:$E$99980,Produccion_UO!$J703,Resultados_Dic3!$A$3:$A$99980,Produccion_UO!$H703)+SUMIFS(Resultados_Dic3!U$3:U$99980,Resultados_Dic3!$F$3:$F$99980,Produccion_UO!$K703,Resultados_Dic3!$D$3:$D$99980,Produccion_UO!$K$686,Resultados_Dic3!$E$3:$E$99980,$I703,Resultados_Dic3!$A$3:$A$99980,Produccion_UO!$H703))*$I$699</f>
        <v>0</v>
      </c>
      <c r="AA703" s="21">
        <f>+(SUMIFS(Resultados_Dic3!V$3:V$99980,Resultados_Dic3!$F$3:$F$99980,Produccion_UO!$K703,Resultados_Dic3!$D$3:$D$99980,Produccion_UO!$K$686,Resultados_Dic3!$E$3:$E$99980,Produccion_UO!$J703,Resultados_Dic3!$A$3:$A$99980,Produccion_UO!$H703)+SUMIFS(Resultados_Dic3!V$3:V$99980,Resultados_Dic3!$F$3:$F$99980,Produccion_UO!$K703,Resultados_Dic3!$D$3:$D$99980,Produccion_UO!$K$686,Resultados_Dic3!$E$3:$E$99980,$I703,Resultados_Dic3!$A$3:$A$99980,Produccion_UO!$H703))*$I$699</f>
        <v>0</v>
      </c>
      <c r="AB703" s="21">
        <f>+(SUMIFS(Resultados_Dic3!W$3:W$99980,Resultados_Dic3!$F$3:$F$99980,Produccion_UO!$K703,Resultados_Dic3!$D$3:$D$99980,Produccion_UO!$K$686,Resultados_Dic3!$E$3:$E$99980,Produccion_UO!$J703,Resultados_Dic3!$A$3:$A$99980,Produccion_UO!$H703)+SUMIFS(Resultados_Dic3!W$3:W$99980,Resultados_Dic3!$F$3:$F$99980,Produccion_UO!$K703,Resultados_Dic3!$D$3:$D$99980,Produccion_UO!$K$686,Resultados_Dic3!$E$3:$E$99980,$I703,Resultados_Dic3!$A$3:$A$99980,Produccion_UO!$H703))*$I$699</f>
        <v>0</v>
      </c>
      <c r="AC703" s="21">
        <f>+(SUMIFS(Resultados_Dic3!X$3:X$99980,Resultados_Dic3!$F$3:$F$99980,Produccion_UO!$K703,Resultados_Dic3!$D$3:$D$99980,Produccion_UO!$K$686,Resultados_Dic3!$E$3:$E$99980,Produccion_UO!$J703,Resultados_Dic3!$A$3:$A$99980,Produccion_UO!$H703)+SUMIFS(Resultados_Dic3!X$3:X$99980,Resultados_Dic3!$F$3:$F$99980,Produccion_UO!$K703,Resultados_Dic3!$D$3:$D$99980,Produccion_UO!$K$686,Resultados_Dic3!$E$3:$E$99980,$I703,Resultados_Dic3!$A$3:$A$99980,Produccion_UO!$H703))*$I$699</f>
        <v>0</v>
      </c>
      <c r="AD703" s="21">
        <f>+(SUMIFS(Resultados_Dic3!Y$3:Y$99980,Resultados_Dic3!$F$3:$F$99980,Produccion_UO!$K703,Resultados_Dic3!$D$3:$D$99980,Produccion_UO!$K$686,Resultados_Dic3!$E$3:$E$99980,Produccion_UO!$J703,Resultados_Dic3!$A$3:$A$99980,Produccion_UO!$H703)+SUMIFS(Resultados_Dic3!Y$3:Y$99980,Resultados_Dic3!$F$3:$F$99980,Produccion_UO!$K703,Resultados_Dic3!$D$3:$D$99980,Produccion_UO!$K$686,Resultados_Dic3!$E$3:$E$99980,$I703,Resultados_Dic3!$A$3:$A$99980,Produccion_UO!$H703))*$I$699</f>
        <v>0</v>
      </c>
      <c r="AE703" s="21">
        <f>+(SUMIFS(Resultados_Dic3!Z$3:Z$99980,Resultados_Dic3!$F$3:$F$99980,Produccion_UO!$K703,Resultados_Dic3!$D$3:$D$99980,Produccion_UO!$K$686,Resultados_Dic3!$E$3:$E$99980,Produccion_UO!$J703,Resultados_Dic3!$A$3:$A$99980,Produccion_UO!$H703)+SUMIFS(Resultados_Dic3!Z$3:Z$99980,Resultados_Dic3!$F$3:$F$99980,Produccion_UO!$K703,Resultados_Dic3!$D$3:$D$99980,Produccion_UO!$K$686,Resultados_Dic3!$E$3:$E$99980,$I703,Resultados_Dic3!$A$3:$A$99980,Produccion_UO!$H703))*$I$699</f>
        <v>0</v>
      </c>
      <c r="AF703" s="21">
        <f>+(SUMIFS(Resultados_Dic3!AA$3:AA$99980,Resultados_Dic3!$F$3:$F$99980,Produccion_UO!$K703,Resultados_Dic3!$D$3:$D$99980,Produccion_UO!$K$686,Resultados_Dic3!$E$3:$E$99980,Produccion_UO!$J703,Resultados_Dic3!$A$3:$A$99980,Produccion_UO!$H703)+SUMIFS(Resultados_Dic3!AA$3:AA$99980,Resultados_Dic3!$F$3:$F$99980,Produccion_UO!$K703,Resultados_Dic3!$D$3:$D$99980,Produccion_UO!$K$686,Resultados_Dic3!$E$3:$E$99980,$I703,Resultados_Dic3!$A$3:$A$99980,Produccion_UO!$H703))*$I$699</f>
        <v>0</v>
      </c>
      <c r="AG703" s="21">
        <f>+(SUMIFS(Resultados_Dic3!AB$3:AB$99980,Resultados_Dic3!$F$3:$F$99980,Produccion_UO!$K703,Resultados_Dic3!$D$3:$D$99980,Produccion_UO!$K$686,Resultados_Dic3!$E$3:$E$99980,Produccion_UO!$J703,Resultados_Dic3!$A$3:$A$99980,Produccion_UO!$H703)+SUMIFS(Resultados_Dic3!AB$3:AB$99980,Resultados_Dic3!$F$3:$F$99980,Produccion_UO!$K703,Resultados_Dic3!$D$3:$D$99980,Produccion_UO!$K$686,Resultados_Dic3!$E$3:$E$99980,$I703,Resultados_Dic3!$A$3:$A$99980,Produccion_UO!$H703))*$I$699</f>
        <v>0</v>
      </c>
      <c r="AH703" s="21">
        <f>+(SUMIFS(Resultados_Dic3!AC$3:AC$99980,Resultados_Dic3!$F$3:$F$99980,Produccion_UO!$K703,Resultados_Dic3!$D$3:$D$99980,Produccion_UO!$K$686,Resultados_Dic3!$E$3:$E$99980,Produccion_UO!$J703,Resultados_Dic3!$A$3:$A$99980,Produccion_UO!$H703)+SUMIFS(Resultados_Dic3!AC$3:AC$99980,Resultados_Dic3!$F$3:$F$99980,Produccion_UO!$K703,Resultados_Dic3!$D$3:$D$99980,Produccion_UO!$K$686,Resultados_Dic3!$E$3:$E$99980,$I703,Resultados_Dic3!$A$3:$A$99980,Produccion_UO!$H703))*$I$699</f>
        <v>0</v>
      </c>
      <c r="AI703" s="21">
        <f>+(SUMIFS(Resultados_Dic3!AD$3:AD$99980,Resultados_Dic3!$F$3:$F$99980,Produccion_UO!$K703,Resultados_Dic3!$D$3:$D$99980,Produccion_UO!$K$686,Resultados_Dic3!$E$3:$E$99980,Produccion_UO!$J703,Resultados_Dic3!$A$3:$A$99980,Produccion_UO!$H703)+SUMIFS(Resultados_Dic3!AD$3:AD$99980,Resultados_Dic3!$F$3:$F$99980,Produccion_UO!$K703,Resultados_Dic3!$D$3:$D$99980,Produccion_UO!$K$686,Resultados_Dic3!$E$3:$E$99980,$I703,Resultados_Dic3!$A$3:$A$99980,Produccion_UO!$H703))*$I$699</f>
        <v>0</v>
      </c>
      <c r="AJ703" s="21">
        <f>+(SUMIFS(Resultados_Dic3!AE$3:AE$99980,Resultados_Dic3!$F$3:$F$99980,Produccion_UO!$K703,Resultados_Dic3!$D$3:$D$99980,Produccion_UO!$K$686,Resultados_Dic3!$E$3:$E$99980,Produccion_UO!$J703,Resultados_Dic3!$A$3:$A$99980,Produccion_UO!$H703)+SUMIFS(Resultados_Dic3!AE$3:AE$99980,Resultados_Dic3!$F$3:$F$99980,Produccion_UO!$K703,Resultados_Dic3!$D$3:$D$99980,Produccion_UO!$K$686,Resultados_Dic3!$E$3:$E$99980,$I703,Resultados_Dic3!$A$3:$A$99980,Produccion_UO!$H703))*$I$699</f>
        <v>0</v>
      </c>
      <c r="AK703" s="21">
        <f>+(SUMIFS(Resultados_Dic3!AF$3:AF$99980,Resultados_Dic3!$F$3:$F$99980,Produccion_UO!$K703,Resultados_Dic3!$D$3:$D$99980,Produccion_UO!$K$686,Resultados_Dic3!$E$3:$E$99980,Produccion_UO!$J703,Resultados_Dic3!$A$3:$A$99980,Produccion_UO!$H703)+SUMIFS(Resultados_Dic3!AF$3:AF$99980,Resultados_Dic3!$F$3:$F$99980,Produccion_UO!$K703,Resultados_Dic3!$D$3:$D$99980,Produccion_UO!$K$686,Resultados_Dic3!$E$3:$E$99980,$I703,Resultados_Dic3!$A$3:$A$99980,Produccion_UO!$H703))*$I$699</f>
        <v>0</v>
      </c>
      <c r="AL703" s="21">
        <f>+(SUMIFS(Resultados_Dic3!AG$3:AG$99980,Resultados_Dic3!$F$3:$F$99980,Produccion_UO!$K703,Resultados_Dic3!$D$3:$D$99980,Produccion_UO!$K$686,Resultados_Dic3!$E$3:$E$99980,Produccion_UO!$J703,Resultados_Dic3!$A$3:$A$99980,Produccion_UO!$H703)+SUMIFS(Resultados_Dic3!AG$3:AG$99980,Resultados_Dic3!$F$3:$F$99980,Produccion_UO!$K703,Resultados_Dic3!$D$3:$D$99980,Produccion_UO!$K$686,Resultados_Dic3!$E$3:$E$99980,$I703,Resultados_Dic3!$A$3:$A$99980,Produccion_UO!$H703))*$I$699</f>
        <v>0</v>
      </c>
      <c r="AM703" s="21">
        <f>+(SUMIFS(Resultados_Dic3!AH$3:AH$99980,Resultados_Dic3!$F$3:$F$99980,Produccion_UO!$K703,Resultados_Dic3!$D$3:$D$99980,Produccion_UO!$K$686,Resultados_Dic3!$E$3:$E$99980,Produccion_UO!$J703,Resultados_Dic3!$A$3:$A$99980,Produccion_UO!$H703)+SUMIFS(Resultados_Dic3!AH$3:AH$99980,Resultados_Dic3!$F$3:$F$99980,Produccion_UO!$K703,Resultados_Dic3!$D$3:$D$99980,Produccion_UO!$K$686,Resultados_Dic3!$E$3:$E$99980,$I703,Resultados_Dic3!$A$3:$A$99980,Produccion_UO!$H703))*$I$699</f>
        <v>0</v>
      </c>
      <c r="AN703" s="21">
        <f>+(SUMIFS(Resultados_Dic3!AI$3:AI$99980,Resultados_Dic3!$F$3:$F$99980,Produccion_UO!$K703,Resultados_Dic3!$D$3:$D$99980,Produccion_UO!$K$686,Resultados_Dic3!$E$3:$E$99980,Produccion_UO!$J703,Resultados_Dic3!$A$3:$A$99980,Produccion_UO!$H703)+SUMIFS(Resultados_Dic3!AI$3:AI$99980,Resultados_Dic3!$F$3:$F$99980,Produccion_UO!$K703,Resultados_Dic3!$D$3:$D$99980,Produccion_UO!$K$686,Resultados_Dic3!$E$3:$E$99980,$I703,Resultados_Dic3!$A$3:$A$99980,Produccion_UO!$H703))*$I$699</f>
        <v>0</v>
      </c>
      <c r="AO703" s="21">
        <f>+(SUMIFS(Resultados_Dic3!AJ$3:AJ$99980,Resultados_Dic3!$F$3:$F$99980,Produccion_UO!$K703,Resultados_Dic3!$D$3:$D$99980,Produccion_UO!$K$686,Resultados_Dic3!$E$3:$E$99980,Produccion_UO!$J703,Resultados_Dic3!$A$3:$A$99980,Produccion_UO!$H703)+SUMIFS(Resultados_Dic3!AJ$3:AJ$99980,Resultados_Dic3!$F$3:$F$99980,Produccion_UO!$K703,Resultados_Dic3!$D$3:$D$99980,Produccion_UO!$K$686,Resultados_Dic3!$E$3:$E$99980,$I703,Resultados_Dic3!$A$3:$A$99980,Produccion_UO!$H703))*$I$699</f>
        <v>0</v>
      </c>
      <c r="AP703" s="21">
        <f>+(SUMIFS(Resultados_Dic3!AK$3:AK$99980,Resultados_Dic3!$F$3:$F$99980,Produccion_UO!$K703,Resultados_Dic3!$D$3:$D$99980,Produccion_UO!$K$686,Resultados_Dic3!$E$3:$E$99980,Produccion_UO!$J703,Resultados_Dic3!$A$3:$A$99980,Produccion_UO!$H703)+SUMIFS(Resultados_Dic3!AK$3:AK$99980,Resultados_Dic3!$F$3:$F$99980,Produccion_UO!$K703,Resultados_Dic3!$D$3:$D$99980,Produccion_UO!$K$686,Resultados_Dic3!$E$3:$E$99980,$I703,Resultados_Dic3!$A$3:$A$99980,Produccion_UO!$H703))*$I$699</f>
        <v>0</v>
      </c>
      <c r="AQ703" s="21">
        <f>+(SUMIFS(Resultados_Dic3!AL$3:AL$99980,Resultados_Dic3!$F$3:$F$99980,Produccion_UO!$K703,Resultados_Dic3!$D$3:$D$99980,Produccion_UO!$K$686,Resultados_Dic3!$E$3:$E$99980,Produccion_UO!$J703,Resultados_Dic3!$A$3:$A$99980,Produccion_UO!$H703)+SUMIFS(Resultados_Dic3!AL$3:AL$99980,Resultados_Dic3!$F$3:$F$99980,Produccion_UO!$K703,Resultados_Dic3!$D$3:$D$99980,Produccion_UO!$K$686,Resultados_Dic3!$E$3:$E$99980,$I703,Resultados_Dic3!$A$3:$A$99980,Produccion_UO!$H703))*$I$699</f>
        <v>0</v>
      </c>
      <c r="AR703" s="21">
        <f>+(SUMIFS(Resultados_Dic3!AM$3:AM$99980,Resultados_Dic3!$F$3:$F$99980,Produccion_UO!$K703,Resultados_Dic3!$D$3:$D$99980,Produccion_UO!$K$686,Resultados_Dic3!$E$3:$E$99980,Produccion_UO!$J703,Resultados_Dic3!$A$3:$A$99980,Produccion_UO!$H703)+SUMIFS(Resultados_Dic3!AM$3:AM$99980,Resultados_Dic3!$F$3:$F$99980,Produccion_UO!$K703,Resultados_Dic3!$D$3:$D$99980,Produccion_UO!$K$686,Resultados_Dic3!$E$3:$E$99980,$I703,Resultados_Dic3!$A$3:$A$99980,Produccion_UO!$H703))*$I$699</f>
        <v>0</v>
      </c>
    </row>
    <row r="704" spans="1:48" x14ac:dyDescent="0.25">
      <c r="D704" s="131"/>
      <c r="E704" s="131"/>
      <c r="G704" s="15"/>
      <c r="H704" s="17" t="str">
        <f t="shared" si="197"/>
        <v>DIC7</v>
      </c>
      <c r="I704" s="24"/>
      <c r="J704" s="109"/>
      <c r="K704" s="108"/>
      <c r="L704" s="22" t="str">
        <f>+$B$5</f>
        <v>LLO - Heavy</v>
      </c>
      <c r="M704" s="21">
        <f>+SUMIFS(Resultados_Dic3!H$3:H$99980,Resultados_Dic3!$F$3:$F$99980,Produccion_UO!$K704,Resultados_Dic3!$D$3:$D$99980,Produccion_UO!$K$621,Resultados_Dic3!$E$3:$E$99980,Produccion_UO!$I703,Resultados_Dic3!$A$3:$A$99980,Produccion_UO!$H704)</f>
        <v>0</v>
      </c>
      <c r="N704" s="21">
        <f>+SUMIFS(Resultados_Dic3!I$3:I$99980,Resultados_Dic3!$F$3:$F$99980,Produccion_UO!$K704,Resultados_Dic3!$D$3:$D$99980,Produccion_UO!$K$621,Resultados_Dic3!$E$3:$E$99980,Produccion_UO!$I703,Resultados_Dic3!$A$3:$A$99980,Produccion_UO!$H704)</f>
        <v>0</v>
      </c>
      <c r="O704" s="21">
        <f>+SUMIFS(Resultados_Dic3!J$3:J$99980,Resultados_Dic3!$F$3:$F$99980,Produccion_UO!$K704,Resultados_Dic3!$D$3:$D$99980,Produccion_UO!$K$621,Resultados_Dic3!$E$3:$E$99980,Produccion_UO!$I703,Resultados_Dic3!$A$3:$A$99980,Produccion_UO!$H704)</f>
        <v>0</v>
      </c>
      <c r="P704" s="21">
        <f>+SUMIFS(Resultados_Dic3!K$3:K$99980,Resultados_Dic3!$F$3:$F$99980,Produccion_UO!$K704,Resultados_Dic3!$D$3:$D$99980,Produccion_UO!$K$621,Resultados_Dic3!$E$3:$E$99980,Produccion_UO!$I703,Resultados_Dic3!$A$3:$A$99980,Produccion_UO!$H704)</f>
        <v>0</v>
      </c>
      <c r="Q704" s="21">
        <f>+SUMIFS(Resultados_Dic3!L$3:L$99980,Resultados_Dic3!$F$3:$F$99980,Produccion_UO!$K704,Resultados_Dic3!$D$3:$D$99980,Produccion_UO!$K$621,Resultados_Dic3!$E$3:$E$99980,Produccion_UO!$I703,Resultados_Dic3!$A$3:$A$99980,Produccion_UO!$H704)</f>
        <v>0</v>
      </c>
      <c r="R704" s="21">
        <f>+SUMIFS(Resultados_Dic3!M$3:M$99980,Resultados_Dic3!$F$3:$F$99980,Produccion_UO!$K704,Resultados_Dic3!$D$3:$D$99980,Produccion_UO!$K$621,Resultados_Dic3!$E$3:$E$99980,Produccion_UO!$I703,Resultados_Dic3!$A$3:$A$99980,Produccion_UO!$H704)</f>
        <v>0</v>
      </c>
      <c r="S704" s="21">
        <f>+SUMIFS(Resultados_Dic3!N$3:N$99980,Resultados_Dic3!$F$3:$F$99980,Produccion_UO!$K704,Resultados_Dic3!$D$3:$D$99980,Produccion_UO!$K$621,Resultados_Dic3!$E$3:$E$99980,Produccion_UO!$I703,Resultados_Dic3!$A$3:$A$99980,Produccion_UO!$H704)</f>
        <v>0</v>
      </c>
      <c r="T704" s="21">
        <f>+SUMIFS(Resultados_Dic3!O$3:O$99980,Resultados_Dic3!$F$3:$F$99980,Produccion_UO!$K704,Resultados_Dic3!$D$3:$D$99980,Produccion_UO!$K$621,Resultados_Dic3!$E$3:$E$99980,Produccion_UO!$I703,Resultados_Dic3!$A$3:$A$99980,Produccion_UO!$H704)</f>
        <v>0</v>
      </c>
      <c r="U704" s="21">
        <f>+SUMIFS(Resultados_Dic3!P$3:P$99980,Resultados_Dic3!$F$3:$F$99980,Produccion_UO!$K704,Resultados_Dic3!$D$3:$D$99980,Produccion_UO!$K$621,Resultados_Dic3!$E$3:$E$99980,Produccion_UO!$I703,Resultados_Dic3!$A$3:$A$99980,Produccion_UO!$H704)</f>
        <v>0</v>
      </c>
      <c r="V704" s="21">
        <f>+SUMIFS(Resultados_Dic3!Q$3:Q$99980,Resultados_Dic3!$F$3:$F$99980,Produccion_UO!$K704,Resultados_Dic3!$D$3:$D$99980,Produccion_UO!$K$621,Resultados_Dic3!$E$3:$E$99980,Produccion_UO!$I703,Resultados_Dic3!$A$3:$A$99980,Produccion_UO!$H704)</f>
        <v>0</v>
      </c>
      <c r="W704" s="21">
        <f>+SUMIFS(Resultados_Dic3!R$3:R$99980,Resultados_Dic3!$F$3:$F$99980,Produccion_UO!$K704,Resultados_Dic3!$D$3:$D$99980,Produccion_UO!$K$621,Resultados_Dic3!$E$3:$E$99980,Produccion_UO!$I703,Resultados_Dic3!$A$3:$A$99980,Produccion_UO!$H704)</f>
        <v>0</v>
      </c>
      <c r="X704" s="21">
        <f>+SUMIFS(Resultados_Dic3!S$3:S$99980,Resultados_Dic3!$F$3:$F$99980,Produccion_UO!$K704,Resultados_Dic3!$D$3:$D$99980,Produccion_UO!$K$621,Resultados_Dic3!$E$3:$E$99980,Produccion_UO!$I703,Resultados_Dic3!$A$3:$A$99980,Produccion_UO!$H704)</f>
        <v>0</v>
      </c>
      <c r="Y704" s="21">
        <f>+SUMIFS(Resultados_Dic3!T$3:T$99980,Resultados_Dic3!$F$3:$F$99980,Produccion_UO!$K704,Resultados_Dic3!$D$3:$D$99980,Produccion_UO!$K$621,Resultados_Dic3!$E$3:$E$99980,Produccion_UO!$I703,Resultados_Dic3!$A$3:$A$99980,Produccion_UO!$H704)</f>
        <v>0</v>
      </c>
      <c r="Z704" s="21">
        <f>+SUMIFS(Resultados_Dic3!U$3:U$99980,Resultados_Dic3!$F$3:$F$99980,Produccion_UO!$K704,Resultados_Dic3!$D$3:$D$99980,Produccion_UO!$K$621,Resultados_Dic3!$E$3:$E$99980,Produccion_UO!$I703,Resultados_Dic3!$A$3:$A$99980,Produccion_UO!$H704)</f>
        <v>0</v>
      </c>
      <c r="AA704" s="21">
        <f>+SUMIFS(Resultados_Dic3!V$3:V$99980,Resultados_Dic3!$F$3:$F$99980,Produccion_UO!$K704,Resultados_Dic3!$D$3:$D$99980,Produccion_UO!$K$621,Resultados_Dic3!$E$3:$E$99980,Produccion_UO!$I703,Resultados_Dic3!$A$3:$A$99980,Produccion_UO!$H704)</f>
        <v>0</v>
      </c>
      <c r="AB704" s="21">
        <f>+SUMIFS(Resultados_Dic3!W$3:W$99980,Resultados_Dic3!$F$3:$F$99980,Produccion_UO!$K704,Resultados_Dic3!$D$3:$D$99980,Produccion_UO!$K$621,Resultados_Dic3!$E$3:$E$99980,Produccion_UO!$I703,Resultados_Dic3!$A$3:$A$99980,Produccion_UO!$H704)</f>
        <v>0</v>
      </c>
      <c r="AC704" s="21">
        <f>+SUMIFS(Resultados_Dic3!X$3:X$99980,Resultados_Dic3!$F$3:$F$99980,Produccion_UO!$K704,Resultados_Dic3!$D$3:$D$99980,Produccion_UO!$K$621,Resultados_Dic3!$E$3:$E$99980,Produccion_UO!$I703,Resultados_Dic3!$A$3:$A$99980,Produccion_UO!$H704)</f>
        <v>0</v>
      </c>
      <c r="AD704" s="21">
        <f>+SUMIFS(Resultados_Dic3!Y$3:Y$99980,Resultados_Dic3!$F$3:$F$99980,Produccion_UO!$K704,Resultados_Dic3!$D$3:$D$99980,Produccion_UO!$K$621,Resultados_Dic3!$E$3:$E$99980,Produccion_UO!$I703,Resultados_Dic3!$A$3:$A$99980,Produccion_UO!$H704)</f>
        <v>0</v>
      </c>
      <c r="AE704" s="21">
        <f>+SUMIFS(Resultados_Dic3!Z$3:Z$99980,Resultados_Dic3!$F$3:$F$99980,Produccion_UO!$K704,Resultados_Dic3!$D$3:$D$99980,Produccion_UO!$K$621,Resultados_Dic3!$E$3:$E$99980,Produccion_UO!$I703,Resultados_Dic3!$A$3:$A$99980,Produccion_UO!$H704)</f>
        <v>0</v>
      </c>
      <c r="AF704" s="21">
        <f>+SUMIFS(Resultados_Dic3!AA$3:AA$99980,Resultados_Dic3!$F$3:$F$99980,Produccion_UO!$K704,Resultados_Dic3!$D$3:$D$99980,Produccion_UO!$K$621,Resultados_Dic3!$E$3:$E$99980,Produccion_UO!$I703,Resultados_Dic3!$A$3:$A$99980,Produccion_UO!$H704)</f>
        <v>0</v>
      </c>
      <c r="AG704" s="21">
        <f>+SUMIFS(Resultados_Dic3!AB$3:AB$99980,Resultados_Dic3!$F$3:$F$99980,Produccion_UO!$K704,Resultados_Dic3!$D$3:$D$99980,Produccion_UO!$K$621,Resultados_Dic3!$E$3:$E$99980,Produccion_UO!$I703,Resultados_Dic3!$A$3:$A$99980,Produccion_UO!$H704)</f>
        <v>0</v>
      </c>
      <c r="AH704" s="21">
        <f>+SUMIFS(Resultados_Dic3!AC$3:AC$99980,Resultados_Dic3!$F$3:$F$99980,Produccion_UO!$K704,Resultados_Dic3!$D$3:$D$99980,Produccion_UO!$K$621,Resultados_Dic3!$E$3:$E$99980,Produccion_UO!$I703,Resultados_Dic3!$A$3:$A$99980,Produccion_UO!$H704)</f>
        <v>0</v>
      </c>
      <c r="AI704" s="21">
        <f>+SUMIFS(Resultados_Dic3!AD$3:AD$99980,Resultados_Dic3!$F$3:$F$99980,Produccion_UO!$K704,Resultados_Dic3!$D$3:$D$99980,Produccion_UO!$K$621,Resultados_Dic3!$E$3:$E$99980,Produccion_UO!$I703,Resultados_Dic3!$A$3:$A$99980,Produccion_UO!$H704)</f>
        <v>0</v>
      </c>
      <c r="AJ704" s="21">
        <f>+SUMIFS(Resultados_Dic3!AE$3:AE$99980,Resultados_Dic3!$F$3:$F$99980,Produccion_UO!$K704,Resultados_Dic3!$D$3:$D$99980,Produccion_UO!$K$621,Resultados_Dic3!$E$3:$E$99980,Produccion_UO!$I703,Resultados_Dic3!$A$3:$A$99980,Produccion_UO!$H704)</f>
        <v>0</v>
      </c>
      <c r="AK704" s="21">
        <f>+SUMIFS(Resultados_Dic3!AF$3:AF$99980,Resultados_Dic3!$F$3:$F$99980,Produccion_UO!$K704,Resultados_Dic3!$D$3:$D$99980,Produccion_UO!$K$621,Resultados_Dic3!$E$3:$E$99980,Produccion_UO!$I703,Resultados_Dic3!$A$3:$A$99980,Produccion_UO!$H704)</f>
        <v>0</v>
      </c>
      <c r="AL704" s="21">
        <f>+SUMIFS(Resultados_Dic3!AG$3:AG$99980,Resultados_Dic3!$F$3:$F$99980,Produccion_UO!$K704,Resultados_Dic3!$D$3:$D$99980,Produccion_UO!$K$621,Resultados_Dic3!$E$3:$E$99980,Produccion_UO!$I703,Resultados_Dic3!$A$3:$A$99980,Produccion_UO!$H704)</f>
        <v>0</v>
      </c>
      <c r="AM704" s="21">
        <f>+SUMIFS(Resultados_Dic3!AH$3:AH$99980,Resultados_Dic3!$F$3:$F$99980,Produccion_UO!$K704,Resultados_Dic3!$D$3:$D$99980,Produccion_UO!$K$621,Resultados_Dic3!$E$3:$E$99980,Produccion_UO!$I703,Resultados_Dic3!$A$3:$A$99980,Produccion_UO!$H704)</f>
        <v>0</v>
      </c>
      <c r="AN704" s="21">
        <f>+SUMIFS(Resultados_Dic3!AI$3:AI$99980,Resultados_Dic3!$F$3:$F$99980,Produccion_UO!$K704,Resultados_Dic3!$D$3:$D$99980,Produccion_UO!$K$621,Resultados_Dic3!$E$3:$E$99980,Produccion_UO!$I703,Resultados_Dic3!$A$3:$A$99980,Produccion_UO!$H704)</f>
        <v>0</v>
      </c>
      <c r="AO704" s="21">
        <f>+SUMIFS(Resultados_Dic3!AJ$3:AJ$99980,Resultados_Dic3!$F$3:$F$99980,Produccion_UO!$K704,Resultados_Dic3!$D$3:$D$99980,Produccion_UO!$K$621,Resultados_Dic3!$E$3:$E$99980,Produccion_UO!$I703,Resultados_Dic3!$A$3:$A$99980,Produccion_UO!$H704)</f>
        <v>0</v>
      </c>
      <c r="AP704" s="21">
        <f>+SUMIFS(Resultados_Dic3!AK$3:AK$99980,Resultados_Dic3!$F$3:$F$99980,Produccion_UO!$K704,Resultados_Dic3!$D$3:$D$99980,Produccion_UO!$K$621,Resultados_Dic3!$E$3:$E$99980,Produccion_UO!$I703,Resultados_Dic3!$A$3:$A$99980,Produccion_UO!$H704)</f>
        <v>0</v>
      </c>
      <c r="AQ704" s="21">
        <f>+SUMIFS(Resultados_Dic3!AL$3:AL$99980,Resultados_Dic3!$F$3:$F$99980,Produccion_UO!$K704,Resultados_Dic3!$D$3:$D$99980,Produccion_UO!$K$621,Resultados_Dic3!$E$3:$E$99980,Produccion_UO!$I703,Resultados_Dic3!$A$3:$A$99980,Produccion_UO!$H704)</f>
        <v>0</v>
      </c>
      <c r="AR704" s="21">
        <f>+SUMIFS(Resultados_Dic3!AM$3:AM$99980,Resultados_Dic3!$F$3:$F$99980,Produccion_UO!$K704,Resultados_Dic3!$D$3:$D$99980,Produccion_UO!$K$621,Resultados_Dic3!$E$3:$E$99980,Produccion_UO!$I703,Resultados_Dic3!$A$3:$A$99980,Produccion_UO!$H704)</f>
        <v>0</v>
      </c>
    </row>
    <row r="705" spans="1:48" x14ac:dyDescent="0.25">
      <c r="D705" s="131"/>
      <c r="E705" s="131"/>
      <c r="G705" s="15"/>
      <c r="H705" s="17" t="str">
        <f t="shared" si="197"/>
        <v>DIC7</v>
      </c>
      <c r="I705" s="24"/>
      <c r="J705" s="24" t="s">
        <v>152</v>
      </c>
      <c r="K705" s="108" t="s">
        <v>473</v>
      </c>
      <c r="L705" s="22" t="str">
        <f>+$B$6</f>
        <v>PU - Ligth</v>
      </c>
      <c r="M705" s="21">
        <f>+SUMIFS(Resultados_Dic3!H$3:H$99980,Resultados_Dic3!$F$3:$F$99980,Produccion_UO!$K705,Resultados_Dic3!$D$3:$D$99980,Produccion_UO!$K$621,Resultados_Dic3!$E$3:$E$99980,Produccion_UO!$J705,Resultados_Dic3!$A$3:$A$99980,Produccion_UO!$H705)*$I$699</f>
        <v>0</v>
      </c>
      <c r="N705" s="21">
        <f>+SUMIFS(Resultados_Dic3!I$3:I$99980,Resultados_Dic3!$F$3:$F$99980,Produccion_UO!$K705,Resultados_Dic3!$D$3:$D$99980,Produccion_UO!$K$621,Resultados_Dic3!$E$3:$E$99980,Produccion_UO!$J705,Resultados_Dic3!$A$3:$A$99980,Produccion_UO!$H705)*$I$699</f>
        <v>0</v>
      </c>
      <c r="O705" s="21">
        <f>+SUMIFS(Resultados_Dic3!J$3:J$99980,Resultados_Dic3!$F$3:$F$99980,Produccion_UO!$K705,Resultados_Dic3!$D$3:$D$99980,Produccion_UO!$K$621,Resultados_Dic3!$E$3:$E$99980,Produccion_UO!$J705,Resultados_Dic3!$A$3:$A$99980,Produccion_UO!$H705)*$I$699</f>
        <v>0</v>
      </c>
      <c r="P705" s="21">
        <f>+SUMIFS(Resultados_Dic3!K$3:K$99980,Resultados_Dic3!$F$3:$F$99980,Produccion_UO!$K705,Resultados_Dic3!$D$3:$D$99980,Produccion_UO!$K$621,Resultados_Dic3!$E$3:$E$99980,Produccion_UO!$J705,Resultados_Dic3!$A$3:$A$99980,Produccion_UO!$H705)*$I$699</f>
        <v>0</v>
      </c>
      <c r="Q705" s="21">
        <f>+SUMIFS(Resultados_Dic3!L$3:L$99980,Resultados_Dic3!$F$3:$F$99980,Produccion_UO!$K705,Resultados_Dic3!$D$3:$D$99980,Produccion_UO!$K$621,Resultados_Dic3!$E$3:$E$99980,Produccion_UO!$J705,Resultados_Dic3!$A$3:$A$99980,Produccion_UO!$H705)*$I$699</f>
        <v>0</v>
      </c>
      <c r="R705" s="21">
        <f>+SUMIFS(Resultados_Dic3!M$3:M$99980,Resultados_Dic3!$F$3:$F$99980,Produccion_UO!$K705,Resultados_Dic3!$D$3:$D$99980,Produccion_UO!$K$621,Resultados_Dic3!$E$3:$E$99980,Produccion_UO!$J705,Resultados_Dic3!$A$3:$A$99980,Produccion_UO!$H705)*$I$699</f>
        <v>0</v>
      </c>
      <c r="S705" s="21">
        <f>+SUMIFS(Resultados_Dic3!N$3:N$99980,Resultados_Dic3!$F$3:$F$99980,Produccion_UO!$K705,Resultados_Dic3!$D$3:$D$99980,Produccion_UO!$K$621,Resultados_Dic3!$E$3:$E$99980,Produccion_UO!$J705,Resultados_Dic3!$A$3:$A$99980,Produccion_UO!$H705)*$I$699</f>
        <v>0</v>
      </c>
      <c r="T705" s="21">
        <f>+SUMIFS(Resultados_Dic3!O$3:O$99980,Resultados_Dic3!$F$3:$F$99980,Produccion_UO!$K705,Resultados_Dic3!$D$3:$D$99980,Produccion_UO!$K$621,Resultados_Dic3!$E$3:$E$99980,Produccion_UO!$J705,Resultados_Dic3!$A$3:$A$99980,Produccion_UO!$H705)*$I$699</f>
        <v>0</v>
      </c>
      <c r="U705" s="21">
        <f>+SUMIFS(Resultados_Dic3!P$3:P$99980,Resultados_Dic3!$F$3:$F$99980,Produccion_UO!$K705,Resultados_Dic3!$D$3:$D$99980,Produccion_UO!$K$621,Resultados_Dic3!$E$3:$E$99980,Produccion_UO!$J705,Resultados_Dic3!$A$3:$A$99980,Produccion_UO!$H705)*$I$699</f>
        <v>0</v>
      </c>
      <c r="V705" s="21">
        <f>+SUMIFS(Resultados_Dic3!Q$3:Q$99980,Resultados_Dic3!$F$3:$F$99980,Produccion_UO!$K705,Resultados_Dic3!$D$3:$D$99980,Produccion_UO!$K$621,Resultados_Dic3!$E$3:$E$99980,Produccion_UO!$J705,Resultados_Dic3!$A$3:$A$99980,Produccion_UO!$H705)*$I$699</f>
        <v>0</v>
      </c>
      <c r="W705" s="21">
        <f>+SUMIFS(Resultados_Dic3!R$3:R$99980,Resultados_Dic3!$F$3:$F$99980,Produccion_UO!$K705,Resultados_Dic3!$D$3:$D$99980,Produccion_UO!$K$621,Resultados_Dic3!$E$3:$E$99980,Produccion_UO!$J705,Resultados_Dic3!$A$3:$A$99980,Produccion_UO!$H705)*$I$699</f>
        <v>0</v>
      </c>
      <c r="X705" s="21">
        <f>+SUMIFS(Resultados_Dic3!S$3:S$99980,Resultados_Dic3!$F$3:$F$99980,Produccion_UO!$K705,Resultados_Dic3!$D$3:$D$99980,Produccion_UO!$K$621,Resultados_Dic3!$E$3:$E$99980,Produccion_UO!$J705,Resultados_Dic3!$A$3:$A$99980,Produccion_UO!$H705)*$I$699</f>
        <v>0</v>
      </c>
      <c r="Y705" s="21">
        <f>+SUMIFS(Resultados_Dic3!T$3:T$99980,Resultados_Dic3!$F$3:$F$99980,Produccion_UO!$K705,Resultados_Dic3!$D$3:$D$99980,Produccion_UO!$K$621,Resultados_Dic3!$E$3:$E$99980,Produccion_UO!$J705,Resultados_Dic3!$A$3:$A$99980,Produccion_UO!$H705)*$I$699</f>
        <v>0</v>
      </c>
      <c r="Z705" s="21">
        <f>+SUMIFS(Resultados_Dic3!U$3:U$99980,Resultados_Dic3!$F$3:$F$99980,Produccion_UO!$K705,Resultados_Dic3!$D$3:$D$99980,Produccion_UO!$K$621,Resultados_Dic3!$E$3:$E$99980,Produccion_UO!$J705,Resultados_Dic3!$A$3:$A$99980,Produccion_UO!$H705)*$I$699</f>
        <v>0</v>
      </c>
      <c r="AA705" s="21">
        <f>+SUMIFS(Resultados_Dic3!V$3:V$99980,Resultados_Dic3!$F$3:$F$99980,Produccion_UO!$K705,Resultados_Dic3!$D$3:$D$99980,Produccion_UO!$K$621,Resultados_Dic3!$E$3:$E$99980,Produccion_UO!$J705,Resultados_Dic3!$A$3:$A$99980,Produccion_UO!$H705)*$I$699</f>
        <v>0</v>
      </c>
      <c r="AB705" s="21">
        <f>+SUMIFS(Resultados_Dic3!W$3:W$99980,Resultados_Dic3!$F$3:$F$99980,Produccion_UO!$K705,Resultados_Dic3!$D$3:$D$99980,Produccion_UO!$K$621,Resultados_Dic3!$E$3:$E$99980,Produccion_UO!$J705,Resultados_Dic3!$A$3:$A$99980,Produccion_UO!$H705)*$I$699</f>
        <v>0</v>
      </c>
      <c r="AC705" s="21">
        <f>+SUMIFS(Resultados_Dic3!X$3:X$99980,Resultados_Dic3!$F$3:$F$99980,Produccion_UO!$K705,Resultados_Dic3!$D$3:$D$99980,Produccion_UO!$K$621,Resultados_Dic3!$E$3:$E$99980,Produccion_UO!$J705,Resultados_Dic3!$A$3:$A$99980,Produccion_UO!$H705)*$I$699</f>
        <v>0</v>
      </c>
      <c r="AD705" s="21">
        <f>+SUMIFS(Resultados_Dic3!Y$3:Y$99980,Resultados_Dic3!$F$3:$F$99980,Produccion_UO!$K705,Resultados_Dic3!$D$3:$D$99980,Produccion_UO!$K$621,Resultados_Dic3!$E$3:$E$99980,Produccion_UO!$J705,Resultados_Dic3!$A$3:$A$99980,Produccion_UO!$H705)*$I$699</f>
        <v>0</v>
      </c>
      <c r="AE705" s="21">
        <f>+SUMIFS(Resultados_Dic3!Z$3:Z$99980,Resultados_Dic3!$F$3:$F$99980,Produccion_UO!$K705,Resultados_Dic3!$D$3:$D$99980,Produccion_UO!$K$621,Resultados_Dic3!$E$3:$E$99980,Produccion_UO!$J705,Resultados_Dic3!$A$3:$A$99980,Produccion_UO!$H705)*$I$699</f>
        <v>0</v>
      </c>
      <c r="AF705" s="21">
        <f>+SUMIFS(Resultados_Dic3!AA$3:AA$99980,Resultados_Dic3!$F$3:$F$99980,Produccion_UO!$K705,Resultados_Dic3!$D$3:$D$99980,Produccion_UO!$K$621,Resultados_Dic3!$E$3:$E$99980,Produccion_UO!$J705,Resultados_Dic3!$A$3:$A$99980,Produccion_UO!$H705)*$I$699</f>
        <v>0</v>
      </c>
      <c r="AG705" s="21">
        <f>+SUMIFS(Resultados_Dic3!AB$3:AB$99980,Resultados_Dic3!$F$3:$F$99980,Produccion_UO!$K705,Resultados_Dic3!$D$3:$D$99980,Produccion_UO!$K$621,Resultados_Dic3!$E$3:$E$99980,Produccion_UO!$J705,Resultados_Dic3!$A$3:$A$99980,Produccion_UO!$H705)*$I$699</f>
        <v>0</v>
      </c>
      <c r="AH705" s="21">
        <f>+SUMIFS(Resultados_Dic3!AC$3:AC$99980,Resultados_Dic3!$F$3:$F$99980,Produccion_UO!$K705,Resultados_Dic3!$D$3:$D$99980,Produccion_UO!$K$621,Resultados_Dic3!$E$3:$E$99980,Produccion_UO!$J705,Resultados_Dic3!$A$3:$A$99980,Produccion_UO!$H705)*$I$699</f>
        <v>0</v>
      </c>
      <c r="AI705" s="21">
        <f>+SUMIFS(Resultados_Dic3!AD$3:AD$99980,Resultados_Dic3!$F$3:$F$99980,Produccion_UO!$K705,Resultados_Dic3!$D$3:$D$99980,Produccion_UO!$K$621,Resultados_Dic3!$E$3:$E$99980,Produccion_UO!$J705,Resultados_Dic3!$A$3:$A$99980,Produccion_UO!$H705)*$I$699</f>
        <v>0</v>
      </c>
      <c r="AJ705" s="21">
        <f>+SUMIFS(Resultados_Dic3!AE$3:AE$99980,Resultados_Dic3!$F$3:$F$99980,Produccion_UO!$K705,Resultados_Dic3!$D$3:$D$99980,Produccion_UO!$K$621,Resultados_Dic3!$E$3:$E$99980,Produccion_UO!$J705,Resultados_Dic3!$A$3:$A$99980,Produccion_UO!$H705)*$I$699</f>
        <v>0</v>
      </c>
      <c r="AK705" s="21">
        <f>+SUMIFS(Resultados_Dic3!AF$3:AF$99980,Resultados_Dic3!$F$3:$F$99980,Produccion_UO!$K705,Resultados_Dic3!$D$3:$D$99980,Produccion_UO!$K$621,Resultados_Dic3!$E$3:$E$99980,Produccion_UO!$J705,Resultados_Dic3!$A$3:$A$99980,Produccion_UO!$H705)*$I$699</f>
        <v>0</v>
      </c>
      <c r="AL705" s="21">
        <f>+SUMIFS(Resultados_Dic3!AG$3:AG$99980,Resultados_Dic3!$F$3:$F$99980,Produccion_UO!$K705,Resultados_Dic3!$D$3:$D$99980,Produccion_UO!$K$621,Resultados_Dic3!$E$3:$E$99980,Produccion_UO!$J705,Resultados_Dic3!$A$3:$A$99980,Produccion_UO!$H705)*$I$699</f>
        <v>0</v>
      </c>
      <c r="AM705" s="21">
        <f>+SUMIFS(Resultados_Dic3!AH$3:AH$99980,Resultados_Dic3!$F$3:$F$99980,Produccion_UO!$K705,Resultados_Dic3!$D$3:$D$99980,Produccion_UO!$K$621,Resultados_Dic3!$E$3:$E$99980,Produccion_UO!$J705,Resultados_Dic3!$A$3:$A$99980,Produccion_UO!$H705)*$I$699</f>
        <v>0</v>
      </c>
      <c r="AN705" s="21">
        <f>+SUMIFS(Resultados_Dic3!AI$3:AI$99980,Resultados_Dic3!$F$3:$F$99980,Produccion_UO!$K705,Resultados_Dic3!$D$3:$D$99980,Produccion_UO!$K$621,Resultados_Dic3!$E$3:$E$99980,Produccion_UO!$J705,Resultados_Dic3!$A$3:$A$99980,Produccion_UO!$H705)*$I$699</f>
        <v>0</v>
      </c>
      <c r="AO705" s="21">
        <f>+SUMIFS(Resultados_Dic3!AJ$3:AJ$99980,Resultados_Dic3!$F$3:$F$99980,Produccion_UO!$K705,Resultados_Dic3!$D$3:$D$99980,Produccion_UO!$K$621,Resultados_Dic3!$E$3:$E$99980,Produccion_UO!$J705,Resultados_Dic3!$A$3:$A$99980,Produccion_UO!$H705)*$I$699</f>
        <v>0</v>
      </c>
      <c r="AP705" s="21">
        <f>+SUMIFS(Resultados_Dic3!AK$3:AK$99980,Resultados_Dic3!$F$3:$F$99980,Produccion_UO!$K705,Resultados_Dic3!$D$3:$D$99980,Produccion_UO!$K$621,Resultados_Dic3!$E$3:$E$99980,Produccion_UO!$J705,Resultados_Dic3!$A$3:$A$99980,Produccion_UO!$H705)*$I$699</f>
        <v>0</v>
      </c>
      <c r="AQ705" s="21">
        <f>+SUMIFS(Resultados_Dic3!AL$3:AL$99980,Resultados_Dic3!$F$3:$F$99980,Produccion_UO!$K705,Resultados_Dic3!$D$3:$D$99980,Produccion_UO!$K$621,Resultados_Dic3!$E$3:$E$99980,Produccion_UO!$J705,Resultados_Dic3!$A$3:$A$99980,Produccion_UO!$H705)*$I$699</f>
        <v>0</v>
      </c>
      <c r="AR705" s="21">
        <f>+SUMIFS(Resultados_Dic3!AM$3:AM$99980,Resultados_Dic3!$F$3:$F$99980,Produccion_UO!$K705,Resultados_Dic3!$D$3:$D$99980,Produccion_UO!$K$621,Resultados_Dic3!$E$3:$E$99980,Produccion_UO!$J705,Resultados_Dic3!$A$3:$A$99980,Produccion_UO!$H705)*$I$699</f>
        <v>0</v>
      </c>
    </row>
    <row r="706" spans="1:48" x14ac:dyDescent="0.25">
      <c r="D706" s="131"/>
      <c r="E706" s="131"/>
      <c r="G706" s="15"/>
      <c r="H706" s="17" t="str">
        <f t="shared" si="197"/>
        <v>DIC7</v>
      </c>
      <c r="I706" s="24"/>
      <c r="J706" s="24" t="s">
        <v>153</v>
      </c>
      <c r="K706" s="108" t="s">
        <v>474</v>
      </c>
      <c r="L706" s="22" t="str">
        <f>+$B$7</f>
        <v>VMM - Medium</v>
      </c>
      <c r="M706" s="21">
        <f>+SUMIFS(Resultados_Dic3!H$3:H$99980,Resultados_Dic3!$F$3:$F$99980,Produccion_UO!$K706,Resultados_Dic3!$D$3:$D$99980,Produccion_UO!$K$621,Resultados_Dic3!$E$3:$E$99980,Produccion_UO!$J706,Resultados_Dic3!$A$3:$A$99980,Produccion_UO!$H706)*$I$699</f>
        <v>0</v>
      </c>
      <c r="N706" s="21">
        <f>+SUMIFS(Resultados_Dic3!I$3:I$99980,Resultados_Dic3!$F$3:$F$99980,Produccion_UO!$K706,Resultados_Dic3!$D$3:$D$99980,Produccion_UO!$K$621,Resultados_Dic3!$E$3:$E$99980,Produccion_UO!$J706,Resultados_Dic3!$A$3:$A$99980,Produccion_UO!$H706)*$I$699</f>
        <v>0</v>
      </c>
      <c r="O706" s="21">
        <f>+SUMIFS(Resultados_Dic3!J$3:J$99980,Resultados_Dic3!$F$3:$F$99980,Produccion_UO!$K706,Resultados_Dic3!$D$3:$D$99980,Produccion_UO!$K$621,Resultados_Dic3!$E$3:$E$99980,Produccion_UO!$J706,Resultados_Dic3!$A$3:$A$99980,Produccion_UO!$H706)*$I$699</f>
        <v>0</v>
      </c>
      <c r="P706" s="21">
        <f>+SUMIFS(Resultados_Dic3!K$3:K$99980,Resultados_Dic3!$F$3:$F$99980,Produccion_UO!$K706,Resultados_Dic3!$D$3:$D$99980,Produccion_UO!$K$621,Resultados_Dic3!$E$3:$E$99980,Produccion_UO!$J706,Resultados_Dic3!$A$3:$A$99980,Produccion_UO!$H706)*$I$699</f>
        <v>0</v>
      </c>
      <c r="Q706" s="21">
        <f>+SUMIFS(Resultados_Dic3!L$3:L$99980,Resultados_Dic3!$F$3:$F$99980,Produccion_UO!$K706,Resultados_Dic3!$D$3:$D$99980,Produccion_UO!$K$621,Resultados_Dic3!$E$3:$E$99980,Produccion_UO!$J706,Resultados_Dic3!$A$3:$A$99980,Produccion_UO!$H706)*$I$699</f>
        <v>0</v>
      </c>
      <c r="R706" s="21">
        <f>+SUMIFS(Resultados_Dic3!M$3:M$99980,Resultados_Dic3!$F$3:$F$99980,Produccion_UO!$K706,Resultados_Dic3!$D$3:$D$99980,Produccion_UO!$K$621,Resultados_Dic3!$E$3:$E$99980,Produccion_UO!$J706,Resultados_Dic3!$A$3:$A$99980,Produccion_UO!$H706)*$I$699</f>
        <v>0</v>
      </c>
      <c r="S706" s="21">
        <f>+SUMIFS(Resultados_Dic3!N$3:N$99980,Resultados_Dic3!$F$3:$F$99980,Produccion_UO!$K706,Resultados_Dic3!$D$3:$D$99980,Produccion_UO!$K$621,Resultados_Dic3!$E$3:$E$99980,Produccion_UO!$J706,Resultados_Dic3!$A$3:$A$99980,Produccion_UO!$H706)*$I$699</f>
        <v>0</v>
      </c>
      <c r="T706" s="21">
        <f>+SUMIFS(Resultados_Dic3!O$3:O$99980,Resultados_Dic3!$F$3:$F$99980,Produccion_UO!$K706,Resultados_Dic3!$D$3:$D$99980,Produccion_UO!$K$621,Resultados_Dic3!$E$3:$E$99980,Produccion_UO!$J706,Resultados_Dic3!$A$3:$A$99980,Produccion_UO!$H706)*$I$699</f>
        <v>0</v>
      </c>
      <c r="U706" s="21">
        <f>+SUMIFS(Resultados_Dic3!P$3:P$99980,Resultados_Dic3!$F$3:$F$99980,Produccion_UO!$K706,Resultados_Dic3!$D$3:$D$99980,Produccion_UO!$K$621,Resultados_Dic3!$E$3:$E$99980,Produccion_UO!$J706,Resultados_Dic3!$A$3:$A$99980,Produccion_UO!$H706)*$I$699</f>
        <v>0</v>
      </c>
      <c r="V706" s="21">
        <f>+SUMIFS(Resultados_Dic3!Q$3:Q$99980,Resultados_Dic3!$F$3:$F$99980,Produccion_UO!$K706,Resultados_Dic3!$D$3:$D$99980,Produccion_UO!$K$621,Resultados_Dic3!$E$3:$E$99980,Produccion_UO!$J706,Resultados_Dic3!$A$3:$A$99980,Produccion_UO!$H706)*$I$699</f>
        <v>0</v>
      </c>
      <c r="W706" s="21">
        <f>+SUMIFS(Resultados_Dic3!R$3:R$99980,Resultados_Dic3!$F$3:$F$99980,Produccion_UO!$K706,Resultados_Dic3!$D$3:$D$99980,Produccion_UO!$K$621,Resultados_Dic3!$E$3:$E$99980,Produccion_UO!$J706,Resultados_Dic3!$A$3:$A$99980,Produccion_UO!$H706)*$I$699</f>
        <v>0</v>
      </c>
      <c r="X706" s="21">
        <f>+SUMIFS(Resultados_Dic3!S$3:S$99980,Resultados_Dic3!$F$3:$F$99980,Produccion_UO!$K706,Resultados_Dic3!$D$3:$D$99980,Produccion_UO!$K$621,Resultados_Dic3!$E$3:$E$99980,Produccion_UO!$J706,Resultados_Dic3!$A$3:$A$99980,Produccion_UO!$H706)*$I$699</f>
        <v>0</v>
      </c>
      <c r="Y706" s="21">
        <f>+SUMIFS(Resultados_Dic3!T$3:T$99980,Resultados_Dic3!$F$3:$F$99980,Produccion_UO!$K706,Resultados_Dic3!$D$3:$D$99980,Produccion_UO!$K$621,Resultados_Dic3!$E$3:$E$99980,Produccion_UO!$J706,Resultados_Dic3!$A$3:$A$99980,Produccion_UO!$H706)*$I$699</f>
        <v>0</v>
      </c>
      <c r="Z706" s="21">
        <f>+SUMIFS(Resultados_Dic3!U$3:U$99980,Resultados_Dic3!$F$3:$F$99980,Produccion_UO!$K706,Resultados_Dic3!$D$3:$D$99980,Produccion_UO!$K$621,Resultados_Dic3!$E$3:$E$99980,Produccion_UO!$J706,Resultados_Dic3!$A$3:$A$99980,Produccion_UO!$H706)*$I$699</f>
        <v>0</v>
      </c>
      <c r="AA706" s="21">
        <f>+SUMIFS(Resultados_Dic3!V$3:V$99980,Resultados_Dic3!$F$3:$F$99980,Produccion_UO!$K706,Resultados_Dic3!$D$3:$D$99980,Produccion_UO!$K$621,Resultados_Dic3!$E$3:$E$99980,Produccion_UO!$J706,Resultados_Dic3!$A$3:$A$99980,Produccion_UO!$H706)*$I$699</f>
        <v>0</v>
      </c>
      <c r="AB706" s="21">
        <f>+SUMIFS(Resultados_Dic3!W$3:W$99980,Resultados_Dic3!$F$3:$F$99980,Produccion_UO!$K706,Resultados_Dic3!$D$3:$D$99980,Produccion_UO!$K$621,Resultados_Dic3!$E$3:$E$99980,Produccion_UO!$J706,Resultados_Dic3!$A$3:$A$99980,Produccion_UO!$H706)*$I$699</f>
        <v>0</v>
      </c>
      <c r="AC706" s="21">
        <f>+SUMIFS(Resultados_Dic3!X$3:X$99980,Resultados_Dic3!$F$3:$F$99980,Produccion_UO!$K706,Resultados_Dic3!$D$3:$D$99980,Produccion_UO!$K$621,Resultados_Dic3!$E$3:$E$99980,Produccion_UO!$J706,Resultados_Dic3!$A$3:$A$99980,Produccion_UO!$H706)*$I$699</f>
        <v>0</v>
      </c>
      <c r="AD706" s="21">
        <f>+SUMIFS(Resultados_Dic3!Y$3:Y$99980,Resultados_Dic3!$F$3:$F$99980,Produccion_UO!$K706,Resultados_Dic3!$D$3:$D$99980,Produccion_UO!$K$621,Resultados_Dic3!$E$3:$E$99980,Produccion_UO!$J706,Resultados_Dic3!$A$3:$A$99980,Produccion_UO!$H706)*$I$699</f>
        <v>0</v>
      </c>
      <c r="AE706" s="21">
        <f>+SUMIFS(Resultados_Dic3!Z$3:Z$99980,Resultados_Dic3!$F$3:$F$99980,Produccion_UO!$K706,Resultados_Dic3!$D$3:$D$99980,Produccion_UO!$K$621,Resultados_Dic3!$E$3:$E$99980,Produccion_UO!$J706,Resultados_Dic3!$A$3:$A$99980,Produccion_UO!$H706)*$I$699</f>
        <v>0</v>
      </c>
      <c r="AF706" s="21">
        <f>+SUMIFS(Resultados_Dic3!AA$3:AA$99980,Resultados_Dic3!$F$3:$F$99980,Produccion_UO!$K706,Resultados_Dic3!$D$3:$D$99980,Produccion_UO!$K$621,Resultados_Dic3!$E$3:$E$99980,Produccion_UO!$J706,Resultados_Dic3!$A$3:$A$99980,Produccion_UO!$H706)*$I$699</f>
        <v>0</v>
      </c>
      <c r="AG706" s="21">
        <f>+SUMIFS(Resultados_Dic3!AB$3:AB$99980,Resultados_Dic3!$F$3:$F$99980,Produccion_UO!$K706,Resultados_Dic3!$D$3:$D$99980,Produccion_UO!$K$621,Resultados_Dic3!$E$3:$E$99980,Produccion_UO!$J706,Resultados_Dic3!$A$3:$A$99980,Produccion_UO!$H706)*$I$699</f>
        <v>0</v>
      </c>
      <c r="AH706" s="21">
        <f>+SUMIFS(Resultados_Dic3!AC$3:AC$99980,Resultados_Dic3!$F$3:$F$99980,Produccion_UO!$K706,Resultados_Dic3!$D$3:$D$99980,Produccion_UO!$K$621,Resultados_Dic3!$E$3:$E$99980,Produccion_UO!$J706,Resultados_Dic3!$A$3:$A$99980,Produccion_UO!$H706)*$I$699</f>
        <v>0</v>
      </c>
      <c r="AI706" s="21">
        <f>+SUMIFS(Resultados_Dic3!AD$3:AD$99980,Resultados_Dic3!$F$3:$F$99980,Produccion_UO!$K706,Resultados_Dic3!$D$3:$D$99980,Produccion_UO!$K$621,Resultados_Dic3!$E$3:$E$99980,Produccion_UO!$J706,Resultados_Dic3!$A$3:$A$99980,Produccion_UO!$H706)*$I$699</f>
        <v>0</v>
      </c>
      <c r="AJ706" s="21">
        <f>+SUMIFS(Resultados_Dic3!AE$3:AE$99980,Resultados_Dic3!$F$3:$F$99980,Produccion_UO!$K706,Resultados_Dic3!$D$3:$D$99980,Produccion_UO!$K$621,Resultados_Dic3!$E$3:$E$99980,Produccion_UO!$J706,Resultados_Dic3!$A$3:$A$99980,Produccion_UO!$H706)*$I$699</f>
        <v>0</v>
      </c>
      <c r="AK706" s="21">
        <f>+SUMIFS(Resultados_Dic3!AF$3:AF$99980,Resultados_Dic3!$F$3:$F$99980,Produccion_UO!$K706,Resultados_Dic3!$D$3:$D$99980,Produccion_UO!$K$621,Resultados_Dic3!$E$3:$E$99980,Produccion_UO!$J706,Resultados_Dic3!$A$3:$A$99980,Produccion_UO!$H706)*$I$699</f>
        <v>0</v>
      </c>
      <c r="AL706" s="21">
        <f>+SUMIFS(Resultados_Dic3!AG$3:AG$99980,Resultados_Dic3!$F$3:$F$99980,Produccion_UO!$K706,Resultados_Dic3!$D$3:$D$99980,Produccion_UO!$K$621,Resultados_Dic3!$E$3:$E$99980,Produccion_UO!$J706,Resultados_Dic3!$A$3:$A$99980,Produccion_UO!$H706)*$I$699</f>
        <v>0</v>
      </c>
      <c r="AM706" s="21">
        <f>+SUMIFS(Resultados_Dic3!AH$3:AH$99980,Resultados_Dic3!$F$3:$F$99980,Produccion_UO!$K706,Resultados_Dic3!$D$3:$D$99980,Produccion_UO!$K$621,Resultados_Dic3!$E$3:$E$99980,Produccion_UO!$J706,Resultados_Dic3!$A$3:$A$99980,Produccion_UO!$H706)*$I$699</f>
        <v>0</v>
      </c>
      <c r="AN706" s="21">
        <f>+SUMIFS(Resultados_Dic3!AI$3:AI$99980,Resultados_Dic3!$F$3:$F$99980,Produccion_UO!$K706,Resultados_Dic3!$D$3:$D$99980,Produccion_UO!$K$621,Resultados_Dic3!$E$3:$E$99980,Produccion_UO!$J706,Resultados_Dic3!$A$3:$A$99980,Produccion_UO!$H706)*$I$699</f>
        <v>0</v>
      </c>
      <c r="AO706" s="21">
        <f>+SUMIFS(Resultados_Dic3!AJ$3:AJ$99980,Resultados_Dic3!$F$3:$F$99980,Produccion_UO!$K706,Resultados_Dic3!$D$3:$D$99980,Produccion_UO!$K$621,Resultados_Dic3!$E$3:$E$99980,Produccion_UO!$J706,Resultados_Dic3!$A$3:$A$99980,Produccion_UO!$H706)*$I$699</f>
        <v>0</v>
      </c>
      <c r="AP706" s="21">
        <f>+SUMIFS(Resultados_Dic3!AK$3:AK$99980,Resultados_Dic3!$F$3:$F$99980,Produccion_UO!$K706,Resultados_Dic3!$D$3:$D$99980,Produccion_UO!$K$621,Resultados_Dic3!$E$3:$E$99980,Produccion_UO!$J706,Resultados_Dic3!$A$3:$A$99980,Produccion_UO!$H706)*$I$699</f>
        <v>0</v>
      </c>
      <c r="AQ706" s="21">
        <f>+SUMIFS(Resultados_Dic3!AL$3:AL$99980,Resultados_Dic3!$F$3:$F$99980,Produccion_UO!$K706,Resultados_Dic3!$D$3:$D$99980,Produccion_UO!$K$621,Resultados_Dic3!$E$3:$E$99980,Produccion_UO!$J706,Resultados_Dic3!$A$3:$A$99980,Produccion_UO!$H706)*$I$699</f>
        <v>0</v>
      </c>
      <c r="AR706" s="21">
        <f>+SUMIFS(Resultados_Dic3!AM$3:AM$99980,Resultados_Dic3!$F$3:$F$99980,Produccion_UO!$K706,Resultados_Dic3!$D$3:$D$99980,Produccion_UO!$K$621,Resultados_Dic3!$E$3:$E$99980,Produccion_UO!$J706,Resultados_Dic3!$A$3:$A$99980,Produccion_UO!$H706)*$I$699</f>
        <v>0</v>
      </c>
    </row>
    <row r="707" spans="1:48" x14ac:dyDescent="0.25">
      <c r="D707" s="131"/>
      <c r="E707" s="131"/>
      <c r="G707" s="15"/>
      <c r="H707" s="17" t="str">
        <f t="shared" si="197"/>
        <v>DIC7</v>
      </c>
      <c r="I707" s="24"/>
      <c r="J707" s="24" t="s">
        <v>154</v>
      </c>
      <c r="K707" s="108" t="s">
        <v>475</v>
      </c>
      <c r="L707" s="22" t="str">
        <f>+$B$8</f>
        <v>VSM - Medium</v>
      </c>
      <c r="M707" s="21">
        <f>+SUMIFS(Resultados_Dic3!H$3:H$99980,Resultados_Dic3!$F$3:$F$99980,Produccion_UO!$K707,Resultados_Dic3!$D$3:$D$99980,Produccion_UO!$K$621,Resultados_Dic3!$E$3:$E$99980,Produccion_UO!$J707,Resultados_Dic3!$A$3:$A$99980,Produccion_UO!$H707)*$I$699</f>
        <v>0</v>
      </c>
      <c r="N707" s="21">
        <f>+SUMIFS(Resultados_Dic3!I$3:I$99980,Resultados_Dic3!$F$3:$F$99980,Produccion_UO!$K707,Resultados_Dic3!$D$3:$D$99980,Produccion_UO!$K$621,Resultados_Dic3!$E$3:$E$99980,Produccion_UO!$J707,Resultados_Dic3!$A$3:$A$99980,Produccion_UO!$H707)*$I$699</f>
        <v>0</v>
      </c>
      <c r="O707" s="21">
        <f>+SUMIFS(Resultados_Dic3!J$3:J$99980,Resultados_Dic3!$F$3:$F$99980,Produccion_UO!$K707,Resultados_Dic3!$D$3:$D$99980,Produccion_UO!$K$621,Resultados_Dic3!$E$3:$E$99980,Produccion_UO!$J707,Resultados_Dic3!$A$3:$A$99980,Produccion_UO!$H707)*$I$699</f>
        <v>0</v>
      </c>
      <c r="P707" s="21">
        <f>+SUMIFS(Resultados_Dic3!K$3:K$99980,Resultados_Dic3!$F$3:$F$99980,Produccion_UO!$K707,Resultados_Dic3!$D$3:$D$99980,Produccion_UO!$K$621,Resultados_Dic3!$E$3:$E$99980,Produccion_UO!$J707,Resultados_Dic3!$A$3:$A$99980,Produccion_UO!$H707)*$I$699</f>
        <v>0</v>
      </c>
      <c r="Q707" s="21">
        <f>+SUMIFS(Resultados_Dic3!L$3:L$99980,Resultados_Dic3!$F$3:$F$99980,Produccion_UO!$K707,Resultados_Dic3!$D$3:$D$99980,Produccion_UO!$K$621,Resultados_Dic3!$E$3:$E$99980,Produccion_UO!$J707,Resultados_Dic3!$A$3:$A$99980,Produccion_UO!$H707)*$I$699</f>
        <v>0</v>
      </c>
      <c r="R707" s="21">
        <f>+SUMIFS(Resultados_Dic3!M$3:M$99980,Resultados_Dic3!$F$3:$F$99980,Produccion_UO!$K707,Resultados_Dic3!$D$3:$D$99980,Produccion_UO!$K$621,Resultados_Dic3!$E$3:$E$99980,Produccion_UO!$J707,Resultados_Dic3!$A$3:$A$99980,Produccion_UO!$H707)*$I$699</f>
        <v>0</v>
      </c>
      <c r="S707" s="21">
        <f>+SUMIFS(Resultados_Dic3!N$3:N$99980,Resultados_Dic3!$F$3:$F$99980,Produccion_UO!$K707,Resultados_Dic3!$D$3:$D$99980,Produccion_UO!$K$621,Resultados_Dic3!$E$3:$E$99980,Produccion_UO!$J707,Resultados_Dic3!$A$3:$A$99980,Produccion_UO!$H707)*$I$699</f>
        <v>0</v>
      </c>
      <c r="T707" s="21">
        <f>+SUMIFS(Resultados_Dic3!O$3:O$99980,Resultados_Dic3!$F$3:$F$99980,Produccion_UO!$K707,Resultados_Dic3!$D$3:$D$99980,Produccion_UO!$K$621,Resultados_Dic3!$E$3:$E$99980,Produccion_UO!$J707,Resultados_Dic3!$A$3:$A$99980,Produccion_UO!$H707)*$I$699</f>
        <v>0</v>
      </c>
      <c r="U707" s="21">
        <f>+SUMIFS(Resultados_Dic3!P$3:P$99980,Resultados_Dic3!$F$3:$F$99980,Produccion_UO!$K707,Resultados_Dic3!$D$3:$D$99980,Produccion_UO!$K$621,Resultados_Dic3!$E$3:$E$99980,Produccion_UO!$J707,Resultados_Dic3!$A$3:$A$99980,Produccion_UO!$H707)*$I$699</f>
        <v>0</v>
      </c>
      <c r="V707" s="21">
        <f>+SUMIFS(Resultados_Dic3!Q$3:Q$99980,Resultados_Dic3!$F$3:$F$99980,Produccion_UO!$K707,Resultados_Dic3!$D$3:$D$99980,Produccion_UO!$K$621,Resultados_Dic3!$E$3:$E$99980,Produccion_UO!$J707,Resultados_Dic3!$A$3:$A$99980,Produccion_UO!$H707)*$I$699</f>
        <v>0</v>
      </c>
      <c r="W707" s="21">
        <f>+SUMIFS(Resultados_Dic3!R$3:R$99980,Resultados_Dic3!$F$3:$F$99980,Produccion_UO!$K707,Resultados_Dic3!$D$3:$D$99980,Produccion_UO!$K$621,Resultados_Dic3!$E$3:$E$99980,Produccion_UO!$J707,Resultados_Dic3!$A$3:$A$99980,Produccion_UO!$H707)*$I$699</f>
        <v>0</v>
      </c>
      <c r="X707" s="21">
        <f>+SUMIFS(Resultados_Dic3!S$3:S$99980,Resultados_Dic3!$F$3:$F$99980,Produccion_UO!$K707,Resultados_Dic3!$D$3:$D$99980,Produccion_UO!$K$621,Resultados_Dic3!$E$3:$E$99980,Produccion_UO!$J707,Resultados_Dic3!$A$3:$A$99980,Produccion_UO!$H707)*$I$699</f>
        <v>0</v>
      </c>
      <c r="Y707" s="21">
        <f>+SUMIFS(Resultados_Dic3!T$3:T$99980,Resultados_Dic3!$F$3:$F$99980,Produccion_UO!$K707,Resultados_Dic3!$D$3:$D$99980,Produccion_UO!$K$621,Resultados_Dic3!$E$3:$E$99980,Produccion_UO!$J707,Resultados_Dic3!$A$3:$A$99980,Produccion_UO!$H707)*$I$699</f>
        <v>0</v>
      </c>
      <c r="Z707" s="21">
        <f>+SUMIFS(Resultados_Dic3!U$3:U$99980,Resultados_Dic3!$F$3:$F$99980,Produccion_UO!$K707,Resultados_Dic3!$D$3:$D$99980,Produccion_UO!$K$621,Resultados_Dic3!$E$3:$E$99980,Produccion_UO!$J707,Resultados_Dic3!$A$3:$A$99980,Produccion_UO!$H707)*$I$699</f>
        <v>0</v>
      </c>
      <c r="AA707" s="21">
        <f>+SUMIFS(Resultados_Dic3!V$3:V$99980,Resultados_Dic3!$F$3:$F$99980,Produccion_UO!$K707,Resultados_Dic3!$D$3:$D$99980,Produccion_UO!$K$621,Resultados_Dic3!$E$3:$E$99980,Produccion_UO!$J707,Resultados_Dic3!$A$3:$A$99980,Produccion_UO!$H707)*$I$699</f>
        <v>0</v>
      </c>
      <c r="AB707" s="21">
        <f>+SUMIFS(Resultados_Dic3!W$3:W$99980,Resultados_Dic3!$F$3:$F$99980,Produccion_UO!$K707,Resultados_Dic3!$D$3:$D$99980,Produccion_UO!$K$621,Resultados_Dic3!$E$3:$E$99980,Produccion_UO!$J707,Resultados_Dic3!$A$3:$A$99980,Produccion_UO!$H707)*$I$699</f>
        <v>0</v>
      </c>
      <c r="AC707" s="21">
        <f>+SUMIFS(Resultados_Dic3!X$3:X$99980,Resultados_Dic3!$F$3:$F$99980,Produccion_UO!$K707,Resultados_Dic3!$D$3:$D$99980,Produccion_UO!$K$621,Resultados_Dic3!$E$3:$E$99980,Produccion_UO!$J707,Resultados_Dic3!$A$3:$A$99980,Produccion_UO!$H707)*$I$699</f>
        <v>0</v>
      </c>
      <c r="AD707" s="21">
        <f>+SUMIFS(Resultados_Dic3!Y$3:Y$99980,Resultados_Dic3!$F$3:$F$99980,Produccion_UO!$K707,Resultados_Dic3!$D$3:$D$99980,Produccion_UO!$K$621,Resultados_Dic3!$E$3:$E$99980,Produccion_UO!$J707,Resultados_Dic3!$A$3:$A$99980,Produccion_UO!$H707)*$I$699</f>
        <v>0</v>
      </c>
      <c r="AE707" s="21">
        <f>+SUMIFS(Resultados_Dic3!Z$3:Z$99980,Resultados_Dic3!$F$3:$F$99980,Produccion_UO!$K707,Resultados_Dic3!$D$3:$D$99980,Produccion_UO!$K$621,Resultados_Dic3!$E$3:$E$99980,Produccion_UO!$J707,Resultados_Dic3!$A$3:$A$99980,Produccion_UO!$H707)*$I$699</f>
        <v>0</v>
      </c>
      <c r="AF707" s="21">
        <f>+SUMIFS(Resultados_Dic3!AA$3:AA$99980,Resultados_Dic3!$F$3:$F$99980,Produccion_UO!$K707,Resultados_Dic3!$D$3:$D$99980,Produccion_UO!$K$621,Resultados_Dic3!$E$3:$E$99980,Produccion_UO!$J707,Resultados_Dic3!$A$3:$A$99980,Produccion_UO!$H707)*$I$699</f>
        <v>0</v>
      </c>
      <c r="AG707" s="21">
        <f>+SUMIFS(Resultados_Dic3!AB$3:AB$99980,Resultados_Dic3!$F$3:$F$99980,Produccion_UO!$K707,Resultados_Dic3!$D$3:$D$99980,Produccion_UO!$K$621,Resultados_Dic3!$E$3:$E$99980,Produccion_UO!$J707,Resultados_Dic3!$A$3:$A$99980,Produccion_UO!$H707)*$I$699</f>
        <v>0</v>
      </c>
      <c r="AH707" s="21">
        <f>+SUMIFS(Resultados_Dic3!AC$3:AC$99980,Resultados_Dic3!$F$3:$F$99980,Produccion_UO!$K707,Resultados_Dic3!$D$3:$D$99980,Produccion_UO!$K$621,Resultados_Dic3!$E$3:$E$99980,Produccion_UO!$J707,Resultados_Dic3!$A$3:$A$99980,Produccion_UO!$H707)*$I$699</f>
        <v>0</v>
      </c>
      <c r="AI707" s="21">
        <f>+SUMIFS(Resultados_Dic3!AD$3:AD$99980,Resultados_Dic3!$F$3:$F$99980,Produccion_UO!$K707,Resultados_Dic3!$D$3:$D$99980,Produccion_UO!$K$621,Resultados_Dic3!$E$3:$E$99980,Produccion_UO!$J707,Resultados_Dic3!$A$3:$A$99980,Produccion_UO!$H707)*$I$699</f>
        <v>0</v>
      </c>
      <c r="AJ707" s="21">
        <f>+SUMIFS(Resultados_Dic3!AE$3:AE$99980,Resultados_Dic3!$F$3:$F$99980,Produccion_UO!$K707,Resultados_Dic3!$D$3:$D$99980,Produccion_UO!$K$621,Resultados_Dic3!$E$3:$E$99980,Produccion_UO!$J707,Resultados_Dic3!$A$3:$A$99980,Produccion_UO!$H707)*$I$699</f>
        <v>0</v>
      </c>
      <c r="AK707" s="21">
        <f>+SUMIFS(Resultados_Dic3!AF$3:AF$99980,Resultados_Dic3!$F$3:$F$99980,Produccion_UO!$K707,Resultados_Dic3!$D$3:$D$99980,Produccion_UO!$K$621,Resultados_Dic3!$E$3:$E$99980,Produccion_UO!$J707,Resultados_Dic3!$A$3:$A$99980,Produccion_UO!$H707)*$I$699</f>
        <v>0</v>
      </c>
      <c r="AL707" s="21">
        <f>+SUMIFS(Resultados_Dic3!AG$3:AG$99980,Resultados_Dic3!$F$3:$F$99980,Produccion_UO!$K707,Resultados_Dic3!$D$3:$D$99980,Produccion_UO!$K$621,Resultados_Dic3!$E$3:$E$99980,Produccion_UO!$J707,Resultados_Dic3!$A$3:$A$99980,Produccion_UO!$H707)*$I$699</f>
        <v>0</v>
      </c>
      <c r="AM707" s="21">
        <f>+SUMIFS(Resultados_Dic3!AH$3:AH$99980,Resultados_Dic3!$F$3:$F$99980,Produccion_UO!$K707,Resultados_Dic3!$D$3:$D$99980,Produccion_UO!$K$621,Resultados_Dic3!$E$3:$E$99980,Produccion_UO!$J707,Resultados_Dic3!$A$3:$A$99980,Produccion_UO!$H707)*$I$699</f>
        <v>0</v>
      </c>
      <c r="AN707" s="21">
        <f>+SUMIFS(Resultados_Dic3!AI$3:AI$99980,Resultados_Dic3!$F$3:$F$99980,Produccion_UO!$K707,Resultados_Dic3!$D$3:$D$99980,Produccion_UO!$K$621,Resultados_Dic3!$E$3:$E$99980,Produccion_UO!$J707,Resultados_Dic3!$A$3:$A$99980,Produccion_UO!$H707)*$I$699</f>
        <v>0</v>
      </c>
      <c r="AO707" s="21">
        <f>+SUMIFS(Resultados_Dic3!AJ$3:AJ$99980,Resultados_Dic3!$F$3:$F$99980,Produccion_UO!$K707,Resultados_Dic3!$D$3:$D$99980,Produccion_UO!$K$621,Resultados_Dic3!$E$3:$E$99980,Produccion_UO!$J707,Resultados_Dic3!$A$3:$A$99980,Produccion_UO!$H707)*$I$699</f>
        <v>0</v>
      </c>
      <c r="AP707" s="21">
        <f>+SUMIFS(Resultados_Dic3!AK$3:AK$99980,Resultados_Dic3!$F$3:$F$99980,Produccion_UO!$K707,Resultados_Dic3!$D$3:$D$99980,Produccion_UO!$K$621,Resultados_Dic3!$E$3:$E$99980,Produccion_UO!$J707,Resultados_Dic3!$A$3:$A$99980,Produccion_UO!$H707)*$I$699</f>
        <v>0</v>
      </c>
      <c r="AQ707" s="21">
        <f>+SUMIFS(Resultados_Dic3!AL$3:AL$99980,Resultados_Dic3!$F$3:$F$99980,Produccion_UO!$K707,Resultados_Dic3!$D$3:$D$99980,Produccion_UO!$K$621,Resultados_Dic3!$E$3:$E$99980,Produccion_UO!$J707,Resultados_Dic3!$A$3:$A$99980,Produccion_UO!$H707)*$I$699</f>
        <v>0</v>
      </c>
      <c r="AR707" s="21">
        <f>+SUMIFS(Resultados_Dic3!AM$3:AM$99980,Resultados_Dic3!$F$3:$F$99980,Produccion_UO!$K707,Resultados_Dic3!$D$3:$D$99980,Produccion_UO!$K$621,Resultados_Dic3!$E$3:$E$99980,Produccion_UO!$J707,Resultados_Dic3!$A$3:$A$99980,Produccion_UO!$H707)*$I$699</f>
        <v>0</v>
      </c>
    </row>
    <row r="708" spans="1:48" x14ac:dyDescent="0.25">
      <c r="G708" s="15"/>
      <c r="H708" s="17" t="str">
        <f t="shared" si="197"/>
        <v>DIC7</v>
      </c>
      <c r="I708" s="24"/>
      <c r="J708" s="24" t="s">
        <v>155</v>
      </c>
      <c r="K708" s="108" t="s">
        <v>476</v>
      </c>
      <c r="L708" s="22" t="str">
        <f>+$B$9</f>
        <v>VIM - GAS</v>
      </c>
      <c r="M708" s="21">
        <f>+SUMIFS(Resultados_Dic3!H$3:H$99980,Resultados_Dic3!$F$3:$F$99980,Produccion_UO!$K708,Resultados_Dic3!$D$3:$D$99980,Produccion_UO!$K$621,Resultados_Dic3!$E$3:$E$99980,Produccion_UO!$J708,Resultados_Dic3!$A$3:$A$99980,Produccion_UO!$H708)*$I$699</f>
        <v>0</v>
      </c>
      <c r="N708" s="21">
        <f>+SUMIFS(Resultados_Dic3!I$3:I$99980,Resultados_Dic3!$F$3:$F$99980,Produccion_UO!$K708,Resultados_Dic3!$D$3:$D$99980,Produccion_UO!$K$621,Resultados_Dic3!$E$3:$E$99980,Produccion_UO!$J708,Resultados_Dic3!$A$3:$A$99980,Produccion_UO!$H708)*$I$699</f>
        <v>0</v>
      </c>
      <c r="O708" s="21">
        <f>+SUMIFS(Resultados_Dic3!J$3:J$99980,Resultados_Dic3!$F$3:$F$99980,Produccion_UO!$K708,Resultados_Dic3!$D$3:$D$99980,Produccion_UO!$K$621,Resultados_Dic3!$E$3:$E$99980,Produccion_UO!$J708,Resultados_Dic3!$A$3:$A$99980,Produccion_UO!$H708)*$I$699</f>
        <v>0</v>
      </c>
      <c r="P708" s="21">
        <f>+SUMIFS(Resultados_Dic3!K$3:K$99980,Resultados_Dic3!$F$3:$F$99980,Produccion_UO!$K708,Resultados_Dic3!$D$3:$D$99980,Produccion_UO!$K$621,Resultados_Dic3!$E$3:$E$99980,Produccion_UO!$J708,Resultados_Dic3!$A$3:$A$99980,Produccion_UO!$H708)*$I$699</f>
        <v>0</v>
      </c>
      <c r="Q708" s="21">
        <f>+SUMIFS(Resultados_Dic3!L$3:L$99980,Resultados_Dic3!$F$3:$F$99980,Produccion_UO!$K708,Resultados_Dic3!$D$3:$D$99980,Produccion_UO!$K$621,Resultados_Dic3!$E$3:$E$99980,Produccion_UO!$J708,Resultados_Dic3!$A$3:$A$99980,Produccion_UO!$H708)*$I$699</f>
        <v>0</v>
      </c>
      <c r="R708" s="21">
        <f>+SUMIFS(Resultados_Dic3!M$3:M$99980,Resultados_Dic3!$F$3:$F$99980,Produccion_UO!$K708,Resultados_Dic3!$D$3:$D$99980,Produccion_UO!$K$621,Resultados_Dic3!$E$3:$E$99980,Produccion_UO!$J708,Resultados_Dic3!$A$3:$A$99980,Produccion_UO!$H708)*$I$699</f>
        <v>0</v>
      </c>
      <c r="S708" s="21">
        <f>+SUMIFS(Resultados_Dic3!N$3:N$99980,Resultados_Dic3!$F$3:$F$99980,Produccion_UO!$K708,Resultados_Dic3!$D$3:$D$99980,Produccion_UO!$K$621,Resultados_Dic3!$E$3:$E$99980,Produccion_UO!$J708,Resultados_Dic3!$A$3:$A$99980,Produccion_UO!$H708)*$I$699</f>
        <v>0</v>
      </c>
      <c r="T708" s="21">
        <f>+SUMIFS(Resultados_Dic3!O$3:O$99980,Resultados_Dic3!$F$3:$F$99980,Produccion_UO!$K708,Resultados_Dic3!$D$3:$D$99980,Produccion_UO!$K$621,Resultados_Dic3!$E$3:$E$99980,Produccion_UO!$J708,Resultados_Dic3!$A$3:$A$99980,Produccion_UO!$H708)*$I$699</f>
        <v>0</v>
      </c>
      <c r="U708" s="21">
        <f>+SUMIFS(Resultados_Dic3!P$3:P$99980,Resultados_Dic3!$F$3:$F$99980,Produccion_UO!$K708,Resultados_Dic3!$D$3:$D$99980,Produccion_UO!$K$621,Resultados_Dic3!$E$3:$E$99980,Produccion_UO!$J708,Resultados_Dic3!$A$3:$A$99980,Produccion_UO!$H708)*$I$699</f>
        <v>0</v>
      </c>
      <c r="V708" s="21">
        <f>+SUMIFS(Resultados_Dic3!Q$3:Q$99980,Resultados_Dic3!$F$3:$F$99980,Produccion_UO!$K708,Resultados_Dic3!$D$3:$D$99980,Produccion_UO!$K$621,Resultados_Dic3!$E$3:$E$99980,Produccion_UO!$J708,Resultados_Dic3!$A$3:$A$99980,Produccion_UO!$H708)*$I$699</f>
        <v>0</v>
      </c>
      <c r="W708" s="21">
        <f>+SUMIFS(Resultados_Dic3!R$3:R$99980,Resultados_Dic3!$F$3:$F$99980,Produccion_UO!$K708,Resultados_Dic3!$D$3:$D$99980,Produccion_UO!$K$621,Resultados_Dic3!$E$3:$E$99980,Produccion_UO!$J708,Resultados_Dic3!$A$3:$A$99980,Produccion_UO!$H708)*$I$699</f>
        <v>0</v>
      </c>
      <c r="X708" s="21">
        <f>+SUMIFS(Resultados_Dic3!S$3:S$99980,Resultados_Dic3!$F$3:$F$99980,Produccion_UO!$K708,Resultados_Dic3!$D$3:$D$99980,Produccion_UO!$K$621,Resultados_Dic3!$E$3:$E$99980,Produccion_UO!$J708,Resultados_Dic3!$A$3:$A$99980,Produccion_UO!$H708)*$I$699</f>
        <v>0</v>
      </c>
      <c r="Y708" s="21">
        <f>+SUMIFS(Resultados_Dic3!T$3:T$99980,Resultados_Dic3!$F$3:$F$99980,Produccion_UO!$K708,Resultados_Dic3!$D$3:$D$99980,Produccion_UO!$K$621,Resultados_Dic3!$E$3:$E$99980,Produccion_UO!$J708,Resultados_Dic3!$A$3:$A$99980,Produccion_UO!$H708)*$I$699</f>
        <v>0</v>
      </c>
      <c r="Z708" s="21">
        <f>+SUMIFS(Resultados_Dic3!U$3:U$99980,Resultados_Dic3!$F$3:$F$99980,Produccion_UO!$K708,Resultados_Dic3!$D$3:$D$99980,Produccion_UO!$K$621,Resultados_Dic3!$E$3:$E$99980,Produccion_UO!$J708,Resultados_Dic3!$A$3:$A$99980,Produccion_UO!$H708)*$I$699</f>
        <v>0</v>
      </c>
      <c r="AA708" s="21">
        <f>+SUMIFS(Resultados_Dic3!V$3:V$99980,Resultados_Dic3!$F$3:$F$99980,Produccion_UO!$K708,Resultados_Dic3!$D$3:$D$99980,Produccion_UO!$K$621,Resultados_Dic3!$E$3:$E$99980,Produccion_UO!$J708,Resultados_Dic3!$A$3:$A$99980,Produccion_UO!$H708)*$I$699</f>
        <v>0</v>
      </c>
      <c r="AB708" s="21">
        <f>+SUMIFS(Resultados_Dic3!W$3:W$99980,Resultados_Dic3!$F$3:$F$99980,Produccion_UO!$K708,Resultados_Dic3!$D$3:$D$99980,Produccion_UO!$K$621,Resultados_Dic3!$E$3:$E$99980,Produccion_UO!$J708,Resultados_Dic3!$A$3:$A$99980,Produccion_UO!$H708)*$I$699</f>
        <v>0</v>
      </c>
      <c r="AC708" s="21">
        <f>+SUMIFS(Resultados_Dic3!X$3:X$99980,Resultados_Dic3!$F$3:$F$99980,Produccion_UO!$K708,Resultados_Dic3!$D$3:$D$99980,Produccion_UO!$K$621,Resultados_Dic3!$E$3:$E$99980,Produccion_UO!$J708,Resultados_Dic3!$A$3:$A$99980,Produccion_UO!$H708)*$I$699</f>
        <v>0</v>
      </c>
      <c r="AD708" s="21">
        <f>+SUMIFS(Resultados_Dic3!Y$3:Y$99980,Resultados_Dic3!$F$3:$F$99980,Produccion_UO!$K708,Resultados_Dic3!$D$3:$D$99980,Produccion_UO!$K$621,Resultados_Dic3!$E$3:$E$99980,Produccion_UO!$J708,Resultados_Dic3!$A$3:$A$99980,Produccion_UO!$H708)*$I$699</f>
        <v>0</v>
      </c>
      <c r="AE708" s="21">
        <f>+SUMIFS(Resultados_Dic3!Z$3:Z$99980,Resultados_Dic3!$F$3:$F$99980,Produccion_UO!$K708,Resultados_Dic3!$D$3:$D$99980,Produccion_UO!$K$621,Resultados_Dic3!$E$3:$E$99980,Produccion_UO!$J708,Resultados_Dic3!$A$3:$A$99980,Produccion_UO!$H708)*$I$699</f>
        <v>0</v>
      </c>
      <c r="AF708" s="21">
        <f>+SUMIFS(Resultados_Dic3!AA$3:AA$99980,Resultados_Dic3!$F$3:$F$99980,Produccion_UO!$K708,Resultados_Dic3!$D$3:$D$99980,Produccion_UO!$K$621,Resultados_Dic3!$E$3:$E$99980,Produccion_UO!$J708,Resultados_Dic3!$A$3:$A$99980,Produccion_UO!$H708)*$I$699</f>
        <v>0</v>
      </c>
      <c r="AG708" s="21">
        <f>+SUMIFS(Resultados_Dic3!AB$3:AB$99980,Resultados_Dic3!$F$3:$F$99980,Produccion_UO!$K708,Resultados_Dic3!$D$3:$D$99980,Produccion_UO!$K$621,Resultados_Dic3!$E$3:$E$99980,Produccion_UO!$J708,Resultados_Dic3!$A$3:$A$99980,Produccion_UO!$H708)*$I$699</f>
        <v>0</v>
      </c>
      <c r="AH708" s="21">
        <f>+SUMIFS(Resultados_Dic3!AC$3:AC$99980,Resultados_Dic3!$F$3:$F$99980,Produccion_UO!$K708,Resultados_Dic3!$D$3:$D$99980,Produccion_UO!$K$621,Resultados_Dic3!$E$3:$E$99980,Produccion_UO!$J708,Resultados_Dic3!$A$3:$A$99980,Produccion_UO!$H708)*$I$699</f>
        <v>0</v>
      </c>
      <c r="AI708" s="21">
        <f>+SUMIFS(Resultados_Dic3!AD$3:AD$99980,Resultados_Dic3!$F$3:$F$99980,Produccion_UO!$K708,Resultados_Dic3!$D$3:$D$99980,Produccion_UO!$K$621,Resultados_Dic3!$E$3:$E$99980,Produccion_UO!$J708,Resultados_Dic3!$A$3:$A$99980,Produccion_UO!$H708)*$I$699</f>
        <v>0</v>
      </c>
      <c r="AJ708" s="21">
        <f>+SUMIFS(Resultados_Dic3!AE$3:AE$99980,Resultados_Dic3!$F$3:$F$99980,Produccion_UO!$K708,Resultados_Dic3!$D$3:$D$99980,Produccion_UO!$K$621,Resultados_Dic3!$E$3:$E$99980,Produccion_UO!$J708,Resultados_Dic3!$A$3:$A$99980,Produccion_UO!$H708)*$I$699</f>
        <v>0</v>
      </c>
      <c r="AK708" s="21">
        <f>+SUMIFS(Resultados_Dic3!AF$3:AF$99980,Resultados_Dic3!$F$3:$F$99980,Produccion_UO!$K708,Resultados_Dic3!$D$3:$D$99980,Produccion_UO!$K$621,Resultados_Dic3!$E$3:$E$99980,Produccion_UO!$J708,Resultados_Dic3!$A$3:$A$99980,Produccion_UO!$H708)*$I$699</f>
        <v>0</v>
      </c>
      <c r="AL708" s="21">
        <f>+SUMIFS(Resultados_Dic3!AG$3:AG$99980,Resultados_Dic3!$F$3:$F$99980,Produccion_UO!$K708,Resultados_Dic3!$D$3:$D$99980,Produccion_UO!$K$621,Resultados_Dic3!$E$3:$E$99980,Produccion_UO!$J708,Resultados_Dic3!$A$3:$A$99980,Produccion_UO!$H708)*$I$699</f>
        <v>0</v>
      </c>
      <c r="AM708" s="21">
        <f>+SUMIFS(Resultados_Dic3!AH$3:AH$99980,Resultados_Dic3!$F$3:$F$99980,Produccion_UO!$K708,Resultados_Dic3!$D$3:$D$99980,Produccion_UO!$K$621,Resultados_Dic3!$E$3:$E$99980,Produccion_UO!$J708,Resultados_Dic3!$A$3:$A$99980,Produccion_UO!$H708)*$I$699</f>
        <v>0</v>
      </c>
      <c r="AN708" s="21">
        <f>+SUMIFS(Resultados_Dic3!AI$3:AI$99980,Resultados_Dic3!$F$3:$F$99980,Produccion_UO!$K708,Resultados_Dic3!$D$3:$D$99980,Produccion_UO!$K$621,Resultados_Dic3!$E$3:$E$99980,Produccion_UO!$J708,Resultados_Dic3!$A$3:$A$99980,Produccion_UO!$H708)*$I$699</f>
        <v>0</v>
      </c>
      <c r="AO708" s="21">
        <f>+SUMIFS(Resultados_Dic3!AJ$3:AJ$99980,Resultados_Dic3!$F$3:$F$99980,Produccion_UO!$K708,Resultados_Dic3!$D$3:$D$99980,Produccion_UO!$K$621,Resultados_Dic3!$E$3:$E$99980,Produccion_UO!$J708,Resultados_Dic3!$A$3:$A$99980,Produccion_UO!$H708)*$I$699</f>
        <v>0</v>
      </c>
      <c r="AP708" s="21">
        <f>+SUMIFS(Resultados_Dic3!AK$3:AK$99980,Resultados_Dic3!$F$3:$F$99980,Produccion_UO!$K708,Resultados_Dic3!$D$3:$D$99980,Produccion_UO!$K$621,Resultados_Dic3!$E$3:$E$99980,Produccion_UO!$J708,Resultados_Dic3!$A$3:$A$99980,Produccion_UO!$H708)*$I$699</f>
        <v>0</v>
      </c>
      <c r="AQ708" s="21">
        <f>+SUMIFS(Resultados_Dic3!AL$3:AL$99980,Resultados_Dic3!$F$3:$F$99980,Produccion_UO!$K708,Resultados_Dic3!$D$3:$D$99980,Produccion_UO!$K$621,Resultados_Dic3!$E$3:$E$99980,Produccion_UO!$J708,Resultados_Dic3!$A$3:$A$99980,Produccion_UO!$H708)*$I$699</f>
        <v>0</v>
      </c>
      <c r="AR708" s="21">
        <f>+SUMIFS(Resultados_Dic3!AM$3:AM$99980,Resultados_Dic3!$F$3:$F$99980,Produccion_UO!$K708,Resultados_Dic3!$D$3:$D$99980,Produccion_UO!$K$621,Resultados_Dic3!$E$3:$E$99980,Produccion_UO!$J708,Resultados_Dic3!$A$3:$A$99980,Produccion_UO!$H708)*$I$699</f>
        <v>0</v>
      </c>
    </row>
    <row r="709" spans="1:48" s="68" customFormat="1" x14ac:dyDescent="0.25">
      <c r="A709" s="133"/>
      <c r="B709" s="133"/>
      <c r="C709" s="133"/>
      <c r="D709" s="133"/>
      <c r="E709" s="133"/>
      <c r="F709" s="134"/>
      <c r="H709" s="71"/>
      <c r="I709" s="71"/>
      <c r="L709" s="22"/>
      <c r="M709" s="69">
        <f>+SUM(M702:M708)</f>
        <v>85.218089768690007</v>
      </c>
      <c r="N709" s="69">
        <f t="shared" ref="N709" si="198">+SUM(N702:N708)</f>
        <v>85.218089768690007</v>
      </c>
      <c r="O709" s="69">
        <f t="shared" ref="O709:AR709" si="199">+SUM(O702:O708)</f>
        <v>85.218089768690007</v>
      </c>
      <c r="P709" s="69">
        <f t="shared" si="199"/>
        <v>48.163069628918002</v>
      </c>
      <c r="Q709" s="69">
        <f t="shared" si="199"/>
        <v>0</v>
      </c>
      <c r="R709" s="69">
        <f t="shared" si="199"/>
        <v>0</v>
      </c>
      <c r="S709" s="69">
        <f t="shared" si="199"/>
        <v>0</v>
      </c>
      <c r="T709" s="69">
        <f t="shared" si="199"/>
        <v>0</v>
      </c>
      <c r="U709" s="69">
        <f t="shared" si="199"/>
        <v>0</v>
      </c>
      <c r="V709" s="69">
        <f t="shared" si="199"/>
        <v>0</v>
      </c>
      <c r="W709" s="69">
        <f t="shared" si="199"/>
        <v>0</v>
      </c>
      <c r="X709" s="69">
        <f t="shared" si="199"/>
        <v>0</v>
      </c>
      <c r="Y709" s="69">
        <f t="shared" si="199"/>
        <v>0</v>
      </c>
      <c r="Z709" s="69">
        <f t="shared" si="199"/>
        <v>0</v>
      </c>
      <c r="AA709" s="69">
        <f t="shared" si="199"/>
        <v>0</v>
      </c>
      <c r="AB709" s="69">
        <f t="shared" si="199"/>
        <v>0</v>
      </c>
      <c r="AC709" s="69">
        <f t="shared" si="199"/>
        <v>0</v>
      </c>
      <c r="AD709" s="69">
        <f t="shared" si="199"/>
        <v>0</v>
      </c>
      <c r="AE709" s="69">
        <f t="shared" si="199"/>
        <v>0</v>
      </c>
      <c r="AF709" s="69">
        <f t="shared" si="199"/>
        <v>0</v>
      </c>
      <c r="AG709" s="69">
        <f t="shared" si="199"/>
        <v>0</v>
      </c>
      <c r="AH709" s="69">
        <f t="shared" si="199"/>
        <v>0</v>
      </c>
      <c r="AI709" s="69">
        <f t="shared" si="199"/>
        <v>0</v>
      </c>
      <c r="AJ709" s="69">
        <f t="shared" si="199"/>
        <v>0</v>
      </c>
      <c r="AK709" s="69">
        <f t="shared" si="199"/>
        <v>0</v>
      </c>
      <c r="AL709" s="69">
        <f t="shared" si="199"/>
        <v>0</v>
      </c>
      <c r="AM709" s="69">
        <f t="shared" si="199"/>
        <v>0</v>
      </c>
      <c r="AN709" s="69">
        <f t="shared" si="199"/>
        <v>0</v>
      </c>
      <c r="AO709" s="69">
        <f t="shared" si="199"/>
        <v>0</v>
      </c>
      <c r="AP709" s="69">
        <f t="shared" si="199"/>
        <v>0</v>
      </c>
      <c r="AQ709" s="69">
        <f t="shared" si="199"/>
        <v>0</v>
      </c>
      <c r="AR709" s="69">
        <f t="shared" si="199"/>
        <v>0</v>
      </c>
    </row>
    <row r="710" spans="1:48" s="206" customFormat="1" x14ac:dyDescent="0.25">
      <c r="A710" s="204"/>
      <c r="B710" s="204"/>
      <c r="C710" s="204"/>
      <c r="D710" s="204"/>
      <c r="E710" s="204"/>
      <c r="F710" s="205"/>
      <c r="H710" s="207"/>
      <c r="I710" s="207"/>
      <c r="L710" s="202"/>
    </row>
    <row r="711" spans="1:48" ht="18.75" x14ac:dyDescent="0.3">
      <c r="F711" s="208"/>
      <c r="I711" s="17" t="str">
        <f>+IF(OR(J712="OIL",J712="OIL-eq"),$I$5,IF(J712="GAS",$I$4,IF(J712="GSL",$I$8,IF(J712="DSL",$I$9,IF(J712="KER",$I$10,IF(J712="LPG",$I$11,IF(J712="HFO",$I$12,IF(J712="AVG",$I$13,IF(J712="RFG",$I$14,IF(J712="ELC",$I$15,$I$16))))))))))</f>
        <v>Kt CO2e/año</v>
      </c>
      <c r="K711" s="34" t="s">
        <v>497</v>
      </c>
    </row>
    <row r="712" spans="1:48" x14ac:dyDescent="0.25">
      <c r="I712" s="115">
        <f>+IF(OR(J712="OIL",J712="OIL-eq"),$H$5,IF(J712="GAS",$H$4,IF(J712="GSL",$H$8,IF(J712="DSL",$H$9,IF(J712="KER",$H$10,IF(J712="LPG",$H$11,IF(J712="HFO",$H$12,IF(J712="AVG",$H$13,IF(J712="RFG",$H$14,IF(J712="ELC",$H$15,$H$16))))))))))</f>
        <v>1</v>
      </c>
      <c r="J712" s="106" t="s">
        <v>488</v>
      </c>
      <c r="K712" s="108" t="s">
        <v>389</v>
      </c>
    </row>
    <row r="713" spans="1:48" x14ac:dyDescent="0.25">
      <c r="H713" s="12"/>
      <c r="I713" s="12"/>
      <c r="J713" s="15"/>
      <c r="K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</row>
    <row r="714" spans="1:48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:48" x14ac:dyDescent="0.25">
      <c r="D715" s="131"/>
      <c r="E715" s="131"/>
      <c r="G715" s="15"/>
      <c r="H715" s="17" t="str">
        <f t="shared" ref="H715:H721" si="200">+$B$1</f>
        <v>DIC7</v>
      </c>
      <c r="I715" s="24"/>
      <c r="J715" s="24" t="s">
        <v>148</v>
      </c>
      <c r="K715" s="108" t="s">
        <v>286</v>
      </c>
      <c r="L715" s="22" t="str">
        <f>+$B$3</f>
        <v>GU - Gas</v>
      </c>
      <c r="M715" s="21">
        <f>+SUMIFS(Resultados_Dic3!H$3:H$99980,Resultados_Dic3!$F$3:$F$99980,Produccion_UO!$K715,Resultados_Dic3!$D$3:$D$99980,Produccion_UO!$K$621,Resultados_Dic3!$E$3:$E$99980,Produccion_UO!$J715,Resultados_Dic3!$A$3:$A$99980,Produccion_UO!$H715)*$I$712</f>
        <v>0</v>
      </c>
      <c r="N715" s="21">
        <f>+SUMIFS(Resultados_Dic3!I$3:I$99980,Resultados_Dic3!$F$3:$F$99980,Produccion_UO!$K715,Resultados_Dic3!$D$3:$D$99980,Produccion_UO!$K$621,Resultados_Dic3!$E$3:$E$99980,Produccion_UO!$J715,Resultados_Dic3!$A$3:$A$99980,Produccion_UO!$H715)*$I$712</f>
        <v>0</v>
      </c>
      <c r="O715" s="21">
        <f>+SUMIFS(Resultados_Dic3!J$3:J$99980,Resultados_Dic3!$F$3:$F$99980,Produccion_UO!$K715,Resultados_Dic3!$D$3:$D$99980,Produccion_UO!$K$621,Resultados_Dic3!$E$3:$E$99980,Produccion_UO!$J715,Resultados_Dic3!$A$3:$A$99980,Produccion_UO!$H715)*$I$712</f>
        <v>0</v>
      </c>
      <c r="P715" s="21">
        <f>+SUMIFS(Resultados_Dic3!K$3:K$99980,Resultados_Dic3!$F$3:$F$99980,Produccion_UO!$K715,Resultados_Dic3!$D$3:$D$99980,Produccion_UO!$K$621,Resultados_Dic3!$E$3:$E$99980,Produccion_UO!$J715,Resultados_Dic3!$A$3:$A$99980,Produccion_UO!$H715)*$I$712</f>
        <v>0</v>
      </c>
      <c r="Q715" s="21">
        <f>+SUMIFS(Resultados_Dic3!L$3:L$99980,Resultados_Dic3!$F$3:$F$99980,Produccion_UO!$K715,Resultados_Dic3!$D$3:$D$99980,Produccion_UO!$K$621,Resultados_Dic3!$E$3:$E$99980,Produccion_UO!$J715,Resultados_Dic3!$A$3:$A$99980,Produccion_UO!$H715)*$I$712</f>
        <v>0</v>
      </c>
      <c r="R715" s="21">
        <f>+SUMIFS(Resultados_Dic3!M$3:M$99980,Resultados_Dic3!$F$3:$F$99980,Produccion_UO!$K715,Resultados_Dic3!$D$3:$D$99980,Produccion_UO!$K$621,Resultados_Dic3!$E$3:$E$99980,Produccion_UO!$J715,Resultados_Dic3!$A$3:$A$99980,Produccion_UO!$H715)*$I$712</f>
        <v>0</v>
      </c>
      <c r="S715" s="21">
        <f>+SUMIFS(Resultados_Dic3!N$3:N$99980,Resultados_Dic3!$F$3:$F$99980,Produccion_UO!$K715,Resultados_Dic3!$D$3:$D$99980,Produccion_UO!$K$621,Resultados_Dic3!$E$3:$E$99980,Produccion_UO!$J715,Resultados_Dic3!$A$3:$A$99980,Produccion_UO!$H715)*$I$712</f>
        <v>0</v>
      </c>
      <c r="T715" s="21">
        <f>+SUMIFS(Resultados_Dic3!O$3:O$99980,Resultados_Dic3!$F$3:$F$99980,Produccion_UO!$K715,Resultados_Dic3!$D$3:$D$99980,Produccion_UO!$K$621,Resultados_Dic3!$E$3:$E$99980,Produccion_UO!$J715,Resultados_Dic3!$A$3:$A$99980,Produccion_UO!$H715)*$I$712</f>
        <v>0</v>
      </c>
      <c r="U715" s="21">
        <f>+SUMIFS(Resultados_Dic3!P$3:P$99980,Resultados_Dic3!$F$3:$F$99980,Produccion_UO!$K715,Resultados_Dic3!$D$3:$D$99980,Produccion_UO!$K$621,Resultados_Dic3!$E$3:$E$99980,Produccion_UO!$J715,Resultados_Dic3!$A$3:$A$99980,Produccion_UO!$H715)*$I$712</f>
        <v>0</v>
      </c>
      <c r="V715" s="21">
        <f>+SUMIFS(Resultados_Dic3!Q$3:Q$99980,Resultados_Dic3!$F$3:$F$99980,Produccion_UO!$K715,Resultados_Dic3!$D$3:$D$99980,Produccion_UO!$K$621,Resultados_Dic3!$E$3:$E$99980,Produccion_UO!$J715,Resultados_Dic3!$A$3:$A$99980,Produccion_UO!$H715)*$I$712</f>
        <v>0</v>
      </c>
      <c r="W715" s="21">
        <f>+SUMIFS(Resultados_Dic3!R$3:R$99980,Resultados_Dic3!$F$3:$F$99980,Produccion_UO!$K715,Resultados_Dic3!$D$3:$D$99980,Produccion_UO!$K$621,Resultados_Dic3!$E$3:$E$99980,Produccion_UO!$J715,Resultados_Dic3!$A$3:$A$99980,Produccion_UO!$H715)*$I$712</f>
        <v>0</v>
      </c>
      <c r="X715" s="21">
        <f>+SUMIFS(Resultados_Dic3!S$3:S$99980,Resultados_Dic3!$F$3:$F$99980,Produccion_UO!$K715,Resultados_Dic3!$D$3:$D$99980,Produccion_UO!$K$621,Resultados_Dic3!$E$3:$E$99980,Produccion_UO!$J715,Resultados_Dic3!$A$3:$A$99980,Produccion_UO!$H715)*$I$712</f>
        <v>0</v>
      </c>
      <c r="Y715" s="21">
        <f>+SUMIFS(Resultados_Dic3!T$3:T$99980,Resultados_Dic3!$F$3:$F$99980,Produccion_UO!$K715,Resultados_Dic3!$D$3:$D$99980,Produccion_UO!$K$621,Resultados_Dic3!$E$3:$E$99980,Produccion_UO!$J715,Resultados_Dic3!$A$3:$A$99980,Produccion_UO!$H715)*$I$712</f>
        <v>0</v>
      </c>
      <c r="Z715" s="21">
        <f>+SUMIFS(Resultados_Dic3!U$3:U$99980,Resultados_Dic3!$F$3:$F$99980,Produccion_UO!$K715,Resultados_Dic3!$D$3:$D$99980,Produccion_UO!$K$621,Resultados_Dic3!$E$3:$E$99980,Produccion_UO!$J715,Resultados_Dic3!$A$3:$A$99980,Produccion_UO!$H715)*$I$712</f>
        <v>0</v>
      </c>
      <c r="AA715" s="21">
        <f>+SUMIFS(Resultados_Dic3!V$3:V$99980,Resultados_Dic3!$F$3:$F$99980,Produccion_UO!$K715,Resultados_Dic3!$D$3:$D$99980,Produccion_UO!$K$621,Resultados_Dic3!$E$3:$E$99980,Produccion_UO!$J715,Resultados_Dic3!$A$3:$A$99980,Produccion_UO!$H715)*$I$712</f>
        <v>0</v>
      </c>
      <c r="AB715" s="21">
        <f>+SUMIFS(Resultados_Dic3!W$3:W$99980,Resultados_Dic3!$F$3:$F$99980,Produccion_UO!$K715,Resultados_Dic3!$D$3:$D$99980,Produccion_UO!$K$621,Resultados_Dic3!$E$3:$E$99980,Produccion_UO!$J715,Resultados_Dic3!$A$3:$A$99980,Produccion_UO!$H715)*$I$712</f>
        <v>0</v>
      </c>
      <c r="AC715" s="21">
        <f>+SUMIFS(Resultados_Dic3!X$3:X$99980,Resultados_Dic3!$F$3:$F$99980,Produccion_UO!$K715,Resultados_Dic3!$D$3:$D$99980,Produccion_UO!$K$621,Resultados_Dic3!$E$3:$E$99980,Produccion_UO!$J715,Resultados_Dic3!$A$3:$A$99980,Produccion_UO!$H715)*$I$712</f>
        <v>0</v>
      </c>
      <c r="AD715" s="21">
        <f>+SUMIFS(Resultados_Dic3!Y$3:Y$99980,Resultados_Dic3!$F$3:$F$99980,Produccion_UO!$K715,Resultados_Dic3!$D$3:$D$99980,Produccion_UO!$K$621,Resultados_Dic3!$E$3:$E$99980,Produccion_UO!$J715,Resultados_Dic3!$A$3:$A$99980,Produccion_UO!$H715)*$I$712</f>
        <v>0</v>
      </c>
      <c r="AE715" s="21">
        <f>+SUMIFS(Resultados_Dic3!Z$3:Z$99980,Resultados_Dic3!$F$3:$F$99980,Produccion_UO!$K715,Resultados_Dic3!$D$3:$D$99980,Produccion_UO!$K$621,Resultados_Dic3!$E$3:$E$99980,Produccion_UO!$J715,Resultados_Dic3!$A$3:$A$99980,Produccion_UO!$H715)*$I$712</f>
        <v>0</v>
      </c>
      <c r="AF715" s="21">
        <f>+SUMIFS(Resultados_Dic3!AA$3:AA$99980,Resultados_Dic3!$F$3:$F$99980,Produccion_UO!$K715,Resultados_Dic3!$D$3:$D$99980,Produccion_UO!$K$621,Resultados_Dic3!$E$3:$E$99980,Produccion_UO!$J715,Resultados_Dic3!$A$3:$A$99980,Produccion_UO!$H715)*$I$712</f>
        <v>0</v>
      </c>
      <c r="AG715" s="21">
        <f>+SUMIFS(Resultados_Dic3!AB$3:AB$99980,Resultados_Dic3!$F$3:$F$99980,Produccion_UO!$K715,Resultados_Dic3!$D$3:$D$99980,Produccion_UO!$K$621,Resultados_Dic3!$E$3:$E$99980,Produccion_UO!$J715,Resultados_Dic3!$A$3:$A$99980,Produccion_UO!$H715)*$I$712</f>
        <v>0</v>
      </c>
      <c r="AH715" s="21">
        <f>+SUMIFS(Resultados_Dic3!AC$3:AC$99980,Resultados_Dic3!$F$3:$F$99980,Produccion_UO!$K715,Resultados_Dic3!$D$3:$D$99980,Produccion_UO!$K$621,Resultados_Dic3!$E$3:$E$99980,Produccion_UO!$J715,Resultados_Dic3!$A$3:$A$99980,Produccion_UO!$H715)*$I$712</f>
        <v>0</v>
      </c>
      <c r="AI715" s="21">
        <f>+SUMIFS(Resultados_Dic3!AD$3:AD$99980,Resultados_Dic3!$F$3:$F$99980,Produccion_UO!$K715,Resultados_Dic3!$D$3:$D$99980,Produccion_UO!$K$621,Resultados_Dic3!$E$3:$E$99980,Produccion_UO!$J715,Resultados_Dic3!$A$3:$A$99980,Produccion_UO!$H715)*$I$712</f>
        <v>0</v>
      </c>
      <c r="AJ715" s="21">
        <f>+SUMIFS(Resultados_Dic3!AE$3:AE$99980,Resultados_Dic3!$F$3:$F$99980,Produccion_UO!$K715,Resultados_Dic3!$D$3:$D$99980,Produccion_UO!$K$621,Resultados_Dic3!$E$3:$E$99980,Produccion_UO!$J715,Resultados_Dic3!$A$3:$A$99980,Produccion_UO!$H715)*$I$712</f>
        <v>0</v>
      </c>
      <c r="AK715" s="21">
        <f>+SUMIFS(Resultados_Dic3!AF$3:AF$99980,Resultados_Dic3!$F$3:$F$99980,Produccion_UO!$K715,Resultados_Dic3!$D$3:$D$99980,Produccion_UO!$K$621,Resultados_Dic3!$E$3:$E$99980,Produccion_UO!$J715,Resultados_Dic3!$A$3:$A$99980,Produccion_UO!$H715)*$I$712</f>
        <v>0</v>
      </c>
      <c r="AL715" s="21">
        <f>+SUMIFS(Resultados_Dic3!AG$3:AG$99980,Resultados_Dic3!$F$3:$F$99980,Produccion_UO!$K715,Resultados_Dic3!$D$3:$D$99980,Produccion_UO!$K$621,Resultados_Dic3!$E$3:$E$99980,Produccion_UO!$J715,Resultados_Dic3!$A$3:$A$99980,Produccion_UO!$H715)*$I$712</f>
        <v>0</v>
      </c>
      <c r="AM715" s="21">
        <f>+SUMIFS(Resultados_Dic3!AH$3:AH$99980,Resultados_Dic3!$F$3:$F$99980,Produccion_UO!$K715,Resultados_Dic3!$D$3:$D$99980,Produccion_UO!$K$621,Resultados_Dic3!$E$3:$E$99980,Produccion_UO!$J715,Resultados_Dic3!$A$3:$A$99980,Produccion_UO!$H715)*$I$712</f>
        <v>0</v>
      </c>
      <c r="AN715" s="21">
        <f>+SUMIFS(Resultados_Dic3!AI$3:AI$99980,Resultados_Dic3!$F$3:$F$99980,Produccion_UO!$K715,Resultados_Dic3!$D$3:$D$99980,Produccion_UO!$K$621,Resultados_Dic3!$E$3:$E$99980,Produccion_UO!$J715,Resultados_Dic3!$A$3:$A$99980,Produccion_UO!$H715)*$I$712</f>
        <v>0</v>
      </c>
      <c r="AO715" s="21">
        <f>+SUMIFS(Resultados_Dic3!AJ$3:AJ$99980,Resultados_Dic3!$F$3:$F$99980,Produccion_UO!$K715,Resultados_Dic3!$D$3:$D$99980,Produccion_UO!$K$621,Resultados_Dic3!$E$3:$E$99980,Produccion_UO!$J715,Resultados_Dic3!$A$3:$A$99980,Produccion_UO!$H715)*$I$712</f>
        <v>0</v>
      </c>
      <c r="AP715" s="21">
        <f>+SUMIFS(Resultados_Dic3!AK$3:AK$99980,Resultados_Dic3!$F$3:$F$99980,Produccion_UO!$K715,Resultados_Dic3!$D$3:$D$99980,Produccion_UO!$K$621,Resultados_Dic3!$E$3:$E$99980,Produccion_UO!$J715,Resultados_Dic3!$A$3:$A$99980,Produccion_UO!$H715)*$I$712</f>
        <v>0</v>
      </c>
      <c r="AQ715" s="21">
        <f>+SUMIFS(Resultados_Dic3!AL$3:AL$99980,Resultados_Dic3!$F$3:$F$99980,Produccion_UO!$K715,Resultados_Dic3!$D$3:$D$99980,Produccion_UO!$K$621,Resultados_Dic3!$E$3:$E$99980,Produccion_UO!$J715,Resultados_Dic3!$A$3:$A$99980,Produccion_UO!$H715)*$I$712</f>
        <v>0</v>
      </c>
      <c r="AR715" s="21">
        <f>+SUMIFS(Resultados_Dic3!AM$3:AM$99980,Resultados_Dic3!$F$3:$F$99980,Produccion_UO!$K715,Resultados_Dic3!$D$3:$D$99980,Produccion_UO!$K$621,Resultados_Dic3!$E$3:$E$99980,Produccion_UO!$J715,Resultados_Dic3!$A$3:$A$99980,Produccion_UO!$H715)*$I$712</f>
        <v>0</v>
      </c>
    </row>
    <row r="716" spans="1:48" x14ac:dyDescent="0.25">
      <c r="D716" s="131"/>
      <c r="E716" s="131"/>
      <c r="G716" s="15"/>
      <c r="H716" s="17" t="str">
        <f t="shared" si="200"/>
        <v>DIC7</v>
      </c>
      <c r="I716" s="24"/>
      <c r="J716" s="24" t="s">
        <v>150</v>
      </c>
      <c r="K716" s="108" t="s">
        <v>230</v>
      </c>
      <c r="L716" s="22" t="str">
        <f>+$B$4</f>
        <v>LLO - Ligth</v>
      </c>
      <c r="M716" s="21">
        <f>+(SUMIFS(Resultados_Dic3!H$3:H$99980,Resultados_Dic3!$F$3:$F$99980,Produccion_UO!$K716,Resultados_Dic3!$D$3:$D$99980,Produccion_UO!$K$660,Resultados_Dic3!$E$3:$E$99980,Produccion_UO!$J716,Resultados_Dic3!$A$3:$A$99980,Produccion_UO!$H716)+SUMIFS(Resultados_Dic3!H$3:H$99980,Resultados_Dic3!$F$3:$F$99980,Produccion_UO!$K716,Resultados_Dic3!$D$3:$D$99980,Produccion_UO!$K$660,Resultados_Dic3!$E$3:$E$99980,$I716,Resultados_Dic3!$A$3:$A$99980,Produccion_UO!$H716))*$I$712</f>
        <v>310.12077228205402</v>
      </c>
      <c r="N716" s="21">
        <f>+(SUMIFS(Resultados_Dic3!I$3:I$99980,Resultados_Dic3!$F$3:$F$99980,Produccion_UO!$K716,Resultados_Dic3!$D$3:$D$99980,Produccion_UO!$K$660,Resultados_Dic3!$E$3:$E$99980,Produccion_UO!$J716,Resultados_Dic3!$A$3:$A$99980,Produccion_UO!$H716)+SUMIFS(Resultados_Dic3!I$3:I$99980,Resultados_Dic3!$F$3:$F$99980,Produccion_UO!$K716,Resultados_Dic3!$D$3:$D$99980,Produccion_UO!$K$660,Resultados_Dic3!$E$3:$E$99980,$I716,Resultados_Dic3!$A$3:$A$99980,Produccion_UO!$H716))*$I$712</f>
        <v>310.78262260210602</v>
      </c>
      <c r="O716" s="21">
        <f>+(SUMIFS(Resultados_Dic3!J$3:J$99980,Resultados_Dic3!$F$3:$F$99980,Produccion_UO!$K716,Resultados_Dic3!$D$3:$D$99980,Produccion_UO!$K$660,Resultados_Dic3!$E$3:$E$99980,Produccion_UO!$J716,Resultados_Dic3!$A$3:$A$99980,Produccion_UO!$H716)+SUMIFS(Resultados_Dic3!J$3:J$99980,Resultados_Dic3!$F$3:$F$99980,Produccion_UO!$K716,Resultados_Dic3!$D$3:$D$99980,Produccion_UO!$K$660,Resultados_Dic3!$E$3:$E$99980,$I716,Resultados_Dic3!$A$3:$A$99980,Produccion_UO!$H716))*$I$712</f>
        <v>290.82267383940302</v>
      </c>
      <c r="P716" s="21">
        <f>+(SUMIFS(Resultados_Dic3!K$3:K$99980,Resultados_Dic3!$F$3:$F$99980,Produccion_UO!$K716,Resultados_Dic3!$D$3:$D$99980,Produccion_UO!$K$660,Resultados_Dic3!$E$3:$E$99980,Produccion_UO!$J716,Resultados_Dic3!$A$3:$A$99980,Produccion_UO!$H716)+SUMIFS(Resultados_Dic3!K$3:K$99980,Resultados_Dic3!$F$3:$F$99980,Produccion_UO!$K716,Resultados_Dic3!$D$3:$D$99980,Produccion_UO!$K$660,Resultados_Dic3!$E$3:$E$99980,$I716,Resultados_Dic3!$A$3:$A$99980,Produccion_UO!$H716))*$I$712</f>
        <v>279.37470369432998</v>
      </c>
      <c r="Q716" s="21">
        <f>+(SUMIFS(Resultados_Dic3!L$3:L$99980,Resultados_Dic3!$F$3:$F$99980,Produccion_UO!$K716,Resultados_Dic3!$D$3:$D$99980,Produccion_UO!$K$660,Resultados_Dic3!$E$3:$E$99980,Produccion_UO!$J716,Resultados_Dic3!$A$3:$A$99980,Produccion_UO!$H716)+SUMIFS(Resultados_Dic3!L$3:L$99980,Resultados_Dic3!$F$3:$F$99980,Produccion_UO!$K716,Resultados_Dic3!$D$3:$D$99980,Produccion_UO!$K$660,Resultados_Dic3!$E$3:$E$99980,$I716,Resultados_Dic3!$A$3:$A$99980,Produccion_UO!$H716))*$I$712</f>
        <v>243.14640810717</v>
      </c>
      <c r="R716" s="21">
        <f>+(SUMIFS(Resultados_Dic3!M$3:M$99980,Resultados_Dic3!$F$3:$F$99980,Produccion_UO!$K716,Resultados_Dic3!$D$3:$D$99980,Produccion_UO!$K$660,Resultados_Dic3!$E$3:$E$99980,Produccion_UO!$J716,Resultados_Dic3!$A$3:$A$99980,Produccion_UO!$H716)+SUMIFS(Resultados_Dic3!M$3:M$99980,Resultados_Dic3!$F$3:$F$99980,Produccion_UO!$K716,Resultados_Dic3!$D$3:$D$99980,Produccion_UO!$K$660,Resultados_Dic3!$E$3:$E$99980,$I716,Resultados_Dic3!$A$3:$A$99980,Produccion_UO!$H716))*$I$712</f>
        <v>171.31861166137199</v>
      </c>
      <c r="S716" s="21">
        <f>+(SUMIFS(Resultados_Dic3!N$3:N$99980,Resultados_Dic3!$F$3:$F$99980,Produccion_UO!$K716,Resultados_Dic3!$D$3:$D$99980,Produccion_UO!$K$660,Resultados_Dic3!$E$3:$E$99980,Produccion_UO!$J716,Resultados_Dic3!$A$3:$A$99980,Produccion_UO!$H716)+SUMIFS(Resultados_Dic3!N$3:N$99980,Resultados_Dic3!$F$3:$F$99980,Produccion_UO!$K716,Resultados_Dic3!$D$3:$D$99980,Produccion_UO!$K$660,Resultados_Dic3!$E$3:$E$99980,$I716,Resultados_Dic3!$A$3:$A$99980,Produccion_UO!$H716))*$I$712</f>
        <v>139.05715614507801</v>
      </c>
      <c r="T716" s="21">
        <f>+(SUMIFS(Resultados_Dic3!O$3:O$99980,Resultados_Dic3!$F$3:$F$99980,Produccion_UO!$K716,Resultados_Dic3!$D$3:$D$99980,Produccion_UO!$K$660,Resultados_Dic3!$E$3:$E$99980,Produccion_UO!$J716,Resultados_Dic3!$A$3:$A$99980,Produccion_UO!$H716)+SUMIFS(Resultados_Dic3!O$3:O$99980,Resultados_Dic3!$F$3:$F$99980,Produccion_UO!$K716,Resultados_Dic3!$D$3:$D$99980,Produccion_UO!$K$660,Resultados_Dic3!$E$3:$E$99980,$I716,Resultados_Dic3!$A$3:$A$99980,Produccion_UO!$H716))*$I$712</f>
        <v>113.474115677714</v>
      </c>
      <c r="U716" s="21">
        <f>+(SUMIFS(Resultados_Dic3!P$3:P$99980,Resultados_Dic3!$F$3:$F$99980,Produccion_UO!$K716,Resultados_Dic3!$D$3:$D$99980,Produccion_UO!$K$660,Resultados_Dic3!$E$3:$E$99980,Produccion_UO!$J716,Resultados_Dic3!$A$3:$A$99980,Produccion_UO!$H716)+SUMIFS(Resultados_Dic3!P$3:P$99980,Resultados_Dic3!$F$3:$F$99980,Produccion_UO!$K716,Resultados_Dic3!$D$3:$D$99980,Produccion_UO!$K$660,Resultados_Dic3!$E$3:$E$99980,$I716,Resultados_Dic3!$A$3:$A$99980,Produccion_UO!$H716))*$I$712</f>
        <v>12.618376910504001</v>
      </c>
      <c r="V716" s="21">
        <f>+(SUMIFS(Resultados_Dic3!Q$3:Q$99980,Resultados_Dic3!$F$3:$F$99980,Produccion_UO!$K716,Resultados_Dic3!$D$3:$D$99980,Produccion_UO!$K$660,Resultados_Dic3!$E$3:$E$99980,Produccion_UO!$J716,Resultados_Dic3!$A$3:$A$99980,Produccion_UO!$H716)+SUMIFS(Resultados_Dic3!Q$3:Q$99980,Resultados_Dic3!$F$3:$F$99980,Produccion_UO!$K716,Resultados_Dic3!$D$3:$D$99980,Produccion_UO!$K$660,Resultados_Dic3!$E$3:$E$99980,$I716,Resultados_Dic3!$A$3:$A$99980,Produccion_UO!$H716))*$I$712</f>
        <v>0</v>
      </c>
      <c r="W716" s="21">
        <f>+(SUMIFS(Resultados_Dic3!R$3:R$99980,Resultados_Dic3!$F$3:$F$99980,Produccion_UO!$K716,Resultados_Dic3!$D$3:$D$99980,Produccion_UO!$K$660,Resultados_Dic3!$E$3:$E$99980,Produccion_UO!$J716,Resultados_Dic3!$A$3:$A$99980,Produccion_UO!$H716)+SUMIFS(Resultados_Dic3!R$3:R$99980,Resultados_Dic3!$F$3:$F$99980,Produccion_UO!$K716,Resultados_Dic3!$D$3:$D$99980,Produccion_UO!$K$660,Resultados_Dic3!$E$3:$E$99980,$I716,Resultados_Dic3!$A$3:$A$99980,Produccion_UO!$H716))*$I$712</f>
        <v>0</v>
      </c>
      <c r="X716" s="21">
        <f>+(SUMIFS(Resultados_Dic3!S$3:S$99980,Resultados_Dic3!$F$3:$F$99980,Produccion_UO!$K716,Resultados_Dic3!$D$3:$D$99980,Produccion_UO!$K$660,Resultados_Dic3!$E$3:$E$99980,Produccion_UO!$J716,Resultados_Dic3!$A$3:$A$99980,Produccion_UO!$H716)+SUMIFS(Resultados_Dic3!S$3:S$99980,Resultados_Dic3!$F$3:$F$99980,Produccion_UO!$K716,Resultados_Dic3!$D$3:$D$99980,Produccion_UO!$K$660,Resultados_Dic3!$E$3:$E$99980,$I716,Resultados_Dic3!$A$3:$A$99980,Produccion_UO!$H716))*$I$712</f>
        <v>99.928211107152094</v>
      </c>
      <c r="Y716" s="21">
        <f>+(SUMIFS(Resultados_Dic3!T$3:T$99980,Resultados_Dic3!$F$3:$F$99980,Produccion_UO!$K716,Resultados_Dic3!$D$3:$D$99980,Produccion_UO!$K$660,Resultados_Dic3!$E$3:$E$99980,Produccion_UO!$J716,Resultados_Dic3!$A$3:$A$99980,Produccion_UO!$H716)+SUMIFS(Resultados_Dic3!T$3:T$99980,Resultados_Dic3!$F$3:$F$99980,Produccion_UO!$K716,Resultados_Dic3!$D$3:$D$99980,Produccion_UO!$K$660,Resultados_Dic3!$E$3:$E$99980,$I716,Resultados_Dic3!$A$3:$A$99980,Produccion_UO!$H716))*$I$712</f>
        <v>99.928211107152094</v>
      </c>
      <c r="Z716" s="21">
        <f>+(SUMIFS(Resultados_Dic3!U$3:U$99980,Resultados_Dic3!$F$3:$F$99980,Produccion_UO!$K716,Resultados_Dic3!$D$3:$D$99980,Produccion_UO!$K$660,Resultados_Dic3!$E$3:$E$99980,Produccion_UO!$J716,Resultados_Dic3!$A$3:$A$99980,Produccion_UO!$H716)+SUMIFS(Resultados_Dic3!U$3:U$99980,Resultados_Dic3!$F$3:$F$99980,Produccion_UO!$K716,Resultados_Dic3!$D$3:$D$99980,Produccion_UO!$K$660,Resultados_Dic3!$E$3:$E$99980,$I716,Resultados_Dic3!$A$3:$A$99980,Produccion_UO!$H716))*$I$712</f>
        <v>50.275094543506903</v>
      </c>
      <c r="AA716" s="21">
        <f>+(SUMIFS(Resultados_Dic3!V$3:V$99980,Resultados_Dic3!$F$3:$F$99980,Produccion_UO!$K716,Resultados_Dic3!$D$3:$D$99980,Produccion_UO!$K$660,Resultados_Dic3!$E$3:$E$99980,Produccion_UO!$J716,Resultados_Dic3!$A$3:$A$99980,Produccion_UO!$H716)+SUMIFS(Resultados_Dic3!V$3:V$99980,Resultados_Dic3!$F$3:$F$99980,Produccion_UO!$K716,Resultados_Dic3!$D$3:$D$99980,Produccion_UO!$K$660,Resultados_Dic3!$E$3:$E$99980,$I716,Resultados_Dic3!$A$3:$A$99980,Produccion_UO!$H716))*$I$712</f>
        <v>0</v>
      </c>
      <c r="AB716" s="21">
        <f>+(SUMIFS(Resultados_Dic3!W$3:W$99980,Resultados_Dic3!$F$3:$F$99980,Produccion_UO!$K716,Resultados_Dic3!$D$3:$D$99980,Produccion_UO!$K$660,Resultados_Dic3!$E$3:$E$99980,Produccion_UO!$J716,Resultados_Dic3!$A$3:$A$99980,Produccion_UO!$H716)+SUMIFS(Resultados_Dic3!W$3:W$99980,Resultados_Dic3!$F$3:$F$99980,Produccion_UO!$K716,Resultados_Dic3!$D$3:$D$99980,Produccion_UO!$K$660,Resultados_Dic3!$E$3:$E$99980,$I716,Resultados_Dic3!$A$3:$A$99980,Produccion_UO!$H716))*$I$712</f>
        <v>0</v>
      </c>
      <c r="AC716" s="21">
        <f>+(SUMIFS(Resultados_Dic3!X$3:X$99980,Resultados_Dic3!$F$3:$F$99980,Produccion_UO!$K716,Resultados_Dic3!$D$3:$D$99980,Produccion_UO!$K$660,Resultados_Dic3!$E$3:$E$99980,Produccion_UO!$J716,Resultados_Dic3!$A$3:$A$99980,Produccion_UO!$H716)+SUMIFS(Resultados_Dic3!X$3:X$99980,Resultados_Dic3!$F$3:$F$99980,Produccion_UO!$K716,Resultados_Dic3!$D$3:$D$99980,Produccion_UO!$K$660,Resultados_Dic3!$E$3:$E$99980,$I716,Resultados_Dic3!$A$3:$A$99980,Produccion_UO!$H716))*$I$712</f>
        <v>0</v>
      </c>
      <c r="AD716" s="21">
        <f>+(SUMIFS(Resultados_Dic3!Y$3:Y$99980,Resultados_Dic3!$F$3:$F$99980,Produccion_UO!$K716,Resultados_Dic3!$D$3:$D$99980,Produccion_UO!$K$660,Resultados_Dic3!$E$3:$E$99980,Produccion_UO!$J716,Resultados_Dic3!$A$3:$A$99980,Produccion_UO!$H716)+SUMIFS(Resultados_Dic3!Y$3:Y$99980,Resultados_Dic3!$F$3:$F$99980,Produccion_UO!$K716,Resultados_Dic3!$D$3:$D$99980,Produccion_UO!$K$660,Resultados_Dic3!$E$3:$E$99980,$I716,Resultados_Dic3!$A$3:$A$99980,Produccion_UO!$H716))*$I$712</f>
        <v>0</v>
      </c>
      <c r="AE716" s="21">
        <f>+(SUMIFS(Resultados_Dic3!Z$3:Z$99980,Resultados_Dic3!$F$3:$F$99980,Produccion_UO!$K716,Resultados_Dic3!$D$3:$D$99980,Produccion_UO!$K$660,Resultados_Dic3!$E$3:$E$99980,Produccion_UO!$J716,Resultados_Dic3!$A$3:$A$99980,Produccion_UO!$H716)+SUMIFS(Resultados_Dic3!Z$3:Z$99980,Resultados_Dic3!$F$3:$F$99980,Produccion_UO!$K716,Resultados_Dic3!$D$3:$D$99980,Produccion_UO!$K$660,Resultados_Dic3!$E$3:$E$99980,$I716,Resultados_Dic3!$A$3:$A$99980,Produccion_UO!$H716))*$I$712</f>
        <v>0</v>
      </c>
      <c r="AF716" s="21">
        <f>+(SUMIFS(Resultados_Dic3!AA$3:AA$99980,Resultados_Dic3!$F$3:$F$99980,Produccion_UO!$K716,Resultados_Dic3!$D$3:$D$99980,Produccion_UO!$K$660,Resultados_Dic3!$E$3:$E$99980,Produccion_UO!$J716,Resultados_Dic3!$A$3:$A$99980,Produccion_UO!$H716)+SUMIFS(Resultados_Dic3!AA$3:AA$99980,Resultados_Dic3!$F$3:$F$99980,Produccion_UO!$K716,Resultados_Dic3!$D$3:$D$99980,Produccion_UO!$K$660,Resultados_Dic3!$E$3:$E$99980,$I716,Resultados_Dic3!$A$3:$A$99980,Produccion_UO!$H716))*$I$712</f>
        <v>0</v>
      </c>
      <c r="AG716" s="21">
        <f>+(SUMIFS(Resultados_Dic3!AB$3:AB$99980,Resultados_Dic3!$F$3:$F$99980,Produccion_UO!$K716,Resultados_Dic3!$D$3:$D$99980,Produccion_UO!$K$660,Resultados_Dic3!$E$3:$E$99980,Produccion_UO!$J716,Resultados_Dic3!$A$3:$A$99980,Produccion_UO!$H716)+SUMIFS(Resultados_Dic3!AB$3:AB$99980,Resultados_Dic3!$F$3:$F$99980,Produccion_UO!$K716,Resultados_Dic3!$D$3:$D$99980,Produccion_UO!$K$660,Resultados_Dic3!$E$3:$E$99980,$I716,Resultados_Dic3!$A$3:$A$99980,Produccion_UO!$H716))*$I$712</f>
        <v>0</v>
      </c>
      <c r="AH716" s="21">
        <f>+(SUMIFS(Resultados_Dic3!AC$3:AC$99980,Resultados_Dic3!$F$3:$F$99980,Produccion_UO!$K716,Resultados_Dic3!$D$3:$D$99980,Produccion_UO!$K$660,Resultados_Dic3!$E$3:$E$99980,Produccion_UO!$J716,Resultados_Dic3!$A$3:$A$99980,Produccion_UO!$H716)+SUMIFS(Resultados_Dic3!AC$3:AC$99980,Resultados_Dic3!$F$3:$F$99980,Produccion_UO!$K716,Resultados_Dic3!$D$3:$D$99980,Produccion_UO!$K$660,Resultados_Dic3!$E$3:$E$99980,$I716,Resultados_Dic3!$A$3:$A$99980,Produccion_UO!$H716))*$I$712</f>
        <v>0</v>
      </c>
      <c r="AI716" s="21">
        <f>+(SUMIFS(Resultados_Dic3!AD$3:AD$99980,Resultados_Dic3!$F$3:$F$99980,Produccion_UO!$K716,Resultados_Dic3!$D$3:$D$99980,Produccion_UO!$K$660,Resultados_Dic3!$E$3:$E$99980,Produccion_UO!$J716,Resultados_Dic3!$A$3:$A$99980,Produccion_UO!$H716)+SUMIFS(Resultados_Dic3!AD$3:AD$99980,Resultados_Dic3!$F$3:$F$99980,Produccion_UO!$K716,Resultados_Dic3!$D$3:$D$99980,Produccion_UO!$K$660,Resultados_Dic3!$E$3:$E$99980,$I716,Resultados_Dic3!$A$3:$A$99980,Produccion_UO!$H716))*$I$712</f>
        <v>0</v>
      </c>
      <c r="AJ716" s="21">
        <f>+(SUMIFS(Resultados_Dic3!AE$3:AE$99980,Resultados_Dic3!$F$3:$F$99980,Produccion_UO!$K716,Resultados_Dic3!$D$3:$D$99980,Produccion_UO!$K$660,Resultados_Dic3!$E$3:$E$99980,Produccion_UO!$J716,Resultados_Dic3!$A$3:$A$99980,Produccion_UO!$H716)+SUMIFS(Resultados_Dic3!AE$3:AE$99980,Resultados_Dic3!$F$3:$F$99980,Produccion_UO!$K716,Resultados_Dic3!$D$3:$D$99980,Produccion_UO!$K$660,Resultados_Dic3!$E$3:$E$99980,$I716,Resultados_Dic3!$A$3:$A$99980,Produccion_UO!$H716))*$I$712</f>
        <v>0</v>
      </c>
      <c r="AK716" s="21">
        <f>+(SUMIFS(Resultados_Dic3!AF$3:AF$99980,Resultados_Dic3!$F$3:$F$99980,Produccion_UO!$K716,Resultados_Dic3!$D$3:$D$99980,Produccion_UO!$K$660,Resultados_Dic3!$E$3:$E$99980,Produccion_UO!$J716,Resultados_Dic3!$A$3:$A$99980,Produccion_UO!$H716)+SUMIFS(Resultados_Dic3!AF$3:AF$99980,Resultados_Dic3!$F$3:$F$99980,Produccion_UO!$K716,Resultados_Dic3!$D$3:$D$99980,Produccion_UO!$K$660,Resultados_Dic3!$E$3:$E$99980,$I716,Resultados_Dic3!$A$3:$A$99980,Produccion_UO!$H716))*$I$712</f>
        <v>0</v>
      </c>
      <c r="AL716" s="21">
        <f>+(SUMIFS(Resultados_Dic3!AG$3:AG$99980,Resultados_Dic3!$F$3:$F$99980,Produccion_UO!$K716,Resultados_Dic3!$D$3:$D$99980,Produccion_UO!$K$660,Resultados_Dic3!$E$3:$E$99980,Produccion_UO!$J716,Resultados_Dic3!$A$3:$A$99980,Produccion_UO!$H716)+SUMIFS(Resultados_Dic3!AG$3:AG$99980,Resultados_Dic3!$F$3:$F$99980,Produccion_UO!$K716,Resultados_Dic3!$D$3:$D$99980,Produccion_UO!$K$660,Resultados_Dic3!$E$3:$E$99980,$I716,Resultados_Dic3!$A$3:$A$99980,Produccion_UO!$H716))*$I$712</f>
        <v>0</v>
      </c>
      <c r="AM716" s="21">
        <f>+(SUMIFS(Resultados_Dic3!AH$3:AH$99980,Resultados_Dic3!$F$3:$F$99980,Produccion_UO!$K716,Resultados_Dic3!$D$3:$D$99980,Produccion_UO!$K$660,Resultados_Dic3!$E$3:$E$99980,Produccion_UO!$J716,Resultados_Dic3!$A$3:$A$99980,Produccion_UO!$H716)+SUMIFS(Resultados_Dic3!AH$3:AH$99980,Resultados_Dic3!$F$3:$F$99980,Produccion_UO!$K716,Resultados_Dic3!$D$3:$D$99980,Produccion_UO!$K$660,Resultados_Dic3!$E$3:$E$99980,$I716,Resultados_Dic3!$A$3:$A$99980,Produccion_UO!$H716))*$I$712</f>
        <v>0</v>
      </c>
      <c r="AN716" s="21">
        <f>+(SUMIFS(Resultados_Dic3!AI$3:AI$99980,Resultados_Dic3!$F$3:$F$99980,Produccion_UO!$K716,Resultados_Dic3!$D$3:$D$99980,Produccion_UO!$K$660,Resultados_Dic3!$E$3:$E$99980,Produccion_UO!$J716,Resultados_Dic3!$A$3:$A$99980,Produccion_UO!$H716)+SUMIFS(Resultados_Dic3!AI$3:AI$99980,Resultados_Dic3!$F$3:$F$99980,Produccion_UO!$K716,Resultados_Dic3!$D$3:$D$99980,Produccion_UO!$K$660,Resultados_Dic3!$E$3:$E$99980,$I716,Resultados_Dic3!$A$3:$A$99980,Produccion_UO!$H716))*$I$712</f>
        <v>0</v>
      </c>
      <c r="AO716" s="21">
        <f>+(SUMIFS(Resultados_Dic3!AJ$3:AJ$99980,Resultados_Dic3!$F$3:$F$99980,Produccion_UO!$K716,Resultados_Dic3!$D$3:$D$99980,Produccion_UO!$K$660,Resultados_Dic3!$E$3:$E$99980,Produccion_UO!$J716,Resultados_Dic3!$A$3:$A$99980,Produccion_UO!$H716)+SUMIFS(Resultados_Dic3!AJ$3:AJ$99980,Resultados_Dic3!$F$3:$F$99980,Produccion_UO!$K716,Resultados_Dic3!$D$3:$D$99980,Produccion_UO!$K$660,Resultados_Dic3!$E$3:$E$99980,$I716,Resultados_Dic3!$A$3:$A$99980,Produccion_UO!$H716))*$I$712</f>
        <v>0</v>
      </c>
      <c r="AP716" s="21">
        <f>+(SUMIFS(Resultados_Dic3!AK$3:AK$99980,Resultados_Dic3!$F$3:$F$99980,Produccion_UO!$K716,Resultados_Dic3!$D$3:$D$99980,Produccion_UO!$K$660,Resultados_Dic3!$E$3:$E$99980,Produccion_UO!$J716,Resultados_Dic3!$A$3:$A$99980,Produccion_UO!$H716)+SUMIFS(Resultados_Dic3!AK$3:AK$99980,Resultados_Dic3!$F$3:$F$99980,Produccion_UO!$K716,Resultados_Dic3!$D$3:$D$99980,Produccion_UO!$K$660,Resultados_Dic3!$E$3:$E$99980,$I716,Resultados_Dic3!$A$3:$A$99980,Produccion_UO!$H716))*$I$712</f>
        <v>0</v>
      </c>
      <c r="AQ716" s="21">
        <f>+(SUMIFS(Resultados_Dic3!AL$3:AL$99980,Resultados_Dic3!$F$3:$F$99980,Produccion_UO!$K716,Resultados_Dic3!$D$3:$D$99980,Produccion_UO!$K$660,Resultados_Dic3!$E$3:$E$99980,Produccion_UO!$J716,Resultados_Dic3!$A$3:$A$99980,Produccion_UO!$H716)+SUMIFS(Resultados_Dic3!AL$3:AL$99980,Resultados_Dic3!$F$3:$F$99980,Produccion_UO!$K716,Resultados_Dic3!$D$3:$D$99980,Produccion_UO!$K$660,Resultados_Dic3!$E$3:$E$99980,$I716,Resultados_Dic3!$A$3:$A$99980,Produccion_UO!$H716))*$I$712</f>
        <v>0</v>
      </c>
      <c r="AR716" s="21">
        <f>+(SUMIFS(Resultados_Dic3!AM$3:AM$99980,Resultados_Dic3!$F$3:$F$99980,Produccion_UO!$K716,Resultados_Dic3!$D$3:$D$99980,Produccion_UO!$K$660,Resultados_Dic3!$E$3:$E$99980,Produccion_UO!$J716,Resultados_Dic3!$A$3:$A$99980,Produccion_UO!$H716)+SUMIFS(Resultados_Dic3!AM$3:AM$99980,Resultados_Dic3!$F$3:$F$99980,Produccion_UO!$K716,Resultados_Dic3!$D$3:$D$99980,Produccion_UO!$K$660,Resultados_Dic3!$E$3:$E$99980,$I716,Resultados_Dic3!$A$3:$A$99980,Produccion_UO!$H716))*$I$712</f>
        <v>0</v>
      </c>
    </row>
    <row r="717" spans="1:48" x14ac:dyDescent="0.25">
      <c r="D717" s="131"/>
      <c r="E717" s="131"/>
      <c r="G717" s="15"/>
      <c r="H717" s="17" t="str">
        <f t="shared" si="200"/>
        <v>DIC7</v>
      </c>
      <c r="I717" s="24"/>
      <c r="J717" s="109"/>
      <c r="K717" s="108"/>
      <c r="L717" s="22" t="str">
        <f>+$B$5</f>
        <v>LLO - Heavy</v>
      </c>
      <c r="M717" s="21">
        <f>+SUMIFS(Resultados_Dic3!H$3:H$99980,Resultados_Dic3!$F$3:$F$99980,Produccion_UO!$K717,Resultados_Dic3!$D$3:$D$99980,Produccion_UO!$K$621,Resultados_Dic3!$E$3:$E$99980,Produccion_UO!$J717,Resultados_Dic3!$A$3:$A$99980,Produccion_UO!$H717)</f>
        <v>0</v>
      </c>
      <c r="N717" s="21">
        <f>+SUMIFS(Resultados_Dic3!I$3:I$99980,Resultados_Dic3!$F$3:$F$99980,Produccion_UO!$K717,Resultados_Dic3!$D$3:$D$99980,Produccion_UO!$K$621,Resultados_Dic3!$E$3:$E$99980,Produccion_UO!$J717,Resultados_Dic3!$A$3:$A$99980,Produccion_UO!$H717)</f>
        <v>0</v>
      </c>
      <c r="O717" s="21">
        <f>+SUMIFS(Resultados_Dic3!J$3:J$99980,Resultados_Dic3!$F$3:$F$99980,Produccion_UO!$K717,Resultados_Dic3!$D$3:$D$99980,Produccion_UO!$K$621,Resultados_Dic3!$E$3:$E$99980,Produccion_UO!$J717,Resultados_Dic3!$A$3:$A$99980,Produccion_UO!$H717)</f>
        <v>0</v>
      </c>
      <c r="P717" s="21">
        <f>+SUMIFS(Resultados_Dic3!K$3:K$99980,Resultados_Dic3!$F$3:$F$99980,Produccion_UO!$K717,Resultados_Dic3!$D$3:$D$99980,Produccion_UO!$K$621,Resultados_Dic3!$E$3:$E$99980,Produccion_UO!$J717,Resultados_Dic3!$A$3:$A$99980,Produccion_UO!$H717)</f>
        <v>0</v>
      </c>
      <c r="Q717" s="21">
        <f>+SUMIFS(Resultados_Dic3!L$3:L$99980,Resultados_Dic3!$F$3:$F$99980,Produccion_UO!$K717,Resultados_Dic3!$D$3:$D$99980,Produccion_UO!$K$621,Resultados_Dic3!$E$3:$E$99980,Produccion_UO!$J717,Resultados_Dic3!$A$3:$A$99980,Produccion_UO!$H717)</f>
        <v>0</v>
      </c>
      <c r="R717" s="21">
        <f>+SUMIFS(Resultados_Dic3!M$3:M$99980,Resultados_Dic3!$F$3:$F$99980,Produccion_UO!$K717,Resultados_Dic3!$D$3:$D$99980,Produccion_UO!$K$621,Resultados_Dic3!$E$3:$E$99980,Produccion_UO!$J717,Resultados_Dic3!$A$3:$A$99980,Produccion_UO!$H717)</f>
        <v>0</v>
      </c>
      <c r="S717" s="21">
        <f>+SUMIFS(Resultados_Dic3!N$3:N$99980,Resultados_Dic3!$F$3:$F$99980,Produccion_UO!$K717,Resultados_Dic3!$D$3:$D$99980,Produccion_UO!$K$621,Resultados_Dic3!$E$3:$E$99980,Produccion_UO!$J717,Resultados_Dic3!$A$3:$A$99980,Produccion_UO!$H717)</f>
        <v>0</v>
      </c>
      <c r="T717" s="21">
        <f>+SUMIFS(Resultados_Dic3!O$3:O$99980,Resultados_Dic3!$F$3:$F$99980,Produccion_UO!$K717,Resultados_Dic3!$D$3:$D$99980,Produccion_UO!$K$621,Resultados_Dic3!$E$3:$E$99980,Produccion_UO!$J717,Resultados_Dic3!$A$3:$A$99980,Produccion_UO!$H717)</f>
        <v>0</v>
      </c>
      <c r="U717" s="21">
        <f>+SUMIFS(Resultados_Dic3!P$3:P$99980,Resultados_Dic3!$F$3:$F$99980,Produccion_UO!$K717,Resultados_Dic3!$D$3:$D$99980,Produccion_UO!$K$621,Resultados_Dic3!$E$3:$E$99980,Produccion_UO!$J717,Resultados_Dic3!$A$3:$A$99980,Produccion_UO!$H717)</f>
        <v>0</v>
      </c>
      <c r="V717" s="21">
        <f>+SUMIFS(Resultados_Dic3!Q$3:Q$99980,Resultados_Dic3!$F$3:$F$99980,Produccion_UO!$K717,Resultados_Dic3!$D$3:$D$99980,Produccion_UO!$K$621,Resultados_Dic3!$E$3:$E$99980,Produccion_UO!$J717,Resultados_Dic3!$A$3:$A$99980,Produccion_UO!$H717)</f>
        <v>0</v>
      </c>
      <c r="W717" s="21">
        <f>+SUMIFS(Resultados_Dic3!R$3:R$99980,Resultados_Dic3!$F$3:$F$99980,Produccion_UO!$K717,Resultados_Dic3!$D$3:$D$99980,Produccion_UO!$K$621,Resultados_Dic3!$E$3:$E$99980,Produccion_UO!$J717,Resultados_Dic3!$A$3:$A$99980,Produccion_UO!$H717)</f>
        <v>0</v>
      </c>
      <c r="X717" s="21">
        <f>+SUMIFS(Resultados_Dic3!S$3:S$99980,Resultados_Dic3!$F$3:$F$99980,Produccion_UO!$K717,Resultados_Dic3!$D$3:$D$99980,Produccion_UO!$K$621,Resultados_Dic3!$E$3:$E$99980,Produccion_UO!$J717,Resultados_Dic3!$A$3:$A$99980,Produccion_UO!$H717)</f>
        <v>0</v>
      </c>
      <c r="Y717" s="21">
        <f>+SUMIFS(Resultados_Dic3!T$3:T$99980,Resultados_Dic3!$F$3:$F$99980,Produccion_UO!$K717,Resultados_Dic3!$D$3:$D$99980,Produccion_UO!$K$621,Resultados_Dic3!$E$3:$E$99980,Produccion_UO!$J717,Resultados_Dic3!$A$3:$A$99980,Produccion_UO!$H717)</f>
        <v>0</v>
      </c>
      <c r="Z717" s="21">
        <f>+SUMIFS(Resultados_Dic3!U$3:U$99980,Resultados_Dic3!$F$3:$F$99980,Produccion_UO!$K717,Resultados_Dic3!$D$3:$D$99980,Produccion_UO!$K$621,Resultados_Dic3!$E$3:$E$99980,Produccion_UO!$J717,Resultados_Dic3!$A$3:$A$99980,Produccion_UO!$H717)</f>
        <v>0</v>
      </c>
      <c r="AA717" s="21">
        <f>+SUMIFS(Resultados_Dic3!V$3:V$99980,Resultados_Dic3!$F$3:$F$99980,Produccion_UO!$K717,Resultados_Dic3!$D$3:$D$99980,Produccion_UO!$K$621,Resultados_Dic3!$E$3:$E$99980,Produccion_UO!$J717,Resultados_Dic3!$A$3:$A$99980,Produccion_UO!$H717)</f>
        <v>0</v>
      </c>
      <c r="AB717" s="21">
        <f>+SUMIFS(Resultados_Dic3!W$3:W$99980,Resultados_Dic3!$F$3:$F$99980,Produccion_UO!$K717,Resultados_Dic3!$D$3:$D$99980,Produccion_UO!$K$621,Resultados_Dic3!$E$3:$E$99980,Produccion_UO!$J717,Resultados_Dic3!$A$3:$A$99980,Produccion_UO!$H717)</f>
        <v>0</v>
      </c>
      <c r="AC717" s="21">
        <f>+SUMIFS(Resultados_Dic3!X$3:X$99980,Resultados_Dic3!$F$3:$F$99980,Produccion_UO!$K717,Resultados_Dic3!$D$3:$D$99980,Produccion_UO!$K$621,Resultados_Dic3!$E$3:$E$99980,Produccion_UO!$J717,Resultados_Dic3!$A$3:$A$99980,Produccion_UO!$H717)</f>
        <v>0</v>
      </c>
      <c r="AD717" s="21">
        <f>+SUMIFS(Resultados_Dic3!Y$3:Y$99980,Resultados_Dic3!$F$3:$F$99980,Produccion_UO!$K717,Resultados_Dic3!$D$3:$D$99980,Produccion_UO!$K$621,Resultados_Dic3!$E$3:$E$99980,Produccion_UO!$J717,Resultados_Dic3!$A$3:$A$99980,Produccion_UO!$H717)</f>
        <v>0</v>
      </c>
      <c r="AE717" s="21">
        <f>+SUMIFS(Resultados_Dic3!Z$3:Z$99980,Resultados_Dic3!$F$3:$F$99980,Produccion_UO!$K717,Resultados_Dic3!$D$3:$D$99980,Produccion_UO!$K$621,Resultados_Dic3!$E$3:$E$99980,Produccion_UO!$J717,Resultados_Dic3!$A$3:$A$99980,Produccion_UO!$H717)</f>
        <v>0</v>
      </c>
      <c r="AF717" s="21">
        <f>+SUMIFS(Resultados_Dic3!AA$3:AA$99980,Resultados_Dic3!$F$3:$F$99980,Produccion_UO!$K717,Resultados_Dic3!$D$3:$D$99980,Produccion_UO!$K$621,Resultados_Dic3!$E$3:$E$99980,Produccion_UO!$J717,Resultados_Dic3!$A$3:$A$99980,Produccion_UO!$H717)</f>
        <v>0</v>
      </c>
      <c r="AG717" s="21">
        <f>+SUMIFS(Resultados_Dic3!AB$3:AB$99980,Resultados_Dic3!$F$3:$F$99980,Produccion_UO!$K717,Resultados_Dic3!$D$3:$D$99980,Produccion_UO!$K$621,Resultados_Dic3!$E$3:$E$99980,Produccion_UO!$J717,Resultados_Dic3!$A$3:$A$99980,Produccion_UO!$H717)</f>
        <v>0</v>
      </c>
      <c r="AH717" s="21">
        <f>+SUMIFS(Resultados_Dic3!AC$3:AC$99980,Resultados_Dic3!$F$3:$F$99980,Produccion_UO!$K717,Resultados_Dic3!$D$3:$D$99980,Produccion_UO!$K$621,Resultados_Dic3!$E$3:$E$99980,Produccion_UO!$J717,Resultados_Dic3!$A$3:$A$99980,Produccion_UO!$H717)</f>
        <v>0</v>
      </c>
      <c r="AI717" s="21">
        <f>+SUMIFS(Resultados_Dic3!AD$3:AD$99980,Resultados_Dic3!$F$3:$F$99980,Produccion_UO!$K717,Resultados_Dic3!$D$3:$D$99980,Produccion_UO!$K$621,Resultados_Dic3!$E$3:$E$99980,Produccion_UO!$J717,Resultados_Dic3!$A$3:$A$99980,Produccion_UO!$H717)</f>
        <v>0</v>
      </c>
      <c r="AJ717" s="21">
        <f>+SUMIFS(Resultados_Dic3!AE$3:AE$99980,Resultados_Dic3!$F$3:$F$99980,Produccion_UO!$K717,Resultados_Dic3!$D$3:$D$99980,Produccion_UO!$K$621,Resultados_Dic3!$E$3:$E$99980,Produccion_UO!$J717,Resultados_Dic3!$A$3:$A$99980,Produccion_UO!$H717)</f>
        <v>0</v>
      </c>
      <c r="AK717" s="21">
        <f>+SUMIFS(Resultados_Dic3!AF$3:AF$99980,Resultados_Dic3!$F$3:$F$99980,Produccion_UO!$K717,Resultados_Dic3!$D$3:$D$99980,Produccion_UO!$K$621,Resultados_Dic3!$E$3:$E$99980,Produccion_UO!$J717,Resultados_Dic3!$A$3:$A$99980,Produccion_UO!$H717)</f>
        <v>0</v>
      </c>
      <c r="AL717" s="21">
        <f>+SUMIFS(Resultados_Dic3!AG$3:AG$99980,Resultados_Dic3!$F$3:$F$99980,Produccion_UO!$K717,Resultados_Dic3!$D$3:$D$99980,Produccion_UO!$K$621,Resultados_Dic3!$E$3:$E$99980,Produccion_UO!$J717,Resultados_Dic3!$A$3:$A$99980,Produccion_UO!$H717)</f>
        <v>0</v>
      </c>
      <c r="AM717" s="21">
        <f>+SUMIFS(Resultados_Dic3!AH$3:AH$99980,Resultados_Dic3!$F$3:$F$99980,Produccion_UO!$K717,Resultados_Dic3!$D$3:$D$99980,Produccion_UO!$K$621,Resultados_Dic3!$E$3:$E$99980,Produccion_UO!$J717,Resultados_Dic3!$A$3:$A$99980,Produccion_UO!$H717)</f>
        <v>0</v>
      </c>
      <c r="AN717" s="21">
        <f>+SUMIFS(Resultados_Dic3!AI$3:AI$99980,Resultados_Dic3!$F$3:$F$99980,Produccion_UO!$K717,Resultados_Dic3!$D$3:$D$99980,Produccion_UO!$K$621,Resultados_Dic3!$E$3:$E$99980,Produccion_UO!$J717,Resultados_Dic3!$A$3:$A$99980,Produccion_UO!$H717)</f>
        <v>0</v>
      </c>
      <c r="AO717" s="21">
        <f>+SUMIFS(Resultados_Dic3!AJ$3:AJ$99980,Resultados_Dic3!$F$3:$F$99980,Produccion_UO!$K717,Resultados_Dic3!$D$3:$D$99980,Produccion_UO!$K$621,Resultados_Dic3!$E$3:$E$99980,Produccion_UO!$J717,Resultados_Dic3!$A$3:$A$99980,Produccion_UO!$H717)</f>
        <v>0</v>
      </c>
      <c r="AP717" s="21">
        <f>+SUMIFS(Resultados_Dic3!AK$3:AK$99980,Resultados_Dic3!$F$3:$F$99980,Produccion_UO!$K717,Resultados_Dic3!$D$3:$D$99980,Produccion_UO!$K$621,Resultados_Dic3!$E$3:$E$99980,Produccion_UO!$J717,Resultados_Dic3!$A$3:$A$99980,Produccion_UO!$H717)</f>
        <v>0</v>
      </c>
      <c r="AQ717" s="21">
        <f>+SUMIFS(Resultados_Dic3!AL$3:AL$99980,Resultados_Dic3!$F$3:$F$99980,Produccion_UO!$K717,Resultados_Dic3!$D$3:$D$99980,Produccion_UO!$K$621,Resultados_Dic3!$E$3:$E$99980,Produccion_UO!$J717,Resultados_Dic3!$A$3:$A$99980,Produccion_UO!$H717)</f>
        <v>0</v>
      </c>
      <c r="AR717" s="21">
        <f>+SUMIFS(Resultados_Dic3!AM$3:AM$99980,Resultados_Dic3!$F$3:$F$99980,Produccion_UO!$K717,Resultados_Dic3!$D$3:$D$99980,Produccion_UO!$K$621,Resultados_Dic3!$E$3:$E$99980,Produccion_UO!$J717,Resultados_Dic3!$A$3:$A$99980,Produccion_UO!$H717)</f>
        <v>0</v>
      </c>
    </row>
    <row r="718" spans="1:48" x14ac:dyDescent="0.25">
      <c r="D718" s="131"/>
      <c r="E718" s="131"/>
      <c r="G718" s="15"/>
      <c r="H718" s="17" t="str">
        <f t="shared" si="200"/>
        <v>DIC7</v>
      </c>
      <c r="I718" s="24"/>
      <c r="J718" s="24" t="s">
        <v>152</v>
      </c>
      <c r="K718" s="108" t="s">
        <v>287</v>
      </c>
      <c r="L718" s="22" t="str">
        <f>+$B$6</f>
        <v>PU - Ligth</v>
      </c>
      <c r="M718" s="21">
        <f>+SUMIFS(Resultados_Dic3!H$3:H$99980,Resultados_Dic3!$F$3:$F$99980,Produccion_UO!$K718,Resultados_Dic3!$D$3:$D$99980,Produccion_UO!$K$621,Resultados_Dic3!$E$3:$E$99980,Produccion_UO!$J718,Resultados_Dic3!$A$3:$A$99980,Produccion_UO!$H718)*$I$712</f>
        <v>0</v>
      </c>
      <c r="N718" s="21">
        <f>+SUMIFS(Resultados_Dic3!I$3:I$99980,Resultados_Dic3!$F$3:$F$99980,Produccion_UO!$K718,Resultados_Dic3!$D$3:$D$99980,Produccion_UO!$K$621,Resultados_Dic3!$E$3:$E$99980,Produccion_UO!$J718,Resultados_Dic3!$A$3:$A$99980,Produccion_UO!$H718)*$I$712</f>
        <v>0</v>
      </c>
      <c r="O718" s="21">
        <f>+SUMIFS(Resultados_Dic3!J$3:J$99980,Resultados_Dic3!$F$3:$F$99980,Produccion_UO!$K718,Resultados_Dic3!$D$3:$D$99980,Produccion_UO!$K$621,Resultados_Dic3!$E$3:$E$99980,Produccion_UO!$J718,Resultados_Dic3!$A$3:$A$99980,Produccion_UO!$H718)*$I$712</f>
        <v>0</v>
      </c>
      <c r="P718" s="21">
        <f>+SUMIFS(Resultados_Dic3!K$3:K$99980,Resultados_Dic3!$F$3:$F$99980,Produccion_UO!$K718,Resultados_Dic3!$D$3:$D$99980,Produccion_UO!$K$621,Resultados_Dic3!$E$3:$E$99980,Produccion_UO!$J718,Resultados_Dic3!$A$3:$A$99980,Produccion_UO!$H718)*$I$712</f>
        <v>0</v>
      </c>
      <c r="Q718" s="21">
        <f>+SUMIFS(Resultados_Dic3!L$3:L$99980,Resultados_Dic3!$F$3:$F$99980,Produccion_UO!$K718,Resultados_Dic3!$D$3:$D$99980,Produccion_UO!$K$621,Resultados_Dic3!$E$3:$E$99980,Produccion_UO!$J718,Resultados_Dic3!$A$3:$A$99980,Produccion_UO!$H718)*$I$712</f>
        <v>0</v>
      </c>
      <c r="R718" s="21">
        <f>+SUMIFS(Resultados_Dic3!M$3:M$99980,Resultados_Dic3!$F$3:$F$99980,Produccion_UO!$K718,Resultados_Dic3!$D$3:$D$99980,Produccion_UO!$K$621,Resultados_Dic3!$E$3:$E$99980,Produccion_UO!$J718,Resultados_Dic3!$A$3:$A$99980,Produccion_UO!$H718)*$I$712</f>
        <v>0</v>
      </c>
      <c r="S718" s="21">
        <f>+SUMIFS(Resultados_Dic3!N$3:N$99980,Resultados_Dic3!$F$3:$F$99980,Produccion_UO!$K718,Resultados_Dic3!$D$3:$D$99980,Produccion_UO!$K$621,Resultados_Dic3!$E$3:$E$99980,Produccion_UO!$J718,Resultados_Dic3!$A$3:$A$99980,Produccion_UO!$H718)*$I$712</f>
        <v>0</v>
      </c>
      <c r="T718" s="21">
        <f>+SUMIFS(Resultados_Dic3!O$3:O$99980,Resultados_Dic3!$F$3:$F$99980,Produccion_UO!$K718,Resultados_Dic3!$D$3:$D$99980,Produccion_UO!$K$621,Resultados_Dic3!$E$3:$E$99980,Produccion_UO!$J718,Resultados_Dic3!$A$3:$A$99980,Produccion_UO!$H718)*$I$712</f>
        <v>0</v>
      </c>
      <c r="U718" s="21">
        <f>+SUMIFS(Resultados_Dic3!P$3:P$99980,Resultados_Dic3!$F$3:$F$99980,Produccion_UO!$K718,Resultados_Dic3!$D$3:$D$99980,Produccion_UO!$K$621,Resultados_Dic3!$E$3:$E$99980,Produccion_UO!$J718,Resultados_Dic3!$A$3:$A$99980,Produccion_UO!$H718)*$I$712</f>
        <v>0</v>
      </c>
      <c r="V718" s="21">
        <f>+SUMIFS(Resultados_Dic3!Q$3:Q$99980,Resultados_Dic3!$F$3:$F$99980,Produccion_UO!$K718,Resultados_Dic3!$D$3:$D$99980,Produccion_UO!$K$621,Resultados_Dic3!$E$3:$E$99980,Produccion_UO!$J718,Resultados_Dic3!$A$3:$A$99980,Produccion_UO!$H718)*$I$712</f>
        <v>0</v>
      </c>
      <c r="W718" s="21">
        <f>+SUMIFS(Resultados_Dic3!R$3:R$99980,Resultados_Dic3!$F$3:$F$99980,Produccion_UO!$K718,Resultados_Dic3!$D$3:$D$99980,Produccion_UO!$K$621,Resultados_Dic3!$E$3:$E$99980,Produccion_UO!$J718,Resultados_Dic3!$A$3:$A$99980,Produccion_UO!$H718)*$I$712</f>
        <v>0</v>
      </c>
      <c r="X718" s="21">
        <f>+SUMIFS(Resultados_Dic3!S$3:S$99980,Resultados_Dic3!$F$3:$F$99980,Produccion_UO!$K718,Resultados_Dic3!$D$3:$D$99980,Produccion_UO!$K$621,Resultados_Dic3!$E$3:$E$99980,Produccion_UO!$J718,Resultados_Dic3!$A$3:$A$99980,Produccion_UO!$H718)*$I$712</f>
        <v>0</v>
      </c>
      <c r="Y718" s="21">
        <f>+SUMIFS(Resultados_Dic3!T$3:T$99980,Resultados_Dic3!$F$3:$F$99980,Produccion_UO!$K718,Resultados_Dic3!$D$3:$D$99980,Produccion_UO!$K$621,Resultados_Dic3!$E$3:$E$99980,Produccion_UO!$J718,Resultados_Dic3!$A$3:$A$99980,Produccion_UO!$H718)*$I$712</f>
        <v>0</v>
      </c>
      <c r="Z718" s="21">
        <f>+SUMIFS(Resultados_Dic3!U$3:U$99980,Resultados_Dic3!$F$3:$F$99980,Produccion_UO!$K718,Resultados_Dic3!$D$3:$D$99980,Produccion_UO!$K$621,Resultados_Dic3!$E$3:$E$99980,Produccion_UO!$J718,Resultados_Dic3!$A$3:$A$99980,Produccion_UO!$H718)*$I$712</f>
        <v>0</v>
      </c>
      <c r="AA718" s="21">
        <f>+SUMIFS(Resultados_Dic3!V$3:V$99980,Resultados_Dic3!$F$3:$F$99980,Produccion_UO!$K718,Resultados_Dic3!$D$3:$D$99980,Produccion_UO!$K$621,Resultados_Dic3!$E$3:$E$99980,Produccion_UO!$J718,Resultados_Dic3!$A$3:$A$99980,Produccion_UO!$H718)*$I$712</f>
        <v>0</v>
      </c>
      <c r="AB718" s="21">
        <f>+SUMIFS(Resultados_Dic3!W$3:W$99980,Resultados_Dic3!$F$3:$F$99980,Produccion_UO!$K718,Resultados_Dic3!$D$3:$D$99980,Produccion_UO!$K$621,Resultados_Dic3!$E$3:$E$99980,Produccion_UO!$J718,Resultados_Dic3!$A$3:$A$99980,Produccion_UO!$H718)*$I$712</f>
        <v>0</v>
      </c>
      <c r="AC718" s="21">
        <f>+SUMIFS(Resultados_Dic3!X$3:X$99980,Resultados_Dic3!$F$3:$F$99980,Produccion_UO!$K718,Resultados_Dic3!$D$3:$D$99980,Produccion_UO!$K$621,Resultados_Dic3!$E$3:$E$99980,Produccion_UO!$J718,Resultados_Dic3!$A$3:$A$99980,Produccion_UO!$H718)*$I$712</f>
        <v>0</v>
      </c>
      <c r="AD718" s="21">
        <f>+SUMIFS(Resultados_Dic3!Y$3:Y$99980,Resultados_Dic3!$F$3:$F$99980,Produccion_UO!$K718,Resultados_Dic3!$D$3:$D$99980,Produccion_UO!$K$621,Resultados_Dic3!$E$3:$E$99980,Produccion_UO!$J718,Resultados_Dic3!$A$3:$A$99980,Produccion_UO!$H718)*$I$712</f>
        <v>0</v>
      </c>
      <c r="AE718" s="21">
        <f>+SUMIFS(Resultados_Dic3!Z$3:Z$99980,Resultados_Dic3!$F$3:$F$99980,Produccion_UO!$K718,Resultados_Dic3!$D$3:$D$99980,Produccion_UO!$K$621,Resultados_Dic3!$E$3:$E$99980,Produccion_UO!$J718,Resultados_Dic3!$A$3:$A$99980,Produccion_UO!$H718)*$I$712</f>
        <v>0</v>
      </c>
      <c r="AF718" s="21">
        <f>+SUMIFS(Resultados_Dic3!AA$3:AA$99980,Resultados_Dic3!$F$3:$F$99980,Produccion_UO!$K718,Resultados_Dic3!$D$3:$D$99980,Produccion_UO!$K$621,Resultados_Dic3!$E$3:$E$99980,Produccion_UO!$J718,Resultados_Dic3!$A$3:$A$99980,Produccion_UO!$H718)*$I$712</f>
        <v>0</v>
      </c>
      <c r="AG718" s="21">
        <f>+SUMIFS(Resultados_Dic3!AB$3:AB$99980,Resultados_Dic3!$F$3:$F$99980,Produccion_UO!$K718,Resultados_Dic3!$D$3:$D$99980,Produccion_UO!$K$621,Resultados_Dic3!$E$3:$E$99980,Produccion_UO!$J718,Resultados_Dic3!$A$3:$A$99980,Produccion_UO!$H718)*$I$712</f>
        <v>0</v>
      </c>
      <c r="AH718" s="21">
        <f>+SUMIFS(Resultados_Dic3!AC$3:AC$99980,Resultados_Dic3!$F$3:$F$99980,Produccion_UO!$K718,Resultados_Dic3!$D$3:$D$99980,Produccion_UO!$K$621,Resultados_Dic3!$E$3:$E$99980,Produccion_UO!$J718,Resultados_Dic3!$A$3:$A$99980,Produccion_UO!$H718)*$I$712</f>
        <v>0</v>
      </c>
      <c r="AI718" s="21">
        <f>+SUMIFS(Resultados_Dic3!AD$3:AD$99980,Resultados_Dic3!$F$3:$F$99980,Produccion_UO!$K718,Resultados_Dic3!$D$3:$D$99980,Produccion_UO!$K$621,Resultados_Dic3!$E$3:$E$99980,Produccion_UO!$J718,Resultados_Dic3!$A$3:$A$99980,Produccion_UO!$H718)*$I$712</f>
        <v>0</v>
      </c>
      <c r="AJ718" s="21">
        <f>+SUMIFS(Resultados_Dic3!AE$3:AE$99980,Resultados_Dic3!$F$3:$F$99980,Produccion_UO!$K718,Resultados_Dic3!$D$3:$D$99980,Produccion_UO!$K$621,Resultados_Dic3!$E$3:$E$99980,Produccion_UO!$J718,Resultados_Dic3!$A$3:$A$99980,Produccion_UO!$H718)*$I$712</f>
        <v>0</v>
      </c>
      <c r="AK718" s="21">
        <f>+SUMIFS(Resultados_Dic3!AF$3:AF$99980,Resultados_Dic3!$F$3:$F$99980,Produccion_UO!$K718,Resultados_Dic3!$D$3:$D$99980,Produccion_UO!$K$621,Resultados_Dic3!$E$3:$E$99980,Produccion_UO!$J718,Resultados_Dic3!$A$3:$A$99980,Produccion_UO!$H718)*$I$712</f>
        <v>0</v>
      </c>
      <c r="AL718" s="21">
        <f>+SUMIFS(Resultados_Dic3!AG$3:AG$99980,Resultados_Dic3!$F$3:$F$99980,Produccion_UO!$K718,Resultados_Dic3!$D$3:$D$99980,Produccion_UO!$K$621,Resultados_Dic3!$E$3:$E$99980,Produccion_UO!$J718,Resultados_Dic3!$A$3:$A$99980,Produccion_UO!$H718)*$I$712</f>
        <v>0</v>
      </c>
      <c r="AM718" s="21">
        <f>+SUMIFS(Resultados_Dic3!AH$3:AH$99980,Resultados_Dic3!$F$3:$F$99980,Produccion_UO!$K718,Resultados_Dic3!$D$3:$D$99980,Produccion_UO!$K$621,Resultados_Dic3!$E$3:$E$99980,Produccion_UO!$J718,Resultados_Dic3!$A$3:$A$99980,Produccion_UO!$H718)*$I$712</f>
        <v>0</v>
      </c>
      <c r="AN718" s="21">
        <f>+SUMIFS(Resultados_Dic3!AI$3:AI$99980,Resultados_Dic3!$F$3:$F$99980,Produccion_UO!$K718,Resultados_Dic3!$D$3:$D$99980,Produccion_UO!$K$621,Resultados_Dic3!$E$3:$E$99980,Produccion_UO!$J718,Resultados_Dic3!$A$3:$A$99980,Produccion_UO!$H718)*$I$712</f>
        <v>0</v>
      </c>
      <c r="AO718" s="21">
        <f>+SUMIFS(Resultados_Dic3!AJ$3:AJ$99980,Resultados_Dic3!$F$3:$F$99980,Produccion_UO!$K718,Resultados_Dic3!$D$3:$D$99980,Produccion_UO!$K$621,Resultados_Dic3!$E$3:$E$99980,Produccion_UO!$J718,Resultados_Dic3!$A$3:$A$99980,Produccion_UO!$H718)*$I$712</f>
        <v>0</v>
      </c>
      <c r="AP718" s="21">
        <f>+SUMIFS(Resultados_Dic3!AK$3:AK$99980,Resultados_Dic3!$F$3:$F$99980,Produccion_UO!$K718,Resultados_Dic3!$D$3:$D$99980,Produccion_UO!$K$621,Resultados_Dic3!$E$3:$E$99980,Produccion_UO!$J718,Resultados_Dic3!$A$3:$A$99980,Produccion_UO!$H718)*$I$712</f>
        <v>0</v>
      </c>
      <c r="AQ718" s="21">
        <f>+SUMIFS(Resultados_Dic3!AL$3:AL$99980,Resultados_Dic3!$F$3:$F$99980,Produccion_UO!$K718,Resultados_Dic3!$D$3:$D$99980,Produccion_UO!$K$621,Resultados_Dic3!$E$3:$E$99980,Produccion_UO!$J718,Resultados_Dic3!$A$3:$A$99980,Produccion_UO!$H718)*$I$712</f>
        <v>0</v>
      </c>
      <c r="AR718" s="21">
        <f>+SUMIFS(Resultados_Dic3!AM$3:AM$99980,Resultados_Dic3!$F$3:$F$99980,Produccion_UO!$K718,Resultados_Dic3!$D$3:$D$99980,Produccion_UO!$K$621,Resultados_Dic3!$E$3:$E$99980,Produccion_UO!$J718,Resultados_Dic3!$A$3:$A$99980,Produccion_UO!$H718)*$I$712</f>
        <v>0</v>
      </c>
    </row>
    <row r="719" spans="1:48" x14ac:dyDescent="0.25">
      <c r="D719" s="131"/>
      <c r="E719" s="131"/>
      <c r="G719" s="15"/>
      <c r="H719" s="17" t="str">
        <f t="shared" si="200"/>
        <v>DIC7</v>
      </c>
      <c r="I719" s="24"/>
      <c r="J719" s="24" t="s">
        <v>153</v>
      </c>
      <c r="K719" s="108" t="s">
        <v>288</v>
      </c>
      <c r="L719" s="22" t="str">
        <f>+$B$7</f>
        <v>VMM - Medium</v>
      </c>
      <c r="M719" s="21">
        <f>+SUMIFS(Resultados_Dic3!H$3:H$99980,Resultados_Dic3!$F$3:$F$99980,Produccion_UO!$K719,Resultados_Dic3!$D$3:$D$99980,Produccion_UO!$K$621,Resultados_Dic3!$E$3:$E$99980,Produccion_UO!$J719,Resultados_Dic3!$A$3:$A$99980,Produccion_UO!$H719)*$I$712</f>
        <v>0</v>
      </c>
      <c r="N719" s="21">
        <f>+SUMIFS(Resultados_Dic3!I$3:I$99980,Resultados_Dic3!$F$3:$F$99980,Produccion_UO!$K719,Resultados_Dic3!$D$3:$D$99980,Produccion_UO!$K$621,Resultados_Dic3!$E$3:$E$99980,Produccion_UO!$J719,Resultados_Dic3!$A$3:$A$99980,Produccion_UO!$H719)*$I$712</f>
        <v>0</v>
      </c>
      <c r="O719" s="21">
        <f>+SUMIFS(Resultados_Dic3!J$3:J$99980,Resultados_Dic3!$F$3:$F$99980,Produccion_UO!$K719,Resultados_Dic3!$D$3:$D$99980,Produccion_UO!$K$621,Resultados_Dic3!$E$3:$E$99980,Produccion_UO!$J719,Resultados_Dic3!$A$3:$A$99980,Produccion_UO!$H719)*$I$712</f>
        <v>0</v>
      </c>
      <c r="P719" s="21">
        <f>+SUMIFS(Resultados_Dic3!K$3:K$99980,Resultados_Dic3!$F$3:$F$99980,Produccion_UO!$K719,Resultados_Dic3!$D$3:$D$99980,Produccion_UO!$K$621,Resultados_Dic3!$E$3:$E$99980,Produccion_UO!$J719,Resultados_Dic3!$A$3:$A$99980,Produccion_UO!$H719)*$I$712</f>
        <v>0</v>
      </c>
      <c r="Q719" s="21">
        <f>+SUMIFS(Resultados_Dic3!L$3:L$99980,Resultados_Dic3!$F$3:$F$99980,Produccion_UO!$K719,Resultados_Dic3!$D$3:$D$99980,Produccion_UO!$K$621,Resultados_Dic3!$E$3:$E$99980,Produccion_UO!$J719,Resultados_Dic3!$A$3:$A$99980,Produccion_UO!$H719)*$I$712</f>
        <v>0</v>
      </c>
      <c r="R719" s="21">
        <f>+SUMIFS(Resultados_Dic3!M$3:M$99980,Resultados_Dic3!$F$3:$F$99980,Produccion_UO!$K719,Resultados_Dic3!$D$3:$D$99980,Produccion_UO!$K$621,Resultados_Dic3!$E$3:$E$99980,Produccion_UO!$J719,Resultados_Dic3!$A$3:$A$99980,Produccion_UO!$H719)*$I$712</f>
        <v>0</v>
      </c>
      <c r="S719" s="21">
        <f>+SUMIFS(Resultados_Dic3!N$3:N$99980,Resultados_Dic3!$F$3:$F$99980,Produccion_UO!$K719,Resultados_Dic3!$D$3:$D$99980,Produccion_UO!$K$621,Resultados_Dic3!$E$3:$E$99980,Produccion_UO!$J719,Resultados_Dic3!$A$3:$A$99980,Produccion_UO!$H719)*$I$712</f>
        <v>0</v>
      </c>
      <c r="T719" s="21">
        <f>+SUMIFS(Resultados_Dic3!O$3:O$99980,Resultados_Dic3!$F$3:$F$99980,Produccion_UO!$K719,Resultados_Dic3!$D$3:$D$99980,Produccion_UO!$K$621,Resultados_Dic3!$E$3:$E$99980,Produccion_UO!$J719,Resultados_Dic3!$A$3:$A$99980,Produccion_UO!$H719)*$I$712</f>
        <v>0</v>
      </c>
      <c r="U719" s="21">
        <f>+SUMIFS(Resultados_Dic3!P$3:P$99980,Resultados_Dic3!$F$3:$F$99980,Produccion_UO!$K719,Resultados_Dic3!$D$3:$D$99980,Produccion_UO!$K$621,Resultados_Dic3!$E$3:$E$99980,Produccion_UO!$J719,Resultados_Dic3!$A$3:$A$99980,Produccion_UO!$H719)*$I$712</f>
        <v>0</v>
      </c>
      <c r="V719" s="21">
        <f>+SUMIFS(Resultados_Dic3!Q$3:Q$99980,Resultados_Dic3!$F$3:$F$99980,Produccion_UO!$K719,Resultados_Dic3!$D$3:$D$99980,Produccion_UO!$K$621,Resultados_Dic3!$E$3:$E$99980,Produccion_UO!$J719,Resultados_Dic3!$A$3:$A$99980,Produccion_UO!$H719)*$I$712</f>
        <v>0</v>
      </c>
      <c r="W719" s="21">
        <f>+SUMIFS(Resultados_Dic3!R$3:R$99980,Resultados_Dic3!$F$3:$F$99980,Produccion_UO!$K719,Resultados_Dic3!$D$3:$D$99980,Produccion_UO!$K$621,Resultados_Dic3!$E$3:$E$99980,Produccion_UO!$J719,Resultados_Dic3!$A$3:$A$99980,Produccion_UO!$H719)*$I$712</f>
        <v>0</v>
      </c>
      <c r="X719" s="21">
        <f>+SUMIFS(Resultados_Dic3!S$3:S$99980,Resultados_Dic3!$F$3:$F$99980,Produccion_UO!$K719,Resultados_Dic3!$D$3:$D$99980,Produccion_UO!$K$621,Resultados_Dic3!$E$3:$E$99980,Produccion_UO!$J719,Resultados_Dic3!$A$3:$A$99980,Produccion_UO!$H719)*$I$712</f>
        <v>0</v>
      </c>
      <c r="Y719" s="21">
        <f>+SUMIFS(Resultados_Dic3!T$3:T$99980,Resultados_Dic3!$F$3:$F$99980,Produccion_UO!$K719,Resultados_Dic3!$D$3:$D$99980,Produccion_UO!$K$621,Resultados_Dic3!$E$3:$E$99980,Produccion_UO!$J719,Resultados_Dic3!$A$3:$A$99980,Produccion_UO!$H719)*$I$712</f>
        <v>0</v>
      </c>
      <c r="Z719" s="21">
        <f>+SUMIFS(Resultados_Dic3!U$3:U$99980,Resultados_Dic3!$F$3:$F$99980,Produccion_UO!$K719,Resultados_Dic3!$D$3:$D$99980,Produccion_UO!$K$621,Resultados_Dic3!$E$3:$E$99980,Produccion_UO!$J719,Resultados_Dic3!$A$3:$A$99980,Produccion_UO!$H719)*$I$712</f>
        <v>0</v>
      </c>
      <c r="AA719" s="21">
        <f>+SUMIFS(Resultados_Dic3!V$3:V$99980,Resultados_Dic3!$F$3:$F$99980,Produccion_UO!$K719,Resultados_Dic3!$D$3:$D$99980,Produccion_UO!$K$621,Resultados_Dic3!$E$3:$E$99980,Produccion_UO!$J719,Resultados_Dic3!$A$3:$A$99980,Produccion_UO!$H719)*$I$712</f>
        <v>0</v>
      </c>
      <c r="AB719" s="21">
        <f>+SUMIFS(Resultados_Dic3!W$3:W$99980,Resultados_Dic3!$F$3:$F$99980,Produccion_UO!$K719,Resultados_Dic3!$D$3:$D$99980,Produccion_UO!$K$621,Resultados_Dic3!$E$3:$E$99980,Produccion_UO!$J719,Resultados_Dic3!$A$3:$A$99980,Produccion_UO!$H719)*$I$712</f>
        <v>0</v>
      </c>
      <c r="AC719" s="21">
        <f>+SUMIFS(Resultados_Dic3!X$3:X$99980,Resultados_Dic3!$F$3:$F$99980,Produccion_UO!$K719,Resultados_Dic3!$D$3:$D$99980,Produccion_UO!$K$621,Resultados_Dic3!$E$3:$E$99980,Produccion_UO!$J719,Resultados_Dic3!$A$3:$A$99980,Produccion_UO!$H719)*$I$712</f>
        <v>0</v>
      </c>
      <c r="AD719" s="21">
        <f>+SUMIFS(Resultados_Dic3!Y$3:Y$99980,Resultados_Dic3!$F$3:$F$99980,Produccion_UO!$K719,Resultados_Dic3!$D$3:$D$99980,Produccion_UO!$K$621,Resultados_Dic3!$E$3:$E$99980,Produccion_UO!$J719,Resultados_Dic3!$A$3:$A$99980,Produccion_UO!$H719)*$I$712</f>
        <v>0</v>
      </c>
      <c r="AE719" s="21">
        <f>+SUMIFS(Resultados_Dic3!Z$3:Z$99980,Resultados_Dic3!$F$3:$F$99980,Produccion_UO!$K719,Resultados_Dic3!$D$3:$D$99980,Produccion_UO!$K$621,Resultados_Dic3!$E$3:$E$99980,Produccion_UO!$J719,Resultados_Dic3!$A$3:$A$99980,Produccion_UO!$H719)*$I$712</f>
        <v>0</v>
      </c>
      <c r="AF719" s="21">
        <f>+SUMIFS(Resultados_Dic3!AA$3:AA$99980,Resultados_Dic3!$F$3:$F$99980,Produccion_UO!$K719,Resultados_Dic3!$D$3:$D$99980,Produccion_UO!$K$621,Resultados_Dic3!$E$3:$E$99980,Produccion_UO!$J719,Resultados_Dic3!$A$3:$A$99980,Produccion_UO!$H719)*$I$712</f>
        <v>0</v>
      </c>
      <c r="AG719" s="21">
        <f>+SUMIFS(Resultados_Dic3!AB$3:AB$99980,Resultados_Dic3!$F$3:$F$99980,Produccion_UO!$K719,Resultados_Dic3!$D$3:$D$99980,Produccion_UO!$K$621,Resultados_Dic3!$E$3:$E$99980,Produccion_UO!$J719,Resultados_Dic3!$A$3:$A$99980,Produccion_UO!$H719)*$I$712</f>
        <v>0</v>
      </c>
      <c r="AH719" s="21">
        <f>+SUMIFS(Resultados_Dic3!AC$3:AC$99980,Resultados_Dic3!$F$3:$F$99980,Produccion_UO!$K719,Resultados_Dic3!$D$3:$D$99980,Produccion_UO!$K$621,Resultados_Dic3!$E$3:$E$99980,Produccion_UO!$J719,Resultados_Dic3!$A$3:$A$99980,Produccion_UO!$H719)*$I$712</f>
        <v>0</v>
      </c>
      <c r="AI719" s="21">
        <f>+SUMIFS(Resultados_Dic3!AD$3:AD$99980,Resultados_Dic3!$F$3:$F$99980,Produccion_UO!$K719,Resultados_Dic3!$D$3:$D$99980,Produccion_UO!$K$621,Resultados_Dic3!$E$3:$E$99980,Produccion_UO!$J719,Resultados_Dic3!$A$3:$A$99980,Produccion_UO!$H719)*$I$712</f>
        <v>0</v>
      </c>
      <c r="AJ719" s="21">
        <f>+SUMIFS(Resultados_Dic3!AE$3:AE$99980,Resultados_Dic3!$F$3:$F$99980,Produccion_UO!$K719,Resultados_Dic3!$D$3:$D$99980,Produccion_UO!$K$621,Resultados_Dic3!$E$3:$E$99980,Produccion_UO!$J719,Resultados_Dic3!$A$3:$A$99980,Produccion_UO!$H719)*$I$712</f>
        <v>0</v>
      </c>
      <c r="AK719" s="21">
        <f>+SUMIFS(Resultados_Dic3!AF$3:AF$99980,Resultados_Dic3!$F$3:$F$99980,Produccion_UO!$K719,Resultados_Dic3!$D$3:$D$99980,Produccion_UO!$K$621,Resultados_Dic3!$E$3:$E$99980,Produccion_UO!$J719,Resultados_Dic3!$A$3:$A$99980,Produccion_UO!$H719)*$I$712</f>
        <v>0</v>
      </c>
      <c r="AL719" s="21">
        <f>+SUMIFS(Resultados_Dic3!AG$3:AG$99980,Resultados_Dic3!$F$3:$F$99980,Produccion_UO!$K719,Resultados_Dic3!$D$3:$D$99980,Produccion_UO!$K$621,Resultados_Dic3!$E$3:$E$99980,Produccion_UO!$J719,Resultados_Dic3!$A$3:$A$99980,Produccion_UO!$H719)*$I$712</f>
        <v>0</v>
      </c>
      <c r="AM719" s="21">
        <f>+SUMIFS(Resultados_Dic3!AH$3:AH$99980,Resultados_Dic3!$F$3:$F$99980,Produccion_UO!$K719,Resultados_Dic3!$D$3:$D$99980,Produccion_UO!$K$621,Resultados_Dic3!$E$3:$E$99980,Produccion_UO!$J719,Resultados_Dic3!$A$3:$A$99980,Produccion_UO!$H719)*$I$712</f>
        <v>0</v>
      </c>
      <c r="AN719" s="21">
        <f>+SUMIFS(Resultados_Dic3!AI$3:AI$99980,Resultados_Dic3!$F$3:$F$99980,Produccion_UO!$K719,Resultados_Dic3!$D$3:$D$99980,Produccion_UO!$K$621,Resultados_Dic3!$E$3:$E$99980,Produccion_UO!$J719,Resultados_Dic3!$A$3:$A$99980,Produccion_UO!$H719)*$I$712</f>
        <v>0</v>
      </c>
      <c r="AO719" s="21">
        <f>+SUMIFS(Resultados_Dic3!AJ$3:AJ$99980,Resultados_Dic3!$F$3:$F$99980,Produccion_UO!$K719,Resultados_Dic3!$D$3:$D$99980,Produccion_UO!$K$621,Resultados_Dic3!$E$3:$E$99980,Produccion_UO!$J719,Resultados_Dic3!$A$3:$A$99980,Produccion_UO!$H719)*$I$712</f>
        <v>0</v>
      </c>
      <c r="AP719" s="21">
        <f>+SUMIFS(Resultados_Dic3!AK$3:AK$99980,Resultados_Dic3!$F$3:$F$99980,Produccion_UO!$K719,Resultados_Dic3!$D$3:$D$99980,Produccion_UO!$K$621,Resultados_Dic3!$E$3:$E$99980,Produccion_UO!$J719,Resultados_Dic3!$A$3:$A$99980,Produccion_UO!$H719)*$I$712</f>
        <v>0</v>
      </c>
      <c r="AQ719" s="21">
        <f>+SUMIFS(Resultados_Dic3!AL$3:AL$99980,Resultados_Dic3!$F$3:$F$99980,Produccion_UO!$K719,Resultados_Dic3!$D$3:$D$99980,Produccion_UO!$K$621,Resultados_Dic3!$E$3:$E$99980,Produccion_UO!$J719,Resultados_Dic3!$A$3:$A$99980,Produccion_UO!$H719)*$I$712</f>
        <v>0</v>
      </c>
      <c r="AR719" s="21">
        <f>+SUMIFS(Resultados_Dic3!AM$3:AM$99980,Resultados_Dic3!$F$3:$F$99980,Produccion_UO!$K719,Resultados_Dic3!$D$3:$D$99980,Produccion_UO!$K$621,Resultados_Dic3!$E$3:$E$99980,Produccion_UO!$J719,Resultados_Dic3!$A$3:$A$99980,Produccion_UO!$H719)*$I$712</f>
        <v>0</v>
      </c>
    </row>
    <row r="720" spans="1:48" x14ac:dyDescent="0.25">
      <c r="D720" s="131"/>
      <c r="E720" s="131"/>
      <c r="G720" s="15"/>
      <c r="H720" s="17" t="str">
        <f t="shared" si="200"/>
        <v>DIC7</v>
      </c>
      <c r="I720" s="24"/>
      <c r="J720" s="24" t="s">
        <v>154</v>
      </c>
      <c r="K720" s="108" t="s">
        <v>289</v>
      </c>
      <c r="L720" s="22" t="str">
        <f>+$B$8</f>
        <v>VSM - Medium</v>
      </c>
      <c r="M720" s="21">
        <f>+SUMIFS(Resultados_Dic3!H$3:H$99980,Resultados_Dic3!$F$3:$F$99980,Produccion_UO!$K720,Resultados_Dic3!$D$3:$D$99980,Produccion_UO!$K$621,Resultados_Dic3!$E$3:$E$99980,Produccion_UO!$J720,Resultados_Dic3!$A$3:$A$99980,Produccion_UO!$H720)*$I$712</f>
        <v>0</v>
      </c>
      <c r="N720" s="21">
        <f>+SUMIFS(Resultados_Dic3!I$3:I$99980,Resultados_Dic3!$F$3:$F$99980,Produccion_UO!$K720,Resultados_Dic3!$D$3:$D$99980,Produccion_UO!$K$621,Resultados_Dic3!$E$3:$E$99980,Produccion_UO!$J720,Resultados_Dic3!$A$3:$A$99980,Produccion_UO!$H720)*$I$712</f>
        <v>0</v>
      </c>
      <c r="O720" s="21">
        <f>+SUMIFS(Resultados_Dic3!J$3:J$99980,Resultados_Dic3!$F$3:$F$99980,Produccion_UO!$K720,Resultados_Dic3!$D$3:$D$99980,Produccion_UO!$K$621,Resultados_Dic3!$E$3:$E$99980,Produccion_UO!$J720,Resultados_Dic3!$A$3:$A$99980,Produccion_UO!$H720)*$I$712</f>
        <v>0</v>
      </c>
      <c r="P720" s="21">
        <f>+SUMIFS(Resultados_Dic3!K$3:K$99980,Resultados_Dic3!$F$3:$F$99980,Produccion_UO!$K720,Resultados_Dic3!$D$3:$D$99980,Produccion_UO!$K$621,Resultados_Dic3!$E$3:$E$99980,Produccion_UO!$J720,Resultados_Dic3!$A$3:$A$99980,Produccion_UO!$H720)*$I$712</f>
        <v>0</v>
      </c>
      <c r="Q720" s="21">
        <f>+SUMIFS(Resultados_Dic3!L$3:L$99980,Resultados_Dic3!$F$3:$F$99980,Produccion_UO!$K720,Resultados_Dic3!$D$3:$D$99980,Produccion_UO!$K$621,Resultados_Dic3!$E$3:$E$99980,Produccion_UO!$J720,Resultados_Dic3!$A$3:$A$99980,Produccion_UO!$H720)*$I$712</f>
        <v>0</v>
      </c>
      <c r="R720" s="21">
        <f>+SUMIFS(Resultados_Dic3!M$3:M$99980,Resultados_Dic3!$F$3:$F$99980,Produccion_UO!$K720,Resultados_Dic3!$D$3:$D$99980,Produccion_UO!$K$621,Resultados_Dic3!$E$3:$E$99980,Produccion_UO!$J720,Resultados_Dic3!$A$3:$A$99980,Produccion_UO!$H720)*$I$712</f>
        <v>0</v>
      </c>
      <c r="S720" s="21">
        <f>+SUMIFS(Resultados_Dic3!N$3:N$99980,Resultados_Dic3!$F$3:$F$99980,Produccion_UO!$K720,Resultados_Dic3!$D$3:$D$99980,Produccion_UO!$K$621,Resultados_Dic3!$E$3:$E$99980,Produccion_UO!$J720,Resultados_Dic3!$A$3:$A$99980,Produccion_UO!$H720)*$I$712</f>
        <v>0</v>
      </c>
      <c r="T720" s="21">
        <f>+SUMIFS(Resultados_Dic3!O$3:O$99980,Resultados_Dic3!$F$3:$F$99980,Produccion_UO!$K720,Resultados_Dic3!$D$3:$D$99980,Produccion_UO!$K$621,Resultados_Dic3!$E$3:$E$99980,Produccion_UO!$J720,Resultados_Dic3!$A$3:$A$99980,Produccion_UO!$H720)*$I$712</f>
        <v>0</v>
      </c>
      <c r="U720" s="21">
        <f>+SUMIFS(Resultados_Dic3!P$3:P$99980,Resultados_Dic3!$F$3:$F$99980,Produccion_UO!$K720,Resultados_Dic3!$D$3:$D$99980,Produccion_UO!$K$621,Resultados_Dic3!$E$3:$E$99980,Produccion_UO!$J720,Resultados_Dic3!$A$3:$A$99980,Produccion_UO!$H720)*$I$712</f>
        <v>0</v>
      </c>
      <c r="V720" s="21">
        <f>+SUMIFS(Resultados_Dic3!Q$3:Q$99980,Resultados_Dic3!$F$3:$F$99980,Produccion_UO!$K720,Resultados_Dic3!$D$3:$D$99980,Produccion_UO!$K$621,Resultados_Dic3!$E$3:$E$99980,Produccion_UO!$J720,Resultados_Dic3!$A$3:$A$99980,Produccion_UO!$H720)*$I$712</f>
        <v>0</v>
      </c>
      <c r="W720" s="21">
        <f>+SUMIFS(Resultados_Dic3!R$3:R$99980,Resultados_Dic3!$F$3:$F$99980,Produccion_UO!$K720,Resultados_Dic3!$D$3:$D$99980,Produccion_UO!$K$621,Resultados_Dic3!$E$3:$E$99980,Produccion_UO!$J720,Resultados_Dic3!$A$3:$A$99980,Produccion_UO!$H720)*$I$712</f>
        <v>0</v>
      </c>
      <c r="X720" s="21">
        <f>+SUMIFS(Resultados_Dic3!S$3:S$99980,Resultados_Dic3!$F$3:$F$99980,Produccion_UO!$K720,Resultados_Dic3!$D$3:$D$99980,Produccion_UO!$K$621,Resultados_Dic3!$E$3:$E$99980,Produccion_UO!$J720,Resultados_Dic3!$A$3:$A$99980,Produccion_UO!$H720)*$I$712</f>
        <v>0</v>
      </c>
      <c r="Y720" s="21">
        <f>+SUMIFS(Resultados_Dic3!T$3:T$99980,Resultados_Dic3!$F$3:$F$99980,Produccion_UO!$K720,Resultados_Dic3!$D$3:$D$99980,Produccion_UO!$K$621,Resultados_Dic3!$E$3:$E$99980,Produccion_UO!$J720,Resultados_Dic3!$A$3:$A$99980,Produccion_UO!$H720)*$I$712</f>
        <v>0</v>
      </c>
      <c r="Z720" s="21">
        <f>+SUMIFS(Resultados_Dic3!U$3:U$99980,Resultados_Dic3!$F$3:$F$99980,Produccion_UO!$K720,Resultados_Dic3!$D$3:$D$99980,Produccion_UO!$K$621,Resultados_Dic3!$E$3:$E$99980,Produccion_UO!$J720,Resultados_Dic3!$A$3:$A$99980,Produccion_UO!$H720)*$I$712</f>
        <v>0</v>
      </c>
      <c r="AA720" s="21">
        <f>+SUMIFS(Resultados_Dic3!V$3:V$99980,Resultados_Dic3!$F$3:$F$99980,Produccion_UO!$K720,Resultados_Dic3!$D$3:$D$99980,Produccion_UO!$K$621,Resultados_Dic3!$E$3:$E$99980,Produccion_UO!$J720,Resultados_Dic3!$A$3:$A$99980,Produccion_UO!$H720)*$I$712</f>
        <v>0</v>
      </c>
      <c r="AB720" s="21">
        <f>+SUMIFS(Resultados_Dic3!W$3:W$99980,Resultados_Dic3!$F$3:$F$99980,Produccion_UO!$K720,Resultados_Dic3!$D$3:$D$99980,Produccion_UO!$K$621,Resultados_Dic3!$E$3:$E$99980,Produccion_UO!$J720,Resultados_Dic3!$A$3:$A$99980,Produccion_UO!$H720)*$I$712</f>
        <v>0</v>
      </c>
      <c r="AC720" s="21">
        <f>+SUMIFS(Resultados_Dic3!X$3:X$99980,Resultados_Dic3!$F$3:$F$99980,Produccion_UO!$K720,Resultados_Dic3!$D$3:$D$99980,Produccion_UO!$K$621,Resultados_Dic3!$E$3:$E$99980,Produccion_UO!$J720,Resultados_Dic3!$A$3:$A$99980,Produccion_UO!$H720)*$I$712</f>
        <v>0</v>
      </c>
      <c r="AD720" s="21">
        <f>+SUMIFS(Resultados_Dic3!Y$3:Y$99980,Resultados_Dic3!$F$3:$F$99980,Produccion_UO!$K720,Resultados_Dic3!$D$3:$D$99980,Produccion_UO!$K$621,Resultados_Dic3!$E$3:$E$99980,Produccion_UO!$J720,Resultados_Dic3!$A$3:$A$99980,Produccion_UO!$H720)*$I$712</f>
        <v>0</v>
      </c>
      <c r="AE720" s="21">
        <f>+SUMIFS(Resultados_Dic3!Z$3:Z$99980,Resultados_Dic3!$F$3:$F$99980,Produccion_UO!$K720,Resultados_Dic3!$D$3:$D$99980,Produccion_UO!$K$621,Resultados_Dic3!$E$3:$E$99980,Produccion_UO!$J720,Resultados_Dic3!$A$3:$A$99980,Produccion_UO!$H720)*$I$712</f>
        <v>0</v>
      </c>
      <c r="AF720" s="21">
        <f>+SUMIFS(Resultados_Dic3!AA$3:AA$99980,Resultados_Dic3!$F$3:$F$99980,Produccion_UO!$K720,Resultados_Dic3!$D$3:$D$99980,Produccion_UO!$K$621,Resultados_Dic3!$E$3:$E$99980,Produccion_UO!$J720,Resultados_Dic3!$A$3:$A$99980,Produccion_UO!$H720)*$I$712</f>
        <v>0</v>
      </c>
      <c r="AG720" s="21">
        <f>+SUMIFS(Resultados_Dic3!AB$3:AB$99980,Resultados_Dic3!$F$3:$F$99980,Produccion_UO!$K720,Resultados_Dic3!$D$3:$D$99980,Produccion_UO!$K$621,Resultados_Dic3!$E$3:$E$99980,Produccion_UO!$J720,Resultados_Dic3!$A$3:$A$99980,Produccion_UO!$H720)*$I$712</f>
        <v>0</v>
      </c>
      <c r="AH720" s="21">
        <f>+SUMIFS(Resultados_Dic3!AC$3:AC$99980,Resultados_Dic3!$F$3:$F$99980,Produccion_UO!$K720,Resultados_Dic3!$D$3:$D$99980,Produccion_UO!$K$621,Resultados_Dic3!$E$3:$E$99980,Produccion_UO!$J720,Resultados_Dic3!$A$3:$A$99980,Produccion_UO!$H720)*$I$712</f>
        <v>0</v>
      </c>
      <c r="AI720" s="21">
        <f>+SUMIFS(Resultados_Dic3!AD$3:AD$99980,Resultados_Dic3!$F$3:$F$99980,Produccion_UO!$K720,Resultados_Dic3!$D$3:$D$99980,Produccion_UO!$K$621,Resultados_Dic3!$E$3:$E$99980,Produccion_UO!$J720,Resultados_Dic3!$A$3:$A$99980,Produccion_UO!$H720)*$I$712</f>
        <v>0</v>
      </c>
      <c r="AJ720" s="21">
        <f>+SUMIFS(Resultados_Dic3!AE$3:AE$99980,Resultados_Dic3!$F$3:$F$99980,Produccion_UO!$K720,Resultados_Dic3!$D$3:$D$99980,Produccion_UO!$K$621,Resultados_Dic3!$E$3:$E$99980,Produccion_UO!$J720,Resultados_Dic3!$A$3:$A$99980,Produccion_UO!$H720)*$I$712</f>
        <v>0</v>
      </c>
      <c r="AK720" s="21">
        <f>+SUMIFS(Resultados_Dic3!AF$3:AF$99980,Resultados_Dic3!$F$3:$F$99980,Produccion_UO!$K720,Resultados_Dic3!$D$3:$D$99980,Produccion_UO!$K$621,Resultados_Dic3!$E$3:$E$99980,Produccion_UO!$J720,Resultados_Dic3!$A$3:$A$99980,Produccion_UO!$H720)*$I$712</f>
        <v>0</v>
      </c>
      <c r="AL720" s="21">
        <f>+SUMIFS(Resultados_Dic3!AG$3:AG$99980,Resultados_Dic3!$F$3:$F$99980,Produccion_UO!$K720,Resultados_Dic3!$D$3:$D$99980,Produccion_UO!$K$621,Resultados_Dic3!$E$3:$E$99980,Produccion_UO!$J720,Resultados_Dic3!$A$3:$A$99980,Produccion_UO!$H720)*$I$712</f>
        <v>0</v>
      </c>
      <c r="AM720" s="21">
        <f>+SUMIFS(Resultados_Dic3!AH$3:AH$99980,Resultados_Dic3!$F$3:$F$99980,Produccion_UO!$K720,Resultados_Dic3!$D$3:$D$99980,Produccion_UO!$K$621,Resultados_Dic3!$E$3:$E$99980,Produccion_UO!$J720,Resultados_Dic3!$A$3:$A$99980,Produccion_UO!$H720)*$I$712</f>
        <v>0</v>
      </c>
      <c r="AN720" s="21">
        <f>+SUMIFS(Resultados_Dic3!AI$3:AI$99980,Resultados_Dic3!$F$3:$F$99980,Produccion_UO!$K720,Resultados_Dic3!$D$3:$D$99980,Produccion_UO!$K$621,Resultados_Dic3!$E$3:$E$99980,Produccion_UO!$J720,Resultados_Dic3!$A$3:$A$99980,Produccion_UO!$H720)*$I$712</f>
        <v>0</v>
      </c>
      <c r="AO720" s="21">
        <f>+SUMIFS(Resultados_Dic3!AJ$3:AJ$99980,Resultados_Dic3!$F$3:$F$99980,Produccion_UO!$K720,Resultados_Dic3!$D$3:$D$99980,Produccion_UO!$K$621,Resultados_Dic3!$E$3:$E$99980,Produccion_UO!$J720,Resultados_Dic3!$A$3:$A$99980,Produccion_UO!$H720)*$I$712</f>
        <v>0</v>
      </c>
      <c r="AP720" s="21">
        <f>+SUMIFS(Resultados_Dic3!AK$3:AK$99980,Resultados_Dic3!$F$3:$F$99980,Produccion_UO!$K720,Resultados_Dic3!$D$3:$D$99980,Produccion_UO!$K$621,Resultados_Dic3!$E$3:$E$99980,Produccion_UO!$J720,Resultados_Dic3!$A$3:$A$99980,Produccion_UO!$H720)*$I$712</f>
        <v>0</v>
      </c>
      <c r="AQ720" s="21">
        <f>+SUMIFS(Resultados_Dic3!AL$3:AL$99980,Resultados_Dic3!$F$3:$F$99980,Produccion_UO!$K720,Resultados_Dic3!$D$3:$D$99980,Produccion_UO!$K$621,Resultados_Dic3!$E$3:$E$99980,Produccion_UO!$J720,Resultados_Dic3!$A$3:$A$99980,Produccion_UO!$H720)*$I$712</f>
        <v>0</v>
      </c>
      <c r="AR720" s="21">
        <f>+SUMIFS(Resultados_Dic3!AM$3:AM$99980,Resultados_Dic3!$F$3:$F$99980,Produccion_UO!$K720,Resultados_Dic3!$D$3:$D$99980,Produccion_UO!$K$621,Resultados_Dic3!$E$3:$E$99980,Produccion_UO!$J720,Resultados_Dic3!$A$3:$A$99980,Produccion_UO!$H720)*$I$712</f>
        <v>0</v>
      </c>
    </row>
    <row r="721" spans="1:48" x14ac:dyDescent="0.25">
      <c r="G721" s="15"/>
      <c r="H721" s="17" t="str">
        <f t="shared" si="200"/>
        <v>DIC7</v>
      </c>
      <c r="I721" s="24"/>
      <c r="J721" s="24" t="s">
        <v>155</v>
      </c>
      <c r="K721" s="108" t="s">
        <v>231</v>
      </c>
      <c r="L721" s="22" t="str">
        <f>+$B$9</f>
        <v>VIM - GAS</v>
      </c>
      <c r="M721" s="21">
        <f>+SUMIFS(Resultados_Dic3!H$3:H$99980,Resultados_Dic3!$F$3:$F$99980,Produccion_UO!$K721,Resultados_Dic3!$D$3:$D$99980,Produccion_UO!$K$621,Resultados_Dic3!$E$3:$E$99980,Produccion_UO!$J721,Resultados_Dic3!$A$3:$A$99980,Produccion_UO!$H721)*$I$712</f>
        <v>0</v>
      </c>
      <c r="N721" s="21">
        <f>+SUMIFS(Resultados_Dic3!I$3:I$99980,Resultados_Dic3!$F$3:$F$99980,Produccion_UO!$K721,Resultados_Dic3!$D$3:$D$99980,Produccion_UO!$K$621,Resultados_Dic3!$E$3:$E$99980,Produccion_UO!$J721,Resultados_Dic3!$A$3:$A$99980,Produccion_UO!$H721)*$I$712</f>
        <v>0</v>
      </c>
      <c r="O721" s="21">
        <f>+SUMIFS(Resultados_Dic3!J$3:J$99980,Resultados_Dic3!$F$3:$F$99980,Produccion_UO!$K721,Resultados_Dic3!$D$3:$D$99980,Produccion_UO!$K$621,Resultados_Dic3!$E$3:$E$99980,Produccion_UO!$J721,Resultados_Dic3!$A$3:$A$99980,Produccion_UO!$H721)*$I$712</f>
        <v>6.3668386976576299</v>
      </c>
      <c r="P721" s="21">
        <f>+SUMIFS(Resultados_Dic3!K$3:K$99980,Resultados_Dic3!$F$3:$F$99980,Produccion_UO!$K721,Resultados_Dic3!$D$3:$D$99980,Produccion_UO!$K$621,Resultados_Dic3!$E$3:$E$99980,Produccion_UO!$J721,Resultados_Dic3!$A$3:$A$99980,Produccion_UO!$H721)*$I$712</f>
        <v>6.3710355458969499</v>
      </c>
      <c r="Q721" s="21">
        <f>+SUMIFS(Resultados_Dic3!L$3:L$99980,Resultados_Dic3!$F$3:$F$99980,Produccion_UO!$K721,Resultados_Dic3!$D$3:$D$99980,Produccion_UO!$K$621,Resultados_Dic3!$E$3:$E$99980,Produccion_UO!$J721,Resultados_Dic3!$A$3:$A$99980,Produccion_UO!$H721)*$I$712</f>
        <v>6.3752323941362796</v>
      </c>
      <c r="R721" s="21">
        <f>+SUMIFS(Resultados_Dic3!M$3:M$99980,Resultados_Dic3!$F$3:$F$99980,Produccion_UO!$K721,Resultados_Dic3!$D$3:$D$99980,Produccion_UO!$K$621,Resultados_Dic3!$E$3:$E$99980,Produccion_UO!$J721,Resultados_Dic3!$A$3:$A$99980,Produccion_UO!$H721)*$I$712</f>
        <v>5.8619118774279997</v>
      </c>
      <c r="S721" s="21">
        <f>+SUMIFS(Resultados_Dic3!N$3:N$99980,Resultados_Dic3!$F$3:$F$99980,Produccion_UO!$K721,Resultados_Dic3!$D$3:$D$99980,Produccion_UO!$K$621,Resultados_Dic3!$E$3:$E$99980,Produccion_UO!$J721,Resultados_Dic3!$A$3:$A$99980,Produccion_UO!$H721)*$I$712</f>
        <v>5.3485913607197304</v>
      </c>
      <c r="T721" s="21">
        <f>+SUMIFS(Resultados_Dic3!O$3:O$99980,Resultados_Dic3!$F$3:$F$99980,Produccion_UO!$K721,Resultados_Dic3!$D$3:$D$99980,Produccion_UO!$K$621,Resultados_Dic3!$E$3:$E$99980,Produccion_UO!$J721,Resultados_Dic3!$A$3:$A$99980,Produccion_UO!$H721)*$I$712</f>
        <v>4.9261892526521098</v>
      </c>
      <c r="U721" s="21">
        <f>+SUMIFS(Resultados_Dic3!P$3:P$99980,Resultados_Dic3!$F$3:$F$99980,Produccion_UO!$K721,Resultados_Dic3!$D$3:$D$99980,Produccion_UO!$K$621,Resultados_Dic3!$E$3:$E$99980,Produccion_UO!$J721,Resultados_Dic3!$A$3:$A$99980,Produccion_UO!$H721)*$I$712</f>
        <v>4.5037871445844999</v>
      </c>
      <c r="V721" s="21">
        <f>+SUMIFS(Resultados_Dic3!Q$3:Q$99980,Resultados_Dic3!$F$3:$F$99980,Produccion_UO!$K721,Resultados_Dic3!$D$3:$D$99980,Produccion_UO!$K$621,Resultados_Dic3!$E$3:$E$99980,Produccion_UO!$J721,Resultados_Dic3!$A$3:$A$99980,Produccion_UO!$H721)*$I$712</f>
        <v>4.1536612506932</v>
      </c>
      <c r="W721" s="21">
        <f>+SUMIFS(Resultados_Dic3!R$3:R$99980,Resultados_Dic3!$F$3:$F$99980,Produccion_UO!$K721,Resultados_Dic3!$D$3:$D$99980,Produccion_UO!$K$621,Resultados_Dic3!$E$3:$E$99980,Produccion_UO!$J721,Resultados_Dic3!$A$3:$A$99980,Produccion_UO!$H721)*$I$712</f>
        <v>3.8035353568019001</v>
      </c>
      <c r="X721" s="21">
        <f>+SUMIFS(Resultados_Dic3!S$3:S$99980,Resultados_Dic3!$F$3:$F$99980,Produccion_UO!$K721,Resultados_Dic3!$D$3:$D$99980,Produccion_UO!$K$621,Resultados_Dic3!$E$3:$E$99980,Produccion_UO!$J721,Resultados_Dic3!$A$3:$A$99980,Produccion_UO!$H721)*$I$712</f>
        <v>3.4534094629105998</v>
      </c>
      <c r="Y721" s="21">
        <f>+SUMIFS(Resultados_Dic3!T$3:T$99980,Resultados_Dic3!$F$3:$F$99980,Produccion_UO!$K721,Resultados_Dic3!$D$3:$D$99980,Produccion_UO!$K$621,Resultados_Dic3!$E$3:$E$99980,Produccion_UO!$J721,Resultados_Dic3!$A$3:$A$99980,Produccion_UO!$H721)*$I$712</f>
        <v>3.2077877069439298</v>
      </c>
      <c r="Z721" s="21">
        <f>+SUMIFS(Resultados_Dic3!U$3:U$99980,Resultados_Dic3!$F$3:$F$99980,Produccion_UO!$K721,Resultados_Dic3!$D$3:$D$99980,Produccion_UO!$K$621,Resultados_Dic3!$E$3:$E$99980,Produccion_UO!$J721,Resultados_Dic3!$A$3:$A$99980,Produccion_UO!$H721)*$I$712</f>
        <v>2.9621659509772602</v>
      </c>
      <c r="AA721" s="21">
        <f>+SUMIFS(Resultados_Dic3!V$3:V$99980,Resultados_Dic3!$F$3:$F$99980,Produccion_UO!$K721,Resultados_Dic3!$D$3:$D$99980,Produccion_UO!$K$621,Resultados_Dic3!$E$3:$E$99980,Produccion_UO!$J721,Resultados_Dic3!$A$3:$A$99980,Produccion_UO!$H721)*$I$712</f>
        <v>1.2456096610085701</v>
      </c>
      <c r="AB721" s="21">
        <f>+SUMIFS(Resultados_Dic3!W$3:W$99980,Resultados_Dic3!$F$3:$F$99980,Produccion_UO!$K721,Resultados_Dic3!$D$3:$D$99980,Produccion_UO!$K$621,Resultados_Dic3!$E$3:$E$99980,Produccion_UO!$J721,Resultados_Dic3!$A$3:$A$99980,Produccion_UO!$H721)*$I$712</f>
        <v>0</v>
      </c>
      <c r="AC721" s="21">
        <f>+SUMIFS(Resultados_Dic3!X$3:X$99980,Resultados_Dic3!$F$3:$F$99980,Produccion_UO!$K721,Resultados_Dic3!$D$3:$D$99980,Produccion_UO!$K$621,Resultados_Dic3!$E$3:$E$99980,Produccion_UO!$J721,Resultados_Dic3!$A$3:$A$99980,Produccion_UO!$H721)*$I$712</f>
        <v>0</v>
      </c>
      <c r="AD721" s="21">
        <f>+SUMIFS(Resultados_Dic3!Y$3:Y$99980,Resultados_Dic3!$F$3:$F$99980,Produccion_UO!$K721,Resultados_Dic3!$D$3:$D$99980,Produccion_UO!$K$621,Resultados_Dic3!$E$3:$E$99980,Produccion_UO!$J721,Resultados_Dic3!$A$3:$A$99980,Produccion_UO!$H721)*$I$712</f>
        <v>0</v>
      </c>
      <c r="AE721" s="21">
        <f>+SUMIFS(Resultados_Dic3!Z$3:Z$99980,Resultados_Dic3!$F$3:$F$99980,Produccion_UO!$K721,Resultados_Dic3!$D$3:$D$99980,Produccion_UO!$K$621,Resultados_Dic3!$E$3:$E$99980,Produccion_UO!$J721,Resultados_Dic3!$A$3:$A$99980,Produccion_UO!$H721)*$I$712</f>
        <v>0</v>
      </c>
      <c r="AF721" s="21">
        <f>+SUMIFS(Resultados_Dic3!AA$3:AA$99980,Resultados_Dic3!$F$3:$F$99980,Produccion_UO!$K721,Resultados_Dic3!$D$3:$D$99980,Produccion_UO!$K$621,Resultados_Dic3!$E$3:$E$99980,Produccion_UO!$J721,Resultados_Dic3!$A$3:$A$99980,Produccion_UO!$H721)*$I$712</f>
        <v>0</v>
      </c>
      <c r="AG721" s="21">
        <f>+SUMIFS(Resultados_Dic3!AB$3:AB$99980,Resultados_Dic3!$F$3:$F$99980,Produccion_UO!$K721,Resultados_Dic3!$D$3:$D$99980,Produccion_UO!$K$621,Resultados_Dic3!$E$3:$E$99980,Produccion_UO!$J721,Resultados_Dic3!$A$3:$A$99980,Produccion_UO!$H721)*$I$712</f>
        <v>0</v>
      </c>
      <c r="AH721" s="21">
        <f>+SUMIFS(Resultados_Dic3!AC$3:AC$99980,Resultados_Dic3!$F$3:$F$99980,Produccion_UO!$K721,Resultados_Dic3!$D$3:$D$99980,Produccion_UO!$K$621,Resultados_Dic3!$E$3:$E$99980,Produccion_UO!$J721,Resultados_Dic3!$A$3:$A$99980,Produccion_UO!$H721)*$I$712</f>
        <v>0</v>
      </c>
      <c r="AI721" s="21">
        <f>+SUMIFS(Resultados_Dic3!AD$3:AD$99980,Resultados_Dic3!$F$3:$F$99980,Produccion_UO!$K721,Resultados_Dic3!$D$3:$D$99980,Produccion_UO!$K$621,Resultados_Dic3!$E$3:$E$99980,Produccion_UO!$J721,Resultados_Dic3!$A$3:$A$99980,Produccion_UO!$H721)*$I$712</f>
        <v>0</v>
      </c>
      <c r="AJ721" s="21">
        <f>+SUMIFS(Resultados_Dic3!AE$3:AE$99980,Resultados_Dic3!$F$3:$F$99980,Produccion_UO!$K721,Resultados_Dic3!$D$3:$D$99980,Produccion_UO!$K$621,Resultados_Dic3!$E$3:$E$99980,Produccion_UO!$J721,Resultados_Dic3!$A$3:$A$99980,Produccion_UO!$H721)*$I$712</f>
        <v>0</v>
      </c>
      <c r="AK721" s="21">
        <f>+SUMIFS(Resultados_Dic3!AF$3:AF$99980,Resultados_Dic3!$F$3:$F$99980,Produccion_UO!$K721,Resultados_Dic3!$D$3:$D$99980,Produccion_UO!$K$621,Resultados_Dic3!$E$3:$E$99980,Produccion_UO!$J721,Resultados_Dic3!$A$3:$A$99980,Produccion_UO!$H721)*$I$712</f>
        <v>0</v>
      </c>
      <c r="AL721" s="21">
        <f>+SUMIFS(Resultados_Dic3!AG$3:AG$99980,Resultados_Dic3!$F$3:$F$99980,Produccion_UO!$K721,Resultados_Dic3!$D$3:$D$99980,Produccion_UO!$K$621,Resultados_Dic3!$E$3:$E$99980,Produccion_UO!$J721,Resultados_Dic3!$A$3:$A$99980,Produccion_UO!$H721)*$I$712</f>
        <v>0</v>
      </c>
      <c r="AM721" s="21">
        <f>+SUMIFS(Resultados_Dic3!AH$3:AH$99980,Resultados_Dic3!$F$3:$F$99980,Produccion_UO!$K721,Resultados_Dic3!$D$3:$D$99980,Produccion_UO!$K$621,Resultados_Dic3!$E$3:$E$99980,Produccion_UO!$J721,Resultados_Dic3!$A$3:$A$99980,Produccion_UO!$H721)*$I$712</f>
        <v>0</v>
      </c>
      <c r="AN721" s="21">
        <f>+SUMIFS(Resultados_Dic3!AI$3:AI$99980,Resultados_Dic3!$F$3:$F$99980,Produccion_UO!$K721,Resultados_Dic3!$D$3:$D$99980,Produccion_UO!$K$621,Resultados_Dic3!$E$3:$E$99980,Produccion_UO!$J721,Resultados_Dic3!$A$3:$A$99980,Produccion_UO!$H721)*$I$712</f>
        <v>0</v>
      </c>
      <c r="AO721" s="21">
        <f>+SUMIFS(Resultados_Dic3!AJ$3:AJ$99980,Resultados_Dic3!$F$3:$F$99980,Produccion_UO!$K721,Resultados_Dic3!$D$3:$D$99980,Produccion_UO!$K$621,Resultados_Dic3!$E$3:$E$99980,Produccion_UO!$J721,Resultados_Dic3!$A$3:$A$99980,Produccion_UO!$H721)*$I$712</f>
        <v>0</v>
      </c>
      <c r="AP721" s="21">
        <f>+SUMIFS(Resultados_Dic3!AK$3:AK$99980,Resultados_Dic3!$F$3:$F$99980,Produccion_UO!$K721,Resultados_Dic3!$D$3:$D$99980,Produccion_UO!$K$621,Resultados_Dic3!$E$3:$E$99980,Produccion_UO!$J721,Resultados_Dic3!$A$3:$A$99980,Produccion_UO!$H721)*$I$712</f>
        <v>0</v>
      </c>
      <c r="AQ721" s="21">
        <f>+SUMIFS(Resultados_Dic3!AL$3:AL$99980,Resultados_Dic3!$F$3:$F$99980,Produccion_UO!$K721,Resultados_Dic3!$D$3:$D$99980,Produccion_UO!$K$621,Resultados_Dic3!$E$3:$E$99980,Produccion_UO!$J721,Resultados_Dic3!$A$3:$A$99980,Produccion_UO!$H721)*$I$712</f>
        <v>0</v>
      </c>
      <c r="AR721" s="21">
        <f>+SUMIFS(Resultados_Dic3!AM$3:AM$99980,Resultados_Dic3!$F$3:$F$99980,Produccion_UO!$K721,Resultados_Dic3!$D$3:$D$99980,Produccion_UO!$K$621,Resultados_Dic3!$E$3:$E$99980,Produccion_UO!$J721,Resultados_Dic3!$A$3:$A$99980,Produccion_UO!$H721)*$I$712</f>
        <v>0</v>
      </c>
    </row>
    <row r="722" spans="1:48" s="68" customFormat="1" x14ac:dyDescent="0.25">
      <c r="A722" s="133"/>
      <c r="B722" s="133"/>
      <c r="C722" s="133"/>
      <c r="D722" s="133"/>
      <c r="E722" s="133"/>
      <c r="F722" s="134"/>
      <c r="H722" s="71"/>
      <c r="I722" s="71"/>
      <c r="L722" s="22"/>
      <c r="M722" s="69">
        <f>+SUM(M715:M721)</f>
        <v>310.12077228205402</v>
      </c>
      <c r="N722" s="69">
        <f t="shared" ref="N722" si="201">+SUM(N715:N721)</f>
        <v>310.78262260210602</v>
      </c>
      <c r="O722" s="69">
        <f t="shared" ref="O722:AR722" si="202">+SUM(O715:O721)</f>
        <v>297.18951253706064</v>
      </c>
      <c r="P722" s="69">
        <f t="shared" si="202"/>
        <v>285.74573924022695</v>
      </c>
      <c r="Q722" s="69">
        <f t="shared" si="202"/>
        <v>249.52164050130628</v>
      </c>
      <c r="R722" s="69">
        <f t="shared" si="202"/>
        <v>177.1805235388</v>
      </c>
      <c r="S722" s="69">
        <f t="shared" si="202"/>
        <v>144.40574750579773</v>
      </c>
      <c r="T722" s="69">
        <f t="shared" si="202"/>
        <v>118.4003049303661</v>
      </c>
      <c r="U722" s="69">
        <f t="shared" si="202"/>
        <v>17.122164055088501</v>
      </c>
      <c r="V722" s="69">
        <f t="shared" si="202"/>
        <v>4.1536612506932</v>
      </c>
      <c r="W722" s="69">
        <f t="shared" si="202"/>
        <v>3.8035353568019001</v>
      </c>
      <c r="X722" s="69">
        <f t="shared" si="202"/>
        <v>103.38162057006269</v>
      </c>
      <c r="Y722" s="69">
        <f t="shared" si="202"/>
        <v>103.13599881409603</v>
      </c>
      <c r="Z722" s="69">
        <f t="shared" si="202"/>
        <v>53.237260494484161</v>
      </c>
      <c r="AA722" s="69">
        <f t="shared" si="202"/>
        <v>1.2456096610085701</v>
      </c>
      <c r="AB722" s="69">
        <f t="shared" si="202"/>
        <v>0</v>
      </c>
      <c r="AC722" s="69">
        <f t="shared" si="202"/>
        <v>0</v>
      </c>
      <c r="AD722" s="69">
        <f t="shared" si="202"/>
        <v>0</v>
      </c>
      <c r="AE722" s="69">
        <f t="shared" si="202"/>
        <v>0</v>
      </c>
      <c r="AF722" s="69">
        <f t="shared" si="202"/>
        <v>0</v>
      </c>
      <c r="AG722" s="69">
        <f t="shared" si="202"/>
        <v>0</v>
      </c>
      <c r="AH722" s="69">
        <f t="shared" si="202"/>
        <v>0</v>
      </c>
      <c r="AI722" s="69">
        <f t="shared" si="202"/>
        <v>0</v>
      </c>
      <c r="AJ722" s="69">
        <f t="shared" si="202"/>
        <v>0</v>
      </c>
      <c r="AK722" s="69">
        <f t="shared" si="202"/>
        <v>0</v>
      </c>
      <c r="AL722" s="69">
        <f t="shared" si="202"/>
        <v>0</v>
      </c>
      <c r="AM722" s="69">
        <f t="shared" si="202"/>
        <v>0</v>
      </c>
      <c r="AN722" s="69">
        <f t="shared" si="202"/>
        <v>0</v>
      </c>
      <c r="AO722" s="69">
        <f t="shared" si="202"/>
        <v>0</v>
      </c>
      <c r="AP722" s="69">
        <f t="shared" si="202"/>
        <v>0</v>
      </c>
      <c r="AQ722" s="69">
        <f t="shared" si="202"/>
        <v>0</v>
      </c>
      <c r="AR722" s="69">
        <f t="shared" si="202"/>
        <v>0</v>
      </c>
    </row>
    <row r="723" spans="1:48" s="195" customFormat="1" x14ac:dyDescent="0.25">
      <c r="A723" s="190"/>
      <c r="B723" s="190"/>
      <c r="C723" s="190"/>
      <c r="D723" s="190"/>
      <c r="E723" s="190"/>
      <c r="F723" s="191"/>
      <c r="H723" s="196"/>
      <c r="I723" s="196"/>
      <c r="L723" s="194"/>
    </row>
    <row r="724" spans="1:48" ht="18.75" x14ac:dyDescent="0.3">
      <c r="I724" s="17" t="str">
        <f>+IF(OR(J725="OIL",J725="OIL-eq"),$I$5,IF(J725="GAS",$I$4,IF(J725="GSL",$I$8,IF(J725="DSL",$I$9,IF(J725="KER",$I$10,IF(J725="LPG",$I$11,IF(J725="HFO",$I$12,IF(J725="AVG",$I$13,IF(J725="RFG",$I$14,IF(J725="ELC",$I$15,$I$16))))))))))</f>
        <v>Kt CO2e/año</v>
      </c>
      <c r="K724" s="34" t="s">
        <v>528</v>
      </c>
    </row>
    <row r="725" spans="1:48" x14ac:dyDescent="0.25">
      <c r="I725" s="115">
        <f>+IF(OR(J725="OIL",J725="OIL-eq"),$H$5,IF(J725="GAS",$H$4,IF(J725="GSL",$H$8,IF(J725="DSL",$H$9,IF(J725="KER",$H$10,IF(J725="LPG",$H$11,IF(J725="HFO",$H$12,IF(J725="AVG",$H$13,IF(J725="RFG",$H$14,IF(J725="ELC",$H$15,$H$16))))))))))</f>
        <v>1</v>
      </c>
      <c r="J725" s="106" t="s">
        <v>488</v>
      </c>
      <c r="K725" s="41" t="s">
        <v>26</v>
      </c>
    </row>
    <row r="726" spans="1:48" x14ac:dyDescent="0.25">
      <c r="H726" s="12"/>
      <c r="I726" s="12"/>
      <c r="J726" s="15"/>
      <c r="K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</row>
    <row r="727" spans="1:48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:48" x14ac:dyDescent="0.25">
      <c r="H728" s="17" t="str">
        <f t="shared" ref="H728:H734" si="203">+$B$1</f>
        <v>DIC7</v>
      </c>
      <c r="J728" s="61" t="s">
        <v>72</v>
      </c>
      <c r="K728" s="19" t="s">
        <v>320</v>
      </c>
      <c r="L728" s="22" t="str">
        <f>+$B$3</f>
        <v>GU - Gas</v>
      </c>
      <c r="M728" s="21">
        <f t="shared" ref="M728:AR728" si="204">+M740+M792</f>
        <v>22.031013406355701</v>
      </c>
      <c r="N728" s="21">
        <f t="shared" si="204"/>
        <v>17.8028648577172</v>
      </c>
      <c r="O728" s="21">
        <f t="shared" si="204"/>
        <v>13.9386693348352</v>
      </c>
      <c r="P728" s="21">
        <f t="shared" si="204"/>
        <v>16.277753006826</v>
      </c>
      <c r="Q728" s="21">
        <f t="shared" si="204"/>
        <v>15.5151970813804</v>
      </c>
      <c r="R728" s="21">
        <f t="shared" si="204"/>
        <v>0</v>
      </c>
      <c r="S728" s="21">
        <f t="shared" si="204"/>
        <v>0</v>
      </c>
      <c r="T728" s="21">
        <f t="shared" si="204"/>
        <v>0</v>
      </c>
      <c r="U728" s="21">
        <f t="shared" si="204"/>
        <v>0</v>
      </c>
      <c r="V728" s="21">
        <f t="shared" si="204"/>
        <v>0</v>
      </c>
      <c r="W728" s="21">
        <f t="shared" si="204"/>
        <v>0</v>
      </c>
      <c r="X728" s="21">
        <f t="shared" si="204"/>
        <v>0</v>
      </c>
      <c r="Y728" s="21">
        <f t="shared" si="204"/>
        <v>0</v>
      </c>
      <c r="Z728" s="21">
        <f t="shared" si="204"/>
        <v>0</v>
      </c>
      <c r="AA728" s="21">
        <f t="shared" si="204"/>
        <v>0</v>
      </c>
      <c r="AB728" s="21">
        <f t="shared" si="204"/>
        <v>0</v>
      </c>
      <c r="AC728" s="21">
        <f t="shared" si="204"/>
        <v>0</v>
      </c>
      <c r="AD728" s="21">
        <f t="shared" si="204"/>
        <v>0</v>
      </c>
      <c r="AE728" s="21">
        <f t="shared" si="204"/>
        <v>0</v>
      </c>
      <c r="AF728" s="21">
        <f t="shared" si="204"/>
        <v>0</v>
      </c>
      <c r="AG728" s="21">
        <f t="shared" si="204"/>
        <v>0</v>
      </c>
      <c r="AH728" s="21">
        <f t="shared" si="204"/>
        <v>0</v>
      </c>
      <c r="AI728" s="21">
        <f t="shared" si="204"/>
        <v>0</v>
      </c>
      <c r="AJ728" s="21">
        <f t="shared" si="204"/>
        <v>0</v>
      </c>
      <c r="AK728" s="21">
        <f t="shared" si="204"/>
        <v>0</v>
      </c>
      <c r="AL728" s="21">
        <f t="shared" si="204"/>
        <v>0</v>
      </c>
      <c r="AM728" s="21">
        <f t="shared" si="204"/>
        <v>0</v>
      </c>
      <c r="AN728" s="21">
        <f t="shared" si="204"/>
        <v>0</v>
      </c>
      <c r="AO728" s="21">
        <f t="shared" si="204"/>
        <v>0</v>
      </c>
      <c r="AP728" s="21">
        <f t="shared" si="204"/>
        <v>0</v>
      </c>
      <c r="AQ728" s="21">
        <f t="shared" si="204"/>
        <v>0</v>
      </c>
      <c r="AR728" s="21">
        <f t="shared" si="204"/>
        <v>0</v>
      </c>
    </row>
    <row r="729" spans="1:48" x14ac:dyDescent="0.25">
      <c r="H729" s="17" t="str">
        <f t="shared" si="203"/>
        <v>DIC7</v>
      </c>
      <c r="J729" s="61" t="s">
        <v>73</v>
      </c>
      <c r="K729" s="19" t="s">
        <v>322</v>
      </c>
      <c r="L729" s="22" t="str">
        <f>+$B$4</f>
        <v>LLO - Ligth</v>
      </c>
      <c r="M729" s="21">
        <f t="shared" ref="M729:AR729" si="205">+M741+M793</f>
        <v>275.78951946457079</v>
      </c>
      <c r="N729" s="21">
        <f t="shared" si="205"/>
        <v>275.12766914451902</v>
      </c>
      <c r="O729" s="21">
        <f t="shared" si="205"/>
        <v>194.006465187961</v>
      </c>
      <c r="P729" s="21">
        <f t="shared" si="205"/>
        <v>156.73127402357221</v>
      </c>
      <c r="Q729" s="21">
        <f t="shared" si="205"/>
        <v>147.6501021031068</v>
      </c>
      <c r="R729" s="21">
        <f t="shared" si="205"/>
        <v>135.3030335572673</v>
      </c>
      <c r="S729" s="21">
        <f t="shared" si="205"/>
        <v>130.77452068380529</v>
      </c>
      <c r="T729" s="21">
        <f t="shared" si="205"/>
        <v>127.18345120957662</v>
      </c>
      <c r="U729" s="21">
        <f t="shared" si="205"/>
        <v>110.84993813211621</v>
      </c>
      <c r="V729" s="21">
        <f t="shared" si="205"/>
        <v>107.2240880995524</v>
      </c>
      <c r="W729" s="21">
        <f t="shared" si="205"/>
        <v>93.537052725928334</v>
      </c>
      <c r="X729" s="21">
        <f t="shared" si="205"/>
        <v>83.641985960944879</v>
      </c>
      <c r="Y729" s="21">
        <f t="shared" si="205"/>
        <v>83.641985960944879</v>
      </c>
      <c r="Z729" s="21">
        <f t="shared" si="205"/>
        <v>76.672220525147779</v>
      </c>
      <c r="AA729" s="21">
        <f t="shared" si="205"/>
        <v>0</v>
      </c>
      <c r="AB729" s="21">
        <f t="shared" si="205"/>
        <v>0</v>
      </c>
      <c r="AC729" s="21">
        <f t="shared" si="205"/>
        <v>0</v>
      </c>
      <c r="AD729" s="21">
        <f t="shared" si="205"/>
        <v>0</v>
      </c>
      <c r="AE729" s="21">
        <f t="shared" si="205"/>
        <v>0</v>
      </c>
      <c r="AF729" s="21">
        <f t="shared" si="205"/>
        <v>0</v>
      </c>
      <c r="AG729" s="21">
        <f t="shared" si="205"/>
        <v>0</v>
      </c>
      <c r="AH729" s="21">
        <f t="shared" si="205"/>
        <v>0</v>
      </c>
      <c r="AI729" s="21">
        <f t="shared" si="205"/>
        <v>0</v>
      </c>
      <c r="AJ729" s="21">
        <f t="shared" si="205"/>
        <v>0</v>
      </c>
      <c r="AK729" s="21">
        <f t="shared" si="205"/>
        <v>0</v>
      </c>
      <c r="AL729" s="21">
        <f t="shared" si="205"/>
        <v>0</v>
      </c>
      <c r="AM729" s="21">
        <f t="shared" si="205"/>
        <v>0</v>
      </c>
      <c r="AN729" s="21">
        <f t="shared" si="205"/>
        <v>0</v>
      </c>
      <c r="AO729" s="21">
        <f t="shared" si="205"/>
        <v>0</v>
      </c>
      <c r="AP729" s="21">
        <f t="shared" si="205"/>
        <v>0</v>
      </c>
      <c r="AQ729" s="21">
        <f t="shared" si="205"/>
        <v>0</v>
      </c>
      <c r="AR729" s="21">
        <f t="shared" si="205"/>
        <v>0</v>
      </c>
    </row>
    <row r="730" spans="1:48" x14ac:dyDescent="0.25">
      <c r="H730" s="17" t="str">
        <f t="shared" si="203"/>
        <v>DIC7</v>
      </c>
      <c r="J730" s="61" t="s">
        <v>73</v>
      </c>
      <c r="K730" s="19" t="s">
        <v>324</v>
      </c>
      <c r="L730" s="22" t="str">
        <f>+$B$5</f>
        <v>LLO - Heavy</v>
      </c>
      <c r="M730" s="21">
        <f t="shared" ref="M730:AR730" si="206">+M742+M794</f>
        <v>0</v>
      </c>
      <c r="N730" s="21">
        <f t="shared" si="206"/>
        <v>0</v>
      </c>
      <c r="O730" s="21">
        <f t="shared" si="206"/>
        <v>0</v>
      </c>
      <c r="P730" s="21">
        <f t="shared" si="206"/>
        <v>0</v>
      </c>
      <c r="Q730" s="21">
        <f t="shared" si="206"/>
        <v>0</v>
      </c>
      <c r="R730" s="21">
        <f t="shared" si="206"/>
        <v>0</v>
      </c>
      <c r="S730" s="21">
        <f t="shared" si="206"/>
        <v>0</v>
      </c>
      <c r="T730" s="21">
        <f t="shared" si="206"/>
        <v>0</v>
      </c>
      <c r="U730" s="21">
        <f t="shared" si="206"/>
        <v>0</v>
      </c>
      <c r="V730" s="21">
        <f t="shared" si="206"/>
        <v>0</v>
      </c>
      <c r="W730" s="21">
        <f t="shared" si="206"/>
        <v>0</v>
      </c>
      <c r="X730" s="21">
        <f t="shared" si="206"/>
        <v>0</v>
      </c>
      <c r="Y730" s="21">
        <f t="shared" si="206"/>
        <v>0</v>
      </c>
      <c r="Z730" s="21">
        <f t="shared" si="206"/>
        <v>0</v>
      </c>
      <c r="AA730" s="21">
        <f t="shared" si="206"/>
        <v>0</v>
      </c>
      <c r="AB730" s="21">
        <f t="shared" si="206"/>
        <v>0</v>
      </c>
      <c r="AC730" s="21">
        <f t="shared" si="206"/>
        <v>0</v>
      </c>
      <c r="AD730" s="21">
        <f t="shared" si="206"/>
        <v>0</v>
      </c>
      <c r="AE730" s="21">
        <f t="shared" si="206"/>
        <v>0</v>
      </c>
      <c r="AF730" s="21">
        <f t="shared" si="206"/>
        <v>0</v>
      </c>
      <c r="AG730" s="21">
        <f t="shared" si="206"/>
        <v>0</v>
      </c>
      <c r="AH730" s="21">
        <f t="shared" si="206"/>
        <v>0</v>
      </c>
      <c r="AI730" s="21">
        <f t="shared" si="206"/>
        <v>0</v>
      </c>
      <c r="AJ730" s="21">
        <f t="shared" si="206"/>
        <v>0</v>
      </c>
      <c r="AK730" s="21">
        <f t="shared" si="206"/>
        <v>0</v>
      </c>
      <c r="AL730" s="21">
        <f t="shared" si="206"/>
        <v>0</v>
      </c>
      <c r="AM730" s="21">
        <f t="shared" si="206"/>
        <v>0</v>
      </c>
      <c r="AN730" s="21">
        <f t="shared" si="206"/>
        <v>0</v>
      </c>
      <c r="AO730" s="21">
        <f t="shared" si="206"/>
        <v>0</v>
      </c>
      <c r="AP730" s="21">
        <f t="shared" si="206"/>
        <v>0</v>
      </c>
      <c r="AQ730" s="21">
        <f t="shared" si="206"/>
        <v>0</v>
      </c>
      <c r="AR730" s="21">
        <f t="shared" si="206"/>
        <v>0</v>
      </c>
    </row>
    <row r="731" spans="1:48" x14ac:dyDescent="0.25">
      <c r="H731" s="17" t="str">
        <f t="shared" si="203"/>
        <v>DIC7</v>
      </c>
      <c r="J731" s="61" t="s">
        <v>74</v>
      </c>
      <c r="K731" s="19" t="s">
        <v>326</v>
      </c>
      <c r="L731" s="22" t="str">
        <f>+$B$6</f>
        <v>PU - Ligth</v>
      </c>
      <c r="M731" s="21">
        <f t="shared" ref="M731:AR731" si="207">+M743+M795</f>
        <v>2.5140156536340901</v>
      </c>
      <c r="N731" s="21">
        <f t="shared" si="207"/>
        <v>2.3756534213987801</v>
      </c>
      <c r="O731" s="21">
        <f t="shared" si="207"/>
        <v>2.27122909518345</v>
      </c>
      <c r="P731" s="21">
        <f t="shared" si="207"/>
        <v>2.1668047689681198</v>
      </c>
      <c r="Q731" s="21">
        <f t="shared" si="207"/>
        <v>2.0623804427527901</v>
      </c>
      <c r="R731" s="21">
        <f t="shared" si="207"/>
        <v>1.9579561165374499</v>
      </c>
      <c r="S731" s="21">
        <f t="shared" si="207"/>
        <v>1.85353179032212</v>
      </c>
      <c r="T731" s="21">
        <f t="shared" si="207"/>
        <v>0.21116803860288599</v>
      </c>
      <c r="U731" s="21">
        <f t="shared" si="207"/>
        <v>0</v>
      </c>
      <c r="V731" s="21">
        <f t="shared" si="207"/>
        <v>0</v>
      </c>
      <c r="W731" s="21">
        <f t="shared" si="207"/>
        <v>0</v>
      </c>
      <c r="X731" s="21">
        <f t="shared" si="207"/>
        <v>0</v>
      </c>
      <c r="Y731" s="21">
        <f t="shared" si="207"/>
        <v>0</v>
      </c>
      <c r="Z731" s="21">
        <f t="shared" si="207"/>
        <v>0</v>
      </c>
      <c r="AA731" s="21">
        <f t="shared" si="207"/>
        <v>0</v>
      </c>
      <c r="AB731" s="21">
        <f t="shared" si="207"/>
        <v>0</v>
      </c>
      <c r="AC731" s="21">
        <f t="shared" si="207"/>
        <v>0</v>
      </c>
      <c r="AD731" s="21">
        <f t="shared" si="207"/>
        <v>0</v>
      </c>
      <c r="AE731" s="21">
        <f t="shared" si="207"/>
        <v>0</v>
      </c>
      <c r="AF731" s="21">
        <f t="shared" si="207"/>
        <v>0</v>
      </c>
      <c r="AG731" s="21">
        <f t="shared" si="207"/>
        <v>0</v>
      </c>
      <c r="AH731" s="21">
        <f t="shared" si="207"/>
        <v>0</v>
      </c>
      <c r="AI731" s="21">
        <f t="shared" si="207"/>
        <v>0</v>
      </c>
      <c r="AJ731" s="21">
        <f t="shared" si="207"/>
        <v>0</v>
      </c>
      <c r="AK731" s="21">
        <f t="shared" si="207"/>
        <v>0</v>
      </c>
      <c r="AL731" s="21">
        <f t="shared" si="207"/>
        <v>0</v>
      </c>
      <c r="AM731" s="21">
        <f t="shared" si="207"/>
        <v>0</v>
      </c>
      <c r="AN731" s="21">
        <f t="shared" si="207"/>
        <v>0</v>
      </c>
      <c r="AO731" s="21">
        <f t="shared" si="207"/>
        <v>0</v>
      </c>
      <c r="AP731" s="21">
        <f t="shared" si="207"/>
        <v>0</v>
      </c>
      <c r="AQ731" s="21">
        <f t="shared" si="207"/>
        <v>0</v>
      </c>
      <c r="AR731" s="21">
        <f t="shared" si="207"/>
        <v>0</v>
      </c>
    </row>
    <row r="732" spans="1:48" x14ac:dyDescent="0.25">
      <c r="H732" s="17" t="str">
        <f t="shared" si="203"/>
        <v>DIC7</v>
      </c>
      <c r="J732" s="61" t="s">
        <v>75</v>
      </c>
      <c r="K732" s="19" t="s">
        <v>328</v>
      </c>
      <c r="L732" s="22" t="str">
        <f>+$B$7</f>
        <v>VMM - Medium</v>
      </c>
      <c r="M732" s="21">
        <f t="shared" ref="M732:AR732" si="208">+M744+M796</f>
        <v>71.437426932861356</v>
      </c>
      <c r="N732" s="21">
        <f t="shared" si="208"/>
        <v>66.384999025900356</v>
      </c>
      <c r="O732" s="21">
        <f t="shared" si="208"/>
        <v>61.057836154026361</v>
      </c>
      <c r="P732" s="21">
        <f t="shared" si="208"/>
        <v>29.90856289056066</v>
      </c>
      <c r="Q732" s="21">
        <f t="shared" si="208"/>
        <v>29.90856289056066</v>
      </c>
      <c r="R732" s="21">
        <f t="shared" si="208"/>
        <v>29.90856289056066</v>
      </c>
      <c r="S732" s="21">
        <f t="shared" si="208"/>
        <v>29.90856289056066</v>
      </c>
      <c r="T732" s="21">
        <f t="shared" si="208"/>
        <v>29.90856289056066</v>
      </c>
      <c r="U732" s="21">
        <f t="shared" si="208"/>
        <v>28.83194357719676</v>
      </c>
      <c r="V732" s="21">
        <f t="shared" si="208"/>
        <v>0</v>
      </c>
      <c r="W732" s="21">
        <f t="shared" si="208"/>
        <v>0</v>
      </c>
      <c r="X732" s="21">
        <f t="shared" si="208"/>
        <v>0</v>
      </c>
      <c r="Y732" s="21">
        <f t="shared" si="208"/>
        <v>0</v>
      </c>
      <c r="Z732" s="21">
        <f t="shared" si="208"/>
        <v>0</v>
      </c>
      <c r="AA732" s="21">
        <f t="shared" si="208"/>
        <v>0</v>
      </c>
      <c r="AB732" s="21">
        <f t="shared" si="208"/>
        <v>0</v>
      </c>
      <c r="AC732" s="21">
        <f t="shared" si="208"/>
        <v>0</v>
      </c>
      <c r="AD732" s="21">
        <f t="shared" si="208"/>
        <v>0</v>
      </c>
      <c r="AE732" s="21">
        <f t="shared" si="208"/>
        <v>0</v>
      </c>
      <c r="AF732" s="21">
        <f t="shared" si="208"/>
        <v>0</v>
      </c>
      <c r="AG732" s="21">
        <f t="shared" si="208"/>
        <v>0</v>
      </c>
      <c r="AH732" s="21">
        <f t="shared" si="208"/>
        <v>0</v>
      </c>
      <c r="AI732" s="21">
        <f t="shared" si="208"/>
        <v>0</v>
      </c>
      <c r="AJ732" s="21">
        <f t="shared" si="208"/>
        <v>0</v>
      </c>
      <c r="AK732" s="21">
        <f t="shared" si="208"/>
        <v>0</v>
      </c>
      <c r="AL732" s="21">
        <f t="shared" si="208"/>
        <v>0</v>
      </c>
      <c r="AM732" s="21">
        <f t="shared" si="208"/>
        <v>0</v>
      </c>
      <c r="AN732" s="21">
        <f t="shared" si="208"/>
        <v>0</v>
      </c>
      <c r="AO732" s="21">
        <f t="shared" si="208"/>
        <v>0</v>
      </c>
      <c r="AP732" s="21">
        <f t="shared" si="208"/>
        <v>0</v>
      </c>
      <c r="AQ732" s="21">
        <f t="shared" si="208"/>
        <v>0</v>
      </c>
      <c r="AR732" s="21">
        <f t="shared" si="208"/>
        <v>0</v>
      </c>
    </row>
    <row r="733" spans="1:48" x14ac:dyDescent="0.25">
      <c r="H733" s="17" t="str">
        <f t="shared" si="203"/>
        <v>DIC7</v>
      </c>
      <c r="J733" s="61" t="s">
        <v>76</v>
      </c>
      <c r="K733" s="19" t="s">
        <v>330</v>
      </c>
      <c r="L733" s="22" t="str">
        <f>+$B$8</f>
        <v>VSM - Medium</v>
      </c>
      <c r="M733" s="21">
        <f t="shared" ref="M733:AR733" si="209">+M745+M797</f>
        <v>12.403367730421998</v>
      </c>
      <c r="N733" s="21">
        <f t="shared" si="209"/>
        <v>11.513222128387529</v>
      </c>
      <c r="O733" s="21">
        <f t="shared" si="209"/>
        <v>10.93685888354252</v>
      </c>
      <c r="P733" s="21">
        <f t="shared" si="209"/>
        <v>15.931133354579831</v>
      </c>
      <c r="Q733" s="21">
        <f t="shared" si="209"/>
        <v>14.205534281885029</v>
      </c>
      <c r="R733" s="21">
        <f t="shared" si="209"/>
        <v>12.136752007087221</v>
      </c>
      <c r="S733" s="21">
        <f t="shared" si="209"/>
        <v>10.09708088641951</v>
      </c>
      <c r="T733" s="21">
        <f t="shared" si="209"/>
        <v>8.5790631313159409</v>
      </c>
      <c r="U733" s="21">
        <f t="shared" si="209"/>
        <v>6.8048643380921305</v>
      </c>
      <c r="V733" s="21">
        <f t="shared" si="209"/>
        <v>6.1685687164460301</v>
      </c>
      <c r="W733" s="21">
        <f t="shared" si="209"/>
        <v>5.5322730947999199</v>
      </c>
      <c r="X733" s="21">
        <f t="shared" si="209"/>
        <v>4.8959774731538204</v>
      </c>
      <c r="Y733" s="21">
        <f t="shared" si="209"/>
        <v>4.5666745486543299</v>
      </c>
      <c r="Z733" s="21">
        <f t="shared" si="209"/>
        <v>4.2373716241548403</v>
      </c>
      <c r="AA733" s="21">
        <f t="shared" si="209"/>
        <v>1.06411478308297</v>
      </c>
      <c r="AB733" s="21">
        <f t="shared" si="209"/>
        <v>0</v>
      </c>
      <c r="AC733" s="21">
        <f t="shared" si="209"/>
        <v>0</v>
      </c>
      <c r="AD733" s="21">
        <f t="shared" si="209"/>
        <v>0</v>
      </c>
      <c r="AE733" s="21">
        <f t="shared" si="209"/>
        <v>0</v>
      </c>
      <c r="AF733" s="21">
        <f t="shared" si="209"/>
        <v>0</v>
      </c>
      <c r="AG733" s="21">
        <f t="shared" si="209"/>
        <v>0</v>
      </c>
      <c r="AH733" s="21">
        <f t="shared" si="209"/>
        <v>0</v>
      </c>
      <c r="AI733" s="21">
        <f t="shared" si="209"/>
        <v>0</v>
      </c>
      <c r="AJ733" s="21">
        <f t="shared" si="209"/>
        <v>0</v>
      </c>
      <c r="AK733" s="21">
        <f t="shared" si="209"/>
        <v>0</v>
      </c>
      <c r="AL733" s="21">
        <f t="shared" si="209"/>
        <v>0</v>
      </c>
      <c r="AM733" s="21">
        <f t="shared" si="209"/>
        <v>0</v>
      </c>
      <c r="AN733" s="21">
        <f t="shared" si="209"/>
        <v>0</v>
      </c>
      <c r="AO733" s="21">
        <f t="shared" si="209"/>
        <v>0</v>
      </c>
      <c r="AP733" s="21">
        <f t="shared" si="209"/>
        <v>0</v>
      </c>
      <c r="AQ733" s="21">
        <f t="shared" si="209"/>
        <v>0</v>
      </c>
      <c r="AR733" s="21">
        <f t="shared" si="209"/>
        <v>0</v>
      </c>
    </row>
    <row r="734" spans="1:48" x14ac:dyDescent="0.25">
      <c r="H734" s="17" t="str">
        <f t="shared" si="203"/>
        <v>DIC7</v>
      </c>
      <c r="J734" s="61" t="s">
        <v>77</v>
      </c>
      <c r="K734" s="19" t="s">
        <v>332</v>
      </c>
      <c r="L734" s="22" t="str">
        <f>+$B$9</f>
        <v>VIM - GAS</v>
      </c>
      <c r="M734" s="21">
        <f t="shared" ref="M734:AR734" si="210">+M746+M798</f>
        <v>6.0967677454832305</v>
      </c>
      <c r="N734" s="21">
        <f t="shared" si="210"/>
        <v>5.9842623893433604</v>
      </c>
      <c r="O734" s="21">
        <f t="shared" si="210"/>
        <v>5.9880522826792397</v>
      </c>
      <c r="P734" s="21">
        <f t="shared" si="210"/>
        <v>5.9918421760151199</v>
      </c>
      <c r="Q734" s="21">
        <f t="shared" si="210"/>
        <v>5.9956320693510099</v>
      </c>
      <c r="R734" s="21">
        <f t="shared" si="210"/>
        <v>5.5320865955795906</v>
      </c>
      <c r="S734" s="21">
        <f t="shared" si="210"/>
        <v>5.0685411218081802</v>
      </c>
      <c r="T734" s="21">
        <f t="shared" si="210"/>
        <v>4.6870979904058796</v>
      </c>
      <c r="U734" s="21">
        <f t="shared" si="210"/>
        <v>4.3056548590035906</v>
      </c>
      <c r="V734" s="21">
        <f t="shared" si="210"/>
        <v>3.9894795492687609</v>
      </c>
      <c r="W734" s="21">
        <f t="shared" si="210"/>
        <v>3.673304239533929</v>
      </c>
      <c r="X734" s="21">
        <f t="shared" si="210"/>
        <v>3.357128929799098</v>
      </c>
      <c r="Y734" s="21">
        <f t="shared" si="210"/>
        <v>3.1852029099585102</v>
      </c>
      <c r="Z734" s="21">
        <f t="shared" si="210"/>
        <v>3.0222928447353361</v>
      </c>
      <c r="AA734" s="21">
        <f t="shared" si="210"/>
        <v>1.4703920283855905</v>
      </c>
      <c r="AB734" s="21">
        <f t="shared" si="210"/>
        <v>0</v>
      </c>
      <c r="AC734" s="21">
        <f t="shared" si="210"/>
        <v>0</v>
      </c>
      <c r="AD734" s="21">
        <f t="shared" si="210"/>
        <v>0</v>
      </c>
      <c r="AE734" s="21">
        <f t="shared" si="210"/>
        <v>0</v>
      </c>
      <c r="AF734" s="21">
        <f t="shared" si="210"/>
        <v>0</v>
      </c>
      <c r="AG734" s="21">
        <f t="shared" si="210"/>
        <v>0</v>
      </c>
      <c r="AH734" s="21">
        <f t="shared" si="210"/>
        <v>0</v>
      </c>
      <c r="AI734" s="21">
        <f t="shared" si="210"/>
        <v>0</v>
      </c>
      <c r="AJ734" s="21">
        <f t="shared" si="210"/>
        <v>0</v>
      </c>
      <c r="AK734" s="21">
        <f t="shared" si="210"/>
        <v>0</v>
      </c>
      <c r="AL734" s="21">
        <f t="shared" si="210"/>
        <v>0</v>
      </c>
      <c r="AM734" s="21">
        <f t="shared" si="210"/>
        <v>0</v>
      </c>
      <c r="AN734" s="21">
        <f t="shared" si="210"/>
        <v>0</v>
      </c>
      <c r="AO734" s="21">
        <f t="shared" si="210"/>
        <v>0</v>
      </c>
      <c r="AP734" s="21">
        <f t="shared" si="210"/>
        <v>0</v>
      </c>
      <c r="AQ734" s="21">
        <f t="shared" si="210"/>
        <v>0</v>
      </c>
      <c r="AR734" s="21">
        <f t="shared" si="210"/>
        <v>0</v>
      </c>
    </row>
    <row r="735" spans="1:48" s="212" customFormat="1" x14ac:dyDescent="0.25">
      <c r="A735" s="210"/>
      <c r="B735" s="210"/>
      <c r="C735" s="210"/>
      <c r="D735" s="210"/>
      <c r="E735" s="210"/>
      <c r="F735" s="211"/>
      <c r="H735" s="213"/>
      <c r="I735" s="213"/>
      <c r="L735" s="194"/>
      <c r="M735" s="214">
        <f>+SUM(M728:M734)</f>
        <v>390.27211093332721</v>
      </c>
      <c r="N735" s="214">
        <f t="shared" ref="N735" si="211">+SUM(N728:N734)</f>
        <v>379.18867096726632</v>
      </c>
      <c r="O735" s="214">
        <f t="shared" ref="O735:AR735" si="212">+SUM(O728:O734)</f>
        <v>288.19911093822776</v>
      </c>
      <c r="P735" s="214">
        <f t="shared" si="212"/>
        <v>227.00737022052195</v>
      </c>
      <c r="Q735" s="214">
        <f t="shared" si="212"/>
        <v>215.33740886903669</v>
      </c>
      <c r="R735" s="214">
        <f t="shared" si="212"/>
        <v>184.8383911670322</v>
      </c>
      <c r="S735" s="214">
        <f t="shared" si="212"/>
        <v>177.70223737291576</v>
      </c>
      <c r="T735" s="214">
        <f t="shared" si="212"/>
        <v>170.56934326046198</v>
      </c>
      <c r="U735" s="214">
        <f t="shared" si="212"/>
        <v>150.79240090640869</v>
      </c>
      <c r="V735" s="214">
        <f t="shared" si="212"/>
        <v>117.3821363652672</v>
      </c>
      <c r="W735" s="214">
        <f t="shared" si="212"/>
        <v>102.74263006026219</v>
      </c>
      <c r="X735" s="214">
        <f t="shared" si="212"/>
        <v>91.895092363897803</v>
      </c>
      <c r="Y735" s="214">
        <f t="shared" si="212"/>
        <v>91.393863419557718</v>
      </c>
      <c r="Z735" s="214">
        <f t="shared" si="212"/>
        <v>83.931884994037958</v>
      </c>
      <c r="AA735" s="214">
        <f t="shared" si="212"/>
        <v>2.5345068114685603</v>
      </c>
      <c r="AB735" s="214">
        <f t="shared" si="212"/>
        <v>0</v>
      </c>
      <c r="AC735" s="214">
        <f t="shared" si="212"/>
        <v>0</v>
      </c>
      <c r="AD735" s="214">
        <f t="shared" si="212"/>
        <v>0</v>
      </c>
      <c r="AE735" s="214">
        <f t="shared" si="212"/>
        <v>0</v>
      </c>
      <c r="AF735" s="214">
        <f t="shared" si="212"/>
        <v>0</v>
      </c>
      <c r="AG735" s="214">
        <f t="shared" si="212"/>
        <v>0</v>
      </c>
      <c r="AH735" s="214">
        <f t="shared" si="212"/>
        <v>0</v>
      </c>
      <c r="AI735" s="214">
        <f t="shared" si="212"/>
        <v>0</v>
      </c>
      <c r="AJ735" s="214">
        <f t="shared" si="212"/>
        <v>0</v>
      </c>
      <c r="AK735" s="214">
        <f t="shared" si="212"/>
        <v>0</v>
      </c>
      <c r="AL735" s="214">
        <f t="shared" si="212"/>
        <v>0</v>
      </c>
      <c r="AM735" s="214">
        <f t="shared" si="212"/>
        <v>0</v>
      </c>
      <c r="AN735" s="214">
        <f t="shared" si="212"/>
        <v>0</v>
      </c>
      <c r="AO735" s="214">
        <f t="shared" si="212"/>
        <v>0</v>
      </c>
      <c r="AP735" s="214">
        <f t="shared" si="212"/>
        <v>0</v>
      </c>
      <c r="AQ735" s="214">
        <f t="shared" si="212"/>
        <v>0</v>
      </c>
      <c r="AR735" s="214">
        <f t="shared" si="212"/>
        <v>0</v>
      </c>
    </row>
    <row r="736" spans="1:48" ht="18.75" x14ac:dyDescent="0.3">
      <c r="I736" s="17" t="str">
        <f>+IF(OR(J737="OIL",J737="OIL-eq"),$I$5,IF(J737="GAS",$I$4,IF(J737="GSL",$I$8,IF(J737="DSL",$I$9,IF(J737="KER",$I$10,IF(J737="LPG",$I$11,IF(J737="HFO",$I$12,IF(J737="AVG",$I$13,IF(J737="RFG",$I$14,IF(J737="ELC",$I$15,$I$16))))))))))</f>
        <v>Kt CO2e/año</v>
      </c>
      <c r="K736" s="34" t="s">
        <v>529</v>
      </c>
    </row>
    <row r="737" spans="1:48" x14ac:dyDescent="0.25">
      <c r="I737" s="115">
        <f>+IF(OR(J737="OIL",J737="OIL-eq"),$H$5,IF(J737="GAS",$H$4,IF(J737="GSL",$H$8,IF(J737="DSL",$H$9,IF(J737="KER",$H$10,IF(J737="LPG",$H$11,IF(J737="HFO",$H$12,IF(J737="AVG",$H$13,IF(J737="RFG",$H$14,IF(J737="ELC",$H$15,$H$16))))))))))</f>
        <v>1</v>
      </c>
      <c r="J737" s="106" t="s">
        <v>488</v>
      </c>
      <c r="K737" s="41" t="s">
        <v>26</v>
      </c>
    </row>
    <row r="738" spans="1:48" x14ac:dyDescent="0.25">
      <c r="H738" s="12"/>
      <c r="I738" s="12"/>
      <c r="J738" s="15"/>
      <c r="K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</row>
    <row r="739" spans="1:48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:48" x14ac:dyDescent="0.25">
      <c r="H740" s="17" t="str">
        <f t="shared" ref="H740:H746" si="213">+$B$1</f>
        <v>DIC7</v>
      </c>
      <c r="J740" s="61" t="s">
        <v>148</v>
      </c>
      <c r="K740" s="19" t="s">
        <v>320</v>
      </c>
      <c r="L740" s="22" t="str">
        <f>+$B$3</f>
        <v>GU - Gas</v>
      </c>
      <c r="M740" s="21">
        <f>+M753+M766+M779</f>
        <v>22.031013406355701</v>
      </c>
      <c r="N740" s="21">
        <f t="shared" ref="N740:AR740" si="214">+N753+N766+N779</f>
        <v>17.8028648577172</v>
      </c>
      <c r="O740" s="21">
        <f t="shared" si="214"/>
        <v>13.9386693348352</v>
      </c>
      <c r="P740" s="21">
        <f t="shared" si="214"/>
        <v>16.277753006826</v>
      </c>
      <c r="Q740" s="21">
        <f t="shared" si="214"/>
        <v>15.5151970813804</v>
      </c>
      <c r="R740" s="21">
        <f t="shared" si="214"/>
        <v>0</v>
      </c>
      <c r="S740" s="21">
        <f t="shared" si="214"/>
        <v>0</v>
      </c>
      <c r="T740" s="21">
        <f t="shared" si="214"/>
        <v>0</v>
      </c>
      <c r="U740" s="21">
        <f t="shared" si="214"/>
        <v>0</v>
      </c>
      <c r="V740" s="21">
        <f t="shared" si="214"/>
        <v>0</v>
      </c>
      <c r="W740" s="21">
        <f t="shared" si="214"/>
        <v>0</v>
      </c>
      <c r="X740" s="21">
        <f t="shared" si="214"/>
        <v>0</v>
      </c>
      <c r="Y740" s="21">
        <f t="shared" si="214"/>
        <v>0</v>
      </c>
      <c r="Z740" s="21">
        <f t="shared" si="214"/>
        <v>0</v>
      </c>
      <c r="AA740" s="21">
        <f t="shared" si="214"/>
        <v>0</v>
      </c>
      <c r="AB740" s="21">
        <f t="shared" si="214"/>
        <v>0</v>
      </c>
      <c r="AC740" s="21">
        <f t="shared" si="214"/>
        <v>0</v>
      </c>
      <c r="AD740" s="21">
        <f t="shared" si="214"/>
        <v>0</v>
      </c>
      <c r="AE740" s="21">
        <f t="shared" si="214"/>
        <v>0</v>
      </c>
      <c r="AF740" s="21">
        <f t="shared" si="214"/>
        <v>0</v>
      </c>
      <c r="AG740" s="21">
        <f t="shared" si="214"/>
        <v>0</v>
      </c>
      <c r="AH740" s="21">
        <f t="shared" si="214"/>
        <v>0</v>
      </c>
      <c r="AI740" s="21">
        <f t="shared" si="214"/>
        <v>0</v>
      </c>
      <c r="AJ740" s="21">
        <f t="shared" si="214"/>
        <v>0</v>
      </c>
      <c r="AK740" s="21">
        <f t="shared" si="214"/>
        <v>0</v>
      </c>
      <c r="AL740" s="21">
        <f t="shared" si="214"/>
        <v>0</v>
      </c>
      <c r="AM740" s="21">
        <f t="shared" si="214"/>
        <v>0</v>
      </c>
      <c r="AN740" s="21">
        <f t="shared" si="214"/>
        <v>0</v>
      </c>
      <c r="AO740" s="21">
        <f t="shared" si="214"/>
        <v>0</v>
      </c>
      <c r="AP740" s="21">
        <f t="shared" si="214"/>
        <v>0</v>
      </c>
      <c r="AQ740" s="21">
        <f t="shared" si="214"/>
        <v>0</v>
      </c>
      <c r="AR740" s="21">
        <f t="shared" si="214"/>
        <v>0</v>
      </c>
    </row>
    <row r="741" spans="1:48" x14ac:dyDescent="0.25">
      <c r="H741" s="17" t="str">
        <f t="shared" si="213"/>
        <v>DIC7</v>
      </c>
      <c r="J741" s="61" t="s">
        <v>149</v>
      </c>
      <c r="K741" s="19" t="s">
        <v>322</v>
      </c>
      <c r="L741" s="22" t="str">
        <f>+$B$4</f>
        <v>LLO - Ligth</v>
      </c>
      <c r="M741" s="21">
        <f t="shared" ref="M741:AR746" si="215">+M754+M767+M780</f>
        <v>227.5883294386249</v>
      </c>
      <c r="N741" s="21">
        <f t="shared" si="215"/>
        <v>227.5883294386249</v>
      </c>
      <c r="O741" s="21">
        <f t="shared" si="215"/>
        <v>132.87401541702181</v>
      </c>
      <c r="P741" s="21">
        <f t="shared" si="215"/>
        <v>89.725688671681908</v>
      </c>
      <c r="Q741" s="21">
        <f t="shared" si="215"/>
        <v>89.725688671681908</v>
      </c>
      <c r="R741" s="21">
        <f t="shared" si="215"/>
        <v>89.725688671681908</v>
      </c>
      <c r="S741" s="21">
        <f t="shared" si="215"/>
        <v>89.725688671681908</v>
      </c>
      <c r="T741" s="21">
        <f t="shared" si="215"/>
        <v>89.725688671681908</v>
      </c>
      <c r="U741" s="21">
        <f t="shared" si="215"/>
        <v>89.725688671681908</v>
      </c>
      <c r="V741" s="21">
        <f t="shared" si="215"/>
        <v>89.725688671681908</v>
      </c>
      <c r="W741" s="21">
        <f t="shared" si="215"/>
        <v>89.725688671681908</v>
      </c>
      <c r="X741" s="21">
        <f t="shared" si="215"/>
        <v>76.143784118142506</v>
      </c>
      <c r="Y741" s="21">
        <f t="shared" si="215"/>
        <v>76.143784118142506</v>
      </c>
      <c r="Z741" s="21">
        <f t="shared" si="215"/>
        <v>76.143784118142506</v>
      </c>
      <c r="AA741" s="21">
        <f t="shared" si="215"/>
        <v>0</v>
      </c>
      <c r="AB741" s="21">
        <f t="shared" si="215"/>
        <v>0</v>
      </c>
      <c r="AC741" s="21">
        <f t="shared" si="215"/>
        <v>0</v>
      </c>
      <c r="AD741" s="21">
        <f t="shared" si="215"/>
        <v>0</v>
      </c>
      <c r="AE741" s="21">
        <f t="shared" si="215"/>
        <v>0</v>
      </c>
      <c r="AF741" s="21">
        <f t="shared" si="215"/>
        <v>0</v>
      </c>
      <c r="AG741" s="21">
        <f t="shared" si="215"/>
        <v>0</v>
      </c>
      <c r="AH741" s="21">
        <f t="shared" si="215"/>
        <v>0</v>
      </c>
      <c r="AI741" s="21">
        <f t="shared" si="215"/>
        <v>0</v>
      </c>
      <c r="AJ741" s="21">
        <f t="shared" si="215"/>
        <v>0</v>
      </c>
      <c r="AK741" s="21">
        <f t="shared" si="215"/>
        <v>0</v>
      </c>
      <c r="AL741" s="21">
        <f t="shared" si="215"/>
        <v>0</v>
      </c>
      <c r="AM741" s="21">
        <f t="shared" si="215"/>
        <v>0</v>
      </c>
      <c r="AN741" s="21">
        <f t="shared" si="215"/>
        <v>0</v>
      </c>
      <c r="AO741" s="21">
        <f t="shared" si="215"/>
        <v>0</v>
      </c>
      <c r="AP741" s="21">
        <f t="shared" si="215"/>
        <v>0</v>
      </c>
      <c r="AQ741" s="21">
        <f t="shared" si="215"/>
        <v>0</v>
      </c>
      <c r="AR741" s="21">
        <f t="shared" si="215"/>
        <v>0</v>
      </c>
    </row>
    <row r="742" spans="1:48" x14ac:dyDescent="0.25">
      <c r="H742" s="17" t="str">
        <f t="shared" si="213"/>
        <v>DIC7</v>
      </c>
      <c r="J742" s="61" t="s">
        <v>151</v>
      </c>
      <c r="K742" s="19" t="s">
        <v>324</v>
      </c>
      <c r="L742" s="22" t="str">
        <f>+$B$5</f>
        <v>LLO - Heavy</v>
      </c>
      <c r="M742" s="21">
        <f t="shared" si="215"/>
        <v>0</v>
      </c>
      <c r="N742" s="21">
        <f t="shared" si="215"/>
        <v>0</v>
      </c>
      <c r="O742" s="21">
        <f t="shared" si="215"/>
        <v>0</v>
      </c>
      <c r="P742" s="21">
        <f t="shared" si="215"/>
        <v>0</v>
      </c>
      <c r="Q742" s="21">
        <f t="shared" si="215"/>
        <v>0</v>
      </c>
      <c r="R742" s="21">
        <f t="shared" si="215"/>
        <v>0</v>
      </c>
      <c r="S742" s="21">
        <f t="shared" si="215"/>
        <v>0</v>
      </c>
      <c r="T742" s="21">
        <f t="shared" si="215"/>
        <v>0</v>
      </c>
      <c r="U742" s="21">
        <f t="shared" si="215"/>
        <v>0</v>
      </c>
      <c r="V742" s="21">
        <f t="shared" si="215"/>
        <v>0</v>
      </c>
      <c r="W742" s="21">
        <f t="shared" si="215"/>
        <v>0</v>
      </c>
      <c r="X742" s="21">
        <f t="shared" si="215"/>
        <v>0</v>
      </c>
      <c r="Y742" s="21">
        <f t="shared" si="215"/>
        <v>0</v>
      </c>
      <c r="Z742" s="21">
        <f t="shared" si="215"/>
        <v>0</v>
      </c>
      <c r="AA742" s="21">
        <f t="shared" si="215"/>
        <v>0</v>
      </c>
      <c r="AB742" s="21">
        <f t="shared" si="215"/>
        <v>0</v>
      </c>
      <c r="AC742" s="21">
        <f t="shared" si="215"/>
        <v>0</v>
      </c>
      <c r="AD742" s="21">
        <f t="shared" si="215"/>
        <v>0</v>
      </c>
      <c r="AE742" s="21">
        <f t="shared" si="215"/>
        <v>0</v>
      </c>
      <c r="AF742" s="21">
        <f t="shared" si="215"/>
        <v>0</v>
      </c>
      <c r="AG742" s="21">
        <f t="shared" si="215"/>
        <v>0</v>
      </c>
      <c r="AH742" s="21">
        <f t="shared" si="215"/>
        <v>0</v>
      </c>
      <c r="AI742" s="21">
        <f t="shared" si="215"/>
        <v>0</v>
      </c>
      <c r="AJ742" s="21">
        <f t="shared" si="215"/>
        <v>0</v>
      </c>
      <c r="AK742" s="21">
        <f t="shared" si="215"/>
        <v>0</v>
      </c>
      <c r="AL742" s="21">
        <f t="shared" si="215"/>
        <v>0</v>
      </c>
      <c r="AM742" s="21">
        <f t="shared" si="215"/>
        <v>0</v>
      </c>
      <c r="AN742" s="21">
        <f t="shared" si="215"/>
        <v>0</v>
      </c>
      <c r="AO742" s="21">
        <f t="shared" si="215"/>
        <v>0</v>
      </c>
      <c r="AP742" s="21">
        <f t="shared" si="215"/>
        <v>0</v>
      </c>
      <c r="AQ742" s="21">
        <f t="shared" si="215"/>
        <v>0</v>
      </c>
      <c r="AR742" s="21">
        <f t="shared" si="215"/>
        <v>0</v>
      </c>
    </row>
    <row r="743" spans="1:48" x14ac:dyDescent="0.25">
      <c r="H743" s="17" t="str">
        <f t="shared" si="213"/>
        <v>DIC7</v>
      </c>
      <c r="J743" s="61" t="s">
        <v>152</v>
      </c>
      <c r="K743" s="19" t="s">
        <v>326</v>
      </c>
      <c r="L743" s="22" t="str">
        <f>+$B$6</f>
        <v>PU - Ligth</v>
      </c>
      <c r="M743" s="21">
        <f t="shared" si="215"/>
        <v>2.5140156536340901</v>
      </c>
      <c r="N743" s="21">
        <f t="shared" si="215"/>
        <v>2.3756534213987801</v>
      </c>
      <c r="O743" s="21">
        <f t="shared" si="215"/>
        <v>2.27122909518345</v>
      </c>
      <c r="P743" s="21">
        <f t="shared" si="215"/>
        <v>2.1668047689681198</v>
      </c>
      <c r="Q743" s="21">
        <f t="shared" si="215"/>
        <v>2.0623804427527901</v>
      </c>
      <c r="R743" s="21">
        <f t="shared" si="215"/>
        <v>1.9579561165374499</v>
      </c>
      <c r="S743" s="21">
        <f t="shared" si="215"/>
        <v>1.85353179032212</v>
      </c>
      <c r="T743" s="21">
        <f t="shared" si="215"/>
        <v>0.21116803860288599</v>
      </c>
      <c r="U743" s="21">
        <f t="shared" si="215"/>
        <v>0</v>
      </c>
      <c r="V743" s="21">
        <f t="shared" si="215"/>
        <v>0</v>
      </c>
      <c r="W743" s="21">
        <f t="shared" si="215"/>
        <v>0</v>
      </c>
      <c r="X743" s="21">
        <f t="shared" si="215"/>
        <v>0</v>
      </c>
      <c r="Y743" s="21">
        <f t="shared" si="215"/>
        <v>0</v>
      </c>
      <c r="Z743" s="21">
        <f t="shared" si="215"/>
        <v>0</v>
      </c>
      <c r="AA743" s="21">
        <f t="shared" si="215"/>
        <v>0</v>
      </c>
      <c r="AB743" s="21">
        <f t="shared" si="215"/>
        <v>0</v>
      </c>
      <c r="AC743" s="21">
        <f t="shared" si="215"/>
        <v>0</v>
      </c>
      <c r="AD743" s="21">
        <f t="shared" si="215"/>
        <v>0</v>
      </c>
      <c r="AE743" s="21">
        <f t="shared" si="215"/>
        <v>0</v>
      </c>
      <c r="AF743" s="21">
        <f t="shared" si="215"/>
        <v>0</v>
      </c>
      <c r="AG743" s="21">
        <f t="shared" si="215"/>
        <v>0</v>
      </c>
      <c r="AH743" s="21">
        <f t="shared" si="215"/>
        <v>0</v>
      </c>
      <c r="AI743" s="21">
        <f t="shared" si="215"/>
        <v>0</v>
      </c>
      <c r="AJ743" s="21">
        <f t="shared" si="215"/>
        <v>0</v>
      </c>
      <c r="AK743" s="21">
        <f t="shared" si="215"/>
        <v>0</v>
      </c>
      <c r="AL743" s="21">
        <f t="shared" si="215"/>
        <v>0</v>
      </c>
      <c r="AM743" s="21">
        <f t="shared" si="215"/>
        <v>0</v>
      </c>
      <c r="AN743" s="21">
        <f t="shared" si="215"/>
        <v>0</v>
      </c>
      <c r="AO743" s="21">
        <f t="shared" si="215"/>
        <v>0</v>
      </c>
      <c r="AP743" s="21">
        <f t="shared" si="215"/>
        <v>0</v>
      </c>
      <c r="AQ743" s="21">
        <f t="shared" si="215"/>
        <v>0</v>
      </c>
      <c r="AR743" s="21">
        <f t="shared" si="215"/>
        <v>0</v>
      </c>
    </row>
    <row r="744" spans="1:48" x14ac:dyDescent="0.25">
      <c r="H744" s="17" t="str">
        <f t="shared" si="213"/>
        <v>DIC7</v>
      </c>
      <c r="J744" s="61" t="s">
        <v>153</v>
      </c>
      <c r="K744" s="19" t="s">
        <v>328</v>
      </c>
      <c r="L744" s="22" t="str">
        <f>+$B$7</f>
        <v>VMM - Medium</v>
      </c>
      <c r="M744" s="21">
        <f t="shared" si="215"/>
        <v>71.437426932861356</v>
      </c>
      <c r="N744" s="21">
        <f t="shared" si="215"/>
        <v>66.384999025900356</v>
      </c>
      <c r="O744" s="21">
        <f t="shared" si="215"/>
        <v>61.057836154026361</v>
      </c>
      <c r="P744" s="21">
        <f t="shared" si="215"/>
        <v>29.90856289056066</v>
      </c>
      <c r="Q744" s="21">
        <f t="shared" si="215"/>
        <v>29.90856289056066</v>
      </c>
      <c r="R744" s="21">
        <f t="shared" si="215"/>
        <v>29.90856289056066</v>
      </c>
      <c r="S744" s="21">
        <f t="shared" si="215"/>
        <v>29.90856289056066</v>
      </c>
      <c r="T744" s="21">
        <f t="shared" si="215"/>
        <v>29.90856289056066</v>
      </c>
      <c r="U744" s="21">
        <f t="shared" si="215"/>
        <v>28.83194357719676</v>
      </c>
      <c r="V744" s="21">
        <f t="shared" si="215"/>
        <v>0</v>
      </c>
      <c r="W744" s="21">
        <f t="shared" si="215"/>
        <v>0</v>
      </c>
      <c r="X744" s="21">
        <f t="shared" si="215"/>
        <v>0</v>
      </c>
      <c r="Y744" s="21">
        <f t="shared" si="215"/>
        <v>0</v>
      </c>
      <c r="Z744" s="21">
        <f t="shared" si="215"/>
        <v>0</v>
      </c>
      <c r="AA744" s="21">
        <f t="shared" si="215"/>
        <v>0</v>
      </c>
      <c r="AB744" s="21">
        <f t="shared" si="215"/>
        <v>0</v>
      </c>
      <c r="AC744" s="21">
        <f t="shared" si="215"/>
        <v>0</v>
      </c>
      <c r="AD744" s="21">
        <f t="shared" si="215"/>
        <v>0</v>
      </c>
      <c r="AE744" s="21">
        <f t="shared" si="215"/>
        <v>0</v>
      </c>
      <c r="AF744" s="21">
        <f t="shared" si="215"/>
        <v>0</v>
      </c>
      <c r="AG744" s="21">
        <f t="shared" si="215"/>
        <v>0</v>
      </c>
      <c r="AH744" s="21">
        <f t="shared" si="215"/>
        <v>0</v>
      </c>
      <c r="AI744" s="21">
        <f t="shared" si="215"/>
        <v>0</v>
      </c>
      <c r="AJ744" s="21">
        <f t="shared" si="215"/>
        <v>0</v>
      </c>
      <c r="AK744" s="21">
        <f t="shared" si="215"/>
        <v>0</v>
      </c>
      <c r="AL744" s="21">
        <f t="shared" si="215"/>
        <v>0</v>
      </c>
      <c r="AM744" s="21">
        <f t="shared" si="215"/>
        <v>0</v>
      </c>
      <c r="AN744" s="21">
        <f t="shared" si="215"/>
        <v>0</v>
      </c>
      <c r="AO744" s="21">
        <f t="shared" si="215"/>
        <v>0</v>
      </c>
      <c r="AP744" s="21">
        <f t="shared" si="215"/>
        <v>0</v>
      </c>
      <c r="AQ744" s="21">
        <f t="shared" si="215"/>
        <v>0</v>
      </c>
      <c r="AR744" s="21">
        <f t="shared" si="215"/>
        <v>0</v>
      </c>
    </row>
    <row r="745" spans="1:48" x14ac:dyDescent="0.25">
      <c r="H745" s="17" t="str">
        <f t="shared" si="213"/>
        <v>DIC7</v>
      </c>
      <c r="J745" s="61" t="s">
        <v>154</v>
      </c>
      <c r="K745" s="19" t="s">
        <v>330</v>
      </c>
      <c r="L745" s="22" t="str">
        <f>+$B$8</f>
        <v>VSM - Medium</v>
      </c>
      <c r="M745" s="21">
        <f t="shared" si="215"/>
        <v>12.403367730421998</v>
      </c>
      <c r="N745" s="21">
        <f t="shared" si="215"/>
        <v>11.513222128387529</v>
      </c>
      <c r="O745" s="21">
        <f t="shared" si="215"/>
        <v>10.93685888354252</v>
      </c>
      <c r="P745" s="21">
        <f t="shared" si="215"/>
        <v>10.36049563869752</v>
      </c>
      <c r="Q745" s="21">
        <f t="shared" si="215"/>
        <v>9.7841323938525093</v>
      </c>
      <c r="R745" s="21">
        <f t="shared" si="215"/>
        <v>8.9471578210531302</v>
      </c>
      <c r="S745" s="21">
        <f t="shared" si="215"/>
        <v>8.1392944023838396</v>
      </c>
      <c r="T745" s="21">
        <f t="shared" si="215"/>
        <v>7.4720793702379904</v>
      </c>
      <c r="U745" s="21">
        <f t="shared" si="215"/>
        <v>6.8048643380921305</v>
      </c>
      <c r="V745" s="21">
        <f t="shared" si="215"/>
        <v>6.1685687164460301</v>
      </c>
      <c r="W745" s="21">
        <f t="shared" si="215"/>
        <v>5.5322730947999199</v>
      </c>
      <c r="X745" s="21">
        <f t="shared" si="215"/>
        <v>4.8959774731538204</v>
      </c>
      <c r="Y745" s="21">
        <f t="shared" si="215"/>
        <v>4.5666745486543299</v>
      </c>
      <c r="Z745" s="21">
        <f t="shared" si="215"/>
        <v>4.2373716241548403</v>
      </c>
      <c r="AA745" s="21">
        <f t="shared" si="215"/>
        <v>1.06411478308297</v>
      </c>
      <c r="AB745" s="21">
        <f t="shared" si="215"/>
        <v>0</v>
      </c>
      <c r="AC745" s="21">
        <f t="shared" si="215"/>
        <v>0</v>
      </c>
      <c r="AD745" s="21">
        <f t="shared" si="215"/>
        <v>0</v>
      </c>
      <c r="AE745" s="21">
        <f t="shared" si="215"/>
        <v>0</v>
      </c>
      <c r="AF745" s="21">
        <f t="shared" si="215"/>
        <v>0</v>
      </c>
      <c r="AG745" s="21">
        <f t="shared" si="215"/>
        <v>0</v>
      </c>
      <c r="AH745" s="21">
        <f t="shared" si="215"/>
        <v>0</v>
      </c>
      <c r="AI745" s="21">
        <f t="shared" si="215"/>
        <v>0</v>
      </c>
      <c r="AJ745" s="21">
        <f t="shared" si="215"/>
        <v>0</v>
      </c>
      <c r="AK745" s="21">
        <f t="shared" si="215"/>
        <v>0</v>
      </c>
      <c r="AL745" s="21">
        <f t="shared" si="215"/>
        <v>0</v>
      </c>
      <c r="AM745" s="21">
        <f t="shared" si="215"/>
        <v>0</v>
      </c>
      <c r="AN745" s="21">
        <f t="shared" si="215"/>
        <v>0</v>
      </c>
      <c r="AO745" s="21">
        <f t="shared" si="215"/>
        <v>0</v>
      </c>
      <c r="AP745" s="21">
        <f t="shared" si="215"/>
        <v>0</v>
      </c>
      <c r="AQ745" s="21">
        <f t="shared" si="215"/>
        <v>0</v>
      </c>
      <c r="AR745" s="21">
        <f t="shared" si="215"/>
        <v>0</v>
      </c>
    </row>
    <row r="746" spans="1:48" x14ac:dyDescent="0.25">
      <c r="H746" s="17" t="str">
        <f t="shared" si="213"/>
        <v>DIC7</v>
      </c>
      <c r="J746" s="61" t="s">
        <v>155</v>
      </c>
      <c r="K746" s="19" t="s">
        <v>332</v>
      </c>
      <c r="L746" s="22" t="str">
        <f>+$B$9</f>
        <v>VIM - GAS</v>
      </c>
      <c r="M746" s="21">
        <f t="shared" si="215"/>
        <v>6.0967677454832305</v>
      </c>
      <c r="N746" s="21">
        <f t="shared" si="215"/>
        <v>5.9842623893433604</v>
      </c>
      <c r="O746" s="21">
        <f t="shared" si="215"/>
        <v>5.9880522826792397</v>
      </c>
      <c r="P746" s="21">
        <f t="shared" si="215"/>
        <v>5.9918421760151199</v>
      </c>
      <c r="Q746" s="21">
        <f t="shared" si="215"/>
        <v>5.9956320693510099</v>
      </c>
      <c r="R746" s="21">
        <f t="shared" si="215"/>
        <v>5.5320865955795906</v>
      </c>
      <c r="S746" s="21">
        <f t="shared" si="215"/>
        <v>5.0685411218081802</v>
      </c>
      <c r="T746" s="21">
        <f t="shared" si="215"/>
        <v>4.6870979904058796</v>
      </c>
      <c r="U746" s="21">
        <f t="shared" si="215"/>
        <v>4.3056548590035906</v>
      </c>
      <c r="V746" s="21">
        <f t="shared" si="215"/>
        <v>3.9894795492687609</v>
      </c>
      <c r="W746" s="21">
        <f t="shared" si="215"/>
        <v>3.673304239533929</v>
      </c>
      <c r="X746" s="21">
        <f t="shared" si="215"/>
        <v>3.357128929799098</v>
      </c>
      <c r="Y746" s="21">
        <f t="shared" si="215"/>
        <v>3.1852029099585102</v>
      </c>
      <c r="Z746" s="21">
        <f t="shared" si="215"/>
        <v>3.0222928447353361</v>
      </c>
      <c r="AA746" s="21">
        <f t="shared" si="215"/>
        <v>1.4703920283855905</v>
      </c>
      <c r="AB746" s="21">
        <f t="shared" si="215"/>
        <v>0</v>
      </c>
      <c r="AC746" s="21">
        <f t="shared" si="215"/>
        <v>0</v>
      </c>
      <c r="AD746" s="21">
        <f t="shared" si="215"/>
        <v>0</v>
      </c>
      <c r="AE746" s="21">
        <f t="shared" si="215"/>
        <v>0</v>
      </c>
      <c r="AF746" s="21">
        <f t="shared" si="215"/>
        <v>0</v>
      </c>
      <c r="AG746" s="21">
        <f t="shared" si="215"/>
        <v>0</v>
      </c>
      <c r="AH746" s="21">
        <f t="shared" si="215"/>
        <v>0</v>
      </c>
      <c r="AI746" s="21">
        <f t="shared" si="215"/>
        <v>0</v>
      </c>
      <c r="AJ746" s="21">
        <f t="shared" si="215"/>
        <v>0</v>
      </c>
      <c r="AK746" s="21">
        <f t="shared" si="215"/>
        <v>0</v>
      </c>
      <c r="AL746" s="21">
        <f t="shared" si="215"/>
        <v>0</v>
      </c>
      <c r="AM746" s="21">
        <f t="shared" si="215"/>
        <v>0</v>
      </c>
      <c r="AN746" s="21">
        <f t="shared" si="215"/>
        <v>0</v>
      </c>
      <c r="AO746" s="21">
        <f t="shared" si="215"/>
        <v>0</v>
      </c>
      <c r="AP746" s="21">
        <f t="shared" si="215"/>
        <v>0</v>
      </c>
      <c r="AQ746" s="21">
        <f t="shared" si="215"/>
        <v>0</v>
      </c>
      <c r="AR746" s="21">
        <f t="shared" si="215"/>
        <v>0</v>
      </c>
    </row>
    <row r="747" spans="1:48" s="68" customFormat="1" x14ac:dyDescent="0.25">
      <c r="A747" s="133"/>
      <c r="B747" s="133"/>
      <c r="C747" s="133"/>
      <c r="D747" s="133"/>
      <c r="E747" s="133"/>
      <c r="F747" s="96"/>
      <c r="G747"/>
      <c r="H747" s="71"/>
      <c r="I747" s="71"/>
      <c r="L747" s="22"/>
      <c r="M747" s="69">
        <f>+SUM(M740:M746)</f>
        <v>342.07092090738132</v>
      </c>
      <c r="N747" s="69">
        <f t="shared" ref="N747" si="216">+SUM(N740:N746)</f>
        <v>331.64933126137214</v>
      </c>
      <c r="O747" s="69">
        <f t="shared" ref="O747:AR747" si="217">+SUM(O740:O746)</f>
        <v>227.0666611672886</v>
      </c>
      <c r="P747" s="69">
        <f t="shared" si="217"/>
        <v>154.43114715274936</v>
      </c>
      <c r="Q747" s="69">
        <f t="shared" si="217"/>
        <v>152.99159354957928</v>
      </c>
      <c r="R747" s="69">
        <f t="shared" si="217"/>
        <v>136.07145209541272</v>
      </c>
      <c r="S747" s="69">
        <f t="shared" si="217"/>
        <v>134.6956188767567</v>
      </c>
      <c r="T747" s="69">
        <f t="shared" si="217"/>
        <v>132.00459696148934</v>
      </c>
      <c r="U747" s="69">
        <f t="shared" si="217"/>
        <v>129.66815144597439</v>
      </c>
      <c r="V747" s="69">
        <f t="shared" si="217"/>
        <v>99.883736937396705</v>
      </c>
      <c r="W747" s="69">
        <f t="shared" si="217"/>
        <v>98.931266006015761</v>
      </c>
      <c r="X747" s="69">
        <f t="shared" si="217"/>
        <v>84.396890521095429</v>
      </c>
      <c r="Y747" s="69">
        <f t="shared" si="217"/>
        <v>83.895661576755344</v>
      </c>
      <c r="Z747" s="69">
        <f t="shared" si="217"/>
        <v>83.403448587032685</v>
      </c>
      <c r="AA747" s="69">
        <f t="shared" si="217"/>
        <v>2.5345068114685603</v>
      </c>
      <c r="AB747" s="69">
        <f t="shared" si="217"/>
        <v>0</v>
      </c>
      <c r="AC747" s="69">
        <f t="shared" si="217"/>
        <v>0</v>
      </c>
      <c r="AD747" s="69">
        <f t="shared" si="217"/>
        <v>0</v>
      </c>
      <c r="AE747" s="69">
        <f t="shared" si="217"/>
        <v>0</v>
      </c>
      <c r="AF747" s="69">
        <f t="shared" si="217"/>
        <v>0</v>
      </c>
      <c r="AG747" s="69">
        <f t="shared" si="217"/>
        <v>0</v>
      </c>
      <c r="AH747" s="69">
        <f t="shared" si="217"/>
        <v>0</v>
      </c>
      <c r="AI747" s="69">
        <f t="shared" si="217"/>
        <v>0</v>
      </c>
      <c r="AJ747" s="69">
        <f t="shared" si="217"/>
        <v>0</v>
      </c>
      <c r="AK747" s="69">
        <f t="shared" si="217"/>
        <v>0</v>
      </c>
      <c r="AL747" s="69">
        <f t="shared" si="217"/>
        <v>0</v>
      </c>
      <c r="AM747" s="69">
        <f t="shared" si="217"/>
        <v>0</v>
      </c>
      <c r="AN747" s="69">
        <f t="shared" si="217"/>
        <v>0</v>
      </c>
      <c r="AO747" s="69">
        <f t="shared" si="217"/>
        <v>0</v>
      </c>
      <c r="AP747" s="69">
        <f t="shared" si="217"/>
        <v>0</v>
      </c>
      <c r="AQ747" s="69">
        <f t="shared" si="217"/>
        <v>0</v>
      </c>
      <c r="AR747" s="69">
        <f t="shared" si="217"/>
        <v>0</v>
      </c>
    </row>
    <row r="749" spans="1:48" ht="18.75" x14ac:dyDescent="0.3">
      <c r="I749" s="17" t="str">
        <f>+IF(OR(J750="OIL",J750="OIL-eq"),$I$5,IF(J750="GAS",$I$4,IF(J750="GSL",$I$8,IF(J750="DSL",$I$9,IF(J750="KER",$I$10,IF(J750="LPG",$I$11,IF(J750="HFO",$I$12,IF(J750="AVG",$I$13,IF(J750="RFG",$I$14,IF(J750="ELC",$I$15,$I$16))))))))))</f>
        <v>Kt CO2e/año</v>
      </c>
      <c r="K749" s="34" t="s">
        <v>530</v>
      </c>
    </row>
    <row r="750" spans="1:48" x14ac:dyDescent="0.25">
      <c r="I750" s="115">
        <f>+IF(OR(J750="OIL",J750="OIL-eq"),$H$5,IF(J750="GAS",$H$4,IF(J750="GSL",$H$8,IF(J750="DSL",$H$9,IF(J750="KER",$H$10,IF(J750="LPG",$H$11,IF(J750="HFO",$H$12,IF(J750="AVG",$H$13,IF(J750="RFG",$H$14,IF(J750="ELC",$H$15,$H$16))))))))))</f>
        <v>1</v>
      </c>
      <c r="J750" s="106" t="s">
        <v>488</v>
      </c>
      <c r="K750" s="108" t="s">
        <v>389</v>
      </c>
    </row>
    <row r="751" spans="1:48" x14ac:dyDescent="0.25">
      <c r="H751" s="12"/>
      <c r="I751" s="12"/>
      <c r="J751" s="15"/>
      <c r="K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</row>
    <row r="752" spans="1:48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:48" x14ac:dyDescent="0.25">
      <c r="D753" s="131"/>
      <c r="E753" s="131"/>
      <c r="G753" s="15"/>
      <c r="H753" s="17" t="str">
        <f t="shared" ref="H753:H759" si="218">+$B$1</f>
        <v>DIC7</v>
      </c>
      <c r="I753" s="24"/>
      <c r="J753" s="24" t="s">
        <v>148</v>
      </c>
      <c r="K753" s="108" t="s">
        <v>201</v>
      </c>
      <c r="L753" s="22" t="str">
        <f>+$B$3</f>
        <v>GU - Gas</v>
      </c>
      <c r="M753" s="21">
        <f>+SUMIFS(Resultados_Dic3!H$3:H$99980,Resultados_Dic3!$F$3:$F$99980,Produccion_UO!$K753,Resultados_Dic3!$D$3:$D$99980,Produccion_UO!$K$621,Resultados_Dic3!$E$3:$E$99980,Produccion_UO!$J753,Resultados_Dic3!$A$3:$A$99980,Produccion_UO!$H753)*$I$750</f>
        <v>22.031013406355701</v>
      </c>
      <c r="N753" s="21">
        <f>+SUMIFS(Resultados_Dic3!I$3:I$99980,Resultados_Dic3!$F$3:$F$99980,Produccion_UO!$K753,Resultados_Dic3!$D$3:$D$99980,Produccion_UO!$K$621,Resultados_Dic3!$E$3:$E$99980,Produccion_UO!$J753,Resultados_Dic3!$A$3:$A$99980,Produccion_UO!$H753)*$I$750</f>
        <v>17.8028648577172</v>
      </c>
      <c r="O753" s="21">
        <f>+SUMIFS(Resultados_Dic3!J$3:J$99980,Resultados_Dic3!$F$3:$F$99980,Produccion_UO!$K753,Resultados_Dic3!$D$3:$D$99980,Produccion_UO!$K$621,Resultados_Dic3!$E$3:$E$99980,Produccion_UO!$J753,Resultados_Dic3!$A$3:$A$99980,Produccion_UO!$H753)*$I$750</f>
        <v>13.9386693348352</v>
      </c>
      <c r="P753" s="21">
        <f>+SUMIFS(Resultados_Dic3!K$3:K$99980,Resultados_Dic3!$F$3:$F$99980,Produccion_UO!$K753,Resultados_Dic3!$D$3:$D$99980,Produccion_UO!$K$621,Resultados_Dic3!$E$3:$E$99980,Produccion_UO!$J753,Resultados_Dic3!$A$3:$A$99980,Produccion_UO!$H753)*$I$750</f>
        <v>16.277753006826</v>
      </c>
      <c r="Q753" s="21">
        <f>+SUMIFS(Resultados_Dic3!L$3:L$99980,Resultados_Dic3!$F$3:$F$99980,Produccion_UO!$K753,Resultados_Dic3!$D$3:$D$99980,Produccion_UO!$K$621,Resultados_Dic3!$E$3:$E$99980,Produccion_UO!$J753,Resultados_Dic3!$A$3:$A$99980,Produccion_UO!$H753)*$I$750</f>
        <v>15.5151970813804</v>
      </c>
      <c r="R753" s="21">
        <f>+SUMIFS(Resultados_Dic3!M$3:M$99980,Resultados_Dic3!$F$3:$F$99980,Produccion_UO!$K753,Resultados_Dic3!$D$3:$D$99980,Produccion_UO!$K$621,Resultados_Dic3!$E$3:$E$99980,Produccion_UO!$J753,Resultados_Dic3!$A$3:$A$99980,Produccion_UO!$H753)*$I$750</f>
        <v>0</v>
      </c>
      <c r="S753" s="21">
        <f>+SUMIFS(Resultados_Dic3!N$3:N$99980,Resultados_Dic3!$F$3:$F$99980,Produccion_UO!$K753,Resultados_Dic3!$D$3:$D$99980,Produccion_UO!$K$621,Resultados_Dic3!$E$3:$E$99980,Produccion_UO!$J753,Resultados_Dic3!$A$3:$A$99980,Produccion_UO!$H753)*$I$750</f>
        <v>0</v>
      </c>
      <c r="T753" s="21">
        <f>+SUMIFS(Resultados_Dic3!O$3:O$99980,Resultados_Dic3!$F$3:$F$99980,Produccion_UO!$K753,Resultados_Dic3!$D$3:$D$99980,Produccion_UO!$K$621,Resultados_Dic3!$E$3:$E$99980,Produccion_UO!$J753,Resultados_Dic3!$A$3:$A$99980,Produccion_UO!$H753)*$I$750</f>
        <v>0</v>
      </c>
      <c r="U753" s="21">
        <f>+SUMIFS(Resultados_Dic3!P$3:P$99980,Resultados_Dic3!$F$3:$F$99980,Produccion_UO!$K753,Resultados_Dic3!$D$3:$D$99980,Produccion_UO!$K$621,Resultados_Dic3!$E$3:$E$99980,Produccion_UO!$J753,Resultados_Dic3!$A$3:$A$99980,Produccion_UO!$H753)*$I$750</f>
        <v>0</v>
      </c>
      <c r="V753" s="21">
        <f>+SUMIFS(Resultados_Dic3!Q$3:Q$99980,Resultados_Dic3!$F$3:$F$99980,Produccion_UO!$K753,Resultados_Dic3!$D$3:$D$99980,Produccion_UO!$K$621,Resultados_Dic3!$E$3:$E$99980,Produccion_UO!$J753,Resultados_Dic3!$A$3:$A$99980,Produccion_UO!$H753)*$I$750</f>
        <v>0</v>
      </c>
      <c r="W753" s="21">
        <f>+SUMIFS(Resultados_Dic3!R$3:R$99980,Resultados_Dic3!$F$3:$F$99980,Produccion_UO!$K753,Resultados_Dic3!$D$3:$D$99980,Produccion_UO!$K$621,Resultados_Dic3!$E$3:$E$99980,Produccion_UO!$J753,Resultados_Dic3!$A$3:$A$99980,Produccion_UO!$H753)*$I$750</f>
        <v>0</v>
      </c>
      <c r="X753" s="21">
        <f>+SUMIFS(Resultados_Dic3!S$3:S$99980,Resultados_Dic3!$F$3:$F$99980,Produccion_UO!$K753,Resultados_Dic3!$D$3:$D$99980,Produccion_UO!$K$621,Resultados_Dic3!$E$3:$E$99980,Produccion_UO!$J753,Resultados_Dic3!$A$3:$A$99980,Produccion_UO!$H753)*$I$750</f>
        <v>0</v>
      </c>
      <c r="Y753" s="21">
        <f>+SUMIFS(Resultados_Dic3!T$3:T$99980,Resultados_Dic3!$F$3:$F$99980,Produccion_UO!$K753,Resultados_Dic3!$D$3:$D$99980,Produccion_UO!$K$621,Resultados_Dic3!$E$3:$E$99980,Produccion_UO!$J753,Resultados_Dic3!$A$3:$A$99980,Produccion_UO!$H753)*$I$750</f>
        <v>0</v>
      </c>
      <c r="Z753" s="21">
        <f>+SUMIFS(Resultados_Dic3!U$3:U$99980,Resultados_Dic3!$F$3:$F$99980,Produccion_UO!$K753,Resultados_Dic3!$D$3:$D$99980,Produccion_UO!$K$621,Resultados_Dic3!$E$3:$E$99980,Produccion_UO!$J753,Resultados_Dic3!$A$3:$A$99980,Produccion_UO!$H753)*$I$750</f>
        <v>0</v>
      </c>
      <c r="AA753" s="21">
        <f>+SUMIFS(Resultados_Dic3!V$3:V$99980,Resultados_Dic3!$F$3:$F$99980,Produccion_UO!$K753,Resultados_Dic3!$D$3:$D$99980,Produccion_UO!$K$621,Resultados_Dic3!$E$3:$E$99980,Produccion_UO!$J753,Resultados_Dic3!$A$3:$A$99980,Produccion_UO!$H753)*$I$750</f>
        <v>0</v>
      </c>
      <c r="AB753" s="21">
        <f>+SUMIFS(Resultados_Dic3!W$3:W$99980,Resultados_Dic3!$F$3:$F$99980,Produccion_UO!$K753,Resultados_Dic3!$D$3:$D$99980,Produccion_UO!$K$621,Resultados_Dic3!$E$3:$E$99980,Produccion_UO!$J753,Resultados_Dic3!$A$3:$A$99980,Produccion_UO!$H753)*$I$750</f>
        <v>0</v>
      </c>
      <c r="AC753" s="21">
        <f>+SUMIFS(Resultados_Dic3!X$3:X$99980,Resultados_Dic3!$F$3:$F$99980,Produccion_UO!$K753,Resultados_Dic3!$D$3:$D$99980,Produccion_UO!$K$621,Resultados_Dic3!$E$3:$E$99980,Produccion_UO!$J753,Resultados_Dic3!$A$3:$A$99980,Produccion_UO!$H753)*$I$750</f>
        <v>0</v>
      </c>
      <c r="AD753" s="21">
        <f>+SUMIFS(Resultados_Dic3!Y$3:Y$99980,Resultados_Dic3!$F$3:$F$99980,Produccion_UO!$K753,Resultados_Dic3!$D$3:$D$99980,Produccion_UO!$K$621,Resultados_Dic3!$E$3:$E$99980,Produccion_UO!$J753,Resultados_Dic3!$A$3:$A$99980,Produccion_UO!$H753)*$I$750</f>
        <v>0</v>
      </c>
      <c r="AE753" s="21">
        <f>+SUMIFS(Resultados_Dic3!Z$3:Z$99980,Resultados_Dic3!$F$3:$F$99980,Produccion_UO!$K753,Resultados_Dic3!$D$3:$D$99980,Produccion_UO!$K$621,Resultados_Dic3!$E$3:$E$99980,Produccion_UO!$J753,Resultados_Dic3!$A$3:$A$99980,Produccion_UO!$H753)*$I$750</f>
        <v>0</v>
      </c>
      <c r="AF753" s="21">
        <f>+SUMIFS(Resultados_Dic3!AA$3:AA$99980,Resultados_Dic3!$F$3:$F$99980,Produccion_UO!$K753,Resultados_Dic3!$D$3:$D$99980,Produccion_UO!$K$621,Resultados_Dic3!$E$3:$E$99980,Produccion_UO!$J753,Resultados_Dic3!$A$3:$A$99980,Produccion_UO!$H753)*$I$750</f>
        <v>0</v>
      </c>
      <c r="AG753" s="21">
        <f>+SUMIFS(Resultados_Dic3!AB$3:AB$99980,Resultados_Dic3!$F$3:$F$99980,Produccion_UO!$K753,Resultados_Dic3!$D$3:$D$99980,Produccion_UO!$K$621,Resultados_Dic3!$E$3:$E$99980,Produccion_UO!$J753,Resultados_Dic3!$A$3:$A$99980,Produccion_UO!$H753)*$I$750</f>
        <v>0</v>
      </c>
      <c r="AH753" s="21">
        <f>+SUMIFS(Resultados_Dic3!AC$3:AC$99980,Resultados_Dic3!$F$3:$F$99980,Produccion_UO!$K753,Resultados_Dic3!$D$3:$D$99980,Produccion_UO!$K$621,Resultados_Dic3!$E$3:$E$99980,Produccion_UO!$J753,Resultados_Dic3!$A$3:$A$99980,Produccion_UO!$H753)*$I$750</f>
        <v>0</v>
      </c>
      <c r="AI753" s="21">
        <f>+SUMIFS(Resultados_Dic3!AD$3:AD$99980,Resultados_Dic3!$F$3:$F$99980,Produccion_UO!$K753,Resultados_Dic3!$D$3:$D$99980,Produccion_UO!$K$621,Resultados_Dic3!$E$3:$E$99980,Produccion_UO!$J753,Resultados_Dic3!$A$3:$A$99980,Produccion_UO!$H753)*$I$750</f>
        <v>0</v>
      </c>
      <c r="AJ753" s="21">
        <f>+SUMIFS(Resultados_Dic3!AE$3:AE$99980,Resultados_Dic3!$F$3:$F$99980,Produccion_UO!$K753,Resultados_Dic3!$D$3:$D$99980,Produccion_UO!$K$621,Resultados_Dic3!$E$3:$E$99980,Produccion_UO!$J753,Resultados_Dic3!$A$3:$A$99980,Produccion_UO!$H753)*$I$750</f>
        <v>0</v>
      </c>
      <c r="AK753" s="21">
        <f>+SUMIFS(Resultados_Dic3!AF$3:AF$99980,Resultados_Dic3!$F$3:$F$99980,Produccion_UO!$K753,Resultados_Dic3!$D$3:$D$99980,Produccion_UO!$K$621,Resultados_Dic3!$E$3:$E$99980,Produccion_UO!$J753,Resultados_Dic3!$A$3:$A$99980,Produccion_UO!$H753)*$I$750</f>
        <v>0</v>
      </c>
      <c r="AL753" s="21">
        <f>+SUMIFS(Resultados_Dic3!AG$3:AG$99980,Resultados_Dic3!$F$3:$F$99980,Produccion_UO!$K753,Resultados_Dic3!$D$3:$D$99980,Produccion_UO!$K$621,Resultados_Dic3!$E$3:$E$99980,Produccion_UO!$J753,Resultados_Dic3!$A$3:$A$99980,Produccion_UO!$H753)*$I$750</f>
        <v>0</v>
      </c>
      <c r="AM753" s="21">
        <f>+SUMIFS(Resultados_Dic3!AH$3:AH$99980,Resultados_Dic3!$F$3:$F$99980,Produccion_UO!$K753,Resultados_Dic3!$D$3:$D$99980,Produccion_UO!$K$621,Resultados_Dic3!$E$3:$E$99980,Produccion_UO!$J753,Resultados_Dic3!$A$3:$A$99980,Produccion_UO!$H753)*$I$750</f>
        <v>0</v>
      </c>
      <c r="AN753" s="21">
        <f>+SUMIFS(Resultados_Dic3!AI$3:AI$99980,Resultados_Dic3!$F$3:$F$99980,Produccion_UO!$K753,Resultados_Dic3!$D$3:$D$99980,Produccion_UO!$K$621,Resultados_Dic3!$E$3:$E$99980,Produccion_UO!$J753,Resultados_Dic3!$A$3:$A$99980,Produccion_UO!$H753)*$I$750</f>
        <v>0</v>
      </c>
      <c r="AO753" s="21">
        <f>+SUMIFS(Resultados_Dic3!AJ$3:AJ$99980,Resultados_Dic3!$F$3:$F$99980,Produccion_UO!$K753,Resultados_Dic3!$D$3:$D$99980,Produccion_UO!$K$621,Resultados_Dic3!$E$3:$E$99980,Produccion_UO!$J753,Resultados_Dic3!$A$3:$A$99980,Produccion_UO!$H753)*$I$750</f>
        <v>0</v>
      </c>
      <c r="AP753" s="21">
        <f>+SUMIFS(Resultados_Dic3!AK$3:AK$99980,Resultados_Dic3!$F$3:$F$99980,Produccion_UO!$K753,Resultados_Dic3!$D$3:$D$99980,Produccion_UO!$K$621,Resultados_Dic3!$E$3:$E$99980,Produccion_UO!$J753,Resultados_Dic3!$A$3:$A$99980,Produccion_UO!$H753)*$I$750</f>
        <v>0</v>
      </c>
      <c r="AQ753" s="21">
        <f>+SUMIFS(Resultados_Dic3!AL$3:AL$99980,Resultados_Dic3!$F$3:$F$99980,Produccion_UO!$K753,Resultados_Dic3!$D$3:$D$99980,Produccion_UO!$K$621,Resultados_Dic3!$E$3:$E$99980,Produccion_UO!$J753,Resultados_Dic3!$A$3:$A$99980,Produccion_UO!$H753)*$I$750</f>
        <v>0</v>
      </c>
      <c r="AR753" s="21">
        <f>+SUMIFS(Resultados_Dic3!AM$3:AM$99980,Resultados_Dic3!$F$3:$F$99980,Produccion_UO!$K753,Resultados_Dic3!$D$3:$D$99980,Produccion_UO!$K$621,Resultados_Dic3!$E$3:$E$99980,Produccion_UO!$J753,Resultados_Dic3!$A$3:$A$99980,Produccion_UO!$H753)*$I$750</f>
        <v>0</v>
      </c>
    </row>
    <row r="754" spans="1:48" x14ac:dyDescent="0.25">
      <c r="D754" s="131"/>
      <c r="E754" s="131"/>
      <c r="G754" s="15"/>
      <c r="H754" s="17" t="str">
        <f t="shared" si="218"/>
        <v>DIC7</v>
      </c>
      <c r="I754" s="24" t="s">
        <v>151</v>
      </c>
      <c r="J754" s="24" t="s">
        <v>149</v>
      </c>
      <c r="K754" s="108" t="s">
        <v>202</v>
      </c>
      <c r="L754" s="22" t="str">
        <f>+$B$4</f>
        <v>LLO - Ligth</v>
      </c>
      <c r="M754" s="21">
        <f>+(SUMIFS(Resultados_Dic3!H$3:H$99980,Resultados_Dic3!$F$3:$F$99980,Produccion_UO!$K754,Resultados_Dic3!$D$3:$D$99980,Produccion_UO!$K$660,Resultados_Dic3!$E$3:$E$99980,Produccion_UO!$J754,Resultados_Dic3!$A$3:$A$99980,Produccion_UO!$H754)+SUMIFS(Resultados_Dic3!H$3:H$99980,Resultados_Dic3!$F$3:$F$99980,Produccion_UO!$K754,Resultados_Dic3!$D$3:$D$99980,Produccion_UO!$K$660,Resultados_Dic3!$E$3:$E$99980,$I754,Resultados_Dic3!$A$3:$A$99980,Produccion_UO!$H754))*$I$750</f>
        <v>13.581904553539401</v>
      </c>
      <c r="N754" s="21">
        <f>+(SUMIFS(Resultados_Dic3!I$3:I$99980,Resultados_Dic3!$F$3:$F$99980,Produccion_UO!$K754,Resultados_Dic3!$D$3:$D$99980,Produccion_UO!$K$660,Resultados_Dic3!$E$3:$E$99980,Produccion_UO!$J754,Resultados_Dic3!$A$3:$A$99980,Produccion_UO!$H754)+SUMIFS(Resultados_Dic3!I$3:I$99980,Resultados_Dic3!$F$3:$F$99980,Produccion_UO!$K754,Resultados_Dic3!$D$3:$D$99980,Produccion_UO!$K$660,Resultados_Dic3!$E$3:$E$99980,$I754,Resultados_Dic3!$A$3:$A$99980,Produccion_UO!$H754))*$I$750</f>
        <v>13.581904553539401</v>
      </c>
      <c r="O754" s="21">
        <f>+(SUMIFS(Resultados_Dic3!J$3:J$99980,Resultados_Dic3!$F$3:$F$99980,Produccion_UO!$K754,Resultados_Dic3!$D$3:$D$99980,Produccion_UO!$K$660,Resultados_Dic3!$E$3:$E$99980,Produccion_UO!$J754,Resultados_Dic3!$A$3:$A$99980,Produccion_UO!$H754)+SUMIFS(Resultados_Dic3!J$3:J$99980,Resultados_Dic3!$F$3:$F$99980,Produccion_UO!$K754,Resultados_Dic3!$D$3:$D$99980,Produccion_UO!$K$660,Resultados_Dic3!$E$3:$E$99980,$I754,Resultados_Dic3!$A$3:$A$99980,Produccion_UO!$H754))*$I$750</f>
        <v>13.581904553539401</v>
      </c>
      <c r="P754" s="21">
        <f>+(SUMIFS(Resultados_Dic3!K$3:K$99980,Resultados_Dic3!$F$3:$F$99980,Produccion_UO!$K754,Resultados_Dic3!$D$3:$D$99980,Produccion_UO!$K$660,Resultados_Dic3!$E$3:$E$99980,Produccion_UO!$J754,Resultados_Dic3!$A$3:$A$99980,Produccion_UO!$H754)+SUMIFS(Resultados_Dic3!K$3:K$99980,Resultados_Dic3!$F$3:$F$99980,Produccion_UO!$K754,Resultados_Dic3!$D$3:$D$99980,Produccion_UO!$K$660,Resultados_Dic3!$E$3:$E$99980,$I754,Resultados_Dic3!$A$3:$A$99980,Produccion_UO!$H754))*$I$750</f>
        <v>13.581904553539401</v>
      </c>
      <c r="Q754" s="21">
        <f>+(SUMIFS(Resultados_Dic3!L$3:L$99980,Resultados_Dic3!$F$3:$F$99980,Produccion_UO!$K754,Resultados_Dic3!$D$3:$D$99980,Produccion_UO!$K$660,Resultados_Dic3!$E$3:$E$99980,Produccion_UO!$J754,Resultados_Dic3!$A$3:$A$99980,Produccion_UO!$H754)+SUMIFS(Resultados_Dic3!L$3:L$99980,Resultados_Dic3!$F$3:$F$99980,Produccion_UO!$K754,Resultados_Dic3!$D$3:$D$99980,Produccion_UO!$K$660,Resultados_Dic3!$E$3:$E$99980,$I754,Resultados_Dic3!$A$3:$A$99980,Produccion_UO!$H754))*$I$750</f>
        <v>13.581904553539401</v>
      </c>
      <c r="R754" s="21">
        <f>+(SUMIFS(Resultados_Dic3!M$3:M$99980,Resultados_Dic3!$F$3:$F$99980,Produccion_UO!$K754,Resultados_Dic3!$D$3:$D$99980,Produccion_UO!$K$660,Resultados_Dic3!$E$3:$E$99980,Produccion_UO!$J754,Resultados_Dic3!$A$3:$A$99980,Produccion_UO!$H754)+SUMIFS(Resultados_Dic3!M$3:M$99980,Resultados_Dic3!$F$3:$F$99980,Produccion_UO!$K754,Resultados_Dic3!$D$3:$D$99980,Produccion_UO!$K$660,Resultados_Dic3!$E$3:$E$99980,$I754,Resultados_Dic3!$A$3:$A$99980,Produccion_UO!$H754))*$I$750</f>
        <v>13.581904553539401</v>
      </c>
      <c r="S754" s="21">
        <f>+(SUMIFS(Resultados_Dic3!N$3:N$99980,Resultados_Dic3!$F$3:$F$99980,Produccion_UO!$K754,Resultados_Dic3!$D$3:$D$99980,Produccion_UO!$K$660,Resultados_Dic3!$E$3:$E$99980,Produccion_UO!$J754,Resultados_Dic3!$A$3:$A$99980,Produccion_UO!$H754)+SUMIFS(Resultados_Dic3!N$3:N$99980,Resultados_Dic3!$F$3:$F$99980,Produccion_UO!$K754,Resultados_Dic3!$D$3:$D$99980,Produccion_UO!$K$660,Resultados_Dic3!$E$3:$E$99980,$I754,Resultados_Dic3!$A$3:$A$99980,Produccion_UO!$H754))*$I$750</f>
        <v>13.581904553539401</v>
      </c>
      <c r="T754" s="21">
        <f>+(SUMIFS(Resultados_Dic3!O$3:O$99980,Resultados_Dic3!$F$3:$F$99980,Produccion_UO!$K754,Resultados_Dic3!$D$3:$D$99980,Produccion_UO!$K$660,Resultados_Dic3!$E$3:$E$99980,Produccion_UO!$J754,Resultados_Dic3!$A$3:$A$99980,Produccion_UO!$H754)+SUMIFS(Resultados_Dic3!O$3:O$99980,Resultados_Dic3!$F$3:$F$99980,Produccion_UO!$K754,Resultados_Dic3!$D$3:$D$99980,Produccion_UO!$K$660,Resultados_Dic3!$E$3:$E$99980,$I754,Resultados_Dic3!$A$3:$A$99980,Produccion_UO!$H754))*$I$750</f>
        <v>13.581904553539401</v>
      </c>
      <c r="U754" s="21">
        <f>+(SUMIFS(Resultados_Dic3!P$3:P$99980,Resultados_Dic3!$F$3:$F$99980,Produccion_UO!$K754,Resultados_Dic3!$D$3:$D$99980,Produccion_UO!$K$660,Resultados_Dic3!$E$3:$E$99980,Produccion_UO!$J754,Resultados_Dic3!$A$3:$A$99980,Produccion_UO!$H754)+SUMIFS(Resultados_Dic3!P$3:P$99980,Resultados_Dic3!$F$3:$F$99980,Produccion_UO!$K754,Resultados_Dic3!$D$3:$D$99980,Produccion_UO!$K$660,Resultados_Dic3!$E$3:$E$99980,$I754,Resultados_Dic3!$A$3:$A$99980,Produccion_UO!$H754))*$I$750</f>
        <v>13.581904553539401</v>
      </c>
      <c r="V754" s="21">
        <f>+(SUMIFS(Resultados_Dic3!Q$3:Q$99980,Resultados_Dic3!$F$3:$F$99980,Produccion_UO!$K754,Resultados_Dic3!$D$3:$D$99980,Produccion_UO!$K$660,Resultados_Dic3!$E$3:$E$99980,Produccion_UO!$J754,Resultados_Dic3!$A$3:$A$99980,Produccion_UO!$H754)+SUMIFS(Resultados_Dic3!Q$3:Q$99980,Resultados_Dic3!$F$3:$F$99980,Produccion_UO!$K754,Resultados_Dic3!$D$3:$D$99980,Produccion_UO!$K$660,Resultados_Dic3!$E$3:$E$99980,$I754,Resultados_Dic3!$A$3:$A$99980,Produccion_UO!$H754))*$I$750</f>
        <v>13.581904553539401</v>
      </c>
      <c r="W754" s="21">
        <f>+(SUMIFS(Resultados_Dic3!R$3:R$99980,Resultados_Dic3!$F$3:$F$99980,Produccion_UO!$K754,Resultados_Dic3!$D$3:$D$99980,Produccion_UO!$K$660,Resultados_Dic3!$E$3:$E$99980,Produccion_UO!$J754,Resultados_Dic3!$A$3:$A$99980,Produccion_UO!$H754)+SUMIFS(Resultados_Dic3!R$3:R$99980,Resultados_Dic3!$F$3:$F$99980,Produccion_UO!$K754,Resultados_Dic3!$D$3:$D$99980,Produccion_UO!$K$660,Resultados_Dic3!$E$3:$E$99980,$I754,Resultados_Dic3!$A$3:$A$99980,Produccion_UO!$H754))*$I$750</f>
        <v>13.581904553539401</v>
      </c>
      <c r="X754" s="21">
        <f>+(SUMIFS(Resultados_Dic3!S$3:S$99980,Resultados_Dic3!$F$3:$F$99980,Produccion_UO!$K754,Resultados_Dic3!$D$3:$D$99980,Produccion_UO!$K$660,Resultados_Dic3!$E$3:$E$99980,Produccion_UO!$J754,Resultados_Dic3!$A$3:$A$99980,Produccion_UO!$H754)+SUMIFS(Resultados_Dic3!S$3:S$99980,Resultados_Dic3!$F$3:$F$99980,Produccion_UO!$K754,Resultados_Dic3!$D$3:$D$99980,Produccion_UO!$K$660,Resultados_Dic3!$E$3:$E$99980,$I754,Resultados_Dic3!$A$3:$A$99980,Produccion_UO!$H754))*$I$750</f>
        <v>0</v>
      </c>
      <c r="Y754" s="21">
        <f>+(SUMIFS(Resultados_Dic3!T$3:T$99980,Resultados_Dic3!$F$3:$F$99980,Produccion_UO!$K754,Resultados_Dic3!$D$3:$D$99980,Produccion_UO!$K$660,Resultados_Dic3!$E$3:$E$99980,Produccion_UO!$J754,Resultados_Dic3!$A$3:$A$99980,Produccion_UO!$H754)+SUMIFS(Resultados_Dic3!T$3:T$99980,Resultados_Dic3!$F$3:$F$99980,Produccion_UO!$K754,Resultados_Dic3!$D$3:$D$99980,Produccion_UO!$K$660,Resultados_Dic3!$E$3:$E$99980,$I754,Resultados_Dic3!$A$3:$A$99980,Produccion_UO!$H754))*$I$750</f>
        <v>0</v>
      </c>
      <c r="Z754" s="21">
        <f>+(SUMIFS(Resultados_Dic3!U$3:U$99980,Resultados_Dic3!$F$3:$F$99980,Produccion_UO!$K754,Resultados_Dic3!$D$3:$D$99980,Produccion_UO!$K$660,Resultados_Dic3!$E$3:$E$99980,Produccion_UO!$J754,Resultados_Dic3!$A$3:$A$99980,Produccion_UO!$H754)+SUMIFS(Resultados_Dic3!U$3:U$99980,Resultados_Dic3!$F$3:$F$99980,Produccion_UO!$K754,Resultados_Dic3!$D$3:$D$99980,Produccion_UO!$K$660,Resultados_Dic3!$E$3:$E$99980,$I754,Resultados_Dic3!$A$3:$A$99980,Produccion_UO!$H754))*$I$750</f>
        <v>0</v>
      </c>
      <c r="AA754" s="21">
        <f>+(SUMIFS(Resultados_Dic3!V$3:V$99980,Resultados_Dic3!$F$3:$F$99980,Produccion_UO!$K754,Resultados_Dic3!$D$3:$D$99980,Produccion_UO!$K$660,Resultados_Dic3!$E$3:$E$99980,Produccion_UO!$J754,Resultados_Dic3!$A$3:$A$99980,Produccion_UO!$H754)+SUMIFS(Resultados_Dic3!V$3:V$99980,Resultados_Dic3!$F$3:$F$99980,Produccion_UO!$K754,Resultados_Dic3!$D$3:$D$99980,Produccion_UO!$K$660,Resultados_Dic3!$E$3:$E$99980,$I754,Resultados_Dic3!$A$3:$A$99980,Produccion_UO!$H754))*$I$750</f>
        <v>0</v>
      </c>
      <c r="AB754" s="21">
        <f>+(SUMIFS(Resultados_Dic3!W$3:W$99980,Resultados_Dic3!$F$3:$F$99980,Produccion_UO!$K754,Resultados_Dic3!$D$3:$D$99980,Produccion_UO!$K$660,Resultados_Dic3!$E$3:$E$99980,Produccion_UO!$J754,Resultados_Dic3!$A$3:$A$99980,Produccion_UO!$H754)+SUMIFS(Resultados_Dic3!W$3:W$99980,Resultados_Dic3!$F$3:$F$99980,Produccion_UO!$K754,Resultados_Dic3!$D$3:$D$99980,Produccion_UO!$K$660,Resultados_Dic3!$E$3:$E$99980,$I754,Resultados_Dic3!$A$3:$A$99980,Produccion_UO!$H754))*$I$750</f>
        <v>0</v>
      </c>
      <c r="AC754" s="21">
        <f>+(SUMIFS(Resultados_Dic3!X$3:X$99980,Resultados_Dic3!$F$3:$F$99980,Produccion_UO!$K754,Resultados_Dic3!$D$3:$D$99980,Produccion_UO!$K$660,Resultados_Dic3!$E$3:$E$99980,Produccion_UO!$J754,Resultados_Dic3!$A$3:$A$99980,Produccion_UO!$H754)+SUMIFS(Resultados_Dic3!X$3:X$99980,Resultados_Dic3!$F$3:$F$99980,Produccion_UO!$K754,Resultados_Dic3!$D$3:$D$99980,Produccion_UO!$K$660,Resultados_Dic3!$E$3:$E$99980,$I754,Resultados_Dic3!$A$3:$A$99980,Produccion_UO!$H754))*$I$750</f>
        <v>0</v>
      </c>
      <c r="AD754" s="21">
        <f>+(SUMIFS(Resultados_Dic3!Y$3:Y$99980,Resultados_Dic3!$F$3:$F$99980,Produccion_UO!$K754,Resultados_Dic3!$D$3:$D$99980,Produccion_UO!$K$660,Resultados_Dic3!$E$3:$E$99980,Produccion_UO!$J754,Resultados_Dic3!$A$3:$A$99980,Produccion_UO!$H754)+SUMIFS(Resultados_Dic3!Y$3:Y$99980,Resultados_Dic3!$F$3:$F$99980,Produccion_UO!$K754,Resultados_Dic3!$D$3:$D$99980,Produccion_UO!$K$660,Resultados_Dic3!$E$3:$E$99980,$I754,Resultados_Dic3!$A$3:$A$99980,Produccion_UO!$H754))*$I$750</f>
        <v>0</v>
      </c>
      <c r="AE754" s="21">
        <f>+(SUMIFS(Resultados_Dic3!Z$3:Z$99980,Resultados_Dic3!$F$3:$F$99980,Produccion_UO!$K754,Resultados_Dic3!$D$3:$D$99980,Produccion_UO!$K$660,Resultados_Dic3!$E$3:$E$99980,Produccion_UO!$J754,Resultados_Dic3!$A$3:$A$99980,Produccion_UO!$H754)+SUMIFS(Resultados_Dic3!Z$3:Z$99980,Resultados_Dic3!$F$3:$F$99980,Produccion_UO!$K754,Resultados_Dic3!$D$3:$D$99980,Produccion_UO!$K$660,Resultados_Dic3!$E$3:$E$99980,$I754,Resultados_Dic3!$A$3:$A$99980,Produccion_UO!$H754))*$I$750</f>
        <v>0</v>
      </c>
      <c r="AF754" s="21">
        <f>+(SUMIFS(Resultados_Dic3!AA$3:AA$99980,Resultados_Dic3!$F$3:$F$99980,Produccion_UO!$K754,Resultados_Dic3!$D$3:$D$99980,Produccion_UO!$K$660,Resultados_Dic3!$E$3:$E$99980,Produccion_UO!$J754,Resultados_Dic3!$A$3:$A$99980,Produccion_UO!$H754)+SUMIFS(Resultados_Dic3!AA$3:AA$99980,Resultados_Dic3!$F$3:$F$99980,Produccion_UO!$K754,Resultados_Dic3!$D$3:$D$99980,Produccion_UO!$K$660,Resultados_Dic3!$E$3:$E$99980,$I754,Resultados_Dic3!$A$3:$A$99980,Produccion_UO!$H754))*$I$750</f>
        <v>0</v>
      </c>
      <c r="AG754" s="21">
        <f>+(SUMIFS(Resultados_Dic3!AB$3:AB$99980,Resultados_Dic3!$F$3:$F$99980,Produccion_UO!$K754,Resultados_Dic3!$D$3:$D$99980,Produccion_UO!$K$660,Resultados_Dic3!$E$3:$E$99980,Produccion_UO!$J754,Resultados_Dic3!$A$3:$A$99980,Produccion_UO!$H754)+SUMIFS(Resultados_Dic3!AB$3:AB$99980,Resultados_Dic3!$F$3:$F$99980,Produccion_UO!$K754,Resultados_Dic3!$D$3:$D$99980,Produccion_UO!$K$660,Resultados_Dic3!$E$3:$E$99980,$I754,Resultados_Dic3!$A$3:$A$99980,Produccion_UO!$H754))*$I$750</f>
        <v>0</v>
      </c>
      <c r="AH754" s="21">
        <f>+(SUMIFS(Resultados_Dic3!AC$3:AC$99980,Resultados_Dic3!$F$3:$F$99980,Produccion_UO!$K754,Resultados_Dic3!$D$3:$D$99980,Produccion_UO!$K$660,Resultados_Dic3!$E$3:$E$99980,Produccion_UO!$J754,Resultados_Dic3!$A$3:$A$99980,Produccion_UO!$H754)+SUMIFS(Resultados_Dic3!AC$3:AC$99980,Resultados_Dic3!$F$3:$F$99980,Produccion_UO!$K754,Resultados_Dic3!$D$3:$D$99980,Produccion_UO!$K$660,Resultados_Dic3!$E$3:$E$99980,$I754,Resultados_Dic3!$A$3:$A$99980,Produccion_UO!$H754))*$I$750</f>
        <v>0</v>
      </c>
      <c r="AI754" s="21">
        <f>+(SUMIFS(Resultados_Dic3!AD$3:AD$99980,Resultados_Dic3!$F$3:$F$99980,Produccion_UO!$K754,Resultados_Dic3!$D$3:$D$99980,Produccion_UO!$K$660,Resultados_Dic3!$E$3:$E$99980,Produccion_UO!$J754,Resultados_Dic3!$A$3:$A$99980,Produccion_UO!$H754)+SUMIFS(Resultados_Dic3!AD$3:AD$99980,Resultados_Dic3!$F$3:$F$99980,Produccion_UO!$K754,Resultados_Dic3!$D$3:$D$99980,Produccion_UO!$K$660,Resultados_Dic3!$E$3:$E$99980,$I754,Resultados_Dic3!$A$3:$A$99980,Produccion_UO!$H754))*$I$750</f>
        <v>0</v>
      </c>
      <c r="AJ754" s="21">
        <f>+(SUMIFS(Resultados_Dic3!AE$3:AE$99980,Resultados_Dic3!$F$3:$F$99980,Produccion_UO!$K754,Resultados_Dic3!$D$3:$D$99980,Produccion_UO!$K$660,Resultados_Dic3!$E$3:$E$99980,Produccion_UO!$J754,Resultados_Dic3!$A$3:$A$99980,Produccion_UO!$H754)+SUMIFS(Resultados_Dic3!AE$3:AE$99980,Resultados_Dic3!$F$3:$F$99980,Produccion_UO!$K754,Resultados_Dic3!$D$3:$D$99980,Produccion_UO!$K$660,Resultados_Dic3!$E$3:$E$99980,$I754,Resultados_Dic3!$A$3:$A$99980,Produccion_UO!$H754))*$I$750</f>
        <v>0</v>
      </c>
      <c r="AK754" s="21">
        <f>+(SUMIFS(Resultados_Dic3!AF$3:AF$99980,Resultados_Dic3!$F$3:$F$99980,Produccion_UO!$K754,Resultados_Dic3!$D$3:$D$99980,Produccion_UO!$K$660,Resultados_Dic3!$E$3:$E$99980,Produccion_UO!$J754,Resultados_Dic3!$A$3:$A$99980,Produccion_UO!$H754)+SUMIFS(Resultados_Dic3!AF$3:AF$99980,Resultados_Dic3!$F$3:$F$99980,Produccion_UO!$K754,Resultados_Dic3!$D$3:$D$99980,Produccion_UO!$K$660,Resultados_Dic3!$E$3:$E$99980,$I754,Resultados_Dic3!$A$3:$A$99980,Produccion_UO!$H754))*$I$750</f>
        <v>0</v>
      </c>
      <c r="AL754" s="21">
        <f>+(SUMIFS(Resultados_Dic3!AG$3:AG$99980,Resultados_Dic3!$F$3:$F$99980,Produccion_UO!$K754,Resultados_Dic3!$D$3:$D$99980,Produccion_UO!$K$660,Resultados_Dic3!$E$3:$E$99980,Produccion_UO!$J754,Resultados_Dic3!$A$3:$A$99980,Produccion_UO!$H754)+SUMIFS(Resultados_Dic3!AG$3:AG$99980,Resultados_Dic3!$F$3:$F$99980,Produccion_UO!$K754,Resultados_Dic3!$D$3:$D$99980,Produccion_UO!$K$660,Resultados_Dic3!$E$3:$E$99980,$I754,Resultados_Dic3!$A$3:$A$99980,Produccion_UO!$H754))*$I$750</f>
        <v>0</v>
      </c>
      <c r="AM754" s="21">
        <f>+(SUMIFS(Resultados_Dic3!AH$3:AH$99980,Resultados_Dic3!$F$3:$F$99980,Produccion_UO!$K754,Resultados_Dic3!$D$3:$D$99980,Produccion_UO!$K$660,Resultados_Dic3!$E$3:$E$99980,Produccion_UO!$J754,Resultados_Dic3!$A$3:$A$99980,Produccion_UO!$H754)+SUMIFS(Resultados_Dic3!AH$3:AH$99980,Resultados_Dic3!$F$3:$F$99980,Produccion_UO!$K754,Resultados_Dic3!$D$3:$D$99980,Produccion_UO!$K$660,Resultados_Dic3!$E$3:$E$99980,$I754,Resultados_Dic3!$A$3:$A$99980,Produccion_UO!$H754))*$I$750</f>
        <v>0</v>
      </c>
      <c r="AN754" s="21">
        <f>+(SUMIFS(Resultados_Dic3!AI$3:AI$99980,Resultados_Dic3!$F$3:$F$99980,Produccion_UO!$K754,Resultados_Dic3!$D$3:$D$99980,Produccion_UO!$K$660,Resultados_Dic3!$E$3:$E$99980,Produccion_UO!$J754,Resultados_Dic3!$A$3:$A$99980,Produccion_UO!$H754)+SUMIFS(Resultados_Dic3!AI$3:AI$99980,Resultados_Dic3!$F$3:$F$99980,Produccion_UO!$K754,Resultados_Dic3!$D$3:$D$99980,Produccion_UO!$K$660,Resultados_Dic3!$E$3:$E$99980,$I754,Resultados_Dic3!$A$3:$A$99980,Produccion_UO!$H754))*$I$750</f>
        <v>0</v>
      </c>
      <c r="AO754" s="21">
        <f>+(SUMIFS(Resultados_Dic3!AJ$3:AJ$99980,Resultados_Dic3!$F$3:$F$99980,Produccion_UO!$K754,Resultados_Dic3!$D$3:$D$99980,Produccion_UO!$K$660,Resultados_Dic3!$E$3:$E$99980,Produccion_UO!$J754,Resultados_Dic3!$A$3:$A$99980,Produccion_UO!$H754)+SUMIFS(Resultados_Dic3!AJ$3:AJ$99980,Resultados_Dic3!$F$3:$F$99980,Produccion_UO!$K754,Resultados_Dic3!$D$3:$D$99980,Produccion_UO!$K$660,Resultados_Dic3!$E$3:$E$99980,$I754,Resultados_Dic3!$A$3:$A$99980,Produccion_UO!$H754))*$I$750</f>
        <v>0</v>
      </c>
      <c r="AP754" s="21">
        <f>+(SUMIFS(Resultados_Dic3!AK$3:AK$99980,Resultados_Dic3!$F$3:$F$99980,Produccion_UO!$K754,Resultados_Dic3!$D$3:$D$99980,Produccion_UO!$K$660,Resultados_Dic3!$E$3:$E$99980,Produccion_UO!$J754,Resultados_Dic3!$A$3:$A$99980,Produccion_UO!$H754)+SUMIFS(Resultados_Dic3!AK$3:AK$99980,Resultados_Dic3!$F$3:$F$99980,Produccion_UO!$K754,Resultados_Dic3!$D$3:$D$99980,Produccion_UO!$K$660,Resultados_Dic3!$E$3:$E$99980,$I754,Resultados_Dic3!$A$3:$A$99980,Produccion_UO!$H754))*$I$750</f>
        <v>0</v>
      </c>
      <c r="AQ754" s="21">
        <f>+(SUMIFS(Resultados_Dic3!AL$3:AL$99980,Resultados_Dic3!$F$3:$F$99980,Produccion_UO!$K754,Resultados_Dic3!$D$3:$D$99980,Produccion_UO!$K$660,Resultados_Dic3!$E$3:$E$99980,Produccion_UO!$J754,Resultados_Dic3!$A$3:$A$99980,Produccion_UO!$H754)+SUMIFS(Resultados_Dic3!AL$3:AL$99980,Resultados_Dic3!$F$3:$F$99980,Produccion_UO!$K754,Resultados_Dic3!$D$3:$D$99980,Produccion_UO!$K$660,Resultados_Dic3!$E$3:$E$99980,$I754,Resultados_Dic3!$A$3:$A$99980,Produccion_UO!$H754))*$I$750</f>
        <v>0</v>
      </c>
      <c r="AR754" s="21">
        <f>+(SUMIFS(Resultados_Dic3!AM$3:AM$99980,Resultados_Dic3!$F$3:$F$99980,Produccion_UO!$K754,Resultados_Dic3!$D$3:$D$99980,Produccion_UO!$K$660,Resultados_Dic3!$E$3:$E$99980,Produccion_UO!$J754,Resultados_Dic3!$A$3:$A$99980,Produccion_UO!$H754)+SUMIFS(Resultados_Dic3!AM$3:AM$99980,Resultados_Dic3!$F$3:$F$99980,Produccion_UO!$K754,Resultados_Dic3!$D$3:$D$99980,Produccion_UO!$K$660,Resultados_Dic3!$E$3:$E$99980,$I754,Resultados_Dic3!$A$3:$A$99980,Produccion_UO!$H754))*$I$750</f>
        <v>0</v>
      </c>
    </row>
    <row r="755" spans="1:48" x14ac:dyDescent="0.25">
      <c r="D755" s="131"/>
      <c r="E755" s="131"/>
      <c r="G755" s="15"/>
      <c r="H755" s="17" t="str">
        <f t="shared" si="218"/>
        <v>DIC7</v>
      </c>
      <c r="I755" s="24"/>
      <c r="J755" s="109"/>
      <c r="K755" s="108"/>
      <c r="L755" s="22" t="str">
        <f>+$B$5</f>
        <v>LLO - Heavy</v>
      </c>
      <c r="M755" s="21">
        <f>+SUMIFS(Resultados_Dic3!H$3:H$99980,Resultados_Dic3!$F$3:$F$99980,Produccion_UO!$K755,Resultados_Dic3!$D$3:$D$99980,Produccion_UO!$K$621,Resultados_Dic3!$E$3:$E$99980,Produccion_UO!$J755,Resultados_Dic3!$A$3:$A$99980,Produccion_UO!$H755)</f>
        <v>0</v>
      </c>
      <c r="N755" s="21">
        <f>+SUMIFS(Resultados_Dic3!I$3:I$99980,Resultados_Dic3!$F$3:$F$99980,Produccion_UO!$K755,Resultados_Dic3!$D$3:$D$99980,Produccion_UO!$K$621,Resultados_Dic3!$E$3:$E$99980,Produccion_UO!$I754,Resultados_Dic3!$A$3:$A$99980,Produccion_UO!$H755)</f>
        <v>0</v>
      </c>
      <c r="O755" s="21">
        <f>+SUMIFS(Resultados_Dic3!J$3:J$99980,Resultados_Dic3!$F$3:$F$99980,Produccion_UO!$K755,Resultados_Dic3!$D$3:$D$99980,Produccion_UO!$K$621,Resultados_Dic3!$E$3:$E$99980,Produccion_UO!$I754,Resultados_Dic3!$A$3:$A$99980,Produccion_UO!$H755)</f>
        <v>0</v>
      </c>
      <c r="P755" s="21">
        <f>+SUMIFS(Resultados_Dic3!K$3:K$99980,Resultados_Dic3!$F$3:$F$99980,Produccion_UO!$K755,Resultados_Dic3!$D$3:$D$99980,Produccion_UO!$K$621,Resultados_Dic3!$E$3:$E$99980,Produccion_UO!$I754,Resultados_Dic3!$A$3:$A$99980,Produccion_UO!$H755)</f>
        <v>0</v>
      </c>
      <c r="Q755" s="21">
        <f>+SUMIFS(Resultados_Dic3!L$3:L$99980,Resultados_Dic3!$F$3:$F$99980,Produccion_UO!$K755,Resultados_Dic3!$D$3:$D$99980,Produccion_UO!$K$621,Resultados_Dic3!$E$3:$E$99980,Produccion_UO!$I754,Resultados_Dic3!$A$3:$A$99980,Produccion_UO!$H755)</f>
        <v>0</v>
      </c>
      <c r="R755" s="21">
        <f>+SUMIFS(Resultados_Dic3!M$3:M$99980,Resultados_Dic3!$F$3:$F$99980,Produccion_UO!$K755,Resultados_Dic3!$D$3:$D$99980,Produccion_UO!$K$621,Resultados_Dic3!$E$3:$E$99980,Produccion_UO!$I754,Resultados_Dic3!$A$3:$A$99980,Produccion_UO!$H755)</f>
        <v>0</v>
      </c>
      <c r="S755" s="21">
        <f>+SUMIFS(Resultados_Dic3!N$3:N$99980,Resultados_Dic3!$F$3:$F$99980,Produccion_UO!$K755,Resultados_Dic3!$D$3:$D$99980,Produccion_UO!$K$621,Resultados_Dic3!$E$3:$E$99980,Produccion_UO!$I754,Resultados_Dic3!$A$3:$A$99980,Produccion_UO!$H755)</f>
        <v>0</v>
      </c>
      <c r="T755" s="21">
        <f>+SUMIFS(Resultados_Dic3!O$3:O$99980,Resultados_Dic3!$F$3:$F$99980,Produccion_UO!$K755,Resultados_Dic3!$D$3:$D$99980,Produccion_UO!$K$621,Resultados_Dic3!$E$3:$E$99980,Produccion_UO!$I754,Resultados_Dic3!$A$3:$A$99980,Produccion_UO!$H755)</f>
        <v>0</v>
      </c>
      <c r="U755" s="21">
        <f>+SUMIFS(Resultados_Dic3!P$3:P$99980,Resultados_Dic3!$F$3:$F$99980,Produccion_UO!$K755,Resultados_Dic3!$D$3:$D$99980,Produccion_UO!$K$621,Resultados_Dic3!$E$3:$E$99980,Produccion_UO!$I754,Resultados_Dic3!$A$3:$A$99980,Produccion_UO!$H755)</f>
        <v>0</v>
      </c>
      <c r="V755" s="21">
        <f>+SUMIFS(Resultados_Dic3!Q$3:Q$99980,Resultados_Dic3!$F$3:$F$99980,Produccion_UO!$K755,Resultados_Dic3!$D$3:$D$99980,Produccion_UO!$K$621,Resultados_Dic3!$E$3:$E$99980,Produccion_UO!$I754,Resultados_Dic3!$A$3:$A$99980,Produccion_UO!$H755)</f>
        <v>0</v>
      </c>
      <c r="W755" s="21">
        <f>+SUMIFS(Resultados_Dic3!R$3:R$99980,Resultados_Dic3!$F$3:$F$99980,Produccion_UO!$K755,Resultados_Dic3!$D$3:$D$99980,Produccion_UO!$K$621,Resultados_Dic3!$E$3:$E$99980,Produccion_UO!$I754,Resultados_Dic3!$A$3:$A$99980,Produccion_UO!$H755)</f>
        <v>0</v>
      </c>
      <c r="X755" s="21">
        <f>+SUMIFS(Resultados_Dic3!S$3:S$99980,Resultados_Dic3!$F$3:$F$99980,Produccion_UO!$K755,Resultados_Dic3!$D$3:$D$99980,Produccion_UO!$K$621,Resultados_Dic3!$E$3:$E$99980,Produccion_UO!$I754,Resultados_Dic3!$A$3:$A$99980,Produccion_UO!$H755)</f>
        <v>0</v>
      </c>
      <c r="Y755" s="21">
        <f>+SUMIFS(Resultados_Dic3!T$3:T$99980,Resultados_Dic3!$F$3:$F$99980,Produccion_UO!$K755,Resultados_Dic3!$D$3:$D$99980,Produccion_UO!$K$621,Resultados_Dic3!$E$3:$E$99980,Produccion_UO!$I754,Resultados_Dic3!$A$3:$A$99980,Produccion_UO!$H755)</f>
        <v>0</v>
      </c>
      <c r="Z755" s="21">
        <f>+SUMIFS(Resultados_Dic3!U$3:U$99980,Resultados_Dic3!$F$3:$F$99980,Produccion_UO!$K755,Resultados_Dic3!$D$3:$D$99980,Produccion_UO!$K$621,Resultados_Dic3!$E$3:$E$99980,Produccion_UO!$I754,Resultados_Dic3!$A$3:$A$99980,Produccion_UO!$H755)</f>
        <v>0</v>
      </c>
      <c r="AA755" s="21">
        <f>+SUMIFS(Resultados_Dic3!V$3:V$99980,Resultados_Dic3!$F$3:$F$99980,Produccion_UO!$K755,Resultados_Dic3!$D$3:$D$99980,Produccion_UO!$K$621,Resultados_Dic3!$E$3:$E$99980,Produccion_UO!$I754,Resultados_Dic3!$A$3:$A$99980,Produccion_UO!$H755)</f>
        <v>0</v>
      </c>
      <c r="AB755" s="21">
        <f>+SUMIFS(Resultados_Dic3!W$3:W$99980,Resultados_Dic3!$F$3:$F$99980,Produccion_UO!$K755,Resultados_Dic3!$D$3:$D$99980,Produccion_UO!$K$621,Resultados_Dic3!$E$3:$E$99980,Produccion_UO!$I754,Resultados_Dic3!$A$3:$A$99980,Produccion_UO!$H755)</f>
        <v>0</v>
      </c>
      <c r="AC755" s="21">
        <f>+SUMIFS(Resultados_Dic3!X$3:X$99980,Resultados_Dic3!$F$3:$F$99980,Produccion_UO!$K755,Resultados_Dic3!$D$3:$D$99980,Produccion_UO!$K$621,Resultados_Dic3!$E$3:$E$99980,Produccion_UO!$I754,Resultados_Dic3!$A$3:$A$99980,Produccion_UO!$H755)</f>
        <v>0</v>
      </c>
      <c r="AD755" s="21">
        <f>+SUMIFS(Resultados_Dic3!Y$3:Y$99980,Resultados_Dic3!$F$3:$F$99980,Produccion_UO!$K755,Resultados_Dic3!$D$3:$D$99980,Produccion_UO!$K$621,Resultados_Dic3!$E$3:$E$99980,Produccion_UO!$I754,Resultados_Dic3!$A$3:$A$99980,Produccion_UO!$H755)</f>
        <v>0</v>
      </c>
      <c r="AE755" s="21">
        <f>+SUMIFS(Resultados_Dic3!Z$3:Z$99980,Resultados_Dic3!$F$3:$F$99980,Produccion_UO!$K755,Resultados_Dic3!$D$3:$D$99980,Produccion_UO!$K$621,Resultados_Dic3!$E$3:$E$99980,Produccion_UO!$I754,Resultados_Dic3!$A$3:$A$99980,Produccion_UO!$H755)</f>
        <v>0</v>
      </c>
      <c r="AF755" s="21">
        <f>+SUMIFS(Resultados_Dic3!AA$3:AA$99980,Resultados_Dic3!$F$3:$F$99980,Produccion_UO!$K755,Resultados_Dic3!$D$3:$D$99980,Produccion_UO!$K$621,Resultados_Dic3!$E$3:$E$99980,Produccion_UO!$I754,Resultados_Dic3!$A$3:$A$99980,Produccion_UO!$H755)</f>
        <v>0</v>
      </c>
      <c r="AG755" s="21">
        <f>+SUMIFS(Resultados_Dic3!AB$3:AB$99980,Resultados_Dic3!$F$3:$F$99980,Produccion_UO!$K755,Resultados_Dic3!$D$3:$D$99980,Produccion_UO!$K$621,Resultados_Dic3!$E$3:$E$99980,Produccion_UO!$I754,Resultados_Dic3!$A$3:$A$99980,Produccion_UO!$H755)</f>
        <v>0</v>
      </c>
      <c r="AH755" s="21">
        <f>+SUMIFS(Resultados_Dic3!AC$3:AC$99980,Resultados_Dic3!$F$3:$F$99980,Produccion_UO!$K755,Resultados_Dic3!$D$3:$D$99980,Produccion_UO!$K$621,Resultados_Dic3!$E$3:$E$99980,Produccion_UO!$I754,Resultados_Dic3!$A$3:$A$99980,Produccion_UO!$H755)</f>
        <v>0</v>
      </c>
      <c r="AI755" s="21">
        <f>+SUMIFS(Resultados_Dic3!AD$3:AD$99980,Resultados_Dic3!$F$3:$F$99980,Produccion_UO!$K755,Resultados_Dic3!$D$3:$D$99980,Produccion_UO!$K$621,Resultados_Dic3!$E$3:$E$99980,Produccion_UO!$I754,Resultados_Dic3!$A$3:$A$99980,Produccion_UO!$H755)</f>
        <v>0</v>
      </c>
      <c r="AJ755" s="21">
        <f>+SUMIFS(Resultados_Dic3!AE$3:AE$99980,Resultados_Dic3!$F$3:$F$99980,Produccion_UO!$K755,Resultados_Dic3!$D$3:$D$99980,Produccion_UO!$K$621,Resultados_Dic3!$E$3:$E$99980,Produccion_UO!$I754,Resultados_Dic3!$A$3:$A$99980,Produccion_UO!$H755)</f>
        <v>0</v>
      </c>
      <c r="AK755" s="21">
        <f>+SUMIFS(Resultados_Dic3!AF$3:AF$99980,Resultados_Dic3!$F$3:$F$99980,Produccion_UO!$K755,Resultados_Dic3!$D$3:$D$99980,Produccion_UO!$K$621,Resultados_Dic3!$E$3:$E$99980,Produccion_UO!$I754,Resultados_Dic3!$A$3:$A$99980,Produccion_UO!$H755)</f>
        <v>0</v>
      </c>
      <c r="AL755" s="21">
        <f>+SUMIFS(Resultados_Dic3!AG$3:AG$99980,Resultados_Dic3!$F$3:$F$99980,Produccion_UO!$K755,Resultados_Dic3!$D$3:$D$99980,Produccion_UO!$K$621,Resultados_Dic3!$E$3:$E$99980,Produccion_UO!$I754,Resultados_Dic3!$A$3:$A$99980,Produccion_UO!$H755)</f>
        <v>0</v>
      </c>
      <c r="AM755" s="21">
        <f>+SUMIFS(Resultados_Dic3!AH$3:AH$99980,Resultados_Dic3!$F$3:$F$99980,Produccion_UO!$K755,Resultados_Dic3!$D$3:$D$99980,Produccion_UO!$K$621,Resultados_Dic3!$E$3:$E$99980,Produccion_UO!$I754,Resultados_Dic3!$A$3:$A$99980,Produccion_UO!$H755)</f>
        <v>0</v>
      </c>
      <c r="AN755" s="21">
        <f>+SUMIFS(Resultados_Dic3!AI$3:AI$99980,Resultados_Dic3!$F$3:$F$99980,Produccion_UO!$K755,Resultados_Dic3!$D$3:$D$99980,Produccion_UO!$K$621,Resultados_Dic3!$E$3:$E$99980,Produccion_UO!$I754,Resultados_Dic3!$A$3:$A$99980,Produccion_UO!$H755)</f>
        <v>0</v>
      </c>
      <c r="AO755" s="21">
        <f>+SUMIFS(Resultados_Dic3!AJ$3:AJ$99980,Resultados_Dic3!$F$3:$F$99980,Produccion_UO!$K755,Resultados_Dic3!$D$3:$D$99980,Produccion_UO!$K$621,Resultados_Dic3!$E$3:$E$99980,Produccion_UO!$I754,Resultados_Dic3!$A$3:$A$99980,Produccion_UO!$H755)</f>
        <v>0</v>
      </c>
      <c r="AP755" s="21">
        <f>+SUMIFS(Resultados_Dic3!AK$3:AK$99980,Resultados_Dic3!$F$3:$F$99980,Produccion_UO!$K755,Resultados_Dic3!$D$3:$D$99980,Produccion_UO!$K$621,Resultados_Dic3!$E$3:$E$99980,Produccion_UO!$I754,Resultados_Dic3!$A$3:$A$99980,Produccion_UO!$H755)</f>
        <v>0</v>
      </c>
      <c r="AQ755" s="21">
        <f>+SUMIFS(Resultados_Dic3!AL$3:AL$99980,Resultados_Dic3!$F$3:$F$99980,Produccion_UO!$K755,Resultados_Dic3!$D$3:$D$99980,Produccion_UO!$K$621,Resultados_Dic3!$E$3:$E$99980,Produccion_UO!$I754,Resultados_Dic3!$A$3:$A$99980,Produccion_UO!$H755)</f>
        <v>0</v>
      </c>
      <c r="AR755" s="21">
        <f>+SUMIFS(Resultados_Dic3!AM$3:AM$99980,Resultados_Dic3!$F$3:$F$99980,Produccion_UO!$K755,Resultados_Dic3!$D$3:$D$99980,Produccion_UO!$K$621,Resultados_Dic3!$E$3:$E$99980,Produccion_UO!$I754,Resultados_Dic3!$A$3:$A$99980,Produccion_UO!$H755)</f>
        <v>0</v>
      </c>
    </row>
    <row r="756" spans="1:48" x14ac:dyDescent="0.25">
      <c r="D756" s="131"/>
      <c r="E756" s="131"/>
      <c r="G756" s="15"/>
      <c r="H756" s="17" t="str">
        <f t="shared" si="218"/>
        <v>DIC7</v>
      </c>
      <c r="I756" s="24"/>
      <c r="J756" s="24" t="s">
        <v>152</v>
      </c>
      <c r="K756" s="108" t="s">
        <v>450</v>
      </c>
      <c r="L756" s="22" t="str">
        <f>+$B$6</f>
        <v>PU - Ligth</v>
      </c>
      <c r="M756" s="21">
        <f>+SUMIFS(Resultados_Dic3!H$3:H$99980,Resultados_Dic3!$F$3:$F$99980,Produccion_UO!$K756,Resultados_Dic3!$D$3:$D$99980,Produccion_UO!$K$621,Resultados_Dic3!$E$3:$E$99980,Produccion_UO!$J756,Resultados_Dic3!$A$3:$A$99980,Produccion_UO!$H756)*$I$750</f>
        <v>0</v>
      </c>
      <c r="N756" s="21">
        <f>+SUMIFS(Resultados_Dic3!I$3:I$99980,Resultados_Dic3!$F$3:$F$99980,Produccion_UO!$K756,Resultados_Dic3!$D$3:$D$99980,Produccion_UO!$K$621,Resultados_Dic3!$E$3:$E$99980,Produccion_UO!$J756,Resultados_Dic3!$A$3:$A$99980,Produccion_UO!$H756)*$I$750</f>
        <v>0</v>
      </c>
      <c r="O756" s="21">
        <f>+SUMIFS(Resultados_Dic3!J$3:J$99980,Resultados_Dic3!$F$3:$F$99980,Produccion_UO!$K756,Resultados_Dic3!$D$3:$D$99980,Produccion_UO!$K$621,Resultados_Dic3!$E$3:$E$99980,Produccion_UO!$J756,Resultados_Dic3!$A$3:$A$99980,Produccion_UO!$H756)*$I$750</f>
        <v>0</v>
      </c>
      <c r="P756" s="21">
        <f>+SUMIFS(Resultados_Dic3!K$3:K$99980,Resultados_Dic3!$F$3:$F$99980,Produccion_UO!$K756,Resultados_Dic3!$D$3:$D$99980,Produccion_UO!$K$621,Resultados_Dic3!$E$3:$E$99980,Produccion_UO!$J756,Resultados_Dic3!$A$3:$A$99980,Produccion_UO!$H756)*$I$750</f>
        <v>0</v>
      </c>
      <c r="Q756" s="21">
        <f>+SUMIFS(Resultados_Dic3!L$3:L$99980,Resultados_Dic3!$F$3:$F$99980,Produccion_UO!$K756,Resultados_Dic3!$D$3:$D$99980,Produccion_UO!$K$621,Resultados_Dic3!$E$3:$E$99980,Produccion_UO!$J756,Resultados_Dic3!$A$3:$A$99980,Produccion_UO!$H756)*$I$750</f>
        <v>0</v>
      </c>
      <c r="R756" s="21">
        <f>+SUMIFS(Resultados_Dic3!M$3:M$99980,Resultados_Dic3!$F$3:$F$99980,Produccion_UO!$K756,Resultados_Dic3!$D$3:$D$99980,Produccion_UO!$K$621,Resultados_Dic3!$E$3:$E$99980,Produccion_UO!$J756,Resultados_Dic3!$A$3:$A$99980,Produccion_UO!$H756)*$I$750</f>
        <v>0</v>
      </c>
      <c r="S756" s="21">
        <f>+SUMIFS(Resultados_Dic3!N$3:N$99980,Resultados_Dic3!$F$3:$F$99980,Produccion_UO!$K756,Resultados_Dic3!$D$3:$D$99980,Produccion_UO!$K$621,Resultados_Dic3!$E$3:$E$99980,Produccion_UO!$J756,Resultados_Dic3!$A$3:$A$99980,Produccion_UO!$H756)*$I$750</f>
        <v>0</v>
      </c>
      <c r="T756" s="21">
        <f>+SUMIFS(Resultados_Dic3!O$3:O$99980,Resultados_Dic3!$F$3:$F$99980,Produccion_UO!$K756,Resultados_Dic3!$D$3:$D$99980,Produccion_UO!$K$621,Resultados_Dic3!$E$3:$E$99980,Produccion_UO!$J756,Resultados_Dic3!$A$3:$A$99980,Produccion_UO!$H756)*$I$750</f>
        <v>0</v>
      </c>
      <c r="U756" s="21">
        <f>+SUMIFS(Resultados_Dic3!P$3:P$99980,Resultados_Dic3!$F$3:$F$99980,Produccion_UO!$K756,Resultados_Dic3!$D$3:$D$99980,Produccion_UO!$K$621,Resultados_Dic3!$E$3:$E$99980,Produccion_UO!$J756,Resultados_Dic3!$A$3:$A$99980,Produccion_UO!$H756)*$I$750</f>
        <v>0</v>
      </c>
      <c r="V756" s="21">
        <f>+SUMIFS(Resultados_Dic3!Q$3:Q$99980,Resultados_Dic3!$F$3:$F$99980,Produccion_UO!$K756,Resultados_Dic3!$D$3:$D$99980,Produccion_UO!$K$621,Resultados_Dic3!$E$3:$E$99980,Produccion_UO!$J756,Resultados_Dic3!$A$3:$A$99980,Produccion_UO!$H756)*$I$750</f>
        <v>0</v>
      </c>
      <c r="W756" s="21">
        <f>+SUMIFS(Resultados_Dic3!R$3:R$99980,Resultados_Dic3!$F$3:$F$99980,Produccion_UO!$K756,Resultados_Dic3!$D$3:$D$99980,Produccion_UO!$K$621,Resultados_Dic3!$E$3:$E$99980,Produccion_UO!$J756,Resultados_Dic3!$A$3:$A$99980,Produccion_UO!$H756)*$I$750</f>
        <v>0</v>
      </c>
      <c r="X756" s="21">
        <f>+SUMIFS(Resultados_Dic3!S$3:S$99980,Resultados_Dic3!$F$3:$F$99980,Produccion_UO!$K756,Resultados_Dic3!$D$3:$D$99980,Produccion_UO!$K$621,Resultados_Dic3!$E$3:$E$99980,Produccion_UO!$J756,Resultados_Dic3!$A$3:$A$99980,Produccion_UO!$H756)*$I$750</f>
        <v>0</v>
      </c>
      <c r="Y756" s="21">
        <f>+SUMIFS(Resultados_Dic3!T$3:T$99980,Resultados_Dic3!$F$3:$F$99980,Produccion_UO!$K756,Resultados_Dic3!$D$3:$D$99980,Produccion_UO!$K$621,Resultados_Dic3!$E$3:$E$99980,Produccion_UO!$J756,Resultados_Dic3!$A$3:$A$99980,Produccion_UO!$H756)*$I$750</f>
        <v>0</v>
      </c>
      <c r="Z756" s="21">
        <f>+SUMIFS(Resultados_Dic3!U$3:U$99980,Resultados_Dic3!$F$3:$F$99980,Produccion_UO!$K756,Resultados_Dic3!$D$3:$D$99980,Produccion_UO!$K$621,Resultados_Dic3!$E$3:$E$99980,Produccion_UO!$J756,Resultados_Dic3!$A$3:$A$99980,Produccion_UO!$H756)*$I$750</f>
        <v>0</v>
      </c>
      <c r="AA756" s="21">
        <f>+SUMIFS(Resultados_Dic3!V$3:V$99980,Resultados_Dic3!$F$3:$F$99980,Produccion_UO!$K756,Resultados_Dic3!$D$3:$D$99980,Produccion_UO!$K$621,Resultados_Dic3!$E$3:$E$99980,Produccion_UO!$J756,Resultados_Dic3!$A$3:$A$99980,Produccion_UO!$H756)*$I$750</f>
        <v>0</v>
      </c>
      <c r="AB756" s="21">
        <f>+SUMIFS(Resultados_Dic3!W$3:W$99980,Resultados_Dic3!$F$3:$F$99980,Produccion_UO!$K756,Resultados_Dic3!$D$3:$D$99980,Produccion_UO!$K$621,Resultados_Dic3!$E$3:$E$99980,Produccion_UO!$J756,Resultados_Dic3!$A$3:$A$99980,Produccion_UO!$H756)*$I$750</f>
        <v>0</v>
      </c>
      <c r="AC756" s="21">
        <f>+SUMIFS(Resultados_Dic3!X$3:X$99980,Resultados_Dic3!$F$3:$F$99980,Produccion_UO!$K756,Resultados_Dic3!$D$3:$D$99980,Produccion_UO!$K$621,Resultados_Dic3!$E$3:$E$99980,Produccion_UO!$J756,Resultados_Dic3!$A$3:$A$99980,Produccion_UO!$H756)*$I$750</f>
        <v>0</v>
      </c>
      <c r="AD756" s="21">
        <f>+SUMIFS(Resultados_Dic3!Y$3:Y$99980,Resultados_Dic3!$F$3:$F$99980,Produccion_UO!$K756,Resultados_Dic3!$D$3:$D$99980,Produccion_UO!$K$621,Resultados_Dic3!$E$3:$E$99980,Produccion_UO!$J756,Resultados_Dic3!$A$3:$A$99980,Produccion_UO!$H756)*$I$750</f>
        <v>0</v>
      </c>
      <c r="AE756" s="21">
        <f>+SUMIFS(Resultados_Dic3!Z$3:Z$99980,Resultados_Dic3!$F$3:$F$99980,Produccion_UO!$K756,Resultados_Dic3!$D$3:$D$99980,Produccion_UO!$K$621,Resultados_Dic3!$E$3:$E$99980,Produccion_UO!$J756,Resultados_Dic3!$A$3:$A$99980,Produccion_UO!$H756)*$I$750</f>
        <v>0</v>
      </c>
      <c r="AF756" s="21">
        <f>+SUMIFS(Resultados_Dic3!AA$3:AA$99980,Resultados_Dic3!$F$3:$F$99980,Produccion_UO!$K756,Resultados_Dic3!$D$3:$D$99980,Produccion_UO!$K$621,Resultados_Dic3!$E$3:$E$99980,Produccion_UO!$J756,Resultados_Dic3!$A$3:$A$99980,Produccion_UO!$H756)*$I$750</f>
        <v>0</v>
      </c>
      <c r="AG756" s="21">
        <f>+SUMIFS(Resultados_Dic3!AB$3:AB$99980,Resultados_Dic3!$F$3:$F$99980,Produccion_UO!$K756,Resultados_Dic3!$D$3:$D$99980,Produccion_UO!$K$621,Resultados_Dic3!$E$3:$E$99980,Produccion_UO!$J756,Resultados_Dic3!$A$3:$A$99980,Produccion_UO!$H756)*$I$750</f>
        <v>0</v>
      </c>
      <c r="AH756" s="21">
        <f>+SUMIFS(Resultados_Dic3!AC$3:AC$99980,Resultados_Dic3!$F$3:$F$99980,Produccion_UO!$K756,Resultados_Dic3!$D$3:$D$99980,Produccion_UO!$K$621,Resultados_Dic3!$E$3:$E$99980,Produccion_UO!$J756,Resultados_Dic3!$A$3:$A$99980,Produccion_UO!$H756)*$I$750</f>
        <v>0</v>
      </c>
      <c r="AI756" s="21">
        <f>+SUMIFS(Resultados_Dic3!AD$3:AD$99980,Resultados_Dic3!$F$3:$F$99980,Produccion_UO!$K756,Resultados_Dic3!$D$3:$D$99980,Produccion_UO!$K$621,Resultados_Dic3!$E$3:$E$99980,Produccion_UO!$J756,Resultados_Dic3!$A$3:$A$99980,Produccion_UO!$H756)*$I$750</f>
        <v>0</v>
      </c>
      <c r="AJ756" s="21">
        <f>+SUMIFS(Resultados_Dic3!AE$3:AE$99980,Resultados_Dic3!$F$3:$F$99980,Produccion_UO!$K756,Resultados_Dic3!$D$3:$D$99980,Produccion_UO!$K$621,Resultados_Dic3!$E$3:$E$99980,Produccion_UO!$J756,Resultados_Dic3!$A$3:$A$99980,Produccion_UO!$H756)*$I$750</f>
        <v>0</v>
      </c>
      <c r="AK756" s="21">
        <f>+SUMIFS(Resultados_Dic3!AF$3:AF$99980,Resultados_Dic3!$F$3:$F$99980,Produccion_UO!$K756,Resultados_Dic3!$D$3:$D$99980,Produccion_UO!$K$621,Resultados_Dic3!$E$3:$E$99980,Produccion_UO!$J756,Resultados_Dic3!$A$3:$A$99980,Produccion_UO!$H756)*$I$750</f>
        <v>0</v>
      </c>
      <c r="AL756" s="21">
        <f>+SUMIFS(Resultados_Dic3!AG$3:AG$99980,Resultados_Dic3!$F$3:$F$99980,Produccion_UO!$K756,Resultados_Dic3!$D$3:$D$99980,Produccion_UO!$K$621,Resultados_Dic3!$E$3:$E$99980,Produccion_UO!$J756,Resultados_Dic3!$A$3:$A$99980,Produccion_UO!$H756)*$I$750</f>
        <v>0</v>
      </c>
      <c r="AM756" s="21">
        <f>+SUMIFS(Resultados_Dic3!AH$3:AH$99980,Resultados_Dic3!$F$3:$F$99980,Produccion_UO!$K756,Resultados_Dic3!$D$3:$D$99980,Produccion_UO!$K$621,Resultados_Dic3!$E$3:$E$99980,Produccion_UO!$J756,Resultados_Dic3!$A$3:$A$99980,Produccion_UO!$H756)*$I$750</f>
        <v>0</v>
      </c>
      <c r="AN756" s="21">
        <f>+SUMIFS(Resultados_Dic3!AI$3:AI$99980,Resultados_Dic3!$F$3:$F$99980,Produccion_UO!$K756,Resultados_Dic3!$D$3:$D$99980,Produccion_UO!$K$621,Resultados_Dic3!$E$3:$E$99980,Produccion_UO!$J756,Resultados_Dic3!$A$3:$A$99980,Produccion_UO!$H756)*$I$750</f>
        <v>0</v>
      </c>
      <c r="AO756" s="21">
        <f>+SUMIFS(Resultados_Dic3!AJ$3:AJ$99980,Resultados_Dic3!$F$3:$F$99980,Produccion_UO!$K756,Resultados_Dic3!$D$3:$D$99980,Produccion_UO!$K$621,Resultados_Dic3!$E$3:$E$99980,Produccion_UO!$J756,Resultados_Dic3!$A$3:$A$99980,Produccion_UO!$H756)*$I$750</f>
        <v>0</v>
      </c>
      <c r="AP756" s="21">
        <f>+SUMIFS(Resultados_Dic3!AK$3:AK$99980,Resultados_Dic3!$F$3:$F$99980,Produccion_UO!$K756,Resultados_Dic3!$D$3:$D$99980,Produccion_UO!$K$621,Resultados_Dic3!$E$3:$E$99980,Produccion_UO!$J756,Resultados_Dic3!$A$3:$A$99980,Produccion_UO!$H756)*$I$750</f>
        <v>0</v>
      </c>
      <c r="AQ756" s="21">
        <f>+SUMIFS(Resultados_Dic3!AL$3:AL$99980,Resultados_Dic3!$F$3:$F$99980,Produccion_UO!$K756,Resultados_Dic3!$D$3:$D$99980,Produccion_UO!$K$621,Resultados_Dic3!$E$3:$E$99980,Produccion_UO!$J756,Resultados_Dic3!$A$3:$A$99980,Produccion_UO!$H756)*$I$750</f>
        <v>0</v>
      </c>
      <c r="AR756" s="21">
        <f>+SUMIFS(Resultados_Dic3!AM$3:AM$99980,Resultados_Dic3!$F$3:$F$99980,Produccion_UO!$K756,Resultados_Dic3!$D$3:$D$99980,Produccion_UO!$K$621,Resultados_Dic3!$E$3:$E$99980,Produccion_UO!$J756,Resultados_Dic3!$A$3:$A$99980,Produccion_UO!$H756)*$I$750</f>
        <v>0</v>
      </c>
    </row>
    <row r="757" spans="1:48" x14ac:dyDescent="0.25">
      <c r="D757" s="131"/>
      <c r="E757" s="131"/>
      <c r="G757" s="15"/>
      <c r="H757" s="17" t="str">
        <f t="shared" si="218"/>
        <v>DIC7</v>
      </c>
      <c r="I757" s="24"/>
      <c r="J757" s="24" t="s">
        <v>153</v>
      </c>
      <c r="K757" s="108" t="s">
        <v>203</v>
      </c>
      <c r="L757" s="22" t="str">
        <f>+$B$7</f>
        <v>VMM - Medium</v>
      </c>
      <c r="M757" s="21">
        <f>+SUMIFS(Resultados_Dic3!H$3:H$99980,Resultados_Dic3!$F$3:$F$99980,Produccion_UO!$K757,Resultados_Dic3!$D$3:$D$99980,Produccion_UO!$K$621,Resultados_Dic3!$E$3:$E$99980,Produccion_UO!$J757,Resultados_Dic3!$A$3:$A$99980,Produccion_UO!$H757)*$I$750</f>
        <v>4.5273015178464604</v>
      </c>
      <c r="N757" s="21">
        <f>+SUMIFS(Resultados_Dic3!I$3:I$99980,Resultados_Dic3!$F$3:$F$99980,Produccion_UO!$K757,Resultados_Dic3!$D$3:$D$99980,Produccion_UO!$K$621,Resultados_Dic3!$E$3:$E$99980,Produccion_UO!$J757,Resultados_Dic3!$A$3:$A$99980,Produccion_UO!$H757)*$I$750</f>
        <v>4.5273015178464604</v>
      </c>
      <c r="O757" s="21">
        <f>+SUMIFS(Resultados_Dic3!J$3:J$99980,Resultados_Dic3!$F$3:$F$99980,Produccion_UO!$K757,Resultados_Dic3!$D$3:$D$99980,Produccion_UO!$K$621,Resultados_Dic3!$E$3:$E$99980,Produccion_UO!$J757,Resultados_Dic3!$A$3:$A$99980,Produccion_UO!$H757)*$I$750</f>
        <v>4.5273015178464604</v>
      </c>
      <c r="P757" s="21">
        <f>+SUMIFS(Resultados_Dic3!K$3:K$99980,Resultados_Dic3!$F$3:$F$99980,Produccion_UO!$K757,Resultados_Dic3!$D$3:$D$99980,Produccion_UO!$K$621,Resultados_Dic3!$E$3:$E$99980,Produccion_UO!$J757,Resultados_Dic3!$A$3:$A$99980,Produccion_UO!$H757)*$I$750</f>
        <v>4.5273015178464604</v>
      </c>
      <c r="Q757" s="21">
        <f>+SUMIFS(Resultados_Dic3!L$3:L$99980,Resultados_Dic3!$F$3:$F$99980,Produccion_UO!$K757,Resultados_Dic3!$D$3:$D$99980,Produccion_UO!$K$621,Resultados_Dic3!$E$3:$E$99980,Produccion_UO!$J757,Resultados_Dic3!$A$3:$A$99980,Produccion_UO!$H757)*$I$750</f>
        <v>4.5273015178464604</v>
      </c>
      <c r="R757" s="21">
        <f>+SUMIFS(Resultados_Dic3!M$3:M$99980,Resultados_Dic3!$F$3:$F$99980,Produccion_UO!$K757,Resultados_Dic3!$D$3:$D$99980,Produccion_UO!$K$621,Resultados_Dic3!$E$3:$E$99980,Produccion_UO!$J757,Resultados_Dic3!$A$3:$A$99980,Produccion_UO!$H757)*$I$750</f>
        <v>4.5273015178464604</v>
      </c>
      <c r="S757" s="21">
        <f>+SUMIFS(Resultados_Dic3!N$3:N$99980,Resultados_Dic3!$F$3:$F$99980,Produccion_UO!$K757,Resultados_Dic3!$D$3:$D$99980,Produccion_UO!$K$621,Resultados_Dic3!$E$3:$E$99980,Produccion_UO!$J757,Resultados_Dic3!$A$3:$A$99980,Produccion_UO!$H757)*$I$750</f>
        <v>4.5273015178464604</v>
      </c>
      <c r="T757" s="21">
        <f>+SUMIFS(Resultados_Dic3!O$3:O$99980,Resultados_Dic3!$F$3:$F$99980,Produccion_UO!$K757,Resultados_Dic3!$D$3:$D$99980,Produccion_UO!$K$621,Resultados_Dic3!$E$3:$E$99980,Produccion_UO!$J757,Resultados_Dic3!$A$3:$A$99980,Produccion_UO!$H757)*$I$750</f>
        <v>4.5273015178464604</v>
      </c>
      <c r="U757" s="21">
        <f>+SUMIFS(Resultados_Dic3!P$3:P$99980,Resultados_Dic3!$F$3:$F$99980,Produccion_UO!$K757,Resultados_Dic3!$D$3:$D$99980,Produccion_UO!$K$621,Resultados_Dic3!$E$3:$E$99980,Produccion_UO!$J757,Resultados_Dic3!$A$3:$A$99980,Produccion_UO!$H757)*$I$750</f>
        <v>4.5273015178464604</v>
      </c>
      <c r="V757" s="21">
        <f>+SUMIFS(Resultados_Dic3!Q$3:Q$99980,Resultados_Dic3!$F$3:$F$99980,Produccion_UO!$K757,Resultados_Dic3!$D$3:$D$99980,Produccion_UO!$K$621,Resultados_Dic3!$E$3:$E$99980,Produccion_UO!$J757,Resultados_Dic3!$A$3:$A$99980,Produccion_UO!$H757)*$I$750</f>
        <v>0</v>
      </c>
      <c r="W757" s="21">
        <f>+SUMIFS(Resultados_Dic3!R$3:R$99980,Resultados_Dic3!$F$3:$F$99980,Produccion_UO!$K757,Resultados_Dic3!$D$3:$D$99980,Produccion_UO!$K$621,Resultados_Dic3!$E$3:$E$99980,Produccion_UO!$J757,Resultados_Dic3!$A$3:$A$99980,Produccion_UO!$H757)*$I$750</f>
        <v>0</v>
      </c>
      <c r="X757" s="21">
        <f>+SUMIFS(Resultados_Dic3!S$3:S$99980,Resultados_Dic3!$F$3:$F$99980,Produccion_UO!$K757,Resultados_Dic3!$D$3:$D$99980,Produccion_UO!$K$621,Resultados_Dic3!$E$3:$E$99980,Produccion_UO!$J757,Resultados_Dic3!$A$3:$A$99980,Produccion_UO!$H757)*$I$750</f>
        <v>0</v>
      </c>
      <c r="Y757" s="21">
        <f>+SUMIFS(Resultados_Dic3!T$3:T$99980,Resultados_Dic3!$F$3:$F$99980,Produccion_UO!$K757,Resultados_Dic3!$D$3:$D$99980,Produccion_UO!$K$621,Resultados_Dic3!$E$3:$E$99980,Produccion_UO!$J757,Resultados_Dic3!$A$3:$A$99980,Produccion_UO!$H757)*$I$750</f>
        <v>0</v>
      </c>
      <c r="Z757" s="21">
        <f>+SUMIFS(Resultados_Dic3!U$3:U$99980,Resultados_Dic3!$F$3:$F$99980,Produccion_UO!$K757,Resultados_Dic3!$D$3:$D$99980,Produccion_UO!$K$621,Resultados_Dic3!$E$3:$E$99980,Produccion_UO!$J757,Resultados_Dic3!$A$3:$A$99980,Produccion_UO!$H757)*$I$750</f>
        <v>0</v>
      </c>
      <c r="AA757" s="21">
        <f>+SUMIFS(Resultados_Dic3!V$3:V$99980,Resultados_Dic3!$F$3:$F$99980,Produccion_UO!$K757,Resultados_Dic3!$D$3:$D$99980,Produccion_UO!$K$621,Resultados_Dic3!$E$3:$E$99980,Produccion_UO!$J757,Resultados_Dic3!$A$3:$A$99980,Produccion_UO!$H757)*$I$750</f>
        <v>0</v>
      </c>
      <c r="AB757" s="21">
        <f>+SUMIFS(Resultados_Dic3!W$3:W$99980,Resultados_Dic3!$F$3:$F$99980,Produccion_UO!$K757,Resultados_Dic3!$D$3:$D$99980,Produccion_UO!$K$621,Resultados_Dic3!$E$3:$E$99980,Produccion_UO!$J757,Resultados_Dic3!$A$3:$A$99980,Produccion_UO!$H757)*$I$750</f>
        <v>0</v>
      </c>
      <c r="AC757" s="21">
        <f>+SUMIFS(Resultados_Dic3!X$3:X$99980,Resultados_Dic3!$F$3:$F$99980,Produccion_UO!$K757,Resultados_Dic3!$D$3:$D$99980,Produccion_UO!$K$621,Resultados_Dic3!$E$3:$E$99980,Produccion_UO!$J757,Resultados_Dic3!$A$3:$A$99980,Produccion_UO!$H757)*$I$750</f>
        <v>0</v>
      </c>
      <c r="AD757" s="21">
        <f>+SUMIFS(Resultados_Dic3!Y$3:Y$99980,Resultados_Dic3!$F$3:$F$99980,Produccion_UO!$K757,Resultados_Dic3!$D$3:$D$99980,Produccion_UO!$K$621,Resultados_Dic3!$E$3:$E$99980,Produccion_UO!$J757,Resultados_Dic3!$A$3:$A$99980,Produccion_UO!$H757)*$I$750</f>
        <v>0</v>
      </c>
      <c r="AE757" s="21">
        <f>+SUMIFS(Resultados_Dic3!Z$3:Z$99980,Resultados_Dic3!$F$3:$F$99980,Produccion_UO!$K757,Resultados_Dic3!$D$3:$D$99980,Produccion_UO!$K$621,Resultados_Dic3!$E$3:$E$99980,Produccion_UO!$J757,Resultados_Dic3!$A$3:$A$99980,Produccion_UO!$H757)*$I$750</f>
        <v>0</v>
      </c>
      <c r="AF757" s="21">
        <f>+SUMIFS(Resultados_Dic3!AA$3:AA$99980,Resultados_Dic3!$F$3:$F$99980,Produccion_UO!$K757,Resultados_Dic3!$D$3:$D$99980,Produccion_UO!$K$621,Resultados_Dic3!$E$3:$E$99980,Produccion_UO!$J757,Resultados_Dic3!$A$3:$A$99980,Produccion_UO!$H757)*$I$750</f>
        <v>0</v>
      </c>
      <c r="AG757" s="21">
        <f>+SUMIFS(Resultados_Dic3!AB$3:AB$99980,Resultados_Dic3!$F$3:$F$99980,Produccion_UO!$K757,Resultados_Dic3!$D$3:$D$99980,Produccion_UO!$K$621,Resultados_Dic3!$E$3:$E$99980,Produccion_UO!$J757,Resultados_Dic3!$A$3:$A$99980,Produccion_UO!$H757)*$I$750</f>
        <v>0</v>
      </c>
      <c r="AH757" s="21">
        <f>+SUMIFS(Resultados_Dic3!AC$3:AC$99980,Resultados_Dic3!$F$3:$F$99980,Produccion_UO!$K757,Resultados_Dic3!$D$3:$D$99980,Produccion_UO!$K$621,Resultados_Dic3!$E$3:$E$99980,Produccion_UO!$J757,Resultados_Dic3!$A$3:$A$99980,Produccion_UO!$H757)*$I$750</f>
        <v>0</v>
      </c>
      <c r="AI757" s="21">
        <f>+SUMIFS(Resultados_Dic3!AD$3:AD$99980,Resultados_Dic3!$F$3:$F$99980,Produccion_UO!$K757,Resultados_Dic3!$D$3:$D$99980,Produccion_UO!$K$621,Resultados_Dic3!$E$3:$E$99980,Produccion_UO!$J757,Resultados_Dic3!$A$3:$A$99980,Produccion_UO!$H757)*$I$750</f>
        <v>0</v>
      </c>
      <c r="AJ757" s="21">
        <f>+SUMIFS(Resultados_Dic3!AE$3:AE$99980,Resultados_Dic3!$F$3:$F$99980,Produccion_UO!$K757,Resultados_Dic3!$D$3:$D$99980,Produccion_UO!$K$621,Resultados_Dic3!$E$3:$E$99980,Produccion_UO!$J757,Resultados_Dic3!$A$3:$A$99980,Produccion_UO!$H757)*$I$750</f>
        <v>0</v>
      </c>
      <c r="AK757" s="21">
        <f>+SUMIFS(Resultados_Dic3!AF$3:AF$99980,Resultados_Dic3!$F$3:$F$99980,Produccion_UO!$K757,Resultados_Dic3!$D$3:$D$99980,Produccion_UO!$K$621,Resultados_Dic3!$E$3:$E$99980,Produccion_UO!$J757,Resultados_Dic3!$A$3:$A$99980,Produccion_UO!$H757)*$I$750</f>
        <v>0</v>
      </c>
      <c r="AL757" s="21">
        <f>+SUMIFS(Resultados_Dic3!AG$3:AG$99980,Resultados_Dic3!$F$3:$F$99980,Produccion_UO!$K757,Resultados_Dic3!$D$3:$D$99980,Produccion_UO!$K$621,Resultados_Dic3!$E$3:$E$99980,Produccion_UO!$J757,Resultados_Dic3!$A$3:$A$99980,Produccion_UO!$H757)*$I$750</f>
        <v>0</v>
      </c>
      <c r="AM757" s="21">
        <f>+SUMIFS(Resultados_Dic3!AH$3:AH$99980,Resultados_Dic3!$F$3:$F$99980,Produccion_UO!$K757,Resultados_Dic3!$D$3:$D$99980,Produccion_UO!$K$621,Resultados_Dic3!$E$3:$E$99980,Produccion_UO!$J757,Resultados_Dic3!$A$3:$A$99980,Produccion_UO!$H757)*$I$750</f>
        <v>0</v>
      </c>
      <c r="AN757" s="21">
        <f>+SUMIFS(Resultados_Dic3!AI$3:AI$99980,Resultados_Dic3!$F$3:$F$99980,Produccion_UO!$K757,Resultados_Dic3!$D$3:$D$99980,Produccion_UO!$K$621,Resultados_Dic3!$E$3:$E$99980,Produccion_UO!$J757,Resultados_Dic3!$A$3:$A$99980,Produccion_UO!$H757)*$I$750</f>
        <v>0</v>
      </c>
      <c r="AO757" s="21">
        <f>+SUMIFS(Resultados_Dic3!AJ$3:AJ$99980,Resultados_Dic3!$F$3:$F$99980,Produccion_UO!$K757,Resultados_Dic3!$D$3:$D$99980,Produccion_UO!$K$621,Resultados_Dic3!$E$3:$E$99980,Produccion_UO!$J757,Resultados_Dic3!$A$3:$A$99980,Produccion_UO!$H757)*$I$750</f>
        <v>0</v>
      </c>
      <c r="AP757" s="21">
        <f>+SUMIFS(Resultados_Dic3!AK$3:AK$99980,Resultados_Dic3!$F$3:$F$99980,Produccion_UO!$K757,Resultados_Dic3!$D$3:$D$99980,Produccion_UO!$K$621,Resultados_Dic3!$E$3:$E$99980,Produccion_UO!$J757,Resultados_Dic3!$A$3:$A$99980,Produccion_UO!$H757)*$I$750</f>
        <v>0</v>
      </c>
      <c r="AQ757" s="21">
        <f>+SUMIFS(Resultados_Dic3!AL$3:AL$99980,Resultados_Dic3!$F$3:$F$99980,Produccion_UO!$K757,Resultados_Dic3!$D$3:$D$99980,Produccion_UO!$K$621,Resultados_Dic3!$E$3:$E$99980,Produccion_UO!$J757,Resultados_Dic3!$A$3:$A$99980,Produccion_UO!$H757)*$I$750</f>
        <v>0</v>
      </c>
      <c r="AR757" s="21">
        <f>+SUMIFS(Resultados_Dic3!AM$3:AM$99980,Resultados_Dic3!$F$3:$F$99980,Produccion_UO!$K757,Resultados_Dic3!$D$3:$D$99980,Produccion_UO!$K$621,Resultados_Dic3!$E$3:$E$99980,Produccion_UO!$J757,Resultados_Dic3!$A$3:$A$99980,Produccion_UO!$H757)*$I$750</f>
        <v>0</v>
      </c>
    </row>
    <row r="758" spans="1:48" x14ac:dyDescent="0.25">
      <c r="D758" s="131"/>
      <c r="E758" s="131"/>
      <c r="G758" s="15"/>
      <c r="H758" s="17" t="str">
        <f t="shared" si="218"/>
        <v>DIC7</v>
      </c>
      <c r="I758" s="24"/>
      <c r="J758" s="24" t="s">
        <v>154</v>
      </c>
      <c r="K758" s="108" t="s">
        <v>204</v>
      </c>
      <c r="L758" s="22" t="str">
        <f>+$B$8</f>
        <v>VSM - Medium</v>
      </c>
      <c r="M758" s="21">
        <f>+SUMIFS(Resultados_Dic3!H$3:H$99980,Resultados_Dic3!$F$3:$F$99980,Produccion_UO!$K758,Resultados_Dic3!$D$3:$D$99980,Produccion_UO!$K$621,Resultados_Dic3!$E$3:$E$99980,Produccion_UO!$J758,Resultados_Dic3!$A$3:$A$99980,Produccion_UO!$H758)*$I$750</f>
        <v>1.76061725694029</v>
      </c>
      <c r="N758" s="21">
        <f>+SUMIFS(Resultados_Dic3!I$3:I$99980,Resultados_Dic3!$F$3:$F$99980,Produccion_UO!$K758,Resultados_Dic3!$D$3:$D$99980,Produccion_UO!$K$621,Resultados_Dic3!$E$3:$E$99980,Produccion_UO!$J758,Resultados_Dic3!$A$3:$A$99980,Produccion_UO!$H758)*$I$750</f>
        <v>1.76061725694029</v>
      </c>
      <c r="O758" s="21">
        <f>+SUMIFS(Resultados_Dic3!J$3:J$99980,Resultados_Dic3!$F$3:$F$99980,Produccion_UO!$K758,Resultados_Dic3!$D$3:$D$99980,Produccion_UO!$K$621,Resultados_Dic3!$E$3:$E$99980,Produccion_UO!$J758,Resultados_Dic3!$A$3:$A$99980,Produccion_UO!$H758)*$I$750</f>
        <v>1.76061725694029</v>
      </c>
      <c r="P758" s="21">
        <f>+SUMIFS(Resultados_Dic3!K$3:K$99980,Resultados_Dic3!$F$3:$F$99980,Produccion_UO!$K758,Resultados_Dic3!$D$3:$D$99980,Produccion_UO!$K$621,Resultados_Dic3!$E$3:$E$99980,Produccion_UO!$J758,Resultados_Dic3!$A$3:$A$99980,Produccion_UO!$H758)*$I$750</f>
        <v>1.76061725694029</v>
      </c>
      <c r="Q758" s="21">
        <f>+SUMIFS(Resultados_Dic3!L$3:L$99980,Resultados_Dic3!$F$3:$F$99980,Produccion_UO!$K758,Resultados_Dic3!$D$3:$D$99980,Produccion_UO!$K$621,Resultados_Dic3!$E$3:$E$99980,Produccion_UO!$J758,Resultados_Dic3!$A$3:$A$99980,Produccion_UO!$H758)*$I$750</f>
        <v>1.76061725694029</v>
      </c>
      <c r="R758" s="21">
        <f>+SUMIFS(Resultados_Dic3!M$3:M$99980,Resultados_Dic3!$F$3:$F$99980,Produccion_UO!$K758,Resultados_Dic3!$D$3:$D$99980,Produccion_UO!$K$621,Resultados_Dic3!$E$3:$E$99980,Produccion_UO!$J758,Resultados_Dic3!$A$3:$A$99980,Produccion_UO!$H758)*$I$750</f>
        <v>1.76061725694029</v>
      </c>
      <c r="S758" s="21">
        <f>+SUMIFS(Resultados_Dic3!N$3:N$99980,Resultados_Dic3!$F$3:$F$99980,Produccion_UO!$K758,Resultados_Dic3!$D$3:$D$99980,Produccion_UO!$K$621,Resultados_Dic3!$E$3:$E$99980,Produccion_UO!$J758,Resultados_Dic3!$A$3:$A$99980,Produccion_UO!$H758)*$I$750</f>
        <v>1.76061725694029</v>
      </c>
      <c r="T758" s="21">
        <f>+SUMIFS(Resultados_Dic3!O$3:O$99980,Resultados_Dic3!$F$3:$F$99980,Produccion_UO!$K758,Resultados_Dic3!$D$3:$D$99980,Produccion_UO!$K$621,Resultados_Dic3!$E$3:$E$99980,Produccion_UO!$J758,Resultados_Dic3!$A$3:$A$99980,Produccion_UO!$H758)*$I$750</f>
        <v>1.76061725694029</v>
      </c>
      <c r="U758" s="21">
        <f>+SUMIFS(Resultados_Dic3!P$3:P$99980,Resultados_Dic3!$F$3:$F$99980,Produccion_UO!$K758,Resultados_Dic3!$D$3:$D$99980,Produccion_UO!$K$621,Resultados_Dic3!$E$3:$E$99980,Produccion_UO!$J758,Resultados_Dic3!$A$3:$A$99980,Produccion_UO!$H758)*$I$750</f>
        <v>1.76061725694029</v>
      </c>
      <c r="V758" s="21">
        <f>+SUMIFS(Resultados_Dic3!Q$3:Q$99980,Resultados_Dic3!$F$3:$F$99980,Produccion_UO!$K758,Resultados_Dic3!$D$3:$D$99980,Produccion_UO!$K$621,Resultados_Dic3!$E$3:$E$99980,Produccion_UO!$J758,Resultados_Dic3!$A$3:$A$99980,Produccion_UO!$H758)*$I$750</f>
        <v>1.76061725694029</v>
      </c>
      <c r="W758" s="21">
        <f>+SUMIFS(Resultados_Dic3!R$3:R$99980,Resultados_Dic3!$F$3:$F$99980,Produccion_UO!$K758,Resultados_Dic3!$D$3:$D$99980,Produccion_UO!$K$621,Resultados_Dic3!$E$3:$E$99980,Produccion_UO!$J758,Resultados_Dic3!$A$3:$A$99980,Produccion_UO!$H758)*$I$750</f>
        <v>1.76061725694029</v>
      </c>
      <c r="X758" s="21">
        <f>+SUMIFS(Resultados_Dic3!S$3:S$99980,Resultados_Dic3!$F$3:$F$99980,Produccion_UO!$K758,Resultados_Dic3!$D$3:$D$99980,Produccion_UO!$K$621,Resultados_Dic3!$E$3:$E$99980,Produccion_UO!$J758,Resultados_Dic3!$A$3:$A$99980,Produccion_UO!$H758)*$I$750</f>
        <v>1.76061725694029</v>
      </c>
      <c r="Y758" s="21">
        <f>+SUMIFS(Resultados_Dic3!T$3:T$99980,Resultados_Dic3!$F$3:$F$99980,Produccion_UO!$K758,Resultados_Dic3!$D$3:$D$99980,Produccion_UO!$K$621,Resultados_Dic3!$E$3:$E$99980,Produccion_UO!$J758,Resultados_Dic3!$A$3:$A$99980,Produccion_UO!$H758)*$I$750</f>
        <v>1.76061725694029</v>
      </c>
      <c r="Z758" s="21">
        <f>+SUMIFS(Resultados_Dic3!U$3:U$99980,Resultados_Dic3!$F$3:$F$99980,Produccion_UO!$K758,Resultados_Dic3!$D$3:$D$99980,Produccion_UO!$K$621,Resultados_Dic3!$E$3:$E$99980,Produccion_UO!$J758,Resultados_Dic3!$A$3:$A$99980,Produccion_UO!$H758)*$I$750</f>
        <v>1.76061725694029</v>
      </c>
      <c r="AA758" s="21">
        <f>+SUMIFS(Resultados_Dic3!V$3:V$99980,Resultados_Dic3!$F$3:$F$99980,Produccion_UO!$K758,Resultados_Dic3!$D$3:$D$99980,Produccion_UO!$K$621,Resultados_Dic3!$E$3:$E$99980,Produccion_UO!$J758,Resultados_Dic3!$A$3:$A$99980,Produccion_UO!$H758)*$I$750</f>
        <v>1.06411478308297</v>
      </c>
      <c r="AB758" s="21">
        <f>+SUMIFS(Resultados_Dic3!W$3:W$99980,Resultados_Dic3!$F$3:$F$99980,Produccion_UO!$K758,Resultados_Dic3!$D$3:$D$99980,Produccion_UO!$K$621,Resultados_Dic3!$E$3:$E$99980,Produccion_UO!$J758,Resultados_Dic3!$A$3:$A$99980,Produccion_UO!$H758)*$I$750</f>
        <v>0</v>
      </c>
      <c r="AC758" s="21">
        <f>+SUMIFS(Resultados_Dic3!X$3:X$99980,Resultados_Dic3!$F$3:$F$99980,Produccion_UO!$K758,Resultados_Dic3!$D$3:$D$99980,Produccion_UO!$K$621,Resultados_Dic3!$E$3:$E$99980,Produccion_UO!$J758,Resultados_Dic3!$A$3:$A$99980,Produccion_UO!$H758)*$I$750</f>
        <v>0</v>
      </c>
      <c r="AD758" s="21">
        <f>+SUMIFS(Resultados_Dic3!Y$3:Y$99980,Resultados_Dic3!$F$3:$F$99980,Produccion_UO!$K758,Resultados_Dic3!$D$3:$D$99980,Produccion_UO!$K$621,Resultados_Dic3!$E$3:$E$99980,Produccion_UO!$J758,Resultados_Dic3!$A$3:$A$99980,Produccion_UO!$H758)*$I$750</f>
        <v>0</v>
      </c>
      <c r="AE758" s="21">
        <f>+SUMIFS(Resultados_Dic3!Z$3:Z$99980,Resultados_Dic3!$F$3:$F$99980,Produccion_UO!$K758,Resultados_Dic3!$D$3:$D$99980,Produccion_UO!$K$621,Resultados_Dic3!$E$3:$E$99980,Produccion_UO!$J758,Resultados_Dic3!$A$3:$A$99980,Produccion_UO!$H758)*$I$750</f>
        <v>0</v>
      </c>
      <c r="AF758" s="21">
        <f>+SUMIFS(Resultados_Dic3!AA$3:AA$99980,Resultados_Dic3!$F$3:$F$99980,Produccion_UO!$K758,Resultados_Dic3!$D$3:$D$99980,Produccion_UO!$K$621,Resultados_Dic3!$E$3:$E$99980,Produccion_UO!$J758,Resultados_Dic3!$A$3:$A$99980,Produccion_UO!$H758)*$I$750</f>
        <v>0</v>
      </c>
      <c r="AG758" s="21">
        <f>+SUMIFS(Resultados_Dic3!AB$3:AB$99980,Resultados_Dic3!$F$3:$F$99980,Produccion_UO!$K758,Resultados_Dic3!$D$3:$D$99980,Produccion_UO!$K$621,Resultados_Dic3!$E$3:$E$99980,Produccion_UO!$J758,Resultados_Dic3!$A$3:$A$99980,Produccion_UO!$H758)*$I$750</f>
        <v>0</v>
      </c>
      <c r="AH758" s="21">
        <f>+SUMIFS(Resultados_Dic3!AC$3:AC$99980,Resultados_Dic3!$F$3:$F$99980,Produccion_UO!$K758,Resultados_Dic3!$D$3:$D$99980,Produccion_UO!$K$621,Resultados_Dic3!$E$3:$E$99980,Produccion_UO!$J758,Resultados_Dic3!$A$3:$A$99980,Produccion_UO!$H758)*$I$750</f>
        <v>0</v>
      </c>
      <c r="AI758" s="21">
        <f>+SUMIFS(Resultados_Dic3!AD$3:AD$99980,Resultados_Dic3!$F$3:$F$99980,Produccion_UO!$K758,Resultados_Dic3!$D$3:$D$99980,Produccion_UO!$K$621,Resultados_Dic3!$E$3:$E$99980,Produccion_UO!$J758,Resultados_Dic3!$A$3:$A$99980,Produccion_UO!$H758)*$I$750</f>
        <v>0</v>
      </c>
      <c r="AJ758" s="21">
        <f>+SUMIFS(Resultados_Dic3!AE$3:AE$99980,Resultados_Dic3!$F$3:$F$99980,Produccion_UO!$K758,Resultados_Dic3!$D$3:$D$99980,Produccion_UO!$K$621,Resultados_Dic3!$E$3:$E$99980,Produccion_UO!$J758,Resultados_Dic3!$A$3:$A$99980,Produccion_UO!$H758)*$I$750</f>
        <v>0</v>
      </c>
      <c r="AK758" s="21">
        <f>+SUMIFS(Resultados_Dic3!AF$3:AF$99980,Resultados_Dic3!$F$3:$F$99980,Produccion_UO!$K758,Resultados_Dic3!$D$3:$D$99980,Produccion_UO!$K$621,Resultados_Dic3!$E$3:$E$99980,Produccion_UO!$J758,Resultados_Dic3!$A$3:$A$99980,Produccion_UO!$H758)*$I$750</f>
        <v>0</v>
      </c>
      <c r="AL758" s="21">
        <f>+SUMIFS(Resultados_Dic3!AG$3:AG$99980,Resultados_Dic3!$F$3:$F$99980,Produccion_UO!$K758,Resultados_Dic3!$D$3:$D$99980,Produccion_UO!$K$621,Resultados_Dic3!$E$3:$E$99980,Produccion_UO!$J758,Resultados_Dic3!$A$3:$A$99980,Produccion_UO!$H758)*$I$750</f>
        <v>0</v>
      </c>
      <c r="AM758" s="21">
        <f>+SUMIFS(Resultados_Dic3!AH$3:AH$99980,Resultados_Dic3!$F$3:$F$99980,Produccion_UO!$K758,Resultados_Dic3!$D$3:$D$99980,Produccion_UO!$K$621,Resultados_Dic3!$E$3:$E$99980,Produccion_UO!$J758,Resultados_Dic3!$A$3:$A$99980,Produccion_UO!$H758)*$I$750</f>
        <v>0</v>
      </c>
      <c r="AN758" s="21">
        <f>+SUMIFS(Resultados_Dic3!AI$3:AI$99980,Resultados_Dic3!$F$3:$F$99980,Produccion_UO!$K758,Resultados_Dic3!$D$3:$D$99980,Produccion_UO!$K$621,Resultados_Dic3!$E$3:$E$99980,Produccion_UO!$J758,Resultados_Dic3!$A$3:$A$99980,Produccion_UO!$H758)*$I$750</f>
        <v>0</v>
      </c>
      <c r="AO758" s="21">
        <f>+SUMIFS(Resultados_Dic3!AJ$3:AJ$99980,Resultados_Dic3!$F$3:$F$99980,Produccion_UO!$K758,Resultados_Dic3!$D$3:$D$99980,Produccion_UO!$K$621,Resultados_Dic3!$E$3:$E$99980,Produccion_UO!$J758,Resultados_Dic3!$A$3:$A$99980,Produccion_UO!$H758)*$I$750</f>
        <v>0</v>
      </c>
      <c r="AP758" s="21">
        <f>+SUMIFS(Resultados_Dic3!AK$3:AK$99980,Resultados_Dic3!$F$3:$F$99980,Produccion_UO!$K758,Resultados_Dic3!$D$3:$D$99980,Produccion_UO!$K$621,Resultados_Dic3!$E$3:$E$99980,Produccion_UO!$J758,Resultados_Dic3!$A$3:$A$99980,Produccion_UO!$H758)*$I$750</f>
        <v>0</v>
      </c>
      <c r="AQ758" s="21">
        <f>+SUMIFS(Resultados_Dic3!AL$3:AL$99980,Resultados_Dic3!$F$3:$F$99980,Produccion_UO!$K758,Resultados_Dic3!$D$3:$D$99980,Produccion_UO!$K$621,Resultados_Dic3!$E$3:$E$99980,Produccion_UO!$J758,Resultados_Dic3!$A$3:$A$99980,Produccion_UO!$H758)*$I$750</f>
        <v>0</v>
      </c>
      <c r="AR758" s="21">
        <f>+SUMIFS(Resultados_Dic3!AM$3:AM$99980,Resultados_Dic3!$F$3:$F$99980,Produccion_UO!$K758,Resultados_Dic3!$D$3:$D$99980,Produccion_UO!$K$621,Resultados_Dic3!$E$3:$E$99980,Produccion_UO!$J758,Resultados_Dic3!$A$3:$A$99980,Produccion_UO!$H758)*$I$750</f>
        <v>0</v>
      </c>
    </row>
    <row r="759" spans="1:48" x14ac:dyDescent="0.25">
      <c r="G759" s="15"/>
      <c r="H759" s="17" t="str">
        <f t="shared" si="218"/>
        <v>DIC7</v>
      </c>
      <c r="I759" s="24"/>
      <c r="J759" s="24" t="s">
        <v>155</v>
      </c>
      <c r="K759" s="108" t="s">
        <v>205</v>
      </c>
      <c r="L759" s="22" t="str">
        <f>+$B$9</f>
        <v>VIM - GAS</v>
      </c>
      <c r="M759" s="21">
        <f>+SUMIFS(Resultados_Dic3!H$3:H$99980,Resultados_Dic3!$F$3:$F$99980,Produccion_UO!$K759,Resultados_Dic3!$D$3:$D$99980,Produccion_UO!$K$621,Resultados_Dic3!$E$3:$E$99980,Produccion_UO!$J759,Resultados_Dic3!$A$3:$A$99980,Produccion_UO!$H759)*$I$750</f>
        <v>0.50303350198293995</v>
      </c>
      <c r="N759" s="21">
        <f>+SUMIFS(Resultados_Dic3!I$3:I$99980,Resultados_Dic3!$F$3:$F$99980,Produccion_UO!$K759,Resultados_Dic3!$D$3:$D$99980,Produccion_UO!$K$621,Resultados_Dic3!$E$3:$E$99980,Produccion_UO!$J759,Resultados_Dic3!$A$3:$A$99980,Produccion_UO!$H759)*$I$750</f>
        <v>0.50303350198293995</v>
      </c>
      <c r="O759" s="21">
        <f>+SUMIFS(Resultados_Dic3!J$3:J$99980,Resultados_Dic3!$F$3:$F$99980,Produccion_UO!$K759,Resultados_Dic3!$D$3:$D$99980,Produccion_UO!$K$621,Resultados_Dic3!$E$3:$E$99980,Produccion_UO!$J759,Resultados_Dic3!$A$3:$A$99980,Produccion_UO!$H759)*$I$750</f>
        <v>0.50303350198293995</v>
      </c>
      <c r="P759" s="21">
        <f>+SUMIFS(Resultados_Dic3!K$3:K$99980,Resultados_Dic3!$F$3:$F$99980,Produccion_UO!$K759,Resultados_Dic3!$D$3:$D$99980,Produccion_UO!$K$621,Resultados_Dic3!$E$3:$E$99980,Produccion_UO!$J759,Resultados_Dic3!$A$3:$A$99980,Produccion_UO!$H759)*$I$750</f>
        <v>0.50303350198293995</v>
      </c>
      <c r="Q759" s="21">
        <f>+SUMIFS(Resultados_Dic3!L$3:L$99980,Resultados_Dic3!$F$3:$F$99980,Produccion_UO!$K759,Resultados_Dic3!$D$3:$D$99980,Produccion_UO!$K$621,Resultados_Dic3!$E$3:$E$99980,Produccion_UO!$J759,Resultados_Dic3!$A$3:$A$99980,Produccion_UO!$H759)*$I$750</f>
        <v>0.50303350198293995</v>
      </c>
      <c r="R759" s="21">
        <f>+SUMIFS(Resultados_Dic3!M$3:M$99980,Resultados_Dic3!$F$3:$F$99980,Produccion_UO!$K759,Resultados_Dic3!$D$3:$D$99980,Produccion_UO!$K$621,Resultados_Dic3!$E$3:$E$99980,Produccion_UO!$J759,Resultados_Dic3!$A$3:$A$99980,Produccion_UO!$H759)*$I$750</f>
        <v>0.50303350198293995</v>
      </c>
      <c r="S759" s="21">
        <f>+SUMIFS(Resultados_Dic3!N$3:N$99980,Resultados_Dic3!$F$3:$F$99980,Produccion_UO!$K759,Resultados_Dic3!$D$3:$D$99980,Produccion_UO!$K$621,Resultados_Dic3!$E$3:$E$99980,Produccion_UO!$J759,Resultados_Dic3!$A$3:$A$99980,Produccion_UO!$H759)*$I$750</f>
        <v>0.50303350198293995</v>
      </c>
      <c r="T759" s="21">
        <f>+SUMIFS(Resultados_Dic3!O$3:O$99980,Resultados_Dic3!$F$3:$F$99980,Produccion_UO!$K759,Resultados_Dic3!$D$3:$D$99980,Produccion_UO!$K$621,Resultados_Dic3!$E$3:$E$99980,Produccion_UO!$J759,Resultados_Dic3!$A$3:$A$99980,Produccion_UO!$H759)*$I$750</f>
        <v>0.50303350198293995</v>
      </c>
      <c r="U759" s="21">
        <f>+SUMIFS(Resultados_Dic3!P$3:P$99980,Resultados_Dic3!$F$3:$F$99980,Produccion_UO!$K759,Resultados_Dic3!$D$3:$D$99980,Produccion_UO!$K$621,Resultados_Dic3!$E$3:$E$99980,Produccion_UO!$J759,Resultados_Dic3!$A$3:$A$99980,Produccion_UO!$H759)*$I$750</f>
        <v>0.50303350198293995</v>
      </c>
      <c r="V759" s="21">
        <f>+SUMIFS(Resultados_Dic3!Q$3:Q$99980,Resultados_Dic3!$F$3:$F$99980,Produccion_UO!$K759,Resultados_Dic3!$D$3:$D$99980,Produccion_UO!$K$621,Resultados_Dic3!$E$3:$E$99980,Produccion_UO!$J759,Resultados_Dic3!$A$3:$A$99980,Produccion_UO!$H759)*$I$750</f>
        <v>0.50303350198293995</v>
      </c>
      <c r="W759" s="21">
        <f>+SUMIFS(Resultados_Dic3!R$3:R$99980,Resultados_Dic3!$F$3:$F$99980,Produccion_UO!$K759,Resultados_Dic3!$D$3:$D$99980,Produccion_UO!$K$621,Resultados_Dic3!$E$3:$E$99980,Produccion_UO!$J759,Resultados_Dic3!$A$3:$A$99980,Produccion_UO!$H759)*$I$750</f>
        <v>0.50303350198293995</v>
      </c>
      <c r="X759" s="21">
        <f>+SUMIFS(Resultados_Dic3!S$3:S$99980,Resultados_Dic3!$F$3:$F$99980,Produccion_UO!$K759,Resultados_Dic3!$D$3:$D$99980,Produccion_UO!$K$621,Resultados_Dic3!$E$3:$E$99980,Produccion_UO!$J759,Resultados_Dic3!$A$3:$A$99980,Produccion_UO!$H759)*$I$750</f>
        <v>0.50303350198293995</v>
      </c>
      <c r="Y759" s="21">
        <f>+SUMIFS(Resultados_Dic3!T$3:T$99980,Resultados_Dic3!$F$3:$F$99980,Produccion_UO!$K759,Resultados_Dic3!$D$3:$D$99980,Produccion_UO!$K$621,Resultados_Dic3!$E$3:$E$99980,Produccion_UO!$J759,Resultados_Dic3!$A$3:$A$99980,Produccion_UO!$H759)*$I$750</f>
        <v>0.36506275743471001</v>
      </c>
      <c r="Z759" s="21">
        <f>+SUMIFS(Resultados_Dic3!U$3:U$99980,Resultados_Dic3!$F$3:$F$99980,Produccion_UO!$K759,Resultados_Dic3!$D$3:$D$99980,Produccion_UO!$K$621,Resultados_Dic3!$E$3:$E$99980,Produccion_UO!$J759,Resultados_Dic3!$A$3:$A$99980,Produccion_UO!$H759)*$I$750</f>
        <v>0.20215269221153601</v>
      </c>
      <c r="AA759" s="21">
        <f>+SUMIFS(Resultados_Dic3!V$3:V$99980,Resultados_Dic3!$F$3:$F$99980,Produccion_UO!$K759,Resultados_Dic3!$D$3:$D$99980,Produccion_UO!$K$621,Resultados_Dic3!$E$3:$E$99980,Produccion_UO!$J759,Resultados_Dic3!$A$3:$A$99980,Produccion_UO!$H759)*$I$750</f>
        <v>7.1950984955370501E-2</v>
      </c>
      <c r="AB759" s="21">
        <f>+SUMIFS(Resultados_Dic3!W$3:W$99980,Resultados_Dic3!$F$3:$F$99980,Produccion_UO!$K759,Resultados_Dic3!$D$3:$D$99980,Produccion_UO!$K$621,Resultados_Dic3!$E$3:$E$99980,Produccion_UO!$J759,Resultados_Dic3!$A$3:$A$99980,Produccion_UO!$H759)*$I$750</f>
        <v>0</v>
      </c>
      <c r="AC759" s="21">
        <f>+SUMIFS(Resultados_Dic3!X$3:X$99980,Resultados_Dic3!$F$3:$F$99980,Produccion_UO!$K759,Resultados_Dic3!$D$3:$D$99980,Produccion_UO!$K$621,Resultados_Dic3!$E$3:$E$99980,Produccion_UO!$J759,Resultados_Dic3!$A$3:$A$99980,Produccion_UO!$H759)*$I$750</f>
        <v>0</v>
      </c>
      <c r="AD759" s="21">
        <f>+SUMIFS(Resultados_Dic3!Y$3:Y$99980,Resultados_Dic3!$F$3:$F$99980,Produccion_UO!$K759,Resultados_Dic3!$D$3:$D$99980,Produccion_UO!$K$621,Resultados_Dic3!$E$3:$E$99980,Produccion_UO!$J759,Resultados_Dic3!$A$3:$A$99980,Produccion_UO!$H759)*$I$750</f>
        <v>0</v>
      </c>
      <c r="AE759" s="21">
        <f>+SUMIFS(Resultados_Dic3!Z$3:Z$99980,Resultados_Dic3!$F$3:$F$99980,Produccion_UO!$K759,Resultados_Dic3!$D$3:$D$99980,Produccion_UO!$K$621,Resultados_Dic3!$E$3:$E$99980,Produccion_UO!$J759,Resultados_Dic3!$A$3:$A$99980,Produccion_UO!$H759)*$I$750</f>
        <v>0</v>
      </c>
      <c r="AF759" s="21">
        <f>+SUMIFS(Resultados_Dic3!AA$3:AA$99980,Resultados_Dic3!$F$3:$F$99980,Produccion_UO!$K759,Resultados_Dic3!$D$3:$D$99980,Produccion_UO!$K$621,Resultados_Dic3!$E$3:$E$99980,Produccion_UO!$J759,Resultados_Dic3!$A$3:$A$99980,Produccion_UO!$H759)*$I$750</f>
        <v>0</v>
      </c>
      <c r="AG759" s="21">
        <f>+SUMIFS(Resultados_Dic3!AB$3:AB$99980,Resultados_Dic3!$F$3:$F$99980,Produccion_UO!$K759,Resultados_Dic3!$D$3:$D$99980,Produccion_UO!$K$621,Resultados_Dic3!$E$3:$E$99980,Produccion_UO!$J759,Resultados_Dic3!$A$3:$A$99980,Produccion_UO!$H759)*$I$750</f>
        <v>0</v>
      </c>
      <c r="AH759" s="21">
        <f>+SUMIFS(Resultados_Dic3!AC$3:AC$99980,Resultados_Dic3!$F$3:$F$99980,Produccion_UO!$K759,Resultados_Dic3!$D$3:$D$99980,Produccion_UO!$K$621,Resultados_Dic3!$E$3:$E$99980,Produccion_UO!$J759,Resultados_Dic3!$A$3:$A$99980,Produccion_UO!$H759)*$I$750</f>
        <v>0</v>
      </c>
      <c r="AI759" s="21">
        <f>+SUMIFS(Resultados_Dic3!AD$3:AD$99980,Resultados_Dic3!$F$3:$F$99980,Produccion_UO!$K759,Resultados_Dic3!$D$3:$D$99980,Produccion_UO!$K$621,Resultados_Dic3!$E$3:$E$99980,Produccion_UO!$J759,Resultados_Dic3!$A$3:$A$99980,Produccion_UO!$H759)*$I$750</f>
        <v>0</v>
      </c>
      <c r="AJ759" s="21">
        <f>+SUMIFS(Resultados_Dic3!AE$3:AE$99980,Resultados_Dic3!$F$3:$F$99980,Produccion_UO!$K759,Resultados_Dic3!$D$3:$D$99980,Produccion_UO!$K$621,Resultados_Dic3!$E$3:$E$99980,Produccion_UO!$J759,Resultados_Dic3!$A$3:$A$99980,Produccion_UO!$H759)*$I$750</f>
        <v>0</v>
      </c>
      <c r="AK759" s="21">
        <f>+SUMIFS(Resultados_Dic3!AF$3:AF$99980,Resultados_Dic3!$F$3:$F$99980,Produccion_UO!$K759,Resultados_Dic3!$D$3:$D$99980,Produccion_UO!$K$621,Resultados_Dic3!$E$3:$E$99980,Produccion_UO!$J759,Resultados_Dic3!$A$3:$A$99980,Produccion_UO!$H759)*$I$750</f>
        <v>0</v>
      </c>
      <c r="AL759" s="21">
        <f>+SUMIFS(Resultados_Dic3!AG$3:AG$99980,Resultados_Dic3!$F$3:$F$99980,Produccion_UO!$K759,Resultados_Dic3!$D$3:$D$99980,Produccion_UO!$K$621,Resultados_Dic3!$E$3:$E$99980,Produccion_UO!$J759,Resultados_Dic3!$A$3:$A$99980,Produccion_UO!$H759)*$I$750</f>
        <v>0</v>
      </c>
      <c r="AM759" s="21">
        <f>+SUMIFS(Resultados_Dic3!AH$3:AH$99980,Resultados_Dic3!$F$3:$F$99980,Produccion_UO!$K759,Resultados_Dic3!$D$3:$D$99980,Produccion_UO!$K$621,Resultados_Dic3!$E$3:$E$99980,Produccion_UO!$J759,Resultados_Dic3!$A$3:$A$99980,Produccion_UO!$H759)*$I$750</f>
        <v>0</v>
      </c>
      <c r="AN759" s="21">
        <f>+SUMIFS(Resultados_Dic3!AI$3:AI$99980,Resultados_Dic3!$F$3:$F$99980,Produccion_UO!$K759,Resultados_Dic3!$D$3:$D$99980,Produccion_UO!$K$621,Resultados_Dic3!$E$3:$E$99980,Produccion_UO!$J759,Resultados_Dic3!$A$3:$A$99980,Produccion_UO!$H759)*$I$750</f>
        <v>0</v>
      </c>
      <c r="AO759" s="21">
        <f>+SUMIFS(Resultados_Dic3!AJ$3:AJ$99980,Resultados_Dic3!$F$3:$F$99980,Produccion_UO!$K759,Resultados_Dic3!$D$3:$D$99980,Produccion_UO!$K$621,Resultados_Dic3!$E$3:$E$99980,Produccion_UO!$J759,Resultados_Dic3!$A$3:$A$99980,Produccion_UO!$H759)*$I$750</f>
        <v>0</v>
      </c>
      <c r="AP759" s="21">
        <f>+SUMIFS(Resultados_Dic3!AK$3:AK$99980,Resultados_Dic3!$F$3:$F$99980,Produccion_UO!$K759,Resultados_Dic3!$D$3:$D$99980,Produccion_UO!$K$621,Resultados_Dic3!$E$3:$E$99980,Produccion_UO!$J759,Resultados_Dic3!$A$3:$A$99980,Produccion_UO!$H759)*$I$750</f>
        <v>0</v>
      </c>
      <c r="AQ759" s="21">
        <f>+SUMIFS(Resultados_Dic3!AL$3:AL$99980,Resultados_Dic3!$F$3:$F$99980,Produccion_UO!$K759,Resultados_Dic3!$D$3:$D$99980,Produccion_UO!$K$621,Resultados_Dic3!$E$3:$E$99980,Produccion_UO!$J759,Resultados_Dic3!$A$3:$A$99980,Produccion_UO!$H759)*$I$750</f>
        <v>0</v>
      </c>
      <c r="AR759" s="21">
        <f>+SUMIFS(Resultados_Dic3!AM$3:AM$99980,Resultados_Dic3!$F$3:$F$99980,Produccion_UO!$K759,Resultados_Dic3!$D$3:$D$99980,Produccion_UO!$K$621,Resultados_Dic3!$E$3:$E$99980,Produccion_UO!$J759,Resultados_Dic3!$A$3:$A$99980,Produccion_UO!$H759)*$I$750</f>
        <v>0</v>
      </c>
    </row>
    <row r="760" spans="1:48" s="68" customFormat="1" x14ac:dyDescent="0.25">
      <c r="A760" s="133"/>
      <c r="B760" s="133"/>
      <c r="C760" s="133"/>
      <c r="D760" s="133"/>
      <c r="E760" s="133"/>
      <c r="F760" s="96"/>
      <c r="H760" s="71"/>
      <c r="I760" s="71"/>
      <c r="L760" s="22"/>
      <c r="M760" s="69">
        <f>+SUM(M753:M759)</f>
        <v>42.403870236664794</v>
      </c>
      <c r="N760" s="69">
        <f t="shared" ref="N760" si="219">+SUM(N753:N759)</f>
        <v>38.175721688026293</v>
      </c>
      <c r="O760" s="69">
        <f t="shared" ref="O760:AR760" si="220">+SUM(O753:O759)</f>
        <v>34.311526165144294</v>
      </c>
      <c r="P760" s="69">
        <f t="shared" si="220"/>
        <v>36.650609837135093</v>
      </c>
      <c r="Q760" s="69">
        <f t="shared" si="220"/>
        <v>35.888053911689497</v>
      </c>
      <c r="R760" s="69">
        <f t="shared" si="220"/>
        <v>20.372856830309093</v>
      </c>
      <c r="S760" s="69">
        <f t="shared" si="220"/>
        <v>20.372856830309093</v>
      </c>
      <c r="T760" s="69">
        <f t="shared" si="220"/>
        <v>20.372856830309093</v>
      </c>
      <c r="U760" s="69">
        <f t="shared" si="220"/>
        <v>20.372856830309093</v>
      </c>
      <c r="V760" s="69">
        <f t="shared" si="220"/>
        <v>15.845555312462629</v>
      </c>
      <c r="W760" s="69">
        <f t="shared" si="220"/>
        <v>15.845555312462629</v>
      </c>
      <c r="X760" s="69">
        <f t="shared" si="220"/>
        <v>2.2636507589232302</v>
      </c>
      <c r="Y760" s="69">
        <f t="shared" si="220"/>
        <v>2.1256800143749999</v>
      </c>
      <c r="Z760" s="69">
        <f t="shared" si="220"/>
        <v>1.962769949151826</v>
      </c>
      <c r="AA760" s="69">
        <f t="shared" si="220"/>
        <v>1.1360657680383406</v>
      </c>
      <c r="AB760" s="69">
        <f t="shared" si="220"/>
        <v>0</v>
      </c>
      <c r="AC760" s="69">
        <f t="shared" si="220"/>
        <v>0</v>
      </c>
      <c r="AD760" s="69">
        <f t="shared" si="220"/>
        <v>0</v>
      </c>
      <c r="AE760" s="69">
        <f t="shared" si="220"/>
        <v>0</v>
      </c>
      <c r="AF760" s="69">
        <f t="shared" si="220"/>
        <v>0</v>
      </c>
      <c r="AG760" s="69">
        <f t="shared" si="220"/>
        <v>0</v>
      </c>
      <c r="AH760" s="69">
        <f t="shared" si="220"/>
        <v>0</v>
      </c>
      <c r="AI760" s="69">
        <f t="shared" si="220"/>
        <v>0</v>
      </c>
      <c r="AJ760" s="69">
        <f t="shared" si="220"/>
        <v>0</v>
      </c>
      <c r="AK760" s="69">
        <f t="shared" si="220"/>
        <v>0</v>
      </c>
      <c r="AL760" s="69">
        <f t="shared" si="220"/>
        <v>0</v>
      </c>
      <c r="AM760" s="69">
        <f t="shared" si="220"/>
        <v>0</v>
      </c>
      <c r="AN760" s="69">
        <f t="shared" si="220"/>
        <v>0</v>
      </c>
      <c r="AO760" s="69">
        <f t="shared" si="220"/>
        <v>0</v>
      </c>
      <c r="AP760" s="69">
        <f t="shared" si="220"/>
        <v>0</v>
      </c>
      <c r="AQ760" s="69">
        <f t="shared" si="220"/>
        <v>0</v>
      </c>
      <c r="AR760" s="69">
        <f t="shared" si="220"/>
        <v>0</v>
      </c>
    </row>
    <row r="762" spans="1:48" ht="18.75" x14ac:dyDescent="0.3">
      <c r="I762" s="17" t="str">
        <f>+IF(OR(J763="OIL",J763="OIL-eq"),$I$5,IF(J763="GAS",$I$4,IF(J763="GSL",$I$8,IF(J763="DSL",$I$9,IF(J763="KER",$I$10,IF(J763="LPG",$I$11,IF(J763="HFO",$I$12,IF(J763="AVG",$I$13,IF(J763="RFG",$I$14,IF(J763="ELC",$I$15,$I$16))))))))))</f>
        <v>Kt CO2e/año</v>
      </c>
      <c r="K762" s="34" t="s">
        <v>531</v>
      </c>
    </row>
    <row r="763" spans="1:48" x14ac:dyDescent="0.25">
      <c r="I763" s="115">
        <f>+IF(OR(J763="OIL",J763="OIL-eq"),$H$5,IF(J763="GAS",$H$4,IF(J763="GSL",$H$8,IF(J763="DSL",$H$9,IF(J763="KER",$H$10,IF(J763="LPG",$H$11,IF(J763="HFO",$H$12,IF(J763="AVG",$H$13,IF(J763="RFG",$H$14,IF(J763="ELC",$H$15,$H$16))))))))))</f>
        <v>1</v>
      </c>
      <c r="J763" s="106" t="s">
        <v>488</v>
      </c>
      <c r="K763" s="108" t="s">
        <v>389</v>
      </c>
    </row>
    <row r="764" spans="1:48" x14ac:dyDescent="0.25">
      <c r="H764" s="12"/>
      <c r="I764" s="12"/>
      <c r="J764" s="15"/>
      <c r="K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</row>
    <row r="765" spans="1:48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:48" x14ac:dyDescent="0.25">
      <c r="D766" s="131"/>
      <c r="E766" s="131"/>
      <c r="G766" s="15"/>
      <c r="H766" s="17" t="str">
        <f t="shared" ref="H766:H772" si="221">+$B$1</f>
        <v>DIC7</v>
      </c>
      <c r="I766" s="24"/>
      <c r="J766" s="24" t="s">
        <v>148</v>
      </c>
      <c r="K766" s="108" t="s">
        <v>451</v>
      </c>
      <c r="L766" s="22" t="str">
        <f>+$B$3</f>
        <v>GU - Gas</v>
      </c>
      <c r="M766" s="21">
        <f>+SUMIFS(Resultados_Dic3!H$3:H$99980,Resultados_Dic3!$F$3:$F$99980,Produccion_UO!$K766,Resultados_Dic3!$D$3:$D$99980,Produccion_UO!$K$621,Resultados_Dic3!$E$3:$E$99980,Produccion_UO!$J766,Resultados_Dic3!$A$3:$A$99980,Produccion_UO!$H766)*$I$763</f>
        <v>0</v>
      </c>
      <c r="N766" s="21">
        <f>+SUMIFS(Resultados_Dic3!I$3:I$99980,Resultados_Dic3!$F$3:$F$99980,Produccion_UO!$K766,Resultados_Dic3!$D$3:$D$99980,Produccion_UO!$K$621,Resultados_Dic3!$E$3:$E$99980,Produccion_UO!$J766,Resultados_Dic3!$A$3:$A$99980,Produccion_UO!$H766)*$I$763</f>
        <v>0</v>
      </c>
      <c r="O766" s="21">
        <f>+SUMIFS(Resultados_Dic3!J$3:J$99980,Resultados_Dic3!$F$3:$F$99980,Produccion_UO!$K766,Resultados_Dic3!$D$3:$D$99980,Produccion_UO!$K$621,Resultados_Dic3!$E$3:$E$99980,Produccion_UO!$J766,Resultados_Dic3!$A$3:$A$99980,Produccion_UO!$H766)*$I$763</f>
        <v>0</v>
      </c>
      <c r="P766" s="21">
        <f>+SUMIFS(Resultados_Dic3!K$3:K$99980,Resultados_Dic3!$F$3:$F$99980,Produccion_UO!$K766,Resultados_Dic3!$D$3:$D$99980,Produccion_UO!$K$621,Resultados_Dic3!$E$3:$E$99980,Produccion_UO!$J766,Resultados_Dic3!$A$3:$A$99980,Produccion_UO!$H766)*$I$763</f>
        <v>0</v>
      </c>
      <c r="Q766" s="21">
        <f>+SUMIFS(Resultados_Dic3!L$3:L$99980,Resultados_Dic3!$F$3:$F$99980,Produccion_UO!$K766,Resultados_Dic3!$D$3:$D$99980,Produccion_UO!$K$621,Resultados_Dic3!$E$3:$E$99980,Produccion_UO!$J766,Resultados_Dic3!$A$3:$A$99980,Produccion_UO!$H766)*$I$763</f>
        <v>0</v>
      </c>
      <c r="R766" s="21">
        <f>+SUMIFS(Resultados_Dic3!M$3:M$99980,Resultados_Dic3!$F$3:$F$99980,Produccion_UO!$K766,Resultados_Dic3!$D$3:$D$99980,Produccion_UO!$K$621,Resultados_Dic3!$E$3:$E$99980,Produccion_UO!$J766,Resultados_Dic3!$A$3:$A$99980,Produccion_UO!$H766)*$I$763</f>
        <v>0</v>
      </c>
      <c r="S766" s="21">
        <f>+SUMIFS(Resultados_Dic3!N$3:N$99980,Resultados_Dic3!$F$3:$F$99980,Produccion_UO!$K766,Resultados_Dic3!$D$3:$D$99980,Produccion_UO!$K$621,Resultados_Dic3!$E$3:$E$99980,Produccion_UO!$J766,Resultados_Dic3!$A$3:$A$99980,Produccion_UO!$H766)*$I$763</f>
        <v>0</v>
      </c>
      <c r="T766" s="21">
        <f>+SUMIFS(Resultados_Dic3!O$3:O$99980,Resultados_Dic3!$F$3:$F$99980,Produccion_UO!$K766,Resultados_Dic3!$D$3:$D$99980,Produccion_UO!$K$621,Resultados_Dic3!$E$3:$E$99980,Produccion_UO!$J766,Resultados_Dic3!$A$3:$A$99980,Produccion_UO!$H766)*$I$763</f>
        <v>0</v>
      </c>
      <c r="U766" s="21">
        <f>+SUMIFS(Resultados_Dic3!P$3:P$99980,Resultados_Dic3!$F$3:$F$99980,Produccion_UO!$K766,Resultados_Dic3!$D$3:$D$99980,Produccion_UO!$K$621,Resultados_Dic3!$E$3:$E$99980,Produccion_UO!$J766,Resultados_Dic3!$A$3:$A$99980,Produccion_UO!$H766)*$I$763</f>
        <v>0</v>
      </c>
      <c r="V766" s="21">
        <f>+SUMIFS(Resultados_Dic3!Q$3:Q$99980,Resultados_Dic3!$F$3:$F$99980,Produccion_UO!$K766,Resultados_Dic3!$D$3:$D$99980,Produccion_UO!$K$621,Resultados_Dic3!$E$3:$E$99980,Produccion_UO!$J766,Resultados_Dic3!$A$3:$A$99980,Produccion_UO!$H766)*$I$763</f>
        <v>0</v>
      </c>
      <c r="W766" s="21">
        <f>+SUMIFS(Resultados_Dic3!R$3:R$99980,Resultados_Dic3!$F$3:$F$99980,Produccion_UO!$K766,Resultados_Dic3!$D$3:$D$99980,Produccion_UO!$K$621,Resultados_Dic3!$E$3:$E$99980,Produccion_UO!$J766,Resultados_Dic3!$A$3:$A$99980,Produccion_UO!$H766)*$I$763</f>
        <v>0</v>
      </c>
      <c r="X766" s="21">
        <f>+SUMIFS(Resultados_Dic3!S$3:S$99980,Resultados_Dic3!$F$3:$F$99980,Produccion_UO!$K766,Resultados_Dic3!$D$3:$D$99980,Produccion_UO!$K$621,Resultados_Dic3!$E$3:$E$99980,Produccion_UO!$J766,Resultados_Dic3!$A$3:$A$99980,Produccion_UO!$H766)*$I$763</f>
        <v>0</v>
      </c>
      <c r="Y766" s="21">
        <f>+SUMIFS(Resultados_Dic3!T$3:T$99980,Resultados_Dic3!$F$3:$F$99980,Produccion_UO!$K766,Resultados_Dic3!$D$3:$D$99980,Produccion_UO!$K$621,Resultados_Dic3!$E$3:$E$99980,Produccion_UO!$J766,Resultados_Dic3!$A$3:$A$99980,Produccion_UO!$H766)*$I$763</f>
        <v>0</v>
      </c>
      <c r="Z766" s="21">
        <f>+SUMIFS(Resultados_Dic3!U$3:U$99980,Resultados_Dic3!$F$3:$F$99980,Produccion_UO!$K766,Resultados_Dic3!$D$3:$D$99980,Produccion_UO!$K$621,Resultados_Dic3!$E$3:$E$99980,Produccion_UO!$J766,Resultados_Dic3!$A$3:$A$99980,Produccion_UO!$H766)*$I$763</f>
        <v>0</v>
      </c>
      <c r="AA766" s="21">
        <f>+SUMIFS(Resultados_Dic3!V$3:V$99980,Resultados_Dic3!$F$3:$F$99980,Produccion_UO!$K766,Resultados_Dic3!$D$3:$D$99980,Produccion_UO!$K$621,Resultados_Dic3!$E$3:$E$99980,Produccion_UO!$J766,Resultados_Dic3!$A$3:$A$99980,Produccion_UO!$H766)*$I$763</f>
        <v>0</v>
      </c>
      <c r="AB766" s="21">
        <f>+SUMIFS(Resultados_Dic3!W$3:W$99980,Resultados_Dic3!$F$3:$F$99980,Produccion_UO!$K766,Resultados_Dic3!$D$3:$D$99980,Produccion_UO!$K$621,Resultados_Dic3!$E$3:$E$99980,Produccion_UO!$J766,Resultados_Dic3!$A$3:$A$99980,Produccion_UO!$H766)*$I$763</f>
        <v>0</v>
      </c>
      <c r="AC766" s="21">
        <f>+SUMIFS(Resultados_Dic3!X$3:X$99980,Resultados_Dic3!$F$3:$F$99980,Produccion_UO!$K766,Resultados_Dic3!$D$3:$D$99980,Produccion_UO!$K$621,Resultados_Dic3!$E$3:$E$99980,Produccion_UO!$J766,Resultados_Dic3!$A$3:$A$99980,Produccion_UO!$H766)*$I$763</f>
        <v>0</v>
      </c>
      <c r="AD766" s="21">
        <f>+SUMIFS(Resultados_Dic3!Y$3:Y$99980,Resultados_Dic3!$F$3:$F$99980,Produccion_UO!$K766,Resultados_Dic3!$D$3:$D$99980,Produccion_UO!$K$621,Resultados_Dic3!$E$3:$E$99980,Produccion_UO!$J766,Resultados_Dic3!$A$3:$A$99980,Produccion_UO!$H766)*$I$763</f>
        <v>0</v>
      </c>
      <c r="AE766" s="21">
        <f>+SUMIFS(Resultados_Dic3!Z$3:Z$99980,Resultados_Dic3!$F$3:$F$99980,Produccion_UO!$K766,Resultados_Dic3!$D$3:$D$99980,Produccion_UO!$K$621,Resultados_Dic3!$E$3:$E$99980,Produccion_UO!$J766,Resultados_Dic3!$A$3:$A$99980,Produccion_UO!$H766)*$I$763</f>
        <v>0</v>
      </c>
      <c r="AF766" s="21">
        <f>+SUMIFS(Resultados_Dic3!AA$3:AA$99980,Resultados_Dic3!$F$3:$F$99980,Produccion_UO!$K766,Resultados_Dic3!$D$3:$D$99980,Produccion_UO!$K$621,Resultados_Dic3!$E$3:$E$99980,Produccion_UO!$J766,Resultados_Dic3!$A$3:$A$99980,Produccion_UO!$H766)*$I$763</f>
        <v>0</v>
      </c>
      <c r="AG766" s="21">
        <f>+SUMIFS(Resultados_Dic3!AB$3:AB$99980,Resultados_Dic3!$F$3:$F$99980,Produccion_UO!$K766,Resultados_Dic3!$D$3:$D$99980,Produccion_UO!$K$621,Resultados_Dic3!$E$3:$E$99980,Produccion_UO!$J766,Resultados_Dic3!$A$3:$A$99980,Produccion_UO!$H766)*$I$763</f>
        <v>0</v>
      </c>
      <c r="AH766" s="21">
        <f>+SUMIFS(Resultados_Dic3!AC$3:AC$99980,Resultados_Dic3!$F$3:$F$99980,Produccion_UO!$K766,Resultados_Dic3!$D$3:$D$99980,Produccion_UO!$K$621,Resultados_Dic3!$E$3:$E$99980,Produccion_UO!$J766,Resultados_Dic3!$A$3:$A$99980,Produccion_UO!$H766)*$I$763</f>
        <v>0</v>
      </c>
      <c r="AI766" s="21">
        <f>+SUMIFS(Resultados_Dic3!AD$3:AD$99980,Resultados_Dic3!$F$3:$F$99980,Produccion_UO!$K766,Resultados_Dic3!$D$3:$D$99980,Produccion_UO!$K$621,Resultados_Dic3!$E$3:$E$99980,Produccion_UO!$J766,Resultados_Dic3!$A$3:$A$99980,Produccion_UO!$H766)*$I$763</f>
        <v>0</v>
      </c>
      <c r="AJ766" s="21">
        <f>+SUMIFS(Resultados_Dic3!AE$3:AE$99980,Resultados_Dic3!$F$3:$F$99980,Produccion_UO!$K766,Resultados_Dic3!$D$3:$D$99980,Produccion_UO!$K$621,Resultados_Dic3!$E$3:$E$99980,Produccion_UO!$J766,Resultados_Dic3!$A$3:$A$99980,Produccion_UO!$H766)*$I$763</f>
        <v>0</v>
      </c>
      <c r="AK766" s="21">
        <f>+SUMIFS(Resultados_Dic3!AF$3:AF$99980,Resultados_Dic3!$F$3:$F$99980,Produccion_UO!$K766,Resultados_Dic3!$D$3:$D$99980,Produccion_UO!$K$621,Resultados_Dic3!$E$3:$E$99980,Produccion_UO!$J766,Resultados_Dic3!$A$3:$A$99980,Produccion_UO!$H766)*$I$763</f>
        <v>0</v>
      </c>
      <c r="AL766" s="21">
        <f>+SUMIFS(Resultados_Dic3!AG$3:AG$99980,Resultados_Dic3!$F$3:$F$99980,Produccion_UO!$K766,Resultados_Dic3!$D$3:$D$99980,Produccion_UO!$K$621,Resultados_Dic3!$E$3:$E$99980,Produccion_UO!$J766,Resultados_Dic3!$A$3:$A$99980,Produccion_UO!$H766)*$I$763</f>
        <v>0</v>
      </c>
      <c r="AM766" s="21">
        <f>+SUMIFS(Resultados_Dic3!AH$3:AH$99980,Resultados_Dic3!$F$3:$F$99980,Produccion_UO!$K766,Resultados_Dic3!$D$3:$D$99980,Produccion_UO!$K$621,Resultados_Dic3!$E$3:$E$99980,Produccion_UO!$J766,Resultados_Dic3!$A$3:$A$99980,Produccion_UO!$H766)*$I$763</f>
        <v>0</v>
      </c>
      <c r="AN766" s="21">
        <f>+SUMIFS(Resultados_Dic3!AI$3:AI$99980,Resultados_Dic3!$F$3:$F$99980,Produccion_UO!$K766,Resultados_Dic3!$D$3:$D$99980,Produccion_UO!$K$621,Resultados_Dic3!$E$3:$E$99980,Produccion_UO!$J766,Resultados_Dic3!$A$3:$A$99980,Produccion_UO!$H766)*$I$763</f>
        <v>0</v>
      </c>
      <c r="AO766" s="21">
        <f>+SUMIFS(Resultados_Dic3!AJ$3:AJ$99980,Resultados_Dic3!$F$3:$F$99980,Produccion_UO!$K766,Resultados_Dic3!$D$3:$D$99980,Produccion_UO!$K$621,Resultados_Dic3!$E$3:$E$99980,Produccion_UO!$J766,Resultados_Dic3!$A$3:$A$99980,Produccion_UO!$H766)*$I$763</f>
        <v>0</v>
      </c>
      <c r="AP766" s="21">
        <f>+SUMIFS(Resultados_Dic3!AK$3:AK$99980,Resultados_Dic3!$F$3:$F$99980,Produccion_UO!$K766,Resultados_Dic3!$D$3:$D$99980,Produccion_UO!$K$621,Resultados_Dic3!$E$3:$E$99980,Produccion_UO!$J766,Resultados_Dic3!$A$3:$A$99980,Produccion_UO!$H766)*$I$763</f>
        <v>0</v>
      </c>
      <c r="AQ766" s="21">
        <f>+SUMIFS(Resultados_Dic3!AL$3:AL$99980,Resultados_Dic3!$F$3:$F$99980,Produccion_UO!$K766,Resultados_Dic3!$D$3:$D$99980,Produccion_UO!$K$621,Resultados_Dic3!$E$3:$E$99980,Produccion_UO!$J766,Resultados_Dic3!$A$3:$A$99980,Produccion_UO!$H766)*$I$763</f>
        <v>0</v>
      </c>
      <c r="AR766" s="21">
        <f>+SUMIFS(Resultados_Dic3!AM$3:AM$99980,Resultados_Dic3!$F$3:$F$99980,Produccion_UO!$K766,Resultados_Dic3!$D$3:$D$99980,Produccion_UO!$K$621,Resultados_Dic3!$E$3:$E$99980,Produccion_UO!$J766,Resultados_Dic3!$A$3:$A$99980,Produccion_UO!$H766)*$I$763</f>
        <v>0</v>
      </c>
    </row>
    <row r="767" spans="1:48" x14ac:dyDescent="0.25">
      <c r="D767" s="131"/>
      <c r="E767" s="131"/>
      <c r="G767" s="15"/>
      <c r="H767" s="17" t="str">
        <f t="shared" si="221"/>
        <v>DIC7</v>
      </c>
      <c r="I767" s="24" t="s">
        <v>151</v>
      </c>
      <c r="J767" s="24" t="s">
        <v>149</v>
      </c>
      <c r="K767" s="108" t="s">
        <v>206</v>
      </c>
      <c r="L767" s="22" t="str">
        <f>+$B$4</f>
        <v>LLO - Ligth</v>
      </c>
      <c r="M767" s="21">
        <f>(SUMIFS(Resultados_Dic3!H$3:H$99980,Resultados_Dic3!$F$3:$F$99980,Produccion_UO!$K767,Resultados_Dic3!$D$3:$D$99980,Produccion_UO!$K$660,Resultados_Dic3!$E$3:$E$99980,Produccion_UO!$J767,Resultados_Dic3!$A$3:$A$99980,Produccion_UO!$H767)+SUMIFS(Resultados_Dic3!H$3:H$99980,Resultados_Dic3!$F$3:$F$99980,Produccion_UO!$K767,Resultados_Dic3!$D$3:$D$99980,Produccion_UO!$K$660,Resultados_Dic3!$E$3:$E$99980,$I767,Resultados_Dic3!$A$3:$A$99980,Produccion_UO!$H767))*$I$763</f>
        <v>76.143784118142506</v>
      </c>
      <c r="N767" s="21">
        <f>(SUMIFS(Resultados_Dic3!I$3:I$99980,Resultados_Dic3!$F$3:$F$99980,Produccion_UO!$K767,Resultados_Dic3!$D$3:$D$99980,Produccion_UO!$K$660,Resultados_Dic3!$E$3:$E$99980,Produccion_UO!$J767,Resultados_Dic3!$A$3:$A$99980,Produccion_UO!$H767)+SUMIFS(Resultados_Dic3!I$3:I$99980,Resultados_Dic3!$F$3:$F$99980,Produccion_UO!$K767,Resultados_Dic3!$D$3:$D$99980,Produccion_UO!$K$660,Resultados_Dic3!$E$3:$E$99980,$I767,Resultados_Dic3!$A$3:$A$99980,Produccion_UO!$H767))*$I$763</f>
        <v>76.143784118142506</v>
      </c>
      <c r="O767" s="21">
        <f>(SUMIFS(Resultados_Dic3!J$3:J$99980,Resultados_Dic3!$F$3:$F$99980,Produccion_UO!$K767,Resultados_Dic3!$D$3:$D$99980,Produccion_UO!$K$660,Resultados_Dic3!$E$3:$E$99980,Produccion_UO!$J767,Resultados_Dic3!$A$3:$A$99980,Produccion_UO!$H767)+SUMIFS(Resultados_Dic3!J$3:J$99980,Resultados_Dic3!$F$3:$F$99980,Produccion_UO!$K767,Resultados_Dic3!$D$3:$D$99980,Produccion_UO!$K$660,Resultados_Dic3!$E$3:$E$99980,$I767,Resultados_Dic3!$A$3:$A$99980,Produccion_UO!$H767))*$I$763</f>
        <v>76.143784118142506</v>
      </c>
      <c r="P767" s="21">
        <f>(SUMIFS(Resultados_Dic3!K$3:K$99980,Resultados_Dic3!$F$3:$F$99980,Produccion_UO!$K767,Resultados_Dic3!$D$3:$D$99980,Produccion_UO!$K$660,Resultados_Dic3!$E$3:$E$99980,Produccion_UO!$J767,Resultados_Dic3!$A$3:$A$99980,Produccion_UO!$H767)+SUMIFS(Resultados_Dic3!K$3:K$99980,Resultados_Dic3!$F$3:$F$99980,Produccion_UO!$K767,Resultados_Dic3!$D$3:$D$99980,Produccion_UO!$K$660,Resultados_Dic3!$E$3:$E$99980,$I767,Resultados_Dic3!$A$3:$A$99980,Produccion_UO!$H767))*$I$763</f>
        <v>76.143784118142506</v>
      </c>
      <c r="Q767" s="21">
        <f>(SUMIFS(Resultados_Dic3!L$3:L$99980,Resultados_Dic3!$F$3:$F$99980,Produccion_UO!$K767,Resultados_Dic3!$D$3:$D$99980,Produccion_UO!$K$660,Resultados_Dic3!$E$3:$E$99980,Produccion_UO!$J767,Resultados_Dic3!$A$3:$A$99980,Produccion_UO!$H767)+SUMIFS(Resultados_Dic3!L$3:L$99980,Resultados_Dic3!$F$3:$F$99980,Produccion_UO!$K767,Resultados_Dic3!$D$3:$D$99980,Produccion_UO!$K$660,Resultados_Dic3!$E$3:$E$99980,$I767,Resultados_Dic3!$A$3:$A$99980,Produccion_UO!$H767))*$I$763</f>
        <v>76.143784118142506</v>
      </c>
      <c r="R767" s="21">
        <f>(SUMIFS(Resultados_Dic3!M$3:M$99980,Resultados_Dic3!$F$3:$F$99980,Produccion_UO!$K767,Resultados_Dic3!$D$3:$D$99980,Produccion_UO!$K$660,Resultados_Dic3!$E$3:$E$99980,Produccion_UO!$J767,Resultados_Dic3!$A$3:$A$99980,Produccion_UO!$H767)+SUMIFS(Resultados_Dic3!M$3:M$99980,Resultados_Dic3!$F$3:$F$99980,Produccion_UO!$K767,Resultados_Dic3!$D$3:$D$99980,Produccion_UO!$K$660,Resultados_Dic3!$E$3:$E$99980,$I767,Resultados_Dic3!$A$3:$A$99980,Produccion_UO!$H767))*$I$763</f>
        <v>76.143784118142506</v>
      </c>
      <c r="S767" s="21">
        <f>(SUMIFS(Resultados_Dic3!N$3:N$99980,Resultados_Dic3!$F$3:$F$99980,Produccion_UO!$K767,Resultados_Dic3!$D$3:$D$99980,Produccion_UO!$K$660,Resultados_Dic3!$E$3:$E$99980,Produccion_UO!$J767,Resultados_Dic3!$A$3:$A$99980,Produccion_UO!$H767)+SUMIFS(Resultados_Dic3!N$3:N$99980,Resultados_Dic3!$F$3:$F$99980,Produccion_UO!$K767,Resultados_Dic3!$D$3:$D$99980,Produccion_UO!$K$660,Resultados_Dic3!$E$3:$E$99980,$I767,Resultados_Dic3!$A$3:$A$99980,Produccion_UO!$H767))*$I$763</f>
        <v>76.143784118142506</v>
      </c>
      <c r="T767" s="21">
        <f>(SUMIFS(Resultados_Dic3!O$3:O$99980,Resultados_Dic3!$F$3:$F$99980,Produccion_UO!$K767,Resultados_Dic3!$D$3:$D$99980,Produccion_UO!$K$660,Resultados_Dic3!$E$3:$E$99980,Produccion_UO!$J767,Resultados_Dic3!$A$3:$A$99980,Produccion_UO!$H767)+SUMIFS(Resultados_Dic3!O$3:O$99980,Resultados_Dic3!$F$3:$F$99980,Produccion_UO!$K767,Resultados_Dic3!$D$3:$D$99980,Produccion_UO!$K$660,Resultados_Dic3!$E$3:$E$99980,$I767,Resultados_Dic3!$A$3:$A$99980,Produccion_UO!$H767))*$I$763</f>
        <v>76.143784118142506</v>
      </c>
      <c r="U767" s="21">
        <f>(SUMIFS(Resultados_Dic3!P$3:P$99980,Resultados_Dic3!$F$3:$F$99980,Produccion_UO!$K767,Resultados_Dic3!$D$3:$D$99980,Produccion_UO!$K$660,Resultados_Dic3!$E$3:$E$99980,Produccion_UO!$J767,Resultados_Dic3!$A$3:$A$99980,Produccion_UO!$H767)+SUMIFS(Resultados_Dic3!P$3:P$99980,Resultados_Dic3!$F$3:$F$99980,Produccion_UO!$K767,Resultados_Dic3!$D$3:$D$99980,Produccion_UO!$K$660,Resultados_Dic3!$E$3:$E$99980,$I767,Resultados_Dic3!$A$3:$A$99980,Produccion_UO!$H767))*$I$763</f>
        <v>76.143784118142506</v>
      </c>
      <c r="V767" s="21">
        <f>(SUMIFS(Resultados_Dic3!Q$3:Q$99980,Resultados_Dic3!$F$3:$F$99980,Produccion_UO!$K767,Resultados_Dic3!$D$3:$D$99980,Produccion_UO!$K$660,Resultados_Dic3!$E$3:$E$99980,Produccion_UO!$J767,Resultados_Dic3!$A$3:$A$99980,Produccion_UO!$H767)+SUMIFS(Resultados_Dic3!Q$3:Q$99980,Resultados_Dic3!$F$3:$F$99980,Produccion_UO!$K767,Resultados_Dic3!$D$3:$D$99980,Produccion_UO!$K$660,Resultados_Dic3!$E$3:$E$99980,$I767,Resultados_Dic3!$A$3:$A$99980,Produccion_UO!$H767))*$I$763</f>
        <v>76.143784118142506</v>
      </c>
      <c r="W767" s="21">
        <f>(SUMIFS(Resultados_Dic3!R$3:R$99980,Resultados_Dic3!$F$3:$F$99980,Produccion_UO!$K767,Resultados_Dic3!$D$3:$D$99980,Produccion_UO!$K$660,Resultados_Dic3!$E$3:$E$99980,Produccion_UO!$J767,Resultados_Dic3!$A$3:$A$99980,Produccion_UO!$H767)+SUMIFS(Resultados_Dic3!R$3:R$99980,Resultados_Dic3!$F$3:$F$99980,Produccion_UO!$K767,Resultados_Dic3!$D$3:$D$99980,Produccion_UO!$K$660,Resultados_Dic3!$E$3:$E$99980,$I767,Resultados_Dic3!$A$3:$A$99980,Produccion_UO!$H767))*$I$763</f>
        <v>76.143784118142506</v>
      </c>
      <c r="X767" s="21">
        <f>(SUMIFS(Resultados_Dic3!S$3:S$99980,Resultados_Dic3!$F$3:$F$99980,Produccion_UO!$K767,Resultados_Dic3!$D$3:$D$99980,Produccion_UO!$K$660,Resultados_Dic3!$E$3:$E$99980,Produccion_UO!$J767,Resultados_Dic3!$A$3:$A$99980,Produccion_UO!$H767)+SUMIFS(Resultados_Dic3!S$3:S$99980,Resultados_Dic3!$F$3:$F$99980,Produccion_UO!$K767,Resultados_Dic3!$D$3:$D$99980,Produccion_UO!$K$660,Resultados_Dic3!$E$3:$E$99980,$I767,Resultados_Dic3!$A$3:$A$99980,Produccion_UO!$H767))*$I$763</f>
        <v>76.143784118142506</v>
      </c>
      <c r="Y767" s="21">
        <f>(SUMIFS(Resultados_Dic3!T$3:T$99980,Resultados_Dic3!$F$3:$F$99980,Produccion_UO!$K767,Resultados_Dic3!$D$3:$D$99980,Produccion_UO!$K$660,Resultados_Dic3!$E$3:$E$99980,Produccion_UO!$J767,Resultados_Dic3!$A$3:$A$99980,Produccion_UO!$H767)+SUMIFS(Resultados_Dic3!T$3:T$99980,Resultados_Dic3!$F$3:$F$99980,Produccion_UO!$K767,Resultados_Dic3!$D$3:$D$99980,Produccion_UO!$K$660,Resultados_Dic3!$E$3:$E$99980,$I767,Resultados_Dic3!$A$3:$A$99980,Produccion_UO!$H767))*$I$763</f>
        <v>76.143784118142506</v>
      </c>
      <c r="Z767" s="21">
        <f>(SUMIFS(Resultados_Dic3!U$3:U$99980,Resultados_Dic3!$F$3:$F$99980,Produccion_UO!$K767,Resultados_Dic3!$D$3:$D$99980,Produccion_UO!$K$660,Resultados_Dic3!$E$3:$E$99980,Produccion_UO!$J767,Resultados_Dic3!$A$3:$A$99980,Produccion_UO!$H767)+SUMIFS(Resultados_Dic3!U$3:U$99980,Resultados_Dic3!$F$3:$F$99980,Produccion_UO!$K767,Resultados_Dic3!$D$3:$D$99980,Produccion_UO!$K$660,Resultados_Dic3!$E$3:$E$99980,$I767,Resultados_Dic3!$A$3:$A$99980,Produccion_UO!$H767))*$I$763</f>
        <v>76.143784118142506</v>
      </c>
      <c r="AA767" s="21">
        <f>(SUMIFS(Resultados_Dic3!V$3:V$99980,Resultados_Dic3!$F$3:$F$99980,Produccion_UO!$K767,Resultados_Dic3!$D$3:$D$99980,Produccion_UO!$K$660,Resultados_Dic3!$E$3:$E$99980,Produccion_UO!$J767,Resultados_Dic3!$A$3:$A$99980,Produccion_UO!$H767)+SUMIFS(Resultados_Dic3!V$3:V$99980,Resultados_Dic3!$F$3:$F$99980,Produccion_UO!$K767,Resultados_Dic3!$D$3:$D$99980,Produccion_UO!$K$660,Resultados_Dic3!$E$3:$E$99980,$I767,Resultados_Dic3!$A$3:$A$99980,Produccion_UO!$H767))*$I$763</f>
        <v>0</v>
      </c>
      <c r="AB767" s="21">
        <f>(SUMIFS(Resultados_Dic3!W$3:W$99980,Resultados_Dic3!$F$3:$F$99980,Produccion_UO!$K767,Resultados_Dic3!$D$3:$D$99980,Produccion_UO!$K$660,Resultados_Dic3!$E$3:$E$99980,Produccion_UO!$J767,Resultados_Dic3!$A$3:$A$99980,Produccion_UO!$H767)+SUMIFS(Resultados_Dic3!W$3:W$99980,Resultados_Dic3!$F$3:$F$99980,Produccion_UO!$K767,Resultados_Dic3!$D$3:$D$99980,Produccion_UO!$K$660,Resultados_Dic3!$E$3:$E$99980,$I767,Resultados_Dic3!$A$3:$A$99980,Produccion_UO!$H767))*$I$763</f>
        <v>0</v>
      </c>
      <c r="AC767" s="21">
        <f>(SUMIFS(Resultados_Dic3!X$3:X$99980,Resultados_Dic3!$F$3:$F$99980,Produccion_UO!$K767,Resultados_Dic3!$D$3:$D$99980,Produccion_UO!$K$660,Resultados_Dic3!$E$3:$E$99980,Produccion_UO!$J767,Resultados_Dic3!$A$3:$A$99980,Produccion_UO!$H767)+SUMIFS(Resultados_Dic3!X$3:X$99980,Resultados_Dic3!$F$3:$F$99980,Produccion_UO!$K767,Resultados_Dic3!$D$3:$D$99980,Produccion_UO!$K$660,Resultados_Dic3!$E$3:$E$99980,$I767,Resultados_Dic3!$A$3:$A$99980,Produccion_UO!$H767))*$I$763</f>
        <v>0</v>
      </c>
      <c r="AD767" s="21">
        <f>(SUMIFS(Resultados_Dic3!Y$3:Y$99980,Resultados_Dic3!$F$3:$F$99980,Produccion_UO!$K767,Resultados_Dic3!$D$3:$D$99980,Produccion_UO!$K$660,Resultados_Dic3!$E$3:$E$99980,Produccion_UO!$J767,Resultados_Dic3!$A$3:$A$99980,Produccion_UO!$H767)+SUMIFS(Resultados_Dic3!Y$3:Y$99980,Resultados_Dic3!$F$3:$F$99980,Produccion_UO!$K767,Resultados_Dic3!$D$3:$D$99980,Produccion_UO!$K$660,Resultados_Dic3!$E$3:$E$99980,$I767,Resultados_Dic3!$A$3:$A$99980,Produccion_UO!$H767))*$I$763</f>
        <v>0</v>
      </c>
      <c r="AE767" s="21">
        <f>(SUMIFS(Resultados_Dic3!Z$3:Z$99980,Resultados_Dic3!$F$3:$F$99980,Produccion_UO!$K767,Resultados_Dic3!$D$3:$D$99980,Produccion_UO!$K$660,Resultados_Dic3!$E$3:$E$99980,Produccion_UO!$J767,Resultados_Dic3!$A$3:$A$99980,Produccion_UO!$H767)+SUMIFS(Resultados_Dic3!Z$3:Z$99980,Resultados_Dic3!$F$3:$F$99980,Produccion_UO!$K767,Resultados_Dic3!$D$3:$D$99980,Produccion_UO!$K$660,Resultados_Dic3!$E$3:$E$99980,$I767,Resultados_Dic3!$A$3:$A$99980,Produccion_UO!$H767))*$I$763</f>
        <v>0</v>
      </c>
      <c r="AF767" s="21">
        <f>(SUMIFS(Resultados_Dic3!AA$3:AA$99980,Resultados_Dic3!$F$3:$F$99980,Produccion_UO!$K767,Resultados_Dic3!$D$3:$D$99980,Produccion_UO!$K$660,Resultados_Dic3!$E$3:$E$99980,Produccion_UO!$J767,Resultados_Dic3!$A$3:$A$99980,Produccion_UO!$H767)+SUMIFS(Resultados_Dic3!AA$3:AA$99980,Resultados_Dic3!$F$3:$F$99980,Produccion_UO!$K767,Resultados_Dic3!$D$3:$D$99980,Produccion_UO!$K$660,Resultados_Dic3!$E$3:$E$99980,$I767,Resultados_Dic3!$A$3:$A$99980,Produccion_UO!$H767))*$I$763</f>
        <v>0</v>
      </c>
      <c r="AG767" s="21">
        <f>(SUMIFS(Resultados_Dic3!AB$3:AB$99980,Resultados_Dic3!$F$3:$F$99980,Produccion_UO!$K767,Resultados_Dic3!$D$3:$D$99980,Produccion_UO!$K$660,Resultados_Dic3!$E$3:$E$99980,Produccion_UO!$J767,Resultados_Dic3!$A$3:$A$99980,Produccion_UO!$H767)+SUMIFS(Resultados_Dic3!AB$3:AB$99980,Resultados_Dic3!$F$3:$F$99980,Produccion_UO!$K767,Resultados_Dic3!$D$3:$D$99980,Produccion_UO!$K$660,Resultados_Dic3!$E$3:$E$99980,$I767,Resultados_Dic3!$A$3:$A$99980,Produccion_UO!$H767))*$I$763</f>
        <v>0</v>
      </c>
      <c r="AH767" s="21">
        <f>(SUMIFS(Resultados_Dic3!AC$3:AC$99980,Resultados_Dic3!$F$3:$F$99980,Produccion_UO!$K767,Resultados_Dic3!$D$3:$D$99980,Produccion_UO!$K$660,Resultados_Dic3!$E$3:$E$99980,Produccion_UO!$J767,Resultados_Dic3!$A$3:$A$99980,Produccion_UO!$H767)+SUMIFS(Resultados_Dic3!AC$3:AC$99980,Resultados_Dic3!$F$3:$F$99980,Produccion_UO!$K767,Resultados_Dic3!$D$3:$D$99980,Produccion_UO!$K$660,Resultados_Dic3!$E$3:$E$99980,$I767,Resultados_Dic3!$A$3:$A$99980,Produccion_UO!$H767))*$I$763</f>
        <v>0</v>
      </c>
      <c r="AI767" s="21">
        <f>(SUMIFS(Resultados_Dic3!AD$3:AD$99980,Resultados_Dic3!$F$3:$F$99980,Produccion_UO!$K767,Resultados_Dic3!$D$3:$D$99980,Produccion_UO!$K$660,Resultados_Dic3!$E$3:$E$99980,Produccion_UO!$J767,Resultados_Dic3!$A$3:$A$99980,Produccion_UO!$H767)+SUMIFS(Resultados_Dic3!AD$3:AD$99980,Resultados_Dic3!$F$3:$F$99980,Produccion_UO!$K767,Resultados_Dic3!$D$3:$D$99980,Produccion_UO!$K$660,Resultados_Dic3!$E$3:$E$99980,$I767,Resultados_Dic3!$A$3:$A$99980,Produccion_UO!$H767))*$I$763</f>
        <v>0</v>
      </c>
      <c r="AJ767" s="21">
        <f>(SUMIFS(Resultados_Dic3!AE$3:AE$99980,Resultados_Dic3!$F$3:$F$99980,Produccion_UO!$K767,Resultados_Dic3!$D$3:$D$99980,Produccion_UO!$K$660,Resultados_Dic3!$E$3:$E$99980,Produccion_UO!$J767,Resultados_Dic3!$A$3:$A$99980,Produccion_UO!$H767)+SUMIFS(Resultados_Dic3!AE$3:AE$99980,Resultados_Dic3!$F$3:$F$99980,Produccion_UO!$K767,Resultados_Dic3!$D$3:$D$99980,Produccion_UO!$K$660,Resultados_Dic3!$E$3:$E$99980,$I767,Resultados_Dic3!$A$3:$A$99980,Produccion_UO!$H767))*$I$763</f>
        <v>0</v>
      </c>
      <c r="AK767" s="21">
        <f>(SUMIFS(Resultados_Dic3!AF$3:AF$99980,Resultados_Dic3!$F$3:$F$99980,Produccion_UO!$K767,Resultados_Dic3!$D$3:$D$99980,Produccion_UO!$K$660,Resultados_Dic3!$E$3:$E$99980,Produccion_UO!$J767,Resultados_Dic3!$A$3:$A$99980,Produccion_UO!$H767)+SUMIFS(Resultados_Dic3!AF$3:AF$99980,Resultados_Dic3!$F$3:$F$99980,Produccion_UO!$K767,Resultados_Dic3!$D$3:$D$99980,Produccion_UO!$K$660,Resultados_Dic3!$E$3:$E$99980,$I767,Resultados_Dic3!$A$3:$A$99980,Produccion_UO!$H767))*$I$763</f>
        <v>0</v>
      </c>
      <c r="AL767" s="21">
        <f>(SUMIFS(Resultados_Dic3!AG$3:AG$99980,Resultados_Dic3!$F$3:$F$99980,Produccion_UO!$K767,Resultados_Dic3!$D$3:$D$99980,Produccion_UO!$K$660,Resultados_Dic3!$E$3:$E$99980,Produccion_UO!$J767,Resultados_Dic3!$A$3:$A$99980,Produccion_UO!$H767)+SUMIFS(Resultados_Dic3!AG$3:AG$99980,Resultados_Dic3!$F$3:$F$99980,Produccion_UO!$K767,Resultados_Dic3!$D$3:$D$99980,Produccion_UO!$K$660,Resultados_Dic3!$E$3:$E$99980,$I767,Resultados_Dic3!$A$3:$A$99980,Produccion_UO!$H767))*$I$763</f>
        <v>0</v>
      </c>
      <c r="AM767" s="21">
        <f>(SUMIFS(Resultados_Dic3!AH$3:AH$99980,Resultados_Dic3!$F$3:$F$99980,Produccion_UO!$K767,Resultados_Dic3!$D$3:$D$99980,Produccion_UO!$K$660,Resultados_Dic3!$E$3:$E$99980,Produccion_UO!$J767,Resultados_Dic3!$A$3:$A$99980,Produccion_UO!$H767)+SUMIFS(Resultados_Dic3!AH$3:AH$99980,Resultados_Dic3!$F$3:$F$99980,Produccion_UO!$K767,Resultados_Dic3!$D$3:$D$99980,Produccion_UO!$K$660,Resultados_Dic3!$E$3:$E$99980,$I767,Resultados_Dic3!$A$3:$A$99980,Produccion_UO!$H767))*$I$763</f>
        <v>0</v>
      </c>
      <c r="AN767" s="21">
        <f>(SUMIFS(Resultados_Dic3!AI$3:AI$99980,Resultados_Dic3!$F$3:$F$99980,Produccion_UO!$K767,Resultados_Dic3!$D$3:$D$99980,Produccion_UO!$K$660,Resultados_Dic3!$E$3:$E$99980,Produccion_UO!$J767,Resultados_Dic3!$A$3:$A$99980,Produccion_UO!$H767)+SUMIFS(Resultados_Dic3!AI$3:AI$99980,Resultados_Dic3!$F$3:$F$99980,Produccion_UO!$K767,Resultados_Dic3!$D$3:$D$99980,Produccion_UO!$K$660,Resultados_Dic3!$E$3:$E$99980,$I767,Resultados_Dic3!$A$3:$A$99980,Produccion_UO!$H767))*$I$763</f>
        <v>0</v>
      </c>
      <c r="AO767" s="21">
        <f>(SUMIFS(Resultados_Dic3!AJ$3:AJ$99980,Resultados_Dic3!$F$3:$F$99980,Produccion_UO!$K767,Resultados_Dic3!$D$3:$D$99980,Produccion_UO!$K$660,Resultados_Dic3!$E$3:$E$99980,Produccion_UO!$J767,Resultados_Dic3!$A$3:$A$99980,Produccion_UO!$H767)+SUMIFS(Resultados_Dic3!AJ$3:AJ$99980,Resultados_Dic3!$F$3:$F$99980,Produccion_UO!$K767,Resultados_Dic3!$D$3:$D$99980,Produccion_UO!$K$660,Resultados_Dic3!$E$3:$E$99980,$I767,Resultados_Dic3!$A$3:$A$99980,Produccion_UO!$H767))*$I$763</f>
        <v>0</v>
      </c>
      <c r="AP767" s="21">
        <f>(SUMIFS(Resultados_Dic3!AK$3:AK$99980,Resultados_Dic3!$F$3:$F$99980,Produccion_UO!$K767,Resultados_Dic3!$D$3:$D$99980,Produccion_UO!$K$660,Resultados_Dic3!$E$3:$E$99980,Produccion_UO!$J767,Resultados_Dic3!$A$3:$A$99980,Produccion_UO!$H767)+SUMIFS(Resultados_Dic3!AK$3:AK$99980,Resultados_Dic3!$F$3:$F$99980,Produccion_UO!$K767,Resultados_Dic3!$D$3:$D$99980,Produccion_UO!$K$660,Resultados_Dic3!$E$3:$E$99980,$I767,Resultados_Dic3!$A$3:$A$99980,Produccion_UO!$H767))*$I$763</f>
        <v>0</v>
      </c>
      <c r="AQ767" s="21">
        <f>(SUMIFS(Resultados_Dic3!AL$3:AL$99980,Resultados_Dic3!$F$3:$F$99980,Produccion_UO!$K767,Resultados_Dic3!$D$3:$D$99980,Produccion_UO!$K$660,Resultados_Dic3!$E$3:$E$99980,Produccion_UO!$J767,Resultados_Dic3!$A$3:$A$99980,Produccion_UO!$H767)+SUMIFS(Resultados_Dic3!AL$3:AL$99980,Resultados_Dic3!$F$3:$F$99980,Produccion_UO!$K767,Resultados_Dic3!$D$3:$D$99980,Produccion_UO!$K$660,Resultados_Dic3!$E$3:$E$99980,$I767,Resultados_Dic3!$A$3:$A$99980,Produccion_UO!$H767))*$I$763</f>
        <v>0</v>
      </c>
      <c r="AR767" s="21">
        <f>(SUMIFS(Resultados_Dic3!AM$3:AM$99980,Resultados_Dic3!$F$3:$F$99980,Produccion_UO!$K767,Resultados_Dic3!$D$3:$D$99980,Produccion_UO!$K$660,Resultados_Dic3!$E$3:$E$99980,Produccion_UO!$J767,Resultados_Dic3!$A$3:$A$99980,Produccion_UO!$H767)+SUMIFS(Resultados_Dic3!AM$3:AM$99980,Resultados_Dic3!$F$3:$F$99980,Produccion_UO!$K767,Resultados_Dic3!$D$3:$D$99980,Produccion_UO!$K$660,Resultados_Dic3!$E$3:$E$99980,$I767,Resultados_Dic3!$A$3:$A$99980,Produccion_UO!$H767))*$I$763</f>
        <v>0</v>
      </c>
    </row>
    <row r="768" spans="1:48" x14ac:dyDescent="0.25">
      <c r="D768" s="131"/>
      <c r="E768" s="131"/>
      <c r="G768" s="15"/>
      <c r="H768" s="17" t="str">
        <f t="shared" si="221"/>
        <v>DIC7</v>
      </c>
      <c r="I768" s="24"/>
      <c r="J768" s="109"/>
      <c r="K768" s="108"/>
      <c r="L768" s="22" t="str">
        <f>+$B$5</f>
        <v>LLO - Heavy</v>
      </c>
      <c r="M768" s="21">
        <f>+SUMIFS(Resultados_Dic3!H$3:H$99980,Resultados_Dic3!$F$3:$F$99980,Produccion_UO!$K768,Resultados_Dic3!$D$3:$D$99980,Produccion_UO!$K$621,Resultados_Dic3!$E$3:$E$99980,Produccion_UO!$I767,Resultados_Dic3!$A$3:$A$99980,Produccion_UO!$H768)</f>
        <v>0</v>
      </c>
      <c r="N768" s="21">
        <f>+SUMIFS(Resultados_Dic3!I$3:I$99980,Resultados_Dic3!$F$3:$F$99980,Produccion_UO!$K768,Resultados_Dic3!$D$3:$D$99980,Produccion_UO!$K$621,Resultados_Dic3!$E$3:$E$99980,Produccion_UO!$I767,Resultados_Dic3!$A$3:$A$99980,Produccion_UO!$H768)</f>
        <v>0</v>
      </c>
      <c r="O768" s="21">
        <f>+SUMIFS(Resultados_Dic3!J$3:J$99980,Resultados_Dic3!$F$3:$F$99980,Produccion_UO!$K768,Resultados_Dic3!$D$3:$D$99980,Produccion_UO!$K$621,Resultados_Dic3!$E$3:$E$99980,Produccion_UO!$I767,Resultados_Dic3!$A$3:$A$99980,Produccion_UO!$H768)</f>
        <v>0</v>
      </c>
      <c r="P768" s="21">
        <f>+SUMIFS(Resultados_Dic3!K$3:K$99980,Resultados_Dic3!$F$3:$F$99980,Produccion_UO!$K768,Resultados_Dic3!$D$3:$D$99980,Produccion_UO!$K$621,Resultados_Dic3!$E$3:$E$99980,Produccion_UO!$I767,Resultados_Dic3!$A$3:$A$99980,Produccion_UO!$H768)</f>
        <v>0</v>
      </c>
      <c r="Q768" s="21">
        <f>+SUMIFS(Resultados_Dic3!L$3:L$99980,Resultados_Dic3!$F$3:$F$99980,Produccion_UO!$K768,Resultados_Dic3!$D$3:$D$99980,Produccion_UO!$K$621,Resultados_Dic3!$E$3:$E$99980,Produccion_UO!$I767,Resultados_Dic3!$A$3:$A$99980,Produccion_UO!$H768)</f>
        <v>0</v>
      </c>
      <c r="R768" s="21">
        <f>+SUMIFS(Resultados_Dic3!M$3:M$99980,Resultados_Dic3!$F$3:$F$99980,Produccion_UO!$K768,Resultados_Dic3!$D$3:$D$99980,Produccion_UO!$K$621,Resultados_Dic3!$E$3:$E$99980,Produccion_UO!$I767,Resultados_Dic3!$A$3:$A$99980,Produccion_UO!$H768)</f>
        <v>0</v>
      </c>
      <c r="S768" s="21">
        <f>+SUMIFS(Resultados_Dic3!N$3:N$99980,Resultados_Dic3!$F$3:$F$99980,Produccion_UO!$K768,Resultados_Dic3!$D$3:$D$99980,Produccion_UO!$K$621,Resultados_Dic3!$E$3:$E$99980,Produccion_UO!$I767,Resultados_Dic3!$A$3:$A$99980,Produccion_UO!$H768)</f>
        <v>0</v>
      </c>
      <c r="T768" s="21">
        <f>+SUMIFS(Resultados_Dic3!O$3:O$99980,Resultados_Dic3!$F$3:$F$99980,Produccion_UO!$K768,Resultados_Dic3!$D$3:$D$99980,Produccion_UO!$K$621,Resultados_Dic3!$E$3:$E$99980,Produccion_UO!$I767,Resultados_Dic3!$A$3:$A$99980,Produccion_UO!$H768)</f>
        <v>0</v>
      </c>
      <c r="U768" s="21">
        <f>+SUMIFS(Resultados_Dic3!P$3:P$99980,Resultados_Dic3!$F$3:$F$99980,Produccion_UO!$K768,Resultados_Dic3!$D$3:$D$99980,Produccion_UO!$K$621,Resultados_Dic3!$E$3:$E$99980,Produccion_UO!$I767,Resultados_Dic3!$A$3:$A$99980,Produccion_UO!$H768)</f>
        <v>0</v>
      </c>
      <c r="V768" s="21">
        <f>+SUMIFS(Resultados_Dic3!Q$3:Q$99980,Resultados_Dic3!$F$3:$F$99980,Produccion_UO!$K768,Resultados_Dic3!$D$3:$D$99980,Produccion_UO!$K$621,Resultados_Dic3!$E$3:$E$99980,Produccion_UO!$I767,Resultados_Dic3!$A$3:$A$99980,Produccion_UO!$H768)</f>
        <v>0</v>
      </c>
      <c r="W768" s="21">
        <f>+SUMIFS(Resultados_Dic3!R$3:R$99980,Resultados_Dic3!$F$3:$F$99980,Produccion_UO!$K768,Resultados_Dic3!$D$3:$D$99980,Produccion_UO!$K$621,Resultados_Dic3!$E$3:$E$99980,Produccion_UO!$I767,Resultados_Dic3!$A$3:$A$99980,Produccion_UO!$H768)</f>
        <v>0</v>
      </c>
      <c r="X768" s="21">
        <f>+SUMIFS(Resultados_Dic3!S$3:S$99980,Resultados_Dic3!$F$3:$F$99980,Produccion_UO!$K768,Resultados_Dic3!$D$3:$D$99980,Produccion_UO!$K$621,Resultados_Dic3!$E$3:$E$99980,Produccion_UO!$I767,Resultados_Dic3!$A$3:$A$99980,Produccion_UO!$H768)</f>
        <v>0</v>
      </c>
      <c r="Y768" s="21">
        <f>+SUMIFS(Resultados_Dic3!T$3:T$99980,Resultados_Dic3!$F$3:$F$99980,Produccion_UO!$K768,Resultados_Dic3!$D$3:$D$99980,Produccion_UO!$K$621,Resultados_Dic3!$E$3:$E$99980,Produccion_UO!$I767,Resultados_Dic3!$A$3:$A$99980,Produccion_UO!$H768)</f>
        <v>0</v>
      </c>
      <c r="Z768" s="21">
        <f>+SUMIFS(Resultados_Dic3!U$3:U$99980,Resultados_Dic3!$F$3:$F$99980,Produccion_UO!$K768,Resultados_Dic3!$D$3:$D$99980,Produccion_UO!$K$621,Resultados_Dic3!$E$3:$E$99980,Produccion_UO!$I767,Resultados_Dic3!$A$3:$A$99980,Produccion_UO!$H768)</f>
        <v>0</v>
      </c>
      <c r="AA768" s="21">
        <f>+SUMIFS(Resultados_Dic3!V$3:V$99980,Resultados_Dic3!$F$3:$F$99980,Produccion_UO!$K768,Resultados_Dic3!$D$3:$D$99980,Produccion_UO!$K$621,Resultados_Dic3!$E$3:$E$99980,Produccion_UO!$I767,Resultados_Dic3!$A$3:$A$99980,Produccion_UO!$H768)</f>
        <v>0</v>
      </c>
      <c r="AB768" s="21">
        <f>+SUMIFS(Resultados_Dic3!W$3:W$99980,Resultados_Dic3!$F$3:$F$99980,Produccion_UO!$K768,Resultados_Dic3!$D$3:$D$99980,Produccion_UO!$K$621,Resultados_Dic3!$E$3:$E$99980,Produccion_UO!$I767,Resultados_Dic3!$A$3:$A$99980,Produccion_UO!$H768)</f>
        <v>0</v>
      </c>
      <c r="AC768" s="21">
        <f>+SUMIFS(Resultados_Dic3!X$3:X$99980,Resultados_Dic3!$F$3:$F$99980,Produccion_UO!$K768,Resultados_Dic3!$D$3:$D$99980,Produccion_UO!$K$621,Resultados_Dic3!$E$3:$E$99980,Produccion_UO!$I767,Resultados_Dic3!$A$3:$A$99980,Produccion_UO!$H768)</f>
        <v>0</v>
      </c>
      <c r="AD768" s="21">
        <f>+SUMIFS(Resultados_Dic3!Y$3:Y$99980,Resultados_Dic3!$F$3:$F$99980,Produccion_UO!$K768,Resultados_Dic3!$D$3:$D$99980,Produccion_UO!$K$621,Resultados_Dic3!$E$3:$E$99980,Produccion_UO!$I767,Resultados_Dic3!$A$3:$A$99980,Produccion_UO!$H768)</f>
        <v>0</v>
      </c>
      <c r="AE768" s="21">
        <f>+SUMIFS(Resultados_Dic3!Z$3:Z$99980,Resultados_Dic3!$F$3:$F$99980,Produccion_UO!$K768,Resultados_Dic3!$D$3:$D$99980,Produccion_UO!$K$621,Resultados_Dic3!$E$3:$E$99980,Produccion_UO!$I767,Resultados_Dic3!$A$3:$A$99980,Produccion_UO!$H768)</f>
        <v>0</v>
      </c>
      <c r="AF768" s="21">
        <f>+SUMIFS(Resultados_Dic3!AA$3:AA$99980,Resultados_Dic3!$F$3:$F$99980,Produccion_UO!$K768,Resultados_Dic3!$D$3:$D$99980,Produccion_UO!$K$621,Resultados_Dic3!$E$3:$E$99980,Produccion_UO!$I767,Resultados_Dic3!$A$3:$A$99980,Produccion_UO!$H768)</f>
        <v>0</v>
      </c>
      <c r="AG768" s="21">
        <f>+SUMIFS(Resultados_Dic3!AB$3:AB$99980,Resultados_Dic3!$F$3:$F$99980,Produccion_UO!$K768,Resultados_Dic3!$D$3:$D$99980,Produccion_UO!$K$621,Resultados_Dic3!$E$3:$E$99980,Produccion_UO!$I767,Resultados_Dic3!$A$3:$A$99980,Produccion_UO!$H768)</f>
        <v>0</v>
      </c>
      <c r="AH768" s="21">
        <f>+SUMIFS(Resultados_Dic3!AC$3:AC$99980,Resultados_Dic3!$F$3:$F$99980,Produccion_UO!$K768,Resultados_Dic3!$D$3:$D$99980,Produccion_UO!$K$621,Resultados_Dic3!$E$3:$E$99980,Produccion_UO!$I767,Resultados_Dic3!$A$3:$A$99980,Produccion_UO!$H768)</f>
        <v>0</v>
      </c>
      <c r="AI768" s="21">
        <f>+SUMIFS(Resultados_Dic3!AD$3:AD$99980,Resultados_Dic3!$F$3:$F$99980,Produccion_UO!$K768,Resultados_Dic3!$D$3:$D$99980,Produccion_UO!$K$621,Resultados_Dic3!$E$3:$E$99980,Produccion_UO!$I767,Resultados_Dic3!$A$3:$A$99980,Produccion_UO!$H768)</f>
        <v>0</v>
      </c>
      <c r="AJ768" s="21">
        <f>+SUMIFS(Resultados_Dic3!AE$3:AE$99980,Resultados_Dic3!$F$3:$F$99980,Produccion_UO!$K768,Resultados_Dic3!$D$3:$D$99980,Produccion_UO!$K$621,Resultados_Dic3!$E$3:$E$99980,Produccion_UO!$I767,Resultados_Dic3!$A$3:$A$99980,Produccion_UO!$H768)</f>
        <v>0</v>
      </c>
      <c r="AK768" s="21">
        <f>+SUMIFS(Resultados_Dic3!AF$3:AF$99980,Resultados_Dic3!$F$3:$F$99980,Produccion_UO!$K768,Resultados_Dic3!$D$3:$D$99980,Produccion_UO!$K$621,Resultados_Dic3!$E$3:$E$99980,Produccion_UO!$I767,Resultados_Dic3!$A$3:$A$99980,Produccion_UO!$H768)</f>
        <v>0</v>
      </c>
      <c r="AL768" s="21">
        <f>+SUMIFS(Resultados_Dic3!AG$3:AG$99980,Resultados_Dic3!$F$3:$F$99980,Produccion_UO!$K768,Resultados_Dic3!$D$3:$D$99980,Produccion_UO!$K$621,Resultados_Dic3!$E$3:$E$99980,Produccion_UO!$I767,Resultados_Dic3!$A$3:$A$99980,Produccion_UO!$H768)</f>
        <v>0</v>
      </c>
      <c r="AM768" s="21">
        <f>+SUMIFS(Resultados_Dic3!AH$3:AH$99980,Resultados_Dic3!$F$3:$F$99980,Produccion_UO!$K768,Resultados_Dic3!$D$3:$D$99980,Produccion_UO!$K$621,Resultados_Dic3!$E$3:$E$99980,Produccion_UO!$I767,Resultados_Dic3!$A$3:$A$99980,Produccion_UO!$H768)</f>
        <v>0</v>
      </c>
      <c r="AN768" s="21">
        <f>+SUMIFS(Resultados_Dic3!AI$3:AI$99980,Resultados_Dic3!$F$3:$F$99980,Produccion_UO!$K768,Resultados_Dic3!$D$3:$D$99980,Produccion_UO!$K$621,Resultados_Dic3!$E$3:$E$99980,Produccion_UO!$I767,Resultados_Dic3!$A$3:$A$99980,Produccion_UO!$H768)</f>
        <v>0</v>
      </c>
      <c r="AO768" s="21">
        <f>+SUMIFS(Resultados_Dic3!AJ$3:AJ$99980,Resultados_Dic3!$F$3:$F$99980,Produccion_UO!$K768,Resultados_Dic3!$D$3:$D$99980,Produccion_UO!$K$621,Resultados_Dic3!$E$3:$E$99980,Produccion_UO!$I767,Resultados_Dic3!$A$3:$A$99980,Produccion_UO!$H768)</f>
        <v>0</v>
      </c>
      <c r="AP768" s="21">
        <f>+SUMIFS(Resultados_Dic3!AK$3:AK$99980,Resultados_Dic3!$F$3:$F$99980,Produccion_UO!$K768,Resultados_Dic3!$D$3:$D$99980,Produccion_UO!$K$621,Resultados_Dic3!$E$3:$E$99980,Produccion_UO!$I767,Resultados_Dic3!$A$3:$A$99980,Produccion_UO!$H768)</f>
        <v>0</v>
      </c>
      <c r="AQ768" s="21">
        <f>+SUMIFS(Resultados_Dic3!AL$3:AL$99980,Resultados_Dic3!$F$3:$F$99980,Produccion_UO!$K768,Resultados_Dic3!$D$3:$D$99980,Produccion_UO!$K$621,Resultados_Dic3!$E$3:$E$99980,Produccion_UO!$I767,Resultados_Dic3!$A$3:$A$99980,Produccion_UO!$H768)</f>
        <v>0</v>
      </c>
      <c r="AR768" s="21">
        <f>+SUMIFS(Resultados_Dic3!AM$3:AM$99980,Resultados_Dic3!$F$3:$F$99980,Produccion_UO!$K768,Resultados_Dic3!$D$3:$D$99980,Produccion_UO!$K$621,Resultados_Dic3!$E$3:$E$99980,Produccion_UO!$I767,Resultados_Dic3!$A$3:$A$99980,Produccion_UO!$H768)</f>
        <v>0</v>
      </c>
    </row>
    <row r="769" spans="1:48" x14ac:dyDescent="0.25">
      <c r="D769" s="131"/>
      <c r="E769" s="131"/>
      <c r="G769" s="15"/>
      <c r="H769" s="17" t="str">
        <f t="shared" si="221"/>
        <v>DIC7</v>
      </c>
      <c r="I769" s="24"/>
      <c r="J769" s="24" t="s">
        <v>152</v>
      </c>
      <c r="K769" s="108" t="s">
        <v>207</v>
      </c>
      <c r="L769" s="22" t="str">
        <f>+$B$6</f>
        <v>PU - Ligth</v>
      </c>
      <c r="M769" s="21">
        <f>+SUMIFS(Resultados_Dic3!H$3:H$99980,Resultados_Dic3!$F$3:$F$99980,Produccion_UO!$K769,Resultados_Dic3!$D$3:$D$99980,Produccion_UO!$K$621,Resultados_Dic3!$E$3:$E$99980,Produccion_UO!$J769,Resultados_Dic3!$A$3:$A$99980,Produccion_UO!$H769)*$I$763</f>
        <v>2.5140156536340901</v>
      </c>
      <c r="N769" s="21">
        <f>+SUMIFS(Resultados_Dic3!I$3:I$99980,Resultados_Dic3!$F$3:$F$99980,Produccion_UO!$K769,Resultados_Dic3!$D$3:$D$99980,Produccion_UO!$K$621,Resultados_Dic3!$E$3:$E$99980,Produccion_UO!$J769,Resultados_Dic3!$A$3:$A$99980,Produccion_UO!$H769)*$I$763</f>
        <v>2.3756534213987801</v>
      </c>
      <c r="O769" s="21">
        <f>+SUMIFS(Resultados_Dic3!J$3:J$99980,Resultados_Dic3!$F$3:$F$99980,Produccion_UO!$K769,Resultados_Dic3!$D$3:$D$99980,Produccion_UO!$K$621,Resultados_Dic3!$E$3:$E$99980,Produccion_UO!$J769,Resultados_Dic3!$A$3:$A$99980,Produccion_UO!$H769)*$I$763</f>
        <v>2.27122909518345</v>
      </c>
      <c r="P769" s="21">
        <f>+SUMIFS(Resultados_Dic3!K$3:K$99980,Resultados_Dic3!$F$3:$F$99980,Produccion_UO!$K769,Resultados_Dic3!$D$3:$D$99980,Produccion_UO!$K$621,Resultados_Dic3!$E$3:$E$99980,Produccion_UO!$J769,Resultados_Dic3!$A$3:$A$99980,Produccion_UO!$H769)*$I$763</f>
        <v>2.1668047689681198</v>
      </c>
      <c r="Q769" s="21">
        <f>+SUMIFS(Resultados_Dic3!L$3:L$99980,Resultados_Dic3!$F$3:$F$99980,Produccion_UO!$K769,Resultados_Dic3!$D$3:$D$99980,Produccion_UO!$K$621,Resultados_Dic3!$E$3:$E$99980,Produccion_UO!$J769,Resultados_Dic3!$A$3:$A$99980,Produccion_UO!$H769)*$I$763</f>
        <v>2.0623804427527901</v>
      </c>
      <c r="R769" s="21">
        <f>+SUMIFS(Resultados_Dic3!M$3:M$99980,Resultados_Dic3!$F$3:$F$99980,Produccion_UO!$K769,Resultados_Dic3!$D$3:$D$99980,Produccion_UO!$K$621,Resultados_Dic3!$E$3:$E$99980,Produccion_UO!$J769,Resultados_Dic3!$A$3:$A$99980,Produccion_UO!$H769)*$I$763</f>
        <v>1.9579561165374499</v>
      </c>
      <c r="S769" s="21">
        <f>+SUMIFS(Resultados_Dic3!N$3:N$99980,Resultados_Dic3!$F$3:$F$99980,Produccion_UO!$K769,Resultados_Dic3!$D$3:$D$99980,Produccion_UO!$K$621,Resultados_Dic3!$E$3:$E$99980,Produccion_UO!$J769,Resultados_Dic3!$A$3:$A$99980,Produccion_UO!$H769)*$I$763</f>
        <v>1.85353179032212</v>
      </c>
      <c r="T769" s="21">
        <f>+SUMIFS(Resultados_Dic3!O$3:O$99980,Resultados_Dic3!$F$3:$F$99980,Produccion_UO!$K769,Resultados_Dic3!$D$3:$D$99980,Produccion_UO!$K$621,Resultados_Dic3!$E$3:$E$99980,Produccion_UO!$J769,Resultados_Dic3!$A$3:$A$99980,Produccion_UO!$H769)*$I$763</f>
        <v>0.21116803860288599</v>
      </c>
      <c r="U769" s="21">
        <f>+SUMIFS(Resultados_Dic3!P$3:P$99980,Resultados_Dic3!$F$3:$F$99980,Produccion_UO!$K769,Resultados_Dic3!$D$3:$D$99980,Produccion_UO!$K$621,Resultados_Dic3!$E$3:$E$99980,Produccion_UO!$J769,Resultados_Dic3!$A$3:$A$99980,Produccion_UO!$H769)*$I$763</f>
        <v>0</v>
      </c>
      <c r="V769" s="21">
        <f>+SUMIFS(Resultados_Dic3!Q$3:Q$99980,Resultados_Dic3!$F$3:$F$99980,Produccion_UO!$K769,Resultados_Dic3!$D$3:$D$99980,Produccion_UO!$K$621,Resultados_Dic3!$E$3:$E$99980,Produccion_UO!$J769,Resultados_Dic3!$A$3:$A$99980,Produccion_UO!$H769)*$I$763</f>
        <v>0</v>
      </c>
      <c r="W769" s="21">
        <f>+SUMIFS(Resultados_Dic3!R$3:R$99980,Resultados_Dic3!$F$3:$F$99980,Produccion_UO!$K769,Resultados_Dic3!$D$3:$D$99980,Produccion_UO!$K$621,Resultados_Dic3!$E$3:$E$99980,Produccion_UO!$J769,Resultados_Dic3!$A$3:$A$99980,Produccion_UO!$H769)*$I$763</f>
        <v>0</v>
      </c>
      <c r="X769" s="21">
        <f>+SUMIFS(Resultados_Dic3!S$3:S$99980,Resultados_Dic3!$F$3:$F$99980,Produccion_UO!$K769,Resultados_Dic3!$D$3:$D$99980,Produccion_UO!$K$621,Resultados_Dic3!$E$3:$E$99980,Produccion_UO!$J769,Resultados_Dic3!$A$3:$A$99980,Produccion_UO!$H769)*$I$763</f>
        <v>0</v>
      </c>
      <c r="Y769" s="21">
        <f>+SUMIFS(Resultados_Dic3!T$3:T$99980,Resultados_Dic3!$F$3:$F$99980,Produccion_UO!$K769,Resultados_Dic3!$D$3:$D$99980,Produccion_UO!$K$621,Resultados_Dic3!$E$3:$E$99980,Produccion_UO!$J769,Resultados_Dic3!$A$3:$A$99980,Produccion_UO!$H769)*$I$763</f>
        <v>0</v>
      </c>
      <c r="Z769" s="21">
        <f>+SUMIFS(Resultados_Dic3!U$3:U$99980,Resultados_Dic3!$F$3:$F$99980,Produccion_UO!$K769,Resultados_Dic3!$D$3:$D$99980,Produccion_UO!$K$621,Resultados_Dic3!$E$3:$E$99980,Produccion_UO!$J769,Resultados_Dic3!$A$3:$A$99980,Produccion_UO!$H769)*$I$763</f>
        <v>0</v>
      </c>
      <c r="AA769" s="21">
        <f>+SUMIFS(Resultados_Dic3!V$3:V$99980,Resultados_Dic3!$F$3:$F$99980,Produccion_UO!$K769,Resultados_Dic3!$D$3:$D$99980,Produccion_UO!$K$621,Resultados_Dic3!$E$3:$E$99980,Produccion_UO!$J769,Resultados_Dic3!$A$3:$A$99980,Produccion_UO!$H769)*$I$763</f>
        <v>0</v>
      </c>
      <c r="AB769" s="21">
        <f>+SUMIFS(Resultados_Dic3!W$3:W$99980,Resultados_Dic3!$F$3:$F$99980,Produccion_UO!$K769,Resultados_Dic3!$D$3:$D$99980,Produccion_UO!$K$621,Resultados_Dic3!$E$3:$E$99980,Produccion_UO!$J769,Resultados_Dic3!$A$3:$A$99980,Produccion_UO!$H769)*$I$763</f>
        <v>0</v>
      </c>
      <c r="AC769" s="21">
        <f>+SUMIFS(Resultados_Dic3!X$3:X$99980,Resultados_Dic3!$F$3:$F$99980,Produccion_UO!$K769,Resultados_Dic3!$D$3:$D$99980,Produccion_UO!$K$621,Resultados_Dic3!$E$3:$E$99980,Produccion_UO!$J769,Resultados_Dic3!$A$3:$A$99980,Produccion_UO!$H769)*$I$763</f>
        <v>0</v>
      </c>
      <c r="AD769" s="21">
        <f>+SUMIFS(Resultados_Dic3!Y$3:Y$99980,Resultados_Dic3!$F$3:$F$99980,Produccion_UO!$K769,Resultados_Dic3!$D$3:$D$99980,Produccion_UO!$K$621,Resultados_Dic3!$E$3:$E$99980,Produccion_UO!$J769,Resultados_Dic3!$A$3:$A$99980,Produccion_UO!$H769)*$I$763</f>
        <v>0</v>
      </c>
      <c r="AE769" s="21">
        <f>+SUMIFS(Resultados_Dic3!Z$3:Z$99980,Resultados_Dic3!$F$3:$F$99980,Produccion_UO!$K769,Resultados_Dic3!$D$3:$D$99980,Produccion_UO!$K$621,Resultados_Dic3!$E$3:$E$99980,Produccion_UO!$J769,Resultados_Dic3!$A$3:$A$99980,Produccion_UO!$H769)*$I$763</f>
        <v>0</v>
      </c>
      <c r="AF769" s="21">
        <f>+SUMIFS(Resultados_Dic3!AA$3:AA$99980,Resultados_Dic3!$F$3:$F$99980,Produccion_UO!$K769,Resultados_Dic3!$D$3:$D$99980,Produccion_UO!$K$621,Resultados_Dic3!$E$3:$E$99980,Produccion_UO!$J769,Resultados_Dic3!$A$3:$A$99980,Produccion_UO!$H769)*$I$763</f>
        <v>0</v>
      </c>
      <c r="AG769" s="21">
        <f>+SUMIFS(Resultados_Dic3!AB$3:AB$99980,Resultados_Dic3!$F$3:$F$99980,Produccion_UO!$K769,Resultados_Dic3!$D$3:$D$99980,Produccion_UO!$K$621,Resultados_Dic3!$E$3:$E$99980,Produccion_UO!$J769,Resultados_Dic3!$A$3:$A$99980,Produccion_UO!$H769)*$I$763</f>
        <v>0</v>
      </c>
      <c r="AH769" s="21">
        <f>+SUMIFS(Resultados_Dic3!AC$3:AC$99980,Resultados_Dic3!$F$3:$F$99980,Produccion_UO!$K769,Resultados_Dic3!$D$3:$D$99980,Produccion_UO!$K$621,Resultados_Dic3!$E$3:$E$99980,Produccion_UO!$J769,Resultados_Dic3!$A$3:$A$99980,Produccion_UO!$H769)*$I$763</f>
        <v>0</v>
      </c>
      <c r="AI769" s="21">
        <f>+SUMIFS(Resultados_Dic3!AD$3:AD$99980,Resultados_Dic3!$F$3:$F$99980,Produccion_UO!$K769,Resultados_Dic3!$D$3:$D$99980,Produccion_UO!$K$621,Resultados_Dic3!$E$3:$E$99980,Produccion_UO!$J769,Resultados_Dic3!$A$3:$A$99980,Produccion_UO!$H769)*$I$763</f>
        <v>0</v>
      </c>
      <c r="AJ769" s="21">
        <f>+SUMIFS(Resultados_Dic3!AE$3:AE$99980,Resultados_Dic3!$F$3:$F$99980,Produccion_UO!$K769,Resultados_Dic3!$D$3:$D$99980,Produccion_UO!$K$621,Resultados_Dic3!$E$3:$E$99980,Produccion_UO!$J769,Resultados_Dic3!$A$3:$A$99980,Produccion_UO!$H769)*$I$763</f>
        <v>0</v>
      </c>
      <c r="AK769" s="21">
        <f>+SUMIFS(Resultados_Dic3!AF$3:AF$99980,Resultados_Dic3!$F$3:$F$99980,Produccion_UO!$K769,Resultados_Dic3!$D$3:$D$99980,Produccion_UO!$K$621,Resultados_Dic3!$E$3:$E$99980,Produccion_UO!$J769,Resultados_Dic3!$A$3:$A$99980,Produccion_UO!$H769)*$I$763</f>
        <v>0</v>
      </c>
      <c r="AL769" s="21">
        <f>+SUMIFS(Resultados_Dic3!AG$3:AG$99980,Resultados_Dic3!$F$3:$F$99980,Produccion_UO!$K769,Resultados_Dic3!$D$3:$D$99980,Produccion_UO!$K$621,Resultados_Dic3!$E$3:$E$99980,Produccion_UO!$J769,Resultados_Dic3!$A$3:$A$99980,Produccion_UO!$H769)*$I$763</f>
        <v>0</v>
      </c>
      <c r="AM769" s="21">
        <f>+SUMIFS(Resultados_Dic3!AH$3:AH$99980,Resultados_Dic3!$F$3:$F$99980,Produccion_UO!$K769,Resultados_Dic3!$D$3:$D$99980,Produccion_UO!$K$621,Resultados_Dic3!$E$3:$E$99980,Produccion_UO!$J769,Resultados_Dic3!$A$3:$A$99980,Produccion_UO!$H769)*$I$763</f>
        <v>0</v>
      </c>
      <c r="AN769" s="21">
        <f>+SUMIFS(Resultados_Dic3!AI$3:AI$99980,Resultados_Dic3!$F$3:$F$99980,Produccion_UO!$K769,Resultados_Dic3!$D$3:$D$99980,Produccion_UO!$K$621,Resultados_Dic3!$E$3:$E$99980,Produccion_UO!$J769,Resultados_Dic3!$A$3:$A$99980,Produccion_UO!$H769)*$I$763</f>
        <v>0</v>
      </c>
      <c r="AO769" s="21">
        <f>+SUMIFS(Resultados_Dic3!AJ$3:AJ$99980,Resultados_Dic3!$F$3:$F$99980,Produccion_UO!$K769,Resultados_Dic3!$D$3:$D$99980,Produccion_UO!$K$621,Resultados_Dic3!$E$3:$E$99980,Produccion_UO!$J769,Resultados_Dic3!$A$3:$A$99980,Produccion_UO!$H769)*$I$763</f>
        <v>0</v>
      </c>
      <c r="AP769" s="21">
        <f>+SUMIFS(Resultados_Dic3!AK$3:AK$99980,Resultados_Dic3!$F$3:$F$99980,Produccion_UO!$K769,Resultados_Dic3!$D$3:$D$99980,Produccion_UO!$K$621,Resultados_Dic3!$E$3:$E$99980,Produccion_UO!$J769,Resultados_Dic3!$A$3:$A$99980,Produccion_UO!$H769)*$I$763</f>
        <v>0</v>
      </c>
      <c r="AQ769" s="21">
        <f>+SUMIFS(Resultados_Dic3!AL$3:AL$99980,Resultados_Dic3!$F$3:$F$99980,Produccion_UO!$K769,Resultados_Dic3!$D$3:$D$99980,Produccion_UO!$K$621,Resultados_Dic3!$E$3:$E$99980,Produccion_UO!$J769,Resultados_Dic3!$A$3:$A$99980,Produccion_UO!$H769)*$I$763</f>
        <v>0</v>
      </c>
      <c r="AR769" s="21">
        <f>+SUMIFS(Resultados_Dic3!AM$3:AM$99980,Resultados_Dic3!$F$3:$F$99980,Produccion_UO!$K769,Resultados_Dic3!$D$3:$D$99980,Produccion_UO!$K$621,Resultados_Dic3!$E$3:$E$99980,Produccion_UO!$J769,Resultados_Dic3!$A$3:$A$99980,Produccion_UO!$H769)*$I$763</f>
        <v>0</v>
      </c>
    </row>
    <row r="770" spans="1:48" x14ac:dyDescent="0.25">
      <c r="D770" s="131"/>
      <c r="E770" s="131"/>
      <c r="G770" s="15"/>
      <c r="H770" s="17" t="str">
        <f t="shared" si="221"/>
        <v>DIC7</v>
      </c>
      <c r="I770" s="24"/>
      <c r="J770" s="24" t="s">
        <v>153</v>
      </c>
      <c r="K770" s="108" t="s">
        <v>208</v>
      </c>
      <c r="L770" s="22" t="str">
        <f>+$B$7</f>
        <v>VMM - Medium</v>
      </c>
      <c r="M770" s="21">
        <f>+SUMIFS(Resultados_Dic3!H$3:H$99980,Resultados_Dic3!$F$3:$F$99980,Produccion_UO!$K770,Resultados_Dic3!$D$3:$D$99980,Produccion_UO!$K$621,Resultados_Dic3!$E$3:$E$99980,Produccion_UO!$J770,Resultados_Dic3!$A$3:$A$99980,Produccion_UO!$H770)*$I$763</f>
        <v>25.381261372714199</v>
      </c>
      <c r="N770" s="21">
        <f>+SUMIFS(Resultados_Dic3!I$3:I$99980,Resultados_Dic3!$F$3:$F$99980,Produccion_UO!$K770,Resultados_Dic3!$D$3:$D$99980,Produccion_UO!$K$621,Resultados_Dic3!$E$3:$E$99980,Produccion_UO!$J770,Resultados_Dic3!$A$3:$A$99980,Produccion_UO!$H770)*$I$763</f>
        <v>25.381261372714199</v>
      </c>
      <c r="O770" s="21">
        <f>+SUMIFS(Resultados_Dic3!J$3:J$99980,Resultados_Dic3!$F$3:$F$99980,Produccion_UO!$K770,Resultados_Dic3!$D$3:$D$99980,Produccion_UO!$K$621,Resultados_Dic3!$E$3:$E$99980,Produccion_UO!$J770,Resultados_Dic3!$A$3:$A$99980,Produccion_UO!$H770)*$I$763</f>
        <v>25.381261372714199</v>
      </c>
      <c r="P770" s="21">
        <f>+SUMIFS(Resultados_Dic3!K$3:K$99980,Resultados_Dic3!$F$3:$F$99980,Produccion_UO!$K770,Resultados_Dic3!$D$3:$D$99980,Produccion_UO!$K$621,Resultados_Dic3!$E$3:$E$99980,Produccion_UO!$J770,Resultados_Dic3!$A$3:$A$99980,Produccion_UO!$H770)*$I$763</f>
        <v>25.381261372714199</v>
      </c>
      <c r="Q770" s="21">
        <f>+SUMIFS(Resultados_Dic3!L$3:L$99980,Resultados_Dic3!$F$3:$F$99980,Produccion_UO!$K770,Resultados_Dic3!$D$3:$D$99980,Produccion_UO!$K$621,Resultados_Dic3!$E$3:$E$99980,Produccion_UO!$J770,Resultados_Dic3!$A$3:$A$99980,Produccion_UO!$H770)*$I$763</f>
        <v>25.381261372714199</v>
      </c>
      <c r="R770" s="21">
        <f>+SUMIFS(Resultados_Dic3!M$3:M$99980,Resultados_Dic3!$F$3:$F$99980,Produccion_UO!$K770,Resultados_Dic3!$D$3:$D$99980,Produccion_UO!$K$621,Resultados_Dic3!$E$3:$E$99980,Produccion_UO!$J770,Resultados_Dic3!$A$3:$A$99980,Produccion_UO!$H770)*$I$763</f>
        <v>25.381261372714199</v>
      </c>
      <c r="S770" s="21">
        <f>+SUMIFS(Resultados_Dic3!N$3:N$99980,Resultados_Dic3!$F$3:$F$99980,Produccion_UO!$K770,Resultados_Dic3!$D$3:$D$99980,Produccion_UO!$K$621,Resultados_Dic3!$E$3:$E$99980,Produccion_UO!$J770,Resultados_Dic3!$A$3:$A$99980,Produccion_UO!$H770)*$I$763</f>
        <v>25.381261372714199</v>
      </c>
      <c r="T770" s="21">
        <f>+SUMIFS(Resultados_Dic3!O$3:O$99980,Resultados_Dic3!$F$3:$F$99980,Produccion_UO!$K770,Resultados_Dic3!$D$3:$D$99980,Produccion_UO!$K$621,Resultados_Dic3!$E$3:$E$99980,Produccion_UO!$J770,Resultados_Dic3!$A$3:$A$99980,Produccion_UO!$H770)*$I$763</f>
        <v>25.381261372714199</v>
      </c>
      <c r="U770" s="21">
        <f>+SUMIFS(Resultados_Dic3!P$3:P$99980,Resultados_Dic3!$F$3:$F$99980,Produccion_UO!$K770,Resultados_Dic3!$D$3:$D$99980,Produccion_UO!$K$621,Resultados_Dic3!$E$3:$E$99980,Produccion_UO!$J770,Resultados_Dic3!$A$3:$A$99980,Produccion_UO!$H770)*$I$763</f>
        <v>24.3046420593503</v>
      </c>
      <c r="V770" s="21">
        <f>+SUMIFS(Resultados_Dic3!Q$3:Q$99980,Resultados_Dic3!$F$3:$F$99980,Produccion_UO!$K770,Resultados_Dic3!$D$3:$D$99980,Produccion_UO!$K$621,Resultados_Dic3!$E$3:$E$99980,Produccion_UO!$J770,Resultados_Dic3!$A$3:$A$99980,Produccion_UO!$H770)*$I$763</f>
        <v>0</v>
      </c>
      <c r="W770" s="21">
        <f>+SUMIFS(Resultados_Dic3!R$3:R$99980,Resultados_Dic3!$F$3:$F$99980,Produccion_UO!$K770,Resultados_Dic3!$D$3:$D$99980,Produccion_UO!$K$621,Resultados_Dic3!$E$3:$E$99980,Produccion_UO!$J770,Resultados_Dic3!$A$3:$A$99980,Produccion_UO!$H770)*$I$763</f>
        <v>0</v>
      </c>
      <c r="X770" s="21">
        <f>+SUMIFS(Resultados_Dic3!S$3:S$99980,Resultados_Dic3!$F$3:$F$99980,Produccion_UO!$K770,Resultados_Dic3!$D$3:$D$99980,Produccion_UO!$K$621,Resultados_Dic3!$E$3:$E$99980,Produccion_UO!$J770,Resultados_Dic3!$A$3:$A$99980,Produccion_UO!$H770)*$I$763</f>
        <v>0</v>
      </c>
      <c r="Y770" s="21">
        <f>+SUMIFS(Resultados_Dic3!T$3:T$99980,Resultados_Dic3!$F$3:$F$99980,Produccion_UO!$K770,Resultados_Dic3!$D$3:$D$99980,Produccion_UO!$K$621,Resultados_Dic3!$E$3:$E$99980,Produccion_UO!$J770,Resultados_Dic3!$A$3:$A$99980,Produccion_UO!$H770)*$I$763</f>
        <v>0</v>
      </c>
      <c r="Z770" s="21">
        <f>+SUMIFS(Resultados_Dic3!U$3:U$99980,Resultados_Dic3!$F$3:$F$99980,Produccion_UO!$K770,Resultados_Dic3!$D$3:$D$99980,Produccion_UO!$K$621,Resultados_Dic3!$E$3:$E$99980,Produccion_UO!$J770,Resultados_Dic3!$A$3:$A$99980,Produccion_UO!$H770)*$I$763</f>
        <v>0</v>
      </c>
      <c r="AA770" s="21">
        <f>+SUMIFS(Resultados_Dic3!V$3:V$99980,Resultados_Dic3!$F$3:$F$99980,Produccion_UO!$K770,Resultados_Dic3!$D$3:$D$99980,Produccion_UO!$K$621,Resultados_Dic3!$E$3:$E$99980,Produccion_UO!$J770,Resultados_Dic3!$A$3:$A$99980,Produccion_UO!$H770)*$I$763</f>
        <v>0</v>
      </c>
      <c r="AB770" s="21">
        <f>+SUMIFS(Resultados_Dic3!W$3:W$99980,Resultados_Dic3!$F$3:$F$99980,Produccion_UO!$K770,Resultados_Dic3!$D$3:$D$99980,Produccion_UO!$K$621,Resultados_Dic3!$E$3:$E$99980,Produccion_UO!$J770,Resultados_Dic3!$A$3:$A$99980,Produccion_UO!$H770)*$I$763</f>
        <v>0</v>
      </c>
      <c r="AC770" s="21">
        <f>+SUMIFS(Resultados_Dic3!X$3:X$99980,Resultados_Dic3!$F$3:$F$99980,Produccion_UO!$K770,Resultados_Dic3!$D$3:$D$99980,Produccion_UO!$K$621,Resultados_Dic3!$E$3:$E$99980,Produccion_UO!$J770,Resultados_Dic3!$A$3:$A$99980,Produccion_UO!$H770)*$I$763</f>
        <v>0</v>
      </c>
      <c r="AD770" s="21">
        <f>+SUMIFS(Resultados_Dic3!Y$3:Y$99980,Resultados_Dic3!$F$3:$F$99980,Produccion_UO!$K770,Resultados_Dic3!$D$3:$D$99980,Produccion_UO!$K$621,Resultados_Dic3!$E$3:$E$99980,Produccion_UO!$J770,Resultados_Dic3!$A$3:$A$99980,Produccion_UO!$H770)*$I$763</f>
        <v>0</v>
      </c>
      <c r="AE770" s="21">
        <f>+SUMIFS(Resultados_Dic3!Z$3:Z$99980,Resultados_Dic3!$F$3:$F$99980,Produccion_UO!$K770,Resultados_Dic3!$D$3:$D$99980,Produccion_UO!$K$621,Resultados_Dic3!$E$3:$E$99980,Produccion_UO!$J770,Resultados_Dic3!$A$3:$A$99980,Produccion_UO!$H770)*$I$763</f>
        <v>0</v>
      </c>
      <c r="AF770" s="21">
        <f>+SUMIFS(Resultados_Dic3!AA$3:AA$99980,Resultados_Dic3!$F$3:$F$99980,Produccion_UO!$K770,Resultados_Dic3!$D$3:$D$99980,Produccion_UO!$K$621,Resultados_Dic3!$E$3:$E$99980,Produccion_UO!$J770,Resultados_Dic3!$A$3:$A$99980,Produccion_UO!$H770)*$I$763</f>
        <v>0</v>
      </c>
      <c r="AG770" s="21">
        <f>+SUMIFS(Resultados_Dic3!AB$3:AB$99980,Resultados_Dic3!$F$3:$F$99980,Produccion_UO!$K770,Resultados_Dic3!$D$3:$D$99980,Produccion_UO!$K$621,Resultados_Dic3!$E$3:$E$99980,Produccion_UO!$J770,Resultados_Dic3!$A$3:$A$99980,Produccion_UO!$H770)*$I$763</f>
        <v>0</v>
      </c>
      <c r="AH770" s="21">
        <f>+SUMIFS(Resultados_Dic3!AC$3:AC$99980,Resultados_Dic3!$F$3:$F$99980,Produccion_UO!$K770,Resultados_Dic3!$D$3:$D$99980,Produccion_UO!$K$621,Resultados_Dic3!$E$3:$E$99980,Produccion_UO!$J770,Resultados_Dic3!$A$3:$A$99980,Produccion_UO!$H770)*$I$763</f>
        <v>0</v>
      </c>
      <c r="AI770" s="21">
        <f>+SUMIFS(Resultados_Dic3!AD$3:AD$99980,Resultados_Dic3!$F$3:$F$99980,Produccion_UO!$K770,Resultados_Dic3!$D$3:$D$99980,Produccion_UO!$K$621,Resultados_Dic3!$E$3:$E$99980,Produccion_UO!$J770,Resultados_Dic3!$A$3:$A$99980,Produccion_UO!$H770)*$I$763</f>
        <v>0</v>
      </c>
      <c r="AJ770" s="21">
        <f>+SUMIFS(Resultados_Dic3!AE$3:AE$99980,Resultados_Dic3!$F$3:$F$99980,Produccion_UO!$K770,Resultados_Dic3!$D$3:$D$99980,Produccion_UO!$K$621,Resultados_Dic3!$E$3:$E$99980,Produccion_UO!$J770,Resultados_Dic3!$A$3:$A$99980,Produccion_UO!$H770)*$I$763</f>
        <v>0</v>
      </c>
      <c r="AK770" s="21">
        <f>+SUMIFS(Resultados_Dic3!AF$3:AF$99980,Resultados_Dic3!$F$3:$F$99980,Produccion_UO!$K770,Resultados_Dic3!$D$3:$D$99980,Produccion_UO!$K$621,Resultados_Dic3!$E$3:$E$99980,Produccion_UO!$J770,Resultados_Dic3!$A$3:$A$99980,Produccion_UO!$H770)*$I$763</f>
        <v>0</v>
      </c>
      <c r="AL770" s="21">
        <f>+SUMIFS(Resultados_Dic3!AG$3:AG$99980,Resultados_Dic3!$F$3:$F$99980,Produccion_UO!$K770,Resultados_Dic3!$D$3:$D$99980,Produccion_UO!$K$621,Resultados_Dic3!$E$3:$E$99980,Produccion_UO!$J770,Resultados_Dic3!$A$3:$A$99980,Produccion_UO!$H770)*$I$763</f>
        <v>0</v>
      </c>
      <c r="AM770" s="21">
        <f>+SUMIFS(Resultados_Dic3!AH$3:AH$99980,Resultados_Dic3!$F$3:$F$99980,Produccion_UO!$K770,Resultados_Dic3!$D$3:$D$99980,Produccion_UO!$K$621,Resultados_Dic3!$E$3:$E$99980,Produccion_UO!$J770,Resultados_Dic3!$A$3:$A$99980,Produccion_UO!$H770)*$I$763</f>
        <v>0</v>
      </c>
      <c r="AN770" s="21">
        <f>+SUMIFS(Resultados_Dic3!AI$3:AI$99980,Resultados_Dic3!$F$3:$F$99980,Produccion_UO!$K770,Resultados_Dic3!$D$3:$D$99980,Produccion_UO!$K$621,Resultados_Dic3!$E$3:$E$99980,Produccion_UO!$J770,Resultados_Dic3!$A$3:$A$99980,Produccion_UO!$H770)*$I$763</f>
        <v>0</v>
      </c>
      <c r="AO770" s="21">
        <f>+SUMIFS(Resultados_Dic3!AJ$3:AJ$99980,Resultados_Dic3!$F$3:$F$99980,Produccion_UO!$K770,Resultados_Dic3!$D$3:$D$99980,Produccion_UO!$K$621,Resultados_Dic3!$E$3:$E$99980,Produccion_UO!$J770,Resultados_Dic3!$A$3:$A$99980,Produccion_UO!$H770)*$I$763</f>
        <v>0</v>
      </c>
      <c r="AP770" s="21">
        <f>+SUMIFS(Resultados_Dic3!AK$3:AK$99980,Resultados_Dic3!$F$3:$F$99980,Produccion_UO!$K770,Resultados_Dic3!$D$3:$D$99980,Produccion_UO!$K$621,Resultados_Dic3!$E$3:$E$99980,Produccion_UO!$J770,Resultados_Dic3!$A$3:$A$99980,Produccion_UO!$H770)*$I$763</f>
        <v>0</v>
      </c>
      <c r="AQ770" s="21">
        <f>+SUMIFS(Resultados_Dic3!AL$3:AL$99980,Resultados_Dic3!$F$3:$F$99980,Produccion_UO!$K770,Resultados_Dic3!$D$3:$D$99980,Produccion_UO!$K$621,Resultados_Dic3!$E$3:$E$99980,Produccion_UO!$J770,Resultados_Dic3!$A$3:$A$99980,Produccion_UO!$H770)*$I$763</f>
        <v>0</v>
      </c>
      <c r="AR770" s="21">
        <f>+SUMIFS(Resultados_Dic3!AM$3:AM$99980,Resultados_Dic3!$F$3:$F$99980,Produccion_UO!$K770,Resultados_Dic3!$D$3:$D$99980,Produccion_UO!$K$621,Resultados_Dic3!$E$3:$E$99980,Produccion_UO!$J770,Resultados_Dic3!$A$3:$A$99980,Produccion_UO!$H770)*$I$763</f>
        <v>0</v>
      </c>
    </row>
    <row r="771" spans="1:48" x14ac:dyDescent="0.25">
      <c r="D771" s="131"/>
      <c r="E771" s="131"/>
      <c r="G771" s="15"/>
      <c r="H771" s="17" t="str">
        <f t="shared" si="221"/>
        <v>DIC7</v>
      </c>
      <c r="I771" s="24"/>
      <c r="J771" s="24" t="s">
        <v>154</v>
      </c>
      <c r="K771" s="108" t="s">
        <v>284</v>
      </c>
      <c r="L771" s="22" t="str">
        <f>+$B$8</f>
        <v>VSM - Medium</v>
      </c>
      <c r="M771" s="21">
        <f>+SUMIFS(Resultados_Dic3!H$3:H$99980,Resultados_Dic3!$F$3:$F$99980,Produccion_UO!$K771,Resultados_Dic3!$D$3:$D$99980,Produccion_UO!$K$621,Resultados_Dic3!$E$3:$E$99980,Produccion_UO!$J771,Resultados_Dic3!$A$3:$A$99980,Produccion_UO!$H771)*$I$763</f>
        <v>9.8704905338332907</v>
      </c>
      <c r="N771" s="21">
        <f>+SUMIFS(Resultados_Dic3!I$3:I$99980,Resultados_Dic3!$F$3:$F$99980,Produccion_UO!$K771,Resultados_Dic3!$D$3:$D$99980,Produccion_UO!$K$621,Resultados_Dic3!$E$3:$E$99980,Produccion_UO!$J771,Resultados_Dic3!$A$3:$A$99980,Produccion_UO!$H771)*$I$763</f>
        <v>9.7526048714472395</v>
      </c>
      <c r="O771" s="21">
        <f>+SUMIFS(Resultados_Dic3!J$3:J$99980,Resultados_Dic3!$F$3:$F$99980,Produccion_UO!$K771,Resultados_Dic3!$D$3:$D$99980,Produccion_UO!$K$621,Resultados_Dic3!$E$3:$E$99980,Produccion_UO!$J771,Resultados_Dic3!$A$3:$A$99980,Produccion_UO!$H771)*$I$763</f>
        <v>9.1762416266022306</v>
      </c>
      <c r="P771" s="21">
        <f>+SUMIFS(Resultados_Dic3!K$3:K$99980,Resultados_Dic3!$F$3:$F$99980,Produccion_UO!$K771,Resultados_Dic3!$D$3:$D$99980,Produccion_UO!$K$621,Resultados_Dic3!$E$3:$E$99980,Produccion_UO!$J771,Resultados_Dic3!$A$3:$A$99980,Produccion_UO!$H771)*$I$763</f>
        <v>8.5998783817572306</v>
      </c>
      <c r="Q771" s="21">
        <f>+SUMIFS(Resultados_Dic3!L$3:L$99980,Resultados_Dic3!$F$3:$F$99980,Produccion_UO!$K771,Resultados_Dic3!$D$3:$D$99980,Produccion_UO!$K$621,Resultados_Dic3!$E$3:$E$99980,Produccion_UO!$J771,Resultados_Dic3!$A$3:$A$99980,Produccion_UO!$H771)*$I$763</f>
        <v>8.02351513691222</v>
      </c>
      <c r="R771" s="21">
        <f>+SUMIFS(Resultados_Dic3!M$3:M$99980,Resultados_Dic3!$F$3:$F$99980,Produccion_UO!$K771,Resultados_Dic3!$D$3:$D$99980,Produccion_UO!$K$621,Resultados_Dic3!$E$3:$E$99980,Produccion_UO!$J771,Resultados_Dic3!$A$3:$A$99980,Produccion_UO!$H771)*$I$763</f>
        <v>7.1865405641128399</v>
      </c>
      <c r="S771" s="21">
        <f>+SUMIFS(Resultados_Dic3!N$3:N$99980,Resultados_Dic3!$F$3:$F$99980,Produccion_UO!$K771,Resultados_Dic3!$D$3:$D$99980,Produccion_UO!$K$621,Resultados_Dic3!$E$3:$E$99980,Produccion_UO!$J771,Resultados_Dic3!$A$3:$A$99980,Produccion_UO!$H771)*$I$763</f>
        <v>6.3786771454435502</v>
      </c>
      <c r="T771" s="21">
        <f>+SUMIFS(Resultados_Dic3!O$3:O$99980,Resultados_Dic3!$F$3:$F$99980,Produccion_UO!$K771,Resultados_Dic3!$D$3:$D$99980,Produccion_UO!$K$621,Resultados_Dic3!$E$3:$E$99980,Produccion_UO!$J771,Resultados_Dic3!$A$3:$A$99980,Produccion_UO!$H771)*$I$763</f>
        <v>5.7114621132977001</v>
      </c>
      <c r="U771" s="21">
        <f>+SUMIFS(Resultados_Dic3!P$3:P$99980,Resultados_Dic3!$F$3:$F$99980,Produccion_UO!$K771,Resultados_Dic3!$D$3:$D$99980,Produccion_UO!$K$621,Resultados_Dic3!$E$3:$E$99980,Produccion_UO!$J771,Resultados_Dic3!$A$3:$A$99980,Produccion_UO!$H771)*$I$763</f>
        <v>5.0442470811518403</v>
      </c>
      <c r="V771" s="21">
        <f>+SUMIFS(Resultados_Dic3!Q$3:Q$99980,Resultados_Dic3!$F$3:$F$99980,Produccion_UO!$K771,Resultados_Dic3!$D$3:$D$99980,Produccion_UO!$K$621,Resultados_Dic3!$E$3:$E$99980,Produccion_UO!$J771,Resultados_Dic3!$A$3:$A$99980,Produccion_UO!$H771)*$I$763</f>
        <v>4.4079514595057399</v>
      </c>
      <c r="W771" s="21">
        <f>+SUMIFS(Resultados_Dic3!R$3:R$99980,Resultados_Dic3!$F$3:$F$99980,Produccion_UO!$K771,Resultados_Dic3!$D$3:$D$99980,Produccion_UO!$K$621,Resultados_Dic3!$E$3:$E$99980,Produccion_UO!$J771,Resultados_Dic3!$A$3:$A$99980,Produccion_UO!$H771)*$I$763</f>
        <v>3.7716558378596301</v>
      </c>
      <c r="X771" s="21">
        <f>+SUMIFS(Resultados_Dic3!S$3:S$99980,Resultados_Dic3!$F$3:$F$99980,Produccion_UO!$K771,Resultados_Dic3!$D$3:$D$99980,Produccion_UO!$K$621,Resultados_Dic3!$E$3:$E$99980,Produccion_UO!$J771,Resultados_Dic3!$A$3:$A$99980,Produccion_UO!$H771)*$I$763</f>
        <v>3.1353602162135301</v>
      </c>
      <c r="Y771" s="21">
        <f>+SUMIFS(Resultados_Dic3!T$3:T$99980,Resultados_Dic3!$F$3:$F$99980,Produccion_UO!$K771,Resultados_Dic3!$D$3:$D$99980,Produccion_UO!$K$621,Resultados_Dic3!$E$3:$E$99980,Produccion_UO!$J771,Resultados_Dic3!$A$3:$A$99980,Produccion_UO!$H771)*$I$763</f>
        <v>2.8060572917140401</v>
      </c>
      <c r="Z771" s="21">
        <f>+SUMIFS(Resultados_Dic3!U$3:U$99980,Resultados_Dic3!$F$3:$F$99980,Produccion_UO!$K771,Resultados_Dic3!$D$3:$D$99980,Produccion_UO!$K$621,Resultados_Dic3!$E$3:$E$99980,Produccion_UO!$J771,Resultados_Dic3!$A$3:$A$99980,Produccion_UO!$H771)*$I$763</f>
        <v>2.47675436721455</v>
      </c>
      <c r="AA771" s="21">
        <f>+SUMIFS(Resultados_Dic3!V$3:V$99980,Resultados_Dic3!$F$3:$F$99980,Produccion_UO!$K771,Resultados_Dic3!$D$3:$D$99980,Produccion_UO!$K$621,Resultados_Dic3!$E$3:$E$99980,Produccion_UO!$J771,Resultados_Dic3!$A$3:$A$99980,Produccion_UO!$H771)*$I$763</f>
        <v>0</v>
      </c>
      <c r="AB771" s="21">
        <f>+SUMIFS(Resultados_Dic3!W$3:W$99980,Resultados_Dic3!$F$3:$F$99980,Produccion_UO!$K771,Resultados_Dic3!$D$3:$D$99980,Produccion_UO!$K$621,Resultados_Dic3!$E$3:$E$99980,Produccion_UO!$J771,Resultados_Dic3!$A$3:$A$99980,Produccion_UO!$H771)*$I$763</f>
        <v>0</v>
      </c>
      <c r="AC771" s="21">
        <f>+SUMIFS(Resultados_Dic3!X$3:X$99980,Resultados_Dic3!$F$3:$F$99980,Produccion_UO!$K771,Resultados_Dic3!$D$3:$D$99980,Produccion_UO!$K$621,Resultados_Dic3!$E$3:$E$99980,Produccion_UO!$J771,Resultados_Dic3!$A$3:$A$99980,Produccion_UO!$H771)*$I$763</f>
        <v>0</v>
      </c>
      <c r="AD771" s="21">
        <f>+SUMIFS(Resultados_Dic3!Y$3:Y$99980,Resultados_Dic3!$F$3:$F$99980,Produccion_UO!$K771,Resultados_Dic3!$D$3:$D$99980,Produccion_UO!$K$621,Resultados_Dic3!$E$3:$E$99980,Produccion_UO!$J771,Resultados_Dic3!$A$3:$A$99980,Produccion_UO!$H771)*$I$763</f>
        <v>0</v>
      </c>
      <c r="AE771" s="21">
        <f>+SUMIFS(Resultados_Dic3!Z$3:Z$99980,Resultados_Dic3!$F$3:$F$99980,Produccion_UO!$K771,Resultados_Dic3!$D$3:$D$99980,Produccion_UO!$K$621,Resultados_Dic3!$E$3:$E$99980,Produccion_UO!$J771,Resultados_Dic3!$A$3:$A$99980,Produccion_UO!$H771)*$I$763</f>
        <v>0</v>
      </c>
      <c r="AF771" s="21">
        <f>+SUMIFS(Resultados_Dic3!AA$3:AA$99980,Resultados_Dic3!$F$3:$F$99980,Produccion_UO!$K771,Resultados_Dic3!$D$3:$D$99980,Produccion_UO!$K$621,Resultados_Dic3!$E$3:$E$99980,Produccion_UO!$J771,Resultados_Dic3!$A$3:$A$99980,Produccion_UO!$H771)*$I$763</f>
        <v>0</v>
      </c>
      <c r="AG771" s="21">
        <f>+SUMIFS(Resultados_Dic3!AB$3:AB$99980,Resultados_Dic3!$F$3:$F$99980,Produccion_UO!$K771,Resultados_Dic3!$D$3:$D$99980,Produccion_UO!$K$621,Resultados_Dic3!$E$3:$E$99980,Produccion_UO!$J771,Resultados_Dic3!$A$3:$A$99980,Produccion_UO!$H771)*$I$763</f>
        <v>0</v>
      </c>
      <c r="AH771" s="21">
        <f>+SUMIFS(Resultados_Dic3!AC$3:AC$99980,Resultados_Dic3!$F$3:$F$99980,Produccion_UO!$K771,Resultados_Dic3!$D$3:$D$99980,Produccion_UO!$K$621,Resultados_Dic3!$E$3:$E$99980,Produccion_UO!$J771,Resultados_Dic3!$A$3:$A$99980,Produccion_UO!$H771)*$I$763</f>
        <v>0</v>
      </c>
      <c r="AI771" s="21">
        <f>+SUMIFS(Resultados_Dic3!AD$3:AD$99980,Resultados_Dic3!$F$3:$F$99980,Produccion_UO!$K771,Resultados_Dic3!$D$3:$D$99980,Produccion_UO!$K$621,Resultados_Dic3!$E$3:$E$99980,Produccion_UO!$J771,Resultados_Dic3!$A$3:$A$99980,Produccion_UO!$H771)*$I$763</f>
        <v>0</v>
      </c>
      <c r="AJ771" s="21">
        <f>+SUMIFS(Resultados_Dic3!AE$3:AE$99980,Resultados_Dic3!$F$3:$F$99980,Produccion_UO!$K771,Resultados_Dic3!$D$3:$D$99980,Produccion_UO!$K$621,Resultados_Dic3!$E$3:$E$99980,Produccion_UO!$J771,Resultados_Dic3!$A$3:$A$99980,Produccion_UO!$H771)*$I$763</f>
        <v>0</v>
      </c>
      <c r="AK771" s="21">
        <f>+SUMIFS(Resultados_Dic3!AF$3:AF$99980,Resultados_Dic3!$F$3:$F$99980,Produccion_UO!$K771,Resultados_Dic3!$D$3:$D$99980,Produccion_UO!$K$621,Resultados_Dic3!$E$3:$E$99980,Produccion_UO!$J771,Resultados_Dic3!$A$3:$A$99980,Produccion_UO!$H771)*$I$763</f>
        <v>0</v>
      </c>
      <c r="AL771" s="21">
        <f>+SUMIFS(Resultados_Dic3!AG$3:AG$99980,Resultados_Dic3!$F$3:$F$99980,Produccion_UO!$K771,Resultados_Dic3!$D$3:$D$99980,Produccion_UO!$K$621,Resultados_Dic3!$E$3:$E$99980,Produccion_UO!$J771,Resultados_Dic3!$A$3:$A$99980,Produccion_UO!$H771)*$I$763</f>
        <v>0</v>
      </c>
      <c r="AM771" s="21">
        <f>+SUMIFS(Resultados_Dic3!AH$3:AH$99980,Resultados_Dic3!$F$3:$F$99980,Produccion_UO!$K771,Resultados_Dic3!$D$3:$D$99980,Produccion_UO!$K$621,Resultados_Dic3!$E$3:$E$99980,Produccion_UO!$J771,Resultados_Dic3!$A$3:$A$99980,Produccion_UO!$H771)*$I$763</f>
        <v>0</v>
      </c>
      <c r="AN771" s="21">
        <f>+SUMIFS(Resultados_Dic3!AI$3:AI$99980,Resultados_Dic3!$F$3:$F$99980,Produccion_UO!$K771,Resultados_Dic3!$D$3:$D$99980,Produccion_UO!$K$621,Resultados_Dic3!$E$3:$E$99980,Produccion_UO!$J771,Resultados_Dic3!$A$3:$A$99980,Produccion_UO!$H771)*$I$763</f>
        <v>0</v>
      </c>
      <c r="AO771" s="21">
        <f>+SUMIFS(Resultados_Dic3!AJ$3:AJ$99980,Resultados_Dic3!$F$3:$F$99980,Produccion_UO!$K771,Resultados_Dic3!$D$3:$D$99980,Produccion_UO!$K$621,Resultados_Dic3!$E$3:$E$99980,Produccion_UO!$J771,Resultados_Dic3!$A$3:$A$99980,Produccion_UO!$H771)*$I$763</f>
        <v>0</v>
      </c>
      <c r="AP771" s="21">
        <f>+SUMIFS(Resultados_Dic3!AK$3:AK$99980,Resultados_Dic3!$F$3:$F$99980,Produccion_UO!$K771,Resultados_Dic3!$D$3:$D$99980,Produccion_UO!$K$621,Resultados_Dic3!$E$3:$E$99980,Produccion_UO!$J771,Resultados_Dic3!$A$3:$A$99980,Produccion_UO!$H771)*$I$763</f>
        <v>0</v>
      </c>
      <c r="AQ771" s="21">
        <f>+SUMIFS(Resultados_Dic3!AL$3:AL$99980,Resultados_Dic3!$F$3:$F$99980,Produccion_UO!$K771,Resultados_Dic3!$D$3:$D$99980,Produccion_UO!$K$621,Resultados_Dic3!$E$3:$E$99980,Produccion_UO!$J771,Resultados_Dic3!$A$3:$A$99980,Produccion_UO!$H771)*$I$763</f>
        <v>0</v>
      </c>
      <c r="AR771" s="21">
        <f>+SUMIFS(Resultados_Dic3!AM$3:AM$99980,Resultados_Dic3!$F$3:$F$99980,Produccion_UO!$K771,Resultados_Dic3!$D$3:$D$99980,Produccion_UO!$K$621,Resultados_Dic3!$E$3:$E$99980,Produccion_UO!$J771,Resultados_Dic3!$A$3:$A$99980,Produccion_UO!$H771)*$I$763</f>
        <v>0</v>
      </c>
    </row>
    <row r="772" spans="1:48" x14ac:dyDescent="0.25">
      <c r="G772" s="15"/>
      <c r="H772" s="17" t="str">
        <f t="shared" si="221"/>
        <v>DIC7</v>
      </c>
      <c r="I772" s="24"/>
      <c r="J772" s="24" t="s">
        <v>155</v>
      </c>
      <c r="K772" s="108" t="s">
        <v>209</v>
      </c>
      <c r="L772" s="22" t="str">
        <f>+$B$9</f>
        <v>VIM - GAS</v>
      </c>
      <c r="M772" s="21">
        <f>+SUMIFS(Resultados_Dic3!H$3:H$99980,Resultados_Dic3!$F$3:$F$99980,Produccion_UO!$K772,Resultados_Dic3!$D$3:$D$99980,Produccion_UO!$K$621,Resultados_Dic3!$E$3:$E$99980,Produccion_UO!$J772,Resultados_Dic3!$A$3:$A$99980,Produccion_UO!$H772)*$I$763</f>
        <v>2.8201401525238001</v>
      </c>
      <c r="N772" s="21">
        <f>+SUMIFS(Resultados_Dic3!I$3:I$99980,Resultados_Dic3!$F$3:$F$99980,Produccion_UO!$K772,Resultados_Dic3!$D$3:$D$99980,Produccion_UO!$K$621,Resultados_Dic3!$E$3:$E$99980,Produccion_UO!$J772,Resultados_Dic3!$A$3:$A$99980,Produccion_UO!$H772)*$I$763</f>
        <v>2.8201401525238001</v>
      </c>
      <c r="O772" s="21">
        <f>+SUMIFS(Resultados_Dic3!J$3:J$99980,Resultados_Dic3!$F$3:$F$99980,Produccion_UO!$K772,Resultados_Dic3!$D$3:$D$99980,Produccion_UO!$K$621,Resultados_Dic3!$E$3:$E$99980,Produccion_UO!$J772,Resultados_Dic3!$A$3:$A$99980,Produccion_UO!$H772)*$I$763</f>
        <v>2.8201401525238001</v>
      </c>
      <c r="P772" s="21">
        <f>+SUMIFS(Resultados_Dic3!K$3:K$99980,Resultados_Dic3!$F$3:$F$99980,Produccion_UO!$K772,Resultados_Dic3!$D$3:$D$99980,Produccion_UO!$K$621,Resultados_Dic3!$E$3:$E$99980,Produccion_UO!$J772,Resultados_Dic3!$A$3:$A$99980,Produccion_UO!$H772)*$I$763</f>
        <v>2.8201401525238001</v>
      </c>
      <c r="Q772" s="21">
        <f>+SUMIFS(Resultados_Dic3!L$3:L$99980,Resultados_Dic3!$F$3:$F$99980,Produccion_UO!$K772,Resultados_Dic3!$D$3:$D$99980,Produccion_UO!$K$621,Resultados_Dic3!$E$3:$E$99980,Produccion_UO!$J772,Resultados_Dic3!$A$3:$A$99980,Produccion_UO!$H772)*$I$763</f>
        <v>2.8201401525238001</v>
      </c>
      <c r="R772" s="21">
        <f>+SUMIFS(Resultados_Dic3!M$3:M$99980,Resultados_Dic3!$F$3:$F$99980,Produccion_UO!$K772,Resultados_Dic3!$D$3:$D$99980,Produccion_UO!$K$621,Resultados_Dic3!$E$3:$E$99980,Produccion_UO!$J772,Resultados_Dic3!$A$3:$A$99980,Produccion_UO!$H772)*$I$763</f>
        <v>2.8201401525238001</v>
      </c>
      <c r="S772" s="21">
        <f>+SUMIFS(Resultados_Dic3!N$3:N$99980,Resultados_Dic3!$F$3:$F$99980,Produccion_UO!$K772,Resultados_Dic3!$D$3:$D$99980,Produccion_UO!$K$621,Resultados_Dic3!$E$3:$E$99980,Produccion_UO!$J772,Resultados_Dic3!$A$3:$A$99980,Produccion_UO!$H772)*$I$763</f>
        <v>2.8201401525238001</v>
      </c>
      <c r="T772" s="21">
        <f>+SUMIFS(Resultados_Dic3!O$3:O$99980,Resultados_Dic3!$F$3:$F$99980,Produccion_UO!$K772,Resultados_Dic3!$D$3:$D$99980,Produccion_UO!$K$621,Resultados_Dic3!$E$3:$E$99980,Produccion_UO!$J772,Resultados_Dic3!$A$3:$A$99980,Produccion_UO!$H772)*$I$763</f>
        <v>2.8201401525238001</v>
      </c>
      <c r="U772" s="21">
        <f>+SUMIFS(Resultados_Dic3!P$3:P$99980,Resultados_Dic3!$F$3:$F$99980,Produccion_UO!$K772,Resultados_Dic3!$D$3:$D$99980,Produccion_UO!$K$621,Resultados_Dic3!$E$3:$E$99980,Produccion_UO!$J772,Resultados_Dic3!$A$3:$A$99980,Produccion_UO!$H772)*$I$763</f>
        <v>2.8201401525238001</v>
      </c>
      <c r="V772" s="21">
        <f>+SUMIFS(Resultados_Dic3!Q$3:Q$99980,Resultados_Dic3!$F$3:$F$99980,Produccion_UO!$K772,Resultados_Dic3!$D$3:$D$99980,Produccion_UO!$K$621,Resultados_Dic3!$E$3:$E$99980,Produccion_UO!$J772,Resultados_Dic3!$A$3:$A$99980,Produccion_UO!$H772)*$I$763</f>
        <v>2.8201401525238001</v>
      </c>
      <c r="W772" s="21">
        <f>+SUMIFS(Resultados_Dic3!R$3:R$99980,Resultados_Dic3!$F$3:$F$99980,Produccion_UO!$K772,Resultados_Dic3!$D$3:$D$99980,Produccion_UO!$K$621,Resultados_Dic3!$E$3:$E$99980,Produccion_UO!$J772,Resultados_Dic3!$A$3:$A$99980,Produccion_UO!$H772)*$I$763</f>
        <v>2.8201401525238001</v>
      </c>
      <c r="X772" s="21">
        <f>+SUMIFS(Resultados_Dic3!S$3:S$99980,Resultados_Dic3!$F$3:$F$99980,Produccion_UO!$K772,Resultados_Dic3!$D$3:$D$99980,Produccion_UO!$K$621,Resultados_Dic3!$E$3:$E$99980,Produccion_UO!$J772,Resultados_Dic3!$A$3:$A$99980,Produccion_UO!$H772)*$I$763</f>
        <v>2.8201401525238001</v>
      </c>
      <c r="Y772" s="21">
        <f>+SUMIFS(Resultados_Dic3!T$3:T$99980,Resultados_Dic3!$F$3:$F$99980,Produccion_UO!$K772,Resultados_Dic3!$D$3:$D$99980,Produccion_UO!$K$621,Resultados_Dic3!$E$3:$E$99980,Produccion_UO!$J772,Resultados_Dic3!$A$3:$A$99980,Produccion_UO!$H772)*$I$763</f>
        <v>2.8201401525238001</v>
      </c>
      <c r="Z772" s="21">
        <f>+SUMIFS(Resultados_Dic3!U$3:U$99980,Resultados_Dic3!$F$3:$F$99980,Produccion_UO!$K772,Resultados_Dic3!$D$3:$D$99980,Produccion_UO!$K$621,Resultados_Dic3!$E$3:$E$99980,Produccion_UO!$J772,Resultados_Dic3!$A$3:$A$99980,Produccion_UO!$H772)*$I$763</f>
        <v>2.8201401525238001</v>
      </c>
      <c r="AA772" s="21">
        <f>+SUMIFS(Resultados_Dic3!V$3:V$99980,Resultados_Dic3!$F$3:$F$99980,Produccion_UO!$K772,Resultados_Dic3!$D$3:$D$99980,Produccion_UO!$K$621,Resultados_Dic3!$E$3:$E$99980,Produccion_UO!$J772,Resultados_Dic3!$A$3:$A$99980,Produccion_UO!$H772)*$I$763</f>
        <v>1.3984410434302199</v>
      </c>
      <c r="AB772" s="21">
        <f>+SUMIFS(Resultados_Dic3!W$3:W$99980,Resultados_Dic3!$F$3:$F$99980,Produccion_UO!$K772,Resultados_Dic3!$D$3:$D$99980,Produccion_UO!$K$621,Resultados_Dic3!$E$3:$E$99980,Produccion_UO!$J772,Resultados_Dic3!$A$3:$A$99980,Produccion_UO!$H772)*$I$763</f>
        <v>0</v>
      </c>
      <c r="AC772" s="21">
        <f>+SUMIFS(Resultados_Dic3!X$3:X$99980,Resultados_Dic3!$F$3:$F$99980,Produccion_UO!$K772,Resultados_Dic3!$D$3:$D$99980,Produccion_UO!$K$621,Resultados_Dic3!$E$3:$E$99980,Produccion_UO!$J772,Resultados_Dic3!$A$3:$A$99980,Produccion_UO!$H772)*$I$763</f>
        <v>0</v>
      </c>
      <c r="AD772" s="21">
        <f>+SUMIFS(Resultados_Dic3!Y$3:Y$99980,Resultados_Dic3!$F$3:$F$99980,Produccion_UO!$K772,Resultados_Dic3!$D$3:$D$99980,Produccion_UO!$K$621,Resultados_Dic3!$E$3:$E$99980,Produccion_UO!$J772,Resultados_Dic3!$A$3:$A$99980,Produccion_UO!$H772)*$I$763</f>
        <v>0</v>
      </c>
      <c r="AE772" s="21">
        <f>+SUMIFS(Resultados_Dic3!Z$3:Z$99980,Resultados_Dic3!$F$3:$F$99980,Produccion_UO!$K772,Resultados_Dic3!$D$3:$D$99980,Produccion_UO!$K$621,Resultados_Dic3!$E$3:$E$99980,Produccion_UO!$J772,Resultados_Dic3!$A$3:$A$99980,Produccion_UO!$H772)*$I$763</f>
        <v>0</v>
      </c>
      <c r="AF772" s="21">
        <f>+SUMIFS(Resultados_Dic3!AA$3:AA$99980,Resultados_Dic3!$F$3:$F$99980,Produccion_UO!$K772,Resultados_Dic3!$D$3:$D$99980,Produccion_UO!$K$621,Resultados_Dic3!$E$3:$E$99980,Produccion_UO!$J772,Resultados_Dic3!$A$3:$A$99980,Produccion_UO!$H772)*$I$763</f>
        <v>0</v>
      </c>
      <c r="AG772" s="21">
        <f>+SUMIFS(Resultados_Dic3!AB$3:AB$99980,Resultados_Dic3!$F$3:$F$99980,Produccion_UO!$K772,Resultados_Dic3!$D$3:$D$99980,Produccion_UO!$K$621,Resultados_Dic3!$E$3:$E$99980,Produccion_UO!$J772,Resultados_Dic3!$A$3:$A$99980,Produccion_UO!$H772)*$I$763</f>
        <v>0</v>
      </c>
      <c r="AH772" s="21">
        <f>+SUMIFS(Resultados_Dic3!AC$3:AC$99980,Resultados_Dic3!$F$3:$F$99980,Produccion_UO!$K772,Resultados_Dic3!$D$3:$D$99980,Produccion_UO!$K$621,Resultados_Dic3!$E$3:$E$99980,Produccion_UO!$J772,Resultados_Dic3!$A$3:$A$99980,Produccion_UO!$H772)*$I$763</f>
        <v>0</v>
      </c>
      <c r="AI772" s="21">
        <f>+SUMIFS(Resultados_Dic3!AD$3:AD$99980,Resultados_Dic3!$F$3:$F$99980,Produccion_UO!$K772,Resultados_Dic3!$D$3:$D$99980,Produccion_UO!$K$621,Resultados_Dic3!$E$3:$E$99980,Produccion_UO!$J772,Resultados_Dic3!$A$3:$A$99980,Produccion_UO!$H772)*$I$763</f>
        <v>0</v>
      </c>
      <c r="AJ772" s="21">
        <f>+SUMIFS(Resultados_Dic3!AE$3:AE$99980,Resultados_Dic3!$F$3:$F$99980,Produccion_UO!$K772,Resultados_Dic3!$D$3:$D$99980,Produccion_UO!$K$621,Resultados_Dic3!$E$3:$E$99980,Produccion_UO!$J772,Resultados_Dic3!$A$3:$A$99980,Produccion_UO!$H772)*$I$763</f>
        <v>0</v>
      </c>
      <c r="AK772" s="21">
        <f>+SUMIFS(Resultados_Dic3!AF$3:AF$99980,Resultados_Dic3!$F$3:$F$99980,Produccion_UO!$K772,Resultados_Dic3!$D$3:$D$99980,Produccion_UO!$K$621,Resultados_Dic3!$E$3:$E$99980,Produccion_UO!$J772,Resultados_Dic3!$A$3:$A$99980,Produccion_UO!$H772)*$I$763</f>
        <v>0</v>
      </c>
      <c r="AL772" s="21">
        <f>+SUMIFS(Resultados_Dic3!AG$3:AG$99980,Resultados_Dic3!$F$3:$F$99980,Produccion_UO!$K772,Resultados_Dic3!$D$3:$D$99980,Produccion_UO!$K$621,Resultados_Dic3!$E$3:$E$99980,Produccion_UO!$J772,Resultados_Dic3!$A$3:$A$99980,Produccion_UO!$H772)*$I$763</f>
        <v>0</v>
      </c>
      <c r="AM772" s="21">
        <f>+SUMIFS(Resultados_Dic3!AH$3:AH$99980,Resultados_Dic3!$F$3:$F$99980,Produccion_UO!$K772,Resultados_Dic3!$D$3:$D$99980,Produccion_UO!$K$621,Resultados_Dic3!$E$3:$E$99980,Produccion_UO!$J772,Resultados_Dic3!$A$3:$A$99980,Produccion_UO!$H772)*$I$763</f>
        <v>0</v>
      </c>
      <c r="AN772" s="21">
        <f>+SUMIFS(Resultados_Dic3!AI$3:AI$99980,Resultados_Dic3!$F$3:$F$99980,Produccion_UO!$K772,Resultados_Dic3!$D$3:$D$99980,Produccion_UO!$K$621,Resultados_Dic3!$E$3:$E$99980,Produccion_UO!$J772,Resultados_Dic3!$A$3:$A$99980,Produccion_UO!$H772)*$I$763</f>
        <v>0</v>
      </c>
      <c r="AO772" s="21">
        <f>+SUMIFS(Resultados_Dic3!AJ$3:AJ$99980,Resultados_Dic3!$F$3:$F$99980,Produccion_UO!$K772,Resultados_Dic3!$D$3:$D$99980,Produccion_UO!$K$621,Resultados_Dic3!$E$3:$E$99980,Produccion_UO!$J772,Resultados_Dic3!$A$3:$A$99980,Produccion_UO!$H772)*$I$763</f>
        <v>0</v>
      </c>
      <c r="AP772" s="21">
        <f>+SUMIFS(Resultados_Dic3!AK$3:AK$99980,Resultados_Dic3!$F$3:$F$99980,Produccion_UO!$K772,Resultados_Dic3!$D$3:$D$99980,Produccion_UO!$K$621,Resultados_Dic3!$E$3:$E$99980,Produccion_UO!$J772,Resultados_Dic3!$A$3:$A$99980,Produccion_UO!$H772)*$I$763</f>
        <v>0</v>
      </c>
      <c r="AQ772" s="21">
        <f>+SUMIFS(Resultados_Dic3!AL$3:AL$99980,Resultados_Dic3!$F$3:$F$99980,Produccion_UO!$K772,Resultados_Dic3!$D$3:$D$99980,Produccion_UO!$K$621,Resultados_Dic3!$E$3:$E$99980,Produccion_UO!$J772,Resultados_Dic3!$A$3:$A$99980,Produccion_UO!$H772)*$I$763</f>
        <v>0</v>
      </c>
      <c r="AR772" s="21">
        <f>+SUMIFS(Resultados_Dic3!AM$3:AM$99980,Resultados_Dic3!$F$3:$F$99980,Produccion_UO!$K772,Resultados_Dic3!$D$3:$D$99980,Produccion_UO!$K$621,Resultados_Dic3!$E$3:$E$99980,Produccion_UO!$J772,Resultados_Dic3!$A$3:$A$99980,Produccion_UO!$H772)*$I$763</f>
        <v>0</v>
      </c>
    </row>
    <row r="773" spans="1:48" s="68" customFormat="1" x14ac:dyDescent="0.25">
      <c r="A773" s="133"/>
      <c r="B773" s="133"/>
      <c r="C773" s="133"/>
      <c r="D773" s="133"/>
      <c r="E773" s="133"/>
      <c r="F773" s="134"/>
      <c r="H773" s="71"/>
      <c r="I773" s="71"/>
      <c r="L773" s="22"/>
      <c r="M773" s="69">
        <f>+SUM(M766:M772)</f>
        <v>116.7296918308479</v>
      </c>
      <c r="N773" s="69">
        <f t="shared" ref="N773" si="222">+SUM(N766:N772)</f>
        <v>116.47344393622652</v>
      </c>
      <c r="O773" s="69">
        <f t="shared" ref="O773:AR773" si="223">+SUM(O766:O772)</f>
        <v>115.79265636516618</v>
      </c>
      <c r="P773" s="69">
        <f t="shared" si="223"/>
        <v>115.11186879410587</v>
      </c>
      <c r="Q773" s="69">
        <f t="shared" si="223"/>
        <v>114.43108122304552</v>
      </c>
      <c r="R773" s="69">
        <f t="shared" si="223"/>
        <v>113.48968232403081</v>
      </c>
      <c r="S773" s="69">
        <f t="shared" si="223"/>
        <v>112.57739457914617</v>
      </c>
      <c r="T773" s="69">
        <f t="shared" si="223"/>
        <v>110.26781579528111</v>
      </c>
      <c r="U773" s="69">
        <f t="shared" si="223"/>
        <v>108.31281341116845</v>
      </c>
      <c r="V773" s="69">
        <f t="shared" si="223"/>
        <v>83.37187573017205</v>
      </c>
      <c r="W773" s="69">
        <f t="shared" si="223"/>
        <v>82.735580108525937</v>
      </c>
      <c r="X773" s="69">
        <f t="shared" si="223"/>
        <v>82.099284486879839</v>
      </c>
      <c r="Y773" s="69">
        <f t="shared" si="223"/>
        <v>81.769981562380352</v>
      </c>
      <c r="Z773" s="69">
        <f t="shared" si="223"/>
        <v>81.440678637880865</v>
      </c>
      <c r="AA773" s="69">
        <f t="shared" si="223"/>
        <v>1.3984410434302199</v>
      </c>
      <c r="AB773" s="69">
        <f t="shared" si="223"/>
        <v>0</v>
      </c>
      <c r="AC773" s="69">
        <f t="shared" si="223"/>
        <v>0</v>
      </c>
      <c r="AD773" s="69">
        <f t="shared" si="223"/>
        <v>0</v>
      </c>
      <c r="AE773" s="69">
        <f t="shared" si="223"/>
        <v>0</v>
      </c>
      <c r="AF773" s="69">
        <f t="shared" si="223"/>
        <v>0</v>
      </c>
      <c r="AG773" s="69">
        <f t="shared" si="223"/>
        <v>0</v>
      </c>
      <c r="AH773" s="69">
        <f t="shared" si="223"/>
        <v>0</v>
      </c>
      <c r="AI773" s="69">
        <f t="shared" si="223"/>
        <v>0</v>
      </c>
      <c r="AJ773" s="69">
        <f t="shared" si="223"/>
        <v>0</v>
      </c>
      <c r="AK773" s="69">
        <f t="shared" si="223"/>
        <v>0</v>
      </c>
      <c r="AL773" s="69">
        <f t="shared" si="223"/>
        <v>0</v>
      </c>
      <c r="AM773" s="69">
        <f t="shared" si="223"/>
        <v>0</v>
      </c>
      <c r="AN773" s="69">
        <f t="shared" si="223"/>
        <v>0</v>
      </c>
      <c r="AO773" s="69">
        <f t="shared" si="223"/>
        <v>0</v>
      </c>
      <c r="AP773" s="69">
        <f t="shared" si="223"/>
        <v>0</v>
      </c>
      <c r="AQ773" s="69">
        <f t="shared" si="223"/>
        <v>0</v>
      </c>
      <c r="AR773" s="69">
        <f t="shared" si="223"/>
        <v>0</v>
      </c>
    </row>
    <row r="775" spans="1:48" ht="18.75" x14ac:dyDescent="0.3">
      <c r="I775" s="17" t="str">
        <f>+IF(OR(J776="OIL",J776="OIL-eq"),$I$5,IF(J776="GAS",$I$4,IF(J776="GSL",$I$8,IF(J776="DSL",$I$9,IF(J776="KER",$I$10,IF(J776="LPG",$I$11,IF(J776="HFO",$I$12,IF(J776="AVG",$I$13,IF(J776="RFG",$I$14,IF(J776="ELC",$I$15,$I$16))))))))))</f>
        <v>Kt CO2e/año</v>
      </c>
      <c r="K775" s="34" t="s">
        <v>532</v>
      </c>
    </row>
    <row r="776" spans="1:48" x14ac:dyDescent="0.25">
      <c r="I776" s="115">
        <f>+IF(OR(J776="OIL",J776="OIL-eq"),$H$5,IF(J776="GAS",$H$4,IF(J776="GSL",$H$8,IF(J776="DSL",$H$9,IF(J776="KER",$H$10,IF(J776="LPG",$H$11,IF(J776="HFO",$H$12,IF(J776="AVG",$H$13,IF(J776="RFG",$H$14,IF(J776="ELC",$H$15,$H$16))))))))))</f>
        <v>1</v>
      </c>
      <c r="J776" s="106" t="s">
        <v>488</v>
      </c>
      <c r="K776" s="108" t="s">
        <v>389</v>
      </c>
    </row>
    <row r="777" spans="1:48" x14ac:dyDescent="0.25">
      <c r="H777" s="12"/>
      <c r="I777" s="12"/>
      <c r="J777" s="15"/>
      <c r="K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</row>
    <row r="778" spans="1:48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:48" x14ac:dyDescent="0.25">
      <c r="D779" s="131"/>
      <c r="E779" s="131"/>
      <c r="G779" s="15"/>
      <c r="H779" s="17" t="str">
        <f t="shared" ref="H779:H785" si="224">+$B$1</f>
        <v>DIC7</v>
      </c>
      <c r="I779" s="24"/>
      <c r="J779" s="24" t="s">
        <v>148</v>
      </c>
      <c r="K779" s="108" t="s">
        <v>452</v>
      </c>
      <c r="L779" s="22" t="str">
        <f>+$B$3</f>
        <v>GU - Gas</v>
      </c>
      <c r="M779" s="21">
        <f>+SUMIFS(Resultados_Dic3!H$3:H$99980,Resultados_Dic3!$F$3:$F$99980,Produccion_UO!$K779,Resultados_Dic3!$D$3:$D$99980,Produccion_UO!$K$621,Resultados_Dic3!$E$3:$E$99980,Produccion_UO!$J779,Resultados_Dic3!$A$3:$A$99980,Produccion_UO!$H779)*$I$776</f>
        <v>0</v>
      </c>
      <c r="N779" s="21">
        <f>+SUMIFS(Resultados_Dic3!I$3:I$99980,Resultados_Dic3!$F$3:$F$99980,Produccion_UO!$K779,Resultados_Dic3!$D$3:$D$99980,Produccion_UO!$K$621,Resultados_Dic3!$E$3:$E$99980,Produccion_UO!$J779,Resultados_Dic3!$A$3:$A$99980,Produccion_UO!$H779)*$I$776</f>
        <v>0</v>
      </c>
      <c r="O779" s="21">
        <f>+SUMIFS(Resultados_Dic3!J$3:J$99980,Resultados_Dic3!$F$3:$F$99980,Produccion_UO!$K779,Resultados_Dic3!$D$3:$D$99980,Produccion_UO!$K$621,Resultados_Dic3!$E$3:$E$99980,Produccion_UO!$J779,Resultados_Dic3!$A$3:$A$99980,Produccion_UO!$H779)*$I$776</f>
        <v>0</v>
      </c>
      <c r="P779" s="21">
        <f>+SUMIFS(Resultados_Dic3!K$3:K$99980,Resultados_Dic3!$F$3:$F$99980,Produccion_UO!$K779,Resultados_Dic3!$D$3:$D$99980,Produccion_UO!$K$621,Resultados_Dic3!$E$3:$E$99980,Produccion_UO!$J779,Resultados_Dic3!$A$3:$A$99980,Produccion_UO!$H779)*$I$776</f>
        <v>0</v>
      </c>
      <c r="Q779" s="21">
        <f>+SUMIFS(Resultados_Dic3!L$3:L$99980,Resultados_Dic3!$F$3:$F$99980,Produccion_UO!$K779,Resultados_Dic3!$D$3:$D$99980,Produccion_UO!$K$621,Resultados_Dic3!$E$3:$E$99980,Produccion_UO!$J779,Resultados_Dic3!$A$3:$A$99980,Produccion_UO!$H779)*$I$776</f>
        <v>0</v>
      </c>
      <c r="R779" s="21">
        <f>+SUMIFS(Resultados_Dic3!M$3:M$99980,Resultados_Dic3!$F$3:$F$99980,Produccion_UO!$K779,Resultados_Dic3!$D$3:$D$99980,Produccion_UO!$K$621,Resultados_Dic3!$E$3:$E$99980,Produccion_UO!$J779,Resultados_Dic3!$A$3:$A$99980,Produccion_UO!$H779)*$I$776</f>
        <v>0</v>
      </c>
      <c r="S779" s="21">
        <f>+SUMIFS(Resultados_Dic3!N$3:N$99980,Resultados_Dic3!$F$3:$F$99980,Produccion_UO!$K779,Resultados_Dic3!$D$3:$D$99980,Produccion_UO!$K$621,Resultados_Dic3!$E$3:$E$99980,Produccion_UO!$J779,Resultados_Dic3!$A$3:$A$99980,Produccion_UO!$H779)*$I$776</f>
        <v>0</v>
      </c>
      <c r="T779" s="21">
        <f>+SUMIFS(Resultados_Dic3!O$3:O$99980,Resultados_Dic3!$F$3:$F$99980,Produccion_UO!$K779,Resultados_Dic3!$D$3:$D$99980,Produccion_UO!$K$621,Resultados_Dic3!$E$3:$E$99980,Produccion_UO!$J779,Resultados_Dic3!$A$3:$A$99980,Produccion_UO!$H779)*$I$776</f>
        <v>0</v>
      </c>
      <c r="U779" s="21">
        <f>+SUMIFS(Resultados_Dic3!P$3:P$99980,Resultados_Dic3!$F$3:$F$99980,Produccion_UO!$K779,Resultados_Dic3!$D$3:$D$99980,Produccion_UO!$K$621,Resultados_Dic3!$E$3:$E$99980,Produccion_UO!$J779,Resultados_Dic3!$A$3:$A$99980,Produccion_UO!$H779)*$I$776</f>
        <v>0</v>
      </c>
      <c r="V779" s="21">
        <f>+SUMIFS(Resultados_Dic3!Q$3:Q$99980,Resultados_Dic3!$F$3:$F$99980,Produccion_UO!$K779,Resultados_Dic3!$D$3:$D$99980,Produccion_UO!$K$621,Resultados_Dic3!$E$3:$E$99980,Produccion_UO!$J779,Resultados_Dic3!$A$3:$A$99980,Produccion_UO!$H779)*$I$776</f>
        <v>0</v>
      </c>
      <c r="W779" s="21">
        <f>+SUMIFS(Resultados_Dic3!R$3:R$99980,Resultados_Dic3!$F$3:$F$99980,Produccion_UO!$K779,Resultados_Dic3!$D$3:$D$99980,Produccion_UO!$K$621,Resultados_Dic3!$E$3:$E$99980,Produccion_UO!$J779,Resultados_Dic3!$A$3:$A$99980,Produccion_UO!$H779)*$I$776</f>
        <v>0</v>
      </c>
      <c r="X779" s="21">
        <f>+SUMIFS(Resultados_Dic3!S$3:S$99980,Resultados_Dic3!$F$3:$F$99980,Produccion_UO!$K779,Resultados_Dic3!$D$3:$D$99980,Produccion_UO!$K$621,Resultados_Dic3!$E$3:$E$99980,Produccion_UO!$J779,Resultados_Dic3!$A$3:$A$99980,Produccion_UO!$H779)*$I$776</f>
        <v>0</v>
      </c>
      <c r="Y779" s="21">
        <f>+SUMIFS(Resultados_Dic3!T$3:T$99980,Resultados_Dic3!$F$3:$F$99980,Produccion_UO!$K779,Resultados_Dic3!$D$3:$D$99980,Produccion_UO!$K$621,Resultados_Dic3!$E$3:$E$99980,Produccion_UO!$J779,Resultados_Dic3!$A$3:$A$99980,Produccion_UO!$H779)*$I$776</f>
        <v>0</v>
      </c>
      <c r="Z779" s="21">
        <f>+SUMIFS(Resultados_Dic3!U$3:U$99980,Resultados_Dic3!$F$3:$F$99980,Produccion_UO!$K779,Resultados_Dic3!$D$3:$D$99980,Produccion_UO!$K$621,Resultados_Dic3!$E$3:$E$99980,Produccion_UO!$J779,Resultados_Dic3!$A$3:$A$99980,Produccion_UO!$H779)*$I$776</f>
        <v>0</v>
      </c>
      <c r="AA779" s="21">
        <f>+SUMIFS(Resultados_Dic3!V$3:V$99980,Resultados_Dic3!$F$3:$F$99980,Produccion_UO!$K779,Resultados_Dic3!$D$3:$D$99980,Produccion_UO!$K$621,Resultados_Dic3!$E$3:$E$99980,Produccion_UO!$J779,Resultados_Dic3!$A$3:$A$99980,Produccion_UO!$H779)*$I$776</f>
        <v>0</v>
      </c>
      <c r="AB779" s="21">
        <f>+SUMIFS(Resultados_Dic3!W$3:W$99980,Resultados_Dic3!$F$3:$F$99980,Produccion_UO!$K779,Resultados_Dic3!$D$3:$D$99980,Produccion_UO!$K$621,Resultados_Dic3!$E$3:$E$99980,Produccion_UO!$J779,Resultados_Dic3!$A$3:$A$99980,Produccion_UO!$H779)*$I$776</f>
        <v>0</v>
      </c>
      <c r="AC779" s="21">
        <f>+SUMIFS(Resultados_Dic3!X$3:X$99980,Resultados_Dic3!$F$3:$F$99980,Produccion_UO!$K779,Resultados_Dic3!$D$3:$D$99980,Produccion_UO!$K$621,Resultados_Dic3!$E$3:$E$99980,Produccion_UO!$J779,Resultados_Dic3!$A$3:$A$99980,Produccion_UO!$H779)*$I$776</f>
        <v>0</v>
      </c>
      <c r="AD779" s="21">
        <f>+SUMIFS(Resultados_Dic3!Y$3:Y$99980,Resultados_Dic3!$F$3:$F$99980,Produccion_UO!$K779,Resultados_Dic3!$D$3:$D$99980,Produccion_UO!$K$621,Resultados_Dic3!$E$3:$E$99980,Produccion_UO!$J779,Resultados_Dic3!$A$3:$A$99980,Produccion_UO!$H779)*$I$776</f>
        <v>0</v>
      </c>
      <c r="AE779" s="21">
        <f>+SUMIFS(Resultados_Dic3!Z$3:Z$99980,Resultados_Dic3!$F$3:$F$99980,Produccion_UO!$K779,Resultados_Dic3!$D$3:$D$99980,Produccion_UO!$K$621,Resultados_Dic3!$E$3:$E$99980,Produccion_UO!$J779,Resultados_Dic3!$A$3:$A$99980,Produccion_UO!$H779)*$I$776</f>
        <v>0</v>
      </c>
      <c r="AF779" s="21">
        <f>+SUMIFS(Resultados_Dic3!AA$3:AA$99980,Resultados_Dic3!$F$3:$F$99980,Produccion_UO!$K779,Resultados_Dic3!$D$3:$D$99980,Produccion_UO!$K$621,Resultados_Dic3!$E$3:$E$99980,Produccion_UO!$J779,Resultados_Dic3!$A$3:$A$99980,Produccion_UO!$H779)*$I$776</f>
        <v>0</v>
      </c>
      <c r="AG779" s="21">
        <f>+SUMIFS(Resultados_Dic3!AB$3:AB$99980,Resultados_Dic3!$F$3:$F$99980,Produccion_UO!$K779,Resultados_Dic3!$D$3:$D$99980,Produccion_UO!$K$621,Resultados_Dic3!$E$3:$E$99980,Produccion_UO!$J779,Resultados_Dic3!$A$3:$A$99980,Produccion_UO!$H779)*$I$776</f>
        <v>0</v>
      </c>
      <c r="AH779" s="21">
        <f>+SUMIFS(Resultados_Dic3!AC$3:AC$99980,Resultados_Dic3!$F$3:$F$99980,Produccion_UO!$K779,Resultados_Dic3!$D$3:$D$99980,Produccion_UO!$K$621,Resultados_Dic3!$E$3:$E$99980,Produccion_UO!$J779,Resultados_Dic3!$A$3:$A$99980,Produccion_UO!$H779)*$I$776</f>
        <v>0</v>
      </c>
      <c r="AI779" s="21">
        <f>+SUMIFS(Resultados_Dic3!AD$3:AD$99980,Resultados_Dic3!$F$3:$F$99980,Produccion_UO!$K779,Resultados_Dic3!$D$3:$D$99980,Produccion_UO!$K$621,Resultados_Dic3!$E$3:$E$99980,Produccion_UO!$J779,Resultados_Dic3!$A$3:$A$99980,Produccion_UO!$H779)*$I$776</f>
        <v>0</v>
      </c>
      <c r="AJ779" s="21">
        <f>+SUMIFS(Resultados_Dic3!AE$3:AE$99980,Resultados_Dic3!$F$3:$F$99980,Produccion_UO!$K779,Resultados_Dic3!$D$3:$D$99980,Produccion_UO!$K$621,Resultados_Dic3!$E$3:$E$99980,Produccion_UO!$J779,Resultados_Dic3!$A$3:$A$99980,Produccion_UO!$H779)*$I$776</f>
        <v>0</v>
      </c>
      <c r="AK779" s="21">
        <f>+SUMIFS(Resultados_Dic3!AF$3:AF$99980,Resultados_Dic3!$F$3:$F$99980,Produccion_UO!$K779,Resultados_Dic3!$D$3:$D$99980,Produccion_UO!$K$621,Resultados_Dic3!$E$3:$E$99980,Produccion_UO!$J779,Resultados_Dic3!$A$3:$A$99980,Produccion_UO!$H779)*$I$776</f>
        <v>0</v>
      </c>
      <c r="AL779" s="21">
        <f>+SUMIFS(Resultados_Dic3!AG$3:AG$99980,Resultados_Dic3!$F$3:$F$99980,Produccion_UO!$K779,Resultados_Dic3!$D$3:$D$99980,Produccion_UO!$K$621,Resultados_Dic3!$E$3:$E$99980,Produccion_UO!$J779,Resultados_Dic3!$A$3:$A$99980,Produccion_UO!$H779)*$I$776</f>
        <v>0</v>
      </c>
      <c r="AM779" s="21">
        <f>+SUMIFS(Resultados_Dic3!AH$3:AH$99980,Resultados_Dic3!$F$3:$F$99980,Produccion_UO!$K779,Resultados_Dic3!$D$3:$D$99980,Produccion_UO!$K$621,Resultados_Dic3!$E$3:$E$99980,Produccion_UO!$J779,Resultados_Dic3!$A$3:$A$99980,Produccion_UO!$H779)*$I$776</f>
        <v>0</v>
      </c>
      <c r="AN779" s="21">
        <f>+SUMIFS(Resultados_Dic3!AI$3:AI$99980,Resultados_Dic3!$F$3:$F$99980,Produccion_UO!$K779,Resultados_Dic3!$D$3:$D$99980,Produccion_UO!$K$621,Resultados_Dic3!$E$3:$E$99980,Produccion_UO!$J779,Resultados_Dic3!$A$3:$A$99980,Produccion_UO!$H779)*$I$776</f>
        <v>0</v>
      </c>
      <c r="AO779" s="21">
        <f>+SUMIFS(Resultados_Dic3!AJ$3:AJ$99980,Resultados_Dic3!$F$3:$F$99980,Produccion_UO!$K779,Resultados_Dic3!$D$3:$D$99980,Produccion_UO!$K$621,Resultados_Dic3!$E$3:$E$99980,Produccion_UO!$J779,Resultados_Dic3!$A$3:$A$99980,Produccion_UO!$H779)*$I$776</f>
        <v>0</v>
      </c>
      <c r="AP779" s="21">
        <f>+SUMIFS(Resultados_Dic3!AK$3:AK$99980,Resultados_Dic3!$F$3:$F$99980,Produccion_UO!$K779,Resultados_Dic3!$D$3:$D$99980,Produccion_UO!$K$621,Resultados_Dic3!$E$3:$E$99980,Produccion_UO!$J779,Resultados_Dic3!$A$3:$A$99980,Produccion_UO!$H779)*$I$776</f>
        <v>0</v>
      </c>
      <c r="AQ779" s="21">
        <f>+SUMIFS(Resultados_Dic3!AL$3:AL$99980,Resultados_Dic3!$F$3:$F$99980,Produccion_UO!$K779,Resultados_Dic3!$D$3:$D$99980,Produccion_UO!$K$621,Resultados_Dic3!$E$3:$E$99980,Produccion_UO!$J779,Resultados_Dic3!$A$3:$A$99980,Produccion_UO!$H779)*$I$776</f>
        <v>0</v>
      </c>
      <c r="AR779" s="21">
        <f>+SUMIFS(Resultados_Dic3!AM$3:AM$99980,Resultados_Dic3!$F$3:$F$99980,Produccion_UO!$K779,Resultados_Dic3!$D$3:$D$99980,Produccion_UO!$K$621,Resultados_Dic3!$E$3:$E$99980,Produccion_UO!$J779,Resultados_Dic3!$A$3:$A$99980,Produccion_UO!$H779)*$I$776</f>
        <v>0</v>
      </c>
    </row>
    <row r="780" spans="1:48" x14ac:dyDescent="0.25">
      <c r="D780" s="131"/>
      <c r="E780" s="131"/>
      <c r="G780" s="15"/>
      <c r="H780" s="17" t="str">
        <f t="shared" si="224"/>
        <v>DIC7</v>
      </c>
      <c r="I780" s="24" t="s">
        <v>151</v>
      </c>
      <c r="J780" s="24" t="s">
        <v>149</v>
      </c>
      <c r="K780" s="108" t="s">
        <v>454</v>
      </c>
      <c r="L780" s="22" t="str">
        <f>+$B$4</f>
        <v>LLO - Ligth</v>
      </c>
      <c r="M780" s="21">
        <f>(SUMIFS(Resultados_Dic3!H$3:H$99980,Resultados_Dic3!$F$3:$F$99980,Produccion_UO!$K780,Resultados_Dic3!$D$3:$D$99980,Produccion_UO!$K$660,Resultados_Dic3!$E$3:$E$99980,Produccion_UO!$J780,Resultados_Dic3!$A$3:$A$99980,Produccion_UO!$H780)+SUMIFS(Resultados_Dic3!H$3:H$99980,Resultados_Dic3!$F$3:$F$99980,Produccion_UO!$K780,Resultados_Dic3!$D$3:$D$99980,Produccion_UO!$K$660,Resultados_Dic3!$E$3:$E$99980,$I780,Resultados_Dic3!$A$3:$A$99980,Produccion_UO!$H780))*$I$776</f>
        <v>137.862640766943</v>
      </c>
      <c r="N780" s="21">
        <f>(SUMIFS(Resultados_Dic3!I$3:I$99980,Resultados_Dic3!$F$3:$F$99980,Produccion_UO!$K780,Resultados_Dic3!$D$3:$D$99980,Produccion_UO!$K$660,Resultados_Dic3!$E$3:$E$99980,Produccion_UO!$J780,Resultados_Dic3!$A$3:$A$99980,Produccion_UO!$H780)+SUMIFS(Resultados_Dic3!I$3:I$99980,Resultados_Dic3!$F$3:$F$99980,Produccion_UO!$K780,Resultados_Dic3!$D$3:$D$99980,Produccion_UO!$K$660,Resultados_Dic3!$E$3:$E$99980,$I780,Resultados_Dic3!$A$3:$A$99980,Produccion_UO!$H780))*$I$776</f>
        <v>137.862640766943</v>
      </c>
      <c r="O780" s="21">
        <f>(SUMIFS(Resultados_Dic3!J$3:J$99980,Resultados_Dic3!$F$3:$F$99980,Produccion_UO!$K780,Resultados_Dic3!$D$3:$D$99980,Produccion_UO!$K$660,Resultados_Dic3!$E$3:$E$99980,Produccion_UO!$J780,Resultados_Dic3!$A$3:$A$99980,Produccion_UO!$H780)+SUMIFS(Resultados_Dic3!J$3:J$99980,Resultados_Dic3!$F$3:$F$99980,Produccion_UO!$K780,Resultados_Dic3!$D$3:$D$99980,Produccion_UO!$K$660,Resultados_Dic3!$E$3:$E$99980,$I780,Resultados_Dic3!$A$3:$A$99980,Produccion_UO!$H780))*$I$776</f>
        <v>43.148326745339901</v>
      </c>
      <c r="P780" s="21">
        <f>(SUMIFS(Resultados_Dic3!K$3:K$99980,Resultados_Dic3!$F$3:$F$99980,Produccion_UO!$K780,Resultados_Dic3!$D$3:$D$99980,Produccion_UO!$K$660,Resultados_Dic3!$E$3:$E$99980,Produccion_UO!$J780,Resultados_Dic3!$A$3:$A$99980,Produccion_UO!$H780)+SUMIFS(Resultados_Dic3!K$3:K$99980,Resultados_Dic3!$F$3:$F$99980,Produccion_UO!$K780,Resultados_Dic3!$D$3:$D$99980,Produccion_UO!$K$660,Resultados_Dic3!$E$3:$E$99980,$I780,Resultados_Dic3!$A$3:$A$99980,Produccion_UO!$H780))*$I$776</f>
        <v>0</v>
      </c>
      <c r="Q780" s="21">
        <f>(SUMIFS(Resultados_Dic3!L$3:L$99980,Resultados_Dic3!$F$3:$F$99980,Produccion_UO!$K780,Resultados_Dic3!$D$3:$D$99980,Produccion_UO!$K$660,Resultados_Dic3!$E$3:$E$99980,Produccion_UO!$J780,Resultados_Dic3!$A$3:$A$99980,Produccion_UO!$H780)+SUMIFS(Resultados_Dic3!L$3:L$99980,Resultados_Dic3!$F$3:$F$99980,Produccion_UO!$K780,Resultados_Dic3!$D$3:$D$99980,Produccion_UO!$K$660,Resultados_Dic3!$E$3:$E$99980,$I780,Resultados_Dic3!$A$3:$A$99980,Produccion_UO!$H780))*$I$776</f>
        <v>0</v>
      </c>
      <c r="R780" s="21">
        <f>(SUMIFS(Resultados_Dic3!M$3:M$99980,Resultados_Dic3!$F$3:$F$99980,Produccion_UO!$K780,Resultados_Dic3!$D$3:$D$99980,Produccion_UO!$K$660,Resultados_Dic3!$E$3:$E$99980,Produccion_UO!$J780,Resultados_Dic3!$A$3:$A$99980,Produccion_UO!$H780)+SUMIFS(Resultados_Dic3!M$3:M$99980,Resultados_Dic3!$F$3:$F$99980,Produccion_UO!$K780,Resultados_Dic3!$D$3:$D$99980,Produccion_UO!$K$660,Resultados_Dic3!$E$3:$E$99980,$I780,Resultados_Dic3!$A$3:$A$99980,Produccion_UO!$H780))*$I$776</f>
        <v>0</v>
      </c>
      <c r="S780" s="21">
        <f>(SUMIFS(Resultados_Dic3!N$3:N$99980,Resultados_Dic3!$F$3:$F$99980,Produccion_UO!$K780,Resultados_Dic3!$D$3:$D$99980,Produccion_UO!$K$660,Resultados_Dic3!$E$3:$E$99980,Produccion_UO!$J780,Resultados_Dic3!$A$3:$A$99980,Produccion_UO!$H780)+SUMIFS(Resultados_Dic3!N$3:N$99980,Resultados_Dic3!$F$3:$F$99980,Produccion_UO!$K780,Resultados_Dic3!$D$3:$D$99980,Produccion_UO!$K$660,Resultados_Dic3!$E$3:$E$99980,$I780,Resultados_Dic3!$A$3:$A$99980,Produccion_UO!$H780))*$I$776</f>
        <v>0</v>
      </c>
      <c r="T780" s="21">
        <f>(SUMIFS(Resultados_Dic3!O$3:O$99980,Resultados_Dic3!$F$3:$F$99980,Produccion_UO!$K780,Resultados_Dic3!$D$3:$D$99980,Produccion_UO!$K$660,Resultados_Dic3!$E$3:$E$99980,Produccion_UO!$J780,Resultados_Dic3!$A$3:$A$99980,Produccion_UO!$H780)+SUMIFS(Resultados_Dic3!O$3:O$99980,Resultados_Dic3!$F$3:$F$99980,Produccion_UO!$K780,Resultados_Dic3!$D$3:$D$99980,Produccion_UO!$K$660,Resultados_Dic3!$E$3:$E$99980,$I780,Resultados_Dic3!$A$3:$A$99980,Produccion_UO!$H780))*$I$776</f>
        <v>0</v>
      </c>
      <c r="U780" s="21">
        <f>(SUMIFS(Resultados_Dic3!P$3:P$99980,Resultados_Dic3!$F$3:$F$99980,Produccion_UO!$K780,Resultados_Dic3!$D$3:$D$99980,Produccion_UO!$K$660,Resultados_Dic3!$E$3:$E$99980,Produccion_UO!$J780,Resultados_Dic3!$A$3:$A$99980,Produccion_UO!$H780)+SUMIFS(Resultados_Dic3!P$3:P$99980,Resultados_Dic3!$F$3:$F$99980,Produccion_UO!$K780,Resultados_Dic3!$D$3:$D$99980,Produccion_UO!$K$660,Resultados_Dic3!$E$3:$E$99980,$I780,Resultados_Dic3!$A$3:$A$99980,Produccion_UO!$H780))*$I$776</f>
        <v>0</v>
      </c>
      <c r="V780" s="21">
        <f>(SUMIFS(Resultados_Dic3!Q$3:Q$99980,Resultados_Dic3!$F$3:$F$99980,Produccion_UO!$K780,Resultados_Dic3!$D$3:$D$99980,Produccion_UO!$K$660,Resultados_Dic3!$E$3:$E$99980,Produccion_UO!$J780,Resultados_Dic3!$A$3:$A$99980,Produccion_UO!$H780)+SUMIFS(Resultados_Dic3!Q$3:Q$99980,Resultados_Dic3!$F$3:$F$99980,Produccion_UO!$K780,Resultados_Dic3!$D$3:$D$99980,Produccion_UO!$K$660,Resultados_Dic3!$E$3:$E$99980,$I780,Resultados_Dic3!$A$3:$A$99980,Produccion_UO!$H780))*$I$776</f>
        <v>0</v>
      </c>
      <c r="W780" s="21">
        <f>(SUMIFS(Resultados_Dic3!R$3:R$99980,Resultados_Dic3!$F$3:$F$99980,Produccion_UO!$K780,Resultados_Dic3!$D$3:$D$99980,Produccion_UO!$K$660,Resultados_Dic3!$E$3:$E$99980,Produccion_UO!$J780,Resultados_Dic3!$A$3:$A$99980,Produccion_UO!$H780)+SUMIFS(Resultados_Dic3!R$3:R$99980,Resultados_Dic3!$F$3:$F$99980,Produccion_UO!$K780,Resultados_Dic3!$D$3:$D$99980,Produccion_UO!$K$660,Resultados_Dic3!$E$3:$E$99980,$I780,Resultados_Dic3!$A$3:$A$99980,Produccion_UO!$H780))*$I$776</f>
        <v>0</v>
      </c>
      <c r="X780" s="21">
        <f>(SUMIFS(Resultados_Dic3!S$3:S$99980,Resultados_Dic3!$F$3:$F$99980,Produccion_UO!$K780,Resultados_Dic3!$D$3:$D$99980,Produccion_UO!$K$660,Resultados_Dic3!$E$3:$E$99980,Produccion_UO!$J780,Resultados_Dic3!$A$3:$A$99980,Produccion_UO!$H780)+SUMIFS(Resultados_Dic3!S$3:S$99980,Resultados_Dic3!$F$3:$F$99980,Produccion_UO!$K780,Resultados_Dic3!$D$3:$D$99980,Produccion_UO!$K$660,Resultados_Dic3!$E$3:$E$99980,$I780,Resultados_Dic3!$A$3:$A$99980,Produccion_UO!$H780))*$I$776</f>
        <v>0</v>
      </c>
      <c r="Y780" s="21">
        <f>(SUMIFS(Resultados_Dic3!T$3:T$99980,Resultados_Dic3!$F$3:$F$99980,Produccion_UO!$K780,Resultados_Dic3!$D$3:$D$99980,Produccion_UO!$K$660,Resultados_Dic3!$E$3:$E$99980,Produccion_UO!$J780,Resultados_Dic3!$A$3:$A$99980,Produccion_UO!$H780)+SUMIFS(Resultados_Dic3!T$3:T$99980,Resultados_Dic3!$F$3:$F$99980,Produccion_UO!$K780,Resultados_Dic3!$D$3:$D$99980,Produccion_UO!$K$660,Resultados_Dic3!$E$3:$E$99980,$I780,Resultados_Dic3!$A$3:$A$99980,Produccion_UO!$H780))*$I$776</f>
        <v>0</v>
      </c>
      <c r="Z780" s="21">
        <f>(SUMIFS(Resultados_Dic3!U$3:U$99980,Resultados_Dic3!$F$3:$F$99980,Produccion_UO!$K780,Resultados_Dic3!$D$3:$D$99980,Produccion_UO!$K$660,Resultados_Dic3!$E$3:$E$99980,Produccion_UO!$J780,Resultados_Dic3!$A$3:$A$99980,Produccion_UO!$H780)+SUMIFS(Resultados_Dic3!U$3:U$99980,Resultados_Dic3!$F$3:$F$99980,Produccion_UO!$K780,Resultados_Dic3!$D$3:$D$99980,Produccion_UO!$K$660,Resultados_Dic3!$E$3:$E$99980,$I780,Resultados_Dic3!$A$3:$A$99980,Produccion_UO!$H780))*$I$776</f>
        <v>0</v>
      </c>
      <c r="AA780" s="21">
        <f>(SUMIFS(Resultados_Dic3!V$3:V$99980,Resultados_Dic3!$F$3:$F$99980,Produccion_UO!$K780,Resultados_Dic3!$D$3:$D$99980,Produccion_UO!$K$660,Resultados_Dic3!$E$3:$E$99980,Produccion_UO!$J780,Resultados_Dic3!$A$3:$A$99980,Produccion_UO!$H780)+SUMIFS(Resultados_Dic3!V$3:V$99980,Resultados_Dic3!$F$3:$F$99980,Produccion_UO!$K780,Resultados_Dic3!$D$3:$D$99980,Produccion_UO!$K$660,Resultados_Dic3!$E$3:$E$99980,$I780,Resultados_Dic3!$A$3:$A$99980,Produccion_UO!$H780))*$I$776</f>
        <v>0</v>
      </c>
      <c r="AB780" s="21">
        <f>(SUMIFS(Resultados_Dic3!W$3:W$99980,Resultados_Dic3!$F$3:$F$99980,Produccion_UO!$K780,Resultados_Dic3!$D$3:$D$99980,Produccion_UO!$K$660,Resultados_Dic3!$E$3:$E$99980,Produccion_UO!$J780,Resultados_Dic3!$A$3:$A$99980,Produccion_UO!$H780)+SUMIFS(Resultados_Dic3!W$3:W$99980,Resultados_Dic3!$F$3:$F$99980,Produccion_UO!$K780,Resultados_Dic3!$D$3:$D$99980,Produccion_UO!$K$660,Resultados_Dic3!$E$3:$E$99980,$I780,Resultados_Dic3!$A$3:$A$99980,Produccion_UO!$H780))*$I$776</f>
        <v>0</v>
      </c>
      <c r="AC780" s="21">
        <f>(SUMIFS(Resultados_Dic3!X$3:X$99980,Resultados_Dic3!$F$3:$F$99980,Produccion_UO!$K780,Resultados_Dic3!$D$3:$D$99980,Produccion_UO!$K$660,Resultados_Dic3!$E$3:$E$99980,Produccion_UO!$J780,Resultados_Dic3!$A$3:$A$99980,Produccion_UO!$H780)+SUMIFS(Resultados_Dic3!X$3:X$99980,Resultados_Dic3!$F$3:$F$99980,Produccion_UO!$K780,Resultados_Dic3!$D$3:$D$99980,Produccion_UO!$K$660,Resultados_Dic3!$E$3:$E$99980,$I780,Resultados_Dic3!$A$3:$A$99980,Produccion_UO!$H780))*$I$776</f>
        <v>0</v>
      </c>
      <c r="AD780" s="21">
        <f>(SUMIFS(Resultados_Dic3!Y$3:Y$99980,Resultados_Dic3!$F$3:$F$99980,Produccion_UO!$K780,Resultados_Dic3!$D$3:$D$99980,Produccion_UO!$K$660,Resultados_Dic3!$E$3:$E$99980,Produccion_UO!$J780,Resultados_Dic3!$A$3:$A$99980,Produccion_UO!$H780)+SUMIFS(Resultados_Dic3!Y$3:Y$99980,Resultados_Dic3!$F$3:$F$99980,Produccion_UO!$K780,Resultados_Dic3!$D$3:$D$99980,Produccion_UO!$K$660,Resultados_Dic3!$E$3:$E$99980,$I780,Resultados_Dic3!$A$3:$A$99980,Produccion_UO!$H780))*$I$776</f>
        <v>0</v>
      </c>
      <c r="AE780" s="21">
        <f>(SUMIFS(Resultados_Dic3!Z$3:Z$99980,Resultados_Dic3!$F$3:$F$99980,Produccion_UO!$K780,Resultados_Dic3!$D$3:$D$99980,Produccion_UO!$K$660,Resultados_Dic3!$E$3:$E$99980,Produccion_UO!$J780,Resultados_Dic3!$A$3:$A$99980,Produccion_UO!$H780)+SUMIFS(Resultados_Dic3!Z$3:Z$99980,Resultados_Dic3!$F$3:$F$99980,Produccion_UO!$K780,Resultados_Dic3!$D$3:$D$99980,Produccion_UO!$K$660,Resultados_Dic3!$E$3:$E$99980,$I780,Resultados_Dic3!$A$3:$A$99980,Produccion_UO!$H780))*$I$776</f>
        <v>0</v>
      </c>
      <c r="AF780" s="21">
        <f>(SUMIFS(Resultados_Dic3!AA$3:AA$99980,Resultados_Dic3!$F$3:$F$99980,Produccion_UO!$K780,Resultados_Dic3!$D$3:$D$99980,Produccion_UO!$K$660,Resultados_Dic3!$E$3:$E$99980,Produccion_UO!$J780,Resultados_Dic3!$A$3:$A$99980,Produccion_UO!$H780)+SUMIFS(Resultados_Dic3!AA$3:AA$99980,Resultados_Dic3!$F$3:$F$99980,Produccion_UO!$K780,Resultados_Dic3!$D$3:$D$99980,Produccion_UO!$K$660,Resultados_Dic3!$E$3:$E$99980,$I780,Resultados_Dic3!$A$3:$A$99980,Produccion_UO!$H780))*$I$776</f>
        <v>0</v>
      </c>
      <c r="AG780" s="21">
        <f>(SUMIFS(Resultados_Dic3!AB$3:AB$99980,Resultados_Dic3!$F$3:$F$99980,Produccion_UO!$K780,Resultados_Dic3!$D$3:$D$99980,Produccion_UO!$K$660,Resultados_Dic3!$E$3:$E$99980,Produccion_UO!$J780,Resultados_Dic3!$A$3:$A$99980,Produccion_UO!$H780)+SUMIFS(Resultados_Dic3!AB$3:AB$99980,Resultados_Dic3!$F$3:$F$99980,Produccion_UO!$K780,Resultados_Dic3!$D$3:$D$99980,Produccion_UO!$K$660,Resultados_Dic3!$E$3:$E$99980,$I780,Resultados_Dic3!$A$3:$A$99980,Produccion_UO!$H780))*$I$776</f>
        <v>0</v>
      </c>
      <c r="AH780" s="21">
        <f>(SUMIFS(Resultados_Dic3!AC$3:AC$99980,Resultados_Dic3!$F$3:$F$99980,Produccion_UO!$K780,Resultados_Dic3!$D$3:$D$99980,Produccion_UO!$K$660,Resultados_Dic3!$E$3:$E$99980,Produccion_UO!$J780,Resultados_Dic3!$A$3:$A$99980,Produccion_UO!$H780)+SUMIFS(Resultados_Dic3!AC$3:AC$99980,Resultados_Dic3!$F$3:$F$99980,Produccion_UO!$K780,Resultados_Dic3!$D$3:$D$99980,Produccion_UO!$K$660,Resultados_Dic3!$E$3:$E$99980,$I780,Resultados_Dic3!$A$3:$A$99980,Produccion_UO!$H780))*$I$776</f>
        <v>0</v>
      </c>
      <c r="AI780" s="21">
        <f>(SUMIFS(Resultados_Dic3!AD$3:AD$99980,Resultados_Dic3!$F$3:$F$99980,Produccion_UO!$K780,Resultados_Dic3!$D$3:$D$99980,Produccion_UO!$K$660,Resultados_Dic3!$E$3:$E$99980,Produccion_UO!$J780,Resultados_Dic3!$A$3:$A$99980,Produccion_UO!$H780)+SUMIFS(Resultados_Dic3!AD$3:AD$99980,Resultados_Dic3!$F$3:$F$99980,Produccion_UO!$K780,Resultados_Dic3!$D$3:$D$99980,Produccion_UO!$K$660,Resultados_Dic3!$E$3:$E$99980,$I780,Resultados_Dic3!$A$3:$A$99980,Produccion_UO!$H780))*$I$776</f>
        <v>0</v>
      </c>
      <c r="AJ780" s="21">
        <f>(SUMIFS(Resultados_Dic3!AE$3:AE$99980,Resultados_Dic3!$F$3:$F$99980,Produccion_UO!$K780,Resultados_Dic3!$D$3:$D$99980,Produccion_UO!$K$660,Resultados_Dic3!$E$3:$E$99980,Produccion_UO!$J780,Resultados_Dic3!$A$3:$A$99980,Produccion_UO!$H780)+SUMIFS(Resultados_Dic3!AE$3:AE$99980,Resultados_Dic3!$F$3:$F$99980,Produccion_UO!$K780,Resultados_Dic3!$D$3:$D$99980,Produccion_UO!$K$660,Resultados_Dic3!$E$3:$E$99980,$I780,Resultados_Dic3!$A$3:$A$99980,Produccion_UO!$H780))*$I$776</f>
        <v>0</v>
      </c>
      <c r="AK780" s="21">
        <f>(SUMIFS(Resultados_Dic3!AF$3:AF$99980,Resultados_Dic3!$F$3:$F$99980,Produccion_UO!$K780,Resultados_Dic3!$D$3:$D$99980,Produccion_UO!$K$660,Resultados_Dic3!$E$3:$E$99980,Produccion_UO!$J780,Resultados_Dic3!$A$3:$A$99980,Produccion_UO!$H780)+SUMIFS(Resultados_Dic3!AF$3:AF$99980,Resultados_Dic3!$F$3:$F$99980,Produccion_UO!$K780,Resultados_Dic3!$D$3:$D$99980,Produccion_UO!$K$660,Resultados_Dic3!$E$3:$E$99980,$I780,Resultados_Dic3!$A$3:$A$99980,Produccion_UO!$H780))*$I$776</f>
        <v>0</v>
      </c>
      <c r="AL780" s="21">
        <f>(SUMIFS(Resultados_Dic3!AG$3:AG$99980,Resultados_Dic3!$F$3:$F$99980,Produccion_UO!$K780,Resultados_Dic3!$D$3:$D$99980,Produccion_UO!$K$660,Resultados_Dic3!$E$3:$E$99980,Produccion_UO!$J780,Resultados_Dic3!$A$3:$A$99980,Produccion_UO!$H780)+SUMIFS(Resultados_Dic3!AG$3:AG$99980,Resultados_Dic3!$F$3:$F$99980,Produccion_UO!$K780,Resultados_Dic3!$D$3:$D$99980,Produccion_UO!$K$660,Resultados_Dic3!$E$3:$E$99980,$I780,Resultados_Dic3!$A$3:$A$99980,Produccion_UO!$H780))*$I$776</f>
        <v>0</v>
      </c>
      <c r="AM780" s="21">
        <f>(SUMIFS(Resultados_Dic3!AH$3:AH$99980,Resultados_Dic3!$F$3:$F$99980,Produccion_UO!$K780,Resultados_Dic3!$D$3:$D$99980,Produccion_UO!$K$660,Resultados_Dic3!$E$3:$E$99980,Produccion_UO!$J780,Resultados_Dic3!$A$3:$A$99980,Produccion_UO!$H780)+SUMIFS(Resultados_Dic3!AH$3:AH$99980,Resultados_Dic3!$F$3:$F$99980,Produccion_UO!$K780,Resultados_Dic3!$D$3:$D$99980,Produccion_UO!$K$660,Resultados_Dic3!$E$3:$E$99980,$I780,Resultados_Dic3!$A$3:$A$99980,Produccion_UO!$H780))*$I$776</f>
        <v>0</v>
      </c>
      <c r="AN780" s="21">
        <f>(SUMIFS(Resultados_Dic3!AI$3:AI$99980,Resultados_Dic3!$F$3:$F$99980,Produccion_UO!$K780,Resultados_Dic3!$D$3:$D$99980,Produccion_UO!$K$660,Resultados_Dic3!$E$3:$E$99980,Produccion_UO!$J780,Resultados_Dic3!$A$3:$A$99980,Produccion_UO!$H780)+SUMIFS(Resultados_Dic3!AI$3:AI$99980,Resultados_Dic3!$F$3:$F$99980,Produccion_UO!$K780,Resultados_Dic3!$D$3:$D$99980,Produccion_UO!$K$660,Resultados_Dic3!$E$3:$E$99980,$I780,Resultados_Dic3!$A$3:$A$99980,Produccion_UO!$H780))*$I$776</f>
        <v>0</v>
      </c>
      <c r="AO780" s="21">
        <f>(SUMIFS(Resultados_Dic3!AJ$3:AJ$99980,Resultados_Dic3!$F$3:$F$99980,Produccion_UO!$K780,Resultados_Dic3!$D$3:$D$99980,Produccion_UO!$K$660,Resultados_Dic3!$E$3:$E$99980,Produccion_UO!$J780,Resultados_Dic3!$A$3:$A$99980,Produccion_UO!$H780)+SUMIFS(Resultados_Dic3!AJ$3:AJ$99980,Resultados_Dic3!$F$3:$F$99980,Produccion_UO!$K780,Resultados_Dic3!$D$3:$D$99980,Produccion_UO!$K$660,Resultados_Dic3!$E$3:$E$99980,$I780,Resultados_Dic3!$A$3:$A$99980,Produccion_UO!$H780))*$I$776</f>
        <v>0</v>
      </c>
      <c r="AP780" s="21">
        <f>(SUMIFS(Resultados_Dic3!AK$3:AK$99980,Resultados_Dic3!$F$3:$F$99980,Produccion_UO!$K780,Resultados_Dic3!$D$3:$D$99980,Produccion_UO!$K$660,Resultados_Dic3!$E$3:$E$99980,Produccion_UO!$J780,Resultados_Dic3!$A$3:$A$99980,Produccion_UO!$H780)+SUMIFS(Resultados_Dic3!AK$3:AK$99980,Resultados_Dic3!$F$3:$F$99980,Produccion_UO!$K780,Resultados_Dic3!$D$3:$D$99980,Produccion_UO!$K$660,Resultados_Dic3!$E$3:$E$99980,$I780,Resultados_Dic3!$A$3:$A$99980,Produccion_UO!$H780))*$I$776</f>
        <v>0</v>
      </c>
      <c r="AQ780" s="21">
        <f>(SUMIFS(Resultados_Dic3!AL$3:AL$99980,Resultados_Dic3!$F$3:$F$99980,Produccion_UO!$K780,Resultados_Dic3!$D$3:$D$99980,Produccion_UO!$K$660,Resultados_Dic3!$E$3:$E$99980,Produccion_UO!$J780,Resultados_Dic3!$A$3:$A$99980,Produccion_UO!$H780)+SUMIFS(Resultados_Dic3!AL$3:AL$99980,Resultados_Dic3!$F$3:$F$99980,Produccion_UO!$K780,Resultados_Dic3!$D$3:$D$99980,Produccion_UO!$K$660,Resultados_Dic3!$E$3:$E$99980,$I780,Resultados_Dic3!$A$3:$A$99980,Produccion_UO!$H780))*$I$776</f>
        <v>0</v>
      </c>
      <c r="AR780" s="21">
        <f>(SUMIFS(Resultados_Dic3!AM$3:AM$99980,Resultados_Dic3!$F$3:$F$99980,Produccion_UO!$K780,Resultados_Dic3!$D$3:$D$99980,Produccion_UO!$K$660,Resultados_Dic3!$E$3:$E$99980,Produccion_UO!$J780,Resultados_Dic3!$A$3:$A$99980,Produccion_UO!$H780)+SUMIFS(Resultados_Dic3!AM$3:AM$99980,Resultados_Dic3!$F$3:$F$99980,Produccion_UO!$K780,Resultados_Dic3!$D$3:$D$99980,Produccion_UO!$K$660,Resultados_Dic3!$E$3:$E$99980,$I780,Resultados_Dic3!$A$3:$A$99980,Produccion_UO!$H780))*$I$776</f>
        <v>0</v>
      </c>
    </row>
    <row r="781" spans="1:48" x14ac:dyDescent="0.25">
      <c r="D781" s="131"/>
      <c r="E781" s="131"/>
      <c r="G781" s="15"/>
      <c r="H781" s="17" t="str">
        <f t="shared" si="224"/>
        <v>DIC7</v>
      </c>
      <c r="I781" s="24"/>
      <c r="J781" s="109"/>
      <c r="K781" s="108"/>
      <c r="L781" s="22" t="str">
        <f>+$B$5</f>
        <v>LLO - Heavy</v>
      </c>
      <c r="M781" s="21">
        <f>+SUMIFS(Resultados_Dic3!H$3:H$99980,Resultados_Dic3!$F$3:$F$99980,Produccion_UO!$K781,Resultados_Dic3!$D$3:$D$99980,Produccion_UO!$K$621,Resultados_Dic3!$E$3:$E$99980,Produccion_UO!$I780,Resultados_Dic3!$A$3:$A$99980,Produccion_UO!$H781)</f>
        <v>0</v>
      </c>
      <c r="N781" s="21">
        <f>+SUMIFS(Resultados_Dic3!I$3:I$99980,Resultados_Dic3!$F$3:$F$99980,Produccion_UO!$K781,Resultados_Dic3!$D$3:$D$99980,Produccion_UO!$K$621,Resultados_Dic3!$E$3:$E$99980,Produccion_UO!$I780,Resultados_Dic3!$A$3:$A$99980,Produccion_UO!$H781)</f>
        <v>0</v>
      </c>
      <c r="O781" s="21">
        <f>+SUMIFS(Resultados_Dic3!J$3:J$99980,Resultados_Dic3!$F$3:$F$99980,Produccion_UO!$K781,Resultados_Dic3!$D$3:$D$99980,Produccion_UO!$K$621,Resultados_Dic3!$E$3:$E$99980,Produccion_UO!$I780,Resultados_Dic3!$A$3:$A$99980,Produccion_UO!$H781)</f>
        <v>0</v>
      </c>
      <c r="P781" s="21">
        <f>+SUMIFS(Resultados_Dic3!K$3:K$99980,Resultados_Dic3!$F$3:$F$99980,Produccion_UO!$K781,Resultados_Dic3!$D$3:$D$99980,Produccion_UO!$K$621,Resultados_Dic3!$E$3:$E$99980,Produccion_UO!$I780,Resultados_Dic3!$A$3:$A$99980,Produccion_UO!$H781)</f>
        <v>0</v>
      </c>
      <c r="Q781" s="21">
        <f>+SUMIFS(Resultados_Dic3!L$3:L$99980,Resultados_Dic3!$F$3:$F$99980,Produccion_UO!$K781,Resultados_Dic3!$D$3:$D$99980,Produccion_UO!$K$621,Resultados_Dic3!$E$3:$E$99980,Produccion_UO!$I780,Resultados_Dic3!$A$3:$A$99980,Produccion_UO!$H781)</f>
        <v>0</v>
      </c>
      <c r="R781" s="21">
        <f>+SUMIFS(Resultados_Dic3!M$3:M$99980,Resultados_Dic3!$F$3:$F$99980,Produccion_UO!$K781,Resultados_Dic3!$D$3:$D$99980,Produccion_UO!$K$621,Resultados_Dic3!$E$3:$E$99980,Produccion_UO!$I780,Resultados_Dic3!$A$3:$A$99980,Produccion_UO!$H781)</f>
        <v>0</v>
      </c>
      <c r="S781" s="21">
        <f>+SUMIFS(Resultados_Dic3!N$3:N$99980,Resultados_Dic3!$F$3:$F$99980,Produccion_UO!$K781,Resultados_Dic3!$D$3:$D$99980,Produccion_UO!$K$621,Resultados_Dic3!$E$3:$E$99980,Produccion_UO!$I780,Resultados_Dic3!$A$3:$A$99980,Produccion_UO!$H781)</f>
        <v>0</v>
      </c>
      <c r="T781" s="21">
        <f>+SUMIFS(Resultados_Dic3!O$3:O$99980,Resultados_Dic3!$F$3:$F$99980,Produccion_UO!$K781,Resultados_Dic3!$D$3:$D$99980,Produccion_UO!$K$621,Resultados_Dic3!$E$3:$E$99980,Produccion_UO!$I780,Resultados_Dic3!$A$3:$A$99980,Produccion_UO!$H781)</f>
        <v>0</v>
      </c>
      <c r="U781" s="21">
        <f>+SUMIFS(Resultados_Dic3!P$3:P$99980,Resultados_Dic3!$F$3:$F$99980,Produccion_UO!$K781,Resultados_Dic3!$D$3:$D$99980,Produccion_UO!$K$621,Resultados_Dic3!$E$3:$E$99980,Produccion_UO!$I780,Resultados_Dic3!$A$3:$A$99980,Produccion_UO!$H781)</f>
        <v>0</v>
      </c>
      <c r="V781" s="21">
        <f>+SUMIFS(Resultados_Dic3!Q$3:Q$99980,Resultados_Dic3!$F$3:$F$99980,Produccion_UO!$K781,Resultados_Dic3!$D$3:$D$99980,Produccion_UO!$K$621,Resultados_Dic3!$E$3:$E$99980,Produccion_UO!$I780,Resultados_Dic3!$A$3:$A$99980,Produccion_UO!$H781)</f>
        <v>0</v>
      </c>
      <c r="W781" s="21">
        <f>+SUMIFS(Resultados_Dic3!R$3:R$99980,Resultados_Dic3!$F$3:$F$99980,Produccion_UO!$K781,Resultados_Dic3!$D$3:$D$99980,Produccion_UO!$K$621,Resultados_Dic3!$E$3:$E$99980,Produccion_UO!$I780,Resultados_Dic3!$A$3:$A$99980,Produccion_UO!$H781)</f>
        <v>0</v>
      </c>
      <c r="X781" s="21">
        <f>+SUMIFS(Resultados_Dic3!S$3:S$99980,Resultados_Dic3!$F$3:$F$99980,Produccion_UO!$K781,Resultados_Dic3!$D$3:$D$99980,Produccion_UO!$K$621,Resultados_Dic3!$E$3:$E$99980,Produccion_UO!$I780,Resultados_Dic3!$A$3:$A$99980,Produccion_UO!$H781)</f>
        <v>0</v>
      </c>
      <c r="Y781" s="21">
        <f>+SUMIFS(Resultados_Dic3!T$3:T$99980,Resultados_Dic3!$F$3:$F$99980,Produccion_UO!$K781,Resultados_Dic3!$D$3:$D$99980,Produccion_UO!$K$621,Resultados_Dic3!$E$3:$E$99980,Produccion_UO!$I780,Resultados_Dic3!$A$3:$A$99980,Produccion_UO!$H781)</f>
        <v>0</v>
      </c>
      <c r="Z781" s="21">
        <f>+SUMIFS(Resultados_Dic3!U$3:U$99980,Resultados_Dic3!$F$3:$F$99980,Produccion_UO!$K781,Resultados_Dic3!$D$3:$D$99980,Produccion_UO!$K$621,Resultados_Dic3!$E$3:$E$99980,Produccion_UO!$I780,Resultados_Dic3!$A$3:$A$99980,Produccion_UO!$H781)</f>
        <v>0</v>
      </c>
      <c r="AA781" s="21">
        <f>+SUMIFS(Resultados_Dic3!V$3:V$99980,Resultados_Dic3!$F$3:$F$99980,Produccion_UO!$K781,Resultados_Dic3!$D$3:$D$99980,Produccion_UO!$K$621,Resultados_Dic3!$E$3:$E$99980,Produccion_UO!$I780,Resultados_Dic3!$A$3:$A$99980,Produccion_UO!$H781)</f>
        <v>0</v>
      </c>
      <c r="AB781" s="21">
        <f>+SUMIFS(Resultados_Dic3!W$3:W$99980,Resultados_Dic3!$F$3:$F$99980,Produccion_UO!$K781,Resultados_Dic3!$D$3:$D$99980,Produccion_UO!$K$621,Resultados_Dic3!$E$3:$E$99980,Produccion_UO!$I780,Resultados_Dic3!$A$3:$A$99980,Produccion_UO!$H781)</f>
        <v>0</v>
      </c>
      <c r="AC781" s="21">
        <f>+SUMIFS(Resultados_Dic3!X$3:X$99980,Resultados_Dic3!$F$3:$F$99980,Produccion_UO!$K781,Resultados_Dic3!$D$3:$D$99980,Produccion_UO!$K$621,Resultados_Dic3!$E$3:$E$99980,Produccion_UO!$I780,Resultados_Dic3!$A$3:$A$99980,Produccion_UO!$H781)</f>
        <v>0</v>
      </c>
      <c r="AD781" s="21">
        <f>+SUMIFS(Resultados_Dic3!Y$3:Y$99980,Resultados_Dic3!$F$3:$F$99980,Produccion_UO!$K781,Resultados_Dic3!$D$3:$D$99980,Produccion_UO!$K$621,Resultados_Dic3!$E$3:$E$99980,Produccion_UO!$I780,Resultados_Dic3!$A$3:$A$99980,Produccion_UO!$H781)</f>
        <v>0</v>
      </c>
      <c r="AE781" s="21">
        <f>+SUMIFS(Resultados_Dic3!Z$3:Z$99980,Resultados_Dic3!$F$3:$F$99980,Produccion_UO!$K781,Resultados_Dic3!$D$3:$D$99980,Produccion_UO!$K$621,Resultados_Dic3!$E$3:$E$99980,Produccion_UO!$I780,Resultados_Dic3!$A$3:$A$99980,Produccion_UO!$H781)</f>
        <v>0</v>
      </c>
      <c r="AF781" s="21">
        <f>+SUMIFS(Resultados_Dic3!AA$3:AA$99980,Resultados_Dic3!$F$3:$F$99980,Produccion_UO!$K781,Resultados_Dic3!$D$3:$D$99980,Produccion_UO!$K$621,Resultados_Dic3!$E$3:$E$99980,Produccion_UO!$I780,Resultados_Dic3!$A$3:$A$99980,Produccion_UO!$H781)</f>
        <v>0</v>
      </c>
      <c r="AG781" s="21">
        <f>+SUMIFS(Resultados_Dic3!AB$3:AB$99980,Resultados_Dic3!$F$3:$F$99980,Produccion_UO!$K781,Resultados_Dic3!$D$3:$D$99980,Produccion_UO!$K$621,Resultados_Dic3!$E$3:$E$99980,Produccion_UO!$I780,Resultados_Dic3!$A$3:$A$99980,Produccion_UO!$H781)</f>
        <v>0</v>
      </c>
      <c r="AH781" s="21">
        <f>+SUMIFS(Resultados_Dic3!AC$3:AC$99980,Resultados_Dic3!$F$3:$F$99980,Produccion_UO!$K781,Resultados_Dic3!$D$3:$D$99980,Produccion_UO!$K$621,Resultados_Dic3!$E$3:$E$99980,Produccion_UO!$I780,Resultados_Dic3!$A$3:$A$99980,Produccion_UO!$H781)</f>
        <v>0</v>
      </c>
      <c r="AI781" s="21">
        <f>+SUMIFS(Resultados_Dic3!AD$3:AD$99980,Resultados_Dic3!$F$3:$F$99980,Produccion_UO!$K781,Resultados_Dic3!$D$3:$D$99980,Produccion_UO!$K$621,Resultados_Dic3!$E$3:$E$99980,Produccion_UO!$I780,Resultados_Dic3!$A$3:$A$99980,Produccion_UO!$H781)</f>
        <v>0</v>
      </c>
      <c r="AJ781" s="21">
        <f>+SUMIFS(Resultados_Dic3!AE$3:AE$99980,Resultados_Dic3!$F$3:$F$99980,Produccion_UO!$K781,Resultados_Dic3!$D$3:$D$99980,Produccion_UO!$K$621,Resultados_Dic3!$E$3:$E$99980,Produccion_UO!$I780,Resultados_Dic3!$A$3:$A$99980,Produccion_UO!$H781)</f>
        <v>0</v>
      </c>
      <c r="AK781" s="21">
        <f>+SUMIFS(Resultados_Dic3!AF$3:AF$99980,Resultados_Dic3!$F$3:$F$99980,Produccion_UO!$K781,Resultados_Dic3!$D$3:$D$99980,Produccion_UO!$K$621,Resultados_Dic3!$E$3:$E$99980,Produccion_UO!$I780,Resultados_Dic3!$A$3:$A$99980,Produccion_UO!$H781)</f>
        <v>0</v>
      </c>
      <c r="AL781" s="21">
        <f>+SUMIFS(Resultados_Dic3!AG$3:AG$99980,Resultados_Dic3!$F$3:$F$99980,Produccion_UO!$K781,Resultados_Dic3!$D$3:$D$99980,Produccion_UO!$K$621,Resultados_Dic3!$E$3:$E$99980,Produccion_UO!$I780,Resultados_Dic3!$A$3:$A$99980,Produccion_UO!$H781)</f>
        <v>0</v>
      </c>
      <c r="AM781" s="21">
        <f>+SUMIFS(Resultados_Dic3!AH$3:AH$99980,Resultados_Dic3!$F$3:$F$99980,Produccion_UO!$K781,Resultados_Dic3!$D$3:$D$99980,Produccion_UO!$K$621,Resultados_Dic3!$E$3:$E$99980,Produccion_UO!$I780,Resultados_Dic3!$A$3:$A$99980,Produccion_UO!$H781)</f>
        <v>0</v>
      </c>
      <c r="AN781" s="21">
        <f>+SUMIFS(Resultados_Dic3!AI$3:AI$99980,Resultados_Dic3!$F$3:$F$99980,Produccion_UO!$K781,Resultados_Dic3!$D$3:$D$99980,Produccion_UO!$K$621,Resultados_Dic3!$E$3:$E$99980,Produccion_UO!$I780,Resultados_Dic3!$A$3:$A$99980,Produccion_UO!$H781)</f>
        <v>0</v>
      </c>
      <c r="AO781" s="21">
        <f>+SUMIFS(Resultados_Dic3!AJ$3:AJ$99980,Resultados_Dic3!$F$3:$F$99980,Produccion_UO!$K781,Resultados_Dic3!$D$3:$D$99980,Produccion_UO!$K$621,Resultados_Dic3!$E$3:$E$99980,Produccion_UO!$I780,Resultados_Dic3!$A$3:$A$99980,Produccion_UO!$H781)</f>
        <v>0</v>
      </c>
      <c r="AP781" s="21">
        <f>+SUMIFS(Resultados_Dic3!AK$3:AK$99980,Resultados_Dic3!$F$3:$F$99980,Produccion_UO!$K781,Resultados_Dic3!$D$3:$D$99980,Produccion_UO!$K$621,Resultados_Dic3!$E$3:$E$99980,Produccion_UO!$I780,Resultados_Dic3!$A$3:$A$99980,Produccion_UO!$H781)</f>
        <v>0</v>
      </c>
      <c r="AQ781" s="21">
        <f>+SUMIFS(Resultados_Dic3!AL$3:AL$99980,Resultados_Dic3!$F$3:$F$99980,Produccion_UO!$K781,Resultados_Dic3!$D$3:$D$99980,Produccion_UO!$K$621,Resultados_Dic3!$E$3:$E$99980,Produccion_UO!$I780,Resultados_Dic3!$A$3:$A$99980,Produccion_UO!$H781)</f>
        <v>0</v>
      </c>
      <c r="AR781" s="21">
        <f>+SUMIFS(Resultados_Dic3!AM$3:AM$99980,Resultados_Dic3!$F$3:$F$99980,Produccion_UO!$K781,Resultados_Dic3!$D$3:$D$99980,Produccion_UO!$K$621,Resultados_Dic3!$E$3:$E$99980,Produccion_UO!$I780,Resultados_Dic3!$A$3:$A$99980,Produccion_UO!$H781)</f>
        <v>0</v>
      </c>
    </row>
    <row r="782" spans="1:48" x14ac:dyDescent="0.25">
      <c r="D782" s="131"/>
      <c r="E782" s="131"/>
      <c r="G782" s="15"/>
      <c r="H782" s="17" t="str">
        <f t="shared" si="224"/>
        <v>DIC7</v>
      </c>
      <c r="I782" s="24"/>
      <c r="J782" s="24" t="s">
        <v>152</v>
      </c>
      <c r="K782" s="108" t="s">
        <v>281</v>
      </c>
      <c r="L782" s="22" t="str">
        <f>+$B$6</f>
        <v>PU - Ligth</v>
      </c>
      <c r="M782" s="21">
        <f>+SUMIFS(Resultados_Dic3!H$3:H$99980,Resultados_Dic3!$F$3:$F$99980,Produccion_UO!$K782,Resultados_Dic3!$D$3:$D$99980,Produccion_UO!$K$621,Resultados_Dic3!$E$3:$E$99980,Produccion_UO!$J782,Resultados_Dic3!$A$3:$A$99980,Produccion_UO!$H782)*$I$776</f>
        <v>0</v>
      </c>
      <c r="N782" s="21">
        <f>+SUMIFS(Resultados_Dic3!I$3:I$99980,Resultados_Dic3!$F$3:$F$99980,Produccion_UO!$K782,Resultados_Dic3!$D$3:$D$99980,Produccion_UO!$K$621,Resultados_Dic3!$E$3:$E$99980,Produccion_UO!$J782,Resultados_Dic3!$A$3:$A$99980,Produccion_UO!$H782)*$I$776</f>
        <v>0</v>
      </c>
      <c r="O782" s="21">
        <f>+SUMIFS(Resultados_Dic3!J$3:J$99980,Resultados_Dic3!$F$3:$F$99980,Produccion_UO!$K782,Resultados_Dic3!$D$3:$D$99980,Produccion_UO!$K$621,Resultados_Dic3!$E$3:$E$99980,Produccion_UO!$J782,Resultados_Dic3!$A$3:$A$99980,Produccion_UO!$H782)*$I$776</f>
        <v>0</v>
      </c>
      <c r="P782" s="21">
        <f>+SUMIFS(Resultados_Dic3!K$3:K$99980,Resultados_Dic3!$F$3:$F$99980,Produccion_UO!$K782,Resultados_Dic3!$D$3:$D$99980,Produccion_UO!$K$621,Resultados_Dic3!$E$3:$E$99980,Produccion_UO!$J782,Resultados_Dic3!$A$3:$A$99980,Produccion_UO!$H782)*$I$776</f>
        <v>0</v>
      </c>
      <c r="Q782" s="21">
        <f>+SUMIFS(Resultados_Dic3!L$3:L$99980,Resultados_Dic3!$F$3:$F$99980,Produccion_UO!$K782,Resultados_Dic3!$D$3:$D$99980,Produccion_UO!$K$621,Resultados_Dic3!$E$3:$E$99980,Produccion_UO!$J782,Resultados_Dic3!$A$3:$A$99980,Produccion_UO!$H782)*$I$776</f>
        <v>0</v>
      </c>
      <c r="R782" s="21">
        <f>+SUMIFS(Resultados_Dic3!M$3:M$99980,Resultados_Dic3!$F$3:$F$99980,Produccion_UO!$K782,Resultados_Dic3!$D$3:$D$99980,Produccion_UO!$K$621,Resultados_Dic3!$E$3:$E$99980,Produccion_UO!$J782,Resultados_Dic3!$A$3:$A$99980,Produccion_UO!$H782)*$I$776</f>
        <v>0</v>
      </c>
      <c r="S782" s="21">
        <f>+SUMIFS(Resultados_Dic3!N$3:N$99980,Resultados_Dic3!$F$3:$F$99980,Produccion_UO!$K782,Resultados_Dic3!$D$3:$D$99980,Produccion_UO!$K$621,Resultados_Dic3!$E$3:$E$99980,Produccion_UO!$J782,Resultados_Dic3!$A$3:$A$99980,Produccion_UO!$H782)*$I$776</f>
        <v>0</v>
      </c>
      <c r="T782" s="21">
        <f>+SUMIFS(Resultados_Dic3!O$3:O$99980,Resultados_Dic3!$F$3:$F$99980,Produccion_UO!$K782,Resultados_Dic3!$D$3:$D$99980,Produccion_UO!$K$621,Resultados_Dic3!$E$3:$E$99980,Produccion_UO!$J782,Resultados_Dic3!$A$3:$A$99980,Produccion_UO!$H782)*$I$776</f>
        <v>0</v>
      </c>
      <c r="U782" s="21">
        <f>+SUMIFS(Resultados_Dic3!P$3:P$99980,Resultados_Dic3!$F$3:$F$99980,Produccion_UO!$K782,Resultados_Dic3!$D$3:$D$99980,Produccion_UO!$K$621,Resultados_Dic3!$E$3:$E$99980,Produccion_UO!$J782,Resultados_Dic3!$A$3:$A$99980,Produccion_UO!$H782)*$I$776</f>
        <v>0</v>
      </c>
      <c r="V782" s="21">
        <f>+SUMIFS(Resultados_Dic3!Q$3:Q$99980,Resultados_Dic3!$F$3:$F$99980,Produccion_UO!$K782,Resultados_Dic3!$D$3:$D$99980,Produccion_UO!$K$621,Resultados_Dic3!$E$3:$E$99980,Produccion_UO!$J782,Resultados_Dic3!$A$3:$A$99980,Produccion_UO!$H782)*$I$776</f>
        <v>0</v>
      </c>
      <c r="W782" s="21">
        <f>+SUMIFS(Resultados_Dic3!R$3:R$99980,Resultados_Dic3!$F$3:$F$99980,Produccion_UO!$K782,Resultados_Dic3!$D$3:$D$99980,Produccion_UO!$K$621,Resultados_Dic3!$E$3:$E$99980,Produccion_UO!$J782,Resultados_Dic3!$A$3:$A$99980,Produccion_UO!$H782)*$I$776</f>
        <v>0</v>
      </c>
      <c r="X782" s="21">
        <f>+SUMIFS(Resultados_Dic3!S$3:S$99980,Resultados_Dic3!$F$3:$F$99980,Produccion_UO!$K782,Resultados_Dic3!$D$3:$D$99980,Produccion_UO!$K$621,Resultados_Dic3!$E$3:$E$99980,Produccion_UO!$J782,Resultados_Dic3!$A$3:$A$99980,Produccion_UO!$H782)*$I$776</f>
        <v>0</v>
      </c>
      <c r="Y782" s="21">
        <f>+SUMIFS(Resultados_Dic3!T$3:T$99980,Resultados_Dic3!$F$3:$F$99980,Produccion_UO!$K782,Resultados_Dic3!$D$3:$D$99980,Produccion_UO!$K$621,Resultados_Dic3!$E$3:$E$99980,Produccion_UO!$J782,Resultados_Dic3!$A$3:$A$99980,Produccion_UO!$H782)*$I$776</f>
        <v>0</v>
      </c>
      <c r="Z782" s="21">
        <f>+SUMIFS(Resultados_Dic3!U$3:U$99980,Resultados_Dic3!$F$3:$F$99980,Produccion_UO!$K782,Resultados_Dic3!$D$3:$D$99980,Produccion_UO!$K$621,Resultados_Dic3!$E$3:$E$99980,Produccion_UO!$J782,Resultados_Dic3!$A$3:$A$99980,Produccion_UO!$H782)*$I$776</f>
        <v>0</v>
      </c>
      <c r="AA782" s="21">
        <f>+SUMIFS(Resultados_Dic3!V$3:V$99980,Resultados_Dic3!$F$3:$F$99980,Produccion_UO!$K782,Resultados_Dic3!$D$3:$D$99980,Produccion_UO!$K$621,Resultados_Dic3!$E$3:$E$99980,Produccion_UO!$J782,Resultados_Dic3!$A$3:$A$99980,Produccion_UO!$H782)*$I$776</f>
        <v>0</v>
      </c>
      <c r="AB782" s="21">
        <f>+SUMIFS(Resultados_Dic3!W$3:W$99980,Resultados_Dic3!$F$3:$F$99980,Produccion_UO!$K782,Resultados_Dic3!$D$3:$D$99980,Produccion_UO!$K$621,Resultados_Dic3!$E$3:$E$99980,Produccion_UO!$J782,Resultados_Dic3!$A$3:$A$99980,Produccion_UO!$H782)*$I$776</f>
        <v>0</v>
      </c>
      <c r="AC782" s="21">
        <f>+SUMIFS(Resultados_Dic3!X$3:X$99980,Resultados_Dic3!$F$3:$F$99980,Produccion_UO!$K782,Resultados_Dic3!$D$3:$D$99980,Produccion_UO!$K$621,Resultados_Dic3!$E$3:$E$99980,Produccion_UO!$J782,Resultados_Dic3!$A$3:$A$99980,Produccion_UO!$H782)*$I$776</f>
        <v>0</v>
      </c>
      <c r="AD782" s="21">
        <f>+SUMIFS(Resultados_Dic3!Y$3:Y$99980,Resultados_Dic3!$F$3:$F$99980,Produccion_UO!$K782,Resultados_Dic3!$D$3:$D$99980,Produccion_UO!$K$621,Resultados_Dic3!$E$3:$E$99980,Produccion_UO!$J782,Resultados_Dic3!$A$3:$A$99980,Produccion_UO!$H782)*$I$776</f>
        <v>0</v>
      </c>
      <c r="AE782" s="21">
        <f>+SUMIFS(Resultados_Dic3!Z$3:Z$99980,Resultados_Dic3!$F$3:$F$99980,Produccion_UO!$K782,Resultados_Dic3!$D$3:$D$99980,Produccion_UO!$K$621,Resultados_Dic3!$E$3:$E$99980,Produccion_UO!$J782,Resultados_Dic3!$A$3:$A$99980,Produccion_UO!$H782)*$I$776</f>
        <v>0</v>
      </c>
      <c r="AF782" s="21">
        <f>+SUMIFS(Resultados_Dic3!AA$3:AA$99980,Resultados_Dic3!$F$3:$F$99980,Produccion_UO!$K782,Resultados_Dic3!$D$3:$D$99980,Produccion_UO!$K$621,Resultados_Dic3!$E$3:$E$99980,Produccion_UO!$J782,Resultados_Dic3!$A$3:$A$99980,Produccion_UO!$H782)*$I$776</f>
        <v>0</v>
      </c>
      <c r="AG782" s="21">
        <f>+SUMIFS(Resultados_Dic3!AB$3:AB$99980,Resultados_Dic3!$F$3:$F$99980,Produccion_UO!$K782,Resultados_Dic3!$D$3:$D$99980,Produccion_UO!$K$621,Resultados_Dic3!$E$3:$E$99980,Produccion_UO!$J782,Resultados_Dic3!$A$3:$A$99980,Produccion_UO!$H782)*$I$776</f>
        <v>0</v>
      </c>
      <c r="AH782" s="21">
        <f>+SUMIFS(Resultados_Dic3!AC$3:AC$99980,Resultados_Dic3!$F$3:$F$99980,Produccion_UO!$K782,Resultados_Dic3!$D$3:$D$99980,Produccion_UO!$K$621,Resultados_Dic3!$E$3:$E$99980,Produccion_UO!$J782,Resultados_Dic3!$A$3:$A$99980,Produccion_UO!$H782)*$I$776</f>
        <v>0</v>
      </c>
      <c r="AI782" s="21">
        <f>+SUMIFS(Resultados_Dic3!AD$3:AD$99980,Resultados_Dic3!$F$3:$F$99980,Produccion_UO!$K782,Resultados_Dic3!$D$3:$D$99980,Produccion_UO!$K$621,Resultados_Dic3!$E$3:$E$99980,Produccion_UO!$J782,Resultados_Dic3!$A$3:$A$99980,Produccion_UO!$H782)*$I$776</f>
        <v>0</v>
      </c>
      <c r="AJ782" s="21">
        <f>+SUMIFS(Resultados_Dic3!AE$3:AE$99980,Resultados_Dic3!$F$3:$F$99980,Produccion_UO!$K782,Resultados_Dic3!$D$3:$D$99980,Produccion_UO!$K$621,Resultados_Dic3!$E$3:$E$99980,Produccion_UO!$J782,Resultados_Dic3!$A$3:$A$99980,Produccion_UO!$H782)*$I$776</f>
        <v>0</v>
      </c>
      <c r="AK782" s="21">
        <f>+SUMIFS(Resultados_Dic3!AF$3:AF$99980,Resultados_Dic3!$F$3:$F$99980,Produccion_UO!$K782,Resultados_Dic3!$D$3:$D$99980,Produccion_UO!$K$621,Resultados_Dic3!$E$3:$E$99980,Produccion_UO!$J782,Resultados_Dic3!$A$3:$A$99980,Produccion_UO!$H782)*$I$776</f>
        <v>0</v>
      </c>
      <c r="AL782" s="21">
        <f>+SUMIFS(Resultados_Dic3!AG$3:AG$99980,Resultados_Dic3!$F$3:$F$99980,Produccion_UO!$K782,Resultados_Dic3!$D$3:$D$99980,Produccion_UO!$K$621,Resultados_Dic3!$E$3:$E$99980,Produccion_UO!$J782,Resultados_Dic3!$A$3:$A$99980,Produccion_UO!$H782)*$I$776</f>
        <v>0</v>
      </c>
      <c r="AM782" s="21">
        <f>+SUMIFS(Resultados_Dic3!AH$3:AH$99980,Resultados_Dic3!$F$3:$F$99980,Produccion_UO!$K782,Resultados_Dic3!$D$3:$D$99980,Produccion_UO!$K$621,Resultados_Dic3!$E$3:$E$99980,Produccion_UO!$J782,Resultados_Dic3!$A$3:$A$99980,Produccion_UO!$H782)*$I$776</f>
        <v>0</v>
      </c>
      <c r="AN782" s="21">
        <f>+SUMIFS(Resultados_Dic3!AI$3:AI$99980,Resultados_Dic3!$F$3:$F$99980,Produccion_UO!$K782,Resultados_Dic3!$D$3:$D$99980,Produccion_UO!$K$621,Resultados_Dic3!$E$3:$E$99980,Produccion_UO!$J782,Resultados_Dic3!$A$3:$A$99980,Produccion_UO!$H782)*$I$776</f>
        <v>0</v>
      </c>
      <c r="AO782" s="21">
        <f>+SUMIFS(Resultados_Dic3!AJ$3:AJ$99980,Resultados_Dic3!$F$3:$F$99980,Produccion_UO!$K782,Resultados_Dic3!$D$3:$D$99980,Produccion_UO!$K$621,Resultados_Dic3!$E$3:$E$99980,Produccion_UO!$J782,Resultados_Dic3!$A$3:$A$99980,Produccion_UO!$H782)*$I$776</f>
        <v>0</v>
      </c>
      <c r="AP782" s="21">
        <f>+SUMIFS(Resultados_Dic3!AK$3:AK$99980,Resultados_Dic3!$F$3:$F$99980,Produccion_UO!$K782,Resultados_Dic3!$D$3:$D$99980,Produccion_UO!$K$621,Resultados_Dic3!$E$3:$E$99980,Produccion_UO!$J782,Resultados_Dic3!$A$3:$A$99980,Produccion_UO!$H782)*$I$776</f>
        <v>0</v>
      </c>
      <c r="AQ782" s="21">
        <f>+SUMIFS(Resultados_Dic3!AL$3:AL$99980,Resultados_Dic3!$F$3:$F$99980,Produccion_UO!$K782,Resultados_Dic3!$D$3:$D$99980,Produccion_UO!$K$621,Resultados_Dic3!$E$3:$E$99980,Produccion_UO!$J782,Resultados_Dic3!$A$3:$A$99980,Produccion_UO!$H782)*$I$776</f>
        <v>0</v>
      </c>
      <c r="AR782" s="21">
        <f>+SUMIFS(Resultados_Dic3!AM$3:AM$99980,Resultados_Dic3!$F$3:$F$99980,Produccion_UO!$K782,Resultados_Dic3!$D$3:$D$99980,Produccion_UO!$K$621,Resultados_Dic3!$E$3:$E$99980,Produccion_UO!$J782,Resultados_Dic3!$A$3:$A$99980,Produccion_UO!$H782)*$I$776</f>
        <v>0</v>
      </c>
    </row>
    <row r="783" spans="1:48" x14ac:dyDescent="0.25">
      <c r="D783" s="131"/>
      <c r="E783" s="131"/>
      <c r="G783" s="15"/>
      <c r="H783" s="17" t="str">
        <f t="shared" si="224"/>
        <v>DIC7</v>
      </c>
      <c r="I783" s="24"/>
      <c r="J783" s="24" t="s">
        <v>153</v>
      </c>
      <c r="K783" s="108" t="s">
        <v>282</v>
      </c>
      <c r="L783" s="22" t="str">
        <f>+$B$7</f>
        <v>VMM - Medium</v>
      </c>
      <c r="M783" s="21">
        <f>+SUMIFS(Resultados_Dic3!H$3:H$99980,Resultados_Dic3!$F$3:$F$99980,Produccion_UO!$K783,Resultados_Dic3!$D$3:$D$99980,Produccion_UO!$K$621,Resultados_Dic3!$E$3:$E$99980,Produccion_UO!$J783,Resultados_Dic3!$A$3:$A$99980,Produccion_UO!$H783)*$I$776</f>
        <v>41.528864042300697</v>
      </c>
      <c r="N783" s="21">
        <f>+SUMIFS(Resultados_Dic3!I$3:I$99980,Resultados_Dic3!$F$3:$F$99980,Produccion_UO!$K783,Resultados_Dic3!$D$3:$D$99980,Produccion_UO!$K$621,Resultados_Dic3!$E$3:$E$99980,Produccion_UO!$J783,Resultados_Dic3!$A$3:$A$99980,Produccion_UO!$H783)*$I$776</f>
        <v>36.476436135339704</v>
      </c>
      <c r="O783" s="21">
        <f>+SUMIFS(Resultados_Dic3!J$3:J$99980,Resultados_Dic3!$F$3:$F$99980,Produccion_UO!$K783,Resultados_Dic3!$D$3:$D$99980,Produccion_UO!$K$621,Resultados_Dic3!$E$3:$E$99980,Produccion_UO!$J783,Resultados_Dic3!$A$3:$A$99980,Produccion_UO!$H783)*$I$776</f>
        <v>31.149273263465702</v>
      </c>
      <c r="P783" s="21">
        <f>+SUMIFS(Resultados_Dic3!K$3:K$99980,Resultados_Dic3!$F$3:$F$99980,Produccion_UO!$K783,Resultados_Dic3!$D$3:$D$99980,Produccion_UO!$K$621,Resultados_Dic3!$E$3:$E$99980,Produccion_UO!$J783,Resultados_Dic3!$A$3:$A$99980,Produccion_UO!$H783)*$I$776</f>
        <v>0</v>
      </c>
      <c r="Q783" s="21">
        <f>+SUMIFS(Resultados_Dic3!L$3:L$99980,Resultados_Dic3!$F$3:$F$99980,Produccion_UO!$K783,Resultados_Dic3!$D$3:$D$99980,Produccion_UO!$K$621,Resultados_Dic3!$E$3:$E$99980,Produccion_UO!$J783,Resultados_Dic3!$A$3:$A$99980,Produccion_UO!$H783)*$I$776</f>
        <v>0</v>
      </c>
      <c r="R783" s="21">
        <f>+SUMIFS(Resultados_Dic3!M$3:M$99980,Resultados_Dic3!$F$3:$F$99980,Produccion_UO!$K783,Resultados_Dic3!$D$3:$D$99980,Produccion_UO!$K$621,Resultados_Dic3!$E$3:$E$99980,Produccion_UO!$J783,Resultados_Dic3!$A$3:$A$99980,Produccion_UO!$H783)*$I$776</f>
        <v>0</v>
      </c>
      <c r="S783" s="21">
        <f>+SUMIFS(Resultados_Dic3!N$3:N$99980,Resultados_Dic3!$F$3:$F$99980,Produccion_UO!$K783,Resultados_Dic3!$D$3:$D$99980,Produccion_UO!$K$621,Resultados_Dic3!$E$3:$E$99980,Produccion_UO!$J783,Resultados_Dic3!$A$3:$A$99980,Produccion_UO!$H783)*$I$776</f>
        <v>0</v>
      </c>
      <c r="T783" s="21">
        <f>+SUMIFS(Resultados_Dic3!O$3:O$99980,Resultados_Dic3!$F$3:$F$99980,Produccion_UO!$K783,Resultados_Dic3!$D$3:$D$99980,Produccion_UO!$K$621,Resultados_Dic3!$E$3:$E$99980,Produccion_UO!$J783,Resultados_Dic3!$A$3:$A$99980,Produccion_UO!$H783)*$I$776</f>
        <v>0</v>
      </c>
      <c r="U783" s="21">
        <f>+SUMIFS(Resultados_Dic3!P$3:P$99980,Resultados_Dic3!$F$3:$F$99980,Produccion_UO!$K783,Resultados_Dic3!$D$3:$D$99980,Produccion_UO!$K$621,Resultados_Dic3!$E$3:$E$99980,Produccion_UO!$J783,Resultados_Dic3!$A$3:$A$99980,Produccion_UO!$H783)*$I$776</f>
        <v>0</v>
      </c>
      <c r="V783" s="21">
        <f>+SUMIFS(Resultados_Dic3!Q$3:Q$99980,Resultados_Dic3!$F$3:$F$99980,Produccion_UO!$K783,Resultados_Dic3!$D$3:$D$99980,Produccion_UO!$K$621,Resultados_Dic3!$E$3:$E$99980,Produccion_UO!$J783,Resultados_Dic3!$A$3:$A$99980,Produccion_UO!$H783)*$I$776</f>
        <v>0</v>
      </c>
      <c r="W783" s="21">
        <f>+SUMIFS(Resultados_Dic3!R$3:R$99980,Resultados_Dic3!$F$3:$F$99980,Produccion_UO!$K783,Resultados_Dic3!$D$3:$D$99980,Produccion_UO!$K$621,Resultados_Dic3!$E$3:$E$99980,Produccion_UO!$J783,Resultados_Dic3!$A$3:$A$99980,Produccion_UO!$H783)*$I$776</f>
        <v>0</v>
      </c>
      <c r="X783" s="21">
        <f>+SUMIFS(Resultados_Dic3!S$3:S$99980,Resultados_Dic3!$F$3:$F$99980,Produccion_UO!$K783,Resultados_Dic3!$D$3:$D$99980,Produccion_UO!$K$621,Resultados_Dic3!$E$3:$E$99980,Produccion_UO!$J783,Resultados_Dic3!$A$3:$A$99980,Produccion_UO!$H783)*$I$776</f>
        <v>0</v>
      </c>
      <c r="Y783" s="21">
        <f>+SUMIFS(Resultados_Dic3!T$3:T$99980,Resultados_Dic3!$F$3:$F$99980,Produccion_UO!$K783,Resultados_Dic3!$D$3:$D$99980,Produccion_UO!$K$621,Resultados_Dic3!$E$3:$E$99980,Produccion_UO!$J783,Resultados_Dic3!$A$3:$A$99980,Produccion_UO!$H783)*$I$776</f>
        <v>0</v>
      </c>
      <c r="Z783" s="21">
        <f>+SUMIFS(Resultados_Dic3!U$3:U$99980,Resultados_Dic3!$F$3:$F$99980,Produccion_UO!$K783,Resultados_Dic3!$D$3:$D$99980,Produccion_UO!$K$621,Resultados_Dic3!$E$3:$E$99980,Produccion_UO!$J783,Resultados_Dic3!$A$3:$A$99980,Produccion_UO!$H783)*$I$776</f>
        <v>0</v>
      </c>
      <c r="AA783" s="21">
        <f>+SUMIFS(Resultados_Dic3!V$3:V$99980,Resultados_Dic3!$F$3:$F$99980,Produccion_UO!$K783,Resultados_Dic3!$D$3:$D$99980,Produccion_UO!$K$621,Resultados_Dic3!$E$3:$E$99980,Produccion_UO!$J783,Resultados_Dic3!$A$3:$A$99980,Produccion_UO!$H783)*$I$776</f>
        <v>0</v>
      </c>
      <c r="AB783" s="21">
        <f>+SUMIFS(Resultados_Dic3!W$3:W$99980,Resultados_Dic3!$F$3:$F$99980,Produccion_UO!$K783,Resultados_Dic3!$D$3:$D$99980,Produccion_UO!$K$621,Resultados_Dic3!$E$3:$E$99980,Produccion_UO!$J783,Resultados_Dic3!$A$3:$A$99980,Produccion_UO!$H783)*$I$776</f>
        <v>0</v>
      </c>
      <c r="AC783" s="21">
        <f>+SUMIFS(Resultados_Dic3!X$3:X$99980,Resultados_Dic3!$F$3:$F$99980,Produccion_UO!$K783,Resultados_Dic3!$D$3:$D$99980,Produccion_UO!$K$621,Resultados_Dic3!$E$3:$E$99980,Produccion_UO!$J783,Resultados_Dic3!$A$3:$A$99980,Produccion_UO!$H783)*$I$776</f>
        <v>0</v>
      </c>
      <c r="AD783" s="21">
        <f>+SUMIFS(Resultados_Dic3!Y$3:Y$99980,Resultados_Dic3!$F$3:$F$99980,Produccion_UO!$K783,Resultados_Dic3!$D$3:$D$99980,Produccion_UO!$K$621,Resultados_Dic3!$E$3:$E$99980,Produccion_UO!$J783,Resultados_Dic3!$A$3:$A$99980,Produccion_UO!$H783)*$I$776</f>
        <v>0</v>
      </c>
      <c r="AE783" s="21">
        <f>+SUMIFS(Resultados_Dic3!Z$3:Z$99980,Resultados_Dic3!$F$3:$F$99980,Produccion_UO!$K783,Resultados_Dic3!$D$3:$D$99980,Produccion_UO!$K$621,Resultados_Dic3!$E$3:$E$99980,Produccion_UO!$J783,Resultados_Dic3!$A$3:$A$99980,Produccion_UO!$H783)*$I$776</f>
        <v>0</v>
      </c>
      <c r="AF783" s="21">
        <f>+SUMIFS(Resultados_Dic3!AA$3:AA$99980,Resultados_Dic3!$F$3:$F$99980,Produccion_UO!$K783,Resultados_Dic3!$D$3:$D$99980,Produccion_UO!$K$621,Resultados_Dic3!$E$3:$E$99980,Produccion_UO!$J783,Resultados_Dic3!$A$3:$A$99980,Produccion_UO!$H783)*$I$776</f>
        <v>0</v>
      </c>
      <c r="AG783" s="21">
        <f>+SUMIFS(Resultados_Dic3!AB$3:AB$99980,Resultados_Dic3!$F$3:$F$99980,Produccion_UO!$K783,Resultados_Dic3!$D$3:$D$99980,Produccion_UO!$K$621,Resultados_Dic3!$E$3:$E$99980,Produccion_UO!$J783,Resultados_Dic3!$A$3:$A$99980,Produccion_UO!$H783)*$I$776</f>
        <v>0</v>
      </c>
      <c r="AH783" s="21">
        <f>+SUMIFS(Resultados_Dic3!AC$3:AC$99980,Resultados_Dic3!$F$3:$F$99980,Produccion_UO!$K783,Resultados_Dic3!$D$3:$D$99980,Produccion_UO!$K$621,Resultados_Dic3!$E$3:$E$99980,Produccion_UO!$J783,Resultados_Dic3!$A$3:$A$99980,Produccion_UO!$H783)*$I$776</f>
        <v>0</v>
      </c>
      <c r="AI783" s="21">
        <f>+SUMIFS(Resultados_Dic3!AD$3:AD$99980,Resultados_Dic3!$F$3:$F$99980,Produccion_UO!$K783,Resultados_Dic3!$D$3:$D$99980,Produccion_UO!$K$621,Resultados_Dic3!$E$3:$E$99980,Produccion_UO!$J783,Resultados_Dic3!$A$3:$A$99980,Produccion_UO!$H783)*$I$776</f>
        <v>0</v>
      </c>
      <c r="AJ783" s="21">
        <f>+SUMIFS(Resultados_Dic3!AE$3:AE$99980,Resultados_Dic3!$F$3:$F$99980,Produccion_UO!$K783,Resultados_Dic3!$D$3:$D$99980,Produccion_UO!$K$621,Resultados_Dic3!$E$3:$E$99980,Produccion_UO!$J783,Resultados_Dic3!$A$3:$A$99980,Produccion_UO!$H783)*$I$776</f>
        <v>0</v>
      </c>
      <c r="AK783" s="21">
        <f>+SUMIFS(Resultados_Dic3!AF$3:AF$99980,Resultados_Dic3!$F$3:$F$99980,Produccion_UO!$K783,Resultados_Dic3!$D$3:$D$99980,Produccion_UO!$K$621,Resultados_Dic3!$E$3:$E$99980,Produccion_UO!$J783,Resultados_Dic3!$A$3:$A$99980,Produccion_UO!$H783)*$I$776</f>
        <v>0</v>
      </c>
      <c r="AL783" s="21">
        <f>+SUMIFS(Resultados_Dic3!AG$3:AG$99980,Resultados_Dic3!$F$3:$F$99980,Produccion_UO!$K783,Resultados_Dic3!$D$3:$D$99980,Produccion_UO!$K$621,Resultados_Dic3!$E$3:$E$99980,Produccion_UO!$J783,Resultados_Dic3!$A$3:$A$99980,Produccion_UO!$H783)*$I$776</f>
        <v>0</v>
      </c>
      <c r="AM783" s="21">
        <f>+SUMIFS(Resultados_Dic3!AH$3:AH$99980,Resultados_Dic3!$F$3:$F$99980,Produccion_UO!$K783,Resultados_Dic3!$D$3:$D$99980,Produccion_UO!$K$621,Resultados_Dic3!$E$3:$E$99980,Produccion_UO!$J783,Resultados_Dic3!$A$3:$A$99980,Produccion_UO!$H783)*$I$776</f>
        <v>0</v>
      </c>
      <c r="AN783" s="21">
        <f>+SUMIFS(Resultados_Dic3!AI$3:AI$99980,Resultados_Dic3!$F$3:$F$99980,Produccion_UO!$K783,Resultados_Dic3!$D$3:$D$99980,Produccion_UO!$K$621,Resultados_Dic3!$E$3:$E$99980,Produccion_UO!$J783,Resultados_Dic3!$A$3:$A$99980,Produccion_UO!$H783)*$I$776</f>
        <v>0</v>
      </c>
      <c r="AO783" s="21">
        <f>+SUMIFS(Resultados_Dic3!AJ$3:AJ$99980,Resultados_Dic3!$F$3:$F$99980,Produccion_UO!$K783,Resultados_Dic3!$D$3:$D$99980,Produccion_UO!$K$621,Resultados_Dic3!$E$3:$E$99980,Produccion_UO!$J783,Resultados_Dic3!$A$3:$A$99980,Produccion_UO!$H783)*$I$776</f>
        <v>0</v>
      </c>
      <c r="AP783" s="21">
        <f>+SUMIFS(Resultados_Dic3!AK$3:AK$99980,Resultados_Dic3!$F$3:$F$99980,Produccion_UO!$K783,Resultados_Dic3!$D$3:$D$99980,Produccion_UO!$K$621,Resultados_Dic3!$E$3:$E$99980,Produccion_UO!$J783,Resultados_Dic3!$A$3:$A$99980,Produccion_UO!$H783)*$I$776</f>
        <v>0</v>
      </c>
      <c r="AQ783" s="21">
        <f>+SUMIFS(Resultados_Dic3!AL$3:AL$99980,Resultados_Dic3!$F$3:$F$99980,Produccion_UO!$K783,Resultados_Dic3!$D$3:$D$99980,Produccion_UO!$K$621,Resultados_Dic3!$E$3:$E$99980,Produccion_UO!$J783,Resultados_Dic3!$A$3:$A$99980,Produccion_UO!$H783)*$I$776</f>
        <v>0</v>
      </c>
      <c r="AR783" s="21">
        <f>+SUMIFS(Resultados_Dic3!AM$3:AM$99980,Resultados_Dic3!$F$3:$F$99980,Produccion_UO!$K783,Resultados_Dic3!$D$3:$D$99980,Produccion_UO!$K$621,Resultados_Dic3!$E$3:$E$99980,Produccion_UO!$J783,Resultados_Dic3!$A$3:$A$99980,Produccion_UO!$H783)*$I$776</f>
        <v>0</v>
      </c>
    </row>
    <row r="784" spans="1:48" x14ac:dyDescent="0.25">
      <c r="D784" s="131"/>
      <c r="E784" s="131"/>
      <c r="G784" s="15"/>
      <c r="H784" s="17" t="str">
        <f t="shared" si="224"/>
        <v>DIC7</v>
      </c>
      <c r="I784" s="24"/>
      <c r="J784" s="24" t="s">
        <v>154</v>
      </c>
      <c r="K784" s="108" t="s">
        <v>283</v>
      </c>
      <c r="L784" s="22" t="str">
        <f>+$B$8</f>
        <v>VSM - Medium</v>
      </c>
      <c r="M784" s="21">
        <f>+SUMIFS(Resultados_Dic3!H$3:H$99980,Resultados_Dic3!$F$3:$F$99980,Produccion_UO!$K784,Resultados_Dic3!$D$3:$D$99980,Produccion_UO!$K$621,Resultados_Dic3!$E$3:$E$99980,Produccion_UO!$J784,Resultados_Dic3!$A$3:$A$99980,Produccion_UO!$H784)*$I$776</f>
        <v>0.77225993964841799</v>
      </c>
      <c r="N784" s="21">
        <f>+SUMIFS(Resultados_Dic3!I$3:I$99980,Resultados_Dic3!$F$3:$F$99980,Produccion_UO!$K784,Resultados_Dic3!$D$3:$D$99980,Produccion_UO!$K$621,Resultados_Dic3!$E$3:$E$99980,Produccion_UO!$J784,Resultados_Dic3!$A$3:$A$99980,Produccion_UO!$H784)*$I$776</f>
        <v>0</v>
      </c>
      <c r="O784" s="21">
        <f>+SUMIFS(Resultados_Dic3!J$3:J$99980,Resultados_Dic3!$F$3:$F$99980,Produccion_UO!$K784,Resultados_Dic3!$D$3:$D$99980,Produccion_UO!$K$621,Resultados_Dic3!$E$3:$E$99980,Produccion_UO!$J784,Resultados_Dic3!$A$3:$A$99980,Produccion_UO!$H784)*$I$776</f>
        <v>0</v>
      </c>
      <c r="P784" s="21">
        <f>+SUMIFS(Resultados_Dic3!K$3:K$99980,Resultados_Dic3!$F$3:$F$99980,Produccion_UO!$K784,Resultados_Dic3!$D$3:$D$99980,Produccion_UO!$K$621,Resultados_Dic3!$E$3:$E$99980,Produccion_UO!$J784,Resultados_Dic3!$A$3:$A$99980,Produccion_UO!$H784)*$I$776</f>
        <v>0</v>
      </c>
      <c r="Q784" s="21">
        <f>+SUMIFS(Resultados_Dic3!L$3:L$99980,Resultados_Dic3!$F$3:$F$99980,Produccion_UO!$K784,Resultados_Dic3!$D$3:$D$99980,Produccion_UO!$K$621,Resultados_Dic3!$E$3:$E$99980,Produccion_UO!$J784,Resultados_Dic3!$A$3:$A$99980,Produccion_UO!$H784)*$I$776</f>
        <v>0</v>
      </c>
      <c r="R784" s="21">
        <f>+SUMIFS(Resultados_Dic3!M$3:M$99980,Resultados_Dic3!$F$3:$F$99980,Produccion_UO!$K784,Resultados_Dic3!$D$3:$D$99980,Produccion_UO!$K$621,Resultados_Dic3!$E$3:$E$99980,Produccion_UO!$J784,Resultados_Dic3!$A$3:$A$99980,Produccion_UO!$H784)*$I$776</f>
        <v>0</v>
      </c>
      <c r="S784" s="21">
        <f>+SUMIFS(Resultados_Dic3!N$3:N$99980,Resultados_Dic3!$F$3:$F$99980,Produccion_UO!$K784,Resultados_Dic3!$D$3:$D$99980,Produccion_UO!$K$621,Resultados_Dic3!$E$3:$E$99980,Produccion_UO!$J784,Resultados_Dic3!$A$3:$A$99980,Produccion_UO!$H784)*$I$776</f>
        <v>0</v>
      </c>
      <c r="T784" s="21">
        <f>+SUMIFS(Resultados_Dic3!O$3:O$99980,Resultados_Dic3!$F$3:$F$99980,Produccion_UO!$K784,Resultados_Dic3!$D$3:$D$99980,Produccion_UO!$K$621,Resultados_Dic3!$E$3:$E$99980,Produccion_UO!$J784,Resultados_Dic3!$A$3:$A$99980,Produccion_UO!$H784)*$I$776</f>
        <v>0</v>
      </c>
      <c r="U784" s="21">
        <f>+SUMIFS(Resultados_Dic3!P$3:P$99980,Resultados_Dic3!$F$3:$F$99980,Produccion_UO!$K784,Resultados_Dic3!$D$3:$D$99980,Produccion_UO!$K$621,Resultados_Dic3!$E$3:$E$99980,Produccion_UO!$J784,Resultados_Dic3!$A$3:$A$99980,Produccion_UO!$H784)*$I$776</f>
        <v>0</v>
      </c>
      <c r="V784" s="21">
        <f>+SUMIFS(Resultados_Dic3!Q$3:Q$99980,Resultados_Dic3!$F$3:$F$99980,Produccion_UO!$K784,Resultados_Dic3!$D$3:$D$99980,Produccion_UO!$K$621,Resultados_Dic3!$E$3:$E$99980,Produccion_UO!$J784,Resultados_Dic3!$A$3:$A$99980,Produccion_UO!$H784)*$I$776</f>
        <v>0</v>
      </c>
      <c r="W784" s="21">
        <f>+SUMIFS(Resultados_Dic3!R$3:R$99980,Resultados_Dic3!$F$3:$F$99980,Produccion_UO!$K784,Resultados_Dic3!$D$3:$D$99980,Produccion_UO!$K$621,Resultados_Dic3!$E$3:$E$99980,Produccion_UO!$J784,Resultados_Dic3!$A$3:$A$99980,Produccion_UO!$H784)*$I$776</f>
        <v>0</v>
      </c>
      <c r="X784" s="21">
        <f>+SUMIFS(Resultados_Dic3!S$3:S$99980,Resultados_Dic3!$F$3:$F$99980,Produccion_UO!$K784,Resultados_Dic3!$D$3:$D$99980,Produccion_UO!$K$621,Resultados_Dic3!$E$3:$E$99980,Produccion_UO!$J784,Resultados_Dic3!$A$3:$A$99980,Produccion_UO!$H784)*$I$776</f>
        <v>0</v>
      </c>
      <c r="Y784" s="21">
        <f>+SUMIFS(Resultados_Dic3!T$3:T$99980,Resultados_Dic3!$F$3:$F$99980,Produccion_UO!$K784,Resultados_Dic3!$D$3:$D$99980,Produccion_UO!$K$621,Resultados_Dic3!$E$3:$E$99980,Produccion_UO!$J784,Resultados_Dic3!$A$3:$A$99980,Produccion_UO!$H784)*$I$776</f>
        <v>0</v>
      </c>
      <c r="Z784" s="21">
        <f>+SUMIFS(Resultados_Dic3!U$3:U$99980,Resultados_Dic3!$F$3:$F$99980,Produccion_UO!$K784,Resultados_Dic3!$D$3:$D$99980,Produccion_UO!$K$621,Resultados_Dic3!$E$3:$E$99980,Produccion_UO!$J784,Resultados_Dic3!$A$3:$A$99980,Produccion_UO!$H784)*$I$776</f>
        <v>0</v>
      </c>
      <c r="AA784" s="21">
        <f>+SUMIFS(Resultados_Dic3!V$3:V$99980,Resultados_Dic3!$F$3:$F$99980,Produccion_UO!$K784,Resultados_Dic3!$D$3:$D$99980,Produccion_UO!$K$621,Resultados_Dic3!$E$3:$E$99980,Produccion_UO!$J784,Resultados_Dic3!$A$3:$A$99980,Produccion_UO!$H784)*$I$776</f>
        <v>0</v>
      </c>
      <c r="AB784" s="21">
        <f>+SUMIFS(Resultados_Dic3!W$3:W$99980,Resultados_Dic3!$F$3:$F$99980,Produccion_UO!$K784,Resultados_Dic3!$D$3:$D$99980,Produccion_UO!$K$621,Resultados_Dic3!$E$3:$E$99980,Produccion_UO!$J784,Resultados_Dic3!$A$3:$A$99980,Produccion_UO!$H784)*$I$776</f>
        <v>0</v>
      </c>
      <c r="AC784" s="21">
        <f>+SUMIFS(Resultados_Dic3!X$3:X$99980,Resultados_Dic3!$F$3:$F$99980,Produccion_UO!$K784,Resultados_Dic3!$D$3:$D$99980,Produccion_UO!$K$621,Resultados_Dic3!$E$3:$E$99980,Produccion_UO!$J784,Resultados_Dic3!$A$3:$A$99980,Produccion_UO!$H784)*$I$776</f>
        <v>0</v>
      </c>
      <c r="AD784" s="21">
        <f>+SUMIFS(Resultados_Dic3!Y$3:Y$99980,Resultados_Dic3!$F$3:$F$99980,Produccion_UO!$K784,Resultados_Dic3!$D$3:$D$99980,Produccion_UO!$K$621,Resultados_Dic3!$E$3:$E$99980,Produccion_UO!$J784,Resultados_Dic3!$A$3:$A$99980,Produccion_UO!$H784)*$I$776</f>
        <v>0</v>
      </c>
      <c r="AE784" s="21">
        <f>+SUMIFS(Resultados_Dic3!Z$3:Z$99980,Resultados_Dic3!$F$3:$F$99980,Produccion_UO!$K784,Resultados_Dic3!$D$3:$D$99980,Produccion_UO!$K$621,Resultados_Dic3!$E$3:$E$99980,Produccion_UO!$J784,Resultados_Dic3!$A$3:$A$99980,Produccion_UO!$H784)*$I$776</f>
        <v>0</v>
      </c>
      <c r="AF784" s="21">
        <f>+SUMIFS(Resultados_Dic3!AA$3:AA$99980,Resultados_Dic3!$F$3:$F$99980,Produccion_UO!$K784,Resultados_Dic3!$D$3:$D$99980,Produccion_UO!$K$621,Resultados_Dic3!$E$3:$E$99980,Produccion_UO!$J784,Resultados_Dic3!$A$3:$A$99980,Produccion_UO!$H784)*$I$776</f>
        <v>0</v>
      </c>
      <c r="AG784" s="21">
        <f>+SUMIFS(Resultados_Dic3!AB$3:AB$99980,Resultados_Dic3!$F$3:$F$99980,Produccion_UO!$K784,Resultados_Dic3!$D$3:$D$99980,Produccion_UO!$K$621,Resultados_Dic3!$E$3:$E$99980,Produccion_UO!$J784,Resultados_Dic3!$A$3:$A$99980,Produccion_UO!$H784)*$I$776</f>
        <v>0</v>
      </c>
      <c r="AH784" s="21">
        <f>+SUMIFS(Resultados_Dic3!AC$3:AC$99980,Resultados_Dic3!$F$3:$F$99980,Produccion_UO!$K784,Resultados_Dic3!$D$3:$D$99980,Produccion_UO!$K$621,Resultados_Dic3!$E$3:$E$99980,Produccion_UO!$J784,Resultados_Dic3!$A$3:$A$99980,Produccion_UO!$H784)*$I$776</f>
        <v>0</v>
      </c>
      <c r="AI784" s="21">
        <f>+SUMIFS(Resultados_Dic3!AD$3:AD$99980,Resultados_Dic3!$F$3:$F$99980,Produccion_UO!$K784,Resultados_Dic3!$D$3:$D$99980,Produccion_UO!$K$621,Resultados_Dic3!$E$3:$E$99980,Produccion_UO!$J784,Resultados_Dic3!$A$3:$A$99980,Produccion_UO!$H784)*$I$776</f>
        <v>0</v>
      </c>
      <c r="AJ784" s="21">
        <f>+SUMIFS(Resultados_Dic3!AE$3:AE$99980,Resultados_Dic3!$F$3:$F$99980,Produccion_UO!$K784,Resultados_Dic3!$D$3:$D$99980,Produccion_UO!$K$621,Resultados_Dic3!$E$3:$E$99980,Produccion_UO!$J784,Resultados_Dic3!$A$3:$A$99980,Produccion_UO!$H784)*$I$776</f>
        <v>0</v>
      </c>
      <c r="AK784" s="21">
        <f>+SUMIFS(Resultados_Dic3!AF$3:AF$99980,Resultados_Dic3!$F$3:$F$99980,Produccion_UO!$K784,Resultados_Dic3!$D$3:$D$99980,Produccion_UO!$K$621,Resultados_Dic3!$E$3:$E$99980,Produccion_UO!$J784,Resultados_Dic3!$A$3:$A$99980,Produccion_UO!$H784)*$I$776</f>
        <v>0</v>
      </c>
      <c r="AL784" s="21">
        <f>+SUMIFS(Resultados_Dic3!AG$3:AG$99980,Resultados_Dic3!$F$3:$F$99980,Produccion_UO!$K784,Resultados_Dic3!$D$3:$D$99980,Produccion_UO!$K$621,Resultados_Dic3!$E$3:$E$99980,Produccion_UO!$J784,Resultados_Dic3!$A$3:$A$99980,Produccion_UO!$H784)*$I$776</f>
        <v>0</v>
      </c>
      <c r="AM784" s="21">
        <f>+SUMIFS(Resultados_Dic3!AH$3:AH$99980,Resultados_Dic3!$F$3:$F$99980,Produccion_UO!$K784,Resultados_Dic3!$D$3:$D$99980,Produccion_UO!$K$621,Resultados_Dic3!$E$3:$E$99980,Produccion_UO!$J784,Resultados_Dic3!$A$3:$A$99980,Produccion_UO!$H784)*$I$776</f>
        <v>0</v>
      </c>
      <c r="AN784" s="21">
        <f>+SUMIFS(Resultados_Dic3!AI$3:AI$99980,Resultados_Dic3!$F$3:$F$99980,Produccion_UO!$K784,Resultados_Dic3!$D$3:$D$99980,Produccion_UO!$K$621,Resultados_Dic3!$E$3:$E$99980,Produccion_UO!$J784,Resultados_Dic3!$A$3:$A$99980,Produccion_UO!$H784)*$I$776</f>
        <v>0</v>
      </c>
      <c r="AO784" s="21">
        <f>+SUMIFS(Resultados_Dic3!AJ$3:AJ$99980,Resultados_Dic3!$F$3:$F$99980,Produccion_UO!$K784,Resultados_Dic3!$D$3:$D$99980,Produccion_UO!$K$621,Resultados_Dic3!$E$3:$E$99980,Produccion_UO!$J784,Resultados_Dic3!$A$3:$A$99980,Produccion_UO!$H784)*$I$776</f>
        <v>0</v>
      </c>
      <c r="AP784" s="21">
        <f>+SUMIFS(Resultados_Dic3!AK$3:AK$99980,Resultados_Dic3!$F$3:$F$99980,Produccion_UO!$K784,Resultados_Dic3!$D$3:$D$99980,Produccion_UO!$K$621,Resultados_Dic3!$E$3:$E$99980,Produccion_UO!$J784,Resultados_Dic3!$A$3:$A$99980,Produccion_UO!$H784)*$I$776</f>
        <v>0</v>
      </c>
      <c r="AQ784" s="21">
        <f>+SUMIFS(Resultados_Dic3!AL$3:AL$99980,Resultados_Dic3!$F$3:$F$99980,Produccion_UO!$K784,Resultados_Dic3!$D$3:$D$99980,Produccion_UO!$K$621,Resultados_Dic3!$E$3:$E$99980,Produccion_UO!$J784,Resultados_Dic3!$A$3:$A$99980,Produccion_UO!$H784)*$I$776</f>
        <v>0</v>
      </c>
      <c r="AR784" s="21">
        <f>+SUMIFS(Resultados_Dic3!AM$3:AM$99980,Resultados_Dic3!$F$3:$F$99980,Produccion_UO!$K784,Resultados_Dic3!$D$3:$D$99980,Produccion_UO!$K$621,Resultados_Dic3!$E$3:$E$99980,Produccion_UO!$J784,Resultados_Dic3!$A$3:$A$99980,Produccion_UO!$H784)*$I$776</f>
        <v>0</v>
      </c>
    </row>
    <row r="785" spans="1:48" x14ac:dyDescent="0.25">
      <c r="G785" s="15"/>
      <c r="H785" s="17" t="str">
        <f t="shared" si="224"/>
        <v>DIC7</v>
      </c>
      <c r="I785" s="24"/>
      <c r="J785" s="24" t="s">
        <v>155</v>
      </c>
      <c r="K785" s="108" t="s">
        <v>453</v>
      </c>
      <c r="L785" s="22" t="str">
        <f>+$B$9</f>
        <v>VIM - GAS</v>
      </c>
      <c r="M785" s="21">
        <f>+SUMIFS(Resultados_Dic3!H$3:H$99980,Resultados_Dic3!$F$3:$F$99980,Produccion_UO!$K785,Resultados_Dic3!$D$3:$D$99980,Produccion_UO!$K$621,Resultados_Dic3!$E$3:$E$99980,Produccion_UO!$J785,Resultados_Dic3!$A$3:$A$99980,Produccion_UO!$H785)*$I$776</f>
        <v>2.77359409097649</v>
      </c>
      <c r="N785" s="21">
        <f>+SUMIFS(Resultados_Dic3!I$3:I$99980,Resultados_Dic3!$F$3:$F$99980,Produccion_UO!$K785,Resultados_Dic3!$D$3:$D$99980,Produccion_UO!$K$621,Resultados_Dic3!$E$3:$E$99980,Produccion_UO!$J785,Resultados_Dic3!$A$3:$A$99980,Produccion_UO!$H785)*$I$776</f>
        <v>2.6610887348366199</v>
      </c>
      <c r="O785" s="21">
        <f>+SUMIFS(Resultados_Dic3!J$3:J$99980,Resultados_Dic3!$F$3:$F$99980,Produccion_UO!$K785,Resultados_Dic3!$D$3:$D$99980,Produccion_UO!$K$621,Resultados_Dic3!$E$3:$E$99980,Produccion_UO!$J785,Resultados_Dic3!$A$3:$A$99980,Produccion_UO!$H785)*$I$776</f>
        <v>2.6648786281725001</v>
      </c>
      <c r="P785" s="21">
        <f>+SUMIFS(Resultados_Dic3!K$3:K$99980,Resultados_Dic3!$F$3:$F$99980,Produccion_UO!$K785,Resultados_Dic3!$D$3:$D$99980,Produccion_UO!$K$621,Resultados_Dic3!$E$3:$E$99980,Produccion_UO!$J785,Resultados_Dic3!$A$3:$A$99980,Produccion_UO!$H785)*$I$776</f>
        <v>2.6686685215083799</v>
      </c>
      <c r="Q785" s="21">
        <f>+SUMIFS(Resultados_Dic3!L$3:L$99980,Resultados_Dic3!$F$3:$F$99980,Produccion_UO!$K785,Resultados_Dic3!$D$3:$D$99980,Produccion_UO!$K$621,Resultados_Dic3!$E$3:$E$99980,Produccion_UO!$J785,Resultados_Dic3!$A$3:$A$99980,Produccion_UO!$H785)*$I$776</f>
        <v>2.6724584148442698</v>
      </c>
      <c r="R785" s="21">
        <f>+SUMIFS(Resultados_Dic3!M$3:M$99980,Resultados_Dic3!$F$3:$F$99980,Produccion_UO!$K785,Resultados_Dic3!$D$3:$D$99980,Produccion_UO!$K$621,Resultados_Dic3!$E$3:$E$99980,Produccion_UO!$J785,Resultados_Dic3!$A$3:$A$99980,Produccion_UO!$H785)*$I$776</f>
        <v>2.2089129410728501</v>
      </c>
      <c r="S785" s="21">
        <f>+SUMIFS(Resultados_Dic3!N$3:N$99980,Resultados_Dic3!$F$3:$F$99980,Produccion_UO!$K785,Resultados_Dic3!$D$3:$D$99980,Produccion_UO!$K$621,Resultados_Dic3!$E$3:$E$99980,Produccion_UO!$J785,Resultados_Dic3!$A$3:$A$99980,Produccion_UO!$H785)*$I$776</f>
        <v>1.7453674673014401</v>
      </c>
      <c r="T785" s="21">
        <f>+SUMIFS(Resultados_Dic3!O$3:O$99980,Resultados_Dic3!$F$3:$F$99980,Produccion_UO!$K785,Resultados_Dic3!$D$3:$D$99980,Produccion_UO!$K$621,Resultados_Dic3!$E$3:$E$99980,Produccion_UO!$J785,Resultados_Dic3!$A$3:$A$99980,Produccion_UO!$H785)*$I$776</f>
        <v>1.36392433589914</v>
      </c>
      <c r="U785" s="21">
        <f>+SUMIFS(Resultados_Dic3!P$3:P$99980,Resultados_Dic3!$F$3:$F$99980,Produccion_UO!$K785,Resultados_Dic3!$D$3:$D$99980,Produccion_UO!$K$621,Resultados_Dic3!$E$3:$E$99980,Produccion_UO!$J785,Resultados_Dic3!$A$3:$A$99980,Produccion_UO!$H785)*$I$776</f>
        <v>0.98248120449685095</v>
      </c>
      <c r="V785" s="21">
        <f>+SUMIFS(Resultados_Dic3!Q$3:Q$99980,Resultados_Dic3!$F$3:$F$99980,Produccion_UO!$K785,Resultados_Dic3!$D$3:$D$99980,Produccion_UO!$K$621,Resultados_Dic3!$E$3:$E$99980,Produccion_UO!$J785,Resultados_Dic3!$A$3:$A$99980,Produccion_UO!$H785)*$I$776</f>
        <v>0.66630589476202096</v>
      </c>
      <c r="W785" s="21">
        <f>+SUMIFS(Resultados_Dic3!R$3:R$99980,Resultados_Dic3!$F$3:$F$99980,Produccion_UO!$K785,Resultados_Dic3!$D$3:$D$99980,Produccion_UO!$K$621,Resultados_Dic3!$E$3:$E$99980,Produccion_UO!$J785,Resultados_Dic3!$A$3:$A$99980,Produccion_UO!$H785)*$I$776</f>
        <v>0.35013058502718902</v>
      </c>
      <c r="X785" s="21">
        <f>+SUMIFS(Resultados_Dic3!S$3:S$99980,Resultados_Dic3!$F$3:$F$99980,Produccion_UO!$K785,Resultados_Dic3!$D$3:$D$99980,Produccion_UO!$K$621,Resultados_Dic3!$E$3:$E$99980,Produccion_UO!$J785,Resultados_Dic3!$A$3:$A$99980,Produccion_UO!$H785)*$I$776</f>
        <v>3.3955275292357999E-2</v>
      </c>
      <c r="Y785" s="21">
        <f>+SUMIFS(Resultados_Dic3!T$3:T$99980,Resultados_Dic3!$F$3:$F$99980,Produccion_UO!$K785,Resultados_Dic3!$D$3:$D$99980,Produccion_UO!$K$621,Resultados_Dic3!$E$3:$E$99980,Produccion_UO!$J785,Resultados_Dic3!$A$3:$A$99980,Produccion_UO!$H785)*$I$776</f>
        <v>0</v>
      </c>
      <c r="Z785" s="21">
        <f>+SUMIFS(Resultados_Dic3!U$3:U$99980,Resultados_Dic3!$F$3:$F$99980,Produccion_UO!$K785,Resultados_Dic3!$D$3:$D$99980,Produccion_UO!$K$621,Resultados_Dic3!$E$3:$E$99980,Produccion_UO!$J785,Resultados_Dic3!$A$3:$A$99980,Produccion_UO!$H785)*$I$776</f>
        <v>0</v>
      </c>
      <c r="AA785" s="21">
        <f>+SUMIFS(Resultados_Dic3!V$3:V$99980,Resultados_Dic3!$F$3:$F$99980,Produccion_UO!$K785,Resultados_Dic3!$D$3:$D$99980,Produccion_UO!$K$621,Resultados_Dic3!$E$3:$E$99980,Produccion_UO!$J785,Resultados_Dic3!$A$3:$A$99980,Produccion_UO!$H785)*$I$776</f>
        <v>0</v>
      </c>
      <c r="AB785" s="21">
        <f>+SUMIFS(Resultados_Dic3!W$3:W$99980,Resultados_Dic3!$F$3:$F$99980,Produccion_UO!$K785,Resultados_Dic3!$D$3:$D$99980,Produccion_UO!$K$621,Resultados_Dic3!$E$3:$E$99980,Produccion_UO!$J785,Resultados_Dic3!$A$3:$A$99980,Produccion_UO!$H785)*$I$776</f>
        <v>0</v>
      </c>
      <c r="AC785" s="21">
        <f>+SUMIFS(Resultados_Dic3!X$3:X$99980,Resultados_Dic3!$F$3:$F$99980,Produccion_UO!$K785,Resultados_Dic3!$D$3:$D$99980,Produccion_UO!$K$621,Resultados_Dic3!$E$3:$E$99980,Produccion_UO!$J785,Resultados_Dic3!$A$3:$A$99980,Produccion_UO!$H785)*$I$776</f>
        <v>0</v>
      </c>
      <c r="AD785" s="21">
        <f>+SUMIFS(Resultados_Dic3!Y$3:Y$99980,Resultados_Dic3!$F$3:$F$99980,Produccion_UO!$K785,Resultados_Dic3!$D$3:$D$99980,Produccion_UO!$K$621,Resultados_Dic3!$E$3:$E$99980,Produccion_UO!$J785,Resultados_Dic3!$A$3:$A$99980,Produccion_UO!$H785)*$I$776</f>
        <v>0</v>
      </c>
      <c r="AE785" s="21">
        <f>+SUMIFS(Resultados_Dic3!Z$3:Z$99980,Resultados_Dic3!$F$3:$F$99980,Produccion_UO!$K785,Resultados_Dic3!$D$3:$D$99980,Produccion_UO!$K$621,Resultados_Dic3!$E$3:$E$99980,Produccion_UO!$J785,Resultados_Dic3!$A$3:$A$99980,Produccion_UO!$H785)*$I$776</f>
        <v>0</v>
      </c>
      <c r="AF785" s="21">
        <f>+SUMIFS(Resultados_Dic3!AA$3:AA$99980,Resultados_Dic3!$F$3:$F$99980,Produccion_UO!$K785,Resultados_Dic3!$D$3:$D$99980,Produccion_UO!$K$621,Resultados_Dic3!$E$3:$E$99980,Produccion_UO!$J785,Resultados_Dic3!$A$3:$A$99980,Produccion_UO!$H785)*$I$776</f>
        <v>0</v>
      </c>
      <c r="AG785" s="21">
        <f>+SUMIFS(Resultados_Dic3!AB$3:AB$99980,Resultados_Dic3!$F$3:$F$99980,Produccion_UO!$K785,Resultados_Dic3!$D$3:$D$99980,Produccion_UO!$K$621,Resultados_Dic3!$E$3:$E$99980,Produccion_UO!$J785,Resultados_Dic3!$A$3:$A$99980,Produccion_UO!$H785)*$I$776</f>
        <v>0</v>
      </c>
      <c r="AH785" s="21">
        <f>+SUMIFS(Resultados_Dic3!AC$3:AC$99980,Resultados_Dic3!$F$3:$F$99980,Produccion_UO!$K785,Resultados_Dic3!$D$3:$D$99980,Produccion_UO!$K$621,Resultados_Dic3!$E$3:$E$99980,Produccion_UO!$J785,Resultados_Dic3!$A$3:$A$99980,Produccion_UO!$H785)*$I$776</f>
        <v>0</v>
      </c>
      <c r="AI785" s="21">
        <f>+SUMIFS(Resultados_Dic3!AD$3:AD$99980,Resultados_Dic3!$F$3:$F$99980,Produccion_UO!$K785,Resultados_Dic3!$D$3:$D$99980,Produccion_UO!$K$621,Resultados_Dic3!$E$3:$E$99980,Produccion_UO!$J785,Resultados_Dic3!$A$3:$A$99980,Produccion_UO!$H785)*$I$776</f>
        <v>0</v>
      </c>
      <c r="AJ785" s="21">
        <f>+SUMIFS(Resultados_Dic3!AE$3:AE$99980,Resultados_Dic3!$F$3:$F$99980,Produccion_UO!$K785,Resultados_Dic3!$D$3:$D$99980,Produccion_UO!$K$621,Resultados_Dic3!$E$3:$E$99980,Produccion_UO!$J785,Resultados_Dic3!$A$3:$A$99980,Produccion_UO!$H785)*$I$776</f>
        <v>0</v>
      </c>
      <c r="AK785" s="21">
        <f>+SUMIFS(Resultados_Dic3!AF$3:AF$99980,Resultados_Dic3!$F$3:$F$99980,Produccion_UO!$K785,Resultados_Dic3!$D$3:$D$99980,Produccion_UO!$K$621,Resultados_Dic3!$E$3:$E$99980,Produccion_UO!$J785,Resultados_Dic3!$A$3:$A$99980,Produccion_UO!$H785)*$I$776</f>
        <v>0</v>
      </c>
      <c r="AL785" s="21">
        <f>+SUMIFS(Resultados_Dic3!AG$3:AG$99980,Resultados_Dic3!$F$3:$F$99980,Produccion_UO!$K785,Resultados_Dic3!$D$3:$D$99980,Produccion_UO!$K$621,Resultados_Dic3!$E$3:$E$99980,Produccion_UO!$J785,Resultados_Dic3!$A$3:$A$99980,Produccion_UO!$H785)*$I$776</f>
        <v>0</v>
      </c>
      <c r="AM785" s="21">
        <f>+SUMIFS(Resultados_Dic3!AH$3:AH$99980,Resultados_Dic3!$F$3:$F$99980,Produccion_UO!$K785,Resultados_Dic3!$D$3:$D$99980,Produccion_UO!$K$621,Resultados_Dic3!$E$3:$E$99980,Produccion_UO!$J785,Resultados_Dic3!$A$3:$A$99980,Produccion_UO!$H785)*$I$776</f>
        <v>0</v>
      </c>
      <c r="AN785" s="21">
        <f>+SUMIFS(Resultados_Dic3!AI$3:AI$99980,Resultados_Dic3!$F$3:$F$99980,Produccion_UO!$K785,Resultados_Dic3!$D$3:$D$99980,Produccion_UO!$K$621,Resultados_Dic3!$E$3:$E$99980,Produccion_UO!$J785,Resultados_Dic3!$A$3:$A$99980,Produccion_UO!$H785)*$I$776</f>
        <v>0</v>
      </c>
      <c r="AO785" s="21">
        <f>+SUMIFS(Resultados_Dic3!AJ$3:AJ$99980,Resultados_Dic3!$F$3:$F$99980,Produccion_UO!$K785,Resultados_Dic3!$D$3:$D$99980,Produccion_UO!$K$621,Resultados_Dic3!$E$3:$E$99980,Produccion_UO!$J785,Resultados_Dic3!$A$3:$A$99980,Produccion_UO!$H785)*$I$776</f>
        <v>0</v>
      </c>
      <c r="AP785" s="21">
        <f>+SUMIFS(Resultados_Dic3!AK$3:AK$99980,Resultados_Dic3!$F$3:$F$99980,Produccion_UO!$K785,Resultados_Dic3!$D$3:$D$99980,Produccion_UO!$K$621,Resultados_Dic3!$E$3:$E$99980,Produccion_UO!$J785,Resultados_Dic3!$A$3:$A$99980,Produccion_UO!$H785)*$I$776</f>
        <v>0</v>
      </c>
      <c r="AQ785" s="21">
        <f>+SUMIFS(Resultados_Dic3!AL$3:AL$99980,Resultados_Dic3!$F$3:$F$99980,Produccion_UO!$K785,Resultados_Dic3!$D$3:$D$99980,Produccion_UO!$K$621,Resultados_Dic3!$E$3:$E$99980,Produccion_UO!$J785,Resultados_Dic3!$A$3:$A$99980,Produccion_UO!$H785)*$I$776</f>
        <v>0</v>
      </c>
      <c r="AR785" s="21">
        <f>+SUMIFS(Resultados_Dic3!AM$3:AM$99980,Resultados_Dic3!$F$3:$F$99980,Produccion_UO!$K785,Resultados_Dic3!$D$3:$D$99980,Produccion_UO!$K$621,Resultados_Dic3!$E$3:$E$99980,Produccion_UO!$J785,Resultados_Dic3!$A$3:$A$99980,Produccion_UO!$H785)*$I$776</f>
        <v>0</v>
      </c>
    </row>
    <row r="786" spans="1:48" s="68" customFormat="1" x14ac:dyDescent="0.25">
      <c r="A786" s="133"/>
      <c r="B786" s="133"/>
      <c r="C786" s="133"/>
      <c r="D786" s="133"/>
      <c r="E786" s="133"/>
      <c r="F786" s="134"/>
      <c r="H786" s="71"/>
      <c r="I786" s="71"/>
      <c r="L786" s="22"/>
      <c r="M786" s="69">
        <f>+SUM(M779:M785)</f>
        <v>182.93735883986864</v>
      </c>
      <c r="N786" s="69">
        <f t="shared" ref="N786" si="225">+SUM(N779:N785)</f>
        <v>177.00016563711932</v>
      </c>
      <c r="O786" s="69">
        <f t="shared" ref="O786:AR786" si="226">+SUM(O779:O785)</f>
        <v>76.962478636978105</v>
      </c>
      <c r="P786" s="69">
        <f t="shared" si="226"/>
        <v>2.6686685215083799</v>
      </c>
      <c r="Q786" s="69">
        <f t="shared" si="226"/>
        <v>2.6724584148442698</v>
      </c>
      <c r="R786" s="69">
        <f t="shared" si="226"/>
        <v>2.2089129410728501</v>
      </c>
      <c r="S786" s="69">
        <f t="shared" si="226"/>
        <v>1.7453674673014401</v>
      </c>
      <c r="T786" s="69">
        <f t="shared" si="226"/>
        <v>1.36392433589914</v>
      </c>
      <c r="U786" s="69">
        <f t="shared" si="226"/>
        <v>0.98248120449685095</v>
      </c>
      <c r="V786" s="69">
        <f t="shared" si="226"/>
        <v>0.66630589476202096</v>
      </c>
      <c r="W786" s="69">
        <f t="shared" si="226"/>
        <v>0.35013058502718902</v>
      </c>
      <c r="X786" s="69">
        <f t="shared" si="226"/>
        <v>3.3955275292357999E-2</v>
      </c>
      <c r="Y786" s="69">
        <f t="shared" si="226"/>
        <v>0</v>
      </c>
      <c r="Z786" s="69">
        <f t="shared" si="226"/>
        <v>0</v>
      </c>
      <c r="AA786" s="69">
        <f t="shared" si="226"/>
        <v>0</v>
      </c>
      <c r="AB786" s="69">
        <f t="shared" si="226"/>
        <v>0</v>
      </c>
      <c r="AC786" s="69">
        <f t="shared" si="226"/>
        <v>0</v>
      </c>
      <c r="AD786" s="69">
        <f t="shared" si="226"/>
        <v>0</v>
      </c>
      <c r="AE786" s="69">
        <f t="shared" si="226"/>
        <v>0</v>
      </c>
      <c r="AF786" s="69">
        <f t="shared" si="226"/>
        <v>0</v>
      </c>
      <c r="AG786" s="69">
        <f t="shared" si="226"/>
        <v>0</v>
      </c>
      <c r="AH786" s="69">
        <f t="shared" si="226"/>
        <v>0</v>
      </c>
      <c r="AI786" s="69">
        <f t="shared" si="226"/>
        <v>0</v>
      </c>
      <c r="AJ786" s="69">
        <f t="shared" si="226"/>
        <v>0</v>
      </c>
      <c r="AK786" s="69">
        <f t="shared" si="226"/>
        <v>0</v>
      </c>
      <c r="AL786" s="69">
        <f t="shared" si="226"/>
        <v>0</v>
      </c>
      <c r="AM786" s="69">
        <f t="shared" si="226"/>
        <v>0</v>
      </c>
      <c r="AN786" s="69">
        <f t="shared" si="226"/>
        <v>0</v>
      </c>
      <c r="AO786" s="69">
        <f t="shared" si="226"/>
        <v>0</v>
      </c>
      <c r="AP786" s="69">
        <f t="shared" si="226"/>
        <v>0</v>
      </c>
      <c r="AQ786" s="69">
        <f t="shared" si="226"/>
        <v>0</v>
      </c>
      <c r="AR786" s="69">
        <f t="shared" si="226"/>
        <v>0</v>
      </c>
    </row>
    <row r="788" spans="1:48" s="90" customFormat="1" ht="18.75" x14ac:dyDescent="0.3">
      <c r="A788" s="136"/>
      <c r="B788" s="136"/>
      <c r="C788" s="136"/>
      <c r="D788" s="136"/>
      <c r="E788" s="136"/>
      <c r="F788" s="208"/>
      <c r="H788" s="91"/>
      <c r="I788" s="91" t="str">
        <f>+IF(OR(J789="OIL",J789="OIL-eq"),$I$5,IF(J789="GAS",$I$4,IF(J789="GSL",$I$8,IF(J789="DSL",$I$9,IF(J789="KER",$I$10,IF(J789="LPG",$I$11,IF(J789="HFO",$I$12,IF(J789="AVG",$I$13,IF(J789="RFG",$I$14,IF(J789="ELC",$I$15,$I$16))))))))))</f>
        <v>Kt CO2e/año</v>
      </c>
      <c r="K788" s="92" t="s">
        <v>533</v>
      </c>
      <c r="L788" s="22"/>
    </row>
    <row r="789" spans="1:48" x14ac:dyDescent="0.25">
      <c r="I789" s="115">
        <f>+IF(OR(J789="OIL",J789="OIL-eq"),$H$5,IF(J789="GAS",$H$4,IF(J789="GSL",$H$8,IF(J789="DSL",$H$9,IF(J789="KER",$H$10,IF(J789="LPG",$H$11,IF(J789="HFO",$H$12,IF(J789="AVG",$H$13,IF(J789="RFG",$H$14,IF(J789="ELC",$H$15,$H$16))))))))))</f>
        <v>1</v>
      </c>
      <c r="J789" s="106" t="s">
        <v>488</v>
      </c>
      <c r="K789" s="41" t="s">
        <v>26</v>
      </c>
    </row>
    <row r="790" spans="1:48" x14ac:dyDescent="0.25">
      <c r="H790" s="12"/>
      <c r="I790" s="12"/>
      <c r="J790" s="15"/>
      <c r="K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</row>
    <row r="791" spans="1:48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:48" x14ac:dyDescent="0.25">
      <c r="H792" s="17" t="str">
        <f t="shared" ref="H792:H798" si="227">+$B$1</f>
        <v>DIC7</v>
      </c>
      <c r="J792" s="61" t="s">
        <v>148</v>
      </c>
      <c r="K792" s="19" t="s">
        <v>320</v>
      </c>
      <c r="L792" s="22" t="str">
        <f>+$B$3</f>
        <v>GU - Gas</v>
      </c>
      <c r="M792" s="21">
        <f>+M805+M818</f>
        <v>0</v>
      </c>
      <c r="N792" s="21">
        <f t="shared" ref="N792:AR792" si="228">+N805+N818</f>
        <v>0</v>
      </c>
      <c r="O792" s="21">
        <f t="shared" si="228"/>
        <v>0</v>
      </c>
      <c r="P792" s="21">
        <f t="shared" si="228"/>
        <v>0</v>
      </c>
      <c r="Q792" s="21">
        <f t="shared" si="228"/>
        <v>0</v>
      </c>
      <c r="R792" s="21">
        <f t="shared" si="228"/>
        <v>0</v>
      </c>
      <c r="S792" s="21">
        <f t="shared" si="228"/>
        <v>0</v>
      </c>
      <c r="T792" s="21">
        <f t="shared" si="228"/>
        <v>0</v>
      </c>
      <c r="U792" s="21">
        <f t="shared" si="228"/>
        <v>0</v>
      </c>
      <c r="V792" s="21">
        <f t="shared" si="228"/>
        <v>0</v>
      </c>
      <c r="W792" s="21">
        <f t="shared" si="228"/>
        <v>0</v>
      </c>
      <c r="X792" s="21">
        <f t="shared" si="228"/>
        <v>0</v>
      </c>
      <c r="Y792" s="21">
        <f t="shared" si="228"/>
        <v>0</v>
      </c>
      <c r="Z792" s="21">
        <f t="shared" si="228"/>
        <v>0</v>
      </c>
      <c r="AA792" s="21">
        <f t="shared" si="228"/>
        <v>0</v>
      </c>
      <c r="AB792" s="21">
        <f t="shared" si="228"/>
        <v>0</v>
      </c>
      <c r="AC792" s="21">
        <f t="shared" si="228"/>
        <v>0</v>
      </c>
      <c r="AD792" s="21">
        <f t="shared" si="228"/>
        <v>0</v>
      </c>
      <c r="AE792" s="21">
        <f t="shared" si="228"/>
        <v>0</v>
      </c>
      <c r="AF792" s="21">
        <f t="shared" si="228"/>
        <v>0</v>
      </c>
      <c r="AG792" s="21">
        <f t="shared" si="228"/>
        <v>0</v>
      </c>
      <c r="AH792" s="21">
        <f t="shared" si="228"/>
        <v>0</v>
      </c>
      <c r="AI792" s="21">
        <f t="shared" si="228"/>
        <v>0</v>
      </c>
      <c r="AJ792" s="21">
        <f t="shared" si="228"/>
        <v>0</v>
      </c>
      <c r="AK792" s="21">
        <f t="shared" si="228"/>
        <v>0</v>
      </c>
      <c r="AL792" s="21">
        <f t="shared" si="228"/>
        <v>0</v>
      </c>
      <c r="AM792" s="21">
        <f t="shared" si="228"/>
        <v>0</v>
      </c>
      <c r="AN792" s="21">
        <f t="shared" si="228"/>
        <v>0</v>
      </c>
      <c r="AO792" s="21">
        <f t="shared" si="228"/>
        <v>0</v>
      </c>
      <c r="AP792" s="21">
        <f t="shared" si="228"/>
        <v>0</v>
      </c>
      <c r="AQ792" s="21">
        <f t="shared" si="228"/>
        <v>0</v>
      </c>
      <c r="AR792" s="21">
        <f t="shared" si="228"/>
        <v>0</v>
      </c>
    </row>
    <row r="793" spans="1:48" x14ac:dyDescent="0.25">
      <c r="H793" s="17" t="str">
        <f t="shared" si="227"/>
        <v>DIC7</v>
      </c>
      <c r="J793" s="61" t="s">
        <v>149</v>
      </c>
      <c r="K793" s="19" t="s">
        <v>322</v>
      </c>
      <c r="L793" s="22" t="str">
        <f>+$B$4</f>
        <v>LLO - Ligth</v>
      </c>
      <c r="M793" s="21">
        <f t="shared" ref="M793:AR798" si="229">+M806+M819</f>
        <v>48.201190025945898</v>
      </c>
      <c r="N793" s="21">
        <f t="shared" si="229"/>
        <v>47.539339705894101</v>
      </c>
      <c r="O793" s="21">
        <f t="shared" si="229"/>
        <v>61.132449770939203</v>
      </c>
      <c r="P793" s="21">
        <f t="shared" si="229"/>
        <v>67.005585351890304</v>
      </c>
      <c r="Q793" s="21">
        <f t="shared" si="229"/>
        <v>57.924413431424902</v>
      </c>
      <c r="R793" s="21">
        <f t="shared" si="229"/>
        <v>45.577344885585397</v>
      </c>
      <c r="S793" s="21">
        <f t="shared" si="229"/>
        <v>41.048832012123398</v>
      </c>
      <c r="T793" s="21">
        <f t="shared" si="229"/>
        <v>37.457762537894702</v>
      </c>
      <c r="U793" s="21">
        <f t="shared" si="229"/>
        <v>21.124249460434299</v>
      </c>
      <c r="V793" s="21">
        <f t="shared" si="229"/>
        <v>17.498399427870499</v>
      </c>
      <c r="W793" s="21">
        <f t="shared" si="229"/>
        <v>3.8113640542464302</v>
      </c>
      <c r="X793" s="21">
        <f t="shared" si="229"/>
        <v>7.49820184280237</v>
      </c>
      <c r="Y793" s="21">
        <f t="shared" si="229"/>
        <v>7.49820184280237</v>
      </c>
      <c r="Z793" s="21">
        <f t="shared" si="229"/>
        <v>0.52843640700527605</v>
      </c>
      <c r="AA793" s="21">
        <f t="shared" si="229"/>
        <v>0</v>
      </c>
      <c r="AB793" s="21">
        <f t="shared" si="229"/>
        <v>0</v>
      </c>
      <c r="AC793" s="21">
        <f t="shared" si="229"/>
        <v>0</v>
      </c>
      <c r="AD793" s="21">
        <f t="shared" si="229"/>
        <v>0</v>
      </c>
      <c r="AE793" s="21">
        <f t="shared" si="229"/>
        <v>0</v>
      </c>
      <c r="AF793" s="21">
        <f t="shared" si="229"/>
        <v>0</v>
      </c>
      <c r="AG793" s="21">
        <f t="shared" si="229"/>
        <v>0</v>
      </c>
      <c r="AH793" s="21">
        <f t="shared" si="229"/>
        <v>0</v>
      </c>
      <c r="AI793" s="21">
        <f t="shared" si="229"/>
        <v>0</v>
      </c>
      <c r="AJ793" s="21">
        <f t="shared" si="229"/>
        <v>0</v>
      </c>
      <c r="AK793" s="21">
        <f t="shared" si="229"/>
        <v>0</v>
      </c>
      <c r="AL793" s="21">
        <f t="shared" si="229"/>
        <v>0</v>
      </c>
      <c r="AM793" s="21">
        <f t="shared" si="229"/>
        <v>0</v>
      </c>
      <c r="AN793" s="21">
        <f t="shared" si="229"/>
        <v>0</v>
      </c>
      <c r="AO793" s="21">
        <f t="shared" si="229"/>
        <v>0</v>
      </c>
      <c r="AP793" s="21">
        <f t="shared" si="229"/>
        <v>0</v>
      </c>
      <c r="AQ793" s="21">
        <f t="shared" si="229"/>
        <v>0</v>
      </c>
      <c r="AR793" s="21">
        <f t="shared" si="229"/>
        <v>0</v>
      </c>
    </row>
    <row r="794" spans="1:48" x14ac:dyDescent="0.25">
      <c r="H794" s="17" t="str">
        <f t="shared" si="227"/>
        <v>DIC7</v>
      </c>
      <c r="J794" s="61" t="s">
        <v>151</v>
      </c>
      <c r="K794" s="19" t="s">
        <v>324</v>
      </c>
      <c r="L794" s="22" t="str">
        <f>+$B$5</f>
        <v>LLO - Heavy</v>
      </c>
      <c r="M794" s="21">
        <f t="shared" si="229"/>
        <v>0</v>
      </c>
      <c r="N794" s="21">
        <f t="shared" si="229"/>
        <v>0</v>
      </c>
      <c r="O794" s="21">
        <f t="shared" si="229"/>
        <v>0</v>
      </c>
      <c r="P794" s="21">
        <f t="shared" si="229"/>
        <v>0</v>
      </c>
      <c r="Q794" s="21">
        <f t="shared" si="229"/>
        <v>0</v>
      </c>
      <c r="R794" s="21">
        <f t="shared" si="229"/>
        <v>0</v>
      </c>
      <c r="S794" s="21">
        <f t="shared" si="229"/>
        <v>0</v>
      </c>
      <c r="T794" s="21">
        <f t="shared" si="229"/>
        <v>0</v>
      </c>
      <c r="U794" s="21">
        <f t="shared" si="229"/>
        <v>0</v>
      </c>
      <c r="V794" s="21">
        <f t="shared" si="229"/>
        <v>0</v>
      </c>
      <c r="W794" s="21">
        <f t="shared" si="229"/>
        <v>0</v>
      </c>
      <c r="X794" s="21">
        <f t="shared" si="229"/>
        <v>0</v>
      </c>
      <c r="Y794" s="21">
        <f t="shared" si="229"/>
        <v>0</v>
      </c>
      <c r="Z794" s="21">
        <f t="shared" si="229"/>
        <v>0</v>
      </c>
      <c r="AA794" s="21">
        <f t="shared" si="229"/>
        <v>0</v>
      </c>
      <c r="AB794" s="21">
        <f t="shared" si="229"/>
        <v>0</v>
      </c>
      <c r="AC794" s="21">
        <f t="shared" si="229"/>
        <v>0</v>
      </c>
      <c r="AD794" s="21">
        <f t="shared" si="229"/>
        <v>0</v>
      </c>
      <c r="AE794" s="21">
        <f t="shared" si="229"/>
        <v>0</v>
      </c>
      <c r="AF794" s="21">
        <f t="shared" si="229"/>
        <v>0</v>
      </c>
      <c r="AG794" s="21">
        <f t="shared" si="229"/>
        <v>0</v>
      </c>
      <c r="AH794" s="21">
        <f t="shared" si="229"/>
        <v>0</v>
      </c>
      <c r="AI794" s="21">
        <f t="shared" si="229"/>
        <v>0</v>
      </c>
      <c r="AJ794" s="21">
        <f t="shared" si="229"/>
        <v>0</v>
      </c>
      <c r="AK794" s="21">
        <f t="shared" si="229"/>
        <v>0</v>
      </c>
      <c r="AL794" s="21">
        <f t="shared" si="229"/>
        <v>0</v>
      </c>
      <c r="AM794" s="21">
        <f t="shared" si="229"/>
        <v>0</v>
      </c>
      <c r="AN794" s="21">
        <f t="shared" si="229"/>
        <v>0</v>
      </c>
      <c r="AO794" s="21">
        <f t="shared" si="229"/>
        <v>0</v>
      </c>
      <c r="AP794" s="21">
        <f t="shared" si="229"/>
        <v>0</v>
      </c>
      <c r="AQ794" s="21">
        <f t="shared" si="229"/>
        <v>0</v>
      </c>
      <c r="AR794" s="21">
        <f t="shared" si="229"/>
        <v>0</v>
      </c>
    </row>
    <row r="795" spans="1:48" x14ac:dyDescent="0.25">
      <c r="H795" s="17" t="str">
        <f t="shared" si="227"/>
        <v>DIC7</v>
      </c>
      <c r="J795" s="61" t="s">
        <v>152</v>
      </c>
      <c r="K795" s="19" t="s">
        <v>326</v>
      </c>
      <c r="L795" s="22" t="str">
        <f>+$B$6</f>
        <v>PU - Ligth</v>
      </c>
      <c r="M795" s="21">
        <f t="shared" si="229"/>
        <v>0</v>
      </c>
      <c r="N795" s="21">
        <f t="shared" si="229"/>
        <v>0</v>
      </c>
      <c r="O795" s="21">
        <f t="shared" si="229"/>
        <v>0</v>
      </c>
      <c r="P795" s="21">
        <f t="shared" si="229"/>
        <v>0</v>
      </c>
      <c r="Q795" s="21">
        <f t="shared" si="229"/>
        <v>0</v>
      </c>
      <c r="R795" s="21">
        <f t="shared" si="229"/>
        <v>0</v>
      </c>
      <c r="S795" s="21">
        <f t="shared" si="229"/>
        <v>0</v>
      </c>
      <c r="T795" s="21">
        <f t="shared" si="229"/>
        <v>0</v>
      </c>
      <c r="U795" s="21">
        <f t="shared" si="229"/>
        <v>0</v>
      </c>
      <c r="V795" s="21">
        <f t="shared" si="229"/>
        <v>0</v>
      </c>
      <c r="W795" s="21">
        <f t="shared" si="229"/>
        <v>0</v>
      </c>
      <c r="X795" s="21">
        <f t="shared" si="229"/>
        <v>0</v>
      </c>
      <c r="Y795" s="21">
        <f t="shared" si="229"/>
        <v>0</v>
      </c>
      <c r="Z795" s="21">
        <f t="shared" si="229"/>
        <v>0</v>
      </c>
      <c r="AA795" s="21">
        <f t="shared" si="229"/>
        <v>0</v>
      </c>
      <c r="AB795" s="21">
        <f t="shared" si="229"/>
        <v>0</v>
      </c>
      <c r="AC795" s="21">
        <f t="shared" si="229"/>
        <v>0</v>
      </c>
      <c r="AD795" s="21">
        <f t="shared" si="229"/>
        <v>0</v>
      </c>
      <c r="AE795" s="21">
        <f t="shared" si="229"/>
        <v>0</v>
      </c>
      <c r="AF795" s="21">
        <f t="shared" si="229"/>
        <v>0</v>
      </c>
      <c r="AG795" s="21">
        <f t="shared" si="229"/>
        <v>0</v>
      </c>
      <c r="AH795" s="21">
        <f t="shared" si="229"/>
        <v>0</v>
      </c>
      <c r="AI795" s="21">
        <f t="shared" si="229"/>
        <v>0</v>
      </c>
      <c r="AJ795" s="21">
        <f t="shared" si="229"/>
        <v>0</v>
      </c>
      <c r="AK795" s="21">
        <f t="shared" si="229"/>
        <v>0</v>
      </c>
      <c r="AL795" s="21">
        <f t="shared" si="229"/>
        <v>0</v>
      </c>
      <c r="AM795" s="21">
        <f t="shared" si="229"/>
        <v>0</v>
      </c>
      <c r="AN795" s="21">
        <f t="shared" si="229"/>
        <v>0</v>
      </c>
      <c r="AO795" s="21">
        <f t="shared" si="229"/>
        <v>0</v>
      </c>
      <c r="AP795" s="21">
        <f t="shared" si="229"/>
        <v>0</v>
      </c>
      <c r="AQ795" s="21">
        <f t="shared" si="229"/>
        <v>0</v>
      </c>
      <c r="AR795" s="21">
        <f t="shared" si="229"/>
        <v>0</v>
      </c>
    </row>
    <row r="796" spans="1:48" x14ac:dyDescent="0.25">
      <c r="H796" s="17" t="str">
        <f t="shared" si="227"/>
        <v>DIC7</v>
      </c>
      <c r="J796" s="61" t="s">
        <v>153</v>
      </c>
      <c r="K796" s="19" t="s">
        <v>328</v>
      </c>
      <c r="L796" s="22" t="str">
        <f>+$B$7</f>
        <v>VMM - Medium</v>
      </c>
      <c r="M796" s="21">
        <f t="shared" si="229"/>
        <v>0</v>
      </c>
      <c r="N796" s="21">
        <f t="shared" si="229"/>
        <v>0</v>
      </c>
      <c r="O796" s="21">
        <f t="shared" si="229"/>
        <v>0</v>
      </c>
      <c r="P796" s="21">
        <f t="shared" si="229"/>
        <v>0</v>
      </c>
      <c r="Q796" s="21">
        <f t="shared" si="229"/>
        <v>0</v>
      </c>
      <c r="R796" s="21">
        <f t="shared" si="229"/>
        <v>0</v>
      </c>
      <c r="S796" s="21">
        <f t="shared" si="229"/>
        <v>0</v>
      </c>
      <c r="T796" s="21">
        <f t="shared" si="229"/>
        <v>0</v>
      </c>
      <c r="U796" s="21">
        <f t="shared" si="229"/>
        <v>0</v>
      </c>
      <c r="V796" s="21">
        <f t="shared" si="229"/>
        <v>0</v>
      </c>
      <c r="W796" s="21">
        <f t="shared" si="229"/>
        <v>0</v>
      </c>
      <c r="X796" s="21">
        <f t="shared" si="229"/>
        <v>0</v>
      </c>
      <c r="Y796" s="21">
        <f t="shared" si="229"/>
        <v>0</v>
      </c>
      <c r="Z796" s="21">
        <f t="shared" si="229"/>
        <v>0</v>
      </c>
      <c r="AA796" s="21">
        <f t="shared" si="229"/>
        <v>0</v>
      </c>
      <c r="AB796" s="21">
        <f t="shared" si="229"/>
        <v>0</v>
      </c>
      <c r="AC796" s="21">
        <f t="shared" si="229"/>
        <v>0</v>
      </c>
      <c r="AD796" s="21">
        <f t="shared" si="229"/>
        <v>0</v>
      </c>
      <c r="AE796" s="21">
        <f t="shared" si="229"/>
        <v>0</v>
      </c>
      <c r="AF796" s="21">
        <f t="shared" si="229"/>
        <v>0</v>
      </c>
      <c r="AG796" s="21">
        <f t="shared" si="229"/>
        <v>0</v>
      </c>
      <c r="AH796" s="21">
        <f t="shared" si="229"/>
        <v>0</v>
      </c>
      <c r="AI796" s="21">
        <f t="shared" si="229"/>
        <v>0</v>
      </c>
      <c r="AJ796" s="21">
        <f t="shared" si="229"/>
        <v>0</v>
      </c>
      <c r="AK796" s="21">
        <f t="shared" si="229"/>
        <v>0</v>
      </c>
      <c r="AL796" s="21">
        <f t="shared" si="229"/>
        <v>0</v>
      </c>
      <c r="AM796" s="21">
        <f t="shared" si="229"/>
        <v>0</v>
      </c>
      <c r="AN796" s="21">
        <f t="shared" si="229"/>
        <v>0</v>
      </c>
      <c r="AO796" s="21">
        <f t="shared" si="229"/>
        <v>0</v>
      </c>
      <c r="AP796" s="21">
        <f t="shared" si="229"/>
        <v>0</v>
      </c>
      <c r="AQ796" s="21">
        <f t="shared" si="229"/>
        <v>0</v>
      </c>
      <c r="AR796" s="21">
        <f t="shared" si="229"/>
        <v>0</v>
      </c>
    </row>
    <row r="797" spans="1:48" x14ac:dyDescent="0.25">
      <c r="H797" s="17" t="str">
        <f t="shared" si="227"/>
        <v>DIC7</v>
      </c>
      <c r="J797" s="61" t="s">
        <v>154</v>
      </c>
      <c r="K797" s="19" t="s">
        <v>330</v>
      </c>
      <c r="L797" s="22" t="str">
        <f>+$B$8</f>
        <v>VSM - Medium</v>
      </c>
      <c r="M797" s="21">
        <f t="shared" si="229"/>
        <v>0</v>
      </c>
      <c r="N797" s="21">
        <f t="shared" si="229"/>
        <v>0</v>
      </c>
      <c r="O797" s="21">
        <f t="shared" si="229"/>
        <v>0</v>
      </c>
      <c r="P797" s="21">
        <f t="shared" si="229"/>
        <v>5.5706377158823104</v>
      </c>
      <c r="Q797" s="21">
        <f t="shared" si="229"/>
        <v>4.4214018880325199</v>
      </c>
      <c r="R797" s="21">
        <f t="shared" si="229"/>
        <v>3.18959418603409</v>
      </c>
      <c r="S797" s="21">
        <f t="shared" si="229"/>
        <v>1.95778648403567</v>
      </c>
      <c r="T797" s="21">
        <f t="shared" si="229"/>
        <v>1.10698376107795</v>
      </c>
      <c r="U797" s="21">
        <f t="shared" si="229"/>
        <v>0</v>
      </c>
      <c r="V797" s="21">
        <f t="shared" si="229"/>
        <v>0</v>
      </c>
      <c r="W797" s="21">
        <f t="shared" si="229"/>
        <v>0</v>
      </c>
      <c r="X797" s="21">
        <f t="shared" si="229"/>
        <v>0</v>
      </c>
      <c r="Y797" s="21">
        <f t="shared" si="229"/>
        <v>0</v>
      </c>
      <c r="Z797" s="21">
        <f t="shared" si="229"/>
        <v>0</v>
      </c>
      <c r="AA797" s="21">
        <f t="shared" si="229"/>
        <v>0</v>
      </c>
      <c r="AB797" s="21">
        <f t="shared" si="229"/>
        <v>0</v>
      </c>
      <c r="AC797" s="21">
        <f t="shared" si="229"/>
        <v>0</v>
      </c>
      <c r="AD797" s="21">
        <f t="shared" si="229"/>
        <v>0</v>
      </c>
      <c r="AE797" s="21">
        <f t="shared" si="229"/>
        <v>0</v>
      </c>
      <c r="AF797" s="21">
        <f t="shared" si="229"/>
        <v>0</v>
      </c>
      <c r="AG797" s="21">
        <f t="shared" si="229"/>
        <v>0</v>
      </c>
      <c r="AH797" s="21">
        <f t="shared" si="229"/>
        <v>0</v>
      </c>
      <c r="AI797" s="21">
        <f t="shared" si="229"/>
        <v>0</v>
      </c>
      <c r="AJ797" s="21">
        <f t="shared" si="229"/>
        <v>0</v>
      </c>
      <c r="AK797" s="21">
        <f t="shared" si="229"/>
        <v>0</v>
      </c>
      <c r="AL797" s="21">
        <f t="shared" si="229"/>
        <v>0</v>
      </c>
      <c r="AM797" s="21">
        <f t="shared" si="229"/>
        <v>0</v>
      </c>
      <c r="AN797" s="21">
        <f t="shared" si="229"/>
        <v>0</v>
      </c>
      <c r="AO797" s="21">
        <f t="shared" si="229"/>
        <v>0</v>
      </c>
      <c r="AP797" s="21">
        <f t="shared" si="229"/>
        <v>0</v>
      </c>
      <c r="AQ797" s="21">
        <f t="shared" si="229"/>
        <v>0</v>
      </c>
      <c r="AR797" s="21">
        <f t="shared" si="229"/>
        <v>0</v>
      </c>
    </row>
    <row r="798" spans="1:48" x14ac:dyDescent="0.25">
      <c r="H798" s="17" t="str">
        <f t="shared" si="227"/>
        <v>DIC7</v>
      </c>
      <c r="J798" s="61" t="s">
        <v>155</v>
      </c>
      <c r="K798" s="19" t="s">
        <v>332</v>
      </c>
      <c r="L798" s="22" t="str">
        <f>+$B$9</f>
        <v>VIM - GAS</v>
      </c>
      <c r="M798" s="21">
        <f t="shared" si="229"/>
        <v>0</v>
      </c>
      <c r="N798" s="21">
        <f t="shared" si="229"/>
        <v>0</v>
      </c>
      <c r="O798" s="21">
        <f t="shared" si="229"/>
        <v>0</v>
      </c>
      <c r="P798" s="21">
        <f t="shared" si="229"/>
        <v>0</v>
      </c>
      <c r="Q798" s="21">
        <f t="shared" si="229"/>
        <v>0</v>
      </c>
      <c r="R798" s="21">
        <f t="shared" si="229"/>
        <v>0</v>
      </c>
      <c r="S798" s="21">
        <f t="shared" si="229"/>
        <v>0</v>
      </c>
      <c r="T798" s="21">
        <f t="shared" si="229"/>
        <v>0</v>
      </c>
      <c r="U798" s="21">
        <f t="shared" si="229"/>
        <v>0</v>
      </c>
      <c r="V798" s="21">
        <f t="shared" si="229"/>
        <v>0</v>
      </c>
      <c r="W798" s="21">
        <f t="shared" si="229"/>
        <v>0</v>
      </c>
      <c r="X798" s="21">
        <f t="shared" si="229"/>
        <v>0</v>
      </c>
      <c r="Y798" s="21">
        <f t="shared" si="229"/>
        <v>0</v>
      </c>
      <c r="Z798" s="21">
        <f t="shared" si="229"/>
        <v>0</v>
      </c>
      <c r="AA798" s="21">
        <f t="shared" si="229"/>
        <v>0</v>
      </c>
      <c r="AB798" s="21">
        <f t="shared" si="229"/>
        <v>0</v>
      </c>
      <c r="AC798" s="21">
        <f t="shared" si="229"/>
        <v>0</v>
      </c>
      <c r="AD798" s="21">
        <f t="shared" si="229"/>
        <v>0</v>
      </c>
      <c r="AE798" s="21">
        <f t="shared" si="229"/>
        <v>0</v>
      </c>
      <c r="AF798" s="21">
        <f t="shared" si="229"/>
        <v>0</v>
      </c>
      <c r="AG798" s="21">
        <f t="shared" si="229"/>
        <v>0</v>
      </c>
      <c r="AH798" s="21">
        <f t="shared" si="229"/>
        <v>0</v>
      </c>
      <c r="AI798" s="21">
        <f t="shared" si="229"/>
        <v>0</v>
      </c>
      <c r="AJ798" s="21">
        <f t="shared" si="229"/>
        <v>0</v>
      </c>
      <c r="AK798" s="21">
        <f t="shared" si="229"/>
        <v>0</v>
      </c>
      <c r="AL798" s="21">
        <f t="shared" si="229"/>
        <v>0</v>
      </c>
      <c r="AM798" s="21">
        <f t="shared" si="229"/>
        <v>0</v>
      </c>
      <c r="AN798" s="21">
        <f t="shared" si="229"/>
        <v>0</v>
      </c>
      <c r="AO798" s="21">
        <f t="shared" si="229"/>
        <v>0</v>
      </c>
      <c r="AP798" s="21">
        <f t="shared" si="229"/>
        <v>0</v>
      </c>
      <c r="AQ798" s="21">
        <f t="shared" si="229"/>
        <v>0</v>
      </c>
      <c r="AR798" s="21">
        <f t="shared" si="229"/>
        <v>0</v>
      </c>
    </row>
    <row r="799" spans="1:48" s="68" customFormat="1" x14ac:dyDescent="0.25">
      <c r="A799" s="133"/>
      <c r="B799" s="133"/>
      <c r="C799" s="133"/>
      <c r="D799" s="133"/>
      <c r="E799" s="133"/>
      <c r="F799" s="96"/>
      <c r="H799" s="71"/>
      <c r="I799" s="71"/>
      <c r="L799" s="22"/>
      <c r="M799" s="69">
        <f>+SUM(M792:M798)</f>
        <v>48.201190025945898</v>
      </c>
      <c r="N799" s="69">
        <f t="shared" ref="N799" si="230">+SUM(N792:N798)</f>
        <v>47.539339705894101</v>
      </c>
      <c r="O799" s="69">
        <f t="shared" ref="O799:AR799" si="231">+SUM(O792:O798)</f>
        <v>61.132449770939203</v>
      </c>
      <c r="P799" s="69">
        <f t="shared" si="231"/>
        <v>72.576223067772617</v>
      </c>
      <c r="Q799" s="69">
        <f t="shared" si="231"/>
        <v>62.345815319457422</v>
      </c>
      <c r="R799" s="69">
        <f t="shared" si="231"/>
        <v>48.76693907161949</v>
      </c>
      <c r="S799" s="69">
        <f t="shared" si="231"/>
        <v>43.006618496159071</v>
      </c>
      <c r="T799" s="69">
        <f t="shared" si="231"/>
        <v>38.564746298972651</v>
      </c>
      <c r="U799" s="69">
        <f t="shared" si="231"/>
        <v>21.124249460434299</v>
      </c>
      <c r="V799" s="69">
        <f t="shared" si="231"/>
        <v>17.498399427870499</v>
      </c>
      <c r="W799" s="69">
        <f t="shared" si="231"/>
        <v>3.8113640542464302</v>
      </c>
      <c r="X799" s="69">
        <f t="shared" si="231"/>
        <v>7.49820184280237</v>
      </c>
      <c r="Y799" s="69">
        <f t="shared" si="231"/>
        <v>7.49820184280237</v>
      </c>
      <c r="Z799" s="69">
        <f t="shared" si="231"/>
        <v>0.52843640700527605</v>
      </c>
      <c r="AA799" s="69">
        <f t="shared" si="231"/>
        <v>0</v>
      </c>
      <c r="AB799" s="69">
        <f t="shared" si="231"/>
        <v>0</v>
      </c>
      <c r="AC799" s="69">
        <f t="shared" si="231"/>
        <v>0</v>
      </c>
      <c r="AD799" s="69">
        <f t="shared" si="231"/>
        <v>0</v>
      </c>
      <c r="AE799" s="69">
        <f t="shared" si="231"/>
        <v>0</v>
      </c>
      <c r="AF799" s="69">
        <f t="shared" si="231"/>
        <v>0</v>
      </c>
      <c r="AG799" s="69">
        <f t="shared" si="231"/>
        <v>0</v>
      </c>
      <c r="AH799" s="69">
        <f t="shared" si="231"/>
        <v>0</v>
      </c>
      <c r="AI799" s="69">
        <f t="shared" si="231"/>
        <v>0</v>
      </c>
      <c r="AJ799" s="69">
        <f t="shared" si="231"/>
        <v>0</v>
      </c>
      <c r="AK799" s="69">
        <f t="shared" si="231"/>
        <v>0</v>
      </c>
      <c r="AL799" s="69">
        <f t="shared" si="231"/>
        <v>0</v>
      </c>
      <c r="AM799" s="69">
        <f t="shared" si="231"/>
        <v>0</v>
      </c>
      <c r="AN799" s="69">
        <f t="shared" si="231"/>
        <v>0</v>
      </c>
      <c r="AO799" s="69">
        <f t="shared" si="231"/>
        <v>0</v>
      </c>
      <c r="AP799" s="69">
        <f t="shared" si="231"/>
        <v>0</v>
      </c>
      <c r="AQ799" s="69">
        <f t="shared" si="231"/>
        <v>0</v>
      </c>
      <c r="AR799" s="69">
        <f t="shared" si="231"/>
        <v>0</v>
      </c>
    </row>
    <row r="800" spans="1:48" s="68" customFormat="1" x14ac:dyDescent="0.25">
      <c r="A800" s="133"/>
      <c r="B800" s="133"/>
      <c r="C800" s="133"/>
      <c r="D800" s="133"/>
      <c r="E800" s="133"/>
      <c r="F800" s="96"/>
      <c r="H800" s="71"/>
      <c r="I800" s="71"/>
      <c r="L800" s="22"/>
    </row>
    <row r="801" spans="1:48" ht="18.75" x14ac:dyDescent="0.3">
      <c r="I801" s="17" t="str">
        <f>+IF(OR(J802="OIL",J802="OIL-eq"),$I$5,IF(J802="GAS",$I$4,IF(J802="GSL",$I$8,IF(J802="DSL",$I$9,IF(J802="KER",$I$10,IF(J802="LPG",$I$11,IF(J802="HFO",$I$12,IF(J802="AVG",$I$13,IF(J802="RFG",$I$14,IF(J802="ELC",$I$15,$I$16))))))))))</f>
        <v>Kt CO2e/año</v>
      </c>
      <c r="K801" s="34" t="s">
        <v>534</v>
      </c>
    </row>
    <row r="802" spans="1:48" x14ac:dyDescent="0.25">
      <c r="I802" s="115">
        <f>+IF(OR(J802="OIL",J802="OIL-eq"),$H$5,IF(J802="GAS",$H$4,IF(J802="GSL",$H$8,IF(J802="DSL",$H$9,IF(J802="KER",$H$10,IF(J802="LPG",$H$11,IF(J802="HFO",$H$12,IF(J802="AVG",$H$13,IF(J802="RFG",$H$14,IF(J802="ELC",$H$15,$H$16))))))))))</f>
        <v>1</v>
      </c>
      <c r="J802" s="106" t="s">
        <v>488</v>
      </c>
      <c r="K802" s="108" t="s">
        <v>389</v>
      </c>
    </row>
    <row r="803" spans="1:48" x14ac:dyDescent="0.25">
      <c r="H803" s="12"/>
      <c r="I803" s="12"/>
      <c r="J803" s="15"/>
      <c r="K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</row>
    <row r="804" spans="1:48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:48" x14ac:dyDescent="0.25">
      <c r="D805" s="131"/>
      <c r="E805" s="131"/>
      <c r="G805" s="15"/>
      <c r="H805" s="17" t="str">
        <f t="shared" ref="H805:H811" si="232">+$B$1</f>
        <v>DIC7</v>
      </c>
      <c r="I805" s="24"/>
      <c r="J805" s="24" t="s">
        <v>148</v>
      </c>
      <c r="K805" s="108" t="s">
        <v>294</v>
      </c>
      <c r="L805" s="22" t="str">
        <f>+$B$3</f>
        <v>GU - Gas</v>
      </c>
      <c r="M805" s="21">
        <f>+SUMIFS(Resultados_Dic3!H$3:H$99980,Resultados_Dic3!$F$3:$F$99980,Produccion_UO!$K805,Resultados_Dic3!$D$3:$D$99980,Produccion_UO!$K$621,Resultados_Dic3!$E$3:$E$99980,Produccion_UO!$J805,Resultados_Dic3!$A$3:$A$99980,Produccion_UO!$H805)*$I$802</f>
        <v>0</v>
      </c>
      <c r="N805" s="21">
        <f>+SUMIFS(Resultados_Dic3!I$3:I$99980,Resultados_Dic3!$F$3:$F$99980,Produccion_UO!$K805,Resultados_Dic3!$D$3:$D$99980,Produccion_UO!$K$621,Resultados_Dic3!$E$3:$E$99980,Produccion_UO!$J805,Resultados_Dic3!$A$3:$A$99980,Produccion_UO!$H805)*$I$802</f>
        <v>0</v>
      </c>
      <c r="O805" s="21">
        <f>+SUMIFS(Resultados_Dic3!J$3:J$99980,Resultados_Dic3!$F$3:$F$99980,Produccion_UO!$K805,Resultados_Dic3!$D$3:$D$99980,Produccion_UO!$K$621,Resultados_Dic3!$E$3:$E$99980,Produccion_UO!$J805,Resultados_Dic3!$A$3:$A$99980,Produccion_UO!$H805)*$I$802</f>
        <v>0</v>
      </c>
      <c r="P805" s="21">
        <f>+SUMIFS(Resultados_Dic3!K$3:K$99980,Resultados_Dic3!$F$3:$F$99980,Produccion_UO!$K805,Resultados_Dic3!$D$3:$D$99980,Produccion_UO!$K$621,Resultados_Dic3!$E$3:$E$99980,Produccion_UO!$J805,Resultados_Dic3!$A$3:$A$99980,Produccion_UO!$H805)*$I$802</f>
        <v>0</v>
      </c>
      <c r="Q805" s="21">
        <f>+SUMIFS(Resultados_Dic3!L$3:L$99980,Resultados_Dic3!$F$3:$F$99980,Produccion_UO!$K805,Resultados_Dic3!$D$3:$D$99980,Produccion_UO!$K$621,Resultados_Dic3!$E$3:$E$99980,Produccion_UO!$J805,Resultados_Dic3!$A$3:$A$99980,Produccion_UO!$H805)*$I$802</f>
        <v>0</v>
      </c>
      <c r="R805" s="21">
        <f>+SUMIFS(Resultados_Dic3!M$3:M$99980,Resultados_Dic3!$F$3:$F$99980,Produccion_UO!$K805,Resultados_Dic3!$D$3:$D$99980,Produccion_UO!$K$621,Resultados_Dic3!$E$3:$E$99980,Produccion_UO!$J805,Resultados_Dic3!$A$3:$A$99980,Produccion_UO!$H805)*$I$802</f>
        <v>0</v>
      </c>
      <c r="S805" s="21">
        <f>+SUMIFS(Resultados_Dic3!N$3:N$99980,Resultados_Dic3!$F$3:$F$99980,Produccion_UO!$K805,Resultados_Dic3!$D$3:$D$99980,Produccion_UO!$K$621,Resultados_Dic3!$E$3:$E$99980,Produccion_UO!$J805,Resultados_Dic3!$A$3:$A$99980,Produccion_UO!$H805)*$I$802</f>
        <v>0</v>
      </c>
      <c r="T805" s="21">
        <f>+SUMIFS(Resultados_Dic3!O$3:O$99980,Resultados_Dic3!$F$3:$F$99980,Produccion_UO!$K805,Resultados_Dic3!$D$3:$D$99980,Produccion_UO!$K$621,Resultados_Dic3!$E$3:$E$99980,Produccion_UO!$J805,Resultados_Dic3!$A$3:$A$99980,Produccion_UO!$H805)*$I$802</f>
        <v>0</v>
      </c>
      <c r="U805" s="21">
        <f>+SUMIFS(Resultados_Dic3!P$3:P$99980,Resultados_Dic3!$F$3:$F$99980,Produccion_UO!$K805,Resultados_Dic3!$D$3:$D$99980,Produccion_UO!$K$621,Resultados_Dic3!$E$3:$E$99980,Produccion_UO!$J805,Resultados_Dic3!$A$3:$A$99980,Produccion_UO!$H805)*$I$802</f>
        <v>0</v>
      </c>
      <c r="V805" s="21">
        <f>+SUMIFS(Resultados_Dic3!Q$3:Q$99980,Resultados_Dic3!$F$3:$F$99980,Produccion_UO!$K805,Resultados_Dic3!$D$3:$D$99980,Produccion_UO!$K$621,Resultados_Dic3!$E$3:$E$99980,Produccion_UO!$J805,Resultados_Dic3!$A$3:$A$99980,Produccion_UO!$H805)*$I$802</f>
        <v>0</v>
      </c>
      <c r="W805" s="21">
        <f>+SUMIFS(Resultados_Dic3!R$3:R$99980,Resultados_Dic3!$F$3:$F$99980,Produccion_UO!$K805,Resultados_Dic3!$D$3:$D$99980,Produccion_UO!$K$621,Resultados_Dic3!$E$3:$E$99980,Produccion_UO!$J805,Resultados_Dic3!$A$3:$A$99980,Produccion_UO!$H805)*$I$802</f>
        <v>0</v>
      </c>
      <c r="X805" s="21">
        <f>+SUMIFS(Resultados_Dic3!S$3:S$99980,Resultados_Dic3!$F$3:$F$99980,Produccion_UO!$K805,Resultados_Dic3!$D$3:$D$99980,Produccion_UO!$K$621,Resultados_Dic3!$E$3:$E$99980,Produccion_UO!$J805,Resultados_Dic3!$A$3:$A$99980,Produccion_UO!$H805)*$I$802</f>
        <v>0</v>
      </c>
      <c r="Y805" s="21">
        <f>+SUMIFS(Resultados_Dic3!T$3:T$99980,Resultados_Dic3!$F$3:$F$99980,Produccion_UO!$K805,Resultados_Dic3!$D$3:$D$99980,Produccion_UO!$K$621,Resultados_Dic3!$E$3:$E$99980,Produccion_UO!$J805,Resultados_Dic3!$A$3:$A$99980,Produccion_UO!$H805)*$I$802</f>
        <v>0</v>
      </c>
      <c r="Z805" s="21">
        <f>+SUMIFS(Resultados_Dic3!U$3:U$99980,Resultados_Dic3!$F$3:$F$99980,Produccion_UO!$K805,Resultados_Dic3!$D$3:$D$99980,Produccion_UO!$K$621,Resultados_Dic3!$E$3:$E$99980,Produccion_UO!$J805,Resultados_Dic3!$A$3:$A$99980,Produccion_UO!$H805)*$I$802</f>
        <v>0</v>
      </c>
      <c r="AA805" s="21">
        <f>+SUMIFS(Resultados_Dic3!V$3:V$99980,Resultados_Dic3!$F$3:$F$99980,Produccion_UO!$K805,Resultados_Dic3!$D$3:$D$99980,Produccion_UO!$K$621,Resultados_Dic3!$E$3:$E$99980,Produccion_UO!$J805,Resultados_Dic3!$A$3:$A$99980,Produccion_UO!$H805)*$I$802</f>
        <v>0</v>
      </c>
      <c r="AB805" s="21">
        <f>+SUMIFS(Resultados_Dic3!W$3:W$99980,Resultados_Dic3!$F$3:$F$99980,Produccion_UO!$K805,Resultados_Dic3!$D$3:$D$99980,Produccion_UO!$K$621,Resultados_Dic3!$E$3:$E$99980,Produccion_UO!$J805,Resultados_Dic3!$A$3:$A$99980,Produccion_UO!$H805)*$I$802</f>
        <v>0</v>
      </c>
      <c r="AC805" s="21">
        <f>+SUMIFS(Resultados_Dic3!X$3:X$99980,Resultados_Dic3!$F$3:$F$99980,Produccion_UO!$K805,Resultados_Dic3!$D$3:$D$99980,Produccion_UO!$K$621,Resultados_Dic3!$E$3:$E$99980,Produccion_UO!$J805,Resultados_Dic3!$A$3:$A$99980,Produccion_UO!$H805)*$I$802</f>
        <v>0</v>
      </c>
      <c r="AD805" s="21">
        <f>+SUMIFS(Resultados_Dic3!Y$3:Y$99980,Resultados_Dic3!$F$3:$F$99980,Produccion_UO!$K805,Resultados_Dic3!$D$3:$D$99980,Produccion_UO!$K$621,Resultados_Dic3!$E$3:$E$99980,Produccion_UO!$J805,Resultados_Dic3!$A$3:$A$99980,Produccion_UO!$H805)*$I$802</f>
        <v>0</v>
      </c>
      <c r="AE805" s="21">
        <f>+SUMIFS(Resultados_Dic3!Z$3:Z$99980,Resultados_Dic3!$F$3:$F$99980,Produccion_UO!$K805,Resultados_Dic3!$D$3:$D$99980,Produccion_UO!$K$621,Resultados_Dic3!$E$3:$E$99980,Produccion_UO!$J805,Resultados_Dic3!$A$3:$A$99980,Produccion_UO!$H805)*$I$802</f>
        <v>0</v>
      </c>
      <c r="AF805" s="21">
        <f>+SUMIFS(Resultados_Dic3!AA$3:AA$99980,Resultados_Dic3!$F$3:$F$99980,Produccion_UO!$K805,Resultados_Dic3!$D$3:$D$99980,Produccion_UO!$K$621,Resultados_Dic3!$E$3:$E$99980,Produccion_UO!$J805,Resultados_Dic3!$A$3:$A$99980,Produccion_UO!$H805)*$I$802</f>
        <v>0</v>
      </c>
      <c r="AG805" s="21">
        <f>+SUMIFS(Resultados_Dic3!AB$3:AB$99980,Resultados_Dic3!$F$3:$F$99980,Produccion_UO!$K805,Resultados_Dic3!$D$3:$D$99980,Produccion_UO!$K$621,Resultados_Dic3!$E$3:$E$99980,Produccion_UO!$J805,Resultados_Dic3!$A$3:$A$99980,Produccion_UO!$H805)*$I$802</f>
        <v>0</v>
      </c>
      <c r="AH805" s="21">
        <f>+SUMIFS(Resultados_Dic3!AC$3:AC$99980,Resultados_Dic3!$F$3:$F$99980,Produccion_UO!$K805,Resultados_Dic3!$D$3:$D$99980,Produccion_UO!$K$621,Resultados_Dic3!$E$3:$E$99980,Produccion_UO!$J805,Resultados_Dic3!$A$3:$A$99980,Produccion_UO!$H805)*$I$802</f>
        <v>0</v>
      </c>
      <c r="AI805" s="21">
        <f>+SUMIFS(Resultados_Dic3!AD$3:AD$99980,Resultados_Dic3!$F$3:$F$99980,Produccion_UO!$K805,Resultados_Dic3!$D$3:$D$99980,Produccion_UO!$K$621,Resultados_Dic3!$E$3:$E$99980,Produccion_UO!$J805,Resultados_Dic3!$A$3:$A$99980,Produccion_UO!$H805)*$I$802</f>
        <v>0</v>
      </c>
      <c r="AJ805" s="21">
        <f>+SUMIFS(Resultados_Dic3!AE$3:AE$99980,Resultados_Dic3!$F$3:$F$99980,Produccion_UO!$K805,Resultados_Dic3!$D$3:$D$99980,Produccion_UO!$K$621,Resultados_Dic3!$E$3:$E$99980,Produccion_UO!$J805,Resultados_Dic3!$A$3:$A$99980,Produccion_UO!$H805)*$I$802</f>
        <v>0</v>
      </c>
      <c r="AK805" s="21">
        <f>+SUMIFS(Resultados_Dic3!AF$3:AF$99980,Resultados_Dic3!$F$3:$F$99980,Produccion_UO!$K805,Resultados_Dic3!$D$3:$D$99980,Produccion_UO!$K$621,Resultados_Dic3!$E$3:$E$99980,Produccion_UO!$J805,Resultados_Dic3!$A$3:$A$99980,Produccion_UO!$H805)*$I$802</f>
        <v>0</v>
      </c>
      <c r="AL805" s="21">
        <f>+SUMIFS(Resultados_Dic3!AG$3:AG$99980,Resultados_Dic3!$F$3:$F$99980,Produccion_UO!$K805,Resultados_Dic3!$D$3:$D$99980,Produccion_UO!$K$621,Resultados_Dic3!$E$3:$E$99980,Produccion_UO!$J805,Resultados_Dic3!$A$3:$A$99980,Produccion_UO!$H805)*$I$802</f>
        <v>0</v>
      </c>
      <c r="AM805" s="21">
        <f>+SUMIFS(Resultados_Dic3!AH$3:AH$99980,Resultados_Dic3!$F$3:$F$99980,Produccion_UO!$K805,Resultados_Dic3!$D$3:$D$99980,Produccion_UO!$K$621,Resultados_Dic3!$E$3:$E$99980,Produccion_UO!$J805,Resultados_Dic3!$A$3:$A$99980,Produccion_UO!$H805)*$I$802</f>
        <v>0</v>
      </c>
      <c r="AN805" s="21">
        <f>+SUMIFS(Resultados_Dic3!AI$3:AI$99980,Resultados_Dic3!$F$3:$F$99980,Produccion_UO!$K805,Resultados_Dic3!$D$3:$D$99980,Produccion_UO!$K$621,Resultados_Dic3!$E$3:$E$99980,Produccion_UO!$J805,Resultados_Dic3!$A$3:$A$99980,Produccion_UO!$H805)*$I$802</f>
        <v>0</v>
      </c>
      <c r="AO805" s="21">
        <f>+SUMIFS(Resultados_Dic3!AJ$3:AJ$99980,Resultados_Dic3!$F$3:$F$99980,Produccion_UO!$K805,Resultados_Dic3!$D$3:$D$99980,Produccion_UO!$K$621,Resultados_Dic3!$E$3:$E$99980,Produccion_UO!$J805,Resultados_Dic3!$A$3:$A$99980,Produccion_UO!$H805)*$I$802</f>
        <v>0</v>
      </c>
      <c r="AP805" s="21">
        <f>+SUMIFS(Resultados_Dic3!AK$3:AK$99980,Resultados_Dic3!$F$3:$F$99980,Produccion_UO!$K805,Resultados_Dic3!$D$3:$D$99980,Produccion_UO!$K$621,Resultados_Dic3!$E$3:$E$99980,Produccion_UO!$J805,Resultados_Dic3!$A$3:$A$99980,Produccion_UO!$H805)*$I$802</f>
        <v>0</v>
      </c>
      <c r="AQ805" s="21">
        <f>+SUMIFS(Resultados_Dic3!AL$3:AL$99980,Resultados_Dic3!$F$3:$F$99980,Produccion_UO!$K805,Resultados_Dic3!$D$3:$D$99980,Produccion_UO!$K$621,Resultados_Dic3!$E$3:$E$99980,Produccion_UO!$J805,Resultados_Dic3!$A$3:$A$99980,Produccion_UO!$H805)*$I$802</f>
        <v>0</v>
      </c>
      <c r="AR805" s="21">
        <f>+SUMIFS(Resultados_Dic3!AM$3:AM$99980,Resultados_Dic3!$F$3:$F$99980,Produccion_UO!$K805,Resultados_Dic3!$D$3:$D$99980,Produccion_UO!$K$621,Resultados_Dic3!$E$3:$E$99980,Produccion_UO!$J805,Resultados_Dic3!$A$3:$A$99980,Produccion_UO!$H805)*$I$802</f>
        <v>0</v>
      </c>
    </row>
    <row r="806" spans="1:48" x14ac:dyDescent="0.25">
      <c r="D806" s="131"/>
      <c r="E806" s="131"/>
      <c r="G806" s="15"/>
      <c r="H806" s="17" t="str">
        <f t="shared" si="232"/>
        <v>DIC7</v>
      </c>
      <c r="I806" s="24"/>
      <c r="J806" s="24" t="s">
        <v>150</v>
      </c>
      <c r="K806" s="108" t="s">
        <v>234</v>
      </c>
      <c r="L806" s="22" t="str">
        <f>+$B$4</f>
        <v>LLO - Ligth</v>
      </c>
      <c r="M806" s="21">
        <f>+(SUMIFS(Resultados_Dic3!H$3:H$99980,Resultados_Dic3!$F$3:$F$99980,Produccion_UO!$K806,Resultados_Dic3!$D$3:$D$99980,Produccion_UO!$K$660,Resultados_Dic3!$E$3:$E$99980,Produccion_UO!$J806,Resultados_Dic3!$A$3:$A$99980,Produccion_UO!$H806)+SUMIFS(Resultados_Dic3!H$3:H$99980,Resultados_Dic3!$F$3:$F$99980,Produccion_UO!$K806,Resultados_Dic3!$D$3:$D$99980,Produccion_UO!$K$660,Resultados_Dic3!$E$3:$E$99980,$I806,Resultados_Dic3!$A$3:$A$99980,Produccion_UO!$H806))*$I$802</f>
        <v>48.201190025945898</v>
      </c>
      <c r="N806" s="21">
        <f>+(SUMIFS(Resultados_Dic3!I$3:I$99980,Resultados_Dic3!$F$3:$F$99980,Produccion_UO!$K806,Resultados_Dic3!$D$3:$D$99980,Produccion_UO!$K$660,Resultados_Dic3!$E$3:$E$99980,Produccion_UO!$J806,Resultados_Dic3!$A$3:$A$99980,Produccion_UO!$H806)+SUMIFS(Resultados_Dic3!I$3:I$99980,Resultados_Dic3!$F$3:$F$99980,Produccion_UO!$K806,Resultados_Dic3!$D$3:$D$99980,Produccion_UO!$K$660,Resultados_Dic3!$E$3:$E$99980,$I806,Resultados_Dic3!$A$3:$A$99980,Produccion_UO!$H806))*$I$802</f>
        <v>47.539339705894101</v>
      </c>
      <c r="O806" s="21">
        <f>+(SUMIFS(Resultados_Dic3!J$3:J$99980,Resultados_Dic3!$F$3:$F$99980,Produccion_UO!$K806,Resultados_Dic3!$D$3:$D$99980,Produccion_UO!$K$660,Resultados_Dic3!$E$3:$E$99980,Produccion_UO!$J806,Resultados_Dic3!$A$3:$A$99980,Produccion_UO!$H806)+SUMIFS(Resultados_Dic3!J$3:J$99980,Resultados_Dic3!$F$3:$F$99980,Produccion_UO!$K806,Resultados_Dic3!$D$3:$D$99980,Produccion_UO!$K$660,Resultados_Dic3!$E$3:$E$99980,$I806,Resultados_Dic3!$A$3:$A$99980,Produccion_UO!$H806))*$I$802</f>
        <v>61.132449770939203</v>
      </c>
      <c r="P806" s="21">
        <f>+(SUMIFS(Resultados_Dic3!K$3:K$99980,Resultados_Dic3!$F$3:$F$99980,Produccion_UO!$K806,Resultados_Dic3!$D$3:$D$99980,Produccion_UO!$K$660,Resultados_Dic3!$E$3:$E$99980,Produccion_UO!$J806,Resultados_Dic3!$A$3:$A$99980,Produccion_UO!$H806)+SUMIFS(Resultados_Dic3!K$3:K$99980,Resultados_Dic3!$F$3:$F$99980,Produccion_UO!$K806,Resultados_Dic3!$D$3:$D$99980,Produccion_UO!$K$660,Resultados_Dic3!$E$3:$E$99980,$I806,Resultados_Dic3!$A$3:$A$99980,Produccion_UO!$H806))*$I$802</f>
        <v>67.005585351890304</v>
      </c>
      <c r="Q806" s="21">
        <f>+(SUMIFS(Resultados_Dic3!L$3:L$99980,Resultados_Dic3!$F$3:$F$99980,Produccion_UO!$K806,Resultados_Dic3!$D$3:$D$99980,Produccion_UO!$K$660,Resultados_Dic3!$E$3:$E$99980,Produccion_UO!$J806,Resultados_Dic3!$A$3:$A$99980,Produccion_UO!$H806)+SUMIFS(Resultados_Dic3!L$3:L$99980,Resultados_Dic3!$F$3:$F$99980,Produccion_UO!$K806,Resultados_Dic3!$D$3:$D$99980,Produccion_UO!$K$660,Resultados_Dic3!$E$3:$E$99980,$I806,Resultados_Dic3!$A$3:$A$99980,Produccion_UO!$H806))*$I$802</f>
        <v>57.924413431424902</v>
      </c>
      <c r="R806" s="21">
        <f>+(SUMIFS(Resultados_Dic3!M$3:M$99980,Resultados_Dic3!$F$3:$F$99980,Produccion_UO!$K806,Resultados_Dic3!$D$3:$D$99980,Produccion_UO!$K$660,Resultados_Dic3!$E$3:$E$99980,Produccion_UO!$J806,Resultados_Dic3!$A$3:$A$99980,Produccion_UO!$H806)+SUMIFS(Resultados_Dic3!M$3:M$99980,Resultados_Dic3!$F$3:$F$99980,Produccion_UO!$K806,Resultados_Dic3!$D$3:$D$99980,Produccion_UO!$K$660,Resultados_Dic3!$E$3:$E$99980,$I806,Resultados_Dic3!$A$3:$A$99980,Produccion_UO!$H806))*$I$802</f>
        <v>45.577344885585397</v>
      </c>
      <c r="S806" s="21">
        <f>+(SUMIFS(Resultados_Dic3!N$3:N$99980,Resultados_Dic3!$F$3:$F$99980,Produccion_UO!$K806,Resultados_Dic3!$D$3:$D$99980,Produccion_UO!$K$660,Resultados_Dic3!$E$3:$E$99980,Produccion_UO!$J806,Resultados_Dic3!$A$3:$A$99980,Produccion_UO!$H806)+SUMIFS(Resultados_Dic3!N$3:N$99980,Resultados_Dic3!$F$3:$F$99980,Produccion_UO!$K806,Resultados_Dic3!$D$3:$D$99980,Produccion_UO!$K$660,Resultados_Dic3!$E$3:$E$99980,$I806,Resultados_Dic3!$A$3:$A$99980,Produccion_UO!$H806))*$I$802</f>
        <v>41.048832012123398</v>
      </c>
      <c r="T806" s="21">
        <f>+(SUMIFS(Resultados_Dic3!O$3:O$99980,Resultados_Dic3!$F$3:$F$99980,Produccion_UO!$K806,Resultados_Dic3!$D$3:$D$99980,Produccion_UO!$K$660,Resultados_Dic3!$E$3:$E$99980,Produccion_UO!$J806,Resultados_Dic3!$A$3:$A$99980,Produccion_UO!$H806)+SUMIFS(Resultados_Dic3!O$3:O$99980,Resultados_Dic3!$F$3:$F$99980,Produccion_UO!$K806,Resultados_Dic3!$D$3:$D$99980,Produccion_UO!$K$660,Resultados_Dic3!$E$3:$E$99980,$I806,Resultados_Dic3!$A$3:$A$99980,Produccion_UO!$H806))*$I$802</f>
        <v>37.457762537894702</v>
      </c>
      <c r="U806" s="21">
        <f>+(SUMIFS(Resultados_Dic3!P$3:P$99980,Resultados_Dic3!$F$3:$F$99980,Produccion_UO!$K806,Resultados_Dic3!$D$3:$D$99980,Produccion_UO!$K$660,Resultados_Dic3!$E$3:$E$99980,Produccion_UO!$J806,Resultados_Dic3!$A$3:$A$99980,Produccion_UO!$H806)+SUMIFS(Resultados_Dic3!P$3:P$99980,Resultados_Dic3!$F$3:$F$99980,Produccion_UO!$K806,Resultados_Dic3!$D$3:$D$99980,Produccion_UO!$K$660,Resultados_Dic3!$E$3:$E$99980,$I806,Resultados_Dic3!$A$3:$A$99980,Produccion_UO!$H806))*$I$802</f>
        <v>21.124249460434299</v>
      </c>
      <c r="V806" s="21">
        <f>+(SUMIFS(Resultados_Dic3!Q$3:Q$99980,Resultados_Dic3!$F$3:$F$99980,Produccion_UO!$K806,Resultados_Dic3!$D$3:$D$99980,Produccion_UO!$K$660,Resultados_Dic3!$E$3:$E$99980,Produccion_UO!$J806,Resultados_Dic3!$A$3:$A$99980,Produccion_UO!$H806)+SUMIFS(Resultados_Dic3!Q$3:Q$99980,Resultados_Dic3!$F$3:$F$99980,Produccion_UO!$K806,Resultados_Dic3!$D$3:$D$99980,Produccion_UO!$K$660,Resultados_Dic3!$E$3:$E$99980,$I806,Resultados_Dic3!$A$3:$A$99980,Produccion_UO!$H806))*$I$802</f>
        <v>17.498399427870499</v>
      </c>
      <c r="W806" s="21">
        <f>+(SUMIFS(Resultados_Dic3!R$3:R$99980,Resultados_Dic3!$F$3:$F$99980,Produccion_UO!$K806,Resultados_Dic3!$D$3:$D$99980,Produccion_UO!$K$660,Resultados_Dic3!$E$3:$E$99980,Produccion_UO!$J806,Resultados_Dic3!$A$3:$A$99980,Produccion_UO!$H806)+SUMIFS(Resultados_Dic3!R$3:R$99980,Resultados_Dic3!$F$3:$F$99980,Produccion_UO!$K806,Resultados_Dic3!$D$3:$D$99980,Produccion_UO!$K$660,Resultados_Dic3!$E$3:$E$99980,$I806,Resultados_Dic3!$A$3:$A$99980,Produccion_UO!$H806))*$I$802</f>
        <v>3.8113640542464302</v>
      </c>
      <c r="X806" s="21">
        <f>+(SUMIFS(Resultados_Dic3!S$3:S$99980,Resultados_Dic3!$F$3:$F$99980,Produccion_UO!$K806,Resultados_Dic3!$D$3:$D$99980,Produccion_UO!$K$660,Resultados_Dic3!$E$3:$E$99980,Produccion_UO!$J806,Resultados_Dic3!$A$3:$A$99980,Produccion_UO!$H806)+SUMIFS(Resultados_Dic3!S$3:S$99980,Resultados_Dic3!$F$3:$F$99980,Produccion_UO!$K806,Resultados_Dic3!$D$3:$D$99980,Produccion_UO!$K$660,Resultados_Dic3!$E$3:$E$99980,$I806,Resultados_Dic3!$A$3:$A$99980,Produccion_UO!$H806))*$I$802</f>
        <v>7.49820184280237</v>
      </c>
      <c r="Y806" s="21">
        <f>+(SUMIFS(Resultados_Dic3!T$3:T$99980,Resultados_Dic3!$F$3:$F$99980,Produccion_UO!$K806,Resultados_Dic3!$D$3:$D$99980,Produccion_UO!$K$660,Resultados_Dic3!$E$3:$E$99980,Produccion_UO!$J806,Resultados_Dic3!$A$3:$A$99980,Produccion_UO!$H806)+SUMIFS(Resultados_Dic3!T$3:T$99980,Resultados_Dic3!$F$3:$F$99980,Produccion_UO!$K806,Resultados_Dic3!$D$3:$D$99980,Produccion_UO!$K$660,Resultados_Dic3!$E$3:$E$99980,$I806,Resultados_Dic3!$A$3:$A$99980,Produccion_UO!$H806))*$I$802</f>
        <v>7.49820184280237</v>
      </c>
      <c r="Z806" s="21">
        <f>+(SUMIFS(Resultados_Dic3!U$3:U$99980,Resultados_Dic3!$F$3:$F$99980,Produccion_UO!$K806,Resultados_Dic3!$D$3:$D$99980,Produccion_UO!$K$660,Resultados_Dic3!$E$3:$E$99980,Produccion_UO!$J806,Resultados_Dic3!$A$3:$A$99980,Produccion_UO!$H806)+SUMIFS(Resultados_Dic3!U$3:U$99980,Resultados_Dic3!$F$3:$F$99980,Produccion_UO!$K806,Resultados_Dic3!$D$3:$D$99980,Produccion_UO!$K$660,Resultados_Dic3!$E$3:$E$99980,$I806,Resultados_Dic3!$A$3:$A$99980,Produccion_UO!$H806))*$I$802</f>
        <v>0.52843640700527605</v>
      </c>
      <c r="AA806" s="21">
        <f>+(SUMIFS(Resultados_Dic3!V$3:V$99980,Resultados_Dic3!$F$3:$F$99980,Produccion_UO!$K806,Resultados_Dic3!$D$3:$D$99980,Produccion_UO!$K$660,Resultados_Dic3!$E$3:$E$99980,Produccion_UO!$J806,Resultados_Dic3!$A$3:$A$99980,Produccion_UO!$H806)+SUMIFS(Resultados_Dic3!V$3:V$99980,Resultados_Dic3!$F$3:$F$99980,Produccion_UO!$K806,Resultados_Dic3!$D$3:$D$99980,Produccion_UO!$K$660,Resultados_Dic3!$E$3:$E$99980,$I806,Resultados_Dic3!$A$3:$A$99980,Produccion_UO!$H806))*$I$802</f>
        <v>0</v>
      </c>
      <c r="AB806" s="21">
        <f>+(SUMIFS(Resultados_Dic3!W$3:W$99980,Resultados_Dic3!$F$3:$F$99980,Produccion_UO!$K806,Resultados_Dic3!$D$3:$D$99980,Produccion_UO!$K$660,Resultados_Dic3!$E$3:$E$99980,Produccion_UO!$J806,Resultados_Dic3!$A$3:$A$99980,Produccion_UO!$H806)+SUMIFS(Resultados_Dic3!W$3:W$99980,Resultados_Dic3!$F$3:$F$99980,Produccion_UO!$K806,Resultados_Dic3!$D$3:$D$99980,Produccion_UO!$K$660,Resultados_Dic3!$E$3:$E$99980,$I806,Resultados_Dic3!$A$3:$A$99980,Produccion_UO!$H806))*$I$802</f>
        <v>0</v>
      </c>
      <c r="AC806" s="21">
        <f>+(SUMIFS(Resultados_Dic3!X$3:X$99980,Resultados_Dic3!$F$3:$F$99980,Produccion_UO!$K806,Resultados_Dic3!$D$3:$D$99980,Produccion_UO!$K$660,Resultados_Dic3!$E$3:$E$99980,Produccion_UO!$J806,Resultados_Dic3!$A$3:$A$99980,Produccion_UO!$H806)+SUMIFS(Resultados_Dic3!X$3:X$99980,Resultados_Dic3!$F$3:$F$99980,Produccion_UO!$K806,Resultados_Dic3!$D$3:$D$99980,Produccion_UO!$K$660,Resultados_Dic3!$E$3:$E$99980,$I806,Resultados_Dic3!$A$3:$A$99980,Produccion_UO!$H806))*$I$802</f>
        <v>0</v>
      </c>
      <c r="AD806" s="21">
        <f>+(SUMIFS(Resultados_Dic3!Y$3:Y$99980,Resultados_Dic3!$F$3:$F$99980,Produccion_UO!$K806,Resultados_Dic3!$D$3:$D$99980,Produccion_UO!$K$660,Resultados_Dic3!$E$3:$E$99980,Produccion_UO!$J806,Resultados_Dic3!$A$3:$A$99980,Produccion_UO!$H806)+SUMIFS(Resultados_Dic3!Y$3:Y$99980,Resultados_Dic3!$F$3:$F$99980,Produccion_UO!$K806,Resultados_Dic3!$D$3:$D$99980,Produccion_UO!$K$660,Resultados_Dic3!$E$3:$E$99980,$I806,Resultados_Dic3!$A$3:$A$99980,Produccion_UO!$H806))*$I$802</f>
        <v>0</v>
      </c>
      <c r="AE806" s="21">
        <f>+(SUMIFS(Resultados_Dic3!Z$3:Z$99980,Resultados_Dic3!$F$3:$F$99980,Produccion_UO!$K806,Resultados_Dic3!$D$3:$D$99980,Produccion_UO!$K$660,Resultados_Dic3!$E$3:$E$99980,Produccion_UO!$J806,Resultados_Dic3!$A$3:$A$99980,Produccion_UO!$H806)+SUMIFS(Resultados_Dic3!Z$3:Z$99980,Resultados_Dic3!$F$3:$F$99980,Produccion_UO!$K806,Resultados_Dic3!$D$3:$D$99980,Produccion_UO!$K$660,Resultados_Dic3!$E$3:$E$99980,$I806,Resultados_Dic3!$A$3:$A$99980,Produccion_UO!$H806))*$I$802</f>
        <v>0</v>
      </c>
      <c r="AF806" s="21">
        <f>+(SUMIFS(Resultados_Dic3!AA$3:AA$99980,Resultados_Dic3!$F$3:$F$99980,Produccion_UO!$K806,Resultados_Dic3!$D$3:$D$99980,Produccion_UO!$K$660,Resultados_Dic3!$E$3:$E$99980,Produccion_UO!$J806,Resultados_Dic3!$A$3:$A$99980,Produccion_UO!$H806)+SUMIFS(Resultados_Dic3!AA$3:AA$99980,Resultados_Dic3!$F$3:$F$99980,Produccion_UO!$K806,Resultados_Dic3!$D$3:$D$99980,Produccion_UO!$K$660,Resultados_Dic3!$E$3:$E$99980,$I806,Resultados_Dic3!$A$3:$A$99980,Produccion_UO!$H806))*$I$802</f>
        <v>0</v>
      </c>
      <c r="AG806" s="21">
        <f>+(SUMIFS(Resultados_Dic3!AB$3:AB$99980,Resultados_Dic3!$F$3:$F$99980,Produccion_UO!$K806,Resultados_Dic3!$D$3:$D$99980,Produccion_UO!$K$660,Resultados_Dic3!$E$3:$E$99980,Produccion_UO!$J806,Resultados_Dic3!$A$3:$A$99980,Produccion_UO!$H806)+SUMIFS(Resultados_Dic3!AB$3:AB$99980,Resultados_Dic3!$F$3:$F$99980,Produccion_UO!$K806,Resultados_Dic3!$D$3:$D$99980,Produccion_UO!$K$660,Resultados_Dic3!$E$3:$E$99980,$I806,Resultados_Dic3!$A$3:$A$99980,Produccion_UO!$H806))*$I$802</f>
        <v>0</v>
      </c>
      <c r="AH806" s="21">
        <f>+(SUMIFS(Resultados_Dic3!AC$3:AC$99980,Resultados_Dic3!$F$3:$F$99980,Produccion_UO!$K806,Resultados_Dic3!$D$3:$D$99980,Produccion_UO!$K$660,Resultados_Dic3!$E$3:$E$99980,Produccion_UO!$J806,Resultados_Dic3!$A$3:$A$99980,Produccion_UO!$H806)+SUMIFS(Resultados_Dic3!AC$3:AC$99980,Resultados_Dic3!$F$3:$F$99980,Produccion_UO!$K806,Resultados_Dic3!$D$3:$D$99980,Produccion_UO!$K$660,Resultados_Dic3!$E$3:$E$99980,$I806,Resultados_Dic3!$A$3:$A$99980,Produccion_UO!$H806))*$I$802</f>
        <v>0</v>
      </c>
      <c r="AI806" s="21">
        <f>+(SUMIFS(Resultados_Dic3!AD$3:AD$99980,Resultados_Dic3!$F$3:$F$99980,Produccion_UO!$K806,Resultados_Dic3!$D$3:$D$99980,Produccion_UO!$K$660,Resultados_Dic3!$E$3:$E$99980,Produccion_UO!$J806,Resultados_Dic3!$A$3:$A$99980,Produccion_UO!$H806)+SUMIFS(Resultados_Dic3!AD$3:AD$99980,Resultados_Dic3!$F$3:$F$99980,Produccion_UO!$K806,Resultados_Dic3!$D$3:$D$99980,Produccion_UO!$K$660,Resultados_Dic3!$E$3:$E$99980,$I806,Resultados_Dic3!$A$3:$A$99980,Produccion_UO!$H806))*$I$802</f>
        <v>0</v>
      </c>
      <c r="AJ806" s="21">
        <f>+(SUMIFS(Resultados_Dic3!AE$3:AE$99980,Resultados_Dic3!$F$3:$F$99980,Produccion_UO!$K806,Resultados_Dic3!$D$3:$D$99980,Produccion_UO!$K$660,Resultados_Dic3!$E$3:$E$99980,Produccion_UO!$J806,Resultados_Dic3!$A$3:$A$99980,Produccion_UO!$H806)+SUMIFS(Resultados_Dic3!AE$3:AE$99980,Resultados_Dic3!$F$3:$F$99980,Produccion_UO!$K806,Resultados_Dic3!$D$3:$D$99980,Produccion_UO!$K$660,Resultados_Dic3!$E$3:$E$99980,$I806,Resultados_Dic3!$A$3:$A$99980,Produccion_UO!$H806))*$I$802</f>
        <v>0</v>
      </c>
      <c r="AK806" s="21">
        <f>+(SUMIFS(Resultados_Dic3!AF$3:AF$99980,Resultados_Dic3!$F$3:$F$99980,Produccion_UO!$K806,Resultados_Dic3!$D$3:$D$99980,Produccion_UO!$K$660,Resultados_Dic3!$E$3:$E$99980,Produccion_UO!$J806,Resultados_Dic3!$A$3:$A$99980,Produccion_UO!$H806)+SUMIFS(Resultados_Dic3!AF$3:AF$99980,Resultados_Dic3!$F$3:$F$99980,Produccion_UO!$K806,Resultados_Dic3!$D$3:$D$99980,Produccion_UO!$K$660,Resultados_Dic3!$E$3:$E$99980,$I806,Resultados_Dic3!$A$3:$A$99980,Produccion_UO!$H806))*$I$802</f>
        <v>0</v>
      </c>
      <c r="AL806" s="21">
        <f>+(SUMIFS(Resultados_Dic3!AG$3:AG$99980,Resultados_Dic3!$F$3:$F$99980,Produccion_UO!$K806,Resultados_Dic3!$D$3:$D$99980,Produccion_UO!$K$660,Resultados_Dic3!$E$3:$E$99980,Produccion_UO!$J806,Resultados_Dic3!$A$3:$A$99980,Produccion_UO!$H806)+SUMIFS(Resultados_Dic3!AG$3:AG$99980,Resultados_Dic3!$F$3:$F$99980,Produccion_UO!$K806,Resultados_Dic3!$D$3:$D$99980,Produccion_UO!$K$660,Resultados_Dic3!$E$3:$E$99980,$I806,Resultados_Dic3!$A$3:$A$99980,Produccion_UO!$H806))*$I$802</f>
        <v>0</v>
      </c>
      <c r="AM806" s="21">
        <f>+(SUMIFS(Resultados_Dic3!AH$3:AH$99980,Resultados_Dic3!$F$3:$F$99980,Produccion_UO!$K806,Resultados_Dic3!$D$3:$D$99980,Produccion_UO!$K$660,Resultados_Dic3!$E$3:$E$99980,Produccion_UO!$J806,Resultados_Dic3!$A$3:$A$99980,Produccion_UO!$H806)+SUMIFS(Resultados_Dic3!AH$3:AH$99980,Resultados_Dic3!$F$3:$F$99980,Produccion_UO!$K806,Resultados_Dic3!$D$3:$D$99980,Produccion_UO!$K$660,Resultados_Dic3!$E$3:$E$99980,$I806,Resultados_Dic3!$A$3:$A$99980,Produccion_UO!$H806))*$I$802</f>
        <v>0</v>
      </c>
      <c r="AN806" s="21">
        <f>+(SUMIFS(Resultados_Dic3!AI$3:AI$99980,Resultados_Dic3!$F$3:$F$99980,Produccion_UO!$K806,Resultados_Dic3!$D$3:$D$99980,Produccion_UO!$K$660,Resultados_Dic3!$E$3:$E$99980,Produccion_UO!$J806,Resultados_Dic3!$A$3:$A$99980,Produccion_UO!$H806)+SUMIFS(Resultados_Dic3!AI$3:AI$99980,Resultados_Dic3!$F$3:$F$99980,Produccion_UO!$K806,Resultados_Dic3!$D$3:$D$99980,Produccion_UO!$K$660,Resultados_Dic3!$E$3:$E$99980,$I806,Resultados_Dic3!$A$3:$A$99980,Produccion_UO!$H806))*$I$802</f>
        <v>0</v>
      </c>
      <c r="AO806" s="21">
        <f>+(SUMIFS(Resultados_Dic3!AJ$3:AJ$99980,Resultados_Dic3!$F$3:$F$99980,Produccion_UO!$K806,Resultados_Dic3!$D$3:$D$99980,Produccion_UO!$K$660,Resultados_Dic3!$E$3:$E$99980,Produccion_UO!$J806,Resultados_Dic3!$A$3:$A$99980,Produccion_UO!$H806)+SUMIFS(Resultados_Dic3!AJ$3:AJ$99980,Resultados_Dic3!$F$3:$F$99980,Produccion_UO!$K806,Resultados_Dic3!$D$3:$D$99980,Produccion_UO!$K$660,Resultados_Dic3!$E$3:$E$99980,$I806,Resultados_Dic3!$A$3:$A$99980,Produccion_UO!$H806))*$I$802</f>
        <v>0</v>
      </c>
      <c r="AP806" s="21">
        <f>+(SUMIFS(Resultados_Dic3!AK$3:AK$99980,Resultados_Dic3!$F$3:$F$99980,Produccion_UO!$K806,Resultados_Dic3!$D$3:$D$99980,Produccion_UO!$K$660,Resultados_Dic3!$E$3:$E$99980,Produccion_UO!$J806,Resultados_Dic3!$A$3:$A$99980,Produccion_UO!$H806)+SUMIFS(Resultados_Dic3!AK$3:AK$99980,Resultados_Dic3!$F$3:$F$99980,Produccion_UO!$K806,Resultados_Dic3!$D$3:$D$99980,Produccion_UO!$K$660,Resultados_Dic3!$E$3:$E$99980,$I806,Resultados_Dic3!$A$3:$A$99980,Produccion_UO!$H806))*$I$802</f>
        <v>0</v>
      </c>
      <c r="AQ806" s="21">
        <f>+(SUMIFS(Resultados_Dic3!AL$3:AL$99980,Resultados_Dic3!$F$3:$F$99980,Produccion_UO!$K806,Resultados_Dic3!$D$3:$D$99980,Produccion_UO!$K$660,Resultados_Dic3!$E$3:$E$99980,Produccion_UO!$J806,Resultados_Dic3!$A$3:$A$99980,Produccion_UO!$H806)+SUMIFS(Resultados_Dic3!AL$3:AL$99980,Resultados_Dic3!$F$3:$F$99980,Produccion_UO!$K806,Resultados_Dic3!$D$3:$D$99980,Produccion_UO!$K$660,Resultados_Dic3!$E$3:$E$99980,$I806,Resultados_Dic3!$A$3:$A$99980,Produccion_UO!$H806))*$I$802</f>
        <v>0</v>
      </c>
      <c r="AR806" s="21">
        <f>+(SUMIFS(Resultados_Dic3!AM$3:AM$99980,Resultados_Dic3!$F$3:$F$99980,Produccion_UO!$K806,Resultados_Dic3!$D$3:$D$99980,Produccion_UO!$K$660,Resultados_Dic3!$E$3:$E$99980,Produccion_UO!$J806,Resultados_Dic3!$A$3:$A$99980,Produccion_UO!$H806)+SUMIFS(Resultados_Dic3!AM$3:AM$99980,Resultados_Dic3!$F$3:$F$99980,Produccion_UO!$K806,Resultados_Dic3!$D$3:$D$99980,Produccion_UO!$K$660,Resultados_Dic3!$E$3:$E$99980,$I806,Resultados_Dic3!$A$3:$A$99980,Produccion_UO!$H806))*$I$802</f>
        <v>0</v>
      </c>
    </row>
    <row r="807" spans="1:48" x14ac:dyDescent="0.25">
      <c r="D807" s="131"/>
      <c r="E807" s="131"/>
      <c r="G807" s="15"/>
      <c r="H807" s="17" t="str">
        <f t="shared" si="232"/>
        <v>DIC7</v>
      </c>
      <c r="I807" s="24"/>
      <c r="J807" s="109"/>
      <c r="K807" s="108"/>
      <c r="L807" s="22" t="str">
        <f>+$B$5</f>
        <v>LLO - Heavy</v>
      </c>
      <c r="M807" s="21">
        <f>+SUMIFS(Resultados_Dic3!H$3:H$99980,Resultados_Dic3!$F$3:$F$99980,Produccion_UO!$K807,Resultados_Dic3!$D$3:$D$99980,Produccion_UO!$K$621,Resultados_Dic3!$E$3:$E$99980,Produccion_UO!$I806,Resultados_Dic3!$A$3:$A$99980,Produccion_UO!$H807)</f>
        <v>0</v>
      </c>
      <c r="N807" s="21">
        <f>+SUMIFS(Resultados_Dic3!I$3:I$99980,Resultados_Dic3!$F$3:$F$99980,Produccion_UO!$K807,Resultados_Dic3!$D$3:$D$99980,Produccion_UO!$K$621,Resultados_Dic3!$E$3:$E$99980,Produccion_UO!$I806,Resultados_Dic3!$A$3:$A$99980,Produccion_UO!$H807)</f>
        <v>0</v>
      </c>
      <c r="O807" s="21">
        <f>+SUMIFS(Resultados_Dic3!J$3:J$99980,Resultados_Dic3!$F$3:$F$99980,Produccion_UO!$K807,Resultados_Dic3!$D$3:$D$99980,Produccion_UO!$K$621,Resultados_Dic3!$E$3:$E$99980,Produccion_UO!$I806,Resultados_Dic3!$A$3:$A$99980,Produccion_UO!$H807)</f>
        <v>0</v>
      </c>
      <c r="P807" s="21">
        <f>+SUMIFS(Resultados_Dic3!K$3:K$99980,Resultados_Dic3!$F$3:$F$99980,Produccion_UO!$K807,Resultados_Dic3!$D$3:$D$99980,Produccion_UO!$K$621,Resultados_Dic3!$E$3:$E$99980,Produccion_UO!$I806,Resultados_Dic3!$A$3:$A$99980,Produccion_UO!$H807)</f>
        <v>0</v>
      </c>
      <c r="Q807" s="21">
        <f>+SUMIFS(Resultados_Dic3!L$3:L$99980,Resultados_Dic3!$F$3:$F$99980,Produccion_UO!$K807,Resultados_Dic3!$D$3:$D$99980,Produccion_UO!$K$621,Resultados_Dic3!$E$3:$E$99980,Produccion_UO!$I806,Resultados_Dic3!$A$3:$A$99980,Produccion_UO!$H807)</f>
        <v>0</v>
      </c>
      <c r="R807" s="21">
        <f>+SUMIFS(Resultados_Dic3!M$3:M$99980,Resultados_Dic3!$F$3:$F$99980,Produccion_UO!$K807,Resultados_Dic3!$D$3:$D$99980,Produccion_UO!$K$621,Resultados_Dic3!$E$3:$E$99980,Produccion_UO!$I806,Resultados_Dic3!$A$3:$A$99980,Produccion_UO!$H807)</f>
        <v>0</v>
      </c>
      <c r="S807" s="21">
        <f>+SUMIFS(Resultados_Dic3!N$3:N$99980,Resultados_Dic3!$F$3:$F$99980,Produccion_UO!$K807,Resultados_Dic3!$D$3:$D$99980,Produccion_UO!$K$621,Resultados_Dic3!$E$3:$E$99980,Produccion_UO!$I806,Resultados_Dic3!$A$3:$A$99980,Produccion_UO!$H807)</f>
        <v>0</v>
      </c>
      <c r="T807" s="21">
        <f>+SUMIFS(Resultados_Dic3!O$3:O$99980,Resultados_Dic3!$F$3:$F$99980,Produccion_UO!$K807,Resultados_Dic3!$D$3:$D$99980,Produccion_UO!$K$621,Resultados_Dic3!$E$3:$E$99980,Produccion_UO!$I806,Resultados_Dic3!$A$3:$A$99980,Produccion_UO!$H807)</f>
        <v>0</v>
      </c>
      <c r="U807" s="21">
        <f>+SUMIFS(Resultados_Dic3!P$3:P$99980,Resultados_Dic3!$F$3:$F$99980,Produccion_UO!$K807,Resultados_Dic3!$D$3:$D$99980,Produccion_UO!$K$621,Resultados_Dic3!$E$3:$E$99980,Produccion_UO!$I806,Resultados_Dic3!$A$3:$A$99980,Produccion_UO!$H807)</f>
        <v>0</v>
      </c>
      <c r="V807" s="21">
        <f>+SUMIFS(Resultados_Dic3!Q$3:Q$99980,Resultados_Dic3!$F$3:$F$99980,Produccion_UO!$K807,Resultados_Dic3!$D$3:$D$99980,Produccion_UO!$K$621,Resultados_Dic3!$E$3:$E$99980,Produccion_UO!$I806,Resultados_Dic3!$A$3:$A$99980,Produccion_UO!$H807)</f>
        <v>0</v>
      </c>
      <c r="W807" s="21">
        <f>+SUMIFS(Resultados_Dic3!R$3:R$99980,Resultados_Dic3!$F$3:$F$99980,Produccion_UO!$K807,Resultados_Dic3!$D$3:$D$99980,Produccion_UO!$K$621,Resultados_Dic3!$E$3:$E$99980,Produccion_UO!$I806,Resultados_Dic3!$A$3:$A$99980,Produccion_UO!$H807)</f>
        <v>0</v>
      </c>
      <c r="X807" s="21">
        <f>+SUMIFS(Resultados_Dic3!S$3:S$99980,Resultados_Dic3!$F$3:$F$99980,Produccion_UO!$K807,Resultados_Dic3!$D$3:$D$99980,Produccion_UO!$K$621,Resultados_Dic3!$E$3:$E$99980,Produccion_UO!$I806,Resultados_Dic3!$A$3:$A$99980,Produccion_UO!$H807)</f>
        <v>0</v>
      </c>
      <c r="Y807" s="21">
        <f>+SUMIFS(Resultados_Dic3!T$3:T$99980,Resultados_Dic3!$F$3:$F$99980,Produccion_UO!$K807,Resultados_Dic3!$D$3:$D$99980,Produccion_UO!$K$621,Resultados_Dic3!$E$3:$E$99980,Produccion_UO!$I806,Resultados_Dic3!$A$3:$A$99980,Produccion_UO!$H807)</f>
        <v>0</v>
      </c>
      <c r="Z807" s="21">
        <f>+SUMIFS(Resultados_Dic3!U$3:U$99980,Resultados_Dic3!$F$3:$F$99980,Produccion_UO!$K807,Resultados_Dic3!$D$3:$D$99980,Produccion_UO!$K$621,Resultados_Dic3!$E$3:$E$99980,Produccion_UO!$I806,Resultados_Dic3!$A$3:$A$99980,Produccion_UO!$H807)</f>
        <v>0</v>
      </c>
      <c r="AA807" s="21">
        <f>+SUMIFS(Resultados_Dic3!V$3:V$99980,Resultados_Dic3!$F$3:$F$99980,Produccion_UO!$K807,Resultados_Dic3!$D$3:$D$99980,Produccion_UO!$K$621,Resultados_Dic3!$E$3:$E$99980,Produccion_UO!$I806,Resultados_Dic3!$A$3:$A$99980,Produccion_UO!$H807)</f>
        <v>0</v>
      </c>
      <c r="AB807" s="21">
        <f>+SUMIFS(Resultados_Dic3!W$3:W$99980,Resultados_Dic3!$F$3:$F$99980,Produccion_UO!$K807,Resultados_Dic3!$D$3:$D$99980,Produccion_UO!$K$621,Resultados_Dic3!$E$3:$E$99980,Produccion_UO!$I806,Resultados_Dic3!$A$3:$A$99980,Produccion_UO!$H807)</f>
        <v>0</v>
      </c>
      <c r="AC807" s="21">
        <f>+SUMIFS(Resultados_Dic3!X$3:X$99980,Resultados_Dic3!$F$3:$F$99980,Produccion_UO!$K807,Resultados_Dic3!$D$3:$D$99980,Produccion_UO!$K$621,Resultados_Dic3!$E$3:$E$99980,Produccion_UO!$I806,Resultados_Dic3!$A$3:$A$99980,Produccion_UO!$H807)</f>
        <v>0</v>
      </c>
      <c r="AD807" s="21">
        <f>+SUMIFS(Resultados_Dic3!Y$3:Y$99980,Resultados_Dic3!$F$3:$F$99980,Produccion_UO!$K807,Resultados_Dic3!$D$3:$D$99980,Produccion_UO!$K$621,Resultados_Dic3!$E$3:$E$99980,Produccion_UO!$I806,Resultados_Dic3!$A$3:$A$99980,Produccion_UO!$H807)</f>
        <v>0</v>
      </c>
      <c r="AE807" s="21">
        <f>+SUMIFS(Resultados_Dic3!Z$3:Z$99980,Resultados_Dic3!$F$3:$F$99980,Produccion_UO!$K807,Resultados_Dic3!$D$3:$D$99980,Produccion_UO!$K$621,Resultados_Dic3!$E$3:$E$99980,Produccion_UO!$I806,Resultados_Dic3!$A$3:$A$99980,Produccion_UO!$H807)</f>
        <v>0</v>
      </c>
      <c r="AF807" s="21">
        <f>+SUMIFS(Resultados_Dic3!AA$3:AA$99980,Resultados_Dic3!$F$3:$F$99980,Produccion_UO!$K807,Resultados_Dic3!$D$3:$D$99980,Produccion_UO!$K$621,Resultados_Dic3!$E$3:$E$99980,Produccion_UO!$I806,Resultados_Dic3!$A$3:$A$99980,Produccion_UO!$H807)</f>
        <v>0</v>
      </c>
      <c r="AG807" s="21">
        <f>+SUMIFS(Resultados_Dic3!AB$3:AB$99980,Resultados_Dic3!$F$3:$F$99980,Produccion_UO!$K807,Resultados_Dic3!$D$3:$D$99980,Produccion_UO!$K$621,Resultados_Dic3!$E$3:$E$99980,Produccion_UO!$I806,Resultados_Dic3!$A$3:$A$99980,Produccion_UO!$H807)</f>
        <v>0</v>
      </c>
      <c r="AH807" s="21">
        <f>+SUMIFS(Resultados_Dic3!AC$3:AC$99980,Resultados_Dic3!$F$3:$F$99980,Produccion_UO!$K807,Resultados_Dic3!$D$3:$D$99980,Produccion_UO!$K$621,Resultados_Dic3!$E$3:$E$99980,Produccion_UO!$I806,Resultados_Dic3!$A$3:$A$99980,Produccion_UO!$H807)</f>
        <v>0</v>
      </c>
      <c r="AI807" s="21">
        <f>+SUMIFS(Resultados_Dic3!AD$3:AD$99980,Resultados_Dic3!$F$3:$F$99980,Produccion_UO!$K807,Resultados_Dic3!$D$3:$D$99980,Produccion_UO!$K$621,Resultados_Dic3!$E$3:$E$99980,Produccion_UO!$I806,Resultados_Dic3!$A$3:$A$99980,Produccion_UO!$H807)</f>
        <v>0</v>
      </c>
      <c r="AJ807" s="21">
        <f>+SUMIFS(Resultados_Dic3!AE$3:AE$99980,Resultados_Dic3!$F$3:$F$99980,Produccion_UO!$K807,Resultados_Dic3!$D$3:$D$99980,Produccion_UO!$K$621,Resultados_Dic3!$E$3:$E$99980,Produccion_UO!$I806,Resultados_Dic3!$A$3:$A$99980,Produccion_UO!$H807)</f>
        <v>0</v>
      </c>
      <c r="AK807" s="21">
        <f>+SUMIFS(Resultados_Dic3!AF$3:AF$99980,Resultados_Dic3!$F$3:$F$99980,Produccion_UO!$K807,Resultados_Dic3!$D$3:$D$99980,Produccion_UO!$K$621,Resultados_Dic3!$E$3:$E$99980,Produccion_UO!$I806,Resultados_Dic3!$A$3:$A$99980,Produccion_UO!$H807)</f>
        <v>0</v>
      </c>
      <c r="AL807" s="21">
        <f>+SUMIFS(Resultados_Dic3!AG$3:AG$99980,Resultados_Dic3!$F$3:$F$99980,Produccion_UO!$K807,Resultados_Dic3!$D$3:$D$99980,Produccion_UO!$K$621,Resultados_Dic3!$E$3:$E$99980,Produccion_UO!$I806,Resultados_Dic3!$A$3:$A$99980,Produccion_UO!$H807)</f>
        <v>0</v>
      </c>
      <c r="AM807" s="21">
        <f>+SUMIFS(Resultados_Dic3!AH$3:AH$99980,Resultados_Dic3!$F$3:$F$99980,Produccion_UO!$K807,Resultados_Dic3!$D$3:$D$99980,Produccion_UO!$K$621,Resultados_Dic3!$E$3:$E$99980,Produccion_UO!$I806,Resultados_Dic3!$A$3:$A$99980,Produccion_UO!$H807)</f>
        <v>0</v>
      </c>
      <c r="AN807" s="21">
        <f>+SUMIFS(Resultados_Dic3!AI$3:AI$99980,Resultados_Dic3!$F$3:$F$99980,Produccion_UO!$K807,Resultados_Dic3!$D$3:$D$99980,Produccion_UO!$K$621,Resultados_Dic3!$E$3:$E$99980,Produccion_UO!$I806,Resultados_Dic3!$A$3:$A$99980,Produccion_UO!$H807)</f>
        <v>0</v>
      </c>
      <c r="AO807" s="21">
        <f>+SUMIFS(Resultados_Dic3!AJ$3:AJ$99980,Resultados_Dic3!$F$3:$F$99980,Produccion_UO!$K807,Resultados_Dic3!$D$3:$D$99980,Produccion_UO!$K$621,Resultados_Dic3!$E$3:$E$99980,Produccion_UO!$I806,Resultados_Dic3!$A$3:$A$99980,Produccion_UO!$H807)</f>
        <v>0</v>
      </c>
      <c r="AP807" s="21">
        <f>+SUMIFS(Resultados_Dic3!AK$3:AK$99980,Resultados_Dic3!$F$3:$F$99980,Produccion_UO!$K807,Resultados_Dic3!$D$3:$D$99980,Produccion_UO!$K$621,Resultados_Dic3!$E$3:$E$99980,Produccion_UO!$I806,Resultados_Dic3!$A$3:$A$99980,Produccion_UO!$H807)</f>
        <v>0</v>
      </c>
      <c r="AQ807" s="21">
        <f>+SUMIFS(Resultados_Dic3!AL$3:AL$99980,Resultados_Dic3!$F$3:$F$99980,Produccion_UO!$K807,Resultados_Dic3!$D$3:$D$99980,Produccion_UO!$K$621,Resultados_Dic3!$E$3:$E$99980,Produccion_UO!$I806,Resultados_Dic3!$A$3:$A$99980,Produccion_UO!$H807)</f>
        <v>0</v>
      </c>
      <c r="AR807" s="21">
        <f>+SUMIFS(Resultados_Dic3!AM$3:AM$99980,Resultados_Dic3!$F$3:$F$99980,Produccion_UO!$K807,Resultados_Dic3!$D$3:$D$99980,Produccion_UO!$K$621,Resultados_Dic3!$E$3:$E$99980,Produccion_UO!$I806,Resultados_Dic3!$A$3:$A$99980,Produccion_UO!$H807)</f>
        <v>0</v>
      </c>
    </row>
    <row r="808" spans="1:48" x14ac:dyDescent="0.25">
      <c r="D808" s="131"/>
      <c r="E808" s="131"/>
      <c r="G808" s="15"/>
      <c r="H808" s="17" t="str">
        <f t="shared" si="232"/>
        <v>DIC7</v>
      </c>
      <c r="I808" s="24"/>
      <c r="J808" s="24" t="s">
        <v>152</v>
      </c>
      <c r="K808" s="108" t="s">
        <v>235</v>
      </c>
      <c r="L808" s="22" t="str">
        <f>+$B$6</f>
        <v>PU - Ligth</v>
      </c>
      <c r="M808" s="21">
        <f>+SUMIFS(Resultados_Dic3!H$3:H$99980,Resultados_Dic3!$F$3:$F$99980,Produccion_UO!$K808,Resultados_Dic3!$D$3:$D$99980,Produccion_UO!$K$621,Resultados_Dic3!$E$3:$E$99980,Produccion_UO!$J808,Resultados_Dic3!$A$3:$A$99980,Produccion_UO!$H808)*$I$802</f>
        <v>0</v>
      </c>
      <c r="N808" s="21">
        <f>+SUMIFS(Resultados_Dic3!I$3:I$99980,Resultados_Dic3!$F$3:$F$99980,Produccion_UO!$K808,Resultados_Dic3!$D$3:$D$99980,Produccion_UO!$K$621,Resultados_Dic3!$E$3:$E$99980,Produccion_UO!$J808,Resultados_Dic3!$A$3:$A$99980,Produccion_UO!$H808)*$I$802</f>
        <v>0</v>
      </c>
      <c r="O808" s="21">
        <f>+SUMIFS(Resultados_Dic3!J$3:J$99980,Resultados_Dic3!$F$3:$F$99980,Produccion_UO!$K808,Resultados_Dic3!$D$3:$D$99980,Produccion_UO!$K$621,Resultados_Dic3!$E$3:$E$99980,Produccion_UO!$J808,Resultados_Dic3!$A$3:$A$99980,Produccion_UO!$H808)*$I$802</f>
        <v>0</v>
      </c>
      <c r="P808" s="21">
        <f>+SUMIFS(Resultados_Dic3!K$3:K$99980,Resultados_Dic3!$F$3:$F$99980,Produccion_UO!$K808,Resultados_Dic3!$D$3:$D$99980,Produccion_UO!$K$621,Resultados_Dic3!$E$3:$E$99980,Produccion_UO!$J808,Resultados_Dic3!$A$3:$A$99980,Produccion_UO!$H808)*$I$802</f>
        <v>0</v>
      </c>
      <c r="Q808" s="21">
        <f>+SUMIFS(Resultados_Dic3!L$3:L$99980,Resultados_Dic3!$F$3:$F$99980,Produccion_UO!$K808,Resultados_Dic3!$D$3:$D$99980,Produccion_UO!$K$621,Resultados_Dic3!$E$3:$E$99980,Produccion_UO!$J808,Resultados_Dic3!$A$3:$A$99980,Produccion_UO!$H808)*$I$802</f>
        <v>0</v>
      </c>
      <c r="R808" s="21">
        <f>+SUMIFS(Resultados_Dic3!M$3:M$99980,Resultados_Dic3!$F$3:$F$99980,Produccion_UO!$K808,Resultados_Dic3!$D$3:$D$99980,Produccion_UO!$K$621,Resultados_Dic3!$E$3:$E$99980,Produccion_UO!$J808,Resultados_Dic3!$A$3:$A$99980,Produccion_UO!$H808)*$I$802</f>
        <v>0</v>
      </c>
      <c r="S808" s="21">
        <f>+SUMIFS(Resultados_Dic3!N$3:N$99980,Resultados_Dic3!$F$3:$F$99980,Produccion_UO!$K808,Resultados_Dic3!$D$3:$D$99980,Produccion_UO!$K$621,Resultados_Dic3!$E$3:$E$99980,Produccion_UO!$J808,Resultados_Dic3!$A$3:$A$99980,Produccion_UO!$H808)*$I$802</f>
        <v>0</v>
      </c>
      <c r="T808" s="21">
        <f>+SUMIFS(Resultados_Dic3!O$3:O$99980,Resultados_Dic3!$F$3:$F$99980,Produccion_UO!$K808,Resultados_Dic3!$D$3:$D$99980,Produccion_UO!$K$621,Resultados_Dic3!$E$3:$E$99980,Produccion_UO!$J808,Resultados_Dic3!$A$3:$A$99980,Produccion_UO!$H808)*$I$802</f>
        <v>0</v>
      </c>
      <c r="U808" s="21">
        <f>+SUMIFS(Resultados_Dic3!P$3:P$99980,Resultados_Dic3!$F$3:$F$99980,Produccion_UO!$K808,Resultados_Dic3!$D$3:$D$99980,Produccion_UO!$K$621,Resultados_Dic3!$E$3:$E$99980,Produccion_UO!$J808,Resultados_Dic3!$A$3:$A$99980,Produccion_UO!$H808)*$I$802</f>
        <v>0</v>
      </c>
      <c r="V808" s="21">
        <f>+SUMIFS(Resultados_Dic3!Q$3:Q$99980,Resultados_Dic3!$F$3:$F$99980,Produccion_UO!$K808,Resultados_Dic3!$D$3:$D$99980,Produccion_UO!$K$621,Resultados_Dic3!$E$3:$E$99980,Produccion_UO!$J808,Resultados_Dic3!$A$3:$A$99980,Produccion_UO!$H808)*$I$802</f>
        <v>0</v>
      </c>
      <c r="W808" s="21">
        <f>+SUMIFS(Resultados_Dic3!R$3:R$99980,Resultados_Dic3!$F$3:$F$99980,Produccion_UO!$K808,Resultados_Dic3!$D$3:$D$99980,Produccion_UO!$K$621,Resultados_Dic3!$E$3:$E$99980,Produccion_UO!$J808,Resultados_Dic3!$A$3:$A$99980,Produccion_UO!$H808)*$I$802</f>
        <v>0</v>
      </c>
      <c r="X808" s="21">
        <f>+SUMIFS(Resultados_Dic3!S$3:S$99980,Resultados_Dic3!$F$3:$F$99980,Produccion_UO!$K808,Resultados_Dic3!$D$3:$D$99980,Produccion_UO!$K$621,Resultados_Dic3!$E$3:$E$99980,Produccion_UO!$J808,Resultados_Dic3!$A$3:$A$99980,Produccion_UO!$H808)*$I$802</f>
        <v>0</v>
      </c>
      <c r="Y808" s="21">
        <f>+SUMIFS(Resultados_Dic3!T$3:T$99980,Resultados_Dic3!$F$3:$F$99980,Produccion_UO!$K808,Resultados_Dic3!$D$3:$D$99980,Produccion_UO!$K$621,Resultados_Dic3!$E$3:$E$99980,Produccion_UO!$J808,Resultados_Dic3!$A$3:$A$99980,Produccion_UO!$H808)*$I$802</f>
        <v>0</v>
      </c>
      <c r="Z808" s="21">
        <f>+SUMIFS(Resultados_Dic3!U$3:U$99980,Resultados_Dic3!$F$3:$F$99980,Produccion_UO!$K808,Resultados_Dic3!$D$3:$D$99980,Produccion_UO!$K$621,Resultados_Dic3!$E$3:$E$99980,Produccion_UO!$J808,Resultados_Dic3!$A$3:$A$99980,Produccion_UO!$H808)*$I$802</f>
        <v>0</v>
      </c>
      <c r="AA808" s="21">
        <f>+SUMIFS(Resultados_Dic3!V$3:V$99980,Resultados_Dic3!$F$3:$F$99980,Produccion_UO!$K808,Resultados_Dic3!$D$3:$D$99980,Produccion_UO!$K$621,Resultados_Dic3!$E$3:$E$99980,Produccion_UO!$J808,Resultados_Dic3!$A$3:$A$99980,Produccion_UO!$H808)*$I$802</f>
        <v>0</v>
      </c>
      <c r="AB808" s="21">
        <f>+SUMIFS(Resultados_Dic3!W$3:W$99980,Resultados_Dic3!$F$3:$F$99980,Produccion_UO!$K808,Resultados_Dic3!$D$3:$D$99980,Produccion_UO!$K$621,Resultados_Dic3!$E$3:$E$99980,Produccion_UO!$J808,Resultados_Dic3!$A$3:$A$99980,Produccion_UO!$H808)*$I$802</f>
        <v>0</v>
      </c>
      <c r="AC808" s="21">
        <f>+SUMIFS(Resultados_Dic3!X$3:X$99980,Resultados_Dic3!$F$3:$F$99980,Produccion_UO!$K808,Resultados_Dic3!$D$3:$D$99980,Produccion_UO!$K$621,Resultados_Dic3!$E$3:$E$99980,Produccion_UO!$J808,Resultados_Dic3!$A$3:$A$99980,Produccion_UO!$H808)*$I$802</f>
        <v>0</v>
      </c>
      <c r="AD808" s="21">
        <f>+SUMIFS(Resultados_Dic3!Y$3:Y$99980,Resultados_Dic3!$F$3:$F$99980,Produccion_UO!$K808,Resultados_Dic3!$D$3:$D$99980,Produccion_UO!$K$621,Resultados_Dic3!$E$3:$E$99980,Produccion_UO!$J808,Resultados_Dic3!$A$3:$A$99980,Produccion_UO!$H808)*$I$802</f>
        <v>0</v>
      </c>
      <c r="AE808" s="21">
        <f>+SUMIFS(Resultados_Dic3!Z$3:Z$99980,Resultados_Dic3!$F$3:$F$99980,Produccion_UO!$K808,Resultados_Dic3!$D$3:$D$99980,Produccion_UO!$K$621,Resultados_Dic3!$E$3:$E$99980,Produccion_UO!$J808,Resultados_Dic3!$A$3:$A$99980,Produccion_UO!$H808)*$I$802</f>
        <v>0</v>
      </c>
      <c r="AF808" s="21">
        <f>+SUMIFS(Resultados_Dic3!AA$3:AA$99980,Resultados_Dic3!$F$3:$F$99980,Produccion_UO!$K808,Resultados_Dic3!$D$3:$D$99980,Produccion_UO!$K$621,Resultados_Dic3!$E$3:$E$99980,Produccion_UO!$J808,Resultados_Dic3!$A$3:$A$99980,Produccion_UO!$H808)*$I$802</f>
        <v>0</v>
      </c>
      <c r="AG808" s="21">
        <f>+SUMIFS(Resultados_Dic3!AB$3:AB$99980,Resultados_Dic3!$F$3:$F$99980,Produccion_UO!$K808,Resultados_Dic3!$D$3:$D$99980,Produccion_UO!$K$621,Resultados_Dic3!$E$3:$E$99980,Produccion_UO!$J808,Resultados_Dic3!$A$3:$A$99980,Produccion_UO!$H808)*$I$802</f>
        <v>0</v>
      </c>
      <c r="AH808" s="21">
        <f>+SUMIFS(Resultados_Dic3!AC$3:AC$99980,Resultados_Dic3!$F$3:$F$99980,Produccion_UO!$K808,Resultados_Dic3!$D$3:$D$99980,Produccion_UO!$K$621,Resultados_Dic3!$E$3:$E$99980,Produccion_UO!$J808,Resultados_Dic3!$A$3:$A$99980,Produccion_UO!$H808)*$I$802</f>
        <v>0</v>
      </c>
      <c r="AI808" s="21">
        <f>+SUMIFS(Resultados_Dic3!AD$3:AD$99980,Resultados_Dic3!$F$3:$F$99980,Produccion_UO!$K808,Resultados_Dic3!$D$3:$D$99980,Produccion_UO!$K$621,Resultados_Dic3!$E$3:$E$99980,Produccion_UO!$J808,Resultados_Dic3!$A$3:$A$99980,Produccion_UO!$H808)*$I$802</f>
        <v>0</v>
      </c>
      <c r="AJ808" s="21">
        <f>+SUMIFS(Resultados_Dic3!AE$3:AE$99980,Resultados_Dic3!$F$3:$F$99980,Produccion_UO!$K808,Resultados_Dic3!$D$3:$D$99980,Produccion_UO!$K$621,Resultados_Dic3!$E$3:$E$99980,Produccion_UO!$J808,Resultados_Dic3!$A$3:$A$99980,Produccion_UO!$H808)*$I$802</f>
        <v>0</v>
      </c>
      <c r="AK808" s="21">
        <f>+SUMIFS(Resultados_Dic3!AF$3:AF$99980,Resultados_Dic3!$F$3:$F$99980,Produccion_UO!$K808,Resultados_Dic3!$D$3:$D$99980,Produccion_UO!$K$621,Resultados_Dic3!$E$3:$E$99980,Produccion_UO!$J808,Resultados_Dic3!$A$3:$A$99980,Produccion_UO!$H808)*$I$802</f>
        <v>0</v>
      </c>
      <c r="AL808" s="21">
        <f>+SUMIFS(Resultados_Dic3!AG$3:AG$99980,Resultados_Dic3!$F$3:$F$99980,Produccion_UO!$K808,Resultados_Dic3!$D$3:$D$99980,Produccion_UO!$K$621,Resultados_Dic3!$E$3:$E$99980,Produccion_UO!$J808,Resultados_Dic3!$A$3:$A$99980,Produccion_UO!$H808)*$I$802</f>
        <v>0</v>
      </c>
      <c r="AM808" s="21">
        <f>+SUMIFS(Resultados_Dic3!AH$3:AH$99980,Resultados_Dic3!$F$3:$F$99980,Produccion_UO!$K808,Resultados_Dic3!$D$3:$D$99980,Produccion_UO!$K$621,Resultados_Dic3!$E$3:$E$99980,Produccion_UO!$J808,Resultados_Dic3!$A$3:$A$99980,Produccion_UO!$H808)*$I$802</f>
        <v>0</v>
      </c>
      <c r="AN808" s="21">
        <f>+SUMIFS(Resultados_Dic3!AI$3:AI$99980,Resultados_Dic3!$F$3:$F$99980,Produccion_UO!$K808,Resultados_Dic3!$D$3:$D$99980,Produccion_UO!$K$621,Resultados_Dic3!$E$3:$E$99980,Produccion_UO!$J808,Resultados_Dic3!$A$3:$A$99980,Produccion_UO!$H808)*$I$802</f>
        <v>0</v>
      </c>
      <c r="AO808" s="21">
        <f>+SUMIFS(Resultados_Dic3!AJ$3:AJ$99980,Resultados_Dic3!$F$3:$F$99980,Produccion_UO!$K808,Resultados_Dic3!$D$3:$D$99980,Produccion_UO!$K$621,Resultados_Dic3!$E$3:$E$99980,Produccion_UO!$J808,Resultados_Dic3!$A$3:$A$99980,Produccion_UO!$H808)*$I$802</f>
        <v>0</v>
      </c>
      <c r="AP808" s="21">
        <f>+SUMIFS(Resultados_Dic3!AK$3:AK$99980,Resultados_Dic3!$F$3:$F$99980,Produccion_UO!$K808,Resultados_Dic3!$D$3:$D$99980,Produccion_UO!$K$621,Resultados_Dic3!$E$3:$E$99980,Produccion_UO!$J808,Resultados_Dic3!$A$3:$A$99980,Produccion_UO!$H808)*$I$802</f>
        <v>0</v>
      </c>
      <c r="AQ808" s="21">
        <f>+SUMIFS(Resultados_Dic3!AL$3:AL$99980,Resultados_Dic3!$F$3:$F$99980,Produccion_UO!$K808,Resultados_Dic3!$D$3:$D$99980,Produccion_UO!$K$621,Resultados_Dic3!$E$3:$E$99980,Produccion_UO!$J808,Resultados_Dic3!$A$3:$A$99980,Produccion_UO!$H808)*$I$802</f>
        <v>0</v>
      </c>
      <c r="AR808" s="21">
        <f>+SUMIFS(Resultados_Dic3!AM$3:AM$99980,Resultados_Dic3!$F$3:$F$99980,Produccion_UO!$K808,Resultados_Dic3!$D$3:$D$99980,Produccion_UO!$K$621,Resultados_Dic3!$E$3:$E$99980,Produccion_UO!$J808,Resultados_Dic3!$A$3:$A$99980,Produccion_UO!$H808)*$I$802</f>
        <v>0</v>
      </c>
    </row>
    <row r="809" spans="1:48" x14ac:dyDescent="0.25">
      <c r="D809" s="131"/>
      <c r="E809" s="131"/>
      <c r="G809" s="15"/>
      <c r="H809" s="17" t="str">
        <f t="shared" si="232"/>
        <v>DIC7</v>
      </c>
      <c r="I809" s="24"/>
      <c r="J809" s="24" t="s">
        <v>153</v>
      </c>
      <c r="K809" s="108" t="s">
        <v>295</v>
      </c>
      <c r="L809" s="22" t="str">
        <f>+$B$7</f>
        <v>VMM - Medium</v>
      </c>
      <c r="M809" s="21">
        <f>+SUMIFS(Resultados_Dic3!H$3:H$99980,Resultados_Dic3!$F$3:$F$99980,Produccion_UO!$K809,Resultados_Dic3!$D$3:$D$99980,Produccion_UO!$K$621,Resultados_Dic3!$E$3:$E$99980,Produccion_UO!$J809,Resultados_Dic3!$A$3:$A$99980,Produccion_UO!$H809)*$I$802</f>
        <v>0</v>
      </c>
      <c r="N809" s="21">
        <f>+SUMIFS(Resultados_Dic3!I$3:I$99980,Resultados_Dic3!$F$3:$F$99980,Produccion_UO!$K809,Resultados_Dic3!$D$3:$D$99980,Produccion_UO!$K$621,Resultados_Dic3!$E$3:$E$99980,Produccion_UO!$J809,Resultados_Dic3!$A$3:$A$99980,Produccion_UO!$H809)*$I$802</f>
        <v>0</v>
      </c>
      <c r="O809" s="21">
        <f>+SUMIFS(Resultados_Dic3!J$3:J$99980,Resultados_Dic3!$F$3:$F$99980,Produccion_UO!$K809,Resultados_Dic3!$D$3:$D$99980,Produccion_UO!$K$621,Resultados_Dic3!$E$3:$E$99980,Produccion_UO!$J809,Resultados_Dic3!$A$3:$A$99980,Produccion_UO!$H809)*$I$802</f>
        <v>0</v>
      </c>
      <c r="P809" s="21">
        <f>+SUMIFS(Resultados_Dic3!K$3:K$99980,Resultados_Dic3!$F$3:$F$99980,Produccion_UO!$K809,Resultados_Dic3!$D$3:$D$99980,Produccion_UO!$K$621,Resultados_Dic3!$E$3:$E$99980,Produccion_UO!$J809,Resultados_Dic3!$A$3:$A$99980,Produccion_UO!$H809)*$I$802</f>
        <v>0</v>
      </c>
      <c r="Q809" s="21">
        <f>+SUMIFS(Resultados_Dic3!L$3:L$99980,Resultados_Dic3!$F$3:$F$99980,Produccion_UO!$K809,Resultados_Dic3!$D$3:$D$99980,Produccion_UO!$K$621,Resultados_Dic3!$E$3:$E$99980,Produccion_UO!$J809,Resultados_Dic3!$A$3:$A$99980,Produccion_UO!$H809)*$I$802</f>
        <v>0</v>
      </c>
      <c r="R809" s="21">
        <f>+SUMIFS(Resultados_Dic3!M$3:M$99980,Resultados_Dic3!$F$3:$F$99980,Produccion_UO!$K809,Resultados_Dic3!$D$3:$D$99980,Produccion_UO!$K$621,Resultados_Dic3!$E$3:$E$99980,Produccion_UO!$J809,Resultados_Dic3!$A$3:$A$99980,Produccion_UO!$H809)*$I$802</f>
        <v>0</v>
      </c>
      <c r="S809" s="21">
        <f>+SUMIFS(Resultados_Dic3!N$3:N$99980,Resultados_Dic3!$F$3:$F$99980,Produccion_UO!$K809,Resultados_Dic3!$D$3:$D$99980,Produccion_UO!$K$621,Resultados_Dic3!$E$3:$E$99980,Produccion_UO!$J809,Resultados_Dic3!$A$3:$A$99980,Produccion_UO!$H809)*$I$802</f>
        <v>0</v>
      </c>
      <c r="T809" s="21">
        <f>+SUMIFS(Resultados_Dic3!O$3:O$99980,Resultados_Dic3!$F$3:$F$99980,Produccion_UO!$K809,Resultados_Dic3!$D$3:$D$99980,Produccion_UO!$K$621,Resultados_Dic3!$E$3:$E$99980,Produccion_UO!$J809,Resultados_Dic3!$A$3:$A$99980,Produccion_UO!$H809)*$I$802</f>
        <v>0</v>
      </c>
      <c r="U809" s="21">
        <f>+SUMIFS(Resultados_Dic3!P$3:P$99980,Resultados_Dic3!$F$3:$F$99980,Produccion_UO!$K809,Resultados_Dic3!$D$3:$D$99980,Produccion_UO!$K$621,Resultados_Dic3!$E$3:$E$99980,Produccion_UO!$J809,Resultados_Dic3!$A$3:$A$99980,Produccion_UO!$H809)*$I$802</f>
        <v>0</v>
      </c>
      <c r="V809" s="21">
        <f>+SUMIFS(Resultados_Dic3!Q$3:Q$99980,Resultados_Dic3!$F$3:$F$99980,Produccion_UO!$K809,Resultados_Dic3!$D$3:$D$99980,Produccion_UO!$K$621,Resultados_Dic3!$E$3:$E$99980,Produccion_UO!$J809,Resultados_Dic3!$A$3:$A$99980,Produccion_UO!$H809)*$I$802</f>
        <v>0</v>
      </c>
      <c r="W809" s="21">
        <f>+SUMIFS(Resultados_Dic3!R$3:R$99980,Resultados_Dic3!$F$3:$F$99980,Produccion_UO!$K809,Resultados_Dic3!$D$3:$D$99980,Produccion_UO!$K$621,Resultados_Dic3!$E$3:$E$99980,Produccion_UO!$J809,Resultados_Dic3!$A$3:$A$99980,Produccion_UO!$H809)*$I$802</f>
        <v>0</v>
      </c>
      <c r="X809" s="21">
        <f>+SUMIFS(Resultados_Dic3!S$3:S$99980,Resultados_Dic3!$F$3:$F$99980,Produccion_UO!$K809,Resultados_Dic3!$D$3:$D$99980,Produccion_UO!$K$621,Resultados_Dic3!$E$3:$E$99980,Produccion_UO!$J809,Resultados_Dic3!$A$3:$A$99980,Produccion_UO!$H809)*$I$802</f>
        <v>0</v>
      </c>
      <c r="Y809" s="21">
        <f>+SUMIFS(Resultados_Dic3!T$3:T$99980,Resultados_Dic3!$F$3:$F$99980,Produccion_UO!$K809,Resultados_Dic3!$D$3:$D$99980,Produccion_UO!$K$621,Resultados_Dic3!$E$3:$E$99980,Produccion_UO!$J809,Resultados_Dic3!$A$3:$A$99980,Produccion_UO!$H809)*$I$802</f>
        <v>0</v>
      </c>
      <c r="Z809" s="21">
        <f>+SUMIFS(Resultados_Dic3!U$3:U$99980,Resultados_Dic3!$F$3:$F$99980,Produccion_UO!$K809,Resultados_Dic3!$D$3:$D$99980,Produccion_UO!$K$621,Resultados_Dic3!$E$3:$E$99980,Produccion_UO!$J809,Resultados_Dic3!$A$3:$A$99980,Produccion_UO!$H809)*$I$802</f>
        <v>0</v>
      </c>
      <c r="AA809" s="21">
        <f>+SUMIFS(Resultados_Dic3!V$3:V$99980,Resultados_Dic3!$F$3:$F$99980,Produccion_UO!$K809,Resultados_Dic3!$D$3:$D$99980,Produccion_UO!$K$621,Resultados_Dic3!$E$3:$E$99980,Produccion_UO!$J809,Resultados_Dic3!$A$3:$A$99980,Produccion_UO!$H809)*$I$802</f>
        <v>0</v>
      </c>
      <c r="AB809" s="21">
        <f>+SUMIFS(Resultados_Dic3!W$3:W$99980,Resultados_Dic3!$F$3:$F$99980,Produccion_UO!$K809,Resultados_Dic3!$D$3:$D$99980,Produccion_UO!$K$621,Resultados_Dic3!$E$3:$E$99980,Produccion_UO!$J809,Resultados_Dic3!$A$3:$A$99980,Produccion_UO!$H809)*$I$802</f>
        <v>0</v>
      </c>
      <c r="AC809" s="21">
        <f>+SUMIFS(Resultados_Dic3!X$3:X$99980,Resultados_Dic3!$F$3:$F$99980,Produccion_UO!$K809,Resultados_Dic3!$D$3:$D$99980,Produccion_UO!$K$621,Resultados_Dic3!$E$3:$E$99980,Produccion_UO!$J809,Resultados_Dic3!$A$3:$A$99980,Produccion_UO!$H809)*$I$802</f>
        <v>0</v>
      </c>
      <c r="AD809" s="21">
        <f>+SUMIFS(Resultados_Dic3!Y$3:Y$99980,Resultados_Dic3!$F$3:$F$99980,Produccion_UO!$K809,Resultados_Dic3!$D$3:$D$99980,Produccion_UO!$K$621,Resultados_Dic3!$E$3:$E$99980,Produccion_UO!$J809,Resultados_Dic3!$A$3:$A$99980,Produccion_UO!$H809)*$I$802</f>
        <v>0</v>
      </c>
      <c r="AE809" s="21">
        <f>+SUMIFS(Resultados_Dic3!Z$3:Z$99980,Resultados_Dic3!$F$3:$F$99980,Produccion_UO!$K809,Resultados_Dic3!$D$3:$D$99980,Produccion_UO!$K$621,Resultados_Dic3!$E$3:$E$99980,Produccion_UO!$J809,Resultados_Dic3!$A$3:$A$99980,Produccion_UO!$H809)*$I$802</f>
        <v>0</v>
      </c>
      <c r="AF809" s="21">
        <f>+SUMIFS(Resultados_Dic3!AA$3:AA$99980,Resultados_Dic3!$F$3:$F$99980,Produccion_UO!$K809,Resultados_Dic3!$D$3:$D$99980,Produccion_UO!$K$621,Resultados_Dic3!$E$3:$E$99980,Produccion_UO!$J809,Resultados_Dic3!$A$3:$A$99980,Produccion_UO!$H809)*$I$802</f>
        <v>0</v>
      </c>
      <c r="AG809" s="21">
        <f>+SUMIFS(Resultados_Dic3!AB$3:AB$99980,Resultados_Dic3!$F$3:$F$99980,Produccion_UO!$K809,Resultados_Dic3!$D$3:$D$99980,Produccion_UO!$K$621,Resultados_Dic3!$E$3:$E$99980,Produccion_UO!$J809,Resultados_Dic3!$A$3:$A$99980,Produccion_UO!$H809)*$I$802</f>
        <v>0</v>
      </c>
      <c r="AH809" s="21">
        <f>+SUMIFS(Resultados_Dic3!AC$3:AC$99980,Resultados_Dic3!$F$3:$F$99980,Produccion_UO!$K809,Resultados_Dic3!$D$3:$D$99980,Produccion_UO!$K$621,Resultados_Dic3!$E$3:$E$99980,Produccion_UO!$J809,Resultados_Dic3!$A$3:$A$99980,Produccion_UO!$H809)*$I$802</f>
        <v>0</v>
      </c>
      <c r="AI809" s="21">
        <f>+SUMIFS(Resultados_Dic3!AD$3:AD$99980,Resultados_Dic3!$F$3:$F$99980,Produccion_UO!$K809,Resultados_Dic3!$D$3:$D$99980,Produccion_UO!$K$621,Resultados_Dic3!$E$3:$E$99980,Produccion_UO!$J809,Resultados_Dic3!$A$3:$A$99980,Produccion_UO!$H809)*$I$802</f>
        <v>0</v>
      </c>
      <c r="AJ809" s="21">
        <f>+SUMIFS(Resultados_Dic3!AE$3:AE$99980,Resultados_Dic3!$F$3:$F$99980,Produccion_UO!$K809,Resultados_Dic3!$D$3:$D$99980,Produccion_UO!$K$621,Resultados_Dic3!$E$3:$E$99980,Produccion_UO!$J809,Resultados_Dic3!$A$3:$A$99980,Produccion_UO!$H809)*$I$802</f>
        <v>0</v>
      </c>
      <c r="AK809" s="21">
        <f>+SUMIFS(Resultados_Dic3!AF$3:AF$99980,Resultados_Dic3!$F$3:$F$99980,Produccion_UO!$K809,Resultados_Dic3!$D$3:$D$99980,Produccion_UO!$K$621,Resultados_Dic3!$E$3:$E$99980,Produccion_UO!$J809,Resultados_Dic3!$A$3:$A$99980,Produccion_UO!$H809)*$I$802</f>
        <v>0</v>
      </c>
      <c r="AL809" s="21">
        <f>+SUMIFS(Resultados_Dic3!AG$3:AG$99980,Resultados_Dic3!$F$3:$F$99980,Produccion_UO!$K809,Resultados_Dic3!$D$3:$D$99980,Produccion_UO!$K$621,Resultados_Dic3!$E$3:$E$99980,Produccion_UO!$J809,Resultados_Dic3!$A$3:$A$99980,Produccion_UO!$H809)*$I$802</f>
        <v>0</v>
      </c>
      <c r="AM809" s="21">
        <f>+SUMIFS(Resultados_Dic3!AH$3:AH$99980,Resultados_Dic3!$F$3:$F$99980,Produccion_UO!$K809,Resultados_Dic3!$D$3:$D$99980,Produccion_UO!$K$621,Resultados_Dic3!$E$3:$E$99980,Produccion_UO!$J809,Resultados_Dic3!$A$3:$A$99980,Produccion_UO!$H809)*$I$802</f>
        <v>0</v>
      </c>
      <c r="AN809" s="21">
        <f>+SUMIFS(Resultados_Dic3!AI$3:AI$99980,Resultados_Dic3!$F$3:$F$99980,Produccion_UO!$K809,Resultados_Dic3!$D$3:$D$99980,Produccion_UO!$K$621,Resultados_Dic3!$E$3:$E$99980,Produccion_UO!$J809,Resultados_Dic3!$A$3:$A$99980,Produccion_UO!$H809)*$I$802</f>
        <v>0</v>
      </c>
      <c r="AO809" s="21">
        <f>+SUMIFS(Resultados_Dic3!AJ$3:AJ$99980,Resultados_Dic3!$F$3:$F$99980,Produccion_UO!$K809,Resultados_Dic3!$D$3:$D$99980,Produccion_UO!$K$621,Resultados_Dic3!$E$3:$E$99980,Produccion_UO!$J809,Resultados_Dic3!$A$3:$A$99980,Produccion_UO!$H809)*$I$802</f>
        <v>0</v>
      </c>
      <c r="AP809" s="21">
        <f>+SUMIFS(Resultados_Dic3!AK$3:AK$99980,Resultados_Dic3!$F$3:$F$99980,Produccion_UO!$K809,Resultados_Dic3!$D$3:$D$99980,Produccion_UO!$K$621,Resultados_Dic3!$E$3:$E$99980,Produccion_UO!$J809,Resultados_Dic3!$A$3:$A$99980,Produccion_UO!$H809)*$I$802</f>
        <v>0</v>
      </c>
      <c r="AQ809" s="21">
        <f>+SUMIFS(Resultados_Dic3!AL$3:AL$99980,Resultados_Dic3!$F$3:$F$99980,Produccion_UO!$K809,Resultados_Dic3!$D$3:$D$99980,Produccion_UO!$K$621,Resultados_Dic3!$E$3:$E$99980,Produccion_UO!$J809,Resultados_Dic3!$A$3:$A$99980,Produccion_UO!$H809)*$I$802</f>
        <v>0</v>
      </c>
      <c r="AR809" s="21">
        <f>+SUMIFS(Resultados_Dic3!AM$3:AM$99980,Resultados_Dic3!$F$3:$F$99980,Produccion_UO!$K809,Resultados_Dic3!$D$3:$D$99980,Produccion_UO!$K$621,Resultados_Dic3!$E$3:$E$99980,Produccion_UO!$J809,Resultados_Dic3!$A$3:$A$99980,Produccion_UO!$H809)*$I$802</f>
        <v>0</v>
      </c>
    </row>
    <row r="810" spans="1:48" x14ac:dyDescent="0.25">
      <c r="D810" s="131"/>
      <c r="E810" s="131"/>
      <c r="G810" s="15"/>
      <c r="H810" s="17" t="str">
        <f t="shared" si="232"/>
        <v>DIC7</v>
      </c>
      <c r="I810" s="24"/>
      <c r="J810" s="24" t="s">
        <v>154</v>
      </c>
      <c r="K810" s="108" t="s">
        <v>236</v>
      </c>
      <c r="L810" s="22" t="str">
        <f>+$B$8</f>
        <v>VSM - Medium</v>
      </c>
      <c r="M810" s="21">
        <f>+SUMIFS(Resultados_Dic3!H$3:H$99980,Resultados_Dic3!$F$3:$F$99980,Produccion_UO!$K810,Resultados_Dic3!$D$3:$D$99980,Produccion_UO!$K$621,Resultados_Dic3!$E$3:$E$99980,Produccion_UO!$J810,Resultados_Dic3!$A$3:$A$99980,Produccion_UO!$H810)*$I$802</f>
        <v>0</v>
      </c>
      <c r="N810" s="21">
        <f>+SUMIFS(Resultados_Dic3!I$3:I$99980,Resultados_Dic3!$F$3:$F$99980,Produccion_UO!$K810,Resultados_Dic3!$D$3:$D$99980,Produccion_UO!$K$621,Resultados_Dic3!$E$3:$E$99980,Produccion_UO!$J810,Resultados_Dic3!$A$3:$A$99980,Produccion_UO!$H810)*$I$802</f>
        <v>0</v>
      </c>
      <c r="O810" s="21">
        <f>+SUMIFS(Resultados_Dic3!J$3:J$99980,Resultados_Dic3!$F$3:$F$99980,Produccion_UO!$K810,Resultados_Dic3!$D$3:$D$99980,Produccion_UO!$K$621,Resultados_Dic3!$E$3:$E$99980,Produccion_UO!$J810,Resultados_Dic3!$A$3:$A$99980,Produccion_UO!$H810)*$I$802</f>
        <v>0</v>
      </c>
      <c r="P810" s="21">
        <f>+SUMIFS(Resultados_Dic3!K$3:K$99980,Resultados_Dic3!$F$3:$F$99980,Produccion_UO!$K810,Resultados_Dic3!$D$3:$D$99980,Produccion_UO!$K$621,Resultados_Dic3!$E$3:$E$99980,Produccion_UO!$J810,Resultados_Dic3!$A$3:$A$99980,Produccion_UO!$H810)*$I$802</f>
        <v>5.5706377158823104</v>
      </c>
      <c r="Q810" s="21">
        <f>+SUMIFS(Resultados_Dic3!L$3:L$99980,Resultados_Dic3!$F$3:$F$99980,Produccion_UO!$K810,Resultados_Dic3!$D$3:$D$99980,Produccion_UO!$K$621,Resultados_Dic3!$E$3:$E$99980,Produccion_UO!$J810,Resultados_Dic3!$A$3:$A$99980,Produccion_UO!$H810)*$I$802</f>
        <v>4.4214018880325199</v>
      </c>
      <c r="R810" s="21">
        <f>+SUMIFS(Resultados_Dic3!M$3:M$99980,Resultados_Dic3!$F$3:$F$99980,Produccion_UO!$K810,Resultados_Dic3!$D$3:$D$99980,Produccion_UO!$K$621,Resultados_Dic3!$E$3:$E$99980,Produccion_UO!$J810,Resultados_Dic3!$A$3:$A$99980,Produccion_UO!$H810)*$I$802</f>
        <v>3.18959418603409</v>
      </c>
      <c r="S810" s="21">
        <f>+SUMIFS(Resultados_Dic3!N$3:N$99980,Resultados_Dic3!$F$3:$F$99980,Produccion_UO!$K810,Resultados_Dic3!$D$3:$D$99980,Produccion_UO!$K$621,Resultados_Dic3!$E$3:$E$99980,Produccion_UO!$J810,Resultados_Dic3!$A$3:$A$99980,Produccion_UO!$H810)*$I$802</f>
        <v>1.95778648403567</v>
      </c>
      <c r="T810" s="21">
        <f>+SUMIFS(Resultados_Dic3!O$3:O$99980,Resultados_Dic3!$F$3:$F$99980,Produccion_UO!$K810,Resultados_Dic3!$D$3:$D$99980,Produccion_UO!$K$621,Resultados_Dic3!$E$3:$E$99980,Produccion_UO!$J810,Resultados_Dic3!$A$3:$A$99980,Produccion_UO!$H810)*$I$802</f>
        <v>1.10698376107795</v>
      </c>
      <c r="U810" s="21">
        <f>+SUMIFS(Resultados_Dic3!P$3:P$99980,Resultados_Dic3!$F$3:$F$99980,Produccion_UO!$K810,Resultados_Dic3!$D$3:$D$99980,Produccion_UO!$K$621,Resultados_Dic3!$E$3:$E$99980,Produccion_UO!$J810,Resultados_Dic3!$A$3:$A$99980,Produccion_UO!$H810)*$I$802</f>
        <v>0</v>
      </c>
      <c r="V810" s="21">
        <f>+SUMIFS(Resultados_Dic3!Q$3:Q$99980,Resultados_Dic3!$F$3:$F$99980,Produccion_UO!$K810,Resultados_Dic3!$D$3:$D$99980,Produccion_UO!$K$621,Resultados_Dic3!$E$3:$E$99980,Produccion_UO!$J810,Resultados_Dic3!$A$3:$A$99980,Produccion_UO!$H810)*$I$802</f>
        <v>0</v>
      </c>
      <c r="W810" s="21">
        <f>+SUMIFS(Resultados_Dic3!R$3:R$99980,Resultados_Dic3!$F$3:$F$99980,Produccion_UO!$K810,Resultados_Dic3!$D$3:$D$99980,Produccion_UO!$K$621,Resultados_Dic3!$E$3:$E$99980,Produccion_UO!$J810,Resultados_Dic3!$A$3:$A$99980,Produccion_UO!$H810)*$I$802</f>
        <v>0</v>
      </c>
      <c r="X810" s="21">
        <f>+SUMIFS(Resultados_Dic3!S$3:S$99980,Resultados_Dic3!$F$3:$F$99980,Produccion_UO!$K810,Resultados_Dic3!$D$3:$D$99980,Produccion_UO!$K$621,Resultados_Dic3!$E$3:$E$99980,Produccion_UO!$J810,Resultados_Dic3!$A$3:$A$99980,Produccion_UO!$H810)*$I$802</f>
        <v>0</v>
      </c>
      <c r="Y810" s="21">
        <f>+SUMIFS(Resultados_Dic3!T$3:T$99980,Resultados_Dic3!$F$3:$F$99980,Produccion_UO!$K810,Resultados_Dic3!$D$3:$D$99980,Produccion_UO!$K$621,Resultados_Dic3!$E$3:$E$99980,Produccion_UO!$J810,Resultados_Dic3!$A$3:$A$99980,Produccion_UO!$H810)*$I$802</f>
        <v>0</v>
      </c>
      <c r="Z810" s="21">
        <f>+SUMIFS(Resultados_Dic3!U$3:U$99980,Resultados_Dic3!$F$3:$F$99980,Produccion_UO!$K810,Resultados_Dic3!$D$3:$D$99980,Produccion_UO!$K$621,Resultados_Dic3!$E$3:$E$99980,Produccion_UO!$J810,Resultados_Dic3!$A$3:$A$99980,Produccion_UO!$H810)*$I$802</f>
        <v>0</v>
      </c>
      <c r="AA810" s="21">
        <f>+SUMIFS(Resultados_Dic3!V$3:V$99980,Resultados_Dic3!$F$3:$F$99980,Produccion_UO!$K810,Resultados_Dic3!$D$3:$D$99980,Produccion_UO!$K$621,Resultados_Dic3!$E$3:$E$99980,Produccion_UO!$J810,Resultados_Dic3!$A$3:$A$99980,Produccion_UO!$H810)*$I$802</f>
        <v>0</v>
      </c>
      <c r="AB810" s="21">
        <f>+SUMIFS(Resultados_Dic3!W$3:W$99980,Resultados_Dic3!$F$3:$F$99980,Produccion_UO!$K810,Resultados_Dic3!$D$3:$D$99980,Produccion_UO!$K$621,Resultados_Dic3!$E$3:$E$99980,Produccion_UO!$J810,Resultados_Dic3!$A$3:$A$99980,Produccion_UO!$H810)*$I$802</f>
        <v>0</v>
      </c>
      <c r="AC810" s="21">
        <f>+SUMIFS(Resultados_Dic3!X$3:X$99980,Resultados_Dic3!$F$3:$F$99980,Produccion_UO!$K810,Resultados_Dic3!$D$3:$D$99980,Produccion_UO!$K$621,Resultados_Dic3!$E$3:$E$99980,Produccion_UO!$J810,Resultados_Dic3!$A$3:$A$99980,Produccion_UO!$H810)*$I$802</f>
        <v>0</v>
      </c>
      <c r="AD810" s="21">
        <f>+SUMIFS(Resultados_Dic3!Y$3:Y$99980,Resultados_Dic3!$F$3:$F$99980,Produccion_UO!$K810,Resultados_Dic3!$D$3:$D$99980,Produccion_UO!$K$621,Resultados_Dic3!$E$3:$E$99980,Produccion_UO!$J810,Resultados_Dic3!$A$3:$A$99980,Produccion_UO!$H810)*$I$802</f>
        <v>0</v>
      </c>
      <c r="AE810" s="21">
        <f>+SUMIFS(Resultados_Dic3!Z$3:Z$99980,Resultados_Dic3!$F$3:$F$99980,Produccion_UO!$K810,Resultados_Dic3!$D$3:$D$99980,Produccion_UO!$K$621,Resultados_Dic3!$E$3:$E$99980,Produccion_UO!$J810,Resultados_Dic3!$A$3:$A$99980,Produccion_UO!$H810)*$I$802</f>
        <v>0</v>
      </c>
      <c r="AF810" s="21">
        <f>+SUMIFS(Resultados_Dic3!AA$3:AA$99980,Resultados_Dic3!$F$3:$F$99980,Produccion_UO!$K810,Resultados_Dic3!$D$3:$D$99980,Produccion_UO!$K$621,Resultados_Dic3!$E$3:$E$99980,Produccion_UO!$J810,Resultados_Dic3!$A$3:$A$99980,Produccion_UO!$H810)*$I$802</f>
        <v>0</v>
      </c>
      <c r="AG810" s="21">
        <f>+SUMIFS(Resultados_Dic3!AB$3:AB$99980,Resultados_Dic3!$F$3:$F$99980,Produccion_UO!$K810,Resultados_Dic3!$D$3:$D$99980,Produccion_UO!$K$621,Resultados_Dic3!$E$3:$E$99980,Produccion_UO!$J810,Resultados_Dic3!$A$3:$A$99980,Produccion_UO!$H810)*$I$802</f>
        <v>0</v>
      </c>
      <c r="AH810" s="21">
        <f>+SUMIFS(Resultados_Dic3!AC$3:AC$99980,Resultados_Dic3!$F$3:$F$99980,Produccion_UO!$K810,Resultados_Dic3!$D$3:$D$99980,Produccion_UO!$K$621,Resultados_Dic3!$E$3:$E$99980,Produccion_UO!$J810,Resultados_Dic3!$A$3:$A$99980,Produccion_UO!$H810)*$I$802</f>
        <v>0</v>
      </c>
      <c r="AI810" s="21">
        <f>+SUMIFS(Resultados_Dic3!AD$3:AD$99980,Resultados_Dic3!$F$3:$F$99980,Produccion_UO!$K810,Resultados_Dic3!$D$3:$D$99980,Produccion_UO!$K$621,Resultados_Dic3!$E$3:$E$99980,Produccion_UO!$J810,Resultados_Dic3!$A$3:$A$99980,Produccion_UO!$H810)*$I$802</f>
        <v>0</v>
      </c>
      <c r="AJ810" s="21">
        <f>+SUMIFS(Resultados_Dic3!AE$3:AE$99980,Resultados_Dic3!$F$3:$F$99980,Produccion_UO!$K810,Resultados_Dic3!$D$3:$D$99980,Produccion_UO!$K$621,Resultados_Dic3!$E$3:$E$99980,Produccion_UO!$J810,Resultados_Dic3!$A$3:$A$99980,Produccion_UO!$H810)*$I$802</f>
        <v>0</v>
      </c>
      <c r="AK810" s="21">
        <f>+SUMIFS(Resultados_Dic3!AF$3:AF$99980,Resultados_Dic3!$F$3:$F$99980,Produccion_UO!$K810,Resultados_Dic3!$D$3:$D$99980,Produccion_UO!$K$621,Resultados_Dic3!$E$3:$E$99980,Produccion_UO!$J810,Resultados_Dic3!$A$3:$A$99980,Produccion_UO!$H810)*$I$802</f>
        <v>0</v>
      </c>
      <c r="AL810" s="21">
        <f>+SUMIFS(Resultados_Dic3!AG$3:AG$99980,Resultados_Dic3!$F$3:$F$99980,Produccion_UO!$K810,Resultados_Dic3!$D$3:$D$99980,Produccion_UO!$K$621,Resultados_Dic3!$E$3:$E$99980,Produccion_UO!$J810,Resultados_Dic3!$A$3:$A$99980,Produccion_UO!$H810)*$I$802</f>
        <v>0</v>
      </c>
      <c r="AM810" s="21">
        <f>+SUMIFS(Resultados_Dic3!AH$3:AH$99980,Resultados_Dic3!$F$3:$F$99980,Produccion_UO!$K810,Resultados_Dic3!$D$3:$D$99980,Produccion_UO!$K$621,Resultados_Dic3!$E$3:$E$99980,Produccion_UO!$J810,Resultados_Dic3!$A$3:$A$99980,Produccion_UO!$H810)*$I$802</f>
        <v>0</v>
      </c>
      <c r="AN810" s="21">
        <f>+SUMIFS(Resultados_Dic3!AI$3:AI$99980,Resultados_Dic3!$F$3:$F$99980,Produccion_UO!$K810,Resultados_Dic3!$D$3:$D$99980,Produccion_UO!$K$621,Resultados_Dic3!$E$3:$E$99980,Produccion_UO!$J810,Resultados_Dic3!$A$3:$A$99980,Produccion_UO!$H810)*$I$802</f>
        <v>0</v>
      </c>
      <c r="AO810" s="21">
        <f>+SUMIFS(Resultados_Dic3!AJ$3:AJ$99980,Resultados_Dic3!$F$3:$F$99980,Produccion_UO!$K810,Resultados_Dic3!$D$3:$D$99980,Produccion_UO!$K$621,Resultados_Dic3!$E$3:$E$99980,Produccion_UO!$J810,Resultados_Dic3!$A$3:$A$99980,Produccion_UO!$H810)*$I$802</f>
        <v>0</v>
      </c>
      <c r="AP810" s="21">
        <f>+SUMIFS(Resultados_Dic3!AK$3:AK$99980,Resultados_Dic3!$F$3:$F$99980,Produccion_UO!$K810,Resultados_Dic3!$D$3:$D$99980,Produccion_UO!$K$621,Resultados_Dic3!$E$3:$E$99980,Produccion_UO!$J810,Resultados_Dic3!$A$3:$A$99980,Produccion_UO!$H810)*$I$802</f>
        <v>0</v>
      </c>
      <c r="AQ810" s="21">
        <f>+SUMIFS(Resultados_Dic3!AL$3:AL$99980,Resultados_Dic3!$F$3:$F$99980,Produccion_UO!$K810,Resultados_Dic3!$D$3:$D$99980,Produccion_UO!$K$621,Resultados_Dic3!$E$3:$E$99980,Produccion_UO!$J810,Resultados_Dic3!$A$3:$A$99980,Produccion_UO!$H810)*$I$802</f>
        <v>0</v>
      </c>
      <c r="AR810" s="21">
        <f>+SUMIFS(Resultados_Dic3!AM$3:AM$99980,Resultados_Dic3!$F$3:$F$99980,Produccion_UO!$K810,Resultados_Dic3!$D$3:$D$99980,Produccion_UO!$K$621,Resultados_Dic3!$E$3:$E$99980,Produccion_UO!$J810,Resultados_Dic3!$A$3:$A$99980,Produccion_UO!$H810)*$I$802</f>
        <v>0</v>
      </c>
    </row>
    <row r="811" spans="1:48" x14ac:dyDescent="0.25">
      <c r="G811" s="15"/>
      <c r="H811" s="17" t="str">
        <f t="shared" si="232"/>
        <v>DIC7</v>
      </c>
      <c r="I811" s="24"/>
      <c r="J811" s="24" t="s">
        <v>155</v>
      </c>
      <c r="K811" s="108" t="s">
        <v>296</v>
      </c>
      <c r="L811" s="22" t="str">
        <f>+$B$9</f>
        <v>VIM - GAS</v>
      </c>
      <c r="M811" s="21">
        <f>+SUMIFS(Resultados_Dic3!H$3:H$99980,Resultados_Dic3!$F$3:$F$99980,Produccion_UO!$K811,Resultados_Dic3!$D$3:$D$99980,Produccion_UO!$K$621,Resultados_Dic3!$E$3:$E$99980,Produccion_UO!$J811,Resultados_Dic3!$A$3:$A$99980,Produccion_UO!$H811)*$I$802</f>
        <v>0</v>
      </c>
      <c r="N811" s="21">
        <f>+SUMIFS(Resultados_Dic3!I$3:I$99980,Resultados_Dic3!$F$3:$F$99980,Produccion_UO!$K811,Resultados_Dic3!$D$3:$D$99980,Produccion_UO!$K$621,Resultados_Dic3!$E$3:$E$99980,Produccion_UO!$J811,Resultados_Dic3!$A$3:$A$99980,Produccion_UO!$H811)*$I$802</f>
        <v>0</v>
      </c>
      <c r="O811" s="21">
        <f>+SUMIFS(Resultados_Dic3!J$3:J$99980,Resultados_Dic3!$F$3:$F$99980,Produccion_UO!$K811,Resultados_Dic3!$D$3:$D$99980,Produccion_UO!$K$621,Resultados_Dic3!$E$3:$E$99980,Produccion_UO!$J811,Resultados_Dic3!$A$3:$A$99980,Produccion_UO!$H811)*$I$802</f>
        <v>0</v>
      </c>
      <c r="P811" s="21">
        <f>+SUMIFS(Resultados_Dic3!K$3:K$99980,Resultados_Dic3!$F$3:$F$99980,Produccion_UO!$K811,Resultados_Dic3!$D$3:$D$99980,Produccion_UO!$K$621,Resultados_Dic3!$E$3:$E$99980,Produccion_UO!$J811,Resultados_Dic3!$A$3:$A$99980,Produccion_UO!$H811)*$I$802</f>
        <v>0</v>
      </c>
      <c r="Q811" s="21">
        <f>+SUMIFS(Resultados_Dic3!L$3:L$99980,Resultados_Dic3!$F$3:$F$99980,Produccion_UO!$K811,Resultados_Dic3!$D$3:$D$99980,Produccion_UO!$K$621,Resultados_Dic3!$E$3:$E$99980,Produccion_UO!$J811,Resultados_Dic3!$A$3:$A$99980,Produccion_UO!$H811)*$I$802</f>
        <v>0</v>
      </c>
      <c r="R811" s="21">
        <f>+SUMIFS(Resultados_Dic3!M$3:M$99980,Resultados_Dic3!$F$3:$F$99980,Produccion_UO!$K811,Resultados_Dic3!$D$3:$D$99980,Produccion_UO!$K$621,Resultados_Dic3!$E$3:$E$99980,Produccion_UO!$J811,Resultados_Dic3!$A$3:$A$99980,Produccion_UO!$H811)*$I$802</f>
        <v>0</v>
      </c>
      <c r="S811" s="21">
        <f>+SUMIFS(Resultados_Dic3!N$3:N$99980,Resultados_Dic3!$F$3:$F$99980,Produccion_UO!$K811,Resultados_Dic3!$D$3:$D$99980,Produccion_UO!$K$621,Resultados_Dic3!$E$3:$E$99980,Produccion_UO!$J811,Resultados_Dic3!$A$3:$A$99980,Produccion_UO!$H811)*$I$802</f>
        <v>0</v>
      </c>
      <c r="T811" s="21">
        <f>+SUMIFS(Resultados_Dic3!O$3:O$99980,Resultados_Dic3!$F$3:$F$99980,Produccion_UO!$K811,Resultados_Dic3!$D$3:$D$99980,Produccion_UO!$K$621,Resultados_Dic3!$E$3:$E$99980,Produccion_UO!$J811,Resultados_Dic3!$A$3:$A$99980,Produccion_UO!$H811)*$I$802</f>
        <v>0</v>
      </c>
      <c r="U811" s="21">
        <f>+SUMIFS(Resultados_Dic3!P$3:P$99980,Resultados_Dic3!$F$3:$F$99980,Produccion_UO!$K811,Resultados_Dic3!$D$3:$D$99980,Produccion_UO!$K$621,Resultados_Dic3!$E$3:$E$99980,Produccion_UO!$J811,Resultados_Dic3!$A$3:$A$99980,Produccion_UO!$H811)*$I$802</f>
        <v>0</v>
      </c>
      <c r="V811" s="21">
        <f>+SUMIFS(Resultados_Dic3!Q$3:Q$99980,Resultados_Dic3!$F$3:$F$99980,Produccion_UO!$K811,Resultados_Dic3!$D$3:$D$99980,Produccion_UO!$K$621,Resultados_Dic3!$E$3:$E$99980,Produccion_UO!$J811,Resultados_Dic3!$A$3:$A$99980,Produccion_UO!$H811)*$I$802</f>
        <v>0</v>
      </c>
      <c r="W811" s="21">
        <f>+SUMIFS(Resultados_Dic3!R$3:R$99980,Resultados_Dic3!$F$3:$F$99980,Produccion_UO!$K811,Resultados_Dic3!$D$3:$D$99980,Produccion_UO!$K$621,Resultados_Dic3!$E$3:$E$99980,Produccion_UO!$J811,Resultados_Dic3!$A$3:$A$99980,Produccion_UO!$H811)*$I$802</f>
        <v>0</v>
      </c>
      <c r="X811" s="21">
        <f>+SUMIFS(Resultados_Dic3!S$3:S$99980,Resultados_Dic3!$F$3:$F$99980,Produccion_UO!$K811,Resultados_Dic3!$D$3:$D$99980,Produccion_UO!$K$621,Resultados_Dic3!$E$3:$E$99980,Produccion_UO!$J811,Resultados_Dic3!$A$3:$A$99980,Produccion_UO!$H811)*$I$802</f>
        <v>0</v>
      </c>
      <c r="Y811" s="21">
        <f>+SUMIFS(Resultados_Dic3!T$3:T$99980,Resultados_Dic3!$F$3:$F$99980,Produccion_UO!$K811,Resultados_Dic3!$D$3:$D$99980,Produccion_UO!$K$621,Resultados_Dic3!$E$3:$E$99980,Produccion_UO!$J811,Resultados_Dic3!$A$3:$A$99980,Produccion_UO!$H811)*$I$802</f>
        <v>0</v>
      </c>
      <c r="Z811" s="21">
        <f>+SUMIFS(Resultados_Dic3!U$3:U$99980,Resultados_Dic3!$F$3:$F$99980,Produccion_UO!$K811,Resultados_Dic3!$D$3:$D$99980,Produccion_UO!$K$621,Resultados_Dic3!$E$3:$E$99980,Produccion_UO!$J811,Resultados_Dic3!$A$3:$A$99980,Produccion_UO!$H811)*$I$802</f>
        <v>0</v>
      </c>
      <c r="AA811" s="21">
        <f>+SUMIFS(Resultados_Dic3!V$3:V$99980,Resultados_Dic3!$F$3:$F$99980,Produccion_UO!$K811,Resultados_Dic3!$D$3:$D$99980,Produccion_UO!$K$621,Resultados_Dic3!$E$3:$E$99980,Produccion_UO!$J811,Resultados_Dic3!$A$3:$A$99980,Produccion_UO!$H811)*$I$802</f>
        <v>0</v>
      </c>
      <c r="AB811" s="21">
        <f>+SUMIFS(Resultados_Dic3!W$3:W$99980,Resultados_Dic3!$F$3:$F$99980,Produccion_UO!$K811,Resultados_Dic3!$D$3:$D$99980,Produccion_UO!$K$621,Resultados_Dic3!$E$3:$E$99980,Produccion_UO!$J811,Resultados_Dic3!$A$3:$A$99980,Produccion_UO!$H811)*$I$802</f>
        <v>0</v>
      </c>
      <c r="AC811" s="21">
        <f>+SUMIFS(Resultados_Dic3!X$3:X$99980,Resultados_Dic3!$F$3:$F$99980,Produccion_UO!$K811,Resultados_Dic3!$D$3:$D$99980,Produccion_UO!$K$621,Resultados_Dic3!$E$3:$E$99980,Produccion_UO!$J811,Resultados_Dic3!$A$3:$A$99980,Produccion_UO!$H811)*$I$802</f>
        <v>0</v>
      </c>
      <c r="AD811" s="21">
        <f>+SUMIFS(Resultados_Dic3!Y$3:Y$99980,Resultados_Dic3!$F$3:$F$99980,Produccion_UO!$K811,Resultados_Dic3!$D$3:$D$99980,Produccion_UO!$K$621,Resultados_Dic3!$E$3:$E$99980,Produccion_UO!$J811,Resultados_Dic3!$A$3:$A$99980,Produccion_UO!$H811)*$I$802</f>
        <v>0</v>
      </c>
      <c r="AE811" s="21">
        <f>+SUMIFS(Resultados_Dic3!Z$3:Z$99980,Resultados_Dic3!$F$3:$F$99980,Produccion_UO!$K811,Resultados_Dic3!$D$3:$D$99980,Produccion_UO!$K$621,Resultados_Dic3!$E$3:$E$99980,Produccion_UO!$J811,Resultados_Dic3!$A$3:$A$99980,Produccion_UO!$H811)*$I$802</f>
        <v>0</v>
      </c>
      <c r="AF811" s="21">
        <f>+SUMIFS(Resultados_Dic3!AA$3:AA$99980,Resultados_Dic3!$F$3:$F$99980,Produccion_UO!$K811,Resultados_Dic3!$D$3:$D$99980,Produccion_UO!$K$621,Resultados_Dic3!$E$3:$E$99980,Produccion_UO!$J811,Resultados_Dic3!$A$3:$A$99980,Produccion_UO!$H811)*$I$802</f>
        <v>0</v>
      </c>
      <c r="AG811" s="21">
        <f>+SUMIFS(Resultados_Dic3!AB$3:AB$99980,Resultados_Dic3!$F$3:$F$99980,Produccion_UO!$K811,Resultados_Dic3!$D$3:$D$99980,Produccion_UO!$K$621,Resultados_Dic3!$E$3:$E$99980,Produccion_UO!$J811,Resultados_Dic3!$A$3:$A$99980,Produccion_UO!$H811)*$I$802</f>
        <v>0</v>
      </c>
      <c r="AH811" s="21">
        <f>+SUMIFS(Resultados_Dic3!AC$3:AC$99980,Resultados_Dic3!$F$3:$F$99980,Produccion_UO!$K811,Resultados_Dic3!$D$3:$D$99980,Produccion_UO!$K$621,Resultados_Dic3!$E$3:$E$99980,Produccion_UO!$J811,Resultados_Dic3!$A$3:$A$99980,Produccion_UO!$H811)*$I$802</f>
        <v>0</v>
      </c>
      <c r="AI811" s="21">
        <f>+SUMIFS(Resultados_Dic3!AD$3:AD$99980,Resultados_Dic3!$F$3:$F$99980,Produccion_UO!$K811,Resultados_Dic3!$D$3:$D$99980,Produccion_UO!$K$621,Resultados_Dic3!$E$3:$E$99980,Produccion_UO!$J811,Resultados_Dic3!$A$3:$A$99980,Produccion_UO!$H811)*$I$802</f>
        <v>0</v>
      </c>
      <c r="AJ811" s="21">
        <f>+SUMIFS(Resultados_Dic3!AE$3:AE$99980,Resultados_Dic3!$F$3:$F$99980,Produccion_UO!$K811,Resultados_Dic3!$D$3:$D$99980,Produccion_UO!$K$621,Resultados_Dic3!$E$3:$E$99980,Produccion_UO!$J811,Resultados_Dic3!$A$3:$A$99980,Produccion_UO!$H811)*$I$802</f>
        <v>0</v>
      </c>
      <c r="AK811" s="21">
        <f>+SUMIFS(Resultados_Dic3!AF$3:AF$99980,Resultados_Dic3!$F$3:$F$99980,Produccion_UO!$K811,Resultados_Dic3!$D$3:$D$99980,Produccion_UO!$K$621,Resultados_Dic3!$E$3:$E$99980,Produccion_UO!$J811,Resultados_Dic3!$A$3:$A$99980,Produccion_UO!$H811)*$I$802</f>
        <v>0</v>
      </c>
      <c r="AL811" s="21">
        <f>+SUMIFS(Resultados_Dic3!AG$3:AG$99980,Resultados_Dic3!$F$3:$F$99980,Produccion_UO!$K811,Resultados_Dic3!$D$3:$D$99980,Produccion_UO!$K$621,Resultados_Dic3!$E$3:$E$99980,Produccion_UO!$J811,Resultados_Dic3!$A$3:$A$99980,Produccion_UO!$H811)*$I$802</f>
        <v>0</v>
      </c>
      <c r="AM811" s="21">
        <f>+SUMIFS(Resultados_Dic3!AH$3:AH$99980,Resultados_Dic3!$F$3:$F$99980,Produccion_UO!$K811,Resultados_Dic3!$D$3:$D$99980,Produccion_UO!$K$621,Resultados_Dic3!$E$3:$E$99980,Produccion_UO!$J811,Resultados_Dic3!$A$3:$A$99980,Produccion_UO!$H811)*$I$802</f>
        <v>0</v>
      </c>
      <c r="AN811" s="21">
        <f>+SUMIFS(Resultados_Dic3!AI$3:AI$99980,Resultados_Dic3!$F$3:$F$99980,Produccion_UO!$K811,Resultados_Dic3!$D$3:$D$99980,Produccion_UO!$K$621,Resultados_Dic3!$E$3:$E$99980,Produccion_UO!$J811,Resultados_Dic3!$A$3:$A$99980,Produccion_UO!$H811)*$I$802</f>
        <v>0</v>
      </c>
      <c r="AO811" s="21">
        <f>+SUMIFS(Resultados_Dic3!AJ$3:AJ$99980,Resultados_Dic3!$F$3:$F$99980,Produccion_UO!$K811,Resultados_Dic3!$D$3:$D$99980,Produccion_UO!$K$621,Resultados_Dic3!$E$3:$E$99980,Produccion_UO!$J811,Resultados_Dic3!$A$3:$A$99980,Produccion_UO!$H811)*$I$802</f>
        <v>0</v>
      </c>
      <c r="AP811" s="21">
        <f>+SUMIFS(Resultados_Dic3!AK$3:AK$99980,Resultados_Dic3!$F$3:$F$99980,Produccion_UO!$K811,Resultados_Dic3!$D$3:$D$99980,Produccion_UO!$K$621,Resultados_Dic3!$E$3:$E$99980,Produccion_UO!$J811,Resultados_Dic3!$A$3:$A$99980,Produccion_UO!$H811)*$I$802</f>
        <v>0</v>
      </c>
      <c r="AQ811" s="21">
        <f>+SUMIFS(Resultados_Dic3!AL$3:AL$99980,Resultados_Dic3!$F$3:$F$99980,Produccion_UO!$K811,Resultados_Dic3!$D$3:$D$99980,Produccion_UO!$K$621,Resultados_Dic3!$E$3:$E$99980,Produccion_UO!$J811,Resultados_Dic3!$A$3:$A$99980,Produccion_UO!$H811)*$I$802</f>
        <v>0</v>
      </c>
      <c r="AR811" s="21">
        <f>+SUMIFS(Resultados_Dic3!AM$3:AM$99980,Resultados_Dic3!$F$3:$F$99980,Produccion_UO!$K811,Resultados_Dic3!$D$3:$D$99980,Produccion_UO!$K$621,Resultados_Dic3!$E$3:$E$99980,Produccion_UO!$J811,Resultados_Dic3!$A$3:$A$99980,Produccion_UO!$H811)*$I$802</f>
        <v>0</v>
      </c>
    </row>
    <row r="812" spans="1:48" s="68" customFormat="1" x14ac:dyDescent="0.25">
      <c r="A812" s="133"/>
      <c r="B812" s="133"/>
      <c r="C812" s="133"/>
      <c r="D812" s="133"/>
      <c r="E812" s="133"/>
      <c r="F812" s="96"/>
      <c r="H812" s="71"/>
      <c r="I812" s="71"/>
      <c r="L812" s="22"/>
      <c r="M812" s="69">
        <f>+SUM(M805:M811)</f>
        <v>48.201190025945898</v>
      </c>
      <c r="N812" s="69">
        <f t="shared" ref="N812" si="233">+SUM(N805:N811)</f>
        <v>47.539339705894101</v>
      </c>
      <c r="O812" s="69">
        <f t="shared" ref="O812:AR812" si="234">+SUM(O805:O811)</f>
        <v>61.132449770939203</v>
      </c>
      <c r="P812" s="69">
        <f t="shared" si="234"/>
        <v>72.576223067772617</v>
      </c>
      <c r="Q812" s="69">
        <f t="shared" si="234"/>
        <v>62.345815319457422</v>
      </c>
      <c r="R812" s="69">
        <f t="shared" si="234"/>
        <v>48.76693907161949</v>
      </c>
      <c r="S812" s="69">
        <f t="shared" si="234"/>
        <v>43.006618496159071</v>
      </c>
      <c r="T812" s="69">
        <f t="shared" si="234"/>
        <v>38.564746298972651</v>
      </c>
      <c r="U812" s="69">
        <f t="shared" si="234"/>
        <v>21.124249460434299</v>
      </c>
      <c r="V812" s="69">
        <f t="shared" si="234"/>
        <v>17.498399427870499</v>
      </c>
      <c r="W812" s="69">
        <f t="shared" si="234"/>
        <v>3.8113640542464302</v>
      </c>
      <c r="X812" s="69">
        <f t="shared" si="234"/>
        <v>7.49820184280237</v>
      </c>
      <c r="Y812" s="69">
        <f t="shared" si="234"/>
        <v>7.49820184280237</v>
      </c>
      <c r="Z812" s="69">
        <f t="shared" si="234"/>
        <v>0.52843640700527605</v>
      </c>
      <c r="AA812" s="69">
        <f t="shared" si="234"/>
        <v>0</v>
      </c>
      <c r="AB812" s="69">
        <f t="shared" si="234"/>
        <v>0</v>
      </c>
      <c r="AC812" s="69">
        <f t="shared" si="234"/>
        <v>0</v>
      </c>
      <c r="AD812" s="69">
        <f t="shared" si="234"/>
        <v>0</v>
      </c>
      <c r="AE812" s="69">
        <f t="shared" si="234"/>
        <v>0</v>
      </c>
      <c r="AF812" s="69">
        <f t="shared" si="234"/>
        <v>0</v>
      </c>
      <c r="AG812" s="69">
        <f t="shared" si="234"/>
        <v>0</v>
      </c>
      <c r="AH812" s="69">
        <f t="shared" si="234"/>
        <v>0</v>
      </c>
      <c r="AI812" s="69">
        <f t="shared" si="234"/>
        <v>0</v>
      </c>
      <c r="AJ812" s="69">
        <f t="shared" si="234"/>
        <v>0</v>
      </c>
      <c r="AK812" s="69">
        <f t="shared" si="234"/>
        <v>0</v>
      </c>
      <c r="AL812" s="69">
        <f t="shared" si="234"/>
        <v>0</v>
      </c>
      <c r="AM812" s="69">
        <f t="shared" si="234"/>
        <v>0</v>
      </c>
      <c r="AN812" s="69">
        <f t="shared" si="234"/>
        <v>0</v>
      </c>
      <c r="AO812" s="69">
        <f t="shared" si="234"/>
        <v>0</v>
      </c>
      <c r="AP812" s="69">
        <f t="shared" si="234"/>
        <v>0</v>
      </c>
      <c r="AQ812" s="69">
        <f t="shared" si="234"/>
        <v>0</v>
      </c>
      <c r="AR812" s="69">
        <f t="shared" si="234"/>
        <v>0</v>
      </c>
    </row>
    <row r="814" spans="1:48" ht="18.75" x14ac:dyDescent="0.3">
      <c r="I814" s="17" t="str">
        <f>+IF(OR(J815="OIL",J815="OIL-eq"),$I$5,IF(J815="GAS",$I$4,IF(J815="GSL",$I$8,IF(J815="DSL",$I$9,IF(J815="KER",$I$10,IF(J815="LPG",$I$11,IF(J815="HFO",$I$12,IF(J815="AVG",$I$13,IF(J815="RFG",$I$14,IF(J815="ELC",$I$15,$I$16))))))))))</f>
        <v>Kt CO2e/año</v>
      </c>
      <c r="K814" s="34" t="s">
        <v>535</v>
      </c>
    </row>
    <row r="815" spans="1:48" x14ac:dyDescent="0.25">
      <c r="I815" s="115">
        <f>+IF(OR(J815="OIL",J815="OIL-eq"),$H$5,IF(J815="GAS",$H$4,IF(J815="GSL",$H$8,IF(J815="DSL",$H$9,IF(J815="KER",$H$10,IF(J815="LPG",$H$11,IF(J815="HFO",$H$12,IF(J815="AVG",$H$13,IF(J815="RFG",$H$14,IF(J815="ELC",$H$15,$H$16))))))))))</f>
        <v>1</v>
      </c>
      <c r="J815" s="106" t="s">
        <v>488</v>
      </c>
      <c r="K815" s="108" t="s">
        <v>389</v>
      </c>
    </row>
    <row r="816" spans="1:48" x14ac:dyDescent="0.25">
      <c r="H816" s="12"/>
      <c r="I816" s="12"/>
      <c r="J816" s="15"/>
      <c r="K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</row>
    <row r="817" spans="1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:44" x14ac:dyDescent="0.25">
      <c r="D818" s="131"/>
      <c r="E818" s="131"/>
      <c r="G818" s="15"/>
      <c r="H818" s="17" t="str">
        <f t="shared" ref="H818:H824" si="235">+$B$1</f>
        <v>DIC7</v>
      </c>
      <c r="I818" s="24"/>
      <c r="J818" s="24" t="s">
        <v>148</v>
      </c>
      <c r="K818" s="108" t="s">
        <v>290</v>
      </c>
      <c r="L818" s="22" t="str">
        <f>+$B$3</f>
        <v>GU - Gas</v>
      </c>
      <c r="M818" s="21">
        <f>+SUMIFS(Resultados_Dic3!H$3:H$99980,Resultados_Dic3!$F$3:$F$99980,Produccion_UO!$K818,Resultados_Dic3!$D$3:$D$99980,Produccion_UO!$K$621,Resultados_Dic3!$E$3:$E$99980,Produccion_UO!$J818,Resultados_Dic3!$A$3:$A$99980,Produccion_UO!$H818)*$I$815</f>
        <v>0</v>
      </c>
      <c r="N818" s="21">
        <f>+SUMIFS(Resultados_Dic3!I$3:I$99980,Resultados_Dic3!$F$3:$F$99980,Produccion_UO!$K818,Resultados_Dic3!$D$3:$D$99980,Produccion_UO!$K$621,Resultados_Dic3!$E$3:$E$99980,Produccion_UO!$J818,Resultados_Dic3!$A$3:$A$99980,Produccion_UO!$H818)*$I$815</f>
        <v>0</v>
      </c>
      <c r="O818" s="21">
        <f>+SUMIFS(Resultados_Dic3!J$3:J$99980,Resultados_Dic3!$F$3:$F$99980,Produccion_UO!$K818,Resultados_Dic3!$D$3:$D$99980,Produccion_UO!$K$621,Resultados_Dic3!$E$3:$E$99980,Produccion_UO!$J818,Resultados_Dic3!$A$3:$A$99980,Produccion_UO!$H818)*$I$815</f>
        <v>0</v>
      </c>
      <c r="P818" s="21">
        <f>+SUMIFS(Resultados_Dic3!K$3:K$99980,Resultados_Dic3!$F$3:$F$99980,Produccion_UO!$K818,Resultados_Dic3!$D$3:$D$99980,Produccion_UO!$K$621,Resultados_Dic3!$E$3:$E$99980,Produccion_UO!$J818,Resultados_Dic3!$A$3:$A$99980,Produccion_UO!$H818)*$I$815</f>
        <v>0</v>
      </c>
      <c r="Q818" s="21">
        <f>+SUMIFS(Resultados_Dic3!L$3:L$99980,Resultados_Dic3!$F$3:$F$99980,Produccion_UO!$K818,Resultados_Dic3!$D$3:$D$99980,Produccion_UO!$K$621,Resultados_Dic3!$E$3:$E$99980,Produccion_UO!$J818,Resultados_Dic3!$A$3:$A$99980,Produccion_UO!$H818)*$I$815</f>
        <v>0</v>
      </c>
      <c r="R818" s="21">
        <f>+SUMIFS(Resultados_Dic3!M$3:M$99980,Resultados_Dic3!$F$3:$F$99980,Produccion_UO!$K818,Resultados_Dic3!$D$3:$D$99980,Produccion_UO!$K$621,Resultados_Dic3!$E$3:$E$99980,Produccion_UO!$J818,Resultados_Dic3!$A$3:$A$99980,Produccion_UO!$H818)*$I$815</f>
        <v>0</v>
      </c>
      <c r="S818" s="21">
        <f>+SUMIFS(Resultados_Dic3!N$3:N$99980,Resultados_Dic3!$F$3:$F$99980,Produccion_UO!$K818,Resultados_Dic3!$D$3:$D$99980,Produccion_UO!$K$621,Resultados_Dic3!$E$3:$E$99980,Produccion_UO!$J818,Resultados_Dic3!$A$3:$A$99980,Produccion_UO!$H818)*$I$815</f>
        <v>0</v>
      </c>
      <c r="T818" s="21">
        <f>+SUMIFS(Resultados_Dic3!O$3:O$99980,Resultados_Dic3!$F$3:$F$99980,Produccion_UO!$K818,Resultados_Dic3!$D$3:$D$99980,Produccion_UO!$K$621,Resultados_Dic3!$E$3:$E$99980,Produccion_UO!$J818,Resultados_Dic3!$A$3:$A$99980,Produccion_UO!$H818)*$I$815</f>
        <v>0</v>
      </c>
      <c r="U818" s="21">
        <f>+SUMIFS(Resultados_Dic3!P$3:P$99980,Resultados_Dic3!$F$3:$F$99980,Produccion_UO!$K818,Resultados_Dic3!$D$3:$D$99980,Produccion_UO!$K$621,Resultados_Dic3!$E$3:$E$99980,Produccion_UO!$J818,Resultados_Dic3!$A$3:$A$99980,Produccion_UO!$H818)*$I$815</f>
        <v>0</v>
      </c>
      <c r="V818" s="21">
        <f>+SUMIFS(Resultados_Dic3!Q$3:Q$99980,Resultados_Dic3!$F$3:$F$99980,Produccion_UO!$K818,Resultados_Dic3!$D$3:$D$99980,Produccion_UO!$K$621,Resultados_Dic3!$E$3:$E$99980,Produccion_UO!$J818,Resultados_Dic3!$A$3:$A$99980,Produccion_UO!$H818)*$I$815</f>
        <v>0</v>
      </c>
      <c r="W818" s="21">
        <f>+SUMIFS(Resultados_Dic3!R$3:R$99980,Resultados_Dic3!$F$3:$F$99980,Produccion_UO!$K818,Resultados_Dic3!$D$3:$D$99980,Produccion_UO!$K$621,Resultados_Dic3!$E$3:$E$99980,Produccion_UO!$J818,Resultados_Dic3!$A$3:$A$99980,Produccion_UO!$H818)*$I$815</f>
        <v>0</v>
      </c>
      <c r="X818" s="21">
        <f>+SUMIFS(Resultados_Dic3!S$3:S$99980,Resultados_Dic3!$F$3:$F$99980,Produccion_UO!$K818,Resultados_Dic3!$D$3:$D$99980,Produccion_UO!$K$621,Resultados_Dic3!$E$3:$E$99980,Produccion_UO!$J818,Resultados_Dic3!$A$3:$A$99980,Produccion_UO!$H818)*$I$815</f>
        <v>0</v>
      </c>
      <c r="Y818" s="21">
        <f>+SUMIFS(Resultados_Dic3!T$3:T$99980,Resultados_Dic3!$F$3:$F$99980,Produccion_UO!$K818,Resultados_Dic3!$D$3:$D$99980,Produccion_UO!$K$621,Resultados_Dic3!$E$3:$E$99980,Produccion_UO!$J818,Resultados_Dic3!$A$3:$A$99980,Produccion_UO!$H818)*$I$815</f>
        <v>0</v>
      </c>
      <c r="Z818" s="21">
        <f>+SUMIFS(Resultados_Dic3!U$3:U$99980,Resultados_Dic3!$F$3:$F$99980,Produccion_UO!$K818,Resultados_Dic3!$D$3:$D$99980,Produccion_UO!$K$621,Resultados_Dic3!$E$3:$E$99980,Produccion_UO!$J818,Resultados_Dic3!$A$3:$A$99980,Produccion_UO!$H818)*$I$815</f>
        <v>0</v>
      </c>
      <c r="AA818" s="21">
        <f>+SUMIFS(Resultados_Dic3!V$3:V$99980,Resultados_Dic3!$F$3:$F$99980,Produccion_UO!$K818,Resultados_Dic3!$D$3:$D$99980,Produccion_UO!$K$621,Resultados_Dic3!$E$3:$E$99980,Produccion_UO!$J818,Resultados_Dic3!$A$3:$A$99980,Produccion_UO!$H818)*$I$815</f>
        <v>0</v>
      </c>
      <c r="AB818" s="21">
        <f>+SUMIFS(Resultados_Dic3!W$3:W$99980,Resultados_Dic3!$F$3:$F$99980,Produccion_UO!$K818,Resultados_Dic3!$D$3:$D$99980,Produccion_UO!$K$621,Resultados_Dic3!$E$3:$E$99980,Produccion_UO!$J818,Resultados_Dic3!$A$3:$A$99980,Produccion_UO!$H818)*$I$815</f>
        <v>0</v>
      </c>
      <c r="AC818" s="21">
        <f>+SUMIFS(Resultados_Dic3!X$3:X$99980,Resultados_Dic3!$F$3:$F$99980,Produccion_UO!$K818,Resultados_Dic3!$D$3:$D$99980,Produccion_UO!$K$621,Resultados_Dic3!$E$3:$E$99980,Produccion_UO!$J818,Resultados_Dic3!$A$3:$A$99980,Produccion_UO!$H818)*$I$815</f>
        <v>0</v>
      </c>
      <c r="AD818" s="21">
        <f>+SUMIFS(Resultados_Dic3!Y$3:Y$99980,Resultados_Dic3!$F$3:$F$99980,Produccion_UO!$K818,Resultados_Dic3!$D$3:$D$99980,Produccion_UO!$K$621,Resultados_Dic3!$E$3:$E$99980,Produccion_UO!$J818,Resultados_Dic3!$A$3:$A$99980,Produccion_UO!$H818)*$I$815</f>
        <v>0</v>
      </c>
      <c r="AE818" s="21">
        <f>+SUMIFS(Resultados_Dic3!Z$3:Z$99980,Resultados_Dic3!$F$3:$F$99980,Produccion_UO!$K818,Resultados_Dic3!$D$3:$D$99980,Produccion_UO!$K$621,Resultados_Dic3!$E$3:$E$99980,Produccion_UO!$J818,Resultados_Dic3!$A$3:$A$99980,Produccion_UO!$H818)*$I$815</f>
        <v>0</v>
      </c>
      <c r="AF818" s="21">
        <f>+SUMIFS(Resultados_Dic3!AA$3:AA$99980,Resultados_Dic3!$F$3:$F$99980,Produccion_UO!$K818,Resultados_Dic3!$D$3:$D$99980,Produccion_UO!$K$621,Resultados_Dic3!$E$3:$E$99980,Produccion_UO!$J818,Resultados_Dic3!$A$3:$A$99980,Produccion_UO!$H818)*$I$815</f>
        <v>0</v>
      </c>
      <c r="AG818" s="21">
        <f>+SUMIFS(Resultados_Dic3!AB$3:AB$99980,Resultados_Dic3!$F$3:$F$99980,Produccion_UO!$K818,Resultados_Dic3!$D$3:$D$99980,Produccion_UO!$K$621,Resultados_Dic3!$E$3:$E$99980,Produccion_UO!$J818,Resultados_Dic3!$A$3:$A$99980,Produccion_UO!$H818)*$I$815</f>
        <v>0</v>
      </c>
      <c r="AH818" s="21">
        <f>+SUMIFS(Resultados_Dic3!AC$3:AC$99980,Resultados_Dic3!$F$3:$F$99980,Produccion_UO!$K818,Resultados_Dic3!$D$3:$D$99980,Produccion_UO!$K$621,Resultados_Dic3!$E$3:$E$99980,Produccion_UO!$J818,Resultados_Dic3!$A$3:$A$99980,Produccion_UO!$H818)*$I$815</f>
        <v>0</v>
      </c>
      <c r="AI818" s="21">
        <f>+SUMIFS(Resultados_Dic3!AD$3:AD$99980,Resultados_Dic3!$F$3:$F$99980,Produccion_UO!$K818,Resultados_Dic3!$D$3:$D$99980,Produccion_UO!$K$621,Resultados_Dic3!$E$3:$E$99980,Produccion_UO!$J818,Resultados_Dic3!$A$3:$A$99980,Produccion_UO!$H818)*$I$815</f>
        <v>0</v>
      </c>
      <c r="AJ818" s="21">
        <f>+SUMIFS(Resultados_Dic3!AE$3:AE$99980,Resultados_Dic3!$F$3:$F$99980,Produccion_UO!$K818,Resultados_Dic3!$D$3:$D$99980,Produccion_UO!$K$621,Resultados_Dic3!$E$3:$E$99980,Produccion_UO!$J818,Resultados_Dic3!$A$3:$A$99980,Produccion_UO!$H818)*$I$815</f>
        <v>0</v>
      </c>
      <c r="AK818" s="21">
        <f>+SUMIFS(Resultados_Dic3!AF$3:AF$99980,Resultados_Dic3!$F$3:$F$99980,Produccion_UO!$K818,Resultados_Dic3!$D$3:$D$99980,Produccion_UO!$K$621,Resultados_Dic3!$E$3:$E$99980,Produccion_UO!$J818,Resultados_Dic3!$A$3:$A$99980,Produccion_UO!$H818)*$I$815</f>
        <v>0</v>
      </c>
      <c r="AL818" s="21">
        <f>+SUMIFS(Resultados_Dic3!AG$3:AG$99980,Resultados_Dic3!$F$3:$F$99980,Produccion_UO!$K818,Resultados_Dic3!$D$3:$D$99980,Produccion_UO!$K$621,Resultados_Dic3!$E$3:$E$99980,Produccion_UO!$J818,Resultados_Dic3!$A$3:$A$99980,Produccion_UO!$H818)*$I$815</f>
        <v>0</v>
      </c>
      <c r="AM818" s="21">
        <f>+SUMIFS(Resultados_Dic3!AH$3:AH$99980,Resultados_Dic3!$F$3:$F$99980,Produccion_UO!$K818,Resultados_Dic3!$D$3:$D$99980,Produccion_UO!$K$621,Resultados_Dic3!$E$3:$E$99980,Produccion_UO!$J818,Resultados_Dic3!$A$3:$A$99980,Produccion_UO!$H818)*$I$815</f>
        <v>0</v>
      </c>
      <c r="AN818" s="21">
        <f>+SUMIFS(Resultados_Dic3!AI$3:AI$99980,Resultados_Dic3!$F$3:$F$99980,Produccion_UO!$K818,Resultados_Dic3!$D$3:$D$99980,Produccion_UO!$K$621,Resultados_Dic3!$E$3:$E$99980,Produccion_UO!$J818,Resultados_Dic3!$A$3:$A$99980,Produccion_UO!$H818)*$I$815</f>
        <v>0</v>
      </c>
      <c r="AO818" s="21">
        <f>+SUMIFS(Resultados_Dic3!AJ$3:AJ$99980,Resultados_Dic3!$F$3:$F$99980,Produccion_UO!$K818,Resultados_Dic3!$D$3:$D$99980,Produccion_UO!$K$621,Resultados_Dic3!$E$3:$E$99980,Produccion_UO!$J818,Resultados_Dic3!$A$3:$A$99980,Produccion_UO!$H818)*$I$815</f>
        <v>0</v>
      </c>
      <c r="AP818" s="21">
        <f>+SUMIFS(Resultados_Dic3!AK$3:AK$99980,Resultados_Dic3!$F$3:$F$99980,Produccion_UO!$K818,Resultados_Dic3!$D$3:$D$99980,Produccion_UO!$K$621,Resultados_Dic3!$E$3:$E$99980,Produccion_UO!$J818,Resultados_Dic3!$A$3:$A$99980,Produccion_UO!$H818)*$I$815</f>
        <v>0</v>
      </c>
      <c r="AQ818" s="21">
        <f>+SUMIFS(Resultados_Dic3!AL$3:AL$99980,Resultados_Dic3!$F$3:$F$99980,Produccion_UO!$K818,Resultados_Dic3!$D$3:$D$99980,Produccion_UO!$K$621,Resultados_Dic3!$E$3:$E$99980,Produccion_UO!$J818,Resultados_Dic3!$A$3:$A$99980,Produccion_UO!$H818)*$I$815</f>
        <v>0</v>
      </c>
      <c r="AR818" s="21">
        <f>+SUMIFS(Resultados_Dic3!AM$3:AM$99980,Resultados_Dic3!$F$3:$F$99980,Produccion_UO!$K818,Resultados_Dic3!$D$3:$D$99980,Produccion_UO!$K$621,Resultados_Dic3!$E$3:$E$99980,Produccion_UO!$J818,Resultados_Dic3!$A$3:$A$99980,Produccion_UO!$H818)*$I$815</f>
        <v>0</v>
      </c>
    </row>
    <row r="819" spans="1:44" x14ac:dyDescent="0.25">
      <c r="D819" s="131"/>
      <c r="E819" s="131"/>
      <c r="G819" s="15"/>
      <c r="H819" s="17" t="str">
        <f t="shared" si="235"/>
        <v>DIC7</v>
      </c>
      <c r="I819" s="24"/>
      <c r="J819" s="24" t="s">
        <v>150</v>
      </c>
      <c r="K819" s="108" t="s">
        <v>232</v>
      </c>
      <c r="L819" s="22" t="str">
        <f>+$B$4</f>
        <v>LLO - Ligth</v>
      </c>
      <c r="M819" s="21">
        <f>(SUMIFS(Resultados_Dic3!H$3:H$99980,Resultados_Dic3!$F$3:$F$99980,Produccion_UO!$K819,Resultados_Dic3!$D$3:$D$99980,Produccion_UO!$K$660,Resultados_Dic3!$E$3:$E$99980,Produccion_UO!$J819,Resultados_Dic3!$A$3:$A$99980,Produccion_UO!$H819)+SUMIFS(Resultados_Dic3!H$3:H$99980,Resultados_Dic3!$F$3:$F$99980,Produccion_UO!$K819,Resultados_Dic3!$D$3:$D$99980,Produccion_UO!$K$660,Resultados_Dic3!$E$3:$E$99980,$I819,Resultados_Dic3!$A$3:$A$99980,Produccion_UO!$H819))*$I$815</f>
        <v>0</v>
      </c>
      <c r="N819" s="21">
        <f>(SUMIFS(Resultados_Dic3!I$3:I$99980,Resultados_Dic3!$F$3:$F$99980,Produccion_UO!$K819,Resultados_Dic3!$D$3:$D$99980,Produccion_UO!$K$660,Resultados_Dic3!$E$3:$E$99980,Produccion_UO!$J819,Resultados_Dic3!$A$3:$A$99980,Produccion_UO!$H819)+SUMIFS(Resultados_Dic3!I$3:I$99980,Resultados_Dic3!$F$3:$F$99980,Produccion_UO!$K819,Resultados_Dic3!$D$3:$D$99980,Produccion_UO!$K$660,Resultados_Dic3!$E$3:$E$99980,$I819,Resultados_Dic3!$A$3:$A$99980,Produccion_UO!$H819))*$I$815</f>
        <v>0</v>
      </c>
      <c r="O819" s="21">
        <f>(SUMIFS(Resultados_Dic3!J$3:J$99980,Resultados_Dic3!$F$3:$F$99980,Produccion_UO!$K819,Resultados_Dic3!$D$3:$D$99980,Produccion_UO!$K$660,Resultados_Dic3!$E$3:$E$99980,Produccion_UO!$J819,Resultados_Dic3!$A$3:$A$99980,Produccion_UO!$H819)+SUMIFS(Resultados_Dic3!J$3:J$99980,Resultados_Dic3!$F$3:$F$99980,Produccion_UO!$K819,Resultados_Dic3!$D$3:$D$99980,Produccion_UO!$K$660,Resultados_Dic3!$E$3:$E$99980,$I819,Resultados_Dic3!$A$3:$A$99980,Produccion_UO!$H819))*$I$815</f>
        <v>0</v>
      </c>
      <c r="P819" s="21">
        <f>(SUMIFS(Resultados_Dic3!K$3:K$99980,Resultados_Dic3!$F$3:$F$99980,Produccion_UO!$K819,Resultados_Dic3!$D$3:$D$99980,Produccion_UO!$K$660,Resultados_Dic3!$E$3:$E$99980,Produccion_UO!$J819,Resultados_Dic3!$A$3:$A$99980,Produccion_UO!$H819)+SUMIFS(Resultados_Dic3!K$3:K$99980,Resultados_Dic3!$F$3:$F$99980,Produccion_UO!$K819,Resultados_Dic3!$D$3:$D$99980,Produccion_UO!$K$660,Resultados_Dic3!$E$3:$E$99980,$I819,Resultados_Dic3!$A$3:$A$99980,Produccion_UO!$H819))*$I$815</f>
        <v>0</v>
      </c>
      <c r="Q819" s="21">
        <f>(SUMIFS(Resultados_Dic3!L$3:L$99980,Resultados_Dic3!$F$3:$F$99980,Produccion_UO!$K819,Resultados_Dic3!$D$3:$D$99980,Produccion_UO!$K$660,Resultados_Dic3!$E$3:$E$99980,Produccion_UO!$J819,Resultados_Dic3!$A$3:$A$99980,Produccion_UO!$H819)+SUMIFS(Resultados_Dic3!L$3:L$99980,Resultados_Dic3!$F$3:$F$99980,Produccion_UO!$K819,Resultados_Dic3!$D$3:$D$99980,Produccion_UO!$K$660,Resultados_Dic3!$E$3:$E$99980,$I819,Resultados_Dic3!$A$3:$A$99980,Produccion_UO!$H819))*$I$815</f>
        <v>0</v>
      </c>
      <c r="R819" s="21">
        <f>(SUMIFS(Resultados_Dic3!M$3:M$99980,Resultados_Dic3!$F$3:$F$99980,Produccion_UO!$K819,Resultados_Dic3!$D$3:$D$99980,Produccion_UO!$K$660,Resultados_Dic3!$E$3:$E$99980,Produccion_UO!$J819,Resultados_Dic3!$A$3:$A$99980,Produccion_UO!$H819)+SUMIFS(Resultados_Dic3!M$3:M$99980,Resultados_Dic3!$F$3:$F$99980,Produccion_UO!$K819,Resultados_Dic3!$D$3:$D$99980,Produccion_UO!$K$660,Resultados_Dic3!$E$3:$E$99980,$I819,Resultados_Dic3!$A$3:$A$99980,Produccion_UO!$H819))*$I$815</f>
        <v>0</v>
      </c>
      <c r="S819" s="21">
        <f>(SUMIFS(Resultados_Dic3!N$3:N$99980,Resultados_Dic3!$F$3:$F$99980,Produccion_UO!$K819,Resultados_Dic3!$D$3:$D$99980,Produccion_UO!$K$660,Resultados_Dic3!$E$3:$E$99980,Produccion_UO!$J819,Resultados_Dic3!$A$3:$A$99980,Produccion_UO!$H819)+SUMIFS(Resultados_Dic3!N$3:N$99980,Resultados_Dic3!$F$3:$F$99980,Produccion_UO!$K819,Resultados_Dic3!$D$3:$D$99980,Produccion_UO!$K$660,Resultados_Dic3!$E$3:$E$99980,$I819,Resultados_Dic3!$A$3:$A$99980,Produccion_UO!$H819))*$I$815</f>
        <v>0</v>
      </c>
      <c r="T819" s="21">
        <f>(SUMIFS(Resultados_Dic3!O$3:O$99980,Resultados_Dic3!$F$3:$F$99980,Produccion_UO!$K819,Resultados_Dic3!$D$3:$D$99980,Produccion_UO!$K$660,Resultados_Dic3!$E$3:$E$99980,Produccion_UO!$J819,Resultados_Dic3!$A$3:$A$99980,Produccion_UO!$H819)+SUMIFS(Resultados_Dic3!O$3:O$99980,Resultados_Dic3!$F$3:$F$99980,Produccion_UO!$K819,Resultados_Dic3!$D$3:$D$99980,Produccion_UO!$K$660,Resultados_Dic3!$E$3:$E$99980,$I819,Resultados_Dic3!$A$3:$A$99980,Produccion_UO!$H819))*$I$815</f>
        <v>0</v>
      </c>
      <c r="U819" s="21">
        <f>(SUMIFS(Resultados_Dic3!P$3:P$99980,Resultados_Dic3!$F$3:$F$99980,Produccion_UO!$K819,Resultados_Dic3!$D$3:$D$99980,Produccion_UO!$K$660,Resultados_Dic3!$E$3:$E$99980,Produccion_UO!$J819,Resultados_Dic3!$A$3:$A$99980,Produccion_UO!$H819)+SUMIFS(Resultados_Dic3!P$3:P$99980,Resultados_Dic3!$F$3:$F$99980,Produccion_UO!$K819,Resultados_Dic3!$D$3:$D$99980,Produccion_UO!$K$660,Resultados_Dic3!$E$3:$E$99980,$I819,Resultados_Dic3!$A$3:$A$99980,Produccion_UO!$H819))*$I$815</f>
        <v>0</v>
      </c>
      <c r="V819" s="21">
        <f>(SUMIFS(Resultados_Dic3!Q$3:Q$99980,Resultados_Dic3!$F$3:$F$99980,Produccion_UO!$K819,Resultados_Dic3!$D$3:$D$99980,Produccion_UO!$K$660,Resultados_Dic3!$E$3:$E$99980,Produccion_UO!$J819,Resultados_Dic3!$A$3:$A$99980,Produccion_UO!$H819)+SUMIFS(Resultados_Dic3!Q$3:Q$99980,Resultados_Dic3!$F$3:$F$99980,Produccion_UO!$K819,Resultados_Dic3!$D$3:$D$99980,Produccion_UO!$K$660,Resultados_Dic3!$E$3:$E$99980,$I819,Resultados_Dic3!$A$3:$A$99980,Produccion_UO!$H819))*$I$815</f>
        <v>0</v>
      </c>
      <c r="W819" s="21">
        <f>(SUMIFS(Resultados_Dic3!R$3:R$99980,Resultados_Dic3!$F$3:$F$99980,Produccion_UO!$K819,Resultados_Dic3!$D$3:$D$99980,Produccion_UO!$K$660,Resultados_Dic3!$E$3:$E$99980,Produccion_UO!$J819,Resultados_Dic3!$A$3:$A$99980,Produccion_UO!$H819)+SUMIFS(Resultados_Dic3!R$3:R$99980,Resultados_Dic3!$F$3:$F$99980,Produccion_UO!$K819,Resultados_Dic3!$D$3:$D$99980,Produccion_UO!$K$660,Resultados_Dic3!$E$3:$E$99980,$I819,Resultados_Dic3!$A$3:$A$99980,Produccion_UO!$H819))*$I$815</f>
        <v>0</v>
      </c>
      <c r="X819" s="21">
        <f>(SUMIFS(Resultados_Dic3!S$3:S$99980,Resultados_Dic3!$F$3:$F$99980,Produccion_UO!$K819,Resultados_Dic3!$D$3:$D$99980,Produccion_UO!$K$660,Resultados_Dic3!$E$3:$E$99980,Produccion_UO!$J819,Resultados_Dic3!$A$3:$A$99980,Produccion_UO!$H819)+SUMIFS(Resultados_Dic3!S$3:S$99980,Resultados_Dic3!$F$3:$F$99980,Produccion_UO!$K819,Resultados_Dic3!$D$3:$D$99980,Produccion_UO!$K$660,Resultados_Dic3!$E$3:$E$99980,$I819,Resultados_Dic3!$A$3:$A$99980,Produccion_UO!$H819))*$I$815</f>
        <v>0</v>
      </c>
      <c r="Y819" s="21">
        <f>(SUMIFS(Resultados_Dic3!T$3:T$99980,Resultados_Dic3!$F$3:$F$99980,Produccion_UO!$K819,Resultados_Dic3!$D$3:$D$99980,Produccion_UO!$K$660,Resultados_Dic3!$E$3:$E$99980,Produccion_UO!$J819,Resultados_Dic3!$A$3:$A$99980,Produccion_UO!$H819)+SUMIFS(Resultados_Dic3!T$3:T$99980,Resultados_Dic3!$F$3:$F$99980,Produccion_UO!$K819,Resultados_Dic3!$D$3:$D$99980,Produccion_UO!$K$660,Resultados_Dic3!$E$3:$E$99980,$I819,Resultados_Dic3!$A$3:$A$99980,Produccion_UO!$H819))*$I$815</f>
        <v>0</v>
      </c>
      <c r="Z819" s="21">
        <f>(SUMIFS(Resultados_Dic3!U$3:U$99980,Resultados_Dic3!$F$3:$F$99980,Produccion_UO!$K819,Resultados_Dic3!$D$3:$D$99980,Produccion_UO!$K$660,Resultados_Dic3!$E$3:$E$99980,Produccion_UO!$J819,Resultados_Dic3!$A$3:$A$99980,Produccion_UO!$H819)+SUMIFS(Resultados_Dic3!U$3:U$99980,Resultados_Dic3!$F$3:$F$99980,Produccion_UO!$K819,Resultados_Dic3!$D$3:$D$99980,Produccion_UO!$K$660,Resultados_Dic3!$E$3:$E$99980,$I819,Resultados_Dic3!$A$3:$A$99980,Produccion_UO!$H819))*$I$815</f>
        <v>0</v>
      </c>
      <c r="AA819" s="21">
        <f>(SUMIFS(Resultados_Dic3!V$3:V$99980,Resultados_Dic3!$F$3:$F$99980,Produccion_UO!$K819,Resultados_Dic3!$D$3:$D$99980,Produccion_UO!$K$660,Resultados_Dic3!$E$3:$E$99980,Produccion_UO!$J819,Resultados_Dic3!$A$3:$A$99980,Produccion_UO!$H819)+SUMIFS(Resultados_Dic3!V$3:V$99980,Resultados_Dic3!$F$3:$F$99980,Produccion_UO!$K819,Resultados_Dic3!$D$3:$D$99980,Produccion_UO!$K$660,Resultados_Dic3!$E$3:$E$99980,$I819,Resultados_Dic3!$A$3:$A$99980,Produccion_UO!$H819))*$I$815</f>
        <v>0</v>
      </c>
      <c r="AB819" s="21">
        <f>(SUMIFS(Resultados_Dic3!W$3:W$99980,Resultados_Dic3!$F$3:$F$99980,Produccion_UO!$K819,Resultados_Dic3!$D$3:$D$99980,Produccion_UO!$K$660,Resultados_Dic3!$E$3:$E$99980,Produccion_UO!$J819,Resultados_Dic3!$A$3:$A$99980,Produccion_UO!$H819)+SUMIFS(Resultados_Dic3!W$3:W$99980,Resultados_Dic3!$F$3:$F$99980,Produccion_UO!$K819,Resultados_Dic3!$D$3:$D$99980,Produccion_UO!$K$660,Resultados_Dic3!$E$3:$E$99980,$I819,Resultados_Dic3!$A$3:$A$99980,Produccion_UO!$H819))*$I$815</f>
        <v>0</v>
      </c>
      <c r="AC819" s="21">
        <f>(SUMIFS(Resultados_Dic3!X$3:X$99980,Resultados_Dic3!$F$3:$F$99980,Produccion_UO!$K819,Resultados_Dic3!$D$3:$D$99980,Produccion_UO!$K$660,Resultados_Dic3!$E$3:$E$99980,Produccion_UO!$J819,Resultados_Dic3!$A$3:$A$99980,Produccion_UO!$H819)+SUMIFS(Resultados_Dic3!X$3:X$99980,Resultados_Dic3!$F$3:$F$99980,Produccion_UO!$K819,Resultados_Dic3!$D$3:$D$99980,Produccion_UO!$K$660,Resultados_Dic3!$E$3:$E$99980,$I819,Resultados_Dic3!$A$3:$A$99980,Produccion_UO!$H819))*$I$815</f>
        <v>0</v>
      </c>
      <c r="AD819" s="21">
        <f>(SUMIFS(Resultados_Dic3!Y$3:Y$99980,Resultados_Dic3!$F$3:$F$99980,Produccion_UO!$K819,Resultados_Dic3!$D$3:$D$99980,Produccion_UO!$K$660,Resultados_Dic3!$E$3:$E$99980,Produccion_UO!$J819,Resultados_Dic3!$A$3:$A$99980,Produccion_UO!$H819)+SUMIFS(Resultados_Dic3!Y$3:Y$99980,Resultados_Dic3!$F$3:$F$99980,Produccion_UO!$K819,Resultados_Dic3!$D$3:$D$99980,Produccion_UO!$K$660,Resultados_Dic3!$E$3:$E$99980,$I819,Resultados_Dic3!$A$3:$A$99980,Produccion_UO!$H819))*$I$815</f>
        <v>0</v>
      </c>
      <c r="AE819" s="21">
        <f>(SUMIFS(Resultados_Dic3!Z$3:Z$99980,Resultados_Dic3!$F$3:$F$99980,Produccion_UO!$K819,Resultados_Dic3!$D$3:$D$99980,Produccion_UO!$K$660,Resultados_Dic3!$E$3:$E$99980,Produccion_UO!$J819,Resultados_Dic3!$A$3:$A$99980,Produccion_UO!$H819)+SUMIFS(Resultados_Dic3!Z$3:Z$99980,Resultados_Dic3!$F$3:$F$99980,Produccion_UO!$K819,Resultados_Dic3!$D$3:$D$99980,Produccion_UO!$K$660,Resultados_Dic3!$E$3:$E$99980,$I819,Resultados_Dic3!$A$3:$A$99980,Produccion_UO!$H819))*$I$815</f>
        <v>0</v>
      </c>
      <c r="AF819" s="21">
        <f>(SUMIFS(Resultados_Dic3!AA$3:AA$99980,Resultados_Dic3!$F$3:$F$99980,Produccion_UO!$K819,Resultados_Dic3!$D$3:$D$99980,Produccion_UO!$K$660,Resultados_Dic3!$E$3:$E$99980,Produccion_UO!$J819,Resultados_Dic3!$A$3:$A$99980,Produccion_UO!$H819)+SUMIFS(Resultados_Dic3!AA$3:AA$99980,Resultados_Dic3!$F$3:$F$99980,Produccion_UO!$K819,Resultados_Dic3!$D$3:$D$99980,Produccion_UO!$K$660,Resultados_Dic3!$E$3:$E$99980,$I819,Resultados_Dic3!$A$3:$A$99980,Produccion_UO!$H819))*$I$815</f>
        <v>0</v>
      </c>
      <c r="AG819" s="21">
        <f>(SUMIFS(Resultados_Dic3!AB$3:AB$99980,Resultados_Dic3!$F$3:$F$99980,Produccion_UO!$K819,Resultados_Dic3!$D$3:$D$99980,Produccion_UO!$K$660,Resultados_Dic3!$E$3:$E$99980,Produccion_UO!$J819,Resultados_Dic3!$A$3:$A$99980,Produccion_UO!$H819)+SUMIFS(Resultados_Dic3!AB$3:AB$99980,Resultados_Dic3!$F$3:$F$99980,Produccion_UO!$K819,Resultados_Dic3!$D$3:$D$99980,Produccion_UO!$K$660,Resultados_Dic3!$E$3:$E$99980,$I819,Resultados_Dic3!$A$3:$A$99980,Produccion_UO!$H819))*$I$815</f>
        <v>0</v>
      </c>
      <c r="AH819" s="21">
        <f>(SUMIFS(Resultados_Dic3!AC$3:AC$99980,Resultados_Dic3!$F$3:$F$99980,Produccion_UO!$K819,Resultados_Dic3!$D$3:$D$99980,Produccion_UO!$K$660,Resultados_Dic3!$E$3:$E$99980,Produccion_UO!$J819,Resultados_Dic3!$A$3:$A$99980,Produccion_UO!$H819)+SUMIFS(Resultados_Dic3!AC$3:AC$99980,Resultados_Dic3!$F$3:$F$99980,Produccion_UO!$K819,Resultados_Dic3!$D$3:$D$99980,Produccion_UO!$K$660,Resultados_Dic3!$E$3:$E$99980,$I819,Resultados_Dic3!$A$3:$A$99980,Produccion_UO!$H819))*$I$815</f>
        <v>0</v>
      </c>
      <c r="AI819" s="21">
        <f>(SUMIFS(Resultados_Dic3!AD$3:AD$99980,Resultados_Dic3!$F$3:$F$99980,Produccion_UO!$K819,Resultados_Dic3!$D$3:$D$99980,Produccion_UO!$K$660,Resultados_Dic3!$E$3:$E$99980,Produccion_UO!$J819,Resultados_Dic3!$A$3:$A$99980,Produccion_UO!$H819)+SUMIFS(Resultados_Dic3!AD$3:AD$99980,Resultados_Dic3!$F$3:$F$99980,Produccion_UO!$K819,Resultados_Dic3!$D$3:$D$99980,Produccion_UO!$K$660,Resultados_Dic3!$E$3:$E$99980,$I819,Resultados_Dic3!$A$3:$A$99980,Produccion_UO!$H819))*$I$815</f>
        <v>0</v>
      </c>
      <c r="AJ819" s="21">
        <f>(SUMIFS(Resultados_Dic3!AE$3:AE$99980,Resultados_Dic3!$F$3:$F$99980,Produccion_UO!$K819,Resultados_Dic3!$D$3:$D$99980,Produccion_UO!$K$660,Resultados_Dic3!$E$3:$E$99980,Produccion_UO!$J819,Resultados_Dic3!$A$3:$A$99980,Produccion_UO!$H819)+SUMIFS(Resultados_Dic3!AE$3:AE$99980,Resultados_Dic3!$F$3:$F$99980,Produccion_UO!$K819,Resultados_Dic3!$D$3:$D$99980,Produccion_UO!$K$660,Resultados_Dic3!$E$3:$E$99980,$I819,Resultados_Dic3!$A$3:$A$99980,Produccion_UO!$H819))*$I$815</f>
        <v>0</v>
      </c>
      <c r="AK819" s="21">
        <f>(SUMIFS(Resultados_Dic3!AF$3:AF$99980,Resultados_Dic3!$F$3:$F$99980,Produccion_UO!$K819,Resultados_Dic3!$D$3:$D$99980,Produccion_UO!$K$660,Resultados_Dic3!$E$3:$E$99980,Produccion_UO!$J819,Resultados_Dic3!$A$3:$A$99980,Produccion_UO!$H819)+SUMIFS(Resultados_Dic3!AF$3:AF$99980,Resultados_Dic3!$F$3:$F$99980,Produccion_UO!$K819,Resultados_Dic3!$D$3:$D$99980,Produccion_UO!$K$660,Resultados_Dic3!$E$3:$E$99980,$I819,Resultados_Dic3!$A$3:$A$99980,Produccion_UO!$H819))*$I$815</f>
        <v>0</v>
      </c>
      <c r="AL819" s="21">
        <f>(SUMIFS(Resultados_Dic3!AG$3:AG$99980,Resultados_Dic3!$F$3:$F$99980,Produccion_UO!$K819,Resultados_Dic3!$D$3:$D$99980,Produccion_UO!$K$660,Resultados_Dic3!$E$3:$E$99980,Produccion_UO!$J819,Resultados_Dic3!$A$3:$A$99980,Produccion_UO!$H819)+SUMIFS(Resultados_Dic3!AG$3:AG$99980,Resultados_Dic3!$F$3:$F$99980,Produccion_UO!$K819,Resultados_Dic3!$D$3:$D$99980,Produccion_UO!$K$660,Resultados_Dic3!$E$3:$E$99980,$I819,Resultados_Dic3!$A$3:$A$99980,Produccion_UO!$H819))*$I$815</f>
        <v>0</v>
      </c>
      <c r="AM819" s="21">
        <f>(SUMIFS(Resultados_Dic3!AH$3:AH$99980,Resultados_Dic3!$F$3:$F$99980,Produccion_UO!$K819,Resultados_Dic3!$D$3:$D$99980,Produccion_UO!$K$660,Resultados_Dic3!$E$3:$E$99980,Produccion_UO!$J819,Resultados_Dic3!$A$3:$A$99980,Produccion_UO!$H819)+SUMIFS(Resultados_Dic3!AH$3:AH$99980,Resultados_Dic3!$F$3:$F$99980,Produccion_UO!$K819,Resultados_Dic3!$D$3:$D$99980,Produccion_UO!$K$660,Resultados_Dic3!$E$3:$E$99980,$I819,Resultados_Dic3!$A$3:$A$99980,Produccion_UO!$H819))*$I$815</f>
        <v>0</v>
      </c>
      <c r="AN819" s="21">
        <f>(SUMIFS(Resultados_Dic3!AI$3:AI$99980,Resultados_Dic3!$F$3:$F$99980,Produccion_UO!$K819,Resultados_Dic3!$D$3:$D$99980,Produccion_UO!$K$660,Resultados_Dic3!$E$3:$E$99980,Produccion_UO!$J819,Resultados_Dic3!$A$3:$A$99980,Produccion_UO!$H819)+SUMIFS(Resultados_Dic3!AI$3:AI$99980,Resultados_Dic3!$F$3:$F$99980,Produccion_UO!$K819,Resultados_Dic3!$D$3:$D$99980,Produccion_UO!$K$660,Resultados_Dic3!$E$3:$E$99980,$I819,Resultados_Dic3!$A$3:$A$99980,Produccion_UO!$H819))*$I$815</f>
        <v>0</v>
      </c>
      <c r="AO819" s="21">
        <f>(SUMIFS(Resultados_Dic3!AJ$3:AJ$99980,Resultados_Dic3!$F$3:$F$99980,Produccion_UO!$K819,Resultados_Dic3!$D$3:$D$99980,Produccion_UO!$K$660,Resultados_Dic3!$E$3:$E$99980,Produccion_UO!$J819,Resultados_Dic3!$A$3:$A$99980,Produccion_UO!$H819)+SUMIFS(Resultados_Dic3!AJ$3:AJ$99980,Resultados_Dic3!$F$3:$F$99980,Produccion_UO!$K819,Resultados_Dic3!$D$3:$D$99980,Produccion_UO!$K$660,Resultados_Dic3!$E$3:$E$99980,$I819,Resultados_Dic3!$A$3:$A$99980,Produccion_UO!$H819))*$I$815</f>
        <v>0</v>
      </c>
      <c r="AP819" s="21">
        <f>(SUMIFS(Resultados_Dic3!AK$3:AK$99980,Resultados_Dic3!$F$3:$F$99980,Produccion_UO!$K819,Resultados_Dic3!$D$3:$D$99980,Produccion_UO!$K$660,Resultados_Dic3!$E$3:$E$99980,Produccion_UO!$J819,Resultados_Dic3!$A$3:$A$99980,Produccion_UO!$H819)+SUMIFS(Resultados_Dic3!AK$3:AK$99980,Resultados_Dic3!$F$3:$F$99980,Produccion_UO!$K819,Resultados_Dic3!$D$3:$D$99980,Produccion_UO!$K$660,Resultados_Dic3!$E$3:$E$99980,$I819,Resultados_Dic3!$A$3:$A$99980,Produccion_UO!$H819))*$I$815</f>
        <v>0</v>
      </c>
      <c r="AQ819" s="21">
        <f>(SUMIFS(Resultados_Dic3!AL$3:AL$99980,Resultados_Dic3!$F$3:$F$99980,Produccion_UO!$K819,Resultados_Dic3!$D$3:$D$99980,Produccion_UO!$K$660,Resultados_Dic3!$E$3:$E$99980,Produccion_UO!$J819,Resultados_Dic3!$A$3:$A$99980,Produccion_UO!$H819)+SUMIFS(Resultados_Dic3!AL$3:AL$99980,Resultados_Dic3!$F$3:$F$99980,Produccion_UO!$K819,Resultados_Dic3!$D$3:$D$99980,Produccion_UO!$K$660,Resultados_Dic3!$E$3:$E$99980,$I819,Resultados_Dic3!$A$3:$A$99980,Produccion_UO!$H819))*$I$815</f>
        <v>0</v>
      </c>
      <c r="AR819" s="21">
        <f>(SUMIFS(Resultados_Dic3!AM$3:AM$99980,Resultados_Dic3!$F$3:$F$99980,Produccion_UO!$K819,Resultados_Dic3!$D$3:$D$99980,Produccion_UO!$K$660,Resultados_Dic3!$E$3:$E$99980,Produccion_UO!$J819,Resultados_Dic3!$A$3:$A$99980,Produccion_UO!$H819)+SUMIFS(Resultados_Dic3!AM$3:AM$99980,Resultados_Dic3!$F$3:$F$99980,Produccion_UO!$K819,Resultados_Dic3!$D$3:$D$99980,Produccion_UO!$K$660,Resultados_Dic3!$E$3:$E$99980,$I819,Resultados_Dic3!$A$3:$A$99980,Produccion_UO!$H819))*$I$815</f>
        <v>0</v>
      </c>
    </row>
    <row r="820" spans="1:44" x14ac:dyDescent="0.25">
      <c r="D820" s="131"/>
      <c r="E820" s="131"/>
      <c r="G820" s="15"/>
      <c r="H820" s="17" t="str">
        <f t="shared" si="235"/>
        <v>DIC7</v>
      </c>
      <c r="I820" s="24"/>
      <c r="J820" s="109"/>
      <c r="K820" s="108"/>
      <c r="L820" s="22" t="str">
        <f>+$B$5</f>
        <v>LLO - Heavy</v>
      </c>
      <c r="M820" s="21">
        <f>+SUMIFS(Resultados_Dic3!H$3:H$99980,Resultados_Dic3!$F$3:$F$99980,Produccion_UO!$K820,Resultados_Dic3!$D$3:$D$99980,Produccion_UO!$K$621,Resultados_Dic3!$E$3:$E$99980,Produccion_UO!$I819,Resultados_Dic3!$A$3:$A$99980,Produccion_UO!$H820)</f>
        <v>0</v>
      </c>
      <c r="N820" s="21">
        <f>+SUMIFS(Resultados_Dic3!I$3:I$99980,Resultados_Dic3!$F$3:$F$99980,Produccion_UO!$K820,Resultados_Dic3!$D$3:$D$99980,Produccion_UO!$K$621,Resultados_Dic3!$E$3:$E$99980,Produccion_UO!$I819,Resultados_Dic3!$A$3:$A$99980,Produccion_UO!$H820)</f>
        <v>0</v>
      </c>
      <c r="O820" s="21">
        <f>+SUMIFS(Resultados_Dic3!J$3:J$99980,Resultados_Dic3!$F$3:$F$99980,Produccion_UO!$K820,Resultados_Dic3!$D$3:$D$99980,Produccion_UO!$K$621,Resultados_Dic3!$E$3:$E$99980,Produccion_UO!$I819,Resultados_Dic3!$A$3:$A$99980,Produccion_UO!$H820)</f>
        <v>0</v>
      </c>
      <c r="P820" s="21">
        <f>+SUMIFS(Resultados_Dic3!K$3:K$99980,Resultados_Dic3!$F$3:$F$99980,Produccion_UO!$K820,Resultados_Dic3!$D$3:$D$99980,Produccion_UO!$K$621,Resultados_Dic3!$E$3:$E$99980,Produccion_UO!$I819,Resultados_Dic3!$A$3:$A$99980,Produccion_UO!$H820)</f>
        <v>0</v>
      </c>
      <c r="Q820" s="21">
        <f>+SUMIFS(Resultados_Dic3!L$3:L$99980,Resultados_Dic3!$F$3:$F$99980,Produccion_UO!$K820,Resultados_Dic3!$D$3:$D$99980,Produccion_UO!$K$621,Resultados_Dic3!$E$3:$E$99980,Produccion_UO!$I819,Resultados_Dic3!$A$3:$A$99980,Produccion_UO!$H820)</f>
        <v>0</v>
      </c>
      <c r="R820" s="21">
        <f>+SUMIFS(Resultados_Dic3!M$3:M$99980,Resultados_Dic3!$F$3:$F$99980,Produccion_UO!$K820,Resultados_Dic3!$D$3:$D$99980,Produccion_UO!$K$621,Resultados_Dic3!$E$3:$E$99980,Produccion_UO!$I819,Resultados_Dic3!$A$3:$A$99980,Produccion_UO!$H820)</f>
        <v>0</v>
      </c>
      <c r="S820" s="21">
        <f>+SUMIFS(Resultados_Dic3!N$3:N$99980,Resultados_Dic3!$F$3:$F$99980,Produccion_UO!$K820,Resultados_Dic3!$D$3:$D$99980,Produccion_UO!$K$621,Resultados_Dic3!$E$3:$E$99980,Produccion_UO!$I819,Resultados_Dic3!$A$3:$A$99980,Produccion_UO!$H820)</f>
        <v>0</v>
      </c>
      <c r="T820" s="21">
        <f>+SUMIFS(Resultados_Dic3!O$3:O$99980,Resultados_Dic3!$F$3:$F$99980,Produccion_UO!$K820,Resultados_Dic3!$D$3:$D$99980,Produccion_UO!$K$621,Resultados_Dic3!$E$3:$E$99980,Produccion_UO!$I819,Resultados_Dic3!$A$3:$A$99980,Produccion_UO!$H820)</f>
        <v>0</v>
      </c>
      <c r="U820" s="21">
        <f>+SUMIFS(Resultados_Dic3!P$3:P$99980,Resultados_Dic3!$F$3:$F$99980,Produccion_UO!$K820,Resultados_Dic3!$D$3:$D$99980,Produccion_UO!$K$621,Resultados_Dic3!$E$3:$E$99980,Produccion_UO!$I819,Resultados_Dic3!$A$3:$A$99980,Produccion_UO!$H820)</f>
        <v>0</v>
      </c>
      <c r="V820" s="21">
        <f>+SUMIFS(Resultados_Dic3!Q$3:Q$99980,Resultados_Dic3!$F$3:$F$99980,Produccion_UO!$K820,Resultados_Dic3!$D$3:$D$99980,Produccion_UO!$K$621,Resultados_Dic3!$E$3:$E$99980,Produccion_UO!$I819,Resultados_Dic3!$A$3:$A$99980,Produccion_UO!$H820)</f>
        <v>0</v>
      </c>
      <c r="W820" s="21">
        <f>+SUMIFS(Resultados_Dic3!R$3:R$99980,Resultados_Dic3!$F$3:$F$99980,Produccion_UO!$K820,Resultados_Dic3!$D$3:$D$99980,Produccion_UO!$K$621,Resultados_Dic3!$E$3:$E$99980,Produccion_UO!$I819,Resultados_Dic3!$A$3:$A$99980,Produccion_UO!$H820)</f>
        <v>0</v>
      </c>
      <c r="X820" s="21">
        <f>+SUMIFS(Resultados_Dic3!S$3:S$99980,Resultados_Dic3!$F$3:$F$99980,Produccion_UO!$K820,Resultados_Dic3!$D$3:$D$99980,Produccion_UO!$K$621,Resultados_Dic3!$E$3:$E$99980,Produccion_UO!$I819,Resultados_Dic3!$A$3:$A$99980,Produccion_UO!$H820)</f>
        <v>0</v>
      </c>
      <c r="Y820" s="21">
        <f>+SUMIFS(Resultados_Dic3!T$3:T$99980,Resultados_Dic3!$F$3:$F$99980,Produccion_UO!$K820,Resultados_Dic3!$D$3:$D$99980,Produccion_UO!$K$621,Resultados_Dic3!$E$3:$E$99980,Produccion_UO!$I819,Resultados_Dic3!$A$3:$A$99980,Produccion_UO!$H820)</f>
        <v>0</v>
      </c>
      <c r="Z820" s="21">
        <f>+SUMIFS(Resultados_Dic3!U$3:U$99980,Resultados_Dic3!$F$3:$F$99980,Produccion_UO!$K820,Resultados_Dic3!$D$3:$D$99980,Produccion_UO!$K$621,Resultados_Dic3!$E$3:$E$99980,Produccion_UO!$I819,Resultados_Dic3!$A$3:$A$99980,Produccion_UO!$H820)</f>
        <v>0</v>
      </c>
      <c r="AA820" s="21">
        <f>+SUMIFS(Resultados_Dic3!V$3:V$99980,Resultados_Dic3!$F$3:$F$99980,Produccion_UO!$K820,Resultados_Dic3!$D$3:$D$99980,Produccion_UO!$K$621,Resultados_Dic3!$E$3:$E$99980,Produccion_UO!$I819,Resultados_Dic3!$A$3:$A$99980,Produccion_UO!$H820)</f>
        <v>0</v>
      </c>
      <c r="AB820" s="21">
        <f>+SUMIFS(Resultados_Dic3!W$3:W$99980,Resultados_Dic3!$F$3:$F$99980,Produccion_UO!$K820,Resultados_Dic3!$D$3:$D$99980,Produccion_UO!$K$621,Resultados_Dic3!$E$3:$E$99980,Produccion_UO!$I819,Resultados_Dic3!$A$3:$A$99980,Produccion_UO!$H820)</f>
        <v>0</v>
      </c>
      <c r="AC820" s="21">
        <f>+SUMIFS(Resultados_Dic3!X$3:X$99980,Resultados_Dic3!$F$3:$F$99980,Produccion_UO!$K820,Resultados_Dic3!$D$3:$D$99980,Produccion_UO!$K$621,Resultados_Dic3!$E$3:$E$99980,Produccion_UO!$I819,Resultados_Dic3!$A$3:$A$99980,Produccion_UO!$H820)</f>
        <v>0</v>
      </c>
      <c r="AD820" s="21">
        <f>+SUMIFS(Resultados_Dic3!Y$3:Y$99980,Resultados_Dic3!$F$3:$F$99980,Produccion_UO!$K820,Resultados_Dic3!$D$3:$D$99980,Produccion_UO!$K$621,Resultados_Dic3!$E$3:$E$99980,Produccion_UO!$I819,Resultados_Dic3!$A$3:$A$99980,Produccion_UO!$H820)</f>
        <v>0</v>
      </c>
      <c r="AE820" s="21">
        <f>+SUMIFS(Resultados_Dic3!Z$3:Z$99980,Resultados_Dic3!$F$3:$F$99980,Produccion_UO!$K820,Resultados_Dic3!$D$3:$D$99980,Produccion_UO!$K$621,Resultados_Dic3!$E$3:$E$99980,Produccion_UO!$I819,Resultados_Dic3!$A$3:$A$99980,Produccion_UO!$H820)</f>
        <v>0</v>
      </c>
      <c r="AF820" s="21">
        <f>+SUMIFS(Resultados_Dic3!AA$3:AA$99980,Resultados_Dic3!$F$3:$F$99980,Produccion_UO!$K820,Resultados_Dic3!$D$3:$D$99980,Produccion_UO!$K$621,Resultados_Dic3!$E$3:$E$99980,Produccion_UO!$I819,Resultados_Dic3!$A$3:$A$99980,Produccion_UO!$H820)</f>
        <v>0</v>
      </c>
      <c r="AG820" s="21">
        <f>+SUMIFS(Resultados_Dic3!AB$3:AB$99980,Resultados_Dic3!$F$3:$F$99980,Produccion_UO!$K820,Resultados_Dic3!$D$3:$D$99980,Produccion_UO!$K$621,Resultados_Dic3!$E$3:$E$99980,Produccion_UO!$I819,Resultados_Dic3!$A$3:$A$99980,Produccion_UO!$H820)</f>
        <v>0</v>
      </c>
      <c r="AH820" s="21">
        <f>+SUMIFS(Resultados_Dic3!AC$3:AC$99980,Resultados_Dic3!$F$3:$F$99980,Produccion_UO!$K820,Resultados_Dic3!$D$3:$D$99980,Produccion_UO!$K$621,Resultados_Dic3!$E$3:$E$99980,Produccion_UO!$I819,Resultados_Dic3!$A$3:$A$99980,Produccion_UO!$H820)</f>
        <v>0</v>
      </c>
      <c r="AI820" s="21">
        <f>+SUMIFS(Resultados_Dic3!AD$3:AD$99980,Resultados_Dic3!$F$3:$F$99980,Produccion_UO!$K820,Resultados_Dic3!$D$3:$D$99980,Produccion_UO!$K$621,Resultados_Dic3!$E$3:$E$99980,Produccion_UO!$I819,Resultados_Dic3!$A$3:$A$99980,Produccion_UO!$H820)</f>
        <v>0</v>
      </c>
      <c r="AJ820" s="21">
        <f>+SUMIFS(Resultados_Dic3!AE$3:AE$99980,Resultados_Dic3!$F$3:$F$99980,Produccion_UO!$K820,Resultados_Dic3!$D$3:$D$99980,Produccion_UO!$K$621,Resultados_Dic3!$E$3:$E$99980,Produccion_UO!$I819,Resultados_Dic3!$A$3:$A$99980,Produccion_UO!$H820)</f>
        <v>0</v>
      </c>
      <c r="AK820" s="21">
        <f>+SUMIFS(Resultados_Dic3!AF$3:AF$99980,Resultados_Dic3!$F$3:$F$99980,Produccion_UO!$K820,Resultados_Dic3!$D$3:$D$99980,Produccion_UO!$K$621,Resultados_Dic3!$E$3:$E$99980,Produccion_UO!$I819,Resultados_Dic3!$A$3:$A$99980,Produccion_UO!$H820)</f>
        <v>0</v>
      </c>
      <c r="AL820" s="21">
        <f>+SUMIFS(Resultados_Dic3!AG$3:AG$99980,Resultados_Dic3!$F$3:$F$99980,Produccion_UO!$K820,Resultados_Dic3!$D$3:$D$99980,Produccion_UO!$K$621,Resultados_Dic3!$E$3:$E$99980,Produccion_UO!$I819,Resultados_Dic3!$A$3:$A$99980,Produccion_UO!$H820)</f>
        <v>0</v>
      </c>
      <c r="AM820" s="21">
        <f>+SUMIFS(Resultados_Dic3!AH$3:AH$99980,Resultados_Dic3!$F$3:$F$99980,Produccion_UO!$K820,Resultados_Dic3!$D$3:$D$99980,Produccion_UO!$K$621,Resultados_Dic3!$E$3:$E$99980,Produccion_UO!$I819,Resultados_Dic3!$A$3:$A$99980,Produccion_UO!$H820)</f>
        <v>0</v>
      </c>
      <c r="AN820" s="21">
        <f>+SUMIFS(Resultados_Dic3!AI$3:AI$99980,Resultados_Dic3!$F$3:$F$99980,Produccion_UO!$K820,Resultados_Dic3!$D$3:$D$99980,Produccion_UO!$K$621,Resultados_Dic3!$E$3:$E$99980,Produccion_UO!$I819,Resultados_Dic3!$A$3:$A$99980,Produccion_UO!$H820)</f>
        <v>0</v>
      </c>
      <c r="AO820" s="21">
        <f>+SUMIFS(Resultados_Dic3!AJ$3:AJ$99980,Resultados_Dic3!$F$3:$F$99980,Produccion_UO!$K820,Resultados_Dic3!$D$3:$D$99980,Produccion_UO!$K$621,Resultados_Dic3!$E$3:$E$99980,Produccion_UO!$I819,Resultados_Dic3!$A$3:$A$99980,Produccion_UO!$H820)</f>
        <v>0</v>
      </c>
      <c r="AP820" s="21">
        <f>+SUMIFS(Resultados_Dic3!AK$3:AK$99980,Resultados_Dic3!$F$3:$F$99980,Produccion_UO!$K820,Resultados_Dic3!$D$3:$D$99980,Produccion_UO!$K$621,Resultados_Dic3!$E$3:$E$99980,Produccion_UO!$I819,Resultados_Dic3!$A$3:$A$99980,Produccion_UO!$H820)</f>
        <v>0</v>
      </c>
      <c r="AQ820" s="21">
        <f>+SUMIFS(Resultados_Dic3!AL$3:AL$99980,Resultados_Dic3!$F$3:$F$99980,Produccion_UO!$K820,Resultados_Dic3!$D$3:$D$99980,Produccion_UO!$K$621,Resultados_Dic3!$E$3:$E$99980,Produccion_UO!$I819,Resultados_Dic3!$A$3:$A$99980,Produccion_UO!$H820)</f>
        <v>0</v>
      </c>
      <c r="AR820" s="21">
        <f>+SUMIFS(Resultados_Dic3!AM$3:AM$99980,Resultados_Dic3!$F$3:$F$99980,Produccion_UO!$K820,Resultados_Dic3!$D$3:$D$99980,Produccion_UO!$K$621,Resultados_Dic3!$E$3:$E$99980,Produccion_UO!$I819,Resultados_Dic3!$A$3:$A$99980,Produccion_UO!$H820)</f>
        <v>0</v>
      </c>
    </row>
    <row r="821" spans="1:44" x14ac:dyDescent="0.25">
      <c r="D821" s="131"/>
      <c r="E821" s="131"/>
      <c r="G821" s="15"/>
      <c r="H821" s="17" t="str">
        <f t="shared" si="235"/>
        <v>DIC7</v>
      </c>
      <c r="I821" s="24"/>
      <c r="J821" s="24" t="s">
        <v>152</v>
      </c>
      <c r="K821" s="108" t="s">
        <v>291</v>
      </c>
      <c r="L821" s="22" t="str">
        <f>+$B$6</f>
        <v>PU - Ligth</v>
      </c>
      <c r="M821" s="21">
        <f>+SUMIFS(Resultados_Dic3!H$3:H$99980,Resultados_Dic3!$F$3:$F$99980,Produccion_UO!$K821,Resultados_Dic3!$D$3:$D$99980,Produccion_UO!$K$621,Resultados_Dic3!$E$3:$E$99980,Produccion_UO!$J821,Resultados_Dic3!$A$3:$A$99980,Produccion_UO!$H821)*$I$815</f>
        <v>0</v>
      </c>
      <c r="N821" s="21">
        <f>+SUMIFS(Resultados_Dic3!I$3:I$99980,Resultados_Dic3!$F$3:$F$99980,Produccion_UO!$K821,Resultados_Dic3!$D$3:$D$99980,Produccion_UO!$K$621,Resultados_Dic3!$E$3:$E$99980,Produccion_UO!$J821,Resultados_Dic3!$A$3:$A$99980,Produccion_UO!$H821)*$I$815</f>
        <v>0</v>
      </c>
      <c r="O821" s="21">
        <f>+SUMIFS(Resultados_Dic3!J$3:J$99980,Resultados_Dic3!$F$3:$F$99980,Produccion_UO!$K821,Resultados_Dic3!$D$3:$D$99980,Produccion_UO!$K$621,Resultados_Dic3!$E$3:$E$99980,Produccion_UO!$J821,Resultados_Dic3!$A$3:$A$99980,Produccion_UO!$H821)*$I$815</f>
        <v>0</v>
      </c>
      <c r="P821" s="21">
        <f>+SUMIFS(Resultados_Dic3!K$3:K$99980,Resultados_Dic3!$F$3:$F$99980,Produccion_UO!$K821,Resultados_Dic3!$D$3:$D$99980,Produccion_UO!$K$621,Resultados_Dic3!$E$3:$E$99980,Produccion_UO!$J821,Resultados_Dic3!$A$3:$A$99980,Produccion_UO!$H821)*$I$815</f>
        <v>0</v>
      </c>
      <c r="Q821" s="21">
        <f>+SUMIFS(Resultados_Dic3!L$3:L$99980,Resultados_Dic3!$F$3:$F$99980,Produccion_UO!$K821,Resultados_Dic3!$D$3:$D$99980,Produccion_UO!$K$621,Resultados_Dic3!$E$3:$E$99980,Produccion_UO!$J821,Resultados_Dic3!$A$3:$A$99980,Produccion_UO!$H821)*$I$815</f>
        <v>0</v>
      </c>
      <c r="R821" s="21">
        <f>+SUMIFS(Resultados_Dic3!M$3:M$99980,Resultados_Dic3!$F$3:$F$99980,Produccion_UO!$K821,Resultados_Dic3!$D$3:$D$99980,Produccion_UO!$K$621,Resultados_Dic3!$E$3:$E$99980,Produccion_UO!$J821,Resultados_Dic3!$A$3:$A$99980,Produccion_UO!$H821)*$I$815</f>
        <v>0</v>
      </c>
      <c r="S821" s="21">
        <f>+SUMIFS(Resultados_Dic3!N$3:N$99980,Resultados_Dic3!$F$3:$F$99980,Produccion_UO!$K821,Resultados_Dic3!$D$3:$D$99980,Produccion_UO!$K$621,Resultados_Dic3!$E$3:$E$99980,Produccion_UO!$J821,Resultados_Dic3!$A$3:$A$99980,Produccion_UO!$H821)*$I$815</f>
        <v>0</v>
      </c>
      <c r="T821" s="21">
        <f>+SUMIFS(Resultados_Dic3!O$3:O$99980,Resultados_Dic3!$F$3:$F$99980,Produccion_UO!$K821,Resultados_Dic3!$D$3:$D$99980,Produccion_UO!$K$621,Resultados_Dic3!$E$3:$E$99980,Produccion_UO!$J821,Resultados_Dic3!$A$3:$A$99980,Produccion_UO!$H821)*$I$815</f>
        <v>0</v>
      </c>
      <c r="U821" s="21">
        <f>+SUMIFS(Resultados_Dic3!P$3:P$99980,Resultados_Dic3!$F$3:$F$99980,Produccion_UO!$K821,Resultados_Dic3!$D$3:$D$99980,Produccion_UO!$K$621,Resultados_Dic3!$E$3:$E$99980,Produccion_UO!$J821,Resultados_Dic3!$A$3:$A$99980,Produccion_UO!$H821)*$I$815</f>
        <v>0</v>
      </c>
      <c r="V821" s="21">
        <f>+SUMIFS(Resultados_Dic3!Q$3:Q$99980,Resultados_Dic3!$F$3:$F$99980,Produccion_UO!$K821,Resultados_Dic3!$D$3:$D$99980,Produccion_UO!$K$621,Resultados_Dic3!$E$3:$E$99980,Produccion_UO!$J821,Resultados_Dic3!$A$3:$A$99980,Produccion_UO!$H821)*$I$815</f>
        <v>0</v>
      </c>
      <c r="W821" s="21">
        <f>+SUMIFS(Resultados_Dic3!R$3:R$99980,Resultados_Dic3!$F$3:$F$99980,Produccion_UO!$K821,Resultados_Dic3!$D$3:$D$99980,Produccion_UO!$K$621,Resultados_Dic3!$E$3:$E$99980,Produccion_UO!$J821,Resultados_Dic3!$A$3:$A$99980,Produccion_UO!$H821)*$I$815</f>
        <v>0</v>
      </c>
      <c r="X821" s="21">
        <f>+SUMIFS(Resultados_Dic3!S$3:S$99980,Resultados_Dic3!$F$3:$F$99980,Produccion_UO!$K821,Resultados_Dic3!$D$3:$D$99980,Produccion_UO!$K$621,Resultados_Dic3!$E$3:$E$99980,Produccion_UO!$J821,Resultados_Dic3!$A$3:$A$99980,Produccion_UO!$H821)*$I$815</f>
        <v>0</v>
      </c>
      <c r="Y821" s="21">
        <f>+SUMIFS(Resultados_Dic3!T$3:T$99980,Resultados_Dic3!$F$3:$F$99980,Produccion_UO!$K821,Resultados_Dic3!$D$3:$D$99980,Produccion_UO!$K$621,Resultados_Dic3!$E$3:$E$99980,Produccion_UO!$J821,Resultados_Dic3!$A$3:$A$99980,Produccion_UO!$H821)*$I$815</f>
        <v>0</v>
      </c>
      <c r="Z821" s="21">
        <f>+SUMIFS(Resultados_Dic3!U$3:U$99980,Resultados_Dic3!$F$3:$F$99980,Produccion_UO!$K821,Resultados_Dic3!$D$3:$D$99980,Produccion_UO!$K$621,Resultados_Dic3!$E$3:$E$99980,Produccion_UO!$J821,Resultados_Dic3!$A$3:$A$99980,Produccion_UO!$H821)*$I$815</f>
        <v>0</v>
      </c>
      <c r="AA821" s="21">
        <f>+SUMIFS(Resultados_Dic3!V$3:V$99980,Resultados_Dic3!$F$3:$F$99980,Produccion_UO!$K821,Resultados_Dic3!$D$3:$D$99980,Produccion_UO!$K$621,Resultados_Dic3!$E$3:$E$99980,Produccion_UO!$J821,Resultados_Dic3!$A$3:$A$99980,Produccion_UO!$H821)*$I$815</f>
        <v>0</v>
      </c>
      <c r="AB821" s="21">
        <f>+SUMIFS(Resultados_Dic3!W$3:W$99980,Resultados_Dic3!$F$3:$F$99980,Produccion_UO!$K821,Resultados_Dic3!$D$3:$D$99980,Produccion_UO!$K$621,Resultados_Dic3!$E$3:$E$99980,Produccion_UO!$J821,Resultados_Dic3!$A$3:$A$99980,Produccion_UO!$H821)*$I$815</f>
        <v>0</v>
      </c>
      <c r="AC821" s="21">
        <f>+SUMIFS(Resultados_Dic3!X$3:X$99980,Resultados_Dic3!$F$3:$F$99980,Produccion_UO!$K821,Resultados_Dic3!$D$3:$D$99980,Produccion_UO!$K$621,Resultados_Dic3!$E$3:$E$99980,Produccion_UO!$J821,Resultados_Dic3!$A$3:$A$99980,Produccion_UO!$H821)*$I$815</f>
        <v>0</v>
      </c>
      <c r="AD821" s="21">
        <f>+SUMIFS(Resultados_Dic3!Y$3:Y$99980,Resultados_Dic3!$F$3:$F$99980,Produccion_UO!$K821,Resultados_Dic3!$D$3:$D$99980,Produccion_UO!$K$621,Resultados_Dic3!$E$3:$E$99980,Produccion_UO!$J821,Resultados_Dic3!$A$3:$A$99980,Produccion_UO!$H821)*$I$815</f>
        <v>0</v>
      </c>
      <c r="AE821" s="21">
        <f>+SUMIFS(Resultados_Dic3!Z$3:Z$99980,Resultados_Dic3!$F$3:$F$99980,Produccion_UO!$K821,Resultados_Dic3!$D$3:$D$99980,Produccion_UO!$K$621,Resultados_Dic3!$E$3:$E$99980,Produccion_UO!$J821,Resultados_Dic3!$A$3:$A$99980,Produccion_UO!$H821)*$I$815</f>
        <v>0</v>
      </c>
      <c r="AF821" s="21">
        <f>+SUMIFS(Resultados_Dic3!AA$3:AA$99980,Resultados_Dic3!$F$3:$F$99980,Produccion_UO!$K821,Resultados_Dic3!$D$3:$D$99980,Produccion_UO!$K$621,Resultados_Dic3!$E$3:$E$99980,Produccion_UO!$J821,Resultados_Dic3!$A$3:$A$99980,Produccion_UO!$H821)*$I$815</f>
        <v>0</v>
      </c>
      <c r="AG821" s="21">
        <f>+SUMIFS(Resultados_Dic3!AB$3:AB$99980,Resultados_Dic3!$F$3:$F$99980,Produccion_UO!$K821,Resultados_Dic3!$D$3:$D$99980,Produccion_UO!$K$621,Resultados_Dic3!$E$3:$E$99980,Produccion_UO!$J821,Resultados_Dic3!$A$3:$A$99980,Produccion_UO!$H821)*$I$815</f>
        <v>0</v>
      </c>
      <c r="AH821" s="21">
        <f>+SUMIFS(Resultados_Dic3!AC$3:AC$99980,Resultados_Dic3!$F$3:$F$99980,Produccion_UO!$K821,Resultados_Dic3!$D$3:$D$99980,Produccion_UO!$K$621,Resultados_Dic3!$E$3:$E$99980,Produccion_UO!$J821,Resultados_Dic3!$A$3:$A$99980,Produccion_UO!$H821)*$I$815</f>
        <v>0</v>
      </c>
      <c r="AI821" s="21">
        <f>+SUMIFS(Resultados_Dic3!AD$3:AD$99980,Resultados_Dic3!$F$3:$F$99980,Produccion_UO!$K821,Resultados_Dic3!$D$3:$D$99980,Produccion_UO!$K$621,Resultados_Dic3!$E$3:$E$99980,Produccion_UO!$J821,Resultados_Dic3!$A$3:$A$99980,Produccion_UO!$H821)*$I$815</f>
        <v>0</v>
      </c>
      <c r="AJ821" s="21">
        <f>+SUMIFS(Resultados_Dic3!AE$3:AE$99980,Resultados_Dic3!$F$3:$F$99980,Produccion_UO!$K821,Resultados_Dic3!$D$3:$D$99980,Produccion_UO!$K$621,Resultados_Dic3!$E$3:$E$99980,Produccion_UO!$J821,Resultados_Dic3!$A$3:$A$99980,Produccion_UO!$H821)*$I$815</f>
        <v>0</v>
      </c>
      <c r="AK821" s="21">
        <f>+SUMIFS(Resultados_Dic3!AF$3:AF$99980,Resultados_Dic3!$F$3:$F$99980,Produccion_UO!$K821,Resultados_Dic3!$D$3:$D$99980,Produccion_UO!$K$621,Resultados_Dic3!$E$3:$E$99980,Produccion_UO!$J821,Resultados_Dic3!$A$3:$A$99980,Produccion_UO!$H821)*$I$815</f>
        <v>0</v>
      </c>
      <c r="AL821" s="21">
        <f>+SUMIFS(Resultados_Dic3!AG$3:AG$99980,Resultados_Dic3!$F$3:$F$99980,Produccion_UO!$K821,Resultados_Dic3!$D$3:$D$99980,Produccion_UO!$K$621,Resultados_Dic3!$E$3:$E$99980,Produccion_UO!$J821,Resultados_Dic3!$A$3:$A$99980,Produccion_UO!$H821)*$I$815</f>
        <v>0</v>
      </c>
      <c r="AM821" s="21">
        <f>+SUMIFS(Resultados_Dic3!AH$3:AH$99980,Resultados_Dic3!$F$3:$F$99980,Produccion_UO!$K821,Resultados_Dic3!$D$3:$D$99980,Produccion_UO!$K$621,Resultados_Dic3!$E$3:$E$99980,Produccion_UO!$J821,Resultados_Dic3!$A$3:$A$99980,Produccion_UO!$H821)*$I$815</f>
        <v>0</v>
      </c>
      <c r="AN821" s="21">
        <f>+SUMIFS(Resultados_Dic3!AI$3:AI$99980,Resultados_Dic3!$F$3:$F$99980,Produccion_UO!$K821,Resultados_Dic3!$D$3:$D$99980,Produccion_UO!$K$621,Resultados_Dic3!$E$3:$E$99980,Produccion_UO!$J821,Resultados_Dic3!$A$3:$A$99980,Produccion_UO!$H821)*$I$815</f>
        <v>0</v>
      </c>
      <c r="AO821" s="21">
        <f>+SUMIFS(Resultados_Dic3!AJ$3:AJ$99980,Resultados_Dic3!$F$3:$F$99980,Produccion_UO!$K821,Resultados_Dic3!$D$3:$D$99980,Produccion_UO!$K$621,Resultados_Dic3!$E$3:$E$99980,Produccion_UO!$J821,Resultados_Dic3!$A$3:$A$99980,Produccion_UO!$H821)*$I$815</f>
        <v>0</v>
      </c>
      <c r="AP821" s="21">
        <f>+SUMIFS(Resultados_Dic3!AK$3:AK$99980,Resultados_Dic3!$F$3:$F$99980,Produccion_UO!$K821,Resultados_Dic3!$D$3:$D$99980,Produccion_UO!$K$621,Resultados_Dic3!$E$3:$E$99980,Produccion_UO!$J821,Resultados_Dic3!$A$3:$A$99980,Produccion_UO!$H821)*$I$815</f>
        <v>0</v>
      </c>
      <c r="AQ821" s="21">
        <f>+SUMIFS(Resultados_Dic3!AL$3:AL$99980,Resultados_Dic3!$F$3:$F$99980,Produccion_UO!$K821,Resultados_Dic3!$D$3:$D$99980,Produccion_UO!$K$621,Resultados_Dic3!$E$3:$E$99980,Produccion_UO!$J821,Resultados_Dic3!$A$3:$A$99980,Produccion_UO!$H821)*$I$815</f>
        <v>0</v>
      </c>
      <c r="AR821" s="21">
        <f>+SUMIFS(Resultados_Dic3!AM$3:AM$99980,Resultados_Dic3!$F$3:$F$99980,Produccion_UO!$K821,Resultados_Dic3!$D$3:$D$99980,Produccion_UO!$K$621,Resultados_Dic3!$E$3:$E$99980,Produccion_UO!$J821,Resultados_Dic3!$A$3:$A$99980,Produccion_UO!$H821)*$I$815</f>
        <v>0</v>
      </c>
    </row>
    <row r="822" spans="1:44" x14ac:dyDescent="0.25">
      <c r="D822" s="131"/>
      <c r="E822" s="131"/>
      <c r="G822" s="15"/>
      <c r="H822" s="17" t="str">
        <f t="shared" si="235"/>
        <v>DIC7</v>
      </c>
      <c r="I822" s="24"/>
      <c r="J822" s="24" t="s">
        <v>153</v>
      </c>
      <c r="K822" s="108" t="s">
        <v>292</v>
      </c>
      <c r="L822" s="22" t="str">
        <f>+$B$7</f>
        <v>VMM - Medium</v>
      </c>
      <c r="M822" s="21">
        <f>+SUMIFS(Resultados_Dic3!H$3:H$99980,Resultados_Dic3!$F$3:$F$99980,Produccion_UO!$K822,Resultados_Dic3!$D$3:$D$99980,Produccion_UO!$K$621,Resultados_Dic3!$E$3:$E$99980,Produccion_UO!$J822,Resultados_Dic3!$A$3:$A$99980,Produccion_UO!$H822)*$I$815</f>
        <v>0</v>
      </c>
      <c r="N822" s="21">
        <f>+SUMIFS(Resultados_Dic3!I$3:I$99980,Resultados_Dic3!$F$3:$F$99980,Produccion_UO!$K822,Resultados_Dic3!$D$3:$D$99980,Produccion_UO!$K$621,Resultados_Dic3!$E$3:$E$99980,Produccion_UO!$J822,Resultados_Dic3!$A$3:$A$99980,Produccion_UO!$H822)*$I$815</f>
        <v>0</v>
      </c>
      <c r="O822" s="21">
        <f>+SUMIFS(Resultados_Dic3!J$3:J$99980,Resultados_Dic3!$F$3:$F$99980,Produccion_UO!$K822,Resultados_Dic3!$D$3:$D$99980,Produccion_UO!$K$621,Resultados_Dic3!$E$3:$E$99980,Produccion_UO!$J822,Resultados_Dic3!$A$3:$A$99980,Produccion_UO!$H822)*$I$815</f>
        <v>0</v>
      </c>
      <c r="P822" s="21">
        <f>+SUMIFS(Resultados_Dic3!K$3:K$99980,Resultados_Dic3!$F$3:$F$99980,Produccion_UO!$K822,Resultados_Dic3!$D$3:$D$99980,Produccion_UO!$K$621,Resultados_Dic3!$E$3:$E$99980,Produccion_UO!$J822,Resultados_Dic3!$A$3:$A$99980,Produccion_UO!$H822)*$I$815</f>
        <v>0</v>
      </c>
      <c r="Q822" s="21">
        <f>+SUMIFS(Resultados_Dic3!L$3:L$99980,Resultados_Dic3!$F$3:$F$99980,Produccion_UO!$K822,Resultados_Dic3!$D$3:$D$99980,Produccion_UO!$K$621,Resultados_Dic3!$E$3:$E$99980,Produccion_UO!$J822,Resultados_Dic3!$A$3:$A$99980,Produccion_UO!$H822)*$I$815</f>
        <v>0</v>
      </c>
      <c r="R822" s="21">
        <f>+SUMIFS(Resultados_Dic3!M$3:M$99980,Resultados_Dic3!$F$3:$F$99980,Produccion_UO!$K822,Resultados_Dic3!$D$3:$D$99980,Produccion_UO!$K$621,Resultados_Dic3!$E$3:$E$99980,Produccion_UO!$J822,Resultados_Dic3!$A$3:$A$99980,Produccion_UO!$H822)*$I$815</f>
        <v>0</v>
      </c>
      <c r="S822" s="21">
        <f>+SUMIFS(Resultados_Dic3!N$3:N$99980,Resultados_Dic3!$F$3:$F$99980,Produccion_UO!$K822,Resultados_Dic3!$D$3:$D$99980,Produccion_UO!$K$621,Resultados_Dic3!$E$3:$E$99980,Produccion_UO!$J822,Resultados_Dic3!$A$3:$A$99980,Produccion_UO!$H822)*$I$815</f>
        <v>0</v>
      </c>
      <c r="T822" s="21">
        <f>+SUMIFS(Resultados_Dic3!O$3:O$99980,Resultados_Dic3!$F$3:$F$99980,Produccion_UO!$K822,Resultados_Dic3!$D$3:$D$99980,Produccion_UO!$K$621,Resultados_Dic3!$E$3:$E$99980,Produccion_UO!$J822,Resultados_Dic3!$A$3:$A$99980,Produccion_UO!$H822)*$I$815</f>
        <v>0</v>
      </c>
      <c r="U822" s="21">
        <f>+SUMIFS(Resultados_Dic3!P$3:P$99980,Resultados_Dic3!$F$3:$F$99980,Produccion_UO!$K822,Resultados_Dic3!$D$3:$D$99980,Produccion_UO!$K$621,Resultados_Dic3!$E$3:$E$99980,Produccion_UO!$J822,Resultados_Dic3!$A$3:$A$99980,Produccion_UO!$H822)*$I$815</f>
        <v>0</v>
      </c>
      <c r="V822" s="21">
        <f>+SUMIFS(Resultados_Dic3!Q$3:Q$99980,Resultados_Dic3!$F$3:$F$99980,Produccion_UO!$K822,Resultados_Dic3!$D$3:$D$99980,Produccion_UO!$K$621,Resultados_Dic3!$E$3:$E$99980,Produccion_UO!$J822,Resultados_Dic3!$A$3:$A$99980,Produccion_UO!$H822)*$I$815</f>
        <v>0</v>
      </c>
      <c r="W822" s="21">
        <f>+SUMIFS(Resultados_Dic3!R$3:R$99980,Resultados_Dic3!$F$3:$F$99980,Produccion_UO!$K822,Resultados_Dic3!$D$3:$D$99980,Produccion_UO!$K$621,Resultados_Dic3!$E$3:$E$99980,Produccion_UO!$J822,Resultados_Dic3!$A$3:$A$99980,Produccion_UO!$H822)*$I$815</f>
        <v>0</v>
      </c>
      <c r="X822" s="21">
        <f>+SUMIFS(Resultados_Dic3!S$3:S$99980,Resultados_Dic3!$F$3:$F$99980,Produccion_UO!$K822,Resultados_Dic3!$D$3:$D$99980,Produccion_UO!$K$621,Resultados_Dic3!$E$3:$E$99980,Produccion_UO!$J822,Resultados_Dic3!$A$3:$A$99980,Produccion_UO!$H822)*$I$815</f>
        <v>0</v>
      </c>
      <c r="Y822" s="21">
        <f>+SUMIFS(Resultados_Dic3!T$3:T$99980,Resultados_Dic3!$F$3:$F$99980,Produccion_UO!$K822,Resultados_Dic3!$D$3:$D$99980,Produccion_UO!$K$621,Resultados_Dic3!$E$3:$E$99980,Produccion_UO!$J822,Resultados_Dic3!$A$3:$A$99980,Produccion_UO!$H822)*$I$815</f>
        <v>0</v>
      </c>
      <c r="Z822" s="21">
        <f>+SUMIFS(Resultados_Dic3!U$3:U$99980,Resultados_Dic3!$F$3:$F$99980,Produccion_UO!$K822,Resultados_Dic3!$D$3:$D$99980,Produccion_UO!$K$621,Resultados_Dic3!$E$3:$E$99980,Produccion_UO!$J822,Resultados_Dic3!$A$3:$A$99980,Produccion_UO!$H822)*$I$815</f>
        <v>0</v>
      </c>
      <c r="AA822" s="21">
        <f>+SUMIFS(Resultados_Dic3!V$3:V$99980,Resultados_Dic3!$F$3:$F$99980,Produccion_UO!$K822,Resultados_Dic3!$D$3:$D$99980,Produccion_UO!$K$621,Resultados_Dic3!$E$3:$E$99980,Produccion_UO!$J822,Resultados_Dic3!$A$3:$A$99980,Produccion_UO!$H822)*$I$815</f>
        <v>0</v>
      </c>
      <c r="AB822" s="21">
        <f>+SUMIFS(Resultados_Dic3!W$3:W$99980,Resultados_Dic3!$F$3:$F$99980,Produccion_UO!$K822,Resultados_Dic3!$D$3:$D$99980,Produccion_UO!$K$621,Resultados_Dic3!$E$3:$E$99980,Produccion_UO!$J822,Resultados_Dic3!$A$3:$A$99980,Produccion_UO!$H822)*$I$815</f>
        <v>0</v>
      </c>
      <c r="AC822" s="21">
        <f>+SUMIFS(Resultados_Dic3!X$3:X$99980,Resultados_Dic3!$F$3:$F$99980,Produccion_UO!$K822,Resultados_Dic3!$D$3:$D$99980,Produccion_UO!$K$621,Resultados_Dic3!$E$3:$E$99980,Produccion_UO!$J822,Resultados_Dic3!$A$3:$A$99980,Produccion_UO!$H822)*$I$815</f>
        <v>0</v>
      </c>
      <c r="AD822" s="21">
        <f>+SUMIFS(Resultados_Dic3!Y$3:Y$99980,Resultados_Dic3!$F$3:$F$99980,Produccion_UO!$K822,Resultados_Dic3!$D$3:$D$99980,Produccion_UO!$K$621,Resultados_Dic3!$E$3:$E$99980,Produccion_UO!$J822,Resultados_Dic3!$A$3:$A$99980,Produccion_UO!$H822)*$I$815</f>
        <v>0</v>
      </c>
      <c r="AE822" s="21">
        <f>+SUMIFS(Resultados_Dic3!Z$3:Z$99980,Resultados_Dic3!$F$3:$F$99980,Produccion_UO!$K822,Resultados_Dic3!$D$3:$D$99980,Produccion_UO!$K$621,Resultados_Dic3!$E$3:$E$99980,Produccion_UO!$J822,Resultados_Dic3!$A$3:$A$99980,Produccion_UO!$H822)*$I$815</f>
        <v>0</v>
      </c>
      <c r="AF822" s="21">
        <f>+SUMIFS(Resultados_Dic3!AA$3:AA$99980,Resultados_Dic3!$F$3:$F$99980,Produccion_UO!$K822,Resultados_Dic3!$D$3:$D$99980,Produccion_UO!$K$621,Resultados_Dic3!$E$3:$E$99980,Produccion_UO!$J822,Resultados_Dic3!$A$3:$A$99980,Produccion_UO!$H822)*$I$815</f>
        <v>0</v>
      </c>
      <c r="AG822" s="21">
        <f>+SUMIFS(Resultados_Dic3!AB$3:AB$99980,Resultados_Dic3!$F$3:$F$99980,Produccion_UO!$K822,Resultados_Dic3!$D$3:$D$99980,Produccion_UO!$K$621,Resultados_Dic3!$E$3:$E$99980,Produccion_UO!$J822,Resultados_Dic3!$A$3:$A$99980,Produccion_UO!$H822)*$I$815</f>
        <v>0</v>
      </c>
      <c r="AH822" s="21">
        <f>+SUMIFS(Resultados_Dic3!AC$3:AC$99980,Resultados_Dic3!$F$3:$F$99980,Produccion_UO!$K822,Resultados_Dic3!$D$3:$D$99980,Produccion_UO!$K$621,Resultados_Dic3!$E$3:$E$99980,Produccion_UO!$J822,Resultados_Dic3!$A$3:$A$99980,Produccion_UO!$H822)*$I$815</f>
        <v>0</v>
      </c>
      <c r="AI822" s="21">
        <f>+SUMIFS(Resultados_Dic3!AD$3:AD$99980,Resultados_Dic3!$F$3:$F$99980,Produccion_UO!$K822,Resultados_Dic3!$D$3:$D$99980,Produccion_UO!$K$621,Resultados_Dic3!$E$3:$E$99980,Produccion_UO!$J822,Resultados_Dic3!$A$3:$A$99980,Produccion_UO!$H822)*$I$815</f>
        <v>0</v>
      </c>
      <c r="AJ822" s="21">
        <f>+SUMIFS(Resultados_Dic3!AE$3:AE$99980,Resultados_Dic3!$F$3:$F$99980,Produccion_UO!$K822,Resultados_Dic3!$D$3:$D$99980,Produccion_UO!$K$621,Resultados_Dic3!$E$3:$E$99980,Produccion_UO!$J822,Resultados_Dic3!$A$3:$A$99980,Produccion_UO!$H822)*$I$815</f>
        <v>0</v>
      </c>
      <c r="AK822" s="21">
        <f>+SUMIFS(Resultados_Dic3!AF$3:AF$99980,Resultados_Dic3!$F$3:$F$99980,Produccion_UO!$K822,Resultados_Dic3!$D$3:$D$99980,Produccion_UO!$K$621,Resultados_Dic3!$E$3:$E$99980,Produccion_UO!$J822,Resultados_Dic3!$A$3:$A$99980,Produccion_UO!$H822)*$I$815</f>
        <v>0</v>
      </c>
      <c r="AL822" s="21">
        <f>+SUMIFS(Resultados_Dic3!AG$3:AG$99980,Resultados_Dic3!$F$3:$F$99980,Produccion_UO!$K822,Resultados_Dic3!$D$3:$D$99980,Produccion_UO!$K$621,Resultados_Dic3!$E$3:$E$99980,Produccion_UO!$J822,Resultados_Dic3!$A$3:$A$99980,Produccion_UO!$H822)*$I$815</f>
        <v>0</v>
      </c>
      <c r="AM822" s="21">
        <f>+SUMIFS(Resultados_Dic3!AH$3:AH$99980,Resultados_Dic3!$F$3:$F$99980,Produccion_UO!$K822,Resultados_Dic3!$D$3:$D$99980,Produccion_UO!$K$621,Resultados_Dic3!$E$3:$E$99980,Produccion_UO!$J822,Resultados_Dic3!$A$3:$A$99980,Produccion_UO!$H822)*$I$815</f>
        <v>0</v>
      </c>
      <c r="AN822" s="21">
        <f>+SUMIFS(Resultados_Dic3!AI$3:AI$99980,Resultados_Dic3!$F$3:$F$99980,Produccion_UO!$K822,Resultados_Dic3!$D$3:$D$99980,Produccion_UO!$K$621,Resultados_Dic3!$E$3:$E$99980,Produccion_UO!$J822,Resultados_Dic3!$A$3:$A$99980,Produccion_UO!$H822)*$I$815</f>
        <v>0</v>
      </c>
      <c r="AO822" s="21">
        <f>+SUMIFS(Resultados_Dic3!AJ$3:AJ$99980,Resultados_Dic3!$F$3:$F$99980,Produccion_UO!$K822,Resultados_Dic3!$D$3:$D$99980,Produccion_UO!$K$621,Resultados_Dic3!$E$3:$E$99980,Produccion_UO!$J822,Resultados_Dic3!$A$3:$A$99980,Produccion_UO!$H822)*$I$815</f>
        <v>0</v>
      </c>
      <c r="AP822" s="21">
        <f>+SUMIFS(Resultados_Dic3!AK$3:AK$99980,Resultados_Dic3!$F$3:$F$99980,Produccion_UO!$K822,Resultados_Dic3!$D$3:$D$99980,Produccion_UO!$K$621,Resultados_Dic3!$E$3:$E$99980,Produccion_UO!$J822,Resultados_Dic3!$A$3:$A$99980,Produccion_UO!$H822)*$I$815</f>
        <v>0</v>
      </c>
      <c r="AQ822" s="21">
        <f>+SUMIFS(Resultados_Dic3!AL$3:AL$99980,Resultados_Dic3!$F$3:$F$99980,Produccion_UO!$K822,Resultados_Dic3!$D$3:$D$99980,Produccion_UO!$K$621,Resultados_Dic3!$E$3:$E$99980,Produccion_UO!$J822,Resultados_Dic3!$A$3:$A$99980,Produccion_UO!$H822)*$I$815</f>
        <v>0</v>
      </c>
      <c r="AR822" s="21">
        <f>+SUMIFS(Resultados_Dic3!AM$3:AM$99980,Resultados_Dic3!$F$3:$F$99980,Produccion_UO!$K822,Resultados_Dic3!$D$3:$D$99980,Produccion_UO!$K$621,Resultados_Dic3!$E$3:$E$99980,Produccion_UO!$J822,Resultados_Dic3!$A$3:$A$99980,Produccion_UO!$H822)*$I$815</f>
        <v>0</v>
      </c>
    </row>
    <row r="823" spans="1:44" x14ac:dyDescent="0.25">
      <c r="D823" s="131"/>
      <c r="E823" s="131"/>
      <c r="G823" s="15"/>
      <c r="H823" s="17" t="str">
        <f t="shared" si="235"/>
        <v>DIC7</v>
      </c>
      <c r="I823" s="24"/>
      <c r="J823" s="24" t="s">
        <v>154</v>
      </c>
      <c r="K823" s="108" t="s">
        <v>293</v>
      </c>
      <c r="L823" s="22" t="str">
        <f>+$B$8</f>
        <v>VSM - Medium</v>
      </c>
      <c r="M823" s="21">
        <f>+SUMIFS(Resultados_Dic3!H$3:H$99980,Resultados_Dic3!$F$3:$F$99980,Produccion_UO!$K823,Resultados_Dic3!$D$3:$D$99980,Produccion_UO!$K$621,Resultados_Dic3!$E$3:$E$99980,Produccion_UO!$J823,Resultados_Dic3!$A$3:$A$99980,Produccion_UO!$H823)*$I$815</f>
        <v>0</v>
      </c>
      <c r="N823" s="21">
        <f>+SUMIFS(Resultados_Dic3!I$3:I$99980,Resultados_Dic3!$F$3:$F$99980,Produccion_UO!$K823,Resultados_Dic3!$D$3:$D$99980,Produccion_UO!$K$621,Resultados_Dic3!$E$3:$E$99980,Produccion_UO!$J823,Resultados_Dic3!$A$3:$A$99980,Produccion_UO!$H823)*$I$815</f>
        <v>0</v>
      </c>
      <c r="O823" s="21">
        <f>+SUMIFS(Resultados_Dic3!J$3:J$99980,Resultados_Dic3!$F$3:$F$99980,Produccion_UO!$K823,Resultados_Dic3!$D$3:$D$99980,Produccion_UO!$K$621,Resultados_Dic3!$E$3:$E$99980,Produccion_UO!$J823,Resultados_Dic3!$A$3:$A$99980,Produccion_UO!$H823)*$I$815</f>
        <v>0</v>
      </c>
      <c r="P823" s="21">
        <f>+SUMIFS(Resultados_Dic3!K$3:K$99980,Resultados_Dic3!$F$3:$F$99980,Produccion_UO!$K823,Resultados_Dic3!$D$3:$D$99980,Produccion_UO!$K$621,Resultados_Dic3!$E$3:$E$99980,Produccion_UO!$J823,Resultados_Dic3!$A$3:$A$99980,Produccion_UO!$H823)*$I$815</f>
        <v>0</v>
      </c>
      <c r="Q823" s="21">
        <f>+SUMIFS(Resultados_Dic3!L$3:L$99980,Resultados_Dic3!$F$3:$F$99980,Produccion_UO!$K823,Resultados_Dic3!$D$3:$D$99980,Produccion_UO!$K$621,Resultados_Dic3!$E$3:$E$99980,Produccion_UO!$J823,Resultados_Dic3!$A$3:$A$99980,Produccion_UO!$H823)*$I$815</f>
        <v>0</v>
      </c>
      <c r="R823" s="21">
        <f>+SUMIFS(Resultados_Dic3!M$3:M$99980,Resultados_Dic3!$F$3:$F$99980,Produccion_UO!$K823,Resultados_Dic3!$D$3:$D$99980,Produccion_UO!$K$621,Resultados_Dic3!$E$3:$E$99980,Produccion_UO!$J823,Resultados_Dic3!$A$3:$A$99980,Produccion_UO!$H823)*$I$815</f>
        <v>0</v>
      </c>
      <c r="S823" s="21">
        <f>+SUMIFS(Resultados_Dic3!N$3:N$99980,Resultados_Dic3!$F$3:$F$99980,Produccion_UO!$K823,Resultados_Dic3!$D$3:$D$99980,Produccion_UO!$K$621,Resultados_Dic3!$E$3:$E$99980,Produccion_UO!$J823,Resultados_Dic3!$A$3:$A$99980,Produccion_UO!$H823)*$I$815</f>
        <v>0</v>
      </c>
      <c r="T823" s="21">
        <f>+SUMIFS(Resultados_Dic3!O$3:O$99980,Resultados_Dic3!$F$3:$F$99980,Produccion_UO!$K823,Resultados_Dic3!$D$3:$D$99980,Produccion_UO!$K$621,Resultados_Dic3!$E$3:$E$99980,Produccion_UO!$J823,Resultados_Dic3!$A$3:$A$99980,Produccion_UO!$H823)*$I$815</f>
        <v>0</v>
      </c>
      <c r="U823" s="21">
        <f>+SUMIFS(Resultados_Dic3!P$3:P$99980,Resultados_Dic3!$F$3:$F$99980,Produccion_UO!$K823,Resultados_Dic3!$D$3:$D$99980,Produccion_UO!$K$621,Resultados_Dic3!$E$3:$E$99980,Produccion_UO!$J823,Resultados_Dic3!$A$3:$A$99980,Produccion_UO!$H823)*$I$815</f>
        <v>0</v>
      </c>
      <c r="V823" s="21">
        <f>+SUMIFS(Resultados_Dic3!Q$3:Q$99980,Resultados_Dic3!$F$3:$F$99980,Produccion_UO!$K823,Resultados_Dic3!$D$3:$D$99980,Produccion_UO!$K$621,Resultados_Dic3!$E$3:$E$99980,Produccion_UO!$J823,Resultados_Dic3!$A$3:$A$99980,Produccion_UO!$H823)*$I$815</f>
        <v>0</v>
      </c>
      <c r="W823" s="21">
        <f>+SUMIFS(Resultados_Dic3!R$3:R$99980,Resultados_Dic3!$F$3:$F$99980,Produccion_UO!$K823,Resultados_Dic3!$D$3:$D$99980,Produccion_UO!$K$621,Resultados_Dic3!$E$3:$E$99980,Produccion_UO!$J823,Resultados_Dic3!$A$3:$A$99980,Produccion_UO!$H823)*$I$815</f>
        <v>0</v>
      </c>
      <c r="X823" s="21">
        <f>+SUMIFS(Resultados_Dic3!S$3:S$99980,Resultados_Dic3!$F$3:$F$99980,Produccion_UO!$K823,Resultados_Dic3!$D$3:$D$99980,Produccion_UO!$K$621,Resultados_Dic3!$E$3:$E$99980,Produccion_UO!$J823,Resultados_Dic3!$A$3:$A$99980,Produccion_UO!$H823)*$I$815</f>
        <v>0</v>
      </c>
      <c r="Y823" s="21">
        <f>+SUMIFS(Resultados_Dic3!T$3:T$99980,Resultados_Dic3!$F$3:$F$99980,Produccion_UO!$K823,Resultados_Dic3!$D$3:$D$99980,Produccion_UO!$K$621,Resultados_Dic3!$E$3:$E$99980,Produccion_UO!$J823,Resultados_Dic3!$A$3:$A$99980,Produccion_UO!$H823)*$I$815</f>
        <v>0</v>
      </c>
      <c r="Z823" s="21">
        <f>+SUMIFS(Resultados_Dic3!U$3:U$99980,Resultados_Dic3!$F$3:$F$99980,Produccion_UO!$K823,Resultados_Dic3!$D$3:$D$99980,Produccion_UO!$K$621,Resultados_Dic3!$E$3:$E$99980,Produccion_UO!$J823,Resultados_Dic3!$A$3:$A$99980,Produccion_UO!$H823)*$I$815</f>
        <v>0</v>
      </c>
      <c r="AA823" s="21">
        <f>+SUMIFS(Resultados_Dic3!V$3:V$99980,Resultados_Dic3!$F$3:$F$99980,Produccion_UO!$K823,Resultados_Dic3!$D$3:$D$99980,Produccion_UO!$K$621,Resultados_Dic3!$E$3:$E$99980,Produccion_UO!$J823,Resultados_Dic3!$A$3:$A$99980,Produccion_UO!$H823)*$I$815</f>
        <v>0</v>
      </c>
      <c r="AB823" s="21">
        <f>+SUMIFS(Resultados_Dic3!W$3:W$99980,Resultados_Dic3!$F$3:$F$99980,Produccion_UO!$K823,Resultados_Dic3!$D$3:$D$99980,Produccion_UO!$K$621,Resultados_Dic3!$E$3:$E$99980,Produccion_UO!$J823,Resultados_Dic3!$A$3:$A$99980,Produccion_UO!$H823)*$I$815</f>
        <v>0</v>
      </c>
      <c r="AC823" s="21">
        <f>+SUMIFS(Resultados_Dic3!X$3:X$99980,Resultados_Dic3!$F$3:$F$99980,Produccion_UO!$K823,Resultados_Dic3!$D$3:$D$99980,Produccion_UO!$K$621,Resultados_Dic3!$E$3:$E$99980,Produccion_UO!$J823,Resultados_Dic3!$A$3:$A$99980,Produccion_UO!$H823)*$I$815</f>
        <v>0</v>
      </c>
      <c r="AD823" s="21">
        <f>+SUMIFS(Resultados_Dic3!Y$3:Y$99980,Resultados_Dic3!$F$3:$F$99980,Produccion_UO!$K823,Resultados_Dic3!$D$3:$D$99980,Produccion_UO!$K$621,Resultados_Dic3!$E$3:$E$99980,Produccion_UO!$J823,Resultados_Dic3!$A$3:$A$99980,Produccion_UO!$H823)*$I$815</f>
        <v>0</v>
      </c>
      <c r="AE823" s="21">
        <f>+SUMIFS(Resultados_Dic3!Z$3:Z$99980,Resultados_Dic3!$F$3:$F$99980,Produccion_UO!$K823,Resultados_Dic3!$D$3:$D$99980,Produccion_UO!$K$621,Resultados_Dic3!$E$3:$E$99980,Produccion_UO!$J823,Resultados_Dic3!$A$3:$A$99980,Produccion_UO!$H823)*$I$815</f>
        <v>0</v>
      </c>
      <c r="AF823" s="21">
        <f>+SUMIFS(Resultados_Dic3!AA$3:AA$99980,Resultados_Dic3!$F$3:$F$99980,Produccion_UO!$K823,Resultados_Dic3!$D$3:$D$99980,Produccion_UO!$K$621,Resultados_Dic3!$E$3:$E$99980,Produccion_UO!$J823,Resultados_Dic3!$A$3:$A$99980,Produccion_UO!$H823)*$I$815</f>
        <v>0</v>
      </c>
      <c r="AG823" s="21">
        <f>+SUMIFS(Resultados_Dic3!AB$3:AB$99980,Resultados_Dic3!$F$3:$F$99980,Produccion_UO!$K823,Resultados_Dic3!$D$3:$D$99980,Produccion_UO!$K$621,Resultados_Dic3!$E$3:$E$99980,Produccion_UO!$J823,Resultados_Dic3!$A$3:$A$99980,Produccion_UO!$H823)*$I$815</f>
        <v>0</v>
      </c>
      <c r="AH823" s="21">
        <f>+SUMIFS(Resultados_Dic3!AC$3:AC$99980,Resultados_Dic3!$F$3:$F$99980,Produccion_UO!$K823,Resultados_Dic3!$D$3:$D$99980,Produccion_UO!$K$621,Resultados_Dic3!$E$3:$E$99980,Produccion_UO!$J823,Resultados_Dic3!$A$3:$A$99980,Produccion_UO!$H823)*$I$815</f>
        <v>0</v>
      </c>
      <c r="AI823" s="21">
        <f>+SUMIFS(Resultados_Dic3!AD$3:AD$99980,Resultados_Dic3!$F$3:$F$99980,Produccion_UO!$K823,Resultados_Dic3!$D$3:$D$99980,Produccion_UO!$K$621,Resultados_Dic3!$E$3:$E$99980,Produccion_UO!$J823,Resultados_Dic3!$A$3:$A$99980,Produccion_UO!$H823)*$I$815</f>
        <v>0</v>
      </c>
      <c r="AJ823" s="21">
        <f>+SUMIFS(Resultados_Dic3!AE$3:AE$99980,Resultados_Dic3!$F$3:$F$99980,Produccion_UO!$K823,Resultados_Dic3!$D$3:$D$99980,Produccion_UO!$K$621,Resultados_Dic3!$E$3:$E$99980,Produccion_UO!$J823,Resultados_Dic3!$A$3:$A$99980,Produccion_UO!$H823)*$I$815</f>
        <v>0</v>
      </c>
      <c r="AK823" s="21">
        <f>+SUMIFS(Resultados_Dic3!AF$3:AF$99980,Resultados_Dic3!$F$3:$F$99980,Produccion_UO!$K823,Resultados_Dic3!$D$3:$D$99980,Produccion_UO!$K$621,Resultados_Dic3!$E$3:$E$99980,Produccion_UO!$J823,Resultados_Dic3!$A$3:$A$99980,Produccion_UO!$H823)*$I$815</f>
        <v>0</v>
      </c>
      <c r="AL823" s="21">
        <f>+SUMIFS(Resultados_Dic3!AG$3:AG$99980,Resultados_Dic3!$F$3:$F$99980,Produccion_UO!$K823,Resultados_Dic3!$D$3:$D$99980,Produccion_UO!$K$621,Resultados_Dic3!$E$3:$E$99980,Produccion_UO!$J823,Resultados_Dic3!$A$3:$A$99980,Produccion_UO!$H823)*$I$815</f>
        <v>0</v>
      </c>
      <c r="AM823" s="21">
        <f>+SUMIFS(Resultados_Dic3!AH$3:AH$99980,Resultados_Dic3!$F$3:$F$99980,Produccion_UO!$K823,Resultados_Dic3!$D$3:$D$99980,Produccion_UO!$K$621,Resultados_Dic3!$E$3:$E$99980,Produccion_UO!$J823,Resultados_Dic3!$A$3:$A$99980,Produccion_UO!$H823)*$I$815</f>
        <v>0</v>
      </c>
      <c r="AN823" s="21">
        <f>+SUMIFS(Resultados_Dic3!AI$3:AI$99980,Resultados_Dic3!$F$3:$F$99980,Produccion_UO!$K823,Resultados_Dic3!$D$3:$D$99980,Produccion_UO!$K$621,Resultados_Dic3!$E$3:$E$99980,Produccion_UO!$J823,Resultados_Dic3!$A$3:$A$99980,Produccion_UO!$H823)*$I$815</f>
        <v>0</v>
      </c>
      <c r="AO823" s="21">
        <f>+SUMIFS(Resultados_Dic3!AJ$3:AJ$99980,Resultados_Dic3!$F$3:$F$99980,Produccion_UO!$K823,Resultados_Dic3!$D$3:$D$99980,Produccion_UO!$K$621,Resultados_Dic3!$E$3:$E$99980,Produccion_UO!$J823,Resultados_Dic3!$A$3:$A$99980,Produccion_UO!$H823)*$I$815</f>
        <v>0</v>
      </c>
      <c r="AP823" s="21">
        <f>+SUMIFS(Resultados_Dic3!AK$3:AK$99980,Resultados_Dic3!$F$3:$F$99980,Produccion_UO!$K823,Resultados_Dic3!$D$3:$D$99980,Produccion_UO!$K$621,Resultados_Dic3!$E$3:$E$99980,Produccion_UO!$J823,Resultados_Dic3!$A$3:$A$99980,Produccion_UO!$H823)*$I$815</f>
        <v>0</v>
      </c>
      <c r="AQ823" s="21">
        <f>+SUMIFS(Resultados_Dic3!AL$3:AL$99980,Resultados_Dic3!$F$3:$F$99980,Produccion_UO!$K823,Resultados_Dic3!$D$3:$D$99980,Produccion_UO!$K$621,Resultados_Dic3!$E$3:$E$99980,Produccion_UO!$J823,Resultados_Dic3!$A$3:$A$99980,Produccion_UO!$H823)*$I$815</f>
        <v>0</v>
      </c>
      <c r="AR823" s="21">
        <f>+SUMIFS(Resultados_Dic3!AM$3:AM$99980,Resultados_Dic3!$F$3:$F$99980,Produccion_UO!$K823,Resultados_Dic3!$D$3:$D$99980,Produccion_UO!$K$621,Resultados_Dic3!$E$3:$E$99980,Produccion_UO!$J823,Resultados_Dic3!$A$3:$A$99980,Produccion_UO!$H823)*$I$815</f>
        <v>0</v>
      </c>
    </row>
    <row r="824" spans="1:44" x14ac:dyDescent="0.25">
      <c r="G824" s="15"/>
      <c r="H824" s="17" t="str">
        <f t="shared" si="235"/>
        <v>DIC7</v>
      </c>
      <c r="I824" s="24"/>
      <c r="J824" s="24" t="s">
        <v>155</v>
      </c>
      <c r="K824" s="108" t="s">
        <v>233</v>
      </c>
      <c r="L824" s="22" t="str">
        <f>+$B$9</f>
        <v>VIM - GAS</v>
      </c>
      <c r="M824" s="21">
        <f>+SUMIFS(Resultados_Dic3!H$3:H$99980,Resultados_Dic3!$F$3:$F$99980,Produccion_UO!$K824,Resultados_Dic3!$D$3:$D$99980,Produccion_UO!$K$621,Resultados_Dic3!$E$3:$E$99980,Produccion_UO!$J824,Resultados_Dic3!$A$3:$A$99980,Produccion_UO!$H824)*$I$815</f>
        <v>0</v>
      </c>
      <c r="N824" s="21">
        <f>+SUMIFS(Resultados_Dic3!I$3:I$99980,Resultados_Dic3!$F$3:$F$99980,Produccion_UO!$K824,Resultados_Dic3!$D$3:$D$99980,Produccion_UO!$K$621,Resultados_Dic3!$E$3:$E$99980,Produccion_UO!$J824,Resultados_Dic3!$A$3:$A$99980,Produccion_UO!$H824)*$I$815</f>
        <v>0</v>
      </c>
      <c r="O824" s="21">
        <f>+SUMIFS(Resultados_Dic3!J$3:J$99980,Resultados_Dic3!$F$3:$F$99980,Produccion_UO!$K824,Resultados_Dic3!$D$3:$D$99980,Produccion_UO!$K$621,Resultados_Dic3!$E$3:$E$99980,Produccion_UO!$J824,Resultados_Dic3!$A$3:$A$99980,Produccion_UO!$H824)*$I$815</f>
        <v>0</v>
      </c>
      <c r="P824" s="21">
        <f>+SUMIFS(Resultados_Dic3!K$3:K$99980,Resultados_Dic3!$F$3:$F$99980,Produccion_UO!$K824,Resultados_Dic3!$D$3:$D$99980,Produccion_UO!$K$621,Resultados_Dic3!$E$3:$E$99980,Produccion_UO!$J824,Resultados_Dic3!$A$3:$A$99980,Produccion_UO!$H824)*$I$815</f>
        <v>0</v>
      </c>
      <c r="Q824" s="21">
        <f>+SUMIFS(Resultados_Dic3!L$3:L$99980,Resultados_Dic3!$F$3:$F$99980,Produccion_UO!$K824,Resultados_Dic3!$D$3:$D$99980,Produccion_UO!$K$621,Resultados_Dic3!$E$3:$E$99980,Produccion_UO!$J824,Resultados_Dic3!$A$3:$A$99980,Produccion_UO!$H824)*$I$815</f>
        <v>0</v>
      </c>
      <c r="R824" s="21">
        <f>+SUMIFS(Resultados_Dic3!M$3:M$99980,Resultados_Dic3!$F$3:$F$99980,Produccion_UO!$K824,Resultados_Dic3!$D$3:$D$99980,Produccion_UO!$K$621,Resultados_Dic3!$E$3:$E$99980,Produccion_UO!$J824,Resultados_Dic3!$A$3:$A$99980,Produccion_UO!$H824)*$I$815</f>
        <v>0</v>
      </c>
      <c r="S824" s="21">
        <f>+SUMIFS(Resultados_Dic3!N$3:N$99980,Resultados_Dic3!$F$3:$F$99980,Produccion_UO!$K824,Resultados_Dic3!$D$3:$D$99980,Produccion_UO!$K$621,Resultados_Dic3!$E$3:$E$99980,Produccion_UO!$J824,Resultados_Dic3!$A$3:$A$99980,Produccion_UO!$H824)*$I$815</f>
        <v>0</v>
      </c>
      <c r="T824" s="21">
        <f>+SUMIFS(Resultados_Dic3!O$3:O$99980,Resultados_Dic3!$F$3:$F$99980,Produccion_UO!$K824,Resultados_Dic3!$D$3:$D$99980,Produccion_UO!$K$621,Resultados_Dic3!$E$3:$E$99980,Produccion_UO!$J824,Resultados_Dic3!$A$3:$A$99980,Produccion_UO!$H824)*$I$815</f>
        <v>0</v>
      </c>
      <c r="U824" s="21">
        <f>+SUMIFS(Resultados_Dic3!P$3:P$99980,Resultados_Dic3!$F$3:$F$99980,Produccion_UO!$K824,Resultados_Dic3!$D$3:$D$99980,Produccion_UO!$K$621,Resultados_Dic3!$E$3:$E$99980,Produccion_UO!$J824,Resultados_Dic3!$A$3:$A$99980,Produccion_UO!$H824)*$I$815</f>
        <v>0</v>
      </c>
      <c r="V824" s="21">
        <f>+SUMIFS(Resultados_Dic3!Q$3:Q$99980,Resultados_Dic3!$F$3:$F$99980,Produccion_UO!$K824,Resultados_Dic3!$D$3:$D$99980,Produccion_UO!$K$621,Resultados_Dic3!$E$3:$E$99980,Produccion_UO!$J824,Resultados_Dic3!$A$3:$A$99980,Produccion_UO!$H824)*$I$815</f>
        <v>0</v>
      </c>
      <c r="W824" s="21">
        <f>+SUMIFS(Resultados_Dic3!R$3:R$99980,Resultados_Dic3!$F$3:$F$99980,Produccion_UO!$K824,Resultados_Dic3!$D$3:$D$99980,Produccion_UO!$K$621,Resultados_Dic3!$E$3:$E$99980,Produccion_UO!$J824,Resultados_Dic3!$A$3:$A$99980,Produccion_UO!$H824)*$I$815</f>
        <v>0</v>
      </c>
      <c r="X824" s="21">
        <f>+SUMIFS(Resultados_Dic3!S$3:S$99980,Resultados_Dic3!$F$3:$F$99980,Produccion_UO!$K824,Resultados_Dic3!$D$3:$D$99980,Produccion_UO!$K$621,Resultados_Dic3!$E$3:$E$99980,Produccion_UO!$J824,Resultados_Dic3!$A$3:$A$99980,Produccion_UO!$H824)*$I$815</f>
        <v>0</v>
      </c>
      <c r="Y824" s="21">
        <f>+SUMIFS(Resultados_Dic3!T$3:T$99980,Resultados_Dic3!$F$3:$F$99980,Produccion_UO!$K824,Resultados_Dic3!$D$3:$D$99980,Produccion_UO!$K$621,Resultados_Dic3!$E$3:$E$99980,Produccion_UO!$J824,Resultados_Dic3!$A$3:$A$99980,Produccion_UO!$H824)*$I$815</f>
        <v>0</v>
      </c>
      <c r="Z824" s="21">
        <f>+SUMIFS(Resultados_Dic3!U$3:U$99980,Resultados_Dic3!$F$3:$F$99980,Produccion_UO!$K824,Resultados_Dic3!$D$3:$D$99980,Produccion_UO!$K$621,Resultados_Dic3!$E$3:$E$99980,Produccion_UO!$J824,Resultados_Dic3!$A$3:$A$99980,Produccion_UO!$H824)*$I$815</f>
        <v>0</v>
      </c>
      <c r="AA824" s="21">
        <f>+SUMIFS(Resultados_Dic3!V$3:V$99980,Resultados_Dic3!$F$3:$F$99980,Produccion_UO!$K824,Resultados_Dic3!$D$3:$D$99980,Produccion_UO!$K$621,Resultados_Dic3!$E$3:$E$99980,Produccion_UO!$J824,Resultados_Dic3!$A$3:$A$99980,Produccion_UO!$H824)*$I$815</f>
        <v>0</v>
      </c>
      <c r="AB824" s="21">
        <f>+SUMIFS(Resultados_Dic3!W$3:W$99980,Resultados_Dic3!$F$3:$F$99980,Produccion_UO!$K824,Resultados_Dic3!$D$3:$D$99980,Produccion_UO!$K$621,Resultados_Dic3!$E$3:$E$99980,Produccion_UO!$J824,Resultados_Dic3!$A$3:$A$99980,Produccion_UO!$H824)*$I$815</f>
        <v>0</v>
      </c>
      <c r="AC824" s="21">
        <f>+SUMIFS(Resultados_Dic3!X$3:X$99980,Resultados_Dic3!$F$3:$F$99980,Produccion_UO!$K824,Resultados_Dic3!$D$3:$D$99980,Produccion_UO!$K$621,Resultados_Dic3!$E$3:$E$99980,Produccion_UO!$J824,Resultados_Dic3!$A$3:$A$99980,Produccion_UO!$H824)*$I$815</f>
        <v>0</v>
      </c>
      <c r="AD824" s="21">
        <f>+SUMIFS(Resultados_Dic3!Y$3:Y$99980,Resultados_Dic3!$F$3:$F$99980,Produccion_UO!$K824,Resultados_Dic3!$D$3:$D$99980,Produccion_UO!$K$621,Resultados_Dic3!$E$3:$E$99980,Produccion_UO!$J824,Resultados_Dic3!$A$3:$A$99980,Produccion_UO!$H824)*$I$815</f>
        <v>0</v>
      </c>
      <c r="AE824" s="21">
        <f>+SUMIFS(Resultados_Dic3!Z$3:Z$99980,Resultados_Dic3!$F$3:$F$99980,Produccion_UO!$K824,Resultados_Dic3!$D$3:$D$99980,Produccion_UO!$K$621,Resultados_Dic3!$E$3:$E$99980,Produccion_UO!$J824,Resultados_Dic3!$A$3:$A$99980,Produccion_UO!$H824)*$I$815</f>
        <v>0</v>
      </c>
      <c r="AF824" s="21">
        <f>+SUMIFS(Resultados_Dic3!AA$3:AA$99980,Resultados_Dic3!$F$3:$F$99980,Produccion_UO!$K824,Resultados_Dic3!$D$3:$D$99980,Produccion_UO!$K$621,Resultados_Dic3!$E$3:$E$99980,Produccion_UO!$J824,Resultados_Dic3!$A$3:$A$99980,Produccion_UO!$H824)*$I$815</f>
        <v>0</v>
      </c>
      <c r="AG824" s="21">
        <f>+SUMIFS(Resultados_Dic3!AB$3:AB$99980,Resultados_Dic3!$F$3:$F$99980,Produccion_UO!$K824,Resultados_Dic3!$D$3:$D$99980,Produccion_UO!$K$621,Resultados_Dic3!$E$3:$E$99980,Produccion_UO!$J824,Resultados_Dic3!$A$3:$A$99980,Produccion_UO!$H824)*$I$815</f>
        <v>0</v>
      </c>
      <c r="AH824" s="21">
        <f>+SUMIFS(Resultados_Dic3!AC$3:AC$99980,Resultados_Dic3!$F$3:$F$99980,Produccion_UO!$K824,Resultados_Dic3!$D$3:$D$99980,Produccion_UO!$K$621,Resultados_Dic3!$E$3:$E$99980,Produccion_UO!$J824,Resultados_Dic3!$A$3:$A$99980,Produccion_UO!$H824)*$I$815</f>
        <v>0</v>
      </c>
      <c r="AI824" s="21">
        <f>+SUMIFS(Resultados_Dic3!AD$3:AD$99980,Resultados_Dic3!$F$3:$F$99980,Produccion_UO!$K824,Resultados_Dic3!$D$3:$D$99980,Produccion_UO!$K$621,Resultados_Dic3!$E$3:$E$99980,Produccion_UO!$J824,Resultados_Dic3!$A$3:$A$99980,Produccion_UO!$H824)*$I$815</f>
        <v>0</v>
      </c>
      <c r="AJ824" s="21">
        <f>+SUMIFS(Resultados_Dic3!AE$3:AE$99980,Resultados_Dic3!$F$3:$F$99980,Produccion_UO!$K824,Resultados_Dic3!$D$3:$D$99980,Produccion_UO!$K$621,Resultados_Dic3!$E$3:$E$99980,Produccion_UO!$J824,Resultados_Dic3!$A$3:$A$99980,Produccion_UO!$H824)*$I$815</f>
        <v>0</v>
      </c>
      <c r="AK824" s="21">
        <f>+SUMIFS(Resultados_Dic3!AF$3:AF$99980,Resultados_Dic3!$F$3:$F$99980,Produccion_UO!$K824,Resultados_Dic3!$D$3:$D$99980,Produccion_UO!$K$621,Resultados_Dic3!$E$3:$E$99980,Produccion_UO!$J824,Resultados_Dic3!$A$3:$A$99980,Produccion_UO!$H824)*$I$815</f>
        <v>0</v>
      </c>
      <c r="AL824" s="21">
        <f>+SUMIFS(Resultados_Dic3!AG$3:AG$99980,Resultados_Dic3!$F$3:$F$99980,Produccion_UO!$K824,Resultados_Dic3!$D$3:$D$99980,Produccion_UO!$K$621,Resultados_Dic3!$E$3:$E$99980,Produccion_UO!$J824,Resultados_Dic3!$A$3:$A$99980,Produccion_UO!$H824)*$I$815</f>
        <v>0</v>
      </c>
      <c r="AM824" s="21">
        <f>+SUMIFS(Resultados_Dic3!AH$3:AH$99980,Resultados_Dic3!$F$3:$F$99980,Produccion_UO!$K824,Resultados_Dic3!$D$3:$D$99980,Produccion_UO!$K$621,Resultados_Dic3!$E$3:$E$99980,Produccion_UO!$J824,Resultados_Dic3!$A$3:$A$99980,Produccion_UO!$H824)*$I$815</f>
        <v>0</v>
      </c>
      <c r="AN824" s="21">
        <f>+SUMIFS(Resultados_Dic3!AI$3:AI$99980,Resultados_Dic3!$F$3:$F$99980,Produccion_UO!$K824,Resultados_Dic3!$D$3:$D$99980,Produccion_UO!$K$621,Resultados_Dic3!$E$3:$E$99980,Produccion_UO!$J824,Resultados_Dic3!$A$3:$A$99980,Produccion_UO!$H824)*$I$815</f>
        <v>0</v>
      </c>
      <c r="AO824" s="21">
        <f>+SUMIFS(Resultados_Dic3!AJ$3:AJ$99980,Resultados_Dic3!$F$3:$F$99980,Produccion_UO!$K824,Resultados_Dic3!$D$3:$D$99980,Produccion_UO!$K$621,Resultados_Dic3!$E$3:$E$99980,Produccion_UO!$J824,Resultados_Dic3!$A$3:$A$99980,Produccion_UO!$H824)*$I$815</f>
        <v>0</v>
      </c>
      <c r="AP824" s="21">
        <f>+SUMIFS(Resultados_Dic3!AK$3:AK$99980,Resultados_Dic3!$F$3:$F$99980,Produccion_UO!$K824,Resultados_Dic3!$D$3:$D$99980,Produccion_UO!$K$621,Resultados_Dic3!$E$3:$E$99980,Produccion_UO!$J824,Resultados_Dic3!$A$3:$A$99980,Produccion_UO!$H824)*$I$815</f>
        <v>0</v>
      </c>
      <c r="AQ824" s="21">
        <f>+SUMIFS(Resultados_Dic3!AL$3:AL$99980,Resultados_Dic3!$F$3:$F$99980,Produccion_UO!$K824,Resultados_Dic3!$D$3:$D$99980,Produccion_UO!$K$621,Resultados_Dic3!$E$3:$E$99980,Produccion_UO!$J824,Resultados_Dic3!$A$3:$A$99980,Produccion_UO!$H824)*$I$815</f>
        <v>0</v>
      </c>
      <c r="AR824" s="21">
        <f>+SUMIFS(Resultados_Dic3!AM$3:AM$99980,Resultados_Dic3!$F$3:$F$99980,Produccion_UO!$K824,Resultados_Dic3!$D$3:$D$99980,Produccion_UO!$K$621,Resultados_Dic3!$E$3:$E$99980,Produccion_UO!$J824,Resultados_Dic3!$A$3:$A$99980,Produccion_UO!$H824)*$I$815</f>
        <v>0</v>
      </c>
    </row>
    <row r="825" spans="1:44" s="68" customFormat="1" x14ac:dyDescent="0.25">
      <c r="A825" s="133"/>
      <c r="B825" s="133"/>
      <c r="C825" s="133"/>
      <c r="D825" s="133"/>
      <c r="E825" s="133"/>
      <c r="F825" s="134"/>
      <c r="H825" s="71"/>
      <c r="I825" s="71"/>
      <c r="L825" s="22"/>
      <c r="M825" s="69">
        <f>+SUM(M818:M824)</f>
        <v>0</v>
      </c>
      <c r="N825" s="69">
        <f t="shared" ref="N825" si="236">+SUM(N818:N824)</f>
        <v>0</v>
      </c>
      <c r="O825" s="69">
        <f t="shared" ref="O825:AR825" si="237">+SUM(O818:O824)</f>
        <v>0</v>
      </c>
      <c r="P825" s="69">
        <f t="shared" si="237"/>
        <v>0</v>
      </c>
      <c r="Q825" s="69">
        <f t="shared" si="237"/>
        <v>0</v>
      </c>
      <c r="R825" s="69">
        <f t="shared" si="237"/>
        <v>0</v>
      </c>
      <c r="S825" s="69">
        <f t="shared" si="237"/>
        <v>0</v>
      </c>
      <c r="T825" s="69">
        <f t="shared" si="237"/>
        <v>0</v>
      </c>
      <c r="U825" s="69">
        <f t="shared" si="237"/>
        <v>0</v>
      </c>
      <c r="V825" s="69">
        <f t="shared" si="237"/>
        <v>0</v>
      </c>
      <c r="W825" s="69">
        <f t="shared" si="237"/>
        <v>0</v>
      </c>
      <c r="X825" s="69">
        <f t="shared" si="237"/>
        <v>0</v>
      </c>
      <c r="Y825" s="69">
        <f t="shared" si="237"/>
        <v>0</v>
      </c>
      <c r="Z825" s="69">
        <f t="shared" si="237"/>
        <v>0</v>
      </c>
      <c r="AA825" s="69">
        <f t="shared" si="237"/>
        <v>0</v>
      </c>
      <c r="AB825" s="69">
        <f t="shared" si="237"/>
        <v>0</v>
      </c>
      <c r="AC825" s="69">
        <f t="shared" si="237"/>
        <v>0</v>
      </c>
      <c r="AD825" s="69">
        <f t="shared" si="237"/>
        <v>0</v>
      </c>
      <c r="AE825" s="69">
        <f t="shared" si="237"/>
        <v>0</v>
      </c>
      <c r="AF825" s="69">
        <f t="shared" si="237"/>
        <v>0</v>
      </c>
      <c r="AG825" s="69">
        <f t="shared" si="237"/>
        <v>0</v>
      </c>
      <c r="AH825" s="69">
        <f t="shared" si="237"/>
        <v>0</v>
      </c>
      <c r="AI825" s="69">
        <f t="shared" si="237"/>
        <v>0</v>
      </c>
      <c r="AJ825" s="69">
        <f t="shared" si="237"/>
        <v>0</v>
      </c>
      <c r="AK825" s="69">
        <f t="shared" si="237"/>
        <v>0</v>
      </c>
      <c r="AL825" s="69">
        <f t="shared" si="237"/>
        <v>0</v>
      </c>
      <c r="AM825" s="69">
        <f t="shared" si="237"/>
        <v>0</v>
      </c>
      <c r="AN825" s="69">
        <f t="shared" si="237"/>
        <v>0</v>
      </c>
      <c r="AO825" s="69">
        <f t="shared" si="237"/>
        <v>0</v>
      </c>
      <c r="AP825" s="69">
        <f t="shared" si="237"/>
        <v>0</v>
      </c>
      <c r="AQ825" s="69">
        <f t="shared" si="237"/>
        <v>0</v>
      </c>
      <c r="AR825" s="69">
        <f t="shared" si="237"/>
        <v>0</v>
      </c>
    </row>
    <row r="877" spans="12:44" x14ac:dyDescent="0.25"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>
        <f t="shared" ref="AQ877:AR877" si="238">+AQ878-AQ879</f>
        <v>0</v>
      </c>
      <c r="AR877" s="22">
        <f t="shared" si="238"/>
        <v>0</v>
      </c>
    </row>
    <row r="878" spans="12:44" x14ac:dyDescent="0.25"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>
        <f t="shared" ref="AQ878:AR878" si="239">+AQ885-AQ905-AQ904-AQ907</f>
        <v>0</v>
      </c>
      <c r="AR878" s="22">
        <f t="shared" si="239"/>
        <v>0</v>
      </c>
    </row>
    <row r="879" spans="12:44" x14ac:dyDescent="0.25">
      <c r="L879" s="224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>
        <f t="shared" ref="AQ879:AR879" si="240">+AQ152</f>
        <v>0</v>
      </c>
      <c r="AR879" s="22">
        <f t="shared" si="240"/>
        <v>0</v>
      </c>
    </row>
    <row r="881" spans="4:48" ht="18.75" x14ac:dyDescent="0.3">
      <c r="I881" s="17" t="str">
        <f>+IF(OR(J882="OIL",J882="OIL-eq"),$I$5,IF(J882="GAS",$I$4,IF(J882="GSL",$I$8,IF(J882="DSL",$I$9,IF(J882="KER",$I$10,IF(J882="LPG",$I$11,IF(J882="HFO",$I$12,IF(J882="AVG",$I$13,IF(J882="RFG",$I$14,IF(J882="ELC",$I$15,$I$16))))))))))</f>
        <v>MPC/d</v>
      </c>
      <c r="K881" s="34" t="s">
        <v>703</v>
      </c>
    </row>
    <row r="882" spans="4:48" x14ac:dyDescent="0.25">
      <c r="I882" s="115">
        <f>+IF(OR(J882="OIL",J882="OIL-eq"),$H$5,IF(J882="GAS",$H$4,IF(J882="GSL",$H$8,IF(J882="DSL",$H$9,IF(J882="KER",$H$10,IF(J882="LPG",$H$11,IF(J882="HFO",$H$12,IF(J882="AVG",$H$13,IF(J882="RFG",$H$14,IF(J882="ELC",$H$15,$H$16))))))))))</f>
        <v>2.7126000271260002</v>
      </c>
      <c r="J882" s="217" t="s">
        <v>37</v>
      </c>
      <c r="K882" s="108" t="s">
        <v>389</v>
      </c>
      <c r="L882" s="108" t="s">
        <v>377</v>
      </c>
    </row>
    <row r="883" spans="4:48" x14ac:dyDescent="0.25">
      <c r="H883" s="12"/>
      <c r="I883" s="12"/>
      <c r="J883" s="15"/>
      <c r="K883" s="23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</row>
    <row r="884" spans="4:48" x14ac:dyDescent="0.25">
      <c r="M884" s="251">
        <v>2019</v>
      </c>
      <c r="N884" s="251">
        <v>2020</v>
      </c>
      <c r="O884" s="251">
        <v>2021</v>
      </c>
      <c r="P884" s="251">
        <v>2022</v>
      </c>
      <c r="Q884" s="251">
        <v>2023</v>
      </c>
      <c r="R884" s="251">
        <v>2024</v>
      </c>
      <c r="S884" s="251">
        <v>2025</v>
      </c>
      <c r="T884" s="251">
        <v>2026</v>
      </c>
      <c r="U884" s="251">
        <v>2027</v>
      </c>
      <c r="V884" s="251">
        <v>2028</v>
      </c>
      <c r="W884" s="251">
        <v>2029</v>
      </c>
      <c r="X884" s="251">
        <v>2030</v>
      </c>
      <c r="Y884" s="251">
        <v>2031</v>
      </c>
      <c r="Z884" s="251">
        <v>2032</v>
      </c>
      <c r="AA884" s="251">
        <v>2033</v>
      </c>
      <c r="AB884" s="251">
        <v>2034</v>
      </c>
      <c r="AC884" s="251">
        <v>2035</v>
      </c>
      <c r="AD884" s="251">
        <v>2036</v>
      </c>
      <c r="AE884" s="251">
        <v>2037</v>
      </c>
      <c r="AF884" s="251">
        <v>2038</v>
      </c>
      <c r="AG884" s="251">
        <v>2039</v>
      </c>
      <c r="AH884" s="251">
        <v>2040</v>
      </c>
      <c r="AI884" s="251">
        <v>2041</v>
      </c>
      <c r="AJ884" s="251">
        <v>2042</v>
      </c>
      <c r="AK884" s="251">
        <v>2043</v>
      </c>
      <c r="AL884" s="251">
        <v>2044</v>
      </c>
      <c r="AM884" s="251">
        <v>2045</v>
      </c>
      <c r="AN884" s="251">
        <v>2046</v>
      </c>
      <c r="AO884" s="251">
        <v>2047</v>
      </c>
      <c r="AP884" s="251">
        <v>2048</v>
      </c>
      <c r="AQ884" s="251">
        <v>2049</v>
      </c>
      <c r="AR884" s="251">
        <v>2050</v>
      </c>
    </row>
    <row r="885" spans="4:48" x14ac:dyDescent="0.25">
      <c r="K885" s="254"/>
      <c r="L885" s="256" t="s">
        <v>718</v>
      </c>
      <c r="M885" s="259">
        <f>+Produccion_UO!M72+Produccion_UO!M59</f>
        <v>867.17802775329164</v>
      </c>
      <c r="N885" s="259">
        <f>+Produccion_UO!N72+Produccion_UO!N59</f>
        <v>890.71902617783257</v>
      </c>
      <c r="O885" s="259">
        <f>+Produccion_UO!O72+Produccion_UO!O59</f>
        <v>785.41028805145083</v>
      </c>
      <c r="P885" s="259">
        <f>+Produccion_UO!P72+Produccion_UO!P59</f>
        <v>799.99459891451784</v>
      </c>
      <c r="Q885" s="259">
        <f>+Produccion_UO!Q72+Produccion_UO!Q59</f>
        <v>676.5139010437681</v>
      </c>
      <c r="R885" s="259">
        <f>+Produccion_UO!R72+Produccion_UO!R59</f>
        <v>385.77626989221579</v>
      </c>
      <c r="S885" s="259">
        <f>+Produccion_UO!S72+Produccion_UO!S59</f>
        <v>381.11287852613316</v>
      </c>
      <c r="T885" s="259">
        <f>+Produccion_UO!T72+Produccion_UO!T59</f>
        <v>374.65014832059433</v>
      </c>
      <c r="U885" s="259">
        <f>+Produccion_UO!U72+Produccion_UO!U59</f>
        <v>75.689555548084201</v>
      </c>
      <c r="V885" s="259">
        <f>+Produccion_UO!V72+Produccion_UO!V59</f>
        <v>65.582132621244497</v>
      </c>
      <c r="W885" s="259">
        <f>+Produccion_UO!W72+Produccion_UO!W59</f>
        <v>45.358647589928438</v>
      </c>
      <c r="X885" s="259">
        <f>+Produccion_UO!X72+Produccion_UO!X59</f>
        <v>24.73558972487568</v>
      </c>
      <c r="Y885" s="259">
        <f>+Produccion_UO!Y72+Produccion_UO!Y59</f>
        <v>23.274764961714975</v>
      </c>
      <c r="Z885" s="259">
        <f>+Produccion_UO!Z72+Produccion_UO!Z59</f>
        <v>21.264239795683221</v>
      </c>
      <c r="AA885" s="259">
        <f>+Produccion_UO!AA72+Produccion_UO!AA59</f>
        <v>9.3790306191361488</v>
      </c>
      <c r="AB885" s="259">
        <f>+Produccion_UO!AB72+Produccion_UO!AB59</f>
        <v>0</v>
      </c>
      <c r="AC885" s="259">
        <f>+Produccion_UO!AC72+Produccion_UO!AC59</f>
        <v>0</v>
      </c>
      <c r="AD885" s="259">
        <f>+Produccion_UO!AD72+Produccion_UO!AD59</f>
        <v>0</v>
      </c>
      <c r="AE885" s="259">
        <f>+Produccion_UO!AE72+Produccion_UO!AE59</f>
        <v>0</v>
      </c>
      <c r="AF885" s="259">
        <f>+Produccion_UO!AF72+Produccion_UO!AF59</f>
        <v>0</v>
      </c>
      <c r="AG885" s="259">
        <f>+Produccion_UO!AG72+Produccion_UO!AG59</f>
        <v>0</v>
      </c>
      <c r="AH885" s="259">
        <f>+Produccion_UO!AH72+Produccion_UO!AH59</f>
        <v>0</v>
      </c>
      <c r="AI885" s="259">
        <f>+Produccion_UO!AI72+Produccion_UO!AI59</f>
        <v>0</v>
      </c>
      <c r="AJ885" s="259">
        <f>+Produccion_UO!AJ72+Produccion_UO!AJ59</f>
        <v>0</v>
      </c>
      <c r="AK885" s="259">
        <f>+Produccion_UO!AK72+Produccion_UO!AK59</f>
        <v>0</v>
      </c>
      <c r="AL885" s="259">
        <f>+Produccion_UO!AL72+Produccion_UO!AL59</f>
        <v>0</v>
      </c>
      <c r="AM885" s="259">
        <f>+Produccion_UO!AM72+Produccion_UO!AM59</f>
        <v>0</v>
      </c>
      <c r="AN885" s="259">
        <f>+Produccion_UO!AN72+Produccion_UO!AN59</f>
        <v>0</v>
      </c>
      <c r="AO885" s="259">
        <f>+Produccion_UO!AO72+Produccion_UO!AO59</f>
        <v>0</v>
      </c>
      <c r="AP885" s="259">
        <f>+Produccion_UO!AP72+Produccion_UO!AP59</f>
        <v>0</v>
      </c>
      <c r="AQ885" s="259">
        <f>+Produccion_UO!AQ72+Produccion_UO!AQ59</f>
        <v>0</v>
      </c>
      <c r="AR885" s="259">
        <f>+Produccion_UO!AR72+Produccion_UO!AR59</f>
        <v>0</v>
      </c>
    </row>
    <row r="886" spans="4:48" x14ac:dyDescent="0.25">
      <c r="D886" s="131"/>
      <c r="E886" s="131"/>
      <c r="G886" s="15"/>
      <c r="H886" s="17" t="str">
        <f t="shared" ref="H886:H924" si="241">+$B$1</f>
        <v>DIC7</v>
      </c>
      <c r="I886" s="24"/>
      <c r="J886" s="24" t="s">
        <v>37</v>
      </c>
      <c r="K886" s="261" t="s">
        <v>184</v>
      </c>
      <c r="L886" s="256" t="s">
        <v>701</v>
      </c>
      <c r="M886" s="260">
        <f>+SUMIFS(Resultados_Dic3!H$3:H$99980,Resultados_Dic3!$F$3:$F$99980,Produccion_UO!$K886,Resultados_Dic3!$D$3:$D$99980,$K$882,Resultados_Dic3!$E$3:$E$99980,Produccion_UO!$J886,Resultados_Dic3!$A$3:$A$99980,Produccion_UO!$H886)*$I$882</f>
        <v>0</v>
      </c>
      <c r="N886" s="260">
        <f>+SUMIFS(Resultados_Dic3!I$3:I$99980,Resultados_Dic3!$F$3:$F$99980,Produccion_UO!$K886,Resultados_Dic3!$D$3:$D$99980,$K$882,Resultados_Dic3!$E$3:$E$99980,Produccion_UO!$J886,Resultados_Dic3!$A$3:$A$99980,Produccion_UO!$H886)*$I$882</f>
        <v>0</v>
      </c>
      <c r="O886" s="260">
        <f>+SUMIFS(Resultados_Dic3!J$3:J$99980,Resultados_Dic3!$F$3:$F$99980,Produccion_UO!$K886,Resultados_Dic3!$D$3:$D$99980,$K$882,Resultados_Dic3!$E$3:$E$99980,Produccion_UO!$J886,Resultados_Dic3!$A$3:$A$99980,Produccion_UO!$H886)*$I$882</f>
        <v>0</v>
      </c>
      <c r="P886" s="260">
        <f>+SUMIFS(Resultados_Dic3!K$3:K$99980,Resultados_Dic3!$F$3:$F$99980,Produccion_UO!$K886,Resultados_Dic3!$D$3:$D$99980,$K$882,Resultados_Dic3!$E$3:$E$99980,Produccion_UO!$J886,Resultados_Dic3!$A$3:$A$99980,Produccion_UO!$H886)*$I$882</f>
        <v>0</v>
      </c>
      <c r="Q886" s="260">
        <f>+SUMIFS(Resultados_Dic3!L$3:L$99980,Resultados_Dic3!$F$3:$F$99980,Produccion_UO!$K886,Resultados_Dic3!$D$3:$D$99980,$K$882,Resultados_Dic3!$E$3:$E$99980,Produccion_UO!$J886,Resultados_Dic3!$A$3:$A$99980,Produccion_UO!$H886)*$I$882</f>
        <v>135.56944502109289</v>
      </c>
      <c r="R886" s="260">
        <f>+SUMIFS(Resultados_Dic3!M$3:M$99980,Resultados_Dic3!$F$3:$F$99980,Produccion_UO!$K886,Resultados_Dic3!$D$3:$D$99980,$K$882,Resultados_Dic3!$E$3:$E$99980,Produccion_UO!$J886,Resultados_Dic3!$A$3:$A$99980,Produccion_UO!$H886)*$I$882</f>
        <v>432.98748495288754</v>
      </c>
      <c r="S886" s="260">
        <f>+SUMIFS(Resultados_Dic3!N$3:N$99980,Resultados_Dic3!$F$3:$F$99980,Produccion_UO!$K886,Resultados_Dic3!$D$3:$D$99980,$K$882,Resultados_Dic3!$E$3:$E$99980,Produccion_UO!$J886,Resultados_Dic3!$A$3:$A$99980,Produccion_UO!$H886)*$I$882</f>
        <v>450.94618228837925</v>
      </c>
      <c r="T886" s="260">
        <f>+SUMIFS(Resultados_Dic3!O$3:O$99980,Resultados_Dic3!$F$3:$F$99980,Produccion_UO!$K886,Resultados_Dic3!$D$3:$D$99980,$K$882,Resultados_Dic3!$E$3:$E$99980,Produccion_UO!$J886,Resultados_Dic3!$A$3:$A$99980,Produccion_UO!$H886)*$I$882</f>
        <v>470.40493826096571</v>
      </c>
      <c r="U886" s="260">
        <f>+SUMIFS(Resultados_Dic3!P$3:P$99980,Resultados_Dic3!$F$3:$F$99980,Produccion_UO!$K886,Resultados_Dic3!$D$3:$D$99980,$K$882,Resultados_Dic3!$E$3:$E$99980,Produccion_UO!$J886,Resultados_Dic3!$A$3:$A$99980,Produccion_UO!$H886)*$I$882</f>
        <v>721.22448239930009</v>
      </c>
      <c r="V886" s="260">
        <f>+SUMIFS(Resultados_Dic3!Q$3:Q$99980,Resultados_Dic3!$F$3:$F$99980,Produccion_UO!$K886,Resultados_Dic3!$D$3:$D$99980,$K$882,Resultados_Dic3!$E$3:$E$99980,Produccion_UO!$J886,Resultados_Dic3!$A$3:$A$99980,Produccion_UO!$H886)*$I$882</f>
        <v>739.74921610986848</v>
      </c>
      <c r="W886" s="260">
        <f>+SUMIFS(Resultados_Dic3!R$3:R$99980,Resultados_Dic3!$F$3:$F$99980,Produccion_UO!$K886,Resultados_Dic3!$D$3:$D$99980,$K$882,Resultados_Dic3!$E$3:$E$99980,Produccion_UO!$J886,Resultados_Dic3!$A$3:$A$99980,Produccion_UO!$H886)*$I$882</f>
        <v>758.46040067514161</v>
      </c>
      <c r="X886" s="260">
        <f>+SUMIFS(Resultados_Dic3!S$3:S$99980,Resultados_Dic3!$F$3:$F$99980,Produccion_UO!$K886,Resultados_Dic3!$D$3:$D$99980,$K$882,Resultados_Dic3!$E$3:$E$99980,Produccion_UO!$J886,Resultados_Dic3!$A$3:$A$99980,Produccion_UO!$H886)*$I$882</f>
        <v>776.98458100579944</v>
      </c>
      <c r="Y886" s="260">
        <f>+SUMIFS(Resultados_Dic3!T$3:T$99980,Resultados_Dic3!$F$3:$F$99980,Produccion_UO!$K886,Resultados_Dic3!$D$3:$D$99980,$K$882,Resultados_Dic3!$E$3:$E$99980,Produccion_UO!$J886,Resultados_Dic3!$A$3:$A$99980,Produccion_UO!$H886)*$I$882</f>
        <v>796.32969053401325</v>
      </c>
      <c r="Z886" s="260">
        <f>+SUMIFS(Resultados_Dic3!U$3:U$99980,Resultados_Dic3!$F$3:$F$99980,Produccion_UO!$K886,Resultados_Dic3!$D$3:$D$99980,$K$882,Resultados_Dic3!$E$3:$E$99980,Produccion_UO!$J886,Resultados_Dic3!$A$3:$A$99980,Produccion_UO!$H886)*$I$882</f>
        <v>815.88212959374744</v>
      </c>
      <c r="AA886" s="260">
        <f>+SUMIFS(Resultados_Dic3!V$3:V$99980,Resultados_Dic3!$F$3:$F$99980,Produccion_UO!$K886,Resultados_Dic3!$D$3:$D$99980,$K$882,Resultados_Dic3!$E$3:$E$99980,Produccion_UO!$J886,Resultados_Dic3!$A$3:$A$99980,Produccion_UO!$H886)*$I$882</f>
        <v>843.68165263480807</v>
      </c>
      <c r="AB886" s="260">
        <f>+SUMIFS(Resultados_Dic3!W$3:W$99980,Resultados_Dic3!$F$3:$F$99980,Produccion_UO!$K886,Resultados_Dic3!$D$3:$D$99980,$K$882,Resultados_Dic3!$E$3:$E$99980,Produccion_UO!$J886,Resultados_Dic3!$A$3:$A$99980,Produccion_UO!$H886)*$I$882</f>
        <v>870.69724216203713</v>
      </c>
      <c r="AC886" s="260">
        <f>+SUMIFS(Resultados_Dic3!X$3:X$99980,Resultados_Dic3!$F$3:$F$99980,Produccion_UO!$K886,Resultados_Dic3!$D$3:$D$99980,$K$882,Resultados_Dic3!$E$3:$E$99980,Produccion_UO!$J886,Resultados_Dic3!$A$3:$A$99980,Produccion_UO!$H886)*$I$882</f>
        <v>889.10177025608027</v>
      </c>
      <c r="AD886" s="260">
        <f>+SUMIFS(Resultados_Dic3!Y$3:Y$99980,Resultados_Dic3!$F$3:$F$99980,Produccion_UO!$K886,Resultados_Dic3!$D$3:$D$99980,$K$882,Resultados_Dic3!$E$3:$E$99980,Produccion_UO!$J886,Resultados_Dic3!$A$3:$A$99980,Produccion_UO!$H886)*$I$882</f>
        <v>912.39081010460325</v>
      </c>
      <c r="AE886" s="260">
        <f>+SUMIFS(Resultados_Dic3!Z$3:Z$99980,Resultados_Dic3!$F$3:$F$99980,Produccion_UO!$K886,Resultados_Dic3!$D$3:$D$99980,$K$882,Resultados_Dic3!$E$3:$E$99980,Produccion_UO!$J886,Resultados_Dic3!$A$3:$A$99980,Produccion_UO!$H886)*$I$882</f>
        <v>935.87539513126535</v>
      </c>
      <c r="AF886" s="260">
        <f>+SUMIFS(Resultados_Dic3!AA$3:AA$99980,Resultados_Dic3!$F$3:$F$99980,Produccion_UO!$K886,Resultados_Dic3!$D$3:$D$99980,$K$882,Resultados_Dic3!$E$3:$E$99980,Produccion_UO!$J886,Resultados_Dic3!$A$3:$A$99980,Produccion_UO!$H886)*$I$882</f>
        <v>959.55552533606669</v>
      </c>
      <c r="AG886" s="260">
        <f>+SUMIFS(Resultados_Dic3!AB$3:AB$99980,Resultados_Dic3!$F$3:$F$99980,Produccion_UO!$K886,Resultados_Dic3!$D$3:$D$99980,$K$882,Resultados_Dic3!$E$3:$E$99980,Produccion_UO!$J886,Resultados_Dic3!$A$3:$A$99980,Produccion_UO!$H886)*$I$882</f>
        <v>983.43120071900717</v>
      </c>
      <c r="AH886" s="260">
        <f>+SUMIFS(Resultados_Dic3!AC$3:AC$99980,Resultados_Dic3!$F$3:$F$99980,Produccion_UO!$K886,Resultados_Dic3!$D$3:$D$99980,$K$882,Resultados_Dic3!$E$3:$E$99980,Produccion_UO!$J886,Resultados_Dic3!$A$3:$A$99980,Produccion_UO!$H886)*$I$882</f>
        <v>1007.5024212800868</v>
      </c>
      <c r="AI886" s="260">
        <f>+SUMIFS(Resultados_Dic3!AD$3:AD$99980,Resultados_Dic3!$F$3:$F$99980,Produccion_UO!$K886,Resultados_Dic3!$D$3:$D$99980,$K$882,Resultados_Dic3!$E$3:$E$99980,Produccion_UO!$J886,Resultados_Dic3!$A$3:$A$99980,Produccion_UO!$H886)*$I$882</f>
        <v>1040.4357923923612</v>
      </c>
      <c r="AJ886" s="260">
        <f>+SUMIFS(Resultados_Dic3!AE$3:AE$99980,Resultados_Dic3!$F$3:$F$99980,Produccion_UO!$K886,Resultados_Dic3!$D$3:$D$99980,$K$882,Resultados_Dic3!$E$3:$E$99980,Produccion_UO!$J886,Resultados_Dic3!$A$3:$A$99980,Produccion_UO!$H886)*$I$882</f>
        <v>1073.6261725097354</v>
      </c>
      <c r="AK886" s="260">
        <f>+SUMIFS(Resultados_Dic3!AF$3:AF$99980,Resultados_Dic3!$F$3:$F$99980,Produccion_UO!$K886,Resultados_Dic3!$D$3:$D$99980,$K$882,Resultados_Dic3!$E$3:$E$99980,Produccion_UO!$J886,Resultados_Dic3!$A$3:$A$99980,Produccion_UO!$H886)*$I$882</f>
        <v>1107.0735616322092</v>
      </c>
      <c r="AL886" s="260">
        <f>+SUMIFS(Resultados_Dic3!AG$3:AG$99980,Resultados_Dic3!$F$3:$F$99980,Produccion_UO!$K886,Resultados_Dic3!$D$3:$D$99980,$K$882,Resultados_Dic3!$E$3:$E$99980,Produccion_UO!$J886,Resultados_Dic3!$A$3:$A$99980,Produccion_UO!$H886)*$I$882</f>
        <v>1140.777959759783</v>
      </c>
      <c r="AM886" s="260">
        <f>+SUMIFS(Resultados_Dic3!AH$3:AH$99980,Resultados_Dic3!$F$3:$F$99980,Produccion_UO!$K886,Resultados_Dic3!$D$3:$D$99980,$K$882,Resultados_Dic3!$E$3:$E$99980,Produccion_UO!$J886,Resultados_Dic3!$A$3:$A$99980,Produccion_UO!$H886)*$I$882</f>
        <v>1174.7393668924562</v>
      </c>
      <c r="AN886" s="260">
        <f>+SUMIFS(Resultados_Dic3!AI$3:AI$99980,Resultados_Dic3!$F$3:$F$99980,Produccion_UO!$K886,Resultados_Dic3!$D$3:$D$99980,$K$882,Resultados_Dic3!$E$3:$E$99980,Produccion_UO!$J886,Resultados_Dic3!$A$3:$A$99980,Produccion_UO!$H886)*$I$882</f>
        <v>1215.1121927598995</v>
      </c>
      <c r="AO886" s="260">
        <f>+SUMIFS(Resultados_Dic3!AJ$3:AJ$99980,Resultados_Dic3!$F$3:$F$99980,Produccion_UO!$K886,Resultados_Dic3!$D$3:$D$99980,$K$882,Resultados_Dic3!$E$3:$E$99980,Produccion_UO!$J886,Resultados_Dic3!$A$3:$A$99980,Produccion_UO!$H886)*$I$882</f>
        <v>1255.8212152148487</v>
      </c>
      <c r="AP886" s="260">
        <f>+SUMIFS(Resultados_Dic3!AK$3:AK$99980,Resultados_Dic3!$F$3:$F$99980,Produccion_UO!$K886,Resultados_Dic3!$D$3:$D$99980,$K$882,Resultados_Dic3!$E$3:$E$99980,Produccion_UO!$J886,Resultados_Dic3!$A$3:$A$99980,Produccion_UO!$H886)*$I$882</f>
        <v>1296.8664342573011</v>
      </c>
      <c r="AQ886" s="260">
        <f>+SUMIFS(Resultados_Dic3!AL$3:AL$99980,Resultados_Dic3!$F$3:$F$99980,Produccion_UO!$K886,Resultados_Dic3!$D$3:$D$99980,$K$882,Resultados_Dic3!$E$3:$E$99980,Produccion_UO!$J886,Resultados_Dic3!$A$3:$A$99980,Produccion_UO!$H886)*$I$882</f>
        <v>1338.2478498872561</v>
      </c>
      <c r="AR886" s="260">
        <f>+SUMIFS(Resultados_Dic3!AM$3:AM$99980,Resultados_Dic3!$F$3:$F$99980,Produccion_UO!$K886,Resultados_Dic3!$D$3:$D$99980,$K$882,Resultados_Dic3!$E$3:$E$99980,Produccion_UO!$J886,Resultados_Dic3!$A$3:$A$99980,Produccion_UO!$H886)*$I$882</f>
        <v>1379.9654621047198</v>
      </c>
    </row>
    <row r="887" spans="4:48" x14ac:dyDescent="0.25">
      <c r="D887" s="131"/>
      <c r="E887" s="131"/>
      <c r="G887" s="15"/>
      <c r="H887" s="17" t="str">
        <f t="shared" si="241"/>
        <v>DIC7</v>
      </c>
      <c r="I887" s="24"/>
      <c r="J887" s="24" t="s">
        <v>37</v>
      </c>
      <c r="K887" s="261" t="s">
        <v>183</v>
      </c>
      <c r="L887" s="256" t="s">
        <v>702</v>
      </c>
      <c r="M887" s="260">
        <f>+SUMIFS(Resultados_Dic3!H$3:H$99980,Resultados_Dic3!$F$3:$F$99980,Produccion_UO!$K887,Resultados_Dic3!$D$3:$D$99980,$L$882,Resultados_Dic3!$E$3:$E$99980,Produccion_UO!$J887,Resultados_Dic3!$A$3:$A$99980,Produccion_UO!$H887)*$I$882</f>
        <v>52.347721910697409</v>
      </c>
      <c r="N887" s="260">
        <f>+SUMIFS(Resultados_Dic3!I$3:I$99980,Resultados_Dic3!$F$3:$F$99980,Produccion_UO!$K887,Resultados_Dic3!$D$3:$D$99980,$L$882,Resultados_Dic3!$E$3:$E$99980,Produccion_UO!$J887,Resultados_Dic3!$A$3:$A$99980,Produccion_UO!$H887)*$I$882</f>
        <v>117.16434763645408</v>
      </c>
      <c r="O887" s="260">
        <f>+SUMIFS(Resultados_Dic3!J$3:J$99980,Resultados_Dic3!$F$3:$F$99980,Produccion_UO!$K887,Resultados_Dic3!$D$3:$D$99980,$L$882,Resultados_Dic3!$E$3:$E$99980,Produccion_UO!$J887,Resultados_Dic3!$A$3:$A$99980,Produccion_UO!$H887)*$I$882</f>
        <v>0</v>
      </c>
      <c r="P887" s="260">
        <f>+SUMIFS(Resultados_Dic3!K$3:K$99980,Resultados_Dic3!$F$3:$F$99980,Produccion_UO!$K887,Resultados_Dic3!$D$3:$D$99980,$L$882,Resultados_Dic3!$E$3:$E$99980,Produccion_UO!$J887,Resultados_Dic3!$A$3:$A$99980,Produccion_UO!$H887)*$I$882</f>
        <v>0</v>
      </c>
      <c r="Q887" s="260">
        <f>+SUMIFS(Resultados_Dic3!L$3:L$99980,Resultados_Dic3!$F$3:$F$99980,Produccion_UO!$K887,Resultados_Dic3!$D$3:$D$99980,$L$882,Resultados_Dic3!$E$3:$E$99980,Produccion_UO!$J887,Resultados_Dic3!$A$3:$A$99980,Produccion_UO!$H887)*$I$882</f>
        <v>0</v>
      </c>
      <c r="R887" s="260">
        <f>+SUMIFS(Resultados_Dic3!M$3:M$99980,Resultados_Dic3!$F$3:$F$99980,Produccion_UO!$K887,Resultados_Dic3!$D$3:$D$99980,$L$882,Resultados_Dic3!$E$3:$E$99980,Produccion_UO!$J887,Resultados_Dic3!$A$3:$A$99980,Produccion_UO!$H887)*$I$882</f>
        <v>0</v>
      </c>
      <c r="S887" s="260">
        <f>+SUMIFS(Resultados_Dic3!N$3:N$99980,Resultados_Dic3!$F$3:$F$99980,Produccion_UO!$K887,Resultados_Dic3!$D$3:$D$99980,$L$882,Resultados_Dic3!$E$3:$E$99980,Produccion_UO!$J887,Resultados_Dic3!$A$3:$A$99980,Produccion_UO!$H887)*$I$882</f>
        <v>0</v>
      </c>
      <c r="T887" s="260">
        <f>+SUMIFS(Resultados_Dic3!O$3:O$99980,Resultados_Dic3!$F$3:$F$99980,Produccion_UO!$K887,Resultados_Dic3!$D$3:$D$99980,$L$882,Resultados_Dic3!$E$3:$E$99980,Produccion_UO!$J887,Resultados_Dic3!$A$3:$A$99980,Produccion_UO!$H887)*$I$882</f>
        <v>0</v>
      </c>
      <c r="U887" s="260">
        <f>+SUMIFS(Resultados_Dic3!P$3:P$99980,Resultados_Dic3!$F$3:$F$99980,Produccion_UO!$K887,Resultados_Dic3!$D$3:$D$99980,$L$882,Resultados_Dic3!$E$3:$E$99980,Produccion_UO!$J887,Resultados_Dic3!$A$3:$A$99980,Produccion_UO!$H887)*$I$882</f>
        <v>0</v>
      </c>
      <c r="V887" s="260">
        <f>+SUMIFS(Resultados_Dic3!Q$3:Q$99980,Resultados_Dic3!$F$3:$F$99980,Produccion_UO!$K887,Resultados_Dic3!$D$3:$D$99980,$L$882,Resultados_Dic3!$E$3:$E$99980,Produccion_UO!$J887,Resultados_Dic3!$A$3:$A$99980,Produccion_UO!$H887)*$I$882</f>
        <v>0</v>
      </c>
      <c r="W887" s="260">
        <f>+SUMIFS(Resultados_Dic3!R$3:R$99980,Resultados_Dic3!$F$3:$F$99980,Produccion_UO!$K887,Resultados_Dic3!$D$3:$D$99980,$L$882,Resultados_Dic3!$E$3:$E$99980,Produccion_UO!$J887,Resultados_Dic3!$A$3:$A$99980,Produccion_UO!$H887)*$I$882</f>
        <v>0</v>
      </c>
      <c r="X887" s="260">
        <f>+SUMIFS(Resultados_Dic3!S$3:S$99980,Resultados_Dic3!$F$3:$F$99980,Produccion_UO!$K887,Resultados_Dic3!$D$3:$D$99980,$L$882,Resultados_Dic3!$E$3:$E$99980,Produccion_UO!$J887,Resultados_Dic3!$A$3:$A$99980,Produccion_UO!$H887)*$I$882</f>
        <v>0</v>
      </c>
      <c r="Y887" s="260">
        <f>+SUMIFS(Resultados_Dic3!T$3:T$99980,Resultados_Dic3!$F$3:$F$99980,Produccion_UO!$K887,Resultados_Dic3!$D$3:$D$99980,$L$882,Resultados_Dic3!$E$3:$E$99980,Produccion_UO!$J887,Resultados_Dic3!$A$3:$A$99980,Produccion_UO!$H887)*$I$882</f>
        <v>0</v>
      </c>
      <c r="Z887" s="260">
        <f>+SUMIFS(Resultados_Dic3!U$3:U$99980,Resultados_Dic3!$F$3:$F$99980,Produccion_UO!$K887,Resultados_Dic3!$D$3:$D$99980,$L$882,Resultados_Dic3!$E$3:$E$99980,Produccion_UO!$J887,Resultados_Dic3!$A$3:$A$99980,Produccion_UO!$H887)*$I$882</f>
        <v>0</v>
      </c>
      <c r="AA887" s="260">
        <f>+SUMIFS(Resultados_Dic3!V$3:V$99980,Resultados_Dic3!$F$3:$F$99980,Produccion_UO!$K887,Resultados_Dic3!$D$3:$D$99980,$L$882,Resultados_Dic3!$E$3:$E$99980,Produccion_UO!$J887,Resultados_Dic3!$A$3:$A$99980,Produccion_UO!$H887)*$I$882</f>
        <v>0</v>
      </c>
      <c r="AB887" s="260">
        <f>+SUMIFS(Resultados_Dic3!W$3:W$99980,Resultados_Dic3!$F$3:$F$99980,Produccion_UO!$K887,Resultados_Dic3!$D$3:$D$99980,$L$882,Resultados_Dic3!$E$3:$E$99980,Produccion_UO!$J887,Resultados_Dic3!$A$3:$A$99980,Produccion_UO!$H887)*$I$882</f>
        <v>0</v>
      </c>
      <c r="AC887" s="260">
        <f>+SUMIFS(Resultados_Dic3!X$3:X$99980,Resultados_Dic3!$F$3:$F$99980,Produccion_UO!$K887,Resultados_Dic3!$D$3:$D$99980,$L$882,Resultados_Dic3!$E$3:$E$99980,Produccion_UO!$J887,Resultados_Dic3!$A$3:$A$99980,Produccion_UO!$H887)*$I$882</f>
        <v>0</v>
      </c>
      <c r="AD887" s="260">
        <f>+SUMIFS(Resultados_Dic3!Y$3:Y$99980,Resultados_Dic3!$F$3:$F$99980,Produccion_UO!$K887,Resultados_Dic3!$D$3:$D$99980,$L$882,Resultados_Dic3!$E$3:$E$99980,Produccion_UO!$J887,Resultados_Dic3!$A$3:$A$99980,Produccion_UO!$H887)*$I$882</f>
        <v>0</v>
      </c>
      <c r="AE887" s="260">
        <f>+SUMIFS(Resultados_Dic3!Z$3:Z$99980,Resultados_Dic3!$F$3:$F$99980,Produccion_UO!$K887,Resultados_Dic3!$D$3:$D$99980,$L$882,Resultados_Dic3!$E$3:$E$99980,Produccion_UO!$J887,Resultados_Dic3!$A$3:$A$99980,Produccion_UO!$H887)*$I$882</f>
        <v>0</v>
      </c>
      <c r="AF887" s="260">
        <f>+SUMIFS(Resultados_Dic3!AA$3:AA$99980,Resultados_Dic3!$F$3:$F$99980,Produccion_UO!$K887,Resultados_Dic3!$D$3:$D$99980,$L$882,Resultados_Dic3!$E$3:$E$99980,Produccion_UO!$J887,Resultados_Dic3!$A$3:$A$99980,Produccion_UO!$H887)*$I$882</f>
        <v>0</v>
      </c>
      <c r="AG887" s="260">
        <f>+SUMIFS(Resultados_Dic3!AB$3:AB$99980,Resultados_Dic3!$F$3:$F$99980,Produccion_UO!$K887,Resultados_Dic3!$D$3:$D$99980,$L$882,Resultados_Dic3!$E$3:$E$99980,Produccion_UO!$J887,Resultados_Dic3!$A$3:$A$99980,Produccion_UO!$H887)*$I$882</f>
        <v>0</v>
      </c>
      <c r="AH887" s="260">
        <f>+SUMIFS(Resultados_Dic3!AC$3:AC$99980,Resultados_Dic3!$F$3:$F$99980,Produccion_UO!$K887,Resultados_Dic3!$D$3:$D$99980,$L$882,Resultados_Dic3!$E$3:$E$99980,Produccion_UO!$J887,Resultados_Dic3!$A$3:$A$99980,Produccion_UO!$H887)*$I$882</f>
        <v>0</v>
      </c>
      <c r="AI887" s="260">
        <f>+SUMIFS(Resultados_Dic3!AD$3:AD$99980,Resultados_Dic3!$F$3:$F$99980,Produccion_UO!$K887,Resultados_Dic3!$D$3:$D$99980,$L$882,Resultados_Dic3!$E$3:$E$99980,Produccion_UO!$J887,Resultados_Dic3!$A$3:$A$99980,Produccion_UO!$H887)*$I$882</f>
        <v>0</v>
      </c>
      <c r="AJ887" s="260">
        <f>+SUMIFS(Resultados_Dic3!AE$3:AE$99980,Resultados_Dic3!$F$3:$F$99980,Produccion_UO!$K887,Resultados_Dic3!$D$3:$D$99980,$L$882,Resultados_Dic3!$E$3:$E$99980,Produccion_UO!$J887,Resultados_Dic3!$A$3:$A$99980,Produccion_UO!$H887)*$I$882</f>
        <v>0</v>
      </c>
      <c r="AK887" s="260">
        <f>+SUMIFS(Resultados_Dic3!AF$3:AF$99980,Resultados_Dic3!$F$3:$F$99980,Produccion_UO!$K887,Resultados_Dic3!$D$3:$D$99980,$L$882,Resultados_Dic3!$E$3:$E$99980,Produccion_UO!$J887,Resultados_Dic3!$A$3:$A$99980,Produccion_UO!$H887)*$I$882</f>
        <v>0</v>
      </c>
      <c r="AL887" s="260">
        <f>+SUMIFS(Resultados_Dic3!AG$3:AG$99980,Resultados_Dic3!$F$3:$F$99980,Produccion_UO!$K887,Resultados_Dic3!$D$3:$D$99980,$L$882,Resultados_Dic3!$E$3:$E$99980,Produccion_UO!$J887,Resultados_Dic3!$A$3:$A$99980,Produccion_UO!$H887)*$I$882</f>
        <v>0</v>
      </c>
      <c r="AM887" s="260">
        <f>+SUMIFS(Resultados_Dic3!AH$3:AH$99980,Resultados_Dic3!$F$3:$F$99980,Produccion_UO!$K887,Resultados_Dic3!$D$3:$D$99980,$L$882,Resultados_Dic3!$E$3:$E$99980,Produccion_UO!$J887,Resultados_Dic3!$A$3:$A$99980,Produccion_UO!$H887)*$I$882</f>
        <v>0</v>
      </c>
      <c r="AN887" s="260">
        <f>+SUMIFS(Resultados_Dic3!AI$3:AI$99980,Resultados_Dic3!$F$3:$F$99980,Produccion_UO!$K887,Resultados_Dic3!$D$3:$D$99980,$L$882,Resultados_Dic3!$E$3:$E$99980,Produccion_UO!$J887,Resultados_Dic3!$A$3:$A$99980,Produccion_UO!$H887)*$I$882</f>
        <v>0</v>
      </c>
      <c r="AO887" s="260">
        <f>+SUMIFS(Resultados_Dic3!AJ$3:AJ$99980,Resultados_Dic3!$F$3:$F$99980,Produccion_UO!$K887,Resultados_Dic3!$D$3:$D$99980,$L$882,Resultados_Dic3!$E$3:$E$99980,Produccion_UO!$J887,Resultados_Dic3!$A$3:$A$99980,Produccion_UO!$H887)*$I$882</f>
        <v>0</v>
      </c>
      <c r="AP887" s="260">
        <f>+SUMIFS(Resultados_Dic3!AK$3:AK$99980,Resultados_Dic3!$F$3:$F$99980,Produccion_UO!$K887,Resultados_Dic3!$D$3:$D$99980,$L$882,Resultados_Dic3!$E$3:$E$99980,Produccion_UO!$J887,Resultados_Dic3!$A$3:$A$99980,Produccion_UO!$H887)*$I$882</f>
        <v>0</v>
      </c>
      <c r="AQ887" s="260">
        <f>+SUMIFS(Resultados_Dic3!AL$3:AL$99980,Resultados_Dic3!$F$3:$F$99980,Produccion_UO!$K887,Resultados_Dic3!$D$3:$D$99980,$L$882,Resultados_Dic3!$E$3:$E$99980,Produccion_UO!$J887,Resultados_Dic3!$A$3:$A$99980,Produccion_UO!$H887)*$I$882</f>
        <v>0</v>
      </c>
      <c r="AR887" s="260">
        <f>+SUMIFS(Resultados_Dic3!AM$3:AM$99980,Resultados_Dic3!$F$3:$F$99980,Produccion_UO!$K887,Resultados_Dic3!$D$3:$D$99980,$L$882,Resultados_Dic3!$E$3:$E$99980,Produccion_UO!$J887,Resultados_Dic3!$A$3:$A$99980,Produccion_UO!$H887)*$I$882</f>
        <v>0</v>
      </c>
    </row>
    <row r="888" spans="4:48" x14ac:dyDescent="0.25">
      <c r="D888" s="131"/>
      <c r="E888" s="131"/>
      <c r="G888" s="15"/>
      <c r="H888" s="17" t="str">
        <f t="shared" si="241"/>
        <v>DIC7</v>
      </c>
      <c r="I888" s="24"/>
      <c r="J888" s="232" t="s">
        <v>37</v>
      </c>
      <c r="K888" s="254" t="s">
        <v>245</v>
      </c>
      <c r="L888" s="256" t="s">
        <v>698</v>
      </c>
      <c r="M888" s="260">
        <f>+SUMIFS(Resultados_Dic3!H$3:H$99980,Resultados_Dic3!$F$3:$F$99980,Produccion_UO!$K888,Resultados_Dic3!$D$3:$D$99980,$L$882,Resultados_Dic3!$E$3:$E$99980,Produccion_UO!$J888,Resultados_Dic3!$A$3:$A$99980,Produccion_UO!$H888)*$I$882</f>
        <v>647.81174555811742</v>
      </c>
      <c r="N888" s="260">
        <f>+SUMIFS(Resultados_Dic3!I$3:I$99980,Resultados_Dic3!$F$3:$F$99980,Produccion_UO!$K888,Resultados_Dic3!$D$3:$D$99980,$L$882,Resultados_Dic3!$E$3:$E$99980,Produccion_UO!$J888,Resultados_Dic3!$A$3:$A$99980,Produccion_UO!$H888)*$I$882</f>
        <v>604.69713820697143</v>
      </c>
      <c r="O888" s="260">
        <f>+SUMIFS(Resultados_Dic3!J$3:J$99980,Resultados_Dic3!$F$3:$F$99980,Produccion_UO!$K888,Resultados_Dic3!$D$3:$D$99980,$L$882,Resultados_Dic3!$E$3:$E$99980,Produccion_UO!$J888,Resultados_Dic3!$A$3:$A$99980,Produccion_UO!$H888)*$I$882</f>
        <v>619.25185724968128</v>
      </c>
      <c r="P888" s="260">
        <f>+SUMIFS(Resultados_Dic3!K$3:K$99980,Resultados_Dic3!$F$3:$F$99980,Produccion_UO!$K888,Resultados_Dic3!$D$3:$D$99980,$L$882,Resultados_Dic3!$E$3:$E$99980,Produccion_UO!$J888,Resultados_Dic3!$A$3:$A$99980,Produccion_UO!$H888)*$I$882</f>
        <v>633.7160335349057</v>
      </c>
      <c r="Q888" s="260">
        <f>+SUMIFS(Resultados_Dic3!L$3:L$99980,Resultados_Dic3!$F$3:$F$99980,Produccion_UO!$K888,Resultados_Dic3!$D$3:$D$99980,$L$882,Resultados_Dic3!$E$3:$E$99980,Produccion_UO!$J888,Resultados_Dic3!$A$3:$A$99980,Produccion_UO!$H888)*$I$882</f>
        <v>648.08966706264209</v>
      </c>
      <c r="R888" s="260">
        <f>+SUMIFS(Resultados_Dic3!M$3:M$99980,Resultados_Dic3!$F$3:$F$99980,Produccion_UO!$K888,Resultados_Dic3!$D$3:$D$99980,$L$882,Resultados_Dic3!$E$3:$E$99980,Produccion_UO!$J888,Resultados_Dic3!$A$3:$A$99980,Produccion_UO!$H888)*$I$882</f>
        <v>662.37275783289033</v>
      </c>
      <c r="S888" s="260">
        <f>+SUMIFS(Resultados_Dic3!N$3:N$99980,Resultados_Dic3!$F$3:$F$99980,Produccion_UO!$K888,Resultados_Dic3!$D$3:$D$99980,$L$882,Resultados_Dic3!$E$3:$E$99980,Produccion_UO!$J888,Resultados_Dic3!$A$3:$A$99980,Produccion_UO!$H888)*$I$882</f>
        <v>676.56530584565303</v>
      </c>
      <c r="T888" s="260">
        <f>+SUMIFS(Resultados_Dic3!O$3:O$99980,Resultados_Dic3!$F$3:$F$99980,Produccion_UO!$K888,Resultados_Dic3!$D$3:$D$99980,$L$882,Resultados_Dic3!$E$3:$E$99980,Produccion_UO!$J888,Resultados_Dic3!$A$3:$A$99980,Produccion_UO!$H888)*$I$882</f>
        <v>693.0736404086017</v>
      </c>
      <c r="U888" s="260">
        <f>+SUMIFS(Resultados_Dic3!P$3:P$99980,Resultados_Dic3!$F$3:$F$99980,Produccion_UO!$K888,Resultados_Dic3!$D$3:$D$99980,$L$882,Resultados_Dic3!$E$3:$E$99980,Produccion_UO!$J888,Resultados_Dic3!$A$3:$A$99980,Produccion_UO!$H888)*$I$882</f>
        <v>709.6105148649043</v>
      </c>
      <c r="V888" s="260">
        <f>+SUMIFS(Resultados_Dic3!Q$3:Q$99980,Resultados_Dic3!$F$3:$F$99980,Produccion_UO!$K888,Resultados_Dic3!$D$3:$D$99980,$L$882,Resultados_Dic3!$E$3:$E$99980,Produccion_UO!$J888,Resultados_Dic3!$A$3:$A$99980,Produccion_UO!$H888)*$I$882</f>
        <v>726.17592921455855</v>
      </c>
      <c r="W888" s="260">
        <f>+SUMIFS(Resultados_Dic3!R$3:R$99980,Resultados_Dic3!$F$3:$F$99980,Produccion_UO!$K888,Resultados_Dic3!$D$3:$D$99980,$L$882,Resultados_Dic3!$E$3:$E$99980,Produccion_UO!$J888,Resultados_Dic3!$A$3:$A$99980,Produccion_UO!$H888)*$I$882</f>
        <v>742.76988345756411</v>
      </c>
      <c r="X888" s="260">
        <f>+SUMIFS(Resultados_Dic3!S$3:S$99980,Resultados_Dic3!$F$3:$F$99980,Produccion_UO!$K888,Resultados_Dic3!$D$3:$D$99980,$L$882,Resultados_Dic3!$E$3:$E$99980,Produccion_UO!$J888,Resultados_Dic3!$A$3:$A$99980,Produccion_UO!$H888)*$I$882</f>
        <v>759.3923775939237</v>
      </c>
      <c r="Y888" s="260">
        <f>+SUMIFS(Resultados_Dic3!T$3:T$99980,Resultados_Dic3!$F$3:$F$99980,Produccion_UO!$K888,Resultados_Dic3!$D$3:$D$99980,$L$882,Resultados_Dic3!$E$3:$E$99980,Produccion_UO!$J888,Resultados_Dic3!$A$3:$A$99980,Produccion_UO!$H888)*$I$882</f>
        <v>777.41014707210365</v>
      </c>
      <c r="Z888" s="260">
        <f>+SUMIFS(Resultados_Dic3!U$3:U$99980,Resultados_Dic3!$F$3:$F$99980,Produccion_UO!$K888,Resultados_Dic3!$D$3:$D$99980,$L$882,Resultados_Dic3!$E$3:$E$99980,Produccion_UO!$J888,Resultados_Dic3!$A$3:$A$99980,Produccion_UO!$H888)*$I$882</f>
        <v>795.52460620425063</v>
      </c>
      <c r="AA888" s="260">
        <f>+SUMIFS(Resultados_Dic3!V$3:V$99980,Resultados_Dic3!$F$3:$F$99980,Produccion_UO!$K888,Resultados_Dic3!$D$3:$D$99980,$L$882,Resultados_Dic3!$E$3:$E$99980,Produccion_UO!$J888,Resultados_Dic3!$A$3:$A$99980,Produccion_UO!$H888)*$I$882</f>
        <v>813.73575499036201</v>
      </c>
      <c r="AB888" s="260">
        <f>+SUMIFS(Resultados_Dic3!W$3:W$99980,Resultados_Dic3!$F$3:$F$99980,Produccion_UO!$K888,Resultados_Dic3!$D$3:$D$99980,$L$882,Resultados_Dic3!$E$3:$E$99980,Produccion_UO!$J888,Resultados_Dic3!$A$3:$A$99980,Produccion_UO!$H888)*$I$882</f>
        <v>832.04359343043802</v>
      </c>
      <c r="AC888" s="260">
        <f>+SUMIFS(Resultados_Dic3!X$3:X$99980,Resultados_Dic3!$F$3:$F$99980,Produccion_UO!$K888,Resultados_Dic3!$D$3:$D$99980,$L$882,Resultados_Dic3!$E$3:$E$99980,Produccion_UO!$J888,Resultados_Dic3!$A$3:$A$99980,Produccion_UO!$H888)*$I$882</f>
        <v>850.44812152448117</v>
      </c>
      <c r="AD888" s="260">
        <f>+SUMIFS(Resultados_Dic3!Y$3:Y$99980,Resultados_Dic3!$F$3:$F$99980,Produccion_UO!$K888,Resultados_Dic3!$D$3:$D$99980,$L$882,Resultados_Dic3!$E$3:$E$99980,Produccion_UO!$J888,Resultados_Dic3!$A$3:$A$99980,Produccion_UO!$H888)*$I$882</f>
        <v>873.73716137300426</v>
      </c>
      <c r="AE888" s="260">
        <f>+SUMIFS(Resultados_Dic3!Z$3:Z$99980,Resultados_Dic3!$F$3:$F$99980,Produccion_UO!$K888,Resultados_Dic3!$D$3:$D$99980,$L$882,Resultados_Dic3!$E$3:$E$99980,Produccion_UO!$J888,Resultados_Dic3!$A$3:$A$99980,Produccion_UO!$H888)*$I$882</f>
        <v>897.22174639966636</v>
      </c>
      <c r="AF888" s="260">
        <f>+SUMIFS(Resultados_Dic3!AA$3:AA$99980,Resultados_Dic3!$F$3:$F$99980,Produccion_UO!$K888,Resultados_Dic3!$D$3:$D$99980,$L$882,Resultados_Dic3!$E$3:$E$99980,Produccion_UO!$J888,Resultados_Dic3!$A$3:$A$99980,Produccion_UO!$H888)*$I$882</f>
        <v>920.90187660446759</v>
      </c>
      <c r="AG888" s="260">
        <f>+SUMIFS(Resultados_Dic3!AB$3:AB$99980,Resultados_Dic3!$F$3:$F$99980,Produccion_UO!$K888,Resultados_Dic3!$D$3:$D$99980,$L$882,Resultados_Dic3!$E$3:$E$99980,Produccion_UO!$J888,Resultados_Dic3!$A$3:$A$99980,Produccion_UO!$H888)*$I$882</f>
        <v>944.77755198740806</v>
      </c>
      <c r="AH888" s="260">
        <f>+SUMIFS(Resultados_Dic3!AC$3:AC$99980,Resultados_Dic3!$F$3:$F$99980,Produccion_UO!$K888,Resultados_Dic3!$D$3:$D$99980,$L$882,Resultados_Dic3!$E$3:$E$99980,Produccion_UO!$J888,Resultados_Dic3!$A$3:$A$99980,Produccion_UO!$H888)*$I$882</f>
        <v>968.84877254848766</v>
      </c>
      <c r="AI888" s="260">
        <f>+SUMIFS(Resultados_Dic3!AD$3:AD$99980,Resultados_Dic3!$F$3:$F$99980,Produccion_UO!$K888,Resultados_Dic3!$D$3:$D$99980,$L$882,Resultados_Dic3!$E$3:$E$99980,Produccion_UO!$J888,Resultados_Dic3!$A$3:$A$99980,Produccion_UO!$H888)*$I$882</f>
        <v>1001.7821436607621</v>
      </c>
      <c r="AJ888" s="260">
        <f>+SUMIFS(Resultados_Dic3!AE$3:AE$99980,Resultados_Dic3!$F$3:$F$99980,Produccion_UO!$K888,Resultados_Dic3!$D$3:$D$99980,$L$882,Resultados_Dic3!$E$3:$E$99980,Produccion_UO!$J888,Resultados_Dic3!$A$3:$A$99980,Produccion_UO!$H888)*$I$882</f>
        <v>1034.9725237781363</v>
      </c>
      <c r="AK888" s="260">
        <f>+SUMIFS(Resultados_Dic3!AF$3:AF$99980,Resultados_Dic3!$F$3:$F$99980,Produccion_UO!$K888,Resultados_Dic3!$D$3:$D$99980,$L$882,Resultados_Dic3!$E$3:$E$99980,Produccion_UO!$J888,Resultados_Dic3!$A$3:$A$99980,Produccion_UO!$H888)*$I$882</f>
        <v>1068.4199129006101</v>
      </c>
      <c r="AL888" s="260">
        <f>+SUMIFS(Resultados_Dic3!AG$3:AG$99980,Resultados_Dic3!$F$3:$F$99980,Produccion_UO!$K888,Resultados_Dic3!$D$3:$D$99980,$L$882,Resultados_Dic3!$E$3:$E$99980,Produccion_UO!$J888,Resultados_Dic3!$A$3:$A$99980,Produccion_UO!$H888)*$I$882</f>
        <v>1102.1243110281839</v>
      </c>
      <c r="AM888" s="260">
        <f>+SUMIFS(Resultados_Dic3!AH$3:AH$99980,Resultados_Dic3!$F$3:$F$99980,Produccion_UO!$K888,Resultados_Dic3!$D$3:$D$99980,$L$882,Resultados_Dic3!$E$3:$E$99980,Produccion_UO!$J888,Resultados_Dic3!$A$3:$A$99980,Produccion_UO!$H888)*$I$882</f>
        <v>1136.0857181608571</v>
      </c>
      <c r="AN888" s="260">
        <f>+SUMIFS(Resultados_Dic3!AI$3:AI$99980,Resultados_Dic3!$F$3:$F$99980,Produccion_UO!$K888,Resultados_Dic3!$D$3:$D$99980,$L$882,Resultados_Dic3!$E$3:$E$99980,Produccion_UO!$J888,Resultados_Dic3!$A$3:$A$99980,Produccion_UO!$H888)*$I$882</f>
        <v>1176.4585440283004</v>
      </c>
      <c r="AO888" s="260">
        <f>+SUMIFS(Resultados_Dic3!AJ$3:AJ$99980,Resultados_Dic3!$F$3:$F$99980,Produccion_UO!$K888,Resultados_Dic3!$D$3:$D$99980,$L$882,Resultados_Dic3!$E$3:$E$99980,Produccion_UO!$J888,Resultados_Dic3!$A$3:$A$99980,Produccion_UO!$H888)*$I$882</f>
        <v>1217.1675664832471</v>
      </c>
      <c r="AP888" s="260">
        <f>+SUMIFS(Resultados_Dic3!AK$3:AK$99980,Resultados_Dic3!$F$3:$F$99980,Produccion_UO!$K888,Resultados_Dic3!$D$3:$D$99980,$L$882,Resultados_Dic3!$E$3:$E$99980,Produccion_UO!$J888,Resultados_Dic3!$A$3:$A$99980,Produccion_UO!$H888)*$I$882</f>
        <v>1258.212785525699</v>
      </c>
      <c r="AQ888" s="260">
        <f>+SUMIFS(Resultados_Dic3!AL$3:AL$99980,Resultados_Dic3!$F$3:$F$99980,Produccion_UO!$K888,Resultados_Dic3!$D$3:$D$99980,$L$882,Resultados_Dic3!$E$3:$E$99980,Produccion_UO!$J888,Resultados_Dic3!$A$3:$A$99980,Produccion_UO!$H888)*$I$882</f>
        <v>1299.5942011556572</v>
      </c>
      <c r="AR888" s="260">
        <f>+SUMIFS(Resultados_Dic3!AM$3:AM$99980,Resultados_Dic3!$F$3:$F$99980,Produccion_UO!$K888,Resultados_Dic3!$D$3:$D$99980,$L$882,Resultados_Dic3!$E$3:$E$99980,Produccion_UO!$J888,Resultados_Dic3!$A$3:$A$99980,Produccion_UO!$H888)*$I$882</f>
        <v>1341.3118133731182</v>
      </c>
    </row>
    <row r="889" spans="4:48" x14ac:dyDescent="0.25">
      <c r="D889" s="131"/>
      <c r="E889" s="131"/>
      <c r="G889" s="15"/>
      <c r="H889" s="17" t="str">
        <f t="shared" si="241"/>
        <v>DIC7</v>
      </c>
      <c r="I889" s="24"/>
      <c r="J889" s="24" t="s">
        <v>66</v>
      </c>
      <c r="K889" s="108" t="s">
        <v>237</v>
      </c>
      <c r="L889" s="224" t="s">
        <v>698</v>
      </c>
      <c r="M889" s="21">
        <f>+SUMIFS(Resultados_Dic3!H$3:H$99980,Resultados_Dic3!$F$3:$F$99980,Produccion_UO!$K889,Resultados_Dic3!$D$3:$D$99980,$L$882,Resultados_Dic3!$E$3:$E$99980,Produccion_UO!$J889,Resultados_Dic3!$A$3:$A$99980,Produccion_UO!$H889)*$I$882</f>
        <v>24.770378407703809</v>
      </c>
      <c r="N889" s="21">
        <f>+SUMIFS(Resultados_Dic3!I$3:I$99980,Resultados_Dic3!$F$3:$F$99980,Produccion_UO!$K889,Resultados_Dic3!$D$3:$D$99980,$L$882,Resultados_Dic3!$E$3:$E$99980,Produccion_UO!$J889,Resultados_Dic3!$A$3:$A$99980,Produccion_UO!$H889)*$I$882</f>
        <v>21.091278990912762</v>
      </c>
      <c r="O889" s="21">
        <f>+SUMIFS(Resultados_Dic3!J$3:J$99980,Resultados_Dic3!$F$3:$F$99980,Produccion_UO!$K889,Resultados_Dic3!$D$3:$D$99980,$L$882,Resultados_Dic3!$E$3:$E$99980,Produccion_UO!$J889,Resultados_Dic3!$A$3:$A$99980,Produccion_UO!$H889)*$I$882</f>
        <v>22.117844493607866</v>
      </c>
      <c r="P889" s="21">
        <f>+SUMIFS(Resultados_Dic3!K$3:K$99980,Resultados_Dic3!$F$3:$F$99980,Produccion_UO!$K889,Resultados_Dic3!$D$3:$D$99980,$L$882,Resultados_Dic3!$E$3:$E$99980,Produccion_UO!$J889,Resultados_Dic3!$A$3:$A$99980,Produccion_UO!$H889)*$I$882</f>
        <v>23.143971406083846</v>
      </c>
      <c r="Q889" s="21">
        <f>+SUMIFS(Resultados_Dic3!L$3:L$99980,Resultados_Dic3!$F$3:$F$99980,Produccion_UO!$K889,Resultados_Dic3!$D$3:$D$99980,$L$882,Resultados_Dic3!$E$3:$E$99980,Produccion_UO!$J889,Resultados_Dic3!$A$3:$A$99980,Produccion_UO!$H889)*$I$882</f>
        <v>24.169659728340754</v>
      </c>
      <c r="R889" s="21">
        <f>+SUMIFS(Resultados_Dic3!M$3:M$99980,Resultados_Dic3!$F$3:$F$99980,Produccion_UO!$K889,Resultados_Dic3!$D$3:$D$99980,$L$882,Resultados_Dic3!$E$3:$E$99980,Produccion_UO!$J889,Resultados_Dic3!$A$3:$A$99980,Produccion_UO!$H889)*$I$882</f>
        <v>25.194909460378543</v>
      </c>
      <c r="S889" s="21">
        <f>+SUMIFS(Resultados_Dic3!N$3:N$99980,Resultados_Dic3!$F$3:$F$99980,Produccion_UO!$K889,Resultados_Dic3!$D$3:$D$99980,$L$882,Resultados_Dic3!$E$3:$E$99980,Produccion_UO!$J889,Resultados_Dic3!$A$3:$A$99980,Produccion_UO!$H889)*$I$882</f>
        <v>26.219720602197231</v>
      </c>
      <c r="T889" s="21">
        <f>+SUMIFS(Resultados_Dic3!O$3:O$99980,Resultados_Dic3!$F$3:$F$99980,Produccion_UO!$K889,Resultados_Dic3!$D$3:$D$99980,$L$882,Resultados_Dic3!$E$3:$E$99980,Produccion_UO!$J889,Resultados_Dic3!$A$3:$A$99980,Produccion_UO!$H889)*$I$882</f>
        <v>27.175828753148242</v>
      </c>
      <c r="U889" s="21">
        <f>+SUMIFS(Resultados_Dic3!P$3:P$99980,Resultados_Dic3!$F$3:$F$99980,Produccion_UO!$K889,Resultados_Dic3!$D$3:$D$99980,$L$882,Resultados_Dic3!$E$3:$E$99980,Produccion_UO!$J889,Resultados_Dic3!$A$3:$A$99980,Produccion_UO!$H889)*$I$882</f>
        <v>28.127719801361998</v>
      </c>
      <c r="V889" s="21">
        <f>+SUMIFS(Resultados_Dic3!Q$3:Q$99980,Resultados_Dic3!$F$3:$F$99980,Produccion_UO!$K889,Resultados_Dic3!$D$3:$D$99980,$L$882,Resultados_Dic3!$E$3:$E$99980,Produccion_UO!$J889,Resultados_Dic3!$A$3:$A$99980,Produccion_UO!$H889)*$I$882</f>
        <v>29.075393746838735</v>
      </c>
      <c r="W889" s="21">
        <f>+SUMIFS(Resultados_Dic3!R$3:R$99980,Resultados_Dic3!$F$3:$F$99980,Produccion_UO!$K889,Resultados_Dic3!$D$3:$D$99980,$L$882,Resultados_Dic3!$E$3:$E$99980,Produccion_UO!$J889,Resultados_Dic3!$A$3:$A$99980,Produccion_UO!$H889)*$I$882</f>
        <v>30.018850589578459</v>
      </c>
      <c r="X889" s="21">
        <f>+SUMIFS(Resultados_Dic3!S$3:S$99980,Resultados_Dic3!$F$3:$F$99980,Produccion_UO!$K889,Resultados_Dic3!$D$3:$D$99980,$L$882,Resultados_Dic3!$E$3:$E$99980,Produccion_UO!$J889,Resultados_Dic3!$A$3:$A$99980,Produccion_UO!$H889)*$I$882</f>
        <v>30.958090329580902</v>
      </c>
      <c r="Y889" s="21">
        <f>+SUMIFS(Resultados_Dic3!T$3:T$99980,Resultados_Dic3!$F$3:$F$99980,Produccion_UO!$K889,Resultados_Dic3!$D$3:$D$99980,$L$882,Resultados_Dic3!$E$3:$E$99980,Produccion_UO!$J889,Resultados_Dic3!$A$3:$A$99980,Produccion_UO!$H889)*$I$882</f>
        <v>32.026164408642344</v>
      </c>
      <c r="Z889" s="21">
        <f>+SUMIFS(Resultados_Dic3!U$3:U$99980,Resultados_Dic3!$F$3:$F$99980,Produccion_UO!$K889,Resultados_Dic3!$D$3:$D$99980,$L$882,Resultados_Dic3!$E$3:$E$99980,Produccion_UO!$J889,Resultados_Dic3!$A$3:$A$99980,Produccion_UO!$H889)*$I$882</f>
        <v>33.091681171487863</v>
      </c>
      <c r="AA889" s="21">
        <f>+SUMIFS(Resultados_Dic3!V$3:V$99980,Resultados_Dic3!$F$3:$F$99980,Produccion_UO!$K889,Resultados_Dic3!$D$3:$D$99980,$L$882,Resultados_Dic3!$E$3:$E$99980,Produccion_UO!$J889,Resultados_Dic3!$A$3:$A$99980,Produccion_UO!$H889)*$I$882</f>
        <v>34.154640618117455</v>
      </c>
      <c r="AB889" s="21">
        <f>+SUMIFS(Resultados_Dic3!W$3:W$99980,Resultados_Dic3!$F$3:$F$99980,Produccion_UO!$K889,Resultados_Dic3!$D$3:$D$99980,$L$882,Resultados_Dic3!$E$3:$E$99980,Produccion_UO!$J889,Resultados_Dic3!$A$3:$A$99980,Produccion_UO!$H889)*$I$882</f>
        <v>35.215042748531125</v>
      </c>
      <c r="AC889" s="21">
        <f>+SUMIFS(Resultados_Dic3!X$3:X$99980,Resultados_Dic3!$F$3:$F$99980,Produccion_UO!$K889,Resultados_Dic3!$D$3:$D$99980,$L$882,Resultados_Dic3!$E$3:$E$99980,Produccion_UO!$J889,Resultados_Dic3!$A$3:$A$99980,Produccion_UO!$H889)*$I$882</f>
        <v>36.272887562728876</v>
      </c>
      <c r="AD889" s="21">
        <f>+SUMIFS(Resultados_Dic3!Y$3:Y$99980,Resultados_Dic3!$F$3:$F$99980,Produccion_UO!$K889,Resultados_Dic3!$D$3:$D$99980,$L$882,Resultados_Dic3!$E$3:$E$99980,Produccion_UO!$J889,Resultados_Dic3!$A$3:$A$99980,Produccion_UO!$H889)*$I$882</f>
        <v>37.49772384801085</v>
      </c>
      <c r="AE889" s="21">
        <f>+SUMIFS(Resultados_Dic3!Z$3:Z$99980,Resultados_Dic3!$F$3:$F$99980,Produccion_UO!$K889,Resultados_Dic3!$D$3:$D$99980,$L$882,Resultados_Dic3!$E$3:$E$99980,Produccion_UO!$J889,Resultados_Dic3!$A$3:$A$99980,Produccion_UO!$H889)*$I$882</f>
        <v>38.722294438773361</v>
      </c>
      <c r="AF889" s="21">
        <f>+SUMIFS(Resultados_Dic3!AA$3:AA$99980,Resultados_Dic3!$F$3:$F$99980,Produccion_UO!$K889,Resultados_Dic3!$D$3:$D$99980,$L$882,Resultados_Dic3!$E$3:$E$99980,Produccion_UO!$J889,Resultados_Dic3!$A$3:$A$99980,Produccion_UO!$H889)*$I$882</f>
        <v>39.946599335016415</v>
      </c>
      <c r="AG889" s="21">
        <f>+SUMIFS(Resultados_Dic3!AB$3:AB$99980,Resultados_Dic3!$F$3:$F$99980,Produccion_UO!$K889,Resultados_Dic3!$D$3:$D$99980,$L$882,Resultados_Dic3!$E$3:$E$99980,Produccion_UO!$J889,Resultados_Dic3!$A$3:$A$99980,Produccion_UO!$H889)*$I$882</f>
        <v>41.170638536739993</v>
      </c>
      <c r="AH889" s="21">
        <f>+SUMIFS(Resultados_Dic3!AC$3:AC$99980,Resultados_Dic3!$F$3:$F$99980,Produccion_UO!$K889,Resultados_Dic3!$D$3:$D$99980,$L$882,Resultados_Dic3!$E$3:$E$99980,Produccion_UO!$J889,Resultados_Dic3!$A$3:$A$99980,Produccion_UO!$H889)*$I$882</f>
        <v>42.394412043944122</v>
      </c>
      <c r="AI889" s="21">
        <f>+SUMIFS(Resultados_Dic3!AD$3:AD$99980,Resultados_Dic3!$F$3:$F$99980,Produccion_UO!$K889,Resultados_Dic3!$D$3:$D$99980,$L$882,Resultados_Dic3!$E$3:$E$99980,Produccion_UO!$J889,Resultados_Dic3!$A$3:$A$99980,Produccion_UO!$H889)*$I$882</f>
        <v>43.823692580232468</v>
      </c>
      <c r="AJ889" s="21">
        <f>+SUMIFS(Resultados_Dic3!AE$3:AE$99980,Resultados_Dic3!$F$3:$F$99980,Produccion_UO!$K889,Resultados_Dic3!$D$3:$D$99980,$L$882,Resultados_Dic3!$E$3:$E$99980,Produccion_UO!$J889,Resultados_Dic3!$A$3:$A$99980,Produccion_UO!$H889)*$I$882</f>
        <v>45.255083153544014</v>
      </c>
      <c r="AK889" s="21">
        <f>+SUMIFS(Resultados_Dic3!AF$3:AF$99980,Resultados_Dic3!$F$3:$F$99980,Produccion_UO!$K889,Resultados_Dic3!$D$3:$D$99980,$L$882,Resultados_Dic3!$E$3:$E$99980,Produccion_UO!$J889,Resultados_Dic3!$A$3:$A$99980,Produccion_UO!$H889)*$I$882</f>
        <v>46.688583763879016</v>
      </c>
      <c r="AL889" s="21">
        <f>+SUMIFS(Resultados_Dic3!AG$3:AG$99980,Resultados_Dic3!$F$3:$F$99980,Produccion_UO!$K889,Resultados_Dic3!$D$3:$D$99980,$L$882,Resultados_Dic3!$E$3:$E$99980,Produccion_UO!$J889,Resultados_Dic3!$A$3:$A$99980,Produccion_UO!$H889)*$I$882</f>
        <v>48.12419441123749</v>
      </c>
      <c r="AM889" s="21">
        <f>+SUMIFS(Resultados_Dic3!AH$3:AH$99980,Resultados_Dic3!$F$3:$F$99980,Produccion_UO!$K889,Resultados_Dic3!$D$3:$D$99980,$L$882,Resultados_Dic3!$E$3:$E$99980,Produccion_UO!$J889,Resultados_Dic3!$A$3:$A$99980,Produccion_UO!$H889)*$I$882</f>
        <v>49.561915095619149</v>
      </c>
      <c r="AN889" s="21">
        <f>+SUMIFS(Resultados_Dic3!AI$3:AI$99980,Resultados_Dic3!$F$3:$F$99980,Produccion_UO!$K889,Resultados_Dic3!$D$3:$D$99980,$L$882,Resultados_Dic3!$E$3:$E$99980,Produccion_UO!$J889,Resultados_Dic3!$A$3:$A$99980,Produccion_UO!$H889)*$I$882</f>
        <v>51.195400775921875</v>
      </c>
      <c r="AO889" s="21">
        <f>+SUMIFS(Resultados_Dic3!AJ$3:AJ$99980,Resultados_Dic3!$F$3:$F$99980,Produccion_UO!$K889,Resultados_Dic3!$D$3:$D$99980,$L$882,Resultados_Dic3!$E$3:$E$99980,Produccion_UO!$J889,Resultados_Dic3!$A$3:$A$99980,Produccion_UO!$H889)*$I$882</f>
        <v>52.833464652286452</v>
      </c>
      <c r="AP889" s="21">
        <f>+SUMIFS(Resultados_Dic3!AK$3:AK$99980,Resultados_Dic3!$F$3:$F$99980,Produccion_UO!$K889,Resultados_Dic3!$D$3:$D$99980,$L$882,Resultados_Dic3!$E$3:$E$99980,Produccion_UO!$J889,Resultados_Dic3!$A$3:$A$99980,Produccion_UO!$H889)*$I$882</f>
        <v>54.476106724712871</v>
      </c>
      <c r="AQ889" s="21">
        <f>+SUMIFS(Resultados_Dic3!AL$3:AL$99980,Resultados_Dic3!$F$3:$F$99980,Produccion_UO!$K889,Resultados_Dic3!$D$3:$D$99980,$L$882,Resultados_Dic3!$E$3:$E$99980,Produccion_UO!$J889,Resultados_Dic3!$A$3:$A$99980,Produccion_UO!$H889)*$I$882</f>
        <v>56.12332699320114</v>
      </c>
      <c r="AR889" s="21">
        <f>+SUMIFS(Resultados_Dic3!AM$3:AM$99980,Resultados_Dic3!$F$3:$F$99980,Produccion_UO!$K889,Resultados_Dic3!$D$3:$D$99980,$L$882,Resultados_Dic3!$E$3:$E$99980,Produccion_UO!$J889,Resultados_Dic3!$A$3:$A$99980,Produccion_UO!$H889)*$I$882</f>
        <v>57.775125457751251</v>
      </c>
    </row>
    <row r="890" spans="4:48" x14ac:dyDescent="0.25">
      <c r="D890" s="131"/>
      <c r="E890" s="131"/>
      <c r="G890" s="15"/>
      <c r="H890" s="17" t="str">
        <f t="shared" si="241"/>
        <v>DIC7</v>
      </c>
      <c r="I890" s="24"/>
      <c r="J890" s="24" t="s">
        <v>66</v>
      </c>
      <c r="K890" s="108" t="s">
        <v>238</v>
      </c>
      <c r="L890" s="224" t="s">
        <v>698</v>
      </c>
      <c r="M890" s="21">
        <f>+SUMIFS(Resultados_Dic3!H$3:H$99980,Resultados_Dic3!$F$3:$F$99980,Produccion_UO!$K890,Resultados_Dic3!$D$3:$D$99980,$L$882,Resultados_Dic3!$E$3:$E$99980,Produccion_UO!$J890,Resultados_Dic3!$A$3:$A$99980,Produccion_UO!$H890)*$I$882</f>
        <v>267.28739997287397</v>
      </c>
      <c r="N890" s="21">
        <f>+SUMIFS(Resultados_Dic3!I$3:I$99980,Resultados_Dic3!$F$3:$F$99980,Produccion_UO!$K890,Resultados_Dic3!$D$3:$D$99980,$L$882,Resultados_Dic3!$E$3:$E$99980,Produccion_UO!$J890,Resultados_Dic3!$A$3:$A$99980,Produccion_UO!$H890)*$I$882</f>
        <v>245.21198969211991</v>
      </c>
      <c r="O890" s="21">
        <f>+SUMIFS(Resultados_Dic3!J$3:J$99980,Resultados_Dic3!$F$3:$F$99980,Produccion_UO!$K890,Resultados_Dic3!$D$3:$D$99980,$L$882,Resultados_Dic3!$E$3:$E$99980,Produccion_UO!$J890,Resultados_Dic3!$A$3:$A$99980,Produccion_UO!$H890)*$I$882</f>
        <v>252.56392096976754</v>
      </c>
      <c r="P890" s="21">
        <f>+SUMIFS(Resultados_Dic3!K$3:K$99980,Resultados_Dic3!$F$3:$F$99980,Produccion_UO!$K890,Resultados_Dic3!$D$3:$D$99980,$L$882,Resultados_Dic3!$E$3:$E$99980,Produccion_UO!$J890,Resultados_Dic3!$A$3:$A$99980,Produccion_UO!$H890)*$I$882</f>
        <v>259.92565902144906</v>
      </c>
      <c r="Q890" s="21">
        <f>+SUMIFS(Resultados_Dic3!L$3:L$99980,Resultados_Dic3!$F$3:$F$99980,Produccion_UO!$K890,Resultados_Dic3!$D$3:$D$99980,$L$882,Resultados_Dic3!$E$3:$E$99980,Produccion_UO!$J890,Resultados_Dic3!$A$3:$A$99980,Produccion_UO!$H890)*$I$882</f>
        <v>267.2972038471645</v>
      </c>
      <c r="R890" s="21">
        <f>+SUMIFS(Resultados_Dic3!M$3:M$99980,Resultados_Dic3!$F$3:$F$99980,Produccion_UO!$K890,Resultados_Dic3!$D$3:$D$99980,$L$882,Resultados_Dic3!$E$3:$E$99980,Produccion_UO!$J890,Resultados_Dic3!$A$3:$A$99980,Produccion_UO!$H890)*$I$882</f>
        <v>274.6785554469144</v>
      </c>
      <c r="S890" s="21">
        <f>+SUMIFS(Resultados_Dic3!N$3:N$99980,Resultados_Dic3!$F$3:$F$99980,Produccion_UO!$K890,Resultados_Dic3!$D$3:$D$99980,$L$882,Resultados_Dic3!$E$3:$E$99980,Produccion_UO!$J890,Resultados_Dic3!$A$3:$A$99980,Produccion_UO!$H890)*$I$882</f>
        <v>282.06971382069713</v>
      </c>
      <c r="T890" s="21">
        <f>+SUMIFS(Resultados_Dic3!O$3:O$99980,Resultados_Dic3!$F$3:$F$99980,Produccion_UO!$K890,Resultados_Dic3!$D$3:$D$99980,$L$882,Resultados_Dic3!$E$3:$E$99980,Produccion_UO!$J890,Resultados_Dic3!$A$3:$A$99980,Produccion_UO!$H890)*$I$882</f>
        <v>288.60880980793434</v>
      </c>
      <c r="U890" s="21">
        <f>+SUMIFS(Resultados_Dic3!P$3:P$99980,Resultados_Dic3!$F$3:$F$99980,Produccion_UO!$K890,Resultados_Dic3!$D$3:$D$99980,$L$882,Resultados_Dic3!$E$3:$E$99980,Produccion_UO!$J890,Resultados_Dic3!$A$3:$A$99980,Produccion_UO!$H890)*$I$882</f>
        <v>295.15637217833176</v>
      </c>
      <c r="V890" s="21">
        <f>+SUMIFS(Resultados_Dic3!Q$3:Q$99980,Resultados_Dic3!$F$3:$F$99980,Produccion_UO!$K890,Resultados_Dic3!$D$3:$D$99980,$L$882,Resultados_Dic3!$E$3:$E$99980,Produccion_UO!$J890,Resultados_Dic3!$A$3:$A$99980,Produccion_UO!$H890)*$I$882</f>
        <v>301.71240093189203</v>
      </c>
      <c r="W890" s="21">
        <f>+SUMIFS(Resultados_Dic3!R$3:R$99980,Resultados_Dic3!$F$3:$F$99980,Produccion_UO!$K890,Resultados_Dic3!$D$3:$D$99980,$L$882,Resultados_Dic3!$E$3:$E$99980,Produccion_UO!$J890,Resultados_Dic3!$A$3:$A$99980,Produccion_UO!$H890)*$I$882</f>
        <v>308.2768960686152</v>
      </c>
      <c r="X890" s="21">
        <f>+SUMIFS(Resultados_Dic3!S$3:S$99980,Resultados_Dic3!$F$3:$F$99980,Produccion_UO!$K890,Resultados_Dic3!$D$3:$D$99980,$L$882,Resultados_Dic3!$E$3:$E$99980,Produccion_UO!$J890,Resultados_Dic3!$A$3:$A$99980,Produccion_UO!$H890)*$I$882</f>
        <v>314.84985758849859</v>
      </c>
      <c r="Y890" s="21">
        <f>+SUMIFS(Resultados_Dic3!T$3:T$99980,Resultados_Dic3!$F$3:$F$99980,Produccion_UO!$K890,Resultados_Dic3!$D$3:$D$99980,$L$882,Resultados_Dic3!$E$3:$E$99980,Produccion_UO!$J890,Resultados_Dic3!$A$3:$A$99980,Produccion_UO!$H890)*$I$882</f>
        <v>321.15411591359282</v>
      </c>
      <c r="Z890" s="21">
        <f>+SUMIFS(Resultados_Dic3!U$3:U$99980,Resultados_Dic3!$F$3:$F$99980,Produccion_UO!$K890,Resultados_Dic3!$D$3:$D$99980,$L$882,Resultados_Dic3!$E$3:$E$99980,Produccion_UO!$J890,Resultados_Dic3!$A$3:$A$99980,Produccion_UO!$H890)*$I$882</f>
        <v>327.46658686374337</v>
      </c>
      <c r="AA890" s="21">
        <f>+SUMIFS(Resultados_Dic3!V$3:V$99980,Resultados_Dic3!$F$3:$F$99980,Produccion_UO!$K890,Resultados_Dic3!$D$3:$D$99980,$L$882,Resultados_Dic3!$E$3:$E$99980,Produccion_UO!$J890,Resultados_Dic3!$A$3:$A$99980,Produccion_UO!$H890)*$I$882</f>
        <v>333.7872704389502</v>
      </c>
      <c r="AB890" s="21">
        <f>+SUMIFS(Resultados_Dic3!W$3:W$99980,Resultados_Dic3!$F$3:$F$99980,Produccion_UO!$K890,Resultados_Dic3!$D$3:$D$99980,$L$882,Resultados_Dic3!$E$3:$E$99980,Produccion_UO!$J890,Resultados_Dic3!$A$3:$A$99980,Produccion_UO!$H890)*$I$882</f>
        <v>340.1161666392133</v>
      </c>
      <c r="AC890" s="21">
        <f>+SUMIFS(Resultados_Dic3!X$3:X$99980,Resultados_Dic3!$F$3:$F$99980,Produccion_UO!$K890,Resultados_Dic3!$D$3:$D$99980,$L$882,Resultados_Dic3!$E$3:$E$99980,Produccion_UO!$J890,Resultados_Dic3!$A$3:$A$99980,Produccion_UO!$H890)*$I$882</f>
        <v>346.45327546453274</v>
      </c>
      <c r="AD890" s="21">
        <f>+SUMIFS(Resultados_Dic3!Y$3:Y$99980,Resultados_Dic3!$F$3:$F$99980,Produccion_UO!$K890,Resultados_Dic3!$D$3:$D$99980,$L$882,Resultados_Dic3!$E$3:$E$99980,Produccion_UO!$J890,Resultados_Dic3!$A$3:$A$99980,Produccion_UO!$H890)*$I$882</f>
        <v>353.34763188487187</v>
      </c>
      <c r="AE890" s="21">
        <f>+SUMIFS(Resultados_Dic3!Z$3:Z$99980,Resultados_Dic3!$F$3:$F$99980,Produccion_UO!$K890,Resultados_Dic3!$D$3:$D$99980,$L$882,Resultados_Dic3!$E$3:$E$99980,Produccion_UO!$J890,Resultados_Dic3!$A$3:$A$99980,Produccion_UO!$H890)*$I$882</f>
        <v>360.25079815960123</v>
      </c>
      <c r="AF890" s="21">
        <f>+SUMIFS(Resultados_Dic3!AA$3:AA$99980,Resultados_Dic3!$F$3:$F$99980,Produccion_UO!$K890,Resultados_Dic3!$D$3:$D$99980,$L$882,Resultados_Dic3!$E$3:$E$99980,Produccion_UO!$J890,Resultados_Dic3!$A$3:$A$99980,Produccion_UO!$H890)*$I$882</f>
        <v>367.16277428872104</v>
      </c>
      <c r="AG890" s="21">
        <f>+SUMIFS(Resultados_Dic3!AB$3:AB$99980,Resultados_Dic3!$F$3:$F$99980,Produccion_UO!$K890,Resultados_Dic3!$D$3:$D$99980,$L$882,Resultados_Dic3!$E$3:$E$99980,Produccion_UO!$J890,Resultados_Dic3!$A$3:$A$99980,Produccion_UO!$H890)*$I$882</f>
        <v>374.08356027223113</v>
      </c>
      <c r="AH890" s="21">
        <f>+SUMIFS(Resultados_Dic3!AC$3:AC$99980,Resultados_Dic3!$F$3:$F$99980,Produccion_UO!$K890,Resultados_Dic3!$D$3:$D$99980,$L$882,Resultados_Dic3!$E$3:$E$99980,Produccion_UO!$J890,Resultados_Dic3!$A$3:$A$99980,Produccion_UO!$H890)*$I$882</f>
        <v>381.01315611013155</v>
      </c>
      <c r="AI890" s="21">
        <f>+SUMIFS(Resultados_Dic3!AD$3:AD$99980,Resultados_Dic3!$F$3:$F$99980,Produccion_UO!$K890,Resultados_Dic3!$D$3:$D$99980,$L$882,Resultados_Dic3!$E$3:$E$99980,Produccion_UO!$J890,Resultados_Dic3!$A$3:$A$99980,Produccion_UO!$H890)*$I$882</f>
        <v>390.05361449171301</v>
      </c>
      <c r="AJ890" s="21">
        <f>+SUMIFS(Resultados_Dic3!AE$3:AE$99980,Resultados_Dic3!$F$3:$F$99980,Produccion_UO!$K890,Resultados_Dic3!$D$3:$D$99980,$L$882,Resultados_Dic3!$E$3:$E$99980,Produccion_UO!$J890,Resultados_Dic3!$A$3:$A$99980,Produccion_UO!$H890)*$I$882</f>
        <v>399.10502501981551</v>
      </c>
      <c r="AK890" s="21">
        <f>+SUMIFS(Resultados_Dic3!AF$3:AF$99980,Resultados_Dic3!$F$3:$F$99980,Produccion_UO!$K890,Resultados_Dic3!$D$3:$D$99980,$L$882,Resultados_Dic3!$E$3:$E$99980,Produccion_UO!$J890,Resultados_Dic3!$A$3:$A$99980,Produccion_UO!$H890)*$I$882</f>
        <v>408.16738769443918</v>
      </c>
      <c r="AL890" s="21">
        <f>+SUMIFS(Resultados_Dic3!AG$3:AG$99980,Resultados_Dic3!$F$3:$F$99980,Produccion_UO!$K890,Resultados_Dic3!$D$3:$D$99980,$L$882,Resultados_Dic3!$E$3:$E$99980,Produccion_UO!$J890,Resultados_Dic3!$A$3:$A$99980,Produccion_UO!$H890)*$I$882</f>
        <v>417.24070251558385</v>
      </c>
      <c r="AM890" s="21">
        <f>+SUMIFS(Resultados_Dic3!AH$3:AH$99980,Resultados_Dic3!$F$3:$F$99980,Produccion_UO!$K890,Resultados_Dic3!$D$3:$D$99980,$L$882,Resultados_Dic3!$E$3:$E$99980,Produccion_UO!$J890,Resultados_Dic3!$A$3:$A$99980,Produccion_UO!$H890)*$I$882</f>
        <v>426.32496948324973</v>
      </c>
      <c r="AN890" s="21">
        <f>+SUMIFS(Resultados_Dic3!AI$3:AI$99980,Resultados_Dic3!$F$3:$F$99980,Produccion_UO!$K890,Resultados_Dic3!$D$3:$D$99980,$L$882,Resultados_Dic3!$E$3:$E$99980,Produccion_UO!$J890,Resultados_Dic3!$A$3:$A$99980,Produccion_UO!$H890)*$I$882</f>
        <v>437.46173269256747</v>
      </c>
      <c r="AO890" s="21">
        <f>+SUMIFS(Resultados_Dic3!AJ$3:AJ$99980,Resultados_Dic3!$F$3:$F$99980,Produccion_UO!$K890,Resultados_Dic3!$D$3:$D$99980,$L$882,Resultados_Dic3!$E$3:$E$99980,Produccion_UO!$J890,Resultados_Dic3!$A$3:$A$99980,Produccion_UO!$H890)*$I$882</f>
        <v>448.61109897103483</v>
      </c>
      <c r="AP890" s="21">
        <f>+SUMIFS(Resultados_Dic3!AK$3:AK$99980,Resultados_Dic3!$F$3:$F$99980,Produccion_UO!$K890,Resultados_Dic3!$D$3:$D$99980,$L$882,Resultados_Dic3!$E$3:$E$99980,Produccion_UO!$J890,Resultados_Dic3!$A$3:$A$99980,Produccion_UO!$H890)*$I$882</f>
        <v>459.77306831865451</v>
      </c>
      <c r="AQ890" s="21">
        <f>+SUMIFS(Resultados_Dic3!AL$3:AL$99980,Resultados_Dic3!$F$3:$F$99980,Produccion_UO!$K890,Resultados_Dic3!$D$3:$D$99980,$L$882,Resultados_Dic3!$E$3:$E$99980,Produccion_UO!$J890,Resultados_Dic3!$A$3:$A$99980,Produccion_UO!$H890)*$I$882</f>
        <v>470.94764073542387</v>
      </c>
      <c r="AR890" s="21">
        <f>+SUMIFS(Resultados_Dic3!AM$3:AM$99980,Resultados_Dic3!$F$3:$F$99980,Produccion_UO!$K890,Resultados_Dic3!$D$3:$D$99980,$L$882,Resultados_Dic3!$E$3:$E$99980,Produccion_UO!$J890,Resultados_Dic3!$A$3:$A$99980,Produccion_UO!$H890)*$I$882</f>
        <v>482.13481622134816</v>
      </c>
    </row>
    <row r="891" spans="4:48" x14ac:dyDescent="0.25">
      <c r="D891" s="131"/>
      <c r="E891" s="131"/>
      <c r="G891" s="15"/>
      <c r="H891" s="17" t="str">
        <f t="shared" si="241"/>
        <v>DIC7</v>
      </c>
      <c r="I891" s="24"/>
      <c r="J891" s="24" t="s">
        <v>66</v>
      </c>
      <c r="K891" s="108" t="s">
        <v>239</v>
      </c>
      <c r="L891" s="224" t="s">
        <v>698</v>
      </c>
      <c r="M891" s="21">
        <f>+SUMIFS(Resultados_Dic3!H$3:H$99980,Resultados_Dic3!$F$3:$F$99980,Produccion_UO!$K891,Resultados_Dic3!$D$3:$D$99980,$L$882,Resultados_Dic3!$E$3:$E$99980,Produccion_UO!$J891,Resultados_Dic3!$A$3:$A$99980,Produccion_UO!$H891)*$I$882</f>
        <v>138.93204936932051</v>
      </c>
      <c r="N891" s="21">
        <f>+SUMIFS(Resultados_Dic3!I$3:I$99980,Resultados_Dic3!$F$3:$F$99980,Produccion_UO!$K891,Resultados_Dic3!$D$3:$D$99980,$L$882,Resultados_Dic3!$E$3:$E$99980,Produccion_UO!$J891,Resultados_Dic3!$A$3:$A$99980,Produccion_UO!$H891)*$I$882</f>
        <v>143.74582937745831</v>
      </c>
      <c r="O891" s="21">
        <f>+SUMIFS(Resultados_Dic3!J$3:J$99980,Resultados_Dic3!$F$3:$F$99980,Produccion_UO!$K891,Resultados_Dic3!$D$3:$D$99980,$L$882,Resultados_Dic3!$E$3:$E$99980,Produccion_UO!$J891,Resultados_Dic3!$A$3:$A$99980,Produccion_UO!$H891)*$I$882</f>
        <v>147.84534962511296</v>
      </c>
      <c r="P891" s="21">
        <f>+SUMIFS(Resultados_Dic3!K$3:K$99980,Resultados_Dic3!$F$3:$F$99980,Produccion_UO!$K891,Resultados_Dic3!$D$3:$D$99980,$L$882,Resultados_Dic3!$E$3:$E$99980,Produccion_UO!$J891,Resultados_Dic3!$A$3:$A$99980,Produccion_UO!$H891)*$I$882</f>
        <v>151.9568213995573</v>
      </c>
      <c r="Q891" s="21">
        <f>+SUMIFS(Resultados_Dic3!L$3:L$99980,Resultados_Dic3!$F$3:$F$99980,Produccion_UO!$K891,Resultados_Dic3!$D$3:$D$99980,$L$882,Resultados_Dic3!$E$3:$E$99980,Produccion_UO!$J891,Resultados_Dic3!$A$3:$A$99980,Produccion_UO!$H891)*$I$882</f>
        <v>156.08024470079152</v>
      </c>
      <c r="R891" s="21">
        <f>+SUMIFS(Resultados_Dic3!M$3:M$99980,Resultados_Dic3!$F$3:$F$99980,Produccion_UO!$K891,Resultados_Dic3!$D$3:$D$99980,$L$882,Resultados_Dic3!$E$3:$E$99980,Produccion_UO!$J891,Resultados_Dic3!$A$3:$A$99980,Produccion_UO!$H891)*$I$882</f>
        <v>160.21561952881569</v>
      </c>
      <c r="S891" s="21">
        <f>+SUMIFS(Resultados_Dic3!N$3:N$99980,Resultados_Dic3!$F$3:$F$99980,Produccion_UO!$K891,Resultados_Dic3!$D$3:$D$99980,$L$882,Resultados_Dic3!$E$3:$E$99980,Produccion_UO!$J891,Resultados_Dic3!$A$3:$A$99980,Produccion_UO!$H891)*$I$882</f>
        <v>164.36294588362946</v>
      </c>
      <c r="T891" s="21">
        <f>+SUMIFS(Resultados_Dic3!O$3:O$99980,Resultados_Dic3!$F$3:$F$99980,Produccion_UO!$K891,Resultados_Dic3!$D$3:$D$99980,$L$882,Resultados_Dic3!$E$3:$E$99980,Produccion_UO!$J891,Resultados_Dic3!$A$3:$A$99980,Produccion_UO!$H891)*$I$882</f>
        <v>168.22577749721552</v>
      </c>
      <c r="U891" s="21">
        <f>+SUMIFS(Resultados_Dic3!P$3:P$99980,Resultados_Dic3!$F$3:$F$99980,Produccion_UO!$K891,Resultados_Dic3!$D$3:$D$99980,$L$882,Resultados_Dic3!$E$3:$E$99980,Produccion_UO!$J891,Resultados_Dic3!$A$3:$A$99980,Produccion_UO!$H891)*$I$882</f>
        <v>172.10017445143848</v>
      </c>
      <c r="V891" s="21">
        <f>+SUMIFS(Resultados_Dic3!Q$3:Q$99980,Resultados_Dic3!$F$3:$F$99980,Produccion_UO!$K891,Resultados_Dic3!$D$3:$D$99980,$L$882,Resultados_Dic3!$E$3:$E$99980,Produccion_UO!$J891,Resultados_Dic3!$A$3:$A$99980,Produccion_UO!$H891)*$I$882</f>
        <v>175.98613674629811</v>
      </c>
      <c r="W891" s="21">
        <f>+SUMIFS(Resultados_Dic3!R$3:R$99980,Resultados_Dic3!$F$3:$F$99980,Produccion_UO!$K891,Resultados_Dic3!$D$3:$D$99980,$L$882,Resultados_Dic3!$E$3:$E$99980,Produccion_UO!$J891,Resultados_Dic3!$A$3:$A$99980,Produccion_UO!$H891)*$I$882</f>
        <v>179.88366438179438</v>
      </c>
      <c r="X891" s="21">
        <f>+SUMIFS(Resultados_Dic3!S$3:S$99980,Resultados_Dic3!$F$3:$F$99980,Produccion_UO!$K891,Resultados_Dic3!$D$3:$D$99980,$L$882,Resultados_Dic3!$E$3:$E$99980,Produccion_UO!$J891,Resultados_Dic3!$A$3:$A$99980,Produccion_UO!$H891)*$I$882</f>
        <v>183.79275735792757</v>
      </c>
      <c r="Y891" s="21">
        <f>+SUMIFS(Resultados_Dic3!T$3:T$99980,Resultados_Dic3!$F$3:$F$99980,Produccion_UO!$K891,Resultados_Dic3!$D$3:$D$99980,$L$882,Resultados_Dic3!$E$3:$E$99980,Produccion_UO!$J891,Resultados_Dic3!$A$3:$A$99980,Produccion_UO!$H891)*$I$882</f>
        <v>186.2074022735622</v>
      </c>
      <c r="Z891" s="21">
        <f>+SUMIFS(Resultados_Dic3!U$3:U$99980,Resultados_Dic3!$F$3:$F$99980,Produccion_UO!$K891,Resultados_Dic3!$D$3:$D$99980,$L$882,Resultados_Dic3!$E$3:$E$99980,Produccion_UO!$J891,Resultados_Dic3!$A$3:$A$99980,Produccion_UO!$H891)*$I$882</f>
        <v>188.62831485751525</v>
      </c>
      <c r="AA891" s="21">
        <f>+SUMIFS(Resultados_Dic3!V$3:V$99980,Resultados_Dic3!$F$3:$F$99980,Produccion_UO!$K891,Resultados_Dic3!$D$3:$D$99980,$L$882,Resultados_Dic3!$E$3:$E$99980,Produccion_UO!$J891,Resultados_Dic3!$A$3:$A$99980,Produccion_UO!$H891)*$I$882</f>
        <v>191.05549510978707</v>
      </c>
      <c r="AB891" s="21">
        <f>+SUMIFS(Resultados_Dic3!W$3:W$99980,Resultados_Dic3!$F$3:$F$99980,Produccion_UO!$K891,Resultados_Dic3!$D$3:$D$99980,$L$882,Resultados_Dic3!$E$3:$E$99980,Produccion_UO!$J891,Resultados_Dic3!$A$3:$A$99980,Produccion_UO!$H891)*$I$882</f>
        <v>193.48894303037758</v>
      </c>
      <c r="AC891" s="21">
        <f>+SUMIFS(Resultados_Dic3!X$3:X$99980,Resultados_Dic3!$F$3:$F$99980,Produccion_UO!$K891,Resultados_Dic3!$D$3:$D$99980,$L$882,Resultados_Dic3!$E$3:$E$99980,Produccion_UO!$J891,Resultados_Dic3!$A$3:$A$99980,Produccion_UO!$H891)*$I$882</f>
        <v>195.92865861928658</v>
      </c>
      <c r="AD891" s="21">
        <f>+SUMIFS(Resultados_Dic3!Y$3:Y$99980,Resultados_Dic3!$F$3:$F$99980,Produccion_UO!$K891,Resultados_Dic3!$D$3:$D$99980,$L$882,Resultados_Dic3!$E$3:$E$99980,Produccion_UO!$J891,Resultados_Dic3!$A$3:$A$99980,Produccion_UO!$H891)*$I$882</f>
        <v>197.66659621575232</v>
      </c>
      <c r="AE891" s="21">
        <f>+SUMIFS(Resultados_Dic3!Z$3:Z$99980,Resultados_Dic3!$F$3:$F$99980,Produccion_UO!$K891,Resultados_Dic3!$D$3:$D$99980,$L$882,Resultados_Dic3!$E$3:$E$99980,Produccion_UO!$J891,Resultados_Dic3!$A$3:$A$99980,Produccion_UO!$H891)*$I$882</f>
        <v>199.4084797027142</v>
      </c>
      <c r="AF891" s="21">
        <f>+SUMIFS(Resultados_Dic3!AA$3:AA$99980,Resultados_Dic3!$F$3:$F$99980,Produccion_UO!$K891,Resultados_Dic3!$D$3:$D$99980,$L$882,Resultados_Dic3!$E$3:$E$99980,Produccion_UO!$J891,Resultados_Dic3!$A$3:$A$99980,Produccion_UO!$H891)*$I$882</f>
        <v>201.15430908017251</v>
      </c>
      <c r="AG891" s="21">
        <f>+SUMIFS(Resultados_Dic3!AB$3:AB$99980,Resultados_Dic3!$F$3:$F$99980,Produccion_UO!$K891,Resultados_Dic3!$D$3:$D$99980,$L$882,Resultados_Dic3!$E$3:$E$99980,Produccion_UO!$J891,Resultados_Dic3!$A$3:$A$99980,Produccion_UO!$H891)*$I$882</f>
        <v>202.90408434812721</v>
      </c>
      <c r="AH891" s="21">
        <f>+SUMIFS(Resultados_Dic3!AC$3:AC$99980,Resultados_Dic3!$F$3:$F$99980,Produccion_UO!$K891,Resultados_Dic3!$D$3:$D$99980,$L$882,Resultados_Dic3!$E$3:$E$99980,Produccion_UO!$J891,Resultados_Dic3!$A$3:$A$99980,Produccion_UO!$H891)*$I$882</f>
        <v>204.65780550657806</v>
      </c>
      <c r="AI891" s="21">
        <f>+SUMIFS(Resultados_Dic3!AD$3:AD$99980,Resultados_Dic3!$F$3:$F$99980,Produccion_UO!$K891,Resultados_Dic3!$D$3:$D$99980,$L$882,Resultados_Dic3!$E$3:$E$99980,Produccion_UO!$J891,Resultados_Dic3!$A$3:$A$99980,Produccion_UO!$H891)*$I$882</f>
        <v>207.05226639194115</v>
      </c>
      <c r="AJ891" s="21">
        <f>+SUMIFS(Resultados_Dic3!AE$3:AE$99980,Resultados_Dic3!$F$3:$F$99980,Produccion_UO!$K891,Resultados_Dic3!$D$3:$D$99980,$L$882,Resultados_Dic3!$E$3:$E$99980,Produccion_UO!$J891,Resultados_Dic3!$A$3:$A$99980,Produccion_UO!$H891)*$I$882</f>
        <v>209.45199242664751</v>
      </c>
      <c r="AK891" s="21">
        <f>+SUMIFS(Resultados_Dic3!AF$3:AF$99980,Resultados_Dic3!$F$3:$F$99980,Produccion_UO!$K891,Resultados_Dic3!$D$3:$D$99980,$L$882,Resultados_Dic3!$E$3:$E$99980,Produccion_UO!$J891,Resultados_Dic3!$A$3:$A$99980,Produccion_UO!$H891)*$I$882</f>
        <v>211.85698361069743</v>
      </c>
      <c r="AL891" s="21">
        <f>+SUMIFS(Resultados_Dic3!AG$3:AG$99980,Resultados_Dic3!$F$3:$F$99980,Produccion_UO!$K891,Resultados_Dic3!$D$3:$D$99980,$L$882,Resultados_Dic3!$E$3:$E$99980,Produccion_UO!$J891,Resultados_Dic3!$A$3:$A$99980,Produccion_UO!$H891)*$I$882</f>
        <v>214.26723994409087</v>
      </c>
      <c r="AM891" s="21">
        <f>+SUMIFS(Resultados_Dic3!AH$3:AH$99980,Resultados_Dic3!$F$3:$F$99980,Produccion_UO!$K891,Resultados_Dic3!$D$3:$D$99980,$L$882,Resultados_Dic3!$E$3:$E$99980,Produccion_UO!$J891,Resultados_Dic3!$A$3:$A$99980,Produccion_UO!$H891)*$I$882</f>
        <v>216.6827614268276</v>
      </c>
      <c r="AN891" s="21">
        <f>+SUMIFS(Resultados_Dic3!AI$3:AI$99980,Resultados_Dic3!$F$3:$F$99980,Produccion_UO!$K891,Resultados_Dic3!$D$3:$D$99980,$L$882,Resultados_Dic3!$E$3:$E$99980,Produccion_UO!$J891,Resultados_Dic3!$A$3:$A$99980,Produccion_UO!$H891)*$I$882</f>
        <v>219.47285438712083</v>
      </c>
      <c r="AO891" s="21">
        <f>+SUMIFS(Resultados_Dic3!AJ$3:AJ$99980,Resultados_Dic3!$F$3:$F$99980,Produccion_UO!$K891,Resultados_Dic3!$D$3:$D$99980,$L$882,Resultados_Dic3!$E$3:$E$99980,Produccion_UO!$J891,Resultados_Dic3!$A$3:$A$99980,Produccion_UO!$H891)*$I$882</f>
        <v>222.26871464727571</v>
      </c>
      <c r="AP891" s="21">
        <f>+SUMIFS(Resultados_Dic3!AK$3:AK$99980,Resultados_Dic3!$F$3:$F$99980,Produccion_UO!$K891,Resultados_Dic3!$D$3:$D$99980,$L$882,Resultados_Dic3!$E$3:$E$99980,Produccion_UO!$J891,Resultados_Dic3!$A$3:$A$99980,Produccion_UO!$H891)*$I$882</f>
        <v>225.07034220729201</v>
      </c>
      <c r="AQ891" s="21">
        <f>+SUMIFS(Resultados_Dic3!AL$3:AL$99980,Resultados_Dic3!$F$3:$F$99980,Produccion_UO!$K891,Resultados_Dic3!$D$3:$D$99980,$L$882,Resultados_Dic3!$E$3:$E$99980,Produccion_UO!$J891,Resultados_Dic3!$A$3:$A$99980,Produccion_UO!$H891)*$I$882</f>
        <v>227.87773706716968</v>
      </c>
      <c r="AR891" s="21">
        <f>+SUMIFS(Resultados_Dic3!AM$3:AM$99980,Resultados_Dic3!$F$3:$F$99980,Produccion_UO!$K891,Resultados_Dic3!$D$3:$D$99980,$L$882,Resultados_Dic3!$E$3:$E$99980,Produccion_UO!$J891,Resultados_Dic3!$A$3:$A$99980,Produccion_UO!$H891)*$I$882</f>
        <v>230.69089922690901</v>
      </c>
    </row>
    <row r="892" spans="4:48" x14ac:dyDescent="0.25">
      <c r="G892" s="15"/>
      <c r="H892" s="17" t="str">
        <f t="shared" si="241"/>
        <v>DIC7</v>
      </c>
      <c r="I892" s="24"/>
      <c r="J892" s="24" t="s">
        <v>66</v>
      </c>
      <c r="K892" s="108" t="s">
        <v>240</v>
      </c>
      <c r="L892" s="224" t="s">
        <v>698</v>
      </c>
      <c r="M892" s="21">
        <f>+SUMIFS(Resultados_Dic3!H$3:H$99980,Resultados_Dic3!$F$3:$F$99980,Produccion_UO!$K892,Resultados_Dic3!$D$3:$D$99980,$L$882,Resultados_Dic3!$E$3:$E$99980,Produccion_UO!$J892,Resultados_Dic3!$A$3:$A$99980,Produccion_UO!$H892)*$I$882</f>
        <v>160.09575478095755</v>
      </c>
      <c r="N892" s="21">
        <f>+SUMIFS(Resultados_Dic3!I$3:I$99980,Resultados_Dic3!$F$3:$F$99980,Produccion_UO!$K892,Resultados_Dic3!$D$3:$D$99980,$L$882,Resultados_Dic3!$E$3:$E$99980,Produccion_UO!$J892,Resultados_Dic3!$A$3:$A$99980,Produccion_UO!$H892)*$I$882</f>
        <v>139.93272751932727</v>
      </c>
      <c r="O892" s="21">
        <f>+SUMIFS(Resultados_Dic3!J$3:J$99980,Resultados_Dic3!$F$3:$F$99980,Produccion_UO!$K892,Resultados_Dic3!$D$3:$D$99980,$L$882,Resultados_Dic3!$E$3:$E$99980,Produccion_UO!$J892,Resultados_Dic3!$A$3:$A$99980,Produccion_UO!$H892)*$I$882</f>
        <v>142.68856665741055</v>
      </c>
      <c r="P892" s="21">
        <f>+SUMIFS(Resultados_Dic3!K$3:K$99980,Resultados_Dic3!$F$3:$F$99980,Produccion_UO!$K892,Resultados_Dic3!$D$3:$D$99980,$L$882,Resultados_Dic3!$E$3:$E$99980,Produccion_UO!$J892,Resultados_Dic3!$A$3:$A$99980,Produccion_UO!$H892)*$I$882</f>
        <v>145.43792254816654</v>
      </c>
      <c r="Q892" s="21">
        <f>+SUMIFS(Resultados_Dic3!L$3:L$99980,Resultados_Dic3!$F$3:$F$99980,Produccion_UO!$K892,Resultados_Dic3!$D$3:$D$99980,$L$882,Resultados_Dic3!$E$3:$E$99980,Produccion_UO!$J892,Resultados_Dic3!$A$3:$A$99980,Produccion_UO!$H892)*$I$882</f>
        <v>148.18079519159528</v>
      </c>
      <c r="R892" s="21">
        <f>+SUMIFS(Resultados_Dic3!M$3:M$99980,Resultados_Dic3!$F$3:$F$99980,Produccion_UO!$K892,Resultados_Dic3!$D$3:$D$99980,$L$882,Resultados_Dic3!$E$3:$E$99980,Produccion_UO!$J892,Resultados_Dic3!$A$3:$A$99980,Produccion_UO!$H892)*$I$882</f>
        <v>150.91718458769674</v>
      </c>
      <c r="S892" s="21">
        <f>+SUMIFS(Resultados_Dic3!N$3:N$99980,Resultados_Dic3!$F$3:$F$99980,Produccion_UO!$K892,Resultados_Dic3!$D$3:$D$99980,$L$882,Resultados_Dic3!$E$3:$E$99980,Produccion_UO!$J892,Resultados_Dic3!$A$3:$A$99980,Produccion_UO!$H892)*$I$882</f>
        <v>153.64709073647091</v>
      </c>
      <c r="T892" s="21">
        <f>+SUMIFS(Resultados_Dic3!O$3:O$99980,Resultados_Dic3!$F$3:$F$99980,Produccion_UO!$K892,Resultados_Dic3!$D$3:$D$99980,$L$882,Resultados_Dic3!$E$3:$E$99980,Produccion_UO!$J892,Resultados_Dic3!$A$3:$A$99980,Produccion_UO!$H892)*$I$882</f>
        <v>157.436511722788</v>
      </c>
      <c r="U892" s="21">
        <f>+SUMIFS(Resultados_Dic3!P$3:P$99980,Resultados_Dic3!$F$3:$F$99980,Produccion_UO!$K892,Resultados_Dic3!$D$3:$D$99980,$L$882,Resultados_Dic3!$E$3:$E$99980,Produccion_UO!$J892,Resultados_Dic3!$A$3:$A$99980,Produccion_UO!$H892)*$I$882</f>
        <v>161.22111778084579</v>
      </c>
      <c r="V892" s="21">
        <f>+SUMIFS(Resultados_Dic3!Q$3:Q$99980,Resultados_Dic3!$F$3:$F$99980,Produccion_UO!$K892,Resultados_Dic3!$D$3:$D$99980,$L$882,Resultados_Dic3!$E$3:$E$99980,Produccion_UO!$J892,Resultados_Dic3!$A$3:$A$99980,Produccion_UO!$H892)*$I$882</f>
        <v>165.00090891064369</v>
      </c>
      <c r="W892" s="21">
        <f>+SUMIFS(Resultados_Dic3!R$3:R$99980,Resultados_Dic3!$F$3:$F$99980,Produccion_UO!$K892,Resultados_Dic3!$D$3:$D$99980,$L$882,Resultados_Dic3!$E$3:$E$99980,Produccion_UO!$J892,Resultados_Dic3!$A$3:$A$99980,Produccion_UO!$H892)*$I$882</f>
        <v>168.77588511218175</v>
      </c>
      <c r="X892" s="21">
        <f>+SUMIFS(Resultados_Dic3!S$3:S$99980,Resultados_Dic3!$F$3:$F$99980,Produccion_UO!$K892,Resultados_Dic3!$D$3:$D$99980,$L$882,Resultados_Dic3!$E$3:$E$99980,Produccion_UO!$J892,Resultados_Dic3!$A$3:$A$99980,Produccion_UO!$H892)*$I$882</f>
        <v>172.54604638546044</v>
      </c>
      <c r="Y892" s="21">
        <f>+SUMIFS(Resultados_Dic3!T$3:T$99980,Resultados_Dic3!$F$3:$F$99980,Produccion_UO!$K892,Resultados_Dic3!$D$3:$D$99980,$L$882,Resultados_Dic3!$E$3:$E$99980,Produccion_UO!$J892,Resultados_Dic3!$A$3:$A$99980,Produccion_UO!$H892)*$I$882</f>
        <v>175.93583481986624</v>
      </c>
      <c r="Z892" s="21">
        <f>+SUMIFS(Resultados_Dic3!U$3:U$99980,Resultados_Dic3!$F$3:$F$99980,Produccion_UO!$K892,Resultados_Dic3!$D$3:$D$99980,$L$882,Resultados_Dic3!$E$3:$E$99980,Produccion_UO!$J892,Resultados_Dic3!$A$3:$A$99980,Produccion_UO!$H892)*$I$882</f>
        <v>179.32200802798209</v>
      </c>
      <c r="AA892" s="21">
        <f>+SUMIFS(Resultados_Dic3!V$3:V$99980,Resultados_Dic3!$F$3:$F$99980,Produccion_UO!$K892,Resultados_Dic3!$D$3:$D$99980,$L$882,Resultados_Dic3!$E$3:$E$99980,Produccion_UO!$J892,Resultados_Dic3!$A$3:$A$99980,Produccion_UO!$H892)*$I$882</f>
        <v>182.70456600980768</v>
      </c>
      <c r="AB892" s="21">
        <f>+SUMIFS(Resultados_Dic3!W$3:W$99980,Resultados_Dic3!$F$3:$F$99980,Produccion_UO!$K892,Resultados_Dic3!$D$3:$D$99980,$L$882,Resultados_Dic3!$E$3:$E$99980,Produccion_UO!$J892,Resultados_Dic3!$A$3:$A$99980,Produccion_UO!$H892)*$I$882</f>
        <v>186.08350876534303</v>
      </c>
      <c r="AC892" s="21">
        <f>+SUMIFS(Resultados_Dic3!X$3:X$99980,Resultados_Dic3!$F$3:$F$99980,Produccion_UO!$K892,Resultados_Dic3!$D$3:$D$99980,$L$882,Resultados_Dic3!$E$3:$E$99980,Produccion_UO!$J892,Resultados_Dic3!$A$3:$A$99980,Produccion_UO!$H892)*$I$882</f>
        <v>189.45883629458834</v>
      </c>
      <c r="AD892" s="21">
        <f>+SUMIFS(Resultados_Dic3!Y$3:Y$99980,Resultados_Dic3!$F$3:$F$99980,Produccion_UO!$K892,Resultados_Dic3!$D$3:$D$99980,$L$882,Resultados_Dic3!$E$3:$E$99980,Produccion_UO!$J892,Resultados_Dic3!$A$3:$A$99980,Produccion_UO!$H892)*$I$882</f>
        <v>192.55797134991971</v>
      </c>
      <c r="AE892" s="21">
        <f>+SUMIFS(Resultados_Dic3!Z$3:Z$99980,Resultados_Dic3!$F$3:$F$99980,Produccion_UO!$K892,Resultados_Dic3!$D$3:$D$99980,$L$882,Resultados_Dic3!$E$3:$E$99980,Produccion_UO!$J892,Resultados_Dic3!$A$3:$A$99980,Produccion_UO!$H892)*$I$882</f>
        <v>195.65317837304164</v>
      </c>
      <c r="AF892" s="21">
        <f>+SUMIFS(Resultados_Dic3!AA$3:AA$99980,Resultados_Dic3!$F$3:$F$99980,Produccion_UO!$K892,Resultados_Dic3!$D$3:$D$99980,$L$882,Resultados_Dic3!$E$3:$E$99980,Produccion_UO!$J892,Resultados_Dic3!$A$3:$A$99980,Produccion_UO!$H892)*$I$882</f>
        <v>198.74445736395444</v>
      </c>
      <c r="AG892" s="21">
        <f>+SUMIFS(Resultados_Dic3!AB$3:AB$99980,Resultados_Dic3!$F$3:$F$99980,Produccion_UO!$K892,Resultados_Dic3!$D$3:$D$99980,$L$882,Resultados_Dic3!$E$3:$E$99980,Produccion_UO!$J892,Resultados_Dic3!$A$3:$A$99980,Produccion_UO!$H892)*$I$882</f>
        <v>201.83180832265808</v>
      </c>
      <c r="AH892" s="21">
        <f>+SUMIFS(Resultados_Dic3!AC$3:AC$99980,Resultados_Dic3!$F$3:$F$99980,Produccion_UO!$K892,Resultados_Dic3!$D$3:$D$99980,$L$882,Resultados_Dic3!$E$3:$E$99980,Produccion_UO!$J892,Resultados_Dic3!$A$3:$A$99980,Produccion_UO!$H892)*$I$882</f>
        <v>204.91523124915233</v>
      </c>
      <c r="AI892" s="21">
        <f>+SUMIFS(Resultados_Dic3!AD$3:AD$99980,Resultados_Dic3!$F$3:$F$99980,Produccion_UO!$K892,Resultados_Dic3!$D$3:$D$99980,$L$882,Resultados_Dic3!$E$3:$E$99980,Produccion_UO!$J892,Resultados_Dic3!$A$3:$A$99980,Produccion_UO!$H892)*$I$882</f>
        <v>209.9016742271325</v>
      </c>
      <c r="AJ892" s="21">
        <f>+SUMIFS(Resultados_Dic3!AE$3:AE$99980,Resultados_Dic3!$F$3:$F$99980,Produccion_UO!$K892,Resultados_Dic3!$D$3:$D$99980,$L$882,Resultados_Dic3!$E$3:$E$99980,Produccion_UO!$J892,Resultados_Dic3!$A$3:$A$99980,Produccion_UO!$H892)*$I$882</f>
        <v>214.88457427301938</v>
      </c>
      <c r="AK892" s="21">
        <f>+SUMIFS(Resultados_Dic3!AF$3:AF$99980,Resultados_Dic3!$F$3:$F$99980,Produccion_UO!$K892,Resultados_Dic3!$D$3:$D$99980,$L$882,Resultados_Dic3!$E$3:$E$99980,Produccion_UO!$J892,Resultados_Dic3!$A$3:$A$99980,Produccion_UO!$H892)*$I$882</f>
        <v>219.86393138681294</v>
      </c>
      <c r="AL892" s="21">
        <f>+SUMIFS(Resultados_Dic3!AG$3:AG$99980,Resultados_Dic3!$F$3:$F$99980,Produccion_UO!$K892,Resultados_Dic3!$D$3:$D$99980,$L$882,Resultados_Dic3!$E$3:$E$99980,Produccion_UO!$J892,Resultados_Dic3!$A$3:$A$99980,Produccion_UO!$H892)*$I$882</f>
        <v>224.83974556851325</v>
      </c>
      <c r="AM892" s="21">
        <f>+SUMIFS(Resultados_Dic3!AH$3:AH$99980,Resultados_Dic3!$F$3:$F$99980,Produccion_UO!$K892,Resultados_Dic3!$D$3:$D$99980,$L$882,Resultados_Dic3!$E$3:$E$99980,Produccion_UO!$J892,Resultados_Dic3!$A$3:$A$99980,Produccion_UO!$H892)*$I$882</f>
        <v>229.81201681812018</v>
      </c>
      <c r="AN892" s="21">
        <f>+SUMIFS(Resultados_Dic3!AI$3:AI$99980,Resultados_Dic3!$F$3:$F$99980,Produccion_UO!$K892,Resultados_Dic3!$D$3:$D$99980,$L$882,Resultados_Dic3!$E$3:$E$99980,Produccion_UO!$J892,Resultados_Dic3!$A$3:$A$99980,Produccion_UO!$H892)*$I$882</f>
        <v>236.53917775479047</v>
      </c>
      <c r="AO892" s="21">
        <f>+SUMIFS(Resultados_Dic3!AJ$3:AJ$99980,Resultados_Dic3!$F$3:$F$99980,Produccion_UO!$K892,Resultados_Dic3!$D$3:$D$99980,$L$882,Resultados_Dic3!$E$3:$E$99980,Produccion_UO!$J892,Resultados_Dic3!$A$3:$A$99980,Produccion_UO!$H892)*$I$882</f>
        <v>243.2643749327419</v>
      </c>
      <c r="AP892" s="21">
        <f>+SUMIFS(Resultados_Dic3!AK$3:AK$99980,Resultados_Dic3!$F$3:$F$99980,Produccion_UO!$K892,Resultados_Dic3!$D$3:$D$99980,$L$882,Resultados_Dic3!$E$3:$E$99980,Produccion_UO!$J892,Resultados_Dic3!$A$3:$A$99980,Produccion_UO!$H892)*$I$882</f>
        <v>249.98760835197425</v>
      </c>
      <c r="AQ892" s="21">
        <f>+SUMIFS(Resultados_Dic3!AL$3:AL$99980,Resultados_Dic3!$F$3:$F$99980,Produccion_UO!$K892,Resultados_Dic3!$D$3:$D$99980,$L$882,Resultados_Dic3!$E$3:$E$99980,Produccion_UO!$J892,Resultados_Dic3!$A$3:$A$99980,Produccion_UO!$H892)*$I$882</f>
        <v>256.70887801248745</v>
      </c>
      <c r="AR892" s="21">
        <f>+SUMIFS(Resultados_Dic3!AM$3:AM$99980,Resultados_Dic3!$F$3:$F$99980,Produccion_UO!$K892,Resultados_Dic3!$D$3:$D$99980,$L$882,Resultados_Dic3!$E$3:$E$99980,Produccion_UO!$J892,Resultados_Dic3!$A$3:$A$99980,Produccion_UO!$H892)*$I$882</f>
        <v>263.42818391428182</v>
      </c>
    </row>
    <row r="893" spans="4:48" x14ac:dyDescent="0.25">
      <c r="H893" s="17" t="str">
        <f t="shared" si="241"/>
        <v>DIC7</v>
      </c>
      <c r="I893" s="24"/>
      <c r="J893" s="24" t="s">
        <v>66</v>
      </c>
      <c r="K893" s="233" t="s">
        <v>241</v>
      </c>
      <c r="L893" s="224" t="s">
        <v>698</v>
      </c>
      <c r="M893" s="21">
        <f>+SUMIFS(Resultados_Dic3!H$3:H$99980,Resultados_Dic3!$F$3:$F$99980,Produccion_UO!$K893,Resultados_Dic3!$D$3:$D$99980,$L$882,Resultados_Dic3!$E$3:$E$99980,Produccion_UO!$J893,Resultados_Dic3!$A$3:$A$99980,Produccion_UO!$H893)*$I$882</f>
        <v>56.726163027261627</v>
      </c>
      <c r="N893" s="21">
        <f>+SUMIFS(Resultados_Dic3!I$3:I$99980,Resultados_Dic3!$F$3:$F$99980,Produccion_UO!$K893,Resultados_Dic3!$D$3:$D$99980,$L$882,Resultados_Dic3!$E$3:$E$99980,Produccion_UO!$J893,Resultados_Dic3!$A$3:$A$99980,Produccion_UO!$H893)*$I$882</f>
        <v>54.715312627153125</v>
      </c>
      <c r="O893" s="21">
        <f>+SUMIFS(Resultados_Dic3!J$3:J$99980,Resultados_Dic3!$F$3:$F$99980,Produccion_UO!$K893,Resultados_Dic3!$D$3:$D$99980,$L$882,Resultados_Dic3!$E$3:$E$99980,Produccion_UO!$J893,Resultados_Dic3!$A$3:$A$99980,Produccion_UO!$H893)*$I$882</f>
        <v>54.036175503782992</v>
      </c>
      <c r="P893" s="21">
        <f>+SUMIFS(Resultados_Dic3!K$3:K$99980,Resultados_Dic3!$F$3:$F$99980,Produccion_UO!$K893,Resultados_Dic3!$D$3:$D$99980,$L$882,Resultados_Dic3!$E$3:$E$99980,Produccion_UO!$J893,Resultados_Dic3!$A$3:$A$99980,Produccion_UO!$H893)*$I$882</f>
        <v>53.251659159648177</v>
      </c>
      <c r="Q893" s="21">
        <f>+SUMIFS(Resultados_Dic3!L$3:L$99980,Resultados_Dic3!$F$3:$F$99980,Produccion_UO!$K893,Resultados_Dic3!$D$3:$D$99980,$L$882,Resultados_Dic3!$E$3:$E$99980,Produccion_UO!$J893,Resultados_Dic3!$A$3:$A$99980,Produccion_UO!$H893)*$I$882</f>
        <v>52.36176359474922</v>
      </c>
      <c r="R893" s="21">
        <f>+SUMIFS(Resultados_Dic3!M$3:M$99980,Resultados_Dic3!$F$3:$F$99980,Produccion_UO!$K893,Resultados_Dic3!$D$3:$D$99980,$L$882,Resultados_Dic3!$E$3:$E$99980,Produccion_UO!$J893,Resultados_Dic3!$A$3:$A$99980,Produccion_UO!$H893)*$I$882</f>
        <v>51.366488809086121</v>
      </c>
      <c r="S893" s="21">
        <f>+SUMIFS(Resultados_Dic3!N$3:N$99980,Resultados_Dic3!$F$3:$F$99980,Produccion_UO!$K893,Resultados_Dic3!$D$3:$D$99980,$L$882,Resultados_Dic3!$E$3:$E$99980,Produccion_UO!$J893,Resultados_Dic3!$A$3:$A$99980,Produccion_UO!$H893)*$I$882</f>
        <v>50.265834802658347</v>
      </c>
      <c r="T893" s="21">
        <f>+SUMIFS(Resultados_Dic3!O$3:O$99980,Resultados_Dic3!$F$3:$F$99980,Produccion_UO!$K893,Resultados_Dic3!$D$3:$D$99980,$L$882,Resultados_Dic3!$E$3:$E$99980,Produccion_UO!$J893,Resultados_Dic3!$A$3:$A$99980,Produccion_UO!$H893)*$I$882</f>
        <v>51.626712627516881</v>
      </c>
      <c r="U893" s="21">
        <f>+SUMIFS(Resultados_Dic3!P$3:P$99980,Resultados_Dic3!$F$3:$F$99980,Produccion_UO!$K893,Resultados_Dic3!$D$3:$D$99980,$L$882,Resultados_Dic3!$E$3:$E$99980,Produccion_UO!$J893,Resultados_Dic3!$A$3:$A$99980,Produccion_UO!$H893)*$I$882</f>
        <v>53.005130652925814</v>
      </c>
      <c r="V893" s="21">
        <f>+SUMIFS(Resultados_Dic3!Q$3:Q$99980,Resultados_Dic3!$F$3:$F$99980,Produccion_UO!$K893,Resultados_Dic3!$D$3:$D$99980,$L$882,Resultados_Dic3!$E$3:$E$99980,Produccion_UO!$J893,Resultados_Dic3!$A$3:$A$99980,Produccion_UO!$H893)*$I$882</f>
        <v>54.401088878885389</v>
      </c>
      <c r="W893" s="21">
        <f>+SUMIFS(Resultados_Dic3!R$3:R$99980,Resultados_Dic3!$F$3:$F$99980,Produccion_UO!$K893,Resultados_Dic3!$D$3:$D$99980,$L$882,Resultados_Dic3!$E$3:$E$99980,Produccion_UO!$J893,Resultados_Dic3!$A$3:$A$99980,Produccion_UO!$H893)*$I$882</f>
        <v>55.814587305395634</v>
      </c>
      <c r="X893" s="21">
        <f>+SUMIFS(Resultados_Dic3!S$3:S$99980,Resultados_Dic3!$F$3:$F$99980,Produccion_UO!$K893,Resultados_Dic3!$D$3:$D$99980,$L$882,Resultados_Dic3!$E$3:$E$99980,Produccion_UO!$J893,Resultados_Dic3!$A$3:$A$99980,Produccion_UO!$H893)*$I$882</f>
        <v>57.245625932456257</v>
      </c>
      <c r="Y893" s="21">
        <f>+SUMIFS(Resultados_Dic3!T$3:T$99980,Resultados_Dic3!$F$3:$F$99980,Produccion_UO!$K893,Resultados_Dic3!$D$3:$D$99980,$L$882,Resultados_Dic3!$E$3:$E$99980,Produccion_UO!$J893,Resultados_Dic3!$A$3:$A$99980,Produccion_UO!$H893)*$I$882</f>
        <v>62.086629656439982</v>
      </c>
      <c r="Z893" s="21">
        <f>+SUMIFS(Resultados_Dic3!U$3:U$99980,Resultados_Dic3!$F$3:$F$99980,Produccion_UO!$K893,Resultados_Dic3!$D$3:$D$99980,$L$882,Resultados_Dic3!$E$3:$E$99980,Produccion_UO!$J893,Resultados_Dic3!$A$3:$A$99980,Produccion_UO!$H893)*$I$882</f>
        <v>67.016015283520673</v>
      </c>
      <c r="AA893" s="21">
        <f>+SUMIFS(Resultados_Dic3!V$3:V$99980,Resultados_Dic3!$F$3:$F$99980,Produccion_UO!$K893,Resultados_Dic3!$D$3:$D$99980,$L$882,Resultados_Dic3!$E$3:$E$99980,Produccion_UO!$J893,Resultados_Dic3!$A$3:$A$99980,Produccion_UO!$H893)*$I$882</f>
        <v>72.033782813698366</v>
      </c>
      <c r="AB893" s="21">
        <f>+SUMIFS(Resultados_Dic3!W$3:W$99980,Resultados_Dic3!$F$3:$F$99980,Produccion_UO!$K893,Resultados_Dic3!$D$3:$D$99980,$L$882,Resultados_Dic3!$E$3:$E$99980,Produccion_UO!$J893,Resultados_Dic3!$A$3:$A$99980,Produccion_UO!$H893)*$I$882</f>
        <v>77.139932246973004</v>
      </c>
      <c r="AC893" s="21">
        <f>+SUMIFS(Resultados_Dic3!X$3:X$99980,Resultados_Dic3!$F$3:$F$99980,Produccion_UO!$K893,Resultados_Dic3!$D$3:$D$99980,$L$882,Resultados_Dic3!$E$3:$E$99980,Produccion_UO!$J893,Resultados_Dic3!$A$3:$A$99980,Produccion_UO!$H893)*$I$882</f>
        <v>82.334463583344629</v>
      </c>
      <c r="AD893" s="21">
        <f>+SUMIFS(Resultados_Dic3!Y$3:Y$99980,Resultados_Dic3!$F$3:$F$99980,Produccion_UO!$K893,Resultados_Dic3!$D$3:$D$99980,$L$882,Resultados_Dic3!$E$3:$E$99980,Produccion_UO!$J893,Resultados_Dic3!$A$3:$A$99980,Produccion_UO!$H893)*$I$882</f>
        <v>92.667238074449216</v>
      </c>
      <c r="AE893" s="21">
        <f>+SUMIFS(Resultados_Dic3!Z$3:Z$99980,Resultados_Dic3!$F$3:$F$99980,Produccion_UO!$K893,Resultados_Dic3!$D$3:$D$99980,$L$882,Resultados_Dic3!$E$3:$E$99980,Produccion_UO!$J893,Resultados_Dic3!$A$3:$A$99980,Produccion_UO!$H893)*$I$882</f>
        <v>103.18699572553533</v>
      </c>
      <c r="AF893" s="21">
        <f>+SUMIFS(Resultados_Dic3!AA$3:AA$99980,Resultados_Dic3!$F$3:$F$99980,Produccion_UO!$K893,Resultados_Dic3!$D$3:$D$99980,$L$882,Resultados_Dic3!$E$3:$E$99980,Produccion_UO!$J893,Resultados_Dic3!$A$3:$A$99980,Produccion_UO!$H893)*$I$882</f>
        <v>113.89373653660274</v>
      </c>
      <c r="AG893" s="21">
        <f>+SUMIFS(Resultados_Dic3!AB$3:AB$99980,Resultados_Dic3!$F$3:$F$99980,Produccion_UO!$K893,Resultados_Dic3!$D$3:$D$99980,$L$882,Resultados_Dic3!$E$3:$E$99980,Produccion_UO!$J893,Resultados_Dic3!$A$3:$A$99980,Produccion_UO!$H893)*$I$882</f>
        <v>124.78746050765143</v>
      </c>
      <c r="AH893" s="21">
        <f>+SUMIFS(Resultados_Dic3!AC$3:AC$99980,Resultados_Dic3!$F$3:$F$99980,Produccion_UO!$K893,Resultados_Dic3!$D$3:$D$99980,$L$882,Resultados_Dic3!$E$3:$E$99980,Produccion_UO!$J893,Resultados_Dic3!$A$3:$A$99980,Produccion_UO!$H893)*$I$882</f>
        <v>135.86816763868168</v>
      </c>
      <c r="AI893" s="21">
        <f>+SUMIFS(Resultados_Dic3!AD$3:AD$99980,Resultados_Dic3!$F$3:$F$99980,Produccion_UO!$K893,Resultados_Dic3!$D$3:$D$99980,$L$882,Resultados_Dic3!$E$3:$E$99980,Produccion_UO!$J893,Resultados_Dic3!$A$3:$A$99980,Produccion_UO!$H893)*$I$882</f>
        <v>150.95089596974259</v>
      </c>
      <c r="AJ893" s="21">
        <f>+SUMIFS(Resultados_Dic3!AE$3:AE$99980,Resultados_Dic3!$F$3:$F$99980,Produccion_UO!$K893,Resultados_Dic3!$D$3:$D$99980,$L$882,Resultados_Dic3!$E$3:$E$99980,Produccion_UO!$J893,Resultados_Dic3!$A$3:$A$99980,Produccion_UO!$H893)*$I$882</f>
        <v>166.27584890510917</v>
      </c>
      <c r="AK893" s="21">
        <f>+SUMIFS(Resultados_Dic3!AF$3:AF$99980,Resultados_Dic3!$F$3:$F$99980,Produccion_UO!$K893,Resultados_Dic3!$D$3:$D$99980,$L$882,Resultados_Dic3!$E$3:$E$99980,Produccion_UO!$J893,Resultados_Dic3!$A$3:$A$99980,Produccion_UO!$H893)*$I$882</f>
        <v>181.84302644478069</v>
      </c>
      <c r="AL893" s="21">
        <f>+SUMIFS(Resultados_Dic3!AG$3:AG$99980,Resultados_Dic3!$F$3:$F$99980,Produccion_UO!$K893,Resultados_Dic3!$D$3:$D$99980,$L$882,Resultados_Dic3!$E$3:$E$99980,Produccion_UO!$J893,Resultados_Dic3!$A$3:$A$99980,Produccion_UO!$H893)*$I$882</f>
        <v>197.65242858875817</v>
      </c>
      <c r="AM893" s="21">
        <f>+SUMIFS(Resultados_Dic3!AH$3:AH$99980,Resultados_Dic3!$F$3:$F$99980,Produccion_UO!$K893,Resultados_Dic3!$D$3:$D$99980,$L$882,Resultados_Dic3!$E$3:$E$99980,Produccion_UO!$J893,Resultados_Dic3!$A$3:$A$99980,Produccion_UO!$H893)*$I$882</f>
        <v>213.70405533704053</v>
      </c>
      <c r="AN893" s="21">
        <f>+SUMIFS(Resultados_Dic3!AI$3:AI$99980,Resultados_Dic3!$F$3:$F$99980,Produccion_UO!$K893,Resultados_Dic3!$D$3:$D$99980,$L$882,Resultados_Dic3!$E$3:$E$99980,Produccion_UO!$J893,Resultados_Dic3!$A$3:$A$99980,Produccion_UO!$H893)*$I$882</f>
        <v>231.78937841790099</v>
      </c>
      <c r="AO893" s="21">
        <f>+SUMIFS(Resultados_Dic3!AJ$3:AJ$99980,Resultados_Dic3!$F$3:$F$99980,Produccion_UO!$K893,Resultados_Dic3!$D$3:$D$99980,$L$882,Resultados_Dic3!$E$3:$E$99980,Produccion_UO!$J893,Resultados_Dic3!$A$3:$A$99980,Produccion_UO!$H893)*$I$882</f>
        <v>250.18991327991023</v>
      </c>
      <c r="AP893" s="21">
        <f>+SUMIFS(Resultados_Dic3!AK$3:AK$99980,Resultados_Dic3!$F$3:$F$99980,Produccion_UO!$K893,Resultados_Dic3!$D$3:$D$99980,$L$882,Resultados_Dic3!$E$3:$E$99980,Produccion_UO!$J893,Resultados_Dic3!$A$3:$A$99980,Produccion_UO!$H893)*$I$882</f>
        <v>268.90565992306767</v>
      </c>
      <c r="AQ893" s="21">
        <f>+SUMIFS(Resultados_Dic3!AL$3:AL$99980,Resultados_Dic3!$F$3:$F$99980,Produccion_UO!$K893,Resultados_Dic3!$D$3:$D$99980,$L$882,Resultados_Dic3!$E$3:$E$99980,Produccion_UO!$J893,Resultados_Dic3!$A$3:$A$99980,Produccion_UO!$H893)*$I$882</f>
        <v>287.93661834737281</v>
      </c>
      <c r="AR893" s="21">
        <f>+SUMIFS(Resultados_Dic3!AM$3:AM$99980,Resultados_Dic3!$F$3:$F$99980,Produccion_UO!$K893,Resultados_Dic3!$D$3:$D$99980,$L$882,Resultados_Dic3!$E$3:$E$99980,Produccion_UO!$J893,Resultados_Dic3!$A$3:$A$99980,Produccion_UO!$H893)*$I$882</f>
        <v>307.28278855282787</v>
      </c>
    </row>
    <row r="894" spans="4:48" x14ac:dyDescent="0.25">
      <c r="H894" s="17" t="str">
        <f t="shared" si="241"/>
        <v>DIC7</v>
      </c>
      <c r="I894" s="218"/>
      <c r="J894" s="147"/>
      <c r="K894" s="254"/>
      <c r="L894" s="256" t="s">
        <v>704</v>
      </c>
      <c r="M894" s="260">
        <f>+M895+M897</f>
        <v>36.176561670308203</v>
      </c>
      <c r="N894" s="260">
        <f t="shared" ref="N894:AR894" si="242">+N895+N897</f>
        <v>38.510533390973094</v>
      </c>
      <c r="O894" s="260">
        <f t="shared" si="242"/>
        <v>38.510533390973094</v>
      </c>
      <c r="P894" s="260">
        <f t="shared" si="242"/>
        <v>38.510533390973094</v>
      </c>
      <c r="Q894" s="260">
        <f t="shared" si="242"/>
        <v>38.510533390973094</v>
      </c>
      <c r="R894" s="260">
        <f t="shared" si="242"/>
        <v>38.510533390973094</v>
      </c>
      <c r="S894" s="260">
        <f t="shared" si="242"/>
        <v>38.510533390973094</v>
      </c>
      <c r="T894" s="260">
        <f t="shared" si="242"/>
        <v>38.510533390973094</v>
      </c>
      <c r="U894" s="260">
        <f t="shared" si="242"/>
        <v>38.510533390973094</v>
      </c>
      <c r="V894" s="260">
        <f t="shared" si="242"/>
        <v>38.510533390973094</v>
      </c>
      <c r="W894" s="260">
        <f t="shared" si="242"/>
        <v>38.510533390973094</v>
      </c>
      <c r="X894" s="260">
        <f t="shared" si="242"/>
        <v>38.510533390973094</v>
      </c>
      <c r="Y894" s="260">
        <f t="shared" si="242"/>
        <v>38.510533390973094</v>
      </c>
      <c r="Z894" s="260">
        <f t="shared" si="242"/>
        <v>38.510533390973094</v>
      </c>
      <c r="AA894" s="260">
        <f t="shared" si="242"/>
        <v>38.510533390973094</v>
      </c>
      <c r="AB894" s="260">
        <f t="shared" si="242"/>
        <v>38.510533390973094</v>
      </c>
      <c r="AC894" s="260">
        <f t="shared" si="242"/>
        <v>38.510533390973094</v>
      </c>
      <c r="AD894" s="260">
        <f t="shared" si="242"/>
        <v>38.510533390973094</v>
      </c>
      <c r="AE894" s="260">
        <f t="shared" si="242"/>
        <v>38.510533390973094</v>
      </c>
      <c r="AF894" s="260">
        <f t="shared" si="242"/>
        <v>38.510533390973094</v>
      </c>
      <c r="AG894" s="260">
        <f t="shared" si="242"/>
        <v>38.510533390973094</v>
      </c>
      <c r="AH894" s="260">
        <f t="shared" si="242"/>
        <v>38.510533390973094</v>
      </c>
      <c r="AI894" s="260">
        <f t="shared" si="242"/>
        <v>38.510533390973094</v>
      </c>
      <c r="AJ894" s="260">
        <f t="shared" si="242"/>
        <v>38.510533390973094</v>
      </c>
      <c r="AK894" s="260">
        <f t="shared" si="242"/>
        <v>38.510533390973094</v>
      </c>
      <c r="AL894" s="260">
        <f t="shared" si="242"/>
        <v>38.510533390973094</v>
      </c>
      <c r="AM894" s="260">
        <f t="shared" si="242"/>
        <v>38.510533390973094</v>
      </c>
      <c r="AN894" s="260">
        <f t="shared" si="242"/>
        <v>38.510533390973094</v>
      </c>
      <c r="AO894" s="260">
        <f t="shared" si="242"/>
        <v>38.510533390973094</v>
      </c>
      <c r="AP894" s="260">
        <f t="shared" si="242"/>
        <v>38.510533390973094</v>
      </c>
      <c r="AQ894" s="260">
        <f t="shared" si="242"/>
        <v>38.510533390973094</v>
      </c>
      <c r="AR894" s="260">
        <f t="shared" si="242"/>
        <v>38.510533390973094</v>
      </c>
    </row>
    <row r="895" spans="4:48" x14ac:dyDescent="0.25">
      <c r="H895" s="17" t="str">
        <f t="shared" si="241"/>
        <v>DIC7</v>
      </c>
      <c r="J895" s="24" t="s">
        <v>37</v>
      </c>
      <c r="K895" s="159" t="s">
        <v>262</v>
      </c>
      <c r="L895" s="230" t="s">
        <v>705</v>
      </c>
      <c r="M895" s="234">
        <f>+SUMIFS(Resultados_Dic3!H$3:H$99980,Resultados_Dic3!$F$3:$F$99980,Produccion_UO!$K895,Resultados_Dic3!$D$3:$D$99980,$L$882,Resultados_Dic3!$E$3:$E$99980,Produccion_UO!$J895,Resultados_Dic3!$A$3:$A$99980,Produccion_UO!$H895)*$I$882</f>
        <v>25.717267522863853</v>
      </c>
      <c r="N895" s="234">
        <f>+SUMIFS(Resultados_Dic3!I$3:I$99980,Resultados_Dic3!$F$3:$F$99980,Produccion_UO!$K895,Resultados_Dic3!$D$3:$D$99980,$L$882,Resultados_Dic3!$E$3:$E$99980,Produccion_UO!$J895,Resultados_Dic3!$A$3:$A$99980,Produccion_UO!$H895)*$I$882</f>
        <v>27.376446072725891</v>
      </c>
      <c r="O895" s="234">
        <f>+SUMIFS(Resultados_Dic3!J$3:J$99980,Resultados_Dic3!$F$3:$F$99980,Produccion_UO!$K895,Resultados_Dic3!$D$3:$D$99980,$L$882,Resultados_Dic3!$E$3:$E$99980,Produccion_UO!$J895,Resultados_Dic3!$A$3:$A$99980,Produccion_UO!$H895)*$I$882</f>
        <v>27.376446072725891</v>
      </c>
      <c r="P895" s="234">
        <f>+SUMIFS(Resultados_Dic3!K$3:K$99980,Resultados_Dic3!$F$3:$F$99980,Produccion_UO!$K895,Resultados_Dic3!$D$3:$D$99980,$L$882,Resultados_Dic3!$E$3:$E$99980,Produccion_UO!$J895,Resultados_Dic3!$A$3:$A$99980,Produccion_UO!$H895)*$I$882</f>
        <v>27.376446072725891</v>
      </c>
      <c r="Q895" s="234">
        <f>+SUMIFS(Resultados_Dic3!L$3:L$99980,Resultados_Dic3!$F$3:$F$99980,Produccion_UO!$K895,Resultados_Dic3!$D$3:$D$99980,$L$882,Resultados_Dic3!$E$3:$E$99980,Produccion_UO!$J895,Resultados_Dic3!$A$3:$A$99980,Produccion_UO!$H895)*$I$882</f>
        <v>27.376446072725891</v>
      </c>
      <c r="R895" s="234">
        <f>+SUMIFS(Resultados_Dic3!M$3:M$99980,Resultados_Dic3!$F$3:$F$99980,Produccion_UO!$K895,Resultados_Dic3!$D$3:$D$99980,$L$882,Resultados_Dic3!$E$3:$E$99980,Produccion_UO!$J895,Resultados_Dic3!$A$3:$A$99980,Produccion_UO!$H895)*$I$882</f>
        <v>27.376446072725891</v>
      </c>
      <c r="S895" s="234">
        <f>+SUMIFS(Resultados_Dic3!N$3:N$99980,Resultados_Dic3!$F$3:$F$99980,Produccion_UO!$K895,Resultados_Dic3!$D$3:$D$99980,$L$882,Resultados_Dic3!$E$3:$E$99980,Produccion_UO!$J895,Resultados_Dic3!$A$3:$A$99980,Produccion_UO!$H895)*$I$882</f>
        <v>27.376446072725891</v>
      </c>
      <c r="T895" s="234">
        <f>+SUMIFS(Resultados_Dic3!O$3:O$99980,Resultados_Dic3!$F$3:$F$99980,Produccion_UO!$K895,Resultados_Dic3!$D$3:$D$99980,$L$882,Resultados_Dic3!$E$3:$E$99980,Produccion_UO!$J895,Resultados_Dic3!$A$3:$A$99980,Produccion_UO!$H895)*$I$882</f>
        <v>27.376446072725891</v>
      </c>
      <c r="U895" s="234">
        <f>+SUMIFS(Resultados_Dic3!P$3:P$99980,Resultados_Dic3!$F$3:$F$99980,Produccion_UO!$K895,Resultados_Dic3!$D$3:$D$99980,$L$882,Resultados_Dic3!$E$3:$E$99980,Produccion_UO!$J895,Resultados_Dic3!$A$3:$A$99980,Produccion_UO!$H895)*$I$882</f>
        <v>27.376446072725891</v>
      </c>
      <c r="V895" s="234">
        <f>+SUMIFS(Resultados_Dic3!Q$3:Q$99980,Resultados_Dic3!$F$3:$F$99980,Produccion_UO!$K895,Resultados_Dic3!$D$3:$D$99980,$L$882,Resultados_Dic3!$E$3:$E$99980,Produccion_UO!$J895,Resultados_Dic3!$A$3:$A$99980,Produccion_UO!$H895)*$I$882</f>
        <v>27.376446072725891</v>
      </c>
      <c r="W895" s="234">
        <f>+SUMIFS(Resultados_Dic3!R$3:R$99980,Resultados_Dic3!$F$3:$F$99980,Produccion_UO!$K895,Resultados_Dic3!$D$3:$D$99980,$L$882,Resultados_Dic3!$E$3:$E$99980,Produccion_UO!$J895,Resultados_Dic3!$A$3:$A$99980,Produccion_UO!$H895)*$I$882</f>
        <v>27.376446072725891</v>
      </c>
      <c r="X895" s="234">
        <f>+SUMIFS(Resultados_Dic3!S$3:S$99980,Resultados_Dic3!$F$3:$F$99980,Produccion_UO!$K895,Resultados_Dic3!$D$3:$D$99980,$L$882,Resultados_Dic3!$E$3:$E$99980,Produccion_UO!$J895,Resultados_Dic3!$A$3:$A$99980,Produccion_UO!$H895)*$I$882</f>
        <v>27.376446072725891</v>
      </c>
      <c r="Y895" s="234">
        <f>+SUMIFS(Resultados_Dic3!T$3:T$99980,Resultados_Dic3!$F$3:$F$99980,Produccion_UO!$K895,Resultados_Dic3!$D$3:$D$99980,$L$882,Resultados_Dic3!$E$3:$E$99980,Produccion_UO!$J895,Resultados_Dic3!$A$3:$A$99980,Produccion_UO!$H895)*$I$882</f>
        <v>27.376446072725891</v>
      </c>
      <c r="Z895" s="234">
        <f>+SUMIFS(Resultados_Dic3!U$3:U$99980,Resultados_Dic3!$F$3:$F$99980,Produccion_UO!$K895,Resultados_Dic3!$D$3:$D$99980,$L$882,Resultados_Dic3!$E$3:$E$99980,Produccion_UO!$J895,Resultados_Dic3!$A$3:$A$99980,Produccion_UO!$H895)*$I$882</f>
        <v>27.376446072725891</v>
      </c>
      <c r="AA895" s="234">
        <f>+SUMIFS(Resultados_Dic3!V$3:V$99980,Resultados_Dic3!$F$3:$F$99980,Produccion_UO!$K895,Resultados_Dic3!$D$3:$D$99980,$L$882,Resultados_Dic3!$E$3:$E$99980,Produccion_UO!$J895,Resultados_Dic3!$A$3:$A$99980,Produccion_UO!$H895)*$I$882</f>
        <v>27.376446072725891</v>
      </c>
      <c r="AB895" s="234">
        <f>+SUMIFS(Resultados_Dic3!W$3:W$99980,Resultados_Dic3!$F$3:$F$99980,Produccion_UO!$K895,Resultados_Dic3!$D$3:$D$99980,$L$882,Resultados_Dic3!$E$3:$E$99980,Produccion_UO!$J895,Resultados_Dic3!$A$3:$A$99980,Produccion_UO!$H895)*$I$882</f>
        <v>27.376446072725891</v>
      </c>
      <c r="AC895" s="234">
        <f>+SUMIFS(Resultados_Dic3!X$3:X$99980,Resultados_Dic3!$F$3:$F$99980,Produccion_UO!$K895,Resultados_Dic3!$D$3:$D$99980,$L$882,Resultados_Dic3!$E$3:$E$99980,Produccion_UO!$J895,Resultados_Dic3!$A$3:$A$99980,Produccion_UO!$H895)*$I$882</f>
        <v>27.376446072725891</v>
      </c>
      <c r="AD895" s="234">
        <f>+SUMIFS(Resultados_Dic3!Y$3:Y$99980,Resultados_Dic3!$F$3:$F$99980,Produccion_UO!$K895,Resultados_Dic3!$D$3:$D$99980,$L$882,Resultados_Dic3!$E$3:$E$99980,Produccion_UO!$J895,Resultados_Dic3!$A$3:$A$99980,Produccion_UO!$H895)*$I$882</f>
        <v>27.376446072725891</v>
      </c>
      <c r="AE895" s="234">
        <f>+SUMIFS(Resultados_Dic3!Z$3:Z$99980,Resultados_Dic3!$F$3:$F$99980,Produccion_UO!$K895,Resultados_Dic3!$D$3:$D$99980,$L$882,Resultados_Dic3!$E$3:$E$99980,Produccion_UO!$J895,Resultados_Dic3!$A$3:$A$99980,Produccion_UO!$H895)*$I$882</f>
        <v>27.376446072725891</v>
      </c>
      <c r="AF895" s="234">
        <f>+SUMIFS(Resultados_Dic3!AA$3:AA$99980,Resultados_Dic3!$F$3:$F$99980,Produccion_UO!$K895,Resultados_Dic3!$D$3:$D$99980,$L$882,Resultados_Dic3!$E$3:$E$99980,Produccion_UO!$J895,Resultados_Dic3!$A$3:$A$99980,Produccion_UO!$H895)*$I$882</f>
        <v>27.376446072725891</v>
      </c>
      <c r="AG895" s="234">
        <f>+SUMIFS(Resultados_Dic3!AB$3:AB$99980,Resultados_Dic3!$F$3:$F$99980,Produccion_UO!$K895,Resultados_Dic3!$D$3:$D$99980,$L$882,Resultados_Dic3!$E$3:$E$99980,Produccion_UO!$J895,Resultados_Dic3!$A$3:$A$99980,Produccion_UO!$H895)*$I$882</f>
        <v>27.376446072725891</v>
      </c>
      <c r="AH895" s="234">
        <f>+SUMIFS(Resultados_Dic3!AC$3:AC$99980,Resultados_Dic3!$F$3:$F$99980,Produccion_UO!$K895,Resultados_Dic3!$D$3:$D$99980,$L$882,Resultados_Dic3!$E$3:$E$99980,Produccion_UO!$J895,Resultados_Dic3!$A$3:$A$99980,Produccion_UO!$H895)*$I$882</f>
        <v>27.376446072725891</v>
      </c>
      <c r="AI895" s="234">
        <f>+SUMIFS(Resultados_Dic3!AD$3:AD$99980,Resultados_Dic3!$F$3:$F$99980,Produccion_UO!$K895,Resultados_Dic3!$D$3:$D$99980,$L$882,Resultados_Dic3!$E$3:$E$99980,Produccion_UO!$J895,Resultados_Dic3!$A$3:$A$99980,Produccion_UO!$H895)*$I$882</f>
        <v>27.376446072725891</v>
      </c>
      <c r="AJ895" s="234">
        <f>+SUMIFS(Resultados_Dic3!AE$3:AE$99980,Resultados_Dic3!$F$3:$F$99980,Produccion_UO!$K895,Resultados_Dic3!$D$3:$D$99980,$L$882,Resultados_Dic3!$E$3:$E$99980,Produccion_UO!$J895,Resultados_Dic3!$A$3:$A$99980,Produccion_UO!$H895)*$I$882</f>
        <v>27.376446072725891</v>
      </c>
      <c r="AK895" s="234">
        <f>+SUMIFS(Resultados_Dic3!AF$3:AF$99980,Resultados_Dic3!$F$3:$F$99980,Produccion_UO!$K895,Resultados_Dic3!$D$3:$D$99980,$L$882,Resultados_Dic3!$E$3:$E$99980,Produccion_UO!$J895,Resultados_Dic3!$A$3:$A$99980,Produccion_UO!$H895)*$I$882</f>
        <v>27.376446072725891</v>
      </c>
      <c r="AL895" s="234">
        <f>+SUMIFS(Resultados_Dic3!AG$3:AG$99980,Resultados_Dic3!$F$3:$F$99980,Produccion_UO!$K895,Resultados_Dic3!$D$3:$D$99980,$L$882,Resultados_Dic3!$E$3:$E$99980,Produccion_UO!$J895,Resultados_Dic3!$A$3:$A$99980,Produccion_UO!$H895)*$I$882</f>
        <v>27.376446072725891</v>
      </c>
      <c r="AM895" s="234">
        <f>+SUMIFS(Resultados_Dic3!AH$3:AH$99980,Resultados_Dic3!$F$3:$F$99980,Produccion_UO!$K895,Resultados_Dic3!$D$3:$D$99980,$L$882,Resultados_Dic3!$E$3:$E$99980,Produccion_UO!$J895,Resultados_Dic3!$A$3:$A$99980,Produccion_UO!$H895)*$I$882</f>
        <v>27.376446072725891</v>
      </c>
      <c r="AN895" s="234">
        <f>+SUMIFS(Resultados_Dic3!AI$3:AI$99980,Resultados_Dic3!$F$3:$F$99980,Produccion_UO!$K895,Resultados_Dic3!$D$3:$D$99980,$L$882,Resultados_Dic3!$E$3:$E$99980,Produccion_UO!$J895,Resultados_Dic3!$A$3:$A$99980,Produccion_UO!$H895)*$I$882</f>
        <v>27.376446072725891</v>
      </c>
      <c r="AO895" s="234">
        <f>+SUMIFS(Resultados_Dic3!AJ$3:AJ$99980,Resultados_Dic3!$F$3:$F$99980,Produccion_UO!$K895,Resultados_Dic3!$D$3:$D$99980,$L$882,Resultados_Dic3!$E$3:$E$99980,Produccion_UO!$J895,Resultados_Dic3!$A$3:$A$99980,Produccion_UO!$H895)*$I$882</f>
        <v>27.376446072725891</v>
      </c>
      <c r="AP895" s="234">
        <f>+SUMIFS(Resultados_Dic3!AK$3:AK$99980,Resultados_Dic3!$F$3:$F$99980,Produccion_UO!$K895,Resultados_Dic3!$D$3:$D$99980,$L$882,Resultados_Dic3!$E$3:$E$99980,Produccion_UO!$J895,Resultados_Dic3!$A$3:$A$99980,Produccion_UO!$H895)*$I$882</f>
        <v>27.376446072725891</v>
      </c>
      <c r="AQ895" s="234">
        <f>+SUMIFS(Resultados_Dic3!AL$3:AL$99980,Resultados_Dic3!$F$3:$F$99980,Produccion_UO!$K895,Resultados_Dic3!$D$3:$D$99980,$L$882,Resultados_Dic3!$E$3:$E$99980,Produccion_UO!$J895,Resultados_Dic3!$A$3:$A$99980,Produccion_UO!$H895)*$I$882</f>
        <v>27.376446072725891</v>
      </c>
      <c r="AR895" s="234">
        <f>+SUMIFS(Resultados_Dic3!AM$3:AM$99980,Resultados_Dic3!$F$3:$F$99980,Produccion_UO!$K895,Resultados_Dic3!$D$3:$D$99980,$L$882,Resultados_Dic3!$E$3:$E$99980,Produccion_UO!$J895,Resultados_Dic3!$A$3:$A$99980,Produccion_UO!$H895)*$I$882</f>
        <v>27.376446072725891</v>
      </c>
    </row>
    <row r="896" spans="4:48" x14ac:dyDescent="0.25">
      <c r="H896" s="17" t="str">
        <f t="shared" si="241"/>
        <v>DIC7</v>
      </c>
      <c r="J896" s="24" t="s">
        <v>132</v>
      </c>
      <c r="K896" s="159" t="s">
        <v>219</v>
      </c>
      <c r="L896" s="224" t="s">
        <v>706</v>
      </c>
      <c r="M896" s="21">
        <f>+SUMIFS(Resultados_Dic3!H$3:H$99980,Resultados_Dic3!$F$3:$F$99980,Produccion_UO!$K896,Resultados_Dic3!$D$3:$D$99980,$L$882,Resultados_Dic3!$E$3:$E$99980,Produccion_UO!$J896,Resultados_Dic3!$A$3:$A$99980,Produccion_UO!$H896)*$I$882</f>
        <v>15.257973375419505</v>
      </c>
      <c r="N896" s="21">
        <f>+SUMIFS(Resultados_Dic3!I$3:I$99980,Resultados_Dic3!$F$3:$F$99980,Produccion_UO!$K896,Resultados_Dic3!$D$3:$D$99980,$L$882,Resultados_Dic3!$E$3:$E$99980,Produccion_UO!$J896,Resultados_Dic3!$A$3:$A$99980,Produccion_UO!$H896)*$I$882</f>
        <v>16.242358754478829</v>
      </c>
      <c r="O896" s="21">
        <f>+SUMIFS(Resultados_Dic3!J$3:J$99980,Resultados_Dic3!$F$3:$F$99980,Produccion_UO!$K896,Resultados_Dic3!$D$3:$D$99980,$L$882,Resultados_Dic3!$E$3:$E$99980,Produccion_UO!$J896,Resultados_Dic3!$A$3:$A$99980,Produccion_UO!$H896)*$I$882</f>
        <v>16.242358754478829</v>
      </c>
      <c r="P896" s="21">
        <f>+SUMIFS(Resultados_Dic3!K$3:K$99980,Resultados_Dic3!$F$3:$F$99980,Produccion_UO!$K896,Resultados_Dic3!$D$3:$D$99980,$L$882,Resultados_Dic3!$E$3:$E$99980,Produccion_UO!$J896,Resultados_Dic3!$A$3:$A$99980,Produccion_UO!$H896)*$I$882</f>
        <v>16.242358754478829</v>
      </c>
      <c r="Q896" s="21">
        <f>+SUMIFS(Resultados_Dic3!L$3:L$99980,Resultados_Dic3!$F$3:$F$99980,Produccion_UO!$K896,Resultados_Dic3!$D$3:$D$99980,$L$882,Resultados_Dic3!$E$3:$E$99980,Produccion_UO!$J896,Resultados_Dic3!$A$3:$A$99980,Produccion_UO!$H896)*$I$882</f>
        <v>16.242358754478829</v>
      </c>
      <c r="R896" s="21">
        <f>+SUMIFS(Resultados_Dic3!M$3:M$99980,Resultados_Dic3!$F$3:$F$99980,Produccion_UO!$K896,Resultados_Dic3!$D$3:$D$99980,$L$882,Resultados_Dic3!$E$3:$E$99980,Produccion_UO!$J896,Resultados_Dic3!$A$3:$A$99980,Produccion_UO!$H896)*$I$882</f>
        <v>16.242358754478829</v>
      </c>
      <c r="S896" s="21">
        <f>+SUMIFS(Resultados_Dic3!N$3:N$99980,Resultados_Dic3!$F$3:$F$99980,Produccion_UO!$K896,Resultados_Dic3!$D$3:$D$99980,$L$882,Resultados_Dic3!$E$3:$E$99980,Produccion_UO!$J896,Resultados_Dic3!$A$3:$A$99980,Produccion_UO!$H896)*$I$882</f>
        <v>16.242358754478829</v>
      </c>
      <c r="T896" s="21">
        <f>+SUMIFS(Resultados_Dic3!O$3:O$99980,Resultados_Dic3!$F$3:$F$99980,Produccion_UO!$K896,Resultados_Dic3!$D$3:$D$99980,$L$882,Resultados_Dic3!$E$3:$E$99980,Produccion_UO!$J896,Resultados_Dic3!$A$3:$A$99980,Produccion_UO!$H896)*$I$882</f>
        <v>16.242358754478829</v>
      </c>
      <c r="U896" s="21">
        <f>+SUMIFS(Resultados_Dic3!P$3:P$99980,Resultados_Dic3!$F$3:$F$99980,Produccion_UO!$K896,Resultados_Dic3!$D$3:$D$99980,$L$882,Resultados_Dic3!$E$3:$E$99980,Produccion_UO!$J896,Resultados_Dic3!$A$3:$A$99980,Produccion_UO!$H896)*$I$882</f>
        <v>16.242358754478829</v>
      </c>
      <c r="V896" s="21">
        <f>+SUMIFS(Resultados_Dic3!Q$3:Q$99980,Resultados_Dic3!$F$3:$F$99980,Produccion_UO!$K896,Resultados_Dic3!$D$3:$D$99980,$L$882,Resultados_Dic3!$E$3:$E$99980,Produccion_UO!$J896,Resultados_Dic3!$A$3:$A$99980,Produccion_UO!$H896)*$I$882</f>
        <v>16.242358754478829</v>
      </c>
      <c r="W896" s="21">
        <f>+SUMIFS(Resultados_Dic3!R$3:R$99980,Resultados_Dic3!$F$3:$F$99980,Produccion_UO!$K896,Resultados_Dic3!$D$3:$D$99980,$L$882,Resultados_Dic3!$E$3:$E$99980,Produccion_UO!$J896,Resultados_Dic3!$A$3:$A$99980,Produccion_UO!$H896)*$I$882</f>
        <v>16.242358754478829</v>
      </c>
      <c r="X896" s="21">
        <f>+SUMIFS(Resultados_Dic3!S$3:S$99980,Resultados_Dic3!$F$3:$F$99980,Produccion_UO!$K896,Resultados_Dic3!$D$3:$D$99980,$L$882,Resultados_Dic3!$E$3:$E$99980,Produccion_UO!$J896,Resultados_Dic3!$A$3:$A$99980,Produccion_UO!$H896)*$I$882</f>
        <v>16.242358754478829</v>
      </c>
      <c r="Y896" s="21">
        <f>+SUMIFS(Resultados_Dic3!T$3:T$99980,Resultados_Dic3!$F$3:$F$99980,Produccion_UO!$K896,Resultados_Dic3!$D$3:$D$99980,$L$882,Resultados_Dic3!$E$3:$E$99980,Produccion_UO!$J896,Resultados_Dic3!$A$3:$A$99980,Produccion_UO!$H896)*$I$882</f>
        <v>16.242358754478829</v>
      </c>
      <c r="Z896" s="21">
        <f>+SUMIFS(Resultados_Dic3!U$3:U$99980,Resultados_Dic3!$F$3:$F$99980,Produccion_UO!$K896,Resultados_Dic3!$D$3:$D$99980,$L$882,Resultados_Dic3!$E$3:$E$99980,Produccion_UO!$J896,Resultados_Dic3!$A$3:$A$99980,Produccion_UO!$H896)*$I$882</f>
        <v>16.242358754478829</v>
      </c>
      <c r="AA896" s="21">
        <f>+SUMIFS(Resultados_Dic3!V$3:V$99980,Resultados_Dic3!$F$3:$F$99980,Produccion_UO!$K896,Resultados_Dic3!$D$3:$D$99980,$L$882,Resultados_Dic3!$E$3:$E$99980,Produccion_UO!$J896,Resultados_Dic3!$A$3:$A$99980,Produccion_UO!$H896)*$I$882</f>
        <v>16.242358754478829</v>
      </c>
      <c r="AB896" s="21">
        <f>+SUMIFS(Resultados_Dic3!W$3:W$99980,Resultados_Dic3!$F$3:$F$99980,Produccion_UO!$K896,Resultados_Dic3!$D$3:$D$99980,$L$882,Resultados_Dic3!$E$3:$E$99980,Produccion_UO!$J896,Resultados_Dic3!$A$3:$A$99980,Produccion_UO!$H896)*$I$882</f>
        <v>16.242358754478829</v>
      </c>
      <c r="AC896" s="21">
        <f>+SUMIFS(Resultados_Dic3!X$3:X$99980,Resultados_Dic3!$F$3:$F$99980,Produccion_UO!$K896,Resultados_Dic3!$D$3:$D$99980,$L$882,Resultados_Dic3!$E$3:$E$99980,Produccion_UO!$J896,Resultados_Dic3!$A$3:$A$99980,Produccion_UO!$H896)*$I$882</f>
        <v>16.242358754478829</v>
      </c>
      <c r="AD896" s="21">
        <f>+SUMIFS(Resultados_Dic3!Y$3:Y$99980,Resultados_Dic3!$F$3:$F$99980,Produccion_UO!$K896,Resultados_Dic3!$D$3:$D$99980,$L$882,Resultados_Dic3!$E$3:$E$99980,Produccion_UO!$J896,Resultados_Dic3!$A$3:$A$99980,Produccion_UO!$H896)*$I$882</f>
        <v>16.242358754478829</v>
      </c>
      <c r="AE896" s="21">
        <f>+SUMIFS(Resultados_Dic3!Z$3:Z$99980,Resultados_Dic3!$F$3:$F$99980,Produccion_UO!$K896,Resultados_Dic3!$D$3:$D$99980,$L$882,Resultados_Dic3!$E$3:$E$99980,Produccion_UO!$J896,Resultados_Dic3!$A$3:$A$99980,Produccion_UO!$H896)*$I$882</f>
        <v>16.242358754478829</v>
      </c>
      <c r="AF896" s="21">
        <f>+SUMIFS(Resultados_Dic3!AA$3:AA$99980,Resultados_Dic3!$F$3:$F$99980,Produccion_UO!$K896,Resultados_Dic3!$D$3:$D$99980,$L$882,Resultados_Dic3!$E$3:$E$99980,Produccion_UO!$J896,Resultados_Dic3!$A$3:$A$99980,Produccion_UO!$H896)*$I$882</f>
        <v>16.242358754478829</v>
      </c>
      <c r="AG896" s="21">
        <f>+SUMIFS(Resultados_Dic3!AB$3:AB$99980,Resultados_Dic3!$F$3:$F$99980,Produccion_UO!$K896,Resultados_Dic3!$D$3:$D$99980,$L$882,Resultados_Dic3!$E$3:$E$99980,Produccion_UO!$J896,Resultados_Dic3!$A$3:$A$99980,Produccion_UO!$H896)*$I$882</f>
        <v>16.242358754478829</v>
      </c>
      <c r="AH896" s="21">
        <f>+SUMIFS(Resultados_Dic3!AC$3:AC$99980,Resultados_Dic3!$F$3:$F$99980,Produccion_UO!$K896,Resultados_Dic3!$D$3:$D$99980,$L$882,Resultados_Dic3!$E$3:$E$99980,Produccion_UO!$J896,Resultados_Dic3!$A$3:$A$99980,Produccion_UO!$H896)*$I$882</f>
        <v>16.242358754478829</v>
      </c>
      <c r="AI896" s="21">
        <f>+SUMIFS(Resultados_Dic3!AD$3:AD$99980,Resultados_Dic3!$F$3:$F$99980,Produccion_UO!$K896,Resultados_Dic3!$D$3:$D$99980,$L$882,Resultados_Dic3!$E$3:$E$99980,Produccion_UO!$J896,Resultados_Dic3!$A$3:$A$99980,Produccion_UO!$H896)*$I$882</f>
        <v>16.242358754478829</v>
      </c>
      <c r="AJ896" s="21">
        <f>+SUMIFS(Resultados_Dic3!AE$3:AE$99980,Resultados_Dic3!$F$3:$F$99980,Produccion_UO!$K896,Resultados_Dic3!$D$3:$D$99980,$L$882,Resultados_Dic3!$E$3:$E$99980,Produccion_UO!$J896,Resultados_Dic3!$A$3:$A$99980,Produccion_UO!$H896)*$I$882</f>
        <v>16.242358754478829</v>
      </c>
      <c r="AK896" s="21">
        <f>+SUMIFS(Resultados_Dic3!AF$3:AF$99980,Resultados_Dic3!$F$3:$F$99980,Produccion_UO!$K896,Resultados_Dic3!$D$3:$D$99980,$L$882,Resultados_Dic3!$E$3:$E$99980,Produccion_UO!$J896,Resultados_Dic3!$A$3:$A$99980,Produccion_UO!$H896)*$I$882</f>
        <v>16.242358754478829</v>
      </c>
      <c r="AL896" s="21">
        <f>+SUMIFS(Resultados_Dic3!AG$3:AG$99980,Resultados_Dic3!$F$3:$F$99980,Produccion_UO!$K896,Resultados_Dic3!$D$3:$D$99980,$L$882,Resultados_Dic3!$E$3:$E$99980,Produccion_UO!$J896,Resultados_Dic3!$A$3:$A$99980,Produccion_UO!$H896)*$I$882</f>
        <v>16.242358754478829</v>
      </c>
      <c r="AM896" s="21">
        <f>+SUMIFS(Resultados_Dic3!AH$3:AH$99980,Resultados_Dic3!$F$3:$F$99980,Produccion_UO!$K896,Resultados_Dic3!$D$3:$D$99980,$L$882,Resultados_Dic3!$E$3:$E$99980,Produccion_UO!$J896,Resultados_Dic3!$A$3:$A$99980,Produccion_UO!$H896)*$I$882</f>
        <v>16.242358754478829</v>
      </c>
      <c r="AN896" s="21">
        <f>+SUMIFS(Resultados_Dic3!AI$3:AI$99980,Resultados_Dic3!$F$3:$F$99980,Produccion_UO!$K896,Resultados_Dic3!$D$3:$D$99980,$L$882,Resultados_Dic3!$E$3:$E$99980,Produccion_UO!$J896,Resultados_Dic3!$A$3:$A$99980,Produccion_UO!$H896)*$I$882</f>
        <v>16.242358754478829</v>
      </c>
      <c r="AO896" s="21">
        <f>+SUMIFS(Resultados_Dic3!AJ$3:AJ$99980,Resultados_Dic3!$F$3:$F$99980,Produccion_UO!$K896,Resultados_Dic3!$D$3:$D$99980,$L$882,Resultados_Dic3!$E$3:$E$99980,Produccion_UO!$J896,Resultados_Dic3!$A$3:$A$99980,Produccion_UO!$H896)*$I$882</f>
        <v>16.242358754478829</v>
      </c>
      <c r="AP896" s="21">
        <f>+SUMIFS(Resultados_Dic3!AK$3:AK$99980,Resultados_Dic3!$F$3:$F$99980,Produccion_UO!$K896,Resultados_Dic3!$D$3:$D$99980,$L$882,Resultados_Dic3!$E$3:$E$99980,Produccion_UO!$J896,Resultados_Dic3!$A$3:$A$99980,Produccion_UO!$H896)*$I$882</f>
        <v>16.242358754478829</v>
      </c>
      <c r="AQ896" s="21">
        <f>+SUMIFS(Resultados_Dic3!AL$3:AL$99980,Resultados_Dic3!$F$3:$F$99980,Produccion_UO!$K896,Resultados_Dic3!$D$3:$D$99980,$L$882,Resultados_Dic3!$E$3:$E$99980,Produccion_UO!$J896,Resultados_Dic3!$A$3:$A$99980,Produccion_UO!$H896)*$I$882</f>
        <v>16.242358754478829</v>
      </c>
      <c r="AR896" s="21">
        <f>+SUMIFS(Resultados_Dic3!AM$3:AM$99980,Resultados_Dic3!$F$3:$F$99980,Produccion_UO!$K896,Resultados_Dic3!$D$3:$D$99980,$L$882,Resultados_Dic3!$E$3:$E$99980,Produccion_UO!$J896,Resultados_Dic3!$A$3:$A$99980,Produccion_UO!$H896)*$I$882</f>
        <v>16.242358754478829</v>
      </c>
    </row>
    <row r="897" spans="8:44" x14ac:dyDescent="0.25">
      <c r="H897" s="17" t="str">
        <f t="shared" si="241"/>
        <v>DIC7</v>
      </c>
      <c r="J897" s="24" t="s">
        <v>132</v>
      </c>
      <c r="K897" s="159" t="s">
        <v>279</v>
      </c>
      <c r="L897" s="224" t="s">
        <v>709</v>
      </c>
      <c r="M897" s="21">
        <f>+SUMIFS(Resultados_Dic3!H$3:H$99980,Resultados_Dic3!$F$3:$F$99980,Produccion_UO!$K897,Resultados_Dic3!$D$3:$D$99980,$L$882,Resultados_Dic3!$E$3:$E$99980,Produccion_UO!$J897,Resultados_Dic3!$A$3:$A$99980,Produccion_UO!$H897)*$I$882</f>
        <v>10.459294147444352</v>
      </c>
      <c r="N897" s="21">
        <f>+SUMIFS(Resultados_Dic3!I$3:I$99980,Resultados_Dic3!$F$3:$F$99980,Produccion_UO!$K897,Resultados_Dic3!$D$3:$D$99980,$L$882,Resultados_Dic3!$E$3:$E$99980,Produccion_UO!$J897,Resultados_Dic3!$A$3:$A$99980,Produccion_UO!$H897)*$I$882</f>
        <v>11.1340873182472</v>
      </c>
      <c r="O897" s="21">
        <f>+SUMIFS(Resultados_Dic3!J$3:J$99980,Resultados_Dic3!$F$3:$F$99980,Produccion_UO!$K897,Resultados_Dic3!$D$3:$D$99980,$L$882,Resultados_Dic3!$E$3:$E$99980,Produccion_UO!$J897,Resultados_Dic3!$A$3:$A$99980,Produccion_UO!$H897)*$I$882</f>
        <v>11.1340873182472</v>
      </c>
      <c r="P897" s="21">
        <f>+SUMIFS(Resultados_Dic3!K$3:K$99980,Resultados_Dic3!$F$3:$F$99980,Produccion_UO!$K897,Resultados_Dic3!$D$3:$D$99980,$L$882,Resultados_Dic3!$E$3:$E$99980,Produccion_UO!$J897,Resultados_Dic3!$A$3:$A$99980,Produccion_UO!$H897)*$I$882</f>
        <v>11.1340873182472</v>
      </c>
      <c r="Q897" s="21">
        <f>+SUMIFS(Resultados_Dic3!L$3:L$99980,Resultados_Dic3!$F$3:$F$99980,Produccion_UO!$K897,Resultados_Dic3!$D$3:$D$99980,$L$882,Resultados_Dic3!$E$3:$E$99980,Produccion_UO!$J897,Resultados_Dic3!$A$3:$A$99980,Produccion_UO!$H897)*$I$882</f>
        <v>11.1340873182472</v>
      </c>
      <c r="R897" s="21">
        <f>+SUMIFS(Resultados_Dic3!M$3:M$99980,Resultados_Dic3!$F$3:$F$99980,Produccion_UO!$K897,Resultados_Dic3!$D$3:$D$99980,$L$882,Resultados_Dic3!$E$3:$E$99980,Produccion_UO!$J897,Resultados_Dic3!$A$3:$A$99980,Produccion_UO!$H897)*$I$882</f>
        <v>11.1340873182472</v>
      </c>
      <c r="S897" s="21">
        <f>+SUMIFS(Resultados_Dic3!N$3:N$99980,Resultados_Dic3!$F$3:$F$99980,Produccion_UO!$K897,Resultados_Dic3!$D$3:$D$99980,$L$882,Resultados_Dic3!$E$3:$E$99980,Produccion_UO!$J897,Resultados_Dic3!$A$3:$A$99980,Produccion_UO!$H897)*$I$882</f>
        <v>11.1340873182472</v>
      </c>
      <c r="T897" s="21">
        <f>+SUMIFS(Resultados_Dic3!O$3:O$99980,Resultados_Dic3!$F$3:$F$99980,Produccion_UO!$K897,Resultados_Dic3!$D$3:$D$99980,$L$882,Resultados_Dic3!$E$3:$E$99980,Produccion_UO!$J897,Resultados_Dic3!$A$3:$A$99980,Produccion_UO!$H897)*$I$882</f>
        <v>11.1340873182472</v>
      </c>
      <c r="U897" s="21">
        <f>+SUMIFS(Resultados_Dic3!P$3:P$99980,Resultados_Dic3!$F$3:$F$99980,Produccion_UO!$K897,Resultados_Dic3!$D$3:$D$99980,$L$882,Resultados_Dic3!$E$3:$E$99980,Produccion_UO!$J897,Resultados_Dic3!$A$3:$A$99980,Produccion_UO!$H897)*$I$882</f>
        <v>11.1340873182472</v>
      </c>
      <c r="V897" s="21">
        <f>+SUMIFS(Resultados_Dic3!Q$3:Q$99980,Resultados_Dic3!$F$3:$F$99980,Produccion_UO!$K897,Resultados_Dic3!$D$3:$D$99980,$L$882,Resultados_Dic3!$E$3:$E$99980,Produccion_UO!$J897,Resultados_Dic3!$A$3:$A$99980,Produccion_UO!$H897)*$I$882</f>
        <v>11.1340873182472</v>
      </c>
      <c r="W897" s="21">
        <f>+SUMIFS(Resultados_Dic3!R$3:R$99980,Resultados_Dic3!$F$3:$F$99980,Produccion_UO!$K897,Resultados_Dic3!$D$3:$D$99980,$L$882,Resultados_Dic3!$E$3:$E$99980,Produccion_UO!$J897,Resultados_Dic3!$A$3:$A$99980,Produccion_UO!$H897)*$I$882</f>
        <v>11.1340873182472</v>
      </c>
      <c r="X897" s="21">
        <f>+SUMIFS(Resultados_Dic3!S$3:S$99980,Resultados_Dic3!$F$3:$F$99980,Produccion_UO!$K897,Resultados_Dic3!$D$3:$D$99980,$L$882,Resultados_Dic3!$E$3:$E$99980,Produccion_UO!$J897,Resultados_Dic3!$A$3:$A$99980,Produccion_UO!$H897)*$I$882</f>
        <v>11.1340873182472</v>
      </c>
      <c r="Y897" s="21">
        <f>+SUMIFS(Resultados_Dic3!T$3:T$99980,Resultados_Dic3!$F$3:$F$99980,Produccion_UO!$K897,Resultados_Dic3!$D$3:$D$99980,$L$882,Resultados_Dic3!$E$3:$E$99980,Produccion_UO!$J897,Resultados_Dic3!$A$3:$A$99980,Produccion_UO!$H897)*$I$882</f>
        <v>11.1340873182472</v>
      </c>
      <c r="Z897" s="21">
        <f>+SUMIFS(Resultados_Dic3!U$3:U$99980,Resultados_Dic3!$F$3:$F$99980,Produccion_UO!$K897,Resultados_Dic3!$D$3:$D$99980,$L$882,Resultados_Dic3!$E$3:$E$99980,Produccion_UO!$J897,Resultados_Dic3!$A$3:$A$99980,Produccion_UO!$H897)*$I$882</f>
        <v>11.1340873182472</v>
      </c>
      <c r="AA897" s="21">
        <f>+SUMIFS(Resultados_Dic3!V$3:V$99980,Resultados_Dic3!$F$3:$F$99980,Produccion_UO!$K897,Resultados_Dic3!$D$3:$D$99980,$L$882,Resultados_Dic3!$E$3:$E$99980,Produccion_UO!$J897,Resultados_Dic3!$A$3:$A$99980,Produccion_UO!$H897)*$I$882</f>
        <v>11.1340873182472</v>
      </c>
      <c r="AB897" s="21">
        <f>+SUMIFS(Resultados_Dic3!W$3:W$99980,Resultados_Dic3!$F$3:$F$99980,Produccion_UO!$K897,Resultados_Dic3!$D$3:$D$99980,$L$882,Resultados_Dic3!$E$3:$E$99980,Produccion_UO!$J897,Resultados_Dic3!$A$3:$A$99980,Produccion_UO!$H897)*$I$882</f>
        <v>11.1340873182472</v>
      </c>
      <c r="AC897" s="21">
        <f>+SUMIFS(Resultados_Dic3!X$3:X$99980,Resultados_Dic3!$F$3:$F$99980,Produccion_UO!$K897,Resultados_Dic3!$D$3:$D$99980,$L$882,Resultados_Dic3!$E$3:$E$99980,Produccion_UO!$J897,Resultados_Dic3!$A$3:$A$99980,Produccion_UO!$H897)*$I$882</f>
        <v>11.1340873182472</v>
      </c>
      <c r="AD897" s="21">
        <f>+SUMIFS(Resultados_Dic3!Y$3:Y$99980,Resultados_Dic3!$F$3:$F$99980,Produccion_UO!$K897,Resultados_Dic3!$D$3:$D$99980,$L$882,Resultados_Dic3!$E$3:$E$99980,Produccion_UO!$J897,Resultados_Dic3!$A$3:$A$99980,Produccion_UO!$H897)*$I$882</f>
        <v>11.1340873182472</v>
      </c>
      <c r="AE897" s="21">
        <f>+SUMIFS(Resultados_Dic3!Z$3:Z$99980,Resultados_Dic3!$F$3:$F$99980,Produccion_UO!$K897,Resultados_Dic3!$D$3:$D$99980,$L$882,Resultados_Dic3!$E$3:$E$99980,Produccion_UO!$J897,Resultados_Dic3!$A$3:$A$99980,Produccion_UO!$H897)*$I$882</f>
        <v>11.1340873182472</v>
      </c>
      <c r="AF897" s="21">
        <f>+SUMIFS(Resultados_Dic3!AA$3:AA$99980,Resultados_Dic3!$F$3:$F$99980,Produccion_UO!$K897,Resultados_Dic3!$D$3:$D$99980,$L$882,Resultados_Dic3!$E$3:$E$99980,Produccion_UO!$J897,Resultados_Dic3!$A$3:$A$99980,Produccion_UO!$H897)*$I$882</f>
        <v>11.1340873182472</v>
      </c>
      <c r="AG897" s="21">
        <f>+SUMIFS(Resultados_Dic3!AB$3:AB$99980,Resultados_Dic3!$F$3:$F$99980,Produccion_UO!$K897,Resultados_Dic3!$D$3:$D$99980,$L$882,Resultados_Dic3!$E$3:$E$99980,Produccion_UO!$J897,Resultados_Dic3!$A$3:$A$99980,Produccion_UO!$H897)*$I$882</f>
        <v>11.1340873182472</v>
      </c>
      <c r="AH897" s="21">
        <f>+SUMIFS(Resultados_Dic3!AC$3:AC$99980,Resultados_Dic3!$F$3:$F$99980,Produccion_UO!$K897,Resultados_Dic3!$D$3:$D$99980,$L$882,Resultados_Dic3!$E$3:$E$99980,Produccion_UO!$J897,Resultados_Dic3!$A$3:$A$99980,Produccion_UO!$H897)*$I$882</f>
        <v>11.1340873182472</v>
      </c>
      <c r="AI897" s="21">
        <f>+SUMIFS(Resultados_Dic3!AD$3:AD$99980,Resultados_Dic3!$F$3:$F$99980,Produccion_UO!$K897,Resultados_Dic3!$D$3:$D$99980,$L$882,Resultados_Dic3!$E$3:$E$99980,Produccion_UO!$J897,Resultados_Dic3!$A$3:$A$99980,Produccion_UO!$H897)*$I$882</f>
        <v>11.1340873182472</v>
      </c>
      <c r="AJ897" s="21">
        <f>+SUMIFS(Resultados_Dic3!AE$3:AE$99980,Resultados_Dic3!$F$3:$F$99980,Produccion_UO!$K897,Resultados_Dic3!$D$3:$D$99980,$L$882,Resultados_Dic3!$E$3:$E$99980,Produccion_UO!$J897,Resultados_Dic3!$A$3:$A$99980,Produccion_UO!$H897)*$I$882</f>
        <v>11.1340873182472</v>
      </c>
      <c r="AK897" s="21">
        <f>+SUMIFS(Resultados_Dic3!AF$3:AF$99980,Resultados_Dic3!$F$3:$F$99980,Produccion_UO!$K897,Resultados_Dic3!$D$3:$D$99980,$L$882,Resultados_Dic3!$E$3:$E$99980,Produccion_UO!$J897,Resultados_Dic3!$A$3:$A$99980,Produccion_UO!$H897)*$I$882</f>
        <v>11.1340873182472</v>
      </c>
      <c r="AL897" s="21">
        <f>+SUMIFS(Resultados_Dic3!AG$3:AG$99980,Resultados_Dic3!$F$3:$F$99980,Produccion_UO!$K897,Resultados_Dic3!$D$3:$D$99980,$L$882,Resultados_Dic3!$E$3:$E$99980,Produccion_UO!$J897,Resultados_Dic3!$A$3:$A$99980,Produccion_UO!$H897)*$I$882</f>
        <v>11.1340873182472</v>
      </c>
      <c r="AM897" s="21">
        <f>+SUMIFS(Resultados_Dic3!AH$3:AH$99980,Resultados_Dic3!$F$3:$F$99980,Produccion_UO!$K897,Resultados_Dic3!$D$3:$D$99980,$L$882,Resultados_Dic3!$E$3:$E$99980,Produccion_UO!$J897,Resultados_Dic3!$A$3:$A$99980,Produccion_UO!$H897)*$I$882</f>
        <v>11.1340873182472</v>
      </c>
      <c r="AN897" s="21">
        <f>+SUMIFS(Resultados_Dic3!AI$3:AI$99980,Resultados_Dic3!$F$3:$F$99980,Produccion_UO!$K897,Resultados_Dic3!$D$3:$D$99980,$L$882,Resultados_Dic3!$E$3:$E$99980,Produccion_UO!$J897,Resultados_Dic3!$A$3:$A$99980,Produccion_UO!$H897)*$I$882</f>
        <v>11.1340873182472</v>
      </c>
      <c r="AO897" s="21">
        <f>+SUMIFS(Resultados_Dic3!AJ$3:AJ$99980,Resultados_Dic3!$F$3:$F$99980,Produccion_UO!$K897,Resultados_Dic3!$D$3:$D$99980,$L$882,Resultados_Dic3!$E$3:$E$99980,Produccion_UO!$J897,Resultados_Dic3!$A$3:$A$99980,Produccion_UO!$H897)*$I$882</f>
        <v>11.1340873182472</v>
      </c>
      <c r="AP897" s="21">
        <f>+SUMIFS(Resultados_Dic3!AK$3:AK$99980,Resultados_Dic3!$F$3:$F$99980,Produccion_UO!$K897,Resultados_Dic3!$D$3:$D$99980,$L$882,Resultados_Dic3!$E$3:$E$99980,Produccion_UO!$J897,Resultados_Dic3!$A$3:$A$99980,Produccion_UO!$H897)*$I$882</f>
        <v>11.1340873182472</v>
      </c>
      <c r="AQ897" s="21">
        <f>+SUMIFS(Resultados_Dic3!AL$3:AL$99980,Resultados_Dic3!$F$3:$F$99980,Produccion_UO!$K897,Resultados_Dic3!$D$3:$D$99980,$L$882,Resultados_Dic3!$E$3:$E$99980,Produccion_UO!$J897,Resultados_Dic3!$A$3:$A$99980,Produccion_UO!$H897)*$I$882</f>
        <v>11.1340873182472</v>
      </c>
      <c r="AR897" s="21">
        <f>+SUMIFS(Resultados_Dic3!AM$3:AM$99980,Resultados_Dic3!$F$3:$F$99980,Produccion_UO!$K897,Resultados_Dic3!$D$3:$D$99980,$L$882,Resultados_Dic3!$E$3:$E$99980,Produccion_UO!$J897,Resultados_Dic3!$A$3:$A$99980,Produccion_UO!$H897)*$I$882</f>
        <v>11.1340873182472</v>
      </c>
    </row>
    <row r="898" spans="8:44" x14ac:dyDescent="0.25">
      <c r="H898" s="17" t="str">
        <f t="shared" si="241"/>
        <v>DIC7</v>
      </c>
      <c r="J898" s="24" t="s">
        <v>37</v>
      </c>
      <c r="K898" s="159" t="s">
        <v>263</v>
      </c>
      <c r="L898" s="230" t="s">
        <v>271</v>
      </c>
      <c r="M898" s="234">
        <f>+SUMIFS(Resultados_Dic3!H$3:H$99980,Resultados_Dic3!$F$3:$F$99980,Produccion_UO!$K898,Resultados_Dic3!$D$3:$D$99980,$L$882,Resultados_Dic3!$E$3:$E$99980,Produccion_UO!$J898,Resultados_Dic3!$A$3:$A$99980,Produccion_UO!$H898)*$I$882</f>
        <v>9.8607860049194631</v>
      </c>
      <c r="N898" s="234">
        <f>+SUMIFS(Resultados_Dic3!I$3:I$99980,Resultados_Dic3!$F$3:$F$99980,Produccion_UO!$K898,Resultados_Dic3!$D$3:$D$99980,$L$882,Resultados_Dic3!$E$3:$E$99980,Produccion_UO!$J898,Resultados_Dic3!$A$3:$A$99980,Produccion_UO!$H898)*$I$882</f>
        <v>11.277202658874053</v>
      </c>
      <c r="O898" s="234">
        <f>+SUMIFS(Resultados_Dic3!J$3:J$99980,Resultados_Dic3!$F$3:$F$99980,Produccion_UO!$K898,Resultados_Dic3!$D$3:$D$99980,$L$882,Resultados_Dic3!$E$3:$E$99980,Produccion_UO!$J898,Resultados_Dic3!$A$3:$A$99980,Produccion_UO!$H898)*$I$882</f>
        <v>11.277202658874053</v>
      </c>
      <c r="P898" s="234">
        <f>+SUMIFS(Resultados_Dic3!K$3:K$99980,Resultados_Dic3!$F$3:$F$99980,Produccion_UO!$K898,Resultados_Dic3!$D$3:$D$99980,$L$882,Resultados_Dic3!$E$3:$E$99980,Produccion_UO!$J898,Resultados_Dic3!$A$3:$A$99980,Produccion_UO!$H898)*$I$882</f>
        <v>11.277202658874053</v>
      </c>
      <c r="Q898" s="234">
        <f>+SUMIFS(Resultados_Dic3!L$3:L$99980,Resultados_Dic3!$F$3:$F$99980,Produccion_UO!$K898,Resultados_Dic3!$D$3:$D$99980,$L$882,Resultados_Dic3!$E$3:$E$99980,Produccion_UO!$J898,Resultados_Dic3!$A$3:$A$99980,Produccion_UO!$H898)*$I$882</f>
        <v>11.277202658874053</v>
      </c>
      <c r="R898" s="234">
        <f>+SUMIFS(Resultados_Dic3!M$3:M$99980,Resultados_Dic3!$F$3:$F$99980,Produccion_UO!$K898,Resultados_Dic3!$D$3:$D$99980,$L$882,Resultados_Dic3!$E$3:$E$99980,Produccion_UO!$J898,Resultados_Dic3!$A$3:$A$99980,Produccion_UO!$H898)*$I$882</f>
        <v>11.277202658874053</v>
      </c>
      <c r="S898" s="234">
        <f>+SUMIFS(Resultados_Dic3!N$3:N$99980,Resultados_Dic3!$F$3:$F$99980,Produccion_UO!$K898,Resultados_Dic3!$D$3:$D$99980,$L$882,Resultados_Dic3!$E$3:$E$99980,Produccion_UO!$J898,Resultados_Dic3!$A$3:$A$99980,Produccion_UO!$H898)*$I$882</f>
        <v>11.277202658874053</v>
      </c>
      <c r="T898" s="234">
        <f>+SUMIFS(Resultados_Dic3!O$3:O$99980,Resultados_Dic3!$F$3:$F$99980,Produccion_UO!$K898,Resultados_Dic3!$D$3:$D$99980,$L$882,Resultados_Dic3!$E$3:$E$99980,Produccion_UO!$J898,Resultados_Dic3!$A$3:$A$99980,Produccion_UO!$H898)*$I$882</f>
        <v>11.277202658874053</v>
      </c>
      <c r="U898" s="234">
        <f>+SUMIFS(Resultados_Dic3!P$3:P$99980,Resultados_Dic3!$F$3:$F$99980,Produccion_UO!$K898,Resultados_Dic3!$D$3:$D$99980,$L$882,Resultados_Dic3!$E$3:$E$99980,Produccion_UO!$J898,Resultados_Dic3!$A$3:$A$99980,Produccion_UO!$H898)*$I$882</f>
        <v>11.277202658874053</v>
      </c>
      <c r="V898" s="234">
        <f>+SUMIFS(Resultados_Dic3!Q$3:Q$99980,Resultados_Dic3!$F$3:$F$99980,Produccion_UO!$K898,Resultados_Dic3!$D$3:$D$99980,$L$882,Resultados_Dic3!$E$3:$E$99980,Produccion_UO!$J898,Resultados_Dic3!$A$3:$A$99980,Produccion_UO!$H898)*$I$882</f>
        <v>11.277202658874053</v>
      </c>
      <c r="W898" s="234">
        <f>+SUMIFS(Resultados_Dic3!R$3:R$99980,Resultados_Dic3!$F$3:$F$99980,Produccion_UO!$K898,Resultados_Dic3!$D$3:$D$99980,$L$882,Resultados_Dic3!$E$3:$E$99980,Produccion_UO!$J898,Resultados_Dic3!$A$3:$A$99980,Produccion_UO!$H898)*$I$882</f>
        <v>11.277202658874053</v>
      </c>
      <c r="X898" s="234">
        <f>+SUMIFS(Resultados_Dic3!S$3:S$99980,Resultados_Dic3!$F$3:$F$99980,Produccion_UO!$K898,Resultados_Dic3!$D$3:$D$99980,$L$882,Resultados_Dic3!$E$3:$E$99980,Produccion_UO!$J898,Resultados_Dic3!$A$3:$A$99980,Produccion_UO!$H898)*$I$882</f>
        <v>11.277202658874053</v>
      </c>
      <c r="Y898" s="234">
        <f>+SUMIFS(Resultados_Dic3!T$3:T$99980,Resultados_Dic3!$F$3:$F$99980,Produccion_UO!$K898,Resultados_Dic3!$D$3:$D$99980,$L$882,Resultados_Dic3!$E$3:$E$99980,Produccion_UO!$J898,Resultados_Dic3!$A$3:$A$99980,Produccion_UO!$H898)*$I$882</f>
        <v>11.277202658874053</v>
      </c>
      <c r="Z898" s="234">
        <f>+SUMIFS(Resultados_Dic3!U$3:U$99980,Resultados_Dic3!$F$3:$F$99980,Produccion_UO!$K898,Resultados_Dic3!$D$3:$D$99980,$L$882,Resultados_Dic3!$E$3:$E$99980,Produccion_UO!$J898,Resultados_Dic3!$A$3:$A$99980,Produccion_UO!$H898)*$I$882</f>
        <v>11.277202658874053</v>
      </c>
      <c r="AA898" s="234">
        <f>+SUMIFS(Resultados_Dic3!V$3:V$99980,Resultados_Dic3!$F$3:$F$99980,Produccion_UO!$K898,Resultados_Dic3!$D$3:$D$99980,$L$882,Resultados_Dic3!$E$3:$E$99980,Produccion_UO!$J898,Resultados_Dic3!$A$3:$A$99980,Produccion_UO!$H898)*$I$882</f>
        <v>11.277202658874053</v>
      </c>
      <c r="AB898" s="234">
        <f>+SUMIFS(Resultados_Dic3!W$3:W$99980,Resultados_Dic3!$F$3:$F$99980,Produccion_UO!$K898,Resultados_Dic3!$D$3:$D$99980,$L$882,Resultados_Dic3!$E$3:$E$99980,Produccion_UO!$J898,Resultados_Dic3!$A$3:$A$99980,Produccion_UO!$H898)*$I$882</f>
        <v>11.277202658874053</v>
      </c>
      <c r="AC898" s="234">
        <f>+SUMIFS(Resultados_Dic3!X$3:X$99980,Resultados_Dic3!$F$3:$F$99980,Produccion_UO!$K898,Resultados_Dic3!$D$3:$D$99980,$L$882,Resultados_Dic3!$E$3:$E$99980,Produccion_UO!$J898,Resultados_Dic3!$A$3:$A$99980,Produccion_UO!$H898)*$I$882</f>
        <v>11.277202658874053</v>
      </c>
      <c r="AD898" s="234">
        <f>+SUMIFS(Resultados_Dic3!Y$3:Y$99980,Resultados_Dic3!$F$3:$F$99980,Produccion_UO!$K898,Resultados_Dic3!$D$3:$D$99980,$L$882,Resultados_Dic3!$E$3:$E$99980,Produccion_UO!$J898,Resultados_Dic3!$A$3:$A$99980,Produccion_UO!$H898)*$I$882</f>
        <v>11.277202658874053</v>
      </c>
      <c r="AE898" s="234">
        <f>+SUMIFS(Resultados_Dic3!Z$3:Z$99980,Resultados_Dic3!$F$3:$F$99980,Produccion_UO!$K898,Resultados_Dic3!$D$3:$D$99980,$L$882,Resultados_Dic3!$E$3:$E$99980,Produccion_UO!$J898,Resultados_Dic3!$A$3:$A$99980,Produccion_UO!$H898)*$I$882</f>
        <v>11.277202658874053</v>
      </c>
      <c r="AF898" s="234">
        <f>+SUMIFS(Resultados_Dic3!AA$3:AA$99980,Resultados_Dic3!$F$3:$F$99980,Produccion_UO!$K898,Resultados_Dic3!$D$3:$D$99980,$L$882,Resultados_Dic3!$E$3:$E$99980,Produccion_UO!$J898,Resultados_Dic3!$A$3:$A$99980,Produccion_UO!$H898)*$I$882</f>
        <v>11.277202658874053</v>
      </c>
      <c r="AG898" s="234">
        <f>+SUMIFS(Resultados_Dic3!AB$3:AB$99980,Resultados_Dic3!$F$3:$F$99980,Produccion_UO!$K898,Resultados_Dic3!$D$3:$D$99980,$L$882,Resultados_Dic3!$E$3:$E$99980,Produccion_UO!$J898,Resultados_Dic3!$A$3:$A$99980,Produccion_UO!$H898)*$I$882</f>
        <v>11.277202658874053</v>
      </c>
      <c r="AH898" s="234">
        <f>+SUMIFS(Resultados_Dic3!AC$3:AC$99980,Resultados_Dic3!$F$3:$F$99980,Produccion_UO!$K898,Resultados_Dic3!$D$3:$D$99980,$L$882,Resultados_Dic3!$E$3:$E$99980,Produccion_UO!$J898,Resultados_Dic3!$A$3:$A$99980,Produccion_UO!$H898)*$I$882</f>
        <v>11.277202658874053</v>
      </c>
      <c r="AI898" s="234">
        <f>+SUMIFS(Resultados_Dic3!AD$3:AD$99980,Resultados_Dic3!$F$3:$F$99980,Produccion_UO!$K898,Resultados_Dic3!$D$3:$D$99980,$L$882,Resultados_Dic3!$E$3:$E$99980,Produccion_UO!$J898,Resultados_Dic3!$A$3:$A$99980,Produccion_UO!$H898)*$I$882</f>
        <v>11.277202658874053</v>
      </c>
      <c r="AJ898" s="234">
        <f>+SUMIFS(Resultados_Dic3!AE$3:AE$99980,Resultados_Dic3!$F$3:$F$99980,Produccion_UO!$K898,Resultados_Dic3!$D$3:$D$99980,$L$882,Resultados_Dic3!$E$3:$E$99980,Produccion_UO!$J898,Resultados_Dic3!$A$3:$A$99980,Produccion_UO!$H898)*$I$882</f>
        <v>11.277202658874053</v>
      </c>
      <c r="AK898" s="234">
        <f>+SUMIFS(Resultados_Dic3!AF$3:AF$99980,Resultados_Dic3!$F$3:$F$99980,Produccion_UO!$K898,Resultados_Dic3!$D$3:$D$99980,$L$882,Resultados_Dic3!$E$3:$E$99980,Produccion_UO!$J898,Resultados_Dic3!$A$3:$A$99980,Produccion_UO!$H898)*$I$882</f>
        <v>11.277202658874053</v>
      </c>
      <c r="AL898" s="234">
        <f>+SUMIFS(Resultados_Dic3!AG$3:AG$99980,Resultados_Dic3!$F$3:$F$99980,Produccion_UO!$K898,Resultados_Dic3!$D$3:$D$99980,$L$882,Resultados_Dic3!$E$3:$E$99980,Produccion_UO!$J898,Resultados_Dic3!$A$3:$A$99980,Produccion_UO!$H898)*$I$882</f>
        <v>11.277202658874053</v>
      </c>
      <c r="AM898" s="234">
        <f>+SUMIFS(Resultados_Dic3!AH$3:AH$99980,Resultados_Dic3!$F$3:$F$99980,Produccion_UO!$K898,Resultados_Dic3!$D$3:$D$99980,$L$882,Resultados_Dic3!$E$3:$E$99980,Produccion_UO!$J898,Resultados_Dic3!$A$3:$A$99980,Produccion_UO!$H898)*$I$882</f>
        <v>11.277202658874053</v>
      </c>
      <c r="AN898" s="234">
        <f>+SUMIFS(Resultados_Dic3!AI$3:AI$99980,Resultados_Dic3!$F$3:$F$99980,Produccion_UO!$K898,Resultados_Dic3!$D$3:$D$99980,$L$882,Resultados_Dic3!$E$3:$E$99980,Produccion_UO!$J898,Resultados_Dic3!$A$3:$A$99980,Produccion_UO!$H898)*$I$882</f>
        <v>11.277202658874053</v>
      </c>
      <c r="AO898" s="234">
        <f>+SUMIFS(Resultados_Dic3!AJ$3:AJ$99980,Resultados_Dic3!$F$3:$F$99980,Produccion_UO!$K898,Resultados_Dic3!$D$3:$D$99980,$L$882,Resultados_Dic3!$E$3:$E$99980,Produccion_UO!$J898,Resultados_Dic3!$A$3:$A$99980,Produccion_UO!$H898)*$I$882</f>
        <v>11.277202658874053</v>
      </c>
      <c r="AP898" s="234">
        <f>+SUMIFS(Resultados_Dic3!AK$3:AK$99980,Resultados_Dic3!$F$3:$F$99980,Produccion_UO!$K898,Resultados_Dic3!$D$3:$D$99980,$L$882,Resultados_Dic3!$E$3:$E$99980,Produccion_UO!$J898,Resultados_Dic3!$A$3:$A$99980,Produccion_UO!$H898)*$I$882</f>
        <v>11.277202658874053</v>
      </c>
      <c r="AQ898" s="234">
        <f>+SUMIFS(Resultados_Dic3!AL$3:AL$99980,Resultados_Dic3!$F$3:$F$99980,Produccion_UO!$K898,Resultados_Dic3!$D$3:$D$99980,$L$882,Resultados_Dic3!$E$3:$E$99980,Produccion_UO!$J898,Resultados_Dic3!$A$3:$A$99980,Produccion_UO!$H898)*$I$882</f>
        <v>11.277202658874053</v>
      </c>
      <c r="AR898" s="234">
        <f>+SUMIFS(Resultados_Dic3!AM$3:AM$99980,Resultados_Dic3!$F$3:$F$99980,Produccion_UO!$K898,Resultados_Dic3!$D$3:$D$99980,$L$882,Resultados_Dic3!$E$3:$E$99980,Produccion_UO!$J898,Resultados_Dic3!$A$3:$A$99980,Produccion_UO!$H898)*$I$882</f>
        <v>11.277202658874053</v>
      </c>
    </row>
    <row r="899" spans="8:44" x14ac:dyDescent="0.25">
      <c r="H899" s="17" t="str">
        <f t="shared" si="241"/>
        <v>DIC7</v>
      </c>
      <c r="J899" s="24" t="s">
        <v>133</v>
      </c>
      <c r="K899" s="159" t="s">
        <v>220</v>
      </c>
      <c r="L899" s="224" t="s">
        <v>707</v>
      </c>
      <c r="M899" s="21">
        <f>+SUMIFS(Resultados_Dic3!H$3:H$99980,Resultados_Dic3!$F$3:$F$99980,Produccion_UO!$K899,Resultados_Dic3!$D$3:$D$99980,$L$882,Resultados_Dic3!$E$3:$E$99980,Produccion_UO!$J899,Resultados_Dic3!$A$3:$A$99980,Produccion_UO!$H899)*$I$882</f>
        <v>8.9930813746988481</v>
      </c>
      <c r="N899" s="21">
        <f>+SUMIFS(Resultados_Dic3!I$3:I$99980,Resultados_Dic3!$F$3:$F$99980,Produccion_UO!$K899,Resultados_Dic3!$D$3:$D$99980,$L$882,Resultados_Dic3!$E$3:$E$99980,Produccion_UO!$J899,Resultados_Dic3!$A$3:$A$99980,Produccion_UO!$H899)*$I$882</f>
        <v>10.284859760634559</v>
      </c>
      <c r="O899" s="21">
        <f>+SUMIFS(Resultados_Dic3!J$3:J$99980,Resultados_Dic3!$F$3:$F$99980,Produccion_UO!$K899,Resultados_Dic3!$D$3:$D$99980,$L$882,Resultados_Dic3!$E$3:$E$99980,Produccion_UO!$J899,Resultados_Dic3!$A$3:$A$99980,Produccion_UO!$H899)*$I$882</f>
        <v>10.284859760634559</v>
      </c>
      <c r="P899" s="21">
        <f>+SUMIFS(Resultados_Dic3!K$3:K$99980,Resultados_Dic3!$F$3:$F$99980,Produccion_UO!$K899,Resultados_Dic3!$D$3:$D$99980,$L$882,Resultados_Dic3!$E$3:$E$99980,Produccion_UO!$J899,Resultados_Dic3!$A$3:$A$99980,Produccion_UO!$H899)*$I$882</f>
        <v>10.284859760634559</v>
      </c>
      <c r="Q899" s="21">
        <f>+SUMIFS(Resultados_Dic3!L$3:L$99980,Resultados_Dic3!$F$3:$F$99980,Produccion_UO!$K899,Resultados_Dic3!$D$3:$D$99980,$L$882,Resultados_Dic3!$E$3:$E$99980,Produccion_UO!$J899,Resultados_Dic3!$A$3:$A$99980,Produccion_UO!$H899)*$I$882</f>
        <v>10.284859760634559</v>
      </c>
      <c r="R899" s="21">
        <f>+SUMIFS(Resultados_Dic3!M$3:M$99980,Resultados_Dic3!$F$3:$F$99980,Produccion_UO!$K899,Resultados_Dic3!$D$3:$D$99980,$L$882,Resultados_Dic3!$E$3:$E$99980,Produccion_UO!$J899,Resultados_Dic3!$A$3:$A$99980,Produccion_UO!$H899)*$I$882</f>
        <v>10.284859760634559</v>
      </c>
      <c r="S899" s="21">
        <f>+SUMIFS(Resultados_Dic3!N$3:N$99980,Resultados_Dic3!$F$3:$F$99980,Produccion_UO!$K899,Resultados_Dic3!$D$3:$D$99980,$L$882,Resultados_Dic3!$E$3:$E$99980,Produccion_UO!$J899,Resultados_Dic3!$A$3:$A$99980,Produccion_UO!$H899)*$I$882</f>
        <v>10.284859760634559</v>
      </c>
      <c r="T899" s="21">
        <f>+SUMIFS(Resultados_Dic3!O$3:O$99980,Resultados_Dic3!$F$3:$F$99980,Produccion_UO!$K899,Resultados_Dic3!$D$3:$D$99980,$L$882,Resultados_Dic3!$E$3:$E$99980,Produccion_UO!$J899,Resultados_Dic3!$A$3:$A$99980,Produccion_UO!$H899)*$I$882</f>
        <v>10.284859760634559</v>
      </c>
      <c r="U899" s="21">
        <f>+SUMIFS(Resultados_Dic3!P$3:P$99980,Resultados_Dic3!$F$3:$F$99980,Produccion_UO!$K899,Resultados_Dic3!$D$3:$D$99980,$L$882,Resultados_Dic3!$E$3:$E$99980,Produccion_UO!$J899,Resultados_Dic3!$A$3:$A$99980,Produccion_UO!$H899)*$I$882</f>
        <v>10.284859760634559</v>
      </c>
      <c r="V899" s="21">
        <f>+SUMIFS(Resultados_Dic3!Q$3:Q$99980,Resultados_Dic3!$F$3:$F$99980,Produccion_UO!$K899,Resultados_Dic3!$D$3:$D$99980,$L$882,Resultados_Dic3!$E$3:$E$99980,Produccion_UO!$J899,Resultados_Dic3!$A$3:$A$99980,Produccion_UO!$H899)*$I$882</f>
        <v>10.284859760634559</v>
      </c>
      <c r="W899" s="21">
        <f>+SUMIFS(Resultados_Dic3!R$3:R$99980,Resultados_Dic3!$F$3:$F$99980,Produccion_UO!$K899,Resultados_Dic3!$D$3:$D$99980,$L$882,Resultados_Dic3!$E$3:$E$99980,Produccion_UO!$J899,Resultados_Dic3!$A$3:$A$99980,Produccion_UO!$H899)*$I$882</f>
        <v>10.284859760634559</v>
      </c>
      <c r="X899" s="21">
        <f>+SUMIFS(Resultados_Dic3!S$3:S$99980,Resultados_Dic3!$F$3:$F$99980,Produccion_UO!$K899,Resultados_Dic3!$D$3:$D$99980,$L$882,Resultados_Dic3!$E$3:$E$99980,Produccion_UO!$J899,Resultados_Dic3!$A$3:$A$99980,Produccion_UO!$H899)*$I$882</f>
        <v>10.284859760634559</v>
      </c>
      <c r="Y899" s="21">
        <f>+SUMIFS(Resultados_Dic3!T$3:T$99980,Resultados_Dic3!$F$3:$F$99980,Produccion_UO!$K899,Resultados_Dic3!$D$3:$D$99980,$L$882,Resultados_Dic3!$E$3:$E$99980,Produccion_UO!$J899,Resultados_Dic3!$A$3:$A$99980,Produccion_UO!$H899)*$I$882</f>
        <v>10.284859760634559</v>
      </c>
      <c r="Z899" s="21">
        <f>+SUMIFS(Resultados_Dic3!U$3:U$99980,Resultados_Dic3!$F$3:$F$99980,Produccion_UO!$K899,Resultados_Dic3!$D$3:$D$99980,$L$882,Resultados_Dic3!$E$3:$E$99980,Produccion_UO!$J899,Resultados_Dic3!$A$3:$A$99980,Produccion_UO!$H899)*$I$882</f>
        <v>10.284859760634559</v>
      </c>
      <c r="AA899" s="21">
        <f>+SUMIFS(Resultados_Dic3!V$3:V$99980,Resultados_Dic3!$F$3:$F$99980,Produccion_UO!$K899,Resultados_Dic3!$D$3:$D$99980,$L$882,Resultados_Dic3!$E$3:$E$99980,Produccion_UO!$J899,Resultados_Dic3!$A$3:$A$99980,Produccion_UO!$H899)*$I$882</f>
        <v>10.284859760634559</v>
      </c>
      <c r="AB899" s="21">
        <f>+SUMIFS(Resultados_Dic3!W$3:W$99980,Resultados_Dic3!$F$3:$F$99980,Produccion_UO!$K899,Resultados_Dic3!$D$3:$D$99980,$L$882,Resultados_Dic3!$E$3:$E$99980,Produccion_UO!$J899,Resultados_Dic3!$A$3:$A$99980,Produccion_UO!$H899)*$I$882</f>
        <v>10.284859760634559</v>
      </c>
      <c r="AC899" s="21">
        <f>+SUMIFS(Resultados_Dic3!X$3:X$99980,Resultados_Dic3!$F$3:$F$99980,Produccion_UO!$K899,Resultados_Dic3!$D$3:$D$99980,$L$882,Resultados_Dic3!$E$3:$E$99980,Produccion_UO!$J899,Resultados_Dic3!$A$3:$A$99980,Produccion_UO!$H899)*$I$882</f>
        <v>10.284859760634559</v>
      </c>
      <c r="AD899" s="21">
        <f>+SUMIFS(Resultados_Dic3!Y$3:Y$99980,Resultados_Dic3!$F$3:$F$99980,Produccion_UO!$K899,Resultados_Dic3!$D$3:$D$99980,$L$882,Resultados_Dic3!$E$3:$E$99980,Produccion_UO!$J899,Resultados_Dic3!$A$3:$A$99980,Produccion_UO!$H899)*$I$882</f>
        <v>10.284859760634559</v>
      </c>
      <c r="AE899" s="21">
        <f>+SUMIFS(Resultados_Dic3!Z$3:Z$99980,Resultados_Dic3!$F$3:$F$99980,Produccion_UO!$K899,Resultados_Dic3!$D$3:$D$99980,$L$882,Resultados_Dic3!$E$3:$E$99980,Produccion_UO!$J899,Resultados_Dic3!$A$3:$A$99980,Produccion_UO!$H899)*$I$882</f>
        <v>10.284859760634559</v>
      </c>
      <c r="AF899" s="21">
        <f>+SUMIFS(Resultados_Dic3!AA$3:AA$99980,Resultados_Dic3!$F$3:$F$99980,Produccion_UO!$K899,Resultados_Dic3!$D$3:$D$99980,$L$882,Resultados_Dic3!$E$3:$E$99980,Produccion_UO!$J899,Resultados_Dic3!$A$3:$A$99980,Produccion_UO!$H899)*$I$882</f>
        <v>10.284859760634559</v>
      </c>
      <c r="AG899" s="21">
        <f>+SUMIFS(Resultados_Dic3!AB$3:AB$99980,Resultados_Dic3!$F$3:$F$99980,Produccion_UO!$K899,Resultados_Dic3!$D$3:$D$99980,$L$882,Resultados_Dic3!$E$3:$E$99980,Produccion_UO!$J899,Resultados_Dic3!$A$3:$A$99980,Produccion_UO!$H899)*$I$882</f>
        <v>10.284859760634559</v>
      </c>
      <c r="AH899" s="21">
        <f>+SUMIFS(Resultados_Dic3!AC$3:AC$99980,Resultados_Dic3!$F$3:$F$99980,Produccion_UO!$K899,Resultados_Dic3!$D$3:$D$99980,$L$882,Resultados_Dic3!$E$3:$E$99980,Produccion_UO!$J899,Resultados_Dic3!$A$3:$A$99980,Produccion_UO!$H899)*$I$882</f>
        <v>10.284859760634559</v>
      </c>
      <c r="AI899" s="21">
        <f>+SUMIFS(Resultados_Dic3!AD$3:AD$99980,Resultados_Dic3!$F$3:$F$99980,Produccion_UO!$K899,Resultados_Dic3!$D$3:$D$99980,$L$882,Resultados_Dic3!$E$3:$E$99980,Produccion_UO!$J899,Resultados_Dic3!$A$3:$A$99980,Produccion_UO!$H899)*$I$882</f>
        <v>10.284859760634559</v>
      </c>
      <c r="AJ899" s="21">
        <f>+SUMIFS(Resultados_Dic3!AE$3:AE$99980,Resultados_Dic3!$F$3:$F$99980,Produccion_UO!$K899,Resultados_Dic3!$D$3:$D$99980,$L$882,Resultados_Dic3!$E$3:$E$99980,Produccion_UO!$J899,Resultados_Dic3!$A$3:$A$99980,Produccion_UO!$H899)*$I$882</f>
        <v>10.284859760634559</v>
      </c>
      <c r="AK899" s="21">
        <f>+SUMIFS(Resultados_Dic3!AF$3:AF$99980,Resultados_Dic3!$F$3:$F$99980,Produccion_UO!$K899,Resultados_Dic3!$D$3:$D$99980,$L$882,Resultados_Dic3!$E$3:$E$99980,Produccion_UO!$J899,Resultados_Dic3!$A$3:$A$99980,Produccion_UO!$H899)*$I$882</f>
        <v>10.284859760634559</v>
      </c>
      <c r="AL899" s="21">
        <f>+SUMIFS(Resultados_Dic3!AG$3:AG$99980,Resultados_Dic3!$F$3:$F$99980,Produccion_UO!$K899,Resultados_Dic3!$D$3:$D$99980,$L$882,Resultados_Dic3!$E$3:$E$99980,Produccion_UO!$J899,Resultados_Dic3!$A$3:$A$99980,Produccion_UO!$H899)*$I$882</f>
        <v>10.284859760634559</v>
      </c>
      <c r="AM899" s="21">
        <f>+SUMIFS(Resultados_Dic3!AH$3:AH$99980,Resultados_Dic3!$F$3:$F$99980,Produccion_UO!$K899,Resultados_Dic3!$D$3:$D$99980,$L$882,Resultados_Dic3!$E$3:$E$99980,Produccion_UO!$J899,Resultados_Dic3!$A$3:$A$99980,Produccion_UO!$H899)*$I$882</f>
        <v>10.284859760634559</v>
      </c>
      <c r="AN899" s="21">
        <f>+SUMIFS(Resultados_Dic3!AI$3:AI$99980,Resultados_Dic3!$F$3:$F$99980,Produccion_UO!$K899,Resultados_Dic3!$D$3:$D$99980,$L$882,Resultados_Dic3!$E$3:$E$99980,Produccion_UO!$J899,Resultados_Dic3!$A$3:$A$99980,Produccion_UO!$H899)*$I$882</f>
        <v>10.284859760634559</v>
      </c>
      <c r="AO899" s="21">
        <f>+SUMIFS(Resultados_Dic3!AJ$3:AJ$99980,Resultados_Dic3!$F$3:$F$99980,Produccion_UO!$K899,Resultados_Dic3!$D$3:$D$99980,$L$882,Resultados_Dic3!$E$3:$E$99980,Produccion_UO!$J899,Resultados_Dic3!$A$3:$A$99980,Produccion_UO!$H899)*$I$882</f>
        <v>10.284859760634559</v>
      </c>
      <c r="AP899" s="21">
        <f>+SUMIFS(Resultados_Dic3!AK$3:AK$99980,Resultados_Dic3!$F$3:$F$99980,Produccion_UO!$K899,Resultados_Dic3!$D$3:$D$99980,$L$882,Resultados_Dic3!$E$3:$E$99980,Produccion_UO!$J899,Resultados_Dic3!$A$3:$A$99980,Produccion_UO!$H899)*$I$882</f>
        <v>10.284859760634559</v>
      </c>
      <c r="AQ899" s="21">
        <f>+SUMIFS(Resultados_Dic3!AL$3:AL$99980,Resultados_Dic3!$F$3:$F$99980,Produccion_UO!$K899,Resultados_Dic3!$D$3:$D$99980,$L$882,Resultados_Dic3!$E$3:$E$99980,Produccion_UO!$J899,Resultados_Dic3!$A$3:$A$99980,Produccion_UO!$H899)*$I$882</f>
        <v>10.284859760634559</v>
      </c>
      <c r="AR899" s="21">
        <f>+SUMIFS(Resultados_Dic3!AM$3:AM$99980,Resultados_Dic3!$F$3:$F$99980,Produccion_UO!$K899,Resultados_Dic3!$D$3:$D$99980,$L$882,Resultados_Dic3!$E$3:$E$99980,Produccion_UO!$J899,Resultados_Dic3!$A$3:$A$99980,Produccion_UO!$H899)*$I$882</f>
        <v>10.284859760634559</v>
      </c>
    </row>
    <row r="900" spans="8:44" x14ac:dyDescent="0.25">
      <c r="H900" s="17" t="str">
        <f t="shared" si="241"/>
        <v>DIC7</v>
      </c>
      <c r="J900" s="24" t="s">
        <v>133</v>
      </c>
      <c r="K900" s="159" t="s">
        <v>280</v>
      </c>
      <c r="L900" s="224" t="s">
        <v>708</v>
      </c>
      <c r="M900" s="21">
        <f>+SUMIFS(Resultados_Dic3!H$3:H$99980,Resultados_Dic3!$F$3:$F$99980,Produccion_UO!$K900,Resultados_Dic3!$D$3:$D$99980,$L$882,Resultados_Dic3!$E$3:$E$99980,Produccion_UO!$J900,Resultados_Dic3!$A$3:$A$99980,Produccion_UO!$H900)*$I$882</f>
        <v>0.8677046302206185</v>
      </c>
      <c r="N900" s="21">
        <f>+SUMIFS(Resultados_Dic3!I$3:I$99980,Resultados_Dic3!$F$3:$F$99980,Produccion_UO!$K900,Resultados_Dic3!$D$3:$D$99980,$L$882,Resultados_Dic3!$E$3:$E$99980,Produccion_UO!$J900,Resultados_Dic3!$A$3:$A$99980,Produccion_UO!$H900)*$I$882</f>
        <v>0.99234289823950084</v>
      </c>
      <c r="O900" s="21">
        <f>+SUMIFS(Resultados_Dic3!J$3:J$99980,Resultados_Dic3!$F$3:$F$99980,Produccion_UO!$K900,Resultados_Dic3!$D$3:$D$99980,$L$882,Resultados_Dic3!$E$3:$E$99980,Produccion_UO!$J900,Resultados_Dic3!$A$3:$A$99980,Produccion_UO!$H900)*$I$882</f>
        <v>0.99234289823950084</v>
      </c>
      <c r="P900" s="21">
        <f>+SUMIFS(Resultados_Dic3!K$3:K$99980,Resultados_Dic3!$F$3:$F$99980,Produccion_UO!$K900,Resultados_Dic3!$D$3:$D$99980,$L$882,Resultados_Dic3!$E$3:$E$99980,Produccion_UO!$J900,Resultados_Dic3!$A$3:$A$99980,Produccion_UO!$H900)*$I$882</f>
        <v>0.99234289823950084</v>
      </c>
      <c r="Q900" s="21">
        <f>+SUMIFS(Resultados_Dic3!L$3:L$99980,Resultados_Dic3!$F$3:$F$99980,Produccion_UO!$K900,Resultados_Dic3!$D$3:$D$99980,$L$882,Resultados_Dic3!$E$3:$E$99980,Produccion_UO!$J900,Resultados_Dic3!$A$3:$A$99980,Produccion_UO!$H900)*$I$882</f>
        <v>0.99234289823950084</v>
      </c>
      <c r="R900" s="21">
        <f>+SUMIFS(Resultados_Dic3!M$3:M$99980,Resultados_Dic3!$F$3:$F$99980,Produccion_UO!$K900,Resultados_Dic3!$D$3:$D$99980,$L$882,Resultados_Dic3!$E$3:$E$99980,Produccion_UO!$J900,Resultados_Dic3!$A$3:$A$99980,Produccion_UO!$H900)*$I$882</f>
        <v>0.99234289823950084</v>
      </c>
      <c r="S900" s="21">
        <f>+SUMIFS(Resultados_Dic3!N$3:N$99980,Resultados_Dic3!$F$3:$F$99980,Produccion_UO!$K900,Resultados_Dic3!$D$3:$D$99980,$L$882,Resultados_Dic3!$E$3:$E$99980,Produccion_UO!$J900,Resultados_Dic3!$A$3:$A$99980,Produccion_UO!$H900)*$I$882</f>
        <v>0.99234289823950084</v>
      </c>
      <c r="T900" s="21">
        <f>+SUMIFS(Resultados_Dic3!O$3:O$99980,Resultados_Dic3!$F$3:$F$99980,Produccion_UO!$K900,Resultados_Dic3!$D$3:$D$99980,$L$882,Resultados_Dic3!$E$3:$E$99980,Produccion_UO!$J900,Resultados_Dic3!$A$3:$A$99980,Produccion_UO!$H900)*$I$882</f>
        <v>0.99234289823950084</v>
      </c>
      <c r="U900" s="21">
        <f>+SUMIFS(Resultados_Dic3!P$3:P$99980,Resultados_Dic3!$F$3:$F$99980,Produccion_UO!$K900,Resultados_Dic3!$D$3:$D$99980,$L$882,Resultados_Dic3!$E$3:$E$99980,Produccion_UO!$J900,Resultados_Dic3!$A$3:$A$99980,Produccion_UO!$H900)*$I$882</f>
        <v>0.99234289823950084</v>
      </c>
      <c r="V900" s="21">
        <f>+SUMIFS(Resultados_Dic3!Q$3:Q$99980,Resultados_Dic3!$F$3:$F$99980,Produccion_UO!$K900,Resultados_Dic3!$D$3:$D$99980,$L$882,Resultados_Dic3!$E$3:$E$99980,Produccion_UO!$J900,Resultados_Dic3!$A$3:$A$99980,Produccion_UO!$H900)*$I$882</f>
        <v>0.99234289823950084</v>
      </c>
      <c r="W900" s="21">
        <f>+SUMIFS(Resultados_Dic3!R$3:R$99980,Resultados_Dic3!$F$3:$F$99980,Produccion_UO!$K900,Resultados_Dic3!$D$3:$D$99980,$L$882,Resultados_Dic3!$E$3:$E$99980,Produccion_UO!$J900,Resultados_Dic3!$A$3:$A$99980,Produccion_UO!$H900)*$I$882</f>
        <v>0.99234289823950084</v>
      </c>
      <c r="X900" s="21">
        <f>+SUMIFS(Resultados_Dic3!S$3:S$99980,Resultados_Dic3!$F$3:$F$99980,Produccion_UO!$K900,Resultados_Dic3!$D$3:$D$99980,$L$882,Resultados_Dic3!$E$3:$E$99980,Produccion_UO!$J900,Resultados_Dic3!$A$3:$A$99980,Produccion_UO!$H900)*$I$882</f>
        <v>0.99234289823950084</v>
      </c>
      <c r="Y900" s="21">
        <f>+SUMIFS(Resultados_Dic3!T$3:T$99980,Resultados_Dic3!$F$3:$F$99980,Produccion_UO!$K900,Resultados_Dic3!$D$3:$D$99980,$L$882,Resultados_Dic3!$E$3:$E$99980,Produccion_UO!$J900,Resultados_Dic3!$A$3:$A$99980,Produccion_UO!$H900)*$I$882</f>
        <v>0.99234289823950084</v>
      </c>
      <c r="Z900" s="21">
        <f>+SUMIFS(Resultados_Dic3!U$3:U$99980,Resultados_Dic3!$F$3:$F$99980,Produccion_UO!$K900,Resultados_Dic3!$D$3:$D$99980,$L$882,Resultados_Dic3!$E$3:$E$99980,Produccion_UO!$J900,Resultados_Dic3!$A$3:$A$99980,Produccion_UO!$H900)*$I$882</f>
        <v>0.99234289823950084</v>
      </c>
      <c r="AA900" s="21">
        <f>+SUMIFS(Resultados_Dic3!V$3:V$99980,Resultados_Dic3!$F$3:$F$99980,Produccion_UO!$K900,Resultados_Dic3!$D$3:$D$99980,$L$882,Resultados_Dic3!$E$3:$E$99980,Produccion_UO!$J900,Resultados_Dic3!$A$3:$A$99980,Produccion_UO!$H900)*$I$882</f>
        <v>0.99234289823950084</v>
      </c>
      <c r="AB900" s="21">
        <f>+SUMIFS(Resultados_Dic3!W$3:W$99980,Resultados_Dic3!$F$3:$F$99980,Produccion_UO!$K900,Resultados_Dic3!$D$3:$D$99980,$L$882,Resultados_Dic3!$E$3:$E$99980,Produccion_UO!$J900,Resultados_Dic3!$A$3:$A$99980,Produccion_UO!$H900)*$I$882</f>
        <v>0.99234289823950084</v>
      </c>
      <c r="AC900" s="21">
        <f>+SUMIFS(Resultados_Dic3!X$3:X$99980,Resultados_Dic3!$F$3:$F$99980,Produccion_UO!$K900,Resultados_Dic3!$D$3:$D$99980,$L$882,Resultados_Dic3!$E$3:$E$99980,Produccion_UO!$J900,Resultados_Dic3!$A$3:$A$99980,Produccion_UO!$H900)*$I$882</f>
        <v>0.99234289823950084</v>
      </c>
      <c r="AD900" s="21">
        <f>+SUMIFS(Resultados_Dic3!Y$3:Y$99980,Resultados_Dic3!$F$3:$F$99980,Produccion_UO!$K900,Resultados_Dic3!$D$3:$D$99980,$L$882,Resultados_Dic3!$E$3:$E$99980,Produccion_UO!$J900,Resultados_Dic3!$A$3:$A$99980,Produccion_UO!$H900)*$I$882</f>
        <v>0.99234289823950084</v>
      </c>
      <c r="AE900" s="21">
        <f>+SUMIFS(Resultados_Dic3!Z$3:Z$99980,Resultados_Dic3!$F$3:$F$99980,Produccion_UO!$K900,Resultados_Dic3!$D$3:$D$99980,$L$882,Resultados_Dic3!$E$3:$E$99980,Produccion_UO!$J900,Resultados_Dic3!$A$3:$A$99980,Produccion_UO!$H900)*$I$882</f>
        <v>0.99234289823950084</v>
      </c>
      <c r="AF900" s="21">
        <f>+SUMIFS(Resultados_Dic3!AA$3:AA$99980,Resultados_Dic3!$F$3:$F$99980,Produccion_UO!$K900,Resultados_Dic3!$D$3:$D$99980,$L$882,Resultados_Dic3!$E$3:$E$99980,Produccion_UO!$J900,Resultados_Dic3!$A$3:$A$99980,Produccion_UO!$H900)*$I$882</f>
        <v>0.99234289823950084</v>
      </c>
      <c r="AG900" s="21">
        <f>+SUMIFS(Resultados_Dic3!AB$3:AB$99980,Resultados_Dic3!$F$3:$F$99980,Produccion_UO!$K900,Resultados_Dic3!$D$3:$D$99980,$L$882,Resultados_Dic3!$E$3:$E$99980,Produccion_UO!$J900,Resultados_Dic3!$A$3:$A$99980,Produccion_UO!$H900)*$I$882</f>
        <v>0.99234289823950084</v>
      </c>
      <c r="AH900" s="21">
        <f>+SUMIFS(Resultados_Dic3!AC$3:AC$99980,Resultados_Dic3!$F$3:$F$99980,Produccion_UO!$K900,Resultados_Dic3!$D$3:$D$99980,$L$882,Resultados_Dic3!$E$3:$E$99980,Produccion_UO!$J900,Resultados_Dic3!$A$3:$A$99980,Produccion_UO!$H900)*$I$882</f>
        <v>0.99234289823950084</v>
      </c>
      <c r="AI900" s="21">
        <f>+SUMIFS(Resultados_Dic3!AD$3:AD$99980,Resultados_Dic3!$F$3:$F$99980,Produccion_UO!$K900,Resultados_Dic3!$D$3:$D$99980,$L$882,Resultados_Dic3!$E$3:$E$99980,Produccion_UO!$J900,Resultados_Dic3!$A$3:$A$99980,Produccion_UO!$H900)*$I$882</f>
        <v>0.99234289823950084</v>
      </c>
      <c r="AJ900" s="21">
        <f>+SUMIFS(Resultados_Dic3!AE$3:AE$99980,Resultados_Dic3!$F$3:$F$99980,Produccion_UO!$K900,Resultados_Dic3!$D$3:$D$99980,$L$882,Resultados_Dic3!$E$3:$E$99980,Produccion_UO!$J900,Resultados_Dic3!$A$3:$A$99980,Produccion_UO!$H900)*$I$882</f>
        <v>0.99234289823950084</v>
      </c>
      <c r="AK900" s="21">
        <f>+SUMIFS(Resultados_Dic3!AF$3:AF$99980,Resultados_Dic3!$F$3:$F$99980,Produccion_UO!$K900,Resultados_Dic3!$D$3:$D$99980,$L$882,Resultados_Dic3!$E$3:$E$99980,Produccion_UO!$J900,Resultados_Dic3!$A$3:$A$99980,Produccion_UO!$H900)*$I$882</f>
        <v>0.99234289823950084</v>
      </c>
      <c r="AL900" s="21">
        <f>+SUMIFS(Resultados_Dic3!AG$3:AG$99980,Resultados_Dic3!$F$3:$F$99980,Produccion_UO!$K900,Resultados_Dic3!$D$3:$D$99980,$L$882,Resultados_Dic3!$E$3:$E$99980,Produccion_UO!$J900,Resultados_Dic3!$A$3:$A$99980,Produccion_UO!$H900)*$I$882</f>
        <v>0.99234289823950084</v>
      </c>
      <c r="AM900" s="21">
        <f>+SUMIFS(Resultados_Dic3!AH$3:AH$99980,Resultados_Dic3!$F$3:$F$99980,Produccion_UO!$K900,Resultados_Dic3!$D$3:$D$99980,$L$882,Resultados_Dic3!$E$3:$E$99980,Produccion_UO!$J900,Resultados_Dic3!$A$3:$A$99980,Produccion_UO!$H900)*$I$882</f>
        <v>0.99234289823950084</v>
      </c>
      <c r="AN900" s="21">
        <f>+SUMIFS(Resultados_Dic3!AI$3:AI$99980,Resultados_Dic3!$F$3:$F$99980,Produccion_UO!$K900,Resultados_Dic3!$D$3:$D$99980,$L$882,Resultados_Dic3!$E$3:$E$99980,Produccion_UO!$J900,Resultados_Dic3!$A$3:$A$99980,Produccion_UO!$H900)*$I$882</f>
        <v>0.99234289823950084</v>
      </c>
      <c r="AO900" s="21">
        <f>+SUMIFS(Resultados_Dic3!AJ$3:AJ$99980,Resultados_Dic3!$F$3:$F$99980,Produccion_UO!$K900,Resultados_Dic3!$D$3:$D$99980,$L$882,Resultados_Dic3!$E$3:$E$99980,Produccion_UO!$J900,Resultados_Dic3!$A$3:$A$99980,Produccion_UO!$H900)*$I$882</f>
        <v>0.99234289823950084</v>
      </c>
      <c r="AP900" s="21">
        <f>+SUMIFS(Resultados_Dic3!AK$3:AK$99980,Resultados_Dic3!$F$3:$F$99980,Produccion_UO!$K900,Resultados_Dic3!$D$3:$D$99980,$L$882,Resultados_Dic3!$E$3:$E$99980,Produccion_UO!$J900,Resultados_Dic3!$A$3:$A$99980,Produccion_UO!$H900)*$I$882</f>
        <v>0.99234289823950084</v>
      </c>
      <c r="AQ900" s="21">
        <f>+SUMIFS(Resultados_Dic3!AL$3:AL$99980,Resultados_Dic3!$F$3:$F$99980,Produccion_UO!$K900,Resultados_Dic3!$D$3:$D$99980,$L$882,Resultados_Dic3!$E$3:$E$99980,Produccion_UO!$J900,Resultados_Dic3!$A$3:$A$99980,Produccion_UO!$H900)*$I$882</f>
        <v>0.99234289823950084</v>
      </c>
      <c r="AR900" s="21">
        <f>+SUMIFS(Resultados_Dic3!AM$3:AM$99980,Resultados_Dic3!$F$3:$F$99980,Produccion_UO!$K900,Resultados_Dic3!$D$3:$D$99980,$L$882,Resultados_Dic3!$E$3:$E$99980,Produccion_UO!$J900,Resultados_Dic3!$A$3:$A$99980,Produccion_UO!$H900)*$I$882</f>
        <v>0.99234289823950084</v>
      </c>
    </row>
    <row r="901" spans="8:44" x14ac:dyDescent="0.25">
      <c r="H901" s="17" t="str">
        <f t="shared" si="241"/>
        <v>DIC7</v>
      </c>
      <c r="K901" s="254"/>
      <c r="L901" s="256" t="s">
        <v>714</v>
      </c>
      <c r="M901" s="257">
        <f>+M112</f>
        <v>294.75557317827577</v>
      </c>
      <c r="N901" s="257">
        <f t="shared" ref="N901:AR901" si="243">+N112</f>
        <v>294.64520882231244</v>
      </c>
      <c r="O901" s="257">
        <f t="shared" si="243"/>
        <v>294.5502086138597</v>
      </c>
      <c r="P901" s="257">
        <f t="shared" si="243"/>
        <v>294.45520840540695</v>
      </c>
      <c r="Q901" s="257">
        <f t="shared" si="243"/>
        <v>294.3602081969542</v>
      </c>
      <c r="R901" s="257">
        <f t="shared" si="243"/>
        <v>294.22789688220985</v>
      </c>
      <c r="S901" s="257">
        <f t="shared" si="243"/>
        <v>293.92549541505139</v>
      </c>
      <c r="T901" s="257">
        <f t="shared" si="243"/>
        <v>293.64659612373993</v>
      </c>
      <c r="U901" s="257">
        <f t="shared" si="243"/>
        <v>2.4808479375227339</v>
      </c>
      <c r="V901" s="257">
        <f t="shared" si="243"/>
        <v>2.2100109429207837</v>
      </c>
      <c r="W901" s="257">
        <f t="shared" si="243"/>
        <v>1.6516957060852109</v>
      </c>
      <c r="X901" s="257">
        <f t="shared" si="243"/>
        <v>1.4857803793133812</v>
      </c>
      <c r="Y901" s="257">
        <f t="shared" si="243"/>
        <v>1.3999139982373441</v>
      </c>
      <c r="Z901" s="257">
        <f t="shared" si="243"/>
        <v>1.1104092806834693</v>
      </c>
      <c r="AA901" s="257">
        <f t="shared" si="243"/>
        <v>4.6871111493342742E-2</v>
      </c>
      <c r="AB901" s="257">
        <f t="shared" si="243"/>
        <v>0</v>
      </c>
      <c r="AC901" s="257">
        <f t="shared" si="243"/>
        <v>0</v>
      </c>
      <c r="AD901" s="257">
        <f t="shared" si="243"/>
        <v>0</v>
      </c>
      <c r="AE901" s="257">
        <f t="shared" si="243"/>
        <v>0</v>
      </c>
      <c r="AF901" s="257">
        <f t="shared" si="243"/>
        <v>0</v>
      </c>
      <c r="AG901" s="257">
        <f t="shared" si="243"/>
        <v>0</v>
      </c>
      <c r="AH901" s="257">
        <f t="shared" si="243"/>
        <v>0</v>
      </c>
      <c r="AI901" s="257">
        <f t="shared" si="243"/>
        <v>0</v>
      </c>
      <c r="AJ901" s="257">
        <f t="shared" si="243"/>
        <v>0</v>
      </c>
      <c r="AK901" s="257">
        <f t="shared" si="243"/>
        <v>0</v>
      </c>
      <c r="AL901" s="257">
        <f t="shared" si="243"/>
        <v>0</v>
      </c>
      <c r="AM901" s="257">
        <f t="shared" si="243"/>
        <v>0</v>
      </c>
      <c r="AN901" s="257">
        <f t="shared" si="243"/>
        <v>0</v>
      </c>
      <c r="AO901" s="257">
        <f t="shared" si="243"/>
        <v>0</v>
      </c>
      <c r="AP901" s="257">
        <f t="shared" si="243"/>
        <v>0</v>
      </c>
      <c r="AQ901" s="257">
        <f t="shared" si="243"/>
        <v>0</v>
      </c>
      <c r="AR901" s="257">
        <f t="shared" si="243"/>
        <v>0</v>
      </c>
    </row>
    <row r="902" spans="8:44" x14ac:dyDescent="0.25">
      <c r="H902" s="17" t="str">
        <f t="shared" si="241"/>
        <v>DIC7</v>
      </c>
      <c r="L902" s="224" t="s">
        <v>715</v>
      </c>
      <c r="M902" s="78">
        <f>+M112</f>
        <v>294.75557317827577</v>
      </c>
      <c r="N902" s="78">
        <f t="shared" ref="N902:AR902" si="244">+N112</f>
        <v>294.64520882231244</v>
      </c>
      <c r="O902" s="78">
        <f t="shared" si="244"/>
        <v>294.5502086138597</v>
      </c>
      <c r="P902" s="78">
        <f t="shared" si="244"/>
        <v>294.45520840540695</v>
      </c>
      <c r="Q902" s="78">
        <f t="shared" si="244"/>
        <v>294.3602081969542</v>
      </c>
      <c r="R902" s="78">
        <f t="shared" si="244"/>
        <v>294.22789688220985</v>
      </c>
      <c r="S902" s="78">
        <f t="shared" si="244"/>
        <v>293.92549541505139</v>
      </c>
      <c r="T902" s="78">
        <f t="shared" si="244"/>
        <v>293.64659612373993</v>
      </c>
      <c r="U902" s="78">
        <f t="shared" si="244"/>
        <v>2.4808479375227339</v>
      </c>
      <c r="V902" s="78">
        <f t="shared" si="244"/>
        <v>2.2100109429207837</v>
      </c>
      <c r="W902" s="78">
        <f t="shared" si="244"/>
        <v>1.6516957060852109</v>
      </c>
      <c r="X902" s="78">
        <f t="shared" si="244"/>
        <v>1.4857803793133812</v>
      </c>
      <c r="Y902" s="78">
        <f t="shared" si="244"/>
        <v>1.3999139982373441</v>
      </c>
      <c r="Z902" s="78">
        <f t="shared" si="244"/>
        <v>1.1104092806834693</v>
      </c>
      <c r="AA902" s="78">
        <f t="shared" si="244"/>
        <v>4.6871111493342742E-2</v>
      </c>
      <c r="AB902" s="78">
        <f t="shared" si="244"/>
        <v>0</v>
      </c>
      <c r="AC902" s="78">
        <f t="shared" si="244"/>
        <v>0</v>
      </c>
      <c r="AD902" s="78">
        <f t="shared" si="244"/>
        <v>0</v>
      </c>
      <c r="AE902" s="78">
        <f t="shared" si="244"/>
        <v>0</v>
      </c>
      <c r="AF902" s="78">
        <f t="shared" si="244"/>
        <v>0</v>
      </c>
      <c r="AG902" s="78">
        <f t="shared" si="244"/>
        <v>0</v>
      </c>
      <c r="AH902" s="78">
        <f t="shared" si="244"/>
        <v>0</v>
      </c>
      <c r="AI902" s="78">
        <f t="shared" si="244"/>
        <v>0</v>
      </c>
      <c r="AJ902" s="78">
        <f t="shared" si="244"/>
        <v>0</v>
      </c>
      <c r="AK902" s="78">
        <f t="shared" si="244"/>
        <v>0</v>
      </c>
      <c r="AL902" s="78">
        <f t="shared" si="244"/>
        <v>0</v>
      </c>
      <c r="AM902" s="78">
        <f t="shared" si="244"/>
        <v>0</v>
      </c>
      <c r="AN902" s="78">
        <f t="shared" si="244"/>
        <v>0</v>
      </c>
      <c r="AO902" s="78">
        <f t="shared" si="244"/>
        <v>0</v>
      </c>
      <c r="AP902" s="78">
        <f t="shared" si="244"/>
        <v>0</v>
      </c>
      <c r="AQ902" s="78">
        <f t="shared" si="244"/>
        <v>0</v>
      </c>
      <c r="AR902" s="78">
        <f t="shared" si="244"/>
        <v>0</v>
      </c>
    </row>
    <row r="903" spans="8:44" x14ac:dyDescent="0.25">
      <c r="H903" s="17" t="str">
        <f t="shared" si="241"/>
        <v>DIC7</v>
      </c>
      <c r="L903" s="224" t="s">
        <v>716</v>
      </c>
      <c r="M903" s="78">
        <f>+M125</f>
        <v>233.67684756950013</v>
      </c>
      <c r="N903" s="78">
        <f t="shared" ref="N903:AR903" si="245">+N125</f>
        <v>233.61622475013911</v>
      </c>
      <c r="O903" s="78">
        <f t="shared" si="245"/>
        <v>233.56404141226685</v>
      </c>
      <c r="P903" s="78">
        <f t="shared" si="245"/>
        <v>233.51185807439458</v>
      </c>
      <c r="Q903" s="78">
        <f t="shared" si="245"/>
        <v>233.45967473652232</v>
      </c>
      <c r="R903" s="78">
        <f t="shared" si="245"/>
        <v>233.3869965166102</v>
      </c>
      <c r="S903" s="78">
        <f t="shared" si="245"/>
        <v>233.21115059890229</v>
      </c>
      <c r="T903" s="78">
        <f t="shared" si="245"/>
        <v>233.04799179997821</v>
      </c>
      <c r="U903" s="78">
        <f t="shared" si="245"/>
        <v>1.436338052789345</v>
      </c>
      <c r="V903" s="78">
        <f t="shared" si="245"/>
        <v>1.2780694169855664</v>
      </c>
      <c r="W903" s="78">
        <f t="shared" si="245"/>
        <v>0.96188981982990107</v>
      </c>
      <c r="X903" s="78">
        <f t="shared" si="245"/>
        <v>0.86125435064411504</v>
      </c>
      <c r="Y903" s="78">
        <f t="shared" si="245"/>
        <v>0.80917234161576301</v>
      </c>
      <c r="Z903" s="78">
        <f t="shared" si="245"/>
        <v>0.64523238733400512</v>
      </c>
      <c r="AA903" s="78">
        <f t="shared" si="245"/>
        <v>2.8429539260580224E-2</v>
      </c>
      <c r="AB903" s="78">
        <f t="shared" si="245"/>
        <v>0</v>
      </c>
      <c r="AC903" s="78">
        <f t="shared" si="245"/>
        <v>0</v>
      </c>
      <c r="AD903" s="78">
        <f t="shared" si="245"/>
        <v>0</v>
      </c>
      <c r="AE903" s="78">
        <f t="shared" si="245"/>
        <v>0</v>
      </c>
      <c r="AF903" s="78">
        <f t="shared" si="245"/>
        <v>0</v>
      </c>
      <c r="AG903" s="78">
        <f t="shared" si="245"/>
        <v>0</v>
      </c>
      <c r="AH903" s="78">
        <f t="shared" si="245"/>
        <v>0</v>
      </c>
      <c r="AI903" s="78">
        <f t="shared" si="245"/>
        <v>0</v>
      </c>
      <c r="AJ903" s="78">
        <f t="shared" si="245"/>
        <v>0</v>
      </c>
      <c r="AK903" s="78">
        <f t="shared" si="245"/>
        <v>0</v>
      </c>
      <c r="AL903" s="78">
        <f t="shared" si="245"/>
        <v>0</v>
      </c>
      <c r="AM903" s="78">
        <f t="shared" si="245"/>
        <v>0</v>
      </c>
      <c r="AN903" s="78">
        <f t="shared" si="245"/>
        <v>0</v>
      </c>
      <c r="AO903" s="78">
        <f t="shared" si="245"/>
        <v>0</v>
      </c>
      <c r="AP903" s="78">
        <f t="shared" si="245"/>
        <v>0</v>
      </c>
      <c r="AQ903" s="78">
        <f t="shared" si="245"/>
        <v>0</v>
      </c>
      <c r="AR903" s="78">
        <f t="shared" si="245"/>
        <v>0</v>
      </c>
    </row>
    <row r="904" spans="8:44" x14ac:dyDescent="0.25">
      <c r="H904" s="17" t="str">
        <f t="shared" si="241"/>
        <v>DIC7</v>
      </c>
      <c r="K904" s="15"/>
      <c r="L904" s="235" t="s">
        <v>717</v>
      </c>
      <c r="M904" s="78">
        <f>+M902-M903</f>
        <v>61.078725608775642</v>
      </c>
      <c r="N904" s="78">
        <f t="shared" ref="N904:AR904" si="246">+N902-N903</f>
        <v>61.02898407217333</v>
      </c>
      <c r="O904" s="78">
        <f t="shared" si="246"/>
        <v>60.986167201592849</v>
      </c>
      <c r="P904" s="78">
        <f t="shared" si="246"/>
        <v>60.943350331012368</v>
      </c>
      <c r="Q904" s="78">
        <f t="shared" si="246"/>
        <v>60.900533460431888</v>
      </c>
      <c r="R904" s="78">
        <f t="shared" si="246"/>
        <v>60.840900365599651</v>
      </c>
      <c r="S904" s="78">
        <f t="shared" si="246"/>
        <v>60.714344816149094</v>
      </c>
      <c r="T904" s="78">
        <f t="shared" si="246"/>
        <v>60.59860432376172</v>
      </c>
      <c r="U904" s="78">
        <f t="shared" si="246"/>
        <v>1.0445098847333889</v>
      </c>
      <c r="V904" s="78">
        <f t="shared" si="246"/>
        <v>0.93194152593521729</v>
      </c>
      <c r="W904" s="78">
        <f t="shared" si="246"/>
        <v>0.68980588625530981</v>
      </c>
      <c r="X904" s="78">
        <f t="shared" si="246"/>
        <v>0.62452602866926621</v>
      </c>
      <c r="Y904" s="78">
        <f t="shared" si="246"/>
        <v>0.59074165662158107</v>
      </c>
      <c r="Z904" s="78">
        <f t="shared" si="246"/>
        <v>0.46517689334946422</v>
      </c>
      <c r="AA904" s="78">
        <f t="shared" si="246"/>
        <v>1.8441572232762517E-2</v>
      </c>
      <c r="AB904" s="78">
        <f t="shared" si="246"/>
        <v>0</v>
      </c>
      <c r="AC904" s="78">
        <f t="shared" si="246"/>
        <v>0</v>
      </c>
      <c r="AD904" s="78">
        <f t="shared" si="246"/>
        <v>0</v>
      </c>
      <c r="AE904" s="78">
        <f t="shared" si="246"/>
        <v>0</v>
      </c>
      <c r="AF904" s="78">
        <f t="shared" si="246"/>
        <v>0</v>
      </c>
      <c r="AG904" s="78">
        <f t="shared" si="246"/>
        <v>0</v>
      </c>
      <c r="AH904" s="78">
        <f t="shared" si="246"/>
        <v>0</v>
      </c>
      <c r="AI904" s="78">
        <f t="shared" si="246"/>
        <v>0</v>
      </c>
      <c r="AJ904" s="78">
        <f t="shared" si="246"/>
        <v>0</v>
      </c>
      <c r="AK904" s="78">
        <f t="shared" si="246"/>
        <v>0</v>
      </c>
      <c r="AL904" s="78">
        <f t="shared" si="246"/>
        <v>0</v>
      </c>
      <c r="AM904" s="78">
        <f t="shared" si="246"/>
        <v>0</v>
      </c>
      <c r="AN904" s="78">
        <f t="shared" si="246"/>
        <v>0</v>
      </c>
      <c r="AO904" s="78">
        <f t="shared" si="246"/>
        <v>0</v>
      </c>
      <c r="AP904" s="78">
        <f t="shared" si="246"/>
        <v>0</v>
      </c>
      <c r="AQ904" s="78">
        <f t="shared" si="246"/>
        <v>0</v>
      </c>
      <c r="AR904" s="78">
        <f t="shared" si="246"/>
        <v>0</v>
      </c>
    </row>
    <row r="905" spans="8:44" x14ac:dyDescent="0.25">
      <c r="H905" s="17" t="str">
        <f t="shared" si="241"/>
        <v>DIC7</v>
      </c>
      <c r="K905" s="254"/>
      <c r="L905" s="256" t="s">
        <v>696</v>
      </c>
      <c r="M905" s="256">
        <f>+M59</f>
        <v>19.510276457900833</v>
      </c>
      <c r="N905" s="256">
        <f t="shared" ref="N905:AR905" si="247">+N59</f>
        <v>19.610904914328426</v>
      </c>
      <c r="O905" s="256">
        <f t="shared" si="247"/>
        <v>18.131287974919584</v>
      </c>
      <c r="P905" s="256">
        <f t="shared" si="247"/>
        <v>17.581971383648522</v>
      </c>
      <c r="Q905" s="256">
        <f t="shared" si="247"/>
        <v>15.572105718313848</v>
      </c>
      <c r="R905" s="256">
        <f t="shared" si="247"/>
        <v>12.753547504233181</v>
      </c>
      <c r="S905" s="256">
        <f t="shared" si="247"/>
        <v>12.086028708126193</v>
      </c>
      <c r="T905" s="256">
        <f t="shared" si="247"/>
        <v>8.7949860369183401</v>
      </c>
      <c r="U905" s="256">
        <f t="shared" si="247"/>
        <v>4.2318784226204489</v>
      </c>
      <c r="V905" s="256">
        <f t="shared" si="247"/>
        <v>3.0938618898268366</v>
      </c>
      <c r="W905" s="256">
        <f t="shared" si="247"/>
        <v>2.1431814793462425</v>
      </c>
      <c r="X905" s="256">
        <f t="shared" si="247"/>
        <v>1.8407552266994807</v>
      </c>
      <c r="Y905" s="256">
        <f t="shared" si="247"/>
        <v>1.7998755588442488</v>
      </c>
      <c r="Z905" s="256">
        <f t="shared" si="247"/>
        <v>1.4129338245956928</v>
      </c>
      <c r="AA905" s="256">
        <f t="shared" si="247"/>
        <v>0.23134713936926676</v>
      </c>
      <c r="AB905" s="256">
        <f t="shared" si="247"/>
        <v>0</v>
      </c>
      <c r="AC905" s="256">
        <f t="shared" si="247"/>
        <v>0</v>
      </c>
      <c r="AD905" s="256">
        <f t="shared" si="247"/>
        <v>0</v>
      </c>
      <c r="AE905" s="256">
        <f t="shared" si="247"/>
        <v>0</v>
      </c>
      <c r="AF905" s="256">
        <f t="shared" si="247"/>
        <v>0</v>
      </c>
      <c r="AG905" s="256">
        <f t="shared" si="247"/>
        <v>0</v>
      </c>
      <c r="AH905" s="256">
        <f t="shared" si="247"/>
        <v>0</v>
      </c>
      <c r="AI905" s="256">
        <f t="shared" si="247"/>
        <v>0</v>
      </c>
      <c r="AJ905" s="256">
        <f t="shared" si="247"/>
        <v>0</v>
      </c>
      <c r="AK905" s="256">
        <f t="shared" si="247"/>
        <v>0</v>
      </c>
      <c r="AL905" s="256">
        <f t="shared" si="247"/>
        <v>0</v>
      </c>
      <c r="AM905" s="256">
        <f t="shared" si="247"/>
        <v>0</v>
      </c>
      <c r="AN905" s="256">
        <f t="shared" si="247"/>
        <v>0</v>
      </c>
      <c r="AO905" s="256">
        <f t="shared" si="247"/>
        <v>0</v>
      </c>
      <c r="AP905" s="256">
        <f t="shared" si="247"/>
        <v>0</v>
      </c>
      <c r="AQ905" s="256">
        <f t="shared" si="247"/>
        <v>0</v>
      </c>
      <c r="AR905" s="256">
        <f t="shared" si="247"/>
        <v>0</v>
      </c>
    </row>
    <row r="906" spans="8:44" x14ac:dyDescent="0.25">
      <c r="H906" s="17" t="str">
        <f t="shared" si="241"/>
        <v>DIC7</v>
      </c>
    </row>
    <row r="907" spans="8:44" x14ac:dyDescent="0.25">
      <c r="H907" s="17" t="str">
        <f t="shared" si="241"/>
        <v>DIC7</v>
      </c>
      <c r="K907" s="254" t="s">
        <v>713</v>
      </c>
      <c r="L907" s="256" t="s">
        <v>710</v>
      </c>
      <c r="M907" s="260">
        <f t="shared" ref="M907:AR907" si="248">+M99</f>
        <v>49.757351687976168</v>
      </c>
      <c r="N907" s="260">
        <f t="shared" si="248"/>
        <v>48.469849614265065</v>
      </c>
      <c r="O907" s="260">
        <f t="shared" si="248"/>
        <v>47.293173891616206</v>
      </c>
      <c r="P907" s="260">
        <f t="shared" si="248"/>
        <v>48.005441931309797</v>
      </c>
      <c r="Q907" s="260">
        <f t="shared" si="248"/>
        <v>47.773238089832184</v>
      </c>
      <c r="R907" s="260">
        <f t="shared" si="248"/>
        <v>43.048747408740446</v>
      </c>
      <c r="S907" s="260">
        <f t="shared" si="248"/>
        <v>43.048747408740446</v>
      </c>
      <c r="T907" s="260">
        <f t="shared" si="248"/>
        <v>43.048747408740446</v>
      </c>
      <c r="U907" s="260">
        <f t="shared" si="248"/>
        <v>42.593552003891972</v>
      </c>
      <c r="V907" s="260">
        <f t="shared" si="248"/>
        <v>35.796668798745358</v>
      </c>
      <c r="W907" s="260">
        <f t="shared" si="248"/>
        <v>18.983865609043004</v>
      </c>
      <c r="X907" s="260">
        <f t="shared" si="248"/>
        <v>0.73083551770642863</v>
      </c>
      <c r="Y907" s="260">
        <f t="shared" si="248"/>
        <v>0.72409685351104169</v>
      </c>
      <c r="Z907" s="260">
        <f t="shared" si="248"/>
        <v>0.71614012161702945</v>
      </c>
      <c r="AA907" s="260">
        <f t="shared" si="248"/>
        <v>0.39306128111987249</v>
      </c>
      <c r="AB907" s="260">
        <f t="shared" si="248"/>
        <v>0</v>
      </c>
      <c r="AC907" s="260">
        <f t="shared" si="248"/>
        <v>0</v>
      </c>
      <c r="AD907" s="260">
        <f t="shared" si="248"/>
        <v>0</v>
      </c>
      <c r="AE907" s="260">
        <f t="shared" si="248"/>
        <v>0</v>
      </c>
      <c r="AF907" s="260">
        <f t="shared" si="248"/>
        <v>0</v>
      </c>
      <c r="AG907" s="260">
        <f t="shared" si="248"/>
        <v>0</v>
      </c>
      <c r="AH907" s="260">
        <f t="shared" si="248"/>
        <v>0</v>
      </c>
      <c r="AI907" s="260">
        <f t="shared" si="248"/>
        <v>0</v>
      </c>
      <c r="AJ907" s="260">
        <f t="shared" si="248"/>
        <v>0</v>
      </c>
      <c r="AK907" s="260">
        <f t="shared" si="248"/>
        <v>0</v>
      </c>
      <c r="AL907" s="260">
        <f t="shared" si="248"/>
        <v>0</v>
      </c>
      <c r="AM907" s="260">
        <f t="shared" si="248"/>
        <v>0</v>
      </c>
      <c r="AN907" s="260">
        <f t="shared" si="248"/>
        <v>0</v>
      </c>
      <c r="AO907" s="260">
        <f t="shared" si="248"/>
        <v>0</v>
      </c>
      <c r="AP907" s="260">
        <f t="shared" si="248"/>
        <v>0</v>
      </c>
      <c r="AQ907" s="260">
        <f t="shared" si="248"/>
        <v>0</v>
      </c>
      <c r="AR907" s="260">
        <f t="shared" si="248"/>
        <v>0</v>
      </c>
    </row>
    <row r="908" spans="8:44" x14ac:dyDescent="0.25">
      <c r="H908" s="17" t="str">
        <f t="shared" si="241"/>
        <v>DIC7</v>
      </c>
      <c r="J908" s="24"/>
      <c r="L908" s="230" t="s">
        <v>711</v>
      </c>
      <c r="M908" s="21">
        <f>+SUM(M909:M915)</f>
        <v>47.686293486142802</v>
      </c>
      <c r="N908" s="21">
        <f t="shared" ref="N908:AR908" si="249">+SUM(N909:N915)</f>
        <v>46.605299490146137</v>
      </c>
      <c r="O908" s="21">
        <f t="shared" si="249"/>
        <v>45.617355922993603</v>
      </c>
      <c r="P908" s="21">
        <f t="shared" si="249"/>
        <v>46.215380182659253</v>
      </c>
      <c r="Q908" s="21">
        <f t="shared" si="249"/>
        <v>46.020420528915835</v>
      </c>
      <c r="R908" s="21">
        <f t="shared" si="249"/>
        <v>42.053711531173072</v>
      </c>
      <c r="S908" s="21">
        <f t="shared" si="249"/>
        <v>42.053711531173072</v>
      </c>
      <c r="T908" s="21">
        <f t="shared" si="249"/>
        <v>42.053711531173072</v>
      </c>
      <c r="U908" s="21">
        <f t="shared" si="249"/>
        <v>41.598516126324597</v>
      </c>
      <c r="V908" s="21">
        <f t="shared" si="249"/>
        <v>35.022752005082062</v>
      </c>
      <c r="W908" s="21">
        <f t="shared" si="249"/>
        <v>18.209948815379636</v>
      </c>
      <c r="X908" s="21">
        <f t="shared" si="249"/>
        <v>0.6202759757545192</v>
      </c>
      <c r="Y908" s="21">
        <f t="shared" si="249"/>
        <v>0.6202759757545192</v>
      </c>
      <c r="Z908" s="21">
        <f t="shared" si="249"/>
        <v>0.6202759757545192</v>
      </c>
      <c r="AA908" s="21">
        <f t="shared" si="249"/>
        <v>0.33757440424788143</v>
      </c>
      <c r="AB908" s="21">
        <f t="shared" si="249"/>
        <v>0</v>
      </c>
      <c r="AC908" s="21">
        <f t="shared" si="249"/>
        <v>0</v>
      </c>
      <c r="AD908" s="21">
        <f t="shared" si="249"/>
        <v>0</v>
      </c>
      <c r="AE908" s="21">
        <f t="shared" si="249"/>
        <v>0</v>
      </c>
      <c r="AF908" s="21">
        <f t="shared" si="249"/>
        <v>0</v>
      </c>
      <c r="AG908" s="21">
        <f t="shared" si="249"/>
        <v>0</v>
      </c>
      <c r="AH908" s="21">
        <f t="shared" si="249"/>
        <v>0</v>
      </c>
      <c r="AI908" s="21">
        <f t="shared" si="249"/>
        <v>0</v>
      </c>
      <c r="AJ908" s="21">
        <f t="shared" si="249"/>
        <v>0</v>
      </c>
      <c r="AK908" s="21">
        <f t="shared" si="249"/>
        <v>0</v>
      </c>
      <c r="AL908" s="21">
        <f t="shared" si="249"/>
        <v>0</v>
      </c>
      <c r="AM908" s="21">
        <f t="shared" si="249"/>
        <v>0</v>
      </c>
      <c r="AN908" s="21">
        <f t="shared" si="249"/>
        <v>0</v>
      </c>
      <c r="AO908" s="21">
        <f t="shared" si="249"/>
        <v>0</v>
      </c>
      <c r="AP908" s="21">
        <f t="shared" si="249"/>
        <v>0</v>
      </c>
      <c r="AQ908" s="21">
        <f t="shared" si="249"/>
        <v>0</v>
      </c>
      <c r="AR908" s="21">
        <f t="shared" si="249"/>
        <v>0</v>
      </c>
    </row>
    <row r="909" spans="8:44" x14ac:dyDescent="0.25">
      <c r="H909" s="17" t="str">
        <f t="shared" si="241"/>
        <v>DIC7</v>
      </c>
      <c r="J909" s="24" t="s">
        <v>106</v>
      </c>
      <c r="K909" s="13" t="s">
        <v>210</v>
      </c>
      <c r="L909" s="13" t="s">
        <v>320</v>
      </c>
      <c r="M909" s="21">
        <f>+SUMIFS(Resultados_Dic3!H$3:H$99980,Resultados_Dic3!$F$3:$F$99980,Produccion_UO!$K909,Resultados_Dic3!$D$3:$D$99980,$L$882,Resultados_Dic3!$E$3:$E$99980,Produccion_UO!$J909,Resultados_Dic3!$A$3:$A$99980,Produccion_UO!$H909)*$I$882</f>
        <v>5.6325819549697274</v>
      </c>
      <c r="N909" s="21">
        <f>+SUMIFS(Resultados_Dic3!I$3:I$99980,Resultados_Dic3!$F$3:$F$99980,Produccion_UO!$K909,Resultados_Dic3!$D$3:$D$99980,$L$882,Resultados_Dic3!$E$3:$E$99980,Produccion_UO!$J909,Resultados_Dic3!$A$3:$A$99980,Produccion_UO!$H909)*$I$882</f>
        <v>4.5515879589730641</v>
      </c>
      <c r="O909" s="21">
        <f>+SUMIFS(Resultados_Dic3!J$3:J$99980,Resultados_Dic3!$F$3:$F$99980,Produccion_UO!$K909,Resultados_Dic3!$D$3:$D$99980,$L$882,Resultados_Dic3!$E$3:$E$99980,Produccion_UO!$J909,Resultados_Dic3!$A$3:$A$99980,Produccion_UO!$H909)*$I$882</f>
        <v>3.5636443918205343</v>
      </c>
      <c r="P909" s="21">
        <f>+SUMIFS(Resultados_Dic3!K$3:K$99980,Resultados_Dic3!$F$3:$F$99980,Produccion_UO!$K909,Resultados_Dic3!$D$3:$D$99980,$L$882,Resultados_Dic3!$E$3:$E$99980,Produccion_UO!$J909,Resultados_Dic3!$A$3:$A$99980,Produccion_UO!$H909)*$I$882</f>
        <v>4.1616686514861794</v>
      </c>
      <c r="Q909" s="21">
        <f>+SUMIFS(Resultados_Dic3!L$3:L$99980,Resultados_Dic3!$F$3:$F$99980,Produccion_UO!$K909,Resultados_Dic3!$D$3:$D$99980,$L$882,Resultados_Dic3!$E$3:$E$99980,Produccion_UO!$J909,Resultados_Dic3!$A$3:$A$99980,Produccion_UO!$H909)*$I$882</f>
        <v>3.9667089977427641</v>
      </c>
      <c r="R909" s="21">
        <f>+SUMIFS(Resultados_Dic3!M$3:M$99980,Resultados_Dic3!$F$3:$F$99980,Produccion_UO!$K909,Resultados_Dic3!$D$3:$D$99980,$L$882,Resultados_Dic3!$E$3:$E$99980,Produccion_UO!$J909,Resultados_Dic3!$A$3:$A$99980,Produccion_UO!$H909)*$I$882</f>
        <v>0</v>
      </c>
      <c r="S909" s="21">
        <f>+SUMIFS(Resultados_Dic3!N$3:N$99980,Resultados_Dic3!$F$3:$F$99980,Produccion_UO!$K909,Resultados_Dic3!$D$3:$D$99980,$L$882,Resultados_Dic3!$E$3:$E$99980,Produccion_UO!$J909,Resultados_Dic3!$A$3:$A$99980,Produccion_UO!$H909)*$I$882</f>
        <v>0</v>
      </c>
      <c r="T909" s="21">
        <f>+SUMIFS(Resultados_Dic3!O$3:O$99980,Resultados_Dic3!$F$3:$F$99980,Produccion_UO!$K909,Resultados_Dic3!$D$3:$D$99980,$L$882,Resultados_Dic3!$E$3:$E$99980,Produccion_UO!$J909,Resultados_Dic3!$A$3:$A$99980,Produccion_UO!$H909)*$I$882</f>
        <v>0</v>
      </c>
      <c r="U909" s="21">
        <f>+SUMIFS(Resultados_Dic3!P$3:P$99980,Resultados_Dic3!$F$3:$F$99980,Produccion_UO!$K909,Resultados_Dic3!$D$3:$D$99980,$L$882,Resultados_Dic3!$E$3:$E$99980,Produccion_UO!$J909,Resultados_Dic3!$A$3:$A$99980,Produccion_UO!$H909)*$I$882</f>
        <v>0</v>
      </c>
      <c r="V909" s="21">
        <f>+SUMIFS(Resultados_Dic3!Q$3:Q$99980,Resultados_Dic3!$F$3:$F$99980,Produccion_UO!$K909,Resultados_Dic3!$D$3:$D$99980,$L$882,Resultados_Dic3!$E$3:$E$99980,Produccion_UO!$J909,Resultados_Dic3!$A$3:$A$99980,Produccion_UO!$H909)*$I$882</f>
        <v>0</v>
      </c>
      <c r="W909" s="21">
        <f>+SUMIFS(Resultados_Dic3!R$3:R$99980,Resultados_Dic3!$F$3:$F$99980,Produccion_UO!$K909,Resultados_Dic3!$D$3:$D$99980,$L$882,Resultados_Dic3!$E$3:$E$99980,Produccion_UO!$J909,Resultados_Dic3!$A$3:$A$99980,Produccion_UO!$H909)*$I$882</f>
        <v>0</v>
      </c>
      <c r="X909" s="21">
        <f>+SUMIFS(Resultados_Dic3!S$3:S$99980,Resultados_Dic3!$F$3:$F$99980,Produccion_UO!$K909,Resultados_Dic3!$D$3:$D$99980,$L$882,Resultados_Dic3!$E$3:$E$99980,Produccion_UO!$J909,Resultados_Dic3!$A$3:$A$99980,Produccion_UO!$H909)*$I$882</f>
        <v>0</v>
      </c>
      <c r="Y909" s="21">
        <f>+SUMIFS(Resultados_Dic3!T$3:T$99980,Resultados_Dic3!$F$3:$F$99980,Produccion_UO!$K909,Resultados_Dic3!$D$3:$D$99980,$L$882,Resultados_Dic3!$E$3:$E$99980,Produccion_UO!$J909,Resultados_Dic3!$A$3:$A$99980,Produccion_UO!$H909)*$I$882</f>
        <v>0</v>
      </c>
      <c r="Z909" s="21">
        <f>+SUMIFS(Resultados_Dic3!U$3:U$99980,Resultados_Dic3!$F$3:$F$99980,Produccion_UO!$K909,Resultados_Dic3!$D$3:$D$99980,$L$882,Resultados_Dic3!$E$3:$E$99980,Produccion_UO!$J909,Resultados_Dic3!$A$3:$A$99980,Produccion_UO!$H909)*$I$882</f>
        <v>0</v>
      </c>
      <c r="AA909" s="21">
        <f>+SUMIFS(Resultados_Dic3!V$3:V$99980,Resultados_Dic3!$F$3:$F$99980,Produccion_UO!$K909,Resultados_Dic3!$D$3:$D$99980,$L$882,Resultados_Dic3!$E$3:$E$99980,Produccion_UO!$J909,Resultados_Dic3!$A$3:$A$99980,Produccion_UO!$H909)*$I$882</f>
        <v>0</v>
      </c>
      <c r="AB909" s="21">
        <f>+SUMIFS(Resultados_Dic3!W$3:W$99980,Resultados_Dic3!$F$3:$F$99980,Produccion_UO!$K909,Resultados_Dic3!$D$3:$D$99980,$L$882,Resultados_Dic3!$E$3:$E$99980,Produccion_UO!$J909,Resultados_Dic3!$A$3:$A$99980,Produccion_UO!$H909)*$I$882</f>
        <v>0</v>
      </c>
      <c r="AC909" s="21">
        <f>+SUMIFS(Resultados_Dic3!X$3:X$99980,Resultados_Dic3!$F$3:$F$99980,Produccion_UO!$K909,Resultados_Dic3!$D$3:$D$99980,$L$882,Resultados_Dic3!$E$3:$E$99980,Produccion_UO!$J909,Resultados_Dic3!$A$3:$A$99980,Produccion_UO!$H909)*$I$882</f>
        <v>0</v>
      </c>
      <c r="AD909" s="21">
        <f>+SUMIFS(Resultados_Dic3!Y$3:Y$99980,Resultados_Dic3!$F$3:$F$99980,Produccion_UO!$K909,Resultados_Dic3!$D$3:$D$99980,$L$882,Resultados_Dic3!$E$3:$E$99980,Produccion_UO!$J909,Resultados_Dic3!$A$3:$A$99980,Produccion_UO!$H909)*$I$882</f>
        <v>0</v>
      </c>
      <c r="AE909" s="21">
        <f>+SUMIFS(Resultados_Dic3!Z$3:Z$99980,Resultados_Dic3!$F$3:$F$99980,Produccion_UO!$K909,Resultados_Dic3!$D$3:$D$99980,$L$882,Resultados_Dic3!$E$3:$E$99980,Produccion_UO!$J909,Resultados_Dic3!$A$3:$A$99980,Produccion_UO!$H909)*$I$882</f>
        <v>0</v>
      </c>
      <c r="AF909" s="21">
        <f>+SUMIFS(Resultados_Dic3!AA$3:AA$99980,Resultados_Dic3!$F$3:$F$99980,Produccion_UO!$K909,Resultados_Dic3!$D$3:$D$99980,$L$882,Resultados_Dic3!$E$3:$E$99980,Produccion_UO!$J909,Resultados_Dic3!$A$3:$A$99980,Produccion_UO!$H909)*$I$882</f>
        <v>0</v>
      </c>
      <c r="AG909" s="21">
        <f>+SUMIFS(Resultados_Dic3!AB$3:AB$99980,Resultados_Dic3!$F$3:$F$99980,Produccion_UO!$K909,Resultados_Dic3!$D$3:$D$99980,$L$882,Resultados_Dic3!$E$3:$E$99980,Produccion_UO!$J909,Resultados_Dic3!$A$3:$A$99980,Produccion_UO!$H909)*$I$882</f>
        <v>0</v>
      </c>
      <c r="AH909" s="21">
        <f>+SUMIFS(Resultados_Dic3!AC$3:AC$99980,Resultados_Dic3!$F$3:$F$99980,Produccion_UO!$K909,Resultados_Dic3!$D$3:$D$99980,$L$882,Resultados_Dic3!$E$3:$E$99980,Produccion_UO!$J909,Resultados_Dic3!$A$3:$A$99980,Produccion_UO!$H909)*$I$882</f>
        <v>0</v>
      </c>
      <c r="AI909" s="21">
        <f>+SUMIFS(Resultados_Dic3!AD$3:AD$99980,Resultados_Dic3!$F$3:$F$99980,Produccion_UO!$K909,Resultados_Dic3!$D$3:$D$99980,$L$882,Resultados_Dic3!$E$3:$E$99980,Produccion_UO!$J909,Resultados_Dic3!$A$3:$A$99980,Produccion_UO!$H909)*$I$882</f>
        <v>0</v>
      </c>
      <c r="AJ909" s="21">
        <f>+SUMIFS(Resultados_Dic3!AE$3:AE$99980,Resultados_Dic3!$F$3:$F$99980,Produccion_UO!$K909,Resultados_Dic3!$D$3:$D$99980,$L$882,Resultados_Dic3!$E$3:$E$99980,Produccion_UO!$J909,Resultados_Dic3!$A$3:$A$99980,Produccion_UO!$H909)*$I$882</f>
        <v>0</v>
      </c>
      <c r="AK909" s="21">
        <f>+SUMIFS(Resultados_Dic3!AF$3:AF$99980,Resultados_Dic3!$F$3:$F$99980,Produccion_UO!$K909,Resultados_Dic3!$D$3:$D$99980,$L$882,Resultados_Dic3!$E$3:$E$99980,Produccion_UO!$J909,Resultados_Dic3!$A$3:$A$99980,Produccion_UO!$H909)*$I$882</f>
        <v>0</v>
      </c>
      <c r="AL909" s="21">
        <f>+SUMIFS(Resultados_Dic3!AG$3:AG$99980,Resultados_Dic3!$F$3:$F$99980,Produccion_UO!$K909,Resultados_Dic3!$D$3:$D$99980,$L$882,Resultados_Dic3!$E$3:$E$99980,Produccion_UO!$J909,Resultados_Dic3!$A$3:$A$99980,Produccion_UO!$H909)*$I$882</f>
        <v>0</v>
      </c>
      <c r="AM909" s="21">
        <f>+SUMIFS(Resultados_Dic3!AH$3:AH$99980,Resultados_Dic3!$F$3:$F$99980,Produccion_UO!$K909,Resultados_Dic3!$D$3:$D$99980,$L$882,Resultados_Dic3!$E$3:$E$99980,Produccion_UO!$J909,Resultados_Dic3!$A$3:$A$99980,Produccion_UO!$H909)*$I$882</f>
        <v>0</v>
      </c>
      <c r="AN909" s="21">
        <f>+SUMIFS(Resultados_Dic3!AI$3:AI$99980,Resultados_Dic3!$F$3:$F$99980,Produccion_UO!$K909,Resultados_Dic3!$D$3:$D$99980,$L$882,Resultados_Dic3!$E$3:$E$99980,Produccion_UO!$J909,Resultados_Dic3!$A$3:$A$99980,Produccion_UO!$H909)*$I$882</f>
        <v>0</v>
      </c>
      <c r="AO909" s="21">
        <f>+SUMIFS(Resultados_Dic3!AJ$3:AJ$99980,Resultados_Dic3!$F$3:$F$99980,Produccion_UO!$K909,Resultados_Dic3!$D$3:$D$99980,$L$882,Resultados_Dic3!$E$3:$E$99980,Produccion_UO!$J909,Resultados_Dic3!$A$3:$A$99980,Produccion_UO!$H909)*$I$882</f>
        <v>0</v>
      </c>
      <c r="AP909" s="21">
        <f>+SUMIFS(Resultados_Dic3!AK$3:AK$99980,Resultados_Dic3!$F$3:$F$99980,Produccion_UO!$K909,Resultados_Dic3!$D$3:$D$99980,$L$882,Resultados_Dic3!$E$3:$E$99980,Produccion_UO!$J909,Resultados_Dic3!$A$3:$A$99980,Produccion_UO!$H909)*$I$882</f>
        <v>0</v>
      </c>
      <c r="AQ909" s="21">
        <f>+SUMIFS(Resultados_Dic3!AL$3:AL$99980,Resultados_Dic3!$F$3:$F$99980,Produccion_UO!$K909,Resultados_Dic3!$D$3:$D$99980,$L$882,Resultados_Dic3!$E$3:$E$99980,Produccion_UO!$J909,Resultados_Dic3!$A$3:$A$99980,Produccion_UO!$H909)*$I$882</f>
        <v>0</v>
      </c>
      <c r="AR909" s="21">
        <f>+SUMIFS(Resultados_Dic3!AM$3:AM$99980,Resultados_Dic3!$F$3:$F$99980,Produccion_UO!$K909,Resultados_Dic3!$D$3:$D$99980,$L$882,Resultados_Dic3!$E$3:$E$99980,Produccion_UO!$J909,Resultados_Dic3!$A$3:$A$99980,Produccion_UO!$H909)*$I$882</f>
        <v>0</v>
      </c>
    </row>
    <row r="910" spans="8:44" x14ac:dyDescent="0.25">
      <c r="H910" s="17" t="str">
        <f t="shared" si="241"/>
        <v>DIC7</v>
      </c>
      <c r="J910" s="24" t="s">
        <v>107</v>
      </c>
      <c r="K910" s="13" t="s">
        <v>211</v>
      </c>
      <c r="L910" s="13" t="s">
        <v>322</v>
      </c>
      <c r="M910" s="21">
        <f>+SUMIFS(Resultados_Dic3!H$3:H$99980,Resultados_Dic3!$F$3:$F$99980,Produccion_UO!$K910,Resultados_Dic3!$D$3:$D$99980,$L$882,Resultados_Dic3!$E$3:$E$99980,Produccion_UO!$J910,Resultados_Dic3!$A$3:$A$99980,Produccion_UO!$H910)*$I$882</f>
        <v>36.680642777488131</v>
      </c>
      <c r="N910" s="21">
        <f>+SUMIFS(Resultados_Dic3!I$3:I$99980,Resultados_Dic3!$F$3:$F$99980,Produccion_UO!$K910,Resultados_Dic3!$D$3:$D$99980,$L$882,Resultados_Dic3!$E$3:$E$99980,Produccion_UO!$J910,Resultados_Dic3!$A$3:$A$99980,Produccion_UO!$H910)*$I$882</f>
        <v>36.680642777488131</v>
      </c>
      <c r="O910" s="21">
        <f>+SUMIFS(Resultados_Dic3!J$3:J$99980,Resultados_Dic3!$F$3:$F$99980,Produccion_UO!$K910,Resultados_Dic3!$D$3:$D$99980,$L$882,Resultados_Dic3!$E$3:$E$99980,Produccion_UO!$J910,Resultados_Dic3!$A$3:$A$99980,Produccion_UO!$H910)*$I$882</f>
        <v>36.680642777488131</v>
      </c>
      <c r="P910" s="21">
        <f>+SUMIFS(Resultados_Dic3!K$3:K$99980,Resultados_Dic3!$F$3:$F$99980,Produccion_UO!$K910,Resultados_Dic3!$D$3:$D$99980,$L$882,Resultados_Dic3!$E$3:$E$99980,Produccion_UO!$J910,Resultados_Dic3!$A$3:$A$99980,Produccion_UO!$H910)*$I$882</f>
        <v>36.680642777488131</v>
      </c>
      <c r="Q910" s="21">
        <f>+SUMIFS(Resultados_Dic3!L$3:L$99980,Resultados_Dic3!$F$3:$F$99980,Produccion_UO!$K910,Resultados_Dic3!$D$3:$D$99980,$L$882,Resultados_Dic3!$E$3:$E$99980,Produccion_UO!$J910,Resultados_Dic3!$A$3:$A$99980,Produccion_UO!$H910)*$I$882</f>
        <v>36.680642777488131</v>
      </c>
      <c r="R910" s="21">
        <f>+SUMIFS(Resultados_Dic3!M$3:M$99980,Resultados_Dic3!$F$3:$F$99980,Produccion_UO!$K910,Resultados_Dic3!$D$3:$D$99980,$L$882,Resultados_Dic3!$E$3:$E$99980,Produccion_UO!$J910,Resultados_Dic3!$A$3:$A$99980,Produccion_UO!$H910)*$I$882</f>
        <v>36.680642777488131</v>
      </c>
      <c r="S910" s="21">
        <f>+SUMIFS(Resultados_Dic3!N$3:N$99980,Resultados_Dic3!$F$3:$F$99980,Produccion_UO!$K910,Resultados_Dic3!$D$3:$D$99980,$L$882,Resultados_Dic3!$E$3:$E$99980,Produccion_UO!$J910,Resultados_Dic3!$A$3:$A$99980,Produccion_UO!$H910)*$I$882</f>
        <v>36.680642777488131</v>
      </c>
      <c r="T910" s="21">
        <f>+SUMIFS(Resultados_Dic3!O$3:O$99980,Resultados_Dic3!$F$3:$F$99980,Produccion_UO!$K910,Resultados_Dic3!$D$3:$D$99980,$L$882,Resultados_Dic3!$E$3:$E$99980,Produccion_UO!$J910,Resultados_Dic3!$A$3:$A$99980,Produccion_UO!$H910)*$I$882</f>
        <v>36.680642777488131</v>
      </c>
      <c r="U910" s="21">
        <f>+SUMIFS(Resultados_Dic3!P$3:P$99980,Resultados_Dic3!$F$3:$F$99980,Produccion_UO!$K910,Resultados_Dic3!$D$3:$D$99980,$L$882,Resultados_Dic3!$E$3:$E$99980,Produccion_UO!$J910,Resultados_Dic3!$A$3:$A$99980,Produccion_UO!$H910)*$I$882</f>
        <v>36.680642777488131</v>
      </c>
      <c r="V910" s="21">
        <f>+SUMIFS(Resultados_Dic3!Q$3:Q$99980,Resultados_Dic3!$F$3:$F$99980,Produccion_UO!$K910,Resultados_Dic3!$D$3:$D$99980,$L$882,Resultados_Dic3!$E$3:$E$99980,Produccion_UO!$J910,Resultados_Dic3!$A$3:$A$99980,Produccion_UO!$H910)*$I$882</f>
        <v>34.402476029327545</v>
      </c>
      <c r="W910" s="21">
        <f>+SUMIFS(Resultados_Dic3!R$3:R$99980,Resultados_Dic3!$F$3:$F$99980,Produccion_UO!$K910,Resultados_Dic3!$D$3:$D$99980,$L$882,Resultados_Dic3!$E$3:$E$99980,Produccion_UO!$J910,Resultados_Dic3!$A$3:$A$99980,Produccion_UO!$H910)*$I$882</f>
        <v>17.58967283962512</v>
      </c>
      <c r="X910" s="21">
        <f>+SUMIFS(Resultados_Dic3!S$3:S$99980,Resultados_Dic3!$F$3:$F$99980,Produccion_UO!$K910,Resultados_Dic3!$D$3:$D$99980,$L$882,Resultados_Dic3!$E$3:$E$99980,Produccion_UO!$J910,Resultados_Dic3!$A$3:$A$99980,Produccion_UO!$H910)*$I$882</f>
        <v>0</v>
      </c>
      <c r="Y910" s="21">
        <f>+SUMIFS(Resultados_Dic3!T$3:T$99980,Resultados_Dic3!$F$3:$F$99980,Produccion_UO!$K910,Resultados_Dic3!$D$3:$D$99980,$L$882,Resultados_Dic3!$E$3:$E$99980,Produccion_UO!$J910,Resultados_Dic3!$A$3:$A$99980,Produccion_UO!$H910)*$I$882</f>
        <v>0</v>
      </c>
      <c r="Z910" s="21">
        <f>+SUMIFS(Resultados_Dic3!U$3:U$99980,Resultados_Dic3!$F$3:$F$99980,Produccion_UO!$K910,Resultados_Dic3!$D$3:$D$99980,$L$882,Resultados_Dic3!$E$3:$E$99980,Produccion_UO!$J910,Resultados_Dic3!$A$3:$A$99980,Produccion_UO!$H910)*$I$882</f>
        <v>0</v>
      </c>
      <c r="AA910" s="21">
        <f>+SUMIFS(Resultados_Dic3!V$3:V$99980,Resultados_Dic3!$F$3:$F$99980,Produccion_UO!$K910,Resultados_Dic3!$D$3:$D$99980,$L$882,Resultados_Dic3!$E$3:$E$99980,Produccion_UO!$J910,Resultados_Dic3!$A$3:$A$99980,Produccion_UO!$H910)*$I$882</f>
        <v>0</v>
      </c>
      <c r="AB910" s="21">
        <f>+SUMIFS(Resultados_Dic3!W$3:W$99980,Resultados_Dic3!$F$3:$F$99980,Produccion_UO!$K910,Resultados_Dic3!$D$3:$D$99980,$L$882,Resultados_Dic3!$E$3:$E$99980,Produccion_UO!$J910,Resultados_Dic3!$A$3:$A$99980,Produccion_UO!$H910)*$I$882</f>
        <v>0</v>
      </c>
      <c r="AC910" s="21">
        <f>+SUMIFS(Resultados_Dic3!X$3:X$99980,Resultados_Dic3!$F$3:$F$99980,Produccion_UO!$K910,Resultados_Dic3!$D$3:$D$99980,$L$882,Resultados_Dic3!$E$3:$E$99980,Produccion_UO!$J910,Resultados_Dic3!$A$3:$A$99980,Produccion_UO!$H910)*$I$882</f>
        <v>0</v>
      </c>
      <c r="AD910" s="21">
        <f>+SUMIFS(Resultados_Dic3!Y$3:Y$99980,Resultados_Dic3!$F$3:$F$99980,Produccion_UO!$K910,Resultados_Dic3!$D$3:$D$99980,$L$882,Resultados_Dic3!$E$3:$E$99980,Produccion_UO!$J910,Resultados_Dic3!$A$3:$A$99980,Produccion_UO!$H910)*$I$882</f>
        <v>0</v>
      </c>
      <c r="AE910" s="21">
        <f>+SUMIFS(Resultados_Dic3!Z$3:Z$99980,Resultados_Dic3!$F$3:$F$99980,Produccion_UO!$K910,Resultados_Dic3!$D$3:$D$99980,$L$882,Resultados_Dic3!$E$3:$E$99980,Produccion_UO!$J910,Resultados_Dic3!$A$3:$A$99980,Produccion_UO!$H910)*$I$882</f>
        <v>0</v>
      </c>
      <c r="AF910" s="21">
        <f>+SUMIFS(Resultados_Dic3!AA$3:AA$99980,Resultados_Dic3!$F$3:$F$99980,Produccion_UO!$K910,Resultados_Dic3!$D$3:$D$99980,$L$882,Resultados_Dic3!$E$3:$E$99980,Produccion_UO!$J910,Resultados_Dic3!$A$3:$A$99980,Produccion_UO!$H910)*$I$882</f>
        <v>0</v>
      </c>
      <c r="AG910" s="21">
        <f>+SUMIFS(Resultados_Dic3!AB$3:AB$99980,Resultados_Dic3!$F$3:$F$99980,Produccion_UO!$K910,Resultados_Dic3!$D$3:$D$99980,$L$882,Resultados_Dic3!$E$3:$E$99980,Produccion_UO!$J910,Resultados_Dic3!$A$3:$A$99980,Produccion_UO!$H910)*$I$882</f>
        <v>0</v>
      </c>
      <c r="AH910" s="21">
        <f>+SUMIFS(Resultados_Dic3!AC$3:AC$99980,Resultados_Dic3!$F$3:$F$99980,Produccion_UO!$K910,Resultados_Dic3!$D$3:$D$99980,$L$882,Resultados_Dic3!$E$3:$E$99980,Produccion_UO!$J910,Resultados_Dic3!$A$3:$A$99980,Produccion_UO!$H910)*$I$882</f>
        <v>0</v>
      </c>
      <c r="AI910" s="21">
        <f>+SUMIFS(Resultados_Dic3!AD$3:AD$99980,Resultados_Dic3!$F$3:$F$99980,Produccion_UO!$K910,Resultados_Dic3!$D$3:$D$99980,$L$882,Resultados_Dic3!$E$3:$E$99980,Produccion_UO!$J910,Resultados_Dic3!$A$3:$A$99980,Produccion_UO!$H910)*$I$882</f>
        <v>0</v>
      </c>
      <c r="AJ910" s="21">
        <f>+SUMIFS(Resultados_Dic3!AE$3:AE$99980,Resultados_Dic3!$F$3:$F$99980,Produccion_UO!$K910,Resultados_Dic3!$D$3:$D$99980,$L$882,Resultados_Dic3!$E$3:$E$99980,Produccion_UO!$J910,Resultados_Dic3!$A$3:$A$99980,Produccion_UO!$H910)*$I$882</f>
        <v>0</v>
      </c>
      <c r="AK910" s="21">
        <f>+SUMIFS(Resultados_Dic3!AF$3:AF$99980,Resultados_Dic3!$F$3:$F$99980,Produccion_UO!$K910,Resultados_Dic3!$D$3:$D$99980,$L$882,Resultados_Dic3!$E$3:$E$99980,Produccion_UO!$J910,Resultados_Dic3!$A$3:$A$99980,Produccion_UO!$H910)*$I$882</f>
        <v>0</v>
      </c>
      <c r="AL910" s="21">
        <f>+SUMIFS(Resultados_Dic3!AG$3:AG$99980,Resultados_Dic3!$F$3:$F$99980,Produccion_UO!$K910,Resultados_Dic3!$D$3:$D$99980,$L$882,Resultados_Dic3!$E$3:$E$99980,Produccion_UO!$J910,Resultados_Dic3!$A$3:$A$99980,Produccion_UO!$H910)*$I$882</f>
        <v>0</v>
      </c>
      <c r="AM910" s="21">
        <f>+SUMIFS(Resultados_Dic3!AH$3:AH$99980,Resultados_Dic3!$F$3:$F$99980,Produccion_UO!$K910,Resultados_Dic3!$D$3:$D$99980,$L$882,Resultados_Dic3!$E$3:$E$99980,Produccion_UO!$J910,Resultados_Dic3!$A$3:$A$99980,Produccion_UO!$H910)*$I$882</f>
        <v>0</v>
      </c>
      <c r="AN910" s="21">
        <f>+SUMIFS(Resultados_Dic3!AI$3:AI$99980,Resultados_Dic3!$F$3:$F$99980,Produccion_UO!$K910,Resultados_Dic3!$D$3:$D$99980,$L$882,Resultados_Dic3!$E$3:$E$99980,Produccion_UO!$J910,Resultados_Dic3!$A$3:$A$99980,Produccion_UO!$H910)*$I$882</f>
        <v>0</v>
      </c>
      <c r="AO910" s="21">
        <f>+SUMIFS(Resultados_Dic3!AJ$3:AJ$99980,Resultados_Dic3!$F$3:$F$99980,Produccion_UO!$K910,Resultados_Dic3!$D$3:$D$99980,$L$882,Resultados_Dic3!$E$3:$E$99980,Produccion_UO!$J910,Resultados_Dic3!$A$3:$A$99980,Produccion_UO!$H910)*$I$882</f>
        <v>0</v>
      </c>
      <c r="AP910" s="21">
        <f>+SUMIFS(Resultados_Dic3!AK$3:AK$99980,Resultados_Dic3!$F$3:$F$99980,Produccion_UO!$K910,Resultados_Dic3!$D$3:$D$99980,$L$882,Resultados_Dic3!$E$3:$E$99980,Produccion_UO!$J910,Resultados_Dic3!$A$3:$A$99980,Produccion_UO!$H910)*$I$882</f>
        <v>0</v>
      </c>
      <c r="AQ910" s="21">
        <f>+SUMIFS(Resultados_Dic3!AL$3:AL$99980,Resultados_Dic3!$F$3:$F$99980,Produccion_UO!$K910,Resultados_Dic3!$D$3:$D$99980,$L$882,Resultados_Dic3!$E$3:$E$99980,Produccion_UO!$J910,Resultados_Dic3!$A$3:$A$99980,Produccion_UO!$H910)*$I$882</f>
        <v>0</v>
      </c>
      <c r="AR910" s="21">
        <f>+SUMIFS(Resultados_Dic3!AM$3:AM$99980,Resultados_Dic3!$F$3:$F$99980,Produccion_UO!$K910,Resultados_Dic3!$D$3:$D$99980,$L$882,Resultados_Dic3!$E$3:$E$99980,Produccion_UO!$J910,Resultados_Dic3!$A$3:$A$99980,Produccion_UO!$H910)*$I$882</f>
        <v>0</v>
      </c>
    </row>
    <row r="911" spans="8:44" x14ac:dyDescent="0.25">
      <c r="H911" s="17" t="str">
        <f t="shared" si="241"/>
        <v>DIC7</v>
      </c>
      <c r="J911" s="24" t="s">
        <v>108</v>
      </c>
      <c r="K911" s="13" t="s">
        <v>211</v>
      </c>
      <c r="L911" s="13" t="s">
        <v>324</v>
      </c>
      <c r="M911" s="21">
        <f>+SUMIFS(Resultados_Dic3!H$3:H$99980,Resultados_Dic3!$F$3:$F$99980,Produccion_UO!$K911,Resultados_Dic3!$D$3:$D$99980,$L$882,Resultados_Dic3!$E$3:$E$99980,Produccion_UO!$J911,Resultados_Dic3!$A$3:$A$99980,Produccion_UO!$H911)*$I$882</f>
        <v>0</v>
      </c>
      <c r="N911" s="21">
        <f>+SUMIFS(Resultados_Dic3!I$3:I$99980,Resultados_Dic3!$F$3:$F$99980,Produccion_UO!$K911,Resultados_Dic3!$D$3:$D$99980,$L$882,Resultados_Dic3!$E$3:$E$99980,Produccion_UO!$J911,Resultados_Dic3!$A$3:$A$99980,Produccion_UO!$H911)*$I$882</f>
        <v>0</v>
      </c>
      <c r="O911" s="21">
        <f>+SUMIFS(Resultados_Dic3!J$3:J$99980,Resultados_Dic3!$F$3:$F$99980,Produccion_UO!$K911,Resultados_Dic3!$D$3:$D$99980,$L$882,Resultados_Dic3!$E$3:$E$99980,Produccion_UO!$J911,Resultados_Dic3!$A$3:$A$99980,Produccion_UO!$H911)*$I$882</f>
        <v>0</v>
      </c>
      <c r="P911" s="21">
        <f>+SUMIFS(Resultados_Dic3!K$3:K$99980,Resultados_Dic3!$F$3:$F$99980,Produccion_UO!$K911,Resultados_Dic3!$D$3:$D$99980,$L$882,Resultados_Dic3!$E$3:$E$99980,Produccion_UO!$J911,Resultados_Dic3!$A$3:$A$99980,Produccion_UO!$H911)*$I$882</f>
        <v>0</v>
      </c>
      <c r="Q911" s="21">
        <f>+SUMIFS(Resultados_Dic3!L$3:L$99980,Resultados_Dic3!$F$3:$F$99980,Produccion_UO!$K911,Resultados_Dic3!$D$3:$D$99980,$L$882,Resultados_Dic3!$E$3:$E$99980,Produccion_UO!$J911,Resultados_Dic3!$A$3:$A$99980,Produccion_UO!$H911)*$I$882</f>
        <v>0</v>
      </c>
      <c r="R911" s="21">
        <f>+SUMIFS(Resultados_Dic3!M$3:M$99980,Resultados_Dic3!$F$3:$F$99980,Produccion_UO!$K911,Resultados_Dic3!$D$3:$D$99980,$L$882,Resultados_Dic3!$E$3:$E$99980,Produccion_UO!$J911,Resultados_Dic3!$A$3:$A$99980,Produccion_UO!$H911)*$I$882</f>
        <v>0</v>
      </c>
      <c r="S911" s="21">
        <f>+SUMIFS(Resultados_Dic3!N$3:N$99980,Resultados_Dic3!$F$3:$F$99980,Produccion_UO!$K911,Resultados_Dic3!$D$3:$D$99980,$L$882,Resultados_Dic3!$E$3:$E$99980,Produccion_UO!$J911,Resultados_Dic3!$A$3:$A$99980,Produccion_UO!$H911)*$I$882</f>
        <v>0</v>
      </c>
      <c r="T911" s="21">
        <f>+SUMIFS(Resultados_Dic3!O$3:O$99980,Resultados_Dic3!$F$3:$F$99980,Produccion_UO!$K911,Resultados_Dic3!$D$3:$D$99980,$L$882,Resultados_Dic3!$E$3:$E$99980,Produccion_UO!$J911,Resultados_Dic3!$A$3:$A$99980,Produccion_UO!$H911)*$I$882</f>
        <v>0</v>
      </c>
      <c r="U911" s="21">
        <f>+SUMIFS(Resultados_Dic3!P$3:P$99980,Resultados_Dic3!$F$3:$F$99980,Produccion_UO!$K911,Resultados_Dic3!$D$3:$D$99980,$L$882,Resultados_Dic3!$E$3:$E$99980,Produccion_UO!$J911,Resultados_Dic3!$A$3:$A$99980,Produccion_UO!$H911)*$I$882</f>
        <v>0</v>
      </c>
      <c r="V911" s="21">
        <f>+SUMIFS(Resultados_Dic3!Q$3:Q$99980,Resultados_Dic3!$F$3:$F$99980,Produccion_UO!$K911,Resultados_Dic3!$D$3:$D$99980,$L$882,Resultados_Dic3!$E$3:$E$99980,Produccion_UO!$J911,Resultados_Dic3!$A$3:$A$99980,Produccion_UO!$H911)*$I$882</f>
        <v>0</v>
      </c>
      <c r="W911" s="21">
        <f>+SUMIFS(Resultados_Dic3!R$3:R$99980,Resultados_Dic3!$F$3:$F$99980,Produccion_UO!$K911,Resultados_Dic3!$D$3:$D$99980,$L$882,Resultados_Dic3!$E$3:$E$99980,Produccion_UO!$J911,Resultados_Dic3!$A$3:$A$99980,Produccion_UO!$H911)*$I$882</f>
        <v>0</v>
      </c>
      <c r="X911" s="21">
        <f>+SUMIFS(Resultados_Dic3!S$3:S$99980,Resultados_Dic3!$F$3:$F$99980,Produccion_UO!$K911,Resultados_Dic3!$D$3:$D$99980,$L$882,Resultados_Dic3!$E$3:$E$99980,Produccion_UO!$J911,Resultados_Dic3!$A$3:$A$99980,Produccion_UO!$H911)*$I$882</f>
        <v>0</v>
      </c>
      <c r="Y911" s="21">
        <f>+SUMIFS(Resultados_Dic3!T$3:T$99980,Resultados_Dic3!$F$3:$F$99980,Produccion_UO!$K911,Resultados_Dic3!$D$3:$D$99980,$L$882,Resultados_Dic3!$E$3:$E$99980,Produccion_UO!$J911,Resultados_Dic3!$A$3:$A$99980,Produccion_UO!$H911)*$I$882</f>
        <v>0</v>
      </c>
      <c r="Z911" s="21">
        <f>+SUMIFS(Resultados_Dic3!U$3:U$99980,Resultados_Dic3!$F$3:$F$99980,Produccion_UO!$K911,Resultados_Dic3!$D$3:$D$99980,$L$882,Resultados_Dic3!$E$3:$E$99980,Produccion_UO!$J911,Resultados_Dic3!$A$3:$A$99980,Produccion_UO!$H911)*$I$882</f>
        <v>0</v>
      </c>
      <c r="AA911" s="21">
        <f>+SUMIFS(Resultados_Dic3!V$3:V$99980,Resultados_Dic3!$F$3:$F$99980,Produccion_UO!$K911,Resultados_Dic3!$D$3:$D$99980,$L$882,Resultados_Dic3!$E$3:$E$99980,Produccion_UO!$J911,Resultados_Dic3!$A$3:$A$99980,Produccion_UO!$H911)*$I$882</f>
        <v>0</v>
      </c>
      <c r="AB911" s="21">
        <f>+SUMIFS(Resultados_Dic3!W$3:W$99980,Resultados_Dic3!$F$3:$F$99980,Produccion_UO!$K911,Resultados_Dic3!$D$3:$D$99980,$L$882,Resultados_Dic3!$E$3:$E$99980,Produccion_UO!$J911,Resultados_Dic3!$A$3:$A$99980,Produccion_UO!$H911)*$I$882</f>
        <v>0</v>
      </c>
      <c r="AC911" s="21">
        <f>+SUMIFS(Resultados_Dic3!X$3:X$99980,Resultados_Dic3!$F$3:$F$99980,Produccion_UO!$K911,Resultados_Dic3!$D$3:$D$99980,$L$882,Resultados_Dic3!$E$3:$E$99980,Produccion_UO!$J911,Resultados_Dic3!$A$3:$A$99980,Produccion_UO!$H911)*$I$882</f>
        <v>0</v>
      </c>
      <c r="AD911" s="21">
        <f>+SUMIFS(Resultados_Dic3!Y$3:Y$99980,Resultados_Dic3!$F$3:$F$99980,Produccion_UO!$K911,Resultados_Dic3!$D$3:$D$99980,$L$882,Resultados_Dic3!$E$3:$E$99980,Produccion_UO!$J911,Resultados_Dic3!$A$3:$A$99980,Produccion_UO!$H911)*$I$882</f>
        <v>0</v>
      </c>
      <c r="AE911" s="21">
        <f>+SUMIFS(Resultados_Dic3!Z$3:Z$99980,Resultados_Dic3!$F$3:$F$99980,Produccion_UO!$K911,Resultados_Dic3!$D$3:$D$99980,$L$882,Resultados_Dic3!$E$3:$E$99980,Produccion_UO!$J911,Resultados_Dic3!$A$3:$A$99980,Produccion_UO!$H911)*$I$882</f>
        <v>0</v>
      </c>
      <c r="AF911" s="21">
        <f>+SUMIFS(Resultados_Dic3!AA$3:AA$99980,Resultados_Dic3!$F$3:$F$99980,Produccion_UO!$K911,Resultados_Dic3!$D$3:$D$99980,$L$882,Resultados_Dic3!$E$3:$E$99980,Produccion_UO!$J911,Resultados_Dic3!$A$3:$A$99980,Produccion_UO!$H911)*$I$882</f>
        <v>0</v>
      </c>
      <c r="AG911" s="21">
        <f>+SUMIFS(Resultados_Dic3!AB$3:AB$99980,Resultados_Dic3!$F$3:$F$99980,Produccion_UO!$K911,Resultados_Dic3!$D$3:$D$99980,$L$882,Resultados_Dic3!$E$3:$E$99980,Produccion_UO!$J911,Resultados_Dic3!$A$3:$A$99980,Produccion_UO!$H911)*$I$882</f>
        <v>0</v>
      </c>
      <c r="AH911" s="21">
        <f>+SUMIFS(Resultados_Dic3!AC$3:AC$99980,Resultados_Dic3!$F$3:$F$99980,Produccion_UO!$K911,Resultados_Dic3!$D$3:$D$99980,$L$882,Resultados_Dic3!$E$3:$E$99980,Produccion_UO!$J911,Resultados_Dic3!$A$3:$A$99980,Produccion_UO!$H911)*$I$882</f>
        <v>0</v>
      </c>
      <c r="AI911" s="21">
        <f>+SUMIFS(Resultados_Dic3!AD$3:AD$99980,Resultados_Dic3!$F$3:$F$99980,Produccion_UO!$K911,Resultados_Dic3!$D$3:$D$99980,$L$882,Resultados_Dic3!$E$3:$E$99980,Produccion_UO!$J911,Resultados_Dic3!$A$3:$A$99980,Produccion_UO!$H911)*$I$882</f>
        <v>0</v>
      </c>
      <c r="AJ911" s="21">
        <f>+SUMIFS(Resultados_Dic3!AE$3:AE$99980,Resultados_Dic3!$F$3:$F$99980,Produccion_UO!$K911,Resultados_Dic3!$D$3:$D$99980,$L$882,Resultados_Dic3!$E$3:$E$99980,Produccion_UO!$J911,Resultados_Dic3!$A$3:$A$99980,Produccion_UO!$H911)*$I$882</f>
        <v>0</v>
      </c>
      <c r="AK911" s="21">
        <f>+SUMIFS(Resultados_Dic3!AF$3:AF$99980,Resultados_Dic3!$F$3:$F$99980,Produccion_UO!$K911,Resultados_Dic3!$D$3:$D$99980,$L$882,Resultados_Dic3!$E$3:$E$99980,Produccion_UO!$J911,Resultados_Dic3!$A$3:$A$99980,Produccion_UO!$H911)*$I$882</f>
        <v>0</v>
      </c>
      <c r="AL911" s="21">
        <f>+SUMIFS(Resultados_Dic3!AG$3:AG$99980,Resultados_Dic3!$F$3:$F$99980,Produccion_UO!$K911,Resultados_Dic3!$D$3:$D$99980,$L$882,Resultados_Dic3!$E$3:$E$99980,Produccion_UO!$J911,Resultados_Dic3!$A$3:$A$99980,Produccion_UO!$H911)*$I$882</f>
        <v>0</v>
      </c>
      <c r="AM911" s="21">
        <f>+SUMIFS(Resultados_Dic3!AH$3:AH$99980,Resultados_Dic3!$F$3:$F$99980,Produccion_UO!$K911,Resultados_Dic3!$D$3:$D$99980,$L$882,Resultados_Dic3!$E$3:$E$99980,Produccion_UO!$J911,Resultados_Dic3!$A$3:$A$99980,Produccion_UO!$H911)*$I$882</f>
        <v>0</v>
      </c>
      <c r="AN911" s="21">
        <f>+SUMIFS(Resultados_Dic3!AI$3:AI$99980,Resultados_Dic3!$F$3:$F$99980,Produccion_UO!$K911,Resultados_Dic3!$D$3:$D$99980,$L$882,Resultados_Dic3!$E$3:$E$99980,Produccion_UO!$J911,Resultados_Dic3!$A$3:$A$99980,Produccion_UO!$H911)*$I$882</f>
        <v>0</v>
      </c>
      <c r="AO911" s="21">
        <f>+SUMIFS(Resultados_Dic3!AJ$3:AJ$99980,Resultados_Dic3!$F$3:$F$99980,Produccion_UO!$K911,Resultados_Dic3!$D$3:$D$99980,$L$882,Resultados_Dic3!$E$3:$E$99980,Produccion_UO!$J911,Resultados_Dic3!$A$3:$A$99980,Produccion_UO!$H911)*$I$882</f>
        <v>0</v>
      </c>
      <c r="AP911" s="21">
        <f>+SUMIFS(Resultados_Dic3!AK$3:AK$99980,Resultados_Dic3!$F$3:$F$99980,Produccion_UO!$K911,Resultados_Dic3!$D$3:$D$99980,$L$882,Resultados_Dic3!$E$3:$E$99980,Produccion_UO!$J911,Resultados_Dic3!$A$3:$A$99980,Produccion_UO!$H911)*$I$882</f>
        <v>0</v>
      </c>
      <c r="AQ911" s="21">
        <f>+SUMIFS(Resultados_Dic3!AL$3:AL$99980,Resultados_Dic3!$F$3:$F$99980,Produccion_UO!$K911,Resultados_Dic3!$D$3:$D$99980,$L$882,Resultados_Dic3!$E$3:$E$99980,Produccion_UO!$J911,Resultados_Dic3!$A$3:$A$99980,Produccion_UO!$H911)*$I$882</f>
        <v>0</v>
      </c>
      <c r="AR911" s="21">
        <f>+SUMIFS(Resultados_Dic3!AM$3:AM$99980,Resultados_Dic3!$F$3:$F$99980,Produccion_UO!$K911,Resultados_Dic3!$D$3:$D$99980,$L$882,Resultados_Dic3!$E$3:$E$99980,Produccion_UO!$J911,Resultados_Dic3!$A$3:$A$99980,Produccion_UO!$H911)*$I$882</f>
        <v>0</v>
      </c>
    </row>
    <row r="912" spans="8:44" x14ac:dyDescent="0.25">
      <c r="H912" s="17" t="str">
        <f t="shared" si="241"/>
        <v>DIC7</v>
      </c>
      <c r="J912" s="24" t="s">
        <v>109</v>
      </c>
      <c r="K912" s="13" t="s">
        <v>463</v>
      </c>
      <c r="L912" s="13" t="s">
        <v>326</v>
      </c>
      <c r="M912" s="21">
        <f>+SUMIFS(Resultados_Dic3!H$3:H$99980,Resultados_Dic3!$F$3:$F$99980,Produccion_UO!$K912,Resultados_Dic3!$D$3:$D$99980,$L$882,Resultados_Dic3!$E$3:$E$99980,Produccion_UO!$J912,Resultados_Dic3!$A$3:$A$99980,Produccion_UO!$H912)*$I$882</f>
        <v>0</v>
      </c>
      <c r="N912" s="21">
        <f>+SUMIFS(Resultados_Dic3!I$3:I$99980,Resultados_Dic3!$F$3:$F$99980,Produccion_UO!$K912,Resultados_Dic3!$D$3:$D$99980,$L$882,Resultados_Dic3!$E$3:$E$99980,Produccion_UO!$J912,Resultados_Dic3!$A$3:$A$99980,Produccion_UO!$H912)*$I$882</f>
        <v>0</v>
      </c>
      <c r="O912" s="21">
        <f>+SUMIFS(Resultados_Dic3!J$3:J$99980,Resultados_Dic3!$F$3:$F$99980,Produccion_UO!$K912,Resultados_Dic3!$D$3:$D$99980,$L$882,Resultados_Dic3!$E$3:$E$99980,Produccion_UO!$J912,Resultados_Dic3!$A$3:$A$99980,Produccion_UO!$H912)*$I$882</f>
        <v>0</v>
      </c>
      <c r="P912" s="21">
        <f>+SUMIFS(Resultados_Dic3!K$3:K$99980,Resultados_Dic3!$F$3:$F$99980,Produccion_UO!$K912,Resultados_Dic3!$D$3:$D$99980,$L$882,Resultados_Dic3!$E$3:$E$99980,Produccion_UO!$J912,Resultados_Dic3!$A$3:$A$99980,Produccion_UO!$H912)*$I$882</f>
        <v>0</v>
      </c>
      <c r="Q912" s="21">
        <f>+SUMIFS(Resultados_Dic3!L$3:L$99980,Resultados_Dic3!$F$3:$F$99980,Produccion_UO!$K912,Resultados_Dic3!$D$3:$D$99980,$L$882,Resultados_Dic3!$E$3:$E$99980,Produccion_UO!$J912,Resultados_Dic3!$A$3:$A$99980,Produccion_UO!$H912)*$I$882</f>
        <v>0</v>
      </c>
      <c r="R912" s="21">
        <f>+SUMIFS(Resultados_Dic3!M$3:M$99980,Resultados_Dic3!$F$3:$F$99980,Produccion_UO!$K912,Resultados_Dic3!$D$3:$D$99980,$L$882,Resultados_Dic3!$E$3:$E$99980,Produccion_UO!$J912,Resultados_Dic3!$A$3:$A$99980,Produccion_UO!$H912)*$I$882</f>
        <v>0</v>
      </c>
      <c r="S912" s="21">
        <f>+SUMIFS(Resultados_Dic3!N$3:N$99980,Resultados_Dic3!$F$3:$F$99980,Produccion_UO!$K912,Resultados_Dic3!$D$3:$D$99980,$L$882,Resultados_Dic3!$E$3:$E$99980,Produccion_UO!$J912,Resultados_Dic3!$A$3:$A$99980,Produccion_UO!$H912)*$I$882</f>
        <v>0</v>
      </c>
      <c r="T912" s="21">
        <f>+SUMIFS(Resultados_Dic3!O$3:O$99980,Resultados_Dic3!$F$3:$F$99980,Produccion_UO!$K912,Resultados_Dic3!$D$3:$D$99980,$L$882,Resultados_Dic3!$E$3:$E$99980,Produccion_UO!$J912,Resultados_Dic3!$A$3:$A$99980,Produccion_UO!$H912)*$I$882</f>
        <v>0</v>
      </c>
      <c r="U912" s="21">
        <f>+SUMIFS(Resultados_Dic3!P$3:P$99980,Resultados_Dic3!$F$3:$F$99980,Produccion_UO!$K912,Resultados_Dic3!$D$3:$D$99980,$L$882,Resultados_Dic3!$E$3:$E$99980,Produccion_UO!$J912,Resultados_Dic3!$A$3:$A$99980,Produccion_UO!$H912)*$I$882</f>
        <v>0</v>
      </c>
      <c r="V912" s="21">
        <f>+SUMIFS(Resultados_Dic3!Q$3:Q$99980,Resultados_Dic3!$F$3:$F$99980,Produccion_UO!$K912,Resultados_Dic3!$D$3:$D$99980,$L$882,Resultados_Dic3!$E$3:$E$99980,Produccion_UO!$J912,Resultados_Dic3!$A$3:$A$99980,Produccion_UO!$H912)*$I$882</f>
        <v>0</v>
      </c>
      <c r="W912" s="21">
        <f>+SUMIFS(Resultados_Dic3!R$3:R$99980,Resultados_Dic3!$F$3:$F$99980,Produccion_UO!$K912,Resultados_Dic3!$D$3:$D$99980,$L$882,Resultados_Dic3!$E$3:$E$99980,Produccion_UO!$J912,Resultados_Dic3!$A$3:$A$99980,Produccion_UO!$H912)*$I$882</f>
        <v>0</v>
      </c>
      <c r="X912" s="21">
        <f>+SUMIFS(Resultados_Dic3!S$3:S$99980,Resultados_Dic3!$F$3:$F$99980,Produccion_UO!$K912,Resultados_Dic3!$D$3:$D$99980,$L$882,Resultados_Dic3!$E$3:$E$99980,Produccion_UO!$J912,Resultados_Dic3!$A$3:$A$99980,Produccion_UO!$H912)*$I$882</f>
        <v>0</v>
      </c>
      <c r="Y912" s="21">
        <f>+SUMIFS(Resultados_Dic3!T$3:T$99980,Resultados_Dic3!$F$3:$F$99980,Produccion_UO!$K912,Resultados_Dic3!$D$3:$D$99980,$L$882,Resultados_Dic3!$E$3:$E$99980,Produccion_UO!$J912,Resultados_Dic3!$A$3:$A$99980,Produccion_UO!$H912)*$I$882</f>
        <v>0</v>
      </c>
      <c r="Z912" s="21">
        <f>+SUMIFS(Resultados_Dic3!U$3:U$99980,Resultados_Dic3!$F$3:$F$99980,Produccion_UO!$K912,Resultados_Dic3!$D$3:$D$99980,$L$882,Resultados_Dic3!$E$3:$E$99980,Produccion_UO!$J912,Resultados_Dic3!$A$3:$A$99980,Produccion_UO!$H912)*$I$882</f>
        <v>0</v>
      </c>
      <c r="AA912" s="21">
        <f>+SUMIFS(Resultados_Dic3!V$3:V$99980,Resultados_Dic3!$F$3:$F$99980,Produccion_UO!$K912,Resultados_Dic3!$D$3:$D$99980,$L$882,Resultados_Dic3!$E$3:$E$99980,Produccion_UO!$J912,Resultados_Dic3!$A$3:$A$99980,Produccion_UO!$H912)*$I$882</f>
        <v>0</v>
      </c>
      <c r="AB912" s="21">
        <f>+SUMIFS(Resultados_Dic3!W$3:W$99980,Resultados_Dic3!$F$3:$F$99980,Produccion_UO!$K912,Resultados_Dic3!$D$3:$D$99980,$L$882,Resultados_Dic3!$E$3:$E$99980,Produccion_UO!$J912,Resultados_Dic3!$A$3:$A$99980,Produccion_UO!$H912)*$I$882</f>
        <v>0</v>
      </c>
      <c r="AC912" s="21">
        <f>+SUMIFS(Resultados_Dic3!X$3:X$99980,Resultados_Dic3!$F$3:$F$99980,Produccion_UO!$K912,Resultados_Dic3!$D$3:$D$99980,$L$882,Resultados_Dic3!$E$3:$E$99980,Produccion_UO!$J912,Resultados_Dic3!$A$3:$A$99980,Produccion_UO!$H912)*$I$882</f>
        <v>0</v>
      </c>
      <c r="AD912" s="21">
        <f>+SUMIFS(Resultados_Dic3!Y$3:Y$99980,Resultados_Dic3!$F$3:$F$99980,Produccion_UO!$K912,Resultados_Dic3!$D$3:$D$99980,$L$882,Resultados_Dic3!$E$3:$E$99980,Produccion_UO!$J912,Resultados_Dic3!$A$3:$A$99980,Produccion_UO!$H912)*$I$882</f>
        <v>0</v>
      </c>
      <c r="AE912" s="21">
        <f>+SUMIFS(Resultados_Dic3!Z$3:Z$99980,Resultados_Dic3!$F$3:$F$99980,Produccion_UO!$K912,Resultados_Dic3!$D$3:$D$99980,$L$882,Resultados_Dic3!$E$3:$E$99980,Produccion_UO!$J912,Resultados_Dic3!$A$3:$A$99980,Produccion_UO!$H912)*$I$882</f>
        <v>0</v>
      </c>
      <c r="AF912" s="21">
        <f>+SUMIFS(Resultados_Dic3!AA$3:AA$99980,Resultados_Dic3!$F$3:$F$99980,Produccion_UO!$K912,Resultados_Dic3!$D$3:$D$99980,$L$882,Resultados_Dic3!$E$3:$E$99980,Produccion_UO!$J912,Resultados_Dic3!$A$3:$A$99980,Produccion_UO!$H912)*$I$882</f>
        <v>0</v>
      </c>
      <c r="AG912" s="21">
        <f>+SUMIFS(Resultados_Dic3!AB$3:AB$99980,Resultados_Dic3!$F$3:$F$99980,Produccion_UO!$K912,Resultados_Dic3!$D$3:$D$99980,$L$882,Resultados_Dic3!$E$3:$E$99980,Produccion_UO!$J912,Resultados_Dic3!$A$3:$A$99980,Produccion_UO!$H912)*$I$882</f>
        <v>0</v>
      </c>
      <c r="AH912" s="21">
        <f>+SUMIFS(Resultados_Dic3!AC$3:AC$99980,Resultados_Dic3!$F$3:$F$99980,Produccion_UO!$K912,Resultados_Dic3!$D$3:$D$99980,$L$882,Resultados_Dic3!$E$3:$E$99980,Produccion_UO!$J912,Resultados_Dic3!$A$3:$A$99980,Produccion_UO!$H912)*$I$882</f>
        <v>0</v>
      </c>
      <c r="AI912" s="21">
        <f>+SUMIFS(Resultados_Dic3!AD$3:AD$99980,Resultados_Dic3!$F$3:$F$99980,Produccion_UO!$K912,Resultados_Dic3!$D$3:$D$99980,$L$882,Resultados_Dic3!$E$3:$E$99980,Produccion_UO!$J912,Resultados_Dic3!$A$3:$A$99980,Produccion_UO!$H912)*$I$882</f>
        <v>0</v>
      </c>
      <c r="AJ912" s="21">
        <f>+SUMIFS(Resultados_Dic3!AE$3:AE$99980,Resultados_Dic3!$F$3:$F$99980,Produccion_UO!$K912,Resultados_Dic3!$D$3:$D$99980,$L$882,Resultados_Dic3!$E$3:$E$99980,Produccion_UO!$J912,Resultados_Dic3!$A$3:$A$99980,Produccion_UO!$H912)*$I$882</f>
        <v>0</v>
      </c>
      <c r="AK912" s="21">
        <f>+SUMIFS(Resultados_Dic3!AF$3:AF$99980,Resultados_Dic3!$F$3:$F$99980,Produccion_UO!$K912,Resultados_Dic3!$D$3:$D$99980,$L$882,Resultados_Dic3!$E$3:$E$99980,Produccion_UO!$J912,Resultados_Dic3!$A$3:$A$99980,Produccion_UO!$H912)*$I$882</f>
        <v>0</v>
      </c>
      <c r="AL912" s="21">
        <f>+SUMIFS(Resultados_Dic3!AG$3:AG$99980,Resultados_Dic3!$F$3:$F$99980,Produccion_UO!$K912,Resultados_Dic3!$D$3:$D$99980,$L$882,Resultados_Dic3!$E$3:$E$99980,Produccion_UO!$J912,Resultados_Dic3!$A$3:$A$99980,Produccion_UO!$H912)*$I$882</f>
        <v>0</v>
      </c>
      <c r="AM912" s="21">
        <f>+SUMIFS(Resultados_Dic3!AH$3:AH$99980,Resultados_Dic3!$F$3:$F$99980,Produccion_UO!$K912,Resultados_Dic3!$D$3:$D$99980,$L$882,Resultados_Dic3!$E$3:$E$99980,Produccion_UO!$J912,Resultados_Dic3!$A$3:$A$99980,Produccion_UO!$H912)*$I$882</f>
        <v>0</v>
      </c>
      <c r="AN912" s="21">
        <f>+SUMIFS(Resultados_Dic3!AI$3:AI$99980,Resultados_Dic3!$F$3:$F$99980,Produccion_UO!$K912,Resultados_Dic3!$D$3:$D$99980,$L$882,Resultados_Dic3!$E$3:$E$99980,Produccion_UO!$J912,Resultados_Dic3!$A$3:$A$99980,Produccion_UO!$H912)*$I$882</f>
        <v>0</v>
      </c>
      <c r="AO912" s="21">
        <f>+SUMIFS(Resultados_Dic3!AJ$3:AJ$99980,Resultados_Dic3!$F$3:$F$99980,Produccion_UO!$K912,Resultados_Dic3!$D$3:$D$99980,$L$882,Resultados_Dic3!$E$3:$E$99980,Produccion_UO!$J912,Resultados_Dic3!$A$3:$A$99980,Produccion_UO!$H912)*$I$882</f>
        <v>0</v>
      </c>
      <c r="AP912" s="21">
        <f>+SUMIFS(Resultados_Dic3!AK$3:AK$99980,Resultados_Dic3!$F$3:$F$99980,Produccion_UO!$K912,Resultados_Dic3!$D$3:$D$99980,$L$882,Resultados_Dic3!$E$3:$E$99980,Produccion_UO!$J912,Resultados_Dic3!$A$3:$A$99980,Produccion_UO!$H912)*$I$882</f>
        <v>0</v>
      </c>
      <c r="AQ912" s="21">
        <f>+SUMIFS(Resultados_Dic3!AL$3:AL$99980,Resultados_Dic3!$F$3:$F$99980,Produccion_UO!$K912,Resultados_Dic3!$D$3:$D$99980,$L$882,Resultados_Dic3!$E$3:$E$99980,Produccion_UO!$J912,Resultados_Dic3!$A$3:$A$99980,Produccion_UO!$H912)*$I$882</f>
        <v>0</v>
      </c>
      <c r="AR912" s="21">
        <f>+SUMIFS(Resultados_Dic3!AM$3:AM$99980,Resultados_Dic3!$F$3:$F$99980,Produccion_UO!$K912,Resultados_Dic3!$D$3:$D$99980,$L$882,Resultados_Dic3!$E$3:$E$99980,Produccion_UO!$J912,Resultados_Dic3!$A$3:$A$99980,Produccion_UO!$H912)*$I$882</f>
        <v>0</v>
      </c>
    </row>
    <row r="913" spans="8:44" x14ac:dyDescent="0.25">
      <c r="H913" s="17" t="str">
        <f t="shared" si="241"/>
        <v>DIC7</v>
      </c>
      <c r="J913" s="24" t="s">
        <v>110</v>
      </c>
      <c r="K913" s="13" t="s">
        <v>212</v>
      </c>
      <c r="L913" s="13" t="s">
        <v>328</v>
      </c>
      <c r="M913" s="21">
        <f>+SUMIFS(Resultados_Dic3!H$3:H$99980,Resultados_Dic3!$F$3:$F$99980,Produccion_UO!$K913,Resultados_Dic3!$D$3:$D$99980,$L$882,Resultados_Dic3!$E$3:$E$99980,Produccion_UO!$J913,Resultados_Dic3!$A$3:$A$99980,Produccion_UO!$H913)*$I$882</f>
        <v>4.7527927779304218</v>
      </c>
      <c r="N913" s="21">
        <f>+SUMIFS(Resultados_Dic3!I$3:I$99980,Resultados_Dic3!$F$3:$F$99980,Produccion_UO!$K913,Resultados_Dic3!$D$3:$D$99980,$L$882,Resultados_Dic3!$E$3:$E$99980,Produccion_UO!$J913,Resultados_Dic3!$A$3:$A$99980,Produccion_UO!$H913)*$I$882</f>
        <v>4.7527927779304218</v>
      </c>
      <c r="O913" s="21">
        <f>+SUMIFS(Resultados_Dic3!J$3:J$99980,Resultados_Dic3!$F$3:$F$99980,Produccion_UO!$K913,Resultados_Dic3!$D$3:$D$99980,$L$882,Resultados_Dic3!$E$3:$E$99980,Produccion_UO!$J913,Resultados_Dic3!$A$3:$A$99980,Produccion_UO!$H913)*$I$882</f>
        <v>4.7527927779304218</v>
      </c>
      <c r="P913" s="21">
        <f>+SUMIFS(Resultados_Dic3!K$3:K$99980,Resultados_Dic3!$F$3:$F$99980,Produccion_UO!$K913,Resultados_Dic3!$D$3:$D$99980,$L$882,Resultados_Dic3!$E$3:$E$99980,Produccion_UO!$J913,Resultados_Dic3!$A$3:$A$99980,Produccion_UO!$H913)*$I$882</f>
        <v>4.7527927779304218</v>
      </c>
      <c r="Q913" s="21">
        <f>+SUMIFS(Resultados_Dic3!L$3:L$99980,Resultados_Dic3!$F$3:$F$99980,Produccion_UO!$K913,Resultados_Dic3!$D$3:$D$99980,$L$882,Resultados_Dic3!$E$3:$E$99980,Produccion_UO!$J913,Resultados_Dic3!$A$3:$A$99980,Produccion_UO!$H913)*$I$882</f>
        <v>4.7527927779304218</v>
      </c>
      <c r="R913" s="21">
        <f>+SUMIFS(Resultados_Dic3!M$3:M$99980,Resultados_Dic3!$F$3:$F$99980,Produccion_UO!$K913,Resultados_Dic3!$D$3:$D$99980,$L$882,Resultados_Dic3!$E$3:$E$99980,Produccion_UO!$J913,Resultados_Dic3!$A$3:$A$99980,Produccion_UO!$H913)*$I$882</f>
        <v>4.7527927779304218</v>
      </c>
      <c r="S913" s="21">
        <f>+SUMIFS(Resultados_Dic3!N$3:N$99980,Resultados_Dic3!$F$3:$F$99980,Produccion_UO!$K913,Resultados_Dic3!$D$3:$D$99980,$L$882,Resultados_Dic3!$E$3:$E$99980,Produccion_UO!$J913,Resultados_Dic3!$A$3:$A$99980,Produccion_UO!$H913)*$I$882</f>
        <v>4.7527927779304218</v>
      </c>
      <c r="T913" s="21">
        <f>+SUMIFS(Resultados_Dic3!O$3:O$99980,Resultados_Dic3!$F$3:$F$99980,Produccion_UO!$K913,Resultados_Dic3!$D$3:$D$99980,$L$882,Resultados_Dic3!$E$3:$E$99980,Produccion_UO!$J913,Resultados_Dic3!$A$3:$A$99980,Produccion_UO!$H913)*$I$882</f>
        <v>4.7527927779304218</v>
      </c>
      <c r="U913" s="21">
        <f>+SUMIFS(Resultados_Dic3!P$3:P$99980,Resultados_Dic3!$F$3:$F$99980,Produccion_UO!$K913,Resultados_Dic3!$D$3:$D$99980,$L$882,Resultados_Dic3!$E$3:$E$99980,Produccion_UO!$J913,Resultados_Dic3!$A$3:$A$99980,Produccion_UO!$H913)*$I$882</f>
        <v>4.2975973730819472</v>
      </c>
      <c r="V913" s="21">
        <f>+SUMIFS(Resultados_Dic3!Q$3:Q$99980,Resultados_Dic3!$F$3:$F$99980,Produccion_UO!$K913,Resultados_Dic3!$D$3:$D$99980,$L$882,Resultados_Dic3!$E$3:$E$99980,Produccion_UO!$J913,Resultados_Dic3!$A$3:$A$99980,Produccion_UO!$H913)*$I$882</f>
        <v>0</v>
      </c>
      <c r="W913" s="21">
        <f>+SUMIFS(Resultados_Dic3!R$3:R$99980,Resultados_Dic3!$F$3:$F$99980,Produccion_UO!$K913,Resultados_Dic3!$D$3:$D$99980,$L$882,Resultados_Dic3!$E$3:$E$99980,Produccion_UO!$J913,Resultados_Dic3!$A$3:$A$99980,Produccion_UO!$H913)*$I$882</f>
        <v>0</v>
      </c>
      <c r="X913" s="21">
        <f>+SUMIFS(Resultados_Dic3!S$3:S$99980,Resultados_Dic3!$F$3:$F$99980,Produccion_UO!$K913,Resultados_Dic3!$D$3:$D$99980,$L$882,Resultados_Dic3!$E$3:$E$99980,Produccion_UO!$J913,Resultados_Dic3!$A$3:$A$99980,Produccion_UO!$H913)*$I$882</f>
        <v>0</v>
      </c>
      <c r="Y913" s="21">
        <f>+SUMIFS(Resultados_Dic3!T$3:T$99980,Resultados_Dic3!$F$3:$F$99980,Produccion_UO!$K913,Resultados_Dic3!$D$3:$D$99980,$L$882,Resultados_Dic3!$E$3:$E$99980,Produccion_UO!$J913,Resultados_Dic3!$A$3:$A$99980,Produccion_UO!$H913)*$I$882</f>
        <v>0</v>
      </c>
      <c r="Z913" s="21">
        <f>+SUMIFS(Resultados_Dic3!U$3:U$99980,Resultados_Dic3!$F$3:$F$99980,Produccion_UO!$K913,Resultados_Dic3!$D$3:$D$99980,$L$882,Resultados_Dic3!$E$3:$E$99980,Produccion_UO!$J913,Resultados_Dic3!$A$3:$A$99980,Produccion_UO!$H913)*$I$882</f>
        <v>0</v>
      </c>
      <c r="AA913" s="21">
        <f>+SUMIFS(Resultados_Dic3!V$3:V$99980,Resultados_Dic3!$F$3:$F$99980,Produccion_UO!$K913,Resultados_Dic3!$D$3:$D$99980,$L$882,Resultados_Dic3!$E$3:$E$99980,Produccion_UO!$J913,Resultados_Dic3!$A$3:$A$99980,Produccion_UO!$H913)*$I$882</f>
        <v>0</v>
      </c>
      <c r="AB913" s="21">
        <f>+SUMIFS(Resultados_Dic3!W$3:W$99980,Resultados_Dic3!$F$3:$F$99980,Produccion_UO!$K913,Resultados_Dic3!$D$3:$D$99980,$L$882,Resultados_Dic3!$E$3:$E$99980,Produccion_UO!$J913,Resultados_Dic3!$A$3:$A$99980,Produccion_UO!$H913)*$I$882</f>
        <v>0</v>
      </c>
      <c r="AC913" s="21">
        <f>+SUMIFS(Resultados_Dic3!X$3:X$99980,Resultados_Dic3!$F$3:$F$99980,Produccion_UO!$K913,Resultados_Dic3!$D$3:$D$99980,$L$882,Resultados_Dic3!$E$3:$E$99980,Produccion_UO!$J913,Resultados_Dic3!$A$3:$A$99980,Produccion_UO!$H913)*$I$882</f>
        <v>0</v>
      </c>
      <c r="AD913" s="21">
        <f>+SUMIFS(Resultados_Dic3!Y$3:Y$99980,Resultados_Dic3!$F$3:$F$99980,Produccion_UO!$K913,Resultados_Dic3!$D$3:$D$99980,$L$882,Resultados_Dic3!$E$3:$E$99980,Produccion_UO!$J913,Resultados_Dic3!$A$3:$A$99980,Produccion_UO!$H913)*$I$882</f>
        <v>0</v>
      </c>
      <c r="AE913" s="21">
        <f>+SUMIFS(Resultados_Dic3!Z$3:Z$99980,Resultados_Dic3!$F$3:$F$99980,Produccion_UO!$K913,Resultados_Dic3!$D$3:$D$99980,$L$882,Resultados_Dic3!$E$3:$E$99980,Produccion_UO!$J913,Resultados_Dic3!$A$3:$A$99980,Produccion_UO!$H913)*$I$882</f>
        <v>0</v>
      </c>
      <c r="AF913" s="21">
        <f>+SUMIFS(Resultados_Dic3!AA$3:AA$99980,Resultados_Dic3!$F$3:$F$99980,Produccion_UO!$K913,Resultados_Dic3!$D$3:$D$99980,$L$882,Resultados_Dic3!$E$3:$E$99980,Produccion_UO!$J913,Resultados_Dic3!$A$3:$A$99980,Produccion_UO!$H913)*$I$882</f>
        <v>0</v>
      </c>
      <c r="AG913" s="21">
        <f>+SUMIFS(Resultados_Dic3!AB$3:AB$99980,Resultados_Dic3!$F$3:$F$99980,Produccion_UO!$K913,Resultados_Dic3!$D$3:$D$99980,$L$882,Resultados_Dic3!$E$3:$E$99980,Produccion_UO!$J913,Resultados_Dic3!$A$3:$A$99980,Produccion_UO!$H913)*$I$882</f>
        <v>0</v>
      </c>
      <c r="AH913" s="21">
        <f>+SUMIFS(Resultados_Dic3!AC$3:AC$99980,Resultados_Dic3!$F$3:$F$99980,Produccion_UO!$K913,Resultados_Dic3!$D$3:$D$99980,$L$882,Resultados_Dic3!$E$3:$E$99980,Produccion_UO!$J913,Resultados_Dic3!$A$3:$A$99980,Produccion_UO!$H913)*$I$882</f>
        <v>0</v>
      </c>
      <c r="AI913" s="21">
        <f>+SUMIFS(Resultados_Dic3!AD$3:AD$99980,Resultados_Dic3!$F$3:$F$99980,Produccion_UO!$K913,Resultados_Dic3!$D$3:$D$99980,$L$882,Resultados_Dic3!$E$3:$E$99980,Produccion_UO!$J913,Resultados_Dic3!$A$3:$A$99980,Produccion_UO!$H913)*$I$882</f>
        <v>0</v>
      </c>
      <c r="AJ913" s="21">
        <f>+SUMIFS(Resultados_Dic3!AE$3:AE$99980,Resultados_Dic3!$F$3:$F$99980,Produccion_UO!$K913,Resultados_Dic3!$D$3:$D$99980,$L$882,Resultados_Dic3!$E$3:$E$99980,Produccion_UO!$J913,Resultados_Dic3!$A$3:$A$99980,Produccion_UO!$H913)*$I$882</f>
        <v>0</v>
      </c>
      <c r="AK913" s="21">
        <f>+SUMIFS(Resultados_Dic3!AF$3:AF$99980,Resultados_Dic3!$F$3:$F$99980,Produccion_UO!$K913,Resultados_Dic3!$D$3:$D$99980,$L$882,Resultados_Dic3!$E$3:$E$99980,Produccion_UO!$J913,Resultados_Dic3!$A$3:$A$99980,Produccion_UO!$H913)*$I$882</f>
        <v>0</v>
      </c>
      <c r="AL913" s="21">
        <f>+SUMIFS(Resultados_Dic3!AG$3:AG$99980,Resultados_Dic3!$F$3:$F$99980,Produccion_UO!$K913,Resultados_Dic3!$D$3:$D$99980,$L$882,Resultados_Dic3!$E$3:$E$99980,Produccion_UO!$J913,Resultados_Dic3!$A$3:$A$99980,Produccion_UO!$H913)*$I$882</f>
        <v>0</v>
      </c>
      <c r="AM913" s="21">
        <f>+SUMIFS(Resultados_Dic3!AH$3:AH$99980,Resultados_Dic3!$F$3:$F$99980,Produccion_UO!$K913,Resultados_Dic3!$D$3:$D$99980,$L$882,Resultados_Dic3!$E$3:$E$99980,Produccion_UO!$J913,Resultados_Dic3!$A$3:$A$99980,Produccion_UO!$H913)*$I$882</f>
        <v>0</v>
      </c>
      <c r="AN913" s="21">
        <f>+SUMIFS(Resultados_Dic3!AI$3:AI$99980,Resultados_Dic3!$F$3:$F$99980,Produccion_UO!$K913,Resultados_Dic3!$D$3:$D$99980,$L$882,Resultados_Dic3!$E$3:$E$99980,Produccion_UO!$J913,Resultados_Dic3!$A$3:$A$99980,Produccion_UO!$H913)*$I$882</f>
        <v>0</v>
      </c>
      <c r="AO913" s="21">
        <f>+SUMIFS(Resultados_Dic3!AJ$3:AJ$99980,Resultados_Dic3!$F$3:$F$99980,Produccion_UO!$K913,Resultados_Dic3!$D$3:$D$99980,$L$882,Resultados_Dic3!$E$3:$E$99980,Produccion_UO!$J913,Resultados_Dic3!$A$3:$A$99980,Produccion_UO!$H913)*$I$882</f>
        <v>0</v>
      </c>
      <c r="AP913" s="21">
        <f>+SUMIFS(Resultados_Dic3!AK$3:AK$99980,Resultados_Dic3!$F$3:$F$99980,Produccion_UO!$K913,Resultados_Dic3!$D$3:$D$99980,$L$882,Resultados_Dic3!$E$3:$E$99980,Produccion_UO!$J913,Resultados_Dic3!$A$3:$A$99980,Produccion_UO!$H913)*$I$882</f>
        <v>0</v>
      </c>
      <c r="AQ913" s="21">
        <f>+SUMIFS(Resultados_Dic3!AL$3:AL$99980,Resultados_Dic3!$F$3:$F$99980,Produccion_UO!$K913,Resultados_Dic3!$D$3:$D$99980,$L$882,Resultados_Dic3!$E$3:$E$99980,Produccion_UO!$J913,Resultados_Dic3!$A$3:$A$99980,Produccion_UO!$H913)*$I$882</f>
        <v>0</v>
      </c>
      <c r="AR913" s="21">
        <f>+SUMIFS(Resultados_Dic3!AM$3:AM$99980,Resultados_Dic3!$F$3:$F$99980,Produccion_UO!$K913,Resultados_Dic3!$D$3:$D$99980,$L$882,Resultados_Dic3!$E$3:$E$99980,Produccion_UO!$J913,Resultados_Dic3!$A$3:$A$99980,Produccion_UO!$H913)*$I$882</f>
        <v>0</v>
      </c>
    </row>
    <row r="914" spans="8:44" x14ac:dyDescent="0.25">
      <c r="H914" s="17" t="str">
        <f t="shared" si="241"/>
        <v>DIC7</v>
      </c>
      <c r="J914" s="24" t="s">
        <v>111</v>
      </c>
      <c r="K914" s="13" t="s">
        <v>213</v>
      </c>
      <c r="L914" s="13" t="s">
        <v>330</v>
      </c>
      <c r="M914" s="21">
        <f>+SUMIFS(Resultados_Dic3!H$3:H$99980,Resultados_Dic3!$F$3:$F$99980,Produccion_UO!$K914,Resultados_Dic3!$D$3:$D$99980,$L$882,Resultados_Dic3!$E$3:$E$99980,Produccion_UO!$J914,Resultados_Dic3!$A$3:$A$99980,Produccion_UO!$H914)*$I$882</f>
        <v>0.55813883716789636</v>
      </c>
      <c r="N914" s="21">
        <f>+SUMIFS(Resultados_Dic3!I$3:I$99980,Resultados_Dic3!$F$3:$F$99980,Produccion_UO!$K914,Resultados_Dic3!$D$3:$D$99980,$L$882,Resultados_Dic3!$E$3:$E$99980,Produccion_UO!$J914,Resultados_Dic3!$A$3:$A$99980,Produccion_UO!$H914)*$I$882</f>
        <v>0.55813883716789636</v>
      </c>
      <c r="O914" s="21">
        <f>+SUMIFS(Resultados_Dic3!J$3:J$99980,Resultados_Dic3!$F$3:$F$99980,Produccion_UO!$K914,Resultados_Dic3!$D$3:$D$99980,$L$882,Resultados_Dic3!$E$3:$E$99980,Produccion_UO!$J914,Resultados_Dic3!$A$3:$A$99980,Produccion_UO!$H914)*$I$882</f>
        <v>0.55813883716789636</v>
      </c>
      <c r="P914" s="21">
        <f>+SUMIFS(Resultados_Dic3!K$3:K$99980,Resultados_Dic3!$F$3:$F$99980,Produccion_UO!$K914,Resultados_Dic3!$D$3:$D$99980,$L$882,Resultados_Dic3!$E$3:$E$99980,Produccion_UO!$J914,Resultados_Dic3!$A$3:$A$99980,Produccion_UO!$H914)*$I$882</f>
        <v>0.55813883716789636</v>
      </c>
      <c r="Q914" s="21">
        <f>+SUMIFS(Resultados_Dic3!L$3:L$99980,Resultados_Dic3!$F$3:$F$99980,Produccion_UO!$K914,Resultados_Dic3!$D$3:$D$99980,$L$882,Resultados_Dic3!$E$3:$E$99980,Produccion_UO!$J914,Resultados_Dic3!$A$3:$A$99980,Produccion_UO!$H914)*$I$882</f>
        <v>0.55813883716789636</v>
      </c>
      <c r="R914" s="21">
        <f>+SUMIFS(Resultados_Dic3!M$3:M$99980,Resultados_Dic3!$F$3:$F$99980,Produccion_UO!$K914,Resultados_Dic3!$D$3:$D$99980,$L$882,Resultados_Dic3!$E$3:$E$99980,Produccion_UO!$J914,Resultados_Dic3!$A$3:$A$99980,Produccion_UO!$H914)*$I$882</f>
        <v>0.55813883716789636</v>
      </c>
      <c r="S914" s="21">
        <f>+SUMIFS(Resultados_Dic3!N$3:N$99980,Resultados_Dic3!$F$3:$F$99980,Produccion_UO!$K914,Resultados_Dic3!$D$3:$D$99980,$L$882,Resultados_Dic3!$E$3:$E$99980,Produccion_UO!$J914,Resultados_Dic3!$A$3:$A$99980,Produccion_UO!$H914)*$I$882</f>
        <v>0.55813883716789636</v>
      </c>
      <c r="T914" s="21">
        <f>+SUMIFS(Resultados_Dic3!O$3:O$99980,Resultados_Dic3!$F$3:$F$99980,Produccion_UO!$K914,Resultados_Dic3!$D$3:$D$99980,$L$882,Resultados_Dic3!$E$3:$E$99980,Produccion_UO!$J914,Resultados_Dic3!$A$3:$A$99980,Produccion_UO!$H914)*$I$882</f>
        <v>0.55813883716789636</v>
      </c>
      <c r="U914" s="21">
        <f>+SUMIFS(Resultados_Dic3!P$3:P$99980,Resultados_Dic3!$F$3:$F$99980,Produccion_UO!$K914,Resultados_Dic3!$D$3:$D$99980,$L$882,Resultados_Dic3!$E$3:$E$99980,Produccion_UO!$J914,Resultados_Dic3!$A$3:$A$99980,Produccion_UO!$H914)*$I$882</f>
        <v>0.55813883716789636</v>
      </c>
      <c r="V914" s="21">
        <f>+SUMIFS(Resultados_Dic3!Q$3:Q$99980,Resultados_Dic3!$F$3:$F$99980,Produccion_UO!$K914,Resultados_Dic3!$D$3:$D$99980,$L$882,Resultados_Dic3!$E$3:$E$99980,Produccion_UO!$J914,Resultados_Dic3!$A$3:$A$99980,Produccion_UO!$H914)*$I$882</f>
        <v>0.55813883716789636</v>
      </c>
      <c r="W914" s="21">
        <f>+SUMIFS(Resultados_Dic3!R$3:R$99980,Resultados_Dic3!$F$3:$F$99980,Produccion_UO!$K914,Resultados_Dic3!$D$3:$D$99980,$L$882,Resultados_Dic3!$E$3:$E$99980,Produccion_UO!$J914,Resultados_Dic3!$A$3:$A$99980,Produccion_UO!$H914)*$I$882</f>
        <v>0.55813883716789636</v>
      </c>
      <c r="X914" s="21">
        <f>+SUMIFS(Resultados_Dic3!S$3:S$99980,Resultados_Dic3!$F$3:$F$99980,Produccion_UO!$K914,Resultados_Dic3!$D$3:$D$99980,$L$882,Resultados_Dic3!$E$3:$E$99980,Produccion_UO!$J914,Resultados_Dic3!$A$3:$A$99980,Produccion_UO!$H914)*$I$882</f>
        <v>0.55813883716789636</v>
      </c>
      <c r="Y914" s="21">
        <f>+SUMIFS(Resultados_Dic3!T$3:T$99980,Resultados_Dic3!$F$3:$F$99980,Produccion_UO!$K914,Resultados_Dic3!$D$3:$D$99980,$L$882,Resultados_Dic3!$E$3:$E$99980,Produccion_UO!$J914,Resultados_Dic3!$A$3:$A$99980,Produccion_UO!$H914)*$I$882</f>
        <v>0.55813883716789636</v>
      </c>
      <c r="Z914" s="21">
        <f>+SUMIFS(Resultados_Dic3!U$3:U$99980,Resultados_Dic3!$F$3:$F$99980,Produccion_UO!$K914,Resultados_Dic3!$D$3:$D$99980,$L$882,Resultados_Dic3!$E$3:$E$99980,Produccion_UO!$J914,Resultados_Dic3!$A$3:$A$99980,Produccion_UO!$H914)*$I$882</f>
        <v>0.55813883716789636</v>
      </c>
      <c r="AA914" s="21">
        <f>+SUMIFS(Resultados_Dic3!V$3:V$99980,Resultados_Dic3!$F$3:$F$99980,Produccion_UO!$K914,Resultados_Dic3!$D$3:$D$99980,$L$882,Resultados_Dic3!$E$3:$E$99980,Produccion_UO!$J914,Resultados_Dic3!$A$3:$A$99980,Produccion_UO!$H914)*$I$882</f>
        <v>0.27543726566125865</v>
      </c>
      <c r="AB914" s="21">
        <f>+SUMIFS(Resultados_Dic3!W$3:W$99980,Resultados_Dic3!$F$3:$F$99980,Produccion_UO!$K914,Resultados_Dic3!$D$3:$D$99980,$L$882,Resultados_Dic3!$E$3:$E$99980,Produccion_UO!$J914,Resultados_Dic3!$A$3:$A$99980,Produccion_UO!$H914)*$I$882</f>
        <v>0</v>
      </c>
      <c r="AC914" s="21">
        <f>+SUMIFS(Resultados_Dic3!X$3:X$99980,Resultados_Dic3!$F$3:$F$99980,Produccion_UO!$K914,Resultados_Dic3!$D$3:$D$99980,$L$882,Resultados_Dic3!$E$3:$E$99980,Produccion_UO!$J914,Resultados_Dic3!$A$3:$A$99980,Produccion_UO!$H914)*$I$882</f>
        <v>0</v>
      </c>
      <c r="AD914" s="21">
        <f>+SUMIFS(Resultados_Dic3!Y$3:Y$99980,Resultados_Dic3!$F$3:$F$99980,Produccion_UO!$K914,Resultados_Dic3!$D$3:$D$99980,$L$882,Resultados_Dic3!$E$3:$E$99980,Produccion_UO!$J914,Resultados_Dic3!$A$3:$A$99980,Produccion_UO!$H914)*$I$882</f>
        <v>0</v>
      </c>
      <c r="AE914" s="21">
        <f>+SUMIFS(Resultados_Dic3!Z$3:Z$99980,Resultados_Dic3!$F$3:$F$99980,Produccion_UO!$K914,Resultados_Dic3!$D$3:$D$99980,$L$882,Resultados_Dic3!$E$3:$E$99980,Produccion_UO!$J914,Resultados_Dic3!$A$3:$A$99980,Produccion_UO!$H914)*$I$882</f>
        <v>0</v>
      </c>
      <c r="AF914" s="21">
        <f>+SUMIFS(Resultados_Dic3!AA$3:AA$99980,Resultados_Dic3!$F$3:$F$99980,Produccion_UO!$K914,Resultados_Dic3!$D$3:$D$99980,$L$882,Resultados_Dic3!$E$3:$E$99980,Produccion_UO!$J914,Resultados_Dic3!$A$3:$A$99980,Produccion_UO!$H914)*$I$882</f>
        <v>0</v>
      </c>
      <c r="AG914" s="21">
        <f>+SUMIFS(Resultados_Dic3!AB$3:AB$99980,Resultados_Dic3!$F$3:$F$99980,Produccion_UO!$K914,Resultados_Dic3!$D$3:$D$99980,$L$882,Resultados_Dic3!$E$3:$E$99980,Produccion_UO!$J914,Resultados_Dic3!$A$3:$A$99980,Produccion_UO!$H914)*$I$882</f>
        <v>0</v>
      </c>
      <c r="AH914" s="21">
        <f>+SUMIFS(Resultados_Dic3!AC$3:AC$99980,Resultados_Dic3!$F$3:$F$99980,Produccion_UO!$K914,Resultados_Dic3!$D$3:$D$99980,$L$882,Resultados_Dic3!$E$3:$E$99980,Produccion_UO!$J914,Resultados_Dic3!$A$3:$A$99980,Produccion_UO!$H914)*$I$882</f>
        <v>0</v>
      </c>
      <c r="AI914" s="21">
        <f>+SUMIFS(Resultados_Dic3!AD$3:AD$99980,Resultados_Dic3!$F$3:$F$99980,Produccion_UO!$K914,Resultados_Dic3!$D$3:$D$99980,$L$882,Resultados_Dic3!$E$3:$E$99980,Produccion_UO!$J914,Resultados_Dic3!$A$3:$A$99980,Produccion_UO!$H914)*$I$882</f>
        <v>0</v>
      </c>
      <c r="AJ914" s="21">
        <f>+SUMIFS(Resultados_Dic3!AE$3:AE$99980,Resultados_Dic3!$F$3:$F$99980,Produccion_UO!$K914,Resultados_Dic3!$D$3:$D$99980,$L$882,Resultados_Dic3!$E$3:$E$99980,Produccion_UO!$J914,Resultados_Dic3!$A$3:$A$99980,Produccion_UO!$H914)*$I$882</f>
        <v>0</v>
      </c>
      <c r="AK914" s="21">
        <f>+SUMIFS(Resultados_Dic3!AF$3:AF$99980,Resultados_Dic3!$F$3:$F$99980,Produccion_UO!$K914,Resultados_Dic3!$D$3:$D$99980,$L$882,Resultados_Dic3!$E$3:$E$99980,Produccion_UO!$J914,Resultados_Dic3!$A$3:$A$99980,Produccion_UO!$H914)*$I$882</f>
        <v>0</v>
      </c>
      <c r="AL914" s="21">
        <f>+SUMIFS(Resultados_Dic3!AG$3:AG$99980,Resultados_Dic3!$F$3:$F$99980,Produccion_UO!$K914,Resultados_Dic3!$D$3:$D$99980,$L$882,Resultados_Dic3!$E$3:$E$99980,Produccion_UO!$J914,Resultados_Dic3!$A$3:$A$99980,Produccion_UO!$H914)*$I$882</f>
        <v>0</v>
      </c>
      <c r="AM914" s="21">
        <f>+SUMIFS(Resultados_Dic3!AH$3:AH$99980,Resultados_Dic3!$F$3:$F$99980,Produccion_UO!$K914,Resultados_Dic3!$D$3:$D$99980,$L$882,Resultados_Dic3!$E$3:$E$99980,Produccion_UO!$J914,Resultados_Dic3!$A$3:$A$99980,Produccion_UO!$H914)*$I$882</f>
        <v>0</v>
      </c>
      <c r="AN914" s="21">
        <f>+SUMIFS(Resultados_Dic3!AI$3:AI$99980,Resultados_Dic3!$F$3:$F$99980,Produccion_UO!$K914,Resultados_Dic3!$D$3:$D$99980,$L$882,Resultados_Dic3!$E$3:$E$99980,Produccion_UO!$J914,Resultados_Dic3!$A$3:$A$99980,Produccion_UO!$H914)*$I$882</f>
        <v>0</v>
      </c>
      <c r="AO914" s="21">
        <f>+SUMIFS(Resultados_Dic3!AJ$3:AJ$99980,Resultados_Dic3!$F$3:$F$99980,Produccion_UO!$K914,Resultados_Dic3!$D$3:$D$99980,$L$882,Resultados_Dic3!$E$3:$E$99980,Produccion_UO!$J914,Resultados_Dic3!$A$3:$A$99980,Produccion_UO!$H914)*$I$882</f>
        <v>0</v>
      </c>
      <c r="AP914" s="21">
        <f>+SUMIFS(Resultados_Dic3!AK$3:AK$99980,Resultados_Dic3!$F$3:$F$99980,Produccion_UO!$K914,Resultados_Dic3!$D$3:$D$99980,$L$882,Resultados_Dic3!$E$3:$E$99980,Produccion_UO!$J914,Resultados_Dic3!$A$3:$A$99980,Produccion_UO!$H914)*$I$882</f>
        <v>0</v>
      </c>
      <c r="AQ914" s="21">
        <f>+SUMIFS(Resultados_Dic3!AL$3:AL$99980,Resultados_Dic3!$F$3:$F$99980,Produccion_UO!$K914,Resultados_Dic3!$D$3:$D$99980,$L$882,Resultados_Dic3!$E$3:$E$99980,Produccion_UO!$J914,Resultados_Dic3!$A$3:$A$99980,Produccion_UO!$H914)*$I$882</f>
        <v>0</v>
      </c>
      <c r="AR914" s="21">
        <f>+SUMIFS(Resultados_Dic3!AM$3:AM$99980,Resultados_Dic3!$F$3:$F$99980,Produccion_UO!$K914,Resultados_Dic3!$D$3:$D$99980,$L$882,Resultados_Dic3!$E$3:$E$99980,Produccion_UO!$J914,Resultados_Dic3!$A$3:$A$99980,Produccion_UO!$H914)*$I$882</f>
        <v>0</v>
      </c>
    </row>
    <row r="915" spans="8:44" x14ac:dyDescent="0.25">
      <c r="H915" s="17" t="str">
        <f t="shared" si="241"/>
        <v>DIC7</v>
      </c>
      <c r="J915" s="24" t="s">
        <v>112</v>
      </c>
      <c r="K915" s="13" t="s">
        <v>214</v>
      </c>
      <c r="L915" s="13" t="s">
        <v>332</v>
      </c>
      <c r="M915" s="21">
        <f>+SUMIFS(Resultados_Dic3!H$3:H$99980,Resultados_Dic3!$F$3:$F$99980,Produccion_UO!$K915,Resultados_Dic3!$D$3:$D$99980,$L$882,Resultados_Dic3!$E$3:$E$99980,Produccion_UO!$J915,Resultados_Dic3!$A$3:$A$99980,Produccion_UO!$H915)*$I$882</f>
        <v>6.2137138586622807E-2</v>
      </c>
      <c r="N915" s="21">
        <f>+SUMIFS(Resultados_Dic3!I$3:I$99980,Resultados_Dic3!$F$3:$F$99980,Produccion_UO!$K915,Resultados_Dic3!$D$3:$D$99980,$L$882,Resultados_Dic3!$E$3:$E$99980,Produccion_UO!$J915,Resultados_Dic3!$A$3:$A$99980,Produccion_UO!$H915)*$I$882</f>
        <v>6.2137138586622807E-2</v>
      </c>
      <c r="O915" s="21">
        <f>+SUMIFS(Resultados_Dic3!J$3:J$99980,Resultados_Dic3!$F$3:$F$99980,Produccion_UO!$K915,Resultados_Dic3!$D$3:$D$99980,$L$882,Resultados_Dic3!$E$3:$E$99980,Produccion_UO!$J915,Resultados_Dic3!$A$3:$A$99980,Produccion_UO!$H915)*$I$882</f>
        <v>6.2137138586622807E-2</v>
      </c>
      <c r="P915" s="21">
        <f>+SUMIFS(Resultados_Dic3!K$3:K$99980,Resultados_Dic3!$F$3:$F$99980,Produccion_UO!$K915,Resultados_Dic3!$D$3:$D$99980,$L$882,Resultados_Dic3!$E$3:$E$99980,Produccion_UO!$J915,Resultados_Dic3!$A$3:$A$99980,Produccion_UO!$H915)*$I$882</f>
        <v>6.2137138586622807E-2</v>
      </c>
      <c r="Q915" s="21">
        <f>+SUMIFS(Resultados_Dic3!L$3:L$99980,Resultados_Dic3!$F$3:$F$99980,Produccion_UO!$K915,Resultados_Dic3!$D$3:$D$99980,$L$882,Resultados_Dic3!$E$3:$E$99980,Produccion_UO!$J915,Resultados_Dic3!$A$3:$A$99980,Produccion_UO!$H915)*$I$882</f>
        <v>6.2137138586622807E-2</v>
      </c>
      <c r="R915" s="21">
        <f>+SUMIFS(Resultados_Dic3!M$3:M$99980,Resultados_Dic3!$F$3:$F$99980,Produccion_UO!$K915,Resultados_Dic3!$D$3:$D$99980,$L$882,Resultados_Dic3!$E$3:$E$99980,Produccion_UO!$J915,Resultados_Dic3!$A$3:$A$99980,Produccion_UO!$H915)*$I$882</f>
        <v>6.2137138586622807E-2</v>
      </c>
      <c r="S915" s="21">
        <f>+SUMIFS(Resultados_Dic3!N$3:N$99980,Resultados_Dic3!$F$3:$F$99980,Produccion_UO!$K915,Resultados_Dic3!$D$3:$D$99980,$L$882,Resultados_Dic3!$E$3:$E$99980,Produccion_UO!$J915,Resultados_Dic3!$A$3:$A$99980,Produccion_UO!$H915)*$I$882</f>
        <v>6.2137138586622807E-2</v>
      </c>
      <c r="T915" s="21">
        <f>+SUMIFS(Resultados_Dic3!O$3:O$99980,Resultados_Dic3!$F$3:$F$99980,Produccion_UO!$K915,Resultados_Dic3!$D$3:$D$99980,$L$882,Resultados_Dic3!$E$3:$E$99980,Produccion_UO!$J915,Resultados_Dic3!$A$3:$A$99980,Produccion_UO!$H915)*$I$882</f>
        <v>6.2137138586622807E-2</v>
      </c>
      <c r="U915" s="21">
        <f>+SUMIFS(Resultados_Dic3!P$3:P$99980,Resultados_Dic3!$F$3:$F$99980,Produccion_UO!$K915,Resultados_Dic3!$D$3:$D$99980,$L$882,Resultados_Dic3!$E$3:$E$99980,Produccion_UO!$J915,Resultados_Dic3!$A$3:$A$99980,Produccion_UO!$H915)*$I$882</f>
        <v>6.2137138586622807E-2</v>
      </c>
      <c r="V915" s="21">
        <f>+SUMIFS(Resultados_Dic3!Q$3:Q$99980,Resultados_Dic3!$F$3:$F$99980,Produccion_UO!$K915,Resultados_Dic3!$D$3:$D$99980,$L$882,Resultados_Dic3!$E$3:$E$99980,Produccion_UO!$J915,Resultados_Dic3!$A$3:$A$99980,Produccion_UO!$H915)*$I$882</f>
        <v>6.2137138586622807E-2</v>
      </c>
      <c r="W915" s="21">
        <f>+SUMIFS(Resultados_Dic3!R$3:R$99980,Resultados_Dic3!$F$3:$F$99980,Produccion_UO!$K915,Resultados_Dic3!$D$3:$D$99980,$L$882,Resultados_Dic3!$E$3:$E$99980,Produccion_UO!$J915,Resultados_Dic3!$A$3:$A$99980,Produccion_UO!$H915)*$I$882</f>
        <v>6.2137138586622807E-2</v>
      </c>
      <c r="X915" s="21">
        <f>+SUMIFS(Resultados_Dic3!S$3:S$99980,Resultados_Dic3!$F$3:$F$99980,Produccion_UO!$K915,Resultados_Dic3!$D$3:$D$99980,$L$882,Resultados_Dic3!$E$3:$E$99980,Produccion_UO!$J915,Resultados_Dic3!$A$3:$A$99980,Produccion_UO!$H915)*$I$882</f>
        <v>6.2137138586622807E-2</v>
      </c>
      <c r="Y915" s="21">
        <f>+SUMIFS(Resultados_Dic3!T$3:T$99980,Resultados_Dic3!$F$3:$F$99980,Produccion_UO!$K915,Resultados_Dic3!$D$3:$D$99980,$L$882,Resultados_Dic3!$E$3:$E$99980,Produccion_UO!$J915,Resultados_Dic3!$A$3:$A$99980,Produccion_UO!$H915)*$I$882</f>
        <v>6.2137138586622807E-2</v>
      </c>
      <c r="Z915" s="21">
        <f>+SUMIFS(Resultados_Dic3!U$3:U$99980,Resultados_Dic3!$F$3:$F$99980,Produccion_UO!$K915,Resultados_Dic3!$D$3:$D$99980,$L$882,Resultados_Dic3!$E$3:$E$99980,Produccion_UO!$J915,Resultados_Dic3!$A$3:$A$99980,Produccion_UO!$H915)*$I$882</f>
        <v>6.2137138586622807E-2</v>
      </c>
      <c r="AA915" s="21">
        <f>+SUMIFS(Resultados_Dic3!V$3:V$99980,Resultados_Dic3!$F$3:$F$99980,Produccion_UO!$K915,Resultados_Dic3!$D$3:$D$99980,$L$882,Resultados_Dic3!$E$3:$E$99980,Produccion_UO!$J915,Resultados_Dic3!$A$3:$A$99980,Produccion_UO!$H915)*$I$882</f>
        <v>6.2137138586622807E-2</v>
      </c>
      <c r="AB915" s="21">
        <f>+SUMIFS(Resultados_Dic3!W$3:W$99980,Resultados_Dic3!$F$3:$F$99980,Produccion_UO!$K915,Resultados_Dic3!$D$3:$D$99980,$L$882,Resultados_Dic3!$E$3:$E$99980,Produccion_UO!$J915,Resultados_Dic3!$A$3:$A$99980,Produccion_UO!$H915)*$I$882</f>
        <v>0</v>
      </c>
      <c r="AC915" s="21">
        <f>+SUMIFS(Resultados_Dic3!X$3:X$99980,Resultados_Dic3!$F$3:$F$99980,Produccion_UO!$K915,Resultados_Dic3!$D$3:$D$99980,$L$882,Resultados_Dic3!$E$3:$E$99980,Produccion_UO!$J915,Resultados_Dic3!$A$3:$A$99980,Produccion_UO!$H915)*$I$882</f>
        <v>0</v>
      </c>
      <c r="AD915" s="21">
        <f>+SUMIFS(Resultados_Dic3!Y$3:Y$99980,Resultados_Dic3!$F$3:$F$99980,Produccion_UO!$K915,Resultados_Dic3!$D$3:$D$99980,$L$882,Resultados_Dic3!$E$3:$E$99980,Produccion_UO!$J915,Resultados_Dic3!$A$3:$A$99980,Produccion_UO!$H915)*$I$882</f>
        <v>0</v>
      </c>
      <c r="AE915" s="21">
        <f>+SUMIFS(Resultados_Dic3!Z$3:Z$99980,Resultados_Dic3!$F$3:$F$99980,Produccion_UO!$K915,Resultados_Dic3!$D$3:$D$99980,$L$882,Resultados_Dic3!$E$3:$E$99980,Produccion_UO!$J915,Resultados_Dic3!$A$3:$A$99980,Produccion_UO!$H915)*$I$882</f>
        <v>0</v>
      </c>
      <c r="AF915" s="21">
        <f>+SUMIFS(Resultados_Dic3!AA$3:AA$99980,Resultados_Dic3!$F$3:$F$99980,Produccion_UO!$K915,Resultados_Dic3!$D$3:$D$99980,$L$882,Resultados_Dic3!$E$3:$E$99980,Produccion_UO!$J915,Resultados_Dic3!$A$3:$A$99980,Produccion_UO!$H915)*$I$882</f>
        <v>0</v>
      </c>
      <c r="AG915" s="21">
        <f>+SUMIFS(Resultados_Dic3!AB$3:AB$99980,Resultados_Dic3!$F$3:$F$99980,Produccion_UO!$K915,Resultados_Dic3!$D$3:$D$99980,$L$882,Resultados_Dic3!$E$3:$E$99980,Produccion_UO!$J915,Resultados_Dic3!$A$3:$A$99980,Produccion_UO!$H915)*$I$882</f>
        <v>0</v>
      </c>
      <c r="AH915" s="21">
        <f>+SUMIFS(Resultados_Dic3!AC$3:AC$99980,Resultados_Dic3!$F$3:$F$99980,Produccion_UO!$K915,Resultados_Dic3!$D$3:$D$99980,$L$882,Resultados_Dic3!$E$3:$E$99980,Produccion_UO!$J915,Resultados_Dic3!$A$3:$A$99980,Produccion_UO!$H915)*$I$882</f>
        <v>0</v>
      </c>
      <c r="AI915" s="21">
        <f>+SUMIFS(Resultados_Dic3!AD$3:AD$99980,Resultados_Dic3!$F$3:$F$99980,Produccion_UO!$K915,Resultados_Dic3!$D$3:$D$99980,$L$882,Resultados_Dic3!$E$3:$E$99980,Produccion_UO!$J915,Resultados_Dic3!$A$3:$A$99980,Produccion_UO!$H915)*$I$882</f>
        <v>0</v>
      </c>
      <c r="AJ915" s="21">
        <f>+SUMIFS(Resultados_Dic3!AE$3:AE$99980,Resultados_Dic3!$F$3:$F$99980,Produccion_UO!$K915,Resultados_Dic3!$D$3:$D$99980,$L$882,Resultados_Dic3!$E$3:$E$99980,Produccion_UO!$J915,Resultados_Dic3!$A$3:$A$99980,Produccion_UO!$H915)*$I$882</f>
        <v>0</v>
      </c>
      <c r="AK915" s="21">
        <f>+SUMIFS(Resultados_Dic3!AF$3:AF$99980,Resultados_Dic3!$F$3:$F$99980,Produccion_UO!$K915,Resultados_Dic3!$D$3:$D$99980,$L$882,Resultados_Dic3!$E$3:$E$99980,Produccion_UO!$J915,Resultados_Dic3!$A$3:$A$99980,Produccion_UO!$H915)*$I$882</f>
        <v>0</v>
      </c>
      <c r="AL915" s="21">
        <f>+SUMIFS(Resultados_Dic3!AG$3:AG$99980,Resultados_Dic3!$F$3:$F$99980,Produccion_UO!$K915,Resultados_Dic3!$D$3:$D$99980,$L$882,Resultados_Dic3!$E$3:$E$99980,Produccion_UO!$J915,Resultados_Dic3!$A$3:$A$99980,Produccion_UO!$H915)*$I$882</f>
        <v>0</v>
      </c>
      <c r="AM915" s="21">
        <f>+SUMIFS(Resultados_Dic3!AH$3:AH$99980,Resultados_Dic3!$F$3:$F$99980,Produccion_UO!$K915,Resultados_Dic3!$D$3:$D$99980,$L$882,Resultados_Dic3!$E$3:$E$99980,Produccion_UO!$J915,Resultados_Dic3!$A$3:$A$99980,Produccion_UO!$H915)*$I$882</f>
        <v>0</v>
      </c>
      <c r="AN915" s="21">
        <f>+SUMIFS(Resultados_Dic3!AI$3:AI$99980,Resultados_Dic3!$F$3:$F$99980,Produccion_UO!$K915,Resultados_Dic3!$D$3:$D$99980,$L$882,Resultados_Dic3!$E$3:$E$99980,Produccion_UO!$J915,Resultados_Dic3!$A$3:$A$99980,Produccion_UO!$H915)*$I$882</f>
        <v>0</v>
      </c>
      <c r="AO915" s="21">
        <f>+SUMIFS(Resultados_Dic3!AJ$3:AJ$99980,Resultados_Dic3!$F$3:$F$99980,Produccion_UO!$K915,Resultados_Dic3!$D$3:$D$99980,$L$882,Resultados_Dic3!$E$3:$E$99980,Produccion_UO!$J915,Resultados_Dic3!$A$3:$A$99980,Produccion_UO!$H915)*$I$882</f>
        <v>0</v>
      </c>
      <c r="AP915" s="21">
        <f>+SUMIFS(Resultados_Dic3!AK$3:AK$99980,Resultados_Dic3!$F$3:$F$99980,Produccion_UO!$K915,Resultados_Dic3!$D$3:$D$99980,$L$882,Resultados_Dic3!$E$3:$E$99980,Produccion_UO!$J915,Resultados_Dic3!$A$3:$A$99980,Produccion_UO!$H915)*$I$882</f>
        <v>0</v>
      </c>
      <c r="AQ915" s="21">
        <f>+SUMIFS(Resultados_Dic3!AL$3:AL$99980,Resultados_Dic3!$F$3:$F$99980,Produccion_UO!$K915,Resultados_Dic3!$D$3:$D$99980,$L$882,Resultados_Dic3!$E$3:$E$99980,Produccion_UO!$J915,Resultados_Dic3!$A$3:$A$99980,Produccion_UO!$H915)*$I$882</f>
        <v>0</v>
      </c>
      <c r="AR915" s="21">
        <f>+SUMIFS(Resultados_Dic3!AM$3:AM$99980,Resultados_Dic3!$F$3:$F$99980,Produccion_UO!$K915,Resultados_Dic3!$D$3:$D$99980,$L$882,Resultados_Dic3!$E$3:$E$99980,Produccion_UO!$J915,Resultados_Dic3!$A$3:$A$99980,Produccion_UO!$H915)*$I$882</f>
        <v>0</v>
      </c>
    </row>
    <row r="916" spans="8:44" x14ac:dyDescent="0.25">
      <c r="H916" s="17" t="str">
        <f t="shared" si="241"/>
        <v>DIC7</v>
      </c>
      <c r="J916" s="24"/>
      <c r="L916" s="230" t="s">
        <v>712</v>
      </c>
      <c r="M916" s="21">
        <f>+SUM(M917:M923)</f>
        <v>2.0710582018331869</v>
      </c>
      <c r="N916" s="21">
        <f t="shared" ref="N916:AR916" si="250">+SUM(N917:N923)</f>
        <v>1.8645501241187312</v>
      </c>
      <c r="O916" s="21">
        <f t="shared" si="250"/>
        <v>1.6758179686224122</v>
      </c>
      <c r="P916" s="21">
        <f t="shared" si="250"/>
        <v>1.7900617486503494</v>
      </c>
      <c r="Q916" s="21">
        <f t="shared" si="250"/>
        <v>1.7528175609161598</v>
      </c>
      <c r="R916" s="21">
        <f t="shared" si="250"/>
        <v>0.99503587756718648</v>
      </c>
      <c r="S916" s="21">
        <f t="shared" si="250"/>
        <v>0.99503587756718648</v>
      </c>
      <c r="T916" s="21">
        <f t="shared" si="250"/>
        <v>0.99503587756718648</v>
      </c>
      <c r="U916" s="21">
        <f t="shared" si="250"/>
        <v>0.99503587756718648</v>
      </c>
      <c r="V916" s="21">
        <f t="shared" si="250"/>
        <v>0.77391679366336741</v>
      </c>
      <c r="W916" s="21">
        <f t="shared" si="250"/>
        <v>0.77391679366336741</v>
      </c>
      <c r="X916" s="21">
        <f t="shared" si="250"/>
        <v>0.11055954195190947</v>
      </c>
      <c r="Y916" s="21">
        <f t="shared" si="250"/>
        <v>0.10382087775652266</v>
      </c>
      <c r="Z916" s="21">
        <f t="shared" si="250"/>
        <v>9.5864145862510255E-2</v>
      </c>
      <c r="AA916" s="21">
        <f t="shared" si="250"/>
        <v>5.5486876871991407E-2</v>
      </c>
      <c r="AB916" s="21">
        <f t="shared" si="250"/>
        <v>0</v>
      </c>
      <c r="AC916" s="21">
        <f t="shared" si="250"/>
        <v>0</v>
      </c>
      <c r="AD916" s="21">
        <f t="shared" si="250"/>
        <v>0</v>
      </c>
      <c r="AE916" s="21">
        <f t="shared" si="250"/>
        <v>0</v>
      </c>
      <c r="AF916" s="21">
        <f t="shared" si="250"/>
        <v>0</v>
      </c>
      <c r="AG916" s="21">
        <f t="shared" si="250"/>
        <v>0</v>
      </c>
      <c r="AH916" s="21">
        <f t="shared" si="250"/>
        <v>0</v>
      </c>
      <c r="AI916" s="21">
        <f t="shared" si="250"/>
        <v>0</v>
      </c>
      <c r="AJ916" s="21">
        <f t="shared" si="250"/>
        <v>0</v>
      </c>
      <c r="AK916" s="21">
        <f t="shared" si="250"/>
        <v>0</v>
      </c>
      <c r="AL916" s="21">
        <f t="shared" si="250"/>
        <v>0</v>
      </c>
      <c r="AM916" s="21">
        <f t="shared" si="250"/>
        <v>0</v>
      </c>
      <c r="AN916" s="21">
        <f t="shared" si="250"/>
        <v>0</v>
      </c>
      <c r="AO916" s="21">
        <f t="shared" si="250"/>
        <v>0</v>
      </c>
      <c r="AP916" s="21">
        <f t="shared" si="250"/>
        <v>0</v>
      </c>
      <c r="AQ916" s="21">
        <f t="shared" si="250"/>
        <v>0</v>
      </c>
      <c r="AR916" s="21">
        <f t="shared" si="250"/>
        <v>0</v>
      </c>
    </row>
    <row r="917" spans="8:44" x14ac:dyDescent="0.25">
      <c r="H917" s="17" t="str">
        <f t="shared" si="241"/>
        <v>DIC7</v>
      </c>
      <c r="J917" s="24" t="s">
        <v>106</v>
      </c>
      <c r="K917" s="13" t="s">
        <v>201</v>
      </c>
      <c r="L917" s="13" t="s">
        <v>320</v>
      </c>
      <c r="M917" s="21">
        <f>+SUMIFS(Resultados_Dic3!H$3:H$99980,Resultados_Dic3!$F$3:$F$99980,Produccion_UO!$K917,Resultados_Dic3!$D$3:$D$99980,$L$882,Resultados_Dic3!$E$3:$E$99980,Produccion_UO!$J917,Resultados_Dic3!$A$3:$A$99980,Produccion_UO!$H917)*$I$882</f>
        <v>1.0760223242660003</v>
      </c>
      <c r="N917" s="21">
        <f>+SUMIFS(Resultados_Dic3!I$3:I$99980,Resultados_Dic3!$F$3:$F$99980,Produccion_UO!$K917,Resultados_Dic3!$D$3:$D$99980,$L$882,Resultados_Dic3!$E$3:$E$99980,Produccion_UO!$J917,Resultados_Dic3!$A$3:$A$99980,Produccion_UO!$H917)*$I$882</f>
        <v>0.86951424655154474</v>
      </c>
      <c r="O917" s="21">
        <f>+SUMIFS(Resultados_Dic3!J$3:J$99980,Resultados_Dic3!$F$3:$F$99980,Produccion_UO!$K917,Resultados_Dic3!$D$3:$D$99980,$L$882,Resultados_Dic3!$E$3:$E$99980,Produccion_UO!$J917,Resultados_Dic3!$A$3:$A$99980,Produccion_UO!$H917)*$I$882</f>
        <v>0.6807820910552258</v>
      </c>
      <c r="P917" s="21">
        <f>+SUMIFS(Resultados_Dic3!K$3:K$99980,Resultados_Dic3!$F$3:$F$99980,Produccion_UO!$K917,Resultados_Dic3!$D$3:$D$99980,$L$882,Resultados_Dic3!$E$3:$E$99980,Produccion_UO!$J917,Resultados_Dic3!$A$3:$A$99980,Produccion_UO!$H917)*$I$882</f>
        <v>0.79502587108316292</v>
      </c>
      <c r="Q917" s="21">
        <f>+SUMIFS(Resultados_Dic3!L$3:L$99980,Resultados_Dic3!$F$3:$F$99980,Produccion_UO!$K917,Resultados_Dic3!$D$3:$D$99980,$L$882,Resultados_Dic3!$E$3:$E$99980,Produccion_UO!$J917,Resultados_Dic3!$A$3:$A$99980,Produccion_UO!$H917)*$I$882</f>
        <v>0.75778168334897333</v>
      </c>
      <c r="R917" s="21">
        <f>+SUMIFS(Resultados_Dic3!M$3:M$99980,Resultados_Dic3!$F$3:$F$99980,Produccion_UO!$K917,Resultados_Dic3!$D$3:$D$99980,$L$882,Resultados_Dic3!$E$3:$E$99980,Produccion_UO!$J917,Resultados_Dic3!$A$3:$A$99980,Produccion_UO!$H917)*$I$882</f>
        <v>0</v>
      </c>
      <c r="S917" s="21">
        <f>+SUMIFS(Resultados_Dic3!N$3:N$99980,Resultados_Dic3!$F$3:$F$99980,Produccion_UO!$K917,Resultados_Dic3!$D$3:$D$99980,$L$882,Resultados_Dic3!$E$3:$E$99980,Produccion_UO!$J917,Resultados_Dic3!$A$3:$A$99980,Produccion_UO!$H917)*$I$882</f>
        <v>0</v>
      </c>
      <c r="T917" s="21">
        <f>+SUMIFS(Resultados_Dic3!O$3:O$99980,Resultados_Dic3!$F$3:$F$99980,Produccion_UO!$K917,Resultados_Dic3!$D$3:$D$99980,$L$882,Resultados_Dic3!$E$3:$E$99980,Produccion_UO!$J917,Resultados_Dic3!$A$3:$A$99980,Produccion_UO!$H917)*$I$882</f>
        <v>0</v>
      </c>
      <c r="U917" s="21">
        <f>+SUMIFS(Resultados_Dic3!P$3:P$99980,Resultados_Dic3!$F$3:$F$99980,Produccion_UO!$K917,Resultados_Dic3!$D$3:$D$99980,$L$882,Resultados_Dic3!$E$3:$E$99980,Produccion_UO!$J917,Resultados_Dic3!$A$3:$A$99980,Produccion_UO!$H917)*$I$882</f>
        <v>0</v>
      </c>
      <c r="V917" s="21">
        <f>+SUMIFS(Resultados_Dic3!Q$3:Q$99980,Resultados_Dic3!$F$3:$F$99980,Produccion_UO!$K917,Resultados_Dic3!$D$3:$D$99980,$L$882,Resultados_Dic3!$E$3:$E$99980,Produccion_UO!$J917,Resultados_Dic3!$A$3:$A$99980,Produccion_UO!$H917)*$I$882</f>
        <v>0</v>
      </c>
      <c r="W917" s="21">
        <f>+SUMIFS(Resultados_Dic3!R$3:R$99980,Resultados_Dic3!$F$3:$F$99980,Produccion_UO!$K917,Resultados_Dic3!$D$3:$D$99980,$L$882,Resultados_Dic3!$E$3:$E$99980,Produccion_UO!$J917,Resultados_Dic3!$A$3:$A$99980,Produccion_UO!$H917)*$I$882</f>
        <v>0</v>
      </c>
      <c r="X917" s="21">
        <f>+SUMIFS(Resultados_Dic3!S$3:S$99980,Resultados_Dic3!$F$3:$F$99980,Produccion_UO!$K917,Resultados_Dic3!$D$3:$D$99980,$L$882,Resultados_Dic3!$E$3:$E$99980,Produccion_UO!$J917,Resultados_Dic3!$A$3:$A$99980,Produccion_UO!$H917)*$I$882</f>
        <v>0</v>
      </c>
      <c r="Y917" s="21">
        <f>+SUMIFS(Resultados_Dic3!T$3:T$99980,Resultados_Dic3!$F$3:$F$99980,Produccion_UO!$K917,Resultados_Dic3!$D$3:$D$99980,$L$882,Resultados_Dic3!$E$3:$E$99980,Produccion_UO!$J917,Resultados_Dic3!$A$3:$A$99980,Produccion_UO!$H917)*$I$882</f>
        <v>0</v>
      </c>
      <c r="Z917" s="21">
        <f>+SUMIFS(Resultados_Dic3!U$3:U$99980,Resultados_Dic3!$F$3:$F$99980,Produccion_UO!$K917,Resultados_Dic3!$D$3:$D$99980,$L$882,Resultados_Dic3!$E$3:$E$99980,Produccion_UO!$J917,Resultados_Dic3!$A$3:$A$99980,Produccion_UO!$H917)*$I$882</f>
        <v>0</v>
      </c>
      <c r="AA917" s="21">
        <f>+SUMIFS(Resultados_Dic3!V$3:V$99980,Resultados_Dic3!$F$3:$F$99980,Produccion_UO!$K917,Resultados_Dic3!$D$3:$D$99980,$L$882,Resultados_Dic3!$E$3:$E$99980,Produccion_UO!$J917,Resultados_Dic3!$A$3:$A$99980,Produccion_UO!$H917)*$I$882</f>
        <v>0</v>
      </c>
      <c r="AB917" s="21">
        <f>+SUMIFS(Resultados_Dic3!W$3:W$99980,Resultados_Dic3!$F$3:$F$99980,Produccion_UO!$K917,Resultados_Dic3!$D$3:$D$99980,$L$882,Resultados_Dic3!$E$3:$E$99980,Produccion_UO!$J917,Resultados_Dic3!$A$3:$A$99980,Produccion_UO!$H917)*$I$882</f>
        <v>0</v>
      </c>
      <c r="AC917" s="21">
        <f>+SUMIFS(Resultados_Dic3!X$3:X$99980,Resultados_Dic3!$F$3:$F$99980,Produccion_UO!$K917,Resultados_Dic3!$D$3:$D$99980,$L$882,Resultados_Dic3!$E$3:$E$99980,Produccion_UO!$J917,Resultados_Dic3!$A$3:$A$99980,Produccion_UO!$H917)*$I$882</f>
        <v>0</v>
      </c>
      <c r="AD917" s="21">
        <f>+SUMIFS(Resultados_Dic3!Y$3:Y$99980,Resultados_Dic3!$F$3:$F$99980,Produccion_UO!$K917,Resultados_Dic3!$D$3:$D$99980,$L$882,Resultados_Dic3!$E$3:$E$99980,Produccion_UO!$J917,Resultados_Dic3!$A$3:$A$99980,Produccion_UO!$H917)*$I$882</f>
        <v>0</v>
      </c>
      <c r="AE917" s="21">
        <f>+SUMIFS(Resultados_Dic3!Z$3:Z$99980,Resultados_Dic3!$F$3:$F$99980,Produccion_UO!$K917,Resultados_Dic3!$D$3:$D$99980,$L$882,Resultados_Dic3!$E$3:$E$99980,Produccion_UO!$J917,Resultados_Dic3!$A$3:$A$99980,Produccion_UO!$H917)*$I$882</f>
        <v>0</v>
      </c>
      <c r="AF917" s="21">
        <f>+SUMIFS(Resultados_Dic3!AA$3:AA$99980,Resultados_Dic3!$F$3:$F$99980,Produccion_UO!$K917,Resultados_Dic3!$D$3:$D$99980,$L$882,Resultados_Dic3!$E$3:$E$99980,Produccion_UO!$J917,Resultados_Dic3!$A$3:$A$99980,Produccion_UO!$H917)*$I$882</f>
        <v>0</v>
      </c>
      <c r="AG917" s="21">
        <f>+SUMIFS(Resultados_Dic3!AB$3:AB$99980,Resultados_Dic3!$F$3:$F$99980,Produccion_UO!$K917,Resultados_Dic3!$D$3:$D$99980,$L$882,Resultados_Dic3!$E$3:$E$99980,Produccion_UO!$J917,Resultados_Dic3!$A$3:$A$99980,Produccion_UO!$H917)*$I$882</f>
        <v>0</v>
      </c>
      <c r="AH917" s="21">
        <f>+SUMIFS(Resultados_Dic3!AC$3:AC$99980,Resultados_Dic3!$F$3:$F$99980,Produccion_UO!$K917,Resultados_Dic3!$D$3:$D$99980,$L$882,Resultados_Dic3!$E$3:$E$99980,Produccion_UO!$J917,Resultados_Dic3!$A$3:$A$99980,Produccion_UO!$H917)*$I$882</f>
        <v>0</v>
      </c>
      <c r="AI917" s="21">
        <f>+SUMIFS(Resultados_Dic3!AD$3:AD$99980,Resultados_Dic3!$F$3:$F$99980,Produccion_UO!$K917,Resultados_Dic3!$D$3:$D$99980,$L$882,Resultados_Dic3!$E$3:$E$99980,Produccion_UO!$J917,Resultados_Dic3!$A$3:$A$99980,Produccion_UO!$H917)*$I$882</f>
        <v>0</v>
      </c>
      <c r="AJ917" s="21">
        <f>+SUMIFS(Resultados_Dic3!AE$3:AE$99980,Resultados_Dic3!$F$3:$F$99980,Produccion_UO!$K917,Resultados_Dic3!$D$3:$D$99980,$L$882,Resultados_Dic3!$E$3:$E$99980,Produccion_UO!$J917,Resultados_Dic3!$A$3:$A$99980,Produccion_UO!$H917)*$I$882</f>
        <v>0</v>
      </c>
      <c r="AK917" s="21">
        <f>+SUMIFS(Resultados_Dic3!AF$3:AF$99980,Resultados_Dic3!$F$3:$F$99980,Produccion_UO!$K917,Resultados_Dic3!$D$3:$D$99980,$L$882,Resultados_Dic3!$E$3:$E$99980,Produccion_UO!$J917,Resultados_Dic3!$A$3:$A$99980,Produccion_UO!$H917)*$I$882</f>
        <v>0</v>
      </c>
      <c r="AL917" s="21">
        <f>+SUMIFS(Resultados_Dic3!AG$3:AG$99980,Resultados_Dic3!$F$3:$F$99980,Produccion_UO!$K917,Resultados_Dic3!$D$3:$D$99980,$L$882,Resultados_Dic3!$E$3:$E$99980,Produccion_UO!$J917,Resultados_Dic3!$A$3:$A$99980,Produccion_UO!$H917)*$I$882</f>
        <v>0</v>
      </c>
      <c r="AM917" s="21">
        <f>+SUMIFS(Resultados_Dic3!AH$3:AH$99980,Resultados_Dic3!$F$3:$F$99980,Produccion_UO!$K917,Resultados_Dic3!$D$3:$D$99980,$L$882,Resultados_Dic3!$E$3:$E$99980,Produccion_UO!$J917,Resultados_Dic3!$A$3:$A$99980,Produccion_UO!$H917)*$I$882</f>
        <v>0</v>
      </c>
      <c r="AN917" s="21">
        <f>+SUMIFS(Resultados_Dic3!AI$3:AI$99980,Resultados_Dic3!$F$3:$F$99980,Produccion_UO!$K917,Resultados_Dic3!$D$3:$D$99980,$L$882,Resultados_Dic3!$E$3:$E$99980,Produccion_UO!$J917,Resultados_Dic3!$A$3:$A$99980,Produccion_UO!$H917)*$I$882</f>
        <v>0</v>
      </c>
      <c r="AO917" s="21">
        <f>+SUMIFS(Resultados_Dic3!AJ$3:AJ$99980,Resultados_Dic3!$F$3:$F$99980,Produccion_UO!$K917,Resultados_Dic3!$D$3:$D$99980,$L$882,Resultados_Dic3!$E$3:$E$99980,Produccion_UO!$J917,Resultados_Dic3!$A$3:$A$99980,Produccion_UO!$H917)*$I$882</f>
        <v>0</v>
      </c>
      <c r="AP917" s="21">
        <f>+SUMIFS(Resultados_Dic3!AK$3:AK$99980,Resultados_Dic3!$F$3:$F$99980,Produccion_UO!$K917,Resultados_Dic3!$D$3:$D$99980,$L$882,Resultados_Dic3!$E$3:$E$99980,Produccion_UO!$J917,Resultados_Dic3!$A$3:$A$99980,Produccion_UO!$H917)*$I$882</f>
        <v>0</v>
      </c>
      <c r="AQ917" s="21">
        <f>+SUMIFS(Resultados_Dic3!AL$3:AL$99980,Resultados_Dic3!$F$3:$F$99980,Produccion_UO!$K917,Resultados_Dic3!$D$3:$D$99980,$L$882,Resultados_Dic3!$E$3:$E$99980,Produccion_UO!$J917,Resultados_Dic3!$A$3:$A$99980,Produccion_UO!$H917)*$I$882</f>
        <v>0</v>
      </c>
      <c r="AR917" s="21">
        <f>+SUMIFS(Resultados_Dic3!AM$3:AM$99980,Resultados_Dic3!$F$3:$F$99980,Produccion_UO!$K917,Resultados_Dic3!$D$3:$D$99980,$L$882,Resultados_Dic3!$E$3:$E$99980,Produccion_UO!$J917,Resultados_Dic3!$A$3:$A$99980,Produccion_UO!$H917)*$I$882</f>
        <v>0</v>
      </c>
    </row>
    <row r="918" spans="8:44" x14ac:dyDescent="0.25">
      <c r="H918" s="17" t="str">
        <f t="shared" si="241"/>
        <v>DIC7</v>
      </c>
      <c r="J918" s="24" t="s">
        <v>107</v>
      </c>
      <c r="K918" s="13" t="s">
        <v>202</v>
      </c>
      <c r="L918" s="13" t="s">
        <v>322</v>
      </c>
      <c r="M918" s="21">
        <f>+SUMIFS(Resultados_Dic3!H$3:H$99980,Resultados_Dic3!$F$3:$F$99980,Produccion_UO!$K918,Resultados_Dic3!$D$3:$D$99980,$L$882,Resultados_Dic3!$E$3:$E$99980,Produccion_UO!$J918,Resultados_Dic3!$A$3:$A$99980,Produccion_UO!$H918)*$I$882</f>
        <v>0.66335725171145798</v>
      </c>
      <c r="N918" s="21">
        <f>+SUMIFS(Resultados_Dic3!I$3:I$99980,Resultados_Dic3!$F$3:$F$99980,Produccion_UO!$K918,Resultados_Dic3!$D$3:$D$99980,$L$882,Resultados_Dic3!$E$3:$E$99980,Produccion_UO!$J918,Resultados_Dic3!$A$3:$A$99980,Produccion_UO!$H918)*$I$882</f>
        <v>0.66335725171145798</v>
      </c>
      <c r="O918" s="21">
        <f>+SUMIFS(Resultados_Dic3!J$3:J$99980,Resultados_Dic3!$F$3:$F$99980,Produccion_UO!$K918,Resultados_Dic3!$D$3:$D$99980,$L$882,Resultados_Dic3!$E$3:$E$99980,Produccion_UO!$J918,Resultados_Dic3!$A$3:$A$99980,Produccion_UO!$H918)*$I$882</f>
        <v>0.66335725171145798</v>
      </c>
      <c r="P918" s="21">
        <f>+SUMIFS(Resultados_Dic3!K$3:K$99980,Resultados_Dic3!$F$3:$F$99980,Produccion_UO!$K918,Resultados_Dic3!$D$3:$D$99980,$L$882,Resultados_Dic3!$E$3:$E$99980,Produccion_UO!$J918,Resultados_Dic3!$A$3:$A$99980,Produccion_UO!$H918)*$I$882</f>
        <v>0.66335725171145798</v>
      </c>
      <c r="Q918" s="21">
        <f>+SUMIFS(Resultados_Dic3!L$3:L$99980,Resultados_Dic3!$F$3:$F$99980,Produccion_UO!$K918,Resultados_Dic3!$D$3:$D$99980,$L$882,Resultados_Dic3!$E$3:$E$99980,Produccion_UO!$J918,Resultados_Dic3!$A$3:$A$99980,Produccion_UO!$H918)*$I$882</f>
        <v>0.66335725171145798</v>
      </c>
      <c r="R918" s="21">
        <f>+SUMIFS(Resultados_Dic3!M$3:M$99980,Resultados_Dic3!$F$3:$F$99980,Produccion_UO!$K918,Resultados_Dic3!$D$3:$D$99980,$L$882,Resultados_Dic3!$E$3:$E$99980,Produccion_UO!$J918,Resultados_Dic3!$A$3:$A$99980,Produccion_UO!$H918)*$I$882</f>
        <v>0.66335725171145798</v>
      </c>
      <c r="S918" s="21">
        <f>+SUMIFS(Resultados_Dic3!N$3:N$99980,Resultados_Dic3!$F$3:$F$99980,Produccion_UO!$K918,Resultados_Dic3!$D$3:$D$99980,$L$882,Resultados_Dic3!$E$3:$E$99980,Produccion_UO!$J918,Resultados_Dic3!$A$3:$A$99980,Produccion_UO!$H918)*$I$882</f>
        <v>0.66335725171145798</v>
      </c>
      <c r="T918" s="21">
        <f>+SUMIFS(Resultados_Dic3!O$3:O$99980,Resultados_Dic3!$F$3:$F$99980,Produccion_UO!$K918,Resultados_Dic3!$D$3:$D$99980,$L$882,Resultados_Dic3!$E$3:$E$99980,Produccion_UO!$J918,Resultados_Dic3!$A$3:$A$99980,Produccion_UO!$H918)*$I$882</f>
        <v>0.66335725171145798</v>
      </c>
      <c r="U918" s="21">
        <f>+SUMIFS(Resultados_Dic3!P$3:P$99980,Resultados_Dic3!$F$3:$F$99980,Produccion_UO!$K918,Resultados_Dic3!$D$3:$D$99980,$L$882,Resultados_Dic3!$E$3:$E$99980,Produccion_UO!$J918,Resultados_Dic3!$A$3:$A$99980,Produccion_UO!$H918)*$I$882</f>
        <v>0.66335725171145798</v>
      </c>
      <c r="V918" s="21">
        <f>+SUMIFS(Resultados_Dic3!Q$3:Q$99980,Resultados_Dic3!$F$3:$F$99980,Produccion_UO!$K918,Resultados_Dic3!$D$3:$D$99980,$L$882,Resultados_Dic3!$E$3:$E$99980,Produccion_UO!$J918,Resultados_Dic3!$A$3:$A$99980,Produccion_UO!$H918)*$I$882</f>
        <v>0.66335725171145798</v>
      </c>
      <c r="W918" s="21">
        <f>+SUMIFS(Resultados_Dic3!R$3:R$99980,Resultados_Dic3!$F$3:$F$99980,Produccion_UO!$K918,Resultados_Dic3!$D$3:$D$99980,$L$882,Resultados_Dic3!$E$3:$E$99980,Produccion_UO!$J918,Resultados_Dic3!$A$3:$A$99980,Produccion_UO!$H918)*$I$882</f>
        <v>0.66335725171145798</v>
      </c>
      <c r="X918" s="21">
        <f>+SUMIFS(Resultados_Dic3!S$3:S$99980,Resultados_Dic3!$F$3:$F$99980,Produccion_UO!$K918,Resultados_Dic3!$D$3:$D$99980,$L$882,Resultados_Dic3!$E$3:$E$99980,Produccion_UO!$J918,Resultados_Dic3!$A$3:$A$99980,Produccion_UO!$H918)*$I$882</f>
        <v>0</v>
      </c>
      <c r="Y918" s="21">
        <f>+SUMIFS(Resultados_Dic3!T$3:T$99980,Resultados_Dic3!$F$3:$F$99980,Produccion_UO!$K918,Resultados_Dic3!$D$3:$D$99980,$L$882,Resultados_Dic3!$E$3:$E$99980,Produccion_UO!$J918,Resultados_Dic3!$A$3:$A$99980,Produccion_UO!$H918)*$I$882</f>
        <v>0</v>
      </c>
      <c r="Z918" s="21">
        <f>+SUMIFS(Resultados_Dic3!U$3:U$99980,Resultados_Dic3!$F$3:$F$99980,Produccion_UO!$K918,Resultados_Dic3!$D$3:$D$99980,$L$882,Resultados_Dic3!$E$3:$E$99980,Produccion_UO!$J918,Resultados_Dic3!$A$3:$A$99980,Produccion_UO!$H918)*$I$882</f>
        <v>0</v>
      </c>
      <c r="AA918" s="21">
        <f>+SUMIFS(Resultados_Dic3!V$3:V$99980,Resultados_Dic3!$F$3:$F$99980,Produccion_UO!$K918,Resultados_Dic3!$D$3:$D$99980,$L$882,Resultados_Dic3!$E$3:$E$99980,Produccion_UO!$J918,Resultados_Dic3!$A$3:$A$99980,Produccion_UO!$H918)*$I$882</f>
        <v>0</v>
      </c>
      <c r="AB918" s="21">
        <f>+SUMIFS(Resultados_Dic3!W$3:W$99980,Resultados_Dic3!$F$3:$F$99980,Produccion_UO!$K918,Resultados_Dic3!$D$3:$D$99980,$L$882,Resultados_Dic3!$E$3:$E$99980,Produccion_UO!$J918,Resultados_Dic3!$A$3:$A$99980,Produccion_UO!$H918)*$I$882</f>
        <v>0</v>
      </c>
      <c r="AC918" s="21">
        <f>+SUMIFS(Resultados_Dic3!X$3:X$99980,Resultados_Dic3!$F$3:$F$99980,Produccion_UO!$K918,Resultados_Dic3!$D$3:$D$99980,$L$882,Resultados_Dic3!$E$3:$E$99980,Produccion_UO!$J918,Resultados_Dic3!$A$3:$A$99980,Produccion_UO!$H918)*$I$882</f>
        <v>0</v>
      </c>
      <c r="AD918" s="21">
        <f>+SUMIFS(Resultados_Dic3!Y$3:Y$99980,Resultados_Dic3!$F$3:$F$99980,Produccion_UO!$K918,Resultados_Dic3!$D$3:$D$99980,$L$882,Resultados_Dic3!$E$3:$E$99980,Produccion_UO!$J918,Resultados_Dic3!$A$3:$A$99980,Produccion_UO!$H918)*$I$882</f>
        <v>0</v>
      </c>
      <c r="AE918" s="21">
        <f>+SUMIFS(Resultados_Dic3!Z$3:Z$99980,Resultados_Dic3!$F$3:$F$99980,Produccion_UO!$K918,Resultados_Dic3!$D$3:$D$99980,$L$882,Resultados_Dic3!$E$3:$E$99980,Produccion_UO!$J918,Resultados_Dic3!$A$3:$A$99980,Produccion_UO!$H918)*$I$882</f>
        <v>0</v>
      </c>
      <c r="AF918" s="21">
        <f>+SUMIFS(Resultados_Dic3!AA$3:AA$99980,Resultados_Dic3!$F$3:$F$99980,Produccion_UO!$K918,Resultados_Dic3!$D$3:$D$99980,$L$882,Resultados_Dic3!$E$3:$E$99980,Produccion_UO!$J918,Resultados_Dic3!$A$3:$A$99980,Produccion_UO!$H918)*$I$882</f>
        <v>0</v>
      </c>
      <c r="AG918" s="21">
        <f>+SUMIFS(Resultados_Dic3!AB$3:AB$99980,Resultados_Dic3!$F$3:$F$99980,Produccion_UO!$K918,Resultados_Dic3!$D$3:$D$99980,$L$882,Resultados_Dic3!$E$3:$E$99980,Produccion_UO!$J918,Resultados_Dic3!$A$3:$A$99980,Produccion_UO!$H918)*$I$882</f>
        <v>0</v>
      </c>
      <c r="AH918" s="21">
        <f>+SUMIFS(Resultados_Dic3!AC$3:AC$99980,Resultados_Dic3!$F$3:$F$99980,Produccion_UO!$K918,Resultados_Dic3!$D$3:$D$99980,$L$882,Resultados_Dic3!$E$3:$E$99980,Produccion_UO!$J918,Resultados_Dic3!$A$3:$A$99980,Produccion_UO!$H918)*$I$882</f>
        <v>0</v>
      </c>
      <c r="AI918" s="21">
        <f>+SUMIFS(Resultados_Dic3!AD$3:AD$99980,Resultados_Dic3!$F$3:$F$99980,Produccion_UO!$K918,Resultados_Dic3!$D$3:$D$99980,$L$882,Resultados_Dic3!$E$3:$E$99980,Produccion_UO!$J918,Resultados_Dic3!$A$3:$A$99980,Produccion_UO!$H918)*$I$882</f>
        <v>0</v>
      </c>
      <c r="AJ918" s="21">
        <f>+SUMIFS(Resultados_Dic3!AE$3:AE$99980,Resultados_Dic3!$F$3:$F$99980,Produccion_UO!$K918,Resultados_Dic3!$D$3:$D$99980,$L$882,Resultados_Dic3!$E$3:$E$99980,Produccion_UO!$J918,Resultados_Dic3!$A$3:$A$99980,Produccion_UO!$H918)*$I$882</f>
        <v>0</v>
      </c>
      <c r="AK918" s="21">
        <f>+SUMIFS(Resultados_Dic3!AF$3:AF$99980,Resultados_Dic3!$F$3:$F$99980,Produccion_UO!$K918,Resultados_Dic3!$D$3:$D$99980,$L$882,Resultados_Dic3!$E$3:$E$99980,Produccion_UO!$J918,Resultados_Dic3!$A$3:$A$99980,Produccion_UO!$H918)*$I$882</f>
        <v>0</v>
      </c>
      <c r="AL918" s="21">
        <f>+SUMIFS(Resultados_Dic3!AG$3:AG$99980,Resultados_Dic3!$F$3:$F$99980,Produccion_UO!$K918,Resultados_Dic3!$D$3:$D$99980,$L$882,Resultados_Dic3!$E$3:$E$99980,Produccion_UO!$J918,Resultados_Dic3!$A$3:$A$99980,Produccion_UO!$H918)*$I$882</f>
        <v>0</v>
      </c>
      <c r="AM918" s="21">
        <f>+SUMIFS(Resultados_Dic3!AH$3:AH$99980,Resultados_Dic3!$F$3:$F$99980,Produccion_UO!$K918,Resultados_Dic3!$D$3:$D$99980,$L$882,Resultados_Dic3!$E$3:$E$99980,Produccion_UO!$J918,Resultados_Dic3!$A$3:$A$99980,Produccion_UO!$H918)*$I$882</f>
        <v>0</v>
      </c>
      <c r="AN918" s="21">
        <f>+SUMIFS(Resultados_Dic3!AI$3:AI$99980,Resultados_Dic3!$F$3:$F$99980,Produccion_UO!$K918,Resultados_Dic3!$D$3:$D$99980,$L$882,Resultados_Dic3!$E$3:$E$99980,Produccion_UO!$J918,Resultados_Dic3!$A$3:$A$99980,Produccion_UO!$H918)*$I$882</f>
        <v>0</v>
      </c>
      <c r="AO918" s="21">
        <f>+SUMIFS(Resultados_Dic3!AJ$3:AJ$99980,Resultados_Dic3!$F$3:$F$99980,Produccion_UO!$K918,Resultados_Dic3!$D$3:$D$99980,$L$882,Resultados_Dic3!$E$3:$E$99980,Produccion_UO!$J918,Resultados_Dic3!$A$3:$A$99980,Produccion_UO!$H918)*$I$882</f>
        <v>0</v>
      </c>
      <c r="AP918" s="21">
        <f>+SUMIFS(Resultados_Dic3!AK$3:AK$99980,Resultados_Dic3!$F$3:$F$99980,Produccion_UO!$K918,Resultados_Dic3!$D$3:$D$99980,$L$882,Resultados_Dic3!$E$3:$E$99980,Produccion_UO!$J918,Resultados_Dic3!$A$3:$A$99980,Produccion_UO!$H918)*$I$882</f>
        <v>0</v>
      </c>
      <c r="AQ918" s="21">
        <f>+SUMIFS(Resultados_Dic3!AL$3:AL$99980,Resultados_Dic3!$F$3:$F$99980,Produccion_UO!$K918,Resultados_Dic3!$D$3:$D$99980,$L$882,Resultados_Dic3!$E$3:$E$99980,Produccion_UO!$J918,Resultados_Dic3!$A$3:$A$99980,Produccion_UO!$H918)*$I$882</f>
        <v>0</v>
      </c>
      <c r="AR918" s="21">
        <f>+SUMIFS(Resultados_Dic3!AM$3:AM$99980,Resultados_Dic3!$F$3:$F$99980,Produccion_UO!$K918,Resultados_Dic3!$D$3:$D$99980,$L$882,Resultados_Dic3!$E$3:$E$99980,Produccion_UO!$J918,Resultados_Dic3!$A$3:$A$99980,Produccion_UO!$H918)*$I$882</f>
        <v>0</v>
      </c>
    </row>
    <row r="919" spans="8:44" x14ac:dyDescent="0.25">
      <c r="H919" s="17" t="str">
        <f t="shared" si="241"/>
        <v>DIC7</v>
      </c>
      <c r="J919" s="24" t="s">
        <v>108</v>
      </c>
      <c r="K919" s="13" t="s">
        <v>202</v>
      </c>
      <c r="L919" s="13" t="s">
        <v>324</v>
      </c>
      <c r="M919" s="21">
        <f>+SUMIFS(Resultados_Dic3!H$3:H$99980,Resultados_Dic3!$F$3:$F$99980,Produccion_UO!$K919,Resultados_Dic3!$D$3:$D$99980,$L$882,Resultados_Dic3!$E$3:$E$99980,Produccion_UO!$J919,Resultados_Dic3!$A$3:$A$99980,Produccion_UO!$H919)*$I$882</f>
        <v>0</v>
      </c>
      <c r="N919" s="21">
        <f>+SUMIFS(Resultados_Dic3!I$3:I$99980,Resultados_Dic3!$F$3:$F$99980,Produccion_UO!$K919,Resultados_Dic3!$D$3:$D$99980,$L$882,Resultados_Dic3!$E$3:$E$99980,Produccion_UO!$J919,Resultados_Dic3!$A$3:$A$99980,Produccion_UO!$H919)*$I$882</f>
        <v>0</v>
      </c>
      <c r="O919" s="21">
        <f>+SUMIFS(Resultados_Dic3!J$3:J$99980,Resultados_Dic3!$F$3:$F$99980,Produccion_UO!$K919,Resultados_Dic3!$D$3:$D$99980,$L$882,Resultados_Dic3!$E$3:$E$99980,Produccion_UO!$J919,Resultados_Dic3!$A$3:$A$99980,Produccion_UO!$H919)*$I$882</f>
        <v>0</v>
      </c>
      <c r="P919" s="21">
        <f>+SUMIFS(Resultados_Dic3!K$3:K$99980,Resultados_Dic3!$F$3:$F$99980,Produccion_UO!$K919,Resultados_Dic3!$D$3:$D$99980,$L$882,Resultados_Dic3!$E$3:$E$99980,Produccion_UO!$J919,Resultados_Dic3!$A$3:$A$99980,Produccion_UO!$H919)*$I$882</f>
        <v>0</v>
      </c>
      <c r="Q919" s="21">
        <f>+SUMIFS(Resultados_Dic3!L$3:L$99980,Resultados_Dic3!$F$3:$F$99980,Produccion_UO!$K919,Resultados_Dic3!$D$3:$D$99980,$L$882,Resultados_Dic3!$E$3:$E$99980,Produccion_UO!$J919,Resultados_Dic3!$A$3:$A$99980,Produccion_UO!$H919)*$I$882</f>
        <v>0</v>
      </c>
      <c r="R919" s="21">
        <f>+SUMIFS(Resultados_Dic3!M$3:M$99980,Resultados_Dic3!$F$3:$F$99980,Produccion_UO!$K919,Resultados_Dic3!$D$3:$D$99980,$L$882,Resultados_Dic3!$E$3:$E$99980,Produccion_UO!$J919,Resultados_Dic3!$A$3:$A$99980,Produccion_UO!$H919)*$I$882</f>
        <v>0</v>
      </c>
      <c r="S919" s="21">
        <f>+SUMIFS(Resultados_Dic3!N$3:N$99980,Resultados_Dic3!$F$3:$F$99980,Produccion_UO!$K919,Resultados_Dic3!$D$3:$D$99980,$L$882,Resultados_Dic3!$E$3:$E$99980,Produccion_UO!$J919,Resultados_Dic3!$A$3:$A$99980,Produccion_UO!$H919)*$I$882</f>
        <v>0</v>
      </c>
      <c r="T919" s="21">
        <f>+SUMIFS(Resultados_Dic3!O$3:O$99980,Resultados_Dic3!$F$3:$F$99980,Produccion_UO!$K919,Resultados_Dic3!$D$3:$D$99980,$L$882,Resultados_Dic3!$E$3:$E$99980,Produccion_UO!$J919,Resultados_Dic3!$A$3:$A$99980,Produccion_UO!$H919)*$I$882</f>
        <v>0</v>
      </c>
      <c r="U919" s="21">
        <f>+SUMIFS(Resultados_Dic3!P$3:P$99980,Resultados_Dic3!$F$3:$F$99980,Produccion_UO!$K919,Resultados_Dic3!$D$3:$D$99980,$L$882,Resultados_Dic3!$E$3:$E$99980,Produccion_UO!$J919,Resultados_Dic3!$A$3:$A$99980,Produccion_UO!$H919)*$I$882</f>
        <v>0</v>
      </c>
      <c r="V919" s="21">
        <f>+SUMIFS(Resultados_Dic3!Q$3:Q$99980,Resultados_Dic3!$F$3:$F$99980,Produccion_UO!$K919,Resultados_Dic3!$D$3:$D$99980,$L$882,Resultados_Dic3!$E$3:$E$99980,Produccion_UO!$J919,Resultados_Dic3!$A$3:$A$99980,Produccion_UO!$H919)*$I$882</f>
        <v>0</v>
      </c>
      <c r="W919" s="21">
        <f>+SUMIFS(Resultados_Dic3!R$3:R$99980,Resultados_Dic3!$F$3:$F$99980,Produccion_UO!$K919,Resultados_Dic3!$D$3:$D$99980,$L$882,Resultados_Dic3!$E$3:$E$99980,Produccion_UO!$J919,Resultados_Dic3!$A$3:$A$99980,Produccion_UO!$H919)*$I$882</f>
        <v>0</v>
      </c>
      <c r="X919" s="21">
        <f>+SUMIFS(Resultados_Dic3!S$3:S$99980,Resultados_Dic3!$F$3:$F$99980,Produccion_UO!$K919,Resultados_Dic3!$D$3:$D$99980,$L$882,Resultados_Dic3!$E$3:$E$99980,Produccion_UO!$J919,Resultados_Dic3!$A$3:$A$99980,Produccion_UO!$H919)*$I$882</f>
        <v>0</v>
      </c>
      <c r="Y919" s="21">
        <f>+SUMIFS(Resultados_Dic3!T$3:T$99980,Resultados_Dic3!$F$3:$F$99980,Produccion_UO!$K919,Resultados_Dic3!$D$3:$D$99980,$L$882,Resultados_Dic3!$E$3:$E$99980,Produccion_UO!$J919,Resultados_Dic3!$A$3:$A$99980,Produccion_UO!$H919)*$I$882</f>
        <v>0</v>
      </c>
      <c r="Z919" s="21">
        <f>+SUMIFS(Resultados_Dic3!U$3:U$99980,Resultados_Dic3!$F$3:$F$99980,Produccion_UO!$K919,Resultados_Dic3!$D$3:$D$99980,$L$882,Resultados_Dic3!$E$3:$E$99980,Produccion_UO!$J919,Resultados_Dic3!$A$3:$A$99980,Produccion_UO!$H919)*$I$882</f>
        <v>0</v>
      </c>
      <c r="AA919" s="21">
        <f>+SUMIFS(Resultados_Dic3!V$3:V$99980,Resultados_Dic3!$F$3:$F$99980,Produccion_UO!$K919,Resultados_Dic3!$D$3:$D$99980,$L$882,Resultados_Dic3!$E$3:$E$99980,Produccion_UO!$J919,Resultados_Dic3!$A$3:$A$99980,Produccion_UO!$H919)*$I$882</f>
        <v>0</v>
      </c>
      <c r="AB919" s="21">
        <f>+SUMIFS(Resultados_Dic3!W$3:W$99980,Resultados_Dic3!$F$3:$F$99980,Produccion_UO!$K919,Resultados_Dic3!$D$3:$D$99980,$L$882,Resultados_Dic3!$E$3:$E$99980,Produccion_UO!$J919,Resultados_Dic3!$A$3:$A$99980,Produccion_UO!$H919)*$I$882</f>
        <v>0</v>
      </c>
      <c r="AC919" s="21">
        <f>+SUMIFS(Resultados_Dic3!X$3:X$99980,Resultados_Dic3!$F$3:$F$99980,Produccion_UO!$K919,Resultados_Dic3!$D$3:$D$99980,$L$882,Resultados_Dic3!$E$3:$E$99980,Produccion_UO!$J919,Resultados_Dic3!$A$3:$A$99980,Produccion_UO!$H919)*$I$882</f>
        <v>0</v>
      </c>
      <c r="AD919" s="21">
        <f>+SUMIFS(Resultados_Dic3!Y$3:Y$99980,Resultados_Dic3!$F$3:$F$99980,Produccion_UO!$K919,Resultados_Dic3!$D$3:$D$99980,$L$882,Resultados_Dic3!$E$3:$E$99980,Produccion_UO!$J919,Resultados_Dic3!$A$3:$A$99980,Produccion_UO!$H919)*$I$882</f>
        <v>0</v>
      </c>
      <c r="AE919" s="21">
        <f>+SUMIFS(Resultados_Dic3!Z$3:Z$99980,Resultados_Dic3!$F$3:$F$99980,Produccion_UO!$K919,Resultados_Dic3!$D$3:$D$99980,$L$882,Resultados_Dic3!$E$3:$E$99980,Produccion_UO!$J919,Resultados_Dic3!$A$3:$A$99980,Produccion_UO!$H919)*$I$882</f>
        <v>0</v>
      </c>
      <c r="AF919" s="21">
        <f>+SUMIFS(Resultados_Dic3!AA$3:AA$99980,Resultados_Dic3!$F$3:$F$99980,Produccion_UO!$K919,Resultados_Dic3!$D$3:$D$99980,$L$882,Resultados_Dic3!$E$3:$E$99980,Produccion_UO!$J919,Resultados_Dic3!$A$3:$A$99980,Produccion_UO!$H919)*$I$882</f>
        <v>0</v>
      </c>
      <c r="AG919" s="21">
        <f>+SUMIFS(Resultados_Dic3!AB$3:AB$99980,Resultados_Dic3!$F$3:$F$99980,Produccion_UO!$K919,Resultados_Dic3!$D$3:$D$99980,$L$882,Resultados_Dic3!$E$3:$E$99980,Produccion_UO!$J919,Resultados_Dic3!$A$3:$A$99980,Produccion_UO!$H919)*$I$882</f>
        <v>0</v>
      </c>
      <c r="AH919" s="21">
        <f>+SUMIFS(Resultados_Dic3!AC$3:AC$99980,Resultados_Dic3!$F$3:$F$99980,Produccion_UO!$K919,Resultados_Dic3!$D$3:$D$99980,$L$882,Resultados_Dic3!$E$3:$E$99980,Produccion_UO!$J919,Resultados_Dic3!$A$3:$A$99980,Produccion_UO!$H919)*$I$882</f>
        <v>0</v>
      </c>
      <c r="AI919" s="21">
        <f>+SUMIFS(Resultados_Dic3!AD$3:AD$99980,Resultados_Dic3!$F$3:$F$99980,Produccion_UO!$K919,Resultados_Dic3!$D$3:$D$99980,$L$882,Resultados_Dic3!$E$3:$E$99980,Produccion_UO!$J919,Resultados_Dic3!$A$3:$A$99980,Produccion_UO!$H919)*$I$882</f>
        <v>0</v>
      </c>
      <c r="AJ919" s="21">
        <f>+SUMIFS(Resultados_Dic3!AE$3:AE$99980,Resultados_Dic3!$F$3:$F$99980,Produccion_UO!$K919,Resultados_Dic3!$D$3:$D$99980,$L$882,Resultados_Dic3!$E$3:$E$99980,Produccion_UO!$J919,Resultados_Dic3!$A$3:$A$99980,Produccion_UO!$H919)*$I$882</f>
        <v>0</v>
      </c>
      <c r="AK919" s="21">
        <f>+SUMIFS(Resultados_Dic3!AF$3:AF$99980,Resultados_Dic3!$F$3:$F$99980,Produccion_UO!$K919,Resultados_Dic3!$D$3:$D$99980,$L$882,Resultados_Dic3!$E$3:$E$99980,Produccion_UO!$J919,Resultados_Dic3!$A$3:$A$99980,Produccion_UO!$H919)*$I$882</f>
        <v>0</v>
      </c>
      <c r="AL919" s="21">
        <f>+SUMIFS(Resultados_Dic3!AG$3:AG$99980,Resultados_Dic3!$F$3:$F$99980,Produccion_UO!$K919,Resultados_Dic3!$D$3:$D$99980,$L$882,Resultados_Dic3!$E$3:$E$99980,Produccion_UO!$J919,Resultados_Dic3!$A$3:$A$99980,Produccion_UO!$H919)*$I$882</f>
        <v>0</v>
      </c>
      <c r="AM919" s="21">
        <f>+SUMIFS(Resultados_Dic3!AH$3:AH$99980,Resultados_Dic3!$F$3:$F$99980,Produccion_UO!$K919,Resultados_Dic3!$D$3:$D$99980,$L$882,Resultados_Dic3!$E$3:$E$99980,Produccion_UO!$J919,Resultados_Dic3!$A$3:$A$99980,Produccion_UO!$H919)*$I$882</f>
        <v>0</v>
      </c>
      <c r="AN919" s="21">
        <f>+SUMIFS(Resultados_Dic3!AI$3:AI$99980,Resultados_Dic3!$F$3:$F$99980,Produccion_UO!$K919,Resultados_Dic3!$D$3:$D$99980,$L$882,Resultados_Dic3!$E$3:$E$99980,Produccion_UO!$J919,Resultados_Dic3!$A$3:$A$99980,Produccion_UO!$H919)*$I$882</f>
        <v>0</v>
      </c>
      <c r="AO919" s="21">
        <f>+SUMIFS(Resultados_Dic3!AJ$3:AJ$99980,Resultados_Dic3!$F$3:$F$99980,Produccion_UO!$K919,Resultados_Dic3!$D$3:$D$99980,$L$882,Resultados_Dic3!$E$3:$E$99980,Produccion_UO!$J919,Resultados_Dic3!$A$3:$A$99980,Produccion_UO!$H919)*$I$882</f>
        <v>0</v>
      </c>
      <c r="AP919" s="21">
        <f>+SUMIFS(Resultados_Dic3!AK$3:AK$99980,Resultados_Dic3!$F$3:$F$99980,Produccion_UO!$K919,Resultados_Dic3!$D$3:$D$99980,$L$882,Resultados_Dic3!$E$3:$E$99980,Produccion_UO!$J919,Resultados_Dic3!$A$3:$A$99980,Produccion_UO!$H919)*$I$882</f>
        <v>0</v>
      </c>
      <c r="AQ919" s="21">
        <f>+SUMIFS(Resultados_Dic3!AL$3:AL$99980,Resultados_Dic3!$F$3:$F$99980,Produccion_UO!$K919,Resultados_Dic3!$D$3:$D$99980,$L$882,Resultados_Dic3!$E$3:$E$99980,Produccion_UO!$J919,Resultados_Dic3!$A$3:$A$99980,Produccion_UO!$H919)*$I$882</f>
        <v>0</v>
      </c>
      <c r="AR919" s="21">
        <f>+SUMIFS(Resultados_Dic3!AM$3:AM$99980,Resultados_Dic3!$F$3:$F$99980,Produccion_UO!$K919,Resultados_Dic3!$D$3:$D$99980,$L$882,Resultados_Dic3!$E$3:$E$99980,Produccion_UO!$J919,Resultados_Dic3!$A$3:$A$99980,Produccion_UO!$H919)*$I$882</f>
        <v>0</v>
      </c>
    </row>
    <row r="920" spans="8:44" x14ac:dyDescent="0.25">
      <c r="H920" s="17" t="str">
        <f t="shared" si="241"/>
        <v>DIC7</v>
      </c>
      <c r="J920" s="24" t="s">
        <v>109</v>
      </c>
      <c r="K920" s="13" t="s">
        <v>450</v>
      </c>
      <c r="L920" s="13" t="s">
        <v>326</v>
      </c>
      <c r="M920" s="21">
        <f>+SUMIFS(Resultados_Dic3!H$3:H$99980,Resultados_Dic3!$F$3:$F$99980,Produccion_UO!$K920,Resultados_Dic3!$D$3:$D$99980,$L$882,Resultados_Dic3!$E$3:$E$99980,Produccion_UO!$J920,Resultados_Dic3!$A$3:$A$99980,Produccion_UO!$H920)*$I$882</f>
        <v>0</v>
      </c>
      <c r="N920" s="21">
        <f>+SUMIFS(Resultados_Dic3!I$3:I$99980,Resultados_Dic3!$F$3:$F$99980,Produccion_UO!$K920,Resultados_Dic3!$D$3:$D$99980,$L$882,Resultados_Dic3!$E$3:$E$99980,Produccion_UO!$J920,Resultados_Dic3!$A$3:$A$99980,Produccion_UO!$H920)*$I$882</f>
        <v>0</v>
      </c>
      <c r="O920" s="21">
        <f>+SUMIFS(Resultados_Dic3!J$3:J$99980,Resultados_Dic3!$F$3:$F$99980,Produccion_UO!$K920,Resultados_Dic3!$D$3:$D$99980,$L$882,Resultados_Dic3!$E$3:$E$99980,Produccion_UO!$J920,Resultados_Dic3!$A$3:$A$99980,Produccion_UO!$H920)*$I$882</f>
        <v>0</v>
      </c>
      <c r="P920" s="21">
        <f>+SUMIFS(Resultados_Dic3!K$3:K$99980,Resultados_Dic3!$F$3:$F$99980,Produccion_UO!$K920,Resultados_Dic3!$D$3:$D$99980,$L$882,Resultados_Dic3!$E$3:$E$99980,Produccion_UO!$J920,Resultados_Dic3!$A$3:$A$99980,Produccion_UO!$H920)*$I$882</f>
        <v>0</v>
      </c>
      <c r="Q920" s="21">
        <f>+SUMIFS(Resultados_Dic3!L$3:L$99980,Resultados_Dic3!$F$3:$F$99980,Produccion_UO!$K920,Resultados_Dic3!$D$3:$D$99980,$L$882,Resultados_Dic3!$E$3:$E$99980,Produccion_UO!$J920,Resultados_Dic3!$A$3:$A$99980,Produccion_UO!$H920)*$I$882</f>
        <v>0</v>
      </c>
      <c r="R920" s="21">
        <f>+SUMIFS(Resultados_Dic3!M$3:M$99980,Resultados_Dic3!$F$3:$F$99980,Produccion_UO!$K920,Resultados_Dic3!$D$3:$D$99980,$L$882,Resultados_Dic3!$E$3:$E$99980,Produccion_UO!$J920,Resultados_Dic3!$A$3:$A$99980,Produccion_UO!$H920)*$I$882</f>
        <v>0</v>
      </c>
      <c r="S920" s="21">
        <f>+SUMIFS(Resultados_Dic3!N$3:N$99980,Resultados_Dic3!$F$3:$F$99980,Produccion_UO!$K920,Resultados_Dic3!$D$3:$D$99980,$L$882,Resultados_Dic3!$E$3:$E$99980,Produccion_UO!$J920,Resultados_Dic3!$A$3:$A$99980,Produccion_UO!$H920)*$I$882</f>
        <v>0</v>
      </c>
      <c r="T920" s="21">
        <f>+SUMIFS(Resultados_Dic3!O$3:O$99980,Resultados_Dic3!$F$3:$F$99980,Produccion_UO!$K920,Resultados_Dic3!$D$3:$D$99980,$L$882,Resultados_Dic3!$E$3:$E$99980,Produccion_UO!$J920,Resultados_Dic3!$A$3:$A$99980,Produccion_UO!$H920)*$I$882</f>
        <v>0</v>
      </c>
      <c r="U920" s="21">
        <f>+SUMIFS(Resultados_Dic3!P$3:P$99980,Resultados_Dic3!$F$3:$F$99980,Produccion_UO!$K920,Resultados_Dic3!$D$3:$D$99980,$L$882,Resultados_Dic3!$E$3:$E$99980,Produccion_UO!$J920,Resultados_Dic3!$A$3:$A$99980,Produccion_UO!$H920)*$I$882</f>
        <v>0</v>
      </c>
      <c r="V920" s="21">
        <f>+SUMIFS(Resultados_Dic3!Q$3:Q$99980,Resultados_Dic3!$F$3:$F$99980,Produccion_UO!$K920,Resultados_Dic3!$D$3:$D$99980,$L$882,Resultados_Dic3!$E$3:$E$99980,Produccion_UO!$J920,Resultados_Dic3!$A$3:$A$99980,Produccion_UO!$H920)*$I$882</f>
        <v>0</v>
      </c>
      <c r="W920" s="21">
        <f>+SUMIFS(Resultados_Dic3!R$3:R$99980,Resultados_Dic3!$F$3:$F$99980,Produccion_UO!$K920,Resultados_Dic3!$D$3:$D$99980,$L$882,Resultados_Dic3!$E$3:$E$99980,Produccion_UO!$J920,Resultados_Dic3!$A$3:$A$99980,Produccion_UO!$H920)*$I$882</f>
        <v>0</v>
      </c>
      <c r="X920" s="21">
        <f>+SUMIFS(Resultados_Dic3!S$3:S$99980,Resultados_Dic3!$F$3:$F$99980,Produccion_UO!$K920,Resultados_Dic3!$D$3:$D$99980,$L$882,Resultados_Dic3!$E$3:$E$99980,Produccion_UO!$J920,Resultados_Dic3!$A$3:$A$99980,Produccion_UO!$H920)*$I$882</f>
        <v>0</v>
      </c>
      <c r="Y920" s="21">
        <f>+SUMIFS(Resultados_Dic3!T$3:T$99980,Resultados_Dic3!$F$3:$F$99980,Produccion_UO!$K920,Resultados_Dic3!$D$3:$D$99980,$L$882,Resultados_Dic3!$E$3:$E$99980,Produccion_UO!$J920,Resultados_Dic3!$A$3:$A$99980,Produccion_UO!$H920)*$I$882</f>
        <v>0</v>
      </c>
      <c r="Z920" s="21">
        <f>+SUMIFS(Resultados_Dic3!U$3:U$99980,Resultados_Dic3!$F$3:$F$99980,Produccion_UO!$K920,Resultados_Dic3!$D$3:$D$99980,$L$882,Resultados_Dic3!$E$3:$E$99980,Produccion_UO!$J920,Resultados_Dic3!$A$3:$A$99980,Produccion_UO!$H920)*$I$882</f>
        <v>0</v>
      </c>
      <c r="AA920" s="21">
        <f>+SUMIFS(Resultados_Dic3!V$3:V$99980,Resultados_Dic3!$F$3:$F$99980,Produccion_UO!$K920,Resultados_Dic3!$D$3:$D$99980,$L$882,Resultados_Dic3!$E$3:$E$99980,Produccion_UO!$J920,Resultados_Dic3!$A$3:$A$99980,Produccion_UO!$H920)*$I$882</f>
        <v>0</v>
      </c>
      <c r="AB920" s="21">
        <f>+SUMIFS(Resultados_Dic3!W$3:W$99980,Resultados_Dic3!$F$3:$F$99980,Produccion_UO!$K920,Resultados_Dic3!$D$3:$D$99980,$L$882,Resultados_Dic3!$E$3:$E$99980,Produccion_UO!$J920,Resultados_Dic3!$A$3:$A$99980,Produccion_UO!$H920)*$I$882</f>
        <v>0</v>
      </c>
      <c r="AC920" s="21">
        <f>+SUMIFS(Resultados_Dic3!X$3:X$99980,Resultados_Dic3!$F$3:$F$99980,Produccion_UO!$K920,Resultados_Dic3!$D$3:$D$99980,$L$882,Resultados_Dic3!$E$3:$E$99980,Produccion_UO!$J920,Resultados_Dic3!$A$3:$A$99980,Produccion_UO!$H920)*$I$882</f>
        <v>0</v>
      </c>
      <c r="AD920" s="21">
        <f>+SUMIFS(Resultados_Dic3!Y$3:Y$99980,Resultados_Dic3!$F$3:$F$99980,Produccion_UO!$K920,Resultados_Dic3!$D$3:$D$99980,$L$882,Resultados_Dic3!$E$3:$E$99980,Produccion_UO!$J920,Resultados_Dic3!$A$3:$A$99980,Produccion_UO!$H920)*$I$882</f>
        <v>0</v>
      </c>
      <c r="AE920" s="21">
        <f>+SUMIFS(Resultados_Dic3!Z$3:Z$99980,Resultados_Dic3!$F$3:$F$99980,Produccion_UO!$K920,Resultados_Dic3!$D$3:$D$99980,$L$882,Resultados_Dic3!$E$3:$E$99980,Produccion_UO!$J920,Resultados_Dic3!$A$3:$A$99980,Produccion_UO!$H920)*$I$882</f>
        <v>0</v>
      </c>
      <c r="AF920" s="21">
        <f>+SUMIFS(Resultados_Dic3!AA$3:AA$99980,Resultados_Dic3!$F$3:$F$99980,Produccion_UO!$K920,Resultados_Dic3!$D$3:$D$99980,$L$882,Resultados_Dic3!$E$3:$E$99980,Produccion_UO!$J920,Resultados_Dic3!$A$3:$A$99980,Produccion_UO!$H920)*$I$882</f>
        <v>0</v>
      </c>
      <c r="AG920" s="21">
        <f>+SUMIFS(Resultados_Dic3!AB$3:AB$99980,Resultados_Dic3!$F$3:$F$99980,Produccion_UO!$K920,Resultados_Dic3!$D$3:$D$99980,$L$882,Resultados_Dic3!$E$3:$E$99980,Produccion_UO!$J920,Resultados_Dic3!$A$3:$A$99980,Produccion_UO!$H920)*$I$882</f>
        <v>0</v>
      </c>
      <c r="AH920" s="21">
        <f>+SUMIFS(Resultados_Dic3!AC$3:AC$99980,Resultados_Dic3!$F$3:$F$99980,Produccion_UO!$K920,Resultados_Dic3!$D$3:$D$99980,$L$882,Resultados_Dic3!$E$3:$E$99980,Produccion_UO!$J920,Resultados_Dic3!$A$3:$A$99980,Produccion_UO!$H920)*$I$882</f>
        <v>0</v>
      </c>
      <c r="AI920" s="21">
        <f>+SUMIFS(Resultados_Dic3!AD$3:AD$99980,Resultados_Dic3!$F$3:$F$99980,Produccion_UO!$K920,Resultados_Dic3!$D$3:$D$99980,$L$882,Resultados_Dic3!$E$3:$E$99980,Produccion_UO!$J920,Resultados_Dic3!$A$3:$A$99980,Produccion_UO!$H920)*$I$882</f>
        <v>0</v>
      </c>
      <c r="AJ920" s="21">
        <f>+SUMIFS(Resultados_Dic3!AE$3:AE$99980,Resultados_Dic3!$F$3:$F$99980,Produccion_UO!$K920,Resultados_Dic3!$D$3:$D$99980,$L$882,Resultados_Dic3!$E$3:$E$99980,Produccion_UO!$J920,Resultados_Dic3!$A$3:$A$99980,Produccion_UO!$H920)*$I$882</f>
        <v>0</v>
      </c>
      <c r="AK920" s="21">
        <f>+SUMIFS(Resultados_Dic3!AF$3:AF$99980,Resultados_Dic3!$F$3:$F$99980,Produccion_UO!$K920,Resultados_Dic3!$D$3:$D$99980,$L$882,Resultados_Dic3!$E$3:$E$99980,Produccion_UO!$J920,Resultados_Dic3!$A$3:$A$99980,Produccion_UO!$H920)*$I$882</f>
        <v>0</v>
      </c>
      <c r="AL920" s="21">
        <f>+SUMIFS(Resultados_Dic3!AG$3:AG$99980,Resultados_Dic3!$F$3:$F$99980,Produccion_UO!$K920,Resultados_Dic3!$D$3:$D$99980,$L$882,Resultados_Dic3!$E$3:$E$99980,Produccion_UO!$J920,Resultados_Dic3!$A$3:$A$99980,Produccion_UO!$H920)*$I$882</f>
        <v>0</v>
      </c>
      <c r="AM920" s="21">
        <f>+SUMIFS(Resultados_Dic3!AH$3:AH$99980,Resultados_Dic3!$F$3:$F$99980,Produccion_UO!$K920,Resultados_Dic3!$D$3:$D$99980,$L$882,Resultados_Dic3!$E$3:$E$99980,Produccion_UO!$J920,Resultados_Dic3!$A$3:$A$99980,Produccion_UO!$H920)*$I$882</f>
        <v>0</v>
      </c>
      <c r="AN920" s="21">
        <f>+SUMIFS(Resultados_Dic3!AI$3:AI$99980,Resultados_Dic3!$F$3:$F$99980,Produccion_UO!$K920,Resultados_Dic3!$D$3:$D$99980,$L$882,Resultados_Dic3!$E$3:$E$99980,Produccion_UO!$J920,Resultados_Dic3!$A$3:$A$99980,Produccion_UO!$H920)*$I$882</f>
        <v>0</v>
      </c>
      <c r="AO920" s="21">
        <f>+SUMIFS(Resultados_Dic3!AJ$3:AJ$99980,Resultados_Dic3!$F$3:$F$99980,Produccion_UO!$K920,Resultados_Dic3!$D$3:$D$99980,$L$882,Resultados_Dic3!$E$3:$E$99980,Produccion_UO!$J920,Resultados_Dic3!$A$3:$A$99980,Produccion_UO!$H920)*$I$882</f>
        <v>0</v>
      </c>
      <c r="AP920" s="21">
        <f>+SUMIFS(Resultados_Dic3!AK$3:AK$99980,Resultados_Dic3!$F$3:$F$99980,Produccion_UO!$K920,Resultados_Dic3!$D$3:$D$99980,$L$882,Resultados_Dic3!$E$3:$E$99980,Produccion_UO!$J920,Resultados_Dic3!$A$3:$A$99980,Produccion_UO!$H920)*$I$882</f>
        <v>0</v>
      </c>
      <c r="AQ920" s="21">
        <f>+SUMIFS(Resultados_Dic3!AL$3:AL$99980,Resultados_Dic3!$F$3:$F$99980,Produccion_UO!$K920,Resultados_Dic3!$D$3:$D$99980,$L$882,Resultados_Dic3!$E$3:$E$99980,Produccion_UO!$J920,Resultados_Dic3!$A$3:$A$99980,Produccion_UO!$H920)*$I$882</f>
        <v>0</v>
      </c>
      <c r="AR920" s="21">
        <f>+SUMIFS(Resultados_Dic3!AM$3:AM$99980,Resultados_Dic3!$F$3:$F$99980,Produccion_UO!$K920,Resultados_Dic3!$D$3:$D$99980,$L$882,Resultados_Dic3!$E$3:$E$99980,Produccion_UO!$J920,Resultados_Dic3!$A$3:$A$99980,Produccion_UO!$H920)*$I$882</f>
        <v>0</v>
      </c>
    </row>
    <row r="921" spans="8:44" x14ac:dyDescent="0.25">
      <c r="H921" s="17" t="str">
        <f t="shared" si="241"/>
        <v>DIC7</v>
      </c>
      <c r="J921" s="24" t="s">
        <v>110</v>
      </c>
      <c r="K921" s="13" t="s">
        <v>203</v>
      </c>
      <c r="L921" s="13" t="s">
        <v>328</v>
      </c>
      <c r="M921" s="21">
        <f>+SUMIFS(Resultados_Dic3!H$3:H$99980,Resultados_Dic3!$F$3:$F$99980,Produccion_UO!$K921,Resultados_Dic3!$D$3:$D$99980,$L$882,Resultados_Dic3!$E$3:$E$99980,Produccion_UO!$J921,Resultados_Dic3!$A$3:$A$99980,Produccion_UO!$H921)*$I$882</f>
        <v>0.2211190839038191</v>
      </c>
      <c r="N921" s="21">
        <f>+SUMIFS(Resultados_Dic3!I$3:I$99980,Resultados_Dic3!$F$3:$F$99980,Produccion_UO!$K921,Resultados_Dic3!$D$3:$D$99980,$L$882,Resultados_Dic3!$E$3:$E$99980,Produccion_UO!$J921,Resultados_Dic3!$A$3:$A$99980,Produccion_UO!$H921)*$I$882</f>
        <v>0.2211190839038191</v>
      </c>
      <c r="O921" s="21">
        <f>+SUMIFS(Resultados_Dic3!J$3:J$99980,Resultados_Dic3!$F$3:$F$99980,Produccion_UO!$K921,Resultados_Dic3!$D$3:$D$99980,$L$882,Resultados_Dic3!$E$3:$E$99980,Produccion_UO!$J921,Resultados_Dic3!$A$3:$A$99980,Produccion_UO!$H921)*$I$882</f>
        <v>0.2211190839038191</v>
      </c>
      <c r="P921" s="21">
        <f>+SUMIFS(Resultados_Dic3!K$3:K$99980,Resultados_Dic3!$F$3:$F$99980,Produccion_UO!$K921,Resultados_Dic3!$D$3:$D$99980,$L$882,Resultados_Dic3!$E$3:$E$99980,Produccion_UO!$J921,Resultados_Dic3!$A$3:$A$99980,Produccion_UO!$H921)*$I$882</f>
        <v>0.2211190839038191</v>
      </c>
      <c r="Q921" s="21">
        <f>+SUMIFS(Resultados_Dic3!L$3:L$99980,Resultados_Dic3!$F$3:$F$99980,Produccion_UO!$K921,Resultados_Dic3!$D$3:$D$99980,$L$882,Resultados_Dic3!$E$3:$E$99980,Produccion_UO!$J921,Resultados_Dic3!$A$3:$A$99980,Produccion_UO!$H921)*$I$882</f>
        <v>0.2211190839038191</v>
      </c>
      <c r="R921" s="21">
        <f>+SUMIFS(Resultados_Dic3!M$3:M$99980,Resultados_Dic3!$F$3:$F$99980,Produccion_UO!$K921,Resultados_Dic3!$D$3:$D$99980,$L$882,Resultados_Dic3!$E$3:$E$99980,Produccion_UO!$J921,Resultados_Dic3!$A$3:$A$99980,Produccion_UO!$H921)*$I$882</f>
        <v>0.2211190839038191</v>
      </c>
      <c r="S921" s="21">
        <f>+SUMIFS(Resultados_Dic3!N$3:N$99980,Resultados_Dic3!$F$3:$F$99980,Produccion_UO!$K921,Resultados_Dic3!$D$3:$D$99980,$L$882,Resultados_Dic3!$E$3:$E$99980,Produccion_UO!$J921,Resultados_Dic3!$A$3:$A$99980,Produccion_UO!$H921)*$I$882</f>
        <v>0.2211190839038191</v>
      </c>
      <c r="T921" s="21">
        <f>+SUMIFS(Resultados_Dic3!O$3:O$99980,Resultados_Dic3!$F$3:$F$99980,Produccion_UO!$K921,Resultados_Dic3!$D$3:$D$99980,$L$882,Resultados_Dic3!$E$3:$E$99980,Produccion_UO!$J921,Resultados_Dic3!$A$3:$A$99980,Produccion_UO!$H921)*$I$882</f>
        <v>0.2211190839038191</v>
      </c>
      <c r="U921" s="21">
        <f>+SUMIFS(Resultados_Dic3!P$3:P$99980,Resultados_Dic3!$F$3:$F$99980,Produccion_UO!$K921,Resultados_Dic3!$D$3:$D$99980,$L$882,Resultados_Dic3!$E$3:$E$99980,Produccion_UO!$J921,Resultados_Dic3!$A$3:$A$99980,Produccion_UO!$H921)*$I$882</f>
        <v>0.2211190839038191</v>
      </c>
      <c r="V921" s="21">
        <f>+SUMIFS(Resultados_Dic3!Q$3:Q$99980,Resultados_Dic3!$F$3:$F$99980,Produccion_UO!$K921,Resultados_Dic3!$D$3:$D$99980,$L$882,Resultados_Dic3!$E$3:$E$99980,Produccion_UO!$J921,Resultados_Dic3!$A$3:$A$99980,Produccion_UO!$H921)*$I$882</f>
        <v>0</v>
      </c>
      <c r="W921" s="21">
        <f>+SUMIFS(Resultados_Dic3!R$3:R$99980,Resultados_Dic3!$F$3:$F$99980,Produccion_UO!$K921,Resultados_Dic3!$D$3:$D$99980,$L$882,Resultados_Dic3!$E$3:$E$99980,Produccion_UO!$J921,Resultados_Dic3!$A$3:$A$99980,Produccion_UO!$H921)*$I$882</f>
        <v>0</v>
      </c>
      <c r="X921" s="21">
        <f>+SUMIFS(Resultados_Dic3!S$3:S$99980,Resultados_Dic3!$F$3:$F$99980,Produccion_UO!$K921,Resultados_Dic3!$D$3:$D$99980,$L$882,Resultados_Dic3!$E$3:$E$99980,Produccion_UO!$J921,Resultados_Dic3!$A$3:$A$99980,Produccion_UO!$H921)*$I$882</f>
        <v>0</v>
      </c>
      <c r="Y921" s="21">
        <f>+SUMIFS(Resultados_Dic3!T$3:T$99980,Resultados_Dic3!$F$3:$F$99980,Produccion_UO!$K921,Resultados_Dic3!$D$3:$D$99980,$L$882,Resultados_Dic3!$E$3:$E$99980,Produccion_UO!$J921,Resultados_Dic3!$A$3:$A$99980,Produccion_UO!$H921)*$I$882</f>
        <v>0</v>
      </c>
      <c r="Z921" s="21">
        <f>+SUMIFS(Resultados_Dic3!U$3:U$99980,Resultados_Dic3!$F$3:$F$99980,Produccion_UO!$K921,Resultados_Dic3!$D$3:$D$99980,$L$882,Resultados_Dic3!$E$3:$E$99980,Produccion_UO!$J921,Resultados_Dic3!$A$3:$A$99980,Produccion_UO!$H921)*$I$882</f>
        <v>0</v>
      </c>
      <c r="AA921" s="21">
        <f>+SUMIFS(Resultados_Dic3!V$3:V$99980,Resultados_Dic3!$F$3:$F$99980,Produccion_UO!$K921,Resultados_Dic3!$D$3:$D$99980,$L$882,Resultados_Dic3!$E$3:$E$99980,Produccion_UO!$J921,Resultados_Dic3!$A$3:$A$99980,Produccion_UO!$H921)*$I$882</f>
        <v>0</v>
      </c>
      <c r="AB921" s="21">
        <f>+SUMIFS(Resultados_Dic3!W$3:W$99980,Resultados_Dic3!$F$3:$F$99980,Produccion_UO!$K921,Resultados_Dic3!$D$3:$D$99980,$L$882,Resultados_Dic3!$E$3:$E$99980,Produccion_UO!$J921,Resultados_Dic3!$A$3:$A$99980,Produccion_UO!$H921)*$I$882</f>
        <v>0</v>
      </c>
      <c r="AC921" s="21">
        <f>+SUMIFS(Resultados_Dic3!X$3:X$99980,Resultados_Dic3!$F$3:$F$99980,Produccion_UO!$K921,Resultados_Dic3!$D$3:$D$99980,$L$882,Resultados_Dic3!$E$3:$E$99980,Produccion_UO!$J921,Resultados_Dic3!$A$3:$A$99980,Produccion_UO!$H921)*$I$882</f>
        <v>0</v>
      </c>
      <c r="AD921" s="21">
        <f>+SUMIFS(Resultados_Dic3!Y$3:Y$99980,Resultados_Dic3!$F$3:$F$99980,Produccion_UO!$K921,Resultados_Dic3!$D$3:$D$99980,$L$882,Resultados_Dic3!$E$3:$E$99980,Produccion_UO!$J921,Resultados_Dic3!$A$3:$A$99980,Produccion_UO!$H921)*$I$882</f>
        <v>0</v>
      </c>
      <c r="AE921" s="21">
        <f>+SUMIFS(Resultados_Dic3!Z$3:Z$99980,Resultados_Dic3!$F$3:$F$99980,Produccion_UO!$K921,Resultados_Dic3!$D$3:$D$99980,$L$882,Resultados_Dic3!$E$3:$E$99980,Produccion_UO!$J921,Resultados_Dic3!$A$3:$A$99980,Produccion_UO!$H921)*$I$882</f>
        <v>0</v>
      </c>
      <c r="AF921" s="21">
        <f>+SUMIFS(Resultados_Dic3!AA$3:AA$99980,Resultados_Dic3!$F$3:$F$99980,Produccion_UO!$K921,Resultados_Dic3!$D$3:$D$99980,$L$882,Resultados_Dic3!$E$3:$E$99980,Produccion_UO!$J921,Resultados_Dic3!$A$3:$A$99980,Produccion_UO!$H921)*$I$882</f>
        <v>0</v>
      </c>
      <c r="AG921" s="21">
        <f>+SUMIFS(Resultados_Dic3!AB$3:AB$99980,Resultados_Dic3!$F$3:$F$99980,Produccion_UO!$K921,Resultados_Dic3!$D$3:$D$99980,$L$882,Resultados_Dic3!$E$3:$E$99980,Produccion_UO!$J921,Resultados_Dic3!$A$3:$A$99980,Produccion_UO!$H921)*$I$882</f>
        <v>0</v>
      </c>
      <c r="AH921" s="21">
        <f>+SUMIFS(Resultados_Dic3!AC$3:AC$99980,Resultados_Dic3!$F$3:$F$99980,Produccion_UO!$K921,Resultados_Dic3!$D$3:$D$99980,$L$882,Resultados_Dic3!$E$3:$E$99980,Produccion_UO!$J921,Resultados_Dic3!$A$3:$A$99980,Produccion_UO!$H921)*$I$882</f>
        <v>0</v>
      </c>
      <c r="AI921" s="21">
        <f>+SUMIFS(Resultados_Dic3!AD$3:AD$99980,Resultados_Dic3!$F$3:$F$99980,Produccion_UO!$K921,Resultados_Dic3!$D$3:$D$99980,$L$882,Resultados_Dic3!$E$3:$E$99980,Produccion_UO!$J921,Resultados_Dic3!$A$3:$A$99980,Produccion_UO!$H921)*$I$882</f>
        <v>0</v>
      </c>
      <c r="AJ921" s="21">
        <f>+SUMIFS(Resultados_Dic3!AE$3:AE$99980,Resultados_Dic3!$F$3:$F$99980,Produccion_UO!$K921,Resultados_Dic3!$D$3:$D$99980,$L$882,Resultados_Dic3!$E$3:$E$99980,Produccion_UO!$J921,Resultados_Dic3!$A$3:$A$99980,Produccion_UO!$H921)*$I$882</f>
        <v>0</v>
      </c>
      <c r="AK921" s="21">
        <f>+SUMIFS(Resultados_Dic3!AF$3:AF$99980,Resultados_Dic3!$F$3:$F$99980,Produccion_UO!$K921,Resultados_Dic3!$D$3:$D$99980,$L$882,Resultados_Dic3!$E$3:$E$99980,Produccion_UO!$J921,Resultados_Dic3!$A$3:$A$99980,Produccion_UO!$H921)*$I$882</f>
        <v>0</v>
      </c>
      <c r="AL921" s="21">
        <f>+SUMIFS(Resultados_Dic3!AG$3:AG$99980,Resultados_Dic3!$F$3:$F$99980,Produccion_UO!$K921,Resultados_Dic3!$D$3:$D$99980,$L$882,Resultados_Dic3!$E$3:$E$99980,Produccion_UO!$J921,Resultados_Dic3!$A$3:$A$99980,Produccion_UO!$H921)*$I$882</f>
        <v>0</v>
      </c>
      <c r="AM921" s="21">
        <f>+SUMIFS(Resultados_Dic3!AH$3:AH$99980,Resultados_Dic3!$F$3:$F$99980,Produccion_UO!$K921,Resultados_Dic3!$D$3:$D$99980,$L$882,Resultados_Dic3!$E$3:$E$99980,Produccion_UO!$J921,Resultados_Dic3!$A$3:$A$99980,Produccion_UO!$H921)*$I$882</f>
        <v>0</v>
      </c>
      <c r="AN921" s="21">
        <f>+SUMIFS(Resultados_Dic3!AI$3:AI$99980,Resultados_Dic3!$F$3:$F$99980,Produccion_UO!$K921,Resultados_Dic3!$D$3:$D$99980,$L$882,Resultados_Dic3!$E$3:$E$99980,Produccion_UO!$J921,Resultados_Dic3!$A$3:$A$99980,Produccion_UO!$H921)*$I$882</f>
        <v>0</v>
      </c>
      <c r="AO921" s="21">
        <f>+SUMIFS(Resultados_Dic3!AJ$3:AJ$99980,Resultados_Dic3!$F$3:$F$99980,Produccion_UO!$K921,Resultados_Dic3!$D$3:$D$99980,$L$882,Resultados_Dic3!$E$3:$E$99980,Produccion_UO!$J921,Resultados_Dic3!$A$3:$A$99980,Produccion_UO!$H921)*$I$882</f>
        <v>0</v>
      </c>
      <c r="AP921" s="21">
        <f>+SUMIFS(Resultados_Dic3!AK$3:AK$99980,Resultados_Dic3!$F$3:$F$99980,Produccion_UO!$K921,Resultados_Dic3!$D$3:$D$99980,$L$882,Resultados_Dic3!$E$3:$E$99980,Produccion_UO!$J921,Resultados_Dic3!$A$3:$A$99980,Produccion_UO!$H921)*$I$882</f>
        <v>0</v>
      </c>
      <c r="AQ921" s="21">
        <f>+SUMIFS(Resultados_Dic3!AL$3:AL$99980,Resultados_Dic3!$F$3:$F$99980,Produccion_UO!$K921,Resultados_Dic3!$D$3:$D$99980,$L$882,Resultados_Dic3!$E$3:$E$99980,Produccion_UO!$J921,Resultados_Dic3!$A$3:$A$99980,Produccion_UO!$H921)*$I$882</f>
        <v>0</v>
      </c>
      <c r="AR921" s="21">
        <f>+SUMIFS(Resultados_Dic3!AM$3:AM$99980,Resultados_Dic3!$F$3:$F$99980,Produccion_UO!$K921,Resultados_Dic3!$D$3:$D$99980,$L$882,Resultados_Dic3!$E$3:$E$99980,Produccion_UO!$J921,Resultados_Dic3!$A$3:$A$99980,Produccion_UO!$H921)*$I$882</f>
        <v>0</v>
      </c>
    </row>
    <row r="922" spans="8:44" x14ac:dyDescent="0.25">
      <c r="H922" s="17" t="str">
        <f t="shared" si="241"/>
        <v>DIC7</v>
      </c>
      <c r="J922" s="24" t="s">
        <v>111</v>
      </c>
      <c r="K922" s="13" t="s">
        <v>204</v>
      </c>
      <c r="L922" s="13" t="s">
        <v>330</v>
      </c>
      <c r="M922" s="21">
        <f>+SUMIFS(Resultados_Dic3!H$3:H$99980,Resultados_Dic3!$F$3:$F$99980,Produccion_UO!$K922,Resultados_Dic3!$D$3:$D$99980,$L$882,Resultados_Dic3!$E$3:$E$99980,Produccion_UO!$J922,Resultados_Dic3!$A$3:$A$99980,Produccion_UO!$H922)*$I$882</f>
        <v>8.5990754851485135E-2</v>
      </c>
      <c r="N922" s="21">
        <f>+SUMIFS(Resultados_Dic3!I$3:I$99980,Resultados_Dic3!$F$3:$F$99980,Produccion_UO!$K922,Resultados_Dic3!$D$3:$D$99980,$L$882,Resultados_Dic3!$E$3:$E$99980,Produccion_UO!$J922,Resultados_Dic3!$A$3:$A$99980,Produccion_UO!$H922)*$I$882</f>
        <v>8.5990754851485135E-2</v>
      </c>
      <c r="O922" s="21">
        <f>+SUMIFS(Resultados_Dic3!J$3:J$99980,Resultados_Dic3!$F$3:$F$99980,Produccion_UO!$K922,Resultados_Dic3!$D$3:$D$99980,$L$882,Resultados_Dic3!$E$3:$E$99980,Produccion_UO!$J922,Resultados_Dic3!$A$3:$A$99980,Produccion_UO!$H922)*$I$882</f>
        <v>8.5990754851485135E-2</v>
      </c>
      <c r="P922" s="21">
        <f>+SUMIFS(Resultados_Dic3!K$3:K$99980,Resultados_Dic3!$F$3:$F$99980,Produccion_UO!$K922,Resultados_Dic3!$D$3:$D$99980,$L$882,Resultados_Dic3!$E$3:$E$99980,Produccion_UO!$J922,Resultados_Dic3!$A$3:$A$99980,Produccion_UO!$H922)*$I$882</f>
        <v>8.5990754851485135E-2</v>
      </c>
      <c r="Q922" s="21">
        <f>+SUMIFS(Resultados_Dic3!L$3:L$99980,Resultados_Dic3!$F$3:$F$99980,Produccion_UO!$K922,Resultados_Dic3!$D$3:$D$99980,$L$882,Resultados_Dic3!$E$3:$E$99980,Produccion_UO!$J922,Resultados_Dic3!$A$3:$A$99980,Produccion_UO!$H922)*$I$882</f>
        <v>8.5990754851485135E-2</v>
      </c>
      <c r="R922" s="21">
        <f>+SUMIFS(Resultados_Dic3!M$3:M$99980,Resultados_Dic3!$F$3:$F$99980,Produccion_UO!$K922,Resultados_Dic3!$D$3:$D$99980,$L$882,Resultados_Dic3!$E$3:$E$99980,Produccion_UO!$J922,Resultados_Dic3!$A$3:$A$99980,Produccion_UO!$H922)*$I$882</f>
        <v>8.5990754851485135E-2</v>
      </c>
      <c r="S922" s="21">
        <f>+SUMIFS(Resultados_Dic3!N$3:N$99980,Resultados_Dic3!$F$3:$F$99980,Produccion_UO!$K922,Resultados_Dic3!$D$3:$D$99980,$L$882,Resultados_Dic3!$E$3:$E$99980,Produccion_UO!$J922,Resultados_Dic3!$A$3:$A$99980,Produccion_UO!$H922)*$I$882</f>
        <v>8.5990754851485135E-2</v>
      </c>
      <c r="T922" s="21">
        <f>+SUMIFS(Resultados_Dic3!O$3:O$99980,Resultados_Dic3!$F$3:$F$99980,Produccion_UO!$K922,Resultados_Dic3!$D$3:$D$99980,$L$882,Resultados_Dic3!$E$3:$E$99980,Produccion_UO!$J922,Resultados_Dic3!$A$3:$A$99980,Produccion_UO!$H922)*$I$882</f>
        <v>8.5990754851485135E-2</v>
      </c>
      <c r="U922" s="21">
        <f>+SUMIFS(Resultados_Dic3!P$3:P$99980,Resultados_Dic3!$F$3:$F$99980,Produccion_UO!$K922,Resultados_Dic3!$D$3:$D$99980,$L$882,Resultados_Dic3!$E$3:$E$99980,Produccion_UO!$J922,Resultados_Dic3!$A$3:$A$99980,Produccion_UO!$H922)*$I$882</f>
        <v>8.5990754851485135E-2</v>
      </c>
      <c r="V922" s="21">
        <f>+SUMIFS(Resultados_Dic3!Q$3:Q$99980,Resultados_Dic3!$F$3:$F$99980,Produccion_UO!$K922,Resultados_Dic3!$D$3:$D$99980,$L$882,Resultados_Dic3!$E$3:$E$99980,Produccion_UO!$J922,Resultados_Dic3!$A$3:$A$99980,Produccion_UO!$H922)*$I$882</f>
        <v>8.5990754851485135E-2</v>
      </c>
      <c r="W922" s="21">
        <f>+SUMIFS(Resultados_Dic3!R$3:R$99980,Resultados_Dic3!$F$3:$F$99980,Produccion_UO!$K922,Resultados_Dic3!$D$3:$D$99980,$L$882,Resultados_Dic3!$E$3:$E$99980,Produccion_UO!$J922,Resultados_Dic3!$A$3:$A$99980,Produccion_UO!$H922)*$I$882</f>
        <v>8.5990754851485135E-2</v>
      </c>
      <c r="X922" s="21">
        <f>+SUMIFS(Resultados_Dic3!S$3:S$99980,Resultados_Dic3!$F$3:$F$99980,Produccion_UO!$K922,Resultados_Dic3!$D$3:$D$99980,$L$882,Resultados_Dic3!$E$3:$E$99980,Produccion_UO!$J922,Resultados_Dic3!$A$3:$A$99980,Produccion_UO!$H922)*$I$882</f>
        <v>8.5990754851485135E-2</v>
      </c>
      <c r="Y922" s="21">
        <f>+SUMIFS(Resultados_Dic3!T$3:T$99980,Resultados_Dic3!$F$3:$F$99980,Produccion_UO!$K922,Resultados_Dic3!$D$3:$D$99980,$L$882,Resultados_Dic3!$E$3:$E$99980,Produccion_UO!$J922,Resultados_Dic3!$A$3:$A$99980,Produccion_UO!$H922)*$I$882</f>
        <v>8.5990754851485135E-2</v>
      </c>
      <c r="Z922" s="21">
        <f>+SUMIFS(Resultados_Dic3!U$3:U$99980,Resultados_Dic3!$F$3:$F$99980,Produccion_UO!$K922,Resultados_Dic3!$D$3:$D$99980,$L$882,Resultados_Dic3!$E$3:$E$99980,Produccion_UO!$J922,Resultados_Dic3!$A$3:$A$99980,Produccion_UO!$H922)*$I$882</f>
        <v>8.5990754851485135E-2</v>
      </c>
      <c r="AA922" s="21">
        <f>+SUMIFS(Resultados_Dic3!V$3:V$99980,Resultados_Dic3!$F$3:$F$99980,Produccion_UO!$K922,Resultados_Dic3!$D$3:$D$99980,$L$882,Resultados_Dic3!$E$3:$E$99980,Produccion_UO!$J922,Resultados_Dic3!$A$3:$A$99980,Produccion_UO!$H922)*$I$882</f>
        <v>5.1972700531715994E-2</v>
      </c>
      <c r="AB922" s="21">
        <f>+SUMIFS(Resultados_Dic3!W$3:W$99980,Resultados_Dic3!$F$3:$F$99980,Produccion_UO!$K922,Resultados_Dic3!$D$3:$D$99980,$L$882,Resultados_Dic3!$E$3:$E$99980,Produccion_UO!$J922,Resultados_Dic3!$A$3:$A$99980,Produccion_UO!$H922)*$I$882</f>
        <v>0</v>
      </c>
      <c r="AC922" s="21">
        <f>+SUMIFS(Resultados_Dic3!X$3:X$99980,Resultados_Dic3!$F$3:$F$99980,Produccion_UO!$K922,Resultados_Dic3!$D$3:$D$99980,$L$882,Resultados_Dic3!$E$3:$E$99980,Produccion_UO!$J922,Resultados_Dic3!$A$3:$A$99980,Produccion_UO!$H922)*$I$882</f>
        <v>0</v>
      </c>
      <c r="AD922" s="21">
        <f>+SUMIFS(Resultados_Dic3!Y$3:Y$99980,Resultados_Dic3!$F$3:$F$99980,Produccion_UO!$K922,Resultados_Dic3!$D$3:$D$99980,$L$882,Resultados_Dic3!$E$3:$E$99980,Produccion_UO!$J922,Resultados_Dic3!$A$3:$A$99980,Produccion_UO!$H922)*$I$882</f>
        <v>0</v>
      </c>
      <c r="AE922" s="21">
        <f>+SUMIFS(Resultados_Dic3!Z$3:Z$99980,Resultados_Dic3!$F$3:$F$99980,Produccion_UO!$K922,Resultados_Dic3!$D$3:$D$99980,$L$882,Resultados_Dic3!$E$3:$E$99980,Produccion_UO!$J922,Resultados_Dic3!$A$3:$A$99980,Produccion_UO!$H922)*$I$882</f>
        <v>0</v>
      </c>
      <c r="AF922" s="21">
        <f>+SUMIFS(Resultados_Dic3!AA$3:AA$99980,Resultados_Dic3!$F$3:$F$99980,Produccion_UO!$K922,Resultados_Dic3!$D$3:$D$99980,$L$882,Resultados_Dic3!$E$3:$E$99980,Produccion_UO!$J922,Resultados_Dic3!$A$3:$A$99980,Produccion_UO!$H922)*$I$882</f>
        <v>0</v>
      </c>
      <c r="AG922" s="21">
        <f>+SUMIFS(Resultados_Dic3!AB$3:AB$99980,Resultados_Dic3!$F$3:$F$99980,Produccion_UO!$K922,Resultados_Dic3!$D$3:$D$99980,$L$882,Resultados_Dic3!$E$3:$E$99980,Produccion_UO!$J922,Resultados_Dic3!$A$3:$A$99980,Produccion_UO!$H922)*$I$882</f>
        <v>0</v>
      </c>
      <c r="AH922" s="21">
        <f>+SUMIFS(Resultados_Dic3!AC$3:AC$99980,Resultados_Dic3!$F$3:$F$99980,Produccion_UO!$K922,Resultados_Dic3!$D$3:$D$99980,$L$882,Resultados_Dic3!$E$3:$E$99980,Produccion_UO!$J922,Resultados_Dic3!$A$3:$A$99980,Produccion_UO!$H922)*$I$882</f>
        <v>0</v>
      </c>
      <c r="AI922" s="21">
        <f>+SUMIFS(Resultados_Dic3!AD$3:AD$99980,Resultados_Dic3!$F$3:$F$99980,Produccion_UO!$K922,Resultados_Dic3!$D$3:$D$99980,$L$882,Resultados_Dic3!$E$3:$E$99980,Produccion_UO!$J922,Resultados_Dic3!$A$3:$A$99980,Produccion_UO!$H922)*$I$882</f>
        <v>0</v>
      </c>
      <c r="AJ922" s="21">
        <f>+SUMIFS(Resultados_Dic3!AE$3:AE$99980,Resultados_Dic3!$F$3:$F$99980,Produccion_UO!$K922,Resultados_Dic3!$D$3:$D$99980,$L$882,Resultados_Dic3!$E$3:$E$99980,Produccion_UO!$J922,Resultados_Dic3!$A$3:$A$99980,Produccion_UO!$H922)*$I$882</f>
        <v>0</v>
      </c>
      <c r="AK922" s="21">
        <f>+SUMIFS(Resultados_Dic3!AF$3:AF$99980,Resultados_Dic3!$F$3:$F$99980,Produccion_UO!$K922,Resultados_Dic3!$D$3:$D$99980,$L$882,Resultados_Dic3!$E$3:$E$99980,Produccion_UO!$J922,Resultados_Dic3!$A$3:$A$99980,Produccion_UO!$H922)*$I$882</f>
        <v>0</v>
      </c>
      <c r="AL922" s="21">
        <f>+SUMIFS(Resultados_Dic3!AG$3:AG$99980,Resultados_Dic3!$F$3:$F$99980,Produccion_UO!$K922,Resultados_Dic3!$D$3:$D$99980,$L$882,Resultados_Dic3!$E$3:$E$99980,Produccion_UO!$J922,Resultados_Dic3!$A$3:$A$99980,Produccion_UO!$H922)*$I$882</f>
        <v>0</v>
      </c>
      <c r="AM922" s="21">
        <f>+SUMIFS(Resultados_Dic3!AH$3:AH$99980,Resultados_Dic3!$F$3:$F$99980,Produccion_UO!$K922,Resultados_Dic3!$D$3:$D$99980,$L$882,Resultados_Dic3!$E$3:$E$99980,Produccion_UO!$J922,Resultados_Dic3!$A$3:$A$99980,Produccion_UO!$H922)*$I$882</f>
        <v>0</v>
      </c>
      <c r="AN922" s="21">
        <f>+SUMIFS(Resultados_Dic3!AI$3:AI$99980,Resultados_Dic3!$F$3:$F$99980,Produccion_UO!$K922,Resultados_Dic3!$D$3:$D$99980,$L$882,Resultados_Dic3!$E$3:$E$99980,Produccion_UO!$J922,Resultados_Dic3!$A$3:$A$99980,Produccion_UO!$H922)*$I$882</f>
        <v>0</v>
      </c>
      <c r="AO922" s="21">
        <f>+SUMIFS(Resultados_Dic3!AJ$3:AJ$99980,Resultados_Dic3!$F$3:$F$99980,Produccion_UO!$K922,Resultados_Dic3!$D$3:$D$99980,$L$882,Resultados_Dic3!$E$3:$E$99980,Produccion_UO!$J922,Resultados_Dic3!$A$3:$A$99980,Produccion_UO!$H922)*$I$882</f>
        <v>0</v>
      </c>
      <c r="AP922" s="21">
        <f>+SUMIFS(Resultados_Dic3!AK$3:AK$99980,Resultados_Dic3!$F$3:$F$99980,Produccion_UO!$K922,Resultados_Dic3!$D$3:$D$99980,$L$882,Resultados_Dic3!$E$3:$E$99980,Produccion_UO!$J922,Resultados_Dic3!$A$3:$A$99980,Produccion_UO!$H922)*$I$882</f>
        <v>0</v>
      </c>
      <c r="AQ922" s="21">
        <f>+SUMIFS(Resultados_Dic3!AL$3:AL$99980,Resultados_Dic3!$F$3:$F$99980,Produccion_UO!$K922,Resultados_Dic3!$D$3:$D$99980,$L$882,Resultados_Dic3!$E$3:$E$99980,Produccion_UO!$J922,Resultados_Dic3!$A$3:$A$99980,Produccion_UO!$H922)*$I$882</f>
        <v>0</v>
      </c>
      <c r="AR922" s="21">
        <f>+SUMIFS(Resultados_Dic3!AM$3:AM$99980,Resultados_Dic3!$F$3:$F$99980,Produccion_UO!$K922,Resultados_Dic3!$D$3:$D$99980,$L$882,Resultados_Dic3!$E$3:$E$99980,Produccion_UO!$J922,Resultados_Dic3!$A$3:$A$99980,Produccion_UO!$H922)*$I$882</f>
        <v>0</v>
      </c>
    </row>
    <row r="923" spans="8:44" x14ac:dyDescent="0.25">
      <c r="H923" s="17" t="str">
        <f t="shared" si="241"/>
        <v>DIC7</v>
      </c>
      <c r="J923" s="24" t="s">
        <v>112</v>
      </c>
      <c r="K923" s="13" t="s">
        <v>205</v>
      </c>
      <c r="L923" s="13" t="s">
        <v>332</v>
      </c>
      <c r="M923" s="21">
        <f>+SUMIFS(Resultados_Dic3!H$3:H$99980,Resultados_Dic3!$F$3:$F$99980,Produccion_UO!$K923,Resultados_Dic3!$D$3:$D$99980,$L$882,Resultados_Dic3!$E$3:$E$99980,Produccion_UO!$J923,Resultados_Dic3!$A$3:$A$99980,Produccion_UO!$H923)*$I$882</f>
        <v>2.456878710042433E-2</v>
      </c>
      <c r="N923" s="21">
        <f>+SUMIFS(Resultados_Dic3!I$3:I$99980,Resultados_Dic3!$F$3:$F$99980,Produccion_UO!$K923,Resultados_Dic3!$D$3:$D$99980,$L$882,Resultados_Dic3!$E$3:$E$99980,Produccion_UO!$J923,Resultados_Dic3!$A$3:$A$99980,Produccion_UO!$H923)*$I$882</f>
        <v>2.456878710042433E-2</v>
      </c>
      <c r="O923" s="21">
        <f>+SUMIFS(Resultados_Dic3!J$3:J$99980,Resultados_Dic3!$F$3:$F$99980,Produccion_UO!$K923,Resultados_Dic3!$D$3:$D$99980,$L$882,Resultados_Dic3!$E$3:$E$99980,Produccion_UO!$J923,Resultados_Dic3!$A$3:$A$99980,Produccion_UO!$H923)*$I$882</f>
        <v>2.456878710042433E-2</v>
      </c>
      <c r="P923" s="21">
        <f>+SUMIFS(Resultados_Dic3!K$3:K$99980,Resultados_Dic3!$F$3:$F$99980,Produccion_UO!$K923,Resultados_Dic3!$D$3:$D$99980,$L$882,Resultados_Dic3!$E$3:$E$99980,Produccion_UO!$J923,Resultados_Dic3!$A$3:$A$99980,Produccion_UO!$H923)*$I$882</f>
        <v>2.456878710042433E-2</v>
      </c>
      <c r="Q923" s="21">
        <f>+SUMIFS(Resultados_Dic3!L$3:L$99980,Resultados_Dic3!$F$3:$F$99980,Produccion_UO!$K923,Resultados_Dic3!$D$3:$D$99980,$L$882,Resultados_Dic3!$E$3:$E$99980,Produccion_UO!$J923,Resultados_Dic3!$A$3:$A$99980,Produccion_UO!$H923)*$I$882</f>
        <v>2.456878710042433E-2</v>
      </c>
      <c r="R923" s="21">
        <f>+SUMIFS(Resultados_Dic3!M$3:M$99980,Resultados_Dic3!$F$3:$F$99980,Produccion_UO!$K923,Resultados_Dic3!$D$3:$D$99980,$L$882,Resultados_Dic3!$E$3:$E$99980,Produccion_UO!$J923,Resultados_Dic3!$A$3:$A$99980,Produccion_UO!$H923)*$I$882</f>
        <v>2.456878710042433E-2</v>
      </c>
      <c r="S923" s="21">
        <f>+SUMIFS(Resultados_Dic3!N$3:N$99980,Resultados_Dic3!$F$3:$F$99980,Produccion_UO!$K923,Resultados_Dic3!$D$3:$D$99980,$L$882,Resultados_Dic3!$E$3:$E$99980,Produccion_UO!$J923,Resultados_Dic3!$A$3:$A$99980,Produccion_UO!$H923)*$I$882</f>
        <v>2.456878710042433E-2</v>
      </c>
      <c r="T923" s="21">
        <f>+SUMIFS(Resultados_Dic3!O$3:O$99980,Resultados_Dic3!$F$3:$F$99980,Produccion_UO!$K923,Resultados_Dic3!$D$3:$D$99980,$L$882,Resultados_Dic3!$E$3:$E$99980,Produccion_UO!$J923,Resultados_Dic3!$A$3:$A$99980,Produccion_UO!$H923)*$I$882</f>
        <v>2.456878710042433E-2</v>
      </c>
      <c r="U923" s="21">
        <f>+SUMIFS(Resultados_Dic3!P$3:P$99980,Resultados_Dic3!$F$3:$F$99980,Produccion_UO!$K923,Resultados_Dic3!$D$3:$D$99980,$L$882,Resultados_Dic3!$E$3:$E$99980,Produccion_UO!$J923,Resultados_Dic3!$A$3:$A$99980,Produccion_UO!$H923)*$I$882</f>
        <v>2.456878710042433E-2</v>
      </c>
      <c r="V923" s="21">
        <f>+SUMIFS(Resultados_Dic3!Q$3:Q$99980,Resultados_Dic3!$F$3:$F$99980,Produccion_UO!$K923,Resultados_Dic3!$D$3:$D$99980,$L$882,Resultados_Dic3!$E$3:$E$99980,Produccion_UO!$J923,Resultados_Dic3!$A$3:$A$99980,Produccion_UO!$H923)*$I$882</f>
        <v>2.456878710042433E-2</v>
      </c>
      <c r="W923" s="21">
        <f>+SUMIFS(Resultados_Dic3!R$3:R$99980,Resultados_Dic3!$F$3:$F$99980,Produccion_UO!$K923,Resultados_Dic3!$D$3:$D$99980,$L$882,Resultados_Dic3!$E$3:$E$99980,Produccion_UO!$J923,Resultados_Dic3!$A$3:$A$99980,Produccion_UO!$H923)*$I$882</f>
        <v>2.456878710042433E-2</v>
      </c>
      <c r="X923" s="21">
        <f>+SUMIFS(Resultados_Dic3!S$3:S$99980,Resultados_Dic3!$F$3:$F$99980,Produccion_UO!$K923,Resultados_Dic3!$D$3:$D$99980,$L$882,Resultados_Dic3!$E$3:$E$99980,Produccion_UO!$J923,Resultados_Dic3!$A$3:$A$99980,Produccion_UO!$H923)*$I$882</f>
        <v>2.456878710042433E-2</v>
      </c>
      <c r="Y923" s="21">
        <f>+SUMIFS(Resultados_Dic3!T$3:T$99980,Resultados_Dic3!$F$3:$F$99980,Produccion_UO!$K923,Resultados_Dic3!$D$3:$D$99980,$L$882,Resultados_Dic3!$E$3:$E$99980,Produccion_UO!$J923,Resultados_Dic3!$A$3:$A$99980,Produccion_UO!$H923)*$I$882</f>
        <v>1.7830122905037514E-2</v>
      </c>
      <c r="Z923" s="21">
        <f>+SUMIFS(Resultados_Dic3!U$3:U$99980,Resultados_Dic3!$F$3:$F$99980,Produccion_UO!$K923,Resultados_Dic3!$D$3:$D$99980,$L$882,Resultados_Dic3!$E$3:$E$99980,Produccion_UO!$J923,Resultados_Dic3!$A$3:$A$99980,Produccion_UO!$H923)*$I$882</f>
        <v>9.8733910110251188E-3</v>
      </c>
      <c r="AA923" s="21">
        <f>+SUMIFS(Resultados_Dic3!V$3:V$99980,Resultados_Dic3!$F$3:$F$99980,Produccion_UO!$K923,Resultados_Dic3!$D$3:$D$99980,$L$882,Resultados_Dic3!$E$3:$E$99980,Produccion_UO!$J923,Resultados_Dic3!$A$3:$A$99980,Produccion_UO!$H923)*$I$882</f>
        <v>3.5141763402754102E-3</v>
      </c>
      <c r="AB923" s="21">
        <f>+SUMIFS(Resultados_Dic3!W$3:W$99980,Resultados_Dic3!$F$3:$F$99980,Produccion_UO!$K923,Resultados_Dic3!$D$3:$D$99980,$L$882,Resultados_Dic3!$E$3:$E$99980,Produccion_UO!$J923,Resultados_Dic3!$A$3:$A$99980,Produccion_UO!$H923)*$I$882</f>
        <v>0</v>
      </c>
      <c r="AC923" s="21">
        <f>+SUMIFS(Resultados_Dic3!X$3:X$99980,Resultados_Dic3!$F$3:$F$99980,Produccion_UO!$K923,Resultados_Dic3!$D$3:$D$99980,$L$882,Resultados_Dic3!$E$3:$E$99980,Produccion_UO!$J923,Resultados_Dic3!$A$3:$A$99980,Produccion_UO!$H923)*$I$882</f>
        <v>0</v>
      </c>
      <c r="AD923" s="21">
        <f>+SUMIFS(Resultados_Dic3!Y$3:Y$99980,Resultados_Dic3!$F$3:$F$99980,Produccion_UO!$K923,Resultados_Dic3!$D$3:$D$99980,$L$882,Resultados_Dic3!$E$3:$E$99980,Produccion_UO!$J923,Resultados_Dic3!$A$3:$A$99980,Produccion_UO!$H923)*$I$882</f>
        <v>0</v>
      </c>
      <c r="AE923" s="21">
        <f>+SUMIFS(Resultados_Dic3!Z$3:Z$99980,Resultados_Dic3!$F$3:$F$99980,Produccion_UO!$K923,Resultados_Dic3!$D$3:$D$99980,$L$882,Resultados_Dic3!$E$3:$E$99980,Produccion_UO!$J923,Resultados_Dic3!$A$3:$A$99980,Produccion_UO!$H923)*$I$882</f>
        <v>0</v>
      </c>
      <c r="AF923" s="21">
        <f>+SUMIFS(Resultados_Dic3!AA$3:AA$99980,Resultados_Dic3!$F$3:$F$99980,Produccion_UO!$K923,Resultados_Dic3!$D$3:$D$99980,$L$882,Resultados_Dic3!$E$3:$E$99980,Produccion_UO!$J923,Resultados_Dic3!$A$3:$A$99980,Produccion_UO!$H923)*$I$882</f>
        <v>0</v>
      </c>
      <c r="AG923" s="21">
        <f>+SUMIFS(Resultados_Dic3!AB$3:AB$99980,Resultados_Dic3!$F$3:$F$99980,Produccion_UO!$K923,Resultados_Dic3!$D$3:$D$99980,$L$882,Resultados_Dic3!$E$3:$E$99980,Produccion_UO!$J923,Resultados_Dic3!$A$3:$A$99980,Produccion_UO!$H923)*$I$882</f>
        <v>0</v>
      </c>
      <c r="AH923" s="21">
        <f>+SUMIFS(Resultados_Dic3!AC$3:AC$99980,Resultados_Dic3!$F$3:$F$99980,Produccion_UO!$K923,Resultados_Dic3!$D$3:$D$99980,$L$882,Resultados_Dic3!$E$3:$E$99980,Produccion_UO!$J923,Resultados_Dic3!$A$3:$A$99980,Produccion_UO!$H923)*$I$882</f>
        <v>0</v>
      </c>
      <c r="AI923" s="21">
        <f>+SUMIFS(Resultados_Dic3!AD$3:AD$99980,Resultados_Dic3!$F$3:$F$99980,Produccion_UO!$K923,Resultados_Dic3!$D$3:$D$99980,$L$882,Resultados_Dic3!$E$3:$E$99980,Produccion_UO!$J923,Resultados_Dic3!$A$3:$A$99980,Produccion_UO!$H923)*$I$882</f>
        <v>0</v>
      </c>
      <c r="AJ923" s="21">
        <f>+SUMIFS(Resultados_Dic3!AE$3:AE$99980,Resultados_Dic3!$F$3:$F$99980,Produccion_UO!$K923,Resultados_Dic3!$D$3:$D$99980,$L$882,Resultados_Dic3!$E$3:$E$99980,Produccion_UO!$J923,Resultados_Dic3!$A$3:$A$99980,Produccion_UO!$H923)*$I$882</f>
        <v>0</v>
      </c>
      <c r="AK923" s="21">
        <f>+SUMIFS(Resultados_Dic3!AF$3:AF$99980,Resultados_Dic3!$F$3:$F$99980,Produccion_UO!$K923,Resultados_Dic3!$D$3:$D$99980,$L$882,Resultados_Dic3!$E$3:$E$99980,Produccion_UO!$J923,Resultados_Dic3!$A$3:$A$99980,Produccion_UO!$H923)*$I$882</f>
        <v>0</v>
      </c>
      <c r="AL923" s="21">
        <f>+SUMIFS(Resultados_Dic3!AG$3:AG$99980,Resultados_Dic3!$F$3:$F$99980,Produccion_UO!$K923,Resultados_Dic3!$D$3:$D$99980,$L$882,Resultados_Dic3!$E$3:$E$99980,Produccion_UO!$J923,Resultados_Dic3!$A$3:$A$99980,Produccion_UO!$H923)*$I$882</f>
        <v>0</v>
      </c>
      <c r="AM923" s="21">
        <f>+SUMIFS(Resultados_Dic3!AH$3:AH$99980,Resultados_Dic3!$F$3:$F$99980,Produccion_UO!$K923,Resultados_Dic3!$D$3:$D$99980,$L$882,Resultados_Dic3!$E$3:$E$99980,Produccion_UO!$J923,Resultados_Dic3!$A$3:$A$99980,Produccion_UO!$H923)*$I$882</f>
        <v>0</v>
      </c>
      <c r="AN923" s="21">
        <f>+SUMIFS(Resultados_Dic3!AI$3:AI$99980,Resultados_Dic3!$F$3:$F$99980,Produccion_UO!$K923,Resultados_Dic3!$D$3:$D$99980,$L$882,Resultados_Dic3!$E$3:$E$99980,Produccion_UO!$J923,Resultados_Dic3!$A$3:$A$99980,Produccion_UO!$H923)*$I$882</f>
        <v>0</v>
      </c>
      <c r="AO923" s="21">
        <f>+SUMIFS(Resultados_Dic3!AJ$3:AJ$99980,Resultados_Dic3!$F$3:$F$99980,Produccion_UO!$K923,Resultados_Dic3!$D$3:$D$99980,$L$882,Resultados_Dic3!$E$3:$E$99980,Produccion_UO!$J923,Resultados_Dic3!$A$3:$A$99980,Produccion_UO!$H923)*$I$882</f>
        <v>0</v>
      </c>
      <c r="AP923" s="21">
        <f>+SUMIFS(Resultados_Dic3!AK$3:AK$99980,Resultados_Dic3!$F$3:$F$99980,Produccion_UO!$K923,Resultados_Dic3!$D$3:$D$99980,$L$882,Resultados_Dic3!$E$3:$E$99980,Produccion_UO!$J923,Resultados_Dic3!$A$3:$A$99980,Produccion_UO!$H923)*$I$882</f>
        <v>0</v>
      </c>
      <c r="AQ923" s="21">
        <f>+SUMIFS(Resultados_Dic3!AL$3:AL$99980,Resultados_Dic3!$F$3:$F$99980,Produccion_UO!$K923,Resultados_Dic3!$D$3:$D$99980,$L$882,Resultados_Dic3!$E$3:$E$99980,Produccion_UO!$J923,Resultados_Dic3!$A$3:$A$99980,Produccion_UO!$H923)*$I$882</f>
        <v>0</v>
      </c>
      <c r="AR923" s="21">
        <f>+SUMIFS(Resultados_Dic3!AM$3:AM$99980,Resultados_Dic3!$F$3:$F$99980,Produccion_UO!$K923,Resultados_Dic3!$D$3:$D$99980,$L$882,Resultados_Dic3!$E$3:$E$99980,Produccion_UO!$J923,Resultados_Dic3!$A$3:$A$99980,Produccion_UO!$H923)*$I$882</f>
        <v>0</v>
      </c>
    </row>
    <row r="924" spans="8:44" x14ac:dyDescent="0.25">
      <c r="H924" s="17" t="str">
        <f t="shared" si="241"/>
        <v>DIC7</v>
      </c>
    </row>
    <row r="925" spans="8:44" x14ac:dyDescent="0.25">
      <c r="M925" s="21"/>
    </row>
    <row r="928" spans="8:44" ht="18.75" x14ac:dyDescent="0.3">
      <c r="I928" s="17" t="str">
        <f>+IF(OR(J929="OIL",J929="OIL-eq"),$I$5,IF(J929="GAS",$I$4,IF(J929="GSL",$I$8,IF(J929="DSL",$I$9,IF(J929="KER",$I$10,IF(J929="LPG",$I$11,IF(J929="HFO",$I$12,IF(J929="AVG",$I$13,IF(J929="RFG",$I$14,IF(J929="ELC",$I$15,$I$16))))))))))</f>
        <v>Kb/d</v>
      </c>
      <c r="K928" s="34" t="s">
        <v>723</v>
      </c>
    </row>
    <row r="929" spans="8:44" x14ac:dyDescent="0.25">
      <c r="I929" s="115">
        <f>+IF(OR(J929="OIL",J929="OIL-eq"),$H$5,IF(J929="GAS",$H$4,IF(J929="GSL",$H$8,IF(J929="DSL",$H$9,IF(J929="KER",$H$10,IF(J929="LPG",$H$11,IF(J929="HFO",$H$12,IF(J929="AVG",$H$13,IF(J929="RFG",$H$14,IF(J929="ELC",$H$15,$H$16))))))))))</f>
        <v>0.44987291090267001</v>
      </c>
      <c r="J929" s="247" t="s">
        <v>730</v>
      </c>
      <c r="K929" s="108" t="s">
        <v>389</v>
      </c>
      <c r="L929" s="108" t="s">
        <v>377</v>
      </c>
    </row>
    <row r="931" spans="8:44" x14ac:dyDescent="0.25">
      <c r="M931" s="251">
        <v>2019</v>
      </c>
      <c r="N931" s="251">
        <v>2020</v>
      </c>
      <c r="O931" s="251">
        <v>2021</v>
      </c>
      <c r="P931" s="251">
        <v>2022</v>
      </c>
      <c r="Q931" s="251">
        <v>2023</v>
      </c>
      <c r="R931" s="251">
        <v>2024</v>
      </c>
      <c r="S931" s="251">
        <v>2025</v>
      </c>
      <c r="T931" s="251">
        <v>2026</v>
      </c>
      <c r="U931" s="251">
        <v>2027</v>
      </c>
      <c r="V931" s="251">
        <v>2028</v>
      </c>
      <c r="W931" s="251">
        <v>2029</v>
      </c>
      <c r="X931" s="251">
        <v>2030</v>
      </c>
      <c r="Y931" s="251">
        <v>2031</v>
      </c>
      <c r="Z931" s="251">
        <v>2032</v>
      </c>
      <c r="AA931" s="251">
        <v>2033</v>
      </c>
      <c r="AB931" s="251">
        <v>2034</v>
      </c>
      <c r="AC931" s="251">
        <v>2035</v>
      </c>
      <c r="AD931" s="251">
        <v>2036</v>
      </c>
      <c r="AE931" s="251">
        <v>2037</v>
      </c>
      <c r="AF931" s="251">
        <v>2038</v>
      </c>
      <c r="AG931" s="251">
        <v>2039</v>
      </c>
      <c r="AH931" s="251">
        <v>2040</v>
      </c>
      <c r="AI931" s="251">
        <v>2041</v>
      </c>
      <c r="AJ931" s="251">
        <v>2042</v>
      </c>
      <c r="AK931" s="251">
        <v>2043</v>
      </c>
      <c r="AL931" s="251">
        <v>2044</v>
      </c>
      <c r="AM931" s="251">
        <v>2045</v>
      </c>
      <c r="AN931" s="251">
        <v>2046</v>
      </c>
      <c r="AO931" s="251">
        <v>2047</v>
      </c>
      <c r="AP931" s="251">
        <v>2048</v>
      </c>
      <c r="AQ931" s="251">
        <v>2049</v>
      </c>
      <c r="AR931" s="251">
        <v>2050</v>
      </c>
    </row>
    <row r="932" spans="8:44" x14ac:dyDescent="0.25">
      <c r="H932" s="17" t="str">
        <f t="shared" ref="H932:H970" si="251">+$B$1</f>
        <v>DIC7</v>
      </c>
      <c r="K932" s="252"/>
      <c r="L932" s="253" t="s">
        <v>718</v>
      </c>
      <c r="M932" s="257">
        <f>+SUM(M933:M935)</f>
        <v>457.55619803274863</v>
      </c>
      <c r="N932" s="257">
        <f t="shared" ref="N932:AR932" si="252">+SUM(N933:N935)</f>
        <v>438.31612512439762</v>
      </c>
      <c r="O932" s="257">
        <f t="shared" si="252"/>
        <v>412.33309730764915</v>
      </c>
      <c r="P932" s="257">
        <f t="shared" si="252"/>
        <v>391.04990202505093</v>
      </c>
      <c r="Q932" s="257">
        <f t="shared" si="252"/>
        <v>361.9725507957105</v>
      </c>
      <c r="R932" s="257">
        <f t="shared" si="252"/>
        <v>323.61182802493823</v>
      </c>
      <c r="S932" s="257">
        <f t="shared" si="252"/>
        <v>296.04468072672717</v>
      </c>
      <c r="T932" s="257">
        <f t="shared" si="252"/>
        <v>273.16574600174579</v>
      </c>
      <c r="U932" s="257">
        <f t="shared" si="252"/>
        <v>228.95452882345307</v>
      </c>
      <c r="V932" s="257">
        <f t="shared" si="252"/>
        <v>181.67938788278744</v>
      </c>
      <c r="W932" s="257">
        <f t="shared" si="252"/>
        <v>117.7900467173268</v>
      </c>
      <c r="X932" s="257">
        <f t="shared" si="252"/>
        <v>115.86296475373034</v>
      </c>
      <c r="Y932" s="257">
        <f t="shared" si="252"/>
        <v>115.53216145369063</v>
      </c>
      <c r="Z932" s="257">
        <f t="shared" si="252"/>
        <v>82.992903101232699</v>
      </c>
      <c r="AA932" s="257">
        <f t="shared" si="252"/>
        <v>1.4446564164734654</v>
      </c>
      <c r="AB932" s="257">
        <f t="shared" si="252"/>
        <v>0</v>
      </c>
      <c r="AC932" s="257">
        <f t="shared" si="252"/>
        <v>0</v>
      </c>
      <c r="AD932" s="257">
        <f t="shared" si="252"/>
        <v>0</v>
      </c>
      <c r="AE932" s="257">
        <f t="shared" si="252"/>
        <v>0</v>
      </c>
      <c r="AF932" s="257">
        <f t="shared" si="252"/>
        <v>0</v>
      </c>
      <c r="AG932" s="257">
        <f t="shared" si="252"/>
        <v>0</v>
      </c>
      <c r="AH932" s="257">
        <f t="shared" si="252"/>
        <v>0</v>
      </c>
      <c r="AI932" s="257">
        <f t="shared" si="252"/>
        <v>0</v>
      </c>
      <c r="AJ932" s="257">
        <f t="shared" si="252"/>
        <v>0</v>
      </c>
      <c r="AK932" s="257">
        <f t="shared" si="252"/>
        <v>0</v>
      </c>
      <c r="AL932" s="257">
        <f t="shared" si="252"/>
        <v>0</v>
      </c>
      <c r="AM932" s="257">
        <f t="shared" si="252"/>
        <v>0</v>
      </c>
      <c r="AN932" s="257">
        <f t="shared" si="252"/>
        <v>0</v>
      </c>
      <c r="AO932" s="257">
        <f t="shared" si="252"/>
        <v>0</v>
      </c>
      <c r="AP932" s="257">
        <f t="shared" si="252"/>
        <v>0</v>
      </c>
      <c r="AQ932" s="257">
        <f t="shared" si="252"/>
        <v>0</v>
      </c>
      <c r="AR932" s="257">
        <f t="shared" si="252"/>
        <v>0</v>
      </c>
    </row>
    <row r="933" spans="8:44" x14ac:dyDescent="0.25">
      <c r="H933" s="17" t="str">
        <f t="shared" si="251"/>
        <v>DIC7</v>
      </c>
      <c r="J933" s="245" t="s">
        <v>42</v>
      </c>
      <c r="K933" s="246" t="s">
        <v>729</v>
      </c>
      <c r="L933" s="242" t="s">
        <v>725</v>
      </c>
      <c r="M933" s="78">
        <f>+M79+M81+M84</f>
        <v>45.487663196711381</v>
      </c>
      <c r="N933" s="78">
        <f t="shared" ref="N933:AR933" si="253">+N79+N81+N84</f>
        <v>49.648487337492206</v>
      </c>
      <c r="O933" s="78">
        <f t="shared" si="253"/>
        <v>44.589616627420035</v>
      </c>
      <c r="P933" s="78">
        <f t="shared" si="253"/>
        <v>44.230578451498978</v>
      </c>
      <c r="Q933" s="78">
        <f t="shared" si="253"/>
        <v>36.077384328835223</v>
      </c>
      <c r="R933" s="78">
        <f t="shared" si="253"/>
        <v>25.17593770082614</v>
      </c>
      <c r="S933" s="78">
        <f t="shared" si="253"/>
        <v>25.068066545378823</v>
      </c>
      <c r="T933" s="78">
        <f t="shared" si="253"/>
        <v>23.409773007604944</v>
      </c>
      <c r="U933" s="78">
        <f t="shared" si="253"/>
        <v>2.6605557013277825</v>
      </c>
      <c r="V933" s="78">
        <f t="shared" si="253"/>
        <v>2.4979845033635462</v>
      </c>
      <c r="W933" s="78">
        <f t="shared" si="253"/>
        <v>1.3093904991713325</v>
      </c>
      <c r="X933" s="78">
        <f t="shared" si="253"/>
        <v>1.9128616792897991E-2</v>
      </c>
      <c r="Y933" s="78">
        <f t="shared" si="253"/>
        <v>1.7899665516765639E-2</v>
      </c>
      <c r="Z933" s="78">
        <f t="shared" si="253"/>
        <v>1.6670714240633287E-2</v>
      </c>
      <c r="AA933" s="78">
        <f t="shared" si="253"/>
        <v>8.0820449071384477E-3</v>
      </c>
      <c r="AB933" s="78">
        <f t="shared" si="253"/>
        <v>0</v>
      </c>
      <c r="AC933" s="78">
        <f t="shared" si="253"/>
        <v>0</v>
      </c>
      <c r="AD933" s="78">
        <f t="shared" si="253"/>
        <v>0</v>
      </c>
      <c r="AE933" s="78">
        <f t="shared" si="253"/>
        <v>0</v>
      </c>
      <c r="AF933" s="78">
        <f t="shared" si="253"/>
        <v>0</v>
      </c>
      <c r="AG933" s="78">
        <f t="shared" si="253"/>
        <v>0</v>
      </c>
      <c r="AH933" s="78">
        <f t="shared" si="253"/>
        <v>0</v>
      </c>
      <c r="AI933" s="78">
        <f t="shared" si="253"/>
        <v>0</v>
      </c>
      <c r="AJ933" s="78">
        <f t="shared" si="253"/>
        <v>0</v>
      </c>
      <c r="AK933" s="78">
        <f t="shared" si="253"/>
        <v>0</v>
      </c>
      <c r="AL933" s="78">
        <f t="shared" si="253"/>
        <v>0</v>
      </c>
      <c r="AM933" s="78">
        <f t="shared" si="253"/>
        <v>0</v>
      </c>
      <c r="AN933" s="78">
        <f t="shared" si="253"/>
        <v>0</v>
      </c>
      <c r="AO933" s="78">
        <f t="shared" si="253"/>
        <v>0</v>
      </c>
      <c r="AP933" s="78">
        <f t="shared" si="253"/>
        <v>0</v>
      </c>
      <c r="AQ933" s="78">
        <f t="shared" si="253"/>
        <v>0</v>
      </c>
      <c r="AR933" s="78">
        <f t="shared" si="253"/>
        <v>0</v>
      </c>
    </row>
    <row r="934" spans="8:44" x14ac:dyDescent="0.25">
      <c r="H934" s="17" t="str">
        <f t="shared" si="251"/>
        <v>DIC7</v>
      </c>
      <c r="J934" s="245" t="s">
        <v>44</v>
      </c>
      <c r="K934" s="246" t="s">
        <v>324</v>
      </c>
      <c r="L934" s="242" t="s">
        <v>726</v>
      </c>
      <c r="M934" s="78">
        <f>+M82+M83</f>
        <v>85.486302590121923</v>
      </c>
      <c r="N934" s="78">
        <f t="shared" ref="N934:AR934" si="254">+N82+N83</f>
        <v>79.541182581391311</v>
      </c>
      <c r="O934" s="78">
        <f t="shared" si="254"/>
        <v>73.642732307939951</v>
      </c>
      <c r="P934" s="78">
        <f t="shared" si="254"/>
        <v>67.744282034488123</v>
      </c>
      <c r="Q934" s="78">
        <f t="shared" si="254"/>
        <v>61.845831761036337</v>
      </c>
      <c r="R934" s="78">
        <f t="shared" si="254"/>
        <v>55.313573131670381</v>
      </c>
      <c r="S934" s="78">
        <f t="shared" si="254"/>
        <v>48.781314502303893</v>
      </c>
      <c r="T934" s="78">
        <f t="shared" si="254"/>
        <v>44.155607652019711</v>
      </c>
      <c r="U934" s="78">
        <f t="shared" si="254"/>
        <v>37.288542116927012</v>
      </c>
      <c r="V934" s="78">
        <f t="shared" si="254"/>
        <v>6.7709067111484806</v>
      </c>
      <c r="W934" s="78">
        <f t="shared" si="254"/>
        <v>6.13408662993045</v>
      </c>
      <c r="X934" s="78">
        <f t="shared" si="254"/>
        <v>5.4972665487124193</v>
      </c>
      <c r="Y934" s="78">
        <f t="shared" si="254"/>
        <v>5.1676921999488492</v>
      </c>
      <c r="Z934" s="78">
        <f t="shared" si="254"/>
        <v>4.8381178511853253</v>
      </c>
      <c r="AA934" s="78">
        <f t="shared" si="254"/>
        <v>1.4365743715663271</v>
      </c>
      <c r="AB934" s="78">
        <f t="shared" si="254"/>
        <v>0</v>
      </c>
      <c r="AC934" s="78">
        <f t="shared" si="254"/>
        <v>0</v>
      </c>
      <c r="AD934" s="78">
        <f t="shared" si="254"/>
        <v>0</v>
      </c>
      <c r="AE934" s="78">
        <f t="shared" si="254"/>
        <v>0</v>
      </c>
      <c r="AF934" s="78">
        <f t="shared" si="254"/>
        <v>0</v>
      </c>
      <c r="AG934" s="78">
        <f t="shared" si="254"/>
        <v>0</v>
      </c>
      <c r="AH934" s="78">
        <f t="shared" si="254"/>
        <v>0</v>
      </c>
      <c r="AI934" s="78">
        <f t="shared" si="254"/>
        <v>0</v>
      </c>
      <c r="AJ934" s="78">
        <f t="shared" si="254"/>
        <v>0</v>
      </c>
      <c r="AK934" s="78">
        <f t="shared" si="254"/>
        <v>0</v>
      </c>
      <c r="AL934" s="78">
        <f t="shared" si="254"/>
        <v>0</v>
      </c>
      <c r="AM934" s="78">
        <f t="shared" si="254"/>
        <v>0</v>
      </c>
      <c r="AN934" s="78">
        <f t="shared" si="254"/>
        <v>0</v>
      </c>
      <c r="AO934" s="78">
        <f t="shared" si="254"/>
        <v>0</v>
      </c>
      <c r="AP934" s="78">
        <f t="shared" si="254"/>
        <v>0</v>
      </c>
      <c r="AQ934" s="78">
        <f t="shared" si="254"/>
        <v>0</v>
      </c>
      <c r="AR934" s="78">
        <f t="shared" si="254"/>
        <v>0</v>
      </c>
    </row>
    <row r="935" spans="8:44" x14ac:dyDescent="0.25">
      <c r="H935" s="17" t="str">
        <f t="shared" si="251"/>
        <v>DIC7</v>
      </c>
      <c r="J935" s="245" t="s">
        <v>40</v>
      </c>
      <c r="K935" s="246" t="s">
        <v>728</v>
      </c>
      <c r="L935" s="242" t="s">
        <v>727</v>
      </c>
      <c r="M935" s="78">
        <f>+M80</f>
        <v>326.58223224591535</v>
      </c>
      <c r="N935" s="78">
        <f t="shared" ref="N935:AR935" si="255">+N80</f>
        <v>309.12645520551411</v>
      </c>
      <c r="O935" s="78">
        <f t="shared" si="255"/>
        <v>294.10074837228916</v>
      </c>
      <c r="P935" s="78">
        <f t="shared" si="255"/>
        <v>279.07504153906382</v>
      </c>
      <c r="Q935" s="78">
        <f t="shared" si="255"/>
        <v>264.04933470583893</v>
      </c>
      <c r="R935" s="78">
        <f t="shared" si="255"/>
        <v>243.1223171924417</v>
      </c>
      <c r="S935" s="78">
        <f t="shared" si="255"/>
        <v>222.19529967904447</v>
      </c>
      <c r="T935" s="78">
        <f t="shared" si="255"/>
        <v>205.60036534212117</v>
      </c>
      <c r="U935" s="78">
        <f t="shared" si="255"/>
        <v>189.00543100519829</v>
      </c>
      <c r="V935" s="78">
        <f t="shared" si="255"/>
        <v>172.41049666827541</v>
      </c>
      <c r="W935" s="78">
        <f t="shared" si="255"/>
        <v>110.34656958822502</v>
      </c>
      <c r="X935" s="78">
        <f t="shared" si="255"/>
        <v>110.34656958822502</v>
      </c>
      <c r="Y935" s="78">
        <f t="shared" si="255"/>
        <v>110.34656958822502</v>
      </c>
      <c r="Z935" s="78">
        <f t="shared" si="255"/>
        <v>78.138114535806736</v>
      </c>
      <c r="AA935" s="78">
        <f t="shared" si="255"/>
        <v>0</v>
      </c>
      <c r="AB935" s="78">
        <f t="shared" si="255"/>
        <v>0</v>
      </c>
      <c r="AC935" s="78">
        <f t="shared" si="255"/>
        <v>0</v>
      </c>
      <c r="AD935" s="78">
        <f t="shared" si="255"/>
        <v>0</v>
      </c>
      <c r="AE935" s="78">
        <f t="shared" si="255"/>
        <v>0</v>
      </c>
      <c r="AF935" s="78">
        <f t="shared" si="255"/>
        <v>0</v>
      </c>
      <c r="AG935" s="78">
        <f t="shared" si="255"/>
        <v>0</v>
      </c>
      <c r="AH935" s="78">
        <f t="shared" si="255"/>
        <v>0</v>
      </c>
      <c r="AI935" s="78">
        <f t="shared" si="255"/>
        <v>0</v>
      </c>
      <c r="AJ935" s="78">
        <f t="shared" si="255"/>
        <v>0</v>
      </c>
      <c r="AK935" s="78">
        <f t="shared" si="255"/>
        <v>0</v>
      </c>
      <c r="AL935" s="78">
        <f t="shared" si="255"/>
        <v>0</v>
      </c>
      <c r="AM935" s="78">
        <f t="shared" si="255"/>
        <v>0</v>
      </c>
      <c r="AN935" s="78">
        <f t="shared" si="255"/>
        <v>0</v>
      </c>
      <c r="AO935" s="78">
        <f t="shared" si="255"/>
        <v>0</v>
      </c>
      <c r="AP935" s="78">
        <f t="shared" si="255"/>
        <v>0</v>
      </c>
      <c r="AQ935" s="78">
        <f t="shared" si="255"/>
        <v>0</v>
      </c>
      <c r="AR935" s="78">
        <f t="shared" si="255"/>
        <v>0</v>
      </c>
    </row>
    <row r="936" spans="8:44" x14ac:dyDescent="0.25">
      <c r="H936" s="17" t="str">
        <f t="shared" si="251"/>
        <v>DIC7</v>
      </c>
      <c r="J936" s="24"/>
      <c r="K936" s="254" t="s">
        <v>731</v>
      </c>
      <c r="L936" s="253" t="s">
        <v>701</v>
      </c>
      <c r="M936" s="257">
        <f>+SUM(M937:M939)</f>
        <v>148.09144940524567</v>
      </c>
      <c r="N936" s="257">
        <f t="shared" ref="N936:AR936" si="256">+SUM(N937:N939)</f>
        <v>179.64598893412648</v>
      </c>
      <c r="O936" s="257">
        <f t="shared" si="256"/>
        <v>190.41237027921991</v>
      </c>
      <c r="P936" s="257">
        <f t="shared" si="256"/>
        <v>196.47893197573862</v>
      </c>
      <c r="Q936" s="257">
        <f t="shared" si="256"/>
        <v>210.33966250457667</v>
      </c>
      <c r="R936" s="257">
        <f t="shared" si="256"/>
        <v>227.55847117482492</v>
      </c>
      <c r="S936" s="257">
        <f t="shared" si="256"/>
        <v>233.98388550090064</v>
      </c>
      <c r="T936" s="257">
        <f t="shared" si="256"/>
        <v>240.04399009890659</v>
      </c>
      <c r="U936" s="257">
        <f t="shared" si="256"/>
        <v>267.50053317528216</v>
      </c>
      <c r="V936" s="257">
        <f t="shared" si="256"/>
        <v>297.7976866339186</v>
      </c>
      <c r="W936" s="257">
        <f t="shared" si="256"/>
        <v>299.59818481864141</v>
      </c>
      <c r="X936" s="257">
        <f t="shared" si="256"/>
        <v>301.50034893815285</v>
      </c>
      <c r="Y936" s="257">
        <f t="shared" si="256"/>
        <v>301.81803807030974</v>
      </c>
      <c r="Z936" s="257">
        <f t="shared" si="256"/>
        <v>334.34417183274513</v>
      </c>
      <c r="AA936" s="257">
        <f t="shared" si="256"/>
        <v>413.41227127218622</v>
      </c>
      <c r="AB936" s="257">
        <f t="shared" si="256"/>
        <v>414.84931208689795</v>
      </c>
      <c r="AC936" s="257">
        <f t="shared" si="256"/>
        <v>414.84976810790386</v>
      </c>
      <c r="AD936" s="257">
        <f t="shared" si="256"/>
        <v>414.85022678713142</v>
      </c>
      <c r="AE936" s="257">
        <f t="shared" si="256"/>
        <v>414.85067206574217</v>
      </c>
      <c r="AF936" s="257">
        <f t="shared" si="256"/>
        <v>414.85110394373669</v>
      </c>
      <c r="AG936" s="257">
        <f t="shared" si="256"/>
        <v>414.85152242111485</v>
      </c>
      <c r="AH936" s="257">
        <f t="shared" si="256"/>
        <v>414.8519274978762</v>
      </c>
      <c r="AI936" s="257">
        <f t="shared" si="256"/>
        <v>414.8527305284864</v>
      </c>
      <c r="AJ936" s="257">
        <f t="shared" si="256"/>
        <v>414.85352343322404</v>
      </c>
      <c r="AK936" s="257">
        <f t="shared" si="256"/>
        <v>414.854306212089</v>
      </c>
      <c r="AL936" s="257">
        <f t="shared" si="256"/>
        <v>414.8550788650814</v>
      </c>
      <c r="AM936" s="257">
        <f t="shared" si="256"/>
        <v>414.855841392201</v>
      </c>
      <c r="AN936" s="257">
        <f t="shared" si="256"/>
        <v>414.85693522009274</v>
      </c>
      <c r="AO936" s="257">
        <f t="shared" si="256"/>
        <v>414.85802198153181</v>
      </c>
      <c r="AP936" s="257">
        <f t="shared" si="256"/>
        <v>414.85910167651798</v>
      </c>
      <c r="AQ936" s="257">
        <f t="shared" si="256"/>
        <v>414.8601743050516</v>
      </c>
      <c r="AR936" s="257">
        <f t="shared" si="256"/>
        <v>414.86123986713187</v>
      </c>
    </row>
    <row r="937" spans="8:44" x14ac:dyDescent="0.25">
      <c r="H937" s="17" t="str">
        <f t="shared" si="251"/>
        <v>DIC7</v>
      </c>
      <c r="J937" s="24" t="s">
        <v>42</v>
      </c>
      <c r="K937" s="108" t="s">
        <v>190</v>
      </c>
      <c r="L937" s="243" t="s">
        <v>725</v>
      </c>
      <c r="M937" s="78">
        <f>+SUMIFS(Resultados_Dic3!H$3:H$99980,Resultados_Dic3!$F$3:$F$99980,Produccion_UO!$K937,Resultados_Dic3!$D$3:$D$99980,$K$929,Resultados_Dic3!$E$3:$E$99980,Produccion_UO!$J937,Resultados_Dic3!$A$3:$A$99980,Produccion_UO!$H937)*$I$929</f>
        <v>1.171656630867292</v>
      </c>
      <c r="N937" s="78">
        <f>+SUMIFS(Resultados_Dic3!I$3:I$99980,Resultados_Dic3!$F$3:$F$99980,Produccion_UO!$K937,Resultados_Dic3!$D$3:$D$99980,$K$929,Resultados_Dic3!$E$3:$E$99980,Produccion_UO!$J937,Resultados_Dic3!$A$3:$A$99980,Produccion_UO!$H937)*$I$929</f>
        <v>0</v>
      </c>
      <c r="O937" s="78">
        <f>+SUMIFS(Resultados_Dic3!J$3:J$99980,Resultados_Dic3!$F$3:$F$99980,Produccion_UO!$K937,Resultados_Dic3!$D$3:$D$99980,$K$929,Resultados_Dic3!$E$3:$E$99980,Produccion_UO!$J937,Resultados_Dic3!$A$3:$A$99980,Produccion_UO!$H937)*$I$929</f>
        <v>5.0552895044388508</v>
      </c>
      <c r="P937" s="78">
        <f>+SUMIFS(Resultados_Dic3!K$3:K$99980,Resultados_Dic3!$F$3:$F$99980,Produccion_UO!$K937,Resultados_Dic3!$D$3:$D$99980,$K$929,Resultados_Dic3!$E$3:$E$99980,Produccion_UO!$J937,Resultados_Dic3!$A$3:$A$99980,Produccion_UO!$H937)*$I$929</f>
        <v>5.4107593603034845</v>
      </c>
      <c r="Q937" s="78">
        <f>+SUMIFS(Resultados_Dic3!L$3:L$99980,Resultados_Dic3!$F$3:$F$99980,Produccion_UO!$K937,Resultados_Dic3!$D$3:$D$99980,$K$929,Resultados_Dic3!$E$3:$E$99980,Produccion_UO!$J937,Resultados_Dic3!$A$3:$A$99980,Produccion_UO!$H937)*$I$929</f>
        <v>13.560398048487393</v>
      </c>
      <c r="R937" s="78">
        <f>+SUMIFS(Resultados_Dic3!M$3:M$99980,Resultados_Dic3!$F$3:$F$99980,Produccion_UO!$K937,Resultados_Dic3!$D$3:$D$99980,$K$929,Resultados_Dic3!$E$3:$E$99980,Produccion_UO!$J937,Resultados_Dic3!$A$3:$A$99980,Produccion_UO!$H937)*$I$929</f>
        <v>24.455712765655129</v>
      </c>
      <c r="S937" s="78">
        <f>+SUMIFS(Resultados_Dic3!N$3:N$99980,Resultados_Dic3!$F$3:$F$99980,Produccion_UO!$K937,Resultados_Dic3!$D$3:$D$99980,$K$929,Resultados_Dic3!$E$3:$E$99980,Produccion_UO!$J937,Resultados_Dic3!$A$3:$A$99980,Produccion_UO!$H937)*$I$929</f>
        <v>24.557464895837775</v>
      </c>
      <c r="T937" s="78">
        <f>+SUMIFS(Resultados_Dic3!O$3:O$99980,Resultados_Dic3!$F$3:$F$99980,Produccion_UO!$K937,Resultados_Dic3!$D$3:$D$99980,$K$929,Resultados_Dic3!$E$3:$E$99980,Produccion_UO!$J937,Resultados_Dic3!$A$3:$A$99980,Produccion_UO!$H937)*$I$929</f>
        <v>26.140192474516276</v>
      </c>
      <c r="U937" s="78">
        <f>+SUMIFS(Resultados_Dic3!P$3:P$99980,Resultados_Dic3!$F$3:$F$99980,Produccion_UO!$K937,Resultados_Dic3!$D$3:$D$99980,$K$929,Resultados_Dic3!$E$3:$E$99980,Produccion_UO!$J937,Resultados_Dic3!$A$3:$A$99980,Produccion_UO!$H937)*$I$929</f>
        <v>46.878520011168092</v>
      </c>
      <c r="V937" s="78">
        <f>+SUMIFS(Resultados_Dic3!Q$3:Q$99980,Resultados_Dic3!$F$3:$F$99980,Produccion_UO!$K937,Resultados_Dic3!$D$3:$D$99980,$K$929,Resultados_Dic3!$E$3:$E$99980,Produccion_UO!$J937,Resultados_Dic3!$A$3:$A$99980,Produccion_UO!$H937)*$I$929</f>
        <v>47.0401041626601</v>
      </c>
      <c r="W937" s="78">
        <f>+SUMIFS(Resultados_Dic3!R$3:R$99980,Resultados_Dic3!$F$3:$F$99980,Produccion_UO!$K937,Resultados_Dic3!$D$3:$D$99980,$K$929,Resultados_Dic3!$E$3:$E$99980,Produccion_UO!$J937,Resultados_Dic3!$A$3:$A$99980,Produccion_UO!$H937)*$I$929</f>
        <v>48.227709176982252</v>
      </c>
      <c r="X937" s="78">
        <f>+SUMIFS(Resultados_Dic3!S$3:S$99980,Resultados_Dic3!$F$3:$F$99980,Produccion_UO!$K937,Resultados_Dic3!$D$3:$D$99980,$K$929,Resultados_Dic3!$E$3:$E$99980,Produccion_UO!$J937,Resultados_Dic3!$A$3:$A$99980,Produccion_UO!$H937)*$I$929</f>
        <v>49.516980126092633</v>
      </c>
      <c r="Y937" s="78">
        <f>+SUMIFS(Resultados_Dic3!T$3:T$99980,Resultados_Dic3!$F$3:$F$99980,Produccion_UO!$K937,Resultados_Dic3!$D$3:$D$99980,$K$929,Resultados_Dic3!$E$3:$E$99980,Produccion_UO!$J937,Resultados_Dic3!$A$3:$A$99980,Produccion_UO!$H937)*$I$929</f>
        <v>49.517477835657829</v>
      </c>
      <c r="Z937" s="78">
        <f>+SUMIFS(Resultados_Dic3!U$3:U$99980,Resultados_Dic3!$F$3:$F$99980,Produccion_UO!$K937,Resultados_Dic3!$D$3:$D$99980,$K$929,Resultados_Dic3!$E$3:$E$99980,Produccion_UO!$J937,Resultados_Dic3!$A$3:$A$99980,Produccion_UO!$H937)*$I$929</f>
        <v>49.517965123083435</v>
      </c>
      <c r="AA937" s="78">
        <f>+SUMIFS(Resultados_Dic3!V$3:V$99980,Resultados_Dic3!$F$3:$F$99980,Produccion_UO!$K937,Resultados_Dic3!$D$3:$D$99980,$K$929,Resultados_Dic3!$E$3:$E$99980,Produccion_UO!$J937,Resultados_Dic3!$A$3:$A$99980,Produccion_UO!$H937)*$I$929</f>
        <v>49.518441988368984</v>
      </c>
      <c r="AB937" s="78">
        <f>+SUMIFS(Resultados_Dic3!W$3:W$99980,Resultados_Dic3!$F$3:$F$99980,Produccion_UO!$K937,Resultados_Dic3!$D$3:$D$99980,$K$929,Resultados_Dic3!$E$3:$E$99980,Produccion_UO!$J937,Resultados_Dic3!$A$3:$A$99980,Produccion_UO!$H937)*$I$929</f>
        <v>49.518908431514497</v>
      </c>
      <c r="AC937" s="78">
        <f>+SUMIFS(Resultados_Dic3!X$3:X$99980,Resultados_Dic3!$F$3:$F$99980,Produccion_UO!$K937,Resultados_Dic3!$D$3:$D$99980,$K$929,Resultados_Dic3!$E$3:$E$99980,Produccion_UO!$J937,Resultados_Dic3!$A$3:$A$99980,Produccion_UO!$H937)*$I$929</f>
        <v>49.519364452520421</v>
      </c>
      <c r="AD937" s="78">
        <f>+SUMIFS(Resultados_Dic3!Y$3:Y$99980,Resultados_Dic3!$F$3:$F$99980,Produccion_UO!$K937,Resultados_Dic3!$D$3:$D$99980,$K$929,Resultados_Dic3!$E$3:$E$99980,Produccion_UO!$J937,Resultados_Dic3!$A$3:$A$99980,Produccion_UO!$H937)*$I$929</f>
        <v>49.519823131747984</v>
      </c>
      <c r="AE937" s="78">
        <f>+SUMIFS(Resultados_Dic3!Z$3:Z$99980,Resultados_Dic3!$F$3:$F$99980,Produccion_UO!$K937,Resultados_Dic3!$D$3:$D$99980,$K$929,Resultados_Dic3!$E$3:$E$99980,Produccion_UO!$J937,Resultados_Dic3!$A$3:$A$99980,Produccion_UO!$H937)*$I$929</f>
        <v>49.520268410358774</v>
      </c>
      <c r="AF937" s="78">
        <f>+SUMIFS(Resultados_Dic3!AA$3:AA$99980,Resultados_Dic3!$F$3:$F$99980,Produccion_UO!$K937,Resultados_Dic3!$D$3:$D$99980,$K$929,Resultados_Dic3!$E$3:$E$99980,Produccion_UO!$J937,Resultados_Dic3!$A$3:$A$99980,Produccion_UO!$H937)*$I$929</f>
        <v>49.520700288353247</v>
      </c>
      <c r="AG937" s="78">
        <f>+SUMIFS(Resultados_Dic3!AB$3:AB$99980,Resultados_Dic3!$F$3:$F$99980,Produccion_UO!$K937,Resultados_Dic3!$D$3:$D$99980,$K$929,Resultados_Dic3!$E$3:$E$99980,Produccion_UO!$J937,Resultados_Dic3!$A$3:$A$99980,Produccion_UO!$H937)*$I$929</f>
        <v>49.521118765731387</v>
      </c>
      <c r="AH937" s="78">
        <f>+SUMIFS(Resultados_Dic3!AC$3:AC$99980,Resultados_Dic3!$F$3:$F$99980,Produccion_UO!$K937,Resultados_Dic3!$D$3:$D$99980,$K$929,Resultados_Dic3!$E$3:$E$99980,Produccion_UO!$J937,Resultados_Dic3!$A$3:$A$99980,Produccion_UO!$H937)*$I$929</f>
        <v>49.521523842492748</v>
      </c>
      <c r="AI937" s="78">
        <f>+SUMIFS(Resultados_Dic3!AD$3:AD$99980,Resultados_Dic3!$F$3:$F$99980,Produccion_UO!$K937,Resultados_Dic3!$D$3:$D$99980,$K$929,Resultados_Dic3!$E$3:$E$99980,Produccion_UO!$J937,Resultados_Dic3!$A$3:$A$99980,Produccion_UO!$H937)*$I$929</f>
        <v>49.522326873103005</v>
      </c>
      <c r="AJ937" s="78">
        <f>+SUMIFS(Resultados_Dic3!AE$3:AE$99980,Resultados_Dic3!$F$3:$F$99980,Produccion_UO!$K937,Resultados_Dic3!$D$3:$D$99980,$K$929,Resultados_Dic3!$E$3:$E$99980,Produccion_UO!$J937,Resultados_Dic3!$A$3:$A$99980,Produccion_UO!$H937)*$I$929</f>
        <v>49.523119777840613</v>
      </c>
      <c r="AK937" s="78">
        <f>+SUMIFS(Resultados_Dic3!AF$3:AF$99980,Resultados_Dic3!$F$3:$F$99980,Produccion_UO!$K937,Resultados_Dic3!$D$3:$D$99980,$K$929,Resultados_Dic3!$E$3:$E$99980,Produccion_UO!$J937,Resultados_Dic3!$A$3:$A$99980,Produccion_UO!$H937)*$I$929</f>
        <v>49.523902556705579</v>
      </c>
      <c r="AL937" s="78">
        <f>+SUMIFS(Resultados_Dic3!AG$3:AG$99980,Resultados_Dic3!$F$3:$F$99980,Produccion_UO!$K937,Resultados_Dic3!$D$3:$D$99980,$K$929,Resultados_Dic3!$E$3:$E$99980,Produccion_UO!$J937,Resultados_Dic3!$A$3:$A$99980,Produccion_UO!$H937)*$I$929</f>
        <v>49.524675209697911</v>
      </c>
      <c r="AM937" s="78">
        <f>+SUMIFS(Resultados_Dic3!AH$3:AH$99980,Resultados_Dic3!$F$3:$F$99980,Produccion_UO!$K937,Resultados_Dic3!$D$3:$D$99980,$K$929,Resultados_Dic3!$E$3:$E$99980,Produccion_UO!$J937,Resultados_Dic3!$A$3:$A$99980,Produccion_UO!$H937)*$I$929</f>
        <v>49.525437736817601</v>
      </c>
      <c r="AN937" s="78">
        <f>+SUMIFS(Resultados_Dic3!AI$3:AI$99980,Resultados_Dic3!$F$3:$F$99980,Produccion_UO!$K937,Resultados_Dic3!$D$3:$D$99980,$K$929,Resultados_Dic3!$E$3:$E$99980,Produccion_UO!$J937,Resultados_Dic3!$A$3:$A$99980,Produccion_UO!$H937)*$I$929</f>
        <v>49.526531564709273</v>
      </c>
      <c r="AO937" s="78">
        <f>+SUMIFS(Resultados_Dic3!AJ$3:AJ$99980,Resultados_Dic3!$F$3:$F$99980,Produccion_UO!$K937,Resultados_Dic3!$D$3:$D$99980,$K$929,Resultados_Dic3!$E$3:$E$99980,Produccion_UO!$J937,Resultados_Dic3!$A$3:$A$99980,Produccion_UO!$H937)*$I$929</f>
        <v>49.527618326148414</v>
      </c>
      <c r="AP937" s="78">
        <f>+SUMIFS(Resultados_Dic3!AK$3:AK$99980,Resultados_Dic3!$F$3:$F$99980,Produccion_UO!$K937,Resultados_Dic3!$D$3:$D$99980,$K$929,Resultados_Dic3!$E$3:$E$99980,Produccion_UO!$J937,Resultados_Dic3!$A$3:$A$99980,Produccion_UO!$H937)*$I$929</f>
        <v>49.528698021134581</v>
      </c>
      <c r="AQ937" s="78">
        <f>+SUMIFS(Resultados_Dic3!AL$3:AL$99980,Resultados_Dic3!$F$3:$F$99980,Produccion_UO!$K937,Resultados_Dic3!$D$3:$D$99980,$K$929,Resultados_Dic3!$E$3:$E$99980,Produccion_UO!$J937,Resultados_Dic3!$A$3:$A$99980,Produccion_UO!$H937)*$I$929</f>
        <v>49.529770649668222</v>
      </c>
      <c r="AR937" s="78">
        <f>+SUMIFS(Resultados_Dic3!AM$3:AM$99980,Resultados_Dic3!$F$3:$F$99980,Produccion_UO!$K937,Resultados_Dic3!$D$3:$D$99980,$K$929,Resultados_Dic3!$E$3:$E$99980,Produccion_UO!$J937,Resultados_Dic3!$A$3:$A$99980,Produccion_UO!$H937)*$I$929</f>
        <v>49.530836211748429</v>
      </c>
    </row>
    <row r="938" spans="8:44" x14ac:dyDescent="0.25">
      <c r="H938" s="17" t="str">
        <f t="shared" si="251"/>
        <v>DIC7</v>
      </c>
      <c r="J938" s="24" t="s">
        <v>44</v>
      </c>
      <c r="K938" s="108" t="s">
        <v>193</v>
      </c>
      <c r="L938" s="243" t="s">
        <v>726</v>
      </c>
      <c r="M938" s="78">
        <f>+SUMIFS(Resultados_Dic3!H$3:H$99980,Resultados_Dic3!$F$3:$F$99980,Produccion_UO!$K938,Resultados_Dic3!$D$3:$D$99980,$K$929,Resultados_Dic3!$E$3:$E$99980,Produccion_UO!$J938,Resultados_Dic3!$A$3:$A$99980,Produccion_UO!$H938)*$I$929</f>
        <v>146.91979277437838</v>
      </c>
      <c r="N938" s="78">
        <f>+SUMIFS(Resultados_Dic3!I$3:I$99980,Resultados_Dic3!$F$3:$F$99980,Produccion_UO!$K938,Resultados_Dic3!$D$3:$D$99980,$K$929,Resultados_Dic3!$E$3:$E$99980,Produccion_UO!$J938,Resultados_Dic3!$A$3:$A$99980,Produccion_UO!$H938)*$I$929</f>
        <v>179.64598893412648</v>
      </c>
      <c r="O938" s="78">
        <f>+SUMIFS(Resultados_Dic3!J$3:J$99980,Resultados_Dic3!$F$3:$F$99980,Produccion_UO!$K938,Resultados_Dic3!$D$3:$D$99980,$K$929,Resultados_Dic3!$E$3:$E$99980,Produccion_UO!$J938,Resultados_Dic3!$A$3:$A$99980,Produccion_UO!$H938)*$I$929</f>
        <v>185.35708077478105</v>
      </c>
      <c r="P938" s="78">
        <f>+SUMIFS(Resultados_Dic3!K$3:K$99980,Resultados_Dic3!$F$3:$F$99980,Produccion_UO!$K938,Resultados_Dic3!$D$3:$D$99980,$K$929,Resultados_Dic3!$E$3:$E$99980,Produccion_UO!$J938,Resultados_Dic3!$A$3:$A$99980,Produccion_UO!$H938)*$I$929</f>
        <v>191.06817261543515</v>
      </c>
      <c r="Q938" s="78">
        <f>+SUMIFS(Resultados_Dic3!L$3:L$99980,Resultados_Dic3!$F$3:$F$99980,Produccion_UO!$K938,Resultados_Dic3!$D$3:$D$99980,$K$929,Resultados_Dic3!$E$3:$E$99980,Produccion_UO!$J938,Resultados_Dic3!$A$3:$A$99980,Produccion_UO!$H938)*$I$929</f>
        <v>196.77926445608927</v>
      </c>
      <c r="R938" s="78">
        <f>+SUMIFS(Resultados_Dic3!M$3:M$99980,Resultados_Dic3!$F$3:$F$99980,Produccion_UO!$K938,Resultados_Dic3!$D$3:$D$99980,$K$929,Resultados_Dic3!$E$3:$E$99980,Produccion_UO!$J938,Resultados_Dic3!$A$3:$A$99980,Produccion_UO!$H938)*$I$929</f>
        <v>203.10275840916978</v>
      </c>
      <c r="S938" s="78">
        <f>+SUMIFS(Resultados_Dic3!N$3:N$99980,Resultados_Dic3!$F$3:$F$99980,Produccion_UO!$K938,Resultados_Dic3!$D$3:$D$99980,$K$929,Resultados_Dic3!$E$3:$E$99980,Produccion_UO!$J938,Resultados_Dic3!$A$3:$A$99980,Produccion_UO!$H938)*$I$929</f>
        <v>209.42642060506287</v>
      </c>
      <c r="T938" s="78">
        <f>+SUMIFS(Resultados_Dic3!O$3:O$99980,Resultados_Dic3!$F$3:$F$99980,Produccion_UO!$K938,Resultados_Dic3!$D$3:$D$99980,$K$929,Resultados_Dic3!$E$3:$E$99980,Produccion_UO!$J938,Resultados_Dic3!$A$3:$A$99980,Produccion_UO!$H938)*$I$929</f>
        <v>213.90379762439031</v>
      </c>
      <c r="U938" s="78">
        <f>+SUMIFS(Resultados_Dic3!P$3:P$99980,Resultados_Dic3!$F$3:$F$99980,Produccion_UO!$K938,Resultados_Dic3!$D$3:$D$99980,$K$929,Resultados_Dic3!$E$3:$E$99980,Produccion_UO!$J938,Resultados_Dic3!$A$3:$A$99980,Produccion_UO!$H938)*$I$929</f>
        <v>220.62201316411409</v>
      </c>
      <c r="V938" s="78">
        <f>+SUMIFS(Resultados_Dic3!Q$3:Q$99980,Resultados_Dic3!$F$3:$F$99980,Produccion_UO!$K938,Resultados_Dic3!$D$3:$D$99980,$K$929,Resultados_Dic3!$E$3:$E$99980,Produccion_UO!$J938,Resultados_Dic3!$A$3:$A$99980,Produccion_UO!$H938)*$I$929</f>
        <v>250.75758247125853</v>
      </c>
      <c r="W938" s="78">
        <f>+SUMIFS(Resultados_Dic3!R$3:R$99980,Resultados_Dic3!$F$3:$F$99980,Produccion_UO!$K938,Resultados_Dic3!$D$3:$D$99980,$K$929,Resultados_Dic3!$E$3:$E$99980,Produccion_UO!$J938,Resultados_Dic3!$A$3:$A$99980,Produccion_UO!$H938)*$I$929</f>
        <v>251.37047564165914</v>
      </c>
      <c r="X938" s="78">
        <f>+SUMIFS(Resultados_Dic3!S$3:S$99980,Resultados_Dic3!$F$3:$F$99980,Produccion_UO!$K938,Resultados_Dic3!$D$3:$D$99980,$K$929,Resultados_Dic3!$E$3:$E$99980,Produccion_UO!$J938,Resultados_Dic3!$A$3:$A$99980,Produccion_UO!$H938)*$I$929</f>
        <v>251.98336881206021</v>
      </c>
      <c r="Y938" s="78">
        <f>+SUMIFS(Resultados_Dic3!T$3:T$99980,Resultados_Dic3!$F$3:$F$99980,Produccion_UO!$K938,Resultados_Dic3!$D$3:$D$99980,$K$929,Resultados_Dic3!$E$3:$E$99980,Produccion_UO!$J938,Resultados_Dic3!$A$3:$A$99980,Produccion_UO!$H938)*$I$929</f>
        <v>252.3005602346519</v>
      </c>
      <c r="Z938" s="78">
        <f>+SUMIFS(Resultados_Dic3!U$3:U$99980,Resultados_Dic3!$F$3:$F$99980,Produccion_UO!$K938,Resultados_Dic3!$D$3:$D$99980,$K$929,Resultados_Dic3!$E$3:$E$99980,Produccion_UO!$J938,Resultados_Dic3!$A$3:$A$99980,Produccion_UO!$H938)*$I$929</f>
        <v>252.61775165724364</v>
      </c>
      <c r="AA938" s="78">
        <f>+SUMIFS(Resultados_Dic3!V$3:V$99980,Resultados_Dic3!$F$3:$F$99980,Produccion_UO!$K938,Resultados_Dic3!$D$3:$D$99980,$K$929,Resultados_Dic3!$E$3:$E$99980,Produccion_UO!$J938,Resultados_Dic3!$A$3:$A$99980,Produccion_UO!$H938)*$I$929</f>
        <v>255.94370399890457</v>
      </c>
      <c r="AB938" s="78">
        <f>+SUMIFS(Resultados_Dic3!W$3:W$99980,Resultados_Dic3!$F$3:$F$99980,Produccion_UO!$K938,Resultados_Dic3!$D$3:$D$99980,$K$929,Resultados_Dic3!$E$3:$E$99980,Produccion_UO!$J938,Resultados_Dic3!$A$3:$A$99980,Produccion_UO!$H938)*$I$929</f>
        <v>257.38027837047082</v>
      </c>
      <c r="AC938" s="78">
        <f>+SUMIFS(Resultados_Dic3!X$3:X$99980,Resultados_Dic3!$F$3:$F$99980,Produccion_UO!$K938,Resultados_Dic3!$D$3:$D$99980,$K$929,Resultados_Dic3!$E$3:$E$99980,Produccion_UO!$J938,Resultados_Dic3!$A$3:$A$99980,Produccion_UO!$H938)*$I$929</f>
        <v>257.38027837047082</v>
      </c>
      <c r="AD938" s="78">
        <f>+SUMIFS(Resultados_Dic3!Y$3:Y$99980,Resultados_Dic3!$F$3:$F$99980,Produccion_UO!$K938,Resultados_Dic3!$D$3:$D$99980,$K$929,Resultados_Dic3!$E$3:$E$99980,Produccion_UO!$J938,Resultados_Dic3!$A$3:$A$99980,Produccion_UO!$H938)*$I$929</f>
        <v>257.38027837047082</v>
      </c>
      <c r="AE938" s="78">
        <f>+SUMIFS(Resultados_Dic3!Z$3:Z$99980,Resultados_Dic3!$F$3:$F$99980,Produccion_UO!$K938,Resultados_Dic3!$D$3:$D$99980,$K$929,Resultados_Dic3!$E$3:$E$99980,Produccion_UO!$J938,Resultados_Dic3!$A$3:$A$99980,Produccion_UO!$H938)*$I$929</f>
        <v>257.38027837047082</v>
      </c>
      <c r="AF938" s="78">
        <f>+SUMIFS(Resultados_Dic3!AA$3:AA$99980,Resultados_Dic3!$F$3:$F$99980,Produccion_UO!$K938,Resultados_Dic3!$D$3:$D$99980,$K$929,Resultados_Dic3!$E$3:$E$99980,Produccion_UO!$J938,Resultados_Dic3!$A$3:$A$99980,Produccion_UO!$H938)*$I$929</f>
        <v>257.38027837047082</v>
      </c>
      <c r="AG938" s="78">
        <f>+SUMIFS(Resultados_Dic3!AB$3:AB$99980,Resultados_Dic3!$F$3:$F$99980,Produccion_UO!$K938,Resultados_Dic3!$D$3:$D$99980,$K$929,Resultados_Dic3!$E$3:$E$99980,Produccion_UO!$J938,Resultados_Dic3!$A$3:$A$99980,Produccion_UO!$H938)*$I$929</f>
        <v>257.38027837047082</v>
      </c>
      <c r="AH938" s="78">
        <f>+SUMIFS(Resultados_Dic3!AC$3:AC$99980,Resultados_Dic3!$F$3:$F$99980,Produccion_UO!$K938,Resultados_Dic3!$D$3:$D$99980,$K$929,Resultados_Dic3!$E$3:$E$99980,Produccion_UO!$J938,Resultados_Dic3!$A$3:$A$99980,Produccion_UO!$H938)*$I$929</f>
        <v>257.38027837047082</v>
      </c>
      <c r="AI938" s="78">
        <f>+SUMIFS(Resultados_Dic3!AD$3:AD$99980,Resultados_Dic3!$F$3:$F$99980,Produccion_UO!$K938,Resultados_Dic3!$D$3:$D$99980,$K$929,Resultados_Dic3!$E$3:$E$99980,Produccion_UO!$J938,Resultados_Dic3!$A$3:$A$99980,Produccion_UO!$H938)*$I$929</f>
        <v>257.38027837047082</v>
      </c>
      <c r="AJ938" s="78">
        <f>+SUMIFS(Resultados_Dic3!AE$3:AE$99980,Resultados_Dic3!$F$3:$F$99980,Produccion_UO!$K938,Resultados_Dic3!$D$3:$D$99980,$K$929,Resultados_Dic3!$E$3:$E$99980,Produccion_UO!$J938,Resultados_Dic3!$A$3:$A$99980,Produccion_UO!$H938)*$I$929</f>
        <v>257.38027837047082</v>
      </c>
      <c r="AK938" s="78">
        <f>+SUMIFS(Resultados_Dic3!AF$3:AF$99980,Resultados_Dic3!$F$3:$F$99980,Produccion_UO!$K938,Resultados_Dic3!$D$3:$D$99980,$K$929,Resultados_Dic3!$E$3:$E$99980,Produccion_UO!$J938,Resultados_Dic3!$A$3:$A$99980,Produccion_UO!$H938)*$I$929</f>
        <v>257.38027837047082</v>
      </c>
      <c r="AL938" s="78">
        <f>+SUMIFS(Resultados_Dic3!AG$3:AG$99980,Resultados_Dic3!$F$3:$F$99980,Produccion_UO!$K938,Resultados_Dic3!$D$3:$D$99980,$K$929,Resultados_Dic3!$E$3:$E$99980,Produccion_UO!$J938,Resultados_Dic3!$A$3:$A$99980,Produccion_UO!$H938)*$I$929</f>
        <v>257.38027837047082</v>
      </c>
      <c r="AM938" s="78">
        <f>+SUMIFS(Resultados_Dic3!AH$3:AH$99980,Resultados_Dic3!$F$3:$F$99980,Produccion_UO!$K938,Resultados_Dic3!$D$3:$D$99980,$K$929,Resultados_Dic3!$E$3:$E$99980,Produccion_UO!$J938,Resultados_Dic3!$A$3:$A$99980,Produccion_UO!$H938)*$I$929</f>
        <v>257.38027837047082</v>
      </c>
      <c r="AN938" s="78">
        <f>+SUMIFS(Resultados_Dic3!AI$3:AI$99980,Resultados_Dic3!$F$3:$F$99980,Produccion_UO!$K938,Resultados_Dic3!$D$3:$D$99980,$K$929,Resultados_Dic3!$E$3:$E$99980,Produccion_UO!$J938,Resultados_Dic3!$A$3:$A$99980,Produccion_UO!$H938)*$I$929</f>
        <v>257.38027837047082</v>
      </c>
      <c r="AO938" s="78">
        <f>+SUMIFS(Resultados_Dic3!AJ$3:AJ$99980,Resultados_Dic3!$F$3:$F$99980,Produccion_UO!$K938,Resultados_Dic3!$D$3:$D$99980,$K$929,Resultados_Dic3!$E$3:$E$99980,Produccion_UO!$J938,Resultados_Dic3!$A$3:$A$99980,Produccion_UO!$H938)*$I$929</f>
        <v>257.38027837047082</v>
      </c>
      <c r="AP938" s="78">
        <f>+SUMIFS(Resultados_Dic3!AK$3:AK$99980,Resultados_Dic3!$F$3:$F$99980,Produccion_UO!$K938,Resultados_Dic3!$D$3:$D$99980,$K$929,Resultados_Dic3!$E$3:$E$99980,Produccion_UO!$J938,Resultados_Dic3!$A$3:$A$99980,Produccion_UO!$H938)*$I$929</f>
        <v>257.38027837047082</v>
      </c>
      <c r="AQ938" s="78">
        <f>+SUMIFS(Resultados_Dic3!AL$3:AL$99980,Resultados_Dic3!$F$3:$F$99980,Produccion_UO!$K938,Resultados_Dic3!$D$3:$D$99980,$K$929,Resultados_Dic3!$E$3:$E$99980,Produccion_UO!$J938,Resultados_Dic3!$A$3:$A$99980,Produccion_UO!$H938)*$I$929</f>
        <v>257.38027837047082</v>
      </c>
      <c r="AR938" s="78">
        <f>+SUMIFS(Resultados_Dic3!AM$3:AM$99980,Resultados_Dic3!$F$3:$F$99980,Produccion_UO!$K938,Resultados_Dic3!$D$3:$D$99980,$K$929,Resultados_Dic3!$E$3:$E$99980,Produccion_UO!$J938,Resultados_Dic3!$A$3:$A$99980,Produccion_UO!$H938)*$I$929</f>
        <v>257.38027837047082</v>
      </c>
    </row>
    <row r="939" spans="8:44" x14ac:dyDescent="0.25">
      <c r="H939" s="17" t="str">
        <f t="shared" si="251"/>
        <v>DIC7</v>
      </c>
      <c r="J939" s="24" t="s">
        <v>40</v>
      </c>
      <c r="K939" s="108" t="s">
        <v>188</v>
      </c>
      <c r="L939" s="243" t="s">
        <v>727</v>
      </c>
      <c r="M939" s="78">
        <f>+SUMIFS(Resultados_Dic3!H$3:H$99980,Resultados_Dic3!$F$3:$F$99980,Produccion_UO!$K939,Resultados_Dic3!$D$3:$D$99980,$K$929,Resultados_Dic3!$E$3:$E$99980,Produccion_UO!$J939,Resultados_Dic3!$A$3:$A$99980,Produccion_UO!$H939)*$I$929</f>
        <v>0</v>
      </c>
      <c r="N939" s="78">
        <f>+SUMIFS(Resultados_Dic3!I$3:I$99980,Resultados_Dic3!$F$3:$F$99980,Produccion_UO!$K939,Resultados_Dic3!$D$3:$D$99980,$K$929,Resultados_Dic3!$E$3:$E$99980,Produccion_UO!$J939,Resultados_Dic3!$A$3:$A$99980,Produccion_UO!$H939)*$I$929</f>
        <v>0</v>
      </c>
      <c r="O939" s="78">
        <f>+SUMIFS(Resultados_Dic3!J$3:J$99980,Resultados_Dic3!$F$3:$F$99980,Produccion_UO!$K939,Resultados_Dic3!$D$3:$D$99980,$K$929,Resultados_Dic3!$E$3:$E$99980,Produccion_UO!$J939,Resultados_Dic3!$A$3:$A$99980,Produccion_UO!$H939)*$I$929</f>
        <v>0</v>
      </c>
      <c r="P939" s="78">
        <f>+SUMIFS(Resultados_Dic3!K$3:K$99980,Resultados_Dic3!$F$3:$F$99980,Produccion_UO!$K939,Resultados_Dic3!$D$3:$D$99980,$K$929,Resultados_Dic3!$E$3:$E$99980,Produccion_UO!$J939,Resultados_Dic3!$A$3:$A$99980,Produccion_UO!$H939)*$I$929</f>
        <v>0</v>
      </c>
      <c r="Q939" s="78">
        <f>+SUMIFS(Resultados_Dic3!L$3:L$99980,Resultados_Dic3!$F$3:$F$99980,Produccion_UO!$K939,Resultados_Dic3!$D$3:$D$99980,$K$929,Resultados_Dic3!$E$3:$E$99980,Produccion_UO!$J939,Resultados_Dic3!$A$3:$A$99980,Produccion_UO!$H939)*$I$929</f>
        <v>0</v>
      </c>
      <c r="R939" s="78">
        <f>+SUMIFS(Resultados_Dic3!M$3:M$99980,Resultados_Dic3!$F$3:$F$99980,Produccion_UO!$K939,Resultados_Dic3!$D$3:$D$99980,$K$929,Resultados_Dic3!$E$3:$E$99980,Produccion_UO!$J939,Resultados_Dic3!$A$3:$A$99980,Produccion_UO!$H939)*$I$929</f>
        <v>0</v>
      </c>
      <c r="S939" s="78">
        <f>+SUMIFS(Resultados_Dic3!N$3:N$99980,Resultados_Dic3!$F$3:$F$99980,Produccion_UO!$K939,Resultados_Dic3!$D$3:$D$99980,$K$929,Resultados_Dic3!$E$3:$E$99980,Produccion_UO!$J939,Resultados_Dic3!$A$3:$A$99980,Produccion_UO!$H939)*$I$929</f>
        <v>0</v>
      </c>
      <c r="T939" s="78">
        <f>+SUMIFS(Resultados_Dic3!O$3:O$99980,Resultados_Dic3!$F$3:$F$99980,Produccion_UO!$K939,Resultados_Dic3!$D$3:$D$99980,$K$929,Resultados_Dic3!$E$3:$E$99980,Produccion_UO!$J939,Resultados_Dic3!$A$3:$A$99980,Produccion_UO!$H939)*$I$929</f>
        <v>0</v>
      </c>
      <c r="U939" s="78">
        <f>+SUMIFS(Resultados_Dic3!P$3:P$99980,Resultados_Dic3!$F$3:$F$99980,Produccion_UO!$K939,Resultados_Dic3!$D$3:$D$99980,$K$929,Resultados_Dic3!$E$3:$E$99980,Produccion_UO!$J939,Resultados_Dic3!$A$3:$A$99980,Produccion_UO!$H939)*$I$929</f>
        <v>0</v>
      </c>
      <c r="V939" s="78">
        <f>+SUMIFS(Resultados_Dic3!Q$3:Q$99980,Resultados_Dic3!$F$3:$F$99980,Produccion_UO!$K939,Resultados_Dic3!$D$3:$D$99980,$K$929,Resultados_Dic3!$E$3:$E$99980,Produccion_UO!$J939,Resultados_Dic3!$A$3:$A$99980,Produccion_UO!$H939)*$I$929</f>
        <v>0</v>
      </c>
      <c r="W939" s="78">
        <f>+SUMIFS(Resultados_Dic3!R$3:R$99980,Resultados_Dic3!$F$3:$F$99980,Produccion_UO!$K939,Resultados_Dic3!$D$3:$D$99980,$K$929,Resultados_Dic3!$E$3:$E$99980,Produccion_UO!$J939,Resultados_Dic3!$A$3:$A$99980,Produccion_UO!$H939)*$I$929</f>
        <v>0</v>
      </c>
      <c r="X939" s="78">
        <f>+SUMIFS(Resultados_Dic3!S$3:S$99980,Resultados_Dic3!$F$3:$F$99980,Produccion_UO!$K939,Resultados_Dic3!$D$3:$D$99980,$K$929,Resultados_Dic3!$E$3:$E$99980,Produccion_UO!$J939,Resultados_Dic3!$A$3:$A$99980,Produccion_UO!$H939)*$I$929</f>
        <v>0</v>
      </c>
      <c r="Y939" s="78">
        <f>+SUMIFS(Resultados_Dic3!T$3:T$99980,Resultados_Dic3!$F$3:$F$99980,Produccion_UO!$K939,Resultados_Dic3!$D$3:$D$99980,$K$929,Resultados_Dic3!$E$3:$E$99980,Produccion_UO!$J939,Resultados_Dic3!$A$3:$A$99980,Produccion_UO!$H939)*$I$929</f>
        <v>0</v>
      </c>
      <c r="Z939" s="78">
        <f>+SUMIFS(Resultados_Dic3!U$3:U$99980,Resultados_Dic3!$F$3:$F$99980,Produccion_UO!$K939,Resultados_Dic3!$D$3:$D$99980,$K$929,Resultados_Dic3!$E$3:$E$99980,Produccion_UO!$J939,Resultados_Dic3!$A$3:$A$99980,Produccion_UO!$H939)*$I$929</f>
        <v>32.208455052418067</v>
      </c>
      <c r="AA939" s="78">
        <f>+SUMIFS(Resultados_Dic3!V$3:V$99980,Resultados_Dic3!$F$3:$F$99980,Produccion_UO!$K939,Resultados_Dic3!$D$3:$D$99980,$K$929,Resultados_Dic3!$E$3:$E$99980,Produccion_UO!$J939,Resultados_Dic3!$A$3:$A$99980,Produccion_UO!$H939)*$I$929</f>
        <v>107.95012528491262</v>
      </c>
      <c r="AB939" s="78">
        <f>+SUMIFS(Resultados_Dic3!W$3:W$99980,Resultados_Dic3!$F$3:$F$99980,Produccion_UO!$K939,Resultados_Dic3!$D$3:$D$99980,$K$929,Resultados_Dic3!$E$3:$E$99980,Produccion_UO!$J939,Resultados_Dic3!$A$3:$A$99980,Produccion_UO!$H939)*$I$929</f>
        <v>107.95012528491262</v>
      </c>
      <c r="AC939" s="78">
        <f>+SUMIFS(Resultados_Dic3!X$3:X$99980,Resultados_Dic3!$F$3:$F$99980,Produccion_UO!$K939,Resultados_Dic3!$D$3:$D$99980,$K$929,Resultados_Dic3!$E$3:$E$99980,Produccion_UO!$J939,Resultados_Dic3!$A$3:$A$99980,Produccion_UO!$H939)*$I$929</f>
        <v>107.95012528491262</v>
      </c>
      <c r="AD939" s="78">
        <f>+SUMIFS(Resultados_Dic3!Y$3:Y$99980,Resultados_Dic3!$F$3:$F$99980,Produccion_UO!$K939,Resultados_Dic3!$D$3:$D$99980,$K$929,Resultados_Dic3!$E$3:$E$99980,Produccion_UO!$J939,Resultados_Dic3!$A$3:$A$99980,Produccion_UO!$H939)*$I$929</f>
        <v>107.95012528491262</v>
      </c>
      <c r="AE939" s="78">
        <f>+SUMIFS(Resultados_Dic3!Z$3:Z$99980,Resultados_Dic3!$F$3:$F$99980,Produccion_UO!$K939,Resultados_Dic3!$D$3:$D$99980,$K$929,Resultados_Dic3!$E$3:$E$99980,Produccion_UO!$J939,Resultados_Dic3!$A$3:$A$99980,Produccion_UO!$H939)*$I$929</f>
        <v>107.95012528491262</v>
      </c>
      <c r="AF939" s="78">
        <f>+SUMIFS(Resultados_Dic3!AA$3:AA$99980,Resultados_Dic3!$F$3:$F$99980,Produccion_UO!$K939,Resultados_Dic3!$D$3:$D$99980,$K$929,Resultados_Dic3!$E$3:$E$99980,Produccion_UO!$J939,Resultados_Dic3!$A$3:$A$99980,Produccion_UO!$H939)*$I$929</f>
        <v>107.95012528491262</v>
      </c>
      <c r="AG939" s="78">
        <f>+SUMIFS(Resultados_Dic3!AB$3:AB$99980,Resultados_Dic3!$F$3:$F$99980,Produccion_UO!$K939,Resultados_Dic3!$D$3:$D$99980,$K$929,Resultados_Dic3!$E$3:$E$99980,Produccion_UO!$J939,Resultados_Dic3!$A$3:$A$99980,Produccion_UO!$H939)*$I$929</f>
        <v>107.95012528491262</v>
      </c>
      <c r="AH939" s="78">
        <f>+SUMIFS(Resultados_Dic3!AC$3:AC$99980,Resultados_Dic3!$F$3:$F$99980,Produccion_UO!$K939,Resultados_Dic3!$D$3:$D$99980,$K$929,Resultados_Dic3!$E$3:$E$99980,Produccion_UO!$J939,Resultados_Dic3!$A$3:$A$99980,Produccion_UO!$H939)*$I$929</f>
        <v>107.95012528491262</v>
      </c>
      <c r="AI939" s="78">
        <f>+SUMIFS(Resultados_Dic3!AD$3:AD$99980,Resultados_Dic3!$F$3:$F$99980,Produccion_UO!$K939,Resultados_Dic3!$D$3:$D$99980,$K$929,Resultados_Dic3!$E$3:$E$99980,Produccion_UO!$J939,Resultados_Dic3!$A$3:$A$99980,Produccion_UO!$H939)*$I$929</f>
        <v>107.95012528491262</v>
      </c>
      <c r="AJ939" s="78">
        <f>+SUMIFS(Resultados_Dic3!AE$3:AE$99980,Resultados_Dic3!$F$3:$F$99980,Produccion_UO!$K939,Resultados_Dic3!$D$3:$D$99980,$K$929,Resultados_Dic3!$E$3:$E$99980,Produccion_UO!$J939,Resultados_Dic3!$A$3:$A$99980,Produccion_UO!$H939)*$I$929</f>
        <v>107.95012528491262</v>
      </c>
      <c r="AK939" s="78">
        <f>+SUMIFS(Resultados_Dic3!AF$3:AF$99980,Resultados_Dic3!$F$3:$F$99980,Produccion_UO!$K939,Resultados_Dic3!$D$3:$D$99980,$K$929,Resultados_Dic3!$E$3:$E$99980,Produccion_UO!$J939,Resultados_Dic3!$A$3:$A$99980,Produccion_UO!$H939)*$I$929</f>
        <v>107.95012528491262</v>
      </c>
      <c r="AL939" s="78">
        <f>+SUMIFS(Resultados_Dic3!AG$3:AG$99980,Resultados_Dic3!$F$3:$F$99980,Produccion_UO!$K939,Resultados_Dic3!$D$3:$D$99980,$K$929,Resultados_Dic3!$E$3:$E$99980,Produccion_UO!$J939,Resultados_Dic3!$A$3:$A$99980,Produccion_UO!$H939)*$I$929</f>
        <v>107.95012528491262</v>
      </c>
      <c r="AM939" s="78">
        <f>+SUMIFS(Resultados_Dic3!AH$3:AH$99980,Resultados_Dic3!$F$3:$F$99980,Produccion_UO!$K939,Resultados_Dic3!$D$3:$D$99980,$K$929,Resultados_Dic3!$E$3:$E$99980,Produccion_UO!$J939,Resultados_Dic3!$A$3:$A$99980,Produccion_UO!$H939)*$I$929</f>
        <v>107.95012528491262</v>
      </c>
      <c r="AN939" s="78">
        <f>+SUMIFS(Resultados_Dic3!AI$3:AI$99980,Resultados_Dic3!$F$3:$F$99980,Produccion_UO!$K939,Resultados_Dic3!$D$3:$D$99980,$K$929,Resultados_Dic3!$E$3:$E$99980,Produccion_UO!$J939,Resultados_Dic3!$A$3:$A$99980,Produccion_UO!$H939)*$I$929</f>
        <v>107.95012528491262</v>
      </c>
      <c r="AO939" s="78">
        <f>+SUMIFS(Resultados_Dic3!AJ$3:AJ$99980,Resultados_Dic3!$F$3:$F$99980,Produccion_UO!$K939,Resultados_Dic3!$D$3:$D$99980,$K$929,Resultados_Dic3!$E$3:$E$99980,Produccion_UO!$J939,Resultados_Dic3!$A$3:$A$99980,Produccion_UO!$H939)*$I$929</f>
        <v>107.95012528491262</v>
      </c>
      <c r="AP939" s="78">
        <f>+SUMIFS(Resultados_Dic3!AK$3:AK$99980,Resultados_Dic3!$F$3:$F$99980,Produccion_UO!$K939,Resultados_Dic3!$D$3:$D$99980,$K$929,Resultados_Dic3!$E$3:$E$99980,Produccion_UO!$J939,Resultados_Dic3!$A$3:$A$99980,Produccion_UO!$H939)*$I$929</f>
        <v>107.95012528491262</v>
      </c>
      <c r="AQ939" s="78">
        <f>+SUMIFS(Resultados_Dic3!AL$3:AL$99980,Resultados_Dic3!$F$3:$F$99980,Produccion_UO!$K939,Resultados_Dic3!$D$3:$D$99980,$K$929,Resultados_Dic3!$E$3:$E$99980,Produccion_UO!$J939,Resultados_Dic3!$A$3:$A$99980,Produccion_UO!$H939)*$I$929</f>
        <v>107.95012528491262</v>
      </c>
      <c r="AR939" s="78">
        <f>+SUMIFS(Resultados_Dic3!AM$3:AM$99980,Resultados_Dic3!$F$3:$F$99980,Produccion_UO!$K939,Resultados_Dic3!$D$3:$D$99980,$K$929,Resultados_Dic3!$E$3:$E$99980,Produccion_UO!$J939,Resultados_Dic3!$A$3:$A$99980,Produccion_UO!$H939)*$I$929</f>
        <v>107.95012528491262</v>
      </c>
    </row>
    <row r="940" spans="8:44" x14ac:dyDescent="0.25">
      <c r="H940" s="17" t="str">
        <f t="shared" si="251"/>
        <v>DIC7</v>
      </c>
      <c r="J940" s="24"/>
      <c r="K940" s="254" t="s">
        <v>183</v>
      </c>
      <c r="L940" s="253" t="s">
        <v>702</v>
      </c>
      <c r="M940" s="257">
        <f>+SUM(M941:M943)</f>
        <v>227.65039360617047</v>
      </c>
      <c r="N940" s="257">
        <f t="shared" ref="N940:AR940" si="257">+SUM(N941:N943)</f>
        <v>198.77988561728952</v>
      </c>
      <c r="O940" s="257">
        <f t="shared" si="257"/>
        <v>183.75417878406415</v>
      </c>
      <c r="P940" s="257">
        <f t="shared" si="257"/>
        <v>168.72847195083881</v>
      </c>
      <c r="Q940" s="257">
        <f t="shared" si="257"/>
        <v>153.70276511761389</v>
      </c>
      <c r="R940" s="257">
        <f t="shared" si="257"/>
        <v>132.77574760421666</v>
      </c>
      <c r="S940" s="257">
        <f t="shared" si="257"/>
        <v>111.84873009081944</v>
      </c>
      <c r="T940" s="257">
        <f t="shared" si="257"/>
        <v>95.253795753896128</v>
      </c>
      <c r="U940" s="257">
        <f t="shared" si="257"/>
        <v>78.658861416973252</v>
      </c>
      <c r="V940" s="257">
        <f t="shared" si="257"/>
        <v>62.063927080050384</v>
      </c>
      <c r="W940" s="257">
        <f t="shared" si="257"/>
        <v>0</v>
      </c>
      <c r="X940" s="257">
        <f t="shared" si="257"/>
        <v>0</v>
      </c>
      <c r="Y940" s="257">
        <f t="shared" si="257"/>
        <v>0</v>
      </c>
      <c r="Z940" s="257">
        <f t="shared" si="257"/>
        <v>0</v>
      </c>
      <c r="AA940" s="257">
        <f t="shared" si="257"/>
        <v>0</v>
      </c>
      <c r="AB940" s="257">
        <f t="shared" si="257"/>
        <v>0</v>
      </c>
      <c r="AC940" s="257">
        <f t="shared" si="257"/>
        <v>0</v>
      </c>
      <c r="AD940" s="257">
        <f t="shared" si="257"/>
        <v>0</v>
      </c>
      <c r="AE940" s="257">
        <f t="shared" si="257"/>
        <v>0</v>
      </c>
      <c r="AF940" s="257">
        <f t="shared" si="257"/>
        <v>0</v>
      </c>
      <c r="AG940" s="257">
        <f t="shared" si="257"/>
        <v>0</v>
      </c>
      <c r="AH940" s="257">
        <f t="shared" si="257"/>
        <v>0</v>
      </c>
      <c r="AI940" s="257">
        <f t="shared" si="257"/>
        <v>0</v>
      </c>
      <c r="AJ940" s="257">
        <f t="shared" si="257"/>
        <v>0</v>
      </c>
      <c r="AK940" s="257">
        <f t="shared" si="257"/>
        <v>0</v>
      </c>
      <c r="AL940" s="257">
        <f t="shared" si="257"/>
        <v>0</v>
      </c>
      <c r="AM940" s="257">
        <f t="shared" si="257"/>
        <v>0</v>
      </c>
      <c r="AN940" s="257">
        <f t="shared" si="257"/>
        <v>0</v>
      </c>
      <c r="AO940" s="257">
        <f t="shared" si="257"/>
        <v>0</v>
      </c>
      <c r="AP940" s="257">
        <f t="shared" si="257"/>
        <v>0</v>
      </c>
      <c r="AQ940" s="257">
        <f t="shared" si="257"/>
        <v>0</v>
      </c>
      <c r="AR940" s="257">
        <f t="shared" si="257"/>
        <v>0</v>
      </c>
    </row>
    <row r="941" spans="8:44" x14ac:dyDescent="0.25">
      <c r="H941" s="17" t="str">
        <f t="shared" si="251"/>
        <v>DIC7</v>
      </c>
      <c r="J941" s="24" t="s">
        <v>42</v>
      </c>
      <c r="K941" s="108" t="s">
        <v>302</v>
      </c>
      <c r="L941" s="243" t="s">
        <v>725</v>
      </c>
      <c r="M941" s="78">
        <f>+SUMIFS(Resultados_Dic3!H$3:H$99980,Resultados_Dic3!$F$3:$F$99980,Produccion_UO!$K941,Resultados_Dic3!$D$3:$D$99980,$L$929,Resultados_Dic3!$E$3:$E$99980,Produccion_UO!$J941,Resultados_Dic3!$A$3:$A$99980,Produccion_UO!$H941)*$I$929</f>
        <v>0</v>
      </c>
      <c r="N941" s="78">
        <f>+SUMIFS(Resultados_Dic3!I$3:I$99980,Resultados_Dic3!$F$3:$F$99980,Produccion_UO!$K941,Resultados_Dic3!$D$3:$D$99980,$L$929,Resultados_Dic3!$E$3:$E$99980,Produccion_UO!$J941,Resultados_Dic3!$A$3:$A$99980,Produccion_UO!$H941)*$I$929</f>
        <v>0</v>
      </c>
      <c r="O941" s="78">
        <f>+SUMIFS(Resultados_Dic3!J$3:J$99980,Resultados_Dic3!$F$3:$F$99980,Produccion_UO!$K941,Resultados_Dic3!$D$3:$D$99980,$L$929,Resultados_Dic3!$E$3:$E$99980,Produccion_UO!$J941,Resultados_Dic3!$A$3:$A$99980,Produccion_UO!$H941)*$I$929</f>
        <v>0</v>
      </c>
      <c r="P941" s="78">
        <f>+SUMIFS(Resultados_Dic3!K$3:K$99980,Resultados_Dic3!$F$3:$F$99980,Produccion_UO!$K941,Resultados_Dic3!$D$3:$D$99980,$L$929,Resultados_Dic3!$E$3:$E$99980,Produccion_UO!$J941,Resultados_Dic3!$A$3:$A$99980,Produccion_UO!$H941)*$I$929</f>
        <v>0</v>
      </c>
      <c r="Q941" s="78">
        <f>+SUMIFS(Resultados_Dic3!L$3:L$99980,Resultados_Dic3!$F$3:$F$99980,Produccion_UO!$K941,Resultados_Dic3!$D$3:$D$99980,$L$929,Resultados_Dic3!$E$3:$E$99980,Produccion_UO!$J941,Resultados_Dic3!$A$3:$A$99980,Produccion_UO!$H941)*$I$929</f>
        <v>0</v>
      </c>
      <c r="R941" s="78">
        <f>+SUMIFS(Resultados_Dic3!M$3:M$99980,Resultados_Dic3!$F$3:$F$99980,Produccion_UO!$K941,Resultados_Dic3!$D$3:$D$99980,$L$929,Resultados_Dic3!$E$3:$E$99980,Produccion_UO!$J941,Resultados_Dic3!$A$3:$A$99980,Produccion_UO!$H941)*$I$929</f>
        <v>0</v>
      </c>
      <c r="S941" s="78">
        <f>+SUMIFS(Resultados_Dic3!N$3:N$99980,Resultados_Dic3!$F$3:$F$99980,Produccion_UO!$K941,Resultados_Dic3!$D$3:$D$99980,$L$929,Resultados_Dic3!$E$3:$E$99980,Produccion_UO!$J941,Resultados_Dic3!$A$3:$A$99980,Produccion_UO!$H941)*$I$929</f>
        <v>0</v>
      </c>
      <c r="T941" s="78">
        <f>+SUMIFS(Resultados_Dic3!O$3:O$99980,Resultados_Dic3!$F$3:$F$99980,Produccion_UO!$K941,Resultados_Dic3!$D$3:$D$99980,$L$929,Resultados_Dic3!$E$3:$E$99980,Produccion_UO!$J941,Resultados_Dic3!$A$3:$A$99980,Produccion_UO!$H941)*$I$929</f>
        <v>0</v>
      </c>
      <c r="U941" s="78">
        <f>+SUMIFS(Resultados_Dic3!P$3:P$99980,Resultados_Dic3!$F$3:$F$99980,Produccion_UO!$K941,Resultados_Dic3!$D$3:$D$99980,$L$929,Resultados_Dic3!$E$3:$E$99980,Produccion_UO!$J941,Resultados_Dic3!$A$3:$A$99980,Produccion_UO!$H941)*$I$929</f>
        <v>0</v>
      </c>
      <c r="V941" s="78">
        <f>+SUMIFS(Resultados_Dic3!Q$3:Q$99980,Resultados_Dic3!$F$3:$F$99980,Produccion_UO!$K941,Resultados_Dic3!$D$3:$D$99980,$L$929,Resultados_Dic3!$E$3:$E$99980,Produccion_UO!$J941,Resultados_Dic3!$A$3:$A$99980,Produccion_UO!$H941)*$I$929</f>
        <v>0</v>
      </c>
      <c r="W941" s="78">
        <f>+SUMIFS(Resultados_Dic3!R$3:R$99980,Resultados_Dic3!$F$3:$F$99980,Produccion_UO!$K941,Resultados_Dic3!$D$3:$D$99980,$L$929,Resultados_Dic3!$E$3:$E$99980,Produccion_UO!$J941,Resultados_Dic3!$A$3:$A$99980,Produccion_UO!$H941)*$I$929</f>
        <v>0</v>
      </c>
      <c r="X941" s="78">
        <f>+SUMIFS(Resultados_Dic3!S$3:S$99980,Resultados_Dic3!$F$3:$F$99980,Produccion_UO!$K941,Resultados_Dic3!$D$3:$D$99980,$L$929,Resultados_Dic3!$E$3:$E$99980,Produccion_UO!$J941,Resultados_Dic3!$A$3:$A$99980,Produccion_UO!$H941)*$I$929</f>
        <v>0</v>
      </c>
      <c r="Y941" s="78">
        <f>+SUMIFS(Resultados_Dic3!T$3:T$99980,Resultados_Dic3!$F$3:$F$99980,Produccion_UO!$K941,Resultados_Dic3!$D$3:$D$99980,$L$929,Resultados_Dic3!$E$3:$E$99980,Produccion_UO!$J941,Resultados_Dic3!$A$3:$A$99980,Produccion_UO!$H941)*$I$929</f>
        <v>0</v>
      </c>
      <c r="Z941" s="78">
        <f>+SUMIFS(Resultados_Dic3!U$3:U$99980,Resultados_Dic3!$F$3:$F$99980,Produccion_UO!$K941,Resultados_Dic3!$D$3:$D$99980,$L$929,Resultados_Dic3!$E$3:$E$99980,Produccion_UO!$J941,Resultados_Dic3!$A$3:$A$99980,Produccion_UO!$H941)*$I$929</f>
        <v>0</v>
      </c>
      <c r="AA941" s="78">
        <f>+SUMIFS(Resultados_Dic3!V$3:V$99980,Resultados_Dic3!$F$3:$F$99980,Produccion_UO!$K941,Resultados_Dic3!$D$3:$D$99980,$L$929,Resultados_Dic3!$E$3:$E$99980,Produccion_UO!$J941,Resultados_Dic3!$A$3:$A$99980,Produccion_UO!$H941)*$I$929</f>
        <v>0</v>
      </c>
      <c r="AB941" s="78">
        <f>+SUMIFS(Resultados_Dic3!W$3:W$99980,Resultados_Dic3!$F$3:$F$99980,Produccion_UO!$K941,Resultados_Dic3!$D$3:$D$99980,$L$929,Resultados_Dic3!$E$3:$E$99980,Produccion_UO!$J941,Resultados_Dic3!$A$3:$A$99980,Produccion_UO!$H941)*$I$929</f>
        <v>0</v>
      </c>
      <c r="AC941" s="78">
        <f>+SUMIFS(Resultados_Dic3!X$3:X$99980,Resultados_Dic3!$F$3:$F$99980,Produccion_UO!$K941,Resultados_Dic3!$D$3:$D$99980,$L$929,Resultados_Dic3!$E$3:$E$99980,Produccion_UO!$J941,Resultados_Dic3!$A$3:$A$99980,Produccion_UO!$H941)*$I$929</f>
        <v>0</v>
      </c>
      <c r="AD941" s="78">
        <f>+SUMIFS(Resultados_Dic3!Y$3:Y$99980,Resultados_Dic3!$F$3:$F$99980,Produccion_UO!$K941,Resultados_Dic3!$D$3:$D$99980,$L$929,Resultados_Dic3!$E$3:$E$99980,Produccion_UO!$J941,Resultados_Dic3!$A$3:$A$99980,Produccion_UO!$H941)*$I$929</f>
        <v>0</v>
      </c>
      <c r="AE941" s="78">
        <f>+SUMIFS(Resultados_Dic3!Z$3:Z$99980,Resultados_Dic3!$F$3:$F$99980,Produccion_UO!$K941,Resultados_Dic3!$D$3:$D$99980,$L$929,Resultados_Dic3!$E$3:$E$99980,Produccion_UO!$J941,Resultados_Dic3!$A$3:$A$99980,Produccion_UO!$H941)*$I$929</f>
        <v>0</v>
      </c>
      <c r="AF941" s="78">
        <f>+SUMIFS(Resultados_Dic3!AA$3:AA$99980,Resultados_Dic3!$F$3:$F$99980,Produccion_UO!$K941,Resultados_Dic3!$D$3:$D$99980,$L$929,Resultados_Dic3!$E$3:$E$99980,Produccion_UO!$J941,Resultados_Dic3!$A$3:$A$99980,Produccion_UO!$H941)*$I$929</f>
        <v>0</v>
      </c>
      <c r="AG941" s="78">
        <f>+SUMIFS(Resultados_Dic3!AB$3:AB$99980,Resultados_Dic3!$F$3:$F$99980,Produccion_UO!$K941,Resultados_Dic3!$D$3:$D$99980,$L$929,Resultados_Dic3!$E$3:$E$99980,Produccion_UO!$J941,Resultados_Dic3!$A$3:$A$99980,Produccion_UO!$H941)*$I$929</f>
        <v>0</v>
      </c>
      <c r="AH941" s="78">
        <f>+SUMIFS(Resultados_Dic3!AC$3:AC$99980,Resultados_Dic3!$F$3:$F$99980,Produccion_UO!$K941,Resultados_Dic3!$D$3:$D$99980,$L$929,Resultados_Dic3!$E$3:$E$99980,Produccion_UO!$J941,Resultados_Dic3!$A$3:$A$99980,Produccion_UO!$H941)*$I$929</f>
        <v>0</v>
      </c>
      <c r="AI941" s="78">
        <f>+SUMIFS(Resultados_Dic3!AD$3:AD$99980,Resultados_Dic3!$F$3:$F$99980,Produccion_UO!$K941,Resultados_Dic3!$D$3:$D$99980,$L$929,Resultados_Dic3!$E$3:$E$99980,Produccion_UO!$J941,Resultados_Dic3!$A$3:$A$99980,Produccion_UO!$H941)*$I$929</f>
        <v>0</v>
      </c>
      <c r="AJ941" s="78">
        <f>+SUMIFS(Resultados_Dic3!AE$3:AE$99980,Resultados_Dic3!$F$3:$F$99980,Produccion_UO!$K941,Resultados_Dic3!$D$3:$D$99980,$L$929,Resultados_Dic3!$E$3:$E$99980,Produccion_UO!$J941,Resultados_Dic3!$A$3:$A$99980,Produccion_UO!$H941)*$I$929</f>
        <v>0</v>
      </c>
      <c r="AK941" s="78">
        <f>+SUMIFS(Resultados_Dic3!AF$3:AF$99980,Resultados_Dic3!$F$3:$F$99980,Produccion_UO!$K941,Resultados_Dic3!$D$3:$D$99980,$L$929,Resultados_Dic3!$E$3:$E$99980,Produccion_UO!$J941,Resultados_Dic3!$A$3:$A$99980,Produccion_UO!$H941)*$I$929</f>
        <v>0</v>
      </c>
      <c r="AL941" s="78">
        <f>+SUMIFS(Resultados_Dic3!AG$3:AG$99980,Resultados_Dic3!$F$3:$F$99980,Produccion_UO!$K941,Resultados_Dic3!$D$3:$D$99980,$L$929,Resultados_Dic3!$E$3:$E$99980,Produccion_UO!$J941,Resultados_Dic3!$A$3:$A$99980,Produccion_UO!$H941)*$I$929</f>
        <v>0</v>
      </c>
      <c r="AM941" s="78">
        <f>+SUMIFS(Resultados_Dic3!AH$3:AH$99980,Resultados_Dic3!$F$3:$F$99980,Produccion_UO!$K941,Resultados_Dic3!$D$3:$D$99980,$L$929,Resultados_Dic3!$E$3:$E$99980,Produccion_UO!$J941,Resultados_Dic3!$A$3:$A$99980,Produccion_UO!$H941)*$I$929</f>
        <v>0</v>
      </c>
      <c r="AN941" s="78">
        <f>+SUMIFS(Resultados_Dic3!AI$3:AI$99980,Resultados_Dic3!$F$3:$F$99980,Produccion_UO!$K941,Resultados_Dic3!$D$3:$D$99980,$L$929,Resultados_Dic3!$E$3:$E$99980,Produccion_UO!$J941,Resultados_Dic3!$A$3:$A$99980,Produccion_UO!$H941)*$I$929</f>
        <v>0</v>
      </c>
      <c r="AO941" s="78">
        <f>+SUMIFS(Resultados_Dic3!AJ$3:AJ$99980,Resultados_Dic3!$F$3:$F$99980,Produccion_UO!$K941,Resultados_Dic3!$D$3:$D$99980,$L$929,Resultados_Dic3!$E$3:$E$99980,Produccion_UO!$J941,Resultados_Dic3!$A$3:$A$99980,Produccion_UO!$H941)*$I$929</f>
        <v>0</v>
      </c>
      <c r="AP941" s="78">
        <f>+SUMIFS(Resultados_Dic3!AK$3:AK$99980,Resultados_Dic3!$F$3:$F$99980,Produccion_UO!$K941,Resultados_Dic3!$D$3:$D$99980,$L$929,Resultados_Dic3!$E$3:$E$99980,Produccion_UO!$J941,Resultados_Dic3!$A$3:$A$99980,Produccion_UO!$H941)*$I$929</f>
        <v>0</v>
      </c>
      <c r="AQ941" s="78">
        <f>+SUMIFS(Resultados_Dic3!AL$3:AL$99980,Resultados_Dic3!$F$3:$F$99980,Produccion_UO!$K941,Resultados_Dic3!$D$3:$D$99980,$L$929,Resultados_Dic3!$E$3:$E$99980,Produccion_UO!$J941,Resultados_Dic3!$A$3:$A$99980,Produccion_UO!$H941)*$I$929</f>
        <v>0</v>
      </c>
      <c r="AR941" s="78">
        <f>+SUMIFS(Resultados_Dic3!AM$3:AM$99980,Resultados_Dic3!$F$3:$F$99980,Produccion_UO!$K941,Resultados_Dic3!$D$3:$D$99980,$L$929,Resultados_Dic3!$E$3:$E$99980,Produccion_UO!$J941,Resultados_Dic3!$A$3:$A$99980,Produccion_UO!$H941)*$I$929</f>
        <v>0</v>
      </c>
    </row>
    <row r="942" spans="8:44" x14ac:dyDescent="0.25">
      <c r="H942" s="17" t="str">
        <f t="shared" si="251"/>
        <v>DIC7</v>
      </c>
      <c r="J942" s="24" t="s">
        <v>44</v>
      </c>
      <c r="K942" s="108" t="s">
        <v>303</v>
      </c>
      <c r="L942" s="243" t="s">
        <v>726</v>
      </c>
      <c r="M942" s="78">
        <f>+SUMIFS(Resultados_Dic3!H$3:H$99980,Resultados_Dic3!$F$3:$F$99980,Produccion_UO!$K942,Resultados_Dic3!$D$3:$D$99980,$L$929,Resultados_Dic3!$E$3:$E$99980,Produccion_UO!$J942,Resultados_Dic3!$A$3:$A$99980,Produccion_UO!$H942)*$I$929</f>
        <v>0</v>
      </c>
      <c r="N942" s="78">
        <f>+SUMIFS(Resultados_Dic3!I$3:I$99980,Resultados_Dic3!$F$3:$F$99980,Produccion_UO!$K942,Resultados_Dic3!$D$3:$D$99980,$L$929,Resultados_Dic3!$E$3:$E$99980,Produccion_UO!$J942,Resultados_Dic3!$A$3:$A$99980,Produccion_UO!$H942)*$I$929</f>
        <v>0</v>
      </c>
      <c r="O942" s="78">
        <f>+SUMIFS(Resultados_Dic3!J$3:J$99980,Resultados_Dic3!$F$3:$F$99980,Produccion_UO!$K942,Resultados_Dic3!$D$3:$D$99980,$L$929,Resultados_Dic3!$E$3:$E$99980,Produccion_UO!$J942,Resultados_Dic3!$A$3:$A$99980,Produccion_UO!$H942)*$I$929</f>
        <v>0</v>
      </c>
      <c r="P942" s="78">
        <f>+SUMIFS(Resultados_Dic3!K$3:K$99980,Resultados_Dic3!$F$3:$F$99980,Produccion_UO!$K942,Resultados_Dic3!$D$3:$D$99980,$L$929,Resultados_Dic3!$E$3:$E$99980,Produccion_UO!$J942,Resultados_Dic3!$A$3:$A$99980,Produccion_UO!$H942)*$I$929</f>
        <v>0</v>
      </c>
      <c r="Q942" s="78">
        <f>+SUMIFS(Resultados_Dic3!L$3:L$99980,Resultados_Dic3!$F$3:$F$99980,Produccion_UO!$K942,Resultados_Dic3!$D$3:$D$99980,$L$929,Resultados_Dic3!$E$3:$E$99980,Produccion_UO!$J942,Resultados_Dic3!$A$3:$A$99980,Produccion_UO!$H942)*$I$929</f>
        <v>0</v>
      </c>
      <c r="R942" s="78">
        <f>+SUMIFS(Resultados_Dic3!M$3:M$99980,Resultados_Dic3!$F$3:$F$99980,Produccion_UO!$K942,Resultados_Dic3!$D$3:$D$99980,$L$929,Resultados_Dic3!$E$3:$E$99980,Produccion_UO!$J942,Resultados_Dic3!$A$3:$A$99980,Produccion_UO!$H942)*$I$929</f>
        <v>0</v>
      </c>
      <c r="S942" s="78">
        <f>+SUMIFS(Resultados_Dic3!N$3:N$99980,Resultados_Dic3!$F$3:$F$99980,Produccion_UO!$K942,Resultados_Dic3!$D$3:$D$99980,$L$929,Resultados_Dic3!$E$3:$E$99980,Produccion_UO!$J942,Resultados_Dic3!$A$3:$A$99980,Produccion_UO!$H942)*$I$929</f>
        <v>0</v>
      </c>
      <c r="T942" s="78">
        <f>+SUMIFS(Resultados_Dic3!O$3:O$99980,Resultados_Dic3!$F$3:$F$99980,Produccion_UO!$K942,Resultados_Dic3!$D$3:$D$99980,$L$929,Resultados_Dic3!$E$3:$E$99980,Produccion_UO!$J942,Resultados_Dic3!$A$3:$A$99980,Produccion_UO!$H942)*$I$929</f>
        <v>0</v>
      </c>
      <c r="U942" s="78">
        <f>+SUMIFS(Resultados_Dic3!P$3:P$99980,Resultados_Dic3!$F$3:$F$99980,Produccion_UO!$K942,Resultados_Dic3!$D$3:$D$99980,$L$929,Resultados_Dic3!$E$3:$E$99980,Produccion_UO!$J942,Resultados_Dic3!$A$3:$A$99980,Produccion_UO!$H942)*$I$929</f>
        <v>0</v>
      </c>
      <c r="V942" s="78">
        <f>+SUMIFS(Resultados_Dic3!Q$3:Q$99980,Resultados_Dic3!$F$3:$F$99980,Produccion_UO!$K942,Resultados_Dic3!$D$3:$D$99980,$L$929,Resultados_Dic3!$E$3:$E$99980,Produccion_UO!$J942,Resultados_Dic3!$A$3:$A$99980,Produccion_UO!$H942)*$I$929</f>
        <v>0</v>
      </c>
      <c r="W942" s="78">
        <f>+SUMIFS(Resultados_Dic3!R$3:R$99980,Resultados_Dic3!$F$3:$F$99980,Produccion_UO!$K942,Resultados_Dic3!$D$3:$D$99980,$L$929,Resultados_Dic3!$E$3:$E$99980,Produccion_UO!$J942,Resultados_Dic3!$A$3:$A$99980,Produccion_UO!$H942)*$I$929</f>
        <v>0</v>
      </c>
      <c r="X942" s="78">
        <f>+SUMIFS(Resultados_Dic3!S$3:S$99980,Resultados_Dic3!$F$3:$F$99980,Produccion_UO!$K942,Resultados_Dic3!$D$3:$D$99980,$L$929,Resultados_Dic3!$E$3:$E$99980,Produccion_UO!$J942,Resultados_Dic3!$A$3:$A$99980,Produccion_UO!$H942)*$I$929</f>
        <v>0</v>
      </c>
      <c r="Y942" s="78">
        <f>+SUMIFS(Resultados_Dic3!T$3:T$99980,Resultados_Dic3!$F$3:$F$99980,Produccion_UO!$K942,Resultados_Dic3!$D$3:$D$99980,$L$929,Resultados_Dic3!$E$3:$E$99980,Produccion_UO!$J942,Resultados_Dic3!$A$3:$A$99980,Produccion_UO!$H942)*$I$929</f>
        <v>0</v>
      </c>
      <c r="Z942" s="78">
        <f>+SUMIFS(Resultados_Dic3!U$3:U$99980,Resultados_Dic3!$F$3:$F$99980,Produccion_UO!$K942,Resultados_Dic3!$D$3:$D$99980,$L$929,Resultados_Dic3!$E$3:$E$99980,Produccion_UO!$J942,Resultados_Dic3!$A$3:$A$99980,Produccion_UO!$H942)*$I$929</f>
        <v>0</v>
      </c>
      <c r="AA942" s="78">
        <f>+SUMIFS(Resultados_Dic3!V$3:V$99980,Resultados_Dic3!$F$3:$F$99980,Produccion_UO!$K942,Resultados_Dic3!$D$3:$D$99980,$L$929,Resultados_Dic3!$E$3:$E$99980,Produccion_UO!$J942,Resultados_Dic3!$A$3:$A$99980,Produccion_UO!$H942)*$I$929</f>
        <v>0</v>
      </c>
      <c r="AB942" s="78">
        <f>+SUMIFS(Resultados_Dic3!W$3:W$99980,Resultados_Dic3!$F$3:$F$99980,Produccion_UO!$K942,Resultados_Dic3!$D$3:$D$99980,$L$929,Resultados_Dic3!$E$3:$E$99980,Produccion_UO!$J942,Resultados_Dic3!$A$3:$A$99980,Produccion_UO!$H942)*$I$929</f>
        <v>0</v>
      </c>
      <c r="AC942" s="78">
        <f>+SUMIFS(Resultados_Dic3!X$3:X$99980,Resultados_Dic3!$F$3:$F$99980,Produccion_UO!$K942,Resultados_Dic3!$D$3:$D$99980,$L$929,Resultados_Dic3!$E$3:$E$99980,Produccion_UO!$J942,Resultados_Dic3!$A$3:$A$99980,Produccion_UO!$H942)*$I$929</f>
        <v>0</v>
      </c>
      <c r="AD942" s="78">
        <f>+SUMIFS(Resultados_Dic3!Y$3:Y$99980,Resultados_Dic3!$F$3:$F$99980,Produccion_UO!$K942,Resultados_Dic3!$D$3:$D$99980,$L$929,Resultados_Dic3!$E$3:$E$99980,Produccion_UO!$J942,Resultados_Dic3!$A$3:$A$99980,Produccion_UO!$H942)*$I$929</f>
        <v>0</v>
      </c>
      <c r="AE942" s="78">
        <f>+SUMIFS(Resultados_Dic3!Z$3:Z$99980,Resultados_Dic3!$F$3:$F$99980,Produccion_UO!$K942,Resultados_Dic3!$D$3:$D$99980,$L$929,Resultados_Dic3!$E$3:$E$99980,Produccion_UO!$J942,Resultados_Dic3!$A$3:$A$99980,Produccion_UO!$H942)*$I$929</f>
        <v>0</v>
      </c>
      <c r="AF942" s="78">
        <f>+SUMIFS(Resultados_Dic3!AA$3:AA$99980,Resultados_Dic3!$F$3:$F$99980,Produccion_UO!$K942,Resultados_Dic3!$D$3:$D$99980,$L$929,Resultados_Dic3!$E$3:$E$99980,Produccion_UO!$J942,Resultados_Dic3!$A$3:$A$99980,Produccion_UO!$H942)*$I$929</f>
        <v>0</v>
      </c>
      <c r="AG942" s="78">
        <f>+SUMIFS(Resultados_Dic3!AB$3:AB$99980,Resultados_Dic3!$F$3:$F$99980,Produccion_UO!$K942,Resultados_Dic3!$D$3:$D$99980,$L$929,Resultados_Dic3!$E$3:$E$99980,Produccion_UO!$J942,Resultados_Dic3!$A$3:$A$99980,Produccion_UO!$H942)*$I$929</f>
        <v>0</v>
      </c>
      <c r="AH942" s="78">
        <f>+SUMIFS(Resultados_Dic3!AC$3:AC$99980,Resultados_Dic3!$F$3:$F$99980,Produccion_UO!$K942,Resultados_Dic3!$D$3:$D$99980,$L$929,Resultados_Dic3!$E$3:$E$99980,Produccion_UO!$J942,Resultados_Dic3!$A$3:$A$99980,Produccion_UO!$H942)*$I$929</f>
        <v>0</v>
      </c>
      <c r="AI942" s="78">
        <f>+SUMIFS(Resultados_Dic3!AD$3:AD$99980,Resultados_Dic3!$F$3:$F$99980,Produccion_UO!$K942,Resultados_Dic3!$D$3:$D$99980,$L$929,Resultados_Dic3!$E$3:$E$99980,Produccion_UO!$J942,Resultados_Dic3!$A$3:$A$99980,Produccion_UO!$H942)*$I$929</f>
        <v>0</v>
      </c>
      <c r="AJ942" s="78">
        <f>+SUMIFS(Resultados_Dic3!AE$3:AE$99980,Resultados_Dic3!$F$3:$F$99980,Produccion_UO!$K942,Resultados_Dic3!$D$3:$D$99980,$L$929,Resultados_Dic3!$E$3:$E$99980,Produccion_UO!$J942,Resultados_Dic3!$A$3:$A$99980,Produccion_UO!$H942)*$I$929</f>
        <v>0</v>
      </c>
      <c r="AK942" s="78">
        <f>+SUMIFS(Resultados_Dic3!AF$3:AF$99980,Resultados_Dic3!$F$3:$F$99980,Produccion_UO!$K942,Resultados_Dic3!$D$3:$D$99980,$L$929,Resultados_Dic3!$E$3:$E$99980,Produccion_UO!$J942,Resultados_Dic3!$A$3:$A$99980,Produccion_UO!$H942)*$I$929</f>
        <v>0</v>
      </c>
      <c r="AL942" s="78">
        <f>+SUMIFS(Resultados_Dic3!AG$3:AG$99980,Resultados_Dic3!$F$3:$F$99980,Produccion_UO!$K942,Resultados_Dic3!$D$3:$D$99980,$L$929,Resultados_Dic3!$E$3:$E$99980,Produccion_UO!$J942,Resultados_Dic3!$A$3:$A$99980,Produccion_UO!$H942)*$I$929</f>
        <v>0</v>
      </c>
      <c r="AM942" s="78">
        <f>+SUMIFS(Resultados_Dic3!AH$3:AH$99980,Resultados_Dic3!$F$3:$F$99980,Produccion_UO!$K942,Resultados_Dic3!$D$3:$D$99980,$L$929,Resultados_Dic3!$E$3:$E$99980,Produccion_UO!$J942,Resultados_Dic3!$A$3:$A$99980,Produccion_UO!$H942)*$I$929</f>
        <v>0</v>
      </c>
      <c r="AN942" s="78">
        <f>+SUMIFS(Resultados_Dic3!AI$3:AI$99980,Resultados_Dic3!$F$3:$F$99980,Produccion_UO!$K942,Resultados_Dic3!$D$3:$D$99980,$L$929,Resultados_Dic3!$E$3:$E$99980,Produccion_UO!$J942,Resultados_Dic3!$A$3:$A$99980,Produccion_UO!$H942)*$I$929</f>
        <v>0</v>
      </c>
      <c r="AO942" s="78">
        <f>+SUMIFS(Resultados_Dic3!AJ$3:AJ$99980,Resultados_Dic3!$F$3:$F$99980,Produccion_UO!$K942,Resultados_Dic3!$D$3:$D$99980,$L$929,Resultados_Dic3!$E$3:$E$99980,Produccion_UO!$J942,Resultados_Dic3!$A$3:$A$99980,Produccion_UO!$H942)*$I$929</f>
        <v>0</v>
      </c>
      <c r="AP942" s="78">
        <f>+SUMIFS(Resultados_Dic3!AK$3:AK$99980,Resultados_Dic3!$F$3:$F$99980,Produccion_UO!$K942,Resultados_Dic3!$D$3:$D$99980,$L$929,Resultados_Dic3!$E$3:$E$99980,Produccion_UO!$J942,Resultados_Dic3!$A$3:$A$99980,Produccion_UO!$H942)*$I$929</f>
        <v>0</v>
      </c>
      <c r="AQ942" s="78">
        <f>+SUMIFS(Resultados_Dic3!AL$3:AL$99980,Resultados_Dic3!$F$3:$F$99980,Produccion_UO!$K942,Resultados_Dic3!$D$3:$D$99980,$L$929,Resultados_Dic3!$E$3:$E$99980,Produccion_UO!$J942,Resultados_Dic3!$A$3:$A$99980,Produccion_UO!$H942)*$I$929</f>
        <v>0</v>
      </c>
      <c r="AR942" s="78">
        <f>+SUMIFS(Resultados_Dic3!AM$3:AM$99980,Resultados_Dic3!$F$3:$F$99980,Produccion_UO!$K942,Resultados_Dic3!$D$3:$D$99980,$L$929,Resultados_Dic3!$E$3:$E$99980,Produccion_UO!$J942,Resultados_Dic3!$A$3:$A$99980,Produccion_UO!$H942)*$I$929</f>
        <v>0</v>
      </c>
    </row>
    <row r="943" spans="8:44" x14ac:dyDescent="0.25">
      <c r="H943" s="17" t="str">
        <f t="shared" si="251"/>
        <v>DIC7</v>
      </c>
      <c r="J943" s="24" t="s">
        <v>40</v>
      </c>
      <c r="K943" s="108" t="s">
        <v>187</v>
      </c>
      <c r="L943" s="243" t="s">
        <v>727</v>
      </c>
      <c r="M943" s="78">
        <f>+SUMIFS(Resultados_Dic3!H$3:H$99980,Resultados_Dic3!$F$3:$F$99980,Produccion_UO!$K943,Resultados_Dic3!$D$3:$D$99980,$L$929,Resultados_Dic3!$E$3:$E$99980,Produccion_UO!$J943,Resultados_Dic3!$A$3:$A$99980,Produccion_UO!$H943)*$I$929</f>
        <v>227.65039360617047</v>
      </c>
      <c r="N943" s="78">
        <f>+SUMIFS(Resultados_Dic3!I$3:I$99980,Resultados_Dic3!$F$3:$F$99980,Produccion_UO!$K943,Resultados_Dic3!$D$3:$D$99980,$L$929,Resultados_Dic3!$E$3:$E$99980,Produccion_UO!$J943,Resultados_Dic3!$A$3:$A$99980,Produccion_UO!$H943)*$I$929</f>
        <v>198.77988561728952</v>
      </c>
      <c r="O943" s="78">
        <f>+SUMIFS(Resultados_Dic3!J$3:J$99980,Resultados_Dic3!$F$3:$F$99980,Produccion_UO!$K943,Resultados_Dic3!$D$3:$D$99980,$L$929,Resultados_Dic3!$E$3:$E$99980,Produccion_UO!$J943,Resultados_Dic3!$A$3:$A$99980,Produccion_UO!$H943)*$I$929</f>
        <v>183.75417878406415</v>
      </c>
      <c r="P943" s="78">
        <f>+SUMIFS(Resultados_Dic3!K$3:K$99980,Resultados_Dic3!$F$3:$F$99980,Produccion_UO!$K943,Resultados_Dic3!$D$3:$D$99980,$L$929,Resultados_Dic3!$E$3:$E$99980,Produccion_UO!$J943,Resultados_Dic3!$A$3:$A$99980,Produccion_UO!$H943)*$I$929</f>
        <v>168.72847195083881</v>
      </c>
      <c r="Q943" s="78">
        <f>+SUMIFS(Resultados_Dic3!L$3:L$99980,Resultados_Dic3!$F$3:$F$99980,Produccion_UO!$K943,Resultados_Dic3!$D$3:$D$99980,$L$929,Resultados_Dic3!$E$3:$E$99980,Produccion_UO!$J943,Resultados_Dic3!$A$3:$A$99980,Produccion_UO!$H943)*$I$929</f>
        <v>153.70276511761389</v>
      </c>
      <c r="R943" s="78">
        <f>+SUMIFS(Resultados_Dic3!M$3:M$99980,Resultados_Dic3!$F$3:$F$99980,Produccion_UO!$K943,Resultados_Dic3!$D$3:$D$99980,$L$929,Resultados_Dic3!$E$3:$E$99980,Produccion_UO!$J943,Resultados_Dic3!$A$3:$A$99980,Produccion_UO!$H943)*$I$929</f>
        <v>132.77574760421666</v>
      </c>
      <c r="S943" s="78">
        <f>+SUMIFS(Resultados_Dic3!N$3:N$99980,Resultados_Dic3!$F$3:$F$99980,Produccion_UO!$K943,Resultados_Dic3!$D$3:$D$99980,$L$929,Resultados_Dic3!$E$3:$E$99980,Produccion_UO!$J943,Resultados_Dic3!$A$3:$A$99980,Produccion_UO!$H943)*$I$929</f>
        <v>111.84873009081944</v>
      </c>
      <c r="T943" s="78">
        <f>+SUMIFS(Resultados_Dic3!O$3:O$99980,Resultados_Dic3!$F$3:$F$99980,Produccion_UO!$K943,Resultados_Dic3!$D$3:$D$99980,$L$929,Resultados_Dic3!$E$3:$E$99980,Produccion_UO!$J943,Resultados_Dic3!$A$3:$A$99980,Produccion_UO!$H943)*$I$929</f>
        <v>95.253795753896128</v>
      </c>
      <c r="U943" s="78">
        <f>+SUMIFS(Resultados_Dic3!P$3:P$99980,Resultados_Dic3!$F$3:$F$99980,Produccion_UO!$K943,Resultados_Dic3!$D$3:$D$99980,$L$929,Resultados_Dic3!$E$3:$E$99980,Produccion_UO!$J943,Resultados_Dic3!$A$3:$A$99980,Produccion_UO!$H943)*$I$929</f>
        <v>78.658861416973252</v>
      </c>
      <c r="V943" s="78">
        <f>+SUMIFS(Resultados_Dic3!Q$3:Q$99980,Resultados_Dic3!$F$3:$F$99980,Produccion_UO!$K943,Resultados_Dic3!$D$3:$D$99980,$L$929,Resultados_Dic3!$E$3:$E$99980,Produccion_UO!$J943,Resultados_Dic3!$A$3:$A$99980,Produccion_UO!$H943)*$I$929</f>
        <v>62.063927080050384</v>
      </c>
      <c r="W943" s="78">
        <f>+SUMIFS(Resultados_Dic3!R$3:R$99980,Resultados_Dic3!$F$3:$F$99980,Produccion_UO!$K943,Resultados_Dic3!$D$3:$D$99980,$L$929,Resultados_Dic3!$E$3:$E$99980,Produccion_UO!$J943,Resultados_Dic3!$A$3:$A$99980,Produccion_UO!$H943)*$I$929</f>
        <v>0</v>
      </c>
      <c r="X943" s="78">
        <f>+SUMIFS(Resultados_Dic3!S$3:S$99980,Resultados_Dic3!$F$3:$F$99980,Produccion_UO!$K943,Resultados_Dic3!$D$3:$D$99980,$L$929,Resultados_Dic3!$E$3:$E$99980,Produccion_UO!$J943,Resultados_Dic3!$A$3:$A$99980,Produccion_UO!$H943)*$I$929</f>
        <v>0</v>
      </c>
      <c r="Y943" s="78">
        <f>+SUMIFS(Resultados_Dic3!T$3:T$99980,Resultados_Dic3!$F$3:$F$99980,Produccion_UO!$K943,Resultados_Dic3!$D$3:$D$99980,$L$929,Resultados_Dic3!$E$3:$E$99980,Produccion_UO!$J943,Resultados_Dic3!$A$3:$A$99980,Produccion_UO!$H943)*$I$929</f>
        <v>0</v>
      </c>
      <c r="Z943" s="78">
        <f>+SUMIFS(Resultados_Dic3!U$3:U$99980,Resultados_Dic3!$F$3:$F$99980,Produccion_UO!$K943,Resultados_Dic3!$D$3:$D$99980,$L$929,Resultados_Dic3!$E$3:$E$99980,Produccion_UO!$J943,Resultados_Dic3!$A$3:$A$99980,Produccion_UO!$H943)*$I$929</f>
        <v>0</v>
      </c>
      <c r="AA943" s="78">
        <f>+SUMIFS(Resultados_Dic3!V$3:V$99980,Resultados_Dic3!$F$3:$F$99980,Produccion_UO!$K943,Resultados_Dic3!$D$3:$D$99980,$L$929,Resultados_Dic3!$E$3:$E$99980,Produccion_UO!$J943,Resultados_Dic3!$A$3:$A$99980,Produccion_UO!$H943)*$I$929</f>
        <v>0</v>
      </c>
      <c r="AB943" s="78">
        <f>+SUMIFS(Resultados_Dic3!W$3:W$99980,Resultados_Dic3!$F$3:$F$99980,Produccion_UO!$K943,Resultados_Dic3!$D$3:$D$99980,$L$929,Resultados_Dic3!$E$3:$E$99980,Produccion_UO!$J943,Resultados_Dic3!$A$3:$A$99980,Produccion_UO!$H943)*$I$929</f>
        <v>0</v>
      </c>
      <c r="AC943" s="78">
        <f>+SUMIFS(Resultados_Dic3!X$3:X$99980,Resultados_Dic3!$F$3:$F$99980,Produccion_UO!$K943,Resultados_Dic3!$D$3:$D$99980,$L$929,Resultados_Dic3!$E$3:$E$99980,Produccion_UO!$J943,Resultados_Dic3!$A$3:$A$99980,Produccion_UO!$H943)*$I$929</f>
        <v>0</v>
      </c>
      <c r="AD943" s="78">
        <f>+SUMIFS(Resultados_Dic3!Y$3:Y$99980,Resultados_Dic3!$F$3:$F$99980,Produccion_UO!$K943,Resultados_Dic3!$D$3:$D$99980,$L$929,Resultados_Dic3!$E$3:$E$99980,Produccion_UO!$J943,Resultados_Dic3!$A$3:$A$99980,Produccion_UO!$H943)*$I$929</f>
        <v>0</v>
      </c>
      <c r="AE943" s="78">
        <f>+SUMIFS(Resultados_Dic3!Z$3:Z$99980,Resultados_Dic3!$F$3:$F$99980,Produccion_UO!$K943,Resultados_Dic3!$D$3:$D$99980,$L$929,Resultados_Dic3!$E$3:$E$99980,Produccion_UO!$J943,Resultados_Dic3!$A$3:$A$99980,Produccion_UO!$H943)*$I$929</f>
        <v>0</v>
      </c>
      <c r="AF943" s="78">
        <f>+SUMIFS(Resultados_Dic3!AA$3:AA$99980,Resultados_Dic3!$F$3:$F$99980,Produccion_UO!$K943,Resultados_Dic3!$D$3:$D$99980,$L$929,Resultados_Dic3!$E$3:$E$99980,Produccion_UO!$J943,Resultados_Dic3!$A$3:$A$99980,Produccion_UO!$H943)*$I$929</f>
        <v>0</v>
      </c>
      <c r="AG943" s="78">
        <f>+SUMIFS(Resultados_Dic3!AB$3:AB$99980,Resultados_Dic3!$F$3:$F$99980,Produccion_UO!$K943,Resultados_Dic3!$D$3:$D$99980,$L$929,Resultados_Dic3!$E$3:$E$99980,Produccion_UO!$J943,Resultados_Dic3!$A$3:$A$99980,Produccion_UO!$H943)*$I$929</f>
        <v>0</v>
      </c>
      <c r="AH943" s="78">
        <f>+SUMIFS(Resultados_Dic3!AC$3:AC$99980,Resultados_Dic3!$F$3:$F$99980,Produccion_UO!$K943,Resultados_Dic3!$D$3:$D$99980,$L$929,Resultados_Dic3!$E$3:$E$99980,Produccion_UO!$J943,Resultados_Dic3!$A$3:$A$99980,Produccion_UO!$H943)*$I$929</f>
        <v>0</v>
      </c>
      <c r="AI943" s="78">
        <f>+SUMIFS(Resultados_Dic3!AD$3:AD$99980,Resultados_Dic3!$F$3:$F$99980,Produccion_UO!$K943,Resultados_Dic3!$D$3:$D$99980,$L$929,Resultados_Dic3!$E$3:$E$99980,Produccion_UO!$J943,Resultados_Dic3!$A$3:$A$99980,Produccion_UO!$H943)*$I$929</f>
        <v>0</v>
      </c>
      <c r="AJ943" s="78">
        <f>+SUMIFS(Resultados_Dic3!AE$3:AE$99980,Resultados_Dic3!$F$3:$F$99980,Produccion_UO!$K943,Resultados_Dic3!$D$3:$D$99980,$L$929,Resultados_Dic3!$E$3:$E$99980,Produccion_UO!$J943,Resultados_Dic3!$A$3:$A$99980,Produccion_UO!$H943)*$I$929</f>
        <v>0</v>
      </c>
      <c r="AK943" s="78">
        <f>+SUMIFS(Resultados_Dic3!AF$3:AF$99980,Resultados_Dic3!$F$3:$F$99980,Produccion_UO!$K943,Resultados_Dic3!$D$3:$D$99980,$L$929,Resultados_Dic3!$E$3:$E$99980,Produccion_UO!$J943,Resultados_Dic3!$A$3:$A$99980,Produccion_UO!$H943)*$I$929</f>
        <v>0</v>
      </c>
      <c r="AL943" s="78">
        <f>+SUMIFS(Resultados_Dic3!AG$3:AG$99980,Resultados_Dic3!$F$3:$F$99980,Produccion_UO!$K943,Resultados_Dic3!$D$3:$D$99980,$L$929,Resultados_Dic3!$E$3:$E$99980,Produccion_UO!$J943,Resultados_Dic3!$A$3:$A$99980,Produccion_UO!$H943)*$I$929</f>
        <v>0</v>
      </c>
      <c r="AM943" s="78">
        <f>+SUMIFS(Resultados_Dic3!AH$3:AH$99980,Resultados_Dic3!$F$3:$F$99980,Produccion_UO!$K943,Resultados_Dic3!$D$3:$D$99980,$L$929,Resultados_Dic3!$E$3:$E$99980,Produccion_UO!$J943,Resultados_Dic3!$A$3:$A$99980,Produccion_UO!$H943)*$I$929</f>
        <v>0</v>
      </c>
      <c r="AN943" s="78">
        <f>+SUMIFS(Resultados_Dic3!AI$3:AI$99980,Resultados_Dic3!$F$3:$F$99980,Produccion_UO!$K943,Resultados_Dic3!$D$3:$D$99980,$L$929,Resultados_Dic3!$E$3:$E$99980,Produccion_UO!$J943,Resultados_Dic3!$A$3:$A$99980,Produccion_UO!$H943)*$I$929</f>
        <v>0</v>
      </c>
      <c r="AO943" s="78">
        <f>+SUMIFS(Resultados_Dic3!AJ$3:AJ$99980,Resultados_Dic3!$F$3:$F$99980,Produccion_UO!$K943,Resultados_Dic3!$D$3:$D$99980,$L$929,Resultados_Dic3!$E$3:$E$99980,Produccion_UO!$J943,Resultados_Dic3!$A$3:$A$99980,Produccion_UO!$H943)*$I$929</f>
        <v>0</v>
      </c>
      <c r="AP943" s="78">
        <f>+SUMIFS(Resultados_Dic3!AK$3:AK$99980,Resultados_Dic3!$F$3:$F$99980,Produccion_UO!$K943,Resultados_Dic3!$D$3:$D$99980,$L$929,Resultados_Dic3!$E$3:$E$99980,Produccion_UO!$J943,Resultados_Dic3!$A$3:$A$99980,Produccion_UO!$H943)*$I$929</f>
        <v>0</v>
      </c>
      <c r="AQ943" s="78">
        <f>+SUMIFS(Resultados_Dic3!AL$3:AL$99980,Resultados_Dic3!$F$3:$F$99980,Produccion_UO!$K943,Resultados_Dic3!$D$3:$D$99980,$L$929,Resultados_Dic3!$E$3:$E$99980,Produccion_UO!$J943,Resultados_Dic3!$A$3:$A$99980,Produccion_UO!$H943)*$I$929</f>
        <v>0</v>
      </c>
      <c r="AR943" s="78">
        <f>+SUMIFS(Resultados_Dic3!AM$3:AM$99980,Resultados_Dic3!$F$3:$F$99980,Produccion_UO!$K943,Resultados_Dic3!$D$3:$D$99980,$L$929,Resultados_Dic3!$E$3:$E$99980,Produccion_UO!$J943,Resultados_Dic3!$A$3:$A$99980,Produccion_UO!$H943)*$I$929</f>
        <v>0</v>
      </c>
    </row>
    <row r="944" spans="8:44" x14ac:dyDescent="0.25">
      <c r="H944" s="17" t="str">
        <f t="shared" si="251"/>
        <v>DIC7</v>
      </c>
      <c r="J944" s="249" t="s">
        <v>42</v>
      </c>
      <c r="K944" s="255" t="s">
        <v>734</v>
      </c>
      <c r="L944" s="256" t="s">
        <v>698</v>
      </c>
      <c r="M944" s="257">
        <f>+M945</f>
        <v>3.297568436916571E-2</v>
      </c>
      <c r="N944" s="257">
        <f t="shared" ref="N944:AR944" si="258">+N945</f>
        <v>3.0411408777020491E-2</v>
      </c>
      <c r="O944" s="257">
        <f t="shared" si="258"/>
        <v>3.1528314817428391E-2</v>
      </c>
      <c r="P944" s="257">
        <f t="shared" si="258"/>
        <v>3.2658106434478758E-2</v>
      </c>
      <c r="Q944" s="257">
        <f t="shared" si="258"/>
        <v>3.3800783628171537E-2</v>
      </c>
      <c r="R944" s="257">
        <f t="shared" si="258"/>
        <v>3.4956346398506741E-2</v>
      </c>
      <c r="S944" s="257">
        <f t="shared" si="258"/>
        <v>3.6124794745484447E-2</v>
      </c>
      <c r="T944" s="257">
        <f t="shared" si="258"/>
        <v>3.6893465489780779E-2</v>
      </c>
      <c r="U944" s="257">
        <f t="shared" si="258"/>
        <v>3.7660192836196239E-2</v>
      </c>
      <c r="V944" s="257">
        <f t="shared" si="258"/>
        <v>3.8424976784730773E-2</v>
      </c>
      <c r="W944" s="257">
        <f t="shared" si="258"/>
        <v>3.9187817335384394E-2</v>
      </c>
      <c r="X944" s="257">
        <f t="shared" si="258"/>
        <v>3.9948714488157101E-2</v>
      </c>
      <c r="Y944" s="257">
        <f t="shared" si="258"/>
        <v>4.0446424053422449E-2</v>
      </c>
      <c r="Z944" s="257">
        <f t="shared" si="258"/>
        <v>4.0933711478833575E-2</v>
      </c>
      <c r="AA944" s="257">
        <f t="shared" si="258"/>
        <v>4.1410576764390396E-2</v>
      </c>
      <c r="AB944" s="257">
        <f t="shared" si="258"/>
        <v>4.1877019910092995E-2</v>
      </c>
      <c r="AC944" s="257">
        <f t="shared" si="258"/>
        <v>4.2333040915941249E-2</v>
      </c>
      <c r="AD944" s="257">
        <f t="shared" si="258"/>
        <v>4.2791720143413092E-2</v>
      </c>
      <c r="AE944" s="257">
        <f t="shared" si="258"/>
        <v>4.3236998754382305E-2</v>
      </c>
      <c r="AF944" s="257">
        <f t="shared" si="258"/>
        <v>4.3668876748848867E-2</v>
      </c>
      <c r="AG944" s="257">
        <f t="shared" si="258"/>
        <v>4.4087354126812792E-2</v>
      </c>
      <c r="AH944" s="257">
        <f t="shared" si="258"/>
        <v>4.4492430888274065E-2</v>
      </c>
      <c r="AI944" s="257">
        <f t="shared" si="258"/>
        <v>4.5295461498507772E-2</v>
      </c>
      <c r="AJ944" s="257">
        <f t="shared" si="258"/>
        <v>4.6088366236109499E-2</v>
      </c>
      <c r="AK944" s="257">
        <f t="shared" si="258"/>
        <v>4.6871145101080147E-2</v>
      </c>
      <c r="AL944" s="257">
        <f t="shared" si="258"/>
        <v>4.7643798093419711E-2</v>
      </c>
      <c r="AM944" s="257">
        <f t="shared" si="258"/>
        <v>4.8406325213127294E-2</v>
      </c>
      <c r="AN944" s="257">
        <f t="shared" si="258"/>
        <v>4.9500153104911258E-2</v>
      </c>
      <c r="AO944" s="257">
        <f t="shared" si="258"/>
        <v>5.0586914543886453E-2</v>
      </c>
      <c r="AP944" s="257">
        <f t="shared" si="258"/>
        <v>5.1666609530052865E-2</v>
      </c>
      <c r="AQ944" s="257">
        <f t="shared" si="258"/>
        <v>5.2739238063410493E-2</v>
      </c>
      <c r="AR944" s="257">
        <f t="shared" si="258"/>
        <v>5.380480014395933E-2</v>
      </c>
    </row>
    <row r="945" spans="8:44" x14ac:dyDescent="0.25">
      <c r="H945" s="17" t="str">
        <f t="shared" si="251"/>
        <v>DIC7</v>
      </c>
      <c r="J945" s="24" t="s">
        <v>70</v>
      </c>
      <c r="K945" s="248" t="s">
        <v>238</v>
      </c>
      <c r="L945" s="243" t="s">
        <v>698</v>
      </c>
      <c r="M945" s="78">
        <f>+SUMIFS(Resultados_Dic3!H$3:H$99980,Resultados_Dic3!$F$3:$F$99980,Produccion_UO!$K945,Resultados_Dic3!$D$3:$D$99980,$L$929,Resultados_Dic3!$E$3:$E$99980,Produccion_UO!$J945,Resultados_Dic3!$A$3:$A$99980,Produccion_UO!$H945)*$I$929</f>
        <v>3.297568436916571E-2</v>
      </c>
      <c r="N945" s="78">
        <f>+SUMIFS(Resultados_Dic3!I$3:I$99980,Resultados_Dic3!$F$3:$F$99980,Produccion_UO!$K945,Resultados_Dic3!$D$3:$D$99980,$L$929,Resultados_Dic3!$E$3:$E$99980,Produccion_UO!$J945,Resultados_Dic3!$A$3:$A$99980,Produccion_UO!$H945)*$I$929</f>
        <v>3.0411408777020491E-2</v>
      </c>
      <c r="O945" s="78">
        <f>+SUMIFS(Resultados_Dic3!J$3:J$99980,Resultados_Dic3!$F$3:$F$99980,Produccion_UO!$K945,Resultados_Dic3!$D$3:$D$99980,$L$929,Resultados_Dic3!$E$3:$E$99980,Produccion_UO!$J945,Resultados_Dic3!$A$3:$A$99980,Produccion_UO!$H945)*$I$929</f>
        <v>3.1528314817428391E-2</v>
      </c>
      <c r="P945" s="78">
        <f>+SUMIFS(Resultados_Dic3!K$3:K$99980,Resultados_Dic3!$F$3:$F$99980,Produccion_UO!$K945,Resultados_Dic3!$D$3:$D$99980,$L$929,Resultados_Dic3!$E$3:$E$99980,Produccion_UO!$J945,Resultados_Dic3!$A$3:$A$99980,Produccion_UO!$H945)*$I$929</f>
        <v>3.2658106434478758E-2</v>
      </c>
      <c r="Q945" s="78">
        <f>+SUMIFS(Resultados_Dic3!L$3:L$99980,Resultados_Dic3!$F$3:$F$99980,Produccion_UO!$K945,Resultados_Dic3!$D$3:$D$99980,$L$929,Resultados_Dic3!$E$3:$E$99980,Produccion_UO!$J945,Resultados_Dic3!$A$3:$A$99980,Produccion_UO!$H945)*$I$929</f>
        <v>3.3800783628171537E-2</v>
      </c>
      <c r="R945" s="78">
        <f>+SUMIFS(Resultados_Dic3!M$3:M$99980,Resultados_Dic3!$F$3:$F$99980,Produccion_UO!$K945,Resultados_Dic3!$D$3:$D$99980,$L$929,Resultados_Dic3!$E$3:$E$99980,Produccion_UO!$J945,Resultados_Dic3!$A$3:$A$99980,Produccion_UO!$H945)*$I$929</f>
        <v>3.4956346398506741E-2</v>
      </c>
      <c r="S945" s="78">
        <f>+SUMIFS(Resultados_Dic3!N$3:N$99980,Resultados_Dic3!$F$3:$F$99980,Produccion_UO!$K945,Resultados_Dic3!$D$3:$D$99980,$L$929,Resultados_Dic3!$E$3:$E$99980,Produccion_UO!$J945,Resultados_Dic3!$A$3:$A$99980,Produccion_UO!$H945)*$I$929</f>
        <v>3.6124794745484447E-2</v>
      </c>
      <c r="T945" s="78">
        <f>+SUMIFS(Resultados_Dic3!O$3:O$99980,Resultados_Dic3!$F$3:$F$99980,Produccion_UO!$K945,Resultados_Dic3!$D$3:$D$99980,$L$929,Resultados_Dic3!$E$3:$E$99980,Produccion_UO!$J945,Resultados_Dic3!$A$3:$A$99980,Produccion_UO!$H945)*$I$929</f>
        <v>3.6893465489780779E-2</v>
      </c>
      <c r="U945" s="78">
        <f>+SUMIFS(Resultados_Dic3!P$3:P$99980,Resultados_Dic3!$F$3:$F$99980,Produccion_UO!$K945,Resultados_Dic3!$D$3:$D$99980,$L$929,Resultados_Dic3!$E$3:$E$99980,Produccion_UO!$J945,Resultados_Dic3!$A$3:$A$99980,Produccion_UO!$H945)*$I$929</f>
        <v>3.7660192836196239E-2</v>
      </c>
      <c r="V945" s="78">
        <f>+SUMIFS(Resultados_Dic3!Q$3:Q$99980,Resultados_Dic3!$F$3:$F$99980,Produccion_UO!$K945,Resultados_Dic3!$D$3:$D$99980,$L$929,Resultados_Dic3!$E$3:$E$99980,Produccion_UO!$J945,Resultados_Dic3!$A$3:$A$99980,Produccion_UO!$H945)*$I$929</f>
        <v>3.8424976784730773E-2</v>
      </c>
      <c r="W945" s="78">
        <f>+SUMIFS(Resultados_Dic3!R$3:R$99980,Resultados_Dic3!$F$3:$F$99980,Produccion_UO!$K945,Resultados_Dic3!$D$3:$D$99980,$L$929,Resultados_Dic3!$E$3:$E$99980,Produccion_UO!$J945,Resultados_Dic3!$A$3:$A$99980,Produccion_UO!$H945)*$I$929</f>
        <v>3.9187817335384394E-2</v>
      </c>
      <c r="X945" s="78">
        <f>+SUMIFS(Resultados_Dic3!S$3:S$99980,Resultados_Dic3!$F$3:$F$99980,Produccion_UO!$K945,Resultados_Dic3!$D$3:$D$99980,$L$929,Resultados_Dic3!$E$3:$E$99980,Produccion_UO!$J945,Resultados_Dic3!$A$3:$A$99980,Produccion_UO!$H945)*$I$929</f>
        <v>3.9948714488157101E-2</v>
      </c>
      <c r="Y945" s="78">
        <f>+SUMIFS(Resultados_Dic3!T$3:T$99980,Resultados_Dic3!$F$3:$F$99980,Produccion_UO!$K945,Resultados_Dic3!$D$3:$D$99980,$L$929,Resultados_Dic3!$E$3:$E$99980,Produccion_UO!$J945,Resultados_Dic3!$A$3:$A$99980,Produccion_UO!$H945)*$I$929</f>
        <v>4.0446424053422449E-2</v>
      </c>
      <c r="Z945" s="78">
        <f>+SUMIFS(Resultados_Dic3!U$3:U$99980,Resultados_Dic3!$F$3:$F$99980,Produccion_UO!$K945,Resultados_Dic3!$D$3:$D$99980,$L$929,Resultados_Dic3!$E$3:$E$99980,Produccion_UO!$J945,Resultados_Dic3!$A$3:$A$99980,Produccion_UO!$H945)*$I$929</f>
        <v>4.0933711478833575E-2</v>
      </c>
      <c r="AA945" s="78">
        <f>+SUMIFS(Resultados_Dic3!V$3:V$99980,Resultados_Dic3!$F$3:$F$99980,Produccion_UO!$K945,Resultados_Dic3!$D$3:$D$99980,$L$929,Resultados_Dic3!$E$3:$E$99980,Produccion_UO!$J945,Resultados_Dic3!$A$3:$A$99980,Produccion_UO!$H945)*$I$929</f>
        <v>4.1410576764390396E-2</v>
      </c>
      <c r="AB945" s="78">
        <f>+SUMIFS(Resultados_Dic3!W$3:W$99980,Resultados_Dic3!$F$3:$F$99980,Produccion_UO!$K945,Resultados_Dic3!$D$3:$D$99980,$L$929,Resultados_Dic3!$E$3:$E$99980,Produccion_UO!$J945,Resultados_Dic3!$A$3:$A$99980,Produccion_UO!$H945)*$I$929</f>
        <v>4.1877019910092995E-2</v>
      </c>
      <c r="AC945" s="78">
        <f>+SUMIFS(Resultados_Dic3!X$3:X$99980,Resultados_Dic3!$F$3:$F$99980,Produccion_UO!$K945,Resultados_Dic3!$D$3:$D$99980,$L$929,Resultados_Dic3!$E$3:$E$99980,Produccion_UO!$J945,Resultados_Dic3!$A$3:$A$99980,Produccion_UO!$H945)*$I$929</f>
        <v>4.2333040915941249E-2</v>
      </c>
      <c r="AD945" s="78">
        <f>+SUMIFS(Resultados_Dic3!Y$3:Y$99980,Resultados_Dic3!$F$3:$F$99980,Produccion_UO!$K945,Resultados_Dic3!$D$3:$D$99980,$L$929,Resultados_Dic3!$E$3:$E$99980,Produccion_UO!$J945,Resultados_Dic3!$A$3:$A$99980,Produccion_UO!$H945)*$I$929</f>
        <v>4.2791720143413092E-2</v>
      </c>
      <c r="AE945" s="78">
        <f>+SUMIFS(Resultados_Dic3!Z$3:Z$99980,Resultados_Dic3!$F$3:$F$99980,Produccion_UO!$K945,Resultados_Dic3!$D$3:$D$99980,$L$929,Resultados_Dic3!$E$3:$E$99980,Produccion_UO!$J945,Resultados_Dic3!$A$3:$A$99980,Produccion_UO!$H945)*$I$929</f>
        <v>4.3236998754382305E-2</v>
      </c>
      <c r="AF945" s="78">
        <f>+SUMIFS(Resultados_Dic3!AA$3:AA$99980,Resultados_Dic3!$F$3:$F$99980,Produccion_UO!$K945,Resultados_Dic3!$D$3:$D$99980,$L$929,Resultados_Dic3!$E$3:$E$99980,Produccion_UO!$J945,Resultados_Dic3!$A$3:$A$99980,Produccion_UO!$H945)*$I$929</f>
        <v>4.3668876748848867E-2</v>
      </c>
      <c r="AG945" s="78">
        <f>+SUMIFS(Resultados_Dic3!AB$3:AB$99980,Resultados_Dic3!$F$3:$F$99980,Produccion_UO!$K945,Resultados_Dic3!$D$3:$D$99980,$L$929,Resultados_Dic3!$E$3:$E$99980,Produccion_UO!$J945,Resultados_Dic3!$A$3:$A$99980,Produccion_UO!$H945)*$I$929</f>
        <v>4.4087354126812792E-2</v>
      </c>
      <c r="AH945" s="78">
        <f>+SUMIFS(Resultados_Dic3!AC$3:AC$99980,Resultados_Dic3!$F$3:$F$99980,Produccion_UO!$K945,Resultados_Dic3!$D$3:$D$99980,$L$929,Resultados_Dic3!$E$3:$E$99980,Produccion_UO!$J945,Resultados_Dic3!$A$3:$A$99980,Produccion_UO!$H945)*$I$929</f>
        <v>4.4492430888274065E-2</v>
      </c>
      <c r="AI945" s="78">
        <f>+SUMIFS(Resultados_Dic3!AD$3:AD$99980,Resultados_Dic3!$F$3:$F$99980,Produccion_UO!$K945,Resultados_Dic3!$D$3:$D$99980,$L$929,Resultados_Dic3!$E$3:$E$99980,Produccion_UO!$J945,Resultados_Dic3!$A$3:$A$99980,Produccion_UO!$H945)*$I$929</f>
        <v>4.5295461498507772E-2</v>
      </c>
      <c r="AJ945" s="78">
        <f>+SUMIFS(Resultados_Dic3!AE$3:AE$99980,Resultados_Dic3!$F$3:$F$99980,Produccion_UO!$K945,Resultados_Dic3!$D$3:$D$99980,$L$929,Resultados_Dic3!$E$3:$E$99980,Produccion_UO!$J945,Resultados_Dic3!$A$3:$A$99980,Produccion_UO!$H945)*$I$929</f>
        <v>4.6088366236109499E-2</v>
      </c>
      <c r="AK945" s="78">
        <f>+SUMIFS(Resultados_Dic3!AF$3:AF$99980,Resultados_Dic3!$F$3:$F$99980,Produccion_UO!$K945,Resultados_Dic3!$D$3:$D$99980,$L$929,Resultados_Dic3!$E$3:$E$99980,Produccion_UO!$J945,Resultados_Dic3!$A$3:$A$99980,Produccion_UO!$H945)*$I$929</f>
        <v>4.6871145101080147E-2</v>
      </c>
      <c r="AL945" s="78">
        <f>+SUMIFS(Resultados_Dic3!AG$3:AG$99980,Resultados_Dic3!$F$3:$F$99980,Produccion_UO!$K945,Resultados_Dic3!$D$3:$D$99980,$L$929,Resultados_Dic3!$E$3:$E$99980,Produccion_UO!$J945,Resultados_Dic3!$A$3:$A$99980,Produccion_UO!$H945)*$I$929</f>
        <v>4.7643798093419711E-2</v>
      </c>
      <c r="AM945" s="78">
        <f>+SUMIFS(Resultados_Dic3!AH$3:AH$99980,Resultados_Dic3!$F$3:$F$99980,Produccion_UO!$K945,Resultados_Dic3!$D$3:$D$99980,$L$929,Resultados_Dic3!$E$3:$E$99980,Produccion_UO!$J945,Resultados_Dic3!$A$3:$A$99980,Produccion_UO!$H945)*$I$929</f>
        <v>4.8406325213127294E-2</v>
      </c>
      <c r="AN945" s="78">
        <f>+SUMIFS(Resultados_Dic3!AI$3:AI$99980,Resultados_Dic3!$F$3:$F$99980,Produccion_UO!$K945,Resultados_Dic3!$D$3:$D$99980,$L$929,Resultados_Dic3!$E$3:$E$99980,Produccion_UO!$J945,Resultados_Dic3!$A$3:$A$99980,Produccion_UO!$H945)*$I$929</f>
        <v>4.9500153104911258E-2</v>
      </c>
      <c r="AO945" s="78">
        <f>+SUMIFS(Resultados_Dic3!AJ$3:AJ$99980,Resultados_Dic3!$F$3:$F$99980,Produccion_UO!$K945,Resultados_Dic3!$D$3:$D$99980,$L$929,Resultados_Dic3!$E$3:$E$99980,Produccion_UO!$J945,Resultados_Dic3!$A$3:$A$99980,Produccion_UO!$H945)*$I$929</f>
        <v>5.0586914543886453E-2</v>
      </c>
      <c r="AP945" s="78">
        <f>+SUMIFS(Resultados_Dic3!AK$3:AK$99980,Resultados_Dic3!$F$3:$F$99980,Produccion_UO!$K945,Resultados_Dic3!$D$3:$D$99980,$L$929,Resultados_Dic3!$E$3:$E$99980,Produccion_UO!$J945,Resultados_Dic3!$A$3:$A$99980,Produccion_UO!$H945)*$I$929</f>
        <v>5.1666609530052865E-2</v>
      </c>
      <c r="AQ945" s="78">
        <f>+SUMIFS(Resultados_Dic3!AL$3:AL$99980,Resultados_Dic3!$F$3:$F$99980,Produccion_UO!$K945,Resultados_Dic3!$D$3:$D$99980,$L$929,Resultados_Dic3!$E$3:$E$99980,Produccion_UO!$J945,Resultados_Dic3!$A$3:$A$99980,Produccion_UO!$H945)*$I$929</f>
        <v>5.2739238063410493E-2</v>
      </c>
      <c r="AR945" s="78">
        <f>+SUMIFS(Resultados_Dic3!AM$3:AM$99980,Resultados_Dic3!$F$3:$F$99980,Produccion_UO!$K945,Resultados_Dic3!$D$3:$D$99980,$L$929,Resultados_Dic3!$E$3:$E$99980,Produccion_UO!$J945,Resultados_Dic3!$A$3:$A$99980,Produccion_UO!$H945)*$I$929</f>
        <v>5.380480014395933E-2</v>
      </c>
    </row>
    <row r="946" spans="8:44" x14ac:dyDescent="0.25">
      <c r="H946" s="17" t="str">
        <f t="shared" si="251"/>
        <v>DIC7</v>
      </c>
      <c r="K946" s="255" t="s">
        <v>732</v>
      </c>
      <c r="L946" s="256" t="s">
        <v>704</v>
      </c>
      <c r="M946" s="257">
        <f>+M947+M951</f>
        <v>373.42664515910064</v>
      </c>
      <c r="N946" s="257">
        <f t="shared" ref="N946:AR946" si="259">+N947+N951</f>
        <v>414.80743506698775</v>
      </c>
      <c r="O946" s="257">
        <f t="shared" si="259"/>
        <v>414.80743506698775</v>
      </c>
      <c r="P946" s="257">
        <f t="shared" si="259"/>
        <v>414.80743506698775</v>
      </c>
      <c r="Q946" s="257">
        <f t="shared" si="259"/>
        <v>414.80743506698775</v>
      </c>
      <c r="R946" s="257">
        <f t="shared" si="259"/>
        <v>414.80743506698775</v>
      </c>
      <c r="S946" s="257">
        <f t="shared" si="259"/>
        <v>414.80743506698775</v>
      </c>
      <c r="T946" s="257">
        <f t="shared" si="259"/>
        <v>414.80743506698775</v>
      </c>
      <c r="U946" s="257">
        <f t="shared" si="259"/>
        <v>414.80743506698775</v>
      </c>
      <c r="V946" s="257">
        <f t="shared" si="259"/>
        <v>414.80743506698775</v>
      </c>
      <c r="W946" s="257">
        <f t="shared" si="259"/>
        <v>414.80743506698775</v>
      </c>
      <c r="X946" s="257">
        <f t="shared" si="259"/>
        <v>414.80743506698775</v>
      </c>
      <c r="Y946" s="257">
        <f t="shared" si="259"/>
        <v>414.80743506698775</v>
      </c>
      <c r="Z946" s="257">
        <f t="shared" si="259"/>
        <v>414.80743506698775</v>
      </c>
      <c r="AA946" s="257">
        <f t="shared" si="259"/>
        <v>414.80743506698775</v>
      </c>
      <c r="AB946" s="257">
        <f t="shared" si="259"/>
        <v>414.80743506698775</v>
      </c>
      <c r="AC946" s="257">
        <f t="shared" si="259"/>
        <v>414.80743506698775</v>
      </c>
      <c r="AD946" s="257">
        <f t="shared" si="259"/>
        <v>414.80743506698775</v>
      </c>
      <c r="AE946" s="257">
        <f t="shared" si="259"/>
        <v>414.80743506698775</v>
      </c>
      <c r="AF946" s="257">
        <f t="shared" si="259"/>
        <v>414.80743506698775</v>
      </c>
      <c r="AG946" s="257">
        <f t="shared" si="259"/>
        <v>414.80743506698775</v>
      </c>
      <c r="AH946" s="257">
        <f t="shared" si="259"/>
        <v>414.80743506698775</v>
      </c>
      <c r="AI946" s="257">
        <f t="shared" si="259"/>
        <v>414.80743506698775</v>
      </c>
      <c r="AJ946" s="257">
        <f t="shared" si="259"/>
        <v>414.80743506698775</v>
      </c>
      <c r="AK946" s="257">
        <f t="shared" si="259"/>
        <v>414.80743506698775</v>
      </c>
      <c r="AL946" s="257">
        <f t="shared" si="259"/>
        <v>414.80743506698775</v>
      </c>
      <c r="AM946" s="257">
        <f t="shared" si="259"/>
        <v>414.80743506698775</v>
      </c>
      <c r="AN946" s="257">
        <f t="shared" si="259"/>
        <v>414.80743506698775</v>
      </c>
      <c r="AO946" s="257">
        <f t="shared" si="259"/>
        <v>414.80743506698775</v>
      </c>
      <c r="AP946" s="257">
        <f t="shared" si="259"/>
        <v>414.80743506698775</v>
      </c>
      <c r="AQ946" s="257">
        <f t="shared" si="259"/>
        <v>414.80743506698775</v>
      </c>
      <c r="AR946" s="257">
        <f t="shared" si="259"/>
        <v>414.80743506698775</v>
      </c>
    </row>
    <row r="947" spans="8:44" x14ac:dyDescent="0.25">
      <c r="H947" s="17" t="str">
        <f t="shared" si="251"/>
        <v>DIC7</v>
      </c>
      <c r="L947" s="230" t="s">
        <v>270</v>
      </c>
      <c r="M947" s="258">
        <f>+M948+M949+M950</f>
        <v>154.92807815754995</v>
      </c>
      <c r="N947" s="258">
        <f t="shared" ref="N947:AR947" si="260">+N948+N949+N950</f>
        <v>164.92343803868175</v>
      </c>
      <c r="O947" s="258">
        <f t="shared" si="260"/>
        <v>164.92343803868175</v>
      </c>
      <c r="P947" s="258">
        <f t="shared" si="260"/>
        <v>164.92343803868175</v>
      </c>
      <c r="Q947" s="258">
        <f t="shared" si="260"/>
        <v>164.92343803868175</v>
      </c>
      <c r="R947" s="258">
        <f t="shared" si="260"/>
        <v>164.92343803868175</v>
      </c>
      <c r="S947" s="258">
        <f t="shared" si="260"/>
        <v>164.92343803868175</v>
      </c>
      <c r="T947" s="258">
        <f t="shared" si="260"/>
        <v>164.92343803868175</v>
      </c>
      <c r="U947" s="258">
        <f t="shared" si="260"/>
        <v>164.92343803868175</v>
      </c>
      <c r="V947" s="258">
        <f t="shared" si="260"/>
        <v>164.92343803868175</v>
      </c>
      <c r="W947" s="258">
        <f t="shared" si="260"/>
        <v>164.92343803868175</v>
      </c>
      <c r="X947" s="258">
        <f t="shared" si="260"/>
        <v>164.92343803868175</v>
      </c>
      <c r="Y947" s="258">
        <f t="shared" si="260"/>
        <v>164.92343803868175</v>
      </c>
      <c r="Z947" s="258">
        <f t="shared" si="260"/>
        <v>164.92343803868175</v>
      </c>
      <c r="AA947" s="258">
        <f t="shared" si="260"/>
        <v>164.92343803868175</v>
      </c>
      <c r="AB947" s="258">
        <f t="shared" si="260"/>
        <v>164.92343803868175</v>
      </c>
      <c r="AC947" s="258">
        <f t="shared" si="260"/>
        <v>164.92343803868175</v>
      </c>
      <c r="AD947" s="258">
        <f t="shared" si="260"/>
        <v>164.92343803868175</v>
      </c>
      <c r="AE947" s="258">
        <f t="shared" si="260"/>
        <v>164.92343803868175</v>
      </c>
      <c r="AF947" s="258">
        <f t="shared" si="260"/>
        <v>164.92343803868175</v>
      </c>
      <c r="AG947" s="258">
        <f t="shared" si="260"/>
        <v>164.92343803868175</v>
      </c>
      <c r="AH947" s="258">
        <f t="shared" si="260"/>
        <v>164.92343803868175</v>
      </c>
      <c r="AI947" s="258">
        <f t="shared" si="260"/>
        <v>164.92343803868175</v>
      </c>
      <c r="AJ947" s="258">
        <f t="shared" si="260"/>
        <v>164.92343803868175</v>
      </c>
      <c r="AK947" s="258">
        <f t="shared" si="260"/>
        <v>164.92343803868175</v>
      </c>
      <c r="AL947" s="258">
        <f t="shared" si="260"/>
        <v>164.92343803868175</v>
      </c>
      <c r="AM947" s="258">
        <f t="shared" si="260"/>
        <v>164.92343803868175</v>
      </c>
      <c r="AN947" s="258">
        <f t="shared" si="260"/>
        <v>164.92343803868175</v>
      </c>
      <c r="AO947" s="258">
        <f t="shared" si="260"/>
        <v>164.92343803868175</v>
      </c>
      <c r="AP947" s="258">
        <f t="shared" si="260"/>
        <v>164.92343803868175</v>
      </c>
      <c r="AQ947" s="258">
        <f t="shared" si="260"/>
        <v>164.92343803868175</v>
      </c>
      <c r="AR947" s="258">
        <f t="shared" si="260"/>
        <v>164.92343803868175</v>
      </c>
    </row>
    <row r="948" spans="8:44" x14ac:dyDescent="0.25">
      <c r="H948" s="17" t="str">
        <f t="shared" si="251"/>
        <v>DIC7</v>
      </c>
      <c r="J948" s="24" t="s">
        <v>42</v>
      </c>
      <c r="K948" s="250" t="s">
        <v>265</v>
      </c>
      <c r="L948" s="243" t="s">
        <v>725</v>
      </c>
      <c r="M948" s="78">
        <f>+SUMIFS(Resultados_Dic3!H$3:H$99980,Resultados_Dic3!$F$3:$F$99980,Produccion_UO!$K948,Resultados_Dic3!$D$3:$D$99980,$L$929,Resultados_Dic3!$E$3:$E$99980,Produccion_UO!$J948,Resultados_Dic3!$A$3:$A$99980,Produccion_UO!$H948)*$I$929</f>
        <v>46.478423447265001</v>
      </c>
      <c r="N948" s="78">
        <f>+SUMIFS(Resultados_Dic3!I$3:I$99980,Resultados_Dic3!$F$3:$F$99980,Produccion_UO!$K948,Resultados_Dic3!$D$3:$D$99980,$L$929,Resultados_Dic3!$E$3:$E$99980,Produccion_UO!$J948,Resultados_Dic3!$A$3:$A$99980,Produccion_UO!$H948)*$I$929</f>
        <v>49.477031411604472</v>
      </c>
      <c r="O948" s="78">
        <f>+SUMIFS(Resultados_Dic3!J$3:J$99980,Resultados_Dic3!$F$3:$F$99980,Produccion_UO!$K948,Resultados_Dic3!$D$3:$D$99980,$L$929,Resultados_Dic3!$E$3:$E$99980,Produccion_UO!$J948,Resultados_Dic3!$A$3:$A$99980,Produccion_UO!$H948)*$I$929</f>
        <v>49.477031411604472</v>
      </c>
      <c r="P948" s="78">
        <f>+SUMIFS(Resultados_Dic3!K$3:K$99980,Resultados_Dic3!$F$3:$F$99980,Produccion_UO!$K948,Resultados_Dic3!$D$3:$D$99980,$L$929,Resultados_Dic3!$E$3:$E$99980,Produccion_UO!$J948,Resultados_Dic3!$A$3:$A$99980,Produccion_UO!$H948)*$I$929</f>
        <v>49.477031411604472</v>
      </c>
      <c r="Q948" s="78">
        <f>+SUMIFS(Resultados_Dic3!L$3:L$99980,Resultados_Dic3!$F$3:$F$99980,Produccion_UO!$K948,Resultados_Dic3!$D$3:$D$99980,$L$929,Resultados_Dic3!$E$3:$E$99980,Produccion_UO!$J948,Resultados_Dic3!$A$3:$A$99980,Produccion_UO!$H948)*$I$929</f>
        <v>49.477031411604472</v>
      </c>
      <c r="R948" s="78">
        <f>+SUMIFS(Resultados_Dic3!M$3:M$99980,Resultados_Dic3!$F$3:$F$99980,Produccion_UO!$K948,Resultados_Dic3!$D$3:$D$99980,$L$929,Resultados_Dic3!$E$3:$E$99980,Produccion_UO!$J948,Resultados_Dic3!$A$3:$A$99980,Produccion_UO!$H948)*$I$929</f>
        <v>49.477031411604472</v>
      </c>
      <c r="S948" s="78">
        <f>+SUMIFS(Resultados_Dic3!N$3:N$99980,Resultados_Dic3!$F$3:$F$99980,Produccion_UO!$K948,Resultados_Dic3!$D$3:$D$99980,$L$929,Resultados_Dic3!$E$3:$E$99980,Produccion_UO!$J948,Resultados_Dic3!$A$3:$A$99980,Produccion_UO!$H948)*$I$929</f>
        <v>49.477031411604472</v>
      </c>
      <c r="T948" s="78">
        <f>+SUMIFS(Resultados_Dic3!O$3:O$99980,Resultados_Dic3!$F$3:$F$99980,Produccion_UO!$K948,Resultados_Dic3!$D$3:$D$99980,$L$929,Resultados_Dic3!$E$3:$E$99980,Produccion_UO!$J948,Resultados_Dic3!$A$3:$A$99980,Produccion_UO!$H948)*$I$929</f>
        <v>49.477031411604472</v>
      </c>
      <c r="U948" s="78">
        <f>+SUMIFS(Resultados_Dic3!P$3:P$99980,Resultados_Dic3!$F$3:$F$99980,Produccion_UO!$K948,Resultados_Dic3!$D$3:$D$99980,$L$929,Resultados_Dic3!$E$3:$E$99980,Produccion_UO!$J948,Resultados_Dic3!$A$3:$A$99980,Produccion_UO!$H948)*$I$929</f>
        <v>49.477031411604472</v>
      </c>
      <c r="V948" s="78">
        <f>+SUMIFS(Resultados_Dic3!Q$3:Q$99980,Resultados_Dic3!$F$3:$F$99980,Produccion_UO!$K948,Resultados_Dic3!$D$3:$D$99980,$L$929,Resultados_Dic3!$E$3:$E$99980,Produccion_UO!$J948,Resultados_Dic3!$A$3:$A$99980,Produccion_UO!$H948)*$I$929</f>
        <v>49.477031411604472</v>
      </c>
      <c r="W948" s="78">
        <f>+SUMIFS(Resultados_Dic3!R$3:R$99980,Resultados_Dic3!$F$3:$F$99980,Produccion_UO!$K948,Resultados_Dic3!$D$3:$D$99980,$L$929,Resultados_Dic3!$E$3:$E$99980,Produccion_UO!$J948,Resultados_Dic3!$A$3:$A$99980,Produccion_UO!$H948)*$I$929</f>
        <v>49.477031411604472</v>
      </c>
      <c r="X948" s="78">
        <f>+SUMIFS(Resultados_Dic3!S$3:S$99980,Resultados_Dic3!$F$3:$F$99980,Produccion_UO!$K948,Resultados_Dic3!$D$3:$D$99980,$L$929,Resultados_Dic3!$E$3:$E$99980,Produccion_UO!$J948,Resultados_Dic3!$A$3:$A$99980,Produccion_UO!$H948)*$I$929</f>
        <v>49.477031411604472</v>
      </c>
      <c r="Y948" s="78">
        <f>+SUMIFS(Resultados_Dic3!T$3:T$99980,Resultados_Dic3!$F$3:$F$99980,Produccion_UO!$K948,Resultados_Dic3!$D$3:$D$99980,$L$929,Resultados_Dic3!$E$3:$E$99980,Produccion_UO!$J948,Resultados_Dic3!$A$3:$A$99980,Produccion_UO!$H948)*$I$929</f>
        <v>49.477031411604472</v>
      </c>
      <c r="Z948" s="78">
        <f>+SUMIFS(Resultados_Dic3!U$3:U$99980,Resultados_Dic3!$F$3:$F$99980,Produccion_UO!$K948,Resultados_Dic3!$D$3:$D$99980,$L$929,Resultados_Dic3!$E$3:$E$99980,Produccion_UO!$J948,Resultados_Dic3!$A$3:$A$99980,Produccion_UO!$H948)*$I$929</f>
        <v>49.477031411604472</v>
      </c>
      <c r="AA948" s="78">
        <f>+SUMIFS(Resultados_Dic3!V$3:V$99980,Resultados_Dic3!$F$3:$F$99980,Produccion_UO!$K948,Resultados_Dic3!$D$3:$D$99980,$L$929,Resultados_Dic3!$E$3:$E$99980,Produccion_UO!$J948,Resultados_Dic3!$A$3:$A$99980,Produccion_UO!$H948)*$I$929</f>
        <v>49.477031411604472</v>
      </c>
      <c r="AB948" s="78">
        <f>+SUMIFS(Resultados_Dic3!W$3:W$99980,Resultados_Dic3!$F$3:$F$99980,Produccion_UO!$K948,Resultados_Dic3!$D$3:$D$99980,$L$929,Resultados_Dic3!$E$3:$E$99980,Produccion_UO!$J948,Resultados_Dic3!$A$3:$A$99980,Produccion_UO!$H948)*$I$929</f>
        <v>49.477031411604472</v>
      </c>
      <c r="AC948" s="78">
        <f>+SUMIFS(Resultados_Dic3!X$3:X$99980,Resultados_Dic3!$F$3:$F$99980,Produccion_UO!$K948,Resultados_Dic3!$D$3:$D$99980,$L$929,Resultados_Dic3!$E$3:$E$99980,Produccion_UO!$J948,Resultados_Dic3!$A$3:$A$99980,Produccion_UO!$H948)*$I$929</f>
        <v>49.477031411604472</v>
      </c>
      <c r="AD948" s="78">
        <f>+SUMIFS(Resultados_Dic3!Y$3:Y$99980,Resultados_Dic3!$F$3:$F$99980,Produccion_UO!$K948,Resultados_Dic3!$D$3:$D$99980,$L$929,Resultados_Dic3!$E$3:$E$99980,Produccion_UO!$J948,Resultados_Dic3!$A$3:$A$99980,Produccion_UO!$H948)*$I$929</f>
        <v>49.477031411604472</v>
      </c>
      <c r="AE948" s="78">
        <f>+SUMIFS(Resultados_Dic3!Z$3:Z$99980,Resultados_Dic3!$F$3:$F$99980,Produccion_UO!$K948,Resultados_Dic3!$D$3:$D$99980,$L$929,Resultados_Dic3!$E$3:$E$99980,Produccion_UO!$J948,Resultados_Dic3!$A$3:$A$99980,Produccion_UO!$H948)*$I$929</f>
        <v>49.477031411604472</v>
      </c>
      <c r="AF948" s="78">
        <f>+SUMIFS(Resultados_Dic3!AA$3:AA$99980,Resultados_Dic3!$F$3:$F$99980,Produccion_UO!$K948,Resultados_Dic3!$D$3:$D$99980,$L$929,Resultados_Dic3!$E$3:$E$99980,Produccion_UO!$J948,Resultados_Dic3!$A$3:$A$99980,Produccion_UO!$H948)*$I$929</f>
        <v>49.477031411604472</v>
      </c>
      <c r="AG948" s="78">
        <f>+SUMIFS(Resultados_Dic3!AB$3:AB$99980,Resultados_Dic3!$F$3:$F$99980,Produccion_UO!$K948,Resultados_Dic3!$D$3:$D$99980,$L$929,Resultados_Dic3!$E$3:$E$99980,Produccion_UO!$J948,Resultados_Dic3!$A$3:$A$99980,Produccion_UO!$H948)*$I$929</f>
        <v>49.477031411604472</v>
      </c>
      <c r="AH948" s="78">
        <f>+SUMIFS(Resultados_Dic3!AC$3:AC$99980,Resultados_Dic3!$F$3:$F$99980,Produccion_UO!$K948,Resultados_Dic3!$D$3:$D$99980,$L$929,Resultados_Dic3!$E$3:$E$99980,Produccion_UO!$J948,Resultados_Dic3!$A$3:$A$99980,Produccion_UO!$H948)*$I$929</f>
        <v>49.477031411604472</v>
      </c>
      <c r="AI948" s="78">
        <f>+SUMIFS(Resultados_Dic3!AD$3:AD$99980,Resultados_Dic3!$F$3:$F$99980,Produccion_UO!$K948,Resultados_Dic3!$D$3:$D$99980,$L$929,Resultados_Dic3!$E$3:$E$99980,Produccion_UO!$J948,Resultados_Dic3!$A$3:$A$99980,Produccion_UO!$H948)*$I$929</f>
        <v>49.477031411604472</v>
      </c>
      <c r="AJ948" s="78">
        <f>+SUMIFS(Resultados_Dic3!AE$3:AE$99980,Resultados_Dic3!$F$3:$F$99980,Produccion_UO!$K948,Resultados_Dic3!$D$3:$D$99980,$L$929,Resultados_Dic3!$E$3:$E$99980,Produccion_UO!$J948,Resultados_Dic3!$A$3:$A$99980,Produccion_UO!$H948)*$I$929</f>
        <v>49.477031411604472</v>
      </c>
      <c r="AK948" s="78">
        <f>+SUMIFS(Resultados_Dic3!AF$3:AF$99980,Resultados_Dic3!$F$3:$F$99980,Produccion_UO!$K948,Resultados_Dic3!$D$3:$D$99980,$L$929,Resultados_Dic3!$E$3:$E$99980,Produccion_UO!$J948,Resultados_Dic3!$A$3:$A$99980,Produccion_UO!$H948)*$I$929</f>
        <v>49.477031411604472</v>
      </c>
      <c r="AL948" s="78">
        <f>+SUMIFS(Resultados_Dic3!AG$3:AG$99980,Resultados_Dic3!$F$3:$F$99980,Produccion_UO!$K948,Resultados_Dic3!$D$3:$D$99980,$L$929,Resultados_Dic3!$E$3:$E$99980,Produccion_UO!$J948,Resultados_Dic3!$A$3:$A$99980,Produccion_UO!$H948)*$I$929</f>
        <v>49.477031411604472</v>
      </c>
      <c r="AM948" s="78">
        <f>+SUMIFS(Resultados_Dic3!AH$3:AH$99980,Resultados_Dic3!$F$3:$F$99980,Produccion_UO!$K948,Resultados_Dic3!$D$3:$D$99980,$L$929,Resultados_Dic3!$E$3:$E$99980,Produccion_UO!$J948,Resultados_Dic3!$A$3:$A$99980,Produccion_UO!$H948)*$I$929</f>
        <v>49.477031411604472</v>
      </c>
      <c r="AN948" s="78">
        <f>+SUMIFS(Resultados_Dic3!AI$3:AI$99980,Resultados_Dic3!$F$3:$F$99980,Produccion_UO!$K948,Resultados_Dic3!$D$3:$D$99980,$L$929,Resultados_Dic3!$E$3:$E$99980,Produccion_UO!$J948,Resultados_Dic3!$A$3:$A$99980,Produccion_UO!$H948)*$I$929</f>
        <v>49.477031411604472</v>
      </c>
      <c r="AO948" s="78">
        <f>+SUMIFS(Resultados_Dic3!AJ$3:AJ$99980,Resultados_Dic3!$F$3:$F$99980,Produccion_UO!$K948,Resultados_Dic3!$D$3:$D$99980,$L$929,Resultados_Dic3!$E$3:$E$99980,Produccion_UO!$J948,Resultados_Dic3!$A$3:$A$99980,Produccion_UO!$H948)*$I$929</f>
        <v>49.477031411604472</v>
      </c>
      <c r="AP948" s="78">
        <f>+SUMIFS(Resultados_Dic3!AK$3:AK$99980,Resultados_Dic3!$F$3:$F$99980,Produccion_UO!$K948,Resultados_Dic3!$D$3:$D$99980,$L$929,Resultados_Dic3!$E$3:$E$99980,Produccion_UO!$J948,Resultados_Dic3!$A$3:$A$99980,Produccion_UO!$H948)*$I$929</f>
        <v>49.477031411604472</v>
      </c>
      <c r="AQ948" s="78">
        <f>+SUMIFS(Resultados_Dic3!AL$3:AL$99980,Resultados_Dic3!$F$3:$F$99980,Produccion_UO!$K948,Resultados_Dic3!$D$3:$D$99980,$L$929,Resultados_Dic3!$E$3:$E$99980,Produccion_UO!$J948,Resultados_Dic3!$A$3:$A$99980,Produccion_UO!$H948)*$I$929</f>
        <v>49.477031411604472</v>
      </c>
      <c r="AR948" s="78">
        <f>+SUMIFS(Resultados_Dic3!AM$3:AM$99980,Resultados_Dic3!$F$3:$F$99980,Produccion_UO!$K948,Resultados_Dic3!$D$3:$D$99980,$L$929,Resultados_Dic3!$E$3:$E$99980,Produccion_UO!$J948,Resultados_Dic3!$A$3:$A$99980,Produccion_UO!$H948)*$I$929</f>
        <v>49.477031411604472</v>
      </c>
    </row>
    <row r="949" spans="8:44" x14ac:dyDescent="0.25">
      <c r="H949" s="17" t="str">
        <f t="shared" si="251"/>
        <v>DIC7</v>
      </c>
      <c r="J949" s="24" t="s">
        <v>44</v>
      </c>
      <c r="K949" s="250" t="s">
        <v>265</v>
      </c>
      <c r="L949" s="243" t="s">
        <v>726</v>
      </c>
      <c r="M949" s="78">
        <f>+SUMIFS(Resultados_Dic3!H$3:H$99980,Resultados_Dic3!$F$3:$F$99980,Produccion_UO!$K949,Resultados_Dic3!$D$3:$D$99980,$L$929,Resultados_Dic3!$E$3:$E$99980,Produccion_UO!$J949,Resultados_Dic3!$A$3:$A$99980,Produccion_UO!$H949)*$I$929</f>
        <v>77.464039078774988</v>
      </c>
      <c r="N949" s="78">
        <f>+SUMIFS(Resultados_Dic3!I$3:I$99980,Resultados_Dic3!$F$3:$F$99980,Produccion_UO!$K949,Resultados_Dic3!$D$3:$D$99980,$L$929,Resultados_Dic3!$E$3:$E$99980,Produccion_UO!$J949,Resultados_Dic3!$A$3:$A$99980,Produccion_UO!$H949)*$I$929</f>
        <v>82.461719019340933</v>
      </c>
      <c r="O949" s="78">
        <f>+SUMIFS(Resultados_Dic3!J$3:J$99980,Resultados_Dic3!$F$3:$F$99980,Produccion_UO!$K949,Resultados_Dic3!$D$3:$D$99980,$L$929,Resultados_Dic3!$E$3:$E$99980,Produccion_UO!$J949,Resultados_Dic3!$A$3:$A$99980,Produccion_UO!$H949)*$I$929</f>
        <v>82.461719019340933</v>
      </c>
      <c r="P949" s="78">
        <f>+SUMIFS(Resultados_Dic3!K$3:K$99980,Resultados_Dic3!$F$3:$F$99980,Produccion_UO!$K949,Resultados_Dic3!$D$3:$D$99980,$L$929,Resultados_Dic3!$E$3:$E$99980,Produccion_UO!$J949,Resultados_Dic3!$A$3:$A$99980,Produccion_UO!$H949)*$I$929</f>
        <v>82.461719019340933</v>
      </c>
      <c r="Q949" s="78">
        <f>+SUMIFS(Resultados_Dic3!L$3:L$99980,Resultados_Dic3!$F$3:$F$99980,Produccion_UO!$K949,Resultados_Dic3!$D$3:$D$99980,$L$929,Resultados_Dic3!$E$3:$E$99980,Produccion_UO!$J949,Resultados_Dic3!$A$3:$A$99980,Produccion_UO!$H949)*$I$929</f>
        <v>82.461719019340933</v>
      </c>
      <c r="R949" s="78">
        <f>+SUMIFS(Resultados_Dic3!M$3:M$99980,Resultados_Dic3!$F$3:$F$99980,Produccion_UO!$K949,Resultados_Dic3!$D$3:$D$99980,$L$929,Resultados_Dic3!$E$3:$E$99980,Produccion_UO!$J949,Resultados_Dic3!$A$3:$A$99980,Produccion_UO!$H949)*$I$929</f>
        <v>82.461719019340933</v>
      </c>
      <c r="S949" s="78">
        <f>+SUMIFS(Resultados_Dic3!N$3:N$99980,Resultados_Dic3!$F$3:$F$99980,Produccion_UO!$K949,Resultados_Dic3!$D$3:$D$99980,$L$929,Resultados_Dic3!$E$3:$E$99980,Produccion_UO!$J949,Resultados_Dic3!$A$3:$A$99980,Produccion_UO!$H949)*$I$929</f>
        <v>82.461719019340933</v>
      </c>
      <c r="T949" s="78">
        <f>+SUMIFS(Resultados_Dic3!O$3:O$99980,Resultados_Dic3!$F$3:$F$99980,Produccion_UO!$K949,Resultados_Dic3!$D$3:$D$99980,$L$929,Resultados_Dic3!$E$3:$E$99980,Produccion_UO!$J949,Resultados_Dic3!$A$3:$A$99980,Produccion_UO!$H949)*$I$929</f>
        <v>82.461719019340933</v>
      </c>
      <c r="U949" s="78">
        <f>+SUMIFS(Resultados_Dic3!P$3:P$99980,Resultados_Dic3!$F$3:$F$99980,Produccion_UO!$K949,Resultados_Dic3!$D$3:$D$99980,$L$929,Resultados_Dic3!$E$3:$E$99980,Produccion_UO!$J949,Resultados_Dic3!$A$3:$A$99980,Produccion_UO!$H949)*$I$929</f>
        <v>82.461719019340933</v>
      </c>
      <c r="V949" s="78">
        <f>+SUMIFS(Resultados_Dic3!Q$3:Q$99980,Resultados_Dic3!$F$3:$F$99980,Produccion_UO!$K949,Resultados_Dic3!$D$3:$D$99980,$L$929,Resultados_Dic3!$E$3:$E$99980,Produccion_UO!$J949,Resultados_Dic3!$A$3:$A$99980,Produccion_UO!$H949)*$I$929</f>
        <v>82.461719019340933</v>
      </c>
      <c r="W949" s="78">
        <f>+SUMIFS(Resultados_Dic3!R$3:R$99980,Resultados_Dic3!$F$3:$F$99980,Produccion_UO!$K949,Resultados_Dic3!$D$3:$D$99980,$L$929,Resultados_Dic3!$E$3:$E$99980,Produccion_UO!$J949,Resultados_Dic3!$A$3:$A$99980,Produccion_UO!$H949)*$I$929</f>
        <v>82.461719019340933</v>
      </c>
      <c r="X949" s="78">
        <f>+SUMIFS(Resultados_Dic3!S$3:S$99980,Resultados_Dic3!$F$3:$F$99980,Produccion_UO!$K949,Resultados_Dic3!$D$3:$D$99980,$L$929,Resultados_Dic3!$E$3:$E$99980,Produccion_UO!$J949,Resultados_Dic3!$A$3:$A$99980,Produccion_UO!$H949)*$I$929</f>
        <v>82.461719019340933</v>
      </c>
      <c r="Y949" s="78">
        <f>+SUMIFS(Resultados_Dic3!T$3:T$99980,Resultados_Dic3!$F$3:$F$99980,Produccion_UO!$K949,Resultados_Dic3!$D$3:$D$99980,$L$929,Resultados_Dic3!$E$3:$E$99980,Produccion_UO!$J949,Resultados_Dic3!$A$3:$A$99980,Produccion_UO!$H949)*$I$929</f>
        <v>82.461719019340933</v>
      </c>
      <c r="Z949" s="78">
        <f>+SUMIFS(Resultados_Dic3!U$3:U$99980,Resultados_Dic3!$F$3:$F$99980,Produccion_UO!$K949,Resultados_Dic3!$D$3:$D$99980,$L$929,Resultados_Dic3!$E$3:$E$99980,Produccion_UO!$J949,Resultados_Dic3!$A$3:$A$99980,Produccion_UO!$H949)*$I$929</f>
        <v>82.461719019340933</v>
      </c>
      <c r="AA949" s="78">
        <f>+SUMIFS(Resultados_Dic3!V$3:V$99980,Resultados_Dic3!$F$3:$F$99980,Produccion_UO!$K949,Resultados_Dic3!$D$3:$D$99980,$L$929,Resultados_Dic3!$E$3:$E$99980,Produccion_UO!$J949,Resultados_Dic3!$A$3:$A$99980,Produccion_UO!$H949)*$I$929</f>
        <v>82.461719019340933</v>
      </c>
      <c r="AB949" s="78">
        <f>+SUMIFS(Resultados_Dic3!W$3:W$99980,Resultados_Dic3!$F$3:$F$99980,Produccion_UO!$K949,Resultados_Dic3!$D$3:$D$99980,$L$929,Resultados_Dic3!$E$3:$E$99980,Produccion_UO!$J949,Resultados_Dic3!$A$3:$A$99980,Produccion_UO!$H949)*$I$929</f>
        <v>82.461719019340933</v>
      </c>
      <c r="AC949" s="78">
        <f>+SUMIFS(Resultados_Dic3!X$3:X$99980,Resultados_Dic3!$F$3:$F$99980,Produccion_UO!$K949,Resultados_Dic3!$D$3:$D$99980,$L$929,Resultados_Dic3!$E$3:$E$99980,Produccion_UO!$J949,Resultados_Dic3!$A$3:$A$99980,Produccion_UO!$H949)*$I$929</f>
        <v>82.461719019340933</v>
      </c>
      <c r="AD949" s="78">
        <f>+SUMIFS(Resultados_Dic3!Y$3:Y$99980,Resultados_Dic3!$F$3:$F$99980,Produccion_UO!$K949,Resultados_Dic3!$D$3:$D$99980,$L$929,Resultados_Dic3!$E$3:$E$99980,Produccion_UO!$J949,Resultados_Dic3!$A$3:$A$99980,Produccion_UO!$H949)*$I$929</f>
        <v>82.461719019340933</v>
      </c>
      <c r="AE949" s="78">
        <f>+SUMIFS(Resultados_Dic3!Z$3:Z$99980,Resultados_Dic3!$F$3:$F$99980,Produccion_UO!$K949,Resultados_Dic3!$D$3:$D$99980,$L$929,Resultados_Dic3!$E$3:$E$99980,Produccion_UO!$J949,Resultados_Dic3!$A$3:$A$99980,Produccion_UO!$H949)*$I$929</f>
        <v>82.461719019340933</v>
      </c>
      <c r="AF949" s="78">
        <f>+SUMIFS(Resultados_Dic3!AA$3:AA$99980,Resultados_Dic3!$F$3:$F$99980,Produccion_UO!$K949,Resultados_Dic3!$D$3:$D$99980,$L$929,Resultados_Dic3!$E$3:$E$99980,Produccion_UO!$J949,Resultados_Dic3!$A$3:$A$99980,Produccion_UO!$H949)*$I$929</f>
        <v>82.461719019340933</v>
      </c>
      <c r="AG949" s="78">
        <f>+SUMIFS(Resultados_Dic3!AB$3:AB$99980,Resultados_Dic3!$F$3:$F$99980,Produccion_UO!$K949,Resultados_Dic3!$D$3:$D$99980,$L$929,Resultados_Dic3!$E$3:$E$99980,Produccion_UO!$J949,Resultados_Dic3!$A$3:$A$99980,Produccion_UO!$H949)*$I$929</f>
        <v>82.461719019340933</v>
      </c>
      <c r="AH949" s="78">
        <f>+SUMIFS(Resultados_Dic3!AC$3:AC$99980,Resultados_Dic3!$F$3:$F$99980,Produccion_UO!$K949,Resultados_Dic3!$D$3:$D$99980,$L$929,Resultados_Dic3!$E$3:$E$99980,Produccion_UO!$J949,Resultados_Dic3!$A$3:$A$99980,Produccion_UO!$H949)*$I$929</f>
        <v>82.461719019340933</v>
      </c>
      <c r="AI949" s="78">
        <f>+SUMIFS(Resultados_Dic3!AD$3:AD$99980,Resultados_Dic3!$F$3:$F$99980,Produccion_UO!$K949,Resultados_Dic3!$D$3:$D$99980,$L$929,Resultados_Dic3!$E$3:$E$99980,Produccion_UO!$J949,Resultados_Dic3!$A$3:$A$99980,Produccion_UO!$H949)*$I$929</f>
        <v>82.461719019340933</v>
      </c>
      <c r="AJ949" s="78">
        <f>+SUMIFS(Resultados_Dic3!AE$3:AE$99980,Resultados_Dic3!$F$3:$F$99980,Produccion_UO!$K949,Resultados_Dic3!$D$3:$D$99980,$L$929,Resultados_Dic3!$E$3:$E$99980,Produccion_UO!$J949,Resultados_Dic3!$A$3:$A$99980,Produccion_UO!$H949)*$I$929</f>
        <v>82.461719019340933</v>
      </c>
      <c r="AK949" s="78">
        <f>+SUMIFS(Resultados_Dic3!AF$3:AF$99980,Resultados_Dic3!$F$3:$F$99980,Produccion_UO!$K949,Resultados_Dic3!$D$3:$D$99980,$L$929,Resultados_Dic3!$E$3:$E$99980,Produccion_UO!$J949,Resultados_Dic3!$A$3:$A$99980,Produccion_UO!$H949)*$I$929</f>
        <v>82.461719019340933</v>
      </c>
      <c r="AL949" s="78">
        <f>+SUMIFS(Resultados_Dic3!AG$3:AG$99980,Resultados_Dic3!$F$3:$F$99980,Produccion_UO!$K949,Resultados_Dic3!$D$3:$D$99980,$L$929,Resultados_Dic3!$E$3:$E$99980,Produccion_UO!$J949,Resultados_Dic3!$A$3:$A$99980,Produccion_UO!$H949)*$I$929</f>
        <v>82.461719019340933</v>
      </c>
      <c r="AM949" s="78">
        <f>+SUMIFS(Resultados_Dic3!AH$3:AH$99980,Resultados_Dic3!$F$3:$F$99980,Produccion_UO!$K949,Resultados_Dic3!$D$3:$D$99980,$L$929,Resultados_Dic3!$E$3:$E$99980,Produccion_UO!$J949,Resultados_Dic3!$A$3:$A$99980,Produccion_UO!$H949)*$I$929</f>
        <v>82.461719019340933</v>
      </c>
      <c r="AN949" s="78">
        <f>+SUMIFS(Resultados_Dic3!AI$3:AI$99980,Resultados_Dic3!$F$3:$F$99980,Produccion_UO!$K949,Resultados_Dic3!$D$3:$D$99980,$L$929,Resultados_Dic3!$E$3:$E$99980,Produccion_UO!$J949,Resultados_Dic3!$A$3:$A$99980,Produccion_UO!$H949)*$I$929</f>
        <v>82.461719019340933</v>
      </c>
      <c r="AO949" s="78">
        <f>+SUMIFS(Resultados_Dic3!AJ$3:AJ$99980,Resultados_Dic3!$F$3:$F$99980,Produccion_UO!$K949,Resultados_Dic3!$D$3:$D$99980,$L$929,Resultados_Dic3!$E$3:$E$99980,Produccion_UO!$J949,Resultados_Dic3!$A$3:$A$99980,Produccion_UO!$H949)*$I$929</f>
        <v>82.461719019340933</v>
      </c>
      <c r="AP949" s="78">
        <f>+SUMIFS(Resultados_Dic3!AK$3:AK$99980,Resultados_Dic3!$F$3:$F$99980,Produccion_UO!$K949,Resultados_Dic3!$D$3:$D$99980,$L$929,Resultados_Dic3!$E$3:$E$99980,Produccion_UO!$J949,Resultados_Dic3!$A$3:$A$99980,Produccion_UO!$H949)*$I$929</f>
        <v>82.461719019340933</v>
      </c>
      <c r="AQ949" s="78">
        <f>+SUMIFS(Resultados_Dic3!AL$3:AL$99980,Resultados_Dic3!$F$3:$F$99980,Produccion_UO!$K949,Resultados_Dic3!$D$3:$D$99980,$L$929,Resultados_Dic3!$E$3:$E$99980,Produccion_UO!$J949,Resultados_Dic3!$A$3:$A$99980,Produccion_UO!$H949)*$I$929</f>
        <v>82.461719019340933</v>
      </c>
      <c r="AR949" s="78">
        <f>+SUMIFS(Resultados_Dic3!AM$3:AM$99980,Resultados_Dic3!$F$3:$F$99980,Produccion_UO!$K949,Resultados_Dic3!$D$3:$D$99980,$L$929,Resultados_Dic3!$E$3:$E$99980,Produccion_UO!$J949,Resultados_Dic3!$A$3:$A$99980,Produccion_UO!$H949)*$I$929</f>
        <v>82.461719019340933</v>
      </c>
    </row>
    <row r="950" spans="8:44" x14ac:dyDescent="0.25">
      <c r="H950" s="17" t="str">
        <f t="shared" si="251"/>
        <v>DIC7</v>
      </c>
      <c r="J950" s="24" t="s">
        <v>40</v>
      </c>
      <c r="K950" s="250" t="s">
        <v>265</v>
      </c>
      <c r="L950" s="243" t="s">
        <v>727</v>
      </c>
      <c r="M950" s="78">
        <f>+SUMIFS(Resultados_Dic3!H$3:H$99980,Resultados_Dic3!$F$3:$F$99980,Produccion_UO!$K950,Resultados_Dic3!$D$3:$D$99980,$L$929,Resultados_Dic3!$E$3:$E$99980,Produccion_UO!$J950,Resultados_Dic3!$A$3:$A$99980,Produccion_UO!$H950)*$I$929</f>
        <v>30.985615631509955</v>
      </c>
      <c r="N950" s="78">
        <f>+SUMIFS(Resultados_Dic3!I$3:I$99980,Resultados_Dic3!$F$3:$F$99980,Produccion_UO!$K950,Resultados_Dic3!$D$3:$D$99980,$L$929,Resultados_Dic3!$E$3:$E$99980,Produccion_UO!$J950,Resultados_Dic3!$A$3:$A$99980,Produccion_UO!$H950)*$I$929</f>
        <v>32.984687607736376</v>
      </c>
      <c r="O950" s="78">
        <f>+SUMIFS(Resultados_Dic3!J$3:J$99980,Resultados_Dic3!$F$3:$F$99980,Produccion_UO!$K950,Resultados_Dic3!$D$3:$D$99980,$L$929,Resultados_Dic3!$E$3:$E$99980,Produccion_UO!$J950,Resultados_Dic3!$A$3:$A$99980,Produccion_UO!$H950)*$I$929</f>
        <v>32.984687607736376</v>
      </c>
      <c r="P950" s="78">
        <f>+SUMIFS(Resultados_Dic3!K$3:K$99980,Resultados_Dic3!$F$3:$F$99980,Produccion_UO!$K950,Resultados_Dic3!$D$3:$D$99980,$L$929,Resultados_Dic3!$E$3:$E$99980,Produccion_UO!$J950,Resultados_Dic3!$A$3:$A$99980,Produccion_UO!$H950)*$I$929</f>
        <v>32.984687607736376</v>
      </c>
      <c r="Q950" s="78">
        <f>+SUMIFS(Resultados_Dic3!L$3:L$99980,Resultados_Dic3!$F$3:$F$99980,Produccion_UO!$K950,Resultados_Dic3!$D$3:$D$99980,$L$929,Resultados_Dic3!$E$3:$E$99980,Produccion_UO!$J950,Resultados_Dic3!$A$3:$A$99980,Produccion_UO!$H950)*$I$929</f>
        <v>32.984687607736376</v>
      </c>
      <c r="R950" s="78">
        <f>+SUMIFS(Resultados_Dic3!M$3:M$99980,Resultados_Dic3!$F$3:$F$99980,Produccion_UO!$K950,Resultados_Dic3!$D$3:$D$99980,$L$929,Resultados_Dic3!$E$3:$E$99980,Produccion_UO!$J950,Resultados_Dic3!$A$3:$A$99980,Produccion_UO!$H950)*$I$929</f>
        <v>32.984687607736376</v>
      </c>
      <c r="S950" s="78">
        <f>+SUMIFS(Resultados_Dic3!N$3:N$99980,Resultados_Dic3!$F$3:$F$99980,Produccion_UO!$K950,Resultados_Dic3!$D$3:$D$99980,$L$929,Resultados_Dic3!$E$3:$E$99980,Produccion_UO!$J950,Resultados_Dic3!$A$3:$A$99980,Produccion_UO!$H950)*$I$929</f>
        <v>32.984687607736376</v>
      </c>
      <c r="T950" s="78">
        <f>+SUMIFS(Resultados_Dic3!O$3:O$99980,Resultados_Dic3!$F$3:$F$99980,Produccion_UO!$K950,Resultados_Dic3!$D$3:$D$99980,$L$929,Resultados_Dic3!$E$3:$E$99980,Produccion_UO!$J950,Resultados_Dic3!$A$3:$A$99980,Produccion_UO!$H950)*$I$929</f>
        <v>32.984687607736376</v>
      </c>
      <c r="U950" s="78">
        <f>+SUMIFS(Resultados_Dic3!P$3:P$99980,Resultados_Dic3!$F$3:$F$99980,Produccion_UO!$K950,Resultados_Dic3!$D$3:$D$99980,$L$929,Resultados_Dic3!$E$3:$E$99980,Produccion_UO!$J950,Resultados_Dic3!$A$3:$A$99980,Produccion_UO!$H950)*$I$929</f>
        <v>32.984687607736376</v>
      </c>
      <c r="V950" s="78">
        <f>+SUMIFS(Resultados_Dic3!Q$3:Q$99980,Resultados_Dic3!$F$3:$F$99980,Produccion_UO!$K950,Resultados_Dic3!$D$3:$D$99980,$L$929,Resultados_Dic3!$E$3:$E$99980,Produccion_UO!$J950,Resultados_Dic3!$A$3:$A$99980,Produccion_UO!$H950)*$I$929</f>
        <v>32.984687607736376</v>
      </c>
      <c r="W950" s="78">
        <f>+SUMIFS(Resultados_Dic3!R$3:R$99980,Resultados_Dic3!$F$3:$F$99980,Produccion_UO!$K950,Resultados_Dic3!$D$3:$D$99980,$L$929,Resultados_Dic3!$E$3:$E$99980,Produccion_UO!$J950,Resultados_Dic3!$A$3:$A$99980,Produccion_UO!$H950)*$I$929</f>
        <v>32.984687607736376</v>
      </c>
      <c r="X950" s="78">
        <f>+SUMIFS(Resultados_Dic3!S$3:S$99980,Resultados_Dic3!$F$3:$F$99980,Produccion_UO!$K950,Resultados_Dic3!$D$3:$D$99980,$L$929,Resultados_Dic3!$E$3:$E$99980,Produccion_UO!$J950,Resultados_Dic3!$A$3:$A$99980,Produccion_UO!$H950)*$I$929</f>
        <v>32.984687607736376</v>
      </c>
      <c r="Y950" s="78">
        <f>+SUMIFS(Resultados_Dic3!T$3:T$99980,Resultados_Dic3!$F$3:$F$99980,Produccion_UO!$K950,Resultados_Dic3!$D$3:$D$99980,$L$929,Resultados_Dic3!$E$3:$E$99980,Produccion_UO!$J950,Resultados_Dic3!$A$3:$A$99980,Produccion_UO!$H950)*$I$929</f>
        <v>32.984687607736376</v>
      </c>
      <c r="Z950" s="78">
        <f>+SUMIFS(Resultados_Dic3!U$3:U$99980,Resultados_Dic3!$F$3:$F$99980,Produccion_UO!$K950,Resultados_Dic3!$D$3:$D$99980,$L$929,Resultados_Dic3!$E$3:$E$99980,Produccion_UO!$J950,Resultados_Dic3!$A$3:$A$99980,Produccion_UO!$H950)*$I$929</f>
        <v>32.984687607736376</v>
      </c>
      <c r="AA950" s="78">
        <f>+SUMIFS(Resultados_Dic3!V$3:V$99980,Resultados_Dic3!$F$3:$F$99980,Produccion_UO!$K950,Resultados_Dic3!$D$3:$D$99980,$L$929,Resultados_Dic3!$E$3:$E$99980,Produccion_UO!$J950,Resultados_Dic3!$A$3:$A$99980,Produccion_UO!$H950)*$I$929</f>
        <v>32.984687607736376</v>
      </c>
      <c r="AB950" s="78">
        <f>+SUMIFS(Resultados_Dic3!W$3:W$99980,Resultados_Dic3!$F$3:$F$99980,Produccion_UO!$K950,Resultados_Dic3!$D$3:$D$99980,$L$929,Resultados_Dic3!$E$3:$E$99980,Produccion_UO!$J950,Resultados_Dic3!$A$3:$A$99980,Produccion_UO!$H950)*$I$929</f>
        <v>32.984687607736376</v>
      </c>
      <c r="AC950" s="78">
        <f>+SUMIFS(Resultados_Dic3!X$3:X$99980,Resultados_Dic3!$F$3:$F$99980,Produccion_UO!$K950,Resultados_Dic3!$D$3:$D$99980,$L$929,Resultados_Dic3!$E$3:$E$99980,Produccion_UO!$J950,Resultados_Dic3!$A$3:$A$99980,Produccion_UO!$H950)*$I$929</f>
        <v>32.984687607736376</v>
      </c>
      <c r="AD950" s="78">
        <f>+SUMIFS(Resultados_Dic3!Y$3:Y$99980,Resultados_Dic3!$F$3:$F$99980,Produccion_UO!$K950,Resultados_Dic3!$D$3:$D$99980,$L$929,Resultados_Dic3!$E$3:$E$99980,Produccion_UO!$J950,Resultados_Dic3!$A$3:$A$99980,Produccion_UO!$H950)*$I$929</f>
        <v>32.984687607736376</v>
      </c>
      <c r="AE950" s="78">
        <f>+SUMIFS(Resultados_Dic3!Z$3:Z$99980,Resultados_Dic3!$F$3:$F$99980,Produccion_UO!$K950,Resultados_Dic3!$D$3:$D$99980,$L$929,Resultados_Dic3!$E$3:$E$99980,Produccion_UO!$J950,Resultados_Dic3!$A$3:$A$99980,Produccion_UO!$H950)*$I$929</f>
        <v>32.984687607736376</v>
      </c>
      <c r="AF950" s="78">
        <f>+SUMIFS(Resultados_Dic3!AA$3:AA$99980,Resultados_Dic3!$F$3:$F$99980,Produccion_UO!$K950,Resultados_Dic3!$D$3:$D$99980,$L$929,Resultados_Dic3!$E$3:$E$99980,Produccion_UO!$J950,Resultados_Dic3!$A$3:$A$99980,Produccion_UO!$H950)*$I$929</f>
        <v>32.984687607736376</v>
      </c>
      <c r="AG950" s="78">
        <f>+SUMIFS(Resultados_Dic3!AB$3:AB$99980,Resultados_Dic3!$F$3:$F$99980,Produccion_UO!$K950,Resultados_Dic3!$D$3:$D$99980,$L$929,Resultados_Dic3!$E$3:$E$99980,Produccion_UO!$J950,Resultados_Dic3!$A$3:$A$99980,Produccion_UO!$H950)*$I$929</f>
        <v>32.984687607736376</v>
      </c>
      <c r="AH950" s="78">
        <f>+SUMIFS(Resultados_Dic3!AC$3:AC$99980,Resultados_Dic3!$F$3:$F$99980,Produccion_UO!$K950,Resultados_Dic3!$D$3:$D$99980,$L$929,Resultados_Dic3!$E$3:$E$99980,Produccion_UO!$J950,Resultados_Dic3!$A$3:$A$99980,Produccion_UO!$H950)*$I$929</f>
        <v>32.984687607736376</v>
      </c>
      <c r="AI950" s="78">
        <f>+SUMIFS(Resultados_Dic3!AD$3:AD$99980,Resultados_Dic3!$F$3:$F$99980,Produccion_UO!$K950,Resultados_Dic3!$D$3:$D$99980,$L$929,Resultados_Dic3!$E$3:$E$99980,Produccion_UO!$J950,Resultados_Dic3!$A$3:$A$99980,Produccion_UO!$H950)*$I$929</f>
        <v>32.984687607736376</v>
      </c>
      <c r="AJ950" s="78">
        <f>+SUMIFS(Resultados_Dic3!AE$3:AE$99980,Resultados_Dic3!$F$3:$F$99980,Produccion_UO!$K950,Resultados_Dic3!$D$3:$D$99980,$L$929,Resultados_Dic3!$E$3:$E$99980,Produccion_UO!$J950,Resultados_Dic3!$A$3:$A$99980,Produccion_UO!$H950)*$I$929</f>
        <v>32.984687607736376</v>
      </c>
      <c r="AK950" s="78">
        <f>+SUMIFS(Resultados_Dic3!AF$3:AF$99980,Resultados_Dic3!$F$3:$F$99980,Produccion_UO!$K950,Resultados_Dic3!$D$3:$D$99980,$L$929,Resultados_Dic3!$E$3:$E$99980,Produccion_UO!$J950,Resultados_Dic3!$A$3:$A$99980,Produccion_UO!$H950)*$I$929</f>
        <v>32.984687607736376</v>
      </c>
      <c r="AL950" s="78">
        <f>+SUMIFS(Resultados_Dic3!AG$3:AG$99980,Resultados_Dic3!$F$3:$F$99980,Produccion_UO!$K950,Resultados_Dic3!$D$3:$D$99980,$L$929,Resultados_Dic3!$E$3:$E$99980,Produccion_UO!$J950,Resultados_Dic3!$A$3:$A$99980,Produccion_UO!$H950)*$I$929</f>
        <v>32.984687607736376</v>
      </c>
      <c r="AM950" s="78">
        <f>+SUMIFS(Resultados_Dic3!AH$3:AH$99980,Resultados_Dic3!$F$3:$F$99980,Produccion_UO!$K950,Resultados_Dic3!$D$3:$D$99980,$L$929,Resultados_Dic3!$E$3:$E$99980,Produccion_UO!$J950,Resultados_Dic3!$A$3:$A$99980,Produccion_UO!$H950)*$I$929</f>
        <v>32.984687607736376</v>
      </c>
      <c r="AN950" s="78">
        <f>+SUMIFS(Resultados_Dic3!AI$3:AI$99980,Resultados_Dic3!$F$3:$F$99980,Produccion_UO!$K950,Resultados_Dic3!$D$3:$D$99980,$L$929,Resultados_Dic3!$E$3:$E$99980,Produccion_UO!$J950,Resultados_Dic3!$A$3:$A$99980,Produccion_UO!$H950)*$I$929</f>
        <v>32.984687607736376</v>
      </c>
      <c r="AO950" s="78">
        <f>+SUMIFS(Resultados_Dic3!AJ$3:AJ$99980,Resultados_Dic3!$F$3:$F$99980,Produccion_UO!$K950,Resultados_Dic3!$D$3:$D$99980,$L$929,Resultados_Dic3!$E$3:$E$99980,Produccion_UO!$J950,Resultados_Dic3!$A$3:$A$99980,Produccion_UO!$H950)*$I$929</f>
        <v>32.984687607736376</v>
      </c>
      <c r="AP950" s="78">
        <f>+SUMIFS(Resultados_Dic3!AK$3:AK$99980,Resultados_Dic3!$F$3:$F$99980,Produccion_UO!$K950,Resultados_Dic3!$D$3:$D$99980,$L$929,Resultados_Dic3!$E$3:$E$99980,Produccion_UO!$J950,Resultados_Dic3!$A$3:$A$99980,Produccion_UO!$H950)*$I$929</f>
        <v>32.984687607736376</v>
      </c>
      <c r="AQ950" s="78">
        <f>+SUMIFS(Resultados_Dic3!AL$3:AL$99980,Resultados_Dic3!$F$3:$F$99980,Produccion_UO!$K950,Resultados_Dic3!$D$3:$D$99980,$L$929,Resultados_Dic3!$E$3:$E$99980,Produccion_UO!$J950,Resultados_Dic3!$A$3:$A$99980,Produccion_UO!$H950)*$I$929</f>
        <v>32.984687607736376</v>
      </c>
      <c r="AR950" s="78">
        <f>+SUMIFS(Resultados_Dic3!AM$3:AM$99980,Resultados_Dic3!$F$3:$F$99980,Produccion_UO!$K950,Resultados_Dic3!$D$3:$D$99980,$L$929,Resultados_Dic3!$E$3:$E$99980,Produccion_UO!$J950,Resultados_Dic3!$A$3:$A$99980,Produccion_UO!$H950)*$I$929</f>
        <v>32.984687607736376</v>
      </c>
    </row>
    <row r="951" spans="8:44" x14ac:dyDescent="0.25">
      <c r="H951" s="17" t="str">
        <f t="shared" si="251"/>
        <v>DIC7</v>
      </c>
      <c r="L951" s="230" t="s">
        <v>271</v>
      </c>
      <c r="M951" s="258">
        <f>+M953+M952+M954</f>
        <v>218.49856700155073</v>
      </c>
      <c r="N951" s="258">
        <f t="shared" ref="N951:AR951" si="261">+N953+N952+N954</f>
        <v>249.88399702830603</v>
      </c>
      <c r="O951" s="258">
        <f t="shared" si="261"/>
        <v>249.88399702830603</v>
      </c>
      <c r="P951" s="258">
        <f t="shared" si="261"/>
        <v>249.88399702830603</v>
      </c>
      <c r="Q951" s="258">
        <f t="shared" si="261"/>
        <v>249.88399702830603</v>
      </c>
      <c r="R951" s="258">
        <f t="shared" si="261"/>
        <v>249.88399702830603</v>
      </c>
      <c r="S951" s="258">
        <f t="shared" si="261"/>
        <v>249.88399702830603</v>
      </c>
      <c r="T951" s="258">
        <f t="shared" si="261"/>
        <v>249.88399702830603</v>
      </c>
      <c r="U951" s="258">
        <f t="shared" si="261"/>
        <v>249.88399702830603</v>
      </c>
      <c r="V951" s="258">
        <f t="shared" si="261"/>
        <v>249.88399702830603</v>
      </c>
      <c r="W951" s="258">
        <f t="shared" si="261"/>
        <v>249.88399702830603</v>
      </c>
      <c r="X951" s="258">
        <f t="shared" si="261"/>
        <v>249.88399702830603</v>
      </c>
      <c r="Y951" s="258">
        <f t="shared" si="261"/>
        <v>249.88399702830603</v>
      </c>
      <c r="Z951" s="258">
        <f t="shared" si="261"/>
        <v>249.88399702830603</v>
      </c>
      <c r="AA951" s="258">
        <f t="shared" si="261"/>
        <v>249.88399702830603</v>
      </c>
      <c r="AB951" s="258">
        <f t="shared" si="261"/>
        <v>249.88399702830603</v>
      </c>
      <c r="AC951" s="258">
        <f t="shared" si="261"/>
        <v>249.88399702830603</v>
      </c>
      <c r="AD951" s="258">
        <f t="shared" si="261"/>
        <v>249.88399702830603</v>
      </c>
      <c r="AE951" s="258">
        <f t="shared" si="261"/>
        <v>249.88399702830603</v>
      </c>
      <c r="AF951" s="258">
        <f t="shared" si="261"/>
        <v>249.88399702830603</v>
      </c>
      <c r="AG951" s="258">
        <f t="shared" si="261"/>
        <v>249.88399702830603</v>
      </c>
      <c r="AH951" s="258">
        <f t="shared" si="261"/>
        <v>249.88399702830603</v>
      </c>
      <c r="AI951" s="258">
        <f t="shared" si="261"/>
        <v>249.88399702830603</v>
      </c>
      <c r="AJ951" s="258">
        <f t="shared" si="261"/>
        <v>249.88399702830603</v>
      </c>
      <c r="AK951" s="258">
        <f t="shared" si="261"/>
        <v>249.88399702830603</v>
      </c>
      <c r="AL951" s="258">
        <f t="shared" si="261"/>
        <v>249.88399702830603</v>
      </c>
      <c r="AM951" s="258">
        <f t="shared" si="261"/>
        <v>249.88399702830603</v>
      </c>
      <c r="AN951" s="258">
        <f t="shared" si="261"/>
        <v>249.88399702830603</v>
      </c>
      <c r="AO951" s="258">
        <f t="shared" si="261"/>
        <v>249.88399702830603</v>
      </c>
      <c r="AP951" s="258">
        <f t="shared" si="261"/>
        <v>249.88399702830603</v>
      </c>
      <c r="AQ951" s="258">
        <f t="shared" si="261"/>
        <v>249.88399702830603</v>
      </c>
      <c r="AR951" s="258">
        <f t="shared" si="261"/>
        <v>249.88399702830603</v>
      </c>
    </row>
    <row r="952" spans="8:44" x14ac:dyDescent="0.25">
      <c r="H952" s="17" t="str">
        <f t="shared" si="251"/>
        <v>DIC7</v>
      </c>
      <c r="J952" s="24" t="s">
        <v>42</v>
      </c>
      <c r="K952" s="250" t="s">
        <v>266</v>
      </c>
      <c r="L952" s="243" t="s">
        <v>725</v>
      </c>
      <c r="M952" s="78">
        <f>+SUMIFS(Resultados_Dic3!H$3:H$99980,Resultados_Dic3!$F$3:$F$99980,Produccion_UO!$K952,Resultados_Dic3!$D$3:$D$99980,$L$929,Resultados_Dic3!$E$3:$E$99980,Produccion_UO!$J952,Resultados_Dic3!$A$3:$A$99980,Produccion_UO!$H952)*$I$929</f>
        <v>0</v>
      </c>
      <c r="N952" s="78">
        <f>+SUMIFS(Resultados_Dic3!I$3:I$99980,Resultados_Dic3!$F$3:$F$99980,Produccion_UO!$K952,Resultados_Dic3!$D$3:$D$99980,$L$929,Resultados_Dic3!$E$3:$E$99980,Produccion_UO!$J952,Resultados_Dic3!$A$3:$A$99980,Produccion_UO!$H952)*$I$929</f>
        <v>0</v>
      </c>
      <c r="O952" s="78">
        <f>+SUMIFS(Resultados_Dic3!J$3:J$99980,Resultados_Dic3!$F$3:$F$99980,Produccion_UO!$K952,Resultados_Dic3!$D$3:$D$99980,$L$929,Resultados_Dic3!$E$3:$E$99980,Produccion_UO!$J952,Resultados_Dic3!$A$3:$A$99980,Produccion_UO!$H952)*$I$929</f>
        <v>0</v>
      </c>
      <c r="P952" s="78">
        <f>+SUMIFS(Resultados_Dic3!K$3:K$99980,Resultados_Dic3!$F$3:$F$99980,Produccion_UO!$K952,Resultados_Dic3!$D$3:$D$99980,$L$929,Resultados_Dic3!$E$3:$E$99980,Produccion_UO!$J952,Resultados_Dic3!$A$3:$A$99980,Produccion_UO!$H952)*$I$929</f>
        <v>0</v>
      </c>
      <c r="Q952" s="78">
        <f>+SUMIFS(Resultados_Dic3!L$3:L$99980,Resultados_Dic3!$F$3:$F$99980,Produccion_UO!$K952,Resultados_Dic3!$D$3:$D$99980,$L$929,Resultados_Dic3!$E$3:$E$99980,Produccion_UO!$J952,Resultados_Dic3!$A$3:$A$99980,Produccion_UO!$H952)*$I$929</f>
        <v>0</v>
      </c>
      <c r="R952" s="78">
        <f>+SUMIFS(Resultados_Dic3!M$3:M$99980,Resultados_Dic3!$F$3:$F$99980,Produccion_UO!$K952,Resultados_Dic3!$D$3:$D$99980,$L$929,Resultados_Dic3!$E$3:$E$99980,Produccion_UO!$J952,Resultados_Dic3!$A$3:$A$99980,Produccion_UO!$H952)*$I$929</f>
        <v>0</v>
      </c>
      <c r="S952" s="78">
        <f>+SUMIFS(Resultados_Dic3!N$3:N$99980,Resultados_Dic3!$F$3:$F$99980,Produccion_UO!$K952,Resultados_Dic3!$D$3:$D$99980,$L$929,Resultados_Dic3!$E$3:$E$99980,Produccion_UO!$J952,Resultados_Dic3!$A$3:$A$99980,Produccion_UO!$H952)*$I$929</f>
        <v>0</v>
      </c>
      <c r="T952" s="78">
        <f>+SUMIFS(Resultados_Dic3!O$3:O$99980,Resultados_Dic3!$F$3:$F$99980,Produccion_UO!$K952,Resultados_Dic3!$D$3:$D$99980,$L$929,Resultados_Dic3!$E$3:$E$99980,Produccion_UO!$J952,Resultados_Dic3!$A$3:$A$99980,Produccion_UO!$H952)*$I$929</f>
        <v>0</v>
      </c>
      <c r="U952" s="78">
        <f>+SUMIFS(Resultados_Dic3!P$3:P$99980,Resultados_Dic3!$F$3:$F$99980,Produccion_UO!$K952,Resultados_Dic3!$D$3:$D$99980,$L$929,Resultados_Dic3!$E$3:$E$99980,Produccion_UO!$J952,Resultados_Dic3!$A$3:$A$99980,Produccion_UO!$H952)*$I$929</f>
        <v>0</v>
      </c>
      <c r="V952" s="78">
        <f>+SUMIFS(Resultados_Dic3!Q$3:Q$99980,Resultados_Dic3!$F$3:$F$99980,Produccion_UO!$K952,Resultados_Dic3!$D$3:$D$99980,$L$929,Resultados_Dic3!$E$3:$E$99980,Produccion_UO!$J952,Resultados_Dic3!$A$3:$A$99980,Produccion_UO!$H952)*$I$929</f>
        <v>0</v>
      </c>
      <c r="W952" s="78">
        <f>+SUMIFS(Resultados_Dic3!R$3:R$99980,Resultados_Dic3!$F$3:$F$99980,Produccion_UO!$K952,Resultados_Dic3!$D$3:$D$99980,$L$929,Resultados_Dic3!$E$3:$E$99980,Produccion_UO!$J952,Resultados_Dic3!$A$3:$A$99980,Produccion_UO!$H952)*$I$929</f>
        <v>0</v>
      </c>
      <c r="X952" s="78">
        <f>+SUMIFS(Resultados_Dic3!S$3:S$99980,Resultados_Dic3!$F$3:$F$99980,Produccion_UO!$K952,Resultados_Dic3!$D$3:$D$99980,$L$929,Resultados_Dic3!$E$3:$E$99980,Produccion_UO!$J952,Resultados_Dic3!$A$3:$A$99980,Produccion_UO!$H952)*$I$929</f>
        <v>0</v>
      </c>
      <c r="Y952" s="78">
        <f>+SUMIFS(Resultados_Dic3!T$3:T$99980,Resultados_Dic3!$F$3:$F$99980,Produccion_UO!$K952,Resultados_Dic3!$D$3:$D$99980,$L$929,Resultados_Dic3!$E$3:$E$99980,Produccion_UO!$J952,Resultados_Dic3!$A$3:$A$99980,Produccion_UO!$H952)*$I$929</f>
        <v>0</v>
      </c>
      <c r="Z952" s="78">
        <f>+SUMIFS(Resultados_Dic3!U$3:U$99980,Resultados_Dic3!$F$3:$F$99980,Produccion_UO!$K952,Resultados_Dic3!$D$3:$D$99980,$L$929,Resultados_Dic3!$E$3:$E$99980,Produccion_UO!$J952,Resultados_Dic3!$A$3:$A$99980,Produccion_UO!$H952)*$I$929</f>
        <v>0</v>
      </c>
      <c r="AA952" s="78">
        <f>+SUMIFS(Resultados_Dic3!V$3:V$99980,Resultados_Dic3!$F$3:$F$99980,Produccion_UO!$K952,Resultados_Dic3!$D$3:$D$99980,$L$929,Resultados_Dic3!$E$3:$E$99980,Produccion_UO!$J952,Resultados_Dic3!$A$3:$A$99980,Produccion_UO!$H952)*$I$929</f>
        <v>0</v>
      </c>
      <c r="AB952" s="78">
        <f>+SUMIFS(Resultados_Dic3!W$3:W$99980,Resultados_Dic3!$F$3:$F$99980,Produccion_UO!$K952,Resultados_Dic3!$D$3:$D$99980,$L$929,Resultados_Dic3!$E$3:$E$99980,Produccion_UO!$J952,Resultados_Dic3!$A$3:$A$99980,Produccion_UO!$H952)*$I$929</f>
        <v>0</v>
      </c>
      <c r="AC952" s="78">
        <f>+SUMIFS(Resultados_Dic3!X$3:X$99980,Resultados_Dic3!$F$3:$F$99980,Produccion_UO!$K952,Resultados_Dic3!$D$3:$D$99980,$L$929,Resultados_Dic3!$E$3:$E$99980,Produccion_UO!$J952,Resultados_Dic3!$A$3:$A$99980,Produccion_UO!$H952)*$I$929</f>
        <v>0</v>
      </c>
      <c r="AD952" s="78">
        <f>+SUMIFS(Resultados_Dic3!Y$3:Y$99980,Resultados_Dic3!$F$3:$F$99980,Produccion_UO!$K952,Resultados_Dic3!$D$3:$D$99980,$L$929,Resultados_Dic3!$E$3:$E$99980,Produccion_UO!$J952,Resultados_Dic3!$A$3:$A$99980,Produccion_UO!$H952)*$I$929</f>
        <v>0</v>
      </c>
      <c r="AE952" s="78">
        <f>+SUMIFS(Resultados_Dic3!Z$3:Z$99980,Resultados_Dic3!$F$3:$F$99980,Produccion_UO!$K952,Resultados_Dic3!$D$3:$D$99980,$L$929,Resultados_Dic3!$E$3:$E$99980,Produccion_UO!$J952,Resultados_Dic3!$A$3:$A$99980,Produccion_UO!$H952)*$I$929</f>
        <v>0</v>
      </c>
      <c r="AF952" s="78">
        <f>+SUMIFS(Resultados_Dic3!AA$3:AA$99980,Resultados_Dic3!$F$3:$F$99980,Produccion_UO!$K952,Resultados_Dic3!$D$3:$D$99980,$L$929,Resultados_Dic3!$E$3:$E$99980,Produccion_UO!$J952,Resultados_Dic3!$A$3:$A$99980,Produccion_UO!$H952)*$I$929</f>
        <v>0</v>
      </c>
      <c r="AG952" s="78">
        <f>+SUMIFS(Resultados_Dic3!AB$3:AB$99980,Resultados_Dic3!$F$3:$F$99980,Produccion_UO!$K952,Resultados_Dic3!$D$3:$D$99980,$L$929,Resultados_Dic3!$E$3:$E$99980,Produccion_UO!$J952,Resultados_Dic3!$A$3:$A$99980,Produccion_UO!$H952)*$I$929</f>
        <v>0</v>
      </c>
      <c r="AH952" s="78">
        <f>+SUMIFS(Resultados_Dic3!AC$3:AC$99980,Resultados_Dic3!$F$3:$F$99980,Produccion_UO!$K952,Resultados_Dic3!$D$3:$D$99980,$L$929,Resultados_Dic3!$E$3:$E$99980,Produccion_UO!$J952,Resultados_Dic3!$A$3:$A$99980,Produccion_UO!$H952)*$I$929</f>
        <v>0</v>
      </c>
      <c r="AI952" s="78">
        <f>+SUMIFS(Resultados_Dic3!AD$3:AD$99980,Resultados_Dic3!$F$3:$F$99980,Produccion_UO!$K952,Resultados_Dic3!$D$3:$D$99980,$L$929,Resultados_Dic3!$E$3:$E$99980,Produccion_UO!$J952,Resultados_Dic3!$A$3:$A$99980,Produccion_UO!$H952)*$I$929</f>
        <v>0</v>
      </c>
      <c r="AJ952" s="78">
        <f>+SUMIFS(Resultados_Dic3!AE$3:AE$99980,Resultados_Dic3!$F$3:$F$99980,Produccion_UO!$K952,Resultados_Dic3!$D$3:$D$99980,$L$929,Resultados_Dic3!$E$3:$E$99980,Produccion_UO!$J952,Resultados_Dic3!$A$3:$A$99980,Produccion_UO!$H952)*$I$929</f>
        <v>0</v>
      </c>
      <c r="AK952" s="78">
        <f>+SUMIFS(Resultados_Dic3!AF$3:AF$99980,Resultados_Dic3!$F$3:$F$99980,Produccion_UO!$K952,Resultados_Dic3!$D$3:$D$99980,$L$929,Resultados_Dic3!$E$3:$E$99980,Produccion_UO!$J952,Resultados_Dic3!$A$3:$A$99980,Produccion_UO!$H952)*$I$929</f>
        <v>0</v>
      </c>
      <c r="AL952" s="78">
        <f>+SUMIFS(Resultados_Dic3!AG$3:AG$99980,Resultados_Dic3!$F$3:$F$99980,Produccion_UO!$K952,Resultados_Dic3!$D$3:$D$99980,$L$929,Resultados_Dic3!$E$3:$E$99980,Produccion_UO!$J952,Resultados_Dic3!$A$3:$A$99980,Produccion_UO!$H952)*$I$929</f>
        <v>0</v>
      </c>
      <c r="AM952" s="78">
        <f>+SUMIFS(Resultados_Dic3!AH$3:AH$99980,Resultados_Dic3!$F$3:$F$99980,Produccion_UO!$K952,Resultados_Dic3!$D$3:$D$99980,$L$929,Resultados_Dic3!$E$3:$E$99980,Produccion_UO!$J952,Resultados_Dic3!$A$3:$A$99980,Produccion_UO!$H952)*$I$929</f>
        <v>0</v>
      </c>
      <c r="AN952" s="78">
        <f>+SUMIFS(Resultados_Dic3!AI$3:AI$99980,Resultados_Dic3!$F$3:$F$99980,Produccion_UO!$K952,Resultados_Dic3!$D$3:$D$99980,$L$929,Resultados_Dic3!$E$3:$E$99980,Produccion_UO!$J952,Resultados_Dic3!$A$3:$A$99980,Produccion_UO!$H952)*$I$929</f>
        <v>0</v>
      </c>
      <c r="AO952" s="78">
        <f>+SUMIFS(Resultados_Dic3!AJ$3:AJ$99980,Resultados_Dic3!$F$3:$F$99980,Produccion_UO!$K952,Resultados_Dic3!$D$3:$D$99980,$L$929,Resultados_Dic3!$E$3:$E$99980,Produccion_UO!$J952,Resultados_Dic3!$A$3:$A$99980,Produccion_UO!$H952)*$I$929</f>
        <v>0</v>
      </c>
      <c r="AP952" s="78">
        <f>+SUMIFS(Resultados_Dic3!AK$3:AK$99980,Resultados_Dic3!$F$3:$F$99980,Produccion_UO!$K952,Resultados_Dic3!$D$3:$D$99980,$L$929,Resultados_Dic3!$E$3:$E$99980,Produccion_UO!$J952,Resultados_Dic3!$A$3:$A$99980,Produccion_UO!$H952)*$I$929</f>
        <v>0</v>
      </c>
      <c r="AQ952" s="78">
        <f>+SUMIFS(Resultados_Dic3!AL$3:AL$99980,Resultados_Dic3!$F$3:$F$99980,Produccion_UO!$K952,Resultados_Dic3!$D$3:$D$99980,$L$929,Resultados_Dic3!$E$3:$E$99980,Produccion_UO!$J952,Resultados_Dic3!$A$3:$A$99980,Produccion_UO!$H952)*$I$929</f>
        <v>0</v>
      </c>
      <c r="AR952" s="78">
        <f>+SUMIFS(Resultados_Dic3!AM$3:AM$99980,Resultados_Dic3!$F$3:$F$99980,Produccion_UO!$K952,Resultados_Dic3!$D$3:$D$99980,$L$929,Resultados_Dic3!$E$3:$E$99980,Produccion_UO!$J952,Resultados_Dic3!$A$3:$A$99980,Produccion_UO!$H952)*$I$929</f>
        <v>0</v>
      </c>
    </row>
    <row r="953" spans="8:44" x14ac:dyDescent="0.25">
      <c r="H953" s="17" t="str">
        <f t="shared" si="251"/>
        <v>DIC7</v>
      </c>
      <c r="J953" s="24" t="s">
        <v>44</v>
      </c>
      <c r="K953" s="250" t="s">
        <v>266</v>
      </c>
      <c r="L953" s="243" t="s">
        <v>726</v>
      </c>
      <c r="M953" s="78">
        <f>+SUMIFS(Resultados_Dic3!H$3:H$99980,Resultados_Dic3!$F$3:$F$99980,Produccion_UO!$K953,Resultados_Dic3!$D$3:$D$99980,$L$929,Resultados_Dic3!$E$3:$E$99980,Produccion_UO!$J953,Resultados_Dic3!$A$3:$A$99980,Produccion_UO!$H953)*$I$929</f>
        <v>152.94878829662775</v>
      </c>
      <c r="N953" s="78">
        <f>+SUMIFS(Resultados_Dic3!I$3:I$99980,Resultados_Dic3!$F$3:$F$99980,Produccion_UO!$K953,Resultados_Dic3!$D$3:$D$99980,$L$929,Resultados_Dic3!$E$3:$E$99980,Produccion_UO!$J953,Resultados_Dic3!$A$3:$A$99980,Produccion_UO!$H953)*$I$929</f>
        <v>174.91855935112989</v>
      </c>
      <c r="O953" s="78">
        <f>+SUMIFS(Resultados_Dic3!J$3:J$99980,Resultados_Dic3!$F$3:$F$99980,Produccion_UO!$K953,Resultados_Dic3!$D$3:$D$99980,$L$929,Resultados_Dic3!$E$3:$E$99980,Produccion_UO!$J953,Resultados_Dic3!$A$3:$A$99980,Produccion_UO!$H953)*$I$929</f>
        <v>174.91855935112989</v>
      </c>
      <c r="P953" s="78">
        <f>+SUMIFS(Resultados_Dic3!K$3:K$99980,Resultados_Dic3!$F$3:$F$99980,Produccion_UO!$K953,Resultados_Dic3!$D$3:$D$99980,$L$929,Resultados_Dic3!$E$3:$E$99980,Produccion_UO!$J953,Resultados_Dic3!$A$3:$A$99980,Produccion_UO!$H953)*$I$929</f>
        <v>174.91855935112989</v>
      </c>
      <c r="Q953" s="78">
        <f>+SUMIFS(Resultados_Dic3!L$3:L$99980,Resultados_Dic3!$F$3:$F$99980,Produccion_UO!$K953,Resultados_Dic3!$D$3:$D$99980,$L$929,Resultados_Dic3!$E$3:$E$99980,Produccion_UO!$J953,Resultados_Dic3!$A$3:$A$99980,Produccion_UO!$H953)*$I$929</f>
        <v>174.91855935112989</v>
      </c>
      <c r="R953" s="78">
        <f>+SUMIFS(Resultados_Dic3!M$3:M$99980,Resultados_Dic3!$F$3:$F$99980,Produccion_UO!$K953,Resultados_Dic3!$D$3:$D$99980,$L$929,Resultados_Dic3!$E$3:$E$99980,Produccion_UO!$J953,Resultados_Dic3!$A$3:$A$99980,Produccion_UO!$H953)*$I$929</f>
        <v>174.91855935112989</v>
      </c>
      <c r="S953" s="78">
        <f>+SUMIFS(Resultados_Dic3!N$3:N$99980,Resultados_Dic3!$F$3:$F$99980,Produccion_UO!$K953,Resultados_Dic3!$D$3:$D$99980,$L$929,Resultados_Dic3!$E$3:$E$99980,Produccion_UO!$J953,Resultados_Dic3!$A$3:$A$99980,Produccion_UO!$H953)*$I$929</f>
        <v>174.91855935112989</v>
      </c>
      <c r="T953" s="78">
        <f>+SUMIFS(Resultados_Dic3!O$3:O$99980,Resultados_Dic3!$F$3:$F$99980,Produccion_UO!$K953,Resultados_Dic3!$D$3:$D$99980,$L$929,Resultados_Dic3!$E$3:$E$99980,Produccion_UO!$J953,Resultados_Dic3!$A$3:$A$99980,Produccion_UO!$H953)*$I$929</f>
        <v>174.91855935112989</v>
      </c>
      <c r="U953" s="78">
        <f>+SUMIFS(Resultados_Dic3!P$3:P$99980,Resultados_Dic3!$F$3:$F$99980,Produccion_UO!$K953,Resultados_Dic3!$D$3:$D$99980,$L$929,Resultados_Dic3!$E$3:$E$99980,Produccion_UO!$J953,Resultados_Dic3!$A$3:$A$99980,Produccion_UO!$H953)*$I$929</f>
        <v>174.91855935112989</v>
      </c>
      <c r="V953" s="78">
        <f>+SUMIFS(Resultados_Dic3!Q$3:Q$99980,Resultados_Dic3!$F$3:$F$99980,Produccion_UO!$K953,Resultados_Dic3!$D$3:$D$99980,$L$929,Resultados_Dic3!$E$3:$E$99980,Produccion_UO!$J953,Resultados_Dic3!$A$3:$A$99980,Produccion_UO!$H953)*$I$929</f>
        <v>174.91855935112989</v>
      </c>
      <c r="W953" s="78">
        <f>+SUMIFS(Resultados_Dic3!R$3:R$99980,Resultados_Dic3!$F$3:$F$99980,Produccion_UO!$K953,Resultados_Dic3!$D$3:$D$99980,$L$929,Resultados_Dic3!$E$3:$E$99980,Produccion_UO!$J953,Resultados_Dic3!$A$3:$A$99980,Produccion_UO!$H953)*$I$929</f>
        <v>174.91855935112989</v>
      </c>
      <c r="X953" s="78">
        <f>+SUMIFS(Resultados_Dic3!S$3:S$99980,Resultados_Dic3!$F$3:$F$99980,Produccion_UO!$K953,Resultados_Dic3!$D$3:$D$99980,$L$929,Resultados_Dic3!$E$3:$E$99980,Produccion_UO!$J953,Resultados_Dic3!$A$3:$A$99980,Produccion_UO!$H953)*$I$929</f>
        <v>174.91855935112989</v>
      </c>
      <c r="Y953" s="78">
        <f>+SUMIFS(Resultados_Dic3!T$3:T$99980,Resultados_Dic3!$F$3:$F$99980,Produccion_UO!$K953,Resultados_Dic3!$D$3:$D$99980,$L$929,Resultados_Dic3!$E$3:$E$99980,Produccion_UO!$J953,Resultados_Dic3!$A$3:$A$99980,Produccion_UO!$H953)*$I$929</f>
        <v>174.91855935112989</v>
      </c>
      <c r="Z953" s="78">
        <f>+SUMIFS(Resultados_Dic3!U$3:U$99980,Resultados_Dic3!$F$3:$F$99980,Produccion_UO!$K953,Resultados_Dic3!$D$3:$D$99980,$L$929,Resultados_Dic3!$E$3:$E$99980,Produccion_UO!$J953,Resultados_Dic3!$A$3:$A$99980,Produccion_UO!$H953)*$I$929</f>
        <v>174.91855935112989</v>
      </c>
      <c r="AA953" s="78">
        <f>+SUMIFS(Resultados_Dic3!V$3:V$99980,Resultados_Dic3!$F$3:$F$99980,Produccion_UO!$K953,Resultados_Dic3!$D$3:$D$99980,$L$929,Resultados_Dic3!$E$3:$E$99980,Produccion_UO!$J953,Resultados_Dic3!$A$3:$A$99980,Produccion_UO!$H953)*$I$929</f>
        <v>174.91855935112989</v>
      </c>
      <c r="AB953" s="78">
        <f>+SUMIFS(Resultados_Dic3!W$3:W$99980,Resultados_Dic3!$F$3:$F$99980,Produccion_UO!$K953,Resultados_Dic3!$D$3:$D$99980,$L$929,Resultados_Dic3!$E$3:$E$99980,Produccion_UO!$J953,Resultados_Dic3!$A$3:$A$99980,Produccion_UO!$H953)*$I$929</f>
        <v>174.91855935112989</v>
      </c>
      <c r="AC953" s="78">
        <f>+SUMIFS(Resultados_Dic3!X$3:X$99980,Resultados_Dic3!$F$3:$F$99980,Produccion_UO!$K953,Resultados_Dic3!$D$3:$D$99980,$L$929,Resultados_Dic3!$E$3:$E$99980,Produccion_UO!$J953,Resultados_Dic3!$A$3:$A$99980,Produccion_UO!$H953)*$I$929</f>
        <v>174.91855935112989</v>
      </c>
      <c r="AD953" s="78">
        <f>+SUMIFS(Resultados_Dic3!Y$3:Y$99980,Resultados_Dic3!$F$3:$F$99980,Produccion_UO!$K953,Resultados_Dic3!$D$3:$D$99980,$L$929,Resultados_Dic3!$E$3:$E$99980,Produccion_UO!$J953,Resultados_Dic3!$A$3:$A$99980,Produccion_UO!$H953)*$I$929</f>
        <v>174.91855935112989</v>
      </c>
      <c r="AE953" s="78">
        <f>+SUMIFS(Resultados_Dic3!Z$3:Z$99980,Resultados_Dic3!$F$3:$F$99980,Produccion_UO!$K953,Resultados_Dic3!$D$3:$D$99980,$L$929,Resultados_Dic3!$E$3:$E$99980,Produccion_UO!$J953,Resultados_Dic3!$A$3:$A$99980,Produccion_UO!$H953)*$I$929</f>
        <v>174.91855935112989</v>
      </c>
      <c r="AF953" s="78">
        <f>+SUMIFS(Resultados_Dic3!AA$3:AA$99980,Resultados_Dic3!$F$3:$F$99980,Produccion_UO!$K953,Resultados_Dic3!$D$3:$D$99980,$L$929,Resultados_Dic3!$E$3:$E$99980,Produccion_UO!$J953,Resultados_Dic3!$A$3:$A$99980,Produccion_UO!$H953)*$I$929</f>
        <v>174.91855935112989</v>
      </c>
      <c r="AG953" s="78">
        <f>+SUMIFS(Resultados_Dic3!AB$3:AB$99980,Resultados_Dic3!$F$3:$F$99980,Produccion_UO!$K953,Resultados_Dic3!$D$3:$D$99980,$L$929,Resultados_Dic3!$E$3:$E$99980,Produccion_UO!$J953,Resultados_Dic3!$A$3:$A$99980,Produccion_UO!$H953)*$I$929</f>
        <v>174.91855935112989</v>
      </c>
      <c r="AH953" s="78">
        <f>+SUMIFS(Resultados_Dic3!AC$3:AC$99980,Resultados_Dic3!$F$3:$F$99980,Produccion_UO!$K953,Resultados_Dic3!$D$3:$D$99980,$L$929,Resultados_Dic3!$E$3:$E$99980,Produccion_UO!$J953,Resultados_Dic3!$A$3:$A$99980,Produccion_UO!$H953)*$I$929</f>
        <v>174.91855935112989</v>
      </c>
      <c r="AI953" s="78">
        <f>+SUMIFS(Resultados_Dic3!AD$3:AD$99980,Resultados_Dic3!$F$3:$F$99980,Produccion_UO!$K953,Resultados_Dic3!$D$3:$D$99980,$L$929,Resultados_Dic3!$E$3:$E$99980,Produccion_UO!$J953,Resultados_Dic3!$A$3:$A$99980,Produccion_UO!$H953)*$I$929</f>
        <v>174.91855935112989</v>
      </c>
      <c r="AJ953" s="78">
        <f>+SUMIFS(Resultados_Dic3!AE$3:AE$99980,Resultados_Dic3!$F$3:$F$99980,Produccion_UO!$K953,Resultados_Dic3!$D$3:$D$99980,$L$929,Resultados_Dic3!$E$3:$E$99980,Produccion_UO!$J953,Resultados_Dic3!$A$3:$A$99980,Produccion_UO!$H953)*$I$929</f>
        <v>174.91855935112989</v>
      </c>
      <c r="AK953" s="78">
        <f>+SUMIFS(Resultados_Dic3!AF$3:AF$99980,Resultados_Dic3!$F$3:$F$99980,Produccion_UO!$K953,Resultados_Dic3!$D$3:$D$99980,$L$929,Resultados_Dic3!$E$3:$E$99980,Produccion_UO!$J953,Resultados_Dic3!$A$3:$A$99980,Produccion_UO!$H953)*$I$929</f>
        <v>174.91855935112989</v>
      </c>
      <c r="AL953" s="78">
        <f>+SUMIFS(Resultados_Dic3!AG$3:AG$99980,Resultados_Dic3!$F$3:$F$99980,Produccion_UO!$K953,Resultados_Dic3!$D$3:$D$99980,$L$929,Resultados_Dic3!$E$3:$E$99980,Produccion_UO!$J953,Resultados_Dic3!$A$3:$A$99980,Produccion_UO!$H953)*$I$929</f>
        <v>174.91855935112989</v>
      </c>
      <c r="AM953" s="78">
        <f>+SUMIFS(Resultados_Dic3!AH$3:AH$99980,Resultados_Dic3!$F$3:$F$99980,Produccion_UO!$K953,Resultados_Dic3!$D$3:$D$99980,$L$929,Resultados_Dic3!$E$3:$E$99980,Produccion_UO!$J953,Resultados_Dic3!$A$3:$A$99980,Produccion_UO!$H953)*$I$929</f>
        <v>174.91855935112989</v>
      </c>
      <c r="AN953" s="78">
        <f>+SUMIFS(Resultados_Dic3!AI$3:AI$99980,Resultados_Dic3!$F$3:$F$99980,Produccion_UO!$K953,Resultados_Dic3!$D$3:$D$99980,$L$929,Resultados_Dic3!$E$3:$E$99980,Produccion_UO!$J953,Resultados_Dic3!$A$3:$A$99980,Produccion_UO!$H953)*$I$929</f>
        <v>174.91855935112989</v>
      </c>
      <c r="AO953" s="78">
        <f>+SUMIFS(Resultados_Dic3!AJ$3:AJ$99980,Resultados_Dic3!$F$3:$F$99980,Produccion_UO!$K953,Resultados_Dic3!$D$3:$D$99980,$L$929,Resultados_Dic3!$E$3:$E$99980,Produccion_UO!$J953,Resultados_Dic3!$A$3:$A$99980,Produccion_UO!$H953)*$I$929</f>
        <v>174.91855935112989</v>
      </c>
      <c r="AP953" s="78">
        <f>+SUMIFS(Resultados_Dic3!AK$3:AK$99980,Resultados_Dic3!$F$3:$F$99980,Produccion_UO!$K953,Resultados_Dic3!$D$3:$D$99980,$L$929,Resultados_Dic3!$E$3:$E$99980,Produccion_UO!$J953,Resultados_Dic3!$A$3:$A$99980,Produccion_UO!$H953)*$I$929</f>
        <v>174.91855935112989</v>
      </c>
      <c r="AQ953" s="78">
        <f>+SUMIFS(Resultados_Dic3!AL$3:AL$99980,Resultados_Dic3!$F$3:$F$99980,Produccion_UO!$K953,Resultados_Dic3!$D$3:$D$99980,$L$929,Resultados_Dic3!$E$3:$E$99980,Produccion_UO!$J953,Resultados_Dic3!$A$3:$A$99980,Produccion_UO!$H953)*$I$929</f>
        <v>174.91855935112989</v>
      </c>
      <c r="AR953" s="78">
        <f>+SUMIFS(Resultados_Dic3!AM$3:AM$99980,Resultados_Dic3!$F$3:$F$99980,Produccion_UO!$K953,Resultados_Dic3!$D$3:$D$99980,$L$929,Resultados_Dic3!$E$3:$E$99980,Produccion_UO!$J953,Resultados_Dic3!$A$3:$A$99980,Produccion_UO!$H953)*$I$929</f>
        <v>174.91855935112989</v>
      </c>
    </row>
    <row r="954" spans="8:44" x14ac:dyDescent="0.25">
      <c r="H954" s="17" t="str">
        <f t="shared" si="251"/>
        <v>DIC7</v>
      </c>
      <c r="J954" s="24" t="s">
        <v>40</v>
      </c>
      <c r="K954" s="250" t="s">
        <v>266</v>
      </c>
      <c r="L954" s="243" t="s">
        <v>727</v>
      </c>
      <c r="M954" s="78">
        <f>+SUMIFS(Resultados_Dic3!H$3:H$99980,Resultados_Dic3!$F$3:$F$99980,Produccion_UO!$K954,Resultados_Dic3!$D$3:$D$99980,$L$929,Resultados_Dic3!$E$3:$E$99980,Produccion_UO!$J954,Resultados_Dic3!$A$3:$A$99980,Produccion_UO!$H954)*$I$929</f>
        <v>65.549778704922957</v>
      </c>
      <c r="N954" s="78">
        <f>+SUMIFS(Resultados_Dic3!I$3:I$99980,Resultados_Dic3!$F$3:$F$99980,Produccion_UO!$K954,Resultados_Dic3!$D$3:$D$99980,$L$929,Resultados_Dic3!$E$3:$E$99980,Produccion_UO!$J954,Resultados_Dic3!$A$3:$A$99980,Produccion_UO!$H954)*$I$929</f>
        <v>74.965437677176141</v>
      </c>
      <c r="O954" s="78">
        <f>+SUMIFS(Resultados_Dic3!J$3:J$99980,Resultados_Dic3!$F$3:$F$99980,Produccion_UO!$K954,Resultados_Dic3!$D$3:$D$99980,$L$929,Resultados_Dic3!$E$3:$E$99980,Produccion_UO!$J954,Resultados_Dic3!$A$3:$A$99980,Produccion_UO!$H954)*$I$929</f>
        <v>74.965437677176141</v>
      </c>
      <c r="P954" s="78">
        <f>+SUMIFS(Resultados_Dic3!K$3:K$99980,Resultados_Dic3!$F$3:$F$99980,Produccion_UO!$K954,Resultados_Dic3!$D$3:$D$99980,$L$929,Resultados_Dic3!$E$3:$E$99980,Produccion_UO!$J954,Resultados_Dic3!$A$3:$A$99980,Produccion_UO!$H954)*$I$929</f>
        <v>74.965437677176141</v>
      </c>
      <c r="Q954" s="78">
        <f>+SUMIFS(Resultados_Dic3!L$3:L$99980,Resultados_Dic3!$F$3:$F$99980,Produccion_UO!$K954,Resultados_Dic3!$D$3:$D$99980,$L$929,Resultados_Dic3!$E$3:$E$99980,Produccion_UO!$J954,Resultados_Dic3!$A$3:$A$99980,Produccion_UO!$H954)*$I$929</f>
        <v>74.965437677176141</v>
      </c>
      <c r="R954" s="78">
        <f>+SUMIFS(Resultados_Dic3!M$3:M$99980,Resultados_Dic3!$F$3:$F$99980,Produccion_UO!$K954,Resultados_Dic3!$D$3:$D$99980,$L$929,Resultados_Dic3!$E$3:$E$99980,Produccion_UO!$J954,Resultados_Dic3!$A$3:$A$99980,Produccion_UO!$H954)*$I$929</f>
        <v>74.965437677176141</v>
      </c>
      <c r="S954" s="78">
        <f>+SUMIFS(Resultados_Dic3!N$3:N$99980,Resultados_Dic3!$F$3:$F$99980,Produccion_UO!$K954,Resultados_Dic3!$D$3:$D$99980,$L$929,Resultados_Dic3!$E$3:$E$99980,Produccion_UO!$J954,Resultados_Dic3!$A$3:$A$99980,Produccion_UO!$H954)*$I$929</f>
        <v>74.965437677176141</v>
      </c>
      <c r="T954" s="78">
        <f>+SUMIFS(Resultados_Dic3!O$3:O$99980,Resultados_Dic3!$F$3:$F$99980,Produccion_UO!$K954,Resultados_Dic3!$D$3:$D$99980,$L$929,Resultados_Dic3!$E$3:$E$99980,Produccion_UO!$J954,Resultados_Dic3!$A$3:$A$99980,Produccion_UO!$H954)*$I$929</f>
        <v>74.965437677176141</v>
      </c>
      <c r="U954" s="78">
        <f>+SUMIFS(Resultados_Dic3!P$3:P$99980,Resultados_Dic3!$F$3:$F$99980,Produccion_UO!$K954,Resultados_Dic3!$D$3:$D$99980,$L$929,Resultados_Dic3!$E$3:$E$99980,Produccion_UO!$J954,Resultados_Dic3!$A$3:$A$99980,Produccion_UO!$H954)*$I$929</f>
        <v>74.965437677176141</v>
      </c>
      <c r="V954" s="78">
        <f>+SUMIFS(Resultados_Dic3!Q$3:Q$99980,Resultados_Dic3!$F$3:$F$99980,Produccion_UO!$K954,Resultados_Dic3!$D$3:$D$99980,$L$929,Resultados_Dic3!$E$3:$E$99980,Produccion_UO!$J954,Resultados_Dic3!$A$3:$A$99980,Produccion_UO!$H954)*$I$929</f>
        <v>74.965437677176141</v>
      </c>
      <c r="W954" s="78">
        <f>+SUMIFS(Resultados_Dic3!R$3:R$99980,Resultados_Dic3!$F$3:$F$99980,Produccion_UO!$K954,Resultados_Dic3!$D$3:$D$99980,$L$929,Resultados_Dic3!$E$3:$E$99980,Produccion_UO!$J954,Resultados_Dic3!$A$3:$A$99980,Produccion_UO!$H954)*$I$929</f>
        <v>74.965437677176141</v>
      </c>
      <c r="X954" s="78">
        <f>+SUMIFS(Resultados_Dic3!S$3:S$99980,Resultados_Dic3!$F$3:$F$99980,Produccion_UO!$K954,Resultados_Dic3!$D$3:$D$99980,$L$929,Resultados_Dic3!$E$3:$E$99980,Produccion_UO!$J954,Resultados_Dic3!$A$3:$A$99980,Produccion_UO!$H954)*$I$929</f>
        <v>74.965437677176141</v>
      </c>
      <c r="Y954" s="78">
        <f>+SUMIFS(Resultados_Dic3!T$3:T$99980,Resultados_Dic3!$F$3:$F$99980,Produccion_UO!$K954,Resultados_Dic3!$D$3:$D$99980,$L$929,Resultados_Dic3!$E$3:$E$99980,Produccion_UO!$J954,Resultados_Dic3!$A$3:$A$99980,Produccion_UO!$H954)*$I$929</f>
        <v>74.965437677176141</v>
      </c>
      <c r="Z954" s="78">
        <f>+SUMIFS(Resultados_Dic3!U$3:U$99980,Resultados_Dic3!$F$3:$F$99980,Produccion_UO!$K954,Resultados_Dic3!$D$3:$D$99980,$L$929,Resultados_Dic3!$E$3:$E$99980,Produccion_UO!$J954,Resultados_Dic3!$A$3:$A$99980,Produccion_UO!$H954)*$I$929</f>
        <v>74.965437677176141</v>
      </c>
      <c r="AA954" s="78">
        <f>+SUMIFS(Resultados_Dic3!V$3:V$99980,Resultados_Dic3!$F$3:$F$99980,Produccion_UO!$K954,Resultados_Dic3!$D$3:$D$99980,$L$929,Resultados_Dic3!$E$3:$E$99980,Produccion_UO!$J954,Resultados_Dic3!$A$3:$A$99980,Produccion_UO!$H954)*$I$929</f>
        <v>74.965437677176141</v>
      </c>
      <c r="AB954" s="78">
        <f>+SUMIFS(Resultados_Dic3!W$3:W$99980,Resultados_Dic3!$F$3:$F$99980,Produccion_UO!$K954,Resultados_Dic3!$D$3:$D$99980,$L$929,Resultados_Dic3!$E$3:$E$99980,Produccion_UO!$J954,Resultados_Dic3!$A$3:$A$99980,Produccion_UO!$H954)*$I$929</f>
        <v>74.965437677176141</v>
      </c>
      <c r="AC954" s="78">
        <f>+SUMIFS(Resultados_Dic3!X$3:X$99980,Resultados_Dic3!$F$3:$F$99980,Produccion_UO!$K954,Resultados_Dic3!$D$3:$D$99980,$L$929,Resultados_Dic3!$E$3:$E$99980,Produccion_UO!$J954,Resultados_Dic3!$A$3:$A$99980,Produccion_UO!$H954)*$I$929</f>
        <v>74.965437677176141</v>
      </c>
      <c r="AD954" s="78">
        <f>+SUMIFS(Resultados_Dic3!Y$3:Y$99980,Resultados_Dic3!$F$3:$F$99980,Produccion_UO!$K954,Resultados_Dic3!$D$3:$D$99980,$L$929,Resultados_Dic3!$E$3:$E$99980,Produccion_UO!$J954,Resultados_Dic3!$A$3:$A$99980,Produccion_UO!$H954)*$I$929</f>
        <v>74.965437677176141</v>
      </c>
      <c r="AE954" s="78">
        <f>+SUMIFS(Resultados_Dic3!Z$3:Z$99980,Resultados_Dic3!$F$3:$F$99980,Produccion_UO!$K954,Resultados_Dic3!$D$3:$D$99980,$L$929,Resultados_Dic3!$E$3:$E$99980,Produccion_UO!$J954,Resultados_Dic3!$A$3:$A$99980,Produccion_UO!$H954)*$I$929</f>
        <v>74.965437677176141</v>
      </c>
      <c r="AF954" s="78">
        <f>+SUMIFS(Resultados_Dic3!AA$3:AA$99980,Resultados_Dic3!$F$3:$F$99980,Produccion_UO!$K954,Resultados_Dic3!$D$3:$D$99980,$L$929,Resultados_Dic3!$E$3:$E$99980,Produccion_UO!$J954,Resultados_Dic3!$A$3:$A$99980,Produccion_UO!$H954)*$I$929</f>
        <v>74.965437677176141</v>
      </c>
      <c r="AG954" s="78">
        <f>+SUMIFS(Resultados_Dic3!AB$3:AB$99980,Resultados_Dic3!$F$3:$F$99980,Produccion_UO!$K954,Resultados_Dic3!$D$3:$D$99980,$L$929,Resultados_Dic3!$E$3:$E$99980,Produccion_UO!$J954,Resultados_Dic3!$A$3:$A$99980,Produccion_UO!$H954)*$I$929</f>
        <v>74.965437677176141</v>
      </c>
      <c r="AH954" s="78">
        <f>+SUMIFS(Resultados_Dic3!AC$3:AC$99980,Resultados_Dic3!$F$3:$F$99980,Produccion_UO!$K954,Resultados_Dic3!$D$3:$D$99980,$L$929,Resultados_Dic3!$E$3:$E$99980,Produccion_UO!$J954,Resultados_Dic3!$A$3:$A$99980,Produccion_UO!$H954)*$I$929</f>
        <v>74.965437677176141</v>
      </c>
      <c r="AI954" s="78">
        <f>+SUMIFS(Resultados_Dic3!AD$3:AD$99980,Resultados_Dic3!$F$3:$F$99980,Produccion_UO!$K954,Resultados_Dic3!$D$3:$D$99980,$L$929,Resultados_Dic3!$E$3:$E$99980,Produccion_UO!$J954,Resultados_Dic3!$A$3:$A$99980,Produccion_UO!$H954)*$I$929</f>
        <v>74.965437677176141</v>
      </c>
      <c r="AJ954" s="78">
        <f>+SUMIFS(Resultados_Dic3!AE$3:AE$99980,Resultados_Dic3!$F$3:$F$99980,Produccion_UO!$K954,Resultados_Dic3!$D$3:$D$99980,$L$929,Resultados_Dic3!$E$3:$E$99980,Produccion_UO!$J954,Resultados_Dic3!$A$3:$A$99980,Produccion_UO!$H954)*$I$929</f>
        <v>74.965437677176141</v>
      </c>
      <c r="AK954" s="78">
        <f>+SUMIFS(Resultados_Dic3!AF$3:AF$99980,Resultados_Dic3!$F$3:$F$99980,Produccion_UO!$K954,Resultados_Dic3!$D$3:$D$99980,$L$929,Resultados_Dic3!$E$3:$E$99980,Produccion_UO!$J954,Resultados_Dic3!$A$3:$A$99980,Produccion_UO!$H954)*$I$929</f>
        <v>74.965437677176141</v>
      </c>
      <c r="AL954" s="78">
        <f>+SUMIFS(Resultados_Dic3!AG$3:AG$99980,Resultados_Dic3!$F$3:$F$99980,Produccion_UO!$K954,Resultados_Dic3!$D$3:$D$99980,$L$929,Resultados_Dic3!$E$3:$E$99980,Produccion_UO!$J954,Resultados_Dic3!$A$3:$A$99980,Produccion_UO!$H954)*$I$929</f>
        <v>74.965437677176141</v>
      </c>
      <c r="AM954" s="78">
        <f>+SUMIFS(Resultados_Dic3!AH$3:AH$99980,Resultados_Dic3!$F$3:$F$99980,Produccion_UO!$K954,Resultados_Dic3!$D$3:$D$99980,$L$929,Resultados_Dic3!$E$3:$E$99980,Produccion_UO!$J954,Resultados_Dic3!$A$3:$A$99980,Produccion_UO!$H954)*$I$929</f>
        <v>74.965437677176141</v>
      </c>
      <c r="AN954" s="78">
        <f>+SUMIFS(Resultados_Dic3!AI$3:AI$99980,Resultados_Dic3!$F$3:$F$99980,Produccion_UO!$K954,Resultados_Dic3!$D$3:$D$99980,$L$929,Resultados_Dic3!$E$3:$E$99980,Produccion_UO!$J954,Resultados_Dic3!$A$3:$A$99980,Produccion_UO!$H954)*$I$929</f>
        <v>74.965437677176141</v>
      </c>
      <c r="AO954" s="78">
        <f>+SUMIFS(Resultados_Dic3!AJ$3:AJ$99980,Resultados_Dic3!$F$3:$F$99980,Produccion_UO!$K954,Resultados_Dic3!$D$3:$D$99980,$L$929,Resultados_Dic3!$E$3:$E$99980,Produccion_UO!$J954,Resultados_Dic3!$A$3:$A$99980,Produccion_UO!$H954)*$I$929</f>
        <v>74.965437677176141</v>
      </c>
      <c r="AP954" s="78">
        <f>+SUMIFS(Resultados_Dic3!AK$3:AK$99980,Resultados_Dic3!$F$3:$F$99980,Produccion_UO!$K954,Resultados_Dic3!$D$3:$D$99980,$L$929,Resultados_Dic3!$E$3:$E$99980,Produccion_UO!$J954,Resultados_Dic3!$A$3:$A$99980,Produccion_UO!$H954)*$I$929</f>
        <v>74.965437677176141</v>
      </c>
      <c r="AQ954" s="78">
        <f>+SUMIFS(Resultados_Dic3!AL$3:AL$99980,Resultados_Dic3!$F$3:$F$99980,Produccion_UO!$K954,Resultados_Dic3!$D$3:$D$99980,$L$929,Resultados_Dic3!$E$3:$E$99980,Produccion_UO!$J954,Resultados_Dic3!$A$3:$A$99980,Produccion_UO!$H954)*$I$929</f>
        <v>74.965437677176141</v>
      </c>
      <c r="AR954" s="78">
        <f>+SUMIFS(Resultados_Dic3!AM$3:AM$99980,Resultados_Dic3!$F$3:$F$99980,Produccion_UO!$K954,Resultados_Dic3!$D$3:$D$99980,$L$929,Resultados_Dic3!$E$3:$E$99980,Produccion_UO!$J954,Resultados_Dic3!$A$3:$A$99980,Produccion_UO!$H954)*$I$929</f>
        <v>74.965437677176141</v>
      </c>
    </row>
    <row r="955" spans="8:44" x14ac:dyDescent="0.25">
      <c r="H955" s="17" t="str">
        <f t="shared" si="251"/>
        <v>DIC7</v>
      </c>
      <c r="K955" s="255" t="s">
        <v>713</v>
      </c>
      <c r="L955" s="256" t="s">
        <v>710</v>
      </c>
      <c r="M955" s="257">
        <f>+M956+M964</f>
        <v>4.5033248731270135</v>
      </c>
      <c r="N955" s="257">
        <f t="shared" ref="N955:AR955" si="262">+N956+N964</f>
        <v>4.3106972079152541</v>
      </c>
      <c r="O955" s="257">
        <f t="shared" si="262"/>
        <v>4.1186196648076665</v>
      </c>
      <c r="P955" s="257">
        <f t="shared" si="262"/>
        <v>3.9265421217000789</v>
      </c>
      <c r="Q955" s="257">
        <f t="shared" si="262"/>
        <v>3.7344645785924868</v>
      </c>
      <c r="R955" s="257">
        <f t="shared" si="262"/>
        <v>3.5209807919963496</v>
      </c>
      <c r="S955" s="257">
        <f t="shared" si="262"/>
        <v>3.3076652482132198</v>
      </c>
      <c r="T955" s="257">
        <f t="shared" si="262"/>
        <v>3.0851142468199604</v>
      </c>
      <c r="U955" s="257">
        <f t="shared" si="262"/>
        <v>2.9267212138824146</v>
      </c>
      <c r="V955" s="257">
        <f t="shared" si="262"/>
        <v>2.5446551152482626</v>
      </c>
      <c r="W955" s="257">
        <f t="shared" si="262"/>
        <v>2.5207282044310459</v>
      </c>
      <c r="X955" s="257">
        <f t="shared" si="262"/>
        <v>2.4968012936138284</v>
      </c>
      <c r="Y955" s="257">
        <f t="shared" si="262"/>
        <v>2.4844183674419265</v>
      </c>
      <c r="Z955" s="257">
        <f t="shared" si="262"/>
        <v>2.4720354412700249</v>
      </c>
      <c r="AA955" s="257">
        <f t="shared" si="262"/>
        <v>0</v>
      </c>
      <c r="AB955" s="257">
        <f t="shared" si="262"/>
        <v>0</v>
      </c>
      <c r="AC955" s="257">
        <f t="shared" si="262"/>
        <v>0</v>
      </c>
      <c r="AD955" s="257">
        <f t="shared" si="262"/>
        <v>0</v>
      </c>
      <c r="AE955" s="257">
        <f t="shared" si="262"/>
        <v>0</v>
      </c>
      <c r="AF955" s="257">
        <f t="shared" si="262"/>
        <v>0</v>
      </c>
      <c r="AG955" s="257">
        <f t="shared" si="262"/>
        <v>0</v>
      </c>
      <c r="AH955" s="257">
        <f t="shared" si="262"/>
        <v>0</v>
      </c>
      <c r="AI955" s="257">
        <f t="shared" si="262"/>
        <v>0</v>
      </c>
      <c r="AJ955" s="257">
        <f t="shared" si="262"/>
        <v>0</v>
      </c>
      <c r="AK955" s="257">
        <f t="shared" si="262"/>
        <v>0</v>
      </c>
      <c r="AL955" s="257">
        <f t="shared" si="262"/>
        <v>0</v>
      </c>
      <c r="AM955" s="257">
        <f t="shared" si="262"/>
        <v>0</v>
      </c>
      <c r="AN955" s="257">
        <f t="shared" si="262"/>
        <v>0</v>
      </c>
      <c r="AO955" s="257">
        <f t="shared" si="262"/>
        <v>0</v>
      </c>
      <c r="AP955" s="257">
        <f t="shared" si="262"/>
        <v>0</v>
      </c>
      <c r="AQ955" s="257">
        <f t="shared" si="262"/>
        <v>0</v>
      </c>
      <c r="AR955" s="257">
        <f t="shared" si="262"/>
        <v>0</v>
      </c>
    </row>
    <row r="956" spans="8:44" x14ac:dyDescent="0.25">
      <c r="H956" s="17" t="str">
        <f t="shared" si="251"/>
        <v>DIC7</v>
      </c>
      <c r="J956" s="24"/>
      <c r="K956" s="248" t="s">
        <v>733</v>
      </c>
      <c r="L956" s="230" t="s">
        <v>711</v>
      </c>
      <c r="M956" s="78">
        <f>+SUM(M957:M963)</f>
        <v>3.8450045840156188</v>
      </c>
      <c r="N956" s="78">
        <f t="shared" ref="N956:AR956" si="263">+SUM(N957:N963)</f>
        <v>3.6538578585985109</v>
      </c>
      <c r="O956" s="78">
        <f t="shared" si="263"/>
        <v>3.4657148079369082</v>
      </c>
      <c r="P956" s="78">
        <f t="shared" si="263"/>
        <v>3.2775717572753051</v>
      </c>
      <c r="Q956" s="78">
        <f t="shared" si="263"/>
        <v>3.0894287066136981</v>
      </c>
      <c r="R956" s="78">
        <f t="shared" si="263"/>
        <v>2.8813855699563704</v>
      </c>
      <c r="S956" s="78">
        <f t="shared" si="263"/>
        <v>2.6733424332990383</v>
      </c>
      <c r="T956" s="78">
        <f t="shared" si="263"/>
        <v>2.4641392376895581</v>
      </c>
      <c r="U956" s="78">
        <f t="shared" si="263"/>
        <v>2.3170447983796731</v>
      </c>
      <c r="V956" s="78">
        <f t="shared" si="263"/>
        <v>2.0791204776995755</v>
      </c>
      <c r="W956" s="78">
        <f t="shared" si="263"/>
        <v>2.0588709259047637</v>
      </c>
      <c r="X956" s="78">
        <f t="shared" si="263"/>
        <v>2.038621374109951</v>
      </c>
      <c r="Y956" s="78">
        <f t="shared" si="263"/>
        <v>2.0281415964735992</v>
      </c>
      <c r="Z956" s="78">
        <f t="shared" si="263"/>
        <v>2.0176618188372473</v>
      </c>
      <c r="AA956" s="78">
        <f t="shared" si="263"/>
        <v>0</v>
      </c>
      <c r="AB956" s="78">
        <f t="shared" si="263"/>
        <v>0</v>
      </c>
      <c r="AC956" s="78">
        <f t="shared" si="263"/>
        <v>0</v>
      </c>
      <c r="AD956" s="78">
        <f t="shared" si="263"/>
        <v>0</v>
      </c>
      <c r="AE956" s="78">
        <f t="shared" si="263"/>
        <v>0</v>
      </c>
      <c r="AF956" s="78">
        <f t="shared" si="263"/>
        <v>0</v>
      </c>
      <c r="AG956" s="78">
        <f t="shared" si="263"/>
        <v>0</v>
      </c>
      <c r="AH956" s="78">
        <f t="shared" si="263"/>
        <v>0</v>
      </c>
      <c r="AI956" s="78">
        <f t="shared" si="263"/>
        <v>0</v>
      </c>
      <c r="AJ956" s="78">
        <f t="shared" si="263"/>
        <v>0</v>
      </c>
      <c r="AK956" s="78">
        <f t="shared" si="263"/>
        <v>0</v>
      </c>
      <c r="AL956" s="78">
        <f t="shared" si="263"/>
        <v>0</v>
      </c>
      <c r="AM956" s="78">
        <f t="shared" si="263"/>
        <v>0</v>
      </c>
      <c r="AN956" s="78">
        <f t="shared" si="263"/>
        <v>0</v>
      </c>
      <c r="AO956" s="78">
        <f t="shared" si="263"/>
        <v>0</v>
      </c>
      <c r="AP956" s="78">
        <f t="shared" si="263"/>
        <v>0</v>
      </c>
      <c r="AQ956" s="78">
        <f t="shared" si="263"/>
        <v>0</v>
      </c>
      <c r="AR956" s="78">
        <f t="shared" si="263"/>
        <v>0</v>
      </c>
    </row>
    <row r="957" spans="8:44" x14ac:dyDescent="0.25">
      <c r="H957" s="17" t="str">
        <f t="shared" si="251"/>
        <v>DIC7</v>
      </c>
      <c r="J957" s="24" t="s">
        <v>735</v>
      </c>
      <c r="K957" s="13" t="s">
        <v>466</v>
      </c>
      <c r="L957" s="13" t="s">
        <v>320</v>
      </c>
      <c r="M957" s="78">
        <f>+SUMIFS(Resultados_Dic3!H$3:H$99980,Resultados_Dic3!$F$3:$F$99980,Produccion_UO!$K957,Resultados_Dic3!$D$3:$D$99980,$L$929,Resultados_Dic3!$E$3:$E$99980,Produccion_UO!$J957,Resultados_Dic3!$A$3:$A$99980,Produccion_UO!$H957)*$I$929</f>
        <v>0</v>
      </c>
      <c r="N957" s="78">
        <f>+SUMIFS(Resultados_Dic3!I$3:I$99980,Resultados_Dic3!$F$3:$F$99980,Produccion_UO!$K957,Resultados_Dic3!$D$3:$D$99980,$L$929,Resultados_Dic3!$E$3:$E$99980,Produccion_UO!$J957,Resultados_Dic3!$A$3:$A$99980,Produccion_UO!$H957)*$I$929</f>
        <v>0</v>
      </c>
      <c r="O957" s="78">
        <f>+SUMIFS(Resultados_Dic3!J$3:J$99980,Resultados_Dic3!$F$3:$F$99980,Produccion_UO!$K957,Resultados_Dic3!$D$3:$D$99980,$L$929,Resultados_Dic3!$E$3:$E$99980,Produccion_UO!$J957,Resultados_Dic3!$A$3:$A$99980,Produccion_UO!$H957)*$I$929</f>
        <v>0</v>
      </c>
      <c r="P957" s="78">
        <f>+SUMIFS(Resultados_Dic3!K$3:K$99980,Resultados_Dic3!$F$3:$F$99980,Produccion_UO!$K957,Resultados_Dic3!$D$3:$D$99980,$L$929,Resultados_Dic3!$E$3:$E$99980,Produccion_UO!$J957,Resultados_Dic3!$A$3:$A$99980,Produccion_UO!$H957)*$I$929</f>
        <v>0</v>
      </c>
      <c r="Q957" s="78">
        <f>+SUMIFS(Resultados_Dic3!L$3:L$99980,Resultados_Dic3!$F$3:$F$99980,Produccion_UO!$K957,Resultados_Dic3!$D$3:$D$99980,$L$929,Resultados_Dic3!$E$3:$E$99980,Produccion_UO!$J957,Resultados_Dic3!$A$3:$A$99980,Produccion_UO!$H957)*$I$929</f>
        <v>0</v>
      </c>
      <c r="R957" s="78">
        <f>+SUMIFS(Resultados_Dic3!M$3:M$99980,Resultados_Dic3!$F$3:$F$99980,Produccion_UO!$K957,Resultados_Dic3!$D$3:$D$99980,$L$929,Resultados_Dic3!$E$3:$E$99980,Produccion_UO!$J957,Resultados_Dic3!$A$3:$A$99980,Produccion_UO!$H957)*$I$929</f>
        <v>0</v>
      </c>
      <c r="S957" s="78">
        <f>+SUMIFS(Resultados_Dic3!N$3:N$99980,Resultados_Dic3!$F$3:$F$99980,Produccion_UO!$K957,Resultados_Dic3!$D$3:$D$99980,$L$929,Resultados_Dic3!$E$3:$E$99980,Produccion_UO!$J957,Resultados_Dic3!$A$3:$A$99980,Produccion_UO!$H957)*$I$929</f>
        <v>0</v>
      </c>
      <c r="T957" s="78">
        <f>+SUMIFS(Resultados_Dic3!O$3:O$99980,Resultados_Dic3!$F$3:$F$99980,Produccion_UO!$K957,Resultados_Dic3!$D$3:$D$99980,$L$929,Resultados_Dic3!$E$3:$E$99980,Produccion_UO!$J957,Resultados_Dic3!$A$3:$A$99980,Produccion_UO!$H957)*$I$929</f>
        <v>0</v>
      </c>
      <c r="U957" s="78">
        <f>+SUMIFS(Resultados_Dic3!P$3:P$99980,Resultados_Dic3!$F$3:$F$99980,Produccion_UO!$K957,Resultados_Dic3!$D$3:$D$99980,$L$929,Resultados_Dic3!$E$3:$E$99980,Produccion_UO!$J957,Resultados_Dic3!$A$3:$A$99980,Produccion_UO!$H957)*$I$929</f>
        <v>0</v>
      </c>
      <c r="V957" s="78">
        <f>+SUMIFS(Resultados_Dic3!Q$3:Q$99980,Resultados_Dic3!$F$3:$F$99980,Produccion_UO!$K957,Resultados_Dic3!$D$3:$D$99980,$L$929,Resultados_Dic3!$E$3:$E$99980,Produccion_UO!$J957,Resultados_Dic3!$A$3:$A$99980,Produccion_UO!$H957)*$I$929</f>
        <v>0</v>
      </c>
      <c r="W957" s="78">
        <f>+SUMIFS(Resultados_Dic3!R$3:R$99980,Resultados_Dic3!$F$3:$F$99980,Produccion_UO!$K957,Resultados_Dic3!$D$3:$D$99980,$L$929,Resultados_Dic3!$E$3:$E$99980,Produccion_UO!$J957,Resultados_Dic3!$A$3:$A$99980,Produccion_UO!$H957)*$I$929</f>
        <v>0</v>
      </c>
      <c r="X957" s="78">
        <f>+SUMIFS(Resultados_Dic3!S$3:S$99980,Resultados_Dic3!$F$3:$F$99980,Produccion_UO!$K957,Resultados_Dic3!$D$3:$D$99980,$L$929,Resultados_Dic3!$E$3:$E$99980,Produccion_UO!$J957,Resultados_Dic3!$A$3:$A$99980,Produccion_UO!$H957)*$I$929</f>
        <v>0</v>
      </c>
      <c r="Y957" s="78">
        <f>+SUMIFS(Resultados_Dic3!T$3:T$99980,Resultados_Dic3!$F$3:$F$99980,Produccion_UO!$K957,Resultados_Dic3!$D$3:$D$99980,$L$929,Resultados_Dic3!$E$3:$E$99980,Produccion_UO!$J957,Resultados_Dic3!$A$3:$A$99980,Produccion_UO!$H957)*$I$929</f>
        <v>0</v>
      </c>
      <c r="Z957" s="78">
        <f>+SUMIFS(Resultados_Dic3!U$3:U$99980,Resultados_Dic3!$F$3:$F$99980,Produccion_UO!$K957,Resultados_Dic3!$D$3:$D$99980,$L$929,Resultados_Dic3!$E$3:$E$99980,Produccion_UO!$J957,Resultados_Dic3!$A$3:$A$99980,Produccion_UO!$H957)*$I$929</f>
        <v>0</v>
      </c>
      <c r="AA957" s="78">
        <f>+SUMIFS(Resultados_Dic3!V$3:V$99980,Resultados_Dic3!$F$3:$F$99980,Produccion_UO!$K957,Resultados_Dic3!$D$3:$D$99980,$L$929,Resultados_Dic3!$E$3:$E$99980,Produccion_UO!$J957,Resultados_Dic3!$A$3:$A$99980,Produccion_UO!$H957)*$I$929</f>
        <v>0</v>
      </c>
      <c r="AB957" s="78">
        <f>+SUMIFS(Resultados_Dic3!W$3:W$99980,Resultados_Dic3!$F$3:$F$99980,Produccion_UO!$K957,Resultados_Dic3!$D$3:$D$99980,$L$929,Resultados_Dic3!$E$3:$E$99980,Produccion_UO!$J957,Resultados_Dic3!$A$3:$A$99980,Produccion_UO!$H957)*$I$929</f>
        <v>0</v>
      </c>
      <c r="AC957" s="78">
        <f>+SUMIFS(Resultados_Dic3!X$3:X$99980,Resultados_Dic3!$F$3:$F$99980,Produccion_UO!$K957,Resultados_Dic3!$D$3:$D$99980,$L$929,Resultados_Dic3!$E$3:$E$99980,Produccion_UO!$J957,Resultados_Dic3!$A$3:$A$99980,Produccion_UO!$H957)*$I$929</f>
        <v>0</v>
      </c>
      <c r="AD957" s="78">
        <f>+SUMIFS(Resultados_Dic3!Y$3:Y$99980,Resultados_Dic3!$F$3:$F$99980,Produccion_UO!$K957,Resultados_Dic3!$D$3:$D$99980,$L$929,Resultados_Dic3!$E$3:$E$99980,Produccion_UO!$J957,Resultados_Dic3!$A$3:$A$99980,Produccion_UO!$H957)*$I$929</f>
        <v>0</v>
      </c>
      <c r="AE957" s="78">
        <f>+SUMIFS(Resultados_Dic3!Z$3:Z$99980,Resultados_Dic3!$F$3:$F$99980,Produccion_UO!$K957,Resultados_Dic3!$D$3:$D$99980,$L$929,Resultados_Dic3!$E$3:$E$99980,Produccion_UO!$J957,Resultados_Dic3!$A$3:$A$99980,Produccion_UO!$H957)*$I$929</f>
        <v>0</v>
      </c>
      <c r="AF957" s="78">
        <f>+SUMIFS(Resultados_Dic3!AA$3:AA$99980,Resultados_Dic3!$F$3:$F$99980,Produccion_UO!$K957,Resultados_Dic3!$D$3:$D$99980,$L$929,Resultados_Dic3!$E$3:$E$99980,Produccion_UO!$J957,Resultados_Dic3!$A$3:$A$99980,Produccion_UO!$H957)*$I$929</f>
        <v>0</v>
      </c>
      <c r="AG957" s="78">
        <f>+SUMIFS(Resultados_Dic3!AB$3:AB$99980,Resultados_Dic3!$F$3:$F$99980,Produccion_UO!$K957,Resultados_Dic3!$D$3:$D$99980,$L$929,Resultados_Dic3!$E$3:$E$99980,Produccion_UO!$J957,Resultados_Dic3!$A$3:$A$99980,Produccion_UO!$H957)*$I$929</f>
        <v>0</v>
      </c>
      <c r="AH957" s="78">
        <f>+SUMIFS(Resultados_Dic3!AC$3:AC$99980,Resultados_Dic3!$F$3:$F$99980,Produccion_UO!$K957,Resultados_Dic3!$D$3:$D$99980,$L$929,Resultados_Dic3!$E$3:$E$99980,Produccion_UO!$J957,Resultados_Dic3!$A$3:$A$99980,Produccion_UO!$H957)*$I$929</f>
        <v>0</v>
      </c>
      <c r="AI957" s="78">
        <f>+SUMIFS(Resultados_Dic3!AD$3:AD$99980,Resultados_Dic3!$F$3:$F$99980,Produccion_UO!$K957,Resultados_Dic3!$D$3:$D$99980,$L$929,Resultados_Dic3!$E$3:$E$99980,Produccion_UO!$J957,Resultados_Dic3!$A$3:$A$99980,Produccion_UO!$H957)*$I$929</f>
        <v>0</v>
      </c>
      <c r="AJ957" s="78">
        <f>+SUMIFS(Resultados_Dic3!AE$3:AE$99980,Resultados_Dic3!$F$3:$F$99980,Produccion_UO!$K957,Resultados_Dic3!$D$3:$D$99980,$L$929,Resultados_Dic3!$E$3:$E$99980,Produccion_UO!$J957,Resultados_Dic3!$A$3:$A$99980,Produccion_UO!$H957)*$I$929</f>
        <v>0</v>
      </c>
      <c r="AK957" s="78">
        <f>+SUMIFS(Resultados_Dic3!AF$3:AF$99980,Resultados_Dic3!$F$3:$F$99980,Produccion_UO!$K957,Resultados_Dic3!$D$3:$D$99980,$L$929,Resultados_Dic3!$E$3:$E$99980,Produccion_UO!$J957,Resultados_Dic3!$A$3:$A$99980,Produccion_UO!$H957)*$I$929</f>
        <v>0</v>
      </c>
      <c r="AL957" s="78">
        <f>+SUMIFS(Resultados_Dic3!AG$3:AG$99980,Resultados_Dic3!$F$3:$F$99980,Produccion_UO!$K957,Resultados_Dic3!$D$3:$D$99980,$L$929,Resultados_Dic3!$E$3:$E$99980,Produccion_UO!$J957,Resultados_Dic3!$A$3:$A$99980,Produccion_UO!$H957)*$I$929</f>
        <v>0</v>
      </c>
      <c r="AM957" s="78">
        <f>+SUMIFS(Resultados_Dic3!AH$3:AH$99980,Resultados_Dic3!$F$3:$F$99980,Produccion_UO!$K957,Resultados_Dic3!$D$3:$D$99980,$L$929,Resultados_Dic3!$E$3:$E$99980,Produccion_UO!$J957,Resultados_Dic3!$A$3:$A$99980,Produccion_UO!$H957)*$I$929</f>
        <v>0</v>
      </c>
      <c r="AN957" s="78">
        <f>+SUMIFS(Resultados_Dic3!AI$3:AI$99980,Resultados_Dic3!$F$3:$F$99980,Produccion_UO!$K957,Resultados_Dic3!$D$3:$D$99980,$L$929,Resultados_Dic3!$E$3:$E$99980,Produccion_UO!$J957,Resultados_Dic3!$A$3:$A$99980,Produccion_UO!$H957)*$I$929</f>
        <v>0</v>
      </c>
      <c r="AO957" s="78">
        <f>+SUMIFS(Resultados_Dic3!AJ$3:AJ$99980,Resultados_Dic3!$F$3:$F$99980,Produccion_UO!$K957,Resultados_Dic3!$D$3:$D$99980,$L$929,Resultados_Dic3!$E$3:$E$99980,Produccion_UO!$J957,Resultados_Dic3!$A$3:$A$99980,Produccion_UO!$H957)*$I$929</f>
        <v>0</v>
      </c>
      <c r="AP957" s="78">
        <f>+SUMIFS(Resultados_Dic3!AK$3:AK$99980,Resultados_Dic3!$F$3:$F$99980,Produccion_UO!$K957,Resultados_Dic3!$D$3:$D$99980,$L$929,Resultados_Dic3!$E$3:$E$99980,Produccion_UO!$J957,Resultados_Dic3!$A$3:$A$99980,Produccion_UO!$H957)*$I$929</f>
        <v>0</v>
      </c>
      <c r="AQ957" s="78">
        <f>+SUMIFS(Resultados_Dic3!AL$3:AL$99980,Resultados_Dic3!$F$3:$F$99980,Produccion_UO!$K957,Resultados_Dic3!$D$3:$D$99980,$L$929,Resultados_Dic3!$E$3:$E$99980,Produccion_UO!$J957,Resultados_Dic3!$A$3:$A$99980,Produccion_UO!$H957)*$I$929</f>
        <v>0</v>
      </c>
      <c r="AR957" s="78">
        <f>+SUMIFS(Resultados_Dic3!AM$3:AM$99980,Resultados_Dic3!$F$3:$F$99980,Produccion_UO!$K957,Resultados_Dic3!$D$3:$D$99980,$L$929,Resultados_Dic3!$E$3:$E$99980,Produccion_UO!$J957,Resultados_Dic3!$A$3:$A$99980,Produccion_UO!$H957)*$I$929</f>
        <v>0</v>
      </c>
    </row>
    <row r="958" spans="8:44" x14ac:dyDescent="0.25">
      <c r="H958" s="17" t="str">
        <f t="shared" si="251"/>
        <v>DIC7</v>
      </c>
      <c r="J958" s="24" t="s">
        <v>114</v>
      </c>
      <c r="K958" s="13" t="s">
        <v>215</v>
      </c>
      <c r="L958" s="13" t="s">
        <v>322</v>
      </c>
      <c r="M958" s="78">
        <f>+SUMIFS(Resultados_Dic3!H$3:H$99980,Resultados_Dic3!$F$3:$F$99980,Produccion_UO!$K958,Resultados_Dic3!$D$3:$D$99980,$L$929,Resultados_Dic3!$E$3:$E$99980,Produccion_UO!$J958,Resultados_Dic3!$A$3:$A$99980,Produccion_UO!$H958)*$I$929</f>
        <v>0</v>
      </c>
      <c r="N958" s="78">
        <f>+SUMIFS(Resultados_Dic3!I$3:I$99980,Resultados_Dic3!$F$3:$F$99980,Produccion_UO!$K958,Resultados_Dic3!$D$3:$D$99980,$L$929,Resultados_Dic3!$E$3:$E$99980,Produccion_UO!$J958,Resultados_Dic3!$A$3:$A$99980,Produccion_UO!$H958)*$I$929</f>
        <v>0</v>
      </c>
      <c r="O958" s="78">
        <f>+SUMIFS(Resultados_Dic3!J$3:J$99980,Resultados_Dic3!$F$3:$F$99980,Produccion_UO!$K958,Resultados_Dic3!$D$3:$D$99980,$L$929,Resultados_Dic3!$E$3:$E$99980,Produccion_UO!$J958,Resultados_Dic3!$A$3:$A$99980,Produccion_UO!$H958)*$I$929</f>
        <v>0</v>
      </c>
      <c r="P958" s="78">
        <f>+SUMIFS(Resultados_Dic3!K$3:K$99980,Resultados_Dic3!$F$3:$F$99980,Produccion_UO!$K958,Resultados_Dic3!$D$3:$D$99980,$L$929,Resultados_Dic3!$E$3:$E$99980,Produccion_UO!$J958,Resultados_Dic3!$A$3:$A$99980,Produccion_UO!$H958)*$I$929</f>
        <v>0</v>
      </c>
      <c r="Q958" s="78">
        <f>+SUMIFS(Resultados_Dic3!L$3:L$99980,Resultados_Dic3!$F$3:$F$99980,Produccion_UO!$K958,Resultados_Dic3!$D$3:$D$99980,$L$929,Resultados_Dic3!$E$3:$E$99980,Produccion_UO!$J958,Resultados_Dic3!$A$3:$A$99980,Produccion_UO!$H958)*$I$929</f>
        <v>0</v>
      </c>
      <c r="R958" s="78">
        <f>+SUMIFS(Resultados_Dic3!M$3:M$99980,Resultados_Dic3!$F$3:$F$99980,Produccion_UO!$K958,Resultados_Dic3!$D$3:$D$99980,$L$929,Resultados_Dic3!$E$3:$E$99980,Produccion_UO!$J958,Resultados_Dic3!$A$3:$A$99980,Produccion_UO!$H958)*$I$929</f>
        <v>0</v>
      </c>
      <c r="S958" s="78">
        <f>+SUMIFS(Resultados_Dic3!N$3:N$99980,Resultados_Dic3!$F$3:$F$99980,Produccion_UO!$K958,Resultados_Dic3!$D$3:$D$99980,$L$929,Resultados_Dic3!$E$3:$E$99980,Produccion_UO!$J958,Resultados_Dic3!$A$3:$A$99980,Produccion_UO!$H958)*$I$929</f>
        <v>0</v>
      </c>
      <c r="T958" s="78">
        <f>+SUMIFS(Resultados_Dic3!O$3:O$99980,Resultados_Dic3!$F$3:$F$99980,Produccion_UO!$K958,Resultados_Dic3!$D$3:$D$99980,$L$929,Resultados_Dic3!$E$3:$E$99980,Produccion_UO!$J958,Resultados_Dic3!$A$3:$A$99980,Produccion_UO!$H958)*$I$929</f>
        <v>0</v>
      </c>
      <c r="U958" s="78">
        <f>+SUMIFS(Resultados_Dic3!P$3:P$99980,Resultados_Dic3!$F$3:$F$99980,Produccion_UO!$K958,Resultados_Dic3!$D$3:$D$99980,$L$929,Resultados_Dic3!$E$3:$E$99980,Produccion_UO!$J958,Resultados_Dic3!$A$3:$A$99980,Produccion_UO!$H958)*$I$929</f>
        <v>0</v>
      </c>
      <c r="V958" s="78">
        <f>+SUMIFS(Resultados_Dic3!Q$3:Q$99980,Resultados_Dic3!$F$3:$F$99980,Produccion_UO!$K958,Resultados_Dic3!$D$3:$D$99980,$L$929,Resultados_Dic3!$E$3:$E$99980,Produccion_UO!$J958,Resultados_Dic3!$A$3:$A$99980,Produccion_UO!$H958)*$I$929</f>
        <v>0</v>
      </c>
      <c r="W958" s="78">
        <f>+SUMIFS(Resultados_Dic3!R$3:R$99980,Resultados_Dic3!$F$3:$F$99980,Produccion_UO!$K958,Resultados_Dic3!$D$3:$D$99980,$L$929,Resultados_Dic3!$E$3:$E$99980,Produccion_UO!$J958,Resultados_Dic3!$A$3:$A$99980,Produccion_UO!$H958)*$I$929</f>
        <v>0</v>
      </c>
      <c r="X958" s="78">
        <f>+SUMIFS(Resultados_Dic3!S$3:S$99980,Resultados_Dic3!$F$3:$F$99980,Produccion_UO!$K958,Resultados_Dic3!$D$3:$D$99980,$L$929,Resultados_Dic3!$E$3:$E$99980,Produccion_UO!$J958,Resultados_Dic3!$A$3:$A$99980,Produccion_UO!$H958)*$I$929</f>
        <v>0</v>
      </c>
      <c r="Y958" s="78">
        <f>+SUMIFS(Resultados_Dic3!T$3:T$99980,Resultados_Dic3!$F$3:$F$99980,Produccion_UO!$K958,Resultados_Dic3!$D$3:$D$99980,$L$929,Resultados_Dic3!$E$3:$E$99980,Produccion_UO!$J958,Resultados_Dic3!$A$3:$A$99980,Produccion_UO!$H958)*$I$929</f>
        <v>0</v>
      </c>
      <c r="Z958" s="78">
        <f>+SUMIFS(Resultados_Dic3!U$3:U$99980,Resultados_Dic3!$F$3:$F$99980,Produccion_UO!$K958,Resultados_Dic3!$D$3:$D$99980,$L$929,Resultados_Dic3!$E$3:$E$99980,Produccion_UO!$J958,Resultados_Dic3!$A$3:$A$99980,Produccion_UO!$H958)*$I$929</f>
        <v>0</v>
      </c>
      <c r="AA958" s="78">
        <f>+SUMIFS(Resultados_Dic3!V$3:V$99980,Resultados_Dic3!$F$3:$F$99980,Produccion_UO!$K958,Resultados_Dic3!$D$3:$D$99980,$L$929,Resultados_Dic3!$E$3:$E$99980,Produccion_UO!$J958,Resultados_Dic3!$A$3:$A$99980,Produccion_UO!$H958)*$I$929</f>
        <v>0</v>
      </c>
      <c r="AB958" s="78">
        <f>+SUMIFS(Resultados_Dic3!W$3:W$99980,Resultados_Dic3!$F$3:$F$99980,Produccion_UO!$K958,Resultados_Dic3!$D$3:$D$99980,$L$929,Resultados_Dic3!$E$3:$E$99980,Produccion_UO!$J958,Resultados_Dic3!$A$3:$A$99980,Produccion_UO!$H958)*$I$929</f>
        <v>0</v>
      </c>
      <c r="AC958" s="78">
        <f>+SUMIFS(Resultados_Dic3!X$3:X$99980,Resultados_Dic3!$F$3:$F$99980,Produccion_UO!$K958,Resultados_Dic3!$D$3:$D$99980,$L$929,Resultados_Dic3!$E$3:$E$99980,Produccion_UO!$J958,Resultados_Dic3!$A$3:$A$99980,Produccion_UO!$H958)*$I$929</f>
        <v>0</v>
      </c>
      <c r="AD958" s="78">
        <f>+SUMIFS(Resultados_Dic3!Y$3:Y$99980,Resultados_Dic3!$F$3:$F$99980,Produccion_UO!$K958,Resultados_Dic3!$D$3:$D$99980,$L$929,Resultados_Dic3!$E$3:$E$99980,Produccion_UO!$J958,Resultados_Dic3!$A$3:$A$99980,Produccion_UO!$H958)*$I$929</f>
        <v>0</v>
      </c>
      <c r="AE958" s="78">
        <f>+SUMIFS(Resultados_Dic3!Z$3:Z$99980,Resultados_Dic3!$F$3:$F$99980,Produccion_UO!$K958,Resultados_Dic3!$D$3:$D$99980,$L$929,Resultados_Dic3!$E$3:$E$99980,Produccion_UO!$J958,Resultados_Dic3!$A$3:$A$99980,Produccion_UO!$H958)*$I$929</f>
        <v>0</v>
      </c>
      <c r="AF958" s="78">
        <f>+SUMIFS(Resultados_Dic3!AA$3:AA$99980,Resultados_Dic3!$F$3:$F$99980,Produccion_UO!$K958,Resultados_Dic3!$D$3:$D$99980,$L$929,Resultados_Dic3!$E$3:$E$99980,Produccion_UO!$J958,Resultados_Dic3!$A$3:$A$99980,Produccion_UO!$H958)*$I$929</f>
        <v>0</v>
      </c>
      <c r="AG958" s="78">
        <f>+SUMIFS(Resultados_Dic3!AB$3:AB$99980,Resultados_Dic3!$F$3:$F$99980,Produccion_UO!$K958,Resultados_Dic3!$D$3:$D$99980,$L$929,Resultados_Dic3!$E$3:$E$99980,Produccion_UO!$J958,Resultados_Dic3!$A$3:$A$99980,Produccion_UO!$H958)*$I$929</f>
        <v>0</v>
      </c>
      <c r="AH958" s="78">
        <f>+SUMIFS(Resultados_Dic3!AC$3:AC$99980,Resultados_Dic3!$F$3:$F$99980,Produccion_UO!$K958,Resultados_Dic3!$D$3:$D$99980,$L$929,Resultados_Dic3!$E$3:$E$99980,Produccion_UO!$J958,Resultados_Dic3!$A$3:$A$99980,Produccion_UO!$H958)*$I$929</f>
        <v>0</v>
      </c>
      <c r="AI958" s="78">
        <f>+SUMIFS(Resultados_Dic3!AD$3:AD$99980,Resultados_Dic3!$F$3:$F$99980,Produccion_UO!$K958,Resultados_Dic3!$D$3:$D$99980,$L$929,Resultados_Dic3!$E$3:$E$99980,Produccion_UO!$J958,Resultados_Dic3!$A$3:$A$99980,Produccion_UO!$H958)*$I$929</f>
        <v>0</v>
      </c>
      <c r="AJ958" s="78">
        <f>+SUMIFS(Resultados_Dic3!AE$3:AE$99980,Resultados_Dic3!$F$3:$F$99980,Produccion_UO!$K958,Resultados_Dic3!$D$3:$D$99980,$L$929,Resultados_Dic3!$E$3:$E$99980,Produccion_UO!$J958,Resultados_Dic3!$A$3:$A$99980,Produccion_UO!$H958)*$I$929</f>
        <v>0</v>
      </c>
      <c r="AK958" s="78">
        <f>+SUMIFS(Resultados_Dic3!AF$3:AF$99980,Resultados_Dic3!$F$3:$F$99980,Produccion_UO!$K958,Resultados_Dic3!$D$3:$D$99980,$L$929,Resultados_Dic3!$E$3:$E$99980,Produccion_UO!$J958,Resultados_Dic3!$A$3:$A$99980,Produccion_UO!$H958)*$I$929</f>
        <v>0</v>
      </c>
      <c r="AL958" s="78">
        <f>+SUMIFS(Resultados_Dic3!AG$3:AG$99980,Resultados_Dic3!$F$3:$F$99980,Produccion_UO!$K958,Resultados_Dic3!$D$3:$D$99980,$L$929,Resultados_Dic3!$E$3:$E$99980,Produccion_UO!$J958,Resultados_Dic3!$A$3:$A$99980,Produccion_UO!$H958)*$I$929</f>
        <v>0</v>
      </c>
      <c r="AM958" s="78">
        <f>+SUMIFS(Resultados_Dic3!AH$3:AH$99980,Resultados_Dic3!$F$3:$F$99980,Produccion_UO!$K958,Resultados_Dic3!$D$3:$D$99980,$L$929,Resultados_Dic3!$E$3:$E$99980,Produccion_UO!$J958,Resultados_Dic3!$A$3:$A$99980,Produccion_UO!$H958)*$I$929</f>
        <v>0</v>
      </c>
      <c r="AN958" s="78">
        <f>+SUMIFS(Resultados_Dic3!AI$3:AI$99980,Resultados_Dic3!$F$3:$F$99980,Produccion_UO!$K958,Resultados_Dic3!$D$3:$D$99980,$L$929,Resultados_Dic3!$E$3:$E$99980,Produccion_UO!$J958,Resultados_Dic3!$A$3:$A$99980,Produccion_UO!$H958)*$I$929</f>
        <v>0</v>
      </c>
      <c r="AO958" s="78">
        <f>+SUMIFS(Resultados_Dic3!AJ$3:AJ$99980,Resultados_Dic3!$F$3:$F$99980,Produccion_UO!$K958,Resultados_Dic3!$D$3:$D$99980,$L$929,Resultados_Dic3!$E$3:$E$99980,Produccion_UO!$J958,Resultados_Dic3!$A$3:$A$99980,Produccion_UO!$H958)*$I$929</f>
        <v>0</v>
      </c>
      <c r="AP958" s="78">
        <f>+SUMIFS(Resultados_Dic3!AK$3:AK$99980,Resultados_Dic3!$F$3:$F$99980,Produccion_UO!$K958,Resultados_Dic3!$D$3:$D$99980,$L$929,Resultados_Dic3!$E$3:$E$99980,Produccion_UO!$J958,Resultados_Dic3!$A$3:$A$99980,Produccion_UO!$H958)*$I$929</f>
        <v>0</v>
      </c>
      <c r="AQ958" s="78">
        <f>+SUMIFS(Resultados_Dic3!AL$3:AL$99980,Resultados_Dic3!$F$3:$F$99980,Produccion_UO!$K958,Resultados_Dic3!$D$3:$D$99980,$L$929,Resultados_Dic3!$E$3:$E$99980,Produccion_UO!$J958,Resultados_Dic3!$A$3:$A$99980,Produccion_UO!$H958)*$I$929</f>
        <v>0</v>
      </c>
      <c r="AR958" s="78">
        <f>+SUMIFS(Resultados_Dic3!AM$3:AM$99980,Resultados_Dic3!$F$3:$F$99980,Produccion_UO!$K958,Resultados_Dic3!$D$3:$D$99980,$L$929,Resultados_Dic3!$E$3:$E$99980,Produccion_UO!$J958,Resultados_Dic3!$A$3:$A$99980,Produccion_UO!$H958)*$I$929</f>
        <v>0</v>
      </c>
    </row>
    <row r="959" spans="8:44" x14ac:dyDescent="0.25">
      <c r="H959" s="17" t="str">
        <f t="shared" si="251"/>
        <v>DIC7</v>
      </c>
      <c r="J959" s="24" t="s">
        <v>115</v>
      </c>
      <c r="K959" s="13" t="s">
        <v>215</v>
      </c>
      <c r="L959" s="13" t="s">
        <v>324</v>
      </c>
      <c r="M959" s="78">
        <f>+SUMIFS(Resultados_Dic3!H$3:H$99980,Resultados_Dic3!$F$3:$F$99980,Produccion_UO!$K959,Resultados_Dic3!$D$3:$D$99980,$L$929,Resultados_Dic3!$E$3:$E$99980,Produccion_UO!$J959,Resultados_Dic3!$A$3:$A$99980,Produccion_UO!$H959)*$I$929</f>
        <v>1.9563846486464542</v>
      </c>
      <c r="N959" s="78">
        <f>+SUMIFS(Resultados_Dic3!I$3:I$99980,Resultados_Dic3!$F$3:$F$99980,Produccion_UO!$K959,Resultados_Dic3!$D$3:$D$99980,$L$929,Resultados_Dic3!$E$3:$E$99980,Produccion_UO!$J959,Resultados_Dic3!$A$3:$A$99980,Produccion_UO!$H959)*$I$929</f>
        <v>1.9563846486464542</v>
      </c>
      <c r="O959" s="78">
        <f>+SUMIFS(Resultados_Dic3!J$3:J$99980,Resultados_Dic3!$F$3:$F$99980,Produccion_UO!$K959,Resultados_Dic3!$D$3:$D$99980,$L$929,Resultados_Dic3!$E$3:$E$99980,Produccion_UO!$J959,Resultados_Dic3!$A$3:$A$99980,Produccion_UO!$H959)*$I$929</f>
        <v>1.9563846486464542</v>
      </c>
      <c r="P959" s="78">
        <f>+SUMIFS(Resultados_Dic3!K$3:K$99980,Resultados_Dic3!$F$3:$F$99980,Produccion_UO!$K959,Resultados_Dic3!$D$3:$D$99980,$L$929,Resultados_Dic3!$E$3:$E$99980,Produccion_UO!$J959,Resultados_Dic3!$A$3:$A$99980,Produccion_UO!$H959)*$I$929</f>
        <v>1.9563846486464542</v>
      </c>
      <c r="Q959" s="78">
        <f>+SUMIFS(Resultados_Dic3!L$3:L$99980,Resultados_Dic3!$F$3:$F$99980,Produccion_UO!$K959,Resultados_Dic3!$D$3:$D$99980,$L$929,Resultados_Dic3!$E$3:$E$99980,Produccion_UO!$J959,Resultados_Dic3!$A$3:$A$99980,Produccion_UO!$H959)*$I$929</f>
        <v>1.9563846486464542</v>
      </c>
      <c r="R959" s="78">
        <f>+SUMIFS(Resultados_Dic3!M$3:M$99980,Resultados_Dic3!$F$3:$F$99980,Produccion_UO!$K959,Resultados_Dic3!$D$3:$D$99980,$L$929,Resultados_Dic3!$E$3:$E$99980,Produccion_UO!$J959,Resultados_Dic3!$A$3:$A$99980,Produccion_UO!$H959)*$I$929</f>
        <v>1.9563846486464542</v>
      </c>
      <c r="S959" s="78">
        <f>+SUMIFS(Resultados_Dic3!N$3:N$99980,Resultados_Dic3!$F$3:$F$99980,Produccion_UO!$K959,Resultados_Dic3!$D$3:$D$99980,$L$929,Resultados_Dic3!$E$3:$E$99980,Produccion_UO!$J959,Resultados_Dic3!$A$3:$A$99980,Produccion_UO!$H959)*$I$929</f>
        <v>1.9563846486464542</v>
      </c>
      <c r="T959" s="78">
        <f>+SUMIFS(Resultados_Dic3!O$3:O$99980,Resultados_Dic3!$F$3:$F$99980,Produccion_UO!$K959,Resultados_Dic3!$D$3:$D$99980,$L$929,Resultados_Dic3!$E$3:$E$99980,Produccion_UO!$J959,Resultados_Dic3!$A$3:$A$99980,Produccion_UO!$H959)*$I$929</f>
        <v>1.9563846486464542</v>
      </c>
      <c r="U959" s="78">
        <f>+SUMIFS(Resultados_Dic3!P$3:P$99980,Resultados_Dic3!$F$3:$F$99980,Produccion_UO!$K959,Resultados_Dic3!$D$3:$D$99980,$L$929,Resultados_Dic3!$E$3:$E$99980,Produccion_UO!$J959,Resultados_Dic3!$A$3:$A$99980,Produccion_UO!$H959)*$I$929</f>
        <v>1.9563846486464542</v>
      </c>
      <c r="V959" s="78">
        <f>+SUMIFS(Resultados_Dic3!Q$3:Q$99980,Resultados_Dic3!$F$3:$F$99980,Produccion_UO!$K959,Resultados_Dic3!$D$3:$D$99980,$L$929,Resultados_Dic3!$E$3:$E$99980,Produccion_UO!$J959,Resultados_Dic3!$A$3:$A$99980,Produccion_UO!$H959)*$I$929</f>
        <v>1.9563846486464542</v>
      </c>
      <c r="W959" s="78">
        <f>+SUMIFS(Resultados_Dic3!R$3:R$99980,Resultados_Dic3!$F$3:$F$99980,Produccion_UO!$K959,Resultados_Dic3!$D$3:$D$99980,$L$929,Resultados_Dic3!$E$3:$E$99980,Produccion_UO!$J959,Resultados_Dic3!$A$3:$A$99980,Produccion_UO!$H959)*$I$929</f>
        <v>1.9563846486464542</v>
      </c>
      <c r="X959" s="78">
        <f>+SUMIFS(Resultados_Dic3!S$3:S$99980,Resultados_Dic3!$F$3:$F$99980,Produccion_UO!$K959,Resultados_Dic3!$D$3:$D$99980,$L$929,Resultados_Dic3!$E$3:$E$99980,Produccion_UO!$J959,Resultados_Dic3!$A$3:$A$99980,Produccion_UO!$H959)*$I$929</f>
        <v>1.9563846486464542</v>
      </c>
      <c r="Y959" s="78">
        <f>+SUMIFS(Resultados_Dic3!T$3:T$99980,Resultados_Dic3!$F$3:$F$99980,Produccion_UO!$K959,Resultados_Dic3!$D$3:$D$99980,$L$929,Resultados_Dic3!$E$3:$E$99980,Produccion_UO!$J959,Resultados_Dic3!$A$3:$A$99980,Produccion_UO!$H959)*$I$929</f>
        <v>1.9563846486464542</v>
      </c>
      <c r="Z959" s="78">
        <f>+SUMIFS(Resultados_Dic3!U$3:U$99980,Resultados_Dic3!$F$3:$F$99980,Produccion_UO!$K959,Resultados_Dic3!$D$3:$D$99980,$L$929,Resultados_Dic3!$E$3:$E$99980,Produccion_UO!$J959,Resultados_Dic3!$A$3:$A$99980,Produccion_UO!$H959)*$I$929</f>
        <v>1.9563846486464542</v>
      </c>
      <c r="AA959" s="78">
        <f>+SUMIFS(Resultados_Dic3!V$3:V$99980,Resultados_Dic3!$F$3:$F$99980,Produccion_UO!$K959,Resultados_Dic3!$D$3:$D$99980,$L$929,Resultados_Dic3!$E$3:$E$99980,Produccion_UO!$J959,Resultados_Dic3!$A$3:$A$99980,Produccion_UO!$H959)*$I$929</f>
        <v>0</v>
      </c>
      <c r="AB959" s="78">
        <f>+SUMIFS(Resultados_Dic3!W$3:W$99980,Resultados_Dic3!$F$3:$F$99980,Produccion_UO!$K959,Resultados_Dic3!$D$3:$D$99980,$L$929,Resultados_Dic3!$E$3:$E$99980,Produccion_UO!$J959,Resultados_Dic3!$A$3:$A$99980,Produccion_UO!$H959)*$I$929</f>
        <v>0</v>
      </c>
      <c r="AC959" s="78">
        <f>+SUMIFS(Resultados_Dic3!X$3:X$99980,Resultados_Dic3!$F$3:$F$99980,Produccion_UO!$K959,Resultados_Dic3!$D$3:$D$99980,$L$929,Resultados_Dic3!$E$3:$E$99980,Produccion_UO!$J959,Resultados_Dic3!$A$3:$A$99980,Produccion_UO!$H959)*$I$929</f>
        <v>0</v>
      </c>
      <c r="AD959" s="78">
        <f>+SUMIFS(Resultados_Dic3!Y$3:Y$99980,Resultados_Dic3!$F$3:$F$99980,Produccion_UO!$K959,Resultados_Dic3!$D$3:$D$99980,$L$929,Resultados_Dic3!$E$3:$E$99980,Produccion_UO!$J959,Resultados_Dic3!$A$3:$A$99980,Produccion_UO!$H959)*$I$929</f>
        <v>0</v>
      </c>
      <c r="AE959" s="78">
        <f>+SUMIFS(Resultados_Dic3!Z$3:Z$99980,Resultados_Dic3!$F$3:$F$99980,Produccion_UO!$K959,Resultados_Dic3!$D$3:$D$99980,$L$929,Resultados_Dic3!$E$3:$E$99980,Produccion_UO!$J959,Resultados_Dic3!$A$3:$A$99980,Produccion_UO!$H959)*$I$929</f>
        <v>0</v>
      </c>
      <c r="AF959" s="78">
        <f>+SUMIFS(Resultados_Dic3!AA$3:AA$99980,Resultados_Dic3!$F$3:$F$99980,Produccion_UO!$K959,Resultados_Dic3!$D$3:$D$99980,$L$929,Resultados_Dic3!$E$3:$E$99980,Produccion_UO!$J959,Resultados_Dic3!$A$3:$A$99980,Produccion_UO!$H959)*$I$929</f>
        <v>0</v>
      </c>
      <c r="AG959" s="78">
        <f>+SUMIFS(Resultados_Dic3!AB$3:AB$99980,Resultados_Dic3!$F$3:$F$99980,Produccion_UO!$K959,Resultados_Dic3!$D$3:$D$99980,$L$929,Resultados_Dic3!$E$3:$E$99980,Produccion_UO!$J959,Resultados_Dic3!$A$3:$A$99980,Produccion_UO!$H959)*$I$929</f>
        <v>0</v>
      </c>
      <c r="AH959" s="78">
        <f>+SUMIFS(Resultados_Dic3!AC$3:AC$99980,Resultados_Dic3!$F$3:$F$99980,Produccion_UO!$K959,Resultados_Dic3!$D$3:$D$99980,$L$929,Resultados_Dic3!$E$3:$E$99980,Produccion_UO!$J959,Resultados_Dic3!$A$3:$A$99980,Produccion_UO!$H959)*$I$929</f>
        <v>0</v>
      </c>
      <c r="AI959" s="78">
        <f>+SUMIFS(Resultados_Dic3!AD$3:AD$99980,Resultados_Dic3!$F$3:$F$99980,Produccion_UO!$K959,Resultados_Dic3!$D$3:$D$99980,$L$929,Resultados_Dic3!$E$3:$E$99980,Produccion_UO!$J959,Resultados_Dic3!$A$3:$A$99980,Produccion_UO!$H959)*$I$929</f>
        <v>0</v>
      </c>
      <c r="AJ959" s="78">
        <f>+SUMIFS(Resultados_Dic3!AE$3:AE$99980,Resultados_Dic3!$F$3:$F$99980,Produccion_UO!$K959,Resultados_Dic3!$D$3:$D$99980,$L$929,Resultados_Dic3!$E$3:$E$99980,Produccion_UO!$J959,Resultados_Dic3!$A$3:$A$99980,Produccion_UO!$H959)*$I$929</f>
        <v>0</v>
      </c>
      <c r="AK959" s="78">
        <f>+SUMIFS(Resultados_Dic3!AF$3:AF$99980,Resultados_Dic3!$F$3:$F$99980,Produccion_UO!$K959,Resultados_Dic3!$D$3:$D$99980,$L$929,Resultados_Dic3!$E$3:$E$99980,Produccion_UO!$J959,Resultados_Dic3!$A$3:$A$99980,Produccion_UO!$H959)*$I$929</f>
        <v>0</v>
      </c>
      <c r="AL959" s="78">
        <f>+SUMIFS(Resultados_Dic3!AG$3:AG$99980,Resultados_Dic3!$F$3:$F$99980,Produccion_UO!$K959,Resultados_Dic3!$D$3:$D$99980,$L$929,Resultados_Dic3!$E$3:$E$99980,Produccion_UO!$J959,Resultados_Dic3!$A$3:$A$99980,Produccion_UO!$H959)*$I$929</f>
        <v>0</v>
      </c>
      <c r="AM959" s="78">
        <f>+SUMIFS(Resultados_Dic3!AH$3:AH$99980,Resultados_Dic3!$F$3:$F$99980,Produccion_UO!$K959,Resultados_Dic3!$D$3:$D$99980,$L$929,Resultados_Dic3!$E$3:$E$99980,Produccion_UO!$J959,Resultados_Dic3!$A$3:$A$99980,Produccion_UO!$H959)*$I$929</f>
        <v>0</v>
      </c>
      <c r="AN959" s="78">
        <f>+SUMIFS(Resultados_Dic3!AI$3:AI$99980,Resultados_Dic3!$F$3:$F$99980,Produccion_UO!$K959,Resultados_Dic3!$D$3:$D$99980,$L$929,Resultados_Dic3!$E$3:$E$99980,Produccion_UO!$J959,Resultados_Dic3!$A$3:$A$99980,Produccion_UO!$H959)*$I$929</f>
        <v>0</v>
      </c>
      <c r="AO959" s="78">
        <f>+SUMIFS(Resultados_Dic3!AJ$3:AJ$99980,Resultados_Dic3!$F$3:$F$99980,Produccion_UO!$K959,Resultados_Dic3!$D$3:$D$99980,$L$929,Resultados_Dic3!$E$3:$E$99980,Produccion_UO!$J959,Resultados_Dic3!$A$3:$A$99980,Produccion_UO!$H959)*$I$929</f>
        <v>0</v>
      </c>
      <c r="AP959" s="78">
        <f>+SUMIFS(Resultados_Dic3!AK$3:AK$99980,Resultados_Dic3!$F$3:$F$99980,Produccion_UO!$K959,Resultados_Dic3!$D$3:$D$99980,$L$929,Resultados_Dic3!$E$3:$E$99980,Produccion_UO!$J959,Resultados_Dic3!$A$3:$A$99980,Produccion_UO!$H959)*$I$929</f>
        <v>0</v>
      </c>
      <c r="AQ959" s="78">
        <f>+SUMIFS(Resultados_Dic3!AL$3:AL$99980,Resultados_Dic3!$F$3:$F$99980,Produccion_UO!$K959,Resultados_Dic3!$D$3:$D$99980,$L$929,Resultados_Dic3!$E$3:$E$99980,Produccion_UO!$J959,Resultados_Dic3!$A$3:$A$99980,Produccion_UO!$H959)*$I$929</f>
        <v>0</v>
      </c>
      <c r="AR959" s="78">
        <f>+SUMIFS(Resultados_Dic3!AM$3:AM$99980,Resultados_Dic3!$F$3:$F$99980,Produccion_UO!$K959,Resultados_Dic3!$D$3:$D$99980,$L$929,Resultados_Dic3!$E$3:$E$99980,Produccion_UO!$J959,Resultados_Dic3!$A$3:$A$99980,Produccion_UO!$H959)*$I$929</f>
        <v>0</v>
      </c>
    </row>
    <row r="960" spans="8:44" x14ac:dyDescent="0.25">
      <c r="H960" s="17" t="str">
        <f t="shared" si="251"/>
        <v>DIC7</v>
      </c>
      <c r="J960" s="24" t="s">
        <v>116</v>
      </c>
      <c r="K960" s="13" t="s">
        <v>216</v>
      </c>
      <c r="L960" s="13" t="s">
        <v>326</v>
      </c>
      <c r="M960" s="78">
        <f>+SUMIFS(Resultados_Dic3!H$3:H$99980,Resultados_Dic3!$F$3:$F$99980,Produccion_UO!$K960,Resultados_Dic3!$D$3:$D$99980,$L$929,Resultados_Dic3!$E$3:$E$99980,Produccion_UO!$J960,Resultados_Dic3!$A$3:$A$99980,Produccion_UO!$H960)*$I$929</f>
        <v>9.9083267875697878E-2</v>
      </c>
      <c r="N960" s="78">
        <f>+SUMIFS(Resultados_Dic3!I$3:I$99980,Resultados_Dic3!$F$3:$F$99980,Produccion_UO!$K960,Resultados_Dic3!$D$3:$D$99980,$L$929,Resultados_Dic3!$E$3:$E$99980,Produccion_UO!$J960,Resultados_Dic3!$A$3:$A$99980,Produccion_UO!$H960)*$I$929</f>
        <v>9.3630086985343142E-2</v>
      </c>
      <c r="O960" s="78">
        <f>+SUMIFS(Resultados_Dic3!J$3:J$99980,Resultados_Dic3!$F$3:$F$99980,Produccion_UO!$K960,Resultados_Dic3!$D$3:$D$99980,$L$929,Resultados_Dic3!$E$3:$E$99980,Produccion_UO!$J960,Resultados_Dic3!$A$3:$A$99980,Produccion_UO!$H960)*$I$929</f>
        <v>8.9514478766206898E-2</v>
      </c>
      <c r="P960" s="78">
        <f>+SUMIFS(Resultados_Dic3!K$3:K$99980,Resultados_Dic3!$F$3:$F$99980,Produccion_UO!$K960,Resultados_Dic3!$D$3:$D$99980,$L$929,Resultados_Dic3!$E$3:$E$99980,Produccion_UO!$J960,Resultados_Dic3!$A$3:$A$99980,Produccion_UO!$H960)*$I$929</f>
        <v>8.5398870547071112E-2</v>
      </c>
      <c r="Q960" s="78">
        <f>+SUMIFS(Resultados_Dic3!L$3:L$99980,Resultados_Dic3!$F$3:$F$99980,Produccion_UO!$K960,Resultados_Dic3!$D$3:$D$99980,$L$929,Resultados_Dic3!$E$3:$E$99980,Produccion_UO!$J960,Resultados_Dic3!$A$3:$A$99980,Produccion_UO!$H960)*$I$929</f>
        <v>8.1283262327934855E-2</v>
      </c>
      <c r="R960" s="78">
        <f>+SUMIFS(Resultados_Dic3!M$3:M$99980,Resultados_Dic3!$F$3:$F$99980,Produccion_UO!$K960,Resultados_Dic3!$D$3:$D$99980,$L$929,Resultados_Dic3!$E$3:$E$99980,Produccion_UO!$J960,Resultados_Dic3!$A$3:$A$99980,Produccion_UO!$H960)*$I$929</f>
        <v>7.7167654108799069E-2</v>
      </c>
      <c r="S960" s="78">
        <f>+SUMIFS(Resultados_Dic3!N$3:N$99980,Resultados_Dic3!$F$3:$F$99980,Produccion_UO!$K960,Resultados_Dic3!$D$3:$D$99980,$L$929,Resultados_Dic3!$E$3:$E$99980,Produccion_UO!$J960,Resultados_Dic3!$A$3:$A$99980,Produccion_UO!$H960)*$I$929</f>
        <v>7.3052045889663283E-2</v>
      </c>
      <c r="T960" s="78">
        <f>+SUMIFS(Resultados_Dic3!O$3:O$99980,Resultados_Dic3!$F$3:$F$99980,Produccion_UO!$K960,Resultados_Dic3!$D$3:$D$99980,$L$929,Resultados_Dic3!$E$3:$E$99980,Produccion_UO!$J960,Resultados_Dic3!$A$3:$A$99980,Produccion_UO!$H960)*$I$929</f>
        <v>8.3226289006714353E-3</v>
      </c>
      <c r="U960" s="78">
        <f>+SUMIFS(Resultados_Dic3!P$3:P$99980,Resultados_Dic3!$F$3:$F$99980,Produccion_UO!$K960,Resultados_Dic3!$D$3:$D$99980,$L$929,Resultados_Dic3!$E$3:$E$99980,Produccion_UO!$J960,Resultados_Dic3!$A$3:$A$99980,Produccion_UO!$H960)*$I$929</f>
        <v>0</v>
      </c>
      <c r="V960" s="78">
        <f>+SUMIFS(Resultados_Dic3!Q$3:Q$99980,Resultados_Dic3!$F$3:$F$99980,Produccion_UO!$K960,Resultados_Dic3!$D$3:$D$99980,$L$929,Resultados_Dic3!$E$3:$E$99980,Produccion_UO!$J960,Resultados_Dic3!$A$3:$A$99980,Produccion_UO!$H960)*$I$929</f>
        <v>0</v>
      </c>
      <c r="W960" s="78">
        <f>+SUMIFS(Resultados_Dic3!R$3:R$99980,Resultados_Dic3!$F$3:$F$99980,Produccion_UO!$K960,Resultados_Dic3!$D$3:$D$99980,$L$929,Resultados_Dic3!$E$3:$E$99980,Produccion_UO!$J960,Resultados_Dic3!$A$3:$A$99980,Produccion_UO!$H960)*$I$929</f>
        <v>0</v>
      </c>
      <c r="X960" s="78">
        <f>+SUMIFS(Resultados_Dic3!S$3:S$99980,Resultados_Dic3!$F$3:$F$99980,Produccion_UO!$K960,Resultados_Dic3!$D$3:$D$99980,$L$929,Resultados_Dic3!$E$3:$E$99980,Produccion_UO!$J960,Resultados_Dic3!$A$3:$A$99980,Produccion_UO!$H960)*$I$929</f>
        <v>0</v>
      </c>
      <c r="Y960" s="78">
        <f>+SUMIFS(Resultados_Dic3!T$3:T$99980,Resultados_Dic3!$F$3:$F$99980,Produccion_UO!$K960,Resultados_Dic3!$D$3:$D$99980,$L$929,Resultados_Dic3!$E$3:$E$99980,Produccion_UO!$J960,Resultados_Dic3!$A$3:$A$99980,Produccion_UO!$H960)*$I$929</f>
        <v>0</v>
      </c>
      <c r="Z960" s="78">
        <f>+SUMIFS(Resultados_Dic3!U$3:U$99980,Resultados_Dic3!$F$3:$F$99980,Produccion_UO!$K960,Resultados_Dic3!$D$3:$D$99980,$L$929,Resultados_Dic3!$E$3:$E$99980,Produccion_UO!$J960,Resultados_Dic3!$A$3:$A$99980,Produccion_UO!$H960)*$I$929</f>
        <v>0</v>
      </c>
      <c r="AA960" s="78">
        <f>+SUMIFS(Resultados_Dic3!V$3:V$99980,Resultados_Dic3!$F$3:$F$99980,Produccion_UO!$K960,Resultados_Dic3!$D$3:$D$99980,$L$929,Resultados_Dic3!$E$3:$E$99980,Produccion_UO!$J960,Resultados_Dic3!$A$3:$A$99980,Produccion_UO!$H960)*$I$929</f>
        <v>0</v>
      </c>
      <c r="AB960" s="78">
        <f>+SUMIFS(Resultados_Dic3!W$3:W$99980,Resultados_Dic3!$F$3:$F$99980,Produccion_UO!$K960,Resultados_Dic3!$D$3:$D$99980,$L$929,Resultados_Dic3!$E$3:$E$99980,Produccion_UO!$J960,Resultados_Dic3!$A$3:$A$99980,Produccion_UO!$H960)*$I$929</f>
        <v>0</v>
      </c>
      <c r="AC960" s="78">
        <f>+SUMIFS(Resultados_Dic3!X$3:X$99980,Resultados_Dic3!$F$3:$F$99980,Produccion_UO!$K960,Resultados_Dic3!$D$3:$D$99980,$L$929,Resultados_Dic3!$E$3:$E$99980,Produccion_UO!$J960,Resultados_Dic3!$A$3:$A$99980,Produccion_UO!$H960)*$I$929</f>
        <v>0</v>
      </c>
      <c r="AD960" s="78">
        <f>+SUMIFS(Resultados_Dic3!Y$3:Y$99980,Resultados_Dic3!$F$3:$F$99980,Produccion_UO!$K960,Resultados_Dic3!$D$3:$D$99980,$L$929,Resultados_Dic3!$E$3:$E$99980,Produccion_UO!$J960,Resultados_Dic3!$A$3:$A$99980,Produccion_UO!$H960)*$I$929</f>
        <v>0</v>
      </c>
      <c r="AE960" s="78">
        <f>+SUMIFS(Resultados_Dic3!Z$3:Z$99980,Resultados_Dic3!$F$3:$F$99980,Produccion_UO!$K960,Resultados_Dic3!$D$3:$D$99980,$L$929,Resultados_Dic3!$E$3:$E$99980,Produccion_UO!$J960,Resultados_Dic3!$A$3:$A$99980,Produccion_UO!$H960)*$I$929</f>
        <v>0</v>
      </c>
      <c r="AF960" s="78">
        <f>+SUMIFS(Resultados_Dic3!AA$3:AA$99980,Resultados_Dic3!$F$3:$F$99980,Produccion_UO!$K960,Resultados_Dic3!$D$3:$D$99980,$L$929,Resultados_Dic3!$E$3:$E$99980,Produccion_UO!$J960,Resultados_Dic3!$A$3:$A$99980,Produccion_UO!$H960)*$I$929</f>
        <v>0</v>
      </c>
      <c r="AG960" s="78">
        <f>+SUMIFS(Resultados_Dic3!AB$3:AB$99980,Resultados_Dic3!$F$3:$F$99980,Produccion_UO!$K960,Resultados_Dic3!$D$3:$D$99980,$L$929,Resultados_Dic3!$E$3:$E$99980,Produccion_UO!$J960,Resultados_Dic3!$A$3:$A$99980,Produccion_UO!$H960)*$I$929</f>
        <v>0</v>
      </c>
      <c r="AH960" s="78">
        <f>+SUMIFS(Resultados_Dic3!AC$3:AC$99980,Resultados_Dic3!$F$3:$F$99980,Produccion_UO!$K960,Resultados_Dic3!$D$3:$D$99980,$L$929,Resultados_Dic3!$E$3:$E$99980,Produccion_UO!$J960,Resultados_Dic3!$A$3:$A$99980,Produccion_UO!$H960)*$I$929</f>
        <v>0</v>
      </c>
      <c r="AI960" s="78">
        <f>+SUMIFS(Resultados_Dic3!AD$3:AD$99980,Resultados_Dic3!$F$3:$F$99980,Produccion_UO!$K960,Resultados_Dic3!$D$3:$D$99980,$L$929,Resultados_Dic3!$E$3:$E$99980,Produccion_UO!$J960,Resultados_Dic3!$A$3:$A$99980,Produccion_UO!$H960)*$I$929</f>
        <v>0</v>
      </c>
      <c r="AJ960" s="78">
        <f>+SUMIFS(Resultados_Dic3!AE$3:AE$99980,Resultados_Dic3!$F$3:$F$99980,Produccion_UO!$K960,Resultados_Dic3!$D$3:$D$99980,$L$929,Resultados_Dic3!$E$3:$E$99980,Produccion_UO!$J960,Resultados_Dic3!$A$3:$A$99980,Produccion_UO!$H960)*$I$929</f>
        <v>0</v>
      </c>
      <c r="AK960" s="78">
        <f>+SUMIFS(Resultados_Dic3!AF$3:AF$99980,Resultados_Dic3!$F$3:$F$99980,Produccion_UO!$K960,Resultados_Dic3!$D$3:$D$99980,$L$929,Resultados_Dic3!$E$3:$E$99980,Produccion_UO!$J960,Resultados_Dic3!$A$3:$A$99980,Produccion_UO!$H960)*$I$929</f>
        <v>0</v>
      </c>
      <c r="AL960" s="78">
        <f>+SUMIFS(Resultados_Dic3!AG$3:AG$99980,Resultados_Dic3!$F$3:$F$99980,Produccion_UO!$K960,Resultados_Dic3!$D$3:$D$99980,$L$929,Resultados_Dic3!$E$3:$E$99980,Produccion_UO!$J960,Resultados_Dic3!$A$3:$A$99980,Produccion_UO!$H960)*$I$929</f>
        <v>0</v>
      </c>
      <c r="AM960" s="78">
        <f>+SUMIFS(Resultados_Dic3!AH$3:AH$99980,Resultados_Dic3!$F$3:$F$99980,Produccion_UO!$K960,Resultados_Dic3!$D$3:$D$99980,$L$929,Resultados_Dic3!$E$3:$E$99980,Produccion_UO!$J960,Resultados_Dic3!$A$3:$A$99980,Produccion_UO!$H960)*$I$929</f>
        <v>0</v>
      </c>
      <c r="AN960" s="78">
        <f>+SUMIFS(Resultados_Dic3!AI$3:AI$99980,Resultados_Dic3!$F$3:$F$99980,Produccion_UO!$K960,Resultados_Dic3!$D$3:$D$99980,$L$929,Resultados_Dic3!$E$3:$E$99980,Produccion_UO!$J960,Resultados_Dic3!$A$3:$A$99980,Produccion_UO!$H960)*$I$929</f>
        <v>0</v>
      </c>
      <c r="AO960" s="78">
        <f>+SUMIFS(Resultados_Dic3!AJ$3:AJ$99980,Resultados_Dic3!$F$3:$F$99980,Produccion_UO!$K960,Resultados_Dic3!$D$3:$D$99980,$L$929,Resultados_Dic3!$E$3:$E$99980,Produccion_UO!$J960,Resultados_Dic3!$A$3:$A$99980,Produccion_UO!$H960)*$I$929</f>
        <v>0</v>
      </c>
      <c r="AP960" s="78">
        <f>+SUMIFS(Resultados_Dic3!AK$3:AK$99980,Resultados_Dic3!$F$3:$F$99980,Produccion_UO!$K960,Resultados_Dic3!$D$3:$D$99980,$L$929,Resultados_Dic3!$E$3:$E$99980,Produccion_UO!$J960,Resultados_Dic3!$A$3:$A$99980,Produccion_UO!$H960)*$I$929</f>
        <v>0</v>
      </c>
      <c r="AQ960" s="78">
        <f>+SUMIFS(Resultados_Dic3!AL$3:AL$99980,Resultados_Dic3!$F$3:$F$99980,Produccion_UO!$K960,Resultados_Dic3!$D$3:$D$99980,$L$929,Resultados_Dic3!$E$3:$E$99980,Produccion_UO!$J960,Resultados_Dic3!$A$3:$A$99980,Produccion_UO!$H960)*$I$929</f>
        <v>0</v>
      </c>
      <c r="AR960" s="78">
        <f>+SUMIFS(Resultados_Dic3!AM$3:AM$99980,Resultados_Dic3!$F$3:$F$99980,Produccion_UO!$K960,Resultados_Dic3!$D$3:$D$99980,$L$929,Resultados_Dic3!$E$3:$E$99980,Produccion_UO!$J960,Resultados_Dic3!$A$3:$A$99980,Produccion_UO!$H960)*$I$929</f>
        <v>0</v>
      </c>
    </row>
    <row r="961" spans="8:44" x14ac:dyDescent="0.25">
      <c r="H961" s="17" t="str">
        <f t="shared" si="251"/>
        <v>DIC7</v>
      </c>
      <c r="J961" s="24" t="s">
        <v>117</v>
      </c>
      <c r="K961" s="13" t="s">
        <v>217</v>
      </c>
      <c r="L961" s="13" t="s">
        <v>328</v>
      </c>
      <c r="M961" s="78">
        <f>+SUMIFS(Resultados_Dic3!H$3:H$99980,Resultados_Dic3!$F$3:$F$99980,Produccion_UO!$K961,Resultados_Dic3!$D$3:$D$99980,$L$929,Resultados_Dic3!$E$3:$E$99980,Produccion_UO!$J961,Resultados_Dic3!$A$3:$A$99980,Produccion_UO!$H961)*$I$929</f>
        <v>1.4726022028653487</v>
      </c>
      <c r="N961" s="78">
        <f>+SUMIFS(Resultados_Dic3!I$3:I$99980,Resultados_Dic3!$F$3:$F$99980,Produccion_UO!$K961,Resultados_Dic3!$D$3:$D$99980,$L$929,Resultados_Dic3!$E$3:$E$99980,Produccion_UO!$J961,Resultados_Dic3!$A$3:$A$99980,Produccion_UO!$H961)*$I$929</f>
        <v>1.3147186160961155</v>
      </c>
      <c r="O961" s="78">
        <f>+SUMIFS(Resultados_Dic3!J$3:J$99980,Resultados_Dic3!$F$3:$F$99980,Produccion_UO!$K961,Resultados_Dic3!$D$3:$D$99980,$L$929,Resultados_Dic3!$E$3:$E$99980,Produccion_UO!$J961,Resultados_Dic3!$A$3:$A$99980,Produccion_UO!$H961)*$I$929</f>
        <v>1.1482498218840138</v>
      </c>
      <c r="P961" s="78">
        <f>+SUMIFS(Resultados_Dic3!K$3:K$99980,Resultados_Dic3!$F$3:$F$99980,Produccion_UO!$K961,Resultados_Dic3!$D$3:$D$99980,$L$929,Resultados_Dic3!$E$3:$E$99980,Produccion_UO!$J961,Resultados_Dic3!$A$3:$A$99980,Produccion_UO!$H961)*$I$929</f>
        <v>0.98178102767191222</v>
      </c>
      <c r="Q961" s="78">
        <f>+SUMIFS(Resultados_Dic3!L$3:L$99980,Resultados_Dic3!$F$3:$F$99980,Produccion_UO!$K961,Resultados_Dic3!$D$3:$D$99980,$L$929,Resultados_Dic3!$E$3:$E$99980,Produccion_UO!$J961,Resultados_Dic3!$A$3:$A$99980,Produccion_UO!$H961)*$I$929</f>
        <v>0.81531223345980608</v>
      </c>
      <c r="R961" s="78">
        <f>+SUMIFS(Resultados_Dic3!M$3:M$99980,Resultados_Dic3!$F$3:$F$99980,Produccion_UO!$K961,Resultados_Dic3!$D$3:$D$99980,$L$929,Resultados_Dic3!$E$3:$E$99980,Produccion_UO!$J961,Resultados_Dic3!$A$3:$A$99980,Produccion_UO!$H961)*$I$929</f>
        <v>0.63688276068874194</v>
      </c>
      <c r="S961" s="78">
        <f>+SUMIFS(Resultados_Dic3!N$3:N$99980,Resultados_Dic3!$F$3:$F$99980,Produccion_UO!$K961,Resultados_Dic3!$D$3:$D$99980,$L$929,Resultados_Dic3!$E$3:$E$99980,Produccion_UO!$J961,Resultados_Dic3!$A$3:$A$99980,Produccion_UO!$H961)*$I$929</f>
        <v>0.45845328791767326</v>
      </c>
      <c r="T961" s="78">
        <f>+SUMIFS(Resultados_Dic3!O$3:O$99980,Resultados_Dic3!$F$3:$F$99980,Produccion_UO!$K961,Resultados_Dic3!$D$3:$D$99980,$L$929,Resultados_Dic3!$E$3:$E$99980,Produccion_UO!$J961,Resultados_Dic3!$A$3:$A$99980,Produccion_UO!$H961)*$I$929</f>
        <v>0.33521304429584181</v>
      </c>
      <c r="U961" s="78">
        <f>+SUMIFS(Resultados_Dic3!P$3:P$99980,Resultados_Dic3!$F$3:$F$99980,Produccion_UO!$K961,Resultados_Dic3!$D$3:$D$99980,$L$929,Resultados_Dic3!$E$3:$E$99980,Produccion_UO!$J961,Resultados_Dic3!$A$3:$A$99980,Produccion_UO!$H961)*$I$929</f>
        <v>0.21767476888528556</v>
      </c>
      <c r="V961" s="78">
        <f>+SUMIFS(Resultados_Dic3!Q$3:Q$99980,Resultados_Dic3!$F$3:$F$99980,Produccion_UO!$K961,Resultados_Dic3!$D$3:$D$99980,$L$929,Resultados_Dic3!$E$3:$E$99980,Produccion_UO!$J961,Resultados_Dic3!$A$3:$A$99980,Produccion_UO!$H961)*$I$929</f>
        <v>0</v>
      </c>
      <c r="W961" s="78">
        <f>+SUMIFS(Resultados_Dic3!R$3:R$99980,Resultados_Dic3!$F$3:$F$99980,Produccion_UO!$K961,Resultados_Dic3!$D$3:$D$99980,$L$929,Resultados_Dic3!$E$3:$E$99980,Produccion_UO!$J961,Resultados_Dic3!$A$3:$A$99980,Produccion_UO!$H961)*$I$929</f>
        <v>0</v>
      </c>
      <c r="X961" s="78">
        <f>+SUMIFS(Resultados_Dic3!S$3:S$99980,Resultados_Dic3!$F$3:$F$99980,Produccion_UO!$K961,Resultados_Dic3!$D$3:$D$99980,$L$929,Resultados_Dic3!$E$3:$E$99980,Produccion_UO!$J961,Resultados_Dic3!$A$3:$A$99980,Produccion_UO!$H961)*$I$929</f>
        <v>0</v>
      </c>
      <c r="Y961" s="78">
        <f>+SUMIFS(Resultados_Dic3!T$3:T$99980,Resultados_Dic3!$F$3:$F$99980,Produccion_UO!$K961,Resultados_Dic3!$D$3:$D$99980,$L$929,Resultados_Dic3!$E$3:$E$99980,Produccion_UO!$J961,Resultados_Dic3!$A$3:$A$99980,Produccion_UO!$H961)*$I$929</f>
        <v>0</v>
      </c>
      <c r="Z961" s="78">
        <f>+SUMIFS(Resultados_Dic3!U$3:U$99980,Resultados_Dic3!$F$3:$F$99980,Produccion_UO!$K961,Resultados_Dic3!$D$3:$D$99980,$L$929,Resultados_Dic3!$E$3:$E$99980,Produccion_UO!$J961,Resultados_Dic3!$A$3:$A$99980,Produccion_UO!$H961)*$I$929</f>
        <v>0</v>
      </c>
      <c r="AA961" s="78">
        <f>+SUMIFS(Resultados_Dic3!V$3:V$99980,Resultados_Dic3!$F$3:$F$99980,Produccion_UO!$K961,Resultados_Dic3!$D$3:$D$99980,$L$929,Resultados_Dic3!$E$3:$E$99980,Produccion_UO!$J961,Resultados_Dic3!$A$3:$A$99980,Produccion_UO!$H961)*$I$929</f>
        <v>0</v>
      </c>
      <c r="AB961" s="78">
        <f>+SUMIFS(Resultados_Dic3!W$3:W$99980,Resultados_Dic3!$F$3:$F$99980,Produccion_UO!$K961,Resultados_Dic3!$D$3:$D$99980,$L$929,Resultados_Dic3!$E$3:$E$99980,Produccion_UO!$J961,Resultados_Dic3!$A$3:$A$99980,Produccion_UO!$H961)*$I$929</f>
        <v>0</v>
      </c>
      <c r="AC961" s="78">
        <f>+SUMIFS(Resultados_Dic3!X$3:X$99980,Resultados_Dic3!$F$3:$F$99980,Produccion_UO!$K961,Resultados_Dic3!$D$3:$D$99980,$L$929,Resultados_Dic3!$E$3:$E$99980,Produccion_UO!$J961,Resultados_Dic3!$A$3:$A$99980,Produccion_UO!$H961)*$I$929</f>
        <v>0</v>
      </c>
      <c r="AD961" s="78">
        <f>+SUMIFS(Resultados_Dic3!Y$3:Y$99980,Resultados_Dic3!$F$3:$F$99980,Produccion_UO!$K961,Resultados_Dic3!$D$3:$D$99980,$L$929,Resultados_Dic3!$E$3:$E$99980,Produccion_UO!$J961,Resultados_Dic3!$A$3:$A$99980,Produccion_UO!$H961)*$I$929</f>
        <v>0</v>
      </c>
      <c r="AE961" s="78">
        <f>+SUMIFS(Resultados_Dic3!Z$3:Z$99980,Resultados_Dic3!$F$3:$F$99980,Produccion_UO!$K961,Resultados_Dic3!$D$3:$D$99980,$L$929,Resultados_Dic3!$E$3:$E$99980,Produccion_UO!$J961,Resultados_Dic3!$A$3:$A$99980,Produccion_UO!$H961)*$I$929</f>
        <v>0</v>
      </c>
      <c r="AF961" s="78">
        <f>+SUMIFS(Resultados_Dic3!AA$3:AA$99980,Resultados_Dic3!$F$3:$F$99980,Produccion_UO!$K961,Resultados_Dic3!$D$3:$D$99980,$L$929,Resultados_Dic3!$E$3:$E$99980,Produccion_UO!$J961,Resultados_Dic3!$A$3:$A$99980,Produccion_UO!$H961)*$I$929</f>
        <v>0</v>
      </c>
      <c r="AG961" s="78">
        <f>+SUMIFS(Resultados_Dic3!AB$3:AB$99980,Resultados_Dic3!$F$3:$F$99980,Produccion_UO!$K961,Resultados_Dic3!$D$3:$D$99980,$L$929,Resultados_Dic3!$E$3:$E$99980,Produccion_UO!$J961,Resultados_Dic3!$A$3:$A$99980,Produccion_UO!$H961)*$I$929</f>
        <v>0</v>
      </c>
      <c r="AH961" s="78">
        <f>+SUMIFS(Resultados_Dic3!AC$3:AC$99980,Resultados_Dic3!$F$3:$F$99980,Produccion_UO!$K961,Resultados_Dic3!$D$3:$D$99980,$L$929,Resultados_Dic3!$E$3:$E$99980,Produccion_UO!$J961,Resultados_Dic3!$A$3:$A$99980,Produccion_UO!$H961)*$I$929</f>
        <v>0</v>
      </c>
      <c r="AI961" s="78">
        <f>+SUMIFS(Resultados_Dic3!AD$3:AD$99980,Resultados_Dic3!$F$3:$F$99980,Produccion_UO!$K961,Resultados_Dic3!$D$3:$D$99980,$L$929,Resultados_Dic3!$E$3:$E$99980,Produccion_UO!$J961,Resultados_Dic3!$A$3:$A$99980,Produccion_UO!$H961)*$I$929</f>
        <v>0</v>
      </c>
      <c r="AJ961" s="78">
        <f>+SUMIFS(Resultados_Dic3!AE$3:AE$99980,Resultados_Dic3!$F$3:$F$99980,Produccion_UO!$K961,Resultados_Dic3!$D$3:$D$99980,$L$929,Resultados_Dic3!$E$3:$E$99980,Produccion_UO!$J961,Resultados_Dic3!$A$3:$A$99980,Produccion_UO!$H961)*$I$929</f>
        <v>0</v>
      </c>
      <c r="AK961" s="78">
        <f>+SUMIFS(Resultados_Dic3!AF$3:AF$99980,Resultados_Dic3!$F$3:$F$99980,Produccion_UO!$K961,Resultados_Dic3!$D$3:$D$99980,$L$929,Resultados_Dic3!$E$3:$E$99980,Produccion_UO!$J961,Resultados_Dic3!$A$3:$A$99980,Produccion_UO!$H961)*$I$929</f>
        <v>0</v>
      </c>
      <c r="AL961" s="78">
        <f>+SUMIFS(Resultados_Dic3!AG$3:AG$99980,Resultados_Dic3!$F$3:$F$99980,Produccion_UO!$K961,Resultados_Dic3!$D$3:$D$99980,$L$929,Resultados_Dic3!$E$3:$E$99980,Produccion_UO!$J961,Resultados_Dic3!$A$3:$A$99980,Produccion_UO!$H961)*$I$929</f>
        <v>0</v>
      </c>
      <c r="AM961" s="78">
        <f>+SUMIFS(Resultados_Dic3!AH$3:AH$99980,Resultados_Dic3!$F$3:$F$99980,Produccion_UO!$K961,Resultados_Dic3!$D$3:$D$99980,$L$929,Resultados_Dic3!$E$3:$E$99980,Produccion_UO!$J961,Resultados_Dic3!$A$3:$A$99980,Produccion_UO!$H961)*$I$929</f>
        <v>0</v>
      </c>
      <c r="AN961" s="78">
        <f>+SUMIFS(Resultados_Dic3!AI$3:AI$99980,Resultados_Dic3!$F$3:$F$99980,Produccion_UO!$K961,Resultados_Dic3!$D$3:$D$99980,$L$929,Resultados_Dic3!$E$3:$E$99980,Produccion_UO!$J961,Resultados_Dic3!$A$3:$A$99980,Produccion_UO!$H961)*$I$929</f>
        <v>0</v>
      </c>
      <c r="AO961" s="78">
        <f>+SUMIFS(Resultados_Dic3!AJ$3:AJ$99980,Resultados_Dic3!$F$3:$F$99980,Produccion_UO!$K961,Resultados_Dic3!$D$3:$D$99980,$L$929,Resultados_Dic3!$E$3:$E$99980,Produccion_UO!$J961,Resultados_Dic3!$A$3:$A$99980,Produccion_UO!$H961)*$I$929</f>
        <v>0</v>
      </c>
      <c r="AP961" s="78">
        <f>+SUMIFS(Resultados_Dic3!AK$3:AK$99980,Resultados_Dic3!$F$3:$F$99980,Produccion_UO!$K961,Resultados_Dic3!$D$3:$D$99980,$L$929,Resultados_Dic3!$E$3:$E$99980,Produccion_UO!$J961,Resultados_Dic3!$A$3:$A$99980,Produccion_UO!$H961)*$I$929</f>
        <v>0</v>
      </c>
      <c r="AQ961" s="78">
        <f>+SUMIFS(Resultados_Dic3!AL$3:AL$99980,Resultados_Dic3!$F$3:$F$99980,Produccion_UO!$K961,Resultados_Dic3!$D$3:$D$99980,$L$929,Resultados_Dic3!$E$3:$E$99980,Produccion_UO!$J961,Resultados_Dic3!$A$3:$A$99980,Produccion_UO!$H961)*$I$929</f>
        <v>0</v>
      </c>
      <c r="AR961" s="78">
        <f>+SUMIFS(Resultados_Dic3!AM$3:AM$99980,Resultados_Dic3!$F$3:$F$99980,Produccion_UO!$K961,Resultados_Dic3!$D$3:$D$99980,$L$929,Resultados_Dic3!$E$3:$E$99980,Produccion_UO!$J961,Resultados_Dic3!$A$3:$A$99980,Produccion_UO!$H961)*$I$929</f>
        <v>0</v>
      </c>
    </row>
    <row r="962" spans="8:44" x14ac:dyDescent="0.25">
      <c r="H962" s="17" t="str">
        <f t="shared" si="251"/>
        <v>DIC7</v>
      </c>
      <c r="J962" s="24" t="s">
        <v>118</v>
      </c>
      <c r="K962" s="13" t="s">
        <v>218</v>
      </c>
      <c r="L962" s="13" t="s">
        <v>330</v>
      </c>
      <c r="M962" s="78">
        <f>+SUMIFS(Resultados_Dic3!H$3:H$99980,Resultados_Dic3!$F$3:$F$99980,Produccion_UO!$K962,Resultados_Dic3!$D$3:$D$99980,$L$929,Resultados_Dic3!$E$3:$E$99980,Produccion_UO!$J962,Resultados_Dic3!$A$3:$A$99980,Produccion_UO!$H962)*$I$929</f>
        <v>0.31693446462811797</v>
      </c>
      <c r="N962" s="78">
        <f>+SUMIFS(Resultados_Dic3!I$3:I$99980,Resultados_Dic3!$F$3:$F$99980,Produccion_UO!$K962,Resultados_Dic3!$D$3:$D$99980,$L$929,Resultados_Dic3!$E$3:$E$99980,Produccion_UO!$J962,Resultados_Dic3!$A$3:$A$99980,Produccion_UO!$H962)*$I$929</f>
        <v>0.28912450687059815</v>
      </c>
      <c r="O962" s="78">
        <f>+SUMIFS(Resultados_Dic3!J$3:J$99980,Resultados_Dic3!$F$3:$F$99980,Produccion_UO!$K962,Resultados_Dic3!$D$3:$D$99980,$L$929,Resultados_Dic3!$E$3:$E$99980,Produccion_UO!$J962,Resultados_Dic3!$A$3:$A$99980,Produccion_UO!$H962)*$I$929</f>
        <v>0.27156585864023308</v>
      </c>
      <c r="P962" s="78">
        <f>+SUMIFS(Resultados_Dic3!K$3:K$99980,Resultados_Dic3!$F$3:$F$99980,Produccion_UO!$K962,Resultados_Dic3!$D$3:$D$99980,$L$929,Resultados_Dic3!$E$3:$E$99980,Produccion_UO!$J962,Resultados_Dic3!$A$3:$A$99980,Produccion_UO!$H962)*$I$929</f>
        <v>0.25400721040986796</v>
      </c>
      <c r="Q962" s="78">
        <f>+SUMIFS(Resultados_Dic3!L$3:L$99980,Resultados_Dic3!$F$3:$F$99980,Produccion_UO!$K962,Resultados_Dic3!$D$3:$D$99980,$L$929,Resultados_Dic3!$E$3:$E$99980,Produccion_UO!$J962,Resultados_Dic3!$A$3:$A$99980,Produccion_UO!$H962)*$I$929</f>
        <v>0.23644856217950291</v>
      </c>
      <c r="R962" s="78">
        <f>+SUMIFS(Resultados_Dic3!M$3:M$99980,Resultados_Dic3!$F$3:$F$99980,Produccion_UO!$K962,Resultados_Dic3!$D$3:$D$99980,$L$929,Resultados_Dic3!$E$3:$E$99980,Produccion_UO!$J962,Resultados_Dic3!$A$3:$A$99980,Produccion_UO!$H962)*$I$929</f>
        <v>0.21095050651237512</v>
      </c>
      <c r="S962" s="78">
        <f>+SUMIFS(Resultados_Dic3!N$3:N$99980,Resultados_Dic3!$F$3:$F$99980,Produccion_UO!$K962,Resultados_Dic3!$D$3:$D$99980,$L$929,Resultados_Dic3!$E$3:$E$99980,Produccion_UO!$J962,Resultados_Dic3!$A$3:$A$99980,Produccion_UO!$H962)*$I$929</f>
        <v>0.18545245084524734</v>
      </c>
      <c r="T962" s="78">
        <f>+SUMIFS(Resultados_Dic3!O$3:O$99980,Resultados_Dic3!$F$3:$F$99980,Produccion_UO!$K962,Resultados_Dic3!$D$3:$D$99980,$L$929,Resultados_Dic3!$E$3:$E$99980,Produccion_UO!$J962,Resultados_Dic3!$A$3:$A$99980,Produccion_UO!$H962)*$I$929</f>
        <v>0.16421891584659062</v>
      </c>
      <c r="U962" s="78">
        <f>+SUMIFS(Resultados_Dic3!P$3:P$99980,Resultados_Dic3!$F$3:$F$99980,Produccion_UO!$K962,Resultados_Dic3!$D$3:$D$99980,$L$929,Resultados_Dic3!$E$3:$E$99980,Produccion_UO!$J962,Resultados_Dic3!$A$3:$A$99980,Produccion_UO!$H962)*$I$929</f>
        <v>0.14298538084793352</v>
      </c>
      <c r="V962" s="78">
        <f>+SUMIFS(Resultados_Dic3!Q$3:Q$99980,Resultados_Dic3!$F$3:$F$99980,Produccion_UO!$K962,Resultados_Dic3!$D$3:$D$99980,$L$929,Resultados_Dic3!$E$3:$E$99980,Produccion_UO!$J962,Resultados_Dic3!$A$3:$A$99980,Produccion_UO!$H962)*$I$929</f>
        <v>0.12273582905312146</v>
      </c>
      <c r="W962" s="78">
        <f>+SUMIFS(Resultados_Dic3!R$3:R$99980,Resultados_Dic3!$F$3:$F$99980,Produccion_UO!$K962,Resultados_Dic3!$D$3:$D$99980,$L$929,Resultados_Dic3!$E$3:$E$99980,Produccion_UO!$J962,Resultados_Dic3!$A$3:$A$99980,Produccion_UO!$H962)*$I$929</f>
        <v>0.10248627725830939</v>
      </c>
      <c r="X962" s="78">
        <f>+SUMIFS(Resultados_Dic3!S$3:S$99980,Resultados_Dic3!$F$3:$F$99980,Produccion_UO!$K962,Resultados_Dic3!$D$3:$D$99980,$L$929,Resultados_Dic3!$E$3:$E$99980,Produccion_UO!$J962,Resultados_Dic3!$A$3:$A$99980,Produccion_UO!$H962)*$I$929</f>
        <v>8.2236725463496863E-2</v>
      </c>
      <c r="Y962" s="78">
        <f>+SUMIFS(Resultados_Dic3!T$3:T$99980,Resultados_Dic3!$F$3:$F$99980,Produccion_UO!$K962,Resultados_Dic3!$D$3:$D$99980,$L$929,Resultados_Dic3!$E$3:$E$99980,Produccion_UO!$J962,Resultados_Dic3!$A$3:$A$99980,Produccion_UO!$H962)*$I$929</f>
        <v>7.1756947827144882E-2</v>
      </c>
      <c r="Z962" s="78">
        <f>+SUMIFS(Resultados_Dic3!U$3:U$99980,Resultados_Dic3!$F$3:$F$99980,Produccion_UO!$K962,Resultados_Dic3!$D$3:$D$99980,$L$929,Resultados_Dic3!$E$3:$E$99980,Produccion_UO!$J962,Resultados_Dic3!$A$3:$A$99980,Produccion_UO!$H962)*$I$929</f>
        <v>6.1277170190792908E-2</v>
      </c>
      <c r="AA962" s="78">
        <f>+SUMIFS(Resultados_Dic3!V$3:V$99980,Resultados_Dic3!$F$3:$F$99980,Produccion_UO!$K962,Resultados_Dic3!$D$3:$D$99980,$L$929,Resultados_Dic3!$E$3:$E$99980,Produccion_UO!$J962,Resultados_Dic3!$A$3:$A$99980,Produccion_UO!$H962)*$I$929</f>
        <v>0</v>
      </c>
      <c r="AB962" s="78">
        <f>+SUMIFS(Resultados_Dic3!W$3:W$99980,Resultados_Dic3!$F$3:$F$99980,Produccion_UO!$K962,Resultados_Dic3!$D$3:$D$99980,$L$929,Resultados_Dic3!$E$3:$E$99980,Produccion_UO!$J962,Resultados_Dic3!$A$3:$A$99980,Produccion_UO!$H962)*$I$929</f>
        <v>0</v>
      </c>
      <c r="AC962" s="78">
        <f>+SUMIFS(Resultados_Dic3!X$3:X$99980,Resultados_Dic3!$F$3:$F$99980,Produccion_UO!$K962,Resultados_Dic3!$D$3:$D$99980,$L$929,Resultados_Dic3!$E$3:$E$99980,Produccion_UO!$J962,Resultados_Dic3!$A$3:$A$99980,Produccion_UO!$H962)*$I$929</f>
        <v>0</v>
      </c>
      <c r="AD962" s="78">
        <f>+SUMIFS(Resultados_Dic3!Y$3:Y$99980,Resultados_Dic3!$F$3:$F$99980,Produccion_UO!$K962,Resultados_Dic3!$D$3:$D$99980,$L$929,Resultados_Dic3!$E$3:$E$99980,Produccion_UO!$J962,Resultados_Dic3!$A$3:$A$99980,Produccion_UO!$H962)*$I$929</f>
        <v>0</v>
      </c>
      <c r="AE962" s="78">
        <f>+SUMIFS(Resultados_Dic3!Z$3:Z$99980,Resultados_Dic3!$F$3:$F$99980,Produccion_UO!$K962,Resultados_Dic3!$D$3:$D$99980,$L$929,Resultados_Dic3!$E$3:$E$99980,Produccion_UO!$J962,Resultados_Dic3!$A$3:$A$99980,Produccion_UO!$H962)*$I$929</f>
        <v>0</v>
      </c>
      <c r="AF962" s="78">
        <f>+SUMIFS(Resultados_Dic3!AA$3:AA$99980,Resultados_Dic3!$F$3:$F$99980,Produccion_UO!$K962,Resultados_Dic3!$D$3:$D$99980,$L$929,Resultados_Dic3!$E$3:$E$99980,Produccion_UO!$J962,Resultados_Dic3!$A$3:$A$99980,Produccion_UO!$H962)*$I$929</f>
        <v>0</v>
      </c>
      <c r="AG962" s="78">
        <f>+SUMIFS(Resultados_Dic3!AB$3:AB$99980,Resultados_Dic3!$F$3:$F$99980,Produccion_UO!$K962,Resultados_Dic3!$D$3:$D$99980,$L$929,Resultados_Dic3!$E$3:$E$99980,Produccion_UO!$J962,Resultados_Dic3!$A$3:$A$99980,Produccion_UO!$H962)*$I$929</f>
        <v>0</v>
      </c>
      <c r="AH962" s="78">
        <f>+SUMIFS(Resultados_Dic3!AC$3:AC$99980,Resultados_Dic3!$F$3:$F$99980,Produccion_UO!$K962,Resultados_Dic3!$D$3:$D$99980,$L$929,Resultados_Dic3!$E$3:$E$99980,Produccion_UO!$J962,Resultados_Dic3!$A$3:$A$99980,Produccion_UO!$H962)*$I$929</f>
        <v>0</v>
      </c>
      <c r="AI962" s="78">
        <f>+SUMIFS(Resultados_Dic3!AD$3:AD$99980,Resultados_Dic3!$F$3:$F$99980,Produccion_UO!$K962,Resultados_Dic3!$D$3:$D$99980,$L$929,Resultados_Dic3!$E$3:$E$99980,Produccion_UO!$J962,Resultados_Dic3!$A$3:$A$99980,Produccion_UO!$H962)*$I$929</f>
        <v>0</v>
      </c>
      <c r="AJ962" s="78">
        <f>+SUMIFS(Resultados_Dic3!AE$3:AE$99980,Resultados_Dic3!$F$3:$F$99980,Produccion_UO!$K962,Resultados_Dic3!$D$3:$D$99980,$L$929,Resultados_Dic3!$E$3:$E$99980,Produccion_UO!$J962,Resultados_Dic3!$A$3:$A$99980,Produccion_UO!$H962)*$I$929</f>
        <v>0</v>
      </c>
      <c r="AK962" s="78">
        <f>+SUMIFS(Resultados_Dic3!AF$3:AF$99980,Resultados_Dic3!$F$3:$F$99980,Produccion_UO!$K962,Resultados_Dic3!$D$3:$D$99980,$L$929,Resultados_Dic3!$E$3:$E$99980,Produccion_UO!$J962,Resultados_Dic3!$A$3:$A$99980,Produccion_UO!$H962)*$I$929</f>
        <v>0</v>
      </c>
      <c r="AL962" s="78">
        <f>+SUMIFS(Resultados_Dic3!AG$3:AG$99980,Resultados_Dic3!$F$3:$F$99980,Produccion_UO!$K962,Resultados_Dic3!$D$3:$D$99980,$L$929,Resultados_Dic3!$E$3:$E$99980,Produccion_UO!$J962,Resultados_Dic3!$A$3:$A$99980,Produccion_UO!$H962)*$I$929</f>
        <v>0</v>
      </c>
      <c r="AM962" s="78">
        <f>+SUMIFS(Resultados_Dic3!AH$3:AH$99980,Resultados_Dic3!$F$3:$F$99980,Produccion_UO!$K962,Resultados_Dic3!$D$3:$D$99980,$L$929,Resultados_Dic3!$E$3:$E$99980,Produccion_UO!$J962,Resultados_Dic3!$A$3:$A$99980,Produccion_UO!$H962)*$I$929</f>
        <v>0</v>
      </c>
      <c r="AN962" s="78">
        <f>+SUMIFS(Resultados_Dic3!AI$3:AI$99980,Resultados_Dic3!$F$3:$F$99980,Produccion_UO!$K962,Resultados_Dic3!$D$3:$D$99980,$L$929,Resultados_Dic3!$E$3:$E$99980,Produccion_UO!$J962,Resultados_Dic3!$A$3:$A$99980,Produccion_UO!$H962)*$I$929</f>
        <v>0</v>
      </c>
      <c r="AO962" s="78">
        <f>+SUMIFS(Resultados_Dic3!AJ$3:AJ$99980,Resultados_Dic3!$F$3:$F$99980,Produccion_UO!$K962,Resultados_Dic3!$D$3:$D$99980,$L$929,Resultados_Dic3!$E$3:$E$99980,Produccion_UO!$J962,Resultados_Dic3!$A$3:$A$99980,Produccion_UO!$H962)*$I$929</f>
        <v>0</v>
      </c>
      <c r="AP962" s="78">
        <f>+SUMIFS(Resultados_Dic3!AK$3:AK$99980,Resultados_Dic3!$F$3:$F$99980,Produccion_UO!$K962,Resultados_Dic3!$D$3:$D$99980,$L$929,Resultados_Dic3!$E$3:$E$99980,Produccion_UO!$J962,Resultados_Dic3!$A$3:$A$99980,Produccion_UO!$H962)*$I$929</f>
        <v>0</v>
      </c>
      <c r="AQ962" s="78">
        <f>+SUMIFS(Resultados_Dic3!AL$3:AL$99980,Resultados_Dic3!$F$3:$F$99980,Produccion_UO!$K962,Resultados_Dic3!$D$3:$D$99980,$L$929,Resultados_Dic3!$E$3:$E$99980,Produccion_UO!$J962,Resultados_Dic3!$A$3:$A$99980,Produccion_UO!$H962)*$I$929</f>
        <v>0</v>
      </c>
      <c r="AR962" s="78">
        <f>+SUMIFS(Resultados_Dic3!AM$3:AM$99980,Resultados_Dic3!$F$3:$F$99980,Produccion_UO!$K962,Resultados_Dic3!$D$3:$D$99980,$L$929,Resultados_Dic3!$E$3:$E$99980,Produccion_UO!$J962,Resultados_Dic3!$A$3:$A$99980,Produccion_UO!$H962)*$I$929</f>
        <v>0</v>
      </c>
    </row>
    <row r="963" spans="8:44" x14ac:dyDescent="0.25">
      <c r="H963" s="17" t="str">
        <f t="shared" si="251"/>
        <v>DIC7</v>
      </c>
      <c r="J963" s="24" t="s">
        <v>59</v>
      </c>
      <c r="K963" s="13" t="s">
        <v>467</v>
      </c>
      <c r="L963" s="13" t="s">
        <v>332</v>
      </c>
      <c r="M963" s="78">
        <f>+SUMIFS(Resultados_Dic3!H$3:H$99980,Resultados_Dic3!$F$3:$F$99980,Produccion_UO!$K963,Resultados_Dic3!$D$3:$D$99980,$L$929,Resultados_Dic3!$E$3:$E$99980,Produccion_UO!$J963,Resultados_Dic3!$A$3:$A$99980,Produccion_UO!$H963)*$I$929</f>
        <v>0</v>
      </c>
      <c r="N963" s="78">
        <f>+SUMIFS(Resultados_Dic3!I$3:I$99980,Resultados_Dic3!$F$3:$F$99980,Produccion_UO!$K963,Resultados_Dic3!$D$3:$D$99980,$L$929,Resultados_Dic3!$E$3:$E$99980,Produccion_UO!$J963,Resultados_Dic3!$A$3:$A$99980,Produccion_UO!$H963)*$I$929</f>
        <v>0</v>
      </c>
      <c r="O963" s="78">
        <f>+SUMIFS(Resultados_Dic3!J$3:J$99980,Resultados_Dic3!$F$3:$F$99980,Produccion_UO!$K963,Resultados_Dic3!$D$3:$D$99980,$L$929,Resultados_Dic3!$E$3:$E$99980,Produccion_UO!$J963,Resultados_Dic3!$A$3:$A$99980,Produccion_UO!$H963)*$I$929</f>
        <v>0</v>
      </c>
      <c r="P963" s="78">
        <f>+SUMIFS(Resultados_Dic3!K$3:K$99980,Resultados_Dic3!$F$3:$F$99980,Produccion_UO!$K963,Resultados_Dic3!$D$3:$D$99980,$L$929,Resultados_Dic3!$E$3:$E$99980,Produccion_UO!$J963,Resultados_Dic3!$A$3:$A$99980,Produccion_UO!$H963)*$I$929</f>
        <v>0</v>
      </c>
      <c r="Q963" s="78">
        <f>+SUMIFS(Resultados_Dic3!L$3:L$99980,Resultados_Dic3!$F$3:$F$99980,Produccion_UO!$K963,Resultados_Dic3!$D$3:$D$99980,$L$929,Resultados_Dic3!$E$3:$E$99980,Produccion_UO!$J963,Resultados_Dic3!$A$3:$A$99980,Produccion_UO!$H963)*$I$929</f>
        <v>0</v>
      </c>
      <c r="R963" s="78">
        <f>+SUMIFS(Resultados_Dic3!M$3:M$99980,Resultados_Dic3!$F$3:$F$99980,Produccion_UO!$K963,Resultados_Dic3!$D$3:$D$99980,$L$929,Resultados_Dic3!$E$3:$E$99980,Produccion_UO!$J963,Resultados_Dic3!$A$3:$A$99980,Produccion_UO!$H963)*$I$929</f>
        <v>0</v>
      </c>
      <c r="S963" s="78">
        <f>+SUMIFS(Resultados_Dic3!N$3:N$99980,Resultados_Dic3!$F$3:$F$99980,Produccion_UO!$K963,Resultados_Dic3!$D$3:$D$99980,$L$929,Resultados_Dic3!$E$3:$E$99980,Produccion_UO!$J963,Resultados_Dic3!$A$3:$A$99980,Produccion_UO!$H963)*$I$929</f>
        <v>0</v>
      </c>
      <c r="T963" s="78">
        <f>+SUMIFS(Resultados_Dic3!O$3:O$99980,Resultados_Dic3!$F$3:$F$99980,Produccion_UO!$K963,Resultados_Dic3!$D$3:$D$99980,$L$929,Resultados_Dic3!$E$3:$E$99980,Produccion_UO!$J963,Resultados_Dic3!$A$3:$A$99980,Produccion_UO!$H963)*$I$929</f>
        <v>0</v>
      </c>
      <c r="U963" s="78">
        <f>+SUMIFS(Resultados_Dic3!P$3:P$99980,Resultados_Dic3!$F$3:$F$99980,Produccion_UO!$K963,Resultados_Dic3!$D$3:$D$99980,$L$929,Resultados_Dic3!$E$3:$E$99980,Produccion_UO!$J963,Resultados_Dic3!$A$3:$A$99980,Produccion_UO!$H963)*$I$929</f>
        <v>0</v>
      </c>
      <c r="V963" s="78">
        <f>+SUMIFS(Resultados_Dic3!Q$3:Q$99980,Resultados_Dic3!$F$3:$F$99980,Produccion_UO!$K963,Resultados_Dic3!$D$3:$D$99980,$L$929,Resultados_Dic3!$E$3:$E$99980,Produccion_UO!$J963,Resultados_Dic3!$A$3:$A$99980,Produccion_UO!$H963)*$I$929</f>
        <v>0</v>
      </c>
      <c r="W963" s="78">
        <f>+SUMIFS(Resultados_Dic3!R$3:R$99980,Resultados_Dic3!$F$3:$F$99980,Produccion_UO!$K963,Resultados_Dic3!$D$3:$D$99980,$L$929,Resultados_Dic3!$E$3:$E$99980,Produccion_UO!$J963,Resultados_Dic3!$A$3:$A$99980,Produccion_UO!$H963)*$I$929</f>
        <v>0</v>
      </c>
      <c r="X963" s="78">
        <f>+SUMIFS(Resultados_Dic3!S$3:S$99980,Resultados_Dic3!$F$3:$F$99980,Produccion_UO!$K963,Resultados_Dic3!$D$3:$D$99980,$L$929,Resultados_Dic3!$E$3:$E$99980,Produccion_UO!$J963,Resultados_Dic3!$A$3:$A$99980,Produccion_UO!$H963)*$I$929</f>
        <v>0</v>
      </c>
      <c r="Y963" s="78">
        <f>+SUMIFS(Resultados_Dic3!T$3:T$99980,Resultados_Dic3!$F$3:$F$99980,Produccion_UO!$K963,Resultados_Dic3!$D$3:$D$99980,$L$929,Resultados_Dic3!$E$3:$E$99980,Produccion_UO!$J963,Resultados_Dic3!$A$3:$A$99980,Produccion_UO!$H963)*$I$929</f>
        <v>0</v>
      </c>
      <c r="Z963" s="78">
        <f>+SUMIFS(Resultados_Dic3!U$3:U$99980,Resultados_Dic3!$F$3:$F$99980,Produccion_UO!$K963,Resultados_Dic3!$D$3:$D$99980,$L$929,Resultados_Dic3!$E$3:$E$99980,Produccion_UO!$J963,Resultados_Dic3!$A$3:$A$99980,Produccion_UO!$H963)*$I$929</f>
        <v>0</v>
      </c>
      <c r="AA963" s="78">
        <f>+SUMIFS(Resultados_Dic3!V$3:V$99980,Resultados_Dic3!$F$3:$F$99980,Produccion_UO!$K963,Resultados_Dic3!$D$3:$D$99980,$L$929,Resultados_Dic3!$E$3:$E$99980,Produccion_UO!$J963,Resultados_Dic3!$A$3:$A$99980,Produccion_UO!$H963)*$I$929</f>
        <v>0</v>
      </c>
      <c r="AB963" s="78">
        <f>+SUMIFS(Resultados_Dic3!W$3:W$99980,Resultados_Dic3!$F$3:$F$99980,Produccion_UO!$K963,Resultados_Dic3!$D$3:$D$99980,$L$929,Resultados_Dic3!$E$3:$E$99980,Produccion_UO!$J963,Resultados_Dic3!$A$3:$A$99980,Produccion_UO!$H963)*$I$929</f>
        <v>0</v>
      </c>
      <c r="AC963" s="78">
        <f>+SUMIFS(Resultados_Dic3!X$3:X$99980,Resultados_Dic3!$F$3:$F$99980,Produccion_UO!$K963,Resultados_Dic3!$D$3:$D$99980,$L$929,Resultados_Dic3!$E$3:$E$99980,Produccion_UO!$J963,Resultados_Dic3!$A$3:$A$99980,Produccion_UO!$H963)*$I$929</f>
        <v>0</v>
      </c>
      <c r="AD963" s="78">
        <f>+SUMIFS(Resultados_Dic3!Y$3:Y$99980,Resultados_Dic3!$F$3:$F$99980,Produccion_UO!$K963,Resultados_Dic3!$D$3:$D$99980,$L$929,Resultados_Dic3!$E$3:$E$99980,Produccion_UO!$J963,Resultados_Dic3!$A$3:$A$99980,Produccion_UO!$H963)*$I$929</f>
        <v>0</v>
      </c>
      <c r="AE963" s="78">
        <f>+SUMIFS(Resultados_Dic3!Z$3:Z$99980,Resultados_Dic3!$F$3:$F$99980,Produccion_UO!$K963,Resultados_Dic3!$D$3:$D$99980,$L$929,Resultados_Dic3!$E$3:$E$99980,Produccion_UO!$J963,Resultados_Dic3!$A$3:$A$99980,Produccion_UO!$H963)*$I$929</f>
        <v>0</v>
      </c>
      <c r="AF963" s="78">
        <f>+SUMIFS(Resultados_Dic3!AA$3:AA$99980,Resultados_Dic3!$F$3:$F$99980,Produccion_UO!$K963,Resultados_Dic3!$D$3:$D$99980,$L$929,Resultados_Dic3!$E$3:$E$99980,Produccion_UO!$J963,Resultados_Dic3!$A$3:$A$99980,Produccion_UO!$H963)*$I$929</f>
        <v>0</v>
      </c>
      <c r="AG963" s="78">
        <f>+SUMIFS(Resultados_Dic3!AB$3:AB$99980,Resultados_Dic3!$F$3:$F$99980,Produccion_UO!$K963,Resultados_Dic3!$D$3:$D$99980,$L$929,Resultados_Dic3!$E$3:$E$99980,Produccion_UO!$J963,Resultados_Dic3!$A$3:$A$99980,Produccion_UO!$H963)*$I$929</f>
        <v>0</v>
      </c>
      <c r="AH963" s="78">
        <f>+SUMIFS(Resultados_Dic3!AC$3:AC$99980,Resultados_Dic3!$F$3:$F$99980,Produccion_UO!$K963,Resultados_Dic3!$D$3:$D$99980,$L$929,Resultados_Dic3!$E$3:$E$99980,Produccion_UO!$J963,Resultados_Dic3!$A$3:$A$99980,Produccion_UO!$H963)*$I$929</f>
        <v>0</v>
      </c>
      <c r="AI963" s="78">
        <f>+SUMIFS(Resultados_Dic3!AD$3:AD$99980,Resultados_Dic3!$F$3:$F$99980,Produccion_UO!$K963,Resultados_Dic3!$D$3:$D$99980,$L$929,Resultados_Dic3!$E$3:$E$99980,Produccion_UO!$J963,Resultados_Dic3!$A$3:$A$99980,Produccion_UO!$H963)*$I$929</f>
        <v>0</v>
      </c>
      <c r="AJ963" s="78">
        <f>+SUMIFS(Resultados_Dic3!AE$3:AE$99980,Resultados_Dic3!$F$3:$F$99980,Produccion_UO!$K963,Resultados_Dic3!$D$3:$D$99980,$L$929,Resultados_Dic3!$E$3:$E$99980,Produccion_UO!$J963,Resultados_Dic3!$A$3:$A$99980,Produccion_UO!$H963)*$I$929</f>
        <v>0</v>
      </c>
      <c r="AK963" s="78">
        <f>+SUMIFS(Resultados_Dic3!AF$3:AF$99980,Resultados_Dic3!$F$3:$F$99980,Produccion_UO!$K963,Resultados_Dic3!$D$3:$D$99980,$L$929,Resultados_Dic3!$E$3:$E$99980,Produccion_UO!$J963,Resultados_Dic3!$A$3:$A$99980,Produccion_UO!$H963)*$I$929</f>
        <v>0</v>
      </c>
      <c r="AL963" s="78">
        <f>+SUMIFS(Resultados_Dic3!AG$3:AG$99980,Resultados_Dic3!$F$3:$F$99980,Produccion_UO!$K963,Resultados_Dic3!$D$3:$D$99980,$L$929,Resultados_Dic3!$E$3:$E$99980,Produccion_UO!$J963,Resultados_Dic3!$A$3:$A$99980,Produccion_UO!$H963)*$I$929</f>
        <v>0</v>
      </c>
      <c r="AM963" s="78">
        <f>+SUMIFS(Resultados_Dic3!AH$3:AH$99980,Resultados_Dic3!$F$3:$F$99980,Produccion_UO!$K963,Resultados_Dic3!$D$3:$D$99980,$L$929,Resultados_Dic3!$E$3:$E$99980,Produccion_UO!$J963,Resultados_Dic3!$A$3:$A$99980,Produccion_UO!$H963)*$I$929</f>
        <v>0</v>
      </c>
      <c r="AN963" s="78">
        <f>+SUMIFS(Resultados_Dic3!AI$3:AI$99980,Resultados_Dic3!$F$3:$F$99980,Produccion_UO!$K963,Resultados_Dic3!$D$3:$D$99980,$L$929,Resultados_Dic3!$E$3:$E$99980,Produccion_UO!$J963,Resultados_Dic3!$A$3:$A$99980,Produccion_UO!$H963)*$I$929</f>
        <v>0</v>
      </c>
      <c r="AO963" s="78">
        <f>+SUMIFS(Resultados_Dic3!AJ$3:AJ$99980,Resultados_Dic3!$F$3:$F$99980,Produccion_UO!$K963,Resultados_Dic3!$D$3:$D$99980,$L$929,Resultados_Dic3!$E$3:$E$99980,Produccion_UO!$J963,Resultados_Dic3!$A$3:$A$99980,Produccion_UO!$H963)*$I$929</f>
        <v>0</v>
      </c>
      <c r="AP963" s="78">
        <f>+SUMIFS(Resultados_Dic3!AK$3:AK$99980,Resultados_Dic3!$F$3:$F$99980,Produccion_UO!$K963,Resultados_Dic3!$D$3:$D$99980,$L$929,Resultados_Dic3!$E$3:$E$99980,Produccion_UO!$J963,Resultados_Dic3!$A$3:$A$99980,Produccion_UO!$H963)*$I$929</f>
        <v>0</v>
      </c>
      <c r="AQ963" s="78">
        <f>+SUMIFS(Resultados_Dic3!AL$3:AL$99980,Resultados_Dic3!$F$3:$F$99980,Produccion_UO!$K963,Resultados_Dic3!$D$3:$D$99980,$L$929,Resultados_Dic3!$E$3:$E$99980,Produccion_UO!$J963,Resultados_Dic3!$A$3:$A$99980,Produccion_UO!$H963)*$I$929</f>
        <v>0</v>
      </c>
      <c r="AR963" s="78">
        <f>+SUMIFS(Resultados_Dic3!AM$3:AM$99980,Resultados_Dic3!$F$3:$F$99980,Produccion_UO!$K963,Resultados_Dic3!$D$3:$D$99980,$L$929,Resultados_Dic3!$E$3:$E$99980,Produccion_UO!$J963,Resultados_Dic3!$A$3:$A$99980,Produccion_UO!$H963)*$I$929</f>
        <v>0</v>
      </c>
    </row>
    <row r="964" spans="8:44" x14ac:dyDescent="0.25">
      <c r="H964" s="17" t="str">
        <f t="shared" si="251"/>
        <v>DIC7</v>
      </c>
      <c r="J964" s="24"/>
      <c r="K964" s="248" t="s">
        <v>733</v>
      </c>
      <c r="L964" s="230" t="s">
        <v>712</v>
      </c>
      <c r="M964" s="78">
        <f>+SUM(M965:M971)</f>
        <v>0.65832028911139473</v>
      </c>
      <c r="N964" s="78">
        <f t="shared" ref="N964:AR964" si="264">+SUM(N965:N971)</f>
        <v>0.65683934931674315</v>
      </c>
      <c r="O964" s="78">
        <f t="shared" si="264"/>
        <v>0.65290485687075828</v>
      </c>
      <c r="P964" s="78">
        <f t="shared" si="264"/>
        <v>0.64897036442477385</v>
      </c>
      <c r="Q964" s="78">
        <f t="shared" si="264"/>
        <v>0.64503587197878898</v>
      </c>
      <c r="R964" s="78">
        <f t="shared" si="264"/>
        <v>0.63959522203997921</v>
      </c>
      <c r="S964" s="78">
        <f t="shared" si="264"/>
        <v>0.6343228149141813</v>
      </c>
      <c r="T964" s="78">
        <f t="shared" si="264"/>
        <v>0.62097500913040227</v>
      </c>
      <c r="U964" s="78">
        <f t="shared" si="264"/>
        <v>0.60967641550274132</v>
      </c>
      <c r="V964" s="78">
        <f t="shared" si="264"/>
        <v>0.46553463754868696</v>
      </c>
      <c r="W964" s="78">
        <f t="shared" si="264"/>
        <v>0.46185727852628217</v>
      </c>
      <c r="X964" s="78">
        <f t="shared" si="264"/>
        <v>0.45817991950387726</v>
      </c>
      <c r="Y964" s="78">
        <f t="shared" si="264"/>
        <v>0.45627677096832747</v>
      </c>
      <c r="Z964" s="78">
        <f t="shared" si="264"/>
        <v>0.45437362243277774</v>
      </c>
      <c r="AA964" s="78">
        <f t="shared" si="264"/>
        <v>0</v>
      </c>
      <c r="AB964" s="78">
        <f t="shared" si="264"/>
        <v>0</v>
      </c>
      <c r="AC964" s="78">
        <f t="shared" si="264"/>
        <v>0</v>
      </c>
      <c r="AD964" s="78">
        <f t="shared" si="264"/>
        <v>0</v>
      </c>
      <c r="AE964" s="78">
        <f t="shared" si="264"/>
        <v>0</v>
      </c>
      <c r="AF964" s="78">
        <f t="shared" si="264"/>
        <v>0</v>
      </c>
      <c r="AG964" s="78">
        <f t="shared" si="264"/>
        <v>0</v>
      </c>
      <c r="AH964" s="78">
        <f t="shared" si="264"/>
        <v>0</v>
      </c>
      <c r="AI964" s="78">
        <f t="shared" si="264"/>
        <v>0</v>
      </c>
      <c r="AJ964" s="78">
        <f t="shared" si="264"/>
        <v>0</v>
      </c>
      <c r="AK964" s="78">
        <f t="shared" si="264"/>
        <v>0</v>
      </c>
      <c r="AL964" s="78">
        <f t="shared" si="264"/>
        <v>0</v>
      </c>
      <c r="AM964" s="78">
        <f t="shared" si="264"/>
        <v>0</v>
      </c>
      <c r="AN964" s="78">
        <f t="shared" si="264"/>
        <v>0</v>
      </c>
      <c r="AO964" s="78">
        <f t="shared" si="264"/>
        <v>0</v>
      </c>
      <c r="AP964" s="78">
        <f t="shared" si="264"/>
        <v>0</v>
      </c>
      <c r="AQ964" s="78">
        <f t="shared" si="264"/>
        <v>0</v>
      </c>
      <c r="AR964" s="78">
        <f t="shared" si="264"/>
        <v>0</v>
      </c>
    </row>
    <row r="965" spans="8:44" x14ac:dyDescent="0.25">
      <c r="H965" s="17" t="str">
        <f t="shared" si="251"/>
        <v>DIC7</v>
      </c>
      <c r="J965" s="24" t="s">
        <v>735</v>
      </c>
      <c r="K965" s="13" t="s">
        <v>451</v>
      </c>
      <c r="L965" s="13" t="s">
        <v>320</v>
      </c>
      <c r="M965" s="78">
        <f>+SUMIFS(Resultados_Dic3!H$3:H$99980,Resultados_Dic3!$F$3:$F$99980,Produccion_UO!$K965,Resultados_Dic3!$D$3:$D$99980,$L$929,Resultados_Dic3!$E$3:$E$99980,Produccion_UO!$J965,Resultados_Dic3!$A$3:$A$99980,Produccion_UO!$H965)*$I$929</f>
        <v>0</v>
      </c>
      <c r="N965" s="78">
        <f>+SUMIFS(Resultados_Dic3!I$3:I$99980,Resultados_Dic3!$F$3:$F$99980,Produccion_UO!$K965,Resultados_Dic3!$D$3:$D$99980,$L$929,Resultados_Dic3!$E$3:$E$99980,Produccion_UO!$J965,Resultados_Dic3!$A$3:$A$99980,Produccion_UO!$H965)*$I$929</f>
        <v>0</v>
      </c>
      <c r="O965" s="78">
        <f>+SUMIFS(Resultados_Dic3!J$3:J$99980,Resultados_Dic3!$F$3:$F$99980,Produccion_UO!$K965,Resultados_Dic3!$D$3:$D$99980,$L$929,Resultados_Dic3!$E$3:$E$99980,Produccion_UO!$J965,Resultados_Dic3!$A$3:$A$99980,Produccion_UO!$H965)*$I$929</f>
        <v>0</v>
      </c>
      <c r="P965" s="78">
        <f>+SUMIFS(Resultados_Dic3!K$3:K$99980,Resultados_Dic3!$F$3:$F$99980,Produccion_UO!$K965,Resultados_Dic3!$D$3:$D$99980,$L$929,Resultados_Dic3!$E$3:$E$99980,Produccion_UO!$J965,Resultados_Dic3!$A$3:$A$99980,Produccion_UO!$H965)*$I$929</f>
        <v>0</v>
      </c>
      <c r="Q965" s="78">
        <f>+SUMIFS(Resultados_Dic3!L$3:L$99980,Resultados_Dic3!$F$3:$F$99980,Produccion_UO!$K965,Resultados_Dic3!$D$3:$D$99980,$L$929,Resultados_Dic3!$E$3:$E$99980,Produccion_UO!$J965,Resultados_Dic3!$A$3:$A$99980,Produccion_UO!$H965)*$I$929</f>
        <v>0</v>
      </c>
      <c r="R965" s="78">
        <f>+SUMIFS(Resultados_Dic3!M$3:M$99980,Resultados_Dic3!$F$3:$F$99980,Produccion_UO!$K965,Resultados_Dic3!$D$3:$D$99980,$L$929,Resultados_Dic3!$E$3:$E$99980,Produccion_UO!$J965,Resultados_Dic3!$A$3:$A$99980,Produccion_UO!$H965)*$I$929</f>
        <v>0</v>
      </c>
      <c r="S965" s="78">
        <f>+SUMIFS(Resultados_Dic3!N$3:N$99980,Resultados_Dic3!$F$3:$F$99980,Produccion_UO!$K965,Resultados_Dic3!$D$3:$D$99980,$L$929,Resultados_Dic3!$E$3:$E$99980,Produccion_UO!$J965,Resultados_Dic3!$A$3:$A$99980,Produccion_UO!$H965)*$I$929</f>
        <v>0</v>
      </c>
      <c r="T965" s="78">
        <f>+SUMIFS(Resultados_Dic3!O$3:O$99980,Resultados_Dic3!$F$3:$F$99980,Produccion_UO!$K965,Resultados_Dic3!$D$3:$D$99980,$L$929,Resultados_Dic3!$E$3:$E$99980,Produccion_UO!$J965,Resultados_Dic3!$A$3:$A$99980,Produccion_UO!$H965)*$I$929</f>
        <v>0</v>
      </c>
      <c r="U965" s="78">
        <f>+SUMIFS(Resultados_Dic3!P$3:P$99980,Resultados_Dic3!$F$3:$F$99980,Produccion_UO!$K965,Resultados_Dic3!$D$3:$D$99980,$L$929,Resultados_Dic3!$E$3:$E$99980,Produccion_UO!$J965,Resultados_Dic3!$A$3:$A$99980,Produccion_UO!$H965)*$I$929</f>
        <v>0</v>
      </c>
      <c r="V965" s="78">
        <f>+SUMIFS(Resultados_Dic3!Q$3:Q$99980,Resultados_Dic3!$F$3:$F$99980,Produccion_UO!$K965,Resultados_Dic3!$D$3:$D$99980,$L$929,Resultados_Dic3!$E$3:$E$99980,Produccion_UO!$J965,Resultados_Dic3!$A$3:$A$99980,Produccion_UO!$H965)*$I$929</f>
        <v>0</v>
      </c>
      <c r="W965" s="78">
        <f>+SUMIFS(Resultados_Dic3!R$3:R$99980,Resultados_Dic3!$F$3:$F$99980,Produccion_UO!$K965,Resultados_Dic3!$D$3:$D$99980,$L$929,Resultados_Dic3!$E$3:$E$99980,Produccion_UO!$J965,Resultados_Dic3!$A$3:$A$99980,Produccion_UO!$H965)*$I$929</f>
        <v>0</v>
      </c>
      <c r="X965" s="78">
        <f>+SUMIFS(Resultados_Dic3!S$3:S$99980,Resultados_Dic3!$F$3:$F$99980,Produccion_UO!$K965,Resultados_Dic3!$D$3:$D$99980,$L$929,Resultados_Dic3!$E$3:$E$99980,Produccion_UO!$J965,Resultados_Dic3!$A$3:$A$99980,Produccion_UO!$H965)*$I$929</f>
        <v>0</v>
      </c>
      <c r="Y965" s="78">
        <f>+SUMIFS(Resultados_Dic3!T$3:T$99980,Resultados_Dic3!$F$3:$F$99980,Produccion_UO!$K965,Resultados_Dic3!$D$3:$D$99980,$L$929,Resultados_Dic3!$E$3:$E$99980,Produccion_UO!$J965,Resultados_Dic3!$A$3:$A$99980,Produccion_UO!$H965)*$I$929</f>
        <v>0</v>
      </c>
      <c r="Z965" s="78">
        <f>+SUMIFS(Resultados_Dic3!U$3:U$99980,Resultados_Dic3!$F$3:$F$99980,Produccion_UO!$K965,Resultados_Dic3!$D$3:$D$99980,$L$929,Resultados_Dic3!$E$3:$E$99980,Produccion_UO!$J965,Resultados_Dic3!$A$3:$A$99980,Produccion_UO!$H965)*$I$929</f>
        <v>0</v>
      </c>
      <c r="AA965" s="78">
        <f>+SUMIFS(Resultados_Dic3!V$3:V$99980,Resultados_Dic3!$F$3:$F$99980,Produccion_UO!$K965,Resultados_Dic3!$D$3:$D$99980,$L$929,Resultados_Dic3!$E$3:$E$99980,Produccion_UO!$J965,Resultados_Dic3!$A$3:$A$99980,Produccion_UO!$H965)*$I$929</f>
        <v>0</v>
      </c>
      <c r="AB965" s="78">
        <f>+SUMIFS(Resultados_Dic3!W$3:W$99980,Resultados_Dic3!$F$3:$F$99980,Produccion_UO!$K965,Resultados_Dic3!$D$3:$D$99980,$L$929,Resultados_Dic3!$E$3:$E$99980,Produccion_UO!$J965,Resultados_Dic3!$A$3:$A$99980,Produccion_UO!$H965)*$I$929</f>
        <v>0</v>
      </c>
      <c r="AC965" s="78">
        <f>+SUMIFS(Resultados_Dic3!X$3:X$99980,Resultados_Dic3!$F$3:$F$99980,Produccion_UO!$K965,Resultados_Dic3!$D$3:$D$99980,$L$929,Resultados_Dic3!$E$3:$E$99980,Produccion_UO!$J965,Resultados_Dic3!$A$3:$A$99980,Produccion_UO!$H965)*$I$929</f>
        <v>0</v>
      </c>
      <c r="AD965" s="78">
        <f>+SUMIFS(Resultados_Dic3!Y$3:Y$99980,Resultados_Dic3!$F$3:$F$99980,Produccion_UO!$K965,Resultados_Dic3!$D$3:$D$99980,$L$929,Resultados_Dic3!$E$3:$E$99980,Produccion_UO!$J965,Resultados_Dic3!$A$3:$A$99980,Produccion_UO!$H965)*$I$929</f>
        <v>0</v>
      </c>
      <c r="AE965" s="78">
        <f>+SUMIFS(Resultados_Dic3!Z$3:Z$99980,Resultados_Dic3!$F$3:$F$99980,Produccion_UO!$K965,Resultados_Dic3!$D$3:$D$99980,$L$929,Resultados_Dic3!$E$3:$E$99980,Produccion_UO!$J965,Resultados_Dic3!$A$3:$A$99980,Produccion_UO!$H965)*$I$929</f>
        <v>0</v>
      </c>
      <c r="AF965" s="78">
        <f>+SUMIFS(Resultados_Dic3!AA$3:AA$99980,Resultados_Dic3!$F$3:$F$99980,Produccion_UO!$K965,Resultados_Dic3!$D$3:$D$99980,$L$929,Resultados_Dic3!$E$3:$E$99980,Produccion_UO!$J965,Resultados_Dic3!$A$3:$A$99980,Produccion_UO!$H965)*$I$929</f>
        <v>0</v>
      </c>
      <c r="AG965" s="78">
        <f>+SUMIFS(Resultados_Dic3!AB$3:AB$99980,Resultados_Dic3!$F$3:$F$99980,Produccion_UO!$K965,Resultados_Dic3!$D$3:$D$99980,$L$929,Resultados_Dic3!$E$3:$E$99980,Produccion_UO!$J965,Resultados_Dic3!$A$3:$A$99980,Produccion_UO!$H965)*$I$929</f>
        <v>0</v>
      </c>
      <c r="AH965" s="78">
        <f>+SUMIFS(Resultados_Dic3!AC$3:AC$99980,Resultados_Dic3!$F$3:$F$99980,Produccion_UO!$K965,Resultados_Dic3!$D$3:$D$99980,$L$929,Resultados_Dic3!$E$3:$E$99980,Produccion_UO!$J965,Resultados_Dic3!$A$3:$A$99980,Produccion_UO!$H965)*$I$929</f>
        <v>0</v>
      </c>
      <c r="AI965" s="78">
        <f>+SUMIFS(Resultados_Dic3!AD$3:AD$99980,Resultados_Dic3!$F$3:$F$99980,Produccion_UO!$K965,Resultados_Dic3!$D$3:$D$99980,$L$929,Resultados_Dic3!$E$3:$E$99980,Produccion_UO!$J965,Resultados_Dic3!$A$3:$A$99980,Produccion_UO!$H965)*$I$929</f>
        <v>0</v>
      </c>
      <c r="AJ965" s="78">
        <f>+SUMIFS(Resultados_Dic3!AE$3:AE$99980,Resultados_Dic3!$F$3:$F$99980,Produccion_UO!$K965,Resultados_Dic3!$D$3:$D$99980,$L$929,Resultados_Dic3!$E$3:$E$99980,Produccion_UO!$J965,Resultados_Dic3!$A$3:$A$99980,Produccion_UO!$H965)*$I$929</f>
        <v>0</v>
      </c>
      <c r="AK965" s="78">
        <f>+SUMIFS(Resultados_Dic3!AF$3:AF$99980,Resultados_Dic3!$F$3:$F$99980,Produccion_UO!$K965,Resultados_Dic3!$D$3:$D$99980,$L$929,Resultados_Dic3!$E$3:$E$99980,Produccion_UO!$J965,Resultados_Dic3!$A$3:$A$99980,Produccion_UO!$H965)*$I$929</f>
        <v>0</v>
      </c>
      <c r="AL965" s="78">
        <f>+SUMIFS(Resultados_Dic3!AG$3:AG$99980,Resultados_Dic3!$F$3:$F$99980,Produccion_UO!$K965,Resultados_Dic3!$D$3:$D$99980,$L$929,Resultados_Dic3!$E$3:$E$99980,Produccion_UO!$J965,Resultados_Dic3!$A$3:$A$99980,Produccion_UO!$H965)*$I$929</f>
        <v>0</v>
      </c>
      <c r="AM965" s="78">
        <f>+SUMIFS(Resultados_Dic3!AH$3:AH$99980,Resultados_Dic3!$F$3:$F$99980,Produccion_UO!$K965,Resultados_Dic3!$D$3:$D$99980,$L$929,Resultados_Dic3!$E$3:$E$99980,Produccion_UO!$J965,Resultados_Dic3!$A$3:$A$99980,Produccion_UO!$H965)*$I$929</f>
        <v>0</v>
      </c>
      <c r="AN965" s="78">
        <f>+SUMIFS(Resultados_Dic3!AI$3:AI$99980,Resultados_Dic3!$F$3:$F$99980,Produccion_UO!$K965,Resultados_Dic3!$D$3:$D$99980,$L$929,Resultados_Dic3!$E$3:$E$99980,Produccion_UO!$J965,Resultados_Dic3!$A$3:$A$99980,Produccion_UO!$H965)*$I$929</f>
        <v>0</v>
      </c>
      <c r="AO965" s="78">
        <f>+SUMIFS(Resultados_Dic3!AJ$3:AJ$99980,Resultados_Dic3!$F$3:$F$99980,Produccion_UO!$K965,Resultados_Dic3!$D$3:$D$99980,$L$929,Resultados_Dic3!$E$3:$E$99980,Produccion_UO!$J965,Resultados_Dic3!$A$3:$A$99980,Produccion_UO!$H965)*$I$929</f>
        <v>0</v>
      </c>
      <c r="AP965" s="78">
        <f>+SUMIFS(Resultados_Dic3!AK$3:AK$99980,Resultados_Dic3!$F$3:$F$99980,Produccion_UO!$K965,Resultados_Dic3!$D$3:$D$99980,$L$929,Resultados_Dic3!$E$3:$E$99980,Produccion_UO!$J965,Resultados_Dic3!$A$3:$A$99980,Produccion_UO!$H965)*$I$929</f>
        <v>0</v>
      </c>
      <c r="AQ965" s="78">
        <f>+SUMIFS(Resultados_Dic3!AL$3:AL$99980,Resultados_Dic3!$F$3:$F$99980,Produccion_UO!$K965,Resultados_Dic3!$D$3:$D$99980,$L$929,Resultados_Dic3!$E$3:$E$99980,Produccion_UO!$J965,Resultados_Dic3!$A$3:$A$99980,Produccion_UO!$H965)*$I$929</f>
        <v>0</v>
      </c>
      <c r="AR965" s="78">
        <f>+SUMIFS(Resultados_Dic3!AM$3:AM$99980,Resultados_Dic3!$F$3:$F$99980,Produccion_UO!$K965,Resultados_Dic3!$D$3:$D$99980,$L$929,Resultados_Dic3!$E$3:$E$99980,Produccion_UO!$J965,Resultados_Dic3!$A$3:$A$99980,Produccion_UO!$H965)*$I$929</f>
        <v>0</v>
      </c>
    </row>
    <row r="966" spans="8:44" x14ac:dyDescent="0.25">
      <c r="H966" s="17" t="str">
        <f t="shared" si="251"/>
        <v>DIC7</v>
      </c>
      <c r="J966" s="24" t="s">
        <v>114</v>
      </c>
      <c r="K966" s="13" t="s">
        <v>206</v>
      </c>
      <c r="L966" s="13" t="s">
        <v>322</v>
      </c>
      <c r="M966" s="78">
        <f>+SUMIFS(Resultados_Dic3!H$3:H$99980,Resultados_Dic3!$F$3:$F$99980,Produccion_UO!$K966,Resultados_Dic3!$D$3:$D$99980,$L$929,Resultados_Dic3!$E$3:$E$99980,Produccion_UO!$J966,Resultados_Dic3!$A$3:$A$99980,Produccion_UO!$H966)*$I$929</f>
        <v>0</v>
      </c>
      <c r="N966" s="78">
        <f>+SUMIFS(Resultados_Dic3!I$3:I$99980,Resultados_Dic3!$F$3:$F$99980,Produccion_UO!$K966,Resultados_Dic3!$D$3:$D$99980,$L$929,Resultados_Dic3!$E$3:$E$99980,Produccion_UO!$J966,Resultados_Dic3!$A$3:$A$99980,Produccion_UO!$H966)*$I$929</f>
        <v>0</v>
      </c>
      <c r="O966" s="78">
        <f>+SUMIFS(Resultados_Dic3!J$3:J$99980,Resultados_Dic3!$F$3:$F$99980,Produccion_UO!$K966,Resultados_Dic3!$D$3:$D$99980,$L$929,Resultados_Dic3!$E$3:$E$99980,Produccion_UO!$J966,Resultados_Dic3!$A$3:$A$99980,Produccion_UO!$H966)*$I$929</f>
        <v>0</v>
      </c>
      <c r="P966" s="78">
        <f>+SUMIFS(Resultados_Dic3!K$3:K$99980,Resultados_Dic3!$F$3:$F$99980,Produccion_UO!$K966,Resultados_Dic3!$D$3:$D$99980,$L$929,Resultados_Dic3!$E$3:$E$99980,Produccion_UO!$J966,Resultados_Dic3!$A$3:$A$99980,Produccion_UO!$H966)*$I$929</f>
        <v>0</v>
      </c>
      <c r="Q966" s="78">
        <f>+SUMIFS(Resultados_Dic3!L$3:L$99980,Resultados_Dic3!$F$3:$F$99980,Produccion_UO!$K966,Resultados_Dic3!$D$3:$D$99980,$L$929,Resultados_Dic3!$E$3:$E$99980,Produccion_UO!$J966,Resultados_Dic3!$A$3:$A$99980,Produccion_UO!$H966)*$I$929</f>
        <v>0</v>
      </c>
      <c r="R966" s="78">
        <f>+SUMIFS(Resultados_Dic3!M$3:M$99980,Resultados_Dic3!$F$3:$F$99980,Produccion_UO!$K966,Resultados_Dic3!$D$3:$D$99980,$L$929,Resultados_Dic3!$E$3:$E$99980,Produccion_UO!$J966,Resultados_Dic3!$A$3:$A$99980,Produccion_UO!$H966)*$I$929</f>
        <v>0</v>
      </c>
      <c r="S966" s="78">
        <f>+SUMIFS(Resultados_Dic3!N$3:N$99980,Resultados_Dic3!$F$3:$F$99980,Produccion_UO!$K966,Resultados_Dic3!$D$3:$D$99980,$L$929,Resultados_Dic3!$E$3:$E$99980,Produccion_UO!$J966,Resultados_Dic3!$A$3:$A$99980,Produccion_UO!$H966)*$I$929</f>
        <v>0</v>
      </c>
      <c r="T966" s="78">
        <f>+SUMIFS(Resultados_Dic3!O$3:O$99980,Resultados_Dic3!$F$3:$F$99980,Produccion_UO!$K966,Resultados_Dic3!$D$3:$D$99980,$L$929,Resultados_Dic3!$E$3:$E$99980,Produccion_UO!$J966,Resultados_Dic3!$A$3:$A$99980,Produccion_UO!$H966)*$I$929</f>
        <v>0</v>
      </c>
      <c r="U966" s="78">
        <f>+SUMIFS(Resultados_Dic3!P$3:P$99980,Resultados_Dic3!$F$3:$F$99980,Produccion_UO!$K966,Resultados_Dic3!$D$3:$D$99980,$L$929,Resultados_Dic3!$E$3:$E$99980,Produccion_UO!$J966,Resultados_Dic3!$A$3:$A$99980,Produccion_UO!$H966)*$I$929</f>
        <v>0</v>
      </c>
      <c r="V966" s="78">
        <f>+SUMIFS(Resultados_Dic3!Q$3:Q$99980,Resultados_Dic3!$F$3:$F$99980,Produccion_UO!$K966,Resultados_Dic3!$D$3:$D$99980,$L$929,Resultados_Dic3!$E$3:$E$99980,Produccion_UO!$J966,Resultados_Dic3!$A$3:$A$99980,Produccion_UO!$H966)*$I$929</f>
        <v>0</v>
      </c>
      <c r="W966" s="78">
        <f>+SUMIFS(Resultados_Dic3!R$3:R$99980,Resultados_Dic3!$F$3:$F$99980,Produccion_UO!$K966,Resultados_Dic3!$D$3:$D$99980,$L$929,Resultados_Dic3!$E$3:$E$99980,Produccion_UO!$J966,Resultados_Dic3!$A$3:$A$99980,Produccion_UO!$H966)*$I$929</f>
        <v>0</v>
      </c>
      <c r="X966" s="78">
        <f>+SUMIFS(Resultados_Dic3!S$3:S$99980,Resultados_Dic3!$F$3:$F$99980,Produccion_UO!$K966,Resultados_Dic3!$D$3:$D$99980,$L$929,Resultados_Dic3!$E$3:$E$99980,Produccion_UO!$J966,Resultados_Dic3!$A$3:$A$99980,Produccion_UO!$H966)*$I$929</f>
        <v>0</v>
      </c>
      <c r="Y966" s="78">
        <f>+SUMIFS(Resultados_Dic3!T$3:T$99980,Resultados_Dic3!$F$3:$F$99980,Produccion_UO!$K966,Resultados_Dic3!$D$3:$D$99980,$L$929,Resultados_Dic3!$E$3:$E$99980,Produccion_UO!$J966,Resultados_Dic3!$A$3:$A$99980,Produccion_UO!$H966)*$I$929</f>
        <v>0</v>
      </c>
      <c r="Z966" s="78">
        <f>+SUMIFS(Resultados_Dic3!U$3:U$99980,Resultados_Dic3!$F$3:$F$99980,Produccion_UO!$K966,Resultados_Dic3!$D$3:$D$99980,$L$929,Resultados_Dic3!$E$3:$E$99980,Produccion_UO!$J966,Resultados_Dic3!$A$3:$A$99980,Produccion_UO!$H966)*$I$929</f>
        <v>0</v>
      </c>
      <c r="AA966" s="78">
        <f>+SUMIFS(Resultados_Dic3!V$3:V$99980,Resultados_Dic3!$F$3:$F$99980,Produccion_UO!$K966,Resultados_Dic3!$D$3:$D$99980,$L$929,Resultados_Dic3!$E$3:$E$99980,Produccion_UO!$J966,Resultados_Dic3!$A$3:$A$99980,Produccion_UO!$H966)*$I$929</f>
        <v>0</v>
      </c>
      <c r="AB966" s="78">
        <f>+SUMIFS(Resultados_Dic3!W$3:W$99980,Resultados_Dic3!$F$3:$F$99980,Produccion_UO!$K966,Resultados_Dic3!$D$3:$D$99980,$L$929,Resultados_Dic3!$E$3:$E$99980,Produccion_UO!$J966,Resultados_Dic3!$A$3:$A$99980,Produccion_UO!$H966)*$I$929</f>
        <v>0</v>
      </c>
      <c r="AC966" s="78">
        <f>+SUMIFS(Resultados_Dic3!X$3:X$99980,Resultados_Dic3!$F$3:$F$99980,Produccion_UO!$K966,Resultados_Dic3!$D$3:$D$99980,$L$929,Resultados_Dic3!$E$3:$E$99980,Produccion_UO!$J966,Resultados_Dic3!$A$3:$A$99980,Produccion_UO!$H966)*$I$929</f>
        <v>0</v>
      </c>
      <c r="AD966" s="78">
        <f>+SUMIFS(Resultados_Dic3!Y$3:Y$99980,Resultados_Dic3!$F$3:$F$99980,Produccion_UO!$K966,Resultados_Dic3!$D$3:$D$99980,$L$929,Resultados_Dic3!$E$3:$E$99980,Produccion_UO!$J966,Resultados_Dic3!$A$3:$A$99980,Produccion_UO!$H966)*$I$929</f>
        <v>0</v>
      </c>
      <c r="AE966" s="78">
        <f>+SUMIFS(Resultados_Dic3!Z$3:Z$99980,Resultados_Dic3!$F$3:$F$99980,Produccion_UO!$K966,Resultados_Dic3!$D$3:$D$99980,$L$929,Resultados_Dic3!$E$3:$E$99980,Produccion_UO!$J966,Resultados_Dic3!$A$3:$A$99980,Produccion_UO!$H966)*$I$929</f>
        <v>0</v>
      </c>
      <c r="AF966" s="78">
        <f>+SUMIFS(Resultados_Dic3!AA$3:AA$99980,Resultados_Dic3!$F$3:$F$99980,Produccion_UO!$K966,Resultados_Dic3!$D$3:$D$99980,$L$929,Resultados_Dic3!$E$3:$E$99980,Produccion_UO!$J966,Resultados_Dic3!$A$3:$A$99980,Produccion_UO!$H966)*$I$929</f>
        <v>0</v>
      </c>
      <c r="AG966" s="78">
        <f>+SUMIFS(Resultados_Dic3!AB$3:AB$99980,Resultados_Dic3!$F$3:$F$99980,Produccion_UO!$K966,Resultados_Dic3!$D$3:$D$99980,$L$929,Resultados_Dic3!$E$3:$E$99980,Produccion_UO!$J966,Resultados_Dic3!$A$3:$A$99980,Produccion_UO!$H966)*$I$929</f>
        <v>0</v>
      </c>
      <c r="AH966" s="78">
        <f>+SUMIFS(Resultados_Dic3!AC$3:AC$99980,Resultados_Dic3!$F$3:$F$99980,Produccion_UO!$K966,Resultados_Dic3!$D$3:$D$99980,$L$929,Resultados_Dic3!$E$3:$E$99980,Produccion_UO!$J966,Resultados_Dic3!$A$3:$A$99980,Produccion_UO!$H966)*$I$929</f>
        <v>0</v>
      </c>
      <c r="AI966" s="78">
        <f>+SUMIFS(Resultados_Dic3!AD$3:AD$99980,Resultados_Dic3!$F$3:$F$99980,Produccion_UO!$K966,Resultados_Dic3!$D$3:$D$99980,$L$929,Resultados_Dic3!$E$3:$E$99980,Produccion_UO!$J966,Resultados_Dic3!$A$3:$A$99980,Produccion_UO!$H966)*$I$929</f>
        <v>0</v>
      </c>
      <c r="AJ966" s="78">
        <f>+SUMIFS(Resultados_Dic3!AE$3:AE$99980,Resultados_Dic3!$F$3:$F$99980,Produccion_UO!$K966,Resultados_Dic3!$D$3:$D$99980,$L$929,Resultados_Dic3!$E$3:$E$99980,Produccion_UO!$J966,Resultados_Dic3!$A$3:$A$99980,Produccion_UO!$H966)*$I$929</f>
        <v>0</v>
      </c>
      <c r="AK966" s="78">
        <f>+SUMIFS(Resultados_Dic3!AF$3:AF$99980,Resultados_Dic3!$F$3:$F$99980,Produccion_UO!$K966,Resultados_Dic3!$D$3:$D$99980,$L$929,Resultados_Dic3!$E$3:$E$99980,Produccion_UO!$J966,Resultados_Dic3!$A$3:$A$99980,Produccion_UO!$H966)*$I$929</f>
        <v>0</v>
      </c>
      <c r="AL966" s="78">
        <f>+SUMIFS(Resultados_Dic3!AG$3:AG$99980,Resultados_Dic3!$F$3:$F$99980,Produccion_UO!$K966,Resultados_Dic3!$D$3:$D$99980,$L$929,Resultados_Dic3!$E$3:$E$99980,Produccion_UO!$J966,Resultados_Dic3!$A$3:$A$99980,Produccion_UO!$H966)*$I$929</f>
        <v>0</v>
      </c>
      <c r="AM966" s="78">
        <f>+SUMIFS(Resultados_Dic3!AH$3:AH$99980,Resultados_Dic3!$F$3:$F$99980,Produccion_UO!$K966,Resultados_Dic3!$D$3:$D$99980,$L$929,Resultados_Dic3!$E$3:$E$99980,Produccion_UO!$J966,Resultados_Dic3!$A$3:$A$99980,Produccion_UO!$H966)*$I$929</f>
        <v>0</v>
      </c>
      <c r="AN966" s="78">
        <f>+SUMIFS(Resultados_Dic3!AI$3:AI$99980,Resultados_Dic3!$F$3:$F$99980,Produccion_UO!$K966,Resultados_Dic3!$D$3:$D$99980,$L$929,Resultados_Dic3!$E$3:$E$99980,Produccion_UO!$J966,Resultados_Dic3!$A$3:$A$99980,Produccion_UO!$H966)*$I$929</f>
        <v>0</v>
      </c>
      <c r="AO966" s="78">
        <f>+SUMIFS(Resultados_Dic3!AJ$3:AJ$99980,Resultados_Dic3!$F$3:$F$99980,Produccion_UO!$K966,Resultados_Dic3!$D$3:$D$99980,$L$929,Resultados_Dic3!$E$3:$E$99980,Produccion_UO!$J966,Resultados_Dic3!$A$3:$A$99980,Produccion_UO!$H966)*$I$929</f>
        <v>0</v>
      </c>
      <c r="AP966" s="78">
        <f>+SUMIFS(Resultados_Dic3!AK$3:AK$99980,Resultados_Dic3!$F$3:$F$99980,Produccion_UO!$K966,Resultados_Dic3!$D$3:$D$99980,$L$929,Resultados_Dic3!$E$3:$E$99980,Produccion_UO!$J966,Resultados_Dic3!$A$3:$A$99980,Produccion_UO!$H966)*$I$929</f>
        <v>0</v>
      </c>
      <c r="AQ966" s="78">
        <f>+SUMIFS(Resultados_Dic3!AL$3:AL$99980,Resultados_Dic3!$F$3:$F$99980,Produccion_UO!$K966,Resultados_Dic3!$D$3:$D$99980,$L$929,Resultados_Dic3!$E$3:$E$99980,Produccion_UO!$J966,Resultados_Dic3!$A$3:$A$99980,Produccion_UO!$H966)*$I$929</f>
        <v>0</v>
      </c>
      <c r="AR966" s="78">
        <f>+SUMIFS(Resultados_Dic3!AM$3:AM$99980,Resultados_Dic3!$F$3:$F$99980,Produccion_UO!$K966,Resultados_Dic3!$D$3:$D$99980,$L$929,Resultados_Dic3!$E$3:$E$99980,Produccion_UO!$J966,Resultados_Dic3!$A$3:$A$99980,Produccion_UO!$H966)*$I$929</f>
        <v>0</v>
      </c>
    </row>
    <row r="967" spans="8:44" x14ac:dyDescent="0.25">
      <c r="H967" s="17" t="str">
        <f t="shared" si="251"/>
        <v>DIC7</v>
      </c>
      <c r="J967" s="24" t="s">
        <v>115</v>
      </c>
      <c r="K967" s="13" t="s">
        <v>206</v>
      </c>
      <c r="L967" s="13" t="s">
        <v>324</v>
      </c>
      <c r="M967" s="78">
        <f>+SUMIFS(Resultados_Dic3!H$3:H$99980,Resultados_Dic3!$F$3:$F$99980,Produccion_UO!$K967,Resultados_Dic3!$D$3:$D$99980,$L$929,Resultados_Dic3!$E$3:$E$99980,Produccion_UO!$J967,Resultados_Dic3!$A$3:$A$99980,Produccion_UO!$H967)*$I$929</f>
        <v>0.44005965466572822</v>
      </c>
      <c r="N967" s="78">
        <f>+SUMIFS(Resultados_Dic3!I$3:I$99980,Resultados_Dic3!$F$3:$F$99980,Produccion_UO!$K967,Resultados_Dic3!$D$3:$D$99980,$L$929,Resultados_Dic3!$E$3:$E$99980,Produccion_UO!$J967,Resultados_Dic3!$A$3:$A$99980,Produccion_UO!$H967)*$I$929</f>
        <v>0.44005965466572822</v>
      </c>
      <c r="O967" s="78">
        <f>+SUMIFS(Resultados_Dic3!J$3:J$99980,Resultados_Dic3!$F$3:$F$99980,Produccion_UO!$K967,Resultados_Dic3!$D$3:$D$99980,$L$929,Resultados_Dic3!$E$3:$E$99980,Produccion_UO!$J967,Resultados_Dic3!$A$3:$A$99980,Produccion_UO!$H967)*$I$929</f>
        <v>0.44005965466572822</v>
      </c>
      <c r="P967" s="78">
        <f>+SUMIFS(Resultados_Dic3!K$3:K$99980,Resultados_Dic3!$F$3:$F$99980,Produccion_UO!$K967,Resultados_Dic3!$D$3:$D$99980,$L$929,Resultados_Dic3!$E$3:$E$99980,Produccion_UO!$J967,Resultados_Dic3!$A$3:$A$99980,Produccion_UO!$H967)*$I$929</f>
        <v>0.44005965466572822</v>
      </c>
      <c r="Q967" s="78">
        <f>+SUMIFS(Resultados_Dic3!L$3:L$99980,Resultados_Dic3!$F$3:$F$99980,Produccion_UO!$K967,Resultados_Dic3!$D$3:$D$99980,$L$929,Resultados_Dic3!$E$3:$E$99980,Produccion_UO!$J967,Resultados_Dic3!$A$3:$A$99980,Produccion_UO!$H967)*$I$929</f>
        <v>0.44005965466572822</v>
      </c>
      <c r="R967" s="78">
        <f>+SUMIFS(Resultados_Dic3!M$3:M$99980,Resultados_Dic3!$F$3:$F$99980,Produccion_UO!$K967,Resultados_Dic3!$D$3:$D$99980,$L$929,Resultados_Dic3!$E$3:$E$99980,Produccion_UO!$J967,Resultados_Dic3!$A$3:$A$99980,Produccion_UO!$H967)*$I$929</f>
        <v>0.44005965466572822</v>
      </c>
      <c r="S967" s="78">
        <f>+SUMIFS(Resultados_Dic3!N$3:N$99980,Resultados_Dic3!$F$3:$F$99980,Produccion_UO!$K967,Resultados_Dic3!$D$3:$D$99980,$L$929,Resultados_Dic3!$E$3:$E$99980,Produccion_UO!$J967,Resultados_Dic3!$A$3:$A$99980,Produccion_UO!$H967)*$I$929</f>
        <v>0.44005965466572822</v>
      </c>
      <c r="T967" s="78">
        <f>+SUMIFS(Resultados_Dic3!O$3:O$99980,Resultados_Dic3!$F$3:$F$99980,Produccion_UO!$K967,Resultados_Dic3!$D$3:$D$99980,$L$929,Resultados_Dic3!$E$3:$E$99980,Produccion_UO!$J967,Resultados_Dic3!$A$3:$A$99980,Produccion_UO!$H967)*$I$929</f>
        <v>0.44005965466572822</v>
      </c>
      <c r="U967" s="78">
        <f>+SUMIFS(Resultados_Dic3!P$3:P$99980,Resultados_Dic3!$F$3:$F$99980,Produccion_UO!$K967,Resultados_Dic3!$D$3:$D$99980,$L$929,Resultados_Dic3!$E$3:$E$99980,Produccion_UO!$J967,Resultados_Dic3!$A$3:$A$99980,Produccion_UO!$H967)*$I$929</f>
        <v>0.44005965466572822</v>
      </c>
      <c r="V967" s="78">
        <f>+SUMIFS(Resultados_Dic3!Q$3:Q$99980,Resultados_Dic3!$F$3:$F$99980,Produccion_UO!$K967,Resultados_Dic3!$D$3:$D$99980,$L$929,Resultados_Dic3!$E$3:$E$99980,Produccion_UO!$J967,Resultados_Dic3!$A$3:$A$99980,Produccion_UO!$H967)*$I$929</f>
        <v>0.44005965466572822</v>
      </c>
      <c r="W967" s="78">
        <f>+SUMIFS(Resultados_Dic3!R$3:R$99980,Resultados_Dic3!$F$3:$F$99980,Produccion_UO!$K967,Resultados_Dic3!$D$3:$D$99980,$L$929,Resultados_Dic3!$E$3:$E$99980,Produccion_UO!$J967,Resultados_Dic3!$A$3:$A$99980,Produccion_UO!$H967)*$I$929</f>
        <v>0.44005965466572822</v>
      </c>
      <c r="X967" s="78">
        <f>+SUMIFS(Resultados_Dic3!S$3:S$99980,Resultados_Dic3!$F$3:$F$99980,Produccion_UO!$K967,Resultados_Dic3!$D$3:$D$99980,$L$929,Resultados_Dic3!$E$3:$E$99980,Produccion_UO!$J967,Resultados_Dic3!$A$3:$A$99980,Produccion_UO!$H967)*$I$929</f>
        <v>0.44005965466572822</v>
      </c>
      <c r="Y967" s="78">
        <f>+SUMIFS(Resultados_Dic3!T$3:T$99980,Resultados_Dic3!$F$3:$F$99980,Produccion_UO!$K967,Resultados_Dic3!$D$3:$D$99980,$L$929,Resultados_Dic3!$E$3:$E$99980,Produccion_UO!$J967,Resultados_Dic3!$A$3:$A$99980,Produccion_UO!$H967)*$I$929</f>
        <v>0.44005965466572822</v>
      </c>
      <c r="Z967" s="78">
        <f>+SUMIFS(Resultados_Dic3!U$3:U$99980,Resultados_Dic3!$F$3:$F$99980,Produccion_UO!$K967,Resultados_Dic3!$D$3:$D$99980,$L$929,Resultados_Dic3!$E$3:$E$99980,Produccion_UO!$J967,Resultados_Dic3!$A$3:$A$99980,Produccion_UO!$H967)*$I$929</f>
        <v>0.44005965466572822</v>
      </c>
      <c r="AA967" s="78">
        <f>+SUMIFS(Resultados_Dic3!V$3:V$99980,Resultados_Dic3!$F$3:$F$99980,Produccion_UO!$K967,Resultados_Dic3!$D$3:$D$99980,$L$929,Resultados_Dic3!$E$3:$E$99980,Produccion_UO!$J967,Resultados_Dic3!$A$3:$A$99980,Produccion_UO!$H967)*$I$929</f>
        <v>0</v>
      </c>
      <c r="AB967" s="78">
        <f>+SUMIFS(Resultados_Dic3!W$3:W$99980,Resultados_Dic3!$F$3:$F$99980,Produccion_UO!$K967,Resultados_Dic3!$D$3:$D$99980,$L$929,Resultados_Dic3!$E$3:$E$99980,Produccion_UO!$J967,Resultados_Dic3!$A$3:$A$99980,Produccion_UO!$H967)*$I$929</f>
        <v>0</v>
      </c>
      <c r="AC967" s="78">
        <f>+SUMIFS(Resultados_Dic3!X$3:X$99980,Resultados_Dic3!$F$3:$F$99980,Produccion_UO!$K967,Resultados_Dic3!$D$3:$D$99980,$L$929,Resultados_Dic3!$E$3:$E$99980,Produccion_UO!$J967,Resultados_Dic3!$A$3:$A$99980,Produccion_UO!$H967)*$I$929</f>
        <v>0</v>
      </c>
      <c r="AD967" s="78">
        <f>+SUMIFS(Resultados_Dic3!Y$3:Y$99980,Resultados_Dic3!$F$3:$F$99980,Produccion_UO!$K967,Resultados_Dic3!$D$3:$D$99980,$L$929,Resultados_Dic3!$E$3:$E$99980,Produccion_UO!$J967,Resultados_Dic3!$A$3:$A$99980,Produccion_UO!$H967)*$I$929</f>
        <v>0</v>
      </c>
      <c r="AE967" s="78">
        <f>+SUMIFS(Resultados_Dic3!Z$3:Z$99980,Resultados_Dic3!$F$3:$F$99980,Produccion_UO!$K967,Resultados_Dic3!$D$3:$D$99980,$L$929,Resultados_Dic3!$E$3:$E$99980,Produccion_UO!$J967,Resultados_Dic3!$A$3:$A$99980,Produccion_UO!$H967)*$I$929</f>
        <v>0</v>
      </c>
      <c r="AF967" s="78">
        <f>+SUMIFS(Resultados_Dic3!AA$3:AA$99980,Resultados_Dic3!$F$3:$F$99980,Produccion_UO!$K967,Resultados_Dic3!$D$3:$D$99980,$L$929,Resultados_Dic3!$E$3:$E$99980,Produccion_UO!$J967,Resultados_Dic3!$A$3:$A$99980,Produccion_UO!$H967)*$I$929</f>
        <v>0</v>
      </c>
      <c r="AG967" s="78">
        <f>+SUMIFS(Resultados_Dic3!AB$3:AB$99980,Resultados_Dic3!$F$3:$F$99980,Produccion_UO!$K967,Resultados_Dic3!$D$3:$D$99980,$L$929,Resultados_Dic3!$E$3:$E$99980,Produccion_UO!$J967,Resultados_Dic3!$A$3:$A$99980,Produccion_UO!$H967)*$I$929</f>
        <v>0</v>
      </c>
      <c r="AH967" s="78">
        <f>+SUMIFS(Resultados_Dic3!AC$3:AC$99980,Resultados_Dic3!$F$3:$F$99980,Produccion_UO!$K967,Resultados_Dic3!$D$3:$D$99980,$L$929,Resultados_Dic3!$E$3:$E$99980,Produccion_UO!$J967,Resultados_Dic3!$A$3:$A$99980,Produccion_UO!$H967)*$I$929</f>
        <v>0</v>
      </c>
      <c r="AI967" s="78">
        <f>+SUMIFS(Resultados_Dic3!AD$3:AD$99980,Resultados_Dic3!$F$3:$F$99980,Produccion_UO!$K967,Resultados_Dic3!$D$3:$D$99980,$L$929,Resultados_Dic3!$E$3:$E$99980,Produccion_UO!$J967,Resultados_Dic3!$A$3:$A$99980,Produccion_UO!$H967)*$I$929</f>
        <v>0</v>
      </c>
      <c r="AJ967" s="78">
        <f>+SUMIFS(Resultados_Dic3!AE$3:AE$99980,Resultados_Dic3!$F$3:$F$99980,Produccion_UO!$K967,Resultados_Dic3!$D$3:$D$99980,$L$929,Resultados_Dic3!$E$3:$E$99980,Produccion_UO!$J967,Resultados_Dic3!$A$3:$A$99980,Produccion_UO!$H967)*$I$929</f>
        <v>0</v>
      </c>
      <c r="AK967" s="78">
        <f>+SUMIFS(Resultados_Dic3!AF$3:AF$99980,Resultados_Dic3!$F$3:$F$99980,Produccion_UO!$K967,Resultados_Dic3!$D$3:$D$99980,$L$929,Resultados_Dic3!$E$3:$E$99980,Produccion_UO!$J967,Resultados_Dic3!$A$3:$A$99980,Produccion_UO!$H967)*$I$929</f>
        <v>0</v>
      </c>
      <c r="AL967" s="78">
        <f>+SUMIFS(Resultados_Dic3!AG$3:AG$99980,Resultados_Dic3!$F$3:$F$99980,Produccion_UO!$K967,Resultados_Dic3!$D$3:$D$99980,$L$929,Resultados_Dic3!$E$3:$E$99980,Produccion_UO!$J967,Resultados_Dic3!$A$3:$A$99980,Produccion_UO!$H967)*$I$929</f>
        <v>0</v>
      </c>
      <c r="AM967" s="78">
        <f>+SUMIFS(Resultados_Dic3!AH$3:AH$99980,Resultados_Dic3!$F$3:$F$99980,Produccion_UO!$K967,Resultados_Dic3!$D$3:$D$99980,$L$929,Resultados_Dic3!$E$3:$E$99980,Produccion_UO!$J967,Resultados_Dic3!$A$3:$A$99980,Produccion_UO!$H967)*$I$929</f>
        <v>0</v>
      </c>
      <c r="AN967" s="78">
        <f>+SUMIFS(Resultados_Dic3!AI$3:AI$99980,Resultados_Dic3!$F$3:$F$99980,Produccion_UO!$K967,Resultados_Dic3!$D$3:$D$99980,$L$929,Resultados_Dic3!$E$3:$E$99980,Produccion_UO!$J967,Resultados_Dic3!$A$3:$A$99980,Produccion_UO!$H967)*$I$929</f>
        <v>0</v>
      </c>
      <c r="AO967" s="78">
        <f>+SUMIFS(Resultados_Dic3!AJ$3:AJ$99980,Resultados_Dic3!$F$3:$F$99980,Produccion_UO!$K967,Resultados_Dic3!$D$3:$D$99980,$L$929,Resultados_Dic3!$E$3:$E$99980,Produccion_UO!$J967,Resultados_Dic3!$A$3:$A$99980,Produccion_UO!$H967)*$I$929</f>
        <v>0</v>
      </c>
      <c r="AP967" s="78">
        <f>+SUMIFS(Resultados_Dic3!AK$3:AK$99980,Resultados_Dic3!$F$3:$F$99980,Produccion_UO!$K967,Resultados_Dic3!$D$3:$D$99980,$L$929,Resultados_Dic3!$E$3:$E$99980,Produccion_UO!$J967,Resultados_Dic3!$A$3:$A$99980,Produccion_UO!$H967)*$I$929</f>
        <v>0</v>
      </c>
      <c r="AQ967" s="78">
        <f>+SUMIFS(Resultados_Dic3!AL$3:AL$99980,Resultados_Dic3!$F$3:$F$99980,Produccion_UO!$K967,Resultados_Dic3!$D$3:$D$99980,$L$929,Resultados_Dic3!$E$3:$E$99980,Produccion_UO!$J967,Resultados_Dic3!$A$3:$A$99980,Produccion_UO!$H967)*$I$929</f>
        <v>0</v>
      </c>
      <c r="AR967" s="78">
        <f>+SUMIFS(Resultados_Dic3!AM$3:AM$99980,Resultados_Dic3!$F$3:$F$99980,Produccion_UO!$K967,Resultados_Dic3!$D$3:$D$99980,$L$929,Resultados_Dic3!$E$3:$E$99980,Produccion_UO!$J967,Resultados_Dic3!$A$3:$A$99980,Produccion_UO!$H967)*$I$929</f>
        <v>0</v>
      </c>
    </row>
    <row r="968" spans="8:44" x14ac:dyDescent="0.25">
      <c r="H968" s="17" t="str">
        <f t="shared" si="251"/>
        <v>DIC7</v>
      </c>
      <c r="J968" s="24" t="s">
        <v>116</v>
      </c>
      <c r="K968" s="13" t="s">
        <v>207</v>
      </c>
      <c r="L968" s="13" t="s">
        <v>326</v>
      </c>
      <c r="M968" s="78">
        <f>+SUMIFS(Resultados_Dic3!H$3:H$99980,Resultados_Dic3!$F$3:$F$99980,Produccion_UO!$K968,Resultados_Dic3!$D$3:$D$99980,$L$929,Resultados_Dic3!$E$3:$E$99980,Produccion_UO!$J968,Resultados_Dic3!$A$3:$A$99980,Produccion_UO!$H968)*$I$929</f>
        <v>1.4529312841162786E-2</v>
      </c>
      <c r="N968" s="78">
        <f>+SUMIFS(Resultados_Dic3!I$3:I$99980,Resultados_Dic3!$F$3:$F$99980,Produccion_UO!$K968,Resultados_Dic3!$D$3:$D$99980,$L$929,Resultados_Dic3!$E$3:$E$99980,Produccion_UO!$J968,Resultados_Dic3!$A$3:$A$99980,Produccion_UO!$H968)*$I$929</f>
        <v>1.3729672570569181E-2</v>
      </c>
      <c r="O968" s="78">
        <f>+SUMIFS(Resultados_Dic3!J$3:J$99980,Resultados_Dic3!$F$3:$F$99980,Produccion_UO!$K968,Resultados_Dic3!$D$3:$D$99980,$L$929,Resultados_Dic3!$E$3:$E$99980,Produccion_UO!$J968,Resultados_Dic3!$A$3:$A$99980,Produccion_UO!$H968)*$I$929</f>
        <v>1.3126170479555166E-2</v>
      </c>
      <c r="P968" s="78">
        <f>+SUMIFS(Resultados_Dic3!K$3:K$99980,Resultados_Dic3!$F$3:$F$99980,Produccion_UO!$K968,Resultados_Dic3!$D$3:$D$99980,$L$929,Resultados_Dic3!$E$3:$E$99980,Produccion_UO!$J968,Resultados_Dic3!$A$3:$A$99980,Produccion_UO!$H968)*$I$929</f>
        <v>1.2522668388541106E-2</v>
      </c>
      <c r="Q968" s="78">
        <f>+SUMIFS(Resultados_Dic3!L$3:L$99980,Resultados_Dic3!$F$3:$F$99980,Produccion_UO!$K968,Resultados_Dic3!$D$3:$D$99980,$L$929,Resultados_Dic3!$E$3:$E$99980,Produccion_UO!$J968,Resultados_Dic3!$A$3:$A$99980,Produccion_UO!$H968)*$I$929</f>
        <v>1.1919166297527093E-2</v>
      </c>
      <c r="R968" s="78">
        <f>+SUMIFS(Resultados_Dic3!M$3:M$99980,Resultados_Dic3!$F$3:$F$99980,Produccion_UO!$K968,Resultados_Dic3!$D$3:$D$99980,$L$929,Resultados_Dic3!$E$3:$E$99980,Produccion_UO!$J968,Resultados_Dic3!$A$3:$A$99980,Produccion_UO!$H968)*$I$929</f>
        <v>1.1315664206513081E-2</v>
      </c>
      <c r="S968" s="78">
        <f>+SUMIFS(Resultados_Dic3!N$3:N$99980,Resultados_Dic3!$F$3:$F$99980,Produccion_UO!$K968,Resultados_Dic3!$D$3:$D$99980,$L$929,Resultados_Dic3!$E$3:$E$99980,Produccion_UO!$J968,Resultados_Dic3!$A$3:$A$99980,Produccion_UO!$H968)*$I$929</f>
        <v>1.0712162115499021E-2</v>
      </c>
      <c r="T968" s="78">
        <f>+SUMIFS(Resultados_Dic3!O$3:O$99980,Resultados_Dic3!$F$3:$F$99980,Produccion_UO!$K968,Resultados_Dic3!$D$3:$D$99980,$L$929,Resultados_Dic3!$E$3:$E$99980,Produccion_UO!$J968,Resultados_Dic3!$A$3:$A$99980,Produccion_UO!$H968)*$I$929</f>
        <v>1.2204086678939288E-3</v>
      </c>
      <c r="U968" s="78">
        <f>+SUMIFS(Resultados_Dic3!P$3:P$99980,Resultados_Dic3!$F$3:$F$99980,Produccion_UO!$K968,Resultados_Dic3!$D$3:$D$99980,$L$929,Resultados_Dic3!$E$3:$E$99980,Produccion_UO!$J968,Resultados_Dic3!$A$3:$A$99980,Produccion_UO!$H968)*$I$929</f>
        <v>0</v>
      </c>
      <c r="V968" s="78">
        <f>+SUMIFS(Resultados_Dic3!Q$3:Q$99980,Resultados_Dic3!$F$3:$F$99980,Produccion_UO!$K968,Resultados_Dic3!$D$3:$D$99980,$L$929,Resultados_Dic3!$E$3:$E$99980,Produccion_UO!$J968,Resultados_Dic3!$A$3:$A$99980,Produccion_UO!$H968)*$I$929</f>
        <v>0</v>
      </c>
      <c r="W968" s="78">
        <f>+SUMIFS(Resultados_Dic3!R$3:R$99980,Resultados_Dic3!$F$3:$F$99980,Produccion_UO!$K968,Resultados_Dic3!$D$3:$D$99980,$L$929,Resultados_Dic3!$E$3:$E$99980,Produccion_UO!$J968,Resultados_Dic3!$A$3:$A$99980,Produccion_UO!$H968)*$I$929</f>
        <v>0</v>
      </c>
      <c r="X968" s="78">
        <f>+SUMIFS(Resultados_Dic3!S$3:S$99980,Resultados_Dic3!$F$3:$F$99980,Produccion_UO!$K968,Resultados_Dic3!$D$3:$D$99980,$L$929,Resultados_Dic3!$E$3:$E$99980,Produccion_UO!$J968,Resultados_Dic3!$A$3:$A$99980,Produccion_UO!$H968)*$I$929</f>
        <v>0</v>
      </c>
      <c r="Y968" s="78">
        <f>+SUMIFS(Resultados_Dic3!T$3:T$99980,Resultados_Dic3!$F$3:$F$99980,Produccion_UO!$K968,Resultados_Dic3!$D$3:$D$99980,$L$929,Resultados_Dic3!$E$3:$E$99980,Produccion_UO!$J968,Resultados_Dic3!$A$3:$A$99980,Produccion_UO!$H968)*$I$929</f>
        <v>0</v>
      </c>
      <c r="Z968" s="78">
        <f>+SUMIFS(Resultados_Dic3!U$3:U$99980,Resultados_Dic3!$F$3:$F$99980,Produccion_UO!$K968,Resultados_Dic3!$D$3:$D$99980,$L$929,Resultados_Dic3!$E$3:$E$99980,Produccion_UO!$J968,Resultados_Dic3!$A$3:$A$99980,Produccion_UO!$H968)*$I$929</f>
        <v>0</v>
      </c>
      <c r="AA968" s="78">
        <f>+SUMIFS(Resultados_Dic3!V$3:V$99980,Resultados_Dic3!$F$3:$F$99980,Produccion_UO!$K968,Resultados_Dic3!$D$3:$D$99980,$L$929,Resultados_Dic3!$E$3:$E$99980,Produccion_UO!$J968,Resultados_Dic3!$A$3:$A$99980,Produccion_UO!$H968)*$I$929</f>
        <v>0</v>
      </c>
      <c r="AB968" s="78">
        <f>+SUMIFS(Resultados_Dic3!W$3:W$99980,Resultados_Dic3!$F$3:$F$99980,Produccion_UO!$K968,Resultados_Dic3!$D$3:$D$99980,$L$929,Resultados_Dic3!$E$3:$E$99980,Produccion_UO!$J968,Resultados_Dic3!$A$3:$A$99980,Produccion_UO!$H968)*$I$929</f>
        <v>0</v>
      </c>
      <c r="AC968" s="78">
        <f>+SUMIFS(Resultados_Dic3!X$3:X$99980,Resultados_Dic3!$F$3:$F$99980,Produccion_UO!$K968,Resultados_Dic3!$D$3:$D$99980,$L$929,Resultados_Dic3!$E$3:$E$99980,Produccion_UO!$J968,Resultados_Dic3!$A$3:$A$99980,Produccion_UO!$H968)*$I$929</f>
        <v>0</v>
      </c>
      <c r="AD968" s="78">
        <f>+SUMIFS(Resultados_Dic3!Y$3:Y$99980,Resultados_Dic3!$F$3:$F$99980,Produccion_UO!$K968,Resultados_Dic3!$D$3:$D$99980,$L$929,Resultados_Dic3!$E$3:$E$99980,Produccion_UO!$J968,Resultados_Dic3!$A$3:$A$99980,Produccion_UO!$H968)*$I$929</f>
        <v>0</v>
      </c>
      <c r="AE968" s="78">
        <f>+SUMIFS(Resultados_Dic3!Z$3:Z$99980,Resultados_Dic3!$F$3:$F$99980,Produccion_UO!$K968,Resultados_Dic3!$D$3:$D$99980,$L$929,Resultados_Dic3!$E$3:$E$99980,Produccion_UO!$J968,Resultados_Dic3!$A$3:$A$99980,Produccion_UO!$H968)*$I$929</f>
        <v>0</v>
      </c>
      <c r="AF968" s="78">
        <f>+SUMIFS(Resultados_Dic3!AA$3:AA$99980,Resultados_Dic3!$F$3:$F$99980,Produccion_UO!$K968,Resultados_Dic3!$D$3:$D$99980,$L$929,Resultados_Dic3!$E$3:$E$99980,Produccion_UO!$J968,Resultados_Dic3!$A$3:$A$99980,Produccion_UO!$H968)*$I$929</f>
        <v>0</v>
      </c>
      <c r="AG968" s="78">
        <f>+SUMIFS(Resultados_Dic3!AB$3:AB$99980,Resultados_Dic3!$F$3:$F$99980,Produccion_UO!$K968,Resultados_Dic3!$D$3:$D$99980,$L$929,Resultados_Dic3!$E$3:$E$99980,Produccion_UO!$J968,Resultados_Dic3!$A$3:$A$99980,Produccion_UO!$H968)*$I$929</f>
        <v>0</v>
      </c>
      <c r="AH968" s="78">
        <f>+SUMIFS(Resultados_Dic3!AC$3:AC$99980,Resultados_Dic3!$F$3:$F$99980,Produccion_UO!$K968,Resultados_Dic3!$D$3:$D$99980,$L$929,Resultados_Dic3!$E$3:$E$99980,Produccion_UO!$J968,Resultados_Dic3!$A$3:$A$99980,Produccion_UO!$H968)*$I$929</f>
        <v>0</v>
      </c>
      <c r="AI968" s="78">
        <f>+SUMIFS(Resultados_Dic3!AD$3:AD$99980,Resultados_Dic3!$F$3:$F$99980,Produccion_UO!$K968,Resultados_Dic3!$D$3:$D$99980,$L$929,Resultados_Dic3!$E$3:$E$99980,Produccion_UO!$J968,Resultados_Dic3!$A$3:$A$99980,Produccion_UO!$H968)*$I$929</f>
        <v>0</v>
      </c>
      <c r="AJ968" s="78">
        <f>+SUMIFS(Resultados_Dic3!AE$3:AE$99980,Resultados_Dic3!$F$3:$F$99980,Produccion_UO!$K968,Resultados_Dic3!$D$3:$D$99980,$L$929,Resultados_Dic3!$E$3:$E$99980,Produccion_UO!$J968,Resultados_Dic3!$A$3:$A$99980,Produccion_UO!$H968)*$I$929</f>
        <v>0</v>
      </c>
      <c r="AK968" s="78">
        <f>+SUMIFS(Resultados_Dic3!AF$3:AF$99980,Resultados_Dic3!$F$3:$F$99980,Produccion_UO!$K968,Resultados_Dic3!$D$3:$D$99980,$L$929,Resultados_Dic3!$E$3:$E$99980,Produccion_UO!$J968,Resultados_Dic3!$A$3:$A$99980,Produccion_UO!$H968)*$I$929</f>
        <v>0</v>
      </c>
      <c r="AL968" s="78">
        <f>+SUMIFS(Resultados_Dic3!AG$3:AG$99980,Resultados_Dic3!$F$3:$F$99980,Produccion_UO!$K968,Resultados_Dic3!$D$3:$D$99980,$L$929,Resultados_Dic3!$E$3:$E$99980,Produccion_UO!$J968,Resultados_Dic3!$A$3:$A$99980,Produccion_UO!$H968)*$I$929</f>
        <v>0</v>
      </c>
      <c r="AM968" s="78">
        <f>+SUMIFS(Resultados_Dic3!AH$3:AH$99980,Resultados_Dic3!$F$3:$F$99980,Produccion_UO!$K968,Resultados_Dic3!$D$3:$D$99980,$L$929,Resultados_Dic3!$E$3:$E$99980,Produccion_UO!$J968,Resultados_Dic3!$A$3:$A$99980,Produccion_UO!$H968)*$I$929</f>
        <v>0</v>
      </c>
      <c r="AN968" s="78">
        <f>+SUMIFS(Resultados_Dic3!AI$3:AI$99980,Resultados_Dic3!$F$3:$F$99980,Produccion_UO!$K968,Resultados_Dic3!$D$3:$D$99980,$L$929,Resultados_Dic3!$E$3:$E$99980,Produccion_UO!$J968,Resultados_Dic3!$A$3:$A$99980,Produccion_UO!$H968)*$I$929</f>
        <v>0</v>
      </c>
      <c r="AO968" s="78">
        <f>+SUMIFS(Resultados_Dic3!AJ$3:AJ$99980,Resultados_Dic3!$F$3:$F$99980,Produccion_UO!$K968,Resultados_Dic3!$D$3:$D$99980,$L$929,Resultados_Dic3!$E$3:$E$99980,Produccion_UO!$J968,Resultados_Dic3!$A$3:$A$99980,Produccion_UO!$H968)*$I$929</f>
        <v>0</v>
      </c>
      <c r="AP968" s="78">
        <f>+SUMIFS(Resultados_Dic3!AK$3:AK$99980,Resultados_Dic3!$F$3:$F$99980,Produccion_UO!$K968,Resultados_Dic3!$D$3:$D$99980,$L$929,Resultados_Dic3!$E$3:$E$99980,Produccion_UO!$J968,Resultados_Dic3!$A$3:$A$99980,Produccion_UO!$H968)*$I$929</f>
        <v>0</v>
      </c>
      <c r="AQ968" s="78">
        <f>+SUMIFS(Resultados_Dic3!AL$3:AL$99980,Resultados_Dic3!$F$3:$F$99980,Produccion_UO!$K968,Resultados_Dic3!$D$3:$D$99980,$L$929,Resultados_Dic3!$E$3:$E$99980,Produccion_UO!$J968,Resultados_Dic3!$A$3:$A$99980,Produccion_UO!$H968)*$I$929</f>
        <v>0</v>
      </c>
      <c r="AR968" s="78">
        <f>+SUMIFS(Resultados_Dic3!AM$3:AM$99980,Resultados_Dic3!$F$3:$F$99980,Produccion_UO!$K968,Resultados_Dic3!$D$3:$D$99980,$L$929,Resultados_Dic3!$E$3:$E$99980,Produccion_UO!$J968,Resultados_Dic3!$A$3:$A$99980,Produccion_UO!$H968)*$I$929</f>
        <v>0</v>
      </c>
    </row>
    <row r="969" spans="8:44" x14ac:dyDescent="0.25">
      <c r="H969" s="17" t="str">
        <f t="shared" si="251"/>
        <v>DIC7</v>
      </c>
      <c r="J969" s="24" t="s">
        <v>117</v>
      </c>
      <c r="K969" s="13" t="s">
        <v>208</v>
      </c>
      <c r="L969" s="13" t="s">
        <v>328</v>
      </c>
      <c r="M969" s="78">
        <f>+SUMIFS(Resultados_Dic3!H$3:H$99980,Resultados_Dic3!$F$3:$F$99980,Produccion_UO!$K969,Resultados_Dic3!$D$3:$D$99980,$L$929,Resultados_Dic3!$E$3:$E$99980,Produccion_UO!$J969,Resultados_Dic3!$A$3:$A$99980,Produccion_UO!$H969)*$I$929</f>
        <v>0.1466865515552426</v>
      </c>
      <c r="N969" s="78">
        <f>+SUMIFS(Resultados_Dic3!I$3:I$99980,Resultados_Dic3!$F$3:$F$99980,Produccion_UO!$K969,Resultados_Dic3!$D$3:$D$99980,$L$929,Resultados_Dic3!$E$3:$E$99980,Produccion_UO!$J969,Resultados_Dic3!$A$3:$A$99980,Produccion_UO!$H969)*$I$929</f>
        <v>0.1466865515552426</v>
      </c>
      <c r="O969" s="78">
        <f>+SUMIFS(Resultados_Dic3!J$3:J$99980,Resultados_Dic3!$F$3:$F$99980,Produccion_UO!$K969,Resultados_Dic3!$D$3:$D$99980,$L$929,Resultados_Dic3!$E$3:$E$99980,Produccion_UO!$J969,Resultados_Dic3!$A$3:$A$99980,Produccion_UO!$H969)*$I$929</f>
        <v>0.1466865515552426</v>
      </c>
      <c r="P969" s="78">
        <f>+SUMIFS(Resultados_Dic3!K$3:K$99980,Resultados_Dic3!$F$3:$F$99980,Produccion_UO!$K969,Resultados_Dic3!$D$3:$D$99980,$L$929,Resultados_Dic3!$E$3:$E$99980,Produccion_UO!$J969,Resultados_Dic3!$A$3:$A$99980,Produccion_UO!$H969)*$I$929</f>
        <v>0.1466865515552426</v>
      </c>
      <c r="Q969" s="78">
        <f>+SUMIFS(Resultados_Dic3!L$3:L$99980,Resultados_Dic3!$F$3:$F$99980,Produccion_UO!$K969,Resultados_Dic3!$D$3:$D$99980,$L$929,Resultados_Dic3!$E$3:$E$99980,Produccion_UO!$J969,Resultados_Dic3!$A$3:$A$99980,Produccion_UO!$H969)*$I$929</f>
        <v>0.1466865515552426</v>
      </c>
      <c r="R969" s="78">
        <f>+SUMIFS(Resultados_Dic3!M$3:M$99980,Resultados_Dic3!$F$3:$F$99980,Produccion_UO!$K969,Resultados_Dic3!$D$3:$D$99980,$L$929,Resultados_Dic3!$E$3:$E$99980,Produccion_UO!$J969,Resultados_Dic3!$A$3:$A$99980,Produccion_UO!$H969)*$I$929</f>
        <v>0.1466865515552426</v>
      </c>
      <c r="S969" s="78">
        <f>+SUMIFS(Resultados_Dic3!N$3:N$99980,Resultados_Dic3!$F$3:$F$99980,Produccion_UO!$K969,Resultados_Dic3!$D$3:$D$99980,$L$929,Resultados_Dic3!$E$3:$E$99980,Produccion_UO!$J969,Resultados_Dic3!$A$3:$A$99980,Produccion_UO!$H969)*$I$929</f>
        <v>0.1466865515552426</v>
      </c>
      <c r="T969" s="78">
        <f>+SUMIFS(Resultados_Dic3!O$3:O$99980,Resultados_Dic3!$F$3:$F$99980,Produccion_UO!$K969,Resultados_Dic3!$D$3:$D$99980,$L$929,Resultados_Dic3!$E$3:$E$99980,Produccion_UO!$J969,Resultados_Dic3!$A$3:$A$99980,Produccion_UO!$H969)*$I$929</f>
        <v>0.1466865515552426</v>
      </c>
      <c r="U969" s="78">
        <f>+SUMIFS(Resultados_Dic3!P$3:P$99980,Resultados_Dic3!$F$3:$F$99980,Produccion_UO!$K969,Resultados_Dic3!$D$3:$D$99980,$L$929,Resultados_Dic3!$E$3:$E$99980,Produccion_UO!$J969,Resultados_Dic3!$A$3:$A$99980,Produccion_UO!$H969)*$I$929</f>
        <v>0.14046441893164946</v>
      </c>
      <c r="V969" s="78">
        <f>+SUMIFS(Resultados_Dic3!Q$3:Q$99980,Resultados_Dic3!$F$3:$F$99980,Produccion_UO!$K969,Resultados_Dic3!$D$3:$D$99980,$L$929,Resultados_Dic3!$E$3:$E$99980,Produccion_UO!$J969,Resultados_Dic3!$A$3:$A$99980,Produccion_UO!$H969)*$I$929</f>
        <v>0</v>
      </c>
      <c r="W969" s="78">
        <f>+SUMIFS(Resultados_Dic3!R$3:R$99980,Resultados_Dic3!$F$3:$F$99980,Produccion_UO!$K969,Resultados_Dic3!$D$3:$D$99980,$L$929,Resultados_Dic3!$E$3:$E$99980,Produccion_UO!$J969,Resultados_Dic3!$A$3:$A$99980,Produccion_UO!$H969)*$I$929</f>
        <v>0</v>
      </c>
      <c r="X969" s="78">
        <f>+SUMIFS(Resultados_Dic3!S$3:S$99980,Resultados_Dic3!$F$3:$F$99980,Produccion_UO!$K969,Resultados_Dic3!$D$3:$D$99980,$L$929,Resultados_Dic3!$E$3:$E$99980,Produccion_UO!$J969,Resultados_Dic3!$A$3:$A$99980,Produccion_UO!$H969)*$I$929</f>
        <v>0</v>
      </c>
      <c r="Y969" s="78">
        <f>+SUMIFS(Resultados_Dic3!T$3:T$99980,Resultados_Dic3!$F$3:$F$99980,Produccion_UO!$K969,Resultados_Dic3!$D$3:$D$99980,$L$929,Resultados_Dic3!$E$3:$E$99980,Produccion_UO!$J969,Resultados_Dic3!$A$3:$A$99980,Produccion_UO!$H969)*$I$929</f>
        <v>0</v>
      </c>
      <c r="Z969" s="78">
        <f>+SUMIFS(Resultados_Dic3!U$3:U$99980,Resultados_Dic3!$F$3:$F$99980,Produccion_UO!$K969,Resultados_Dic3!$D$3:$D$99980,$L$929,Resultados_Dic3!$E$3:$E$99980,Produccion_UO!$J969,Resultados_Dic3!$A$3:$A$99980,Produccion_UO!$H969)*$I$929</f>
        <v>0</v>
      </c>
      <c r="AA969" s="78">
        <f>+SUMIFS(Resultados_Dic3!V$3:V$99980,Resultados_Dic3!$F$3:$F$99980,Produccion_UO!$K969,Resultados_Dic3!$D$3:$D$99980,$L$929,Resultados_Dic3!$E$3:$E$99980,Produccion_UO!$J969,Resultados_Dic3!$A$3:$A$99980,Produccion_UO!$H969)*$I$929</f>
        <v>0</v>
      </c>
      <c r="AB969" s="78">
        <f>+SUMIFS(Resultados_Dic3!W$3:W$99980,Resultados_Dic3!$F$3:$F$99980,Produccion_UO!$K969,Resultados_Dic3!$D$3:$D$99980,$L$929,Resultados_Dic3!$E$3:$E$99980,Produccion_UO!$J969,Resultados_Dic3!$A$3:$A$99980,Produccion_UO!$H969)*$I$929</f>
        <v>0</v>
      </c>
      <c r="AC969" s="78">
        <f>+SUMIFS(Resultados_Dic3!X$3:X$99980,Resultados_Dic3!$F$3:$F$99980,Produccion_UO!$K969,Resultados_Dic3!$D$3:$D$99980,$L$929,Resultados_Dic3!$E$3:$E$99980,Produccion_UO!$J969,Resultados_Dic3!$A$3:$A$99980,Produccion_UO!$H969)*$I$929</f>
        <v>0</v>
      </c>
      <c r="AD969" s="78">
        <f>+SUMIFS(Resultados_Dic3!Y$3:Y$99980,Resultados_Dic3!$F$3:$F$99980,Produccion_UO!$K969,Resultados_Dic3!$D$3:$D$99980,$L$929,Resultados_Dic3!$E$3:$E$99980,Produccion_UO!$J969,Resultados_Dic3!$A$3:$A$99980,Produccion_UO!$H969)*$I$929</f>
        <v>0</v>
      </c>
      <c r="AE969" s="78">
        <f>+SUMIFS(Resultados_Dic3!Z$3:Z$99980,Resultados_Dic3!$F$3:$F$99980,Produccion_UO!$K969,Resultados_Dic3!$D$3:$D$99980,$L$929,Resultados_Dic3!$E$3:$E$99980,Produccion_UO!$J969,Resultados_Dic3!$A$3:$A$99980,Produccion_UO!$H969)*$I$929</f>
        <v>0</v>
      </c>
      <c r="AF969" s="78">
        <f>+SUMIFS(Resultados_Dic3!AA$3:AA$99980,Resultados_Dic3!$F$3:$F$99980,Produccion_UO!$K969,Resultados_Dic3!$D$3:$D$99980,$L$929,Resultados_Dic3!$E$3:$E$99980,Produccion_UO!$J969,Resultados_Dic3!$A$3:$A$99980,Produccion_UO!$H969)*$I$929</f>
        <v>0</v>
      </c>
      <c r="AG969" s="78">
        <f>+SUMIFS(Resultados_Dic3!AB$3:AB$99980,Resultados_Dic3!$F$3:$F$99980,Produccion_UO!$K969,Resultados_Dic3!$D$3:$D$99980,$L$929,Resultados_Dic3!$E$3:$E$99980,Produccion_UO!$J969,Resultados_Dic3!$A$3:$A$99980,Produccion_UO!$H969)*$I$929</f>
        <v>0</v>
      </c>
      <c r="AH969" s="78">
        <f>+SUMIFS(Resultados_Dic3!AC$3:AC$99980,Resultados_Dic3!$F$3:$F$99980,Produccion_UO!$K969,Resultados_Dic3!$D$3:$D$99980,$L$929,Resultados_Dic3!$E$3:$E$99980,Produccion_UO!$J969,Resultados_Dic3!$A$3:$A$99980,Produccion_UO!$H969)*$I$929</f>
        <v>0</v>
      </c>
      <c r="AI969" s="78">
        <f>+SUMIFS(Resultados_Dic3!AD$3:AD$99980,Resultados_Dic3!$F$3:$F$99980,Produccion_UO!$K969,Resultados_Dic3!$D$3:$D$99980,$L$929,Resultados_Dic3!$E$3:$E$99980,Produccion_UO!$J969,Resultados_Dic3!$A$3:$A$99980,Produccion_UO!$H969)*$I$929</f>
        <v>0</v>
      </c>
      <c r="AJ969" s="78">
        <f>+SUMIFS(Resultados_Dic3!AE$3:AE$99980,Resultados_Dic3!$F$3:$F$99980,Produccion_UO!$K969,Resultados_Dic3!$D$3:$D$99980,$L$929,Resultados_Dic3!$E$3:$E$99980,Produccion_UO!$J969,Resultados_Dic3!$A$3:$A$99980,Produccion_UO!$H969)*$I$929</f>
        <v>0</v>
      </c>
      <c r="AK969" s="78">
        <f>+SUMIFS(Resultados_Dic3!AF$3:AF$99980,Resultados_Dic3!$F$3:$F$99980,Produccion_UO!$K969,Resultados_Dic3!$D$3:$D$99980,$L$929,Resultados_Dic3!$E$3:$E$99980,Produccion_UO!$J969,Resultados_Dic3!$A$3:$A$99980,Produccion_UO!$H969)*$I$929</f>
        <v>0</v>
      </c>
      <c r="AL969" s="78">
        <f>+SUMIFS(Resultados_Dic3!AG$3:AG$99980,Resultados_Dic3!$F$3:$F$99980,Produccion_UO!$K969,Resultados_Dic3!$D$3:$D$99980,$L$929,Resultados_Dic3!$E$3:$E$99980,Produccion_UO!$J969,Resultados_Dic3!$A$3:$A$99980,Produccion_UO!$H969)*$I$929</f>
        <v>0</v>
      </c>
      <c r="AM969" s="78">
        <f>+SUMIFS(Resultados_Dic3!AH$3:AH$99980,Resultados_Dic3!$F$3:$F$99980,Produccion_UO!$K969,Resultados_Dic3!$D$3:$D$99980,$L$929,Resultados_Dic3!$E$3:$E$99980,Produccion_UO!$J969,Resultados_Dic3!$A$3:$A$99980,Produccion_UO!$H969)*$I$929</f>
        <v>0</v>
      </c>
      <c r="AN969" s="78">
        <f>+SUMIFS(Resultados_Dic3!AI$3:AI$99980,Resultados_Dic3!$F$3:$F$99980,Produccion_UO!$K969,Resultados_Dic3!$D$3:$D$99980,$L$929,Resultados_Dic3!$E$3:$E$99980,Produccion_UO!$J969,Resultados_Dic3!$A$3:$A$99980,Produccion_UO!$H969)*$I$929</f>
        <v>0</v>
      </c>
      <c r="AO969" s="78">
        <f>+SUMIFS(Resultados_Dic3!AJ$3:AJ$99980,Resultados_Dic3!$F$3:$F$99980,Produccion_UO!$K969,Resultados_Dic3!$D$3:$D$99980,$L$929,Resultados_Dic3!$E$3:$E$99980,Produccion_UO!$J969,Resultados_Dic3!$A$3:$A$99980,Produccion_UO!$H969)*$I$929</f>
        <v>0</v>
      </c>
      <c r="AP969" s="78">
        <f>+SUMIFS(Resultados_Dic3!AK$3:AK$99980,Resultados_Dic3!$F$3:$F$99980,Produccion_UO!$K969,Resultados_Dic3!$D$3:$D$99980,$L$929,Resultados_Dic3!$E$3:$E$99980,Produccion_UO!$J969,Resultados_Dic3!$A$3:$A$99980,Produccion_UO!$H969)*$I$929</f>
        <v>0</v>
      </c>
      <c r="AQ969" s="78">
        <f>+SUMIFS(Resultados_Dic3!AL$3:AL$99980,Resultados_Dic3!$F$3:$F$99980,Produccion_UO!$K969,Resultados_Dic3!$D$3:$D$99980,$L$929,Resultados_Dic3!$E$3:$E$99980,Produccion_UO!$J969,Resultados_Dic3!$A$3:$A$99980,Produccion_UO!$H969)*$I$929</f>
        <v>0</v>
      </c>
      <c r="AR969" s="78">
        <f>+SUMIFS(Resultados_Dic3!AM$3:AM$99980,Resultados_Dic3!$F$3:$F$99980,Produccion_UO!$K969,Resultados_Dic3!$D$3:$D$99980,$L$929,Resultados_Dic3!$E$3:$E$99980,Produccion_UO!$J969,Resultados_Dic3!$A$3:$A$99980,Produccion_UO!$H969)*$I$929</f>
        <v>0</v>
      </c>
    </row>
    <row r="970" spans="8:44" x14ac:dyDescent="0.25">
      <c r="H970" s="17" t="str">
        <f t="shared" si="251"/>
        <v>DIC7</v>
      </c>
      <c r="J970" s="24" t="s">
        <v>118</v>
      </c>
      <c r="K970" s="13" t="s">
        <v>284</v>
      </c>
      <c r="L970" s="13" t="s">
        <v>330</v>
      </c>
      <c r="M970" s="78">
        <f>+SUMIFS(Resultados_Dic3!H$3:H$99980,Resultados_Dic3!$F$3:$F$99980,Produccion_UO!$K970,Resultados_Dic3!$D$3:$D$99980,$L$929,Resultados_Dic3!$E$3:$E$99980,Produccion_UO!$J970,Resultados_Dic3!$A$3:$A$99980,Produccion_UO!$H970)*$I$929</f>
        <v>5.7044770049261083E-2</v>
      </c>
      <c r="N970" s="78">
        <f>+SUMIFS(Resultados_Dic3!I$3:I$99980,Resultados_Dic3!$F$3:$F$99980,Produccion_UO!$K970,Resultados_Dic3!$D$3:$D$99980,$L$929,Resultados_Dic3!$E$3:$E$99980,Produccion_UO!$J970,Resultados_Dic3!$A$3:$A$99980,Produccion_UO!$H970)*$I$929</f>
        <v>5.6363470525203234E-2</v>
      </c>
      <c r="O970" s="78">
        <f>+SUMIFS(Resultados_Dic3!J$3:J$99980,Resultados_Dic3!$F$3:$F$99980,Produccion_UO!$K970,Resultados_Dic3!$D$3:$D$99980,$L$929,Resultados_Dic3!$E$3:$E$99980,Produccion_UO!$J970,Resultados_Dic3!$A$3:$A$99980,Produccion_UO!$H970)*$I$929</f>
        <v>5.3032480170232363E-2</v>
      </c>
      <c r="P970" s="78">
        <f>+SUMIFS(Resultados_Dic3!K$3:K$99980,Resultados_Dic3!$F$3:$F$99980,Produccion_UO!$K970,Resultados_Dic3!$D$3:$D$99980,$L$929,Resultados_Dic3!$E$3:$E$99980,Produccion_UO!$J970,Resultados_Dic3!$A$3:$A$99980,Produccion_UO!$H970)*$I$929</f>
        <v>4.9701489815261936E-2</v>
      </c>
      <c r="Q970" s="78">
        <f>+SUMIFS(Resultados_Dic3!L$3:L$99980,Resultados_Dic3!$F$3:$F$99980,Produccion_UO!$K970,Resultados_Dic3!$D$3:$D$99980,$L$929,Resultados_Dic3!$E$3:$E$99980,Produccion_UO!$J970,Resultados_Dic3!$A$3:$A$99980,Produccion_UO!$H970)*$I$929</f>
        <v>4.6370499460291072E-2</v>
      </c>
      <c r="R970" s="78">
        <f>+SUMIFS(Resultados_Dic3!M$3:M$99980,Resultados_Dic3!$F$3:$F$99980,Produccion_UO!$K970,Resultados_Dic3!$D$3:$D$99980,$L$929,Resultados_Dic3!$E$3:$E$99980,Produccion_UO!$J970,Resultados_Dic3!$A$3:$A$99980,Produccion_UO!$H970)*$I$929</f>
        <v>4.1533351612495266E-2</v>
      </c>
      <c r="S970" s="78">
        <f>+SUMIFS(Resultados_Dic3!N$3:N$99980,Resultados_Dic3!$F$3:$F$99980,Produccion_UO!$K970,Resultados_Dic3!$D$3:$D$99980,$L$929,Resultados_Dic3!$E$3:$E$99980,Produccion_UO!$J970,Resultados_Dic3!$A$3:$A$99980,Produccion_UO!$H970)*$I$929</f>
        <v>3.686444657771154E-2</v>
      </c>
      <c r="T970" s="78">
        <f>+SUMIFS(Resultados_Dic3!O$3:O$99980,Resultados_Dic3!$F$3:$F$99980,Produccion_UO!$K970,Resultados_Dic3!$D$3:$D$99980,$L$929,Resultados_Dic3!$E$3:$E$99980,Produccion_UO!$J970,Resultados_Dic3!$A$3:$A$99980,Produccion_UO!$H970)*$I$929</f>
        <v>3.3008394241537578E-2</v>
      </c>
      <c r="U970" s="78">
        <f>+SUMIFS(Resultados_Dic3!P$3:P$99980,Resultados_Dic3!$F$3:$F$99980,Produccion_UO!$K970,Resultados_Dic3!$D$3:$D$99980,$L$929,Resultados_Dic3!$E$3:$E$99980,Produccion_UO!$J970,Resultados_Dic3!$A$3:$A$99980,Produccion_UO!$H970)*$I$929</f>
        <v>2.9152341905363657E-2</v>
      </c>
      <c r="V970" s="78">
        <f>+SUMIFS(Resultados_Dic3!Q$3:Q$99980,Resultados_Dic3!$F$3:$F$99980,Produccion_UO!$K970,Resultados_Dic3!$D$3:$D$99980,$L$929,Resultados_Dic3!$E$3:$E$99980,Produccion_UO!$J970,Resultados_Dic3!$A$3:$A$99980,Produccion_UO!$H970)*$I$929</f>
        <v>2.5474982882958769E-2</v>
      </c>
      <c r="W970" s="78">
        <f>+SUMIFS(Resultados_Dic3!R$3:R$99980,Resultados_Dic3!$F$3:$F$99980,Produccion_UO!$K970,Resultados_Dic3!$D$3:$D$99980,$L$929,Resultados_Dic3!$E$3:$E$99980,Produccion_UO!$J970,Resultados_Dic3!$A$3:$A$99980,Produccion_UO!$H970)*$I$929</f>
        <v>2.1797623860553929E-2</v>
      </c>
      <c r="X970" s="78">
        <f>+SUMIFS(Resultados_Dic3!S$3:S$99980,Resultados_Dic3!$F$3:$F$99980,Produccion_UO!$K970,Resultados_Dic3!$D$3:$D$99980,$L$929,Resultados_Dic3!$E$3:$E$99980,Produccion_UO!$J970,Resultados_Dic3!$A$3:$A$99980,Produccion_UO!$H970)*$I$929</f>
        <v>1.8120264838149044E-2</v>
      </c>
      <c r="Y970" s="78">
        <f>+SUMIFS(Resultados_Dic3!T$3:T$99980,Resultados_Dic3!$F$3:$F$99980,Produccion_UO!$K970,Resultados_Dic3!$D$3:$D$99980,$L$929,Resultados_Dic3!$E$3:$E$99980,Produccion_UO!$J970,Resultados_Dic3!$A$3:$A$99980,Produccion_UO!$H970)*$I$929</f>
        <v>1.6217116302599276E-2</v>
      </c>
      <c r="Z970" s="78">
        <f>+SUMIFS(Resultados_Dic3!U$3:U$99980,Resultados_Dic3!$F$3:$F$99980,Produccion_UO!$K970,Resultados_Dic3!$D$3:$D$99980,$L$929,Resultados_Dic3!$E$3:$E$99980,Produccion_UO!$J970,Resultados_Dic3!$A$3:$A$99980,Produccion_UO!$H970)*$I$929</f>
        <v>1.4313967767049509E-2</v>
      </c>
      <c r="AA970" s="78">
        <f>+SUMIFS(Resultados_Dic3!V$3:V$99980,Resultados_Dic3!$F$3:$F$99980,Produccion_UO!$K970,Resultados_Dic3!$D$3:$D$99980,$L$929,Resultados_Dic3!$E$3:$E$99980,Produccion_UO!$J970,Resultados_Dic3!$A$3:$A$99980,Produccion_UO!$H970)*$I$929</f>
        <v>0</v>
      </c>
      <c r="AB970" s="78">
        <f>+SUMIFS(Resultados_Dic3!W$3:W$99980,Resultados_Dic3!$F$3:$F$99980,Produccion_UO!$K970,Resultados_Dic3!$D$3:$D$99980,$L$929,Resultados_Dic3!$E$3:$E$99980,Produccion_UO!$J970,Resultados_Dic3!$A$3:$A$99980,Produccion_UO!$H970)*$I$929</f>
        <v>0</v>
      </c>
      <c r="AC970" s="78">
        <f>+SUMIFS(Resultados_Dic3!X$3:X$99980,Resultados_Dic3!$F$3:$F$99980,Produccion_UO!$K970,Resultados_Dic3!$D$3:$D$99980,$L$929,Resultados_Dic3!$E$3:$E$99980,Produccion_UO!$J970,Resultados_Dic3!$A$3:$A$99980,Produccion_UO!$H970)*$I$929</f>
        <v>0</v>
      </c>
      <c r="AD970" s="78">
        <f>+SUMIFS(Resultados_Dic3!Y$3:Y$99980,Resultados_Dic3!$F$3:$F$99980,Produccion_UO!$K970,Resultados_Dic3!$D$3:$D$99980,$L$929,Resultados_Dic3!$E$3:$E$99980,Produccion_UO!$J970,Resultados_Dic3!$A$3:$A$99980,Produccion_UO!$H970)*$I$929</f>
        <v>0</v>
      </c>
      <c r="AE970" s="78">
        <f>+SUMIFS(Resultados_Dic3!Z$3:Z$99980,Resultados_Dic3!$F$3:$F$99980,Produccion_UO!$K970,Resultados_Dic3!$D$3:$D$99980,$L$929,Resultados_Dic3!$E$3:$E$99980,Produccion_UO!$J970,Resultados_Dic3!$A$3:$A$99980,Produccion_UO!$H970)*$I$929</f>
        <v>0</v>
      </c>
      <c r="AF970" s="78">
        <f>+SUMIFS(Resultados_Dic3!AA$3:AA$99980,Resultados_Dic3!$F$3:$F$99980,Produccion_UO!$K970,Resultados_Dic3!$D$3:$D$99980,$L$929,Resultados_Dic3!$E$3:$E$99980,Produccion_UO!$J970,Resultados_Dic3!$A$3:$A$99980,Produccion_UO!$H970)*$I$929</f>
        <v>0</v>
      </c>
      <c r="AG970" s="78">
        <f>+SUMIFS(Resultados_Dic3!AB$3:AB$99980,Resultados_Dic3!$F$3:$F$99980,Produccion_UO!$K970,Resultados_Dic3!$D$3:$D$99980,$L$929,Resultados_Dic3!$E$3:$E$99980,Produccion_UO!$J970,Resultados_Dic3!$A$3:$A$99980,Produccion_UO!$H970)*$I$929</f>
        <v>0</v>
      </c>
      <c r="AH970" s="78">
        <f>+SUMIFS(Resultados_Dic3!AC$3:AC$99980,Resultados_Dic3!$F$3:$F$99980,Produccion_UO!$K970,Resultados_Dic3!$D$3:$D$99980,$L$929,Resultados_Dic3!$E$3:$E$99980,Produccion_UO!$J970,Resultados_Dic3!$A$3:$A$99980,Produccion_UO!$H970)*$I$929</f>
        <v>0</v>
      </c>
      <c r="AI970" s="78">
        <f>+SUMIFS(Resultados_Dic3!AD$3:AD$99980,Resultados_Dic3!$F$3:$F$99980,Produccion_UO!$K970,Resultados_Dic3!$D$3:$D$99980,$L$929,Resultados_Dic3!$E$3:$E$99980,Produccion_UO!$J970,Resultados_Dic3!$A$3:$A$99980,Produccion_UO!$H970)*$I$929</f>
        <v>0</v>
      </c>
      <c r="AJ970" s="78">
        <f>+SUMIFS(Resultados_Dic3!AE$3:AE$99980,Resultados_Dic3!$F$3:$F$99980,Produccion_UO!$K970,Resultados_Dic3!$D$3:$D$99980,$L$929,Resultados_Dic3!$E$3:$E$99980,Produccion_UO!$J970,Resultados_Dic3!$A$3:$A$99980,Produccion_UO!$H970)*$I$929</f>
        <v>0</v>
      </c>
      <c r="AK970" s="78">
        <f>+SUMIFS(Resultados_Dic3!AF$3:AF$99980,Resultados_Dic3!$F$3:$F$99980,Produccion_UO!$K970,Resultados_Dic3!$D$3:$D$99980,$L$929,Resultados_Dic3!$E$3:$E$99980,Produccion_UO!$J970,Resultados_Dic3!$A$3:$A$99980,Produccion_UO!$H970)*$I$929</f>
        <v>0</v>
      </c>
      <c r="AL970" s="78">
        <f>+SUMIFS(Resultados_Dic3!AG$3:AG$99980,Resultados_Dic3!$F$3:$F$99980,Produccion_UO!$K970,Resultados_Dic3!$D$3:$D$99980,$L$929,Resultados_Dic3!$E$3:$E$99980,Produccion_UO!$J970,Resultados_Dic3!$A$3:$A$99980,Produccion_UO!$H970)*$I$929</f>
        <v>0</v>
      </c>
      <c r="AM970" s="78">
        <f>+SUMIFS(Resultados_Dic3!AH$3:AH$99980,Resultados_Dic3!$F$3:$F$99980,Produccion_UO!$K970,Resultados_Dic3!$D$3:$D$99980,$L$929,Resultados_Dic3!$E$3:$E$99980,Produccion_UO!$J970,Resultados_Dic3!$A$3:$A$99980,Produccion_UO!$H970)*$I$929</f>
        <v>0</v>
      </c>
      <c r="AN970" s="78">
        <f>+SUMIFS(Resultados_Dic3!AI$3:AI$99980,Resultados_Dic3!$F$3:$F$99980,Produccion_UO!$K970,Resultados_Dic3!$D$3:$D$99980,$L$929,Resultados_Dic3!$E$3:$E$99980,Produccion_UO!$J970,Resultados_Dic3!$A$3:$A$99980,Produccion_UO!$H970)*$I$929</f>
        <v>0</v>
      </c>
      <c r="AO970" s="78">
        <f>+SUMIFS(Resultados_Dic3!AJ$3:AJ$99980,Resultados_Dic3!$F$3:$F$99980,Produccion_UO!$K970,Resultados_Dic3!$D$3:$D$99980,$L$929,Resultados_Dic3!$E$3:$E$99980,Produccion_UO!$J970,Resultados_Dic3!$A$3:$A$99980,Produccion_UO!$H970)*$I$929</f>
        <v>0</v>
      </c>
      <c r="AP970" s="78">
        <f>+SUMIFS(Resultados_Dic3!AK$3:AK$99980,Resultados_Dic3!$F$3:$F$99980,Produccion_UO!$K970,Resultados_Dic3!$D$3:$D$99980,$L$929,Resultados_Dic3!$E$3:$E$99980,Produccion_UO!$J970,Resultados_Dic3!$A$3:$A$99980,Produccion_UO!$H970)*$I$929</f>
        <v>0</v>
      </c>
      <c r="AQ970" s="78">
        <f>+SUMIFS(Resultados_Dic3!AL$3:AL$99980,Resultados_Dic3!$F$3:$F$99980,Produccion_UO!$K970,Resultados_Dic3!$D$3:$D$99980,$L$929,Resultados_Dic3!$E$3:$E$99980,Produccion_UO!$J970,Resultados_Dic3!$A$3:$A$99980,Produccion_UO!$H970)*$I$929</f>
        <v>0</v>
      </c>
      <c r="AR970" s="78">
        <f>+SUMIFS(Resultados_Dic3!AM$3:AM$99980,Resultados_Dic3!$F$3:$F$99980,Produccion_UO!$K970,Resultados_Dic3!$D$3:$D$99980,$L$929,Resultados_Dic3!$E$3:$E$99980,Produccion_UO!$J970,Resultados_Dic3!$A$3:$A$99980,Produccion_UO!$H970)*$I$929</f>
        <v>0</v>
      </c>
    </row>
    <row r="971" spans="8:44" x14ac:dyDescent="0.25">
      <c r="J971" s="24" t="s">
        <v>59</v>
      </c>
      <c r="K971" s="13" t="s">
        <v>209</v>
      </c>
      <c r="L971" s="13" t="s">
        <v>332</v>
      </c>
      <c r="M971" s="78">
        <f>+SUMIFS(Resultados_Dic3!H$3:H$99980,Resultados_Dic3!$F$3:$F$99980,Produccion_UO!$K971,Resultados_Dic3!$D$3:$D$99980,$L$929,Resultados_Dic3!$E$3:$E$99980,Produccion_UO!$J971,Resultados_Dic3!$A$3:$A$99980,Produccion_UO!$H971)*$I$929</f>
        <v>0</v>
      </c>
      <c r="N971" s="78">
        <f>+SUMIFS(Resultados_Dic3!I$3:I$99980,Resultados_Dic3!$F$3:$F$99980,Produccion_UO!$K971,Resultados_Dic3!$D$3:$D$99980,$L$929,Resultados_Dic3!$E$3:$E$99980,Produccion_UO!$J971,Resultados_Dic3!$A$3:$A$99980,Produccion_UO!$H971)*$I$929</f>
        <v>0</v>
      </c>
      <c r="O971" s="78">
        <f>+SUMIFS(Resultados_Dic3!J$3:J$99980,Resultados_Dic3!$F$3:$F$99980,Produccion_UO!$K971,Resultados_Dic3!$D$3:$D$99980,$L$929,Resultados_Dic3!$E$3:$E$99980,Produccion_UO!$J971,Resultados_Dic3!$A$3:$A$99980,Produccion_UO!$H971)*$I$929</f>
        <v>0</v>
      </c>
      <c r="P971" s="78">
        <f>+SUMIFS(Resultados_Dic3!K$3:K$99980,Resultados_Dic3!$F$3:$F$99980,Produccion_UO!$K971,Resultados_Dic3!$D$3:$D$99980,$L$929,Resultados_Dic3!$E$3:$E$99980,Produccion_UO!$J971,Resultados_Dic3!$A$3:$A$99980,Produccion_UO!$H971)*$I$929</f>
        <v>0</v>
      </c>
      <c r="Q971" s="78">
        <f>+SUMIFS(Resultados_Dic3!L$3:L$99980,Resultados_Dic3!$F$3:$F$99980,Produccion_UO!$K971,Resultados_Dic3!$D$3:$D$99980,$L$929,Resultados_Dic3!$E$3:$E$99980,Produccion_UO!$J971,Resultados_Dic3!$A$3:$A$99980,Produccion_UO!$H971)*$I$929</f>
        <v>0</v>
      </c>
      <c r="R971" s="78">
        <f>+SUMIFS(Resultados_Dic3!M$3:M$99980,Resultados_Dic3!$F$3:$F$99980,Produccion_UO!$K971,Resultados_Dic3!$D$3:$D$99980,$L$929,Resultados_Dic3!$E$3:$E$99980,Produccion_UO!$J971,Resultados_Dic3!$A$3:$A$99980,Produccion_UO!$H971)*$I$929</f>
        <v>0</v>
      </c>
      <c r="S971" s="78">
        <f>+SUMIFS(Resultados_Dic3!N$3:N$99980,Resultados_Dic3!$F$3:$F$99980,Produccion_UO!$K971,Resultados_Dic3!$D$3:$D$99980,$L$929,Resultados_Dic3!$E$3:$E$99980,Produccion_UO!$J971,Resultados_Dic3!$A$3:$A$99980,Produccion_UO!$H971)*$I$929</f>
        <v>0</v>
      </c>
      <c r="T971" s="78">
        <f>+SUMIFS(Resultados_Dic3!O$3:O$99980,Resultados_Dic3!$F$3:$F$99980,Produccion_UO!$K971,Resultados_Dic3!$D$3:$D$99980,$L$929,Resultados_Dic3!$E$3:$E$99980,Produccion_UO!$J971,Resultados_Dic3!$A$3:$A$99980,Produccion_UO!$H971)*$I$929</f>
        <v>0</v>
      </c>
      <c r="U971" s="78">
        <f>+SUMIFS(Resultados_Dic3!P$3:P$99980,Resultados_Dic3!$F$3:$F$99980,Produccion_UO!$K971,Resultados_Dic3!$D$3:$D$99980,$L$929,Resultados_Dic3!$E$3:$E$99980,Produccion_UO!$J971,Resultados_Dic3!$A$3:$A$99980,Produccion_UO!$H971)*$I$929</f>
        <v>0</v>
      </c>
      <c r="V971" s="78">
        <f>+SUMIFS(Resultados_Dic3!Q$3:Q$99980,Resultados_Dic3!$F$3:$F$99980,Produccion_UO!$K971,Resultados_Dic3!$D$3:$D$99980,$L$929,Resultados_Dic3!$E$3:$E$99980,Produccion_UO!$J971,Resultados_Dic3!$A$3:$A$99980,Produccion_UO!$H971)*$I$929</f>
        <v>0</v>
      </c>
      <c r="W971" s="78">
        <f>+SUMIFS(Resultados_Dic3!R$3:R$99980,Resultados_Dic3!$F$3:$F$99980,Produccion_UO!$K971,Resultados_Dic3!$D$3:$D$99980,$L$929,Resultados_Dic3!$E$3:$E$99980,Produccion_UO!$J971,Resultados_Dic3!$A$3:$A$99980,Produccion_UO!$H971)*$I$929</f>
        <v>0</v>
      </c>
      <c r="X971" s="78">
        <f>+SUMIFS(Resultados_Dic3!S$3:S$99980,Resultados_Dic3!$F$3:$F$99980,Produccion_UO!$K971,Resultados_Dic3!$D$3:$D$99980,$L$929,Resultados_Dic3!$E$3:$E$99980,Produccion_UO!$J971,Resultados_Dic3!$A$3:$A$99980,Produccion_UO!$H971)*$I$929</f>
        <v>0</v>
      </c>
      <c r="Y971" s="78">
        <f>+SUMIFS(Resultados_Dic3!T$3:T$99980,Resultados_Dic3!$F$3:$F$99980,Produccion_UO!$K971,Resultados_Dic3!$D$3:$D$99980,$L$929,Resultados_Dic3!$E$3:$E$99980,Produccion_UO!$J971,Resultados_Dic3!$A$3:$A$99980,Produccion_UO!$H971)*$I$929</f>
        <v>0</v>
      </c>
      <c r="Z971" s="78">
        <f>+SUMIFS(Resultados_Dic3!U$3:U$99980,Resultados_Dic3!$F$3:$F$99980,Produccion_UO!$K971,Resultados_Dic3!$D$3:$D$99980,$L$929,Resultados_Dic3!$E$3:$E$99980,Produccion_UO!$J971,Resultados_Dic3!$A$3:$A$99980,Produccion_UO!$H971)*$I$929</f>
        <v>0</v>
      </c>
      <c r="AA971" s="78">
        <f>+SUMIFS(Resultados_Dic3!V$3:V$99980,Resultados_Dic3!$F$3:$F$99980,Produccion_UO!$K971,Resultados_Dic3!$D$3:$D$99980,$L$929,Resultados_Dic3!$E$3:$E$99980,Produccion_UO!$J971,Resultados_Dic3!$A$3:$A$99980,Produccion_UO!$H971)*$I$929</f>
        <v>0</v>
      </c>
      <c r="AB971" s="78">
        <f>+SUMIFS(Resultados_Dic3!W$3:W$99980,Resultados_Dic3!$F$3:$F$99980,Produccion_UO!$K971,Resultados_Dic3!$D$3:$D$99980,$L$929,Resultados_Dic3!$E$3:$E$99980,Produccion_UO!$J971,Resultados_Dic3!$A$3:$A$99980,Produccion_UO!$H971)*$I$929</f>
        <v>0</v>
      </c>
      <c r="AC971" s="78">
        <f>+SUMIFS(Resultados_Dic3!X$3:X$99980,Resultados_Dic3!$F$3:$F$99980,Produccion_UO!$K971,Resultados_Dic3!$D$3:$D$99980,$L$929,Resultados_Dic3!$E$3:$E$99980,Produccion_UO!$J971,Resultados_Dic3!$A$3:$A$99980,Produccion_UO!$H971)*$I$929</f>
        <v>0</v>
      </c>
      <c r="AD971" s="78">
        <f>+SUMIFS(Resultados_Dic3!Y$3:Y$99980,Resultados_Dic3!$F$3:$F$99980,Produccion_UO!$K971,Resultados_Dic3!$D$3:$D$99980,$L$929,Resultados_Dic3!$E$3:$E$99980,Produccion_UO!$J971,Resultados_Dic3!$A$3:$A$99980,Produccion_UO!$H971)*$I$929</f>
        <v>0</v>
      </c>
      <c r="AE971" s="78">
        <f>+SUMIFS(Resultados_Dic3!Z$3:Z$99980,Resultados_Dic3!$F$3:$F$99980,Produccion_UO!$K971,Resultados_Dic3!$D$3:$D$99980,$L$929,Resultados_Dic3!$E$3:$E$99980,Produccion_UO!$J971,Resultados_Dic3!$A$3:$A$99980,Produccion_UO!$H971)*$I$929</f>
        <v>0</v>
      </c>
      <c r="AF971" s="78">
        <f>+SUMIFS(Resultados_Dic3!AA$3:AA$99980,Resultados_Dic3!$F$3:$F$99980,Produccion_UO!$K971,Resultados_Dic3!$D$3:$D$99980,$L$929,Resultados_Dic3!$E$3:$E$99980,Produccion_UO!$J971,Resultados_Dic3!$A$3:$A$99980,Produccion_UO!$H971)*$I$929</f>
        <v>0</v>
      </c>
      <c r="AG971" s="78">
        <f>+SUMIFS(Resultados_Dic3!AB$3:AB$99980,Resultados_Dic3!$F$3:$F$99980,Produccion_UO!$K971,Resultados_Dic3!$D$3:$D$99980,$L$929,Resultados_Dic3!$E$3:$E$99980,Produccion_UO!$J971,Resultados_Dic3!$A$3:$A$99980,Produccion_UO!$H971)*$I$929</f>
        <v>0</v>
      </c>
      <c r="AH971" s="78">
        <f>+SUMIFS(Resultados_Dic3!AC$3:AC$99980,Resultados_Dic3!$F$3:$F$99980,Produccion_UO!$K971,Resultados_Dic3!$D$3:$D$99980,$L$929,Resultados_Dic3!$E$3:$E$99980,Produccion_UO!$J971,Resultados_Dic3!$A$3:$A$99980,Produccion_UO!$H971)*$I$929</f>
        <v>0</v>
      </c>
      <c r="AI971" s="78">
        <f>+SUMIFS(Resultados_Dic3!AD$3:AD$99980,Resultados_Dic3!$F$3:$F$99980,Produccion_UO!$K971,Resultados_Dic3!$D$3:$D$99980,$L$929,Resultados_Dic3!$E$3:$E$99980,Produccion_UO!$J971,Resultados_Dic3!$A$3:$A$99980,Produccion_UO!$H971)*$I$929</f>
        <v>0</v>
      </c>
      <c r="AJ971" s="78">
        <f>+SUMIFS(Resultados_Dic3!AE$3:AE$99980,Resultados_Dic3!$F$3:$F$99980,Produccion_UO!$K971,Resultados_Dic3!$D$3:$D$99980,$L$929,Resultados_Dic3!$E$3:$E$99980,Produccion_UO!$J971,Resultados_Dic3!$A$3:$A$99980,Produccion_UO!$H971)*$I$929</f>
        <v>0</v>
      </c>
      <c r="AK971" s="78">
        <f>+SUMIFS(Resultados_Dic3!AF$3:AF$99980,Resultados_Dic3!$F$3:$F$99980,Produccion_UO!$K971,Resultados_Dic3!$D$3:$D$99980,$L$929,Resultados_Dic3!$E$3:$E$99980,Produccion_UO!$J971,Resultados_Dic3!$A$3:$A$99980,Produccion_UO!$H971)*$I$929</f>
        <v>0</v>
      </c>
      <c r="AL971" s="78">
        <f>+SUMIFS(Resultados_Dic3!AG$3:AG$99980,Resultados_Dic3!$F$3:$F$99980,Produccion_UO!$K971,Resultados_Dic3!$D$3:$D$99980,$L$929,Resultados_Dic3!$E$3:$E$99980,Produccion_UO!$J971,Resultados_Dic3!$A$3:$A$99980,Produccion_UO!$H971)*$I$929</f>
        <v>0</v>
      </c>
      <c r="AM971" s="78">
        <f>+SUMIFS(Resultados_Dic3!AH$3:AH$99980,Resultados_Dic3!$F$3:$F$99980,Produccion_UO!$K971,Resultados_Dic3!$D$3:$D$99980,$L$929,Resultados_Dic3!$E$3:$E$99980,Produccion_UO!$J971,Resultados_Dic3!$A$3:$A$99980,Produccion_UO!$H971)*$I$929</f>
        <v>0</v>
      </c>
      <c r="AN971" s="78">
        <f>+SUMIFS(Resultados_Dic3!AI$3:AI$99980,Resultados_Dic3!$F$3:$F$99980,Produccion_UO!$K971,Resultados_Dic3!$D$3:$D$99980,$L$929,Resultados_Dic3!$E$3:$E$99980,Produccion_UO!$J971,Resultados_Dic3!$A$3:$A$99980,Produccion_UO!$H971)*$I$929</f>
        <v>0</v>
      </c>
      <c r="AO971" s="78">
        <f>+SUMIFS(Resultados_Dic3!AJ$3:AJ$99980,Resultados_Dic3!$F$3:$F$99980,Produccion_UO!$K971,Resultados_Dic3!$D$3:$D$99980,$L$929,Resultados_Dic3!$E$3:$E$99980,Produccion_UO!$J971,Resultados_Dic3!$A$3:$A$99980,Produccion_UO!$H971)*$I$929</f>
        <v>0</v>
      </c>
      <c r="AP971" s="78">
        <f>+SUMIFS(Resultados_Dic3!AK$3:AK$99980,Resultados_Dic3!$F$3:$F$99980,Produccion_UO!$K971,Resultados_Dic3!$D$3:$D$99980,$L$929,Resultados_Dic3!$E$3:$E$99980,Produccion_UO!$J971,Resultados_Dic3!$A$3:$A$99980,Produccion_UO!$H971)*$I$929</f>
        <v>0</v>
      </c>
      <c r="AQ971" s="78">
        <f>+SUMIFS(Resultados_Dic3!AL$3:AL$99980,Resultados_Dic3!$F$3:$F$99980,Produccion_UO!$K971,Resultados_Dic3!$D$3:$D$99980,$L$929,Resultados_Dic3!$E$3:$E$99980,Produccion_UO!$J971,Resultados_Dic3!$A$3:$A$99980,Produccion_UO!$H971)*$I$929</f>
        <v>0</v>
      </c>
      <c r="AR971" s="78">
        <f>+SUMIFS(Resultados_Dic3!AM$3:AM$99980,Resultados_Dic3!$F$3:$F$99980,Produccion_UO!$K971,Resultados_Dic3!$D$3:$D$99980,$L$929,Resultados_Dic3!$E$3:$E$99980,Produccion_UO!$J971,Resultados_Dic3!$A$3:$A$99980,Produccion_UO!$H971)*$I$929</f>
        <v>0</v>
      </c>
    </row>
    <row r="976" spans="8:44" ht="18.75" x14ac:dyDescent="0.3">
      <c r="K976" s="34" t="s">
        <v>754</v>
      </c>
    </row>
    <row r="977" spans="8:44" ht="18.75" x14ac:dyDescent="0.3">
      <c r="I977" s="266" t="s">
        <v>752</v>
      </c>
      <c r="K977" s="34" t="s">
        <v>744</v>
      </c>
    </row>
    <row r="978" spans="8:44" x14ac:dyDescent="0.25">
      <c r="I978" s="115">
        <f>+IF(OR(J978="OIL",J978="OIL-eq"),$H$5,IF(J978="GAS",$H$4,IF(J978="GSL",$H$8,IF(J978="DSL",$H$9,IF(J978="KER",$H$10,IF(J978="LPG",$H$11,IF(J978="HFO",$H$12,IF(J978="AVG",$H$13,IF(J978="RFG",$H$14,IF(J978="ELC",$H$15,$H$16))))))))))</f>
        <v>1</v>
      </c>
      <c r="J978" s="262" t="s">
        <v>745</v>
      </c>
      <c r="K978" s="108" t="s">
        <v>389</v>
      </c>
      <c r="L978" s="108" t="s">
        <v>377</v>
      </c>
    </row>
    <row r="980" spans="8:44" x14ac:dyDescent="0.25">
      <c r="I980" s="266"/>
      <c r="M980" s="251">
        <v>2019</v>
      </c>
      <c r="N980" s="251">
        <v>2020</v>
      </c>
      <c r="O980" s="251">
        <v>2021</v>
      </c>
      <c r="P980" s="251">
        <v>2022</v>
      </c>
      <c r="Q980" s="251">
        <v>2023</v>
      </c>
      <c r="R980" s="251">
        <v>2024</v>
      </c>
      <c r="S980" s="251">
        <v>2025</v>
      </c>
      <c r="T980" s="251">
        <v>2026</v>
      </c>
      <c r="U980" s="251">
        <v>2027</v>
      </c>
      <c r="V980" s="251">
        <v>2028</v>
      </c>
      <c r="W980" s="251">
        <v>2029</v>
      </c>
      <c r="X980" s="251">
        <v>2030</v>
      </c>
      <c r="Y980" s="251">
        <v>2031</v>
      </c>
      <c r="Z980" s="251">
        <v>2032</v>
      </c>
      <c r="AA980" s="251">
        <v>2033</v>
      </c>
      <c r="AB980" s="251">
        <v>2034</v>
      </c>
      <c r="AC980" s="251">
        <v>2035</v>
      </c>
      <c r="AD980" s="251">
        <v>2036</v>
      </c>
      <c r="AE980" s="251">
        <v>2037</v>
      </c>
      <c r="AF980" s="251">
        <v>2038</v>
      </c>
      <c r="AG980" s="251">
        <v>2039</v>
      </c>
      <c r="AH980" s="251">
        <v>2040</v>
      </c>
      <c r="AI980" s="251">
        <v>2041</v>
      </c>
      <c r="AJ980" s="251">
        <v>2042</v>
      </c>
      <c r="AK980" s="251">
        <v>2043</v>
      </c>
      <c r="AL980" s="251">
        <v>2044</v>
      </c>
      <c r="AM980" s="251">
        <v>2045</v>
      </c>
      <c r="AN980" s="251">
        <v>2046</v>
      </c>
      <c r="AO980" s="251">
        <v>2047</v>
      </c>
      <c r="AP980" s="251">
        <v>2048</v>
      </c>
      <c r="AQ980" s="251">
        <v>2049</v>
      </c>
      <c r="AR980" s="251">
        <v>2050</v>
      </c>
    </row>
    <row r="981" spans="8:44" x14ac:dyDescent="0.25">
      <c r="H981" s="17" t="str">
        <f t="shared" ref="H981:H986" si="265">+$B$1</f>
        <v>DIC7</v>
      </c>
      <c r="J981" s="273" t="s">
        <v>52</v>
      </c>
      <c r="K981" s="274" t="s">
        <v>237</v>
      </c>
      <c r="L981" s="275" t="s">
        <v>747</v>
      </c>
      <c r="M981" s="276">
        <f>+SUMIFS(Resultados_Dic3!H$3:H$99980,Resultados_Dic3!$F$3:$F$99980,Produccion_UO!$K981,Resultados_Dic3!$D$3:$D$99980,Produccion_UO!$K978,Resultados_Dic3!$E$3:$E$99980,Produccion_UO!$J981,Resultados_Dic3!$A$3:$A$99980,Produccion_UO!$H981)*$I$978</f>
        <v>31.6646</v>
      </c>
      <c r="N981" s="277">
        <f>+SUMIFS(Resultados_Dic3!I$3:I$99980,Resultados_Dic3!$F$3:$F$99980,Produccion_UO!$K981,Resultados_Dic3!$D$3:$D$99980,Produccion_UO!$K978,Resultados_Dic3!$E$3:$E$99980,Produccion_UO!$J981,Resultados_Dic3!$A$3:$A$99980,Produccion_UO!$H981)*$I$978</f>
        <v>27.873699999999999</v>
      </c>
      <c r="O981" s="277">
        <f>+SUMIFS(Resultados_Dic3!J$3:J$99980,Resultados_Dic3!$F$3:$F$99980,Produccion_UO!$K981,Resultados_Dic3!$D$3:$D$99980,Produccion_UO!$K978,Resultados_Dic3!$E$3:$E$99980,Produccion_UO!$J981,Resultados_Dic3!$A$3:$A$99980,Produccion_UO!$H981)*$I$978</f>
        <v>29.236599999999999</v>
      </c>
      <c r="P981" s="277">
        <f>+SUMIFS(Resultados_Dic3!K$3:K$99980,Resultados_Dic3!$F$3:$F$99980,Produccion_UO!$K981,Resultados_Dic3!$D$3:$D$99980,Produccion_UO!$K978,Resultados_Dic3!$E$3:$E$99980,Produccion_UO!$J981,Resultados_Dic3!$A$3:$A$99980,Produccion_UO!$H981)*$I$978</f>
        <v>30.599499999999999</v>
      </c>
      <c r="Q981" s="277">
        <f>+SUMIFS(Resultados_Dic3!L$3:L$99980,Resultados_Dic3!$F$3:$F$99980,Produccion_UO!$K981,Resultados_Dic3!$D$3:$D$99980,Produccion_UO!$K978,Resultados_Dic3!$E$3:$E$99980,Produccion_UO!$J981,Resultados_Dic3!$A$3:$A$99980,Produccion_UO!$H981)*$I$978</f>
        <v>31.962399999999999</v>
      </c>
      <c r="R981" s="277">
        <f>+SUMIFS(Resultados_Dic3!M$3:M$99980,Resultados_Dic3!$F$3:$F$99980,Produccion_UO!$K981,Resultados_Dic3!$D$3:$D$99980,Produccion_UO!$K978,Resultados_Dic3!$E$3:$E$99980,Produccion_UO!$J981,Resultados_Dic3!$A$3:$A$99980,Produccion_UO!$H981)*$I$978</f>
        <v>33.325299999999999</v>
      </c>
      <c r="S981" s="277">
        <f>+SUMIFS(Resultados_Dic3!N$3:N$99980,Resultados_Dic3!$F$3:$F$99980,Produccion_UO!$K981,Resultados_Dic3!$D$3:$D$99980,Produccion_UO!$K978,Resultados_Dic3!$E$3:$E$99980,Produccion_UO!$J981,Resultados_Dic3!$A$3:$A$99980,Produccion_UO!$H981)*$I$978</f>
        <v>34.688200000000002</v>
      </c>
      <c r="T981" s="277">
        <f>+SUMIFS(Resultados_Dic3!O$3:O$99980,Resultados_Dic3!$F$3:$F$99980,Produccion_UO!$K981,Resultados_Dic3!$D$3:$D$99980,Produccion_UO!$K978,Resultados_Dic3!$E$3:$E$99980,Produccion_UO!$J981,Resultados_Dic3!$A$3:$A$99980,Produccion_UO!$H981)*$I$978</f>
        <v>36.028120000000001</v>
      </c>
      <c r="U981" s="277">
        <f>+SUMIFS(Resultados_Dic3!P$3:P$99980,Resultados_Dic3!$F$3:$F$99980,Produccion_UO!$K981,Resultados_Dic3!$D$3:$D$99980,Produccion_UO!$K978,Resultados_Dic3!$E$3:$E$99980,Produccion_UO!$J981,Resultados_Dic3!$A$3:$A$99980,Produccion_UO!$H981)*$I$978</f>
        <v>37.368040000000001</v>
      </c>
      <c r="V981" s="277">
        <f>+SUMIFS(Resultados_Dic3!Q$3:Q$99980,Resultados_Dic3!$F$3:$F$99980,Produccion_UO!$K981,Resultados_Dic3!$D$3:$D$99980,Produccion_UO!$K978,Resultados_Dic3!$E$3:$E$99980,Produccion_UO!$J981,Resultados_Dic3!$A$3:$A$99980,Produccion_UO!$H981)*$I$978</f>
        <v>38.70796</v>
      </c>
      <c r="W981" s="277">
        <f>+SUMIFS(Resultados_Dic3!R$3:R$99980,Resultados_Dic3!$F$3:$F$99980,Produccion_UO!$K981,Resultados_Dic3!$D$3:$D$99980,Produccion_UO!$K978,Resultados_Dic3!$E$3:$E$99980,Produccion_UO!$J981,Resultados_Dic3!$A$3:$A$99980,Produccion_UO!$H981)*$I$978</f>
        <v>40.047879999999999</v>
      </c>
      <c r="X981" s="277">
        <f>+SUMIFS(Resultados_Dic3!S$3:S$99980,Resultados_Dic3!$F$3:$F$99980,Produccion_UO!$K981,Resultados_Dic3!$D$3:$D$99980,Produccion_UO!$K978,Resultados_Dic3!$E$3:$E$99980,Produccion_UO!$J981,Resultados_Dic3!$A$3:$A$99980,Produccion_UO!$H981)*$I$978</f>
        <v>41.387799999999999</v>
      </c>
      <c r="Y981" s="277">
        <f>+SUMIFS(Resultados_Dic3!T$3:T$99980,Resultados_Dic3!$F$3:$F$99980,Produccion_UO!$K981,Resultados_Dic3!$D$3:$D$99980,Produccion_UO!$K978,Resultados_Dic3!$E$3:$E$99980,Produccion_UO!$J981,Resultados_Dic3!$A$3:$A$99980,Produccion_UO!$H981)*$I$978</f>
        <v>42.865299999999998</v>
      </c>
      <c r="Z981" s="277">
        <f>+SUMIFS(Resultados_Dic3!U$3:U$99980,Resultados_Dic3!$F$3:$F$99980,Produccion_UO!$K981,Resultados_Dic3!$D$3:$D$99980,Produccion_UO!$K978,Resultados_Dic3!$E$3:$E$99980,Produccion_UO!$J981,Resultados_Dic3!$A$3:$A$99980,Produccion_UO!$H981)*$I$978</f>
        <v>44.342799999999997</v>
      </c>
      <c r="AA981" s="277">
        <f>+SUMIFS(Resultados_Dic3!V$3:V$99980,Resultados_Dic3!$F$3:$F$99980,Produccion_UO!$K981,Resultados_Dic3!$D$3:$D$99980,Produccion_UO!$K978,Resultados_Dic3!$E$3:$E$99980,Produccion_UO!$J981,Resultados_Dic3!$A$3:$A$99980,Produccion_UO!$H981)*$I$978</f>
        <v>45.820300000000003</v>
      </c>
      <c r="AB981" s="277">
        <f>+SUMIFS(Resultados_Dic3!W$3:W$99980,Resultados_Dic3!$F$3:$F$99980,Produccion_UO!$K981,Resultados_Dic3!$D$3:$D$99980,Produccion_UO!$K978,Resultados_Dic3!$E$3:$E$99980,Produccion_UO!$J981,Resultados_Dic3!$A$3:$A$99980,Produccion_UO!$H981)*$I$978</f>
        <v>47.297800000000002</v>
      </c>
      <c r="AC981" s="277">
        <f>+SUMIFS(Resultados_Dic3!X$3:X$99980,Resultados_Dic3!$F$3:$F$99980,Produccion_UO!$K981,Resultados_Dic3!$D$3:$D$99980,Produccion_UO!$K978,Resultados_Dic3!$E$3:$E$99980,Produccion_UO!$J981,Resultados_Dic3!$A$3:$A$99980,Produccion_UO!$H981)*$I$978</f>
        <v>48.775300000000001</v>
      </c>
      <c r="AD981" s="277">
        <f>+SUMIFS(Resultados_Dic3!Y$3:Y$99980,Resultados_Dic3!$F$3:$F$99980,Produccion_UO!$K981,Resultados_Dic3!$D$3:$D$99980,Produccion_UO!$K978,Resultados_Dic3!$E$3:$E$99980,Produccion_UO!$J981,Resultados_Dic3!$A$3:$A$99980,Produccion_UO!$H981)*$I$978</f>
        <v>50.427759999999999</v>
      </c>
      <c r="AE981" s="277">
        <f>+SUMIFS(Resultados_Dic3!Z$3:Z$99980,Resultados_Dic3!$F$3:$F$99980,Produccion_UO!$K981,Resultados_Dic3!$D$3:$D$99980,Produccion_UO!$K978,Resultados_Dic3!$E$3:$E$99980,Produccion_UO!$J981,Resultados_Dic3!$A$3:$A$99980,Produccion_UO!$H981)*$I$978</f>
        <v>52.080219999999997</v>
      </c>
      <c r="AF981" s="277">
        <f>+SUMIFS(Resultados_Dic3!AA$3:AA$99980,Resultados_Dic3!$F$3:$F$99980,Produccion_UO!$K981,Resultados_Dic3!$D$3:$D$99980,Produccion_UO!$K978,Resultados_Dic3!$E$3:$E$99980,Produccion_UO!$J981,Resultados_Dic3!$A$3:$A$99980,Produccion_UO!$H981)*$I$978</f>
        <v>53.732680000000002</v>
      </c>
      <c r="AG981" s="277">
        <f>+SUMIFS(Resultados_Dic3!AB$3:AB$99980,Resultados_Dic3!$F$3:$F$99980,Produccion_UO!$K981,Resultados_Dic3!$D$3:$D$99980,Produccion_UO!$K978,Resultados_Dic3!$E$3:$E$99980,Produccion_UO!$J981,Resultados_Dic3!$A$3:$A$99980,Produccion_UO!$H981)*$I$978</f>
        <v>55.38514</v>
      </c>
      <c r="AH981" s="277">
        <f>+SUMIFS(Resultados_Dic3!AC$3:AC$99980,Resultados_Dic3!$F$3:$F$99980,Produccion_UO!$K981,Resultados_Dic3!$D$3:$D$99980,Produccion_UO!$K978,Resultados_Dic3!$E$3:$E$99980,Produccion_UO!$J981,Resultados_Dic3!$A$3:$A$99980,Produccion_UO!$H981)*$I$978</f>
        <v>57.037599999999998</v>
      </c>
      <c r="AI981" s="277">
        <f>+SUMIFS(Resultados_Dic3!AD$3:AD$99980,Resultados_Dic3!$F$3:$F$99980,Produccion_UO!$K981,Resultados_Dic3!$D$3:$D$99980,Produccion_UO!$K978,Resultados_Dic3!$E$3:$E$99980,Produccion_UO!$J981,Resultados_Dic3!$A$3:$A$99980,Produccion_UO!$H981)*$I$978</f>
        <v>58.916040000000002</v>
      </c>
      <c r="AJ981" s="277">
        <f>+SUMIFS(Resultados_Dic3!AE$3:AE$99980,Resultados_Dic3!$F$3:$F$99980,Produccion_UO!$K981,Resultados_Dic3!$D$3:$D$99980,Produccion_UO!$K978,Resultados_Dic3!$E$3:$E$99980,Produccion_UO!$J981,Resultados_Dic3!$A$3:$A$99980,Produccion_UO!$H981)*$I$978</f>
        <v>60.79448</v>
      </c>
      <c r="AK981" s="277">
        <f>+SUMIFS(Resultados_Dic3!AF$3:AF$99980,Resultados_Dic3!$F$3:$F$99980,Produccion_UO!$K981,Resultados_Dic3!$D$3:$D$99980,Produccion_UO!$K978,Resultados_Dic3!$E$3:$E$99980,Produccion_UO!$J981,Resultados_Dic3!$A$3:$A$99980,Produccion_UO!$H981)*$I$978</f>
        <v>62.672919999999998</v>
      </c>
      <c r="AL981" s="277">
        <f>+SUMIFS(Resultados_Dic3!AG$3:AG$99980,Resultados_Dic3!$F$3:$F$99980,Produccion_UO!$K981,Resultados_Dic3!$D$3:$D$99980,Produccion_UO!$K978,Resultados_Dic3!$E$3:$E$99980,Produccion_UO!$J981,Resultados_Dic3!$A$3:$A$99980,Produccion_UO!$H981)*$I$978</f>
        <v>64.551360000000003</v>
      </c>
      <c r="AM981" s="277">
        <f>+SUMIFS(Resultados_Dic3!AH$3:AH$99980,Resultados_Dic3!$F$3:$F$99980,Produccion_UO!$K981,Resultados_Dic3!$D$3:$D$99980,Produccion_UO!$K978,Resultados_Dic3!$E$3:$E$99980,Produccion_UO!$J981,Resultados_Dic3!$A$3:$A$99980,Produccion_UO!$H981)*$I$978</f>
        <v>66.4298</v>
      </c>
      <c r="AN981" s="277">
        <f>+SUMIFS(Resultados_Dic3!AI$3:AI$99980,Resultados_Dic3!$F$3:$F$99980,Produccion_UO!$K981,Resultados_Dic3!$D$3:$D$99980,Produccion_UO!$K978,Resultados_Dic3!$E$3:$E$99980,Produccion_UO!$J981,Resultados_Dic3!$A$3:$A$99980,Produccion_UO!$H981)*$I$978</f>
        <v>68.51858</v>
      </c>
      <c r="AO981" s="277">
        <f>+SUMIFS(Resultados_Dic3!AJ$3:AJ$99980,Resultados_Dic3!$F$3:$F$99980,Produccion_UO!$K981,Resultados_Dic3!$D$3:$D$99980,Produccion_UO!$K978,Resultados_Dic3!$E$3:$E$99980,Produccion_UO!$J981,Resultados_Dic3!$A$3:$A$99980,Produccion_UO!$H981)*$I$978</f>
        <v>70.60736</v>
      </c>
      <c r="AP981" s="277">
        <f>+SUMIFS(Resultados_Dic3!AK$3:AK$99980,Resultados_Dic3!$F$3:$F$99980,Produccion_UO!$K981,Resultados_Dic3!$D$3:$D$99980,Produccion_UO!$K978,Resultados_Dic3!$E$3:$E$99980,Produccion_UO!$J981,Resultados_Dic3!$A$3:$A$99980,Produccion_UO!$H981)*$I$978</f>
        <v>72.69614</v>
      </c>
      <c r="AQ981" s="277">
        <f>+SUMIFS(Resultados_Dic3!AL$3:AL$99980,Resultados_Dic3!$F$3:$F$99980,Produccion_UO!$K981,Resultados_Dic3!$D$3:$D$99980,Produccion_UO!$K978,Resultados_Dic3!$E$3:$E$99980,Produccion_UO!$J981,Resultados_Dic3!$A$3:$A$99980,Produccion_UO!$H981)*$I$978</f>
        <v>74.78492</v>
      </c>
      <c r="AR981" s="278">
        <f>+SUMIFS(Resultados_Dic3!AM$3:AM$99980,Resultados_Dic3!$F$3:$F$99980,Produccion_UO!$K981,Resultados_Dic3!$D$3:$D$99980,Produccion_UO!$K978,Resultados_Dic3!$E$3:$E$99980,Produccion_UO!$J981,Resultados_Dic3!$A$3:$A$99980,Produccion_UO!$H981)*$I$978</f>
        <v>76.873699999999999</v>
      </c>
    </row>
    <row r="982" spans="8:44" x14ac:dyDescent="0.25">
      <c r="H982" s="17" t="str">
        <f t="shared" si="265"/>
        <v>DIC7</v>
      </c>
      <c r="I982" s="24"/>
      <c r="J982" s="24" t="s">
        <v>64</v>
      </c>
      <c r="K982" s="108" t="s">
        <v>237</v>
      </c>
      <c r="L982" s="264" t="s">
        <v>746</v>
      </c>
      <c r="M982" s="270">
        <f>+SUMIFS(Resultados_Dic3!H$3:H$99980,Resultados_Dic3!$F$3:$F$99980,Produccion_UO!$K982,Resultados_Dic3!$D$3:$D$99980,Produccion_UO!$L978,Resultados_Dic3!$E$3:$E$99980,Produccion_UO!$J982,Resultados_Dic3!$A$3:$A$99980,Produccion_UO!$H982)*$I$978</f>
        <v>22.321100000000001</v>
      </c>
      <c r="N982" s="21">
        <f>+SUMIFS(Resultados_Dic3!I$3:I$99980,Resultados_Dic3!$F$3:$F$99980,Produccion_UO!$K982,Resultados_Dic3!$D$3:$D$99980,Produccion_UO!$L978,Resultados_Dic3!$E$3:$E$99980,Produccion_UO!$J982,Resultados_Dic3!$A$3:$A$99980,Produccion_UO!$H982)*$I$978</f>
        <v>19.900099999999998</v>
      </c>
      <c r="O982" s="21">
        <f>+SUMIFS(Resultados_Dic3!J$3:J$99980,Resultados_Dic3!$F$3:$F$99980,Produccion_UO!$K982,Resultados_Dic3!$D$3:$D$99980,Produccion_UO!$L978,Resultados_Dic3!$E$3:$E$99980,Produccion_UO!$J982,Resultados_Dic3!$A$3:$A$99980,Produccion_UO!$H982)*$I$978</f>
        <v>20.876205801790601</v>
      </c>
      <c r="P982" s="21">
        <f>+SUMIFS(Resultados_Dic3!K$3:K$99980,Resultados_Dic3!$F$3:$F$99980,Produccion_UO!$K982,Resultados_Dic3!$D$3:$D$99980,Produccion_UO!$L978,Resultados_Dic3!$E$3:$E$99980,Produccion_UO!$J982,Resultados_Dic3!$A$3:$A$99980,Produccion_UO!$H982)*$I$978</f>
        <v>21.8525987026858</v>
      </c>
      <c r="Q982" s="21">
        <f>+SUMIFS(Resultados_Dic3!L$3:L$99980,Resultados_Dic3!$F$3:$F$99980,Produccion_UO!$K982,Resultados_Dic3!$D$3:$D$99980,Produccion_UO!$L978,Resultados_Dic3!$E$3:$E$99980,Produccion_UO!$J982,Resultados_Dic3!$A$3:$A$99980,Produccion_UO!$H982)*$I$978</f>
        <v>22.829278702685802</v>
      </c>
      <c r="R982" s="21">
        <f>+SUMIFS(Resultados_Dic3!M$3:M$99980,Resultados_Dic3!$F$3:$F$99980,Produccion_UO!$K982,Resultados_Dic3!$D$3:$D$99980,Produccion_UO!$L978,Resultados_Dic3!$E$3:$E$99980,Produccion_UO!$J982,Resultados_Dic3!$A$3:$A$99980,Produccion_UO!$H982)*$I$978</f>
        <v>23.806245801790599</v>
      </c>
      <c r="S982" s="21">
        <f>+SUMIFS(Resultados_Dic3!N$3:N$99980,Resultados_Dic3!$F$3:$F$99980,Produccion_UO!$K982,Resultados_Dic3!$D$3:$D$99980,Produccion_UO!$L978,Resultados_Dic3!$E$3:$E$99980,Produccion_UO!$J982,Resultados_Dic3!$A$3:$A$99980,Produccion_UO!$H982)*$I$978</f>
        <v>24.7835</v>
      </c>
      <c r="T982" s="21">
        <f>+SUMIFS(Resultados_Dic3!O$3:O$99980,Resultados_Dic3!$F$3:$F$99980,Produccion_UO!$K982,Resultados_Dic3!$D$3:$D$99980,Produccion_UO!$L978,Resultados_Dic3!$E$3:$E$99980,Produccion_UO!$J982,Resultados_Dic3!$A$3:$A$99980,Produccion_UO!$H982)*$I$978</f>
        <v>25.762896650081998</v>
      </c>
      <c r="U982" s="21">
        <f>+SUMIFS(Resultados_Dic3!P$3:P$99980,Resultados_Dic3!$F$3:$F$99980,Produccion_UO!$K982,Resultados_Dic3!$D$3:$D$99980,Produccion_UO!$L978,Resultados_Dic3!$E$3:$E$99980,Produccion_UO!$J982,Resultados_Dic3!$A$3:$A$99980,Produccion_UO!$H982)*$I$978</f>
        <v>26.743934975123</v>
      </c>
      <c r="V982" s="21">
        <f>+SUMIFS(Resultados_Dic3!Q$3:Q$99980,Resultados_Dic3!$F$3:$F$99980,Produccion_UO!$K982,Resultados_Dic3!$D$3:$D$99980,Produccion_UO!$L978,Resultados_Dic3!$E$3:$E$99980,Produccion_UO!$J982,Resultados_Dic3!$A$3:$A$99980,Produccion_UO!$H982)*$I$978</f>
        <v>27.726614975122999</v>
      </c>
      <c r="W982" s="21">
        <f>+SUMIFS(Resultados_Dic3!R$3:R$99980,Resultados_Dic3!$F$3:$F$99980,Produccion_UO!$K982,Resultados_Dic3!$D$3:$D$99980,Produccion_UO!$L978,Resultados_Dic3!$E$3:$E$99980,Produccion_UO!$J982,Resultados_Dic3!$A$3:$A$99980,Produccion_UO!$H982)*$I$978</f>
        <v>28.710936650082001</v>
      </c>
      <c r="X982" s="21">
        <f>+SUMIFS(Resultados_Dic3!S$3:S$99980,Resultados_Dic3!$F$3:$F$99980,Produccion_UO!$K982,Resultados_Dic3!$D$3:$D$99980,Produccion_UO!$L978,Resultados_Dic3!$E$3:$E$99980,Produccion_UO!$J982,Resultados_Dic3!$A$3:$A$99980,Produccion_UO!$H982)*$I$978</f>
        <v>29.696899999999999</v>
      </c>
      <c r="Y982" s="21">
        <f>+SUMIFS(Resultados_Dic3!T$3:T$99980,Resultados_Dic3!$F$3:$F$99980,Produccion_UO!$K982,Resultados_Dic3!$D$3:$D$99980,Produccion_UO!$L978,Resultados_Dic3!$E$3:$E$99980,Produccion_UO!$J982,Resultados_Dic3!$A$3:$A$99980,Produccion_UO!$H982)*$I$978</f>
        <v>30.7717525497061</v>
      </c>
      <c r="Z982" s="21">
        <f>+SUMIFS(Resultados_Dic3!U$3:U$99980,Resultados_Dic3!$F$3:$F$99980,Produccion_UO!$K982,Resultados_Dic3!$D$3:$D$99980,Produccion_UO!$L978,Resultados_Dic3!$E$3:$E$99980,Produccion_UO!$J982,Resultados_Dic3!$A$3:$A$99980,Produccion_UO!$H982)*$I$978</f>
        <v>31.847618824559198</v>
      </c>
      <c r="AA982" s="21">
        <f>+SUMIFS(Resultados_Dic3!V$3:V$99980,Resultados_Dic3!$F$3:$F$99980,Produccion_UO!$K982,Resultados_Dic3!$D$3:$D$99980,Produccion_UO!$L978,Resultados_Dic3!$E$3:$E$99980,Produccion_UO!$J982,Resultados_Dic3!$A$3:$A$99980,Produccion_UO!$H982)*$I$978</f>
        <v>32.924498824559201</v>
      </c>
      <c r="AB982" s="21">
        <f>+SUMIFS(Resultados_Dic3!W$3:W$99980,Resultados_Dic3!$F$3:$F$99980,Produccion_UO!$K982,Resultados_Dic3!$D$3:$D$99980,Produccion_UO!$L978,Resultados_Dic3!$E$3:$E$99980,Produccion_UO!$J982,Resultados_Dic3!$A$3:$A$99980,Produccion_UO!$H982)*$I$978</f>
        <v>34.002392549706101</v>
      </c>
      <c r="AC982" s="21">
        <f>+SUMIFS(Resultados_Dic3!X$3:X$99980,Resultados_Dic3!$F$3:$F$99980,Produccion_UO!$K982,Resultados_Dic3!$D$3:$D$99980,Produccion_UO!$L978,Resultados_Dic3!$E$3:$E$99980,Produccion_UO!$J982,Resultados_Dic3!$A$3:$A$99980,Produccion_UO!$H982)*$I$978</f>
        <v>35.081299999999999</v>
      </c>
      <c r="AD982" s="21">
        <f>+SUMIFS(Resultados_Dic3!Y$3:Y$99980,Resultados_Dic3!$F$3:$F$99980,Produccion_UO!$K982,Resultados_Dic3!$D$3:$D$99980,Produccion_UO!$L978,Resultados_Dic3!$E$3:$E$99980,Produccion_UO!$J982,Resultados_Dic3!$A$3:$A$99980,Produccion_UO!$H982)*$I$978</f>
        <v>36.272154122301799</v>
      </c>
      <c r="AE982" s="21">
        <f>+SUMIFS(Resultados_Dic3!Z$3:Z$99980,Resultados_Dic3!$F$3:$F$99980,Produccion_UO!$K982,Resultados_Dic3!$D$3:$D$99980,Produccion_UO!$L978,Resultados_Dic3!$E$3:$E$99980,Produccion_UO!$J982,Resultados_Dic3!$A$3:$A$99980,Produccion_UO!$H982)*$I$978</f>
        <v>37.463161183452698</v>
      </c>
      <c r="AF982" s="21">
        <f>+SUMIFS(Resultados_Dic3!AA$3:AA$99980,Resultados_Dic3!$F$3:$F$99980,Produccion_UO!$K982,Resultados_Dic3!$D$3:$D$99980,Produccion_UO!$L978,Resultados_Dic3!$E$3:$E$99980,Produccion_UO!$J982,Resultados_Dic3!$A$3:$A$99980,Produccion_UO!$H982)*$I$978</f>
        <v>38.654321183452701</v>
      </c>
      <c r="AG982" s="21">
        <f>+SUMIFS(Resultados_Dic3!AB$3:AB$99980,Resultados_Dic3!$F$3:$F$99980,Produccion_UO!$K982,Resultados_Dic3!$D$3:$D$99980,Produccion_UO!$L978,Resultados_Dic3!$E$3:$E$99980,Produccion_UO!$J982,Resultados_Dic3!$A$3:$A$99980,Produccion_UO!$H982)*$I$978</f>
        <v>39.845634122301803</v>
      </c>
      <c r="AH982" s="21">
        <f>+SUMIFS(Resultados_Dic3!AC$3:AC$99980,Resultados_Dic3!$F$3:$F$99980,Produccion_UO!$K982,Resultados_Dic3!$D$3:$D$99980,Produccion_UO!$L978,Resultados_Dic3!$E$3:$E$99980,Produccion_UO!$J982,Resultados_Dic3!$A$3:$A$99980,Produccion_UO!$H982)*$I$978</f>
        <v>41.037100000000002</v>
      </c>
      <c r="AI982" s="21">
        <f>+SUMIFS(Resultados_Dic3!AD$3:AD$99980,Resultados_Dic3!$F$3:$F$99980,Produccion_UO!$K982,Resultados_Dic3!$D$3:$D$99980,Produccion_UO!$L978,Resultados_Dic3!$E$3:$E$99980,Produccion_UO!$J982,Resultados_Dic3!$A$3:$A$99980,Produccion_UO!$H982)*$I$978</f>
        <v>42.377051507110302</v>
      </c>
      <c r="AJ982" s="21">
        <f>+SUMIFS(Resultados_Dic3!AE$3:AE$99980,Resultados_Dic3!$F$3:$F$99980,Produccion_UO!$K982,Resultados_Dic3!$D$3:$D$99980,Produccion_UO!$L978,Resultados_Dic3!$E$3:$E$99980,Produccion_UO!$J982,Resultados_Dic3!$A$3:$A$99980,Produccion_UO!$H982)*$I$978</f>
        <v>43.716267260665497</v>
      </c>
      <c r="AK982" s="21">
        <f>+SUMIFS(Resultados_Dic3!AF$3:AF$99980,Resultados_Dic3!$F$3:$F$99980,Produccion_UO!$K982,Resultados_Dic3!$D$3:$D$99980,Produccion_UO!$L978,Resultados_Dic3!$E$3:$E$99980,Produccion_UO!$J982,Resultados_Dic3!$A$3:$A$99980,Produccion_UO!$H982)*$I$978</f>
        <v>45.054747260665501</v>
      </c>
      <c r="AL982" s="21">
        <f>+SUMIFS(Resultados_Dic3!AG$3:AG$99980,Resultados_Dic3!$F$3:$F$99980,Produccion_UO!$K982,Resultados_Dic3!$D$3:$D$99980,Produccion_UO!$L978,Resultados_Dic3!$E$3:$E$99980,Produccion_UO!$J982,Resultados_Dic3!$A$3:$A$99980,Produccion_UO!$H982)*$I$978</f>
        <v>46.3924915071103</v>
      </c>
      <c r="AM982" s="21">
        <f>+SUMIFS(Resultados_Dic3!AH$3:AH$99980,Resultados_Dic3!$F$3:$F$99980,Produccion_UO!$K982,Resultados_Dic3!$D$3:$D$99980,Produccion_UO!$L978,Resultados_Dic3!$E$3:$E$99980,Produccion_UO!$J982,Resultados_Dic3!$A$3:$A$99980,Produccion_UO!$H982)*$I$978</f>
        <v>47.729500000000002</v>
      </c>
      <c r="AN982" s="21">
        <f>+SUMIFS(Resultados_Dic3!AI$3:AI$99980,Resultados_Dic3!$F$3:$F$99980,Produccion_UO!$K982,Resultados_Dic3!$D$3:$D$99980,Produccion_UO!$L978,Resultados_Dic3!$E$3:$E$99980,Produccion_UO!$J982,Resultados_Dic3!$A$3:$A$99980,Produccion_UO!$H982)*$I$978</f>
        <v>49.203059132755897</v>
      </c>
      <c r="AO982" s="21">
        <f>+SUMIFS(Resultados_Dic3!AJ$3:AJ$99980,Resultados_Dic3!$F$3:$F$99980,Produccion_UO!$K982,Resultados_Dic3!$D$3:$D$99980,Produccion_UO!$L978,Resultados_Dic3!$E$3:$E$99980,Produccion_UO!$J982,Resultados_Dic3!$A$3:$A$99980,Produccion_UO!$H982)*$I$978</f>
        <v>50.674958699133903</v>
      </c>
      <c r="AP982" s="21">
        <f>+SUMIFS(Resultados_Dic3!AK$3:AK$99980,Resultados_Dic3!$F$3:$F$99980,Produccion_UO!$K982,Resultados_Dic3!$D$3:$D$99980,Produccion_UO!$L978,Resultados_Dic3!$E$3:$E$99980,Produccion_UO!$J982,Resultados_Dic3!$A$3:$A$99980,Produccion_UO!$H982)*$I$978</f>
        <v>52.1451986991339</v>
      </c>
      <c r="AQ982" s="21">
        <f>+SUMIFS(Resultados_Dic3!AL$3:AL$99980,Resultados_Dic3!$F$3:$F$99980,Produccion_UO!$K982,Resultados_Dic3!$D$3:$D$99980,Produccion_UO!$L978,Resultados_Dic3!$E$3:$E$99980,Produccion_UO!$J982,Resultados_Dic3!$A$3:$A$99980,Produccion_UO!$H982)*$I$978</f>
        <v>53.613779132755901</v>
      </c>
      <c r="AR982" s="226">
        <f>+SUMIFS(Resultados_Dic3!AM$3:AM$99980,Resultados_Dic3!$F$3:$F$99980,Produccion_UO!$K982,Resultados_Dic3!$D$3:$D$99980,Produccion_UO!$L978,Resultados_Dic3!$E$3:$E$99980,Produccion_UO!$J982,Resultados_Dic3!$A$3:$A$99980,Produccion_UO!$H982)*$I$978</f>
        <v>55.0807</v>
      </c>
    </row>
    <row r="983" spans="8:44" x14ac:dyDescent="0.25">
      <c r="H983" s="17" t="str">
        <f t="shared" si="265"/>
        <v>DIC7</v>
      </c>
      <c r="I983" s="24"/>
      <c r="J983" s="24" t="s">
        <v>63</v>
      </c>
      <c r="K983" s="108" t="s">
        <v>237</v>
      </c>
      <c r="L983" s="264" t="s">
        <v>748</v>
      </c>
      <c r="M983" s="270">
        <f>+SUMIFS(Resultados_Dic3!H$3:H$99980,Resultados_Dic3!$F$3:$F$99980,Produccion_UO!$K983,Resultados_Dic3!$D$3:$D$99980,Produccion_UO!$L978,Resultados_Dic3!$E$3:$E$99980,Produccion_UO!$J983,Resultados_Dic3!$A$3:$A$99980,Produccion_UO!$H983)*$I$978</f>
        <v>0</v>
      </c>
      <c r="N983" s="21">
        <f>+SUMIFS(Resultados_Dic3!I$3:I$99980,Resultados_Dic3!$F$3:$F$99980,Produccion_UO!$K983,Resultados_Dic3!$D$3:$D$99980,Produccion_UO!$L978,Resultados_Dic3!$E$3:$E$99980,Produccion_UO!$J983,Resultados_Dic3!$A$3:$A$99980,Produccion_UO!$H983)*$I$978</f>
        <v>0</v>
      </c>
      <c r="O983" s="21">
        <f>+SUMIFS(Resultados_Dic3!J$3:J$99980,Resultados_Dic3!$F$3:$F$99980,Produccion_UO!$K983,Resultados_Dic3!$D$3:$D$99980,Produccion_UO!$L978,Resultados_Dic3!$E$3:$E$99980,Produccion_UO!$J983,Resultados_Dic3!$A$3:$A$99980,Produccion_UO!$H983)*$I$978</f>
        <v>0</v>
      </c>
      <c r="P983" s="21">
        <f>+SUMIFS(Resultados_Dic3!K$3:K$99980,Resultados_Dic3!$F$3:$F$99980,Produccion_UO!$K983,Resultados_Dic3!$D$3:$D$99980,Produccion_UO!$L978,Resultados_Dic3!$E$3:$E$99980,Produccion_UO!$J983,Resultados_Dic3!$A$3:$A$99980,Produccion_UO!$H983)*$I$978</f>
        <v>0</v>
      </c>
      <c r="Q983" s="21">
        <f>+SUMIFS(Resultados_Dic3!L$3:L$99980,Resultados_Dic3!$F$3:$F$99980,Produccion_UO!$K983,Resultados_Dic3!$D$3:$D$99980,Produccion_UO!$L978,Resultados_Dic3!$E$3:$E$99980,Produccion_UO!$J983,Resultados_Dic3!$A$3:$A$99980,Produccion_UO!$H983)*$I$978</f>
        <v>0</v>
      </c>
      <c r="R983" s="21">
        <f>+SUMIFS(Resultados_Dic3!M$3:M$99980,Resultados_Dic3!$F$3:$F$99980,Produccion_UO!$K983,Resultados_Dic3!$D$3:$D$99980,Produccion_UO!$L978,Resultados_Dic3!$E$3:$E$99980,Produccion_UO!$J983,Resultados_Dic3!$A$3:$A$99980,Produccion_UO!$H983)*$I$978</f>
        <v>0</v>
      </c>
      <c r="S983" s="21">
        <f>+SUMIFS(Resultados_Dic3!N$3:N$99980,Resultados_Dic3!$F$3:$F$99980,Produccion_UO!$K983,Resultados_Dic3!$D$3:$D$99980,Produccion_UO!$L978,Resultados_Dic3!$E$3:$E$99980,Produccion_UO!$J983,Resultados_Dic3!$A$3:$A$99980,Produccion_UO!$H983)*$I$978</f>
        <v>0</v>
      </c>
      <c r="T983" s="21">
        <f>+SUMIFS(Resultados_Dic3!O$3:O$99980,Resultados_Dic3!$F$3:$F$99980,Produccion_UO!$K983,Resultados_Dic3!$D$3:$D$99980,Produccion_UO!$L978,Resultados_Dic3!$E$3:$E$99980,Produccion_UO!$J983,Resultados_Dic3!$A$3:$A$99980,Produccion_UO!$H983)*$I$978</f>
        <v>0</v>
      </c>
      <c r="U983" s="21">
        <f>+SUMIFS(Resultados_Dic3!P$3:P$99980,Resultados_Dic3!$F$3:$F$99980,Produccion_UO!$K983,Resultados_Dic3!$D$3:$D$99980,Produccion_UO!$L978,Resultados_Dic3!$E$3:$E$99980,Produccion_UO!$J983,Resultados_Dic3!$A$3:$A$99980,Produccion_UO!$H983)*$I$978</f>
        <v>0</v>
      </c>
      <c r="V983" s="21">
        <f>+SUMIFS(Resultados_Dic3!Q$3:Q$99980,Resultados_Dic3!$F$3:$F$99980,Produccion_UO!$K983,Resultados_Dic3!$D$3:$D$99980,Produccion_UO!$L978,Resultados_Dic3!$E$3:$E$99980,Produccion_UO!$J983,Resultados_Dic3!$A$3:$A$99980,Produccion_UO!$H983)*$I$978</f>
        <v>0</v>
      </c>
      <c r="W983" s="21">
        <f>+SUMIFS(Resultados_Dic3!R$3:R$99980,Resultados_Dic3!$F$3:$F$99980,Produccion_UO!$K983,Resultados_Dic3!$D$3:$D$99980,Produccion_UO!$L978,Resultados_Dic3!$E$3:$E$99980,Produccion_UO!$J983,Resultados_Dic3!$A$3:$A$99980,Produccion_UO!$H983)*$I$978</f>
        <v>0</v>
      </c>
      <c r="X983" s="21">
        <f>+SUMIFS(Resultados_Dic3!S$3:S$99980,Resultados_Dic3!$F$3:$F$99980,Produccion_UO!$K983,Resultados_Dic3!$D$3:$D$99980,Produccion_UO!$L978,Resultados_Dic3!$E$3:$E$99980,Produccion_UO!$J983,Resultados_Dic3!$A$3:$A$99980,Produccion_UO!$H983)*$I$978</f>
        <v>0</v>
      </c>
      <c r="Y983" s="21">
        <f>+SUMIFS(Resultados_Dic3!T$3:T$99980,Resultados_Dic3!$F$3:$F$99980,Produccion_UO!$K983,Resultados_Dic3!$D$3:$D$99980,Produccion_UO!$L978,Resultados_Dic3!$E$3:$E$99980,Produccion_UO!$J983,Resultados_Dic3!$A$3:$A$99980,Produccion_UO!$H983)*$I$978</f>
        <v>0</v>
      </c>
      <c r="Z983" s="21">
        <f>+SUMIFS(Resultados_Dic3!U$3:U$99980,Resultados_Dic3!$F$3:$F$99980,Produccion_UO!$K983,Resultados_Dic3!$D$3:$D$99980,Produccion_UO!$L978,Resultados_Dic3!$E$3:$E$99980,Produccion_UO!$J983,Resultados_Dic3!$A$3:$A$99980,Produccion_UO!$H983)*$I$978</f>
        <v>0</v>
      </c>
      <c r="AA983" s="21">
        <f>+SUMIFS(Resultados_Dic3!V$3:V$99980,Resultados_Dic3!$F$3:$F$99980,Produccion_UO!$K983,Resultados_Dic3!$D$3:$D$99980,Produccion_UO!$L978,Resultados_Dic3!$E$3:$E$99980,Produccion_UO!$J983,Resultados_Dic3!$A$3:$A$99980,Produccion_UO!$H983)*$I$978</f>
        <v>0</v>
      </c>
      <c r="AB983" s="21">
        <f>+SUMIFS(Resultados_Dic3!W$3:W$99980,Resultados_Dic3!$F$3:$F$99980,Produccion_UO!$K983,Resultados_Dic3!$D$3:$D$99980,Produccion_UO!$L978,Resultados_Dic3!$E$3:$E$99980,Produccion_UO!$J983,Resultados_Dic3!$A$3:$A$99980,Produccion_UO!$H983)*$I$978</f>
        <v>0</v>
      </c>
      <c r="AC983" s="21">
        <f>+SUMIFS(Resultados_Dic3!X$3:X$99980,Resultados_Dic3!$F$3:$F$99980,Produccion_UO!$K983,Resultados_Dic3!$D$3:$D$99980,Produccion_UO!$L978,Resultados_Dic3!$E$3:$E$99980,Produccion_UO!$J983,Resultados_Dic3!$A$3:$A$99980,Produccion_UO!$H983)*$I$978</f>
        <v>0</v>
      </c>
      <c r="AD983" s="21">
        <f>+SUMIFS(Resultados_Dic3!Y$3:Y$99980,Resultados_Dic3!$F$3:$F$99980,Produccion_UO!$K983,Resultados_Dic3!$D$3:$D$99980,Produccion_UO!$L978,Resultados_Dic3!$E$3:$E$99980,Produccion_UO!$J983,Resultados_Dic3!$A$3:$A$99980,Produccion_UO!$H983)*$I$978</f>
        <v>0</v>
      </c>
      <c r="AE983" s="21">
        <f>+SUMIFS(Resultados_Dic3!Z$3:Z$99980,Resultados_Dic3!$F$3:$F$99980,Produccion_UO!$K983,Resultados_Dic3!$D$3:$D$99980,Produccion_UO!$L978,Resultados_Dic3!$E$3:$E$99980,Produccion_UO!$J983,Resultados_Dic3!$A$3:$A$99980,Produccion_UO!$H983)*$I$978</f>
        <v>0</v>
      </c>
      <c r="AF983" s="21">
        <f>+SUMIFS(Resultados_Dic3!AA$3:AA$99980,Resultados_Dic3!$F$3:$F$99980,Produccion_UO!$K983,Resultados_Dic3!$D$3:$D$99980,Produccion_UO!$L978,Resultados_Dic3!$E$3:$E$99980,Produccion_UO!$J983,Resultados_Dic3!$A$3:$A$99980,Produccion_UO!$H983)*$I$978</f>
        <v>0</v>
      </c>
      <c r="AG983" s="21">
        <f>+SUMIFS(Resultados_Dic3!AB$3:AB$99980,Resultados_Dic3!$F$3:$F$99980,Produccion_UO!$K983,Resultados_Dic3!$D$3:$D$99980,Produccion_UO!$L978,Resultados_Dic3!$E$3:$E$99980,Produccion_UO!$J983,Resultados_Dic3!$A$3:$A$99980,Produccion_UO!$H983)*$I$978</f>
        <v>0</v>
      </c>
      <c r="AH983" s="21">
        <f>+SUMIFS(Resultados_Dic3!AC$3:AC$99980,Resultados_Dic3!$F$3:$F$99980,Produccion_UO!$K983,Resultados_Dic3!$D$3:$D$99980,Produccion_UO!$L978,Resultados_Dic3!$E$3:$E$99980,Produccion_UO!$J983,Resultados_Dic3!$A$3:$A$99980,Produccion_UO!$H983)*$I$978</f>
        <v>0</v>
      </c>
      <c r="AI983" s="21">
        <f>+SUMIFS(Resultados_Dic3!AD$3:AD$99980,Resultados_Dic3!$F$3:$F$99980,Produccion_UO!$K983,Resultados_Dic3!$D$3:$D$99980,Produccion_UO!$L978,Resultados_Dic3!$E$3:$E$99980,Produccion_UO!$J983,Resultados_Dic3!$A$3:$A$99980,Produccion_UO!$H983)*$I$978</f>
        <v>0</v>
      </c>
      <c r="AJ983" s="21">
        <f>+SUMIFS(Resultados_Dic3!AE$3:AE$99980,Resultados_Dic3!$F$3:$F$99980,Produccion_UO!$K983,Resultados_Dic3!$D$3:$D$99980,Produccion_UO!$L978,Resultados_Dic3!$E$3:$E$99980,Produccion_UO!$J983,Resultados_Dic3!$A$3:$A$99980,Produccion_UO!$H983)*$I$978</f>
        <v>0</v>
      </c>
      <c r="AK983" s="21">
        <f>+SUMIFS(Resultados_Dic3!AF$3:AF$99980,Resultados_Dic3!$F$3:$F$99980,Produccion_UO!$K983,Resultados_Dic3!$D$3:$D$99980,Produccion_UO!$L978,Resultados_Dic3!$E$3:$E$99980,Produccion_UO!$J983,Resultados_Dic3!$A$3:$A$99980,Produccion_UO!$H983)*$I$978</f>
        <v>0</v>
      </c>
      <c r="AL983" s="21">
        <f>+SUMIFS(Resultados_Dic3!AG$3:AG$99980,Resultados_Dic3!$F$3:$F$99980,Produccion_UO!$K983,Resultados_Dic3!$D$3:$D$99980,Produccion_UO!$L978,Resultados_Dic3!$E$3:$E$99980,Produccion_UO!$J983,Resultados_Dic3!$A$3:$A$99980,Produccion_UO!$H983)*$I$978</f>
        <v>0</v>
      </c>
      <c r="AM983" s="21">
        <f>+SUMIFS(Resultados_Dic3!AH$3:AH$99980,Resultados_Dic3!$F$3:$F$99980,Produccion_UO!$K983,Resultados_Dic3!$D$3:$D$99980,Produccion_UO!$L978,Resultados_Dic3!$E$3:$E$99980,Produccion_UO!$J983,Resultados_Dic3!$A$3:$A$99980,Produccion_UO!$H983)*$I$978</f>
        <v>0</v>
      </c>
      <c r="AN983" s="21">
        <f>+SUMIFS(Resultados_Dic3!AI$3:AI$99980,Resultados_Dic3!$F$3:$F$99980,Produccion_UO!$K983,Resultados_Dic3!$D$3:$D$99980,Produccion_UO!$L978,Resultados_Dic3!$E$3:$E$99980,Produccion_UO!$J983,Resultados_Dic3!$A$3:$A$99980,Produccion_UO!$H983)*$I$978</f>
        <v>0</v>
      </c>
      <c r="AO983" s="21">
        <f>+SUMIFS(Resultados_Dic3!AJ$3:AJ$99980,Resultados_Dic3!$F$3:$F$99980,Produccion_UO!$K983,Resultados_Dic3!$D$3:$D$99980,Produccion_UO!$L978,Resultados_Dic3!$E$3:$E$99980,Produccion_UO!$J983,Resultados_Dic3!$A$3:$A$99980,Produccion_UO!$H983)*$I$978</f>
        <v>0</v>
      </c>
      <c r="AP983" s="21">
        <f>+SUMIFS(Resultados_Dic3!AK$3:AK$99980,Resultados_Dic3!$F$3:$F$99980,Produccion_UO!$K983,Resultados_Dic3!$D$3:$D$99980,Produccion_UO!$L978,Resultados_Dic3!$E$3:$E$99980,Produccion_UO!$J983,Resultados_Dic3!$A$3:$A$99980,Produccion_UO!$H983)*$I$978</f>
        <v>0</v>
      </c>
      <c r="AQ983" s="21">
        <f>+SUMIFS(Resultados_Dic3!AL$3:AL$99980,Resultados_Dic3!$F$3:$F$99980,Produccion_UO!$K983,Resultados_Dic3!$D$3:$D$99980,Produccion_UO!$L978,Resultados_Dic3!$E$3:$E$99980,Produccion_UO!$J983,Resultados_Dic3!$A$3:$A$99980,Produccion_UO!$H983)*$I$978</f>
        <v>0</v>
      </c>
      <c r="AR983" s="226">
        <f>+SUMIFS(Resultados_Dic3!AM$3:AM$99980,Resultados_Dic3!$F$3:$F$99980,Produccion_UO!$K983,Resultados_Dic3!$D$3:$D$99980,Produccion_UO!$L978,Resultados_Dic3!$E$3:$E$99980,Produccion_UO!$J983,Resultados_Dic3!$A$3:$A$99980,Produccion_UO!$H983)*$I$978</f>
        <v>0</v>
      </c>
    </row>
    <row r="984" spans="8:44" x14ac:dyDescent="0.25">
      <c r="H984" s="17" t="str">
        <f t="shared" si="265"/>
        <v>DIC7</v>
      </c>
      <c r="I984" s="24"/>
      <c r="J984" s="24" t="s">
        <v>67</v>
      </c>
      <c r="K984" s="108" t="s">
        <v>237</v>
      </c>
      <c r="L984" s="264" t="s">
        <v>751</v>
      </c>
      <c r="M984" s="270">
        <f>+SUMIFS(Resultados_Dic3!H$3:H$99980,Resultados_Dic3!$F$3:$F$99980,Produccion_UO!$K984,Resultados_Dic3!$D$3:$D$99980,Produccion_UO!$L978,Resultados_Dic3!$E$3:$E$99980,Produccion_UO!$J984,Resultados_Dic3!$A$3:$A$99980,Produccion_UO!$H984)*$I$978</f>
        <v>0.19969006242069801</v>
      </c>
      <c r="N984" s="21">
        <f>+SUMIFS(Resultados_Dic3!I$3:I$99980,Resultados_Dic3!$F$3:$F$99980,Produccion_UO!$K984,Resultados_Dic3!$D$3:$D$99980,Produccion_UO!$L978,Resultados_Dic3!$E$3:$E$99980,Produccion_UO!$J984,Resultados_Dic3!$A$3:$A$99980,Produccion_UO!$H984)*$I$978</f>
        <v>0.18687371108081499</v>
      </c>
      <c r="O984" s="21">
        <f>+SUMIFS(Resultados_Dic3!J$3:J$99980,Resultados_Dic3!$F$3:$F$99980,Produccion_UO!$K984,Resultados_Dic3!$D$3:$D$99980,Produccion_UO!$L978,Resultados_Dic3!$E$3:$E$99980,Produccion_UO!$J984,Resultados_Dic3!$A$3:$A$99980,Produccion_UO!$H984)*$I$978</f>
        <v>0.19474335191844899</v>
      </c>
      <c r="P984" s="21">
        <f>+SUMIFS(Resultados_Dic3!K$3:K$99980,Resultados_Dic3!$F$3:$F$99980,Produccion_UO!$K984,Resultados_Dic3!$D$3:$D$99980,Produccion_UO!$L978,Resultados_Dic3!$E$3:$E$99980,Produccion_UO!$J984,Resultados_Dic3!$A$3:$A$99980,Produccion_UO!$H984)*$I$978</f>
        <v>0.20249480637598199</v>
      </c>
      <c r="Q984" s="21">
        <f>+SUMIFS(Resultados_Dic3!L$3:L$99980,Resultados_Dic3!$F$3:$F$99980,Produccion_UO!$K984,Resultados_Dic3!$D$3:$D$99980,Produccion_UO!$L978,Resultados_Dic3!$E$3:$E$99980,Produccion_UO!$J984,Resultados_Dic3!$A$3:$A$99980,Produccion_UO!$H984)*$I$978</f>
        <v>0.210128074453409</v>
      </c>
      <c r="R984" s="21">
        <f>+SUMIFS(Resultados_Dic3!M$3:M$99980,Resultados_Dic3!$F$3:$F$99980,Produccion_UO!$K984,Resultados_Dic3!$D$3:$D$99980,Produccion_UO!$L978,Resultados_Dic3!$E$3:$E$99980,Produccion_UO!$J984,Resultados_Dic3!$A$3:$A$99980,Produccion_UO!$H984)*$I$978</f>
        <v>0.21764315615073301</v>
      </c>
      <c r="S984" s="21">
        <f>+SUMIFS(Resultados_Dic3!N$3:N$99980,Resultados_Dic3!$F$3:$F$99980,Produccion_UO!$K984,Resultados_Dic3!$D$3:$D$99980,Produccion_UO!$L978,Resultados_Dic3!$E$3:$E$99980,Produccion_UO!$J984,Resultados_Dic3!$A$3:$A$99980,Produccion_UO!$H984)*$I$978</f>
        <v>0.225040051467949</v>
      </c>
      <c r="T984" s="21">
        <f>+SUMIFS(Resultados_Dic3!O$3:O$99980,Resultados_Dic3!$F$3:$F$99980,Produccion_UO!$K984,Resultados_Dic3!$D$3:$D$99980,Produccion_UO!$L978,Resultados_Dic3!$E$3:$E$99980,Produccion_UO!$J984,Resultados_Dic3!$A$3:$A$99980,Produccion_UO!$H984)*$I$978</f>
        <v>0.232630045577916</v>
      </c>
      <c r="U984" s="21">
        <f>+SUMIFS(Resultados_Dic3!P$3:P$99980,Resultados_Dic3!$F$3:$F$99980,Produccion_UO!$K984,Resultados_Dic3!$D$3:$D$99980,Produccion_UO!$L978,Resultados_Dic3!$E$3:$E$99980,Produccion_UO!$J984,Resultados_Dic3!$A$3:$A$99980,Produccion_UO!$H984)*$I$978</f>
        <v>0.240138015006372</v>
      </c>
      <c r="V984" s="21">
        <f>+SUMIFS(Resultados_Dic3!Q$3:Q$99980,Resultados_Dic3!$F$3:$F$99980,Produccion_UO!$K984,Resultados_Dic3!$D$3:$D$99980,Produccion_UO!$L978,Resultados_Dic3!$E$3:$E$99980,Produccion_UO!$J984,Resultados_Dic3!$A$3:$A$99980,Produccion_UO!$H984)*$I$978</f>
        <v>0.247563959753309</v>
      </c>
      <c r="W984" s="21">
        <f>+SUMIFS(Resultados_Dic3!R$3:R$99980,Resultados_Dic3!$F$3:$F$99980,Produccion_UO!$K984,Resultados_Dic3!$D$3:$D$99980,Produccion_UO!$L978,Resultados_Dic3!$E$3:$E$99980,Produccion_UO!$J984,Resultados_Dic3!$A$3:$A$99980,Produccion_UO!$H984)*$I$978</f>
        <v>0.25490787981873397</v>
      </c>
      <c r="X984" s="21">
        <f>+SUMIFS(Resultados_Dic3!S$3:S$99980,Resultados_Dic3!$F$3:$F$99980,Produccion_UO!$K984,Resultados_Dic3!$D$3:$D$99980,Produccion_UO!$L978,Resultados_Dic3!$E$3:$E$99980,Produccion_UO!$J984,Resultados_Dic3!$A$3:$A$99980,Produccion_UO!$H984)*$I$978</f>
        <v>0.26216977520264101</v>
      </c>
      <c r="Y984" s="21">
        <f>+SUMIFS(Resultados_Dic3!T$3:T$99980,Resultados_Dic3!$F$3:$F$99980,Produccion_UO!$K984,Resultados_Dic3!$D$3:$D$99980,Produccion_UO!$L978,Resultados_Dic3!$E$3:$E$99980,Produccion_UO!$J984,Resultados_Dic3!$A$3:$A$99980,Produccion_UO!$H984)*$I$978</f>
        <v>0.27055877550238699</v>
      </c>
      <c r="Z984" s="21">
        <f>+SUMIFS(Resultados_Dic3!U$3:U$99980,Resultados_Dic3!$F$3:$F$99980,Produccion_UO!$K984,Resultados_Dic3!$D$3:$D$99980,Produccion_UO!$L978,Resultados_Dic3!$E$3:$E$99980,Produccion_UO!$J984,Resultados_Dic3!$A$3:$A$99980,Produccion_UO!$H984)*$I$978</f>
        <v>0.278880894686729</v>
      </c>
      <c r="AA984" s="21">
        <f>+SUMIFS(Resultados_Dic3!V$3:V$99980,Resultados_Dic3!$F$3:$F$99980,Produccion_UO!$K984,Resultados_Dic3!$D$3:$D$99980,Produccion_UO!$L978,Resultados_Dic3!$E$3:$E$99980,Produccion_UO!$J984,Resultados_Dic3!$A$3:$A$99980,Produccion_UO!$H984)*$I$978</f>
        <v>0.28713613275566202</v>
      </c>
      <c r="AB984" s="21">
        <f>+SUMIFS(Resultados_Dic3!W$3:W$99980,Resultados_Dic3!$F$3:$F$99980,Produccion_UO!$K984,Resultados_Dic3!$D$3:$D$99980,Produccion_UO!$L978,Resultados_Dic3!$E$3:$E$99980,Produccion_UO!$J984,Resultados_Dic3!$A$3:$A$99980,Produccion_UO!$H984)*$I$978</f>
        <v>0.29532448970918301</v>
      </c>
      <c r="AC984" s="21">
        <f>+SUMIFS(Resultados_Dic3!X$3:X$99980,Resultados_Dic3!$F$3:$F$99980,Produccion_UO!$K984,Resultados_Dic3!$D$3:$D$99980,Produccion_UO!$L978,Resultados_Dic3!$E$3:$E$99980,Produccion_UO!$J984,Resultados_Dic3!$A$3:$A$99980,Produccion_UO!$H984)*$I$978</f>
        <v>0.30344596554729503</v>
      </c>
      <c r="AD984" s="21">
        <f>+SUMIFS(Resultados_Dic3!Y$3:Y$99980,Resultados_Dic3!$F$3:$F$99980,Produccion_UO!$K984,Resultados_Dic3!$D$3:$D$99980,Produccion_UO!$L978,Resultados_Dic3!$E$3:$E$99980,Produccion_UO!$J984,Resultados_Dic3!$A$3:$A$99980,Produccion_UO!$H984)*$I$978</f>
        <v>0.31293570202784898</v>
      </c>
      <c r="AE984" s="21">
        <f>+SUMIFS(Resultados_Dic3!Z$3:Z$99980,Resultados_Dic3!$F$3:$F$99980,Produccion_UO!$K984,Resultados_Dic3!$D$3:$D$99980,Produccion_UO!$L978,Resultados_Dic3!$E$3:$E$99980,Produccion_UO!$J984,Resultados_Dic3!$A$3:$A$99980,Produccion_UO!$H984)*$I$978</f>
        <v>0.32237361656757602</v>
      </c>
      <c r="AF984" s="21">
        <f>+SUMIFS(Resultados_Dic3!AA$3:AA$99980,Resultados_Dic3!$F$3:$F$99980,Produccion_UO!$K984,Resultados_Dic3!$D$3:$D$99980,Produccion_UO!$L978,Resultados_Dic3!$E$3:$E$99980,Produccion_UO!$J984,Resultados_Dic3!$A$3:$A$99980,Produccion_UO!$H984)*$I$978</f>
        <v>0.331759709166488</v>
      </c>
      <c r="AG984" s="21">
        <f>+SUMIFS(Resultados_Dic3!AB$3:AB$99980,Resultados_Dic3!$F$3:$F$99980,Produccion_UO!$K984,Resultados_Dic3!$D$3:$D$99980,Produccion_UO!$L978,Resultados_Dic3!$E$3:$E$99980,Produccion_UO!$J984,Resultados_Dic3!$A$3:$A$99980,Produccion_UO!$H984)*$I$978</f>
        <v>0.34109397982457401</v>
      </c>
      <c r="AH984" s="21">
        <f>+SUMIFS(Resultados_Dic3!AC$3:AC$99980,Resultados_Dic3!$F$3:$F$99980,Produccion_UO!$K984,Resultados_Dic3!$D$3:$D$99980,Produccion_UO!$L978,Resultados_Dic3!$E$3:$E$99980,Produccion_UO!$J984,Resultados_Dic3!$A$3:$A$99980,Produccion_UO!$H984)*$I$978</f>
        <v>0.35037642854184198</v>
      </c>
      <c r="AI984" s="21">
        <f>+SUMIFS(Resultados_Dic3!AD$3:AD$99980,Resultados_Dic3!$F$3:$F$99980,Produccion_UO!$K984,Resultados_Dic3!$D$3:$D$99980,Produccion_UO!$L978,Resultados_Dic3!$E$3:$E$99980,Produccion_UO!$J984,Resultados_Dic3!$A$3:$A$99980,Produccion_UO!$H984)*$I$978</f>
        <v>0.361293154598059</v>
      </c>
      <c r="AJ984" s="21">
        <f>+SUMIFS(Resultados_Dic3!AE$3:AE$99980,Resultados_Dic3!$F$3:$F$99980,Produccion_UO!$K984,Resultados_Dic3!$D$3:$D$99980,Produccion_UO!$L978,Resultados_Dic3!$E$3:$E$99980,Produccion_UO!$J984,Resultados_Dic3!$A$3:$A$99980,Produccion_UO!$H984)*$I$978</f>
        <v>0.37217019558237702</v>
      </c>
      <c r="AK984" s="21">
        <f>+SUMIFS(Resultados_Dic3!AF$3:AF$99980,Resultados_Dic3!$F$3:$F$99980,Produccion_UO!$K984,Resultados_Dic3!$D$3:$D$99980,Produccion_UO!$L978,Resultados_Dic3!$E$3:$E$99980,Produccion_UO!$J984,Resultados_Dic3!$A$3:$A$99980,Produccion_UO!$H984)*$I$978</f>
        <v>0.38300755149476601</v>
      </c>
      <c r="AL984" s="21">
        <f>+SUMIFS(Resultados_Dic3!AG$3:AG$99980,Resultados_Dic3!$F$3:$F$99980,Produccion_UO!$K984,Resultados_Dic3!$D$3:$D$99980,Produccion_UO!$L978,Resultados_Dic3!$E$3:$E$99980,Produccion_UO!$J984,Resultados_Dic3!$A$3:$A$99980,Produccion_UO!$H984)*$I$978</f>
        <v>0.39380522233526</v>
      </c>
      <c r="AM984" s="21">
        <f>+SUMIFS(Resultados_Dic3!AH$3:AH$99980,Resultados_Dic3!$F$3:$F$99980,Produccion_UO!$K984,Resultados_Dic3!$D$3:$D$99980,Produccion_UO!$L978,Resultados_Dic3!$E$3:$E$99980,Produccion_UO!$J984,Resultados_Dic3!$A$3:$A$99980,Produccion_UO!$H984)*$I$978</f>
        <v>0.40456320810385099</v>
      </c>
      <c r="AN984" s="21">
        <f>+SUMIFS(Resultados_Dic3!AI$3:AI$99980,Resultados_Dic3!$F$3:$F$99980,Produccion_UO!$K984,Resultados_Dic3!$D$3:$D$99980,Produccion_UO!$L978,Resultados_Dic3!$E$3:$E$99980,Produccion_UO!$J984,Resultados_Dic3!$A$3:$A$99980,Produccion_UO!$H984)*$I$978</f>
        <v>0.41684840762612801</v>
      </c>
      <c r="AO984" s="21">
        <f>+SUMIFS(Resultados_Dic3!AJ$3:AJ$99980,Resultados_Dic3!$F$3:$F$99980,Produccion_UO!$K984,Resultados_Dic3!$D$3:$D$99980,Produccion_UO!$L978,Resultados_Dic3!$E$3:$E$99980,Produccion_UO!$J984,Resultados_Dic3!$A$3:$A$99980,Produccion_UO!$H984)*$I$978</f>
        <v>0.429107045636963</v>
      </c>
      <c r="AP984" s="21">
        <f>+SUMIFS(Resultados_Dic3!AK$3:AK$99980,Resultados_Dic3!$F$3:$F$99980,Produccion_UO!$K984,Resultados_Dic3!$D$3:$D$99980,Produccion_UO!$L978,Resultados_Dic3!$E$3:$E$99980,Produccion_UO!$J984,Resultados_Dic3!$A$3:$A$99980,Produccion_UO!$H984)*$I$978</f>
        <v>0.44133912213634102</v>
      </c>
      <c r="AQ984" s="21">
        <f>+SUMIFS(Resultados_Dic3!AL$3:AL$99980,Resultados_Dic3!$F$3:$F$99980,Produccion_UO!$K984,Resultados_Dic3!$D$3:$D$99980,Produccion_UO!$L978,Resultados_Dic3!$E$3:$E$99980,Produccion_UO!$J984,Resultados_Dic3!$A$3:$A$99980,Produccion_UO!$H984)*$I$978</f>
        <v>0.453544637124287</v>
      </c>
      <c r="AR984" s="226">
        <f>+SUMIFS(Resultados_Dic3!AM$3:AM$99980,Resultados_Dic3!$F$3:$F$99980,Produccion_UO!$K984,Resultados_Dic3!$D$3:$D$99980,Produccion_UO!$L978,Resultados_Dic3!$E$3:$E$99980,Produccion_UO!$J984,Resultados_Dic3!$A$3:$A$99980,Produccion_UO!$H984)*$I$978</f>
        <v>0.46572359060077201</v>
      </c>
    </row>
    <row r="985" spans="8:44" x14ac:dyDescent="0.25">
      <c r="H985" s="17" t="str">
        <f t="shared" si="265"/>
        <v>DIC7</v>
      </c>
      <c r="I985" s="24"/>
      <c r="J985" s="24" t="s">
        <v>65</v>
      </c>
      <c r="K985" s="108" t="s">
        <v>237</v>
      </c>
      <c r="L985" s="264" t="s">
        <v>749</v>
      </c>
      <c r="M985" s="270">
        <f>+SUMIFS(Resultados_Dic3!H$3:H$99980,Resultados_Dic3!$F$3:$F$99980,Produccion_UO!$K985,Resultados_Dic3!$D$3:$D$99980,Produccion_UO!$L978,Resultados_Dic3!$E$3:$E$99980,Produccion_UO!$J985,Resultados_Dic3!$A$3:$A$99980,Produccion_UO!$H985)*$I$978</f>
        <v>1.2209937579301999E-2</v>
      </c>
      <c r="N985" s="21">
        <f>+SUMIFS(Resultados_Dic3!I$3:I$99980,Resultados_Dic3!$F$3:$F$99980,Produccion_UO!$K985,Resultados_Dic3!$D$3:$D$99980,Produccion_UO!$L978,Resultados_Dic3!$E$3:$E$99980,Produccion_UO!$J985,Resultados_Dic3!$A$3:$A$99980,Produccion_UO!$H985)*$I$978</f>
        <v>1.14262889191863E-2</v>
      </c>
      <c r="O985" s="21">
        <f>+SUMIFS(Resultados_Dic3!J$3:J$99980,Resultados_Dic3!$F$3:$F$99980,Produccion_UO!$K985,Resultados_Dic3!$D$3:$D$99980,Produccion_UO!$L978,Resultados_Dic3!$E$3:$E$99980,Produccion_UO!$J985,Resultados_Dic3!$A$3:$A$99980,Produccion_UO!$H985)*$I$978</f>
        <v>1.1907473722447401E-2</v>
      </c>
      <c r="P985" s="21">
        <f>+SUMIFS(Resultados_Dic3!K$3:K$99980,Resultados_Dic3!$F$3:$F$99980,Produccion_UO!$K985,Resultados_Dic3!$D$3:$D$99980,Produccion_UO!$L978,Resultados_Dic3!$E$3:$E$99980,Produccion_UO!$J985,Resultados_Dic3!$A$3:$A$99980,Produccion_UO!$H985)*$I$978</f>
        <v>1.2381432085362401E-2</v>
      </c>
      <c r="Q985" s="21">
        <f>+SUMIFS(Resultados_Dic3!L$3:L$99980,Resultados_Dic3!$F$3:$F$99980,Produccion_UO!$K985,Resultados_Dic3!$D$3:$D$99980,Produccion_UO!$L978,Resultados_Dic3!$E$3:$E$99980,Produccion_UO!$J985,Resultados_Dic3!$A$3:$A$99980,Produccion_UO!$H985)*$I$978</f>
        <v>1.28481640079313E-2</v>
      </c>
      <c r="R985" s="21">
        <f>+SUMIFS(Resultados_Dic3!M$3:M$99980,Resultados_Dic3!$F$3:$F$99980,Produccion_UO!$K985,Resultados_Dic3!$D$3:$D$99980,Produccion_UO!$L978,Resultados_Dic3!$E$3:$E$99980,Produccion_UO!$J985,Resultados_Dic3!$A$3:$A$99980,Produccion_UO!$H985)*$I$978</f>
        <v>1.3307669490154E-2</v>
      </c>
      <c r="S985" s="21">
        <f>+SUMIFS(Resultados_Dic3!N$3:N$99980,Resultados_Dic3!$F$3:$F$99980,Produccion_UO!$K985,Resultados_Dic3!$D$3:$D$99980,Produccion_UO!$L978,Resultados_Dic3!$E$3:$E$99980,Produccion_UO!$J985,Resultados_Dic3!$A$3:$A$99980,Produccion_UO!$H985)*$I$978</f>
        <v>1.37599485320307E-2</v>
      </c>
      <c r="T985" s="21">
        <f>+SUMIFS(Resultados_Dic3!O$3:O$99980,Resultados_Dic3!$F$3:$F$99980,Produccion_UO!$K985,Resultados_Dic3!$D$3:$D$99980,Produccion_UO!$L978,Resultados_Dic3!$E$3:$E$99980,Produccion_UO!$J985,Resultados_Dic3!$A$3:$A$99980,Produccion_UO!$H985)*$I$978</f>
        <v>1.42240344919755E-2</v>
      </c>
      <c r="U985" s="21">
        <f>+SUMIFS(Resultados_Dic3!P$3:P$99980,Resultados_Dic3!$F$3:$F$99980,Produccion_UO!$K985,Resultados_Dic3!$D$3:$D$99980,Produccion_UO!$L978,Resultados_Dic3!$E$3:$E$99980,Produccion_UO!$J985,Resultados_Dic3!$A$3:$A$99980,Produccion_UO!$H985)*$I$978</f>
        <v>1.46831050984814E-2</v>
      </c>
      <c r="V985" s="21">
        <f>+SUMIFS(Resultados_Dic3!Q$3:Q$99980,Resultados_Dic3!$F$3:$F$99980,Produccion_UO!$K985,Resultados_Dic3!$D$3:$D$99980,Produccion_UO!$L978,Resultados_Dic3!$E$3:$E$99980,Produccion_UO!$J985,Resultados_Dic3!$A$3:$A$99980,Produccion_UO!$H985)*$I$978</f>
        <v>1.51371603515484E-2</v>
      </c>
      <c r="W985" s="21">
        <f>+SUMIFS(Resultados_Dic3!R$3:R$99980,Resultados_Dic3!$F$3:$F$99980,Produccion_UO!$K985,Resultados_Dic3!$D$3:$D$99980,Produccion_UO!$L978,Resultados_Dic3!$E$3:$E$99980,Produccion_UO!$J985,Resultados_Dic3!$A$3:$A$99980,Produccion_UO!$H985)*$I$978</f>
        <v>1.5586200251176499E-2</v>
      </c>
      <c r="X985" s="21">
        <f>+SUMIFS(Resultados_Dic3!S$3:S$99980,Resultados_Dic3!$F$3:$F$99980,Produccion_UO!$K985,Resultados_Dic3!$D$3:$D$99980,Produccion_UO!$L978,Resultados_Dic3!$E$3:$E$99980,Produccion_UO!$J985,Resultados_Dic3!$A$3:$A$99980,Produccion_UO!$H985)*$I$978</f>
        <v>1.6030224797365801E-2</v>
      </c>
      <c r="Y985" s="21">
        <f>+SUMIFS(Resultados_Dic3!T$3:T$99980,Resultados_Dic3!$F$3:$F$99980,Produccion_UO!$K985,Resultados_Dic3!$D$3:$D$99980,Produccion_UO!$L978,Resultados_Dic3!$E$3:$E$99980,Produccion_UO!$J985,Resultados_Dic3!$A$3:$A$99980,Produccion_UO!$H985)*$I$978</f>
        <v>1.6543165545497899E-2</v>
      </c>
      <c r="Z985" s="21">
        <f>+SUMIFS(Resultados_Dic3!U$3:U$99980,Resultados_Dic3!$F$3:$F$99980,Produccion_UO!$K985,Resultados_Dic3!$D$3:$D$99980,Produccion_UO!$L978,Resultados_Dic3!$E$3:$E$99980,Produccion_UO!$J985,Resultados_Dic3!$A$3:$A$99980,Produccion_UO!$H985)*$I$978</f>
        <v>1.70520168851012E-2</v>
      </c>
      <c r="AA985" s="21">
        <f>+SUMIFS(Resultados_Dic3!V$3:V$99980,Resultados_Dic3!$F$3:$F$99980,Produccion_UO!$K985,Resultados_Dic3!$D$3:$D$99980,Produccion_UO!$L978,Resultados_Dic3!$E$3:$E$99980,Produccion_UO!$J985,Resultados_Dic3!$A$3:$A$99980,Produccion_UO!$H985)*$I$978</f>
        <v>1.7556778816175699E-2</v>
      </c>
      <c r="AB985" s="21">
        <f>+SUMIFS(Resultados_Dic3!W$3:W$99980,Resultados_Dic3!$F$3:$F$99980,Produccion_UO!$K985,Resultados_Dic3!$D$3:$D$99980,Produccion_UO!$L978,Resultados_Dic3!$E$3:$E$99980,Produccion_UO!$J985,Resultados_Dic3!$A$3:$A$99980,Produccion_UO!$H985)*$I$978</f>
        <v>1.80574513387214E-2</v>
      </c>
      <c r="AC985" s="21">
        <f>+SUMIFS(Resultados_Dic3!X$3:X$99980,Resultados_Dic3!$F$3:$F$99980,Produccion_UO!$K985,Resultados_Dic3!$D$3:$D$99980,Produccion_UO!$L978,Resultados_Dic3!$E$3:$E$99980,Produccion_UO!$J985,Resultados_Dic3!$A$3:$A$99980,Produccion_UO!$H985)*$I$978</f>
        <v>1.8554034452738299E-2</v>
      </c>
      <c r="AD985" s="21">
        <f>+SUMIFS(Resultados_Dic3!Y$3:Y$99980,Resultados_Dic3!$F$3:$F$99980,Produccion_UO!$K985,Resultados_Dic3!$D$3:$D$99980,Produccion_UO!$L978,Resultados_Dic3!$E$3:$E$99980,Produccion_UO!$J985,Resultados_Dic3!$A$3:$A$99980,Produccion_UO!$H985)*$I$978</f>
        <v>1.9134279101205201E-2</v>
      </c>
      <c r="AE985" s="21">
        <f>+SUMIFS(Resultados_Dic3!Z$3:Z$99980,Resultados_Dic3!$F$3:$F$99980,Produccion_UO!$K985,Resultados_Dic3!$D$3:$D$99980,Produccion_UO!$L978,Resultados_Dic3!$E$3:$E$99980,Produccion_UO!$J985,Resultados_Dic3!$A$3:$A$99980,Produccion_UO!$H985)*$I$978</f>
        <v>1.97113551259811E-2</v>
      </c>
      <c r="AF985" s="21">
        <f>+SUMIFS(Resultados_Dic3!AA$3:AA$99980,Resultados_Dic3!$F$3:$F$99980,Produccion_UO!$K985,Resultados_Dic3!$D$3:$D$99980,Produccion_UO!$L978,Resultados_Dic3!$E$3:$E$99980,Produccion_UO!$J985,Resultados_Dic3!$A$3:$A$99980,Produccion_UO!$H985)*$I$978</f>
        <v>2.0285262527065799E-2</v>
      </c>
      <c r="AG985" s="21">
        <f>+SUMIFS(Resultados_Dic3!AB$3:AB$99980,Resultados_Dic3!$F$3:$F$99980,Produccion_UO!$K985,Resultados_Dic3!$D$3:$D$99980,Produccion_UO!$L978,Resultados_Dic3!$E$3:$E$99980,Produccion_UO!$J985,Resultados_Dic3!$A$3:$A$99980,Produccion_UO!$H985)*$I$978</f>
        <v>2.0856001304459301E-2</v>
      </c>
      <c r="AH985" s="21">
        <f>+SUMIFS(Resultados_Dic3!AC$3:AC$99980,Resultados_Dic3!$F$3:$F$99980,Produccion_UO!$K985,Resultados_Dic3!$D$3:$D$99980,Produccion_UO!$L978,Resultados_Dic3!$E$3:$E$99980,Produccion_UO!$J985,Resultados_Dic3!$A$3:$A$99980,Produccion_UO!$H985)*$I$978</f>
        <v>2.1423571458161799E-2</v>
      </c>
      <c r="AI985" s="21">
        <f>+SUMIFS(Resultados_Dic3!AD$3:AD$99980,Resultados_Dic3!$F$3:$F$99980,Produccion_UO!$K985,Resultados_Dic3!$D$3:$D$99980,Produccion_UO!$L978,Resultados_Dic3!$E$3:$E$99980,Produccion_UO!$J985,Resultados_Dic3!$A$3:$A$99980,Produccion_UO!$H985)*$I$978</f>
        <v>2.209106858897E-2</v>
      </c>
      <c r="AJ985" s="21">
        <f>+SUMIFS(Resultados_Dic3!AE$3:AE$99980,Resultados_Dic3!$F$3:$F$99980,Produccion_UO!$K985,Resultados_Dic3!$D$3:$D$99980,Produccion_UO!$L978,Resultados_Dic3!$E$3:$E$99980,Produccion_UO!$J985,Resultados_Dic3!$A$3:$A$99980,Produccion_UO!$H985)*$I$978</f>
        <v>2.2756139198173101E-2</v>
      </c>
      <c r="AK985" s="21">
        <f>+SUMIFS(Resultados_Dic3!AF$3:AF$99980,Resultados_Dic3!$F$3:$F$99980,Produccion_UO!$K985,Resultados_Dic3!$D$3:$D$99980,Produccion_UO!$L978,Resultados_Dic3!$E$3:$E$99980,Produccion_UO!$J985,Resultados_Dic3!$A$3:$A$99980,Produccion_UO!$H985)*$I$978</f>
        <v>2.3418783285770899E-2</v>
      </c>
      <c r="AL985" s="21">
        <f>+SUMIFS(Resultados_Dic3!AG$3:AG$99980,Resultados_Dic3!$F$3:$F$99980,Produccion_UO!$K985,Resultados_Dic3!$D$3:$D$99980,Produccion_UO!$L978,Resultados_Dic3!$E$3:$E$99980,Produccion_UO!$J985,Resultados_Dic3!$A$3:$A$99980,Produccion_UO!$H985)*$I$978</f>
        <v>2.4079000851763399E-2</v>
      </c>
      <c r="AM985" s="21">
        <f>+SUMIFS(Resultados_Dic3!AH$3:AH$99980,Resultados_Dic3!$F$3:$F$99980,Produccion_UO!$K985,Resultados_Dic3!$D$3:$D$99980,Produccion_UO!$L978,Resultados_Dic3!$E$3:$E$99980,Produccion_UO!$J985,Resultados_Dic3!$A$3:$A$99980,Produccion_UO!$H985)*$I$978</f>
        <v>2.47367918961507E-2</v>
      </c>
      <c r="AN985" s="21">
        <f>+SUMIFS(Resultados_Dic3!AI$3:AI$99980,Resultados_Dic3!$F$3:$F$99980,Produccion_UO!$K985,Resultados_Dic3!$D$3:$D$99980,Produccion_UO!$L978,Resultados_Dic3!$E$3:$E$99980,Produccion_UO!$J985,Resultados_Dic3!$A$3:$A$99980,Produccion_UO!$H985)*$I$978</f>
        <v>2.5487963574390201E-2</v>
      </c>
      <c r="AO985" s="21">
        <f>+SUMIFS(Resultados_Dic3!AJ$3:AJ$99980,Resultados_Dic3!$F$3:$F$99980,Produccion_UO!$K985,Resultados_Dic3!$D$3:$D$99980,Produccion_UO!$L978,Resultados_Dic3!$E$3:$E$99980,Produccion_UO!$J985,Resultados_Dic3!$A$3:$A$99980,Produccion_UO!$H985)*$I$978</f>
        <v>2.6237511163815199E-2</v>
      </c>
      <c r="AP985" s="21">
        <f>+SUMIFS(Resultados_Dic3!AK$3:AK$99980,Resultados_Dic3!$F$3:$F$99980,Produccion_UO!$K985,Resultados_Dic3!$D$3:$D$99980,Produccion_UO!$L978,Resultados_Dic3!$E$3:$E$99980,Produccion_UO!$J985,Resultados_Dic3!$A$3:$A$99980,Produccion_UO!$H985)*$I$978</f>
        <v>2.69854346644256E-2</v>
      </c>
      <c r="AQ985" s="21">
        <f>+SUMIFS(Resultados_Dic3!AL$3:AL$99980,Resultados_Dic3!$F$3:$F$99980,Produccion_UO!$K985,Resultados_Dic3!$D$3:$D$99980,Produccion_UO!$L978,Resultados_Dic3!$E$3:$E$99980,Produccion_UO!$J985,Resultados_Dic3!$A$3:$A$99980,Produccion_UO!$H985)*$I$978</f>
        <v>2.7731734076221402E-2</v>
      </c>
      <c r="AR985" s="226">
        <f>+SUMIFS(Resultados_Dic3!AM$3:AM$99980,Resultados_Dic3!$F$3:$F$99980,Produccion_UO!$K985,Resultados_Dic3!$D$3:$D$99980,Produccion_UO!$L978,Resultados_Dic3!$E$3:$E$99980,Produccion_UO!$J985,Resultados_Dic3!$A$3:$A$99980,Produccion_UO!$H985)*$I$978</f>
        <v>2.8476409399202599E-2</v>
      </c>
    </row>
    <row r="986" spans="8:44" x14ac:dyDescent="0.25">
      <c r="H986" s="17" t="str">
        <f t="shared" si="265"/>
        <v>DIC7</v>
      </c>
      <c r="I986" s="24"/>
      <c r="J986" s="24" t="s">
        <v>66</v>
      </c>
      <c r="K986" s="108" t="s">
        <v>237</v>
      </c>
      <c r="L986" s="264" t="s">
        <v>750</v>
      </c>
      <c r="M986" s="271">
        <f>+SUMIFS(Resultados_Dic3!H$3:H$99980,Resultados_Dic3!$F$3:$F$99980,Produccion_UO!$K986,Resultados_Dic3!$D$3:$D$99980,Produccion_UO!$L978,Resultados_Dic3!$E$3:$E$99980,Produccion_UO!$J986,Resultados_Dic3!$A$3:$A$99980,Produccion_UO!$H986)*$I$978</f>
        <v>9.1316000000000095</v>
      </c>
      <c r="N986" s="272">
        <f>+SUMIFS(Resultados_Dic3!I$3:I$99980,Resultados_Dic3!$F$3:$F$99980,Produccion_UO!$K986,Resultados_Dic3!$D$3:$D$99980,Produccion_UO!$L978,Resultados_Dic3!$E$3:$E$99980,Produccion_UO!$J986,Resultados_Dic3!$A$3:$A$99980,Produccion_UO!$H986)*$I$978</f>
        <v>7.7752999999999899</v>
      </c>
      <c r="O986" s="272">
        <f>+SUMIFS(Resultados_Dic3!J$3:J$99980,Resultados_Dic3!$F$3:$F$99980,Produccion_UO!$K986,Resultados_Dic3!$D$3:$D$99980,Produccion_UO!$L978,Resultados_Dic3!$E$3:$E$99980,Produccion_UO!$J986,Resultados_Dic3!$A$3:$A$99980,Produccion_UO!$H986)*$I$978</f>
        <v>8.15374337256854</v>
      </c>
      <c r="P986" s="272">
        <f>+SUMIFS(Resultados_Dic3!K$3:K$99980,Resultados_Dic3!$F$3:$F$99980,Produccion_UO!$K986,Resultados_Dic3!$D$3:$D$99980,Produccion_UO!$L978,Resultados_Dic3!$E$3:$E$99980,Produccion_UO!$J986,Resultados_Dic3!$A$3:$A$99980,Produccion_UO!$H986)*$I$978</f>
        <v>8.5320250588528097</v>
      </c>
      <c r="Q986" s="272">
        <f>+SUMIFS(Resultados_Dic3!L$3:L$99980,Resultados_Dic3!$F$3:$F$99980,Produccion_UO!$K986,Resultados_Dic3!$D$3:$D$99980,Produccion_UO!$L978,Resultados_Dic3!$E$3:$E$99980,Produccion_UO!$J986,Resultados_Dic3!$A$3:$A$99980,Produccion_UO!$H986)*$I$978</f>
        <v>8.9101450588528195</v>
      </c>
      <c r="R986" s="272">
        <f>+SUMIFS(Resultados_Dic3!M$3:M$99980,Resultados_Dic3!$F$3:$F$99980,Produccion_UO!$K986,Resultados_Dic3!$D$3:$D$99980,Produccion_UO!$L978,Resultados_Dic3!$E$3:$E$99980,Produccion_UO!$J986,Resultados_Dic3!$A$3:$A$99980,Produccion_UO!$H986)*$I$978</f>
        <v>9.2881033725685498</v>
      </c>
      <c r="S986" s="272">
        <f>+SUMIFS(Resultados_Dic3!N$3:N$99980,Resultados_Dic3!$F$3:$F$99980,Produccion_UO!$K986,Resultados_Dic3!$D$3:$D$99980,Produccion_UO!$L978,Resultados_Dic3!$E$3:$E$99980,Produccion_UO!$J986,Resultados_Dic3!$A$3:$A$99980,Produccion_UO!$H986)*$I$978</f>
        <v>9.6659000000000095</v>
      </c>
      <c r="T986" s="272">
        <f>+SUMIFS(Resultados_Dic3!O$3:O$99980,Resultados_Dic3!$F$3:$F$99980,Produccion_UO!$K986,Resultados_Dic3!$D$3:$D$99980,Produccion_UO!$L978,Resultados_Dic3!$E$3:$E$99980,Produccion_UO!$J986,Resultados_Dic3!$A$3:$A$99980,Produccion_UO!$H986)*$I$978</f>
        <v>10.018369269848099</v>
      </c>
      <c r="U986" s="272">
        <f>+SUMIFS(Resultados_Dic3!P$3:P$99980,Resultados_Dic3!$F$3:$F$99980,Produccion_UO!$K986,Resultados_Dic3!$D$3:$D$99980,Produccion_UO!$L978,Resultados_Dic3!$E$3:$E$99980,Produccion_UO!$J986,Resultados_Dic3!$A$3:$A$99980,Produccion_UO!$H986)*$I$978</f>
        <v>10.3692839047721</v>
      </c>
      <c r="V986" s="272">
        <f>+SUMIFS(Resultados_Dic3!Q$3:Q$99980,Resultados_Dic3!$F$3:$F$99980,Produccion_UO!$K986,Resultados_Dic3!$D$3:$D$99980,Produccion_UO!$L978,Resultados_Dic3!$E$3:$E$99980,Produccion_UO!$J986,Resultados_Dic3!$A$3:$A$99980,Produccion_UO!$H986)*$I$978</f>
        <v>10.718643904772099</v>
      </c>
      <c r="W986" s="272">
        <f>+SUMIFS(Resultados_Dic3!R$3:R$99980,Resultados_Dic3!$F$3:$F$99980,Produccion_UO!$K986,Resultados_Dic3!$D$3:$D$99980,Produccion_UO!$L978,Resultados_Dic3!$E$3:$E$99980,Produccion_UO!$J986,Resultados_Dic3!$A$3:$A$99980,Produccion_UO!$H986)*$I$978</f>
        <v>11.0664492698481</v>
      </c>
      <c r="X986" s="272">
        <f>+SUMIFS(Resultados_Dic3!S$3:S$99980,Resultados_Dic3!$F$3:$F$99980,Produccion_UO!$K986,Resultados_Dic3!$D$3:$D$99980,Produccion_UO!$L978,Resultados_Dic3!$E$3:$E$99980,Produccion_UO!$J986,Resultados_Dic3!$A$3:$A$99980,Produccion_UO!$H986)*$I$978</f>
        <v>11.412699999999999</v>
      </c>
      <c r="Y986" s="272">
        <f>+SUMIFS(Resultados_Dic3!T$3:T$99980,Resultados_Dic3!$F$3:$F$99980,Produccion_UO!$K986,Resultados_Dic3!$D$3:$D$99980,Produccion_UO!$L978,Resultados_Dic3!$E$3:$E$99980,Produccion_UO!$J986,Resultados_Dic3!$A$3:$A$99980,Produccion_UO!$H986)*$I$978</f>
        <v>11.806445509246</v>
      </c>
      <c r="Z986" s="272">
        <f>+SUMIFS(Resultados_Dic3!U$3:U$99980,Resultados_Dic3!$F$3:$F$99980,Produccion_UO!$K986,Resultados_Dic3!$D$3:$D$99980,Produccion_UO!$L978,Resultados_Dic3!$E$3:$E$99980,Produccion_UO!$J986,Resultados_Dic3!$A$3:$A$99980,Produccion_UO!$H986)*$I$978</f>
        <v>12.199248263869</v>
      </c>
      <c r="AA986" s="272">
        <f>+SUMIFS(Resultados_Dic3!V$3:V$99980,Resultados_Dic3!$F$3:$F$99980,Produccion_UO!$K986,Resultados_Dic3!$D$3:$D$99980,Produccion_UO!$L978,Resultados_Dic3!$E$3:$E$99980,Produccion_UO!$J986,Resultados_Dic3!$A$3:$A$99980,Produccion_UO!$H986)*$I$978</f>
        <v>12.591108263869</v>
      </c>
      <c r="AB986" s="272">
        <f>+SUMIFS(Resultados_Dic3!W$3:W$99980,Resultados_Dic3!$F$3:$F$99980,Produccion_UO!$K986,Resultados_Dic3!$D$3:$D$99980,Produccion_UO!$L978,Resultados_Dic3!$E$3:$E$99980,Produccion_UO!$J986,Resultados_Dic3!$A$3:$A$99980,Produccion_UO!$H986)*$I$978</f>
        <v>12.982025509246</v>
      </c>
      <c r="AC986" s="272">
        <f>+SUMIFS(Resultados_Dic3!X$3:X$99980,Resultados_Dic3!$F$3:$F$99980,Produccion_UO!$K986,Resultados_Dic3!$D$3:$D$99980,Produccion_UO!$L978,Resultados_Dic3!$E$3:$E$99980,Produccion_UO!$J986,Resultados_Dic3!$A$3:$A$99980,Produccion_UO!$H986)*$I$978</f>
        <v>13.372</v>
      </c>
      <c r="AD986" s="272">
        <f>+SUMIFS(Resultados_Dic3!Y$3:Y$99980,Resultados_Dic3!$F$3:$F$99980,Produccion_UO!$K986,Resultados_Dic3!$D$3:$D$99980,Produccion_UO!$L978,Resultados_Dic3!$E$3:$E$99980,Produccion_UO!$J986,Resultados_Dic3!$A$3:$A$99980,Produccion_UO!$H986)*$I$978</f>
        <v>13.823535896569201</v>
      </c>
      <c r="AE986" s="272">
        <f>+SUMIFS(Resultados_Dic3!Z$3:Z$99980,Resultados_Dic3!$F$3:$F$99980,Produccion_UO!$K986,Resultados_Dic3!$D$3:$D$99980,Produccion_UO!$L978,Resultados_Dic3!$E$3:$E$99980,Produccion_UO!$J986,Resultados_Dic3!$A$3:$A$99980,Produccion_UO!$H986)*$I$978</f>
        <v>14.2749738448538</v>
      </c>
      <c r="AF986" s="272">
        <f>+SUMIFS(Resultados_Dic3!AA$3:AA$99980,Resultados_Dic3!$F$3:$F$99980,Produccion_UO!$K986,Resultados_Dic3!$D$3:$D$99980,Produccion_UO!$L978,Resultados_Dic3!$E$3:$E$99980,Produccion_UO!$J986,Resultados_Dic3!$A$3:$A$99980,Produccion_UO!$H986)*$I$978</f>
        <v>14.7263138448538</v>
      </c>
      <c r="AG986" s="272">
        <f>+SUMIFS(Resultados_Dic3!AB$3:AB$99980,Resultados_Dic3!$F$3:$F$99980,Produccion_UO!$K986,Resultados_Dic3!$D$3:$D$99980,Produccion_UO!$L978,Resultados_Dic3!$E$3:$E$99980,Produccion_UO!$J986,Resultados_Dic3!$A$3:$A$99980,Produccion_UO!$H986)*$I$978</f>
        <v>15.177555896569199</v>
      </c>
      <c r="AH986" s="272">
        <f>+SUMIFS(Resultados_Dic3!AC$3:AC$99980,Resultados_Dic3!$F$3:$F$99980,Produccion_UO!$K986,Resultados_Dic3!$D$3:$D$99980,Produccion_UO!$L978,Resultados_Dic3!$E$3:$E$99980,Produccion_UO!$J986,Resultados_Dic3!$A$3:$A$99980,Produccion_UO!$H986)*$I$978</f>
        <v>15.6287</v>
      </c>
      <c r="AI986" s="272">
        <f>+SUMIFS(Resultados_Dic3!AD$3:AD$99980,Resultados_Dic3!$F$3:$F$99980,Produccion_UO!$K986,Resultados_Dic3!$D$3:$D$99980,Produccion_UO!$L978,Resultados_Dic3!$E$3:$E$99980,Produccion_UO!$J986,Resultados_Dic3!$A$3:$A$99980,Produccion_UO!$H986)*$I$978</f>
        <v>16.1556042697027</v>
      </c>
      <c r="AJ986" s="272">
        <f>+SUMIFS(Resultados_Dic3!AE$3:AE$99980,Resultados_Dic3!$F$3:$F$99980,Produccion_UO!$K986,Resultados_Dic3!$D$3:$D$99980,Produccion_UO!$L978,Resultados_Dic3!$E$3:$E$99980,Produccion_UO!$J986,Resultados_Dic3!$A$3:$A$99980,Produccion_UO!$H986)*$I$978</f>
        <v>16.683286404554</v>
      </c>
      <c r="AK986" s="272">
        <f>+SUMIFS(Resultados_Dic3!AF$3:AF$99980,Resultados_Dic3!$F$3:$F$99980,Produccion_UO!$K986,Resultados_Dic3!$D$3:$D$99980,Produccion_UO!$L978,Resultados_Dic3!$E$3:$E$99980,Produccion_UO!$J986,Resultados_Dic3!$A$3:$A$99980,Produccion_UO!$H986)*$I$978</f>
        <v>17.211746404553999</v>
      </c>
      <c r="AL986" s="272">
        <f>+SUMIFS(Resultados_Dic3!AG$3:AG$99980,Resultados_Dic3!$F$3:$F$99980,Produccion_UO!$K986,Resultados_Dic3!$D$3:$D$99980,Produccion_UO!$L978,Resultados_Dic3!$E$3:$E$99980,Produccion_UO!$J986,Resultados_Dic3!$A$3:$A$99980,Produccion_UO!$H986)*$I$978</f>
        <v>17.7409842697027</v>
      </c>
      <c r="AM986" s="272">
        <f>+SUMIFS(Resultados_Dic3!AH$3:AH$99980,Resultados_Dic3!$F$3:$F$99980,Produccion_UO!$K986,Resultados_Dic3!$D$3:$D$99980,Produccion_UO!$L978,Resultados_Dic3!$E$3:$E$99980,Produccion_UO!$J986,Resultados_Dic3!$A$3:$A$99980,Produccion_UO!$H986)*$I$978</f>
        <v>18.271000000000001</v>
      </c>
      <c r="AN986" s="272">
        <f>+SUMIFS(Resultados_Dic3!AI$3:AI$99980,Resultados_Dic3!$F$3:$F$99980,Produccion_UO!$K986,Resultados_Dic3!$D$3:$D$99980,Produccion_UO!$L978,Resultados_Dic3!$E$3:$E$99980,Produccion_UO!$J986,Resultados_Dic3!$A$3:$A$99980,Produccion_UO!$H986)*$I$978</f>
        <v>18.873184496043599</v>
      </c>
      <c r="AO986" s="272">
        <f>+SUMIFS(Resultados_Dic3!AJ$3:AJ$99980,Resultados_Dic3!$F$3:$F$99980,Produccion_UO!$K986,Resultados_Dic3!$D$3:$D$99980,Produccion_UO!$L978,Resultados_Dic3!$E$3:$E$99980,Produccion_UO!$J986,Resultados_Dic3!$A$3:$A$99980,Produccion_UO!$H986)*$I$978</f>
        <v>19.477056744065401</v>
      </c>
      <c r="AP986" s="272">
        <f>+SUMIFS(Resultados_Dic3!AK$3:AK$99980,Resultados_Dic3!$F$3:$F$99980,Produccion_UO!$K986,Resultados_Dic3!$D$3:$D$99980,Produccion_UO!$L978,Resultados_Dic3!$E$3:$E$99980,Produccion_UO!$J986,Resultados_Dic3!$A$3:$A$99980,Produccion_UO!$H986)*$I$978</f>
        <v>20.082616744065401</v>
      </c>
      <c r="AQ986" s="272">
        <f>+SUMIFS(Resultados_Dic3!AL$3:AL$99980,Resultados_Dic3!$F$3:$F$99980,Produccion_UO!$K986,Resultados_Dic3!$D$3:$D$99980,Produccion_UO!$L978,Resultados_Dic3!$E$3:$E$99980,Produccion_UO!$J986,Resultados_Dic3!$A$3:$A$99980,Produccion_UO!$H986)*$I$978</f>
        <v>20.689864496043601</v>
      </c>
      <c r="AR986" s="227">
        <f>+SUMIFS(Resultados_Dic3!AM$3:AM$99980,Resultados_Dic3!$F$3:$F$99980,Produccion_UO!$K986,Resultados_Dic3!$D$3:$D$99980,Produccion_UO!$L978,Resultados_Dic3!$E$3:$E$99980,Produccion_UO!$J986,Resultados_Dic3!$A$3:$A$99980,Produccion_UO!$H986)*$I$978</f>
        <v>21.2988</v>
      </c>
    </row>
    <row r="987" spans="8:44" x14ac:dyDescent="0.25">
      <c r="H987" s="265">
        <v>38687</v>
      </c>
      <c r="I987" s="24"/>
      <c r="J987" s="24" t="s">
        <v>158</v>
      </c>
      <c r="K987" s="108" t="s">
        <v>237</v>
      </c>
      <c r="L987" s="264" t="s">
        <v>755</v>
      </c>
      <c r="M987" s="270">
        <f>+SUMIFS(Resultados_Dic3!H$3:H$99980,Resultados_Dic3!$F$3:$F$99980,Produccion_UO!$K987,Resultados_Dic3!$D$3:$D$99980,Produccion_UO!$K978,Resultados_Dic3!$E$3:$E$99980,Produccion_UO!$J987,Resultados_Dic3!$A$3:$A$99980,Produccion_UO!$H987)*$I$978</f>
        <v>2199.80938193981</v>
      </c>
      <c r="N987" s="270">
        <f>+SUMIFS(Resultados_Dic3!I$3:I$99980,Resultados_Dic3!$F$3:$F$99980,Produccion_UO!$K987,Resultados_Dic3!$D$3:$D$99980,Produccion_UO!$K978,Resultados_Dic3!$E$3:$E$99980,Produccion_UO!$J987,Resultados_Dic3!$A$3:$A$99980,Produccion_UO!$H987)*$I$978</f>
        <v>1941.5506517496599</v>
      </c>
      <c r="O987" s="270">
        <f>+SUMIFS(Resultados_Dic3!J$3:J$99980,Resultados_Dic3!$F$3:$F$99980,Produccion_UO!$K987,Resultados_Dic3!$D$3:$D$99980,Produccion_UO!$K978,Resultados_Dic3!$E$3:$E$99980,Produccion_UO!$J987,Resultados_Dic3!$A$3:$A$99980,Produccion_UO!$H987)*$I$978</f>
        <v>2036.5247120374599</v>
      </c>
      <c r="P987" s="270">
        <f>+SUMIFS(Resultados_Dic3!K$3:K$99980,Resultados_Dic3!$F$3:$F$99980,Produccion_UO!$K987,Resultados_Dic3!$D$3:$D$99980,Produccion_UO!$K978,Resultados_Dic3!$E$3:$E$99980,Produccion_UO!$J987,Resultados_Dic3!$A$3:$A$99980,Produccion_UO!$H987)*$I$978</f>
        <v>2131.50258234387</v>
      </c>
      <c r="Q987" s="270">
        <f>+SUMIFS(Resultados_Dic3!L$3:L$99980,Resultados_Dic3!$F$3:$F$99980,Produccion_UO!$K987,Resultados_Dic3!$D$3:$D$99980,Produccion_UO!$K978,Resultados_Dic3!$E$3:$E$99980,Produccion_UO!$J987,Resultados_Dic3!$A$3:$A$99980,Produccion_UO!$H987)*$I$978</f>
        <v>2226.4842626689001</v>
      </c>
      <c r="R987" s="270">
        <f>+SUMIFS(Resultados_Dic3!M$3:M$99980,Resultados_Dic3!$F$3:$F$99980,Produccion_UO!$K987,Resultados_Dic3!$D$3:$D$99980,Produccion_UO!$K978,Resultados_Dic3!$E$3:$E$99980,Produccion_UO!$J987,Resultados_Dic3!$A$3:$A$99980,Produccion_UO!$H987)*$I$978</f>
        <v>2321.46975301255</v>
      </c>
      <c r="S987" s="270">
        <f>+SUMIFS(Resultados_Dic3!N$3:N$99980,Resultados_Dic3!$F$3:$F$99980,Produccion_UO!$K987,Resultados_Dic3!$D$3:$D$99980,Produccion_UO!$K978,Resultados_Dic3!$E$3:$E$99980,Produccion_UO!$J987,Resultados_Dic3!$A$3:$A$99980,Produccion_UO!$H987)*$I$978</f>
        <v>2416.4590533748101</v>
      </c>
      <c r="T987" s="270">
        <f>+SUMIFS(Resultados_Dic3!O$3:O$99980,Resultados_Dic3!$F$3:$F$99980,Produccion_UO!$K987,Resultados_Dic3!$D$3:$D$99980,Produccion_UO!$K978,Resultados_Dic3!$E$3:$E$99980,Produccion_UO!$J987,Resultados_Dic3!$A$3:$A$99980,Produccion_UO!$H987)*$I$978</f>
        <v>2510.2170970317002</v>
      </c>
      <c r="U987" s="270">
        <f>+SUMIFS(Resultados_Dic3!P$3:P$99980,Resultados_Dic3!$F$3:$F$99980,Produccion_UO!$K987,Resultados_Dic3!$D$3:$D$99980,Produccion_UO!$K978,Resultados_Dic3!$E$3:$E$99980,Produccion_UO!$J987,Resultados_Dic3!$A$3:$A$99980,Produccion_UO!$H987)*$I$978</f>
        <v>2604.00609570405</v>
      </c>
      <c r="V987" s="270">
        <f>+SUMIFS(Resultados_Dic3!Q$3:Q$99980,Resultados_Dic3!$F$3:$F$99980,Produccion_UO!$K987,Resultados_Dic3!$D$3:$D$99980,Produccion_UO!$K978,Resultados_Dic3!$E$3:$E$99980,Produccion_UO!$J987,Resultados_Dic3!$A$3:$A$99980,Produccion_UO!$H987)*$I$978</f>
        <v>2697.8260493918501</v>
      </c>
      <c r="W987" s="270">
        <f>+SUMIFS(Resultados_Dic3!R$3:R$99980,Resultados_Dic3!$F$3:$F$99980,Produccion_UO!$K987,Resultados_Dic3!$D$3:$D$99980,Produccion_UO!$K978,Resultados_Dic3!$E$3:$E$99980,Produccion_UO!$J987,Resultados_Dic3!$A$3:$A$99980,Produccion_UO!$H987)*$I$978</f>
        <v>2791.6769580951</v>
      </c>
      <c r="X987" s="270">
        <f>+SUMIFS(Resultados_Dic3!S$3:S$99980,Resultados_Dic3!$F$3:$F$99980,Produccion_UO!$K987,Resultados_Dic3!$D$3:$D$99980,Produccion_UO!$K978,Resultados_Dic3!$E$3:$E$99980,Produccion_UO!$J987,Resultados_Dic3!$A$3:$A$99980,Produccion_UO!$H987)*$I$978</f>
        <v>2885.55882181381</v>
      </c>
      <c r="Y987" s="270">
        <f>+SUMIFS(Resultados_Dic3!T$3:T$99980,Resultados_Dic3!$F$3:$F$99980,Produccion_UO!$K987,Resultados_Dic3!$D$3:$D$99980,Produccion_UO!$K978,Resultados_Dic3!$E$3:$E$99980,Produccion_UO!$J987,Resultados_Dic3!$A$3:$A$99980,Produccion_UO!$H987)*$I$978</f>
        <v>2988.8438124263598</v>
      </c>
      <c r="Z987" s="270">
        <f>+SUMIFS(Resultados_Dic3!U$3:U$99980,Resultados_Dic3!$F$3:$F$99980,Produccion_UO!$K987,Resultados_Dic3!$D$3:$D$99980,Produccion_UO!$K978,Resultados_Dic3!$E$3:$E$99980,Produccion_UO!$J987,Resultados_Dic3!$A$3:$A$99980,Produccion_UO!$H987)*$I$978</f>
        <v>3092.1476669558801</v>
      </c>
      <c r="AA987" s="270">
        <f>+SUMIFS(Resultados_Dic3!V$3:V$99980,Resultados_Dic3!$F$3:$F$99980,Produccion_UO!$K987,Resultados_Dic3!$D$3:$D$99980,Produccion_UO!$K978,Resultados_Dic3!$E$3:$E$99980,Produccion_UO!$J987,Resultados_Dic3!$A$3:$A$99980,Produccion_UO!$H987)*$I$978</f>
        <v>3195.4703854023801</v>
      </c>
      <c r="AB987" s="270">
        <f>+SUMIFS(Resultados_Dic3!W$3:W$99980,Resultados_Dic3!$F$3:$F$99980,Produccion_UO!$K987,Resultados_Dic3!$D$3:$D$99980,Produccion_UO!$K978,Resultados_Dic3!$E$3:$E$99980,Produccion_UO!$J987,Resultados_Dic3!$A$3:$A$99980,Produccion_UO!$H987)*$I$978</f>
        <v>3298.8119677658601</v>
      </c>
      <c r="AC987" s="270">
        <f>+SUMIFS(Resultados_Dic3!X$3:X$99980,Resultados_Dic3!$F$3:$F$99980,Produccion_UO!$K987,Resultados_Dic3!$D$3:$D$99980,Produccion_UO!$K978,Resultados_Dic3!$E$3:$E$99980,Produccion_UO!$J987,Resultados_Dic3!$A$3:$A$99980,Produccion_UO!$H987)*$I$978</f>
        <v>3402.1724140463102</v>
      </c>
      <c r="AD987" s="270">
        <f>+SUMIFS(Resultados_Dic3!Y$3:Y$99980,Resultados_Dic3!$F$3:$F$99980,Produccion_UO!$K987,Resultados_Dic3!$D$3:$D$99980,Produccion_UO!$K978,Resultados_Dic3!$E$3:$E$99980,Produccion_UO!$J987,Resultados_Dic3!$A$3:$A$99980,Produccion_UO!$H987)*$I$978</f>
        <v>3517.46831811315</v>
      </c>
      <c r="AE987" s="270">
        <f>+SUMIFS(Resultados_Dic3!Z$3:Z$99980,Resultados_Dic3!$F$3:$F$99980,Produccion_UO!$K987,Resultados_Dic3!$D$3:$D$99980,Produccion_UO!$K978,Resultados_Dic3!$E$3:$E$99980,Produccion_UO!$J987,Resultados_Dic3!$A$3:$A$99980,Produccion_UO!$H987)*$I$978</f>
        <v>3632.7664237529598</v>
      </c>
      <c r="AF987" s="270">
        <f>+SUMIFS(Resultados_Dic3!AA$3:AA$99980,Resultados_Dic3!$F$3:$F$99980,Produccion_UO!$K987,Resultados_Dic3!$D$3:$D$99980,Produccion_UO!$K978,Resultados_Dic3!$E$3:$E$99980,Produccion_UO!$J987,Resultados_Dic3!$A$3:$A$99980,Produccion_UO!$H987)*$I$978</f>
        <v>3748.0667309657401</v>
      </c>
      <c r="AG987" s="270">
        <f>+SUMIFS(Resultados_Dic3!AB$3:AB$99980,Resultados_Dic3!$F$3:$F$99980,Produccion_UO!$K987,Resultados_Dic3!$D$3:$D$99980,Produccion_UO!$K978,Resultados_Dic3!$E$3:$E$99980,Produccion_UO!$J987,Resultados_Dic3!$A$3:$A$99980,Produccion_UO!$H987)*$I$978</f>
        <v>3863.3692397514801</v>
      </c>
      <c r="AH987" s="270">
        <f>+SUMIFS(Resultados_Dic3!AC$3:AC$99980,Resultados_Dic3!$F$3:$F$99980,Produccion_UO!$K987,Resultados_Dic3!$D$3:$D$99980,Produccion_UO!$K978,Resultados_Dic3!$E$3:$E$99980,Produccion_UO!$J987,Resultados_Dic3!$A$3:$A$99980,Produccion_UO!$H987)*$I$978</f>
        <v>3978.6739501101802</v>
      </c>
      <c r="AI987" s="270">
        <f>+SUMIFS(Resultados_Dic3!AD$3:AD$99980,Resultados_Dic3!$F$3:$F$99980,Produccion_UO!$K987,Resultados_Dic3!$D$3:$D$99980,Produccion_UO!$K978,Resultados_Dic3!$E$3:$E$99980,Produccion_UO!$J987,Resultados_Dic3!$A$3:$A$99980,Produccion_UO!$H987)*$I$978</f>
        <v>4109.4689911863597</v>
      </c>
      <c r="AJ987" s="270">
        <f>+SUMIFS(Resultados_Dic3!AE$3:AE$99980,Resultados_Dic3!$F$3:$F$99980,Produccion_UO!$K987,Resultados_Dic3!$D$3:$D$99980,Produccion_UO!$K978,Resultados_Dic3!$E$3:$E$99980,Produccion_UO!$J987,Resultados_Dic3!$A$3:$A$99980,Produccion_UO!$H987)*$I$978</f>
        <v>4240.2489786468896</v>
      </c>
      <c r="AK987" s="270">
        <f>+SUMIFS(Resultados_Dic3!AF$3:AF$99980,Resultados_Dic3!$F$3:$F$99980,Produccion_UO!$K987,Resultados_Dic3!$D$3:$D$99980,Produccion_UO!$K978,Resultados_Dic3!$E$3:$E$99980,Produccion_UO!$J987,Resultados_Dic3!$A$3:$A$99980,Produccion_UO!$H987)*$I$978</f>
        <v>4371.0139124917796</v>
      </c>
      <c r="AL987" s="270">
        <f>+SUMIFS(Resultados_Dic3!AG$3:AG$99980,Resultados_Dic3!$F$3:$F$99980,Produccion_UO!$K987,Resultados_Dic3!$D$3:$D$99980,Produccion_UO!$K978,Resultados_Dic3!$E$3:$E$99980,Produccion_UO!$J987,Resultados_Dic3!$A$3:$A$99980,Produccion_UO!$H987)*$I$978</f>
        <v>4501.7637927210098</v>
      </c>
      <c r="AM987" s="270">
        <f>+SUMIFS(Resultados_Dic3!AH$3:AH$99980,Resultados_Dic3!$F$3:$F$99980,Produccion_UO!$K987,Resultados_Dic3!$D$3:$D$99980,Produccion_UO!$K978,Resultados_Dic3!$E$3:$E$99980,Produccion_UO!$J987,Resultados_Dic3!$A$3:$A$99980,Produccion_UO!$H987)*$I$978</f>
        <v>4632.4986193346003</v>
      </c>
      <c r="AN987" s="270">
        <f>+SUMIFS(Resultados_Dic3!AI$3:AI$99980,Resultados_Dic3!$F$3:$F$99980,Produccion_UO!$K987,Resultados_Dic3!$D$3:$D$99980,Produccion_UO!$K978,Resultados_Dic3!$E$3:$E$99980,Produccion_UO!$J987,Resultados_Dic3!$A$3:$A$99980,Produccion_UO!$H987)*$I$978</f>
        <v>4777.6192405558004</v>
      </c>
      <c r="AO987" s="270">
        <f>+SUMIFS(Resultados_Dic3!AJ$3:AJ$99980,Resultados_Dic3!$F$3:$F$99980,Produccion_UO!$K987,Resultados_Dic3!$D$3:$D$99980,Produccion_UO!$K978,Resultados_Dic3!$E$3:$E$99980,Produccion_UO!$J987,Resultados_Dic3!$A$3:$A$99980,Produccion_UO!$H987)*$I$978</f>
        <v>4922.7068788909201</v>
      </c>
      <c r="AP987" s="270">
        <f>+SUMIFS(Resultados_Dic3!AK$3:AK$99980,Resultados_Dic3!$F$3:$F$99980,Produccion_UO!$K987,Resultados_Dic3!$D$3:$D$99980,Produccion_UO!$K978,Resultados_Dic3!$E$3:$E$99980,Produccion_UO!$J987,Resultados_Dic3!$A$3:$A$99980,Produccion_UO!$H987)*$I$978</f>
        <v>5067.7615343399602</v>
      </c>
      <c r="AQ987" s="270">
        <f>+SUMIFS(Resultados_Dic3!AL$3:AL$99980,Resultados_Dic3!$F$3:$F$99980,Produccion_UO!$K987,Resultados_Dic3!$D$3:$D$99980,Produccion_UO!$K978,Resultados_Dic3!$E$3:$E$99980,Produccion_UO!$J987,Resultados_Dic3!$A$3:$A$99980,Produccion_UO!$H987)*$I$978</f>
        <v>5212.78320690292</v>
      </c>
      <c r="AR987" s="270">
        <f>+SUMIFS(Resultados_Dic3!AM$3:AM$99980,Resultados_Dic3!$F$3:$F$99980,Produccion_UO!$K987,Resultados_Dic3!$D$3:$D$99980,Produccion_UO!$K978,Resultados_Dic3!$E$3:$E$99980,Produccion_UO!$J987,Resultados_Dic3!$A$3:$A$99980,Produccion_UO!$H987)*$I$978</f>
        <v>5357.7718965797903</v>
      </c>
    </row>
    <row r="990" spans="8:44" ht="18.75" x14ac:dyDescent="0.3">
      <c r="I990" s="266" t="s">
        <v>752</v>
      </c>
      <c r="K990" s="34" t="s">
        <v>753</v>
      </c>
    </row>
    <row r="991" spans="8:44" x14ac:dyDescent="0.25">
      <c r="I991" s="115">
        <f>+IF(OR(J991="OIL",J991="OIL-eq"),$H$5,IF(J991="GAS",$H$4,IF(J991="GSL",$H$8,IF(J991="DSL",$H$9,IF(J991="KER",$H$10,IF(J991="LPG",$H$11,IF(J991="HFO",$H$12,IF(J991="AVG",$H$13,IF(J991="RFG",$H$14,IF(J991="ELC",$H$15,$H$16))))))))))</f>
        <v>1</v>
      </c>
      <c r="J991" s="262" t="s">
        <v>745</v>
      </c>
      <c r="K991" s="108" t="s">
        <v>389</v>
      </c>
      <c r="L991" s="108" t="s">
        <v>377</v>
      </c>
    </row>
    <row r="993" spans="8:44" x14ac:dyDescent="0.25">
      <c r="I993" s="266"/>
      <c r="M993" s="251">
        <v>2019</v>
      </c>
      <c r="N993" s="251">
        <v>2020</v>
      </c>
      <c r="O993" s="251">
        <v>2021</v>
      </c>
      <c r="P993" s="251">
        <v>2022</v>
      </c>
      <c r="Q993" s="251">
        <v>2023</v>
      </c>
      <c r="R993" s="251">
        <v>2024</v>
      </c>
      <c r="S993" s="251">
        <v>2025</v>
      </c>
      <c r="T993" s="251">
        <v>2026</v>
      </c>
      <c r="U993" s="251">
        <v>2027</v>
      </c>
      <c r="V993" s="251">
        <v>2028</v>
      </c>
      <c r="W993" s="251">
        <v>2029</v>
      </c>
      <c r="X993" s="251">
        <v>2030</v>
      </c>
      <c r="Y993" s="251">
        <v>2031</v>
      </c>
      <c r="Z993" s="251">
        <v>2032</v>
      </c>
      <c r="AA993" s="251">
        <v>2033</v>
      </c>
      <c r="AB993" s="251">
        <v>2034</v>
      </c>
      <c r="AC993" s="251">
        <v>2035</v>
      </c>
      <c r="AD993" s="251">
        <v>2036</v>
      </c>
      <c r="AE993" s="251">
        <v>2037</v>
      </c>
      <c r="AF993" s="251">
        <v>2038</v>
      </c>
      <c r="AG993" s="251">
        <v>2039</v>
      </c>
      <c r="AH993" s="251">
        <v>2040</v>
      </c>
      <c r="AI993" s="251">
        <v>2041</v>
      </c>
      <c r="AJ993" s="251">
        <v>2042</v>
      </c>
      <c r="AK993" s="251">
        <v>2043</v>
      </c>
      <c r="AL993" s="251">
        <v>2044</v>
      </c>
      <c r="AM993" s="251">
        <v>2045</v>
      </c>
      <c r="AN993" s="251">
        <v>2046</v>
      </c>
      <c r="AO993" s="251">
        <v>2047</v>
      </c>
      <c r="AP993" s="251">
        <v>2048</v>
      </c>
      <c r="AQ993" s="251">
        <v>2049</v>
      </c>
      <c r="AR993" s="251">
        <v>2050</v>
      </c>
    </row>
    <row r="994" spans="8:44" x14ac:dyDescent="0.25">
      <c r="H994" s="17" t="str">
        <f t="shared" ref="H994:H997" si="266">+$B$1</f>
        <v>DIC7</v>
      </c>
      <c r="J994" s="273" t="s">
        <v>54</v>
      </c>
      <c r="K994" s="274" t="s">
        <v>239</v>
      </c>
      <c r="L994" s="275" t="s">
        <v>747</v>
      </c>
      <c r="M994" s="276">
        <f>+SUMIFS(Resultados_Dic3!H$3:H$99980,Resultados_Dic3!$F$3:$F$99980,Produccion_UO!$K994,Resultados_Dic3!$D$3:$D$99980,Produccion_UO!$K991,Resultados_Dic3!$E$3:$E$99980,Produccion_UO!$J994,Resultados_Dic3!$A$3:$A$99980,Produccion_UO!$H994)*$I$978</f>
        <v>69.341300000000004</v>
      </c>
      <c r="N994" s="277">
        <f>+SUMIFS(Resultados_Dic3!I$3:I$99980,Resultados_Dic3!$F$3:$F$99980,Produccion_UO!$K994,Resultados_Dic3!$D$3:$D$99980,Produccion_UO!$K991,Resultados_Dic3!$E$3:$E$99980,Produccion_UO!$J994,Resultados_Dic3!$A$3:$A$99980,Produccion_UO!$H994)*$I$978</f>
        <v>71.078400000000002</v>
      </c>
      <c r="O994" s="277">
        <f>+SUMIFS(Resultados_Dic3!J$3:J$99980,Resultados_Dic3!$F$3:$F$99980,Produccion_UO!$K994,Resultados_Dic3!$D$3:$D$99980,Produccion_UO!$K991,Resultados_Dic3!$E$3:$E$99980,Produccion_UO!$J994,Resultados_Dic3!$A$3:$A$99980,Produccion_UO!$H994)*$I$978</f>
        <v>72.992840000000001</v>
      </c>
      <c r="P994" s="277">
        <f>+SUMIFS(Resultados_Dic3!K$3:K$99980,Resultados_Dic3!$F$3:$F$99980,Produccion_UO!$K994,Resultados_Dic3!$D$3:$D$99980,Produccion_UO!$K991,Resultados_Dic3!$E$3:$E$99980,Produccion_UO!$J994,Resultados_Dic3!$A$3:$A$99980,Produccion_UO!$H994)*$I$978</f>
        <v>74.90728</v>
      </c>
      <c r="Q994" s="277">
        <f>+SUMIFS(Resultados_Dic3!L$3:L$99980,Resultados_Dic3!$F$3:$F$99980,Produccion_UO!$K994,Resultados_Dic3!$D$3:$D$99980,Produccion_UO!$K991,Resultados_Dic3!$E$3:$E$99980,Produccion_UO!$J994,Resultados_Dic3!$A$3:$A$99980,Produccion_UO!$H994)*$I$978</f>
        <v>76.821719999999999</v>
      </c>
      <c r="R994" s="277">
        <f>+SUMIFS(Resultados_Dic3!M$3:M$99980,Resultados_Dic3!$F$3:$F$99980,Produccion_UO!$K994,Resultados_Dic3!$D$3:$D$99980,Produccion_UO!$K991,Resultados_Dic3!$E$3:$E$99980,Produccion_UO!$J994,Resultados_Dic3!$A$3:$A$99980,Produccion_UO!$H994)*$I$978</f>
        <v>78.736159999999998</v>
      </c>
      <c r="S994" s="277">
        <f>+SUMIFS(Resultados_Dic3!N$3:N$99980,Resultados_Dic3!$F$3:$F$99980,Produccion_UO!$K994,Resultados_Dic3!$D$3:$D$99980,Produccion_UO!$K991,Resultados_Dic3!$E$3:$E$99980,Produccion_UO!$J994,Resultados_Dic3!$A$3:$A$99980,Produccion_UO!$H994)*$I$978</f>
        <v>80.650599999999997</v>
      </c>
      <c r="T994" s="277">
        <f>+SUMIFS(Resultados_Dic3!O$3:O$99980,Resultados_Dic3!$F$3:$F$99980,Produccion_UO!$K994,Resultados_Dic3!$D$3:$D$99980,Produccion_UO!$K991,Resultados_Dic3!$E$3:$E$99980,Produccion_UO!$J994,Resultados_Dic3!$A$3:$A$99980,Produccion_UO!$H994)*$I$978</f>
        <v>82.413380000000004</v>
      </c>
      <c r="U994" s="277">
        <f>+SUMIFS(Resultados_Dic3!P$3:P$99980,Resultados_Dic3!$F$3:$F$99980,Produccion_UO!$K994,Resultados_Dic3!$D$3:$D$99980,Produccion_UO!$K991,Resultados_Dic3!$E$3:$E$99980,Produccion_UO!$J994,Resultados_Dic3!$A$3:$A$99980,Produccion_UO!$H994)*$I$978</f>
        <v>84.176159999999996</v>
      </c>
      <c r="V994" s="277">
        <f>+SUMIFS(Resultados_Dic3!Q$3:Q$99980,Resultados_Dic3!$F$3:$F$99980,Produccion_UO!$K994,Resultados_Dic3!$D$3:$D$99980,Produccion_UO!$K991,Resultados_Dic3!$E$3:$E$99980,Produccion_UO!$J994,Resultados_Dic3!$A$3:$A$99980,Produccion_UO!$H994)*$I$978</f>
        <v>85.938940000000002</v>
      </c>
      <c r="W994" s="277">
        <f>+SUMIFS(Resultados_Dic3!R$3:R$99980,Resultados_Dic3!$F$3:$F$99980,Produccion_UO!$K994,Resultados_Dic3!$D$3:$D$99980,Produccion_UO!$K991,Resultados_Dic3!$E$3:$E$99980,Produccion_UO!$J994,Resultados_Dic3!$A$3:$A$99980,Produccion_UO!$H994)*$I$978</f>
        <v>87.701719999999995</v>
      </c>
      <c r="X994" s="277">
        <f>+SUMIFS(Resultados_Dic3!S$3:S$99980,Resultados_Dic3!$F$3:$F$99980,Produccion_UO!$K994,Resultados_Dic3!$D$3:$D$99980,Produccion_UO!$K991,Resultados_Dic3!$E$3:$E$99980,Produccion_UO!$J994,Resultados_Dic3!$A$3:$A$99980,Produccion_UO!$H994)*$I$978</f>
        <v>89.464500000000001</v>
      </c>
      <c r="Y994" s="277">
        <f>+SUMIFS(Resultados_Dic3!T$3:T$99980,Resultados_Dic3!$F$3:$F$99980,Produccion_UO!$K994,Resultados_Dic3!$D$3:$D$99980,Produccion_UO!$K991,Resultados_Dic3!$E$3:$E$99980,Produccion_UO!$J994,Resultados_Dic3!$A$3:$A$99980,Produccion_UO!$H994)*$I$978</f>
        <v>90.507499999999993</v>
      </c>
      <c r="Z994" s="277">
        <f>+SUMIFS(Resultados_Dic3!U$3:U$99980,Resultados_Dic3!$F$3:$F$99980,Produccion_UO!$K994,Resultados_Dic3!$D$3:$D$99980,Produccion_UO!$K991,Resultados_Dic3!$E$3:$E$99980,Produccion_UO!$J994,Resultados_Dic3!$A$3:$A$99980,Produccion_UO!$H994)*$I$978</f>
        <v>91.5505</v>
      </c>
      <c r="AA994" s="277">
        <f>+SUMIFS(Resultados_Dic3!V$3:V$99980,Resultados_Dic3!$F$3:$F$99980,Produccion_UO!$K994,Resultados_Dic3!$D$3:$D$99980,Produccion_UO!$K991,Resultados_Dic3!$E$3:$E$99980,Produccion_UO!$J994,Resultados_Dic3!$A$3:$A$99980,Produccion_UO!$H994)*$I$978</f>
        <v>92.593500000000006</v>
      </c>
      <c r="AB994" s="277">
        <f>+SUMIFS(Resultados_Dic3!W$3:W$99980,Resultados_Dic3!$F$3:$F$99980,Produccion_UO!$K994,Resultados_Dic3!$D$3:$D$99980,Produccion_UO!$K991,Resultados_Dic3!$E$3:$E$99980,Produccion_UO!$J994,Resultados_Dic3!$A$3:$A$99980,Produccion_UO!$H994)*$I$978</f>
        <v>93.636499999999998</v>
      </c>
      <c r="AC994" s="277">
        <f>+SUMIFS(Resultados_Dic3!X$3:X$99980,Resultados_Dic3!$F$3:$F$99980,Produccion_UO!$K994,Resultados_Dic3!$D$3:$D$99980,Produccion_UO!$K991,Resultados_Dic3!$E$3:$E$99980,Produccion_UO!$J994,Resultados_Dic3!$A$3:$A$99980,Produccion_UO!$H994)*$I$978</f>
        <v>94.679500000000004</v>
      </c>
      <c r="AD994" s="277">
        <f>+SUMIFS(Resultados_Dic3!Y$3:Y$99980,Resultados_Dic3!$F$3:$F$99980,Produccion_UO!$K994,Resultados_Dic3!$D$3:$D$99980,Produccion_UO!$K991,Resultados_Dic3!$E$3:$E$99980,Produccion_UO!$J994,Resultados_Dic3!$A$3:$A$99980,Produccion_UO!$H994)*$I$978</f>
        <v>95.391620000000003</v>
      </c>
      <c r="AE994" s="277">
        <f>+SUMIFS(Resultados_Dic3!Z$3:Z$99980,Resultados_Dic3!$F$3:$F$99980,Produccion_UO!$K994,Resultados_Dic3!$D$3:$D$99980,Produccion_UO!$K991,Resultados_Dic3!$E$3:$E$99980,Produccion_UO!$J994,Resultados_Dic3!$A$3:$A$99980,Produccion_UO!$H994)*$I$978</f>
        <v>96.103740000000002</v>
      </c>
      <c r="AF994" s="277">
        <f>+SUMIFS(Resultados_Dic3!AA$3:AA$99980,Resultados_Dic3!$F$3:$F$99980,Produccion_UO!$K994,Resultados_Dic3!$D$3:$D$99980,Produccion_UO!$K991,Resultados_Dic3!$E$3:$E$99980,Produccion_UO!$J994,Resultados_Dic3!$A$3:$A$99980,Produccion_UO!$H994)*$I$978</f>
        <v>96.815860000000001</v>
      </c>
      <c r="AG994" s="277">
        <f>+SUMIFS(Resultados_Dic3!AB$3:AB$99980,Resultados_Dic3!$F$3:$F$99980,Produccion_UO!$K994,Resultados_Dic3!$D$3:$D$99980,Produccion_UO!$K991,Resultados_Dic3!$E$3:$E$99980,Produccion_UO!$J994,Resultados_Dic3!$A$3:$A$99980,Produccion_UO!$H994)*$I$978</f>
        <v>97.527979999999999</v>
      </c>
      <c r="AH994" s="277">
        <f>+SUMIFS(Resultados_Dic3!AC$3:AC$99980,Resultados_Dic3!$F$3:$F$99980,Produccion_UO!$K994,Resultados_Dic3!$D$3:$D$99980,Produccion_UO!$K991,Resultados_Dic3!$E$3:$E$99980,Produccion_UO!$J994,Resultados_Dic3!$A$3:$A$99980,Produccion_UO!$H994)*$I$978</f>
        <v>98.240099999999998</v>
      </c>
      <c r="AI994" s="277">
        <f>+SUMIFS(Resultados_Dic3!AD$3:AD$99980,Resultados_Dic3!$F$3:$F$99980,Produccion_UO!$K994,Resultados_Dic3!$D$3:$D$99980,Produccion_UO!$K991,Resultados_Dic3!$E$3:$E$99980,Produccion_UO!$J994,Resultados_Dic3!$A$3:$A$99980,Produccion_UO!$H994)*$I$978</f>
        <v>99.267380000000003</v>
      </c>
      <c r="AJ994" s="277">
        <f>+SUMIFS(Resultados_Dic3!AE$3:AE$99980,Resultados_Dic3!$F$3:$F$99980,Produccion_UO!$K994,Resultados_Dic3!$D$3:$D$99980,Produccion_UO!$K991,Resultados_Dic3!$E$3:$E$99980,Produccion_UO!$J994,Resultados_Dic3!$A$3:$A$99980,Produccion_UO!$H994)*$I$978</f>
        <v>100.29465999999999</v>
      </c>
      <c r="AK994" s="277">
        <f>+SUMIFS(Resultados_Dic3!AF$3:AF$99980,Resultados_Dic3!$F$3:$F$99980,Produccion_UO!$K994,Resultados_Dic3!$D$3:$D$99980,Produccion_UO!$K991,Resultados_Dic3!$E$3:$E$99980,Produccion_UO!$J994,Resultados_Dic3!$A$3:$A$99980,Produccion_UO!$H994)*$I$978</f>
        <v>101.32194</v>
      </c>
      <c r="AL994" s="277">
        <f>+SUMIFS(Resultados_Dic3!AG$3:AG$99980,Resultados_Dic3!$F$3:$F$99980,Produccion_UO!$K994,Resultados_Dic3!$D$3:$D$99980,Produccion_UO!$K991,Resultados_Dic3!$E$3:$E$99980,Produccion_UO!$J994,Resultados_Dic3!$A$3:$A$99980,Produccion_UO!$H994)*$I$978</f>
        <v>102.34922</v>
      </c>
      <c r="AM994" s="277">
        <f>+SUMIFS(Resultados_Dic3!AH$3:AH$99980,Resultados_Dic3!$F$3:$F$99980,Produccion_UO!$K994,Resultados_Dic3!$D$3:$D$99980,Produccion_UO!$K991,Resultados_Dic3!$E$3:$E$99980,Produccion_UO!$J994,Resultados_Dic3!$A$3:$A$99980,Produccion_UO!$H994)*$I$978</f>
        <v>103.37649999999999</v>
      </c>
      <c r="AN994" s="277">
        <f>+SUMIFS(Resultados_Dic3!AI$3:AI$99980,Resultados_Dic3!$F$3:$F$99980,Produccion_UO!$K994,Resultados_Dic3!$D$3:$D$99980,Produccion_UO!$K991,Resultados_Dic3!$E$3:$E$99980,Produccion_UO!$J994,Resultados_Dic3!$A$3:$A$99980,Produccion_UO!$H994)*$I$978</f>
        <v>104.58893999999999</v>
      </c>
      <c r="AO994" s="277">
        <f>+SUMIFS(Resultados_Dic3!AJ$3:AJ$99980,Resultados_Dic3!$F$3:$F$99980,Produccion_UO!$K994,Resultados_Dic3!$D$3:$D$99980,Produccion_UO!$K991,Resultados_Dic3!$E$3:$E$99980,Produccion_UO!$J994,Resultados_Dic3!$A$3:$A$99980,Produccion_UO!$H994)*$I$978</f>
        <v>105.80137999999999</v>
      </c>
      <c r="AP994" s="277">
        <f>+SUMIFS(Resultados_Dic3!AK$3:AK$99980,Resultados_Dic3!$F$3:$F$99980,Produccion_UO!$K994,Resultados_Dic3!$D$3:$D$99980,Produccion_UO!$K991,Resultados_Dic3!$E$3:$E$99980,Produccion_UO!$J994,Resultados_Dic3!$A$3:$A$99980,Produccion_UO!$H994)*$I$978</f>
        <v>107.01382</v>
      </c>
      <c r="AQ994" s="277">
        <f>+SUMIFS(Resultados_Dic3!AL$3:AL$99980,Resultados_Dic3!$F$3:$F$99980,Produccion_UO!$K994,Resultados_Dic3!$D$3:$D$99980,Produccion_UO!$K991,Resultados_Dic3!$E$3:$E$99980,Produccion_UO!$J994,Resultados_Dic3!$A$3:$A$99980,Produccion_UO!$H994)*$I$978</f>
        <v>108.22626</v>
      </c>
      <c r="AR994" s="278">
        <f>+SUMIFS(Resultados_Dic3!AM$3:AM$99980,Resultados_Dic3!$F$3:$F$99980,Produccion_UO!$K994,Resultados_Dic3!$D$3:$D$99980,Produccion_UO!$K991,Resultados_Dic3!$E$3:$E$99980,Produccion_UO!$J994,Resultados_Dic3!$A$3:$A$99980,Produccion_UO!$H994)*$I$978</f>
        <v>109.4387</v>
      </c>
    </row>
    <row r="995" spans="8:44" x14ac:dyDescent="0.25">
      <c r="H995" s="17" t="str">
        <f t="shared" si="266"/>
        <v>DIC7</v>
      </c>
      <c r="I995" s="24"/>
      <c r="J995" s="24" t="s">
        <v>66</v>
      </c>
      <c r="K995" s="108" t="s">
        <v>239</v>
      </c>
      <c r="L995" s="264" t="s">
        <v>750</v>
      </c>
      <c r="M995" s="270">
        <f>+SUMIFS(Resultados_Dic3!H$3:H$99980,Resultados_Dic3!$F$3:$F$99980,Produccion_UO!$K995,Resultados_Dic3!$D$3:$D$99980,Produccion_UO!$L991,Resultados_Dic3!$E$3:$E$99980,Produccion_UO!$J995,Resultados_Dic3!$A$3:$A$99980,Produccion_UO!$H995)*$I$978</f>
        <v>51.217300000000002</v>
      </c>
      <c r="N995" s="21">
        <f>+SUMIFS(Resultados_Dic3!I$3:I$99980,Resultados_Dic3!$F$3:$F$99980,Produccion_UO!$K995,Resultados_Dic3!$D$3:$D$99980,Produccion_UO!$L991,Resultados_Dic3!$E$3:$E$99980,Produccion_UO!$J995,Resultados_Dic3!$A$3:$A$99980,Produccion_UO!$H995)*$I$978</f>
        <v>52.991900000000001</v>
      </c>
      <c r="O995" s="21">
        <f>+SUMIFS(Resultados_Dic3!J$3:J$99980,Resultados_Dic3!$F$3:$F$99980,Produccion_UO!$K995,Resultados_Dic3!$D$3:$D$99980,Produccion_UO!$L991,Resultados_Dic3!$E$3:$E$99980,Produccion_UO!$J995,Resultados_Dic3!$A$3:$A$99980,Produccion_UO!$H995)*$I$978</f>
        <v>54.503188139297897</v>
      </c>
      <c r="P995" s="21">
        <f>+SUMIFS(Resultados_Dic3!K$3:K$99980,Resultados_Dic3!$F$3:$F$99980,Produccion_UO!$K995,Resultados_Dic3!$D$3:$D$99980,Produccion_UO!$L991,Resultados_Dic3!$E$3:$E$99980,Produccion_UO!$J995,Resultados_Dic3!$A$3:$A$99980,Produccion_UO!$H995)*$I$978</f>
        <v>56.018882208946799</v>
      </c>
      <c r="Q995" s="21">
        <f>+SUMIFS(Resultados_Dic3!L$3:L$99980,Resultados_Dic3!$F$3:$F$99980,Produccion_UO!$K995,Resultados_Dic3!$D$3:$D$99980,Produccion_UO!$L991,Resultados_Dic3!$E$3:$E$99980,Produccion_UO!$J995,Resultados_Dic3!$A$3:$A$99980,Produccion_UO!$H995)*$I$978</f>
        <v>57.538982208946798</v>
      </c>
      <c r="R995" s="21">
        <f>+SUMIFS(Resultados_Dic3!M$3:M$99980,Resultados_Dic3!$F$3:$F$99980,Produccion_UO!$K995,Resultados_Dic3!$D$3:$D$99980,Produccion_UO!$L991,Resultados_Dic3!$E$3:$E$99980,Produccion_UO!$J995,Resultados_Dic3!$A$3:$A$99980,Produccion_UO!$H995)*$I$978</f>
        <v>59.063488139297903</v>
      </c>
      <c r="S995" s="21">
        <f>+SUMIFS(Resultados_Dic3!N$3:N$99980,Resultados_Dic3!$F$3:$F$99980,Produccion_UO!$K995,Resultados_Dic3!$D$3:$D$99980,Produccion_UO!$L991,Resultados_Dic3!$E$3:$E$99980,Produccion_UO!$J995,Resultados_Dic3!$A$3:$A$99980,Produccion_UO!$H995)*$I$978</f>
        <v>60.592399999999998</v>
      </c>
      <c r="T995" s="21">
        <f>+SUMIFS(Resultados_Dic3!O$3:O$99980,Resultados_Dic3!$F$3:$F$99980,Produccion_UO!$K995,Resultados_Dic3!$D$3:$D$99980,Produccion_UO!$L991,Resultados_Dic3!$E$3:$E$99980,Produccion_UO!$J995,Resultados_Dic3!$A$3:$A$99980,Produccion_UO!$H995)*$I$978</f>
        <v>62.016432874348503</v>
      </c>
      <c r="U995" s="21">
        <f>+SUMIFS(Resultados_Dic3!P$3:P$99980,Resultados_Dic3!$F$3:$F$99980,Produccion_UO!$K995,Resultados_Dic3!$D$3:$D$99980,Produccion_UO!$L991,Resultados_Dic3!$E$3:$E$99980,Produccion_UO!$J995,Resultados_Dic3!$A$3:$A$99980,Produccion_UO!$H995)*$I$978</f>
        <v>63.444729311522799</v>
      </c>
      <c r="V995" s="21">
        <f>+SUMIFS(Resultados_Dic3!Q$3:Q$99980,Resultados_Dic3!$F$3:$F$99980,Produccion_UO!$K995,Resultados_Dic3!$D$3:$D$99980,Produccion_UO!$L991,Resultados_Dic3!$E$3:$E$99980,Produccion_UO!$J995,Resultados_Dic3!$A$3:$A$99980,Produccion_UO!$H995)*$I$978</f>
        <v>64.877289311522802</v>
      </c>
      <c r="W995" s="21">
        <f>+SUMIFS(Resultados_Dic3!R$3:R$99980,Resultados_Dic3!$F$3:$F$99980,Produccion_UO!$K995,Resultados_Dic3!$D$3:$D$99980,Produccion_UO!$L991,Resultados_Dic3!$E$3:$E$99980,Produccion_UO!$J995,Resultados_Dic3!$A$3:$A$99980,Produccion_UO!$H995)*$I$978</f>
        <v>66.314112874348496</v>
      </c>
      <c r="X995" s="21">
        <f>+SUMIFS(Resultados_Dic3!S$3:S$99980,Resultados_Dic3!$F$3:$F$99980,Produccion_UO!$K995,Resultados_Dic3!$D$3:$D$99980,Produccion_UO!$L991,Resultados_Dic3!$E$3:$E$99980,Produccion_UO!$J995,Resultados_Dic3!$A$3:$A$99980,Produccion_UO!$H995)*$I$978</f>
        <v>67.755200000000002</v>
      </c>
      <c r="Y995" s="21">
        <f>+SUMIFS(Resultados_Dic3!T$3:T$99980,Resultados_Dic3!$F$3:$F$99980,Produccion_UO!$K995,Resultados_Dic3!$D$3:$D$99980,Produccion_UO!$L991,Resultados_Dic3!$E$3:$E$99980,Produccion_UO!$J995,Resultados_Dic3!$A$3:$A$99980,Produccion_UO!$H995)*$I$978</f>
        <v>68.645358848148703</v>
      </c>
      <c r="Z995" s="21">
        <f>+SUMIFS(Resultados_Dic3!U$3:U$99980,Resultados_Dic3!$F$3:$F$99980,Produccion_UO!$K995,Resultados_Dic3!$D$3:$D$99980,Produccion_UO!$L991,Resultados_Dic3!$E$3:$E$99980,Produccion_UO!$J995,Resultados_Dic3!$A$3:$A$99980,Produccion_UO!$H995)*$I$978</f>
        <v>69.537828272222995</v>
      </c>
      <c r="AA995" s="21">
        <f>+SUMIFS(Resultados_Dic3!V$3:V$99980,Resultados_Dic3!$F$3:$F$99980,Produccion_UO!$K995,Resultados_Dic3!$D$3:$D$99980,Produccion_UO!$L991,Resultados_Dic3!$E$3:$E$99980,Produccion_UO!$J995,Resultados_Dic3!$A$3:$A$99980,Produccion_UO!$H995)*$I$978</f>
        <v>70.432608272223007</v>
      </c>
      <c r="AB995" s="21">
        <f>+SUMIFS(Resultados_Dic3!W$3:W$99980,Resultados_Dic3!$F$3:$F$99980,Produccion_UO!$K995,Resultados_Dic3!$D$3:$D$99980,Produccion_UO!$L991,Resultados_Dic3!$E$3:$E$99980,Produccion_UO!$J995,Resultados_Dic3!$A$3:$A$99980,Produccion_UO!$H995)*$I$978</f>
        <v>71.329698848148695</v>
      </c>
      <c r="AC995" s="21">
        <f>+SUMIFS(Resultados_Dic3!X$3:X$99980,Resultados_Dic3!$F$3:$F$99980,Produccion_UO!$K995,Resultados_Dic3!$D$3:$D$99980,Produccion_UO!$L991,Resultados_Dic3!$E$3:$E$99980,Produccion_UO!$J995,Resultados_Dic3!$A$3:$A$99980,Produccion_UO!$H995)*$I$978</f>
        <v>72.229100000000003</v>
      </c>
      <c r="AD995" s="21">
        <f>+SUMIFS(Resultados_Dic3!Y$3:Y$99980,Resultados_Dic3!$F$3:$F$99980,Produccion_UO!$K995,Resultados_Dic3!$D$3:$D$99980,Produccion_UO!$L991,Resultados_Dic3!$E$3:$E$99980,Produccion_UO!$J995,Resultados_Dic3!$A$3:$A$99980,Produccion_UO!$H995)*$I$978</f>
        <v>72.869790694937095</v>
      </c>
      <c r="AE995" s="21">
        <f>+SUMIFS(Resultados_Dic3!Z$3:Z$99980,Resultados_Dic3!$F$3:$F$99980,Produccion_UO!$K995,Resultados_Dic3!$D$3:$D$99980,Produccion_UO!$L991,Resultados_Dic3!$E$3:$E$99980,Produccion_UO!$J995,Resultados_Dic3!$A$3:$A$99980,Produccion_UO!$H995)*$I$978</f>
        <v>73.511936042405594</v>
      </c>
      <c r="AF995" s="21">
        <f>+SUMIFS(Resultados_Dic3!AA$3:AA$99980,Resultados_Dic3!$F$3:$F$99980,Produccion_UO!$K995,Resultados_Dic3!$D$3:$D$99980,Produccion_UO!$L991,Resultados_Dic3!$E$3:$E$99980,Produccion_UO!$J995,Resultados_Dic3!$A$3:$A$99980,Produccion_UO!$H995)*$I$978</f>
        <v>74.1555360424056</v>
      </c>
      <c r="AG995" s="21">
        <f>+SUMIFS(Resultados_Dic3!AB$3:AB$99980,Resultados_Dic3!$F$3:$F$99980,Produccion_UO!$K995,Resultados_Dic3!$D$3:$D$99980,Produccion_UO!$L991,Resultados_Dic3!$E$3:$E$99980,Produccion_UO!$J995,Resultados_Dic3!$A$3:$A$99980,Produccion_UO!$H995)*$I$978</f>
        <v>74.8005906949371</v>
      </c>
      <c r="AH995" s="21">
        <f>+SUMIFS(Resultados_Dic3!AC$3:AC$99980,Resultados_Dic3!$F$3:$F$99980,Produccion_UO!$K995,Resultados_Dic3!$D$3:$D$99980,Produccion_UO!$L991,Resultados_Dic3!$E$3:$E$99980,Produccion_UO!$J995,Resultados_Dic3!$A$3:$A$99980,Produccion_UO!$H995)*$I$978</f>
        <v>75.447100000000006</v>
      </c>
      <c r="AI995" s="21">
        <f>+SUMIFS(Resultados_Dic3!AD$3:AD$99980,Resultados_Dic3!$F$3:$F$99980,Produccion_UO!$K995,Resultados_Dic3!$D$3:$D$99980,Produccion_UO!$L991,Resultados_Dic3!$E$3:$E$99980,Produccion_UO!$J995,Resultados_Dic3!$A$3:$A$99980,Produccion_UO!$H995)*$I$978</f>
        <v>76.3298180053891</v>
      </c>
      <c r="AJ995" s="21">
        <f>+SUMIFS(Resultados_Dic3!AE$3:AE$99980,Resultados_Dic3!$F$3:$F$99980,Produccion_UO!$K995,Resultados_Dic3!$D$3:$D$99980,Produccion_UO!$L991,Resultados_Dic3!$E$3:$E$99980,Produccion_UO!$J995,Resultados_Dic3!$A$3:$A$99980,Produccion_UO!$H995)*$I$978</f>
        <v>77.214477008083605</v>
      </c>
      <c r="AK995" s="21">
        <f>+SUMIFS(Resultados_Dic3!AF$3:AF$99980,Resultados_Dic3!$F$3:$F$99980,Produccion_UO!$K995,Resultados_Dic3!$D$3:$D$99980,Produccion_UO!$L991,Resultados_Dic3!$E$3:$E$99980,Produccion_UO!$J995,Resultados_Dic3!$A$3:$A$99980,Produccion_UO!$H995)*$I$978</f>
        <v>78.101077008083607</v>
      </c>
      <c r="AL995" s="21">
        <f>+SUMIFS(Resultados_Dic3!AG$3:AG$99980,Resultados_Dic3!$F$3:$F$99980,Produccion_UO!$K995,Resultados_Dic3!$D$3:$D$99980,Produccion_UO!$L991,Resultados_Dic3!$E$3:$E$99980,Produccion_UO!$J995,Resultados_Dic3!$A$3:$A$99980,Produccion_UO!$H995)*$I$978</f>
        <v>78.989618005389104</v>
      </c>
      <c r="AM995" s="21">
        <f>+SUMIFS(Resultados_Dic3!AH$3:AH$99980,Resultados_Dic3!$F$3:$F$99980,Produccion_UO!$K995,Resultados_Dic3!$D$3:$D$99980,Produccion_UO!$L991,Resultados_Dic3!$E$3:$E$99980,Produccion_UO!$J995,Resultados_Dic3!$A$3:$A$99980,Produccion_UO!$H995)*$I$978</f>
        <v>79.880099999999999</v>
      </c>
      <c r="AN995" s="21">
        <f>+SUMIFS(Resultados_Dic3!AI$3:AI$99980,Resultados_Dic3!$F$3:$F$99980,Produccion_UO!$K995,Resultados_Dic3!$D$3:$D$99980,Produccion_UO!$L991,Resultados_Dic3!$E$3:$E$99980,Produccion_UO!$J995,Resultados_Dic3!$A$3:$A$99980,Produccion_UO!$H995)*$I$978</f>
        <v>80.908667769812098</v>
      </c>
      <c r="AO995" s="21">
        <f>+SUMIFS(Resultados_Dic3!AJ$3:AJ$99980,Resultados_Dic3!$F$3:$F$99980,Produccion_UO!$K995,Resultados_Dic3!$D$3:$D$99980,Produccion_UO!$L991,Resultados_Dic3!$E$3:$E$99980,Produccion_UO!$J995,Resultados_Dic3!$A$3:$A$99980,Produccion_UO!$H995)*$I$978</f>
        <v>81.939361654718198</v>
      </c>
      <c r="AP995" s="21">
        <f>+SUMIFS(Resultados_Dic3!AK$3:AK$99980,Resultados_Dic3!$F$3:$F$99980,Produccion_UO!$K995,Resultados_Dic3!$D$3:$D$99980,Produccion_UO!$L991,Resultados_Dic3!$E$3:$E$99980,Produccion_UO!$J995,Resultados_Dic3!$A$3:$A$99980,Produccion_UO!$H995)*$I$978</f>
        <v>82.972181654718199</v>
      </c>
      <c r="AQ995" s="21">
        <f>+SUMIFS(Resultados_Dic3!AL$3:AL$99980,Resultados_Dic3!$F$3:$F$99980,Produccion_UO!$K995,Resultados_Dic3!$D$3:$D$99980,Produccion_UO!$L991,Resultados_Dic3!$E$3:$E$99980,Produccion_UO!$J995,Resultados_Dic3!$A$3:$A$99980,Produccion_UO!$H995)*$I$978</f>
        <v>84.007127769812101</v>
      </c>
      <c r="AR995" s="226">
        <f>+SUMIFS(Resultados_Dic3!AM$3:AM$99980,Resultados_Dic3!$F$3:$F$99980,Produccion_UO!$K995,Resultados_Dic3!$D$3:$D$99980,Produccion_UO!$L991,Resultados_Dic3!$E$3:$E$99980,Produccion_UO!$J995,Resultados_Dic3!$A$3:$A$99980,Produccion_UO!$H995)*$I$978</f>
        <v>85.044200000000004</v>
      </c>
    </row>
    <row r="996" spans="8:44" x14ac:dyDescent="0.25">
      <c r="H996" s="17" t="str">
        <f t="shared" si="266"/>
        <v>DIC7</v>
      </c>
      <c r="I996" s="24"/>
      <c r="J996" s="24" t="s">
        <v>71</v>
      </c>
      <c r="K996" s="108" t="s">
        <v>239</v>
      </c>
      <c r="L996" s="264" t="s">
        <v>43</v>
      </c>
      <c r="M996" s="270">
        <f>+SUMIFS(Resultados_Dic3!H$3:H$99980,Resultados_Dic3!$F$3:$F$99980,Produccion_UO!$K996,Resultados_Dic3!$D$3:$D$99980,Produccion_UO!$L991,Resultados_Dic3!$E$3:$E$99980,Produccion_UO!$J996,Resultados_Dic3!$A$3:$A$99980,Produccion_UO!$H996)*$I$978</f>
        <v>18.123999999999999</v>
      </c>
      <c r="N996" s="21">
        <f>+SUMIFS(Resultados_Dic3!I$3:I$99980,Resultados_Dic3!$F$3:$F$99980,Produccion_UO!$K996,Resultados_Dic3!$D$3:$D$99980,Produccion_UO!$L991,Resultados_Dic3!$E$3:$E$99980,Produccion_UO!$J996,Resultados_Dic3!$A$3:$A$99980,Produccion_UO!$H996)*$I$978</f>
        <v>18.086500000000001</v>
      </c>
      <c r="O996" s="21">
        <f>+SUMIFS(Resultados_Dic3!J$3:J$99980,Resultados_Dic3!$F$3:$F$99980,Produccion_UO!$K996,Resultados_Dic3!$D$3:$D$99980,Produccion_UO!$L991,Resultados_Dic3!$E$3:$E$99980,Produccion_UO!$J996,Resultados_Dic3!$A$3:$A$99980,Produccion_UO!$H996)*$I$978</f>
        <v>18.4896518607021</v>
      </c>
      <c r="P996" s="21">
        <f>+SUMIFS(Resultados_Dic3!K$3:K$99980,Resultados_Dic3!$F$3:$F$99980,Produccion_UO!$K996,Resultados_Dic3!$D$3:$D$99980,Produccion_UO!$L991,Resultados_Dic3!$E$3:$E$99980,Produccion_UO!$J996,Resultados_Dic3!$A$3:$A$99980,Produccion_UO!$H996)*$I$978</f>
        <v>18.888397791053201</v>
      </c>
      <c r="Q996" s="21">
        <f>+SUMIFS(Resultados_Dic3!L$3:L$99980,Resultados_Dic3!$F$3:$F$99980,Produccion_UO!$K996,Resultados_Dic3!$D$3:$D$99980,Produccion_UO!$L991,Resultados_Dic3!$E$3:$E$99980,Produccion_UO!$J996,Resultados_Dic3!$A$3:$A$99980,Produccion_UO!$H996)*$I$978</f>
        <v>19.282737791053201</v>
      </c>
      <c r="R996" s="21">
        <f>+SUMIFS(Resultados_Dic3!M$3:M$99980,Resultados_Dic3!$F$3:$F$99980,Produccion_UO!$K996,Resultados_Dic3!$D$3:$D$99980,Produccion_UO!$L991,Resultados_Dic3!$E$3:$E$99980,Produccion_UO!$J996,Resultados_Dic3!$A$3:$A$99980,Produccion_UO!$H996)*$I$978</f>
        <v>19.672671860702099</v>
      </c>
      <c r="S996" s="21">
        <f>+SUMIFS(Resultados_Dic3!N$3:N$99980,Resultados_Dic3!$F$3:$F$99980,Produccion_UO!$K996,Resultados_Dic3!$D$3:$D$99980,Produccion_UO!$L991,Resultados_Dic3!$E$3:$E$99980,Produccion_UO!$J996,Resultados_Dic3!$A$3:$A$99980,Produccion_UO!$H996)*$I$978</f>
        <v>20.058199999999999</v>
      </c>
      <c r="T996" s="21">
        <f>+SUMIFS(Resultados_Dic3!O$3:O$99980,Resultados_Dic3!$F$3:$F$99980,Produccion_UO!$K996,Resultados_Dic3!$D$3:$D$99980,Produccion_UO!$L991,Resultados_Dic3!$E$3:$E$99980,Produccion_UO!$J996,Resultados_Dic3!$A$3:$A$99980,Produccion_UO!$H996)*$I$978</f>
        <v>20.396947125651501</v>
      </c>
      <c r="U996" s="21">
        <f>+SUMIFS(Resultados_Dic3!P$3:P$99980,Resultados_Dic3!$F$3:$F$99980,Produccion_UO!$K996,Resultados_Dic3!$D$3:$D$99980,Produccion_UO!$L991,Resultados_Dic3!$E$3:$E$99980,Produccion_UO!$J996,Resultados_Dic3!$A$3:$A$99980,Produccion_UO!$H996)*$I$978</f>
        <v>20.7314306884772</v>
      </c>
      <c r="V996" s="21">
        <f>+SUMIFS(Resultados_Dic3!Q$3:Q$99980,Resultados_Dic3!$F$3:$F$99980,Produccion_UO!$K996,Resultados_Dic3!$D$3:$D$99980,Produccion_UO!$L991,Resultados_Dic3!$E$3:$E$99980,Produccion_UO!$J996,Resultados_Dic3!$A$3:$A$99980,Produccion_UO!$H996)*$I$978</f>
        <v>21.061650688477201</v>
      </c>
      <c r="W996" s="21">
        <f>+SUMIFS(Resultados_Dic3!R$3:R$99980,Resultados_Dic3!$F$3:$F$99980,Produccion_UO!$K996,Resultados_Dic3!$D$3:$D$99980,Produccion_UO!$L991,Resultados_Dic3!$E$3:$E$99980,Produccion_UO!$J996,Resultados_Dic3!$A$3:$A$99980,Produccion_UO!$H996)*$I$978</f>
        <v>21.387607125651499</v>
      </c>
      <c r="X996" s="21">
        <f>+SUMIFS(Resultados_Dic3!S$3:S$99980,Resultados_Dic3!$F$3:$F$99980,Produccion_UO!$K996,Resultados_Dic3!$D$3:$D$99980,Produccion_UO!$L991,Resultados_Dic3!$E$3:$E$99980,Produccion_UO!$J996,Resultados_Dic3!$A$3:$A$99980,Produccion_UO!$H996)*$I$978</f>
        <v>21.709299999999999</v>
      </c>
      <c r="Y996" s="21">
        <f>+SUMIFS(Resultados_Dic3!T$3:T$99980,Resultados_Dic3!$F$3:$F$99980,Produccion_UO!$K996,Resultados_Dic3!$D$3:$D$99980,Produccion_UO!$L991,Resultados_Dic3!$E$3:$E$99980,Produccion_UO!$J996,Resultados_Dic3!$A$3:$A$99980,Produccion_UO!$H996)*$I$978</f>
        <v>21.862141151851301</v>
      </c>
      <c r="Z996" s="21">
        <f>+SUMIFS(Resultados_Dic3!U$3:U$99980,Resultados_Dic3!$F$3:$F$99980,Produccion_UO!$K996,Resultados_Dic3!$D$3:$D$99980,Produccion_UO!$L991,Resultados_Dic3!$E$3:$E$99980,Produccion_UO!$J996,Resultados_Dic3!$A$3:$A$99980,Produccion_UO!$H996)*$I$978</f>
        <v>22.012671727777001</v>
      </c>
      <c r="AA996" s="21">
        <f>+SUMIFS(Resultados_Dic3!V$3:V$99980,Resultados_Dic3!$F$3:$F$99980,Produccion_UO!$K996,Resultados_Dic3!$D$3:$D$99980,Produccion_UO!$L991,Resultados_Dic3!$E$3:$E$99980,Produccion_UO!$J996,Resultados_Dic3!$A$3:$A$99980,Produccion_UO!$H996)*$I$978</f>
        <v>22.160891727776999</v>
      </c>
      <c r="AB996" s="21">
        <f>+SUMIFS(Resultados_Dic3!W$3:W$99980,Resultados_Dic3!$F$3:$F$99980,Produccion_UO!$K996,Resultados_Dic3!$D$3:$D$99980,Produccion_UO!$L991,Resultados_Dic3!$E$3:$E$99980,Produccion_UO!$J996,Resultados_Dic3!$A$3:$A$99980,Produccion_UO!$H996)*$I$978</f>
        <v>22.306801151851399</v>
      </c>
      <c r="AC996" s="21">
        <f>+SUMIFS(Resultados_Dic3!X$3:X$99980,Resultados_Dic3!$F$3:$F$99980,Produccion_UO!$K996,Resultados_Dic3!$D$3:$D$99980,Produccion_UO!$L991,Resultados_Dic3!$E$3:$E$99980,Produccion_UO!$J996,Resultados_Dic3!$A$3:$A$99980,Produccion_UO!$H996)*$I$978</f>
        <v>22.450399999999998</v>
      </c>
      <c r="AD996" s="21">
        <f>+SUMIFS(Resultados_Dic3!Y$3:Y$99980,Resultados_Dic3!$F$3:$F$99980,Produccion_UO!$K996,Resultados_Dic3!$D$3:$D$99980,Produccion_UO!$L991,Resultados_Dic3!$E$3:$E$99980,Produccion_UO!$J996,Resultados_Dic3!$A$3:$A$99980,Produccion_UO!$H996)*$I$978</f>
        <v>22.521829305062901</v>
      </c>
      <c r="AE996" s="21">
        <f>+SUMIFS(Resultados_Dic3!Z$3:Z$99980,Resultados_Dic3!$F$3:$F$99980,Produccion_UO!$K996,Resultados_Dic3!$D$3:$D$99980,Produccion_UO!$L991,Resultados_Dic3!$E$3:$E$99980,Produccion_UO!$J996,Resultados_Dic3!$A$3:$A$99980,Produccion_UO!$H996)*$I$978</f>
        <v>22.591803957594401</v>
      </c>
      <c r="AF996" s="21">
        <f>+SUMIFS(Resultados_Dic3!AA$3:AA$99980,Resultados_Dic3!$F$3:$F$99980,Produccion_UO!$K996,Resultados_Dic3!$D$3:$D$99980,Produccion_UO!$L991,Resultados_Dic3!$E$3:$E$99980,Produccion_UO!$J996,Resultados_Dic3!$A$3:$A$99980,Produccion_UO!$H996)*$I$978</f>
        <v>22.6603239575944</v>
      </c>
      <c r="AG996" s="21">
        <f>+SUMIFS(Resultados_Dic3!AB$3:AB$99980,Resultados_Dic3!$F$3:$F$99980,Produccion_UO!$K996,Resultados_Dic3!$D$3:$D$99980,Produccion_UO!$L991,Resultados_Dic3!$E$3:$E$99980,Produccion_UO!$J996,Resultados_Dic3!$A$3:$A$99980,Produccion_UO!$H996)*$I$978</f>
        <v>22.7273893050629</v>
      </c>
      <c r="AH996" s="21">
        <f>+SUMIFS(Resultados_Dic3!AC$3:AC$99980,Resultados_Dic3!$F$3:$F$99980,Produccion_UO!$K996,Resultados_Dic3!$D$3:$D$99980,Produccion_UO!$L991,Resultados_Dic3!$E$3:$E$99980,Produccion_UO!$J996,Resultados_Dic3!$A$3:$A$99980,Produccion_UO!$H996)*$I$978</f>
        <v>22.792999999999999</v>
      </c>
      <c r="AI996" s="21">
        <f>+SUMIFS(Resultados_Dic3!AD$3:AD$99980,Resultados_Dic3!$F$3:$F$99980,Produccion_UO!$K996,Resultados_Dic3!$D$3:$D$99980,Produccion_UO!$L991,Resultados_Dic3!$E$3:$E$99980,Produccion_UO!$J996,Resultados_Dic3!$A$3:$A$99980,Produccion_UO!$H996)*$I$978</f>
        <v>22.937561994610899</v>
      </c>
      <c r="AJ996" s="21">
        <f>+SUMIFS(Resultados_Dic3!AE$3:AE$99980,Resultados_Dic3!$F$3:$F$99980,Produccion_UO!$K996,Resultados_Dic3!$D$3:$D$99980,Produccion_UO!$L991,Resultados_Dic3!$E$3:$E$99980,Produccion_UO!$J996,Resultados_Dic3!$A$3:$A$99980,Produccion_UO!$H996)*$I$978</f>
        <v>23.080182991916399</v>
      </c>
      <c r="AK996" s="21">
        <f>+SUMIFS(Resultados_Dic3!AF$3:AF$99980,Resultados_Dic3!$F$3:$F$99980,Produccion_UO!$K996,Resultados_Dic3!$D$3:$D$99980,Produccion_UO!$L991,Resultados_Dic3!$E$3:$E$99980,Produccion_UO!$J996,Resultados_Dic3!$A$3:$A$99980,Produccion_UO!$H996)*$I$978</f>
        <v>23.220862991916398</v>
      </c>
      <c r="AL996" s="21">
        <f>+SUMIFS(Resultados_Dic3!AG$3:AG$99980,Resultados_Dic3!$F$3:$F$99980,Produccion_UO!$K996,Resultados_Dic3!$D$3:$D$99980,Produccion_UO!$L991,Resultados_Dic3!$E$3:$E$99980,Produccion_UO!$J996,Resultados_Dic3!$A$3:$A$99980,Produccion_UO!$H996)*$I$978</f>
        <v>23.359601994610902</v>
      </c>
      <c r="AM996" s="21">
        <f>+SUMIFS(Resultados_Dic3!AH$3:AH$99980,Resultados_Dic3!$F$3:$F$99980,Produccion_UO!$K996,Resultados_Dic3!$D$3:$D$99980,Produccion_UO!$L991,Resultados_Dic3!$E$3:$E$99980,Produccion_UO!$J996,Resultados_Dic3!$A$3:$A$99980,Produccion_UO!$H996)*$I$978</f>
        <v>23.496400000000001</v>
      </c>
      <c r="AN996" s="21">
        <f>+SUMIFS(Resultados_Dic3!AI$3:AI$99980,Resultados_Dic3!$F$3:$F$99980,Produccion_UO!$K996,Resultados_Dic3!$D$3:$D$99980,Produccion_UO!$L991,Resultados_Dic3!$E$3:$E$99980,Produccion_UO!$J996,Resultados_Dic3!$A$3:$A$99980,Produccion_UO!$H996)*$I$978</f>
        <v>23.680272230187899</v>
      </c>
      <c r="AO996" s="21">
        <f>+SUMIFS(Resultados_Dic3!AJ$3:AJ$99980,Resultados_Dic3!$F$3:$F$99980,Produccion_UO!$K996,Resultados_Dic3!$D$3:$D$99980,Produccion_UO!$L991,Resultados_Dic3!$E$3:$E$99980,Produccion_UO!$J996,Resultados_Dic3!$A$3:$A$99980,Produccion_UO!$H996)*$I$978</f>
        <v>23.8620183452818</v>
      </c>
      <c r="AP996" s="21">
        <f>+SUMIFS(Resultados_Dic3!AK$3:AK$99980,Resultados_Dic3!$F$3:$F$99980,Produccion_UO!$K996,Resultados_Dic3!$D$3:$D$99980,Produccion_UO!$L991,Resultados_Dic3!$E$3:$E$99980,Produccion_UO!$J996,Resultados_Dic3!$A$3:$A$99980,Produccion_UO!$H996)*$I$978</f>
        <v>24.0416383452818</v>
      </c>
      <c r="AQ996" s="21">
        <f>+SUMIFS(Resultados_Dic3!AL$3:AL$99980,Resultados_Dic3!$F$3:$F$99980,Produccion_UO!$K996,Resultados_Dic3!$D$3:$D$99980,Produccion_UO!$L991,Resultados_Dic3!$E$3:$E$99980,Produccion_UO!$J996,Resultados_Dic3!$A$3:$A$99980,Produccion_UO!$H996)*$I$978</f>
        <v>24.219132230187899</v>
      </c>
      <c r="AR996" s="226">
        <f>+SUMIFS(Resultados_Dic3!AM$3:AM$99980,Resultados_Dic3!$F$3:$F$99980,Produccion_UO!$K996,Resultados_Dic3!$D$3:$D$99980,Produccion_UO!$L991,Resultados_Dic3!$E$3:$E$99980,Produccion_UO!$J996,Resultados_Dic3!$A$3:$A$99980,Produccion_UO!$H996)*$I$978</f>
        <v>24.394500000000001</v>
      </c>
    </row>
    <row r="997" spans="8:44" x14ac:dyDescent="0.25">
      <c r="H997" s="17" t="str">
        <f t="shared" si="266"/>
        <v>DIC7</v>
      </c>
      <c r="I997" s="24"/>
      <c r="J997" s="24" t="s">
        <v>158</v>
      </c>
      <c r="K997" s="108" t="s">
        <v>239</v>
      </c>
      <c r="L997" s="264" t="s">
        <v>755</v>
      </c>
      <c r="M997" s="270">
        <f>+SUMIFS(Resultados_Dic3!H$3:H$99980,Resultados_Dic3!$F$3:$F$99980,Produccion_UO!$K997,Resultados_Dic3!$D$3:$D$99980,Produccion_UO!$K991,Resultados_Dic3!$E$3:$E$99980,Produccion_UO!$J997,Resultados_Dic3!$A$3:$A$99980,Produccion_UO!$H997)*$I$978</f>
        <v>3701.6354788720701</v>
      </c>
      <c r="N997" s="270">
        <f>+SUMIFS(Resultados_Dic3!I$3:I$99980,Resultados_Dic3!$F$3:$F$99980,Produccion_UO!$K997,Resultados_Dic3!$D$3:$D$99980,Produccion_UO!$K991,Resultados_Dic3!$E$3:$E$99980,Produccion_UO!$J997,Resultados_Dic3!$A$3:$A$99980,Produccion_UO!$H997)*$I$978</f>
        <v>3798.4218420904799</v>
      </c>
      <c r="O997" s="270">
        <f>+SUMIFS(Resultados_Dic3!J$3:J$99980,Resultados_Dic3!$F$3:$F$99980,Produccion_UO!$K997,Resultados_Dic3!$D$3:$D$99980,Produccion_UO!$K991,Resultados_Dic3!$E$3:$E$99980,Produccion_UO!$J997,Resultados_Dic3!$A$3:$A$99980,Produccion_UO!$H997)*$I$978</f>
        <v>3901.4222324976599</v>
      </c>
      <c r="P997" s="270">
        <f>+SUMIFS(Resultados_Dic3!K$3:K$99980,Resultados_Dic3!$F$3:$F$99980,Produccion_UO!$K997,Resultados_Dic3!$D$3:$D$99980,Produccion_UO!$K991,Resultados_Dic3!$E$3:$E$99980,Produccion_UO!$J997,Resultados_Dic3!$A$3:$A$99980,Produccion_UO!$H997)*$I$978</f>
        <v>4004.45897084643</v>
      </c>
      <c r="Q997" s="270">
        <f>+SUMIFS(Resultados_Dic3!L$3:L$99980,Resultados_Dic3!$F$3:$F$99980,Produccion_UO!$K997,Resultados_Dic3!$D$3:$D$99980,Produccion_UO!$K991,Resultados_Dic3!$E$3:$E$99980,Produccion_UO!$J997,Resultados_Dic3!$A$3:$A$99980,Produccion_UO!$H997)*$I$978</f>
        <v>4107.5320571368102</v>
      </c>
      <c r="R997" s="270">
        <f>+SUMIFS(Resultados_Dic3!M$3:M$99980,Resultados_Dic3!$F$3:$F$99980,Produccion_UO!$K997,Resultados_Dic3!$D$3:$D$99980,Produccion_UO!$K991,Resultados_Dic3!$E$3:$E$99980,Produccion_UO!$J997,Resultados_Dic3!$A$3:$A$99980,Produccion_UO!$H997)*$I$978</f>
        <v>4210.6414913687704</v>
      </c>
      <c r="S997" s="270">
        <f>+SUMIFS(Resultados_Dic3!N$3:N$99980,Resultados_Dic3!$F$3:$F$99980,Produccion_UO!$K997,Resultados_Dic3!$D$3:$D$99980,Produccion_UO!$K991,Resultados_Dic3!$E$3:$E$99980,Produccion_UO!$J997,Resultados_Dic3!$A$3:$A$99980,Produccion_UO!$H997)*$I$978</f>
        <v>4313.7872735423398</v>
      </c>
      <c r="T997" s="270">
        <f>+SUMIFS(Resultados_Dic3!O$3:O$99980,Resultados_Dic3!$F$3:$F$99980,Produccion_UO!$K997,Resultados_Dic3!$D$3:$D$99980,Produccion_UO!$K991,Resultados_Dic3!$E$3:$E$99980,Produccion_UO!$J997,Resultados_Dic3!$A$3:$A$99980,Produccion_UO!$H997)*$I$978</f>
        <v>4408.89592645838</v>
      </c>
      <c r="U997" s="270">
        <f>+SUMIFS(Resultados_Dic3!P$3:P$99980,Resultados_Dic3!$F$3:$F$99980,Produccion_UO!$K997,Resultados_Dic3!$D$3:$D$99980,Produccion_UO!$K991,Resultados_Dic3!$E$3:$E$99980,Produccion_UO!$J997,Resultados_Dic3!$A$3:$A$99980,Produccion_UO!$H997)*$I$978</f>
        <v>4504.03975281573</v>
      </c>
      <c r="V997" s="270">
        <f>+SUMIFS(Resultados_Dic3!Q$3:Q$99980,Resultados_Dic3!$F$3:$F$99980,Produccion_UO!$K997,Resultados_Dic3!$D$3:$D$99980,Produccion_UO!$K991,Resultados_Dic3!$E$3:$E$99980,Produccion_UO!$J997,Resultados_Dic3!$A$3:$A$99980,Produccion_UO!$H997)*$I$978</f>
        <v>4599.2187526143798</v>
      </c>
      <c r="W997" s="270">
        <f>+SUMIFS(Resultados_Dic3!R$3:R$99980,Resultados_Dic3!$F$3:$F$99980,Produccion_UO!$K997,Resultados_Dic3!$D$3:$D$99980,Produccion_UO!$K991,Resultados_Dic3!$E$3:$E$99980,Produccion_UO!$J997,Resultados_Dic3!$A$3:$A$99980,Produccion_UO!$H997)*$I$978</f>
        <v>4694.4329258543303</v>
      </c>
      <c r="X997" s="270">
        <f>+SUMIFS(Resultados_Dic3!S$3:S$99980,Resultados_Dic3!$F$3:$F$99980,Produccion_UO!$K997,Resultados_Dic3!$D$3:$D$99980,Produccion_UO!$K991,Resultados_Dic3!$E$3:$E$99980,Produccion_UO!$J997,Resultados_Dic3!$A$3:$A$99980,Produccion_UO!$H997)*$I$978</f>
        <v>4789.6822725355896</v>
      </c>
      <c r="Y997" s="270">
        <f>+SUMIFS(Resultados_Dic3!T$3:T$99980,Resultados_Dic3!$F$3:$F$99980,Produccion_UO!$K997,Resultados_Dic3!$D$3:$D$99980,Produccion_UO!$K991,Resultados_Dic3!$E$3:$E$99980,Produccion_UO!$J997,Resultados_Dic3!$A$3:$A$99980,Produccion_UO!$H997)*$I$978</f>
        <v>4846.3486640608298</v>
      </c>
      <c r="Z997" s="270">
        <f>+SUMIFS(Resultados_Dic3!U$3:U$99980,Resultados_Dic3!$F$3:$F$99980,Produccion_UO!$K997,Resultados_Dic3!$D$3:$D$99980,Produccion_UO!$K991,Resultados_Dic3!$E$3:$E$99980,Produccion_UO!$J997,Resultados_Dic3!$A$3:$A$99980,Produccion_UO!$H997)*$I$978</f>
        <v>4903.0341173215302</v>
      </c>
      <c r="AA997" s="270">
        <f>+SUMIFS(Resultados_Dic3!V$3:V$99980,Resultados_Dic3!$F$3:$F$99980,Produccion_UO!$K997,Resultados_Dic3!$D$3:$D$99980,Produccion_UO!$K991,Resultados_Dic3!$E$3:$E$99980,Produccion_UO!$J997,Resultados_Dic3!$A$3:$A$99980,Produccion_UO!$H997)*$I$978</f>
        <v>4959.7386323176897</v>
      </c>
      <c r="AB997" s="270">
        <f>+SUMIFS(Resultados_Dic3!W$3:W$99980,Resultados_Dic3!$F$3:$F$99980,Produccion_UO!$K997,Resultados_Dic3!$D$3:$D$99980,Produccion_UO!$K991,Resultados_Dic3!$E$3:$E$99980,Produccion_UO!$J997,Resultados_Dic3!$A$3:$A$99980,Produccion_UO!$H997)*$I$978</f>
        <v>5016.4622090493003</v>
      </c>
      <c r="AC997" s="270">
        <f>+SUMIFS(Resultados_Dic3!X$3:X$99980,Resultados_Dic3!$F$3:$F$99980,Produccion_UO!$K997,Resultados_Dic3!$D$3:$D$99980,Produccion_UO!$K991,Resultados_Dic3!$E$3:$E$99980,Produccion_UO!$J997,Resultados_Dic3!$A$3:$A$99980,Produccion_UO!$H997)*$I$978</f>
        <v>5073.2048475163801</v>
      </c>
      <c r="AD997" s="270">
        <f>+SUMIFS(Resultados_Dic3!Y$3:Y$99980,Resultados_Dic3!$F$3:$F$99980,Produccion_UO!$K997,Resultados_Dic3!$D$3:$D$99980,Produccion_UO!$K991,Resultados_Dic3!$E$3:$E$99980,Produccion_UO!$J997,Resultados_Dic3!$A$3:$A$99980,Produccion_UO!$H997)*$I$978</f>
        <v>5112.1660862422204</v>
      </c>
      <c r="AE997" s="270">
        <f>+SUMIFS(Resultados_Dic3!Z$3:Z$99980,Resultados_Dic3!$F$3:$F$99980,Produccion_UO!$K997,Resultados_Dic3!$D$3:$D$99980,Produccion_UO!$K991,Resultados_Dic3!$E$3:$E$99980,Produccion_UO!$J997,Resultados_Dic3!$A$3:$A$99980,Produccion_UO!$H997)*$I$978</f>
        <v>5151.1393255266303</v>
      </c>
      <c r="AF997" s="270">
        <f>+SUMIFS(Resultados_Dic3!AA$3:AA$99980,Resultados_Dic3!$F$3:$F$99980,Produccion_UO!$K997,Resultados_Dic3!$D$3:$D$99980,Produccion_UO!$K991,Resultados_Dic3!$E$3:$E$99980,Produccion_UO!$J997,Resultados_Dic3!$A$3:$A$99980,Produccion_UO!$H997)*$I$978</f>
        <v>5190.1245653696196</v>
      </c>
      <c r="AG997" s="270">
        <f>+SUMIFS(Resultados_Dic3!AB$3:AB$99980,Resultados_Dic3!$F$3:$F$99980,Produccion_UO!$K997,Resultados_Dic3!$D$3:$D$99980,Produccion_UO!$K991,Resultados_Dic3!$E$3:$E$99980,Produccion_UO!$J997,Resultados_Dic3!$A$3:$A$99980,Produccion_UO!$H997)*$I$978</f>
        <v>5229.1218057711903</v>
      </c>
      <c r="AH997" s="270">
        <f>+SUMIFS(Resultados_Dic3!AC$3:AC$99980,Resultados_Dic3!$F$3:$F$99980,Produccion_UO!$K997,Resultados_Dic3!$D$3:$D$99980,Produccion_UO!$K991,Resultados_Dic3!$E$3:$E$99980,Produccion_UO!$J997,Resultados_Dic3!$A$3:$A$99980,Produccion_UO!$H997)*$I$978</f>
        <v>5268.1310467313297</v>
      </c>
      <c r="AI997" s="270">
        <f>+SUMIFS(Resultados_Dic3!AD$3:AD$99980,Resultados_Dic3!$F$3:$F$99980,Produccion_UO!$K997,Resultados_Dic3!$D$3:$D$99980,Produccion_UO!$K991,Resultados_Dic3!$E$3:$E$99980,Produccion_UO!$J997,Resultados_Dic3!$A$3:$A$99980,Produccion_UO!$H997)*$I$978</f>
        <v>5323.9926645680298</v>
      </c>
      <c r="AJ997" s="270">
        <f>+SUMIFS(Resultados_Dic3!AE$3:AE$99980,Resultados_Dic3!$F$3:$F$99980,Produccion_UO!$K997,Resultados_Dic3!$D$3:$D$99980,Produccion_UO!$K991,Resultados_Dic3!$E$3:$E$99980,Produccion_UO!$J997,Resultados_Dic3!$A$3:$A$99980,Produccion_UO!$H997)*$I$978</f>
        <v>5379.8702951990899</v>
      </c>
      <c r="AK997" s="270">
        <f>+SUMIFS(Resultados_Dic3!AF$3:AF$99980,Resultados_Dic3!$F$3:$F$99980,Produccion_UO!$K997,Resultados_Dic3!$D$3:$D$99980,Produccion_UO!$K991,Resultados_Dic3!$E$3:$E$99980,Produccion_UO!$J997,Resultados_Dic3!$A$3:$A$99980,Produccion_UO!$H997)*$I$978</f>
        <v>5435.7639386245201</v>
      </c>
      <c r="AL997" s="270">
        <f>+SUMIFS(Resultados_Dic3!AG$3:AG$99980,Resultados_Dic3!$F$3:$F$99980,Produccion_UO!$K997,Resultados_Dic3!$D$3:$D$99980,Produccion_UO!$K991,Resultados_Dic3!$E$3:$E$99980,Produccion_UO!$J997,Resultados_Dic3!$A$3:$A$99980,Produccion_UO!$H997)*$I$978</f>
        <v>5491.6735948443102</v>
      </c>
      <c r="AM997" s="270">
        <f>+SUMIFS(Resultados_Dic3!AH$3:AH$99980,Resultados_Dic3!$F$3:$F$99980,Produccion_UO!$K997,Resultados_Dic3!$D$3:$D$99980,Produccion_UO!$K991,Resultados_Dic3!$E$3:$E$99980,Produccion_UO!$J997,Resultados_Dic3!$A$3:$A$99980,Produccion_UO!$H997)*$I$978</f>
        <v>5547.5992638584703</v>
      </c>
      <c r="AN997" s="270">
        <f>+SUMIFS(Resultados_Dic3!AI$3:AI$99980,Resultados_Dic3!$F$3:$F$99980,Produccion_UO!$K997,Resultados_Dic3!$D$3:$D$99980,Produccion_UO!$K991,Resultados_Dic3!$E$3:$E$99980,Produccion_UO!$J997,Resultados_Dic3!$A$3:$A$99980,Produccion_UO!$H997)*$I$978</f>
        <v>5613.4202035546796</v>
      </c>
      <c r="AO997" s="270">
        <f>+SUMIFS(Resultados_Dic3!AJ$3:AJ$99980,Resultados_Dic3!$F$3:$F$99980,Produccion_UO!$K997,Resultados_Dic3!$D$3:$D$99980,Produccion_UO!$K991,Resultados_Dic3!$E$3:$E$99980,Produccion_UO!$J997,Resultados_Dic3!$A$3:$A$99980,Produccion_UO!$H997)*$I$978</f>
        <v>5679.2586832256602</v>
      </c>
      <c r="AP997" s="270">
        <f>+SUMIFS(Resultados_Dic3!AK$3:AK$99980,Resultados_Dic3!$F$3:$F$99980,Produccion_UO!$K997,Resultados_Dic3!$D$3:$D$99980,Produccion_UO!$K991,Resultados_Dic3!$E$3:$E$99980,Produccion_UO!$J997,Resultados_Dic3!$A$3:$A$99980,Produccion_UO!$H997)*$I$978</f>
        <v>5745.1147028714304</v>
      </c>
      <c r="AQ997" s="270">
        <f>+SUMIFS(Resultados_Dic3!AL$3:AL$99980,Resultados_Dic3!$F$3:$F$99980,Produccion_UO!$K997,Resultados_Dic3!$D$3:$D$99980,Produccion_UO!$K991,Resultados_Dic3!$E$3:$E$99980,Produccion_UO!$J997,Resultados_Dic3!$A$3:$A$99980,Produccion_UO!$H997)*$I$978</f>
        <v>5810.9882624919901</v>
      </c>
      <c r="AR997" s="270">
        <f>+SUMIFS(Resultados_Dic3!AM$3:AM$99980,Resultados_Dic3!$F$3:$F$99980,Produccion_UO!$K997,Resultados_Dic3!$D$3:$D$99980,Produccion_UO!$K991,Resultados_Dic3!$E$3:$E$99980,Produccion_UO!$J997,Resultados_Dic3!$A$3:$A$99980,Produccion_UO!$H997)*$I$978</f>
        <v>5876.8793620873303</v>
      </c>
    </row>
    <row r="1000" spans="8:44" ht="18.75" x14ac:dyDescent="0.3">
      <c r="I1000" s="266" t="s">
        <v>752</v>
      </c>
      <c r="K1000" s="34" t="s">
        <v>756</v>
      </c>
    </row>
    <row r="1001" spans="8:44" x14ac:dyDescent="0.25">
      <c r="I1001" s="115">
        <f>+IF(OR(J1001="OIL",J1001="OIL-eq"),$H$5,IF(J1001="GAS",$H$4,IF(J1001="GSL",$H$8,IF(J1001="DSL",$H$9,IF(J1001="KER",$H$10,IF(J1001="LPG",$H$11,IF(J1001="HFO",$H$12,IF(J1001="AVG",$H$13,IF(J1001="RFG",$H$14,IF(J1001="ELC",$H$15,$H$16))))))))))</f>
        <v>1</v>
      </c>
      <c r="J1001" s="262" t="s">
        <v>745</v>
      </c>
      <c r="K1001" s="108" t="s">
        <v>389</v>
      </c>
      <c r="L1001" s="108" t="s">
        <v>377</v>
      </c>
    </row>
    <row r="1003" spans="8:44" x14ac:dyDescent="0.25">
      <c r="I1003" s="266"/>
      <c r="M1003" s="251">
        <v>2019</v>
      </c>
      <c r="N1003" s="251">
        <v>2020</v>
      </c>
      <c r="O1003" s="251">
        <v>2021</v>
      </c>
      <c r="P1003" s="251">
        <v>2022</v>
      </c>
      <c r="Q1003" s="251">
        <v>2023</v>
      </c>
      <c r="R1003" s="251">
        <v>2024</v>
      </c>
      <c r="S1003" s="251">
        <v>2025</v>
      </c>
      <c r="T1003" s="251">
        <v>2026</v>
      </c>
      <c r="U1003" s="251">
        <v>2027</v>
      </c>
      <c r="V1003" s="251">
        <v>2028</v>
      </c>
      <c r="W1003" s="251">
        <v>2029</v>
      </c>
      <c r="X1003" s="251">
        <v>2030</v>
      </c>
      <c r="Y1003" s="251">
        <v>2031</v>
      </c>
      <c r="Z1003" s="251">
        <v>2032</v>
      </c>
      <c r="AA1003" s="251">
        <v>2033</v>
      </c>
      <c r="AB1003" s="251">
        <v>2034</v>
      </c>
      <c r="AC1003" s="251">
        <v>2035</v>
      </c>
      <c r="AD1003" s="251">
        <v>2036</v>
      </c>
      <c r="AE1003" s="251">
        <v>2037</v>
      </c>
      <c r="AF1003" s="251">
        <v>2038</v>
      </c>
      <c r="AG1003" s="251">
        <v>2039</v>
      </c>
      <c r="AH1003" s="251">
        <v>2040</v>
      </c>
      <c r="AI1003" s="251">
        <v>2041</v>
      </c>
      <c r="AJ1003" s="251">
        <v>2042</v>
      </c>
      <c r="AK1003" s="251">
        <v>2043</v>
      </c>
      <c r="AL1003" s="251">
        <v>2044</v>
      </c>
      <c r="AM1003" s="251">
        <v>2045</v>
      </c>
      <c r="AN1003" s="251">
        <v>2046</v>
      </c>
      <c r="AO1003" s="251">
        <v>2047</v>
      </c>
      <c r="AP1003" s="251">
        <v>2048</v>
      </c>
      <c r="AQ1003" s="251">
        <v>2049</v>
      </c>
      <c r="AR1003" s="251">
        <v>2050</v>
      </c>
    </row>
    <row r="1004" spans="8:44" x14ac:dyDescent="0.25">
      <c r="H1004" s="17" t="str">
        <f t="shared" ref="H1004:H1007" si="267">+$B$1</f>
        <v>DIC7</v>
      </c>
      <c r="J1004" s="273" t="s">
        <v>55</v>
      </c>
      <c r="K1004" s="274" t="s">
        <v>240</v>
      </c>
      <c r="L1004" s="275" t="s">
        <v>747</v>
      </c>
      <c r="M1004" s="276">
        <f>+SUMIFS(Resultados_Dic3!H$3:H$99980,Resultados_Dic3!$F$3:$F$99980,Produccion_UO!$K1004,Resultados_Dic3!$D$3:$D$99980,Produccion_UO!$K1001,Resultados_Dic3!$E$3:$E$99980,Produccion_UO!$J1004,Resultados_Dic3!$A$3:$A$99980,Produccion_UO!$H1004)*$I$978</f>
        <v>62.181399999999996</v>
      </c>
      <c r="N1004" s="277">
        <f>+SUMIFS(Resultados_Dic3!I$3:I$99980,Resultados_Dic3!$F$3:$F$99980,Produccion_UO!$K1004,Resultados_Dic3!$D$3:$D$99980,Produccion_UO!$K1001,Resultados_Dic3!$E$3:$E$99980,Produccion_UO!$J1004,Resultados_Dic3!$A$3:$A$99980,Produccion_UO!$H1004)*$I$978</f>
        <v>54.353099999999998</v>
      </c>
      <c r="O1004" s="277">
        <f>+SUMIFS(Resultados_Dic3!J$3:J$99980,Resultados_Dic3!$F$3:$F$99980,Produccion_UO!$K1004,Resultados_Dic3!$D$3:$D$99980,Produccion_UO!$K1001,Resultados_Dic3!$E$3:$E$99980,Produccion_UO!$J1004,Resultados_Dic3!$A$3:$A$99980,Produccion_UO!$H1004)*$I$978</f>
        <v>55.485239999999997</v>
      </c>
      <c r="P1004" s="277">
        <f>+SUMIFS(Resultados_Dic3!K$3:K$99980,Resultados_Dic3!$F$3:$F$99980,Produccion_UO!$K1004,Resultados_Dic3!$D$3:$D$99980,Produccion_UO!$K1001,Resultados_Dic3!$E$3:$E$99980,Produccion_UO!$J1004,Resultados_Dic3!$A$3:$A$99980,Produccion_UO!$H1004)*$I$978</f>
        <v>56.617379999999997</v>
      </c>
      <c r="Q1004" s="277">
        <f>+SUMIFS(Resultados_Dic3!L$3:L$99980,Resultados_Dic3!$F$3:$F$99980,Produccion_UO!$K1004,Resultados_Dic3!$D$3:$D$99980,Produccion_UO!$K1001,Resultados_Dic3!$E$3:$E$99980,Produccion_UO!$J1004,Resultados_Dic3!$A$3:$A$99980,Produccion_UO!$H1004)*$I$978</f>
        <v>57.749519999999997</v>
      </c>
      <c r="R1004" s="277">
        <f>+SUMIFS(Resultados_Dic3!M$3:M$99980,Resultados_Dic3!$F$3:$F$99980,Produccion_UO!$K1004,Resultados_Dic3!$D$3:$D$99980,Produccion_UO!$K1001,Resultados_Dic3!$E$3:$E$99980,Produccion_UO!$J1004,Resultados_Dic3!$A$3:$A$99980,Produccion_UO!$H1004)*$I$978</f>
        <v>58.881659999999997</v>
      </c>
      <c r="S1004" s="277">
        <f>+SUMIFS(Resultados_Dic3!N$3:N$99980,Resultados_Dic3!$F$3:$F$99980,Produccion_UO!$K1004,Resultados_Dic3!$D$3:$D$99980,Produccion_UO!$K1001,Resultados_Dic3!$E$3:$E$99980,Produccion_UO!$J1004,Resultados_Dic3!$A$3:$A$99980,Produccion_UO!$H1004)*$I$978</f>
        <v>60.013800000000003</v>
      </c>
      <c r="T1004" s="277">
        <f>+SUMIFS(Resultados_Dic3!O$3:O$99980,Resultados_Dic3!$F$3:$F$99980,Produccion_UO!$K1004,Resultados_Dic3!$D$3:$D$99980,Produccion_UO!$K1001,Resultados_Dic3!$E$3:$E$99980,Produccion_UO!$J1004,Resultados_Dic3!$A$3:$A$99980,Produccion_UO!$H1004)*$I$978</f>
        <v>61.532040000000002</v>
      </c>
      <c r="U1004" s="277">
        <f>+SUMIFS(Resultados_Dic3!P$3:P$99980,Resultados_Dic3!$F$3:$F$99980,Produccion_UO!$K1004,Resultados_Dic3!$D$3:$D$99980,Produccion_UO!$K1001,Resultados_Dic3!$E$3:$E$99980,Produccion_UO!$J1004,Resultados_Dic3!$A$3:$A$99980,Produccion_UO!$H1004)*$I$978</f>
        <v>63.050280000000001</v>
      </c>
      <c r="V1004" s="277">
        <f>+SUMIFS(Resultados_Dic3!Q$3:Q$99980,Resultados_Dic3!$F$3:$F$99980,Produccion_UO!$K1004,Resultados_Dic3!$D$3:$D$99980,Produccion_UO!$K1001,Resultados_Dic3!$E$3:$E$99980,Produccion_UO!$J1004,Resultados_Dic3!$A$3:$A$99980,Produccion_UO!$H1004)*$I$978</f>
        <v>64.568520000000007</v>
      </c>
      <c r="W1004" s="277">
        <f>+SUMIFS(Resultados_Dic3!R$3:R$99980,Resultados_Dic3!$F$3:$F$99980,Produccion_UO!$K1004,Resultados_Dic3!$D$3:$D$99980,Produccion_UO!$K1001,Resultados_Dic3!$E$3:$E$99980,Produccion_UO!$J1004,Resultados_Dic3!$A$3:$A$99980,Produccion_UO!$H1004)*$I$978</f>
        <v>66.086759999999998</v>
      </c>
      <c r="X1004" s="277">
        <f>+SUMIFS(Resultados_Dic3!S$3:S$99980,Resultados_Dic3!$F$3:$F$99980,Produccion_UO!$K1004,Resultados_Dic3!$D$3:$D$99980,Produccion_UO!$K1001,Resultados_Dic3!$E$3:$E$99980,Produccion_UO!$J1004,Resultados_Dic3!$A$3:$A$99980,Produccion_UO!$H1004)*$I$978</f>
        <v>67.605000000000004</v>
      </c>
      <c r="Y1004" s="277">
        <f>+SUMIFS(Resultados_Dic3!T$3:T$99980,Resultados_Dic3!$F$3:$F$99980,Produccion_UO!$K1004,Resultados_Dic3!$D$3:$D$99980,Produccion_UO!$K1001,Resultados_Dic3!$E$3:$E$99980,Produccion_UO!$J1004,Resultados_Dic3!$A$3:$A$99980,Produccion_UO!$H1004)*$I$978</f>
        <v>68.968959999999996</v>
      </c>
      <c r="Z1004" s="277">
        <f>+SUMIFS(Resultados_Dic3!U$3:U$99980,Resultados_Dic3!$F$3:$F$99980,Produccion_UO!$K1004,Resultados_Dic3!$D$3:$D$99980,Produccion_UO!$K1001,Resultados_Dic3!$E$3:$E$99980,Produccion_UO!$J1004,Resultados_Dic3!$A$3:$A$99980,Produccion_UO!$H1004)*$I$978</f>
        <v>70.332920000000001</v>
      </c>
      <c r="AA1004" s="277">
        <f>+SUMIFS(Resultados_Dic3!V$3:V$99980,Resultados_Dic3!$F$3:$F$99980,Produccion_UO!$K1004,Resultados_Dic3!$D$3:$D$99980,Produccion_UO!$K1001,Resultados_Dic3!$E$3:$E$99980,Produccion_UO!$J1004,Resultados_Dic3!$A$3:$A$99980,Produccion_UO!$H1004)*$I$978</f>
        <v>71.696879999999993</v>
      </c>
      <c r="AB1004" s="277">
        <f>+SUMIFS(Resultados_Dic3!W$3:W$99980,Resultados_Dic3!$F$3:$F$99980,Produccion_UO!$K1004,Resultados_Dic3!$D$3:$D$99980,Produccion_UO!$K1001,Resultados_Dic3!$E$3:$E$99980,Produccion_UO!$J1004,Resultados_Dic3!$A$3:$A$99980,Produccion_UO!$H1004)*$I$978</f>
        <v>73.060839999999999</v>
      </c>
      <c r="AC1004" s="277">
        <f>+SUMIFS(Resultados_Dic3!X$3:X$99980,Resultados_Dic3!$F$3:$F$99980,Produccion_UO!$K1004,Resultados_Dic3!$D$3:$D$99980,Produccion_UO!$K1001,Resultados_Dic3!$E$3:$E$99980,Produccion_UO!$J1004,Resultados_Dic3!$A$3:$A$99980,Produccion_UO!$H1004)*$I$978</f>
        <v>74.424800000000005</v>
      </c>
      <c r="AD1004" s="277">
        <f>+SUMIFS(Resultados_Dic3!Y$3:Y$99980,Resultados_Dic3!$F$3:$F$99980,Produccion_UO!$K1004,Resultados_Dic3!$D$3:$D$99980,Produccion_UO!$K1001,Resultados_Dic3!$E$3:$E$99980,Produccion_UO!$J1004,Resultados_Dic3!$A$3:$A$99980,Produccion_UO!$H1004)*$I$978</f>
        <v>75.68844</v>
      </c>
      <c r="AE1004" s="277">
        <f>+SUMIFS(Resultados_Dic3!Z$3:Z$99980,Resultados_Dic3!$F$3:$F$99980,Produccion_UO!$K1004,Resultados_Dic3!$D$3:$D$99980,Produccion_UO!$K1001,Resultados_Dic3!$E$3:$E$99980,Produccion_UO!$J1004,Resultados_Dic3!$A$3:$A$99980,Produccion_UO!$H1004)*$I$978</f>
        <v>76.952079999999995</v>
      </c>
      <c r="AF1004" s="277">
        <f>+SUMIFS(Resultados_Dic3!AA$3:AA$99980,Resultados_Dic3!$F$3:$F$99980,Produccion_UO!$K1004,Resultados_Dic3!$D$3:$D$99980,Produccion_UO!$K1001,Resultados_Dic3!$E$3:$E$99980,Produccion_UO!$J1004,Resultados_Dic3!$A$3:$A$99980,Produccion_UO!$H1004)*$I$978</f>
        <v>78.215720000000005</v>
      </c>
      <c r="AG1004" s="277">
        <f>+SUMIFS(Resultados_Dic3!AB$3:AB$99980,Resultados_Dic3!$F$3:$F$99980,Produccion_UO!$K1004,Resultados_Dic3!$D$3:$D$99980,Produccion_UO!$K1001,Resultados_Dic3!$E$3:$E$99980,Produccion_UO!$J1004,Resultados_Dic3!$A$3:$A$99980,Produccion_UO!$H1004)*$I$978</f>
        <v>79.47936</v>
      </c>
      <c r="AH1004" s="277">
        <f>+SUMIFS(Resultados_Dic3!AC$3:AC$99980,Resultados_Dic3!$F$3:$F$99980,Produccion_UO!$K1004,Resultados_Dic3!$D$3:$D$99980,Produccion_UO!$K1001,Resultados_Dic3!$E$3:$E$99980,Produccion_UO!$J1004,Resultados_Dic3!$A$3:$A$99980,Produccion_UO!$H1004)*$I$978</f>
        <v>80.742999999999995</v>
      </c>
      <c r="AI1004" s="277">
        <f>+SUMIFS(Resultados_Dic3!AD$3:AD$99980,Resultados_Dic3!$F$3:$F$99980,Produccion_UO!$K1004,Resultados_Dic3!$D$3:$D$99980,Produccion_UO!$K1001,Resultados_Dic3!$E$3:$E$99980,Produccion_UO!$J1004,Resultados_Dic3!$A$3:$A$99980,Produccion_UO!$H1004)*$I$978</f>
        <v>82.736779999999996</v>
      </c>
      <c r="AJ1004" s="277">
        <f>+SUMIFS(Resultados_Dic3!AE$3:AE$99980,Resultados_Dic3!$F$3:$F$99980,Produccion_UO!$K1004,Resultados_Dic3!$D$3:$D$99980,Produccion_UO!$K1001,Resultados_Dic3!$E$3:$E$99980,Produccion_UO!$J1004,Resultados_Dic3!$A$3:$A$99980,Produccion_UO!$H1004)*$I$978</f>
        <v>84.730559999999997</v>
      </c>
      <c r="AK1004" s="277">
        <f>+SUMIFS(Resultados_Dic3!AF$3:AF$99980,Resultados_Dic3!$F$3:$F$99980,Produccion_UO!$K1004,Resultados_Dic3!$D$3:$D$99980,Produccion_UO!$K1001,Resultados_Dic3!$E$3:$E$99980,Produccion_UO!$J1004,Resultados_Dic3!$A$3:$A$99980,Produccion_UO!$H1004)*$I$978</f>
        <v>86.724339999999998</v>
      </c>
      <c r="AL1004" s="277">
        <f>+SUMIFS(Resultados_Dic3!AG$3:AG$99980,Resultados_Dic3!$F$3:$F$99980,Produccion_UO!$K1004,Resultados_Dic3!$D$3:$D$99980,Produccion_UO!$K1001,Resultados_Dic3!$E$3:$E$99980,Produccion_UO!$J1004,Resultados_Dic3!$A$3:$A$99980,Produccion_UO!$H1004)*$I$978</f>
        <v>88.718119999999999</v>
      </c>
      <c r="AM1004" s="277">
        <f>+SUMIFS(Resultados_Dic3!AH$3:AH$99980,Resultados_Dic3!$F$3:$F$99980,Produccion_UO!$K1004,Resultados_Dic3!$D$3:$D$99980,Produccion_UO!$K1001,Resultados_Dic3!$E$3:$E$99980,Produccion_UO!$J1004,Resultados_Dic3!$A$3:$A$99980,Produccion_UO!$H1004)*$I$978</f>
        <v>90.7119</v>
      </c>
      <c r="AN1004" s="277">
        <f>+SUMIFS(Resultados_Dic3!AI$3:AI$99980,Resultados_Dic3!$F$3:$F$99980,Produccion_UO!$K1004,Resultados_Dic3!$D$3:$D$99980,Produccion_UO!$K1001,Resultados_Dic3!$E$3:$E$99980,Produccion_UO!$J1004,Resultados_Dic3!$A$3:$A$99980,Produccion_UO!$H1004)*$I$978</f>
        <v>93.38082</v>
      </c>
      <c r="AO1004" s="277">
        <f>+SUMIFS(Resultados_Dic3!AJ$3:AJ$99980,Resultados_Dic3!$F$3:$F$99980,Produccion_UO!$K1004,Resultados_Dic3!$D$3:$D$99980,Produccion_UO!$K1001,Resultados_Dic3!$E$3:$E$99980,Produccion_UO!$J1004,Resultados_Dic3!$A$3:$A$99980,Produccion_UO!$H1004)*$I$978</f>
        <v>96.04974</v>
      </c>
      <c r="AP1004" s="277">
        <f>+SUMIFS(Resultados_Dic3!AK$3:AK$99980,Resultados_Dic3!$F$3:$F$99980,Produccion_UO!$K1004,Resultados_Dic3!$D$3:$D$99980,Produccion_UO!$K1001,Resultados_Dic3!$E$3:$E$99980,Produccion_UO!$J1004,Resultados_Dic3!$A$3:$A$99980,Produccion_UO!$H1004)*$I$978</f>
        <v>98.71866</v>
      </c>
      <c r="AQ1004" s="277">
        <f>+SUMIFS(Resultados_Dic3!AL$3:AL$99980,Resultados_Dic3!$F$3:$F$99980,Produccion_UO!$K1004,Resultados_Dic3!$D$3:$D$99980,Produccion_UO!$K1001,Resultados_Dic3!$E$3:$E$99980,Produccion_UO!$J1004,Resultados_Dic3!$A$3:$A$99980,Produccion_UO!$H1004)*$I$978</f>
        <v>101.38758</v>
      </c>
      <c r="AR1004" s="278">
        <f>+SUMIFS(Resultados_Dic3!AM$3:AM$99980,Resultados_Dic3!$F$3:$F$99980,Produccion_UO!$K1004,Resultados_Dic3!$D$3:$D$99980,Produccion_UO!$K1001,Resultados_Dic3!$E$3:$E$99980,Produccion_UO!$J1004,Resultados_Dic3!$A$3:$A$99980,Produccion_UO!$H1004)*$I$978</f>
        <v>104.0565</v>
      </c>
    </row>
    <row r="1005" spans="8:44" x14ac:dyDescent="0.25">
      <c r="H1005" s="17" t="str">
        <f t="shared" si="267"/>
        <v>DIC7</v>
      </c>
      <c r="I1005" s="24"/>
      <c r="J1005" s="24" t="s">
        <v>66</v>
      </c>
      <c r="K1005" s="108" t="s">
        <v>240</v>
      </c>
      <c r="L1005" s="264" t="s">
        <v>750</v>
      </c>
      <c r="M1005" s="270">
        <f>+SUMIFS(Resultados_Dic3!H$3:H$99980,Resultados_Dic3!$F$3:$F$99980,Produccion_UO!$K1005,Resultados_Dic3!$D$3:$D$99980,Produccion_UO!$L1001,Resultados_Dic3!$E$3:$E$99980,Produccion_UO!$J1005,Resultados_Dic3!$A$3:$A$99980,Produccion_UO!$H1005)*$I$978</f>
        <v>59.019300000000001</v>
      </c>
      <c r="N1005" s="21">
        <f>+SUMIFS(Resultados_Dic3!I$3:I$99980,Resultados_Dic3!$F$3:$F$99980,Produccion_UO!$K1005,Resultados_Dic3!$D$3:$D$99980,Produccion_UO!$L1001,Resultados_Dic3!$E$3:$E$99980,Produccion_UO!$J1005,Resultados_Dic3!$A$3:$A$99980,Produccion_UO!$H1005)*$I$978</f>
        <v>51.586199999999998</v>
      </c>
      <c r="O1005" s="21">
        <f>+SUMIFS(Resultados_Dic3!J$3:J$99980,Resultados_Dic3!$F$3:$F$99980,Produccion_UO!$K1005,Resultados_Dic3!$D$3:$D$99980,Produccion_UO!$L1001,Resultados_Dic3!$E$3:$E$99980,Produccion_UO!$J1005,Resultados_Dic3!$A$3:$A$99980,Produccion_UO!$H1005)*$I$978</f>
        <v>52.602140098254402</v>
      </c>
      <c r="P1005" s="21">
        <f>+SUMIFS(Resultados_Dic3!K$3:K$99980,Resultados_Dic3!$F$3:$F$99980,Produccion_UO!$K1005,Resultados_Dic3!$D$3:$D$99980,Produccion_UO!$L1001,Resultados_Dic3!$E$3:$E$99980,Produccion_UO!$J1005,Resultados_Dic3!$A$3:$A$99980,Produccion_UO!$H1005)*$I$978</f>
        <v>53.615690147381599</v>
      </c>
      <c r="Q1005" s="21">
        <f>+SUMIFS(Resultados_Dic3!L$3:L$99980,Resultados_Dic3!$F$3:$F$99980,Produccion_UO!$K1005,Resultados_Dic3!$D$3:$D$99980,Produccion_UO!$L1001,Resultados_Dic3!$E$3:$E$99980,Produccion_UO!$J1005,Resultados_Dic3!$A$3:$A$99980,Produccion_UO!$H1005)*$I$978</f>
        <v>54.626850147381603</v>
      </c>
      <c r="R1005" s="21">
        <f>+SUMIFS(Resultados_Dic3!M$3:M$99980,Resultados_Dic3!$F$3:$F$99980,Produccion_UO!$K1005,Resultados_Dic3!$D$3:$D$99980,Produccion_UO!$L1001,Resultados_Dic3!$E$3:$E$99980,Produccion_UO!$J1005,Resultados_Dic3!$A$3:$A$99980,Produccion_UO!$H1005)*$I$978</f>
        <v>55.6356200982544</v>
      </c>
      <c r="S1005" s="21">
        <f>+SUMIFS(Resultados_Dic3!N$3:N$99980,Resultados_Dic3!$F$3:$F$99980,Produccion_UO!$K1005,Resultados_Dic3!$D$3:$D$99980,Produccion_UO!$L1001,Resultados_Dic3!$E$3:$E$99980,Produccion_UO!$J1005,Resultados_Dic3!$A$3:$A$99980,Produccion_UO!$H1005)*$I$978</f>
        <v>56.642000000000003</v>
      </c>
      <c r="T1005" s="21">
        <f>+SUMIFS(Resultados_Dic3!O$3:O$99980,Resultados_Dic3!$F$3:$F$99980,Produccion_UO!$K1005,Resultados_Dic3!$D$3:$D$99980,Produccion_UO!$L1001,Resultados_Dic3!$E$3:$E$99980,Produccion_UO!$J1005,Resultados_Dic3!$A$3:$A$99980,Produccion_UO!$H1005)*$I$978</f>
        <v>58.038970046605797</v>
      </c>
      <c r="U1005" s="21">
        <f>+SUMIFS(Resultados_Dic3!P$3:P$99980,Resultados_Dic3!$F$3:$F$99980,Produccion_UO!$K1005,Resultados_Dic3!$D$3:$D$99980,Produccion_UO!$L1001,Resultados_Dic3!$E$3:$E$99980,Produccion_UO!$J1005,Resultados_Dic3!$A$3:$A$99980,Produccion_UO!$H1005)*$I$978</f>
        <v>59.434165069908801</v>
      </c>
      <c r="V1005" s="21">
        <f>+SUMIFS(Resultados_Dic3!Q$3:Q$99980,Resultados_Dic3!$F$3:$F$99980,Produccion_UO!$K1005,Resultados_Dic3!$D$3:$D$99980,Produccion_UO!$L1001,Resultados_Dic3!$E$3:$E$99980,Produccion_UO!$J1005,Resultados_Dic3!$A$3:$A$99980,Produccion_UO!$H1005)*$I$978</f>
        <v>60.8275850699088</v>
      </c>
      <c r="W1005" s="21">
        <f>+SUMIFS(Resultados_Dic3!R$3:R$99980,Resultados_Dic3!$F$3:$F$99980,Produccion_UO!$K1005,Resultados_Dic3!$D$3:$D$99980,Produccion_UO!$L1001,Resultados_Dic3!$E$3:$E$99980,Produccion_UO!$J1005,Resultados_Dic3!$A$3:$A$99980,Produccion_UO!$H1005)*$I$978</f>
        <v>62.219230046605801</v>
      </c>
      <c r="X1005" s="21">
        <f>+SUMIFS(Resultados_Dic3!S$3:S$99980,Resultados_Dic3!$F$3:$F$99980,Produccion_UO!$K1005,Resultados_Dic3!$D$3:$D$99980,Produccion_UO!$L1001,Resultados_Dic3!$E$3:$E$99980,Produccion_UO!$J1005,Resultados_Dic3!$A$3:$A$99980,Produccion_UO!$H1005)*$I$978</f>
        <v>63.609099999999998</v>
      </c>
      <c r="Y1005" s="21">
        <f>+SUMIFS(Resultados_Dic3!T$3:T$99980,Resultados_Dic3!$F$3:$F$99980,Produccion_UO!$K1005,Resultados_Dic3!$D$3:$D$99980,Produccion_UO!$L1001,Resultados_Dic3!$E$3:$E$99980,Produccion_UO!$J1005,Resultados_Dic3!$A$3:$A$99980,Produccion_UO!$H1005)*$I$978</f>
        <v>64.858745506343695</v>
      </c>
      <c r="Z1005" s="21">
        <f>+SUMIFS(Resultados_Dic3!U$3:U$99980,Resultados_Dic3!$F$3:$F$99980,Produccion_UO!$K1005,Resultados_Dic3!$D$3:$D$99980,Produccion_UO!$L1001,Resultados_Dic3!$E$3:$E$99980,Produccion_UO!$J1005,Resultados_Dic3!$A$3:$A$99980,Produccion_UO!$H1005)*$I$978</f>
        <v>66.107058259515597</v>
      </c>
      <c r="AA1005" s="21">
        <f>+SUMIFS(Resultados_Dic3!V$3:V$99980,Resultados_Dic3!$F$3:$F$99980,Produccion_UO!$K1005,Resultados_Dic3!$D$3:$D$99980,Produccion_UO!$L1001,Resultados_Dic3!$E$3:$E$99980,Produccion_UO!$J1005,Resultados_Dic3!$A$3:$A$99980,Produccion_UO!$H1005)*$I$978</f>
        <v>67.354038259515605</v>
      </c>
      <c r="AB1005" s="21">
        <f>+SUMIFS(Resultados_Dic3!W$3:W$99980,Resultados_Dic3!$F$3:$F$99980,Produccion_UO!$K1005,Resultados_Dic3!$D$3:$D$99980,Produccion_UO!$L1001,Resultados_Dic3!$E$3:$E$99980,Produccion_UO!$J1005,Resultados_Dic3!$A$3:$A$99980,Produccion_UO!$H1005)*$I$978</f>
        <v>68.599685506343704</v>
      </c>
      <c r="AC1005" s="21">
        <f>+SUMIFS(Resultados_Dic3!X$3:X$99980,Resultados_Dic3!$F$3:$F$99980,Produccion_UO!$K1005,Resultados_Dic3!$D$3:$D$99980,Produccion_UO!$L1001,Resultados_Dic3!$E$3:$E$99980,Produccion_UO!$J1005,Resultados_Dic3!$A$3:$A$99980,Produccion_UO!$H1005)*$I$978</f>
        <v>69.843999999999994</v>
      </c>
      <c r="AD1005" s="21">
        <f>+SUMIFS(Resultados_Dic3!Y$3:Y$99980,Resultados_Dic3!$F$3:$F$99980,Produccion_UO!$K1005,Resultados_Dic3!$D$3:$D$99980,Produccion_UO!$L1001,Resultados_Dic3!$E$3:$E$99980,Produccion_UO!$J1005,Resultados_Dic3!$A$3:$A$99980,Produccion_UO!$H1005)*$I$978</f>
        <v>70.986496138147899</v>
      </c>
      <c r="AE1005" s="21">
        <f>+SUMIFS(Resultados_Dic3!Z$3:Z$99980,Resultados_Dic3!$F$3:$F$99980,Produccion_UO!$K1005,Resultados_Dic3!$D$3:$D$99980,Produccion_UO!$L1001,Resultados_Dic3!$E$3:$E$99980,Produccion_UO!$J1005,Resultados_Dic3!$A$3:$A$99980,Produccion_UO!$H1005)*$I$978</f>
        <v>72.127544207221803</v>
      </c>
      <c r="AF1005" s="21">
        <f>+SUMIFS(Resultados_Dic3!AA$3:AA$99980,Resultados_Dic3!$F$3:$F$99980,Produccion_UO!$K1005,Resultados_Dic3!$D$3:$D$99980,Produccion_UO!$L1001,Resultados_Dic3!$E$3:$E$99980,Produccion_UO!$J1005,Resultados_Dic3!$A$3:$A$99980,Produccion_UO!$H1005)*$I$978</f>
        <v>73.267144207221804</v>
      </c>
      <c r="AG1005" s="21">
        <f>+SUMIFS(Resultados_Dic3!AB$3:AB$99980,Resultados_Dic3!$F$3:$F$99980,Produccion_UO!$K1005,Resultados_Dic3!$D$3:$D$99980,Produccion_UO!$L1001,Resultados_Dic3!$E$3:$E$99980,Produccion_UO!$J1005,Resultados_Dic3!$A$3:$A$99980,Produccion_UO!$H1005)*$I$978</f>
        <v>74.405296138147904</v>
      </c>
      <c r="AH1005" s="21">
        <f>+SUMIFS(Resultados_Dic3!AC$3:AC$99980,Resultados_Dic3!$F$3:$F$99980,Produccion_UO!$K1005,Resultados_Dic3!$D$3:$D$99980,Produccion_UO!$L1001,Resultados_Dic3!$E$3:$E$99980,Produccion_UO!$J1005,Resultados_Dic3!$A$3:$A$99980,Produccion_UO!$H1005)*$I$978</f>
        <v>75.542000000000002</v>
      </c>
      <c r="AI1005" s="21">
        <f>+SUMIFS(Resultados_Dic3!AD$3:AD$99980,Resultados_Dic3!$F$3:$F$99980,Produccion_UO!$K1005,Resultados_Dic3!$D$3:$D$99980,Produccion_UO!$L1001,Resultados_Dic3!$E$3:$E$99980,Produccion_UO!$J1005,Resultados_Dic3!$A$3:$A$99980,Produccion_UO!$H1005)*$I$978</f>
        <v>77.380252203832399</v>
      </c>
      <c r="AJ1005" s="21">
        <f>+SUMIFS(Resultados_Dic3!AE$3:AE$99980,Resultados_Dic3!$F$3:$F$99980,Produccion_UO!$K1005,Resultados_Dic3!$D$3:$D$99980,Produccion_UO!$L1001,Resultados_Dic3!$E$3:$E$99980,Produccion_UO!$J1005,Resultados_Dic3!$A$3:$A$99980,Produccion_UO!$H1005)*$I$978</f>
        <v>79.217198305748596</v>
      </c>
      <c r="AK1005" s="21">
        <f>+SUMIFS(Resultados_Dic3!AF$3:AF$99980,Resultados_Dic3!$F$3:$F$99980,Produccion_UO!$K1005,Resultados_Dic3!$D$3:$D$99980,Produccion_UO!$L1001,Resultados_Dic3!$E$3:$E$99980,Produccion_UO!$J1005,Resultados_Dic3!$A$3:$A$99980,Produccion_UO!$H1005)*$I$978</f>
        <v>81.052838305748594</v>
      </c>
      <c r="AL1005" s="21">
        <f>+SUMIFS(Resultados_Dic3!AG$3:AG$99980,Resultados_Dic3!$F$3:$F$99980,Produccion_UO!$K1005,Resultados_Dic3!$D$3:$D$99980,Produccion_UO!$L1001,Resultados_Dic3!$E$3:$E$99980,Produccion_UO!$J1005,Resultados_Dic3!$A$3:$A$99980,Produccion_UO!$H1005)*$I$978</f>
        <v>82.887172203832407</v>
      </c>
      <c r="AM1005" s="21">
        <f>+SUMIFS(Resultados_Dic3!AH$3:AH$99980,Resultados_Dic3!$F$3:$F$99980,Produccion_UO!$K1005,Resultados_Dic3!$D$3:$D$99980,Produccion_UO!$L1001,Resultados_Dic3!$E$3:$E$99980,Produccion_UO!$J1005,Resultados_Dic3!$A$3:$A$99980,Produccion_UO!$H1005)*$I$978</f>
        <v>84.720200000000006</v>
      </c>
      <c r="AN1005" s="21">
        <f>+SUMIFS(Resultados_Dic3!AI$3:AI$99980,Resultados_Dic3!$F$3:$F$99980,Produccion_UO!$K1005,Resultados_Dic3!$D$3:$D$99980,Produccion_UO!$L1001,Resultados_Dic3!$E$3:$E$99980,Produccion_UO!$J1005,Resultados_Dic3!$A$3:$A$99980,Produccion_UO!$H1005)*$I$978</f>
        <v>87.200167879303507</v>
      </c>
      <c r="AO1005" s="21">
        <f>+SUMIFS(Resultados_Dic3!AJ$3:AJ$99980,Resultados_Dic3!$F$3:$F$99980,Produccion_UO!$K1005,Resultados_Dic3!$D$3:$D$99980,Produccion_UO!$L1001,Resultados_Dic3!$E$3:$E$99980,Produccion_UO!$J1005,Resultados_Dic3!$A$3:$A$99980,Produccion_UO!$H1005)*$I$978</f>
        <v>89.679411818955302</v>
      </c>
      <c r="AP1005" s="21">
        <f>+SUMIFS(Resultados_Dic3!AK$3:AK$99980,Resultados_Dic3!$F$3:$F$99980,Produccion_UO!$K1005,Resultados_Dic3!$D$3:$D$99980,Produccion_UO!$L1001,Resultados_Dic3!$E$3:$E$99980,Produccion_UO!$J1005,Resultados_Dic3!$A$3:$A$99980,Produccion_UO!$H1005)*$I$978</f>
        <v>92.157931818955305</v>
      </c>
      <c r="AQ1005" s="21">
        <f>+SUMIFS(Resultados_Dic3!AL$3:AL$99980,Resultados_Dic3!$F$3:$F$99980,Produccion_UO!$K1005,Resultados_Dic3!$D$3:$D$99980,Produccion_UO!$L1001,Resultados_Dic3!$E$3:$E$99980,Produccion_UO!$J1005,Resultados_Dic3!$A$3:$A$99980,Produccion_UO!$H1005)*$I$978</f>
        <v>94.635727879303502</v>
      </c>
      <c r="AR1005" s="226">
        <f>+SUMIFS(Resultados_Dic3!AM$3:AM$99980,Resultados_Dic3!$F$3:$F$99980,Produccion_UO!$K1005,Resultados_Dic3!$D$3:$D$99980,Produccion_UO!$L1001,Resultados_Dic3!$E$3:$E$99980,Produccion_UO!$J1005,Resultados_Dic3!$A$3:$A$99980,Produccion_UO!$H1005)*$I$978</f>
        <v>97.112799999999993</v>
      </c>
    </row>
    <row r="1006" spans="8:44" x14ac:dyDescent="0.25">
      <c r="H1006" s="17" t="str">
        <f t="shared" si="267"/>
        <v>DIC7</v>
      </c>
      <c r="I1006" s="24"/>
      <c r="J1006" s="24" t="s">
        <v>71</v>
      </c>
      <c r="K1006" s="108" t="s">
        <v>240</v>
      </c>
      <c r="L1006" s="264" t="s">
        <v>43</v>
      </c>
      <c r="M1006" s="270">
        <f>+SUMIFS(Resultados_Dic3!H$3:H$99980,Resultados_Dic3!$F$3:$F$99980,Produccion_UO!$K1006,Resultados_Dic3!$D$3:$D$99980,Produccion_UO!$L1001,Resultados_Dic3!$E$3:$E$99980,Produccion_UO!$J1006,Resultados_Dic3!$A$3:$A$99980,Produccion_UO!$H1006)*$I$978</f>
        <v>3.1621000000000001</v>
      </c>
      <c r="N1006" s="21">
        <f>+SUMIFS(Resultados_Dic3!I$3:I$99980,Resultados_Dic3!$F$3:$F$99980,Produccion_UO!$K1006,Resultados_Dic3!$D$3:$D$99980,Produccion_UO!$L1001,Resultados_Dic3!$E$3:$E$99980,Produccion_UO!$J1006,Resultados_Dic3!$A$3:$A$99980,Produccion_UO!$H1006)*$I$978</f>
        <v>2.7669000000000001</v>
      </c>
      <c r="O1006" s="21">
        <f>+SUMIFS(Resultados_Dic3!J$3:J$99980,Resultados_Dic3!$F$3:$F$99980,Produccion_UO!$K1006,Resultados_Dic3!$D$3:$D$99980,Produccion_UO!$L1001,Resultados_Dic3!$E$3:$E$99980,Produccion_UO!$J1006,Resultados_Dic3!$A$3:$A$99980,Produccion_UO!$H1006)*$I$978</f>
        <v>2.8830999017455801</v>
      </c>
      <c r="P1006" s="21">
        <f>+SUMIFS(Resultados_Dic3!K$3:K$99980,Resultados_Dic3!$F$3:$F$99980,Produccion_UO!$K1006,Resultados_Dic3!$D$3:$D$99980,Produccion_UO!$L1001,Resultados_Dic3!$E$3:$E$99980,Produccion_UO!$J1006,Resultados_Dic3!$A$3:$A$99980,Produccion_UO!$H1006)*$I$978</f>
        <v>3.0016898526183602</v>
      </c>
      <c r="Q1006" s="21">
        <f>+SUMIFS(Resultados_Dic3!L$3:L$99980,Resultados_Dic3!$F$3:$F$99980,Produccion_UO!$K1006,Resultados_Dic3!$D$3:$D$99980,Produccion_UO!$L1001,Resultados_Dic3!$E$3:$E$99980,Produccion_UO!$J1006,Resultados_Dic3!$A$3:$A$99980,Produccion_UO!$H1006)*$I$978</f>
        <v>3.1226698526183601</v>
      </c>
      <c r="R1006" s="21">
        <f>+SUMIFS(Resultados_Dic3!M$3:M$99980,Resultados_Dic3!$F$3:$F$99980,Produccion_UO!$K1006,Resultados_Dic3!$D$3:$D$99980,Produccion_UO!$L1001,Resultados_Dic3!$E$3:$E$99980,Produccion_UO!$J1006,Resultados_Dic3!$A$3:$A$99980,Produccion_UO!$H1006)*$I$978</f>
        <v>3.2460399017455699</v>
      </c>
      <c r="S1006" s="21">
        <f>+SUMIFS(Resultados_Dic3!N$3:N$99980,Resultados_Dic3!$F$3:$F$99980,Produccion_UO!$K1006,Resultados_Dic3!$D$3:$D$99980,Produccion_UO!$L1001,Resultados_Dic3!$E$3:$E$99980,Produccion_UO!$J1006,Resultados_Dic3!$A$3:$A$99980,Produccion_UO!$H1006)*$I$978</f>
        <v>3.3717999999999999</v>
      </c>
      <c r="T1006" s="21">
        <f>+SUMIFS(Resultados_Dic3!O$3:O$99980,Resultados_Dic3!$F$3:$F$99980,Produccion_UO!$K1006,Resultados_Dic3!$D$3:$D$99980,Produccion_UO!$L1001,Resultados_Dic3!$E$3:$E$99980,Produccion_UO!$J1006,Resultados_Dic3!$A$3:$A$99980,Produccion_UO!$H1006)*$I$978</f>
        <v>3.4930699533941598</v>
      </c>
      <c r="U1006" s="21">
        <f>+SUMIFS(Resultados_Dic3!P$3:P$99980,Resultados_Dic3!$F$3:$F$99980,Produccion_UO!$K1006,Resultados_Dic3!$D$3:$D$99980,Produccion_UO!$L1001,Resultados_Dic3!$E$3:$E$99980,Produccion_UO!$J1006,Resultados_Dic3!$A$3:$A$99980,Produccion_UO!$H1006)*$I$978</f>
        <v>3.6161149300912401</v>
      </c>
      <c r="V1006" s="21">
        <f>+SUMIFS(Resultados_Dic3!Q$3:Q$99980,Resultados_Dic3!$F$3:$F$99980,Produccion_UO!$K1006,Resultados_Dic3!$D$3:$D$99980,Produccion_UO!$L1001,Resultados_Dic3!$E$3:$E$99980,Produccion_UO!$J1006,Resultados_Dic3!$A$3:$A$99980,Produccion_UO!$H1006)*$I$978</f>
        <v>3.7409349300912398</v>
      </c>
      <c r="W1006" s="21">
        <f>+SUMIFS(Resultados_Dic3!R$3:R$99980,Resultados_Dic3!$F$3:$F$99980,Produccion_UO!$K1006,Resultados_Dic3!$D$3:$D$99980,Produccion_UO!$L1001,Resultados_Dic3!$E$3:$E$99980,Produccion_UO!$J1006,Resultados_Dic3!$A$3:$A$99980,Produccion_UO!$H1006)*$I$978</f>
        <v>3.8675299533941598</v>
      </c>
      <c r="X1006" s="21">
        <f>+SUMIFS(Resultados_Dic3!S$3:S$99980,Resultados_Dic3!$F$3:$F$99980,Produccion_UO!$K1006,Resultados_Dic3!$D$3:$D$99980,Produccion_UO!$L1001,Resultados_Dic3!$E$3:$E$99980,Produccion_UO!$J1006,Resultados_Dic3!$A$3:$A$99980,Produccion_UO!$H1006)*$I$978</f>
        <v>3.9958999999999998</v>
      </c>
      <c r="Y1006" s="21">
        <f>+SUMIFS(Resultados_Dic3!T$3:T$99980,Resultados_Dic3!$F$3:$F$99980,Produccion_UO!$K1006,Resultados_Dic3!$D$3:$D$99980,Produccion_UO!$L1001,Resultados_Dic3!$E$3:$E$99980,Produccion_UO!$J1006,Resultados_Dic3!$A$3:$A$99980,Produccion_UO!$H1006)*$I$978</f>
        <v>4.1102144936562697</v>
      </c>
      <c r="Z1006" s="21">
        <f>+SUMIFS(Resultados_Dic3!U$3:U$99980,Resultados_Dic3!$F$3:$F$99980,Produccion_UO!$K1006,Resultados_Dic3!$D$3:$D$99980,Produccion_UO!$L1001,Resultados_Dic3!$E$3:$E$99980,Produccion_UO!$J1006,Resultados_Dic3!$A$3:$A$99980,Produccion_UO!$H1006)*$I$978</f>
        <v>4.2258617404844001</v>
      </c>
      <c r="AA1006" s="21">
        <f>+SUMIFS(Resultados_Dic3!V$3:V$99980,Resultados_Dic3!$F$3:$F$99980,Produccion_UO!$K1006,Resultados_Dic3!$D$3:$D$99980,Produccion_UO!$L1001,Resultados_Dic3!$E$3:$E$99980,Produccion_UO!$J1006,Resultados_Dic3!$A$3:$A$99980,Produccion_UO!$H1006)*$I$978</f>
        <v>4.3428417404844</v>
      </c>
      <c r="AB1006" s="21">
        <f>+SUMIFS(Resultados_Dic3!W$3:W$99980,Resultados_Dic3!$F$3:$F$99980,Produccion_UO!$K1006,Resultados_Dic3!$D$3:$D$99980,Produccion_UO!$L1001,Resultados_Dic3!$E$3:$E$99980,Produccion_UO!$J1006,Resultados_Dic3!$A$3:$A$99980,Produccion_UO!$H1006)*$I$978</f>
        <v>4.4611544936562604</v>
      </c>
      <c r="AC1006" s="21">
        <f>+SUMIFS(Resultados_Dic3!X$3:X$99980,Resultados_Dic3!$F$3:$F$99980,Produccion_UO!$K1006,Resultados_Dic3!$D$3:$D$99980,Produccion_UO!$L1001,Resultados_Dic3!$E$3:$E$99980,Produccion_UO!$J1006,Resultados_Dic3!$A$3:$A$99980,Produccion_UO!$H1006)*$I$978</f>
        <v>4.5808</v>
      </c>
      <c r="AD1006" s="21">
        <f>+SUMIFS(Resultados_Dic3!Y$3:Y$99980,Resultados_Dic3!$F$3:$F$99980,Produccion_UO!$K1006,Resultados_Dic3!$D$3:$D$99980,Produccion_UO!$L1001,Resultados_Dic3!$E$3:$E$99980,Produccion_UO!$J1006,Resultados_Dic3!$A$3:$A$99980,Produccion_UO!$H1006)*$I$978</f>
        <v>4.7019438618521203</v>
      </c>
      <c r="AE1006" s="21">
        <f>+SUMIFS(Resultados_Dic3!Z$3:Z$99980,Resultados_Dic3!$F$3:$F$99980,Produccion_UO!$K1006,Resultados_Dic3!$D$3:$D$99980,Produccion_UO!$L1001,Resultados_Dic3!$E$3:$E$99980,Produccion_UO!$J1006,Resultados_Dic3!$A$3:$A$99980,Produccion_UO!$H1006)*$I$978</f>
        <v>4.82453579277818</v>
      </c>
      <c r="AF1006" s="21">
        <f>+SUMIFS(Resultados_Dic3!AA$3:AA$99980,Resultados_Dic3!$F$3:$F$99980,Produccion_UO!$K1006,Resultados_Dic3!$D$3:$D$99980,Produccion_UO!$L1001,Resultados_Dic3!$E$3:$E$99980,Produccion_UO!$J1006,Resultados_Dic3!$A$3:$A$99980,Produccion_UO!$H1006)*$I$978</f>
        <v>4.9485757927781799</v>
      </c>
      <c r="AG1006" s="21">
        <f>+SUMIFS(Resultados_Dic3!AB$3:AB$99980,Resultados_Dic3!$F$3:$F$99980,Produccion_UO!$K1006,Resultados_Dic3!$D$3:$D$99980,Produccion_UO!$L1001,Resultados_Dic3!$E$3:$E$99980,Produccion_UO!$J1006,Resultados_Dic3!$A$3:$A$99980,Produccion_UO!$H1006)*$I$978</f>
        <v>5.0740638618521201</v>
      </c>
      <c r="AH1006" s="21">
        <f>+SUMIFS(Resultados_Dic3!AC$3:AC$99980,Resultados_Dic3!$F$3:$F$99980,Produccion_UO!$K1006,Resultados_Dic3!$D$3:$D$99980,Produccion_UO!$L1001,Resultados_Dic3!$E$3:$E$99980,Produccion_UO!$J1006,Resultados_Dic3!$A$3:$A$99980,Produccion_UO!$H1006)*$I$978</f>
        <v>5.2009999999999996</v>
      </c>
      <c r="AI1006" s="21">
        <f>+SUMIFS(Resultados_Dic3!AD$3:AD$99980,Resultados_Dic3!$F$3:$F$99980,Produccion_UO!$K1006,Resultados_Dic3!$D$3:$D$99980,Produccion_UO!$L1001,Resultados_Dic3!$E$3:$E$99980,Produccion_UO!$J1006,Resultados_Dic3!$A$3:$A$99980,Produccion_UO!$H1006)*$I$978</f>
        <v>5.3565277961676001</v>
      </c>
      <c r="AJ1006" s="21">
        <f>+SUMIFS(Resultados_Dic3!AE$3:AE$99980,Resultados_Dic3!$F$3:$F$99980,Produccion_UO!$K1006,Resultados_Dic3!$D$3:$D$99980,Produccion_UO!$L1001,Resultados_Dic3!$E$3:$E$99980,Produccion_UO!$J1006,Resultados_Dic3!$A$3:$A$99980,Produccion_UO!$H1006)*$I$978</f>
        <v>5.5133616942513903</v>
      </c>
      <c r="AK1006" s="21">
        <f>+SUMIFS(Resultados_Dic3!AF$3:AF$99980,Resultados_Dic3!$F$3:$F$99980,Produccion_UO!$K1006,Resultados_Dic3!$D$3:$D$99980,Produccion_UO!$L1001,Resultados_Dic3!$E$3:$E$99980,Produccion_UO!$J1006,Resultados_Dic3!$A$3:$A$99980,Produccion_UO!$H1006)*$I$978</f>
        <v>5.6715016942513898</v>
      </c>
      <c r="AL1006" s="21">
        <f>+SUMIFS(Resultados_Dic3!AG$3:AG$99980,Resultados_Dic3!$F$3:$F$99980,Produccion_UO!$K1006,Resultados_Dic3!$D$3:$D$99980,Produccion_UO!$L1001,Resultados_Dic3!$E$3:$E$99980,Produccion_UO!$J1006,Resultados_Dic3!$A$3:$A$99980,Produccion_UO!$H1006)*$I$978</f>
        <v>5.8309477961675897</v>
      </c>
      <c r="AM1006" s="21">
        <f>+SUMIFS(Resultados_Dic3!AH$3:AH$99980,Resultados_Dic3!$F$3:$F$99980,Produccion_UO!$K1006,Resultados_Dic3!$D$3:$D$99980,Produccion_UO!$L1001,Resultados_Dic3!$E$3:$E$99980,Produccion_UO!$J1006,Resultados_Dic3!$A$3:$A$99980,Produccion_UO!$H1006)*$I$978</f>
        <v>5.9916999999999998</v>
      </c>
      <c r="AN1006" s="21">
        <f>+SUMIFS(Resultados_Dic3!AI$3:AI$99980,Resultados_Dic3!$F$3:$F$99980,Produccion_UO!$K1006,Resultados_Dic3!$D$3:$D$99980,Produccion_UO!$L1001,Resultados_Dic3!$E$3:$E$99980,Produccion_UO!$J1006,Resultados_Dic3!$A$3:$A$99980,Produccion_UO!$H1006)*$I$978</f>
        <v>6.1806521206964602</v>
      </c>
      <c r="AO1006" s="21">
        <f>+SUMIFS(Resultados_Dic3!AJ$3:AJ$99980,Resultados_Dic3!$F$3:$F$99980,Produccion_UO!$K1006,Resultados_Dic3!$D$3:$D$99980,Produccion_UO!$L1001,Resultados_Dic3!$E$3:$E$99980,Produccion_UO!$J1006,Resultados_Dic3!$A$3:$A$99980,Produccion_UO!$H1006)*$I$978</f>
        <v>6.3703281810446901</v>
      </c>
      <c r="AP1006" s="21">
        <f>+SUMIFS(Resultados_Dic3!AK$3:AK$99980,Resultados_Dic3!$F$3:$F$99980,Produccion_UO!$K1006,Resultados_Dic3!$D$3:$D$99980,Produccion_UO!$L1001,Resultados_Dic3!$E$3:$E$99980,Produccion_UO!$J1006,Resultados_Dic3!$A$3:$A$99980,Produccion_UO!$H1006)*$I$978</f>
        <v>6.5607281810446896</v>
      </c>
      <c r="AQ1006" s="21">
        <f>+SUMIFS(Resultados_Dic3!AL$3:AL$99980,Resultados_Dic3!$F$3:$F$99980,Produccion_UO!$K1006,Resultados_Dic3!$D$3:$D$99980,Produccion_UO!$L1001,Resultados_Dic3!$E$3:$E$99980,Produccion_UO!$J1006,Resultados_Dic3!$A$3:$A$99980,Produccion_UO!$H1006)*$I$978</f>
        <v>6.7518521206964603</v>
      </c>
      <c r="AR1006" s="226">
        <f>+SUMIFS(Resultados_Dic3!AM$3:AM$99980,Resultados_Dic3!$F$3:$F$99980,Produccion_UO!$K1006,Resultados_Dic3!$D$3:$D$99980,Produccion_UO!$L1001,Resultados_Dic3!$E$3:$E$99980,Produccion_UO!$J1006,Resultados_Dic3!$A$3:$A$99980,Produccion_UO!$H1006)*$I$978</f>
        <v>6.9436999999999998</v>
      </c>
    </row>
    <row r="1007" spans="8:44" x14ac:dyDescent="0.25">
      <c r="H1007" s="17" t="str">
        <f t="shared" si="267"/>
        <v>DIC7</v>
      </c>
      <c r="I1007" s="24"/>
      <c r="J1007" s="24" t="s">
        <v>158</v>
      </c>
      <c r="K1007" s="108" t="s">
        <v>240</v>
      </c>
      <c r="L1007" s="264" t="s">
        <v>755</v>
      </c>
      <c r="M1007" s="270">
        <f>+SUMIFS(Resultados_Dic3!H$3:H$99980,Resultados_Dic3!$F$3:$F$99980,Produccion_UO!$K1007,Resultados_Dic3!$D$3:$D$99980,Produccion_UO!$K1001,Resultados_Dic3!$E$3:$E$99980,Produccion_UO!$J1007,Resultados_Dic3!$A$3:$A$99980,Produccion_UO!$H1007)*$I$978</f>
        <v>3427.41330385121</v>
      </c>
      <c r="N1007" s="270">
        <f>+SUMIFS(Resultados_Dic3!I$3:I$99980,Resultados_Dic3!$F$3:$F$99980,Produccion_UO!$K1007,Resultados_Dic3!$D$3:$D$99980,Produccion_UO!$K1001,Resultados_Dic3!$E$3:$E$99980,Produccion_UO!$J1007,Resultados_Dic3!$A$3:$A$99980,Produccion_UO!$H1007)*$I$978</f>
        <v>2995.8967619892901</v>
      </c>
      <c r="O1007" s="270">
        <f>+SUMIFS(Resultados_Dic3!J$3:J$99980,Resultados_Dic3!$F$3:$F$99980,Produccion_UO!$K1007,Resultados_Dic3!$D$3:$D$99980,Produccion_UO!$K1001,Resultados_Dic3!$E$3:$E$99980,Produccion_UO!$J1007,Resultados_Dic3!$A$3:$A$99980,Produccion_UO!$H1007)*$I$978</f>
        <v>3057.8161923535499</v>
      </c>
      <c r="P1007" s="270">
        <f>+SUMIFS(Resultados_Dic3!K$3:K$99980,Resultados_Dic3!$F$3:$F$99980,Produccion_UO!$K1007,Resultados_Dic3!$D$3:$D$99980,Produccion_UO!$K1001,Resultados_Dic3!$E$3:$E$99980,Produccion_UO!$J1007,Resultados_Dic3!$A$3:$A$99980,Produccion_UO!$H1007)*$I$978</f>
        <v>3119.7159053461801</v>
      </c>
      <c r="Q1007" s="270">
        <f>+SUMIFS(Resultados_Dic3!L$3:L$99980,Resultados_Dic3!$F$3:$F$99980,Produccion_UO!$K1007,Resultados_Dic3!$D$3:$D$99980,Produccion_UO!$K1001,Resultados_Dic3!$E$3:$E$99980,Produccion_UO!$J1007,Resultados_Dic3!$A$3:$A$99980,Produccion_UO!$H1007)*$I$978</f>
        <v>3181.5959009671901</v>
      </c>
      <c r="R1007" s="270">
        <f>+SUMIFS(Resultados_Dic3!M$3:M$99980,Resultados_Dic3!$F$3:$F$99980,Produccion_UO!$K1007,Resultados_Dic3!$D$3:$D$99980,Produccion_UO!$K1001,Resultados_Dic3!$E$3:$E$99980,Produccion_UO!$J1007,Resultados_Dic3!$A$3:$A$99980,Produccion_UO!$H1007)*$I$978</f>
        <v>3243.45617921657</v>
      </c>
      <c r="S1007" s="270">
        <f>+SUMIFS(Resultados_Dic3!N$3:N$99980,Resultados_Dic3!$F$3:$F$99980,Produccion_UO!$K1007,Resultados_Dic3!$D$3:$D$99980,Produccion_UO!$K1001,Resultados_Dic3!$E$3:$E$99980,Produccion_UO!$J1007,Resultados_Dic3!$A$3:$A$99980,Produccion_UO!$H1007)*$I$978</f>
        <v>3305.2967400943298</v>
      </c>
      <c r="T1007" s="270">
        <f>+SUMIFS(Resultados_Dic3!O$3:O$99980,Resultados_Dic3!$F$3:$F$99980,Produccion_UO!$K1007,Resultados_Dic3!$D$3:$D$99980,Produccion_UO!$K1001,Resultados_Dic3!$E$3:$E$99980,Produccion_UO!$J1007,Resultados_Dic3!$A$3:$A$99980,Produccion_UO!$H1007)*$I$978</f>
        <v>3388.6179959494698</v>
      </c>
      <c r="U1007" s="270">
        <f>+SUMIFS(Resultados_Dic3!P$3:P$99980,Resultados_Dic3!$F$3:$F$99980,Produccion_UO!$K1007,Resultados_Dic3!$D$3:$D$99980,Produccion_UO!$K1001,Resultados_Dic3!$E$3:$E$99980,Produccion_UO!$J1007,Resultados_Dic3!$A$3:$A$99980,Produccion_UO!$H1007)*$I$978</f>
        <v>3471.9246082587101</v>
      </c>
      <c r="V1007" s="270">
        <f>+SUMIFS(Resultados_Dic3!Q$3:Q$99980,Resultados_Dic3!$F$3:$F$99980,Produccion_UO!$K1007,Resultados_Dic3!$D$3:$D$99980,Produccion_UO!$K1001,Resultados_Dic3!$E$3:$E$99980,Produccion_UO!$J1007,Resultados_Dic3!$A$3:$A$99980,Produccion_UO!$H1007)*$I$978</f>
        <v>3555.2165770220499</v>
      </c>
      <c r="W1007" s="270">
        <f>+SUMIFS(Resultados_Dic3!R$3:R$99980,Resultados_Dic3!$F$3:$F$99980,Produccion_UO!$K1007,Resultados_Dic3!$D$3:$D$99980,Produccion_UO!$K1001,Resultados_Dic3!$E$3:$E$99980,Produccion_UO!$J1007,Resultados_Dic3!$A$3:$A$99980,Produccion_UO!$H1007)*$I$978</f>
        <v>3638.4939022394801</v>
      </c>
      <c r="X1007" s="270">
        <f>+SUMIFS(Resultados_Dic3!S$3:S$99980,Resultados_Dic3!$F$3:$F$99980,Produccion_UO!$K1007,Resultados_Dic3!$D$3:$D$99980,Produccion_UO!$K1001,Resultados_Dic3!$E$3:$E$99980,Produccion_UO!$J1007,Resultados_Dic3!$A$3:$A$99980,Produccion_UO!$H1007)*$I$978</f>
        <v>3721.7565839109998</v>
      </c>
      <c r="Y1007" s="270">
        <f>+SUMIFS(Resultados_Dic3!T$3:T$99980,Resultados_Dic3!$F$3:$F$99980,Produccion_UO!$K1007,Resultados_Dic3!$D$3:$D$99980,Produccion_UO!$K1001,Resultados_Dic3!$E$3:$E$99980,Produccion_UO!$J1007,Resultados_Dic3!$A$3:$A$99980,Produccion_UO!$H1007)*$I$978</f>
        <v>3796.5666461003402</v>
      </c>
      <c r="Z1007" s="270">
        <f>+SUMIFS(Resultados_Dic3!U$3:U$99980,Resultados_Dic3!$F$3:$F$99980,Produccion_UO!$K1007,Resultados_Dic3!$D$3:$D$99980,Produccion_UO!$K1001,Resultados_Dic3!$E$3:$E$99980,Produccion_UO!$J1007,Resultados_Dic3!$A$3:$A$99980,Produccion_UO!$H1007)*$I$978</f>
        <v>3871.3657133735901</v>
      </c>
      <c r="AA1007" s="270">
        <f>+SUMIFS(Resultados_Dic3!V$3:V$99980,Resultados_Dic3!$F$3:$F$99980,Produccion_UO!$K1007,Resultados_Dic3!$D$3:$D$99980,Produccion_UO!$K1001,Resultados_Dic3!$E$3:$E$99980,Produccion_UO!$J1007,Resultados_Dic3!$A$3:$A$99980,Produccion_UO!$H1007)*$I$978</f>
        <v>3946.1537857307699</v>
      </c>
      <c r="AB1007" s="270">
        <f>+SUMIFS(Resultados_Dic3!W$3:W$99980,Resultados_Dic3!$F$3:$F$99980,Produccion_UO!$K1007,Resultados_Dic3!$D$3:$D$99980,Produccion_UO!$K1001,Resultados_Dic3!$E$3:$E$99980,Produccion_UO!$J1007,Resultados_Dic3!$A$3:$A$99980,Produccion_UO!$H1007)*$I$978</f>
        <v>4020.93086317187</v>
      </c>
      <c r="AC1007" s="270">
        <f>+SUMIFS(Resultados_Dic3!X$3:X$99980,Resultados_Dic3!$F$3:$F$99980,Produccion_UO!$K1007,Resultados_Dic3!$D$3:$D$99980,Produccion_UO!$K1001,Resultados_Dic3!$E$3:$E$99980,Produccion_UO!$J1007,Resultados_Dic3!$A$3:$A$99980,Produccion_UO!$H1007)*$I$978</f>
        <v>4095.69694569689</v>
      </c>
      <c r="AD1007" s="270">
        <f>+SUMIFS(Resultados_Dic3!Y$3:Y$99980,Resultados_Dic3!$F$3:$F$99980,Produccion_UO!$K1007,Resultados_Dic3!$D$3:$D$99980,Produccion_UO!$K1001,Resultados_Dic3!$E$3:$E$99980,Produccion_UO!$J1007,Resultados_Dic3!$A$3:$A$99980,Produccion_UO!$H1007)*$I$978</f>
        <v>4164.8789831110498</v>
      </c>
      <c r="AE1007" s="270">
        <f>+SUMIFS(Resultados_Dic3!Z$3:Z$99980,Resultados_Dic3!$F$3:$F$99980,Produccion_UO!$K1007,Resultados_Dic3!$D$3:$D$99980,Produccion_UO!$K1001,Resultados_Dic3!$E$3:$E$99980,Produccion_UO!$J1007,Resultados_Dic3!$A$3:$A$99980,Produccion_UO!$H1007)*$I$978</f>
        <v>4234.0490742786897</v>
      </c>
      <c r="AF1007" s="270">
        <f>+SUMIFS(Resultados_Dic3!AA$3:AA$99980,Resultados_Dic3!$F$3:$F$99980,Produccion_UO!$K1007,Resultados_Dic3!$D$3:$D$99980,Produccion_UO!$K1001,Resultados_Dic3!$E$3:$E$99980,Produccion_UO!$J1007,Resultados_Dic3!$A$3:$A$99980,Produccion_UO!$H1007)*$I$978</f>
        <v>4303.2072191998104</v>
      </c>
      <c r="AG1007" s="270">
        <f>+SUMIFS(Resultados_Dic3!AB$3:AB$99980,Resultados_Dic3!$F$3:$F$99980,Produccion_UO!$K1007,Resultados_Dic3!$D$3:$D$99980,Produccion_UO!$K1001,Resultados_Dic3!$E$3:$E$99980,Produccion_UO!$J1007,Resultados_Dic3!$A$3:$A$99980,Produccion_UO!$H1007)*$I$978</f>
        <v>4372.3534178744103</v>
      </c>
      <c r="AH1007" s="270">
        <f>+SUMIFS(Resultados_Dic3!AC$3:AC$99980,Resultados_Dic3!$F$3:$F$99980,Produccion_UO!$K1007,Resultados_Dic3!$D$3:$D$99980,Produccion_UO!$K1001,Resultados_Dic3!$E$3:$E$99980,Produccion_UO!$J1007,Resultados_Dic3!$A$3:$A$99980,Produccion_UO!$H1007)*$I$978</f>
        <v>4441.4876703024902</v>
      </c>
      <c r="AI1007" s="270">
        <f>+SUMIFS(Resultados_Dic3!AD$3:AD$99980,Resultados_Dic3!$F$3:$F$99980,Produccion_UO!$K1007,Resultados_Dic3!$D$3:$D$99980,Produccion_UO!$K1001,Resultados_Dic3!$E$3:$E$99980,Produccion_UO!$J1007,Resultados_Dic3!$A$3:$A$99980,Produccion_UO!$H1007)*$I$978</f>
        <v>4550.9373773308298</v>
      </c>
      <c r="AJ1007" s="270">
        <f>+SUMIFS(Resultados_Dic3!AE$3:AE$99980,Resultados_Dic3!$F$3:$F$99980,Produccion_UO!$K1007,Resultados_Dic3!$D$3:$D$99980,Produccion_UO!$K1001,Resultados_Dic3!$E$3:$E$99980,Produccion_UO!$J1007,Resultados_Dic3!$A$3:$A$99980,Produccion_UO!$H1007)*$I$978</f>
        <v>4660.3763093099897</v>
      </c>
      <c r="AK1007" s="270">
        <f>+SUMIFS(Resultados_Dic3!AF$3:AF$99980,Resultados_Dic3!$F$3:$F$99980,Produccion_UO!$K1007,Resultados_Dic3!$D$3:$D$99980,Produccion_UO!$K1001,Resultados_Dic3!$E$3:$E$99980,Produccion_UO!$J1007,Resultados_Dic3!$A$3:$A$99980,Produccion_UO!$H1007)*$I$978</f>
        <v>4769.8044662399898</v>
      </c>
      <c r="AL1007" s="270">
        <f>+SUMIFS(Resultados_Dic3!AG$3:AG$99980,Resultados_Dic3!$F$3:$F$99980,Produccion_UO!$K1007,Resultados_Dic3!$D$3:$D$99980,Produccion_UO!$K1001,Resultados_Dic3!$E$3:$E$99980,Produccion_UO!$J1007,Resultados_Dic3!$A$3:$A$99980,Produccion_UO!$H1007)*$I$978</f>
        <v>4879.2218481208201</v>
      </c>
      <c r="AM1007" s="270">
        <f>+SUMIFS(Resultados_Dic3!AH$3:AH$99980,Resultados_Dic3!$F$3:$F$99980,Produccion_UO!$K1007,Resultados_Dic3!$D$3:$D$99980,Produccion_UO!$K1001,Resultados_Dic3!$E$3:$E$99980,Produccion_UO!$J1007,Resultados_Dic3!$A$3:$A$99980,Produccion_UO!$H1007)*$I$978</f>
        <v>4988.6284549524798</v>
      </c>
      <c r="AN1007" s="270">
        <f>+SUMIFS(Resultados_Dic3!AI$3:AI$99980,Resultados_Dic3!$F$3:$F$99980,Produccion_UO!$K1007,Resultados_Dic3!$D$3:$D$99980,Produccion_UO!$K1001,Resultados_Dic3!$E$3:$E$99980,Produccion_UO!$J1007,Resultados_Dic3!$A$3:$A$99980,Produccion_UO!$H1007)*$I$978</f>
        <v>5135.2990968388203</v>
      </c>
      <c r="AO1007" s="270">
        <f>+SUMIFS(Resultados_Dic3!AJ$3:AJ$99980,Resultados_Dic3!$F$3:$F$99980,Produccion_UO!$K1007,Resultados_Dic3!$D$3:$D$99980,Produccion_UO!$K1001,Resultados_Dic3!$E$3:$E$99980,Produccion_UO!$J1007,Resultados_Dic3!$A$3:$A$99980,Produccion_UO!$H1007)*$I$978</f>
        <v>5281.9637663846897</v>
      </c>
      <c r="AP1007" s="270">
        <f>+SUMIFS(Resultados_Dic3!AK$3:AK$99980,Resultados_Dic3!$F$3:$F$99980,Produccion_UO!$K1007,Resultados_Dic3!$D$3:$D$99980,Produccion_UO!$K1001,Resultados_Dic3!$E$3:$E$99980,Produccion_UO!$J1007,Resultados_Dic3!$A$3:$A$99980,Produccion_UO!$H1007)*$I$978</f>
        <v>5428.6224635900799</v>
      </c>
      <c r="AQ1007" s="270">
        <f>+SUMIFS(Resultados_Dic3!AL$3:AL$99980,Resultados_Dic3!$F$3:$F$99980,Produccion_UO!$K1007,Resultados_Dic3!$D$3:$D$99980,Produccion_UO!$K1001,Resultados_Dic3!$E$3:$E$99980,Produccion_UO!$J1007,Resultados_Dic3!$A$3:$A$99980,Produccion_UO!$H1007)*$I$978</f>
        <v>5575.2751884549898</v>
      </c>
      <c r="AR1007" s="270">
        <f>+SUMIFS(Resultados_Dic3!AM$3:AM$99980,Resultados_Dic3!$F$3:$F$99980,Produccion_UO!$K1007,Resultados_Dic3!$D$3:$D$99980,Produccion_UO!$K1001,Resultados_Dic3!$E$3:$E$99980,Produccion_UO!$J1007,Resultados_Dic3!$A$3:$A$99980,Produccion_UO!$H1007)*$I$978</f>
        <v>5721.9219409794196</v>
      </c>
    </row>
    <row r="1010" spans="8:44" ht="18.75" x14ac:dyDescent="0.3">
      <c r="I1010" s="266" t="s">
        <v>752</v>
      </c>
      <c r="K1010" s="34" t="s">
        <v>762</v>
      </c>
    </row>
    <row r="1011" spans="8:44" x14ac:dyDescent="0.25">
      <c r="I1011" s="115">
        <f>+IF(OR(J1011="OIL",J1011="OIL-eq"),$H$5,IF(J1011="GAS",$H$4,IF(J1011="GSL",$H$8,IF(J1011="DSL",$H$9,IF(J1011="KER",$H$10,IF(J1011="LPG",$H$11,IF(J1011="HFO",$H$12,IF(J1011="AVG",$H$13,IF(J1011="RFG",$H$14,IF(J1011="ELC",$H$15,$H$16))))))))))</f>
        <v>1</v>
      </c>
      <c r="J1011" s="262" t="s">
        <v>745</v>
      </c>
      <c r="K1011" s="108" t="s">
        <v>389</v>
      </c>
      <c r="L1011" s="108" t="s">
        <v>377</v>
      </c>
    </row>
    <row r="1013" spans="8:44" x14ac:dyDescent="0.25">
      <c r="I1013" s="266"/>
      <c r="M1013" s="251">
        <v>2019</v>
      </c>
      <c r="N1013" s="251">
        <v>2020</v>
      </c>
      <c r="O1013" s="251">
        <v>2021</v>
      </c>
      <c r="P1013" s="251">
        <v>2022</v>
      </c>
      <c r="Q1013" s="251">
        <v>2023</v>
      </c>
      <c r="R1013" s="251">
        <v>2024</v>
      </c>
      <c r="S1013" s="251">
        <v>2025</v>
      </c>
      <c r="T1013" s="251">
        <v>2026</v>
      </c>
      <c r="U1013" s="251">
        <v>2027</v>
      </c>
      <c r="V1013" s="251">
        <v>2028</v>
      </c>
      <c r="W1013" s="251">
        <v>2029</v>
      </c>
      <c r="X1013" s="251">
        <v>2030</v>
      </c>
      <c r="Y1013" s="251">
        <v>2031</v>
      </c>
      <c r="Z1013" s="251">
        <v>2032</v>
      </c>
      <c r="AA1013" s="251">
        <v>2033</v>
      </c>
      <c r="AB1013" s="251">
        <v>2034</v>
      </c>
      <c r="AC1013" s="251">
        <v>2035</v>
      </c>
      <c r="AD1013" s="251">
        <v>2036</v>
      </c>
      <c r="AE1013" s="251">
        <v>2037</v>
      </c>
      <c r="AF1013" s="251">
        <v>2038</v>
      </c>
      <c r="AG1013" s="251">
        <v>2039</v>
      </c>
      <c r="AH1013" s="251">
        <v>2040</v>
      </c>
      <c r="AI1013" s="251">
        <v>2041</v>
      </c>
      <c r="AJ1013" s="251">
        <v>2042</v>
      </c>
      <c r="AK1013" s="251">
        <v>2043</v>
      </c>
      <c r="AL1013" s="251">
        <v>2044</v>
      </c>
      <c r="AM1013" s="251">
        <v>2045</v>
      </c>
      <c r="AN1013" s="251">
        <v>2046</v>
      </c>
      <c r="AO1013" s="251">
        <v>2047</v>
      </c>
      <c r="AP1013" s="251">
        <v>2048</v>
      </c>
      <c r="AQ1013" s="251">
        <v>2049</v>
      </c>
      <c r="AR1013" s="251">
        <v>2050</v>
      </c>
    </row>
    <row r="1014" spans="8:44" x14ac:dyDescent="0.25">
      <c r="H1014" s="17" t="str">
        <f t="shared" ref="H1014:H1025" si="268">+$B$1</f>
        <v>DIC7</v>
      </c>
      <c r="J1014" s="273" t="s">
        <v>56</v>
      </c>
      <c r="K1014" s="274" t="s">
        <v>241</v>
      </c>
      <c r="L1014" s="275" t="s">
        <v>747</v>
      </c>
      <c r="M1014" s="276">
        <f>+SUMIFS(Resultados_Dic3!H$3:H$99980,Resultados_Dic3!$F$3:$F$99980,Produccion_UO!$K1014,Resultados_Dic3!$D$3:$D$99980,Produccion_UO!$K1011,Resultados_Dic3!$E$3:$E$99980,Produccion_UO!$J1014,Resultados_Dic3!$A$3:$A$99980,Produccion_UO!$H1014)*$I$978</f>
        <v>574.73889999999994</v>
      </c>
      <c r="N1014" s="277">
        <f>+SUMIFS(Resultados_Dic3!I$3:I$99980,Resultados_Dic3!$F$3:$F$99980,Produccion_UO!$K1014,Resultados_Dic3!$D$3:$D$99980,Produccion_UO!$K1011,Resultados_Dic3!$E$3:$E$99980,Produccion_UO!$J1014,Resultados_Dic3!$A$3:$A$99980,Produccion_UO!$H1014)*$I$978</f>
        <v>589.86</v>
      </c>
      <c r="O1014" s="277">
        <f>+SUMIFS(Resultados_Dic3!J$3:J$99980,Resultados_Dic3!$F$3:$F$99980,Produccion_UO!$K1014,Resultados_Dic3!$D$3:$D$99980,Produccion_UO!$K1011,Resultados_Dic3!$E$3:$E$99980,Produccion_UO!$J1014,Resultados_Dic3!$A$3:$A$99980,Produccion_UO!$H1014)*$I$978</f>
        <v>605.09659999999997</v>
      </c>
      <c r="P1014" s="277">
        <f>+SUMIFS(Resultados_Dic3!K$3:K$99980,Resultados_Dic3!$F$3:$F$99980,Produccion_UO!$K1014,Resultados_Dic3!$D$3:$D$99980,Produccion_UO!$K1011,Resultados_Dic3!$E$3:$E$99980,Produccion_UO!$J1014,Resultados_Dic3!$A$3:$A$99980,Produccion_UO!$H1014)*$I$978</f>
        <v>620.33320000000003</v>
      </c>
      <c r="Q1014" s="277">
        <f>+SUMIFS(Resultados_Dic3!L$3:L$99980,Resultados_Dic3!$F$3:$F$99980,Produccion_UO!$K1014,Resultados_Dic3!$D$3:$D$99980,Produccion_UO!$K1011,Resultados_Dic3!$E$3:$E$99980,Produccion_UO!$J1014,Resultados_Dic3!$A$3:$A$99980,Produccion_UO!$H1014)*$I$978</f>
        <v>635.56979999999999</v>
      </c>
      <c r="R1014" s="277">
        <f>+SUMIFS(Resultados_Dic3!M$3:M$99980,Resultados_Dic3!$F$3:$F$99980,Produccion_UO!$K1014,Resultados_Dic3!$D$3:$D$99980,Produccion_UO!$K1011,Resultados_Dic3!$E$3:$E$99980,Produccion_UO!$J1014,Resultados_Dic3!$A$3:$A$99980,Produccion_UO!$H1014)*$I$978</f>
        <v>650.80640000000005</v>
      </c>
      <c r="S1014" s="277">
        <f>+SUMIFS(Resultados_Dic3!N$3:N$99980,Resultados_Dic3!$F$3:$F$99980,Produccion_UO!$K1014,Resultados_Dic3!$D$3:$D$99980,Produccion_UO!$K1011,Resultados_Dic3!$E$3:$E$99980,Produccion_UO!$J1014,Resultados_Dic3!$A$3:$A$99980,Produccion_UO!$H1014)*$I$978</f>
        <v>666.04300000000001</v>
      </c>
      <c r="T1014" s="277">
        <f>+SUMIFS(Resultados_Dic3!O$3:O$99980,Resultados_Dic3!$F$3:$F$99980,Produccion_UO!$K1014,Resultados_Dic3!$D$3:$D$99980,Produccion_UO!$K1011,Resultados_Dic3!$E$3:$E$99980,Produccion_UO!$J1014,Resultados_Dic3!$A$3:$A$99980,Produccion_UO!$H1014)*$I$978</f>
        <v>676.68813999999998</v>
      </c>
      <c r="U1014" s="277">
        <f>+SUMIFS(Resultados_Dic3!P$3:P$99980,Resultados_Dic3!$F$3:$F$99980,Produccion_UO!$K1014,Resultados_Dic3!$D$3:$D$99980,Produccion_UO!$K1011,Resultados_Dic3!$E$3:$E$99980,Produccion_UO!$J1014,Resultados_Dic3!$A$3:$A$99980,Produccion_UO!$H1014)*$I$978</f>
        <v>687.33327999999995</v>
      </c>
      <c r="V1014" s="277">
        <f>+SUMIFS(Resultados_Dic3!Q$3:Q$99980,Resultados_Dic3!$F$3:$F$99980,Produccion_UO!$K1014,Resultados_Dic3!$D$3:$D$99980,Produccion_UO!$K1011,Resultados_Dic3!$E$3:$E$99980,Produccion_UO!$J1014,Resultados_Dic3!$A$3:$A$99980,Produccion_UO!$H1014)*$I$978</f>
        <v>697.97842000000003</v>
      </c>
      <c r="W1014" s="277">
        <f>+SUMIFS(Resultados_Dic3!R$3:R$99980,Resultados_Dic3!$F$3:$F$99980,Produccion_UO!$K1014,Resultados_Dic3!$D$3:$D$99980,Produccion_UO!$K1011,Resultados_Dic3!$E$3:$E$99980,Produccion_UO!$J1014,Resultados_Dic3!$A$3:$A$99980,Produccion_UO!$H1014)*$I$978</f>
        <v>708.62356</v>
      </c>
      <c r="X1014" s="277">
        <f>+SUMIFS(Resultados_Dic3!S$3:S$99980,Resultados_Dic3!$F$3:$F$99980,Produccion_UO!$K1014,Resultados_Dic3!$D$3:$D$99980,Produccion_UO!$K1011,Resultados_Dic3!$E$3:$E$99980,Produccion_UO!$J1014,Resultados_Dic3!$A$3:$A$99980,Produccion_UO!$H1014)*$I$978</f>
        <v>719.26869999999997</v>
      </c>
      <c r="Y1014" s="277">
        <f>+SUMIFS(Resultados_Dic3!T$3:T$99980,Resultados_Dic3!$F$3:$F$99980,Produccion_UO!$K1014,Resultados_Dic3!$D$3:$D$99980,Produccion_UO!$K1011,Resultados_Dic3!$E$3:$E$99980,Produccion_UO!$J1014,Resultados_Dic3!$A$3:$A$99980,Produccion_UO!$H1014)*$I$978</f>
        <v>726.84820000000002</v>
      </c>
      <c r="Z1014" s="277">
        <f>+SUMIFS(Resultados_Dic3!U$3:U$99980,Resultados_Dic3!$F$3:$F$99980,Produccion_UO!$K1014,Resultados_Dic3!$D$3:$D$99980,Produccion_UO!$K1011,Resultados_Dic3!$E$3:$E$99980,Produccion_UO!$J1014,Resultados_Dic3!$A$3:$A$99980,Produccion_UO!$H1014)*$I$978</f>
        <v>734.42769999999996</v>
      </c>
      <c r="AA1014" s="277">
        <f>+SUMIFS(Resultados_Dic3!V$3:V$99980,Resultados_Dic3!$F$3:$F$99980,Produccion_UO!$K1014,Resultados_Dic3!$D$3:$D$99980,Produccion_UO!$K1011,Resultados_Dic3!$E$3:$E$99980,Produccion_UO!$J1014,Resultados_Dic3!$A$3:$A$99980,Produccion_UO!$H1014)*$I$978</f>
        <v>742.00720000000001</v>
      </c>
      <c r="AB1014" s="277">
        <f>+SUMIFS(Resultados_Dic3!W$3:W$99980,Resultados_Dic3!$F$3:$F$99980,Produccion_UO!$K1014,Resultados_Dic3!$D$3:$D$99980,Produccion_UO!$K1011,Resultados_Dic3!$E$3:$E$99980,Produccion_UO!$J1014,Resultados_Dic3!$A$3:$A$99980,Produccion_UO!$H1014)*$I$978</f>
        <v>749.58669999999995</v>
      </c>
      <c r="AC1014" s="277">
        <f>+SUMIFS(Resultados_Dic3!X$3:X$99980,Resultados_Dic3!$F$3:$F$99980,Produccion_UO!$K1014,Resultados_Dic3!$D$3:$D$99980,Produccion_UO!$K1011,Resultados_Dic3!$E$3:$E$99980,Produccion_UO!$J1014,Resultados_Dic3!$A$3:$A$99980,Produccion_UO!$H1014)*$I$978</f>
        <v>757.1662</v>
      </c>
      <c r="AD1014" s="277">
        <f>+SUMIFS(Resultados_Dic3!Y$3:Y$99980,Resultados_Dic3!$F$3:$F$99980,Produccion_UO!$K1014,Resultados_Dic3!$D$3:$D$99980,Produccion_UO!$K1011,Resultados_Dic3!$E$3:$E$99980,Produccion_UO!$J1014,Resultados_Dic3!$A$3:$A$99980,Produccion_UO!$H1014)*$I$978</f>
        <v>764.67906000000005</v>
      </c>
      <c r="AE1014" s="277">
        <f>+SUMIFS(Resultados_Dic3!Z$3:Z$99980,Resultados_Dic3!$F$3:$F$99980,Produccion_UO!$K1014,Resultados_Dic3!$D$3:$D$99980,Produccion_UO!$K1011,Resultados_Dic3!$E$3:$E$99980,Produccion_UO!$J1014,Resultados_Dic3!$A$3:$A$99980,Produccion_UO!$H1014)*$I$978</f>
        <v>772.19191999999998</v>
      </c>
      <c r="AF1014" s="277">
        <f>+SUMIFS(Resultados_Dic3!AA$3:AA$99980,Resultados_Dic3!$F$3:$F$99980,Produccion_UO!$K1014,Resultados_Dic3!$D$3:$D$99980,Produccion_UO!$K1011,Resultados_Dic3!$E$3:$E$99980,Produccion_UO!$J1014,Resultados_Dic3!$A$3:$A$99980,Produccion_UO!$H1014)*$I$978</f>
        <v>779.70478000000003</v>
      </c>
      <c r="AG1014" s="277">
        <f>+SUMIFS(Resultados_Dic3!AB$3:AB$99980,Resultados_Dic3!$F$3:$F$99980,Produccion_UO!$K1014,Resultados_Dic3!$D$3:$D$99980,Produccion_UO!$K1011,Resultados_Dic3!$E$3:$E$99980,Produccion_UO!$J1014,Resultados_Dic3!$A$3:$A$99980,Produccion_UO!$H1014)*$I$978</f>
        <v>787.21763999999996</v>
      </c>
      <c r="AH1014" s="277">
        <f>+SUMIFS(Resultados_Dic3!AC$3:AC$99980,Resultados_Dic3!$F$3:$F$99980,Produccion_UO!$K1014,Resultados_Dic3!$D$3:$D$99980,Produccion_UO!$K1011,Resultados_Dic3!$E$3:$E$99980,Produccion_UO!$J1014,Resultados_Dic3!$A$3:$A$99980,Produccion_UO!$H1014)*$I$978</f>
        <v>794.73050000000001</v>
      </c>
      <c r="AI1014" s="277">
        <f>+SUMIFS(Resultados_Dic3!AD$3:AD$99980,Resultados_Dic3!$F$3:$F$99980,Produccion_UO!$K1014,Resultados_Dic3!$D$3:$D$99980,Produccion_UO!$K1011,Resultados_Dic3!$E$3:$E$99980,Produccion_UO!$J1014,Resultados_Dic3!$A$3:$A$99980,Produccion_UO!$H1014)*$I$978</f>
        <v>801.72234000000003</v>
      </c>
      <c r="AJ1014" s="277">
        <f>+SUMIFS(Resultados_Dic3!AE$3:AE$99980,Resultados_Dic3!$F$3:$F$99980,Produccion_UO!$K1014,Resultados_Dic3!$D$3:$D$99980,Produccion_UO!$K1011,Resultados_Dic3!$E$3:$E$99980,Produccion_UO!$J1014,Resultados_Dic3!$A$3:$A$99980,Produccion_UO!$H1014)*$I$978</f>
        <v>808.71418000000006</v>
      </c>
      <c r="AK1014" s="277">
        <f>+SUMIFS(Resultados_Dic3!AF$3:AF$99980,Resultados_Dic3!$F$3:$F$99980,Produccion_UO!$K1014,Resultados_Dic3!$D$3:$D$99980,Produccion_UO!$K1011,Resultados_Dic3!$E$3:$E$99980,Produccion_UO!$J1014,Resultados_Dic3!$A$3:$A$99980,Produccion_UO!$H1014)*$I$978</f>
        <v>815.70601999999997</v>
      </c>
      <c r="AL1014" s="277">
        <f>+SUMIFS(Resultados_Dic3!AG$3:AG$99980,Resultados_Dic3!$F$3:$F$99980,Produccion_UO!$K1014,Resultados_Dic3!$D$3:$D$99980,Produccion_UO!$K1011,Resultados_Dic3!$E$3:$E$99980,Produccion_UO!$J1014,Resultados_Dic3!$A$3:$A$99980,Produccion_UO!$H1014)*$I$978</f>
        <v>822.69785999999999</v>
      </c>
      <c r="AM1014" s="277">
        <f>+SUMIFS(Resultados_Dic3!AH$3:AH$99980,Resultados_Dic3!$F$3:$F$99980,Produccion_UO!$K1014,Resultados_Dic3!$D$3:$D$99980,Produccion_UO!$K1011,Resultados_Dic3!$E$3:$E$99980,Produccion_UO!$J1014,Resultados_Dic3!$A$3:$A$99980,Produccion_UO!$H1014)*$I$978</f>
        <v>829.68970000000002</v>
      </c>
      <c r="AN1014" s="277">
        <f>+SUMIFS(Resultados_Dic3!AI$3:AI$99980,Resultados_Dic3!$F$3:$F$99980,Produccion_UO!$K1014,Resultados_Dic3!$D$3:$D$99980,Produccion_UO!$K1011,Resultados_Dic3!$E$3:$E$99980,Produccion_UO!$J1014,Resultados_Dic3!$A$3:$A$99980,Produccion_UO!$H1014)*$I$978</f>
        <v>837.96831999999995</v>
      </c>
      <c r="AO1014" s="277">
        <f>+SUMIFS(Resultados_Dic3!AJ$3:AJ$99980,Resultados_Dic3!$F$3:$F$99980,Produccion_UO!$K1014,Resultados_Dic3!$D$3:$D$99980,Produccion_UO!$K1011,Resultados_Dic3!$E$3:$E$99980,Produccion_UO!$J1014,Resultados_Dic3!$A$3:$A$99980,Produccion_UO!$H1014)*$I$978</f>
        <v>846.24694</v>
      </c>
      <c r="AP1014" s="277">
        <f>+SUMIFS(Resultados_Dic3!AK$3:AK$99980,Resultados_Dic3!$F$3:$F$99980,Produccion_UO!$K1014,Resultados_Dic3!$D$3:$D$99980,Produccion_UO!$K1011,Resultados_Dic3!$E$3:$E$99980,Produccion_UO!$J1014,Resultados_Dic3!$A$3:$A$99980,Produccion_UO!$H1014)*$I$978</f>
        <v>854.52556000000004</v>
      </c>
      <c r="AQ1014" s="277">
        <f>+SUMIFS(Resultados_Dic3!AL$3:AL$99980,Resultados_Dic3!$F$3:$F$99980,Produccion_UO!$K1014,Resultados_Dic3!$D$3:$D$99980,Produccion_UO!$K1011,Resultados_Dic3!$E$3:$E$99980,Produccion_UO!$J1014,Resultados_Dic3!$A$3:$A$99980,Produccion_UO!$H1014)*$I$978</f>
        <v>862.80417999999997</v>
      </c>
      <c r="AR1014" s="278">
        <f>+SUMIFS(Resultados_Dic3!AM$3:AM$99980,Resultados_Dic3!$F$3:$F$99980,Produccion_UO!$K1014,Resultados_Dic3!$D$3:$D$99980,Produccion_UO!$K1011,Resultados_Dic3!$E$3:$E$99980,Produccion_UO!$J1014,Resultados_Dic3!$A$3:$A$99980,Produccion_UO!$H1014)*$I$978</f>
        <v>871.08280000000002</v>
      </c>
    </row>
    <row r="1015" spans="8:44" x14ac:dyDescent="0.25">
      <c r="H1015" s="17" t="str">
        <f t="shared" si="268"/>
        <v>DIC7</v>
      </c>
      <c r="I1015" s="24"/>
      <c r="J1015" s="24" t="s">
        <v>62</v>
      </c>
      <c r="K1015" s="108" t="s">
        <v>241</v>
      </c>
      <c r="L1015" s="264" t="s">
        <v>32</v>
      </c>
      <c r="M1015" s="267">
        <f>+SUMIFS(Resultados_Dic3!H$3:H$99980,Resultados_Dic3!$F$3:$F$99980,Produccion_UO!$K1015,Resultados_Dic3!$D$3:$D$99980,Produccion_UO!$L1011,Resultados_Dic3!$E$3:$E$99980,Produccion_UO!$J1015,Resultados_Dic3!$A$3:$A$99980,Produccion_UO!$H1015)*$I$978</f>
        <v>0.52449999999999997</v>
      </c>
      <c r="N1015" s="268">
        <f>+SUMIFS(Resultados_Dic3!I$3:I$99980,Resultados_Dic3!$F$3:$F$99980,Produccion_UO!$K1015,Resultados_Dic3!$D$3:$D$99980,Produccion_UO!$L1011,Resultados_Dic3!$E$3:$E$99980,Produccion_UO!$J1015,Resultados_Dic3!$A$3:$A$99980,Produccion_UO!$H1015)*$I$978</f>
        <v>0.52939999999999998</v>
      </c>
      <c r="O1015" s="268">
        <f>+SUMIFS(Resultados_Dic3!J$3:J$99980,Resultados_Dic3!$F$3:$F$99980,Produccion_UO!$K1015,Resultados_Dic3!$D$3:$D$99980,Produccion_UO!$L1011,Resultados_Dic3!$E$3:$E$99980,Produccion_UO!$J1015,Resultados_Dic3!$A$3:$A$99980,Produccion_UO!$H1015)*$I$978</f>
        <v>0.55536237980117598</v>
      </c>
      <c r="P1015" s="268">
        <f>+SUMIFS(Resultados_Dic3!K$3:K$99980,Resultados_Dic3!$F$3:$F$99980,Produccion_UO!$K1015,Resultados_Dic3!$D$3:$D$99980,Produccion_UO!$L1011,Resultados_Dic3!$E$3:$E$99980,Produccion_UO!$J1015,Resultados_Dic3!$A$3:$A$99980,Produccion_UO!$H1015)*$I$978</f>
        <v>0.58194356970176397</v>
      </c>
      <c r="Q1015" s="268">
        <f>+SUMIFS(Resultados_Dic3!L$3:L$99980,Resultados_Dic3!$F$3:$F$99980,Produccion_UO!$K1015,Resultados_Dic3!$D$3:$D$99980,Produccion_UO!$L1011,Resultados_Dic3!$E$3:$E$99980,Produccion_UO!$J1015,Resultados_Dic3!$A$3:$A$99980,Produccion_UO!$H1015)*$I$978</f>
        <v>0.60914356970176398</v>
      </c>
      <c r="R1015" s="268">
        <f>+SUMIFS(Resultados_Dic3!M$3:M$99980,Resultados_Dic3!$F$3:$F$99980,Produccion_UO!$K1015,Resultados_Dic3!$D$3:$D$99980,Produccion_UO!$L1011,Resultados_Dic3!$E$3:$E$99980,Produccion_UO!$J1015,Resultados_Dic3!$A$3:$A$99980,Produccion_UO!$H1015)*$I$978</f>
        <v>0.63696237980117598</v>
      </c>
      <c r="S1015" s="268">
        <f>+SUMIFS(Resultados_Dic3!N$3:N$99980,Resultados_Dic3!$F$3:$F$99980,Produccion_UO!$K1015,Resultados_Dic3!$D$3:$D$99980,Produccion_UO!$L1011,Resultados_Dic3!$E$3:$E$99980,Produccion_UO!$J1015,Resultados_Dic3!$A$3:$A$99980,Produccion_UO!$H1015)*$I$978</f>
        <v>0.66539999999999999</v>
      </c>
      <c r="T1015" s="268">
        <f>+SUMIFS(Resultados_Dic3!O$3:O$99980,Resultados_Dic3!$F$3:$F$99980,Produccion_UO!$K1015,Resultados_Dic3!$D$3:$D$99980,Produccion_UO!$L1011,Resultados_Dic3!$E$3:$E$99980,Produccion_UO!$J1015,Resultados_Dic3!$A$3:$A$99980,Produccion_UO!$H1015)*$I$978</f>
        <v>0.693293971648684</v>
      </c>
      <c r="U1015" s="268">
        <f>+SUMIFS(Resultados_Dic3!P$3:P$99980,Resultados_Dic3!$F$3:$F$99980,Produccion_UO!$K1015,Resultados_Dic3!$D$3:$D$99980,Produccion_UO!$L1011,Resultados_Dic3!$E$3:$E$99980,Produccion_UO!$J1015,Resultados_Dic3!$A$3:$A$99980,Produccion_UO!$H1015)*$I$978</f>
        <v>0.72173095747302596</v>
      </c>
      <c r="V1015" s="268">
        <f>+SUMIFS(Resultados_Dic3!Q$3:Q$99980,Resultados_Dic3!$F$3:$F$99980,Produccion_UO!$K1015,Resultados_Dic3!$D$3:$D$99980,Produccion_UO!$L1011,Resultados_Dic3!$E$3:$E$99980,Produccion_UO!$J1015,Resultados_Dic3!$A$3:$A$99980,Produccion_UO!$H1015)*$I$978</f>
        <v>0.75071095747302696</v>
      </c>
      <c r="W1015" s="268">
        <f>+SUMIFS(Resultados_Dic3!R$3:R$99980,Resultados_Dic3!$F$3:$F$99980,Produccion_UO!$K1015,Resultados_Dic3!$D$3:$D$99980,Produccion_UO!$L1011,Resultados_Dic3!$E$3:$E$99980,Produccion_UO!$J1015,Resultados_Dic3!$A$3:$A$99980,Produccion_UO!$H1015)*$I$978</f>
        <v>0.78023397164868502</v>
      </c>
      <c r="X1015" s="268">
        <f>+SUMIFS(Resultados_Dic3!S$3:S$99980,Resultados_Dic3!$F$3:$F$99980,Produccion_UO!$K1015,Resultados_Dic3!$D$3:$D$99980,Produccion_UO!$L1011,Resultados_Dic3!$E$3:$E$99980,Produccion_UO!$J1015,Resultados_Dic3!$A$3:$A$99980,Produccion_UO!$H1015)*$I$978</f>
        <v>0.81030000000000102</v>
      </c>
      <c r="Y1015" s="268">
        <f>+SUMIFS(Resultados_Dic3!T$3:T$99980,Resultados_Dic3!$F$3:$F$99980,Produccion_UO!$K1015,Resultados_Dic3!$D$3:$D$99980,Produccion_UO!$L1011,Resultados_Dic3!$E$3:$E$99980,Produccion_UO!$J1015,Resultados_Dic3!$A$3:$A$99980,Produccion_UO!$H1015)*$I$978</f>
        <v>0.84145657513567296</v>
      </c>
      <c r="Z1015" s="268">
        <f>+SUMIFS(Resultados_Dic3!U$3:U$99980,Resultados_Dic3!$F$3:$F$99980,Produccion_UO!$K1015,Resultados_Dic3!$D$3:$D$99980,Produccion_UO!$L1011,Resultados_Dic3!$E$3:$E$99980,Produccion_UO!$J1015,Resultados_Dic3!$A$3:$A$99980,Produccion_UO!$H1015)*$I$978</f>
        <v>0.87308486270350805</v>
      </c>
      <c r="AA1015" s="268">
        <f>+SUMIFS(Resultados_Dic3!V$3:V$99980,Resultados_Dic3!$F$3:$F$99980,Produccion_UO!$K1015,Resultados_Dic3!$D$3:$D$99980,Produccion_UO!$L1011,Resultados_Dic3!$E$3:$E$99980,Produccion_UO!$J1015,Resultados_Dic3!$A$3:$A$99980,Produccion_UO!$H1015)*$I$978</f>
        <v>0.90518486270350795</v>
      </c>
      <c r="AB1015" s="268">
        <f>+SUMIFS(Resultados_Dic3!W$3:W$99980,Resultados_Dic3!$F$3:$F$99980,Produccion_UO!$K1015,Resultados_Dic3!$D$3:$D$99980,Produccion_UO!$L1011,Resultados_Dic3!$E$3:$E$99980,Produccion_UO!$J1015,Resultados_Dic3!$A$3:$A$99980,Produccion_UO!$H1015)*$I$978</f>
        <v>0.93775657513567101</v>
      </c>
      <c r="AC1015" s="268">
        <f>+SUMIFS(Resultados_Dic3!X$3:X$99980,Resultados_Dic3!$F$3:$F$99980,Produccion_UO!$K1015,Resultados_Dic3!$D$3:$D$99980,Produccion_UO!$L1011,Resultados_Dic3!$E$3:$E$99980,Produccion_UO!$J1015,Resultados_Dic3!$A$3:$A$99980,Produccion_UO!$H1015)*$I$978</f>
        <v>0.970799999999998</v>
      </c>
      <c r="AD1015" s="268">
        <f>+SUMIFS(Resultados_Dic3!Y$3:Y$99980,Resultados_Dic3!$F$3:$F$99980,Produccion_UO!$K1015,Resultados_Dic3!$D$3:$D$99980,Produccion_UO!$L1011,Resultados_Dic3!$E$3:$E$99980,Produccion_UO!$J1015,Resultados_Dic3!$A$3:$A$99980,Produccion_UO!$H1015)*$I$978</f>
        <v>1.00586069116119</v>
      </c>
      <c r="AE1015" s="268">
        <f>+SUMIFS(Resultados_Dic3!Z$3:Z$99980,Resultados_Dic3!$F$3:$F$99980,Produccion_UO!$K1015,Resultados_Dic3!$D$3:$D$99980,Produccion_UO!$L1011,Resultados_Dic3!$E$3:$E$99980,Produccion_UO!$J1015,Resultados_Dic3!$A$3:$A$99980,Produccion_UO!$H1015)*$I$978</f>
        <v>1.04142103674178</v>
      </c>
      <c r="AF1015" s="268">
        <f>+SUMIFS(Resultados_Dic3!AA$3:AA$99980,Resultados_Dic3!$F$3:$F$99980,Produccion_UO!$K1015,Resultados_Dic3!$D$3:$D$99980,Produccion_UO!$L1011,Resultados_Dic3!$E$3:$E$99980,Produccion_UO!$J1015,Resultados_Dic3!$A$3:$A$99980,Produccion_UO!$H1015)*$I$978</f>
        <v>1.07748103674178</v>
      </c>
      <c r="AG1015" s="268">
        <f>+SUMIFS(Resultados_Dic3!AB$3:AB$99980,Resultados_Dic3!$F$3:$F$99980,Produccion_UO!$K1015,Resultados_Dic3!$D$3:$D$99980,Produccion_UO!$L1011,Resultados_Dic3!$E$3:$E$99980,Produccion_UO!$J1015,Resultados_Dic3!$A$3:$A$99980,Produccion_UO!$H1015)*$I$978</f>
        <v>1.11404069116119</v>
      </c>
      <c r="AH1015" s="268">
        <f>+SUMIFS(Resultados_Dic3!AC$3:AC$99980,Resultados_Dic3!$F$3:$F$99980,Produccion_UO!$K1015,Resultados_Dic3!$D$3:$D$99980,Produccion_UO!$L1011,Resultados_Dic3!$E$3:$E$99980,Produccion_UO!$J1015,Resultados_Dic3!$A$3:$A$99980,Produccion_UO!$H1015)*$I$978</f>
        <v>1.1511</v>
      </c>
      <c r="AI1015" s="268">
        <f>+SUMIFS(Resultados_Dic3!AD$3:AD$99980,Resultados_Dic3!$F$3:$F$99980,Produccion_UO!$K1015,Resultados_Dic3!$D$3:$D$99980,Produccion_UO!$L1011,Resultados_Dic3!$E$3:$E$99980,Produccion_UO!$J1015,Resultados_Dic3!$A$3:$A$99980,Produccion_UO!$H1015)*$I$978</f>
        <v>1.18787056636969</v>
      </c>
      <c r="AJ1015" s="268">
        <f>+SUMIFS(Resultados_Dic3!AE$3:AE$99980,Resultados_Dic3!$F$3:$F$99980,Produccion_UO!$K1015,Resultados_Dic3!$D$3:$D$99980,Produccion_UO!$L1011,Resultados_Dic3!$E$3:$E$99980,Produccion_UO!$J1015,Resultados_Dic3!$A$3:$A$99980,Produccion_UO!$H1015)*$I$978</f>
        <v>1.2251058495545299</v>
      </c>
      <c r="AK1015" s="268">
        <f>+SUMIFS(Resultados_Dic3!AF$3:AF$99980,Resultados_Dic3!$F$3:$F$99980,Produccion_UO!$K1015,Resultados_Dic3!$D$3:$D$99980,Produccion_UO!$L1011,Resultados_Dic3!$E$3:$E$99980,Produccion_UO!$J1015,Resultados_Dic3!$A$3:$A$99980,Produccion_UO!$H1015)*$I$978</f>
        <v>1.26280584955453</v>
      </c>
      <c r="AL1015" s="268">
        <f>+SUMIFS(Resultados_Dic3!AG$3:AG$99980,Resultados_Dic3!$F$3:$F$99980,Produccion_UO!$K1015,Resultados_Dic3!$D$3:$D$99980,Produccion_UO!$L1011,Resultados_Dic3!$E$3:$E$99980,Produccion_UO!$J1015,Resultados_Dic3!$A$3:$A$99980,Produccion_UO!$H1015)*$I$978</f>
        <v>1.30097056636969</v>
      </c>
      <c r="AM1015" s="268">
        <f>+SUMIFS(Resultados_Dic3!AH$3:AH$99980,Resultados_Dic3!$F$3:$F$99980,Produccion_UO!$K1015,Resultados_Dic3!$D$3:$D$99980,Produccion_UO!$L1011,Resultados_Dic3!$E$3:$E$99980,Produccion_UO!$J1015,Resultados_Dic3!$A$3:$A$99980,Produccion_UO!$H1015)*$I$978</f>
        <v>1.3395999999999999</v>
      </c>
      <c r="AN1015" s="268">
        <f>+SUMIFS(Resultados_Dic3!AI$3:AI$99980,Resultados_Dic3!$F$3:$F$99980,Produccion_UO!$K1015,Resultados_Dic3!$D$3:$D$99980,Produccion_UO!$L1011,Resultados_Dic3!$E$3:$E$99980,Produccion_UO!$J1015,Resultados_Dic3!$A$3:$A$99980,Produccion_UO!$H1015)*$I$978</f>
        <v>1.37654811140606</v>
      </c>
      <c r="AO1015" s="268">
        <f>+SUMIFS(Resultados_Dic3!AJ$3:AJ$99980,Resultados_Dic3!$F$3:$F$99980,Produccion_UO!$K1015,Resultados_Dic3!$D$3:$D$99980,Produccion_UO!$L1011,Resultados_Dic3!$E$3:$E$99980,Produccion_UO!$J1015,Resultados_Dic3!$A$3:$A$99980,Produccion_UO!$H1015)*$I$978</f>
        <v>1.4139621671091001</v>
      </c>
      <c r="AP1015" s="268">
        <f>+SUMIFS(Resultados_Dic3!AK$3:AK$99980,Resultados_Dic3!$F$3:$F$99980,Produccion_UO!$K1015,Resultados_Dic3!$D$3:$D$99980,Produccion_UO!$L1011,Resultados_Dic3!$E$3:$E$99980,Produccion_UO!$J1015,Resultados_Dic3!$A$3:$A$99980,Produccion_UO!$H1015)*$I$978</f>
        <v>1.45184216710909</v>
      </c>
      <c r="AQ1015" s="268">
        <f>+SUMIFS(Resultados_Dic3!AL$3:AL$99980,Resultados_Dic3!$F$3:$F$99980,Produccion_UO!$K1015,Resultados_Dic3!$D$3:$D$99980,Produccion_UO!$L1011,Resultados_Dic3!$E$3:$E$99980,Produccion_UO!$J1015,Resultados_Dic3!$A$3:$A$99980,Produccion_UO!$H1015)*$I$978</f>
        <v>1.49018811140606</v>
      </c>
      <c r="AR1015" s="269">
        <f>+SUMIFS(Resultados_Dic3!AM$3:AM$99980,Resultados_Dic3!$F$3:$F$99980,Produccion_UO!$K1015,Resultados_Dic3!$D$3:$D$99980,Produccion_UO!$L1011,Resultados_Dic3!$E$3:$E$99980,Produccion_UO!$J1015,Resultados_Dic3!$A$3:$A$99980,Produccion_UO!$H1015)*$I$978</f>
        <v>1.5289999999999999</v>
      </c>
    </row>
    <row r="1016" spans="8:44" x14ac:dyDescent="0.25">
      <c r="H1016" s="17" t="str">
        <f t="shared" si="268"/>
        <v>DIC7</v>
      </c>
      <c r="I1016" s="24"/>
      <c r="J1016" s="24" t="s">
        <v>63</v>
      </c>
      <c r="K1016" s="108" t="s">
        <v>241</v>
      </c>
      <c r="L1016" s="264" t="s">
        <v>748</v>
      </c>
      <c r="M1016" s="270">
        <f>+SUMIFS(Resultados_Dic3!H$3:H$99980,Resultados_Dic3!$F$3:$F$99980,Produccion_UO!$K1016,Resultados_Dic3!$D$3:$D$99980,Produccion_UO!$L$1011,Resultados_Dic3!$E$3:$E$99980,Produccion_UO!$J1016,Resultados_Dic3!$A$3:$A$99980,Produccion_UO!$H1016)*$I$978</f>
        <v>0</v>
      </c>
      <c r="N1016" s="21">
        <f>+SUMIFS(Resultados_Dic3!I$3:I$99980,Resultados_Dic3!$F$3:$F$99980,Produccion_UO!$K1016,Resultados_Dic3!$D$3:$D$99980,Produccion_UO!$L$1011,Resultados_Dic3!$E$3:$E$99980,Produccion_UO!$J1016,Resultados_Dic3!$A$3:$A$99980,Produccion_UO!$H1016)*$I$978</f>
        <v>0</v>
      </c>
      <c r="O1016" s="21">
        <f>+SUMIFS(Resultados_Dic3!J$3:J$99980,Resultados_Dic3!$F$3:$F$99980,Produccion_UO!$K1016,Resultados_Dic3!$D$3:$D$99980,Produccion_UO!$L$1011,Resultados_Dic3!$E$3:$E$99980,Produccion_UO!$J1016,Resultados_Dic3!$A$3:$A$99980,Produccion_UO!$H1016)*$I$978</f>
        <v>0</v>
      </c>
      <c r="P1016" s="21">
        <f>+SUMIFS(Resultados_Dic3!K$3:K$99980,Resultados_Dic3!$F$3:$F$99980,Produccion_UO!$K1016,Resultados_Dic3!$D$3:$D$99980,Produccion_UO!$L$1011,Resultados_Dic3!$E$3:$E$99980,Produccion_UO!$J1016,Resultados_Dic3!$A$3:$A$99980,Produccion_UO!$H1016)*$I$978</f>
        <v>0</v>
      </c>
      <c r="Q1016" s="21">
        <f>+SUMIFS(Resultados_Dic3!L$3:L$99980,Resultados_Dic3!$F$3:$F$99980,Produccion_UO!$K1016,Resultados_Dic3!$D$3:$D$99980,Produccion_UO!$L$1011,Resultados_Dic3!$E$3:$E$99980,Produccion_UO!$J1016,Resultados_Dic3!$A$3:$A$99980,Produccion_UO!$H1016)*$I$978</f>
        <v>0</v>
      </c>
      <c r="R1016" s="21">
        <f>+SUMIFS(Resultados_Dic3!M$3:M$99980,Resultados_Dic3!$F$3:$F$99980,Produccion_UO!$K1016,Resultados_Dic3!$D$3:$D$99980,Produccion_UO!$L$1011,Resultados_Dic3!$E$3:$E$99980,Produccion_UO!$J1016,Resultados_Dic3!$A$3:$A$99980,Produccion_UO!$H1016)*$I$978</f>
        <v>0</v>
      </c>
      <c r="S1016" s="21">
        <f>+SUMIFS(Resultados_Dic3!N$3:N$99980,Resultados_Dic3!$F$3:$F$99980,Produccion_UO!$K1016,Resultados_Dic3!$D$3:$D$99980,Produccion_UO!$L$1011,Resultados_Dic3!$E$3:$E$99980,Produccion_UO!$J1016,Resultados_Dic3!$A$3:$A$99980,Produccion_UO!$H1016)*$I$978</f>
        <v>0</v>
      </c>
      <c r="T1016" s="21">
        <f>+SUMIFS(Resultados_Dic3!O$3:O$99980,Resultados_Dic3!$F$3:$F$99980,Produccion_UO!$K1016,Resultados_Dic3!$D$3:$D$99980,Produccion_UO!$L$1011,Resultados_Dic3!$E$3:$E$99980,Produccion_UO!$J1016,Resultados_Dic3!$A$3:$A$99980,Produccion_UO!$H1016)*$I$978</f>
        <v>0</v>
      </c>
      <c r="U1016" s="21">
        <f>+SUMIFS(Resultados_Dic3!P$3:P$99980,Resultados_Dic3!$F$3:$F$99980,Produccion_UO!$K1016,Resultados_Dic3!$D$3:$D$99980,Produccion_UO!$L$1011,Resultados_Dic3!$E$3:$E$99980,Produccion_UO!$J1016,Resultados_Dic3!$A$3:$A$99980,Produccion_UO!$H1016)*$I$978</f>
        <v>0</v>
      </c>
      <c r="V1016" s="21">
        <f>+SUMIFS(Resultados_Dic3!Q$3:Q$99980,Resultados_Dic3!$F$3:$F$99980,Produccion_UO!$K1016,Resultados_Dic3!$D$3:$D$99980,Produccion_UO!$L$1011,Resultados_Dic3!$E$3:$E$99980,Produccion_UO!$J1016,Resultados_Dic3!$A$3:$A$99980,Produccion_UO!$H1016)*$I$978</f>
        <v>0</v>
      </c>
      <c r="W1016" s="21">
        <f>+SUMIFS(Resultados_Dic3!R$3:R$99980,Resultados_Dic3!$F$3:$F$99980,Produccion_UO!$K1016,Resultados_Dic3!$D$3:$D$99980,Produccion_UO!$L$1011,Resultados_Dic3!$E$3:$E$99980,Produccion_UO!$J1016,Resultados_Dic3!$A$3:$A$99980,Produccion_UO!$H1016)*$I$978</f>
        <v>0</v>
      </c>
      <c r="X1016" s="21">
        <f>+SUMIFS(Resultados_Dic3!S$3:S$99980,Resultados_Dic3!$F$3:$F$99980,Produccion_UO!$K1016,Resultados_Dic3!$D$3:$D$99980,Produccion_UO!$L$1011,Resultados_Dic3!$E$3:$E$99980,Produccion_UO!$J1016,Resultados_Dic3!$A$3:$A$99980,Produccion_UO!$H1016)*$I$978</f>
        <v>0</v>
      </c>
      <c r="Y1016" s="21">
        <f>+SUMIFS(Resultados_Dic3!T$3:T$99980,Resultados_Dic3!$F$3:$F$99980,Produccion_UO!$K1016,Resultados_Dic3!$D$3:$D$99980,Produccion_UO!$L$1011,Resultados_Dic3!$E$3:$E$99980,Produccion_UO!$J1016,Resultados_Dic3!$A$3:$A$99980,Produccion_UO!$H1016)*$I$978</f>
        <v>0</v>
      </c>
      <c r="Z1016" s="21">
        <f>+SUMIFS(Resultados_Dic3!U$3:U$99980,Resultados_Dic3!$F$3:$F$99980,Produccion_UO!$K1016,Resultados_Dic3!$D$3:$D$99980,Produccion_UO!$L$1011,Resultados_Dic3!$E$3:$E$99980,Produccion_UO!$J1016,Resultados_Dic3!$A$3:$A$99980,Produccion_UO!$H1016)*$I$978</f>
        <v>0</v>
      </c>
      <c r="AA1016" s="21">
        <f>+SUMIFS(Resultados_Dic3!V$3:V$99980,Resultados_Dic3!$F$3:$F$99980,Produccion_UO!$K1016,Resultados_Dic3!$D$3:$D$99980,Produccion_UO!$L$1011,Resultados_Dic3!$E$3:$E$99980,Produccion_UO!$J1016,Resultados_Dic3!$A$3:$A$99980,Produccion_UO!$H1016)*$I$978</f>
        <v>0</v>
      </c>
      <c r="AB1016" s="21">
        <f>+SUMIFS(Resultados_Dic3!W$3:W$99980,Resultados_Dic3!$F$3:$F$99980,Produccion_UO!$K1016,Resultados_Dic3!$D$3:$D$99980,Produccion_UO!$L$1011,Resultados_Dic3!$E$3:$E$99980,Produccion_UO!$J1016,Resultados_Dic3!$A$3:$A$99980,Produccion_UO!$H1016)*$I$978</f>
        <v>0</v>
      </c>
      <c r="AC1016" s="21">
        <f>+SUMIFS(Resultados_Dic3!X$3:X$99980,Resultados_Dic3!$F$3:$F$99980,Produccion_UO!$K1016,Resultados_Dic3!$D$3:$D$99980,Produccion_UO!$L$1011,Resultados_Dic3!$E$3:$E$99980,Produccion_UO!$J1016,Resultados_Dic3!$A$3:$A$99980,Produccion_UO!$H1016)*$I$978</f>
        <v>0</v>
      </c>
      <c r="AD1016" s="21">
        <f>+SUMIFS(Resultados_Dic3!Y$3:Y$99980,Resultados_Dic3!$F$3:$F$99980,Produccion_UO!$K1016,Resultados_Dic3!$D$3:$D$99980,Produccion_UO!$L$1011,Resultados_Dic3!$E$3:$E$99980,Produccion_UO!$J1016,Resultados_Dic3!$A$3:$A$99980,Produccion_UO!$H1016)*$I$978</f>
        <v>0</v>
      </c>
      <c r="AE1016" s="21">
        <f>+SUMIFS(Resultados_Dic3!Z$3:Z$99980,Resultados_Dic3!$F$3:$F$99980,Produccion_UO!$K1016,Resultados_Dic3!$D$3:$D$99980,Produccion_UO!$L$1011,Resultados_Dic3!$E$3:$E$99980,Produccion_UO!$J1016,Resultados_Dic3!$A$3:$A$99980,Produccion_UO!$H1016)*$I$978</f>
        <v>0</v>
      </c>
      <c r="AF1016" s="21">
        <f>+SUMIFS(Resultados_Dic3!AA$3:AA$99980,Resultados_Dic3!$F$3:$F$99980,Produccion_UO!$K1016,Resultados_Dic3!$D$3:$D$99980,Produccion_UO!$L$1011,Resultados_Dic3!$E$3:$E$99980,Produccion_UO!$J1016,Resultados_Dic3!$A$3:$A$99980,Produccion_UO!$H1016)*$I$978</f>
        <v>0</v>
      </c>
      <c r="AG1016" s="21">
        <f>+SUMIFS(Resultados_Dic3!AB$3:AB$99980,Resultados_Dic3!$F$3:$F$99980,Produccion_UO!$K1016,Resultados_Dic3!$D$3:$D$99980,Produccion_UO!$L$1011,Resultados_Dic3!$E$3:$E$99980,Produccion_UO!$J1016,Resultados_Dic3!$A$3:$A$99980,Produccion_UO!$H1016)*$I$978</f>
        <v>0</v>
      </c>
      <c r="AH1016" s="21">
        <f>+SUMIFS(Resultados_Dic3!AC$3:AC$99980,Resultados_Dic3!$F$3:$F$99980,Produccion_UO!$K1016,Resultados_Dic3!$D$3:$D$99980,Produccion_UO!$L$1011,Resultados_Dic3!$E$3:$E$99980,Produccion_UO!$J1016,Resultados_Dic3!$A$3:$A$99980,Produccion_UO!$H1016)*$I$978</f>
        <v>0</v>
      </c>
      <c r="AI1016" s="21">
        <f>+SUMIFS(Resultados_Dic3!AD$3:AD$99980,Resultados_Dic3!$F$3:$F$99980,Produccion_UO!$K1016,Resultados_Dic3!$D$3:$D$99980,Produccion_UO!$L$1011,Resultados_Dic3!$E$3:$E$99980,Produccion_UO!$J1016,Resultados_Dic3!$A$3:$A$99980,Produccion_UO!$H1016)*$I$978</f>
        <v>0</v>
      </c>
      <c r="AJ1016" s="21">
        <f>+SUMIFS(Resultados_Dic3!AE$3:AE$99980,Resultados_Dic3!$F$3:$F$99980,Produccion_UO!$K1016,Resultados_Dic3!$D$3:$D$99980,Produccion_UO!$L$1011,Resultados_Dic3!$E$3:$E$99980,Produccion_UO!$J1016,Resultados_Dic3!$A$3:$A$99980,Produccion_UO!$H1016)*$I$978</f>
        <v>0</v>
      </c>
      <c r="AK1016" s="21">
        <f>+SUMIFS(Resultados_Dic3!AF$3:AF$99980,Resultados_Dic3!$F$3:$F$99980,Produccion_UO!$K1016,Resultados_Dic3!$D$3:$D$99980,Produccion_UO!$L$1011,Resultados_Dic3!$E$3:$E$99980,Produccion_UO!$J1016,Resultados_Dic3!$A$3:$A$99980,Produccion_UO!$H1016)*$I$978</f>
        <v>0</v>
      </c>
      <c r="AL1016" s="21">
        <f>+SUMIFS(Resultados_Dic3!AG$3:AG$99980,Resultados_Dic3!$F$3:$F$99980,Produccion_UO!$K1016,Resultados_Dic3!$D$3:$D$99980,Produccion_UO!$L$1011,Resultados_Dic3!$E$3:$E$99980,Produccion_UO!$J1016,Resultados_Dic3!$A$3:$A$99980,Produccion_UO!$H1016)*$I$978</f>
        <v>0</v>
      </c>
      <c r="AM1016" s="21">
        <f>+SUMIFS(Resultados_Dic3!AH$3:AH$99980,Resultados_Dic3!$F$3:$F$99980,Produccion_UO!$K1016,Resultados_Dic3!$D$3:$D$99980,Produccion_UO!$L$1011,Resultados_Dic3!$E$3:$E$99980,Produccion_UO!$J1016,Resultados_Dic3!$A$3:$A$99980,Produccion_UO!$H1016)*$I$978</f>
        <v>0</v>
      </c>
      <c r="AN1016" s="21">
        <f>+SUMIFS(Resultados_Dic3!AI$3:AI$99980,Resultados_Dic3!$F$3:$F$99980,Produccion_UO!$K1016,Resultados_Dic3!$D$3:$D$99980,Produccion_UO!$L$1011,Resultados_Dic3!$E$3:$E$99980,Produccion_UO!$J1016,Resultados_Dic3!$A$3:$A$99980,Produccion_UO!$H1016)*$I$978</f>
        <v>0</v>
      </c>
      <c r="AO1016" s="21">
        <f>+SUMIFS(Resultados_Dic3!AJ$3:AJ$99980,Resultados_Dic3!$F$3:$F$99980,Produccion_UO!$K1016,Resultados_Dic3!$D$3:$D$99980,Produccion_UO!$L$1011,Resultados_Dic3!$E$3:$E$99980,Produccion_UO!$J1016,Resultados_Dic3!$A$3:$A$99980,Produccion_UO!$H1016)*$I$978</f>
        <v>0</v>
      </c>
      <c r="AP1016" s="21">
        <f>+SUMIFS(Resultados_Dic3!AK$3:AK$99980,Resultados_Dic3!$F$3:$F$99980,Produccion_UO!$K1016,Resultados_Dic3!$D$3:$D$99980,Produccion_UO!$L$1011,Resultados_Dic3!$E$3:$E$99980,Produccion_UO!$J1016,Resultados_Dic3!$A$3:$A$99980,Produccion_UO!$H1016)*$I$978</f>
        <v>0</v>
      </c>
      <c r="AQ1016" s="21">
        <f>+SUMIFS(Resultados_Dic3!AL$3:AL$99980,Resultados_Dic3!$F$3:$F$99980,Produccion_UO!$K1016,Resultados_Dic3!$D$3:$D$99980,Produccion_UO!$L$1011,Resultados_Dic3!$E$3:$E$99980,Produccion_UO!$J1016,Resultados_Dic3!$A$3:$A$99980,Produccion_UO!$H1016)*$I$978</f>
        <v>0</v>
      </c>
      <c r="AR1016" s="226">
        <f>+SUMIFS(Resultados_Dic3!AM$3:AM$99980,Resultados_Dic3!$F$3:$F$99980,Produccion_UO!$K1016,Resultados_Dic3!$D$3:$D$99980,Produccion_UO!$L$1011,Resultados_Dic3!$E$3:$E$99980,Produccion_UO!$J1016,Resultados_Dic3!$A$3:$A$99980,Produccion_UO!$H1016)*$I$978</f>
        <v>0</v>
      </c>
    </row>
    <row r="1017" spans="8:44" x14ac:dyDescent="0.25">
      <c r="H1017" s="17" t="str">
        <f t="shared" si="268"/>
        <v>DIC7</v>
      </c>
      <c r="I1017" s="24"/>
      <c r="J1017" s="24" t="s">
        <v>64</v>
      </c>
      <c r="K1017" s="108" t="s">
        <v>241</v>
      </c>
      <c r="L1017" s="264" t="s">
        <v>746</v>
      </c>
      <c r="M1017" s="270">
        <f>+SUMIFS(Resultados_Dic3!H$3:H$99980,Resultados_Dic3!$F$3:$F$99980,Produccion_UO!$K1017,Resultados_Dic3!$D$3:$D$99980,Produccion_UO!$L$1011,Resultados_Dic3!$E$3:$E$99980,Produccion_UO!$J1017,Resultados_Dic3!$A$3:$A$99980,Produccion_UO!$H1017)*$I$978</f>
        <v>244.58779999999999</v>
      </c>
      <c r="N1017" s="21">
        <f>+SUMIFS(Resultados_Dic3!I$3:I$99980,Resultados_Dic3!$F$3:$F$99980,Produccion_UO!$K1017,Resultados_Dic3!$D$3:$D$99980,Produccion_UO!$L$1011,Resultados_Dic3!$E$3:$E$99980,Produccion_UO!$J1017,Resultados_Dic3!$A$3:$A$99980,Produccion_UO!$H1017)*$I$978</f>
        <v>252.96279999999999</v>
      </c>
      <c r="O1017" s="21">
        <f>+SUMIFS(Resultados_Dic3!J$3:J$99980,Resultados_Dic3!$F$3:$F$99980,Produccion_UO!$K1017,Resultados_Dic3!$D$3:$D$99980,Produccion_UO!$L$1011,Resultados_Dic3!$E$3:$E$99980,Produccion_UO!$J1017,Resultados_Dic3!$A$3:$A$99980,Produccion_UO!$H1017)*$I$978</f>
        <v>259.65153958573802</v>
      </c>
      <c r="P1017" s="21">
        <f>+SUMIFS(Resultados_Dic3!K$3:K$99980,Resultados_Dic3!$F$3:$F$99980,Produccion_UO!$K1017,Resultados_Dic3!$D$3:$D$99980,Produccion_UO!$L$1011,Resultados_Dic3!$E$3:$E$99980,Produccion_UO!$J1017,Resultados_Dic3!$A$3:$A$99980,Produccion_UO!$H1017)*$I$978</f>
        <v>266.34805937860602</v>
      </c>
      <c r="Q1017" s="21">
        <f>+SUMIFS(Resultados_Dic3!L$3:L$99980,Resultados_Dic3!$F$3:$F$99980,Produccion_UO!$K1017,Resultados_Dic3!$D$3:$D$99980,Produccion_UO!$L$1011,Resultados_Dic3!$E$3:$E$99980,Produccion_UO!$J1017,Resultados_Dic3!$A$3:$A$99980,Produccion_UO!$H1017)*$I$978</f>
        <v>273.05235937860601</v>
      </c>
      <c r="R1017" s="21">
        <f>+SUMIFS(Resultados_Dic3!M$3:M$99980,Resultados_Dic3!$F$3:$F$99980,Produccion_UO!$K1017,Resultados_Dic3!$D$3:$D$99980,Produccion_UO!$L$1011,Resultados_Dic3!$E$3:$E$99980,Produccion_UO!$J1017,Resultados_Dic3!$A$3:$A$99980,Produccion_UO!$H1017)*$I$978</f>
        <v>279.76443958573702</v>
      </c>
      <c r="S1017" s="21">
        <f>+SUMIFS(Resultados_Dic3!N$3:N$99980,Resultados_Dic3!$F$3:$F$99980,Produccion_UO!$K1017,Resultados_Dic3!$D$3:$D$99980,Produccion_UO!$L$1011,Resultados_Dic3!$E$3:$E$99980,Produccion_UO!$J1017,Resultados_Dic3!$A$3:$A$99980,Produccion_UO!$H1017)*$I$978</f>
        <v>286.48430000000002</v>
      </c>
      <c r="T1017" s="21">
        <f>+SUMIFS(Resultados_Dic3!O$3:O$99980,Resultados_Dic3!$F$3:$F$99980,Produccion_UO!$K1017,Resultados_Dic3!$D$3:$D$99980,Produccion_UO!$L$1011,Resultados_Dic3!$E$3:$E$99980,Produccion_UO!$J1017,Resultados_Dic3!$A$3:$A$99980,Produccion_UO!$H1017)*$I$978</f>
        <v>290.75165641532402</v>
      </c>
      <c r="U1017" s="21">
        <f>+SUMIFS(Resultados_Dic3!P$3:P$99980,Resultados_Dic3!$F$3:$F$99980,Produccion_UO!$K1017,Resultados_Dic3!$D$3:$D$99980,Produccion_UO!$L$1011,Resultados_Dic3!$E$3:$E$99980,Produccion_UO!$J1017,Resultados_Dic3!$A$3:$A$99980,Produccion_UO!$H1017)*$I$978</f>
        <v>295.00921462298601</v>
      </c>
      <c r="V1017" s="21">
        <f>+SUMIFS(Resultados_Dic3!Q$3:Q$99980,Resultados_Dic3!$F$3:$F$99980,Produccion_UO!$K1017,Resultados_Dic3!$D$3:$D$99980,Produccion_UO!$L$1011,Resultados_Dic3!$E$3:$E$99980,Produccion_UO!$J1017,Resultados_Dic3!$A$3:$A$99980,Produccion_UO!$H1017)*$I$978</f>
        <v>299.25697462298598</v>
      </c>
      <c r="W1017" s="21">
        <f>+SUMIFS(Resultados_Dic3!R$3:R$99980,Resultados_Dic3!$F$3:$F$99980,Produccion_UO!$K1017,Resultados_Dic3!$D$3:$D$99980,Produccion_UO!$L$1011,Resultados_Dic3!$E$3:$E$99980,Produccion_UO!$J1017,Resultados_Dic3!$A$3:$A$99980,Produccion_UO!$H1017)*$I$978</f>
        <v>303.49493641532399</v>
      </c>
      <c r="X1017" s="21">
        <f>+SUMIFS(Resultados_Dic3!S$3:S$99980,Resultados_Dic3!$F$3:$F$99980,Produccion_UO!$K1017,Resultados_Dic3!$D$3:$D$99980,Produccion_UO!$L$1011,Resultados_Dic3!$E$3:$E$99980,Produccion_UO!$J1017,Resultados_Dic3!$A$3:$A$99980,Produccion_UO!$H1017)*$I$978</f>
        <v>307.72309999999999</v>
      </c>
      <c r="Y1017" s="21">
        <f>+SUMIFS(Resultados_Dic3!T$3:T$99980,Resultados_Dic3!$F$3:$F$99980,Produccion_UO!$K1017,Resultados_Dic3!$D$3:$D$99980,Produccion_UO!$L$1011,Resultados_Dic3!$E$3:$E$99980,Produccion_UO!$J1017,Resultados_Dic3!$A$3:$A$99980,Produccion_UO!$H1017)*$I$978</f>
        <v>309.346465862738</v>
      </c>
      <c r="Z1017" s="21">
        <f>+SUMIFS(Resultados_Dic3!U$3:U$99980,Resultados_Dic3!$F$3:$F$99980,Produccion_UO!$K1017,Resultados_Dic3!$D$3:$D$99980,Produccion_UO!$L$1011,Resultados_Dic3!$E$3:$E$99980,Produccion_UO!$J1017,Resultados_Dic3!$A$3:$A$99980,Produccion_UO!$H1017)*$I$978</f>
        <v>310.93605879410597</v>
      </c>
      <c r="AA1017" s="21">
        <f>+SUMIFS(Resultados_Dic3!V$3:V$99980,Resultados_Dic3!$F$3:$F$99980,Produccion_UO!$K1017,Resultados_Dic3!$D$3:$D$99980,Produccion_UO!$L$1011,Resultados_Dic3!$E$3:$E$99980,Produccion_UO!$J1017,Resultados_Dic3!$A$3:$A$99980,Produccion_UO!$H1017)*$I$978</f>
        <v>312.49187879410601</v>
      </c>
      <c r="AB1017" s="21">
        <f>+SUMIFS(Resultados_Dic3!W$3:W$99980,Resultados_Dic3!$F$3:$F$99980,Produccion_UO!$K1017,Resultados_Dic3!$D$3:$D$99980,Produccion_UO!$L$1011,Resultados_Dic3!$E$3:$E$99980,Produccion_UO!$J1017,Resultados_Dic3!$A$3:$A$99980,Produccion_UO!$H1017)*$I$978</f>
        <v>314.01392586273698</v>
      </c>
      <c r="AC1017" s="21">
        <f>+SUMIFS(Resultados_Dic3!X$3:X$99980,Resultados_Dic3!$F$3:$F$99980,Produccion_UO!$K1017,Resultados_Dic3!$D$3:$D$99980,Produccion_UO!$L$1011,Resultados_Dic3!$E$3:$E$99980,Produccion_UO!$J1017,Resultados_Dic3!$A$3:$A$99980,Produccion_UO!$H1017)*$I$978</f>
        <v>315.50220000000002</v>
      </c>
      <c r="AD1017" s="21">
        <f>+SUMIFS(Resultados_Dic3!Y$3:Y$99980,Resultados_Dic3!$F$3:$F$99980,Produccion_UO!$K1017,Resultados_Dic3!$D$3:$D$99980,Produccion_UO!$L$1011,Resultados_Dic3!$E$3:$E$99980,Produccion_UO!$J1017,Resultados_Dic3!$A$3:$A$99980,Produccion_UO!$H1017)*$I$978</f>
        <v>315.176718821951</v>
      </c>
      <c r="AE1017" s="21">
        <f>+SUMIFS(Resultados_Dic3!Z$3:Z$99980,Resultados_Dic3!$F$3:$F$99980,Produccion_UO!$K1017,Resultados_Dic3!$D$3:$D$99980,Produccion_UO!$L$1011,Resultados_Dic3!$E$3:$E$99980,Produccion_UO!$J1017,Resultados_Dic3!$A$3:$A$99980,Produccion_UO!$H1017)*$I$978</f>
        <v>314.78332823292601</v>
      </c>
      <c r="AF1017" s="21">
        <f>+SUMIFS(Resultados_Dic3!AA$3:AA$99980,Resultados_Dic3!$F$3:$F$99980,Produccion_UO!$K1017,Resultados_Dic3!$D$3:$D$99980,Produccion_UO!$L$1011,Resultados_Dic3!$E$3:$E$99980,Produccion_UO!$J1017,Resultados_Dic3!$A$3:$A$99980,Produccion_UO!$H1017)*$I$978</f>
        <v>314.32202823292602</v>
      </c>
      <c r="AG1017" s="21">
        <f>+SUMIFS(Resultados_Dic3!AB$3:AB$99980,Resultados_Dic3!$F$3:$F$99980,Produccion_UO!$K1017,Resultados_Dic3!$D$3:$D$99980,Produccion_UO!$L$1011,Resultados_Dic3!$E$3:$E$99980,Produccion_UO!$J1017,Resultados_Dic3!$A$3:$A$99980,Produccion_UO!$H1017)*$I$978</f>
        <v>313.79281882195102</v>
      </c>
      <c r="AH1017" s="21">
        <f>+SUMIFS(Resultados_Dic3!AC$3:AC$99980,Resultados_Dic3!$F$3:$F$99980,Produccion_UO!$K1017,Resultados_Dic3!$D$3:$D$99980,Produccion_UO!$L$1011,Resultados_Dic3!$E$3:$E$99980,Produccion_UO!$J1017,Resultados_Dic3!$A$3:$A$99980,Produccion_UO!$H1017)*$I$978</f>
        <v>313.19569999999999</v>
      </c>
      <c r="AI1017" s="21">
        <f>+SUMIFS(Resultados_Dic3!AD$3:AD$99980,Resultados_Dic3!$F$3:$F$99980,Produccion_UO!$K1017,Resultados_Dic3!$D$3:$D$99980,Produccion_UO!$L$1011,Resultados_Dic3!$E$3:$E$99980,Produccion_UO!$J1017,Resultados_Dic3!$A$3:$A$99980,Produccion_UO!$H1017)*$I$978</f>
        <v>310.64782071568402</v>
      </c>
      <c r="AJ1017" s="21">
        <f>+SUMIFS(Resultados_Dic3!AE$3:AE$99980,Resultados_Dic3!$F$3:$F$99980,Produccion_UO!$K1017,Resultados_Dic3!$D$3:$D$99980,Produccion_UO!$L$1011,Resultados_Dic3!$E$3:$E$99980,Produccion_UO!$J1017,Resultados_Dic3!$A$3:$A$99980,Produccion_UO!$H1017)*$I$978</f>
        <v>308.00744107352602</v>
      </c>
      <c r="AK1017" s="21">
        <f>+SUMIFS(Resultados_Dic3!AF$3:AF$99980,Resultados_Dic3!$F$3:$F$99980,Produccion_UO!$K1017,Resultados_Dic3!$D$3:$D$99980,Produccion_UO!$L$1011,Resultados_Dic3!$E$3:$E$99980,Produccion_UO!$J1017,Resultados_Dic3!$A$3:$A$99980,Produccion_UO!$H1017)*$I$978</f>
        <v>305.274561073526</v>
      </c>
      <c r="AL1017" s="21">
        <f>+SUMIFS(Resultados_Dic3!AG$3:AG$99980,Resultados_Dic3!$F$3:$F$99980,Produccion_UO!$K1017,Resultados_Dic3!$D$3:$D$99980,Produccion_UO!$L$1011,Resultados_Dic3!$E$3:$E$99980,Produccion_UO!$J1017,Resultados_Dic3!$A$3:$A$99980,Produccion_UO!$H1017)*$I$978</f>
        <v>302.44918071568401</v>
      </c>
      <c r="AM1017" s="21">
        <f>+SUMIFS(Resultados_Dic3!AH$3:AH$99980,Resultados_Dic3!$F$3:$F$99980,Produccion_UO!$K1017,Resultados_Dic3!$D$3:$D$99980,Produccion_UO!$L$1011,Resultados_Dic3!$E$3:$E$99980,Produccion_UO!$J1017,Resultados_Dic3!$A$3:$A$99980,Produccion_UO!$H1017)*$I$978</f>
        <v>299.53129999999999</v>
      </c>
      <c r="AN1017" s="21">
        <f>+SUMIFS(Resultados_Dic3!AI$3:AI$99980,Resultados_Dic3!$F$3:$F$99980,Produccion_UO!$K1017,Resultados_Dic3!$D$3:$D$99980,Produccion_UO!$L$1011,Resultados_Dic3!$E$3:$E$99980,Produccion_UO!$J1017,Resultados_Dic3!$A$3:$A$99980,Produccion_UO!$H1017)*$I$978</f>
        <v>296.683928021719</v>
      </c>
      <c r="AO1017" s="21">
        <f>+SUMIFS(Resultados_Dic3!AJ$3:AJ$99980,Resultados_Dic3!$F$3:$F$99980,Produccion_UO!$K1017,Resultados_Dic3!$D$3:$D$99980,Produccion_UO!$L$1011,Resultados_Dic3!$E$3:$E$99980,Produccion_UO!$J1017,Resultados_Dic3!$A$3:$A$99980,Produccion_UO!$H1017)*$I$978</f>
        <v>293.721242032578</v>
      </c>
      <c r="AP1017" s="21">
        <f>+SUMIFS(Resultados_Dic3!AK$3:AK$99980,Resultados_Dic3!$F$3:$F$99980,Produccion_UO!$K1017,Resultados_Dic3!$D$3:$D$99980,Produccion_UO!$L$1011,Resultados_Dic3!$E$3:$E$99980,Produccion_UO!$J1017,Resultados_Dic3!$A$3:$A$99980,Produccion_UO!$H1017)*$I$978</f>
        <v>290.64324203257797</v>
      </c>
      <c r="AQ1017" s="21">
        <f>+SUMIFS(Resultados_Dic3!AL$3:AL$99980,Resultados_Dic3!$F$3:$F$99980,Produccion_UO!$K1017,Resultados_Dic3!$D$3:$D$99980,Produccion_UO!$L$1011,Resultados_Dic3!$E$3:$E$99980,Produccion_UO!$J1017,Resultados_Dic3!$A$3:$A$99980,Produccion_UO!$H1017)*$I$978</f>
        <v>287.44992802171902</v>
      </c>
      <c r="AR1017" s="226">
        <f>+SUMIFS(Resultados_Dic3!AM$3:AM$99980,Resultados_Dic3!$F$3:$F$99980,Produccion_UO!$K1017,Resultados_Dic3!$D$3:$D$99980,Produccion_UO!$L$1011,Resultados_Dic3!$E$3:$E$99980,Produccion_UO!$J1017,Resultados_Dic3!$A$3:$A$99980,Produccion_UO!$H1017)*$I$978</f>
        <v>284.1413</v>
      </c>
    </row>
    <row r="1018" spans="8:44" x14ac:dyDescent="0.25">
      <c r="H1018" s="17" t="str">
        <f t="shared" si="268"/>
        <v>DIC7</v>
      </c>
      <c r="I1018" s="24"/>
      <c r="J1018" s="24" t="s">
        <v>67</v>
      </c>
      <c r="K1018" s="108" t="s">
        <v>241</v>
      </c>
      <c r="L1018" s="264" t="s">
        <v>751</v>
      </c>
      <c r="M1018" s="270">
        <f>+SUMIFS(Resultados_Dic3!H$3:H$99980,Resultados_Dic3!$F$3:$F$99980,Produccion_UO!$K1018,Resultados_Dic3!$D$3:$D$99980,Produccion_UO!$L$1011,Resultados_Dic3!$E$3:$E$99980,Produccion_UO!$J1018,Resultados_Dic3!$A$3:$A$99980,Produccion_UO!$H1018)*$I$978</f>
        <v>234.50266672383901</v>
      </c>
      <c r="N1018" s="21">
        <f>+SUMIFS(Resultados_Dic3!I$3:I$99980,Resultados_Dic3!$F$3:$F$99980,Produccion_UO!$K1018,Resultados_Dic3!$D$3:$D$99980,Produccion_UO!$L$1011,Resultados_Dic3!$E$3:$E$99980,Produccion_UO!$J1018,Resultados_Dic3!$A$3:$A$99980,Produccion_UO!$H1018)*$I$978</f>
        <v>240.91476581190099</v>
      </c>
      <c r="O1018" s="21">
        <f>+SUMIFS(Resultados_Dic3!J$3:J$99980,Resultados_Dic3!$F$3:$F$99980,Produccion_UO!$K1018,Resultados_Dic3!$D$3:$D$99980,Produccion_UO!$L$1011,Resultados_Dic3!$E$3:$E$99980,Produccion_UO!$J1018,Resultados_Dic3!$A$3:$A$99980,Produccion_UO!$H1018)*$I$978</f>
        <v>246.388076465235</v>
      </c>
      <c r="P1018" s="21">
        <f>+SUMIFS(Resultados_Dic3!K$3:K$99980,Resultados_Dic3!$F$3:$F$99980,Produccion_UO!$K1018,Resultados_Dic3!$D$3:$D$99980,Produccion_UO!$L$1011,Resultados_Dic3!$E$3:$E$99980,Produccion_UO!$J1018,Resultados_Dic3!$A$3:$A$99980,Produccion_UO!$H1018)*$I$978</f>
        <v>251.82363012424599</v>
      </c>
      <c r="Q1018" s="21">
        <f>+SUMIFS(Resultados_Dic3!L$3:L$99980,Resultados_Dic3!$F$3:$F$99980,Produccion_UO!$K1018,Resultados_Dic3!$D$3:$D$99980,Produccion_UO!$L$1011,Resultados_Dic3!$E$3:$E$99980,Produccion_UO!$J1018,Resultados_Dic3!$A$3:$A$99980,Produccion_UO!$H1018)*$I$978</f>
        <v>257.221426788933</v>
      </c>
      <c r="R1018" s="21">
        <f>+SUMIFS(Resultados_Dic3!M$3:M$99980,Resultados_Dic3!$F$3:$F$99980,Produccion_UO!$K1018,Resultados_Dic3!$D$3:$D$99980,Produccion_UO!$L$1011,Resultados_Dic3!$E$3:$E$99980,Produccion_UO!$J1018,Resultados_Dic3!$A$3:$A$99980,Produccion_UO!$H1018)*$I$978</f>
        <v>262.581466459296</v>
      </c>
      <c r="S1018" s="21">
        <f>+SUMIFS(Resultados_Dic3!N$3:N$99980,Resultados_Dic3!$F$3:$F$99980,Produccion_UO!$K1018,Resultados_Dic3!$D$3:$D$99980,Produccion_UO!$L$1011,Resultados_Dic3!$E$3:$E$99980,Produccion_UO!$J1018,Resultados_Dic3!$A$3:$A$99980,Produccion_UO!$H1018)*$I$978</f>
        <v>267.90374913533498</v>
      </c>
      <c r="T1018" s="21">
        <f>+SUMIFS(Resultados_Dic3!O$3:O$99980,Resultados_Dic3!$F$3:$F$99980,Produccion_UO!$K1018,Resultados_Dic3!$D$3:$D$99980,Produccion_UO!$L$1011,Resultados_Dic3!$E$3:$E$99980,Produccion_UO!$J1018,Resultados_Dic3!$A$3:$A$99980,Produccion_UO!$H1018)*$I$978</f>
        <v>270.41441820846399</v>
      </c>
      <c r="U1018" s="21">
        <f>+SUMIFS(Resultados_Dic3!P$3:P$99980,Resultados_Dic3!$F$3:$F$99980,Produccion_UO!$K1018,Resultados_Dic3!$D$3:$D$99980,Produccion_UO!$L$1011,Resultados_Dic3!$E$3:$E$99980,Produccion_UO!$J1018,Resultados_Dic3!$A$3:$A$99980,Produccion_UO!$H1018)*$I$978</f>
        <v>272.86936265641998</v>
      </c>
      <c r="V1018" s="21">
        <f>+SUMIFS(Resultados_Dic3!Q$3:Q$99980,Resultados_Dic3!$F$3:$F$99980,Produccion_UO!$K1018,Resultados_Dic3!$D$3:$D$99980,Produccion_UO!$L$1011,Resultados_Dic3!$E$3:$E$99980,Produccion_UO!$J1018,Resultados_Dic3!$A$3:$A$99980,Produccion_UO!$H1018)*$I$978</f>
        <v>275.20186833579601</v>
      </c>
      <c r="W1018" s="21">
        <f>+SUMIFS(Resultados_Dic3!R$3:R$99980,Resultados_Dic3!$F$3:$F$99980,Produccion_UO!$K1018,Resultados_Dic3!$D$3:$D$99980,Produccion_UO!$L$1011,Resultados_Dic3!$E$3:$E$99980,Produccion_UO!$J1018,Resultados_Dic3!$A$3:$A$99980,Produccion_UO!$H1018)*$I$978</f>
        <v>277.53496158120799</v>
      </c>
      <c r="X1018" s="21">
        <f>+SUMIFS(Resultados_Dic3!S$3:S$99980,Resultados_Dic3!$F$3:$F$99980,Produccion_UO!$K1018,Resultados_Dic3!$D$3:$D$99980,Produccion_UO!$L$1011,Resultados_Dic3!$E$3:$E$99980,Produccion_UO!$J1018,Resultados_Dic3!$A$3:$A$99980,Produccion_UO!$H1018)*$I$978</f>
        <v>279.81204824924998</v>
      </c>
      <c r="Y1018" s="21">
        <f>+SUMIFS(Resultados_Dic3!T$3:T$99980,Resultados_Dic3!$F$3:$F$99980,Produccion_UO!$K1018,Resultados_Dic3!$D$3:$D$99980,Produccion_UO!$L$1011,Resultados_Dic3!$E$3:$E$99980,Produccion_UO!$J1018,Resultados_Dic3!$A$3:$A$99980,Produccion_UO!$H1018)*$I$978</f>
        <v>280.28001276652901</v>
      </c>
      <c r="Z1018" s="21">
        <f>+SUMIFS(Resultados_Dic3!U$3:U$99980,Resultados_Dic3!$F$3:$F$99980,Produccion_UO!$K1018,Resultados_Dic3!$D$3:$D$99980,Produccion_UO!$L$1011,Resultados_Dic3!$E$3:$E$99980,Produccion_UO!$J1018,Resultados_Dic3!$A$3:$A$99980,Produccion_UO!$H1018)*$I$978</f>
        <v>280.696241656464</v>
      </c>
      <c r="AA1018" s="21">
        <f>+SUMIFS(Resultados_Dic3!V$3:V$99980,Resultados_Dic3!$F$3:$F$99980,Produccion_UO!$K1018,Resultados_Dic3!$D$3:$D$99980,Produccion_UO!$L$1011,Resultados_Dic3!$E$3:$E$99980,Produccion_UO!$J1018,Resultados_Dic3!$A$3:$A$99980,Produccion_UO!$H1018)*$I$978</f>
        <v>281.06073491905602</v>
      </c>
      <c r="AB1018" s="21">
        <f>+SUMIFS(Resultados_Dic3!W$3:W$99980,Resultados_Dic3!$F$3:$F$99980,Produccion_UO!$K1018,Resultados_Dic3!$D$3:$D$99980,Produccion_UO!$L$1011,Resultados_Dic3!$E$3:$E$99980,Produccion_UO!$J1018,Resultados_Dic3!$A$3:$A$99980,Produccion_UO!$H1018)*$I$978</f>
        <v>281.37349255430303</v>
      </c>
      <c r="AC1018" s="21">
        <f>+SUMIFS(Resultados_Dic3!X$3:X$99980,Resultados_Dic3!$F$3:$F$99980,Produccion_UO!$K1018,Resultados_Dic3!$D$3:$D$99980,Produccion_UO!$L$1011,Resultados_Dic3!$E$3:$E$99980,Produccion_UO!$J1018,Resultados_Dic3!$A$3:$A$99980,Produccion_UO!$H1018)*$I$978</f>
        <v>281.63451456220599</v>
      </c>
      <c r="AD1018" s="21">
        <f>+SUMIFS(Resultados_Dic3!Y$3:Y$99980,Resultados_Dic3!$F$3:$F$99980,Produccion_UO!$K1018,Resultados_Dic3!$D$3:$D$99980,Produccion_UO!$L$1011,Resultados_Dic3!$E$3:$E$99980,Produccion_UO!$J1018,Resultados_Dic3!$A$3:$A$99980,Produccion_UO!$H1018)*$I$978</f>
        <v>281.40949338788602</v>
      </c>
      <c r="AE1018" s="21">
        <f>+SUMIFS(Resultados_Dic3!Z$3:Z$99980,Resultados_Dic3!$F$3:$F$99980,Produccion_UO!$K1018,Resultados_Dic3!$D$3:$D$99980,Produccion_UO!$L$1011,Resultados_Dic3!$E$3:$E$99980,Produccion_UO!$J1018,Resultados_Dic3!$A$3:$A$99980,Produccion_UO!$H1018)*$I$978</f>
        <v>281.12514003110499</v>
      </c>
      <c r="AF1018" s="21">
        <f>+SUMIFS(Resultados_Dic3!AA$3:AA$99980,Resultados_Dic3!$F$3:$F$99980,Produccion_UO!$K1018,Resultados_Dic3!$D$3:$D$99980,Produccion_UO!$L$1011,Resultados_Dic3!$E$3:$E$99980,Produccion_UO!$J1018,Resultados_Dic3!$A$3:$A$99980,Produccion_UO!$H1018)*$I$978</f>
        <v>280.78145449186599</v>
      </c>
      <c r="AG1018" s="21">
        <f>+SUMIFS(Resultados_Dic3!AB$3:AB$99980,Resultados_Dic3!$F$3:$F$99980,Produccion_UO!$K1018,Resultados_Dic3!$D$3:$D$99980,Produccion_UO!$L$1011,Resultados_Dic3!$E$3:$E$99980,Produccion_UO!$J1018,Resultados_Dic3!$A$3:$A$99980,Produccion_UO!$H1018)*$I$978</f>
        <v>280.37843677016701</v>
      </c>
      <c r="AH1018" s="21">
        <f>+SUMIFS(Resultados_Dic3!AC$3:AC$99980,Resultados_Dic3!$F$3:$F$99980,Produccion_UO!$K1018,Resultados_Dic3!$D$3:$D$99980,Produccion_UO!$L$1011,Resultados_Dic3!$E$3:$E$99980,Produccion_UO!$J1018,Resultados_Dic3!$A$3:$A$99980,Produccion_UO!$H1018)*$I$978</f>
        <v>279.91608686600898</v>
      </c>
      <c r="AI1018" s="21">
        <f>+SUMIFS(Resultados_Dic3!AD$3:AD$99980,Resultados_Dic3!$F$3:$F$99980,Produccion_UO!$K1018,Resultados_Dic3!$D$3:$D$99980,Produccion_UO!$L$1011,Resultados_Dic3!$E$3:$E$99980,Produccion_UO!$J1018,Resultados_Dic3!$A$3:$A$99980,Produccion_UO!$H1018)*$I$978</f>
        <v>279.41371941156899</v>
      </c>
      <c r="AJ1018" s="21">
        <f>+SUMIFS(Resultados_Dic3!AE$3:AE$99980,Resultados_Dic3!$F$3:$F$99980,Produccion_UO!$K1018,Resultados_Dic3!$D$3:$D$99980,Produccion_UO!$L$1011,Resultados_Dic3!$E$3:$E$99980,Produccion_UO!$J1018,Resultados_Dic3!$A$3:$A$99980,Produccion_UO!$H1018)*$I$978</f>
        <v>278.85963629849101</v>
      </c>
      <c r="AK1018" s="21">
        <f>+SUMIFS(Resultados_Dic3!AF$3:AF$99980,Resultados_Dic3!$F$3:$F$99980,Produccion_UO!$K1018,Resultados_Dic3!$D$3:$D$99980,Produccion_UO!$L$1011,Resultados_Dic3!$E$3:$E$99980,Produccion_UO!$J1018,Resultados_Dic3!$A$3:$A$99980,Produccion_UO!$H1018)*$I$978</f>
        <v>278.25383752677499</v>
      </c>
      <c r="AL1018" s="21">
        <f>+SUMIFS(Resultados_Dic3!AG$3:AG$99980,Resultados_Dic3!$F$3:$F$99980,Produccion_UO!$K1018,Resultados_Dic3!$D$3:$D$99980,Produccion_UO!$L$1011,Resultados_Dic3!$E$3:$E$99980,Produccion_UO!$J1018,Resultados_Dic3!$A$3:$A$99980,Produccion_UO!$H1018)*$I$978</f>
        <v>277.596323096422</v>
      </c>
      <c r="AM1018" s="21">
        <f>+SUMIFS(Resultados_Dic3!AH$3:AH$99980,Resultados_Dic3!$F$3:$F$99980,Produccion_UO!$K1018,Resultados_Dic3!$D$3:$D$99980,Produccion_UO!$L$1011,Resultados_Dic3!$E$3:$E$99980,Produccion_UO!$J1018,Resultados_Dic3!$A$3:$A$99980,Produccion_UO!$H1018)*$I$978</f>
        <v>276.88709300743102</v>
      </c>
      <c r="AN1018" s="21">
        <f>+SUMIFS(Resultados_Dic3!AI$3:AI$99980,Resultados_Dic3!$F$3:$F$99980,Produccion_UO!$K1018,Resultados_Dic3!$D$3:$D$99980,Produccion_UO!$L$1011,Resultados_Dic3!$E$3:$E$99980,Produccion_UO!$J1018,Resultados_Dic3!$A$3:$A$99980,Produccion_UO!$H1018)*$I$978</f>
        <v>276.80310411259097</v>
      </c>
      <c r="AO1018" s="21">
        <f>+SUMIFS(Resultados_Dic3!AJ$3:AJ$99980,Resultados_Dic3!$F$3:$F$99980,Produccion_UO!$K1018,Resultados_Dic3!$D$3:$D$99980,Produccion_UO!$L$1011,Resultados_Dic3!$E$3:$E$99980,Produccion_UO!$J1018,Resultados_Dic3!$A$3:$A$99980,Produccion_UO!$H1018)*$I$978</f>
        <v>276.66286667787699</v>
      </c>
      <c r="AP1018" s="21">
        <f>+SUMIFS(Resultados_Dic3!AK$3:AK$99980,Resultados_Dic3!$F$3:$F$99980,Produccion_UO!$K1018,Resultados_Dic3!$D$3:$D$99980,Produccion_UO!$L$1011,Resultados_Dic3!$E$3:$E$99980,Produccion_UO!$J1018,Resultados_Dic3!$A$3:$A$99980,Produccion_UO!$H1018)*$I$978</f>
        <v>276.46638070329197</v>
      </c>
      <c r="AQ1018" s="21">
        <f>+SUMIFS(Resultados_Dic3!AL$3:AL$99980,Resultados_Dic3!$F$3:$F$99980,Produccion_UO!$K1018,Resultados_Dic3!$D$3:$D$99980,Produccion_UO!$L$1011,Resultados_Dic3!$E$3:$E$99980,Produccion_UO!$J1018,Resultados_Dic3!$A$3:$A$99980,Produccion_UO!$H1018)*$I$978</f>
        <v>276.21364618883302</v>
      </c>
      <c r="AR1018" s="226">
        <f>+SUMIFS(Resultados_Dic3!AM$3:AM$99980,Resultados_Dic3!$F$3:$F$99980,Produccion_UO!$K1018,Resultados_Dic3!$D$3:$D$99980,Produccion_UO!$L$1011,Resultados_Dic3!$E$3:$E$99980,Produccion_UO!$J1018,Resultados_Dic3!$A$3:$A$99980,Produccion_UO!$H1018)*$I$978</f>
        <v>275.90466313450298</v>
      </c>
    </row>
    <row r="1019" spans="8:44" x14ac:dyDescent="0.25">
      <c r="H1019" s="17" t="str">
        <f t="shared" si="268"/>
        <v>DIC7</v>
      </c>
      <c r="I1019" s="24"/>
      <c r="J1019" s="24" t="s">
        <v>65</v>
      </c>
      <c r="K1019" s="108" t="s">
        <v>241</v>
      </c>
      <c r="L1019" s="264" t="s">
        <v>749</v>
      </c>
      <c r="M1019" s="270">
        <f>+SUMIFS(Resultados_Dic3!H$3:H$99980,Resultados_Dic3!$F$3:$F$99980,Produccion_UO!$K1019,Resultados_Dic3!$D$3:$D$99980,Produccion_UO!$L$1011,Resultados_Dic3!$E$3:$E$99980,Produccion_UO!$J1019,Resultados_Dic3!$A$3:$A$99980,Produccion_UO!$H1019)*$I$978</f>
        <v>14.3366332761608</v>
      </c>
      <c r="N1019" s="21">
        <f>+SUMIFS(Resultados_Dic3!I$3:I$99980,Resultados_Dic3!$F$3:$F$99980,Produccion_UO!$K1019,Resultados_Dic3!$D$3:$D$99980,Produccion_UO!$L$1011,Resultados_Dic3!$E$3:$E$99980,Produccion_UO!$J1019,Resultados_Dic3!$A$3:$A$99980,Produccion_UO!$H1019)*$I$978</f>
        <v>14.7287341880987</v>
      </c>
      <c r="O1019" s="21">
        <f>+SUMIFS(Resultados_Dic3!J$3:J$99980,Resultados_Dic3!$F$3:$F$99980,Produccion_UO!$K1019,Resultados_Dic3!$D$3:$D$99980,Produccion_UO!$L$1011,Resultados_Dic3!$E$3:$E$99980,Produccion_UO!$J1019,Resultados_Dic3!$A$3:$A$99980,Produccion_UO!$H1019)*$I$978</f>
        <v>15.0633178735086</v>
      </c>
      <c r="P1019" s="21">
        <f>+SUMIFS(Resultados_Dic3!K$3:K$99980,Resultados_Dic3!$F$3:$F$99980,Produccion_UO!$K1019,Resultados_Dic3!$D$3:$D$99980,Produccion_UO!$L$1011,Resultados_Dic3!$E$3:$E$99980,Produccion_UO!$J1019,Resultados_Dic3!$A$3:$A$99980,Produccion_UO!$H1019)*$I$978</f>
        <v>15.395591383870199</v>
      </c>
      <c r="Q1019" s="21">
        <f>+SUMIFS(Resultados_Dic3!L$3:L$99980,Resultados_Dic3!$F$3:$F$99980,Produccion_UO!$K1019,Resultados_Dic3!$D$3:$D$99980,Produccion_UO!$L$1011,Resultados_Dic3!$E$3:$E$99980,Produccion_UO!$J1019,Resultados_Dic3!$A$3:$A$99980,Produccion_UO!$H1019)*$I$978</f>
        <v>15.7255547191834</v>
      </c>
      <c r="R1019" s="21">
        <f>+SUMIFS(Resultados_Dic3!M$3:M$99980,Resultados_Dic3!$F$3:$F$99980,Produccion_UO!$K1019,Resultados_Dic3!$D$3:$D$99980,Produccion_UO!$L$1011,Resultados_Dic3!$E$3:$E$99980,Produccion_UO!$J1019,Resultados_Dic3!$A$3:$A$99980,Produccion_UO!$H1019)*$I$978</f>
        <v>16.053207879448198</v>
      </c>
      <c r="S1019" s="21">
        <f>+SUMIFS(Resultados_Dic3!N$3:N$99980,Resultados_Dic3!$F$3:$F$99980,Produccion_UO!$K1019,Resultados_Dic3!$D$3:$D$99980,Produccion_UO!$L$1011,Resultados_Dic3!$E$3:$E$99980,Produccion_UO!$J1019,Resultados_Dic3!$A$3:$A$99980,Produccion_UO!$H1019)*$I$978</f>
        <v>16.3785508646647</v>
      </c>
      <c r="T1019" s="21">
        <f>+SUMIFS(Resultados_Dic3!O$3:O$99980,Resultados_Dic3!$F$3:$F$99980,Produccion_UO!$K1019,Resultados_Dic3!$D$3:$D$99980,Produccion_UO!$L$1011,Resultados_Dic3!$E$3:$E$99980,Produccion_UO!$J1019,Resultados_Dic3!$A$3:$A$99980,Produccion_UO!$H1019)*$I$978</f>
        <v>16.5314800238034</v>
      </c>
      <c r="U1019" s="21">
        <f>+SUMIFS(Resultados_Dic3!P$3:P$99980,Resultados_Dic3!$F$3:$F$99980,Produccion_UO!$K1019,Resultados_Dic3!$D$3:$D$99980,Produccion_UO!$L$1011,Resultados_Dic3!$E$3:$E$99980,Produccion_UO!$J1019,Resultados_Dic3!$A$3:$A$99980,Produccion_UO!$H1019)*$I$978</f>
        <v>16.680984691981301</v>
      </c>
      <c r="V1019" s="21">
        <f>+SUMIFS(Resultados_Dic3!Q$3:Q$99980,Resultados_Dic3!$F$3:$F$99980,Produccion_UO!$K1019,Resultados_Dic3!$D$3:$D$99980,Produccion_UO!$L$1011,Resultados_Dic3!$E$3:$E$99980,Produccion_UO!$J1019,Resultados_Dic3!$A$3:$A$99980,Produccion_UO!$H1019)*$I$978</f>
        <v>16.827064869198399</v>
      </c>
      <c r="W1019" s="21">
        <f>+SUMIFS(Resultados_Dic3!R$3:R$99980,Resultados_Dic3!$F$3:$F$99980,Produccion_UO!$K1019,Resultados_Dic3!$D$3:$D$99980,Produccion_UO!$L$1011,Resultados_Dic3!$E$3:$E$99980,Produccion_UO!$J1019,Resultados_Dic3!$A$3:$A$99980,Produccion_UO!$H1019)*$I$978</f>
        <v>16.9697205554546</v>
      </c>
      <c r="X1019" s="21">
        <f>+SUMIFS(Resultados_Dic3!S$3:S$99980,Resultados_Dic3!$F$3:$F$99980,Produccion_UO!$K1019,Resultados_Dic3!$D$3:$D$99980,Produccion_UO!$L$1011,Resultados_Dic3!$E$3:$E$99980,Produccion_UO!$J1019,Resultados_Dic3!$A$3:$A$99980,Produccion_UO!$H1019)*$I$978</f>
        <v>17.108951750749998</v>
      </c>
      <c r="Y1019" s="21">
        <f>+SUMIFS(Resultados_Dic3!T$3:T$99980,Resultados_Dic3!$F$3:$F$99980,Produccion_UO!$K1019,Resultados_Dic3!$D$3:$D$99980,Produccion_UO!$L$1011,Resultados_Dic3!$E$3:$E$99980,Produccion_UO!$J1019,Resultados_Dic3!$A$3:$A$99980,Produccion_UO!$H1019)*$I$978</f>
        <v>17.137565180362099</v>
      </c>
      <c r="Z1019" s="21">
        <f>+SUMIFS(Resultados_Dic3!U$3:U$99980,Resultados_Dic3!$F$3:$F$99980,Produccion_UO!$K1019,Resultados_Dic3!$D$3:$D$99980,Produccion_UO!$L$1011,Resultados_Dic3!$E$3:$E$99980,Produccion_UO!$J1019,Resultados_Dic3!$A$3:$A$99980,Produccion_UO!$H1019)*$I$978</f>
        <v>17.163015263872499</v>
      </c>
      <c r="AA1019" s="21">
        <f>+SUMIFS(Resultados_Dic3!V$3:V$99980,Resultados_Dic3!$F$3:$F$99980,Produccion_UO!$K1019,Resultados_Dic3!$D$3:$D$99980,Produccion_UO!$L$1011,Resultados_Dic3!$E$3:$E$99980,Produccion_UO!$J1019,Resultados_Dic3!$A$3:$A$99980,Produccion_UO!$H1019)*$I$978</f>
        <v>17.1853020012813</v>
      </c>
      <c r="AB1019" s="21">
        <f>+SUMIFS(Resultados_Dic3!W$3:W$99980,Resultados_Dic3!$F$3:$F$99980,Produccion_UO!$K1019,Resultados_Dic3!$D$3:$D$99980,Produccion_UO!$L$1011,Resultados_Dic3!$E$3:$E$99980,Produccion_UO!$J1019,Resultados_Dic3!$A$3:$A$99980,Produccion_UO!$H1019)*$I$978</f>
        <v>17.204425392588401</v>
      </c>
      <c r="AC1019" s="21">
        <f>+SUMIFS(Resultados_Dic3!X$3:X$99980,Resultados_Dic3!$F$3:$F$99980,Produccion_UO!$K1019,Resultados_Dic3!$D$3:$D$99980,Produccion_UO!$L$1011,Resultados_Dic3!$E$3:$E$99980,Produccion_UO!$J1019,Resultados_Dic3!$A$3:$A$99980,Produccion_UO!$H1019)*$I$978</f>
        <v>17.220385437793901</v>
      </c>
      <c r="AD1019" s="21">
        <f>+SUMIFS(Resultados_Dic3!Y$3:Y$99980,Resultados_Dic3!$F$3:$F$99980,Produccion_UO!$K1019,Resultados_Dic3!$D$3:$D$99980,Produccion_UO!$L$1011,Resultados_Dic3!$E$3:$E$99980,Produccion_UO!$J1019,Resultados_Dic3!$A$3:$A$99980,Produccion_UO!$H1019)*$I$978</f>
        <v>17.206626643494499</v>
      </c>
      <c r="AE1019" s="21">
        <f>+SUMIFS(Resultados_Dic3!Z$3:Z$99980,Resultados_Dic3!$F$3:$F$99980,Produccion_UO!$K1019,Resultados_Dic3!$D$3:$D$99980,Produccion_UO!$L$1011,Resultados_Dic3!$E$3:$E$99980,Produccion_UO!$J1019,Resultados_Dic3!$A$3:$A$99980,Produccion_UO!$H1019)*$I$978</f>
        <v>17.1892400159646</v>
      </c>
      <c r="AF1019" s="21">
        <f>+SUMIFS(Resultados_Dic3!AA$3:AA$99980,Resultados_Dic3!$F$3:$F$99980,Produccion_UO!$K1019,Resultados_Dic3!$D$3:$D$99980,Produccion_UO!$L$1011,Resultados_Dic3!$E$3:$E$99980,Produccion_UO!$J1019,Resultados_Dic3!$A$3:$A$99980,Produccion_UO!$H1019)*$I$978</f>
        <v>17.168225555204</v>
      </c>
      <c r="AG1019" s="21">
        <f>+SUMIFS(Resultados_Dic3!AB$3:AB$99980,Resultados_Dic3!$F$3:$F$99980,Produccion_UO!$K1019,Resultados_Dic3!$D$3:$D$99980,Produccion_UO!$L$1011,Resultados_Dic3!$E$3:$E$99980,Produccion_UO!$J1019,Resultados_Dic3!$A$3:$A$99980,Produccion_UO!$H1019)*$I$978</f>
        <v>17.143583261212701</v>
      </c>
      <c r="AH1019" s="21">
        <f>+SUMIFS(Resultados_Dic3!AC$3:AC$99980,Resultados_Dic3!$F$3:$F$99980,Produccion_UO!$K1019,Resultados_Dic3!$D$3:$D$99980,Produccion_UO!$L$1011,Resultados_Dic3!$E$3:$E$99980,Produccion_UO!$J1019,Resultados_Dic3!$A$3:$A$99980,Produccion_UO!$H1019)*$I$978</f>
        <v>17.115313133990899</v>
      </c>
      <c r="AI1019" s="21">
        <f>+SUMIFS(Resultados_Dic3!AD$3:AD$99980,Resultados_Dic3!$F$3:$F$99980,Produccion_UO!$K1019,Resultados_Dic3!$D$3:$D$99980,Produccion_UO!$L$1011,Resultados_Dic3!$E$3:$E$99980,Produccion_UO!$J1019,Resultados_Dic3!$A$3:$A$99980,Produccion_UO!$H1019)*$I$978</f>
        <v>17.084596155958899</v>
      </c>
      <c r="AJ1019" s="21">
        <f>+SUMIFS(Resultados_Dic3!AE$3:AE$99980,Resultados_Dic3!$F$3:$F$99980,Produccion_UO!$K1019,Resultados_Dic3!$D$3:$D$99980,Produccion_UO!$L$1011,Resultados_Dic3!$E$3:$E$99980,Produccion_UO!$J1019,Resultados_Dic3!$A$3:$A$99980,Produccion_UO!$H1019)*$I$978</f>
        <v>17.0507170528006</v>
      </c>
      <c r="AK1019" s="21">
        <f>+SUMIFS(Resultados_Dic3!AF$3:AF$99980,Resultados_Dic3!$F$3:$F$99980,Produccion_UO!$K1019,Resultados_Dic3!$D$3:$D$99980,Produccion_UO!$L$1011,Resultados_Dic3!$E$3:$E$99980,Produccion_UO!$J1019,Resultados_Dic3!$A$3:$A$99980,Produccion_UO!$H1019)*$I$978</f>
        <v>17.013675824516199</v>
      </c>
      <c r="AL1019" s="21">
        <f>+SUMIFS(Resultados_Dic3!AG$3:AG$99980,Resultados_Dic3!$F$3:$F$99980,Produccion_UO!$K1019,Resultados_Dic3!$D$3:$D$99980,Produccion_UO!$L$1011,Resultados_Dic3!$E$3:$E$99980,Produccion_UO!$J1019,Resultados_Dic3!$A$3:$A$99980,Produccion_UO!$H1019)*$I$978</f>
        <v>16.973472471105499</v>
      </c>
      <c r="AM1019" s="21">
        <f>+SUMIFS(Resultados_Dic3!AH$3:AH$99980,Resultados_Dic3!$F$3:$F$99980,Produccion_UO!$K1019,Resultados_Dic3!$D$3:$D$99980,Produccion_UO!$L$1011,Resultados_Dic3!$E$3:$E$99980,Produccion_UO!$J1019,Resultados_Dic3!$A$3:$A$99980,Produccion_UO!$H1019)*$I$978</f>
        <v>16.9301069925686</v>
      </c>
      <c r="AN1019" s="21">
        <f>+SUMIFS(Resultados_Dic3!AI$3:AI$99980,Resultados_Dic3!$F$3:$F$99980,Produccion_UO!$K1019,Resultados_Dic3!$D$3:$D$99980,Produccion_UO!$L$1011,Resultados_Dic3!$E$3:$E$99980,Produccion_UO!$J1019,Resultados_Dic3!$A$3:$A$99980,Produccion_UO!$H1019)*$I$978</f>
        <v>16.924971538400602</v>
      </c>
      <c r="AO1019" s="21">
        <f>+SUMIFS(Resultados_Dic3!AJ$3:AJ$99980,Resultados_Dic3!$F$3:$F$99980,Produccion_UO!$K1019,Resultados_Dic3!$D$3:$D$99980,Produccion_UO!$L$1011,Resultados_Dic3!$E$3:$E$99980,Produccion_UO!$J1019,Resultados_Dic3!$A$3:$A$99980,Produccion_UO!$H1019)*$I$978</f>
        <v>16.916396798609501</v>
      </c>
      <c r="AP1019" s="21">
        <f>+SUMIFS(Resultados_Dic3!AK$3:AK$99980,Resultados_Dic3!$F$3:$F$99980,Produccion_UO!$K1019,Resultados_Dic3!$D$3:$D$99980,Produccion_UO!$L$1011,Resultados_Dic3!$E$3:$E$99980,Produccion_UO!$J1019,Resultados_Dic3!$A$3:$A$99980,Produccion_UO!$H1019)*$I$978</f>
        <v>16.904382773195199</v>
      </c>
      <c r="AQ1019" s="21">
        <f>+SUMIFS(Resultados_Dic3!AL$3:AL$99980,Resultados_Dic3!$F$3:$F$99980,Produccion_UO!$K1019,Resultados_Dic3!$D$3:$D$99980,Produccion_UO!$L$1011,Resultados_Dic3!$E$3:$E$99980,Produccion_UO!$J1019,Resultados_Dic3!$A$3:$A$99980,Produccion_UO!$H1019)*$I$978</f>
        <v>16.888929462157801</v>
      </c>
      <c r="AR1019" s="226">
        <f>+SUMIFS(Resultados_Dic3!AM$3:AM$99980,Resultados_Dic3!$F$3:$F$99980,Produccion_UO!$K1019,Resultados_Dic3!$D$3:$D$99980,Produccion_UO!$L$1011,Resultados_Dic3!$E$3:$E$99980,Produccion_UO!$J1019,Resultados_Dic3!$A$3:$A$99980,Produccion_UO!$H1019)*$I$978</f>
        <v>16.870036865497202</v>
      </c>
    </row>
    <row r="1020" spans="8:44" x14ac:dyDescent="0.25">
      <c r="H1020" s="17" t="str">
        <f t="shared" si="268"/>
        <v>DIC7</v>
      </c>
      <c r="I1020" s="24"/>
      <c r="J1020" s="24" t="s">
        <v>66</v>
      </c>
      <c r="K1020" s="108" t="s">
        <v>241</v>
      </c>
      <c r="L1020" s="264" t="s">
        <v>750</v>
      </c>
      <c r="M1020" s="270">
        <f>+SUMIFS(Resultados_Dic3!H$3:H$99980,Resultados_Dic3!$F$3:$F$99980,Produccion_UO!$K1020,Resultados_Dic3!$D$3:$D$99980,Produccion_UO!$L$1011,Resultados_Dic3!$E$3:$E$99980,Produccion_UO!$J1020,Resultados_Dic3!$A$3:$A$99980,Produccion_UO!$H1020)*$I$978</f>
        <v>20.912099999999999</v>
      </c>
      <c r="N1020" s="21">
        <f>+SUMIFS(Resultados_Dic3!I$3:I$99980,Resultados_Dic3!$F$3:$F$99980,Produccion_UO!$K1020,Resultados_Dic3!$D$3:$D$99980,Produccion_UO!$L$1011,Resultados_Dic3!$E$3:$E$99980,Produccion_UO!$J1020,Resultados_Dic3!$A$3:$A$99980,Produccion_UO!$H1020)*$I$978</f>
        <v>20.1708</v>
      </c>
      <c r="O1020" s="21">
        <f>+SUMIFS(Resultados_Dic3!J$3:J$99980,Resultados_Dic3!$F$3:$F$99980,Produccion_UO!$K1020,Resultados_Dic3!$D$3:$D$99980,Produccion_UO!$L$1011,Resultados_Dic3!$E$3:$E$99980,Produccion_UO!$J1020,Resultados_Dic3!$A$3:$A$99980,Produccion_UO!$H1020)*$I$978</f>
        <v>19.920436099469601</v>
      </c>
      <c r="P1020" s="21">
        <f>+SUMIFS(Resultados_Dic3!K$3:K$99980,Resultados_Dic3!$F$3:$F$99980,Produccion_UO!$K1020,Resultados_Dic3!$D$3:$D$99980,Produccion_UO!$L$1011,Resultados_Dic3!$E$3:$E$99980,Produccion_UO!$J1020,Resultados_Dic3!$A$3:$A$99980,Produccion_UO!$H1020)*$I$978</f>
        <v>19.6312241492043</v>
      </c>
      <c r="Q1020" s="21">
        <f>+SUMIFS(Resultados_Dic3!L$3:L$99980,Resultados_Dic3!$F$3:$F$99980,Produccion_UO!$K1020,Resultados_Dic3!$D$3:$D$99980,Produccion_UO!$L$1011,Resultados_Dic3!$E$3:$E$99980,Produccion_UO!$J1020,Resultados_Dic3!$A$3:$A$99980,Produccion_UO!$H1020)*$I$978</f>
        <v>19.303164149204299</v>
      </c>
      <c r="R1020" s="21">
        <f>+SUMIFS(Resultados_Dic3!M$3:M$99980,Resultados_Dic3!$F$3:$F$99980,Produccion_UO!$K1020,Resultados_Dic3!$D$3:$D$99980,Produccion_UO!$L$1011,Resultados_Dic3!$E$3:$E$99980,Produccion_UO!$J1020,Resultados_Dic3!$A$3:$A$99980,Produccion_UO!$H1020)*$I$978</f>
        <v>18.936256099469599</v>
      </c>
      <c r="S1020" s="21">
        <f>+SUMIFS(Resultados_Dic3!N$3:N$99980,Resultados_Dic3!$F$3:$F$99980,Produccion_UO!$K1020,Resultados_Dic3!$D$3:$D$99980,Produccion_UO!$L$1011,Resultados_Dic3!$E$3:$E$99980,Produccion_UO!$J1020,Resultados_Dic3!$A$3:$A$99980,Produccion_UO!$H1020)*$I$978</f>
        <v>18.5305</v>
      </c>
      <c r="T1020" s="21">
        <f>+SUMIFS(Resultados_Dic3!O$3:O$99980,Resultados_Dic3!$F$3:$F$99980,Produccion_UO!$K1020,Resultados_Dic3!$D$3:$D$99980,Produccion_UO!$L$1011,Resultados_Dic3!$E$3:$E$99980,Produccion_UO!$J1020,Resultados_Dic3!$A$3:$A$99980,Produccion_UO!$H1020)*$I$978</f>
        <v>19.032187610134098</v>
      </c>
      <c r="U1020" s="21">
        <f>+SUMIFS(Resultados_Dic3!P$3:P$99980,Resultados_Dic3!$F$3:$F$99980,Produccion_UO!$K1020,Resultados_Dic3!$D$3:$D$99980,Produccion_UO!$L$1011,Resultados_Dic3!$E$3:$E$99980,Produccion_UO!$J1020,Resultados_Dic3!$A$3:$A$99980,Produccion_UO!$H1020)*$I$978</f>
        <v>19.540341415201102</v>
      </c>
      <c r="V1020" s="21">
        <f>+SUMIFS(Resultados_Dic3!Q$3:Q$99980,Resultados_Dic3!$F$3:$F$99980,Produccion_UO!$K1020,Resultados_Dic3!$D$3:$D$99980,Produccion_UO!$L$1011,Resultados_Dic3!$E$3:$E$99980,Produccion_UO!$J1020,Resultados_Dic3!$A$3:$A$99980,Produccion_UO!$H1020)*$I$978</f>
        <v>20.054961415201099</v>
      </c>
      <c r="W1020" s="21">
        <f>+SUMIFS(Resultados_Dic3!R$3:R$99980,Resultados_Dic3!$F$3:$F$99980,Produccion_UO!$K1020,Resultados_Dic3!$D$3:$D$99980,Produccion_UO!$L$1011,Resultados_Dic3!$E$3:$E$99980,Produccion_UO!$J1020,Resultados_Dic3!$A$3:$A$99980,Produccion_UO!$H1020)*$I$978</f>
        <v>20.576047610134101</v>
      </c>
      <c r="X1020" s="21">
        <f>+SUMIFS(Resultados_Dic3!S$3:S$99980,Resultados_Dic3!$F$3:$F$99980,Produccion_UO!$K1020,Resultados_Dic3!$D$3:$D$99980,Produccion_UO!$L$1011,Resultados_Dic3!$E$3:$E$99980,Produccion_UO!$J1020,Resultados_Dic3!$A$3:$A$99980,Produccion_UO!$H1020)*$I$978</f>
        <v>21.1036</v>
      </c>
      <c r="Y1020" s="21">
        <f>+SUMIFS(Resultados_Dic3!T$3:T$99980,Resultados_Dic3!$F$3:$F$99980,Produccion_UO!$K1020,Resultados_Dic3!$D$3:$D$99980,Produccion_UO!$L$1011,Resultados_Dic3!$E$3:$E$99980,Produccion_UO!$J1020,Resultados_Dic3!$A$3:$A$99980,Produccion_UO!$H1020)*$I$978</f>
        <v>22.888236022846598</v>
      </c>
      <c r="Z1020" s="21">
        <f>+SUMIFS(Resultados_Dic3!U$3:U$99980,Resultados_Dic3!$F$3:$F$99980,Produccion_UO!$K1020,Resultados_Dic3!$D$3:$D$99980,Produccion_UO!$L$1011,Resultados_Dic3!$E$3:$E$99980,Produccion_UO!$J1020,Resultados_Dic3!$A$3:$A$99980,Produccion_UO!$H1020)*$I$978</f>
        <v>24.705454034269899</v>
      </c>
      <c r="AA1020" s="21">
        <f>+SUMIFS(Resultados_Dic3!V$3:V$99980,Resultados_Dic3!$F$3:$F$99980,Produccion_UO!$K1020,Resultados_Dic3!$D$3:$D$99980,Produccion_UO!$L$1011,Resultados_Dic3!$E$3:$E$99980,Produccion_UO!$J1020,Resultados_Dic3!$A$3:$A$99980,Produccion_UO!$H1020)*$I$978</f>
        <v>26.5552540342699</v>
      </c>
      <c r="AB1020" s="21">
        <f>+SUMIFS(Resultados_Dic3!W$3:W$99980,Resultados_Dic3!$F$3:$F$99980,Produccion_UO!$K1020,Resultados_Dic3!$D$3:$D$99980,Produccion_UO!$L$1011,Resultados_Dic3!$E$3:$E$99980,Produccion_UO!$J1020,Resultados_Dic3!$A$3:$A$99980,Produccion_UO!$H1020)*$I$978</f>
        <v>28.437636022846601</v>
      </c>
      <c r="AC1020" s="21">
        <f>+SUMIFS(Resultados_Dic3!X$3:X$99980,Resultados_Dic3!$F$3:$F$99980,Produccion_UO!$K1020,Resultados_Dic3!$D$3:$D$99980,Produccion_UO!$L$1011,Resultados_Dic3!$E$3:$E$99980,Produccion_UO!$J1020,Resultados_Dic3!$A$3:$A$99980,Produccion_UO!$H1020)*$I$978</f>
        <v>30.352599999999999</v>
      </c>
      <c r="AD1020" s="21">
        <f>+SUMIFS(Resultados_Dic3!Y$3:Y$99980,Resultados_Dic3!$F$3:$F$99980,Produccion_UO!$K1020,Resultados_Dic3!$D$3:$D$99980,Produccion_UO!$L$1011,Resultados_Dic3!$E$3:$E$99980,Produccion_UO!$J1020,Resultados_Dic3!$A$3:$A$99980,Produccion_UO!$H1020)*$I$978</f>
        <v>34.161777316145702</v>
      </c>
      <c r="AE1020" s="21">
        <f>+SUMIFS(Resultados_Dic3!Z$3:Z$99980,Resultados_Dic3!$F$3:$F$99980,Produccion_UO!$K1020,Resultados_Dic3!$D$3:$D$99980,Produccion_UO!$L$1011,Resultados_Dic3!$E$3:$E$99980,Produccion_UO!$J1020,Resultados_Dic3!$A$3:$A$99980,Produccion_UO!$H1020)*$I$978</f>
        <v>38.039885974218599</v>
      </c>
      <c r="AF1020" s="21">
        <f>+SUMIFS(Resultados_Dic3!AA$3:AA$99980,Resultados_Dic3!$F$3:$F$99980,Produccion_UO!$K1020,Resultados_Dic3!$D$3:$D$99980,Produccion_UO!$L$1011,Resultados_Dic3!$E$3:$E$99980,Produccion_UO!$J1020,Resultados_Dic3!$A$3:$A$99980,Produccion_UO!$H1020)*$I$978</f>
        <v>41.9869259742186</v>
      </c>
      <c r="AG1020" s="21">
        <f>+SUMIFS(Resultados_Dic3!AB$3:AB$99980,Resultados_Dic3!$F$3:$F$99980,Produccion_UO!$K1020,Resultados_Dic3!$D$3:$D$99980,Produccion_UO!$L$1011,Resultados_Dic3!$E$3:$E$99980,Produccion_UO!$J1020,Resultados_Dic3!$A$3:$A$99980,Produccion_UO!$H1020)*$I$978</f>
        <v>46.002897316145699</v>
      </c>
      <c r="AH1020" s="21">
        <f>+SUMIFS(Resultados_Dic3!AC$3:AC$99980,Resultados_Dic3!$F$3:$F$99980,Produccion_UO!$K1020,Resultados_Dic3!$D$3:$D$99980,Produccion_UO!$L$1011,Resultados_Dic3!$E$3:$E$99980,Produccion_UO!$J1020,Resultados_Dic3!$A$3:$A$99980,Produccion_UO!$H1020)*$I$978</f>
        <v>50.087800000000001</v>
      </c>
      <c r="AI1020" s="21">
        <f>+SUMIFS(Resultados_Dic3!AD$3:AD$99980,Resultados_Dic3!$F$3:$F$99980,Produccion_UO!$K1020,Resultados_Dic3!$D$3:$D$99980,Produccion_UO!$L$1011,Resultados_Dic3!$E$3:$E$99980,Produccion_UO!$J1020,Resultados_Dic3!$A$3:$A$99980,Produccion_UO!$H1020)*$I$978</f>
        <v>55.648047799245603</v>
      </c>
      <c r="AJ1020" s="21">
        <f>+SUMIFS(Resultados_Dic3!AE$3:AE$99980,Resultados_Dic3!$F$3:$F$99980,Produccion_UO!$K1020,Resultados_Dic3!$D$3:$D$99980,Produccion_UO!$L$1011,Resultados_Dic3!$E$3:$E$99980,Produccion_UO!$J1020,Resultados_Dic3!$A$3:$A$99980,Produccion_UO!$H1020)*$I$978</f>
        <v>61.297591698868501</v>
      </c>
      <c r="AK1020" s="21">
        <f>+SUMIFS(Resultados_Dic3!AF$3:AF$99980,Resultados_Dic3!$F$3:$F$99980,Produccion_UO!$K1020,Resultados_Dic3!$D$3:$D$99980,Produccion_UO!$L$1011,Resultados_Dic3!$E$3:$E$99980,Produccion_UO!$J1020,Resultados_Dic3!$A$3:$A$99980,Produccion_UO!$H1020)*$I$978</f>
        <v>67.036431698868398</v>
      </c>
      <c r="AL1020" s="21">
        <f>+SUMIFS(Resultados_Dic3!AG$3:AG$99980,Resultados_Dic3!$F$3:$F$99980,Produccion_UO!$K1020,Resultados_Dic3!$D$3:$D$99980,Produccion_UO!$L$1011,Resultados_Dic3!$E$3:$E$99980,Produccion_UO!$J1020,Resultados_Dic3!$A$3:$A$99980,Produccion_UO!$H1020)*$I$978</f>
        <v>72.864567799245705</v>
      </c>
      <c r="AM1020" s="21">
        <f>+SUMIFS(Resultados_Dic3!AH$3:AH$99980,Resultados_Dic3!$F$3:$F$99980,Produccion_UO!$K1020,Resultados_Dic3!$D$3:$D$99980,Produccion_UO!$L$1011,Resultados_Dic3!$E$3:$E$99980,Produccion_UO!$J1020,Resultados_Dic3!$A$3:$A$99980,Produccion_UO!$H1020)*$I$978</f>
        <v>78.781999999999996</v>
      </c>
      <c r="AN1020" s="21">
        <f>+SUMIFS(Resultados_Dic3!AI$3:AI$99980,Resultados_Dic3!$F$3:$F$99980,Produccion_UO!$K1020,Resultados_Dic3!$D$3:$D$99980,Produccion_UO!$L$1011,Resultados_Dic3!$E$3:$E$99980,Produccion_UO!$J1020,Resultados_Dic3!$A$3:$A$99980,Produccion_UO!$H1020)*$I$978</f>
        <v>85.449154353759198</v>
      </c>
      <c r="AO1020" s="21">
        <f>+SUMIFS(Resultados_Dic3!AJ$3:AJ$99980,Resultados_Dic3!$F$3:$F$99980,Produccion_UO!$K1020,Resultados_Dic3!$D$3:$D$99980,Produccion_UO!$L$1011,Resultados_Dic3!$E$3:$E$99980,Produccion_UO!$J1020,Resultados_Dic3!$A$3:$A$99980,Produccion_UO!$H1020)*$I$978</f>
        <v>92.232511530638902</v>
      </c>
      <c r="AP1020" s="21">
        <f>+SUMIFS(Resultados_Dic3!AK$3:AK$99980,Resultados_Dic3!$F$3:$F$99980,Produccion_UO!$K1020,Resultados_Dic3!$D$3:$D$99980,Produccion_UO!$L$1011,Resultados_Dic3!$E$3:$E$99980,Produccion_UO!$J1020,Resultados_Dic3!$A$3:$A$99980,Produccion_UO!$H1020)*$I$978</f>
        <v>99.132071530638896</v>
      </c>
      <c r="AQ1020" s="21">
        <f>+SUMIFS(Resultados_Dic3!AL$3:AL$99980,Resultados_Dic3!$F$3:$F$99980,Produccion_UO!$K1020,Resultados_Dic3!$D$3:$D$99980,Produccion_UO!$L$1011,Resultados_Dic3!$E$3:$E$99980,Produccion_UO!$J1020,Resultados_Dic3!$A$3:$A$99980,Produccion_UO!$H1020)*$I$978</f>
        <v>106.147834353759</v>
      </c>
      <c r="AR1020" s="226">
        <f>+SUMIFS(Resultados_Dic3!AM$3:AM$99980,Resultados_Dic3!$F$3:$F$99980,Produccion_UO!$K1020,Resultados_Dic3!$D$3:$D$99980,Produccion_UO!$L$1011,Resultados_Dic3!$E$3:$E$99980,Produccion_UO!$J1020,Resultados_Dic3!$A$3:$A$99980,Produccion_UO!$H1020)*$I$978</f>
        <v>113.27979999999999</v>
      </c>
    </row>
    <row r="1021" spans="8:44" x14ac:dyDescent="0.25">
      <c r="H1021" s="17" t="str">
        <f t="shared" si="268"/>
        <v>DIC7</v>
      </c>
      <c r="I1021" s="24"/>
      <c r="J1021" s="24" t="s">
        <v>757</v>
      </c>
      <c r="K1021" s="108" t="s">
        <v>241</v>
      </c>
      <c r="L1021" s="264" t="s">
        <v>758</v>
      </c>
      <c r="M1021" s="270">
        <f>+SUMIFS(Resultados_Dic3!H$3:H$99980,Resultados_Dic3!$F$3:$F$99980,Produccion_UO!$K1021,Resultados_Dic3!$D$3:$D$99980,Produccion_UO!$L$1011,Resultados_Dic3!$E$3:$E$99980,Produccion_UO!$J1021,Resultados_Dic3!$A$3:$A$99980,Produccion_UO!$H1021)*$I$978</f>
        <v>0</v>
      </c>
      <c r="N1021" s="21">
        <f>+SUMIFS(Resultados_Dic3!I$3:I$99980,Resultados_Dic3!$F$3:$F$99980,Produccion_UO!$K1021,Resultados_Dic3!$D$3:$D$99980,Produccion_UO!$L$1011,Resultados_Dic3!$E$3:$E$99980,Produccion_UO!$J1021,Resultados_Dic3!$A$3:$A$99980,Produccion_UO!$H1021)*$I$978</f>
        <v>0</v>
      </c>
      <c r="O1021" s="21">
        <f>+SUMIFS(Resultados_Dic3!J$3:J$99980,Resultados_Dic3!$F$3:$F$99980,Produccion_UO!$K1021,Resultados_Dic3!$D$3:$D$99980,Produccion_UO!$L$1011,Resultados_Dic3!$E$3:$E$99980,Produccion_UO!$J1021,Resultados_Dic3!$A$3:$A$99980,Produccion_UO!$H1021)*$I$978</f>
        <v>0</v>
      </c>
      <c r="P1021" s="21">
        <f>+SUMIFS(Resultados_Dic3!K$3:K$99980,Resultados_Dic3!$F$3:$F$99980,Produccion_UO!$K1021,Resultados_Dic3!$D$3:$D$99980,Produccion_UO!$L$1011,Resultados_Dic3!$E$3:$E$99980,Produccion_UO!$J1021,Resultados_Dic3!$A$3:$A$99980,Produccion_UO!$H1021)*$I$978</f>
        <v>0</v>
      </c>
      <c r="Q1021" s="21">
        <f>+SUMIFS(Resultados_Dic3!L$3:L$99980,Resultados_Dic3!$F$3:$F$99980,Produccion_UO!$K1021,Resultados_Dic3!$D$3:$D$99980,Produccion_UO!$L$1011,Resultados_Dic3!$E$3:$E$99980,Produccion_UO!$J1021,Resultados_Dic3!$A$3:$A$99980,Produccion_UO!$H1021)*$I$978</f>
        <v>0</v>
      </c>
      <c r="R1021" s="21">
        <f>+SUMIFS(Resultados_Dic3!M$3:M$99980,Resultados_Dic3!$F$3:$F$99980,Produccion_UO!$K1021,Resultados_Dic3!$D$3:$D$99980,Produccion_UO!$L$1011,Resultados_Dic3!$E$3:$E$99980,Produccion_UO!$J1021,Resultados_Dic3!$A$3:$A$99980,Produccion_UO!$H1021)*$I$978</f>
        <v>0</v>
      </c>
      <c r="S1021" s="21">
        <f>+SUMIFS(Resultados_Dic3!N$3:N$99980,Resultados_Dic3!$F$3:$F$99980,Produccion_UO!$K1021,Resultados_Dic3!$D$3:$D$99980,Produccion_UO!$L$1011,Resultados_Dic3!$E$3:$E$99980,Produccion_UO!$J1021,Resultados_Dic3!$A$3:$A$99980,Produccion_UO!$H1021)*$I$978</f>
        <v>0</v>
      </c>
      <c r="T1021" s="21">
        <f>+SUMIFS(Resultados_Dic3!O$3:O$99980,Resultados_Dic3!$F$3:$F$99980,Produccion_UO!$K1021,Resultados_Dic3!$D$3:$D$99980,Produccion_UO!$L$1011,Resultados_Dic3!$E$3:$E$99980,Produccion_UO!$J1021,Resultados_Dic3!$A$3:$A$99980,Produccion_UO!$H1021)*$I$978</f>
        <v>0</v>
      </c>
      <c r="U1021" s="21">
        <f>+SUMIFS(Resultados_Dic3!P$3:P$99980,Resultados_Dic3!$F$3:$F$99980,Produccion_UO!$K1021,Resultados_Dic3!$D$3:$D$99980,Produccion_UO!$L$1011,Resultados_Dic3!$E$3:$E$99980,Produccion_UO!$J1021,Resultados_Dic3!$A$3:$A$99980,Produccion_UO!$H1021)*$I$978</f>
        <v>0</v>
      </c>
      <c r="V1021" s="21">
        <f>+SUMIFS(Resultados_Dic3!Q$3:Q$99980,Resultados_Dic3!$F$3:$F$99980,Produccion_UO!$K1021,Resultados_Dic3!$D$3:$D$99980,Produccion_UO!$L$1011,Resultados_Dic3!$E$3:$E$99980,Produccion_UO!$J1021,Resultados_Dic3!$A$3:$A$99980,Produccion_UO!$H1021)*$I$978</f>
        <v>0</v>
      </c>
      <c r="W1021" s="21">
        <f>+SUMIFS(Resultados_Dic3!R$3:R$99980,Resultados_Dic3!$F$3:$F$99980,Produccion_UO!$K1021,Resultados_Dic3!$D$3:$D$99980,Produccion_UO!$L$1011,Resultados_Dic3!$E$3:$E$99980,Produccion_UO!$J1021,Resultados_Dic3!$A$3:$A$99980,Produccion_UO!$H1021)*$I$978</f>
        <v>0</v>
      </c>
      <c r="X1021" s="21">
        <f>+SUMIFS(Resultados_Dic3!S$3:S$99980,Resultados_Dic3!$F$3:$F$99980,Produccion_UO!$K1021,Resultados_Dic3!$D$3:$D$99980,Produccion_UO!$L$1011,Resultados_Dic3!$E$3:$E$99980,Produccion_UO!$J1021,Resultados_Dic3!$A$3:$A$99980,Produccion_UO!$H1021)*$I$978</f>
        <v>0</v>
      </c>
      <c r="Y1021" s="21">
        <f>+SUMIFS(Resultados_Dic3!T$3:T$99980,Resultados_Dic3!$F$3:$F$99980,Produccion_UO!$K1021,Resultados_Dic3!$D$3:$D$99980,Produccion_UO!$L$1011,Resultados_Dic3!$E$3:$E$99980,Produccion_UO!$J1021,Resultados_Dic3!$A$3:$A$99980,Produccion_UO!$H1021)*$I$978</f>
        <v>0</v>
      </c>
      <c r="Z1021" s="21">
        <f>+SUMIFS(Resultados_Dic3!U$3:U$99980,Resultados_Dic3!$F$3:$F$99980,Produccion_UO!$K1021,Resultados_Dic3!$D$3:$D$99980,Produccion_UO!$L$1011,Resultados_Dic3!$E$3:$E$99980,Produccion_UO!$J1021,Resultados_Dic3!$A$3:$A$99980,Produccion_UO!$H1021)*$I$978</f>
        <v>0</v>
      </c>
      <c r="AA1021" s="21">
        <f>+SUMIFS(Resultados_Dic3!V$3:V$99980,Resultados_Dic3!$F$3:$F$99980,Produccion_UO!$K1021,Resultados_Dic3!$D$3:$D$99980,Produccion_UO!$L$1011,Resultados_Dic3!$E$3:$E$99980,Produccion_UO!$J1021,Resultados_Dic3!$A$3:$A$99980,Produccion_UO!$H1021)*$I$978</f>
        <v>0</v>
      </c>
      <c r="AB1021" s="21">
        <f>+SUMIFS(Resultados_Dic3!W$3:W$99980,Resultados_Dic3!$F$3:$F$99980,Produccion_UO!$K1021,Resultados_Dic3!$D$3:$D$99980,Produccion_UO!$L$1011,Resultados_Dic3!$E$3:$E$99980,Produccion_UO!$J1021,Resultados_Dic3!$A$3:$A$99980,Produccion_UO!$H1021)*$I$978</f>
        <v>0</v>
      </c>
      <c r="AC1021" s="21">
        <f>+SUMIFS(Resultados_Dic3!X$3:X$99980,Resultados_Dic3!$F$3:$F$99980,Produccion_UO!$K1021,Resultados_Dic3!$D$3:$D$99980,Produccion_UO!$L$1011,Resultados_Dic3!$E$3:$E$99980,Produccion_UO!$J1021,Resultados_Dic3!$A$3:$A$99980,Produccion_UO!$H1021)*$I$978</f>
        <v>0</v>
      </c>
      <c r="AD1021" s="21">
        <f>+SUMIFS(Resultados_Dic3!Y$3:Y$99980,Resultados_Dic3!$F$3:$F$99980,Produccion_UO!$K1021,Resultados_Dic3!$D$3:$D$99980,Produccion_UO!$L$1011,Resultados_Dic3!$E$3:$E$99980,Produccion_UO!$J1021,Resultados_Dic3!$A$3:$A$99980,Produccion_UO!$H1021)*$I$978</f>
        <v>0</v>
      </c>
      <c r="AE1021" s="21">
        <f>+SUMIFS(Resultados_Dic3!Z$3:Z$99980,Resultados_Dic3!$F$3:$F$99980,Produccion_UO!$K1021,Resultados_Dic3!$D$3:$D$99980,Produccion_UO!$L$1011,Resultados_Dic3!$E$3:$E$99980,Produccion_UO!$J1021,Resultados_Dic3!$A$3:$A$99980,Produccion_UO!$H1021)*$I$978</f>
        <v>0</v>
      </c>
      <c r="AF1021" s="21">
        <f>+SUMIFS(Resultados_Dic3!AA$3:AA$99980,Resultados_Dic3!$F$3:$F$99980,Produccion_UO!$K1021,Resultados_Dic3!$D$3:$D$99980,Produccion_UO!$L$1011,Resultados_Dic3!$E$3:$E$99980,Produccion_UO!$J1021,Resultados_Dic3!$A$3:$A$99980,Produccion_UO!$H1021)*$I$978</f>
        <v>0</v>
      </c>
      <c r="AG1021" s="21">
        <f>+SUMIFS(Resultados_Dic3!AB$3:AB$99980,Resultados_Dic3!$F$3:$F$99980,Produccion_UO!$K1021,Resultados_Dic3!$D$3:$D$99980,Produccion_UO!$L$1011,Resultados_Dic3!$E$3:$E$99980,Produccion_UO!$J1021,Resultados_Dic3!$A$3:$A$99980,Produccion_UO!$H1021)*$I$978</f>
        <v>0</v>
      </c>
      <c r="AH1021" s="21">
        <f>+SUMIFS(Resultados_Dic3!AC$3:AC$99980,Resultados_Dic3!$F$3:$F$99980,Produccion_UO!$K1021,Resultados_Dic3!$D$3:$D$99980,Produccion_UO!$L$1011,Resultados_Dic3!$E$3:$E$99980,Produccion_UO!$J1021,Resultados_Dic3!$A$3:$A$99980,Produccion_UO!$H1021)*$I$978</f>
        <v>0</v>
      </c>
      <c r="AI1021" s="21">
        <f>+SUMIFS(Resultados_Dic3!AD$3:AD$99980,Resultados_Dic3!$F$3:$F$99980,Produccion_UO!$K1021,Resultados_Dic3!$D$3:$D$99980,Produccion_UO!$L$1011,Resultados_Dic3!$E$3:$E$99980,Produccion_UO!$J1021,Resultados_Dic3!$A$3:$A$99980,Produccion_UO!$H1021)*$I$978</f>
        <v>0</v>
      </c>
      <c r="AJ1021" s="21">
        <f>+SUMIFS(Resultados_Dic3!AE$3:AE$99980,Resultados_Dic3!$F$3:$F$99980,Produccion_UO!$K1021,Resultados_Dic3!$D$3:$D$99980,Produccion_UO!$L$1011,Resultados_Dic3!$E$3:$E$99980,Produccion_UO!$J1021,Resultados_Dic3!$A$3:$A$99980,Produccion_UO!$H1021)*$I$978</f>
        <v>0</v>
      </c>
      <c r="AK1021" s="21">
        <f>+SUMIFS(Resultados_Dic3!AF$3:AF$99980,Resultados_Dic3!$F$3:$F$99980,Produccion_UO!$K1021,Resultados_Dic3!$D$3:$D$99980,Produccion_UO!$L$1011,Resultados_Dic3!$E$3:$E$99980,Produccion_UO!$J1021,Resultados_Dic3!$A$3:$A$99980,Produccion_UO!$H1021)*$I$978</f>
        <v>0</v>
      </c>
      <c r="AL1021" s="21">
        <f>+SUMIFS(Resultados_Dic3!AG$3:AG$99980,Resultados_Dic3!$F$3:$F$99980,Produccion_UO!$K1021,Resultados_Dic3!$D$3:$D$99980,Produccion_UO!$L$1011,Resultados_Dic3!$E$3:$E$99980,Produccion_UO!$J1021,Resultados_Dic3!$A$3:$A$99980,Produccion_UO!$H1021)*$I$978</f>
        <v>0</v>
      </c>
      <c r="AM1021" s="21">
        <f>+SUMIFS(Resultados_Dic3!AH$3:AH$99980,Resultados_Dic3!$F$3:$F$99980,Produccion_UO!$K1021,Resultados_Dic3!$D$3:$D$99980,Produccion_UO!$L$1011,Resultados_Dic3!$E$3:$E$99980,Produccion_UO!$J1021,Resultados_Dic3!$A$3:$A$99980,Produccion_UO!$H1021)*$I$978</f>
        <v>0</v>
      </c>
      <c r="AN1021" s="21">
        <f>+SUMIFS(Resultados_Dic3!AI$3:AI$99980,Resultados_Dic3!$F$3:$F$99980,Produccion_UO!$K1021,Resultados_Dic3!$D$3:$D$99980,Produccion_UO!$L$1011,Resultados_Dic3!$E$3:$E$99980,Produccion_UO!$J1021,Resultados_Dic3!$A$3:$A$99980,Produccion_UO!$H1021)*$I$978</f>
        <v>0</v>
      </c>
      <c r="AO1021" s="21">
        <f>+SUMIFS(Resultados_Dic3!AJ$3:AJ$99980,Resultados_Dic3!$F$3:$F$99980,Produccion_UO!$K1021,Resultados_Dic3!$D$3:$D$99980,Produccion_UO!$L$1011,Resultados_Dic3!$E$3:$E$99980,Produccion_UO!$J1021,Resultados_Dic3!$A$3:$A$99980,Produccion_UO!$H1021)*$I$978</f>
        <v>0</v>
      </c>
      <c r="AP1021" s="21">
        <f>+SUMIFS(Resultados_Dic3!AK$3:AK$99980,Resultados_Dic3!$F$3:$F$99980,Produccion_UO!$K1021,Resultados_Dic3!$D$3:$D$99980,Produccion_UO!$L$1011,Resultados_Dic3!$E$3:$E$99980,Produccion_UO!$J1021,Resultados_Dic3!$A$3:$A$99980,Produccion_UO!$H1021)*$I$978</f>
        <v>0</v>
      </c>
      <c r="AQ1021" s="21">
        <f>+SUMIFS(Resultados_Dic3!AL$3:AL$99980,Resultados_Dic3!$F$3:$F$99980,Produccion_UO!$K1021,Resultados_Dic3!$D$3:$D$99980,Produccion_UO!$L$1011,Resultados_Dic3!$E$3:$E$99980,Produccion_UO!$J1021,Resultados_Dic3!$A$3:$A$99980,Produccion_UO!$H1021)*$I$978</f>
        <v>0</v>
      </c>
      <c r="AR1021" s="226">
        <f>+SUMIFS(Resultados_Dic3!AM$3:AM$99980,Resultados_Dic3!$F$3:$F$99980,Produccion_UO!$K1021,Resultados_Dic3!$D$3:$D$99980,Produccion_UO!$L$1011,Resultados_Dic3!$E$3:$E$99980,Produccion_UO!$J1021,Resultados_Dic3!$A$3:$A$99980,Produccion_UO!$H1021)*$I$978</f>
        <v>0</v>
      </c>
    </row>
    <row r="1022" spans="8:44" x14ac:dyDescent="0.25">
      <c r="H1022" s="17" t="str">
        <f t="shared" si="268"/>
        <v>DIC7</v>
      </c>
      <c r="I1022" s="24"/>
      <c r="J1022" s="24" t="s">
        <v>68</v>
      </c>
      <c r="K1022" s="108" t="s">
        <v>241</v>
      </c>
      <c r="L1022" s="264" t="s">
        <v>759</v>
      </c>
      <c r="M1022" s="270">
        <f>+SUMIFS(Resultados_Dic3!H$3:H$99980,Resultados_Dic3!$F$3:$F$99980,Produccion_UO!$K1022,Resultados_Dic3!$D$3:$D$99980,Produccion_UO!$L$1011,Resultados_Dic3!$E$3:$E$99980,Produccion_UO!$J1022,Resultados_Dic3!$A$3:$A$99980,Produccion_UO!$H1022)*$I$978</f>
        <v>0.74470000000000003</v>
      </c>
      <c r="N1022" s="21">
        <f>+SUMIFS(Resultados_Dic3!I$3:I$99980,Resultados_Dic3!$F$3:$F$99980,Produccion_UO!$K1022,Resultados_Dic3!$D$3:$D$99980,Produccion_UO!$L$1011,Resultados_Dic3!$E$3:$E$99980,Produccion_UO!$J1022,Resultados_Dic3!$A$3:$A$99980,Produccion_UO!$H1022)*$I$978</f>
        <v>0.87270000000000303</v>
      </c>
      <c r="O1022" s="21">
        <f>+SUMIFS(Resultados_Dic3!J$3:J$99980,Resultados_Dic3!$F$3:$F$99980,Produccion_UO!$K1022,Resultados_Dic3!$D$3:$D$99980,Produccion_UO!$L$1011,Resultados_Dic3!$E$3:$E$99980,Produccion_UO!$J1022,Resultados_Dic3!$A$3:$A$99980,Produccion_UO!$H1022)*$I$978</f>
        <v>0.91004870353459799</v>
      </c>
      <c r="P1022" s="21">
        <f>+SUMIFS(Resultados_Dic3!K$3:K$99980,Resultados_Dic3!$F$3:$F$99980,Produccion_UO!$K1022,Resultados_Dic3!$D$3:$D$99980,Produccion_UO!$L$1011,Resultados_Dic3!$E$3:$E$99980,Produccion_UO!$J1022,Resultados_Dic3!$A$3:$A$99980,Produccion_UO!$H1022)*$I$978</f>
        <v>0.94814305530189502</v>
      </c>
      <c r="Q1022" s="21">
        <f>+SUMIFS(Resultados_Dic3!L$3:L$99980,Resultados_Dic3!$F$3:$F$99980,Produccion_UO!$K1022,Resultados_Dic3!$D$3:$D$99980,Produccion_UO!$L$1011,Resultados_Dic3!$E$3:$E$99980,Produccion_UO!$J1022,Resultados_Dic3!$A$3:$A$99980,Produccion_UO!$H1022)*$I$978</f>
        <v>0.98698305530189501</v>
      </c>
      <c r="R1022" s="21">
        <f>+SUMIFS(Resultados_Dic3!M$3:M$99980,Resultados_Dic3!$F$3:$F$99980,Produccion_UO!$K1022,Resultados_Dic3!$D$3:$D$99980,Produccion_UO!$L$1011,Resultados_Dic3!$E$3:$E$99980,Produccion_UO!$J1022,Resultados_Dic3!$A$3:$A$99980,Produccion_UO!$H1022)*$I$978</f>
        <v>1.0265687035346001</v>
      </c>
      <c r="S1022" s="21">
        <f>+SUMIFS(Resultados_Dic3!N$3:N$99980,Resultados_Dic3!$F$3:$F$99980,Produccion_UO!$K1022,Resultados_Dic3!$D$3:$D$99980,Produccion_UO!$L$1011,Resultados_Dic3!$E$3:$E$99980,Produccion_UO!$J1022,Resultados_Dic3!$A$3:$A$99980,Produccion_UO!$H1022)*$I$978</f>
        <v>1.0669</v>
      </c>
      <c r="T1022" s="21">
        <f>+SUMIFS(Resultados_Dic3!O$3:O$99980,Resultados_Dic3!$F$3:$F$99980,Produccion_UO!$K1022,Resultados_Dic3!$D$3:$D$99980,Produccion_UO!$L$1011,Resultados_Dic3!$E$3:$E$99980,Produccion_UO!$J1022,Resultados_Dic3!$A$3:$A$99980,Produccion_UO!$H1022)*$I$978</f>
        <v>1.10612477340773</v>
      </c>
      <c r="U1022" s="21">
        <f>+SUMIFS(Resultados_Dic3!P$3:P$99980,Resultados_Dic3!$F$3:$F$99980,Produccion_UO!$K1022,Resultados_Dic3!$D$3:$D$99980,Produccion_UO!$L$1011,Resultados_Dic3!$E$3:$E$99980,Produccion_UO!$J1022,Resultados_Dic3!$A$3:$A$99980,Produccion_UO!$H1022)*$I$978</f>
        <v>1.1460471601116</v>
      </c>
      <c r="V1022" s="21">
        <f>+SUMIFS(Resultados_Dic3!Q$3:Q$99980,Resultados_Dic3!$F$3:$F$99980,Produccion_UO!$K1022,Resultados_Dic3!$D$3:$D$99980,Produccion_UO!$L$1011,Resultados_Dic3!$E$3:$E$99980,Produccion_UO!$J1022,Resultados_Dic3!$A$3:$A$99980,Produccion_UO!$H1022)*$I$978</f>
        <v>1.1866671601115999</v>
      </c>
      <c r="W1022" s="21">
        <f>+SUMIFS(Resultados_Dic3!R$3:R$99980,Resultados_Dic3!$F$3:$F$99980,Produccion_UO!$K1022,Resultados_Dic3!$D$3:$D$99980,Produccion_UO!$L$1011,Resultados_Dic3!$E$3:$E$99980,Produccion_UO!$J1022,Resultados_Dic3!$A$3:$A$99980,Produccion_UO!$H1022)*$I$978</f>
        <v>1.22798477340773</v>
      </c>
      <c r="X1022" s="21">
        <f>+SUMIFS(Resultados_Dic3!S$3:S$99980,Resultados_Dic3!$F$3:$F$99980,Produccion_UO!$K1022,Resultados_Dic3!$D$3:$D$99980,Produccion_UO!$L$1011,Resultados_Dic3!$E$3:$E$99980,Produccion_UO!$J1022,Resultados_Dic3!$A$3:$A$99980,Produccion_UO!$H1022)*$I$978</f>
        <v>1.27</v>
      </c>
      <c r="Y1022" s="21">
        <f>+SUMIFS(Resultados_Dic3!T$3:T$99980,Resultados_Dic3!$F$3:$F$99980,Produccion_UO!$K1022,Resultados_Dic3!$D$3:$D$99980,Produccion_UO!$L$1011,Resultados_Dic3!$E$3:$E$99980,Produccion_UO!$J1022,Resultados_Dic3!$A$3:$A$99980,Produccion_UO!$H1022)*$I$978</f>
        <v>1.31358041701317</v>
      </c>
      <c r="Z1022" s="21">
        <f>+SUMIFS(Resultados_Dic3!U$3:U$99980,Resultados_Dic3!$F$3:$F$99980,Produccion_UO!$K1022,Resultados_Dic3!$D$3:$D$99980,Produccion_UO!$L$1011,Resultados_Dic3!$E$3:$E$99980,Produccion_UO!$J1022,Resultados_Dic3!$A$3:$A$99980,Produccion_UO!$H1022)*$I$978</f>
        <v>1.35779062551976</v>
      </c>
      <c r="AA1022" s="21">
        <f>+SUMIFS(Resultados_Dic3!V$3:V$99980,Resultados_Dic3!$F$3:$F$99980,Produccion_UO!$K1022,Resultados_Dic3!$D$3:$D$99980,Produccion_UO!$L$1011,Resultados_Dic3!$E$3:$E$99980,Produccion_UO!$J1022,Resultados_Dic3!$A$3:$A$99980,Produccion_UO!$H1022)*$I$978</f>
        <v>1.40263062551976</v>
      </c>
      <c r="AB1022" s="21">
        <f>+SUMIFS(Resultados_Dic3!W$3:W$99980,Resultados_Dic3!$F$3:$F$99980,Produccion_UO!$K1022,Resultados_Dic3!$D$3:$D$99980,Produccion_UO!$L$1011,Resultados_Dic3!$E$3:$E$99980,Produccion_UO!$J1022,Resultados_Dic3!$A$3:$A$99980,Produccion_UO!$H1022)*$I$978</f>
        <v>1.4481004170131699</v>
      </c>
      <c r="AC1022" s="21">
        <f>+SUMIFS(Resultados_Dic3!X$3:X$99980,Resultados_Dic3!$F$3:$F$99980,Produccion_UO!$K1022,Resultados_Dic3!$D$3:$D$99980,Produccion_UO!$L$1011,Resultados_Dic3!$E$3:$E$99980,Produccion_UO!$J1022,Resultados_Dic3!$A$3:$A$99980,Produccion_UO!$H1022)*$I$978</f>
        <v>1.4942</v>
      </c>
      <c r="AD1022" s="21">
        <f>+SUMIFS(Resultados_Dic3!Y$3:Y$99980,Resultados_Dic3!$F$3:$F$99980,Produccion_UO!$K1022,Resultados_Dic3!$D$3:$D$99980,Produccion_UO!$L$1011,Resultados_Dic3!$E$3:$E$99980,Produccion_UO!$J1022,Resultados_Dic3!$A$3:$A$99980,Produccion_UO!$H1022)*$I$978</f>
        <v>1.5431586069116501</v>
      </c>
      <c r="AE1022" s="21">
        <f>+SUMIFS(Resultados_Dic3!Z$3:Z$99980,Resultados_Dic3!$F$3:$F$99980,Produccion_UO!$K1022,Resultados_Dic3!$D$3:$D$99980,Produccion_UO!$L$1011,Resultados_Dic3!$E$3:$E$99980,Produccion_UO!$J1022,Resultados_Dic3!$A$3:$A$99980,Produccion_UO!$H1022)*$I$978</f>
        <v>1.59278791036748</v>
      </c>
      <c r="AF1022" s="21">
        <f>+SUMIFS(Resultados_Dic3!AA$3:AA$99980,Resultados_Dic3!$F$3:$F$99980,Produccion_UO!$K1022,Resultados_Dic3!$D$3:$D$99980,Produccion_UO!$L$1011,Resultados_Dic3!$E$3:$E$99980,Produccion_UO!$J1022,Resultados_Dic3!$A$3:$A$99980,Produccion_UO!$H1022)*$I$978</f>
        <v>1.64308791036748</v>
      </c>
      <c r="AG1022" s="21">
        <f>+SUMIFS(Resultados_Dic3!AB$3:AB$99980,Resultados_Dic3!$F$3:$F$99980,Produccion_UO!$K1022,Resultados_Dic3!$D$3:$D$99980,Produccion_UO!$L$1011,Resultados_Dic3!$E$3:$E$99980,Produccion_UO!$J1022,Resultados_Dic3!$A$3:$A$99980,Produccion_UO!$H1022)*$I$978</f>
        <v>1.6940586069116499</v>
      </c>
      <c r="AH1022" s="21">
        <f>+SUMIFS(Resultados_Dic3!AC$3:AC$99980,Resultados_Dic3!$F$3:$F$99980,Produccion_UO!$K1022,Resultados_Dic3!$D$3:$D$99980,Produccion_UO!$L$1011,Resultados_Dic3!$E$3:$E$99980,Produccion_UO!$J1022,Resultados_Dic3!$A$3:$A$99980,Produccion_UO!$H1022)*$I$978</f>
        <v>1.7457</v>
      </c>
      <c r="AI1022" s="21">
        <f>+SUMIFS(Resultados_Dic3!AD$3:AD$99980,Resultados_Dic3!$F$3:$F$99980,Produccion_UO!$K1022,Resultados_Dic3!$D$3:$D$99980,Produccion_UO!$L$1011,Resultados_Dic3!$E$3:$E$99980,Produccion_UO!$J1022,Resultados_Dic3!$A$3:$A$99980,Produccion_UO!$H1022)*$I$978</f>
        <v>1.8016828469709301</v>
      </c>
      <c r="AJ1022" s="21">
        <f>+SUMIFS(Resultados_Dic3!AE$3:AE$99980,Resultados_Dic3!$F$3:$F$99980,Produccion_UO!$K1022,Resultados_Dic3!$D$3:$D$99980,Produccion_UO!$L$1011,Resultados_Dic3!$E$3:$E$99980,Produccion_UO!$J1022,Resultados_Dic3!$A$3:$A$99980,Produccion_UO!$H1022)*$I$978</f>
        <v>1.8583742704563899</v>
      </c>
      <c r="AK1022" s="21">
        <f>+SUMIFS(Resultados_Dic3!AF$3:AF$99980,Resultados_Dic3!$F$3:$F$99980,Produccion_UO!$K1022,Resultados_Dic3!$D$3:$D$99980,Produccion_UO!$L$1011,Resultados_Dic3!$E$3:$E$99980,Produccion_UO!$J1022,Resultados_Dic3!$A$3:$A$99980,Produccion_UO!$H1022)*$I$978</f>
        <v>1.91577427045639</v>
      </c>
      <c r="AL1022" s="21">
        <f>+SUMIFS(Resultados_Dic3!AG$3:AG$99980,Resultados_Dic3!$F$3:$F$99980,Produccion_UO!$K1022,Resultados_Dic3!$D$3:$D$99980,Produccion_UO!$L$1011,Resultados_Dic3!$E$3:$E$99980,Produccion_UO!$J1022,Resultados_Dic3!$A$3:$A$99980,Produccion_UO!$H1022)*$I$978</f>
        <v>1.97388284697093</v>
      </c>
      <c r="AM1022" s="21">
        <f>+SUMIFS(Resultados_Dic3!AH$3:AH$99980,Resultados_Dic3!$F$3:$F$99980,Produccion_UO!$K1022,Resultados_Dic3!$D$3:$D$99980,Produccion_UO!$L$1011,Resultados_Dic3!$E$3:$E$99980,Produccion_UO!$J1022,Resultados_Dic3!$A$3:$A$99980,Produccion_UO!$H1022)*$I$978</f>
        <v>2.0327000000000002</v>
      </c>
      <c r="AN1022" s="21">
        <f>+SUMIFS(Resultados_Dic3!AI$3:AI$99980,Resultados_Dic3!$F$3:$F$99980,Produccion_UO!$K1022,Resultados_Dic3!$D$3:$D$99980,Produccion_UO!$L$1011,Resultados_Dic3!$E$3:$E$99980,Produccion_UO!$J1022,Resultados_Dic3!$A$3:$A$99980,Produccion_UO!$H1022)*$I$978</f>
        <v>2.0951342537290998</v>
      </c>
      <c r="AO1022" s="21">
        <f>+SUMIFS(Resultados_Dic3!AJ$3:AJ$99980,Resultados_Dic3!$F$3:$F$99980,Produccion_UO!$K1022,Resultados_Dic3!$D$3:$D$99980,Produccion_UO!$L$1011,Resultados_Dic3!$E$3:$E$99980,Produccion_UO!$J1022,Resultados_Dic3!$A$3:$A$99980,Produccion_UO!$H1022)*$I$978</f>
        <v>2.1584013805936602</v>
      </c>
      <c r="AP1022" s="21">
        <f>+SUMIFS(Resultados_Dic3!AK$3:AK$99980,Resultados_Dic3!$F$3:$F$99980,Produccion_UO!$K1022,Resultados_Dic3!$D$3:$D$99980,Produccion_UO!$L$1011,Resultados_Dic3!$E$3:$E$99980,Produccion_UO!$J1022,Resultados_Dic3!$A$3:$A$99980,Produccion_UO!$H1022)*$I$978</f>
        <v>2.22250138059366</v>
      </c>
      <c r="AQ1022" s="21">
        <f>+SUMIFS(Resultados_Dic3!AL$3:AL$99980,Resultados_Dic3!$F$3:$F$99980,Produccion_UO!$K1022,Resultados_Dic3!$D$3:$D$99980,Produccion_UO!$L$1011,Resultados_Dic3!$E$3:$E$99980,Produccion_UO!$J1022,Resultados_Dic3!$A$3:$A$99980,Produccion_UO!$H1022)*$I$978</f>
        <v>2.2874342537291001</v>
      </c>
      <c r="AR1022" s="226">
        <f>+SUMIFS(Resultados_Dic3!AM$3:AM$99980,Resultados_Dic3!$F$3:$F$99980,Produccion_UO!$K1022,Resultados_Dic3!$D$3:$D$99980,Produccion_UO!$L$1011,Resultados_Dic3!$E$3:$E$99980,Produccion_UO!$J1022,Resultados_Dic3!$A$3:$A$99980,Produccion_UO!$H1022)*$I$978</f>
        <v>2.3532000000000002</v>
      </c>
    </row>
    <row r="1023" spans="8:44" x14ac:dyDescent="0.25">
      <c r="H1023" s="17" t="str">
        <f t="shared" si="268"/>
        <v>DIC7</v>
      </c>
      <c r="I1023" s="24"/>
      <c r="J1023" s="24" t="s">
        <v>69</v>
      </c>
      <c r="K1023" s="108" t="s">
        <v>241</v>
      </c>
      <c r="L1023" s="264" t="s">
        <v>760</v>
      </c>
      <c r="M1023" s="270">
        <f>+SUMIFS(Resultados_Dic3!H$3:H$99980,Resultados_Dic3!$F$3:$F$99980,Produccion_UO!$K1023,Resultados_Dic3!$D$3:$D$99980,Produccion_UO!$L$1011,Resultados_Dic3!$E$3:$E$99980,Produccion_UO!$J1023,Resultados_Dic3!$A$3:$A$99980,Produccion_UO!$H1023)*$I$978</f>
        <v>59.130499999999898</v>
      </c>
      <c r="N1023" s="21">
        <f>+SUMIFS(Resultados_Dic3!I$3:I$99980,Resultados_Dic3!$F$3:$F$99980,Produccion_UO!$K1023,Resultados_Dic3!$D$3:$D$99980,Produccion_UO!$L$1011,Resultados_Dic3!$E$3:$E$99980,Produccion_UO!$J1023,Resultados_Dic3!$A$3:$A$99980,Produccion_UO!$H1023)*$I$978</f>
        <v>59.680799999999799</v>
      </c>
      <c r="O1023" s="21">
        <f>+SUMIFS(Resultados_Dic3!J$3:J$99980,Resultados_Dic3!$F$3:$F$99980,Produccion_UO!$K1023,Resultados_Dic3!$D$3:$D$99980,Produccion_UO!$L$1011,Resultados_Dic3!$E$3:$E$99980,Produccion_UO!$J1023,Resultados_Dic3!$A$3:$A$99980,Produccion_UO!$H1023)*$I$978</f>
        <v>62.607818892712999</v>
      </c>
      <c r="P1023" s="21">
        <f>+SUMIFS(Resultados_Dic3!K$3:K$99980,Resultados_Dic3!$F$3:$F$99980,Produccion_UO!$K1023,Resultados_Dic3!$D$3:$D$99980,Produccion_UO!$L$1011,Resultados_Dic3!$E$3:$E$99980,Produccion_UO!$J1023,Resultados_Dic3!$A$3:$A$99980,Produccion_UO!$H1023)*$I$978</f>
        <v>65.604608339069699</v>
      </c>
      <c r="Q1023" s="21">
        <f>+SUMIFS(Resultados_Dic3!L$3:L$99980,Resultados_Dic3!$F$3:$F$99980,Produccion_UO!$K1023,Resultados_Dic3!$D$3:$D$99980,Produccion_UO!$L$1011,Resultados_Dic3!$E$3:$E$99980,Produccion_UO!$J1023,Resultados_Dic3!$A$3:$A$99980,Produccion_UO!$H1023)*$I$978</f>
        <v>68.671168339069794</v>
      </c>
      <c r="R1023" s="21">
        <f>+SUMIFS(Resultados_Dic3!M$3:M$99980,Resultados_Dic3!$F$3:$F$99980,Produccion_UO!$K1023,Resultados_Dic3!$D$3:$D$99980,Produccion_UO!$L$1011,Resultados_Dic3!$E$3:$E$99980,Produccion_UO!$J1023,Resultados_Dic3!$A$3:$A$99980,Produccion_UO!$H1023)*$I$978</f>
        <v>71.807498892713298</v>
      </c>
      <c r="S1023" s="21">
        <f>+SUMIFS(Resultados_Dic3!N$3:N$99980,Resultados_Dic3!$F$3:$F$99980,Produccion_UO!$K1023,Resultados_Dic3!$D$3:$D$99980,Produccion_UO!$L$1011,Resultados_Dic3!$E$3:$E$99980,Produccion_UO!$J1023,Resultados_Dic3!$A$3:$A$99980,Produccion_UO!$H1023)*$I$978</f>
        <v>75.013600000000295</v>
      </c>
      <c r="T1023" s="21">
        <f>+SUMIFS(Resultados_Dic3!O$3:O$99980,Resultados_Dic3!$F$3:$F$99980,Produccion_UO!$K1023,Resultados_Dic3!$D$3:$D$99980,Produccion_UO!$L$1011,Resultados_Dic3!$E$3:$E$99980,Produccion_UO!$J1023,Resultados_Dic3!$A$3:$A$99980,Produccion_UO!$H1023)*$I$978</f>
        <v>78.158978997218199</v>
      </c>
      <c r="U1023" s="21">
        <f>+SUMIFS(Resultados_Dic3!P$3:P$99980,Resultados_Dic3!$F$3:$F$99980,Produccion_UO!$K1023,Resultados_Dic3!$D$3:$D$99980,Produccion_UO!$L$1011,Resultados_Dic3!$E$3:$E$99980,Produccion_UO!$J1023,Resultados_Dic3!$A$3:$A$99980,Produccion_UO!$H1023)*$I$978</f>
        <v>81.365598495827101</v>
      </c>
      <c r="V1023" s="21">
        <f>+SUMIFS(Resultados_Dic3!Q$3:Q$99980,Resultados_Dic3!$F$3:$F$99980,Produccion_UO!$K1023,Resultados_Dic3!$D$3:$D$99980,Produccion_UO!$L$1011,Resultados_Dic3!$E$3:$E$99980,Produccion_UO!$J1023,Resultados_Dic3!$A$3:$A$99980,Produccion_UO!$H1023)*$I$978</f>
        <v>84.633458495827</v>
      </c>
      <c r="W1023" s="21">
        <f>+SUMIFS(Resultados_Dic3!R$3:R$99980,Resultados_Dic3!$F$3:$F$99980,Produccion_UO!$K1023,Resultados_Dic3!$D$3:$D$99980,Produccion_UO!$L$1011,Resultados_Dic3!$E$3:$E$99980,Produccion_UO!$J1023,Resultados_Dic3!$A$3:$A$99980,Produccion_UO!$H1023)*$I$978</f>
        <v>87.962558997217897</v>
      </c>
      <c r="X1023" s="21">
        <f>+SUMIFS(Resultados_Dic3!S$3:S$99980,Resultados_Dic3!$F$3:$F$99980,Produccion_UO!$K1023,Resultados_Dic3!$D$3:$D$99980,Produccion_UO!$L$1011,Resultados_Dic3!$E$3:$E$99980,Produccion_UO!$J1023,Resultados_Dic3!$A$3:$A$99980,Produccion_UO!$H1023)*$I$978</f>
        <v>91.352899999999806</v>
      </c>
      <c r="Y1023" s="21">
        <f>+SUMIFS(Resultados_Dic3!T$3:T$99980,Resultados_Dic3!$F$3:$F$99980,Produccion_UO!$K1023,Resultados_Dic3!$D$3:$D$99980,Produccion_UO!$L$1011,Resultados_Dic3!$E$3:$E$99980,Produccion_UO!$J1023,Resultados_Dic3!$A$3:$A$99980,Produccion_UO!$H1023)*$I$978</f>
        <v>94.864998726211596</v>
      </c>
      <c r="Z1023" s="21">
        <f>+SUMIFS(Resultados_Dic3!U$3:U$99980,Resultados_Dic3!$F$3:$F$99980,Produccion_UO!$K1023,Resultados_Dic3!$D$3:$D$99980,Produccion_UO!$L$1011,Resultados_Dic3!$E$3:$E$99980,Produccion_UO!$J1023,Resultados_Dic3!$A$3:$A$99980,Produccion_UO!$H1023)*$I$978</f>
        <v>98.430268089317494</v>
      </c>
      <c r="AA1023" s="21">
        <f>+SUMIFS(Resultados_Dic3!V$3:V$99980,Resultados_Dic3!$F$3:$F$99980,Produccion_UO!$K1023,Resultados_Dic3!$D$3:$D$99980,Produccion_UO!$L$1011,Resultados_Dic3!$E$3:$E$99980,Produccion_UO!$J1023,Resultados_Dic3!$A$3:$A$99980,Produccion_UO!$H1023)*$I$978</f>
        <v>102.048708089318</v>
      </c>
      <c r="AB1023" s="21">
        <f>+SUMIFS(Resultados_Dic3!W$3:W$99980,Resultados_Dic3!$F$3:$F$99980,Produccion_UO!$K1023,Resultados_Dic3!$D$3:$D$99980,Produccion_UO!$L$1011,Resultados_Dic3!$E$3:$E$99980,Produccion_UO!$J1023,Resultados_Dic3!$A$3:$A$99980,Produccion_UO!$H1023)*$I$978</f>
        <v>105.720318726212</v>
      </c>
      <c r="AC1023" s="21">
        <f>+SUMIFS(Resultados_Dic3!X$3:X$99980,Resultados_Dic3!$F$3:$F$99980,Produccion_UO!$K1023,Resultados_Dic3!$D$3:$D$99980,Produccion_UO!$L$1011,Resultados_Dic3!$E$3:$E$99980,Produccion_UO!$J1023,Resultados_Dic3!$A$3:$A$99980,Produccion_UO!$H1023)*$I$978</f>
        <v>109.4451</v>
      </c>
      <c r="AD1023" s="21">
        <f>+SUMIFS(Resultados_Dic3!Y$3:Y$99980,Resultados_Dic3!$F$3:$F$99980,Produccion_UO!$K1023,Resultados_Dic3!$D$3:$D$99980,Produccion_UO!$L$1011,Resultados_Dic3!$E$3:$E$99980,Produccion_UO!$J1023,Resultados_Dic3!$A$3:$A$99980,Produccion_UO!$H1023)*$I$978</f>
        <v>113.396047335693</v>
      </c>
      <c r="AE1023" s="21">
        <f>+SUMIFS(Resultados_Dic3!Z$3:Z$99980,Resultados_Dic3!$F$3:$F$99980,Produccion_UO!$K1023,Resultados_Dic3!$D$3:$D$99980,Produccion_UO!$L$1011,Resultados_Dic3!$E$3:$E$99980,Produccion_UO!$J1023,Resultados_Dic3!$A$3:$A$99980,Produccion_UO!$H1023)*$I$978</f>
        <v>117.40329100354001</v>
      </c>
      <c r="AF1023" s="21">
        <f>+SUMIFS(Resultados_Dic3!AA$3:AA$99980,Resultados_Dic3!$F$3:$F$99980,Produccion_UO!$K1023,Resultados_Dic3!$D$3:$D$99980,Produccion_UO!$L$1011,Resultados_Dic3!$E$3:$E$99980,Produccion_UO!$J1023,Resultados_Dic3!$A$3:$A$99980,Produccion_UO!$H1023)*$I$978</f>
        <v>121.46683100353999</v>
      </c>
      <c r="AG1023" s="21">
        <f>+SUMIFS(Resultados_Dic3!AB$3:AB$99980,Resultados_Dic3!$F$3:$F$99980,Produccion_UO!$K1023,Resultados_Dic3!$D$3:$D$99980,Produccion_UO!$L$1011,Resultados_Dic3!$E$3:$E$99980,Produccion_UO!$J1023,Resultados_Dic3!$A$3:$A$99980,Produccion_UO!$H1023)*$I$978</f>
        <v>125.58666733569299</v>
      </c>
      <c r="AH1023" s="21">
        <f>+SUMIFS(Resultados_Dic3!AC$3:AC$99980,Resultados_Dic3!$F$3:$F$99980,Produccion_UO!$K1023,Resultados_Dic3!$D$3:$D$99980,Produccion_UO!$L$1011,Resultados_Dic3!$E$3:$E$99980,Produccion_UO!$J1023,Resultados_Dic3!$A$3:$A$99980,Produccion_UO!$H1023)*$I$978</f>
        <v>129.7628</v>
      </c>
      <c r="AI1023" s="21">
        <f>+SUMIFS(Resultados_Dic3!AD$3:AD$99980,Resultados_Dic3!$F$3:$F$99980,Produccion_UO!$K1023,Resultados_Dic3!$D$3:$D$99980,Produccion_UO!$L$1011,Resultados_Dic3!$E$3:$E$99980,Produccion_UO!$J1023,Resultados_Dic3!$A$3:$A$99980,Produccion_UO!$H1023)*$I$978</f>
        <v>133.90850522131899</v>
      </c>
      <c r="AJ1023" s="21">
        <f>+SUMIFS(Resultados_Dic3!AE$3:AE$99980,Resultados_Dic3!$F$3:$F$99980,Produccion_UO!$K1023,Resultados_Dic3!$D$3:$D$99980,Produccion_UO!$L$1011,Resultados_Dic3!$E$3:$E$99980,Produccion_UO!$J1023,Resultados_Dic3!$A$3:$A$99980,Produccion_UO!$H1023)*$I$978</f>
        <v>138.10660783197801</v>
      </c>
      <c r="AK1023" s="21">
        <f>+SUMIFS(Resultados_Dic3!AF$3:AF$99980,Resultados_Dic3!$F$3:$F$99980,Produccion_UO!$K1023,Resultados_Dic3!$D$3:$D$99980,Produccion_UO!$L$1011,Resultados_Dic3!$E$3:$E$99980,Produccion_UO!$J1023,Resultados_Dic3!$A$3:$A$99980,Produccion_UO!$H1023)*$I$978</f>
        <v>142.357107831978</v>
      </c>
      <c r="AL1023" s="21">
        <f>+SUMIFS(Resultados_Dic3!AG$3:AG$99980,Resultados_Dic3!$F$3:$F$99980,Produccion_UO!$K1023,Resultados_Dic3!$D$3:$D$99980,Produccion_UO!$L$1011,Resultados_Dic3!$E$3:$E$99980,Produccion_UO!$J1023,Resultados_Dic3!$A$3:$A$99980,Produccion_UO!$H1023)*$I$978</f>
        <v>146.66000522131901</v>
      </c>
      <c r="AM1023" s="21">
        <f>+SUMIFS(Resultados_Dic3!AH$3:AH$99980,Resultados_Dic3!$F$3:$F$99980,Produccion_UO!$K1023,Resultados_Dic3!$D$3:$D$99980,Produccion_UO!$L$1011,Resultados_Dic3!$E$3:$E$99980,Produccion_UO!$J1023,Resultados_Dic3!$A$3:$A$99980,Produccion_UO!$H1023)*$I$978</f>
        <v>151.0153</v>
      </c>
      <c r="AN1023" s="21">
        <f>+SUMIFS(Resultados_Dic3!AI$3:AI$99980,Resultados_Dic3!$F$3:$F$99980,Produccion_UO!$K1023,Resultados_Dic3!$D$3:$D$99980,Produccion_UO!$L$1011,Resultados_Dic3!$E$3:$E$99980,Produccion_UO!$J1023,Resultados_Dic3!$A$3:$A$99980,Produccion_UO!$H1023)*$I$978</f>
        <v>155.180064707778</v>
      </c>
      <c r="AO1023" s="21">
        <f>+SUMIFS(Resultados_Dic3!AJ$3:AJ$99980,Resultados_Dic3!$F$3:$F$99980,Produccion_UO!$K1023,Resultados_Dic3!$D$3:$D$99980,Produccion_UO!$L$1011,Resultados_Dic3!$E$3:$E$99980,Produccion_UO!$J1023,Resultados_Dic3!$A$3:$A$99980,Produccion_UO!$H1023)*$I$978</f>
        <v>159.39734706166701</v>
      </c>
      <c r="AP1023" s="21">
        <f>+SUMIFS(Resultados_Dic3!AK$3:AK$99980,Resultados_Dic3!$F$3:$F$99980,Produccion_UO!$K1023,Resultados_Dic3!$D$3:$D$99980,Produccion_UO!$L$1011,Resultados_Dic3!$E$3:$E$99980,Produccion_UO!$J1023,Resultados_Dic3!$A$3:$A$99980,Produccion_UO!$H1023)*$I$978</f>
        <v>163.66714706166701</v>
      </c>
      <c r="AQ1023" s="21">
        <f>+SUMIFS(Resultados_Dic3!AL$3:AL$99980,Resultados_Dic3!$F$3:$F$99980,Produccion_UO!$K1023,Resultados_Dic3!$D$3:$D$99980,Produccion_UO!$L$1011,Resultados_Dic3!$E$3:$E$99980,Produccion_UO!$J1023,Resultados_Dic3!$A$3:$A$99980,Produccion_UO!$H1023)*$I$978</f>
        <v>167.98946470777801</v>
      </c>
      <c r="AR1023" s="226">
        <f>+SUMIFS(Resultados_Dic3!AM$3:AM$99980,Resultados_Dic3!$F$3:$F$99980,Produccion_UO!$K1023,Resultados_Dic3!$D$3:$D$99980,Produccion_UO!$L$1011,Resultados_Dic3!$E$3:$E$99980,Produccion_UO!$J1023,Resultados_Dic3!$A$3:$A$99980,Produccion_UO!$H1023)*$I$978</f>
        <v>172.36429999999999</v>
      </c>
    </row>
    <row r="1024" spans="8:44" x14ac:dyDescent="0.25">
      <c r="H1024" s="17" t="str">
        <f t="shared" si="268"/>
        <v>DIC7</v>
      </c>
      <c r="I1024" s="24"/>
      <c r="J1024" s="24" t="s">
        <v>71</v>
      </c>
      <c r="K1024" s="108" t="s">
        <v>241</v>
      </c>
      <c r="L1024" s="264" t="s">
        <v>43</v>
      </c>
      <c r="M1024" s="271">
        <f>+SUMIFS(Resultados_Dic3!H$3:H$99980,Resultados_Dic3!$F$3:$F$99980,Produccion_UO!$K1024,Resultados_Dic3!$D$3:$D$99980,Produccion_UO!$L$1011,Resultados_Dic3!$E$3:$E$99980,Produccion_UO!$J1024,Resultados_Dic3!$A$3:$A$99980,Produccion_UO!$H1024)*$I$978</f>
        <v>0</v>
      </c>
      <c r="N1024" s="272">
        <f>+SUMIFS(Resultados_Dic3!I$3:I$99980,Resultados_Dic3!$F$3:$F$99980,Produccion_UO!$K1024,Resultados_Dic3!$D$3:$D$99980,Produccion_UO!$L$1011,Resultados_Dic3!$E$3:$E$99980,Produccion_UO!$J1024,Resultados_Dic3!$A$3:$A$99980,Produccion_UO!$H1024)*$I$978</f>
        <v>0</v>
      </c>
      <c r="O1024" s="272">
        <f>+SUMIFS(Resultados_Dic3!J$3:J$99980,Resultados_Dic3!$F$3:$F$99980,Produccion_UO!$K1024,Resultados_Dic3!$D$3:$D$99980,Produccion_UO!$L$1011,Resultados_Dic3!$E$3:$E$99980,Produccion_UO!$J1024,Resultados_Dic3!$A$3:$A$99980,Produccion_UO!$H1024)*$I$978</f>
        <v>0</v>
      </c>
      <c r="P1024" s="272">
        <f>+SUMIFS(Resultados_Dic3!K$3:K$99980,Resultados_Dic3!$F$3:$F$99980,Produccion_UO!$K1024,Resultados_Dic3!$D$3:$D$99980,Produccion_UO!$L$1011,Resultados_Dic3!$E$3:$E$99980,Produccion_UO!$J1024,Resultados_Dic3!$A$3:$A$99980,Produccion_UO!$H1024)*$I$978</f>
        <v>0</v>
      </c>
      <c r="Q1024" s="272">
        <f>+SUMIFS(Resultados_Dic3!L$3:L$99980,Resultados_Dic3!$F$3:$F$99980,Produccion_UO!$K1024,Resultados_Dic3!$D$3:$D$99980,Produccion_UO!$L$1011,Resultados_Dic3!$E$3:$E$99980,Produccion_UO!$J1024,Resultados_Dic3!$A$3:$A$99980,Produccion_UO!$H1024)*$I$978</f>
        <v>0</v>
      </c>
      <c r="R1024" s="272">
        <f>+SUMIFS(Resultados_Dic3!M$3:M$99980,Resultados_Dic3!$F$3:$F$99980,Produccion_UO!$K1024,Resultados_Dic3!$D$3:$D$99980,Produccion_UO!$L$1011,Resultados_Dic3!$E$3:$E$99980,Produccion_UO!$J1024,Resultados_Dic3!$A$3:$A$99980,Produccion_UO!$H1024)*$I$978</f>
        <v>0</v>
      </c>
      <c r="S1024" s="272">
        <f>+SUMIFS(Resultados_Dic3!N$3:N$99980,Resultados_Dic3!$F$3:$F$99980,Produccion_UO!$K1024,Resultados_Dic3!$D$3:$D$99980,Produccion_UO!$L$1011,Resultados_Dic3!$E$3:$E$99980,Produccion_UO!$J1024,Resultados_Dic3!$A$3:$A$99980,Produccion_UO!$H1024)*$I$978</f>
        <v>0</v>
      </c>
      <c r="T1024" s="272">
        <f>+SUMIFS(Resultados_Dic3!O$3:O$99980,Resultados_Dic3!$F$3:$F$99980,Produccion_UO!$K1024,Resultados_Dic3!$D$3:$D$99980,Produccion_UO!$L$1011,Resultados_Dic3!$E$3:$E$99980,Produccion_UO!$J1024,Resultados_Dic3!$A$3:$A$99980,Produccion_UO!$H1024)*$I$978</f>
        <v>0</v>
      </c>
      <c r="U1024" s="272">
        <f>+SUMIFS(Resultados_Dic3!P$3:P$99980,Resultados_Dic3!$F$3:$F$99980,Produccion_UO!$K1024,Resultados_Dic3!$D$3:$D$99980,Produccion_UO!$L$1011,Resultados_Dic3!$E$3:$E$99980,Produccion_UO!$J1024,Resultados_Dic3!$A$3:$A$99980,Produccion_UO!$H1024)*$I$978</f>
        <v>0</v>
      </c>
      <c r="V1024" s="272">
        <f>+SUMIFS(Resultados_Dic3!Q$3:Q$99980,Resultados_Dic3!$F$3:$F$99980,Produccion_UO!$K1024,Resultados_Dic3!$D$3:$D$99980,Produccion_UO!$L$1011,Resultados_Dic3!$E$3:$E$99980,Produccion_UO!$J1024,Resultados_Dic3!$A$3:$A$99980,Produccion_UO!$H1024)*$I$978</f>
        <v>6.6714143406545995E-2</v>
      </c>
      <c r="W1024" s="272">
        <f>+SUMIFS(Resultados_Dic3!R$3:R$99980,Resultados_Dic3!$F$3:$F$99980,Produccion_UO!$K1024,Resultados_Dic3!$D$3:$D$99980,Produccion_UO!$L$1011,Resultados_Dic3!$E$3:$E$99980,Produccion_UO!$J1024,Resultados_Dic3!$A$3:$A$99980,Produccion_UO!$H1024)*$I$978</f>
        <v>7.7116095604363999E-2</v>
      </c>
      <c r="X1024" s="272">
        <f>+SUMIFS(Resultados_Dic3!S$3:S$99980,Resultados_Dic3!$F$3:$F$99980,Produccion_UO!$K1024,Resultados_Dic3!$D$3:$D$99980,Produccion_UO!$L$1011,Resultados_Dic3!$E$3:$E$99980,Produccion_UO!$J1024,Resultados_Dic3!$A$3:$A$99980,Produccion_UO!$H1024)*$I$978</f>
        <v>8.78000000000001E-2</v>
      </c>
      <c r="Y1024" s="272">
        <f>+SUMIFS(Resultados_Dic3!T$3:T$99980,Resultados_Dic3!$F$3:$F$99980,Produccion_UO!$K1024,Resultados_Dic3!$D$3:$D$99980,Produccion_UO!$L$1011,Resultados_Dic3!$E$3:$E$99980,Produccion_UO!$J1024,Resultados_Dic3!$A$3:$A$99980,Produccion_UO!$H1024)*$I$978</f>
        <v>0.175884449164354</v>
      </c>
      <c r="Z1024" s="272">
        <f>+SUMIFS(Resultados_Dic3!U$3:U$99980,Resultados_Dic3!$F$3:$F$99980,Produccion_UO!$K1024,Resultados_Dic3!$D$3:$D$99980,Produccion_UO!$L$1011,Resultados_Dic3!$E$3:$E$99980,Produccion_UO!$J1024,Resultados_Dic3!$A$3:$A$99980,Produccion_UO!$H1024)*$I$978</f>
        <v>0.26578667374653098</v>
      </c>
      <c r="AA1024" s="272">
        <f>+SUMIFS(Resultados_Dic3!V$3:V$99980,Resultados_Dic3!$F$3:$F$99980,Produccion_UO!$K1024,Resultados_Dic3!$D$3:$D$99980,Produccion_UO!$L$1011,Resultados_Dic3!$E$3:$E$99980,Produccion_UO!$J1024,Resultados_Dic3!$A$3:$A$99980,Produccion_UO!$H1024)*$I$978</f>
        <v>0.357506673746532</v>
      </c>
      <c r="AB1024" s="272">
        <f>+SUMIFS(Resultados_Dic3!W$3:W$99980,Resultados_Dic3!$F$3:$F$99980,Produccion_UO!$K1024,Resultados_Dic3!$D$3:$D$99980,Produccion_UO!$L$1011,Resultados_Dic3!$E$3:$E$99980,Produccion_UO!$J1024,Resultados_Dic3!$A$3:$A$99980,Produccion_UO!$H1024)*$I$978</f>
        <v>0.45104444916435499</v>
      </c>
      <c r="AC1024" s="272">
        <f>+SUMIFS(Resultados_Dic3!X$3:X$99980,Resultados_Dic3!$F$3:$F$99980,Produccion_UO!$K1024,Resultados_Dic3!$D$3:$D$99980,Produccion_UO!$L$1011,Resultados_Dic3!$E$3:$E$99980,Produccion_UO!$J1024,Resultados_Dic3!$A$3:$A$99980,Produccion_UO!$H1024)*$I$978</f>
        <v>0.5464</v>
      </c>
      <c r="AD1024" s="272">
        <f>+SUMIFS(Resultados_Dic3!Y$3:Y$99980,Resultados_Dic3!$F$3:$F$99980,Produccion_UO!$K1024,Resultados_Dic3!$D$3:$D$99980,Produccion_UO!$L$1011,Resultados_Dic3!$E$3:$E$99980,Produccion_UO!$J1024,Resultados_Dic3!$A$3:$A$99980,Produccion_UO!$H1024)*$I$978</f>
        <v>0.77937719675740402</v>
      </c>
      <c r="AE1024" s="272">
        <f>+SUMIFS(Resultados_Dic3!Z$3:Z$99980,Resultados_Dic3!$F$3:$F$99980,Produccion_UO!$K1024,Resultados_Dic3!$D$3:$D$99980,Produccion_UO!$L$1011,Resultados_Dic3!$E$3:$E$99980,Produccion_UO!$J1024,Resultados_Dic3!$A$3:$A$99980,Produccion_UO!$H1024)*$I$978</f>
        <v>1.0168257951361099</v>
      </c>
      <c r="AF1024" s="272">
        <f>+SUMIFS(Resultados_Dic3!AA$3:AA$99980,Resultados_Dic3!$F$3:$F$99980,Produccion_UO!$K1024,Resultados_Dic3!$D$3:$D$99980,Produccion_UO!$L$1011,Resultados_Dic3!$E$3:$E$99980,Produccion_UO!$J1024,Resultados_Dic3!$A$3:$A$99980,Produccion_UO!$H1024)*$I$978</f>
        <v>1.2587457951361101</v>
      </c>
      <c r="AG1024" s="272">
        <f>+SUMIFS(Resultados_Dic3!AB$3:AB$99980,Resultados_Dic3!$F$3:$F$99980,Produccion_UO!$K1024,Resultados_Dic3!$D$3:$D$99980,Produccion_UO!$L$1011,Resultados_Dic3!$E$3:$E$99980,Produccion_UO!$J1024,Resultados_Dic3!$A$3:$A$99980,Produccion_UO!$H1024)*$I$978</f>
        <v>1.5051371967574001</v>
      </c>
      <c r="AH1024" s="272">
        <f>+SUMIFS(Resultados_Dic3!AC$3:AC$99980,Resultados_Dic3!$F$3:$F$99980,Produccion_UO!$K1024,Resultados_Dic3!$D$3:$D$99980,Produccion_UO!$L$1011,Resultados_Dic3!$E$3:$E$99980,Produccion_UO!$J1024,Resultados_Dic3!$A$3:$A$99980,Produccion_UO!$H1024)*$I$978</f>
        <v>1.756</v>
      </c>
      <c r="AI1024" s="272">
        <f>+SUMIFS(Resultados_Dic3!AD$3:AD$99980,Resultados_Dic3!$F$3:$F$99980,Produccion_UO!$K1024,Resultados_Dic3!$D$3:$D$99980,Produccion_UO!$L$1011,Resultados_Dic3!$E$3:$E$99980,Produccion_UO!$J1024,Resultados_Dic3!$A$3:$A$99980,Produccion_UO!$H1024)*$I$978</f>
        <v>2.0300972828836201</v>
      </c>
      <c r="AJ1024" s="272">
        <f>+SUMIFS(Resultados_Dic3!AE$3:AE$99980,Resultados_Dic3!$F$3:$F$99980,Produccion_UO!$K1024,Resultados_Dic3!$D$3:$D$99980,Produccion_UO!$L$1011,Resultados_Dic3!$E$3:$E$99980,Produccion_UO!$J1024,Resultados_Dic3!$A$3:$A$99980,Produccion_UO!$H1024)*$I$978</f>
        <v>2.3087059243254302</v>
      </c>
      <c r="AK1024" s="272">
        <f>+SUMIFS(Resultados_Dic3!AF$3:AF$99980,Resultados_Dic3!$F$3:$F$99980,Produccion_UO!$K1024,Resultados_Dic3!$D$3:$D$99980,Produccion_UO!$L$1011,Resultados_Dic3!$E$3:$E$99980,Produccion_UO!$J1024,Resultados_Dic3!$A$3:$A$99980,Produccion_UO!$H1024)*$I$978</f>
        <v>2.59182592432543</v>
      </c>
      <c r="AL1024" s="272">
        <f>+SUMIFS(Resultados_Dic3!AG$3:AG$99980,Resultados_Dic3!$F$3:$F$99980,Produccion_UO!$K1024,Resultados_Dic3!$D$3:$D$99980,Produccion_UO!$L$1011,Resultados_Dic3!$E$3:$E$99980,Produccion_UO!$J1024,Resultados_Dic3!$A$3:$A$99980,Produccion_UO!$H1024)*$I$978</f>
        <v>2.87945728288362</v>
      </c>
      <c r="AM1024" s="272">
        <f>+SUMIFS(Resultados_Dic3!AH$3:AH$99980,Resultados_Dic3!$F$3:$F$99980,Produccion_UO!$K1024,Resultados_Dic3!$D$3:$D$99980,Produccion_UO!$L$1011,Resultados_Dic3!$E$3:$E$99980,Produccion_UO!$J1024,Resultados_Dic3!$A$3:$A$99980,Produccion_UO!$H1024)*$I$978</f>
        <v>3.1716000000000002</v>
      </c>
      <c r="AN1024" s="272">
        <f>+SUMIFS(Resultados_Dic3!AI$3:AI$99980,Resultados_Dic3!$F$3:$F$99980,Produccion_UO!$K1024,Resultados_Dic3!$D$3:$D$99980,Produccion_UO!$L$1011,Resultados_Dic3!$E$3:$E$99980,Produccion_UO!$J1024,Resultados_Dic3!$A$3:$A$99980,Produccion_UO!$H1024)*$I$978</f>
        <v>3.4554149006176398</v>
      </c>
      <c r="AO1024" s="272">
        <f>+SUMIFS(Resultados_Dic3!AJ$3:AJ$99980,Resultados_Dic3!$F$3:$F$99980,Produccion_UO!$K1024,Resultados_Dic3!$D$3:$D$99980,Produccion_UO!$L$1011,Resultados_Dic3!$E$3:$E$99980,Produccion_UO!$J1024,Resultados_Dic3!$A$3:$A$99980,Produccion_UO!$H1024)*$I$978</f>
        <v>3.74421235092646</v>
      </c>
      <c r="AP1024" s="272">
        <f>+SUMIFS(Resultados_Dic3!AK$3:AK$99980,Resultados_Dic3!$F$3:$F$99980,Produccion_UO!$K1024,Resultados_Dic3!$D$3:$D$99980,Produccion_UO!$L$1011,Resultados_Dic3!$E$3:$E$99980,Produccion_UO!$J1024,Resultados_Dic3!$A$3:$A$99980,Produccion_UO!$H1024)*$I$978</f>
        <v>4.0379923509264604</v>
      </c>
      <c r="AQ1024" s="272">
        <f>+SUMIFS(Resultados_Dic3!AL$3:AL$99980,Resultados_Dic3!$F$3:$F$99980,Produccion_UO!$K1024,Resultados_Dic3!$D$3:$D$99980,Produccion_UO!$L$1011,Resultados_Dic3!$E$3:$E$99980,Produccion_UO!$J1024,Resultados_Dic3!$A$3:$A$99980,Produccion_UO!$H1024)*$I$978</f>
        <v>4.33675490061764</v>
      </c>
      <c r="AR1024" s="227">
        <f>+SUMIFS(Resultados_Dic3!AM$3:AM$99980,Resultados_Dic3!$F$3:$F$99980,Produccion_UO!$K1024,Resultados_Dic3!$D$3:$D$99980,Produccion_UO!$L$1011,Resultados_Dic3!$E$3:$E$99980,Produccion_UO!$J1024,Resultados_Dic3!$A$3:$A$99980,Produccion_UO!$H1024)*$I$978</f>
        <v>4.6405000000000003</v>
      </c>
    </row>
    <row r="1025" spans="8:44" x14ac:dyDescent="0.25">
      <c r="H1025" s="17" t="str">
        <f t="shared" si="268"/>
        <v>DIC7</v>
      </c>
      <c r="I1025" s="24"/>
      <c r="J1025" s="24" t="s">
        <v>158</v>
      </c>
      <c r="K1025" s="108" t="s">
        <v>241</v>
      </c>
      <c r="L1025" s="264" t="s">
        <v>755</v>
      </c>
      <c r="M1025" s="270">
        <f>+SUMIFS(Resultados_Dic3!H$3:H$99980,Resultados_Dic3!$F$3:$F$99980,Produccion_UO!$K1025,Resultados_Dic3!$D$3:$D$99980,Produccion_UO!$K1011,Resultados_Dic3!$E$3:$E$99980,Produccion_UO!$J1025,Resultados_Dic3!$A$3:$A$99980,Produccion_UO!$H1025)*$I$978</f>
        <v>42263.163931898896</v>
      </c>
      <c r="N1025" s="270">
        <f>+SUMIFS(Resultados_Dic3!I$3:I$99980,Resultados_Dic3!$F$3:$F$99980,Produccion_UO!$K1025,Resultados_Dic3!$D$3:$D$99980,Produccion_UO!$K1011,Resultados_Dic3!$E$3:$E$99980,Produccion_UO!$J1025,Resultados_Dic3!$A$3:$A$99980,Produccion_UO!$H1025)*$I$978</f>
        <v>43386.999243704202</v>
      </c>
      <c r="O1025" s="270">
        <f>+SUMIFS(Resultados_Dic3!J$3:J$99980,Resultados_Dic3!$F$3:$F$99980,Produccion_UO!$K1025,Resultados_Dic3!$D$3:$D$99980,Produccion_UO!$K1011,Resultados_Dic3!$E$3:$E$99980,Produccion_UO!$J1025,Resultados_Dic3!$A$3:$A$99980,Produccion_UO!$H1025)*$I$978</f>
        <v>44544.129092700001</v>
      </c>
      <c r="P1025" s="270">
        <f>+SUMIFS(Resultados_Dic3!K$3:K$99980,Resultados_Dic3!$F$3:$F$99980,Produccion_UO!$K1025,Resultados_Dic3!$D$3:$D$99980,Produccion_UO!$K1011,Resultados_Dic3!$E$3:$E$99980,Produccion_UO!$J1025,Resultados_Dic3!$A$3:$A$99980,Produccion_UO!$H1025)*$I$978</f>
        <v>45703.092364424498</v>
      </c>
      <c r="Q1025" s="270">
        <f>+SUMIFS(Resultados_Dic3!L$3:L$99980,Resultados_Dic3!$F$3:$F$99980,Produccion_UO!$K1025,Resultados_Dic3!$D$3:$D$99980,Produccion_UO!$K1011,Resultados_Dic3!$E$3:$E$99980,Produccion_UO!$J1025,Resultados_Dic3!$A$3:$A$99980,Produccion_UO!$H1025)*$I$978</f>
        <v>46863.889058877699</v>
      </c>
      <c r="R1025" s="270">
        <f>+SUMIFS(Resultados_Dic3!M$3:M$99980,Resultados_Dic3!$F$3:$F$99980,Produccion_UO!$K1025,Resultados_Dic3!$D$3:$D$99980,Produccion_UO!$K1011,Resultados_Dic3!$E$3:$E$99980,Produccion_UO!$J1025,Resultados_Dic3!$A$3:$A$99980,Produccion_UO!$H1025)*$I$978</f>
        <v>48026.519176059599</v>
      </c>
      <c r="S1025" s="270">
        <f>+SUMIFS(Resultados_Dic3!N$3:N$99980,Resultados_Dic3!$F$3:$F$99980,Produccion_UO!$K1025,Resultados_Dic3!$D$3:$D$99980,Produccion_UO!$K1011,Resultados_Dic3!$E$3:$E$99980,Produccion_UO!$J1025,Resultados_Dic3!$A$3:$A$99980,Produccion_UO!$H1025)*$I$978</f>
        <v>49190.982715970298</v>
      </c>
      <c r="T1025" s="270">
        <f>+SUMIFS(Resultados_Dic3!O$3:O$99980,Resultados_Dic3!$F$3:$F$99980,Produccion_UO!$K1025,Resultados_Dic3!$D$3:$D$99980,Produccion_UO!$K1011,Resultados_Dic3!$E$3:$E$99980,Produccion_UO!$J1025,Resultados_Dic3!$A$3:$A$99980,Produccion_UO!$H1025)*$I$978</f>
        <v>50006.894557003201</v>
      </c>
      <c r="U1025" s="270">
        <f>+SUMIFS(Resultados_Dic3!P$3:P$99980,Resultados_Dic3!$F$3:$F$99980,Produccion_UO!$K1025,Resultados_Dic3!$D$3:$D$99980,Produccion_UO!$K1011,Resultados_Dic3!$E$3:$E$99980,Produccion_UO!$J1025,Resultados_Dic3!$A$3:$A$99980,Produccion_UO!$H1025)*$I$978</f>
        <v>50823.741116596</v>
      </c>
      <c r="V1025" s="270">
        <f>+SUMIFS(Resultados_Dic3!Q$3:Q$99980,Resultados_Dic3!$F$3:$F$99980,Produccion_UO!$K1025,Resultados_Dic3!$D$3:$D$99980,Produccion_UO!$K1011,Resultados_Dic3!$E$3:$E$99980,Produccion_UO!$J1025,Resultados_Dic3!$A$3:$A$99980,Produccion_UO!$H1025)*$I$978</f>
        <v>51640.0610555354</v>
      </c>
      <c r="W1025" s="270">
        <f>+SUMIFS(Resultados_Dic3!R$3:R$99980,Resultados_Dic3!$F$3:$F$99980,Produccion_UO!$K1025,Resultados_Dic3!$D$3:$D$99980,Produccion_UO!$K1011,Resultados_Dic3!$E$3:$E$99980,Produccion_UO!$J1025,Resultados_Dic3!$A$3:$A$99980,Produccion_UO!$H1025)*$I$978</f>
        <v>52458.5492028015</v>
      </c>
      <c r="X1025" s="270">
        <f>+SUMIFS(Resultados_Dic3!S$3:S$99980,Resultados_Dic3!$F$3:$F$99980,Produccion_UO!$K1025,Resultados_Dic3!$D$3:$D$99980,Produccion_UO!$K1011,Resultados_Dic3!$E$3:$E$99980,Produccion_UO!$J1025,Resultados_Dic3!$A$3:$A$99980,Produccion_UO!$H1025)*$I$978</f>
        <v>53277.965892608801</v>
      </c>
      <c r="Y1025" s="270">
        <f>+SUMIFS(Resultados_Dic3!T$3:T$99980,Resultados_Dic3!$F$3:$F$99980,Produccion_UO!$K1025,Resultados_Dic3!$D$3:$D$99980,Produccion_UO!$K1011,Resultados_Dic3!$E$3:$E$99980,Produccion_UO!$J1025,Resultados_Dic3!$A$3:$A$99980,Produccion_UO!$H1025)*$I$978</f>
        <v>53851.377457038703</v>
      </c>
      <c r="Z1025" s="270">
        <f>+SUMIFS(Resultados_Dic3!U$3:U$99980,Resultados_Dic3!$F$3:$F$99980,Produccion_UO!$K1025,Resultados_Dic3!$D$3:$D$99980,Produccion_UO!$K1011,Resultados_Dic3!$E$3:$E$99980,Produccion_UO!$J1025,Resultados_Dic3!$A$3:$A$99980,Produccion_UO!$H1025)*$I$978</f>
        <v>54425.038868403099</v>
      </c>
      <c r="AA1025" s="270">
        <f>+SUMIFS(Resultados_Dic3!V$3:V$99980,Resultados_Dic3!$F$3:$F$99980,Produccion_UO!$K1025,Resultados_Dic3!$D$3:$D$99980,Produccion_UO!$K1011,Resultados_Dic3!$E$3:$E$99980,Produccion_UO!$J1025,Resultados_Dic3!$A$3:$A$99980,Produccion_UO!$H1025)*$I$978</f>
        <v>54998.950126702199</v>
      </c>
      <c r="AB1025" s="270">
        <f>+SUMIFS(Resultados_Dic3!W$3:W$99980,Resultados_Dic3!$F$3:$F$99980,Produccion_UO!$K1025,Resultados_Dic3!$D$3:$D$99980,Produccion_UO!$K1011,Resultados_Dic3!$E$3:$E$99980,Produccion_UO!$J1025,Resultados_Dic3!$A$3:$A$99980,Produccion_UO!$H1025)*$I$978</f>
        <v>55573.111231935698</v>
      </c>
      <c r="AC1025" s="270">
        <f>+SUMIFS(Resultados_Dic3!X$3:X$99980,Resultados_Dic3!$F$3:$F$99980,Produccion_UO!$K1025,Resultados_Dic3!$D$3:$D$99980,Produccion_UO!$K1011,Resultados_Dic3!$E$3:$E$99980,Produccion_UO!$J1025,Resultados_Dic3!$A$3:$A$99980,Produccion_UO!$H1025)*$I$978</f>
        <v>56147.5221841038</v>
      </c>
      <c r="AD1025" s="270">
        <f>+SUMIFS(Resultados_Dic3!Y$3:Y$99980,Resultados_Dic3!$F$3:$F$99980,Produccion_UO!$K1025,Resultados_Dic3!$D$3:$D$99980,Produccion_UO!$K1011,Resultados_Dic3!$E$3:$E$99980,Produccion_UO!$J1025,Resultados_Dic3!$A$3:$A$99980,Produccion_UO!$H1025)*$I$978</f>
        <v>56681.340739278203</v>
      </c>
      <c r="AE1025" s="270">
        <f>+SUMIFS(Resultados_Dic3!Z$3:Z$99980,Resultados_Dic3!$F$3:$F$99980,Produccion_UO!$K1025,Resultados_Dic3!$D$3:$D$99980,Produccion_UO!$K1011,Resultados_Dic3!$E$3:$E$99980,Produccion_UO!$J1025,Resultados_Dic3!$A$3:$A$99980,Produccion_UO!$H1025)*$I$978</f>
        <v>57214.701530637198</v>
      </c>
      <c r="AF1025" s="270">
        <f>+SUMIFS(Resultados_Dic3!AA$3:AA$99980,Resultados_Dic3!$F$3:$F$99980,Produccion_UO!$K1025,Resultados_Dic3!$D$3:$D$99980,Produccion_UO!$K1011,Resultados_Dic3!$E$3:$E$99980,Produccion_UO!$J1025,Resultados_Dic3!$A$3:$A$99980,Produccion_UO!$H1025)*$I$978</f>
        <v>57747.604558180901</v>
      </c>
      <c r="AG1025" s="270">
        <f>+SUMIFS(Resultados_Dic3!AB$3:AB$99980,Resultados_Dic3!$F$3:$F$99980,Produccion_UO!$K1025,Resultados_Dic3!$D$3:$D$99980,Produccion_UO!$K1011,Resultados_Dic3!$E$3:$E$99980,Produccion_UO!$J1025,Resultados_Dic3!$A$3:$A$99980,Produccion_UO!$H1025)*$I$978</f>
        <v>58280.049821909299</v>
      </c>
      <c r="AH1025" s="270">
        <f>+SUMIFS(Resultados_Dic3!AC$3:AC$99980,Resultados_Dic3!$F$3:$F$99980,Produccion_UO!$K1025,Resultados_Dic3!$D$3:$D$99980,Produccion_UO!$K1011,Resultados_Dic3!$E$3:$E$99980,Produccion_UO!$J1025,Resultados_Dic3!$A$3:$A$99980,Produccion_UO!$H1025)*$I$978</f>
        <v>58812.037321822303</v>
      </c>
      <c r="AI1025" s="270">
        <f>+SUMIFS(Resultados_Dic3!AD$3:AD$99980,Resultados_Dic3!$F$3:$F$99980,Produccion_UO!$K1025,Resultados_Dic3!$D$3:$D$99980,Produccion_UO!$K1011,Resultados_Dic3!$E$3:$E$99980,Produccion_UO!$J1025,Resultados_Dic3!$A$3:$A$99980,Produccion_UO!$H1025)*$I$978</f>
        <v>59275.109008813597</v>
      </c>
      <c r="AJ1025" s="270">
        <f>+SUMIFS(Resultados_Dic3!AE$3:AE$99980,Resultados_Dic3!$F$3:$F$99980,Produccion_UO!$K1025,Resultados_Dic3!$D$3:$D$99980,Produccion_UO!$K1011,Resultados_Dic3!$E$3:$E$99980,Produccion_UO!$J1025,Resultados_Dic3!$A$3:$A$99980,Produccion_UO!$H1025)*$I$978</f>
        <v>59737.232861825702</v>
      </c>
      <c r="AK1025" s="270">
        <f>+SUMIFS(Resultados_Dic3!AF$3:AF$99980,Resultados_Dic3!$F$3:$F$99980,Produccion_UO!$K1025,Resultados_Dic3!$D$3:$D$99980,Produccion_UO!$K1011,Resultados_Dic3!$E$3:$E$99980,Produccion_UO!$J1025,Resultados_Dic3!$A$3:$A$99980,Produccion_UO!$H1025)*$I$978</f>
        <v>60198.408880858799</v>
      </c>
      <c r="AL1025" s="270">
        <f>+SUMIFS(Resultados_Dic3!AG$3:AG$99980,Resultados_Dic3!$F$3:$F$99980,Produccion_UO!$K1025,Resultados_Dic3!$D$3:$D$99980,Produccion_UO!$K1011,Resultados_Dic3!$E$3:$E$99980,Produccion_UO!$J1025,Resultados_Dic3!$A$3:$A$99980,Produccion_UO!$H1025)*$I$978</f>
        <v>60658.637065912801</v>
      </c>
      <c r="AM1025" s="270">
        <f>+SUMIFS(Resultados_Dic3!AH$3:AH$99980,Resultados_Dic3!$F$3:$F$99980,Produccion_UO!$K1025,Resultados_Dic3!$D$3:$D$99980,Produccion_UO!$K1011,Resultados_Dic3!$E$3:$E$99980,Produccion_UO!$J1025,Resultados_Dic3!$A$3:$A$99980,Produccion_UO!$H1025)*$I$978</f>
        <v>61117.917416987802</v>
      </c>
      <c r="AN1025" s="270">
        <f>+SUMIFS(Resultados_Dic3!AI$3:AI$99980,Resultados_Dic3!$F$3:$F$99980,Produccion_UO!$K1025,Resultados_Dic3!$D$3:$D$99980,Produccion_UO!$K1011,Resultados_Dic3!$E$3:$E$99980,Produccion_UO!$J1025,Resultados_Dic3!$A$3:$A$99980,Produccion_UO!$H1025)*$I$978</f>
        <v>61653.718140709898</v>
      </c>
      <c r="AO1025" s="270">
        <f>+SUMIFS(Resultados_Dic3!AJ$3:AJ$99980,Resultados_Dic3!$F$3:$F$99980,Produccion_UO!$K1025,Resultados_Dic3!$D$3:$D$99980,Produccion_UO!$K1011,Resultados_Dic3!$E$3:$E$99980,Produccion_UO!$J1025,Resultados_Dic3!$A$3:$A$99980,Produccion_UO!$H1025)*$I$978</f>
        <v>62188.056079698297</v>
      </c>
      <c r="AP1025" s="270">
        <f>+SUMIFS(Resultados_Dic3!AK$3:AK$99980,Resultados_Dic3!$F$3:$F$99980,Produccion_UO!$K1025,Resultados_Dic3!$D$3:$D$99980,Produccion_UO!$K1011,Resultados_Dic3!$E$3:$E$99980,Produccion_UO!$J1025,Resultados_Dic3!$A$3:$A$99980,Produccion_UO!$H1025)*$I$978</f>
        <v>62720.931233953001</v>
      </c>
      <c r="AQ1025" s="270">
        <f>+SUMIFS(Resultados_Dic3!AL$3:AL$99980,Resultados_Dic3!$F$3:$F$99980,Produccion_UO!$K1025,Resultados_Dic3!$D$3:$D$99980,Produccion_UO!$K1011,Resultados_Dic3!$E$3:$E$99980,Produccion_UO!$J1025,Resultados_Dic3!$A$3:$A$99980,Produccion_UO!$H1025)*$I$978</f>
        <v>63252.343603474103</v>
      </c>
      <c r="AR1025" s="270">
        <f>+SUMIFS(Resultados_Dic3!AM$3:AM$99980,Resultados_Dic3!$F$3:$F$99980,Produccion_UO!$K1025,Resultados_Dic3!$D$3:$D$99980,Produccion_UO!$K1011,Resultados_Dic3!$E$3:$E$99980,Produccion_UO!$J1025,Resultados_Dic3!$A$3:$A$99980,Produccion_UO!$H1025)*$I$978</f>
        <v>63782.293188261399</v>
      </c>
    </row>
    <row r="1026" spans="8:44" x14ac:dyDescent="0.25">
      <c r="M1026" s="21"/>
    </row>
    <row r="1027" spans="8:44" x14ac:dyDescent="0.25">
      <c r="M1027" s="21"/>
    </row>
    <row r="1028" spans="8:44" ht="18.75" x14ac:dyDescent="0.3">
      <c r="I1028" s="266" t="s">
        <v>752</v>
      </c>
      <c r="K1028" s="34" t="s">
        <v>763</v>
      </c>
    </row>
    <row r="1029" spans="8:44" x14ac:dyDescent="0.25">
      <c r="I1029" s="115">
        <f>+IF(OR(J1029="OIL",J1029="OIL-eq"),$H$5,IF(J1029="GAS",$H$4,IF(J1029="GSL",$H$8,IF(J1029="DSL",$H$9,IF(J1029="KER",$H$10,IF(J1029="LPG",$H$11,IF(J1029="HFO",$H$12,IF(J1029="AVG",$H$13,IF(J1029="RFG",$H$14,IF(J1029="ELC",$H$15,$H$16))))))))))</f>
        <v>1</v>
      </c>
      <c r="J1029" s="262" t="s">
        <v>745</v>
      </c>
      <c r="K1029" s="108" t="s">
        <v>389</v>
      </c>
      <c r="L1029" s="108" t="s">
        <v>377</v>
      </c>
    </row>
    <row r="1031" spans="8:44" x14ac:dyDescent="0.25">
      <c r="I1031" s="266"/>
      <c r="M1031" s="251">
        <v>2019</v>
      </c>
      <c r="N1031" s="251">
        <v>2020</v>
      </c>
      <c r="O1031" s="251">
        <v>2021</v>
      </c>
      <c r="P1031" s="251">
        <v>2022</v>
      </c>
      <c r="Q1031" s="251">
        <v>2023</v>
      </c>
      <c r="R1031" s="251">
        <v>2024</v>
      </c>
      <c r="S1031" s="251">
        <v>2025</v>
      </c>
      <c r="T1031" s="251">
        <v>2026</v>
      </c>
      <c r="U1031" s="251">
        <v>2027</v>
      </c>
      <c r="V1031" s="251">
        <v>2028</v>
      </c>
      <c r="W1031" s="251">
        <v>2029</v>
      </c>
      <c r="X1031" s="251">
        <v>2030</v>
      </c>
      <c r="Y1031" s="251">
        <v>2031</v>
      </c>
      <c r="Z1031" s="251">
        <v>2032</v>
      </c>
      <c r="AA1031" s="251">
        <v>2033</v>
      </c>
      <c r="AB1031" s="251">
        <v>2034</v>
      </c>
      <c r="AC1031" s="251">
        <v>2035</v>
      </c>
      <c r="AD1031" s="251">
        <v>2036</v>
      </c>
      <c r="AE1031" s="251">
        <v>2037</v>
      </c>
      <c r="AF1031" s="251">
        <v>2038</v>
      </c>
      <c r="AG1031" s="251">
        <v>2039</v>
      </c>
      <c r="AH1031" s="251">
        <v>2040</v>
      </c>
      <c r="AI1031" s="251">
        <v>2041</v>
      </c>
      <c r="AJ1031" s="251">
        <v>2042</v>
      </c>
      <c r="AK1031" s="251">
        <v>2043</v>
      </c>
      <c r="AL1031" s="251">
        <v>2044</v>
      </c>
      <c r="AM1031" s="251">
        <v>2045</v>
      </c>
      <c r="AN1031" s="251">
        <v>2046</v>
      </c>
      <c r="AO1031" s="251">
        <v>2047</v>
      </c>
      <c r="AP1031" s="251">
        <v>2048</v>
      </c>
      <c r="AQ1031" s="251">
        <v>2049</v>
      </c>
      <c r="AR1031" s="251">
        <v>2050</v>
      </c>
    </row>
    <row r="1032" spans="8:44" x14ac:dyDescent="0.25">
      <c r="H1032" s="17" t="str">
        <f t="shared" ref="H1032:H1043" si="269">+$B$1</f>
        <v>DIC7</v>
      </c>
      <c r="J1032" s="273" t="s">
        <v>53</v>
      </c>
      <c r="K1032" s="274" t="s">
        <v>238</v>
      </c>
      <c r="L1032" s="275" t="s">
        <v>747</v>
      </c>
      <c r="M1032" s="276">
        <f>+SUMIFS(Resultados_Dic3!H$3:H$99980,Resultados_Dic3!$F$3:$F$99980,Produccion_UO!$K1032,Resultados_Dic3!$D$3:$D$99980,Produccion_UO!$K1029,Resultados_Dic3!$E$3:$E$99980,Produccion_UO!$J1032,Resultados_Dic3!$A$3:$A$99980,Produccion_UO!$H1032)*$I$978</f>
        <v>105.9659</v>
      </c>
      <c r="N1032" s="277">
        <f>+SUMIFS(Resultados_Dic3!I$3:I$99980,Resultados_Dic3!$F$3:$F$99980,Produccion_UO!$K1032,Resultados_Dic3!$D$3:$D$99980,Produccion_UO!$K1029,Resultados_Dic3!$E$3:$E$99980,Produccion_UO!$J1032,Resultados_Dic3!$A$3:$A$99980,Produccion_UO!$H1032)*$I$978</f>
        <v>97.14</v>
      </c>
      <c r="O1032" s="277">
        <f>+SUMIFS(Resultados_Dic3!J$3:J$99980,Resultados_Dic3!$F$3:$F$99980,Produccion_UO!$K1032,Resultados_Dic3!$D$3:$D$99980,Produccion_UO!$K1029,Resultados_Dic3!$E$3:$E$99980,Produccion_UO!$J1032,Resultados_Dic3!$A$3:$A$99980,Produccion_UO!$H1032)*$I$978</f>
        <v>99.984160000000003</v>
      </c>
      <c r="P1032" s="277">
        <f>+SUMIFS(Resultados_Dic3!K$3:K$99980,Resultados_Dic3!$F$3:$F$99980,Produccion_UO!$K1032,Resultados_Dic3!$D$3:$D$99980,Produccion_UO!$K1029,Resultados_Dic3!$E$3:$E$99980,Produccion_UO!$J1032,Resultados_Dic3!$A$3:$A$99980,Produccion_UO!$H1032)*$I$978</f>
        <v>102.82832000000001</v>
      </c>
      <c r="Q1032" s="277">
        <f>+SUMIFS(Resultados_Dic3!L$3:L$99980,Resultados_Dic3!$F$3:$F$99980,Produccion_UO!$K1032,Resultados_Dic3!$D$3:$D$99980,Produccion_UO!$K1029,Resultados_Dic3!$E$3:$E$99980,Produccion_UO!$J1032,Resultados_Dic3!$A$3:$A$99980,Produccion_UO!$H1032)*$I$978</f>
        <v>105.67247999999999</v>
      </c>
      <c r="R1032" s="277">
        <f>+SUMIFS(Resultados_Dic3!M$3:M$99980,Resultados_Dic3!$F$3:$F$99980,Produccion_UO!$K1032,Resultados_Dic3!$D$3:$D$99980,Produccion_UO!$K1029,Resultados_Dic3!$E$3:$E$99980,Produccion_UO!$J1032,Resultados_Dic3!$A$3:$A$99980,Produccion_UO!$H1032)*$I$978</f>
        <v>108.51664</v>
      </c>
      <c r="S1032" s="277">
        <f>+SUMIFS(Resultados_Dic3!N$3:N$99980,Resultados_Dic3!$F$3:$F$99980,Produccion_UO!$K1032,Resultados_Dic3!$D$3:$D$99980,Produccion_UO!$K1029,Resultados_Dic3!$E$3:$E$99980,Produccion_UO!$J1032,Resultados_Dic3!$A$3:$A$99980,Produccion_UO!$H1032)*$I$978</f>
        <v>111.3608</v>
      </c>
      <c r="T1032" s="277">
        <f>+SUMIFS(Resultados_Dic3!O$3:O$99980,Resultados_Dic3!$F$3:$F$99980,Produccion_UO!$K1032,Resultados_Dic3!$D$3:$D$99980,Produccion_UO!$K1029,Resultados_Dic3!$E$3:$E$99980,Produccion_UO!$J1032,Resultados_Dic3!$A$3:$A$99980,Produccion_UO!$H1032)*$I$978</f>
        <v>113.86648</v>
      </c>
      <c r="U1032" s="277">
        <f>+SUMIFS(Resultados_Dic3!P$3:P$99980,Resultados_Dic3!$F$3:$F$99980,Produccion_UO!$K1032,Resultados_Dic3!$D$3:$D$99980,Produccion_UO!$K1029,Resultados_Dic3!$E$3:$E$99980,Produccion_UO!$J1032,Resultados_Dic3!$A$3:$A$99980,Produccion_UO!$H1032)*$I$978</f>
        <v>116.37215999999999</v>
      </c>
      <c r="V1032" s="277">
        <f>+SUMIFS(Resultados_Dic3!Q$3:Q$99980,Resultados_Dic3!$F$3:$F$99980,Produccion_UO!$K1032,Resultados_Dic3!$D$3:$D$99980,Produccion_UO!$K1029,Resultados_Dic3!$E$3:$E$99980,Produccion_UO!$J1032,Resultados_Dic3!$A$3:$A$99980,Produccion_UO!$H1032)*$I$978</f>
        <v>118.87784000000001</v>
      </c>
      <c r="W1032" s="277">
        <f>+SUMIFS(Resultados_Dic3!R$3:R$99980,Resultados_Dic3!$F$3:$F$99980,Produccion_UO!$K1032,Resultados_Dic3!$D$3:$D$99980,Produccion_UO!$K1029,Resultados_Dic3!$E$3:$E$99980,Produccion_UO!$J1032,Resultados_Dic3!$A$3:$A$99980,Produccion_UO!$H1032)*$I$978</f>
        <v>121.38352</v>
      </c>
      <c r="X1032" s="277">
        <f>+SUMIFS(Resultados_Dic3!S$3:S$99980,Resultados_Dic3!$F$3:$F$99980,Produccion_UO!$K1032,Resultados_Dic3!$D$3:$D$99980,Produccion_UO!$K1029,Resultados_Dic3!$E$3:$E$99980,Produccion_UO!$J1032,Resultados_Dic3!$A$3:$A$99980,Produccion_UO!$H1032)*$I$978</f>
        <v>123.8892</v>
      </c>
      <c r="Y1032" s="277">
        <f>+SUMIFS(Resultados_Dic3!T$3:T$99980,Resultados_Dic3!$F$3:$F$99980,Produccion_UO!$K1032,Resultados_Dic3!$D$3:$D$99980,Produccion_UO!$K1029,Resultados_Dic3!$E$3:$E$99980,Produccion_UO!$J1032,Resultados_Dic3!$A$3:$A$99980,Produccion_UO!$H1032)*$I$978</f>
        <v>126.28466</v>
      </c>
      <c r="Z1032" s="277">
        <f>+SUMIFS(Resultados_Dic3!U$3:U$99980,Resultados_Dic3!$F$3:$F$99980,Produccion_UO!$K1032,Resultados_Dic3!$D$3:$D$99980,Produccion_UO!$K1029,Resultados_Dic3!$E$3:$E$99980,Produccion_UO!$J1032,Resultados_Dic3!$A$3:$A$99980,Produccion_UO!$H1032)*$I$978</f>
        <v>128.68011999999999</v>
      </c>
      <c r="AA1032" s="277">
        <f>+SUMIFS(Resultados_Dic3!V$3:V$99980,Resultados_Dic3!$F$3:$F$99980,Produccion_UO!$K1032,Resultados_Dic3!$D$3:$D$99980,Produccion_UO!$K1029,Resultados_Dic3!$E$3:$E$99980,Produccion_UO!$J1032,Resultados_Dic3!$A$3:$A$99980,Produccion_UO!$H1032)*$I$978</f>
        <v>131.07558</v>
      </c>
      <c r="AB1032" s="277">
        <f>+SUMIFS(Resultados_Dic3!W$3:W$99980,Resultados_Dic3!$F$3:$F$99980,Produccion_UO!$K1032,Resultados_Dic3!$D$3:$D$99980,Produccion_UO!$K1029,Resultados_Dic3!$E$3:$E$99980,Produccion_UO!$J1032,Resultados_Dic3!$A$3:$A$99980,Produccion_UO!$H1032)*$I$978</f>
        <v>133.47103999999999</v>
      </c>
      <c r="AC1032" s="277">
        <f>+SUMIFS(Resultados_Dic3!X$3:X$99980,Resultados_Dic3!$F$3:$F$99980,Produccion_UO!$K1032,Resultados_Dic3!$D$3:$D$99980,Produccion_UO!$K1029,Resultados_Dic3!$E$3:$E$99980,Produccion_UO!$J1032,Resultados_Dic3!$A$3:$A$99980,Produccion_UO!$H1032)*$I$978</f>
        <v>135.8665</v>
      </c>
      <c r="AD1032" s="277">
        <f>+SUMIFS(Resultados_Dic3!Y$3:Y$99980,Resultados_Dic3!$F$3:$F$99980,Produccion_UO!$K1032,Resultados_Dic3!$D$3:$D$99980,Produccion_UO!$K1029,Resultados_Dic3!$E$3:$E$99980,Produccion_UO!$J1032,Resultados_Dic3!$A$3:$A$99980,Produccion_UO!$H1032)*$I$978</f>
        <v>138.47864000000001</v>
      </c>
      <c r="AE1032" s="277">
        <f>+SUMIFS(Resultados_Dic3!Z$3:Z$99980,Resultados_Dic3!$F$3:$F$99980,Produccion_UO!$K1032,Resultados_Dic3!$D$3:$D$99980,Produccion_UO!$K1029,Resultados_Dic3!$E$3:$E$99980,Produccion_UO!$J1032,Resultados_Dic3!$A$3:$A$99980,Produccion_UO!$H1032)*$I$978</f>
        <v>141.09078</v>
      </c>
      <c r="AF1032" s="277">
        <f>+SUMIFS(Resultados_Dic3!AA$3:AA$99980,Resultados_Dic3!$F$3:$F$99980,Produccion_UO!$K1032,Resultados_Dic3!$D$3:$D$99980,Produccion_UO!$K1029,Resultados_Dic3!$E$3:$E$99980,Produccion_UO!$J1032,Resultados_Dic3!$A$3:$A$99980,Produccion_UO!$H1032)*$I$978</f>
        <v>143.70292000000001</v>
      </c>
      <c r="AG1032" s="277">
        <f>+SUMIFS(Resultados_Dic3!AB$3:AB$99980,Resultados_Dic3!$F$3:$F$99980,Produccion_UO!$K1032,Resultados_Dic3!$D$3:$D$99980,Produccion_UO!$K1029,Resultados_Dic3!$E$3:$E$99980,Produccion_UO!$J1032,Resultados_Dic3!$A$3:$A$99980,Produccion_UO!$H1032)*$I$978</f>
        <v>146.31505999999999</v>
      </c>
      <c r="AH1032" s="277">
        <f>+SUMIFS(Resultados_Dic3!AC$3:AC$99980,Resultados_Dic3!$F$3:$F$99980,Produccion_UO!$K1032,Resultados_Dic3!$D$3:$D$99980,Produccion_UO!$K1029,Resultados_Dic3!$E$3:$E$99980,Produccion_UO!$J1032,Resultados_Dic3!$A$3:$A$99980,Produccion_UO!$H1032)*$I$978</f>
        <v>148.9272</v>
      </c>
      <c r="AI1032" s="277">
        <f>+SUMIFS(Resultados_Dic3!AD$3:AD$99980,Resultados_Dic3!$F$3:$F$99980,Produccion_UO!$K1032,Resultados_Dic3!$D$3:$D$99980,Produccion_UO!$K1029,Resultados_Dic3!$E$3:$E$99980,Produccion_UO!$J1032,Resultados_Dic3!$A$3:$A$99980,Produccion_UO!$H1032)*$I$978</f>
        <v>152.36601999999999</v>
      </c>
      <c r="AJ1032" s="277">
        <f>+SUMIFS(Resultados_Dic3!AE$3:AE$99980,Resultados_Dic3!$F$3:$F$99980,Produccion_UO!$K1032,Resultados_Dic3!$D$3:$D$99980,Produccion_UO!$K1029,Resultados_Dic3!$E$3:$E$99980,Produccion_UO!$J1032,Resultados_Dic3!$A$3:$A$99980,Produccion_UO!$H1032)*$I$978</f>
        <v>155.80484000000001</v>
      </c>
      <c r="AK1032" s="277">
        <f>+SUMIFS(Resultados_Dic3!AF$3:AF$99980,Resultados_Dic3!$F$3:$F$99980,Produccion_UO!$K1032,Resultados_Dic3!$D$3:$D$99980,Produccion_UO!$K1029,Resultados_Dic3!$E$3:$E$99980,Produccion_UO!$J1032,Resultados_Dic3!$A$3:$A$99980,Produccion_UO!$H1032)*$I$978</f>
        <v>159.24366000000001</v>
      </c>
      <c r="AL1032" s="277">
        <f>+SUMIFS(Resultados_Dic3!AG$3:AG$99980,Resultados_Dic3!$F$3:$F$99980,Produccion_UO!$K1032,Resultados_Dic3!$D$3:$D$99980,Produccion_UO!$K1029,Resultados_Dic3!$E$3:$E$99980,Produccion_UO!$J1032,Resultados_Dic3!$A$3:$A$99980,Produccion_UO!$H1032)*$I$978</f>
        <v>162.68248</v>
      </c>
      <c r="AM1032" s="277">
        <f>+SUMIFS(Resultados_Dic3!AH$3:AH$99980,Resultados_Dic3!$F$3:$F$99980,Produccion_UO!$K1032,Resultados_Dic3!$D$3:$D$99980,Produccion_UO!$K1029,Resultados_Dic3!$E$3:$E$99980,Produccion_UO!$J1032,Resultados_Dic3!$A$3:$A$99980,Produccion_UO!$H1032)*$I$978</f>
        <v>166.12129999999999</v>
      </c>
      <c r="AN1032" s="277">
        <f>+SUMIFS(Resultados_Dic3!AI$3:AI$99980,Resultados_Dic3!$F$3:$F$99980,Produccion_UO!$K1032,Resultados_Dic3!$D$3:$D$99980,Produccion_UO!$K1029,Resultados_Dic3!$E$3:$E$99980,Produccion_UO!$J1032,Resultados_Dic3!$A$3:$A$99980,Produccion_UO!$H1032)*$I$978</f>
        <v>170.3622</v>
      </c>
      <c r="AO1032" s="277">
        <f>+SUMIFS(Resultados_Dic3!AJ$3:AJ$99980,Resultados_Dic3!$F$3:$F$99980,Produccion_UO!$K1032,Resultados_Dic3!$D$3:$D$99980,Produccion_UO!$K1029,Resultados_Dic3!$E$3:$E$99980,Produccion_UO!$J1032,Resultados_Dic3!$A$3:$A$99980,Produccion_UO!$H1032)*$I$978</f>
        <v>174.60310000000001</v>
      </c>
      <c r="AP1032" s="277">
        <f>+SUMIFS(Resultados_Dic3!AK$3:AK$99980,Resultados_Dic3!$F$3:$F$99980,Produccion_UO!$K1032,Resultados_Dic3!$D$3:$D$99980,Produccion_UO!$K1029,Resultados_Dic3!$E$3:$E$99980,Produccion_UO!$J1032,Resultados_Dic3!$A$3:$A$99980,Produccion_UO!$H1032)*$I$978</f>
        <v>178.84399999999999</v>
      </c>
      <c r="AQ1032" s="277">
        <f>+SUMIFS(Resultados_Dic3!AL$3:AL$99980,Resultados_Dic3!$F$3:$F$99980,Produccion_UO!$K1032,Resultados_Dic3!$D$3:$D$99980,Produccion_UO!$K1029,Resultados_Dic3!$E$3:$E$99980,Produccion_UO!$J1032,Resultados_Dic3!$A$3:$A$99980,Produccion_UO!$H1032)*$I$978</f>
        <v>183.0849</v>
      </c>
      <c r="AR1032" s="278">
        <f>+SUMIFS(Resultados_Dic3!AM$3:AM$99980,Resultados_Dic3!$F$3:$F$99980,Produccion_UO!$K1032,Resultados_Dic3!$D$3:$D$99980,Produccion_UO!$K1029,Resultados_Dic3!$E$3:$E$99980,Produccion_UO!$J1032,Resultados_Dic3!$A$3:$A$99980,Produccion_UO!$H1032)*$I$978</f>
        <v>187.32579999999999</v>
      </c>
    </row>
    <row r="1033" spans="8:44" x14ac:dyDescent="0.25">
      <c r="H1033" s="17" t="str">
        <f t="shared" si="269"/>
        <v>DIC7</v>
      </c>
      <c r="I1033" s="24"/>
      <c r="J1033" s="24" t="s">
        <v>63</v>
      </c>
      <c r="K1033" s="108" t="s">
        <v>238</v>
      </c>
      <c r="L1033" s="264" t="s">
        <v>748</v>
      </c>
      <c r="M1033" s="270">
        <f>+SUMIFS(Resultados_Dic3!H$3:H$99980,Resultados_Dic3!$F$3:$F$99980,Produccion_UO!$K1033,Resultados_Dic3!$D$3:$D$99980,Produccion_UO!$L$1011,Resultados_Dic3!$E$3:$E$99980,Produccion_UO!$J1033,Resultados_Dic3!$A$3:$A$99980,Produccion_UO!$H1033)*$I$978</f>
        <v>0</v>
      </c>
      <c r="N1033" s="21">
        <f>+SUMIFS(Resultados_Dic3!I$3:I$99980,Resultados_Dic3!$F$3:$F$99980,Produccion_UO!$K1033,Resultados_Dic3!$D$3:$D$99980,Produccion_UO!$L$1011,Resultados_Dic3!$E$3:$E$99980,Produccion_UO!$J1033,Resultados_Dic3!$A$3:$A$99980,Produccion_UO!$H1033)*$I$978</f>
        <v>0</v>
      </c>
      <c r="O1033" s="21">
        <f>+SUMIFS(Resultados_Dic3!J$3:J$99980,Resultados_Dic3!$F$3:$F$99980,Produccion_UO!$K1033,Resultados_Dic3!$D$3:$D$99980,Produccion_UO!$L$1011,Resultados_Dic3!$E$3:$E$99980,Produccion_UO!$J1033,Resultados_Dic3!$A$3:$A$99980,Produccion_UO!$H1033)*$I$978</f>
        <v>0</v>
      </c>
      <c r="P1033" s="21">
        <f>+SUMIFS(Resultados_Dic3!K$3:K$99980,Resultados_Dic3!$F$3:$F$99980,Produccion_UO!$K1033,Resultados_Dic3!$D$3:$D$99980,Produccion_UO!$L$1011,Resultados_Dic3!$E$3:$E$99980,Produccion_UO!$J1033,Resultados_Dic3!$A$3:$A$99980,Produccion_UO!$H1033)*$I$978</f>
        <v>0</v>
      </c>
      <c r="Q1033" s="21">
        <f>+SUMIFS(Resultados_Dic3!L$3:L$99980,Resultados_Dic3!$F$3:$F$99980,Produccion_UO!$K1033,Resultados_Dic3!$D$3:$D$99980,Produccion_UO!$L$1011,Resultados_Dic3!$E$3:$E$99980,Produccion_UO!$J1033,Resultados_Dic3!$A$3:$A$99980,Produccion_UO!$H1033)*$I$978</f>
        <v>0</v>
      </c>
      <c r="R1033" s="21">
        <f>+SUMIFS(Resultados_Dic3!M$3:M$99980,Resultados_Dic3!$F$3:$F$99980,Produccion_UO!$K1033,Resultados_Dic3!$D$3:$D$99980,Produccion_UO!$L$1011,Resultados_Dic3!$E$3:$E$99980,Produccion_UO!$J1033,Resultados_Dic3!$A$3:$A$99980,Produccion_UO!$H1033)*$I$978</f>
        <v>0</v>
      </c>
      <c r="S1033" s="21">
        <f>+SUMIFS(Resultados_Dic3!N$3:N$99980,Resultados_Dic3!$F$3:$F$99980,Produccion_UO!$K1033,Resultados_Dic3!$D$3:$D$99980,Produccion_UO!$L$1011,Resultados_Dic3!$E$3:$E$99980,Produccion_UO!$J1033,Resultados_Dic3!$A$3:$A$99980,Produccion_UO!$H1033)*$I$978</f>
        <v>0</v>
      </c>
      <c r="T1033" s="21">
        <f>+SUMIFS(Resultados_Dic3!O$3:O$99980,Resultados_Dic3!$F$3:$F$99980,Produccion_UO!$K1033,Resultados_Dic3!$D$3:$D$99980,Produccion_UO!$L$1011,Resultados_Dic3!$E$3:$E$99980,Produccion_UO!$J1033,Resultados_Dic3!$A$3:$A$99980,Produccion_UO!$H1033)*$I$978</f>
        <v>0</v>
      </c>
      <c r="U1033" s="21">
        <f>+SUMIFS(Resultados_Dic3!P$3:P$99980,Resultados_Dic3!$F$3:$F$99980,Produccion_UO!$K1033,Resultados_Dic3!$D$3:$D$99980,Produccion_UO!$L$1011,Resultados_Dic3!$E$3:$E$99980,Produccion_UO!$J1033,Resultados_Dic3!$A$3:$A$99980,Produccion_UO!$H1033)*$I$978</f>
        <v>0</v>
      </c>
      <c r="V1033" s="21">
        <f>+SUMIFS(Resultados_Dic3!Q$3:Q$99980,Resultados_Dic3!$F$3:$F$99980,Produccion_UO!$K1033,Resultados_Dic3!$D$3:$D$99980,Produccion_UO!$L$1011,Resultados_Dic3!$E$3:$E$99980,Produccion_UO!$J1033,Resultados_Dic3!$A$3:$A$99980,Produccion_UO!$H1033)*$I$978</f>
        <v>0</v>
      </c>
      <c r="W1033" s="21">
        <f>+SUMIFS(Resultados_Dic3!R$3:R$99980,Resultados_Dic3!$F$3:$F$99980,Produccion_UO!$K1033,Resultados_Dic3!$D$3:$D$99980,Produccion_UO!$L$1011,Resultados_Dic3!$E$3:$E$99980,Produccion_UO!$J1033,Resultados_Dic3!$A$3:$A$99980,Produccion_UO!$H1033)*$I$978</f>
        <v>0</v>
      </c>
      <c r="X1033" s="21">
        <f>+SUMIFS(Resultados_Dic3!S$3:S$99980,Resultados_Dic3!$F$3:$F$99980,Produccion_UO!$K1033,Resultados_Dic3!$D$3:$D$99980,Produccion_UO!$L$1011,Resultados_Dic3!$E$3:$E$99980,Produccion_UO!$J1033,Resultados_Dic3!$A$3:$A$99980,Produccion_UO!$H1033)*$I$978</f>
        <v>0</v>
      </c>
      <c r="Y1033" s="21">
        <f>+SUMIFS(Resultados_Dic3!T$3:T$99980,Resultados_Dic3!$F$3:$F$99980,Produccion_UO!$K1033,Resultados_Dic3!$D$3:$D$99980,Produccion_UO!$L$1011,Resultados_Dic3!$E$3:$E$99980,Produccion_UO!$J1033,Resultados_Dic3!$A$3:$A$99980,Produccion_UO!$H1033)*$I$978</f>
        <v>0</v>
      </c>
      <c r="Z1033" s="21">
        <f>+SUMIFS(Resultados_Dic3!U$3:U$99980,Resultados_Dic3!$F$3:$F$99980,Produccion_UO!$K1033,Resultados_Dic3!$D$3:$D$99980,Produccion_UO!$L$1011,Resultados_Dic3!$E$3:$E$99980,Produccion_UO!$J1033,Resultados_Dic3!$A$3:$A$99980,Produccion_UO!$H1033)*$I$978</f>
        <v>0</v>
      </c>
      <c r="AA1033" s="21">
        <f>+SUMIFS(Resultados_Dic3!V$3:V$99980,Resultados_Dic3!$F$3:$F$99980,Produccion_UO!$K1033,Resultados_Dic3!$D$3:$D$99980,Produccion_UO!$L$1011,Resultados_Dic3!$E$3:$E$99980,Produccion_UO!$J1033,Resultados_Dic3!$A$3:$A$99980,Produccion_UO!$H1033)*$I$978</f>
        <v>0</v>
      </c>
      <c r="AB1033" s="21">
        <f>+SUMIFS(Resultados_Dic3!W$3:W$99980,Resultados_Dic3!$F$3:$F$99980,Produccion_UO!$K1033,Resultados_Dic3!$D$3:$D$99980,Produccion_UO!$L$1011,Resultados_Dic3!$E$3:$E$99980,Produccion_UO!$J1033,Resultados_Dic3!$A$3:$A$99980,Produccion_UO!$H1033)*$I$978</f>
        <v>0</v>
      </c>
      <c r="AC1033" s="21">
        <f>+SUMIFS(Resultados_Dic3!X$3:X$99980,Resultados_Dic3!$F$3:$F$99980,Produccion_UO!$K1033,Resultados_Dic3!$D$3:$D$99980,Produccion_UO!$L$1011,Resultados_Dic3!$E$3:$E$99980,Produccion_UO!$J1033,Resultados_Dic3!$A$3:$A$99980,Produccion_UO!$H1033)*$I$978</f>
        <v>0</v>
      </c>
      <c r="AD1033" s="21">
        <f>+SUMIFS(Resultados_Dic3!Y$3:Y$99980,Resultados_Dic3!$F$3:$F$99980,Produccion_UO!$K1033,Resultados_Dic3!$D$3:$D$99980,Produccion_UO!$L$1011,Resultados_Dic3!$E$3:$E$99980,Produccion_UO!$J1033,Resultados_Dic3!$A$3:$A$99980,Produccion_UO!$H1033)*$I$978</f>
        <v>0</v>
      </c>
      <c r="AE1033" s="21">
        <f>+SUMIFS(Resultados_Dic3!Z$3:Z$99980,Resultados_Dic3!$F$3:$F$99980,Produccion_UO!$K1033,Resultados_Dic3!$D$3:$D$99980,Produccion_UO!$L$1011,Resultados_Dic3!$E$3:$E$99980,Produccion_UO!$J1033,Resultados_Dic3!$A$3:$A$99980,Produccion_UO!$H1033)*$I$978</f>
        <v>5.0859069101725201E-3</v>
      </c>
      <c r="AF1033" s="21">
        <f>+SUMIFS(Resultados_Dic3!AA$3:AA$99980,Resultados_Dic3!$F$3:$F$99980,Produccion_UO!$K1033,Resultados_Dic3!$D$3:$D$99980,Produccion_UO!$L$1011,Resultados_Dic3!$E$3:$E$99980,Produccion_UO!$J1033,Resultados_Dic3!$A$3:$A$99980,Produccion_UO!$H1033)*$I$978</f>
        <v>5.12590691018611E-3</v>
      </c>
      <c r="AG1033" s="21">
        <f>+SUMIFS(Resultados_Dic3!AB$3:AB$99980,Resultados_Dic3!$F$3:$F$99980,Produccion_UO!$K1033,Resultados_Dic3!$D$3:$D$99980,Produccion_UO!$L$1011,Resultados_Dic3!$E$3:$E$99980,Produccion_UO!$J1033,Resultados_Dic3!$A$3:$A$99980,Produccion_UO!$H1033)*$I$978</f>
        <v>5.1639379401269298E-3</v>
      </c>
      <c r="AH1033" s="21">
        <f>+SUMIFS(Resultados_Dic3!AC$3:AC$99980,Resultados_Dic3!$F$3:$F$99980,Produccion_UO!$K1033,Resultados_Dic3!$D$3:$D$99980,Produccion_UO!$L$1011,Resultados_Dic3!$E$3:$E$99980,Produccion_UO!$J1033,Resultados_Dic3!$A$3:$A$99980,Produccion_UO!$H1033)*$I$978</f>
        <v>5.2000000000238496E-3</v>
      </c>
      <c r="AI1033" s="21">
        <f>+SUMIFS(Resultados_Dic3!AD$3:AD$99980,Resultados_Dic3!$F$3:$F$99980,Produccion_UO!$K1033,Resultados_Dic3!$D$3:$D$99980,Produccion_UO!$L$1011,Resultados_Dic3!$E$3:$E$99980,Produccion_UO!$J1033,Resultados_Dic3!$A$3:$A$99980,Produccion_UO!$H1033)*$I$978</f>
        <v>5.2833179986233603E-3</v>
      </c>
      <c r="AJ1033" s="21">
        <f>+SUMIFS(Resultados_Dic3!AE$3:AE$99980,Resultados_Dic3!$F$3:$F$99980,Produccion_UO!$K1033,Resultados_Dic3!$D$3:$D$99980,Produccion_UO!$L$1011,Resultados_Dic3!$E$3:$E$99980,Produccion_UO!$J1033,Resultados_Dic3!$A$3:$A$99980,Produccion_UO!$H1033)*$I$978</f>
        <v>5.3649769979355897E-3</v>
      </c>
      <c r="AK1033" s="21">
        <f>+SUMIFS(Resultados_Dic3!AF$3:AF$99980,Resultados_Dic3!$F$3:$F$99980,Produccion_UO!$K1033,Resultados_Dic3!$D$3:$D$99980,Produccion_UO!$L$1011,Resultados_Dic3!$E$3:$E$99980,Produccion_UO!$J1033,Resultados_Dic3!$A$3:$A$99980,Produccion_UO!$H1033)*$I$978</f>
        <v>5.4449769979258997E-3</v>
      </c>
      <c r="AL1033" s="21">
        <f>+SUMIFS(Resultados_Dic3!AG$3:AG$99980,Resultados_Dic3!$F$3:$F$99980,Produccion_UO!$K1033,Resultados_Dic3!$D$3:$D$99980,Produccion_UO!$L$1011,Resultados_Dic3!$E$3:$E$99980,Produccion_UO!$J1033,Resultados_Dic3!$A$3:$A$99980,Produccion_UO!$H1033)*$I$978</f>
        <v>5.5233179986333703E-3</v>
      </c>
      <c r="AM1033" s="21">
        <f>+SUMIFS(Resultados_Dic3!AH$3:AH$99980,Resultados_Dic3!$F$3:$F$99980,Produccion_UO!$K1033,Resultados_Dic3!$D$3:$D$99980,Produccion_UO!$L$1011,Resultados_Dic3!$E$3:$E$99980,Produccion_UO!$J1033,Resultados_Dic3!$A$3:$A$99980,Produccion_UO!$H1033)*$I$978</f>
        <v>5.6000000000171503E-3</v>
      </c>
      <c r="AN1033" s="21">
        <f>+SUMIFS(Resultados_Dic3!AI$3:AI$99980,Resultados_Dic3!$F$3:$F$99980,Produccion_UO!$K1033,Resultados_Dic3!$D$3:$D$99980,Produccion_UO!$L$1011,Resultados_Dic3!$E$3:$E$99980,Produccion_UO!$J1033,Resultados_Dic3!$A$3:$A$99980,Produccion_UO!$H1033)*$I$978</f>
        <v>5.7038904991926201E-3</v>
      </c>
      <c r="AO1033" s="21">
        <f>+SUMIFS(Resultados_Dic3!AJ$3:AJ$99980,Resultados_Dic3!$F$3:$F$99980,Produccion_UO!$K1033,Resultados_Dic3!$D$3:$D$99980,Produccion_UO!$L$1011,Resultados_Dic3!$E$3:$E$99980,Produccion_UO!$J1033,Resultados_Dic3!$A$3:$A$99980,Produccion_UO!$H1033)*$I$978</f>
        <v>5.8058357487862401E-3</v>
      </c>
      <c r="AP1033" s="21">
        <f>+SUMIFS(Resultados_Dic3!AK$3:AK$99980,Resultados_Dic3!$F$3:$F$99980,Produccion_UO!$K1033,Resultados_Dic3!$D$3:$D$99980,Produccion_UO!$L$1011,Resultados_Dic3!$E$3:$E$99980,Produccion_UO!$J1033,Resultados_Dic3!$A$3:$A$99980,Produccion_UO!$H1033)*$I$978</f>
        <v>5.9058357488170898E-3</v>
      </c>
      <c r="AQ1033" s="21">
        <f>+SUMIFS(Resultados_Dic3!AL$3:AL$99980,Resultados_Dic3!$F$3:$F$99980,Produccion_UO!$K1033,Resultados_Dic3!$D$3:$D$99980,Produccion_UO!$L$1011,Resultados_Dic3!$E$3:$E$99980,Produccion_UO!$J1033,Resultados_Dic3!$A$3:$A$99980,Produccion_UO!$H1033)*$I$978</f>
        <v>6.0038904992505398E-3</v>
      </c>
      <c r="AR1033" s="226">
        <f>+SUMIFS(Resultados_Dic3!AM$3:AM$99980,Resultados_Dic3!$F$3:$F$99980,Produccion_UO!$K1033,Resultados_Dic3!$D$3:$D$99980,Produccion_UO!$L$1011,Resultados_Dic3!$E$3:$E$99980,Produccion_UO!$J1033,Resultados_Dic3!$A$3:$A$99980,Produccion_UO!$H1033)*$I$978</f>
        <v>6.1000000000976896E-3</v>
      </c>
    </row>
    <row r="1034" spans="8:44" x14ac:dyDescent="0.25">
      <c r="H1034" s="17" t="str">
        <f t="shared" si="269"/>
        <v>DIC7</v>
      </c>
      <c r="I1034" s="24"/>
      <c r="J1034" s="24" t="s">
        <v>64</v>
      </c>
      <c r="K1034" s="108" t="s">
        <v>238</v>
      </c>
      <c r="L1034" s="264" t="s">
        <v>746</v>
      </c>
      <c r="M1034" s="270">
        <f>+SUMIFS(Resultados_Dic3!H$3:H$99980,Resultados_Dic3!$F$3:$F$99980,Produccion_UO!$K1034,Resultados_Dic3!$D$3:$D$99980,Produccion_UO!$L$1011,Resultados_Dic3!$E$3:$E$99980,Produccion_UO!$J1034,Resultados_Dic3!$A$3:$A$99980,Produccion_UO!$H1034)*$I$978</f>
        <v>2.5236000000000001</v>
      </c>
      <c r="N1034" s="21">
        <f>+SUMIFS(Resultados_Dic3!I$3:I$99980,Resultados_Dic3!$F$3:$F$99980,Produccion_UO!$K1034,Resultados_Dic3!$D$3:$D$99980,Produccion_UO!$L$1011,Resultados_Dic3!$E$3:$E$99980,Produccion_UO!$J1034,Resultados_Dic3!$A$3:$A$99980,Produccion_UO!$H1034)*$I$978</f>
        <v>2.1497999999999999</v>
      </c>
      <c r="O1034" s="21">
        <f>+SUMIFS(Resultados_Dic3!J$3:J$99980,Resultados_Dic3!$F$3:$F$99980,Produccion_UO!$K1034,Resultados_Dic3!$D$3:$D$99980,Produccion_UO!$L$1011,Resultados_Dic3!$E$3:$E$99980,Produccion_UO!$J1034,Resultados_Dic3!$A$3:$A$99980,Produccion_UO!$H1034)*$I$978</f>
        <v>2.2287758224753902</v>
      </c>
      <c r="P1034" s="21">
        <f>+SUMIFS(Resultados_Dic3!K$3:K$99980,Resultados_Dic3!$F$3:$F$99980,Produccion_UO!$K1034,Resultados_Dic3!$D$3:$D$99980,Produccion_UO!$L$1011,Resultados_Dic3!$E$3:$E$99980,Produccion_UO!$J1034,Resultados_Dic3!$A$3:$A$99980,Produccion_UO!$H1034)*$I$978</f>
        <v>2.3086637337130802</v>
      </c>
      <c r="Q1034" s="21">
        <f>+SUMIFS(Resultados_Dic3!L$3:L$99980,Resultados_Dic3!$F$3:$F$99980,Produccion_UO!$K1034,Resultados_Dic3!$D$3:$D$99980,Produccion_UO!$L$1011,Resultados_Dic3!$E$3:$E$99980,Produccion_UO!$J1034,Resultados_Dic3!$A$3:$A$99980,Produccion_UO!$H1034)*$I$978</f>
        <v>2.3894637337130802</v>
      </c>
      <c r="R1034" s="21">
        <f>+SUMIFS(Resultados_Dic3!M$3:M$99980,Resultados_Dic3!$F$3:$F$99980,Produccion_UO!$K1034,Resultados_Dic3!$D$3:$D$99980,Produccion_UO!$L$1011,Resultados_Dic3!$E$3:$E$99980,Produccion_UO!$J1034,Resultados_Dic3!$A$3:$A$99980,Produccion_UO!$H1034)*$I$978</f>
        <v>2.4711758224753901</v>
      </c>
      <c r="S1034" s="21">
        <f>+SUMIFS(Resultados_Dic3!N$3:N$99980,Resultados_Dic3!$F$3:$F$99980,Produccion_UO!$K1034,Resultados_Dic3!$D$3:$D$99980,Produccion_UO!$L$1011,Resultados_Dic3!$E$3:$E$99980,Produccion_UO!$J1034,Resultados_Dic3!$A$3:$A$99980,Produccion_UO!$H1034)*$I$978</f>
        <v>2.5537999999999998</v>
      </c>
      <c r="T1034" s="21">
        <f>+SUMIFS(Resultados_Dic3!O$3:O$99980,Resultados_Dic3!$F$3:$F$99980,Produccion_UO!$K1034,Resultados_Dic3!$D$3:$D$99980,Produccion_UO!$L$1011,Resultados_Dic3!$E$3:$E$99980,Produccion_UO!$J1034,Resultados_Dic3!$A$3:$A$99980,Produccion_UO!$H1034)*$I$978</f>
        <v>2.61043296608515</v>
      </c>
      <c r="U1034" s="21">
        <f>+SUMIFS(Resultados_Dic3!P$3:P$99980,Resultados_Dic3!$F$3:$F$99980,Produccion_UO!$K1034,Resultados_Dic3!$D$3:$D$99980,Produccion_UO!$L$1011,Resultados_Dic3!$E$3:$E$99980,Produccion_UO!$J1034,Resultados_Dic3!$A$3:$A$99980,Produccion_UO!$H1034)*$I$978</f>
        <v>2.66702944912773</v>
      </c>
      <c r="V1034" s="21">
        <f>+SUMIFS(Resultados_Dic3!Q$3:Q$99980,Resultados_Dic3!$F$3:$F$99980,Produccion_UO!$K1034,Resultados_Dic3!$D$3:$D$99980,Produccion_UO!$L$1011,Resultados_Dic3!$E$3:$E$99980,Produccion_UO!$J1034,Resultados_Dic3!$A$3:$A$99980,Produccion_UO!$H1034)*$I$978</f>
        <v>2.7235894491277302</v>
      </c>
      <c r="W1034" s="21">
        <f>+SUMIFS(Resultados_Dic3!R$3:R$99980,Resultados_Dic3!$F$3:$F$99980,Produccion_UO!$K1034,Resultados_Dic3!$D$3:$D$99980,Produccion_UO!$L$1011,Resultados_Dic3!$E$3:$E$99980,Produccion_UO!$J1034,Resultados_Dic3!$A$3:$A$99980,Produccion_UO!$H1034)*$I$978</f>
        <v>2.78011296608515</v>
      </c>
      <c r="X1034" s="21">
        <f>+SUMIFS(Resultados_Dic3!S$3:S$99980,Resultados_Dic3!$F$3:$F$99980,Produccion_UO!$K1034,Resultados_Dic3!$D$3:$D$99980,Produccion_UO!$L$1011,Resultados_Dic3!$E$3:$E$99980,Produccion_UO!$J1034,Resultados_Dic3!$A$3:$A$99980,Produccion_UO!$H1034)*$I$978</f>
        <v>2.8365999999999998</v>
      </c>
      <c r="Y1034" s="21">
        <f>+SUMIFS(Resultados_Dic3!T$3:T$99980,Resultados_Dic3!$F$3:$F$99980,Produccion_UO!$K1034,Resultados_Dic3!$D$3:$D$99980,Produccion_UO!$L$1011,Resultados_Dic3!$E$3:$E$99980,Produccion_UO!$J1034,Resultados_Dic3!$A$3:$A$99980,Produccion_UO!$H1034)*$I$978</f>
        <v>2.8787066777508699</v>
      </c>
      <c r="Z1034" s="21">
        <f>+SUMIFS(Resultados_Dic3!U$3:U$99980,Resultados_Dic3!$F$3:$F$99980,Produccion_UO!$K1034,Resultados_Dic3!$D$3:$D$99980,Produccion_UO!$L$1011,Resultados_Dic3!$E$3:$E$99980,Produccion_UO!$J1034,Resultados_Dic3!$A$3:$A$99980,Produccion_UO!$H1034)*$I$978</f>
        <v>2.92033001662631</v>
      </c>
      <c r="AA1034" s="21">
        <f>+SUMIFS(Resultados_Dic3!V$3:V$99980,Resultados_Dic3!$F$3:$F$99980,Produccion_UO!$K1034,Resultados_Dic3!$D$3:$D$99980,Produccion_UO!$L$1011,Resultados_Dic3!$E$3:$E$99980,Produccion_UO!$J1034,Resultados_Dic3!$A$3:$A$99980,Produccion_UO!$H1034)*$I$978</f>
        <v>2.9614700166263201</v>
      </c>
      <c r="AB1034" s="21">
        <f>+SUMIFS(Resultados_Dic3!W$3:W$99980,Resultados_Dic3!$F$3:$F$99980,Produccion_UO!$K1034,Resultados_Dic3!$D$3:$D$99980,Produccion_UO!$L$1011,Resultados_Dic3!$E$3:$E$99980,Produccion_UO!$J1034,Resultados_Dic3!$A$3:$A$99980,Produccion_UO!$H1034)*$I$978</f>
        <v>3.0021266777508799</v>
      </c>
      <c r="AC1034" s="21">
        <f>+SUMIFS(Resultados_Dic3!X$3:X$99980,Resultados_Dic3!$F$3:$F$99980,Produccion_UO!$K1034,Resultados_Dic3!$D$3:$D$99980,Produccion_UO!$L$1011,Resultados_Dic3!$E$3:$E$99980,Produccion_UO!$J1034,Resultados_Dic3!$A$3:$A$99980,Produccion_UO!$H1034)*$I$978</f>
        <v>3.0423</v>
      </c>
      <c r="AD1034" s="21">
        <f>+SUMIFS(Resultados_Dic3!Y$3:Y$99980,Resultados_Dic3!$F$3:$F$99980,Produccion_UO!$K1034,Resultados_Dic3!$D$3:$D$99980,Produccion_UO!$L$1011,Resultados_Dic3!$E$3:$E$99980,Produccion_UO!$J1034,Resultados_Dic3!$A$3:$A$99980,Produccion_UO!$H1034)*$I$978</f>
        <v>3.08372745707441</v>
      </c>
      <c r="AE1034" s="21">
        <f>+SUMIFS(Resultados_Dic3!Z$3:Z$99980,Resultados_Dic3!$F$3:$F$99980,Produccion_UO!$K1034,Resultados_Dic3!$D$3:$D$99980,Produccion_UO!$L$1011,Resultados_Dic3!$E$3:$E$99980,Produccion_UO!$J1034,Resultados_Dic3!$A$3:$A$99980,Produccion_UO!$H1034)*$I$978</f>
        <v>3.1245111856116199</v>
      </c>
      <c r="AF1034" s="21">
        <f>+SUMIFS(Resultados_Dic3!AA$3:AA$99980,Resultados_Dic3!$F$3:$F$99980,Produccion_UO!$K1034,Resultados_Dic3!$D$3:$D$99980,Produccion_UO!$L$1011,Resultados_Dic3!$E$3:$E$99980,Produccion_UO!$J1034,Resultados_Dic3!$A$3:$A$99980,Produccion_UO!$H1034)*$I$978</f>
        <v>3.16465118561162</v>
      </c>
      <c r="AG1034" s="21">
        <f>+SUMIFS(Resultados_Dic3!AB$3:AB$99980,Resultados_Dic3!$F$3:$F$99980,Produccion_UO!$K1034,Resultados_Dic3!$D$3:$D$99980,Produccion_UO!$L$1011,Resultados_Dic3!$E$3:$E$99980,Produccion_UO!$J1034,Resultados_Dic3!$A$3:$A$99980,Produccion_UO!$H1034)*$I$978</f>
        <v>3.2041474570744102</v>
      </c>
      <c r="AH1034" s="21">
        <f>+SUMIFS(Resultados_Dic3!AC$3:AC$99980,Resultados_Dic3!$F$3:$F$99980,Produccion_UO!$K1034,Resultados_Dic3!$D$3:$D$99980,Produccion_UO!$L$1011,Resultados_Dic3!$E$3:$E$99980,Produccion_UO!$J1034,Resultados_Dic3!$A$3:$A$99980,Produccion_UO!$H1034)*$I$978</f>
        <v>3.2429999999999999</v>
      </c>
      <c r="AI1034" s="21">
        <f>+SUMIFS(Resultados_Dic3!AD$3:AD$99980,Resultados_Dic3!$F$3:$F$99980,Produccion_UO!$K1034,Resultados_Dic3!$D$3:$D$99980,Produccion_UO!$L$1011,Resultados_Dic3!$E$3:$E$99980,Produccion_UO!$J1034,Resultados_Dic3!$A$3:$A$99980,Produccion_UO!$H1034)*$I$978</f>
        <v>3.3060667338654</v>
      </c>
      <c r="AJ1034" s="21">
        <f>+SUMIFS(Resultados_Dic3!AE$3:AE$99980,Resultados_Dic3!$F$3:$F$99980,Produccion_UO!$K1034,Resultados_Dic3!$D$3:$D$99980,Produccion_UO!$L$1011,Resultados_Dic3!$E$3:$E$99980,Produccion_UO!$J1034,Resultados_Dic3!$A$3:$A$99980,Produccion_UO!$H1034)*$I$978</f>
        <v>3.3686001007980999</v>
      </c>
      <c r="AK1034" s="21">
        <f>+SUMIFS(Resultados_Dic3!AF$3:AF$99980,Resultados_Dic3!$F$3:$F$99980,Produccion_UO!$K1034,Resultados_Dic3!$D$3:$D$99980,Produccion_UO!$L$1011,Resultados_Dic3!$E$3:$E$99980,Produccion_UO!$J1034,Resultados_Dic3!$A$3:$A$99980,Produccion_UO!$H1034)*$I$978</f>
        <v>3.4306001007981002</v>
      </c>
      <c r="AL1034" s="21">
        <f>+SUMIFS(Resultados_Dic3!AG$3:AG$99980,Resultados_Dic3!$F$3:$F$99980,Produccion_UO!$K1034,Resultados_Dic3!$D$3:$D$99980,Produccion_UO!$L$1011,Resultados_Dic3!$E$3:$E$99980,Produccion_UO!$J1034,Resultados_Dic3!$A$3:$A$99980,Produccion_UO!$H1034)*$I$978</f>
        <v>3.4920667338653999</v>
      </c>
      <c r="AM1034" s="21">
        <f>+SUMIFS(Resultados_Dic3!AH$3:AH$99980,Resultados_Dic3!$F$3:$F$99980,Produccion_UO!$K1034,Resultados_Dic3!$D$3:$D$99980,Produccion_UO!$L$1011,Resultados_Dic3!$E$3:$E$99980,Produccion_UO!$J1034,Resultados_Dic3!$A$3:$A$99980,Produccion_UO!$H1034)*$I$978</f>
        <v>3.5530000000000102</v>
      </c>
      <c r="AN1034" s="21">
        <f>+SUMIFS(Resultados_Dic3!AI$3:AI$99980,Resultados_Dic3!$F$3:$F$99980,Produccion_UO!$K1034,Resultados_Dic3!$D$3:$D$99980,Produccion_UO!$L$1011,Resultados_Dic3!$E$3:$E$99980,Produccion_UO!$J1034,Resultados_Dic3!$A$3:$A$99980,Produccion_UO!$H1034)*$I$978</f>
        <v>3.6340784797258499</v>
      </c>
      <c r="AO1034" s="21">
        <f>+SUMIFS(Resultados_Dic3!AJ$3:AJ$99980,Resultados_Dic3!$F$3:$F$99980,Produccion_UO!$K1034,Resultados_Dic3!$D$3:$D$99980,Produccion_UO!$L$1011,Resultados_Dic3!$E$3:$E$99980,Produccion_UO!$J1034,Resultados_Dic3!$A$3:$A$99980,Produccion_UO!$H1034)*$I$978</f>
        <v>3.7146777195887699</v>
      </c>
      <c r="AP1034" s="21">
        <f>+SUMIFS(Resultados_Dic3!AK$3:AK$99980,Resultados_Dic3!$F$3:$F$99980,Produccion_UO!$K1034,Resultados_Dic3!$D$3:$D$99980,Produccion_UO!$L$1011,Resultados_Dic3!$E$3:$E$99980,Produccion_UO!$J1034,Resultados_Dic3!$A$3:$A$99980,Produccion_UO!$H1034)*$I$978</f>
        <v>3.7947977195887699</v>
      </c>
      <c r="AQ1034" s="21">
        <f>+SUMIFS(Resultados_Dic3!AL$3:AL$99980,Resultados_Dic3!$F$3:$F$99980,Produccion_UO!$K1034,Resultados_Dic3!$D$3:$D$99980,Produccion_UO!$L$1011,Resultados_Dic3!$E$3:$E$99980,Produccion_UO!$J1034,Resultados_Dic3!$A$3:$A$99980,Produccion_UO!$H1034)*$I$978</f>
        <v>3.87443847972584</v>
      </c>
      <c r="AR1034" s="226">
        <f>+SUMIFS(Resultados_Dic3!AM$3:AM$99980,Resultados_Dic3!$F$3:$F$99980,Produccion_UO!$K1034,Resultados_Dic3!$D$3:$D$99980,Produccion_UO!$L$1011,Resultados_Dic3!$E$3:$E$99980,Produccion_UO!$J1034,Resultados_Dic3!$A$3:$A$99980,Produccion_UO!$H1034)*$I$978</f>
        <v>3.9535999999999998</v>
      </c>
    </row>
    <row r="1035" spans="8:44" x14ac:dyDescent="0.25">
      <c r="H1035" s="17" t="str">
        <f t="shared" si="269"/>
        <v>DIC7</v>
      </c>
      <c r="I1035" s="24"/>
      <c r="J1035" s="24" t="s">
        <v>67</v>
      </c>
      <c r="K1035" s="108" t="s">
        <v>238</v>
      </c>
      <c r="L1035" s="264" t="s">
        <v>751</v>
      </c>
      <c r="M1035" s="270">
        <f>+SUMIFS(Resultados_Dic3!H$3:H$99980,Resultados_Dic3!$F$3:$F$99980,Produccion_UO!$K1035,Resultados_Dic3!$D$3:$D$99980,Produccion_UO!$L$1011,Resultados_Dic3!$E$3:$E$99980,Produccion_UO!$J1035,Resultados_Dic3!$A$3:$A$99980,Produccion_UO!$H1035)*$I$978</f>
        <v>0.21104061686560899</v>
      </c>
      <c r="N1035" s="21">
        <f>+SUMIFS(Resultados_Dic3!I$3:I$99980,Resultados_Dic3!$F$3:$F$99980,Produccion_UO!$K1035,Resultados_Dic3!$D$3:$D$99980,Produccion_UO!$L$1011,Resultados_Dic3!$E$3:$E$99980,Produccion_UO!$J1035,Resultados_Dic3!$A$3:$A$99980,Produccion_UO!$H1035)*$I$978</f>
        <v>0.15081108889870101</v>
      </c>
      <c r="O1035" s="21">
        <f>+SUMIFS(Resultados_Dic3!J$3:J$99980,Resultados_Dic3!$F$3:$F$99980,Produccion_UO!$K1035,Resultados_Dic3!$D$3:$D$99980,Produccion_UO!$L$1011,Resultados_Dic3!$E$3:$E$99980,Produccion_UO!$J1035,Resultados_Dic3!$A$3:$A$99980,Produccion_UO!$H1035)*$I$978</f>
        <v>0.15615888299167999</v>
      </c>
      <c r="P1035" s="21">
        <f>+SUMIFS(Resultados_Dic3!K$3:K$99980,Resultados_Dic3!$F$3:$F$99980,Produccion_UO!$K1035,Resultados_Dic3!$D$3:$D$99980,Produccion_UO!$L$1011,Resultados_Dic3!$E$3:$E$99980,Produccion_UO!$J1035,Resultados_Dic3!$A$3:$A$99980,Produccion_UO!$H1035)*$I$978</f>
        <v>0.16155971197139299</v>
      </c>
      <c r="Q1035" s="21">
        <f>+SUMIFS(Resultados_Dic3!L$3:L$99980,Resultados_Dic3!$F$3:$F$99980,Produccion_UO!$K1035,Resultados_Dic3!$D$3:$D$99980,Produccion_UO!$L$1011,Resultados_Dic3!$E$3:$E$99980,Produccion_UO!$J1035,Resultados_Dic3!$A$3:$A$99980,Produccion_UO!$H1035)*$I$978</f>
        <v>0.16701357583783899</v>
      </c>
      <c r="R1035" s="21">
        <f>+SUMIFS(Resultados_Dic3!M$3:M$99980,Resultados_Dic3!$F$3:$F$99980,Produccion_UO!$K1035,Resultados_Dic3!$D$3:$D$99980,Produccion_UO!$L$1011,Resultados_Dic3!$E$3:$E$99980,Produccion_UO!$J1035,Resultados_Dic3!$A$3:$A$99980,Produccion_UO!$H1035)*$I$978</f>
        <v>0.17252047459103201</v>
      </c>
      <c r="S1035" s="21">
        <f>+SUMIFS(Resultados_Dic3!N$3:N$99980,Resultados_Dic3!$F$3:$F$99980,Produccion_UO!$K1035,Resultados_Dic3!$D$3:$D$99980,Produccion_UO!$L$1011,Resultados_Dic3!$E$3:$E$99980,Produccion_UO!$J1035,Resultados_Dic3!$A$3:$A$99980,Produccion_UO!$H1035)*$I$978</f>
        <v>0.17808040823094601</v>
      </c>
      <c r="T1035" s="21">
        <f>+SUMIFS(Resultados_Dic3!O$3:O$99980,Resultados_Dic3!$F$3:$F$99980,Produccion_UO!$K1035,Resultados_Dic3!$D$3:$D$99980,Produccion_UO!$L$1011,Resultados_Dic3!$E$3:$E$99980,Produccion_UO!$J1035,Resultados_Dic3!$A$3:$A$99980,Produccion_UO!$H1035)*$I$978</f>
        <v>0.18175104662414801</v>
      </c>
      <c r="U1035" s="21">
        <f>+SUMIFS(Resultados_Dic3!P$3:P$99980,Resultados_Dic3!$F$3:$F$99980,Produccion_UO!$K1035,Resultados_Dic3!$D$3:$D$99980,Produccion_UO!$L$1011,Resultados_Dic3!$E$3:$E$99980,Produccion_UO!$J1035,Resultados_Dic3!$A$3:$A$99980,Produccion_UO!$H1035)*$I$978</f>
        <v>0.18540688549322201</v>
      </c>
      <c r="V1035" s="21">
        <f>+SUMIFS(Resultados_Dic3!Q$3:Q$99980,Resultados_Dic3!$F$3:$F$99980,Produccion_UO!$K1035,Resultados_Dic3!$D$3:$D$99980,Produccion_UO!$L$1011,Resultados_Dic3!$E$3:$E$99980,Produccion_UO!$J1035,Resultados_Dic3!$A$3:$A$99980,Produccion_UO!$H1035)*$I$978</f>
        <v>0.18904792483819199</v>
      </c>
      <c r="W1035" s="21">
        <f>+SUMIFS(Resultados_Dic3!R$3:R$99980,Resultados_Dic3!$F$3:$F$99980,Produccion_UO!$K1035,Resultados_Dic3!$D$3:$D$99980,Produccion_UO!$L$1011,Resultados_Dic3!$E$3:$E$99980,Produccion_UO!$J1035,Resultados_Dic3!$A$3:$A$99980,Produccion_UO!$H1035)*$I$978</f>
        <v>0.192674164659032</v>
      </c>
      <c r="X1035" s="21">
        <f>+SUMIFS(Resultados_Dic3!S$3:S$99980,Resultados_Dic3!$F$3:$F$99980,Produccion_UO!$K1035,Resultados_Dic3!$D$3:$D$99980,Produccion_UO!$L$1011,Resultados_Dic3!$E$3:$E$99980,Produccion_UO!$J1035,Resultados_Dic3!$A$3:$A$99980,Produccion_UO!$H1035)*$I$978</f>
        <v>0.19628560495576799</v>
      </c>
      <c r="Y1035" s="21">
        <f>+SUMIFS(Resultados_Dic3!T$3:T$99980,Resultados_Dic3!$F$3:$F$99980,Produccion_UO!$K1035,Resultados_Dic3!$D$3:$D$99980,Produccion_UO!$L$1011,Resultados_Dic3!$E$3:$E$99980,Produccion_UO!$J1035,Resultados_Dic3!$A$3:$A$99980,Produccion_UO!$H1035)*$I$978</f>
        <v>0.19871123609852201</v>
      </c>
      <c r="Z1035" s="21">
        <f>+SUMIFS(Resultados_Dic3!U$3:U$99980,Resultados_Dic3!$F$3:$F$99980,Produccion_UO!$K1035,Resultados_Dic3!$D$3:$D$99980,Produccion_UO!$L$1011,Resultados_Dic3!$E$3:$E$99980,Produccion_UO!$J1035,Resultados_Dic3!$A$3:$A$99980,Produccion_UO!$H1035)*$I$978</f>
        <v>0.201084906199889</v>
      </c>
      <c r="AA1035" s="21">
        <f>+SUMIFS(Resultados_Dic3!V$3:V$99980,Resultados_Dic3!$F$3:$F$99980,Produccion_UO!$K1035,Resultados_Dic3!$D$3:$D$99980,Produccion_UO!$L$1011,Resultados_Dic3!$E$3:$E$99980,Produccion_UO!$J1035,Resultados_Dic3!$A$3:$A$99980,Produccion_UO!$H1035)*$I$978</f>
        <v>0.20340661525985501</v>
      </c>
      <c r="AB1035" s="21">
        <f>+SUMIFS(Resultados_Dic3!W$3:W$99980,Resultados_Dic3!$F$3:$F$99980,Produccion_UO!$K1035,Resultados_Dic3!$D$3:$D$99980,Produccion_UO!$L$1011,Resultados_Dic3!$E$3:$E$99980,Produccion_UO!$J1035,Resultados_Dic3!$A$3:$A$99980,Produccion_UO!$H1035)*$I$978</f>
        <v>0.20567636327844899</v>
      </c>
      <c r="AC1035" s="21">
        <f>+SUMIFS(Resultados_Dic3!X$3:X$99980,Resultados_Dic3!$F$3:$F$99980,Produccion_UO!$K1035,Resultados_Dic3!$D$3:$D$99980,Produccion_UO!$L$1011,Resultados_Dic3!$E$3:$E$99980,Produccion_UO!$J1035,Resultados_Dic3!$A$3:$A$99980,Produccion_UO!$H1035)*$I$978</f>
        <v>0.207894150255654</v>
      </c>
      <c r="AD1035" s="21">
        <f>+SUMIFS(Resultados_Dic3!Y$3:Y$99980,Resultados_Dic3!$F$3:$F$99980,Produccion_UO!$K1035,Resultados_Dic3!$D$3:$D$99980,Produccion_UO!$L$1011,Resultados_Dic3!$E$3:$E$99980,Produccion_UO!$J1035,Resultados_Dic3!$A$3:$A$99980,Produccion_UO!$H1035)*$I$978</f>
        <v>0.21015706665577699</v>
      </c>
      <c r="AE1035" s="21">
        <f>+SUMIFS(Resultados_Dic3!Z$3:Z$99980,Resultados_Dic3!$F$3:$F$99980,Produccion_UO!$K1035,Resultados_Dic3!$D$3:$D$99980,Produccion_UO!$L$1011,Resultados_Dic3!$E$3:$E$99980,Produccion_UO!$J1035,Resultados_Dic3!$A$3:$A$99980,Produccion_UO!$H1035)*$I$978</f>
        <v>0.21994198499193501</v>
      </c>
      <c r="AF1035" s="21">
        <f>+SUMIFS(Resultados_Dic3!AA$3:AA$99980,Resultados_Dic3!$F$3:$F$99980,Produccion_UO!$K1035,Resultados_Dic3!$D$3:$D$99980,Produccion_UO!$L$1011,Resultados_Dic3!$E$3:$E$99980,Produccion_UO!$J1035,Resultados_Dic3!$A$3:$A$99980,Produccion_UO!$H1035)*$I$978</f>
        <v>0.22216198499193601</v>
      </c>
      <c r="AG1035" s="21">
        <f>+SUMIFS(Resultados_Dic3!AB$3:AB$99980,Resultados_Dic3!$F$3:$F$99980,Produccion_UO!$K1035,Resultados_Dic3!$D$3:$D$99980,Produccion_UO!$L$1011,Resultados_Dic3!$E$3:$E$99980,Produccion_UO!$J1035,Resultados_Dic3!$A$3:$A$99980,Produccion_UO!$H1035)*$I$978</f>
        <v>0.22431465666129</v>
      </c>
      <c r="AH1035" s="21">
        <f>+SUMIFS(Resultados_Dic3!AC$3:AC$99980,Resultados_Dic3!$F$3:$F$99980,Produccion_UO!$K1035,Resultados_Dic3!$D$3:$D$99980,Produccion_UO!$L$1011,Resultados_Dic3!$E$3:$E$99980,Produccion_UO!$J1035,Resultados_Dic3!$A$3:$A$99980,Produccion_UO!$H1035)*$I$978</f>
        <v>0.22639999999999999</v>
      </c>
      <c r="AI1035" s="21">
        <f>+SUMIFS(Resultados_Dic3!AD$3:AD$99980,Resultados_Dic3!$F$3:$F$99980,Produccion_UO!$K1035,Resultados_Dic3!$D$3:$D$99980,Produccion_UO!$L$1011,Resultados_Dic3!$E$3:$E$99980,Produccion_UO!$J1035,Resultados_Dic3!$A$3:$A$99980,Produccion_UO!$H1035)*$I$978</f>
        <v>0.23046497007118</v>
      </c>
      <c r="AJ1035" s="21">
        <f>+SUMIFS(Resultados_Dic3!AE$3:AE$99980,Resultados_Dic3!$F$3:$F$99980,Produccion_UO!$K1035,Resultados_Dic3!$D$3:$D$99980,Produccion_UO!$L$1011,Resultados_Dic3!$E$3:$E$99980,Produccion_UO!$J1035,Resultados_Dic3!$A$3:$A$99980,Produccion_UO!$H1035)*$I$978</f>
        <v>0.23447745510677001</v>
      </c>
      <c r="AK1035" s="21">
        <f>+SUMIFS(Resultados_Dic3!AF$3:AF$99980,Resultados_Dic3!$F$3:$F$99980,Produccion_UO!$K1035,Resultados_Dic3!$D$3:$D$99980,Produccion_UO!$L$1011,Resultados_Dic3!$E$3:$E$99980,Produccion_UO!$J1035,Resultados_Dic3!$A$3:$A$99980,Produccion_UO!$H1035)*$I$978</f>
        <v>0.23843745510677</v>
      </c>
      <c r="AL1035" s="21">
        <f>+SUMIFS(Resultados_Dic3!AG$3:AG$99980,Resultados_Dic3!$F$3:$F$99980,Produccion_UO!$K1035,Resultados_Dic3!$D$3:$D$99980,Produccion_UO!$L$1011,Resultados_Dic3!$E$3:$E$99980,Produccion_UO!$J1035,Resultados_Dic3!$A$3:$A$99980,Produccion_UO!$H1035)*$I$978</f>
        <v>0.24234497007118</v>
      </c>
      <c r="AM1035" s="21">
        <f>+SUMIFS(Resultados_Dic3!AH$3:AH$99980,Resultados_Dic3!$F$3:$F$99980,Produccion_UO!$K1035,Resultados_Dic3!$D$3:$D$99980,Produccion_UO!$L$1011,Resultados_Dic3!$E$3:$E$99980,Produccion_UO!$J1035,Resultados_Dic3!$A$3:$A$99980,Produccion_UO!$H1035)*$I$978</f>
        <v>0.2462</v>
      </c>
      <c r="AN1035" s="21">
        <f>+SUMIFS(Resultados_Dic3!AI$3:AI$99980,Resultados_Dic3!$F$3:$F$99980,Produccion_UO!$K1035,Resultados_Dic3!$D$3:$D$99980,Produccion_UO!$L$1011,Resultados_Dic3!$E$3:$E$99980,Produccion_UO!$J1035,Resultados_Dic3!$A$3:$A$99980,Produccion_UO!$H1035)*$I$978</f>
        <v>0.251643785200308</v>
      </c>
      <c r="AO1035" s="21">
        <f>+SUMIFS(Resultados_Dic3!AJ$3:AJ$99980,Resultados_Dic3!$F$3:$F$99980,Produccion_UO!$K1035,Resultados_Dic3!$D$3:$D$99980,Produccion_UO!$L$1011,Resultados_Dic3!$E$3:$E$99980,Produccion_UO!$J1035,Resultados_Dic3!$A$3:$A$99980,Produccion_UO!$H1035)*$I$978</f>
        <v>0.257045677800461</v>
      </c>
      <c r="AP1035" s="21">
        <f>+SUMIFS(Resultados_Dic3!AK$3:AK$99980,Resultados_Dic3!$F$3:$F$99980,Produccion_UO!$K1035,Resultados_Dic3!$D$3:$D$99980,Produccion_UO!$L$1011,Resultados_Dic3!$E$3:$E$99980,Produccion_UO!$J1035,Resultados_Dic3!$A$3:$A$99980,Produccion_UO!$H1035)*$I$978</f>
        <v>0.26240567780046198</v>
      </c>
      <c r="AQ1035" s="21">
        <f>+SUMIFS(Resultados_Dic3!AL$3:AL$99980,Resultados_Dic3!$F$3:$F$99980,Produccion_UO!$K1035,Resultados_Dic3!$D$3:$D$99980,Produccion_UO!$L$1011,Resultados_Dic3!$E$3:$E$99980,Produccion_UO!$J1035,Resultados_Dic3!$A$3:$A$99980,Produccion_UO!$H1035)*$I$978</f>
        <v>0.26772378520030798</v>
      </c>
      <c r="AR1035" s="226">
        <f>+SUMIFS(Resultados_Dic3!AM$3:AM$99980,Resultados_Dic3!$F$3:$F$99980,Produccion_UO!$K1035,Resultados_Dic3!$D$3:$D$99980,Produccion_UO!$L$1011,Resultados_Dic3!$E$3:$E$99980,Produccion_UO!$J1035,Resultados_Dic3!$A$3:$A$99980,Produccion_UO!$H1035)*$I$978</f>
        <v>0.27300000000000102</v>
      </c>
    </row>
    <row r="1036" spans="8:44" x14ac:dyDescent="0.25">
      <c r="H1036" s="17" t="str">
        <f t="shared" si="269"/>
        <v>DIC7</v>
      </c>
      <c r="I1036" s="24"/>
      <c r="J1036" s="24" t="s">
        <v>65</v>
      </c>
      <c r="K1036" s="108" t="s">
        <v>238</v>
      </c>
      <c r="L1036" s="264" t="s">
        <v>749</v>
      </c>
      <c r="M1036" s="270">
        <f>+SUMIFS(Resultados_Dic3!H$3:H$99980,Resultados_Dic3!$F$3:$F$99980,Produccion_UO!$K1036,Resultados_Dic3!$D$3:$D$99980,Produccion_UO!$L$1011,Resultados_Dic3!$E$3:$E$99980,Produccion_UO!$J1036,Resultados_Dic3!$A$3:$A$99980,Produccion_UO!$H1036)*$I$978</f>
        <v>1.2659383134368299E-2</v>
      </c>
      <c r="N1036" s="21">
        <f>+SUMIFS(Resultados_Dic3!I$3:I$99980,Resultados_Dic3!$F$3:$F$99980,Produccion_UO!$K1036,Resultados_Dic3!$D$3:$D$99980,Produccion_UO!$L$1011,Resultados_Dic3!$E$3:$E$99980,Produccion_UO!$J1036,Resultados_Dic3!$A$3:$A$99980,Produccion_UO!$H1036)*$I$978</f>
        <v>8.9889111013266004E-3</v>
      </c>
      <c r="O1036" s="21">
        <f>+SUMIFS(Resultados_Dic3!J$3:J$99980,Resultados_Dic3!$F$3:$F$99980,Produccion_UO!$K1036,Resultados_Dic3!$D$3:$D$99980,Produccion_UO!$L$1011,Resultados_Dic3!$E$3:$E$99980,Produccion_UO!$J1036,Resultados_Dic3!$A$3:$A$99980,Produccion_UO!$H1036)*$I$978</f>
        <v>9.3086162515942494E-3</v>
      </c>
      <c r="P1036" s="21">
        <f>+SUMIFS(Resultados_Dic3!K$3:K$99980,Resultados_Dic3!$F$3:$F$99980,Produccion_UO!$K1036,Resultados_Dic3!$D$3:$D$99980,Produccion_UO!$L$1011,Resultados_Dic3!$E$3:$E$99980,Produccion_UO!$J1036,Resultados_Dic3!$A$3:$A$99980,Produccion_UO!$H1036)*$I$978</f>
        <v>9.6315368935021503E-3</v>
      </c>
      <c r="Q1036" s="21">
        <f>+SUMIFS(Resultados_Dic3!L$3:L$99980,Resultados_Dic3!$F$3:$F$99980,Produccion_UO!$K1036,Resultados_Dic3!$D$3:$D$99980,Produccion_UO!$L$1011,Resultados_Dic3!$E$3:$E$99980,Produccion_UO!$J1036,Resultados_Dic3!$A$3:$A$99980,Produccion_UO!$H1036)*$I$978</f>
        <v>9.9576730270502806E-3</v>
      </c>
      <c r="R1036" s="21">
        <f>+SUMIFS(Resultados_Dic3!M$3:M$99980,Resultados_Dic3!$F$3:$F$99980,Produccion_UO!$K1036,Resultados_Dic3!$D$3:$D$99980,Produccion_UO!$L$1011,Resultados_Dic3!$E$3:$E$99980,Produccion_UO!$J1036,Resultados_Dic3!$A$3:$A$99980,Produccion_UO!$H1036)*$I$978</f>
        <v>1.02870246522386E-2</v>
      </c>
      <c r="S1036" s="21">
        <f>+SUMIFS(Resultados_Dic3!N$3:N$99980,Resultados_Dic3!$F$3:$F$99980,Produccion_UO!$K1036,Resultados_Dic3!$D$3:$D$99980,Produccion_UO!$L$1011,Resultados_Dic3!$E$3:$E$99980,Produccion_UO!$J1036,Resultados_Dic3!$A$3:$A$99980,Produccion_UO!$H1036)*$I$978</f>
        <v>1.0619591769067301E-2</v>
      </c>
      <c r="T1036" s="21">
        <f>+SUMIFS(Resultados_Dic3!O$3:O$99980,Resultados_Dic3!$F$3:$F$99980,Produccion_UO!$K1036,Resultados_Dic3!$D$3:$D$99980,Produccion_UO!$L$1011,Resultados_Dic3!$E$3:$E$99980,Produccion_UO!$J1036,Resultados_Dic3!$A$3:$A$99980,Produccion_UO!$H1036)*$I$978</f>
        <v>1.08401693108479E-2</v>
      </c>
      <c r="U1036" s="21">
        <f>+SUMIFS(Resultados_Dic3!P$3:P$99980,Resultados_Dic3!$F$3:$F$99980,Produccion_UO!$K1036,Resultados_Dic3!$D$3:$D$99980,Produccion_UO!$L$1011,Resultados_Dic3!$E$3:$E$99980,Produccion_UO!$J1036,Resultados_Dic3!$A$3:$A$99980,Produccion_UO!$H1036)*$I$978</f>
        <v>1.1059938409254301E-2</v>
      </c>
      <c r="V1036" s="21">
        <f>+SUMIFS(Resultados_Dic3!Q$3:Q$99980,Resultados_Dic3!$F$3:$F$99980,Produccion_UO!$K1036,Resultados_Dic3!$D$3:$D$99980,Produccion_UO!$L$1011,Resultados_Dic3!$E$3:$E$99980,Produccion_UO!$J1036,Resultados_Dic3!$A$3:$A$99980,Produccion_UO!$H1036)*$I$978</f>
        <v>1.1278899064286601E-2</v>
      </c>
      <c r="W1036" s="21">
        <f>+SUMIFS(Resultados_Dic3!R$3:R$99980,Resultados_Dic3!$F$3:$F$99980,Produccion_UO!$K1036,Resultados_Dic3!$D$3:$D$99980,Produccion_UO!$L$1011,Resultados_Dic3!$E$3:$E$99980,Produccion_UO!$J1036,Resultados_Dic3!$A$3:$A$99980,Produccion_UO!$H1036)*$I$978</f>
        <v>1.1497051275944799E-2</v>
      </c>
      <c r="X1036" s="21">
        <f>+SUMIFS(Resultados_Dic3!S$3:S$99980,Resultados_Dic3!$F$3:$F$99980,Produccion_UO!$K1036,Resultados_Dic3!$D$3:$D$99980,Produccion_UO!$L$1011,Resultados_Dic3!$E$3:$E$99980,Produccion_UO!$J1036,Resultados_Dic3!$A$3:$A$99980,Produccion_UO!$H1036)*$I$978</f>
        <v>1.17143950442288E-2</v>
      </c>
      <c r="Y1036" s="21">
        <f>+SUMIFS(Resultados_Dic3!T$3:T$99980,Resultados_Dic3!$F$3:$F$99980,Produccion_UO!$K1036,Resultados_Dic3!$D$3:$D$99980,Produccion_UO!$L$1011,Resultados_Dic3!$E$3:$E$99980,Produccion_UO!$J1036,Resultados_Dic3!$A$3:$A$99980,Produccion_UO!$H1036)*$I$978</f>
        <v>1.18589070965196E-2</v>
      </c>
      <c r="Z1036" s="21">
        <f>+SUMIFS(Resultados_Dic3!U$3:U$99980,Resultados_Dic3!$F$3:$F$99980,Produccion_UO!$K1036,Resultados_Dic3!$D$3:$D$99980,Produccion_UO!$L$1011,Resultados_Dic3!$E$3:$E$99980,Produccion_UO!$J1036,Resultados_Dic3!$A$3:$A$99980,Produccion_UO!$H1036)*$I$978</f>
        <v>1.20003085926752E-2</v>
      </c>
      <c r="AA1036" s="21">
        <f>+SUMIFS(Resultados_Dic3!V$3:V$99980,Resultados_Dic3!$F$3:$F$99980,Produccion_UO!$K1036,Resultados_Dic3!$D$3:$D$99980,Produccion_UO!$L$1011,Resultados_Dic3!$E$3:$E$99980,Produccion_UO!$J1036,Resultados_Dic3!$A$3:$A$99980,Produccion_UO!$H1036)*$I$978</f>
        <v>1.2138599532695599E-2</v>
      </c>
      <c r="AB1036" s="21">
        <f>+SUMIFS(Resultados_Dic3!W$3:W$99980,Resultados_Dic3!$F$3:$F$99980,Produccion_UO!$K1036,Resultados_Dic3!$D$3:$D$99980,Produccion_UO!$L$1011,Resultados_Dic3!$E$3:$E$99980,Produccion_UO!$J1036,Resultados_Dic3!$A$3:$A$99980,Produccion_UO!$H1036)*$I$978</f>
        <v>1.2273779916580799E-2</v>
      </c>
      <c r="AC1036" s="21">
        <f>+SUMIFS(Resultados_Dic3!X$3:X$99980,Resultados_Dic3!$F$3:$F$99980,Produccion_UO!$K1036,Resultados_Dic3!$D$3:$D$99980,Produccion_UO!$L$1011,Resultados_Dic3!$E$3:$E$99980,Produccion_UO!$J1036,Resultados_Dic3!$A$3:$A$99980,Produccion_UO!$H1036)*$I$978</f>
        <v>1.2405849744330901E-2</v>
      </c>
      <c r="AD1036" s="21">
        <f>+SUMIFS(Resultados_Dic3!Y$3:Y$99980,Resultados_Dic3!$F$3:$F$99980,Produccion_UO!$K1036,Resultados_Dic3!$D$3:$D$99980,Produccion_UO!$L$1011,Resultados_Dic3!$E$3:$E$99980,Produccion_UO!$J1036,Resultados_Dic3!$A$3:$A$99980,Produccion_UO!$H1036)*$I$978</f>
        <v>1.25415279456289E-2</v>
      </c>
      <c r="AE1036" s="21">
        <f>+SUMIFS(Resultados_Dic3!Z$3:Z$99980,Resultados_Dic3!$F$3:$F$99980,Produccion_UO!$K1036,Resultados_Dic3!$D$3:$D$99980,Produccion_UO!$L$1011,Resultados_Dic3!$E$3:$E$99980,Produccion_UO!$J1036,Resultados_Dic3!$A$3:$A$99980,Produccion_UO!$H1036)*$I$978</f>
        <v>0</v>
      </c>
      <c r="AF1036" s="21">
        <f>+SUMIFS(Resultados_Dic3!AA$3:AA$99980,Resultados_Dic3!$F$3:$F$99980,Produccion_UO!$K1036,Resultados_Dic3!$D$3:$D$99980,Produccion_UO!$L$1011,Resultados_Dic3!$E$3:$E$99980,Produccion_UO!$J1036,Resultados_Dic3!$A$3:$A$99980,Produccion_UO!$H1036)*$I$978</f>
        <v>0</v>
      </c>
      <c r="AG1036" s="21">
        <f>+SUMIFS(Resultados_Dic3!AB$3:AB$99980,Resultados_Dic3!$F$3:$F$99980,Produccion_UO!$K1036,Resultados_Dic3!$D$3:$D$99980,Produccion_UO!$L$1011,Resultados_Dic3!$E$3:$E$99980,Produccion_UO!$J1036,Resultados_Dic3!$A$3:$A$99980,Produccion_UO!$H1036)*$I$978</f>
        <v>0</v>
      </c>
      <c r="AH1036" s="21">
        <f>+SUMIFS(Resultados_Dic3!AC$3:AC$99980,Resultados_Dic3!$F$3:$F$99980,Produccion_UO!$K1036,Resultados_Dic3!$D$3:$D$99980,Produccion_UO!$L$1011,Resultados_Dic3!$E$3:$E$99980,Produccion_UO!$J1036,Resultados_Dic3!$A$3:$A$99980,Produccion_UO!$H1036)*$I$978</f>
        <v>0</v>
      </c>
      <c r="AI1036" s="21">
        <f>+SUMIFS(Resultados_Dic3!AD$3:AD$99980,Resultados_Dic3!$F$3:$F$99980,Produccion_UO!$K1036,Resultados_Dic3!$D$3:$D$99980,Produccion_UO!$L$1011,Resultados_Dic3!$E$3:$E$99980,Produccion_UO!$J1036,Resultados_Dic3!$A$3:$A$99980,Produccion_UO!$H1036)*$I$978</f>
        <v>0</v>
      </c>
      <c r="AJ1036" s="21">
        <f>+SUMIFS(Resultados_Dic3!AE$3:AE$99980,Resultados_Dic3!$F$3:$F$99980,Produccion_UO!$K1036,Resultados_Dic3!$D$3:$D$99980,Produccion_UO!$L$1011,Resultados_Dic3!$E$3:$E$99980,Produccion_UO!$J1036,Resultados_Dic3!$A$3:$A$99980,Produccion_UO!$H1036)*$I$978</f>
        <v>0</v>
      </c>
      <c r="AK1036" s="21">
        <f>+SUMIFS(Resultados_Dic3!AF$3:AF$99980,Resultados_Dic3!$F$3:$F$99980,Produccion_UO!$K1036,Resultados_Dic3!$D$3:$D$99980,Produccion_UO!$L$1011,Resultados_Dic3!$E$3:$E$99980,Produccion_UO!$J1036,Resultados_Dic3!$A$3:$A$99980,Produccion_UO!$H1036)*$I$978</f>
        <v>0</v>
      </c>
      <c r="AL1036" s="21">
        <f>+SUMIFS(Resultados_Dic3!AG$3:AG$99980,Resultados_Dic3!$F$3:$F$99980,Produccion_UO!$K1036,Resultados_Dic3!$D$3:$D$99980,Produccion_UO!$L$1011,Resultados_Dic3!$E$3:$E$99980,Produccion_UO!$J1036,Resultados_Dic3!$A$3:$A$99980,Produccion_UO!$H1036)*$I$978</f>
        <v>0</v>
      </c>
      <c r="AM1036" s="21">
        <f>+SUMIFS(Resultados_Dic3!AH$3:AH$99980,Resultados_Dic3!$F$3:$F$99980,Produccion_UO!$K1036,Resultados_Dic3!$D$3:$D$99980,Produccion_UO!$L$1011,Resultados_Dic3!$E$3:$E$99980,Produccion_UO!$J1036,Resultados_Dic3!$A$3:$A$99980,Produccion_UO!$H1036)*$I$978</f>
        <v>0</v>
      </c>
      <c r="AN1036" s="21">
        <f>+SUMIFS(Resultados_Dic3!AI$3:AI$99980,Resultados_Dic3!$F$3:$F$99980,Produccion_UO!$K1036,Resultados_Dic3!$D$3:$D$99980,Produccion_UO!$L$1011,Resultados_Dic3!$E$3:$E$99980,Produccion_UO!$J1036,Resultados_Dic3!$A$3:$A$99980,Produccion_UO!$H1036)*$I$978</f>
        <v>0</v>
      </c>
      <c r="AO1036" s="21">
        <f>+SUMIFS(Resultados_Dic3!AJ$3:AJ$99980,Resultados_Dic3!$F$3:$F$99980,Produccion_UO!$K1036,Resultados_Dic3!$D$3:$D$99980,Produccion_UO!$L$1011,Resultados_Dic3!$E$3:$E$99980,Produccion_UO!$J1036,Resultados_Dic3!$A$3:$A$99980,Produccion_UO!$H1036)*$I$978</f>
        <v>0</v>
      </c>
      <c r="AP1036" s="21">
        <f>+SUMIFS(Resultados_Dic3!AK$3:AK$99980,Resultados_Dic3!$F$3:$F$99980,Produccion_UO!$K1036,Resultados_Dic3!$D$3:$D$99980,Produccion_UO!$L$1011,Resultados_Dic3!$E$3:$E$99980,Produccion_UO!$J1036,Resultados_Dic3!$A$3:$A$99980,Produccion_UO!$H1036)*$I$978</f>
        <v>0</v>
      </c>
      <c r="AQ1036" s="21">
        <f>+SUMIFS(Resultados_Dic3!AL$3:AL$99980,Resultados_Dic3!$F$3:$F$99980,Produccion_UO!$K1036,Resultados_Dic3!$D$3:$D$99980,Produccion_UO!$L$1011,Resultados_Dic3!$E$3:$E$99980,Produccion_UO!$J1036,Resultados_Dic3!$A$3:$A$99980,Produccion_UO!$H1036)*$I$978</f>
        <v>0</v>
      </c>
      <c r="AR1036" s="226">
        <f>+SUMIFS(Resultados_Dic3!AM$3:AM$99980,Resultados_Dic3!$F$3:$F$99980,Produccion_UO!$K1036,Resultados_Dic3!$D$3:$D$99980,Produccion_UO!$L$1011,Resultados_Dic3!$E$3:$E$99980,Produccion_UO!$J1036,Resultados_Dic3!$A$3:$A$99980,Produccion_UO!$H1036)*$I$978</f>
        <v>0</v>
      </c>
    </row>
    <row r="1037" spans="8:44" x14ac:dyDescent="0.25">
      <c r="H1037" s="17" t="str">
        <f t="shared" si="269"/>
        <v>DIC7</v>
      </c>
      <c r="I1037" s="24"/>
      <c r="J1037" s="24" t="s">
        <v>66</v>
      </c>
      <c r="K1037" s="108" t="s">
        <v>238</v>
      </c>
      <c r="L1037" s="264" t="s">
        <v>750</v>
      </c>
      <c r="M1037" s="270">
        <f>+SUMIFS(Resultados_Dic3!H$3:H$99980,Resultados_Dic3!$F$3:$F$99980,Produccion_UO!$K1037,Resultados_Dic3!$D$3:$D$99980,Produccion_UO!$L$1011,Resultados_Dic3!$E$3:$E$99980,Produccion_UO!$J1037,Resultados_Dic3!$A$3:$A$99980,Produccion_UO!$H1037)*$I$978</f>
        <v>98.535499999999999</v>
      </c>
      <c r="N1037" s="21">
        <f>+SUMIFS(Resultados_Dic3!I$3:I$99980,Resultados_Dic3!$F$3:$F$99980,Produccion_UO!$K1037,Resultados_Dic3!$D$3:$D$99980,Produccion_UO!$L$1011,Resultados_Dic3!$E$3:$E$99980,Produccion_UO!$J1037,Resultados_Dic3!$A$3:$A$99980,Produccion_UO!$H1037)*$I$978</f>
        <v>90.397400000000005</v>
      </c>
      <c r="O1037" s="21">
        <f>+SUMIFS(Resultados_Dic3!J$3:J$99980,Resultados_Dic3!$F$3:$F$99980,Produccion_UO!$K1037,Resultados_Dic3!$D$3:$D$99980,Produccion_UO!$L$1011,Resultados_Dic3!$E$3:$E$99980,Produccion_UO!$J1037,Resultados_Dic3!$A$3:$A$99980,Produccion_UO!$H1037)*$I$978</f>
        <v>93.107689465504805</v>
      </c>
      <c r="P1037" s="21">
        <f>+SUMIFS(Resultados_Dic3!K$3:K$99980,Resultados_Dic3!$F$3:$F$99980,Produccion_UO!$K1037,Resultados_Dic3!$D$3:$D$99980,Produccion_UO!$L$1011,Resultados_Dic3!$E$3:$E$99980,Produccion_UO!$J1037,Resultados_Dic3!$A$3:$A$99980,Produccion_UO!$H1037)*$I$978</f>
        <v>95.821594198257202</v>
      </c>
      <c r="Q1037" s="21">
        <f>+SUMIFS(Resultados_Dic3!L$3:L$99980,Resultados_Dic3!$F$3:$F$99980,Produccion_UO!$K1037,Resultados_Dic3!$D$3:$D$99980,Produccion_UO!$L$1011,Resultados_Dic3!$E$3:$E$99980,Produccion_UO!$J1037,Resultados_Dic3!$A$3:$A$99980,Produccion_UO!$H1037)*$I$978</f>
        <v>98.539114198257195</v>
      </c>
      <c r="R1037" s="21">
        <f>+SUMIFS(Resultados_Dic3!M$3:M$99980,Resultados_Dic3!$F$3:$F$99980,Produccion_UO!$K1037,Resultados_Dic3!$D$3:$D$99980,Produccion_UO!$L$1011,Resultados_Dic3!$E$3:$E$99980,Produccion_UO!$J1037,Resultados_Dic3!$A$3:$A$99980,Produccion_UO!$H1037)*$I$978</f>
        <v>101.260249465505</v>
      </c>
      <c r="S1037" s="21">
        <f>+SUMIFS(Resultados_Dic3!N$3:N$99980,Resultados_Dic3!$F$3:$F$99980,Produccion_UO!$K1037,Resultados_Dic3!$D$3:$D$99980,Produccion_UO!$L$1011,Resultados_Dic3!$E$3:$E$99980,Produccion_UO!$J1037,Resultados_Dic3!$A$3:$A$99980,Produccion_UO!$H1037)*$I$978</f>
        <v>103.985</v>
      </c>
      <c r="T1037" s="21">
        <f>+SUMIFS(Resultados_Dic3!O$3:O$99980,Resultados_Dic3!$F$3:$F$99980,Produccion_UO!$K1037,Resultados_Dic3!$D$3:$D$99980,Produccion_UO!$L$1011,Resultados_Dic3!$E$3:$E$99980,Produccion_UO!$J1037,Resultados_Dic3!$A$3:$A$99980,Produccion_UO!$H1037)*$I$978</f>
        <v>106.395637735695</v>
      </c>
      <c r="U1037" s="21">
        <f>+SUMIFS(Resultados_Dic3!P$3:P$99980,Resultados_Dic3!$F$3:$F$99980,Produccion_UO!$K1037,Resultados_Dic3!$D$3:$D$99980,Produccion_UO!$L$1011,Resultados_Dic3!$E$3:$E$99980,Produccion_UO!$J1037,Resultados_Dic3!$A$3:$A$99980,Produccion_UO!$H1037)*$I$978</f>
        <v>108.809396603542</v>
      </c>
      <c r="V1037" s="21">
        <f>+SUMIFS(Resultados_Dic3!Q$3:Q$99980,Resultados_Dic3!$F$3:$F$99980,Produccion_UO!$K1037,Resultados_Dic3!$D$3:$D$99980,Produccion_UO!$L$1011,Resultados_Dic3!$E$3:$E$99980,Produccion_UO!$J1037,Resultados_Dic3!$A$3:$A$99980,Produccion_UO!$H1037)*$I$978</f>
        <v>111.226276603542</v>
      </c>
      <c r="W1037" s="21">
        <f>+SUMIFS(Resultados_Dic3!R$3:R$99980,Resultados_Dic3!$F$3:$F$99980,Produccion_UO!$K1037,Resultados_Dic3!$D$3:$D$99980,Produccion_UO!$L$1011,Resultados_Dic3!$E$3:$E$99980,Produccion_UO!$J1037,Resultados_Dic3!$A$3:$A$99980,Produccion_UO!$H1037)*$I$978</f>
        <v>113.64627773569499</v>
      </c>
      <c r="X1037" s="21">
        <f>+SUMIFS(Resultados_Dic3!S$3:S$99980,Resultados_Dic3!$F$3:$F$99980,Produccion_UO!$K1037,Resultados_Dic3!$D$3:$D$99980,Produccion_UO!$L$1011,Resultados_Dic3!$E$3:$E$99980,Produccion_UO!$J1037,Resultados_Dic3!$A$3:$A$99980,Produccion_UO!$H1037)*$I$978</f>
        <v>116.0694</v>
      </c>
      <c r="Y1037" s="21">
        <f>+SUMIFS(Resultados_Dic3!T$3:T$99980,Resultados_Dic3!$F$3:$F$99980,Produccion_UO!$K1037,Resultados_Dic3!$D$3:$D$99980,Produccion_UO!$L$1011,Resultados_Dic3!$E$3:$E$99980,Produccion_UO!$J1037,Resultados_Dic3!$A$3:$A$99980,Produccion_UO!$H1037)*$I$978</f>
        <v>118.393464831546</v>
      </c>
      <c r="Z1037" s="21">
        <f>+SUMIFS(Resultados_Dic3!U$3:U$99980,Resultados_Dic3!$F$3:$F$99980,Produccion_UO!$K1037,Resultados_Dic3!$D$3:$D$99980,Produccion_UO!$L$1011,Resultados_Dic3!$E$3:$E$99980,Produccion_UO!$J1037,Resultados_Dic3!$A$3:$A$99980,Produccion_UO!$H1037)*$I$978</f>
        <v>120.72055724731899</v>
      </c>
      <c r="AA1037" s="21">
        <f>+SUMIFS(Resultados_Dic3!V$3:V$99980,Resultados_Dic3!$F$3:$F$99980,Produccion_UO!$K1037,Resultados_Dic3!$D$3:$D$99980,Produccion_UO!$L$1011,Resultados_Dic3!$E$3:$E$99980,Produccion_UO!$J1037,Resultados_Dic3!$A$3:$A$99980,Produccion_UO!$H1037)*$I$978</f>
        <v>123.050677247319</v>
      </c>
      <c r="AB1037" s="21">
        <f>+SUMIFS(Resultados_Dic3!W$3:W$99980,Resultados_Dic3!$F$3:$F$99980,Produccion_UO!$K1037,Resultados_Dic3!$D$3:$D$99980,Produccion_UO!$L$1011,Resultados_Dic3!$E$3:$E$99980,Produccion_UO!$J1037,Resultados_Dic3!$A$3:$A$99980,Produccion_UO!$H1037)*$I$978</f>
        <v>125.38382483154599</v>
      </c>
      <c r="AC1037" s="21">
        <f>+SUMIFS(Resultados_Dic3!X$3:X$99980,Resultados_Dic3!$F$3:$F$99980,Produccion_UO!$K1037,Resultados_Dic3!$D$3:$D$99980,Produccion_UO!$L$1011,Resultados_Dic3!$E$3:$E$99980,Produccion_UO!$J1037,Resultados_Dic3!$A$3:$A$99980,Produccion_UO!$H1037)*$I$978</f>
        <v>127.72</v>
      </c>
      <c r="AD1037" s="21">
        <f>+SUMIFS(Resultados_Dic3!Y$3:Y$99980,Resultados_Dic3!$F$3:$F$99980,Produccion_UO!$K1037,Resultados_Dic3!$D$3:$D$99980,Produccion_UO!$L$1011,Resultados_Dic3!$E$3:$E$99980,Produccion_UO!$J1037,Resultados_Dic3!$A$3:$A$99980,Produccion_UO!$H1037)*$I$978</f>
        <v>130.26160449435801</v>
      </c>
      <c r="AE1037" s="21">
        <f>+SUMIFS(Resultados_Dic3!Z$3:Z$99980,Resultados_Dic3!$F$3:$F$99980,Produccion_UO!$K1037,Resultados_Dic3!$D$3:$D$99980,Produccion_UO!$L$1011,Resultados_Dic3!$E$3:$E$99980,Produccion_UO!$J1037,Resultados_Dic3!$A$3:$A$99980,Produccion_UO!$H1037)*$I$978</f>
        <v>132.806456741537</v>
      </c>
      <c r="AF1037" s="21">
        <f>+SUMIFS(Resultados_Dic3!AA$3:AA$99980,Resultados_Dic3!$F$3:$F$99980,Produccion_UO!$K1037,Resultados_Dic3!$D$3:$D$99980,Produccion_UO!$L$1011,Resultados_Dic3!$E$3:$E$99980,Produccion_UO!$J1037,Resultados_Dic3!$A$3:$A$99980,Produccion_UO!$H1037)*$I$978</f>
        <v>135.35455674153701</v>
      </c>
      <c r="AG1037" s="21">
        <f>+SUMIFS(Resultados_Dic3!AB$3:AB$99980,Resultados_Dic3!$F$3:$F$99980,Produccion_UO!$K1037,Resultados_Dic3!$D$3:$D$99980,Produccion_UO!$L$1011,Resultados_Dic3!$E$3:$E$99980,Produccion_UO!$J1037,Resultados_Dic3!$A$3:$A$99980,Produccion_UO!$H1037)*$I$978</f>
        <v>137.905904494358</v>
      </c>
      <c r="AH1037" s="21">
        <f>+SUMIFS(Resultados_Dic3!AC$3:AC$99980,Resultados_Dic3!$F$3:$F$99980,Produccion_UO!$K1037,Resultados_Dic3!$D$3:$D$99980,Produccion_UO!$L$1011,Resultados_Dic3!$E$3:$E$99980,Produccion_UO!$J1037,Resultados_Dic3!$A$3:$A$99980,Produccion_UO!$H1037)*$I$978</f>
        <v>140.4605</v>
      </c>
      <c r="AI1037" s="21">
        <f>+SUMIFS(Resultados_Dic3!AD$3:AD$99980,Resultados_Dic3!$F$3:$F$99980,Produccion_UO!$K1037,Resultados_Dic3!$D$3:$D$99980,Produccion_UO!$L$1011,Resultados_Dic3!$E$3:$E$99980,Produccion_UO!$J1037,Resultados_Dic3!$A$3:$A$99980,Produccion_UO!$H1037)*$I$978</f>
        <v>143.79326498237</v>
      </c>
      <c r="AJ1037" s="21">
        <f>+SUMIFS(Resultados_Dic3!AE$3:AE$99980,Resultados_Dic3!$F$3:$F$99980,Produccion_UO!$K1037,Resultados_Dic3!$D$3:$D$99980,Produccion_UO!$L$1011,Resultados_Dic3!$E$3:$E$99980,Produccion_UO!$J1037,Resultados_Dic3!$A$3:$A$99980,Produccion_UO!$H1037)*$I$978</f>
        <v>147.13006747355499</v>
      </c>
      <c r="AK1037" s="21">
        <f>+SUMIFS(Resultados_Dic3!AF$3:AF$99980,Resultados_Dic3!$F$3:$F$99980,Produccion_UO!$K1037,Resultados_Dic3!$D$3:$D$99980,Produccion_UO!$L$1011,Resultados_Dic3!$E$3:$E$99980,Produccion_UO!$J1037,Resultados_Dic3!$A$3:$A$99980,Produccion_UO!$H1037)*$I$978</f>
        <v>150.470907473555</v>
      </c>
      <c r="AL1037" s="21">
        <f>+SUMIFS(Resultados_Dic3!AG$3:AG$99980,Resultados_Dic3!$F$3:$F$99980,Produccion_UO!$K1037,Resultados_Dic3!$D$3:$D$99980,Produccion_UO!$L$1011,Resultados_Dic3!$E$3:$E$99980,Produccion_UO!$J1037,Resultados_Dic3!$A$3:$A$99980,Produccion_UO!$H1037)*$I$978</f>
        <v>153.81578498236999</v>
      </c>
      <c r="AM1037" s="21">
        <f>+SUMIFS(Resultados_Dic3!AH$3:AH$99980,Resultados_Dic3!$F$3:$F$99980,Produccion_UO!$K1037,Resultados_Dic3!$D$3:$D$99980,Produccion_UO!$L$1011,Resultados_Dic3!$E$3:$E$99980,Produccion_UO!$J1037,Resultados_Dic3!$A$3:$A$99980,Produccion_UO!$H1037)*$I$978</f>
        <v>157.16470000000001</v>
      </c>
      <c r="AN1037" s="21">
        <f>+SUMIFS(Resultados_Dic3!AI$3:AI$99980,Resultados_Dic3!$F$3:$F$99980,Produccion_UO!$K1037,Resultados_Dic3!$D$3:$D$99980,Produccion_UO!$L$1011,Resultados_Dic3!$E$3:$E$99980,Produccion_UO!$J1037,Resultados_Dic3!$A$3:$A$99980,Produccion_UO!$H1037)*$I$978</f>
        <v>161.27026775711499</v>
      </c>
      <c r="AO1037" s="21">
        <f>+SUMIFS(Resultados_Dic3!AJ$3:AJ$99980,Resultados_Dic3!$F$3:$F$99980,Produccion_UO!$K1037,Resultados_Dic3!$D$3:$D$99980,Produccion_UO!$L$1011,Resultados_Dic3!$E$3:$E$99980,Produccion_UO!$J1037,Resultados_Dic3!$A$3:$A$99980,Produccion_UO!$H1037)*$I$978</f>
        <v>165.380481635672</v>
      </c>
      <c r="AP1037" s="21">
        <f>+SUMIFS(Resultados_Dic3!AK$3:AK$99980,Resultados_Dic3!$F$3:$F$99980,Produccion_UO!$K1037,Resultados_Dic3!$D$3:$D$99980,Produccion_UO!$L$1011,Resultados_Dic3!$E$3:$E$99980,Produccion_UO!$J1037,Resultados_Dic3!$A$3:$A$99980,Produccion_UO!$H1037)*$I$978</f>
        <v>169.49534163567199</v>
      </c>
      <c r="AQ1037" s="21">
        <f>+SUMIFS(Resultados_Dic3!AL$3:AL$99980,Resultados_Dic3!$F$3:$F$99980,Produccion_UO!$K1037,Resultados_Dic3!$D$3:$D$99980,Produccion_UO!$L$1011,Resultados_Dic3!$E$3:$E$99980,Produccion_UO!$J1037,Resultados_Dic3!$A$3:$A$99980,Produccion_UO!$H1037)*$I$978</f>
        <v>173.61484775711401</v>
      </c>
      <c r="AR1037" s="226">
        <f>+SUMIFS(Resultados_Dic3!AM$3:AM$99980,Resultados_Dic3!$F$3:$F$99980,Produccion_UO!$K1037,Resultados_Dic3!$D$3:$D$99980,Produccion_UO!$L$1011,Resultados_Dic3!$E$3:$E$99980,Produccion_UO!$J1037,Resultados_Dic3!$A$3:$A$99980,Produccion_UO!$H1037)*$I$978</f>
        <v>177.739</v>
      </c>
    </row>
    <row r="1038" spans="8:44" x14ac:dyDescent="0.25">
      <c r="H1038" s="17" t="str">
        <f t="shared" si="269"/>
        <v>DIC7</v>
      </c>
      <c r="I1038" s="24"/>
      <c r="J1038" s="24" t="s">
        <v>757</v>
      </c>
      <c r="K1038" s="108" t="s">
        <v>238</v>
      </c>
      <c r="L1038" s="264" t="s">
        <v>758</v>
      </c>
      <c r="M1038" s="270">
        <f>+SUMIFS(Resultados_Dic3!H$3:H$99980,Resultados_Dic3!$F$3:$F$99980,Produccion_UO!$K1038,Resultados_Dic3!$D$3:$D$99980,Produccion_UO!$L$1011,Resultados_Dic3!$E$3:$E$99980,Produccion_UO!$J1038,Resultados_Dic3!$A$3:$A$99980,Produccion_UO!$H1038)*$I$978</f>
        <v>0</v>
      </c>
      <c r="N1038" s="21">
        <f>+SUMIFS(Resultados_Dic3!I$3:I$99980,Resultados_Dic3!$F$3:$F$99980,Produccion_UO!$K1038,Resultados_Dic3!$D$3:$D$99980,Produccion_UO!$L$1011,Resultados_Dic3!$E$3:$E$99980,Produccion_UO!$J1038,Resultados_Dic3!$A$3:$A$99980,Produccion_UO!$H1038)*$I$978</f>
        <v>0</v>
      </c>
      <c r="O1038" s="21">
        <f>+SUMIFS(Resultados_Dic3!J$3:J$99980,Resultados_Dic3!$F$3:$F$99980,Produccion_UO!$K1038,Resultados_Dic3!$D$3:$D$99980,Produccion_UO!$L$1011,Resultados_Dic3!$E$3:$E$99980,Produccion_UO!$J1038,Resultados_Dic3!$A$3:$A$99980,Produccion_UO!$H1038)*$I$978</f>
        <v>0</v>
      </c>
      <c r="P1038" s="21">
        <f>+SUMIFS(Resultados_Dic3!K$3:K$99980,Resultados_Dic3!$F$3:$F$99980,Produccion_UO!$K1038,Resultados_Dic3!$D$3:$D$99980,Produccion_UO!$L$1011,Resultados_Dic3!$E$3:$E$99980,Produccion_UO!$J1038,Resultados_Dic3!$A$3:$A$99980,Produccion_UO!$H1038)*$I$978</f>
        <v>0</v>
      </c>
      <c r="Q1038" s="21">
        <f>+SUMIFS(Resultados_Dic3!L$3:L$99980,Resultados_Dic3!$F$3:$F$99980,Produccion_UO!$K1038,Resultados_Dic3!$D$3:$D$99980,Produccion_UO!$L$1011,Resultados_Dic3!$E$3:$E$99980,Produccion_UO!$J1038,Resultados_Dic3!$A$3:$A$99980,Produccion_UO!$H1038)*$I$978</f>
        <v>0</v>
      </c>
      <c r="R1038" s="21">
        <f>+SUMIFS(Resultados_Dic3!M$3:M$99980,Resultados_Dic3!$F$3:$F$99980,Produccion_UO!$K1038,Resultados_Dic3!$D$3:$D$99980,Produccion_UO!$L$1011,Resultados_Dic3!$E$3:$E$99980,Produccion_UO!$J1038,Resultados_Dic3!$A$3:$A$99980,Produccion_UO!$H1038)*$I$978</f>
        <v>0</v>
      </c>
      <c r="S1038" s="21">
        <f>+SUMIFS(Resultados_Dic3!N$3:N$99980,Resultados_Dic3!$F$3:$F$99980,Produccion_UO!$K1038,Resultados_Dic3!$D$3:$D$99980,Produccion_UO!$L$1011,Resultados_Dic3!$E$3:$E$99980,Produccion_UO!$J1038,Resultados_Dic3!$A$3:$A$99980,Produccion_UO!$H1038)*$I$978</f>
        <v>0</v>
      </c>
      <c r="T1038" s="21">
        <f>+SUMIFS(Resultados_Dic3!O$3:O$99980,Resultados_Dic3!$F$3:$F$99980,Produccion_UO!$K1038,Resultados_Dic3!$D$3:$D$99980,Produccion_UO!$L$1011,Resultados_Dic3!$E$3:$E$99980,Produccion_UO!$J1038,Resultados_Dic3!$A$3:$A$99980,Produccion_UO!$H1038)*$I$978</f>
        <v>0</v>
      </c>
      <c r="U1038" s="21">
        <f>+SUMIFS(Resultados_Dic3!P$3:P$99980,Resultados_Dic3!$F$3:$F$99980,Produccion_UO!$K1038,Resultados_Dic3!$D$3:$D$99980,Produccion_UO!$L$1011,Resultados_Dic3!$E$3:$E$99980,Produccion_UO!$J1038,Resultados_Dic3!$A$3:$A$99980,Produccion_UO!$H1038)*$I$978</f>
        <v>0</v>
      </c>
      <c r="V1038" s="21">
        <f>+SUMIFS(Resultados_Dic3!Q$3:Q$99980,Resultados_Dic3!$F$3:$F$99980,Produccion_UO!$K1038,Resultados_Dic3!$D$3:$D$99980,Produccion_UO!$L$1011,Resultados_Dic3!$E$3:$E$99980,Produccion_UO!$J1038,Resultados_Dic3!$A$3:$A$99980,Produccion_UO!$H1038)*$I$978</f>
        <v>0</v>
      </c>
      <c r="W1038" s="21">
        <f>+SUMIFS(Resultados_Dic3!R$3:R$99980,Resultados_Dic3!$F$3:$F$99980,Produccion_UO!$K1038,Resultados_Dic3!$D$3:$D$99980,Produccion_UO!$L$1011,Resultados_Dic3!$E$3:$E$99980,Produccion_UO!$J1038,Resultados_Dic3!$A$3:$A$99980,Produccion_UO!$H1038)*$I$978</f>
        <v>0</v>
      </c>
      <c r="X1038" s="21">
        <f>+SUMIFS(Resultados_Dic3!S$3:S$99980,Resultados_Dic3!$F$3:$F$99980,Produccion_UO!$K1038,Resultados_Dic3!$D$3:$D$99980,Produccion_UO!$L$1011,Resultados_Dic3!$E$3:$E$99980,Produccion_UO!$J1038,Resultados_Dic3!$A$3:$A$99980,Produccion_UO!$H1038)*$I$978</f>
        <v>0</v>
      </c>
      <c r="Y1038" s="21">
        <f>+SUMIFS(Resultados_Dic3!T$3:T$99980,Resultados_Dic3!$F$3:$F$99980,Produccion_UO!$K1038,Resultados_Dic3!$D$3:$D$99980,Produccion_UO!$L$1011,Resultados_Dic3!$E$3:$E$99980,Produccion_UO!$J1038,Resultados_Dic3!$A$3:$A$99980,Produccion_UO!$H1038)*$I$978</f>
        <v>0</v>
      </c>
      <c r="Z1038" s="21">
        <f>+SUMIFS(Resultados_Dic3!U$3:U$99980,Resultados_Dic3!$F$3:$F$99980,Produccion_UO!$K1038,Resultados_Dic3!$D$3:$D$99980,Produccion_UO!$L$1011,Resultados_Dic3!$E$3:$E$99980,Produccion_UO!$J1038,Resultados_Dic3!$A$3:$A$99980,Produccion_UO!$H1038)*$I$978</f>
        <v>0</v>
      </c>
      <c r="AA1038" s="21">
        <f>+SUMIFS(Resultados_Dic3!V$3:V$99980,Resultados_Dic3!$F$3:$F$99980,Produccion_UO!$K1038,Resultados_Dic3!$D$3:$D$99980,Produccion_UO!$L$1011,Resultados_Dic3!$E$3:$E$99980,Produccion_UO!$J1038,Resultados_Dic3!$A$3:$A$99980,Produccion_UO!$H1038)*$I$978</f>
        <v>0</v>
      </c>
      <c r="AB1038" s="21">
        <f>+SUMIFS(Resultados_Dic3!W$3:W$99980,Resultados_Dic3!$F$3:$F$99980,Produccion_UO!$K1038,Resultados_Dic3!$D$3:$D$99980,Produccion_UO!$L$1011,Resultados_Dic3!$E$3:$E$99980,Produccion_UO!$J1038,Resultados_Dic3!$A$3:$A$99980,Produccion_UO!$H1038)*$I$978</f>
        <v>0</v>
      </c>
      <c r="AC1038" s="21">
        <f>+SUMIFS(Resultados_Dic3!X$3:X$99980,Resultados_Dic3!$F$3:$F$99980,Produccion_UO!$K1038,Resultados_Dic3!$D$3:$D$99980,Produccion_UO!$L$1011,Resultados_Dic3!$E$3:$E$99980,Produccion_UO!$J1038,Resultados_Dic3!$A$3:$A$99980,Produccion_UO!$H1038)*$I$978</f>
        <v>0</v>
      </c>
      <c r="AD1038" s="21">
        <f>+SUMIFS(Resultados_Dic3!Y$3:Y$99980,Resultados_Dic3!$F$3:$F$99980,Produccion_UO!$K1038,Resultados_Dic3!$D$3:$D$99980,Produccion_UO!$L$1011,Resultados_Dic3!$E$3:$E$99980,Produccion_UO!$J1038,Resultados_Dic3!$A$3:$A$99980,Produccion_UO!$H1038)*$I$978</f>
        <v>0</v>
      </c>
      <c r="AE1038" s="21">
        <f>+SUMIFS(Resultados_Dic3!Z$3:Z$99980,Resultados_Dic3!$F$3:$F$99980,Produccion_UO!$K1038,Resultados_Dic3!$D$3:$D$99980,Produccion_UO!$L$1011,Resultados_Dic3!$E$3:$E$99980,Produccion_UO!$J1038,Resultados_Dic3!$A$3:$A$99980,Produccion_UO!$H1038)*$I$978</f>
        <v>0</v>
      </c>
      <c r="AF1038" s="21">
        <f>+SUMIFS(Resultados_Dic3!AA$3:AA$99980,Resultados_Dic3!$F$3:$F$99980,Produccion_UO!$K1038,Resultados_Dic3!$D$3:$D$99980,Produccion_UO!$L$1011,Resultados_Dic3!$E$3:$E$99980,Produccion_UO!$J1038,Resultados_Dic3!$A$3:$A$99980,Produccion_UO!$H1038)*$I$978</f>
        <v>0</v>
      </c>
      <c r="AG1038" s="21">
        <f>+SUMIFS(Resultados_Dic3!AB$3:AB$99980,Resultados_Dic3!$F$3:$F$99980,Produccion_UO!$K1038,Resultados_Dic3!$D$3:$D$99980,Produccion_UO!$L$1011,Resultados_Dic3!$E$3:$E$99980,Produccion_UO!$J1038,Resultados_Dic3!$A$3:$A$99980,Produccion_UO!$H1038)*$I$978</f>
        <v>0</v>
      </c>
      <c r="AH1038" s="21">
        <f>+SUMIFS(Resultados_Dic3!AC$3:AC$99980,Resultados_Dic3!$F$3:$F$99980,Produccion_UO!$K1038,Resultados_Dic3!$D$3:$D$99980,Produccion_UO!$L$1011,Resultados_Dic3!$E$3:$E$99980,Produccion_UO!$J1038,Resultados_Dic3!$A$3:$A$99980,Produccion_UO!$H1038)*$I$978</f>
        <v>0</v>
      </c>
      <c r="AI1038" s="21">
        <f>+SUMIFS(Resultados_Dic3!AD$3:AD$99980,Resultados_Dic3!$F$3:$F$99980,Produccion_UO!$K1038,Resultados_Dic3!$D$3:$D$99980,Produccion_UO!$L$1011,Resultados_Dic3!$E$3:$E$99980,Produccion_UO!$J1038,Resultados_Dic3!$A$3:$A$99980,Produccion_UO!$H1038)*$I$978</f>
        <v>0</v>
      </c>
      <c r="AJ1038" s="21">
        <f>+SUMIFS(Resultados_Dic3!AE$3:AE$99980,Resultados_Dic3!$F$3:$F$99980,Produccion_UO!$K1038,Resultados_Dic3!$D$3:$D$99980,Produccion_UO!$L$1011,Resultados_Dic3!$E$3:$E$99980,Produccion_UO!$J1038,Resultados_Dic3!$A$3:$A$99980,Produccion_UO!$H1038)*$I$978</f>
        <v>0</v>
      </c>
      <c r="AK1038" s="21">
        <f>+SUMIFS(Resultados_Dic3!AF$3:AF$99980,Resultados_Dic3!$F$3:$F$99980,Produccion_UO!$K1038,Resultados_Dic3!$D$3:$D$99980,Produccion_UO!$L$1011,Resultados_Dic3!$E$3:$E$99980,Produccion_UO!$J1038,Resultados_Dic3!$A$3:$A$99980,Produccion_UO!$H1038)*$I$978</f>
        <v>0</v>
      </c>
      <c r="AL1038" s="21">
        <f>+SUMIFS(Resultados_Dic3!AG$3:AG$99980,Resultados_Dic3!$F$3:$F$99980,Produccion_UO!$K1038,Resultados_Dic3!$D$3:$D$99980,Produccion_UO!$L$1011,Resultados_Dic3!$E$3:$E$99980,Produccion_UO!$J1038,Resultados_Dic3!$A$3:$A$99980,Produccion_UO!$H1038)*$I$978</f>
        <v>0</v>
      </c>
      <c r="AM1038" s="21">
        <f>+SUMIFS(Resultados_Dic3!AH$3:AH$99980,Resultados_Dic3!$F$3:$F$99980,Produccion_UO!$K1038,Resultados_Dic3!$D$3:$D$99980,Produccion_UO!$L$1011,Resultados_Dic3!$E$3:$E$99980,Produccion_UO!$J1038,Resultados_Dic3!$A$3:$A$99980,Produccion_UO!$H1038)*$I$978</f>
        <v>0</v>
      </c>
      <c r="AN1038" s="21">
        <f>+SUMIFS(Resultados_Dic3!AI$3:AI$99980,Resultados_Dic3!$F$3:$F$99980,Produccion_UO!$K1038,Resultados_Dic3!$D$3:$D$99980,Produccion_UO!$L$1011,Resultados_Dic3!$E$3:$E$99980,Produccion_UO!$J1038,Resultados_Dic3!$A$3:$A$99980,Produccion_UO!$H1038)*$I$978</f>
        <v>0</v>
      </c>
      <c r="AO1038" s="21">
        <f>+SUMIFS(Resultados_Dic3!AJ$3:AJ$99980,Resultados_Dic3!$F$3:$F$99980,Produccion_UO!$K1038,Resultados_Dic3!$D$3:$D$99980,Produccion_UO!$L$1011,Resultados_Dic3!$E$3:$E$99980,Produccion_UO!$J1038,Resultados_Dic3!$A$3:$A$99980,Produccion_UO!$H1038)*$I$978</f>
        <v>0</v>
      </c>
      <c r="AP1038" s="21">
        <f>+SUMIFS(Resultados_Dic3!AK$3:AK$99980,Resultados_Dic3!$F$3:$F$99980,Produccion_UO!$K1038,Resultados_Dic3!$D$3:$D$99980,Produccion_UO!$L$1011,Resultados_Dic3!$E$3:$E$99980,Produccion_UO!$J1038,Resultados_Dic3!$A$3:$A$99980,Produccion_UO!$H1038)*$I$978</f>
        <v>0</v>
      </c>
      <c r="AQ1038" s="21">
        <f>+SUMIFS(Resultados_Dic3!AL$3:AL$99980,Resultados_Dic3!$F$3:$F$99980,Produccion_UO!$K1038,Resultados_Dic3!$D$3:$D$99980,Produccion_UO!$L$1011,Resultados_Dic3!$E$3:$E$99980,Produccion_UO!$J1038,Resultados_Dic3!$A$3:$A$99980,Produccion_UO!$H1038)*$I$978</f>
        <v>0</v>
      </c>
      <c r="AR1038" s="226">
        <f>+SUMIFS(Resultados_Dic3!AM$3:AM$99980,Resultados_Dic3!$F$3:$F$99980,Produccion_UO!$K1038,Resultados_Dic3!$D$3:$D$99980,Produccion_UO!$L$1011,Resultados_Dic3!$E$3:$E$99980,Produccion_UO!$J1038,Resultados_Dic3!$A$3:$A$99980,Produccion_UO!$H1038)*$I$978</f>
        <v>0</v>
      </c>
    </row>
    <row r="1039" spans="8:44" x14ac:dyDescent="0.25">
      <c r="H1039" s="17" t="str">
        <f t="shared" si="269"/>
        <v>DIC7</v>
      </c>
      <c r="I1039" s="24"/>
      <c r="J1039" s="24" t="s">
        <v>68</v>
      </c>
      <c r="K1039" s="108" t="s">
        <v>238</v>
      </c>
      <c r="L1039" s="264" t="s">
        <v>759</v>
      </c>
      <c r="M1039" s="270">
        <f>+SUMIFS(Resultados_Dic3!H$3:H$99980,Resultados_Dic3!$F$3:$F$99980,Produccion_UO!$K1039,Resultados_Dic3!$D$3:$D$99980,Produccion_UO!$L$1011,Resultados_Dic3!$E$3:$E$99980,Produccion_UO!$J1039,Resultados_Dic3!$A$3:$A$99980,Produccion_UO!$H1039)*$I$978</f>
        <v>0.44079999999999903</v>
      </c>
      <c r="N1039" s="21">
        <f>+SUMIFS(Resultados_Dic3!I$3:I$99980,Resultados_Dic3!$F$3:$F$99980,Produccion_UO!$K1039,Resultados_Dic3!$D$3:$D$99980,Produccion_UO!$L$1011,Resultados_Dic3!$E$3:$E$99980,Produccion_UO!$J1039,Resultados_Dic3!$A$3:$A$99980,Produccion_UO!$H1039)*$I$978</f>
        <v>0.3377</v>
      </c>
      <c r="O1039" s="21">
        <f>+SUMIFS(Resultados_Dic3!J$3:J$99980,Resultados_Dic3!$F$3:$F$99980,Produccion_UO!$K1039,Resultados_Dic3!$D$3:$D$99980,Produccion_UO!$L$1011,Resultados_Dic3!$E$3:$E$99980,Produccion_UO!$J1039,Resultados_Dic3!$A$3:$A$99980,Produccion_UO!$H1039)*$I$978</f>
        <v>0.35025632998612999</v>
      </c>
      <c r="P1039" s="21">
        <f>+SUMIFS(Resultados_Dic3!K$3:K$99980,Resultados_Dic3!$F$3:$F$99980,Produccion_UO!$K1039,Resultados_Dic3!$D$3:$D$99980,Produccion_UO!$L$1011,Resultados_Dic3!$E$3:$E$99980,Produccion_UO!$J1039,Resultados_Dic3!$A$3:$A$99980,Produccion_UO!$H1039)*$I$978</f>
        <v>0.36296449497919497</v>
      </c>
      <c r="Q1039" s="21">
        <f>+SUMIFS(Resultados_Dic3!L$3:L$99980,Resultados_Dic3!$F$3:$F$99980,Produccion_UO!$K1039,Resultados_Dic3!$D$3:$D$99980,Produccion_UO!$L$1011,Resultados_Dic3!$E$3:$E$99980,Produccion_UO!$J1039,Resultados_Dic3!$A$3:$A$99980,Produccion_UO!$H1039)*$I$978</f>
        <v>0.37582449497919501</v>
      </c>
      <c r="R1039" s="21">
        <f>+SUMIFS(Resultados_Dic3!M$3:M$99980,Resultados_Dic3!$F$3:$F$99980,Produccion_UO!$K1039,Resultados_Dic3!$D$3:$D$99980,Produccion_UO!$L$1011,Resultados_Dic3!$E$3:$E$99980,Produccion_UO!$J1039,Resultados_Dic3!$A$3:$A$99980,Produccion_UO!$H1039)*$I$978</f>
        <v>0.38883632998612999</v>
      </c>
      <c r="S1039" s="21">
        <f>+SUMIFS(Resultados_Dic3!N$3:N$99980,Resultados_Dic3!$F$3:$F$99980,Produccion_UO!$K1039,Resultados_Dic3!$D$3:$D$99980,Produccion_UO!$L$1011,Resultados_Dic3!$E$3:$E$99980,Produccion_UO!$J1039,Resultados_Dic3!$A$3:$A$99980,Produccion_UO!$H1039)*$I$978</f>
        <v>0.40200000000000002</v>
      </c>
      <c r="T1039" s="21">
        <f>+SUMIFS(Resultados_Dic3!O$3:O$99980,Resultados_Dic3!$F$3:$F$99980,Produccion_UO!$K1039,Resultados_Dic3!$D$3:$D$99980,Produccion_UO!$L$1011,Resultados_Dic3!$E$3:$E$99980,Produccion_UO!$J1039,Resultados_Dic3!$A$3:$A$99980,Produccion_UO!$H1039)*$I$978</f>
        <v>0.41122424247485301</v>
      </c>
      <c r="U1039" s="21">
        <f>+SUMIFS(Resultados_Dic3!P$3:P$99980,Resultados_Dic3!$F$3:$F$99980,Produccion_UO!$K1039,Resultados_Dic3!$D$3:$D$99980,Produccion_UO!$L$1011,Resultados_Dic3!$E$3:$E$99980,Produccion_UO!$J1039,Resultados_Dic3!$A$3:$A$99980,Produccion_UO!$H1039)*$I$978</f>
        <v>0.42045636371227901</v>
      </c>
      <c r="V1039" s="21">
        <f>+SUMIFS(Resultados_Dic3!Q$3:Q$99980,Resultados_Dic3!$F$3:$F$99980,Produccion_UO!$K1039,Resultados_Dic3!$D$3:$D$99980,Produccion_UO!$L$1011,Resultados_Dic3!$E$3:$E$99980,Produccion_UO!$J1039,Resultados_Dic3!$A$3:$A$99980,Produccion_UO!$H1039)*$I$978</f>
        <v>0.42969636371227898</v>
      </c>
      <c r="W1039" s="21">
        <f>+SUMIFS(Resultados_Dic3!R$3:R$99980,Resultados_Dic3!$F$3:$F$99980,Produccion_UO!$K1039,Resultados_Dic3!$D$3:$D$99980,Produccion_UO!$L$1011,Resultados_Dic3!$E$3:$E$99980,Produccion_UO!$J1039,Resultados_Dic3!$A$3:$A$99980,Produccion_UO!$H1039)*$I$978</f>
        <v>0.43894424247485198</v>
      </c>
      <c r="X1039" s="21">
        <f>+SUMIFS(Resultados_Dic3!S$3:S$99980,Resultados_Dic3!$F$3:$F$99980,Produccion_UO!$K1039,Resultados_Dic3!$D$3:$D$99980,Produccion_UO!$L$1011,Resultados_Dic3!$E$3:$E$99980,Produccion_UO!$J1039,Resultados_Dic3!$A$3:$A$99980,Produccion_UO!$H1039)*$I$978</f>
        <v>0.44819999999999899</v>
      </c>
      <c r="Y1039" s="21">
        <f>+SUMIFS(Resultados_Dic3!T$3:T$99980,Resultados_Dic3!$F$3:$F$99980,Produccion_UO!$K1039,Resultados_Dic3!$D$3:$D$99980,Produccion_UO!$L$1011,Resultados_Dic3!$E$3:$E$99980,Produccion_UO!$J1039,Resultados_Dic3!$A$3:$A$99980,Produccion_UO!$H1039)*$I$978</f>
        <v>0.45561493737629599</v>
      </c>
      <c r="Z1039" s="21">
        <f>+SUMIFS(Resultados_Dic3!U$3:U$99980,Resultados_Dic3!$F$3:$F$99980,Produccion_UO!$K1039,Resultados_Dic3!$D$3:$D$99980,Produccion_UO!$L$1011,Resultados_Dic3!$E$3:$E$99980,Produccion_UO!$J1039,Resultados_Dic3!$A$3:$A$99980,Produccion_UO!$H1039)*$I$978</f>
        <v>0.46298240606444502</v>
      </c>
      <c r="AA1039" s="21">
        <f>+SUMIFS(Resultados_Dic3!V$3:V$99980,Resultados_Dic3!$F$3:$F$99980,Produccion_UO!$K1039,Resultados_Dic3!$D$3:$D$99980,Produccion_UO!$L$1011,Resultados_Dic3!$E$3:$E$99980,Produccion_UO!$J1039,Resultados_Dic3!$A$3:$A$99980,Produccion_UO!$H1039)*$I$978</f>
        <v>0.47030240606444501</v>
      </c>
      <c r="AB1039" s="21">
        <f>+SUMIFS(Resultados_Dic3!W$3:W$99980,Resultados_Dic3!$F$3:$F$99980,Produccion_UO!$K1039,Resultados_Dic3!$D$3:$D$99980,Produccion_UO!$L$1011,Resultados_Dic3!$E$3:$E$99980,Produccion_UO!$J1039,Resultados_Dic3!$A$3:$A$99980,Produccion_UO!$H1039)*$I$978</f>
        <v>0.47757493737629603</v>
      </c>
      <c r="AC1039" s="21">
        <f>+SUMIFS(Resultados_Dic3!X$3:X$99980,Resultados_Dic3!$F$3:$F$99980,Produccion_UO!$K1039,Resultados_Dic3!$D$3:$D$99980,Produccion_UO!$L$1011,Resultados_Dic3!$E$3:$E$99980,Produccion_UO!$J1039,Resultados_Dic3!$A$3:$A$99980,Produccion_UO!$H1039)*$I$978</f>
        <v>0.48480000000000001</v>
      </c>
      <c r="AD1039" s="21">
        <f>+SUMIFS(Resultados_Dic3!Y$3:Y$99980,Resultados_Dic3!$F$3:$F$99980,Produccion_UO!$K1039,Resultados_Dic3!$D$3:$D$99980,Produccion_UO!$L$1011,Resultados_Dic3!$E$3:$E$99980,Produccion_UO!$J1039,Resultados_Dic3!$A$3:$A$99980,Produccion_UO!$H1039)*$I$978</f>
        <v>0.49227896082378603</v>
      </c>
      <c r="AE1039" s="21">
        <f>+SUMIFS(Resultados_Dic3!Z$3:Z$99980,Resultados_Dic3!$F$3:$F$99980,Produccion_UO!$K1039,Resultados_Dic3!$D$3:$D$99980,Produccion_UO!$L$1011,Resultados_Dic3!$E$3:$E$99980,Produccion_UO!$J1039,Resultados_Dic3!$A$3:$A$99980,Produccion_UO!$H1039)*$I$978</f>
        <v>0.49968844123567902</v>
      </c>
      <c r="AF1039" s="21">
        <f>+SUMIFS(Resultados_Dic3!AA$3:AA$99980,Resultados_Dic3!$F$3:$F$99980,Produccion_UO!$K1039,Resultados_Dic3!$D$3:$D$99980,Produccion_UO!$L$1011,Resultados_Dic3!$E$3:$E$99980,Produccion_UO!$J1039,Resultados_Dic3!$A$3:$A$99980,Produccion_UO!$H1039)*$I$978</f>
        <v>0.50702844123567903</v>
      </c>
      <c r="AG1039" s="21">
        <f>+SUMIFS(Resultados_Dic3!AB$3:AB$99980,Resultados_Dic3!$F$3:$F$99980,Produccion_UO!$K1039,Resultados_Dic3!$D$3:$D$99980,Produccion_UO!$L$1011,Resultados_Dic3!$E$3:$E$99980,Produccion_UO!$J1039,Resultados_Dic3!$A$3:$A$99980,Produccion_UO!$H1039)*$I$978</f>
        <v>0.51429896082378601</v>
      </c>
      <c r="AH1039" s="21">
        <f>+SUMIFS(Resultados_Dic3!AC$3:AC$99980,Resultados_Dic3!$F$3:$F$99980,Produccion_UO!$K1039,Resultados_Dic3!$D$3:$D$99980,Produccion_UO!$L$1011,Resultados_Dic3!$E$3:$E$99980,Produccion_UO!$J1039,Resultados_Dic3!$A$3:$A$99980,Produccion_UO!$H1039)*$I$978</f>
        <v>0.52150000000000096</v>
      </c>
      <c r="AI1039" s="21">
        <f>+SUMIFS(Resultados_Dic3!AD$3:AD$99980,Resultados_Dic3!$F$3:$F$99980,Produccion_UO!$K1039,Resultados_Dic3!$D$3:$D$99980,Produccion_UO!$L$1011,Resultados_Dic3!$E$3:$E$99980,Produccion_UO!$J1039,Resultados_Dic3!$A$3:$A$99980,Produccion_UO!$H1039)*$I$978</f>
        <v>0.53214600518604904</v>
      </c>
      <c r="AJ1039" s="21">
        <f>+SUMIFS(Resultados_Dic3!AE$3:AE$99980,Resultados_Dic3!$F$3:$F$99980,Produccion_UO!$K1039,Resultados_Dic3!$D$3:$D$99980,Produccion_UO!$L$1011,Resultados_Dic3!$E$3:$E$99980,Produccion_UO!$J1039,Resultados_Dic3!$A$3:$A$99980,Produccion_UO!$H1039)*$I$978</f>
        <v>0.54272900777907196</v>
      </c>
      <c r="AK1039" s="21">
        <f>+SUMIFS(Resultados_Dic3!AF$3:AF$99980,Resultados_Dic3!$F$3:$F$99980,Produccion_UO!$K1039,Resultados_Dic3!$D$3:$D$99980,Produccion_UO!$L$1011,Resultados_Dic3!$E$3:$E$99980,Produccion_UO!$J1039,Resultados_Dic3!$A$3:$A$99980,Produccion_UO!$H1039)*$I$978</f>
        <v>0.55324900777907204</v>
      </c>
      <c r="AL1039" s="21">
        <f>+SUMIFS(Resultados_Dic3!AG$3:AG$99980,Resultados_Dic3!$F$3:$F$99980,Produccion_UO!$K1039,Resultados_Dic3!$D$3:$D$99980,Produccion_UO!$L$1011,Resultados_Dic3!$E$3:$E$99980,Produccion_UO!$J1039,Resultados_Dic3!$A$3:$A$99980,Produccion_UO!$H1039)*$I$978</f>
        <v>0.56370600518604796</v>
      </c>
      <c r="AM1039" s="21">
        <f>+SUMIFS(Resultados_Dic3!AH$3:AH$99980,Resultados_Dic3!$F$3:$F$99980,Produccion_UO!$K1039,Resultados_Dic3!$D$3:$D$99980,Produccion_UO!$L$1011,Resultados_Dic3!$E$3:$E$99980,Produccion_UO!$J1039,Resultados_Dic3!$A$3:$A$99980,Produccion_UO!$H1039)*$I$978</f>
        <v>0.57410000000000005</v>
      </c>
      <c r="AN1039" s="21">
        <f>+SUMIFS(Resultados_Dic3!AI$3:AI$99980,Resultados_Dic3!$F$3:$F$99980,Produccion_UO!$K1039,Resultados_Dic3!$D$3:$D$99980,Produccion_UO!$L$1011,Resultados_Dic3!$E$3:$E$99980,Produccion_UO!$J1039,Resultados_Dic3!$A$3:$A$99980,Produccion_UO!$H1039)*$I$978</f>
        <v>0.58739548744630998</v>
      </c>
      <c r="AO1039" s="21">
        <f>+SUMIFS(Resultados_Dic3!AJ$3:AJ$99980,Resultados_Dic3!$F$3:$F$99980,Produccion_UO!$K1039,Resultados_Dic3!$D$3:$D$99980,Produccion_UO!$L$1011,Resultados_Dic3!$E$3:$E$99980,Produccion_UO!$J1039,Resultados_Dic3!$A$3:$A$99980,Produccion_UO!$H1039)*$I$978</f>
        <v>0.60062323116946403</v>
      </c>
      <c r="AP1039" s="21">
        <f>+SUMIFS(Resultados_Dic3!AK$3:AK$99980,Resultados_Dic3!$F$3:$F$99980,Produccion_UO!$K1039,Resultados_Dic3!$D$3:$D$99980,Produccion_UO!$L$1011,Resultados_Dic3!$E$3:$E$99980,Produccion_UO!$J1039,Resultados_Dic3!$A$3:$A$99980,Produccion_UO!$H1039)*$I$978</f>
        <v>0.61378323116946398</v>
      </c>
      <c r="AQ1039" s="21">
        <f>+SUMIFS(Resultados_Dic3!AL$3:AL$99980,Resultados_Dic3!$F$3:$F$99980,Produccion_UO!$K1039,Resultados_Dic3!$D$3:$D$99980,Produccion_UO!$L$1011,Resultados_Dic3!$E$3:$E$99980,Produccion_UO!$J1039,Resultados_Dic3!$A$3:$A$99980,Produccion_UO!$H1039)*$I$978</f>
        <v>0.62687548744630905</v>
      </c>
      <c r="AR1039" s="226">
        <f>+SUMIFS(Resultados_Dic3!AM$3:AM$99980,Resultados_Dic3!$F$3:$F$99980,Produccion_UO!$K1039,Resultados_Dic3!$D$3:$D$99980,Produccion_UO!$L$1011,Resultados_Dic3!$E$3:$E$99980,Produccion_UO!$J1039,Resultados_Dic3!$A$3:$A$99980,Produccion_UO!$H1039)*$I$978</f>
        <v>0.63990000000000002</v>
      </c>
    </row>
    <row r="1040" spans="8:44" x14ac:dyDescent="0.25">
      <c r="H1040" s="17" t="str">
        <f t="shared" si="269"/>
        <v>DIC7</v>
      </c>
      <c r="I1040" s="24"/>
      <c r="J1040" s="24" t="s">
        <v>69</v>
      </c>
      <c r="K1040" s="108" t="s">
        <v>238</v>
      </c>
      <c r="L1040" s="264" t="s">
        <v>760</v>
      </c>
      <c r="M1040" s="270">
        <f>+SUMIFS(Resultados_Dic3!H$3:H$99980,Resultados_Dic3!$F$3:$F$99980,Produccion_UO!$K1040,Resultados_Dic3!$D$3:$D$99980,Produccion_UO!$L$1011,Resultados_Dic3!$E$3:$E$99980,Produccion_UO!$J1040,Resultados_Dic3!$A$3:$A$99980,Produccion_UO!$H1040)*$I$978</f>
        <v>0</v>
      </c>
      <c r="N1040" s="21">
        <f>+SUMIFS(Resultados_Dic3!I$3:I$99980,Resultados_Dic3!$F$3:$F$99980,Produccion_UO!$K1040,Resultados_Dic3!$D$3:$D$99980,Produccion_UO!$L$1011,Resultados_Dic3!$E$3:$E$99980,Produccion_UO!$J1040,Resultados_Dic3!$A$3:$A$99980,Produccion_UO!$H1040)*$I$978</f>
        <v>0</v>
      </c>
      <c r="O1040" s="21">
        <f>+SUMIFS(Resultados_Dic3!J$3:J$99980,Resultados_Dic3!$F$3:$F$99980,Produccion_UO!$K1040,Resultados_Dic3!$D$3:$D$99980,Produccion_UO!$L$1011,Resultados_Dic3!$E$3:$E$99980,Produccion_UO!$J1040,Resultados_Dic3!$A$3:$A$99980,Produccion_UO!$H1040)*$I$978</f>
        <v>0</v>
      </c>
      <c r="P1040" s="21">
        <f>+SUMIFS(Resultados_Dic3!K$3:K$99980,Resultados_Dic3!$F$3:$F$99980,Produccion_UO!$K1040,Resultados_Dic3!$D$3:$D$99980,Produccion_UO!$L$1011,Resultados_Dic3!$E$3:$E$99980,Produccion_UO!$J1040,Resultados_Dic3!$A$3:$A$99980,Produccion_UO!$H1040)*$I$978</f>
        <v>0</v>
      </c>
      <c r="Q1040" s="21">
        <f>+SUMIFS(Resultados_Dic3!L$3:L$99980,Resultados_Dic3!$F$3:$F$99980,Produccion_UO!$K1040,Resultados_Dic3!$D$3:$D$99980,Produccion_UO!$L$1011,Resultados_Dic3!$E$3:$E$99980,Produccion_UO!$J1040,Resultados_Dic3!$A$3:$A$99980,Produccion_UO!$H1040)*$I$978</f>
        <v>0</v>
      </c>
      <c r="R1040" s="21">
        <f>+SUMIFS(Resultados_Dic3!M$3:M$99980,Resultados_Dic3!$F$3:$F$99980,Produccion_UO!$K1040,Resultados_Dic3!$D$3:$D$99980,Produccion_UO!$L$1011,Resultados_Dic3!$E$3:$E$99980,Produccion_UO!$J1040,Resultados_Dic3!$A$3:$A$99980,Produccion_UO!$H1040)*$I$978</f>
        <v>0</v>
      </c>
      <c r="S1040" s="21">
        <f>+SUMIFS(Resultados_Dic3!N$3:N$99980,Resultados_Dic3!$F$3:$F$99980,Produccion_UO!$K1040,Resultados_Dic3!$D$3:$D$99980,Produccion_UO!$L$1011,Resultados_Dic3!$E$3:$E$99980,Produccion_UO!$J1040,Resultados_Dic3!$A$3:$A$99980,Produccion_UO!$H1040)*$I$978</f>
        <v>0</v>
      </c>
      <c r="T1040" s="21">
        <f>+SUMIFS(Resultados_Dic3!O$3:O$99980,Resultados_Dic3!$F$3:$F$99980,Produccion_UO!$K1040,Resultados_Dic3!$D$3:$D$99980,Produccion_UO!$L$1011,Resultados_Dic3!$E$3:$E$99980,Produccion_UO!$J1040,Resultados_Dic3!$A$3:$A$99980,Produccion_UO!$H1040)*$I$978</f>
        <v>0</v>
      </c>
      <c r="U1040" s="21">
        <f>+SUMIFS(Resultados_Dic3!P$3:P$99980,Resultados_Dic3!$F$3:$F$99980,Produccion_UO!$K1040,Resultados_Dic3!$D$3:$D$99980,Produccion_UO!$L$1011,Resultados_Dic3!$E$3:$E$99980,Produccion_UO!$J1040,Resultados_Dic3!$A$3:$A$99980,Produccion_UO!$H1040)*$I$978</f>
        <v>0</v>
      </c>
      <c r="V1040" s="21">
        <f>+SUMIFS(Resultados_Dic3!Q$3:Q$99980,Resultados_Dic3!$F$3:$F$99980,Produccion_UO!$K1040,Resultados_Dic3!$D$3:$D$99980,Produccion_UO!$L$1011,Resultados_Dic3!$E$3:$E$99980,Produccion_UO!$J1040,Resultados_Dic3!$A$3:$A$99980,Produccion_UO!$H1040)*$I$978</f>
        <v>0</v>
      </c>
      <c r="W1040" s="21">
        <f>+SUMIFS(Resultados_Dic3!R$3:R$99980,Resultados_Dic3!$F$3:$F$99980,Produccion_UO!$K1040,Resultados_Dic3!$D$3:$D$99980,Produccion_UO!$L$1011,Resultados_Dic3!$E$3:$E$99980,Produccion_UO!$J1040,Resultados_Dic3!$A$3:$A$99980,Produccion_UO!$H1040)*$I$978</f>
        <v>0</v>
      </c>
      <c r="X1040" s="21">
        <f>+SUMIFS(Resultados_Dic3!S$3:S$99980,Resultados_Dic3!$F$3:$F$99980,Produccion_UO!$K1040,Resultados_Dic3!$D$3:$D$99980,Produccion_UO!$L$1011,Resultados_Dic3!$E$3:$E$99980,Produccion_UO!$J1040,Resultados_Dic3!$A$3:$A$99980,Produccion_UO!$H1040)*$I$978</f>
        <v>0</v>
      </c>
      <c r="Y1040" s="21">
        <f>+SUMIFS(Resultados_Dic3!T$3:T$99980,Resultados_Dic3!$F$3:$F$99980,Produccion_UO!$K1040,Resultados_Dic3!$D$3:$D$99980,Produccion_UO!$L$1011,Resultados_Dic3!$E$3:$E$99980,Produccion_UO!$J1040,Resultados_Dic3!$A$3:$A$99980,Produccion_UO!$H1040)*$I$978</f>
        <v>0</v>
      </c>
      <c r="Z1040" s="21">
        <f>+SUMIFS(Resultados_Dic3!U$3:U$99980,Resultados_Dic3!$F$3:$F$99980,Produccion_UO!$K1040,Resultados_Dic3!$D$3:$D$99980,Produccion_UO!$L$1011,Resultados_Dic3!$E$3:$E$99980,Produccion_UO!$J1040,Resultados_Dic3!$A$3:$A$99980,Produccion_UO!$H1040)*$I$978</f>
        <v>0</v>
      </c>
      <c r="AA1040" s="21">
        <f>+SUMIFS(Resultados_Dic3!V$3:V$99980,Resultados_Dic3!$F$3:$F$99980,Produccion_UO!$K1040,Resultados_Dic3!$D$3:$D$99980,Produccion_UO!$L$1011,Resultados_Dic3!$E$3:$E$99980,Produccion_UO!$J1040,Resultados_Dic3!$A$3:$A$99980,Produccion_UO!$H1040)*$I$978</f>
        <v>0</v>
      </c>
      <c r="AB1040" s="21">
        <f>+SUMIFS(Resultados_Dic3!W$3:W$99980,Resultados_Dic3!$F$3:$F$99980,Produccion_UO!$K1040,Resultados_Dic3!$D$3:$D$99980,Produccion_UO!$L$1011,Resultados_Dic3!$E$3:$E$99980,Produccion_UO!$J1040,Resultados_Dic3!$A$3:$A$99980,Produccion_UO!$H1040)*$I$978</f>
        <v>0</v>
      </c>
      <c r="AC1040" s="21">
        <f>+SUMIFS(Resultados_Dic3!X$3:X$99980,Resultados_Dic3!$F$3:$F$99980,Produccion_UO!$K1040,Resultados_Dic3!$D$3:$D$99980,Produccion_UO!$L$1011,Resultados_Dic3!$E$3:$E$99980,Produccion_UO!$J1040,Resultados_Dic3!$A$3:$A$99980,Produccion_UO!$H1040)*$I$978</f>
        <v>0</v>
      </c>
      <c r="AD1040" s="21">
        <f>+SUMIFS(Resultados_Dic3!Y$3:Y$99980,Resultados_Dic3!$F$3:$F$99980,Produccion_UO!$K1040,Resultados_Dic3!$D$3:$D$99980,Produccion_UO!$L$1011,Resultados_Dic3!$E$3:$E$99980,Produccion_UO!$J1040,Resultados_Dic3!$A$3:$A$99980,Produccion_UO!$H1040)*$I$978</f>
        <v>0</v>
      </c>
      <c r="AE1040" s="21">
        <f>+SUMIFS(Resultados_Dic3!Z$3:Z$99980,Resultados_Dic3!$F$3:$F$99980,Produccion_UO!$K1040,Resultados_Dic3!$D$3:$D$99980,Produccion_UO!$L$1011,Resultados_Dic3!$E$3:$E$99980,Produccion_UO!$J1040,Resultados_Dic3!$A$3:$A$99980,Produccion_UO!$H1040)*$I$978</f>
        <v>0</v>
      </c>
      <c r="AF1040" s="21">
        <f>+SUMIFS(Resultados_Dic3!AA$3:AA$99980,Resultados_Dic3!$F$3:$F$99980,Produccion_UO!$K1040,Resultados_Dic3!$D$3:$D$99980,Produccion_UO!$L$1011,Resultados_Dic3!$E$3:$E$99980,Produccion_UO!$J1040,Resultados_Dic3!$A$3:$A$99980,Produccion_UO!$H1040)*$I$978</f>
        <v>0</v>
      </c>
      <c r="AG1040" s="21">
        <f>+SUMIFS(Resultados_Dic3!AB$3:AB$99980,Resultados_Dic3!$F$3:$F$99980,Produccion_UO!$K1040,Resultados_Dic3!$D$3:$D$99980,Produccion_UO!$L$1011,Resultados_Dic3!$E$3:$E$99980,Produccion_UO!$J1040,Resultados_Dic3!$A$3:$A$99980,Produccion_UO!$H1040)*$I$978</f>
        <v>0</v>
      </c>
      <c r="AH1040" s="21">
        <f>+SUMIFS(Resultados_Dic3!AC$3:AC$99980,Resultados_Dic3!$F$3:$F$99980,Produccion_UO!$K1040,Resultados_Dic3!$D$3:$D$99980,Produccion_UO!$L$1011,Resultados_Dic3!$E$3:$E$99980,Produccion_UO!$J1040,Resultados_Dic3!$A$3:$A$99980,Produccion_UO!$H1040)*$I$978</f>
        <v>0</v>
      </c>
      <c r="AI1040" s="21">
        <f>+SUMIFS(Resultados_Dic3!AD$3:AD$99980,Resultados_Dic3!$F$3:$F$99980,Produccion_UO!$K1040,Resultados_Dic3!$D$3:$D$99980,Produccion_UO!$L$1011,Resultados_Dic3!$E$3:$E$99980,Produccion_UO!$J1040,Resultados_Dic3!$A$3:$A$99980,Produccion_UO!$H1040)*$I$978</f>
        <v>0</v>
      </c>
      <c r="AJ1040" s="21">
        <f>+SUMIFS(Resultados_Dic3!AE$3:AE$99980,Resultados_Dic3!$F$3:$F$99980,Produccion_UO!$K1040,Resultados_Dic3!$D$3:$D$99980,Produccion_UO!$L$1011,Resultados_Dic3!$E$3:$E$99980,Produccion_UO!$J1040,Resultados_Dic3!$A$3:$A$99980,Produccion_UO!$H1040)*$I$978</f>
        <v>0</v>
      </c>
      <c r="AK1040" s="21">
        <f>+SUMIFS(Resultados_Dic3!AF$3:AF$99980,Resultados_Dic3!$F$3:$F$99980,Produccion_UO!$K1040,Resultados_Dic3!$D$3:$D$99980,Produccion_UO!$L$1011,Resultados_Dic3!$E$3:$E$99980,Produccion_UO!$J1040,Resultados_Dic3!$A$3:$A$99980,Produccion_UO!$H1040)*$I$978</f>
        <v>0</v>
      </c>
      <c r="AL1040" s="21">
        <f>+SUMIFS(Resultados_Dic3!AG$3:AG$99980,Resultados_Dic3!$F$3:$F$99980,Produccion_UO!$K1040,Resultados_Dic3!$D$3:$D$99980,Produccion_UO!$L$1011,Resultados_Dic3!$E$3:$E$99980,Produccion_UO!$J1040,Resultados_Dic3!$A$3:$A$99980,Produccion_UO!$H1040)*$I$978</f>
        <v>0</v>
      </c>
      <c r="AM1040" s="21">
        <f>+SUMIFS(Resultados_Dic3!AH$3:AH$99980,Resultados_Dic3!$F$3:$F$99980,Produccion_UO!$K1040,Resultados_Dic3!$D$3:$D$99980,Produccion_UO!$L$1011,Resultados_Dic3!$E$3:$E$99980,Produccion_UO!$J1040,Resultados_Dic3!$A$3:$A$99980,Produccion_UO!$H1040)*$I$978</f>
        <v>0</v>
      </c>
      <c r="AN1040" s="21">
        <f>+SUMIFS(Resultados_Dic3!AI$3:AI$99980,Resultados_Dic3!$F$3:$F$99980,Produccion_UO!$K1040,Resultados_Dic3!$D$3:$D$99980,Produccion_UO!$L$1011,Resultados_Dic3!$E$3:$E$99980,Produccion_UO!$J1040,Resultados_Dic3!$A$3:$A$99980,Produccion_UO!$H1040)*$I$978</f>
        <v>0</v>
      </c>
      <c r="AO1040" s="21">
        <f>+SUMIFS(Resultados_Dic3!AJ$3:AJ$99980,Resultados_Dic3!$F$3:$F$99980,Produccion_UO!$K1040,Resultados_Dic3!$D$3:$D$99980,Produccion_UO!$L$1011,Resultados_Dic3!$E$3:$E$99980,Produccion_UO!$J1040,Resultados_Dic3!$A$3:$A$99980,Produccion_UO!$H1040)*$I$978</f>
        <v>0</v>
      </c>
      <c r="AP1040" s="21">
        <f>+SUMIFS(Resultados_Dic3!AK$3:AK$99980,Resultados_Dic3!$F$3:$F$99980,Produccion_UO!$K1040,Resultados_Dic3!$D$3:$D$99980,Produccion_UO!$L$1011,Resultados_Dic3!$E$3:$E$99980,Produccion_UO!$J1040,Resultados_Dic3!$A$3:$A$99980,Produccion_UO!$H1040)*$I$978</f>
        <v>0</v>
      </c>
      <c r="AQ1040" s="21">
        <f>+SUMIFS(Resultados_Dic3!AL$3:AL$99980,Resultados_Dic3!$F$3:$F$99980,Produccion_UO!$K1040,Resultados_Dic3!$D$3:$D$99980,Produccion_UO!$L$1011,Resultados_Dic3!$E$3:$E$99980,Produccion_UO!$J1040,Resultados_Dic3!$A$3:$A$99980,Produccion_UO!$H1040)*$I$978</f>
        <v>0</v>
      </c>
      <c r="AR1040" s="226">
        <f>+SUMIFS(Resultados_Dic3!AM$3:AM$99980,Resultados_Dic3!$F$3:$F$99980,Produccion_UO!$K1040,Resultados_Dic3!$D$3:$D$99980,Produccion_UO!$L$1011,Resultados_Dic3!$E$3:$E$99980,Produccion_UO!$J1040,Resultados_Dic3!$A$3:$A$99980,Produccion_UO!$H1040)*$I$978</f>
        <v>0</v>
      </c>
    </row>
    <row r="1041" spans="8:44" x14ac:dyDescent="0.25">
      <c r="H1041" s="17" t="str">
        <f t="shared" si="269"/>
        <v>DIC7</v>
      </c>
      <c r="I1041" s="24"/>
      <c r="J1041" s="24" t="s">
        <v>70</v>
      </c>
      <c r="K1041" s="108" t="s">
        <v>238</v>
      </c>
      <c r="L1041" s="264" t="s">
        <v>761</v>
      </c>
      <c r="M1041" s="271">
        <f>+SUMIFS(Resultados_Dic3!H$3:H$99980,Resultados_Dic3!$F$3:$F$99980,Produccion_UO!$K1041,Resultados_Dic3!$D$3:$D$99980,Produccion_UO!$L$1011,Resultados_Dic3!$E$3:$E$99980,Produccion_UO!$J1041,Resultados_Dic3!$A$3:$A$99980,Produccion_UO!$H1041)*$I$978</f>
        <v>7.3300000000000004E-2</v>
      </c>
      <c r="N1041" s="272">
        <f>+SUMIFS(Resultados_Dic3!I$3:I$99980,Resultados_Dic3!$F$3:$F$99980,Produccion_UO!$K1041,Resultados_Dic3!$D$3:$D$99980,Produccion_UO!$L$1011,Resultados_Dic3!$E$3:$E$99980,Produccion_UO!$J1041,Resultados_Dic3!$A$3:$A$99980,Produccion_UO!$H1041)*$I$978</f>
        <v>6.7599999999999993E-2</v>
      </c>
      <c r="O1041" s="272">
        <f>+SUMIFS(Resultados_Dic3!J$3:J$99980,Resultados_Dic3!$F$3:$F$99980,Produccion_UO!$K1041,Resultados_Dic3!$D$3:$D$99980,Produccion_UO!$L$1011,Resultados_Dic3!$E$3:$E$99980,Produccion_UO!$J1041,Resultados_Dic3!$A$3:$A$99980,Produccion_UO!$H1041)*$I$978</f>
        <v>7.0082714591920697E-2</v>
      </c>
      <c r="P1041" s="272">
        <f>+SUMIFS(Resultados_Dic3!K$3:K$99980,Resultados_Dic3!$F$3:$F$99980,Produccion_UO!$K1041,Resultados_Dic3!$D$3:$D$99980,Produccion_UO!$L$1011,Resultados_Dic3!$E$3:$E$99980,Produccion_UO!$J1041,Resultados_Dic3!$A$3:$A$99980,Produccion_UO!$H1041)*$I$978</f>
        <v>7.2594071887881098E-2</v>
      </c>
      <c r="Q1041" s="272">
        <f>+SUMIFS(Resultados_Dic3!L$3:L$99980,Resultados_Dic3!$F$3:$F$99980,Produccion_UO!$K1041,Resultados_Dic3!$D$3:$D$99980,Produccion_UO!$L$1011,Resultados_Dic3!$E$3:$E$99980,Produccion_UO!$J1041,Resultados_Dic3!$A$3:$A$99980,Produccion_UO!$H1041)*$I$978</f>
        <v>7.5134071887881099E-2</v>
      </c>
      <c r="R1041" s="272">
        <f>+SUMIFS(Resultados_Dic3!M$3:M$99980,Resultados_Dic3!$F$3:$F$99980,Produccion_UO!$K1041,Resultados_Dic3!$D$3:$D$99980,Produccion_UO!$L$1011,Resultados_Dic3!$E$3:$E$99980,Produccion_UO!$J1041,Resultados_Dic3!$A$3:$A$99980,Produccion_UO!$H1041)*$I$978</f>
        <v>7.7702714591920699E-2</v>
      </c>
      <c r="S1041" s="272">
        <f>+SUMIFS(Resultados_Dic3!N$3:N$99980,Resultados_Dic3!$F$3:$F$99980,Produccion_UO!$K1041,Resultados_Dic3!$D$3:$D$99980,Produccion_UO!$L$1011,Resultados_Dic3!$E$3:$E$99980,Produccion_UO!$J1041,Resultados_Dic3!$A$3:$A$99980,Produccion_UO!$H1041)*$I$978</f>
        <v>8.0300000000000094E-2</v>
      </c>
      <c r="T1041" s="272">
        <f>+SUMIFS(Resultados_Dic3!O$3:O$99980,Resultados_Dic3!$F$3:$F$99980,Produccion_UO!$K1041,Resultados_Dic3!$D$3:$D$99980,Produccion_UO!$L$1011,Resultados_Dic3!$E$3:$E$99980,Produccion_UO!$J1041,Resultados_Dic3!$A$3:$A$99980,Produccion_UO!$H1041)*$I$978</f>
        <v>8.2008639763959196E-2</v>
      </c>
      <c r="U1041" s="272">
        <f>+SUMIFS(Resultados_Dic3!P$3:P$99980,Resultados_Dic3!$F$3:$F$99980,Produccion_UO!$K1041,Resultados_Dic3!$D$3:$D$99980,Produccion_UO!$L$1011,Resultados_Dic3!$E$3:$E$99980,Produccion_UO!$J1041,Resultados_Dic3!$A$3:$A$99980,Produccion_UO!$H1041)*$I$978</f>
        <v>8.3712959645938806E-2</v>
      </c>
      <c r="V1041" s="272">
        <f>+SUMIFS(Resultados_Dic3!Q$3:Q$99980,Resultados_Dic3!$F$3:$F$99980,Produccion_UO!$K1041,Resultados_Dic3!$D$3:$D$99980,Produccion_UO!$L$1011,Resultados_Dic3!$E$3:$E$99980,Produccion_UO!$J1041,Resultados_Dic3!$A$3:$A$99980,Produccion_UO!$H1041)*$I$978</f>
        <v>8.5412959645938799E-2</v>
      </c>
      <c r="W1041" s="272">
        <f>+SUMIFS(Resultados_Dic3!R$3:R$99980,Resultados_Dic3!$F$3:$F$99980,Produccion_UO!$K1041,Resultados_Dic3!$D$3:$D$99980,Produccion_UO!$L$1011,Resultados_Dic3!$E$3:$E$99980,Produccion_UO!$J1041,Resultados_Dic3!$A$3:$A$99980,Produccion_UO!$H1041)*$I$978</f>
        <v>8.7108639763959203E-2</v>
      </c>
      <c r="X1041" s="272">
        <f>+SUMIFS(Resultados_Dic3!S$3:S$99980,Resultados_Dic3!$F$3:$F$99980,Produccion_UO!$K1041,Resultados_Dic3!$D$3:$D$99980,Produccion_UO!$L$1011,Resultados_Dic3!$E$3:$E$99980,Produccion_UO!$J1041,Resultados_Dic3!$A$3:$A$99980,Produccion_UO!$H1041)*$I$978</f>
        <v>8.8800000000000004E-2</v>
      </c>
      <c r="Y1041" s="272">
        <f>+SUMIFS(Resultados_Dic3!T$3:T$99980,Resultados_Dic3!$F$3:$F$99980,Produccion_UO!$K1041,Resultados_Dic3!$D$3:$D$99980,Produccion_UO!$L$1011,Resultados_Dic3!$E$3:$E$99980,Produccion_UO!$J1041,Resultados_Dic3!$A$3:$A$99980,Produccion_UO!$H1041)*$I$978</f>
        <v>8.9906333707150093E-2</v>
      </c>
      <c r="Z1041" s="272">
        <f>+SUMIFS(Resultados_Dic3!U$3:U$99980,Resultados_Dic3!$F$3:$F$99980,Produccion_UO!$K1041,Resultados_Dic3!$D$3:$D$99980,Produccion_UO!$L$1011,Resultados_Dic3!$E$3:$E$99980,Produccion_UO!$J1041,Resultados_Dic3!$A$3:$A$99980,Produccion_UO!$H1041)*$I$978</f>
        <v>9.0989500560725203E-2</v>
      </c>
      <c r="AA1041" s="272">
        <f>+SUMIFS(Resultados_Dic3!V$3:V$99980,Resultados_Dic3!$F$3:$F$99980,Produccion_UO!$K1041,Resultados_Dic3!$D$3:$D$99980,Produccion_UO!$L$1011,Resultados_Dic3!$E$3:$E$99980,Produccion_UO!$J1041,Resultados_Dic3!$A$3:$A$99980,Produccion_UO!$H1041)*$I$978</f>
        <v>9.2049500560725195E-2</v>
      </c>
      <c r="AB1041" s="272">
        <f>+SUMIFS(Resultados_Dic3!W$3:W$99980,Resultados_Dic3!$F$3:$F$99980,Produccion_UO!$K1041,Resultados_Dic3!$D$3:$D$99980,Produccion_UO!$L$1011,Resultados_Dic3!$E$3:$E$99980,Produccion_UO!$J1041,Resultados_Dic3!$A$3:$A$99980,Produccion_UO!$H1041)*$I$978</f>
        <v>9.3086333707150207E-2</v>
      </c>
      <c r="AC1041" s="272">
        <f>+SUMIFS(Resultados_Dic3!X$3:X$99980,Resultados_Dic3!$F$3:$F$99980,Produccion_UO!$K1041,Resultados_Dic3!$D$3:$D$99980,Produccion_UO!$L$1011,Resultados_Dic3!$E$3:$E$99980,Produccion_UO!$J1041,Resultados_Dic3!$A$3:$A$99980,Produccion_UO!$H1041)*$I$978</f>
        <v>9.4100000000000003E-2</v>
      </c>
      <c r="AD1041" s="272">
        <f>+SUMIFS(Resultados_Dic3!Y$3:Y$99980,Resultados_Dic3!$F$3:$F$99980,Produccion_UO!$K1041,Resultados_Dic3!$D$3:$D$99980,Produccion_UO!$L$1011,Resultados_Dic3!$E$3:$E$99980,Produccion_UO!$J1041,Resultados_Dic3!$A$3:$A$99980,Produccion_UO!$H1041)*$I$978</f>
        <v>9.5119575120785796E-2</v>
      </c>
      <c r="AE1041" s="272">
        <f>+SUMIFS(Resultados_Dic3!Z$3:Z$99980,Resultados_Dic3!$F$3:$F$99980,Produccion_UO!$K1041,Resultados_Dic3!$D$3:$D$99980,Produccion_UO!$L$1011,Resultados_Dic3!$E$3:$E$99980,Produccion_UO!$J1041,Resultados_Dic3!$A$3:$A$99980,Produccion_UO!$H1041)*$I$978</f>
        <v>9.6109362681178701E-2</v>
      </c>
      <c r="AF1041" s="272">
        <f>+SUMIFS(Resultados_Dic3!AA$3:AA$99980,Resultados_Dic3!$F$3:$F$99980,Produccion_UO!$K1041,Resultados_Dic3!$D$3:$D$99980,Produccion_UO!$L$1011,Resultados_Dic3!$E$3:$E$99980,Produccion_UO!$J1041,Resultados_Dic3!$A$3:$A$99980,Produccion_UO!$H1041)*$I$978</f>
        <v>9.7069362681178703E-2</v>
      </c>
      <c r="AG1041" s="272">
        <f>+SUMIFS(Resultados_Dic3!AB$3:AB$99980,Resultados_Dic3!$F$3:$F$99980,Produccion_UO!$K1041,Resultados_Dic3!$D$3:$D$99980,Produccion_UO!$L$1011,Resultados_Dic3!$E$3:$E$99980,Produccion_UO!$J1041,Resultados_Dic3!$A$3:$A$99980,Produccion_UO!$H1041)*$I$978</f>
        <v>9.7999575120785803E-2</v>
      </c>
      <c r="AH1041" s="272">
        <f>+SUMIFS(Resultados_Dic3!AC$3:AC$99980,Resultados_Dic3!$F$3:$F$99980,Produccion_UO!$K1041,Resultados_Dic3!$D$3:$D$99980,Produccion_UO!$L$1011,Resultados_Dic3!$E$3:$E$99980,Produccion_UO!$J1041,Resultados_Dic3!$A$3:$A$99980,Produccion_UO!$H1041)*$I$978</f>
        <v>9.8900000000000002E-2</v>
      </c>
      <c r="AI1041" s="272">
        <f>+SUMIFS(Resultados_Dic3!AD$3:AD$99980,Resultados_Dic3!$F$3:$F$99980,Produccion_UO!$K1041,Resultados_Dic3!$D$3:$D$99980,Produccion_UO!$L$1011,Resultados_Dic3!$E$3:$E$99980,Produccion_UO!$J1041,Resultados_Dic3!$A$3:$A$99980,Produccion_UO!$H1041)*$I$978</f>
        <v>0.100685016591958</v>
      </c>
      <c r="AJ1041" s="272">
        <f>+SUMIFS(Resultados_Dic3!AE$3:AE$99980,Resultados_Dic3!$F$3:$F$99980,Produccion_UO!$K1041,Resultados_Dic3!$D$3:$D$99980,Produccion_UO!$L$1011,Resultados_Dic3!$E$3:$E$99980,Produccion_UO!$J1041,Resultados_Dic3!$A$3:$A$99980,Produccion_UO!$H1041)*$I$978</f>
        <v>0.102447524887936</v>
      </c>
      <c r="AK1041" s="272">
        <f>+SUMIFS(Resultados_Dic3!AF$3:AF$99980,Resultados_Dic3!$F$3:$F$99980,Produccion_UO!$K1041,Resultados_Dic3!$D$3:$D$99980,Produccion_UO!$L$1011,Resultados_Dic3!$E$3:$E$99980,Produccion_UO!$J1041,Resultados_Dic3!$A$3:$A$99980,Produccion_UO!$H1041)*$I$978</f>
        <v>0.10418752488793601</v>
      </c>
      <c r="AL1041" s="272">
        <f>+SUMIFS(Resultados_Dic3!AG$3:AG$99980,Resultados_Dic3!$F$3:$F$99980,Produccion_UO!$K1041,Resultados_Dic3!$D$3:$D$99980,Produccion_UO!$L$1011,Resultados_Dic3!$E$3:$E$99980,Produccion_UO!$J1041,Resultados_Dic3!$A$3:$A$99980,Produccion_UO!$H1041)*$I$978</f>
        <v>0.105905016591958</v>
      </c>
      <c r="AM1041" s="272">
        <f>+SUMIFS(Resultados_Dic3!AH$3:AH$99980,Resultados_Dic3!$F$3:$F$99980,Produccion_UO!$K1041,Resultados_Dic3!$D$3:$D$99980,Produccion_UO!$L$1011,Resultados_Dic3!$E$3:$E$99980,Produccion_UO!$J1041,Resultados_Dic3!$A$3:$A$99980,Produccion_UO!$H1041)*$I$978</f>
        <v>0.1076</v>
      </c>
      <c r="AN1041" s="272">
        <f>+SUMIFS(Resultados_Dic3!AI$3:AI$99980,Resultados_Dic3!$F$3:$F$99980,Produccion_UO!$K1041,Resultados_Dic3!$D$3:$D$99980,Produccion_UO!$L$1011,Resultados_Dic3!$E$3:$E$99980,Produccion_UO!$J1041,Resultados_Dic3!$A$3:$A$99980,Produccion_UO!$H1041)*$I$978</f>
        <v>0.11003141532925199</v>
      </c>
      <c r="AO1041" s="272">
        <f>+SUMIFS(Resultados_Dic3!AJ$3:AJ$99980,Resultados_Dic3!$F$3:$F$99980,Produccion_UO!$K1041,Resultados_Dic3!$D$3:$D$99980,Produccion_UO!$L$1011,Resultados_Dic3!$E$3:$E$99980,Produccion_UO!$J1041,Resultados_Dic3!$A$3:$A$99980,Produccion_UO!$H1041)*$I$978</f>
        <v>0.112447122993878</v>
      </c>
      <c r="AP1041" s="272">
        <f>+SUMIFS(Resultados_Dic3!AK$3:AK$99980,Resultados_Dic3!$F$3:$F$99980,Produccion_UO!$K1041,Resultados_Dic3!$D$3:$D$99980,Produccion_UO!$L$1011,Resultados_Dic3!$E$3:$E$99980,Produccion_UO!$J1041,Resultados_Dic3!$A$3:$A$99980,Produccion_UO!$H1041)*$I$978</f>
        <v>0.114847122993878</v>
      </c>
      <c r="AQ1041" s="272">
        <f>+SUMIFS(Resultados_Dic3!AL$3:AL$99980,Resultados_Dic3!$F$3:$F$99980,Produccion_UO!$K1041,Resultados_Dic3!$D$3:$D$99980,Produccion_UO!$L$1011,Resultados_Dic3!$E$3:$E$99980,Produccion_UO!$J1041,Resultados_Dic3!$A$3:$A$99980,Produccion_UO!$H1041)*$I$978</f>
        <v>0.11723141532925201</v>
      </c>
      <c r="AR1041" s="227">
        <f>+SUMIFS(Resultados_Dic3!AM$3:AM$99980,Resultados_Dic3!$F$3:$F$99980,Produccion_UO!$K1041,Resultados_Dic3!$D$3:$D$99980,Produccion_UO!$L$1011,Resultados_Dic3!$E$3:$E$99980,Produccion_UO!$J1041,Resultados_Dic3!$A$3:$A$99980,Produccion_UO!$H1041)*$I$978</f>
        <v>0.1196</v>
      </c>
    </row>
    <row r="1042" spans="8:44" x14ac:dyDescent="0.25">
      <c r="H1042" s="17" t="str">
        <f t="shared" si="269"/>
        <v>DIC7</v>
      </c>
      <c r="I1042" s="24"/>
      <c r="J1042" s="24" t="s">
        <v>71</v>
      </c>
      <c r="K1042" s="108" t="s">
        <v>238</v>
      </c>
      <c r="L1042" s="264" t="s">
        <v>43</v>
      </c>
      <c r="M1042" s="271">
        <f>+SUMIFS(Resultados_Dic3!H$3:H$99980,Resultados_Dic3!$F$3:$F$99980,Produccion_UO!$K1042,Resultados_Dic3!$D$3:$D$99980,Produccion_UO!$L$1011,Resultados_Dic3!$E$3:$E$99980,Produccion_UO!$J1042,Resultados_Dic3!$A$3:$A$99980,Produccion_UO!$H1042)*$I$978</f>
        <v>4.1689999999999996</v>
      </c>
      <c r="N1042" s="272">
        <f>+SUMIFS(Resultados_Dic3!I$3:I$99980,Resultados_Dic3!$F$3:$F$99980,Produccion_UO!$K1042,Resultados_Dic3!$D$3:$D$99980,Produccion_UO!$L$1011,Resultados_Dic3!$E$3:$E$99980,Produccion_UO!$J1042,Resultados_Dic3!$A$3:$A$99980,Produccion_UO!$H1042)*$I$978</f>
        <v>4.0277000000000003</v>
      </c>
      <c r="O1042" s="272">
        <f>+SUMIFS(Resultados_Dic3!J$3:J$99980,Resultados_Dic3!$F$3:$F$99980,Produccion_UO!$K1042,Resultados_Dic3!$D$3:$D$99980,Produccion_UO!$L$1011,Resultados_Dic3!$E$3:$E$99980,Produccion_UO!$J1042,Resultados_Dic3!$A$3:$A$99980,Produccion_UO!$H1042)*$I$978</f>
        <v>4.06188816819851</v>
      </c>
      <c r="P1042" s="272">
        <f>+SUMIFS(Resultados_Dic3!K$3:K$99980,Resultados_Dic3!$F$3:$F$99980,Produccion_UO!$K1042,Resultados_Dic3!$D$3:$D$99980,Produccion_UO!$L$1011,Resultados_Dic3!$E$3:$E$99980,Produccion_UO!$J1042,Resultados_Dic3!$A$3:$A$99980,Produccion_UO!$H1042)*$I$978</f>
        <v>4.0913122522977696</v>
      </c>
      <c r="Q1042" s="272">
        <f>+SUMIFS(Resultados_Dic3!L$3:L$99980,Resultados_Dic3!$F$3:$F$99980,Produccion_UO!$K1042,Resultados_Dic3!$D$3:$D$99980,Produccion_UO!$L$1011,Resultados_Dic3!$E$3:$E$99980,Produccion_UO!$J1042,Resultados_Dic3!$A$3:$A$99980,Produccion_UO!$H1042)*$I$978</f>
        <v>4.1159722522977704</v>
      </c>
      <c r="R1042" s="272">
        <f>+SUMIFS(Resultados_Dic3!M$3:M$99980,Resultados_Dic3!$F$3:$F$99980,Produccion_UO!$K1042,Resultados_Dic3!$D$3:$D$99980,Produccion_UO!$L$1011,Resultados_Dic3!$E$3:$E$99980,Produccion_UO!$J1042,Resultados_Dic3!$A$3:$A$99980,Produccion_UO!$H1042)*$I$978</f>
        <v>4.1358681681985097</v>
      </c>
      <c r="S1042" s="272">
        <f>+SUMIFS(Resultados_Dic3!N$3:N$99980,Resultados_Dic3!$F$3:$F$99980,Produccion_UO!$K1042,Resultados_Dic3!$D$3:$D$99980,Produccion_UO!$L$1011,Resultados_Dic3!$E$3:$E$99980,Produccion_UO!$J1042,Resultados_Dic3!$A$3:$A$99980,Produccion_UO!$H1042)*$I$978</f>
        <v>4.1509999999999998</v>
      </c>
      <c r="T1042" s="272">
        <f>+SUMIFS(Resultados_Dic3!O$3:O$99980,Resultados_Dic3!$F$3:$F$99980,Produccion_UO!$K1042,Resultados_Dic3!$D$3:$D$99980,Produccion_UO!$L$1011,Resultados_Dic3!$E$3:$E$99980,Produccion_UO!$J1042,Resultados_Dic3!$A$3:$A$99980,Produccion_UO!$H1042)*$I$978</f>
        <v>4.1745852000461099</v>
      </c>
      <c r="U1042" s="272">
        <f>+SUMIFS(Resultados_Dic3!P$3:P$99980,Resultados_Dic3!$F$3:$F$99980,Produccion_UO!$K1042,Resultados_Dic3!$D$3:$D$99980,Produccion_UO!$L$1011,Resultados_Dic3!$E$3:$E$99980,Produccion_UO!$J1042,Resultados_Dic3!$A$3:$A$99980,Produccion_UO!$H1042)*$I$978</f>
        <v>4.1950978000691697</v>
      </c>
      <c r="V1042" s="272">
        <f>+SUMIFS(Resultados_Dic3!Q$3:Q$99980,Resultados_Dic3!$F$3:$F$99980,Produccion_UO!$K1042,Resultados_Dic3!$D$3:$D$99980,Produccion_UO!$L$1011,Resultados_Dic3!$E$3:$E$99980,Produccion_UO!$J1042,Resultados_Dic3!$A$3:$A$99980,Produccion_UO!$H1042)*$I$978</f>
        <v>4.2125378000691702</v>
      </c>
      <c r="W1042" s="272">
        <f>+SUMIFS(Resultados_Dic3!R$3:R$99980,Resultados_Dic3!$F$3:$F$99980,Produccion_UO!$K1042,Resultados_Dic3!$D$3:$D$99980,Produccion_UO!$L$1011,Resultados_Dic3!$E$3:$E$99980,Produccion_UO!$J1042,Resultados_Dic3!$A$3:$A$99980,Produccion_UO!$H1042)*$I$978</f>
        <v>4.2269052000461098</v>
      </c>
      <c r="X1042" s="272">
        <f>+SUMIFS(Resultados_Dic3!S$3:S$99980,Resultados_Dic3!$F$3:$F$99980,Produccion_UO!$K1042,Resultados_Dic3!$D$3:$D$99980,Produccion_UO!$L$1011,Resultados_Dic3!$E$3:$E$99980,Produccion_UO!$J1042,Resultados_Dic3!$A$3:$A$99980,Produccion_UO!$H1042)*$I$978</f>
        <v>4.2382</v>
      </c>
      <c r="Y1042" s="272">
        <f>+SUMIFS(Resultados_Dic3!T$3:T$99980,Resultados_Dic3!$F$3:$F$99980,Produccion_UO!$K1042,Resultados_Dic3!$D$3:$D$99980,Produccion_UO!$L$1011,Resultados_Dic3!$E$3:$E$99980,Produccion_UO!$J1042,Resultados_Dic3!$A$3:$A$99980,Produccion_UO!$H1042)*$I$978</f>
        <v>4.2563970764245198</v>
      </c>
      <c r="Z1042" s="272">
        <f>+SUMIFS(Resultados_Dic3!U$3:U$99980,Resultados_Dic3!$F$3:$F$99980,Produccion_UO!$K1042,Resultados_Dic3!$D$3:$D$99980,Produccion_UO!$L$1011,Resultados_Dic3!$E$3:$E$99980,Produccion_UO!$J1042,Resultados_Dic3!$A$3:$A$99980,Produccion_UO!$H1042)*$I$978</f>
        <v>4.2721756146367902</v>
      </c>
      <c r="AA1042" s="272">
        <f>+SUMIFS(Resultados_Dic3!V$3:V$99980,Resultados_Dic3!$F$3:$F$99980,Produccion_UO!$K1042,Resultados_Dic3!$D$3:$D$99980,Produccion_UO!$L$1011,Resultados_Dic3!$E$3:$E$99980,Produccion_UO!$J1042,Resultados_Dic3!$A$3:$A$99980,Produccion_UO!$H1042)*$I$978</f>
        <v>4.2855356146367898</v>
      </c>
      <c r="AB1042" s="272">
        <f>+SUMIFS(Resultados_Dic3!W$3:W$99980,Resultados_Dic3!$F$3:$F$99980,Produccion_UO!$K1042,Resultados_Dic3!$D$3:$D$99980,Produccion_UO!$L$1011,Resultados_Dic3!$E$3:$E$99980,Produccion_UO!$J1042,Resultados_Dic3!$A$3:$A$99980,Produccion_UO!$H1042)*$I$978</f>
        <v>4.2964770764245301</v>
      </c>
      <c r="AC1042" s="272">
        <f>+SUMIFS(Resultados_Dic3!X$3:X$99980,Resultados_Dic3!$F$3:$F$99980,Produccion_UO!$K1042,Resultados_Dic3!$D$3:$D$99980,Produccion_UO!$L$1011,Resultados_Dic3!$E$3:$E$99980,Produccion_UO!$J1042,Resultados_Dic3!$A$3:$A$99980,Produccion_UO!$H1042)*$I$978</f>
        <v>4.3050000000000104</v>
      </c>
      <c r="AD1042" s="272">
        <f>+SUMIFS(Resultados_Dic3!Y$3:Y$99980,Resultados_Dic3!$F$3:$F$99980,Produccion_UO!$K1042,Resultados_Dic3!$D$3:$D$99980,Produccion_UO!$L$1011,Resultados_Dic3!$E$3:$E$99980,Produccion_UO!$J1042,Resultados_Dic3!$A$3:$A$99980,Produccion_UO!$H1042)*$I$978</f>
        <v>4.3232109180216103</v>
      </c>
      <c r="AE1042" s="272">
        <f>+SUMIFS(Resultados_Dic3!Z$3:Z$99980,Resultados_Dic3!$F$3:$F$99980,Produccion_UO!$K1042,Resultados_Dic3!$D$3:$D$99980,Produccion_UO!$L$1011,Resultados_Dic3!$E$3:$E$99980,Produccion_UO!$J1042,Resultados_Dic3!$A$3:$A$99980,Produccion_UO!$H1042)*$I$978</f>
        <v>4.33898637703241</v>
      </c>
      <c r="AF1042" s="272">
        <f>+SUMIFS(Resultados_Dic3!AA$3:AA$99980,Resultados_Dic3!$F$3:$F$99980,Produccion_UO!$K1042,Resultados_Dic3!$D$3:$D$99980,Produccion_UO!$L$1011,Resultados_Dic3!$E$3:$E$99980,Produccion_UO!$J1042,Resultados_Dic3!$A$3:$A$99980,Produccion_UO!$H1042)*$I$978</f>
        <v>4.3523263770324103</v>
      </c>
      <c r="AG1042" s="272">
        <f>+SUMIFS(Resultados_Dic3!AB$3:AB$99980,Resultados_Dic3!$F$3:$F$99980,Produccion_UO!$K1042,Resultados_Dic3!$D$3:$D$99980,Produccion_UO!$L$1011,Resultados_Dic3!$E$3:$E$99980,Produccion_UO!$J1042,Resultados_Dic3!$A$3:$A$99980,Produccion_UO!$H1042)*$I$978</f>
        <v>4.3632309180216096</v>
      </c>
      <c r="AH1042" s="272">
        <f>+SUMIFS(Resultados_Dic3!AC$3:AC$99980,Resultados_Dic3!$F$3:$F$99980,Produccion_UO!$K1042,Resultados_Dic3!$D$3:$D$99980,Produccion_UO!$L$1011,Resultados_Dic3!$E$3:$E$99980,Produccion_UO!$J1042,Resultados_Dic3!$A$3:$A$99980,Produccion_UO!$H1042)*$I$978</f>
        <v>4.3716999999999997</v>
      </c>
      <c r="AI1042" s="272">
        <f>+SUMIFS(Resultados_Dic3!AD$3:AD$99980,Resultados_Dic3!$F$3:$F$99980,Produccion_UO!$K1042,Resultados_Dic3!$D$3:$D$99980,Produccion_UO!$L$1011,Resultados_Dic3!$E$3:$E$99980,Produccion_UO!$J1042,Resultados_Dic3!$A$3:$A$99980,Produccion_UO!$H1042)*$I$978</f>
        <v>4.3981089739167096</v>
      </c>
      <c r="AJ1042" s="272">
        <f>+SUMIFS(Resultados_Dic3!AE$3:AE$99980,Resultados_Dic3!$F$3:$F$99980,Produccion_UO!$K1042,Resultados_Dic3!$D$3:$D$99980,Produccion_UO!$L$1011,Resultados_Dic3!$E$3:$E$99980,Produccion_UO!$J1042,Resultados_Dic3!$A$3:$A$99980,Produccion_UO!$H1042)*$I$978</f>
        <v>4.4211534608750602</v>
      </c>
      <c r="AK1042" s="272">
        <f>+SUMIFS(Resultados_Dic3!AF$3:AF$99980,Resultados_Dic3!$F$3:$F$99980,Produccion_UO!$K1042,Resultados_Dic3!$D$3:$D$99980,Produccion_UO!$L$1011,Resultados_Dic3!$E$3:$E$99980,Produccion_UO!$J1042,Resultados_Dic3!$A$3:$A$99980,Produccion_UO!$H1042)*$I$978</f>
        <v>4.4408334608750604</v>
      </c>
      <c r="AL1042" s="272">
        <f>+SUMIFS(Resultados_Dic3!AG$3:AG$99980,Resultados_Dic3!$F$3:$F$99980,Produccion_UO!$K1042,Resultados_Dic3!$D$3:$D$99980,Produccion_UO!$L$1011,Resultados_Dic3!$E$3:$E$99980,Produccion_UO!$J1042,Resultados_Dic3!$A$3:$A$99980,Produccion_UO!$H1042)*$I$978</f>
        <v>4.4571489739167101</v>
      </c>
      <c r="AM1042" s="272">
        <f>+SUMIFS(Resultados_Dic3!AH$3:AH$99980,Resultados_Dic3!$F$3:$F$99980,Produccion_UO!$K1042,Resultados_Dic3!$D$3:$D$99980,Produccion_UO!$L$1011,Resultados_Dic3!$E$3:$E$99980,Produccion_UO!$J1042,Resultados_Dic3!$A$3:$A$99980,Produccion_UO!$H1042)*$I$978</f>
        <v>4.4701000000000004</v>
      </c>
      <c r="AN1042" s="272">
        <f>+SUMIFS(Resultados_Dic3!AI$3:AI$99980,Resultados_Dic3!$F$3:$F$99980,Produccion_UO!$K1042,Resultados_Dic3!$D$3:$D$99980,Produccion_UO!$L$1011,Resultados_Dic3!$E$3:$E$99980,Produccion_UO!$J1042,Resultados_Dic3!$A$3:$A$99980,Produccion_UO!$H1042)*$I$978</f>
        <v>4.5030791846845597</v>
      </c>
      <c r="AO1042" s="272">
        <f>+SUMIFS(Resultados_Dic3!AJ$3:AJ$99980,Resultados_Dic3!$F$3:$F$99980,Produccion_UO!$K1042,Resultados_Dic3!$D$3:$D$99980,Produccion_UO!$L$1011,Resultados_Dic3!$E$3:$E$99980,Produccion_UO!$J1042,Resultados_Dic3!$A$3:$A$99980,Produccion_UO!$H1042)*$I$978</f>
        <v>4.5320187770268401</v>
      </c>
      <c r="AP1042" s="272">
        <f>+SUMIFS(Resultados_Dic3!AK$3:AK$99980,Resultados_Dic3!$F$3:$F$99980,Produccion_UO!$K1042,Resultados_Dic3!$D$3:$D$99980,Produccion_UO!$L$1011,Resultados_Dic3!$E$3:$E$99980,Produccion_UO!$J1042,Resultados_Dic3!$A$3:$A$99980,Produccion_UO!$H1042)*$I$978</f>
        <v>4.5569187770268398</v>
      </c>
      <c r="AQ1042" s="272">
        <f>+SUMIFS(Resultados_Dic3!AL$3:AL$99980,Resultados_Dic3!$F$3:$F$99980,Produccion_UO!$K1042,Resultados_Dic3!$D$3:$D$99980,Produccion_UO!$L$1011,Resultados_Dic3!$E$3:$E$99980,Produccion_UO!$J1042,Resultados_Dic3!$A$3:$A$99980,Produccion_UO!$H1042)*$I$978</f>
        <v>4.5777791846845597</v>
      </c>
      <c r="AR1042" s="227">
        <f>+SUMIFS(Resultados_Dic3!AM$3:AM$99980,Resultados_Dic3!$F$3:$F$99980,Produccion_UO!$K1042,Resultados_Dic3!$D$3:$D$99980,Produccion_UO!$L$1011,Resultados_Dic3!$E$3:$E$99980,Produccion_UO!$J1042,Resultados_Dic3!$A$3:$A$99980,Produccion_UO!$H1042)*$I$978</f>
        <v>4.5945999999999998</v>
      </c>
    </row>
    <row r="1043" spans="8:44" x14ac:dyDescent="0.25">
      <c r="H1043" s="17" t="str">
        <f t="shared" si="269"/>
        <v>DIC7</v>
      </c>
      <c r="I1043" s="24"/>
      <c r="J1043" s="24" t="s">
        <v>158</v>
      </c>
      <c r="K1043" s="108" t="s">
        <v>238</v>
      </c>
      <c r="L1043" s="264" t="s">
        <v>755</v>
      </c>
      <c r="M1043" s="270">
        <f>+SUMIFS(Resultados_Dic3!H$3:H$99980,Resultados_Dic3!$F$3:$F$99980,Produccion_UO!$K1043,Resultados_Dic3!$D$3:$D$99980,Produccion_UO!$K1029,Resultados_Dic3!$E$3:$E$99980,Produccion_UO!$J1043,Resultados_Dic3!$A$3:$A$99980,Produccion_UO!$H1043)*$I$978</f>
        <v>5915.3014289008197</v>
      </c>
      <c r="N1043" s="270">
        <f>+SUMIFS(Resultados_Dic3!I$3:I$99980,Resultados_Dic3!$F$3:$F$99980,Produccion_UO!$K1043,Resultados_Dic3!$D$3:$D$99980,Produccion_UO!$K1029,Resultados_Dic3!$E$3:$E$99980,Produccion_UO!$J1043,Resultados_Dic3!$A$3:$A$99980,Produccion_UO!$H1043)*$I$978</f>
        <v>5415.5462786959497</v>
      </c>
      <c r="O1043" s="270">
        <f>+SUMIFS(Resultados_Dic3!J$3:J$99980,Resultados_Dic3!$F$3:$F$99980,Produccion_UO!$K1043,Resultados_Dic3!$D$3:$D$99980,Produccion_UO!$K1029,Resultados_Dic3!$E$3:$E$99980,Produccion_UO!$J1043,Resultados_Dic3!$A$3:$A$99980,Produccion_UO!$H1043)*$I$978</f>
        <v>5575.1997345659202</v>
      </c>
      <c r="P1043" s="270">
        <f>+SUMIFS(Resultados_Dic3!K$3:K$99980,Resultados_Dic3!$F$3:$F$99980,Produccion_UO!$K1043,Resultados_Dic3!$D$3:$D$99980,Produccion_UO!$K1029,Resultados_Dic3!$E$3:$E$99980,Produccion_UO!$J1043,Resultados_Dic3!$A$3:$A$99980,Produccion_UO!$H1043)*$I$978</f>
        <v>5734.9153048531898</v>
      </c>
      <c r="Q1043" s="270">
        <f>+SUMIFS(Resultados_Dic3!L$3:L$99980,Resultados_Dic3!$F$3:$F$99980,Produccion_UO!$K1043,Resultados_Dic3!$D$3:$D$99980,Produccion_UO!$K1029,Resultados_Dic3!$E$3:$E$99980,Produccion_UO!$J1043,Resultados_Dic3!$A$3:$A$99980,Produccion_UO!$H1043)*$I$978</f>
        <v>5894.6929895577596</v>
      </c>
      <c r="R1043" s="270">
        <f>+SUMIFS(Resultados_Dic3!M$3:M$99980,Resultados_Dic3!$F$3:$F$99980,Produccion_UO!$K1043,Resultados_Dic3!$D$3:$D$99980,Produccion_UO!$K1029,Resultados_Dic3!$E$3:$E$99980,Produccion_UO!$J1043,Resultados_Dic3!$A$3:$A$99980,Produccion_UO!$H1043)*$I$978</f>
        <v>6054.5327886796304</v>
      </c>
      <c r="S1043" s="270">
        <f>+SUMIFS(Resultados_Dic3!N$3:N$99980,Resultados_Dic3!$F$3:$F$99980,Produccion_UO!$K1043,Resultados_Dic3!$D$3:$D$99980,Produccion_UO!$K1029,Resultados_Dic3!$E$3:$E$99980,Produccion_UO!$J1043,Resultados_Dic3!$A$3:$A$99980,Produccion_UO!$H1043)*$I$978</f>
        <v>6214.4347022187903</v>
      </c>
      <c r="T1043" s="270">
        <f>+SUMIFS(Resultados_Dic3!O$3:O$99980,Resultados_Dic3!$F$3:$F$99980,Produccion_UO!$K1043,Resultados_Dic3!$D$3:$D$99980,Produccion_UO!$K1029,Resultados_Dic3!$E$3:$E$99980,Produccion_UO!$J1043,Resultados_Dic3!$A$3:$A$99980,Produccion_UO!$H1043)*$I$978</f>
        <v>6354.8193814629503</v>
      </c>
      <c r="U1043" s="270">
        <f>+SUMIFS(Resultados_Dic3!P$3:P$99980,Resultados_Dic3!$F$3:$F$99980,Produccion_UO!$K1043,Resultados_Dic3!$D$3:$D$99980,Produccion_UO!$K1029,Resultados_Dic3!$E$3:$E$99980,Produccion_UO!$J1043,Resultados_Dic3!$A$3:$A$99980,Produccion_UO!$H1043)*$I$978</f>
        <v>6495.2285500385196</v>
      </c>
      <c r="V1043" s="270">
        <f>+SUMIFS(Resultados_Dic3!Q$3:Q$99980,Resultados_Dic3!$F$3:$F$99980,Produccion_UO!$K1043,Resultados_Dic3!$D$3:$D$99980,Produccion_UO!$K1029,Resultados_Dic3!$E$3:$E$99980,Produccion_UO!$J1043,Resultados_Dic3!$A$3:$A$99980,Produccion_UO!$H1043)*$I$978</f>
        <v>6635.6622079455101</v>
      </c>
      <c r="W1043" s="270">
        <f>+SUMIFS(Resultados_Dic3!R$3:R$99980,Resultados_Dic3!$F$3:$F$99980,Produccion_UO!$K1043,Resultados_Dic3!$D$3:$D$99980,Produccion_UO!$K1029,Resultados_Dic3!$E$3:$E$99980,Produccion_UO!$J1043,Resultados_Dic3!$A$3:$A$99980,Produccion_UO!$H1043)*$I$978</f>
        <v>6776.1203551839199</v>
      </c>
      <c r="X1043" s="270">
        <f>+SUMIFS(Resultados_Dic3!S$3:S$99980,Resultados_Dic3!$F$3:$F$99980,Produccion_UO!$K1043,Resultados_Dic3!$D$3:$D$99980,Produccion_UO!$K1029,Resultados_Dic3!$E$3:$E$99980,Produccion_UO!$J1043,Resultados_Dic3!$A$3:$A$99980,Produccion_UO!$H1043)*$I$978</f>
        <v>6916.6029917537298</v>
      </c>
      <c r="Y1043" s="270">
        <f>+SUMIFS(Resultados_Dic3!T$3:T$99980,Resultados_Dic3!$F$3:$F$99980,Produccion_UO!$K1043,Resultados_Dic3!$D$3:$D$99980,Produccion_UO!$K1029,Resultados_Dic3!$E$3:$E$99980,Produccion_UO!$J1043,Resultados_Dic3!$A$3:$A$99980,Produccion_UO!$H1043)*$I$978</f>
        <v>7050.5516861365904</v>
      </c>
      <c r="Z1043" s="270">
        <f>+SUMIFS(Resultados_Dic3!U$3:U$99980,Resultados_Dic3!$F$3:$F$99980,Produccion_UO!$K1043,Resultados_Dic3!$D$3:$D$99980,Produccion_UO!$K1029,Resultados_Dic3!$E$3:$E$99980,Produccion_UO!$J1043,Resultados_Dic3!$A$3:$A$99980,Produccion_UO!$H1043)*$I$978</f>
        <v>7184.5084496814998</v>
      </c>
      <c r="AA1043" s="270">
        <f>+SUMIFS(Resultados_Dic3!V$3:V$99980,Resultados_Dic3!$F$3:$F$99980,Produccion_UO!$K1043,Resultados_Dic3!$D$3:$D$99980,Produccion_UO!$K1029,Resultados_Dic3!$E$3:$E$99980,Produccion_UO!$J1043,Resultados_Dic3!$A$3:$A$99980,Produccion_UO!$H1043)*$I$978</f>
        <v>7318.4732823884497</v>
      </c>
      <c r="AB1043" s="270">
        <f>+SUMIFS(Resultados_Dic3!W$3:W$99980,Resultados_Dic3!$F$3:$F$99980,Produccion_UO!$K1043,Resultados_Dic3!$D$3:$D$99980,Produccion_UO!$K1029,Resultados_Dic3!$E$3:$E$99980,Produccion_UO!$J1043,Resultados_Dic3!$A$3:$A$99980,Produccion_UO!$H1043)*$I$978</f>
        <v>7452.4461842574501</v>
      </c>
      <c r="AC1043" s="270">
        <f>+SUMIFS(Resultados_Dic3!X$3:X$99980,Resultados_Dic3!$F$3:$F$99980,Produccion_UO!$K1043,Resultados_Dic3!$D$3:$D$99980,Produccion_UO!$K1029,Resultados_Dic3!$E$3:$E$99980,Produccion_UO!$J1043,Resultados_Dic3!$A$3:$A$99980,Produccion_UO!$H1043)*$I$978</f>
        <v>7586.4271552884902</v>
      </c>
      <c r="AD1043" s="270">
        <f>+SUMIFS(Resultados_Dic3!Y$3:Y$99980,Resultados_Dic3!$F$3:$F$99980,Produccion_UO!$K1043,Resultados_Dic3!$D$3:$D$99980,Produccion_UO!$K1029,Resultados_Dic3!$E$3:$E$99980,Produccion_UO!$J1043,Resultados_Dic3!$A$3:$A$99980,Produccion_UO!$H1043)*$I$978</f>
        <v>7732.3936608089498</v>
      </c>
      <c r="AE1043" s="270">
        <f>+SUMIFS(Resultados_Dic3!Z$3:Z$99980,Resultados_Dic3!$F$3:$F$99980,Produccion_UO!$K1043,Resultados_Dic3!$D$3:$D$99980,Produccion_UO!$K1029,Resultados_Dic3!$E$3:$E$99980,Produccion_UO!$J1043,Resultados_Dic3!$A$3:$A$99980,Produccion_UO!$H1043)*$I$978</f>
        <v>7878.0939486158504</v>
      </c>
      <c r="AF1043" s="270">
        <f>+SUMIFS(Resultados_Dic3!AA$3:AA$99980,Resultados_Dic3!$F$3:$F$99980,Produccion_UO!$K1043,Resultados_Dic3!$D$3:$D$99980,Produccion_UO!$K1029,Resultados_Dic3!$E$3:$E$99980,Produccion_UO!$J1043,Resultados_Dic3!$A$3:$A$99980,Produccion_UO!$H1043)*$I$978</f>
        <v>8024.0663002257597</v>
      </c>
      <c r="AG1043" s="270">
        <f>+SUMIFS(Resultados_Dic3!AB$3:AB$99980,Resultados_Dic3!$F$3:$F$99980,Produccion_UO!$K1043,Resultados_Dic3!$D$3:$D$99980,Produccion_UO!$K1029,Resultados_Dic3!$E$3:$E$99980,Produccion_UO!$J1043,Resultados_Dic3!$A$3:$A$99980,Produccion_UO!$H1043)*$I$978</f>
        <v>8170.0429468228203</v>
      </c>
      <c r="AH1043" s="270">
        <f>+SUMIFS(Resultados_Dic3!AC$3:AC$99980,Resultados_Dic3!$F$3:$F$99980,Produccion_UO!$K1043,Resultados_Dic3!$D$3:$D$99980,Produccion_UO!$K1029,Resultados_Dic3!$E$3:$E$99980,Produccion_UO!$J1043,Resultados_Dic3!$A$3:$A$99980,Produccion_UO!$H1043)*$I$978</f>
        <v>8316.0238884070095</v>
      </c>
      <c r="AI1043" s="270">
        <f>+SUMIFS(Resultados_Dic3!AD$3:AD$99980,Resultados_Dic3!$F$3:$F$99980,Produccion_UO!$K1043,Resultados_Dic3!$D$3:$D$99980,Produccion_UO!$K1029,Resultados_Dic3!$E$3:$E$99980,Produccion_UO!$J1043,Resultados_Dic3!$A$3:$A$99980,Produccion_UO!$H1043)*$I$978</f>
        <v>8508.3702347649505</v>
      </c>
      <c r="AJ1043" s="270">
        <f>+SUMIFS(Resultados_Dic3!AE$3:AE$99980,Resultados_Dic3!$F$3:$F$99980,Produccion_UO!$K1043,Resultados_Dic3!$D$3:$D$99980,Produccion_UO!$K1029,Resultados_Dic3!$E$3:$E$99980,Produccion_UO!$J1043,Resultados_Dic3!$A$3:$A$99980,Produccion_UO!$H1043)*$I$978</f>
        <v>8700.7312185990995</v>
      </c>
      <c r="AK1043" s="270">
        <f>+SUMIFS(Resultados_Dic3!AF$3:AF$99980,Resultados_Dic3!$F$3:$F$99980,Produccion_UO!$K1043,Resultados_Dic3!$D$3:$D$99980,Produccion_UO!$K1029,Resultados_Dic3!$E$3:$E$99980,Produccion_UO!$J1043,Resultados_Dic3!$A$3:$A$99980,Produccion_UO!$H1043)*$I$978</f>
        <v>8893.1068399094202</v>
      </c>
      <c r="AL1043" s="270">
        <f>+SUMIFS(Resultados_Dic3!AG$3:AG$99980,Resultados_Dic3!$F$3:$F$99980,Produccion_UO!$K1043,Resultados_Dic3!$D$3:$D$99980,Produccion_UO!$K1029,Resultados_Dic3!$E$3:$E$99980,Produccion_UO!$J1043,Resultados_Dic3!$A$3:$A$99980,Produccion_UO!$H1043)*$I$978</f>
        <v>9085.4970986959397</v>
      </c>
      <c r="AM1043" s="270">
        <f>+SUMIFS(Resultados_Dic3!AH$3:AH$99980,Resultados_Dic3!$F$3:$F$99980,Produccion_UO!$K1043,Resultados_Dic3!$D$3:$D$99980,Produccion_UO!$K1029,Resultados_Dic3!$E$3:$E$99980,Produccion_UO!$J1043,Resultados_Dic3!$A$3:$A$99980,Produccion_UO!$H1043)*$I$978</f>
        <v>9277.90199495864</v>
      </c>
      <c r="AN1043" s="270">
        <f>+SUMIFS(Resultados_Dic3!AI$3:AI$99980,Resultados_Dic3!$F$3:$F$99980,Produccion_UO!$K1043,Resultados_Dic3!$D$3:$D$99980,Produccion_UO!$K1029,Resultados_Dic3!$E$3:$E$99980,Produccion_UO!$J1043,Resultados_Dic3!$A$3:$A$99980,Produccion_UO!$H1043)*$I$978</f>
        <v>9515.1879565266408</v>
      </c>
      <c r="AO1043" s="270">
        <f>+SUMIFS(Resultados_Dic3!AJ$3:AJ$99980,Resultados_Dic3!$F$3:$F$99980,Produccion_UO!$K1043,Resultados_Dic3!$D$3:$D$99980,Produccion_UO!$K1029,Resultados_Dic3!$E$3:$E$99980,Produccion_UO!$J1043,Resultados_Dic3!$A$3:$A$99980,Produccion_UO!$H1043)*$I$978</f>
        <v>9752.4953761009692</v>
      </c>
      <c r="AP1043" s="270">
        <f>+SUMIFS(Resultados_Dic3!AK$3:AK$99980,Resultados_Dic3!$F$3:$F$99980,Produccion_UO!$K1043,Resultados_Dic3!$D$3:$D$99980,Produccion_UO!$K1029,Resultados_Dic3!$E$3:$E$99980,Produccion_UO!$J1043,Resultados_Dic3!$A$3:$A$99980,Produccion_UO!$H1043)*$I$978</f>
        <v>9989.8242536816306</v>
      </c>
      <c r="AQ1043" s="270">
        <f>+SUMIFS(Resultados_Dic3!AL$3:AL$99980,Resultados_Dic3!$F$3:$F$99980,Produccion_UO!$K1043,Resultados_Dic3!$D$3:$D$99980,Produccion_UO!$K1029,Resultados_Dic3!$E$3:$E$99980,Produccion_UO!$J1043,Resultados_Dic3!$A$3:$A$99980,Produccion_UO!$H1043)*$I$978</f>
        <v>10227.174589268599</v>
      </c>
      <c r="AR1043" s="270">
        <f>+SUMIFS(Resultados_Dic3!AM$3:AM$99980,Resultados_Dic3!$F$3:$F$99980,Produccion_UO!$K1043,Resultados_Dic3!$D$3:$D$99980,Produccion_UO!$K1029,Resultados_Dic3!$E$3:$E$99980,Produccion_UO!$J1043,Resultados_Dic3!$A$3:$A$99980,Produccion_UO!$H1043)*$I$978</f>
        <v>10464.546382862</v>
      </c>
    </row>
    <row r="1046" spans="8:44" x14ac:dyDescent="0.25">
      <c r="M1046" s="21"/>
    </row>
    <row r="1047" spans="8:44" ht="21" x14ac:dyDescent="0.35">
      <c r="K1047" s="312" t="s">
        <v>791</v>
      </c>
    </row>
    <row r="1049" spans="8:44" ht="21" x14ac:dyDescent="0.35">
      <c r="K1049" s="312" t="s">
        <v>792</v>
      </c>
    </row>
    <row r="1050" spans="8:44" x14ac:dyDescent="0.25">
      <c r="H1050" s="17" t="str">
        <f t="shared" ref="H1050:H1059" si="270">+IF(OR(J1050="OIL",J1050="OIL-eq"),$I$5,IF(J1050="GAS",$I$4,IF(J1050="GSL",$I$8,IF(J1050="DSL",$I$9,IF(J1050="KER",$I$10,IF(J1050="LPG",$I$11,IF(J1050="HFO",$I$12,IF(J1050="AVG",$I$13,IF(J1050="RFG",$I$14,IF(J1050="ELC",$I$15,$I$16))))))))))</f>
        <v>Kb/d</v>
      </c>
      <c r="I1050" s="115">
        <f t="shared" ref="I1050:I1059" si="271">+IF(OR(J1050="OIL",J1050="OIL-eq"),$H$5,IF(J1050="GAS",$H$4,IF(J1050="GSL",$H$8,IF(J1050="DSL",$H$9,IF(J1050="KER",$H$10,IF(J1050="LPG",$H$11,IF(J1050="HFO",$H$12,IF(J1050="AVG",$H$13,IF(J1050="RFG",$H$14,IF(J1050="ELC",$H$15,$H$16))))))))))</f>
        <v>0.44987291090267001</v>
      </c>
      <c r="J1050" s="300" t="s">
        <v>435</v>
      </c>
      <c r="K1050" s="108" t="s">
        <v>389</v>
      </c>
      <c r="L1050" s="108" t="s">
        <v>377</v>
      </c>
    </row>
    <row r="1051" spans="8:44" x14ac:dyDescent="0.25">
      <c r="H1051" s="17" t="str">
        <f t="shared" si="270"/>
        <v>MPC/d</v>
      </c>
      <c r="I1051" s="115">
        <f t="shared" si="271"/>
        <v>2.7126000271260002</v>
      </c>
      <c r="J1051" s="300" t="s">
        <v>37</v>
      </c>
      <c r="K1051" s="159"/>
      <c r="L1051" s="159"/>
    </row>
    <row r="1052" spans="8:44" x14ac:dyDescent="0.25">
      <c r="H1052" s="17" t="str">
        <f t="shared" si="270"/>
        <v>Kb/d</v>
      </c>
      <c r="I1052" s="115">
        <f t="shared" si="271"/>
        <v>0.48319683022879367</v>
      </c>
      <c r="J1052" s="300" t="s">
        <v>34</v>
      </c>
      <c r="K1052" s="159"/>
      <c r="L1052" s="159"/>
    </row>
    <row r="1053" spans="8:44" x14ac:dyDescent="0.25">
      <c r="H1053" s="17" t="str">
        <f t="shared" si="270"/>
        <v>Kb/d</v>
      </c>
      <c r="I1053" s="115">
        <f t="shared" si="271"/>
        <v>0.51401989256984237</v>
      </c>
      <c r="J1053" s="300" t="s">
        <v>38</v>
      </c>
      <c r="K1053" s="159"/>
      <c r="L1053" s="159"/>
    </row>
    <row r="1054" spans="8:44" x14ac:dyDescent="0.25">
      <c r="H1054" s="17" t="str">
        <f t="shared" si="270"/>
        <v>Kb/d</v>
      </c>
      <c r="I1054" s="115">
        <f t="shared" si="271"/>
        <v>0.50178132369913186</v>
      </c>
      <c r="J1054" s="300" t="s">
        <v>39</v>
      </c>
      <c r="K1054" s="159"/>
      <c r="L1054" s="159"/>
    </row>
    <row r="1055" spans="8:44" x14ac:dyDescent="0.25">
      <c r="H1055" s="17" t="str">
        <f t="shared" si="270"/>
        <v>Kb/d</v>
      </c>
      <c r="I1055" s="115">
        <f t="shared" si="271"/>
        <v>0.58168280836459885</v>
      </c>
      <c r="J1055" s="300" t="s">
        <v>41</v>
      </c>
      <c r="K1055" s="159"/>
      <c r="L1055" s="159"/>
    </row>
    <row r="1056" spans="8:44" x14ac:dyDescent="0.25">
      <c r="H1056" s="17" t="str">
        <f t="shared" si="270"/>
        <v>Kb/d</v>
      </c>
      <c r="I1056" s="115">
        <f t="shared" si="271"/>
        <v>0.67480936635400501</v>
      </c>
      <c r="J1056" s="300" t="s">
        <v>43</v>
      </c>
      <c r="K1056" s="159"/>
      <c r="L1056" s="159"/>
      <c r="M1056" s="22"/>
    </row>
    <row r="1057" spans="1:46" x14ac:dyDescent="0.25">
      <c r="H1057" s="17" t="str">
        <f t="shared" si="270"/>
        <v>Kb/d</v>
      </c>
      <c r="I1057" s="115">
        <f t="shared" si="271"/>
        <v>0.65387256023800955</v>
      </c>
      <c r="J1057" s="300" t="s">
        <v>339</v>
      </c>
      <c r="K1057" s="238"/>
      <c r="L1057" s="238"/>
    </row>
    <row r="1058" spans="1:46" x14ac:dyDescent="0.25">
      <c r="H1058" s="17" t="str">
        <f t="shared" si="270"/>
        <v>Kb/d</v>
      </c>
      <c r="I1058" s="115">
        <f t="shared" si="271"/>
        <v>0.5755726948313572</v>
      </c>
      <c r="J1058" s="300" t="s">
        <v>32</v>
      </c>
      <c r="K1058" s="238"/>
      <c r="L1058" s="238"/>
    </row>
    <row r="1059" spans="1:46" x14ac:dyDescent="0.25">
      <c r="H1059" s="17" t="str">
        <f t="shared" si="270"/>
        <v>GWh/año</v>
      </c>
      <c r="I1059" s="115">
        <f t="shared" si="271"/>
        <v>277.77777777777777</v>
      </c>
      <c r="J1059" s="309" t="s">
        <v>348</v>
      </c>
      <c r="K1059" s="238"/>
      <c r="L1059" s="238"/>
    </row>
    <row r="1060" spans="1:46" x14ac:dyDescent="0.25">
      <c r="H1060" s="303" t="s">
        <v>752</v>
      </c>
      <c r="I1060" s="115">
        <v>1</v>
      </c>
      <c r="J1060" s="299" t="s">
        <v>505</v>
      </c>
      <c r="K1060" s="238"/>
      <c r="L1060" s="238"/>
    </row>
    <row r="1061" spans="1:46" x14ac:dyDescent="0.25">
      <c r="H1061" s="303" t="s">
        <v>817</v>
      </c>
      <c r="I1061" s="17">
        <f>+H18</f>
        <v>7017.5438596491222</v>
      </c>
      <c r="J1061" s="299" t="s">
        <v>786</v>
      </c>
    </row>
    <row r="1062" spans="1:46" x14ac:dyDescent="0.25">
      <c r="I1062" s="266"/>
      <c r="M1062" s="251">
        <v>2019</v>
      </c>
      <c r="N1062" s="251">
        <v>2020</v>
      </c>
      <c r="O1062" s="251">
        <v>2021</v>
      </c>
      <c r="P1062" s="251">
        <v>2022</v>
      </c>
      <c r="Q1062" s="251">
        <v>2023</v>
      </c>
      <c r="R1062" s="251">
        <v>2024</v>
      </c>
      <c r="S1062" s="251">
        <v>2025</v>
      </c>
      <c r="T1062" s="251">
        <v>2026</v>
      </c>
      <c r="U1062" s="251">
        <v>2027</v>
      </c>
      <c r="V1062" s="251">
        <v>2028</v>
      </c>
      <c r="W1062" s="251">
        <v>2029</v>
      </c>
      <c r="X1062" s="251">
        <v>2030</v>
      </c>
      <c r="Y1062" s="251">
        <v>2031</v>
      </c>
      <c r="Z1062" s="251">
        <v>2032</v>
      </c>
      <c r="AA1062" s="251">
        <v>2033</v>
      </c>
      <c r="AB1062" s="251">
        <v>2034</v>
      </c>
      <c r="AC1062" s="251">
        <v>2035</v>
      </c>
      <c r="AD1062" s="251">
        <v>2036</v>
      </c>
      <c r="AE1062" s="251">
        <v>2037</v>
      </c>
      <c r="AF1062" s="251">
        <v>2038</v>
      </c>
      <c r="AG1062" s="251">
        <v>2039</v>
      </c>
      <c r="AH1062" s="251">
        <v>2040</v>
      </c>
      <c r="AI1062" s="251">
        <v>2041</v>
      </c>
      <c r="AJ1062" s="251">
        <v>2042</v>
      </c>
      <c r="AK1062" s="251">
        <v>2043</v>
      </c>
      <c r="AL1062" s="251">
        <v>2044</v>
      </c>
      <c r="AM1062" s="251">
        <v>2045</v>
      </c>
      <c r="AN1062" s="251">
        <v>2046</v>
      </c>
      <c r="AO1062" s="251">
        <v>2047</v>
      </c>
      <c r="AP1062" s="251">
        <v>2048</v>
      </c>
      <c r="AQ1062" s="251">
        <v>2049</v>
      </c>
      <c r="AR1062" s="251">
        <v>2050</v>
      </c>
    </row>
    <row r="1063" spans="1:46" x14ac:dyDescent="0.25">
      <c r="H1063" s="17" t="str">
        <f t="shared" ref="H1063:H1100" si="272">+$B$1</f>
        <v>DIC7</v>
      </c>
      <c r="I1063" s="24"/>
      <c r="J1063" s="24"/>
      <c r="K1063" s="286"/>
      <c r="L1063" s="302" t="s">
        <v>793</v>
      </c>
      <c r="M1063" s="270">
        <f>+SUMIFS(Resultados_Dic3!H$3:H$99980,Resultados_Dic3!$F$3:$F$99980,Produccion_UO!$K1063,Resultados_Dic3!$D$3:$D$99980,Produccion_UO!$L$1011,Resultados_Dic3!$E$3:$E$99980,Produccion_UO!$J1063,Resultados_Dic3!$A$3:$A$99980,Produccion_UO!$H1063)*$I$978</f>
        <v>0</v>
      </c>
      <c r="N1063" s="21">
        <f>+SUMIFS(Resultados_Dic3!I$3:I$99980,Resultados_Dic3!$F$3:$F$99980,Produccion_UO!$K1063,Resultados_Dic3!$D$3:$D$99980,Produccion_UO!$L$1011,Resultados_Dic3!$E$3:$E$99980,Produccion_UO!$J1063,Resultados_Dic3!$A$3:$A$99980,Produccion_UO!$H1063)*$I$978</f>
        <v>0</v>
      </c>
      <c r="O1063" s="21">
        <f>+SUMIFS(Resultados_Dic3!J$3:J$99980,Resultados_Dic3!$F$3:$F$99980,Produccion_UO!$K1063,Resultados_Dic3!$D$3:$D$99980,Produccion_UO!$L$1011,Resultados_Dic3!$E$3:$E$99980,Produccion_UO!$J1063,Resultados_Dic3!$A$3:$A$99980,Produccion_UO!$H1063)*$I$978</f>
        <v>0</v>
      </c>
      <c r="P1063" s="21">
        <f>+SUMIFS(Resultados_Dic3!K$3:K$99980,Resultados_Dic3!$F$3:$F$99980,Produccion_UO!$K1063,Resultados_Dic3!$D$3:$D$99980,Produccion_UO!$L$1011,Resultados_Dic3!$E$3:$E$99980,Produccion_UO!$J1063,Resultados_Dic3!$A$3:$A$99980,Produccion_UO!$H1063)*$I$978</f>
        <v>0</v>
      </c>
      <c r="Q1063" s="21">
        <f>+SUMIFS(Resultados_Dic3!L$3:L$99980,Resultados_Dic3!$F$3:$F$99980,Produccion_UO!$K1063,Resultados_Dic3!$D$3:$D$99980,Produccion_UO!$L$1011,Resultados_Dic3!$E$3:$E$99980,Produccion_UO!$J1063,Resultados_Dic3!$A$3:$A$99980,Produccion_UO!$H1063)*$I$978</f>
        <v>0</v>
      </c>
      <c r="R1063" s="21">
        <f>+SUMIFS(Resultados_Dic3!M$3:M$99980,Resultados_Dic3!$F$3:$F$99980,Produccion_UO!$K1063,Resultados_Dic3!$D$3:$D$99980,Produccion_UO!$L$1011,Resultados_Dic3!$E$3:$E$99980,Produccion_UO!$J1063,Resultados_Dic3!$A$3:$A$99980,Produccion_UO!$H1063)*$I$978</f>
        <v>0</v>
      </c>
      <c r="S1063" s="21">
        <f>+SUMIFS(Resultados_Dic3!N$3:N$99980,Resultados_Dic3!$F$3:$F$99980,Produccion_UO!$K1063,Resultados_Dic3!$D$3:$D$99980,Produccion_UO!$L$1011,Resultados_Dic3!$E$3:$E$99980,Produccion_UO!$J1063,Resultados_Dic3!$A$3:$A$99980,Produccion_UO!$H1063)*$I$978</f>
        <v>0</v>
      </c>
      <c r="T1063" s="21">
        <f>+SUMIFS(Resultados_Dic3!O$3:O$99980,Resultados_Dic3!$F$3:$F$99980,Produccion_UO!$K1063,Resultados_Dic3!$D$3:$D$99980,Produccion_UO!$L$1011,Resultados_Dic3!$E$3:$E$99980,Produccion_UO!$J1063,Resultados_Dic3!$A$3:$A$99980,Produccion_UO!$H1063)*$I$978</f>
        <v>0</v>
      </c>
      <c r="U1063" s="21">
        <f>+SUMIFS(Resultados_Dic3!P$3:P$99980,Resultados_Dic3!$F$3:$F$99980,Produccion_UO!$K1063,Resultados_Dic3!$D$3:$D$99980,Produccion_UO!$L$1011,Resultados_Dic3!$E$3:$E$99980,Produccion_UO!$J1063,Resultados_Dic3!$A$3:$A$99980,Produccion_UO!$H1063)*$I$978</f>
        <v>0</v>
      </c>
      <c r="V1063" s="21">
        <f>+SUMIFS(Resultados_Dic3!Q$3:Q$99980,Resultados_Dic3!$F$3:$F$99980,Produccion_UO!$K1063,Resultados_Dic3!$D$3:$D$99980,Produccion_UO!$L$1011,Resultados_Dic3!$E$3:$E$99980,Produccion_UO!$J1063,Resultados_Dic3!$A$3:$A$99980,Produccion_UO!$H1063)*$I$978</f>
        <v>0</v>
      </c>
      <c r="W1063" s="21">
        <f>+SUMIFS(Resultados_Dic3!R$3:R$99980,Resultados_Dic3!$F$3:$F$99980,Produccion_UO!$K1063,Resultados_Dic3!$D$3:$D$99980,Produccion_UO!$L$1011,Resultados_Dic3!$E$3:$E$99980,Produccion_UO!$J1063,Resultados_Dic3!$A$3:$A$99980,Produccion_UO!$H1063)*$I$978</f>
        <v>0</v>
      </c>
      <c r="X1063" s="21">
        <f>+SUMIFS(Resultados_Dic3!S$3:S$99980,Resultados_Dic3!$F$3:$F$99980,Produccion_UO!$K1063,Resultados_Dic3!$D$3:$D$99980,Produccion_UO!$L$1011,Resultados_Dic3!$E$3:$E$99980,Produccion_UO!$J1063,Resultados_Dic3!$A$3:$A$99980,Produccion_UO!$H1063)*$I$978</f>
        <v>0</v>
      </c>
      <c r="Y1063" s="21">
        <f>+SUMIFS(Resultados_Dic3!T$3:T$99980,Resultados_Dic3!$F$3:$F$99980,Produccion_UO!$K1063,Resultados_Dic3!$D$3:$D$99980,Produccion_UO!$L$1011,Resultados_Dic3!$E$3:$E$99980,Produccion_UO!$J1063,Resultados_Dic3!$A$3:$A$99980,Produccion_UO!$H1063)*$I$978</f>
        <v>0</v>
      </c>
      <c r="Z1063" s="21">
        <f>+SUMIFS(Resultados_Dic3!U$3:U$99980,Resultados_Dic3!$F$3:$F$99980,Produccion_UO!$K1063,Resultados_Dic3!$D$3:$D$99980,Produccion_UO!$L$1011,Resultados_Dic3!$E$3:$E$99980,Produccion_UO!$J1063,Resultados_Dic3!$A$3:$A$99980,Produccion_UO!$H1063)*$I$978</f>
        <v>0</v>
      </c>
      <c r="AA1063" s="21">
        <f>+SUMIFS(Resultados_Dic3!V$3:V$99980,Resultados_Dic3!$F$3:$F$99980,Produccion_UO!$K1063,Resultados_Dic3!$D$3:$D$99980,Produccion_UO!$L$1011,Resultados_Dic3!$E$3:$E$99980,Produccion_UO!$J1063,Resultados_Dic3!$A$3:$A$99980,Produccion_UO!$H1063)*$I$978</f>
        <v>0</v>
      </c>
      <c r="AB1063" s="21">
        <f>+SUMIFS(Resultados_Dic3!W$3:W$99980,Resultados_Dic3!$F$3:$F$99980,Produccion_UO!$K1063,Resultados_Dic3!$D$3:$D$99980,Produccion_UO!$L$1011,Resultados_Dic3!$E$3:$E$99980,Produccion_UO!$J1063,Resultados_Dic3!$A$3:$A$99980,Produccion_UO!$H1063)*$I$978</f>
        <v>0</v>
      </c>
      <c r="AC1063" s="21">
        <f>+SUMIFS(Resultados_Dic3!X$3:X$99980,Resultados_Dic3!$F$3:$F$99980,Produccion_UO!$K1063,Resultados_Dic3!$D$3:$D$99980,Produccion_UO!$L$1011,Resultados_Dic3!$E$3:$E$99980,Produccion_UO!$J1063,Resultados_Dic3!$A$3:$A$99980,Produccion_UO!$H1063)*$I$978</f>
        <v>0</v>
      </c>
      <c r="AD1063" s="21">
        <f>+SUMIFS(Resultados_Dic3!Y$3:Y$99980,Resultados_Dic3!$F$3:$F$99980,Produccion_UO!$K1063,Resultados_Dic3!$D$3:$D$99980,Produccion_UO!$L$1011,Resultados_Dic3!$E$3:$E$99980,Produccion_UO!$J1063,Resultados_Dic3!$A$3:$A$99980,Produccion_UO!$H1063)*$I$978</f>
        <v>0</v>
      </c>
      <c r="AE1063" s="21">
        <f>+SUMIFS(Resultados_Dic3!Z$3:Z$99980,Resultados_Dic3!$F$3:$F$99980,Produccion_UO!$K1063,Resultados_Dic3!$D$3:$D$99980,Produccion_UO!$L$1011,Resultados_Dic3!$E$3:$E$99980,Produccion_UO!$J1063,Resultados_Dic3!$A$3:$A$99980,Produccion_UO!$H1063)*$I$978</f>
        <v>0</v>
      </c>
      <c r="AF1063" s="21">
        <f>+SUMIFS(Resultados_Dic3!AA$3:AA$99980,Resultados_Dic3!$F$3:$F$99980,Produccion_UO!$K1063,Resultados_Dic3!$D$3:$D$99980,Produccion_UO!$L$1011,Resultados_Dic3!$E$3:$E$99980,Produccion_UO!$J1063,Resultados_Dic3!$A$3:$A$99980,Produccion_UO!$H1063)*$I$978</f>
        <v>0</v>
      </c>
      <c r="AG1063" s="21">
        <f>+SUMIFS(Resultados_Dic3!AB$3:AB$99980,Resultados_Dic3!$F$3:$F$99980,Produccion_UO!$K1063,Resultados_Dic3!$D$3:$D$99980,Produccion_UO!$L$1011,Resultados_Dic3!$E$3:$E$99980,Produccion_UO!$J1063,Resultados_Dic3!$A$3:$A$99980,Produccion_UO!$H1063)*$I$978</f>
        <v>0</v>
      </c>
      <c r="AH1063" s="21">
        <f>+SUMIFS(Resultados_Dic3!AC$3:AC$99980,Resultados_Dic3!$F$3:$F$99980,Produccion_UO!$K1063,Resultados_Dic3!$D$3:$D$99980,Produccion_UO!$L$1011,Resultados_Dic3!$E$3:$E$99980,Produccion_UO!$J1063,Resultados_Dic3!$A$3:$A$99980,Produccion_UO!$H1063)*$I$978</f>
        <v>0</v>
      </c>
      <c r="AI1063" s="21">
        <f>+SUMIFS(Resultados_Dic3!AD$3:AD$99980,Resultados_Dic3!$F$3:$F$99980,Produccion_UO!$K1063,Resultados_Dic3!$D$3:$D$99980,Produccion_UO!$L$1011,Resultados_Dic3!$E$3:$E$99980,Produccion_UO!$J1063,Resultados_Dic3!$A$3:$A$99980,Produccion_UO!$H1063)*$I$978</f>
        <v>0</v>
      </c>
      <c r="AJ1063" s="21">
        <f>+SUMIFS(Resultados_Dic3!AE$3:AE$99980,Resultados_Dic3!$F$3:$F$99980,Produccion_UO!$K1063,Resultados_Dic3!$D$3:$D$99980,Produccion_UO!$L$1011,Resultados_Dic3!$E$3:$E$99980,Produccion_UO!$J1063,Resultados_Dic3!$A$3:$A$99980,Produccion_UO!$H1063)*$I$978</f>
        <v>0</v>
      </c>
      <c r="AK1063" s="21">
        <f>+SUMIFS(Resultados_Dic3!AF$3:AF$99980,Resultados_Dic3!$F$3:$F$99980,Produccion_UO!$K1063,Resultados_Dic3!$D$3:$D$99980,Produccion_UO!$L$1011,Resultados_Dic3!$E$3:$E$99980,Produccion_UO!$J1063,Resultados_Dic3!$A$3:$A$99980,Produccion_UO!$H1063)*$I$978</f>
        <v>0</v>
      </c>
      <c r="AL1063" s="21">
        <f>+SUMIFS(Resultados_Dic3!AG$3:AG$99980,Resultados_Dic3!$F$3:$F$99980,Produccion_UO!$K1063,Resultados_Dic3!$D$3:$D$99980,Produccion_UO!$L$1011,Resultados_Dic3!$E$3:$E$99980,Produccion_UO!$J1063,Resultados_Dic3!$A$3:$A$99980,Produccion_UO!$H1063)*$I$978</f>
        <v>0</v>
      </c>
      <c r="AM1063" s="21">
        <f>+SUMIFS(Resultados_Dic3!AH$3:AH$99980,Resultados_Dic3!$F$3:$F$99980,Produccion_UO!$K1063,Resultados_Dic3!$D$3:$D$99980,Produccion_UO!$L$1011,Resultados_Dic3!$E$3:$E$99980,Produccion_UO!$J1063,Resultados_Dic3!$A$3:$A$99980,Produccion_UO!$H1063)*$I$978</f>
        <v>0</v>
      </c>
      <c r="AN1063" s="21">
        <f>+SUMIFS(Resultados_Dic3!AI$3:AI$99980,Resultados_Dic3!$F$3:$F$99980,Produccion_UO!$K1063,Resultados_Dic3!$D$3:$D$99980,Produccion_UO!$L$1011,Resultados_Dic3!$E$3:$E$99980,Produccion_UO!$J1063,Resultados_Dic3!$A$3:$A$99980,Produccion_UO!$H1063)*$I$978</f>
        <v>0</v>
      </c>
      <c r="AO1063" s="21">
        <f>+SUMIFS(Resultados_Dic3!AJ$3:AJ$99980,Resultados_Dic3!$F$3:$F$99980,Produccion_UO!$K1063,Resultados_Dic3!$D$3:$D$99980,Produccion_UO!$L$1011,Resultados_Dic3!$E$3:$E$99980,Produccion_UO!$J1063,Resultados_Dic3!$A$3:$A$99980,Produccion_UO!$H1063)*$I$978</f>
        <v>0</v>
      </c>
      <c r="AP1063" s="21">
        <f>+SUMIFS(Resultados_Dic3!AK$3:AK$99980,Resultados_Dic3!$F$3:$F$99980,Produccion_UO!$K1063,Resultados_Dic3!$D$3:$D$99980,Produccion_UO!$L$1011,Resultados_Dic3!$E$3:$E$99980,Produccion_UO!$J1063,Resultados_Dic3!$A$3:$A$99980,Produccion_UO!$H1063)*$I$978</f>
        <v>0</v>
      </c>
      <c r="AQ1063" s="21">
        <f>+SUMIFS(Resultados_Dic3!AL$3:AL$99980,Resultados_Dic3!$F$3:$F$99980,Produccion_UO!$K1063,Resultados_Dic3!$D$3:$D$99980,Produccion_UO!$L$1011,Resultados_Dic3!$E$3:$E$99980,Produccion_UO!$J1063,Resultados_Dic3!$A$3:$A$99980,Produccion_UO!$H1063)*$I$978</f>
        <v>0</v>
      </c>
      <c r="AR1063" s="226">
        <f>+SUMIFS(Resultados_Dic3!AM$3:AM$99980,Resultados_Dic3!$F$3:$F$99980,Produccion_UO!$K1063,Resultados_Dic3!$D$3:$D$99980,Produccion_UO!$L$1011,Resultados_Dic3!$E$3:$E$99980,Produccion_UO!$J1063,Resultados_Dic3!$A$3:$A$99980,Produccion_UO!$H1063)*$I$978</f>
        <v>0</v>
      </c>
    </row>
    <row r="1064" spans="1:46" x14ac:dyDescent="0.25">
      <c r="H1064" s="17" t="str">
        <f t="shared" si="272"/>
        <v>DIC7</v>
      </c>
      <c r="I1064" s="24"/>
      <c r="J1064" s="24"/>
      <c r="K1064" s="108"/>
      <c r="L1064" s="302" t="s">
        <v>799</v>
      </c>
      <c r="M1064" s="21">
        <f>+M1065+M1069+M1070+M1071</f>
        <v>182.45852024160101</v>
      </c>
      <c r="N1064" s="21">
        <f t="shared" ref="N1064:AR1064" si="273">+N1065+N1069+N1070+N1072+N1071</f>
        <v>22061.602290844399</v>
      </c>
      <c r="O1064" s="21">
        <f t="shared" si="273"/>
        <v>22061.602290844399</v>
      </c>
      <c r="P1064" s="21">
        <f t="shared" si="273"/>
        <v>22061.602290844399</v>
      </c>
      <c r="Q1064" s="21">
        <f t="shared" si="273"/>
        <v>22061.602290844399</v>
      </c>
      <c r="R1064" s="21">
        <f t="shared" si="273"/>
        <v>22061.602290844399</v>
      </c>
      <c r="S1064" s="21">
        <f t="shared" si="273"/>
        <v>22061.602290844399</v>
      </c>
      <c r="T1064" s="21">
        <f t="shared" si="273"/>
        <v>22061.602290844399</v>
      </c>
      <c r="U1064" s="21">
        <f t="shared" si="273"/>
        <v>22061.602290844399</v>
      </c>
      <c r="V1064" s="21">
        <f t="shared" si="273"/>
        <v>22061.602290844399</v>
      </c>
      <c r="W1064" s="21">
        <f t="shared" si="273"/>
        <v>22061.602290844399</v>
      </c>
      <c r="X1064" s="21">
        <f t="shared" si="273"/>
        <v>22061.602290844399</v>
      </c>
      <c r="Y1064" s="21">
        <f t="shared" si="273"/>
        <v>22061.602290844399</v>
      </c>
      <c r="Z1064" s="21">
        <f t="shared" si="273"/>
        <v>22061.602290844399</v>
      </c>
      <c r="AA1064" s="21">
        <f t="shared" si="273"/>
        <v>22061.602290844399</v>
      </c>
      <c r="AB1064" s="21">
        <f t="shared" si="273"/>
        <v>22061.602290844399</v>
      </c>
      <c r="AC1064" s="21">
        <f t="shared" si="273"/>
        <v>22061.602290844399</v>
      </c>
      <c r="AD1064" s="21">
        <f t="shared" si="273"/>
        <v>22061.602290844399</v>
      </c>
      <c r="AE1064" s="21">
        <f t="shared" si="273"/>
        <v>22061.602290844399</v>
      </c>
      <c r="AF1064" s="21">
        <f t="shared" si="273"/>
        <v>22061.602290844399</v>
      </c>
      <c r="AG1064" s="21">
        <f t="shared" si="273"/>
        <v>22061.602290844399</v>
      </c>
      <c r="AH1064" s="21">
        <f t="shared" si="273"/>
        <v>22061.602290844399</v>
      </c>
      <c r="AI1064" s="21">
        <f t="shared" si="273"/>
        <v>22061.602290844399</v>
      </c>
      <c r="AJ1064" s="21">
        <f t="shared" si="273"/>
        <v>22061.602290844399</v>
      </c>
      <c r="AK1064" s="21">
        <f t="shared" si="273"/>
        <v>22061.602290844399</v>
      </c>
      <c r="AL1064" s="21">
        <f t="shared" si="273"/>
        <v>22061.602290844399</v>
      </c>
      <c r="AM1064" s="21">
        <f t="shared" si="273"/>
        <v>22061.602290844399</v>
      </c>
      <c r="AN1064" s="21">
        <f t="shared" si="273"/>
        <v>22061.602290844399</v>
      </c>
      <c r="AO1064" s="21">
        <f t="shared" si="273"/>
        <v>22061.602290844399</v>
      </c>
      <c r="AP1064" s="21">
        <f t="shared" si="273"/>
        <v>22061.602290844399</v>
      </c>
      <c r="AQ1064" s="21">
        <f t="shared" si="273"/>
        <v>22061.602290844399</v>
      </c>
      <c r="AR1064" s="21">
        <f t="shared" si="273"/>
        <v>22061.602290844399</v>
      </c>
    </row>
    <row r="1065" spans="1:46" x14ac:dyDescent="0.25">
      <c r="H1065" s="17" t="str">
        <f t="shared" si="272"/>
        <v>DIC7</v>
      </c>
      <c r="I1065" s="24"/>
      <c r="J1065" s="24" t="s">
        <v>143</v>
      </c>
      <c r="K1065" s="108" t="s">
        <v>265</v>
      </c>
      <c r="L1065" s="298" t="s">
        <v>794</v>
      </c>
      <c r="M1065" s="386">
        <f>+SUMIFS(Resultados_Dic3!H$3:H$99980,Resultados_Dic3!$F$3:$F$99980,Produccion_UO!$K1065,Resultados_Dic3!$D$3:$D$99980,Produccion_UO!$K$1050,Resultados_Dic3!$E$3:$E$99980,Produccion_UO!$J1065,Resultados_Dic3!$A$3:$A$99980,Produccion_UO!$H1065)*$I$1050</f>
        <v>154.92807815754998</v>
      </c>
      <c r="N1065" s="386">
        <f>+SUMIFS(Resultados_Dic3!I$3:I$99980,Resultados_Dic3!$F$3:$F$99980,Produccion_UO!$K1065,Resultados_Dic3!$D$3:$D$99980,Produccion_UO!$K$1050,Resultados_Dic3!$E$3:$E$99980,Produccion_UO!$J1065,Resultados_Dic3!$A$3:$A$99980,Produccion_UO!$H1065)*$I$1050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O1065" s="386">
        <f>+SUMIFS(Resultados_Dic3!J$3:J$99980,Resultados_Dic3!$F$3:$F$99980,Produccion_UO!$K1065,Resultados_Dic3!$D$3:$D$99980,Produccion_UO!$K$1050,Resultados_Dic3!$E$3:$E$99980,Produccion_UO!$J1065,Resultados_Dic3!$A$3:$A$99980,Produccion_UO!$H1065)*$I$1050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P1065" s="386">
        <f>+SUMIFS(Resultados_Dic3!K$3:K$99980,Resultados_Dic3!$F$3:$F$99980,Produccion_UO!$K1065,Resultados_Dic3!$D$3:$D$99980,Produccion_UO!$K$1050,Resultados_Dic3!$E$3:$E$99980,Produccion_UO!$J1065,Resultados_Dic3!$A$3:$A$99980,Produccion_UO!$H1065)*$I$1050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Q1065" s="386">
        <f>+SUMIFS(Resultados_Dic3!L$3:L$99980,Resultados_Dic3!$F$3:$F$99980,Produccion_UO!$K1065,Resultados_Dic3!$D$3:$D$99980,Produccion_UO!$K$1050,Resultados_Dic3!$E$3:$E$99980,Produccion_UO!$J1065,Resultados_Dic3!$A$3:$A$99980,Produccion_UO!$H1065)*$I$1050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R1065" s="386">
        <f>+SUMIFS(Resultados_Dic3!M$3:M$99980,Resultados_Dic3!$F$3:$F$99980,Produccion_UO!$K1065,Resultados_Dic3!$D$3:$D$99980,Produccion_UO!$K$1050,Resultados_Dic3!$E$3:$E$99980,Produccion_UO!$J1065,Resultados_Dic3!$A$3:$A$99980,Produccion_UO!$H1065)*$I$1050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S1065" s="386">
        <f>+SUMIFS(Resultados_Dic3!N$3:N$99980,Resultados_Dic3!$F$3:$F$99980,Produccion_UO!$K1065,Resultados_Dic3!$D$3:$D$99980,Produccion_UO!$K$1050,Resultados_Dic3!$E$3:$E$99980,Produccion_UO!$J1065,Resultados_Dic3!$A$3:$A$99980,Produccion_UO!$H1065)*$I$1050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T1065" s="386">
        <f>+SUMIFS(Resultados_Dic3!O$3:O$99980,Resultados_Dic3!$F$3:$F$99980,Produccion_UO!$K1065,Resultados_Dic3!$D$3:$D$99980,Produccion_UO!$K$1050,Resultados_Dic3!$E$3:$E$99980,Produccion_UO!$J1065,Resultados_Dic3!$A$3:$A$99980,Produccion_UO!$H1065)*$I$1050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U1065" s="386">
        <f>+SUMIFS(Resultados_Dic3!P$3:P$99980,Resultados_Dic3!$F$3:$F$99980,Produccion_UO!$K1065,Resultados_Dic3!$D$3:$D$99980,Produccion_UO!$K$1050,Resultados_Dic3!$E$3:$E$99980,Produccion_UO!$J1065,Resultados_Dic3!$A$3:$A$99980,Produccion_UO!$H1065)*$I$1050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V1065" s="386">
        <f>+SUMIFS(Resultados_Dic3!Q$3:Q$99980,Resultados_Dic3!$F$3:$F$99980,Produccion_UO!$K1065,Resultados_Dic3!$D$3:$D$99980,Produccion_UO!$K$1050,Resultados_Dic3!$E$3:$E$99980,Produccion_UO!$J1065,Resultados_Dic3!$A$3:$A$99980,Produccion_UO!$H1065)*$I$1050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W1065" s="386">
        <f>+SUMIFS(Resultados_Dic3!R$3:R$99980,Resultados_Dic3!$F$3:$F$99980,Produccion_UO!$K1065,Resultados_Dic3!$D$3:$D$99980,Produccion_UO!$K$1050,Resultados_Dic3!$E$3:$E$99980,Produccion_UO!$J1065,Resultados_Dic3!$A$3:$A$99980,Produccion_UO!$H1065)*$I$1050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X1065" s="386">
        <f>+SUMIFS(Resultados_Dic3!S$3:S$99980,Resultados_Dic3!$F$3:$F$99980,Produccion_UO!$K1065,Resultados_Dic3!$D$3:$D$99980,Produccion_UO!$K$1050,Resultados_Dic3!$E$3:$E$99980,Produccion_UO!$J1065,Resultados_Dic3!$A$3:$A$99980,Produccion_UO!$H1065)*$I$1050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Y1065" s="386">
        <f>+SUMIFS(Resultados_Dic3!T$3:T$99980,Resultados_Dic3!$F$3:$F$99980,Produccion_UO!$K1065,Resultados_Dic3!$D$3:$D$99980,Produccion_UO!$K$1050,Resultados_Dic3!$E$3:$E$99980,Produccion_UO!$J1065,Resultados_Dic3!$A$3:$A$99980,Produccion_UO!$H1065)*$I$1050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Z1065" s="386">
        <f>+SUMIFS(Resultados_Dic3!U$3:U$99980,Resultados_Dic3!$F$3:$F$99980,Produccion_UO!$K1065,Resultados_Dic3!$D$3:$D$99980,Produccion_UO!$K$1050,Resultados_Dic3!$E$3:$E$99980,Produccion_UO!$J1065,Resultados_Dic3!$A$3:$A$99980,Produccion_UO!$H1065)*$I$1050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A1065" s="386">
        <f>+SUMIFS(Resultados_Dic3!V$3:V$99980,Resultados_Dic3!$F$3:$F$99980,Produccion_UO!$K1065,Resultados_Dic3!$D$3:$D$99980,Produccion_UO!$K$1050,Resultados_Dic3!$E$3:$E$99980,Produccion_UO!$J1065,Resultados_Dic3!$A$3:$A$99980,Produccion_UO!$H1065)*$I$1050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B1065" s="386">
        <f>+SUMIFS(Resultados_Dic3!W$3:W$99980,Resultados_Dic3!$F$3:$F$99980,Produccion_UO!$K1065,Resultados_Dic3!$D$3:$D$99980,Produccion_UO!$K$1050,Resultados_Dic3!$E$3:$E$99980,Produccion_UO!$J1065,Resultados_Dic3!$A$3:$A$99980,Produccion_UO!$H1065)*$I$1050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C1065" s="386">
        <f>+SUMIFS(Resultados_Dic3!X$3:X$99980,Resultados_Dic3!$F$3:$F$99980,Produccion_UO!$K1065,Resultados_Dic3!$D$3:$D$99980,Produccion_UO!$K$1050,Resultados_Dic3!$E$3:$E$99980,Produccion_UO!$J1065,Resultados_Dic3!$A$3:$A$99980,Produccion_UO!$H1065)*$I$1050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D1065" s="386">
        <f>+SUMIFS(Resultados_Dic3!Y$3:Y$99980,Resultados_Dic3!$F$3:$F$99980,Produccion_UO!$K1065,Resultados_Dic3!$D$3:$D$99980,Produccion_UO!$K$1050,Resultados_Dic3!$E$3:$E$99980,Produccion_UO!$J1065,Resultados_Dic3!$A$3:$A$99980,Produccion_UO!$H1065)*$I$1050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E1065" s="386">
        <f>+SUMIFS(Resultados_Dic3!Z$3:Z$99980,Resultados_Dic3!$F$3:$F$99980,Produccion_UO!$K1065,Resultados_Dic3!$D$3:$D$99980,Produccion_UO!$K$1050,Resultados_Dic3!$E$3:$E$99980,Produccion_UO!$J1065,Resultados_Dic3!$A$3:$A$99980,Produccion_UO!$H1065)*$I$1050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F1065" s="386">
        <f>+SUMIFS(Resultados_Dic3!AA$3:AA$99980,Resultados_Dic3!$F$3:$F$99980,Produccion_UO!$K1065,Resultados_Dic3!$D$3:$D$99980,Produccion_UO!$K$1050,Resultados_Dic3!$E$3:$E$99980,Produccion_UO!$J1065,Resultados_Dic3!$A$3:$A$99980,Produccion_UO!$H1065)*$I$1050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G1065" s="386">
        <f>+SUMIFS(Resultados_Dic3!AB$3:AB$99980,Resultados_Dic3!$F$3:$F$99980,Produccion_UO!$K1065,Resultados_Dic3!$D$3:$D$99980,Produccion_UO!$K$1050,Resultados_Dic3!$E$3:$E$99980,Produccion_UO!$J1065,Resultados_Dic3!$A$3:$A$99980,Produccion_UO!$H1065)*$I$1050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H1065" s="386">
        <f>+SUMIFS(Resultados_Dic3!AC$3:AC$99980,Resultados_Dic3!$F$3:$F$99980,Produccion_UO!$K1065,Resultados_Dic3!$D$3:$D$99980,Produccion_UO!$K$1050,Resultados_Dic3!$E$3:$E$99980,Produccion_UO!$J1065,Resultados_Dic3!$A$3:$A$99980,Produccion_UO!$H1065)*$I$1050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I1065" s="386">
        <f>+SUMIFS(Resultados_Dic3!AD$3:AD$99980,Resultados_Dic3!$F$3:$F$99980,Produccion_UO!$K1065,Resultados_Dic3!$D$3:$D$99980,Produccion_UO!$K$1050,Resultados_Dic3!$E$3:$E$99980,Produccion_UO!$J1065,Resultados_Dic3!$A$3:$A$99980,Produccion_UO!$H1065)*$I$1050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J1065" s="386">
        <f>+SUMIFS(Resultados_Dic3!AE$3:AE$99980,Resultados_Dic3!$F$3:$F$99980,Produccion_UO!$K1065,Resultados_Dic3!$D$3:$D$99980,Produccion_UO!$K$1050,Resultados_Dic3!$E$3:$E$99980,Produccion_UO!$J1065,Resultados_Dic3!$A$3:$A$99980,Produccion_UO!$H1065)*$I$1050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K1065" s="386">
        <f>+SUMIFS(Resultados_Dic3!AF$3:AF$99980,Resultados_Dic3!$F$3:$F$99980,Produccion_UO!$K1065,Resultados_Dic3!$D$3:$D$99980,Produccion_UO!$K$1050,Resultados_Dic3!$E$3:$E$99980,Produccion_UO!$J1065,Resultados_Dic3!$A$3:$A$99980,Produccion_UO!$H1065)*$I$1050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L1065" s="386">
        <f>+SUMIFS(Resultados_Dic3!AG$3:AG$99980,Resultados_Dic3!$F$3:$F$99980,Produccion_UO!$K1065,Resultados_Dic3!$D$3:$D$99980,Produccion_UO!$K$1050,Resultados_Dic3!$E$3:$E$99980,Produccion_UO!$J1065,Resultados_Dic3!$A$3:$A$99980,Produccion_UO!$H1065)*$I$1050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M1065" s="386">
        <f>+SUMIFS(Resultados_Dic3!AH$3:AH$99980,Resultados_Dic3!$F$3:$F$99980,Produccion_UO!$K1065,Resultados_Dic3!$D$3:$D$99980,Produccion_UO!$K$1050,Resultados_Dic3!$E$3:$E$99980,Produccion_UO!$J1065,Resultados_Dic3!$A$3:$A$99980,Produccion_UO!$H1065)*$I$1050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N1065" s="386">
        <f>+SUMIFS(Resultados_Dic3!AI$3:AI$99980,Resultados_Dic3!$F$3:$F$99980,Produccion_UO!$K1065,Resultados_Dic3!$D$3:$D$99980,Produccion_UO!$K$1050,Resultados_Dic3!$E$3:$E$99980,Produccion_UO!$J1065,Resultados_Dic3!$A$3:$A$99980,Produccion_UO!$H1065)*$I$1050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O1065" s="386">
        <f>+SUMIFS(Resultados_Dic3!AJ$3:AJ$99980,Resultados_Dic3!$F$3:$F$99980,Produccion_UO!$K1065,Resultados_Dic3!$D$3:$D$99980,Produccion_UO!$K$1050,Resultados_Dic3!$E$3:$E$99980,Produccion_UO!$J1065,Resultados_Dic3!$A$3:$A$99980,Produccion_UO!$H1065)*$I$1050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P1065" s="386">
        <f>+SUMIFS(Resultados_Dic3!AK$3:AK$99980,Resultados_Dic3!$F$3:$F$99980,Produccion_UO!$K1065,Resultados_Dic3!$D$3:$D$99980,Produccion_UO!$K$1050,Resultados_Dic3!$E$3:$E$99980,Produccion_UO!$J1065,Resultados_Dic3!$A$3:$A$99980,Produccion_UO!$H1065)*$I$1050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Q1065" s="386">
        <f>+SUMIFS(Resultados_Dic3!AL$3:AL$99980,Resultados_Dic3!$F$3:$F$99980,Produccion_UO!$K1065,Resultados_Dic3!$D$3:$D$99980,Produccion_UO!$K$1050,Resultados_Dic3!$E$3:$E$99980,Produccion_UO!$J1065,Resultados_Dic3!$A$3:$A$99980,Produccion_UO!$H1065)*$I$1050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R1065" s="386">
        <f>+SUMIFS(Resultados_Dic3!AM$3:AM$99980,Resultados_Dic3!$F$3:$F$99980,Produccion_UO!$K1065,Resultados_Dic3!$D$3:$D$99980,Produccion_UO!$K$1050,Resultados_Dic3!$E$3:$E$99980,Produccion_UO!$J1065,Resultados_Dic3!$A$3:$A$99980,Produccion_UO!$H1065)*$I$1050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T1065" s="21"/>
    </row>
    <row r="1066" spans="1:46" x14ac:dyDescent="0.25">
      <c r="H1066" s="17" t="str">
        <f t="shared" si="272"/>
        <v>DIC7</v>
      </c>
      <c r="I1066" s="24"/>
      <c r="J1066" s="24" t="s">
        <v>42</v>
      </c>
      <c r="K1066" s="108" t="s">
        <v>265</v>
      </c>
      <c r="L1066" s="301" t="s">
        <v>725</v>
      </c>
      <c r="M1066" s="21">
        <f>+SUMIFS(Resultados_Dic3!H$3:H$99980,Resultados_Dic3!$F$3:$F$99980,Produccion_UO!$K1066,Resultados_Dic3!$D$3:$D$99980,Produccion_UO!$L$1050,Resultados_Dic3!$E$3:$E$99980,Produccion_UO!$J1066,Resultados_Dic3!$A$3:$A$99980,Produccion_UO!$H1066)*$I$1050</f>
        <v>46.478423447265001</v>
      </c>
      <c r="N1066" s="21">
        <f>+SUMIFS(Resultados_Dic3!I$3:I$99980,Resultados_Dic3!$F$3:$F$99980,Produccion_UO!$K1066,Resultados_Dic3!$D$3:$D$99980,Produccion_UO!$L$1050,Resultados_Dic3!$E$3:$E$99980,Produccion_UO!$J1066,Resultados_Dic3!$A$3:$A$99980,Produccion_UO!$H1066)*$I$1050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O1066" s="21">
        <f>+SUMIFS(Resultados_Dic3!J$3:J$99980,Resultados_Dic3!$F$3:$F$99980,Produccion_UO!$K1066,Resultados_Dic3!$D$3:$D$99980,Produccion_UO!$L$1050,Resultados_Dic3!$E$3:$E$99980,Produccion_UO!$J1066,Resultados_Dic3!$A$3:$A$99980,Produccion_UO!$H1066)*$I$1050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P1066" s="21">
        <f>+SUMIFS(Resultados_Dic3!K$3:K$99980,Resultados_Dic3!$F$3:$F$99980,Produccion_UO!$K1066,Resultados_Dic3!$D$3:$D$99980,Produccion_UO!$L$1050,Resultados_Dic3!$E$3:$E$99980,Produccion_UO!$J1066,Resultados_Dic3!$A$3:$A$99980,Produccion_UO!$H1066)*$I$1050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Q1066" s="21">
        <f>+SUMIFS(Resultados_Dic3!L$3:L$99980,Resultados_Dic3!$F$3:$F$99980,Produccion_UO!$K1066,Resultados_Dic3!$D$3:$D$99980,Produccion_UO!$L$1050,Resultados_Dic3!$E$3:$E$99980,Produccion_UO!$J1066,Resultados_Dic3!$A$3:$A$99980,Produccion_UO!$H1066)*$I$1050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R1066" s="21">
        <f>+SUMIFS(Resultados_Dic3!M$3:M$99980,Resultados_Dic3!$F$3:$F$99980,Produccion_UO!$K1066,Resultados_Dic3!$D$3:$D$99980,Produccion_UO!$L$1050,Resultados_Dic3!$E$3:$E$99980,Produccion_UO!$J1066,Resultados_Dic3!$A$3:$A$99980,Produccion_UO!$H1066)*$I$1050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S1066" s="21">
        <f>+SUMIFS(Resultados_Dic3!N$3:N$99980,Resultados_Dic3!$F$3:$F$99980,Produccion_UO!$K1066,Resultados_Dic3!$D$3:$D$99980,Produccion_UO!$L$1050,Resultados_Dic3!$E$3:$E$99980,Produccion_UO!$J1066,Resultados_Dic3!$A$3:$A$99980,Produccion_UO!$H1066)*$I$1050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T1066" s="21">
        <f>+SUMIFS(Resultados_Dic3!O$3:O$99980,Resultados_Dic3!$F$3:$F$99980,Produccion_UO!$K1066,Resultados_Dic3!$D$3:$D$99980,Produccion_UO!$L$1050,Resultados_Dic3!$E$3:$E$99980,Produccion_UO!$J1066,Resultados_Dic3!$A$3:$A$99980,Produccion_UO!$H1066)*$I$1050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U1066" s="21">
        <f>+SUMIFS(Resultados_Dic3!P$3:P$99980,Resultados_Dic3!$F$3:$F$99980,Produccion_UO!$K1066,Resultados_Dic3!$D$3:$D$99980,Produccion_UO!$L$1050,Resultados_Dic3!$E$3:$E$99980,Produccion_UO!$J1066,Resultados_Dic3!$A$3:$A$99980,Produccion_UO!$H1066)*$I$1050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V1066" s="21">
        <f>+SUMIFS(Resultados_Dic3!Q$3:Q$99980,Resultados_Dic3!$F$3:$F$99980,Produccion_UO!$K1066,Resultados_Dic3!$D$3:$D$99980,Produccion_UO!$L$1050,Resultados_Dic3!$E$3:$E$99980,Produccion_UO!$J1066,Resultados_Dic3!$A$3:$A$99980,Produccion_UO!$H1066)*$I$1050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W1066" s="21">
        <f>+SUMIFS(Resultados_Dic3!R$3:R$99980,Resultados_Dic3!$F$3:$F$99980,Produccion_UO!$K1066,Resultados_Dic3!$D$3:$D$99980,Produccion_UO!$L$1050,Resultados_Dic3!$E$3:$E$99980,Produccion_UO!$J1066,Resultados_Dic3!$A$3:$A$99980,Produccion_UO!$H1066)*$I$1050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X1066" s="21">
        <f>+SUMIFS(Resultados_Dic3!S$3:S$99980,Resultados_Dic3!$F$3:$F$99980,Produccion_UO!$K1066,Resultados_Dic3!$D$3:$D$99980,Produccion_UO!$L$1050,Resultados_Dic3!$E$3:$E$99980,Produccion_UO!$J1066,Resultados_Dic3!$A$3:$A$99980,Produccion_UO!$H1066)*$I$1050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Y1066" s="21">
        <f>+SUMIFS(Resultados_Dic3!T$3:T$99980,Resultados_Dic3!$F$3:$F$99980,Produccion_UO!$K1066,Resultados_Dic3!$D$3:$D$99980,Produccion_UO!$L$1050,Resultados_Dic3!$E$3:$E$99980,Produccion_UO!$J1066,Resultados_Dic3!$A$3:$A$99980,Produccion_UO!$H1066)*$I$1050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Z1066" s="21">
        <f>+SUMIFS(Resultados_Dic3!U$3:U$99980,Resultados_Dic3!$F$3:$F$99980,Produccion_UO!$K1066,Resultados_Dic3!$D$3:$D$99980,Produccion_UO!$L$1050,Resultados_Dic3!$E$3:$E$99980,Produccion_UO!$J1066,Resultados_Dic3!$A$3:$A$99980,Produccion_UO!$H1066)*$I$1050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A1066" s="21">
        <f>+SUMIFS(Resultados_Dic3!V$3:V$99980,Resultados_Dic3!$F$3:$F$99980,Produccion_UO!$K1066,Resultados_Dic3!$D$3:$D$99980,Produccion_UO!$L$1050,Resultados_Dic3!$E$3:$E$99980,Produccion_UO!$J1066,Resultados_Dic3!$A$3:$A$99980,Produccion_UO!$H1066)*$I$1050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B1066" s="21">
        <f>+SUMIFS(Resultados_Dic3!W$3:W$99980,Resultados_Dic3!$F$3:$F$99980,Produccion_UO!$K1066,Resultados_Dic3!$D$3:$D$99980,Produccion_UO!$L$1050,Resultados_Dic3!$E$3:$E$99980,Produccion_UO!$J1066,Resultados_Dic3!$A$3:$A$99980,Produccion_UO!$H1066)*$I$1050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C1066" s="21">
        <f>+SUMIFS(Resultados_Dic3!X$3:X$99980,Resultados_Dic3!$F$3:$F$99980,Produccion_UO!$K1066,Resultados_Dic3!$D$3:$D$99980,Produccion_UO!$L$1050,Resultados_Dic3!$E$3:$E$99980,Produccion_UO!$J1066,Resultados_Dic3!$A$3:$A$99980,Produccion_UO!$H1066)*$I$1050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D1066" s="21">
        <f>+SUMIFS(Resultados_Dic3!Y$3:Y$99980,Resultados_Dic3!$F$3:$F$99980,Produccion_UO!$K1066,Resultados_Dic3!$D$3:$D$99980,Produccion_UO!$L$1050,Resultados_Dic3!$E$3:$E$99980,Produccion_UO!$J1066,Resultados_Dic3!$A$3:$A$99980,Produccion_UO!$H1066)*$I$1050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E1066" s="21">
        <f>+SUMIFS(Resultados_Dic3!Z$3:Z$99980,Resultados_Dic3!$F$3:$F$99980,Produccion_UO!$K1066,Resultados_Dic3!$D$3:$D$99980,Produccion_UO!$L$1050,Resultados_Dic3!$E$3:$E$99980,Produccion_UO!$J1066,Resultados_Dic3!$A$3:$A$99980,Produccion_UO!$H1066)*$I$1050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F1066" s="21">
        <f>+SUMIFS(Resultados_Dic3!AA$3:AA$99980,Resultados_Dic3!$F$3:$F$99980,Produccion_UO!$K1066,Resultados_Dic3!$D$3:$D$99980,Produccion_UO!$L$1050,Resultados_Dic3!$E$3:$E$99980,Produccion_UO!$J1066,Resultados_Dic3!$A$3:$A$99980,Produccion_UO!$H1066)*$I$1050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G1066" s="21">
        <f>+SUMIFS(Resultados_Dic3!AB$3:AB$99980,Resultados_Dic3!$F$3:$F$99980,Produccion_UO!$K1066,Resultados_Dic3!$D$3:$D$99980,Produccion_UO!$L$1050,Resultados_Dic3!$E$3:$E$99980,Produccion_UO!$J1066,Resultados_Dic3!$A$3:$A$99980,Produccion_UO!$H1066)*$I$1050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H1066" s="21">
        <f>+SUMIFS(Resultados_Dic3!AC$3:AC$99980,Resultados_Dic3!$F$3:$F$99980,Produccion_UO!$K1066,Resultados_Dic3!$D$3:$D$99980,Produccion_UO!$L$1050,Resultados_Dic3!$E$3:$E$99980,Produccion_UO!$J1066,Resultados_Dic3!$A$3:$A$99980,Produccion_UO!$H1066)*$I$1050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I1066" s="21">
        <f>+SUMIFS(Resultados_Dic3!AD$3:AD$99980,Resultados_Dic3!$F$3:$F$99980,Produccion_UO!$K1066,Resultados_Dic3!$D$3:$D$99980,Produccion_UO!$L$1050,Resultados_Dic3!$E$3:$E$99980,Produccion_UO!$J1066,Resultados_Dic3!$A$3:$A$99980,Produccion_UO!$H1066)*$I$1050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J1066" s="21">
        <f>+SUMIFS(Resultados_Dic3!AE$3:AE$99980,Resultados_Dic3!$F$3:$F$99980,Produccion_UO!$K1066,Resultados_Dic3!$D$3:$D$99980,Produccion_UO!$L$1050,Resultados_Dic3!$E$3:$E$99980,Produccion_UO!$J1066,Resultados_Dic3!$A$3:$A$99980,Produccion_UO!$H1066)*$I$1050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K1066" s="21">
        <f>+SUMIFS(Resultados_Dic3!AF$3:AF$99980,Resultados_Dic3!$F$3:$F$99980,Produccion_UO!$K1066,Resultados_Dic3!$D$3:$D$99980,Produccion_UO!$L$1050,Resultados_Dic3!$E$3:$E$99980,Produccion_UO!$J1066,Resultados_Dic3!$A$3:$A$99980,Produccion_UO!$H1066)*$I$1050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L1066" s="21">
        <f>+SUMIFS(Resultados_Dic3!AG$3:AG$99980,Resultados_Dic3!$F$3:$F$99980,Produccion_UO!$K1066,Resultados_Dic3!$D$3:$D$99980,Produccion_UO!$L$1050,Resultados_Dic3!$E$3:$E$99980,Produccion_UO!$J1066,Resultados_Dic3!$A$3:$A$99980,Produccion_UO!$H1066)*$I$1050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M1066" s="21">
        <f>+SUMIFS(Resultados_Dic3!AH$3:AH$99980,Resultados_Dic3!$F$3:$F$99980,Produccion_UO!$K1066,Resultados_Dic3!$D$3:$D$99980,Produccion_UO!$L$1050,Resultados_Dic3!$E$3:$E$99980,Produccion_UO!$J1066,Resultados_Dic3!$A$3:$A$99980,Produccion_UO!$H1066)*$I$1050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N1066" s="21">
        <f>+SUMIFS(Resultados_Dic3!AI$3:AI$99980,Resultados_Dic3!$F$3:$F$99980,Produccion_UO!$K1066,Resultados_Dic3!$D$3:$D$99980,Produccion_UO!$L$1050,Resultados_Dic3!$E$3:$E$99980,Produccion_UO!$J1066,Resultados_Dic3!$A$3:$A$99980,Produccion_UO!$H1066)*$I$1050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O1066" s="21">
        <f>+SUMIFS(Resultados_Dic3!AJ$3:AJ$99980,Resultados_Dic3!$F$3:$F$99980,Produccion_UO!$K1066,Resultados_Dic3!$D$3:$D$99980,Produccion_UO!$L$1050,Resultados_Dic3!$E$3:$E$99980,Produccion_UO!$J1066,Resultados_Dic3!$A$3:$A$99980,Produccion_UO!$H1066)*$I$1050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P1066" s="21">
        <f>+SUMIFS(Resultados_Dic3!AK$3:AK$99980,Resultados_Dic3!$F$3:$F$99980,Produccion_UO!$K1066,Resultados_Dic3!$D$3:$D$99980,Produccion_UO!$L$1050,Resultados_Dic3!$E$3:$E$99980,Produccion_UO!$J1066,Resultados_Dic3!$A$3:$A$99980,Produccion_UO!$H1066)*$I$1050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Q1066" s="21">
        <f>+SUMIFS(Resultados_Dic3!AL$3:AL$99980,Resultados_Dic3!$F$3:$F$99980,Produccion_UO!$K1066,Resultados_Dic3!$D$3:$D$99980,Produccion_UO!$L$1050,Resultados_Dic3!$E$3:$E$99980,Produccion_UO!$J1066,Resultados_Dic3!$A$3:$A$99980,Produccion_UO!$H1066)*$I$1050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R1066" s="21">
        <f>+SUMIFS(Resultados_Dic3!AM$3:AM$99980,Resultados_Dic3!$F$3:$F$99980,Produccion_UO!$K1066,Resultados_Dic3!$D$3:$D$99980,Produccion_UO!$L$1050,Resultados_Dic3!$E$3:$E$99980,Produccion_UO!$J1066,Resultados_Dic3!$A$3:$A$99980,Produccion_UO!$H1066)*$I$1050</f>
        <v>49.477031411604472</v>
      </c>
    </row>
    <row r="1067" spans="1:46" x14ac:dyDescent="0.25">
      <c r="H1067" s="17" t="str">
        <f t="shared" si="272"/>
        <v>DIC7</v>
      </c>
      <c r="I1067" s="24"/>
      <c r="J1067" s="24" t="s">
        <v>40</v>
      </c>
      <c r="K1067" s="108" t="s">
        <v>265</v>
      </c>
      <c r="L1067" s="301" t="s">
        <v>726</v>
      </c>
      <c r="M1067" s="21">
        <f>+SUMIFS(Resultados_Dic3!H$3:H$99980,Resultados_Dic3!$F$3:$F$99980,Produccion_UO!$K1067,Resultados_Dic3!$D$3:$D$99980,Produccion_UO!$L$1050,Resultados_Dic3!$E$3:$E$99980,Produccion_UO!$J1067,Resultados_Dic3!$A$3:$A$99980,Produccion_UO!$H1067)*$I$1050</f>
        <v>30.985615631509955</v>
      </c>
      <c r="N1067" s="21">
        <f>+SUMIFS(Resultados_Dic3!I$3:I$99980,Resultados_Dic3!$F$3:$F$99980,Produccion_UO!$K1067,Resultados_Dic3!$D$3:$D$99980,Produccion_UO!$L$1050,Resultados_Dic3!$E$3:$E$99980,Produccion_UO!$J1067,Resultados_Dic3!$A$3:$A$99980,Produccion_UO!$H1067)*$I$1050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O1067" s="21">
        <f>+SUMIFS(Resultados_Dic3!J$3:J$99980,Resultados_Dic3!$F$3:$F$99980,Produccion_UO!$K1067,Resultados_Dic3!$D$3:$D$99980,Produccion_UO!$L$1050,Resultados_Dic3!$E$3:$E$99980,Produccion_UO!$J1067,Resultados_Dic3!$A$3:$A$99980,Produccion_UO!$H1067)*$I$1050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P1067" s="21">
        <f>+SUMIFS(Resultados_Dic3!K$3:K$99980,Resultados_Dic3!$F$3:$F$99980,Produccion_UO!$K1067,Resultados_Dic3!$D$3:$D$99980,Produccion_UO!$L$1050,Resultados_Dic3!$E$3:$E$99980,Produccion_UO!$J1067,Resultados_Dic3!$A$3:$A$99980,Produccion_UO!$H1067)*$I$1050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Q1067" s="21">
        <f>+SUMIFS(Resultados_Dic3!L$3:L$99980,Resultados_Dic3!$F$3:$F$99980,Produccion_UO!$K1067,Resultados_Dic3!$D$3:$D$99980,Produccion_UO!$L$1050,Resultados_Dic3!$E$3:$E$99980,Produccion_UO!$J1067,Resultados_Dic3!$A$3:$A$99980,Produccion_UO!$H1067)*$I$1050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R1067" s="21">
        <f>+SUMIFS(Resultados_Dic3!M$3:M$99980,Resultados_Dic3!$F$3:$F$99980,Produccion_UO!$K1067,Resultados_Dic3!$D$3:$D$99980,Produccion_UO!$L$1050,Resultados_Dic3!$E$3:$E$99980,Produccion_UO!$J1067,Resultados_Dic3!$A$3:$A$99980,Produccion_UO!$H1067)*$I$1050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S1067" s="21">
        <f>+SUMIFS(Resultados_Dic3!N$3:N$99980,Resultados_Dic3!$F$3:$F$99980,Produccion_UO!$K1067,Resultados_Dic3!$D$3:$D$99980,Produccion_UO!$L$1050,Resultados_Dic3!$E$3:$E$99980,Produccion_UO!$J1067,Resultados_Dic3!$A$3:$A$99980,Produccion_UO!$H1067)*$I$1050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T1067" s="21">
        <f>+SUMIFS(Resultados_Dic3!O$3:O$99980,Resultados_Dic3!$F$3:$F$99980,Produccion_UO!$K1067,Resultados_Dic3!$D$3:$D$99980,Produccion_UO!$L$1050,Resultados_Dic3!$E$3:$E$99980,Produccion_UO!$J1067,Resultados_Dic3!$A$3:$A$99980,Produccion_UO!$H1067)*$I$1050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U1067" s="21">
        <f>+SUMIFS(Resultados_Dic3!P$3:P$99980,Resultados_Dic3!$F$3:$F$99980,Produccion_UO!$K1067,Resultados_Dic3!$D$3:$D$99980,Produccion_UO!$L$1050,Resultados_Dic3!$E$3:$E$99980,Produccion_UO!$J1067,Resultados_Dic3!$A$3:$A$99980,Produccion_UO!$H1067)*$I$1050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V1067" s="21">
        <f>+SUMIFS(Resultados_Dic3!Q$3:Q$99980,Resultados_Dic3!$F$3:$F$99980,Produccion_UO!$K1067,Resultados_Dic3!$D$3:$D$99980,Produccion_UO!$L$1050,Resultados_Dic3!$E$3:$E$99980,Produccion_UO!$J1067,Resultados_Dic3!$A$3:$A$99980,Produccion_UO!$H1067)*$I$1050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W1067" s="21">
        <f>+SUMIFS(Resultados_Dic3!R$3:R$99980,Resultados_Dic3!$F$3:$F$99980,Produccion_UO!$K1067,Resultados_Dic3!$D$3:$D$99980,Produccion_UO!$L$1050,Resultados_Dic3!$E$3:$E$99980,Produccion_UO!$J1067,Resultados_Dic3!$A$3:$A$99980,Produccion_UO!$H1067)*$I$1050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X1067" s="21">
        <f>+SUMIFS(Resultados_Dic3!S$3:S$99980,Resultados_Dic3!$F$3:$F$99980,Produccion_UO!$K1067,Resultados_Dic3!$D$3:$D$99980,Produccion_UO!$L$1050,Resultados_Dic3!$E$3:$E$99980,Produccion_UO!$J1067,Resultados_Dic3!$A$3:$A$99980,Produccion_UO!$H1067)*$I$1050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Y1067" s="21">
        <f>+SUMIFS(Resultados_Dic3!T$3:T$99980,Resultados_Dic3!$F$3:$F$99980,Produccion_UO!$K1067,Resultados_Dic3!$D$3:$D$99980,Produccion_UO!$L$1050,Resultados_Dic3!$E$3:$E$99980,Produccion_UO!$J1067,Resultados_Dic3!$A$3:$A$99980,Produccion_UO!$H1067)*$I$1050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Z1067" s="21">
        <f>+SUMIFS(Resultados_Dic3!U$3:U$99980,Resultados_Dic3!$F$3:$F$99980,Produccion_UO!$K1067,Resultados_Dic3!$D$3:$D$99980,Produccion_UO!$L$1050,Resultados_Dic3!$E$3:$E$99980,Produccion_UO!$J1067,Resultados_Dic3!$A$3:$A$99980,Produccion_UO!$H1067)*$I$1050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A1067" s="21">
        <f>+SUMIFS(Resultados_Dic3!V$3:V$99980,Resultados_Dic3!$F$3:$F$99980,Produccion_UO!$K1067,Resultados_Dic3!$D$3:$D$99980,Produccion_UO!$L$1050,Resultados_Dic3!$E$3:$E$99980,Produccion_UO!$J1067,Resultados_Dic3!$A$3:$A$99980,Produccion_UO!$H1067)*$I$1050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B1067" s="21">
        <f>+SUMIFS(Resultados_Dic3!W$3:W$99980,Resultados_Dic3!$F$3:$F$99980,Produccion_UO!$K1067,Resultados_Dic3!$D$3:$D$99980,Produccion_UO!$L$1050,Resultados_Dic3!$E$3:$E$99980,Produccion_UO!$J1067,Resultados_Dic3!$A$3:$A$99980,Produccion_UO!$H1067)*$I$1050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C1067" s="21">
        <f>+SUMIFS(Resultados_Dic3!X$3:X$99980,Resultados_Dic3!$F$3:$F$99980,Produccion_UO!$K1067,Resultados_Dic3!$D$3:$D$99980,Produccion_UO!$L$1050,Resultados_Dic3!$E$3:$E$99980,Produccion_UO!$J1067,Resultados_Dic3!$A$3:$A$99980,Produccion_UO!$H1067)*$I$1050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D1067" s="21">
        <f>+SUMIFS(Resultados_Dic3!Y$3:Y$99980,Resultados_Dic3!$F$3:$F$99980,Produccion_UO!$K1067,Resultados_Dic3!$D$3:$D$99980,Produccion_UO!$L$1050,Resultados_Dic3!$E$3:$E$99980,Produccion_UO!$J1067,Resultados_Dic3!$A$3:$A$99980,Produccion_UO!$H1067)*$I$1050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E1067" s="21">
        <f>+SUMIFS(Resultados_Dic3!Z$3:Z$99980,Resultados_Dic3!$F$3:$F$99980,Produccion_UO!$K1067,Resultados_Dic3!$D$3:$D$99980,Produccion_UO!$L$1050,Resultados_Dic3!$E$3:$E$99980,Produccion_UO!$J1067,Resultados_Dic3!$A$3:$A$99980,Produccion_UO!$H1067)*$I$1050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F1067" s="21">
        <f>+SUMIFS(Resultados_Dic3!AA$3:AA$99980,Resultados_Dic3!$F$3:$F$99980,Produccion_UO!$K1067,Resultados_Dic3!$D$3:$D$99980,Produccion_UO!$L$1050,Resultados_Dic3!$E$3:$E$99980,Produccion_UO!$J1067,Resultados_Dic3!$A$3:$A$99980,Produccion_UO!$H1067)*$I$1050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G1067" s="21">
        <f>+SUMIFS(Resultados_Dic3!AB$3:AB$99980,Resultados_Dic3!$F$3:$F$99980,Produccion_UO!$K1067,Resultados_Dic3!$D$3:$D$99980,Produccion_UO!$L$1050,Resultados_Dic3!$E$3:$E$99980,Produccion_UO!$J1067,Resultados_Dic3!$A$3:$A$99980,Produccion_UO!$H1067)*$I$1050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H1067" s="21">
        <f>+SUMIFS(Resultados_Dic3!AC$3:AC$99980,Resultados_Dic3!$F$3:$F$99980,Produccion_UO!$K1067,Resultados_Dic3!$D$3:$D$99980,Produccion_UO!$L$1050,Resultados_Dic3!$E$3:$E$99980,Produccion_UO!$J1067,Resultados_Dic3!$A$3:$A$99980,Produccion_UO!$H1067)*$I$1050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I1067" s="21">
        <f>+SUMIFS(Resultados_Dic3!AD$3:AD$99980,Resultados_Dic3!$F$3:$F$99980,Produccion_UO!$K1067,Resultados_Dic3!$D$3:$D$99980,Produccion_UO!$L$1050,Resultados_Dic3!$E$3:$E$99980,Produccion_UO!$J1067,Resultados_Dic3!$A$3:$A$99980,Produccion_UO!$H1067)*$I$1050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J1067" s="21">
        <f>+SUMIFS(Resultados_Dic3!AE$3:AE$99980,Resultados_Dic3!$F$3:$F$99980,Produccion_UO!$K1067,Resultados_Dic3!$D$3:$D$99980,Produccion_UO!$L$1050,Resultados_Dic3!$E$3:$E$99980,Produccion_UO!$J1067,Resultados_Dic3!$A$3:$A$99980,Produccion_UO!$H1067)*$I$1050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K1067" s="21">
        <f>+SUMIFS(Resultados_Dic3!AF$3:AF$99980,Resultados_Dic3!$F$3:$F$99980,Produccion_UO!$K1067,Resultados_Dic3!$D$3:$D$99980,Produccion_UO!$L$1050,Resultados_Dic3!$E$3:$E$99980,Produccion_UO!$J1067,Resultados_Dic3!$A$3:$A$99980,Produccion_UO!$H1067)*$I$1050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L1067" s="21">
        <f>+SUMIFS(Resultados_Dic3!AG$3:AG$99980,Resultados_Dic3!$F$3:$F$99980,Produccion_UO!$K1067,Resultados_Dic3!$D$3:$D$99980,Produccion_UO!$L$1050,Resultados_Dic3!$E$3:$E$99980,Produccion_UO!$J1067,Resultados_Dic3!$A$3:$A$99980,Produccion_UO!$H1067)*$I$1050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M1067" s="21">
        <f>+SUMIFS(Resultados_Dic3!AH$3:AH$99980,Resultados_Dic3!$F$3:$F$99980,Produccion_UO!$K1067,Resultados_Dic3!$D$3:$D$99980,Produccion_UO!$L$1050,Resultados_Dic3!$E$3:$E$99980,Produccion_UO!$J1067,Resultados_Dic3!$A$3:$A$99980,Produccion_UO!$H1067)*$I$1050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N1067" s="21">
        <f>+SUMIFS(Resultados_Dic3!AI$3:AI$99980,Resultados_Dic3!$F$3:$F$99980,Produccion_UO!$K1067,Resultados_Dic3!$D$3:$D$99980,Produccion_UO!$L$1050,Resultados_Dic3!$E$3:$E$99980,Produccion_UO!$J1067,Resultados_Dic3!$A$3:$A$99980,Produccion_UO!$H1067)*$I$1050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O1067" s="21">
        <f>+SUMIFS(Resultados_Dic3!AJ$3:AJ$99980,Resultados_Dic3!$F$3:$F$99980,Produccion_UO!$K1067,Resultados_Dic3!$D$3:$D$99980,Produccion_UO!$L$1050,Resultados_Dic3!$E$3:$E$99980,Produccion_UO!$J1067,Resultados_Dic3!$A$3:$A$99980,Produccion_UO!$H1067)*$I$1050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P1067" s="21">
        <f>+SUMIFS(Resultados_Dic3!AK$3:AK$99980,Resultados_Dic3!$F$3:$F$99980,Produccion_UO!$K1067,Resultados_Dic3!$D$3:$D$99980,Produccion_UO!$L$1050,Resultados_Dic3!$E$3:$E$99980,Produccion_UO!$J1067,Resultados_Dic3!$A$3:$A$99980,Produccion_UO!$H1067)*$I$1050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Q1067" s="21">
        <f>+SUMIFS(Resultados_Dic3!AL$3:AL$99980,Resultados_Dic3!$F$3:$F$99980,Produccion_UO!$K1067,Resultados_Dic3!$D$3:$D$99980,Produccion_UO!$L$1050,Resultados_Dic3!$E$3:$E$99980,Produccion_UO!$J1067,Resultados_Dic3!$A$3:$A$99980,Produccion_UO!$H1067)*$I$1050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R1067" s="21">
        <f>+SUMIFS(Resultados_Dic3!AM$3:AM$99980,Resultados_Dic3!$F$3:$F$99980,Produccion_UO!$K1067,Resultados_Dic3!$D$3:$D$99980,Produccion_UO!$L$1050,Resultados_Dic3!$E$3:$E$99980,Produccion_UO!$J1067,Resultados_Dic3!$A$3:$A$99980,Produccion_UO!$H1067)*$I$1050</f>
        <v>32.984687607736376</v>
      </c>
    </row>
    <row r="1068" spans="1:46" x14ac:dyDescent="0.25">
      <c r="A1068" s="299" t="s">
        <v>758</v>
      </c>
      <c r="B1068" s="299">
        <v>119.96</v>
      </c>
      <c r="C1068" s="299" t="s">
        <v>813</v>
      </c>
      <c r="D1068"/>
      <c r="E1068"/>
      <c r="H1068" s="17" t="str">
        <f t="shared" si="272"/>
        <v>DIC7</v>
      </c>
      <c r="I1068" s="24"/>
      <c r="J1068" s="24" t="s">
        <v>44</v>
      </c>
      <c r="K1068" s="108" t="s">
        <v>265</v>
      </c>
      <c r="L1068" s="301" t="s">
        <v>727</v>
      </c>
      <c r="M1068" s="21">
        <f>+SUMIFS(Resultados_Dic3!H$3:H$99980,Resultados_Dic3!$F$3:$F$99980,Produccion_UO!$K1068,Resultados_Dic3!$D$3:$D$99980,Produccion_UO!$L$1050,Resultados_Dic3!$E$3:$E$99980,Produccion_UO!$J1068,Resultados_Dic3!$A$3:$A$99980,Produccion_UO!$H1068)*$I$1050</f>
        <v>77.464039078774988</v>
      </c>
      <c r="N1068" s="21">
        <f>+SUMIFS(Resultados_Dic3!I$3:I$99980,Resultados_Dic3!$F$3:$F$99980,Produccion_UO!$K1068,Resultados_Dic3!$D$3:$D$99980,Produccion_UO!$L$1050,Resultados_Dic3!$E$3:$E$99980,Produccion_UO!$J1068,Resultados_Dic3!$A$3:$A$99980,Produccion_UO!$H1068)*$I$1050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O1068" s="21">
        <f>+SUMIFS(Resultados_Dic3!J$3:J$99980,Resultados_Dic3!$F$3:$F$99980,Produccion_UO!$K1068,Resultados_Dic3!$D$3:$D$99980,Produccion_UO!$L$1050,Resultados_Dic3!$E$3:$E$99980,Produccion_UO!$J1068,Resultados_Dic3!$A$3:$A$99980,Produccion_UO!$H1068)*$I$1050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P1068" s="21">
        <f>+SUMIFS(Resultados_Dic3!K$3:K$99980,Resultados_Dic3!$F$3:$F$99980,Produccion_UO!$K1068,Resultados_Dic3!$D$3:$D$99980,Produccion_UO!$L$1050,Resultados_Dic3!$E$3:$E$99980,Produccion_UO!$J1068,Resultados_Dic3!$A$3:$A$99980,Produccion_UO!$H1068)*$I$1050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Q1068" s="21">
        <f>+SUMIFS(Resultados_Dic3!L$3:L$99980,Resultados_Dic3!$F$3:$F$99980,Produccion_UO!$K1068,Resultados_Dic3!$D$3:$D$99980,Produccion_UO!$L$1050,Resultados_Dic3!$E$3:$E$99980,Produccion_UO!$J1068,Resultados_Dic3!$A$3:$A$99980,Produccion_UO!$H1068)*$I$1050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R1068" s="21">
        <f>+SUMIFS(Resultados_Dic3!M$3:M$99980,Resultados_Dic3!$F$3:$F$99980,Produccion_UO!$K1068,Resultados_Dic3!$D$3:$D$99980,Produccion_UO!$L$1050,Resultados_Dic3!$E$3:$E$99980,Produccion_UO!$J1068,Resultados_Dic3!$A$3:$A$99980,Produccion_UO!$H1068)*$I$1050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S1068" s="21">
        <f>+SUMIFS(Resultados_Dic3!N$3:N$99980,Resultados_Dic3!$F$3:$F$99980,Produccion_UO!$K1068,Resultados_Dic3!$D$3:$D$99980,Produccion_UO!$L$1050,Resultados_Dic3!$E$3:$E$99980,Produccion_UO!$J1068,Resultados_Dic3!$A$3:$A$99980,Produccion_UO!$H1068)*$I$1050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T1068" s="21">
        <f>+SUMIFS(Resultados_Dic3!O$3:O$99980,Resultados_Dic3!$F$3:$F$99980,Produccion_UO!$K1068,Resultados_Dic3!$D$3:$D$99980,Produccion_UO!$L$1050,Resultados_Dic3!$E$3:$E$99980,Produccion_UO!$J1068,Resultados_Dic3!$A$3:$A$99980,Produccion_UO!$H1068)*$I$1050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U1068" s="21">
        <f>+SUMIFS(Resultados_Dic3!P$3:P$99980,Resultados_Dic3!$F$3:$F$99980,Produccion_UO!$K1068,Resultados_Dic3!$D$3:$D$99980,Produccion_UO!$L$1050,Resultados_Dic3!$E$3:$E$99980,Produccion_UO!$J1068,Resultados_Dic3!$A$3:$A$99980,Produccion_UO!$H1068)*$I$1050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V1068" s="21">
        <f>+SUMIFS(Resultados_Dic3!Q$3:Q$99980,Resultados_Dic3!$F$3:$F$99980,Produccion_UO!$K1068,Resultados_Dic3!$D$3:$D$99980,Produccion_UO!$L$1050,Resultados_Dic3!$E$3:$E$99980,Produccion_UO!$J1068,Resultados_Dic3!$A$3:$A$99980,Produccion_UO!$H1068)*$I$1050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W1068" s="21">
        <f>+SUMIFS(Resultados_Dic3!R$3:R$99980,Resultados_Dic3!$F$3:$F$99980,Produccion_UO!$K1068,Resultados_Dic3!$D$3:$D$99980,Produccion_UO!$L$1050,Resultados_Dic3!$E$3:$E$99980,Produccion_UO!$J1068,Resultados_Dic3!$A$3:$A$99980,Produccion_UO!$H1068)*$I$1050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X1068" s="21">
        <f>+SUMIFS(Resultados_Dic3!S$3:S$99980,Resultados_Dic3!$F$3:$F$99980,Produccion_UO!$K1068,Resultados_Dic3!$D$3:$D$99980,Produccion_UO!$L$1050,Resultados_Dic3!$E$3:$E$99980,Produccion_UO!$J1068,Resultados_Dic3!$A$3:$A$99980,Produccion_UO!$H1068)*$I$1050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Y1068" s="21">
        <f>+SUMIFS(Resultados_Dic3!T$3:T$99980,Resultados_Dic3!$F$3:$F$99980,Produccion_UO!$K1068,Resultados_Dic3!$D$3:$D$99980,Produccion_UO!$L$1050,Resultados_Dic3!$E$3:$E$99980,Produccion_UO!$J1068,Resultados_Dic3!$A$3:$A$99980,Produccion_UO!$H1068)*$I$1050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Z1068" s="21">
        <f>+SUMIFS(Resultados_Dic3!U$3:U$99980,Resultados_Dic3!$F$3:$F$99980,Produccion_UO!$K1068,Resultados_Dic3!$D$3:$D$99980,Produccion_UO!$L$1050,Resultados_Dic3!$E$3:$E$99980,Produccion_UO!$J1068,Resultados_Dic3!$A$3:$A$99980,Produccion_UO!$H1068)*$I$1050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A1068" s="21">
        <f>+SUMIFS(Resultados_Dic3!V$3:V$99980,Resultados_Dic3!$F$3:$F$99980,Produccion_UO!$K1068,Resultados_Dic3!$D$3:$D$99980,Produccion_UO!$L$1050,Resultados_Dic3!$E$3:$E$99980,Produccion_UO!$J1068,Resultados_Dic3!$A$3:$A$99980,Produccion_UO!$H1068)*$I$1050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B1068" s="21">
        <f>+SUMIFS(Resultados_Dic3!W$3:W$99980,Resultados_Dic3!$F$3:$F$99980,Produccion_UO!$K1068,Resultados_Dic3!$D$3:$D$99980,Produccion_UO!$L$1050,Resultados_Dic3!$E$3:$E$99980,Produccion_UO!$J1068,Resultados_Dic3!$A$3:$A$99980,Produccion_UO!$H1068)*$I$1050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C1068" s="21">
        <f>+SUMIFS(Resultados_Dic3!X$3:X$99980,Resultados_Dic3!$F$3:$F$99980,Produccion_UO!$K1068,Resultados_Dic3!$D$3:$D$99980,Produccion_UO!$L$1050,Resultados_Dic3!$E$3:$E$99980,Produccion_UO!$J1068,Resultados_Dic3!$A$3:$A$99980,Produccion_UO!$H1068)*$I$1050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D1068" s="21">
        <f>+SUMIFS(Resultados_Dic3!Y$3:Y$99980,Resultados_Dic3!$F$3:$F$99980,Produccion_UO!$K1068,Resultados_Dic3!$D$3:$D$99980,Produccion_UO!$L$1050,Resultados_Dic3!$E$3:$E$99980,Produccion_UO!$J1068,Resultados_Dic3!$A$3:$A$99980,Produccion_UO!$H1068)*$I$1050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E1068" s="21">
        <f>+SUMIFS(Resultados_Dic3!Z$3:Z$99980,Resultados_Dic3!$F$3:$F$99980,Produccion_UO!$K1068,Resultados_Dic3!$D$3:$D$99980,Produccion_UO!$L$1050,Resultados_Dic3!$E$3:$E$99980,Produccion_UO!$J1068,Resultados_Dic3!$A$3:$A$99980,Produccion_UO!$H1068)*$I$1050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F1068" s="21">
        <f>+SUMIFS(Resultados_Dic3!AA$3:AA$99980,Resultados_Dic3!$F$3:$F$99980,Produccion_UO!$K1068,Resultados_Dic3!$D$3:$D$99980,Produccion_UO!$L$1050,Resultados_Dic3!$E$3:$E$99980,Produccion_UO!$J1068,Resultados_Dic3!$A$3:$A$99980,Produccion_UO!$H1068)*$I$1050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G1068" s="21">
        <f>+SUMIFS(Resultados_Dic3!AB$3:AB$99980,Resultados_Dic3!$F$3:$F$99980,Produccion_UO!$K1068,Resultados_Dic3!$D$3:$D$99980,Produccion_UO!$L$1050,Resultados_Dic3!$E$3:$E$99980,Produccion_UO!$J1068,Resultados_Dic3!$A$3:$A$99980,Produccion_UO!$H1068)*$I$1050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H1068" s="21">
        <f>+SUMIFS(Resultados_Dic3!AC$3:AC$99980,Resultados_Dic3!$F$3:$F$99980,Produccion_UO!$K1068,Resultados_Dic3!$D$3:$D$99980,Produccion_UO!$L$1050,Resultados_Dic3!$E$3:$E$99980,Produccion_UO!$J1068,Resultados_Dic3!$A$3:$A$99980,Produccion_UO!$H1068)*$I$1050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I1068" s="21">
        <f>+SUMIFS(Resultados_Dic3!AD$3:AD$99980,Resultados_Dic3!$F$3:$F$99980,Produccion_UO!$K1068,Resultados_Dic3!$D$3:$D$99980,Produccion_UO!$L$1050,Resultados_Dic3!$E$3:$E$99980,Produccion_UO!$J1068,Resultados_Dic3!$A$3:$A$99980,Produccion_UO!$H1068)*$I$1050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J1068" s="21">
        <f>+SUMIFS(Resultados_Dic3!AE$3:AE$99980,Resultados_Dic3!$F$3:$F$99980,Produccion_UO!$K1068,Resultados_Dic3!$D$3:$D$99980,Produccion_UO!$L$1050,Resultados_Dic3!$E$3:$E$99980,Produccion_UO!$J1068,Resultados_Dic3!$A$3:$A$99980,Produccion_UO!$H1068)*$I$1050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K1068" s="21">
        <f>+SUMIFS(Resultados_Dic3!AF$3:AF$99980,Resultados_Dic3!$F$3:$F$99980,Produccion_UO!$K1068,Resultados_Dic3!$D$3:$D$99980,Produccion_UO!$L$1050,Resultados_Dic3!$E$3:$E$99980,Produccion_UO!$J1068,Resultados_Dic3!$A$3:$A$99980,Produccion_UO!$H1068)*$I$1050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L1068" s="21">
        <f>+SUMIFS(Resultados_Dic3!AG$3:AG$99980,Resultados_Dic3!$F$3:$F$99980,Produccion_UO!$K1068,Resultados_Dic3!$D$3:$D$99980,Produccion_UO!$L$1050,Resultados_Dic3!$E$3:$E$99980,Produccion_UO!$J1068,Resultados_Dic3!$A$3:$A$99980,Produccion_UO!$H1068)*$I$1050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M1068" s="21">
        <f>+SUMIFS(Resultados_Dic3!AH$3:AH$99980,Resultados_Dic3!$F$3:$F$99980,Produccion_UO!$K1068,Resultados_Dic3!$D$3:$D$99980,Produccion_UO!$L$1050,Resultados_Dic3!$E$3:$E$99980,Produccion_UO!$J1068,Resultados_Dic3!$A$3:$A$99980,Produccion_UO!$H1068)*$I$1050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N1068" s="21">
        <f>+SUMIFS(Resultados_Dic3!AI$3:AI$99980,Resultados_Dic3!$F$3:$F$99980,Produccion_UO!$K1068,Resultados_Dic3!$D$3:$D$99980,Produccion_UO!$L$1050,Resultados_Dic3!$E$3:$E$99980,Produccion_UO!$J1068,Resultados_Dic3!$A$3:$A$99980,Produccion_UO!$H1068)*$I$1050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O1068" s="21">
        <f>+SUMIFS(Resultados_Dic3!AJ$3:AJ$99980,Resultados_Dic3!$F$3:$F$99980,Produccion_UO!$K1068,Resultados_Dic3!$D$3:$D$99980,Produccion_UO!$L$1050,Resultados_Dic3!$E$3:$E$99980,Produccion_UO!$J1068,Resultados_Dic3!$A$3:$A$99980,Produccion_UO!$H1068)*$I$1050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P1068" s="21">
        <f>+SUMIFS(Resultados_Dic3!AK$3:AK$99980,Resultados_Dic3!$F$3:$F$99980,Produccion_UO!$K1068,Resultados_Dic3!$D$3:$D$99980,Produccion_UO!$L$1050,Resultados_Dic3!$E$3:$E$99980,Produccion_UO!$J1068,Resultados_Dic3!$A$3:$A$99980,Produccion_UO!$H1068)*$I$1050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Q1068" s="21">
        <f>+SUMIFS(Resultados_Dic3!AL$3:AL$99980,Resultados_Dic3!$F$3:$F$99980,Produccion_UO!$K1068,Resultados_Dic3!$D$3:$D$99980,Produccion_UO!$L$1050,Resultados_Dic3!$E$3:$E$99980,Produccion_UO!$J1068,Resultados_Dic3!$A$3:$A$99980,Produccion_UO!$H1068)*$I$1050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R1068" s="21">
        <f>+SUMIFS(Resultados_Dic3!AM$3:AM$99980,Resultados_Dic3!$F$3:$F$99980,Produccion_UO!$K1068,Resultados_Dic3!$D$3:$D$99980,Produccion_UO!$L$1050,Resultados_Dic3!$E$3:$E$99980,Produccion_UO!$J1068,Resultados_Dic3!$A$3:$A$99980,Produccion_UO!$H1068)*$I$1050</f>
        <v>82.461719019340933</v>
      </c>
    </row>
    <row r="1069" spans="1:46" x14ac:dyDescent="0.25">
      <c r="A1069" s="299" t="s">
        <v>758</v>
      </c>
      <c r="B1069" s="299">
        <v>142500</v>
      </c>
      <c r="C1069" s="299" t="s">
        <v>814</v>
      </c>
      <c r="D1069" s="299">
        <v>1.4250000000000001E-7</v>
      </c>
      <c r="E1069" s="299" t="s">
        <v>815</v>
      </c>
      <c r="H1069" s="17" t="str">
        <f t="shared" si="272"/>
        <v>DIC7</v>
      </c>
      <c r="I1069" s="24"/>
      <c r="J1069" s="24"/>
      <c r="K1069" s="108" t="s">
        <v>270</v>
      </c>
      <c r="L1069" s="298" t="s">
        <v>750</v>
      </c>
      <c r="M1069" s="21">
        <f t="shared" ref="M1069:AR1069" si="274">+(M1113+M1117)*$I$1051</f>
        <v>25.717267522863857</v>
      </c>
      <c r="N1069" s="21">
        <f t="shared" si="274"/>
        <v>27.376446072726026</v>
      </c>
      <c r="O1069" s="21">
        <f t="shared" si="274"/>
        <v>27.376446072726026</v>
      </c>
      <c r="P1069" s="21">
        <f t="shared" si="274"/>
        <v>27.376446072726026</v>
      </c>
      <c r="Q1069" s="21">
        <f t="shared" si="274"/>
        <v>27.376446072726026</v>
      </c>
      <c r="R1069" s="21">
        <f t="shared" si="274"/>
        <v>27.376446072726026</v>
      </c>
      <c r="S1069" s="21">
        <f t="shared" si="274"/>
        <v>27.376446072726026</v>
      </c>
      <c r="T1069" s="21">
        <f t="shared" si="274"/>
        <v>27.376446072726026</v>
      </c>
      <c r="U1069" s="21">
        <f t="shared" si="274"/>
        <v>27.376446072726026</v>
      </c>
      <c r="V1069" s="21">
        <f t="shared" si="274"/>
        <v>27.376446072726026</v>
      </c>
      <c r="W1069" s="21">
        <f t="shared" si="274"/>
        <v>27.376446072726026</v>
      </c>
      <c r="X1069" s="21">
        <f t="shared" si="274"/>
        <v>27.376446072726026</v>
      </c>
      <c r="Y1069" s="21">
        <f t="shared" si="274"/>
        <v>27.376446072726026</v>
      </c>
      <c r="Z1069" s="21">
        <f t="shared" si="274"/>
        <v>27.376446072726026</v>
      </c>
      <c r="AA1069" s="21">
        <f t="shared" si="274"/>
        <v>27.376446072726026</v>
      </c>
      <c r="AB1069" s="21">
        <f t="shared" si="274"/>
        <v>27.376446072726026</v>
      </c>
      <c r="AC1069" s="21">
        <f t="shared" si="274"/>
        <v>27.376446072726026</v>
      </c>
      <c r="AD1069" s="21">
        <f t="shared" si="274"/>
        <v>27.376446072726026</v>
      </c>
      <c r="AE1069" s="21">
        <f t="shared" si="274"/>
        <v>27.376446072726026</v>
      </c>
      <c r="AF1069" s="21">
        <f t="shared" si="274"/>
        <v>27.376446072726026</v>
      </c>
      <c r="AG1069" s="21">
        <f t="shared" si="274"/>
        <v>27.376446072726026</v>
      </c>
      <c r="AH1069" s="21">
        <f t="shared" si="274"/>
        <v>27.376446072726026</v>
      </c>
      <c r="AI1069" s="21">
        <f t="shared" si="274"/>
        <v>27.376446072726026</v>
      </c>
      <c r="AJ1069" s="21">
        <f t="shared" si="274"/>
        <v>27.376446072726026</v>
      </c>
      <c r="AK1069" s="21">
        <f t="shared" si="274"/>
        <v>27.376446072726026</v>
      </c>
      <c r="AL1069" s="21">
        <f t="shared" si="274"/>
        <v>27.376446072726026</v>
      </c>
      <c r="AM1069" s="21">
        <f t="shared" si="274"/>
        <v>27.376446072726026</v>
      </c>
      <c r="AN1069" s="21">
        <f t="shared" si="274"/>
        <v>27.376446072726026</v>
      </c>
      <c r="AO1069" s="21">
        <f t="shared" si="274"/>
        <v>27.376446072726026</v>
      </c>
      <c r="AP1069" s="21">
        <f t="shared" si="274"/>
        <v>27.376446072726026</v>
      </c>
      <c r="AQ1069" s="21">
        <f t="shared" si="274"/>
        <v>27.376446072726026</v>
      </c>
      <c r="AR1069" s="21">
        <f t="shared" si="274"/>
        <v>27.376446072726026</v>
      </c>
    </row>
    <row r="1070" spans="1:46" x14ac:dyDescent="0.25">
      <c r="H1070" s="17" t="str">
        <f t="shared" si="272"/>
        <v>DIC7</v>
      </c>
      <c r="I1070" s="24"/>
      <c r="J1070" s="24"/>
      <c r="K1070" s="108" t="s">
        <v>270</v>
      </c>
      <c r="L1070" s="298" t="s">
        <v>795</v>
      </c>
      <c r="M1070" s="22">
        <f t="shared" ref="M1070:AR1070" si="275">+(M1116)*$I$1057</f>
        <v>1.813174561187171</v>
      </c>
      <c r="N1070" s="22">
        <f t="shared" si="275"/>
        <v>1.9301535651347304</v>
      </c>
      <c r="O1070" s="22">
        <f t="shared" si="275"/>
        <v>1.9301535651347304</v>
      </c>
      <c r="P1070" s="22">
        <f t="shared" si="275"/>
        <v>1.9301535651347304</v>
      </c>
      <c r="Q1070" s="22">
        <f t="shared" si="275"/>
        <v>1.9301535651347304</v>
      </c>
      <c r="R1070" s="22">
        <f t="shared" si="275"/>
        <v>1.9301535651347304</v>
      </c>
      <c r="S1070" s="22">
        <f t="shared" si="275"/>
        <v>1.9301535651347304</v>
      </c>
      <c r="T1070" s="22">
        <f t="shared" si="275"/>
        <v>1.9301535651347304</v>
      </c>
      <c r="U1070" s="22">
        <f t="shared" si="275"/>
        <v>1.9301535651347304</v>
      </c>
      <c r="V1070" s="22">
        <f t="shared" si="275"/>
        <v>1.9301535651347304</v>
      </c>
      <c r="W1070" s="22">
        <f t="shared" si="275"/>
        <v>1.9301535651347304</v>
      </c>
      <c r="X1070" s="22">
        <f t="shared" si="275"/>
        <v>1.9301535651347304</v>
      </c>
      <c r="Y1070" s="22">
        <f t="shared" si="275"/>
        <v>1.9301535651347304</v>
      </c>
      <c r="Z1070" s="22">
        <f t="shared" si="275"/>
        <v>1.9301535651347304</v>
      </c>
      <c r="AA1070" s="22">
        <f t="shared" si="275"/>
        <v>1.9301535651347304</v>
      </c>
      <c r="AB1070" s="22">
        <f t="shared" si="275"/>
        <v>1.9301535651347304</v>
      </c>
      <c r="AC1070" s="22">
        <f t="shared" si="275"/>
        <v>1.9301535651347304</v>
      </c>
      <c r="AD1070" s="22">
        <f t="shared" si="275"/>
        <v>1.9301535651347304</v>
      </c>
      <c r="AE1070" s="22">
        <f t="shared" si="275"/>
        <v>1.9301535651347304</v>
      </c>
      <c r="AF1070" s="22">
        <f t="shared" si="275"/>
        <v>1.9301535651347304</v>
      </c>
      <c r="AG1070" s="22">
        <f t="shared" si="275"/>
        <v>1.9301535651347304</v>
      </c>
      <c r="AH1070" s="22">
        <f t="shared" si="275"/>
        <v>1.9301535651347304</v>
      </c>
      <c r="AI1070" s="22">
        <f t="shared" si="275"/>
        <v>1.9301535651347304</v>
      </c>
      <c r="AJ1070" s="22">
        <f t="shared" si="275"/>
        <v>1.9301535651347304</v>
      </c>
      <c r="AK1070" s="22">
        <f t="shared" si="275"/>
        <v>1.9301535651347304</v>
      </c>
      <c r="AL1070" s="22">
        <f t="shared" si="275"/>
        <v>1.9301535651347304</v>
      </c>
      <c r="AM1070" s="22">
        <f t="shared" si="275"/>
        <v>1.9301535651347304</v>
      </c>
      <c r="AN1070" s="22">
        <f t="shared" si="275"/>
        <v>1.9301535651347304</v>
      </c>
      <c r="AO1070" s="22">
        <f t="shared" si="275"/>
        <v>1.9301535651347304</v>
      </c>
      <c r="AP1070" s="22">
        <f t="shared" si="275"/>
        <v>1.9301535651347304</v>
      </c>
      <c r="AQ1070" s="22">
        <f t="shared" si="275"/>
        <v>1.9301535651347304</v>
      </c>
      <c r="AR1070" s="22">
        <f t="shared" si="275"/>
        <v>1.9301535651347304</v>
      </c>
    </row>
    <row r="1071" spans="1:46" x14ac:dyDescent="0.25">
      <c r="H1071" s="17" t="str">
        <f t="shared" si="272"/>
        <v>DIC7</v>
      </c>
      <c r="I1071" s="24"/>
      <c r="J1071" s="24"/>
      <c r="K1071" s="108" t="s">
        <v>270</v>
      </c>
      <c r="L1071" s="298" t="s">
        <v>759</v>
      </c>
      <c r="M1071" s="22">
        <v>0</v>
      </c>
      <c r="N1071" s="22">
        <v>0</v>
      </c>
      <c r="O1071" s="22">
        <v>0</v>
      </c>
      <c r="P1071" s="22">
        <v>0</v>
      </c>
      <c r="Q1071" s="22">
        <v>0</v>
      </c>
      <c r="R1071" s="22">
        <v>0</v>
      </c>
      <c r="S1071" s="22">
        <v>0</v>
      </c>
      <c r="T1071" s="22">
        <v>0</v>
      </c>
      <c r="U1071" s="22">
        <v>0</v>
      </c>
      <c r="V1071" s="22">
        <v>0</v>
      </c>
      <c r="W1071" s="22">
        <v>0</v>
      </c>
      <c r="X1071" s="22">
        <v>0</v>
      </c>
      <c r="Y1071" s="22">
        <v>0</v>
      </c>
      <c r="Z1071" s="22">
        <v>0</v>
      </c>
      <c r="AA1071" s="22">
        <v>0</v>
      </c>
      <c r="AB1071" s="22">
        <v>0</v>
      </c>
      <c r="AC1071" s="22">
        <v>0</v>
      </c>
      <c r="AD1071" s="22">
        <v>0</v>
      </c>
      <c r="AE1071" s="22">
        <v>0</v>
      </c>
      <c r="AF1071" s="22">
        <v>0</v>
      </c>
      <c r="AG1071" s="22">
        <v>0</v>
      </c>
      <c r="AH1071" s="22">
        <v>0</v>
      </c>
      <c r="AI1071" s="22">
        <v>0</v>
      </c>
      <c r="AJ1071" s="22">
        <v>0</v>
      </c>
      <c r="AK1071" s="22">
        <v>0</v>
      </c>
      <c r="AL1071" s="22">
        <v>0</v>
      </c>
      <c r="AM1071" s="22">
        <v>0</v>
      </c>
      <c r="AN1071" s="22">
        <v>0</v>
      </c>
      <c r="AO1071" s="22">
        <v>0</v>
      </c>
      <c r="AP1071" s="22">
        <v>0</v>
      </c>
      <c r="AQ1071" s="22">
        <v>0</v>
      </c>
      <c r="AR1071" s="22">
        <v>0</v>
      </c>
    </row>
    <row r="1072" spans="1:46" x14ac:dyDescent="0.25">
      <c r="H1072" s="17" t="str">
        <f t="shared" si="272"/>
        <v>DIC7</v>
      </c>
      <c r="I1072" s="24"/>
      <c r="J1072" s="24" t="s">
        <v>134</v>
      </c>
      <c r="K1072" s="108" t="s">
        <v>270</v>
      </c>
      <c r="L1072" s="298" t="s">
        <v>758</v>
      </c>
      <c r="M1072" s="22">
        <f>+SUMIFS(Resultados_Dic3!H$3:H$99980,Resultados_Dic3!$F$3:$F$99980,Produccion_UO!$K1072,Resultados_Dic3!$D$3:$D$99980,Produccion_UO!$L$1050,Resultados_Dic3!$E$3:$E$99980,Produccion_UO!$J1072,Resultados_Dic3!$A$3:$A$99980,Produccion_UO!$H1072)*$I$1061</f>
        <v>20542.076965097051</v>
      </c>
      <c r="N1072" s="78">
        <f>+SUMIFS(Resultados_Dic3!I$3:I$99980,Resultados_Dic3!$F$3:$F$99980,Produccion_UO!$K1072,Resultados_Dic3!$D$3:$D$99980,Produccion_UO!$L$1050,Resultados_Dic3!$E$3:$E$99980,Produccion_UO!$J1072,Resultados_Dic3!$A$3:$A$99980,Produccion_UO!$H1072)*$I$1061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O1072" s="78">
        <f>+SUMIFS(Resultados_Dic3!J$3:J$99980,Resultados_Dic3!$F$3:$F$99980,Produccion_UO!$K1072,Resultados_Dic3!$D$3:$D$99980,Produccion_UO!$L$1050,Resultados_Dic3!$E$3:$E$99980,Produccion_UO!$J1072,Resultados_Dic3!$A$3:$A$99980,Produccion_UO!$H1072)*$I$1061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P1072" s="78">
        <f>+SUMIFS(Resultados_Dic3!K$3:K$99980,Resultados_Dic3!$F$3:$F$99980,Produccion_UO!$K1072,Resultados_Dic3!$D$3:$D$99980,Produccion_UO!$L$1050,Resultados_Dic3!$E$3:$E$99980,Produccion_UO!$J1072,Resultados_Dic3!$A$3:$A$99980,Produccion_UO!$H1072)*$I$1061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Q1072" s="78">
        <f>+SUMIFS(Resultados_Dic3!L$3:L$99980,Resultados_Dic3!$F$3:$F$99980,Produccion_UO!$K1072,Resultados_Dic3!$D$3:$D$99980,Produccion_UO!$L$1050,Resultados_Dic3!$E$3:$E$99980,Produccion_UO!$J1072,Resultados_Dic3!$A$3:$A$99980,Produccion_UO!$H1072)*$I$1061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R1072" s="78">
        <f>+SUMIFS(Resultados_Dic3!M$3:M$99980,Resultados_Dic3!$F$3:$F$99980,Produccion_UO!$K1072,Resultados_Dic3!$D$3:$D$99980,Produccion_UO!$L$1050,Resultados_Dic3!$E$3:$E$99980,Produccion_UO!$J1072,Resultados_Dic3!$A$3:$A$99980,Produccion_UO!$H1072)*$I$1061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S1072" s="78">
        <f>+SUMIFS(Resultados_Dic3!N$3:N$99980,Resultados_Dic3!$F$3:$F$99980,Produccion_UO!$K1072,Resultados_Dic3!$D$3:$D$99980,Produccion_UO!$L$1050,Resultados_Dic3!$E$3:$E$99980,Produccion_UO!$J1072,Resultados_Dic3!$A$3:$A$99980,Produccion_UO!$H1072)*$I$1061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T1072" s="78">
        <f>+SUMIFS(Resultados_Dic3!O$3:O$99980,Resultados_Dic3!$F$3:$F$99980,Produccion_UO!$K1072,Resultados_Dic3!$D$3:$D$99980,Produccion_UO!$L$1050,Resultados_Dic3!$E$3:$E$99980,Produccion_UO!$J1072,Resultados_Dic3!$A$3:$A$99980,Produccion_UO!$H1072)*$I$1061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U1072" s="78">
        <f>+SUMIFS(Resultados_Dic3!P$3:P$99980,Resultados_Dic3!$F$3:$F$99980,Produccion_UO!$K1072,Resultados_Dic3!$D$3:$D$99980,Produccion_UO!$L$1050,Resultados_Dic3!$E$3:$E$99980,Produccion_UO!$J1072,Resultados_Dic3!$A$3:$A$99980,Produccion_UO!$H1072)*$I$1061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V1072" s="78">
        <f>+SUMIFS(Resultados_Dic3!Q$3:Q$99980,Resultados_Dic3!$F$3:$F$99980,Produccion_UO!$K1072,Resultados_Dic3!$D$3:$D$99980,Produccion_UO!$L$1050,Resultados_Dic3!$E$3:$E$99980,Produccion_UO!$J1072,Resultados_Dic3!$A$3:$A$99980,Produccion_UO!$H1072)*$I$1061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W1072" s="78">
        <f>+SUMIFS(Resultados_Dic3!R$3:R$99980,Resultados_Dic3!$F$3:$F$99980,Produccion_UO!$K1072,Resultados_Dic3!$D$3:$D$99980,Produccion_UO!$L$1050,Resultados_Dic3!$E$3:$E$99980,Produccion_UO!$J1072,Resultados_Dic3!$A$3:$A$99980,Produccion_UO!$H1072)*$I$1061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X1072" s="78">
        <f>+SUMIFS(Resultados_Dic3!S$3:S$99980,Resultados_Dic3!$F$3:$F$99980,Produccion_UO!$K1072,Resultados_Dic3!$D$3:$D$99980,Produccion_UO!$L$1050,Resultados_Dic3!$E$3:$E$99980,Produccion_UO!$J1072,Resultados_Dic3!$A$3:$A$99980,Produccion_UO!$H1072)*$I$1061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Y1072" s="78">
        <f>+SUMIFS(Resultados_Dic3!T$3:T$99980,Resultados_Dic3!$F$3:$F$99980,Produccion_UO!$K1072,Resultados_Dic3!$D$3:$D$99980,Produccion_UO!$L$1050,Resultados_Dic3!$E$3:$E$99980,Produccion_UO!$J1072,Resultados_Dic3!$A$3:$A$99980,Produccion_UO!$H1072)*$I$1061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Z1072" s="78">
        <f>+SUMIFS(Resultados_Dic3!U$3:U$99980,Resultados_Dic3!$F$3:$F$99980,Produccion_UO!$K1072,Resultados_Dic3!$D$3:$D$99980,Produccion_UO!$L$1050,Resultados_Dic3!$E$3:$E$99980,Produccion_UO!$J1072,Resultados_Dic3!$A$3:$A$99980,Produccion_UO!$H1072)*$I$1061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A1072" s="78">
        <f>+SUMIFS(Resultados_Dic3!V$3:V$99980,Resultados_Dic3!$F$3:$F$99980,Produccion_UO!$K1072,Resultados_Dic3!$D$3:$D$99980,Produccion_UO!$L$1050,Resultados_Dic3!$E$3:$E$99980,Produccion_UO!$J1072,Resultados_Dic3!$A$3:$A$99980,Produccion_UO!$H1072)*$I$1061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B1072" s="78">
        <f>+SUMIFS(Resultados_Dic3!W$3:W$99980,Resultados_Dic3!$F$3:$F$99980,Produccion_UO!$K1072,Resultados_Dic3!$D$3:$D$99980,Produccion_UO!$L$1050,Resultados_Dic3!$E$3:$E$99980,Produccion_UO!$J1072,Resultados_Dic3!$A$3:$A$99980,Produccion_UO!$H1072)*$I$1061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C1072" s="78">
        <f>+SUMIFS(Resultados_Dic3!X$3:X$99980,Resultados_Dic3!$F$3:$F$99980,Produccion_UO!$K1072,Resultados_Dic3!$D$3:$D$99980,Produccion_UO!$L$1050,Resultados_Dic3!$E$3:$E$99980,Produccion_UO!$J1072,Resultados_Dic3!$A$3:$A$99980,Produccion_UO!$H1072)*$I$1061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D1072" s="78">
        <f>+SUMIFS(Resultados_Dic3!Y$3:Y$99980,Resultados_Dic3!$F$3:$F$99980,Produccion_UO!$K1072,Resultados_Dic3!$D$3:$D$99980,Produccion_UO!$L$1050,Resultados_Dic3!$E$3:$E$99980,Produccion_UO!$J1072,Resultados_Dic3!$A$3:$A$99980,Produccion_UO!$H1072)*$I$1061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E1072" s="78">
        <f>+SUMIFS(Resultados_Dic3!Z$3:Z$99980,Resultados_Dic3!$F$3:$F$99980,Produccion_UO!$K1072,Resultados_Dic3!$D$3:$D$99980,Produccion_UO!$L$1050,Resultados_Dic3!$E$3:$E$99980,Produccion_UO!$J1072,Resultados_Dic3!$A$3:$A$99980,Produccion_UO!$H1072)*$I$1061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F1072" s="78">
        <f>+SUMIFS(Resultados_Dic3!AA$3:AA$99980,Resultados_Dic3!$F$3:$F$99980,Produccion_UO!$K1072,Resultados_Dic3!$D$3:$D$99980,Produccion_UO!$L$1050,Resultados_Dic3!$E$3:$E$99980,Produccion_UO!$J1072,Resultados_Dic3!$A$3:$A$99980,Produccion_UO!$H1072)*$I$1061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G1072" s="78">
        <f>+SUMIFS(Resultados_Dic3!AB$3:AB$99980,Resultados_Dic3!$F$3:$F$99980,Produccion_UO!$K1072,Resultados_Dic3!$D$3:$D$99980,Produccion_UO!$L$1050,Resultados_Dic3!$E$3:$E$99980,Produccion_UO!$J1072,Resultados_Dic3!$A$3:$A$99980,Produccion_UO!$H1072)*$I$1061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H1072" s="78">
        <f>+SUMIFS(Resultados_Dic3!AC$3:AC$99980,Resultados_Dic3!$F$3:$F$99980,Produccion_UO!$K1072,Resultados_Dic3!$D$3:$D$99980,Produccion_UO!$L$1050,Resultados_Dic3!$E$3:$E$99980,Produccion_UO!$J1072,Resultados_Dic3!$A$3:$A$99980,Produccion_UO!$H1072)*$I$1061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I1072" s="78">
        <f>+SUMIFS(Resultados_Dic3!AD$3:AD$99980,Resultados_Dic3!$F$3:$F$99980,Produccion_UO!$K1072,Resultados_Dic3!$D$3:$D$99980,Produccion_UO!$L$1050,Resultados_Dic3!$E$3:$E$99980,Produccion_UO!$J1072,Resultados_Dic3!$A$3:$A$99980,Produccion_UO!$H1072)*$I$1061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J1072" s="78">
        <f>+SUMIFS(Resultados_Dic3!AE$3:AE$99980,Resultados_Dic3!$F$3:$F$99980,Produccion_UO!$K1072,Resultados_Dic3!$D$3:$D$99980,Produccion_UO!$L$1050,Resultados_Dic3!$E$3:$E$99980,Produccion_UO!$J1072,Resultados_Dic3!$A$3:$A$99980,Produccion_UO!$H1072)*$I$1061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K1072" s="78">
        <f>+SUMIFS(Resultados_Dic3!AF$3:AF$99980,Resultados_Dic3!$F$3:$F$99980,Produccion_UO!$K1072,Resultados_Dic3!$D$3:$D$99980,Produccion_UO!$L$1050,Resultados_Dic3!$E$3:$E$99980,Produccion_UO!$J1072,Resultados_Dic3!$A$3:$A$99980,Produccion_UO!$H1072)*$I$1061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L1072" s="78">
        <f>+SUMIFS(Resultados_Dic3!AG$3:AG$99980,Resultados_Dic3!$F$3:$F$99980,Produccion_UO!$K1072,Resultados_Dic3!$D$3:$D$99980,Produccion_UO!$L$1050,Resultados_Dic3!$E$3:$E$99980,Produccion_UO!$J1072,Resultados_Dic3!$A$3:$A$99980,Produccion_UO!$H1072)*$I$1061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M1072" s="78">
        <f>+SUMIFS(Resultados_Dic3!AH$3:AH$99980,Resultados_Dic3!$F$3:$F$99980,Produccion_UO!$K1072,Resultados_Dic3!$D$3:$D$99980,Produccion_UO!$L$1050,Resultados_Dic3!$E$3:$E$99980,Produccion_UO!$J1072,Resultados_Dic3!$A$3:$A$99980,Produccion_UO!$H1072)*$I$1061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N1072" s="78">
        <f>+SUMIFS(Resultados_Dic3!AI$3:AI$99980,Resultados_Dic3!$F$3:$F$99980,Produccion_UO!$K1072,Resultados_Dic3!$D$3:$D$99980,Produccion_UO!$L$1050,Resultados_Dic3!$E$3:$E$99980,Produccion_UO!$J1072,Resultados_Dic3!$A$3:$A$99980,Produccion_UO!$H1072)*$I$1061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O1072" s="78">
        <f>+SUMIFS(Resultados_Dic3!AJ$3:AJ$99980,Resultados_Dic3!$F$3:$F$99980,Produccion_UO!$K1072,Resultados_Dic3!$D$3:$D$99980,Produccion_UO!$L$1050,Resultados_Dic3!$E$3:$E$99980,Produccion_UO!$J1072,Resultados_Dic3!$A$3:$A$99980,Produccion_UO!$H1072)*$I$1061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P1072" s="78">
        <f>+SUMIFS(Resultados_Dic3!AK$3:AK$99980,Resultados_Dic3!$F$3:$F$99980,Produccion_UO!$K1072,Resultados_Dic3!$D$3:$D$99980,Produccion_UO!$L$1050,Resultados_Dic3!$E$3:$E$99980,Produccion_UO!$J1072,Resultados_Dic3!$A$3:$A$99980,Produccion_UO!$H1072)*$I$1061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Q1072" s="78">
        <f>+SUMIFS(Resultados_Dic3!AL$3:AL$99980,Resultados_Dic3!$F$3:$F$99980,Produccion_UO!$K1072,Resultados_Dic3!$D$3:$D$99980,Produccion_UO!$L$1050,Resultados_Dic3!$E$3:$E$99980,Produccion_UO!$J1072,Resultados_Dic3!$A$3:$A$99980,Produccion_UO!$H1072)*$I$1061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R1072" s="78">
        <f>+SUMIFS(Resultados_Dic3!AM$3:AM$99980,Resultados_Dic3!$F$3:$F$99980,Produccion_UO!$K1072,Resultados_Dic3!$D$3:$D$99980,Produccion_UO!$L$1050,Resultados_Dic3!$E$3:$E$99980,Produccion_UO!$J1072,Resultados_Dic3!$A$3:$A$99980,Produccion_UO!$H1072)*$I$1061</f>
        <v>21867.372253167858</v>
      </c>
    </row>
    <row r="1073" spans="8:44" x14ac:dyDescent="0.25">
      <c r="H1073" s="17" t="str">
        <f t="shared" si="272"/>
        <v>DIC7</v>
      </c>
      <c r="I1073" s="24"/>
      <c r="J1073" s="24"/>
      <c r="K1073" s="108" t="s">
        <v>270</v>
      </c>
      <c r="L1073" s="302" t="s">
        <v>800</v>
      </c>
      <c r="M1073" s="386">
        <f>+SUM(M1074:M1080)</f>
        <v>155.14517829787613</v>
      </c>
      <c r="N1073" s="386">
        <f t="shared" ref="N1073:AR1073" si="276">+SUM(N1074:N1080)</f>
        <v>165.15454463967416</v>
      </c>
      <c r="O1073" s="386">
        <f t="shared" si="276"/>
        <v>165.15454463967416</v>
      </c>
      <c r="P1073" s="386">
        <f t="shared" si="276"/>
        <v>165.15454463967416</v>
      </c>
      <c r="Q1073" s="386">
        <f t="shared" si="276"/>
        <v>165.15454463967416</v>
      </c>
      <c r="R1073" s="386">
        <f t="shared" si="276"/>
        <v>165.15454463967416</v>
      </c>
      <c r="S1073" s="386">
        <f t="shared" si="276"/>
        <v>165.15454463967416</v>
      </c>
      <c r="T1073" s="386">
        <f t="shared" si="276"/>
        <v>165.15454463967416</v>
      </c>
      <c r="U1073" s="386">
        <f t="shared" si="276"/>
        <v>165.15454463967416</v>
      </c>
      <c r="V1073" s="386">
        <f t="shared" si="276"/>
        <v>165.15454463967416</v>
      </c>
      <c r="W1073" s="386">
        <f t="shared" si="276"/>
        <v>165.15454463967416</v>
      </c>
      <c r="X1073" s="386">
        <f t="shared" si="276"/>
        <v>165.15454463967416</v>
      </c>
      <c r="Y1073" s="386">
        <f t="shared" si="276"/>
        <v>165.15454463967416</v>
      </c>
      <c r="Z1073" s="386">
        <f t="shared" si="276"/>
        <v>165.15454463967416</v>
      </c>
      <c r="AA1073" s="386">
        <f t="shared" si="276"/>
        <v>165.15454463967416</v>
      </c>
      <c r="AB1073" s="386">
        <f t="shared" si="276"/>
        <v>165.15454463967416</v>
      </c>
      <c r="AC1073" s="386">
        <f t="shared" si="276"/>
        <v>165.15454463967416</v>
      </c>
      <c r="AD1073" s="386">
        <f t="shared" si="276"/>
        <v>165.15454463967416</v>
      </c>
      <c r="AE1073" s="386">
        <f t="shared" si="276"/>
        <v>165.15454463967416</v>
      </c>
      <c r="AF1073" s="386">
        <f t="shared" si="276"/>
        <v>165.15454463967416</v>
      </c>
      <c r="AG1073" s="386">
        <f t="shared" si="276"/>
        <v>165.15454463967416</v>
      </c>
      <c r="AH1073" s="386">
        <f t="shared" si="276"/>
        <v>165.15454463967416</v>
      </c>
      <c r="AI1073" s="386">
        <f t="shared" si="276"/>
        <v>165.15454463967416</v>
      </c>
      <c r="AJ1073" s="386">
        <f t="shared" si="276"/>
        <v>165.15454463967416</v>
      </c>
      <c r="AK1073" s="386">
        <f t="shared" si="276"/>
        <v>165.15454463967416</v>
      </c>
      <c r="AL1073" s="386">
        <f t="shared" si="276"/>
        <v>165.15454463967416</v>
      </c>
      <c r="AM1073" s="386">
        <f t="shared" si="276"/>
        <v>165.15454463967416</v>
      </c>
      <c r="AN1073" s="386">
        <f t="shared" si="276"/>
        <v>165.15454463967416</v>
      </c>
      <c r="AO1073" s="386">
        <f t="shared" si="276"/>
        <v>165.15454463967416</v>
      </c>
      <c r="AP1073" s="386">
        <f t="shared" si="276"/>
        <v>165.15454463967416</v>
      </c>
      <c r="AQ1073" s="386">
        <f t="shared" si="276"/>
        <v>165.15454463967416</v>
      </c>
      <c r="AR1073" s="386">
        <f t="shared" si="276"/>
        <v>165.15454463967416</v>
      </c>
    </row>
    <row r="1074" spans="8:44" x14ac:dyDescent="0.25">
      <c r="H1074" s="17" t="str">
        <f t="shared" si="272"/>
        <v>DIC7</v>
      </c>
      <c r="I1074" s="24"/>
      <c r="J1074" s="24" t="s">
        <v>34</v>
      </c>
      <c r="K1074" s="108" t="s">
        <v>270</v>
      </c>
      <c r="L1074" s="298" t="s">
        <v>746</v>
      </c>
      <c r="M1074" s="21">
        <f>+SUMIFS(Resultados_Dic3!H$3:H$99980,Resultados_Dic3!$F$3:$F$99980,Produccion_UO!$K1074,Resultados_Dic3!$D$3:$D$99980,Produccion_UO!$K$1050,Resultados_Dic3!$E$3:$E$99980,Produccion_UO!$J1074,Resultados_Dic3!$A$3:$A$99980,Produccion_UO!$H1074)*$I$1052</f>
        <v>88.47966801005532</v>
      </c>
      <c r="N1074" s="21">
        <f>+SUMIFS(Resultados_Dic3!I$3:I$99980,Resultados_Dic3!$F$3:$F$99980,Produccion_UO!$K1074,Resultados_Dic3!$D$3:$D$99980,Produccion_UO!$K$1050,Resultados_Dic3!$E$3:$E$99980,Produccion_UO!$J1074,Resultados_Dic3!$A$3:$A$99980,Produccion_UO!$H1074)*$I$1052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O1074" s="21">
        <f>+SUMIFS(Resultados_Dic3!J$3:J$99980,Resultados_Dic3!$F$3:$F$99980,Produccion_UO!$K1074,Resultados_Dic3!$D$3:$D$99980,Produccion_UO!$K$1050,Resultados_Dic3!$E$3:$E$99980,Produccion_UO!$J1074,Resultados_Dic3!$A$3:$A$99980,Produccion_UO!$H1074)*$I$1052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P1074" s="21">
        <f>+SUMIFS(Resultados_Dic3!K$3:K$99980,Resultados_Dic3!$F$3:$F$99980,Produccion_UO!$K1074,Resultados_Dic3!$D$3:$D$99980,Produccion_UO!$K$1050,Resultados_Dic3!$E$3:$E$99980,Produccion_UO!$J1074,Resultados_Dic3!$A$3:$A$99980,Produccion_UO!$H1074)*$I$1052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Q1074" s="21">
        <f>+SUMIFS(Resultados_Dic3!L$3:L$99980,Resultados_Dic3!$F$3:$F$99980,Produccion_UO!$K1074,Resultados_Dic3!$D$3:$D$99980,Produccion_UO!$K$1050,Resultados_Dic3!$E$3:$E$99980,Produccion_UO!$J1074,Resultados_Dic3!$A$3:$A$99980,Produccion_UO!$H1074)*$I$1052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R1074" s="21">
        <f>+SUMIFS(Resultados_Dic3!M$3:M$99980,Resultados_Dic3!$F$3:$F$99980,Produccion_UO!$K1074,Resultados_Dic3!$D$3:$D$99980,Produccion_UO!$K$1050,Resultados_Dic3!$E$3:$E$99980,Produccion_UO!$J1074,Resultados_Dic3!$A$3:$A$99980,Produccion_UO!$H1074)*$I$1052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S1074" s="21">
        <f>+SUMIFS(Resultados_Dic3!N$3:N$99980,Resultados_Dic3!$F$3:$F$99980,Produccion_UO!$K1074,Resultados_Dic3!$D$3:$D$99980,Produccion_UO!$K$1050,Resultados_Dic3!$E$3:$E$99980,Produccion_UO!$J1074,Resultados_Dic3!$A$3:$A$99980,Produccion_UO!$H1074)*$I$1052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T1074" s="21">
        <f>+SUMIFS(Resultados_Dic3!O$3:O$99980,Resultados_Dic3!$F$3:$F$99980,Produccion_UO!$K1074,Resultados_Dic3!$D$3:$D$99980,Produccion_UO!$K$1050,Resultados_Dic3!$E$3:$E$99980,Produccion_UO!$J1074,Resultados_Dic3!$A$3:$A$99980,Produccion_UO!$H1074)*$I$1052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U1074" s="21">
        <f>+SUMIFS(Resultados_Dic3!P$3:P$99980,Resultados_Dic3!$F$3:$F$99980,Produccion_UO!$K1074,Resultados_Dic3!$D$3:$D$99980,Produccion_UO!$K$1050,Resultados_Dic3!$E$3:$E$99980,Produccion_UO!$J1074,Resultados_Dic3!$A$3:$A$99980,Produccion_UO!$H1074)*$I$1052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V1074" s="21">
        <f>+SUMIFS(Resultados_Dic3!Q$3:Q$99980,Resultados_Dic3!$F$3:$F$99980,Produccion_UO!$K1074,Resultados_Dic3!$D$3:$D$99980,Produccion_UO!$K$1050,Resultados_Dic3!$E$3:$E$99980,Produccion_UO!$J1074,Resultados_Dic3!$A$3:$A$99980,Produccion_UO!$H1074)*$I$1052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W1074" s="21">
        <f>+SUMIFS(Resultados_Dic3!R$3:R$99980,Resultados_Dic3!$F$3:$F$99980,Produccion_UO!$K1074,Resultados_Dic3!$D$3:$D$99980,Produccion_UO!$K$1050,Resultados_Dic3!$E$3:$E$99980,Produccion_UO!$J1074,Resultados_Dic3!$A$3:$A$99980,Produccion_UO!$H1074)*$I$1052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X1074" s="21">
        <f>+SUMIFS(Resultados_Dic3!S$3:S$99980,Resultados_Dic3!$F$3:$F$99980,Produccion_UO!$K1074,Resultados_Dic3!$D$3:$D$99980,Produccion_UO!$K$1050,Resultados_Dic3!$E$3:$E$99980,Produccion_UO!$J1074,Resultados_Dic3!$A$3:$A$99980,Produccion_UO!$H1074)*$I$1052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Y1074" s="21">
        <f>+SUMIFS(Resultados_Dic3!T$3:T$99980,Resultados_Dic3!$F$3:$F$99980,Produccion_UO!$K1074,Resultados_Dic3!$D$3:$D$99980,Produccion_UO!$K$1050,Resultados_Dic3!$E$3:$E$99980,Produccion_UO!$J1074,Resultados_Dic3!$A$3:$A$99980,Produccion_UO!$H1074)*$I$1052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Z1074" s="21">
        <f>+SUMIFS(Resultados_Dic3!U$3:U$99980,Resultados_Dic3!$F$3:$F$99980,Produccion_UO!$K1074,Resultados_Dic3!$D$3:$D$99980,Produccion_UO!$K$1050,Resultados_Dic3!$E$3:$E$99980,Produccion_UO!$J1074,Resultados_Dic3!$A$3:$A$99980,Produccion_UO!$H1074)*$I$1052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A1074" s="21">
        <f>+SUMIFS(Resultados_Dic3!V$3:V$99980,Resultados_Dic3!$F$3:$F$99980,Produccion_UO!$K1074,Resultados_Dic3!$D$3:$D$99980,Produccion_UO!$K$1050,Resultados_Dic3!$E$3:$E$99980,Produccion_UO!$J1074,Resultados_Dic3!$A$3:$A$99980,Produccion_UO!$H1074)*$I$1052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B1074" s="21">
        <f>+SUMIFS(Resultados_Dic3!W$3:W$99980,Resultados_Dic3!$F$3:$F$99980,Produccion_UO!$K1074,Resultados_Dic3!$D$3:$D$99980,Produccion_UO!$K$1050,Resultados_Dic3!$E$3:$E$99980,Produccion_UO!$J1074,Resultados_Dic3!$A$3:$A$99980,Produccion_UO!$H1074)*$I$1052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C1074" s="21">
        <f>+SUMIFS(Resultados_Dic3!X$3:X$99980,Resultados_Dic3!$F$3:$F$99980,Produccion_UO!$K1074,Resultados_Dic3!$D$3:$D$99980,Produccion_UO!$K$1050,Resultados_Dic3!$E$3:$E$99980,Produccion_UO!$J1074,Resultados_Dic3!$A$3:$A$99980,Produccion_UO!$H1074)*$I$1052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D1074" s="21">
        <f>+SUMIFS(Resultados_Dic3!Y$3:Y$99980,Resultados_Dic3!$F$3:$F$99980,Produccion_UO!$K1074,Resultados_Dic3!$D$3:$D$99980,Produccion_UO!$K$1050,Resultados_Dic3!$E$3:$E$99980,Produccion_UO!$J1074,Resultados_Dic3!$A$3:$A$99980,Produccion_UO!$H1074)*$I$1052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E1074" s="21">
        <f>+SUMIFS(Resultados_Dic3!Z$3:Z$99980,Resultados_Dic3!$F$3:$F$99980,Produccion_UO!$K1074,Resultados_Dic3!$D$3:$D$99980,Produccion_UO!$K$1050,Resultados_Dic3!$E$3:$E$99980,Produccion_UO!$J1074,Resultados_Dic3!$A$3:$A$99980,Produccion_UO!$H1074)*$I$1052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F1074" s="21">
        <f>+SUMIFS(Resultados_Dic3!AA$3:AA$99980,Resultados_Dic3!$F$3:$F$99980,Produccion_UO!$K1074,Resultados_Dic3!$D$3:$D$99980,Produccion_UO!$K$1050,Resultados_Dic3!$E$3:$E$99980,Produccion_UO!$J1074,Resultados_Dic3!$A$3:$A$99980,Produccion_UO!$H1074)*$I$1052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G1074" s="21">
        <f>+SUMIFS(Resultados_Dic3!AB$3:AB$99980,Resultados_Dic3!$F$3:$F$99980,Produccion_UO!$K1074,Resultados_Dic3!$D$3:$D$99980,Produccion_UO!$K$1050,Resultados_Dic3!$E$3:$E$99980,Produccion_UO!$J1074,Resultados_Dic3!$A$3:$A$99980,Produccion_UO!$H1074)*$I$1052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H1074" s="21">
        <f>+SUMIFS(Resultados_Dic3!AC$3:AC$99980,Resultados_Dic3!$F$3:$F$99980,Produccion_UO!$K1074,Resultados_Dic3!$D$3:$D$99980,Produccion_UO!$K$1050,Resultados_Dic3!$E$3:$E$99980,Produccion_UO!$J1074,Resultados_Dic3!$A$3:$A$99980,Produccion_UO!$H1074)*$I$1052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I1074" s="21">
        <f>+SUMIFS(Resultados_Dic3!AD$3:AD$99980,Resultados_Dic3!$F$3:$F$99980,Produccion_UO!$K1074,Resultados_Dic3!$D$3:$D$99980,Produccion_UO!$K$1050,Resultados_Dic3!$E$3:$E$99980,Produccion_UO!$J1074,Resultados_Dic3!$A$3:$A$99980,Produccion_UO!$H1074)*$I$1052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J1074" s="21">
        <f>+SUMIFS(Resultados_Dic3!AE$3:AE$99980,Resultados_Dic3!$F$3:$F$99980,Produccion_UO!$K1074,Resultados_Dic3!$D$3:$D$99980,Produccion_UO!$K$1050,Resultados_Dic3!$E$3:$E$99980,Produccion_UO!$J1074,Resultados_Dic3!$A$3:$A$99980,Produccion_UO!$H1074)*$I$1052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K1074" s="21">
        <f>+SUMIFS(Resultados_Dic3!AF$3:AF$99980,Resultados_Dic3!$F$3:$F$99980,Produccion_UO!$K1074,Resultados_Dic3!$D$3:$D$99980,Produccion_UO!$K$1050,Resultados_Dic3!$E$3:$E$99980,Produccion_UO!$J1074,Resultados_Dic3!$A$3:$A$99980,Produccion_UO!$H1074)*$I$1052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L1074" s="21">
        <f>+SUMIFS(Resultados_Dic3!AG$3:AG$99980,Resultados_Dic3!$F$3:$F$99980,Produccion_UO!$K1074,Resultados_Dic3!$D$3:$D$99980,Produccion_UO!$K$1050,Resultados_Dic3!$E$3:$E$99980,Produccion_UO!$J1074,Resultados_Dic3!$A$3:$A$99980,Produccion_UO!$H1074)*$I$1052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M1074" s="21">
        <f>+SUMIFS(Resultados_Dic3!AH$3:AH$99980,Resultados_Dic3!$F$3:$F$99980,Produccion_UO!$K1074,Resultados_Dic3!$D$3:$D$99980,Produccion_UO!$K$1050,Resultados_Dic3!$E$3:$E$99980,Produccion_UO!$J1074,Resultados_Dic3!$A$3:$A$99980,Produccion_UO!$H1074)*$I$1052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N1074" s="21">
        <f>+SUMIFS(Resultados_Dic3!AI$3:AI$99980,Resultados_Dic3!$F$3:$F$99980,Produccion_UO!$K1074,Resultados_Dic3!$D$3:$D$99980,Produccion_UO!$K$1050,Resultados_Dic3!$E$3:$E$99980,Produccion_UO!$J1074,Resultados_Dic3!$A$3:$A$99980,Produccion_UO!$H1074)*$I$1052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O1074" s="21">
        <f>+SUMIFS(Resultados_Dic3!AJ$3:AJ$99980,Resultados_Dic3!$F$3:$F$99980,Produccion_UO!$K1074,Resultados_Dic3!$D$3:$D$99980,Produccion_UO!$K$1050,Resultados_Dic3!$E$3:$E$99980,Produccion_UO!$J1074,Resultados_Dic3!$A$3:$A$99980,Produccion_UO!$H1074)*$I$1052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P1074" s="21">
        <f>+SUMIFS(Resultados_Dic3!AK$3:AK$99980,Resultados_Dic3!$F$3:$F$99980,Produccion_UO!$K1074,Resultados_Dic3!$D$3:$D$99980,Produccion_UO!$K$1050,Resultados_Dic3!$E$3:$E$99980,Produccion_UO!$J1074,Resultados_Dic3!$A$3:$A$99980,Produccion_UO!$H1074)*$I$1052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Q1074" s="21">
        <f>+SUMIFS(Resultados_Dic3!AL$3:AL$99980,Resultados_Dic3!$F$3:$F$99980,Produccion_UO!$K1074,Resultados_Dic3!$D$3:$D$99980,Produccion_UO!$K$1050,Resultados_Dic3!$E$3:$E$99980,Produccion_UO!$J1074,Resultados_Dic3!$A$3:$A$99980,Produccion_UO!$H1074)*$I$1052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R1074" s="21">
        <f>+SUMIFS(Resultados_Dic3!AM$3:AM$99980,Resultados_Dic3!$F$3:$F$99980,Produccion_UO!$K1074,Resultados_Dic3!$D$3:$D$99980,Produccion_UO!$K$1050,Resultados_Dic3!$E$3:$E$99980,Produccion_UO!$J1074,Resultados_Dic3!$A$3:$A$99980,Produccion_UO!$H1074)*$I$1052</f>
        <v>94.188033688123014</v>
      </c>
    </row>
    <row r="1075" spans="8:44" x14ac:dyDescent="0.25">
      <c r="H1075" s="17" t="str">
        <f t="shared" si="272"/>
        <v>DIC7</v>
      </c>
      <c r="I1075" s="24"/>
      <c r="J1075" s="24" t="s">
        <v>38</v>
      </c>
      <c r="K1075" s="108" t="s">
        <v>270</v>
      </c>
      <c r="L1075" s="298" t="s">
        <v>751</v>
      </c>
      <c r="M1075" s="21">
        <f>+SUMIFS(Resultados_Dic3!H$3:H$99980,Resultados_Dic3!$F$3:$F$99980,Produccion_UO!$K1075,Resultados_Dic3!$D$3:$D$99980,Produccion_UO!$K$1050,Resultados_Dic3!$E$3:$E$99980,Produccion_UO!$J1075,Resultados_Dic3!$A$3:$A$99980,Produccion_UO!$H1075)*$I$1053</f>
        <v>41.857396150365567</v>
      </c>
      <c r="N1075" s="21">
        <f>+SUMIFS(Resultados_Dic3!I$3:I$99980,Resultados_Dic3!$F$3:$F$99980,Produccion_UO!$K1075,Resultados_Dic3!$D$3:$D$99980,Produccion_UO!$K$1050,Resultados_Dic3!$E$3:$E$99980,Produccion_UO!$J1075,Resultados_Dic3!$A$3:$A$99980,Produccion_UO!$H1075)*$I$1053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O1075" s="21">
        <f>+SUMIFS(Resultados_Dic3!J$3:J$99980,Resultados_Dic3!$F$3:$F$99980,Produccion_UO!$K1075,Resultados_Dic3!$D$3:$D$99980,Produccion_UO!$K$1050,Resultados_Dic3!$E$3:$E$99980,Produccion_UO!$J1075,Resultados_Dic3!$A$3:$A$99980,Produccion_UO!$H1075)*$I$1053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P1075" s="21">
        <f>+SUMIFS(Resultados_Dic3!K$3:K$99980,Resultados_Dic3!$F$3:$F$99980,Produccion_UO!$K1075,Resultados_Dic3!$D$3:$D$99980,Produccion_UO!$K$1050,Resultados_Dic3!$E$3:$E$99980,Produccion_UO!$J1075,Resultados_Dic3!$A$3:$A$99980,Produccion_UO!$H1075)*$I$1053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Q1075" s="21">
        <f>+SUMIFS(Resultados_Dic3!L$3:L$99980,Resultados_Dic3!$F$3:$F$99980,Produccion_UO!$K1075,Resultados_Dic3!$D$3:$D$99980,Produccion_UO!$K$1050,Resultados_Dic3!$E$3:$E$99980,Produccion_UO!$J1075,Resultados_Dic3!$A$3:$A$99980,Produccion_UO!$H1075)*$I$1053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R1075" s="21">
        <f>+SUMIFS(Resultados_Dic3!M$3:M$99980,Resultados_Dic3!$F$3:$F$99980,Produccion_UO!$K1075,Resultados_Dic3!$D$3:$D$99980,Produccion_UO!$K$1050,Resultados_Dic3!$E$3:$E$99980,Produccion_UO!$J1075,Resultados_Dic3!$A$3:$A$99980,Produccion_UO!$H1075)*$I$1053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S1075" s="21">
        <f>+SUMIFS(Resultados_Dic3!N$3:N$99980,Resultados_Dic3!$F$3:$F$99980,Produccion_UO!$K1075,Resultados_Dic3!$D$3:$D$99980,Produccion_UO!$K$1050,Resultados_Dic3!$E$3:$E$99980,Produccion_UO!$J1075,Resultados_Dic3!$A$3:$A$99980,Produccion_UO!$H1075)*$I$1053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T1075" s="21">
        <f>+SUMIFS(Resultados_Dic3!O$3:O$99980,Resultados_Dic3!$F$3:$F$99980,Produccion_UO!$K1075,Resultados_Dic3!$D$3:$D$99980,Produccion_UO!$K$1050,Resultados_Dic3!$E$3:$E$99980,Produccion_UO!$J1075,Resultados_Dic3!$A$3:$A$99980,Produccion_UO!$H1075)*$I$1053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U1075" s="21">
        <f>+SUMIFS(Resultados_Dic3!P$3:P$99980,Resultados_Dic3!$F$3:$F$99980,Produccion_UO!$K1075,Resultados_Dic3!$D$3:$D$99980,Produccion_UO!$K$1050,Resultados_Dic3!$E$3:$E$99980,Produccion_UO!$J1075,Resultados_Dic3!$A$3:$A$99980,Produccion_UO!$H1075)*$I$1053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V1075" s="21">
        <f>+SUMIFS(Resultados_Dic3!Q$3:Q$99980,Resultados_Dic3!$F$3:$F$99980,Produccion_UO!$K1075,Resultados_Dic3!$D$3:$D$99980,Produccion_UO!$K$1050,Resultados_Dic3!$E$3:$E$99980,Produccion_UO!$J1075,Resultados_Dic3!$A$3:$A$99980,Produccion_UO!$H1075)*$I$1053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W1075" s="21">
        <f>+SUMIFS(Resultados_Dic3!R$3:R$99980,Resultados_Dic3!$F$3:$F$99980,Produccion_UO!$K1075,Resultados_Dic3!$D$3:$D$99980,Produccion_UO!$K$1050,Resultados_Dic3!$E$3:$E$99980,Produccion_UO!$J1075,Resultados_Dic3!$A$3:$A$99980,Produccion_UO!$H1075)*$I$1053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X1075" s="21">
        <f>+SUMIFS(Resultados_Dic3!S$3:S$99980,Resultados_Dic3!$F$3:$F$99980,Produccion_UO!$K1075,Resultados_Dic3!$D$3:$D$99980,Produccion_UO!$K$1050,Resultados_Dic3!$E$3:$E$99980,Produccion_UO!$J1075,Resultados_Dic3!$A$3:$A$99980,Produccion_UO!$H1075)*$I$1053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Y1075" s="21">
        <f>+SUMIFS(Resultados_Dic3!T$3:T$99980,Resultados_Dic3!$F$3:$F$99980,Produccion_UO!$K1075,Resultados_Dic3!$D$3:$D$99980,Produccion_UO!$K$1050,Resultados_Dic3!$E$3:$E$99980,Produccion_UO!$J1075,Resultados_Dic3!$A$3:$A$99980,Produccion_UO!$H1075)*$I$1053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Z1075" s="21">
        <f>+SUMIFS(Resultados_Dic3!U$3:U$99980,Resultados_Dic3!$F$3:$F$99980,Produccion_UO!$K1075,Resultados_Dic3!$D$3:$D$99980,Produccion_UO!$K$1050,Resultados_Dic3!$E$3:$E$99980,Produccion_UO!$J1075,Resultados_Dic3!$A$3:$A$99980,Produccion_UO!$H1075)*$I$1053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A1075" s="21">
        <f>+SUMIFS(Resultados_Dic3!V$3:V$99980,Resultados_Dic3!$F$3:$F$99980,Produccion_UO!$K1075,Resultados_Dic3!$D$3:$D$99980,Produccion_UO!$K$1050,Resultados_Dic3!$E$3:$E$99980,Produccion_UO!$J1075,Resultados_Dic3!$A$3:$A$99980,Produccion_UO!$H1075)*$I$1053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B1075" s="21">
        <f>+SUMIFS(Resultados_Dic3!W$3:W$99980,Resultados_Dic3!$F$3:$F$99980,Produccion_UO!$K1075,Resultados_Dic3!$D$3:$D$99980,Produccion_UO!$K$1050,Resultados_Dic3!$E$3:$E$99980,Produccion_UO!$J1075,Resultados_Dic3!$A$3:$A$99980,Produccion_UO!$H1075)*$I$1053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C1075" s="21">
        <f>+SUMIFS(Resultados_Dic3!X$3:X$99980,Resultados_Dic3!$F$3:$F$99980,Produccion_UO!$K1075,Resultados_Dic3!$D$3:$D$99980,Produccion_UO!$K$1050,Resultados_Dic3!$E$3:$E$99980,Produccion_UO!$J1075,Resultados_Dic3!$A$3:$A$99980,Produccion_UO!$H1075)*$I$1053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D1075" s="21">
        <f>+SUMIFS(Resultados_Dic3!Y$3:Y$99980,Resultados_Dic3!$F$3:$F$99980,Produccion_UO!$K1075,Resultados_Dic3!$D$3:$D$99980,Produccion_UO!$K$1050,Resultados_Dic3!$E$3:$E$99980,Produccion_UO!$J1075,Resultados_Dic3!$A$3:$A$99980,Produccion_UO!$H1075)*$I$1053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E1075" s="21">
        <f>+SUMIFS(Resultados_Dic3!Z$3:Z$99980,Resultados_Dic3!$F$3:$F$99980,Produccion_UO!$K1075,Resultados_Dic3!$D$3:$D$99980,Produccion_UO!$K$1050,Resultados_Dic3!$E$3:$E$99980,Produccion_UO!$J1075,Resultados_Dic3!$A$3:$A$99980,Produccion_UO!$H1075)*$I$1053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F1075" s="21">
        <f>+SUMIFS(Resultados_Dic3!AA$3:AA$99980,Resultados_Dic3!$F$3:$F$99980,Produccion_UO!$K1075,Resultados_Dic3!$D$3:$D$99980,Produccion_UO!$K$1050,Resultados_Dic3!$E$3:$E$99980,Produccion_UO!$J1075,Resultados_Dic3!$A$3:$A$99980,Produccion_UO!$H1075)*$I$1053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G1075" s="21">
        <f>+SUMIFS(Resultados_Dic3!AB$3:AB$99980,Resultados_Dic3!$F$3:$F$99980,Produccion_UO!$K1075,Resultados_Dic3!$D$3:$D$99980,Produccion_UO!$K$1050,Resultados_Dic3!$E$3:$E$99980,Produccion_UO!$J1075,Resultados_Dic3!$A$3:$A$99980,Produccion_UO!$H1075)*$I$1053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H1075" s="21">
        <f>+SUMIFS(Resultados_Dic3!AC$3:AC$99980,Resultados_Dic3!$F$3:$F$99980,Produccion_UO!$K1075,Resultados_Dic3!$D$3:$D$99980,Produccion_UO!$K$1050,Resultados_Dic3!$E$3:$E$99980,Produccion_UO!$J1075,Resultados_Dic3!$A$3:$A$99980,Produccion_UO!$H1075)*$I$1053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I1075" s="21">
        <f>+SUMIFS(Resultados_Dic3!AD$3:AD$99980,Resultados_Dic3!$F$3:$F$99980,Produccion_UO!$K1075,Resultados_Dic3!$D$3:$D$99980,Produccion_UO!$K$1050,Resultados_Dic3!$E$3:$E$99980,Produccion_UO!$J1075,Resultados_Dic3!$A$3:$A$99980,Produccion_UO!$H1075)*$I$1053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J1075" s="21">
        <f>+SUMIFS(Resultados_Dic3!AE$3:AE$99980,Resultados_Dic3!$F$3:$F$99980,Produccion_UO!$K1075,Resultados_Dic3!$D$3:$D$99980,Produccion_UO!$K$1050,Resultados_Dic3!$E$3:$E$99980,Produccion_UO!$J1075,Resultados_Dic3!$A$3:$A$99980,Produccion_UO!$H1075)*$I$1053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K1075" s="21">
        <f>+SUMIFS(Resultados_Dic3!AF$3:AF$99980,Resultados_Dic3!$F$3:$F$99980,Produccion_UO!$K1075,Resultados_Dic3!$D$3:$D$99980,Produccion_UO!$K$1050,Resultados_Dic3!$E$3:$E$99980,Produccion_UO!$J1075,Resultados_Dic3!$A$3:$A$99980,Produccion_UO!$H1075)*$I$1053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L1075" s="21">
        <f>+SUMIFS(Resultados_Dic3!AG$3:AG$99980,Resultados_Dic3!$F$3:$F$99980,Produccion_UO!$K1075,Resultados_Dic3!$D$3:$D$99980,Produccion_UO!$K$1050,Resultados_Dic3!$E$3:$E$99980,Produccion_UO!$J1075,Resultados_Dic3!$A$3:$A$99980,Produccion_UO!$H1075)*$I$1053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M1075" s="21">
        <f>+SUMIFS(Resultados_Dic3!AH$3:AH$99980,Resultados_Dic3!$F$3:$F$99980,Produccion_UO!$K1075,Resultados_Dic3!$D$3:$D$99980,Produccion_UO!$K$1050,Resultados_Dic3!$E$3:$E$99980,Produccion_UO!$J1075,Resultados_Dic3!$A$3:$A$99980,Produccion_UO!$H1075)*$I$1053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N1075" s="21">
        <f>+SUMIFS(Resultados_Dic3!AI$3:AI$99980,Resultados_Dic3!$F$3:$F$99980,Produccion_UO!$K1075,Resultados_Dic3!$D$3:$D$99980,Produccion_UO!$K$1050,Resultados_Dic3!$E$3:$E$99980,Produccion_UO!$J1075,Resultados_Dic3!$A$3:$A$99980,Produccion_UO!$H1075)*$I$1053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O1075" s="21">
        <f>+SUMIFS(Resultados_Dic3!AJ$3:AJ$99980,Resultados_Dic3!$F$3:$F$99980,Produccion_UO!$K1075,Resultados_Dic3!$D$3:$D$99980,Produccion_UO!$K$1050,Resultados_Dic3!$E$3:$E$99980,Produccion_UO!$J1075,Resultados_Dic3!$A$3:$A$99980,Produccion_UO!$H1075)*$I$1053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P1075" s="21">
        <f>+SUMIFS(Resultados_Dic3!AK$3:AK$99980,Resultados_Dic3!$F$3:$F$99980,Produccion_UO!$K1075,Resultados_Dic3!$D$3:$D$99980,Produccion_UO!$K$1050,Resultados_Dic3!$E$3:$E$99980,Produccion_UO!$J1075,Resultados_Dic3!$A$3:$A$99980,Produccion_UO!$H1075)*$I$1053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Q1075" s="21">
        <f>+SUMIFS(Resultados_Dic3!AL$3:AL$99980,Resultados_Dic3!$F$3:$F$99980,Produccion_UO!$K1075,Resultados_Dic3!$D$3:$D$99980,Produccion_UO!$K$1050,Resultados_Dic3!$E$3:$E$99980,Produccion_UO!$J1075,Resultados_Dic3!$A$3:$A$99980,Produccion_UO!$H1075)*$I$1053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R1075" s="21">
        <f>+SUMIFS(Resultados_Dic3!AM$3:AM$99980,Resultados_Dic3!$F$3:$F$99980,Produccion_UO!$K1075,Resultados_Dic3!$D$3:$D$99980,Produccion_UO!$K$1050,Resultados_Dic3!$E$3:$E$99980,Produccion_UO!$J1075,Resultados_Dic3!$A$3:$A$99980,Produccion_UO!$H1075)*$I$1053</f>
        <v>44.557873321356851</v>
      </c>
    </row>
    <row r="1076" spans="8:44" x14ac:dyDescent="0.25">
      <c r="H1076" s="17" t="str">
        <f t="shared" si="272"/>
        <v>DIC7</v>
      </c>
      <c r="I1076" s="24"/>
      <c r="J1076" s="24" t="s">
        <v>39</v>
      </c>
      <c r="K1076" s="108" t="s">
        <v>270</v>
      </c>
      <c r="L1076" s="298" t="s">
        <v>759</v>
      </c>
      <c r="M1076" s="21">
        <f>+SUMIFS(Resultados_Dic3!H$3:H$99980,Resultados_Dic3!$F$3:$F$99980,Produccion_UO!$K1076,Resultados_Dic3!$D$3:$D$99980,Produccion_UO!$K$1050,Resultados_Dic3!$E$3:$E$99980,Produccion_UO!$J1076,Resultados_Dic3!$A$3:$A$99980,Produccion_UO!$H1076)*$I$1054</f>
        <v>1.7295573113277736</v>
      </c>
      <c r="N1076" s="21">
        <f>+SUMIFS(Resultados_Dic3!I$3:I$99980,Resultados_Dic3!$F$3:$F$99980,Produccion_UO!$K1076,Resultados_Dic3!$D$3:$D$99980,Produccion_UO!$K$1050,Resultados_Dic3!$E$3:$E$99980,Produccion_UO!$J1076,Resultados_Dic3!$A$3:$A$99980,Produccion_UO!$H1076)*$I$1054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O1076" s="21">
        <f>+SUMIFS(Resultados_Dic3!J$3:J$99980,Resultados_Dic3!$F$3:$F$99980,Produccion_UO!$K1076,Resultados_Dic3!$D$3:$D$99980,Produccion_UO!$K$1050,Resultados_Dic3!$E$3:$E$99980,Produccion_UO!$J1076,Resultados_Dic3!$A$3:$A$99980,Produccion_UO!$H1076)*$I$1054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P1076" s="21">
        <f>+SUMIFS(Resultados_Dic3!K$3:K$99980,Resultados_Dic3!$F$3:$F$99980,Produccion_UO!$K1076,Resultados_Dic3!$D$3:$D$99980,Produccion_UO!$K$1050,Resultados_Dic3!$E$3:$E$99980,Produccion_UO!$J1076,Resultados_Dic3!$A$3:$A$99980,Produccion_UO!$H1076)*$I$1054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Q1076" s="21">
        <f>+SUMIFS(Resultados_Dic3!L$3:L$99980,Resultados_Dic3!$F$3:$F$99980,Produccion_UO!$K1076,Resultados_Dic3!$D$3:$D$99980,Produccion_UO!$K$1050,Resultados_Dic3!$E$3:$E$99980,Produccion_UO!$J1076,Resultados_Dic3!$A$3:$A$99980,Produccion_UO!$H1076)*$I$1054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R1076" s="21">
        <f>+SUMIFS(Resultados_Dic3!M$3:M$99980,Resultados_Dic3!$F$3:$F$99980,Produccion_UO!$K1076,Resultados_Dic3!$D$3:$D$99980,Produccion_UO!$K$1050,Resultados_Dic3!$E$3:$E$99980,Produccion_UO!$J1076,Resultados_Dic3!$A$3:$A$99980,Produccion_UO!$H1076)*$I$1054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S1076" s="21">
        <f>+SUMIFS(Resultados_Dic3!N$3:N$99980,Resultados_Dic3!$F$3:$F$99980,Produccion_UO!$K1076,Resultados_Dic3!$D$3:$D$99980,Produccion_UO!$K$1050,Resultados_Dic3!$E$3:$E$99980,Produccion_UO!$J1076,Resultados_Dic3!$A$3:$A$99980,Produccion_UO!$H1076)*$I$1054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T1076" s="21">
        <f>+SUMIFS(Resultados_Dic3!O$3:O$99980,Resultados_Dic3!$F$3:$F$99980,Produccion_UO!$K1076,Resultados_Dic3!$D$3:$D$99980,Produccion_UO!$K$1050,Resultados_Dic3!$E$3:$E$99980,Produccion_UO!$J1076,Resultados_Dic3!$A$3:$A$99980,Produccion_UO!$H1076)*$I$1054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U1076" s="21">
        <f>+SUMIFS(Resultados_Dic3!P$3:P$99980,Resultados_Dic3!$F$3:$F$99980,Produccion_UO!$K1076,Resultados_Dic3!$D$3:$D$99980,Produccion_UO!$K$1050,Resultados_Dic3!$E$3:$E$99980,Produccion_UO!$J1076,Resultados_Dic3!$A$3:$A$99980,Produccion_UO!$H1076)*$I$1054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V1076" s="21">
        <f>+SUMIFS(Resultados_Dic3!Q$3:Q$99980,Resultados_Dic3!$F$3:$F$99980,Produccion_UO!$K1076,Resultados_Dic3!$D$3:$D$99980,Produccion_UO!$K$1050,Resultados_Dic3!$E$3:$E$99980,Produccion_UO!$J1076,Resultados_Dic3!$A$3:$A$99980,Produccion_UO!$H1076)*$I$1054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W1076" s="21">
        <f>+SUMIFS(Resultados_Dic3!R$3:R$99980,Resultados_Dic3!$F$3:$F$99980,Produccion_UO!$K1076,Resultados_Dic3!$D$3:$D$99980,Produccion_UO!$K$1050,Resultados_Dic3!$E$3:$E$99980,Produccion_UO!$J1076,Resultados_Dic3!$A$3:$A$99980,Produccion_UO!$H1076)*$I$1054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X1076" s="21">
        <f>+SUMIFS(Resultados_Dic3!S$3:S$99980,Resultados_Dic3!$F$3:$F$99980,Produccion_UO!$K1076,Resultados_Dic3!$D$3:$D$99980,Produccion_UO!$K$1050,Resultados_Dic3!$E$3:$E$99980,Produccion_UO!$J1076,Resultados_Dic3!$A$3:$A$99980,Produccion_UO!$H1076)*$I$1054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Y1076" s="21">
        <f>+SUMIFS(Resultados_Dic3!T$3:T$99980,Resultados_Dic3!$F$3:$F$99980,Produccion_UO!$K1076,Resultados_Dic3!$D$3:$D$99980,Produccion_UO!$K$1050,Resultados_Dic3!$E$3:$E$99980,Produccion_UO!$J1076,Resultados_Dic3!$A$3:$A$99980,Produccion_UO!$H1076)*$I$1054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Z1076" s="21">
        <f>+SUMIFS(Resultados_Dic3!U$3:U$99980,Resultados_Dic3!$F$3:$F$99980,Produccion_UO!$K1076,Resultados_Dic3!$D$3:$D$99980,Produccion_UO!$K$1050,Resultados_Dic3!$E$3:$E$99980,Produccion_UO!$J1076,Resultados_Dic3!$A$3:$A$99980,Produccion_UO!$H1076)*$I$1054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A1076" s="21">
        <f>+SUMIFS(Resultados_Dic3!V$3:V$99980,Resultados_Dic3!$F$3:$F$99980,Produccion_UO!$K1076,Resultados_Dic3!$D$3:$D$99980,Produccion_UO!$K$1050,Resultados_Dic3!$E$3:$E$99980,Produccion_UO!$J1076,Resultados_Dic3!$A$3:$A$99980,Produccion_UO!$H1076)*$I$1054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B1076" s="21">
        <f>+SUMIFS(Resultados_Dic3!W$3:W$99980,Resultados_Dic3!$F$3:$F$99980,Produccion_UO!$K1076,Resultados_Dic3!$D$3:$D$99980,Produccion_UO!$K$1050,Resultados_Dic3!$E$3:$E$99980,Produccion_UO!$J1076,Resultados_Dic3!$A$3:$A$99980,Produccion_UO!$H1076)*$I$1054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C1076" s="21">
        <f>+SUMIFS(Resultados_Dic3!X$3:X$99980,Resultados_Dic3!$F$3:$F$99980,Produccion_UO!$K1076,Resultados_Dic3!$D$3:$D$99980,Produccion_UO!$K$1050,Resultados_Dic3!$E$3:$E$99980,Produccion_UO!$J1076,Resultados_Dic3!$A$3:$A$99980,Produccion_UO!$H1076)*$I$1054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D1076" s="21">
        <f>+SUMIFS(Resultados_Dic3!Y$3:Y$99980,Resultados_Dic3!$F$3:$F$99980,Produccion_UO!$K1076,Resultados_Dic3!$D$3:$D$99980,Produccion_UO!$K$1050,Resultados_Dic3!$E$3:$E$99980,Produccion_UO!$J1076,Resultados_Dic3!$A$3:$A$99980,Produccion_UO!$H1076)*$I$1054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E1076" s="21">
        <f>+SUMIFS(Resultados_Dic3!Z$3:Z$99980,Resultados_Dic3!$F$3:$F$99980,Produccion_UO!$K1076,Resultados_Dic3!$D$3:$D$99980,Produccion_UO!$K$1050,Resultados_Dic3!$E$3:$E$99980,Produccion_UO!$J1076,Resultados_Dic3!$A$3:$A$99980,Produccion_UO!$H1076)*$I$1054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F1076" s="21">
        <f>+SUMIFS(Resultados_Dic3!AA$3:AA$99980,Resultados_Dic3!$F$3:$F$99980,Produccion_UO!$K1076,Resultados_Dic3!$D$3:$D$99980,Produccion_UO!$K$1050,Resultados_Dic3!$E$3:$E$99980,Produccion_UO!$J1076,Resultados_Dic3!$A$3:$A$99980,Produccion_UO!$H1076)*$I$1054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G1076" s="21">
        <f>+SUMIFS(Resultados_Dic3!AB$3:AB$99980,Resultados_Dic3!$F$3:$F$99980,Produccion_UO!$K1076,Resultados_Dic3!$D$3:$D$99980,Produccion_UO!$K$1050,Resultados_Dic3!$E$3:$E$99980,Produccion_UO!$J1076,Resultados_Dic3!$A$3:$A$99980,Produccion_UO!$H1076)*$I$1054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H1076" s="21">
        <f>+SUMIFS(Resultados_Dic3!AC$3:AC$99980,Resultados_Dic3!$F$3:$F$99980,Produccion_UO!$K1076,Resultados_Dic3!$D$3:$D$99980,Produccion_UO!$K$1050,Resultados_Dic3!$E$3:$E$99980,Produccion_UO!$J1076,Resultados_Dic3!$A$3:$A$99980,Produccion_UO!$H1076)*$I$1054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I1076" s="21">
        <f>+SUMIFS(Resultados_Dic3!AD$3:AD$99980,Resultados_Dic3!$F$3:$F$99980,Produccion_UO!$K1076,Resultados_Dic3!$D$3:$D$99980,Produccion_UO!$K$1050,Resultados_Dic3!$E$3:$E$99980,Produccion_UO!$J1076,Resultados_Dic3!$A$3:$A$99980,Produccion_UO!$H1076)*$I$1054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J1076" s="21">
        <f>+SUMIFS(Resultados_Dic3!AE$3:AE$99980,Resultados_Dic3!$F$3:$F$99980,Produccion_UO!$K1076,Resultados_Dic3!$D$3:$D$99980,Produccion_UO!$K$1050,Resultados_Dic3!$E$3:$E$99980,Produccion_UO!$J1076,Resultados_Dic3!$A$3:$A$99980,Produccion_UO!$H1076)*$I$1054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K1076" s="21">
        <f>+SUMIFS(Resultados_Dic3!AF$3:AF$99980,Resultados_Dic3!$F$3:$F$99980,Produccion_UO!$K1076,Resultados_Dic3!$D$3:$D$99980,Produccion_UO!$K$1050,Resultados_Dic3!$E$3:$E$99980,Produccion_UO!$J1076,Resultados_Dic3!$A$3:$A$99980,Produccion_UO!$H1076)*$I$1054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L1076" s="21">
        <f>+SUMIFS(Resultados_Dic3!AG$3:AG$99980,Resultados_Dic3!$F$3:$F$99980,Produccion_UO!$K1076,Resultados_Dic3!$D$3:$D$99980,Produccion_UO!$K$1050,Resultados_Dic3!$E$3:$E$99980,Produccion_UO!$J1076,Resultados_Dic3!$A$3:$A$99980,Produccion_UO!$H1076)*$I$1054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M1076" s="21">
        <f>+SUMIFS(Resultados_Dic3!AH$3:AH$99980,Resultados_Dic3!$F$3:$F$99980,Produccion_UO!$K1076,Resultados_Dic3!$D$3:$D$99980,Produccion_UO!$K$1050,Resultados_Dic3!$E$3:$E$99980,Produccion_UO!$J1076,Resultados_Dic3!$A$3:$A$99980,Produccion_UO!$H1076)*$I$1054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N1076" s="21">
        <f>+SUMIFS(Resultados_Dic3!AI$3:AI$99980,Resultados_Dic3!$F$3:$F$99980,Produccion_UO!$K1076,Resultados_Dic3!$D$3:$D$99980,Produccion_UO!$K$1050,Resultados_Dic3!$E$3:$E$99980,Produccion_UO!$J1076,Resultados_Dic3!$A$3:$A$99980,Produccion_UO!$H1076)*$I$1054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O1076" s="21">
        <f>+SUMIFS(Resultados_Dic3!AJ$3:AJ$99980,Resultados_Dic3!$F$3:$F$99980,Produccion_UO!$K1076,Resultados_Dic3!$D$3:$D$99980,Produccion_UO!$K$1050,Resultados_Dic3!$E$3:$E$99980,Produccion_UO!$J1076,Resultados_Dic3!$A$3:$A$99980,Produccion_UO!$H1076)*$I$1054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P1076" s="21">
        <f>+SUMIFS(Resultados_Dic3!AK$3:AK$99980,Resultados_Dic3!$F$3:$F$99980,Produccion_UO!$K1076,Resultados_Dic3!$D$3:$D$99980,Produccion_UO!$K$1050,Resultados_Dic3!$E$3:$E$99980,Produccion_UO!$J1076,Resultados_Dic3!$A$3:$A$99980,Produccion_UO!$H1076)*$I$1054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Q1076" s="21">
        <f>+SUMIFS(Resultados_Dic3!AL$3:AL$99980,Resultados_Dic3!$F$3:$F$99980,Produccion_UO!$K1076,Resultados_Dic3!$D$3:$D$99980,Produccion_UO!$K$1050,Resultados_Dic3!$E$3:$E$99980,Produccion_UO!$J1076,Resultados_Dic3!$A$3:$A$99980,Produccion_UO!$H1076)*$I$1054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R1076" s="21">
        <f>+SUMIFS(Resultados_Dic3!AM$3:AM$99980,Resultados_Dic3!$F$3:$F$99980,Produccion_UO!$K1076,Resultados_Dic3!$D$3:$D$99980,Produccion_UO!$K$1050,Resultados_Dic3!$E$3:$E$99980,Produccion_UO!$J1076,Resultados_Dic3!$A$3:$A$99980,Produccion_UO!$H1076)*$I$1054</f>
        <v>1.8411416539940786</v>
      </c>
    </row>
    <row r="1077" spans="8:44" x14ac:dyDescent="0.25">
      <c r="H1077" s="17" t="str">
        <f t="shared" si="272"/>
        <v>DIC7</v>
      </c>
      <c r="I1077" s="24"/>
      <c r="J1077" s="24" t="s">
        <v>41</v>
      </c>
      <c r="K1077" s="108" t="s">
        <v>270</v>
      </c>
      <c r="L1077" s="298" t="s">
        <v>760</v>
      </c>
      <c r="M1077" s="21">
        <f>+SUMIFS(Resultados_Dic3!H$3:H$99980,Resultados_Dic3!$F$3:$F$99980,Produccion_UO!$K1077,Resultados_Dic3!$D$3:$D$99980,Produccion_UO!$K$1050,Resultados_Dic3!$E$3:$E$99980,Produccion_UO!$J1077,Resultados_Dic3!$A$3:$A$99980,Produccion_UO!$H1077)*$I$1055</f>
        <v>11.110845084394965</v>
      </c>
      <c r="N1077" s="21">
        <f>+SUMIFS(Resultados_Dic3!I$3:I$99980,Resultados_Dic3!$F$3:$F$99980,Produccion_UO!$K1077,Resultados_Dic3!$D$3:$D$99980,Produccion_UO!$K$1050,Resultados_Dic3!$E$3:$E$99980,Produccion_UO!$J1077,Resultados_Dic3!$A$3:$A$99980,Produccion_UO!$H1077)*$I$1055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O1077" s="21">
        <f>+SUMIFS(Resultados_Dic3!J$3:J$99980,Resultados_Dic3!$F$3:$F$99980,Produccion_UO!$K1077,Resultados_Dic3!$D$3:$D$99980,Produccion_UO!$K$1050,Resultados_Dic3!$E$3:$E$99980,Produccion_UO!$J1077,Resultados_Dic3!$A$3:$A$99980,Produccion_UO!$H1077)*$I$1055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P1077" s="21">
        <f>+SUMIFS(Resultados_Dic3!K$3:K$99980,Resultados_Dic3!$F$3:$F$99980,Produccion_UO!$K1077,Resultados_Dic3!$D$3:$D$99980,Produccion_UO!$K$1050,Resultados_Dic3!$E$3:$E$99980,Produccion_UO!$J1077,Resultados_Dic3!$A$3:$A$99980,Produccion_UO!$H1077)*$I$1055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Q1077" s="21">
        <f>+SUMIFS(Resultados_Dic3!L$3:L$99980,Resultados_Dic3!$F$3:$F$99980,Produccion_UO!$K1077,Resultados_Dic3!$D$3:$D$99980,Produccion_UO!$K$1050,Resultados_Dic3!$E$3:$E$99980,Produccion_UO!$J1077,Resultados_Dic3!$A$3:$A$99980,Produccion_UO!$H1077)*$I$1055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R1077" s="21">
        <f>+SUMIFS(Resultados_Dic3!M$3:M$99980,Resultados_Dic3!$F$3:$F$99980,Produccion_UO!$K1077,Resultados_Dic3!$D$3:$D$99980,Produccion_UO!$K$1050,Resultados_Dic3!$E$3:$E$99980,Produccion_UO!$J1077,Resultados_Dic3!$A$3:$A$99980,Produccion_UO!$H1077)*$I$1055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S1077" s="21">
        <f>+SUMIFS(Resultados_Dic3!N$3:N$99980,Resultados_Dic3!$F$3:$F$99980,Produccion_UO!$K1077,Resultados_Dic3!$D$3:$D$99980,Produccion_UO!$K$1050,Resultados_Dic3!$E$3:$E$99980,Produccion_UO!$J1077,Resultados_Dic3!$A$3:$A$99980,Produccion_UO!$H1077)*$I$1055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T1077" s="21">
        <f>+SUMIFS(Resultados_Dic3!O$3:O$99980,Resultados_Dic3!$F$3:$F$99980,Produccion_UO!$K1077,Resultados_Dic3!$D$3:$D$99980,Produccion_UO!$K$1050,Resultados_Dic3!$E$3:$E$99980,Produccion_UO!$J1077,Resultados_Dic3!$A$3:$A$99980,Produccion_UO!$H1077)*$I$1055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U1077" s="21">
        <f>+SUMIFS(Resultados_Dic3!P$3:P$99980,Resultados_Dic3!$F$3:$F$99980,Produccion_UO!$K1077,Resultados_Dic3!$D$3:$D$99980,Produccion_UO!$K$1050,Resultados_Dic3!$E$3:$E$99980,Produccion_UO!$J1077,Resultados_Dic3!$A$3:$A$99980,Produccion_UO!$H1077)*$I$1055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V1077" s="21">
        <f>+SUMIFS(Resultados_Dic3!Q$3:Q$99980,Resultados_Dic3!$F$3:$F$99980,Produccion_UO!$K1077,Resultados_Dic3!$D$3:$D$99980,Produccion_UO!$K$1050,Resultados_Dic3!$E$3:$E$99980,Produccion_UO!$J1077,Resultados_Dic3!$A$3:$A$99980,Produccion_UO!$H1077)*$I$1055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W1077" s="21">
        <f>+SUMIFS(Resultados_Dic3!R$3:R$99980,Resultados_Dic3!$F$3:$F$99980,Produccion_UO!$K1077,Resultados_Dic3!$D$3:$D$99980,Produccion_UO!$K$1050,Resultados_Dic3!$E$3:$E$99980,Produccion_UO!$J1077,Resultados_Dic3!$A$3:$A$99980,Produccion_UO!$H1077)*$I$1055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X1077" s="21">
        <f>+SUMIFS(Resultados_Dic3!S$3:S$99980,Resultados_Dic3!$F$3:$F$99980,Produccion_UO!$K1077,Resultados_Dic3!$D$3:$D$99980,Produccion_UO!$K$1050,Resultados_Dic3!$E$3:$E$99980,Produccion_UO!$J1077,Resultados_Dic3!$A$3:$A$99980,Produccion_UO!$H1077)*$I$1055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Y1077" s="21">
        <f>+SUMIFS(Resultados_Dic3!T$3:T$99980,Resultados_Dic3!$F$3:$F$99980,Produccion_UO!$K1077,Resultados_Dic3!$D$3:$D$99980,Produccion_UO!$K$1050,Resultados_Dic3!$E$3:$E$99980,Produccion_UO!$J1077,Resultados_Dic3!$A$3:$A$99980,Produccion_UO!$H1077)*$I$1055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Z1077" s="21">
        <f>+SUMIFS(Resultados_Dic3!U$3:U$99980,Resultados_Dic3!$F$3:$F$99980,Produccion_UO!$K1077,Resultados_Dic3!$D$3:$D$99980,Produccion_UO!$K$1050,Resultados_Dic3!$E$3:$E$99980,Produccion_UO!$J1077,Resultados_Dic3!$A$3:$A$99980,Produccion_UO!$H1077)*$I$1055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A1077" s="21">
        <f>+SUMIFS(Resultados_Dic3!V$3:V$99980,Resultados_Dic3!$F$3:$F$99980,Produccion_UO!$K1077,Resultados_Dic3!$D$3:$D$99980,Produccion_UO!$K$1050,Resultados_Dic3!$E$3:$E$99980,Produccion_UO!$J1077,Resultados_Dic3!$A$3:$A$99980,Produccion_UO!$H1077)*$I$1055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B1077" s="21">
        <f>+SUMIFS(Resultados_Dic3!W$3:W$99980,Resultados_Dic3!$F$3:$F$99980,Produccion_UO!$K1077,Resultados_Dic3!$D$3:$D$99980,Produccion_UO!$K$1050,Resultados_Dic3!$E$3:$E$99980,Produccion_UO!$J1077,Resultados_Dic3!$A$3:$A$99980,Produccion_UO!$H1077)*$I$1055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C1077" s="21">
        <f>+SUMIFS(Resultados_Dic3!X$3:X$99980,Resultados_Dic3!$F$3:$F$99980,Produccion_UO!$K1077,Resultados_Dic3!$D$3:$D$99980,Produccion_UO!$K$1050,Resultados_Dic3!$E$3:$E$99980,Produccion_UO!$J1077,Resultados_Dic3!$A$3:$A$99980,Produccion_UO!$H1077)*$I$1055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D1077" s="21">
        <f>+SUMIFS(Resultados_Dic3!Y$3:Y$99980,Resultados_Dic3!$F$3:$F$99980,Produccion_UO!$K1077,Resultados_Dic3!$D$3:$D$99980,Produccion_UO!$K$1050,Resultados_Dic3!$E$3:$E$99980,Produccion_UO!$J1077,Resultados_Dic3!$A$3:$A$99980,Produccion_UO!$H1077)*$I$1055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E1077" s="21">
        <f>+SUMIFS(Resultados_Dic3!Z$3:Z$99980,Resultados_Dic3!$F$3:$F$99980,Produccion_UO!$K1077,Resultados_Dic3!$D$3:$D$99980,Produccion_UO!$K$1050,Resultados_Dic3!$E$3:$E$99980,Produccion_UO!$J1077,Resultados_Dic3!$A$3:$A$99980,Produccion_UO!$H1077)*$I$1055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F1077" s="21">
        <f>+SUMIFS(Resultados_Dic3!AA$3:AA$99980,Resultados_Dic3!$F$3:$F$99980,Produccion_UO!$K1077,Resultados_Dic3!$D$3:$D$99980,Produccion_UO!$K$1050,Resultados_Dic3!$E$3:$E$99980,Produccion_UO!$J1077,Resultados_Dic3!$A$3:$A$99980,Produccion_UO!$H1077)*$I$1055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G1077" s="21">
        <f>+SUMIFS(Resultados_Dic3!AB$3:AB$99980,Resultados_Dic3!$F$3:$F$99980,Produccion_UO!$K1077,Resultados_Dic3!$D$3:$D$99980,Produccion_UO!$K$1050,Resultados_Dic3!$E$3:$E$99980,Produccion_UO!$J1077,Resultados_Dic3!$A$3:$A$99980,Produccion_UO!$H1077)*$I$1055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H1077" s="21">
        <f>+SUMIFS(Resultados_Dic3!AC$3:AC$99980,Resultados_Dic3!$F$3:$F$99980,Produccion_UO!$K1077,Resultados_Dic3!$D$3:$D$99980,Produccion_UO!$K$1050,Resultados_Dic3!$E$3:$E$99980,Produccion_UO!$J1077,Resultados_Dic3!$A$3:$A$99980,Produccion_UO!$H1077)*$I$1055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I1077" s="21">
        <f>+SUMIFS(Resultados_Dic3!AD$3:AD$99980,Resultados_Dic3!$F$3:$F$99980,Produccion_UO!$K1077,Resultados_Dic3!$D$3:$D$99980,Produccion_UO!$K$1050,Resultados_Dic3!$E$3:$E$99980,Produccion_UO!$J1077,Resultados_Dic3!$A$3:$A$99980,Produccion_UO!$H1077)*$I$1055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J1077" s="21">
        <f>+SUMIFS(Resultados_Dic3!AE$3:AE$99980,Resultados_Dic3!$F$3:$F$99980,Produccion_UO!$K1077,Resultados_Dic3!$D$3:$D$99980,Produccion_UO!$K$1050,Resultados_Dic3!$E$3:$E$99980,Produccion_UO!$J1077,Resultados_Dic3!$A$3:$A$99980,Produccion_UO!$H1077)*$I$1055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K1077" s="21">
        <f>+SUMIFS(Resultados_Dic3!AF$3:AF$99980,Resultados_Dic3!$F$3:$F$99980,Produccion_UO!$K1077,Resultados_Dic3!$D$3:$D$99980,Produccion_UO!$K$1050,Resultados_Dic3!$E$3:$E$99980,Produccion_UO!$J1077,Resultados_Dic3!$A$3:$A$99980,Produccion_UO!$H1077)*$I$1055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L1077" s="21">
        <f>+SUMIFS(Resultados_Dic3!AG$3:AG$99980,Resultados_Dic3!$F$3:$F$99980,Produccion_UO!$K1077,Resultados_Dic3!$D$3:$D$99980,Produccion_UO!$K$1050,Resultados_Dic3!$E$3:$E$99980,Produccion_UO!$J1077,Resultados_Dic3!$A$3:$A$99980,Produccion_UO!$H1077)*$I$1055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M1077" s="21">
        <f>+SUMIFS(Resultados_Dic3!AH$3:AH$99980,Resultados_Dic3!$F$3:$F$99980,Produccion_UO!$K1077,Resultados_Dic3!$D$3:$D$99980,Produccion_UO!$K$1050,Resultados_Dic3!$E$3:$E$99980,Produccion_UO!$J1077,Resultados_Dic3!$A$3:$A$99980,Produccion_UO!$H1077)*$I$1055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N1077" s="21">
        <f>+SUMIFS(Resultados_Dic3!AI$3:AI$99980,Resultados_Dic3!$F$3:$F$99980,Produccion_UO!$K1077,Resultados_Dic3!$D$3:$D$99980,Produccion_UO!$K$1050,Resultados_Dic3!$E$3:$E$99980,Produccion_UO!$J1077,Resultados_Dic3!$A$3:$A$99980,Produccion_UO!$H1077)*$I$1055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O1077" s="21">
        <f>+SUMIFS(Resultados_Dic3!AJ$3:AJ$99980,Resultados_Dic3!$F$3:$F$99980,Produccion_UO!$K1077,Resultados_Dic3!$D$3:$D$99980,Produccion_UO!$K$1050,Resultados_Dic3!$E$3:$E$99980,Produccion_UO!$J1077,Resultados_Dic3!$A$3:$A$99980,Produccion_UO!$H1077)*$I$1055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P1077" s="21">
        <f>+SUMIFS(Resultados_Dic3!AK$3:AK$99980,Resultados_Dic3!$F$3:$F$99980,Produccion_UO!$K1077,Resultados_Dic3!$D$3:$D$99980,Produccion_UO!$K$1050,Resultados_Dic3!$E$3:$E$99980,Produccion_UO!$J1077,Resultados_Dic3!$A$3:$A$99980,Produccion_UO!$H1077)*$I$1055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Q1077" s="21">
        <f>+SUMIFS(Resultados_Dic3!AL$3:AL$99980,Resultados_Dic3!$F$3:$F$99980,Produccion_UO!$K1077,Resultados_Dic3!$D$3:$D$99980,Produccion_UO!$K$1050,Resultados_Dic3!$E$3:$E$99980,Produccion_UO!$J1077,Resultados_Dic3!$A$3:$A$99980,Produccion_UO!$H1077)*$I$1055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R1077" s="21">
        <f>+SUMIFS(Resultados_Dic3!AM$3:AM$99980,Resultados_Dic3!$F$3:$F$99980,Produccion_UO!$K1077,Resultados_Dic3!$D$3:$D$99980,Produccion_UO!$K$1050,Resultados_Dic3!$E$3:$E$99980,Produccion_UO!$J1077,Resultados_Dic3!$A$3:$A$99980,Produccion_UO!$H1077)*$I$1055</f>
        <v>11.827673799517203</v>
      </c>
    </row>
    <row r="1078" spans="8:44" x14ac:dyDescent="0.25">
      <c r="H1078" s="17" t="str">
        <f t="shared" si="272"/>
        <v>DIC7</v>
      </c>
      <c r="I1078" s="24"/>
      <c r="J1078" s="24" t="s">
        <v>43</v>
      </c>
      <c r="K1078" s="108" t="s">
        <v>270</v>
      </c>
      <c r="L1078" s="298" t="s">
        <v>43</v>
      </c>
      <c r="M1078" s="21">
        <f>+SUMIFS(Resultados_Dic3!H$3:H$99980,Resultados_Dic3!$F$3:$F$99980,Produccion_UO!$K1078,Resultados_Dic3!$D$3:$D$99980,Produccion_UO!$K$1050,Resultados_Dic3!$E$3:$E$99980,Produccion_UO!$J1078,Resultados_Dic3!$A$3:$A$99980,Produccion_UO!$H1078)*$I$1056</f>
        <v>4.3611682203739184</v>
      </c>
      <c r="N1078" s="21">
        <f>+SUMIFS(Resultados_Dic3!I$3:I$99980,Resultados_Dic3!$F$3:$F$99980,Produccion_UO!$K1078,Resultados_Dic3!$D$3:$D$99980,Produccion_UO!$K$1050,Resultados_Dic3!$E$3:$E$99980,Produccion_UO!$J1078,Resultados_Dic3!$A$3:$A$99980,Produccion_UO!$H1078)*$I$1056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O1078" s="21">
        <f>+SUMIFS(Resultados_Dic3!J$3:J$99980,Resultados_Dic3!$F$3:$F$99980,Produccion_UO!$K1078,Resultados_Dic3!$D$3:$D$99980,Produccion_UO!$K$1050,Resultados_Dic3!$E$3:$E$99980,Produccion_UO!$J1078,Resultados_Dic3!$A$3:$A$99980,Produccion_UO!$H1078)*$I$1056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P1078" s="21">
        <f>+SUMIFS(Resultados_Dic3!K$3:K$99980,Resultados_Dic3!$F$3:$F$99980,Produccion_UO!$K1078,Resultados_Dic3!$D$3:$D$99980,Produccion_UO!$K$1050,Resultados_Dic3!$E$3:$E$99980,Produccion_UO!$J1078,Resultados_Dic3!$A$3:$A$99980,Produccion_UO!$H1078)*$I$1056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Q1078" s="21">
        <f>+SUMIFS(Resultados_Dic3!L$3:L$99980,Resultados_Dic3!$F$3:$F$99980,Produccion_UO!$K1078,Resultados_Dic3!$D$3:$D$99980,Produccion_UO!$K$1050,Resultados_Dic3!$E$3:$E$99980,Produccion_UO!$J1078,Resultados_Dic3!$A$3:$A$99980,Produccion_UO!$H1078)*$I$1056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R1078" s="21">
        <f>+SUMIFS(Resultados_Dic3!M$3:M$99980,Resultados_Dic3!$F$3:$F$99980,Produccion_UO!$K1078,Resultados_Dic3!$D$3:$D$99980,Produccion_UO!$K$1050,Resultados_Dic3!$E$3:$E$99980,Produccion_UO!$J1078,Resultados_Dic3!$A$3:$A$99980,Produccion_UO!$H1078)*$I$1056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S1078" s="21">
        <f>+SUMIFS(Resultados_Dic3!N$3:N$99980,Resultados_Dic3!$F$3:$F$99980,Produccion_UO!$K1078,Resultados_Dic3!$D$3:$D$99980,Produccion_UO!$K$1050,Resultados_Dic3!$E$3:$E$99980,Produccion_UO!$J1078,Resultados_Dic3!$A$3:$A$99980,Produccion_UO!$H1078)*$I$1056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T1078" s="21">
        <f>+SUMIFS(Resultados_Dic3!O$3:O$99980,Resultados_Dic3!$F$3:$F$99980,Produccion_UO!$K1078,Resultados_Dic3!$D$3:$D$99980,Produccion_UO!$K$1050,Resultados_Dic3!$E$3:$E$99980,Produccion_UO!$J1078,Resultados_Dic3!$A$3:$A$99980,Produccion_UO!$H1078)*$I$1056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U1078" s="21">
        <f>+SUMIFS(Resultados_Dic3!P$3:P$99980,Resultados_Dic3!$F$3:$F$99980,Produccion_UO!$K1078,Resultados_Dic3!$D$3:$D$99980,Produccion_UO!$K$1050,Resultados_Dic3!$E$3:$E$99980,Produccion_UO!$J1078,Resultados_Dic3!$A$3:$A$99980,Produccion_UO!$H1078)*$I$1056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V1078" s="21">
        <f>+SUMIFS(Resultados_Dic3!Q$3:Q$99980,Resultados_Dic3!$F$3:$F$99980,Produccion_UO!$K1078,Resultados_Dic3!$D$3:$D$99980,Produccion_UO!$K$1050,Resultados_Dic3!$E$3:$E$99980,Produccion_UO!$J1078,Resultados_Dic3!$A$3:$A$99980,Produccion_UO!$H1078)*$I$1056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W1078" s="21">
        <f>+SUMIFS(Resultados_Dic3!R$3:R$99980,Resultados_Dic3!$F$3:$F$99980,Produccion_UO!$K1078,Resultados_Dic3!$D$3:$D$99980,Produccion_UO!$K$1050,Resultados_Dic3!$E$3:$E$99980,Produccion_UO!$J1078,Resultados_Dic3!$A$3:$A$99980,Produccion_UO!$H1078)*$I$1056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X1078" s="21">
        <f>+SUMIFS(Resultados_Dic3!S$3:S$99980,Resultados_Dic3!$F$3:$F$99980,Produccion_UO!$K1078,Resultados_Dic3!$D$3:$D$99980,Produccion_UO!$K$1050,Resultados_Dic3!$E$3:$E$99980,Produccion_UO!$J1078,Resultados_Dic3!$A$3:$A$99980,Produccion_UO!$H1078)*$I$1056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Y1078" s="21">
        <f>+SUMIFS(Resultados_Dic3!T$3:T$99980,Resultados_Dic3!$F$3:$F$99980,Produccion_UO!$K1078,Resultados_Dic3!$D$3:$D$99980,Produccion_UO!$K$1050,Resultados_Dic3!$E$3:$E$99980,Produccion_UO!$J1078,Resultados_Dic3!$A$3:$A$99980,Produccion_UO!$H1078)*$I$1056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Z1078" s="21">
        <f>+SUMIFS(Resultados_Dic3!U$3:U$99980,Resultados_Dic3!$F$3:$F$99980,Produccion_UO!$K1078,Resultados_Dic3!$D$3:$D$99980,Produccion_UO!$K$1050,Resultados_Dic3!$E$3:$E$99980,Produccion_UO!$J1078,Resultados_Dic3!$A$3:$A$99980,Produccion_UO!$H1078)*$I$1056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A1078" s="21">
        <f>+SUMIFS(Resultados_Dic3!V$3:V$99980,Resultados_Dic3!$F$3:$F$99980,Produccion_UO!$K1078,Resultados_Dic3!$D$3:$D$99980,Produccion_UO!$K$1050,Resultados_Dic3!$E$3:$E$99980,Produccion_UO!$J1078,Resultados_Dic3!$A$3:$A$99980,Produccion_UO!$H1078)*$I$1056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B1078" s="21">
        <f>+SUMIFS(Resultados_Dic3!W$3:W$99980,Resultados_Dic3!$F$3:$F$99980,Produccion_UO!$K1078,Resultados_Dic3!$D$3:$D$99980,Produccion_UO!$K$1050,Resultados_Dic3!$E$3:$E$99980,Produccion_UO!$J1078,Resultados_Dic3!$A$3:$A$99980,Produccion_UO!$H1078)*$I$1056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C1078" s="21">
        <f>+SUMIFS(Resultados_Dic3!X$3:X$99980,Resultados_Dic3!$F$3:$F$99980,Produccion_UO!$K1078,Resultados_Dic3!$D$3:$D$99980,Produccion_UO!$K$1050,Resultados_Dic3!$E$3:$E$99980,Produccion_UO!$J1078,Resultados_Dic3!$A$3:$A$99980,Produccion_UO!$H1078)*$I$1056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D1078" s="21">
        <f>+SUMIFS(Resultados_Dic3!Y$3:Y$99980,Resultados_Dic3!$F$3:$F$99980,Produccion_UO!$K1078,Resultados_Dic3!$D$3:$D$99980,Produccion_UO!$K$1050,Resultados_Dic3!$E$3:$E$99980,Produccion_UO!$J1078,Resultados_Dic3!$A$3:$A$99980,Produccion_UO!$H1078)*$I$1056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E1078" s="21">
        <f>+SUMIFS(Resultados_Dic3!Z$3:Z$99980,Resultados_Dic3!$F$3:$F$99980,Produccion_UO!$K1078,Resultados_Dic3!$D$3:$D$99980,Produccion_UO!$K$1050,Resultados_Dic3!$E$3:$E$99980,Produccion_UO!$J1078,Resultados_Dic3!$A$3:$A$99980,Produccion_UO!$H1078)*$I$1056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F1078" s="21">
        <f>+SUMIFS(Resultados_Dic3!AA$3:AA$99980,Resultados_Dic3!$F$3:$F$99980,Produccion_UO!$K1078,Resultados_Dic3!$D$3:$D$99980,Produccion_UO!$K$1050,Resultados_Dic3!$E$3:$E$99980,Produccion_UO!$J1078,Resultados_Dic3!$A$3:$A$99980,Produccion_UO!$H1078)*$I$1056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G1078" s="21">
        <f>+SUMIFS(Resultados_Dic3!AB$3:AB$99980,Resultados_Dic3!$F$3:$F$99980,Produccion_UO!$K1078,Resultados_Dic3!$D$3:$D$99980,Produccion_UO!$K$1050,Resultados_Dic3!$E$3:$E$99980,Produccion_UO!$J1078,Resultados_Dic3!$A$3:$A$99980,Produccion_UO!$H1078)*$I$1056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H1078" s="21">
        <f>+SUMIFS(Resultados_Dic3!AC$3:AC$99980,Resultados_Dic3!$F$3:$F$99980,Produccion_UO!$K1078,Resultados_Dic3!$D$3:$D$99980,Produccion_UO!$K$1050,Resultados_Dic3!$E$3:$E$99980,Produccion_UO!$J1078,Resultados_Dic3!$A$3:$A$99980,Produccion_UO!$H1078)*$I$1056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I1078" s="21">
        <f>+SUMIFS(Resultados_Dic3!AD$3:AD$99980,Resultados_Dic3!$F$3:$F$99980,Produccion_UO!$K1078,Resultados_Dic3!$D$3:$D$99980,Produccion_UO!$K$1050,Resultados_Dic3!$E$3:$E$99980,Produccion_UO!$J1078,Resultados_Dic3!$A$3:$A$99980,Produccion_UO!$H1078)*$I$1056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J1078" s="21">
        <f>+SUMIFS(Resultados_Dic3!AE$3:AE$99980,Resultados_Dic3!$F$3:$F$99980,Produccion_UO!$K1078,Resultados_Dic3!$D$3:$D$99980,Produccion_UO!$K$1050,Resultados_Dic3!$E$3:$E$99980,Produccion_UO!$J1078,Resultados_Dic3!$A$3:$A$99980,Produccion_UO!$H1078)*$I$1056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K1078" s="21">
        <f>+SUMIFS(Resultados_Dic3!AF$3:AF$99980,Resultados_Dic3!$F$3:$F$99980,Produccion_UO!$K1078,Resultados_Dic3!$D$3:$D$99980,Produccion_UO!$K$1050,Resultados_Dic3!$E$3:$E$99980,Produccion_UO!$J1078,Resultados_Dic3!$A$3:$A$99980,Produccion_UO!$H1078)*$I$1056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L1078" s="21">
        <f>+SUMIFS(Resultados_Dic3!AG$3:AG$99980,Resultados_Dic3!$F$3:$F$99980,Produccion_UO!$K1078,Resultados_Dic3!$D$3:$D$99980,Produccion_UO!$K$1050,Resultados_Dic3!$E$3:$E$99980,Produccion_UO!$J1078,Resultados_Dic3!$A$3:$A$99980,Produccion_UO!$H1078)*$I$1056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M1078" s="21">
        <f>+SUMIFS(Resultados_Dic3!AH$3:AH$99980,Resultados_Dic3!$F$3:$F$99980,Produccion_UO!$K1078,Resultados_Dic3!$D$3:$D$99980,Produccion_UO!$K$1050,Resultados_Dic3!$E$3:$E$99980,Produccion_UO!$J1078,Resultados_Dic3!$A$3:$A$99980,Produccion_UO!$H1078)*$I$1056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N1078" s="21">
        <f>+SUMIFS(Resultados_Dic3!AI$3:AI$99980,Resultados_Dic3!$F$3:$F$99980,Produccion_UO!$K1078,Resultados_Dic3!$D$3:$D$99980,Produccion_UO!$K$1050,Resultados_Dic3!$E$3:$E$99980,Produccion_UO!$J1078,Resultados_Dic3!$A$3:$A$99980,Produccion_UO!$H1078)*$I$1056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O1078" s="21">
        <f>+SUMIFS(Resultados_Dic3!AJ$3:AJ$99980,Resultados_Dic3!$F$3:$F$99980,Produccion_UO!$K1078,Resultados_Dic3!$D$3:$D$99980,Produccion_UO!$K$1050,Resultados_Dic3!$E$3:$E$99980,Produccion_UO!$J1078,Resultados_Dic3!$A$3:$A$99980,Produccion_UO!$H1078)*$I$1056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P1078" s="21">
        <f>+SUMIFS(Resultados_Dic3!AK$3:AK$99980,Resultados_Dic3!$F$3:$F$99980,Produccion_UO!$K1078,Resultados_Dic3!$D$3:$D$99980,Produccion_UO!$K$1050,Resultados_Dic3!$E$3:$E$99980,Produccion_UO!$J1078,Resultados_Dic3!$A$3:$A$99980,Produccion_UO!$H1078)*$I$1056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Q1078" s="21">
        <f>+SUMIFS(Resultados_Dic3!AL$3:AL$99980,Resultados_Dic3!$F$3:$F$99980,Produccion_UO!$K1078,Resultados_Dic3!$D$3:$D$99980,Produccion_UO!$K$1050,Resultados_Dic3!$E$3:$E$99980,Produccion_UO!$J1078,Resultados_Dic3!$A$3:$A$99980,Produccion_UO!$H1078)*$I$1056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R1078" s="21">
        <f>+SUMIFS(Resultados_Dic3!AM$3:AM$99980,Resultados_Dic3!$F$3:$F$99980,Produccion_UO!$K1078,Resultados_Dic3!$D$3:$D$99980,Produccion_UO!$K$1050,Resultados_Dic3!$E$3:$E$99980,Produccion_UO!$J1078,Resultados_Dic3!$A$3:$A$99980,Produccion_UO!$H1078)*$I$1056</f>
        <v>4.6425339120109452</v>
      </c>
    </row>
    <row r="1079" spans="8:44" x14ac:dyDescent="0.25">
      <c r="H1079" s="17" t="str">
        <f t="shared" si="272"/>
        <v>DIC7</v>
      </c>
      <c r="I1079" s="24"/>
      <c r="J1079" s="24" t="s">
        <v>60</v>
      </c>
      <c r="K1079" s="108" t="s">
        <v>270</v>
      </c>
      <c r="L1079" s="298" t="s">
        <v>795</v>
      </c>
      <c r="M1079" s="21">
        <f>+SUMIFS(Resultados_Dic3!H$3:H$99980,Resultados_Dic3!$F$3:$F$99980,Produccion_UO!$K1079,Resultados_Dic3!$D$3:$D$99980,Produccion_UO!$K$1050,Resultados_Dic3!$E$3:$E$99980,Produccion_UO!$J1079,Resultados_Dic3!$A$3:$A$99980,Produccion_UO!$H1079)*$I$1057</f>
        <v>7.6065435213586152</v>
      </c>
      <c r="N1079" s="21">
        <f>+SUMIFS(Resultados_Dic3!I$3:I$99980,Resultados_Dic3!$F$3:$F$99980,Produccion_UO!$K1079,Resultados_Dic3!$D$3:$D$99980,Produccion_UO!$K$1050,Resultados_Dic3!$E$3:$E$99980,Produccion_UO!$J1079,Resultados_Dic3!$A$3:$A$99980,Produccion_UO!$H1079)*$I$1057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O1079" s="21">
        <f>+SUMIFS(Resultados_Dic3!J$3:J$99980,Resultados_Dic3!$F$3:$F$99980,Produccion_UO!$K1079,Resultados_Dic3!$D$3:$D$99980,Produccion_UO!$K$1050,Resultados_Dic3!$E$3:$E$99980,Produccion_UO!$J1079,Resultados_Dic3!$A$3:$A$99980,Produccion_UO!$H1079)*$I$1057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P1079" s="21">
        <f>+SUMIFS(Resultados_Dic3!K$3:K$99980,Resultados_Dic3!$F$3:$F$99980,Produccion_UO!$K1079,Resultados_Dic3!$D$3:$D$99980,Produccion_UO!$K$1050,Resultados_Dic3!$E$3:$E$99980,Produccion_UO!$J1079,Resultados_Dic3!$A$3:$A$99980,Produccion_UO!$H1079)*$I$1057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Q1079" s="21">
        <f>+SUMIFS(Resultados_Dic3!L$3:L$99980,Resultados_Dic3!$F$3:$F$99980,Produccion_UO!$K1079,Resultados_Dic3!$D$3:$D$99980,Produccion_UO!$K$1050,Resultados_Dic3!$E$3:$E$99980,Produccion_UO!$J1079,Resultados_Dic3!$A$3:$A$99980,Produccion_UO!$H1079)*$I$1057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R1079" s="21">
        <f>+SUMIFS(Resultados_Dic3!M$3:M$99980,Resultados_Dic3!$F$3:$F$99980,Produccion_UO!$K1079,Resultados_Dic3!$D$3:$D$99980,Produccion_UO!$K$1050,Resultados_Dic3!$E$3:$E$99980,Produccion_UO!$J1079,Resultados_Dic3!$A$3:$A$99980,Produccion_UO!$H1079)*$I$1057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S1079" s="21">
        <f>+SUMIFS(Resultados_Dic3!N$3:N$99980,Resultados_Dic3!$F$3:$F$99980,Produccion_UO!$K1079,Resultados_Dic3!$D$3:$D$99980,Produccion_UO!$K$1050,Resultados_Dic3!$E$3:$E$99980,Produccion_UO!$J1079,Resultados_Dic3!$A$3:$A$99980,Produccion_UO!$H1079)*$I$1057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T1079" s="21">
        <f>+SUMIFS(Resultados_Dic3!O$3:O$99980,Resultados_Dic3!$F$3:$F$99980,Produccion_UO!$K1079,Resultados_Dic3!$D$3:$D$99980,Produccion_UO!$K$1050,Resultados_Dic3!$E$3:$E$99980,Produccion_UO!$J1079,Resultados_Dic3!$A$3:$A$99980,Produccion_UO!$H1079)*$I$1057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U1079" s="21">
        <f>+SUMIFS(Resultados_Dic3!P$3:P$99980,Resultados_Dic3!$F$3:$F$99980,Produccion_UO!$K1079,Resultados_Dic3!$D$3:$D$99980,Produccion_UO!$K$1050,Resultados_Dic3!$E$3:$E$99980,Produccion_UO!$J1079,Resultados_Dic3!$A$3:$A$99980,Produccion_UO!$H1079)*$I$1057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V1079" s="21">
        <f>+SUMIFS(Resultados_Dic3!Q$3:Q$99980,Resultados_Dic3!$F$3:$F$99980,Produccion_UO!$K1079,Resultados_Dic3!$D$3:$D$99980,Produccion_UO!$K$1050,Resultados_Dic3!$E$3:$E$99980,Produccion_UO!$J1079,Resultados_Dic3!$A$3:$A$99980,Produccion_UO!$H1079)*$I$1057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W1079" s="21">
        <f>+SUMIFS(Resultados_Dic3!R$3:R$99980,Resultados_Dic3!$F$3:$F$99980,Produccion_UO!$K1079,Resultados_Dic3!$D$3:$D$99980,Produccion_UO!$K$1050,Resultados_Dic3!$E$3:$E$99980,Produccion_UO!$J1079,Resultados_Dic3!$A$3:$A$99980,Produccion_UO!$H1079)*$I$1057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X1079" s="21">
        <f>+SUMIFS(Resultados_Dic3!S$3:S$99980,Resultados_Dic3!$F$3:$F$99980,Produccion_UO!$K1079,Resultados_Dic3!$D$3:$D$99980,Produccion_UO!$K$1050,Resultados_Dic3!$E$3:$E$99980,Produccion_UO!$J1079,Resultados_Dic3!$A$3:$A$99980,Produccion_UO!$H1079)*$I$1057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Y1079" s="21">
        <f>+SUMIFS(Resultados_Dic3!T$3:T$99980,Resultados_Dic3!$F$3:$F$99980,Produccion_UO!$K1079,Resultados_Dic3!$D$3:$D$99980,Produccion_UO!$K$1050,Resultados_Dic3!$E$3:$E$99980,Produccion_UO!$J1079,Resultados_Dic3!$A$3:$A$99980,Produccion_UO!$H1079)*$I$1057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Z1079" s="21">
        <f>+SUMIFS(Resultados_Dic3!U$3:U$99980,Resultados_Dic3!$F$3:$F$99980,Produccion_UO!$K1079,Resultados_Dic3!$D$3:$D$99980,Produccion_UO!$K$1050,Resultados_Dic3!$E$3:$E$99980,Produccion_UO!$J1079,Resultados_Dic3!$A$3:$A$99980,Produccion_UO!$H1079)*$I$1057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A1079" s="21">
        <f>+SUMIFS(Resultados_Dic3!V$3:V$99980,Resultados_Dic3!$F$3:$F$99980,Produccion_UO!$K1079,Resultados_Dic3!$D$3:$D$99980,Produccion_UO!$K$1050,Resultados_Dic3!$E$3:$E$99980,Produccion_UO!$J1079,Resultados_Dic3!$A$3:$A$99980,Produccion_UO!$H1079)*$I$1057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B1079" s="21">
        <f>+SUMIFS(Resultados_Dic3!W$3:W$99980,Resultados_Dic3!$F$3:$F$99980,Produccion_UO!$K1079,Resultados_Dic3!$D$3:$D$99980,Produccion_UO!$K$1050,Resultados_Dic3!$E$3:$E$99980,Produccion_UO!$J1079,Resultados_Dic3!$A$3:$A$99980,Produccion_UO!$H1079)*$I$1057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C1079" s="21">
        <f>+SUMIFS(Resultados_Dic3!X$3:X$99980,Resultados_Dic3!$F$3:$F$99980,Produccion_UO!$K1079,Resultados_Dic3!$D$3:$D$99980,Produccion_UO!$K$1050,Resultados_Dic3!$E$3:$E$99980,Produccion_UO!$J1079,Resultados_Dic3!$A$3:$A$99980,Produccion_UO!$H1079)*$I$1057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D1079" s="21">
        <f>+SUMIFS(Resultados_Dic3!Y$3:Y$99980,Resultados_Dic3!$F$3:$F$99980,Produccion_UO!$K1079,Resultados_Dic3!$D$3:$D$99980,Produccion_UO!$K$1050,Resultados_Dic3!$E$3:$E$99980,Produccion_UO!$J1079,Resultados_Dic3!$A$3:$A$99980,Produccion_UO!$H1079)*$I$1057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E1079" s="21">
        <f>+SUMIFS(Resultados_Dic3!Z$3:Z$99980,Resultados_Dic3!$F$3:$F$99980,Produccion_UO!$K1079,Resultados_Dic3!$D$3:$D$99980,Produccion_UO!$K$1050,Resultados_Dic3!$E$3:$E$99980,Produccion_UO!$J1079,Resultados_Dic3!$A$3:$A$99980,Produccion_UO!$H1079)*$I$1057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F1079" s="21">
        <f>+SUMIFS(Resultados_Dic3!AA$3:AA$99980,Resultados_Dic3!$F$3:$F$99980,Produccion_UO!$K1079,Resultados_Dic3!$D$3:$D$99980,Produccion_UO!$K$1050,Resultados_Dic3!$E$3:$E$99980,Produccion_UO!$J1079,Resultados_Dic3!$A$3:$A$99980,Produccion_UO!$H1079)*$I$1057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G1079" s="21">
        <f>+SUMIFS(Resultados_Dic3!AB$3:AB$99980,Resultados_Dic3!$F$3:$F$99980,Produccion_UO!$K1079,Resultados_Dic3!$D$3:$D$99980,Produccion_UO!$K$1050,Resultados_Dic3!$E$3:$E$99980,Produccion_UO!$J1079,Resultados_Dic3!$A$3:$A$99980,Produccion_UO!$H1079)*$I$1057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H1079" s="21">
        <f>+SUMIFS(Resultados_Dic3!AC$3:AC$99980,Resultados_Dic3!$F$3:$F$99980,Produccion_UO!$K1079,Resultados_Dic3!$D$3:$D$99980,Produccion_UO!$K$1050,Resultados_Dic3!$E$3:$E$99980,Produccion_UO!$J1079,Resultados_Dic3!$A$3:$A$99980,Produccion_UO!$H1079)*$I$1057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I1079" s="21">
        <f>+SUMIFS(Resultados_Dic3!AD$3:AD$99980,Resultados_Dic3!$F$3:$F$99980,Produccion_UO!$K1079,Resultados_Dic3!$D$3:$D$99980,Produccion_UO!$K$1050,Resultados_Dic3!$E$3:$E$99980,Produccion_UO!$J1079,Resultados_Dic3!$A$3:$A$99980,Produccion_UO!$H1079)*$I$1057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J1079" s="21">
        <f>+SUMIFS(Resultados_Dic3!AE$3:AE$99980,Resultados_Dic3!$F$3:$F$99980,Produccion_UO!$K1079,Resultados_Dic3!$D$3:$D$99980,Produccion_UO!$K$1050,Resultados_Dic3!$E$3:$E$99980,Produccion_UO!$J1079,Resultados_Dic3!$A$3:$A$99980,Produccion_UO!$H1079)*$I$1057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K1079" s="21">
        <f>+SUMIFS(Resultados_Dic3!AF$3:AF$99980,Resultados_Dic3!$F$3:$F$99980,Produccion_UO!$K1079,Resultados_Dic3!$D$3:$D$99980,Produccion_UO!$K$1050,Resultados_Dic3!$E$3:$E$99980,Produccion_UO!$J1079,Resultados_Dic3!$A$3:$A$99980,Produccion_UO!$H1079)*$I$1057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L1079" s="21">
        <f>+SUMIFS(Resultados_Dic3!AG$3:AG$99980,Resultados_Dic3!$F$3:$F$99980,Produccion_UO!$K1079,Resultados_Dic3!$D$3:$D$99980,Produccion_UO!$K$1050,Resultados_Dic3!$E$3:$E$99980,Produccion_UO!$J1079,Resultados_Dic3!$A$3:$A$99980,Produccion_UO!$H1079)*$I$1057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M1079" s="21">
        <f>+SUMIFS(Resultados_Dic3!AH$3:AH$99980,Resultados_Dic3!$F$3:$F$99980,Produccion_UO!$K1079,Resultados_Dic3!$D$3:$D$99980,Produccion_UO!$K$1050,Resultados_Dic3!$E$3:$E$99980,Produccion_UO!$J1079,Resultados_Dic3!$A$3:$A$99980,Produccion_UO!$H1079)*$I$1057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N1079" s="21">
        <f>+SUMIFS(Resultados_Dic3!AI$3:AI$99980,Resultados_Dic3!$F$3:$F$99980,Produccion_UO!$K1079,Resultados_Dic3!$D$3:$D$99980,Produccion_UO!$K$1050,Resultados_Dic3!$E$3:$E$99980,Produccion_UO!$J1079,Resultados_Dic3!$A$3:$A$99980,Produccion_UO!$H1079)*$I$1057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O1079" s="21">
        <f>+SUMIFS(Resultados_Dic3!AJ$3:AJ$99980,Resultados_Dic3!$F$3:$F$99980,Produccion_UO!$K1079,Resultados_Dic3!$D$3:$D$99980,Produccion_UO!$K$1050,Resultados_Dic3!$E$3:$E$99980,Produccion_UO!$J1079,Resultados_Dic3!$A$3:$A$99980,Produccion_UO!$H1079)*$I$1057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P1079" s="21">
        <f>+SUMIFS(Resultados_Dic3!AK$3:AK$99980,Resultados_Dic3!$F$3:$F$99980,Produccion_UO!$K1079,Resultados_Dic3!$D$3:$D$99980,Produccion_UO!$K$1050,Resultados_Dic3!$E$3:$E$99980,Produccion_UO!$J1079,Resultados_Dic3!$A$3:$A$99980,Produccion_UO!$H1079)*$I$1057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Q1079" s="21">
        <f>+SUMIFS(Resultados_Dic3!AL$3:AL$99980,Resultados_Dic3!$F$3:$F$99980,Produccion_UO!$K1079,Resultados_Dic3!$D$3:$D$99980,Produccion_UO!$K$1050,Resultados_Dic3!$E$3:$E$99980,Produccion_UO!$J1079,Resultados_Dic3!$A$3:$A$99980,Produccion_UO!$H1079)*$I$1057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R1079" s="21">
        <f>+SUMIFS(Resultados_Dic3!AM$3:AM$99980,Resultados_Dic3!$F$3:$F$99980,Produccion_UO!$K1079,Resultados_Dic3!$D$3:$D$99980,Produccion_UO!$K$1050,Resultados_Dic3!$E$3:$E$99980,Produccion_UO!$J1079,Resultados_Dic3!$A$3:$A$99980,Produccion_UO!$H1079)*$I$1057</f>
        <v>8.0972882646720503</v>
      </c>
    </row>
    <row r="1080" spans="8:44" x14ac:dyDescent="0.25">
      <c r="H1080" s="17" t="str">
        <f t="shared" si="272"/>
        <v>DIC7</v>
      </c>
      <c r="I1080" s="24"/>
      <c r="J1080" s="24" t="s">
        <v>32</v>
      </c>
      <c r="K1080" s="311" t="s">
        <v>270</v>
      </c>
      <c r="L1080" s="298" t="s">
        <v>32</v>
      </c>
      <c r="M1080" s="21">
        <f>+SUMIFS(Resultados_Dic3!H$3:H$99980,Resultados_Dic3!$F$3:$F$99980,Produccion_UO!$K1080,Resultados_Dic3!$D$3:$D$99980,Produccion_UO!$K$1050,Resultados_Dic3!$E$3:$E$99980,Produccion_UO!$J1080,Resultados_Dic3!$A$3:$A$99980,Produccion_UO!$H1080)*$I$1058</f>
        <v>0</v>
      </c>
      <c r="N1080" s="21">
        <f>+SUMIFS(Resultados_Dic3!I$3:I$99980,Resultados_Dic3!$F$3:$F$99980,Produccion_UO!$K1080,Resultados_Dic3!$D$3:$D$99980,Produccion_UO!$K$1050,Resultados_Dic3!$E$3:$E$99980,Produccion_UO!$J1080,Resultados_Dic3!$A$3:$A$99980,Produccion_UO!$H1080)*$I$1058</f>
        <v>0</v>
      </c>
      <c r="O1080" s="21">
        <f>+SUMIFS(Resultados_Dic3!J$3:J$99980,Resultados_Dic3!$F$3:$F$99980,Produccion_UO!$K1080,Resultados_Dic3!$D$3:$D$99980,Produccion_UO!$K$1050,Resultados_Dic3!$E$3:$E$99980,Produccion_UO!$J1080,Resultados_Dic3!$A$3:$A$99980,Produccion_UO!$H1080)*$I$1058</f>
        <v>0</v>
      </c>
      <c r="P1080" s="21">
        <f>+SUMIFS(Resultados_Dic3!K$3:K$99980,Resultados_Dic3!$F$3:$F$99980,Produccion_UO!$K1080,Resultados_Dic3!$D$3:$D$99980,Produccion_UO!$K$1050,Resultados_Dic3!$E$3:$E$99980,Produccion_UO!$J1080,Resultados_Dic3!$A$3:$A$99980,Produccion_UO!$H1080)*$I$1058</f>
        <v>0</v>
      </c>
      <c r="Q1080" s="21">
        <f>+SUMIFS(Resultados_Dic3!L$3:L$99980,Resultados_Dic3!$F$3:$F$99980,Produccion_UO!$K1080,Resultados_Dic3!$D$3:$D$99980,Produccion_UO!$K$1050,Resultados_Dic3!$E$3:$E$99980,Produccion_UO!$J1080,Resultados_Dic3!$A$3:$A$99980,Produccion_UO!$H1080)*$I$1058</f>
        <v>0</v>
      </c>
      <c r="R1080" s="21">
        <f>+SUMIFS(Resultados_Dic3!M$3:M$99980,Resultados_Dic3!$F$3:$F$99980,Produccion_UO!$K1080,Resultados_Dic3!$D$3:$D$99980,Produccion_UO!$K$1050,Resultados_Dic3!$E$3:$E$99980,Produccion_UO!$J1080,Resultados_Dic3!$A$3:$A$99980,Produccion_UO!$H1080)*$I$1058</f>
        <v>0</v>
      </c>
      <c r="S1080" s="21">
        <f>+SUMIFS(Resultados_Dic3!N$3:N$99980,Resultados_Dic3!$F$3:$F$99980,Produccion_UO!$K1080,Resultados_Dic3!$D$3:$D$99980,Produccion_UO!$K$1050,Resultados_Dic3!$E$3:$E$99980,Produccion_UO!$J1080,Resultados_Dic3!$A$3:$A$99980,Produccion_UO!$H1080)*$I$1058</f>
        <v>0</v>
      </c>
      <c r="T1080" s="21">
        <f>+SUMIFS(Resultados_Dic3!O$3:O$99980,Resultados_Dic3!$F$3:$F$99980,Produccion_UO!$K1080,Resultados_Dic3!$D$3:$D$99980,Produccion_UO!$K$1050,Resultados_Dic3!$E$3:$E$99980,Produccion_UO!$J1080,Resultados_Dic3!$A$3:$A$99980,Produccion_UO!$H1080)*$I$1058</f>
        <v>0</v>
      </c>
      <c r="U1080" s="21">
        <f>+SUMIFS(Resultados_Dic3!P$3:P$99980,Resultados_Dic3!$F$3:$F$99980,Produccion_UO!$K1080,Resultados_Dic3!$D$3:$D$99980,Produccion_UO!$K$1050,Resultados_Dic3!$E$3:$E$99980,Produccion_UO!$J1080,Resultados_Dic3!$A$3:$A$99980,Produccion_UO!$H1080)*$I$1058</f>
        <v>0</v>
      </c>
      <c r="V1080" s="21">
        <f>+SUMIFS(Resultados_Dic3!Q$3:Q$99980,Resultados_Dic3!$F$3:$F$99980,Produccion_UO!$K1080,Resultados_Dic3!$D$3:$D$99980,Produccion_UO!$K$1050,Resultados_Dic3!$E$3:$E$99980,Produccion_UO!$J1080,Resultados_Dic3!$A$3:$A$99980,Produccion_UO!$H1080)*$I$1058</f>
        <v>0</v>
      </c>
      <c r="W1080" s="21">
        <f>+SUMIFS(Resultados_Dic3!R$3:R$99980,Resultados_Dic3!$F$3:$F$99980,Produccion_UO!$K1080,Resultados_Dic3!$D$3:$D$99980,Produccion_UO!$K$1050,Resultados_Dic3!$E$3:$E$99980,Produccion_UO!$J1080,Resultados_Dic3!$A$3:$A$99980,Produccion_UO!$H1080)*$I$1058</f>
        <v>0</v>
      </c>
      <c r="X1080" s="21">
        <f>+SUMIFS(Resultados_Dic3!S$3:S$99980,Resultados_Dic3!$F$3:$F$99980,Produccion_UO!$K1080,Resultados_Dic3!$D$3:$D$99980,Produccion_UO!$K$1050,Resultados_Dic3!$E$3:$E$99980,Produccion_UO!$J1080,Resultados_Dic3!$A$3:$A$99980,Produccion_UO!$H1080)*$I$1058</f>
        <v>0</v>
      </c>
      <c r="Y1080" s="21">
        <f>+SUMIFS(Resultados_Dic3!T$3:T$99980,Resultados_Dic3!$F$3:$F$99980,Produccion_UO!$K1080,Resultados_Dic3!$D$3:$D$99980,Produccion_UO!$K$1050,Resultados_Dic3!$E$3:$E$99980,Produccion_UO!$J1080,Resultados_Dic3!$A$3:$A$99980,Produccion_UO!$H1080)*$I$1058</f>
        <v>0</v>
      </c>
      <c r="Z1080" s="21">
        <f>+SUMIFS(Resultados_Dic3!U$3:U$99980,Resultados_Dic3!$F$3:$F$99980,Produccion_UO!$K1080,Resultados_Dic3!$D$3:$D$99980,Produccion_UO!$K$1050,Resultados_Dic3!$E$3:$E$99980,Produccion_UO!$J1080,Resultados_Dic3!$A$3:$A$99980,Produccion_UO!$H1080)*$I$1058</f>
        <v>0</v>
      </c>
      <c r="AA1080" s="21">
        <f>+SUMIFS(Resultados_Dic3!V$3:V$99980,Resultados_Dic3!$F$3:$F$99980,Produccion_UO!$K1080,Resultados_Dic3!$D$3:$D$99980,Produccion_UO!$K$1050,Resultados_Dic3!$E$3:$E$99980,Produccion_UO!$J1080,Resultados_Dic3!$A$3:$A$99980,Produccion_UO!$H1080)*$I$1058</f>
        <v>0</v>
      </c>
      <c r="AB1080" s="21">
        <f>+SUMIFS(Resultados_Dic3!W$3:W$99980,Resultados_Dic3!$F$3:$F$99980,Produccion_UO!$K1080,Resultados_Dic3!$D$3:$D$99980,Produccion_UO!$K$1050,Resultados_Dic3!$E$3:$E$99980,Produccion_UO!$J1080,Resultados_Dic3!$A$3:$A$99980,Produccion_UO!$H1080)*$I$1058</f>
        <v>0</v>
      </c>
      <c r="AC1080" s="21">
        <f>+SUMIFS(Resultados_Dic3!X$3:X$99980,Resultados_Dic3!$F$3:$F$99980,Produccion_UO!$K1080,Resultados_Dic3!$D$3:$D$99980,Produccion_UO!$K$1050,Resultados_Dic3!$E$3:$E$99980,Produccion_UO!$J1080,Resultados_Dic3!$A$3:$A$99980,Produccion_UO!$H1080)*$I$1058</f>
        <v>0</v>
      </c>
      <c r="AD1080" s="21">
        <f>+SUMIFS(Resultados_Dic3!Y$3:Y$99980,Resultados_Dic3!$F$3:$F$99980,Produccion_UO!$K1080,Resultados_Dic3!$D$3:$D$99980,Produccion_UO!$K$1050,Resultados_Dic3!$E$3:$E$99980,Produccion_UO!$J1080,Resultados_Dic3!$A$3:$A$99980,Produccion_UO!$H1080)*$I$1058</f>
        <v>0</v>
      </c>
      <c r="AE1080" s="21">
        <f>+SUMIFS(Resultados_Dic3!Z$3:Z$99980,Resultados_Dic3!$F$3:$F$99980,Produccion_UO!$K1080,Resultados_Dic3!$D$3:$D$99980,Produccion_UO!$K$1050,Resultados_Dic3!$E$3:$E$99980,Produccion_UO!$J1080,Resultados_Dic3!$A$3:$A$99980,Produccion_UO!$H1080)*$I$1058</f>
        <v>0</v>
      </c>
      <c r="AF1080" s="21">
        <f>+SUMIFS(Resultados_Dic3!AA$3:AA$99980,Resultados_Dic3!$F$3:$F$99980,Produccion_UO!$K1080,Resultados_Dic3!$D$3:$D$99980,Produccion_UO!$K$1050,Resultados_Dic3!$E$3:$E$99980,Produccion_UO!$J1080,Resultados_Dic3!$A$3:$A$99980,Produccion_UO!$H1080)*$I$1058</f>
        <v>0</v>
      </c>
      <c r="AG1080" s="21">
        <f>+SUMIFS(Resultados_Dic3!AB$3:AB$99980,Resultados_Dic3!$F$3:$F$99980,Produccion_UO!$K1080,Resultados_Dic3!$D$3:$D$99980,Produccion_UO!$K$1050,Resultados_Dic3!$E$3:$E$99980,Produccion_UO!$J1080,Resultados_Dic3!$A$3:$A$99980,Produccion_UO!$H1080)*$I$1058</f>
        <v>0</v>
      </c>
      <c r="AH1080" s="21">
        <f>+SUMIFS(Resultados_Dic3!AC$3:AC$99980,Resultados_Dic3!$F$3:$F$99980,Produccion_UO!$K1080,Resultados_Dic3!$D$3:$D$99980,Produccion_UO!$K$1050,Resultados_Dic3!$E$3:$E$99980,Produccion_UO!$J1080,Resultados_Dic3!$A$3:$A$99980,Produccion_UO!$H1080)*$I$1058</f>
        <v>0</v>
      </c>
      <c r="AI1080" s="21">
        <f>+SUMIFS(Resultados_Dic3!AD$3:AD$99980,Resultados_Dic3!$F$3:$F$99980,Produccion_UO!$K1080,Resultados_Dic3!$D$3:$D$99980,Produccion_UO!$K$1050,Resultados_Dic3!$E$3:$E$99980,Produccion_UO!$J1080,Resultados_Dic3!$A$3:$A$99980,Produccion_UO!$H1080)*$I$1058</f>
        <v>0</v>
      </c>
      <c r="AJ1080" s="21">
        <f>+SUMIFS(Resultados_Dic3!AE$3:AE$99980,Resultados_Dic3!$F$3:$F$99980,Produccion_UO!$K1080,Resultados_Dic3!$D$3:$D$99980,Produccion_UO!$K$1050,Resultados_Dic3!$E$3:$E$99980,Produccion_UO!$J1080,Resultados_Dic3!$A$3:$A$99980,Produccion_UO!$H1080)*$I$1058</f>
        <v>0</v>
      </c>
      <c r="AK1080" s="21">
        <f>+SUMIFS(Resultados_Dic3!AF$3:AF$99980,Resultados_Dic3!$F$3:$F$99980,Produccion_UO!$K1080,Resultados_Dic3!$D$3:$D$99980,Produccion_UO!$K$1050,Resultados_Dic3!$E$3:$E$99980,Produccion_UO!$J1080,Resultados_Dic3!$A$3:$A$99980,Produccion_UO!$H1080)*$I$1058</f>
        <v>0</v>
      </c>
      <c r="AL1080" s="21">
        <f>+SUMIFS(Resultados_Dic3!AG$3:AG$99980,Resultados_Dic3!$F$3:$F$99980,Produccion_UO!$K1080,Resultados_Dic3!$D$3:$D$99980,Produccion_UO!$K$1050,Resultados_Dic3!$E$3:$E$99980,Produccion_UO!$J1080,Resultados_Dic3!$A$3:$A$99980,Produccion_UO!$H1080)*$I$1058</f>
        <v>0</v>
      </c>
      <c r="AM1080" s="21">
        <f>+SUMIFS(Resultados_Dic3!AH$3:AH$99980,Resultados_Dic3!$F$3:$F$99980,Produccion_UO!$K1080,Resultados_Dic3!$D$3:$D$99980,Produccion_UO!$K$1050,Resultados_Dic3!$E$3:$E$99980,Produccion_UO!$J1080,Resultados_Dic3!$A$3:$A$99980,Produccion_UO!$H1080)*$I$1058</f>
        <v>0</v>
      </c>
      <c r="AN1080" s="21">
        <f>+SUMIFS(Resultados_Dic3!AI$3:AI$99980,Resultados_Dic3!$F$3:$F$99980,Produccion_UO!$K1080,Resultados_Dic3!$D$3:$D$99980,Produccion_UO!$K$1050,Resultados_Dic3!$E$3:$E$99980,Produccion_UO!$J1080,Resultados_Dic3!$A$3:$A$99980,Produccion_UO!$H1080)*$I$1058</f>
        <v>0</v>
      </c>
      <c r="AO1080" s="21">
        <f>+SUMIFS(Resultados_Dic3!AJ$3:AJ$99980,Resultados_Dic3!$F$3:$F$99980,Produccion_UO!$K1080,Resultados_Dic3!$D$3:$D$99980,Produccion_UO!$K$1050,Resultados_Dic3!$E$3:$E$99980,Produccion_UO!$J1080,Resultados_Dic3!$A$3:$A$99980,Produccion_UO!$H1080)*$I$1058</f>
        <v>0</v>
      </c>
      <c r="AP1080" s="21">
        <f>+SUMIFS(Resultados_Dic3!AK$3:AK$99980,Resultados_Dic3!$F$3:$F$99980,Produccion_UO!$K1080,Resultados_Dic3!$D$3:$D$99980,Produccion_UO!$K$1050,Resultados_Dic3!$E$3:$E$99980,Produccion_UO!$J1080,Resultados_Dic3!$A$3:$A$99980,Produccion_UO!$H1080)*$I$1058</f>
        <v>0</v>
      </c>
      <c r="AQ1080" s="21">
        <f>+SUMIFS(Resultados_Dic3!AL$3:AL$99980,Resultados_Dic3!$F$3:$F$99980,Produccion_UO!$K1080,Resultados_Dic3!$D$3:$D$99980,Produccion_UO!$K$1050,Resultados_Dic3!$E$3:$E$99980,Produccion_UO!$J1080,Resultados_Dic3!$A$3:$A$99980,Produccion_UO!$H1080)*$I$1058</f>
        <v>0</v>
      </c>
      <c r="AR1080" s="21">
        <f>+SUMIFS(Resultados_Dic3!AM$3:AM$99980,Resultados_Dic3!$F$3:$F$99980,Produccion_UO!$K1080,Resultados_Dic3!$D$3:$D$99980,Produccion_UO!$K$1050,Resultados_Dic3!$E$3:$E$99980,Produccion_UO!$J1080,Resultados_Dic3!$A$3:$A$99980,Produccion_UO!$H1080)*$I$1058</f>
        <v>0</v>
      </c>
    </row>
    <row r="1081" spans="8:44" x14ac:dyDescent="0.25">
      <c r="H1081" s="17" t="str">
        <f t="shared" si="272"/>
        <v>DIC7</v>
      </c>
      <c r="I1081" s="24"/>
      <c r="J1081" s="24" t="s">
        <v>156</v>
      </c>
      <c r="K1081" s="307" t="s">
        <v>270</v>
      </c>
      <c r="L1081" s="298" t="s">
        <v>755</v>
      </c>
      <c r="M1081" s="78">
        <f>+SUMIFS(Resultados_Dic3!H$3:H$99980,Resultados_Dic3!$F$3:$F$99980,Produccion_UO!$K1081,Resultados_Dic3!$D$3:$D$99980,Produccion_UO!$K$1050,Resultados_Dic3!$E$3:$E$99980,Produccion_UO!$J1081,Resultados_Dic3!$A$3:$A$99980,Produccion_UO!$H1081)*$I$1058</f>
        <v>0</v>
      </c>
      <c r="N1081" s="78">
        <f>+SUMIFS(Resultados_Dic3!I$3:I$99980,Resultados_Dic3!$F$3:$F$99980,Produccion_UO!$K1081,Resultados_Dic3!$D$3:$D$99980,Produccion_UO!$K$1050,Resultados_Dic3!$E$3:$E$99980,Produccion_UO!$J1081,Resultados_Dic3!$A$3:$A$99980,Produccion_UO!$H1081)*$I$1058</f>
        <v>0</v>
      </c>
      <c r="O1081" s="78">
        <f>+SUMIFS(Resultados_Dic3!J$3:J$99980,Resultados_Dic3!$F$3:$F$99980,Produccion_UO!$K1081,Resultados_Dic3!$D$3:$D$99980,Produccion_UO!$K$1050,Resultados_Dic3!$E$3:$E$99980,Produccion_UO!$J1081,Resultados_Dic3!$A$3:$A$99980,Produccion_UO!$H1081)*$I$1058</f>
        <v>0</v>
      </c>
      <c r="P1081" s="78">
        <f>+SUMIFS(Resultados_Dic3!K$3:K$99980,Resultados_Dic3!$F$3:$F$99980,Produccion_UO!$K1081,Resultados_Dic3!$D$3:$D$99980,Produccion_UO!$K$1050,Resultados_Dic3!$E$3:$E$99980,Produccion_UO!$J1081,Resultados_Dic3!$A$3:$A$99980,Produccion_UO!$H1081)*$I$1058</f>
        <v>0</v>
      </c>
      <c r="Q1081" s="78">
        <f>+SUMIFS(Resultados_Dic3!L$3:L$99980,Resultados_Dic3!$F$3:$F$99980,Produccion_UO!$K1081,Resultados_Dic3!$D$3:$D$99980,Produccion_UO!$K$1050,Resultados_Dic3!$E$3:$E$99980,Produccion_UO!$J1081,Resultados_Dic3!$A$3:$A$99980,Produccion_UO!$H1081)*$I$1058</f>
        <v>0</v>
      </c>
      <c r="R1081" s="78">
        <f>+SUMIFS(Resultados_Dic3!M$3:M$99980,Resultados_Dic3!$F$3:$F$99980,Produccion_UO!$K1081,Resultados_Dic3!$D$3:$D$99980,Produccion_UO!$K$1050,Resultados_Dic3!$E$3:$E$99980,Produccion_UO!$J1081,Resultados_Dic3!$A$3:$A$99980,Produccion_UO!$H1081)*$I$1058</f>
        <v>0</v>
      </c>
      <c r="S1081" s="78">
        <f>+SUMIFS(Resultados_Dic3!N$3:N$99980,Resultados_Dic3!$F$3:$F$99980,Produccion_UO!$K1081,Resultados_Dic3!$D$3:$D$99980,Produccion_UO!$K$1050,Resultados_Dic3!$E$3:$E$99980,Produccion_UO!$J1081,Resultados_Dic3!$A$3:$A$99980,Produccion_UO!$H1081)*$I$1058</f>
        <v>0</v>
      </c>
      <c r="T1081" s="78">
        <f>+SUMIFS(Resultados_Dic3!O$3:O$99980,Resultados_Dic3!$F$3:$F$99980,Produccion_UO!$K1081,Resultados_Dic3!$D$3:$D$99980,Produccion_UO!$K$1050,Resultados_Dic3!$E$3:$E$99980,Produccion_UO!$J1081,Resultados_Dic3!$A$3:$A$99980,Produccion_UO!$H1081)*$I$1058</f>
        <v>0</v>
      </c>
      <c r="U1081" s="78">
        <f>+SUMIFS(Resultados_Dic3!P$3:P$99980,Resultados_Dic3!$F$3:$F$99980,Produccion_UO!$K1081,Resultados_Dic3!$D$3:$D$99980,Produccion_UO!$K$1050,Resultados_Dic3!$E$3:$E$99980,Produccion_UO!$J1081,Resultados_Dic3!$A$3:$A$99980,Produccion_UO!$H1081)*$I$1058</f>
        <v>0</v>
      </c>
      <c r="V1081" s="78">
        <f>+SUMIFS(Resultados_Dic3!Q$3:Q$99980,Resultados_Dic3!$F$3:$F$99980,Produccion_UO!$K1081,Resultados_Dic3!$D$3:$D$99980,Produccion_UO!$K$1050,Resultados_Dic3!$E$3:$E$99980,Produccion_UO!$J1081,Resultados_Dic3!$A$3:$A$99980,Produccion_UO!$H1081)*$I$1058</f>
        <v>0</v>
      </c>
      <c r="W1081" s="78">
        <f>+SUMIFS(Resultados_Dic3!R$3:R$99980,Resultados_Dic3!$F$3:$F$99980,Produccion_UO!$K1081,Resultados_Dic3!$D$3:$D$99980,Produccion_UO!$K$1050,Resultados_Dic3!$E$3:$E$99980,Produccion_UO!$J1081,Resultados_Dic3!$A$3:$A$99980,Produccion_UO!$H1081)*$I$1058</f>
        <v>0</v>
      </c>
      <c r="X1081" s="78">
        <f>+SUMIFS(Resultados_Dic3!S$3:S$99980,Resultados_Dic3!$F$3:$F$99980,Produccion_UO!$K1081,Resultados_Dic3!$D$3:$D$99980,Produccion_UO!$K$1050,Resultados_Dic3!$E$3:$E$99980,Produccion_UO!$J1081,Resultados_Dic3!$A$3:$A$99980,Produccion_UO!$H1081)*$I$1058</f>
        <v>0</v>
      </c>
      <c r="Y1081" s="78">
        <f>+SUMIFS(Resultados_Dic3!T$3:T$99980,Resultados_Dic3!$F$3:$F$99980,Produccion_UO!$K1081,Resultados_Dic3!$D$3:$D$99980,Produccion_UO!$K$1050,Resultados_Dic3!$E$3:$E$99980,Produccion_UO!$J1081,Resultados_Dic3!$A$3:$A$99980,Produccion_UO!$H1081)*$I$1058</f>
        <v>0</v>
      </c>
      <c r="Z1081" s="78">
        <f>+SUMIFS(Resultados_Dic3!U$3:U$99980,Resultados_Dic3!$F$3:$F$99980,Produccion_UO!$K1081,Resultados_Dic3!$D$3:$D$99980,Produccion_UO!$K$1050,Resultados_Dic3!$E$3:$E$99980,Produccion_UO!$J1081,Resultados_Dic3!$A$3:$A$99980,Produccion_UO!$H1081)*$I$1058</f>
        <v>0</v>
      </c>
      <c r="AA1081" s="78">
        <f>+SUMIFS(Resultados_Dic3!V$3:V$99980,Resultados_Dic3!$F$3:$F$99980,Produccion_UO!$K1081,Resultados_Dic3!$D$3:$D$99980,Produccion_UO!$K$1050,Resultados_Dic3!$E$3:$E$99980,Produccion_UO!$J1081,Resultados_Dic3!$A$3:$A$99980,Produccion_UO!$H1081)*$I$1058</f>
        <v>0</v>
      </c>
      <c r="AB1081" s="78">
        <f>+SUMIFS(Resultados_Dic3!W$3:W$99980,Resultados_Dic3!$F$3:$F$99980,Produccion_UO!$K1081,Resultados_Dic3!$D$3:$D$99980,Produccion_UO!$K$1050,Resultados_Dic3!$E$3:$E$99980,Produccion_UO!$J1081,Resultados_Dic3!$A$3:$A$99980,Produccion_UO!$H1081)*$I$1058</f>
        <v>0</v>
      </c>
      <c r="AC1081" s="78">
        <f>+SUMIFS(Resultados_Dic3!X$3:X$99980,Resultados_Dic3!$F$3:$F$99980,Produccion_UO!$K1081,Resultados_Dic3!$D$3:$D$99980,Produccion_UO!$K$1050,Resultados_Dic3!$E$3:$E$99980,Produccion_UO!$J1081,Resultados_Dic3!$A$3:$A$99980,Produccion_UO!$H1081)*$I$1058</f>
        <v>0</v>
      </c>
      <c r="AD1081" s="78">
        <f>+SUMIFS(Resultados_Dic3!Y$3:Y$99980,Resultados_Dic3!$F$3:$F$99980,Produccion_UO!$K1081,Resultados_Dic3!$D$3:$D$99980,Produccion_UO!$K$1050,Resultados_Dic3!$E$3:$E$99980,Produccion_UO!$J1081,Resultados_Dic3!$A$3:$A$99980,Produccion_UO!$H1081)*$I$1058</f>
        <v>0</v>
      </c>
      <c r="AE1081" s="78">
        <f>+SUMIFS(Resultados_Dic3!Z$3:Z$99980,Resultados_Dic3!$F$3:$F$99980,Produccion_UO!$K1081,Resultados_Dic3!$D$3:$D$99980,Produccion_UO!$K$1050,Resultados_Dic3!$E$3:$E$99980,Produccion_UO!$J1081,Resultados_Dic3!$A$3:$A$99980,Produccion_UO!$H1081)*$I$1058</f>
        <v>0</v>
      </c>
      <c r="AF1081" s="78">
        <f>+SUMIFS(Resultados_Dic3!AA$3:AA$99980,Resultados_Dic3!$F$3:$F$99980,Produccion_UO!$K1081,Resultados_Dic3!$D$3:$D$99980,Produccion_UO!$K$1050,Resultados_Dic3!$E$3:$E$99980,Produccion_UO!$J1081,Resultados_Dic3!$A$3:$A$99980,Produccion_UO!$H1081)*$I$1058</f>
        <v>0</v>
      </c>
      <c r="AG1081" s="78">
        <f>+SUMIFS(Resultados_Dic3!AB$3:AB$99980,Resultados_Dic3!$F$3:$F$99980,Produccion_UO!$K1081,Resultados_Dic3!$D$3:$D$99980,Produccion_UO!$K$1050,Resultados_Dic3!$E$3:$E$99980,Produccion_UO!$J1081,Resultados_Dic3!$A$3:$A$99980,Produccion_UO!$H1081)*$I$1058</f>
        <v>0</v>
      </c>
      <c r="AH1081" s="78">
        <f>+SUMIFS(Resultados_Dic3!AC$3:AC$99980,Resultados_Dic3!$F$3:$F$99980,Produccion_UO!$K1081,Resultados_Dic3!$D$3:$D$99980,Produccion_UO!$K$1050,Resultados_Dic3!$E$3:$E$99980,Produccion_UO!$J1081,Resultados_Dic3!$A$3:$A$99980,Produccion_UO!$H1081)*$I$1058</f>
        <v>0</v>
      </c>
      <c r="AI1081" s="78">
        <f>+SUMIFS(Resultados_Dic3!AD$3:AD$99980,Resultados_Dic3!$F$3:$F$99980,Produccion_UO!$K1081,Resultados_Dic3!$D$3:$D$99980,Produccion_UO!$K$1050,Resultados_Dic3!$E$3:$E$99980,Produccion_UO!$J1081,Resultados_Dic3!$A$3:$A$99980,Produccion_UO!$H1081)*$I$1058</f>
        <v>0</v>
      </c>
      <c r="AJ1081" s="78">
        <f>+SUMIFS(Resultados_Dic3!AE$3:AE$99980,Resultados_Dic3!$F$3:$F$99980,Produccion_UO!$K1081,Resultados_Dic3!$D$3:$D$99980,Produccion_UO!$K$1050,Resultados_Dic3!$E$3:$E$99980,Produccion_UO!$J1081,Resultados_Dic3!$A$3:$A$99980,Produccion_UO!$H1081)*$I$1058</f>
        <v>0</v>
      </c>
      <c r="AK1081" s="78">
        <f>+SUMIFS(Resultados_Dic3!AF$3:AF$99980,Resultados_Dic3!$F$3:$F$99980,Produccion_UO!$K1081,Resultados_Dic3!$D$3:$D$99980,Produccion_UO!$K$1050,Resultados_Dic3!$E$3:$E$99980,Produccion_UO!$J1081,Resultados_Dic3!$A$3:$A$99980,Produccion_UO!$H1081)*$I$1058</f>
        <v>0</v>
      </c>
      <c r="AL1081" s="78">
        <f>+SUMIFS(Resultados_Dic3!AG$3:AG$99980,Resultados_Dic3!$F$3:$F$99980,Produccion_UO!$K1081,Resultados_Dic3!$D$3:$D$99980,Produccion_UO!$K$1050,Resultados_Dic3!$E$3:$E$99980,Produccion_UO!$J1081,Resultados_Dic3!$A$3:$A$99980,Produccion_UO!$H1081)*$I$1058</f>
        <v>0</v>
      </c>
      <c r="AM1081" s="78">
        <f>+SUMIFS(Resultados_Dic3!AH$3:AH$99980,Resultados_Dic3!$F$3:$F$99980,Produccion_UO!$K1081,Resultados_Dic3!$D$3:$D$99980,Produccion_UO!$K$1050,Resultados_Dic3!$E$3:$E$99980,Produccion_UO!$J1081,Resultados_Dic3!$A$3:$A$99980,Produccion_UO!$H1081)*$I$1058</f>
        <v>0</v>
      </c>
      <c r="AN1081" s="78">
        <f>+SUMIFS(Resultados_Dic3!AI$3:AI$99980,Resultados_Dic3!$F$3:$F$99980,Produccion_UO!$K1081,Resultados_Dic3!$D$3:$D$99980,Produccion_UO!$K$1050,Resultados_Dic3!$E$3:$E$99980,Produccion_UO!$J1081,Resultados_Dic3!$A$3:$A$99980,Produccion_UO!$H1081)*$I$1058</f>
        <v>0</v>
      </c>
      <c r="AO1081" s="78">
        <f>+SUMIFS(Resultados_Dic3!AJ$3:AJ$99980,Resultados_Dic3!$F$3:$F$99980,Produccion_UO!$K1081,Resultados_Dic3!$D$3:$D$99980,Produccion_UO!$K$1050,Resultados_Dic3!$E$3:$E$99980,Produccion_UO!$J1081,Resultados_Dic3!$A$3:$A$99980,Produccion_UO!$H1081)*$I$1058</f>
        <v>0</v>
      </c>
      <c r="AP1081" s="78">
        <f>+SUMIFS(Resultados_Dic3!AK$3:AK$99980,Resultados_Dic3!$F$3:$F$99980,Produccion_UO!$K1081,Resultados_Dic3!$D$3:$D$99980,Produccion_UO!$K$1050,Resultados_Dic3!$E$3:$E$99980,Produccion_UO!$J1081,Resultados_Dic3!$A$3:$A$99980,Produccion_UO!$H1081)*$I$1058</f>
        <v>0</v>
      </c>
      <c r="AQ1081" s="78">
        <f>+SUMIFS(Resultados_Dic3!AL$3:AL$99980,Resultados_Dic3!$F$3:$F$99980,Produccion_UO!$K1081,Resultados_Dic3!$D$3:$D$99980,Produccion_UO!$K$1050,Resultados_Dic3!$E$3:$E$99980,Produccion_UO!$J1081,Resultados_Dic3!$A$3:$A$99980,Produccion_UO!$H1081)*$I$1058</f>
        <v>0</v>
      </c>
      <c r="AR1081" s="78">
        <f>+SUMIFS(Resultados_Dic3!AM$3:AM$99980,Resultados_Dic3!$F$3:$F$99980,Produccion_UO!$K1081,Resultados_Dic3!$D$3:$D$99980,Produccion_UO!$K$1050,Resultados_Dic3!$E$3:$E$99980,Produccion_UO!$J1081,Resultados_Dic3!$A$3:$A$99980,Produccion_UO!$H1081)*$I$1058</f>
        <v>0</v>
      </c>
    </row>
    <row r="1082" spans="8:44" x14ac:dyDescent="0.25">
      <c r="H1082" s="17" t="str">
        <f t="shared" si="272"/>
        <v>DIC7</v>
      </c>
      <c r="I1082" s="24"/>
      <c r="J1082" s="24"/>
      <c r="K1082" s="286">
        <f>+M1092/M1083</f>
        <v>9.8412254791072531E-2</v>
      </c>
      <c r="L1082" s="302" t="s">
        <v>796</v>
      </c>
    </row>
    <row r="1083" spans="8:44" x14ac:dyDescent="0.25">
      <c r="H1083" s="17" t="str">
        <f t="shared" si="272"/>
        <v>DIC7</v>
      </c>
      <c r="I1083" s="24"/>
      <c r="J1083" s="24"/>
      <c r="K1083" s="108"/>
      <c r="L1083" s="302" t="s">
        <v>797</v>
      </c>
      <c r="M1083" s="21">
        <f>+M1084+M1088+M1089+M1091+M1090</f>
        <v>1933.9564658865495</v>
      </c>
    </row>
    <row r="1084" spans="8:44" x14ac:dyDescent="0.25">
      <c r="H1084" s="17" t="str">
        <f t="shared" si="272"/>
        <v>DIC7</v>
      </c>
      <c r="I1084" s="24"/>
      <c r="J1084" s="24" t="s">
        <v>144</v>
      </c>
      <c r="K1084" s="108" t="s">
        <v>266</v>
      </c>
      <c r="L1084" s="298" t="s">
        <v>794</v>
      </c>
      <c r="M1084" s="386">
        <f>+SUMIFS(Resultados_Dic3!H$3:H$99980,Resultados_Dic3!$F$3:$F$99980,Produccion_UO!$K1084,Resultados_Dic3!$D$3:$D$99980,Produccion_UO!$K$1050,Resultados_Dic3!$E$3:$E$99980,Produccion_UO!$J1084,Resultados_Dic3!$A$3:$A$99980,Produccion_UO!$H1084)*$I$1050</f>
        <v>218.49856700155073</v>
      </c>
      <c r="N1084" s="386">
        <f>+SUMIFS(Resultados_Dic3!I$3:I$99980,Resultados_Dic3!$F$3:$F$99980,Produccion_UO!$K1084,Resultados_Dic3!$D$3:$D$99980,Produccion_UO!$K$1050,Resultados_Dic3!$E$3:$E$99980,Produccion_UO!$J1084,Resultados_Dic3!$A$3:$A$99980,Produccion_UO!$H1084)*$I$1050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O1084" s="386">
        <f>+SUMIFS(Resultados_Dic3!J$3:J$99980,Resultados_Dic3!$F$3:$F$99980,Produccion_UO!$K1084,Resultados_Dic3!$D$3:$D$99980,Produccion_UO!$K$1050,Resultados_Dic3!$E$3:$E$99980,Produccion_UO!$J1084,Resultados_Dic3!$A$3:$A$99980,Produccion_UO!$H1084)*$I$1050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P1084" s="386">
        <f>+SUMIFS(Resultados_Dic3!K$3:K$99980,Resultados_Dic3!$F$3:$F$99980,Produccion_UO!$K1084,Resultados_Dic3!$D$3:$D$99980,Produccion_UO!$K$1050,Resultados_Dic3!$E$3:$E$99980,Produccion_UO!$J1084,Resultados_Dic3!$A$3:$A$99980,Produccion_UO!$H1084)*$I$1050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Q1084" s="386">
        <f>+SUMIFS(Resultados_Dic3!L$3:L$99980,Resultados_Dic3!$F$3:$F$99980,Produccion_UO!$K1084,Resultados_Dic3!$D$3:$D$99980,Produccion_UO!$K$1050,Resultados_Dic3!$E$3:$E$99980,Produccion_UO!$J1084,Resultados_Dic3!$A$3:$A$99980,Produccion_UO!$H1084)*$I$1050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R1084" s="386">
        <f>+SUMIFS(Resultados_Dic3!M$3:M$99980,Resultados_Dic3!$F$3:$F$99980,Produccion_UO!$K1084,Resultados_Dic3!$D$3:$D$99980,Produccion_UO!$K$1050,Resultados_Dic3!$E$3:$E$99980,Produccion_UO!$J1084,Resultados_Dic3!$A$3:$A$99980,Produccion_UO!$H1084)*$I$1050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S1084" s="386">
        <f>+SUMIFS(Resultados_Dic3!N$3:N$99980,Resultados_Dic3!$F$3:$F$99980,Produccion_UO!$K1084,Resultados_Dic3!$D$3:$D$99980,Produccion_UO!$K$1050,Resultados_Dic3!$E$3:$E$99980,Produccion_UO!$J1084,Resultados_Dic3!$A$3:$A$99980,Produccion_UO!$H1084)*$I$1050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T1084" s="386">
        <f>+SUMIFS(Resultados_Dic3!O$3:O$99980,Resultados_Dic3!$F$3:$F$99980,Produccion_UO!$K1084,Resultados_Dic3!$D$3:$D$99980,Produccion_UO!$K$1050,Resultados_Dic3!$E$3:$E$99980,Produccion_UO!$J1084,Resultados_Dic3!$A$3:$A$99980,Produccion_UO!$H1084)*$I$1050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U1084" s="386">
        <f>+SUMIFS(Resultados_Dic3!P$3:P$99980,Resultados_Dic3!$F$3:$F$99980,Produccion_UO!$K1084,Resultados_Dic3!$D$3:$D$99980,Produccion_UO!$K$1050,Resultados_Dic3!$E$3:$E$99980,Produccion_UO!$J1084,Resultados_Dic3!$A$3:$A$99980,Produccion_UO!$H1084)*$I$1050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V1084" s="386">
        <f>+SUMIFS(Resultados_Dic3!Q$3:Q$99980,Resultados_Dic3!$F$3:$F$99980,Produccion_UO!$K1084,Resultados_Dic3!$D$3:$D$99980,Produccion_UO!$K$1050,Resultados_Dic3!$E$3:$E$99980,Produccion_UO!$J1084,Resultados_Dic3!$A$3:$A$99980,Produccion_UO!$H1084)*$I$1050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W1084" s="386">
        <f>+SUMIFS(Resultados_Dic3!R$3:R$99980,Resultados_Dic3!$F$3:$F$99980,Produccion_UO!$K1084,Resultados_Dic3!$D$3:$D$99980,Produccion_UO!$K$1050,Resultados_Dic3!$E$3:$E$99980,Produccion_UO!$J1084,Resultados_Dic3!$A$3:$A$99980,Produccion_UO!$H1084)*$I$1050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X1084" s="386">
        <f>+SUMIFS(Resultados_Dic3!S$3:S$99980,Resultados_Dic3!$F$3:$F$99980,Produccion_UO!$K1084,Resultados_Dic3!$D$3:$D$99980,Produccion_UO!$K$1050,Resultados_Dic3!$E$3:$E$99980,Produccion_UO!$J1084,Resultados_Dic3!$A$3:$A$99980,Produccion_UO!$H1084)*$I$1050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Y1084" s="386">
        <f>+SUMIFS(Resultados_Dic3!T$3:T$99980,Resultados_Dic3!$F$3:$F$99980,Produccion_UO!$K1084,Resultados_Dic3!$D$3:$D$99980,Produccion_UO!$K$1050,Resultados_Dic3!$E$3:$E$99980,Produccion_UO!$J1084,Resultados_Dic3!$A$3:$A$99980,Produccion_UO!$H1084)*$I$1050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Z1084" s="386">
        <f>+SUMIFS(Resultados_Dic3!U$3:U$99980,Resultados_Dic3!$F$3:$F$99980,Produccion_UO!$K1084,Resultados_Dic3!$D$3:$D$99980,Produccion_UO!$K$1050,Resultados_Dic3!$E$3:$E$99980,Produccion_UO!$J1084,Resultados_Dic3!$A$3:$A$99980,Produccion_UO!$H1084)*$I$1050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A1084" s="386">
        <f>+SUMIFS(Resultados_Dic3!V$3:V$99980,Resultados_Dic3!$F$3:$F$99980,Produccion_UO!$K1084,Resultados_Dic3!$D$3:$D$99980,Produccion_UO!$K$1050,Resultados_Dic3!$E$3:$E$99980,Produccion_UO!$J1084,Resultados_Dic3!$A$3:$A$99980,Produccion_UO!$H1084)*$I$1050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B1084" s="386">
        <f>+SUMIFS(Resultados_Dic3!W$3:W$99980,Resultados_Dic3!$F$3:$F$99980,Produccion_UO!$K1084,Resultados_Dic3!$D$3:$D$99980,Produccion_UO!$K$1050,Resultados_Dic3!$E$3:$E$99980,Produccion_UO!$J1084,Resultados_Dic3!$A$3:$A$99980,Produccion_UO!$H1084)*$I$1050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C1084" s="386">
        <f>+SUMIFS(Resultados_Dic3!X$3:X$99980,Resultados_Dic3!$F$3:$F$99980,Produccion_UO!$K1084,Resultados_Dic3!$D$3:$D$99980,Produccion_UO!$K$1050,Resultados_Dic3!$E$3:$E$99980,Produccion_UO!$J1084,Resultados_Dic3!$A$3:$A$99980,Produccion_UO!$H1084)*$I$1050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D1084" s="386">
        <f>+SUMIFS(Resultados_Dic3!Y$3:Y$99980,Resultados_Dic3!$F$3:$F$99980,Produccion_UO!$K1084,Resultados_Dic3!$D$3:$D$99980,Produccion_UO!$K$1050,Resultados_Dic3!$E$3:$E$99980,Produccion_UO!$J1084,Resultados_Dic3!$A$3:$A$99980,Produccion_UO!$H1084)*$I$1050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E1084" s="386">
        <f>+SUMIFS(Resultados_Dic3!Z$3:Z$99980,Resultados_Dic3!$F$3:$F$99980,Produccion_UO!$K1084,Resultados_Dic3!$D$3:$D$99980,Produccion_UO!$K$1050,Resultados_Dic3!$E$3:$E$99980,Produccion_UO!$J1084,Resultados_Dic3!$A$3:$A$99980,Produccion_UO!$H1084)*$I$1050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F1084" s="386">
        <f>+SUMIFS(Resultados_Dic3!AA$3:AA$99980,Resultados_Dic3!$F$3:$F$99980,Produccion_UO!$K1084,Resultados_Dic3!$D$3:$D$99980,Produccion_UO!$K$1050,Resultados_Dic3!$E$3:$E$99980,Produccion_UO!$J1084,Resultados_Dic3!$A$3:$A$99980,Produccion_UO!$H1084)*$I$1050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G1084" s="386">
        <f>+SUMIFS(Resultados_Dic3!AB$3:AB$99980,Resultados_Dic3!$F$3:$F$99980,Produccion_UO!$K1084,Resultados_Dic3!$D$3:$D$99980,Produccion_UO!$K$1050,Resultados_Dic3!$E$3:$E$99980,Produccion_UO!$J1084,Resultados_Dic3!$A$3:$A$99980,Produccion_UO!$H1084)*$I$1050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H1084" s="386">
        <f>+SUMIFS(Resultados_Dic3!AC$3:AC$99980,Resultados_Dic3!$F$3:$F$99980,Produccion_UO!$K1084,Resultados_Dic3!$D$3:$D$99980,Produccion_UO!$K$1050,Resultados_Dic3!$E$3:$E$99980,Produccion_UO!$J1084,Resultados_Dic3!$A$3:$A$99980,Produccion_UO!$H1084)*$I$1050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I1084" s="386">
        <f>+SUMIFS(Resultados_Dic3!AD$3:AD$99980,Resultados_Dic3!$F$3:$F$99980,Produccion_UO!$K1084,Resultados_Dic3!$D$3:$D$99980,Produccion_UO!$K$1050,Resultados_Dic3!$E$3:$E$99980,Produccion_UO!$J1084,Resultados_Dic3!$A$3:$A$99980,Produccion_UO!$H1084)*$I$1050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J1084" s="386">
        <f>+SUMIFS(Resultados_Dic3!AE$3:AE$99980,Resultados_Dic3!$F$3:$F$99980,Produccion_UO!$K1084,Resultados_Dic3!$D$3:$D$99980,Produccion_UO!$K$1050,Resultados_Dic3!$E$3:$E$99980,Produccion_UO!$J1084,Resultados_Dic3!$A$3:$A$99980,Produccion_UO!$H1084)*$I$1050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K1084" s="386">
        <f>+SUMIFS(Resultados_Dic3!AF$3:AF$99980,Resultados_Dic3!$F$3:$F$99980,Produccion_UO!$K1084,Resultados_Dic3!$D$3:$D$99980,Produccion_UO!$K$1050,Resultados_Dic3!$E$3:$E$99980,Produccion_UO!$J1084,Resultados_Dic3!$A$3:$A$99980,Produccion_UO!$H1084)*$I$1050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L1084" s="386">
        <f>+SUMIFS(Resultados_Dic3!AG$3:AG$99980,Resultados_Dic3!$F$3:$F$99980,Produccion_UO!$K1084,Resultados_Dic3!$D$3:$D$99980,Produccion_UO!$K$1050,Resultados_Dic3!$E$3:$E$99980,Produccion_UO!$J1084,Resultados_Dic3!$A$3:$A$99980,Produccion_UO!$H1084)*$I$1050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M1084" s="386">
        <f>+SUMIFS(Resultados_Dic3!AH$3:AH$99980,Resultados_Dic3!$F$3:$F$99980,Produccion_UO!$K1084,Resultados_Dic3!$D$3:$D$99980,Produccion_UO!$K$1050,Resultados_Dic3!$E$3:$E$99980,Produccion_UO!$J1084,Resultados_Dic3!$A$3:$A$99980,Produccion_UO!$H1084)*$I$1050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N1084" s="386">
        <f>+SUMIFS(Resultados_Dic3!AI$3:AI$99980,Resultados_Dic3!$F$3:$F$99980,Produccion_UO!$K1084,Resultados_Dic3!$D$3:$D$99980,Produccion_UO!$K$1050,Resultados_Dic3!$E$3:$E$99980,Produccion_UO!$J1084,Resultados_Dic3!$A$3:$A$99980,Produccion_UO!$H1084)*$I$1050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O1084" s="386">
        <f>+SUMIFS(Resultados_Dic3!AJ$3:AJ$99980,Resultados_Dic3!$F$3:$F$99980,Produccion_UO!$K1084,Resultados_Dic3!$D$3:$D$99980,Produccion_UO!$K$1050,Resultados_Dic3!$E$3:$E$99980,Produccion_UO!$J1084,Resultados_Dic3!$A$3:$A$99980,Produccion_UO!$H1084)*$I$1050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P1084" s="386">
        <f>+SUMIFS(Resultados_Dic3!AK$3:AK$99980,Resultados_Dic3!$F$3:$F$99980,Produccion_UO!$K1084,Resultados_Dic3!$D$3:$D$99980,Produccion_UO!$K$1050,Resultados_Dic3!$E$3:$E$99980,Produccion_UO!$J1084,Resultados_Dic3!$A$3:$A$99980,Produccion_UO!$H1084)*$I$1050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Q1084" s="386">
        <f>+SUMIFS(Resultados_Dic3!AL$3:AL$99980,Resultados_Dic3!$F$3:$F$99980,Produccion_UO!$K1084,Resultados_Dic3!$D$3:$D$99980,Produccion_UO!$K$1050,Resultados_Dic3!$E$3:$E$99980,Produccion_UO!$J1084,Resultados_Dic3!$A$3:$A$99980,Produccion_UO!$H1084)*$I$1050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R1084" s="386">
        <f>+SUMIFS(Resultados_Dic3!AM$3:AM$99980,Resultados_Dic3!$F$3:$F$99980,Produccion_UO!$K1084,Resultados_Dic3!$D$3:$D$99980,Produccion_UO!$K$1050,Resultados_Dic3!$E$3:$E$99980,Produccion_UO!$J1084,Resultados_Dic3!$A$3:$A$99980,Produccion_UO!$H1084)*$I$1050</f>
        <v>249.88399702830645</v>
      </c>
    </row>
    <row r="1085" spans="8:44" x14ac:dyDescent="0.25">
      <c r="H1085" s="17" t="str">
        <f t="shared" si="272"/>
        <v>DIC7</v>
      </c>
      <c r="I1085" s="24"/>
      <c r="J1085" s="24" t="s">
        <v>42</v>
      </c>
      <c r="K1085" s="108" t="s">
        <v>266</v>
      </c>
      <c r="L1085" s="301" t="s">
        <v>725</v>
      </c>
      <c r="M1085" s="21">
        <f>+SUMIFS(Resultados_Dic3!H$3:H$99980,Resultados_Dic3!$F$3:$F$99980,Produccion_UO!$K1085,Resultados_Dic3!$D$3:$D$99980,Produccion_UO!$L$1050,Resultados_Dic3!$E$3:$E$99980,Produccion_UO!$J1085,Resultados_Dic3!$A$3:$A$99980,Produccion_UO!$H1085)*$I$1050</f>
        <v>0</v>
      </c>
      <c r="N1085" s="21">
        <f>+SUMIFS(Resultados_Dic3!I$3:I$99980,Resultados_Dic3!$F$3:$F$99980,Produccion_UO!$K1085,Resultados_Dic3!$D$3:$D$99980,Produccion_UO!$L$1050,Resultados_Dic3!$E$3:$E$99980,Produccion_UO!$J1085,Resultados_Dic3!$A$3:$A$99980,Produccion_UO!$H1085)*$I$1050</f>
        <v>0</v>
      </c>
      <c r="O1085" s="21">
        <f>+SUMIFS(Resultados_Dic3!J$3:J$99980,Resultados_Dic3!$F$3:$F$99980,Produccion_UO!$K1085,Resultados_Dic3!$D$3:$D$99980,Produccion_UO!$L$1050,Resultados_Dic3!$E$3:$E$99980,Produccion_UO!$J1085,Resultados_Dic3!$A$3:$A$99980,Produccion_UO!$H1085)*$I$1050</f>
        <v>0</v>
      </c>
      <c r="P1085" s="21">
        <f>+SUMIFS(Resultados_Dic3!K$3:K$99980,Resultados_Dic3!$F$3:$F$99980,Produccion_UO!$K1085,Resultados_Dic3!$D$3:$D$99980,Produccion_UO!$L$1050,Resultados_Dic3!$E$3:$E$99980,Produccion_UO!$J1085,Resultados_Dic3!$A$3:$A$99980,Produccion_UO!$H1085)*$I$1050</f>
        <v>0</v>
      </c>
      <c r="Q1085" s="21">
        <f>+SUMIFS(Resultados_Dic3!L$3:L$99980,Resultados_Dic3!$F$3:$F$99980,Produccion_UO!$K1085,Resultados_Dic3!$D$3:$D$99980,Produccion_UO!$L$1050,Resultados_Dic3!$E$3:$E$99980,Produccion_UO!$J1085,Resultados_Dic3!$A$3:$A$99980,Produccion_UO!$H1085)*$I$1050</f>
        <v>0</v>
      </c>
      <c r="R1085" s="21">
        <f>+SUMIFS(Resultados_Dic3!M$3:M$99980,Resultados_Dic3!$F$3:$F$99980,Produccion_UO!$K1085,Resultados_Dic3!$D$3:$D$99980,Produccion_UO!$L$1050,Resultados_Dic3!$E$3:$E$99980,Produccion_UO!$J1085,Resultados_Dic3!$A$3:$A$99980,Produccion_UO!$H1085)*$I$1050</f>
        <v>0</v>
      </c>
      <c r="S1085" s="21">
        <f>+SUMIFS(Resultados_Dic3!N$3:N$99980,Resultados_Dic3!$F$3:$F$99980,Produccion_UO!$K1085,Resultados_Dic3!$D$3:$D$99980,Produccion_UO!$L$1050,Resultados_Dic3!$E$3:$E$99980,Produccion_UO!$J1085,Resultados_Dic3!$A$3:$A$99980,Produccion_UO!$H1085)*$I$1050</f>
        <v>0</v>
      </c>
      <c r="T1085" s="21">
        <f>+SUMIFS(Resultados_Dic3!O$3:O$99980,Resultados_Dic3!$F$3:$F$99980,Produccion_UO!$K1085,Resultados_Dic3!$D$3:$D$99980,Produccion_UO!$L$1050,Resultados_Dic3!$E$3:$E$99980,Produccion_UO!$J1085,Resultados_Dic3!$A$3:$A$99980,Produccion_UO!$H1085)*$I$1050</f>
        <v>0</v>
      </c>
      <c r="U1085" s="21">
        <f>+SUMIFS(Resultados_Dic3!P$3:P$99980,Resultados_Dic3!$F$3:$F$99980,Produccion_UO!$K1085,Resultados_Dic3!$D$3:$D$99980,Produccion_UO!$L$1050,Resultados_Dic3!$E$3:$E$99980,Produccion_UO!$J1085,Resultados_Dic3!$A$3:$A$99980,Produccion_UO!$H1085)*$I$1050</f>
        <v>0</v>
      </c>
      <c r="V1085" s="21">
        <f>+SUMIFS(Resultados_Dic3!Q$3:Q$99980,Resultados_Dic3!$F$3:$F$99980,Produccion_UO!$K1085,Resultados_Dic3!$D$3:$D$99980,Produccion_UO!$L$1050,Resultados_Dic3!$E$3:$E$99980,Produccion_UO!$J1085,Resultados_Dic3!$A$3:$A$99980,Produccion_UO!$H1085)*$I$1050</f>
        <v>0</v>
      </c>
      <c r="W1085" s="21">
        <f>+SUMIFS(Resultados_Dic3!R$3:R$99980,Resultados_Dic3!$F$3:$F$99980,Produccion_UO!$K1085,Resultados_Dic3!$D$3:$D$99980,Produccion_UO!$L$1050,Resultados_Dic3!$E$3:$E$99980,Produccion_UO!$J1085,Resultados_Dic3!$A$3:$A$99980,Produccion_UO!$H1085)*$I$1050</f>
        <v>0</v>
      </c>
      <c r="X1085" s="21">
        <f>+SUMIFS(Resultados_Dic3!S$3:S$99980,Resultados_Dic3!$F$3:$F$99980,Produccion_UO!$K1085,Resultados_Dic3!$D$3:$D$99980,Produccion_UO!$L$1050,Resultados_Dic3!$E$3:$E$99980,Produccion_UO!$J1085,Resultados_Dic3!$A$3:$A$99980,Produccion_UO!$H1085)*$I$1050</f>
        <v>0</v>
      </c>
      <c r="Y1085" s="21">
        <f>+SUMIFS(Resultados_Dic3!T$3:T$99980,Resultados_Dic3!$F$3:$F$99980,Produccion_UO!$K1085,Resultados_Dic3!$D$3:$D$99980,Produccion_UO!$L$1050,Resultados_Dic3!$E$3:$E$99980,Produccion_UO!$J1085,Resultados_Dic3!$A$3:$A$99980,Produccion_UO!$H1085)*$I$1050</f>
        <v>0</v>
      </c>
      <c r="Z1085" s="21">
        <f>+SUMIFS(Resultados_Dic3!U$3:U$99980,Resultados_Dic3!$F$3:$F$99980,Produccion_UO!$K1085,Resultados_Dic3!$D$3:$D$99980,Produccion_UO!$L$1050,Resultados_Dic3!$E$3:$E$99980,Produccion_UO!$J1085,Resultados_Dic3!$A$3:$A$99980,Produccion_UO!$H1085)*$I$1050</f>
        <v>0</v>
      </c>
      <c r="AA1085" s="21">
        <f>+SUMIFS(Resultados_Dic3!V$3:V$99980,Resultados_Dic3!$F$3:$F$99980,Produccion_UO!$K1085,Resultados_Dic3!$D$3:$D$99980,Produccion_UO!$L$1050,Resultados_Dic3!$E$3:$E$99980,Produccion_UO!$J1085,Resultados_Dic3!$A$3:$A$99980,Produccion_UO!$H1085)*$I$1050</f>
        <v>0</v>
      </c>
      <c r="AB1085" s="21">
        <f>+SUMIFS(Resultados_Dic3!W$3:W$99980,Resultados_Dic3!$F$3:$F$99980,Produccion_UO!$K1085,Resultados_Dic3!$D$3:$D$99980,Produccion_UO!$L$1050,Resultados_Dic3!$E$3:$E$99980,Produccion_UO!$J1085,Resultados_Dic3!$A$3:$A$99980,Produccion_UO!$H1085)*$I$1050</f>
        <v>0</v>
      </c>
      <c r="AC1085" s="21">
        <f>+SUMIFS(Resultados_Dic3!X$3:X$99980,Resultados_Dic3!$F$3:$F$99980,Produccion_UO!$K1085,Resultados_Dic3!$D$3:$D$99980,Produccion_UO!$L$1050,Resultados_Dic3!$E$3:$E$99980,Produccion_UO!$J1085,Resultados_Dic3!$A$3:$A$99980,Produccion_UO!$H1085)*$I$1050</f>
        <v>0</v>
      </c>
      <c r="AD1085" s="21">
        <f>+SUMIFS(Resultados_Dic3!Y$3:Y$99980,Resultados_Dic3!$F$3:$F$99980,Produccion_UO!$K1085,Resultados_Dic3!$D$3:$D$99980,Produccion_UO!$L$1050,Resultados_Dic3!$E$3:$E$99980,Produccion_UO!$J1085,Resultados_Dic3!$A$3:$A$99980,Produccion_UO!$H1085)*$I$1050</f>
        <v>0</v>
      </c>
      <c r="AE1085" s="21">
        <f>+SUMIFS(Resultados_Dic3!Z$3:Z$99980,Resultados_Dic3!$F$3:$F$99980,Produccion_UO!$K1085,Resultados_Dic3!$D$3:$D$99980,Produccion_UO!$L$1050,Resultados_Dic3!$E$3:$E$99980,Produccion_UO!$J1085,Resultados_Dic3!$A$3:$A$99980,Produccion_UO!$H1085)*$I$1050</f>
        <v>0</v>
      </c>
      <c r="AF1085" s="21">
        <f>+SUMIFS(Resultados_Dic3!AA$3:AA$99980,Resultados_Dic3!$F$3:$F$99980,Produccion_UO!$K1085,Resultados_Dic3!$D$3:$D$99980,Produccion_UO!$L$1050,Resultados_Dic3!$E$3:$E$99980,Produccion_UO!$J1085,Resultados_Dic3!$A$3:$A$99980,Produccion_UO!$H1085)*$I$1050</f>
        <v>0</v>
      </c>
      <c r="AG1085" s="21">
        <f>+SUMIFS(Resultados_Dic3!AB$3:AB$99980,Resultados_Dic3!$F$3:$F$99980,Produccion_UO!$K1085,Resultados_Dic3!$D$3:$D$99980,Produccion_UO!$L$1050,Resultados_Dic3!$E$3:$E$99980,Produccion_UO!$J1085,Resultados_Dic3!$A$3:$A$99980,Produccion_UO!$H1085)*$I$1050</f>
        <v>0</v>
      </c>
      <c r="AH1085" s="21">
        <f>+SUMIFS(Resultados_Dic3!AC$3:AC$99980,Resultados_Dic3!$F$3:$F$99980,Produccion_UO!$K1085,Resultados_Dic3!$D$3:$D$99980,Produccion_UO!$L$1050,Resultados_Dic3!$E$3:$E$99980,Produccion_UO!$J1085,Resultados_Dic3!$A$3:$A$99980,Produccion_UO!$H1085)*$I$1050</f>
        <v>0</v>
      </c>
      <c r="AI1085" s="21">
        <f>+SUMIFS(Resultados_Dic3!AD$3:AD$99980,Resultados_Dic3!$F$3:$F$99980,Produccion_UO!$K1085,Resultados_Dic3!$D$3:$D$99980,Produccion_UO!$L$1050,Resultados_Dic3!$E$3:$E$99980,Produccion_UO!$J1085,Resultados_Dic3!$A$3:$A$99980,Produccion_UO!$H1085)*$I$1050</f>
        <v>0</v>
      </c>
      <c r="AJ1085" s="21">
        <f>+SUMIFS(Resultados_Dic3!AE$3:AE$99980,Resultados_Dic3!$F$3:$F$99980,Produccion_UO!$K1085,Resultados_Dic3!$D$3:$D$99980,Produccion_UO!$L$1050,Resultados_Dic3!$E$3:$E$99980,Produccion_UO!$J1085,Resultados_Dic3!$A$3:$A$99980,Produccion_UO!$H1085)*$I$1050</f>
        <v>0</v>
      </c>
      <c r="AK1085" s="21">
        <f>+SUMIFS(Resultados_Dic3!AF$3:AF$99980,Resultados_Dic3!$F$3:$F$99980,Produccion_UO!$K1085,Resultados_Dic3!$D$3:$D$99980,Produccion_UO!$L$1050,Resultados_Dic3!$E$3:$E$99980,Produccion_UO!$J1085,Resultados_Dic3!$A$3:$A$99980,Produccion_UO!$H1085)*$I$1050</f>
        <v>0</v>
      </c>
      <c r="AL1085" s="21">
        <f>+SUMIFS(Resultados_Dic3!AG$3:AG$99980,Resultados_Dic3!$F$3:$F$99980,Produccion_UO!$K1085,Resultados_Dic3!$D$3:$D$99980,Produccion_UO!$L$1050,Resultados_Dic3!$E$3:$E$99980,Produccion_UO!$J1085,Resultados_Dic3!$A$3:$A$99980,Produccion_UO!$H1085)*$I$1050</f>
        <v>0</v>
      </c>
      <c r="AM1085" s="21">
        <f>+SUMIFS(Resultados_Dic3!AH$3:AH$99980,Resultados_Dic3!$F$3:$F$99980,Produccion_UO!$K1085,Resultados_Dic3!$D$3:$D$99980,Produccion_UO!$L$1050,Resultados_Dic3!$E$3:$E$99980,Produccion_UO!$J1085,Resultados_Dic3!$A$3:$A$99980,Produccion_UO!$H1085)*$I$1050</f>
        <v>0</v>
      </c>
      <c r="AN1085" s="21">
        <f>+SUMIFS(Resultados_Dic3!AI$3:AI$99980,Resultados_Dic3!$F$3:$F$99980,Produccion_UO!$K1085,Resultados_Dic3!$D$3:$D$99980,Produccion_UO!$L$1050,Resultados_Dic3!$E$3:$E$99980,Produccion_UO!$J1085,Resultados_Dic3!$A$3:$A$99980,Produccion_UO!$H1085)*$I$1050</f>
        <v>0</v>
      </c>
      <c r="AO1085" s="21">
        <f>+SUMIFS(Resultados_Dic3!AJ$3:AJ$99980,Resultados_Dic3!$F$3:$F$99980,Produccion_UO!$K1085,Resultados_Dic3!$D$3:$D$99980,Produccion_UO!$L$1050,Resultados_Dic3!$E$3:$E$99980,Produccion_UO!$J1085,Resultados_Dic3!$A$3:$A$99980,Produccion_UO!$H1085)*$I$1050</f>
        <v>0</v>
      </c>
      <c r="AP1085" s="21">
        <f>+SUMIFS(Resultados_Dic3!AK$3:AK$99980,Resultados_Dic3!$F$3:$F$99980,Produccion_UO!$K1085,Resultados_Dic3!$D$3:$D$99980,Produccion_UO!$L$1050,Resultados_Dic3!$E$3:$E$99980,Produccion_UO!$J1085,Resultados_Dic3!$A$3:$A$99980,Produccion_UO!$H1085)*$I$1050</f>
        <v>0</v>
      </c>
      <c r="AQ1085" s="21">
        <f>+SUMIFS(Resultados_Dic3!AL$3:AL$99980,Resultados_Dic3!$F$3:$F$99980,Produccion_UO!$K1085,Resultados_Dic3!$D$3:$D$99980,Produccion_UO!$L$1050,Resultados_Dic3!$E$3:$E$99980,Produccion_UO!$J1085,Resultados_Dic3!$A$3:$A$99980,Produccion_UO!$H1085)*$I$1050</f>
        <v>0</v>
      </c>
      <c r="AR1085" s="21">
        <f>+SUMIFS(Resultados_Dic3!AM$3:AM$99980,Resultados_Dic3!$F$3:$F$99980,Produccion_UO!$K1085,Resultados_Dic3!$D$3:$D$99980,Produccion_UO!$L$1050,Resultados_Dic3!$E$3:$E$99980,Produccion_UO!$J1085,Resultados_Dic3!$A$3:$A$99980,Produccion_UO!$H1085)*$I$1050</f>
        <v>0</v>
      </c>
    </row>
    <row r="1086" spans="8:44" x14ac:dyDescent="0.25">
      <c r="H1086" s="17" t="str">
        <f t="shared" si="272"/>
        <v>DIC7</v>
      </c>
      <c r="I1086" s="24"/>
      <c r="J1086" s="24" t="s">
        <v>40</v>
      </c>
      <c r="K1086" s="108" t="s">
        <v>266</v>
      </c>
      <c r="L1086" s="301" t="s">
        <v>726</v>
      </c>
      <c r="M1086" s="21">
        <f>+SUMIFS(Resultados_Dic3!H$3:H$99980,Resultados_Dic3!$F$3:$F$99980,Produccion_UO!$K1086,Resultados_Dic3!$D$3:$D$99980,Produccion_UO!$L$1050,Resultados_Dic3!$E$3:$E$99980,Produccion_UO!$J1086,Resultados_Dic3!$A$3:$A$99980,Produccion_UO!$H1086)*$I$1050</f>
        <v>65.549778704922957</v>
      </c>
      <c r="N1086" s="21">
        <f>+SUMIFS(Resultados_Dic3!I$3:I$99980,Resultados_Dic3!$F$3:$F$99980,Produccion_UO!$K1086,Resultados_Dic3!$D$3:$D$99980,Produccion_UO!$L$1050,Resultados_Dic3!$E$3:$E$99980,Produccion_UO!$J1086,Resultados_Dic3!$A$3:$A$99980,Produccion_UO!$H1086)*$I$1050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O1086" s="21">
        <f>+SUMIFS(Resultados_Dic3!J$3:J$99980,Resultados_Dic3!$F$3:$F$99980,Produccion_UO!$K1086,Resultados_Dic3!$D$3:$D$99980,Produccion_UO!$L$1050,Resultados_Dic3!$E$3:$E$99980,Produccion_UO!$J1086,Resultados_Dic3!$A$3:$A$99980,Produccion_UO!$H1086)*$I$1050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P1086" s="21">
        <f>+SUMIFS(Resultados_Dic3!K$3:K$99980,Resultados_Dic3!$F$3:$F$99980,Produccion_UO!$K1086,Resultados_Dic3!$D$3:$D$99980,Produccion_UO!$L$1050,Resultados_Dic3!$E$3:$E$99980,Produccion_UO!$J1086,Resultados_Dic3!$A$3:$A$99980,Produccion_UO!$H1086)*$I$1050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Q1086" s="21">
        <f>+SUMIFS(Resultados_Dic3!L$3:L$99980,Resultados_Dic3!$F$3:$F$99980,Produccion_UO!$K1086,Resultados_Dic3!$D$3:$D$99980,Produccion_UO!$L$1050,Resultados_Dic3!$E$3:$E$99980,Produccion_UO!$J1086,Resultados_Dic3!$A$3:$A$99980,Produccion_UO!$H1086)*$I$1050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R1086" s="21">
        <f>+SUMIFS(Resultados_Dic3!M$3:M$99980,Resultados_Dic3!$F$3:$F$99980,Produccion_UO!$K1086,Resultados_Dic3!$D$3:$D$99980,Produccion_UO!$L$1050,Resultados_Dic3!$E$3:$E$99980,Produccion_UO!$J1086,Resultados_Dic3!$A$3:$A$99980,Produccion_UO!$H1086)*$I$1050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S1086" s="21">
        <f>+SUMIFS(Resultados_Dic3!N$3:N$99980,Resultados_Dic3!$F$3:$F$99980,Produccion_UO!$K1086,Resultados_Dic3!$D$3:$D$99980,Produccion_UO!$L$1050,Resultados_Dic3!$E$3:$E$99980,Produccion_UO!$J1086,Resultados_Dic3!$A$3:$A$99980,Produccion_UO!$H1086)*$I$1050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T1086" s="21">
        <f>+SUMIFS(Resultados_Dic3!O$3:O$99980,Resultados_Dic3!$F$3:$F$99980,Produccion_UO!$K1086,Resultados_Dic3!$D$3:$D$99980,Produccion_UO!$L$1050,Resultados_Dic3!$E$3:$E$99980,Produccion_UO!$J1086,Resultados_Dic3!$A$3:$A$99980,Produccion_UO!$H1086)*$I$1050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U1086" s="21">
        <f>+SUMIFS(Resultados_Dic3!P$3:P$99980,Resultados_Dic3!$F$3:$F$99980,Produccion_UO!$K1086,Resultados_Dic3!$D$3:$D$99980,Produccion_UO!$L$1050,Resultados_Dic3!$E$3:$E$99980,Produccion_UO!$J1086,Resultados_Dic3!$A$3:$A$99980,Produccion_UO!$H1086)*$I$1050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V1086" s="21">
        <f>+SUMIFS(Resultados_Dic3!Q$3:Q$99980,Resultados_Dic3!$F$3:$F$99980,Produccion_UO!$K1086,Resultados_Dic3!$D$3:$D$99980,Produccion_UO!$L$1050,Resultados_Dic3!$E$3:$E$99980,Produccion_UO!$J1086,Resultados_Dic3!$A$3:$A$99980,Produccion_UO!$H1086)*$I$1050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W1086" s="21">
        <f>+SUMIFS(Resultados_Dic3!R$3:R$99980,Resultados_Dic3!$F$3:$F$99980,Produccion_UO!$K1086,Resultados_Dic3!$D$3:$D$99980,Produccion_UO!$L$1050,Resultados_Dic3!$E$3:$E$99980,Produccion_UO!$J1086,Resultados_Dic3!$A$3:$A$99980,Produccion_UO!$H1086)*$I$1050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X1086" s="21">
        <f>+SUMIFS(Resultados_Dic3!S$3:S$99980,Resultados_Dic3!$F$3:$F$99980,Produccion_UO!$K1086,Resultados_Dic3!$D$3:$D$99980,Produccion_UO!$L$1050,Resultados_Dic3!$E$3:$E$99980,Produccion_UO!$J1086,Resultados_Dic3!$A$3:$A$99980,Produccion_UO!$H1086)*$I$1050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Y1086" s="21">
        <f>+SUMIFS(Resultados_Dic3!T$3:T$99980,Resultados_Dic3!$F$3:$F$99980,Produccion_UO!$K1086,Resultados_Dic3!$D$3:$D$99980,Produccion_UO!$L$1050,Resultados_Dic3!$E$3:$E$99980,Produccion_UO!$J1086,Resultados_Dic3!$A$3:$A$99980,Produccion_UO!$H1086)*$I$1050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Z1086" s="21">
        <f>+SUMIFS(Resultados_Dic3!U$3:U$99980,Resultados_Dic3!$F$3:$F$99980,Produccion_UO!$K1086,Resultados_Dic3!$D$3:$D$99980,Produccion_UO!$L$1050,Resultados_Dic3!$E$3:$E$99980,Produccion_UO!$J1086,Resultados_Dic3!$A$3:$A$99980,Produccion_UO!$H1086)*$I$1050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A1086" s="21">
        <f>+SUMIFS(Resultados_Dic3!V$3:V$99980,Resultados_Dic3!$F$3:$F$99980,Produccion_UO!$K1086,Resultados_Dic3!$D$3:$D$99980,Produccion_UO!$L$1050,Resultados_Dic3!$E$3:$E$99980,Produccion_UO!$J1086,Resultados_Dic3!$A$3:$A$99980,Produccion_UO!$H1086)*$I$1050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B1086" s="21">
        <f>+SUMIFS(Resultados_Dic3!W$3:W$99980,Resultados_Dic3!$F$3:$F$99980,Produccion_UO!$K1086,Resultados_Dic3!$D$3:$D$99980,Produccion_UO!$L$1050,Resultados_Dic3!$E$3:$E$99980,Produccion_UO!$J1086,Resultados_Dic3!$A$3:$A$99980,Produccion_UO!$H1086)*$I$1050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C1086" s="21">
        <f>+SUMIFS(Resultados_Dic3!X$3:X$99980,Resultados_Dic3!$F$3:$F$99980,Produccion_UO!$K1086,Resultados_Dic3!$D$3:$D$99980,Produccion_UO!$L$1050,Resultados_Dic3!$E$3:$E$99980,Produccion_UO!$J1086,Resultados_Dic3!$A$3:$A$99980,Produccion_UO!$H1086)*$I$1050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D1086" s="21">
        <f>+SUMIFS(Resultados_Dic3!Y$3:Y$99980,Resultados_Dic3!$F$3:$F$99980,Produccion_UO!$K1086,Resultados_Dic3!$D$3:$D$99980,Produccion_UO!$L$1050,Resultados_Dic3!$E$3:$E$99980,Produccion_UO!$J1086,Resultados_Dic3!$A$3:$A$99980,Produccion_UO!$H1086)*$I$1050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E1086" s="21">
        <f>+SUMIFS(Resultados_Dic3!Z$3:Z$99980,Resultados_Dic3!$F$3:$F$99980,Produccion_UO!$K1086,Resultados_Dic3!$D$3:$D$99980,Produccion_UO!$L$1050,Resultados_Dic3!$E$3:$E$99980,Produccion_UO!$J1086,Resultados_Dic3!$A$3:$A$99980,Produccion_UO!$H1086)*$I$1050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F1086" s="21">
        <f>+SUMIFS(Resultados_Dic3!AA$3:AA$99980,Resultados_Dic3!$F$3:$F$99980,Produccion_UO!$K1086,Resultados_Dic3!$D$3:$D$99980,Produccion_UO!$L$1050,Resultados_Dic3!$E$3:$E$99980,Produccion_UO!$J1086,Resultados_Dic3!$A$3:$A$99980,Produccion_UO!$H1086)*$I$1050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G1086" s="21">
        <f>+SUMIFS(Resultados_Dic3!AB$3:AB$99980,Resultados_Dic3!$F$3:$F$99980,Produccion_UO!$K1086,Resultados_Dic3!$D$3:$D$99980,Produccion_UO!$L$1050,Resultados_Dic3!$E$3:$E$99980,Produccion_UO!$J1086,Resultados_Dic3!$A$3:$A$99980,Produccion_UO!$H1086)*$I$1050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H1086" s="21">
        <f>+SUMIFS(Resultados_Dic3!AC$3:AC$99980,Resultados_Dic3!$F$3:$F$99980,Produccion_UO!$K1086,Resultados_Dic3!$D$3:$D$99980,Produccion_UO!$L$1050,Resultados_Dic3!$E$3:$E$99980,Produccion_UO!$J1086,Resultados_Dic3!$A$3:$A$99980,Produccion_UO!$H1086)*$I$1050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I1086" s="21">
        <f>+SUMIFS(Resultados_Dic3!AD$3:AD$99980,Resultados_Dic3!$F$3:$F$99980,Produccion_UO!$K1086,Resultados_Dic3!$D$3:$D$99980,Produccion_UO!$L$1050,Resultados_Dic3!$E$3:$E$99980,Produccion_UO!$J1086,Resultados_Dic3!$A$3:$A$99980,Produccion_UO!$H1086)*$I$1050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J1086" s="21">
        <f>+SUMIFS(Resultados_Dic3!AE$3:AE$99980,Resultados_Dic3!$F$3:$F$99980,Produccion_UO!$K1086,Resultados_Dic3!$D$3:$D$99980,Produccion_UO!$L$1050,Resultados_Dic3!$E$3:$E$99980,Produccion_UO!$J1086,Resultados_Dic3!$A$3:$A$99980,Produccion_UO!$H1086)*$I$1050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K1086" s="21">
        <f>+SUMIFS(Resultados_Dic3!AF$3:AF$99980,Resultados_Dic3!$F$3:$F$99980,Produccion_UO!$K1086,Resultados_Dic3!$D$3:$D$99980,Produccion_UO!$L$1050,Resultados_Dic3!$E$3:$E$99980,Produccion_UO!$J1086,Resultados_Dic3!$A$3:$A$99980,Produccion_UO!$H1086)*$I$1050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L1086" s="21">
        <f>+SUMIFS(Resultados_Dic3!AG$3:AG$99980,Resultados_Dic3!$F$3:$F$99980,Produccion_UO!$K1086,Resultados_Dic3!$D$3:$D$99980,Produccion_UO!$L$1050,Resultados_Dic3!$E$3:$E$99980,Produccion_UO!$J1086,Resultados_Dic3!$A$3:$A$99980,Produccion_UO!$H1086)*$I$1050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M1086" s="21">
        <f>+SUMIFS(Resultados_Dic3!AH$3:AH$99980,Resultados_Dic3!$F$3:$F$99980,Produccion_UO!$K1086,Resultados_Dic3!$D$3:$D$99980,Produccion_UO!$L$1050,Resultados_Dic3!$E$3:$E$99980,Produccion_UO!$J1086,Resultados_Dic3!$A$3:$A$99980,Produccion_UO!$H1086)*$I$1050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N1086" s="21">
        <f>+SUMIFS(Resultados_Dic3!AI$3:AI$99980,Resultados_Dic3!$F$3:$F$99980,Produccion_UO!$K1086,Resultados_Dic3!$D$3:$D$99980,Produccion_UO!$L$1050,Resultados_Dic3!$E$3:$E$99980,Produccion_UO!$J1086,Resultados_Dic3!$A$3:$A$99980,Produccion_UO!$H1086)*$I$1050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O1086" s="21">
        <f>+SUMIFS(Resultados_Dic3!AJ$3:AJ$99980,Resultados_Dic3!$F$3:$F$99980,Produccion_UO!$K1086,Resultados_Dic3!$D$3:$D$99980,Produccion_UO!$L$1050,Resultados_Dic3!$E$3:$E$99980,Produccion_UO!$J1086,Resultados_Dic3!$A$3:$A$99980,Produccion_UO!$H1086)*$I$1050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P1086" s="21">
        <f>+SUMIFS(Resultados_Dic3!AK$3:AK$99980,Resultados_Dic3!$F$3:$F$99980,Produccion_UO!$K1086,Resultados_Dic3!$D$3:$D$99980,Produccion_UO!$L$1050,Resultados_Dic3!$E$3:$E$99980,Produccion_UO!$J1086,Resultados_Dic3!$A$3:$A$99980,Produccion_UO!$H1086)*$I$1050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Q1086" s="21">
        <f>+SUMIFS(Resultados_Dic3!AL$3:AL$99980,Resultados_Dic3!$F$3:$F$99980,Produccion_UO!$K1086,Resultados_Dic3!$D$3:$D$99980,Produccion_UO!$L$1050,Resultados_Dic3!$E$3:$E$99980,Produccion_UO!$J1086,Resultados_Dic3!$A$3:$A$99980,Produccion_UO!$H1086)*$I$1050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R1086" s="21">
        <f>+SUMIFS(Resultados_Dic3!AM$3:AM$99980,Resultados_Dic3!$F$3:$F$99980,Produccion_UO!$K1086,Resultados_Dic3!$D$3:$D$99980,Produccion_UO!$L$1050,Resultados_Dic3!$E$3:$E$99980,Produccion_UO!$J1086,Resultados_Dic3!$A$3:$A$99980,Produccion_UO!$H1086)*$I$1050</f>
        <v>74.965437677176141</v>
      </c>
    </row>
    <row r="1087" spans="8:44" x14ac:dyDescent="0.25">
      <c r="H1087" s="17" t="str">
        <f t="shared" si="272"/>
        <v>DIC7</v>
      </c>
      <c r="I1087" s="24"/>
      <c r="J1087" s="24" t="s">
        <v>44</v>
      </c>
      <c r="K1087" s="108" t="s">
        <v>266</v>
      </c>
      <c r="L1087" s="301" t="s">
        <v>727</v>
      </c>
      <c r="M1087" s="21">
        <f>+SUMIFS(Resultados_Dic3!H$3:H$99980,Resultados_Dic3!$F$3:$F$99980,Produccion_UO!$K1087,Resultados_Dic3!$D$3:$D$99980,Produccion_UO!$L$1050,Resultados_Dic3!$E$3:$E$99980,Produccion_UO!$J1087,Resultados_Dic3!$A$3:$A$99980,Produccion_UO!$H1087)*$I$1050</f>
        <v>152.94878829662775</v>
      </c>
      <c r="N1087" s="21">
        <f>+SUMIFS(Resultados_Dic3!I$3:I$99980,Resultados_Dic3!$F$3:$F$99980,Produccion_UO!$K1087,Resultados_Dic3!$D$3:$D$99980,Produccion_UO!$L$1050,Resultados_Dic3!$E$3:$E$99980,Produccion_UO!$J1087,Resultados_Dic3!$A$3:$A$99980,Produccion_UO!$H1087)*$I$1050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O1087" s="21">
        <f>+SUMIFS(Resultados_Dic3!J$3:J$99980,Resultados_Dic3!$F$3:$F$99980,Produccion_UO!$K1087,Resultados_Dic3!$D$3:$D$99980,Produccion_UO!$L$1050,Resultados_Dic3!$E$3:$E$99980,Produccion_UO!$J1087,Resultados_Dic3!$A$3:$A$99980,Produccion_UO!$H1087)*$I$1050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P1087" s="21">
        <f>+SUMIFS(Resultados_Dic3!K$3:K$99980,Resultados_Dic3!$F$3:$F$99980,Produccion_UO!$K1087,Resultados_Dic3!$D$3:$D$99980,Produccion_UO!$L$1050,Resultados_Dic3!$E$3:$E$99980,Produccion_UO!$J1087,Resultados_Dic3!$A$3:$A$99980,Produccion_UO!$H1087)*$I$1050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Q1087" s="21">
        <f>+SUMIFS(Resultados_Dic3!L$3:L$99980,Resultados_Dic3!$F$3:$F$99980,Produccion_UO!$K1087,Resultados_Dic3!$D$3:$D$99980,Produccion_UO!$L$1050,Resultados_Dic3!$E$3:$E$99980,Produccion_UO!$J1087,Resultados_Dic3!$A$3:$A$99980,Produccion_UO!$H1087)*$I$1050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R1087" s="21">
        <f>+SUMIFS(Resultados_Dic3!M$3:M$99980,Resultados_Dic3!$F$3:$F$99980,Produccion_UO!$K1087,Resultados_Dic3!$D$3:$D$99980,Produccion_UO!$L$1050,Resultados_Dic3!$E$3:$E$99980,Produccion_UO!$J1087,Resultados_Dic3!$A$3:$A$99980,Produccion_UO!$H1087)*$I$1050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S1087" s="21">
        <f>+SUMIFS(Resultados_Dic3!N$3:N$99980,Resultados_Dic3!$F$3:$F$99980,Produccion_UO!$K1087,Resultados_Dic3!$D$3:$D$99980,Produccion_UO!$L$1050,Resultados_Dic3!$E$3:$E$99980,Produccion_UO!$J1087,Resultados_Dic3!$A$3:$A$99980,Produccion_UO!$H1087)*$I$1050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T1087" s="21">
        <f>+SUMIFS(Resultados_Dic3!O$3:O$99980,Resultados_Dic3!$F$3:$F$99980,Produccion_UO!$K1087,Resultados_Dic3!$D$3:$D$99980,Produccion_UO!$L$1050,Resultados_Dic3!$E$3:$E$99980,Produccion_UO!$J1087,Resultados_Dic3!$A$3:$A$99980,Produccion_UO!$H1087)*$I$1050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U1087" s="21">
        <f>+SUMIFS(Resultados_Dic3!P$3:P$99980,Resultados_Dic3!$F$3:$F$99980,Produccion_UO!$K1087,Resultados_Dic3!$D$3:$D$99980,Produccion_UO!$L$1050,Resultados_Dic3!$E$3:$E$99980,Produccion_UO!$J1087,Resultados_Dic3!$A$3:$A$99980,Produccion_UO!$H1087)*$I$1050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V1087" s="21">
        <f>+SUMIFS(Resultados_Dic3!Q$3:Q$99980,Resultados_Dic3!$F$3:$F$99980,Produccion_UO!$K1087,Resultados_Dic3!$D$3:$D$99980,Produccion_UO!$L$1050,Resultados_Dic3!$E$3:$E$99980,Produccion_UO!$J1087,Resultados_Dic3!$A$3:$A$99980,Produccion_UO!$H1087)*$I$1050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W1087" s="21">
        <f>+SUMIFS(Resultados_Dic3!R$3:R$99980,Resultados_Dic3!$F$3:$F$99980,Produccion_UO!$K1087,Resultados_Dic3!$D$3:$D$99980,Produccion_UO!$L$1050,Resultados_Dic3!$E$3:$E$99980,Produccion_UO!$J1087,Resultados_Dic3!$A$3:$A$99980,Produccion_UO!$H1087)*$I$1050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X1087" s="21">
        <f>+SUMIFS(Resultados_Dic3!S$3:S$99980,Resultados_Dic3!$F$3:$F$99980,Produccion_UO!$K1087,Resultados_Dic3!$D$3:$D$99980,Produccion_UO!$L$1050,Resultados_Dic3!$E$3:$E$99980,Produccion_UO!$J1087,Resultados_Dic3!$A$3:$A$99980,Produccion_UO!$H1087)*$I$1050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Y1087" s="21">
        <f>+SUMIFS(Resultados_Dic3!T$3:T$99980,Resultados_Dic3!$F$3:$F$99980,Produccion_UO!$K1087,Resultados_Dic3!$D$3:$D$99980,Produccion_UO!$L$1050,Resultados_Dic3!$E$3:$E$99980,Produccion_UO!$J1087,Resultados_Dic3!$A$3:$A$99980,Produccion_UO!$H1087)*$I$1050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Z1087" s="21">
        <f>+SUMIFS(Resultados_Dic3!U$3:U$99980,Resultados_Dic3!$F$3:$F$99980,Produccion_UO!$K1087,Resultados_Dic3!$D$3:$D$99980,Produccion_UO!$L$1050,Resultados_Dic3!$E$3:$E$99980,Produccion_UO!$J1087,Resultados_Dic3!$A$3:$A$99980,Produccion_UO!$H1087)*$I$1050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A1087" s="21">
        <f>+SUMIFS(Resultados_Dic3!V$3:V$99980,Resultados_Dic3!$F$3:$F$99980,Produccion_UO!$K1087,Resultados_Dic3!$D$3:$D$99980,Produccion_UO!$L$1050,Resultados_Dic3!$E$3:$E$99980,Produccion_UO!$J1087,Resultados_Dic3!$A$3:$A$99980,Produccion_UO!$H1087)*$I$1050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B1087" s="21">
        <f>+SUMIFS(Resultados_Dic3!W$3:W$99980,Resultados_Dic3!$F$3:$F$99980,Produccion_UO!$K1087,Resultados_Dic3!$D$3:$D$99980,Produccion_UO!$L$1050,Resultados_Dic3!$E$3:$E$99980,Produccion_UO!$J1087,Resultados_Dic3!$A$3:$A$99980,Produccion_UO!$H1087)*$I$1050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C1087" s="21">
        <f>+SUMIFS(Resultados_Dic3!X$3:X$99980,Resultados_Dic3!$F$3:$F$99980,Produccion_UO!$K1087,Resultados_Dic3!$D$3:$D$99980,Produccion_UO!$L$1050,Resultados_Dic3!$E$3:$E$99980,Produccion_UO!$J1087,Resultados_Dic3!$A$3:$A$99980,Produccion_UO!$H1087)*$I$1050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D1087" s="21">
        <f>+SUMIFS(Resultados_Dic3!Y$3:Y$99980,Resultados_Dic3!$F$3:$F$99980,Produccion_UO!$K1087,Resultados_Dic3!$D$3:$D$99980,Produccion_UO!$L$1050,Resultados_Dic3!$E$3:$E$99980,Produccion_UO!$J1087,Resultados_Dic3!$A$3:$A$99980,Produccion_UO!$H1087)*$I$1050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E1087" s="21">
        <f>+SUMIFS(Resultados_Dic3!Z$3:Z$99980,Resultados_Dic3!$F$3:$F$99980,Produccion_UO!$K1087,Resultados_Dic3!$D$3:$D$99980,Produccion_UO!$L$1050,Resultados_Dic3!$E$3:$E$99980,Produccion_UO!$J1087,Resultados_Dic3!$A$3:$A$99980,Produccion_UO!$H1087)*$I$1050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F1087" s="21">
        <f>+SUMIFS(Resultados_Dic3!AA$3:AA$99980,Resultados_Dic3!$F$3:$F$99980,Produccion_UO!$K1087,Resultados_Dic3!$D$3:$D$99980,Produccion_UO!$L$1050,Resultados_Dic3!$E$3:$E$99980,Produccion_UO!$J1087,Resultados_Dic3!$A$3:$A$99980,Produccion_UO!$H1087)*$I$1050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G1087" s="21">
        <f>+SUMIFS(Resultados_Dic3!AB$3:AB$99980,Resultados_Dic3!$F$3:$F$99980,Produccion_UO!$K1087,Resultados_Dic3!$D$3:$D$99980,Produccion_UO!$L$1050,Resultados_Dic3!$E$3:$E$99980,Produccion_UO!$J1087,Resultados_Dic3!$A$3:$A$99980,Produccion_UO!$H1087)*$I$1050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H1087" s="21">
        <f>+SUMIFS(Resultados_Dic3!AC$3:AC$99980,Resultados_Dic3!$F$3:$F$99980,Produccion_UO!$K1087,Resultados_Dic3!$D$3:$D$99980,Produccion_UO!$L$1050,Resultados_Dic3!$E$3:$E$99980,Produccion_UO!$J1087,Resultados_Dic3!$A$3:$A$99980,Produccion_UO!$H1087)*$I$1050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I1087" s="21">
        <f>+SUMIFS(Resultados_Dic3!AD$3:AD$99980,Resultados_Dic3!$F$3:$F$99980,Produccion_UO!$K1087,Resultados_Dic3!$D$3:$D$99980,Produccion_UO!$L$1050,Resultados_Dic3!$E$3:$E$99980,Produccion_UO!$J1087,Resultados_Dic3!$A$3:$A$99980,Produccion_UO!$H1087)*$I$1050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J1087" s="21">
        <f>+SUMIFS(Resultados_Dic3!AE$3:AE$99980,Resultados_Dic3!$F$3:$F$99980,Produccion_UO!$K1087,Resultados_Dic3!$D$3:$D$99980,Produccion_UO!$L$1050,Resultados_Dic3!$E$3:$E$99980,Produccion_UO!$J1087,Resultados_Dic3!$A$3:$A$99980,Produccion_UO!$H1087)*$I$1050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K1087" s="21">
        <f>+SUMIFS(Resultados_Dic3!AF$3:AF$99980,Resultados_Dic3!$F$3:$F$99980,Produccion_UO!$K1087,Resultados_Dic3!$D$3:$D$99980,Produccion_UO!$L$1050,Resultados_Dic3!$E$3:$E$99980,Produccion_UO!$J1087,Resultados_Dic3!$A$3:$A$99980,Produccion_UO!$H1087)*$I$1050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L1087" s="21">
        <f>+SUMIFS(Resultados_Dic3!AG$3:AG$99980,Resultados_Dic3!$F$3:$F$99980,Produccion_UO!$K1087,Resultados_Dic3!$D$3:$D$99980,Produccion_UO!$L$1050,Resultados_Dic3!$E$3:$E$99980,Produccion_UO!$J1087,Resultados_Dic3!$A$3:$A$99980,Produccion_UO!$H1087)*$I$1050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M1087" s="21">
        <f>+SUMIFS(Resultados_Dic3!AH$3:AH$99980,Resultados_Dic3!$F$3:$F$99980,Produccion_UO!$K1087,Resultados_Dic3!$D$3:$D$99980,Produccion_UO!$L$1050,Resultados_Dic3!$E$3:$E$99980,Produccion_UO!$J1087,Resultados_Dic3!$A$3:$A$99980,Produccion_UO!$H1087)*$I$1050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N1087" s="21">
        <f>+SUMIFS(Resultados_Dic3!AI$3:AI$99980,Resultados_Dic3!$F$3:$F$99980,Produccion_UO!$K1087,Resultados_Dic3!$D$3:$D$99980,Produccion_UO!$L$1050,Resultados_Dic3!$E$3:$E$99980,Produccion_UO!$J1087,Resultados_Dic3!$A$3:$A$99980,Produccion_UO!$H1087)*$I$1050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O1087" s="21">
        <f>+SUMIFS(Resultados_Dic3!AJ$3:AJ$99980,Resultados_Dic3!$F$3:$F$99980,Produccion_UO!$K1087,Resultados_Dic3!$D$3:$D$99980,Produccion_UO!$L$1050,Resultados_Dic3!$E$3:$E$99980,Produccion_UO!$J1087,Resultados_Dic3!$A$3:$A$99980,Produccion_UO!$H1087)*$I$1050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P1087" s="21">
        <f>+SUMIFS(Resultados_Dic3!AK$3:AK$99980,Resultados_Dic3!$F$3:$F$99980,Produccion_UO!$K1087,Resultados_Dic3!$D$3:$D$99980,Produccion_UO!$L$1050,Resultados_Dic3!$E$3:$E$99980,Produccion_UO!$J1087,Resultados_Dic3!$A$3:$A$99980,Produccion_UO!$H1087)*$I$1050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Q1087" s="21">
        <f>+SUMIFS(Resultados_Dic3!AL$3:AL$99980,Resultados_Dic3!$F$3:$F$99980,Produccion_UO!$K1087,Resultados_Dic3!$D$3:$D$99980,Produccion_UO!$L$1050,Resultados_Dic3!$E$3:$E$99980,Produccion_UO!$J1087,Resultados_Dic3!$A$3:$A$99980,Produccion_UO!$H1087)*$I$1050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R1087" s="21">
        <f>+SUMIFS(Resultados_Dic3!AM$3:AM$99980,Resultados_Dic3!$F$3:$F$99980,Produccion_UO!$K1087,Resultados_Dic3!$D$3:$D$99980,Produccion_UO!$L$1050,Resultados_Dic3!$E$3:$E$99980,Produccion_UO!$J1087,Resultados_Dic3!$A$3:$A$99980,Produccion_UO!$H1087)*$I$1050</f>
        <v>174.91855935112989</v>
      </c>
    </row>
    <row r="1088" spans="8:44" x14ac:dyDescent="0.25">
      <c r="H1088" s="17" t="str">
        <f t="shared" si="272"/>
        <v>DIC7</v>
      </c>
      <c r="I1088" s="24"/>
      <c r="J1088" s="24"/>
      <c r="K1088" s="108" t="s">
        <v>271</v>
      </c>
      <c r="L1088" s="298" t="s">
        <v>750</v>
      </c>
      <c r="M1088" s="22">
        <f>+(M1121+M1125)*$I$1051</f>
        <v>9.8607860049194667</v>
      </c>
      <c r="N1088" s="22">
        <f t="shared" ref="N1088:AR1088" si="277">+(N1121+N1125)*$I$1051</f>
        <v>11.277202658874058</v>
      </c>
      <c r="O1088" s="22">
        <f t="shared" si="277"/>
        <v>11.277202658874058</v>
      </c>
      <c r="P1088" s="22">
        <f t="shared" si="277"/>
        <v>11.277202658874058</v>
      </c>
      <c r="Q1088" s="22">
        <f t="shared" si="277"/>
        <v>11.277202658874058</v>
      </c>
      <c r="R1088" s="22">
        <f t="shared" si="277"/>
        <v>11.277202658874058</v>
      </c>
      <c r="S1088" s="22">
        <f t="shared" si="277"/>
        <v>11.277202658874058</v>
      </c>
      <c r="T1088" s="22">
        <f t="shared" si="277"/>
        <v>11.277202658874058</v>
      </c>
      <c r="U1088" s="22">
        <f t="shared" si="277"/>
        <v>11.277202658874058</v>
      </c>
      <c r="V1088" s="22">
        <f t="shared" si="277"/>
        <v>11.277202658874058</v>
      </c>
      <c r="W1088" s="22">
        <f t="shared" si="277"/>
        <v>11.277202658874058</v>
      </c>
      <c r="X1088" s="22">
        <f t="shared" si="277"/>
        <v>11.277202658874058</v>
      </c>
      <c r="Y1088" s="22">
        <f t="shared" si="277"/>
        <v>11.277202658874058</v>
      </c>
      <c r="Z1088" s="22">
        <f t="shared" si="277"/>
        <v>11.277202658874058</v>
      </c>
      <c r="AA1088" s="22">
        <f t="shared" si="277"/>
        <v>11.277202658874058</v>
      </c>
      <c r="AB1088" s="22">
        <f t="shared" si="277"/>
        <v>11.277202658874058</v>
      </c>
      <c r="AC1088" s="22">
        <f t="shared" si="277"/>
        <v>11.277202658874058</v>
      </c>
      <c r="AD1088" s="22">
        <f t="shared" si="277"/>
        <v>11.277202658874058</v>
      </c>
      <c r="AE1088" s="22">
        <f t="shared" si="277"/>
        <v>11.277202658874058</v>
      </c>
      <c r="AF1088" s="22">
        <f t="shared" si="277"/>
        <v>11.277202658874058</v>
      </c>
      <c r="AG1088" s="22">
        <f t="shared" si="277"/>
        <v>11.277202658874058</v>
      </c>
      <c r="AH1088" s="22">
        <f t="shared" si="277"/>
        <v>11.277202658874058</v>
      </c>
      <c r="AI1088" s="22">
        <f t="shared" si="277"/>
        <v>11.277202658874058</v>
      </c>
      <c r="AJ1088" s="22">
        <f t="shared" si="277"/>
        <v>11.277202658874058</v>
      </c>
      <c r="AK1088" s="22">
        <f t="shared" si="277"/>
        <v>11.277202658874058</v>
      </c>
      <c r="AL1088" s="22">
        <f t="shared" si="277"/>
        <v>11.277202658874058</v>
      </c>
      <c r="AM1088" s="22">
        <f t="shared" si="277"/>
        <v>11.277202658874058</v>
      </c>
      <c r="AN1088" s="22">
        <f t="shared" si="277"/>
        <v>11.277202658874058</v>
      </c>
      <c r="AO1088" s="22">
        <f t="shared" si="277"/>
        <v>11.277202658874058</v>
      </c>
      <c r="AP1088" s="22">
        <f t="shared" si="277"/>
        <v>11.277202658874058</v>
      </c>
      <c r="AQ1088" s="22">
        <f t="shared" si="277"/>
        <v>11.277202658874058</v>
      </c>
      <c r="AR1088" s="22">
        <f t="shared" si="277"/>
        <v>11.277202658874058</v>
      </c>
    </row>
    <row r="1089" spans="6:44" x14ac:dyDescent="0.25">
      <c r="H1089" s="17" t="str">
        <f t="shared" si="272"/>
        <v>DIC7</v>
      </c>
      <c r="I1089" s="24"/>
      <c r="J1089" s="24"/>
      <c r="K1089" s="108" t="s">
        <v>271</v>
      </c>
      <c r="L1089" s="298" t="s">
        <v>801</v>
      </c>
      <c r="M1089" s="22">
        <f>+M1124*$I$1057</f>
        <v>0.89555763939414124</v>
      </c>
      <c r="N1089" s="22">
        <f t="shared" ref="N1089:AR1089" si="278">+N1124*$I$1057</f>
        <v>1.0241967513656716</v>
      </c>
      <c r="O1089" s="22">
        <f t="shared" si="278"/>
        <v>1.0241967513656716</v>
      </c>
      <c r="P1089" s="22">
        <f t="shared" si="278"/>
        <v>1.0241967513656716</v>
      </c>
      <c r="Q1089" s="22">
        <f t="shared" si="278"/>
        <v>1.0241967513656716</v>
      </c>
      <c r="R1089" s="22">
        <f t="shared" si="278"/>
        <v>1.0241967513656716</v>
      </c>
      <c r="S1089" s="22">
        <f t="shared" si="278"/>
        <v>1.0241967513656716</v>
      </c>
      <c r="T1089" s="22">
        <f t="shared" si="278"/>
        <v>1.0241967513656716</v>
      </c>
      <c r="U1089" s="22">
        <f t="shared" si="278"/>
        <v>1.0241967513656716</v>
      </c>
      <c r="V1089" s="22">
        <f t="shared" si="278"/>
        <v>1.0241967513656716</v>
      </c>
      <c r="W1089" s="22">
        <f t="shared" si="278"/>
        <v>1.0241967513656716</v>
      </c>
      <c r="X1089" s="22">
        <f t="shared" si="278"/>
        <v>1.0241967513656716</v>
      </c>
      <c r="Y1089" s="22">
        <f t="shared" si="278"/>
        <v>1.0241967513656716</v>
      </c>
      <c r="Z1089" s="22">
        <f t="shared" si="278"/>
        <v>1.0241967513656716</v>
      </c>
      <c r="AA1089" s="22">
        <f t="shared" si="278"/>
        <v>1.0241967513656716</v>
      </c>
      <c r="AB1089" s="22">
        <f t="shared" si="278"/>
        <v>1.0241967513656716</v>
      </c>
      <c r="AC1089" s="22">
        <f t="shared" si="278"/>
        <v>1.0241967513656716</v>
      </c>
      <c r="AD1089" s="22">
        <f t="shared" si="278"/>
        <v>1.0241967513656716</v>
      </c>
      <c r="AE1089" s="22">
        <f t="shared" si="278"/>
        <v>1.0241967513656716</v>
      </c>
      <c r="AF1089" s="22">
        <f t="shared" si="278"/>
        <v>1.0241967513656716</v>
      </c>
      <c r="AG1089" s="22">
        <f t="shared" si="278"/>
        <v>1.0241967513656716</v>
      </c>
      <c r="AH1089" s="22">
        <f t="shared" si="278"/>
        <v>1.0241967513656716</v>
      </c>
      <c r="AI1089" s="22">
        <f t="shared" si="278"/>
        <v>1.0241967513656716</v>
      </c>
      <c r="AJ1089" s="22">
        <f t="shared" si="278"/>
        <v>1.0241967513656716</v>
      </c>
      <c r="AK1089" s="22">
        <f t="shared" si="278"/>
        <v>1.0241967513656716</v>
      </c>
      <c r="AL1089" s="22">
        <f t="shared" si="278"/>
        <v>1.0241967513656716</v>
      </c>
      <c r="AM1089" s="22">
        <f t="shared" si="278"/>
        <v>1.0241967513656716</v>
      </c>
      <c r="AN1089" s="22">
        <f t="shared" si="278"/>
        <v>1.0241967513656716</v>
      </c>
      <c r="AO1089" s="22">
        <f t="shared" si="278"/>
        <v>1.0241967513656716</v>
      </c>
      <c r="AP1089" s="22">
        <f t="shared" si="278"/>
        <v>1.0241967513656716</v>
      </c>
      <c r="AQ1089" s="22">
        <f t="shared" si="278"/>
        <v>1.0241967513656716</v>
      </c>
      <c r="AR1089" s="22">
        <f t="shared" si="278"/>
        <v>1.0241967513656716</v>
      </c>
    </row>
    <row r="1090" spans="6:44" x14ac:dyDescent="0.25">
      <c r="H1090" s="17" t="str">
        <f t="shared" si="272"/>
        <v>DIC7</v>
      </c>
      <c r="I1090" s="24"/>
      <c r="J1090" s="24"/>
      <c r="K1090" s="108" t="s">
        <v>271</v>
      </c>
      <c r="L1090" s="298" t="s">
        <v>759</v>
      </c>
      <c r="M1090" s="22">
        <f>+$I$1054*M1126</f>
        <v>0.52773187438356661</v>
      </c>
      <c r="N1090" s="22">
        <f t="shared" ref="N1090:AR1090" si="279">+$I$1054*N1126</f>
        <v>0.6035359954066436</v>
      </c>
      <c r="O1090" s="22">
        <f t="shared" si="279"/>
        <v>0.6035359954066436</v>
      </c>
      <c r="P1090" s="22">
        <f t="shared" si="279"/>
        <v>0.6035359954066436</v>
      </c>
      <c r="Q1090" s="22">
        <f t="shared" si="279"/>
        <v>0.6035359954066436</v>
      </c>
      <c r="R1090" s="22">
        <f t="shared" si="279"/>
        <v>0.6035359954066436</v>
      </c>
      <c r="S1090" s="22">
        <f t="shared" si="279"/>
        <v>0.6035359954066436</v>
      </c>
      <c r="T1090" s="22">
        <f t="shared" si="279"/>
        <v>0.6035359954066436</v>
      </c>
      <c r="U1090" s="22">
        <f t="shared" si="279"/>
        <v>0.6035359954066436</v>
      </c>
      <c r="V1090" s="22">
        <f t="shared" si="279"/>
        <v>0.6035359954066436</v>
      </c>
      <c r="W1090" s="22">
        <f t="shared" si="279"/>
        <v>0.6035359954066436</v>
      </c>
      <c r="X1090" s="22">
        <f t="shared" si="279"/>
        <v>0.6035359954066436</v>
      </c>
      <c r="Y1090" s="22">
        <f t="shared" si="279"/>
        <v>0.6035359954066436</v>
      </c>
      <c r="Z1090" s="22">
        <f t="shared" si="279"/>
        <v>0.6035359954066436</v>
      </c>
      <c r="AA1090" s="22">
        <f t="shared" si="279"/>
        <v>0.6035359954066436</v>
      </c>
      <c r="AB1090" s="22">
        <f t="shared" si="279"/>
        <v>0.6035359954066436</v>
      </c>
      <c r="AC1090" s="22">
        <f t="shared" si="279"/>
        <v>0.6035359954066436</v>
      </c>
      <c r="AD1090" s="22">
        <f t="shared" si="279"/>
        <v>0.6035359954066436</v>
      </c>
      <c r="AE1090" s="22">
        <f t="shared" si="279"/>
        <v>0.6035359954066436</v>
      </c>
      <c r="AF1090" s="22">
        <f t="shared" si="279"/>
        <v>0.6035359954066436</v>
      </c>
      <c r="AG1090" s="22">
        <f t="shared" si="279"/>
        <v>0.6035359954066436</v>
      </c>
      <c r="AH1090" s="22">
        <f t="shared" si="279"/>
        <v>0.6035359954066436</v>
      </c>
      <c r="AI1090" s="22">
        <f t="shared" si="279"/>
        <v>0.6035359954066436</v>
      </c>
      <c r="AJ1090" s="22">
        <f t="shared" si="279"/>
        <v>0.6035359954066436</v>
      </c>
      <c r="AK1090" s="22">
        <f t="shared" si="279"/>
        <v>0.6035359954066436</v>
      </c>
      <c r="AL1090" s="22">
        <f t="shared" si="279"/>
        <v>0.6035359954066436</v>
      </c>
      <c r="AM1090" s="22">
        <f t="shared" si="279"/>
        <v>0.6035359954066436</v>
      </c>
      <c r="AN1090" s="22">
        <f t="shared" si="279"/>
        <v>0.6035359954066436</v>
      </c>
      <c r="AO1090" s="22">
        <f t="shared" si="279"/>
        <v>0.6035359954066436</v>
      </c>
      <c r="AP1090" s="22">
        <f t="shared" si="279"/>
        <v>0.6035359954066436</v>
      </c>
      <c r="AQ1090" s="22">
        <f t="shared" si="279"/>
        <v>0.6035359954066436</v>
      </c>
      <c r="AR1090" s="22">
        <f t="shared" si="279"/>
        <v>0.6035359954066436</v>
      </c>
    </row>
    <row r="1091" spans="6:44" x14ac:dyDescent="0.25">
      <c r="H1091" s="17" t="str">
        <f t="shared" si="272"/>
        <v>DIC7</v>
      </c>
      <c r="I1091" s="24"/>
      <c r="J1091" s="24" t="s">
        <v>135</v>
      </c>
      <c r="K1091" s="108" t="s">
        <v>271</v>
      </c>
      <c r="L1091" s="298" t="s">
        <v>758</v>
      </c>
      <c r="M1091" s="22">
        <f>+SUMIFS(Resultados_Dic3!H$3:H$99980,Resultados_Dic3!$F$3:$F$99980,Produccion_UO!$K1091,Resultados_Dic3!$D$3:$D$99980,Produccion_UO!$L$1050,Resultados_Dic3!$E$3:$E$99980,Produccion_UO!$J1091,Resultados_Dic3!$A$3:$A$99980,Produccion_UO!$H1091)*$I$1061</f>
        <v>1704.1738233663016</v>
      </c>
      <c r="N1091" s="21">
        <f>+SUMIFS(Resultados_Dic3!I$3:I$99980,Resultados_Dic3!$F$3:$F$99980,Produccion_UO!$K1091,Resultados_Dic3!$D$3:$D$99980,Produccion_UO!$L$1050,Resultados_Dic3!$E$3:$E$99980,Produccion_UO!$J1091,Resultados_Dic3!$A$3:$A$99980,Produccion_UO!$H1091)*$I$1061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O1091" s="21">
        <f>+SUMIFS(Resultados_Dic3!J$3:J$99980,Resultados_Dic3!$F$3:$F$99980,Produccion_UO!$K1091,Resultados_Dic3!$D$3:$D$99980,Produccion_UO!$L$1050,Resultados_Dic3!$E$3:$E$99980,Produccion_UO!$J1091,Resultados_Dic3!$A$3:$A$99980,Produccion_UO!$H1091)*$I$1061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P1091" s="21">
        <f>+SUMIFS(Resultados_Dic3!K$3:K$99980,Resultados_Dic3!$F$3:$F$99980,Produccion_UO!$K1091,Resultados_Dic3!$D$3:$D$99980,Produccion_UO!$L$1050,Resultados_Dic3!$E$3:$E$99980,Produccion_UO!$J1091,Resultados_Dic3!$A$3:$A$99980,Produccion_UO!$H1091)*$I$1061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Q1091" s="21">
        <f>+SUMIFS(Resultados_Dic3!L$3:L$99980,Resultados_Dic3!$F$3:$F$99980,Produccion_UO!$K1091,Resultados_Dic3!$D$3:$D$99980,Produccion_UO!$L$1050,Resultados_Dic3!$E$3:$E$99980,Produccion_UO!$J1091,Resultados_Dic3!$A$3:$A$99980,Produccion_UO!$H1091)*$I$1061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R1091" s="21">
        <f>+SUMIFS(Resultados_Dic3!M$3:M$99980,Resultados_Dic3!$F$3:$F$99980,Produccion_UO!$K1091,Resultados_Dic3!$D$3:$D$99980,Produccion_UO!$L$1050,Resultados_Dic3!$E$3:$E$99980,Produccion_UO!$J1091,Resultados_Dic3!$A$3:$A$99980,Produccion_UO!$H1091)*$I$1061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S1091" s="21">
        <f>+SUMIFS(Resultados_Dic3!N$3:N$99980,Resultados_Dic3!$F$3:$F$99980,Produccion_UO!$K1091,Resultados_Dic3!$D$3:$D$99980,Produccion_UO!$L$1050,Resultados_Dic3!$E$3:$E$99980,Produccion_UO!$J1091,Resultados_Dic3!$A$3:$A$99980,Produccion_UO!$H1091)*$I$1061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T1091" s="21">
        <f>+SUMIFS(Resultados_Dic3!O$3:O$99980,Resultados_Dic3!$F$3:$F$99980,Produccion_UO!$K1091,Resultados_Dic3!$D$3:$D$99980,Produccion_UO!$L$1050,Resultados_Dic3!$E$3:$E$99980,Produccion_UO!$J1091,Resultados_Dic3!$A$3:$A$99980,Produccion_UO!$H1091)*$I$1061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U1091" s="21">
        <f>+SUMIFS(Resultados_Dic3!P$3:P$99980,Resultados_Dic3!$F$3:$F$99980,Produccion_UO!$K1091,Resultados_Dic3!$D$3:$D$99980,Produccion_UO!$L$1050,Resultados_Dic3!$E$3:$E$99980,Produccion_UO!$J1091,Resultados_Dic3!$A$3:$A$99980,Produccion_UO!$H1091)*$I$1061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V1091" s="21">
        <f>+SUMIFS(Resultados_Dic3!Q$3:Q$99980,Resultados_Dic3!$F$3:$F$99980,Produccion_UO!$K1091,Resultados_Dic3!$D$3:$D$99980,Produccion_UO!$L$1050,Resultados_Dic3!$E$3:$E$99980,Produccion_UO!$J1091,Resultados_Dic3!$A$3:$A$99980,Produccion_UO!$H1091)*$I$1061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W1091" s="21">
        <f>+SUMIFS(Resultados_Dic3!R$3:R$99980,Resultados_Dic3!$F$3:$F$99980,Produccion_UO!$K1091,Resultados_Dic3!$D$3:$D$99980,Produccion_UO!$L$1050,Resultados_Dic3!$E$3:$E$99980,Produccion_UO!$J1091,Resultados_Dic3!$A$3:$A$99980,Produccion_UO!$H1091)*$I$1061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X1091" s="21">
        <f>+SUMIFS(Resultados_Dic3!S$3:S$99980,Resultados_Dic3!$F$3:$F$99980,Produccion_UO!$K1091,Resultados_Dic3!$D$3:$D$99980,Produccion_UO!$L$1050,Resultados_Dic3!$E$3:$E$99980,Produccion_UO!$J1091,Resultados_Dic3!$A$3:$A$99980,Produccion_UO!$H1091)*$I$1061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Y1091" s="21">
        <f>+SUMIFS(Resultados_Dic3!T$3:T$99980,Resultados_Dic3!$F$3:$F$99980,Produccion_UO!$K1091,Resultados_Dic3!$D$3:$D$99980,Produccion_UO!$L$1050,Resultados_Dic3!$E$3:$E$99980,Produccion_UO!$J1091,Resultados_Dic3!$A$3:$A$99980,Produccion_UO!$H1091)*$I$1061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Z1091" s="21">
        <f>+SUMIFS(Resultados_Dic3!U$3:U$99980,Resultados_Dic3!$F$3:$F$99980,Produccion_UO!$K1091,Resultados_Dic3!$D$3:$D$99980,Produccion_UO!$L$1050,Resultados_Dic3!$E$3:$E$99980,Produccion_UO!$J1091,Resultados_Dic3!$A$3:$A$99980,Produccion_UO!$H1091)*$I$1061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A1091" s="21">
        <f>+SUMIFS(Resultados_Dic3!V$3:V$99980,Resultados_Dic3!$F$3:$F$99980,Produccion_UO!$K1091,Resultados_Dic3!$D$3:$D$99980,Produccion_UO!$L$1050,Resultados_Dic3!$E$3:$E$99980,Produccion_UO!$J1091,Resultados_Dic3!$A$3:$A$99980,Produccion_UO!$H1091)*$I$1061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B1091" s="21">
        <f>+SUMIFS(Resultados_Dic3!W$3:W$99980,Resultados_Dic3!$F$3:$F$99980,Produccion_UO!$K1091,Resultados_Dic3!$D$3:$D$99980,Produccion_UO!$L$1050,Resultados_Dic3!$E$3:$E$99980,Produccion_UO!$J1091,Resultados_Dic3!$A$3:$A$99980,Produccion_UO!$H1091)*$I$1061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C1091" s="21">
        <f>+SUMIFS(Resultados_Dic3!X$3:X$99980,Resultados_Dic3!$F$3:$F$99980,Produccion_UO!$K1091,Resultados_Dic3!$D$3:$D$99980,Produccion_UO!$L$1050,Resultados_Dic3!$E$3:$E$99980,Produccion_UO!$J1091,Resultados_Dic3!$A$3:$A$99980,Produccion_UO!$H1091)*$I$1061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D1091" s="21">
        <f>+SUMIFS(Resultados_Dic3!Y$3:Y$99980,Resultados_Dic3!$F$3:$F$99980,Produccion_UO!$K1091,Resultados_Dic3!$D$3:$D$99980,Produccion_UO!$L$1050,Resultados_Dic3!$E$3:$E$99980,Produccion_UO!$J1091,Resultados_Dic3!$A$3:$A$99980,Produccion_UO!$H1091)*$I$1061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E1091" s="21">
        <f>+SUMIFS(Resultados_Dic3!Z$3:Z$99980,Resultados_Dic3!$F$3:$F$99980,Produccion_UO!$K1091,Resultados_Dic3!$D$3:$D$99980,Produccion_UO!$L$1050,Resultados_Dic3!$E$3:$E$99980,Produccion_UO!$J1091,Resultados_Dic3!$A$3:$A$99980,Produccion_UO!$H1091)*$I$1061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F1091" s="21">
        <f>+SUMIFS(Resultados_Dic3!AA$3:AA$99980,Resultados_Dic3!$F$3:$F$99980,Produccion_UO!$K1091,Resultados_Dic3!$D$3:$D$99980,Produccion_UO!$L$1050,Resultados_Dic3!$E$3:$E$99980,Produccion_UO!$J1091,Resultados_Dic3!$A$3:$A$99980,Produccion_UO!$H1091)*$I$1061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G1091" s="21">
        <f>+SUMIFS(Resultados_Dic3!AB$3:AB$99980,Resultados_Dic3!$F$3:$F$99980,Produccion_UO!$K1091,Resultados_Dic3!$D$3:$D$99980,Produccion_UO!$L$1050,Resultados_Dic3!$E$3:$E$99980,Produccion_UO!$J1091,Resultados_Dic3!$A$3:$A$99980,Produccion_UO!$H1091)*$I$1061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H1091" s="21">
        <f>+SUMIFS(Resultados_Dic3!AC$3:AC$99980,Resultados_Dic3!$F$3:$F$99980,Produccion_UO!$K1091,Resultados_Dic3!$D$3:$D$99980,Produccion_UO!$L$1050,Resultados_Dic3!$E$3:$E$99980,Produccion_UO!$J1091,Resultados_Dic3!$A$3:$A$99980,Produccion_UO!$H1091)*$I$1061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I1091" s="21">
        <f>+SUMIFS(Resultados_Dic3!AD$3:AD$99980,Resultados_Dic3!$F$3:$F$99980,Produccion_UO!$K1091,Resultados_Dic3!$D$3:$D$99980,Produccion_UO!$L$1050,Resultados_Dic3!$E$3:$E$99980,Produccion_UO!$J1091,Resultados_Dic3!$A$3:$A$99980,Produccion_UO!$H1091)*$I$1061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J1091" s="21">
        <f>+SUMIFS(Resultados_Dic3!AE$3:AE$99980,Resultados_Dic3!$F$3:$F$99980,Produccion_UO!$K1091,Resultados_Dic3!$D$3:$D$99980,Produccion_UO!$L$1050,Resultados_Dic3!$E$3:$E$99980,Produccion_UO!$J1091,Resultados_Dic3!$A$3:$A$99980,Produccion_UO!$H1091)*$I$1061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K1091" s="21">
        <f>+SUMIFS(Resultados_Dic3!AF$3:AF$99980,Resultados_Dic3!$F$3:$F$99980,Produccion_UO!$K1091,Resultados_Dic3!$D$3:$D$99980,Produccion_UO!$L$1050,Resultados_Dic3!$E$3:$E$99980,Produccion_UO!$J1091,Resultados_Dic3!$A$3:$A$99980,Produccion_UO!$H1091)*$I$1061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L1091" s="21">
        <f>+SUMIFS(Resultados_Dic3!AG$3:AG$99980,Resultados_Dic3!$F$3:$F$99980,Produccion_UO!$K1091,Resultados_Dic3!$D$3:$D$99980,Produccion_UO!$L$1050,Resultados_Dic3!$E$3:$E$99980,Produccion_UO!$J1091,Resultados_Dic3!$A$3:$A$99980,Produccion_UO!$H1091)*$I$1061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M1091" s="21">
        <f>+SUMIFS(Resultados_Dic3!AH$3:AH$99980,Resultados_Dic3!$F$3:$F$99980,Produccion_UO!$K1091,Resultados_Dic3!$D$3:$D$99980,Produccion_UO!$L$1050,Resultados_Dic3!$E$3:$E$99980,Produccion_UO!$J1091,Resultados_Dic3!$A$3:$A$99980,Produccion_UO!$H1091)*$I$1061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N1091" s="21">
        <f>+SUMIFS(Resultados_Dic3!AI$3:AI$99980,Resultados_Dic3!$F$3:$F$99980,Produccion_UO!$K1091,Resultados_Dic3!$D$3:$D$99980,Produccion_UO!$L$1050,Resultados_Dic3!$E$3:$E$99980,Produccion_UO!$J1091,Resultados_Dic3!$A$3:$A$99980,Produccion_UO!$H1091)*$I$1061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O1091" s="21">
        <f>+SUMIFS(Resultados_Dic3!AJ$3:AJ$99980,Resultados_Dic3!$F$3:$F$99980,Produccion_UO!$K1091,Resultados_Dic3!$D$3:$D$99980,Produccion_UO!$L$1050,Resultados_Dic3!$E$3:$E$99980,Produccion_UO!$J1091,Resultados_Dic3!$A$3:$A$99980,Produccion_UO!$H1091)*$I$1061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P1091" s="21">
        <f>+SUMIFS(Resultados_Dic3!AK$3:AK$99980,Resultados_Dic3!$F$3:$F$99980,Produccion_UO!$K1091,Resultados_Dic3!$D$3:$D$99980,Produccion_UO!$L$1050,Resultados_Dic3!$E$3:$E$99980,Produccion_UO!$J1091,Resultados_Dic3!$A$3:$A$99980,Produccion_UO!$H1091)*$I$1061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Q1091" s="21">
        <f>+SUMIFS(Resultados_Dic3!AL$3:AL$99980,Resultados_Dic3!$F$3:$F$99980,Produccion_UO!$K1091,Resultados_Dic3!$D$3:$D$99980,Produccion_UO!$L$1050,Resultados_Dic3!$E$3:$E$99980,Produccion_UO!$J1091,Resultados_Dic3!$A$3:$A$99980,Produccion_UO!$H1091)*$I$1061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R1091" s="21">
        <f>+SUMIFS(Resultados_Dic3!AM$3:AM$99980,Resultados_Dic3!$F$3:$F$99980,Produccion_UO!$K1091,Resultados_Dic3!$D$3:$D$99980,Produccion_UO!$L$1050,Resultados_Dic3!$E$3:$E$99980,Produccion_UO!$J1091,Resultados_Dic3!$A$3:$A$99980,Produccion_UO!$H1091)*$I$1061</f>
        <v>1948.9636589276138</v>
      </c>
    </row>
    <row r="1092" spans="6:44" x14ac:dyDescent="0.25">
      <c r="H1092" s="17" t="str">
        <f t="shared" si="272"/>
        <v>DIC7</v>
      </c>
      <c r="I1092" s="24"/>
      <c r="J1092" s="24"/>
      <c r="K1092" s="108" t="s">
        <v>271</v>
      </c>
      <c r="L1092" s="302" t="s">
        <v>798</v>
      </c>
      <c r="M1092" s="386">
        <f>+SUM(M1093:M1099)</f>
        <v>190.32501647566929</v>
      </c>
      <c r="N1092" s="386">
        <f t="shared" ref="N1092:AR1092" si="280">+SUM(N1093:N1099)</f>
        <v>217.66355955588884</v>
      </c>
      <c r="O1092" s="386">
        <f t="shared" si="280"/>
        <v>217.66355955588884</v>
      </c>
      <c r="P1092" s="386">
        <f t="shared" si="280"/>
        <v>217.66355955588884</v>
      </c>
      <c r="Q1092" s="386">
        <f t="shared" si="280"/>
        <v>217.66355955588884</v>
      </c>
      <c r="R1092" s="386">
        <f t="shared" si="280"/>
        <v>217.66355955588884</v>
      </c>
      <c r="S1092" s="386">
        <f t="shared" si="280"/>
        <v>217.66355955588884</v>
      </c>
      <c r="T1092" s="386">
        <f t="shared" si="280"/>
        <v>217.66355955588884</v>
      </c>
      <c r="U1092" s="386">
        <f t="shared" si="280"/>
        <v>217.66355955588884</v>
      </c>
      <c r="V1092" s="386">
        <f t="shared" si="280"/>
        <v>217.66355955588884</v>
      </c>
      <c r="W1092" s="386">
        <f t="shared" si="280"/>
        <v>217.66355955588884</v>
      </c>
      <c r="X1092" s="386">
        <f t="shared" si="280"/>
        <v>217.66355955588884</v>
      </c>
      <c r="Y1092" s="386">
        <f t="shared" si="280"/>
        <v>217.66355955588884</v>
      </c>
      <c r="Z1092" s="386">
        <f t="shared" si="280"/>
        <v>217.66355955588884</v>
      </c>
      <c r="AA1092" s="386">
        <f t="shared" si="280"/>
        <v>217.66355955588884</v>
      </c>
      <c r="AB1092" s="386">
        <f t="shared" si="280"/>
        <v>217.66355955588884</v>
      </c>
      <c r="AC1092" s="386">
        <f t="shared" si="280"/>
        <v>217.66355955588884</v>
      </c>
      <c r="AD1092" s="386">
        <f t="shared" si="280"/>
        <v>217.66355955588884</v>
      </c>
      <c r="AE1092" s="386">
        <f t="shared" si="280"/>
        <v>217.66355955588884</v>
      </c>
      <c r="AF1092" s="386">
        <f t="shared" si="280"/>
        <v>217.66355955588884</v>
      </c>
      <c r="AG1092" s="386">
        <f t="shared" si="280"/>
        <v>217.66355955588884</v>
      </c>
      <c r="AH1092" s="386">
        <f t="shared" si="280"/>
        <v>217.66355955588884</v>
      </c>
      <c r="AI1092" s="386">
        <f t="shared" si="280"/>
        <v>217.66355955588884</v>
      </c>
      <c r="AJ1092" s="386">
        <f t="shared" si="280"/>
        <v>217.66355955588884</v>
      </c>
      <c r="AK1092" s="386">
        <f t="shared" si="280"/>
        <v>217.66355955588884</v>
      </c>
      <c r="AL1092" s="386">
        <f t="shared" si="280"/>
        <v>217.66355955588884</v>
      </c>
      <c r="AM1092" s="386">
        <f t="shared" si="280"/>
        <v>217.66355955588884</v>
      </c>
      <c r="AN1092" s="386">
        <f t="shared" si="280"/>
        <v>217.66355955588884</v>
      </c>
      <c r="AO1092" s="386">
        <f t="shared" si="280"/>
        <v>217.66355955588884</v>
      </c>
      <c r="AP1092" s="386">
        <f t="shared" si="280"/>
        <v>217.66355955588884</v>
      </c>
      <c r="AQ1092" s="386">
        <f t="shared" si="280"/>
        <v>217.66355955588884</v>
      </c>
      <c r="AR1092" s="386">
        <f t="shared" si="280"/>
        <v>217.66355955588884</v>
      </c>
    </row>
    <row r="1093" spans="6:44" x14ac:dyDescent="0.25">
      <c r="H1093" s="17" t="str">
        <f t="shared" si="272"/>
        <v>DIC7</v>
      </c>
      <c r="I1093" s="24"/>
      <c r="J1093" s="24" t="s">
        <v>34</v>
      </c>
      <c r="K1093" s="108" t="s">
        <v>271</v>
      </c>
      <c r="L1093" s="298" t="s">
        <v>746</v>
      </c>
      <c r="M1093" s="21">
        <f>+SUMIFS(Resultados_Dic3!H$3:H$99980,Resultados_Dic3!$F$3:$F$99980,Produccion_UO!$K1093,Resultados_Dic3!$D$3:$D$99980,Produccion_UO!$K$1050,Resultados_Dic3!$E$3:$E$99980,Produccion_UO!$J1093,Resultados_Dic3!$A$3:$A$99980,Produccion_UO!$H1093)*$I$1052</f>
        <v>67.171522641993178</v>
      </c>
      <c r="N1093" s="21">
        <f>+SUMIFS(Resultados_Dic3!I$3:I$99980,Resultados_Dic3!$F$3:$F$99980,Produccion_UO!$K1093,Resultados_Dic3!$D$3:$D$99980,Produccion_UO!$K$1050,Resultados_Dic3!$E$3:$E$99980,Produccion_UO!$J1093,Resultados_Dic3!$A$3:$A$99980,Produccion_UO!$H1093)*$I$1052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O1093" s="21">
        <f>+SUMIFS(Resultados_Dic3!J$3:J$99980,Resultados_Dic3!$F$3:$F$99980,Produccion_UO!$K1093,Resultados_Dic3!$D$3:$D$99980,Produccion_UO!$K$1050,Resultados_Dic3!$E$3:$E$99980,Produccion_UO!$J1093,Resultados_Dic3!$A$3:$A$99980,Produccion_UO!$H1093)*$I$1052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P1093" s="21">
        <f>+SUMIFS(Resultados_Dic3!K$3:K$99980,Resultados_Dic3!$F$3:$F$99980,Produccion_UO!$K1093,Resultados_Dic3!$D$3:$D$99980,Produccion_UO!$K$1050,Resultados_Dic3!$E$3:$E$99980,Produccion_UO!$J1093,Resultados_Dic3!$A$3:$A$99980,Produccion_UO!$H1093)*$I$1052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Q1093" s="21">
        <f>+SUMIFS(Resultados_Dic3!L$3:L$99980,Resultados_Dic3!$F$3:$F$99980,Produccion_UO!$K1093,Resultados_Dic3!$D$3:$D$99980,Produccion_UO!$K$1050,Resultados_Dic3!$E$3:$E$99980,Produccion_UO!$J1093,Resultados_Dic3!$A$3:$A$99980,Produccion_UO!$H1093)*$I$1052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R1093" s="21">
        <f>+SUMIFS(Resultados_Dic3!M$3:M$99980,Resultados_Dic3!$F$3:$F$99980,Produccion_UO!$K1093,Resultados_Dic3!$D$3:$D$99980,Produccion_UO!$K$1050,Resultados_Dic3!$E$3:$E$99980,Produccion_UO!$J1093,Resultados_Dic3!$A$3:$A$99980,Produccion_UO!$H1093)*$I$1052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S1093" s="21">
        <f>+SUMIFS(Resultados_Dic3!N$3:N$99980,Resultados_Dic3!$F$3:$F$99980,Produccion_UO!$K1093,Resultados_Dic3!$D$3:$D$99980,Produccion_UO!$K$1050,Resultados_Dic3!$E$3:$E$99980,Produccion_UO!$J1093,Resultados_Dic3!$A$3:$A$99980,Produccion_UO!$H1093)*$I$1052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T1093" s="21">
        <f>+SUMIFS(Resultados_Dic3!O$3:O$99980,Resultados_Dic3!$F$3:$F$99980,Produccion_UO!$K1093,Resultados_Dic3!$D$3:$D$99980,Produccion_UO!$K$1050,Resultados_Dic3!$E$3:$E$99980,Produccion_UO!$J1093,Resultados_Dic3!$A$3:$A$99980,Produccion_UO!$H1093)*$I$1052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U1093" s="21">
        <f>+SUMIFS(Resultados_Dic3!P$3:P$99980,Resultados_Dic3!$F$3:$F$99980,Produccion_UO!$K1093,Resultados_Dic3!$D$3:$D$99980,Produccion_UO!$K$1050,Resultados_Dic3!$E$3:$E$99980,Produccion_UO!$J1093,Resultados_Dic3!$A$3:$A$99980,Produccion_UO!$H1093)*$I$1052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V1093" s="21">
        <f>+SUMIFS(Resultados_Dic3!Q$3:Q$99980,Resultados_Dic3!$F$3:$F$99980,Produccion_UO!$K1093,Resultados_Dic3!$D$3:$D$99980,Produccion_UO!$K$1050,Resultados_Dic3!$E$3:$E$99980,Produccion_UO!$J1093,Resultados_Dic3!$A$3:$A$99980,Produccion_UO!$H1093)*$I$1052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W1093" s="21">
        <f>+SUMIFS(Resultados_Dic3!R$3:R$99980,Resultados_Dic3!$F$3:$F$99980,Produccion_UO!$K1093,Resultados_Dic3!$D$3:$D$99980,Produccion_UO!$K$1050,Resultados_Dic3!$E$3:$E$99980,Produccion_UO!$J1093,Resultados_Dic3!$A$3:$A$99980,Produccion_UO!$H1093)*$I$1052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X1093" s="21">
        <f>+SUMIFS(Resultados_Dic3!S$3:S$99980,Resultados_Dic3!$F$3:$F$99980,Produccion_UO!$K1093,Resultados_Dic3!$D$3:$D$99980,Produccion_UO!$K$1050,Resultados_Dic3!$E$3:$E$99980,Produccion_UO!$J1093,Resultados_Dic3!$A$3:$A$99980,Produccion_UO!$H1093)*$I$1052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Y1093" s="21">
        <f>+SUMIFS(Resultados_Dic3!T$3:T$99980,Resultados_Dic3!$F$3:$F$99980,Produccion_UO!$K1093,Resultados_Dic3!$D$3:$D$99980,Produccion_UO!$K$1050,Resultados_Dic3!$E$3:$E$99980,Produccion_UO!$J1093,Resultados_Dic3!$A$3:$A$99980,Produccion_UO!$H1093)*$I$1052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Z1093" s="21">
        <f>+SUMIFS(Resultados_Dic3!U$3:U$99980,Resultados_Dic3!$F$3:$F$99980,Produccion_UO!$K1093,Resultados_Dic3!$D$3:$D$99980,Produccion_UO!$K$1050,Resultados_Dic3!$E$3:$E$99980,Produccion_UO!$J1093,Resultados_Dic3!$A$3:$A$99980,Produccion_UO!$H1093)*$I$1052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A1093" s="21">
        <f>+SUMIFS(Resultados_Dic3!V$3:V$99980,Resultados_Dic3!$F$3:$F$99980,Produccion_UO!$K1093,Resultados_Dic3!$D$3:$D$99980,Produccion_UO!$K$1050,Resultados_Dic3!$E$3:$E$99980,Produccion_UO!$J1093,Resultados_Dic3!$A$3:$A$99980,Produccion_UO!$H1093)*$I$1052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B1093" s="21">
        <f>+SUMIFS(Resultados_Dic3!W$3:W$99980,Resultados_Dic3!$F$3:$F$99980,Produccion_UO!$K1093,Resultados_Dic3!$D$3:$D$99980,Produccion_UO!$K$1050,Resultados_Dic3!$E$3:$E$99980,Produccion_UO!$J1093,Resultados_Dic3!$A$3:$A$99980,Produccion_UO!$H1093)*$I$1052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C1093" s="21">
        <f>+SUMIFS(Resultados_Dic3!X$3:X$99980,Resultados_Dic3!$F$3:$F$99980,Produccion_UO!$K1093,Resultados_Dic3!$D$3:$D$99980,Produccion_UO!$K$1050,Resultados_Dic3!$E$3:$E$99980,Produccion_UO!$J1093,Resultados_Dic3!$A$3:$A$99980,Produccion_UO!$H1093)*$I$1052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D1093" s="21">
        <f>+SUMIFS(Resultados_Dic3!Y$3:Y$99980,Resultados_Dic3!$F$3:$F$99980,Produccion_UO!$K1093,Resultados_Dic3!$D$3:$D$99980,Produccion_UO!$K$1050,Resultados_Dic3!$E$3:$E$99980,Produccion_UO!$J1093,Resultados_Dic3!$A$3:$A$99980,Produccion_UO!$H1093)*$I$1052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E1093" s="21">
        <f>+SUMIFS(Resultados_Dic3!Z$3:Z$99980,Resultados_Dic3!$F$3:$F$99980,Produccion_UO!$K1093,Resultados_Dic3!$D$3:$D$99980,Produccion_UO!$K$1050,Resultados_Dic3!$E$3:$E$99980,Produccion_UO!$J1093,Resultados_Dic3!$A$3:$A$99980,Produccion_UO!$H1093)*$I$1052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F1093" s="21">
        <f>+SUMIFS(Resultados_Dic3!AA$3:AA$99980,Resultados_Dic3!$F$3:$F$99980,Produccion_UO!$K1093,Resultados_Dic3!$D$3:$D$99980,Produccion_UO!$K$1050,Resultados_Dic3!$E$3:$E$99980,Produccion_UO!$J1093,Resultados_Dic3!$A$3:$A$99980,Produccion_UO!$H1093)*$I$1052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G1093" s="21">
        <f>+SUMIFS(Resultados_Dic3!AB$3:AB$99980,Resultados_Dic3!$F$3:$F$99980,Produccion_UO!$K1093,Resultados_Dic3!$D$3:$D$99980,Produccion_UO!$K$1050,Resultados_Dic3!$E$3:$E$99980,Produccion_UO!$J1093,Resultados_Dic3!$A$3:$A$99980,Produccion_UO!$H1093)*$I$1052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H1093" s="21">
        <f>+SUMIFS(Resultados_Dic3!AC$3:AC$99980,Resultados_Dic3!$F$3:$F$99980,Produccion_UO!$K1093,Resultados_Dic3!$D$3:$D$99980,Produccion_UO!$K$1050,Resultados_Dic3!$E$3:$E$99980,Produccion_UO!$J1093,Resultados_Dic3!$A$3:$A$99980,Produccion_UO!$H1093)*$I$1052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I1093" s="21">
        <f>+SUMIFS(Resultados_Dic3!AD$3:AD$99980,Resultados_Dic3!$F$3:$F$99980,Produccion_UO!$K1093,Resultados_Dic3!$D$3:$D$99980,Produccion_UO!$K$1050,Resultados_Dic3!$E$3:$E$99980,Produccion_UO!$J1093,Resultados_Dic3!$A$3:$A$99980,Produccion_UO!$H1093)*$I$1052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J1093" s="21">
        <f>+SUMIFS(Resultados_Dic3!AE$3:AE$99980,Resultados_Dic3!$F$3:$F$99980,Produccion_UO!$K1093,Resultados_Dic3!$D$3:$D$99980,Produccion_UO!$K$1050,Resultados_Dic3!$E$3:$E$99980,Produccion_UO!$J1093,Resultados_Dic3!$A$3:$A$99980,Produccion_UO!$H1093)*$I$1052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K1093" s="21">
        <f>+SUMIFS(Resultados_Dic3!AF$3:AF$99980,Resultados_Dic3!$F$3:$F$99980,Produccion_UO!$K1093,Resultados_Dic3!$D$3:$D$99980,Produccion_UO!$K$1050,Resultados_Dic3!$E$3:$E$99980,Produccion_UO!$J1093,Resultados_Dic3!$A$3:$A$99980,Produccion_UO!$H1093)*$I$1052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L1093" s="21">
        <f>+SUMIFS(Resultados_Dic3!AG$3:AG$99980,Resultados_Dic3!$F$3:$F$99980,Produccion_UO!$K1093,Resultados_Dic3!$D$3:$D$99980,Produccion_UO!$K$1050,Resultados_Dic3!$E$3:$E$99980,Produccion_UO!$J1093,Resultados_Dic3!$A$3:$A$99980,Produccion_UO!$H1093)*$I$1052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M1093" s="21">
        <f>+SUMIFS(Resultados_Dic3!AH$3:AH$99980,Resultados_Dic3!$F$3:$F$99980,Produccion_UO!$K1093,Resultados_Dic3!$D$3:$D$99980,Produccion_UO!$K$1050,Resultados_Dic3!$E$3:$E$99980,Produccion_UO!$J1093,Resultados_Dic3!$A$3:$A$99980,Produccion_UO!$H1093)*$I$1052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N1093" s="21">
        <f>+SUMIFS(Resultados_Dic3!AI$3:AI$99980,Resultados_Dic3!$F$3:$F$99980,Produccion_UO!$K1093,Resultados_Dic3!$D$3:$D$99980,Produccion_UO!$K$1050,Resultados_Dic3!$E$3:$E$99980,Produccion_UO!$J1093,Resultados_Dic3!$A$3:$A$99980,Produccion_UO!$H1093)*$I$1052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O1093" s="21">
        <f>+SUMIFS(Resultados_Dic3!AJ$3:AJ$99980,Resultados_Dic3!$F$3:$F$99980,Produccion_UO!$K1093,Resultados_Dic3!$D$3:$D$99980,Produccion_UO!$K$1050,Resultados_Dic3!$E$3:$E$99980,Produccion_UO!$J1093,Resultados_Dic3!$A$3:$A$99980,Produccion_UO!$H1093)*$I$1052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P1093" s="21">
        <f>+SUMIFS(Resultados_Dic3!AK$3:AK$99980,Resultados_Dic3!$F$3:$F$99980,Produccion_UO!$K1093,Resultados_Dic3!$D$3:$D$99980,Produccion_UO!$K$1050,Resultados_Dic3!$E$3:$E$99980,Produccion_UO!$J1093,Resultados_Dic3!$A$3:$A$99980,Produccion_UO!$H1093)*$I$1052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Q1093" s="21">
        <f>+SUMIFS(Resultados_Dic3!AL$3:AL$99980,Resultados_Dic3!$F$3:$F$99980,Produccion_UO!$K1093,Resultados_Dic3!$D$3:$D$99980,Produccion_UO!$K$1050,Resultados_Dic3!$E$3:$E$99980,Produccion_UO!$J1093,Resultados_Dic3!$A$3:$A$99980,Produccion_UO!$H1093)*$I$1052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R1093" s="21">
        <f>+SUMIFS(Resultados_Dic3!AM$3:AM$99980,Resultados_Dic3!$F$3:$F$99980,Produccion_UO!$K1093,Resultados_Dic3!$D$3:$D$99980,Produccion_UO!$K$1050,Resultados_Dic3!$E$3:$E$99980,Produccion_UO!$J1093,Resultados_Dic3!$A$3:$A$99980,Produccion_UO!$H1093)*$I$1052</f>
        <v>76.820131109324251</v>
      </c>
    </row>
    <row r="1094" spans="6:44" x14ac:dyDescent="0.25">
      <c r="H1094" s="17" t="str">
        <f t="shared" si="272"/>
        <v>DIC7</v>
      </c>
      <c r="I1094" s="24"/>
      <c r="J1094" s="24" t="s">
        <v>38</v>
      </c>
      <c r="K1094" s="108" t="s">
        <v>271</v>
      </c>
      <c r="L1094" s="298" t="s">
        <v>751</v>
      </c>
      <c r="M1094" s="21">
        <f>+SUMIFS(Resultados_Dic3!H$3:H$99980,Resultados_Dic3!$F$3:$F$99980,Produccion_UO!$K1094,Resultados_Dic3!$D$3:$D$99980,Produccion_UO!$K$1050,Resultados_Dic3!$E$3:$E$99980,Produccion_UO!$J1094,Resultados_Dic3!$A$3:$A$99980,Produccion_UO!$H1094)*$I$1053</f>
        <v>57.137304158686668</v>
      </c>
      <c r="N1094" s="21">
        <f>+SUMIFS(Resultados_Dic3!I$3:I$99980,Resultados_Dic3!$F$3:$F$99980,Produccion_UO!$K1094,Resultados_Dic3!$D$3:$D$99980,Produccion_UO!$K$1050,Resultados_Dic3!$E$3:$E$99980,Produccion_UO!$J1094,Resultados_Dic3!$A$3:$A$99980,Produccion_UO!$H1094)*$I$1053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O1094" s="21">
        <f>+SUMIFS(Resultados_Dic3!J$3:J$99980,Resultados_Dic3!$F$3:$F$99980,Produccion_UO!$K1094,Resultados_Dic3!$D$3:$D$99980,Produccion_UO!$K$1050,Resultados_Dic3!$E$3:$E$99980,Produccion_UO!$J1094,Resultados_Dic3!$A$3:$A$99980,Produccion_UO!$H1094)*$I$1053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P1094" s="21">
        <f>+SUMIFS(Resultados_Dic3!K$3:K$99980,Resultados_Dic3!$F$3:$F$99980,Produccion_UO!$K1094,Resultados_Dic3!$D$3:$D$99980,Produccion_UO!$K$1050,Resultados_Dic3!$E$3:$E$99980,Produccion_UO!$J1094,Resultados_Dic3!$A$3:$A$99980,Produccion_UO!$H1094)*$I$1053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Q1094" s="21">
        <f>+SUMIFS(Resultados_Dic3!L$3:L$99980,Resultados_Dic3!$F$3:$F$99980,Produccion_UO!$K1094,Resultados_Dic3!$D$3:$D$99980,Produccion_UO!$K$1050,Resultados_Dic3!$E$3:$E$99980,Produccion_UO!$J1094,Resultados_Dic3!$A$3:$A$99980,Produccion_UO!$H1094)*$I$1053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R1094" s="21">
        <f>+SUMIFS(Resultados_Dic3!M$3:M$99980,Resultados_Dic3!$F$3:$F$99980,Produccion_UO!$K1094,Resultados_Dic3!$D$3:$D$99980,Produccion_UO!$K$1050,Resultados_Dic3!$E$3:$E$99980,Produccion_UO!$J1094,Resultados_Dic3!$A$3:$A$99980,Produccion_UO!$H1094)*$I$1053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S1094" s="21">
        <f>+SUMIFS(Resultados_Dic3!N$3:N$99980,Resultados_Dic3!$F$3:$F$99980,Produccion_UO!$K1094,Resultados_Dic3!$D$3:$D$99980,Produccion_UO!$K$1050,Resultados_Dic3!$E$3:$E$99980,Produccion_UO!$J1094,Resultados_Dic3!$A$3:$A$99980,Produccion_UO!$H1094)*$I$1053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T1094" s="21">
        <f>+SUMIFS(Resultados_Dic3!O$3:O$99980,Resultados_Dic3!$F$3:$F$99980,Produccion_UO!$K1094,Resultados_Dic3!$D$3:$D$99980,Produccion_UO!$K$1050,Resultados_Dic3!$E$3:$E$99980,Produccion_UO!$J1094,Resultados_Dic3!$A$3:$A$99980,Produccion_UO!$H1094)*$I$1053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U1094" s="21">
        <f>+SUMIFS(Resultados_Dic3!P$3:P$99980,Resultados_Dic3!$F$3:$F$99980,Produccion_UO!$K1094,Resultados_Dic3!$D$3:$D$99980,Produccion_UO!$K$1050,Resultados_Dic3!$E$3:$E$99980,Produccion_UO!$J1094,Resultados_Dic3!$A$3:$A$99980,Produccion_UO!$H1094)*$I$1053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V1094" s="21">
        <f>+SUMIFS(Resultados_Dic3!Q$3:Q$99980,Resultados_Dic3!$F$3:$F$99980,Produccion_UO!$K1094,Resultados_Dic3!$D$3:$D$99980,Produccion_UO!$K$1050,Resultados_Dic3!$E$3:$E$99980,Produccion_UO!$J1094,Resultados_Dic3!$A$3:$A$99980,Produccion_UO!$H1094)*$I$1053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W1094" s="21">
        <f>+SUMIFS(Resultados_Dic3!R$3:R$99980,Resultados_Dic3!$F$3:$F$99980,Produccion_UO!$K1094,Resultados_Dic3!$D$3:$D$99980,Produccion_UO!$K$1050,Resultados_Dic3!$E$3:$E$99980,Produccion_UO!$J1094,Resultados_Dic3!$A$3:$A$99980,Produccion_UO!$H1094)*$I$1053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X1094" s="21">
        <f>+SUMIFS(Resultados_Dic3!S$3:S$99980,Resultados_Dic3!$F$3:$F$99980,Produccion_UO!$K1094,Resultados_Dic3!$D$3:$D$99980,Produccion_UO!$K$1050,Resultados_Dic3!$E$3:$E$99980,Produccion_UO!$J1094,Resultados_Dic3!$A$3:$A$99980,Produccion_UO!$H1094)*$I$1053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Y1094" s="21">
        <f>+SUMIFS(Resultados_Dic3!T$3:T$99980,Resultados_Dic3!$F$3:$F$99980,Produccion_UO!$K1094,Resultados_Dic3!$D$3:$D$99980,Produccion_UO!$K$1050,Resultados_Dic3!$E$3:$E$99980,Produccion_UO!$J1094,Resultados_Dic3!$A$3:$A$99980,Produccion_UO!$H1094)*$I$1053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Z1094" s="21">
        <f>+SUMIFS(Resultados_Dic3!U$3:U$99980,Resultados_Dic3!$F$3:$F$99980,Produccion_UO!$K1094,Resultados_Dic3!$D$3:$D$99980,Produccion_UO!$K$1050,Resultados_Dic3!$E$3:$E$99980,Produccion_UO!$J1094,Resultados_Dic3!$A$3:$A$99980,Produccion_UO!$H1094)*$I$1053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A1094" s="21">
        <f>+SUMIFS(Resultados_Dic3!V$3:V$99980,Resultados_Dic3!$F$3:$F$99980,Produccion_UO!$K1094,Resultados_Dic3!$D$3:$D$99980,Produccion_UO!$K$1050,Resultados_Dic3!$E$3:$E$99980,Produccion_UO!$J1094,Resultados_Dic3!$A$3:$A$99980,Produccion_UO!$H1094)*$I$1053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B1094" s="21">
        <f>+SUMIFS(Resultados_Dic3!W$3:W$99980,Resultados_Dic3!$F$3:$F$99980,Produccion_UO!$K1094,Resultados_Dic3!$D$3:$D$99980,Produccion_UO!$K$1050,Resultados_Dic3!$E$3:$E$99980,Produccion_UO!$J1094,Resultados_Dic3!$A$3:$A$99980,Produccion_UO!$H1094)*$I$1053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C1094" s="21">
        <f>+SUMIFS(Resultados_Dic3!X$3:X$99980,Resultados_Dic3!$F$3:$F$99980,Produccion_UO!$K1094,Resultados_Dic3!$D$3:$D$99980,Produccion_UO!$K$1050,Resultados_Dic3!$E$3:$E$99980,Produccion_UO!$J1094,Resultados_Dic3!$A$3:$A$99980,Produccion_UO!$H1094)*$I$1053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D1094" s="21">
        <f>+SUMIFS(Resultados_Dic3!Y$3:Y$99980,Resultados_Dic3!$F$3:$F$99980,Produccion_UO!$K1094,Resultados_Dic3!$D$3:$D$99980,Produccion_UO!$K$1050,Resultados_Dic3!$E$3:$E$99980,Produccion_UO!$J1094,Resultados_Dic3!$A$3:$A$99980,Produccion_UO!$H1094)*$I$1053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E1094" s="21">
        <f>+SUMIFS(Resultados_Dic3!Z$3:Z$99980,Resultados_Dic3!$F$3:$F$99980,Produccion_UO!$K1094,Resultados_Dic3!$D$3:$D$99980,Produccion_UO!$K$1050,Resultados_Dic3!$E$3:$E$99980,Produccion_UO!$J1094,Resultados_Dic3!$A$3:$A$99980,Produccion_UO!$H1094)*$I$1053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F1094" s="21">
        <f>+SUMIFS(Resultados_Dic3!AA$3:AA$99980,Resultados_Dic3!$F$3:$F$99980,Produccion_UO!$K1094,Resultados_Dic3!$D$3:$D$99980,Produccion_UO!$K$1050,Resultados_Dic3!$E$3:$E$99980,Produccion_UO!$J1094,Resultados_Dic3!$A$3:$A$99980,Produccion_UO!$H1094)*$I$1053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G1094" s="21">
        <f>+SUMIFS(Resultados_Dic3!AB$3:AB$99980,Resultados_Dic3!$F$3:$F$99980,Produccion_UO!$K1094,Resultados_Dic3!$D$3:$D$99980,Produccion_UO!$K$1050,Resultados_Dic3!$E$3:$E$99980,Produccion_UO!$J1094,Resultados_Dic3!$A$3:$A$99980,Produccion_UO!$H1094)*$I$1053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H1094" s="21">
        <f>+SUMIFS(Resultados_Dic3!AC$3:AC$99980,Resultados_Dic3!$F$3:$F$99980,Produccion_UO!$K1094,Resultados_Dic3!$D$3:$D$99980,Produccion_UO!$K$1050,Resultados_Dic3!$E$3:$E$99980,Produccion_UO!$J1094,Resultados_Dic3!$A$3:$A$99980,Produccion_UO!$H1094)*$I$1053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I1094" s="21">
        <f>+SUMIFS(Resultados_Dic3!AD$3:AD$99980,Resultados_Dic3!$F$3:$F$99980,Produccion_UO!$K1094,Resultados_Dic3!$D$3:$D$99980,Produccion_UO!$K$1050,Resultados_Dic3!$E$3:$E$99980,Produccion_UO!$J1094,Resultados_Dic3!$A$3:$A$99980,Produccion_UO!$H1094)*$I$1053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J1094" s="21">
        <f>+SUMIFS(Resultados_Dic3!AE$3:AE$99980,Resultados_Dic3!$F$3:$F$99980,Produccion_UO!$K1094,Resultados_Dic3!$D$3:$D$99980,Produccion_UO!$K$1050,Resultados_Dic3!$E$3:$E$99980,Produccion_UO!$J1094,Resultados_Dic3!$A$3:$A$99980,Produccion_UO!$H1094)*$I$1053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K1094" s="21">
        <f>+SUMIFS(Resultados_Dic3!AF$3:AF$99980,Resultados_Dic3!$F$3:$F$99980,Produccion_UO!$K1094,Resultados_Dic3!$D$3:$D$99980,Produccion_UO!$K$1050,Resultados_Dic3!$E$3:$E$99980,Produccion_UO!$J1094,Resultados_Dic3!$A$3:$A$99980,Produccion_UO!$H1094)*$I$1053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L1094" s="21">
        <f>+SUMIFS(Resultados_Dic3!AG$3:AG$99980,Resultados_Dic3!$F$3:$F$99980,Produccion_UO!$K1094,Resultados_Dic3!$D$3:$D$99980,Produccion_UO!$K$1050,Resultados_Dic3!$E$3:$E$99980,Produccion_UO!$J1094,Resultados_Dic3!$A$3:$A$99980,Produccion_UO!$H1094)*$I$1053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M1094" s="21">
        <f>+SUMIFS(Resultados_Dic3!AH$3:AH$99980,Resultados_Dic3!$F$3:$F$99980,Produccion_UO!$K1094,Resultados_Dic3!$D$3:$D$99980,Produccion_UO!$K$1050,Resultados_Dic3!$E$3:$E$99980,Produccion_UO!$J1094,Resultados_Dic3!$A$3:$A$99980,Produccion_UO!$H1094)*$I$1053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N1094" s="21">
        <f>+SUMIFS(Resultados_Dic3!AI$3:AI$99980,Resultados_Dic3!$F$3:$F$99980,Produccion_UO!$K1094,Resultados_Dic3!$D$3:$D$99980,Produccion_UO!$K$1050,Resultados_Dic3!$E$3:$E$99980,Produccion_UO!$J1094,Resultados_Dic3!$A$3:$A$99980,Produccion_UO!$H1094)*$I$1053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O1094" s="21">
        <f>+SUMIFS(Resultados_Dic3!AJ$3:AJ$99980,Resultados_Dic3!$F$3:$F$99980,Produccion_UO!$K1094,Resultados_Dic3!$D$3:$D$99980,Produccion_UO!$K$1050,Resultados_Dic3!$E$3:$E$99980,Produccion_UO!$J1094,Resultados_Dic3!$A$3:$A$99980,Produccion_UO!$H1094)*$I$1053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P1094" s="21">
        <f>+SUMIFS(Resultados_Dic3!AK$3:AK$99980,Resultados_Dic3!$F$3:$F$99980,Produccion_UO!$K1094,Resultados_Dic3!$D$3:$D$99980,Produccion_UO!$K$1050,Resultados_Dic3!$E$3:$E$99980,Produccion_UO!$J1094,Resultados_Dic3!$A$3:$A$99980,Produccion_UO!$H1094)*$I$1053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Q1094" s="21">
        <f>+SUMIFS(Resultados_Dic3!AL$3:AL$99980,Resultados_Dic3!$F$3:$F$99980,Produccion_UO!$K1094,Resultados_Dic3!$D$3:$D$99980,Produccion_UO!$K$1050,Resultados_Dic3!$E$3:$E$99980,Produccion_UO!$J1094,Resultados_Dic3!$A$3:$A$99980,Produccion_UO!$H1094)*$I$1053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R1094" s="21">
        <f>+SUMIFS(Resultados_Dic3!AM$3:AM$99980,Resultados_Dic3!$F$3:$F$99980,Produccion_UO!$K1094,Resultados_Dic3!$D$3:$D$99980,Produccion_UO!$K$1050,Resultados_Dic3!$E$3:$E$99980,Produccion_UO!$J1094,Resultados_Dic3!$A$3:$A$99980,Produccion_UO!$H1094)*$I$1053</f>
        <v>65.344583896027643</v>
      </c>
    </row>
    <row r="1095" spans="6:44" x14ac:dyDescent="0.25">
      <c r="H1095" s="17" t="str">
        <f t="shared" si="272"/>
        <v>DIC7</v>
      </c>
      <c r="I1095" s="24"/>
      <c r="J1095" s="24" t="s">
        <v>39</v>
      </c>
      <c r="K1095" s="108" t="s">
        <v>271</v>
      </c>
      <c r="L1095" s="298" t="s">
        <v>759</v>
      </c>
      <c r="M1095" s="21">
        <f>+SUMIFS(Resultados_Dic3!H$3:H$99980,Resultados_Dic3!$F$3:$F$99980,Produccion_UO!$K1095,Resultados_Dic3!$D$3:$D$99980,Produccion_UO!$K$1050,Resultados_Dic3!$E$3:$E$99980,Produccion_UO!$J1095,Resultados_Dic3!$A$3:$A$99980,Produccion_UO!$H1095)*$I$1054</f>
        <v>35.623927471200609</v>
      </c>
      <c r="N1095" s="21">
        <f>+SUMIFS(Resultados_Dic3!I$3:I$99980,Resultados_Dic3!$F$3:$F$99980,Produccion_UO!$K1095,Resultados_Dic3!$D$3:$D$99980,Produccion_UO!$K$1050,Resultados_Dic3!$E$3:$E$99980,Produccion_UO!$J1095,Resultados_Dic3!$A$3:$A$99980,Produccion_UO!$H1095)*$I$1054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O1095" s="21">
        <f>+SUMIFS(Resultados_Dic3!J$3:J$99980,Resultados_Dic3!$F$3:$F$99980,Produccion_UO!$K1095,Resultados_Dic3!$D$3:$D$99980,Produccion_UO!$K$1050,Resultados_Dic3!$E$3:$E$99980,Produccion_UO!$J1095,Resultados_Dic3!$A$3:$A$99980,Produccion_UO!$H1095)*$I$1054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P1095" s="21">
        <f>+SUMIFS(Resultados_Dic3!K$3:K$99980,Resultados_Dic3!$F$3:$F$99980,Produccion_UO!$K1095,Resultados_Dic3!$D$3:$D$99980,Produccion_UO!$K$1050,Resultados_Dic3!$E$3:$E$99980,Produccion_UO!$J1095,Resultados_Dic3!$A$3:$A$99980,Produccion_UO!$H1095)*$I$1054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Q1095" s="21">
        <f>+SUMIFS(Resultados_Dic3!L$3:L$99980,Resultados_Dic3!$F$3:$F$99980,Produccion_UO!$K1095,Resultados_Dic3!$D$3:$D$99980,Produccion_UO!$K$1050,Resultados_Dic3!$E$3:$E$99980,Produccion_UO!$J1095,Resultados_Dic3!$A$3:$A$99980,Produccion_UO!$H1095)*$I$1054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R1095" s="21">
        <f>+SUMIFS(Resultados_Dic3!M$3:M$99980,Resultados_Dic3!$F$3:$F$99980,Produccion_UO!$K1095,Resultados_Dic3!$D$3:$D$99980,Produccion_UO!$K$1050,Resultados_Dic3!$E$3:$E$99980,Produccion_UO!$J1095,Resultados_Dic3!$A$3:$A$99980,Produccion_UO!$H1095)*$I$1054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S1095" s="21">
        <f>+SUMIFS(Resultados_Dic3!N$3:N$99980,Resultados_Dic3!$F$3:$F$99980,Produccion_UO!$K1095,Resultados_Dic3!$D$3:$D$99980,Produccion_UO!$K$1050,Resultados_Dic3!$E$3:$E$99980,Produccion_UO!$J1095,Resultados_Dic3!$A$3:$A$99980,Produccion_UO!$H1095)*$I$1054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T1095" s="21">
        <f>+SUMIFS(Resultados_Dic3!O$3:O$99980,Resultados_Dic3!$F$3:$F$99980,Produccion_UO!$K1095,Resultados_Dic3!$D$3:$D$99980,Produccion_UO!$K$1050,Resultados_Dic3!$E$3:$E$99980,Produccion_UO!$J1095,Resultados_Dic3!$A$3:$A$99980,Produccion_UO!$H1095)*$I$1054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U1095" s="21">
        <f>+SUMIFS(Resultados_Dic3!P$3:P$99980,Resultados_Dic3!$F$3:$F$99980,Produccion_UO!$K1095,Resultados_Dic3!$D$3:$D$99980,Produccion_UO!$K$1050,Resultados_Dic3!$E$3:$E$99980,Produccion_UO!$J1095,Resultados_Dic3!$A$3:$A$99980,Produccion_UO!$H1095)*$I$1054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V1095" s="21">
        <f>+SUMIFS(Resultados_Dic3!Q$3:Q$99980,Resultados_Dic3!$F$3:$F$99980,Produccion_UO!$K1095,Resultados_Dic3!$D$3:$D$99980,Produccion_UO!$K$1050,Resultados_Dic3!$E$3:$E$99980,Produccion_UO!$J1095,Resultados_Dic3!$A$3:$A$99980,Produccion_UO!$H1095)*$I$1054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W1095" s="21">
        <f>+SUMIFS(Resultados_Dic3!R$3:R$99980,Resultados_Dic3!$F$3:$F$99980,Produccion_UO!$K1095,Resultados_Dic3!$D$3:$D$99980,Produccion_UO!$K$1050,Resultados_Dic3!$E$3:$E$99980,Produccion_UO!$J1095,Resultados_Dic3!$A$3:$A$99980,Produccion_UO!$H1095)*$I$1054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X1095" s="21">
        <f>+SUMIFS(Resultados_Dic3!S$3:S$99980,Resultados_Dic3!$F$3:$F$99980,Produccion_UO!$K1095,Resultados_Dic3!$D$3:$D$99980,Produccion_UO!$K$1050,Resultados_Dic3!$E$3:$E$99980,Produccion_UO!$J1095,Resultados_Dic3!$A$3:$A$99980,Produccion_UO!$H1095)*$I$1054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Y1095" s="21">
        <f>+SUMIFS(Resultados_Dic3!T$3:T$99980,Resultados_Dic3!$F$3:$F$99980,Produccion_UO!$K1095,Resultados_Dic3!$D$3:$D$99980,Produccion_UO!$K$1050,Resultados_Dic3!$E$3:$E$99980,Produccion_UO!$J1095,Resultados_Dic3!$A$3:$A$99980,Produccion_UO!$H1095)*$I$1054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Z1095" s="21">
        <f>+SUMIFS(Resultados_Dic3!U$3:U$99980,Resultados_Dic3!$F$3:$F$99980,Produccion_UO!$K1095,Resultados_Dic3!$D$3:$D$99980,Produccion_UO!$K$1050,Resultados_Dic3!$E$3:$E$99980,Produccion_UO!$J1095,Resultados_Dic3!$A$3:$A$99980,Produccion_UO!$H1095)*$I$1054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A1095" s="21">
        <f>+SUMIFS(Resultados_Dic3!V$3:V$99980,Resultados_Dic3!$F$3:$F$99980,Produccion_UO!$K1095,Resultados_Dic3!$D$3:$D$99980,Produccion_UO!$K$1050,Resultados_Dic3!$E$3:$E$99980,Produccion_UO!$J1095,Resultados_Dic3!$A$3:$A$99980,Produccion_UO!$H1095)*$I$1054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B1095" s="21">
        <f>+SUMIFS(Resultados_Dic3!W$3:W$99980,Resultados_Dic3!$F$3:$F$99980,Produccion_UO!$K1095,Resultados_Dic3!$D$3:$D$99980,Produccion_UO!$K$1050,Resultados_Dic3!$E$3:$E$99980,Produccion_UO!$J1095,Resultados_Dic3!$A$3:$A$99980,Produccion_UO!$H1095)*$I$1054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C1095" s="21">
        <f>+SUMIFS(Resultados_Dic3!X$3:X$99980,Resultados_Dic3!$F$3:$F$99980,Produccion_UO!$K1095,Resultados_Dic3!$D$3:$D$99980,Produccion_UO!$K$1050,Resultados_Dic3!$E$3:$E$99980,Produccion_UO!$J1095,Resultados_Dic3!$A$3:$A$99980,Produccion_UO!$H1095)*$I$1054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D1095" s="21">
        <f>+SUMIFS(Resultados_Dic3!Y$3:Y$99980,Resultados_Dic3!$F$3:$F$99980,Produccion_UO!$K1095,Resultados_Dic3!$D$3:$D$99980,Produccion_UO!$K$1050,Resultados_Dic3!$E$3:$E$99980,Produccion_UO!$J1095,Resultados_Dic3!$A$3:$A$99980,Produccion_UO!$H1095)*$I$1054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E1095" s="21">
        <f>+SUMIFS(Resultados_Dic3!Z$3:Z$99980,Resultados_Dic3!$F$3:$F$99980,Produccion_UO!$K1095,Resultados_Dic3!$D$3:$D$99980,Produccion_UO!$K$1050,Resultados_Dic3!$E$3:$E$99980,Produccion_UO!$J1095,Resultados_Dic3!$A$3:$A$99980,Produccion_UO!$H1095)*$I$1054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F1095" s="21">
        <f>+SUMIFS(Resultados_Dic3!AA$3:AA$99980,Resultados_Dic3!$F$3:$F$99980,Produccion_UO!$K1095,Resultados_Dic3!$D$3:$D$99980,Produccion_UO!$K$1050,Resultados_Dic3!$E$3:$E$99980,Produccion_UO!$J1095,Resultados_Dic3!$A$3:$A$99980,Produccion_UO!$H1095)*$I$1054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G1095" s="21">
        <f>+SUMIFS(Resultados_Dic3!AB$3:AB$99980,Resultados_Dic3!$F$3:$F$99980,Produccion_UO!$K1095,Resultados_Dic3!$D$3:$D$99980,Produccion_UO!$K$1050,Resultados_Dic3!$E$3:$E$99980,Produccion_UO!$J1095,Resultados_Dic3!$A$3:$A$99980,Produccion_UO!$H1095)*$I$1054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H1095" s="21">
        <f>+SUMIFS(Resultados_Dic3!AC$3:AC$99980,Resultados_Dic3!$F$3:$F$99980,Produccion_UO!$K1095,Resultados_Dic3!$D$3:$D$99980,Produccion_UO!$K$1050,Resultados_Dic3!$E$3:$E$99980,Produccion_UO!$J1095,Resultados_Dic3!$A$3:$A$99980,Produccion_UO!$H1095)*$I$1054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I1095" s="21">
        <f>+SUMIFS(Resultados_Dic3!AD$3:AD$99980,Resultados_Dic3!$F$3:$F$99980,Produccion_UO!$K1095,Resultados_Dic3!$D$3:$D$99980,Produccion_UO!$K$1050,Resultados_Dic3!$E$3:$E$99980,Produccion_UO!$J1095,Resultados_Dic3!$A$3:$A$99980,Produccion_UO!$H1095)*$I$1054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J1095" s="21">
        <f>+SUMIFS(Resultados_Dic3!AE$3:AE$99980,Resultados_Dic3!$F$3:$F$99980,Produccion_UO!$K1095,Resultados_Dic3!$D$3:$D$99980,Produccion_UO!$K$1050,Resultados_Dic3!$E$3:$E$99980,Produccion_UO!$J1095,Resultados_Dic3!$A$3:$A$99980,Produccion_UO!$H1095)*$I$1054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K1095" s="21">
        <f>+SUMIFS(Resultados_Dic3!AF$3:AF$99980,Resultados_Dic3!$F$3:$F$99980,Produccion_UO!$K1095,Resultados_Dic3!$D$3:$D$99980,Produccion_UO!$K$1050,Resultados_Dic3!$E$3:$E$99980,Produccion_UO!$J1095,Resultados_Dic3!$A$3:$A$99980,Produccion_UO!$H1095)*$I$1054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L1095" s="21">
        <f>+SUMIFS(Resultados_Dic3!AG$3:AG$99980,Resultados_Dic3!$F$3:$F$99980,Produccion_UO!$K1095,Resultados_Dic3!$D$3:$D$99980,Produccion_UO!$K$1050,Resultados_Dic3!$E$3:$E$99980,Produccion_UO!$J1095,Resultados_Dic3!$A$3:$A$99980,Produccion_UO!$H1095)*$I$1054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M1095" s="21">
        <f>+SUMIFS(Resultados_Dic3!AH$3:AH$99980,Resultados_Dic3!$F$3:$F$99980,Produccion_UO!$K1095,Resultados_Dic3!$D$3:$D$99980,Produccion_UO!$K$1050,Resultados_Dic3!$E$3:$E$99980,Produccion_UO!$J1095,Resultados_Dic3!$A$3:$A$99980,Produccion_UO!$H1095)*$I$1054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N1095" s="21">
        <f>+SUMIFS(Resultados_Dic3!AI$3:AI$99980,Resultados_Dic3!$F$3:$F$99980,Produccion_UO!$K1095,Resultados_Dic3!$D$3:$D$99980,Produccion_UO!$K$1050,Resultados_Dic3!$E$3:$E$99980,Produccion_UO!$J1095,Resultados_Dic3!$A$3:$A$99980,Produccion_UO!$H1095)*$I$1054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O1095" s="21">
        <f>+SUMIFS(Resultados_Dic3!AJ$3:AJ$99980,Resultados_Dic3!$F$3:$F$99980,Produccion_UO!$K1095,Resultados_Dic3!$D$3:$D$99980,Produccion_UO!$K$1050,Resultados_Dic3!$E$3:$E$99980,Produccion_UO!$J1095,Resultados_Dic3!$A$3:$A$99980,Produccion_UO!$H1095)*$I$1054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P1095" s="21">
        <f>+SUMIFS(Resultados_Dic3!AK$3:AK$99980,Resultados_Dic3!$F$3:$F$99980,Produccion_UO!$K1095,Resultados_Dic3!$D$3:$D$99980,Produccion_UO!$K$1050,Resultados_Dic3!$E$3:$E$99980,Produccion_UO!$J1095,Resultados_Dic3!$A$3:$A$99980,Produccion_UO!$H1095)*$I$1054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Q1095" s="21">
        <f>+SUMIFS(Resultados_Dic3!AL$3:AL$99980,Resultados_Dic3!$F$3:$F$99980,Produccion_UO!$K1095,Resultados_Dic3!$D$3:$D$99980,Produccion_UO!$K$1050,Resultados_Dic3!$E$3:$E$99980,Produccion_UO!$J1095,Resultados_Dic3!$A$3:$A$99980,Produccion_UO!$H1095)*$I$1054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R1095" s="21">
        <f>+SUMIFS(Resultados_Dic3!AM$3:AM$99980,Resultados_Dic3!$F$3:$F$99980,Produccion_UO!$K1095,Resultados_Dic3!$D$3:$D$99980,Produccion_UO!$K$1050,Resultados_Dic3!$E$3:$E$99980,Produccion_UO!$J1095,Resultados_Dic3!$A$3:$A$99980,Produccion_UO!$H1095)*$I$1054</f>
        <v>40.74099665050398</v>
      </c>
    </row>
    <row r="1096" spans="6:44" x14ac:dyDescent="0.25">
      <c r="H1096" s="17" t="str">
        <f t="shared" si="272"/>
        <v>DIC7</v>
      </c>
      <c r="I1096" s="24"/>
      <c r="J1096" s="24" t="s">
        <v>41</v>
      </c>
      <c r="K1096" s="108" t="s">
        <v>271</v>
      </c>
      <c r="L1096" s="298" t="s">
        <v>760</v>
      </c>
      <c r="M1096" s="21">
        <f>+SUMIFS(Resultados_Dic3!H$3:H$99980,Resultados_Dic3!$F$3:$F$99980,Produccion_UO!$K1096,Resultados_Dic3!$D$3:$D$99980,Produccion_UO!$K$1050,Resultados_Dic3!$E$3:$E$99980,Produccion_UO!$J1096,Resultados_Dic3!$A$3:$A$99980,Produccion_UO!$H1096)*$I$1055</f>
        <v>18.773532450215747</v>
      </c>
      <c r="N1096" s="21">
        <f>+SUMIFS(Resultados_Dic3!I$3:I$99980,Resultados_Dic3!$F$3:$F$99980,Produccion_UO!$K1096,Resultados_Dic3!$D$3:$D$99980,Produccion_UO!$K$1050,Resultados_Dic3!$E$3:$E$99980,Produccion_UO!$J1096,Resultados_Dic3!$A$3:$A$99980,Produccion_UO!$H1096)*$I$1055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O1096" s="21">
        <f>+SUMIFS(Resultados_Dic3!J$3:J$99980,Resultados_Dic3!$F$3:$F$99980,Produccion_UO!$K1096,Resultados_Dic3!$D$3:$D$99980,Produccion_UO!$K$1050,Resultados_Dic3!$E$3:$E$99980,Produccion_UO!$J1096,Resultados_Dic3!$A$3:$A$99980,Produccion_UO!$H1096)*$I$1055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P1096" s="21">
        <f>+SUMIFS(Resultados_Dic3!K$3:K$99980,Resultados_Dic3!$F$3:$F$99980,Produccion_UO!$K1096,Resultados_Dic3!$D$3:$D$99980,Produccion_UO!$K$1050,Resultados_Dic3!$E$3:$E$99980,Produccion_UO!$J1096,Resultados_Dic3!$A$3:$A$99980,Produccion_UO!$H1096)*$I$1055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Q1096" s="21">
        <f>+SUMIFS(Resultados_Dic3!L$3:L$99980,Resultados_Dic3!$F$3:$F$99980,Produccion_UO!$K1096,Resultados_Dic3!$D$3:$D$99980,Produccion_UO!$K$1050,Resultados_Dic3!$E$3:$E$99980,Produccion_UO!$J1096,Resultados_Dic3!$A$3:$A$99980,Produccion_UO!$H1096)*$I$1055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R1096" s="21">
        <f>+SUMIFS(Resultados_Dic3!M$3:M$99980,Resultados_Dic3!$F$3:$F$99980,Produccion_UO!$K1096,Resultados_Dic3!$D$3:$D$99980,Produccion_UO!$K$1050,Resultados_Dic3!$E$3:$E$99980,Produccion_UO!$J1096,Resultados_Dic3!$A$3:$A$99980,Produccion_UO!$H1096)*$I$1055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S1096" s="21">
        <f>+SUMIFS(Resultados_Dic3!N$3:N$99980,Resultados_Dic3!$F$3:$F$99980,Produccion_UO!$K1096,Resultados_Dic3!$D$3:$D$99980,Produccion_UO!$K$1050,Resultados_Dic3!$E$3:$E$99980,Produccion_UO!$J1096,Resultados_Dic3!$A$3:$A$99980,Produccion_UO!$H1096)*$I$1055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T1096" s="21">
        <f>+SUMIFS(Resultados_Dic3!O$3:O$99980,Resultados_Dic3!$F$3:$F$99980,Produccion_UO!$K1096,Resultados_Dic3!$D$3:$D$99980,Produccion_UO!$K$1050,Resultados_Dic3!$E$3:$E$99980,Produccion_UO!$J1096,Resultados_Dic3!$A$3:$A$99980,Produccion_UO!$H1096)*$I$1055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U1096" s="21">
        <f>+SUMIFS(Resultados_Dic3!P$3:P$99980,Resultados_Dic3!$F$3:$F$99980,Produccion_UO!$K1096,Resultados_Dic3!$D$3:$D$99980,Produccion_UO!$K$1050,Resultados_Dic3!$E$3:$E$99980,Produccion_UO!$J1096,Resultados_Dic3!$A$3:$A$99980,Produccion_UO!$H1096)*$I$1055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V1096" s="21">
        <f>+SUMIFS(Resultados_Dic3!Q$3:Q$99980,Resultados_Dic3!$F$3:$F$99980,Produccion_UO!$K1096,Resultados_Dic3!$D$3:$D$99980,Produccion_UO!$K$1050,Resultados_Dic3!$E$3:$E$99980,Produccion_UO!$J1096,Resultados_Dic3!$A$3:$A$99980,Produccion_UO!$H1096)*$I$1055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W1096" s="21">
        <f>+SUMIFS(Resultados_Dic3!R$3:R$99980,Resultados_Dic3!$F$3:$F$99980,Produccion_UO!$K1096,Resultados_Dic3!$D$3:$D$99980,Produccion_UO!$K$1050,Resultados_Dic3!$E$3:$E$99980,Produccion_UO!$J1096,Resultados_Dic3!$A$3:$A$99980,Produccion_UO!$H1096)*$I$1055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X1096" s="21">
        <f>+SUMIFS(Resultados_Dic3!S$3:S$99980,Resultados_Dic3!$F$3:$F$99980,Produccion_UO!$K1096,Resultados_Dic3!$D$3:$D$99980,Produccion_UO!$K$1050,Resultados_Dic3!$E$3:$E$99980,Produccion_UO!$J1096,Resultados_Dic3!$A$3:$A$99980,Produccion_UO!$H1096)*$I$1055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Y1096" s="21">
        <f>+SUMIFS(Resultados_Dic3!T$3:T$99980,Resultados_Dic3!$F$3:$F$99980,Produccion_UO!$K1096,Resultados_Dic3!$D$3:$D$99980,Produccion_UO!$K$1050,Resultados_Dic3!$E$3:$E$99980,Produccion_UO!$J1096,Resultados_Dic3!$A$3:$A$99980,Produccion_UO!$H1096)*$I$1055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Z1096" s="21">
        <f>+SUMIFS(Resultados_Dic3!U$3:U$99980,Resultados_Dic3!$F$3:$F$99980,Produccion_UO!$K1096,Resultados_Dic3!$D$3:$D$99980,Produccion_UO!$K$1050,Resultados_Dic3!$E$3:$E$99980,Produccion_UO!$J1096,Resultados_Dic3!$A$3:$A$99980,Produccion_UO!$H1096)*$I$1055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A1096" s="21">
        <f>+SUMIFS(Resultados_Dic3!V$3:V$99980,Resultados_Dic3!$F$3:$F$99980,Produccion_UO!$K1096,Resultados_Dic3!$D$3:$D$99980,Produccion_UO!$K$1050,Resultados_Dic3!$E$3:$E$99980,Produccion_UO!$J1096,Resultados_Dic3!$A$3:$A$99980,Produccion_UO!$H1096)*$I$1055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B1096" s="21">
        <f>+SUMIFS(Resultados_Dic3!W$3:W$99980,Resultados_Dic3!$F$3:$F$99980,Produccion_UO!$K1096,Resultados_Dic3!$D$3:$D$99980,Produccion_UO!$K$1050,Resultados_Dic3!$E$3:$E$99980,Produccion_UO!$J1096,Resultados_Dic3!$A$3:$A$99980,Produccion_UO!$H1096)*$I$1055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C1096" s="21">
        <f>+SUMIFS(Resultados_Dic3!X$3:X$99980,Resultados_Dic3!$F$3:$F$99980,Produccion_UO!$K1096,Resultados_Dic3!$D$3:$D$99980,Produccion_UO!$K$1050,Resultados_Dic3!$E$3:$E$99980,Produccion_UO!$J1096,Resultados_Dic3!$A$3:$A$99980,Produccion_UO!$H1096)*$I$1055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D1096" s="21">
        <f>+SUMIFS(Resultados_Dic3!Y$3:Y$99980,Resultados_Dic3!$F$3:$F$99980,Produccion_UO!$K1096,Resultados_Dic3!$D$3:$D$99980,Produccion_UO!$K$1050,Resultados_Dic3!$E$3:$E$99980,Produccion_UO!$J1096,Resultados_Dic3!$A$3:$A$99980,Produccion_UO!$H1096)*$I$1055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E1096" s="21">
        <f>+SUMIFS(Resultados_Dic3!Z$3:Z$99980,Resultados_Dic3!$F$3:$F$99980,Produccion_UO!$K1096,Resultados_Dic3!$D$3:$D$99980,Produccion_UO!$K$1050,Resultados_Dic3!$E$3:$E$99980,Produccion_UO!$J1096,Resultados_Dic3!$A$3:$A$99980,Produccion_UO!$H1096)*$I$1055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F1096" s="21">
        <f>+SUMIFS(Resultados_Dic3!AA$3:AA$99980,Resultados_Dic3!$F$3:$F$99980,Produccion_UO!$K1096,Resultados_Dic3!$D$3:$D$99980,Produccion_UO!$K$1050,Resultados_Dic3!$E$3:$E$99980,Produccion_UO!$J1096,Resultados_Dic3!$A$3:$A$99980,Produccion_UO!$H1096)*$I$1055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G1096" s="21">
        <f>+SUMIFS(Resultados_Dic3!AB$3:AB$99980,Resultados_Dic3!$F$3:$F$99980,Produccion_UO!$K1096,Resultados_Dic3!$D$3:$D$99980,Produccion_UO!$K$1050,Resultados_Dic3!$E$3:$E$99980,Produccion_UO!$J1096,Resultados_Dic3!$A$3:$A$99980,Produccion_UO!$H1096)*$I$1055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H1096" s="21">
        <f>+SUMIFS(Resultados_Dic3!AC$3:AC$99980,Resultados_Dic3!$F$3:$F$99980,Produccion_UO!$K1096,Resultados_Dic3!$D$3:$D$99980,Produccion_UO!$K$1050,Resultados_Dic3!$E$3:$E$99980,Produccion_UO!$J1096,Resultados_Dic3!$A$3:$A$99980,Produccion_UO!$H1096)*$I$1055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I1096" s="21">
        <f>+SUMIFS(Resultados_Dic3!AD$3:AD$99980,Resultados_Dic3!$F$3:$F$99980,Produccion_UO!$K1096,Resultados_Dic3!$D$3:$D$99980,Produccion_UO!$K$1050,Resultados_Dic3!$E$3:$E$99980,Produccion_UO!$J1096,Resultados_Dic3!$A$3:$A$99980,Produccion_UO!$H1096)*$I$1055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J1096" s="21">
        <f>+SUMIFS(Resultados_Dic3!AE$3:AE$99980,Resultados_Dic3!$F$3:$F$99980,Produccion_UO!$K1096,Resultados_Dic3!$D$3:$D$99980,Produccion_UO!$K$1050,Resultados_Dic3!$E$3:$E$99980,Produccion_UO!$J1096,Resultados_Dic3!$A$3:$A$99980,Produccion_UO!$H1096)*$I$1055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K1096" s="21">
        <f>+SUMIFS(Resultados_Dic3!AF$3:AF$99980,Resultados_Dic3!$F$3:$F$99980,Produccion_UO!$K1096,Resultados_Dic3!$D$3:$D$99980,Produccion_UO!$K$1050,Resultados_Dic3!$E$3:$E$99980,Produccion_UO!$J1096,Resultados_Dic3!$A$3:$A$99980,Produccion_UO!$H1096)*$I$1055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L1096" s="21">
        <f>+SUMIFS(Resultados_Dic3!AG$3:AG$99980,Resultados_Dic3!$F$3:$F$99980,Produccion_UO!$K1096,Resultados_Dic3!$D$3:$D$99980,Produccion_UO!$K$1050,Resultados_Dic3!$E$3:$E$99980,Produccion_UO!$J1096,Resultados_Dic3!$A$3:$A$99980,Produccion_UO!$H1096)*$I$1055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M1096" s="21">
        <f>+SUMIFS(Resultados_Dic3!AH$3:AH$99980,Resultados_Dic3!$F$3:$F$99980,Produccion_UO!$K1096,Resultados_Dic3!$D$3:$D$99980,Produccion_UO!$K$1050,Resultados_Dic3!$E$3:$E$99980,Produccion_UO!$J1096,Resultados_Dic3!$A$3:$A$99980,Produccion_UO!$H1096)*$I$1055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N1096" s="21">
        <f>+SUMIFS(Resultados_Dic3!AI$3:AI$99980,Resultados_Dic3!$F$3:$F$99980,Produccion_UO!$K1096,Resultados_Dic3!$D$3:$D$99980,Produccion_UO!$K$1050,Resultados_Dic3!$E$3:$E$99980,Produccion_UO!$J1096,Resultados_Dic3!$A$3:$A$99980,Produccion_UO!$H1096)*$I$1055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O1096" s="21">
        <f>+SUMIFS(Resultados_Dic3!AJ$3:AJ$99980,Resultados_Dic3!$F$3:$F$99980,Produccion_UO!$K1096,Resultados_Dic3!$D$3:$D$99980,Produccion_UO!$K$1050,Resultados_Dic3!$E$3:$E$99980,Produccion_UO!$J1096,Resultados_Dic3!$A$3:$A$99980,Produccion_UO!$H1096)*$I$1055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P1096" s="21">
        <f>+SUMIFS(Resultados_Dic3!AK$3:AK$99980,Resultados_Dic3!$F$3:$F$99980,Produccion_UO!$K1096,Resultados_Dic3!$D$3:$D$99980,Produccion_UO!$K$1050,Resultados_Dic3!$E$3:$E$99980,Produccion_UO!$J1096,Resultados_Dic3!$A$3:$A$99980,Produccion_UO!$H1096)*$I$1055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Q1096" s="21">
        <f>+SUMIFS(Resultados_Dic3!AL$3:AL$99980,Resultados_Dic3!$F$3:$F$99980,Produccion_UO!$K1096,Resultados_Dic3!$D$3:$D$99980,Produccion_UO!$K$1050,Resultados_Dic3!$E$3:$E$99980,Produccion_UO!$J1096,Resultados_Dic3!$A$3:$A$99980,Produccion_UO!$H1096)*$I$1055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R1096" s="21">
        <f>+SUMIFS(Resultados_Dic3!AM$3:AM$99980,Resultados_Dic3!$F$3:$F$99980,Produccion_UO!$K1096,Resultados_Dic3!$D$3:$D$99980,Produccion_UO!$K$1050,Resultados_Dic3!$E$3:$E$99980,Produccion_UO!$J1096,Resultados_Dic3!$A$3:$A$99980,Produccion_UO!$H1096)*$I$1055</f>
        <v>21.470188072067419</v>
      </c>
    </row>
    <row r="1097" spans="6:44" x14ac:dyDescent="0.25">
      <c r="H1097" s="17" t="str">
        <f t="shared" si="272"/>
        <v>DIC7</v>
      </c>
      <c r="I1097" s="24"/>
      <c r="J1097" s="24" t="s">
        <v>43</v>
      </c>
      <c r="K1097" s="108" t="s">
        <v>271</v>
      </c>
      <c r="L1097" s="298" t="s">
        <v>43</v>
      </c>
      <c r="M1097" s="21">
        <f>+SUMIFS(Resultados_Dic3!H$3:H$99980,Resultados_Dic3!$F$3:$F$99980,Produccion_UO!$K1097,Resultados_Dic3!$D$3:$D$99980,Produccion_UO!$K$1050,Resultados_Dic3!$E$3:$E$99980,Produccion_UO!$J1097,Resultados_Dic3!$A$3:$A$99980,Produccion_UO!$H1097)*$I$1056</f>
        <v>3.041780342368527</v>
      </c>
      <c r="N1097" s="21">
        <f>+SUMIFS(Resultados_Dic3!I$3:I$99980,Resultados_Dic3!$F$3:$F$99980,Produccion_UO!$K1097,Resultados_Dic3!$D$3:$D$99980,Produccion_UO!$K$1050,Resultados_Dic3!$E$3:$E$99980,Produccion_UO!$J1097,Resultados_Dic3!$A$3:$A$99980,Produccion_UO!$H1097)*$I$1056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O1097" s="21">
        <f>+SUMIFS(Resultados_Dic3!J$3:J$99980,Resultados_Dic3!$F$3:$F$99980,Produccion_UO!$K1097,Resultados_Dic3!$D$3:$D$99980,Produccion_UO!$K$1050,Resultados_Dic3!$E$3:$E$99980,Produccion_UO!$J1097,Resultados_Dic3!$A$3:$A$99980,Produccion_UO!$H1097)*$I$1056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P1097" s="21">
        <f>+SUMIFS(Resultados_Dic3!K$3:K$99980,Resultados_Dic3!$F$3:$F$99980,Produccion_UO!$K1097,Resultados_Dic3!$D$3:$D$99980,Produccion_UO!$K$1050,Resultados_Dic3!$E$3:$E$99980,Produccion_UO!$J1097,Resultados_Dic3!$A$3:$A$99980,Produccion_UO!$H1097)*$I$1056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Q1097" s="21">
        <f>+SUMIFS(Resultados_Dic3!L$3:L$99980,Resultados_Dic3!$F$3:$F$99980,Produccion_UO!$K1097,Resultados_Dic3!$D$3:$D$99980,Produccion_UO!$K$1050,Resultados_Dic3!$E$3:$E$99980,Produccion_UO!$J1097,Resultados_Dic3!$A$3:$A$99980,Produccion_UO!$H1097)*$I$1056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R1097" s="21">
        <f>+SUMIFS(Resultados_Dic3!M$3:M$99980,Resultados_Dic3!$F$3:$F$99980,Produccion_UO!$K1097,Resultados_Dic3!$D$3:$D$99980,Produccion_UO!$K$1050,Resultados_Dic3!$E$3:$E$99980,Produccion_UO!$J1097,Resultados_Dic3!$A$3:$A$99980,Produccion_UO!$H1097)*$I$1056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S1097" s="21">
        <f>+SUMIFS(Resultados_Dic3!N$3:N$99980,Resultados_Dic3!$F$3:$F$99980,Produccion_UO!$K1097,Resultados_Dic3!$D$3:$D$99980,Produccion_UO!$K$1050,Resultados_Dic3!$E$3:$E$99980,Produccion_UO!$J1097,Resultados_Dic3!$A$3:$A$99980,Produccion_UO!$H1097)*$I$1056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T1097" s="21">
        <f>+SUMIFS(Resultados_Dic3!O$3:O$99980,Resultados_Dic3!$F$3:$F$99980,Produccion_UO!$K1097,Resultados_Dic3!$D$3:$D$99980,Produccion_UO!$K$1050,Resultados_Dic3!$E$3:$E$99980,Produccion_UO!$J1097,Resultados_Dic3!$A$3:$A$99980,Produccion_UO!$H1097)*$I$1056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U1097" s="21">
        <f>+SUMIFS(Resultados_Dic3!P$3:P$99980,Resultados_Dic3!$F$3:$F$99980,Produccion_UO!$K1097,Resultados_Dic3!$D$3:$D$99980,Produccion_UO!$K$1050,Resultados_Dic3!$E$3:$E$99980,Produccion_UO!$J1097,Resultados_Dic3!$A$3:$A$99980,Produccion_UO!$H1097)*$I$1056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V1097" s="21">
        <f>+SUMIFS(Resultados_Dic3!Q$3:Q$99980,Resultados_Dic3!$F$3:$F$99980,Produccion_UO!$K1097,Resultados_Dic3!$D$3:$D$99980,Produccion_UO!$K$1050,Resultados_Dic3!$E$3:$E$99980,Produccion_UO!$J1097,Resultados_Dic3!$A$3:$A$99980,Produccion_UO!$H1097)*$I$1056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W1097" s="21">
        <f>+SUMIFS(Resultados_Dic3!R$3:R$99980,Resultados_Dic3!$F$3:$F$99980,Produccion_UO!$K1097,Resultados_Dic3!$D$3:$D$99980,Produccion_UO!$K$1050,Resultados_Dic3!$E$3:$E$99980,Produccion_UO!$J1097,Resultados_Dic3!$A$3:$A$99980,Produccion_UO!$H1097)*$I$1056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X1097" s="21">
        <f>+SUMIFS(Resultados_Dic3!S$3:S$99980,Resultados_Dic3!$F$3:$F$99980,Produccion_UO!$K1097,Resultados_Dic3!$D$3:$D$99980,Produccion_UO!$K$1050,Resultados_Dic3!$E$3:$E$99980,Produccion_UO!$J1097,Resultados_Dic3!$A$3:$A$99980,Produccion_UO!$H1097)*$I$1056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Y1097" s="21">
        <f>+SUMIFS(Resultados_Dic3!T$3:T$99980,Resultados_Dic3!$F$3:$F$99980,Produccion_UO!$K1097,Resultados_Dic3!$D$3:$D$99980,Produccion_UO!$K$1050,Resultados_Dic3!$E$3:$E$99980,Produccion_UO!$J1097,Resultados_Dic3!$A$3:$A$99980,Produccion_UO!$H1097)*$I$1056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Z1097" s="21">
        <f>+SUMIFS(Resultados_Dic3!U$3:U$99980,Resultados_Dic3!$F$3:$F$99980,Produccion_UO!$K1097,Resultados_Dic3!$D$3:$D$99980,Produccion_UO!$K$1050,Resultados_Dic3!$E$3:$E$99980,Produccion_UO!$J1097,Resultados_Dic3!$A$3:$A$99980,Produccion_UO!$H1097)*$I$1056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A1097" s="21">
        <f>+SUMIFS(Resultados_Dic3!V$3:V$99980,Resultados_Dic3!$F$3:$F$99980,Produccion_UO!$K1097,Resultados_Dic3!$D$3:$D$99980,Produccion_UO!$K$1050,Resultados_Dic3!$E$3:$E$99980,Produccion_UO!$J1097,Resultados_Dic3!$A$3:$A$99980,Produccion_UO!$H1097)*$I$1056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B1097" s="21">
        <f>+SUMIFS(Resultados_Dic3!W$3:W$99980,Resultados_Dic3!$F$3:$F$99980,Produccion_UO!$K1097,Resultados_Dic3!$D$3:$D$99980,Produccion_UO!$K$1050,Resultados_Dic3!$E$3:$E$99980,Produccion_UO!$J1097,Resultados_Dic3!$A$3:$A$99980,Produccion_UO!$H1097)*$I$1056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C1097" s="21">
        <f>+SUMIFS(Resultados_Dic3!X$3:X$99980,Resultados_Dic3!$F$3:$F$99980,Produccion_UO!$K1097,Resultados_Dic3!$D$3:$D$99980,Produccion_UO!$K$1050,Resultados_Dic3!$E$3:$E$99980,Produccion_UO!$J1097,Resultados_Dic3!$A$3:$A$99980,Produccion_UO!$H1097)*$I$1056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D1097" s="21">
        <f>+SUMIFS(Resultados_Dic3!Y$3:Y$99980,Resultados_Dic3!$F$3:$F$99980,Produccion_UO!$K1097,Resultados_Dic3!$D$3:$D$99980,Produccion_UO!$K$1050,Resultados_Dic3!$E$3:$E$99980,Produccion_UO!$J1097,Resultados_Dic3!$A$3:$A$99980,Produccion_UO!$H1097)*$I$1056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E1097" s="21">
        <f>+SUMIFS(Resultados_Dic3!Z$3:Z$99980,Resultados_Dic3!$F$3:$F$99980,Produccion_UO!$K1097,Resultados_Dic3!$D$3:$D$99980,Produccion_UO!$K$1050,Resultados_Dic3!$E$3:$E$99980,Produccion_UO!$J1097,Resultados_Dic3!$A$3:$A$99980,Produccion_UO!$H1097)*$I$1056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F1097" s="21">
        <f>+SUMIFS(Resultados_Dic3!AA$3:AA$99980,Resultados_Dic3!$F$3:$F$99980,Produccion_UO!$K1097,Resultados_Dic3!$D$3:$D$99980,Produccion_UO!$K$1050,Resultados_Dic3!$E$3:$E$99980,Produccion_UO!$J1097,Resultados_Dic3!$A$3:$A$99980,Produccion_UO!$H1097)*$I$1056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G1097" s="21">
        <f>+SUMIFS(Resultados_Dic3!AB$3:AB$99980,Resultados_Dic3!$F$3:$F$99980,Produccion_UO!$K1097,Resultados_Dic3!$D$3:$D$99980,Produccion_UO!$K$1050,Resultados_Dic3!$E$3:$E$99980,Produccion_UO!$J1097,Resultados_Dic3!$A$3:$A$99980,Produccion_UO!$H1097)*$I$1056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H1097" s="21">
        <f>+SUMIFS(Resultados_Dic3!AC$3:AC$99980,Resultados_Dic3!$F$3:$F$99980,Produccion_UO!$K1097,Resultados_Dic3!$D$3:$D$99980,Produccion_UO!$K$1050,Resultados_Dic3!$E$3:$E$99980,Produccion_UO!$J1097,Resultados_Dic3!$A$3:$A$99980,Produccion_UO!$H1097)*$I$1056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I1097" s="21">
        <f>+SUMIFS(Resultados_Dic3!AD$3:AD$99980,Resultados_Dic3!$F$3:$F$99980,Produccion_UO!$K1097,Resultados_Dic3!$D$3:$D$99980,Produccion_UO!$K$1050,Resultados_Dic3!$E$3:$E$99980,Produccion_UO!$J1097,Resultados_Dic3!$A$3:$A$99980,Produccion_UO!$H1097)*$I$1056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J1097" s="21">
        <f>+SUMIFS(Resultados_Dic3!AE$3:AE$99980,Resultados_Dic3!$F$3:$F$99980,Produccion_UO!$K1097,Resultados_Dic3!$D$3:$D$99980,Produccion_UO!$K$1050,Resultados_Dic3!$E$3:$E$99980,Produccion_UO!$J1097,Resultados_Dic3!$A$3:$A$99980,Produccion_UO!$H1097)*$I$1056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K1097" s="21">
        <f>+SUMIFS(Resultados_Dic3!AF$3:AF$99980,Resultados_Dic3!$F$3:$F$99980,Produccion_UO!$K1097,Resultados_Dic3!$D$3:$D$99980,Produccion_UO!$K$1050,Resultados_Dic3!$E$3:$E$99980,Produccion_UO!$J1097,Resultados_Dic3!$A$3:$A$99980,Produccion_UO!$H1097)*$I$1056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L1097" s="21">
        <f>+SUMIFS(Resultados_Dic3!AG$3:AG$99980,Resultados_Dic3!$F$3:$F$99980,Produccion_UO!$K1097,Resultados_Dic3!$D$3:$D$99980,Produccion_UO!$K$1050,Resultados_Dic3!$E$3:$E$99980,Produccion_UO!$J1097,Resultados_Dic3!$A$3:$A$99980,Produccion_UO!$H1097)*$I$1056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M1097" s="21">
        <f>+SUMIFS(Resultados_Dic3!AH$3:AH$99980,Resultados_Dic3!$F$3:$F$99980,Produccion_UO!$K1097,Resultados_Dic3!$D$3:$D$99980,Produccion_UO!$K$1050,Resultados_Dic3!$E$3:$E$99980,Produccion_UO!$J1097,Resultados_Dic3!$A$3:$A$99980,Produccion_UO!$H1097)*$I$1056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N1097" s="21">
        <f>+SUMIFS(Resultados_Dic3!AI$3:AI$99980,Resultados_Dic3!$F$3:$F$99980,Produccion_UO!$K1097,Resultados_Dic3!$D$3:$D$99980,Produccion_UO!$K$1050,Resultados_Dic3!$E$3:$E$99980,Produccion_UO!$J1097,Resultados_Dic3!$A$3:$A$99980,Produccion_UO!$H1097)*$I$1056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O1097" s="21">
        <f>+SUMIFS(Resultados_Dic3!AJ$3:AJ$99980,Resultados_Dic3!$F$3:$F$99980,Produccion_UO!$K1097,Resultados_Dic3!$D$3:$D$99980,Produccion_UO!$K$1050,Resultados_Dic3!$E$3:$E$99980,Produccion_UO!$J1097,Resultados_Dic3!$A$3:$A$99980,Produccion_UO!$H1097)*$I$1056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P1097" s="21">
        <f>+SUMIFS(Resultados_Dic3!AK$3:AK$99980,Resultados_Dic3!$F$3:$F$99980,Produccion_UO!$K1097,Resultados_Dic3!$D$3:$D$99980,Produccion_UO!$K$1050,Resultados_Dic3!$E$3:$E$99980,Produccion_UO!$J1097,Resultados_Dic3!$A$3:$A$99980,Produccion_UO!$H1097)*$I$1056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Q1097" s="21">
        <f>+SUMIFS(Resultados_Dic3!AL$3:AL$99980,Resultados_Dic3!$F$3:$F$99980,Produccion_UO!$K1097,Resultados_Dic3!$D$3:$D$99980,Produccion_UO!$K$1050,Resultados_Dic3!$E$3:$E$99980,Produccion_UO!$J1097,Resultados_Dic3!$A$3:$A$99980,Produccion_UO!$H1097)*$I$1056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R1097" s="21">
        <f>+SUMIFS(Resultados_Dic3!AM$3:AM$99980,Resultados_Dic3!$F$3:$F$99980,Produccion_UO!$K1097,Resultados_Dic3!$D$3:$D$99980,Produccion_UO!$K$1050,Resultados_Dic3!$E$3:$E$99980,Produccion_UO!$J1097,Resultados_Dic3!$A$3:$A$99980,Produccion_UO!$H1097)*$I$1056</f>
        <v>3.4787057895340037</v>
      </c>
    </row>
    <row r="1098" spans="6:44" x14ac:dyDescent="0.25">
      <c r="H1098" s="17" t="str">
        <f t="shared" si="272"/>
        <v>DIC7</v>
      </c>
      <c r="I1098" s="24"/>
      <c r="J1098" s="24" t="s">
        <v>61</v>
      </c>
      <c r="K1098" s="108" t="s">
        <v>271</v>
      </c>
      <c r="L1098" s="298" t="s">
        <v>802</v>
      </c>
      <c r="M1098" s="21">
        <f>+SUMIFS(Resultados_Dic3!H$3:H$99980,Resultados_Dic3!$F$3:$F$99980,Produccion_UO!$K1098,Resultados_Dic3!$D$3:$D$99980,Produccion_UO!$K$1050,Resultados_Dic3!$E$3:$E$99980,Produccion_UO!$J1098,Resultados_Dic3!$A$3:$A$99980,Produccion_UO!$H1098)*$I$1057</f>
        <v>8.5769494112045628</v>
      </c>
      <c r="N1098" s="21">
        <f>+SUMIFS(Resultados_Dic3!I$3:I$99980,Resultados_Dic3!$F$3:$F$99980,Produccion_UO!$K1098,Resultados_Dic3!$D$3:$D$99980,Produccion_UO!$K$1050,Resultados_Dic3!$E$3:$E$99980,Produccion_UO!$J1098,Resultados_Dic3!$A$3:$A$99980,Produccion_UO!$H1098)*$I$1057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O1098" s="21">
        <f>+SUMIFS(Resultados_Dic3!J$3:J$99980,Resultados_Dic3!$F$3:$F$99980,Produccion_UO!$K1098,Resultados_Dic3!$D$3:$D$99980,Produccion_UO!$K$1050,Resultados_Dic3!$E$3:$E$99980,Produccion_UO!$J1098,Resultados_Dic3!$A$3:$A$99980,Produccion_UO!$H1098)*$I$1057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P1098" s="21">
        <f>+SUMIFS(Resultados_Dic3!K$3:K$99980,Resultados_Dic3!$F$3:$F$99980,Produccion_UO!$K1098,Resultados_Dic3!$D$3:$D$99980,Produccion_UO!$K$1050,Resultados_Dic3!$E$3:$E$99980,Produccion_UO!$J1098,Resultados_Dic3!$A$3:$A$99980,Produccion_UO!$H1098)*$I$1057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Q1098" s="21">
        <f>+SUMIFS(Resultados_Dic3!L$3:L$99980,Resultados_Dic3!$F$3:$F$99980,Produccion_UO!$K1098,Resultados_Dic3!$D$3:$D$99980,Produccion_UO!$K$1050,Resultados_Dic3!$E$3:$E$99980,Produccion_UO!$J1098,Resultados_Dic3!$A$3:$A$99980,Produccion_UO!$H1098)*$I$1057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R1098" s="21">
        <f>+SUMIFS(Resultados_Dic3!M$3:M$99980,Resultados_Dic3!$F$3:$F$99980,Produccion_UO!$K1098,Resultados_Dic3!$D$3:$D$99980,Produccion_UO!$K$1050,Resultados_Dic3!$E$3:$E$99980,Produccion_UO!$J1098,Resultados_Dic3!$A$3:$A$99980,Produccion_UO!$H1098)*$I$1057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S1098" s="21">
        <f>+SUMIFS(Resultados_Dic3!N$3:N$99980,Resultados_Dic3!$F$3:$F$99980,Produccion_UO!$K1098,Resultados_Dic3!$D$3:$D$99980,Produccion_UO!$K$1050,Resultados_Dic3!$E$3:$E$99980,Produccion_UO!$J1098,Resultados_Dic3!$A$3:$A$99980,Produccion_UO!$H1098)*$I$1057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T1098" s="21">
        <f>+SUMIFS(Resultados_Dic3!O$3:O$99980,Resultados_Dic3!$F$3:$F$99980,Produccion_UO!$K1098,Resultados_Dic3!$D$3:$D$99980,Produccion_UO!$K$1050,Resultados_Dic3!$E$3:$E$99980,Produccion_UO!$J1098,Resultados_Dic3!$A$3:$A$99980,Produccion_UO!$H1098)*$I$1057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U1098" s="21">
        <f>+SUMIFS(Resultados_Dic3!P$3:P$99980,Resultados_Dic3!$F$3:$F$99980,Produccion_UO!$K1098,Resultados_Dic3!$D$3:$D$99980,Produccion_UO!$K$1050,Resultados_Dic3!$E$3:$E$99980,Produccion_UO!$J1098,Resultados_Dic3!$A$3:$A$99980,Produccion_UO!$H1098)*$I$1057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V1098" s="21">
        <f>+SUMIFS(Resultados_Dic3!Q$3:Q$99980,Resultados_Dic3!$F$3:$F$99980,Produccion_UO!$K1098,Resultados_Dic3!$D$3:$D$99980,Produccion_UO!$K$1050,Resultados_Dic3!$E$3:$E$99980,Produccion_UO!$J1098,Resultados_Dic3!$A$3:$A$99980,Produccion_UO!$H1098)*$I$1057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W1098" s="21">
        <f>+SUMIFS(Resultados_Dic3!R$3:R$99980,Resultados_Dic3!$F$3:$F$99980,Produccion_UO!$K1098,Resultados_Dic3!$D$3:$D$99980,Produccion_UO!$K$1050,Resultados_Dic3!$E$3:$E$99980,Produccion_UO!$J1098,Resultados_Dic3!$A$3:$A$99980,Produccion_UO!$H1098)*$I$1057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X1098" s="21">
        <f>+SUMIFS(Resultados_Dic3!S$3:S$99980,Resultados_Dic3!$F$3:$F$99980,Produccion_UO!$K1098,Resultados_Dic3!$D$3:$D$99980,Produccion_UO!$K$1050,Resultados_Dic3!$E$3:$E$99980,Produccion_UO!$J1098,Resultados_Dic3!$A$3:$A$99980,Produccion_UO!$H1098)*$I$1057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Y1098" s="21">
        <f>+SUMIFS(Resultados_Dic3!T$3:T$99980,Resultados_Dic3!$F$3:$F$99980,Produccion_UO!$K1098,Resultados_Dic3!$D$3:$D$99980,Produccion_UO!$K$1050,Resultados_Dic3!$E$3:$E$99980,Produccion_UO!$J1098,Resultados_Dic3!$A$3:$A$99980,Produccion_UO!$H1098)*$I$1057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Z1098" s="21">
        <f>+SUMIFS(Resultados_Dic3!U$3:U$99980,Resultados_Dic3!$F$3:$F$99980,Produccion_UO!$K1098,Resultados_Dic3!$D$3:$D$99980,Produccion_UO!$K$1050,Resultados_Dic3!$E$3:$E$99980,Produccion_UO!$J1098,Resultados_Dic3!$A$3:$A$99980,Produccion_UO!$H1098)*$I$1057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A1098" s="21">
        <f>+SUMIFS(Resultados_Dic3!V$3:V$99980,Resultados_Dic3!$F$3:$F$99980,Produccion_UO!$K1098,Resultados_Dic3!$D$3:$D$99980,Produccion_UO!$K$1050,Resultados_Dic3!$E$3:$E$99980,Produccion_UO!$J1098,Resultados_Dic3!$A$3:$A$99980,Produccion_UO!$H1098)*$I$1057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B1098" s="21">
        <f>+SUMIFS(Resultados_Dic3!W$3:W$99980,Resultados_Dic3!$F$3:$F$99980,Produccion_UO!$K1098,Resultados_Dic3!$D$3:$D$99980,Produccion_UO!$K$1050,Resultados_Dic3!$E$3:$E$99980,Produccion_UO!$J1098,Resultados_Dic3!$A$3:$A$99980,Produccion_UO!$H1098)*$I$1057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C1098" s="21">
        <f>+SUMIFS(Resultados_Dic3!X$3:X$99980,Resultados_Dic3!$F$3:$F$99980,Produccion_UO!$K1098,Resultados_Dic3!$D$3:$D$99980,Produccion_UO!$K$1050,Resultados_Dic3!$E$3:$E$99980,Produccion_UO!$J1098,Resultados_Dic3!$A$3:$A$99980,Produccion_UO!$H1098)*$I$1057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D1098" s="21">
        <f>+SUMIFS(Resultados_Dic3!Y$3:Y$99980,Resultados_Dic3!$F$3:$F$99980,Produccion_UO!$K1098,Resultados_Dic3!$D$3:$D$99980,Produccion_UO!$K$1050,Resultados_Dic3!$E$3:$E$99980,Produccion_UO!$J1098,Resultados_Dic3!$A$3:$A$99980,Produccion_UO!$H1098)*$I$1057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E1098" s="21">
        <f>+SUMIFS(Resultados_Dic3!Z$3:Z$99980,Resultados_Dic3!$F$3:$F$99980,Produccion_UO!$K1098,Resultados_Dic3!$D$3:$D$99980,Produccion_UO!$K$1050,Resultados_Dic3!$E$3:$E$99980,Produccion_UO!$J1098,Resultados_Dic3!$A$3:$A$99980,Produccion_UO!$H1098)*$I$1057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F1098" s="21">
        <f>+SUMIFS(Resultados_Dic3!AA$3:AA$99980,Resultados_Dic3!$F$3:$F$99980,Produccion_UO!$K1098,Resultados_Dic3!$D$3:$D$99980,Produccion_UO!$K$1050,Resultados_Dic3!$E$3:$E$99980,Produccion_UO!$J1098,Resultados_Dic3!$A$3:$A$99980,Produccion_UO!$H1098)*$I$1057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G1098" s="21">
        <f>+SUMIFS(Resultados_Dic3!AB$3:AB$99980,Resultados_Dic3!$F$3:$F$99980,Produccion_UO!$K1098,Resultados_Dic3!$D$3:$D$99980,Produccion_UO!$K$1050,Resultados_Dic3!$E$3:$E$99980,Produccion_UO!$J1098,Resultados_Dic3!$A$3:$A$99980,Produccion_UO!$H1098)*$I$1057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H1098" s="21">
        <f>+SUMIFS(Resultados_Dic3!AC$3:AC$99980,Resultados_Dic3!$F$3:$F$99980,Produccion_UO!$K1098,Resultados_Dic3!$D$3:$D$99980,Produccion_UO!$K$1050,Resultados_Dic3!$E$3:$E$99980,Produccion_UO!$J1098,Resultados_Dic3!$A$3:$A$99980,Produccion_UO!$H1098)*$I$1057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I1098" s="21">
        <f>+SUMIFS(Resultados_Dic3!AD$3:AD$99980,Resultados_Dic3!$F$3:$F$99980,Produccion_UO!$K1098,Resultados_Dic3!$D$3:$D$99980,Produccion_UO!$K$1050,Resultados_Dic3!$E$3:$E$99980,Produccion_UO!$J1098,Resultados_Dic3!$A$3:$A$99980,Produccion_UO!$H1098)*$I$1057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J1098" s="21">
        <f>+SUMIFS(Resultados_Dic3!AE$3:AE$99980,Resultados_Dic3!$F$3:$F$99980,Produccion_UO!$K1098,Resultados_Dic3!$D$3:$D$99980,Produccion_UO!$K$1050,Resultados_Dic3!$E$3:$E$99980,Produccion_UO!$J1098,Resultados_Dic3!$A$3:$A$99980,Produccion_UO!$H1098)*$I$1057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K1098" s="21">
        <f>+SUMIFS(Resultados_Dic3!AF$3:AF$99980,Resultados_Dic3!$F$3:$F$99980,Produccion_UO!$K1098,Resultados_Dic3!$D$3:$D$99980,Produccion_UO!$K$1050,Resultados_Dic3!$E$3:$E$99980,Produccion_UO!$J1098,Resultados_Dic3!$A$3:$A$99980,Produccion_UO!$H1098)*$I$1057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L1098" s="21">
        <f>+SUMIFS(Resultados_Dic3!AG$3:AG$99980,Resultados_Dic3!$F$3:$F$99980,Produccion_UO!$K1098,Resultados_Dic3!$D$3:$D$99980,Produccion_UO!$K$1050,Resultados_Dic3!$E$3:$E$99980,Produccion_UO!$J1098,Resultados_Dic3!$A$3:$A$99980,Produccion_UO!$H1098)*$I$1057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M1098" s="21">
        <f>+SUMIFS(Resultados_Dic3!AH$3:AH$99980,Resultados_Dic3!$F$3:$F$99980,Produccion_UO!$K1098,Resultados_Dic3!$D$3:$D$99980,Produccion_UO!$K$1050,Resultados_Dic3!$E$3:$E$99980,Produccion_UO!$J1098,Resultados_Dic3!$A$3:$A$99980,Produccion_UO!$H1098)*$I$1057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N1098" s="21">
        <f>+SUMIFS(Resultados_Dic3!AI$3:AI$99980,Resultados_Dic3!$F$3:$F$99980,Produccion_UO!$K1098,Resultados_Dic3!$D$3:$D$99980,Produccion_UO!$K$1050,Resultados_Dic3!$E$3:$E$99980,Produccion_UO!$J1098,Resultados_Dic3!$A$3:$A$99980,Produccion_UO!$H1098)*$I$1057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O1098" s="21">
        <f>+SUMIFS(Resultados_Dic3!AJ$3:AJ$99980,Resultados_Dic3!$F$3:$F$99980,Produccion_UO!$K1098,Resultados_Dic3!$D$3:$D$99980,Produccion_UO!$K$1050,Resultados_Dic3!$E$3:$E$99980,Produccion_UO!$J1098,Resultados_Dic3!$A$3:$A$99980,Produccion_UO!$H1098)*$I$1057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P1098" s="21">
        <f>+SUMIFS(Resultados_Dic3!AK$3:AK$99980,Resultados_Dic3!$F$3:$F$99980,Produccion_UO!$K1098,Resultados_Dic3!$D$3:$D$99980,Produccion_UO!$K$1050,Resultados_Dic3!$E$3:$E$99980,Produccion_UO!$J1098,Resultados_Dic3!$A$3:$A$99980,Produccion_UO!$H1098)*$I$1057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Q1098" s="21">
        <f>+SUMIFS(Resultados_Dic3!AL$3:AL$99980,Resultados_Dic3!$F$3:$F$99980,Produccion_UO!$K1098,Resultados_Dic3!$D$3:$D$99980,Produccion_UO!$K$1050,Resultados_Dic3!$E$3:$E$99980,Produccion_UO!$J1098,Resultados_Dic3!$A$3:$A$99980,Produccion_UO!$H1098)*$I$1057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R1098" s="21">
        <f>+SUMIFS(Resultados_Dic3!AM$3:AM$99980,Resultados_Dic3!$F$3:$F$99980,Produccion_UO!$K1098,Resultados_Dic3!$D$3:$D$99980,Produccion_UO!$K$1050,Resultados_Dic3!$E$3:$E$99980,Produccion_UO!$J1098,Resultados_Dic3!$A$3:$A$99980,Produccion_UO!$H1098)*$I$1057</f>
        <v>9.8089540384315548</v>
      </c>
    </row>
    <row r="1099" spans="6:44" x14ac:dyDescent="0.25">
      <c r="H1099" s="17" t="str">
        <f t="shared" si="272"/>
        <v>DIC7</v>
      </c>
      <c r="I1099" s="24"/>
      <c r="J1099" s="24" t="s">
        <v>32</v>
      </c>
      <c r="K1099" s="108" t="s">
        <v>271</v>
      </c>
      <c r="L1099" s="298" t="s">
        <v>32</v>
      </c>
      <c r="M1099" s="21">
        <f>+SUMIFS(Resultados_Dic3!H$3:H$99980,Resultados_Dic3!$F$3:$F$99980,Produccion_UO!$K1099,Resultados_Dic3!$D$3:$D$99980,Produccion_UO!$K$1050,Resultados_Dic3!$E$3:$E$99980,Produccion_UO!$J1099,Resultados_Dic3!$A$3:$A$99980,Produccion_UO!$H1099)*$I$1058</f>
        <v>0</v>
      </c>
      <c r="N1099" s="21">
        <f>+SUMIFS(Resultados_Dic3!I$3:I$99980,Resultados_Dic3!$F$3:$F$99980,Produccion_UO!$K1099,Resultados_Dic3!$D$3:$D$99980,Produccion_UO!$K$1050,Resultados_Dic3!$E$3:$E$99980,Produccion_UO!$J1099,Resultados_Dic3!$A$3:$A$99980,Produccion_UO!$H1099)*$I$1058</f>
        <v>0</v>
      </c>
      <c r="O1099" s="21">
        <f>+SUMIFS(Resultados_Dic3!J$3:J$99980,Resultados_Dic3!$F$3:$F$99980,Produccion_UO!$K1099,Resultados_Dic3!$D$3:$D$99980,Produccion_UO!$K$1050,Resultados_Dic3!$E$3:$E$99980,Produccion_UO!$J1099,Resultados_Dic3!$A$3:$A$99980,Produccion_UO!$H1099)*$I$1058</f>
        <v>0</v>
      </c>
      <c r="P1099" s="21">
        <f>+SUMIFS(Resultados_Dic3!K$3:K$99980,Resultados_Dic3!$F$3:$F$99980,Produccion_UO!$K1099,Resultados_Dic3!$D$3:$D$99980,Produccion_UO!$K$1050,Resultados_Dic3!$E$3:$E$99980,Produccion_UO!$J1099,Resultados_Dic3!$A$3:$A$99980,Produccion_UO!$H1099)*$I$1058</f>
        <v>0</v>
      </c>
      <c r="Q1099" s="21">
        <f>+SUMIFS(Resultados_Dic3!L$3:L$99980,Resultados_Dic3!$F$3:$F$99980,Produccion_UO!$K1099,Resultados_Dic3!$D$3:$D$99980,Produccion_UO!$K$1050,Resultados_Dic3!$E$3:$E$99980,Produccion_UO!$J1099,Resultados_Dic3!$A$3:$A$99980,Produccion_UO!$H1099)*$I$1058</f>
        <v>0</v>
      </c>
      <c r="R1099" s="21">
        <f>+SUMIFS(Resultados_Dic3!M$3:M$99980,Resultados_Dic3!$F$3:$F$99980,Produccion_UO!$K1099,Resultados_Dic3!$D$3:$D$99980,Produccion_UO!$K$1050,Resultados_Dic3!$E$3:$E$99980,Produccion_UO!$J1099,Resultados_Dic3!$A$3:$A$99980,Produccion_UO!$H1099)*$I$1058</f>
        <v>0</v>
      </c>
      <c r="S1099" s="21">
        <f>+SUMIFS(Resultados_Dic3!N$3:N$99980,Resultados_Dic3!$F$3:$F$99980,Produccion_UO!$K1099,Resultados_Dic3!$D$3:$D$99980,Produccion_UO!$K$1050,Resultados_Dic3!$E$3:$E$99980,Produccion_UO!$J1099,Resultados_Dic3!$A$3:$A$99980,Produccion_UO!$H1099)*$I$1058</f>
        <v>0</v>
      </c>
      <c r="T1099" s="21">
        <f>+SUMIFS(Resultados_Dic3!O$3:O$99980,Resultados_Dic3!$F$3:$F$99980,Produccion_UO!$K1099,Resultados_Dic3!$D$3:$D$99980,Produccion_UO!$K$1050,Resultados_Dic3!$E$3:$E$99980,Produccion_UO!$J1099,Resultados_Dic3!$A$3:$A$99980,Produccion_UO!$H1099)*$I$1058</f>
        <v>0</v>
      </c>
      <c r="U1099" s="21">
        <f>+SUMIFS(Resultados_Dic3!P$3:P$99980,Resultados_Dic3!$F$3:$F$99980,Produccion_UO!$K1099,Resultados_Dic3!$D$3:$D$99980,Produccion_UO!$K$1050,Resultados_Dic3!$E$3:$E$99980,Produccion_UO!$J1099,Resultados_Dic3!$A$3:$A$99980,Produccion_UO!$H1099)*$I$1058</f>
        <v>0</v>
      </c>
      <c r="V1099" s="21">
        <f>+SUMIFS(Resultados_Dic3!Q$3:Q$99980,Resultados_Dic3!$F$3:$F$99980,Produccion_UO!$K1099,Resultados_Dic3!$D$3:$D$99980,Produccion_UO!$K$1050,Resultados_Dic3!$E$3:$E$99980,Produccion_UO!$J1099,Resultados_Dic3!$A$3:$A$99980,Produccion_UO!$H1099)*$I$1058</f>
        <v>0</v>
      </c>
      <c r="W1099" s="21">
        <f>+SUMIFS(Resultados_Dic3!R$3:R$99980,Resultados_Dic3!$F$3:$F$99980,Produccion_UO!$K1099,Resultados_Dic3!$D$3:$D$99980,Produccion_UO!$K$1050,Resultados_Dic3!$E$3:$E$99980,Produccion_UO!$J1099,Resultados_Dic3!$A$3:$A$99980,Produccion_UO!$H1099)*$I$1058</f>
        <v>0</v>
      </c>
      <c r="X1099" s="21">
        <f>+SUMIFS(Resultados_Dic3!S$3:S$99980,Resultados_Dic3!$F$3:$F$99980,Produccion_UO!$K1099,Resultados_Dic3!$D$3:$D$99980,Produccion_UO!$K$1050,Resultados_Dic3!$E$3:$E$99980,Produccion_UO!$J1099,Resultados_Dic3!$A$3:$A$99980,Produccion_UO!$H1099)*$I$1058</f>
        <v>0</v>
      </c>
      <c r="Y1099" s="21">
        <f>+SUMIFS(Resultados_Dic3!T$3:T$99980,Resultados_Dic3!$F$3:$F$99980,Produccion_UO!$K1099,Resultados_Dic3!$D$3:$D$99980,Produccion_UO!$K$1050,Resultados_Dic3!$E$3:$E$99980,Produccion_UO!$J1099,Resultados_Dic3!$A$3:$A$99980,Produccion_UO!$H1099)*$I$1058</f>
        <v>0</v>
      </c>
      <c r="Z1099" s="21">
        <f>+SUMIFS(Resultados_Dic3!U$3:U$99980,Resultados_Dic3!$F$3:$F$99980,Produccion_UO!$K1099,Resultados_Dic3!$D$3:$D$99980,Produccion_UO!$K$1050,Resultados_Dic3!$E$3:$E$99980,Produccion_UO!$J1099,Resultados_Dic3!$A$3:$A$99980,Produccion_UO!$H1099)*$I$1058</f>
        <v>0</v>
      </c>
      <c r="AA1099" s="21">
        <f>+SUMIFS(Resultados_Dic3!V$3:V$99980,Resultados_Dic3!$F$3:$F$99980,Produccion_UO!$K1099,Resultados_Dic3!$D$3:$D$99980,Produccion_UO!$K$1050,Resultados_Dic3!$E$3:$E$99980,Produccion_UO!$J1099,Resultados_Dic3!$A$3:$A$99980,Produccion_UO!$H1099)*$I$1058</f>
        <v>0</v>
      </c>
      <c r="AB1099" s="21">
        <f>+SUMIFS(Resultados_Dic3!W$3:W$99980,Resultados_Dic3!$F$3:$F$99980,Produccion_UO!$K1099,Resultados_Dic3!$D$3:$D$99980,Produccion_UO!$K$1050,Resultados_Dic3!$E$3:$E$99980,Produccion_UO!$J1099,Resultados_Dic3!$A$3:$A$99980,Produccion_UO!$H1099)*$I$1058</f>
        <v>0</v>
      </c>
      <c r="AC1099" s="21">
        <f>+SUMIFS(Resultados_Dic3!X$3:X$99980,Resultados_Dic3!$F$3:$F$99980,Produccion_UO!$K1099,Resultados_Dic3!$D$3:$D$99980,Produccion_UO!$K$1050,Resultados_Dic3!$E$3:$E$99980,Produccion_UO!$J1099,Resultados_Dic3!$A$3:$A$99980,Produccion_UO!$H1099)*$I$1058</f>
        <v>0</v>
      </c>
      <c r="AD1099" s="21">
        <f>+SUMIFS(Resultados_Dic3!Y$3:Y$99980,Resultados_Dic3!$F$3:$F$99980,Produccion_UO!$K1099,Resultados_Dic3!$D$3:$D$99980,Produccion_UO!$K$1050,Resultados_Dic3!$E$3:$E$99980,Produccion_UO!$J1099,Resultados_Dic3!$A$3:$A$99980,Produccion_UO!$H1099)*$I$1058</f>
        <v>0</v>
      </c>
      <c r="AE1099" s="21">
        <f>+SUMIFS(Resultados_Dic3!Z$3:Z$99980,Resultados_Dic3!$F$3:$F$99980,Produccion_UO!$K1099,Resultados_Dic3!$D$3:$D$99980,Produccion_UO!$K$1050,Resultados_Dic3!$E$3:$E$99980,Produccion_UO!$J1099,Resultados_Dic3!$A$3:$A$99980,Produccion_UO!$H1099)*$I$1058</f>
        <v>0</v>
      </c>
      <c r="AF1099" s="21">
        <f>+SUMIFS(Resultados_Dic3!AA$3:AA$99980,Resultados_Dic3!$F$3:$F$99980,Produccion_UO!$K1099,Resultados_Dic3!$D$3:$D$99980,Produccion_UO!$K$1050,Resultados_Dic3!$E$3:$E$99980,Produccion_UO!$J1099,Resultados_Dic3!$A$3:$A$99980,Produccion_UO!$H1099)*$I$1058</f>
        <v>0</v>
      </c>
      <c r="AG1099" s="21">
        <f>+SUMIFS(Resultados_Dic3!AB$3:AB$99980,Resultados_Dic3!$F$3:$F$99980,Produccion_UO!$K1099,Resultados_Dic3!$D$3:$D$99980,Produccion_UO!$K$1050,Resultados_Dic3!$E$3:$E$99980,Produccion_UO!$J1099,Resultados_Dic3!$A$3:$A$99980,Produccion_UO!$H1099)*$I$1058</f>
        <v>0</v>
      </c>
      <c r="AH1099" s="21">
        <f>+SUMIFS(Resultados_Dic3!AC$3:AC$99980,Resultados_Dic3!$F$3:$F$99980,Produccion_UO!$K1099,Resultados_Dic3!$D$3:$D$99980,Produccion_UO!$K$1050,Resultados_Dic3!$E$3:$E$99980,Produccion_UO!$J1099,Resultados_Dic3!$A$3:$A$99980,Produccion_UO!$H1099)*$I$1058</f>
        <v>0</v>
      </c>
      <c r="AI1099" s="21">
        <f>+SUMIFS(Resultados_Dic3!AD$3:AD$99980,Resultados_Dic3!$F$3:$F$99980,Produccion_UO!$K1099,Resultados_Dic3!$D$3:$D$99980,Produccion_UO!$K$1050,Resultados_Dic3!$E$3:$E$99980,Produccion_UO!$J1099,Resultados_Dic3!$A$3:$A$99980,Produccion_UO!$H1099)*$I$1058</f>
        <v>0</v>
      </c>
      <c r="AJ1099" s="21">
        <f>+SUMIFS(Resultados_Dic3!AE$3:AE$99980,Resultados_Dic3!$F$3:$F$99980,Produccion_UO!$K1099,Resultados_Dic3!$D$3:$D$99980,Produccion_UO!$K$1050,Resultados_Dic3!$E$3:$E$99980,Produccion_UO!$J1099,Resultados_Dic3!$A$3:$A$99980,Produccion_UO!$H1099)*$I$1058</f>
        <v>0</v>
      </c>
      <c r="AK1099" s="21">
        <f>+SUMIFS(Resultados_Dic3!AF$3:AF$99980,Resultados_Dic3!$F$3:$F$99980,Produccion_UO!$K1099,Resultados_Dic3!$D$3:$D$99980,Produccion_UO!$K$1050,Resultados_Dic3!$E$3:$E$99980,Produccion_UO!$J1099,Resultados_Dic3!$A$3:$A$99980,Produccion_UO!$H1099)*$I$1058</f>
        <v>0</v>
      </c>
      <c r="AL1099" s="21">
        <f>+SUMIFS(Resultados_Dic3!AG$3:AG$99980,Resultados_Dic3!$F$3:$F$99980,Produccion_UO!$K1099,Resultados_Dic3!$D$3:$D$99980,Produccion_UO!$K$1050,Resultados_Dic3!$E$3:$E$99980,Produccion_UO!$J1099,Resultados_Dic3!$A$3:$A$99980,Produccion_UO!$H1099)*$I$1058</f>
        <v>0</v>
      </c>
      <c r="AM1099" s="21">
        <f>+SUMIFS(Resultados_Dic3!AH$3:AH$99980,Resultados_Dic3!$F$3:$F$99980,Produccion_UO!$K1099,Resultados_Dic3!$D$3:$D$99980,Produccion_UO!$K$1050,Resultados_Dic3!$E$3:$E$99980,Produccion_UO!$J1099,Resultados_Dic3!$A$3:$A$99980,Produccion_UO!$H1099)*$I$1058</f>
        <v>0</v>
      </c>
      <c r="AN1099" s="21">
        <f>+SUMIFS(Resultados_Dic3!AI$3:AI$99980,Resultados_Dic3!$F$3:$F$99980,Produccion_UO!$K1099,Resultados_Dic3!$D$3:$D$99980,Produccion_UO!$K$1050,Resultados_Dic3!$E$3:$E$99980,Produccion_UO!$J1099,Resultados_Dic3!$A$3:$A$99980,Produccion_UO!$H1099)*$I$1058</f>
        <v>0</v>
      </c>
      <c r="AO1099" s="21">
        <f>+SUMIFS(Resultados_Dic3!AJ$3:AJ$99980,Resultados_Dic3!$F$3:$F$99980,Produccion_UO!$K1099,Resultados_Dic3!$D$3:$D$99980,Produccion_UO!$K$1050,Resultados_Dic3!$E$3:$E$99980,Produccion_UO!$J1099,Resultados_Dic3!$A$3:$A$99980,Produccion_UO!$H1099)*$I$1058</f>
        <v>0</v>
      </c>
      <c r="AP1099" s="21">
        <f>+SUMIFS(Resultados_Dic3!AK$3:AK$99980,Resultados_Dic3!$F$3:$F$99980,Produccion_UO!$K1099,Resultados_Dic3!$D$3:$D$99980,Produccion_UO!$K$1050,Resultados_Dic3!$E$3:$E$99980,Produccion_UO!$J1099,Resultados_Dic3!$A$3:$A$99980,Produccion_UO!$H1099)*$I$1058</f>
        <v>0</v>
      </c>
      <c r="AQ1099" s="21">
        <f>+SUMIFS(Resultados_Dic3!AL$3:AL$99980,Resultados_Dic3!$F$3:$F$99980,Produccion_UO!$K1099,Resultados_Dic3!$D$3:$D$99980,Produccion_UO!$K$1050,Resultados_Dic3!$E$3:$E$99980,Produccion_UO!$J1099,Resultados_Dic3!$A$3:$A$99980,Produccion_UO!$H1099)*$I$1058</f>
        <v>0</v>
      </c>
      <c r="AR1099" s="21">
        <f>+SUMIFS(Resultados_Dic3!AM$3:AM$99980,Resultados_Dic3!$F$3:$F$99980,Produccion_UO!$K1099,Resultados_Dic3!$D$3:$D$99980,Produccion_UO!$K$1050,Resultados_Dic3!$E$3:$E$99980,Produccion_UO!$J1099,Resultados_Dic3!$A$3:$A$99980,Produccion_UO!$H1099)*$I$1058</f>
        <v>0</v>
      </c>
    </row>
    <row r="1100" spans="6:44" s="15" customFormat="1" x14ac:dyDescent="0.25">
      <c r="F1100" s="96"/>
      <c r="H1100" s="17" t="str">
        <f t="shared" si="272"/>
        <v>DIC7</v>
      </c>
      <c r="I1100" s="237"/>
      <c r="J1100" s="237" t="s">
        <v>157</v>
      </c>
      <c r="K1100" s="238" t="s">
        <v>271</v>
      </c>
      <c r="L1100" s="310" t="s">
        <v>755</v>
      </c>
      <c r="M1100" s="78">
        <f>+SUMIFS(Resultados_Dic3!H$3:H$99980,Resultados_Dic3!$F$3:$F$99980,Produccion_UO!$K1100,Resultados_Dic3!$D$3:$D$99980,Produccion_UO!$K$1050,Resultados_Dic3!$E$3:$E$99980,Produccion_UO!$J1100,Resultados_Dic3!$A$3:$A$99980,Produccion_UO!$H1100)*$I$1058</f>
        <v>0</v>
      </c>
      <c r="N1100" s="78">
        <f>+SUMIFS(Resultados_Dic3!I$3:I$99980,Resultados_Dic3!$F$3:$F$99980,Produccion_UO!$K1100,Resultados_Dic3!$D$3:$D$99980,Produccion_UO!$K$1050,Resultados_Dic3!$E$3:$E$99980,Produccion_UO!$J1100,Resultados_Dic3!$A$3:$A$99980,Produccion_UO!$H1100)*$I$1058</f>
        <v>0</v>
      </c>
      <c r="O1100" s="78">
        <f>+SUMIFS(Resultados_Dic3!J$3:J$99980,Resultados_Dic3!$F$3:$F$99980,Produccion_UO!$K1100,Resultados_Dic3!$D$3:$D$99980,Produccion_UO!$K$1050,Resultados_Dic3!$E$3:$E$99980,Produccion_UO!$J1100,Resultados_Dic3!$A$3:$A$99980,Produccion_UO!$H1100)*$I$1058</f>
        <v>0</v>
      </c>
      <c r="P1100" s="78">
        <f>+SUMIFS(Resultados_Dic3!K$3:K$99980,Resultados_Dic3!$F$3:$F$99980,Produccion_UO!$K1100,Resultados_Dic3!$D$3:$D$99980,Produccion_UO!$K$1050,Resultados_Dic3!$E$3:$E$99980,Produccion_UO!$J1100,Resultados_Dic3!$A$3:$A$99980,Produccion_UO!$H1100)*$I$1058</f>
        <v>0</v>
      </c>
      <c r="Q1100" s="78">
        <f>+SUMIFS(Resultados_Dic3!L$3:L$99980,Resultados_Dic3!$F$3:$F$99980,Produccion_UO!$K1100,Resultados_Dic3!$D$3:$D$99980,Produccion_UO!$K$1050,Resultados_Dic3!$E$3:$E$99980,Produccion_UO!$J1100,Resultados_Dic3!$A$3:$A$99980,Produccion_UO!$H1100)*$I$1058</f>
        <v>0</v>
      </c>
      <c r="R1100" s="78">
        <f>+SUMIFS(Resultados_Dic3!M$3:M$99980,Resultados_Dic3!$F$3:$F$99980,Produccion_UO!$K1100,Resultados_Dic3!$D$3:$D$99980,Produccion_UO!$K$1050,Resultados_Dic3!$E$3:$E$99980,Produccion_UO!$J1100,Resultados_Dic3!$A$3:$A$99980,Produccion_UO!$H1100)*$I$1058</f>
        <v>0</v>
      </c>
      <c r="S1100" s="78">
        <f>+SUMIFS(Resultados_Dic3!N$3:N$99980,Resultados_Dic3!$F$3:$F$99980,Produccion_UO!$K1100,Resultados_Dic3!$D$3:$D$99980,Produccion_UO!$K$1050,Resultados_Dic3!$E$3:$E$99980,Produccion_UO!$J1100,Resultados_Dic3!$A$3:$A$99980,Produccion_UO!$H1100)*$I$1058</f>
        <v>0</v>
      </c>
      <c r="T1100" s="78">
        <f>+SUMIFS(Resultados_Dic3!O$3:O$99980,Resultados_Dic3!$F$3:$F$99980,Produccion_UO!$K1100,Resultados_Dic3!$D$3:$D$99980,Produccion_UO!$K$1050,Resultados_Dic3!$E$3:$E$99980,Produccion_UO!$J1100,Resultados_Dic3!$A$3:$A$99980,Produccion_UO!$H1100)*$I$1058</f>
        <v>0</v>
      </c>
      <c r="U1100" s="78">
        <f>+SUMIFS(Resultados_Dic3!P$3:P$99980,Resultados_Dic3!$F$3:$F$99980,Produccion_UO!$K1100,Resultados_Dic3!$D$3:$D$99980,Produccion_UO!$K$1050,Resultados_Dic3!$E$3:$E$99980,Produccion_UO!$J1100,Resultados_Dic3!$A$3:$A$99980,Produccion_UO!$H1100)*$I$1058</f>
        <v>0</v>
      </c>
      <c r="V1100" s="78">
        <f>+SUMIFS(Resultados_Dic3!Q$3:Q$99980,Resultados_Dic3!$F$3:$F$99980,Produccion_UO!$K1100,Resultados_Dic3!$D$3:$D$99980,Produccion_UO!$K$1050,Resultados_Dic3!$E$3:$E$99980,Produccion_UO!$J1100,Resultados_Dic3!$A$3:$A$99980,Produccion_UO!$H1100)*$I$1058</f>
        <v>0</v>
      </c>
      <c r="W1100" s="78">
        <f>+SUMIFS(Resultados_Dic3!R$3:R$99980,Resultados_Dic3!$F$3:$F$99980,Produccion_UO!$K1100,Resultados_Dic3!$D$3:$D$99980,Produccion_UO!$K$1050,Resultados_Dic3!$E$3:$E$99980,Produccion_UO!$J1100,Resultados_Dic3!$A$3:$A$99980,Produccion_UO!$H1100)*$I$1058</f>
        <v>0</v>
      </c>
      <c r="X1100" s="78">
        <f>+SUMIFS(Resultados_Dic3!S$3:S$99980,Resultados_Dic3!$F$3:$F$99980,Produccion_UO!$K1100,Resultados_Dic3!$D$3:$D$99980,Produccion_UO!$K$1050,Resultados_Dic3!$E$3:$E$99980,Produccion_UO!$J1100,Resultados_Dic3!$A$3:$A$99980,Produccion_UO!$H1100)*$I$1058</f>
        <v>0</v>
      </c>
      <c r="Y1100" s="78">
        <f>+SUMIFS(Resultados_Dic3!T$3:T$99980,Resultados_Dic3!$F$3:$F$99980,Produccion_UO!$K1100,Resultados_Dic3!$D$3:$D$99980,Produccion_UO!$K$1050,Resultados_Dic3!$E$3:$E$99980,Produccion_UO!$J1100,Resultados_Dic3!$A$3:$A$99980,Produccion_UO!$H1100)*$I$1058</f>
        <v>0</v>
      </c>
      <c r="Z1100" s="78">
        <f>+SUMIFS(Resultados_Dic3!U$3:U$99980,Resultados_Dic3!$F$3:$F$99980,Produccion_UO!$K1100,Resultados_Dic3!$D$3:$D$99980,Produccion_UO!$K$1050,Resultados_Dic3!$E$3:$E$99980,Produccion_UO!$J1100,Resultados_Dic3!$A$3:$A$99980,Produccion_UO!$H1100)*$I$1058</f>
        <v>0</v>
      </c>
      <c r="AA1100" s="78">
        <f>+SUMIFS(Resultados_Dic3!V$3:V$99980,Resultados_Dic3!$F$3:$F$99980,Produccion_UO!$K1100,Resultados_Dic3!$D$3:$D$99980,Produccion_UO!$K$1050,Resultados_Dic3!$E$3:$E$99980,Produccion_UO!$J1100,Resultados_Dic3!$A$3:$A$99980,Produccion_UO!$H1100)*$I$1058</f>
        <v>0</v>
      </c>
      <c r="AB1100" s="78">
        <f>+SUMIFS(Resultados_Dic3!W$3:W$99980,Resultados_Dic3!$F$3:$F$99980,Produccion_UO!$K1100,Resultados_Dic3!$D$3:$D$99980,Produccion_UO!$K$1050,Resultados_Dic3!$E$3:$E$99980,Produccion_UO!$J1100,Resultados_Dic3!$A$3:$A$99980,Produccion_UO!$H1100)*$I$1058</f>
        <v>0</v>
      </c>
      <c r="AC1100" s="78">
        <f>+SUMIFS(Resultados_Dic3!X$3:X$99980,Resultados_Dic3!$F$3:$F$99980,Produccion_UO!$K1100,Resultados_Dic3!$D$3:$D$99980,Produccion_UO!$K$1050,Resultados_Dic3!$E$3:$E$99980,Produccion_UO!$J1100,Resultados_Dic3!$A$3:$A$99980,Produccion_UO!$H1100)*$I$1058</f>
        <v>0</v>
      </c>
      <c r="AD1100" s="78">
        <f>+SUMIFS(Resultados_Dic3!Y$3:Y$99980,Resultados_Dic3!$F$3:$F$99980,Produccion_UO!$K1100,Resultados_Dic3!$D$3:$D$99980,Produccion_UO!$K$1050,Resultados_Dic3!$E$3:$E$99980,Produccion_UO!$J1100,Resultados_Dic3!$A$3:$A$99980,Produccion_UO!$H1100)*$I$1058</f>
        <v>0</v>
      </c>
      <c r="AE1100" s="78">
        <f>+SUMIFS(Resultados_Dic3!Z$3:Z$99980,Resultados_Dic3!$F$3:$F$99980,Produccion_UO!$K1100,Resultados_Dic3!$D$3:$D$99980,Produccion_UO!$K$1050,Resultados_Dic3!$E$3:$E$99980,Produccion_UO!$J1100,Resultados_Dic3!$A$3:$A$99980,Produccion_UO!$H1100)*$I$1058</f>
        <v>0</v>
      </c>
      <c r="AF1100" s="78">
        <f>+SUMIFS(Resultados_Dic3!AA$3:AA$99980,Resultados_Dic3!$F$3:$F$99980,Produccion_UO!$K1100,Resultados_Dic3!$D$3:$D$99980,Produccion_UO!$K$1050,Resultados_Dic3!$E$3:$E$99980,Produccion_UO!$J1100,Resultados_Dic3!$A$3:$A$99980,Produccion_UO!$H1100)*$I$1058</f>
        <v>0</v>
      </c>
      <c r="AG1100" s="78">
        <f>+SUMIFS(Resultados_Dic3!AB$3:AB$99980,Resultados_Dic3!$F$3:$F$99980,Produccion_UO!$K1100,Resultados_Dic3!$D$3:$D$99980,Produccion_UO!$K$1050,Resultados_Dic3!$E$3:$E$99980,Produccion_UO!$J1100,Resultados_Dic3!$A$3:$A$99980,Produccion_UO!$H1100)*$I$1058</f>
        <v>0</v>
      </c>
      <c r="AH1100" s="78">
        <f>+SUMIFS(Resultados_Dic3!AC$3:AC$99980,Resultados_Dic3!$F$3:$F$99980,Produccion_UO!$K1100,Resultados_Dic3!$D$3:$D$99980,Produccion_UO!$K$1050,Resultados_Dic3!$E$3:$E$99980,Produccion_UO!$J1100,Resultados_Dic3!$A$3:$A$99980,Produccion_UO!$H1100)*$I$1058</f>
        <v>0</v>
      </c>
      <c r="AI1100" s="78">
        <f>+SUMIFS(Resultados_Dic3!AD$3:AD$99980,Resultados_Dic3!$F$3:$F$99980,Produccion_UO!$K1100,Resultados_Dic3!$D$3:$D$99980,Produccion_UO!$K$1050,Resultados_Dic3!$E$3:$E$99980,Produccion_UO!$J1100,Resultados_Dic3!$A$3:$A$99980,Produccion_UO!$H1100)*$I$1058</f>
        <v>0</v>
      </c>
      <c r="AJ1100" s="78">
        <f>+SUMIFS(Resultados_Dic3!AE$3:AE$99980,Resultados_Dic3!$F$3:$F$99980,Produccion_UO!$K1100,Resultados_Dic3!$D$3:$D$99980,Produccion_UO!$K$1050,Resultados_Dic3!$E$3:$E$99980,Produccion_UO!$J1100,Resultados_Dic3!$A$3:$A$99980,Produccion_UO!$H1100)*$I$1058</f>
        <v>0</v>
      </c>
      <c r="AK1100" s="78">
        <f>+SUMIFS(Resultados_Dic3!AF$3:AF$99980,Resultados_Dic3!$F$3:$F$99980,Produccion_UO!$K1100,Resultados_Dic3!$D$3:$D$99980,Produccion_UO!$K$1050,Resultados_Dic3!$E$3:$E$99980,Produccion_UO!$J1100,Resultados_Dic3!$A$3:$A$99980,Produccion_UO!$H1100)*$I$1058</f>
        <v>0</v>
      </c>
      <c r="AL1100" s="78">
        <f>+SUMIFS(Resultados_Dic3!AG$3:AG$99980,Resultados_Dic3!$F$3:$F$99980,Produccion_UO!$K1100,Resultados_Dic3!$D$3:$D$99980,Produccion_UO!$K$1050,Resultados_Dic3!$E$3:$E$99980,Produccion_UO!$J1100,Resultados_Dic3!$A$3:$A$99980,Produccion_UO!$H1100)*$I$1058</f>
        <v>0</v>
      </c>
      <c r="AM1100" s="78">
        <f>+SUMIFS(Resultados_Dic3!AH$3:AH$99980,Resultados_Dic3!$F$3:$F$99980,Produccion_UO!$K1100,Resultados_Dic3!$D$3:$D$99980,Produccion_UO!$K$1050,Resultados_Dic3!$E$3:$E$99980,Produccion_UO!$J1100,Resultados_Dic3!$A$3:$A$99980,Produccion_UO!$H1100)*$I$1058</f>
        <v>0</v>
      </c>
      <c r="AN1100" s="78">
        <f>+SUMIFS(Resultados_Dic3!AI$3:AI$99980,Resultados_Dic3!$F$3:$F$99980,Produccion_UO!$K1100,Resultados_Dic3!$D$3:$D$99980,Produccion_UO!$K$1050,Resultados_Dic3!$E$3:$E$99980,Produccion_UO!$J1100,Resultados_Dic3!$A$3:$A$99980,Produccion_UO!$H1100)*$I$1058</f>
        <v>0</v>
      </c>
      <c r="AO1100" s="78">
        <f>+SUMIFS(Resultados_Dic3!AJ$3:AJ$99980,Resultados_Dic3!$F$3:$F$99980,Produccion_UO!$K1100,Resultados_Dic3!$D$3:$D$99980,Produccion_UO!$K$1050,Resultados_Dic3!$E$3:$E$99980,Produccion_UO!$J1100,Resultados_Dic3!$A$3:$A$99980,Produccion_UO!$H1100)*$I$1058</f>
        <v>0</v>
      </c>
      <c r="AP1100" s="78">
        <f>+SUMIFS(Resultados_Dic3!AK$3:AK$99980,Resultados_Dic3!$F$3:$F$99980,Produccion_UO!$K1100,Resultados_Dic3!$D$3:$D$99980,Produccion_UO!$K$1050,Resultados_Dic3!$E$3:$E$99980,Produccion_UO!$J1100,Resultados_Dic3!$A$3:$A$99980,Produccion_UO!$H1100)*$I$1058</f>
        <v>0</v>
      </c>
      <c r="AQ1100" s="78">
        <f>+SUMIFS(Resultados_Dic3!AL$3:AL$99980,Resultados_Dic3!$F$3:$F$99980,Produccion_UO!$K1100,Resultados_Dic3!$D$3:$D$99980,Produccion_UO!$K$1050,Resultados_Dic3!$E$3:$E$99980,Produccion_UO!$J1100,Resultados_Dic3!$A$3:$A$99980,Produccion_UO!$H1100)*$I$1058</f>
        <v>0</v>
      </c>
      <c r="AR1100" s="78">
        <f>+SUMIFS(Resultados_Dic3!AM$3:AM$99980,Resultados_Dic3!$F$3:$F$99980,Produccion_UO!$K1100,Resultados_Dic3!$D$3:$D$99980,Produccion_UO!$K$1050,Resultados_Dic3!$E$3:$E$99980,Produccion_UO!$J1100,Resultados_Dic3!$A$3:$A$99980,Produccion_UO!$H1100)*$I$1058</f>
        <v>0</v>
      </c>
    </row>
    <row r="1101" spans="6:44" s="15" customFormat="1" x14ac:dyDescent="0.25">
      <c r="F1101" s="96"/>
      <c r="H1101" s="12"/>
      <c r="I1101" s="237"/>
      <c r="J1101" s="237"/>
      <c r="K1101" s="238"/>
      <c r="L1101" s="31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</row>
    <row r="1102" spans="6:44" s="15" customFormat="1" x14ac:dyDescent="0.25">
      <c r="F1102" s="96"/>
      <c r="H1102" s="12"/>
      <c r="I1102" s="237"/>
      <c r="J1102" s="237"/>
      <c r="K1102" s="238"/>
      <c r="L1102" s="31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</row>
    <row r="1104" spans="6:44" x14ac:dyDescent="0.25">
      <c r="M1104">
        <f>180/M1092</f>
        <v>0.94575060774005393</v>
      </c>
      <c r="N1104">
        <f>+M1093*M1104</f>
        <v>63.527508361489843</v>
      </c>
    </row>
    <row r="1106" spans="8:44" x14ac:dyDescent="0.25">
      <c r="K1106" s="159" t="s">
        <v>803</v>
      </c>
    </row>
    <row r="1107" spans="8:44" x14ac:dyDescent="0.25">
      <c r="H1107" s="17" t="str">
        <f t="shared" ref="H1107:H1117" si="281">+$B$1</f>
        <v>DIC7</v>
      </c>
      <c r="I1107" s="24"/>
      <c r="J1107" s="24"/>
      <c r="K1107" s="108"/>
      <c r="L1107" s="302" t="s">
        <v>793</v>
      </c>
    </row>
    <row r="1108" spans="8:44" x14ac:dyDescent="0.25">
      <c r="H1108" s="17" t="str">
        <f t="shared" si="281"/>
        <v>DIC7</v>
      </c>
      <c r="I1108" s="24"/>
      <c r="J1108" s="24"/>
      <c r="K1108" s="108"/>
      <c r="L1108" s="302" t="s">
        <v>799</v>
      </c>
    </row>
    <row r="1109" spans="8:44" x14ac:dyDescent="0.25">
      <c r="H1109" s="17" t="str">
        <f t="shared" si="281"/>
        <v>DIC7</v>
      </c>
      <c r="I1109" s="24"/>
      <c r="J1109" s="24" t="s">
        <v>57</v>
      </c>
      <c r="K1109" s="304" t="s">
        <v>270</v>
      </c>
      <c r="L1109" s="230" t="s">
        <v>804</v>
      </c>
      <c r="M1109" s="281">
        <f>+SUMIFS(Resultados_Dic3!H$3:H$99980,Resultados_Dic3!$F$3:$F$99980,Produccion_UO!$K1109,Resultados_Dic3!$D$3:$D$99980,Produccion_UO!$L$1050,Resultados_Dic3!$E$3:$E$99980,Produccion_UO!$J1109,Resultados_Dic3!$A$3:$A$99980,Produccion_UO!$H1109)*$I$1060</f>
        <v>2.9616841553795901</v>
      </c>
      <c r="N1109" s="21">
        <f>+SUMIFS(Resultados_Dic3!I$3:I$99980,Resultados_Dic3!$F$3:$F$99980,Produccion_UO!$K1109,Resultados_Dic3!$D$3:$D$99980,Produccion_UO!$L$1050,Resultados_Dic3!$E$3:$E$99980,Produccion_UO!$J1109,Resultados_Dic3!$A$3:$A$99980,Produccion_UO!$H1109)*$I$1060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O1109" s="21">
        <f>+SUMIFS(Resultados_Dic3!J$3:J$99980,Resultados_Dic3!$F$3:$F$99980,Produccion_UO!$K1109,Resultados_Dic3!$D$3:$D$99980,Produccion_UO!$L$1050,Resultados_Dic3!$E$3:$E$99980,Produccion_UO!$J1109,Resultados_Dic3!$A$3:$A$99980,Produccion_UO!$H1109)*$I$1060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P1109" s="21">
        <f>+SUMIFS(Resultados_Dic3!K$3:K$99980,Resultados_Dic3!$F$3:$F$99980,Produccion_UO!$K1109,Resultados_Dic3!$D$3:$D$99980,Produccion_UO!$L$1050,Resultados_Dic3!$E$3:$E$99980,Produccion_UO!$J1109,Resultados_Dic3!$A$3:$A$99980,Produccion_UO!$H1109)*$I$1060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Q1109" s="21">
        <f>+SUMIFS(Resultados_Dic3!L$3:L$99980,Resultados_Dic3!$F$3:$F$99980,Produccion_UO!$K1109,Resultados_Dic3!$D$3:$D$99980,Produccion_UO!$L$1050,Resultados_Dic3!$E$3:$E$99980,Produccion_UO!$J1109,Resultados_Dic3!$A$3:$A$99980,Produccion_UO!$H1109)*$I$1060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R1109" s="21">
        <f>+SUMIFS(Resultados_Dic3!M$3:M$99980,Resultados_Dic3!$F$3:$F$99980,Produccion_UO!$K1109,Resultados_Dic3!$D$3:$D$99980,Produccion_UO!$L$1050,Resultados_Dic3!$E$3:$E$99980,Produccion_UO!$J1109,Resultados_Dic3!$A$3:$A$99980,Produccion_UO!$H1109)*$I$1060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S1109" s="21">
        <f>+SUMIFS(Resultados_Dic3!N$3:N$99980,Resultados_Dic3!$F$3:$F$99980,Produccion_UO!$K1109,Resultados_Dic3!$D$3:$D$99980,Produccion_UO!$L$1050,Resultados_Dic3!$E$3:$E$99980,Produccion_UO!$J1109,Resultados_Dic3!$A$3:$A$99980,Produccion_UO!$H1109)*$I$1060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T1109" s="21">
        <f>+SUMIFS(Resultados_Dic3!O$3:O$99980,Resultados_Dic3!$F$3:$F$99980,Produccion_UO!$K1109,Resultados_Dic3!$D$3:$D$99980,Produccion_UO!$L$1050,Resultados_Dic3!$E$3:$E$99980,Produccion_UO!$J1109,Resultados_Dic3!$A$3:$A$99980,Produccion_UO!$H1109)*$I$1060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U1109" s="21">
        <f>+SUMIFS(Resultados_Dic3!P$3:P$99980,Resultados_Dic3!$F$3:$F$99980,Produccion_UO!$K1109,Resultados_Dic3!$D$3:$D$99980,Produccion_UO!$L$1050,Resultados_Dic3!$E$3:$E$99980,Produccion_UO!$J1109,Resultados_Dic3!$A$3:$A$99980,Produccion_UO!$H1109)*$I$1060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V1109" s="21">
        <f>+SUMIFS(Resultados_Dic3!Q$3:Q$99980,Resultados_Dic3!$F$3:$F$99980,Produccion_UO!$K1109,Resultados_Dic3!$D$3:$D$99980,Produccion_UO!$L$1050,Resultados_Dic3!$E$3:$E$99980,Produccion_UO!$J1109,Resultados_Dic3!$A$3:$A$99980,Produccion_UO!$H1109)*$I$1060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W1109" s="21">
        <f>+SUMIFS(Resultados_Dic3!R$3:R$99980,Resultados_Dic3!$F$3:$F$99980,Produccion_UO!$K1109,Resultados_Dic3!$D$3:$D$99980,Produccion_UO!$L$1050,Resultados_Dic3!$E$3:$E$99980,Produccion_UO!$J1109,Resultados_Dic3!$A$3:$A$99980,Produccion_UO!$H1109)*$I$1060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X1109" s="21">
        <f>+SUMIFS(Resultados_Dic3!S$3:S$99980,Resultados_Dic3!$F$3:$F$99980,Produccion_UO!$K1109,Resultados_Dic3!$D$3:$D$99980,Produccion_UO!$L$1050,Resultados_Dic3!$E$3:$E$99980,Produccion_UO!$J1109,Resultados_Dic3!$A$3:$A$99980,Produccion_UO!$H1109)*$I$1060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Y1109" s="21">
        <f>+SUMIFS(Resultados_Dic3!T$3:T$99980,Resultados_Dic3!$F$3:$F$99980,Produccion_UO!$K1109,Resultados_Dic3!$D$3:$D$99980,Produccion_UO!$L$1050,Resultados_Dic3!$E$3:$E$99980,Produccion_UO!$J1109,Resultados_Dic3!$A$3:$A$99980,Produccion_UO!$H1109)*$I$1060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Z1109" s="21">
        <f>+SUMIFS(Resultados_Dic3!U$3:U$99980,Resultados_Dic3!$F$3:$F$99980,Produccion_UO!$K1109,Resultados_Dic3!$D$3:$D$99980,Produccion_UO!$L$1050,Resultados_Dic3!$E$3:$E$99980,Produccion_UO!$J1109,Resultados_Dic3!$A$3:$A$99980,Produccion_UO!$H1109)*$I$1060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A1109" s="21">
        <f>+SUMIFS(Resultados_Dic3!V$3:V$99980,Resultados_Dic3!$F$3:$F$99980,Produccion_UO!$K1109,Resultados_Dic3!$D$3:$D$99980,Produccion_UO!$L$1050,Resultados_Dic3!$E$3:$E$99980,Produccion_UO!$J1109,Resultados_Dic3!$A$3:$A$99980,Produccion_UO!$H1109)*$I$1060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B1109" s="21">
        <f>+SUMIFS(Resultados_Dic3!W$3:W$99980,Resultados_Dic3!$F$3:$F$99980,Produccion_UO!$K1109,Resultados_Dic3!$D$3:$D$99980,Produccion_UO!$L$1050,Resultados_Dic3!$E$3:$E$99980,Produccion_UO!$J1109,Resultados_Dic3!$A$3:$A$99980,Produccion_UO!$H1109)*$I$1060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C1109" s="21">
        <f>+SUMIFS(Resultados_Dic3!X$3:X$99980,Resultados_Dic3!$F$3:$F$99980,Produccion_UO!$K1109,Resultados_Dic3!$D$3:$D$99980,Produccion_UO!$L$1050,Resultados_Dic3!$E$3:$E$99980,Produccion_UO!$J1109,Resultados_Dic3!$A$3:$A$99980,Produccion_UO!$H1109)*$I$1060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D1109" s="21">
        <f>+SUMIFS(Resultados_Dic3!Y$3:Y$99980,Resultados_Dic3!$F$3:$F$99980,Produccion_UO!$K1109,Resultados_Dic3!$D$3:$D$99980,Produccion_UO!$L$1050,Resultados_Dic3!$E$3:$E$99980,Produccion_UO!$J1109,Resultados_Dic3!$A$3:$A$99980,Produccion_UO!$H1109)*$I$1060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E1109" s="21">
        <f>+SUMIFS(Resultados_Dic3!Z$3:Z$99980,Resultados_Dic3!$F$3:$F$99980,Produccion_UO!$K1109,Resultados_Dic3!$D$3:$D$99980,Produccion_UO!$L$1050,Resultados_Dic3!$E$3:$E$99980,Produccion_UO!$J1109,Resultados_Dic3!$A$3:$A$99980,Produccion_UO!$H1109)*$I$1060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F1109" s="21">
        <f>+SUMIFS(Resultados_Dic3!AA$3:AA$99980,Resultados_Dic3!$F$3:$F$99980,Produccion_UO!$K1109,Resultados_Dic3!$D$3:$D$99980,Produccion_UO!$L$1050,Resultados_Dic3!$E$3:$E$99980,Produccion_UO!$J1109,Resultados_Dic3!$A$3:$A$99980,Produccion_UO!$H1109)*$I$1060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G1109" s="21">
        <f>+SUMIFS(Resultados_Dic3!AB$3:AB$99980,Resultados_Dic3!$F$3:$F$99980,Produccion_UO!$K1109,Resultados_Dic3!$D$3:$D$99980,Produccion_UO!$L$1050,Resultados_Dic3!$E$3:$E$99980,Produccion_UO!$J1109,Resultados_Dic3!$A$3:$A$99980,Produccion_UO!$H1109)*$I$1060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H1109" s="21">
        <f>+SUMIFS(Resultados_Dic3!AC$3:AC$99980,Resultados_Dic3!$F$3:$F$99980,Produccion_UO!$K1109,Resultados_Dic3!$D$3:$D$99980,Produccion_UO!$L$1050,Resultados_Dic3!$E$3:$E$99980,Produccion_UO!$J1109,Resultados_Dic3!$A$3:$A$99980,Produccion_UO!$H1109)*$I$1060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I1109" s="21">
        <f>+SUMIFS(Resultados_Dic3!AD$3:AD$99980,Resultados_Dic3!$F$3:$F$99980,Produccion_UO!$K1109,Resultados_Dic3!$D$3:$D$99980,Produccion_UO!$L$1050,Resultados_Dic3!$E$3:$E$99980,Produccion_UO!$J1109,Resultados_Dic3!$A$3:$A$99980,Produccion_UO!$H1109)*$I$1060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J1109" s="21">
        <f>+SUMIFS(Resultados_Dic3!AE$3:AE$99980,Resultados_Dic3!$F$3:$F$99980,Produccion_UO!$K1109,Resultados_Dic3!$D$3:$D$99980,Produccion_UO!$L$1050,Resultados_Dic3!$E$3:$E$99980,Produccion_UO!$J1109,Resultados_Dic3!$A$3:$A$99980,Produccion_UO!$H1109)*$I$1060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K1109" s="21">
        <f>+SUMIFS(Resultados_Dic3!AF$3:AF$99980,Resultados_Dic3!$F$3:$F$99980,Produccion_UO!$K1109,Resultados_Dic3!$D$3:$D$99980,Produccion_UO!$L$1050,Resultados_Dic3!$E$3:$E$99980,Produccion_UO!$J1109,Resultados_Dic3!$A$3:$A$99980,Produccion_UO!$H1109)*$I$1060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L1109" s="21">
        <f>+SUMIFS(Resultados_Dic3!AG$3:AG$99980,Resultados_Dic3!$F$3:$F$99980,Produccion_UO!$K1109,Resultados_Dic3!$D$3:$D$99980,Produccion_UO!$L$1050,Resultados_Dic3!$E$3:$E$99980,Produccion_UO!$J1109,Resultados_Dic3!$A$3:$A$99980,Produccion_UO!$H1109)*$I$1060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M1109" s="21">
        <f>+SUMIFS(Resultados_Dic3!AH$3:AH$99980,Resultados_Dic3!$F$3:$F$99980,Produccion_UO!$K1109,Resultados_Dic3!$D$3:$D$99980,Produccion_UO!$L$1050,Resultados_Dic3!$E$3:$E$99980,Produccion_UO!$J1109,Resultados_Dic3!$A$3:$A$99980,Produccion_UO!$H1109)*$I$1060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N1109" s="21">
        <f>+SUMIFS(Resultados_Dic3!AI$3:AI$99980,Resultados_Dic3!$F$3:$F$99980,Produccion_UO!$K1109,Resultados_Dic3!$D$3:$D$99980,Produccion_UO!$L$1050,Resultados_Dic3!$E$3:$E$99980,Produccion_UO!$J1109,Resultados_Dic3!$A$3:$A$99980,Produccion_UO!$H1109)*$I$1060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O1109" s="21">
        <f>+SUMIFS(Resultados_Dic3!AJ$3:AJ$99980,Resultados_Dic3!$F$3:$F$99980,Produccion_UO!$K1109,Resultados_Dic3!$D$3:$D$99980,Produccion_UO!$L$1050,Resultados_Dic3!$E$3:$E$99980,Produccion_UO!$J1109,Resultados_Dic3!$A$3:$A$99980,Produccion_UO!$H1109)*$I$1060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P1109" s="21">
        <f>+SUMIFS(Resultados_Dic3!AK$3:AK$99980,Resultados_Dic3!$F$3:$F$99980,Produccion_UO!$K1109,Resultados_Dic3!$D$3:$D$99980,Produccion_UO!$L$1050,Resultados_Dic3!$E$3:$E$99980,Produccion_UO!$J1109,Resultados_Dic3!$A$3:$A$99980,Produccion_UO!$H1109)*$I$1060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Q1109" s="21">
        <f>+SUMIFS(Resultados_Dic3!AL$3:AL$99980,Resultados_Dic3!$F$3:$F$99980,Produccion_UO!$K1109,Resultados_Dic3!$D$3:$D$99980,Produccion_UO!$L$1050,Resultados_Dic3!$E$3:$E$99980,Produccion_UO!$J1109,Resultados_Dic3!$A$3:$A$99980,Produccion_UO!$H1109)*$I$1060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R1109" s="21">
        <f>+SUMIFS(Resultados_Dic3!AM$3:AM$99980,Resultados_Dic3!$F$3:$F$99980,Produccion_UO!$K1109,Resultados_Dic3!$D$3:$D$99980,Produccion_UO!$L$1050,Resultados_Dic3!$E$3:$E$99980,Produccion_UO!$J1109,Resultados_Dic3!$A$3:$A$99980,Produccion_UO!$H1109)*$I$1060</f>
        <v>3.1527605525008502</v>
      </c>
    </row>
    <row r="1110" spans="8:44" x14ac:dyDescent="0.25">
      <c r="H1110" s="17" t="str">
        <f t="shared" si="281"/>
        <v>DIC7</v>
      </c>
      <c r="I1110" s="24"/>
      <c r="J1110" s="24" t="s">
        <v>145</v>
      </c>
      <c r="K1110" s="304" t="s">
        <v>270</v>
      </c>
      <c r="L1110" s="305" t="s">
        <v>805</v>
      </c>
      <c r="M1110" s="281">
        <f>+SUMIFS(Resultados_Dic3!H$3:H$99980,Resultados_Dic3!$F$3:$F$99980,Produccion_UO!$K1110,Resultados_Dic3!$D$3:$D$99980,Produccion_UO!$L$1050,Resultados_Dic3!$E$3:$E$99980,Produccion_UO!$J1110,Resultados_Dic3!$A$3:$A$99980,Produccion_UO!$H1110)*$I$1060</f>
        <v>1.8895118399999999</v>
      </c>
      <c r="N1110" s="21">
        <f>+SUMIFS(Resultados_Dic3!I$3:I$99980,Resultados_Dic3!$F$3:$F$99980,Produccion_UO!$K1110,Resultados_Dic3!$D$3:$D$99980,Produccion_UO!$L$1050,Resultados_Dic3!$E$3:$E$99980,Produccion_UO!$J1110,Resultados_Dic3!$A$3:$A$99980,Produccion_UO!$H1110)*$I$1060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O1110" s="21">
        <f>+SUMIFS(Resultados_Dic3!J$3:J$99980,Resultados_Dic3!$F$3:$F$99980,Produccion_UO!$K1110,Resultados_Dic3!$D$3:$D$99980,Produccion_UO!$L$1050,Resultados_Dic3!$E$3:$E$99980,Produccion_UO!$J1110,Resultados_Dic3!$A$3:$A$99980,Produccion_UO!$H1110)*$I$1060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P1110" s="21">
        <f>+SUMIFS(Resultados_Dic3!K$3:K$99980,Resultados_Dic3!$F$3:$F$99980,Produccion_UO!$K1110,Resultados_Dic3!$D$3:$D$99980,Produccion_UO!$L$1050,Resultados_Dic3!$E$3:$E$99980,Produccion_UO!$J1110,Resultados_Dic3!$A$3:$A$99980,Produccion_UO!$H1110)*$I$1060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Q1110" s="21">
        <f>+SUMIFS(Resultados_Dic3!L$3:L$99980,Resultados_Dic3!$F$3:$F$99980,Produccion_UO!$K1110,Resultados_Dic3!$D$3:$D$99980,Produccion_UO!$L$1050,Resultados_Dic3!$E$3:$E$99980,Produccion_UO!$J1110,Resultados_Dic3!$A$3:$A$99980,Produccion_UO!$H1110)*$I$1060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R1110" s="21">
        <f>+SUMIFS(Resultados_Dic3!M$3:M$99980,Resultados_Dic3!$F$3:$F$99980,Produccion_UO!$K1110,Resultados_Dic3!$D$3:$D$99980,Produccion_UO!$L$1050,Resultados_Dic3!$E$3:$E$99980,Produccion_UO!$J1110,Resultados_Dic3!$A$3:$A$99980,Produccion_UO!$H1110)*$I$1060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S1110" s="21">
        <f>+SUMIFS(Resultados_Dic3!N$3:N$99980,Resultados_Dic3!$F$3:$F$99980,Produccion_UO!$K1110,Resultados_Dic3!$D$3:$D$99980,Produccion_UO!$L$1050,Resultados_Dic3!$E$3:$E$99980,Produccion_UO!$J1110,Resultados_Dic3!$A$3:$A$99980,Produccion_UO!$H1110)*$I$1060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T1110" s="21">
        <f>+SUMIFS(Resultados_Dic3!O$3:O$99980,Resultados_Dic3!$F$3:$F$99980,Produccion_UO!$K1110,Resultados_Dic3!$D$3:$D$99980,Produccion_UO!$L$1050,Resultados_Dic3!$E$3:$E$99980,Produccion_UO!$J1110,Resultados_Dic3!$A$3:$A$99980,Produccion_UO!$H1110)*$I$1060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U1110" s="21">
        <f>+SUMIFS(Resultados_Dic3!P$3:P$99980,Resultados_Dic3!$F$3:$F$99980,Produccion_UO!$K1110,Resultados_Dic3!$D$3:$D$99980,Produccion_UO!$L$1050,Resultados_Dic3!$E$3:$E$99980,Produccion_UO!$J1110,Resultados_Dic3!$A$3:$A$99980,Produccion_UO!$H1110)*$I$1060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V1110" s="21">
        <f>+SUMIFS(Resultados_Dic3!Q$3:Q$99980,Resultados_Dic3!$F$3:$F$99980,Produccion_UO!$K1110,Resultados_Dic3!$D$3:$D$99980,Produccion_UO!$L$1050,Resultados_Dic3!$E$3:$E$99980,Produccion_UO!$J1110,Resultados_Dic3!$A$3:$A$99980,Produccion_UO!$H1110)*$I$1060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W1110" s="21">
        <f>+SUMIFS(Resultados_Dic3!R$3:R$99980,Resultados_Dic3!$F$3:$F$99980,Produccion_UO!$K1110,Resultados_Dic3!$D$3:$D$99980,Produccion_UO!$L$1050,Resultados_Dic3!$E$3:$E$99980,Produccion_UO!$J1110,Resultados_Dic3!$A$3:$A$99980,Produccion_UO!$H1110)*$I$1060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X1110" s="21">
        <f>+SUMIFS(Resultados_Dic3!S$3:S$99980,Resultados_Dic3!$F$3:$F$99980,Produccion_UO!$K1110,Resultados_Dic3!$D$3:$D$99980,Produccion_UO!$L$1050,Resultados_Dic3!$E$3:$E$99980,Produccion_UO!$J1110,Resultados_Dic3!$A$3:$A$99980,Produccion_UO!$H1110)*$I$1060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Y1110" s="21">
        <f>+SUMIFS(Resultados_Dic3!T$3:T$99980,Resultados_Dic3!$F$3:$F$99980,Produccion_UO!$K1110,Resultados_Dic3!$D$3:$D$99980,Produccion_UO!$L$1050,Resultados_Dic3!$E$3:$E$99980,Produccion_UO!$J1110,Resultados_Dic3!$A$3:$A$99980,Produccion_UO!$H1110)*$I$1060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Z1110" s="21">
        <f>+SUMIFS(Resultados_Dic3!U$3:U$99980,Resultados_Dic3!$F$3:$F$99980,Produccion_UO!$K1110,Resultados_Dic3!$D$3:$D$99980,Produccion_UO!$L$1050,Resultados_Dic3!$E$3:$E$99980,Produccion_UO!$J1110,Resultados_Dic3!$A$3:$A$99980,Produccion_UO!$H1110)*$I$1060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A1110" s="21">
        <f>+SUMIFS(Resultados_Dic3!V$3:V$99980,Resultados_Dic3!$F$3:$F$99980,Produccion_UO!$K1110,Resultados_Dic3!$D$3:$D$99980,Produccion_UO!$L$1050,Resultados_Dic3!$E$3:$E$99980,Produccion_UO!$J1110,Resultados_Dic3!$A$3:$A$99980,Produccion_UO!$H1110)*$I$1060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B1110" s="21">
        <f>+SUMIFS(Resultados_Dic3!W$3:W$99980,Resultados_Dic3!$F$3:$F$99980,Produccion_UO!$K1110,Resultados_Dic3!$D$3:$D$99980,Produccion_UO!$L$1050,Resultados_Dic3!$E$3:$E$99980,Produccion_UO!$J1110,Resultados_Dic3!$A$3:$A$99980,Produccion_UO!$H1110)*$I$1060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C1110" s="21">
        <f>+SUMIFS(Resultados_Dic3!X$3:X$99980,Resultados_Dic3!$F$3:$F$99980,Produccion_UO!$K1110,Resultados_Dic3!$D$3:$D$99980,Produccion_UO!$L$1050,Resultados_Dic3!$E$3:$E$99980,Produccion_UO!$J1110,Resultados_Dic3!$A$3:$A$99980,Produccion_UO!$H1110)*$I$1060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D1110" s="21">
        <f>+SUMIFS(Resultados_Dic3!Y$3:Y$99980,Resultados_Dic3!$F$3:$F$99980,Produccion_UO!$K1110,Resultados_Dic3!$D$3:$D$99980,Produccion_UO!$L$1050,Resultados_Dic3!$E$3:$E$99980,Produccion_UO!$J1110,Resultados_Dic3!$A$3:$A$99980,Produccion_UO!$H1110)*$I$1060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E1110" s="21">
        <f>+SUMIFS(Resultados_Dic3!Z$3:Z$99980,Resultados_Dic3!$F$3:$F$99980,Produccion_UO!$K1110,Resultados_Dic3!$D$3:$D$99980,Produccion_UO!$L$1050,Resultados_Dic3!$E$3:$E$99980,Produccion_UO!$J1110,Resultados_Dic3!$A$3:$A$99980,Produccion_UO!$H1110)*$I$1060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F1110" s="21">
        <f>+SUMIFS(Resultados_Dic3!AA$3:AA$99980,Resultados_Dic3!$F$3:$F$99980,Produccion_UO!$K1110,Resultados_Dic3!$D$3:$D$99980,Produccion_UO!$L$1050,Resultados_Dic3!$E$3:$E$99980,Produccion_UO!$J1110,Resultados_Dic3!$A$3:$A$99980,Produccion_UO!$H1110)*$I$1060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G1110" s="21">
        <f>+SUMIFS(Resultados_Dic3!AB$3:AB$99980,Resultados_Dic3!$F$3:$F$99980,Produccion_UO!$K1110,Resultados_Dic3!$D$3:$D$99980,Produccion_UO!$L$1050,Resultados_Dic3!$E$3:$E$99980,Produccion_UO!$J1110,Resultados_Dic3!$A$3:$A$99980,Produccion_UO!$H1110)*$I$1060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H1110" s="21">
        <f>+SUMIFS(Resultados_Dic3!AC$3:AC$99980,Resultados_Dic3!$F$3:$F$99980,Produccion_UO!$K1110,Resultados_Dic3!$D$3:$D$99980,Produccion_UO!$L$1050,Resultados_Dic3!$E$3:$E$99980,Produccion_UO!$J1110,Resultados_Dic3!$A$3:$A$99980,Produccion_UO!$H1110)*$I$1060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I1110" s="21">
        <f>+SUMIFS(Resultados_Dic3!AD$3:AD$99980,Resultados_Dic3!$F$3:$F$99980,Produccion_UO!$K1110,Resultados_Dic3!$D$3:$D$99980,Produccion_UO!$L$1050,Resultados_Dic3!$E$3:$E$99980,Produccion_UO!$J1110,Resultados_Dic3!$A$3:$A$99980,Produccion_UO!$H1110)*$I$1060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J1110" s="21">
        <f>+SUMIFS(Resultados_Dic3!AE$3:AE$99980,Resultados_Dic3!$F$3:$F$99980,Produccion_UO!$K1110,Resultados_Dic3!$D$3:$D$99980,Produccion_UO!$L$1050,Resultados_Dic3!$E$3:$E$99980,Produccion_UO!$J1110,Resultados_Dic3!$A$3:$A$99980,Produccion_UO!$H1110)*$I$1060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K1110" s="21">
        <f>+SUMIFS(Resultados_Dic3!AF$3:AF$99980,Resultados_Dic3!$F$3:$F$99980,Produccion_UO!$K1110,Resultados_Dic3!$D$3:$D$99980,Produccion_UO!$L$1050,Resultados_Dic3!$E$3:$E$99980,Produccion_UO!$J1110,Resultados_Dic3!$A$3:$A$99980,Produccion_UO!$H1110)*$I$1060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L1110" s="21">
        <f>+SUMIFS(Resultados_Dic3!AG$3:AG$99980,Resultados_Dic3!$F$3:$F$99980,Produccion_UO!$K1110,Resultados_Dic3!$D$3:$D$99980,Produccion_UO!$L$1050,Resultados_Dic3!$E$3:$E$99980,Produccion_UO!$J1110,Resultados_Dic3!$A$3:$A$99980,Produccion_UO!$H1110)*$I$1060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M1110" s="21">
        <f>+SUMIFS(Resultados_Dic3!AH$3:AH$99980,Resultados_Dic3!$F$3:$F$99980,Produccion_UO!$K1110,Resultados_Dic3!$D$3:$D$99980,Produccion_UO!$L$1050,Resultados_Dic3!$E$3:$E$99980,Produccion_UO!$J1110,Resultados_Dic3!$A$3:$A$99980,Produccion_UO!$H1110)*$I$1060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N1110" s="21">
        <f>+SUMIFS(Resultados_Dic3!AI$3:AI$99980,Resultados_Dic3!$F$3:$F$99980,Produccion_UO!$K1110,Resultados_Dic3!$D$3:$D$99980,Produccion_UO!$L$1050,Resultados_Dic3!$E$3:$E$99980,Produccion_UO!$J1110,Resultados_Dic3!$A$3:$A$99980,Produccion_UO!$H1110)*$I$1060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O1110" s="21">
        <f>+SUMIFS(Resultados_Dic3!AJ$3:AJ$99980,Resultados_Dic3!$F$3:$F$99980,Produccion_UO!$K1110,Resultados_Dic3!$D$3:$D$99980,Produccion_UO!$L$1050,Resultados_Dic3!$E$3:$E$99980,Produccion_UO!$J1110,Resultados_Dic3!$A$3:$A$99980,Produccion_UO!$H1110)*$I$1060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P1110" s="21">
        <f>+SUMIFS(Resultados_Dic3!AK$3:AK$99980,Resultados_Dic3!$F$3:$F$99980,Produccion_UO!$K1110,Resultados_Dic3!$D$3:$D$99980,Produccion_UO!$L$1050,Resultados_Dic3!$E$3:$E$99980,Produccion_UO!$J1110,Resultados_Dic3!$A$3:$A$99980,Produccion_UO!$H1110)*$I$1060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Q1110" s="21">
        <f>+SUMIFS(Resultados_Dic3!AL$3:AL$99980,Resultados_Dic3!$F$3:$F$99980,Produccion_UO!$K1110,Resultados_Dic3!$D$3:$D$99980,Produccion_UO!$L$1050,Resultados_Dic3!$E$3:$E$99980,Produccion_UO!$J1110,Resultados_Dic3!$A$3:$A$99980,Produccion_UO!$H1110)*$I$1060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R1110" s="21">
        <f>+SUMIFS(Resultados_Dic3!AM$3:AM$99980,Resultados_Dic3!$F$3:$F$99980,Produccion_UO!$K1110,Resultados_Dic3!$D$3:$D$99980,Produccion_UO!$L$1050,Resultados_Dic3!$E$3:$E$99980,Produccion_UO!$J1110,Resultados_Dic3!$A$3:$A$99980,Produccion_UO!$H1110)*$I$1060</f>
        <v>2.0114158296774201</v>
      </c>
    </row>
    <row r="1111" spans="8:44" x14ac:dyDescent="0.25">
      <c r="H1111" s="17" t="str">
        <f t="shared" si="281"/>
        <v>DIC7</v>
      </c>
      <c r="I1111" s="24"/>
      <c r="J1111" s="24" t="s">
        <v>134</v>
      </c>
      <c r="K1111" s="306" t="s">
        <v>270</v>
      </c>
      <c r="L1111" s="305" t="s">
        <v>758</v>
      </c>
      <c r="M1111" s="21">
        <f>+SUMIFS(Resultados_Dic3!H$3:H$99980,Resultados_Dic3!$F$3:$F$99980,Produccion_UO!$K1111,Resultados_Dic3!$D$3:$D$99980,Produccion_UO!$L$1050,Resultados_Dic3!$E$3:$E$99980,Produccion_UO!$J1111,Resultados_Dic3!$A$3:$A$99980,Produccion_UO!$H1111)*$I$1060</f>
        <v>2.9272459675263298</v>
      </c>
      <c r="N1111" s="21">
        <f>+SUMIFS(Resultados_Dic3!I$3:I$99980,Resultados_Dic3!$F$3:$F$99980,Produccion_UO!$K1111,Resultados_Dic3!$D$3:$D$99980,Produccion_UO!$L$1050,Resultados_Dic3!$E$3:$E$99980,Produccion_UO!$J1111,Resultados_Dic3!$A$3:$A$99980,Produccion_UO!$H1111)*$I$1060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O1111" s="21">
        <f>+SUMIFS(Resultados_Dic3!J$3:J$99980,Resultados_Dic3!$F$3:$F$99980,Produccion_UO!$K1111,Resultados_Dic3!$D$3:$D$99980,Produccion_UO!$L$1050,Resultados_Dic3!$E$3:$E$99980,Produccion_UO!$J1111,Resultados_Dic3!$A$3:$A$99980,Produccion_UO!$H1111)*$I$1060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P1111" s="21">
        <f>+SUMIFS(Resultados_Dic3!K$3:K$99980,Resultados_Dic3!$F$3:$F$99980,Produccion_UO!$K1111,Resultados_Dic3!$D$3:$D$99980,Produccion_UO!$L$1050,Resultados_Dic3!$E$3:$E$99980,Produccion_UO!$J1111,Resultados_Dic3!$A$3:$A$99980,Produccion_UO!$H1111)*$I$1060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Q1111" s="21">
        <f>+SUMIFS(Resultados_Dic3!L$3:L$99980,Resultados_Dic3!$F$3:$F$99980,Produccion_UO!$K1111,Resultados_Dic3!$D$3:$D$99980,Produccion_UO!$L$1050,Resultados_Dic3!$E$3:$E$99980,Produccion_UO!$J1111,Resultados_Dic3!$A$3:$A$99980,Produccion_UO!$H1111)*$I$1060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R1111" s="21">
        <f>+SUMIFS(Resultados_Dic3!M$3:M$99980,Resultados_Dic3!$F$3:$F$99980,Produccion_UO!$K1111,Resultados_Dic3!$D$3:$D$99980,Produccion_UO!$L$1050,Resultados_Dic3!$E$3:$E$99980,Produccion_UO!$J1111,Resultados_Dic3!$A$3:$A$99980,Produccion_UO!$H1111)*$I$1060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S1111" s="21">
        <f>+SUMIFS(Resultados_Dic3!N$3:N$99980,Resultados_Dic3!$F$3:$F$99980,Produccion_UO!$K1111,Resultados_Dic3!$D$3:$D$99980,Produccion_UO!$L$1050,Resultados_Dic3!$E$3:$E$99980,Produccion_UO!$J1111,Resultados_Dic3!$A$3:$A$99980,Produccion_UO!$H1111)*$I$1060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T1111" s="21">
        <f>+SUMIFS(Resultados_Dic3!O$3:O$99980,Resultados_Dic3!$F$3:$F$99980,Produccion_UO!$K1111,Resultados_Dic3!$D$3:$D$99980,Produccion_UO!$L$1050,Resultados_Dic3!$E$3:$E$99980,Produccion_UO!$J1111,Resultados_Dic3!$A$3:$A$99980,Produccion_UO!$H1111)*$I$1060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U1111" s="21">
        <f>+SUMIFS(Resultados_Dic3!P$3:P$99980,Resultados_Dic3!$F$3:$F$99980,Produccion_UO!$K1111,Resultados_Dic3!$D$3:$D$99980,Produccion_UO!$L$1050,Resultados_Dic3!$E$3:$E$99980,Produccion_UO!$J1111,Resultados_Dic3!$A$3:$A$99980,Produccion_UO!$H1111)*$I$1060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V1111" s="21">
        <f>+SUMIFS(Resultados_Dic3!Q$3:Q$99980,Resultados_Dic3!$F$3:$F$99980,Produccion_UO!$K1111,Resultados_Dic3!$D$3:$D$99980,Produccion_UO!$L$1050,Resultados_Dic3!$E$3:$E$99980,Produccion_UO!$J1111,Resultados_Dic3!$A$3:$A$99980,Produccion_UO!$H1111)*$I$1060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W1111" s="21">
        <f>+SUMIFS(Resultados_Dic3!R$3:R$99980,Resultados_Dic3!$F$3:$F$99980,Produccion_UO!$K1111,Resultados_Dic3!$D$3:$D$99980,Produccion_UO!$L$1050,Resultados_Dic3!$E$3:$E$99980,Produccion_UO!$J1111,Resultados_Dic3!$A$3:$A$99980,Produccion_UO!$H1111)*$I$1060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X1111" s="21">
        <f>+SUMIFS(Resultados_Dic3!S$3:S$99980,Resultados_Dic3!$F$3:$F$99980,Produccion_UO!$K1111,Resultados_Dic3!$D$3:$D$99980,Produccion_UO!$L$1050,Resultados_Dic3!$E$3:$E$99980,Produccion_UO!$J1111,Resultados_Dic3!$A$3:$A$99980,Produccion_UO!$H1111)*$I$1060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Y1111" s="21">
        <f>+SUMIFS(Resultados_Dic3!T$3:T$99980,Resultados_Dic3!$F$3:$F$99980,Produccion_UO!$K1111,Resultados_Dic3!$D$3:$D$99980,Produccion_UO!$L$1050,Resultados_Dic3!$E$3:$E$99980,Produccion_UO!$J1111,Resultados_Dic3!$A$3:$A$99980,Produccion_UO!$H1111)*$I$1060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Z1111" s="21">
        <f>+SUMIFS(Resultados_Dic3!U$3:U$99980,Resultados_Dic3!$F$3:$F$99980,Produccion_UO!$K1111,Resultados_Dic3!$D$3:$D$99980,Produccion_UO!$L$1050,Resultados_Dic3!$E$3:$E$99980,Produccion_UO!$J1111,Resultados_Dic3!$A$3:$A$99980,Produccion_UO!$H1111)*$I$1060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A1111" s="21">
        <f>+SUMIFS(Resultados_Dic3!V$3:V$99980,Resultados_Dic3!$F$3:$F$99980,Produccion_UO!$K1111,Resultados_Dic3!$D$3:$D$99980,Produccion_UO!$L$1050,Resultados_Dic3!$E$3:$E$99980,Produccion_UO!$J1111,Resultados_Dic3!$A$3:$A$99980,Produccion_UO!$H1111)*$I$1060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B1111" s="21">
        <f>+SUMIFS(Resultados_Dic3!W$3:W$99980,Resultados_Dic3!$F$3:$F$99980,Produccion_UO!$K1111,Resultados_Dic3!$D$3:$D$99980,Produccion_UO!$L$1050,Resultados_Dic3!$E$3:$E$99980,Produccion_UO!$J1111,Resultados_Dic3!$A$3:$A$99980,Produccion_UO!$H1111)*$I$1060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C1111" s="21">
        <f>+SUMIFS(Resultados_Dic3!X$3:X$99980,Resultados_Dic3!$F$3:$F$99980,Produccion_UO!$K1111,Resultados_Dic3!$D$3:$D$99980,Produccion_UO!$L$1050,Resultados_Dic3!$E$3:$E$99980,Produccion_UO!$J1111,Resultados_Dic3!$A$3:$A$99980,Produccion_UO!$H1111)*$I$1060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D1111" s="21">
        <f>+SUMIFS(Resultados_Dic3!Y$3:Y$99980,Resultados_Dic3!$F$3:$F$99980,Produccion_UO!$K1111,Resultados_Dic3!$D$3:$D$99980,Produccion_UO!$L$1050,Resultados_Dic3!$E$3:$E$99980,Produccion_UO!$J1111,Resultados_Dic3!$A$3:$A$99980,Produccion_UO!$H1111)*$I$1060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E1111" s="21">
        <f>+SUMIFS(Resultados_Dic3!Z$3:Z$99980,Resultados_Dic3!$F$3:$F$99980,Produccion_UO!$K1111,Resultados_Dic3!$D$3:$D$99980,Produccion_UO!$L$1050,Resultados_Dic3!$E$3:$E$99980,Produccion_UO!$J1111,Resultados_Dic3!$A$3:$A$99980,Produccion_UO!$H1111)*$I$1060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F1111" s="21">
        <f>+SUMIFS(Resultados_Dic3!AA$3:AA$99980,Resultados_Dic3!$F$3:$F$99980,Produccion_UO!$K1111,Resultados_Dic3!$D$3:$D$99980,Produccion_UO!$L$1050,Resultados_Dic3!$E$3:$E$99980,Produccion_UO!$J1111,Resultados_Dic3!$A$3:$A$99980,Produccion_UO!$H1111)*$I$1060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G1111" s="21">
        <f>+SUMIFS(Resultados_Dic3!AB$3:AB$99980,Resultados_Dic3!$F$3:$F$99980,Produccion_UO!$K1111,Resultados_Dic3!$D$3:$D$99980,Produccion_UO!$L$1050,Resultados_Dic3!$E$3:$E$99980,Produccion_UO!$J1111,Resultados_Dic3!$A$3:$A$99980,Produccion_UO!$H1111)*$I$1060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H1111" s="21">
        <f>+SUMIFS(Resultados_Dic3!AC$3:AC$99980,Resultados_Dic3!$F$3:$F$99980,Produccion_UO!$K1111,Resultados_Dic3!$D$3:$D$99980,Produccion_UO!$L$1050,Resultados_Dic3!$E$3:$E$99980,Produccion_UO!$J1111,Resultados_Dic3!$A$3:$A$99980,Produccion_UO!$H1111)*$I$1060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I1111" s="21">
        <f>+SUMIFS(Resultados_Dic3!AD$3:AD$99980,Resultados_Dic3!$F$3:$F$99980,Produccion_UO!$K1111,Resultados_Dic3!$D$3:$D$99980,Produccion_UO!$L$1050,Resultados_Dic3!$E$3:$E$99980,Produccion_UO!$J1111,Resultados_Dic3!$A$3:$A$99980,Produccion_UO!$H1111)*$I$1060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J1111" s="21">
        <f>+SUMIFS(Resultados_Dic3!AE$3:AE$99980,Resultados_Dic3!$F$3:$F$99980,Produccion_UO!$K1111,Resultados_Dic3!$D$3:$D$99980,Produccion_UO!$L$1050,Resultados_Dic3!$E$3:$E$99980,Produccion_UO!$J1111,Resultados_Dic3!$A$3:$A$99980,Produccion_UO!$H1111)*$I$1060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K1111" s="21">
        <f>+SUMIFS(Resultados_Dic3!AF$3:AF$99980,Resultados_Dic3!$F$3:$F$99980,Produccion_UO!$K1111,Resultados_Dic3!$D$3:$D$99980,Produccion_UO!$L$1050,Resultados_Dic3!$E$3:$E$99980,Produccion_UO!$J1111,Resultados_Dic3!$A$3:$A$99980,Produccion_UO!$H1111)*$I$1060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L1111" s="21">
        <f>+SUMIFS(Resultados_Dic3!AG$3:AG$99980,Resultados_Dic3!$F$3:$F$99980,Produccion_UO!$K1111,Resultados_Dic3!$D$3:$D$99980,Produccion_UO!$L$1050,Resultados_Dic3!$E$3:$E$99980,Produccion_UO!$J1111,Resultados_Dic3!$A$3:$A$99980,Produccion_UO!$H1111)*$I$1060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M1111" s="21">
        <f>+SUMIFS(Resultados_Dic3!AH$3:AH$99980,Resultados_Dic3!$F$3:$F$99980,Produccion_UO!$K1111,Resultados_Dic3!$D$3:$D$99980,Produccion_UO!$L$1050,Resultados_Dic3!$E$3:$E$99980,Produccion_UO!$J1111,Resultados_Dic3!$A$3:$A$99980,Produccion_UO!$H1111)*$I$1060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N1111" s="21">
        <f>+SUMIFS(Resultados_Dic3!AI$3:AI$99980,Resultados_Dic3!$F$3:$F$99980,Produccion_UO!$K1111,Resultados_Dic3!$D$3:$D$99980,Produccion_UO!$L$1050,Resultados_Dic3!$E$3:$E$99980,Produccion_UO!$J1111,Resultados_Dic3!$A$3:$A$99980,Produccion_UO!$H1111)*$I$1060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O1111" s="21">
        <f>+SUMIFS(Resultados_Dic3!AJ$3:AJ$99980,Resultados_Dic3!$F$3:$F$99980,Produccion_UO!$K1111,Resultados_Dic3!$D$3:$D$99980,Produccion_UO!$L$1050,Resultados_Dic3!$E$3:$E$99980,Produccion_UO!$J1111,Resultados_Dic3!$A$3:$A$99980,Produccion_UO!$H1111)*$I$1060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P1111" s="21">
        <f>+SUMIFS(Resultados_Dic3!AK$3:AK$99980,Resultados_Dic3!$F$3:$F$99980,Produccion_UO!$K1111,Resultados_Dic3!$D$3:$D$99980,Produccion_UO!$L$1050,Resultados_Dic3!$E$3:$E$99980,Produccion_UO!$J1111,Resultados_Dic3!$A$3:$A$99980,Produccion_UO!$H1111)*$I$1060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Q1111" s="21">
        <f>+SUMIFS(Resultados_Dic3!AL$3:AL$99980,Resultados_Dic3!$F$3:$F$99980,Produccion_UO!$K1111,Resultados_Dic3!$D$3:$D$99980,Produccion_UO!$L$1050,Resultados_Dic3!$E$3:$E$99980,Produccion_UO!$J1111,Resultados_Dic3!$A$3:$A$99980,Produccion_UO!$H1111)*$I$1060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R1111" s="21">
        <f>+SUMIFS(Resultados_Dic3!AM$3:AM$99980,Resultados_Dic3!$F$3:$F$99980,Produccion_UO!$K1111,Resultados_Dic3!$D$3:$D$99980,Produccion_UO!$L$1050,Resultados_Dic3!$E$3:$E$99980,Produccion_UO!$J1111,Resultados_Dic3!$A$3:$A$99980,Produccion_UO!$H1111)*$I$1060</f>
        <v>3.11610054607642</v>
      </c>
    </row>
    <row r="1112" spans="8:44" x14ac:dyDescent="0.25">
      <c r="H1112" s="17" t="str">
        <f t="shared" si="281"/>
        <v>DIC7</v>
      </c>
      <c r="I1112" s="24"/>
      <c r="J1112" s="24" t="s">
        <v>134</v>
      </c>
      <c r="K1112" s="307" t="s">
        <v>279</v>
      </c>
      <c r="L1112" s="298" t="s">
        <v>810</v>
      </c>
      <c r="M1112" s="22">
        <f>+SUMIFS(Resultados_Dic3!H$3:H$99980,Resultados_Dic3!$F$3:$F$99980,Produccion_UO!$K1112,Resultados_Dic3!$D$3:$D$99980,Produccion_UO!$K$1050,Resultados_Dic3!$E$3:$E$99980,Produccion_UO!$J1112,Resultados_Dic3!$A$3:$A$99980,Produccion_UO!$H1112)*$I$1060</f>
        <v>2.9272459675263298</v>
      </c>
      <c r="N1112" s="22">
        <f>+SUMIFS(Resultados_Dic3!I$3:I$99980,Resultados_Dic3!$F$3:$F$99980,Produccion_UO!$K1112,Resultados_Dic3!$D$3:$D$99980,Produccion_UO!$K$1050,Resultados_Dic3!$E$3:$E$99980,Produccion_UO!$J1112,Resultados_Dic3!$A$3:$A$99980,Produccion_UO!$H1112)*$I$1060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O1112" s="22">
        <f>+SUMIFS(Resultados_Dic3!J$3:J$99980,Resultados_Dic3!$F$3:$F$99980,Produccion_UO!$K1112,Resultados_Dic3!$D$3:$D$99980,Produccion_UO!$K$1050,Resultados_Dic3!$E$3:$E$99980,Produccion_UO!$J1112,Resultados_Dic3!$A$3:$A$99980,Produccion_UO!$H1112)*$I$1060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P1112" s="22">
        <f>+SUMIFS(Resultados_Dic3!K$3:K$99980,Resultados_Dic3!$F$3:$F$99980,Produccion_UO!$K1112,Resultados_Dic3!$D$3:$D$99980,Produccion_UO!$K$1050,Resultados_Dic3!$E$3:$E$99980,Produccion_UO!$J1112,Resultados_Dic3!$A$3:$A$99980,Produccion_UO!$H1112)*$I$1060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Q1112" s="22">
        <f>+SUMIFS(Resultados_Dic3!L$3:L$99980,Resultados_Dic3!$F$3:$F$99980,Produccion_UO!$K1112,Resultados_Dic3!$D$3:$D$99980,Produccion_UO!$K$1050,Resultados_Dic3!$E$3:$E$99980,Produccion_UO!$J1112,Resultados_Dic3!$A$3:$A$99980,Produccion_UO!$H1112)*$I$1060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R1112" s="22">
        <f>+SUMIFS(Resultados_Dic3!M$3:M$99980,Resultados_Dic3!$F$3:$F$99980,Produccion_UO!$K1112,Resultados_Dic3!$D$3:$D$99980,Produccion_UO!$K$1050,Resultados_Dic3!$E$3:$E$99980,Produccion_UO!$J1112,Resultados_Dic3!$A$3:$A$99980,Produccion_UO!$H1112)*$I$1060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S1112" s="22">
        <f>+SUMIFS(Resultados_Dic3!N$3:N$99980,Resultados_Dic3!$F$3:$F$99980,Produccion_UO!$K1112,Resultados_Dic3!$D$3:$D$99980,Produccion_UO!$K$1050,Resultados_Dic3!$E$3:$E$99980,Produccion_UO!$J1112,Resultados_Dic3!$A$3:$A$99980,Produccion_UO!$H1112)*$I$1060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T1112" s="22">
        <f>+SUMIFS(Resultados_Dic3!O$3:O$99980,Resultados_Dic3!$F$3:$F$99980,Produccion_UO!$K1112,Resultados_Dic3!$D$3:$D$99980,Produccion_UO!$K$1050,Resultados_Dic3!$E$3:$E$99980,Produccion_UO!$J1112,Resultados_Dic3!$A$3:$A$99980,Produccion_UO!$H1112)*$I$1060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U1112" s="22">
        <f>+SUMIFS(Resultados_Dic3!P$3:P$99980,Resultados_Dic3!$F$3:$F$99980,Produccion_UO!$K1112,Resultados_Dic3!$D$3:$D$99980,Produccion_UO!$K$1050,Resultados_Dic3!$E$3:$E$99980,Produccion_UO!$J1112,Resultados_Dic3!$A$3:$A$99980,Produccion_UO!$H1112)*$I$1060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V1112" s="22">
        <f>+SUMIFS(Resultados_Dic3!Q$3:Q$99980,Resultados_Dic3!$F$3:$F$99980,Produccion_UO!$K1112,Resultados_Dic3!$D$3:$D$99980,Produccion_UO!$K$1050,Resultados_Dic3!$E$3:$E$99980,Produccion_UO!$J1112,Resultados_Dic3!$A$3:$A$99980,Produccion_UO!$H1112)*$I$1060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W1112" s="22">
        <f>+SUMIFS(Resultados_Dic3!R$3:R$99980,Resultados_Dic3!$F$3:$F$99980,Produccion_UO!$K1112,Resultados_Dic3!$D$3:$D$99980,Produccion_UO!$K$1050,Resultados_Dic3!$E$3:$E$99980,Produccion_UO!$J1112,Resultados_Dic3!$A$3:$A$99980,Produccion_UO!$H1112)*$I$1060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X1112" s="22">
        <f>+SUMIFS(Resultados_Dic3!S$3:S$99980,Resultados_Dic3!$F$3:$F$99980,Produccion_UO!$K1112,Resultados_Dic3!$D$3:$D$99980,Produccion_UO!$K$1050,Resultados_Dic3!$E$3:$E$99980,Produccion_UO!$J1112,Resultados_Dic3!$A$3:$A$99980,Produccion_UO!$H1112)*$I$1060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Y1112" s="22">
        <f>+SUMIFS(Resultados_Dic3!T$3:T$99980,Resultados_Dic3!$F$3:$F$99980,Produccion_UO!$K1112,Resultados_Dic3!$D$3:$D$99980,Produccion_UO!$K$1050,Resultados_Dic3!$E$3:$E$99980,Produccion_UO!$J1112,Resultados_Dic3!$A$3:$A$99980,Produccion_UO!$H1112)*$I$1060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Z1112" s="22">
        <f>+SUMIFS(Resultados_Dic3!U$3:U$99980,Resultados_Dic3!$F$3:$F$99980,Produccion_UO!$K1112,Resultados_Dic3!$D$3:$D$99980,Produccion_UO!$K$1050,Resultados_Dic3!$E$3:$E$99980,Produccion_UO!$J1112,Resultados_Dic3!$A$3:$A$99980,Produccion_UO!$H1112)*$I$1060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A1112" s="22">
        <f>+SUMIFS(Resultados_Dic3!V$3:V$99980,Resultados_Dic3!$F$3:$F$99980,Produccion_UO!$K1112,Resultados_Dic3!$D$3:$D$99980,Produccion_UO!$K$1050,Resultados_Dic3!$E$3:$E$99980,Produccion_UO!$J1112,Resultados_Dic3!$A$3:$A$99980,Produccion_UO!$H1112)*$I$1060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B1112" s="22">
        <f>+SUMIFS(Resultados_Dic3!W$3:W$99980,Resultados_Dic3!$F$3:$F$99980,Produccion_UO!$K1112,Resultados_Dic3!$D$3:$D$99980,Produccion_UO!$K$1050,Resultados_Dic3!$E$3:$E$99980,Produccion_UO!$J1112,Resultados_Dic3!$A$3:$A$99980,Produccion_UO!$H1112)*$I$1060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C1112" s="22">
        <f>+SUMIFS(Resultados_Dic3!X$3:X$99980,Resultados_Dic3!$F$3:$F$99980,Produccion_UO!$K1112,Resultados_Dic3!$D$3:$D$99980,Produccion_UO!$K$1050,Resultados_Dic3!$E$3:$E$99980,Produccion_UO!$J1112,Resultados_Dic3!$A$3:$A$99980,Produccion_UO!$H1112)*$I$1060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D1112" s="22">
        <f>+SUMIFS(Resultados_Dic3!Y$3:Y$99980,Resultados_Dic3!$F$3:$F$99980,Produccion_UO!$K1112,Resultados_Dic3!$D$3:$D$99980,Produccion_UO!$K$1050,Resultados_Dic3!$E$3:$E$99980,Produccion_UO!$J1112,Resultados_Dic3!$A$3:$A$99980,Produccion_UO!$H1112)*$I$1060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E1112" s="22">
        <f>+SUMIFS(Resultados_Dic3!Z$3:Z$99980,Resultados_Dic3!$F$3:$F$99980,Produccion_UO!$K1112,Resultados_Dic3!$D$3:$D$99980,Produccion_UO!$K$1050,Resultados_Dic3!$E$3:$E$99980,Produccion_UO!$J1112,Resultados_Dic3!$A$3:$A$99980,Produccion_UO!$H1112)*$I$1060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F1112" s="22">
        <f>+SUMIFS(Resultados_Dic3!AA$3:AA$99980,Resultados_Dic3!$F$3:$F$99980,Produccion_UO!$K1112,Resultados_Dic3!$D$3:$D$99980,Produccion_UO!$K$1050,Resultados_Dic3!$E$3:$E$99980,Produccion_UO!$J1112,Resultados_Dic3!$A$3:$A$99980,Produccion_UO!$H1112)*$I$1060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G1112" s="22">
        <f>+SUMIFS(Resultados_Dic3!AB$3:AB$99980,Resultados_Dic3!$F$3:$F$99980,Produccion_UO!$K1112,Resultados_Dic3!$D$3:$D$99980,Produccion_UO!$K$1050,Resultados_Dic3!$E$3:$E$99980,Produccion_UO!$J1112,Resultados_Dic3!$A$3:$A$99980,Produccion_UO!$H1112)*$I$1060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H1112" s="22">
        <f>+SUMIFS(Resultados_Dic3!AC$3:AC$99980,Resultados_Dic3!$F$3:$F$99980,Produccion_UO!$K1112,Resultados_Dic3!$D$3:$D$99980,Produccion_UO!$K$1050,Resultados_Dic3!$E$3:$E$99980,Produccion_UO!$J1112,Resultados_Dic3!$A$3:$A$99980,Produccion_UO!$H1112)*$I$1060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I1112" s="22">
        <f>+SUMIFS(Resultados_Dic3!AD$3:AD$99980,Resultados_Dic3!$F$3:$F$99980,Produccion_UO!$K1112,Resultados_Dic3!$D$3:$D$99980,Produccion_UO!$K$1050,Resultados_Dic3!$E$3:$E$99980,Produccion_UO!$J1112,Resultados_Dic3!$A$3:$A$99980,Produccion_UO!$H1112)*$I$1060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J1112" s="22">
        <f>+SUMIFS(Resultados_Dic3!AE$3:AE$99980,Resultados_Dic3!$F$3:$F$99980,Produccion_UO!$K1112,Resultados_Dic3!$D$3:$D$99980,Produccion_UO!$K$1050,Resultados_Dic3!$E$3:$E$99980,Produccion_UO!$J1112,Resultados_Dic3!$A$3:$A$99980,Produccion_UO!$H1112)*$I$1060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K1112" s="22">
        <f>+SUMIFS(Resultados_Dic3!AF$3:AF$99980,Resultados_Dic3!$F$3:$F$99980,Produccion_UO!$K1112,Resultados_Dic3!$D$3:$D$99980,Produccion_UO!$K$1050,Resultados_Dic3!$E$3:$E$99980,Produccion_UO!$J1112,Resultados_Dic3!$A$3:$A$99980,Produccion_UO!$H1112)*$I$1060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L1112" s="22">
        <f>+SUMIFS(Resultados_Dic3!AG$3:AG$99980,Resultados_Dic3!$F$3:$F$99980,Produccion_UO!$K1112,Resultados_Dic3!$D$3:$D$99980,Produccion_UO!$K$1050,Resultados_Dic3!$E$3:$E$99980,Produccion_UO!$J1112,Resultados_Dic3!$A$3:$A$99980,Produccion_UO!$H1112)*$I$1060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M1112" s="22">
        <f>+SUMIFS(Resultados_Dic3!AH$3:AH$99980,Resultados_Dic3!$F$3:$F$99980,Produccion_UO!$K1112,Resultados_Dic3!$D$3:$D$99980,Produccion_UO!$K$1050,Resultados_Dic3!$E$3:$E$99980,Produccion_UO!$J1112,Resultados_Dic3!$A$3:$A$99980,Produccion_UO!$H1112)*$I$1060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N1112" s="22">
        <f>+SUMIFS(Resultados_Dic3!AI$3:AI$99980,Resultados_Dic3!$F$3:$F$99980,Produccion_UO!$K1112,Resultados_Dic3!$D$3:$D$99980,Produccion_UO!$K$1050,Resultados_Dic3!$E$3:$E$99980,Produccion_UO!$J1112,Resultados_Dic3!$A$3:$A$99980,Produccion_UO!$H1112)*$I$1060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O1112" s="22">
        <f>+SUMIFS(Resultados_Dic3!AJ$3:AJ$99980,Resultados_Dic3!$F$3:$F$99980,Produccion_UO!$K1112,Resultados_Dic3!$D$3:$D$99980,Produccion_UO!$K$1050,Resultados_Dic3!$E$3:$E$99980,Produccion_UO!$J1112,Resultados_Dic3!$A$3:$A$99980,Produccion_UO!$H1112)*$I$1060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P1112" s="22">
        <f>+SUMIFS(Resultados_Dic3!AK$3:AK$99980,Resultados_Dic3!$F$3:$F$99980,Produccion_UO!$K1112,Resultados_Dic3!$D$3:$D$99980,Produccion_UO!$K$1050,Resultados_Dic3!$E$3:$E$99980,Produccion_UO!$J1112,Resultados_Dic3!$A$3:$A$99980,Produccion_UO!$H1112)*$I$1060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Q1112" s="22">
        <f>+SUMIFS(Resultados_Dic3!AL$3:AL$99980,Resultados_Dic3!$F$3:$F$99980,Produccion_UO!$K1112,Resultados_Dic3!$D$3:$D$99980,Produccion_UO!$K$1050,Resultados_Dic3!$E$3:$E$99980,Produccion_UO!$J1112,Resultados_Dic3!$A$3:$A$99980,Produccion_UO!$H1112)*$I$1060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R1112" s="22">
        <f>+SUMIFS(Resultados_Dic3!AM$3:AM$99980,Resultados_Dic3!$F$3:$F$99980,Produccion_UO!$K1112,Resultados_Dic3!$D$3:$D$99980,Produccion_UO!$K$1050,Resultados_Dic3!$E$3:$E$99980,Produccion_UO!$J1112,Resultados_Dic3!$A$3:$A$99980,Produccion_UO!$H1112)*$I$1060</f>
        <v>3.11610054607642</v>
      </c>
    </row>
    <row r="1113" spans="8:44" x14ac:dyDescent="0.25">
      <c r="H1113" s="17" t="str">
        <f t="shared" si="281"/>
        <v>DIC7</v>
      </c>
      <c r="I1113" s="24"/>
      <c r="J1113" s="24" t="s">
        <v>132</v>
      </c>
      <c r="K1113" s="307" t="s">
        <v>279</v>
      </c>
      <c r="L1113" s="298" t="s">
        <v>806</v>
      </c>
      <c r="M1113" s="22">
        <f>+SUMIFS(Resultados_Dic3!H$3:H$99980,Resultados_Dic3!$F$3:$F$99980,Produccion_UO!$K1113,Resultados_Dic3!$D$3:$D$99980,Produccion_UO!$L$1050,Resultados_Dic3!$E$3:$E$99980,Produccion_UO!$J1113,Resultados_Dic3!$A$3:$A$99980,Produccion_UO!$H1113)*$I$1060</f>
        <v>3.8558187874553602</v>
      </c>
      <c r="N1113" s="22">
        <f>+SUMIFS(Resultados_Dic3!I$3:I$99980,Resultados_Dic3!$F$3:$F$99980,Produccion_UO!$K1113,Resultados_Dic3!$D$3:$D$99980,Produccion_UO!$L$1050,Resultados_Dic3!$E$3:$E$99980,Produccion_UO!$J1113,Resultados_Dic3!$A$3:$A$99980,Produccion_UO!$H1113)*$I$1060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O1113" s="22">
        <f>+SUMIFS(Resultados_Dic3!J$3:J$99980,Resultados_Dic3!$F$3:$F$99980,Produccion_UO!$K1113,Resultados_Dic3!$D$3:$D$99980,Produccion_UO!$L$1050,Resultados_Dic3!$E$3:$E$99980,Produccion_UO!$J1113,Resultados_Dic3!$A$3:$A$99980,Produccion_UO!$H1113)*$I$1060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P1113" s="22">
        <f>+SUMIFS(Resultados_Dic3!K$3:K$99980,Resultados_Dic3!$F$3:$F$99980,Produccion_UO!$K1113,Resultados_Dic3!$D$3:$D$99980,Produccion_UO!$L$1050,Resultados_Dic3!$E$3:$E$99980,Produccion_UO!$J1113,Resultados_Dic3!$A$3:$A$99980,Produccion_UO!$H1113)*$I$1060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Q1113" s="22">
        <f>+SUMIFS(Resultados_Dic3!L$3:L$99980,Resultados_Dic3!$F$3:$F$99980,Produccion_UO!$K1113,Resultados_Dic3!$D$3:$D$99980,Produccion_UO!$L$1050,Resultados_Dic3!$E$3:$E$99980,Produccion_UO!$J1113,Resultados_Dic3!$A$3:$A$99980,Produccion_UO!$H1113)*$I$1060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R1113" s="22">
        <f>+SUMIFS(Resultados_Dic3!M$3:M$99980,Resultados_Dic3!$F$3:$F$99980,Produccion_UO!$K1113,Resultados_Dic3!$D$3:$D$99980,Produccion_UO!$L$1050,Resultados_Dic3!$E$3:$E$99980,Produccion_UO!$J1113,Resultados_Dic3!$A$3:$A$99980,Produccion_UO!$H1113)*$I$1060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S1113" s="22">
        <f>+SUMIFS(Resultados_Dic3!N$3:N$99980,Resultados_Dic3!$F$3:$F$99980,Produccion_UO!$K1113,Resultados_Dic3!$D$3:$D$99980,Produccion_UO!$L$1050,Resultados_Dic3!$E$3:$E$99980,Produccion_UO!$J1113,Resultados_Dic3!$A$3:$A$99980,Produccion_UO!$H1113)*$I$1060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T1113" s="22">
        <f>+SUMIFS(Resultados_Dic3!O$3:O$99980,Resultados_Dic3!$F$3:$F$99980,Produccion_UO!$K1113,Resultados_Dic3!$D$3:$D$99980,Produccion_UO!$L$1050,Resultados_Dic3!$E$3:$E$99980,Produccion_UO!$J1113,Resultados_Dic3!$A$3:$A$99980,Produccion_UO!$H1113)*$I$1060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U1113" s="22">
        <f>+SUMIFS(Resultados_Dic3!P$3:P$99980,Resultados_Dic3!$F$3:$F$99980,Produccion_UO!$K1113,Resultados_Dic3!$D$3:$D$99980,Produccion_UO!$L$1050,Resultados_Dic3!$E$3:$E$99980,Produccion_UO!$J1113,Resultados_Dic3!$A$3:$A$99980,Produccion_UO!$H1113)*$I$1060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V1113" s="22">
        <f>+SUMIFS(Resultados_Dic3!Q$3:Q$99980,Resultados_Dic3!$F$3:$F$99980,Produccion_UO!$K1113,Resultados_Dic3!$D$3:$D$99980,Produccion_UO!$L$1050,Resultados_Dic3!$E$3:$E$99980,Produccion_UO!$J1113,Resultados_Dic3!$A$3:$A$99980,Produccion_UO!$H1113)*$I$1060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W1113" s="22">
        <f>+SUMIFS(Resultados_Dic3!R$3:R$99980,Resultados_Dic3!$F$3:$F$99980,Produccion_UO!$K1113,Resultados_Dic3!$D$3:$D$99980,Produccion_UO!$L$1050,Resultados_Dic3!$E$3:$E$99980,Produccion_UO!$J1113,Resultados_Dic3!$A$3:$A$99980,Produccion_UO!$H1113)*$I$1060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X1113" s="22">
        <f>+SUMIFS(Resultados_Dic3!S$3:S$99980,Resultados_Dic3!$F$3:$F$99980,Produccion_UO!$K1113,Resultados_Dic3!$D$3:$D$99980,Produccion_UO!$L$1050,Resultados_Dic3!$E$3:$E$99980,Produccion_UO!$J1113,Resultados_Dic3!$A$3:$A$99980,Produccion_UO!$H1113)*$I$1060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Y1113" s="22">
        <f>+SUMIFS(Resultados_Dic3!T$3:T$99980,Resultados_Dic3!$F$3:$F$99980,Produccion_UO!$K1113,Resultados_Dic3!$D$3:$D$99980,Produccion_UO!$L$1050,Resultados_Dic3!$E$3:$E$99980,Produccion_UO!$J1113,Resultados_Dic3!$A$3:$A$99980,Produccion_UO!$H1113)*$I$1060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Z1113" s="22">
        <f>+SUMIFS(Resultados_Dic3!U$3:U$99980,Resultados_Dic3!$F$3:$F$99980,Produccion_UO!$K1113,Resultados_Dic3!$D$3:$D$99980,Produccion_UO!$L$1050,Resultados_Dic3!$E$3:$E$99980,Produccion_UO!$J1113,Resultados_Dic3!$A$3:$A$99980,Produccion_UO!$H1113)*$I$1060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A1113" s="22">
        <f>+SUMIFS(Resultados_Dic3!V$3:V$99980,Resultados_Dic3!$F$3:$F$99980,Produccion_UO!$K1113,Resultados_Dic3!$D$3:$D$99980,Produccion_UO!$L$1050,Resultados_Dic3!$E$3:$E$99980,Produccion_UO!$J1113,Resultados_Dic3!$A$3:$A$99980,Produccion_UO!$H1113)*$I$1060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B1113" s="22">
        <f>+SUMIFS(Resultados_Dic3!W$3:W$99980,Resultados_Dic3!$F$3:$F$99980,Produccion_UO!$K1113,Resultados_Dic3!$D$3:$D$99980,Produccion_UO!$L$1050,Resultados_Dic3!$E$3:$E$99980,Produccion_UO!$J1113,Resultados_Dic3!$A$3:$A$99980,Produccion_UO!$H1113)*$I$1060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C1113" s="22">
        <f>+SUMIFS(Resultados_Dic3!X$3:X$99980,Resultados_Dic3!$F$3:$F$99980,Produccion_UO!$K1113,Resultados_Dic3!$D$3:$D$99980,Produccion_UO!$L$1050,Resultados_Dic3!$E$3:$E$99980,Produccion_UO!$J1113,Resultados_Dic3!$A$3:$A$99980,Produccion_UO!$H1113)*$I$1060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D1113" s="22">
        <f>+SUMIFS(Resultados_Dic3!Y$3:Y$99980,Resultados_Dic3!$F$3:$F$99980,Produccion_UO!$K1113,Resultados_Dic3!$D$3:$D$99980,Produccion_UO!$L$1050,Resultados_Dic3!$E$3:$E$99980,Produccion_UO!$J1113,Resultados_Dic3!$A$3:$A$99980,Produccion_UO!$H1113)*$I$1060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E1113" s="22">
        <f>+SUMIFS(Resultados_Dic3!Z$3:Z$99980,Resultados_Dic3!$F$3:$F$99980,Produccion_UO!$K1113,Resultados_Dic3!$D$3:$D$99980,Produccion_UO!$L$1050,Resultados_Dic3!$E$3:$E$99980,Produccion_UO!$J1113,Resultados_Dic3!$A$3:$A$99980,Produccion_UO!$H1113)*$I$1060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F1113" s="22">
        <f>+SUMIFS(Resultados_Dic3!AA$3:AA$99980,Resultados_Dic3!$F$3:$F$99980,Produccion_UO!$K1113,Resultados_Dic3!$D$3:$D$99980,Produccion_UO!$L$1050,Resultados_Dic3!$E$3:$E$99980,Produccion_UO!$J1113,Resultados_Dic3!$A$3:$A$99980,Produccion_UO!$H1113)*$I$1060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G1113" s="22">
        <f>+SUMIFS(Resultados_Dic3!AB$3:AB$99980,Resultados_Dic3!$F$3:$F$99980,Produccion_UO!$K1113,Resultados_Dic3!$D$3:$D$99980,Produccion_UO!$L$1050,Resultados_Dic3!$E$3:$E$99980,Produccion_UO!$J1113,Resultados_Dic3!$A$3:$A$99980,Produccion_UO!$H1113)*$I$1060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H1113" s="22">
        <f>+SUMIFS(Resultados_Dic3!AC$3:AC$99980,Resultados_Dic3!$F$3:$F$99980,Produccion_UO!$K1113,Resultados_Dic3!$D$3:$D$99980,Produccion_UO!$L$1050,Resultados_Dic3!$E$3:$E$99980,Produccion_UO!$J1113,Resultados_Dic3!$A$3:$A$99980,Produccion_UO!$H1113)*$I$1060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I1113" s="22">
        <f>+SUMIFS(Resultados_Dic3!AD$3:AD$99980,Resultados_Dic3!$F$3:$F$99980,Produccion_UO!$K1113,Resultados_Dic3!$D$3:$D$99980,Produccion_UO!$L$1050,Resultados_Dic3!$E$3:$E$99980,Produccion_UO!$J1113,Resultados_Dic3!$A$3:$A$99980,Produccion_UO!$H1113)*$I$1060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J1113" s="22">
        <f>+SUMIFS(Resultados_Dic3!AE$3:AE$99980,Resultados_Dic3!$F$3:$F$99980,Produccion_UO!$K1113,Resultados_Dic3!$D$3:$D$99980,Produccion_UO!$L$1050,Resultados_Dic3!$E$3:$E$99980,Produccion_UO!$J1113,Resultados_Dic3!$A$3:$A$99980,Produccion_UO!$H1113)*$I$1060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K1113" s="22">
        <f>+SUMIFS(Resultados_Dic3!AF$3:AF$99980,Resultados_Dic3!$F$3:$F$99980,Produccion_UO!$K1113,Resultados_Dic3!$D$3:$D$99980,Produccion_UO!$L$1050,Resultados_Dic3!$E$3:$E$99980,Produccion_UO!$J1113,Resultados_Dic3!$A$3:$A$99980,Produccion_UO!$H1113)*$I$1060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L1113" s="22">
        <f>+SUMIFS(Resultados_Dic3!AG$3:AG$99980,Resultados_Dic3!$F$3:$F$99980,Produccion_UO!$K1113,Resultados_Dic3!$D$3:$D$99980,Produccion_UO!$L$1050,Resultados_Dic3!$E$3:$E$99980,Produccion_UO!$J1113,Resultados_Dic3!$A$3:$A$99980,Produccion_UO!$H1113)*$I$1060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M1113" s="22">
        <f>+SUMIFS(Resultados_Dic3!AH$3:AH$99980,Resultados_Dic3!$F$3:$F$99980,Produccion_UO!$K1113,Resultados_Dic3!$D$3:$D$99980,Produccion_UO!$L$1050,Resultados_Dic3!$E$3:$E$99980,Produccion_UO!$J1113,Resultados_Dic3!$A$3:$A$99980,Produccion_UO!$H1113)*$I$1060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N1113" s="22">
        <f>+SUMIFS(Resultados_Dic3!AI$3:AI$99980,Resultados_Dic3!$F$3:$F$99980,Produccion_UO!$K1113,Resultados_Dic3!$D$3:$D$99980,Produccion_UO!$L$1050,Resultados_Dic3!$E$3:$E$99980,Produccion_UO!$J1113,Resultados_Dic3!$A$3:$A$99980,Produccion_UO!$H1113)*$I$1060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O1113" s="22">
        <f>+SUMIFS(Resultados_Dic3!AJ$3:AJ$99980,Resultados_Dic3!$F$3:$F$99980,Produccion_UO!$K1113,Resultados_Dic3!$D$3:$D$99980,Produccion_UO!$L$1050,Resultados_Dic3!$E$3:$E$99980,Produccion_UO!$J1113,Resultados_Dic3!$A$3:$A$99980,Produccion_UO!$H1113)*$I$1060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P1113" s="22">
        <f>+SUMIFS(Resultados_Dic3!AK$3:AK$99980,Resultados_Dic3!$F$3:$F$99980,Produccion_UO!$K1113,Resultados_Dic3!$D$3:$D$99980,Produccion_UO!$L$1050,Resultados_Dic3!$E$3:$E$99980,Produccion_UO!$J1113,Resultados_Dic3!$A$3:$A$99980,Produccion_UO!$H1113)*$I$1060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Q1113" s="22">
        <f>+SUMIFS(Resultados_Dic3!AL$3:AL$99980,Resultados_Dic3!$F$3:$F$99980,Produccion_UO!$K1113,Resultados_Dic3!$D$3:$D$99980,Produccion_UO!$L$1050,Resultados_Dic3!$E$3:$E$99980,Produccion_UO!$J1113,Resultados_Dic3!$A$3:$A$99980,Produccion_UO!$H1113)*$I$1060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R1113" s="22">
        <f>+SUMIFS(Resultados_Dic3!AM$3:AM$99980,Resultados_Dic3!$F$3:$F$99980,Produccion_UO!$K1113,Resultados_Dic3!$D$3:$D$99980,Produccion_UO!$L$1050,Resultados_Dic3!$E$3:$E$99980,Produccion_UO!$J1113,Resultados_Dic3!$A$3:$A$99980,Produccion_UO!$H1113)*$I$1060</f>
        <v>4.1045812898718301</v>
      </c>
    </row>
    <row r="1114" spans="8:44" x14ac:dyDescent="0.25">
      <c r="H1114" s="17" t="str">
        <f t="shared" si="281"/>
        <v>DIC7</v>
      </c>
      <c r="I1114" s="24"/>
      <c r="J1114" s="24" t="s">
        <v>57</v>
      </c>
      <c r="K1114" s="307" t="s">
        <v>219</v>
      </c>
      <c r="L1114" s="298" t="s">
        <v>807</v>
      </c>
      <c r="M1114" s="22">
        <f>+SUMIFS(Resultados_Dic3!H$3:H$99980,Resultados_Dic3!$F$3:$F$99980,Produccion_UO!$K1114,Resultados_Dic3!$D$3:$D$99980,Produccion_UO!$K$1050,Resultados_Dic3!$E$3:$E$99980,Produccion_UO!$J1114,Resultados_Dic3!$A$3:$A$99980,Produccion_UO!$H1114)*$I$1060</f>
        <v>3.1491864000000001</v>
      </c>
      <c r="N1114" s="22">
        <f>+SUMIFS(Resultados_Dic3!I$3:I$99980,Resultados_Dic3!$F$3:$F$99980,Produccion_UO!$K1114,Resultados_Dic3!$D$3:$D$99980,Produccion_UO!$K$1050,Resultados_Dic3!$E$3:$E$99980,Produccion_UO!$J1114,Resultados_Dic3!$A$3:$A$99980,Produccion_UO!$H1114)*$I$1060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O1114" s="22">
        <f>+SUMIFS(Resultados_Dic3!J$3:J$99980,Resultados_Dic3!$F$3:$F$99980,Produccion_UO!$K1114,Resultados_Dic3!$D$3:$D$99980,Produccion_UO!$K$1050,Resultados_Dic3!$E$3:$E$99980,Produccion_UO!$J1114,Resultados_Dic3!$A$3:$A$99980,Produccion_UO!$H1114)*$I$1060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P1114" s="22">
        <f>+SUMIFS(Resultados_Dic3!K$3:K$99980,Resultados_Dic3!$F$3:$F$99980,Produccion_UO!$K1114,Resultados_Dic3!$D$3:$D$99980,Produccion_UO!$K$1050,Resultados_Dic3!$E$3:$E$99980,Produccion_UO!$J1114,Resultados_Dic3!$A$3:$A$99980,Produccion_UO!$H1114)*$I$1060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Q1114" s="22">
        <f>+SUMIFS(Resultados_Dic3!L$3:L$99980,Resultados_Dic3!$F$3:$F$99980,Produccion_UO!$K1114,Resultados_Dic3!$D$3:$D$99980,Produccion_UO!$K$1050,Resultados_Dic3!$E$3:$E$99980,Produccion_UO!$J1114,Resultados_Dic3!$A$3:$A$99980,Produccion_UO!$H1114)*$I$1060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R1114" s="22">
        <f>+SUMIFS(Resultados_Dic3!M$3:M$99980,Resultados_Dic3!$F$3:$F$99980,Produccion_UO!$K1114,Resultados_Dic3!$D$3:$D$99980,Produccion_UO!$K$1050,Resultados_Dic3!$E$3:$E$99980,Produccion_UO!$J1114,Resultados_Dic3!$A$3:$A$99980,Produccion_UO!$H1114)*$I$1060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S1114" s="22">
        <f>+SUMIFS(Resultados_Dic3!N$3:N$99980,Resultados_Dic3!$F$3:$F$99980,Produccion_UO!$K1114,Resultados_Dic3!$D$3:$D$99980,Produccion_UO!$K$1050,Resultados_Dic3!$E$3:$E$99980,Produccion_UO!$J1114,Resultados_Dic3!$A$3:$A$99980,Produccion_UO!$H1114)*$I$1060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T1114" s="22">
        <f>+SUMIFS(Resultados_Dic3!O$3:O$99980,Resultados_Dic3!$F$3:$F$99980,Produccion_UO!$K1114,Resultados_Dic3!$D$3:$D$99980,Produccion_UO!$K$1050,Resultados_Dic3!$E$3:$E$99980,Produccion_UO!$J1114,Resultados_Dic3!$A$3:$A$99980,Produccion_UO!$H1114)*$I$1060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U1114" s="22">
        <f>+SUMIFS(Resultados_Dic3!P$3:P$99980,Resultados_Dic3!$F$3:$F$99980,Produccion_UO!$K1114,Resultados_Dic3!$D$3:$D$99980,Produccion_UO!$K$1050,Resultados_Dic3!$E$3:$E$99980,Produccion_UO!$J1114,Resultados_Dic3!$A$3:$A$99980,Produccion_UO!$H1114)*$I$1060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V1114" s="22">
        <f>+SUMIFS(Resultados_Dic3!Q$3:Q$99980,Resultados_Dic3!$F$3:$F$99980,Produccion_UO!$K1114,Resultados_Dic3!$D$3:$D$99980,Produccion_UO!$K$1050,Resultados_Dic3!$E$3:$E$99980,Produccion_UO!$J1114,Resultados_Dic3!$A$3:$A$99980,Produccion_UO!$H1114)*$I$1060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W1114" s="22">
        <f>+SUMIFS(Resultados_Dic3!R$3:R$99980,Resultados_Dic3!$F$3:$F$99980,Produccion_UO!$K1114,Resultados_Dic3!$D$3:$D$99980,Produccion_UO!$K$1050,Resultados_Dic3!$E$3:$E$99980,Produccion_UO!$J1114,Resultados_Dic3!$A$3:$A$99980,Produccion_UO!$H1114)*$I$1060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X1114" s="22">
        <f>+SUMIFS(Resultados_Dic3!S$3:S$99980,Resultados_Dic3!$F$3:$F$99980,Produccion_UO!$K1114,Resultados_Dic3!$D$3:$D$99980,Produccion_UO!$K$1050,Resultados_Dic3!$E$3:$E$99980,Produccion_UO!$J1114,Resultados_Dic3!$A$3:$A$99980,Produccion_UO!$H1114)*$I$1060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Y1114" s="22">
        <f>+SUMIFS(Resultados_Dic3!T$3:T$99980,Resultados_Dic3!$F$3:$F$99980,Produccion_UO!$K1114,Resultados_Dic3!$D$3:$D$99980,Produccion_UO!$K$1050,Resultados_Dic3!$E$3:$E$99980,Produccion_UO!$J1114,Resultados_Dic3!$A$3:$A$99980,Produccion_UO!$H1114)*$I$1060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Z1114" s="22">
        <f>+SUMIFS(Resultados_Dic3!U$3:U$99980,Resultados_Dic3!$F$3:$F$99980,Produccion_UO!$K1114,Resultados_Dic3!$D$3:$D$99980,Produccion_UO!$K$1050,Resultados_Dic3!$E$3:$E$99980,Produccion_UO!$J1114,Resultados_Dic3!$A$3:$A$99980,Produccion_UO!$H1114)*$I$1060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A1114" s="22">
        <f>+SUMIFS(Resultados_Dic3!V$3:V$99980,Resultados_Dic3!$F$3:$F$99980,Produccion_UO!$K1114,Resultados_Dic3!$D$3:$D$99980,Produccion_UO!$K$1050,Resultados_Dic3!$E$3:$E$99980,Produccion_UO!$J1114,Resultados_Dic3!$A$3:$A$99980,Produccion_UO!$H1114)*$I$1060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B1114" s="22">
        <f>+SUMIFS(Resultados_Dic3!W$3:W$99980,Resultados_Dic3!$F$3:$F$99980,Produccion_UO!$K1114,Resultados_Dic3!$D$3:$D$99980,Produccion_UO!$K$1050,Resultados_Dic3!$E$3:$E$99980,Produccion_UO!$J1114,Resultados_Dic3!$A$3:$A$99980,Produccion_UO!$H1114)*$I$1060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C1114" s="22">
        <f>+SUMIFS(Resultados_Dic3!X$3:X$99980,Resultados_Dic3!$F$3:$F$99980,Produccion_UO!$K1114,Resultados_Dic3!$D$3:$D$99980,Produccion_UO!$K$1050,Resultados_Dic3!$E$3:$E$99980,Produccion_UO!$J1114,Resultados_Dic3!$A$3:$A$99980,Produccion_UO!$H1114)*$I$1060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D1114" s="22">
        <f>+SUMIFS(Resultados_Dic3!Y$3:Y$99980,Resultados_Dic3!$F$3:$F$99980,Produccion_UO!$K1114,Resultados_Dic3!$D$3:$D$99980,Produccion_UO!$K$1050,Resultados_Dic3!$E$3:$E$99980,Produccion_UO!$J1114,Resultados_Dic3!$A$3:$A$99980,Produccion_UO!$H1114)*$I$1060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E1114" s="22">
        <f>+SUMIFS(Resultados_Dic3!Z$3:Z$99980,Resultados_Dic3!$F$3:$F$99980,Produccion_UO!$K1114,Resultados_Dic3!$D$3:$D$99980,Produccion_UO!$K$1050,Resultados_Dic3!$E$3:$E$99980,Produccion_UO!$J1114,Resultados_Dic3!$A$3:$A$99980,Produccion_UO!$H1114)*$I$1060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F1114" s="22">
        <f>+SUMIFS(Resultados_Dic3!AA$3:AA$99980,Resultados_Dic3!$F$3:$F$99980,Produccion_UO!$K1114,Resultados_Dic3!$D$3:$D$99980,Produccion_UO!$K$1050,Resultados_Dic3!$E$3:$E$99980,Produccion_UO!$J1114,Resultados_Dic3!$A$3:$A$99980,Produccion_UO!$H1114)*$I$1060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G1114" s="22">
        <f>+SUMIFS(Resultados_Dic3!AB$3:AB$99980,Resultados_Dic3!$F$3:$F$99980,Produccion_UO!$K1114,Resultados_Dic3!$D$3:$D$99980,Produccion_UO!$K$1050,Resultados_Dic3!$E$3:$E$99980,Produccion_UO!$J1114,Resultados_Dic3!$A$3:$A$99980,Produccion_UO!$H1114)*$I$1060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H1114" s="22">
        <f>+SUMIFS(Resultados_Dic3!AC$3:AC$99980,Resultados_Dic3!$F$3:$F$99980,Produccion_UO!$K1114,Resultados_Dic3!$D$3:$D$99980,Produccion_UO!$K$1050,Resultados_Dic3!$E$3:$E$99980,Produccion_UO!$J1114,Resultados_Dic3!$A$3:$A$99980,Produccion_UO!$H1114)*$I$1060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I1114" s="22">
        <f>+SUMIFS(Resultados_Dic3!AD$3:AD$99980,Resultados_Dic3!$F$3:$F$99980,Produccion_UO!$K1114,Resultados_Dic3!$D$3:$D$99980,Produccion_UO!$K$1050,Resultados_Dic3!$E$3:$E$99980,Produccion_UO!$J1114,Resultados_Dic3!$A$3:$A$99980,Produccion_UO!$H1114)*$I$1060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J1114" s="22">
        <f>+SUMIFS(Resultados_Dic3!AE$3:AE$99980,Resultados_Dic3!$F$3:$F$99980,Produccion_UO!$K1114,Resultados_Dic3!$D$3:$D$99980,Produccion_UO!$K$1050,Resultados_Dic3!$E$3:$E$99980,Produccion_UO!$J1114,Resultados_Dic3!$A$3:$A$99980,Produccion_UO!$H1114)*$I$1060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K1114" s="22">
        <f>+SUMIFS(Resultados_Dic3!AF$3:AF$99980,Resultados_Dic3!$F$3:$F$99980,Produccion_UO!$K1114,Resultados_Dic3!$D$3:$D$99980,Produccion_UO!$K$1050,Resultados_Dic3!$E$3:$E$99980,Produccion_UO!$J1114,Resultados_Dic3!$A$3:$A$99980,Produccion_UO!$H1114)*$I$1060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L1114" s="22">
        <f>+SUMIFS(Resultados_Dic3!AG$3:AG$99980,Resultados_Dic3!$F$3:$F$99980,Produccion_UO!$K1114,Resultados_Dic3!$D$3:$D$99980,Produccion_UO!$K$1050,Resultados_Dic3!$E$3:$E$99980,Produccion_UO!$J1114,Resultados_Dic3!$A$3:$A$99980,Produccion_UO!$H1114)*$I$1060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M1114" s="22">
        <f>+SUMIFS(Resultados_Dic3!AH$3:AH$99980,Resultados_Dic3!$F$3:$F$99980,Produccion_UO!$K1114,Resultados_Dic3!$D$3:$D$99980,Produccion_UO!$K$1050,Resultados_Dic3!$E$3:$E$99980,Produccion_UO!$J1114,Resultados_Dic3!$A$3:$A$99980,Produccion_UO!$H1114)*$I$1060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N1114" s="22">
        <f>+SUMIFS(Resultados_Dic3!AI$3:AI$99980,Resultados_Dic3!$F$3:$F$99980,Produccion_UO!$K1114,Resultados_Dic3!$D$3:$D$99980,Produccion_UO!$K$1050,Resultados_Dic3!$E$3:$E$99980,Produccion_UO!$J1114,Resultados_Dic3!$A$3:$A$99980,Produccion_UO!$H1114)*$I$1060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O1114" s="22">
        <f>+SUMIFS(Resultados_Dic3!AJ$3:AJ$99980,Resultados_Dic3!$F$3:$F$99980,Produccion_UO!$K1114,Resultados_Dic3!$D$3:$D$99980,Produccion_UO!$K$1050,Resultados_Dic3!$E$3:$E$99980,Produccion_UO!$J1114,Resultados_Dic3!$A$3:$A$99980,Produccion_UO!$H1114)*$I$1060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P1114" s="22">
        <f>+SUMIFS(Resultados_Dic3!AK$3:AK$99980,Resultados_Dic3!$F$3:$F$99980,Produccion_UO!$K1114,Resultados_Dic3!$D$3:$D$99980,Produccion_UO!$K$1050,Resultados_Dic3!$E$3:$E$99980,Produccion_UO!$J1114,Resultados_Dic3!$A$3:$A$99980,Produccion_UO!$H1114)*$I$1060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Q1114" s="22">
        <f>+SUMIFS(Resultados_Dic3!AL$3:AL$99980,Resultados_Dic3!$F$3:$F$99980,Produccion_UO!$K1114,Resultados_Dic3!$D$3:$D$99980,Produccion_UO!$K$1050,Resultados_Dic3!$E$3:$E$99980,Produccion_UO!$J1114,Resultados_Dic3!$A$3:$A$99980,Produccion_UO!$H1114)*$I$1060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R1114" s="22">
        <f>+SUMIFS(Resultados_Dic3!AM$3:AM$99980,Resultados_Dic3!$F$3:$F$99980,Produccion_UO!$K1114,Resultados_Dic3!$D$3:$D$99980,Produccion_UO!$K$1050,Resultados_Dic3!$E$3:$E$99980,Produccion_UO!$J1114,Resultados_Dic3!$A$3:$A$99980,Produccion_UO!$H1114)*$I$1060</f>
        <v>3.3523597161290302</v>
      </c>
    </row>
    <row r="1115" spans="8:44" x14ac:dyDescent="0.25">
      <c r="H1115" s="17" t="str">
        <f t="shared" si="281"/>
        <v>DIC7</v>
      </c>
      <c r="I1115" s="24"/>
      <c r="J1115" s="24" t="s">
        <v>145</v>
      </c>
      <c r="K1115" s="307" t="s">
        <v>219</v>
      </c>
      <c r="L1115" s="298" t="s">
        <v>808</v>
      </c>
      <c r="M1115" s="22">
        <f>+SUMIFS(Resultados_Dic3!H$3:H$99980,Resultados_Dic3!$F$3:$F$99980,Produccion_UO!$K1115,Resultados_Dic3!$D$3:$D$99980,Produccion_UO!$K$1050,Resultados_Dic3!$E$3:$E$99980,Produccion_UO!$J1115,Resultados_Dic3!$A$3:$A$99980,Produccion_UO!$H1115)*$I$1060</f>
        <v>1.8895118399999999</v>
      </c>
      <c r="N1115" s="22">
        <f>+SUMIFS(Resultados_Dic3!I$3:I$99980,Resultados_Dic3!$F$3:$F$99980,Produccion_UO!$K1115,Resultados_Dic3!$D$3:$D$99980,Produccion_UO!$K$1050,Resultados_Dic3!$E$3:$E$99980,Produccion_UO!$J1115,Resultados_Dic3!$A$3:$A$99980,Produccion_UO!$H1115)*$I$1060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O1115" s="22">
        <f>+SUMIFS(Resultados_Dic3!J$3:J$99980,Resultados_Dic3!$F$3:$F$99980,Produccion_UO!$K1115,Resultados_Dic3!$D$3:$D$99980,Produccion_UO!$K$1050,Resultados_Dic3!$E$3:$E$99980,Produccion_UO!$J1115,Resultados_Dic3!$A$3:$A$99980,Produccion_UO!$H1115)*$I$1060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P1115" s="22">
        <f>+SUMIFS(Resultados_Dic3!K$3:K$99980,Resultados_Dic3!$F$3:$F$99980,Produccion_UO!$K1115,Resultados_Dic3!$D$3:$D$99980,Produccion_UO!$K$1050,Resultados_Dic3!$E$3:$E$99980,Produccion_UO!$J1115,Resultados_Dic3!$A$3:$A$99980,Produccion_UO!$H1115)*$I$1060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Q1115" s="22">
        <f>+SUMIFS(Resultados_Dic3!L$3:L$99980,Resultados_Dic3!$F$3:$F$99980,Produccion_UO!$K1115,Resultados_Dic3!$D$3:$D$99980,Produccion_UO!$K$1050,Resultados_Dic3!$E$3:$E$99980,Produccion_UO!$J1115,Resultados_Dic3!$A$3:$A$99980,Produccion_UO!$H1115)*$I$1060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R1115" s="22">
        <f>+SUMIFS(Resultados_Dic3!M$3:M$99980,Resultados_Dic3!$F$3:$F$99980,Produccion_UO!$K1115,Resultados_Dic3!$D$3:$D$99980,Produccion_UO!$K$1050,Resultados_Dic3!$E$3:$E$99980,Produccion_UO!$J1115,Resultados_Dic3!$A$3:$A$99980,Produccion_UO!$H1115)*$I$1060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S1115" s="22">
        <f>+SUMIFS(Resultados_Dic3!N$3:N$99980,Resultados_Dic3!$F$3:$F$99980,Produccion_UO!$K1115,Resultados_Dic3!$D$3:$D$99980,Produccion_UO!$K$1050,Resultados_Dic3!$E$3:$E$99980,Produccion_UO!$J1115,Resultados_Dic3!$A$3:$A$99980,Produccion_UO!$H1115)*$I$1060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T1115" s="22">
        <f>+SUMIFS(Resultados_Dic3!O$3:O$99980,Resultados_Dic3!$F$3:$F$99980,Produccion_UO!$K1115,Resultados_Dic3!$D$3:$D$99980,Produccion_UO!$K$1050,Resultados_Dic3!$E$3:$E$99980,Produccion_UO!$J1115,Resultados_Dic3!$A$3:$A$99980,Produccion_UO!$H1115)*$I$1060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U1115" s="22">
        <f>+SUMIFS(Resultados_Dic3!P$3:P$99980,Resultados_Dic3!$F$3:$F$99980,Produccion_UO!$K1115,Resultados_Dic3!$D$3:$D$99980,Produccion_UO!$K$1050,Resultados_Dic3!$E$3:$E$99980,Produccion_UO!$J1115,Resultados_Dic3!$A$3:$A$99980,Produccion_UO!$H1115)*$I$1060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V1115" s="22">
        <f>+SUMIFS(Resultados_Dic3!Q$3:Q$99980,Resultados_Dic3!$F$3:$F$99980,Produccion_UO!$K1115,Resultados_Dic3!$D$3:$D$99980,Produccion_UO!$K$1050,Resultados_Dic3!$E$3:$E$99980,Produccion_UO!$J1115,Resultados_Dic3!$A$3:$A$99980,Produccion_UO!$H1115)*$I$1060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W1115" s="22">
        <f>+SUMIFS(Resultados_Dic3!R$3:R$99980,Resultados_Dic3!$F$3:$F$99980,Produccion_UO!$K1115,Resultados_Dic3!$D$3:$D$99980,Produccion_UO!$K$1050,Resultados_Dic3!$E$3:$E$99980,Produccion_UO!$J1115,Resultados_Dic3!$A$3:$A$99980,Produccion_UO!$H1115)*$I$1060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X1115" s="22">
        <f>+SUMIFS(Resultados_Dic3!S$3:S$99980,Resultados_Dic3!$F$3:$F$99980,Produccion_UO!$K1115,Resultados_Dic3!$D$3:$D$99980,Produccion_UO!$K$1050,Resultados_Dic3!$E$3:$E$99980,Produccion_UO!$J1115,Resultados_Dic3!$A$3:$A$99980,Produccion_UO!$H1115)*$I$1060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Y1115" s="22">
        <f>+SUMIFS(Resultados_Dic3!T$3:T$99980,Resultados_Dic3!$F$3:$F$99980,Produccion_UO!$K1115,Resultados_Dic3!$D$3:$D$99980,Produccion_UO!$K$1050,Resultados_Dic3!$E$3:$E$99980,Produccion_UO!$J1115,Resultados_Dic3!$A$3:$A$99980,Produccion_UO!$H1115)*$I$1060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Z1115" s="22">
        <f>+SUMIFS(Resultados_Dic3!U$3:U$99980,Resultados_Dic3!$F$3:$F$99980,Produccion_UO!$K1115,Resultados_Dic3!$D$3:$D$99980,Produccion_UO!$K$1050,Resultados_Dic3!$E$3:$E$99980,Produccion_UO!$J1115,Resultados_Dic3!$A$3:$A$99980,Produccion_UO!$H1115)*$I$1060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A1115" s="22">
        <f>+SUMIFS(Resultados_Dic3!V$3:V$99980,Resultados_Dic3!$F$3:$F$99980,Produccion_UO!$K1115,Resultados_Dic3!$D$3:$D$99980,Produccion_UO!$K$1050,Resultados_Dic3!$E$3:$E$99980,Produccion_UO!$J1115,Resultados_Dic3!$A$3:$A$99980,Produccion_UO!$H1115)*$I$1060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B1115" s="22">
        <f>+SUMIFS(Resultados_Dic3!W$3:W$99980,Resultados_Dic3!$F$3:$F$99980,Produccion_UO!$K1115,Resultados_Dic3!$D$3:$D$99980,Produccion_UO!$K$1050,Resultados_Dic3!$E$3:$E$99980,Produccion_UO!$J1115,Resultados_Dic3!$A$3:$A$99980,Produccion_UO!$H1115)*$I$1060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C1115" s="22">
        <f>+SUMIFS(Resultados_Dic3!X$3:X$99980,Resultados_Dic3!$F$3:$F$99980,Produccion_UO!$K1115,Resultados_Dic3!$D$3:$D$99980,Produccion_UO!$K$1050,Resultados_Dic3!$E$3:$E$99980,Produccion_UO!$J1115,Resultados_Dic3!$A$3:$A$99980,Produccion_UO!$H1115)*$I$1060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D1115" s="22">
        <f>+SUMIFS(Resultados_Dic3!Y$3:Y$99980,Resultados_Dic3!$F$3:$F$99980,Produccion_UO!$K1115,Resultados_Dic3!$D$3:$D$99980,Produccion_UO!$K$1050,Resultados_Dic3!$E$3:$E$99980,Produccion_UO!$J1115,Resultados_Dic3!$A$3:$A$99980,Produccion_UO!$H1115)*$I$1060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E1115" s="22">
        <f>+SUMIFS(Resultados_Dic3!Z$3:Z$99980,Resultados_Dic3!$F$3:$F$99980,Produccion_UO!$K1115,Resultados_Dic3!$D$3:$D$99980,Produccion_UO!$K$1050,Resultados_Dic3!$E$3:$E$99980,Produccion_UO!$J1115,Resultados_Dic3!$A$3:$A$99980,Produccion_UO!$H1115)*$I$1060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F1115" s="22">
        <f>+SUMIFS(Resultados_Dic3!AA$3:AA$99980,Resultados_Dic3!$F$3:$F$99980,Produccion_UO!$K1115,Resultados_Dic3!$D$3:$D$99980,Produccion_UO!$K$1050,Resultados_Dic3!$E$3:$E$99980,Produccion_UO!$J1115,Resultados_Dic3!$A$3:$A$99980,Produccion_UO!$H1115)*$I$1060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G1115" s="22">
        <f>+SUMIFS(Resultados_Dic3!AB$3:AB$99980,Resultados_Dic3!$F$3:$F$99980,Produccion_UO!$K1115,Resultados_Dic3!$D$3:$D$99980,Produccion_UO!$K$1050,Resultados_Dic3!$E$3:$E$99980,Produccion_UO!$J1115,Resultados_Dic3!$A$3:$A$99980,Produccion_UO!$H1115)*$I$1060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H1115" s="22">
        <f>+SUMIFS(Resultados_Dic3!AC$3:AC$99980,Resultados_Dic3!$F$3:$F$99980,Produccion_UO!$K1115,Resultados_Dic3!$D$3:$D$99980,Produccion_UO!$K$1050,Resultados_Dic3!$E$3:$E$99980,Produccion_UO!$J1115,Resultados_Dic3!$A$3:$A$99980,Produccion_UO!$H1115)*$I$1060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I1115" s="22">
        <f>+SUMIFS(Resultados_Dic3!AD$3:AD$99980,Resultados_Dic3!$F$3:$F$99980,Produccion_UO!$K1115,Resultados_Dic3!$D$3:$D$99980,Produccion_UO!$K$1050,Resultados_Dic3!$E$3:$E$99980,Produccion_UO!$J1115,Resultados_Dic3!$A$3:$A$99980,Produccion_UO!$H1115)*$I$1060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J1115" s="22">
        <f>+SUMIFS(Resultados_Dic3!AE$3:AE$99980,Resultados_Dic3!$F$3:$F$99980,Produccion_UO!$K1115,Resultados_Dic3!$D$3:$D$99980,Produccion_UO!$K$1050,Resultados_Dic3!$E$3:$E$99980,Produccion_UO!$J1115,Resultados_Dic3!$A$3:$A$99980,Produccion_UO!$H1115)*$I$1060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K1115" s="22">
        <f>+SUMIFS(Resultados_Dic3!AF$3:AF$99980,Resultados_Dic3!$F$3:$F$99980,Produccion_UO!$K1115,Resultados_Dic3!$D$3:$D$99980,Produccion_UO!$K$1050,Resultados_Dic3!$E$3:$E$99980,Produccion_UO!$J1115,Resultados_Dic3!$A$3:$A$99980,Produccion_UO!$H1115)*$I$1060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L1115" s="22">
        <f>+SUMIFS(Resultados_Dic3!AG$3:AG$99980,Resultados_Dic3!$F$3:$F$99980,Produccion_UO!$K1115,Resultados_Dic3!$D$3:$D$99980,Produccion_UO!$K$1050,Resultados_Dic3!$E$3:$E$99980,Produccion_UO!$J1115,Resultados_Dic3!$A$3:$A$99980,Produccion_UO!$H1115)*$I$1060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M1115" s="22">
        <f>+SUMIFS(Resultados_Dic3!AH$3:AH$99980,Resultados_Dic3!$F$3:$F$99980,Produccion_UO!$K1115,Resultados_Dic3!$D$3:$D$99980,Produccion_UO!$K$1050,Resultados_Dic3!$E$3:$E$99980,Produccion_UO!$J1115,Resultados_Dic3!$A$3:$A$99980,Produccion_UO!$H1115)*$I$1060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N1115" s="22">
        <f>+SUMIFS(Resultados_Dic3!AI$3:AI$99980,Resultados_Dic3!$F$3:$F$99980,Produccion_UO!$K1115,Resultados_Dic3!$D$3:$D$99980,Produccion_UO!$K$1050,Resultados_Dic3!$E$3:$E$99980,Produccion_UO!$J1115,Resultados_Dic3!$A$3:$A$99980,Produccion_UO!$H1115)*$I$1060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O1115" s="22">
        <f>+SUMIFS(Resultados_Dic3!AJ$3:AJ$99980,Resultados_Dic3!$F$3:$F$99980,Produccion_UO!$K1115,Resultados_Dic3!$D$3:$D$99980,Produccion_UO!$K$1050,Resultados_Dic3!$E$3:$E$99980,Produccion_UO!$J1115,Resultados_Dic3!$A$3:$A$99980,Produccion_UO!$H1115)*$I$1060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P1115" s="22">
        <f>+SUMIFS(Resultados_Dic3!AK$3:AK$99980,Resultados_Dic3!$F$3:$F$99980,Produccion_UO!$K1115,Resultados_Dic3!$D$3:$D$99980,Produccion_UO!$K$1050,Resultados_Dic3!$E$3:$E$99980,Produccion_UO!$J1115,Resultados_Dic3!$A$3:$A$99980,Produccion_UO!$H1115)*$I$1060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Q1115" s="22">
        <f>+SUMIFS(Resultados_Dic3!AL$3:AL$99980,Resultados_Dic3!$F$3:$F$99980,Produccion_UO!$K1115,Resultados_Dic3!$D$3:$D$99980,Produccion_UO!$K$1050,Resultados_Dic3!$E$3:$E$99980,Produccion_UO!$J1115,Resultados_Dic3!$A$3:$A$99980,Produccion_UO!$H1115)*$I$1060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R1115" s="22">
        <f>+SUMIFS(Resultados_Dic3!AM$3:AM$99980,Resultados_Dic3!$F$3:$F$99980,Produccion_UO!$K1115,Resultados_Dic3!$D$3:$D$99980,Produccion_UO!$K$1050,Resultados_Dic3!$E$3:$E$99980,Produccion_UO!$J1115,Resultados_Dic3!$A$3:$A$99980,Produccion_UO!$H1115)*$I$1060</f>
        <v>2.0114158296774201</v>
      </c>
    </row>
    <row r="1116" spans="8:44" x14ac:dyDescent="0.25">
      <c r="H1116" s="17" t="str">
        <f t="shared" si="281"/>
        <v>DIC7</v>
      </c>
      <c r="I1116" s="24"/>
      <c r="J1116" s="24" t="s">
        <v>60</v>
      </c>
      <c r="K1116" s="307" t="s">
        <v>219</v>
      </c>
      <c r="L1116" s="298" t="s">
        <v>795</v>
      </c>
      <c r="M1116" s="22">
        <f>+SUMIFS(Resultados_Dic3!H$3:H$99980,Resultados_Dic3!$F$3:$F$99980,Produccion_UO!$K1116,Resultados_Dic3!$D$3:$D$99980,Produccion_UO!$L$1050,Resultados_Dic3!$E$3:$E$99980,Produccion_UO!$J1116,Resultados_Dic3!$A$3:$A$99980,Produccion_UO!$H1116)*$I$1060</f>
        <v>2.7729785151516002</v>
      </c>
      <c r="N1116" s="22">
        <f>+SUMIFS(Resultados_Dic3!I$3:I$99980,Resultados_Dic3!$F$3:$F$99980,Produccion_UO!$K1116,Resultados_Dic3!$D$3:$D$99980,Produccion_UO!$L$1050,Resultados_Dic3!$E$3:$E$99980,Produccion_UO!$J1116,Resultados_Dic3!$A$3:$A$99980,Produccion_UO!$H1116)*$I$1060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O1116" s="22">
        <f>+SUMIFS(Resultados_Dic3!J$3:J$99980,Resultados_Dic3!$F$3:$F$99980,Produccion_UO!$K1116,Resultados_Dic3!$D$3:$D$99980,Produccion_UO!$L$1050,Resultados_Dic3!$E$3:$E$99980,Produccion_UO!$J1116,Resultados_Dic3!$A$3:$A$99980,Produccion_UO!$H1116)*$I$1060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P1116" s="22">
        <f>+SUMIFS(Resultados_Dic3!K$3:K$99980,Resultados_Dic3!$F$3:$F$99980,Produccion_UO!$K1116,Resultados_Dic3!$D$3:$D$99980,Produccion_UO!$L$1050,Resultados_Dic3!$E$3:$E$99980,Produccion_UO!$J1116,Resultados_Dic3!$A$3:$A$99980,Produccion_UO!$H1116)*$I$1060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Q1116" s="22">
        <f>+SUMIFS(Resultados_Dic3!L$3:L$99980,Resultados_Dic3!$F$3:$F$99980,Produccion_UO!$K1116,Resultados_Dic3!$D$3:$D$99980,Produccion_UO!$L$1050,Resultados_Dic3!$E$3:$E$99980,Produccion_UO!$J1116,Resultados_Dic3!$A$3:$A$99980,Produccion_UO!$H1116)*$I$1060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R1116" s="22">
        <f>+SUMIFS(Resultados_Dic3!M$3:M$99980,Resultados_Dic3!$F$3:$F$99980,Produccion_UO!$K1116,Resultados_Dic3!$D$3:$D$99980,Produccion_UO!$L$1050,Resultados_Dic3!$E$3:$E$99980,Produccion_UO!$J1116,Resultados_Dic3!$A$3:$A$99980,Produccion_UO!$H1116)*$I$1060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S1116" s="22">
        <f>+SUMIFS(Resultados_Dic3!N$3:N$99980,Resultados_Dic3!$F$3:$F$99980,Produccion_UO!$K1116,Resultados_Dic3!$D$3:$D$99980,Produccion_UO!$L$1050,Resultados_Dic3!$E$3:$E$99980,Produccion_UO!$J1116,Resultados_Dic3!$A$3:$A$99980,Produccion_UO!$H1116)*$I$1060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T1116" s="22">
        <f>+SUMIFS(Resultados_Dic3!O$3:O$99980,Resultados_Dic3!$F$3:$F$99980,Produccion_UO!$K1116,Resultados_Dic3!$D$3:$D$99980,Produccion_UO!$L$1050,Resultados_Dic3!$E$3:$E$99980,Produccion_UO!$J1116,Resultados_Dic3!$A$3:$A$99980,Produccion_UO!$H1116)*$I$1060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U1116" s="22">
        <f>+SUMIFS(Resultados_Dic3!P$3:P$99980,Resultados_Dic3!$F$3:$F$99980,Produccion_UO!$K1116,Resultados_Dic3!$D$3:$D$99980,Produccion_UO!$L$1050,Resultados_Dic3!$E$3:$E$99980,Produccion_UO!$J1116,Resultados_Dic3!$A$3:$A$99980,Produccion_UO!$H1116)*$I$1060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V1116" s="22">
        <f>+SUMIFS(Resultados_Dic3!Q$3:Q$99980,Resultados_Dic3!$F$3:$F$99980,Produccion_UO!$K1116,Resultados_Dic3!$D$3:$D$99980,Produccion_UO!$L$1050,Resultados_Dic3!$E$3:$E$99980,Produccion_UO!$J1116,Resultados_Dic3!$A$3:$A$99980,Produccion_UO!$H1116)*$I$1060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W1116" s="22">
        <f>+SUMIFS(Resultados_Dic3!R$3:R$99980,Resultados_Dic3!$F$3:$F$99980,Produccion_UO!$K1116,Resultados_Dic3!$D$3:$D$99980,Produccion_UO!$L$1050,Resultados_Dic3!$E$3:$E$99980,Produccion_UO!$J1116,Resultados_Dic3!$A$3:$A$99980,Produccion_UO!$H1116)*$I$1060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X1116" s="22">
        <f>+SUMIFS(Resultados_Dic3!S$3:S$99980,Resultados_Dic3!$F$3:$F$99980,Produccion_UO!$K1116,Resultados_Dic3!$D$3:$D$99980,Produccion_UO!$L$1050,Resultados_Dic3!$E$3:$E$99980,Produccion_UO!$J1116,Resultados_Dic3!$A$3:$A$99980,Produccion_UO!$H1116)*$I$1060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Y1116" s="22">
        <f>+SUMIFS(Resultados_Dic3!T$3:T$99980,Resultados_Dic3!$F$3:$F$99980,Produccion_UO!$K1116,Resultados_Dic3!$D$3:$D$99980,Produccion_UO!$L$1050,Resultados_Dic3!$E$3:$E$99980,Produccion_UO!$J1116,Resultados_Dic3!$A$3:$A$99980,Produccion_UO!$H1116)*$I$1060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Z1116" s="22">
        <f>+SUMIFS(Resultados_Dic3!U$3:U$99980,Resultados_Dic3!$F$3:$F$99980,Produccion_UO!$K1116,Resultados_Dic3!$D$3:$D$99980,Produccion_UO!$L$1050,Resultados_Dic3!$E$3:$E$99980,Produccion_UO!$J1116,Resultados_Dic3!$A$3:$A$99980,Produccion_UO!$H1116)*$I$1060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A1116" s="22">
        <f>+SUMIFS(Resultados_Dic3!V$3:V$99980,Resultados_Dic3!$F$3:$F$99980,Produccion_UO!$K1116,Resultados_Dic3!$D$3:$D$99980,Produccion_UO!$L$1050,Resultados_Dic3!$E$3:$E$99980,Produccion_UO!$J1116,Resultados_Dic3!$A$3:$A$99980,Produccion_UO!$H1116)*$I$1060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B1116" s="22">
        <f>+SUMIFS(Resultados_Dic3!W$3:W$99980,Resultados_Dic3!$F$3:$F$99980,Produccion_UO!$K1116,Resultados_Dic3!$D$3:$D$99980,Produccion_UO!$L$1050,Resultados_Dic3!$E$3:$E$99980,Produccion_UO!$J1116,Resultados_Dic3!$A$3:$A$99980,Produccion_UO!$H1116)*$I$1060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C1116" s="22">
        <f>+SUMIFS(Resultados_Dic3!X$3:X$99980,Resultados_Dic3!$F$3:$F$99980,Produccion_UO!$K1116,Resultados_Dic3!$D$3:$D$99980,Produccion_UO!$L$1050,Resultados_Dic3!$E$3:$E$99980,Produccion_UO!$J1116,Resultados_Dic3!$A$3:$A$99980,Produccion_UO!$H1116)*$I$1060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D1116" s="22">
        <f>+SUMIFS(Resultados_Dic3!Y$3:Y$99980,Resultados_Dic3!$F$3:$F$99980,Produccion_UO!$K1116,Resultados_Dic3!$D$3:$D$99980,Produccion_UO!$L$1050,Resultados_Dic3!$E$3:$E$99980,Produccion_UO!$J1116,Resultados_Dic3!$A$3:$A$99980,Produccion_UO!$H1116)*$I$1060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E1116" s="22">
        <f>+SUMIFS(Resultados_Dic3!Z$3:Z$99980,Resultados_Dic3!$F$3:$F$99980,Produccion_UO!$K1116,Resultados_Dic3!$D$3:$D$99980,Produccion_UO!$L$1050,Resultados_Dic3!$E$3:$E$99980,Produccion_UO!$J1116,Resultados_Dic3!$A$3:$A$99980,Produccion_UO!$H1116)*$I$1060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F1116" s="22">
        <f>+SUMIFS(Resultados_Dic3!AA$3:AA$99980,Resultados_Dic3!$F$3:$F$99980,Produccion_UO!$K1116,Resultados_Dic3!$D$3:$D$99980,Produccion_UO!$L$1050,Resultados_Dic3!$E$3:$E$99980,Produccion_UO!$J1116,Resultados_Dic3!$A$3:$A$99980,Produccion_UO!$H1116)*$I$1060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G1116" s="22">
        <f>+SUMIFS(Resultados_Dic3!AB$3:AB$99980,Resultados_Dic3!$F$3:$F$99980,Produccion_UO!$K1116,Resultados_Dic3!$D$3:$D$99980,Produccion_UO!$L$1050,Resultados_Dic3!$E$3:$E$99980,Produccion_UO!$J1116,Resultados_Dic3!$A$3:$A$99980,Produccion_UO!$H1116)*$I$1060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H1116" s="22">
        <f>+SUMIFS(Resultados_Dic3!AC$3:AC$99980,Resultados_Dic3!$F$3:$F$99980,Produccion_UO!$K1116,Resultados_Dic3!$D$3:$D$99980,Produccion_UO!$L$1050,Resultados_Dic3!$E$3:$E$99980,Produccion_UO!$J1116,Resultados_Dic3!$A$3:$A$99980,Produccion_UO!$H1116)*$I$1060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I1116" s="22">
        <f>+SUMIFS(Resultados_Dic3!AD$3:AD$99980,Resultados_Dic3!$F$3:$F$99980,Produccion_UO!$K1116,Resultados_Dic3!$D$3:$D$99980,Produccion_UO!$L$1050,Resultados_Dic3!$E$3:$E$99980,Produccion_UO!$J1116,Resultados_Dic3!$A$3:$A$99980,Produccion_UO!$H1116)*$I$1060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J1116" s="22">
        <f>+SUMIFS(Resultados_Dic3!AE$3:AE$99980,Resultados_Dic3!$F$3:$F$99980,Produccion_UO!$K1116,Resultados_Dic3!$D$3:$D$99980,Produccion_UO!$L$1050,Resultados_Dic3!$E$3:$E$99980,Produccion_UO!$J1116,Resultados_Dic3!$A$3:$A$99980,Produccion_UO!$H1116)*$I$1060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K1116" s="22">
        <f>+SUMIFS(Resultados_Dic3!AF$3:AF$99980,Resultados_Dic3!$F$3:$F$99980,Produccion_UO!$K1116,Resultados_Dic3!$D$3:$D$99980,Produccion_UO!$L$1050,Resultados_Dic3!$E$3:$E$99980,Produccion_UO!$J1116,Resultados_Dic3!$A$3:$A$99980,Produccion_UO!$H1116)*$I$1060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L1116" s="22">
        <f>+SUMIFS(Resultados_Dic3!AG$3:AG$99980,Resultados_Dic3!$F$3:$F$99980,Produccion_UO!$K1116,Resultados_Dic3!$D$3:$D$99980,Produccion_UO!$L$1050,Resultados_Dic3!$E$3:$E$99980,Produccion_UO!$J1116,Resultados_Dic3!$A$3:$A$99980,Produccion_UO!$H1116)*$I$1060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M1116" s="22">
        <f>+SUMIFS(Resultados_Dic3!AH$3:AH$99980,Resultados_Dic3!$F$3:$F$99980,Produccion_UO!$K1116,Resultados_Dic3!$D$3:$D$99980,Produccion_UO!$L$1050,Resultados_Dic3!$E$3:$E$99980,Produccion_UO!$J1116,Resultados_Dic3!$A$3:$A$99980,Produccion_UO!$H1116)*$I$1060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N1116" s="22">
        <f>+SUMIFS(Resultados_Dic3!AI$3:AI$99980,Resultados_Dic3!$F$3:$F$99980,Produccion_UO!$K1116,Resultados_Dic3!$D$3:$D$99980,Produccion_UO!$L$1050,Resultados_Dic3!$E$3:$E$99980,Produccion_UO!$J1116,Resultados_Dic3!$A$3:$A$99980,Produccion_UO!$H1116)*$I$1060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O1116" s="22">
        <f>+SUMIFS(Resultados_Dic3!AJ$3:AJ$99980,Resultados_Dic3!$F$3:$F$99980,Produccion_UO!$K1116,Resultados_Dic3!$D$3:$D$99980,Produccion_UO!$L$1050,Resultados_Dic3!$E$3:$E$99980,Produccion_UO!$J1116,Resultados_Dic3!$A$3:$A$99980,Produccion_UO!$H1116)*$I$1060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P1116" s="22">
        <f>+SUMIFS(Resultados_Dic3!AK$3:AK$99980,Resultados_Dic3!$F$3:$F$99980,Produccion_UO!$K1116,Resultados_Dic3!$D$3:$D$99980,Produccion_UO!$L$1050,Resultados_Dic3!$E$3:$E$99980,Produccion_UO!$J1116,Resultados_Dic3!$A$3:$A$99980,Produccion_UO!$H1116)*$I$1060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Q1116" s="22">
        <f>+SUMIFS(Resultados_Dic3!AL$3:AL$99980,Resultados_Dic3!$F$3:$F$99980,Produccion_UO!$K1116,Resultados_Dic3!$D$3:$D$99980,Produccion_UO!$L$1050,Resultados_Dic3!$E$3:$E$99980,Produccion_UO!$J1116,Resultados_Dic3!$A$3:$A$99980,Produccion_UO!$H1116)*$I$1060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R1116" s="22">
        <f>+SUMIFS(Resultados_Dic3!AM$3:AM$99980,Resultados_Dic3!$F$3:$F$99980,Produccion_UO!$K1116,Resultados_Dic3!$D$3:$D$99980,Produccion_UO!$L$1050,Resultados_Dic3!$E$3:$E$99980,Produccion_UO!$J1116,Resultados_Dic3!$A$3:$A$99980,Produccion_UO!$H1116)*$I$1060</f>
        <v>2.9518803548388002</v>
      </c>
    </row>
    <row r="1117" spans="8:44" x14ac:dyDescent="0.25">
      <c r="H1117" s="17" t="str">
        <f t="shared" si="281"/>
        <v>DIC7</v>
      </c>
      <c r="I1117" s="24"/>
      <c r="J1117" s="24" t="s">
        <v>132</v>
      </c>
      <c r="K1117" s="307" t="s">
        <v>219</v>
      </c>
      <c r="L1117" s="298" t="s">
        <v>809</v>
      </c>
      <c r="M1117" s="22">
        <f>+SUMIFS(Resultados_Dic3!H$3:H$99980,Resultados_Dic3!$F$3:$F$99980,Produccion_UO!$K1117,Resultados_Dic3!$D$3:$D$99980,Produccion_UO!$L$1050,Resultados_Dic3!$E$3:$E$99980,Produccion_UO!$J1117,Resultados_Dic3!$A$3:$A$99980,Produccion_UO!$H1117)*$I$1060</f>
        <v>5.6248518848484004</v>
      </c>
      <c r="N1117" s="22">
        <f>+SUMIFS(Resultados_Dic3!I$3:I$99980,Resultados_Dic3!$F$3:$F$99980,Produccion_UO!$K1117,Resultados_Dic3!$D$3:$D$99980,Produccion_UO!$L$1050,Resultados_Dic3!$E$3:$E$99980,Produccion_UO!$J1117,Resultados_Dic3!$A$3:$A$99980,Produccion_UO!$H1117)*$I$1060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O1117" s="22">
        <f>+SUMIFS(Resultados_Dic3!J$3:J$99980,Resultados_Dic3!$F$3:$F$99980,Produccion_UO!$K1117,Resultados_Dic3!$D$3:$D$99980,Produccion_UO!$L$1050,Resultados_Dic3!$E$3:$E$99980,Produccion_UO!$J1117,Resultados_Dic3!$A$3:$A$99980,Produccion_UO!$H1117)*$I$1060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P1117" s="22">
        <f>+SUMIFS(Resultados_Dic3!K$3:K$99980,Resultados_Dic3!$F$3:$F$99980,Produccion_UO!$K1117,Resultados_Dic3!$D$3:$D$99980,Produccion_UO!$L$1050,Resultados_Dic3!$E$3:$E$99980,Produccion_UO!$J1117,Resultados_Dic3!$A$3:$A$99980,Produccion_UO!$H1117)*$I$1060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Q1117" s="22">
        <f>+SUMIFS(Resultados_Dic3!L$3:L$99980,Resultados_Dic3!$F$3:$F$99980,Produccion_UO!$K1117,Resultados_Dic3!$D$3:$D$99980,Produccion_UO!$L$1050,Resultados_Dic3!$E$3:$E$99980,Produccion_UO!$J1117,Resultados_Dic3!$A$3:$A$99980,Produccion_UO!$H1117)*$I$1060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R1117" s="22">
        <f>+SUMIFS(Resultados_Dic3!M$3:M$99980,Resultados_Dic3!$F$3:$F$99980,Produccion_UO!$K1117,Resultados_Dic3!$D$3:$D$99980,Produccion_UO!$L$1050,Resultados_Dic3!$E$3:$E$99980,Produccion_UO!$J1117,Resultados_Dic3!$A$3:$A$99980,Produccion_UO!$H1117)*$I$1060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S1117" s="22">
        <f>+SUMIFS(Resultados_Dic3!N$3:N$99980,Resultados_Dic3!$F$3:$F$99980,Produccion_UO!$K1117,Resultados_Dic3!$D$3:$D$99980,Produccion_UO!$L$1050,Resultados_Dic3!$E$3:$E$99980,Produccion_UO!$J1117,Resultados_Dic3!$A$3:$A$99980,Produccion_UO!$H1117)*$I$1060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T1117" s="22">
        <f>+SUMIFS(Resultados_Dic3!O$3:O$99980,Resultados_Dic3!$F$3:$F$99980,Produccion_UO!$K1117,Resultados_Dic3!$D$3:$D$99980,Produccion_UO!$L$1050,Resultados_Dic3!$E$3:$E$99980,Produccion_UO!$J1117,Resultados_Dic3!$A$3:$A$99980,Produccion_UO!$H1117)*$I$1060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U1117" s="22">
        <f>+SUMIFS(Resultados_Dic3!P$3:P$99980,Resultados_Dic3!$F$3:$F$99980,Produccion_UO!$K1117,Resultados_Dic3!$D$3:$D$99980,Produccion_UO!$L$1050,Resultados_Dic3!$E$3:$E$99980,Produccion_UO!$J1117,Resultados_Dic3!$A$3:$A$99980,Produccion_UO!$H1117)*$I$1060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V1117" s="22">
        <f>+SUMIFS(Resultados_Dic3!Q$3:Q$99980,Resultados_Dic3!$F$3:$F$99980,Produccion_UO!$K1117,Resultados_Dic3!$D$3:$D$99980,Produccion_UO!$L$1050,Resultados_Dic3!$E$3:$E$99980,Produccion_UO!$J1117,Resultados_Dic3!$A$3:$A$99980,Produccion_UO!$H1117)*$I$1060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W1117" s="22">
        <f>+SUMIFS(Resultados_Dic3!R$3:R$99980,Resultados_Dic3!$F$3:$F$99980,Produccion_UO!$K1117,Resultados_Dic3!$D$3:$D$99980,Produccion_UO!$L$1050,Resultados_Dic3!$E$3:$E$99980,Produccion_UO!$J1117,Resultados_Dic3!$A$3:$A$99980,Produccion_UO!$H1117)*$I$1060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X1117" s="22">
        <f>+SUMIFS(Resultados_Dic3!S$3:S$99980,Resultados_Dic3!$F$3:$F$99980,Produccion_UO!$K1117,Resultados_Dic3!$D$3:$D$99980,Produccion_UO!$L$1050,Resultados_Dic3!$E$3:$E$99980,Produccion_UO!$J1117,Resultados_Dic3!$A$3:$A$99980,Produccion_UO!$H1117)*$I$1060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Y1117" s="22">
        <f>+SUMIFS(Resultados_Dic3!T$3:T$99980,Resultados_Dic3!$F$3:$F$99980,Produccion_UO!$K1117,Resultados_Dic3!$D$3:$D$99980,Produccion_UO!$L$1050,Resultados_Dic3!$E$3:$E$99980,Produccion_UO!$J1117,Resultados_Dic3!$A$3:$A$99980,Produccion_UO!$H1117)*$I$1060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Z1117" s="22">
        <f>+SUMIFS(Resultados_Dic3!U$3:U$99980,Resultados_Dic3!$F$3:$F$99980,Produccion_UO!$K1117,Resultados_Dic3!$D$3:$D$99980,Produccion_UO!$L$1050,Resultados_Dic3!$E$3:$E$99980,Produccion_UO!$J1117,Resultados_Dic3!$A$3:$A$99980,Produccion_UO!$H1117)*$I$1060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A1117" s="22">
        <f>+SUMIFS(Resultados_Dic3!V$3:V$99980,Resultados_Dic3!$F$3:$F$99980,Produccion_UO!$K1117,Resultados_Dic3!$D$3:$D$99980,Produccion_UO!$L$1050,Resultados_Dic3!$E$3:$E$99980,Produccion_UO!$J1117,Resultados_Dic3!$A$3:$A$99980,Produccion_UO!$H1117)*$I$1060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B1117" s="22">
        <f>+SUMIFS(Resultados_Dic3!W$3:W$99980,Resultados_Dic3!$F$3:$F$99980,Produccion_UO!$K1117,Resultados_Dic3!$D$3:$D$99980,Produccion_UO!$L$1050,Resultados_Dic3!$E$3:$E$99980,Produccion_UO!$J1117,Resultados_Dic3!$A$3:$A$99980,Produccion_UO!$H1117)*$I$1060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C1117" s="22">
        <f>+SUMIFS(Resultados_Dic3!X$3:X$99980,Resultados_Dic3!$F$3:$F$99980,Produccion_UO!$K1117,Resultados_Dic3!$D$3:$D$99980,Produccion_UO!$L$1050,Resultados_Dic3!$E$3:$E$99980,Produccion_UO!$J1117,Resultados_Dic3!$A$3:$A$99980,Produccion_UO!$H1117)*$I$1060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D1117" s="22">
        <f>+SUMIFS(Resultados_Dic3!Y$3:Y$99980,Resultados_Dic3!$F$3:$F$99980,Produccion_UO!$K1117,Resultados_Dic3!$D$3:$D$99980,Produccion_UO!$L$1050,Resultados_Dic3!$E$3:$E$99980,Produccion_UO!$J1117,Resultados_Dic3!$A$3:$A$99980,Produccion_UO!$H1117)*$I$1060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E1117" s="22">
        <f>+SUMIFS(Resultados_Dic3!Z$3:Z$99980,Resultados_Dic3!$F$3:$F$99980,Produccion_UO!$K1117,Resultados_Dic3!$D$3:$D$99980,Produccion_UO!$L$1050,Resultados_Dic3!$E$3:$E$99980,Produccion_UO!$J1117,Resultados_Dic3!$A$3:$A$99980,Produccion_UO!$H1117)*$I$1060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F1117" s="22">
        <f>+SUMIFS(Resultados_Dic3!AA$3:AA$99980,Resultados_Dic3!$F$3:$F$99980,Produccion_UO!$K1117,Resultados_Dic3!$D$3:$D$99980,Produccion_UO!$L$1050,Resultados_Dic3!$E$3:$E$99980,Produccion_UO!$J1117,Resultados_Dic3!$A$3:$A$99980,Produccion_UO!$H1117)*$I$1060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G1117" s="22">
        <f>+SUMIFS(Resultados_Dic3!AB$3:AB$99980,Resultados_Dic3!$F$3:$F$99980,Produccion_UO!$K1117,Resultados_Dic3!$D$3:$D$99980,Produccion_UO!$L$1050,Resultados_Dic3!$E$3:$E$99980,Produccion_UO!$J1117,Resultados_Dic3!$A$3:$A$99980,Produccion_UO!$H1117)*$I$1060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H1117" s="22">
        <f>+SUMIFS(Resultados_Dic3!AC$3:AC$99980,Resultados_Dic3!$F$3:$F$99980,Produccion_UO!$K1117,Resultados_Dic3!$D$3:$D$99980,Produccion_UO!$L$1050,Resultados_Dic3!$E$3:$E$99980,Produccion_UO!$J1117,Resultados_Dic3!$A$3:$A$99980,Produccion_UO!$H1117)*$I$1060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I1117" s="22">
        <f>+SUMIFS(Resultados_Dic3!AD$3:AD$99980,Resultados_Dic3!$F$3:$F$99980,Produccion_UO!$K1117,Resultados_Dic3!$D$3:$D$99980,Produccion_UO!$L$1050,Resultados_Dic3!$E$3:$E$99980,Produccion_UO!$J1117,Resultados_Dic3!$A$3:$A$99980,Produccion_UO!$H1117)*$I$1060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J1117" s="22">
        <f>+SUMIFS(Resultados_Dic3!AE$3:AE$99980,Resultados_Dic3!$F$3:$F$99980,Produccion_UO!$K1117,Resultados_Dic3!$D$3:$D$99980,Produccion_UO!$L$1050,Resultados_Dic3!$E$3:$E$99980,Produccion_UO!$J1117,Resultados_Dic3!$A$3:$A$99980,Produccion_UO!$H1117)*$I$1060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K1117" s="22">
        <f>+SUMIFS(Resultados_Dic3!AF$3:AF$99980,Resultados_Dic3!$F$3:$F$99980,Produccion_UO!$K1117,Resultados_Dic3!$D$3:$D$99980,Produccion_UO!$L$1050,Resultados_Dic3!$E$3:$E$99980,Produccion_UO!$J1117,Resultados_Dic3!$A$3:$A$99980,Produccion_UO!$H1117)*$I$1060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L1117" s="22">
        <f>+SUMIFS(Resultados_Dic3!AG$3:AG$99980,Resultados_Dic3!$F$3:$F$99980,Produccion_UO!$K1117,Resultados_Dic3!$D$3:$D$99980,Produccion_UO!$L$1050,Resultados_Dic3!$E$3:$E$99980,Produccion_UO!$J1117,Resultados_Dic3!$A$3:$A$99980,Produccion_UO!$H1117)*$I$1060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M1117" s="22">
        <f>+SUMIFS(Resultados_Dic3!AH$3:AH$99980,Resultados_Dic3!$F$3:$F$99980,Produccion_UO!$K1117,Resultados_Dic3!$D$3:$D$99980,Produccion_UO!$L$1050,Resultados_Dic3!$E$3:$E$99980,Produccion_UO!$J1117,Resultados_Dic3!$A$3:$A$99980,Produccion_UO!$H1117)*$I$1060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N1117" s="22">
        <f>+SUMIFS(Resultados_Dic3!AI$3:AI$99980,Resultados_Dic3!$F$3:$F$99980,Produccion_UO!$K1117,Resultados_Dic3!$D$3:$D$99980,Produccion_UO!$L$1050,Resultados_Dic3!$E$3:$E$99980,Produccion_UO!$J1117,Resultados_Dic3!$A$3:$A$99980,Produccion_UO!$H1117)*$I$1060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O1117" s="22">
        <f>+SUMIFS(Resultados_Dic3!AJ$3:AJ$99980,Resultados_Dic3!$F$3:$F$99980,Produccion_UO!$K1117,Resultados_Dic3!$D$3:$D$99980,Produccion_UO!$L$1050,Resultados_Dic3!$E$3:$E$99980,Produccion_UO!$J1117,Resultados_Dic3!$A$3:$A$99980,Produccion_UO!$H1117)*$I$1060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P1117" s="22">
        <f>+SUMIFS(Resultados_Dic3!AK$3:AK$99980,Resultados_Dic3!$F$3:$F$99980,Produccion_UO!$K1117,Resultados_Dic3!$D$3:$D$99980,Produccion_UO!$L$1050,Resultados_Dic3!$E$3:$E$99980,Produccion_UO!$J1117,Resultados_Dic3!$A$3:$A$99980,Produccion_UO!$H1117)*$I$1060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Q1117" s="22">
        <f>+SUMIFS(Resultados_Dic3!AL$3:AL$99980,Resultados_Dic3!$F$3:$F$99980,Produccion_UO!$K1117,Resultados_Dic3!$D$3:$D$99980,Produccion_UO!$L$1050,Resultados_Dic3!$E$3:$E$99980,Produccion_UO!$J1117,Resultados_Dic3!$A$3:$A$99980,Produccion_UO!$H1117)*$I$1060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R1117" s="22">
        <f>+SUMIFS(Resultados_Dic3!AM$3:AM$99980,Resultados_Dic3!$F$3:$F$99980,Produccion_UO!$K1117,Resultados_Dic3!$D$3:$D$99980,Produccion_UO!$L$1050,Resultados_Dic3!$E$3:$E$99980,Produccion_UO!$J1117,Resultados_Dic3!$A$3:$A$99980,Produccion_UO!$H1117)*$I$1060</f>
        <v>5.9877455548386198</v>
      </c>
    </row>
    <row r="1118" spans="8:44" x14ac:dyDescent="0.25">
      <c r="L1118" s="302" t="s">
        <v>793</v>
      </c>
    </row>
    <row r="1119" spans="8:44" x14ac:dyDescent="0.25">
      <c r="L1119" s="302" t="s">
        <v>799</v>
      </c>
    </row>
    <row r="1120" spans="8:44" x14ac:dyDescent="0.25">
      <c r="H1120" s="17" t="str">
        <f t="shared" ref="H1120:H1126" si="282">+$B$1</f>
        <v>DIC7</v>
      </c>
      <c r="I1120" s="24"/>
      <c r="J1120" s="24" t="s">
        <v>135</v>
      </c>
      <c r="K1120" s="307" t="s">
        <v>280</v>
      </c>
      <c r="L1120" s="298" t="s">
        <v>810</v>
      </c>
      <c r="M1120" s="22">
        <f>+SUMIFS(Resultados_Dic3!H$3:H$99980,Resultados_Dic3!$F$3:$F$99980,Produccion_UO!$K1120,Resultados_Dic3!$D$3:$D$99980,Produccion_UO!$K$1050,Resultados_Dic3!$E$3:$E$99980,Produccion_UO!$J1120,Resultados_Dic3!$A$3:$A$99980,Produccion_UO!$H1120)*$I$1060</f>
        <v>0.24284476982969799</v>
      </c>
      <c r="N1120" s="22">
        <f>+SUMIFS(Resultados_Dic3!I$3:I$99980,Resultados_Dic3!$F$3:$F$99980,Produccion_UO!$K1120,Resultados_Dic3!$D$3:$D$99980,Produccion_UO!$K$1050,Resultados_Dic3!$E$3:$E$99980,Produccion_UO!$J1120,Resultados_Dic3!$A$3:$A$99980,Produccion_UO!$H1120)*$I$1060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O1120" s="22">
        <f>+SUMIFS(Resultados_Dic3!J$3:J$99980,Resultados_Dic3!$F$3:$F$99980,Produccion_UO!$K1120,Resultados_Dic3!$D$3:$D$99980,Produccion_UO!$K$1050,Resultados_Dic3!$E$3:$E$99980,Produccion_UO!$J1120,Resultados_Dic3!$A$3:$A$99980,Produccion_UO!$H1120)*$I$1060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P1120" s="22">
        <f>+SUMIFS(Resultados_Dic3!K$3:K$99980,Resultados_Dic3!$F$3:$F$99980,Produccion_UO!$K1120,Resultados_Dic3!$D$3:$D$99980,Produccion_UO!$K$1050,Resultados_Dic3!$E$3:$E$99980,Produccion_UO!$J1120,Resultados_Dic3!$A$3:$A$99980,Produccion_UO!$H1120)*$I$1060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Q1120" s="22">
        <f>+SUMIFS(Resultados_Dic3!L$3:L$99980,Resultados_Dic3!$F$3:$F$99980,Produccion_UO!$K1120,Resultados_Dic3!$D$3:$D$99980,Produccion_UO!$K$1050,Resultados_Dic3!$E$3:$E$99980,Produccion_UO!$J1120,Resultados_Dic3!$A$3:$A$99980,Produccion_UO!$H1120)*$I$1060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R1120" s="22">
        <f>+SUMIFS(Resultados_Dic3!M$3:M$99980,Resultados_Dic3!$F$3:$F$99980,Produccion_UO!$K1120,Resultados_Dic3!$D$3:$D$99980,Produccion_UO!$K$1050,Resultados_Dic3!$E$3:$E$99980,Produccion_UO!$J1120,Resultados_Dic3!$A$3:$A$99980,Produccion_UO!$H1120)*$I$1060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S1120" s="22">
        <f>+SUMIFS(Resultados_Dic3!N$3:N$99980,Resultados_Dic3!$F$3:$F$99980,Produccion_UO!$K1120,Resultados_Dic3!$D$3:$D$99980,Produccion_UO!$K$1050,Resultados_Dic3!$E$3:$E$99980,Produccion_UO!$J1120,Resultados_Dic3!$A$3:$A$99980,Produccion_UO!$H1120)*$I$1060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T1120" s="22">
        <f>+SUMIFS(Resultados_Dic3!O$3:O$99980,Resultados_Dic3!$F$3:$F$99980,Produccion_UO!$K1120,Resultados_Dic3!$D$3:$D$99980,Produccion_UO!$K$1050,Resultados_Dic3!$E$3:$E$99980,Produccion_UO!$J1120,Resultados_Dic3!$A$3:$A$99980,Produccion_UO!$H1120)*$I$1060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U1120" s="22">
        <f>+SUMIFS(Resultados_Dic3!P$3:P$99980,Resultados_Dic3!$F$3:$F$99980,Produccion_UO!$K1120,Resultados_Dic3!$D$3:$D$99980,Produccion_UO!$K$1050,Resultados_Dic3!$E$3:$E$99980,Produccion_UO!$J1120,Resultados_Dic3!$A$3:$A$99980,Produccion_UO!$H1120)*$I$1060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V1120" s="22">
        <f>+SUMIFS(Resultados_Dic3!Q$3:Q$99980,Resultados_Dic3!$F$3:$F$99980,Produccion_UO!$K1120,Resultados_Dic3!$D$3:$D$99980,Produccion_UO!$K$1050,Resultados_Dic3!$E$3:$E$99980,Produccion_UO!$J1120,Resultados_Dic3!$A$3:$A$99980,Produccion_UO!$H1120)*$I$1060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W1120" s="22">
        <f>+SUMIFS(Resultados_Dic3!R$3:R$99980,Resultados_Dic3!$F$3:$F$99980,Produccion_UO!$K1120,Resultados_Dic3!$D$3:$D$99980,Produccion_UO!$K$1050,Resultados_Dic3!$E$3:$E$99980,Produccion_UO!$J1120,Resultados_Dic3!$A$3:$A$99980,Produccion_UO!$H1120)*$I$1060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X1120" s="22">
        <f>+SUMIFS(Resultados_Dic3!S$3:S$99980,Resultados_Dic3!$F$3:$F$99980,Produccion_UO!$K1120,Resultados_Dic3!$D$3:$D$99980,Produccion_UO!$K$1050,Resultados_Dic3!$E$3:$E$99980,Produccion_UO!$J1120,Resultados_Dic3!$A$3:$A$99980,Produccion_UO!$H1120)*$I$1060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Y1120" s="22">
        <f>+SUMIFS(Resultados_Dic3!T$3:T$99980,Resultados_Dic3!$F$3:$F$99980,Produccion_UO!$K1120,Resultados_Dic3!$D$3:$D$99980,Produccion_UO!$K$1050,Resultados_Dic3!$E$3:$E$99980,Produccion_UO!$J1120,Resultados_Dic3!$A$3:$A$99980,Produccion_UO!$H1120)*$I$1060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Z1120" s="22">
        <f>+SUMIFS(Resultados_Dic3!U$3:U$99980,Resultados_Dic3!$F$3:$F$99980,Produccion_UO!$K1120,Resultados_Dic3!$D$3:$D$99980,Produccion_UO!$K$1050,Resultados_Dic3!$E$3:$E$99980,Produccion_UO!$J1120,Resultados_Dic3!$A$3:$A$99980,Produccion_UO!$H1120)*$I$1060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A1120" s="22">
        <f>+SUMIFS(Resultados_Dic3!V$3:V$99980,Resultados_Dic3!$F$3:$F$99980,Produccion_UO!$K1120,Resultados_Dic3!$D$3:$D$99980,Produccion_UO!$K$1050,Resultados_Dic3!$E$3:$E$99980,Produccion_UO!$J1120,Resultados_Dic3!$A$3:$A$99980,Produccion_UO!$H1120)*$I$1060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B1120" s="22">
        <f>+SUMIFS(Resultados_Dic3!W$3:W$99980,Resultados_Dic3!$F$3:$F$99980,Produccion_UO!$K1120,Resultados_Dic3!$D$3:$D$99980,Produccion_UO!$K$1050,Resultados_Dic3!$E$3:$E$99980,Produccion_UO!$J1120,Resultados_Dic3!$A$3:$A$99980,Produccion_UO!$H1120)*$I$1060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C1120" s="22">
        <f>+SUMIFS(Resultados_Dic3!X$3:X$99980,Resultados_Dic3!$F$3:$F$99980,Produccion_UO!$K1120,Resultados_Dic3!$D$3:$D$99980,Produccion_UO!$K$1050,Resultados_Dic3!$E$3:$E$99980,Produccion_UO!$J1120,Resultados_Dic3!$A$3:$A$99980,Produccion_UO!$H1120)*$I$1060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D1120" s="22">
        <f>+SUMIFS(Resultados_Dic3!Y$3:Y$99980,Resultados_Dic3!$F$3:$F$99980,Produccion_UO!$K1120,Resultados_Dic3!$D$3:$D$99980,Produccion_UO!$K$1050,Resultados_Dic3!$E$3:$E$99980,Produccion_UO!$J1120,Resultados_Dic3!$A$3:$A$99980,Produccion_UO!$H1120)*$I$1060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E1120" s="22">
        <f>+SUMIFS(Resultados_Dic3!Z$3:Z$99980,Resultados_Dic3!$F$3:$F$99980,Produccion_UO!$K1120,Resultados_Dic3!$D$3:$D$99980,Produccion_UO!$K$1050,Resultados_Dic3!$E$3:$E$99980,Produccion_UO!$J1120,Resultados_Dic3!$A$3:$A$99980,Produccion_UO!$H1120)*$I$1060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F1120" s="22">
        <f>+SUMIFS(Resultados_Dic3!AA$3:AA$99980,Resultados_Dic3!$F$3:$F$99980,Produccion_UO!$K1120,Resultados_Dic3!$D$3:$D$99980,Produccion_UO!$K$1050,Resultados_Dic3!$E$3:$E$99980,Produccion_UO!$J1120,Resultados_Dic3!$A$3:$A$99980,Produccion_UO!$H1120)*$I$1060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G1120" s="22">
        <f>+SUMIFS(Resultados_Dic3!AB$3:AB$99980,Resultados_Dic3!$F$3:$F$99980,Produccion_UO!$K1120,Resultados_Dic3!$D$3:$D$99980,Produccion_UO!$K$1050,Resultados_Dic3!$E$3:$E$99980,Produccion_UO!$J1120,Resultados_Dic3!$A$3:$A$99980,Produccion_UO!$H1120)*$I$1060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H1120" s="22">
        <f>+SUMIFS(Resultados_Dic3!AC$3:AC$99980,Resultados_Dic3!$F$3:$F$99980,Produccion_UO!$K1120,Resultados_Dic3!$D$3:$D$99980,Produccion_UO!$K$1050,Resultados_Dic3!$E$3:$E$99980,Produccion_UO!$J1120,Resultados_Dic3!$A$3:$A$99980,Produccion_UO!$H1120)*$I$1060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I1120" s="22">
        <f>+SUMIFS(Resultados_Dic3!AD$3:AD$99980,Resultados_Dic3!$F$3:$F$99980,Produccion_UO!$K1120,Resultados_Dic3!$D$3:$D$99980,Produccion_UO!$K$1050,Resultados_Dic3!$E$3:$E$99980,Produccion_UO!$J1120,Resultados_Dic3!$A$3:$A$99980,Produccion_UO!$H1120)*$I$1060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J1120" s="22">
        <f>+SUMIFS(Resultados_Dic3!AE$3:AE$99980,Resultados_Dic3!$F$3:$F$99980,Produccion_UO!$K1120,Resultados_Dic3!$D$3:$D$99980,Produccion_UO!$K$1050,Resultados_Dic3!$E$3:$E$99980,Produccion_UO!$J1120,Resultados_Dic3!$A$3:$A$99980,Produccion_UO!$H1120)*$I$1060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K1120" s="22">
        <f>+SUMIFS(Resultados_Dic3!AF$3:AF$99980,Resultados_Dic3!$F$3:$F$99980,Produccion_UO!$K1120,Resultados_Dic3!$D$3:$D$99980,Produccion_UO!$K$1050,Resultados_Dic3!$E$3:$E$99980,Produccion_UO!$J1120,Resultados_Dic3!$A$3:$A$99980,Produccion_UO!$H1120)*$I$1060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L1120" s="22">
        <f>+SUMIFS(Resultados_Dic3!AG$3:AG$99980,Resultados_Dic3!$F$3:$F$99980,Produccion_UO!$K1120,Resultados_Dic3!$D$3:$D$99980,Produccion_UO!$K$1050,Resultados_Dic3!$E$3:$E$99980,Produccion_UO!$J1120,Resultados_Dic3!$A$3:$A$99980,Produccion_UO!$H1120)*$I$1060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M1120" s="22">
        <f>+SUMIFS(Resultados_Dic3!AH$3:AH$99980,Resultados_Dic3!$F$3:$F$99980,Produccion_UO!$K1120,Resultados_Dic3!$D$3:$D$99980,Produccion_UO!$K$1050,Resultados_Dic3!$E$3:$E$99980,Produccion_UO!$J1120,Resultados_Dic3!$A$3:$A$99980,Produccion_UO!$H1120)*$I$1060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N1120" s="22">
        <f>+SUMIFS(Resultados_Dic3!AI$3:AI$99980,Resultados_Dic3!$F$3:$F$99980,Produccion_UO!$K1120,Resultados_Dic3!$D$3:$D$99980,Produccion_UO!$K$1050,Resultados_Dic3!$E$3:$E$99980,Produccion_UO!$J1120,Resultados_Dic3!$A$3:$A$99980,Produccion_UO!$H1120)*$I$1060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O1120" s="22">
        <f>+SUMIFS(Resultados_Dic3!AJ$3:AJ$99980,Resultados_Dic3!$F$3:$F$99980,Produccion_UO!$K1120,Resultados_Dic3!$D$3:$D$99980,Produccion_UO!$K$1050,Resultados_Dic3!$E$3:$E$99980,Produccion_UO!$J1120,Resultados_Dic3!$A$3:$A$99980,Produccion_UO!$H1120)*$I$1060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P1120" s="22">
        <f>+SUMIFS(Resultados_Dic3!AK$3:AK$99980,Resultados_Dic3!$F$3:$F$99980,Produccion_UO!$K1120,Resultados_Dic3!$D$3:$D$99980,Produccion_UO!$K$1050,Resultados_Dic3!$E$3:$E$99980,Produccion_UO!$J1120,Resultados_Dic3!$A$3:$A$99980,Produccion_UO!$H1120)*$I$1060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Q1120" s="22">
        <f>+SUMIFS(Resultados_Dic3!AL$3:AL$99980,Resultados_Dic3!$F$3:$F$99980,Produccion_UO!$K1120,Resultados_Dic3!$D$3:$D$99980,Produccion_UO!$K$1050,Resultados_Dic3!$E$3:$E$99980,Produccion_UO!$J1120,Resultados_Dic3!$A$3:$A$99980,Produccion_UO!$H1120)*$I$1060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R1120" s="22">
        <f>+SUMIFS(Resultados_Dic3!AM$3:AM$99980,Resultados_Dic3!$F$3:$F$99980,Produccion_UO!$K1120,Resultados_Dic3!$D$3:$D$99980,Produccion_UO!$K$1050,Resultados_Dic3!$E$3:$E$99980,Produccion_UO!$J1120,Resultados_Dic3!$A$3:$A$99980,Produccion_UO!$H1120)*$I$1060</f>
        <v>0.27772732139718498</v>
      </c>
    </row>
    <row r="1121" spans="6:44" x14ac:dyDescent="0.25">
      <c r="H1121" s="17" t="str">
        <f t="shared" si="282"/>
        <v>DIC7</v>
      </c>
      <c r="I1121" s="24"/>
      <c r="J1121" s="24" t="s">
        <v>133</v>
      </c>
      <c r="K1121" s="307" t="s">
        <v>280</v>
      </c>
      <c r="L1121" s="298" t="s">
        <v>806</v>
      </c>
      <c r="M1121" s="22">
        <f>+SUMIFS(Resultados_Dic3!H$3:H$99980,Resultados_Dic3!$F$3:$F$99980,Produccion_UO!$K1121,Resultados_Dic3!$D$3:$D$99980,Produccion_UO!$L$1050,Resultados_Dic3!$E$3:$E$99980,Produccion_UO!$J1121,Resultados_Dic3!$A$3:$A$99980,Produccion_UO!$H1121)*$I$1060</f>
        <v>0.31987931193083102</v>
      </c>
      <c r="N1121" s="22">
        <f>+SUMIFS(Resultados_Dic3!I$3:I$99980,Resultados_Dic3!$F$3:$F$99980,Produccion_UO!$K1121,Resultados_Dic3!$D$3:$D$99980,Produccion_UO!$L$1050,Resultados_Dic3!$E$3:$E$99980,Produccion_UO!$J1121,Resultados_Dic3!$A$3:$A$99980,Produccion_UO!$H1121)*$I$1060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O1121" s="22">
        <f>+SUMIFS(Resultados_Dic3!J$3:J$99980,Resultados_Dic3!$F$3:$F$99980,Produccion_UO!$K1121,Resultados_Dic3!$D$3:$D$99980,Produccion_UO!$L$1050,Resultados_Dic3!$E$3:$E$99980,Produccion_UO!$J1121,Resultados_Dic3!$A$3:$A$99980,Produccion_UO!$H1121)*$I$1060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P1121" s="22">
        <f>+SUMIFS(Resultados_Dic3!K$3:K$99980,Resultados_Dic3!$F$3:$F$99980,Produccion_UO!$K1121,Resultados_Dic3!$D$3:$D$99980,Produccion_UO!$L$1050,Resultados_Dic3!$E$3:$E$99980,Produccion_UO!$J1121,Resultados_Dic3!$A$3:$A$99980,Produccion_UO!$H1121)*$I$1060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Q1121" s="22">
        <f>+SUMIFS(Resultados_Dic3!L$3:L$99980,Resultados_Dic3!$F$3:$F$99980,Produccion_UO!$K1121,Resultados_Dic3!$D$3:$D$99980,Produccion_UO!$L$1050,Resultados_Dic3!$E$3:$E$99980,Produccion_UO!$J1121,Resultados_Dic3!$A$3:$A$99980,Produccion_UO!$H1121)*$I$1060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R1121" s="22">
        <f>+SUMIFS(Resultados_Dic3!M$3:M$99980,Resultados_Dic3!$F$3:$F$99980,Produccion_UO!$K1121,Resultados_Dic3!$D$3:$D$99980,Produccion_UO!$L$1050,Resultados_Dic3!$E$3:$E$99980,Produccion_UO!$J1121,Resultados_Dic3!$A$3:$A$99980,Produccion_UO!$H1121)*$I$1060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S1121" s="22">
        <f>+SUMIFS(Resultados_Dic3!N$3:N$99980,Resultados_Dic3!$F$3:$F$99980,Produccion_UO!$K1121,Resultados_Dic3!$D$3:$D$99980,Produccion_UO!$L$1050,Resultados_Dic3!$E$3:$E$99980,Produccion_UO!$J1121,Resultados_Dic3!$A$3:$A$99980,Produccion_UO!$H1121)*$I$1060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T1121" s="22">
        <f>+SUMIFS(Resultados_Dic3!O$3:O$99980,Resultados_Dic3!$F$3:$F$99980,Produccion_UO!$K1121,Resultados_Dic3!$D$3:$D$99980,Produccion_UO!$L$1050,Resultados_Dic3!$E$3:$E$99980,Produccion_UO!$J1121,Resultados_Dic3!$A$3:$A$99980,Produccion_UO!$H1121)*$I$1060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U1121" s="22">
        <f>+SUMIFS(Resultados_Dic3!P$3:P$99980,Resultados_Dic3!$F$3:$F$99980,Produccion_UO!$K1121,Resultados_Dic3!$D$3:$D$99980,Produccion_UO!$L$1050,Resultados_Dic3!$E$3:$E$99980,Produccion_UO!$J1121,Resultados_Dic3!$A$3:$A$99980,Produccion_UO!$H1121)*$I$1060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V1121" s="22">
        <f>+SUMIFS(Resultados_Dic3!Q$3:Q$99980,Resultados_Dic3!$F$3:$F$99980,Produccion_UO!$K1121,Resultados_Dic3!$D$3:$D$99980,Produccion_UO!$L$1050,Resultados_Dic3!$E$3:$E$99980,Produccion_UO!$J1121,Resultados_Dic3!$A$3:$A$99980,Produccion_UO!$H1121)*$I$1060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W1121" s="22">
        <f>+SUMIFS(Resultados_Dic3!R$3:R$99980,Resultados_Dic3!$F$3:$F$99980,Produccion_UO!$K1121,Resultados_Dic3!$D$3:$D$99980,Produccion_UO!$L$1050,Resultados_Dic3!$E$3:$E$99980,Produccion_UO!$J1121,Resultados_Dic3!$A$3:$A$99980,Produccion_UO!$H1121)*$I$1060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X1121" s="22">
        <f>+SUMIFS(Resultados_Dic3!S$3:S$99980,Resultados_Dic3!$F$3:$F$99980,Produccion_UO!$K1121,Resultados_Dic3!$D$3:$D$99980,Produccion_UO!$L$1050,Resultados_Dic3!$E$3:$E$99980,Produccion_UO!$J1121,Resultados_Dic3!$A$3:$A$99980,Produccion_UO!$H1121)*$I$1060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Y1121" s="22">
        <f>+SUMIFS(Resultados_Dic3!T$3:T$99980,Resultados_Dic3!$F$3:$F$99980,Produccion_UO!$K1121,Resultados_Dic3!$D$3:$D$99980,Produccion_UO!$L$1050,Resultados_Dic3!$E$3:$E$99980,Produccion_UO!$J1121,Resultados_Dic3!$A$3:$A$99980,Produccion_UO!$H1121)*$I$1060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Z1121" s="22">
        <f>+SUMIFS(Resultados_Dic3!U$3:U$99980,Resultados_Dic3!$F$3:$F$99980,Produccion_UO!$K1121,Resultados_Dic3!$D$3:$D$99980,Produccion_UO!$L$1050,Resultados_Dic3!$E$3:$E$99980,Produccion_UO!$J1121,Resultados_Dic3!$A$3:$A$99980,Produccion_UO!$H1121)*$I$1060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A1121" s="22">
        <f>+SUMIFS(Resultados_Dic3!V$3:V$99980,Resultados_Dic3!$F$3:$F$99980,Produccion_UO!$K1121,Resultados_Dic3!$D$3:$D$99980,Produccion_UO!$L$1050,Resultados_Dic3!$E$3:$E$99980,Produccion_UO!$J1121,Resultados_Dic3!$A$3:$A$99980,Produccion_UO!$H1121)*$I$1060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B1121" s="22">
        <f>+SUMIFS(Resultados_Dic3!W$3:W$99980,Resultados_Dic3!$F$3:$F$99980,Produccion_UO!$K1121,Resultados_Dic3!$D$3:$D$99980,Produccion_UO!$L$1050,Resultados_Dic3!$E$3:$E$99980,Produccion_UO!$J1121,Resultados_Dic3!$A$3:$A$99980,Produccion_UO!$H1121)*$I$1060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C1121" s="22">
        <f>+SUMIFS(Resultados_Dic3!X$3:X$99980,Resultados_Dic3!$F$3:$F$99980,Produccion_UO!$K1121,Resultados_Dic3!$D$3:$D$99980,Produccion_UO!$L$1050,Resultados_Dic3!$E$3:$E$99980,Produccion_UO!$J1121,Resultados_Dic3!$A$3:$A$99980,Produccion_UO!$H1121)*$I$1060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D1121" s="22">
        <f>+SUMIFS(Resultados_Dic3!Y$3:Y$99980,Resultados_Dic3!$F$3:$F$99980,Produccion_UO!$K1121,Resultados_Dic3!$D$3:$D$99980,Produccion_UO!$L$1050,Resultados_Dic3!$E$3:$E$99980,Produccion_UO!$J1121,Resultados_Dic3!$A$3:$A$99980,Produccion_UO!$H1121)*$I$1060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E1121" s="22">
        <f>+SUMIFS(Resultados_Dic3!Z$3:Z$99980,Resultados_Dic3!$F$3:$F$99980,Produccion_UO!$K1121,Resultados_Dic3!$D$3:$D$99980,Produccion_UO!$L$1050,Resultados_Dic3!$E$3:$E$99980,Produccion_UO!$J1121,Resultados_Dic3!$A$3:$A$99980,Produccion_UO!$H1121)*$I$1060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F1121" s="22">
        <f>+SUMIFS(Resultados_Dic3!AA$3:AA$99980,Resultados_Dic3!$F$3:$F$99980,Produccion_UO!$K1121,Resultados_Dic3!$D$3:$D$99980,Produccion_UO!$L$1050,Resultados_Dic3!$E$3:$E$99980,Produccion_UO!$J1121,Resultados_Dic3!$A$3:$A$99980,Produccion_UO!$H1121)*$I$1060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G1121" s="22">
        <f>+SUMIFS(Resultados_Dic3!AB$3:AB$99980,Resultados_Dic3!$F$3:$F$99980,Produccion_UO!$K1121,Resultados_Dic3!$D$3:$D$99980,Produccion_UO!$L$1050,Resultados_Dic3!$E$3:$E$99980,Produccion_UO!$J1121,Resultados_Dic3!$A$3:$A$99980,Produccion_UO!$H1121)*$I$1060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H1121" s="22">
        <f>+SUMIFS(Resultados_Dic3!AC$3:AC$99980,Resultados_Dic3!$F$3:$F$99980,Produccion_UO!$K1121,Resultados_Dic3!$D$3:$D$99980,Produccion_UO!$L$1050,Resultados_Dic3!$E$3:$E$99980,Produccion_UO!$J1121,Resultados_Dic3!$A$3:$A$99980,Produccion_UO!$H1121)*$I$1060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I1121" s="22">
        <f>+SUMIFS(Resultados_Dic3!AD$3:AD$99980,Resultados_Dic3!$F$3:$F$99980,Produccion_UO!$K1121,Resultados_Dic3!$D$3:$D$99980,Produccion_UO!$L$1050,Resultados_Dic3!$E$3:$E$99980,Produccion_UO!$J1121,Resultados_Dic3!$A$3:$A$99980,Produccion_UO!$H1121)*$I$1060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J1121" s="22">
        <f>+SUMIFS(Resultados_Dic3!AE$3:AE$99980,Resultados_Dic3!$F$3:$F$99980,Produccion_UO!$K1121,Resultados_Dic3!$D$3:$D$99980,Produccion_UO!$L$1050,Resultados_Dic3!$E$3:$E$99980,Produccion_UO!$J1121,Resultados_Dic3!$A$3:$A$99980,Produccion_UO!$H1121)*$I$1060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K1121" s="22">
        <f>+SUMIFS(Resultados_Dic3!AF$3:AF$99980,Resultados_Dic3!$F$3:$F$99980,Produccion_UO!$K1121,Resultados_Dic3!$D$3:$D$99980,Produccion_UO!$L$1050,Resultados_Dic3!$E$3:$E$99980,Produccion_UO!$J1121,Resultados_Dic3!$A$3:$A$99980,Produccion_UO!$H1121)*$I$1060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L1121" s="22">
        <f>+SUMIFS(Resultados_Dic3!AG$3:AG$99980,Resultados_Dic3!$F$3:$F$99980,Produccion_UO!$K1121,Resultados_Dic3!$D$3:$D$99980,Produccion_UO!$L$1050,Resultados_Dic3!$E$3:$E$99980,Produccion_UO!$J1121,Resultados_Dic3!$A$3:$A$99980,Produccion_UO!$H1121)*$I$1060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M1121" s="22">
        <f>+SUMIFS(Resultados_Dic3!AH$3:AH$99980,Resultados_Dic3!$F$3:$F$99980,Produccion_UO!$K1121,Resultados_Dic3!$D$3:$D$99980,Produccion_UO!$L$1050,Resultados_Dic3!$E$3:$E$99980,Produccion_UO!$J1121,Resultados_Dic3!$A$3:$A$99980,Produccion_UO!$H1121)*$I$1060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N1121" s="22">
        <f>+SUMIFS(Resultados_Dic3!AI$3:AI$99980,Resultados_Dic3!$F$3:$F$99980,Produccion_UO!$K1121,Resultados_Dic3!$D$3:$D$99980,Produccion_UO!$L$1050,Resultados_Dic3!$E$3:$E$99980,Produccion_UO!$J1121,Resultados_Dic3!$A$3:$A$99980,Produccion_UO!$H1121)*$I$1060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O1121" s="22">
        <f>+SUMIFS(Resultados_Dic3!AJ$3:AJ$99980,Resultados_Dic3!$F$3:$F$99980,Produccion_UO!$K1121,Resultados_Dic3!$D$3:$D$99980,Produccion_UO!$L$1050,Resultados_Dic3!$E$3:$E$99980,Produccion_UO!$J1121,Resultados_Dic3!$A$3:$A$99980,Produccion_UO!$H1121)*$I$1060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P1121" s="22">
        <f>+SUMIFS(Resultados_Dic3!AK$3:AK$99980,Resultados_Dic3!$F$3:$F$99980,Produccion_UO!$K1121,Resultados_Dic3!$D$3:$D$99980,Produccion_UO!$L$1050,Resultados_Dic3!$E$3:$E$99980,Produccion_UO!$J1121,Resultados_Dic3!$A$3:$A$99980,Produccion_UO!$H1121)*$I$1060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Q1121" s="22">
        <f>+SUMIFS(Resultados_Dic3!AL$3:AL$99980,Resultados_Dic3!$F$3:$F$99980,Produccion_UO!$K1121,Resultados_Dic3!$D$3:$D$99980,Produccion_UO!$L$1050,Resultados_Dic3!$E$3:$E$99980,Produccion_UO!$J1121,Resultados_Dic3!$A$3:$A$99980,Produccion_UO!$H1121)*$I$1060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R1121" s="22">
        <f>+SUMIFS(Resultados_Dic3!AM$3:AM$99980,Resultados_Dic3!$F$3:$F$99980,Produccion_UO!$K1121,Resultados_Dic3!$D$3:$D$99980,Produccion_UO!$L$1050,Resultados_Dic3!$E$3:$E$99980,Produccion_UO!$J1121,Resultados_Dic3!$A$3:$A$99980,Produccion_UO!$H1121)*$I$1060</f>
        <v>0.36582720943599201</v>
      </c>
    </row>
    <row r="1122" spans="6:44" x14ac:dyDescent="0.25">
      <c r="H1122" s="17" t="str">
        <f t="shared" si="282"/>
        <v>DIC7</v>
      </c>
      <c r="I1122" s="24"/>
      <c r="J1122" s="24" t="s">
        <v>58</v>
      </c>
      <c r="K1122" s="307" t="s">
        <v>220</v>
      </c>
      <c r="L1122" s="298" t="s">
        <v>807</v>
      </c>
      <c r="M1122" s="22">
        <f>+SUMIFS(Resultados_Dic3!H$3:H$99980,Resultados_Dic3!$F$3:$F$99980,Produccion_UO!$K1122,Resultados_Dic3!$D$3:$D$99980,Produccion_UO!$K$1050,Resultados_Dic3!$E$3:$E$99980,Produccion_UO!$J1122,Resultados_Dic3!$A$3:$A$99980,Produccion_UO!$H1122)*$I$1060</f>
        <v>2.1512390163934398</v>
      </c>
      <c r="N1122" s="22">
        <f>+SUMIFS(Resultados_Dic3!I$3:I$99980,Resultados_Dic3!$F$3:$F$99980,Produccion_UO!$K1122,Resultados_Dic3!$D$3:$D$99980,Produccion_UO!$K$1050,Resultados_Dic3!$E$3:$E$99980,Produccion_UO!$J1122,Resultados_Dic3!$A$3:$A$99980,Produccion_UO!$H1122)*$I$1060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O1122" s="22">
        <f>+SUMIFS(Resultados_Dic3!J$3:J$99980,Resultados_Dic3!$F$3:$F$99980,Produccion_UO!$K1122,Resultados_Dic3!$D$3:$D$99980,Produccion_UO!$K$1050,Resultados_Dic3!$E$3:$E$99980,Produccion_UO!$J1122,Resultados_Dic3!$A$3:$A$99980,Produccion_UO!$H1122)*$I$1060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P1122" s="22">
        <f>+SUMIFS(Resultados_Dic3!K$3:K$99980,Resultados_Dic3!$F$3:$F$99980,Produccion_UO!$K1122,Resultados_Dic3!$D$3:$D$99980,Produccion_UO!$K$1050,Resultados_Dic3!$E$3:$E$99980,Produccion_UO!$J1122,Resultados_Dic3!$A$3:$A$99980,Produccion_UO!$H1122)*$I$1060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Q1122" s="22">
        <f>+SUMIFS(Resultados_Dic3!L$3:L$99980,Resultados_Dic3!$F$3:$F$99980,Produccion_UO!$K1122,Resultados_Dic3!$D$3:$D$99980,Produccion_UO!$K$1050,Resultados_Dic3!$E$3:$E$99980,Produccion_UO!$J1122,Resultados_Dic3!$A$3:$A$99980,Produccion_UO!$H1122)*$I$1060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R1122" s="22">
        <f>+SUMIFS(Resultados_Dic3!M$3:M$99980,Resultados_Dic3!$F$3:$F$99980,Produccion_UO!$K1122,Resultados_Dic3!$D$3:$D$99980,Produccion_UO!$K$1050,Resultados_Dic3!$E$3:$E$99980,Produccion_UO!$J1122,Resultados_Dic3!$A$3:$A$99980,Produccion_UO!$H1122)*$I$1060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S1122" s="22">
        <f>+SUMIFS(Resultados_Dic3!N$3:N$99980,Resultados_Dic3!$F$3:$F$99980,Produccion_UO!$K1122,Resultados_Dic3!$D$3:$D$99980,Produccion_UO!$K$1050,Resultados_Dic3!$E$3:$E$99980,Produccion_UO!$J1122,Resultados_Dic3!$A$3:$A$99980,Produccion_UO!$H1122)*$I$1060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T1122" s="22">
        <f>+SUMIFS(Resultados_Dic3!O$3:O$99980,Resultados_Dic3!$F$3:$F$99980,Produccion_UO!$K1122,Resultados_Dic3!$D$3:$D$99980,Produccion_UO!$K$1050,Resultados_Dic3!$E$3:$E$99980,Produccion_UO!$J1122,Resultados_Dic3!$A$3:$A$99980,Produccion_UO!$H1122)*$I$1060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U1122" s="22">
        <f>+SUMIFS(Resultados_Dic3!P$3:P$99980,Resultados_Dic3!$F$3:$F$99980,Produccion_UO!$K1122,Resultados_Dic3!$D$3:$D$99980,Produccion_UO!$K$1050,Resultados_Dic3!$E$3:$E$99980,Produccion_UO!$J1122,Resultados_Dic3!$A$3:$A$99980,Produccion_UO!$H1122)*$I$1060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V1122" s="22">
        <f>+SUMIFS(Resultados_Dic3!Q$3:Q$99980,Resultados_Dic3!$F$3:$F$99980,Produccion_UO!$K1122,Resultados_Dic3!$D$3:$D$99980,Produccion_UO!$K$1050,Resultados_Dic3!$E$3:$E$99980,Produccion_UO!$J1122,Resultados_Dic3!$A$3:$A$99980,Produccion_UO!$H1122)*$I$1060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W1122" s="22">
        <f>+SUMIFS(Resultados_Dic3!R$3:R$99980,Resultados_Dic3!$F$3:$F$99980,Produccion_UO!$K1122,Resultados_Dic3!$D$3:$D$99980,Produccion_UO!$K$1050,Resultados_Dic3!$E$3:$E$99980,Produccion_UO!$J1122,Resultados_Dic3!$A$3:$A$99980,Produccion_UO!$H1122)*$I$1060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X1122" s="22">
        <f>+SUMIFS(Resultados_Dic3!S$3:S$99980,Resultados_Dic3!$F$3:$F$99980,Produccion_UO!$K1122,Resultados_Dic3!$D$3:$D$99980,Produccion_UO!$K$1050,Resultados_Dic3!$E$3:$E$99980,Produccion_UO!$J1122,Resultados_Dic3!$A$3:$A$99980,Produccion_UO!$H1122)*$I$1060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Y1122" s="22">
        <f>+SUMIFS(Resultados_Dic3!T$3:T$99980,Resultados_Dic3!$F$3:$F$99980,Produccion_UO!$K1122,Resultados_Dic3!$D$3:$D$99980,Produccion_UO!$K$1050,Resultados_Dic3!$E$3:$E$99980,Produccion_UO!$J1122,Resultados_Dic3!$A$3:$A$99980,Produccion_UO!$H1122)*$I$1060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Z1122" s="22">
        <f>+SUMIFS(Resultados_Dic3!U$3:U$99980,Resultados_Dic3!$F$3:$F$99980,Produccion_UO!$K1122,Resultados_Dic3!$D$3:$D$99980,Produccion_UO!$K$1050,Resultados_Dic3!$E$3:$E$99980,Produccion_UO!$J1122,Resultados_Dic3!$A$3:$A$99980,Produccion_UO!$H1122)*$I$1060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A1122" s="22">
        <f>+SUMIFS(Resultados_Dic3!V$3:V$99980,Resultados_Dic3!$F$3:$F$99980,Produccion_UO!$K1122,Resultados_Dic3!$D$3:$D$99980,Produccion_UO!$K$1050,Resultados_Dic3!$E$3:$E$99980,Produccion_UO!$J1122,Resultados_Dic3!$A$3:$A$99980,Produccion_UO!$H1122)*$I$1060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B1122" s="22">
        <f>+SUMIFS(Resultados_Dic3!W$3:W$99980,Resultados_Dic3!$F$3:$F$99980,Produccion_UO!$K1122,Resultados_Dic3!$D$3:$D$99980,Produccion_UO!$K$1050,Resultados_Dic3!$E$3:$E$99980,Produccion_UO!$J1122,Resultados_Dic3!$A$3:$A$99980,Produccion_UO!$H1122)*$I$1060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C1122" s="22">
        <f>+SUMIFS(Resultados_Dic3!X$3:X$99980,Resultados_Dic3!$F$3:$F$99980,Produccion_UO!$K1122,Resultados_Dic3!$D$3:$D$99980,Produccion_UO!$K$1050,Resultados_Dic3!$E$3:$E$99980,Produccion_UO!$J1122,Resultados_Dic3!$A$3:$A$99980,Produccion_UO!$H1122)*$I$1060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D1122" s="22">
        <f>+SUMIFS(Resultados_Dic3!Y$3:Y$99980,Resultados_Dic3!$F$3:$F$99980,Produccion_UO!$K1122,Resultados_Dic3!$D$3:$D$99980,Produccion_UO!$K$1050,Resultados_Dic3!$E$3:$E$99980,Produccion_UO!$J1122,Resultados_Dic3!$A$3:$A$99980,Produccion_UO!$H1122)*$I$1060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E1122" s="22">
        <f>+SUMIFS(Resultados_Dic3!Z$3:Z$99980,Resultados_Dic3!$F$3:$F$99980,Produccion_UO!$K1122,Resultados_Dic3!$D$3:$D$99980,Produccion_UO!$K$1050,Resultados_Dic3!$E$3:$E$99980,Produccion_UO!$J1122,Resultados_Dic3!$A$3:$A$99980,Produccion_UO!$H1122)*$I$1060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F1122" s="22">
        <f>+SUMIFS(Resultados_Dic3!AA$3:AA$99980,Resultados_Dic3!$F$3:$F$99980,Produccion_UO!$K1122,Resultados_Dic3!$D$3:$D$99980,Produccion_UO!$K$1050,Resultados_Dic3!$E$3:$E$99980,Produccion_UO!$J1122,Resultados_Dic3!$A$3:$A$99980,Produccion_UO!$H1122)*$I$1060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G1122" s="22">
        <f>+SUMIFS(Resultados_Dic3!AB$3:AB$99980,Resultados_Dic3!$F$3:$F$99980,Produccion_UO!$K1122,Resultados_Dic3!$D$3:$D$99980,Produccion_UO!$K$1050,Resultados_Dic3!$E$3:$E$99980,Produccion_UO!$J1122,Resultados_Dic3!$A$3:$A$99980,Produccion_UO!$H1122)*$I$1060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H1122" s="22">
        <f>+SUMIFS(Resultados_Dic3!AC$3:AC$99980,Resultados_Dic3!$F$3:$F$99980,Produccion_UO!$K1122,Resultados_Dic3!$D$3:$D$99980,Produccion_UO!$K$1050,Resultados_Dic3!$E$3:$E$99980,Produccion_UO!$J1122,Resultados_Dic3!$A$3:$A$99980,Produccion_UO!$H1122)*$I$1060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I1122" s="22">
        <f>+SUMIFS(Resultados_Dic3!AD$3:AD$99980,Resultados_Dic3!$F$3:$F$99980,Produccion_UO!$K1122,Resultados_Dic3!$D$3:$D$99980,Produccion_UO!$K$1050,Resultados_Dic3!$E$3:$E$99980,Produccion_UO!$J1122,Resultados_Dic3!$A$3:$A$99980,Produccion_UO!$H1122)*$I$1060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J1122" s="22">
        <f>+SUMIFS(Resultados_Dic3!AE$3:AE$99980,Resultados_Dic3!$F$3:$F$99980,Produccion_UO!$K1122,Resultados_Dic3!$D$3:$D$99980,Produccion_UO!$K$1050,Resultados_Dic3!$E$3:$E$99980,Produccion_UO!$J1122,Resultados_Dic3!$A$3:$A$99980,Produccion_UO!$H1122)*$I$1060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K1122" s="22">
        <f>+SUMIFS(Resultados_Dic3!AF$3:AF$99980,Resultados_Dic3!$F$3:$F$99980,Produccion_UO!$K1122,Resultados_Dic3!$D$3:$D$99980,Produccion_UO!$K$1050,Resultados_Dic3!$E$3:$E$99980,Produccion_UO!$J1122,Resultados_Dic3!$A$3:$A$99980,Produccion_UO!$H1122)*$I$1060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L1122" s="22">
        <f>+SUMIFS(Resultados_Dic3!AG$3:AG$99980,Resultados_Dic3!$F$3:$F$99980,Produccion_UO!$K1122,Resultados_Dic3!$D$3:$D$99980,Produccion_UO!$K$1050,Resultados_Dic3!$E$3:$E$99980,Produccion_UO!$J1122,Resultados_Dic3!$A$3:$A$99980,Produccion_UO!$H1122)*$I$1060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M1122" s="22">
        <f>+SUMIFS(Resultados_Dic3!AH$3:AH$99980,Resultados_Dic3!$F$3:$F$99980,Produccion_UO!$K1122,Resultados_Dic3!$D$3:$D$99980,Produccion_UO!$K$1050,Resultados_Dic3!$E$3:$E$99980,Produccion_UO!$J1122,Resultados_Dic3!$A$3:$A$99980,Produccion_UO!$H1122)*$I$1060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N1122" s="22">
        <f>+SUMIFS(Resultados_Dic3!AI$3:AI$99980,Resultados_Dic3!$F$3:$F$99980,Produccion_UO!$K1122,Resultados_Dic3!$D$3:$D$99980,Produccion_UO!$K$1050,Resultados_Dic3!$E$3:$E$99980,Produccion_UO!$J1122,Resultados_Dic3!$A$3:$A$99980,Produccion_UO!$H1122)*$I$1060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O1122" s="22">
        <f>+SUMIFS(Resultados_Dic3!AJ$3:AJ$99980,Resultados_Dic3!$F$3:$F$99980,Produccion_UO!$K1122,Resultados_Dic3!$D$3:$D$99980,Produccion_UO!$K$1050,Resultados_Dic3!$E$3:$E$99980,Produccion_UO!$J1122,Resultados_Dic3!$A$3:$A$99980,Produccion_UO!$H1122)*$I$1060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P1122" s="22">
        <f>+SUMIFS(Resultados_Dic3!AK$3:AK$99980,Resultados_Dic3!$F$3:$F$99980,Produccion_UO!$K1122,Resultados_Dic3!$D$3:$D$99980,Produccion_UO!$K$1050,Resultados_Dic3!$E$3:$E$99980,Produccion_UO!$J1122,Resultados_Dic3!$A$3:$A$99980,Produccion_UO!$H1122)*$I$1060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Q1122" s="22">
        <f>+SUMIFS(Resultados_Dic3!AL$3:AL$99980,Resultados_Dic3!$F$3:$F$99980,Produccion_UO!$K1122,Resultados_Dic3!$D$3:$D$99980,Produccion_UO!$K$1050,Resultados_Dic3!$E$3:$E$99980,Produccion_UO!$J1122,Resultados_Dic3!$A$3:$A$99980,Produccion_UO!$H1122)*$I$1060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R1122" s="22">
        <f>+SUMIFS(Resultados_Dic3!AM$3:AM$99980,Resultados_Dic3!$F$3:$F$99980,Produccion_UO!$K1122,Resultados_Dic3!$D$3:$D$99980,Produccion_UO!$K$1050,Resultados_Dic3!$E$3:$E$99980,Produccion_UO!$J1122,Resultados_Dic3!$A$3:$A$99980,Produccion_UO!$H1122)*$I$1060</f>
        <v>2.4602459016393499</v>
      </c>
    </row>
    <row r="1123" spans="6:44" x14ac:dyDescent="0.25">
      <c r="H1123" s="17" t="str">
        <f t="shared" si="282"/>
        <v>DIC7</v>
      </c>
      <c r="I1123" s="24"/>
      <c r="J1123" s="24" t="s">
        <v>146</v>
      </c>
      <c r="K1123" s="307" t="s">
        <v>220</v>
      </c>
      <c r="L1123" s="298" t="s">
        <v>808</v>
      </c>
      <c r="M1123" s="22">
        <f>+SUMIFS(Resultados_Dic3!H$3:H$99980,Resultados_Dic3!$F$3:$F$99980,Produccion_UO!$K1123,Resultados_Dic3!$D$3:$D$99980,Produccion_UO!$K$1050,Resultados_Dic3!$E$3:$E$99980,Produccion_UO!$J1123,Resultados_Dic3!$A$3:$A$99980,Produccion_UO!$H1123)*$I$1060</f>
        <v>1.29074340983606</v>
      </c>
      <c r="N1123" s="22">
        <f>+SUMIFS(Resultados_Dic3!I$3:I$99980,Resultados_Dic3!$F$3:$F$99980,Produccion_UO!$K1123,Resultados_Dic3!$D$3:$D$99980,Produccion_UO!$K$1050,Resultados_Dic3!$E$3:$E$99980,Produccion_UO!$J1123,Resultados_Dic3!$A$3:$A$99980,Produccion_UO!$H1123)*$I$1060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O1123" s="22">
        <f>+SUMIFS(Resultados_Dic3!J$3:J$99980,Resultados_Dic3!$F$3:$F$99980,Produccion_UO!$K1123,Resultados_Dic3!$D$3:$D$99980,Produccion_UO!$K$1050,Resultados_Dic3!$E$3:$E$99980,Produccion_UO!$J1123,Resultados_Dic3!$A$3:$A$99980,Produccion_UO!$H1123)*$I$1060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P1123" s="22">
        <f>+SUMIFS(Resultados_Dic3!K$3:K$99980,Resultados_Dic3!$F$3:$F$99980,Produccion_UO!$K1123,Resultados_Dic3!$D$3:$D$99980,Produccion_UO!$K$1050,Resultados_Dic3!$E$3:$E$99980,Produccion_UO!$J1123,Resultados_Dic3!$A$3:$A$99980,Produccion_UO!$H1123)*$I$1060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Q1123" s="22">
        <f>+SUMIFS(Resultados_Dic3!L$3:L$99980,Resultados_Dic3!$F$3:$F$99980,Produccion_UO!$K1123,Resultados_Dic3!$D$3:$D$99980,Produccion_UO!$K$1050,Resultados_Dic3!$E$3:$E$99980,Produccion_UO!$J1123,Resultados_Dic3!$A$3:$A$99980,Produccion_UO!$H1123)*$I$1060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R1123" s="22">
        <f>+SUMIFS(Resultados_Dic3!M$3:M$99980,Resultados_Dic3!$F$3:$F$99980,Produccion_UO!$K1123,Resultados_Dic3!$D$3:$D$99980,Produccion_UO!$K$1050,Resultados_Dic3!$E$3:$E$99980,Produccion_UO!$J1123,Resultados_Dic3!$A$3:$A$99980,Produccion_UO!$H1123)*$I$1060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S1123" s="22">
        <f>+SUMIFS(Resultados_Dic3!N$3:N$99980,Resultados_Dic3!$F$3:$F$99980,Produccion_UO!$K1123,Resultados_Dic3!$D$3:$D$99980,Produccion_UO!$K$1050,Resultados_Dic3!$E$3:$E$99980,Produccion_UO!$J1123,Resultados_Dic3!$A$3:$A$99980,Produccion_UO!$H1123)*$I$1060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T1123" s="22">
        <f>+SUMIFS(Resultados_Dic3!O$3:O$99980,Resultados_Dic3!$F$3:$F$99980,Produccion_UO!$K1123,Resultados_Dic3!$D$3:$D$99980,Produccion_UO!$K$1050,Resultados_Dic3!$E$3:$E$99980,Produccion_UO!$J1123,Resultados_Dic3!$A$3:$A$99980,Produccion_UO!$H1123)*$I$1060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U1123" s="22">
        <f>+SUMIFS(Resultados_Dic3!P$3:P$99980,Resultados_Dic3!$F$3:$F$99980,Produccion_UO!$K1123,Resultados_Dic3!$D$3:$D$99980,Produccion_UO!$K$1050,Resultados_Dic3!$E$3:$E$99980,Produccion_UO!$J1123,Resultados_Dic3!$A$3:$A$99980,Produccion_UO!$H1123)*$I$1060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V1123" s="22">
        <f>+SUMIFS(Resultados_Dic3!Q$3:Q$99980,Resultados_Dic3!$F$3:$F$99980,Produccion_UO!$K1123,Resultados_Dic3!$D$3:$D$99980,Produccion_UO!$K$1050,Resultados_Dic3!$E$3:$E$99980,Produccion_UO!$J1123,Resultados_Dic3!$A$3:$A$99980,Produccion_UO!$H1123)*$I$1060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W1123" s="22">
        <f>+SUMIFS(Resultados_Dic3!R$3:R$99980,Resultados_Dic3!$F$3:$F$99980,Produccion_UO!$K1123,Resultados_Dic3!$D$3:$D$99980,Produccion_UO!$K$1050,Resultados_Dic3!$E$3:$E$99980,Produccion_UO!$J1123,Resultados_Dic3!$A$3:$A$99980,Produccion_UO!$H1123)*$I$1060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X1123" s="22">
        <f>+SUMIFS(Resultados_Dic3!S$3:S$99980,Resultados_Dic3!$F$3:$F$99980,Produccion_UO!$K1123,Resultados_Dic3!$D$3:$D$99980,Produccion_UO!$K$1050,Resultados_Dic3!$E$3:$E$99980,Produccion_UO!$J1123,Resultados_Dic3!$A$3:$A$99980,Produccion_UO!$H1123)*$I$1060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Y1123" s="22">
        <f>+SUMIFS(Resultados_Dic3!T$3:T$99980,Resultados_Dic3!$F$3:$F$99980,Produccion_UO!$K1123,Resultados_Dic3!$D$3:$D$99980,Produccion_UO!$K$1050,Resultados_Dic3!$E$3:$E$99980,Produccion_UO!$J1123,Resultados_Dic3!$A$3:$A$99980,Produccion_UO!$H1123)*$I$1060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Z1123" s="22">
        <f>+SUMIFS(Resultados_Dic3!U$3:U$99980,Resultados_Dic3!$F$3:$F$99980,Produccion_UO!$K1123,Resultados_Dic3!$D$3:$D$99980,Produccion_UO!$K$1050,Resultados_Dic3!$E$3:$E$99980,Produccion_UO!$J1123,Resultados_Dic3!$A$3:$A$99980,Produccion_UO!$H1123)*$I$1060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A1123" s="22">
        <f>+SUMIFS(Resultados_Dic3!V$3:V$99980,Resultados_Dic3!$F$3:$F$99980,Produccion_UO!$K1123,Resultados_Dic3!$D$3:$D$99980,Produccion_UO!$K$1050,Resultados_Dic3!$E$3:$E$99980,Produccion_UO!$J1123,Resultados_Dic3!$A$3:$A$99980,Produccion_UO!$H1123)*$I$1060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B1123" s="22">
        <f>+SUMIFS(Resultados_Dic3!W$3:W$99980,Resultados_Dic3!$F$3:$F$99980,Produccion_UO!$K1123,Resultados_Dic3!$D$3:$D$99980,Produccion_UO!$K$1050,Resultados_Dic3!$E$3:$E$99980,Produccion_UO!$J1123,Resultados_Dic3!$A$3:$A$99980,Produccion_UO!$H1123)*$I$1060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C1123" s="22">
        <f>+SUMIFS(Resultados_Dic3!X$3:X$99980,Resultados_Dic3!$F$3:$F$99980,Produccion_UO!$K1123,Resultados_Dic3!$D$3:$D$99980,Produccion_UO!$K$1050,Resultados_Dic3!$E$3:$E$99980,Produccion_UO!$J1123,Resultados_Dic3!$A$3:$A$99980,Produccion_UO!$H1123)*$I$1060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D1123" s="22">
        <f>+SUMIFS(Resultados_Dic3!Y$3:Y$99980,Resultados_Dic3!$F$3:$F$99980,Produccion_UO!$K1123,Resultados_Dic3!$D$3:$D$99980,Produccion_UO!$K$1050,Resultados_Dic3!$E$3:$E$99980,Produccion_UO!$J1123,Resultados_Dic3!$A$3:$A$99980,Produccion_UO!$H1123)*$I$1060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E1123" s="22">
        <f>+SUMIFS(Resultados_Dic3!Z$3:Z$99980,Resultados_Dic3!$F$3:$F$99980,Produccion_UO!$K1123,Resultados_Dic3!$D$3:$D$99980,Produccion_UO!$K$1050,Resultados_Dic3!$E$3:$E$99980,Produccion_UO!$J1123,Resultados_Dic3!$A$3:$A$99980,Produccion_UO!$H1123)*$I$1060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F1123" s="22">
        <f>+SUMIFS(Resultados_Dic3!AA$3:AA$99980,Resultados_Dic3!$F$3:$F$99980,Produccion_UO!$K1123,Resultados_Dic3!$D$3:$D$99980,Produccion_UO!$K$1050,Resultados_Dic3!$E$3:$E$99980,Produccion_UO!$J1123,Resultados_Dic3!$A$3:$A$99980,Produccion_UO!$H1123)*$I$1060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G1123" s="22">
        <f>+SUMIFS(Resultados_Dic3!AB$3:AB$99980,Resultados_Dic3!$F$3:$F$99980,Produccion_UO!$K1123,Resultados_Dic3!$D$3:$D$99980,Produccion_UO!$K$1050,Resultados_Dic3!$E$3:$E$99980,Produccion_UO!$J1123,Resultados_Dic3!$A$3:$A$99980,Produccion_UO!$H1123)*$I$1060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H1123" s="22">
        <f>+SUMIFS(Resultados_Dic3!AC$3:AC$99980,Resultados_Dic3!$F$3:$F$99980,Produccion_UO!$K1123,Resultados_Dic3!$D$3:$D$99980,Produccion_UO!$K$1050,Resultados_Dic3!$E$3:$E$99980,Produccion_UO!$J1123,Resultados_Dic3!$A$3:$A$99980,Produccion_UO!$H1123)*$I$1060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I1123" s="22">
        <f>+SUMIFS(Resultados_Dic3!AD$3:AD$99980,Resultados_Dic3!$F$3:$F$99980,Produccion_UO!$K1123,Resultados_Dic3!$D$3:$D$99980,Produccion_UO!$K$1050,Resultados_Dic3!$E$3:$E$99980,Produccion_UO!$J1123,Resultados_Dic3!$A$3:$A$99980,Produccion_UO!$H1123)*$I$1060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J1123" s="22">
        <f>+SUMIFS(Resultados_Dic3!AE$3:AE$99980,Resultados_Dic3!$F$3:$F$99980,Produccion_UO!$K1123,Resultados_Dic3!$D$3:$D$99980,Produccion_UO!$K$1050,Resultados_Dic3!$E$3:$E$99980,Produccion_UO!$J1123,Resultados_Dic3!$A$3:$A$99980,Produccion_UO!$H1123)*$I$1060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K1123" s="22">
        <f>+SUMIFS(Resultados_Dic3!AF$3:AF$99980,Resultados_Dic3!$F$3:$F$99980,Produccion_UO!$K1123,Resultados_Dic3!$D$3:$D$99980,Produccion_UO!$K$1050,Resultados_Dic3!$E$3:$E$99980,Produccion_UO!$J1123,Resultados_Dic3!$A$3:$A$99980,Produccion_UO!$H1123)*$I$1060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L1123" s="22">
        <f>+SUMIFS(Resultados_Dic3!AG$3:AG$99980,Resultados_Dic3!$F$3:$F$99980,Produccion_UO!$K1123,Resultados_Dic3!$D$3:$D$99980,Produccion_UO!$K$1050,Resultados_Dic3!$E$3:$E$99980,Produccion_UO!$J1123,Resultados_Dic3!$A$3:$A$99980,Produccion_UO!$H1123)*$I$1060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M1123" s="22">
        <f>+SUMIFS(Resultados_Dic3!AH$3:AH$99980,Resultados_Dic3!$F$3:$F$99980,Produccion_UO!$K1123,Resultados_Dic3!$D$3:$D$99980,Produccion_UO!$K$1050,Resultados_Dic3!$E$3:$E$99980,Produccion_UO!$J1123,Resultados_Dic3!$A$3:$A$99980,Produccion_UO!$H1123)*$I$1060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N1123" s="22">
        <f>+SUMIFS(Resultados_Dic3!AI$3:AI$99980,Resultados_Dic3!$F$3:$F$99980,Produccion_UO!$K1123,Resultados_Dic3!$D$3:$D$99980,Produccion_UO!$K$1050,Resultados_Dic3!$E$3:$E$99980,Produccion_UO!$J1123,Resultados_Dic3!$A$3:$A$99980,Produccion_UO!$H1123)*$I$1060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O1123" s="22">
        <f>+SUMIFS(Resultados_Dic3!AJ$3:AJ$99980,Resultados_Dic3!$F$3:$F$99980,Produccion_UO!$K1123,Resultados_Dic3!$D$3:$D$99980,Produccion_UO!$K$1050,Resultados_Dic3!$E$3:$E$99980,Produccion_UO!$J1123,Resultados_Dic3!$A$3:$A$99980,Produccion_UO!$H1123)*$I$1060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P1123" s="22">
        <f>+SUMIFS(Resultados_Dic3!AK$3:AK$99980,Resultados_Dic3!$F$3:$F$99980,Produccion_UO!$K1123,Resultados_Dic3!$D$3:$D$99980,Produccion_UO!$K$1050,Resultados_Dic3!$E$3:$E$99980,Produccion_UO!$J1123,Resultados_Dic3!$A$3:$A$99980,Produccion_UO!$H1123)*$I$1060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Q1123" s="22">
        <f>+SUMIFS(Resultados_Dic3!AL$3:AL$99980,Resultados_Dic3!$F$3:$F$99980,Produccion_UO!$K1123,Resultados_Dic3!$D$3:$D$99980,Produccion_UO!$K$1050,Resultados_Dic3!$E$3:$E$99980,Produccion_UO!$J1123,Resultados_Dic3!$A$3:$A$99980,Produccion_UO!$H1123)*$I$1060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R1123" s="22">
        <f>+SUMIFS(Resultados_Dic3!AM$3:AM$99980,Resultados_Dic3!$F$3:$F$99980,Produccion_UO!$K1123,Resultados_Dic3!$D$3:$D$99980,Produccion_UO!$K$1050,Resultados_Dic3!$E$3:$E$99980,Produccion_UO!$J1123,Resultados_Dic3!$A$3:$A$99980,Produccion_UO!$H1123)*$I$1060</f>
        <v>1.47614754098361</v>
      </c>
    </row>
    <row r="1124" spans="6:44" x14ac:dyDescent="0.25">
      <c r="H1124" s="17" t="str">
        <f t="shared" si="282"/>
        <v>DIC7</v>
      </c>
      <c r="I1124" s="24"/>
      <c r="J1124" s="24" t="s">
        <v>61</v>
      </c>
      <c r="K1124" s="307" t="s">
        <v>220</v>
      </c>
      <c r="L1124" s="298" t="s">
        <v>801</v>
      </c>
      <c r="M1124" s="22">
        <f>+SUMIFS(Resultados_Dic3!H$3:H$99980,Resultados_Dic3!$F$3:$F$99980,Produccion_UO!$K1124,Resultados_Dic3!$D$3:$D$99980,Produccion_UO!$L$1050,Resultados_Dic3!$E$3:$E$99980,Produccion_UO!$J1124,Resultados_Dic3!$A$3:$A$99980,Produccion_UO!$H1124)*$I$1060</f>
        <v>1.3696210758074301</v>
      </c>
      <c r="N1124" s="22">
        <f>+SUMIFS(Resultados_Dic3!I$3:I$99980,Resultados_Dic3!$F$3:$F$99980,Produccion_UO!$K1124,Resultados_Dic3!$D$3:$D$99980,Produccion_UO!$L$1050,Resultados_Dic3!$E$3:$E$99980,Produccion_UO!$J1124,Resultados_Dic3!$A$3:$A$99980,Produccion_UO!$H1124)*$I$1060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O1124" s="22">
        <f>+SUMIFS(Resultados_Dic3!J$3:J$99980,Resultados_Dic3!$F$3:$F$99980,Produccion_UO!$K1124,Resultados_Dic3!$D$3:$D$99980,Produccion_UO!$L$1050,Resultados_Dic3!$E$3:$E$99980,Produccion_UO!$J1124,Resultados_Dic3!$A$3:$A$99980,Produccion_UO!$H1124)*$I$1060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P1124" s="22">
        <f>+SUMIFS(Resultados_Dic3!K$3:K$99980,Resultados_Dic3!$F$3:$F$99980,Produccion_UO!$K1124,Resultados_Dic3!$D$3:$D$99980,Produccion_UO!$L$1050,Resultados_Dic3!$E$3:$E$99980,Produccion_UO!$J1124,Resultados_Dic3!$A$3:$A$99980,Produccion_UO!$H1124)*$I$1060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Q1124" s="22">
        <f>+SUMIFS(Resultados_Dic3!L$3:L$99980,Resultados_Dic3!$F$3:$F$99980,Produccion_UO!$K1124,Resultados_Dic3!$D$3:$D$99980,Produccion_UO!$L$1050,Resultados_Dic3!$E$3:$E$99980,Produccion_UO!$J1124,Resultados_Dic3!$A$3:$A$99980,Produccion_UO!$H1124)*$I$1060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R1124" s="22">
        <f>+SUMIFS(Resultados_Dic3!M$3:M$99980,Resultados_Dic3!$F$3:$F$99980,Produccion_UO!$K1124,Resultados_Dic3!$D$3:$D$99980,Produccion_UO!$L$1050,Resultados_Dic3!$E$3:$E$99980,Produccion_UO!$J1124,Resultados_Dic3!$A$3:$A$99980,Produccion_UO!$H1124)*$I$1060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S1124" s="22">
        <f>+SUMIFS(Resultados_Dic3!N$3:N$99980,Resultados_Dic3!$F$3:$F$99980,Produccion_UO!$K1124,Resultados_Dic3!$D$3:$D$99980,Produccion_UO!$L$1050,Resultados_Dic3!$E$3:$E$99980,Produccion_UO!$J1124,Resultados_Dic3!$A$3:$A$99980,Produccion_UO!$H1124)*$I$1060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T1124" s="22">
        <f>+SUMIFS(Resultados_Dic3!O$3:O$99980,Resultados_Dic3!$F$3:$F$99980,Produccion_UO!$K1124,Resultados_Dic3!$D$3:$D$99980,Produccion_UO!$L$1050,Resultados_Dic3!$E$3:$E$99980,Produccion_UO!$J1124,Resultados_Dic3!$A$3:$A$99980,Produccion_UO!$H1124)*$I$1060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U1124" s="22">
        <f>+SUMIFS(Resultados_Dic3!P$3:P$99980,Resultados_Dic3!$F$3:$F$99980,Produccion_UO!$K1124,Resultados_Dic3!$D$3:$D$99980,Produccion_UO!$L$1050,Resultados_Dic3!$E$3:$E$99980,Produccion_UO!$J1124,Resultados_Dic3!$A$3:$A$99980,Produccion_UO!$H1124)*$I$1060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V1124" s="22">
        <f>+SUMIFS(Resultados_Dic3!Q$3:Q$99980,Resultados_Dic3!$F$3:$F$99980,Produccion_UO!$K1124,Resultados_Dic3!$D$3:$D$99980,Produccion_UO!$L$1050,Resultados_Dic3!$E$3:$E$99980,Produccion_UO!$J1124,Resultados_Dic3!$A$3:$A$99980,Produccion_UO!$H1124)*$I$1060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W1124" s="22">
        <f>+SUMIFS(Resultados_Dic3!R$3:R$99980,Resultados_Dic3!$F$3:$F$99980,Produccion_UO!$K1124,Resultados_Dic3!$D$3:$D$99980,Produccion_UO!$L$1050,Resultados_Dic3!$E$3:$E$99980,Produccion_UO!$J1124,Resultados_Dic3!$A$3:$A$99980,Produccion_UO!$H1124)*$I$1060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X1124" s="22">
        <f>+SUMIFS(Resultados_Dic3!S$3:S$99980,Resultados_Dic3!$F$3:$F$99980,Produccion_UO!$K1124,Resultados_Dic3!$D$3:$D$99980,Produccion_UO!$L$1050,Resultados_Dic3!$E$3:$E$99980,Produccion_UO!$J1124,Resultados_Dic3!$A$3:$A$99980,Produccion_UO!$H1124)*$I$1060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Y1124" s="22">
        <f>+SUMIFS(Resultados_Dic3!T$3:T$99980,Resultados_Dic3!$F$3:$F$99980,Produccion_UO!$K1124,Resultados_Dic3!$D$3:$D$99980,Produccion_UO!$L$1050,Resultados_Dic3!$E$3:$E$99980,Produccion_UO!$J1124,Resultados_Dic3!$A$3:$A$99980,Produccion_UO!$H1124)*$I$1060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Z1124" s="22">
        <f>+SUMIFS(Resultados_Dic3!U$3:U$99980,Resultados_Dic3!$F$3:$F$99980,Produccion_UO!$K1124,Resultados_Dic3!$D$3:$D$99980,Produccion_UO!$L$1050,Resultados_Dic3!$E$3:$E$99980,Produccion_UO!$J1124,Resultados_Dic3!$A$3:$A$99980,Produccion_UO!$H1124)*$I$1060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A1124" s="22">
        <f>+SUMIFS(Resultados_Dic3!V$3:V$99980,Resultados_Dic3!$F$3:$F$99980,Produccion_UO!$K1124,Resultados_Dic3!$D$3:$D$99980,Produccion_UO!$L$1050,Resultados_Dic3!$E$3:$E$99980,Produccion_UO!$J1124,Resultados_Dic3!$A$3:$A$99980,Produccion_UO!$H1124)*$I$1060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B1124" s="22">
        <f>+SUMIFS(Resultados_Dic3!W$3:W$99980,Resultados_Dic3!$F$3:$F$99980,Produccion_UO!$K1124,Resultados_Dic3!$D$3:$D$99980,Produccion_UO!$L$1050,Resultados_Dic3!$E$3:$E$99980,Produccion_UO!$J1124,Resultados_Dic3!$A$3:$A$99980,Produccion_UO!$H1124)*$I$1060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C1124" s="22">
        <f>+SUMIFS(Resultados_Dic3!X$3:X$99980,Resultados_Dic3!$F$3:$F$99980,Produccion_UO!$K1124,Resultados_Dic3!$D$3:$D$99980,Produccion_UO!$L$1050,Resultados_Dic3!$E$3:$E$99980,Produccion_UO!$J1124,Resultados_Dic3!$A$3:$A$99980,Produccion_UO!$H1124)*$I$1060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D1124" s="22">
        <f>+SUMIFS(Resultados_Dic3!Y$3:Y$99980,Resultados_Dic3!$F$3:$F$99980,Produccion_UO!$K1124,Resultados_Dic3!$D$3:$D$99980,Produccion_UO!$L$1050,Resultados_Dic3!$E$3:$E$99980,Produccion_UO!$J1124,Resultados_Dic3!$A$3:$A$99980,Produccion_UO!$H1124)*$I$1060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E1124" s="22">
        <f>+SUMIFS(Resultados_Dic3!Z$3:Z$99980,Resultados_Dic3!$F$3:$F$99980,Produccion_UO!$K1124,Resultados_Dic3!$D$3:$D$99980,Produccion_UO!$L$1050,Resultados_Dic3!$E$3:$E$99980,Produccion_UO!$J1124,Resultados_Dic3!$A$3:$A$99980,Produccion_UO!$H1124)*$I$1060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F1124" s="22">
        <f>+SUMIFS(Resultados_Dic3!AA$3:AA$99980,Resultados_Dic3!$F$3:$F$99980,Produccion_UO!$K1124,Resultados_Dic3!$D$3:$D$99980,Produccion_UO!$L$1050,Resultados_Dic3!$E$3:$E$99980,Produccion_UO!$J1124,Resultados_Dic3!$A$3:$A$99980,Produccion_UO!$H1124)*$I$1060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G1124" s="22">
        <f>+SUMIFS(Resultados_Dic3!AB$3:AB$99980,Resultados_Dic3!$F$3:$F$99980,Produccion_UO!$K1124,Resultados_Dic3!$D$3:$D$99980,Produccion_UO!$L$1050,Resultados_Dic3!$E$3:$E$99980,Produccion_UO!$J1124,Resultados_Dic3!$A$3:$A$99980,Produccion_UO!$H1124)*$I$1060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H1124" s="22">
        <f>+SUMIFS(Resultados_Dic3!AC$3:AC$99980,Resultados_Dic3!$F$3:$F$99980,Produccion_UO!$K1124,Resultados_Dic3!$D$3:$D$99980,Produccion_UO!$L$1050,Resultados_Dic3!$E$3:$E$99980,Produccion_UO!$J1124,Resultados_Dic3!$A$3:$A$99980,Produccion_UO!$H1124)*$I$1060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I1124" s="22">
        <f>+SUMIFS(Resultados_Dic3!AD$3:AD$99980,Resultados_Dic3!$F$3:$F$99980,Produccion_UO!$K1124,Resultados_Dic3!$D$3:$D$99980,Produccion_UO!$L$1050,Resultados_Dic3!$E$3:$E$99980,Produccion_UO!$J1124,Resultados_Dic3!$A$3:$A$99980,Produccion_UO!$H1124)*$I$1060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J1124" s="22">
        <f>+SUMIFS(Resultados_Dic3!AE$3:AE$99980,Resultados_Dic3!$F$3:$F$99980,Produccion_UO!$K1124,Resultados_Dic3!$D$3:$D$99980,Produccion_UO!$L$1050,Resultados_Dic3!$E$3:$E$99980,Produccion_UO!$J1124,Resultados_Dic3!$A$3:$A$99980,Produccion_UO!$H1124)*$I$1060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K1124" s="22">
        <f>+SUMIFS(Resultados_Dic3!AF$3:AF$99980,Resultados_Dic3!$F$3:$F$99980,Produccion_UO!$K1124,Resultados_Dic3!$D$3:$D$99980,Produccion_UO!$L$1050,Resultados_Dic3!$E$3:$E$99980,Produccion_UO!$J1124,Resultados_Dic3!$A$3:$A$99980,Produccion_UO!$H1124)*$I$1060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L1124" s="22">
        <f>+SUMIFS(Resultados_Dic3!AG$3:AG$99980,Resultados_Dic3!$F$3:$F$99980,Produccion_UO!$K1124,Resultados_Dic3!$D$3:$D$99980,Produccion_UO!$L$1050,Resultados_Dic3!$E$3:$E$99980,Produccion_UO!$J1124,Resultados_Dic3!$A$3:$A$99980,Produccion_UO!$H1124)*$I$1060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M1124" s="22">
        <f>+SUMIFS(Resultados_Dic3!AH$3:AH$99980,Resultados_Dic3!$F$3:$F$99980,Produccion_UO!$K1124,Resultados_Dic3!$D$3:$D$99980,Produccion_UO!$L$1050,Resultados_Dic3!$E$3:$E$99980,Produccion_UO!$J1124,Resultados_Dic3!$A$3:$A$99980,Produccion_UO!$H1124)*$I$1060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N1124" s="22">
        <f>+SUMIFS(Resultados_Dic3!AI$3:AI$99980,Resultados_Dic3!$F$3:$F$99980,Produccion_UO!$K1124,Resultados_Dic3!$D$3:$D$99980,Produccion_UO!$L$1050,Resultados_Dic3!$E$3:$E$99980,Produccion_UO!$J1124,Resultados_Dic3!$A$3:$A$99980,Produccion_UO!$H1124)*$I$1060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O1124" s="22">
        <f>+SUMIFS(Resultados_Dic3!AJ$3:AJ$99980,Resultados_Dic3!$F$3:$F$99980,Produccion_UO!$K1124,Resultados_Dic3!$D$3:$D$99980,Produccion_UO!$L$1050,Resultados_Dic3!$E$3:$E$99980,Produccion_UO!$J1124,Resultados_Dic3!$A$3:$A$99980,Produccion_UO!$H1124)*$I$1060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P1124" s="22">
        <f>+SUMIFS(Resultados_Dic3!AK$3:AK$99980,Resultados_Dic3!$F$3:$F$99980,Produccion_UO!$K1124,Resultados_Dic3!$D$3:$D$99980,Produccion_UO!$L$1050,Resultados_Dic3!$E$3:$E$99980,Produccion_UO!$J1124,Resultados_Dic3!$A$3:$A$99980,Produccion_UO!$H1124)*$I$1060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Q1124" s="22">
        <f>+SUMIFS(Resultados_Dic3!AL$3:AL$99980,Resultados_Dic3!$F$3:$F$99980,Produccion_UO!$K1124,Resultados_Dic3!$D$3:$D$99980,Produccion_UO!$L$1050,Resultados_Dic3!$E$3:$E$99980,Produccion_UO!$J1124,Resultados_Dic3!$A$3:$A$99980,Produccion_UO!$H1124)*$I$1060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R1124" s="22">
        <f>+SUMIFS(Resultados_Dic3!AM$3:AM$99980,Resultados_Dic3!$F$3:$F$99980,Produccion_UO!$K1124,Resultados_Dic3!$D$3:$D$99980,Produccion_UO!$L$1050,Resultados_Dic3!$E$3:$E$99980,Produccion_UO!$J1124,Resultados_Dic3!$A$3:$A$99980,Produccion_UO!$H1124)*$I$1060</f>
        <v>1.5663553017010901</v>
      </c>
    </row>
    <row r="1125" spans="6:44" x14ac:dyDescent="0.25">
      <c r="H1125" s="17" t="str">
        <f t="shared" si="282"/>
        <v>DIC7</v>
      </c>
      <c r="I1125" s="24"/>
      <c r="J1125" s="24" t="s">
        <v>133</v>
      </c>
      <c r="K1125" s="307" t="s">
        <v>220</v>
      </c>
      <c r="L1125" s="298" t="s">
        <v>812</v>
      </c>
      <c r="M1125" s="22">
        <f>+SUMIFS(Resultados_Dic3!H$3:H$99980,Resultados_Dic3!$F$3:$F$99980,Produccion_UO!$K1125,Resultados_Dic3!$D$3:$D$99980,Produccion_UO!$L$1050,Resultados_Dic3!$E$3:$E$99980,Produccion_UO!$J1125,Resultados_Dic3!$A$3:$A$99980,Produccion_UO!$H1125)*$I$1060</f>
        <v>3.3152994487827301</v>
      </c>
      <c r="N1125" s="22">
        <f>+SUMIFS(Resultados_Dic3!I$3:I$99980,Resultados_Dic3!$F$3:$F$99980,Produccion_UO!$K1125,Resultados_Dic3!$D$3:$D$99980,Produccion_UO!$L$1050,Resultados_Dic3!$E$3:$E$99980,Produccion_UO!$J1125,Resultados_Dic3!$A$3:$A$99980,Produccion_UO!$H1125)*$I$1060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O1125" s="22">
        <f>+SUMIFS(Resultados_Dic3!J$3:J$99980,Resultados_Dic3!$F$3:$F$99980,Produccion_UO!$K1125,Resultados_Dic3!$D$3:$D$99980,Produccion_UO!$L$1050,Resultados_Dic3!$E$3:$E$99980,Produccion_UO!$J1125,Resultados_Dic3!$A$3:$A$99980,Produccion_UO!$H1125)*$I$1060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P1125" s="22">
        <f>+SUMIFS(Resultados_Dic3!K$3:K$99980,Resultados_Dic3!$F$3:$F$99980,Produccion_UO!$K1125,Resultados_Dic3!$D$3:$D$99980,Produccion_UO!$L$1050,Resultados_Dic3!$E$3:$E$99980,Produccion_UO!$J1125,Resultados_Dic3!$A$3:$A$99980,Produccion_UO!$H1125)*$I$1060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Q1125" s="22">
        <f>+SUMIFS(Resultados_Dic3!L$3:L$99980,Resultados_Dic3!$F$3:$F$99980,Produccion_UO!$K1125,Resultados_Dic3!$D$3:$D$99980,Produccion_UO!$L$1050,Resultados_Dic3!$E$3:$E$99980,Produccion_UO!$J1125,Resultados_Dic3!$A$3:$A$99980,Produccion_UO!$H1125)*$I$1060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R1125" s="22">
        <f>+SUMIFS(Resultados_Dic3!M$3:M$99980,Resultados_Dic3!$F$3:$F$99980,Produccion_UO!$K1125,Resultados_Dic3!$D$3:$D$99980,Produccion_UO!$L$1050,Resultados_Dic3!$E$3:$E$99980,Produccion_UO!$J1125,Resultados_Dic3!$A$3:$A$99980,Produccion_UO!$H1125)*$I$1060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S1125" s="22">
        <f>+SUMIFS(Resultados_Dic3!N$3:N$99980,Resultados_Dic3!$F$3:$F$99980,Produccion_UO!$K1125,Resultados_Dic3!$D$3:$D$99980,Produccion_UO!$L$1050,Resultados_Dic3!$E$3:$E$99980,Produccion_UO!$J1125,Resultados_Dic3!$A$3:$A$99980,Produccion_UO!$H1125)*$I$1060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T1125" s="22">
        <f>+SUMIFS(Resultados_Dic3!O$3:O$99980,Resultados_Dic3!$F$3:$F$99980,Produccion_UO!$K1125,Resultados_Dic3!$D$3:$D$99980,Produccion_UO!$L$1050,Resultados_Dic3!$E$3:$E$99980,Produccion_UO!$J1125,Resultados_Dic3!$A$3:$A$99980,Produccion_UO!$H1125)*$I$1060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U1125" s="22">
        <f>+SUMIFS(Resultados_Dic3!P$3:P$99980,Resultados_Dic3!$F$3:$F$99980,Produccion_UO!$K1125,Resultados_Dic3!$D$3:$D$99980,Produccion_UO!$L$1050,Resultados_Dic3!$E$3:$E$99980,Produccion_UO!$J1125,Resultados_Dic3!$A$3:$A$99980,Produccion_UO!$H1125)*$I$1060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V1125" s="22">
        <f>+SUMIFS(Resultados_Dic3!Q$3:Q$99980,Resultados_Dic3!$F$3:$F$99980,Produccion_UO!$K1125,Resultados_Dic3!$D$3:$D$99980,Produccion_UO!$L$1050,Resultados_Dic3!$E$3:$E$99980,Produccion_UO!$J1125,Resultados_Dic3!$A$3:$A$99980,Produccion_UO!$H1125)*$I$1060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W1125" s="22">
        <f>+SUMIFS(Resultados_Dic3!R$3:R$99980,Resultados_Dic3!$F$3:$F$99980,Produccion_UO!$K1125,Resultados_Dic3!$D$3:$D$99980,Produccion_UO!$L$1050,Resultados_Dic3!$E$3:$E$99980,Produccion_UO!$J1125,Resultados_Dic3!$A$3:$A$99980,Produccion_UO!$H1125)*$I$1060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X1125" s="22">
        <f>+SUMIFS(Resultados_Dic3!S$3:S$99980,Resultados_Dic3!$F$3:$F$99980,Produccion_UO!$K1125,Resultados_Dic3!$D$3:$D$99980,Produccion_UO!$L$1050,Resultados_Dic3!$E$3:$E$99980,Produccion_UO!$J1125,Resultados_Dic3!$A$3:$A$99980,Produccion_UO!$H1125)*$I$1060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Y1125" s="22">
        <f>+SUMIFS(Resultados_Dic3!T$3:T$99980,Resultados_Dic3!$F$3:$F$99980,Produccion_UO!$K1125,Resultados_Dic3!$D$3:$D$99980,Produccion_UO!$L$1050,Resultados_Dic3!$E$3:$E$99980,Produccion_UO!$J1125,Resultados_Dic3!$A$3:$A$99980,Produccion_UO!$H1125)*$I$1060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Z1125" s="22">
        <f>+SUMIFS(Resultados_Dic3!U$3:U$99980,Resultados_Dic3!$F$3:$F$99980,Produccion_UO!$K1125,Resultados_Dic3!$D$3:$D$99980,Produccion_UO!$L$1050,Resultados_Dic3!$E$3:$E$99980,Produccion_UO!$J1125,Resultados_Dic3!$A$3:$A$99980,Produccion_UO!$H1125)*$I$1060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A1125" s="22">
        <f>+SUMIFS(Resultados_Dic3!V$3:V$99980,Resultados_Dic3!$F$3:$F$99980,Produccion_UO!$K1125,Resultados_Dic3!$D$3:$D$99980,Produccion_UO!$L$1050,Resultados_Dic3!$E$3:$E$99980,Produccion_UO!$J1125,Resultados_Dic3!$A$3:$A$99980,Produccion_UO!$H1125)*$I$1060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B1125" s="22">
        <f>+SUMIFS(Resultados_Dic3!W$3:W$99980,Resultados_Dic3!$F$3:$F$99980,Produccion_UO!$K1125,Resultados_Dic3!$D$3:$D$99980,Produccion_UO!$L$1050,Resultados_Dic3!$E$3:$E$99980,Produccion_UO!$J1125,Resultados_Dic3!$A$3:$A$99980,Produccion_UO!$H1125)*$I$1060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C1125" s="22">
        <f>+SUMIFS(Resultados_Dic3!X$3:X$99980,Resultados_Dic3!$F$3:$F$99980,Produccion_UO!$K1125,Resultados_Dic3!$D$3:$D$99980,Produccion_UO!$L$1050,Resultados_Dic3!$E$3:$E$99980,Produccion_UO!$J1125,Resultados_Dic3!$A$3:$A$99980,Produccion_UO!$H1125)*$I$1060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D1125" s="22">
        <f>+SUMIFS(Resultados_Dic3!Y$3:Y$99980,Resultados_Dic3!$F$3:$F$99980,Produccion_UO!$K1125,Resultados_Dic3!$D$3:$D$99980,Produccion_UO!$L$1050,Resultados_Dic3!$E$3:$E$99980,Produccion_UO!$J1125,Resultados_Dic3!$A$3:$A$99980,Produccion_UO!$H1125)*$I$1060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E1125" s="22">
        <f>+SUMIFS(Resultados_Dic3!Z$3:Z$99980,Resultados_Dic3!$F$3:$F$99980,Produccion_UO!$K1125,Resultados_Dic3!$D$3:$D$99980,Produccion_UO!$L$1050,Resultados_Dic3!$E$3:$E$99980,Produccion_UO!$J1125,Resultados_Dic3!$A$3:$A$99980,Produccion_UO!$H1125)*$I$1060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F1125" s="22">
        <f>+SUMIFS(Resultados_Dic3!AA$3:AA$99980,Resultados_Dic3!$F$3:$F$99980,Produccion_UO!$K1125,Resultados_Dic3!$D$3:$D$99980,Produccion_UO!$L$1050,Resultados_Dic3!$E$3:$E$99980,Produccion_UO!$J1125,Resultados_Dic3!$A$3:$A$99980,Produccion_UO!$H1125)*$I$1060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G1125" s="22">
        <f>+SUMIFS(Resultados_Dic3!AB$3:AB$99980,Resultados_Dic3!$F$3:$F$99980,Produccion_UO!$K1125,Resultados_Dic3!$D$3:$D$99980,Produccion_UO!$L$1050,Resultados_Dic3!$E$3:$E$99980,Produccion_UO!$J1125,Resultados_Dic3!$A$3:$A$99980,Produccion_UO!$H1125)*$I$1060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H1125" s="22">
        <f>+SUMIFS(Resultados_Dic3!AC$3:AC$99980,Resultados_Dic3!$F$3:$F$99980,Produccion_UO!$K1125,Resultados_Dic3!$D$3:$D$99980,Produccion_UO!$L$1050,Resultados_Dic3!$E$3:$E$99980,Produccion_UO!$J1125,Resultados_Dic3!$A$3:$A$99980,Produccion_UO!$H1125)*$I$1060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I1125" s="22">
        <f>+SUMIFS(Resultados_Dic3!AD$3:AD$99980,Resultados_Dic3!$F$3:$F$99980,Produccion_UO!$K1125,Resultados_Dic3!$D$3:$D$99980,Produccion_UO!$L$1050,Resultados_Dic3!$E$3:$E$99980,Produccion_UO!$J1125,Resultados_Dic3!$A$3:$A$99980,Produccion_UO!$H1125)*$I$1060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J1125" s="22">
        <f>+SUMIFS(Resultados_Dic3!AE$3:AE$99980,Resultados_Dic3!$F$3:$F$99980,Produccion_UO!$K1125,Resultados_Dic3!$D$3:$D$99980,Produccion_UO!$L$1050,Resultados_Dic3!$E$3:$E$99980,Produccion_UO!$J1125,Resultados_Dic3!$A$3:$A$99980,Produccion_UO!$H1125)*$I$1060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K1125" s="22">
        <f>+SUMIFS(Resultados_Dic3!AF$3:AF$99980,Resultados_Dic3!$F$3:$F$99980,Produccion_UO!$K1125,Resultados_Dic3!$D$3:$D$99980,Produccion_UO!$L$1050,Resultados_Dic3!$E$3:$E$99980,Produccion_UO!$J1125,Resultados_Dic3!$A$3:$A$99980,Produccion_UO!$H1125)*$I$1060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L1125" s="22">
        <f>+SUMIFS(Resultados_Dic3!AG$3:AG$99980,Resultados_Dic3!$F$3:$F$99980,Produccion_UO!$K1125,Resultados_Dic3!$D$3:$D$99980,Produccion_UO!$L$1050,Resultados_Dic3!$E$3:$E$99980,Produccion_UO!$J1125,Resultados_Dic3!$A$3:$A$99980,Produccion_UO!$H1125)*$I$1060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M1125" s="22">
        <f>+SUMIFS(Resultados_Dic3!AH$3:AH$99980,Resultados_Dic3!$F$3:$F$99980,Produccion_UO!$K1125,Resultados_Dic3!$D$3:$D$99980,Produccion_UO!$L$1050,Resultados_Dic3!$E$3:$E$99980,Produccion_UO!$J1125,Resultados_Dic3!$A$3:$A$99980,Produccion_UO!$H1125)*$I$1060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N1125" s="22">
        <f>+SUMIFS(Resultados_Dic3!AI$3:AI$99980,Resultados_Dic3!$F$3:$F$99980,Produccion_UO!$K1125,Resultados_Dic3!$D$3:$D$99980,Produccion_UO!$L$1050,Resultados_Dic3!$E$3:$E$99980,Produccion_UO!$J1125,Resultados_Dic3!$A$3:$A$99980,Produccion_UO!$H1125)*$I$1060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O1125" s="22">
        <f>+SUMIFS(Resultados_Dic3!AJ$3:AJ$99980,Resultados_Dic3!$F$3:$F$99980,Produccion_UO!$K1125,Resultados_Dic3!$D$3:$D$99980,Produccion_UO!$L$1050,Resultados_Dic3!$E$3:$E$99980,Produccion_UO!$J1125,Resultados_Dic3!$A$3:$A$99980,Produccion_UO!$H1125)*$I$1060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P1125" s="22">
        <f>+SUMIFS(Resultados_Dic3!AK$3:AK$99980,Resultados_Dic3!$F$3:$F$99980,Produccion_UO!$K1125,Resultados_Dic3!$D$3:$D$99980,Produccion_UO!$L$1050,Resultados_Dic3!$E$3:$E$99980,Produccion_UO!$J1125,Resultados_Dic3!$A$3:$A$99980,Produccion_UO!$H1125)*$I$1060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Q1125" s="22">
        <f>+SUMIFS(Resultados_Dic3!AL$3:AL$99980,Resultados_Dic3!$F$3:$F$99980,Produccion_UO!$K1125,Resultados_Dic3!$D$3:$D$99980,Produccion_UO!$L$1050,Resultados_Dic3!$E$3:$E$99980,Produccion_UO!$J1125,Resultados_Dic3!$A$3:$A$99980,Produccion_UO!$H1125)*$I$1060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R1125" s="22">
        <f>+SUMIFS(Resultados_Dic3!AM$3:AM$99980,Resultados_Dic3!$F$3:$F$99980,Produccion_UO!$K1125,Resultados_Dic3!$D$3:$D$99980,Produccion_UO!$L$1050,Resultados_Dic3!$E$3:$E$99980,Produccion_UO!$J1125,Resultados_Dic3!$A$3:$A$99980,Produccion_UO!$H1125)*$I$1060</f>
        <v>3.7915135507579301</v>
      </c>
    </row>
    <row r="1126" spans="6:44" x14ac:dyDescent="0.25">
      <c r="H1126" s="17" t="str">
        <f t="shared" si="282"/>
        <v>DIC7</v>
      </c>
      <c r="I1126" s="24"/>
      <c r="J1126" s="24" t="s">
        <v>136</v>
      </c>
      <c r="K1126" s="307" t="s">
        <v>220</v>
      </c>
      <c r="L1126" s="298" t="s">
        <v>811</v>
      </c>
      <c r="M1126" s="22">
        <f>+SUMIFS(Resultados_Dic3!H$3:H$99980,Resultados_Dic3!$F$3:$F$99980,Produccion_UO!$K1126,Resultados_Dic3!$D$3:$D$99980,Produccion_UO!$L$1050,Resultados_Dic3!$E$3:$E$99980,Produccion_UO!$J1126,Resultados_Dic3!$A$3:$A$99980,Produccion_UO!$H1126)*$I$1060</f>
        <v>1.0517168524590099</v>
      </c>
      <c r="N1126" s="22">
        <f>+SUMIFS(Resultados_Dic3!I$3:I$99980,Resultados_Dic3!$F$3:$F$99980,Produccion_UO!$K1126,Resultados_Dic3!$D$3:$D$99980,Produccion_UO!$L$1050,Resultados_Dic3!$E$3:$E$99980,Produccion_UO!$J1126,Resultados_Dic3!$A$3:$A$99980,Produccion_UO!$H1126)*$I$1060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O1126" s="22">
        <f>+SUMIFS(Resultados_Dic3!J$3:J$99980,Resultados_Dic3!$F$3:$F$99980,Produccion_UO!$K1126,Resultados_Dic3!$D$3:$D$99980,Produccion_UO!$L$1050,Resultados_Dic3!$E$3:$E$99980,Produccion_UO!$J1126,Resultados_Dic3!$A$3:$A$99980,Produccion_UO!$H1126)*$I$1060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P1126" s="22">
        <f>+SUMIFS(Resultados_Dic3!K$3:K$99980,Resultados_Dic3!$F$3:$F$99980,Produccion_UO!$K1126,Resultados_Dic3!$D$3:$D$99980,Produccion_UO!$L$1050,Resultados_Dic3!$E$3:$E$99980,Produccion_UO!$J1126,Resultados_Dic3!$A$3:$A$99980,Produccion_UO!$H1126)*$I$1060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Q1126" s="22">
        <f>+SUMIFS(Resultados_Dic3!L$3:L$99980,Resultados_Dic3!$F$3:$F$99980,Produccion_UO!$K1126,Resultados_Dic3!$D$3:$D$99980,Produccion_UO!$L$1050,Resultados_Dic3!$E$3:$E$99980,Produccion_UO!$J1126,Resultados_Dic3!$A$3:$A$99980,Produccion_UO!$H1126)*$I$1060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R1126" s="22">
        <f>+SUMIFS(Resultados_Dic3!M$3:M$99980,Resultados_Dic3!$F$3:$F$99980,Produccion_UO!$K1126,Resultados_Dic3!$D$3:$D$99980,Produccion_UO!$L$1050,Resultados_Dic3!$E$3:$E$99980,Produccion_UO!$J1126,Resultados_Dic3!$A$3:$A$99980,Produccion_UO!$H1126)*$I$1060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S1126" s="22">
        <f>+SUMIFS(Resultados_Dic3!N$3:N$99980,Resultados_Dic3!$F$3:$F$99980,Produccion_UO!$K1126,Resultados_Dic3!$D$3:$D$99980,Produccion_UO!$L$1050,Resultados_Dic3!$E$3:$E$99980,Produccion_UO!$J1126,Resultados_Dic3!$A$3:$A$99980,Produccion_UO!$H1126)*$I$1060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T1126" s="22">
        <f>+SUMIFS(Resultados_Dic3!O$3:O$99980,Resultados_Dic3!$F$3:$F$99980,Produccion_UO!$K1126,Resultados_Dic3!$D$3:$D$99980,Produccion_UO!$L$1050,Resultados_Dic3!$E$3:$E$99980,Produccion_UO!$J1126,Resultados_Dic3!$A$3:$A$99980,Produccion_UO!$H1126)*$I$1060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U1126" s="22">
        <f>+SUMIFS(Resultados_Dic3!P$3:P$99980,Resultados_Dic3!$F$3:$F$99980,Produccion_UO!$K1126,Resultados_Dic3!$D$3:$D$99980,Produccion_UO!$L$1050,Resultados_Dic3!$E$3:$E$99980,Produccion_UO!$J1126,Resultados_Dic3!$A$3:$A$99980,Produccion_UO!$H1126)*$I$1060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V1126" s="22">
        <f>+SUMIFS(Resultados_Dic3!Q$3:Q$99980,Resultados_Dic3!$F$3:$F$99980,Produccion_UO!$K1126,Resultados_Dic3!$D$3:$D$99980,Produccion_UO!$L$1050,Resultados_Dic3!$E$3:$E$99980,Produccion_UO!$J1126,Resultados_Dic3!$A$3:$A$99980,Produccion_UO!$H1126)*$I$1060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W1126" s="22">
        <f>+SUMIFS(Resultados_Dic3!R$3:R$99980,Resultados_Dic3!$F$3:$F$99980,Produccion_UO!$K1126,Resultados_Dic3!$D$3:$D$99980,Produccion_UO!$L$1050,Resultados_Dic3!$E$3:$E$99980,Produccion_UO!$J1126,Resultados_Dic3!$A$3:$A$99980,Produccion_UO!$H1126)*$I$1060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X1126" s="22">
        <f>+SUMIFS(Resultados_Dic3!S$3:S$99980,Resultados_Dic3!$F$3:$F$99980,Produccion_UO!$K1126,Resultados_Dic3!$D$3:$D$99980,Produccion_UO!$L$1050,Resultados_Dic3!$E$3:$E$99980,Produccion_UO!$J1126,Resultados_Dic3!$A$3:$A$99980,Produccion_UO!$H1126)*$I$1060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Y1126" s="22">
        <f>+SUMIFS(Resultados_Dic3!T$3:T$99980,Resultados_Dic3!$F$3:$F$99980,Produccion_UO!$K1126,Resultados_Dic3!$D$3:$D$99980,Produccion_UO!$L$1050,Resultados_Dic3!$E$3:$E$99980,Produccion_UO!$J1126,Resultados_Dic3!$A$3:$A$99980,Produccion_UO!$H1126)*$I$1060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Z1126" s="22">
        <f>+SUMIFS(Resultados_Dic3!U$3:U$99980,Resultados_Dic3!$F$3:$F$99980,Produccion_UO!$K1126,Resultados_Dic3!$D$3:$D$99980,Produccion_UO!$L$1050,Resultados_Dic3!$E$3:$E$99980,Produccion_UO!$J1126,Resultados_Dic3!$A$3:$A$99980,Produccion_UO!$H1126)*$I$1060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A1126" s="22">
        <f>+SUMIFS(Resultados_Dic3!V$3:V$99980,Resultados_Dic3!$F$3:$F$99980,Produccion_UO!$K1126,Resultados_Dic3!$D$3:$D$99980,Produccion_UO!$L$1050,Resultados_Dic3!$E$3:$E$99980,Produccion_UO!$J1126,Resultados_Dic3!$A$3:$A$99980,Produccion_UO!$H1126)*$I$1060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B1126" s="22">
        <f>+SUMIFS(Resultados_Dic3!W$3:W$99980,Resultados_Dic3!$F$3:$F$99980,Produccion_UO!$K1126,Resultados_Dic3!$D$3:$D$99980,Produccion_UO!$L$1050,Resultados_Dic3!$E$3:$E$99980,Produccion_UO!$J1126,Resultados_Dic3!$A$3:$A$99980,Produccion_UO!$H1126)*$I$1060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C1126" s="22">
        <f>+SUMIFS(Resultados_Dic3!X$3:X$99980,Resultados_Dic3!$F$3:$F$99980,Produccion_UO!$K1126,Resultados_Dic3!$D$3:$D$99980,Produccion_UO!$L$1050,Resultados_Dic3!$E$3:$E$99980,Produccion_UO!$J1126,Resultados_Dic3!$A$3:$A$99980,Produccion_UO!$H1126)*$I$1060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D1126" s="22">
        <f>+SUMIFS(Resultados_Dic3!Y$3:Y$99980,Resultados_Dic3!$F$3:$F$99980,Produccion_UO!$K1126,Resultados_Dic3!$D$3:$D$99980,Produccion_UO!$L$1050,Resultados_Dic3!$E$3:$E$99980,Produccion_UO!$J1126,Resultados_Dic3!$A$3:$A$99980,Produccion_UO!$H1126)*$I$1060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E1126" s="22">
        <f>+SUMIFS(Resultados_Dic3!Z$3:Z$99980,Resultados_Dic3!$F$3:$F$99980,Produccion_UO!$K1126,Resultados_Dic3!$D$3:$D$99980,Produccion_UO!$L$1050,Resultados_Dic3!$E$3:$E$99980,Produccion_UO!$J1126,Resultados_Dic3!$A$3:$A$99980,Produccion_UO!$H1126)*$I$1060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F1126" s="22">
        <f>+SUMIFS(Resultados_Dic3!AA$3:AA$99980,Resultados_Dic3!$F$3:$F$99980,Produccion_UO!$K1126,Resultados_Dic3!$D$3:$D$99980,Produccion_UO!$L$1050,Resultados_Dic3!$E$3:$E$99980,Produccion_UO!$J1126,Resultados_Dic3!$A$3:$A$99980,Produccion_UO!$H1126)*$I$1060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G1126" s="22">
        <f>+SUMIFS(Resultados_Dic3!AB$3:AB$99980,Resultados_Dic3!$F$3:$F$99980,Produccion_UO!$K1126,Resultados_Dic3!$D$3:$D$99980,Produccion_UO!$L$1050,Resultados_Dic3!$E$3:$E$99980,Produccion_UO!$J1126,Resultados_Dic3!$A$3:$A$99980,Produccion_UO!$H1126)*$I$1060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H1126" s="22">
        <f>+SUMIFS(Resultados_Dic3!AC$3:AC$99980,Resultados_Dic3!$F$3:$F$99980,Produccion_UO!$K1126,Resultados_Dic3!$D$3:$D$99980,Produccion_UO!$L$1050,Resultados_Dic3!$E$3:$E$99980,Produccion_UO!$J1126,Resultados_Dic3!$A$3:$A$99980,Produccion_UO!$H1126)*$I$1060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I1126" s="22">
        <f>+SUMIFS(Resultados_Dic3!AD$3:AD$99980,Resultados_Dic3!$F$3:$F$99980,Produccion_UO!$K1126,Resultados_Dic3!$D$3:$D$99980,Produccion_UO!$L$1050,Resultados_Dic3!$E$3:$E$99980,Produccion_UO!$J1126,Resultados_Dic3!$A$3:$A$99980,Produccion_UO!$H1126)*$I$1060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J1126" s="22">
        <f>+SUMIFS(Resultados_Dic3!AE$3:AE$99980,Resultados_Dic3!$F$3:$F$99980,Produccion_UO!$K1126,Resultados_Dic3!$D$3:$D$99980,Produccion_UO!$L$1050,Resultados_Dic3!$E$3:$E$99980,Produccion_UO!$J1126,Resultados_Dic3!$A$3:$A$99980,Produccion_UO!$H1126)*$I$1060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K1126" s="22">
        <f>+SUMIFS(Resultados_Dic3!AF$3:AF$99980,Resultados_Dic3!$F$3:$F$99980,Produccion_UO!$K1126,Resultados_Dic3!$D$3:$D$99980,Produccion_UO!$L$1050,Resultados_Dic3!$E$3:$E$99980,Produccion_UO!$J1126,Resultados_Dic3!$A$3:$A$99980,Produccion_UO!$H1126)*$I$1060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L1126" s="22">
        <f>+SUMIFS(Resultados_Dic3!AG$3:AG$99980,Resultados_Dic3!$F$3:$F$99980,Produccion_UO!$K1126,Resultados_Dic3!$D$3:$D$99980,Produccion_UO!$L$1050,Resultados_Dic3!$E$3:$E$99980,Produccion_UO!$J1126,Resultados_Dic3!$A$3:$A$99980,Produccion_UO!$H1126)*$I$1060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M1126" s="22">
        <f>+SUMIFS(Resultados_Dic3!AH$3:AH$99980,Resultados_Dic3!$F$3:$F$99980,Produccion_UO!$K1126,Resultados_Dic3!$D$3:$D$99980,Produccion_UO!$L$1050,Resultados_Dic3!$E$3:$E$99980,Produccion_UO!$J1126,Resultados_Dic3!$A$3:$A$99980,Produccion_UO!$H1126)*$I$1060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N1126" s="22">
        <f>+SUMIFS(Resultados_Dic3!AI$3:AI$99980,Resultados_Dic3!$F$3:$F$99980,Produccion_UO!$K1126,Resultados_Dic3!$D$3:$D$99980,Produccion_UO!$L$1050,Resultados_Dic3!$E$3:$E$99980,Produccion_UO!$J1126,Resultados_Dic3!$A$3:$A$99980,Produccion_UO!$H1126)*$I$1060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O1126" s="22">
        <f>+SUMIFS(Resultados_Dic3!AJ$3:AJ$99980,Resultados_Dic3!$F$3:$F$99980,Produccion_UO!$K1126,Resultados_Dic3!$D$3:$D$99980,Produccion_UO!$L$1050,Resultados_Dic3!$E$3:$E$99980,Produccion_UO!$J1126,Resultados_Dic3!$A$3:$A$99980,Produccion_UO!$H1126)*$I$1060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P1126" s="22">
        <f>+SUMIFS(Resultados_Dic3!AK$3:AK$99980,Resultados_Dic3!$F$3:$F$99980,Produccion_UO!$K1126,Resultados_Dic3!$D$3:$D$99980,Produccion_UO!$L$1050,Resultados_Dic3!$E$3:$E$99980,Produccion_UO!$J1126,Resultados_Dic3!$A$3:$A$99980,Produccion_UO!$H1126)*$I$1060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Q1126" s="22">
        <f>+SUMIFS(Resultados_Dic3!AL$3:AL$99980,Resultados_Dic3!$F$3:$F$99980,Produccion_UO!$K1126,Resultados_Dic3!$D$3:$D$99980,Produccion_UO!$L$1050,Resultados_Dic3!$E$3:$E$99980,Produccion_UO!$J1126,Resultados_Dic3!$A$3:$A$99980,Produccion_UO!$H1126)*$I$1060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R1126" s="22">
        <f>+SUMIFS(Resultados_Dic3!AM$3:AM$99980,Resultados_Dic3!$F$3:$F$99980,Produccion_UO!$K1126,Resultados_Dic3!$D$3:$D$99980,Produccion_UO!$L$1050,Resultados_Dic3!$E$3:$E$99980,Produccion_UO!$J1126,Resultados_Dic3!$A$3:$A$99980,Produccion_UO!$H1126)*$I$1060</f>
        <v>1.2027868852459001</v>
      </c>
    </row>
    <row r="1130" spans="6:44" ht="21" x14ac:dyDescent="0.35">
      <c r="K1130" s="312" t="s">
        <v>818</v>
      </c>
    </row>
    <row r="1131" spans="6:44" x14ac:dyDescent="0.25">
      <c r="K1131" s="108" t="s">
        <v>389</v>
      </c>
      <c r="L1131" s="108" t="s">
        <v>377</v>
      </c>
    </row>
    <row r="1132" spans="6:44" x14ac:dyDescent="0.25">
      <c r="I1132" s="266"/>
      <c r="M1132" s="251">
        <v>2019</v>
      </c>
      <c r="N1132" s="251">
        <v>2020</v>
      </c>
      <c r="O1132" s="251">
        <v>2021</v>
      </c>
      <c r="P1132" s="251">
        <v>2022</v>
      </c>
      <c r="Q1132" s="251">
        <v>2023</v>
      </c>
      <c r="R1132" s="251">
        <v>2024</v>
      </c>
      <c r="S1132" s="251">
        <v>2025</v>
      </c>
      <c r="T1132" s="251">
        <v>2026</v>
      </c>
      <c r="U1132" s="251">
        <v>2027</v>
      </c>
      <c r="V1132" s="251">
        <v>2028</v>
      </c>
      <c r="W1132" s="251">
        <v>2029</v>
      </c>
      <c r="X1132" s="251">
        <v>2030</v>
      </c>
      <c r="Y1132" s="251">
        <v>2031</v>
      </c>
      <c r="Z1132" s="251">
        <v>2032</v>
      </c>
      <c r="AA1132" s="251">
        <v>2033</v>
      </c>
      <c r="AB1132" s="251">
        <v>2034</v>
      </c>
      <c r="AC1132" s="251">
        <v>2035</v>
      </c>
      <c r="AD1132" s="251">
        <v>2036</v>
      </c>
      <c r="AE1132" s="251">
        <v>2037</v>
      </c>
      <c r="AF1132" s="251">
        <v>2038</v>
      </c>
      <c r="AG1132" s="251">
        <v>2039</v>
      </c>
      <c r="AH1132" s="251">
        <v>2040</v>
      </c>
      <c r="AI1132" s="251">
        <v>2041</v>
      </c>
      <c r="AJ1132" s="251">
        <v>2042</v>
      </c>
      <c r="AK1132" s="251">
        <v>2043</v>
      </c>
      <c r="AL1132" s="251">
        <v>2044</v>
      </c>
      <c r="AM1132" s="251">
        <v>2045</v>
      </c>
      <c r="AN1132" s="251">
        <v>2046</v>
      </c>
      <c r="AO1132" s="251">
        <v>2047</v>
      </c>
      <c r="AP1132" s="251">
        <v>2048</v>
      </c>
      <c r="AQ1132" s="251">
        <v>2049</v>
      </c>
      <c r="AR1132" s="251">
        <v>2050</v>
      </c>
    </row>
    <row r="1133" spans="6:44" s="15" customFormat="1" x14ac:dyDescent="0.25">
      <c r="F1133" s="96"/>
      <c r="H1133" s="12"/>
      <c r="I1133" s="17" t="str">
        <f t="shared" ref="I1133" si="283">+IF(OR(K1133="OIL",K1133="OIL-eq"),$I$5,IF(K1133="GAS",$I$4,IF(K1133="GSL",$I$8,IF(K1133="DSL",$I$9,IF(K1133="KER",$I$10,IF(K1133="LPG",$I$11,IF(K1133="HFO",$I$12,IF(K1133="AVG",$I$13,IF(K1133="RFG",$I$14,IF(K1133="ELC",$I$15,$I$16))))))))))</f>
        <v>Kb/d</v>
      </c>
      <c r="J1133" s="115">
        <f t="shared" ref="J1133" si="284">+IF(OR(K1133="OIL",K1133="OIL-eq"),$H$5,IF(K1133="GAS",$H$4,IF(K1133="GSL",$H$8,IF(K1133="DSL",$H$9,IF(K1133="KER",$H$10,IF(K1133="LPG",$H$11,IF(K1133="HFO",$H$12,IF(K1133="AVG",$H$13,IF(K1133="RFG",$H$14,IF(K1133="ELC",$H$15,$H$16))))))))))</f>
        <v>0.48319683022879367</v>
      </c>
      <c r="K1133" s="300" t="s">
        <v>34</v>
      </c>
      <c r="L1133" s="314" t="s">
        <v>746</v>
      </c>
      <c r="M1133" s="135">
        <f>+M1134+M1136-M1135-M1139-M1140</f>
        <v>4.2632564145606011E-13</v>
      </c>
      <c r="N1133" s="135">
        <f t="shared" ref="N1133:AR1133" si="285">+N1134+N1136-N1135-N1139-N1140</f>
        <v>0</v>
      </c>
      <c r="O1133" s="135">
        <f t="shared" si="285"/>
        <v>-4.5474735088646412E-13</v>
      </c>
      <c r="P1133" s="135">
        <f t="shared" si="285"/>
        <v>0</v>
      </c>
      <c r="Q1133" s="135">
        <f t="shared" si="285"/>
        <v>0</v>
      </c>
      <c r="R1133" s="135">
        <f t="shared" si="285"/>
        <v>0</v>
      </c>
      <c r="S1133" s="135">
        <f t="shared" si="285"/>
        <v>-2.2737367544323206E-13</v>
      </c>
      <c r="T1133" s="135">
        <f t="shared" si="285"/>
        <v>0</v>
      </c>
      <c r="U1133" s="135">
        <f t="shared" si="285"/>
        <v>-3.694822225952521E-13</v>
      </c>
      <c r="V1133" s="135">
        <f t="shared" si="285"/>
        <v>-2.8421709430404007E-13</v>
      </c>
      <c r="W1133" s="135">
        <f t="shared" si="285"/>
        <v>0</v>
      </c>
      <c r="X1133" s="135">
        <f t="shared" si="285"/>
        <v>0</v>
      </c>
      <c r="Y1133" s="135">
        <f t="shared" si="285"/>
        <v>-3.979039320256561E-13</v>
      </c>
      <c r="Z1133" s="135">
        <f t="shared" si="285"/>
        <v>0</v>
      </c>
      <c r="AA1133" s="135">
        <f t="shared" si="285"/>
        <v>0</v>
      </c>
      <c r="AB1133" s="135">
        <f t="shared" si="285"/>
        <v>0</v>
      </c>
      <c r="AC1133" s="135">
        <f t="shared" si="285"/>
        <v>-2.8421709430404007E-13</v>
      </c>
      <c r="AD1133" s="135">
        <f t="shared" si="285"/>
        <v>0</v>
      </c>
      <c r="AE1133" s="135">
        <f t="shared" si="285"/>
        <v>-3.694822225952521E-13</v>
      </c>
      <c r="AF1133" s="135">
        <f t="shared" si="285"/>
        <v>-3.979039320256561E-13</v>
      </c>
      <c r="AG1133" s="135">
        <f t="shared" si="285"/>
        <v>0</v>
      </c>
      <c r="AH1133" s="135">
        <f t="shared" si="285"/>
        <v>-3.1263880373444408E-13</v>
      </c>
      <c r="AI1133" s="135">
        <f t="shared" si="285"/>
        <v>-2.8421709430404007E-13</v>
      </c>
      <c r="AJ1133" s="135">
        <f t="shared" si="285"/>
        <v>-3.1263880373444408E-13</v>
      </c>
      <c r="AK1133" s="135">
        <f t="shared" si="285"/>
        <v>-3.694822225952521E-13</v>
      </c>
      <c r="AL1133" s="135">
        <f t="shared" si="285"/>
        <v>-2.2737367544323206E-13</v>
      </c>
      <c r="AM1133" s="135">
        <f t="shared" si="285"/>
        <v>-2.5579538487363607E-13</v>
      </c>
      <c r="AN1133" s="135">
        <f t="shared" si="285"/>
        <v>-4.2632564145606011E-13</v>
      </c>
      <c r="AO1133" s="135">
        <f t="shared" si="285"/>
        <v>-2.5579538487363607E-13</v>
      </c>
      <c r="AP1133" s="135">
        <f t="shared" si="285"/>
        <v>-2.5579538487363607E-13</v>
      </c>
      <c r="AQ1133" s="135">
        <f t="shared" si="285"/>
        <v>-3.979039320256561E-13</v>
      </c>
      <c r="AR1133" s="135">
        <f t="shared" si="285"/>
        <v>0</v>
      </c>
    </row>
    <row r="1134" spans="6:44" x14ac:dyDescent="0.25">
      <c r="H1134" s="17" t="str">
        <f t="shared" ref="H1134:H1140" si="286">+$B$1</f>
        <v>DIC7</v>
      </c>
      <c r="I1134" s="24"/>
      <c r="J1134" s="24" t="s">
        <v>34</v>
      </c>
      <c r="K1134" s="315" t="s">
        <v>180</v>
      </c>
      <c r="L1134" s="230" t="s">
        <v>738</v>
      </c>
      <c r="M1134" s="22">
        <f>+SUMIFS(Resultados_Dic3!H$3:H$99980,Resultados_Dic3!$F$3:$F$99980,Produccion_UO!$K1134,Resultados_Dic3!$D$3:$D$99980,Produccion_UO!$K$1131,Resultados_Dic3!$E$3:$E$99980,Produccion_UO!$J1134,Resultados_Dic3!$A$3:$A$99980,Produccion_UO!$H1134)*$I$1052</f>
        <v>0</v>
      </c>
      <c r="N1134" s="22">
        <f>+SUMIFS(Resultados_Dic3!I$3:I$99980,Resultados_Dic3!$F$3:$F$99980,Produccion_UO!$K1134,Resultados_Dic3!$D$3:$D$99980,Produccion_UO!$K$1131,Resultados_Dic3!$E$3:$E$99980,Produccion_UO!$J1134,Resultados_Dic3!$A$3:$A$99980,Produccion_UO!$H1134)*$I$1052</f>
        <v>0</v>
      </c>
      <c r="O1134" s="22">
        <f>+SUMIFS(Resultados_Dic3!J$3:J$99980,Resultados_Dic3!$F$3:$F$99980,Produccion_UO!$K1134,Resultados_Dic3!$D$3:$D$99980,Produccion_UO!$K$1131,Resultados_Dic3!$E$3:$E$99980,Produccion_UO!$J1134,Resultados_Dic3!$A$3:$A$99980,Produccion_UO!$H1134)*$I$1052</f>
        <v>0</v>
      </c>
      <c r="P1134" s="22">
        <f>+SUMIFS(Resultados_Dic3!K$3:K$99980,Resultados_Dic3!$F$3:$F$99980,Produccion_UO!$K1134,Resultados_Dic3!$D$3:$D$99980,Produccion_UO!$K$1131,Resultados_Dic3!$E$3:$E$99980,Produccion_UO!$J1134,Resultados_Dic3!$A$3:$A$99980,Produccion_UO!$H1134)*$I$1052</f>
        <v>0</v>
      </c>
      <c r="Q1134" s="22">
        <f>+SUMIFS(Resultados_Dic3!L$3:L$99980,Resultados_Dic3!$F$3:$F$99980,Produccion_UO!$K1134,Resultados_Dic3!$D$3:$D$99980,Produccion_UO!$K$1131,Resultados_Dic3!$E$3:$E$99980,Produccion_UO!$J1134,Resultados_Dic3!$A$3:$A$99980,Produccion_UO!$H1134)*$I$1052</f>
        <v>0</v>
      </c>
      <c r="R1134" s="22">
        <f>+SUMIFS(Resultados_Dic3!M$3:M$99980,Resultados_Dic3!$F$3:$F$99980,Produccion_UO!$K1134,Resultados_Dic3!$D$3:$D$99980,Produccion_UO!$K$1131,Resultados_Dic3!$E$3:$E$99980,Produccion_UO!$J1134,Resultados_Dic3!$A$3:$A$99980,Produccion_UO!$H1134)*$I$1052</f>
        <v>0</v>
      </c>
      <c r="S1134" s="22">
        <f>+SUMIFS(Resultados_Dic3!N$3:N$99980,Resultados_Dic3!$F$3:$F$99980,Produccion_UO!$K1134,Resultados_Dic3!$D$3:$D$99980,Produccion_UO!$K$1131,Resultados_Dic3!$E$3:$E$99980,Produccion_UO!$J1134,Resultados_Dic3!$A$3:$A$99980,Produccion_UO!$H1134)*$I$1052</f>
        <v>0</v>
      </c>
      <c r="T1134" s="22">
        <f>+SUMIFS(Resultados_Dic3!O$3:O$99980,Resultados_Dic3!$F$3:$F$99980,Produccion_UO!$K1134,Resultados_Dic3!$D$3:$D$99980,Produccion_UO!$K$1131,Resultados_Dic3!$E$3:$E$99980,Produccion_UO!$J1134,Resultados_Dic3!$A$3:$A$99980,Produccion_UO!$H1134)*$I$1052</f>
        <v>0</v>
      </c>
      <c r="U1134" s="22">
        <f>+SUMIFS(Resultados_Dic3!P$3:P$99980,Resultados_Dic3!$F$3:$F$99980,Produccion_UO!$K1134,Resultados_Dic3!$D$3:$D$99980,Produccion_UO!$K$1131,Resultados_Dic3!$E$3:$E$99980,Produccion_UO!$J1134,Resultados_Dic3!$A$3:$A$99980,Produccion_UO!$H1134)*$I$1052</f>
        <v>0</v>
      </c>
      <c r="V1134" s="22">
        <f>+SUMIFS(Resultados_Dic3!Q$3:Q$99980,Resultados_Dic3!$F$3:$F$99980,Produccion_UO!$K1134,Resultados_Dic3!$D$3:$D$99980,Produccion_UO!$K$1131,Resultados_Dic3!$E$3:$E$99980,Produccion_UO!$J1134,Resultados_Dic3!$A$3:$A$99980,Produccion_UO!$H1134)*$I$1052</f>
        <v>0</v>
      </c>
      <c r="W1134" s="22">
        <f>+SUMIFS(Resultados_Dic3!R$3:R$99980,Resultados_Dic3!$F$3:$F$99980,Produccion_UO!$K1134,Resultados_Dic3!$D$3:$D$99980,Produccion_UO!$K$1131,Resultados_Dic3!$E$3:$E$99980,Produccion_UO!$J1134,Resultados_Dic3!$A$3:$A$99980,Produccion_UO!$H1134)*$I$1052</f>
        <v>0</v>
      </c>
      <c r="X1134" s="22">
        <f>+SUMIFS(Resultados_Dic3!S$3:S$99980,Resultados_Dic3!$F$3:$F$99980,Produccion_UO!$K1134,Resultados_Dic3!$D$3:$D$99980,Produccion_UO!$K$1131,Resultados_Dic3!$E$3:$E$99980,Produccion_UO!$J1134,Resultados_Dic3!$A$3:$A$99980,Produccion_UO!$H1134)*$I$1052</f>
        <v>0</v>
      </c>
      <c r="Y1134" s="22">
        <f>+SUMIFS(Resultados_Dic3!T$3:T$99980,Resultados_Dic3!$F$3:$F$99980,Produccion_UO!$K1134,Resultados_Dic3!$D$3:$D$99980,Produccion_UO!$K$1131,Resultados_Dic3!$E$3:$E$99980,Produccion_UO!$J1134,Resultados_Dic3!$A$3:$A$99980,Produccion_UO!$H1134)*$I$1052</f>
        <v>0</v>
      </c>
      <c r="Z1134" s="22">
        <f>+SUMIFS(Resultados_Dic3!U$3:U$99980,Resultados_Dic3!$F$3:$F$99980,Produccion_UO!$K1134,Resultados_Dic3!$D$3:$D$99980,Produccion_UO!$K$1131,Resultados_Dic3!$E$3:$E$99980,Produccion_UO!$J1134,Resultados_Dic3!$A$3:$A$99980,Produccion_UO!$H1134)*$I$1052</f>
        <v>0</v>
      </c>
      <c r="AA1134" s="22">
        <f>+SUMIFS(Resultados_Dic3!V$3:V$99980,Resultados_Dic3!$F$3:$F$99980,Produccion_UO!$K1134,Resultados_Dic3!$D$3:$D$99980,Produccion_UO!$K$1131,Resultados_Dic3!$E$3:$E$99980,Produccion_UO!$J1134,Resultados_Dic3!$A$3:$A$99980,Produccion_UO!$H1134)*$I$1052</f>
        <v>0</v>
      </c>
      <c r="AB1134" s="22">
        <f>+SUMIFS(Resultados_Dic3!W$3:W$99980,Resultados_Dic3!$F$3:$F$99980,Produccion_UO!$K1134,Resultados_Dic3!$D$3:$D$99980,Produccion_UO!$K$1131,Resultados_Dic3!$E$3:$E$99980,Produccion_UO!$J1134,Resultados_Dic3!$A$3:$A$99980,Produccion_UO!$H1134)*$I$1052</f>
        <v>0</v>
      </c>
      <c r="AC1134" s="22">
        <f>+SUMIFS(Resultados_Dic3!X$3:X$99980,Resultados_Dic3!$F$3:$F$99980,Produccion_UO!$K1134,Resultados_Dic3!$D$3:$D$99980,Produccion_UO!$K$1131,Resultados_Dic3!$E$3:$E$99980,Produccion_UO!$J1134,Resultados_Dic3!$A$3:$A$99980,Produccion_UO!$H1134)*$I$1052</f>
        <v>0</v>
      </c>
      <c r="AD1134" s="22">
        <f>+SUMIFS(Resultados_Dic3!Y$3:Y$99980,Resultados_Dic3!$F$3:$F$99980,Produccion_UO!$K1134,Resultados_Dic3!$D$3:$D$99980,Produccion_UO!$K$1131,Resultados_Dic3!$E$3:$E$99980,Produccion_UO!$J1134,Resultados_Dic3!$A$3:$A$99980,Produccion_UO!$H1134)*$I$1052</f>
        <v>0.30086392924534222</v>
      </c>
      <c r="AE1134" s="22">
        <f>+SUMIFS(Resultados_Dic3!Z$3:Z$99980,Resultados_Dic3!$F$3:$F$99980,Produccion_UO!$K1134,Resultados_Dic3!$D$3:$D$99980,Produccion_UO!$K$1131,Resultados_Dic3!$E$3:$E$99980,Produccion_UO!$J1134,Resultados_Dic3!$A$3:$A$99980,Produccion_UO!$H1134)*$I$1052</f>
        <v>0.70597624866915509</v>
      </c>
      <c r="AF1134" s="22">
        <f>+SUMIFS(Resultados_Dic3!AA$3:AA$99980,Resultados_Dic3!$F$3:$F$99980,Produccion_UO!$K1134,Resultados_Dic3!$D$3:$D$99980,Produccion_UO!$K$1131,Resultados_Dic3!$E$3:$E$99980,Produccion_UO!$J1134,Resultados_Dic3!$A$3:$A$99980,Produccion_UO!$H1134)*$I$1052</f>
        <v>1.0780378079452924</v>
      </c>
      <c r="AG1134" s="22">
        <f>+SUMIFS(Resultados_Dic3!AB$3:AB$99980,Resultados_Dic3!$F$3:$F$99980,Produccion_UO!$K1134,Resultados_Dic3!$D$3:$D$99980,Produccion_UO!$K$1131,Resultados_Dic3!$E$3:$E$99980,Produccion_UO!$J1134,Resultados_Dic3!$A$3:$A$99980,Produccion_UO!$H1134)*$I$1052</f>
        <v>1.4170486070738275</v>
      </c>
      <c r="AH1134" s="22">
        <f>+SUMIFS(Resultados_Dic3!AC$3:AC$99980,Resultados_Dic3!$F$3:$F$99980,Produccion_UO!$K1134,Resultados_Dic3!$D$3:$D$99980,Produccion_UO!$K$1131,Resultados_Dic3!$E$3:$E$99980,Produccion_UO!$J1134,Resultados_Dic3!$A$3:$A$99980,Produccion_UO!$H1134)*$I$1052</f>
        <v>1.7230086460546301</v>
      </c>
      <c r="AI1134" s="22">
        <f>+SUMIFS(Resultados_Dic3!AD$3:AD$99980,Resultados_Dic3!$F$3:$F$99980,Produccion_UO!$K1134,Resultados_Dic3!$D$3:$D$99980,Produccion_UO!$K$1131,Resultados_Dic3!$E$3:$E$99980,Produccion_UO!$J1134,Resultados_Dic3!$A$3:$A$99980,Produccion_UO!$H1134)*$I$1052</f>
        <v>1.169815418860356</v>
      </c>
      <c r="AJ1134" s="22">
        <f>+SUMIFS(Resultados_Dic3!AE$3:AE$99980,Resultados_Dic3!$F$3:$F$99980,Produccion_UO!$K1134,Resultados_Dic3!$D$3:$D$99980,Produccion_UO!$K$1131,Resultados_Dic3!$E$3:$E$99980,Produccion_UO!$J1134,Resultados_Dic3!$A$3:$A$99980,Produccion_UO!$H1134)*$I$1052</f>
        <v>0.57131307696473632</v>
      </c>
      <c r="AK1134" s="22">
        <f>+SUMIFS(Resultados_Dic3!AF$3:AF$99980,Resultados_Dic3!$F$3:$F$99980,Produccion_UO!$K1134,Resultados_Dic3!$D$3:$D$99980,Produccion_UO!$K$1131,Resultados_Dic3!$E$3:$E$99980,Produccion_UO!$J1134,Resultados_Dic3!$A$3:$A$99980,Produccion_UO!$H1134)*$I$1052</f>
        <v>0</v>
      </c>
      <c r="AL1134" s="22">
        <f>+SUMIFS(Resultados_Dic3!AG$3:AG$99980,Resultados_Dic3!$F$3:$F$99980,Produccion_UO!$K1134,Resultados_Dic3!$D$3:$D$99980,Produccion_UO!$K$1131,Resultados_Dic3!$E$3:$E$99980,Produccion_UO!$J1134,Resultados_Dic3!$A$3:$A$99980,Produccion_UO!$H1134)*$I$1052</f>
        <v>0</v>
      </c>
      <c r="AM1134" s="22">
        <f>+SUMIFS(Resultados_Dic3!AH$3:AH$99980,Resultados_Dic3!$F$3:$F$99980,Produccion_UO!$K1134,Resultados_Dic3!$D$3:$D$99980,Produccion_UO!$K$1131,Resultados_Dic3!$E$3:$E$99980,Produccion_UO!$J1134,Resultados_Dic3!$A$3:$A$99980,Produccion_UO!$H1134)*$I$1052</f>
        <v>0</v>
      </c>
      <c r="AN1134" s="22">
        <f>+SUMIFS(Resultados_Dic3!AI$3:AI$99980,Resultados_Dic3!$F$3:$F$99980,Produccion_UO!$K1134,Resultados_Dic3!$D$3:$D$99980,Produccion_UO!$K$1131,Resultados_Dic3!$E$3:$E$99980,Produccion_UO!$J1134,Resultados_Dic3!$A$3:$A$99980,Produccion_UO!$H1134)*$I$1052</f>
        <v>0</v>
      </c>
      <c r="AO1134" s="22">
        <f>+SUMIFS(Resultados_Dic3!AJ$3:AJ$99980,Resultados_Dic3!$F$3:$F$99980,Produccion_UO!$K1134,Resultados_Dic3!$D$3:$D$99980,Produccion_UO!$K$1131,Resultados_Dic3!$E$3:$E$99980,Produccion_UO!$J1134,Resultados_Dic3!$A$3:$A$99980,Produccion_UO!$H1134)*$I$1052</f>
        <v>0</v>
      </c>
      <c r="AP1134" s="22">
        <f>+SUMIFS(Resultados_Dic3!AK$3:AK$99980,Resultados_Dic3!$F$3:$F$99980,Produccion_UO!$K1134,Resultados_Dic3!$D$3:$D$99980,Produccion_UO!$K$1131,Resultados_Dic3!$E$3:$E$99980,Produccion_UO!$J1134,Resultados_Dic3!$A$3:$A$99980,Produccion_UO!$H1134)*$I$1052</f>
        <v>0</v>
      </c>
      <c r="AQ1134" s="22">
        <f>+SUMIFS(Resultados_Dic3!AL$3:AL$99980,Resultados_Dic3!$F$3:$F$99980,Produccion_UO!$K1134,Resultados_Dic3!$D$3:$D$99980,Produccion_UO!$K$1131,Resultados_Dic3!$E$3:$E$99980,Produccion_UO!$J1134,Resultados_Dic3!$A$3:$A$99980,Produccion_UO!$H1134)*$I$1052</f>
        <v>0</v>
      </c>
      <c r="AR1134" s="22">
        <f>+SUMIFS(Resultados_Dic3!AM$3:AM$99980,Resultados_Dic3!$F$3:$F$99980,Produccion_UO!$K1134,Resultados_Dic3!$D$3:$D$99980,Produccion_UO!$K$1131,Resultados_Dic3!$E$3:$E$99980,Produccion_UO!$J1134,Resultados_Dic3!$A$3:$A$99980,Produccion_UO!$H1134)*$I$1052</f>
        <v>0</v>
      </c>
    </row>
    <row r="1135" spans="6:44" x14ac:dyDescent="0.25">
      <c r="H1135" s="17" t="str">
        <f t="shared" si="286"/>
        <v>DIC7</v>
      </c>
      <c r="I1135" s="24"/>
      <c r="J1135" s="24" t="s">
        <v>34</v>
      </c>
      <c r="K1135" s="315" t="s">
        <v>179</v>
      </c>
      <c r="L1135" s="230" t="s">
        <v>739</v>
      </c>
      <c r="M1135" s="22">
        <f>+SUMIFS(Resultados_Dic3!H$3:H$99980,Resultados_Dic3!$F$3:$F$99980,Produccion_UO!$K1135,Resultados_Dic3!$D$3:$D$99980,Produccion_UO!$L$1131,Resultados_Dic3!$E$3:$E$99980,Produccion_UO!$J1135,Resultados_Dic3!$A$3:$A$99980,Produccion_UO!$H1135)*$J$1133</f>
        <v>23.098991854454447</v>
      </c>
      <c r="N1135" s="22">
        <f>+SUMIFS(Resultados_Dic3!I$3:I$99980,Resultados_Dic3!$F$3:$F$99980,Produccion_UO!$K1135,Resultados_Dic3!$D$3:$D$99980,Produccion_UO!$L$1131,Resultados_Dic3!$E$3:$E$99980,Produccion_UO!$J1135,Resultados_Dic3!$A$3:$A$99980,Produccion_UO!$H1135)*$J$1133</f>
        <v>36.154991225481432</v>
      </c>
      <c r="O1135" s="22">
        <f>+SUMIFS(Resultados_Dic3!J$3:J$99980,Resultados_Dic3!$F$3:$F$99980,Produccion_UO!$K1135,Resultados_Dic3!$D$3:$D$99980,Produccion_UO!$L$1131,Resultados_Dic3!$E$3:$E$99980,Produccion_UO!$J1135,Resultados_Dic3!$A$3:$A$99980,Produccion_UO!$H1135)*$J$1133</f>
        <v>33.886367188461598</v>
      </c>
      <c r="P1135" s="22">
        <f>+SUMIFS(Resultados_Dic3!K$3:K$99980,Resultados_Dic3!$F$3:$F$99980,Produccion_UO!$K1135,Resultados_Dic3!$D$3:$D$99980,Produccion_UO!$L$1131,Resultados_Dic3!$E$3:$E$99980,Produccion_UO!$J1135,Resultados_Dic3!$A$3:$A$99980,Produccion_UO!$H1135)*$J$1133</f>
        <v>30.617826171633929</v>
      </c>
      <c r="Q1135" s="22">
        <f>+SUMIFS(Resultados_Dic3!L$3:L$99980,Resultados_Dic3!$F$3:$F$99980,Produccion_UO!$K1135,Resultados_Dic3!$D$3:$D$99980,Produccion_UO!$L$1131,Resultados_Dic3!$E$3:$E$99980,Produccion_UO!$J1135,Resultados_Dic3!$A$3:$A$99980,Produccion_UO!$H1135)*$J$1133</f>
        <v>26.867334315886591</v>
      </c>
      <c r="R1135" s="22">
        <f>+SUMIFS(Resultados_Dic3!M$3:M$99980,Resultados_Dic3!$F$3:$F$99980,Produccion_UO!$K1135,Resultados_Dic3!$D$3:$D$99980,Produccion_UO!$L$1131,Resultados_Dic3!$E$3:$E$99980,Produccion_UO!$J1135,Resultados_Dic3!$A$3:$A$99980,Produccion_UO!$H1135)*$J$1133</f>
        <v>23.115507846829505</v>
      </c>
      <c r="S1135" s="22">
        <f>+SUMIFS(Resultados_Dic3!N$3:N$99980,Resultados_Dic3!$F$3:$F$99980,Produccion_UO!$K1135,Resultados_Dic3!$D$3:$D$99980,Produccion_UO!$L$1131,Resultados_Dic3!$E$3:$E$99980,Produccion_UO!$J1135,Resultados_Dic3!$A$3:$A$99980,Produccion_UO!$H1135)*$J$1133</f>
        <v>19.359342562571957</v>
      </c>
      <c r="T1135" s="22">
        <f>+SUMIFS(Resultados_Dic3!O$3:O$99980,Resultados_Dic3!$F$3:$F$99980,Produccion_UO!$K1135,Resultados_Dic3!$D$3:$D$99980,Produccion_UO!$L$1131,Resultados_Dic3!$E$3:$E$99980,Produccion_UO!$J1135,Resultados_Dic3!$A$3:$A$99980,Produccion_UO!$H1135)*$J$1133</f>
        <v>16.799215298003237</v>
      </c>
      <c r="U1135" s="22">
        <f>+SUMIFS(Resultados_Dic3!P$3:P$99980,Resultados_Dic3!$F$3:$F$99980,Produccion_UO!$K1135,Resultados_Dic3!$D$3:$D$99980,Produccion_UO!$L$1131,Resultados_Dic3!$E$3:$E$99980,Produccion_UO!$J1135,Resultados_Dic3!$A$3:$A$99980,Produccion_UO!$H1135)*$J$1133</f>
        <v>14.243046872672899</v>
      </c>
      <c r="V1135" s="22">
        <f>+SUMIFS(Resultados_Dic3!Q$3:Q$99980,Resultados_Dic3!$F$3:$F$99980,Produccion_UO!$K1135,Resultados_Dic3!$D$3:$D$99980,Produccion_UO!$L$1131,Resultados_Dic3!$E$3:$E$99980,Produccion_UO!$J1135,Resultados_Dic3!$A$3:$A$99980,Produccion_UO!$H1135)*$J$1133</f>
        <v>11.69041772125979</v>
      </c>
      <c r="W1135" s="22">
        <f>+SUMIFS(Resultados_Dic3!R$3:R$99980,Resultados_Dic3!$F$3:$F$99980,Produccion_UO!$K1135,Resultados_Dic3!$D$3:$D$99980,Produccion_UO!$L$1131,Resultados_Dic3!$E$3:$E$99980,Produccion_UO!$J1135,Resultados_Dic3!$A$3:$A$99980,Produccion_UO!$H1135)*$J$1133</f>
        <v>9.141747409085017</v>
      </c>
      <c r="X1135" s="22">
        <f>+SUMIFS(Resultados_Dic3!S$3:S$99980,Resultados_Dic3!$F$3:$F$99980,Produccion_UO!$K1135,Resultados_Dic3!$D$3:$D$99980,Produccion_UO!$L$1131,Resultados_Dic3!$E$3:$E$99980,Produccion_UO!$J1135,Resultados_Dic3!$A$3:$A$99980,Produccion_UO!$H1135)*$J$1133</f>
        <v>6.5970359361484379</v>
      </c>
      <c r="Y1135" s="22">
        <f>+SUMIFS(Resultados_Dic3!T$3:T$99980,Resultados_Dic3!$F$3:$F$99980,Produccion_UO!$K1135,Resultados_Dic3!$D$3:$D$99980,Produccion_UO!$L$1131,Resultados_Dic3!$E$3:$E$99980,Produccion_UO!$J1135,Resultados_Dic3!$A$3:$A$99980,Produccion_UO!$H1135)*$J$1133</f>
        <v>5.2731378156424338</v>
      </c>
      <c r="Z1135" s="22">
        <f>+SUMIFS(Resultados_Dic3!U$3:U$99980,Resultados_Dic3!$F$3:$F$99980,Produccion_UO!$K1135,Resultados_Dic3!$D$3:$D$99980,Produccion_UO!$L$1131,Resultados_Dic3!$E$3:$E$99980,Produccion_UO!$J1135,Resultados_Dic3!$A$3:$A$99980,Produccion_UO!$H1135)*$J$1133</f>
        <v>3.9650841106839021</v>
      </c>
      <c r="AA1135" s="22">
        <f>+SUMIFS(Resultados_Dic3!V$3:V$99980,Resultados_Dic3!$F$3:$F$99980,Produccion_UO!$K1135,Resultados_Dic3!$D$3:$D$99980,Produccion_UO!$L$1131,Resultados_Dic3!$E$3:$E$99980,Produccion_UO!$J1135,Resultados_Dic3!$A$3:$A$99980,Produccion_UO!$H1135)*$J$1133</f>
        <v>2.6730930981449785</v>
      </c>
      <c r="AB1135" s="22">
        <f>+SUMIFS(Resultados_Dic3!W$3:W$99980,Resultados_Dic3!$F$3:$F$99980,Produccion_UO!$K1135,Resultados_Dic3!$D$3:$D$99980,Produccion_UO!$L$1131,Resultados_Dic3!$E$3:$E$99980,Produccion_UO!$J1135,Resultados_Dic3!$A$3:$A$99980,Produccion_UO!$H1135)*$J$1133</f>
        <v>1.3971647780257399</v>
      </c>
      <c r="AC1135" s="22">
        <f>+SUMIFS(Resultados_Dic3!X$3:X$99980,Resultados_Dic3!$F$3:$F$99980,Produccion_UO!$K1135,Resultados_Dic3!$D$3:$D$99980,Produccion_UO!$L$1131,Resultados_Dic3!$E$3:$E$99980,Produccion_UO!$J1135,Resultados_Dic3!$A$3:$A$99980,Produccion_UO!$H1135)*$J$1133</f>
        <v>0.13729915032618104</v>
      </c>
      <c r="AD1135" s="22">
        <f>+SUMIFS(Resultados_Dic3!Y$3:Y$99980,Resultados_Dic3!$F$3:$F$99980,Produccion_UO!$K1135,Resultados_Dic3!$D$3:$D$99980,Produccion_UO!$L$1131,Resultados_Dic3!$E$3:$E$99980,Produccion_UO!$J1135,Resultados_Dic3!$A$3:$A$99980,Produccion_UO!$H1135)*$J$1133</f>
        <v>0</v>
      </c>
      <c r="AE1135" s="22">
        <f>+SUMIFS(Resultados_Dic3!Z$3:Z$99980,Resultados_Dic3!$F$3:$F$99980,Produccion_UO!$K1135,Resultados_Dic3!$D$3:$D$99980,Produccion_UO!$L$1131,Resultados_Dic3!$E$3:$E$99980,Produccion_UO!$J1135,Resultados_Dic3!$A$3:$A$99980,Produccion_UO!$H1135)*$J$1133</f>
        <v>0</v>
      </c>
      <c r="AF1135" s="22">
        <f>+SUMIFS(Resultados_Dic3!AA$3:AA$99980,Resultados_Dic3!$F$3:$F$99980,Produccion_UO!$K1135,Resultados_Dic3!$D$3:$D$99980,Produccion_UO!$L$1131,Resultados_Dic3!$E$3:$E$99980,Produccion_UO!$J1135,Resultados_Dic3!$A$3:$A$99980,Produccion_UO!$H1135)*$J$1133</f>
        <v>0</v>
      </c>
      <c r="AG1135" s="22">
        <f>+SUMIFS(Resultados_Dic3!AB$3:AB$99980,Resultados_Dic3!$F$3:$F$99980,Produccion_UO!$K1135,Resultados_Dic3!$D$3:$D$99980,Produccion_UO!$L$1131,Resultados_Dic3!$E$3:$E$99980,Produccion_UO!$J1135,Resultados_Dic3!$A$3:$A$99980,Produccion_UO!$H1135)*$J$1133</f>
        <v>0</v>
      </c>
      <c r="AH1135" s="22">
        <f>+SUMIFS(Resultados_Dic3!AC$3:AC$99980,Resultados_Dic3!$F$3:$F$99980,Produccion_UO!$K1135,Resultados_Dic3!$D$3:$D$99980,Produccion_UO!$L$1131,Resultados_Dic3!$E$3:$E$99980,Produccion_UO!$J1135,Resultados_Dic3!$A$3:$A$99980,Produccion_UO!$H1135)*$J$1133</f>
        <v>0</v>
      </c>
      <c r="AI1135" s="22">
        <f>+SUMIFS(Resultados_Dic3!AD$3:AD$99980,Resultados_Dic3!$F$3:$F$99980,Produccion_UO!$K1135,Resultados_Dic3!$D$3:$D$99980,Produccion_UO!$L$1131,Resultados_Dic3!$E$3:$E$99980,Produccion_UO!$J1135,Resultados_Dic3!$A$3:$A$99980,Produccion_UO!$H1135)*$J$1133</f>
        <v>0</v>
      </c>
      <c r="AJ1135" s="22">
        <f>+SUMIFS(Resultados_Dic3!AE$3:AE$99980,Resultados_Dic3!$F$3:$F$99980,Produccion_UO!$K1135,Resultados_Dic3!$D$3:$D$99980,Produccion_UO!$L$1131,Resultados_Dic3!$E$3:$E$99980,Produccion_UO!$J1135,Resultados_Dic3!$A$3:$A$99980,Produccion_UO!$H1135)*$J$1133</f>
        <v>0</v>
      </c>
      <c r="AK1135" s="22">
        <f>+SUMIFS(Resultados_Dic3!AF$3:AF$99980,Resultados_Dic3!$F$3:$F$99980,Produccion_UO!$K1135,Resultados_Dic3!$D$3:$D$99980,Produccion_UO!$L$1131,Resultados_Dic3!$E$3:$E$99980,Produccion_UO!$J1135,Resultados_Dic3!$A$3:$A$99980,Produccion_UO!$H1135)*$J$1133</f>
        <v>7.2498379632138871E-2</v>
      </c>
      <c r="AL1135" s="22">
        <f>+SUMIFS(Resultados_Dic3!AG$3:AG$99980,Resultados_Dic3!$F$3:$F$99980,Produccion_UO!$K1135,Resultados_Dic3!$D$3:$D$99980,Produccion_UO!$L$1131,Resultados_Dic3!$E$3:$E$99980,Produccion_UO!$J1135,Resultados_Dic3!$A$3:$A$99980,Produccion_UO!$H1135)*$J$1133</f>
        <v>0.76161895093013454</v>
      </c>
      <c r="AM1135" s="22">
        <f>+SUMIFS(Resultados_Dic3!AH$3:AH$99980,Resultados_Dic3!$F$3:$F$99980,Produccion_UO!$K1135,Resultados_Dic3!$D$3:$D$99980,Produccion_UO!$L$1131,Resultados_Dic3!$E$3:$E$99980,Produccion_UO!$J1135,Resultados_Dic3!$A$3:$A$99980,Produccion_UO!$H1135)*$J$1133</f>
        <v>1.4960486369295014</v>
      </c>
      <c r="AN1135" s="22">
        <f>+SUMIFS(Resultados_Dic3!AI$3:AI$99980,Resultados_Dic3!$F$3:$F$99980,Produccion_UO!$K1135,Resultados_Dic3!$D$3:$D$99980,Produccion_UO!$L$1131,Resultados_Dic3!$E$3:$E$99980,Produccion_UO!$J1135,Resultados_Dic3!$A$3:$A$99980,Produccion_UO!$H1135)*$J$1133</f>
        <v>2.1206937848115968</v>
      </c>
      <c r="AO1135" s="22">
        <f>+SUMIFS(Resultados_Dic3!AJ$3:AJ$99980,Resultados_Dic3!$F$3:$F$99980,Produccion_UO!$K1135,Resultados_Dic3!$D$3:$D$99980,Produccion_UO!$L$1131,Resultados_Dic3!$E$3:$E$99980,Produccion_UO!$J1135,Resultados_Dic3!$A$3:$A$99980,Produccion_UO!$H1135)*$J$1133</f>
        <v>2.8020917616179895</v>
      </c>
      <c r="AP1135" s="22">
        <f>+SUMIFS(Resultados_Dic3!AK$3:AK$99980,Resultados_Dic3!$F$3:$F$99980,Produccion_UO!$K1135,Resultados_Dic3!$D$3:$D$99980,Produccion_UO!$L$1131,Resultados_Dic3!$E$3:$E$99980,Produccion_UO!$J1135,Resultados_Dic3!$A$3:$A$99980,Produccion_UO!$H1135)*$J$1133</f>
        <v>3.540242567348713</v>
      </c>
      <c r="AQ1135" s="22">
        <f>+SUMIFS(Resultados_Dic3!AL$3:AL$99980,Resultados_Dic3!$F$3:$F$99980,Produccion_UO!$K1135,Resultados_Dic3!$D$3:$D$99980,Produccion_UO!$L$1131,Resultados_Dic3!$E$3:$E$99980,Produccion_UO!$J1135,Resultados_Dic3!$A$3:$A$99980,Produccion_UO!$H1135)*$J$1133</f>
        <v>4.3351462020037106</v>
      </c>
      <c r="AR1135" s="22">
        <f>+SUMIFS(Resultados_Dic3!AM$3:AM$99980,Resultados_Dic3!$F$3:$F$99980,Produccion_UO!$K1135,Resultados_Dic3!$D$3:$D$99980,Produccion_UO!$L$1131,Resultados_Dic3!$E$3:$E$99980,Produccion_UO!$J1135,Resultados_Dic3!$A$3:$A$99980,Produccion_UO!$H1135)*$J$1133</f>
        <v>5.1868026655830013</v>
      </c>
    </row>
    <row r="1136" spans="6:44" x14ac:dyDescent="0.25">
      <c r="H1136" s="17" t="str">
        <f t="shared" si="286"/>
        <v>DIC7</v>
      </c>
      <c r="I1136" s="24"/>
      <c r="J1136" s="24"/>
      <c r="K1136" s="315"/>
      <c r="L1136" s="305" t="s">
        <v>697</v>
      </c>
      <c r="M1136" s="22">
        <f>+SUM(M1137:M1138)</f>
        <v>155.65119065204851</v>
      </c>
      <c r="N1136" s="22">
        <f t="shared" ref="N1136:AR1136" si="287">+SUM(N1137:N1138)</f>
        <v>171.00816479744725</v>
      </c>
      <c r="O1136" s="22">
        <f t="shared" si="287"/>
        <v>171.00816479744725</v>
      </c>
      <c r="P1136" s="22">
        <f t="shared" si="287"/>
        <v>171.00816479744725</v>
      </c>
      <c r="Q1136" s="22">
        <f t="shared" si="287"/>
        <v>171.00816479744725</v>
      </c>
      <c r="R1136" s="22">
        <f t="shared" si="287"/>
        <v>171.00816479744725</v>
      </c>
      <c r="S1136" s="22">
        <f t="shared" si="287"/>
        <v>171.00816479744725</v>
      </c>
      <c r="T1136" s="22">
        <f t="shared" si="287"/>
        <v>171.00816479744725</v>
      </c>
      <c r="U1136" s="22">
        <f t="shared" si="287"/>
        <v>171.00816479744725</v>
      </c>
      <c r="V1136" s="22">
        <f t="shared" si="287"/>
        <v>171.00816479744725</v>
      </c>
      <c r="W1136" s="22">
        <f t="shared" si="287"/>
        <v>171.00816479744725</v>
      </c>
      <c r="X1136" s="22">
        <f t="shared" si="287"/>
        <v>171.00816479744725</v>
      </c>
      <c r="Y1136" s="22">
        <f t="shared" si="287"/>
        <v>171.00816479744725</v>
      </c>
      <c r="Z1136" s="22">
        <f t="shared" si="287"/>
        <v>171.00816479744725</v>
      </c>
      <c r="AA1136" s="22">
        <f t="shared" si="287"/>
        <v>171.00816479744725</v>
      </c>
      <c r="AB1136" s="22">
        <f t="shared" si="287"/>
        <v>171.00816479744725</v>
      </c>
      <c r="AC1136" s="22">
        <f t="shared" si="287"/>
        <v>171.00816479744725</v>
      </c>
      <c r="AD1136" s="22">
        <f t="shared" si="287"/>
        <v>171.00816479744725</v>
      </c>
      <c r="AE1136" s="22">
        <f t="shared" si="287"/>
        <v>171.00816479744725</v>
      </c>
      <c r="AF1136" s="22">
        <f t="shared" si="287"/>
        <v>171.00816479744725</v>
      </c>
      <c r="AG1136" s="22">
        <f t="shared" si="287"/>
        <v>171.00816479744725</v>
      </c>
      <c r="AH1136" s="22">
        <f t="shared" si="287"/>
        <v>171.00816479744725</v>
      </c>
      <c r="AI1136" s="22">
        <f t="shared" si="287"/>
        <v>171.00816479744725</v>
      </c>
      <c r="AJ1136" s="22">
        <f t="shared" si="287"/>
        <v>171.00816479744725</v>
      </c>
      <c r="AK1136" s="22">
        <f t="shared" si="287"/>
        <v>171.00816479744725</v>
      </c>
      <c r="AL1136" s="22">
        <f t="shared" si="287"/>
        <v>171.00816479744725</v>
      </c>
      <c r="AM1136" s="22">
        <f t="shared" si="287"/>
        <v>171.00816479744725</v>
      </c>
      <c r="AN1136" s="22">
        <f t="shared" si="287"/>
        <v>171.00816479744725</v>
      </c>
      <c r="AO1136" s="22">
        <f t="shared" si="287"/>
        <v>171.00816479744725</v>
      </c>
      <c r="AP1136" s="22">
        <f t="shared" si="287"/>
        <v>171.00816479744725</v>
      </c>
      <c r="AQ1136" s="22">
        <f t="shared" si="287"/>
        <v>171.00816479744725</v>
      </c>
      <c r="AR1136" s="22">
        <f t="shared" si="287"/>
        <v>171.00816479744725</v>
      </c>
    </row>
    <row r="1137" spans="6:44" x14ac:dyDescent="0.25">
      <c r="H1137" s="17" t="str">
        <f t="shared" si="286"/>
        <v>DIC7</v>
      </c>
      <c r="I1137" s="24"/>
      <c r="J1137" s="24" t="s">
        <v>34</v>
      </c>
      <c r="K1137" s="315" t="s">
        <v>270</v>
      </c>
      <c r="L1137" s="316" t="s">
        <v>270</v>
      </c>
      <c r="M1137" s="22">
        <f>+SUMIFS(Resultados_Dic3!H$3:H$99980,Resultados_Dic3!$F$3:$F$99980,Produccion_UO!$K1137,Resultados_Dic3!$D$3:$D$99980,Produccion_UO!$K$1131,Resultados_Dic3!$E$3:$E$99980,Produccion_UO!$J1137,Resultados_Dic3!$A$3:$A$99980,Produccion_UO!$H1137)*$J$1133</f>
        <v>88.47966801005532</v>
      </c>
      <c r="N1137" s="22">
        <f>+SUMIFS(Resultados_Dic3!I$3:I$99980,Resultados_Dic3!$F$3:$F$99980,Produccion_UO!$K1137,Resultados_Dic3!$D$3:$D$99980,Produccion_UO!$K$1131,Resultados_Dic3!$E$3:$E$99980,Produccion_UO!$J1137,Resultados_Dic3!$A$3:$A$99980,Produccion_UO!$H1137)*$J$1133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O1137" s="22">
        <f>+SUMIFS(Resultados_Dic3!J$3:J$99980,Resultados_Dic3!$F$3:$F$99980,Produccion_UO!$K1137,Resultados_Dic3!$D$3:$D$99980,Produccion_UO!$K$1131,Resultados_Dic3!$E$3:$E$99980,Produccion_UO!$J1137,Resultados_Dic3!$A$3:$A$99980,Produccion_UO!$H1137)*$J$1133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P1137" s="22">
        <f>+SUMIFS(Resultados_Dic3!K$3:K$99980,Resultados_Dic3!$F$3:$F$99980,Produccion_UO!$K1137,Resultados_Dic3!$D$3:$D$99980,Produccion_UO!$K$1131,Resultados_Dic3!$E$3:$E$99980,Produccion_UO!$J1137,Resultados_Dic3!$A$3:$A$99980,Produccion_UO!$H1137)*$J$1133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Q1137" s="22">
        <f>+SUMIFS(Resultados_Dic3!L$3:L$99980,Resultados_Dic3!$F$3:$F$99980,Produccion_UO!$K1137,Resultados_Dic3!$D$3:$D$99980,Produccion_UO!$K$1131,Resultados_Dic3!$E$3:$E$99980,Produccion_UO!$J1137,Resultados_Dic3!$A$3:$A$99980,Produccion_UO!$H1137)*$J$1133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R1137" s="22">
        <f>+SUMIFS(Resultados_Dic3!M$3:M$99980,Resultados_Dic3!$F$3:$F$99980,Produccion_UO!$K1137,Resultados_Dic3!$D$3:$D$99980,Produccion_UO!$K$1131,Resultados_Dic3!$E$3:$E$99980,Produccion_UO!$J1137,Resultados_Dic3!$A$3:$A$99980,Produccion_UO!$H1137)*$J$1133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S1137" s="22">
        <f>+SUMIFS(Resultados_Dic3!N$3:N$99980,Resultados_Dic3!$F$3:$F$99980,Produccion_UO!$K1137,Resultados_Dic3!$D$3:$D$99980,Produccion_UO!$K$1131,Resultados_Dic3!$E$3:$E$99980,Produccion_UO!$J1137,Resultados_Dic3!$A$3:$A$99980,Produccion_UO!$H1137)*$J$1133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T1137" s="22">
        <f>+SUMIFS(Resultados_Dic3!O$3:O$99980,Resultados_Dic3!$F$3:$F$99980,Produccion_UO!$K1137,Resultados_Dic3!$D$3:$D$99980,Produccion_UO!$K$1131,Resultados_Dic3!$E$3:$E$99980,Produccion_UO!$J1137,Resultados_Dic3!$A$3:$A$99980,Produccion_UO!$H1137)*$J$1133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U1137" s="22">
        <f>+SUMIFS(Resultados_Dic3!P$3:P$99980,Resultados_Dic3!$F$3:$F$99980,Produccion_UO!$K1137,Resultados_Dic3!$D$3:$D$99980,Produccion_UO!$K$1131,Resultados_Dic3!$E$3:$E$99980,Produccion_UO!$J1137,Resultados_Dic3!$A$3:$A$99980,Produccion_UO!$H1137)*$J$1133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V1137" s="22">
        <f>+SUMIFS(Resultados_Dic3!Q$3:Q$99980,Resultados_Dic3!$F$3:$F$99980,Produccion_UO!$K1137,Resultados_Dic3!$D$3:$D$99980,Produccion_UO!$K$1131,Resultados_Dic3!$E$3:$E$99980,Produccion_UO!$J1137,Resultados_Dic3!$A$3:$A$99980,Produccion_UO!$H1137)*$J$1133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W1137" s="22">
        <f>+SUMIFS(Resultados_Dic3!R$3:R$99980,Resultados_Dic3!$F$3:$F$99980,Produccion_UO!$K1137,Resultados_Dic3!$D$3:$D$99980,Produccion_UO!$K$1131,Resultados_Dic3!$E$3:$E$99980,Produccion_UO!$J1137,Resultados_Dic3!$A$3:$A$99980,Produccion_UO!$H1137)*$J$1133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X1137" s="22">
        <f>+SUMIFS(Resultados_Dic3!S$3:S$99980,Resultados_Dic3!$F$3:$F$99980,Produccion_UO!$K1137,Resultados_Dic3!$D$3:$D$99980,Produccion_UO!$K$1131,Resultados_Dic3!$E$3:$E$99980,Produccion_UO!$J1137,Resultados_Dic3!$A$3:$A$99980,Produccion_UO!$H1137)*$J$1133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Y1137" s="22">
        <f>+SUMIFS(Resultados_Dic3!T$3:T$99980,Resultados_Dic3!$F$3:$F$99980,Produccion_UO!$K1137,Resultados_Dic3!$D$3:$D$99980,Produccion_UO!$K$1131,Resultados_Dic3!$E$3:$E$99980,Produccion_UO!$J1137,Resultados_Dic3!$A$3:$A$99980,Produccion_UO!$H1137)*$J$1133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Z1137" s="22">
        <f>+SUMIFS(Resultados_Dic3!U$3:U$99980,Resultados_Dic3!$F$3:$F$99980,Produccion_UO!$K1137,Resultados_Dic3!$D$3:$D$99980,Produccion_UO!$K$1131,Resultados_Dic3!$E$3:$E$99980,Produccion_UO!$J1137,Resultados_Dic3!$A$3:$A$99980,Produccion_UO!$H1137)*$J$1133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A1137" s="22">
        <f>+SUMIFS(Resultados_Dic3!V$3:V$99980,Resultados_Dic3!$F$3:$F$99980,Produccion_UO!$K1137,Resultados_Dic3!$D$3:$D$99980,Produccion_UO!$K$1131,Resultados_Dic3!$E$3:$E$99980,Produccion_UO!$J1137,Resultados_Dic3!$A$3:$A$99980,Produccion_UO!$H1137)*$J$1133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B1137" s="22">
        <f>+SUMIFS(Resultados_Dic3!W$3:W$99980,Resultados_Dic3!$F$3:$F$99980,Produccion_UO!$K1137,Resultados_Dic3!$D$3:$D$99980,Produccion_UO!$K$1131,Resultados_Dic3!$E$3:$E$99980,Produccion_UO!$J1137,Resultados_Dic3!$A$3:$A$99980,Produccion_UO!$H1137)*$J$1133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C1137" s="22">
        <f>+SUMIFS(Resultados_Dic3!X$3:X$99980,Resultados_Dic3!$F$3:$F$99980,Produccion_UO!$K1137,Resultados_Dic3!$D$3:$D$99980,Produccion_UO!$K$1131,Resultados_Dic3!$E$3:$E$99980,Produccion_UO!$J1137,Resultados_Dic3!$A$3:$A$99980,Produccion_UO!$H1137)*$J$1133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D1137" s="22">
        <f>+SUMIFS(Resultados_Dic3!Y$3:Y$99980,Resultados_Dic3!$F$3:$F$99980,Produccion_UO!$K1137,Resultados_Dic3!$D$3:$D$99980,Produccion_UO!$K$1131,Resultados_Dic3!$E$3:$E$99980,Produccion_UO!$J1137,Resultados_Dic3!$A$3:$A$99980,Produccion_UO!$H1137)*$J$1133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E1137" s="22">
        <f>+SUMIFS(Resultados_Dic3!Z$3:Z$99980,Resultados_Dic3!$F$3:$F$99980,Produccion_UO!$K1137,Resultados_Dic3!$D$3:$D$99980,Produccion_UO!$K$1131,Resultados_Dic3!$E$3:$E$99980,Produccion_UO!$J1137,Resultados_Dic3!$A$3:$A$99980,Produccion_UO!$H1137)*$J$1133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F1137" s="22">
        <f>+SUMIFS(Resultados_Dic3!AA$3:AA$99980,Resultados_Dic3!$F$3:$F$99980,Produccion_UO!$K1137,Resultados_Dic3!$D$3:$D$99980,Produccion_UO!$K$1131,Resultados_Dic3!$E$3:$E$99980,Produccion_UO!$J1137,Resultados_Dic3!$A$3:$A$99980,Produccion_UO!$H1137)*$J$1133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G1137" s="22">
        <f>+SUMIFS(Resultados_Dic3!AB$3:AB$99980,Resultados_Dic3!$F$3:$F$99980,Produccion_UO!$K1137,Resultados_Dic3!$D$3:$D$99980,Produccion_UO!$K$1131,Resultados_Dic3!$E$3:$E$99980,Produccion_UO!$J1137,Resultados_Dic3!$A$3:$A$99980,Produccion_UO!$H1137)*$J$1133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H1137" s="22">
        <f>+SUMIFS(Resultados_Dic3!AC$3:AC$99980,Resultados_Dic3!$F$3:$F$99980,Produccion_UO!$K1137,Resultados_Dic3!$D$3:$D$99980,Produccion_UO!$K$1131,Resultados_Dic3!$E$3:$E$99980,Produccion_UO!$J1137,Resultados_Dic3!$A$3:$A$99980,Produccion_UO!$H1137)*$J$1133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I1137" s="22">
        <f>+SUMIFS(Resultados_Dic3!AD$3:AD$99980,Resultados_Dic3!$F$3:$F$99980,Produccion_UO!$K1137,Resultados_Dic3!$D$3:$D$99980,Produccion_UO!$K$1131,Resultados_Dic3!$E$3:$E$99980,Produccion_UO!$J1137,Resultados_Dic3!$A$3:$A$99980,Produccion_UO!$H1137)*$J$1133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J1137" s="22">
        <f>+SUMIFS(Resultados_Dic3!AE$3:AE$99980,Resultados_Dic3!$F$3:$F$99980,Produccion_UO!$K1137,Resultados_Dic3!$D$3:$D$99980,Produccion_UO!$K$1131,Resultados_Dic3!$E$3:$E$99980,Produccion_UO!$J1137,Resultados_Dic3!$A$3:$A$99980,Produccion_UO!$H1137)*$J$1133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K1137" s="22">
        <f>+SUMIFS(Resultados_Dic3!AF$3:AF$99980,Resultados_Dic3!$F$3:$F$99980,Produccion_UO!$K1137,Resultados_Dic3!$D$3:$D$99980,Produccion_UO!$K$1131,Resultados_Dic3!$E$3:$E$99980,Produccion_UO!$J1137,Resultados_Dic3!$A$3:$A$99980,Produccion_UO!$H1137)*$J$1133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L1137" s="22">
        <f>+SUMIFS(Resultados_Dic3!AG$3:AG$99980,Resultados_Dic3!$F$3:$F$99980,Produccion_UO!$K1137,Resultados_Dic3!$D$3:$D$99980,Produccion_UO!$K$1131,Resultados_Dic3!$E$3:$E$99980,Produccion_UO!$J1137,Resultados_Dic3!$A$3:$A$99980,Produccion_UO!$H1137)*$J$1133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M1137" s="22">
        <f>+SUMIFS(Resultados_Dic3!AH$3:AH$99980,Resultados_Dic3!$F$3:$F$99980,Produccion_UO!$K1137,Resultados_Dic3!$D$3:$D$99980,Produccion_UO!$K$1131,Resultados_Dic3!$E$3:$E$99980,Produccion_UO!$J1137,Resultados_Dic3!$A$3:$A$99980,Produccion_UO!$H1137)*$J$1133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N1137" s="22">
        <f>+SUMIFS(Resultados_Dic3!AI$3:AI$99980,Resultados_Dic3!$F$3:$F$99980,Produccion_UO!$K1137,Resultados_Dic3!$D$3:$D$99980,Produccion_UO!$K$1131,Resultados_Dic3!$E$3:$E$99980,Produccion_UO!$J1137,Resultados_Dic3!$A$3:$A$99980,Produccion_UO!$H1137)*$J$1133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O1137" s="22">
        <f>+SUMIFS(Resultados_Dic3!AJ$3:AJ$99980,Resultados_Dic3!$F$3:$F$99980,Produccion_UO!$K1137,Resultados_Dic3!$D$3:$D$99980,Produccion_UO!$K$1131,Resultados_Dic3!$E$3:$E$99980,Produccion_UO!$J1137,Resultados_Dic3!$A$3:$A$99980,Produccion_UO!$H1137)*$J$1133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P1137" s="22">
        <f>+SUMIFS(Resultados_Dic3!AK$3:AK$99980,Resultados_Dic3!$F$3:$F$99980,Produccion_UO!$K1137,Resultados_Dic3!$D$3:$D$99980,Produccion_UO!$K$1131,Resultados_Dic3!$E$3:$E$99980,Produccion_UO!$J1137,Resultados_Dic3!$A$3:$A$99980,Produccion_UO!$H1137)*$J$1133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Q1137" s="22">
        <f>+SUMIFS(Resultados_Dic3!AL$3:AL$99980,Resultados_Dic3!$F$3:$F$99980,Produccion_UO!$K1137,Resultados_Dic3!$D$3:$D$99980,Produccion_UO!$K$1131,Resultados_Dic3!$E$3:$E$99980,Produccion_UO!$J1137,Resultados_Dic3!$A$3:$A$99980,Produccion_UO!$H1137)*$J$1133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R1137" s="22">
        <f>+SUMIFS(Resultados_Dic3!AM$3:AM$99980,Resultados_Dic3!$F$3:$F$99980,Produccion_UO!$K1137,Resultados_Dic3!$D$3:$D$99980,Produccion_UO!$K$1131,Resultados_Dic3!$E$3:$E$99980,Produccion_UO!$J1137,Resultados_Dic3!$A$3:$A$99980,Produccion_UO!$H1137)*$J$1133</f>
        <v>94.188033688123014</v>
      </c>
    </row>
    <row r="1138" spans="6:44" x14ac:dyDescent="0.25">
      <c r="H1138" s="17" t="str">
        <f t="shared" si="286"/>
        <v>DIC7</v>
      </c>
      <c r="I1138" s="24"/>
      <c r="J1138" s="24" t="s">
        <v>34</v>
      </c>
      <c r="K1138" s="315" t="s">
        <v>271</v>
      </c>
      <c r="L1138" s="316" t="s">
        <v>271</v>
      </c>
      <c r="M1138" s="22">
        <f>+SUMIFS(Resultados_Dic3!H$3:H$99980,Resultados_Dic3!$F$3:$F$99980,Produccion_UO!$K1138,Resultados_Dic3!$D$3:$D$99980,Produccion_UO!$K$1131,Resultados_Dic3!$E$3:$E$99980,Produccion_UO!$J1138,Resultados_Dic3!$A$3:$A$99980,Produccion_UO!$H1138)*$J$1133</f>
        <v>67.171522641993178</v>
      </c>
      <c r="N1138" s="22">
        <f>+SUMIFS(Resultados_Dic3!I$3:I$99980,Resultados_Dic3!$F$3:$F$99980,Produccion_UO!$K1138,Resultados_Dic3!$D$3:$D$99980,Produccion_UO!$K$1131,Resultados_Dic3!$E$3:$E$99980,Produccion_UO!$J1138,Resultados_Dic3!$A$3:$A$99980,Produccion_UO!$H1138)*$J$1133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O1138" s="22">
        <f>+SUMIFS(Resultados_Dic3!J$3:J$99980,Resultados_Dic3!$F$3:$F$99980,Produccion_UO!$K1138,Resultados_Dic3!$D$3:$D$99980,Produccion_UO!$K$1131,Resultados_Dic3!$E$3:$E$99980,Produccion_UO!$J1138,Resultados_Dic3!$A$3:$A$99980,Produccion_UO!$H1138)*$J$1133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P1138" s="22">
        <f>+SUMIFS(Resultados_Dic3!K$3:K$99980,Resultados_Dic3!$F$3:$F$99980,Produccion_UO!$K1138,Resultados_Dic3!$D$3:$D$99980,Produccion_UO!$K$1131,Resultados_Dic3!$E$3:$E$99980,Produccion_UO!$J1138,Resultados_Dic3!$A$3:$A$99980,Produccion_UO!$H1138)*$J$1133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Q1138" s="22">
        <f>+SUMIFS(Resultados_Dic3!L$3:L$99980,Resultados_Dic3!$F$3:$F$99980,Produccion_UO!$K1138,Resultados_Dic3!$D$3:$D$99980,Produccion_UO!$K$1131,Resultados_Dic3!$E$3:$E$99980,Produccion_UO!$J1138,Resultados_Dic3!$A$3:$A$99980,Produccion_UO!$H1138)*$J$1133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R1138" s="22">
        <f>+SUMIFS(Resultados_Dic3!M$3:M$99980,Resultados_Dic3!$F$3:$F$99980,Produccion_UO!$K1138,Resultados_Dic3!$D$3:$D$99980,Produccion_UO!$K$1131,Resultados_Dic3!$E$3:$E$99980,Produccion_UO!$J1138,Resultados_Dic3!$A$3:$A$99980,Produccion_UO!$H1138)*$J$1133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S1138" s="22">
        <f>+SUMIFS(Resultados_Dic3!N$3:N$99980,Resultados_Dic3!$F$3:$F$99980,Produccion_UO!$K1138,Resultados_Dic3!$D$3:$D$99980,Produccion_UO!$K$1131,Resultados_Dic3!$E$3:$E$99980,Produccion_UO!$J1138,Resultados_Dic3!$A$3:$A$99980,Produccion_UO!$H1138)*$J$1133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T1138" s="22">
        <f>+SUMIFS(Resultados_Dic3!O$3:O$99980,Resultados_Dic3!$F$3:$F$99980,Produccion_UO!$K1138,Resultados_Dic3!$D$3:$D$99980,Produccion_UO!$K$1131,Resultados_Dic3!$E$3:$E$99980,Produccion_UO!$J1138,Resultados_Dic3!$A$3:$A$99980,Produccion_UO!$H1138)*$J$1133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U1138" s="22">
        <f>+SUMIFS(Resultados_Dic3!P$3:P$99980,Resultados_Dic3!$F$3:$F$99980,Produccion_UO!$K1138,Resultados_Dic3!$D$3:$D$99980,Produccion_UO!$K$1131,Resultados_Dic3!$E$3:$E$99980,Produccion_UO!$J1138,Resultados_Dic3!$A$3:$A$99980,Produccion_UO!$H1138)*$J$1133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V1138" s="22">
        <f>+SUMIFS(Resultados_Dic3!Q$3:Q$99980,Resultados_Dic3!$F$3:$F$99980,Produccion_UO!$K1138,Resultados_Dic3!$D$3:$D$99980,Produccion_UO!$K$1131,Resultados_Dic3!$E$3:$E$99980,Produccion_UO!$J1138,Resultados_Dic3!$A$3:$A$99980,Produccion_UO!$H1138)*$J$1133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W1138" s="22">
        <f>+SUMIFS(Resultados_Dic3!R$3:R$99980,Resultados_Dic3!$F$3:$F$99980,Produccion_UO!$K1138,Resultados_Dic3!$D$3:$D$99980,Produccion_UO!$K$1131,Resultados_Dic3!$E$3:$E$99980,Produccion_UO!$J1138,Resultados_Dic3!$A$3:$A$99980,Produccion_UO!$H1138)*$J$1133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X1138" s="22">
        <f>+SUMIFS(Resultados_Dic3!S$3:S$99980,Resultados_Dic3!$F$3:$F$99980,Produccion_UO!$K1138,Resultados_Dic3!$D$3:$D$99980,Produccion_UO!$K$1131,Resultados_Dic3!$E$3:$E$99980,Produccion_UO!$J1138,Resultados_Dic3!$A$3:$A$99980,Produccion_UO!$H1138)*$J$1133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Y1138" s="22">
        <f>+SUMIFS(Resultados_Dic3!T$3:T$99980,Resultados_Dic3!$F$3:$F$99980,Produccion_UO!$K1138,Resultados_Dic3!$D$3:$D$99980,Produccion_UO!$K$1131,Resultados_Dic3!$E$3:$E$99980,Produccion_UO!$J1138,Resultados_Dic3!$A$3:$A$99980,Produccion_UO!$H1138)*$J$1133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Z1138" s="22">
        <f>+SUMIFS(Resultados_Dic3!U$3:U$99980,Resultados_Dic3!$F$3:$F$99980,Produccion_UO!$K1138,Resultados_Dic3!$D$3:$D$99980,Produccion_UO!$K$1131,Resultados_Dic3!$E$3:$E$99980,Produccion_UO!$J1138,Resultados_Dic3!$A$3:$A$99980,Produccion_UO!$H1138)*$J$1133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A1138" s="22">
        <f>+SUMIFS(Resultados_Dic3!V$3:V$99980,Resultados_Dic3!$F$3:$F$99980,Produccion_UO!$K1138,Resultados_Dic3!$D$3:$D$99980,Produccion_UO!$K$1131,Resultados_Dic3!$E$3:$E$99980,Produccion_UO!$J1138,Resultados_Dic3!$A$3:$A$99980,Produccion_UO!$H1138)*$J$1133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B1138" s="22">
        <f>+SUMIFS(Resultados_Dic3!W$3:W$99980,Resultados_Dic3!$F$3:$F$99980,Produccion_UO!$K1138,Resultados_Dic3!$D$3:$D$99980,Produccion_UO!$K$1131,Resultados_Dic3!$E$3:$E$99980,Produccion_UO!$J1138,Resultados_Dic3!$A$3:$A$99980,Produccion_UO!$H1138)*$J$1133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C1138" s="22">
        <f>+SUMIFS(Resultados_Dic3!X$3:X$99980,Resultados_Dic3!$F$3:$F$99980,Produccion_UO!$K1138,Resultados_Dic3!$D$3:$D$99980,Produccion_UO!$K$1131,Resultados_Dic3!$E$3:$E$99980,Produccion_UO!$J1138,Resultados_Dic3!$A$3:$A$99980,Produccion_UO!$H1138)*$J$1133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D1138" s="22">
        <f>+SUMIFS(Resultados_Dic3!Y$3:Y$99980,Resultados_Dic3!$F$3:$F$99980,Produccion_UO!$K1138,Resultados_Dic3!$D$3:$D$99980,Produccion_UO!$K$1131,Resultados_Dic3!$E$3:$E$99980,Produccion_UO!$J1138,Resultados_Dic3!$A$3:$A$99980,Produccion_UO!$H1138)*$J$1133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E1138" s="22">
        <f>+SUMIFS(Resultados_Dic3!Z$3:Z$99980,Resultados_Dic3!$F$3:$F$99980,Produccion_UO!$K1138,Resultados_Dic3!$D$3:$D$99980,Produccion_UO!$K$1131,Resultados_Dic3!$E$3:$E$99980,Produccion_UO!$J1138,Resultados_Dic3!$A$3:$A$99980,Produccion_UO!$H1138)*$J$1133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F1138" s="22">
        <f>+SUMIFS(Resultados_Dic3!AA$3:AA$99980,Resultados_Dic3!$F$3:$F$99980,Produccion_UO!$K1138,Resultados_Dic3!$D$3:$D$99980,Produccion_UO!$K$1131,Resultados_Dic3!$E$3:$E$99980,Produccion_UO!$J1138,Resultados_Dic3!$A$3:$A$99980,Produccion_UO!$H1138)*$J$1133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G1138" s="22">
        <f>+SUMIFS(Resultados_Dic3!AB$3:AB$99980,Resultados_Dic3!$F$3:$F$99980,Produccion_UO!$K1138,Resultados_Dic3!$D$3:$D$99980,Produccion_UO!$K$1131,Resultados_Dic3!$E$3:$E$99980,Produccion_UO!$J1138,Resultados_Dic3!$A$3:$A$99980,Produccion_UO!$H1138)*$J$1133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H1138" s="22">
        <f>+SUMIFS(Resultados_Dic3!AC$3:AC$99980,Resultados_Dic3!$F$3:$F$99980,Produccion_UO!$K1138,Resultados_Dic3!$D$3:$D$99980,Produccion_UO!$K$1131,Resultados_Dic3!$E$3:$E$99980,Produccion_UO!$J1138,Resultados_Dic3!$A$3:$A$99980,Produccion_UO!$H1138)*$J$1133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I1138" s="22">
        <f>+SUMIFS(Resultados_Dic3!AD$3:AD$99980,Resultados_Dic3!$F$3:$F$99980,Produccion_UO!$K1138,Resultados_Dic3!$D$3:$D$99980,Produccion_UO!$K$1131,Resultados_Dic3!$E$3:$E$99980,Produccion_UO!$J1138,Resultados_Dic3!$A$3:$A$99980,Produccion_UO!$H1138)*$J$1133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J1138" s="22">
        <f>+SUMIFS(Resultados_Dic3!AE$3:AE$99980,Resultados_Dic3!$F$3:$F$99980,Produccion_UO!$K1138,Resultados_Dic3!$D$3:$D$99980,Produccion_UO!$K$1131,Resultados_Dic3!$E$3:$E$99980,Produccion_UO!$J1138,Resultados_Dic3!$A$3:$A$99980,Produccion_UO!$H1138)*$J$1133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K1138" s="22">
        <f>+SUMIFS(Resultados_Dic3!AF$3:AF$99980,Resultados_Dic3!$F$3:$F$99980,Produccion_UO!$K1138,Resultados_Dic3!$D$3:$D$99980,Produccion_UO!$K$1131,Resultados_Dic3!$E$3:$E$99980,Produccion_UO!$J1138,Resultados_Dic3!$A$3:$A$99980,Produccion_UO!$H1138)*$J$1133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L1138" s="22">
        <f>+SUMIFS(Resultados_Dic3!AG$3:AG$99980,Resultados_Dic3!$F$3:$F$99980,Produccion_UO!$K1138,Resultados_Dic3!$D$3:$D$99980,Produccion_UO!$K$1131,Resultados_Dic3!$E$3:$E$99980,Produccion_UO!$J1138,Resultados_Dic3!$A$3:$A$99980,Produccion_UO!$H1138)*$J$1133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M1138" s="22">
        <f>+SUMIFS(Resultados_Dic3!AH$3:AH$99980,Resultados_Dic3!$F$3:$F$99980,Produccion_UO!$K1138,Resultados_Dic3!$D$3:$D$99980,Produccion_UO!$K$1131,Resultados_Dic3!$E$3:$E$99980,Produccion_UO!$J1138,Resultados_Dic3!$A$3:$A$99980,Produccion_UO!$H1138)*$J$1133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N1138" s="22">
        <f>+SUMIFS(Resultados_Dic3!AI$3:AI$99980,Resultados_Dic3!$F$3:$F$99980,Produccion_UO!$K1138,Resultados_Dic3!$D$3:$D$99980,Produccion_UO!$K$1131,Resultados_Dic3!$E$3:$E$99980,Produccion_UO!$J1138,Resultados_Dic3!$A$3:$A$99980,Produccion_UO!$H1138)*$J$1133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O1138" s="22">
        <f>+SUMIFS(Resultados_Dic3!AJ$3:AJ$99980,Resultados_Dic3!$F$3:$F$99980,Produccion_UO!$K1138,Resultados_Dic3!$D$3:$D$99980,Produccion_UO!$K$1131,Resultados_Dic3!$E$3:$E$99980,Produccion_UO!$J1138,Resultados_Dic3!$A$3:$A$99980,Produccion_UO!$H1138)*$J$1133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P1138" s="22">
        <f>+SUMIFS(Resultados_Dic3!AK$3:AK$99980,Resultados_Dic3!$F$3:$F$99980,Produccion_UO!$K1138,Resultados_Dic3!$D$3:$D$99980,Produccion_UO!$K$1131,Resultados_Dic3!$E$3:$E$99980,Produccion_UO!$J1138,Resultados_Dic3!$A$3:$A$99980,Produccion_UO!$H1138)*$J$1133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Q1138" s="22">
        <f>+SUMIFS(Resultados_Dic3!AL$3:AL$99980,Resultados_Dic3!$F$3:$F$99980,Produccion_UO!$K1138,Resultados_Dic3!$D$3:$D$99980,Produccion_UO!$K$1131,Resultados_Dic3!$E$3:$E$99980,Produccion_UO!$J1138,Resultados_Dic3!$A$3:$A$99980,Produccion_UO!$H1138)*$J$1133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R1138" s="22">
        <f>+SUMIFS(Resultados_Dic3!AM$3:AM$99980,Resultados_Dic3!$F$3:$F$99980,Produccion_UO!$K1138,Resultados_Dic3!$D$3:$D$99980,Produccion_UO!$K$1131,Resultados_Dic3!$E$3:$E$99980,Produccion_UO!$J1138,Resultados_Dic3!$A$3:$A$99980,Produccion_UO!$H1138)*$J$1133</f>
        <v>76.820131109324251</v>
      </c>
    </row>
    <row r="1139" spans="6:44" x14ac:dyDescent="0.25">
      <c r="H1139" s="17" t="str">
        <f t="shared" si="286"/>
        <v>DIC7</v>
      </c>
      <c r="K1139" s="317" t="s">
        <v>820</v>
      </c>
      <c r="L1139" s="313" t="s">
        <v>819</v>
      </c>
      <c r="M1139" s="22">
        <f t="shared" ref="M1139:AR1139" si="288">+M246</f>
        <v>2.3632688369741977</v>
      </c>
      <c r="N1139" s="22">
        <f t="shared" si="288"/>
        <v>1.9679086593037745</v>
      </c>
      <c r="O1139" s="22">
        <f t="shared" si="288"/>
        <v>0.49474283379148121</v>
      </c>
      <c r="P1139" s="22">
        <f t="shared" si="288"/>
        <v>1.7155172886373415E-2</v>
      </c>
      <c r="Q1139" s="22">
        <f t="shared" si="288"/>
        <v>1.7179535700591095E-2</v>
      </c>
      <c r="R1139" s="22">
        <f t="shared" si="288"/>
        <v>1.4199696623855619E-2</v>
      </c>
      <c r="S1139" s="22">
        <f t="shared" si="288"/>
        <v>1.1219857547120194E-2</v>
      </c>
      <c r="T1139" s="22">
        <f t="shared" si="288"/>
        <v>8.7678022196089958E-3</v>
      </c>
      <c r="U1139" s="22">
        <f t="shared" si="288"/>
        <v>6.3157468920978475E-3</v>
      </c>
      <c r="V1139" s="22">
        <f t="shared" si="288"/>
        <v>4.2832568854941216E-3</v>
      </c>
      <c r="W1139" s="22">
        <f t="shared" si="288"/>
        <v>2.2507668788904057E-3</v>
      </c>
      <c r="X1139" s="22">
        <f t="shared" si="288"/>
        <v>2.1827687228669418E-4</v>
      </c>
      <c r="Y1139" s="22">
        <f t="shared" si="288"/>
        <v>0</v>
      </c>
      <c r="Z1139" s="22">
        <f t="shared" si="288"/>
        <v>0</v>
      </c>
      <c r="AA1139" s="22">
        <f t="shared" si="288"/>
        <v>0</v>
      </c>
      <c r="AB1139" s="22">
        <f t="shared" si="288"/>
        <v>0</v>
      </c>
      <c r="AC1139" s="22">
        <f t="shared" si="288"/>
        <v>0</v>
      </c>
      <c r="AD1139" s="22">
        <f t="shared" si="288"/>
        <v>0</v>
      </c>
      <c r="AE1139" s="22">
        <f t="shared" si="288"/>
        <v>0</v>
      </c>
      <c r="AF1139" s="22">
        <f t="shared" si="288"/>
        <v>0</v>
      </c>
      <c r="AG1139" s="22">
        <f t="shared" si="288"/>
        <v>0</v>
      </c>
      <c r="AH1139" s="22">
        <f t="shared" si="288"/>
        <v>0</v>
      </c>
      <c r="AI1139" s="22">
        <f t="shared" si="288"/>
        <v>0</v>
      </c>
      <c r="AJ1139" s="22">
        <f t="shared" si="288"/>
        <v>0</v>
      </c>
      <c r="AK1139" s="22">
        <f t="shared" si="288"/>
        <v>0</v>
      </c>
      <c r="AL1139" s="22">
        <f t="shared" si="288"/>
        <v>0</v>
      </c>
      <c r="AM1139" s="22">
        <f t="shared" si="288"/>
        <v>0</v>
      </c>
      <c r="AN1139" s="22">
        <f t="shared" si="288"/>
        <v>0</v>
      </c>
      <c r="AO1139" s="22">
        <f t="shared" si="288"/>
        <v>0</v>
      </c>
      <c r="AP1139" s="22">
        <f t="shared" si="288"/>
        <v>0</v>
      </c>
      <c r="AQ1139" s="22">
        <f t="shared" si="288"/>
        <v>0</v>
      </c>
      <c r="AR1139" s="22">
        <f t="shared" si="288"/>
        <v>0</v>
      </c>
    </row>
    <row r="1140" spans="6:44" x14ac:dyDescent="0.25">
      <c r="H1140" s="17" t="str">
        <f t="shared" si="286"/>
        <v>DIC7</v>
      </c>
      <c r="J1140" s="24" t="s">
        <v>64</v>
      </c>
      <c r="K1140" s="317" t="s">
        <v>244</v>
      </c>
      <c r="L1140" s="313" t="s">
        <v>698</v>
      </c>
      <c r="M1140" s="22">
        <f>+SUMIFS(Resultados_Dic3!H$3:H$99980,Resultados_Dic3!$F$3:$F$99980,Produccion_UO!$K1140,Resultados_Dic3!$D$3:$D$99980,Produccion_UO!$K$1131,Resultados_Dic3!$E$3:$E$99980,Produccion_UO!$J1140,Resultados_Dic3!$A$3:$A$99980,Produccion_UO!$H1140)*$J$1133</f>
        <v>130.18892996061945</v>
      </c>
      <c r="N1140" s="22">
        <f>+SUMIFS(Resultados_Dic3!I$3:I$99980,Resultados_Dic3!$F$3:$F$99980,Produccion_UO!$K1140,Resultados_Dic3!$D$3:$D$99980,Produccion_UO!$K$1131,Resultados_Dic3!$E$3:$E$99980,Produccion_UO!$J1140,Resultados_Dic3!$A$3:$A$99980,Produccion_UO!$H1140)*$J$1133</f>
        <v>132.88526491266217</v>
      </c>
      <c r="O1140" s="22">
        <f>+SUMIFS(Resultados_Dic3!J$3:J$99980,Resultados_Dic3!$F$3:$F$99980,Produccion_UO!$K1140,Resultados_Dic3!$D$3:$D$99980,Produccion_UO!$K$1131,Resultados_Dic3!$E$3:$E$99980,Produccion_UO!$J1140,Resultados_Dic3!$A$3:$A$99980,Produccion_UO!$H1140)*$J$1133</f>
        <v>136.62705477519461</v>
      </c>
      <c r="P1140" s="22">
        <f>+SUMIFS(Resultados_Dic3!K$3:K$99980,Resultados_Dic3!$F$3:$F$99980,Produccion_UO!$K1140,Resultados_Dic3!$D$3:$D$99980,Produccion_UO!$K$1131,Resultados_Dic3!$E$3:$E$99980,Produccion_UO!$J1140,Resultados_Dic3!$A$3:$A$99980,Produccion_UO!$H1140)*$J$1133</f>
        <v>140.37318345292698</v>
      </c>
      <c r="Q1140" s="22">
        <f>+SUMIFS(Resultados_Dic3!L$3:L$99980,Resultados_Dic3!$F$3:$F$99980,Produccion_UO!$K1140,Resultados_Dic3!$D$3:$D$99980,Produccion_UO!$K$1131,Resultados_Dic3!$E$3:$E$99980,Produccion_UO!$J1140,Resultados_Dic3!$A$3:$A$99980,Produccion_UO!$H1140)*$J$1133</f>
        <v>144.12365094586022</v>
      </c>
      <c r="R1140" s="22">
        <f>+SUMIFS(Resultados_Dic3!M$3:M$99980,Resultados_Dic3!$F$3:$F$99980,Produccion_UO!$K1140,Resultados_Dic3!$D$3:$D$99980,Produccion_UO!$K$1131,Resultados_Dic3!$E$3:$E$99980,Produccion_UO!$J1140,Resultados_Dic3!$A$3:$A$99980,Produccion_UO!$H1140)*$J$1133</f>
        <v>147.87845725399384</v>
      </c>
      <c r="S1140" s="22">
        <f>+SUMIFS(Resultados_Dic3!N$3:N$99980,Resultados_Dic3!$F$3:$F$99980,Produccion_UO!$K1140,Resultados_Dic3!$D$3:$D$99980,Produccion_UO!$K$1131,Resultados_Dic3!$E$3:$E$99980,Produccion_UO!$J1140,Resultados_Dic3!$A$3:$A$99980,Produccion_UO!$H1140)*$J$1133</f>
        <v>151.63760237732839</v>
      </c>
      <c r="T1140" s="22">
        <f>+SUMIFS(Resultados_Dic3!O$3:O$99980,Resultados_Dic3!$F$3:$F$99980,Produccion_UO!$K1140,Resultados_Dic3!$D$3:$D$99980,Produccion_UO!$K$1131,Resultados_Dic3!$E$3:$E$99980,Produccion_UO!$J1140,Resultados_Dic3!$A$3:$A$99980,Produccion_UO!$H1140)*$J$1133</f>
        <v>154.20018169722451</v>
      </c>
      <c r="U1140" s="22">
        <f>+SUMIFS(Resultados_Dic3!P$3:P$99980,Resultados_Dic3!$F$3:$F$99980,Produccion_UO!$K1140,Resultados_Dic3!$D$3:$D$99980,Produccion_UO!$K$1131,Resultados_Dic3!$E$3:$E$99980,Produccion_UO!$J1140,Resultados_Dic3!$A$3:$A$99980,Produccion_UO!$H1140)*$J$1133</f>
        <v>156.75880217788264</v>
      </c>
      <c r="V1140" s="22">
        <f>+SUMIFS(Resultados_Dic3!Q$3:Q$99980,Resultados_Dic3!$F$3:$F$99980,Produccion_UO!$K1140,Resultados_Dic3!$D$3:$D$99980,Produccion_UO!$K$1131,Resultados_Dic3!$E$3:$E$99980,Produccion_UO!$J1140,Resultados_Dic3!$A$3:$A$99980,Produccion_UO!$H1140)*$J$1133</f>
        <v>159.31346381930226</v>
      </c>
      <c r="W1140" s="22">
        <f>+SUMIFS(Resultados_Dic3!R$3:R$99980,Resultados_Dic3!$F$3:$F$99980,Produccion_UO!$K1140,Resultados_Dic3!$D$3:$D$99980,Produccion_UO!$K$1131,Resultados_Dic3!$E$3:$E$99980,Produccion_UO!$J1140,Resultados_Dic3!$A$3:$A$99980,Produccion_UO!$H1140)*$J$1133</f>
        <v>161.86416662148341</v>
      </c>
      <c r="X1140" s="22">
        <f>+SUMIFS(Resultados_Dic3!S$3:S$99980,Resultados_Dic3!$F$3:$F$99980,Produccion_UO!$K1140,Resultados_Dic3!$D$3:$D$99980,Produccion_UO!$K$1131,Resultados_Dic3!$E$3:$E$99980,Produccion_UO!$J1140,Resultados_Dic3!$A$3:$A$99980,Produccion_UO!$H1140)*$J$1133</f>
        <v>164.41091058442655</v>
      </c>
      <c r="Y1140" s="22">
        <f>+SUMIFS(Resultados_Dic3!T$3:T$99980,Resultados_Dic3!$F$3:$F$99980,Produccion_UO!$K1140,Resultados_Dic3!$D$3:$D$99980,Produccion_UO!$K$1131,Resultados_Dic3!$E$3:$E$99980,Produccion_UO!$J1140,Resultados_Dic3!$A$3:$A$99980,Produccion_UO!$H1140)*$J$1133</f>
        <v>165.73502698180522</v>
      </c>
      <c r="Z1140" s="22">
        <f>+SUMIFS(Resultados_Dic3!U$3:U$99980,Resultados_Dic3!$F$3:$F$99980,Produccion_UO!$K1140,Resultados_Dic3!$D$3:$D$99980,Produccion_UO!$K$1131,Resultados_Dic3!$E$3:$E$99980,Produccion_UO!$J1140,Resultados_Dic3!$A$3:$A$99980,Produccion_UO!$H1140)*$J$1133</f>
        <v>167.04308068676332</v>
      </c>
      <c r="AA1140" s="22">
        <f>+SUMIFS(Resultados_Dic3!V$3:V$99980,Resultados_Dic3!$F$3:$F$99980,Produccion_UO!$K1140,Resultados_Dic3!$D$3:$D$99980,Produccion_UO!$K$1131,Resultados_Dic3!$E$3:$E$99980,Produccion_UO!$J1140,Resultados_Dic3!$A$3:$A$99980,Produccion_UO!$H1140)*$J$1133</f>
        <v>168.33507169930226</v>
      </c>
      <c r="AB1140" s="22">
        <f>+SUMIFS(Resultados_Dic3!W$3:W$99980,Resultados_Dic3!$F$3:$F$99980,Produccion_UO!$K1140,Resultados_Dic3!$D$3:$D$99980,Produccion_UO!$K$1131,Resultados_Dic3!$E$3:$E$99980,Produccion_UO!$J1140,Resultados_Dic3!$A$3:$A$99980,Produccion_UO!$H1140)*$J$1133</f>
        <v>169.6110000194216</v>
      </c>
      <c r="AC1140" s="22">
        <f>+SUMIFS(Resultados_Dic3!X$3:X$99980,Resultados_Dic3!$F$3:$F$99980,Produccion_UO!$K1140,Resultados_Dic3!$D$3:$D$99980,Produccion_UO!$K$1131,Resultados_Dic3!$E$3:$E$99980,Produccion_UO!$J1140,Resultados_Dic3!$A$3:$A$99980,Produccion_UO!$H1140)*$J$1133</f>
        <v>170.87086564712135</v>
      </c>
      <c r="AD1140" s="22">
        <f>+SUMIFS(Resultados_Dic3!Y$3:Y$99980,Resultados_Dic3!$F$3:$F$99980,Produccion_UO!$K1140,Resultados_Dic3!$D$3:$D$99980,Produccion_UO!$K$1131,Resultados_Dic3!$E$3:$E$99980,Produccion_UO!$J1140,Resultados_Dic3!$A$3:$A$99980,Produccion_UO!$H1140)*$J$1133</f>
        <v>171.30902872669273</v>
      </c>
      <c r="AE1140" s="22">
        <f>+SUMIFS(Resultados_Dic3!Z$3:Z$99980,Resultados_Dic3!$F$3:$F$99980,Produccion_UO!$K1140,Resultados_Dic3!$D$3:$D$99980,Produccion_UO!$K$1131,Resultados_Dic3!$E$3:$E$99980,Produccion_UO!$J1140,Resultados_Dic3!$A$3:$A$99980,Produccion_UO!$H1140)*$J$1133</f>
        <v>171.71414104611677</v>
      </c>
      <c r="AF1140" s="22">
        <f>+SUMIFS(Resultados_Dic3!AA$3:AA$99980,Resultados_Dic3!$F$3:$F$99980,Produccion_UO!$K1140,Resultados_Dic3!$D$3:$D$99980,Produccion_UO!$K$1131,Resultados_Dic3!$E$3:$E$99980,Produccion_UO!$J1140,Resultados_Dic3!$A$3:$A$99980,Produccion_UO!$H1140)*$J$1133</f>
        <v>172.08620260539294</v>
      </c>
      <c r="AG1140" s="22">
        <f>+SUMIFS(Resultados_Dic3!AB$3:AB$99980,Resultados_Dic3!$F$3:$F$99980,Produccion_UO!$K1140,Resultados_Dic3!$D$3:$D$99980,Produccion_UO!$K$1131,Resultados_Dic3!$E$3:$E$99980,Produccion_UO!$J1140,Resultados_Dic3!$A$3:$A$99980,Produccion_UO!$H1140)*$J$1133</f>
        <v>172.42521340452126</v>
      </c>
      <c r="AH1140" s="22">
        <f>+SUMIFS(Resultados_Dic3!AC$3:AC$99980,Resultados_Dic3!$F$3:$F$99980,Produccion_UO!$K1140,Resultados_Dic3!$D$3:$D$99980,Produccion_UO!$K$1131,Resultados_Dic3!$E$3:$E$99980,Produccion_UO!$J1140,Resultados_Dic3!$A$3:$A$99980,Produccion_UO!$H1140)*$J$1133</f>
        <v>172.7311734435022</v>
      </c>
      <c r="AI1140" s="22">
        <f>+SUMIFS(Resultados_Dic3!AD$3:AD$99980,Resultados_Dic3!$F$3:$F$99980,Produccion_UO!$K1140,Resultados_Dic3!$D$3:$D$99980,Produccion_UO!$K$1131,Resultados_Dic3!$E$3:$E$99980,Produccion_UO!$J1140,Resultados_Dic3!$A$3:$A$99980,Produccion_UO!$H1140)*$J$1133</f>
        <v>172.1779802163079</v>
      </c>
      <c r="AJ1140" s="22">
        <f>+SUMIFS(Resultados_Dic3!AE$3:AE$99980,Resultados_Dic3!$F$3:$F$99980,Produccion_UO!$K1140,Resultados_Dic3!$D$3:$D$99980,Produccion_UO!$K$1131,Resultados_Dic3!$E$3:$E$99980,Produccion_UO!$J1140,Resultados_Dic3!$A$3:$A$99980,Produccion_UO!$H1140)*$J$1133</f>
        <v>171.57947787441231</v>
      </c>
      <c r="AK1140" s="22">
        <f>+SUMIFS(Resultados_Dic3!AF$3:AF$99980,Resultados_Dic3!$F$3:$F$99980,Produccion_UO!$K1140,Resultados_Dic3!$D$3:$D$99980,Produccion_UO!$K$1131,Resultados_Dic3!$E$3:$E$99980,Produccion_UO!$J1140,Resultados_Dic3!$A$3:$A$99980,Produccion_UO!$H1140)*$J$1133</f>
        <v>170.93566641781547</v>
      </c>
      <c r="AL1140" s="22">
        <f>+SUMIFS(Resultados_Dic3!AG$3:AG$99980,Resultados_Dic3!$F$3:$F$99980,Produccion_UO!$K1140,Resultados_Dic3!$D$3:$D$99980,Produccion_UO!$K$1131,Resultados_Dic3!$E$3:$E$99980,Produccion_UO!$J1140,Resultados_Dic3!$A$3:$A$99980,Produccion_UO!$H1140)*$J$1133</f>
        <v>170.24654584651734</v>
      </c>
      <c r="AM1140" s="22">
        <f>+SUMIFS(Resultados_Dic3!AH$3:AH$99980,Resultados_Dic3!$F$3:$F$99980,Produccion_UO!$K1140,Resultados_Dic3!$D$3:$D$99980,Produccion_UO!$K$1131,Resultados_Dic3!$E$3:$E$99980,Produccion_UO!$J1140,Resultados_Dic3!$A$3:$A$99980,Produccion_UO!$H1140)*$J$1133</f>
        <v>169.51211616051799</v>
      </c>
      <c r="AN1140" s="22">
        <f>+SUMIFS(Resultados_Dic3!AI$3:AI$99980,Resultados_Dic3!$F$3:$F$99980,Produccion_UO!$K1140,Resultados_Dic3!$D$3:$D$99980,Produccion_UO!$K$1131,Resultados_Dic3!$E$3:$E$99980,Produccion_UO!$J1140,Resultados_Dic3!$A$3:$A$99980,Produccion_UO!$H1140)*$J$1133</f>
        <v>168.88747101263607</v>
      </c>
      <c r="AO1140" s="22">
        <f>+SUMIFS(Resultados_Dic3!AJ$3:AJ$99980,Resultados_Dic3!$F$3:$F$99980,Produccion_UO!$K1140,Resultados_Dic3!$D$3:$D$99980,Produccion_UO!$K$1131,Resultados_Dic3!$E$3:$E$99980,Produccion_UO!$J1140,Resultados_Dic3!$A$3:$A$99980,Produccion_UO!$H1140)*$J$1133</f>
        <v>168.20607303582952</v>
      </c>
      <c r="AP1140" s="22">
        <f>+SUMIFS(Resultados_Dic3!AK$3:AK$99980,Resultados_Dic3!$F$3:$F$99980,Produccion_UO!$K1140,Resultados_Dic3!$D$3:$D$99980,Produccion_UO!$K$1131,Resultados_Dic3!$E$3:$E$99980,Produccion_UO!$J1140,Resultados_Dic3!$A$3:$A$99980,Produccion_UO!$H1140)*$J$1133</f>
        <v>167.46792223009879</v>
      </c>
      <c r="AQ1140" s="22">
        <f>+SUMIFS(Resultados_Dic3!AL$3:AL$99980,Resultados_Dic3!$F$3:$F$99980,Produccion_UO!$K1140,Resultados_Dic3!$D$3:$D$99980,Produccion_UO!$K$1131,Resultados_Dic3!$E$3:$E$99980,Produccion_UO!$J1140,Resultados_Dic3!$A$3:$A$99980,Produccion_UO!$H1140)*$J$1133</f>
        <v>166.67301859544395</v>
      </c>
      <c r="AR1140" s="22">
        <f>+SUMIFS(Resultados_Dic3!AM$3:AM$99980,Resultados_Dic3!$F$3:$F$99980,Produccion_UO!$K1140,Resultados_Dic3!$D$3:$D$99980,Produccion_UO!$K$1131,Resultados_Dic3!$E$3:$E$99980,Produccion_UO!$J1140,Resultados_Dic3!$A$3:$A$99980,Produccion_UO!$H1140)*$J$1133</f>
        <v>165.82136213186439</v>
      </c>
    </row>
    <row r="1142" spans="6:44" s="15" customFormat="1" x14ac:dyDescent="0.25">
      <c r="F1142" s="96"/>
      <c r="H1142" s="12"/>
      <c r="I1142" s="319" t="s">
        <v>513</v>
      </c>
      <c r="J1142" s="115">
        <f>+Produccion_C!$H$19</f>
        <v>0.51946683001047056</v>
      </c>
      <c r="K1142" s="318" t="s">
        <v>33</v>
      </c>
      <c r="L1142" s="314" t="s">
        <v>821</v>
      </c>
      <c r="M1142" s="135">
        <f>+M1143+M1145-M1144-M1148-M1149</f>
        <v>0</v>
      </c>
      <c r="N1142" s="135">
        <f t="shared" ref="N1142" si="289">+N1143+N1145-N1144-N1148-N1149</f>
        <v>0</v>
      </c>
      <c r="O1142" s="135">
        <f t="shared" ref="O1142" si="290">+O1143+O1145-O1144-O1148-O1149</f>
        <v>0</v>
      </c>
      <c r="P1142" s="135">
        <f t="shared" ref="P1142" si="291">+P1143+P1145-P1144-P1148-P1149</f>
        <v>0</v>
      </c>
      <c r="Q1142" s="135">
        <f t="shared" ref="Q1142" si="292">+Q1143+Q1145-Q1144-Q1148-Q1149</f>
        <v>0</v>
      </c>
      <c r="R1142" s="135">
        <f t="shared" ref="R1142" si="293">+R1143+R1145-R1144-R1148-R1149</f>
        <v>0</v>
      </c>
      <c r="S1142" s="135">
        <f t="shared" ref="S1142" si="294">+S1143+S1145-S1144-S1148-S1149</f>
        <v>0</v>
      </c>
      <c r="T1142" s="135">
        <f t="shared" ref="T1142" si="295">+T1143+T1145-T1144-T1148-T1149</f>
        <v>0</v>
      </c>
      <c r="U1142" s="135">
        <f t="shared" ref="U1142" si="296">+U1143+U1145-U1144-U1148-U1149</f>
        <v>0</v>
      </c>
      <c r="V1142" s="135">
        <f t="shared" ref="V1142" si="297">+V1143+V1145-V1144-V1148-V1149</f>
        <v>0</v>
      </c>
      <c r="W1142" s="135">
        <f t="shared" ref="W1142" si="298">+W1143+W1145-W1144-W1148-W1149</f>
        <v>0</v>
      </c>
      <c r="X1142" s="135">
        <f t="shared" ref="X1142" si="299">+X1143+X1145-X1144-X1148-X1149</f>
        <v>0</v>
      </c>
      <c r="Y1142" s="135">
        <f t="shared" ref="Y1142" si="300">+Y1143+Y1145-Y1144-Y1148-Y1149</f>
        <v>0</v>
      </c>
      <c r="Z1142" s="135">
        <f t="shared" ref="Z1142" si="301">+Z1143+Z1145-Z1144-Z1148-Z1149</f>
        <v>0</v>
      </c>
      <c r="AA1142" s="135">
        <f t="shared" ref="AA1142" si="302">+AA1143+AA1145-AA1144-AA1148-AA1149</f>
        <v>0</v>
      </c>
      <c r="AB1142" s="135">
        <f t="shared" ref="AB1142" si="303">+AB1143+AB1145-AB1144-AB1148-AB1149</f>
        <v>0</v>
      </c>
      <c r="AC1142" s="135">
        <f t="shared" ref="AC1142" si="304">+AC1143+AC1145-AC1144-AC1148-AC1149</f>
        <v>0</v>
      </c>
      <c r="AD1142" s="135">
        <f t="shared" ref="AD1142" si="305">+AD1143+AD1145-AD1144-AD1148-AD1149</f>
        <v>0</v>
      </c>
      <c r="AE1142" s="135">
        <f t="shared" ref="AE1142" si="306">+AE1143+AE1145-AE1144-AE1148-AE1149</f>
        <v>-2.6419599403556659E-3</v>
      </c>
      <c r="AF1142" s="135">
        <f t="shared" ref="AF1142" si="307">+AF1143+AF1145-AF1144-AF1148-AF1149</f>
        <v>-2.6627386135631443E-3</v>
      </c>
      <c r="AG1142" s="135">
        <f t="shared" ref="AG1142" si="308">+AG1143+AG1145-AG1144-AG1148-AG1149</f>
        <v>-2.6824944721285352E-3</v>
      </c>
      <c r="AH1142" s="135">
        <f t="shared" ref="AH1142" si="309">+AH1143+AH1145-AH1144-AH1148-AH1149</f>
        <v>-2.701227516066836E-3</v>
      </c>
      <c r="AI1142" s="135">
        <f t="shared" ref="AI1142" si="310">+AI1143+AI1145-AI1144-AI1148-AI1149</f>
        <v>-2.7445084526821406E-3</v>
      </c>
      <c r="AJ1142" s="135">
        <f t="shared" ref="AJ1142" si="311">+AJ1143+AJ1145-AJ1144-AJ1148-AJ1149</f>
        <v>-2.7869275941966917E-3</v>
      </c>
      <c r="AK1142" s="135">
        <f t="shared" ref="AK1142" si="312">+AK1143+AK1145-AK1144-AK1148-AK1149</f>
        <v>-2.8284849405924959E-3</v>
      </c>
      <c r="AL1142" s="135">
        <f t="shared" ref="AL1142" si="313">+AL1143+AL1145-AL1144-AL1148-AL1149</f>
        <v>-2.8691804918898533E-3</v>
      </c>
      <c r="AM1142" s="135">
        <f t="shared" ref="AM1142" si="314">+AM1143+AM1145-AM1144-AM1148-AM1149</f>
        <v>-2.9090142480675441E-3</v>
      </c>
      <c r="AN1142" s="135">
        <f t="shared" ref="AN1142" si="315">+AN1143+AN1145-AN1144-AN1148-AN1149</f>
        <v>-2.9629819163424307E-3</v>
      </c>
      <c r="AO1142" s="135">
        <f t="shared" ref="AO1142" si="316">+AO1143+AO1145-AO1144-AO1148-AO1149</f>
        <v>-3.0159390919834547E-3</v>
      </c>
      <c r="AP1142" s="135">
        <f t="shared" ref="AP1142" si="317">+AP1143+AP1145-AP1144-AP1148-AP1149</f>
        <v>-3.0678857750005275E-3</v>
      </c>
      <c r="AQ1142" s="135">
        <f t="shared" ref="AQ1142" si="318">+AQ1143+AQ1145-AQ1144-AQ1148-AQ1149</f>
        <v>-3.1188219653756595E-3</v>
      </c>
      <c r="AR1142" s="135">
        <f t="shared" ref="AR1142" si="319">+AR1143+AR1145-AR1144-AR1148-AR1149</f>
        <v>-3.168747663114617E-3</v>
      </c>
    </row>
    <row r="1143" spans="6:44" x14ac:dyDescent="0.25">
      <c r="H1143" s="17" t="str">
        <f t="shared" ref="H1143:H1149" si="320">+$B$1</f>
        <v>DIC7</v>
      </c>
      <c r="I1143" s="24"/>
      <c r="J1143" s="24" t="s">
        <v>34</v>
      </c>
      <c r="K1143" s="315" t="s">
        <v>178</v>
      </c>
      <c r="L1143" s="230" t="s">
        <v>738</v>
      </c>
      <c r="M1143" s="22">
        <f>+SUMIFS(Resultados_Dic3!H$3:H$99980,Resultados_Dic3!$F$3:$F$99980,Produccion_UO!$K1143,Resultados_Dic3!$D$3:$D$99980,Produccion_UO!$K$1131,Resultados_Dic3!$E$3:$E$99980,Produccion_UO!$J1143,Resultados_Dic3!$A$3:$A$99980,Produccion_UO!$H1143)*$J$1142</f>
        <v>0</v>
      </c>
      <c r="N1143" s="22">
        <f>+SUMIFS(Resultados_Dic3!I$3:I$99980,Resultados_Dic3!$F$3:$F$99980,Produccion_UO!$K1143,Resultados_Dic3!$D$3:$D$99980,Produccion_UO!$K$1131,Resultados_Dic3!$E$3:$E$99980,Produccion_UO!$J1143,Resultados_Dic3!$A$3:$A$99980,Produccion_UO!$H1143)*$J$1142</f>
        <v>0</v>
      </c>
      <c r="O1143" s="22">
        <f>+SUMIFS(Resultados_Dic3!J$3:J$99980,Resultados_Dic3!$F$3:$F$99980,Produccion_UO!$K1143,Resultados_Dic3!$D$3:$D$99980,Produccion_UO!$K$1131,Resultados_Dic3!$E$3:$E$99980,Produccion_UO!$J1143,Resultados_Dic3!$A$3:$A$99980,Produccion_UO!$H1143)*$J$1142</f>
        <v>0</v>
      </c>
      <c r="P1143" s="22">
        <f>+SUMIFS(Resultados_Dic3!K$3:K$99980,Resultados_Dic3!$F$3:$F$99980,Produccion_UO!$K1143,Resultados_Dic3!$D$3:$D$99980,Produccion_UO!$K$1131,Resultados_Dic3!$E$3:$E$99980,Produccion_UO!$J1143,Resultados_Dic3!$A$3:$A$99980,Produccion_UO!$H1143)*$J$1142</f>
        <v>0</v>
      </c>
      <c r="Q1143" s="22">
        <f>+SUMIFS(Resultados_Dic3!L$3:L$99980,Resultados_Dic3!$F$3:$F$99980,Produccion_UO!$K1143,Resultados_Dic3!$D$3:$D$99980,Produccion_UO!$K$1131,Resultados_Dic3!$E$3:$E$99980,Produccion_UO!$J1143,Resultados_Dic3!$A$3:$A$99980,Produccion_UO!$H1143)*$J$1142</f>
        <v>0</v>
      </c>
      <c r="R1143" s="22">
        <f>+SUMIFS(Resultados_Dic3!M$3:M$99980,Resultados_Dic3!$F$3:$F$99980,Produccion_UO!$K1143,Resultados_Dic3!$D$3:$D$99980,Produccion_UO!$K$1131,Resultados_Dic3!$E$3:$E$99980,Produccion_UO!$J1143,Resultados_Dic3!$A$3:$A$99980,Produccion_UO!$H1143)*$J$1142</f>
        <v>0</v>
      </c>
      <c r="S1143" s="22">
        <f>+SUMIFS(Resultados_Dic3!N$3:N$99980,Resultados_Dic3!$F$3:$F$99980,Produccion_UO!$K1143,Resultados_Dic3!$D$3:$D$99980,Produccion_UO!$K$1131,Resultados_Dic3!$E$3:$E$99980,Produccion_UO!$J1143,Resultados_Dic3!$A$3:$A$99980,Produccion_UO!$H1143)*$J$1142</f>
        <v>0</v>
      </c>
      <c r="T1143" s="22">
        <f>+SUMIFS(Resultados_Dic3!O$3:O$99980,Resultados_Dic3!$F$3:$F$99980,Produccion_UO!$K1143,Resultados_Dic3!$D$3:$D$99980,Produccion_UO!$K$1131,Resultados_Dic3!$E$3:$E$99980,Produccion_UO!$J1143,Resultados_Dic3!$A$3:$A$99980,Produccion_UO!$H1143)*$J$1142</f>
        <v>0</v>
      </c>
      <c r="U1143" s="22">
        <f>+SUMIFS(Resultados_Dic3!P$3:P$99980,Resultados_Dic3!$F$3:$F$99980,Produccion_UO!$K1143,Resultados_Dic3!$D$3:$D$99980,Produccion_UO!$K$1131,Resultados_Dic3!$E$3:$E$99980,Produccion_UO!$J1143,Resultados_Dic3!$A$3:$A$99980,Produccion_UO!$H1143)*$J$1142</f>
        <v>0</v>
      </c>
      <c r="V1143" s="22">
        <f>+SUMIFS(Resultados_Dic3!Q$3:Q$99980,Resultados_Dic3!$F$3:$F$99980,Produccion_UO!$K1143,Resultados_Dic3!$D$3:$D$99980,Produccion_UO!$K$1131,Resultados_Dic3!$E$3:$E$99980,Produccion_UO!$J1143,Resultados_Dic3!$A$3:$A$99980,Produccion_UO!$H1143)*$J$1142</f>
        <v>0</v>
      </c>
      <c r="W1143" s="22">
        <f>+SUMIFS(Resultados_Dic3!R$3:R$99980,Resultados_Dic3!$F$3:$F$99980,Produccion_UO!$K1143,Resultados_Dic3!$D$3:$D$99980,Produccion_UO!$K$1131,Resultados_Dic3!$E$3:$E$99980,Produccion_UO!$J1143,Resultados_Dic3!$A$3:$A$99980,Produccion_UO!$H1143)*$J$1142</f>
        <v>0</v>
      </c>
      <c r="X1143" s="22">
        <f>+SUMIFS(Resultados_Dic3!S$3:S$99980,Resultados_Dic3!$F$3:$F$99980,Produccion_UO!$K1143,Resultados_Dic3!$D$3:$D$99980,Produccion_UO!$K$1131,Resultados_Dic3!$E$3:$E$99980,Produccion_UO!$J1143,Resultados_Dic3!$A$3:$A$99980,Produccion_UO!$H1143)*$J$1142</f>
        <v>0</v>
      </c>
      <c r="Y1143" s="22">
        <f>+SUMIFS(Resultados_Dic3!T$3:T$99980,Resultados_Dic3!$F$3:$F$99980,Produccion_UO!$K1143,Resultados_Dic3!$D$3:$D$99980,Produccion_UO!$K$1131,Resultados_Dic3!$E$3:$E$99980,Produccion_UO!$J1143,Resultados_Dic3!$A$3:$A$99980,Produccion_UO!$H1143)*$J$1142</f>
        <v>0</v>
      </c>
      <c r="Z1143" s="22">
        <f>+SUMIFS(Resultados_Dic3!U$3:U$99980,Resultados_Dic3!$F$3:$F$99980,Produccion_UO!$K1143,Resultados_Dic3!$D$3:$D$99980,Produccion_UO!$K$1131,Resultados_Dic3!$E$3:$E$99980,Produccion_UO!$J1143,Resultados_Dic3!$A$3:$A$99980,Produccion_UO!$H1143)*$J$1142</f>
        <v>0</v>
      </c>
      <c r="AA1143" s="22">
        <f>+SUMIFS(Resultados_Dic3!V$3:V$99980,Resultados_Dic3!$F$3:$F$99980,Produccion_UO!$K1143,Resultados_Dic3!$D$3:$D$99980,Produccion_UO!$K$1131,Resultados_Dic3!$E$3:$E$99980,Produccion_UO!$J1143,Resultados_Dic3!$A$3:$A$99980,Produccion_UO!$H1143)*$J$1142</f>
        <v>0</v>
      </c>
      <c r="AB1143" s="22">
        <f>+SUMIFS(Resultados_Dic3!W$3:W$99980,Resultados_Dic3!$F$3:$F$99980,Produccion_UO!$K1143,Resultados_Dic3!$D$3:$D$99980,Produccion_UO!$K$1131,Resultados_Dic3!$E$3:$E$99980,Produccion_UO!$J1143,Resultados_Dic3!$A$3:$A$99980,Produccion_UO!$H1143)*$J$1142</f>
        <v>0</v>
      </c>
      <c r="AC1143" s="22">
        <f>+SUMIFS(Resultados_Dic3!X$3:X$99980,Resultados_Dic3!$F$3:$F$99980,Produccion_UO!$K1143,Resultados_Dic3!$D$3:$D$99980,Produccion_UO!$K$1131,Resultados_Dic3!$E$3:$E$99980,Produccion_UO!$J1143,Resultados_Dic3!$A$3:$A$99980,Produccion_UO!$H1143)*$J$1142</f>
        <v>0</v>
      </c>
      <c r="AD1143" s="22">
        <f>+SUMIFS(Resultados_Dic3!Y$3:Y$99980,Resultados_Dic3!$F$3:$F$99980,Produccion_UO!$K1143,Resultados_Dic3!$D$3:$D$99980,Produccion_UO!$K$1131,Resultados_Dic3!$E$3:$E$99980,Produccion_UO!$J1143,Resultados_Dic3!$A$3:$A$99980,Produccion_UO!$H1143)*$J$1142</f>
        <v>0</v>
      </c>
      <c r="AE1143" s="22">
        <f>+SUMIFS(Resultados_Dic3!Z$3:Z$99980,Resultados_Dic3!$F$3:$F$99980,Produccion_UO!$K1143,Resultados_Dic3!$D$3:$D$99980,Produccion_UO!$K$1131,Resultados_Dic3!$E$3:$E$99980,Produccion_UO!$J1143,Resultados_Dic3!$A$3:$A$99980,Produccion_UO!$H1143)*$J$1142</f>
        <v>0</v>
      </c>
      <c r="AF1143" s="22">
        <f>+SUMIFS(Resultados_Dic3!AA$3:AA$99980,Resultados_Dic3!$F$3:$F$99980,Produccion_UO!$K1143,Resultados_Dic3!$D$3:$D$99980,Produccion_UO!$K$1131,Resultados_Dic3!$E$3:$E$99980,Produccion_UO!$J1143,Resultados_Dic3!$A$3:$A$99980,Produccion_UO!$H1143)*$J$1142</f>
        <v>0</v>
      </c>
      <c r="AG1143" s="22">
        <f>+SUMIFS(Resultados_Dic3!AB$3:AB$99980,Resultados_Dic3!$F$3:$F$99980,Produccion_UO!$K1143,Resultados_Dic3!$D$3:$D$99980,Produccion_UO!$K$1131,Resultados_Dic3!$E$3:$E$99980,Produccion_UO!$J1143,Resultados_Dic3!$A$3:$A$99980,Produccion_UO!$H1143)*$J$1142</f>
        <v>0</v>
      </c>
      <c r="AH1143" s="22">
        <f>+SUMIFS(Resultados_Dic3!AC$3:AC$99980,Resultados_Dic3!$F$3:$F$99980,Produccion_UO!$K1143,Resultados_Dic3!$D$3:$D$99980,Produccion_UO!$K$1131,Resultados_Dic3!$E$3:$E$99980,Produccion_UO!$J1143,Resultados_Dic3!$A$3:$A$99980,Produccion_UO!$H1143)*$J$1142</f>
        <v>0</v>
      </c>
      <c r="AI1143" s="22">
        <f>+SUMIFS(Resultados_Dic3!AD$3:AD$99980,Resultados_Dic3!$F$3:$F$99980,Produccion_UO!$K1143,Resultados_Dic3!$D$3:$D$99980,Produccion_UO!$K$1131,Resultados_Dic3!$E$3:$E$99980,Produccion_UO!$J1143,Resultados_Dic3!$A$3:$A$99980,Produccion_UO!$H1143)*$J$1142</f>
        <v>0</v>
      </c>
      <c r="AJ1143" s="22">
        <f>+SUMIFS(Resultados_Dic3!AE$3:AE$99980,Resultados_Dic3!$F$3:$F$99980,Produccion_UO!$K1143,Resultados_Dic3!$D$3:$D$99980,Produccion_UO!$K$1131,Resultados_Dic3!$E$3:$E$99980,Produccion_UO!$J1143,Resultados_Dic3!$A$3:$A$99980,Produccion_UO!$H1143)*$J$1142</f>
        <v>0</v>
      </c>
      <c r="AK1143" s="22">
        <f>+SUMIFS(Resultados_Dic3!AF$3:AF$99980,Resultados_Dic3!$F$3:$F$99980,Produccion_UO!$K1143,Resultados_Dic3!$D$3:$D$99980,Produccion_UO!$K$1131,Resultados_Dic3!$E$3:$E$99980,Produccion_UO!$J1143,Resultados_Dic3!$A$3:$A$99980,Produccion_UO!$H1143)*$J$1142</f>
        <v>0</v>
      </c>
      <c r="AL1143" s="22">
        <f>+SUMIFS(Resultados_Dic3!AG$3:AG$99980,Resultados_Dic3!$F$3:$F$99980,Produccion_UO!$K1143,Resultados_Dic3!$D$3:$D$99980,Produccion_UO!$K$1131,Resultados_Dic3!$E$3:$E$99980,Produccion_UO!$J1143,Resultados_Dic3!$A$3:$A$99980,Produccion_UO!$H1143)*$J$1142</f>
        <v>0</v>
      </c>
      <c r="AM1143" s="22">
        <f>+SUMIFS(Resultados_Dic3!AH$3:AH$99980,Resultados_Dic3!$F$3:$F$99980,Produccion_UO!$K1143,Resultados_Dic3!$D$3:$D$99980,Produccion_UO!$K$1131,Resultados_Dic3!$E$3:$E$99980,Produccion_UO!$J1143,Resultados_Dic3!$A$3:$A$99980,Produccion_UO!$H1143)*$J$1142</f>
        <v>0</v>
      </c>
      <c r="AN1143" s="22">
        <f>+SUMIFS(Resultados_Dic3!AI$3:AI$99980,Resultados_Dic3!$F$3:$F$99980,Produccion_UO!$K1143,Resultados_Dic3!$D$3:$D$99980,Produccion_UO!$K$1131,Resultados_Dic3!$E$3:$E$99980,Produccion_UO!$J1143,Resultados_Dic3!$A$3:$A$99980,Produccion_UO!$H1143)*$J$1142</f>
        <v>0</v>
      </c>
      <c r="AO1143" s="22">
        <f>+SUMIFS(Resultados_Dic3!AJ$3:AJ$99980,Resultados_Dic3!$F$3:$F$99980,Produccion_UO!$K1143,Resultados_Dic3!$D$3:$D$99980,Produccion_UO!$K$1131,Resultados_Dic3!$E$3:$E$99980,Produccion_UO!$J1143,Resultados_Dic3!$A$3:$A$99980,Produccion_UO!$H1143)*$J$1142</f>
        <v>0</v>
      </c>
      <c r="AP1143" s="22">
        <f>+SUMIFS(Resultados_Dic3!AK$3:AK$99980,Resultados_Dic3!$F$3:$F$99980,Produccion_UO!$K1143,Resultados_Dic3!$D$3:$D$99980,Produccion_UO!$K$1131,Resultados_Dic3!$E$3:$E$99980,Produccion_UO!$J1143,Resultados_Dic3!$A$3:$A$99980,Produccion_UO!$H1143)*$J$1142</f>
        <v>0</v>
      </c>
      <c r="AQ1143" s="22">
        <f>+SUMIFS(Resultados_Dic3!AL$3:AL$99980,Resultados_Dic3!$F$3:$F$99980,Produccion_UO!$K1143,Resultados_Dic3!$D$3:$D$99980,Produccion_UO!$K$1131,Resultados_Dic3!$E$3:$E$99980,Produccion_UO!$J1143,Resultados_Dic3!$A$3:$A$99980,Produccion_UO!$H1143)*$J$1142</f>
        <v>0</v>
      </c>
      <c r="AR1143" s="22">
        <f>+SUMIFS(Resultados_Dic3!AM$3:AM$99980,Resultados_Dic3!$F$3:$F$99980,Produccion_UO!$K1143,Resultados_Dic3!$D$3:$D$99980,Produccion_UO!$K$1131,Resultados_Dic3!$E$3:$E$99980,Produccion_UO!$J1143,Resultados_Dic3!$A$3:$A$99980,Produccion_UO!$H1143)*$J$1142</f>
        <v>0</v>
      </c>
    </row>
    <row r="1144" spans="6:44" x14ac:dyDescent="0.25">
      <c r="H1144" s="17" t="str">
        <f t="shared" si="320"/>
        <v>DIC7</v>
      </c>
      <c r="I1144" s="24"/>
      <c r="J1144" s="24" t="s">
        <v>34</v>
      </c>
      <c r="K1144" s="315" t="s">
        <v>298</v>
      </c>
      <c r="L1144" s="230" t="s">
        <v>739</v>
      </c>
      <c r="M1144" s="22">
        <f>+SUMIFS(Resultados_Dic3!H$3:H$99980,Resultados_Dic3!$F$3:$F$99980,Produccion_UO!$K1144,Resultados_Dic3!$D$3:$D$99980,Produccion_UO!$L$1131,Resultados_Dic3!$E$3:$E$99980,Produccion_UO!$J1144,Resultados_Dic3!$A$3:$A$99980,Produccion_UO!$H1144)*$J$1142</f>
        <v>0</v>
      </c>
      <c r="N1144" s="22">
        <f>+SUMIFS(Resultados_Dic3!I$3:I$99980,Resultados_Dic3!$F$3:$F$99980,Produccion_UO!$K1144,Resultados_Dic3!$D$3:$D$99980,Produccion_UO!$L$1131,Resultados_Dic3!$E$3:$E$99980,Produccion_UO!$J1144,Resultados_Dic3!$A$3:$A$99980,Produccion_UO!$H1144)*$J$1142</f>
        <v>0</v>
      </c>
      <c r="O1144" s="22">
        <f>+SUMIFS(Resultados_Dic3!J$3:J$99980,Resultados_Dic3!$F$3:$F$99980,Produccion_UO!$K1144,Resultados_Dic3!$D$3:$D$99980,Produccion_UO!$L$1131,Resultados_Dic3!$E$3:$E$99980,Produccion_UO!$J1144,Resultados_Dic3!$A$3:$A$99980,Produccion_UO!$H1144)*$J$1142</f>
        <v>0</v>
      </c>
      <c r="P1144" s="22">
        <f>+SUMIFS(Resultados_Dic3!K$3:K$99980,Resultados_Dic3!$F$3:$F$99980,Produccion_UO!$K1144,Resultados_Dic3!$D$3:$D$99980,Produccion_UO!$L$1131,Resultados_Dic3!$E$3:$E$99980,Produccion_UO!$J1144,Resultados_Dic3!$A$3:$A$99980,Produccion_UO!$H1144)*$J$1142</f>
        <v>0</v>
      </c>
      <c r="Q1144" s="22">
        <f>+SUMIFS(Resultados_Dic3!L$3:L$99980,Resultados_Dic3!$F$3:$F$99980,Produccion_UO!$K1144,Resultados_Dic3!$D$3:$D$99980,Produccion_UO!$L$1131,Resultados_Dic3!$E$3:$E$99980,Produccion_UO!$J1144,Resultados_Dic3!$A$3:$A$99980,Produccion_UO!$H1144)*$J$1142</f>
        <v>0</v>
      </c>
      <c r="R1144" s="22">
        <f>+SUMIFS(Resultados_Dic3!M$3:M$99980,Resultados_Dic3!$F$3:$F$99980,Produccion_UO!$K1144,Resultados_Dic3!$D$3:$D$99980,Produccion_UO!$L$1131,Resultados_Dic3!$E$3:$E$99980,Produccion_UO!$J1144,Resultados_Dic3!$A$3:$A$99980,Produccion_UO!$H1144)*$J$1142</f>
        <v>0</v>
      </c>
      <c r="S1144" s="22">
        <f>+SUMIFS(Resultados_Dic3!N$3:N$99980,Resultados_Dic3!$F$3:$F$99980,Produccion_UO!$K1144,Resultados_Dic3!$D$3:$D$99980,Produccion_UO!$L$1131,Resultados_Dic3!$E$3:$E$99980,Produccion_UO!$J1144,Resultados_Dic3!$A$3:$A$99980,Produccion_UO!$H1144)*$J$1142</f>
        <v>0</v>
      </c>
      <c r="T1144" s="22">
        <f>+SUMIFS(Resultados_Dic3!O$3:O$99980,Resultados_Dic3!$F$3:$F$99980,Produccion_UO!$K1144,Resultados_Dic3!$D$3:$D$99980,Produccion_UO!$L$1131,Resultados_Dic3!$E$3:$E$99980,Produccion_UO!$J1144,Resultados_Dic3!$A$3:$A$99980,Produccion_UO!$H1144)*$J$1142</f>
        <v>0</v>
      </c>
      <c r="U1144" s="22">
        <f>+SUMIFS(Resultados_Dic3!P$3:P$99980,Resultados_Dic3!$F$3:$F$99980,Produccion_UO!$K1144,Resultados_Dic3!$D$3:$D$99980,Produccion_UO!$L$1131,Resultados_Dic3!$E$3:$E$99980,Produccion_UO!$J1144,Resultados_Dic3!$A$3:$A$99980,Produccion_UO!$H1144)*$J$1142</f>
        <v>0</v>
      </c>
      <c r="V1144" s="22">
        <f>+SUMIFS(Resultados_Dic3!Q$3:Q$99980,Resultados_Dic3!$F$3:$F$99980,Produccion_UO!$K1144,Resultados_Dic3!$D$3:$D$99980,Produccion_UO!$L$1131,Resultados_Dic3!$E$3:$E$99980,Produccion_UO!$J1144,Resultados_Dic3!$A$3:$A$99980,Produccion_UO!$H1144)*$J$1142</f>
        <v>0</v>
      </c>
      <c r="W1144" s="22">
        <f>+SUMIFS(Resultados_Dic3!R$3:R$99980,Resultados_Dic3!$F$3:$F$99980,Produccion_UO!$K1144,Resultados_Dic3!$D$3:$D$99980,Produccion_UO!$L$1131,Resultados_Dic3!$E$3:$E$99980,Produccion_UO!$J1144,Resultados_Dic3!$A$3:$A$99980,Produccion_UO!$H1144)*$J$1142</f>
        <v>0</v>
      </c>
      <c r="X1144" s="22">
        <f>+SUMIFS(Resultados_Dic3!S$3:S$99980,Resultados_Dic3!$F$3:$F$99980,Produccion_UO!$K1144,Resultados_Dic3!$D$3:$D$99980,Produccion_UO!$L$1131,Resultados_Dic3!$E$3:$E$99980,Produccion_UO!$J1144,Resultados_Dic3!$A$3:$A$99980,Produccion_UO!$H1144)*$J$1142</f>
        <v>0</v>
      </c>
      <c r="Y1144" s="22">
        <f>+SUMIFS(Resultados_Dic3!T$3:T$99980,Resultados_Dic3!$F$3:$F$99980,Produccion_UO!$K1144,Resultados_Dic3!$D$3:$D$99980,Produccion_UO!$L$1131,Resultados_Dic3!$E$3:$E$99980,Produccion_UO!$J1144,Resultados_Dic3!$A$3:$A$99980,Produccion_UO!$H1144)*$J$1142</f>
        <v>0</v>
      </c>
      <c r="Z1144" s="22">
        <f>+SUMIFS(Resultados_Dic3!U$3:U$99980,Resultados_Dic3!$F$3:$F$99980,Produccion_UO!$K1144,Resultados_Dic3!$D$3:$D$99980,Produccion_UO!$L$1131,Resultados_Dic3!$E$3:$E$99980,Produccion_UO!$J1144,Resultados_Dic3!$A$3:$A$99980,Produccion_UO!$H1144)*$J$1142</f>
        <v>0</v>
      </c>
      <c r="AA1144" s="22">
        <f>+SUMIFS(Resultados_Dic3!V$3:V$99980,Resultados_Dic3!$F$3:$F$99980,Produccion_UO!$K1144,Resultados_Dic3!$D$3:$D$99980,Produccion_UO!$L$1131,Resultados_Dic3!$E$3:$E$99980,Produccion_UO!$J1144,Resultados_Dic3!$A$3:$A$99980,Produccion_UO!$H1144)*$J$1142</f>
        <v>0</v>
      </c>
      <c r="AB1144" s="22">
        <f>+SUMIFS(Resultados_Dic3!W$3:W$99980,Resultados_Dic3!$F$3:$F$99980,Produccion_UO!$K1144,Resultados_Dic3!$D$3:$D$99980,Produccion_UO!$L$1131,Resultados_Dic3!$E$3:$E$99980,Produccion_UO!$J1144,Resultados_Dic3!$A$3:$A$99980,Produccion_UO!$H1144)*$J$1142</f>
        <v>0</v>
      </c>
      <c r="AC1144" s="22">
        <f>+SUMIFS(Resultados_Dic3!X$3:X$99980,Resultados_Dic3!$F$3:$F$99980,Produccion_UO!$K1144,Resultados_Dic3!$D$3:$D$99980,Produccion_UO!$L$1131,Resultados_Dic3!$E$3:$E$99980,Produccion_UO!$J1144,Resultados_Dic3!$A$3:$A$99980,Produccion_UO!$H1144)*$J$1142</f>
        <v>0</v>
      </c>
      <c r="AD1144" s="22">
        <f>+SUMIFS(Resultados_Dic3!Y$3:Y$99980,Resultados_Dic3!$F$3:$F$99980,Produccion_UO!$K1144,Resultados_Dic3!$D$3:$D$99980,Produccion_UO!$L$1131,Resultados_Dic3!$E$3:$E$99980,Produccion_UO!$J1144,Resultados_Dic3!$A$3:$A$99980,Produccion_UO!$H1144)*$J$1142</f>
        <v>0</v>
      </c>
      <c r="AE1144" s="22">
        <f>+SUMIFS(Resultados_Dic3!Z$3:Z$99980,Resultados_Dic3!$F$3:$F$99980,Produccion_UO!$K1144,Resultados_Dic3!$D$3:$D$99980,Produccion_UO!$L$1131,Resultados_Dic3!$E$3:$E$99980,Produccion_UO!$J1144,Resultados_Dic3!$A$3:$A$99980,Produccion_UO!$H1144)*$J$1142</f>
        <v>0</v>
      </c>
      <c r="AF1144" s="22">
        <f>+SUMIFS(Resultados_Dic3!AA$3:AA$99980,Resultados_Dic3!$F$3:$F$99980,Produccion_UO!$K1144,Resultados_Dic3!$D$3:$D$99980,Produccion_UO!$L$1131,Resultados_Dic3!$E$3:$E$99980,Produccion_UO!$J1144,Resultados_Dic3!$A$3:$A$99980,Produccion_UO!$H1144)*$J$1142</f>
        <v>0</v>
      </c>
      <c r="AG1144" s="22">
        <f>+SUMIFS(Resultados_Dic3!AB$3:AB$99980,Resultados_Dic3!$F$3:$F$99980,Produccion_UO!$K1144,Resultados_Dic3!$D$3:$D$99980,Produccion_UO!$L$1131,Resultados_Dic3!$E$3:$E$99980,Produccion_UO!$J1144,Resultados_Dic3!$A$3:$A$99980,Produccion_UO!$H1144)*$J$1142</f>
        <v>0</v>
      </c>
      <c r="AH1144" s="22">
        <f>+SUMIFS(Resultados_Dic3!AC$3:AC$99980,Resultados_Dic3!$F$3:$F$99980,Produccion_UO!$K1144,Resultados_Dic3!$D$3:$D$99980,Produccion_UO!$L$1131,Resultados_Dic3!$E$3:$E$99980,Produccion_UO!$J1144,Resultados_Dic3!$A$3:$A$99980,Produccion_UO!$H1144)*$J$1142</f>
        <v>0</v>
      </c>
      <c r="AI1144" s="22">
        <f>+SUMIFS(Resultados_Dic3!AD$3:AD$99980,Resultados_Dic3!$F$3:$F$99980,Produccion_UO!$K1144,Resultados_Dic3!$D$3:$D$99980,Produccion_UO!$L$1131,Resultados_Dic3!$E$3:$E$99980,Produccion_UO!$J1144,Resultados_Dic3!$A$3:$A$99980,Produccion_UO!$H1144)*$J$1142</f>
        <v>0</v>
      </c>
      <c r="AJ1144" s="22">
        <f>+SUMIFS(Resultados_Dic3!AE$3:AE$99980,Resultados_Dic3!$F$3:$F$99980,Produccion_UO!$K1144,Resultados_Dic3!$D$3:$D$99980,Produccion_UO!$L$1131,Resultados_Dic3!$E$3:$E$99980,Produccion_UO!$J1144,Resultados_Dic3!$A$3:$A$99980,Produccion_UO!$H1144)*$J$1142</f>
        <v>0</v>
      </c>
      <c r="AK1144" s="22">
        <f>+SUMIFS(Resultados_Dic3!AF$3:AF$99980,Resultados_Dic3!$F$3:$F$99980,Produccion_UO!$K1144,Resultados_Dic3!$D$3:$D$99980,Produccion_UO!$L$1131,Resultados_Dic3!$E$3:$E$99980,Produccion_UO!$J1144,Resultados_Dic3!$A$3:$A$99980,Produccion_UO!$H1144)*$J$1142</f>
        <v>0</v>
      </c>
      <c r="AL1144" s="22">
        <f>+SUMIFS(Resultados_Dic3!AG$3:AG$99980,Resultados_Dic3!$F$3:$F$99980,Produccion_UO!$K1144,Resultados_Dic3!$D$3:$D$99980,Produccion_UO!$L$1131,Resultados_Dic3!$E$3:$E$99980,Produccion_UO!$J1144,Resultados_Dic3!$A$3:$A$99980,Produccion_UO!$H1144)*$J$1142</f>
        <v>0</v>
      </c>
      <c r="AM1144" s="22">
        <f>+SUMIFS(Resultados_Dic3!AH$3:AH$99980,Resultados_Dic3!$F$3:$F$99980,Produccion_UO!$K1144,Resultados_Dic3!$D$3:$D$99980,Produccion_UO!$L$1131,Resultados_Dic3!$E$3:$E$99980,Produccion_UO!$J1144,Resultados_Dic3!$A$3:$A$99980,Produccion_UO!$H1144)*$J$1142</f>
        <v>0</v>
      </c>
      <c r="AN1144" s="22">
        <f>+SUMIFS(Resultados_Dic3!AI$3:AI$99980,Resultados_Dic3!$F$3:$F$99980,Produccion_UO!$K1144,Resultados_Dic3!$D$3:$D$99980,Produccion_UO!$L$1131,Resultados_Dic3!$E$3:$E$99980,Produccion_UO!$J1144,Resultados_Dic3!$A$3:$A$99980,Produccion_UO!$H1144)*$J$1142</f>
        <v>0</v>
      </c>
      <c r="AO1144" s="22">
        <f>+SUMIFS(Resultados_Dic3!AJ$3:AJ$99980,Resultados_Dic3!$F$3:$F$99980,Produccion_UO!$K1144,Resultados_Dic3!$D$3:$D$99980,Produccion_UO!$L$1131,Resultados_Dic3!$E$3:$E$99980,Produccion_UO!$J1144,Resultados_Dic3!$A$3:$A$99980,Produccion_UO!$H1144)*$J$1142</f>
        <v>0</v>
      </c>
      <c r="AP1144" s="22">
        <f>+SUMIFS(Resultados_Dic3!AK$3:AK$99980,Resultados_Dic3!$F$3:$F$99980,Produccion_UO!$K1144,Resultados_Dic3!$D$3:$D$99980,Produccion_UO!$L$1131,Resultados_Dic3!$E$3:$E$99980,Produccion_UO!$J1144,Resultados_Dic3!$A$3:$A$99980,Produccion_UO!$H1144)*$J$1142</f>
        <v>0</v>
      </c>
      <c r="AQ1144" s="22">
        <f>+SUMIFS(Resultados_Dic3!AL$3:AL$99980,Resultados_Dic3!$F$3:$F$99980,Produccion_UO!$K1144,Resultados_Dic3!$D$3:$D$99980,Produccion_UO!$L$1131,Resultados_Dic3!$E$3:$E$99980,Produccion_UO!$J1144,Resultados_Dic3!$A$3:$A$99980,Produccion_UO!$H1144)*$J$1142</f>
        <v>0</v>
      </c>
      <c r="AR1144" s="22">
        <f>+SUMIFS(Resultados_Dic3!AM$3:AM$99980,Resultados_Dic3!$F$3:$F$99980,Produccion_UO!$K1144,Resultados_Dic3!$D$3:$D$99980,Produccion_UO!$L$1131,Resultados_Dic3!$E$3:$E$99980,Produccion_UO!$J1144,Resultados_Dic3!$A$3:$A$99980,Produccion_UO!$H1144)*$J$1142</f>
        <v>0</v>
      </c>
    </row>
    <row r="1145" spans="6:44" x14ac:dyDescent="0.25">
      <c r="H1145" s="17" t="str">
        <f t="shared" si="320"/>
        <v>DIC7</v>
      </c>
      <c r="I1145" s="24"/>
      <c r="J1145" s="24"/>
      <c r="K1145" s="315"/>
      <c r="L1145" s="305" t="s">
        <v>697</v>
      </c>
      <c r="M1145" s="22">
        <f>+SUM(M1146:M1147)</f>
        <v>0</v>
      </c>
      <c r="N1145" s="22">
        <f t="shared" ref="N1145:AR1145" si="321">+SUM(N1146:N1147)</f>
        <v>0</v>
      </c>
      <c r="O1145" s="22">
        <f t="shared" si="321"/>
        <v>0</v>
      </c>
      <c r="P1145" s="22">
        <f t="shared" si="321"/>
        <v>0</v>
      </c>
      <c r="Q1145" s="22">
        <f t="shared" si="321"/>
        <v>0</v>
      </c>
      <c r="R1145" s="22">
        <f t="shared" si="321"/>
        <v>0</v>
      </c>
      <c r="S1145" s="22">
        <f t="shared" si="321"/>
        <v>0</v>
      </c>
      <c r="T1145" s="22">
        <f t="shared" si="321"/>
        <v>0</v>
      </c>
      <c r="U1145" s="22">
        <f t="shared" si="321"/>
        <v>0</v>
      </c>
      <c r="V1145" s="22">
        <f t="shared" si="321"/>
        <v>0</v>
      </c>
      <c r="W1145" s="22">
        <f t="shared" si="321"/>
        <v>0</v>
      </c>
      <c r="X1145" s="22">
        <f t="shared" si="321"/>
        <v>0</v>
      </c>
      <c r="Y1145" s="22">
        <f t="shared" si="321"/>
        <v>0</v>
      </c>
      <c r="Z1145" s="22">
        <f t="shared" si="321"/>
        <v>0</v>
      </c>
      <c r="AA1145" s="22">
        <f t="shared" si="321"/>
        <v>0</v>
      </c>
      <c r="AB1145" s="22">
        <f t="shared" si="321"/>
        <v>0</v>
      </c>
      <c r="AC1145" s="22">
        <f t="shared" si="321"/>
        <v>0</v>
      </c>
      <c r="AD1145" s="22">
        <f t="shared" si="321"/>
        <v>0</v>
      </c>
      <c r="AE1145" s="22">
        <f t="shared" si="321"/>
        <v>0</v>
      </c>
      <c r="AF1145" s="22">
        <f t="shared" si="321"/>
        <v>0</v>
      </c>
      <c r="AG1145" s="22">
        <f t="shared" si="321"/>
        <v>0</v>
      </c>
      <c r="AH1145" s="22">
        <f t="shared" si="321"/>
        <v>0</v>
      </c>
      <c r="AI1145" s="22">
        <f t="shared" si="321"/>
        <v>0</v>
      </c>
      <c r="AJ1145" s="22">
        <f t="shared" si="321"/>
        <v>0</v>
      </c>
      <c r="AK1145" s="22">
        <f t="shared" si="321"/>
        <v>0</v>
      </c>
      <c r="AL1145" s="22">
        <f t="shared" si="321"/>
        <v>0</v>
      </c>
      <c r="AM1145" s="22">
        <f t="shared" si="321"/>
        <v>0</v>
      </c>
      <c r="AN1145" s="22">
        <f t="shared" si="321"/>
        <v>0</v>
      </c>
      <c r="AO1145" s="22">
        <f t="shared" si="321"/>
        <v>0</v>
      </c>
      <c r="AP1145" s="22">
        <f t="shared" si="321"/>
        <v>0</v>
      </c>
      <c r="AQ1145" s="22">
        <f t="shared" si="321"/>
        <v>0</v>
      </c>
      <c r="AR1145" s="22">
        <f t="shared" si="321"/>
        <v>0</v>
      </c>
    </row>
    <row r="1146" spans="6:44" x14ac:dyDescent="0.25">
      <c r="H1146" s="17" t="str">
        <f t="shared" si="320"/>
        <v>DIC7</v>
      </c>
      <c r="I1146" s="24"/>
      <c r="J1146" s="24" t="s">
        <v>33</v>
      </c>
      <c r="K1146" s="315" t="s">
        <v>270</v>
      </c>
      <c r="L1146" s="316" t="s">
        <v>270</v>
      </c>
      <c r="M1146" s="22">
        <f>+SUMIFS(Resultados_Dic3!H$3:H$99980,Resultados_Dic3!$F$3:$F$99980,Produccion_UO!$K1146,Resultados_Dic3!$D$3:$D$99980,Produccion_UO!$K$1131,Resultados_Dic3!$E$3:$E$99980,Produccion_UO!$J1146,Resultados_Dic3!$A$3:$A$99980,Produccion_UO!$H1146)*$J$1142</f>
        <v>0</v>
      </c>
      <c r="N1146" s="22">
        <f>+SUMIFS(Resultados_Dic3!I$3:I$99980,Resultados_Dic3!$F$3:$F$99980,Produccion_UO!$K1146,Resultados_Dic3!$D$3:$D$99980,Produccion_UO!$K$1131,Resultados_Dic3!$E$3:$E$99980,Produccion_UO!$J1146,Resultados_Dic3!$A$3:$A$99980,Produccion_UO!$H1146)*$J$1142</f>
        <v>0</v>
      </c>
      <c r="O1146" s="22">
        <f>+SUMIFS(Resultados_Dic3!J$3:J$99980,Resultados_Dic3!$F$3:$F$99980,Produccion_UO!$K1146,Resultados_Dic3!$D$3:$D$99980,Produccion_UO!$K$1131,Resultados_Dic3!$E$3:$E$99980,Produccion_UO!$J1146,Resultados_Dic3!$A$3:$A$99980,Produccion_UO!$H1146)*$J$1142</f>
        <v>0</v>
      </c>
      <c r="P1146" s="22">
        <f>+SUMIFS(Resultados_Dic3!K$3:K$99980,Resultados_Dic3!$F$3:$F$99980,Produccion_UO!$K1146,Resultados_Dic3!$D$3:$D$99980,Produccion_UO!$K$1131,Resultados_Dic3!$E$3:$E$99980,Produccion_UO!$J1146,Resultados_Dic3!$A$3:$A$99980,Produccion_UO!$H1146)*$J$1142</f>
        <v>0</v>
      </c>
      <c r="Q1146" s="22">
        <f>+SUMIFS(Resultados_Dic3!L$3:L$99980,Resultados_Dic3!$F$3:$F$99980,Produccion_UO!$K1146,Resultados_Dic3!$D$3:$D$99980,Produccion_UO!$K$1131,Resultados_Dic3!$E$3:$E$99980,Produccion_UO!$J1146,Resultados_Dic3!$A$3:$A$99980,Produccion_UO!$H1146)*$J$1142</f>
        <v>0</v>
      </c>
      <c r="R1146" s="22">
        <f>+SUMIFS(Resultados_Dic3!M$3:M$99980,Resultados_Dic3!$F$3:$F$99980,Produccion_UO!$K1146,Resultados_Dic3!$D$3:$D$99980,Produccion_UO!$K$1131,Resultados_Dic3!$E$3:$E$99980,Produccion_UO!$J1146,Resultados_Dic3!$A$3:$A$99980,Produccion_UO!$H1146)*$J$1142</f>
        <v>0</v>
      </c>
      <c r="S1146" s="22">
        <f>+SUMIFS(Resultados_Dic3!N$3:N$99980,Resultados_Dic3!$F$3:$F$99980,Produccion_UO!$K1146,Resultados_Dic3!$D$3:$D$99980,Produccion_UO!$K$1131,Resultados_Dic3!$E$3:$E$99980,Produccion_UO!$J1146,Resultados_Dic3!$A$3:$A$99980,Produccion_UO!$H1146)*$J$1142</f>
        <v>0</v>
      </c>
      <c r="T1146" s="22">
        <f>+SUMIFS(Resultados_Dic3!O$3:O$99980,Resultados_Dic3!$F$3:$F$99980,Produccion_UO!$K1146,Resultados_Dic3!$D$3:$D$99980,Produccion_UO!$K$1131,Resultados_Dic3!$E$3:$E$99980,Produccion_UO!$J1146,Resultados_Dic3!$A$3:$A$99980,Produccion_UO!$H1146)*$J$1142</f>
        <v>0</v>
      </c>
      <c r="U1146" s="22">
        <f>+SUMIFS(Resultados_Dic3!P$3:P$99980,Resultados_Dic3!$F$3:$F$99980,Produccion_UO!$K1146,Resultados_Dic3!$D$3:$D$99980,Produccion_UO!$K$1131,Resultados_Dic3!$E$3:$E$99980,Produccion_UO!$J1146,Resultados_Dic3!$A$3:$A$99980,Produccion_UO!$H1146)*$J$1142</f>
        <v>0</v>
      </c>
      <c r="V1146" s="22">
        <f>+SUMIFS(Resultados_Dic3!Q$3:Q$99980,Resultados_Dic3!$F$3:$F$99980,Produccion_UO!$K1146,Resultados_Dic3!$D$3:$D$99980,Produccion_UO!$K$1131,Resultados_Dic3!$E$3:$E$99980,Produccion_UO!$J1146,Resultados_Dic3!$A$3:$A$99980,Produccion_UO!$H1146)*$J$1142</f>
        <v>0</v>
      </c>
      <c r="W1146" s="22">
        <f>+SUMIFS(Resultados_Dic3!R$3:R$99980,Resultados_Dic3!$F$3:$F$99980,Produccion_UO!$K1146,Resultados_Dic3!$D$3:$D$99980,Produccion_UO!$K$1131,Resultados_Dic3!$E$3:$E$99980,Produccion_UO!$J1146,Resultados_Dic3!$A$3:$A$99980,Produccion_UO!$H1146)*$J$1142</f>
        <v>0</v>
      </c>
      <c r="X1146" s="22">
        <f>+SUMIFS(Resultados_Dic3!S$3:S$99980,Resultados_Dic3!$F$3:$F$99980,Produccion_UO!$K1146,Resultados_Dic3!$D$3:$D$99980,Produccion_UO!$K$1131,Resultados_Dic3!$E$3:$E$99980,Produccion_UO!$J1146,Resultados_Dic3!$A$3:$A$99980,Produccion_UO!$H1146)*$J$1142</f>
        <v>0</v>
      </c>
      <c r="Y1146" s="22">
        <f>+SUMIFS(Resultados_Dic3!T$3:T$99980,Resultados_Dic3!$F$3:$F$99980,Produccion_UO!$K1146,Resultados_Dic3!$D$3:$D$99980,Produccion_UO!$K$1131,Resultados_Dic3!$E$3:$E$99980,Produccion_UO!$J1146,Resultados_Dic3!$A$3:$A$99980,Produccion_UO!$H1146)*$J$1142</f>
        <v>0</v>
      </c>
      <c r="Z1146" s="22">
        <f>+SUMIFS(Resultados_Dic3!U$3:U$99980,Resultados_Dic3!$F$3:$F$99980,Produccion_UO!$K1146,Resultados_Dic3!$D$3:$D$99980,Produccion_UO!$K$1131,Resultados_Dic3!$E$3:$E$99980,Produccion_UO!$J1146,Resultados_Dic3!$A$3:$A$99980,Produccion_UO!$H1146)*$J$1142</f>
        <v>0</v>
      </c>
      <c r="AA1146" s="22">
        <f>+SUMIFS(Resultados_Dic3!V$3:V$99980,Resultados_Dic3!$F$3:$F$99980,Produccion_UO!$K1146,Resultados_Dic3!$D$3:$D$99980,Produccion_UO!$K$1131,Resultados_Dic3!$E$3:$E$99980,Produccion_UO!$J1146,Resultados_Dic3!$A$3:$A$99980,Produccion_UO!$H1146)*$J$1142</f>
        <v>0</v>
      </c>
      <c r="AB1146" s="22">
        <f>+SUMIFS(Resultados_Dic3!W$3:W$99980,Resultados_Dic3!$F$3:$F$99980,Produccion_UO!$K1146,Resultados_Dic3!$D$3:$D$99980,Produccion_UO!$K$1131,Resultados_Dic3!$E$3:$E$99980,Produccion_UO!$J1146,Resultados_Dic3!$A$3:$A$99980,Produccion_UO!$H1146)*$J$1142</f>
        <v>0</v>
      </c>
      <c r="AC1146" s="22">
        <f>+SUMIFS(Resultados_Dic3!X$3:X$99980,Resultados_Dic3!$F$3:$F$99980,Produccion_UO!$K1146,Resultados_Dic3!$D$3:$D$99980,Produccion_UO!$K$1131,Resultados_Dic3!$E$3:$E$99980,Produccion_UO!$J1146,Resultados_Dic3!$A$3:$A$99980,Produccion_UO!$H1146)*$J$1142</f>
        <v>0</v>
      </c>
      <c r="AD1146" s="22">
        <f>+SUMIFS(Resultados_Dic3!Y$3:Y$99980,Resultados_Dic3!$F$3:$F$99980,Produccion_UO!$K1146,Resultados_Dic3!$D$3:$D$99980,Produccion_UO!$K$1131,Resultados_Dic3!$E$3:$E$99980,Produccion_UO!$J1146,Resultados_Dic3!$A$3:$A$99980,Produccion_UO!$H1146)*$J$1142</f>
        <v>0</v>
      </c>
      <c r="AE1146" s="22">
        <f>+SUMIFS(Resultados_Dic3!Z$3:Z$99980,Resultados_Dic3!$F$3:$F$99980,Produccion_UO!$K1146,Resultados_Dic3!$D$3:$D$99980,Produccion_UO!$K$1131,Resultados_Dic3!$E$3:$E$99980,Produccion_UO!$J1146,Resultados_Dic3!$A$3:$A$99980,Produccion_UO!$H1146)*$J$1142</f>
        <v>0</v>
      </c>
      <c r="AF1146" s="22">
        <f>+SUMIFS(Resultados_Dic3!AA$3:AA$99980,Resultados_Dic3!$F$3:$F$99980,Produccion_UO!$K1146,Resultados_Dic3!$D$3:$D$99980,Produccion_UO!$K$1131,Resultados_Dic3!$E$3:$E$99980,Produccion_UO!$J1146,Resultados_Dic3!$A$3:$A$99980,Produccion_UO!$H1146)*$J$1142</f>
        <v>0</v>
      </c>
      <c r="AG1146" s="22">
        <f>+SUMIFS(Resultados_Dic3!AB$3:AB$99980,Resultados_Dic3!$F$3:$F$99980,Produccion_UO!$K1146,Resultados_Dic3!$D$3:$D$99980,Produccion_UO!$K$1131,Resultados_Dic3!$E$3:$E$99980,Produccion_UO!$J1146,Resultados_Dic3!$A$3:$A$99980,Produccion_UO!$H1146)*$J$1142</f>
        <v>0</v>
      </c>
      <c r="AH1146" s="22">
        <f>+SUMIFS(Resultados_Dic3!AC$3:AC$99980,Resultados_Dic3!$F$3:$F$99980,Produccion_UO!$K1146,Resultados_Dic3!$D$3:$D$99980,Produccion_UO!$K$1131,Resultados_Dic3!$E$3:$E$99980,Produccion_UO!$J1146,Resultados_Dic3!$A$3:$A$99980,Produccion_UO!$H1146)*$J$1142</f>
        <v>0</v>
      </c>
      <c r="AI1146" s="22">
        <f>+SUMIFS(Resultados_Dic3!AD$3:AD$99980,Resultados_Dic3!$F$3:$F$99980,Produccion_UO!$K1146,Resultados_Dic3!$D$3:$D$99980,Produccion_UO!$K$1131,Resultados_Dic3!$E$3:$E$99980,Produccion_UO!$J1146,Resultados_Dic3!$A$3:$A$99980,Produccion_UO!$H1146)*$J$1142</f>
        <v>0</v>
      </c>
      <c r="AJ1146" s="22">
        <f>+SUMIFS(Resultados_Dic3!AE$3:AE$99980,Resultados_Dic3!$F$3:$F$99980,Produccion_UO!$K1146,Resultados_Dic3!$D$3:$D$99980,Produccion_UO!$K$1131,Resultados_Dic3!$E$3:$E$99980,Produccion_UO!$J1146,Resultados_Dic3!$A$3:$A$99980,Produccion_UO!$H1146)*$J$1142</f>
        <v>0</v>
      </c>
      <c r="AK1146" s="22">
        <f>+SUMIFS(Resultados_Dic3!AF$3:AF$99980,Resultados_Dic3!$F$3:$F$99980,Produccion_UO!$K1146,Resultados_Dic3!$D$3:$D$99980,Produccion_UO!$K$1131,Resultados_Dic3!$E$3:$E$99980,Produccion_UO!$J1146,Resultados_Dic3!$A$3:$A$99980,Produccion_UO!$H1146)*$J$1142</f>
        <v>0</v>
      </c>
      <c r="AL1146" s="22">
        <f>+SUMIFS(Resultados_Dic3!AG$3:AG$99980,Resultados_Dic3!$F$3:$F$99980,Produccion_UO!$K1146,Resultados_Dic3!$D$3:$D$99980,Produccion_UO!$K$1131,Resultados_Dic3!$E$3:$E$99980,Produccion_UO!$J1146,Resultados_Dic3!$A$3:$A$99980,Produccion_UO!$H1146)*$J$1142</f>
        <v>0</v>
      </c>
      <c r="AM1146" s="22">
        <f>+SUMIFS(Resultados_Dic3!AH$3:AH$99980,Resultados_Dic3!$F$3:$F$99980,Produccion_UO!$K1146,Resultados_Dic3!$D$3:$D$99980,Produccion_UO!$K$1131,Resultados_Dic3!$E$3:$E$99980,Produccion_UO!$J1146,Resultados_Dic3!$A$3:$A$99980,Produccion_UO!$H1146)*$J$1142</f>
        <v>0</v>
      </c>
      <c r="AN1146" s="22">
        <f>+SUMIFS(Resultados_Dic3!AI$3:AI$99980,Resultados_Dic3!$F$3:$F$99980,Produccion_UO!$K1146,Resultados_Dic3!$D$3:$D$99980,Produccion_UO!$K$1131,Resultados_Dic3!$E$3:$E$99980,Produccion_UO!$J1146,Resultados_Dic3!$A$3:$A$99980,Produccion_UO!$H1146)*$J$1142</f>
        <v>0</v>
      </c>
      <c r="AO1146" s="22">
        <f>+SUMIFS(Resultados_Dic3!AJ$3:AJ$99980,Resultados_Dic3!$F$3:$F$99980,Produccion_UO!$K1146,Resultados_Dic3!$D$3:$D$99980,Produccion_UO!$K$1131,Resultados_Dic3!$E$3:$E$99980,Produccion_UO!$J1146,Resultados_Dic3!$A$3:$A$99980,Produccion_UO!$H1146)*$J$1142</f>
        <v>0</v>
      </c>
      <c r="AP1146" s="22">
        <f>+SUMIFS(Resultados_Dic3!AK$3:AK$99980,Resultados_Dic3!$F$3:$F$99980,Produccion_UO!$K1146,Resultados_Dic3!$D$3:$D$99980,Produccion_UO!$K$1131,Resultados_Dic3!$E$3:$E$99980,Produccion_UO!$J1146,Resultados_Dic3!$A$3:$A$99980,Produccion_UO!$H1146)*$J$1142</f>
        <v>0</v>
      </c>
      <c r="AQ1146" s="22">
        <f>+SUMIFS(Resultados_Dic3!AL$3:AL$99980,Resultados_Dic3!$F$3:$F$99980,Produccion_UO!$K1146,Resultados_Dic3!$D$3:$D$99980,Produccion_UO!$K$1131,Resultados_Dic3!$E$3:$E$99980,Produccion_UO!$J1146,Resultados_Dic3!$A$3:$A$99980,Produccion_UO!$H1146)*$J$1142</f>
        <v>0</v>
      </c>
      <c r="AR1146" s="22">
        <f>+SUMIFS(Resultados_Dic3!AM$3:AM$99980,Resultados_Dic3!$F$3:$F$99980,Produccion_UO!$K1146,Resultados_Dic3!$D$3:$D$99980,Produccion_UO!$K$1131,Resultados_Dic3!$E$3:$E$99980,Produccion_UO!$J1146,Resultados_Dic3!$A$3:$A$99980,Produccion_UO!$H1146)*$J$1142</f>
        <v>0</v>
      </c>
    </row>
    <row r="1147" spans="6:44" x14ac:dyDescent="0.25">
      <c r="H1147" s="17" t="str">
        <f t="shared" si="320"/>
        <v>DIC7</v>
      </c>
      <c r="I1147" s="24"/>
      <c r="J1147" s="24" t="s">
        <v>33</v>
      </c>
      <c r="K1147" s="315" t="s">
        <v>271</v>
      </c>
      <c r="L1147" s="316" t="s">
        <v>271</v>
      </c>
      <c r="M1147" s="22">
        <f>+SUMIFS(Resultados_Dic3!H$3:H$99980,Resultados_Dic3!$F$3:$F$99980,Produccion_UO!$K1147,Resultados_Dic3!$D$3:$D$99980,Produccion_UO!$K$1131,Resultados_Dic3!$E$3:$E$99980,Produccion_UO!$J1147,Resultados_Dic3!$A$3:$A$99980,Produccion_UO!$H1147)*$J$1142</f>
        <v>0</v>
      </c>
      <c r="N1147" s="22">
        <f>+SUMIFS(Resultados_Dic3!I$3:I$99980,Resultados_Dic3!$F$3:$F$99980,Produccion_UO!$K1147,Resultados_Dic3!$D$3:$D$99980,Produccion_UO!$K$1131,Resultados_Dic3!$E$3:$E$99980,Produccion_UO!$J1147,Resultados_Dic3!$A$3:$A$99980,Produccion_UO!$H1147)*$J$1142</f>
        <v>0</v>
      </c>
      <c r="O1147" s="22">
        <f>+SUMIFS(Resultados_Dic3!J$3:J$99980,Resultados_Dic3!$F$3:$F$99980,Produccion_UO!$K1147,Resultados_Dic3!$D$3:$D$99980,Produccion_UO!$K$1131,Resultados_Dic3!$E$3:$E$99980,Produccion_UO!$J1147,Resultados_Dic3!$A$3:$A$99980,Produccion_UO!$H1147)*$J$1142</f>
        <v>0</v>
      </c>
      <c r="P1147" s="22">
        <f>+SUMIFS(Resultados_Dic3!K$3:K$99980,Resultados_Dic3!$F$3:$F$99980,Produccion_UO!$K1147,Resultados_Dic3!$D$3:$D$99980,Produccion_UO!$K$1131,Resultados_Dic3!$E$3:$E$99980,Produccion_UO!$J1147,Resultados_Dic3!$A$3:$A$99980,Produccion_UO!$H1147)*$J$1142</f>
        <v>0</v>
      </c>
      <c r="Q1147" s="22">
        <f>+SUMIFS(Resultados_Dic3!L$3:L$99980,Resultados_Dic3!$F$3:$F$99980,Produccion_UO!$K1147,Resultados_Dic3!$D$3:$D$99980,Produccion_UO!$K$1131,Resultados_Dic3!$E$3:$E$99980,Produccion_UO!$J1147,Resultados_Dic3!$A$3:$A$99980,Produccion_UO!$H1147)*$J$1142</f>
        <v>0</v>
      </c>
      <c r="R1147" s="22">
        <f>+SUMIFS(Resultados_Dic3!M$3:M$99980,Resultados_Dic3!$F$3:$F$99980,Produccion_UO!$K1147,Resultados_Dic3!$D$3:$D$99980,Produccion_UO!$K$1131,Resultados_Dic3!$E$3:$E$99980,Produccion_UO!$J1147,Resultados_Dic3!$A$3:$A$99980,Produccion_UO!$H1147)*$J$1142</f>
        <v>0</v>
      </c>
      <c r="S1147" s="22">
        <f>+SUMIFS(Resultados_Dic3!N$3:N$99980,Resultados_Dic3!$F$3:$F$99980,Produccion_UO!$K1147,Resultados_Dic3!$D$3:$D$99980,Produccion_UO!$K$1131,Resultados_Dic3!$E$3:$E$99980,Produccion_UO!$J1147,Resultados_Dic3!$A$3:$A$99980,Produccion_UO!$H1147)*$J$1142</f>
        <v>0</v>
      </c>
      <c r="T1147" s="22">
        <f>+SUMIFS(Resultados_Dic3!O$3:O$99980,Resultados_Dic3!$F$3:$F$99980,Produccion_UO!$K1147,Resultados_Dic3!$D$3:$D$99980,Produccion_UO!$K$1131,Resultados_Dic3!$E$3:$E$99980,Produccion_UO!$J1147,Resultados_Dic3!$A$3:$A$99980,Produccion_UO!$H1147)*$J$1142</f>
        <v>0</v>
      </c>
      <c r="U1147" s="22">
        <f>+SUMIFS(Resultados_Dic3!P$3:P$99980,Resultados_Dic3!$F$3:$F$99980,Produccion_UO!$K1147,Resultados_Dic3!$D$3:$D$99980,Produccion_UO!$K$1131,Resultados_Dic3!$E$3:$E$99980,Produccion_UO!$J1147,Resultados_Dic3!$A$3:$A$99980,Produccion_UO!$H1147)*$J$1142</f>
        <v>0</v>
      </c>
      <c r="V1147" s="22">
        <f>+SUMIFS(Resultados_Dic3!Q$3:Q$99980,Resultados_Dic3!$F$3:$F$99980,Produccion_UO!$K1147,Resultados_Dic3!$D$3:$D$99980,Produccion_UO!$K$1131,Resultados_Dic3!$E$3:$E$99980,Produccion_UO!$J1147,Resultados_Dic3!$A$3:$A$99980,Produccion_UO!$H1147)*$J$1142</f>
        <v>0</v>
      </c>
      <c r="W1147" s="22">
        <f>+SUMIFS(Resultados_Dic3!R$3:R$99980,Resultados_Dic3!$F$3:$F$99980,Produccion_UO!$K1147,Resultados_Dic3!$D$3:$D$99980,Produccion_UO!$K$1131,Resultados_Dic3!$E$3:$E$99980,Produccion_UO!$J1147,Resultados_Dic3!$A$3:$A$99980,Produccion_UO!$H1147)*$J$1142</f>
        <v>0</v>
      </c>
      <c r="X1147" s="22">
        <f>+SUMIFS(Resultados_Dic3!S$3:S$99980,Resultados_Dic3!$F$3:$F$99980,Produccion_UO!$K1147,Resultados_Dic3!$D$3:$D$99980,Produccion_UO!$K$1131,Resultados_Dic3!$E$3:$E$99980,Produccion_UO!$J1147,Resultados_Dic3!$A$3:$A$99980,Produccion_UO!$H1147)*$J$1142</f>
        <v>0</v>
      </c>
      <c r="Y1147" s="22">
        <f>+SUMIFS(Resultados_Dic3!T$3:T$99980,Resultados_Dic3!$F$3:$F$99980,Produccion_UO!$K1147,Resultados_Dic3!$D$3:$D$99980,Produccion_UO!$K$1131,Resultados_Dic3!$E$3:$E$99980,Produccion_UO!$J1147,Resultados_Dic3!$A$3:$A$99980,Produccion_UO!$H1147)*$J$1142</f>
        <v>0</v>
      </c>
      <c r="Z1147" s="22">
        <f>+SUMIFS(Resultados_Dic3!U$3:U$99980,Resultados_Dic3!$F$3:$F$99980,Produccion_UO!$K1147,Resultados_Dic3!$D$3:$D$99980,Produccion_UO!$K$1131,Resultados_Dic3!$E$3:$E$99980,Produccion_UO!$J1147,Resultados_Dic3!$A$3:$A$99980,Produccion_UO!$H1147)*$J$1142</f>
        <v>0</v>
      </c>
      <c r="AA1147" s="22">
        <f>+SUMIFS(Resultados_Dic3!V$3:V$99980,Resultados_Dic3!$F$3:$F$99980,Produccion_UO!$K1147,Resultados_Dic3!$D$3:$D$99980,Produccion_UO!$K$1131,Resultados_Dic3!$E$3:$E$99980,Produccion_UO!$J1147,Resultados_Dic3!$A$3:$A$99980,Produccion_UO!$H1147)*$J$1142</f>
        <v>0</v>
      </c>
      <c r="AB1147" s="22">
        <f>+SUMIFS(Resultados_Dic3!W$3:W$99980,Resultados_Dic3!$F$3:$F$99980,Produccion_UO!$K1147,Resultados_Dic3!$D$3:$D$99980,Produccion_UO!$K$1131,Resultados_Dic3!$E$3:$E$99980,Produccion_UO!$J1147,Resultados_Dic3!$A$3:$A$99980,Produccion_UO!$H1147)*$J$1142</f>
        <v>0</v>
      </c>
      <c r="AC1147" s="22">
        <f>+SUMIFS(Resultados_Dic3!X$3:X$99980,Resultados_Dic3!$F$3:$F$99980,Produccion_UO!$K1147,Resultados_Dic3!$D$3:$D$99980,Produccion_UO!$K$1131,Resultados_Dic3!$E$3:$E$99980,Produccion_UO!$J1147,Resultados_Dic3!$A$3:$A$99980,Produccion_UO!$H1147)*$J$1142</f>
        <v>0</v>
      </c>
      <c r="AD1147" s="22">
        <f>+SUMIFS(Resultados_Dic3!Y$3:Y$99980,Resultados_Dic3!$F$3:$F$99980,Produccion_UO!$K1147,Resultados_Dic3!$D$3:$D$99980,Produccion_UO!$K$1131,Resultados_Dic3!$E$3:$E$99980,Produccion_UO!$J1147,Resultados_Dic3!$A$3:$A$99980,Produccion_UO!$H1147)*$J$1142</f>
        <v>0</v>
      </c>
      <c r="AE1147" s="22">
        <f>+SUMIFS(Resultados_Dic3!Z$3:Z$99980,Resultados_Dic3!$F$3:$F$99980,Produccion_UO!$K1147,Resultados_Dic3!$D$3:$D$99980,Produccion_UO!$K$1131,Resultados_Dic3!$E$3:$E$99980,Produccion_UO!$J1147,Resultados_Dic3!$A$3:$A$99980,Produccion_UO!$H1147)*$J$1142</f>
        <v>0</v>
      </c>
      <c r="AF1147" s="22">
        <f>+SUMIFS(Resultados_Dic3!AA$3:AA$99980,Resultados_Dic3!$F$3:$F$99980,Produccion_UO!$K1147,Resultados_Dic3!$D$3:$D$99980,Produccion_UO!$K$1131,Resultados_Dic3!$E$3:$E$99980,Produccion_UO!$J1147,Resultados_Dic3!$A$3:$A$99980,Produccion_UO!$H1147)*$J$1142</f>
        <v>0</v>
      </c>
      <c r="AG1147" s="22">
        <f>+SUMIFS(Resultados_Dic3!AB$3:AB$99980,Resultados_Dic3!$F$3:$F$99980,Produccion_UO!$K1147,Resultados_Dic3!$D$3:$D$99980,Produccion_UO!$K$1131,Resultados_Dic3!$E$3:$E$99980,Produccion_UO!$J1147,Resultados_Dic3!$A$3:$A$99980,Produccion_UO!$H1147)*$J$1142</f>
        <v>0</v>
      </c>
      <c r="AH1147" s="22">
        <f>+SUMIFS(Resultados_Dic3!AC$3:AC$99980,Resultados_Dic3!$F$3:$F$99980,Produccion_UO!$K1147,Resultados_Dic3!$D$3:$D$99980,Produccion_UO!$K$1131,Resultados_Dic3!$E$3:$E$99980,Produccion_UO!$J1147,Resultados_Dic3!$A$3:$A$99980,Produccion_UO!$H1147)*$J$1142</f>
        <v>0</v>
      </c>
      <c r="AI1147" s="22">
        <f>+SUMIFS(Resultados_Dic3!AD$3:AD$99980,Resultados_Dic3!$F$3:$F$99980,Produccion_UO!$K1147,Resultados_Dic3!$D$3:$D$99980,Produccion_UO!$K$1131,Resultados_Dic3!$E$3:$E$99980,Produccion_UO!$J1147,Resultados_Dic3!$A$3:$A$99980,Produccion_UO!$H1147)*$J$1142</f>
        <v>0</v>
      </c>
      <c r="AJ1147" s="22">
        <f>+SUMIFS(Resultados_Dic3!AE$3:AE$99980,Resultados_Dic3!$F$3:$F$99980,Produccion_UO!$K1147,Resultados_Dic3!$D$3:$D$99980,Produccion_UO!$K$1131,Resultados_Dic3!$E$3:$E$99980,Produccion_UO!$J1147,Resultados_Dic3!$A$3:$A$99980,Produccion_UO!$H1147)*$J$1142</f>
        <v>0</v>
      </c>
      <c r="AK1147" s="22">
        <f>+SUMIFS(Resultados_Dic3!AF$3:AF$99980,Resultados_Dic3!$F$3:$F$99980,Produccion_UO!$K1147,Resultados_Dic3!$D$3:$D$99980,Produccion_UO!$K$1131,Resultados_Dic3!$E$3:$E$99980,Produccion_UO!$J1147,Resultados_Dic3!$A$3:$A$99980,Produccion_UO!$H1147)*$J$1142</f>
        <v>0</v>
      </c>
      <c r="AL1147" s="22">
        <f>+SUMIFS(Resultados_Dic3!AG$3:AG$99980,Resultados_Dic3!$F$3:$F$99980,Produccion_UO!$K1147,Resultados_Dic3!$D$3:$D$99980,Produccion_UO!$K$1131,Resultados_Dic3!$E$3:$E$99980,Produccion_UO!$J1147,Resultados_Dic3!$A$3:$A$99980,Produccion_UO!$H1147)*$J$1142</f>
        <v>0</v>
      </c>
      <c r="AM1147" s="22">
        <f>+SUMIFS(Resultados_Dic3!AH$3:AH$99980,Resultados_Dic3!$F$3:$F$99980,Produccion_UO!$K1147,Resultados_Dic3!$D$3:$D$99980,Produccion_UO!$K$1131,Resultados_Dic3!$E$3:$E$99980,Produccion_UO!$J1147,Resultados_Dic3!$A$3:$A$99980,Produccion_UO!$H1147)*$J$1142</f>
        <v>0</v>
      </c>
      <c r="AN1147" s="22">
        <f>+SUMIFS(Resultados_Dic3!AI$3:AI$99980,Resultados_Dic3!$F$3:$F$99980,Produccion_UO!$K1147,Resultados_Dic3!$D$3:$D$99980,Produccion_UO!$K$1131,Resultados_Dic3!$E$3:$E$99980,Produccion_UO!$J1147,Resultados_Dic3!$A$3:$A$99980,Produccion_UO!$H1147)*$J$1142</f>
        <v>0</v>
      </c>
      <c r="AO1147" s="22">
        <f>+SUMIFS(Resultados_Dic3!AJ$3:AJ$99980,Resultados_Dic3!$F$3:$F$99980,Produccion_UO!$K1147,Resultados_Dic3!$D$3:$D$99980,Produccion_UO!$K$1131,Resultados_Dic3!$E$3:$E$99980,Produccion_UO!$J1147,Resultados_Dic3!$A$3:$A$99980,Produccion_UO!$H1147)*$J$1142</f>
        <v>0</v>
      </c>
      <c r="AP1147" s="22">
        <f>+SUMIFS(Resultados_Dic3!AK$3:AK$99980,Resultados_Dic3!$F$3:$F$99980,Produccion_UO!$K1147,Resultados_Dic3!$D$3:$D$99980,Produccion_UO!$K$1131,Resultados_Dic3!$E$3:$E$99980,Produccion_UO!$J1147,Resultados_Dic3!$A$3:$A$99980,Produccion_UO!$H1147)*$J$1142</f>
        <v>0</v>
      </c>
      <c r="AQ1147" s="22">
        <f>+SUMIFS(Resultados_Dic3!AL$3:AL$99980,Resultados_Dic3!$F$3:$F$99980,Produccion_UO!$K1147,Resultados_Dic3!$D$3:$D$99980,Produccion_UO!$K$1131,Resultados_Dic3!$E$3:$E$99980,Produccion_UO!$J1147,Resultados_Dic3!$A$3:$A$99980,Produccion_UO!$H1147)*$J$1142</f>
        <v>0</v>
      </c>
      <c r="AR1147" s="22">
        <f>+SUMIFS(Resultados_Dic3!AM$3:AM$99980,Resultados_Dic3!$F$3:$F$99980,Produccion_UO!$K1147,Resultados_Dic3!$D$3:$D$99980,Produccion_UO!$K$1131,Resultados_Dic3!$E$3:$E$99980,Produccion_UO!$J1147,Resultados_Dic3!$A$3:$A$99980,Produccion_UO!$H1147)*$J$1142</f>
        <v>0</v>
      </c>
    </row>
    <row r="1148" spans="6:44" x14ac:dyDescent="0.25">
      <c r="H1148" s="17" t="str">
        <f t="shared" si="320"/>
        <v>DIC7</v>
      </c>
      <c r="K1148" s="317" t="s">
        <v>820</v>
      </c>
      <c r="L1148" s="313" t="s">
        <v>819</v>
      </c>
      <c r="M1148" s="22">
        <v>0</v>
      </c>
      <c r="N1148" s="22">
        <v>0</v>
      </c>
      <c r="O1148" s="22">
        <v>0</v>
      </c>
      <c r="P1148" s="22">
        <v>0</v>
      </c>
      <c r="Q1148" s="22">
        <v>0</v>
      </c>
      <c r="R1148" s="22">
        <v>0</v>
      </c>
      <c r="S1148" s="22">
        <v>0</v>
      </c>
      <c r="T1148" s="22">
        <v>0</v>
      </c>
      <c r="U1148" s="22">
        <v>0</v>
      </c>
      <c r="V1148" s="22">
        <v>0</v>
      </c>
      <c r="W1148" s="22">
        <v>0</v>
      </c>
      <c r="X1148" s="22">
        <v>0</v>
      </c>
      <c r="Y1148" s="22">
        <v>0</v>
      </c>
      <c r="Z1148" s="22">
        <v>0</v>
      </c>
      <c r="AA1148" s="22">
        <v>0</v>
      </c>
      <c r="AB1148" s="22">
        <v>0</v>
      </c>
      <c r="AC1148" s="22">
        <v>0</v>
      </c>
      <c r="AD1148" s="22">
        <v>0</v>
      </c>
      <c r="AE1148" s="22">
        <v>0</v>
      </c>
      <c r="AF1148" s="22">
        <v>0</v>
      </c>
      <c r="AG1148" s="22">
        <v>0</v>
      </c>
      <c r="AH1148" s="22">
        <v>0</v>
      </c>
      <c r="AI1148" s="22">
        <v>0</v>
      </c>
      <c r="AJ1148" s="22">
        <v>0</v>
      </c>
      <c r="AK1148" s="22">
        <v>0</v>
      </c>
      <c r="AL1148" s="22">
        <v>0</v>
      </c>
      <c r="AM1148" s="22">
        <v>0</v>
      </c>
      <c r="AN1148" s="22">
        <v>0</v>
      </c>
      <c r="AO1148" s="22">
        <v>0</v>
      </c>
      <c r="AP1148" s="22">
        <v>0</v>
      </c>
      <c r="AQ1148" s="22">
        <v>0</v>
      </c>
      <c r="AR1148" s="22">
        <v>0</v>
      </c>
    </row>
    <row r="1149" spans="6:44" x14ac:dyDescent="0.25">
      <c r="H1149" s="17" t="str">
        <f t="shared" si="320"/>
        <v>DIC7</v>
      </c>
      <c r="J1149" s="24" t="s">
        <v>63</v>
      </c>
      <c r="K1149" s="317" t="s">
        <v>242</v>
      </c>
      <c r="L1149" s="313" t="s">
        <v>698</v>
      </c>
      <c r="M1149" s="22">
        <f>+SUMIFS(Resultados_Dic3!H$3:H$99980,Resultados_Dic3!$F$3:$F$99980,Produccion_UO!$K1149,Resultados_Dic3!$D$3:$D$99980,Produccion_UO!$K$1131,Resultados_Dic3!$E$3:$E$99980,Produccion_UO!$J1149,Resultados_Dic3!$A$3:$A$99980,Produccion_UO!$H1149)*$J$1142</f>
        <v>0</v>
      </c>
      <c r="N1149" s="22">
        <f>+SUMIFS(Resultados_Dic3!I$3:I$99980,Resultados_Dic3!$F$3:$F$99980,Produccion_UO!$K1149,Resultados_Dic3!$D$3:$D$99980,Produccion_UO!$K$1131,Resultados_Dic3!$E$3:$E$99980,Produccion_UO!$J1149,Resultados_Dic3!$A$3:$A$99980,Produccion_UO!$H1149)*$J$1142</f>
        <v>0</v>
      </c>
      <c r="O1149" s="22">
        <f>+SUMIFS(Resultados_Dic3!J$3:J$99980,Resultados_Dic3!$F$3:$F$99980,Produccion_UO!$K1149,Resultados_Dic3!$D$3:$D$99980,Produccion_UO!$K$1131,Resultados_Dic3!$E$3:$E$99980,Produccion_UO!$J1149,Resultados_Dic3!$A$3:$A$99980,Produccion_UO!$H1149)*$J$1142</f>
        <v>0</v>
      </c>
      <c r="P1149" s="22">
        <f>+SUMIFS(Resultados_Dic3!K$3:K$99980,Resultados_Dic3!$F$3:$F$99980,Produccion_UO!$K1149,Resultados_Dic3!$D$3:$D$99980,Produccion_UO!$K$1131,Resultados_Dic3!$E$3:$E$99980,Produccion_UO!$J1149,Resultados_Dic3!$A$3:$A$99980,Produccion_UO!$H1149)*$J$1142</f>
        <v>0</v>
      </c>
      <c r="Q1149" s="22">
        <f>+SUMIFS(Resultados_Dic3!L$3:L$99980,Resultados_Dic3!$F$3:$F$99980,Produccion_UO!$K1149,Resultados_Dic3!$D$3:$D$99980,Produccion_UO!$K$1131,Resultados_Dic3!$E$3:$E$99980,Produccion_UO!$J1149,Resultados_Dic3!$A$3:$A$99980,Produccion_UO!$H1149)*$J$1142</f>
        <v>0</v>
      </c>
      <c r="R1149" s="22">
        <f>+SUMIFS(Resultados_Dic3!M$3:M$99980,Resultados_Dic3!$F$3:$F$99980,Produccion_UO!$K1149,Resultados_Dic3!$D$3:$D$99980,Produccion_UO!$K$1131,Resultados_Dic3!$E$3:$E$99980,Produccion_UO!$J1149,Resultados_Dic3!$A$3:$A$99980,Produccion_UO!$H1149)*$J$1142</f>
        <v>0</v>
      </c>
      <c r="S1149" s="22">
        <f>+SUMIFS(Resultados_Dic3!N$3:N$99980,Resultados_Dic3!$F$3:$F$99980,Produccion_UO!$K1149,Resultados_Dic3!$D$3:$D$99980,Produccion_UO!$K$1131,Resultados_Dic3!$E$3:$E$99980,Produccion_UO!$J1149,Resultados_Dic3!$A$3:$A$99980,Produccion_UO!$H1149)*$J$1142</f>
        <v>0</v>
      </c>
      <c r="T1149" s="22">
        <f>+SUMIFS(Resultados_Dic3!O$3:O$99980,Resultados_Dic3!$F$3:$F$99980,Produccion_UO!$K1149,Resultados_Dic3!$D$3:$D$99980,Produccion_UO!$K$1131,Resultados_Dic3!$E$3:$E$99980,Produccion_UO!$J1149,Resultados_Dic3!$A$3:$A$99980,Produccion_UO!$H1149)*$J$1142</f>
        <v>0</v>
      </c>
      <c r="U1149" s="22">
        <f>+SUMIFS(Resultados_Dic3!P$3:P$99980,Resultados_Dic3!$F$3:$F$99980,Produccion_UO!$K1149,Resultados_Dic3!$D$3:$D$99980,Produccion_UO!$K$1131,Resultados_Dic3!$E$3:$E$99980,Produccion_UO!$J1149,Resultados_Dic3!$A$3:$A$99980,Produccion_UO!$H1149)*$J$1142</f>
        <v>0</v>
      </c>
      <c r="V1149" s="22">
        <f>+SUMIFS(Resultados_Dic3!Q$3:Q$99980,Resultados_Dic3!$F$3:$F$99980,Produccion_UO!$K1149,Resultados_Dic3!$D$3:$D$99980,Produccion_UO!$K$1131,Resultados_Dic3!$E$3:$E$99980,Produccion_UO!$J1149,Resultados_Dic3!$A$3:$A$99980,Produccion_UO!$H1149)*$J$1142</f>
        <v>0</v>
      </c>
      <c r="W1149" s="22">
        <f>+SUMIFS(Resultados_Dic3!R$3:R$99980,Resultados_Dic3!$F$3:$F$99980,Produccion_UO!$K1149,Resultados_Dic3!$D$3:$D$99980,Produccion_UO!$K$1131,Resultados_Dic3!$E$3:$E$99980,Produccion_UO!$J1149,Resultados_Dic3!$A$3:$A$99980,Produccion_UO!$H1149)*$J$1142</f>
        <v>0</v>
      </c>
      <c r="X1149" s="22">
        <f>+SUMIFS(Resultados_Dic3!S$3:S$99980,Resultados_Dic3!$F$3:$F$99980,Produccion_UO!$K1149,Resultados_Dic3!$D$3:$D$99980,Produccion_UO!$K$1131,Resultados_Dic3!$E$3:$E$99980,Produccion_UO!$J1149,Resultados_Dic3!$A$3:$A$99980,Produccion_UO!$H1149)*$J$1142</f>
        <v>0</v>
      </c>
      <c r="Y1149" s="22">
        <f>+SUMIFS(Resultados_Dic3!T$3:T$99980,Resultados_Dic3!$F$3:$F$99980,Produccion_UO!$K1149,Resultados_Dic3!$D$3:$D$99980,Produccion_UO!$K$1131,Resultados_Dic3!$E$3:$E$99980,Produccion_UO!$J1149,Resultados_Dic3!$A$3:$A$99980,Produccion_UO!$H1149)*$J$1142</f>
        <v>0</v>
      </c>
      <c r="Z1149" s="22">
        <f>+SUMIFS(Resultados_Dic3!U$3:U$99980,Resultados_Dic3!$F$3:$F$99980,Produccion_UO!$K1149,Resultados_Dic3!$D$3:$D$99980,Produccion_UO!$K$1131,Resultados_Dic3!$E$3:$E$99980,Produccion_UO!$J1149,Resultados_Dic3!$A$3:$A$99980,Produccion_UO!$H1149)*$J$1142</f>
        <v>0</v>
      </c>
      <c r="AA1149" s="22">
        <f>+SUMIFS(Resultados_Dic3!V$3:V$99980,Resultados_Dic3!$F$3:$F$99980,Produccion_UO!$K1149,Resultados_Dic3!$D$3:$D$99980,Produccion_UO!$K$1131,Resultados_Dic3!$E$3:$E$99980,Produccion_UO!$J1149,Resultados_Dic3!$A$3:$A$99980,Produccion_UO!$H1149)*$J$1142</f>
        <v>0</v>
      </c>
      <c r="AB1149" s="22">
        <f>+SUMIFS(Resultados_Dic3!W$3:W$99980,Resultados_Dic3!$F$3:$F$99980,Produccion_UO!$K1149,Resultados_Dic3!$D$3:$D$99980,Produccion_UO!$K$1131,Resultados_Dic3!$E$3:$E$99980,Produccion_UO!$J1149,Resultados_Dic3!$A$3:$A$99980,Produccion_UO!$H1149)*$J$1142</f>
        <v>0</v>
      </c>
      <c r="AC1149" s="22">
        <f>+SUMIFS(Resultados_Dic3!X$3:X$99980,Resultados_Dic3!$F$3:$F$99980,Produccion_UO!$K1149,Resultados_Dic3!$D$3:$D$99980,Produccion_UO!$K$1131,Resultados_Dic3!$E$3:$E$99980,Produccion_UO!$J1149,Resultados_Dic3!$A$3:$A$99980,Produccion_UO!$H1149)*$J$1142</f>
        <v>0</v>
      </c>
      <c r="AD1149" s="22">
        <f>+SUMIFS(Resultados_Dic3!Y$3:Y$99980,Resultados_Dic3!$F$3:$F$99980,Produccion_UO!$K1149,Resultados_Dic3!$D$3:$D$99980,Produccion_UO!$K$1131,Resultados_Dic3!$E$3:$E$99980,Produccion_UO!$J1149,Resultados_Dic3!$A$3:$A$99980,Produccion_UO!$H1149)*$J$1142</f>
        <v>0</v>
      </c>
      <c r="AE1149" s="22">
        <f>+SUMIFS(Resultados_Dic3!Z$3:Z$99980,Resultados_Dic3!$F$3:$F$99980,Produccion_UO!$K1149,Resultados_Dic3!$D$3:$D$99980,Produccion_UO!$K$1131,Resultados_Dic3!$E$3:$E$99980,Produccion_UO!$J1149,Resultados_Dic3!$A$3:$A$99980,Produccion_UO!$H1149)*$J$1142</f>
        <v>2.6419599403556659E-3</v>
      </c>
      <c r="AF1149" s="22">
        <f>+SUMIFS(Resultados_Dic3!AA$3:AA$99980,Resultados_Dic3!$F$3:$F$99980,Produccion_UO!$K1149,Resultados_Dic3!$D$3:$D$99980,Produccion_UO!$K$1131,Resultados_Dic3!$E$3:$E$99980,Produccion_UO!$J1149,Resultados_Dic3!$A$3:$A$99980,Produccion_UO!$H1149)*$J$1142</f>
        <v>2.6627386135631443E-3</v>
      </c>
      <c r="AG1149" s="22">
        <f>+SUMIFS(Resultados_Dic3!AB$3:AB$99980,Resultados_Dic3!$F$3:$F$99980,Produccion_UO!$K1149,Resultados_Dic3!$D$3:$D$99980,Produccion_UO!$K$1131,Resultados_Dic3!$E$3:$E$99980,Produccion_UO!$J1149,Resultados_Dic3!$A$3:$A$99980,Produccion_UO!$H1149)*$J$1142</f>
        <v>2.6824944721285352E-3</v>
      </c>
      <c r="AH1149" s="22">
        <f>+SUMIFS(Resultados_Dic3!AC$3:AC$99980,Resultados_Dic3!$F$3:$F$99980,Produccion_UO!$K1149,Resultados_Dic3!$D$3:$D$99980,Produccion_UO!$K$1131,Resultados_Dic3!$E$3:$E$99980,Produccion_UO!$J1149,Resultados_Dic3!$A$3:$A$99980,Produccion_UO!$H1149)*$J$1142</f>
        <v>2.701227516066836E-3</v>
      </c>
      <c r="AI1149" s="22">
        <f>+SUMIFS(Resultados_Dic3!AD$3:AD$99980,Resultados_Dic3!$F$3:$F$99980,Produccion_UO!$K1149,Resultados_Dic3!$D$3:$D$99980,Produccion_UO!$K$1131,Resultados_Dic3!$E$3:$E$99980,Produccion_UO!$J1149,Resultados_Dic3!$A$3:$A$99980,Produccion_UO!$H1149)*$J$1142</f>
        <v>2.7445084526821406E-3</v>
      </c>
      <c r="AJ1149" s="22">
        <f>+SUMIFS(Resultados_Dic3!AE$3:AE$99980,Resultados_Dic3!$F$3:$F$99980,Produccion_UO!$K1149,Resultados_Dic3!$D$3:$D$99980,Produccion_UO!$K$1131,Resultados_Dic3!$E$3:$E$99980,Produccion_UO!$J1149,Resultados_Dic3!$A$3:$A$99980,Produccion_UO!$H1149)*$J$1142</f>
        <v>2.7869275941966917E-3</v>
      </c>
      <c r="AK1149" s="22">
        <f>+SUMIFS(Resultados_Dic3!AF$3:AF$99980,Resultados_Dic3!$F$3:$F$99980,Produccion_UO!$K1149,Resultados_Dic3!$D$3:$D$99980,Produccion_UO!$K$1131,Resultados_Dic3!$E$3:$E$99980,Produccion_UO!$J1149,Resultados_Dic3!$A$3:$A$99980,Produccion_UO!$H1149)*$J$1142</f>
        <v>2.8284849405924959E-3</v>
      </c>
      <c r="AL1149" s="22">
        <f>+SUMIFS(Resultados_Dic3!AG$3:AG$99980,Resultados_Dic3!$F$3:$F$99980,Produccion_UO!$K1149,Resultados_Dic3!$D$3:$D$99980,Produccion_UO!$K$1131,Resultados_Dic3!$E$3:$E$99980,Produccion_UO!$J1149,Resultados_Dic3!$A$3:$A$99980,Produccion_UO!$H1149)*$J$1142</f>
        <v>2.8691804918898533E-3</v>
      </c>
      <c r="AM1149" s="22">
        <f>+SUMIFS(Resultados_Dic3!AH$3:AH$99980,Resultados_Dic3!$F$3:$F$99980,Produccion_UO!$K1149,Resultados_Dic3!$D$3:$D$99980,Produccion_UO!$K$1131,Resultados_Dic3!$E$3:$E$99980,Produccion_UO!$J1149,Resultados_Dic3!$A$3:$A$99980,Produccion_UO!$H1149)*$J$1142</f>
        <v>2.9090142480675441E-3</v>
      </c>
      <c r="AN1149" s="22">
        <f>+SUMIFS(Resultados_Dic3!AI$3:AI$99980,Resultados_Dic3!$F$3:$F$99980,Produccion_UO!$K1149,Resultados_Dic3!$D$3:$D$99980,Produccion_UO!$K$1131,Resultados_Dic3!$E$3:$E$99980,Produccion_UO!$J1149,Resultados_Dic3!$A$3:$A$99980,Produccion_UO!$H1149)*$J$1142</f>
        <v>2.9629819163424307E-3</v>
      </c>
      <c r="AO1149" s="22">
        <f>+SUMIFS(Resultados_Dic3!AJ$3:AJ$99980,Resultados_Dic3!$F$3:$F$99980,Produccion_UO!$K1149,Resultados_Dic3!$D$3:$D$99980,Produccion_UO!$K$1131,Resultados_Dic3!$E$3:$E$99980,Produccion_UO!$J1149,Resultados_Dic3!$A$3:$A$99980,Produccion_UO!$H1149)*$J$1142</f>
        <v>3.0159390919834547E-3</v>
      </c>
      <c r="AP1149" s="22">
        <f>+SUMIFS(Resultados_Dic3!AK$3:AK$99980,Resultados_Dic3!$F$3:$F$99980,Produccion_UO!$K1149,Resultados_Dic3!$D$3:$D$99980,Produccion_UO!$K$1131,Resultados_Dic3!$E$3:$E$99980,Produccion_UO!$J1149,Resultados_Dic3!$A$3:$A$99980,Produccion_UO!$H1149)*$J$1142</f>
        <v>3.0678857750005275E-3</v>
      </c>
      <c r="AQ1149" s="22">
        <f>+SUMIFS(Resultados_Dic3!AL$3:AL$99980,Resultados_Dic3!$F$3:$F$99980,Produccion_UO!$K1149,Resultados_Dic3!$D$3:$D$99980,Produccion_UO!$K$1131,Resultados_Dic3!$E$3:$E$99980,Produccion_UO!$J1149,Resultados_Dic3!$A$3:$A$99980,Produccion_UO!$H1149)*$J$1142</f>
        <v>3.1188219653756595E-3</v>
      </c>
      <c r="AR1149" s="22">
        <f>+SUMIFS(Resultados_Dic3!AM$3:AM$99980,Resultados_Dic3!$F$3:$F$99980,Produccion_UO!$K1149,Resultados_Dic3!$D$3:$D$99980,Produccion_UO!$K$1131,Resultados_Dic3!$E$3:$E$99980,Produccion_UO!$J1149,Resultados_Dic3!$A$3:$A$99980,Produccion_UO!$H1149)*$J$1142</f>
        <v>3.168747663114617E-3</v>
      </c>
    </row>
    <row r="1151" spans="6:44" s="15" customFormat="1" x14ac:dyDescent="0.25">
      <c r="F1151" s="96"/>
      <c r="H1151" s="12"/>
      <c r="I1151" s="319" t="s">
        <v>513</v>
      </c>
      <c r="J1151" s="115">
        <f t="shared" ref="J1151" si="322">+IF(OR(K1151="OIL",K1151="OIL-eq"),$H$5,IF(K1151="GAS",$H$4,IF(K1151="GSL",$H$8,IF(K1151="DSL",$H$9,IF(K1151="KER",$H$10,IF(K1151="LPG",$H$11,IF(K1151="HFO",$H$12,IF(K1151="AVG",$H$13,IF(K1151="RFG",$H$14,IF(K1151="ELC",$H$15,$H$16))))))))))</f>
        <v>0.51401989256984237</v>
      </c>
      <c r="K1151" s="318" t="s">
        <v>38</v>
      </c>
      <c r="L1151" s="314" t="s">
        <v>751</v>
      </c>
      <c r="M1151" s="135">
        <f>+M1152+M1154-M1153-M1157-M1158</f>
        <v>2.9842794901924208E-13</v>
      </c>
      <c r="N1151" s="135">
        <f t="shared" ref="N1151" si="323">+N1152+N1154-N1153-N1157-N1158</f>
        <v>-2.5579538487363607E-13</v>
      </c>
      <c r="O1151" s="135">
        <f t="shared" ref="O1151" si="324">+O1152+O1154-O1153-O1157-O1158</f>
        <v>-2.9842794901924208E-13</v>
      </c>
      <c r="P1151" s="135">
        <f t="shared" ref="P1151" si="325">+P1152+P1154-P1153-P1157-P1158</f>
        <v>0</v>
      </c>
      <c r="Q1151" s="135">
        <f t="shared" ref="Q1151" si="326">+Q1152+Q1154-Q1153-Q1157-Q1158</f>
        <v>0</v>
      </c>
      <c r="R1151" s="135">
        <f t="shared" ref="R1151" si="327">+R1152+R1154-R1153-R1157-R1158</f>
        <v>0</v>
      </c>
      <c r="S1151" s="135">
        <f t="shared" ref="S1151" si="328">+S1152+S1154-S1153-S1157-S1158</f>
        <v>0</v>
      </c>
      <c r="T1151" s="135">
        <f t="shared" ref="T1151" si="329">+T1152+T1154-T1153-T1157-T1158</f>
        <v>0</v>
      </c>
      <c r="U1151" s="135">
        <f t="shared" ref="U1151" si="330">+U1152+U1154-U1153-U1157-U1158</f>
        <v>0</v>
      </c>
      <c r="V1151" s="135">
        <f t="shared" ref="V1151" si="331">+V1152+V1154-V1153-V1157-V1158</f>
        <v>0</v>
      </c>
      <c r="W1151" s="135">
        <f t="shared" ref="W1151" si="332">+W1152+W1154-W1153-W1157-W1158</f>
        <v>0</v>
      </c>
      <c r="X1151" s="135">
        <f t="shared" ref="X1151" si="333">+X1152+X1154-X1153-X1157-X1158</f>
        <v>0</v>
      </c>
      <c r="Y1151" s="135">
        <f t="shared" ref="Y1151" si="334">+Y1152+Y1154-Y1153-Y1157-Y1158</f>
        <v>0</v>
      </c>
      <c r="Z1151" s="135">
        <f t="shared" ref="Z1151" si="335">+Z1152+Z1154-Z1153-Z1157-Z1158</f>
        <v>0</v>
      </c>
      <c r="AA1151" s="135">
        <f t="shared" ref="AA1151" si="336">+AA1152+AA1154-AA1153-AA1157-AA1158</f>
        <v>0</v>
      </c>
      <c r="AB1151" s="135">
        <f t="shared" ref="AB1151" si="337">+AB1152+AB1154-AB1153-AB1157-AB1158</f>
        <v>-3.1263880373444408E-13</v>
      </c>
      <c r="AC1151" s="135">
        <f t="shared" ref="AC1151" si="338">+AC1152+AC1154-AC1153-AC1157-AC1158</f>
        <v>0</v>
      </c>
      <c r="AD1151" s="135">
        <f t="shared" ref="AD1151" si="339">+AD1152+AD1154-AD1153-AD1157-AD1158</f>
        <v>0</v>
      </c>
      <c r="AE1151" s="135">
        <f t="shared" ref="AE1151" si="340">+AE1152+AE1154-AE1153-AE1157-AE1158</f>
        <v>0</v>
      </c>
      <c r="AF1151" s="135">
        <f t="shared" ref="AF1151" si="341">+AF1152+AF1154-AF1153-AF1157-AF1158</f>
        <v>0</v>
      </c>
      <c r="AG1151" s="135">
        <f t="shared" ref="AG1151" si="342">+AG1152+AG1154-AG1153-AG1157-AG1158</f>
        <v>0</v>
      </c>
      <c r="AH1151" s="135">
        <f t="shared" ref="AH1151" si="343">+AH1152+AH1154-AH1153-AH1157-AH1158</f>
        <v>0</v>
      </c>
      <c r="AI1151" s="135">
        <f t="shared" ref="AI1151" si="344">+AI1152+AI1154-AI1153-AI1157-AI1158</f>
        <v>0</v>
      </c>
      <c r="AJ1151" s="135">
        <f t="shared" ref="AJ1151" si="345">+AJ1152+AJ1154-AJ1153-AJ1157-AJ1158</f>
        <v>-2.2737367544323206E-13</v>
      </c>
      <c r="AK1151" s="135">
        <f t="shared" ref="AK1151" si="346">+AK1152+AK1154-AK1153-AK1157-AK1158</f>
        <v>-3.1263880373444408E-13</v>
      </c>
      <c r="AL1151" s="135">
        <f t="shared" ref="AL1151" si="347">+AL1152+AL1154-AL1153-AL1157-AL1158</f>
        <v>0</v>
      </c>
      <c r="AM1151" s="135">
        <f t="shared" ref="AM1151" si="348">+AM1152+AM1154-AM1153-AM1157-AM1158</f>
        <v>0</v>
      </c>
      <c r="AN1151" s="135">
        <f t="shared" ref="AN1151" si="349">+AN1152+AN1154-AN1153-AN1157-AN1158</f>
        <v>0</v>
      </c>
      <c r="AO1151" s="135">
        <f t="shared" ref="AO1151" si="350">+AO1152+AO1154-AO1153-AO1157-AO1158</f>
        <v>0</v>
      </c>
      <c r="AP1151" s="135">
        <f t="shared" ref="AP1151" si="351">+AP1152+AP1154-AP1153-AP1157-AP1158</f>
        <v>-2.8421709430404007E-13</v>
      </c>
      <c r="AQ1151" s="135">
        <f t="shared" ref="AQ1151" si="352">+AQ1152+AQ1154-AQ1153-AQ1157-AQ1158</f>
        <v>0</v>
      </c>
      <c r="AR1151" s="135">
        <f t="shared" ref="AR1151" si="353">+AR1152+AR1154-AR1153-AR1157-AR1158</f>
        <v>0</v>
      </c>
    </row>
    <row r="1152" spans="6:44" x14ac:dyDescent="0.25">
      <c r="H1152" s="17" t="str">
        <f t="shared" ref="H1152:H1158" si="354">+$B$1</f>
        <v>DIC7</v>
      </c>
      <c r="I1152" s="24"/>
      <c r="J1152" s="24" t="s">
        <v>38</v>
      </c>
      <c r="K1152" s="315" t="s">
        <v>185</v>
      </c>
      <c r="L1152" s="230" t="s">
        <v>738</v>
      </c>
      <c r="M1152" s="22">
        <f>+SUMIFS(Resultados_Dic3!H$3:H$99980,Resultados_Dic3!$F$3:$F$99980,Produccion_UO!$K1152,Resultados_Dic3!$D$3:$D$99980,Produccion_UO!$K$1131,Resultados_Dic3!$E$3:$E$99980,Produccion_UO!$J1152,Resultados_Dic3!$A$3:$A$99980,Produccion_UO!$H1152)*$J$1151</f>
        <v>21.755458987319074</v>
      </c>
      <c r="N1152" s="22">
        <f>+SUMIFS(Resultados_Dic3!I$3:I$99980,Resultados_Dic3!$F$3:$F$99980,Produccion_UO!$K1152,Resultados_Dic3!$D$3:$D$99980,Produccion_UO!$K$1131,Resultados_Dic3!$E$3:$E$99980,Produccion_UO!$J1152,Resultados_Dic3!$A$3:$A$99980,Produccion_UO!$H1152)*$J$1151</f>
        <v>14.106101528345523</v>
      </c>
      <c r="O1152" s="22">
        <f>+SUMIFS(Resultados_Dic3!J$3:J$99980,Resultados_Dic3!$F$3:$F$99980,Produccion_UO!$K1152,Resultados_Dic3!$D$3:$D$99980,Produccion_UO!$K$1131,Resultados_Dic3!$E$3:$E$99980,Produccion_UO!$J1152,Resultados_Dic3!$A$3:$A$99980,Produccion_UO!$H1152)*$J$1151</f>
        <v>16.926286106856871</v>
      </c>
      <c r="P1152" s="22">
        <f>+SUMIFS(Resultados_Dic3!K$3:K$99980,Resultados_Dic3!$F$3:$F$99980,Produccion_UO!$K1152,Resultados_Dic3!$D$3:$D$99980,Produccion_UO!$K$1131,Resultados_Dic3!$E$3:$E$99980,Produccion_UO!$J1152,Resultados_Dic3!$A$3:$A$99980,Produccion_UO!$H1152)*$J$1151</f>
        <v>19.727029350038496</v>
      </c>
      <c r="Q1152" s="22">
        <f>+SUMIFS(Resultados_Dic3!L$3:L$99980,Resultados_Dic3!$F$3:$F$99980,Produccion_UO!$K1152,Resultados_Dic3!$D$3:$D$99980,Produccion_UO!$K$1131,Resultados_Dic3!$E$3:$E$99980,Produccion_UO!$J1152,Resultados_Dic3!$A$3:$A$99980,Produccion_UO!$H1152)*$J$1151</f>
        <v>22.508331257890458</v>
      </c>
      <c r="R1152" s="22">
        <f>+SUMIFS(Resultados_Dic3!M$3:M$99980,Resultados_Dic3!$F$3:$F$99980,Produccion_UO!$K1152,Resultados_Dic3!$D$3:$D$99980,Produccion_UO!$K$1131,Resultados_Dic3!$E$3:$E$99980,Produccion_UO!$J1152,Resultados_Dic3!$A$3:$A$99980,Produccion_UO!$H1152)*$J$1151</f>
        <v>25.270191830412756</v>
      </c>
      <c r="S1152" s="22">
        <f>+SUMIFS(Resultados_Dic3!N$3:N$99980,Resultados_Dic3!$F$3:$F$99980,Produccion_UO!$K1152,Resultados_Dic3!$D$3:$D$99980,Produccion_UO!$K$1131,Resultados_Dic3!$E$3:$E$99980,Produccion_UO!$J1152,Resultados_Dic3!$A$3:$A$99980,Produccion_UO!$H1152)*$J$1151</f>
        <v>28.012611067605487</v>
      </c>
      <c r="T1152" s="22">
        <f>+SUMIFS(Resultados_Dic3!O$3:O$99980,Resultados_Dic3!$F$3:$F$99980,Produccion_UO!$K1152,Resultados_Dic3!$D$3:$D$99980,Produccion_UO!$K$1131,Resultados_Dic3!$E$3:$E$99980,Produccion_UO!$J1152,Resultados_Dic3!$A$3:$A$99980,Produccion_UO!$H1152)*$J$1151</f>
        <v>29.308933103963192</v>
      </c>
      <c r="U1152" s="22">
        <f>+SUMIFS(Resultados_Dic3!P$3:P$99980,Resultados_Dic3!$F$3:$F$99980,Produccion_UO!$K1152,Resultados_Dic3!$D$3:$D$99980,Produccion_UO!$K$1131,Resultados_Dic3!$E$3:$E$99980,Produccion_UO!$J1152,Resultados_Dic3!$A$3:$A$99980,Produccion_UO!$H1152)*$J$1151</f>
        <v>30.576561804908163</v>
      </c>
      <c r="V1152" s="22">
        <f>+SUMIFS(Resultados_Dic3!Q$3:Q$99980,Resultados_Dic3!$F$3:$F$99980,Produccion_UO!$K1152,Resultados_Dic3!$D$3:$D$99980,Produccion_UO!$K$1131,Resultados_Dic3!$E$3:$E$99980,Produccion_UO!$J1152,Resultados_Dic3!$A$3:$A$99980,Produccion_UO!$H1152)*$J$1151</f>
        <v>31.781204773613812</v>
      </c>
      <c r="W1152" s="22">
        <f>+SUMIFS(Resultados_Dic3!R$3:R$99980,Resultados_Dic3!$F$3:$F$99980,Produccion_UO!$K1152,Resultados_Dic3!$D$3:$D$99980,Produccion_UO!$K$1131,Resultados_Dic3!$E$3:$E$99980,Produccion_UO!$J1152,Resultados_Dic3!$A$3:$A$99980,Produccion_UO!$H1152)*$J$1151</f>
        <v>32.986099993382147</v>
      </c>
      <c r="X1152" s="22">
        <f>+SUMIFS(Resultados_Dic3!S$3:S$99980,Resultados_Dic3!$F$3:$F$99980,Produccion_UO!$K1152,Resultados_Dic3!$D$3:$D$99980,Produccion_UO!$K$1131,Resultados_Dic3!$E$3:$E$99980,Produccion_UO!$J1152,Resultados_Dic3!$A$3:$A$99980,Produccion_UO!$H1152)*$J$1151</f>
        <v>34.162156948699575</v>
      </c>
      <c r="Y1152" s="22">
        <f>+SUMIFS(Resultados_Dic3!T$3:T$99980,Resultados_Dic3!$F$3:$F$99980,Produccion_UO!$K1152,Resultados_Dic3!$D$3:$D$99980,Produccion_UO!$K$1131,Resultados_Dic3!$E$3:$E$99980,Produccion_UO!$J1152,Resultados_Dic3!$A$3:$A$99980,Produccion_UO!$H1152)*$J$1151</f>
        <v>34.40825895529013</v>
      </c>
      <c r="Z1152" s="22">
        <f>+SUMIFS(Resultados_Dic3!U$3:U$99980,Resultados_Dic3!$F$3:$F$99980,Produccion_UO!$K1152,Resultados_Dic3!$D$3:$D$99980,Produccion_UO!$K$1131,Resultados_Dic3!$E$3:$E$99980,Produccion_UO!$J1152,Resultados_Dic3!$A$3:$A$99980,Produccion_UO!$H1152)*$J$1151</f>
        <v>34.627706733038572</v>
      </c>
      <c r="AA1152" s="22">
        <f>+SUMIFS(Resultados_Dic3!V$3:V$99980,Resultados_Dic3!$F$3:$F$99980,Produccion_UO!$K1152,Resultados_Dic3!$D$3:$D$99980,Produccion_UO!$K$1131,Resultados_Dic3!$E$3:$E$99980,Produccion_UO!$J1152,Resultados_Dic3!$A$3:$A$99980,Produccion_UO!$H1152)*$J$1151</f>
        <v>34.820500281945151</v>
      </c>
      <c r="AB1152" s="22">
        <f>+SUMIFS(Resultados_Dic3!W$3:W$99980,Resultados_Dic3!$F$3:$F$99980,Produccion_UO!$K1152,Resultados_Dic3!$D$3:$D$99980,Produccion_UO!$K$1131,Resultados_Dic3!$E$3:$E$99980,Produccion_UO!$J1152,Resultados_Dic3!$A$3:$A$99980,Produccion_UO!$H1152)*$J$1151</f>
        <v>34.98663960200966</v>
      </c>
      <c r="AC1152" s="22">
        <f>+SUMIFS(Resultados_Dic3!X$3:X$99980,Resultados_Dic3!$F$3:$F$99980,Produccion_UO!$K1152,Resultados_Dic3!$D$3:$D$99980,Produccion_UO!$K$1131,Resultados_Dic3!$E$3:$E$99980,Produccion_UO!$J1152,Resultados_Dic3!$A$3:$A$99980,Produccion_UO!$H1152)*$J$1151</f>
        <v>35.1261246932321</v>
      </c>
      <c r="AD1152" s="22">
        <f>+SUMIFS(Resultados_Dic3!Y$3:Y$99980,Resultados_Dic3!$F$3:$F$99980,Produccion_UO!$K1152,Resultados_Dic3!$D$3:$D$99980,Produccion_UO!$K$1131,Resultados_Dic3!$E$3:$E$99980,Produccion_UO!$J1152,Resultados_Dic3!$A$3:$A$99980,Produccion_UO!$H1152)*$J$1151</f>
        <v>35.016500430752984</v>
      </c>
      <c r="AE1152" s="22">
        <f>+SUMIFS(Resultados_Dic3!Z$3:Z$99980,Resultados_Dic3!$F$3:$F$99980,Produccion_UO!$K1152,Resultados_Dic3!$D$3:$D$99980,Produccion_UO!$K$1131,Resultados_Dic3!$E$3:$E$99980,Produccion_UO!$J1152,Resultados_Dic3!$A$3:$A$99980,Produccion_UO!$H1152)*$J$1151</f>
        <v>34.88021806733871</v>
      </c>
      <c r="AF1152" s="22">
        <f>+SUMIFS(Resultados_Dic3!AA$3:AA$99980,Resultados_Dic3!$F$3:$F$99980,Produccion_UO!$K1152,Resultados_Dic3!$D$3:$D$99980,Produccion_UO!$K$1131,Resultados_Dic3!$E$3:$E$99980,Produccion_UO!$J1152,Resultados_Dic3!$A$3:$A$99980,Produccion_UO!$H1152)*$J$1151</f>
        <v>34.709522625851854</v>
      </c>
      <c r="AG1152" s="22">
        <f>+SUMIFS(Resultados_Dic3!AB$3:AB$99980,Resultados_Dic3!$F$3:$F$99980,Produccion_UO!$K1152,Resultados_Dic3!$D$3:$D$99980,Produccion_UO!$K$1131,Resultados_Dic3!$E$3:$E$99980,Produccion_UO!$J1152,Resultados_Dic3!$A$3:$A$99980,Produccion_UO!$H1152)*$J$1151</f>
        <v>34.508268016701578</v>
      </c>
      <c r="AH1152" s="22">
        <f>+SUMIFS(Resultados_Dic3!AC$3:AC$99980,Resultados_Dic3!$F$3:$F$99980,Produccion_UO!$K1152,Resultados_Dic3!$D$3:$D$99980,Produccion_UO!$K$1131,Resultados_Dic3!$E$3:$E$99980,Produccion_UO!$J1152,Resultados_Dic3!$A$3:$A$99980,Produccion_UO!$H1152)*$J$1151</f>
        <v>34.27645423988794</v>
      </c>
      <c r="AI1152" s="22">
        <f>+SUMIFS(Resultados_Dic3!AD$3:AD$99980,Resultados_Dic3!$F$3:$F$99980,Produccion_UO!$K1152,Resultados_Dic3!$D$3:$D$99980,Produccion_UO!$K$1131,Resultados_Dic3!$E$3:$E$99980,Produccion_UO!$J1152,Resultados_Dic3!$A$3:$A$99980,Produccion_UO!$H1152)*$J$1151</f>
        <v>34.02592826475982</v>
      </c>
      <c r="AJ1152" s="22">
        <f>+SUMIFS(Resultados_Dic3!AE$3:AE$99980,Resultados_Dic3!$F$3:$F$99980,Produccion_UO!$K1152,Resultados_Dic3!$D$3:$D$99980,Produccion_UO!$K$1131,Resultados_Dic3!$E$3:$E$99980,Produccion_UO!$J1152,Resultados_Dic3!$A$3:$A$99980,Produccion_UO!$H1152)*$J$1151</f>
        <v>33.748772035065862</v>
      </c>
      <c r="AK1152" s="22">
        <f>+SUMIFS(Resultados_Dic3!AF$3:AF$99980,Resultados_Dic3!$F$3:$F$99980,Produccion_UO!$K1152,Resultados_Dic3!$D$3:$D$99980,Produccion_UO!$K$1131,Resultados_Dic3!$E$3:$E$99980,Produccion_UO!$J1152,Resultados_Dic3!$A$3:$A$99980,Produccion_UO!$H1152)*$J$1151</f>
        <v>33.444985550806081</v>
      </c>
      <c r="AL1152" s="22">
        <f>+SUMIFS(Resultados_Dic3!AG$3:AG$99980,Resultados_Dic3!$F$3:$F$99980,Produccion_UO!$K1152,Resultados_Dic3!$D$3:$D$99980,Produccion_UO!$K$1131,Resultados_Dic3!$E$3:$E$99980,Produccion_UO!$J1152,Resultados_Dic3!$A$3:$A$99980,Produccion_UO!$H1152)*$J$1151</f>
        <v>33.114568811980568</v>
      </c>
      <c r="AM1152" s="22">
        <f>+SUMIFS(Resultados_Dic3!AH$3:AH$99980,Resultados_Dic3!$F$3:$F$99980,Produccion_UO!$K1152,Resultados_Dic3!$D$3:$D$99980,Produccion_UO!$K$1131,Resultados_Dic3!$E$3:$E$99980,Produccion_UO!$J1152,Resultados_Dic3!$A$3:$A$99980,Produccion_UO!$H1152)*$J$1151</f>
        <v>32.757521818589218</v>
      </c>
      <c r="AN1152" s="22">
        <f>+SUMIFS(Resultados_Dic3!AI$3:AI$99980,Resultados_Dic3!$F$3:$F$99980,Produccion_UO!$K1152,Resultados_Dic3!$D$3:$D$99980,Produccion_UO!$K$1131,Resultados_Dic3!$E$3:$E$99980,Produccion_UO!$J1152,Resultados_Dic3!$A$3:$A$99980,Produccion_UO!$H1152)*$J$1151</f>
        <v>32.723462906708626</v>
      </c>
      <c r="AO1152" s="22">
        <f>+SUMIFS(Resultados_Dic3!AJ$3:AJ$99980,Resultados_Dic3!$F$3:$F$99980,Produccion_UO!$K1152,Resultados_Dic3!$D$3:$D$99980,Produccion_UO!$K$1131,Resultados_Dic3!$E$3:$E$99980,Produccion_UO!$J1152,Resultados_Dic3!$A$3:$A$99980,Produccion_UO!$H1152)*$J$1151</f>
        <v>32.660455939630417</v>
      </c>
      <c r="AP1152" s="22">
        <f>+SUMIFS(Resultados_Dic3!AK$3:AK$99980,Resultados_Dic3!$F$3:$F$99980,Produccion_UO!$K1152,Resultados_Dic3!$D$3:$D$99980,Produccion_UO!$K$1131,Resultados_Dic3!$E$3:$E$99980,Produccion_UO!$J1152,Resultados_Dic3!$A$3:$A$99980,Produccion_UO!$H1152)*$J$1151</f>
        <v>32.56850091735469</v>
      </c>
      <c r="AQ1152" s="22">
        <f>+SUMIFS(Resultados_Dic3!AL$3:AL$99980,Resultados_Dic3!$F$3:$F$99980,Produccion_UO!$K1152,Resultados_Dic3!$D$3:$D$99980,Produccion_UO!$K$1131,Resultados_Dic3!$E$3:$E$99980,Produccion_UO!$J1152,Resultados_Dic3!$A$3:$A$99980,Produccion_UO!$H1152)*$J$1151</f>
        <v>32.447597839881411</v>
      </c>
      <c r="AR1152" s="22">
        <f>+SUMIFS(Resultados_Dic3!AM$3:AM$99980,Resultados_Dic3!$F$3:$F$99980,Produccion_UO!$K1152,Resultados_Dic3!$D$3:$D$99980,Produccion_UO!$K$1131,Resultados_Dic3!$E$3:$E$99980,Produccion_UO!$J1152,Resultados_Dic3!$A$3:$A$99980,Produccion_UO!$H1152)*$J$1151</f>
        <v>32.297746707210457</v>
      </c>
    </row>
    <row r="1153" spans="6:44" x14ac:dyDescent="0.25">
      <c r="H1153" s="17" t="str">
        <f t="shared" si="354"/>
        <v>DIC7</v>
      </c>
      <c r="I1153" s="24"/>
      <c r="J1153" s="24" t="s">
        <v>38</v>
      </c>
      <c r="K1153" s="315" t="s">
        <v>300</v>
      </c>
      <c r="L1153" s="230" t="s">
        <v>739</v>
      </c>
      <c r="M1153" s="22">
        <f>+SUMIFS(Resultados_Dic3!H$3:H$99980,Resultados_Dic3!$F$3:$F$99980,Produccion_UO!$K1153,Resultados_Dic3!$D$3:$D$99980,Produccion_UO!$L$1131,Resultados_Dic3!$E$3:$E$99980,Produccion_UO!$J1153,Resultados_Dic3!$A$3:$A$99980,Produccion_UO!$H1153)*$J$1151</f>
        <v>0</v>
      </c>
      <c r="N1153" s="22">
        <f>+SUMIFS(Resultados_Dic3!I$3:I$99980,Resultados_Dic3!$F$3:$F$99980,Produccion_UO!$K1153,Resultados_Dic3!$D$3:$D$99980,Produccion_UO!$L$1131,Resultados_Dic3!$E$3:$E$99980,Produccion_UO!$J1153,Resultados_Dic3!$A$3:$A$99980,Produccion_UO!$H1153)*$J$1151</f>
        <v>0</v>
      </c>
      <c r="O1153" s="22">
        <f>+SUMIFS(Resultados_Dic3!J$3:J$99980,Resultados_Dic3!$F$3:$F$99980,Produccion_UO!$K1153,Resultados_Dic3!$D$3:$D$99980,Produccion_UO!$L$1131,Resultados_Dic3!$E$3:$E$99980,Produccion_UO!$J1153,Resultados_Dic3!$A$3:$A$99980,Produccion_UO!$H1153)*$J$1151</f>
        <v>0</v>
      </c>
      <c r="P1153" s="22">
        <f>+SUMIFS(Resultados_Dic3!K$3:K$99980,Resultados_Dic3!$F$3:$F$99980,Produccion_UO!$K1153,Resultados_Dic3!$D$3:$D$99980,Produccion_UO!$L$1131,Resultados_Dic3!$E$3:$E$99980,Produccion_UO!$J1153,Resultados_Dic3!$A$3:$A$99980,Produccion_UO!$H1153)*$J$1151</f>
        <v>0</v>
      </c>
      <c r="Q1153" s="22">
        <f>+SUMIFS(Resultados_Dic3!L$3:L$99980,Resultados_Dic3!$F$3:$F$99980,Produccion_UO!$K1153,Resultados_Dic3!$D$3:$D$99980,Produccion_UO!$L$1131,Resultados_Dic3!$E$3:$E$99980,Produccion_UO!$J1153,Resultados_Dic3!$A$3:$A$99980,Produccion_UO!$H1153)*$J$1151</f>
        <v>0</v>
      </c>
      <c r="R1153" s="22">
        <f>+SUMIFS(Resultados_Dic3!M$3:M$99980,Resultados_Dic3!$F$3:$F$99980,Produccion_UO!$K1153,Resultados_Dic3!$D$3:$D$99980,Produccion_UO!$L$1131,Resultados_Dic3!$E$3:$E$99980,Produccion_UO!$J1153,Resultados_Dic3!$A$3:$A$99980,Produccion_UO!$H1153)*$J$1151</f>
        <v>0</v>
      </c>
      <c r="S1153" s="22">
        <f>+SUMIFS(Resultados_Dic3!N$3:N$99980,Resultados_Dic3!$F$3:$F$99980,Produccion_UO!$K1153,Resultados_Dic3!$D$3:$D$99980,Produccion_UO!$L$1131,Resultados_Dic3!$E$3:$E$99980,Produccion_UO!$J1153,Resultados_Dic3!$A$3:$A$99980,Produccion_UO!$H1153)*$J$1151</f>
        <v>0</v>
      </c>
      <c r="T1153" s="22">
        <f>+SUMIFS(Resultados_Dic3!O$3:O$99980,Resultados_Dic3!$F$3:$F$99980,Produccion_UO!$K1153,Resultados_Dic3!$D$3:$D$99980,Produccion_UO!$L$1131,Resultados_Dic3!$E$3:$E$99980,Produccion_UO!$J1153,Resultados_Dic3!$A$3:$A$99980,Produccion_UO!$H1153)*$J$1151</f>
        <v>0</v>
      </c>
      <c r="U1153" s="22">
        <f>+SUMIFS(Resultados_Dic3!P$3:P$99980,Resultados_Dic3!$F$3:$F$99980,Produccion_UO!$K1153,Resultados_Dic3!$D$3:$D$99980,Produccion_UO!$L$1131,Resultados_Dic3!$E$3:$E$99980,Produccion_UO!$J1153,Resultados_Dic3!$A$3:$A$99980,Produccion_UO!$H1153)*$J$1151</f>
        <v>0</v>
      </c>
      <c r="V1153" s="22">
        <f>+SUMIFS(Resultados_Dic3!Q$3:Q$99980,Resultados_Dic3!$F$3:$F$99980,Produccion_UO!$K1153,Resultados_Dic3!$D$3:$D$99980,Produccion_UO!$L$1131,Resultados_Dic3!$E$3:$E$99980,Produccion_UO!$J1153,Resultados_Dic3!$A$3:$A$99980,Produccion_UO!$H1153)*$J$1151</f>
        <v>0</v>
      </c>
      <c r="W1153" s="22">
        <f>+SUMIFS(Resultados_Dic3!R$3:R$99980,Resultados_Dic3!$F$3:$F$99980,Produccion_UO!$K1153,Resultados_Dic3!$D$3:$D$99980,Produccion_UO!$L$1131,Resultados_Dic3!$E$3:$E$99980,Produccion_UO!$J1153,Resultados_Dic3!$A$3:$A$99980,Produccion_UO!$H1153)*$J$1151</f>
        <v>0</v>
      </c>
      <c r="X1153" s="22">
        <f>+SUMIFS(Resultados_Dic3!S$3:S$99980,Resultados_Dic3!$F$3:$F$99980,Produccion_UO!$K1153,Resultados_Dic3!$D$3:$D$99980,Produccion_UO!$L$1131,Resultados_Dic3!$E$3:$E$99980,Produccion_UO!$J1153,Resultados_Dic3!$A$3:$A$99980,Produccion_UO!$H1153)*$J$1151</f>
        <v>0</v>
      </c>
      <c r="Y1153" s="22">
        <f>+SUMIFS(Resultados_Dic3!T$3:T$99980,Resultados_Dic3!$F$3:$F$99980,Produccion_UO!$K1153,Resultados_Dic3!$D$3:$D$99980,Produccion_UO!$L$1131,Resultados_Dic3!$E$3:$E$99980,Produccion_UO!$J1153,Resultados_Dic3!$A$3:$A$99980,Produccion_UO!$H1153)*$J$1151</f>
        <v>0</v>
      </c>
      <c r="Z1153" s="22">
        <f>+SUMIFS(Resultados_Dic3!U$3:U$99980,Resultados_Dic3!$F$3:$F$99980,Produccion_UO!$K1153,Resultados_Dic3!$D$3:$D$99980,Produccion_UO!$L$1131,Resultados_Dic3!$E$3:$E$99980,Produccion_UO!$J1153,Resultados_Dic3!$A$3:$A$99980,Produccion_UO!$H1153)*$J$1151</f>
        <v>0</v>
      </c>
      <c r="AA1153" s="22">
        <f>+SUMIFS(Resultados_Dic3!V$3:V$99980,Resultados_Dic3!$F$3:$F$99980,Produccion_UO!$K1153,Resultados_Dic3!$D$3:$D$99980,Produccion_UO!$L$1131,Resultados_Dic3!$E$3:$E$99980,Produccion_UO!$J1153,Resultados_Dic3!$A$3:$A$99980,Produccion_UO!$H1153)*$J$1151</f>
        <v>0</v>
      </c>
      <c r="AB1153" s="22">
        <f>+SUMIFS(Resultados_Dic3!W$3:W$99980,Resultados_Dic3!$F$3:$F$99980,Produccion_UO!$K1153,Resultados_Dic3!$D$3:$D$99980,Produccion_UO!$L$1131,Resultados_Dic3!$E$3:$E$99980,Produccion_UO!$J1153,Resultados_Dic3!$A$3:$A$99980,Produccion_UO!$H1153)*$J$1151</f>
        <v>0</v>
      </c>
      <c r="AC1153" s="22">
        <f>+SUMIFS(Resultados_Dic3!X$3:X$99980,Resultados_Dic3!$F$3:$F$99980,Produccion_UO!$K1153,Resultados_Dic3!$D$3:$D$99980,Produccion_UO!$L$1131,Resultados_Dic3!$E$3:$E$99980,Produccion_UO!$J1153,Resultados_Dic3!$A$3:$A$99980,Produccion_UO!$H1153)*$J$1151</f>
        <v>0</v>
      </c>
      <c r="AD1153" s="22">
        <f>+SUMIFS(Resultados_Dic3!Y$3:Y$99980,Resultados_Dic3!$F$3:$F$99980,Produccion_UO!$K1153,Resultados_Dic3!$D$3:$D$99980,Produccion_UO!$L$1131,Resultados_Dic3!$E$3:$E$99980,Produccion_UO!$J1153,Resultados_Dic3!$A$3:$A$99980,Produccion_UO!$H1153)*$J$1151</f>
        <v>0</v>
      </c>
      <c r="AE1153" s="22">
        <f>+SUMIFS(Resultados_Dic3!Z$3:Z$99980,Resultados_Dic3!$F$3:$F$99980,Produccion_UO!$K1153,Resultados_Dic3!$D$3:$D$99980,Produccion_UO!$L$1131,Resultados_Dic3!$E$3:$E$99980,Produccion_UO!$J1153,Resultados_Dic3!$A$3:$A$99980,Produccion_UO!$H1153)*$J$1151</f>
        <v>0</v>
      </c>
      <c r="AF1153" s="22">
        <f>+SUMIFS(Resultados_Dic3!AA$3:AA$99980,Resultados_Dic3!$F$3:$F$99980,Produccion_UO!$K1153,Resultados_Dic3!$D$3:$D$99980,Produccion_UO!$L$1131,Resultados_Dic3!$E$3:$E$99980,Produccion_UO!$J1153,Resultados_Dic3!$A$3:$A$99980,Produccion_UO!$H1153)*$J$1151</f>
        <v>0</v>
      </c>
      <c r="AG1153" s="22">
        <f>+SUMIFS(Resultados_Dic3!AB$3:AB$99980,Resultados_Dic3!$F$3:$F$99980,Produccion_UO!$K1153,Resultados_Dic3!$D$3:$D$99980,Produccion_UO!$L$1131,Resultados_Dic3!$E$3:$E$99980,Produccion_UO!$J1153,Resultados_Dic3!$A$3:$A$99980,Produccion_UO!$H1153)*$J$1151</f>
        <v>0</v>
      </c>
      <c r="AH1153" s="22">
        <f>+SUMIFS(Resultados_Dic3!AC$3:AC$99980,Resultados_Dic3!$F$3:$F$99980,Produccion_UO!$K1153,Resultados_Dic3!$D$3:$D$99980,Produccion_UO!$L$1131,Resultados_Dic3!$E$3:$E$99980,Produccion_UO!$J1153,Resultados_Dic3!$A$3:$A$99980,Produccion_UO!$H1153)*$J$1151</f>
        <v>0</v>
      </c>
      <c r="AI1153" s="22">
        <f>+SUMIFS(Resultados_Dic3!AD$3:AD$99980,Resultados_Dic3!$F$3:$F$99980,Produccion_UO!$K1153,Resultados_Dic3!$D$3:$D$99980,Produccion_UO!$L$1131,Resultados_Dic3!$E$3:$E$99980,Produccion_UO!$J1153,Resultados_Dic3!$A$3:$A$99980,Produccion_UO!$H1153)*$J$1151</f>
        <v>0</v>
      </c>
      <c r="AJ1153" s="22">
        <f>+SUMIFS(Resultados_Dic3!AE$3:AE$99980,Resultados_Dic3!$F$3:$F$99980,Produccion_UO!$K1153,Resultados_Dic3!$D$3:$D$99980,Produccion_UO!$L$1131,Resultados_Dic3!$E$3:$E$99980,Produccion_UO!$J1153,Resultados_Dic3!$A$3:$A$99980,Produccion_UO!$H1153)*$J$1151</f>
        <v>0</v>
      </c>
      <c r="AK1153" s="22">
        <f>+SUMIFS(Resultados_Dic3!AF$3:AF$99980,Resultados_Dic3!$F$3:$F$99980,Produccion_UO!$K1153,Resultados_Dic3!$D$3:$D$99980,Produccion_UO!$L$1131,Resultados_Dic3!$E$3:$E$99980,Produccion_UO!$J1153,Resultados_Dic3!$A$3:$A$99980,Produccion_UO!$H1153)*$J$1151</f>
        <v>0</v>
      </c>
      <c r="AL1153" s="22">
        <f>+SUMIFS(Resultados_Dic3!AG$3:AG$99980,Resultados_Dic3!$F$3:$F$99980,Produccion_UO!$K1153,Resultados_Dic3!$D$3:$D$99980,Produccion_UO!$L$1131,Resultados_Dic3!$E$3:$E$99980,Produccion_UO!$J1153,Resultados_Dic3!$A$3:$A$99980,Produccion_UO!$H1153)*$J$1151</f>
        <v>0</v>
      </c>
      <c r="AM1153" s="22">
        <f>+SUMIFS(Resultados_Dic3!AH$3:AH$99980,Resultados_Dic3!$F$3:$F$99980,Produccion_UO!$K1153,Resultados_Dic3!$D$3:$D$99980,Produccion_UO!$L$1131,Resultados_Dic3!$E$3:$E$99980,Produccion_UO!$J1153,Resultados_Dic3!$A$3:$A$99980,Produccion_UO!$H1153)*$J$1151</f>
        <v>0</v>
      </c>
      <c r="AN1153" s="22">
        <f>+SUMIFS(Resultados_Dic3!AI$3:AI$99980,Resultados_Dic3!$F$3:$F$99980,Produccion_UO!$K1153,Resultados_Dic3!$D$3:$D$99980,Produccion_UO!$L$1131,Resultados_Dic3!$E$3:$E$99980,Produccion_UO!$J1153,Resultados_Dic3!$A$3:$A$99980,Produccion_UO!$H1153)*$J$1151</f>
        <v>0</v>
      </c>
      <c r="AO1153" s="22">
        <f>+SUMIFS(Resultados_Dic3!AJ$3:AJ$99980,Resultados_Dic3!$F$3:$F$99980,Produccion_UO!$K1153,Resultados_Dic3!$D$3:$D$99980,Produccion_UO!$L$1131,Resultados_Dic3!$E$3:$E$99980,Produccion_UO!$J1153,Resultados_Dic3!$A$3:$A$99980,Produccion_UO!$H1153)*$J$1151</f>
        <v>0</v>
      </c>
      <c r="AP1153" s="22">
        <f>+SUMIFS(Resultados_Dic3!AK$3:AK$99980,Resultados_Dic3!$F$3:$F$99980,Produccion_UO!$K1153,Resultados_Dic3!$D$3:$D$99980,Produccion_UO!$L$1131,Resultados_Dic3!$E$3:$E$99980,Produccion_UO!$J1153,Resultados_Dic3!$A$3:$A$99980,Produccion_UO!$H1153)*$J$1151</f>
        <v>0</v>
      </c>
      <c r="AQ1153" s="22">
        <f>+SUMIFS(Resultados_Dic3!AL$3:AL$99980,Resultados_Dic3!$F$3:$F$99980,Produccion_UO!$K1153,Resultados_Dic3!$D$3:$D$99980,Produccion_UO!$L$1131,Resultados_Dic3!$E$3:$E$99980,Produccion_UO!$J1153,Resultados_Dic3!$A$3:$A$99980,Produccion_UO!$H1153)*$J$1151</f>
        <v>0</v>
      </c>
      <c r="AR1153" s="22">
        <f>+SUMIFS(Resultados_Dic3!AM$3:AM$99980,Resultados_Dic3!$F$3:$F$99980,Produccion_UO!$K1153,Resultados_Dic3!$D$3:$D$99980,Produccion_UO!$L$1131,Resultados_Dic3!$E$3:$E$99980,Produccion_UO!$J1153,Resultados_Dic3!$A$3:$A$99980,Produccion_UO!$H1153)*$J$1151</f>
        <v>0</v>
      </c>
    </row>
    <row r="1154" spans="6:44" x14ac:dyDescent="0.25">
      <c r="H1154" s="17" t="str">
        <f t="shared" si="354"/>
        <v>DIC7</v>
      </c>
      <c r="I1154" s="24"/>
      <c r="J1154" s="24"/>
      <c r="K1154" s="315"/>
      <c r="L1154" s="305" t="s">
        <v>697</v>
      </c>
      <c r="M1154" s="22">
        <f>+SUM(M1155:M1156)</f>
        <v>98.994700309052234</v>
      </c>
      <c r="N1154" s="22">
        <f t="shared" ref="N1154:AR1154" si="355">+SUM(N1155:N1156)</f>
        <v>109.90245721738449</v>
      </c>
      <c r="O1154" s="22">
        <f t="shared" si="355"/>
        <v>109.90245721738449</v>
      </c>
      <c r="P1154" s="22">
        <f t="shared" si="355"/>
        <v>109.90245721738449</v>
      </c>
      <c r="Q1154" s="22">
        <f t="shared" si="355"/>
        <v>109.90245721738449</v>
      </c>
      <c r="R1154" s="22">
        <f t="shared" si="355"/>
        <v>109.90245721738449</v>
      </c>
      <c r="S1154" s="22">
        <f t="shared" si="355"/>
        <v>109.90245721738449</v>
      </c>
      <c r="T1154" s="22">
        <f t="shared" si="355"/>
        <v>109.90245721738449</v>
      </c>
      <c r="U1154" s="22">
        <f t="shared" si="355"/>
        <v>109.90245721738449</v>
      </c>
      <c r="V1154" s="22">
        <f t="shared" si="355"/>
        <v>109.90245721738449</v>
      </c>
      <c r="W1154" s="22">
        <f t="shared" si="355"/>
        <v>109.90245721738449</v>
      </c>
      <c r="X1154" s="22">
        <f t="shared" si="355"/>
        <v>109.90245721738449</v>
      </c>
      <c r="Y1154" s="22">
        <f t="shared" si="355"/>
        <v>109.90245721738449</v>
      </c>
      <c r="Z1154" s="22">
        <f t="shared" si="355"/>
        <v>109.90245721738449</v>
      </c>
      <c r="AA1154" s="22">
        <f t="shared" si="355"/>
        <v>109.90245721738449</v>
      </c>
      <c r="AB1154" s="22">
        <f t="shared" si="355"/>
        <v>109.90245721738449</v>
      </c>
      <c r="AC1154" s="22">
        <f t="shared" si="355"/>
        <v>109.90245721738449</v>
      </c>
      <c r="AD1154" s="22">
        <f t="shared" si="355"/>
        <v>109.90245721738449</v>
      </c>
      <c r="AE1154" s="22">
        <f t="shared" si="355"/>
        <v>109.90245721738449</v>
      </c>
      <c r="AF1154" s="22">
        <f t="shared" si="355"/>
        <v>109.90245721738449</v>
      </c>
      <c r="AG1154" s="22">
        <f t="shared" si="355"/>
        <v>109.90245721738449</v>
      </c>
      <c r="AH1154" s="22">
        <f t="shared" si="355"/>
        <v>109.90245721738449</v>
      </c>
      <c r="AI1154" s="22">
        <f t="shared" si="355"/>
        <v>109.90245721738449</v>
      </c>
      <c r="AJ1154" s="22">
        <f t="shared" si="355"/>
        <v>109.90245721738449</v>
      </c>
      <c r="AK1154" s="22">
        <f t="shared" si="355"/>
        <v>109.90245721738449</v>
      </c>
      <c r="AL1154" s="22">
        <f t="shared" si="355"/>
        <v>109.90245721738449</v>
      </c>
      <c r="AM1154" s="22">
        <f t="shared" si="355"/>
        <v>109.90245721738449</v>
      </c>
      <c r="AN1154" s="22">
        <f t="shared" si="355"/>
        <v>109.90245721738449</v>
      </c>
      <c r="AO1154" s="22">
        <f t="shared" si="355"/>
        <v>109.90245721738449</v>
      </c>
      <c r="AP1154" s="22">
        <f t="shared" si="355"/>
        <v>109.90245721738449</v>
      </c>
      <c r="AQ1154" s="22">
        <f t="shared" si="355"/>
        <v>109.90245721738449</v>
      </c>
      <c r="AR1154" s="22">
        <f t="shared" si="355"/>
        <v>109.90245721738449</v>
      </c>
    </row>
    <row r="1155" spans="6:44" x14ac:dyDescent="0.25">
      <c r="H1155" s="17" t="str">
        <f t="shared" si="354"/>
        <v>DIC7</v>
      </c>
      <c r="I1155" s="24"/>
      <c r="J1155" s="24" t="s">
        <v>38</v>
      </c>
      <c r="K1155" s="315" t="s">
        <v>270</v>
      </c>
      <c r="L1155" s="316" t="s">
        <v>270</v>
      </c>
      <c r="M1155" s="22">
        <f>+SUMIFS(Resultados_Dic3!H$3:H$99980,Resultados_Dic3!$F$3:$F$99980,Produccion_UO!$K1155,Resultados_Dic3!$D$3:$D$99980,Produccion_UO!$K$1131,Resultados_Dic3!$E$3:$E$99980,Produccion_UO!$J1155,Resultados_Dic3!$A$3:$A$99980,Produccion_UO!$H1155)*$J$1151</f>
        <v>41.857396150365567</v>
      </c>
      <c r="N1155" s="22">
        <f>+SUMIFS(Resultados_Dic3!I$3:I$99980,Resultados_Dic3!$F$3:$F$99980,Produccion_UO!$K1155,Resultados_Dic3!$D$3:$D$99980,Produccion_UO!$K$1131,Resultados_Dic3!$E$3:$E$99980,Produccion_UO!$J1155,Resultados_Dic3!$A$3:$A$99980,Produccion_UO!$H1155)*$J$1151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O1155" s="22">
        <f>+SUMIFS(Resultados_Dic3!J$3:J$99980,Resultados_Dic3!$F$3:$F$99980,Produccion_UO!$K1155,Resultados_Dic3!$D$3:$D$99980,Produccion_UO!$K$1131,Resultados_Dic3!$E$3:$E$99980,Produccion_UO!$J1155,Resultados_Dic3!$A$3:$A$99980,Produccion_UO!$H1155)*$J$1151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P1155" s="22">
        <f>+SUMIFS(Resultados_Dic3!K$3:K$99980,Resultados_Dic3!$F$3:$F$99980,Produccion_UO!$K1155,Resultados_Dic3!$D$3:$D$99980,Produccion_UO!$K$1131,Resultados_Dic3!$E$3:$E$99980,Produccion_UO!$J1155,Resultados_Dic3!$A$3:$A$99980,Produccion_UO!$H1155)*$J$1151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Q1155" s="22">
        <f>+SUMIFS(Resultados_Dic3!L$3:L$99980,Resultados_Dic3!$F$3:$F$99980,Produccion_UO!$K1155,Resultados_Dic3!$D$3:$D$99980,Produccion_UO!$K$1131,Resultados_Dic3!$E$3:$E$99980,Produccion_UO!$J1155,Resultados_Dic3!$A$3:$A$99980,Produccion_UO!$H1155)*$J$1151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R1155" s="22">
        <f>+SUMIFS(Resultados_Dic3!M$3:M$99980,Resultados_Dic3!$F$3:$F$99980,Produccion_UO!$K1155,Resultados_Dic3!$D$3:$D$99980,Produccion_UO!$K$1131,Resultados_Dic3!$E$3:$E$99980,Produccion_UO!$J1155,Resultados_Dic3!$A$3:$A$99980,Produccion_UO!$H1155)*$J$1151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S1155" s="22">
        <f>+SUMIFS(Resultados_Dic3!N$3:N$99980,Resultados_Dic3!$F$3:$F$99980,Produccion_UO!$K1155,Resultados_Dic3!$D$3:$D$99980,Produccion_UO!$K$1131,Resultados_Dic3!$E$3:$E$99980,Produccion_UO!$J1155,Resultados_Dic3!$A$3:$A$99980,Produccion_UO!$H1155)*$J$1151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T1155" s="22">
        <f>+SUMIFS(Resultados_Dic3!O$3:O$99980,Resultados_Dic3!$F$3:$F$99980,Produccion_UO!$K1155,Resultados_Dic3!$D$3:$D$99980,Produccion_UO!$K$1131,Resultados_Dic3!$E$3:$E$99980,Produccion_UO!$J1155,Resultados_Dic3!$A$3:$A$99980,Produccion_UO!$H1155)*$J$1151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U1155" s="22">
        <f>+SUMIFS(Resultados_Dic3!P$3:P$99980,Resultados_Dic3!$F$3:$F$99980,Produccion_UO!$K1155,Resultados_Dic3!$D$3:$D$99980,Produccion_UO!$K$1131,Resultados_Dic3!$E$3:$E$99980,Produccion_UO!$J1155,Resultados_Dic3!$A$3:$A$99980,Produccion_UO!$H1155)*$J$1151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V1155" s="22">
        <f>+SUMIFS(Resultados_Dic3!Q$3:Q$99980,Resultados_Dic3!$F$3:$F$99980,Produccion_UO!$K1155,Resultados_Dic3!$D$3:$D$99980,Produccion_UO!$K$1131,Resultados_Dic3!$E$3:$E$99980,Produccion_UO!$J1155,Resultados_Dic3!$A$3:$A$99980,Produccion_UO!$H1155)*$J$1151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W1155" s="22">
        <f>+SUMIFS(Resultados_Dic3!R$3:R$99980,Resultados_Dic3!$F$3:$F$99980,Produccion_UO!$K1155,Resultados_Dic3!$D$3:$D$99980,Produccion_UO!$K$1131,Resultados_Dic3!$E$3:$E$99980,Produccion_UO!$J1155,Resultados_Dic3!$A$3:$A$99980,Produccion_UO!$H1155)*$J$1151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X1155" s="22">
        <f>+SUMIFS(Resultados_Dic3!S$3:S$99980,Resultados_Dic3!$F$3:$F$99980,Produccion_UO!$K1155,Resultados_Dic3!$D$3:$D$99980,Produccion_UO!$K$1131,Resultados_Dic3!$E$3:$E$99980,Produccion_UO!$J1155,Resultados_Dic3!$A$3:$A$99980,Produccion_UO!$H1155)*$J$1151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Y1155" s="22">
        <f>+SUMIFS(Resultados_Dic3!T$3:T$99980,Resultados_Dic3!$F$3:$F$99980,Produccion_UO!$K1155,Resultados_Dic3!$D$3:$D$99980,Produccion_UO!$K$1131,Resultados_Dic3!$E$3:$E$99980,Produccion_UO!$J1155,Resultados_Dic3!$A$3:$A$99980,Produccion_UO!$H1155)*$J$1151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Z1155" s="22">
        <f>+SUMIFS(Resultados_Dic3!U$3:U$99980,Resultados_Dic3!$F$3:$F$99980,Produccion_UO!$K1155,Resultados_Dic3!$D$3:$D$99980,Produccion_UO!$K$1131,Resultados_Dic3!$E$3:$E$99980,Produccion_UO!$J1155,Resultados_Dic3!$A$3:$A$99980,Produccion_UO!$H1155)*$J$1151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A1155" s="22">
        <f>+SUMIFS(Resultados_Dic3!V$3:V$99980,Resultados_Dic3!$F$3:$F$99980,Produccion_UO!$K1155,Resultados_Dic3!$D$3:$D$99980,Produccion_UO!$K$1131,Resultados_Dic3!$E$3:$E$99980,Produccion_UO!$J1155,Resultados_Dic3!$A$3:$A$99980,Produccion_UO!$H1155)*$J$1151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B1155" s="22">
        <f>+SUMIFS(Resultados_Dic3!W$3:W$99980,Resultados_Dic3!$F$3:$F$99980,Produccion_UO!$K1155,Resultados_Dic3!$D$3:$D$99980,Produccion_UO!$K$1131,Resultados_Dic3!$E$3:$E$99980,Produccion_UO!$J1155,Resultados_Dic3!$A$3:$A$99980,Produccion_UO!$H1155)*$J$1151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C1155" s="22">
        <f>+SUMIFS(Resultados_Dic3!X$3:X$99980,Resultados_Dic3!$F$3:$F$99980,Produccion_UO!$K1155,Resultados_Dic3!$D$3:$D$99980,Produccion_UO!$K$1131,Resultados_Dic3!$E$3:$E$99980,Produccion_UO!$J1155,Resultados_Dic3!$A$3:$A$99980,Produccion_UO!$H1155)*$J$1151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D1155" s="22">
        <f>+SUMIFS(Resultados_Dic3!Y$3:Y$99980,Resultados_Dic3!$F$3:$F$99980,Produccion_UO!$K1155,Resultados_Dic3!$D$3:$D$99980,Produccion_UO!$K$1131,Resultados_Dic3!$E$3:$E$99980,Produccion_UO!$J1155,Resultados_Dic3!$A$3:$A$99980,Produccion_UO!$H1155)*$J$1151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E1155" s="22">
        <f>+SUMIFS(Resultados_Dic3!Z$3:Z$99980,Resultados_Dic3!$F$3:$F$99980,Produccion_UO!$K1155,Resultados_Dic3!$D$3:$D$99980,Produccion_UO!$K$1131,Resultados_Dic3!$E$3:$E$99980,Produccion_UO!$J1155,Resultados_Dic3!$A$3:$A$99980,Produccion_UO!$H1155)*$J$1151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F1155" s="22">
        <f>+SUMIFS(Resultados_Dic3!AA$3:AA$99980,Resultados_Dic3!$F$3:$F$99980,Produccion_UO!$K1155,Resultados_Dic3!$D$3:$D$99980,Produccion_UO!$K$1131,Resultados_Dic3!$E$3:$E$99980,Produccion_UO!$J1155,Resultados_Dic3!$A$3:$A$99980,Produccion_UO!$H1155)*$J$1151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G1155" s="22">
        <f>+SUMIFS(Resultados_Dic3!AB$3:AB$99980,Resultados_Dic3!$F$3:$F$99980,Produccion_UO!$K1155,Resultados_Dic3!$D$3:$D$99980,Produccion_UO!$K$1131,Resultados_Dic3!$E$3:$E$99980,Produccion_UO!$J1155,Resultados_Dic3!$A$3:$A$99980,Produccion_UO!$H1155)*$J$1151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H1155" s="22">
        <f>+SUMIFS(Resultados_Dic3!AC$3:AC$99980,Resultados_Dic3!$F$3:$F$99980,Produccion_UO!$K1155,Resultados_Dic3!$D$3:$D$99980,Produccion_UO!$K$1131,Resultados_Dic3!$E$3:$E$99980,Produccion_UO!$J1155,Resultados_Dic3!$A$3:$A$99980,Produccion_UO!$H1155)*$J$1151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I1155" s="22">
        <f>+SUMIFS(Resultados_Dic3!AD$3:AD$99980,Resultados_Dic3!$F$3:$F$99980,Produccion_UO!$K1155,Resultados_Dic3!$D$3:$D$99980,Produccion_UO!$K$1131,Resultados_Dic3!$E$3:$E$99980,Produccion_UO!$J1155,Resultados_Dic3!$A$3:$A$99980,Produccion_UO!$H1155)*$J$1151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J1155" s="22">
        <f>+SUMIFS(Resultados_Dic3!AE$3:AE$99980,Resultados_Dic3!$F$3:$F$99980,Produccion_UO!$K1155,Resultados_Dic3!$D$3:$D$99980,Produccion_UO!$K$1131,Resultados_Dic3!$E$3:$E$99980,Produccion_UO!$J1155,Resultados_Dic3!$A$3:$A$99980,Produccion_UO!$H1155)*$J$1151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K1155" s="22">
        <f>+SUMIFS(Resultados_Dic3!AF$3:AF$99980,Resultados_Dic3!$F$3:$F$99980,Produccion_UO!$K1155,Resultados_Dic3!$D$3:$D$99980,Produccion_UO!$K$1131,Resultados_Dic3!$E$3:$E$99980,Produccion_UO!$J1155,Resultados_Dic3!$A$3:$A$99980,Produccion_UO!$H1155)*$J$1151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L1155" s="22">
        <f>+SUMIFS(Resultados_Dic3!AG$3:AG$99980,Resultados_Dic3!$F$3:$F$99980,Produccion_UO!$K1155,Resultados_Dic3!$D$3:$D$99980,Produccion_UO!$K$1131,Resultados_Dic3!$E$3:$E$99980,Produccion_UO!$J1155,Resultados_Dic3!$A$3:$A$99980,Produccion_UO!$H1155)*$J$1151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M1155" s="22">
        <f>+SUMIFS(Resultados_Dic3!AH$3:AH$99980,Resultados_Dic3!$F$3:$F$99980,Produccion_UO!$K1155,Resultados_Dic3!$D$3:$D$99980,Produccion_UO!$K$1131,Resultados_Dic3!$E$3:$E$99980,Produccion_UO!$J1155,Resultados_Dic3!$A$3:$A$99980,Produccion_UO!$H1155)*$J$1151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N1155" s="22">
        <f>+SUMIFS(Resultados_Dic3!AI$3:AI$99980,Resultados_Dic3!$F$3:$F$99980,Produccion_UO!$K1155,Resultados_Dic3!$D$3:$D$99980,Produccion_UO!$K$1131,Resultados_Dic3!$E$3:$E$99980,Produccion_UO!$J1155,Resultados_Dic3!$A$3:$A$99980,Produccion_UO!$H1155)*$J$1151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O1155" s="22">
        <f>+SUMIFS(Resultados_Dic3!AJ$3:AJ$99980,Resultados_Dic3!$F$3:$F$99980,Produccion_UO!$K1155,Resultados_Dic3!$D$3:$D$99980,Produccion_UO!$K$1131,Resultados_Dic3!$E$3:$E$99980,Produccion_UO!$J1155,Resultados_Dic3!$A$3:$A$99980,Produccion_UO!$H1155)*$J$1151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P1155" s="22">
        <f>+SUMIFS(Resultados_Dic3!AK$3:AK$99980,Resultados_Dic3!$F$3:$F$99980,Produccion_UO!$K1155,Resultados_Dic3!$D$3:$D$99980,Produccion_UO!$K$1131,Resultados_Dic3!$E$3:$E$99980,Produccion_UO!$J1155,Resultados_Dic3!$A$3:$A$99980,Produccion_UO!$H1155)*$J$1151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Q1155" s="22">
        <f>+SUMIFS(Resultados_Dic3!AL$3:AL$99980,Resultados_Dic3!$F$3:$F$99980,Produccion_UO!$K1155,Resultados_Dic3!$D$3:$D$99980,Produccion_UO!$K$1131,Resultados_Dic3!$E$3:$E$99980,Produccion_UO!$J1155,Resultados_Dic3!$A$3:$A$99980,Produccion_UO!$H1155)*$J$1151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R1155" s="22">
        <f>+SUMIFS(Resultados_Dic3!AM$3:AM$99980,Resultados_Dic3!$F$3:$F$99980,Produccion_UO!$K1155,Resultados_Dic3!$D$3:$D$99980,Produccion_UO!$K$1131,Resultados_Dic3!$E$3:$E$99980,Produccion_UO!$J1155,Resultados_Dic3!$A$3:$A$99980,Produccion_UO!$H1155)*$J$1151</f>
        <v>44.557873321356851</v>
      </c>
    </row>
    <row r="1156" spans="6:44" x14ac:dyDescent="0.25">
      <c r="H1156" s="17" t="str">
        <f t="shared" si="354"/>
        <v>DIC7</v>
      </c>
      <c r="I1156" s="24"/>
      <c r="J1156" s="24" t="s">
        <v>38</v>
      </c>
      <c r="K1156" s="315" t="s">
        <v>271</v>
      </c>
      <c r="L1156" s="316" t="s">
        <v>271</v>
      </c>
      <c r="M1156" s="22">
        <f>+SUMIFS(Resultados_Dic3!H$3:H$99980,Resultados_Dic3!$F$3:$F$99980,Produccion_UO!$K1156,Resultados_Dic3!$D$3:$D$99980,Produccion_UO!$K$1131,Resultados_Dic3!$E$3:$E$99980,Produccion_UO!$J1156,Resultados_Dic3!$A$3:$A$99980,Produccion_UO!$H1156)*$J$1151</f>
        <v>57.137304158686668</v>
      </c>
      <c r="N1156" s="22">
        <f>+SUMIFS(Resultados_Dic3!I$3:I$99980,Resultados_Dic3!$F$3:$F$99980,Produccion_UO!$K1156,Resultados_Dic3!$D$3:$D$99980,Produccion_UO!$K$1131,Resultados_Dic3!$E$3:$E$99980,Produccion_UO!$J1156,Resultados_Dic3!$A$3:$A$99980,Produccion_UO!$H1156)*$J$1151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O1156" s="22">
        <f>+SUMIFS(Resultados_Dic3!J$3:J$99980,Resultados_Dic3!$F$3:$F$99980,Produccion_UO!$K1156,Resultados_Dic3!$D$3:$D$99980,Produccion_UO!$K$1131,Resultados_Dic3!$E$3:$E$99980,Produccion_UO!$J1156,Resultados_Dic3!$A$3:$A$99980,Produccion_UO!$H1156)*$J$1151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P1156" s="22">
        <f>+SUMIFS(Resultados_Dic3!K$3:K$99980,Resultados_Dic3!$F$3:$F$99980,Produccion_UO!$K1156,Resultados_Dic3!$D$3:$D$99980,Produccion_UO!$K$1131,Resultados_Dic3!$E$3:$E$99980,Produccion_UO!$J1156,Resultados_Dic3!$A$3:$A$99980,Produccion_UO!$H1156)*$J$1151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Q1156" s="22">
        <f>+SUMIFS(Resultados_Dic3!L$3:L$99980,Resultados_Dic3!$F$3:$F$99980,Produccion_UO!$K1156,Resultados_Dic3!$D$3:$D$99980,Produccion_UO!$K$1131,Resultados_Dic3!$E$3:$E$99980,Produccion_UO!$J1156,Resultados_Dic3!$A$3:$A$99980,Produccion_UO!$H1156)*$J$1151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R1156" s="22">
        <f>+SUMIFS(Resultados_Dic3!M$3:M$99980,Resultados_Dic3!$F$3:$F$99980,Produccion_UO!$K1156,Resultados_Dic3!$D$3:$D$99980,Produccion_UO!$K$1131,Resultados_Dic3!$E$3:$E$99980,Produccion_UO!$J1156,Resultados_Dic3!$A$3:$A$99980,Produccion_UO!$H1156)*$J$1151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S1156" s="22">
        <f>+SUMIFS(Resultados_Dic3!N$3:N$99980,Resultados_Dic3!$F$3:$F$99980,Produccion_UO!$K1156,Resultados_Dic3!$D$3:$D$99980,Produccion_UO!$K$1131,Resultados_Dic3!$E$3:$E$99980,Produccion_UO!$J1156,Resultados_Dic3!$A$3:$A$99980,Produccion_UO!$H1156)*$J$1151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T1156" s="22">
        <f>+SUMIFS(Resultados_Dic3!O$3:O$99980,Resultados_Dic3!$F$3:$F$99980,Produccion_UO!$K1156,Resultados_Dic3!$D$3:$D$99980,Produccion_UO!$K$1131,Resultados_Dic3!$E$3:$E$99980,Produccion_UO!$J1156,Resultados_Dic3!$A$3:$A$99980,Produccion_UO!$H1156)*$J$1151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U1156" s="22">
        <f>+SUMIFS(Resultados_Dic3!P$3:P$99980,Resultados_Dic3!$F$3:$F$99980,Produccion_UO!$K1156,Resultados_Dic3!$D$3:$D$99980,Produccion_UO!$K$1131,Resultados_Dic3!$E$3:$E$99980,Produccion_UO!$J1156,Resultados_Dic3!$A$3:$A$99980,Produccion_UO!$H1156)*$J$1151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V1156" s="22">
        <f>+SUMIFS(Resultados_Dic3!Q$3:Q$99980,Resultados_Dic3!$F$3:$F$99980,Produccion_UO!$K1156,Resultados_Dic3!$D$3:$D$99980,Produccion_UO!$K$1131,Resultados_Dic3!$E$3:$E$99980,Produccion_UO!$J1156,Resultados_Dic3!$A$3:$A$99980,Produccion_UO!$H1156)*$J$1151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W1156" s="22">
        <f>+SUMIFS(Resultados_Dic3!R$3:R$99980,Resultados_Dic3!$F$3:$F$99980,Produccion_UO!$K1156,Resultados_Dic3!$D$3:$D$99980,Produccion_UO!$K$1131,Resultados_Dic3!$E$3:$E$99980,Produccion_UO!$J1156,Resultados_Dic3!$A$3:$A$99980,Produccion_UO!$H1156)*$J$1151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X1156" s="22">
        <f>+SUMIFS(Resultados_Dic3!S$3:S$99980,Resultados_Dic3!$F$3:$F$99980,Produccion_UO!$K1156,Resultados_Dic3!$D$3:$D$99980,Produccion_UO!$K$1131,Resultados_Dic3!$E$3:$E$99980,Produccion_UO!$J1156,Resultados_Dic3!$A$3:$A$99980,Produccion_UO!$H1156)*$J$1151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Y1156" s="22">
        <f>+SUMIFS(Resultados_Dic3!T$3:T$99980,Resultados_Dic3!$F$3:$F$99980,Produccion_UO!$K1156,Resultados_Dic3!$D$3:$D$99980,Produccion_UO!$K$1131,Resultados_Dic3!$E$3:$E$99980,Produccion_UO!$J1156,Resultados_Dic3!$A$3:$A$99980,Produccion_UO!$H1156)*$J$1151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Z1156" s="22">
        <f>+SUMIFS(Resultados_Dic3!U$3:U$99980,Resultados_Dic3!$F$3:$F$99980,Produccion_UO!$K1156,Resultados_Dic3!$D$3:$D$99980,Produccion_UO!$K$1131,Resultados_Dic3!$E$3:$E$99980,Produccion_UO!$J1156,Resultados_Dic3!$A$3:$A$99980,Produccion_UO!$H1156)*$J$1151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A1156" s="22">
        <f>+SUMIFS(Resultados_Dic3!V$3:V$99980,Resultados_Dic3!$F$3:$F$99980,Produccion_UO!$K1156,Resultados_Dic3!$D$3:$D$99980,Produccion_UO!$K$1131,Resultados_Dic3!$E$3:$E$99980,Produccion_UO!$J1156,Resultados_Dic3!$A$3:$A$99980,Produccion_UO!$H1156)*$J$1151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B1156" s="22">
        <f>+SUMIFS(Resultados_Dic3!W$3:W$99980,Resultados_Dic3!$F$3:$F$99980,Produccion_UO!$K1156,Resultados_Dic3!$D$3:$D$99980,Produccion_UO!$K$1131,Resultados_Dic3!$E$3:$E$99980,Produccion_UO!$J1156,Resultados_Dic3!$A$3:$A$99980,Produccion_UO!$H1156)*$J$1151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C1156" s="22">
        <f>+SUMIFS(Resultados_Dic3!X$3:X$99980,Resultados_Dic3!$F$3:$F$99980,Produccion_UO!$K1156,Resultados_Dic3!$D$3:$D$99980,Produccion_UO!$K$1131,Resultados_Dic3!$E$3:$E$99980,Produccion_UO!$J1156,Resultados_Dic3!$A$3:$A$99980,Produccion_UO!$H1156)*$J$1151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D1156" s="22">
        <f>+SUMIFS(Resultados_Dic3!Y$3:Y$99980,Resultados_Dic3!$F$3:$F$99980,Produccion_UO!$K1156,Resultados_Dic3!$D$3:$D$99980,Produccion_UO!$K$1131,Resultados_Dic3!$E$3:$E$99980,Produccion_UO!$J1156,Resultados_Dic3!$A$3:$A$99980,Produccion_UO!$H1156)*$J$1151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E1156" s="22">
        <f>+SUMIFS(Resultados_Dic3!Z$3:Z$99980,Resultados_Dic3!$F$3:$F$99980,Produccion_UO!$K1156,Resultados_Dic3!$D$3:$D$99980,Produccion_UO!$K$1131,Resultados_Dic3!$E$3:$E$99980,Produccion_UO!$J1156,Resultados_Dic3!$A$3:$A$99980,Produccion_UO!$H1156)*$J$1151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F1156" s="22">
        <f>+SUMIFS(Resultados_Dic3!AA$3:AA$99980,Resultados_Dic3!$F$3:$F$99980,Produccion_UO!$K1156,Resultados_Dic3!$D$3:$D$99980,Produccion_UO!$K$1131,Resultados_Dic3!$E$3:$E$99980,Produccion_UO!$J1156,Resultados_Dic3!$A$3:$A$99980,Produccion_UO!$H1156)*$J$1151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G1156" s="22">
        <f>+SUMIFS(Resultados_Dic3!AB$3:AB$99980,Resultados_Dic3!$F$3:$F$99980,Produccion_UO!$K1156,Resultados_Dic3!$D$3:$D$99980,Produccion_UO!$K$1131,Resultados_Dic3!$E$3:$E$99980,Produccion_UO!$J1156,Resultados_Dic3!$A$3:$A$99980,Produccion_UO!$H1156)*$J$1151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H1156" s="22">
        <f>+SUMIFS(Resultados_Dic3!AC$3:AC$99980,Resultados_Dic3!$F$3:$F$99980,Produccion_UO!$K1156,Resultados_Dic3!$D$3:$D$99980,Produccion_UO!$K$1131,Resultados_Dic3!$E$3:$E$99980,Produccion_UO!$J1156,Resultados_Dic3!$A$3:$A$99980,Produccion_UO!$H1156)*$J$1151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I1156" s="22">
        <f>+SUMIFS(Resultados_Dic3!AD$3:AD$99980,Resultados_Dic3!$F$3:$F$99980,Produccion_UO!$K1156,Resultados_Dic3!$D$3:$D$99980,Produccion_UO!$K$1131,Resultados_Dic3!$E$3:$E$99980,Produccion_UO!$J1156,Resultados_Dic3!$A$3:$A$99980,Produccion_UO!$H1156)*$J$1151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J1156" s="22">
        <f>+SUMIFS(Resultados_Dic3!AE$3:AE$99980,Resultados_Dic3!$F$3:$F$99980,Produccion_UO!$K1156,Resultados_Dic3!$D$3:$D$99980,Produccion_UO!$K$1131,Resultados_Dic3!$E$3:$E$99980,Produccion_UO!$J1156,Resultados_Dic3!$A$3:$A$99980,Produccion_UO!$H1156)*$J$1151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K1156" s="22">
        <f>+SUMIFS(Resultados_Dic3!AF$3:AF$99980,Resultados_Dic3!$F$3:$F$99980,Produccion_UO!$K1156,Resultados_Dic3!$D$3:$D$99980,Produccion_UO!$K$1131,Resultados_Dic3!$E$3:$E$99980,Produccion_UO!$J1156,Resultados_Dic3!$A$3:$A$99980,Produccion_UO!$H1156)*$J$1151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L1156" s="22">
        <f>+SUMIFS(Resultados_Dic3!AG$3:AG$99980,Resultados_Dic3!$F$3:$F$99980,Produccion_UO!$K1156,Resultados_Dic3!$D$3:$D$99980,Produccion_UO!$K$1131,Resultados_Dic3!$E$3:$E$99980,Produccion_UO!$J1156,Resultados_Dic3!$A$3:$A$99980,Produccion_UO!$H1156)*$J$1151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M1156" s="22">
        <f>+SUMIFS(Resultados_Dic3!AH$3:AH$99980,Resultados_Dic3!$F$3:$F$99980,Produccion_UO!$K1156,Resultados_Dic3!$D$3:$D$99980,Produccion_UO!$K$1131,Resultados_Dic3!$E$3:$E$99980,Produccion_UO!$J1156,Resultados_Dic3!$A$3:$A$99980,Produccion_UO!$H1156)*$J$1151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N1156" s="22">
        <f>+SUMIFS(Resultados_Dic3!AI$3:AI$99980,Resultados_Dic3!$F$3:$F$99980,Produccion_UO!$K1156,Resultados_Dic3!$D$3:$D$99980,Produccion_UO!$K$1131,Resultados_Dic3!$E$3:$E$99980,Produccion_UO!$J1156,Resultados_Dic3!$A$3:$A$99980,Produccion_UO!$H1156)*$J$1151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O1156" s="22">
        <f>+SUMIFS(Resultados_Dic3!AJ$3:AJ$99980,Resultados_Dic3!$F$3:$F$99980,Produccion_UO!$K1156,Resultados_Dic3!$D$3:$D$99980,Produccion_UO!$K$1131,Resultados_Dic3!$E$3:$E$99980,Produccion_UO!$J1156,Resultados_Dic3!$A$3:$A$99980,Produccion_UO!$H1156)*$J$1151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P1156" s="22">
        <f>+SUMIFS(Resultados_Dic3!AK$3:AK$99980,Resultados_Dic3!$F$3:$F$99980,Produccion_UO!$K1156,Resultados_Dic3!$D$3:$D$99980,Produccion_UO!$K$1131,Resultados_Dic3!$E$3:$E$99980,Produccion_UO!$J1156,Resultados_Dic3!$A$3:$A$99980,Produccion_UO!$H1156)*$J$1151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Q1156" s="22">
        <f>+SUMIFS(Resultados_Dic3!AL$3:AL$99980,Resultados_Dic3!$F$3:$F$99980,Produccion_UO!$K1156,Resultados_Dic3!$D$3:$D$99980,Produccion_UO!$K$1131,Resultados_Dic3!$E$3:$E$99980,Produccion_UO!$J1156,Resultados_Dic3!$A$3:$A$99980,Produccion_UO!$H1156)*$J$1151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R1156" s="22">
        <f>+SUMIFS(Resultados_Dic3!AM$3:AM$99980,Resultados_Dic3!$F$3:$F$99980,Produccion_UO!$K1156,Resultados_Dic3!$D$3:$D$99980,Produccion_UO!$K$1131,Resultados_Dic3!$E$3:$E$99980,Produccion_UO!$J1156,Resultados_Dic3!$A$3:$A$99980,Produccion_UO!$H1156)*$J$1151</f>
        <v>65.344583896027643</v>
      </c>
    </row>
    <row r="1157" spans="6:44" x14ac:dyDescent="0.25">
      <c r="H1157" s="17" t="str">
        <f t="shared" si="354"/>
        <v>DIC7</v>
      </c>
      <c r="K1157" s="317" t="s">
        <v>820</v>
      </c>
      <c r="L1157" s="313" t="s">
        <v>819</v>
      </c>
      <c r="M1157" s="22">
        <f t="shared" ref="M1157:AR1157" si="356">+M264</f>
        <v>0</v>
      </c>
      <c r="N1157" s="22">
        <f t="shared" si="356"/>
        <v>0</v>
      </c>
      <c r="O1157" s="22">
        <f t="shared" si="356"/>
        <v>0</v>
      </c>
      <c r="P1157" s="22">
        <f t="shared" si="356"/>
        <v>0</v>
      </c>
      <c r="Q1157" s="22">
        <f t="shared" si="356"/>
        <v>0</v>
      </c>
      <c r="R1157" s="22">
        <f t="shared" si="356"/>
        <v>0</v>
      </c>
      <c r="S1157" s="22">
        <f t="shared" si="356"/>
        <v>0</v>
      </c>
      <c r="T1157" s="22">
        <f t="shared" si="356"/>
        <v>0</v>
      </c>
      <c r="U1157" s="22">
        <f t="shared" si="356"/>
        <v>0</v>
      </c>
      <c r="V1157" s="22">
        <f t="shared" si="356"/>
        <v>0</v>
      </c>
      <c r="W1157" s="22">
        <f t="shared" si="356"/>
        <v>0</v>
      </c>
      <c r="X1157" s="22">
        <f t="shared" si="356"/>
        <v>0</v>
      </c>
      <c r="Y1157" s="22">
        <f t="shared" si="356"/>
        <v>0</v>
      </c>
      <c r="Z1157" s="22">
        <f t="shared" si="356"/>
        <v>0</v>
      </c>
      <c r="AA1157" s="22">
        <f t="shared" si="356"/>
        <v>0</v>
      </c>
      <c r="AB1157" s="22">
        <f t="shared" si="356"/>
        <v>0</v>
      </c>
      <c r="AC1157" s="22">
        <f t="shared" si="356"/>
        <v>0</v>
      </c>
      <c r="AD1157" s="22">
        <f t="shared" si="356"/>
        <v>0</v>
      </c>
      <c r="AE1157" s="22">
        <f t="shared" si="356"/>
        <v>0</v>
      </c>
      <c r="AF1157" s="22">
        <f t="shared" si="356"/>
        <v>0</v>
      </c>
      <c r="AG1157" s="22">
        <f t="shared" si="356"/>
        <v>0</v>
      </c>
      <c r="AH1157" s="22">
        <f t="shared" si="356"/>
        <v>0</v>
      </c>
      <c r="AI1157" s="22">
        <f t="shared" si="356"/>
        <v>0</v>
      </c>
      <c r="AJ1157" s="22">
        <f t="shared" si="356"/>
        <v>0</v>
      </c>
      <c r="AK1157" s="22">
        <f t="shared" si="356"/>
        <v>0</v>
      </c>
      <c r="AL1157" s="22">
        <f t="shared" si="356"/>
        <v>0</v>
      </c>
      <c r="AM1157" s="22">
        <f t="shared" si="356"/>
        <v>0</v>
      </c>
      <c r="AN1157" s="22">
        <f t="shared" si="356"/>
        <v>0</v>
      </c>
      <c r="AO1157" s="22">
        <f t="shared" si="356"/>
        <v>0</v>
      </c>
      <c r="AP1157" s="22">
        <f t="shared" si="356"/>
        <v>0</v>
      </c>
      <c r="AQ1157" s="22">
        <f t="shared" si="356"/>
        <v>0</v>
      </c>
      <c r="AR1157" s="22">
        <f t="shared" si="356"/>
        <v>0</v>
      </c>
    </row>
    <row r="1158" spans="6:44" x14ac:dyDescent="0.25">
      <c r="H1158" s="17" t="str">
        <f t="shared" si="354"/>
        <v>DIC7</v>
      </c>
      <c r="J1158" s="24" t="s">
        <v>67</v>
      </c>
      <c r="K1158" s="317" t="s">
        <v>246</v>
      </c>
      <c r="L1158" s="313" t="s">
        <v>698</v>
      </c>
      <c r="M1158" s="22">
        <f>+SUMIFS(Resultados_Dic3!H$3:H$99980,Resultados_Dic3!$F$3:$F$99980,Produccion_UO!$K1158,Resultados_Dic3!$D$3:$D$99980,Produccion_UO!$K$1131,Resultados_Dic3!$E$3:$E$99980,Produccion_UO!$J1158,Resultados_Dic3!$A$3:$A$99980,Produccion_UO!$H1158)*$J$1151</f>
        <v>120.75015929637101</v>
      </c>
      <c r="N1158" s="22">
        <f>+SUMIFS(Resultados_Dic3!I$3:I$99980,Resultados_Dic3!$F$3:$F$99980,Produccion_UO!$K1158,Resultados_Dic3!$D$3:$D$99980,Produccion_UO!$K$1131,Resultados_Dic3!$E$3:$E$99980,Produccion_UO!$J1158,Resultados_Dic3!$A$3:$A$99980,Produccion_UO!$H1158)*$J$1151</f>
        <v>124.00855874573027</v>
      </c>
      <c r="O1158" s="22">
        <f>+SUMIFS(Resultados_Dic3!J$3:J$99980,Resultados_Dic3!$F$3:$F$99980,Produccion_UO!$K1158,Resultados_Dic3!$D$3:$D$99980,Produccion_UO!$K$1131,Resultados_Dic3!$E$3:$E$99980,Produccion_UO!$J1158,Resultados_Dic3!$A$3:$A$99980,Produccion_UO!$H1158)*$J$1151</f>
        <v>126.82874332424167</v>
      </c>
      <c r="P1158" s="22">
        <f>+SUMIFS(Resultados_Dic3!K$3:K$99980,Resultados_Dic3!$F$3:$F$99980,Produccion_UO!$K1158,Resultados_Dic3!$D$3:$D$99980,Produccion_UO!$K$1131,Resultados_Dic3!$E$3:$E$99980,Produccion_UO!$J1158,Resultados_Dic3!$A$3:$A$99980,Produccion_UO!$H1158)*$J$1151</f>
        <v>129.62948656742296</v>
      </c>
      <c r="Q1158" s="22">
        <f>+SUMIFS(Resultados_Dic3!L$3:L$99980,Resultados_Dic3!$F$3:$F$99980,Produccion_UO!$K1158,Resultados_Dic3!$D$3:$D$99980,Produccion_UO!$K$1131,Resultados_Dic3!$E$3:$E$99980,Produccion_UO!$J1158,Resultados_Dic3!$A$3:$A$99980,Produccion_UO!$H1158)*$J$1151</f>
        <v>132.4107884752751</v>
      </c>
      <c r="R1158" s="22">
        <f>+SUMIFS(Resultados_Dic3!M$3:M$99980,Resultados_Dic3!$F$3:$F$99980,Produccion_UO!$K1158,Resultados_Dic3!$D$3:$D$99980,Produccion_UO!$K$1131,Resultados_Dic3!$E$3:$E$99980,Produccion_UO!$J1158,Resultados_Dic3!$A$3:$A$99980,Produccion_UO!$H1158)*$J$1151</f>
        <v>135.17264904779717</v>
      </c>
      <c r="S1158" s="22">
        <f>+SUMIFS(Resultados_Dic3!N$3:N$99980,Resultados_Dic3!$F$3:$F$99980,Produccion_UO!$K1158,Resultados_Dic3!$D$3:$D$99980,Produccion_UO!$K$1131,Resultados_Dic3!$E$3:$E$99980,Produccion_UO!$J1158,Resultados_Dic3!$A$3:$A$99980,Produccion_UO!$H1158)*$J$1151</f>
        <v>137.9150682849901</v>
      </c>
      <c r="T1158" s="22">
        <f>+SUMIFS(Resultados_Dic3!O$3:O$99980,Resultados_Dic3!$F$3:$F$99980,Produccion_UO!$K1158,Resultados_Dic3!$D$3:$D$99980,Produccion_UO!$K$1131,Resultados_Dic3!$E$3:$E$99980,Produccion_UO!$J1158,Resultados_Dic3!$A$3:$A$99980,Produccion_UO!$H1158)*$J$1151</f>
        <v>139.21139032134772</v>
      </c>
      <c r="U1158" s="22">
        <f>+SUMIFS(Resultados_Dic3!P$3:P$99980,Resultados_Dic3!$F$3:$F$99980,Produccion_UO!$K1158,Resultados_Dic3!$D$3:$D$99980,Produccion_UO!$K$1131,Resultados_Dic3!$E$3:$E$99980,Produccion_UO!$J1158,Resultados_Dic3!$A$3:$A$99980,Produccion_UO!$H1158)*$J$1151</f>
        <v>140.4790190222925</v>
      </c>
      <c r="V1158" s="22">
        <f>+SUMIFS(Resultados_Dic3!Q$3:Q$99980,Resultados_Dic3!$F$3:$F$99980,Produccion_UO!$K1158,Resultados_Dic3!$D$3:$D$99980,Produccion_UO!$K$1131,Resultados_Dic3!$E$3:$E$99980,Produccion_UO!$J1158,Resultados_Dic3!$A$3:$A$99980,Produccion_UO!$H1158)*$J$1151</f>
        <v>141.68366199099844</v>
      </c>
      <c r="W1158" s="22">
        <f>+SUMIFS(Resultados_Dic3!R$3:R$99980,Resultados_Dic3!$F$3:$F$99980,Produccion_UO!$K1158,Resultados_Dic3!$D$3:$D$99980,Produccion_UO!$K$1131,Resultados_Dic3!$E$3:$E$99980,Produccion_UO!$J1158,Resultados_Dic3!$A$3:$A$99980,Produccion_UO!$H1158)*$J$1151</f>
        <v>142.88855721076663</v>
      </c>
      <c r="X1158" s="22">
        <f>+SUMIFS(Resultados_Dic3!S$3:S$99980,Resultados_Dic3!$F$3:$F$99980,Produccion_UO!$K1158,Resultados_Dic3!$D$3:$D$99980,Produccion_UO!$K$1131,Resultados_Dic3!$E$3:$E$99980,Produccion_UO!$J1158,Resultados_Dic3!$A$3:$A$99980,Produccion_UO!$H1158)*$J$1151</f>
        <v>144.06461416608391</v>
      </c>
      <c r="Y1158" s="22">
        <f>+SUMIFS(Resultados_Dic3!T$3:T$99980,Resultados_Dic3!$F$3:$F$99980,Produccion_UO!$K1158,Resultados_Dic3!$D$3:$D$99980,Produccion_UO!$K$1131,Resultados_Dic3!$E$3:$E$99980,Produccion_UO!$J1158,Resultados_Dic3!$A$3:$A$99980,Produccion_UO!$H1158)*$J$1151</f>
        <v>144.31071617267469</v>
      </c>
      <c r="Z1158" s="22">
        <f>+SUMIFS(Resultados_Dic3!U$3:U$99980,Resultados_Dic3!$F$3:$F$99980,Produccion_UO!$K1158,Resultados_Dic3!$D$3:$D$99980,Produccion_UO!$K$1131,Resultados_Dic3!$E$3:$E$99980,Produccion_UO!$J1158,Resultados_Dic3!$A$3:$A$99980,Produccion_UO!$H1158)*$J$1151</f>
        <v>144.53016395042326</v>
      </c>
      <c r="AA1158" s="22">
        <f>+SUMIFS(Resultados_Dic3!V$3:V$99980,Resultados_Dic3!$F$3:$F$99980,Produccion_UO!$K1158,Resultados_Dic3!$D$3:$D$99980,Produccion_UO!$K$1131,Resultados_Dic3!$E$3:$E$99980,Produccion_UO!$J1158,Resultados_Dic3!$A$3:$A$99980,Produccion_UO!$H1158)*$J$1151</f>
        <v>144.72295749932971</v>
      </c>
      <c r="AB1158" s="22">
        <f>+SUMIFS(Resultados_Dic3!W$3:W$99980,Resultados_Dic3!$F$3:$F$99980,Produccion_UO!$K1158,Resultados_Dic3!$D$3:$D$99980,Produccion_UO!$K$1131,Resultados_Dic3!$E$3:$E$99980,Produccion_UO!$J1158,Resultados_Dic3!$A$3:$A$99980,Produccion_UO!$H1158)*$J$1151</f>
        <v>144.88909681939447</v>
      </c>
      <c r="AC1158" s="22">
        <f>+SUMIFS(Resultados_Dic3!X$3:X$99980,Resultados_Dic3!$F$3:$F$99980,Produccion_UO!$K1158,Resultados_Dic3!$D$3:$D$99980,Produccion_UO!$K$1131,Resultados_Dic3!$E$3:$E$99980,Produccion_UO!$J1158,Resultados_Dic3!$A$3:$A$99980,Produccion_UO!$H1158)*$J$1151</f>
        <v>145.02858191061657</v>
      </c>
      <c r="AD1158" s="22">
        <f>+SUMIFS(Resultados_Dic3!Y$3:Y$99980,Resultados_Dic3!$F$3:$F$99980,Produccion_UO!$K1158,Resultados_Dic3!$D$3:$D$99980,Produccion_UO!$K$1131,Resultados_Dic3!$E$3:$E$99980,Produccion_UO!$J1158,Resultados_Dic3!$A$3:$A$99980,Produccion_UO!$H1158)*$J$1151</f>
        <v>144.91895764813742</v>
      </c>
      <c r="AE1158" s="22">
        <f>+SUMIFS(Resultados_Dic3!Z$3:Z$99980,Resultados_Dic3!$F$3:$F$99980,Produccion_UO!$K1158,Resultados_Dic3!$D$3:$D$99980,Produccion_UO!$K$1131,Resultados_Dic3!$E$3:$E$99980,Produccion_UO!$J1158,Resultados_Dic3!$A$3:$A$99980,Produccion_UO!$H1158)*$J$1151</f>
        <v>144.7826752847233</v>
      </c>
      <c r="AF1158" s="22">
        <f>+SUMIFS(Resultados_Dic3!AA$3:AA$99980,Resultados_Dic3!$F$3:$F$99980,Produccion_UO!$K1158,Resultados_Dic3!$D$3:$D$99980,Produccion_UO!$K$1131,Resultados_Dic3!$E$3:$E$99980,Produccion_UO!$J1158,Resultados_Dic3!$A$3:$A$99980,Produccion_UO!$H1158)*$J$1151</f>
        <v>144.61197984323624</v>
      </c>
      <c r="AG1158" s="22">
        <f>+SUMIFS(Resultados_Dic3!AB$3:AB$99980,Resultados_Dic3!$F$3:$F$99980,Produccion_UO!$K1158,Resultados_Dic3!$D$3:$D$99980,Produccion_UO!$K$1131,Resultados_Dic3!$E$3:$E$99980,Produccion_UO!$J1158,Resultados_Dic3!$A$3:$A$99980,Produccion_UO!$H1158)*$J$1151</f>
        <v>144.41072523408619</v>
      </c>
      <c r="AH1158" s="22">
        <f>+SUMIFS(Resultados_Dic3!AC$3:AC$99980,Resultados_Dic3!$F$3:$F$99980,Produccion_UO!$K1158,Resultados_Dic3!$D$3:$D$99980,Produccion_UO!$K$1131,Resultados_Dic3!$E$3:$E$99980,Produccion_UO!$J1158,Resultados_Dic3!$A$3:$A$99980,Produccion_UO!$H1158)*$J$1151</f>
        <v>144.17891145727259</v>
      </c>
      <c r="AI1158" s="22">
        <f>+SUMIFS(Resultados_Dic3!AD$3:AD$99980,Resultados_Dic3!$F$3:$F$99980,Produccion_UO!$K1158,Resultados_Dic3!$D$3:$D$99980,Produccion_UO!$K$1131,Resultados_Dic3!$E$3:$E$99980,Produccion_UO!$J1158,Resultados_Dic3!$A$3:$A$99980,Produccion_UO!$H1158)*$J$1151</f>
        <v>143.92838548214448</v>
      </c>
      <c r="AJ1158" s="22">
        <f>+SUMIFS(Resultados_Dic3!AE$3:AE$99980,Resultados_Dic3!$F$3:$F$99980,Produccion_UO!$K1158,Resultados_Dic3!$D$3:$D$99980,Produccion_UO!$K$1131,Resultados_Dic3!$E$3:$E$99980,Produccion_UO!$J1158,Resultados_Dic3!$A$3:$A$99980,Produccion_UO!$H1158)*$J$1151</f>
        <v>143.65122925245058</v>
      </c>
      <c r="AK1158" s="22">
        <f>+SUMIFS(Resultados_Dic3!AF$3:AF$99980,Resultados_Dic3!$F$3:$F$99980,Produccion_UO!$K1158,Resultados_Dic3!$D$3:$D$99980,Produccion_UO!$K$1131,Resultados_Dic3!$E$3:$E$99980,Produccion_UO!$J1158,Resultados_Dic3!$A$3:$A$99980,Produccion_UO!$H1158)*$J$1151</f>
        <v>143.34744276819089</v>
      </c>
      <c r="AL1158" s="22">
        <f>+SUMIFS(Resultados_Dic3!AG$3:AG$99980,Resultados_Dic3!$F$3:$F$99980,Produccion_UO!$K1158,Resultados_Dic3!$D$3:$D$99980,Produccion_UO!$K$1131,Resultados_Dic3!$E$3:$E$99980,Produccion_UO!$J1158,Resultados_Dic3!$A$3:$A$99980,Produccion_UO!$H1158)*$J$1151</f>
        <v>143.0170260293649</v>
      </c>
      <c r="AM1158" s="22">
        <f>+SUMIFS(Resultados_Dic3!AH$3:AH$99980,Resultados_Dic3!$F$3:$F$99980,Produccion_UO!$K1158,Resultados_Dic3!$D$3:$D$99980,Produccion_UO!$K$1131,Resultados_Dic3!$E$3:$E$99980,Produccion_UO!$J1158,Resultados_Dic3!$A$3:$A$99980,Produccion_UO!$H1158)*$J$1151</f>
        <v>142.65997903597366</v>
      </c>
      <c r="AN1158" s="22">
        <f>+SUMIFS(Resultados_Dic3!AI$3:AI$99980,Resultados_Dic3!$F$3:$F$99980,Produccion_UO!$K1158,Resultados_Dic3!$D$3:$D$99980,Produccion_UO!$K$1131,Resultados_Dic3!$E$3:$E$99980,Produccion_UO!$J1158,Resultados_Dic3!$A$3:$A$99980,Produccion_UO!$H1158)*$J$1151</f>
        <v>142.62592012409311</v>
      </c>
      <c r="AO1158" s="22">
        <f>+SUMIFS(Resultados_Dic3!AJ$3:AJ$99980,Resultados_Dic3!$F$3:$F$99980,Produccion_UO!$K1158,Resultados_Dic3!$D$3:$D$99980,Produccion_UO!$K$1131,Resultados_Dic3!$E$3:$E$99980,Produccion_UO!$J1158,Resultados_Dic3!$A$3:$A$99980,Produccion_UO!$H1158)*$J$1151</f>
        <v>142.56291315701506</v>
      </c>
      <c r="AP1158" s="22">
        <f>+SUMIFS(Resultados_Dic3!AK$3:AK$99980,Resultados_Dic3!$F$3:$F$99980,Produccion_UO!$K1158,Resultados_Dic3!$D$3:$D$99980,Produccion_UO!$K$1131,Resultados_Dic3!$E$3:$E$99980,Produccion_UO!$J1158,Resultados_Dic3!$A$3:$A$99980,Produccion_UO!$H1158)*$J$1151</f>
        <v>142.47095813473948</v>
      </c>
      <c r="AQ1158" s="22">
        <f>+SUMIFS(Resultados_Dic3!AL$3:AL$99980,Resultados_Dic3!$F$3:$F$99980,Produccion_UO!$K1158,Resultados_Dic3!$D$3:$D$99980,Produccion_UO!$K$1131,Resultados_Dic3!$E$3:$E$99980,Produccion_UO!$J1158,Resultados_Dic3!$A$3:$A$99980,Produccion_UO!$H1158)*$J$1151</f>
        <v>142.35005505726591</v>
      </c>
      <c r="AR1158" s="22">
        <f>+SUMIFS(Resultados_Dic3!AM$3:AM$99980,Resultados_Dic3!$F$3:$F$99980,Produccion_UO!$K1158,Resultados_Dic3!$D$3:$D$99980,Produccion_UO!$K$1131,Resultados_Dic3!$E$3:$E$99980,Produccion_UO!$J1158,Resultados_Dic3!$A$3:$A$99980,Produccion_UO!$H1158)*$J$1151</f>
        <v>142.2002039245948</v>
      </c>
    </row>
    <row r="1160" spans="6:44" s="15" customFormat="1" x14ac:dyDescent="0.25">
      <c r="F1160" s="96"/>
      <c r="H1160" s="12"/>
      <c r="I1160" s="319" t="s">
        <v>513</v>
      </c>
      <c r="J1160" s="115">
        <f>+Produccion_C!H18</f>
        <v>0.93391468070690575</v>
      </c>
      <c r="K1160" s="318" t="s">
        <v>36</v>
      </c>
      <c r="L1160" s="314" t="s">
        <v>822</v>
      </c>
      <c r="M1160" s="135">
        <f>+M1161+M1163-M1162-M1166-M1167</f>
        <v>0</v>
      </c>
      <c r="N1160" s="135">
        <f t="shared" ref="N1160:AR1160" si="357">+N1161+N1163-N1162-N1166-N1167</f>
        <v>0</v>
      </c>
      <c r="O1160" s="135">
        <f t="shared" si="357"/>
        <v>0</v>
      </c>
      <c r="P1160" s="135">
        <f t="shared" si="357"/>
        <v>0</v>
      </c>
      <c r="Q1160" s="135">
        <f t="shared" si="357"/>
        <v>0</v>
      </c>
      <c r="R1160" s="135">
        <f t="shared" si="357"/>
        <v>0</v>
      </c>
      <c r="S1160" s="135">
        <f t="shared" si="357"/>
        <v>0</v>
      </c>
      <c r="T1160" s="135">
        <f t="shared" si="357"/>
        <v>0</v>
      </c>
      <c r="U1160" s="135">
        <f t="shared" si="357"/>
        <v>0</v>
      </c>
      <c r="V1160" s="135">
        <f t="shared" si="357"/>
        <v>0</v>
      </c>
      <c r="W1160" s="135">
        <f t="shared" si="357"/>
        <v>0</v>
      </c>
      <c r="X1160" s="135">
        <f t="shared" si="357"/>
        <v>0</v>
      </c>
      <c r="Y1160" s="135">
        <f t="shared" si="357"/>
        <v>0</v>
      </c>
      <c r="Z1160" s="135">
        <f t="shared" si="357"/>
        <v>0</v>
      </c>
      <c r="AA1160" s="135">
        <f t="shared" si="357"/>
        <v>0</v>
      </c>
      <c r="AB1160" s="135">
        <f t="shared" si="357"/>
        <v>0</v>
      </c>
      <c r="AC1160" s="135">
        <f t="shared" si="357"/>
        <v>0</v>
      </c>
      <c r="AD1160" s="135">
        <f t="shared" si="357"/>
        <v>0</v>
      </c>
      <c r="AE1160" s="135">
        <f t="shared" si="357"/>
        <v>0</v>
      </c>
      <c r="AF1160" s="135">
        <f t="shared" si="357"/>
        <v>0</v>
      </c>
      <c r="AG1160" s="135">
        <f t="shared" si="357"/>
        <v>0</v>
      </c>
      <c r="AH1160" s="135">
        <f t="shared" si="357"/>
        <v>0</v>
      </c>
      <c r="AI1160" s="135">
        <f t="shared" si="357"/>
        <v>0</v>
      </c>
      <c r="AJ1160" s="135">
        <f t="shared" si="357"/>
        <v>0</v>
      </c>
      <c r="AK1160" s="135">
        <f t="shared" si="357"/>
        <v>0</v>
      </c>
      <c r="AL1160" s="135">
        <f t="shared" si="357"/>
        <v>0</v>
      </c>
      <c r="AM1160" s="135">
        <f t="shared" si="357"/>
        <v>0</v>
      </c>
      <c r="AN1160" s="135">
        <f t="shared" si="357"/>
        <v>0</v>
      </c>
      <c r="AO1160" s="135">
        <f t="shared" si="357"/>
        <v>0</v>
      </c>
      <c r="AP1160" s="135">
        <f t="shared" si="357"/>
        <v>0</v>
      </c>
      <c r="AQ1160" s="135">
        <f t="shared" si="357"/>
        <v>0</v>
      </c>
      <c r="AR1160" s="135">
        <f t="shared" si="357"/>
        <v>0</v>
      </c>
    </row>
    <row r="1161" spans="6:44" x14ac:dyDescent="0.25">
      <c r="H1161" s="17" t="str">
        <f t="shared" ref="H1161:H1167" si="358">+$B$1</f>
        <v>DIC7</v>
      </c>
      <c r="I1161" s="24"/>
      <c r="J1161" s="24" t="s">
        <v>36</v>
      </c>
      <c r="K1161" s="315" t="s">
        <v>182</v>
      </c>
      <c r="L1161" s="230" t="s">
        <v>738</v>
      </c>
      <c r="M1161" s="22">
        <f>+SUMIFS(Resultados_Dic3!H$3:H$99980,Resultados_Dic3!$F$3:$F$99980,Produccion_UO!$K1161,Resultados_Dic3!$D$3:$D$99980,Produccion_UO!$K$1131,Resultados_Dic3!$E$3:$E$99980,Produccion_UO!$J1161,Resultados_Dic3!$A$3:$A$99980,Produccion_UO!$H1161)*$J$1160</f>
        <v>13.412418112231446</v>
      </c>
      <c r="N1161" s="22">
        <f>+SUMIFS(Resultados_Dic3!I$3:I$99980,Resultados_Dic3!$F$3:$F$99980,Produccion_UO!$K1161,Resultados_Dic3!$D$3:$D$99980,Produccion_UO!$K$1131,Resultados_Dic3!$E$3:$E$99980,Produccion_UO!$J1161,Resultados_Dic3!$A$3:$A$99980,Produccion_UO!$H1161)*$J$1160</f>
        <v>13.774447141503797</v>
      </c>
      <c r="O1161" s="22">
        <f>+SUMIFS(Resultados_Dic3!J$3:J$99980,Resultados_Dic3!$F$3:$F$99980,Produccion_UO!$K1161,Resultados_Dic3!$D$3:$D$99980,Produccion_UO!$K$1131,Resultados_Dic3!$E$3:$E$99980,Produccion_UO!$J1161,Resultados_Dic3!$A$3:$A$99980,Produccion_UO!$H1161)*$J$1160</f>
        <v>14.087667720118329</v>
      </c>
      <c r="P1161" s="22">
        <f>+SUMIFS(Resultados_Dic3!K$3:K$99980,Resultados_Dic3!$F$3:$F$99980,Produccion_UO!$K1161,Resultados_Dic3!$D$3:$D$99980,Produccion_UO!$K$1131,Resultados_Dic3!$E$3:$E$99980,Produccion_UO!$J1161,Resultados_Dic3!$A$3:$A$99980,Produccion_UO!$H1161)*$J$1160</f>
        <v>14.398727046456374</v>
      </c>
      <c r="Q1161" s="22">
        <f>+SUMIFS(Resultados_Dic3!L$3:L$99980,Resultados_Dic3!$F$3:$F$99980,Produccion_UO!$K1161,Resultados_Dic3!$D$3:$D$99980,Produccion_UO!$K$1131,Resultados_Dic3!$E$3:$E$99980,Produccion_UO!$J1161,Resultados_Dic3!$A$3:$A$99980,Produccion_UO!$H1161)*$J$1160</f>
        <v>14.707625120517843</v>
      </c>
      <c r="R1161" s="22">
        <f>+SUMIFS(Resultados_Dic3!M$3:M$99980,Resultados_Dic3!$F$3:$F$99980,Produccion_UO!$K1161,Resultados_Dic3!$D$3:$D$99980,Produccion_UO!$K$1131,Resultados_Dic3!$E$3:$E$99980,Produccion_UO!$J1161,Resultados_Dic3!$A$3:$A$99980,Produccion_UO!$H1161)*$J$1160</f>
        <v>15.014361942302827</v>
      </c>
      <c r="S1161" s="22">
        <f>+SUMIFS(Resultados_Dic3!N$3:N$99980,Resultados_Dic3!$F$3:$F$99980,Produccion_UO!$K1161,Resultados_Dic3!$D$3:$D$99980,Produccion_UO!$K$1131,Resultados_Dic3!$E$3:$E$99980,Produccion_UO!$J1161,Resultados_Dic3!$A$3:$A$99980,Produccion_UO!$H1161)*$J$1160</f>
        <v>15.318937511811232</v>
      </c>
      <c r="T1161" s="22">
        <f>+SUMIFS(Resultados_Dic3!O$3:O$99980,Resultados_Dic3!$F$3:$F$99980,Produccion_UO!$K1161,Resultados_Dic3!$D$3:$D$99980,Produccion_UO!$K$1131,Resultados_Dic3!$E$3:$E$99980,Produccion_UO!$J1161,Resultados_Dic3!$A$3:$A$99980,Produccion_UO!$H1161)*$J$1160</f>
        <v>15.462399715934607</v>
      </c>
      <c r="U1161" s="22">
        <f>+SUMIFS(Resultados_Dic3!P$3:P$99980,Resultados_Dic3!$F$3:$F$99980,Produccion_UO!$K1161,Resultados_Dic3!$D$3:$D$99980,Produccion_UO!$K$1131,Resultados_Dic3!$E$3:$E$99980,Produccion_UO!$J1161,Resultados_Dic3!$A$3:$A$99980,Produccion_UO!$H1161)*$J$1160</f>
        <v>15.602658298746416</v>
      </c>
      <c r="V1161" s="22">
        <f>+SUMIFS(Resultados_Dic3!Q$3:Q$99980,Resultados_Dic3!$F$3:$F$99980,Produccion_UO!$K1161,Resultados_Dic3!$D$3:$D$99980,Produccion_UO!$K$1131,Resultados_Dic3!$E$3:$E$99980,Produccion_UO!$J1161,Resultados_Dic3!$A$3:$A$99980,Produccion_UO!$H1161)*$J$1160</f>
        <v>15.739713260246656</v>
      </c>
      <c r="W1161" s="22">
        <f>+SUMIFS(Resultados_Dic3!R$3:R$99980,Resultados_Dic3!$F$3:$F$99980,Produccion_UO!$K1161,Resultados_Dic3!$D$3:$D$99980,Produccion_UO!$K$1131,Resultados_Dic3!$E$3:$E$99980,Produccion_UO!$J1161,Resultados_Dic3!$A$3:$A$99980,Produccion_UO!$H1161)*$J$1160</f>
        <v>15.873564600435234</v>
      </c>
      <c r="X1161" s="22">
        <f>+SUMIFS(Resultados_Dic3!S$3:S$99980,Resultados_Dic3!$F$3:$F$99980,Produccion_UO!$K1161,Resultados_Dic3!$D$3:$D$99980,Produccion_UO!$K$1131,Resultados_Dic3!$E$3:$E$99980,Produccion_UO!$J1161,Resultados_Dic3!$A$3:$A$99980,Produccion_UO!$H1161)*$J$1160</f>
        <v>16.004212319312245</v>
      </c>
      <c r="Y1161" s="22">
        <f>+SUMIFS(Resultados_Dic3!T$3:T$99980,Resultados_Dic3!$F$3:$F$99980,Produccion_UO!$K1161,Resultados_Dic3!$D$3:$D$99980,Produccion_UO!$K$1131,Resultados_Dic3!$E$3:$E$99980,Produccion_UO!$J1161,Resultados_Dic3!$A$3:$A$99980,Produccion_UO!$H1161)*$J$1160</f>
        <v>16.031548826114527</v>
      </c>
      <c r="Z1161" s="22">
        <f>+SUMIFS(Resultados_Dic3!U$3:U$99980,Resultados_Dic3!$F$3:$F$99980,Produccion_UO!$K1161,Resultados_Dic3!$D$3:$D$99980,Produccion_UO!$K$1131,Resultados_Dic3!$E$3:$E$99980,Produccion_UO!$J1161,Resultados_Dic3!$A$3:$A$99980,Produccion_UO!$H1161)*$J$1160</f>
        <v>16.055924313399629</v>
      </c>
      <c r="AA1161" s="22">
        <f>+SUMIFS(Resultados_Dic3!V$3:V$99980,Resultados_Dic3!$F$3:$F$99980,Produccion_UO!$K1161,Resultados_Dic3!$D$3:$D$99980,Produccion_UO!$K$1131,Resultados_Dic3!$E$3:$E$99980,Produccion_UO!$J1161,Resultados_Dic3!$A$3:$A$99980,Produccion_UO!$H1161)*$J$1160</f>
        <v>16.077338781167462</v>
      </c>
      <c r="AB1161" s="22">
        <f>+SUMIFS(Resultados_Dic3!W$3:W$99980,Resultados_Dic3!$F$3:$F$99980,Produccion_UO!$K1161,Resultados_Dic3!$D$3:$D$99980,Produccion_UO!$K$1131,Resultados_Dic3!$E$3:$E$99980,Produccion_UO!$J1161,Resultados_Dic3!$A$3:$A$99980,Produccion_UO!$H1161)*$J$1160</f>
        <v>16.095792229418219</v>
      </c>
      <c r="AC1161" s="22">
        <f>+SUMIFS(Resultados_Dic3!X$3:X$99980,Resultados_Dic3!$F$3:$F$99980,Produccion_UO!$K1161,Resultados_Dic3!$D$3:$D$99980,Produccion_UO!$K$1131,Resultados_Dic3!$E$3:$E$99980,Produccion_UO!$J1161,Resultados_Dic3!$A$3:$A$99980,Produccion_UO!$H1161)*$J$1160</f>
        <v>16.111284658151796</v>
      </c>
      <c r="AD1161" s="22">
        <f>+SUMIFS(Resultados_Dic3!Y$3:Y$99980,Resultados_Dic3!$F$3:$F$99980,Produccion_UO!$K1161,Resultados_Dic3!$D$3:$D$99980,Produccion_UO!$K$1131,Resultados_Dic3!$E$3:$E$99980,Produccion_UO!$J1161,Resultados_Dic3!$A$3:$A$99980,Produccion_UO!$H1161)*$J$1160</f>
        <v>16.099103729026442</v>
      </c>
      <c r="AE1161" s="22">
        <f>+SUMIFS(Resultados_Dic3!Z$3:Z$99980,Resultados_Dic3!$F$3:$F$99980,Produccion_UO!$K1161,Resultados_Dic3!$D$3:$D$99980,Produccion_UO!$K$1131,Resultados_Dic3!$E$3:$E$99980,Produccion_UO!$J1161,Resultados_Dic3!$A$3:$A$99980,Produccion_UO!$H1161)*$J$1160</f>
        <v>16.07169232503265</v>
      </c>
      <c r="AF1161" s="22">
        <f>+SUMIFS(Resultados_Dic3!AA$3:AA$99980,Resultados_Dic3!$F$3:$F$99980,Produccion_UO!$K1161,Resultados_Dic3!$D$3:$D$99980,Produccion_UO!$K$1131,Resultados_Dic3!$E$3:$E$99980,Produccion_UO!$J1161,Resultados_Dic3!$A$3:$A$99980,Produccion_UO!$H1161)*$J$1160</f>
        <v>16.052602592168444</v>
      </c>
      <c r="AG1161" s="22">
        <f>+SUMIFS(Resultados_Dic3!AB$3:AB$99980,Resultados_Dic3!$F$3:$F$99980,Produccion_UO!$K1161,Resultados_Dic3!$D$3:$D$99980,Produccion_UO!$K$1131,Resultados_Dic3!$E$3:$E$99980,Produccion_UO!$J1161,Resultados_Dic3!$A$3:$A$99980,Produccion_UO!$H1161)*$J$1160</f>
        <v>16.030121813366826</v>
      </c>
      <c r="AH1161" s="22">
        <f>+SUMIFS(Resultados_Dic3!AC$3:AC$99980,Resultados_Dic3!$F$3:$F$99980,Produccion_UO!$K1161,Resultados_Dic3!$D$3:$D$99980,Produccion_UO!$K$1131,Resultados_Dic3!$E$3:$E$99980,Produccion_UO!$J1161,Resultados_Dic3!$A$3:$A$99980,Produccion_UO!$H1161)*$J$1160</f>
        <v>16.004249988627809</v>
      </c>
      <c r="AI1161" s="22">
        <f>+SUMIFS(Resultados_Dic3!AD$3:AD$99980,Resultados_Dic3!$F$3:$F$99980,Produccion_UO!$K1161,Resultados_Dic3!$D$3:$D$99980,Produccion_UO!$K$1131,Resultados_Dic3!$E$3:$E$99980,Produccion_UO!$J1161,Resultados_Dic3!$A$3:$A$99980,Produccion_UO!$H1161)*$J$1160</f>
        <v>15.976186337266556</v>
      </c>
      <c r="AJ1161" s="22">
        <f>+SUMIFS(Resultados_Dic3!AE$3:AE$99980,Resultados_Dic3!$F$3:$F$99980,Produccion_UO!$K1161,Resultados_Dic3!$D$3:$D$99980,Produccion_UO!$K$1131,Resultados_Dic3!$E$3:$E$99980,Produccion_UO!$J1161,Resultados_Dic3!$A$3:$A$99980,Produccion_UO!$H1161)*$J$1160</f>
        <v>15.945167264663475</v>
      </c>
      <c r="AK1161" s="22">
        <f>+SUMIFS(Resultados_Dic3!AF$3:AF$99980,Resultados_Dic3!$F$3:$F$99980,Produccion_UO!$K1161,Resultados_Dic3!$D$3:$D$99980,Produccion_UO!$K$1131,Resultados_Dic3!$E$3:$E$99980,Produccion_UO!$J1161,Resultados_Dic3!$A$3:$A$99980,Produccion_UO!$H1161)*$J$1160</f>
        <v>15.911192770818658</v>
      </c>
      <c r="AL1161" s="22">
        <f>+SUMIFS(Resultados_Dic3!AG$3:AG$99980,Resultados_Dic3!$F$3:$F$99980,Produccion_UO!$K1161,Resultados_Dic3!$D$3:$D$99980,Produccion_UO!$K$1131,Resultados_Dic3!$E$3:$E$99980,Produccion_UO!$J1161,Resultados_Dic3!$A$3:$A$99980,Produccion_UO!$H1161)*$J$1160</f>
        <v>15.8742628557322</v>
      </c>
      <c r="AM1161" s="22">
        <f>+SUMIFS(Resultados_Dic3!AH$3:AH$99980,Resultados_Dic3!$F$3:$F$99980,Produccion_UO!$K1161,Resultados_Dic3!$D$3:$D$99980,Produccion_UO!$K$1131,Resultados_Dic3!$E$3:$E$99980,Produccion_UO!$J1161,Resultados_Dic3!$A$3:$A$99980,Produccion_UO!$H1161)*$J$1160</f>
        <v>15.834377519403816</v>
      </c>
      <c r="AN1161" s="22">
        <f>+SUMIFS(Resultados_Dic3!AI$3:AI$99980,Resultados_Dic3!$F$3:$F$99980,Produccion_UO!$K1161,Resultados_Dic3!$D$3:$D$99980,Produccion_UO!$K$1131,Resultados_Dic3!$E$3:$E$99980,Produccion_UO!$J1161,Resultados_Dic3!$A$3:$A$99980,Produccion_UO!$H1161)*$J$1160</f>
        <v>15.830282973622319</v>
      </c>
      <c r="AO1161" s="22">
        <f>+SUMIFS(Resultados_Dic3!AJ$3:AJ$99980,Resultados_Dic3!$F$3:$F$99980,Produccion_UO!$K1161,Resultados_Dic3!$D$3:$D$99980,Produccion_UO!$K$1131,Resultados_Dic3!$E$3:$E$99980,Produccion_UO!$J1161,Resultados_Dic3!$A$3:$A$99980,Produccion_UO!$H1161)*$J$1160</f>
        <v>15.822974911745799</v>
      </c>
      <c r="AP1161" s="22">
        <f>+SUMIFS(Resultados_Dic3!AK$3:AK$99980,Resultados_Dic3!$F$3:$F$99980,Produccion_UO!$K1161,Resultados_Dic3!$D$3:$D$99980,Produccion_UO!$K$1131,Resultados_Dic3!$E$3:$E$99980,Produccion_UO!$J1161,Resultados_Dic3!$A$3:$A$99980,Produccion_UO!$H1161)*$J$1160</f>
        <v>15.812453333774345</v>
      </c>
      <c r="AQ1161" s="22">
        <f>+SUMIFS(Resultados_Dic3!AL$3:AL$99980,Resultados_Dic3!$F$3:$F$99980,Produccion_UO!$K1161,Resultados_Dic3!$D$3:$D$99980,Produccion_UO!$K$1131,Resultados_Dic3!$E$3:$E$99980,Produccion_UO!$J1161,Resultados_Dic3!$A$3:$A$99980,Produccion_UO!$H1161)*$J$1160</f>
        <v>15.798718239707778</v>
      </c>
      <c r="AR1161" s="22">
        <f>+SUMIFS(Resultados_Dic3!AM$3:AM$99980,Resultados_Dic3!$F$3:$F$99980,Produccion_UO!$K1161,Resultados_Dic3!$D$3:$D$99980,Produccion_UO!$K$1131,Resultados_Dic3!$E$3:$E$99980,Produccion_UO!$J1161,Resultados_Dic3!$A$3:$A$99980,Produccion_UO!$H1161)*$J$1160</f>
        <v>15.781769629546279</v>
      </c>
    </row>
    <row r="1162" spans="6:44" x14ac:dyDescent="0.25">
      <c r="H1162" s="17" t="str">
        <f t="shared" si="358"/>
        <v>DIC7</v>
      </c>
      <c r="I1162" s="24"/>
      <c r="J1162" s="24" t="s">
        <v>36</v>
      </c>
      <c r="K1162" s="315" t="s">
        <v>299</v>
      </c>
      <c r="L1162" s="230" t="s">
        <v>739</v>
      </c>
      <c r="M1162" s="22">
        <f>+SUMIFS(Resultados_Dic3!H$3:H$99980,Resultados_Dic3!$F$3:$F$99980,Produccion_UO!$K1162,Resultados_Dic3!$D$3:$D$99980,Produccion_UO!$L$1131,Resultados_Dic3!$E$3:$E$99980,Produccion_UO!$J1162,Resultados_Dic3!$A$3:$A$99980,Produccion_UO!$H1162)*$J$1160</f>
        <v>0</v>
      </c>
      <c r="N1162" s="22">
        <f>+SUMIFS(Resultados_Dic3!I$3:I$99980,Resultados_Dic3!$F$3:$F$99980,Produccion_UO!$K1162,Resultados_Dic3!$D$3:$D$99980,Produccion_UO!$L$1131,Resultados_Dic3!$E$3:$E$99980,Produccion_UO!$J1162,Resultados_Dic3!$A$3:$A$99980,Produccion_UO!$H1162)*$J$1160</f>
        <v>0</v>
      </c>
      <c r="O1162" s="22">
        <f>+SUMIFS(Resultados_Dic3!J$3:J$99980,Resultados_Dic3!$F$3:$F$99980,Produccion_UO!$K1162,Resultados_Dic3!$D$3:$D$99980,Produccion_UO!$L$1131,Resultados_Dic3!$E$3:$E$99980,Produccion_UO!$J1162,Resultados_Dic3!$A$3:$A$99980,Produccion_UO!$H1162)*$J$1160</f>
        <v>0</v>
      </c>
      <c r="P1162" s="22">
        <f>+SUMIFS(Resultados_Dic3!K$3:K$99980,Resultados_Dic3!$F$3:$F$99980,Produccion_UO!$K1162,Resultados_Dic3!$D$3:$D$99980,Produccion_UO!$L$1131,Resultados_Dic3!$E$3:$E$99980,Produccion_UO!$J1162,Resultados_Dic3!$A$3:$A$99980,Produccion_UO!$H1162)*$J$1160</f>
        <v>0</v>
      </c>
      <c r="Q1162" s="22">
        <f>+SUMIFS(Resultados_Dic3!L$3:L$99980,Resultados_Dic3!$F$3:$F$99980,Produccion_UO!$K1162,Resultados_Dic3!$D$3:$D$99980,Produccion_UO!$L$1131,Resultados_Dic3!$E$3:$E$99980,Produccion_UO!$J1162,Resultados_Dic3!$A$3:$A$99980,Produccion_UO!$H1162)*$J$1160</f>
        <v>0</v>
      </c>
      <c r="R1162" s="22">
        <f>+SUMIFS(Resultados_Dic3!M$3:M$99980,Resultados_Dic3!$F$3:$F$99980,Produccion_UO!$K1162,Resultados_Dic3!$D$3:$D$99980,Produccion_UO!$L$1131,Resultados_Dic3!$E$3:$E$99980,Produccion_UO!$J1162,Resultados_Dic3!$A$3:$A$99980,Produccion_UO!$H1162)*$J$1160</f>
        <v>0</v>
      </c>
      <c r="S1162" s="22">
        <f>+SUMIFS(Resultados_Dic3!N$3:N$99980,Resultados_Dic3!$F$3:$F$99980,Produccion_UO!$K1162,Resultados_Dic3!$D$3:$D$99980,Produccion_UO!$L$1131,Resultados_Dic3!$E$3:$E$99980,Produccion_UO!$J1162,Resultados_Dic3!$A$3:$A$99980,Produccion_UO!$H1162)*$J$1160</f>
        <v>0</v>
      </c>
      <c r="T1162" s="22">
        <f>+SUMIFS(Resultados_Dic3!O$3:O$99980,Resultados_Dic3!$F$3:$F$99980,Produccion_UO!$K1162,Resultados_Dic3!$D$3:$D$99980,Produccion_UO!$L$1131,Resultados_Dic3!$E$3:$E$99980,Produccion_UO!$J1162,Resultados_Dic3!$A$3:$A$99980,Produccion_UO!$H1162)*$J$1160</f>
        <v>0</v>
      </c>
      <c r="U1162" s="22">
        <f>+SUMIFS(Resultados_Dic3!P$3:P$99980,Resultados_Dic3!$F$3:$F$99980,Produccion_UO!$K1162,Resultados_Dic3!$D$3:$D$99980,Produccion_UO!$L$1131,Resultados_Dic3!$E$3:$E$99980,Produccion_UO!$J1162,Resultados_Dic3!$A$3:$A$99980,Produccion_UO!$H1162)*$J$1160</f>
        <v>0</v>
      </c>
      <c r="V1162" s="22">
        <f>+SUMIFS(Resultados_Dic3!Q$3:Q$99980,Resultados_Dic3!$F$3:$F$99980,Produccion_UO!$K1162,Resultados_Dic3!$D$3:$D$99980,Produccion_UO!$L$1131,Resultados_Dic3!$E$3:$E$99980,Produccion_UO!$J1162,Resultados_Dic3!$A$3:$A$99980,Produccion_UO!$H1162)*$J$1160</f>
        <v>0</v>
      </c>
      <c r="W1162" s="22">
        <f>+SUMIFS(Resultados_Dic3!R$3:R$99980,Resultados_Dic3!$F$3:$F$99980,Produccion_UO!$K1162,Resultados_Dic3!$D$3:$D$99980,Produccion_UO!$L$1131,Resultados_Dic3!$E$3:$E$99980,Produccion_UO!$J1162,Resultados_Dic3!$A$3:$A$99980,Produccion_UO!$H1162)*$J$1160</f>
        <v>0</v>
      </c>
      <c r="X1162" s="22">
        <f>+SUMIFS(Resultados_Dic3!S$3:S$99980,Resultados_Dic3!$F$3:$F$99980,Produccion_UO!$K1162,Resultados_Dic3!$D$3:$D$99980,Produccion_UO!$L$1131,Resultados_Dic3!$E$3:$E$99980,Produccion_UO!$J1162,Resultados_Dic3!$A$3:$A$99980,Produccion_UO!$H1162)*$J$1160</f>
        <v>0</v>
      </c>
      <c r="Y1162" s="22">
        <f>+SUMIFS(Resultados_Dic3!T$3:T$99980,Resultados_Dic3!$F$3:$F$99980,Produccion_UO!$K1162,Resultados_Dic3!$D$3:$D$99980,Produccion_UO!$L$1131,Resultados_Dic3!$E$3:$E$99980,Produccion_UO!$J1162,Resultados_Dic3!$A$3:$A$99980,Produccion_UO!$H1162)*$J$1160</f>
        <v>0</v>
      </c>
      <c r="Z1162" s="22">
        <f>+SUMIFS(Resultados_Dic3!U$3:U$99980,Resultados_Dic3!$F$3:$F$99980,Produccion_UO!$K1162,Resultados_Dic3!$D$3:$D$99980,Produccion_UO!$L$1131,Resultados_Dic3!$E$3:$E$99980,Produccion_UO!$J1162,Resultados_Dic3!$A$3:$A$99980,Produccion_UO!$H1162)*$J$1160</f>
        <v>0</v>
      </c>
      <c r="AA1162" s="22">
        <f>+SUMIFS(Resultados_Dic3!V$3:V$99980,Resultados_Dic3!$F$3:$F$99980,Produccion_UO!$K1162,Resultados_Dic3!$D$3:$D$99980,Produccion_UO!$L$1131,Resultados_Dic3!$E$3:$E$99980,Produccion_UO!$J1162,Resultados_Dic3!$A$3:$A$99980,Produccion_UO!$H1162)*$J$1160</f>
        <v>0</v>
      </c>
      <c r="AB1162" s="22">
        <f>+SUMIFS(Resultados_Dic3!W$3:W$99980,Resultados_Dic3!$F$3:$F$99980,Produccion_UO!$K1162,Resultados_Dic3!$D$3:$D$99980,Produccion_UO!$L$1131,Resultados_Dic3!$E$3:$E$99980,Produccion_UO!$J1162,Resultados_Dic3!$A$3:$A$99980,Produccion_UO!$H1162)*$J$1160</f>
        <v>0</v>
      </c>
      <c r="AC1162" s="22">
        <f>+SUMIFS(Resultados_Dic3!X$3:X$99980,Resultados_Dic3!$F$3:$F$99980,Produccion_UO!$K1162,Resultados_Dic3!$D$3:$D$99980,Produccion_UO!$L$1131,Resultados_Dic3!$E$3:$E$99980,Produccion_UO!$J1162,Resultados_Dic3!$A$3:$A$99980,Produccion_UO!$H1162)*$J$1160</f>
        <v>0</v>
      </c>
      <c r="AD1162" s="22">
        <f>+SUMIFS(Resultados_Dic3!Y$3:Y$99980,Resultados_Dic3!$F$3:$F$99980,Produccion_UO!$K1162,Resultados_Dic3!$D$3:$D$99980,Produccion_UO!$L$1131,Resultados_Dic3!$E$3:$E$99980,Produccion_UO!$J1162,Resultados_Dic3!$A$3:$A$99980,Produccion_UO!$H1162)*$J$1160</f>
        <v>0</v>
      </c>
      <c r="AE1162" s="22">
        <f>+SUMIFS(Resultados_Dic3!Z$3:Z$99980,Resultados_Dic3!$F$3:$F$99980,Produccion_UO!$K1162,Resultados_Dic3!$D$3:$D$99980,Produccion_UO!$L$1131,Resultados_Dic3!$E$3:$E$99980,Produccion_UO!$J1162,Resultados_Dic3!$A$3:$A$99980,Produccion_UO!$H1162)*$J$1160</f>
        <v>0</v>
      </c>
      <c r="AF1162" s="22">
        <f>+SUMIFS(Resultados_Dic3!AA$3:AA$99980,Resultados_Dic3!$F$3:$F$99980,Produccion_UO!$K1162,Resultados_Dic3!$D$3:$D$99980,Produccion_UO!$L$1131,Resultados_Dic3!$E$3:$E$99980,Produccion_UO!$J1162,Resultados_Dic3!$A$3:$A$99980,Produccion_UO!$H1162)*$J$1160</f>
        <v>0</v>
      </c>
      <c r="AG1162" s="22">
        <f>+SUMIFS(Resultados_Dic3!AB$3:AB$99980,Resultados_Dic3!$F$3:$F$99980,Produccion_UO!$K1162,Resultados_Dic3!$D$3:$D$99980,Produccion_UO!$L$1131,Resultados_Dic3!$E$3:$E$99980,Produccion_UO!$J1162,Resultados_Dic3!$A$3:$A$99980,Produccion_UO!$H1162)*$J$1160</f>
        <v>0</v>
      </c>
      <c r="AH1162" s="22">
        <f>+SUMIFS(Resultados_Dic3!AC$3:AC$99980,Resultados_Dic3!$F$3:$F$99980,Produccion_UO!$K1162,Resultados_Dic3!$D$3:$D$99980,Produccion_UO!$L$1131,Resultados_Dic3!$E$3:$E$99980,Produccion_UO!$J1162,Resultados_Dic3!$A$3:$A$99980,Produccion_UO!$H1162)*$J$1160</f>
        <v>0</v>
      </c>
      <c r="AI1162" s="22">
        <f>+SUMIFS(Resultados_Dic3!AD$3:AD$99980,Resultados_Dic3!$F$3:$F$99980,Produccion_UO!$K1162,Resultados_Dic3!$D$3:$D$99980,Produccion_UO!$L$1131,Resultados_Dic3!$E$3:$E$99980,Produccion_UO!$J1162,Resultados_Dic3!$A$3:$A$99980,Produccion_UO!$H1162)*$J$1160</f>
        <v>0</v>
      </c>
      <c r="AJ1162" s="22">
        <f>+SUMIFS(Resultados_Dic3!AE$3:AE$99980,Resultados_Dic3!$F$3:$F$99980,Produccion_UO!$K1162,Resultados_Dic3!$D$3:$D$99980,Produccion_UO!$L$1131,Resultados_Dic3!$E$3:$E$99980,Produccion_UO!$J1162,Resultados_Dic3!$A$3:$A$99980,Produccion_UO!$H1162)*$J$1160</f>
        <v>0</v>
      </c>
      <c r="AK1162" s="22">
        <f>+SUMIFS(Resultados_Dic3!AF$3:AF$99980,Resultados_Dic3!$F$3:$F$99980,Produccion_UO!$K1162,Resultados_Dic3!$D$3:$D$99980,Produccion_UO!$L$1131,Resultados_Dic3!$E$3:$E$99980,Produccion_UO!$J1162,Resultados_Dic3!$A$3:$A$99980,Produccion_UO!$H1162)*$J$1160</f>
        <v>0</v>
      </c>
      <c r="AL1162" s="22">
        <f>+SUMIFS(Resultados_Dic3!AG$3:AG$99980,Resultados_Dic3!$F$3:$F$99980,Produccion_UO!$K1162,Resultados_Dic3!$D$3:$D$99980,Produccion_UO!$L$1131,Resultados_Dic3!$E$3:$E$99980,Produccion_UO!$J1162,Resultados_Dic3!$A$3:$A$99980,Produccion_UO!$H1162)*$J$1160</f>
        <v>0</v>
      </c>
      <c r="AM1162" s="22">
        <f>+SUMIFS(Resultados_Dic3!AH$3:AH$99980,Resultados_Dic3!$F$3:$F$99980,Produccion_UO!$K1162,Resultados_Dic3!$D$3:$D$99980,Produccion_UO!$L$1131,Resultados_Dic3!$E$3:$E$99980,Produccion_UO!$J1162,Resultados_Dic3!$A$3:$A$99980,Produccion_UO!$H1162)*$J$1160</f>
        <v>0</v>
      </c>
      <c r="AN1162" s="22">
        <f>+SUMIFS(Resultados_Dic3!AI$3:AI$99980,Resultados_Dic3!$F$3:$F$99980,Produccion_UO!$K1162,Resultados_Dic3!$D$3:$D$99980,Produccion_UO!$L$1131,Resultados_Dic3!$E$3:$E$99980,Produccion_UO!$J1162,Resultados_Dic3!$A$3:$A$99980,Produccion_UO!$H1162)*$J$1160</f>
        <v>0</v>
      </c>
      <c r="AO1162" s="22">
        <f>+SUMIFS(Resultados_Dic3!AJ$3:AJ$99980,Resultados_Dic3!$F$3:$F$99980,Produccion_UO!$K1162,Resultados_Dic3!$D$3:$D$99980,Produccion_UO!$L$1131,Resultados_Dic3!$E$3:$E$99980,Produccion_UO!$J1162,Resultados_Dic3!$A$3:$A$99980,Produccion_UO!$H1162)*$J$1160</f>
        <v>0</v>
      </c>
      <c r="AP1162" s="22">
        <f>+SUMIFS(Resultados_Dic3!AK$3:AK$99980,Resultados_Dic3!$F$3:$F$99980,Produccion_UO!$K1162,Resultados_Dic3!$D$3:$D$99980,Produccion_UO!$L$1131,Resultados_Dic3!$E$3:$E$99980,Produccion_UO!$J1162,Resultados_Dic3!$A$3:$A$99980,Produccion_UO!$H1162)*$J$1160</f>
        <v>0</v>
      </c>
      <c r="AQ1162" s="22">
        <f>+SUMIFS(Resultados_Dic3!AL$3:AL$99980,Resultados_Dic3!$F$3:$F$99980,Produccion_UO!$K1162,Resultados_Dic3!$D$3:$D$99980,Produccion_UO!$L$1131,Resultados_Dic3!$E$3:$E$99980,Produccion_UO!$J1162,Resultados_Dic3!$A$3:$A$99980,Produccion_UO!$H1162)*$J$1160</f>
        <v>0</v>
      </c>
      <c r="AR1162" s="22">
        <f>+SUMIFS(Resultados_Dic3!AM$3:AM$99980,Resultados_Dic3!$F$3:$F$99980,Produccion_UO!$K1162,Resultados_Dic3!$D$3:$D$99980,Produccion_UO!$L$1131,Resultados_Dic3!$E$3:$E$99980,Produccion_UO!$J1162,Resultados_Dic3!$A$3:$A$99980,Produccion_UO!$H1162)*$J$1160</f>
        <v>0</v>
      </c>
    </row>
    <row r="1163" spans="6:44" x14ac:dyDescent="0.25">
      <c r="H1163" s="17" t="str">
        <f t="shared" si="358"/>
        <v>DIC7</v>
      </c>
      <c r="I1163" s="24"/>
      <c r="J1163" s="24"/>
      <c r="K1163" s="315"/>
      <c r="L1163" s="305" t="s">
        <v>697</v>
      </c>
      <c r="M1163" s="22">
        <f>+SUM(M1164:M1165)</f>
        <v>0</v>
      </c>
      <c r="N1163" s="22">
        <f t="shared" ref="N1163:AR1163" si="359">+SUM(N1164:N1165)</f>
        <v>0</v>
      </c>
      <c r="O1163" s="22">
        <f t="shared" si="359"/>
        <v>0</v>
      </c>
      <c r="P1163" s="22">
        <f t="shared" si="359"/>
        <v>0</v>
      </c>
      <c r="Q1163" s="22">
        <f t="shared" si="359"/>
        <v>0</v>
      </c>
      <c r="R1163" s="22">
        <f t="shared" si="359"/>
        <v>0</v>
      </c>
      <c r="S1163" s="22">
        <f t="shared" si="359"/>
        <v>0</v>
      </c>
      <c r="T1163" s="22">
        <f t="shared" si="359"/>
        <v>0</v>
      </c>
      <c r="U1163" s="22">
        <f t="shared" si="359"/>
        <v>0</v>
      </c>
      <c r="V1163" s="22">
        <f t="shared" si="359"/>
        <v>0</v>
      </c>
      <c r="W1163" s="22">
        <f t="shared" si="359"/>
        <v>0</v>
      </c>
      <c r="X1163" s="22">
        <f t="shared" si="359"/>
        <v>0</v>
      </c>
      <c r="Y1163" s="22">
        <f t="shared" si="359"/>
        <v>0</v>
      </c>
      <c r="Z1163" s="22">
        <f t="shared" si="359"/>
        <v>0</v>
      </c>
      <c r="AA1163" s="22">
        <f t="shared" si="359"/>
        <v>0</v>
      </c>
      <c r="AB1163" s="22">
        <f t="shared" si="359"/>
        <v>0</v>
      </c>
      <c r="AC1163" s="22">
        <f t="shared" si="359"/>
        <v>0</v>
      </c>
      <c r="AD1163" s="22">
        <f t="shared" si="359"/>
        <v>0</v>
      </c>
      <c r="AE1163" s="22">
        <f t="shared" si="359"/>
        <v>0</v>
      </c>
      <c r="AF1163" s="22">
        <f t="shared" si="359"/>
        <v>0</v>
      </c>
      <c r="AG1163" s="22">
        <f t="shared" si="359"/>
        <v>0</v>
      </c>
      <c r="AH1163" s="22">
        <f t="shared" si="359"/>
        <v>0</v>
      </c>
      <c r="AI1163" s="22">
        <f t="shared" si="359"/>
        <v>0</v>
      </c>
      <c r="AJ1163" s="22">
        <f t="shared" si="359"/>
        <v>0</v>
      </c>
      <c r="AK1163" s="22">
        <f t="shared" si="359"/>
        <v>0</v>
      </c>
      <c r="AL1163" s="22">
        <f t="shared" si="359"/>
        <v>0</v>
      </c>
      <c r="AM1163" s="22">
        <f t="shared" si="359"/>
        <v>0</v>
      </c>
      <c r="AN1163" s="22">
        <f t="shared" si="359"/>
        <v>0</v>
      </c>
      <c r="AO1163" s="22">
        <f t="shared" si="359"/>
        <v>0</v>
      </c>
      <c r="AP1163" s="22">
        <f t="shared" si="359"/>
        <v>0</v>
      </c>
      <c r="AQ1163" s="22">
        <f t="shared" si="359"/>
        <v>0</v>
      </c>
      <c r="AR1163" s="22">
        <f t="shared" si="359"/>
        <v>0</v>
      </c>
    </row>
    <row r="1164" spans="6:44" x14ac:dyDescent="0.25">
      <c r="H1164" s="17" t="str">
        <f t="shared" si="358"/>
        <v>DIC7</v>
      </c>
      <c r="I1164" s="24"/>
      <c r="J1164" s="24" t="s">
        <v>36</v>
      </c>
      <c r="K1164" s="315" t="s">
        <v>270</v>
      </c>
      <c r="L1164" s="316" t="s">
        <v>270</v>
      </c>
      <c r="M1164" s="22">
        <f>+SUMIFS(Resultados_Dic3!H$3:H$99980,Resultados_Dic3!$F$3:$F$99980,Produccion_UO!$K1164,Resultados_Dic3!$D$3:$D$99980,Produccion_UO!$K$1131,Resultados_Dic3!$E$3:$E$99980,Produccion_UO!$J1164,Resultados_Dic3!$A$3:$A$99980,Produccion_UO!$H1164)*$J$1160</f>
        <v>0</v>
      </c>
      <c r="N1164" s="22">
        <f>+SUMIFS(Resultados_Dic3!I$3:I$99980,Resultados_Dic3!$F$3:$F$99980,Produccion_UO!$K1164,Resultados_Dic3!$D$3:$D$99980,Produccion_UO!$K$1131,Resultados_Dic3!$E$3:$E$99980,Produccion_UO!$J1164,Resultados_Dic3!$A$3:$A$99980,Produccion_UO!$H1164)*$J$1160</f>
        <v>0</v>
      </c>
      <c r="O1164" s="22">
        <f>+SUMIFS(Resultados_Dic3!J$3:J$99980,Resultados_Dic3!$F$3:$F$99980,Produccion_UO!$K1164,Resultados_Dic3!$D$3:$D$99980,Produccion_UO!$K$1131,Resultados_Dic3!$E$3:$E$99980,Produccion_UO!$J1164,Resultados_Dic3!$A$3:$A$99980,Produccion_UO!$H1164)*$J$1160</f>
        <v>0</v>
      </c>
      <c r="P1164" s="22">
        <f>+SUMIFS(Resultados_Dic3!K$3:K$99980,Resultados_Dic3!$F$3:$F$99980,Produccion_UO!$K1164,Resultados_Dic3!$D$3:$D$99980,Produccion_UO!$K$1131,Resultados_Dic3!$E$3:$E$99980,Produccion_UO!$J1164,Resultados_Dic3!$A$3:$A$99980,Produccion_UO!$H1164)*$J$1160</f>
        <v>0</v>
      </c>
      <c r="Q1164" s="22">
        <f>+SUMIFS(Resultados_Dic3!L$3:L$99980,Resultados_Dic3!$F$3:$F$99980,Produccion_UO!$K1164,Resultados_Dic3!$D$3:$D$99980,Produccion_UO!$K$1131,Resultados_Dic3!$E$3:$E$99980,Produccion_UO!$J1164,Resultados_Dic3!$A$3:$A$99980,Produccion_UO!$H1164)*$J$1160</f>
        <v>0</v>
      </c>
      <c r="R1164" s="22">
        <f>+SUMIFS(Resultados_Dic3!M$3:M$99980,Resultados_Dic3!$F$3:$F$99980,Produccion_UO!$K1164,Resultados_Dic3!$D$3:$D$99980,Produccion_UO!$K$1131,Resultados_Dic3!$E$3:$E$99980,Produccion_UO!$J1164,Resultados_Dic3!$A$3:$A$99980,Produccion_UO!$H1164)*$J$1160</f>
        <v>0</v>
      </c>
      <c r="S1164" s="22">
        <f>+SUMIFS(Resultados_Dic3!N$3:N$99980,Resultados_Dic3!$F$3:$F$99980,Produccion_UO!$K1164,Resultados_Dic3!$D$3:$D$99980,Produccion_UO!$K$1131,Resultados_Dic3!$E$3:$E$99980,Produccion_UO!$J1164,Resultados_Dic3!$A$3:$A$99980,Produccion_UO!$H1164)*$J$1160</f>
        <v>0</v>
      </c>
      <c r="T1164" s="22">
        <f>+SUMIFS(Resultados_Dic3!O$3:O$99980,Resultados_Dic3!$F$3:$F$99980,Produccion_UO!$K1164,Resultados_Dic3!$D$3:$D$99980,Produccion_UO!$K$1131,Resultados_Dic3!$E$3:$E$99980,Produccion_UO!$J1164,Resultados_Dic3!$A$3:$A$99980,Produccion_UO!$H1164)*$J$1160</f>
        <v>0</v>
      </c>
      <c r="U1164" s="22">
        <f>+SUMIFS(Resultados_Dic3!P$3:P$99980,Resultados_Dic3!$F$3:$F$99980,Produccion_UO!$K1164,Resultados_Dic3!$D$3:$D$99980,Produccion_UO!$K$1131,Resultados_Dic3!$E$3:$E$99980,Produccion_UO!$J1164,Resultados_Dic3!$A$3:$A$99980,Produccion_UO!$H1164)*$J$1160</f>
        <v>0</v>
      </c>
      <c r="V1164" s="22">
        <f>+SUMIFS(Resultados_Dic3!Q$3:Q$99980,Resultados_Dic3!$F$3:$F$99980,Produccion_UO!$K1164,Resultados_Dic3!$D$3:$D$99980,Produccion_UO!$K$1131,Resultados_Dic3!$E$3:$E$99980,Produccion_UO!$J1164,Resultados_Dic3!$A$3:$A$99980,Produccion_UO!$H1164)*$J$1160</f>
        <v>0</v>
      </c>
      <c r="W1164" s="22">
        <f>+SUMIFS(Resultados_Dic3!R$3:R$99980,Resultados_Dic3!$F$3:$F$99980,Produccion_UO!$K1164,Resultados_Dic3!$D$3:$D$99980,Produccion_UO!$K$1131,Resultados_Dic3!$E$3:$E$99980,Produccion_UO!$J1164,Resultados_Dic3!$A$3:$A$99980,Produccion_UO!$H1164)*$J$1160</f>
        <v>0</v>
      </c>
      <c r="X1164" s="22">
        <f>+SUMIFS(Resultados_Dic3!S$3:S$99980,Resultados_Dic3!$F$3:$F$99980,Produccion_UO!$K1164,Resultados_Dic3!$D$3:$D$99980,Produccion_UO!$K$1131,Resultados_Dic3!$E$3:$E$99980,Produccion_UO!$J1164,Resultados_Dic3!$A$3:$A$99980,Produccion_UO!$H1164)*$J$1160</f>
        <v>0</v>
      </c>
      <c r="Y1164" s="22">
        <f>+SUMIFS(Resultados_Dic3!T$3:T$99980,Resultados_Dic3!$F$3:$F$99980,Produccion_UO!$K1164,Resultados_Dic3!$D$3:$D$99980,Produccion_UO!$K$1131,Resultados_Dic3!$E$3:$E$99980,Produccion_UO!$J1164,Resultados_Dic3!$A$3:$A$99980,Produccion_UO!$H1164)*$J$1160</f>
        <v>0</v>
      </c>
      <c r="Z1164" s="22">
        <f>+SUMIFS(Resultados_Dic3!U$3:U$99980,Resultados_Dic3!$F$3:$F$99980,Produccion_UO!$K1164,Resultados_Dic3!$D$3:$D$99980,Produccion_UO!$K$1131,Resultados_Dic3!$E$3:$E$99980,Produccion_UO!$J1164,Resultados_Dic3!$A$3:$A$99980,Produccion_UO!$H1164)*$J$1160</f>
        <v>0</v>
      </c>
      <c r="AA1164" s="22">
        <f>+SUMIFS(Resultados_Dic3!V$3:V$99980,Resultados_Dic3!$F$3:$F$99980,Produccion_UO!$K1164,Resultados_Dic3!$D$3:$D$99980,Produccion_UO!$K$1131,Resultados_Dic3!$E$3:$E$99980,Produccion_UO!$J1164,Resultados_Dic3!$A$3:$A$99980,Produccion_UO!$H1164)*$J$1160</f>
        <v>0</v>
      </c>
      <c r="AB1164" s="22">
        <f>+SUMIFS(Resultados_Dic3!W$3:W$99980,Resultados_Dic3!$F$3:$F$99980,Produccion_UO!$K1164,Resultados_Dic3!$D$3:$D$99980,Produccion_UO!$K$1131,Resultados_Dic3!$E$3:$E$99980,Produccion_UO!$J1164,Resultados_Dic3!$A$3:$A$99980,Produccion_UO!$H1164)*$J$1160</f>
        <v>0</v>
      </c>
      <c r="AC1164" s="22">
        <f>+SUMIFS(Resultados_Dic3!X$3:X$99980,Resultados_Dic3!$F$3:$F$99980,Produccion_UO!$K1164,Resultados_Dic3!$D$3:$D$99980,Produccion_UO!$K$1131,Resultados_Dic3!$E$3:$E$99980,Produccion_UO!$J1164,Resultados_Dic3!$A$3:$A$99980,Produccion_UO!$H1164)*$J$1160</f>
        <v>0</v>
      </c>
      <c r="AD1164" s="22">
        <f>+SUMIFS(Resultados_Dic3!Y$3:Y$99980,Resultados_Dic3!$F$3:$F$99980,Produccion_UO!$K1164,Resultados_Dic3!$D$3:$D$99980,Produccion_UO!$K$1131,Resultados_Dic3!$E$3:$E$99980,Produccion_UO!$J1164,Resultados_Dic3!$A$3:$A$99980,Produccion_UO!$H1164)*$J$1160</f>
        <v>0</v>
      </c>
      <c r="AE1164" s="22">
        <f>+SUMIFS(Resultados_Dic3!Z$3:Z$99980,Resultados_Dic3!$F$3:$F$99980,Produccion_UO!$K1164,Resultados_Dic3!$D$3:$D$99980,Produccion_UO!$K$1131,Resultados_Dic3!$E$3:$E$99980,Produccion_UO!$J1164,Resultados_Dic3!$A$3:$A$99980,Produccion_UO!$H1164)*$J$1160</f>
        <v>0</v>
      </c>
      <c r="AF1164" s="22">
        <f>+SUMIFS(Resultados_Dic3!AA$3:AA$99980,Resultados_Dic3!$F$3:$F$99980,Produccion_UO!$K1164,Resultados_Dic3!$D$3:$D$99980,Produccion_UO!$K$1131,Resultados_Dic3!$E$3:$E$99980,Produccion_UO!$J1164,Resultados_Dic3!$A$3:$A$99980,Produccion_UO!$H1164)*$J$1160</f>
        <v>0</v>
      </c>
      <c r="AG1164" s="22">
        <f>+SUMIFS(Resultados_Dic3!AB$3:AB$99980,Resultados_Dic3!$F$3:$F$99980,Produccion_UO!$K1164,Resultados_Dic3!$D$3:$D$99980,Produccion_UO!$K$1131,Resultados_Dic3!$E$3:$E$99980,Produccion_UO!$J1164,Resultados_Dic3!$A$3:$A$99980,Produccion_UO!$H1164)*$J$1160</f>
        <v>0</v>
      </c>
      <c r="AH1164" s="22">
        <f>+SUMIFS(Resultados_Dic3!AC$3:AC$99980,Resultados_Dic3!$F$3:$F$99980,Produccion_UO!$K1164,Resultados_Dic3!$D$3:$D$99980,Produccion_UO!$K$1131,Resultados_Dic3!$E$3:$E$99980,Produccion_UO!$J1164,Resultados_Dic3!$A$3:$A$99980,Produccion_UO!$H1164)*$J$1160</f>
        <v>0</v>
      </c>
      <c r="AI1164" s="22">
        <f>+SUMIFS(Resultados_Dic3!AD$3:AD$99980,Resultados_Dic3!$F$3:$F$99980,Produccion_UO!$K1164,Resultados_Dic3!$D$3:$D$99980,Produccion_UO!$K$1131,Resultados_Dic3!$E$3:$E$99980,Produccion_UO!$J1164,Resultados_Dic3!$A$3:$A$99980,Produccion_UO!$H1164)*$J$1160</f>
        <v>0</v>
      </c>
      <c r="AJ1164" s="22">
        <f>+SUMIFS(Resultados_Dic3!AE$3:AE$99980,Resultados_Dic3!$F$3:$F$99980,Produccion_UO!$K1164,Resultados_Dic3!$D$3:$D$99980,Produccion_UO!$K$1131,Resultados_Dic3!$E$3:$E$99980,Produccion_UO!$J1164,Resultados_Dic3!$A$3:$A$99980,Produccion_UO!$H1164)*$J$1160</f>
        <v>0</v>
      </c>
      <c r="AK1164" s="22">
        <f>+SUMIFS(Resultados_Dic3!AF$3:AF$99980,Resultados_Dic3!$F$3:$F$99980,Produccion_UO!$K1164,Resultados_Dic3!$D$3:$D$99980,Produccion_UO!$K$1131,Resultados_Dic3!$E$3:$E$99980,Produccion_UO!$J1164,Resultados_Dic3!$A$3:$A$99980,Produccion_UO!$H1164)*$J$1160</f>
        <v>0</v>
      </c>
      <c r="AL1164" s="22">
        <f>+SUMIFS(Resultados_Dic3!AG$3:AG$99980,Resultados_Dic3!$F$3:$F$99980,Produccion_UO!$K1164,Resultados_Dic3!$D$3:$D$99980,Produccion_UO!$K$1131,Resultados_Dic3!$E$3:$E$99980,Produccion_UO!$J1164,Resultados_Dic3!$A$3:$A$99980,Produccion_UO!$H1164)*$J$1160</f>
        <v>0</v>
      </c>
      <c r="AM1164" s="22">
        <f>+SUMIFS(Resultados_Dic3!AH$3:AH$99980,Resultados_Dic3!$F$3:$F$99980,Produccion_UO!$K1164,Resultados_Dic3!$D$3:$D$99980,Produccion_UO!$K$1131,Resultados_Dic3!$E$3:$E$99980,Produccion_UO!$J1164,Resultados_Dic3!$A$3:$A$99980,Produccion_UO!$H1164)*$J$1160</f>
        <v>0</v>
      </c>
      <c r="AN1164" s="22">
        <f>+SUMIFS(Resultados_Dic3!AI$3:AI$99980,Resultados_Dic3!$F$3:$F$99980,Produccion_UO!$K1164,Resultados_Dic3!$D$3:$D$99980,Produccion_UO!$K$1131,Resultados_Dic3!$E$3:$E$99980,Produccion_UO!$J1164,Resultados_Dic3!$A$3:$A$99980,Produccion_UO!$H1164)*$J$1160</f>
        <v>0</v>
      </c>
      <c r="AO1164" s="22">
        <f>+SUMIFS(Resultados_Dic3!AJ$3:AJ$99980,Resultados_Dic3!$F$3:$F$99980,Produccion_UO!$K1164,Resultados_Dic3!$D$3:$D$99980,Produccion_UO!$K$1131,Resultados_Dic3!$E$3:$E$99980,Produccion_UO!$J1164,Resultados_Dic3!$A$3:$A$99980,Produccion_UO!$H1164)*$J$1160</f>
        <v>0</v>
      </c>
      <c r="AP1164" s="22">
        <f>+SUMIFS(Resultados_Dic3!AK$3:AK$99980,Resultados_Dic3!$F$3:$F$99980,Produccion_UO!$K1164,Resultados_Dic3!$D$3:$D$99980,Produccion_UO!$K$1131,Resultados_Dic3!$E$3:$E$99980,Produccion_UO!$J1164,Resultados_Dic3!$A$3:$A$99980,Produccion_UO!$H1164)*$J$1160</f>
        <v>0</v>
      </c>
      <c r="AQ1164" s="22">
        <f>+SUMIFS(Resultados_Dic3!AL$3:AL$99980,Resultados_Dic3!$F$3:$F$99980,Produccion_UO!$K1164,Resultados_Dic3!$D$3:$D$99980,Produccion_UO!$K$1131,Resultados_Dic3!$E$3:$E$99980,Produccion_UO!$J1164,Resultados_Dic3!$A$3:$A$99980,Produccion_UO!$H1164)*$J$1160</f>
        <v>0</v>
      </c>
      <c r="AR1164" s="22">
        <f>+SUMIFS(Resultados_Dic3!AM$3:AM$99980,Resultados_Dic3!$F$3:$F$99980,Produccion_UO!$K1164,Resultados_Dic3!$D$3:$D$99980,Produccion_UO!$K$1131,Resultados_Dic3!$E$3:$E$99980,Produccion_UO!$J1164,Resultados_Dic3!$A$3:$A$99980,Produccion_UO!$H1164)*$J$1160</f>
        <v>0</v>
      </c>
    </row>
    <row r="1165" spans="6:44" x14ac:dyDescent="0.25">
      <c r="H1165" s="17" t="str">
        <f t="shared" si="358"/>
        <v>DIC7</v>
      </c>
      <c r="I1165" s="24"/>
      <c r="J1165" s="24" t="s">
        <v>36</v>
      </c>
      <c r="K1165" s="315" t="s">
        <v>271</v>
      </c>
      <c r="L1165" s="316" t="s">
        <v>271</v>
      </c>
      <c r="M1165" s="22">
        <f>+SUMIFS(Resultados_Dic3!H$3:H$99980,Resultados_Dic3!$F$3:$F$99980,Produccion_UO!$K1165,Resultados_Dic3!$D$3:$D$99980,Produccion_UO!$K$1131,Resultados_Dic3!$E$3:$E$99980,Produccion_UO!$J1165,Resultados_Dic3!$A$3:$A$99980,Produccion_UO!$H1165)*$J$1160</f>
        <v>0</v>
      </c>
      <c r="N1165" s="22">
        <f>+SUMIFS(Resultados_Dic3!I$3:I$99980,Resultados_Dic3!$F$3:$F$99980,Produccion_UO!$K1165,Resultados_Dic3!$D$3:$D$99980,Produccion_UO!$K$1131,Resultados_Dic3!$E$3:$E$99980,Produccion_UO!$J1165,Resultados_Dic3!$A$3:$A$99980,Produccion_UO!$H1165)*$J$1160</f>
        <v>0</v>
      </c>
      <c r="O1165" s="22">
        <f>+SUMIFS(Resultados_Dic3!J$3:J$99980,Resultados_Dic3!$F$3:$F$99980,Produccion_UO!$K1165,Resultados_Dic3!$D$3:$D$99980,Produccion_UO!$K$1131,Resultados_Dic3!$E$3:$E$99980,Produccion_UO!$J1165,Resultados_Dic3!$A$3:$A$99980,Produccion_UO!$H1165)*$J$1160</f>
        <v>0</v>
      </c>
      <c r="P1165" s="22">
        <f>+SUMIFS(Resultados_Dic3!K$3:K$99980,Resultados_Dic3!$F$3:$F$99980,Produccion_UO!$K1165,Resultados_Dic3!$D$3:$D$99980,Produccion_UO!$K$1131,Resultados_Dic3!$E$3:$E$99980,Produccion_UO!$J1165,Resultados_Dic3!$A$3:$A$99980,Produccion_UO!$H1165)*$J$1160</f>
        <v>0</v>
      </c>
      <c r="Q1165" s="22">
        <f>+SUMIFS(Resultados_Dic3!L$3:L$99980,Resultados_Dic3!$F$3:$F$99980,Produccion_UO!$K1165,Resultados_Dic3!$D$3:$D$99980,Produccion_UO!$K$1131,Resultados_Dic3!$E$3:$E$99980,Produccion_UO!$J1165,Resultados_Dic3!$A$3:$A$99980,Produccion_UO!$H1165)*$J$1160</f>
        <v>0</v>
      </c>
      <c r="R1165" s="22">
        <f>+SUMIFS(Resultados_Dic3!M$3:M$99980,Resultados_Dic3!$F$3:$F$99980,Produccion_UO!$K1165,Resultados_Dic3!$D$3:$D$99980,Produccion_UO!$K$1131,Resultados_Dic3!$E$3:$E$99980,Produccion_UO!$J1165,Resultados_Dic3!$A$3:$A$99980,Produccion_UO!$H1165)*$J$1160</f>
        <v>0</v>
      </c>
      <c r="S1165" s="22">
        <f>+SUMIFS(Resultados_Dic3!N$3:N$99980,Resultados_Dic3!$F$3:$F$99980,Produccion_UO!$K1165,Resultados_Dic3!$D$3:$D$99980,Produccion_UO!$K$1131,Resultados_Dic3!$E$3:$E$99980,Produccion_UO!$J1165,Resultados_Dic3!$A$3:$A$99980,Produccion_UO!$H1165)*$J$1160</f>
        <v>0</v>
      </c>
      <c r="T1165" s="22">
        <f>+SUMIFS(Resultados_Dic3!O$3:O$99980,Resultados_Dic3!$F$3:$F$99980,Produccion_UO!$K1165,Resultados_Dic3!$D$3:$D$99980,Produccion_UO!$K$1131,Resultados_Dic3!$E$3:$E$99980,Produccion_UO!$J1165,Resultados_Dic3!$A$3:$A$99980,Produccion_UO!$H1165)*$J$1160</f>
        <v>0</v>
      </c>
      <c r="U1165" s="22">
        <f>+SUMIFS(Resultados_Dic3!P$3:P$99980,Resultados_Dic3!$F$3:$F$99980,Produccion_UO!$K1165,Resultados_Dic3!$D$3:$D$99980,Produccion_UO!$K$1131,Resultados_Dic3!$E$3:$E$99980,Produccion_UO!$J1165,Resultados_Dic3!$A$3:$A$99980,Produccion_UO!$H1165)*$J$1160</f>
        <v>0</v>
      </c>
      <c r="V1165" s="22">
        <f>+SUMIFS(Resultados_Dic3!Q$3:Q$99980,Resultados_Dic3!$F$3:$F$99980,Produccion_UO!$K1165,Resultados_Dic3!$D$3:$D$99980,Produccion_UO!$K$1131,Resultados_Dic3!$E$3:$E$99980,Produccion_UO!$J1165,Resultados_Dic3!$A$3:$A$99980,Produccion_UO!$H1165)*$J$1160</f>
        <v>0</v>
      </c>
      <c r="W1165" s="22">
        <f>+SUMIFS(Resultados_Dic3!R$3:R$99980,Resultados_Dic3!$F$3:$F$99980,Produccion_UO!$K1165,Resultados_Dic3!$D$3:$D$99980,Produccion_UO!$K$1131,Resultados_Dic3!$E$3:$E$99980,Produccion_UO!$J1165,Resultados_Dic3!$A$3:$A$99980,Produccion_UO!$H1165)*$J$1160</f>
        <v>0</v>
      </c>
      <c r="X1165" s="22">
        <f>+SUMIFS(Resultados_Dic3!S$3:S$99980,Resultados_Dic3!$F$3:$F$99980,Produccion_UO!$K1165,Resultados_Dic3!$D$3:$D$99980,Produccion_UO!$K$1131,Resultados_Dic3!$E$3:$E$99980,Produccion_UO!$J1165,Resultados_Dic3!$A$3:$A$99980,Produccion_UO!$H1165)*$J$1160</f>
        <v>0</v>
      </c>
      <c r="Y1165" s="22">
        <f>+SUMIFS(Resultados_Dic3!T$3:T$99980,Resultados_Dic3!$F$3:$F$99980,Produccion_UO!$K1165,Resultados_Dic3!$D$3:$D$99980,Produccion_UO!$K$1131,Resultados_Dic3!$E$3:$E$99980,Produccion_UO!$J1165,Resultados_Dic3!$A$3:$A$99980,Produccion_UO!$H1165)*$J$1160</f>
        <v>0</v>
      </c>
      <c r="Z1165" s="22">
        <f>+SUMIFS(Resultados_Dic3!U$3:U$99980,Resultados_Dic3!$F$3:$F$99980,Produccion_UO!$K1165,Resultados_Dic3!$D$3:$D$99980,Produccion_UO!$K$1131,Resultados_Dic3!$E$3:$E$99980,Produccion_UO!$J1165,Resultados_Dic3!$A$3:$A$99980,Produccion_UO!$H1165)*$J$1160</f>
        <v>0</v>
      </c>
      <c r="AA1165" s="22">
        <f>+SUMIFS(Resultados_Dic3!V$3:V$99980,Resultados_Dic3!$F$3:$F$99980,Produccion_UO!$K1165,Resultados_Dic3!$D$3:$D$99980,Produccion_UO!$K$1131,Resultados_Dic3!$E$3:$E$99980,Produccion_UO!$J1165,Resultados_Dic3!$A$3:$A$99980,Produccion_UO!$H1165)*$J$1160</f>
        <v>0</v>
      </c>
      <c r="AB1165" s="22">
        <f>+SUMIFS(Resultados_Dic3!W$3:W$99980,Resultados_Dic3!$F$3:$F$99980,Produccion_UO!$K1165,Resultados_Dic3!$D$3:$D$99980,Produccion_UO!$K$1131,Resultados_Dic3!$E$3:$E$99980,Produccion_UO!$J1165,Resultados_Dic3!$A$3:$A$99980,Produccion_UO!$H1165)*$J$1160</f>
        <v>0</v>
      </c>
      <c r="AC1165" s="22">
        <f>+SUMIFS(Resultados_Dic3!X$3:X$99980,Resultados_Dic3!$F$3:$F$99980,Produccion_UO!$K1165,Resultados_Dic3!$D$3:$D$99980,Produccion_UO!$K$1131,Resultados_Dic3!$E$3:$E$99980,Produccion_UO!$J1165,Resultados_Dic3!$A$3:$A$99980,Produccion_UO!$H1165)*$J$1160</f>
        <v>0</v>
      </c>
      <c r="AD1165" s="22">
        <f>+SUMIFS(Resultados_Dic3!Y$3:Y$99980,Resultados_Dic3!$F$3:$F$99980,Produccion_UO!$K1165,Resultados_Dic3!$D$3:$D$99980,Produccion_UO!$K$1131,Resultados_Dic3!$E$3:$E$99980,Produccion_UO!$J1165,Resultados_Dic3!$A$3:$A$99980,Produccion_UO!$H1165)*$J$1160</f>
        <v>0</v>
      </c>
      <c r="AE1165" s="22">
        <f>+SUMIFS(Resultados_Dic3!Z$3:Z$99980,Resultados_Dic3!$F$3:$F$99980,Produccion_UO!$K1165,Resultados_Dic3!$D$3:$D$99980,Produccion_UO!$K$1131,Resultados_Dic3!$E$3:$E$99980,Produccion_UO!$J1165,Resultados_Dic3!$A$3:$A$99980,Produccion_UO!$H1165)*$J$1160</f>
        <v>0</v>
      </c>
      <c r="AF1165" s="22">
        <f>+SUMIFS(Resultados_Dic3!AA$3:AA$99980,Resultados_Dic3!$F$3:$F$99980,Produccion_UO!$K1165,Resultados_Dic3!$D$3:$D$99980,Produccion_UO!$K$1131,Resultados_Dic3!$E$3:$E$99980,Produccion_UO!$J1165,Resultados_Dic3!$A$3:$A$99980,Produccion_UO!$H1165)*$J$1160</f>
        <v>0</v>
      </c>
      <c r="AG1165" s="22">
        <f>+SUMIFS(Resultados_Dic3!AB$3:AB$99980,Resultados_Dic3!$F$3:$F$99980,Produccion_UO!$K1165,Resultados_Dic3!$D$3:$D$99980,Produccion_UO!$K$1131,Resultados_Dic3!$E$3:$E$99980,Produccion_UO!$J1165,Resultados_Dic3!$A$3:$A$99980,Produccion_UO!$H1165)*$J$1160</f>
        <v>0</v>
      </c>
      <c r="AH1165" s="22">
        <f>+SUMIFS(Resultados_Dic3!AC$3:AC$99980,Resultados_Dic3!$F$3:$F$99980,Produccion_UO!$K1165,Resultados_Dic3!$D$3:$D$99980,Produccion_UO!$K$1131,Resultados_Dic3!$E$3:$E$99980,Produccion_UO!$J1165,Resultados_Dic3!$A$3:$A$99980,Produccion_UO!$H1165)*$J$1160</f>
        <v>0</v>
      </c>
      <c r="AI1165" s="22">
        <f>+SUMIFS(Resultados_Dic3!AD$3:AD$99980,Resultados_Dic3!$F$3:$F$99980,Produccion_UO!$K1165,Resultados_Dic3!$D$3:$D$99980,Produccion_UO!$K$1131,Resultados_Dic3!$E$3:$E$99980,Produccion_UO!$J1165,Resultados_Dic3!$A$3:$A$99980,Produccion_UO!$H1165)*$J$1160</f>
        <v>0</v>
      </c>
      <c r="AJ1165" s="22">
        <f>+SUMIFS(Resultados_Dic3!AE$3:AE$99980,Resultados_Dic3!$F$3:$F$99980,Produccion_UO!$K1165,Resultados_Dic3!$D$3:$D$99980,Produccion_UO!$K$1131,Resultados_Dic3!$E$3:$E$99980,Produccion_UO!$J1165,Resultados_Dic3!$A$3:$A$99980,Produccion_UO!$H1165)*$J$1160</f>
        <v>0</v>
      </c>
      <c r="AK1165" s="22">
        <f>+SUMIFS(Resultados_Dic3!AF$3:AF$99980,Resultados_Dic3!$F$3:$F$99980,Produccion_UO!$K1165,Resultados_Dic3!$D$3:$D$99980,Produccion_UO!$K$1131,Resultados_Dic3!$E$3:$E$99980,Produccion_UO!$J1165,Resultados_Dic3!$A$3:$A$99980,Produccion_UO!$H1165)*$J$1160</f>
        <v>0</v>
      </c>
      <c r="AL1165" s="22">
        <f>+SUMIFS(Resultados_Dic3!AG$3:AG$99980,Resultados_Dic3!$F$3:$F$99980,Produccion_UO!$K1165,Resultados_Dic3!$D$3:$D$99980,Produccion_UO!$K$1131,Resultados_Dic3!$E$3:$E$99980,Produccion_UO!$J1165,Resultados_Dic3!$A$3:$A$99980,Produccion_UO!$H1165)*$J$1160</f>
        <v>0</v>
      </c>
      <c r="AM1165" s="22">
        <f>+SUMIFS(Resultados_Dic3!AH$3:AH$99980,Resultados_Dic3!$F$3:$F$99980,Produccion_UO!$K1165,Resultados_Dic3!$D$3:$D$99980,Produccion_UO!$K$1131,Resultados_Dic3!$E$3:$E$99980,Produccion_UO!$J1165,Resultados_Dic3!$A$3:$A$99980,Produccion_UO!$H1165)*$J$1160</f>
        <v>0</v>
      </c>
      <c r="AN1165" s="22">
        <f>+SUMIFS(Resultados_Dic3!AI$3:AI$99980,Resultados_Dic3!$F$3:$F$99980,Produccion_UO!$K1165,Resultados_Dic3!$D$3:$D$99980,Produccion_UO!$K$1131,Resultados_Dic3!$E$3:$E$99980,Produccion_UO!$J1165,Resultados_Dic3!$A$3:$A$99980,Produccion_UO!$H1165)*$J$1160</f>
        <v>0</v>
      </c>
      <c r="AO1165" s="22">
        <f>+SUMIFS(Resultados_Dic3!AJ$3:AJ$99980,Resultados_Dic3!$F$3:$F$99980,Produccion_UO!$K1165,Resultados_Dic3!$D$3:$D$99980,Produccion_UO!$K$1131,Resultados_Dic3!$E$3:$E$99980,Produccion_UO!$J1165,Resultados_Dic3!$A$3:$A$99980,Produccion_UO!$H1165)*$J$1160</f>
        <v>0</v>
      </c>
      <c r="AP1165" s="22">
        <f>+SUMIFS(Resultados_Dic3!AK$3:AK$99980,Resultados_Dic3!$F$3:$F$99980,Produccion_UO!$K1165,Resultados_Dic3!$D$3:$D$99980,Produccion_UO!$K$1131,Resultados_Dic3!$E$3:$E$99980,Produccion_UO!$J1165,Resultados_Dic3!$A$3:$A$99980,Produccion_UO!$H1165)*$J$1160</f>
        <v>0</v>
      </c>
      <c r="AQ1165" s="22">
        <f>+SUMIFS(Resultados_Dic3!AL$3:AL$99980,Resultados_Dic3!$F$3:$F$99980,Produccion_UO!$K1165,Resultados_Dic3!$D$3:$D$99980,Produccion_UO!$K$1131,Resultados_Dic3!$E$3:$E$99980,Produccion_UO!$J1165,Resultados_Dic3!$A$3:$A$99980,Produccion_UO!$H1165)*$J$1160</f>
        <v>0</v>
      </c>
      <c r="AR1165" s="22">
        <f>+SUMIFS(Resultados_Dic3!AM$3:AM$99980,Resultados_Dic3!$F$3:$F$99980,Produccion_UO!$K1165,Resultados_Dic3!$D$3:$D$99980,Produccion_UO!$K$1131,Resultados_Dic3!$E$3:$E$99980,Produccion_UO!$J1165,Resultados_Dic3!$A$3:$A$99980,Produccion_UO!$H1165)*$J$1160</f>
        <v>0</v>
      </c>
    </row>
    <row r="1166" spans="6:44" x14ac:dyDescent="0.25">
      <c r="H1166" s="17" t="str">
        <f t="shared" si="358"/>
        <v>DIC7</v>
      </c>
      <c r="K1166" s="317" t="s">
        <v>820</v>
      </c>
      <c r="L1166" s="313" t="s">
        <v>819</v>
      </c>
      <c r="M1166" s="22">
        <v>0</v>
      </c>
      <c r="N1166" s="22">
        <v>0</v>
      </c>
      <c r="O1166" s="22">
        <v>0</v>
      </c>
      <c r="P1166" s="22">
        <v>0</v>
      </c>
      <c r="Q1166" s="22">
        <v>0</v>
      </c>
      <c r="R1166" s="22">
        <v>0</v>
      </c>
      <c r="S1166" s="22">
        <v>0</v>
      </c>
      <c r="T1166" s="22">
        <v>0</v>
      </c>
      <c r="U1166" s="22">
        <v>0</v>
      </c>
      <c r="V1166" s="22">
        <v>0</v>
      </c>
      <c r="W1166" s="22">
        <v>0</v>
      </c>
      <c r="X1166" s="22">
        <v>0</v>
      </c>
      <c r="Y1166" s="22">
        <v>0</v>
      </c>
      <c r="Z1166" s="22">
        <v>0</v>
      </c>
      <c r="AA1166" s="22">
        <v>0</v>
      </c>
      <c r="AB1166" s="22">
        <v>0</v>
      </c>
      <c r="AC1166" s="22">
        <v>0</v>
      </c>
      <c r="AD1166" s="22">
        <v>0</v>
      </c>
      <c r="AE1166" s="22">
        <v>0</v>
      </c>
      <c r="AF1166" s="22">
        <v>0</v>
      </c>
      <c r="AG1166" s="22">
        <v>0</v>
      </c>
      <c r="AH1166" s="22">
        <v>0</v>
      </c>
      <c r="AI1166" s="22">
        <v>0</v>
      </c>
      <c r="AJ1166" s="22">
        <v>0</v>
      </c>
      <c r="AK1166" s="22">
        <v>0</v>
      </c>
      <c r="AL1166" s="22">
        <v>0</v>
      </c>
      <c r="AM1166" s="22">
        <v>0</v>
      </c>
      <c r="AN1166" s="22">
        <v>0</v>
      </c>
      <c r="AO1166" s="22">
        <v>0</v>
      </c>
      <c r="AP1166" s="22">
        <v>0</v>
      </c>
      <c r="AQ1166" s="22">
        <v>0</v>
      </c>
      <c r="AR1166" s="22">
        <v>0</v>
      </c>
    </row>
    <row r="1167" spans="6:44" x14ac:dyDescent="0.25">
      <c r="H1167" s="17" t="str">
        <f t="shared" si="358"/>
        <v>DIC7</v>
      </c>
      <c r="J1167" s="24" t="s">
        <v>65</v>
      </c>
      <c r="K1167" s="317" t="s">
        <v>251</v>
      </c>
      <c r="L1167" s="313" t="s">
        <v>698</v>
      </c>
      <c r="M1167" s="22">
        <f>+SUMIFS(Resultados_Dic3!H$3:H$99980,Resultados_Dic3!$F$3:$F$99980,Produccion_UO!$K1167,Resultados_Dic3!$D$3:$D$99980,Produccion_UO!$K$1131,Resultados_Dic3!$E$3:$E$99980,Produccion_UO!$J1167,Resultados_Dic3!$A$3:$A$99980,Produccion_UO!$H1167)*$J$1160</f>
        <v>13.412418112231446</v>
      </c>
      <c r="N1167" s="22">
        <f>+SUMIFS(Resultados_Dic3!I$3:I$99980,Resultados_Dic3!$F$3:$F$99980,Produccion_UO!$K1167,Resultados_Dic3!$D$3:$D$99980,Produccion_UO!$K$1131,Resultados_Dic3!$E$3:$E$99980,Produccion_UO!$J1167,Resultados_Dic3!$A$3:$A$99980,Produccion_UO!$H1167)*$J$1160</f>
        <v>13.774447141503797</v>
      </c>
      <c r="O1167" s="22">
        <f>+SUMIFS(Resultados_Dic3!J$3:J$99980,Resultados_Dic3!$F$3:$F$99980,Produccion_UO!$K1167,Resultados_Dic3!$D$3:$D$99980,Produccion_UO!$K$1131,Resultados_Dic3!$E$3:$E$99980,Produccion_UO!$J1167,Resultados_Dic3!$A$3:$A$99980,Produccion_UO!$H1167)*$J$1160</f>
        <v>14.087667720118329</v>
      </c>
      <c r="P1167" s="22">
        <f>+SUMIFS(Resultados_Dic3!K$3:K$99980,Resultados_Dic3!$F$3:$F$99980,Produccion_UO!$K1167,Resultados_Dic3!$D$3:$D$99980,Produccion_UO!$K$1131,Resultados_Dic3!$E$3:$E$99980,Produccion_UO!$J1167,Resultados_Dic3!$A$3:$A$99980,Produccion_UO!$H1167)*$J$1160</f>
        <v>14.398727046456374</v>
      </c>
      <c r="Q1167" s="22">
        <f>+SUMIFS(Resultados_Dic3!L$3:L$99980,Resultados_Dic3!$F$3:$F$99980,Produccion_UO!$K1167,Resultados_Dic3!$D$3:$D$99980,Produccion_UO!$K$1131,Resultados_Dic3!$E$3:$E$99980,Produccion_UO!$J1167,Resultados_Dic3!$A$3:$A$99980,Produccion_UO!$H1167)*$J$1160</f>
        <v>14.707625120517843</v>
      </c>
      <c r="R1167" s="22">
        <f>+SUMIFS(Resultados_Dic3!M$3:M$99980,Resultados_Dic3!$F$3:$F$99980,Produccion_UO!$K1167,Resultados_Dic3!$D$3:$D$99980,Produccion_UO!$K$1131,Resultados_Dic3!$E$3:$E$99980,Produccion_UO!$J1167,Resultados_Dic3!$A$3:$A$99980,Produccion_UO!$H1167)*$J$1160</f>
        <v>15.014361942302827</v>
      </c>
      <c r="S1167" s="22">
        <f>+SUMIFS(Resultados_Dic3!N$3:N$99980,Resultados_Dic3!$F$3:$F$99980,Produccion_UO!$K1167,Resultados_Dic3!$D$3:$D$99980,Produccion_UO!$K$1131,Resultados_Dic3!$E$3:$E$99980,Produccion_UO!$J1167,Resultados_Dic3!$A$3:$A$99980,Produccion_UO!$H1167)*$J$1160</f>
        <v>15.318937511811232</v>
      </c>
      <c r="T1167" s="22">
        <f>+SUMIFS(Resultados_Dic3!O$3:O$99980,Resultados_Dic3!$F$3:$F$99980,Produccion_UO!$K1167,Resultados_Dic3!$D$3:$D$99980,Produccion_UO!$K$1131,Resultados_Dic3!$E$3:$E$99980,Produccion_UO!$J1167,Resultados_Dic3!$A$3:$A$99980,Produccion_UO!$H1167)*$J$1160</f>
        <v>15.462399715934607</v>
      </c>
      <c r="U1167" s="22">
        <f>+SUMIFS(Resultados_Dic3!P$3:P$99980,Resultados_Dic3!$F$3:$F$99980,Produccion_UO!$K1167,Resultados_Dic3!$D$3:$D$99980,Produccion_UO!$K$1131,Resultados_Dic3!$E$3:$E$99980,Produccion_UO!$J1167,Resultados_Dic3!$A$3:$A$99980,Produccion_UO!$H1167)*$J$1160</f>
        <v>15.602658298746416</v>
      </c>
      <c r="V1167" s="22">
        <f>+SUMIFS(Resultados_Dic3!Q$3:Q$99980,Resultados_Dic3!$F$3:$F$99980,Produccion_UO!$K1167,Resultados_Dic3!$D$3:$D$99980,Produccion_UO!$K$1131,Resultados_Dic3!$E$3:$E$99980,Produccion_UO!$J1167,Resultados_Dic3!$A$3:$A$99980,Produccion_UO!$H1167)*$J$1160</f>
        <v>15.739713260246656</v>
      </c>
      <c r="W1167" s="22">
        <f>+SUMIFS(Resultados_Dic3!R$3:R$99980,Resultados_Dic3!$F$3:$F$99980,Produccion_UO!$K1167,Resultados_Dic3!$D$3:$D$99980,Produccion_UO!$K$1131,Resultados_Dic3!$E$3:$E$99980,Produccion_UO!$J1167,Resultados_Dic3!$A$3:$A$99980,Produccion_UO!$H1167)*$J$1160</f>
        <v>15.873564600435234</v>
      </c>
      <c r="X1167" s="22">
        <f>+SUMIFS(Resultados_Dic3!S$3:S$99980,Resultados_Dic3!$F$3:$F$99980,Produccion_UO!$K1167,Resultados_Dic3!$D$3:$D$99980,Produccion_UO!$K$1131,Resultados_Dic3!$E$3:$E$99980,Produccion_UO!$J1167,Resultados_Dic3!$A$3:$A$99980,Produccion_UO!$H1167)*$J$1160</f>
        <v>16.004212319312245</v>
      </c>
      <c r="Y1167" s="22">
        <f>+SUMIFS(Resultados_Dic3!T$3:T$99980,Resultados_Dic3!$F$3:$F$99980,Produccion_UO!$K1167,Resultados_Dic3!$D$3:$D$99980,Produccion_UO!$K$1131,Resultados_Dic3!$E$3:$E$99980,Produccion_UO!$J1167,Resultados_Dic3!$A$3:$A$99980,Produccion_UO!$H1167)*$J$1160</f>
        <v>16.031548826114527</v>
      </c>
      <c r="Z1167" s="22">
        <f>+SUMIFS(Resultados_Dic3!U$3:U$99980,Resultados_Dic3!$F$3:$F$99980,Produccion_UO!$K1167,Resultados_Dic3!$D$3:$D$99980,Produccion_UO!$K$1131,Resultados_Dic3!$E$3:$E$99980,Produccion_UO!$J1167,Resultados_Dic3!$A$3:$A$99980,Produccion_UO!$H1167)*$J$1160</f>
        <v>16.055924313399629</v>
      </c>
      <c r="AA1167" s="22">
        <f>+SUMIFS(Resultados_Dic3!V$3:V$99980,Resultados_Dic3!$F$3:$F$99980,Produccion_UO!$K1167,Resultados_Dic3!$D$3:$D$99980,Produccion_UO!$K$1131,Resultados_Dic3!$E$3:$E$99980,Produccion_UO!$J1167,Resultados_Dic3!$A$3:$A$99980,Produccion_UO!$H1167)*$J$1160</f>
        <v>16.077338781167462</v>
      </c>
      <c r="AB1167" s="22">
        <f>+SUMIFS(Resultados_Dic3!W$3:W$99980,Resultados_Dic3!$F$3:$F$99980,Produccion_UO!$K1167,Resultados_Dic3!$D$3:$D$99980,Produccion_UO!$K$1131,Resultados_Dic3!$E$3:$E$99980,Produccion_UO!$J1167,Resultados_Dic3!$A$3:$A$99980,Produccion_UO!$H1167)*$J$1160</f>
        <v>16.095792229418219</v>
      </c>
      <c r="AC1167" s="22">
        <f>+SUMIFS(Resultados_Dic3!X$3:X$99980,Resultados_Dic3!$F$3:$F$99980,Produccion_UO!$K1167,Resultados_Dic3!$D$3:$D$99980,Produccion_UO!$K$1131,Resultados_Dic3!$E$3:$E$99980,Produccion_UO!$J1167,Resultados_Dic3!$A$3:$A$99980,Produccion_UO!$H1167)*$J$1160</f>
        <v>16.111284658151796</v>
      </c>
      <c r="AD1167" s="22">
        <f>+SUMIFS(Resultados_Dic3!Y$3:Y$99980,Resultados_Dic3!$F$3:$F$99980,Produccion_UO!$K1167,Resultados_Dic3!$D$3:$D$99980,Produccion_UO!$K$1131,Resultados_Dic3!$E$3:$E$99980,Produccion_UO!$J1167,Resultados_Dic3!$A$3:$A$99980,Produccion_UO!$H1167)*$J$1160</f>
        <v>16.099103729026442</v>
      </c>
      <c r="AE1167" s="22">
        <f>+SUMIFS(Resultados_Dic3!Z$3:Z$99980,Resultados_Dic3!$F$3:$F$99980,Produccion_UO!$K1167,Resultados_Dic3!$D$3:$D$99980,Produccion_UO!$K$1131,Resultados_Dic3!$E$3:$E$99980,Produccion_UO!$J1167,Resultados_Dic3!$A$3:$A$99980,Produccion_UO!$H1167)*$J$1160</f>
        <v>16.07169232503265</v>
      </c>
      <c r="AF1167" s="22">
        <f>+SUMIFS(Resultados_Dic3!AA$3:AA$99980,Resultados_Dic3!$F$3:$F$99980,Produccion_UO!$K1167,Resultados_Dic3!$D$3:$D$99980,Produccion_UO!$K$1131,Resultados_Dic3!$E$3:$E$99980,Produccion_UO!$J1167,Resultados_Dic3!$A$3:$A$99980,Produccion_UO!$H1167)*$J$1160</f>
        <v>16.052602592168444</v>
      </c>
      <c r="AG1167" s="22">
        <f>+SUMIFS(Resultados_Dic3!AB$3:AB$99980,Resultados_Dic3!$F$3:$F$99980,Produccion_UO!$K1167,Resultados_Dic3!$D$3:$D$99980,Produccion_UO!$K$1131,Resultados_Dic3!$E$3:$E$99980,Produccion_UO!$J1167,Resultados_Dic3!$A$3:$A$99980,Produccion_UO!$H1167)*$J$1160</f>
        <v>16.030121813366826</v>
      </c>
      <c r="AH1167" s="22">
        <f>+SUMIFS(Resultados_Dic3!AC$3:AC$99980,Resultados_Dic3!$F$3:$F$99980,Produccion_UO!$K1167,Resultados_Dic3!$D$3:$D$99980,Produccion_UO!$K$1131,Resultados_Dic3!$E$3:$E$99980,Produccion_UO!$J1167,Resultados_Dic3!$A$3:$A$99980,Produccion_UO!$H1167)*$J$1160</f>
        <v>16.004249988627809</v>
      </c>
      <c r="AI1167" s="22">
        <f>+SUMIFS(Resultados_Dic3!AD$3:AD$99980,Resultados_Dic3!$F$3:$F$99980,Produccion_UO!$K1167,Resultados_Dic3!$D$3:$D$99980,Produccion_UO!$K$1131,Resultados_Dic3!$E$3:$E$99980,Produccion_UO!$J1167,Resultados_Dic3!$A$3:$A$99980,Produccion_UO!$H1167)*$J$1160</f>
        <v>15.976186337266556</v>
      </c>
      <c r="AJ1167" s="22">
        <f>+SUMIFS(Resultados_Dic3!AE$3:AE$99980,Resultados_Dic3!$F$3:$F$99980,Produccion_UO!$K1167,Resultados_Dic3!$D$3:$D$99980,Produccion_UO!$K$1131,Resultados_Dic3!$E$3:$E$99980,Produccion_UO!$J1167,Resultados_Dic3!$A$3:$A$99980,Produccion_UO!$H1167)*$J$1160</f>
        <v>15.945167264663475</v>
      </c>
      <c r="AK1167" s="22">
        <f>+SUMIFS(Resultados_Dic3!AF$3:AF$99980,Resultados_Dic3!$F$3:$F$99980,Produccion_UO!$K1167,Resultados_Dic3!$D$3:$D$99980,Produccion_UO!$K$1131,Resultados_Dic3!$E$3:$E$99980,Produccion_UO!$J1167,Resultados_Dic3!$A$3:$A$99980,Produccion_UO!$H1167)*$J$1160</f>
        <v>15.911192770818658</v>
      </c>
      <c r="AL1167" s="22">
        <f>+SUMIFS(Resultados_Dic3!AG$3:AG$99980,Resultados_Dic3!$F$3:$F$99980,Produccion_UO!$K1167,Resultados_Dic3!$D$3:$D$99980,Produccion_UO!$K$1131,Resultados_Dic3!$E$3:$E$99980,Produccion_UO!$J1167,Resultados_Dic3!$A$3:$A$99980,Produccion_UO!$H1167)*$J$1160</f>
        <v>15.8742628557322</v>
      </c>
      <c r="AM1167" s="22">
        <f>+SUMIFS(Resultados_Dic3!AH$3:AH$99980,Resultados_Dic3!$F$3:$F$99980,Produccion_UO!$K1167,Resultados_Dic3!$D$3:$D$99980,Produccion_UO!$K$1131,Resultados_Dic3!$E$3:$E$99980,Produccion_UO!$J1167,Resultados_Dic3!$A$3:$A$99980,Produccion_UO!$H1167)*$J$1160</f>
        <v>15.834377519403816</v>
      </c>
      <c r="AN1167" s="22">
        <f>+SUMIFS(Resultados_Dic3!AI$3:AI$99980,Resultados_Dic3!$F$3:$F$99980,Produccion_UO!$K1167,Resultados_Dic3!$D$3:$D$99980,Produccion_UO!$K$1131,Resultados_Dic3!$E$3:$E$99980,Produccion_UO!$J1167,Resultados_Dic3!$A$3:$A$99980,Produccion_UO!$H1167)*$J$1160</f>
        <v>15.830282973622319</v>
      </c>
      <c r="AO1167" s="22">
        <f>+SUMIFS(Resultados_Dic3!AJ$3:AJ$99980,Resultados_Dic3!$F$3:$F$99980,Produccion_UO!$K1167,Resultados_Dic3!$D$3:$D$99980,Produccion_UO!$K$1131,Resultados_Dic3!$E$3:$E$99980,Produccion_UO!$J1167,Resultados_Dic3!$A$3:$A$99980,Produccion_UO!$H1167)*$J$1160</f>
        <v>15.822974911745799</v>
      </c>
      <c r="AP1167" s="22">
        <f>+SUMIFS(Resultados_Dic3!AK$3:AK$99980,Resultados_Dic3!$F$3:$F$99980,Produccion_UO!$K1167,Resultados_Dic3!$D$3:$D$99980,Produccion_UO!$K$1131,Resultados_Dic3!$E$3:$E$99980,Produccion_UO!$J1167,Resultados_Dic3!$A$3:$A$99980,Produccion_UO!$H1167)*$J$1160</f>
        <v>15.812453333774345</v>
      </c>
      <c r="AQ1167" s="22">
        <f>+SUMIFS(Resultados_Dic3!AL$3:AL$99980,Resultados_Dic3!$F$3:$F$99980,Produccion_UO!$K1167,Resultados_Dic3!$D$3:$D$99980,Produccion_UO!$K$1131,Resultados_Dic3!$E$3:$E$99980,Produccion_UO!$J1167,Resultados_Dic3!$A$3:$A$99980,Produccion_UO!$H1167)*$J$1160</f>
        <v>15.798718239707778</v>
      </c>
      <c r="AR1167" s="22">
        <f>+SUMIFS(Resultados_Dic3!AM$3:AM$99980,Resultados_Dic3!$F$3:$F$99980,Produccion_UO!$K1167,Resultados_Dic3!$D$3:$D$99980,Produccion_UO!$K$1131,Resultados_Dic3!$E$3:$E$99980,Produccion_UO!$J1167,Resultados_Dic3!$A$3:$A$99980,Produccion_UO!$H1167)*$J$1160</f>
        <v>15.781769629546279</v>
      </c>
    </row>
    <row r="1169" spans="6:44" s="15" customFormat="1" x14ac:dyDescent="0.25">
      <c r="F1169" s="96"/>
      <c r="H1169" s="12"/>
      <c r="I1169" s="319" t="s">
        <v>513</v>
      </c>
      <c r="J1169" s="115">
        <f>+IF(OR(K1169="OIL",K1169="OIL-eq"),$H$5,IF(K1169="GAS",$H$4,IF(K1169="GSL",$H$8,IF(K1169="DSL",$H$9,IF(K1169="KER",$H$10,IF(K1169="LPG",$H$11,IF(K1169="HFO",$H$12,IF(K1169="AVG",$H$13,IF(K1169="RFG",$H$14,IF(K1169="ELC",$H$15,$H$16))))))))))</f>
        <v>0.50178132369913186</v>
      </c>
      <c r="K1169" s="318" t="s">
        <v>39</v>
      </c>
      <c r="L1169" s="314" t="s">
        <v>759</v>
      </c>
      <c r="M1169" s="135">
        <f>+M1170+M1172-M1171-M1175-M1176</f>
        <v>7.8825834748386114E-15</v>
      </c>
      <c r="N1169" s="135">
        <f t="shared" ref="N1169" si="360">+N1170+N1172-N1171-N1175-N1176</f>
        <v>-4.5519144009631418E-15</v>
      </c>
      <c r="O1169" s="135">
        <f t="shared" ref="O1169" si="361">+O1170+O1172-O1171-O1175-O1176</f>
        <v>-1.5765166949677223E-14</v>
      </c>
      <c r="P1169" s="135">
        <f t="shared" ref="P1169" si="362">+P1170+P1172-P1171-P1175-P1176</f>
        <v>1.8873791418627661E-15</v>
      </c>
      <c r="Q1169" s="135">
        <f t="shared" ref="Q1169" si="363">+Q1170+Q1172-Q1171-Q1175-Q1176</f>
        <v>1.1102230246251565E-15</v>
      </c>
      <c r="R1169" s="135">
        <f t="shared" ref="R1169" si="364">+R1170+R1172-R1171-R1175-R1176</f>
        <v>-1.8540724511240114E-14</v>
      </c>
      <c r="S1169" s="135">
        <f t="shared" ref="S1169" si="365">+S1170+S1172-S1171-S1175-S1176</f>
        <v>-2.2204460492503131E-15</v>
      </c>
      <c r="T1169" s="135">
        <f t="shared" ref="T1169" si="366">+T1170+T1172-T1171-T1175-T1176</f>
        <v>1.1102230246251565E-15</v>
      </c>
      <c r="U1169" s="135">
        <f t="shared" ref="U1169" si="367">+U1170+U1172-U1171-U1175-U1176</f>
        <v>7.5495165674510645E-15</v>
      </c>
      <c r="V1169" s="135">
        <f t="shared" ref="V1169" si="368">+V1170+V1172-V1171-V1175-V1176</f>
        <v>1.0880185641326534E-14</v>
      </c>
      <c r="W1169" s="135">
        <f t="shared" ref="W1169" si="369">+W1170+W1172-W1171-W1175-W1176</f>
        <v>3.1086244689504383E-15</v>
      </c>
      <c r="X1169" s="135">
        <f t="shared" ref="X1169" si="370">+X1170+X1172-X1171-X1175-X1176</f>
        <v>-3.4416913763379853E-15</v>
      </c>
      <c r="Y1169" s="135">
        <f t="shared" ref="Y1169" si="371">+Y1170+Y1172-Y1171-Y1175-Y1176</f>
        <v>1.4543921622589551E-14</v>
      </c>
      <c r="Z1169" s="135">
        <f t="shared" ref="Z1169" si="372">+Z1170+Z1172-Z1171-Z1175-Z1176</f>
        <v>0</v>
      </c>
      <c r="AA1169" s="135">
        <f t="shared" ref="AA1169" si="373">+AA1170+AA1172-AA1171-AA1175-AA1176</f>
        <v>-1.021405182655144E-14</v>
      </c>
      <c r="AB1169" s="135">
        <f t="shared" ref="AB1169" si="374">+AB1170+AB1172-AB1171-AB1175-AB1176</f>
        <v>1.5987211554602254E-14</v>
      </c>
      <c r="AC1169" s="135">
        <f t="shared" ref="AC1169" si="375">+AC1170+AC1172-AC1171-AC1175-AC1176</f>
        <v>-1.0658141036401503E-14</v>
      </c>
      <c r="AD1169" s="135">
        <f t="shared" ref="AD1169" si="376">+AD1170+AD1172-AD1171-AD1175-AD1176</f>
        <v>2.4424906541753444E-14</v>
      </c>
      <c r="AE1169" s="135">
        <f t="shared" ref="AE1169" si="377">+AE1170+AE1172-AE1171-AE1175-AE1176</f>
        <v>2.1094237467877974E-14</v>
      </c>
      <c r="AF1169" s="135">
        <f t="shared" ref="AF1169" si="378">+AF1170+AF1172-AF1171-AF1175-AF1176</f>
        <v>1.4654943925052066E-14</v>
      </c>
      <c r="AG1169" s="135">
        <f t="shared" ref="AG1169" si="379">+AG1170+AG1172-AG1171-AG1175-AG1176</f>
        <v>-2.3092638912203256E-14</v>
      </c>
      <c r="AH1169" s="135">
        <f t="shared" ref="AH1169" si="380">+AH1170+AH1172-AH1171-AH1175-AH1176</f>
        <v>-4.6629367034256575E-15</v>
      </c>
      <c r="AI1169" s="135">
        <f t="shared" ref="AI1169" si="381">+AI1170+AI1172-AI1171-AI1175-AI1176</f>
        <v>1.0880185641326534E-14</v>
      </c>
      <c r="AJ1169" s="135">
        <f t="shared" ref="AJ1169" si="382">+AJ1170+AJ1172-AJ1171-AJ1175-AJ1176</f>
        <v>2.0206059048177849E-14</v>
      </c>
      <c r="AK1169" s="135">
        <f t="shared" ref="AK1169" si="383">+AK1170+AK1172-AK1171-AK1175-AK1176</f>
        <v>1.4654943925052066E-14</v>
      </c>
      <c r="AL1169" s="135">
        <f t="shared" ref="AL1169" si="384">+AL1170+AL1172-AL1171-AL1175-AL1176</f>
        <v>7.9936057773011271E-15</v>
      </c>
      <c r="AM1169" s="135">
        <f t="shared" ref="AM1169" si="385">+AM1170+AM1172-AM1171-AM1175-AM1176</f>
        <v>-4.6629367034256575E-15</v>
      </c>
      <c r="AN1169" s="135">
        <f t="shared" ref="AN1169" si="386">+AN1170+AN1172-AN1171-AN1175-AN1176</f>
        <v>-1.4654943925052066E-14</v>
      </c>
      <c r="AO1169" s="135">
        <f t="shared" ref="AO1169" si="387">+AO1170+AO1172-AO1171-AO1175-AO1176</f>
        <v>-1.2656542480726785E-14</v>
      </c>
      <c r="AP1169" s="135">
        <f t="shared" ref="AP1169" si="388">+AP1170+AP1172-AP1171-AP1175-AP1176</f>
        <v>-1.5765166949677223E-14</v>
      </c>
      <c r="AQ1169" s="135">
        <f t="shared" ref="AQ1169" si="389">+AQ1170+AQ1172-AQ1171-AQ1175-AQ1176</f>
        <v>-8.8817841970012523E-15</v>
      </c>
      <c r="AR1169" s="135">
        <f t="shared" ref="AR1169" si="390">+AR1170+AR1172-AR1171-AR1175-AR1176</f>
        <v>-4.6629367034256575E-15</v>
      </c>
    </row>
    <row r="1170" spans="6:44" x14ac:dyDescent="0.25">
      <c r="H1170" s="17" t="str">
        <f t="shared" ref="H1170:H1176" si="391">+$B$1</f>
        <v>DIC7</v>
      </c>
      <c r="I1170" s="24"/>
      <c r="J1170" s="24" t="s">
        <v>39</v>
      </c>
      <c r="K1170" s="315" t="s">
        <v>318</v>
      </c>
      <c r="L1170" s="230" t="s">
        <v>738</v>
      </c>
      <c r="M1170" s="22">
        <f>+SUMIFS(Resultados_Dic3!H$3:H$99980,Resultados_Dic3!$F$3:$F$99980,Produccion_UO!$K1170,Resultados_Dic3!$D$3:$D$99980,Produccion_UO!$K$1131,Resultados_Dic3!$E$3:$E$99980,Produccion_UO!$J1170,Resultados_Dic3!$A$3:$A$99980,Produccion_UO!$H1170)*$J$1169</f>
        <v>0</v>
      </c>
      <c r="N1170" s="22">
        <f>+SUMIFS(Resultados_Dic3!I$3:I$99980,Resultados_Dic3!$F$3:$F$99980,Produccion_UO!$K1170,Resultados_Dic3!$D$3:$D$99980,Produccion_UO!$K$1131,Resultados_Dic3!$E$3:$E$99980,Produccion_UO!$J1170,Resultados_Dic3!$A$3:$A$99980,Produccion_UO!$H1170)*$J$1169</f>
        <v>0</v>
      </c>
      <c r="O1170" s="22">
        <f>+SUMIFS(Resultados_Dic3!J$3:J$99980,Resultados_Dic3!$F$3:$F$99980,Produccion_UO!$K1170,Resultados_Dic3!$D$3:$D$99980,Produccion_UO!$K$1131,Resultados_Dic3!$E$3:$E$99980,Produccion_UO!$J1170,Resultados_Dic3!$A$3:$A$99980,Produccion_UO!$H1170)*$J$1169</f>
        <v>0</v>
      </c>
      <c r="P1170" s="22">
        <f>+SUMIFS(Resultados_Dic3!K$3:K$99980,Resultados_Dic3!$F$3:$F$99980,Produccion_UO!$K1170,Resultados_Dic3!$D$3:$D$99980,Produccion_UO!$K$1131,Resultados_Dic3!$E$3:$E$99980,Produccion_UO!$J1170,Resultados_Dic3!$A$3:$A$99980,Produccion_UO!$H1170)*$J$1169</f>
        <v>0</v>
      </c>
      <c r="Q1170" s="22">
        <f>+SUMIFS(Resultados_Dic3!L$3:L$99980,Resultados_Dic3!$F$3:$F$99980,Produccion_UO!$K1170,Resultados_Dic3!$D$3:$D$99980,Produccion_UO!$K$1131,Resultados_Dic3!$E$3:$E$99980,Produccion_UO!$J1170,Resultados_Dic3!$A$3:$A$99980,Produccion_UO!$H1170)*$J$1169</f>
        <v>0</v>
      </c>
      <c r="R1170" s="22">
        <f>+SUMIFS(Resultados_Dic3!M$3:M$99980,Resultados_Dic3!$F$3:$F$99980,Produccion_UO!$K1170,Resultados_Dic3!$D$3:$D$99980,Produccion_UO!$K$1131,Resultados_Dic3!$E$3:$E$99980,Produccion_UO!$J1170,Resultados_Dic3!$A$3:$A$99980,Produccion_UO!$H1170)*$J$1169</f>
        <v>0</v>
      </c>
      <c r="S1170" s="22">
        <f>+SUMIFS(Resultados_Dic3!N$3:N$99980,Resultados_Dic3!$F$3:$F$99980,Produccion_UO!$K1170,Resultados_Dic3!$D$3:$D$99980,Produccion_UO!$K$1131,Resultados_Dic3!$E$3:$E$99980,Produccion_UO!$J1170,Resultados_Dic3!$A$3:$A$99980,Produccion_UO!$H1170)*$J$1169</f>
        <v>0</v>
      </c>
      <c r="T1170" s="22">
        <f>+SUMIFS(Resultados_Dic3!O$3:O$99980,Resultados_Dic3!$F$3:$F$99980,Produccion_UO!$K1170,Resultados_Dic3!$D$3:$D$99980,Produccion_UO!$K$1131,Resultados_Dic3!$E$3:$E$99980,Produccion_UO!$J1170,Resultados_Dic3!$A$3:$A$99980,Produccion_UO!$H1170)*$J$1169</f>
        <v>0</v>
      </c>
      <c r="U1170" s="22">
        <f>+SUMIFS(Resultados_Dic3!P$3:P$99980,Resultados_Dic3!$F$3:$F$99980,Produccion_UO!$K1170,Resultados_Dic3!$D$3:$D$99980,Produccion_UO!$K$1131,Resultados_Dic3!$E$3:$E$99980,Produccion_UO!$J1170,Resultados_Dic3!$A$3:$A$99980,Produccion_UO!$H1170)*$J$1169</f>
        <v>0</v>
      </c>
      <c r="V1170" s="22">
        <f>+SUMIFS(Resultados_Dic3!Q$3:Q$99980,Resultados_Dic3!$F$3:$F$99980,Produccion_UO!$K1170,Resultados_Dic3!$D$3:$D$99980,Produccion_UO!$K$1131,Resultados_Dic3!$E$3:$E$99980,Produccion_UO!$J1170,Resultados_Dic3!$A$3:$A$99980,Produccion_UO!$H1170)*$J$1169</f>
        <v>0</v>
      </c>
      <c r="W1170" s="22">
        <f>+SUMIFS(Resultados_Dic3!R$3:R$99980,Resultados_Dic3!$F$3:$F$99980,Produccion_UO!$K1170,Resultados_Dic3!$D$3:$D$99980,Produccion_UO!$K$1131,Resultados_Dic3!$E$3:$E$99980,Produccion_UO!$J1170,Resultados_Dic3!$A$3:$A$99980,Produccion_UO!$H1170)*$J$1169</f>
        <v>0</v>
      </c>
      <c r="X1170" s="22">
        <f>+SUMIFS(Resultados_Dic3!S$3:S$99980,Resultados_Dic3!$F$3:$F$99980,Produccion_UO!$K1170,Resultados_Dic3!$D$3:$D$99980,Produccion_UO!$K$1131,Resultados_Dic3!$E$3:$E$99980,Produccion_UO!$J1170,Resultados_Dic3!$A$3:$A$99980,Produccion_UO!$H1170)*$J$1169</f>
        <v>0</v>
      </c>
      <c r="Y1170" s="22">
        <f>+SUMIFS(Resultados_Dic3!T$3:T$99980,Resultados_Dic3!$F$3:$F$99980,Produccion_UO!$K1170,Resultados_Dic3!$D$3:$D$99980,Produccion_UO!$K$1131,Resultados_Dic3!$E$3:$E$99980,Produccion_UO!$J1170,Resultados_Dic3!$A$3:$A$99980,Produccion_UO!$H1170)*$J$1169</f>
        <v>0</v>
      </c>
      <c r="Z1170" s="22">
        <f>+SUMIFS(Resultados_Dic3!U$3:U$99980,Resultados_Dic3!$F$3:$F$99980,Produccion_UO!$K1170,Resultados_Dic3!$D$3:$D$99980,Produccion_UO!$K$1131,Resultados_Dic3!$E$3:$E$99980,Produccion_UO!$J1170,Resultados_Dic3!$A$3:$A$99980,Produccion_UO!$H1170)*$J$1169</f>
        <v>0</v>
      </c>
      <c r="AA1170" s="22">
        <f>+SUMIFS(Resultados_Dic3!V$3:V$99980,Resultados_Dic3!$F$3:$F$99980,Produccion_UO!$K1170,Resultados_Dic3!$D$3:$D$99980,Produccion_UO!$K$1131,Resultados_Dic3!$E$3:$E$99980,Produccion_UO!$J1170,Resultados_Dic3!$A$3:$A$99980,Produccion_UO!$H1170)*$J$1169</f>
        <v>0</v>
      </c>
      <c r="AB1170" s="22">
        <f>+SUMIFS(Resultados_Dic3!W$3:W$99980,Resultados_Dic3!$F$3:$F$99980,Produccion_UO!$K1170,Resultados_Dic3!$D$3:$D$99980,Produccion_UO!$K$1131,Resultados_Dic3!$E$3:$E$99980,Produccion_UO!$J1170,Resultados_Dic3!$A$3:$A$99980,Produccion_UO!$H1170)*$J$1169</f>
        <v>0</v>
      </c>
      <c r="AC1170" s="22">
        <f>+SUMIFS(Resultados_Dic3!X$3:X$99980,Resultados_Dic3!$F$3:$F$99980,Produccion_UO!$K1170,Resultados_Dic3!$D$3:$D$99980,Produccion_UO!$K$1131,Resultados_Dic3!$E$3:$E$99980,Produccion_UO!$J1170,Resultados_Dic3!$A$3:$A$99980,Produccion_UO!$H1170)*$J$1169</f>
        <v>0</v>
      </c>
      <c r="AD1170" s="22">
        <f>+SUMIFS(Resultados_Dic3!Y$3:Y$99980,Resultados_Dic3!$F$3:$F$99980,Produccion_UO!$K1170,Resultados_Dic3!$D$3:$D$99980,Produccion_UO!$K$1131,Resultados_Dic3!$E$3:$E$99980,Produccion_UO!$J1170,Resultados_Dic3!$A$3:$A$99980,Produccion_UO!$H1170)*$J$1169</f>
        <v>0</v>
      </c>
      <c r="AE1170" s="22">
        <f>+SUMIFS(Resultados_Dic3!Z$3:Z$99980,Resultados_Dic3!$F$3:$F$99980,Produccion_UO!$K1170,Resultados_Dic3!$D$3:$D$99980,Produccion_UO!$K$1131,Resultados_Dic3!$E$3:$E$99980,Produccion_UO!$J1170,Resultados_Dic3!$A$3:$A$99980,Produccion_UO!$H1170)*$J$1169</f>
        <v>0</v>
      </c>
      <c r="AF1170" s="22">
        <f>+SUMIFS(Resultados_Dic3!AA$3:AA$99980,Resultados_Dic3!$F$3:$F$99980,Produccion_UO!$K1170,Resultados_Dic3!$D$3:$D$99980,Produccion_UO!$K$1131,Resultados_Dic3!$E$3:$E$99980,Produccion_UO!$J1170,Resultados_Dic3!$A$3:$A$99980,Produccion_UO!$H1170)*$J$1169</f>
        <v>0</v>
      </c>
      <c r="AG1170" s="22">
        <f>+SUMIFS(Resultados_Dic3!AB$3:AB$99980,Resultados_Dic3!$F$3:$F$99980,Produccion_UO!$K1170,Resultados_Dic3!$D$3:$D$99980,Produccion_UO!$K$1131,Resultados_Dic3!$E$3:$E$99980,Produccion_UO!$J1170,Resultados_Dic3!$A$3:$A$99980,Produccion_UO!$H1170)*$J$1169</f>
        <v>0</v>
      </c>
      <c r="AH1170" s="22">
        <f>+SUMIFS(Resultados_Dic3!AC$3:AC$99980,Resultados_Dic3!$F$3:$F$99980,Produccion_UO!$K1170,Resultados_Dic3!$D$3:$D$99980,Produccion_UO!$K$1131,Resultados_Dic3!$E$3:$E$99980,Produccion_UO!$J1170,Resultados_Dic3!$A$3:$A$99980,Produccion_UO!$H1170)*$J$1169</f>
        <v>0</v>
      </c>
      <c r="AI1170" s="22">
        <f>+SUMIFS(Resultados_Dic3!AD$3:AD$99980,Resultados_Dic3!$F$3:$F$99980,Produccion_UO!$K1170,Resultados_Dic3!$D$3:$D$99980,Produccion_UO!$K$1131,Resultados_Dic3!$E$3:$E$99980,Produccion_UO!$J1170,Resultados_Dic3!$A$3:$A$99980,Produccion_UO!$H1170)*$J$1169</f>
        <v>0</v>
      </c>
      <c r="AJ1170" s="22">
        <f>+SUMIFS(Resultados_Dic3!AE$3:AE$99980,Resultados_Dic3!$F$3:$F$99980,Produccion_UO!$K1170,Resultados_Dic3!$D$3:$D$99980,Produccion_UO!$K$1131,Resultados_Dic3!$E$3:$E$99980,Produccion_UO!$J1170,Resultados_Dic3!$A$3:$A$99980,Produccion_UO!$H1170)*$J$1169</f>
        <v>0</v>
      </c>
      <c r="AK1170" s="22">
        <f>+SUMIFS(Resultados_Dic3!AF$3:AF$99980,Resultados_Dic3!$F$3:$F$99980,Produccion_UO!$K1170,Resultados_Dic3!$D$3:$D$99980,Produccion_UO!$K$1131,Resultados_Dic3!$E$3:$E$99980,Produccion_UO!$J1170,Resultados_Dic3!$A$3:$A$99980,Produccion_UO!$H1170)*$J$1169</f>
        <v>0</v>
      </c>
      <c r="AL1170" s="22">
        <f>+SUMIFS(Resultados_Dic3!AG$3:AG$99980,Resultados_Dic3!$F$3:$F$99980,Produccion_UO!$K1170,Resultados_Dic3!$D$3:$D$99980,Produccion_UO!$K$1131,Resultados_Dic3!$E$3:$E$99980,Produccion_UO!$J1170,Resultados_Dic3!$A$3:$A$99980,Produccion_UO!$H1170)*$J$1169</f>
        <v>0</v>
      </c>
      <c r="AM1170" s="22">
        <f>+SUMIFS(Resultados_Dic3!AH$3:AH$99980,Resultados_Dic3!$F$3:$F$99980,Produccion_UO!$K1170,Resultados_Dic3!$D$3:$D$99980,Produccion_UO!$K$1131,Resultados_Dic3!$E$3:$E$99980,Produccion_UO!$J1170,Resultados_Dic3!$A$3:$A$99980,Produccion_UO!$H1170)*$J$1169</f>
        <v>0</v>
      </c>
      <c r="AN1170" s="22">
        <f>+SUMIFS(Resultados_Dic3!AI$3:AI$99980,Resultados_Dic3!$F$3:$F$99980,Produccion_UO!$K1170,Resultados_Dic3!$D$3:$D$99980,Produccion_UO!$K$1131,Resultados_Dic3!$E$3:$E$99980,Produccion_UO!$J1170,Resultados_Dic3!$A$3:$A$99980,Produccion_UO!$H1170)*$J$1169</f>
        <v>0</v>
      </c>
      <c r="AO1170" s="22">
        <f>+SUMIFS(Resultados_Dic3!AJ$3:AJ$99980,Resultados_Dic3!$F$3:$F$99980,Produccion_UO!$K1170,Resultados_Dic3!$D$3:$D$99980,Produccion_UO!$K$1131,Resultados_Dic3!$E$3:$E$99980,Produccion_UO!$J1170,Resultados_Dic3!$A$3:$A$99980,Produccion_UO!$H1170)*$J$1169</f>
        <v>0</v>
      </c>
      <c r="AP1170" s="22">
        <f>+SUMIFS(Resultados_Dic3!AK$3:AK$99980,Resultados_Dic3!$F$3:$F$99980,Produccion_UO!$K1170,Resultados_Dic3!$D$3:$D$99980,Produccion_UO!$K$1131,Resultados_Dic3!$E$3:$E$99980,Produccion_UO!$J1170,Resultados_Dic3!$A$3:$A$99980,Produccion_UO!$H1170)*$J$1169</f>
        <v>0</v>
      </c>
      <c r="AQ1170" s="22">
        <f>+SUMIFS(Resultados_Dic3!AL$3:AL$99980,Resultados_Dic3!$F$3:$F$99980,Produccion_UO!$K1170,Resultados_Dic3!$D$3:$D$99980,Produccion_UO!$K$1131,Resultados_Dic3!$E$3:$E$99980,Produccion_UO!$J1170,Resultados_Dic3!$A$3:$A$99980,Produccion_UO!$H1170)*$J$1169</f>
        <v>0</v>
      </c>
      <c r="AR1170" s="22">
        <f>+SUMIFS(Resultados_Dic3!AM$3:AM$99980,Resultados_Dic3!$F$3:$F$99980,Produccion_UO!$K1170,Resultados_Dic3!$D$3:$D$99980,Produccion_UO!$K$1131,Resultados_Dic3!$E$3:$E$99980,Produccion_UO!$J1170,Resultados_Dic3!$A$3:$A$99980,Produccion_UO!$H1170)*$J$1169</f>
        <v>0</v>
      </c>
    </row>
    <row r="1171" spans="6:44" x14ac:dyDescent="0.25">
      <c r="H1171" s="17" t="str">
        <f t="shared" si="391"/>
        <v>DIC7</v>
      </c>
      <c r="I1171" s="24"/>
      <c r="J1171" s="24" t="s">
        <v>39</v>
      </c>
      <c r="K1171" s="315" t="s">
        <v>186</v>
      </c>
      <c r="L1171" s="230" t="s">
        <v>739</v>
      </c>
      <c r="M1171" s="22">
        <f>+SUMIFS(Resultados_Dic3!H$3:H$99980,Resultados_Dic3!$F$3:$F$99980,Produccion_UO!$K1171,Resultados_Dic3!$D$3:$D$99980,Produccion_UO!$L$1131,Resultados_Dic3!$E$3:$E$99980,Produccion_UO!$J1171,Resultados_Dic3!$A$3:$A$99980,Produccion_UO!$H1171)*$J$1169</f>
        <v>36.230891148899488</v>
      </c>
      <c r="N1171" s="22">
        <f>+SUMIFS(Resultados_Dic3!I$3:I$99980,Resultados_Dic3!$F$3:$F$99980,Produccion_UO!$K1171,Resultados_Dic3!$D$3:$D$99980,Produccion_UO!$L$1131,Resultados_Dic3!$E$3:$E$99980,Produccion_UO!$J1171,Resultados_Dic3!$A$3:$A$99980,Produccion_UO!$H1171)*$J$1169</f>
        <v>41.371246194885991</v>
      </c>
      <c r="O1171" s="22">
        <f>+SUMIFS(Resultados_Dic3!J$3:J$99980,Resultados_Dic3!$F$3:$F$99980,Produccion_UO!$K1171,Resultados_Dic3!$D$3:$D$99980,Produccion_UO!$L$1131,Resultados_Dic3!$E$3:$E$99980,Produccion_UO!$J1171,Resultados_Dic3!$A$3:$A$99980,Produccion_UO!$H1171)*$J$1169</f>
        <v>41.346204781106721</v>
      </c>
      <c r="P1171" s="22">
        <f>+SUMIFS(Resultados_Dic3!K$3:K$99980,Resultados_Dic3!$F$3:$F$99980,Produccion_UO!$K1171,Resultados_Dic3!$D$3:$D$99980,Produccion_UO!$L$1131,Resultados_Dic3!$E$3:$E$99980,Produccion_UO!$J1171,Resultados_Dic3!$A$3:$A$99980,Produccion_UO!$H1171)*$J$1169</f>
        <v>41.320713026999442</v>
      </c>
      <c r="Q1171" s="22">
        <f>+SUMIFS(Resultados_Dic3!L$3:L$99980,Resultados_Dic3!$F$3:$F$99980,Produccion_UO!$K1171,Resultados_Dic3!$D$3:$D$99980,Produccion_UO!$L$1131,Resultados_Dic3!$E$3:$E$99980,Produccion_UO!$J1171,Resultados_Dic3!$A$3:$A$99980,Produccion_UO!$H1171)*$J$1169</f>
        <v>41.294770932564198</v>
      </c>
      <c r="R1171" s="22">
        <f>+SUMIFS(Resultados_Dic3!M$3:M$99980,Resultados_Dic3!$F$3:$F$99980,Produccion_UO!$K1171,Resultados_Dic3!$D$3:$D$99980,Produccion_UO!$L$1131,Resultados_Dic3!$E$3:$E$99980,Produccion_UO!$J1171,Resultados_Dic3!$A$3:$A$99980,Produccion_UO!$H1171)*$J$1169</f>
        <v>41.268378497800988</v>
      </c>
      <c r="S1171" s="22">
        <f>+SUMIFS(Resultados_Dic3!N$3:N$99980,Resultados_Dic3!$F$3:$F$99980,Produccion_UO!$K1171,Resultados_Dic3!$D$3:$D$99980,Produccion_UO!$L$1131,Resultados_Dic3!$E$3:$E$99980,Produccion_UO!$J1171,Resultados_Dic3!$A$3:$A$99980,Produccion_UO!$H1171)*$J$1169</f>
        <v>41.241535722709763</v>
      </c>
      <c r="T1171" s="22">
        <f>+SUMIFS(Resultados_Dic3!O$3:O$99980,Resultados_Dic3!$F$3:$F$99980,Produccion_UO!$K1171,Resultados_Dic3!$D$3:$D$99980,Produccion_UO!$L$1131,Resultados_Dic3!$E$3:$E$99980,Produccion_UO!$J1171,Resultados_Dic3!$A$3:$A$99980,Produccion_UO!$H1171)*$J$1169</f>
        <v>41.217224911388278</v>
      </c>
      <c r="U1171" s="22">
        <f>+SUMIFS(Resultados_Dic3!P$3:P$99980,Resultados_Dic3!$F$3:$F$99980,Produccion_UO!$K1171,Resultados_Dic3!$D$3:$D$99980,Produccion_UO!$L$1131,Resultados_Dic3!$E$3:$E$99980,Produccion_UO!$J1171,Resultados_Dic3!$A$3:$A$99980,Produccion_UO!$H1171)*$J$1169</f>
        <v>41.192560097327707</v>
      </c>
      <c r="V1171" s="22">
        <f>+SUMIFS(Resultados_Dic3!Q$3:Q$99980,Resultados_Dic3!$F$3:$F$99980,Produccion_UO!$K1171,Resultados_Dic3!$D$3:$D$99980,Produccion_UO!$L$1131,Resultados_Dic3!$E$3:$E$99980,Produccion_UO!$J1171,Resultados_Dic3!$A$3:$A$99980,Produccion_UO!$H1171)*$J$1169</f>
        <v>41.16754128052807</v>
      </c>
      <c r="W1171" s="22">
        <f>+SUMIFS(Resultados_Dic3!R$3:R$99980,Resultados_Dic3!$F$3:$F$99980,Produccion_UO!$K1171,Resultados_Dic3!$D$3:$D$99980,Produccion_UO!$L$1131,Resultados_Dic3!$E$3:$E$99980,Produccion_UO!$J1171,Resultados_Dic3!$A$3:$A$99980,Produccion_UO!$H1171)*$J$1169</f>
        <v>41.14216846098936</v>
      </c>
      <c r="X1171" s="22">
        <f>+SUMIFS(Resultados_Dic3!S$3:S$99980,Resultados_Dic3!$F$3:$F$99980,Produccion_UO!$K1171,Resultados_Dic3!$D$3:$D$99980,Produccion_UO!$L$1131,Resultados_Dic3!$E$3:$E$99980,Produccion_UO!$J1171,Resultados_Dic3!$A$3:$A$99980,Produccion_UO!$H1171)*$J$1169</f>
        <v>41.116441638711571</v>
      </c>
      <c r="Y1171" s="22">
        <f>+SUMIFS(Resultados_Dic3!T$3:T$99980,Resultados_Dic3!$F$3:$F$99980,Produccion_UO!$K1171,Resultados_Dic3!$D$3:$D$99980,Produccion_UO!$L$1131,Resultados_Dic3!$E$3:$E$99980,Produccion_UO!$J1171,Resultados_Dic3!$A$3:$A$99980,Produccion_UO!$H1171)*$J$1169</f>
        <v>41.090853122283498</v>
      </c>
      <c r="Z1171" s="22">
        <f>+SUMIFS(Resultados_Dic3!U$3:U$99980,Resultados_Dic3!$F$3:$F$99980,Produccion_UO!$K1171,Resultados_Dic3!$D$3:$D$99980,Produccion_UO!$L$1131,Resultados_Dic3!$E$3:$E$99980,Produccion_UO!$J1171,Resultados_Dic3!$A$3:$A$99980,Produccion_UO!$H1171)*$J$1169</f>
        <v>41.064972407147415</v>
      </c>
      <c r="AA1171" s="22">
        <f>+SUMIFS(Resultados_Dic3!V$3:V$99980,Resultados_Dic3!$F$3:$F$99980,Produccion_UO!$K1171,Resultados_Dic3!$D$3:$D$99980,Produccion_UO!$L$1131,Resultados_Dic3!$E$3:$E$99980,Produccion_UO!$J1171,Resultados_Dic3!$A$3:$A$99980,Produccion_UO!$H1171)*$J$1169</f>
        <v>41.038799493303273</v>
      </c>
      <c r="AB1171" s="22">
        <f>+SUMIFS(Resultados_Dic3!W$3:W$99980,Resultados_Dic3!$F$3:$F$99980,Produccion_UO!$K1171,Resultados_Dic3!$D$3:$D$99980,Produccion_UO!$L$1131,Resultados_Dic3!$E$3:$E$99980,Produccion_UO!$J1171,Resultados_Dic3!$A$3:$A$99980,Produccion_UO!$H1171)*$J$1169</f>
        <v>41.012334380751057</v>
      </c>
      <c r="AC1171" s="22">
        <f>+SUMIFS(Resultados_Dic3!X$3:X$99980,Resultados_Dic3!$F$3:$F$99980,Produccion_UO!$K1171,Resultados_Dic3!$D$3:$D$99980,Produccion_UO!$L$1131,Resultados_Dic3!$E$3:$E$99980,Produccion_UO!$J1171,Resultados_Dic3!$A$3:$A$99980,Produccion_UO!$H1171)*$J$1169</f>
        <v>40.985577069490844</v>
      </c>
      <c r="AD1171" s="22">
        <f>+SUMIFS(Resultados_Dic3!Y$3:Y$99980,Resultados_Dic3!$F$3:$F$99980,Produccion_UO!$K1171,Resultados_Dic3!$D$3:$D$99980,Produccion_UO!$L$1131,Resultados_Dic3!$E$3:$E$99980,Produccion_UO!$J1171,Resultados_Dic3!$A$3:$A$99980,Produccion_UO!$H1171)*$J$1169</f>
        <v>40.957257752046161</v>
      </c>
      <c r="AE1171" s="22">
        <f>+SUMIFS(Resultados_Dic3!Z$3:Z$99980,Resultados_Dic3!$F$3:$F$99980,Produccion_UO!$K1171,Resultados_Dic3!$D$3:$D$99980,Produccion_UO!$L$1131,Resultados_Dic3!$E$3:$E$99980,Produccion_UO!$J1171,Resultados_Dic3!$A$3:$A$99980,Produccion_UO!$H1171)*$J$1169</f>
        <v>40.928636755574836</v>
      </c>
      <c r="AF1171" s="22">
        <f>+SUMIFS(Resultados_Dic3!AA$3:AA$99980,Resultados_Dic3!$F$3:$F$99980,Produccion_UO!$K1171,Resultados_Dic3!$D$3:$D$99980,Produccion_UO!$L$1131,Resultados_Dic3!$E$3:$E$99980,Produccion_UO!$J1171,Resultados_Dic3!$A$3:$A$99980,Produccion_UO!$H1171)*$J$1169</f>
        <v>40.899714080076819</v>
      </c>
      <c r="AG1171" s="22">
        <f>+SUMIFS(Resultados_Dic3!AB$3:AB$99980,Resultados_Dic3!$F$3:$F$99980,Produccion_UO!$K1171,Resultados_Dic3!$D$3:$D$99980,Produccion_UO!$L$1131,Resultados_Dic3!$E$3:$E$99980,Produccion_UO!$J1171,Resultados_Dic3!$A$3:$A$99980,Produccion_UO!$H1171)*$J$1169</f>
        <v>40.870489725552154</v>
      </c>
      <c r="AH1171" s="22">
        <f>+SUMIFS(Resultados_Dic3!AC$3:AC$99980,Resultados_Dic3!$F$3:$F$99980,Produccion_UO!$K1171,Resultados_Dic3!$D$3:$D$99980,Produccion_UO!$L$1131,Resultados_Dic3!$E$3:$E$99980,Produccion_UO!$J1171,Resultados_Dic3!$A$3:$A$99980,Produccion_UO!$H1171)*$J$1169</f>
        <v>40.840963692000749</v>
      </c>
      <c r="AI1171" s="22">
        <f>+SUMIFS(Resultados_Dic3!AD$3:AD$99980,Resultados_Dic3!$F$3:$F$99980,Produccion_UO!$K1171,Resultados_Dic3!$D$3:$D$99980,Produccion_UO!$L$1131,Resultados_Dic3!$E$3:$E$99980,Produccion_UO!$J1171,Resultados_Dic3!$A$3:$A$99980,Produccion_UO!$H1171)*$J$1169</f>
        <v>40.807530578368855</v>
      </c>
      <c r="AJ1171" s="22">
        <f>+SUMIFS(Resultados_Dic3!AE$3:AE$99980,Resultados_Dic3!$F$3:$F$99980,Produccion_UO!$K1171,Resultados_Dic3!$D$3:$D$99980,Produccion_UO!$L$1131,Resultados_Dic3!$E$3:$E$99980,Produccion_UO!$J1171,Resultados_Dic3!$A$3:$A$99980,Produccion_UO!$H1171)*$J$1169</f>
        <v>40.773773527800081</v>
      </c>
      <c r="AK1171" s="22">
        <f>+SUMIFS(Resultados_Dic3!AF$3:AF$99980,Resultados_Dic3!$F$3:$F$99980,Produccion_UO!$K1171,Resultados_Dic3!$D$3:$D$99980,Produccion_UO!$L$1131,Resultados_Dic3!$E$3:$E$99980,Produccion_UO!$J1171,Resultados_Dic3!$A$3:$A$99980,Produccion_UO!$H1171)*$J$1169</f>
        <v>40.739692540294442</v>
      </c>
      <c r="AL1171" s="22">
        <f>+SUMIFS(Resultados_Dic3!AG$3:AG$99980,Resultados_Dic3!$F$3:$F$99980,Produccion_UO!$K1171,Resultados_Dic3!$D$3:$D$99980,Produccion_UO!$L$1131,Resultados_Dic3!$E$3:$E$99980,Produccion_UO!$J1171,Resultados_Dic3!$A$3:$A$99980,Produccion_UO!$H1171)*$J$1169</f>
        <v>40.705287615851923</v>
      </c>
      <c r="AM1171" s="22">
        <f>+SUMIFS(Resultados_Dic3!AH$3:AH$99980,Resultados_Dic3!$F$3:$F$99980,Produccion_UO!$K1171,Resultados_Dic3!$D$3:$D$99980,Produccion_UO!$L$1131,Resultados_Dic3!$E$3:$E$99980,Produccion_UO!$J1171,Resultados_Dic3!$A$3:$A$99980,Produccion_UO!$H1171)*$J$1169</f>
        <v>40.670558754472523</v>
      </c>
      <c r="AN1171" s="22">
        <f>+SUMIFS(Resultados_Dic3!AI$3:AI$99980,Resultados_Dic3!$F$3:$F$99980,Produccion_UO!$K1171,Resultados_Dic3!$D$3:$D$99980,Produccion_UO!$L$1131,Resultados_Dic3!$E$3:$E$99980,Produccion_UO!$J1171,Resultados_Dic3!$A$3:$A$99980,Produccion_UO!$H1171)*$J$1169</f>
        <v>40.632558984702143</v>
      </c>
      <c r="AO1171" s="22">
        <f>+SUMIFS(Resultados_Dic3!AJ$3:AJ$99980,Resultados_Dic3!$F$3:$F$99980,Produccion_UO!$K1171,Resultados_Dic3!$D$3:$D$99980,Produccion_UO!$L$1131,Resultados_Dic3!$E$3:$E$99980,Produccion_UO!$J1171,Resultados_Dic3!$A$3:$A$99980,Produccion_UO!$H1171)*$J$1169</f>
        <v>40.594175287282447</v>
      </c>
      <c r="AP1171" s="22">
        <f>+SUMIFS(Resultados_Dic3!AK$3:AK$99980,Resultados_Dic3!$F$3:$F$99980,Produccion_UO!$K1171,Resultados_Dic3!$D$3:$D$99980,Produccion_UO!$L$1131,Resultados_Dic3!$E$3:$E$99980,Produccion_UO!$J1171,Resultados_Dic3!$A$3:$A$99980,Produccion_UO!$H1171)*$J$1169</f>
        <v>40.555407662213455</v>
      </c>
      <c r="AQ1171" s="22">
        <f>+SUMIFS(Resultados_Dic3!AL$3:AL$99980,Resultados_Dic3!$F$3:$F$99980,Produccion_UO!$K1171,Resultados_Dic3!$D$3:$D$99980,Produccion_UO!$L$1131,Resultados_Dic3!$E$3:$E$99980,Produccion_UO!$J1171,Resultados_Dic3!$A$3:$A$99980,Produccion_UO!$H1171)*$J$1169</f>
        <v>40.516256109495153</v>
      </c>
      <c r="AR1171" s="22">
        <f>+SUMIFS(Resultados_Dic3!AM$3:AM$99980,Resultados_Dic3!$F$3:$F$99980,Produccion_UO!$K1171,Resultados_Dic3!$D$3:$D$99980,Produccion_UO!$L$1131,Resultados_Dic3!$E$3:$E$99980,Produccion_UO!$J1171,Resultados_Dic3!$A$3:$A$99980,Produccion_UO!$H1171)*$J$1169</f>
        <v>40.476720629127549</v>
      </c>
    </row>
    <row r="1172" spans="6:44" x14ac:dyDescent="0.25">
      <c r="H1172" s="17" t="str">
        <f t="shared" si="391"/>
        <v>DIC7</v>
      </c>
      <c r="I1172" s="24"/>
      <c r="J1172" s="24"/>
      <c r="K1172" s="315"/>
      <c r="L1172" s="305" t="s">
        <v>697</v>
      </c>
      <c r="M1172" s="22">
        <f>+SUM(M1173:M1174)</f>
        <v>37.353484782528383</v>
      </c>
      <c r="N1172" s="22">
        <f t="shared" ref="N1172:AR1172" si="392">+SUM(N1173:N1174)</f>
        <v>42.582138304498059</v>
      </c>
      <c r="O1172" s="22">
        <f t="shared" si="392"/>
        <v>42.582138304498059</v>
      </c>
      <c r="P1172" s="22">
        <f t="shared" si="392"/>
        <v>42.582138304498059</v>
      </c>
      <c r="Q1172" s="22">
        <f t="shared" si="392"/>
        <v>42.582138304498059</v>
      </c>
      <c r="R1172" s="22">
        <f t="shared" si="392"/>
        <v>42.582138304498059</v>
      </c>
      <c r="S1172" s="22">
        <f t="shared" si="392"/>
        <v>42.582138304498059</v>
      </c>
      <c r="T1172" s="22">
        <f t="shared" si="392"/>
        <v>42.582138304498059</v>
      </c>
      <c r="U1172" s="22">
        <f t="shared" si="392"/>
        <v>42.582138304498059</v>
      </c>
      <c r="V1172" s="22">
        <f t="shared" si="392"/>
        <v>42.582138304498059</v>
      </c>
      <c r="W1172" s="22">
        <f t="shared" si="392"/>
        <v>42.582138304498059</v>
      </c>
      <c r="X1172" s="22">
        <f t="shared" si="392"/>
        <v>42.582138304498059</v>
      </c>
      <c r="Y1172" s="22">
        <f t="shared" si="392"/>
        <v>42.582138304498059</v>
      </c>
      <c r="Z1172" s="22">
        <f t="shared" si="392"/>
        <v>42.582138304498059</v>
      </c>
      <c r="AA1172" s="22">
        <f t="shared" si="392"/>
        <v>42.582138304498059</v>
      </c>
      <c r="AB1172" s="22">
        <f t="shared" si="392"/>
        <v>42.582138304498059</v>
      </c>
      <c r="AC1172" s="22">
        <f t="shared" si="392"/>
        <v>42.582138304498059</v>
      </c>
      <c r="AD1172" s="22">
        <f t="shared" si="392"/>
        <v>42.582138304498059</v>
      </c>
      <c r="AE1172" s="22">
        <f t="shared" si="392"/>
        <v>42.582138304498059</v>
      </c>
      <c r="AF1172" s="22">
        <f t="shared" si="392"/>
        <v>42.582138304498059</v>
      </c>
      <c r="AG1172" s="22">
        <f t="shared" si="392"/>
        <v>42.582138304498059</v>
      </c>
      <c r="AH1172" s="22">
        <f t="shared" si="392"/>
        <v>42.582138304498059</v>
      </c>
      <c r="AI1172" s="22">
        <f t="shared" si="392"/>
        <v>42.582138304498059</v>
      </c>
      <c r="AJ1172" s="22">
        <f t="shared" si="392"/>
        <v>42.582138304498059</v>
      </c>
      <c r="AK1172" s="22">
        <f t="shared" si="392"/>
        <v>42.582138304498059</v>
      </c>
      <c r="AL1172" s="22">
        <f t="shared" si="392"/>
        <v>42.582138304498059</v>
      </c>
      <c r="AM1172" s="22">
        <f t="shared" si="392"/>
        <v>42.582138304498059</v>
      </c>
      <c r="AN1172" s="22">
        <f t="shared" si="392"/>
        <v>42.582138304498059</v>
      </c>
      <c r="AO1172" s="22">
        <f t="shared" si="392"/>
        <v>42.582138304498059</v>
      </c>
      <c r="AP1172" s="22">
        <f t="shared" si="392"/>
        <v>42.582138304498059</v>
      </c>
      <c r="AQ1172" s="22">
        <f t="shared" si="392"/>
        <v>42.582138304498059</v>
      </c>
      <c r="AR1172" s="22">
        <f t="shared" si="392"/>
        <v>42.582138304498059</v>
      </c>
    </row>
    <row r="1173" spans="6:44" x14ac:dyDescent="0.25">
      <c r="H1173" s="17" t="str">
        <f t="shared" si="391"/>
        <v>DIC7</v>
      </c>
      <c r="I1173" s="24"/>
      <c r="J1173" s="24" t="s">
        <v>39</v>
      </c>
      <c r="K1173" s="315" t="s">
        <v>270</v>
      </c>
      <c r="L1173" s="316" t="s">
        <v>270</v>
      </c>
      <c r="M1173" s="22">
        <f>+SUMIFS(Resultados_Dic3!H$3:H$99980,Resultados_Dic3!$F$3:$F$99980,Produccion_UO!$K1173,Resultados_Dic3!$D$3:$D$99980,Produccion_UO!$K$1131,Resultados_Dic3!$E$3:$E$99980,Produccion_UO!$J1173,Resultados_Dic3!$A$3:$A$99980,Produccion_UO!$H1173)*$J$1169</f>
        <v>1.7295573113277736</v>
      </c>
      <c r="N1173" s="22">
        <f>+SUMIFS(Resultados_Dic3!I$3:I$99980,Resultados_Dic3!$F$3:$F$99980,Produccion_UO!$K1173,Resultados_Dic3!$D$3:$D$99980,Produccion_UO!$K$1131,Resultados_Dic3!$E$3:$E$99980,Produccion_UO!$J1173,Resultados_Dic3!$A$3:$A$99980,Produccion_UO!$H1173)*$J$1169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O1173" s="22">
        <f>+SUMIFS(Resultados_Dic3!J$3:J$99980,Resultados_Dic3!$F$3:$F$99980,Produccion_UO!$K1173,Resultados_Dic3!$D$3:$D$99980,Produccion_UO!$K$1131,Resultados_Dic3!$E$3:$E$99980,Produccion_UO!$J1173,Resultados_Dic3!$A$3:$A$99980,Produccion_UO!$H1173)*$J$1169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P1173" s="22">
        <f>+SUMIFS(Resultados_Dic3!K$3:K$99980,Resultados_Dic3!$F$3:$F$99980,Produccion_UO!$K1173,Resultados_Dic3!$D$3:$D$99980,Produccion_UO!$K$1131,Resultados_Dic3!$E$3:$E$99980,Produccion_UO!$J1173,Resultados_Dic3!$A$3:$A$99980,Produccion_UO!$H1173)*$J$1169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Q1173" s="22">
        <f>+SUMIFS(Resultados_Dic3!L$3:L$99980,Resultados_Dic3!$F$3:$F$99980,Produccion_UO!$K1173,Resultados_Dic3!$D$3:$D$99980,Produccion_UO!$K$1131,Resultados_Dic3!$E$3:$E$99980,Produccion_UO!$J1173,Resultados_Dic3!$A$3:$A$99980,Produccion_UO!$H1173)*$J$1169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R1173" s="22">
        <f>+SUMIFS(Resultados_Dic3!M$3:M$99980,Resultados_Dic3!$F$3:$F$99980,Produccion_UO!$K1173,Resultados_Dic3!$D$3:$D$99980,Produccion_UO!$K$1131,Resultados_Dic3!$E$3:$E$99980,Produccion_UO!$J1173,Resultados_Dic3!$A$3:$A$99980,Produccion_UO!$H1173)*$J$1169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S1173" s="22">
        <f>+SUMIFS(Resultados_Dic3!N$3:N$99980,Resultados_Dic3!$F$3:$F$99980,Produccion_UO!$K1173,Resultados_Dic3!$D$3:$D$99980,Produccion_UO!$K$1131,Resultados_Dic3!$E$3:$E$99980,Produccion_UO!$J1173,Resultados_Dic3!$A$3:$A$99980,Produccion_UO!$H1173)*$J$1169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T1173" s="22">
        <f>+SUMIFS(Resultados_Dic3!O$3:O$99980,Resultados_Dic3!$F$3:$F$99980,Produccion_UO!$K1173,Resultados_Dic3!$D$3:$D$99980,Produccion_UO!$K$1131,Resultados_Dic3!$E$3:$E$99980,Produccion_UO!$J1173,Resultados_Dic3!$A$3:$A$99980,Produccion_UO!$H1173)*$J$1169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U1173" s="22">
        <f>+SUMIFS(Resultados_Dic3!P$3:P$99980,Resultados_Dic3!$F$3:$F$99980,Produccion_UO!$K1173,Resultados_Dic3!$D$3:$D$99980,Produccion_UO!$K$1131,Resultados_Dic3!$E$3:$E$99980,Produccion_UO!$J1173,Resultados_Dic3!$A$3:$A$99980,Produccion_UO!$H1173)*$J$1169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V1173" s="22">
        <f>+SUMIFS(Resultados_Dic3!Q$3:Q$99980,Resultados_Dic3!$F$3:$F$99980,Produccion_UO!$K1173,Resultados_Dic3!$D$3:$D$99980,Produccion_UO!$K$1131,Resultados_Dic3!$E$3:$E$99980,Produccion_UO!$J1173,Resultados_Dic3!$A$3:$A$99980,Produccion_UO!$H1173)*$J$1169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W1173" s="22">
        <f>+SUMIFS(Resultados_Dic3!R$3:R$99980,Resultados_Dic3!$F$3:$F$99980,Produccion_UO!$K1173,Resultados_Dic3!$D$3:$D$99980,Produccion_UO!$K$1131,Resultados_Dic3!$E$3:$E$99980,Produccion_UO!$J1173,Resultados_Dic3!$A$3:$A$99980,Produccion_UO!$H1173)*$J$1169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X1173" s="22">
        <f>+SUMIFS(Resultados_Dic3!S$3:S$99980,Resultados_Dic3!$F$3:$F$99980,Produccion_UO!$K1173,Resultados_Dic3!$D$3:$D$99980,Produccion_UO!$K$1131,Resultados_Dic3!$E$3:$E$99980,Produccion_UO!$J1173,Resultados_Dic3!$A$3:$A$99980,Produccion_UO!$H1173)*$J$1169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Y1173" s="22">
        <f>+SUMIFS(Resultados_Dic3!T$3:T$99980,Resultados_Dic3!$F$3:$F$99980,Produccion_UO!$K1173,Resultados_Dic3!$D$3:$D$99980,Produccion_UO!$K$1131,Resultados_Dic3!$E$3:$E$99980,Produccion_UO!$J1173,Resultados_Dic3!$A$3:$A$99980,Produccion_UO!$H1173)*$J$1169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Z1173" s="22">
        <f>+SUMIFS(Resultados_Dic3!U$3:U$99980,Resultados_Dic3!$F$3:$F$99980,Produccion_UO!$K1173,Resultados_Dic3!$D$3:$D$99980,Produccion_UO!$K$1131,Resultados_Dic3!$E$3:$E$99980,Produccion_UO!$J1173,Resultados_Dic3!$A$3:$A$99980,Produccion_UO!$H1173)*$J$1169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A1173" s="22">
        <f>+SUMIFS(Resultados_Dic3!V$3:V$99980,Resultados_Dic3!$F$3:$F$99980,Produccion_UO!$K1173,Resultados_Dic3!$D$3:$D$99980,Produccion_UO!$K$1131,Resultados_Dic3!$E$3:$E$99980,Produccion_UO!$J1173,Resultados_Dic3!$A$3:$A$99980,Produccion_UO!$H1173)*$J$1169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B1173" s="22">
        <f>+SUMIFS(Resultados_Dic3!W$3:W$99980,Resultados_Dic3!$F$3:$F$99980,Produccion_UO!$K1173,Resultados_Dic3!$D$3:$D$99980,Produccion_UO!$K$1131,Resultados_Dic3!$E$3:$E$99980,Produccion_UO!$J1173,Resultados_Dic3!$A$3:$A$99980,Produccion_UO!$H1173)*$J$1169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C1173" s="22">
        <f>+SUMIFS(Resultados_Dic3!X$3:X$99980,Resultados_Dic3!$F$3:$F$99980,Produccion_UO!$K1173,Resultados_Dic3!$D$3:$D$99980,Produccion_UO!$K$1131,Resultados_Dic3!$E$3:$E$99980,Produccion_UO!$J1173,Resultados_Dic3!$A$3:$A$99980,Produccion_UO!$H1173)*$J$1169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D1173" s="22">
        <f>+SUMIFS(Resultados_Dic3!Y$3:Y$99980,Resultados_Dic3!$F$3:$F$99980,Produccion_UO!$K1173,Resultados_Dic3!$D$3:$D$99980,Produccion_UO!$K$1131,Resultados_Dic3!$E$3:$E$99980,Produccion_UO!$J1173,Resultados_Dic3!$A$3:$A$99980,Produccion_UO!$H1173)*$J$1169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E1173" s="22">
        <f>+SUMIFS(Resultados_Dic3!Z$3:Z$99980,Resultados_Dic3!$F$3:$F$99980,Produccion_UO!$K1173,Resultados_Dic3!$D$3:$D$99980,Produccion_UO!$K$1131,Resultados_Dic3!$E$3:$E$99980,Produccion_UO!$J1173,Resultados_Dic3!$A$3:$A$99980,Produccion_UO!$H1173)*$J$1169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F1173" s="22">
        <f>+SUMIFS(Resultados_Dic3!AA$3:AA$99980,Resultados_Dic3!$F$3:$F$99980,Produccion_UO!$K1173,Resultados_Dic3!$D$3:$D$99980,Produccion_UO!$K$1131,Resultados_Dic3!$E$3:$E$99980,Produccion_UO!$J1173,Resultados_Dic3!$A$3:$A$99980,Produccion_UO!$H1173)*$J$1169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G1173" s="22">
        <f>+SUMIFS(Resultados_Dic3!AB$3:AB$99980,Resultados_Dic3!$F$3:$F$99980,Produccion_UO!$K1173,Resultados_Dic3!$D$3:$D$99980,Produccion_UO!$K$1131,Resultados_Dic3!$E$3:$E$99980,Produccion_UO!$J1173,Resultados_Dic3!$A$3:$A$99980,Produccion_UO!$H1173)*$J$1169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H1173" s="22">
        <f>+SUMIFS(Resultados_Dic3!AC$3:AC$99980,Resultados_Dic3!$F$3:$F$99980,Produccion_UO!$K1173,Resultados_Dic3!$D$3:$D$99980,Produccion_UO!$K$1131,Resultados_Dic3!$E$3:$E$99980,Produccion_UO!$J1173,Resultados_Dic3!$A$3:$A$99980,Produccion_UO!$H1173)*$J$1169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I1173" s="22">
        <f>+SUMIFS(Resultados_Dic3!AD$3:AD$99980,Resultados_Dic3!$F$3:$F$99980,Produccion_UO!$K1173,Resultados_Dic3!$D$3:$D$99980,Produccion_UO!$K$1131,Resultados_Dic3!$E$3:$E$99980,Produccion_UO!$J1173,Resultados_Dic3!$A$3:$A$99980,Produccion_UO!$H1173)*$J$1169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J1173" s="22">
        <f>+SUMIFS(Resultados_Dic3!AE$3:AE$99980,Resultados_Dic3!$F$3:$F$99980,Produccion_UO!$K1173,Resultados_Dic3!$D$3:$D$99980,Produccion_UO!$K$1131,Resultados_Dic3!$E$3:$E$99980,Produccion_UO!$J1173,Resultados_Dic3!$A$3:$A$99980,Produccion_UO!$H1173)*$J$1169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K1173" s="22">
        <f>+SUMIFS(Resultados_Dic3!AF$3:AF$99980,Resultados_Dic3!$F$3:$F$99980,Produccion_UO!$K1173,Resultados_Dic3!$D$3:$D$99980,Produccion_UO!$K$1131,Resultados_Dic3!$E$3:$E$99980,Produccion_UO!$J1173,Resultados_Dic3!$A$3:$A$99980,Produccion_UO!$H1173)*$J$1169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L1173" s="22">
        <f>+SUMIFS(Resultados_Dic3!AG$3:AG$99980,Resultados_Dic3!$F$3:$F$99980,Produccion_UO!$K1173,Resultados_Dic3!$D$3:$D$99980,Produccion_UO!$K$1131,Resultados_Dic3!$E$3:$E$99980,Produccion_UO!$J1173,Resultados_Dic3!$A$3:$A$99980,Produccion_UO!$H1173)*$J$1169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M1173" s="22">
        <f>+SUMIFS(Resultados_Dic3!AH$3:AH$99980,Resultados_Dic3!$F$3:$F$99980,Produccion_UO!$K1173,Resultados_Dic3!$D$3:$D$99980,Produccion_UO!$K$1131,Resultados_Dic3!$E$3:$E$99980,Produccion_UO!$J1173,Resultados_Dic3!$A$3:$A$99980,Produccion_UO!$H1173)*$J$1169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N1173" s="22">
        <f>+SUMIFS(Resultados_Dic3!AI$3:AI$99980,Resultados_Dic3!$F$3:$F$99980,Produccion_UO!$K1173,Resultados_Dic3!$D$3:$D$99980,Produccion_UO!$K$1131,Resultados_Dic3!$E$3:$E$99980,Produccion_UO!$J1173,Resultados_Dic3!$A$3:$A$99980,Produccion_UO!$H1173)*$J$1169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O1173" s="22">
        <f>+SUMIFS(Resultados_Dic3!AJ$3:AJ$99980,Resultados_Dic3!$F$3:$F$99980,Produccion_UO!$K1173,Resultados_Dic3!$D$3:$D$99980,Produccion_UO!$K$1131,Resultados_Dic3!$E$3:$E$99980,Produccion_UO!$J1173,Resultados_Dic3!$A$3:$A$99980,Produccion_UO!$H1173)*$J$1169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P1173" s="22">
        <f>+SUMIFS(Resultados_Dic3!AK$3:AK$99980,Resultados_Dic3!$F$3:$F$99980,Produccion_UO!$K1173,Resultados_Dic3!$D$3:$D$99980,Produccion_UO!$K$1131,Resultados_Dic3!$E$3:$E$99980,Produccion_UO!$J1173,Resultados_Dic3!$A$3:$A$99980,Produccion_UO!$H1173)*$J$1169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Q1173" s="22">
        <f>+SUMIFS(Resultados_Dic3!AL$3:AL$99980,Resultados_Dic3!$F$3:$F$99980,Produccion_UO!$K1173,Resultados_Dic3!$D$3:$D$99980,Produccion_UO!$K$1131,Resultados_Dic3!$E$3:$E$99980,Produccion_UO!$J1173,Resultados_Dic3!$A$3:$A$99980,Produccion_UO!$H1173)*$J$1169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R1173" s="22">
        <f>+SUMIFS(Resultados_Dic3!AM$3:AM$99980,Resultados_Dic3!$F$3:$F$99980,Produccion_UO!$K1173,Resultados_Dic3!$D$3:$D$99980,Produccion_UO!$K$1131,Resultados_Dic3!$E$3:$E$99980,Produccion_UO!$J1173,Resultados_Dic3!$A$3:$A$99980,Produccion_UO!$H1173)*$J$1169</f>
        <v>1.8411416539940786</v>
      </c>
    </row>
    <row r="1174" spans="6:44" x14ac:dyDescent="0.25">
      <c r="H1174" s="17" t="str">
        <f t="shared" si="391"/>
        <v>DIC7</v>
      </c>
      <c r="I1174" s="24"/>
      <c r="J1174" s="24" t="s">
        <v>39</v>
      </c>
      <c r="K1174" s="315" t="s">
        <v>271</v>
      </c>
      <c r="L1174" s="316" t="s">
        <v>271</v>
      </c>
      <c r="M1174" s="22">
        <f>+SUMIFS(Resultados_Dic3!H$3:H$99980,Resultados_Dic3!$F$3:$F$99980,Produccion_UO!$K1174,Resultados_Dic3!$D$3:$D$99980,Produccion_UO!$K$1131,Resultados_Dic3!$E$3:$E$99980,Produccion_UO!$J1174,Resultados_Dic3!$A$3:$A$99980,Produccion_UO!$H1174)*$J$1169</f>
        <v>35.623927471200609</v>
      </c>
      <c r="N1174" s="22">
        <f>+SUMIFS(Resultados_Dic3!I$3:I$99980,Resultados_Dic3!$F$3:$F$99980,Produccion_UO!$K1174,Resultados_Dic3!$D$3:$D$99980,Produccion_UO!$K$1131,Resultados_Dic3!$E$3:$E$99980,Produccion_UO!$J1174,Resultados_Dic3!$A$3:$A$99980,Produccion_UO!$H1174)*$J$1169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O1174" s="22">
        <f>+SUMIFS(Resultados_Dic3!J$3:J$99980,Resultados_Dic3!$F$3:$F$99980,Produccion_UO!$K1174,Resultados_Dic3!$D$3:$D$99980,Produccion_UO!$K$1131,Resultados_Dic3!$E$3:$E$99980,Produccion_UO!$J1174,Resultados_Dic3!$A$3:$A$99980,Produccion_UO!$H1174)*$J$1169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P1174" s="22">
        <f>+SUMIFS(Resultados_Dic3!K$3:K$99980,Resultados_Dic3!$F$3:$F$99980,Produccion_UO!$K1174,Resultados_Dic3!$D$3:$D$99980,Produccion_UO!$K$1131,Resultados_Dic3!$E$3:$E$99980,Produccion_UO!$J1174,Resultados_Dic3!$A$3:$A$99980,Produccion_UO!$H1174)*$J$1169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Q1174" s="22">
        <f>+SUMIFS(Resultados_Dic3!L$3:L$99980,Resultados_Dic3!$F$3:$F$99980,Produccion_UO!$K1174,Resultados_Dic3!$D$3:$D$99980,Produccion_UO!$K$1131,Resultados_Dic3!$E$3:$E$99980,Produccion_UO!$J1174,Resultados_Dic3!$A$3:$A$99980,Produccion_UO!$H1174)*$J$1169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R1174" s="22">
        <f>+SUMIFS(Resultados_Dic3!M$3:M$99980,Resultados_Dic3!$F$3:$F$99980,Produccion_UO!$K1174,Resultados_Dic3!$D$3:$D$99980,Produccion_UO!$K$1131,Resultados_Dic3!$E$3:$E$99980,Produccion_UO!$J1174,Resultados_Dic3!$A$3:$A$99980,Produccion_UO!$H1174)*$J$1169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S1174" s="22">
        <f>+SUMIFS(Resultados_Dic3!N$3:N$99980,Resultados_Dic3!$F$3:$F$99980,Produccion_UO!$K1174,Resultados_Dic3!$D$3:$D$99980,Produccion_UO!$K$1131,Resultados_Dic3!$E$3:$E$99980,Produccion_UO!$J1174,Resultados_Dic3!$A$3:$A$99980,Produccion_UO!$H1174)*$J$1169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T1174" s="22">
        <f>+SUMIFS(Resultados_Dic3!O$3:O$99980,Resultados_Dic3!$F$3:$F$99980,Produccion_UO!$K1174,Resultados_Dic3!$D$3:$D$99980,Produccion_UO!$K$1131,Resultados_Dic3!$E$3:$E$99980,Produccion_UO!$J1174,Resultados_Dic3!$A$3:$A$99980,Produccion_UO!$H1174)*$J$1169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U1174" s="22">
        <f>+SUMIFS(Resultados_Dic3!P$3:P$99980,Resultados_Dic3!$F$3:$F$99980,Produccion_UO!$K1174,Resultados_Dic3!$D$3:$D$99980,Produccion_UO!$K$1131,Resultados_Dic3!$E$3:$E$99980,Produccion_UO!$J1174,Resultados_Dic3!$A$3:$A$99980,Produccion_UO!$H1174)*$J$1169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V1174" s="22">
        <f>+SUMIFS(Resultados_Dic3!Q$3:Q$99980,Resultados_Dic3!$F$3:$F$99980,Produccion_UO!$K1174,Resultados_Dic3!$D$3:$D$99980,Produccion_UO!$K$1131,Resultados_Dic3!$E$3:$E$99980,Produccion_UO!$J1174,Resultados_Dic3!$A$3:$A$99980,Produccion_UO!$H1174)*$J$1169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W1174" s="22">
        <f>+SUMIFS(Resultados_Dic3!R$3:R$99980,Resultados_Dic3!$F$3:$F$99980,Produccion_UO!$K1174,Resultados_Dic3!$D$3:$D$99980,Produccion_UO!$K$1131,Resultados_Dic3!$E$3:$E$99980,Produccion_UO!$J1174,Resultados_Dic3!$A$3:$A$99980,Produccion_UO!$H1174)*$J$1169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X1174" s="22">
        <f>+SUMIFS(Resultados_Dic3!S$3:S$99980,Resultados_Dic3!$F$3:$F$99980,Produccion_UO!$K1174,Resultados_Dic3!$D$3:$D$99980,Produccion_UO!$K$1131,Resultados_Dic3!$E$3:$E$99980,Produccion_UO!$J1174,Resultados_Dic3!$A$3:$A$99980,Produccion_UO!$H1174)*$J$1169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Y1174" s="22">
        <f>+SUMIFS(Resultados_Dic3!T$3:T$99980,Resultados_Dic3!$F$3:$F$99980,Produccion_UO!$K1174,Resultados_Dic3!$D$3:$D$99980,Produccion_UO!$K$1131,Resultados_Dic3!$E$3:$E$99980,Produccion_UO!$J1174,Resultados_Dic3!$A$3:$A$99980,Produccion_UO!$H1174)*$J$1169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Z1174" s="22">
        <f>+SUMIFS(Resultados_Dic3!U$3:U$99980,Resultados_Dic3!$F$3:$F$99980,Produccion_UO!$K1174,Resultados_Dic3!$D$3:$D$99980,Produccion_UO!$K$1131,Resultados_Dic3!$E$3:$E$99980,Produccion_UO!$J1174,Resultados_Dic3!$A$3:$A$99980,Produccion_UO!$H1174)*$J$1169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A1174" s="22">
        <f>+SUMIFS(Resultados_Dic3!V$3:V$99980,Resultados_Dic3!$F$3:$F$99980,Produccion_UO!$K1174,Resultados_Dic3!$D$3:$D$99980,Produccion_UO!$K$1131,Resultados_Dic3!$E$3:$E$99980,Produccion_UO!$J1174,Resultados_Dic3!$A$3:$A$99980,Produccion_UO!$H1174)*$J$1169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B1174" s="22">
        <f>+SUMIFS(Resultados_Dic3!W$3:W$99980,Resultados_Dic3!$F$3:$F$99980,Produccion_UO!$K1174,Resultados_Dic3!$D$3:$D$99980,Produccion_UO!$K$1131,Resultados_Dic3!$E$3:$E$99980,Produccion_UO!$J1174,Resultados_Dic3!$A$3:$A$99980,Produccion_UO!$H1174)*$J$1169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C1174" s="22">
        <f>+SUMIFS(Resultados_Dic3!X$3:X$99980,Resultados_Dic3!$F$3:$F$99980,Produccion_UO!$K1174,Resultados_Dic3!$D$3:$D$99980,Produccion_UO!$K$1131,Resultados_Dic3!$E$3:$E$99980,Produccion_UO!$J1174,Resultados_Dic3!$A$3:$A$99980,Produccion_UO!$H1174)*$J$1169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D1174" s="22">
        <f>+SUMIFS(Resultados_Dic3!Y$3:Y$99980,Resultados_Dic3!$F$3:$F$99980,Produccion_UO!$K1174,Resultados_Dic3!$D$3:$D$99980,Produccion_UO!$K$1131,Resultados_Dic3!$E$3:$E$99980,Produccion_UO!$J1174,Resultados_Dic3!$A$3:$A$99980,Produccion_UO!$H1174)*$J$1169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E1174" s="22">
        <f>+SUMIFS(Resultados_Dic3!Z$3:Z$99980,Resultados_Dic3!$F$3:$F$99980,Produccion_UO!$K1174,Resultados_Dic3!$D$3:$D$99980,Produccion_UO!$K$1131,Resultados_Dic3!$E$3:$E$99980,Produccion_UO!$J1174,Resultados_Dic3!$A$3:$A$99980,Produccion_UO!$H1174)*$J$1169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F1174" s="22">
        <f>+SUMIFS(Resultados_Dic3!AA$3:AA$99980,Resultados_Dic3!$F$3:$F$99980,Produccion_UO!$K1174,Resultados_Dic3!$D$3:$D$99980,Produccion_UO!$K$1131,Resultados_Dic3!$E$3:$E$99980,Produccion_UO!$J1174,Resultados_Dic3!$A$3:$A$99980,Produccion_UO!$H1174)*$J$1169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G1174" s="22">
        <f>+SUMIFS(Resultados_Dic3!AB$3:AB$99980,Resultados_Dic3!$F$3:$F$99980,Produccion_UO!$K1174,Resultados_Dic3!$D$3:$D$99980,Produccion_UO!$K$1131,Resultados_Dic3!$E$3:$E$99980,Produccion_UO!$J1174,Resultados_Dic3!$A$3:$A$99980,Produccion_UO!$H1174)*$J$1169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H1174" s="22">
        <f>+SUMIFS(Resultados_Dic3!AC$3:AC$99980,Resultados_Dic3!$F$3:$F$99980,Produccion_UO!$K1174,Resultados_Dic3!$D$3:$D$99980,Produccion_UO!$K$1131,Resultados_Dic3!$E$3:$E$99980,Produccion_UO!$J1174,Resultados_Dic3!$A$3:$A$99980,Produccion_UO!$H1174)*$J$1169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I1174" s="22">
        <f>+SUMIFS(Resultados_Dic3!AD$3:AD$99980,Resultados_Dic3!$F$3:$F$99980,Produccion_UO!$K1174,Resultados_Dic3!$D$3:$D$99980,Produccion_UO!$K$1131,Resultados_Dic3!$E$3:$E$99980,Produccion_UO!$J1174,Resultados_Dic3!$A$3:$A$99980,Produccion_UO!$H1174)*$J$1169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J1174" s="22">
        <f>+SUMIFS(Resultados_Dic3!AE$3:AE$99980,Resultados_Dic3!$F$3:$F$99980,Produccion_UO!$K1174,Resultados_Dic3!$D$3:$D$99980,Produccion_UO!$K$1131,Resultados_Dic3!$E$3:$E$99980,Produccion_UO!$J1174,Resultados_Dic3!$A$3:$A$99980,Produccion_UO!$H1174)*$J$1169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K1174" s="22">
        <f>+SUMIFS(Resultados_Dic3!AF$3:AF$99980,Resultados_Dic3!$F$3:$F$99980,Produccion_UO!$K1174,Resultados_Dic3!$D$3:$D$99980,Produccion_UO!$K$1131,Resultados_Dic3!$E$3:$E$99980,Produccion_UO!$J1174,Resultados_Dic3!$A$3:$A$99980,Produccion_UO!$H1174)*$J$1169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L1174" s="22">
        <f>+SUMIFS(Resultados_Dic3!AG$3:AG$99980,Resultados_Dic3!$F$3:$F$99980,Produccion_UO!$K1174,Resultados_Dic3!$D$3:$D$99980,Produccion_UO!$K$1131,Resultados_Dic3!$E$3:$E$99980,Produccion_UO!$J1174,Resultados_Dic3!$A$3:$A$99980,Produccion_UO!$H1174)*$J$1169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M1174" s="22">
        <f>+SUMIFS(Resultados_Dic3!AH$3:AH$99980,Resultados_Dic3!$F$3:$F$99980,Produccion_UO!$K1174,Resultados_Dic3!$D$3:$D$99980,Produccion_UO!$K$1131,Resultados_Dic3!$E$3:$E$99980,Produccion_UO!$J1174,Resultados_Dic3!$A$3:$A$99980,Produccion_UO!$H1174)*$J$1169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N1174" s="22">
        <f>+SUMIFS(Resultados_Dic3!AI$3:AI$99980,Resultados_Dic3!$F$3:$F$99980,Produccion_UO!$K1174,Resultados_Dic3!$D$3:$D$99980,Produccion_UO!$K$1131,Resultados_Dic3!$E$3:$E$99980,Produccion_UO!$J1174,Resultados_Dic3!$A$3:$A$99980,Produccion_UO!$H1174)*$J$1169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O1174" s="22">
        <f>+SUMIFS(Resultados_Dic3!AJ$3:AJ$99980,Resultados_Dic3!$F$3:$F$99980,Produccion_UO!$K1174,Resultados_Dic3!$D$3:$D$99980,Produccion_UO!$K$1131,Resultados_Dic3!$E$3:$E$99980,Produccion_UO!$J1174,Resultados_Dic3!$A$3:$A$99980,Produccion_UO!$H1174)*$J$1169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P1174" s="22">
        <f>+SUMIFS(Resultados_Dic3!AK$3:AK$99980,Resultados_Dic3!$F$3:$F$99980,Produccion_UO!$K1174,Resultados_Dic3!$D$3:$D$99980,Produccion_UO!$K$1131,Resultados_Dic3!$E$3:$E$99980,Produccion_UO!$J1174,Resultados_Dic3!$A$3:$A$99980,Produccion_UO!$H1174)*$J$1169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Q1174" s="22">
        <f>+SUMIFS(Resultados_Dic3!AL$3:AL$99980,Resultados_Dic3!$F$3:$F$99980,Produccion_UO!$K1174,Resultados_Dic3!$D$3:$D$99980,Produccion_UO!$K$1131,Resultados_Dic3!$E$3:$E$99980,Produccion_UO!$J1174,Resultados_Dic3!$A$3:$A$99980,Produccion_UO!$H1174)*$J$1169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R1174" s="22">
        <f>+SUMIFS(Resultados_Dic3!AM$3:AM$99980,Resultados_Dic3!$F$3:$F$99980,Produccion_UO!$K1174,Resultados_Dic3!$D$3:$D$99980,Produccion_UO!$K$1131,Resultados_Dic3!$E$3:$E$99980,Produccion_UO!$J1174,Resultados_Dic3!$A$3:$A$99980,Produccion_UO!$H1174)*$J$1169</f>
        <v>40.74099665050398</v>
      </c>
    </row>
    <row r="1175" spans="6:44" x14ac:dyDescent="0.25">
      <c r="H1175" s="17" t="str">
        <f t="shared" si="391"/>
        <v>DIC7</v>
      </c>
      <c r="K1175" s="317" t="s">
        <v>820</v>
      </c>
      <c r="L1175" s="313" t="s">
        <v>819</v>
      </c>
      <c r="M1175" s="22">
        <f t="shared" ref="M1175:AR1175" si="393">+(M1071+M1090)</f>
        <v>0.52773187438356661</v>
      </c>
      <c r="N1175" s="22">
        <f t="shared" si="393"/>
        <v>0.6035359954066436</v>
      </c>
      <c r="O1175" s="22">
        <f t="shared" si="393"/>
        <v>0.6035359954066436</v>
      </c>
      <c r="P1175" s="22">
        <f t="shared" si="393"/>
        <v>0.6035359954066436</v>
      </c>
      <c r="Q1175" s="22">
        <f t="shared" si="393"/>
        <v>0.6035359954066436</v>
      </c>
      <c r="R1175" s="22">
        <f t="shared" si="393"/>
        <v>0.6035359954066436</v>
      </c>
      <c r="S1175" s="22">
        <f t="shared" si="393"/>
        <v>0.6035359954066436</v>
      </c>
      <c r="T1175" s="22">
        <f t="shared" si="393"/>
        <v>0.6035359954066436</v>
      </c>
      <c r="U1175" s="22">
        <f t="shared" si="393"/>
        <v>0.6035359954066436</v>
      </c>
      <c r="V1175" s="22">
        <f t="shared" si="393"/>
        <v>0.6035359954066436</v>
      </c>
      <c r="W1175" s="22">
        <f t="shared" si="393"/>
        <v>0.6035359954066436</v>
      </c>
      <c r="X1175" s="22">
        <f t="shared" si="393"/>
        <v>0.6035359954066436</v>
      </c>
      <c r="Y1175" s="22">
        <f t="shared" si="393"/>
        <v>0.6035359954066436</v>
      </c>
      <c r="Z1175" s="22">
        <f t="shared" si="393"/>
        <v>0.6035359954066436</v>
      </c>
      <c r="AA1175" s="22">
        <f t="shared" si="393"/>
        <v>0.6035359954066436</v>
      </c>
      <c r="AB1175" s="22">
        <f t="shared" si="393"/>
        <v>0.6035359954066436</v>
      </c>
      <c r="AC1175" s="22">
        <f t="shared" si="393"/>
        <v>0.6035359954066436</v>
      </c>
      <c r="AD1175" s="22">
        <f t="shared" si="393"/>
        <v>0.6035359954066436</v>
      </c>
      <c r="AE1175" s="22">
        <f t="shared" si="393"/>
        <v>0.6035359954066436</v>
      </c>
      <c r="AF1175" s="22">
        <f t="shared" si="393"/>
        <v>0.6035359954066436</v>
      </c>
      <c r="AG1175" s="22">
        <f t="shared" si="393"/>
        <v>0.6035359954066436</v>
      </c>
      <c r="AH1175" s="22">
        <f t="shared" si="393"/>
        <v>0.6035359954066436</v>
      </c>
      <c r="AI1175" s="22">
        <f t="shared" si="393"/>
        <v>0.6035359954066436</v>
      </c>
      <c r="AJ1175" s="22">
        <f t="shared" si="393"/>
        <v>0.6035359954066436</v>
      </c>
      <c r="AK1175" s="22">
        <f t="shared" si="393"/>
        <v>0.6035359954066436</v>
      </c>
      <c r="AL1175" s="22">
        <f t="shared" si="393"/>
        <v>0.6035359954066436</v>
      </c>
      <c r="AM1175" s="22">
        <f t="shared" si="393"/>
        <v>0.6035359954066436</v>
      </c>
      <c r="AN1175" s="22">
        <f t="shared" si="393"/>
        <v>0.6035359954066436</v>
      </c>
      <c r="AO1175" s="22">
        <f t="shared" si="393"/>
        <v>0.6035359954066436</v>
      </c>
      <c r="AP1175" s="22">
        <f t="shared" si="393"/>
        <v>0.6035359954066436</v>
      </c>
      <c r="AQ1175" s="22">
        <f t="shared" si="393"/>
        <v>0.6035359954066436</v>
      </c>
      <c r="AR1175" s="22">
        <f t="shared" si="393"/>
        <v>0.6035359954066436</v>
      </c>
    </row>
    <row r="1176" spans="6:44" x14ac:dyDescent="0.25">
      <c r="H1176" s="17" t="str">
        <f t="shared" si="391"/>
        <v>DIC7</v>
      </c>
      <c r="J1176" s="24" t="s">
        <v>68</v>
      </c>
      <c r="K1176" s="317" t="s">
        <v>247</v>
      </c>
      <c r="L1176" s="313" t="s">
        <v>698</v>
      </c>
      <c r="M1176" s="22">
        <f>+SUMIFS(Resultados_Dic3!H$3:H$99980,Resultados_Dic3!$F$3:$F$99980,Produccion_UO!$K1176,Resultados_Dic3!$D$3:$D$99980,Produccion_UO!$K$1131,Resultados_Dic3!$E$3:$E$99980,Produccion_UO!$J1176,Resultados_Dic3!$A$3:$A$99980,Produccion_UO!$H1176)*$J$1169</f>
        <v>0.59486175924532081</v>
      </c>
      <c r="N1176" s="22">
        <f>+SUMIFS(Resultados_Dic3!I$3:I$99980,Resultados_Dic3!$F$3:$F$99980,Produccion_UO!$K1176,Resultados_Dic3!$D$3:$D$99980,Produccion_UO!$K$1131,Resultados_Dic3!$E$3:$E$99980,Produccion_UO!$J1176,Resultados_Dic3!$A$3:$A$99980,Produccion_UO!$H1176)*$J$1169</f>
        <v>0.60735611420542912</v>
      </c>
      <c r="O1176" s="22">
        <f>+SUMIFS(Resultados_Dic3!J$3:J$99980,Resultados_Dic3!$F$3:$F$99980,Produccion_UO!$K1176,Resultados_Dic3!$D$3:$D$99980,Produccion_UO!$K$1131,Resultados_Dic3!$E$3:$E$99980,Produccion_UO!$J1176,Resultados_Dic3!$A$3:$A$99980,Produccion_UO!$H1176)*$J$1169</f>
        <v>0.63239752798471061</v>
      </c>
      <c r="P1176" s="22">
        <f>+SUMIFS(Resultados_Dic3!K$3:K$99980,Resultados_Dic3!$F$3:$F$99980,Produccion_UO!$K1176,Resultados_Dic3!$D$3:$D$99980,Produccion_UO!$K$1131,Resultados_Dic3!$E$3:$E$99980,Produccion_UO!$J1176,Resultados_Dic3!$A$3:$A$99980,Produccion_UO!$H1176)*$J$1169</f>
        <v>0.65788928209197151</v>
      </c>
      <c r="Q1176" s="22">
        <f>+SUMIFS(Resultados_Dic3!L$3:L$99980,Resultados_Dic3!$F$3:$F$99980,Produccion_UO!$K1176,Resultados_Dic3!$D$3:$D$99980,Produccion_UO!$K$1131,Resultados_Dic3!$E$3:$E$99980,Produccion_UO!$J1176,Resultados_Dic3!$A$3:$A$99980,Produccion_UO!$H1176)*$J$1169</f>
        <v>0.68383137652721648</v>
      </c>
      <c r="R1176" s="22">
        <f>+SUMIFS(Resultados_Dic3!M$3:M$99980,Resultados_Dic3!$F$3:$F$99980,Produccion_UO!$K1176,Resultados_Dic3!$D$3:$D$99980,Produccion_UO!$K$1131,Resultados_Dic3!$E$3:$E$99980,Produccion_UO!$J1176,Resultados_Dic3!$A$3:$A$99980,Produccion_UO!$H1176)*$J$1169</f>
        <v>0.71022381129044598</v>
      </c>
      <c r="S1176" s="22">
        <f>+SUMIFS(Resultados_Dic3!N$3:N$99980,Resultados_Dic3!$F$3:$F$99980,Produccion_UO!$K1176,Resultados_Dic3!$D$3:$D$99980,Produccion_UO!$K$1131,Resultados_Dic3!$E$3:$E$99980,Produccion_UO!$J1176,Resultados_Dic3!$A$3:$A$99980,Produccion_UO!$H1176)*$J$1169</f>
        <v>0.7370665863816549</v>
      </c>
      <c r="T1176" s="22">
        <f>+SUMIFS(Resultados_Dic3!O$3:O$99980,Resultados_Dic3!$F$3:$F$99980,Produccion_UO!$K1176,Resultados_Dic3!$D$3:$D$99980,Produccion_UO!$K$1131,Resultados_Dic3!$E$3:$E$99980,Produccion_UO!$J1176,Resultados_Dic3!$A$3:$A$99980,Produccion_UO!$H1176)*$J$1169</f>
        <v>0.76137739770313606</v>
      </c>
      <c r="U1176" s="22">
        <f>+SUMIFS(Resultados_Dic3!P$3:P$99980,Resultados_Dic3!$F$3:$F$99980,Produccion_UO!$K1176,Resultados_Dic3!$D$3:$D$99980,Produccion_UO!$K$1131,Resultados_Dic3!$E$3:$E$99980,Produccion_UO!$J1176,Resultados_Dic3!$A$3:$A$99980,Produccion_UO!$H1176)*$J$1169</f>
        <v>0.78604221176370104</v>
      </c>
      <c r="V1176" s="22">
        <f>+SUMIFS(Resultados_Dic3!Q$3:Q$99980,Resultados_Dic3!$F$3:$F$99980,Produccion_UO!$K1176,Resultados_Dic3!$D$3:$D$99980,Produccion_UO!$K$1131,Resultados_Dic3!$E$3:$E$99980,Produccion_UO!$J1176,Resultados_Dic3!$A$3:$A$99980,Produccion_UO!$H1176)*$J$1169</f>
        <v>0.81106102856333473</v>
      </c>
      <c r="W1176" s="22">
        <f>+SUMIFS(Resultados_Dic3!R$3:R$99980,Resultados_Dic3!$F$3:$F$99980,Produccion_UO!$K1176,Resultados_Dic3!$D$3:$D$99980,Produccion_UO!$K$1131,Resultados_Dic3!$E$3:$E$99980,Produccion_UO!$J1176,Resultados_Dic3!$A$3:$A$99980,Produccion_UO!$H1176)*$J$1169</f>
        <v>0.83643384810205224</v>
      </c>
      <c r="X1176" s="22">
        <f>+SUMIFS(Resultados_Dic3!S$3:S$99980,Resultados_Dic3!$F$3:$F$99980,Produccion_UO!$K1176,Resultados_Dic3!$D$3:$D$99980,Produccion_UO!$K$1131,Resultados_Dic3!$E$3:$E$99980,Produccion_UO!$J1176,Resultados_Dic3!$A$3:$A$99980,Produccion_UO!$H1176)*$J$1169</f>
        <v>0.86216067037984834</v>
      </c>
      <c r="Y1176" s="22">
        <f>+SUMIFS(Resultados_Dic3!T$3:T$99980,Resultados_Dic3!$F$3:$F$99980,Produccion_UO!$K1176,Resultados_Dic3!$D$3:$D$99980,Produccion_UO!$K$1131,Resultados_Dic3!$E$3:$E$99980,Produccion_UO!$J1176,Resultados_Dic3!$A$3:$A$99980,Produccion_UO!$H1176)*$J$1169</f>
        <v>0.88774918680790305</v>
      </c>
      <c r="Z1176" s="22">
        <f>+SUMIFS(Resultados_Dic3!U$3:U$99980,Resultados_Dic3!$F$3:$F$99980,Produccion_UO!$K1176,Resultados_Dic3!$D$3:$D$99980,Produccion_UO!$K$1131,Resultados_Dic3!$E$3:$E$99980,Produccion_UO!$J1176,Resultados_Dic3!$A$3:$A$99980,Produccion_UO!$H1176)*$J$1169</f>
        <v>0.91362990194400107</v>
      </c>
      <c r="AA1176" s="22">
        <f>+SUMIFS(Resultados_Dic3!V$3:V$99980,Resultados_Dic3!$F$3:$F$99980,Produccion_UO!$K1176,Resultados_Dic3!$D$3:$D$99980,Produccion_UO!$K$1131,Resultados_Dic3!$E$3:$E$99980,Produccion_UO!$J1176,Resultados_Dic3!$A$3:$A$99980,Produccion_UO!$H1176)*$J$1169</f>
        <v>0.93980281578815295</v>
      </c>
      <c r="AB1176" s="22">
        <f>+SUMIFS(Resultados_Dic3!W$3:W$99980,Resultados_Dic3!$F$3:$F$99980,Produccion_UO!$K1176,Resultados_Dic3!$D$3:$D$99980,Produccion_UO!$K$1131,Resultados_Dic3!$E$3:$E$99980,Produccion_UO!$J1176,Resultados_Dic3!$A$3:$A$99980,Produccion_UO!$H1176)*$J$1169</f>
        <v>0.96626792834034314</v>
      </c>
      <c r="AC1176" s="22">
        <f>+SUMIFS(Resultados_Dic3!X$3:X$99980,Resultados_Dic3!$F$3:$F$99980,Produccion_UO!$K1176,Resultados_Dic3!$D$3:$D$99980,Produccion_UO!$K$1131,Resultados_Dic3!$E$3:$E$99980,Produccion_UO!$J1176,Resultados_Dic3!$A$3:$A$99980,Produccion_UO!$H1176)*$J$1169</f>
        <v>0.99302523960058198</v>
      </c>
      <c r="AD1176" s="22">
        <f>+SUMIFS(Resultados_Dic3!Y$3:Y$99980,Resultados_Dic3!$F$3:$F$99980,Produccion_UO!$K1176,Resultados_Dic3!$D$3:$D$99980,Produccion_UO!$K$1131,Resultados_Dic3!$E$3:$E$99980,Produccion_UO!$J1176,Resultados_Dic3!$A$3:$A$99980,Produccion_UO!$H1176)*$J$1169</f>
        <v>1.0213445570452304</v>
      </c>
      <c r="AE1176" s="22">
        <f>+SUMIFS(Resultados_Dic3!Z$3:Z$99980,Resultados_Dic3!$F$3:$F$99980,Produccion_UO!$K1176,Resultados_Dic3!$D$3:$D$99980,Produccion_UO!$K$1131,Resultados_Dic3!$E$3:$E$99980,Produccion_UO!$J1176,Resultados_Dic3!$A$3:$A$99980,Produccion_UO!$H1176)*$J$1169</f>
        <v>1.0499655535165588</v>
      </c>
      <c r="AF1176" s="22">
        <f>+SUMIFS(Resultados_Dic3!AA$3:AA$99980,Resultados_Dic3!$F$3:$F$99980,Produccion_UO!$K1176,Resultados_Dic3!$D$3:$D$99980,Produccion_UO!$K$1131,Resultados_Dic3!$E$3:$E$99980,Produccion_UO!$J1176,Resultados_Dic3!$A$3:$A$99980,Produccion_UO!$H1176)*$J$1169</f>
        <v>1.0788882290145816</v>
      </c>
      <c r="AG1176" s="22">
        <f>+SUMIFS(Resultados_Dic3!AB$3:AB$99980,Resultados_Dic3!$F$3:$F$99980,Produccion_UO!$K1176,Resultados_Dic3!$D$3:$D$99980,Produccion_UO!$K$1131,Resultados_Dic3!$E$3:$E$99980,Produccion_UO!$J1176,Resultados_Dic3!$A$3:$A$99980,Produccion_UO!$H1176)*$J$1169</f>
        <v>1.1081125835392842</v>
      </c>
      <c r="AH1176" s="22">
        <f>+SUMIFS(Resultados_Dic3!AC$3:AC$99980,Resultados_Dic3!$F$3:$F$99980,Produccion_UO!$K1176,Resultados_Dic3!$D$3:$D$99980,Produccion_UO!$K$1131,Resultados_Dic3!$E$3:$E$99980,Produccion_UO!$J1176,Resultados_Dic3!$A$3:$A$99980,Produccion_UO!$H1176)*$J$1169</f>
        <v>1.1376386170906716</v>
      </c>
      <c r="AI1176" s="22">
        <f>+SUMIFS(Resultados_Dic3!AD$3:AD$99980,Resultados_Dic3!$F$3:$F$99980,Produccion_UO!$K1176,Resultados_Dic3!$D$3:$D$99980,Produccion_UO!$K$1131,Resultados_Dic3!$E$3:$E$99980,Produccion_UO!$J1176,Resultados_Dic3!$A$3:$A$99980,Produccion_UO!$H1176)*$J$1169</f>
        <v>1.1710717307225498</v>
      </c>
      <c r="AJ1176" s="22">
        <f>+SUMIFS(Resultados_Dic3!AE$3:AE$99980,Resultados_Dic3!$F$3:$F$99980,Produccion_UO!$K1176,Resultados_Dic3!$D$3:$D$99980,Produccion_UO!$K$1131,Resultados_Dic3!$E$3:$E$99980,Produccion_UO!$J1176,Resultados_Dic3!$A$3:$A$99980,Produccion_UO!$H1176)*$J$1169</f>
        <v>1.2048287812913141</v>
      </c>
      <c r="AK1176" s="22">
        <f>+SUMIFS(Resultados_Dic3!AF$3:AF$99980,Resultados_Dic3!$F$3:$F$99980,Produccion_UO!$K1176,Resultados_Dic3!$D$3:$D$99980,Produccion_UO!$K$1131,Resultados_Dic3!$E$3:$E$99980,Produccion_UO!$J1176,Resultados_Dic3!$A$3:$A$99980,Produccion_UO!$H1176)*$J$1169</f>
        <v>1.238909768796959</v>
      </c>
      <c r="AL1176" s="22">
        <f>+SUMIFS(Resultados_Dic3!AG$3:AG$99980,Resultados_Dic3!$F$3:$F$99980,Produccion_UO!$K1176,Resultados_Dic3!$D$3:$D$99980,Produccion_UO!$K$1131,Resultados_Dic3!$E$3:$E$99980,Produccion_UO!$J1176,Resultados_Dic3!$A$3:$A$99980,Produccion_UO!$H1176)*$J$1169</f>
        <v>1.273314693239485</v>
      </c>
      <c r="AM1176" s="22">
        <f>+SUMIFS(Resultados_Dic3!AH$3:AH$99980,Resultados_Dic3!$F$3:$F$99980,Produccion_UO!$K1176,Resultados_Dic3!$D$3:$D$99980,Produccion_UO!$K$1131,Resultados_Dic3!$E$3:$E$99980,Produccion_UO!$J1176,Resultados_Dic3!$A$3:$A$99980,Produccion_UO!$H1176)*$J$1169</f>
        <v>1.3080435546188969</v>
      </c>
      <c r="AN1176" s="22">
        <f>+SUMIFS(Resultados_Dic3!AI$3:AI$99980,Resultados_Dic3!$F$3:$F$99980,Produccion_UO!$K1176,Resultados_Dic3!$D$3:$D$99980,Produccion_UO!$K$1131,Resultados_Dic3!$E$3:$E$99980,Produccion_UO!$J1176,Resultados_Dic3!$A$3:$A$99980,Produccion_UO!$H1176)*$J$1169</f>
        <v>1.3460433243892869</v>
      </c>
      <c r="AO1176" s="22">
        <f>+SUMIFS(Resultados_Dic3!AJ$3:AJ$99980,Resultados_Dic3!$F$3:$F$99980,Produccion_UO!$K1176,Resultados_Dic3!$D$3:$D$99980,Produccion_UO!$K$1131,Resultados_Dic3!$E$3:$E$99980,Produccion_UO!$J1176,Resultados_Dic3!$A$3:$A$99980,Produccion_UO!$H1176)*$J$1169</f>
        <v>1.3844270218089816</v>
      </c>
      <c r="AP1176" s="22">
        <f>+SUMIFS(Resultados_Dic3!AK$3:AK$99980,Resultados_Dic3!$F$3:$F$99980,Produccion_UO!$K1176,Resultados_Dic3!$D$3:$D$99980,Produccion_UO!$K$1131,Resultados_Dic3!$E$3:$E$99980,Produccion_UO!$J1176,Resultados_Dic3!$A$3:$A$99980,Produccion_UO!$H1176)*$J$1169</f>
        <v>1.4231946468779768</v>
      </c>
      <c r="AQ1176" s="22">
        <f>+SUMIFS(Resultados_Dic3!AL$3:AL$99980,Resultados_Dic3!$F$3:$F$99980,Produccion_UO!$K1176,Resultados_Dic3!$D$3:$D$99980,Produccion_UO!$K$1131,Resultados_Dic3!$E$3:$E$99980,Produccion_UO!$J1176,Resultados_Dic3!$A$3:$A$99980,Produccion_UO!$H1176)*$J$1169</f>
        <v>1.4623461995962717</v>
      </c>
      <c r="AR1176" s="22">
        <f>+SUMIFS(Resultados_Dic3!AM$3:AM$99980,Resultados_Dic3!$F$3:$F$99980,Produccion_UO!$K1176,Resultados_Dic3!$D$3:$D$99980,Produccion_UO!$K$1131,Resultados_Dic3!$E$3:$E$99980,Produccion_UO!$J1176,Resultados_Dic3!$A$3:$A$99980,Produccion_UO!$H1176)*$J$1169</f>
        <v>1.5018816799638717</v>
      </c>
    </row>
    <row r="1178" spans="6:44" s="15" customFormat="1" x14ac:dyDescent="0.25">
      <c r="F1178" s="96"/>
      <c r="H1178" s="12"/>
      <c r="I1178" s="319" t="s">
        <v>513</v>
      </c>
      <c r="J1178" s="115">
        <f>+IF(OR(K1178="OIL",K1178="OIL-eq"),$H$5,IF(K1178="GAS",$H$4,IF(K1178="GSL",$H$8,IF(K1178="DSL",$H$9,IF(K1178="KER",$H$10,IF(K1178="LPG",$H$11,IF(K1178="HFO",$H$12,IF(K1178="AVG",$H$13,IF(K1178="RFG",$H$14,IF(K1178="ELC",$H$15,$H$16))))))))))</f>
        <v>0.58168280836459885</v>
      </c>
      <c r="K1178" s="318" t="s">
        <v>41</v>
      </c>
      <c r="L1178" s="314" t="s">
        <v>760</v>
      </c>
      <c r="M1178" s="135">
        <f>+M1179+M1181-M1180-M1184-M1185</f>
        <v>0</v>
      </c>
      <c r="N1178" s="135">
        <f t="shared" ref="N1178:AR1178" si="394">+N1179+N1181-N1180-N1184-N1185</f>
        <v>0</v>
      </c>
      <c r="O1178" s="135">
        <f t="shared" si="394"/>
        <v>0</v>
      </c>
      <c r="P1178" s="135">
        <f t="shared" si="394"/>
        <v>0</v>
      </c>
      <c r="Q1178" s="135">
        <f t="shared" si="394"/>
        <v>-5.6843418860808015E-14</v>
      </c>
      <c r="R1178" s="135">
        <f t="shared" si="394"/>
        <v>0</v>
      </c>
      <c r="S1178" s="135">
        <f t="shared" si="394"/>
        <v>0</v>
      </c>
      <c r="T1178" s="135">
        <f t="shared" si="394"/>
        <v>0</v>
      </c>
      <c r="U1178" s="135">
        <f t="shared" si="394"/>
        <v>0</v>
      </c>
      <c r="V1178" s="135">
        <f t="shared" si="394"/>
        <v>0</v>
      </c>
      <c r="W1178" s="135">
        <f t="shared" si="394"/>
        <v>0</v>
      </c>
      <c r="X1178" s="135">
        <f t="shared" si="394"/>
        <v>0</v>
      </c>
      <c r="Y1178" s="135">
        <f t="shared" si="394"/>
        <v>0</v>
      </c>
      <c r="Z1178" s="135">
        <f t="shared" si="394"/>
        <v>-5.6843418860808015E-14</v>
      </c>
      <c r="AA1178" s="135">
        <f t="shared" si="394"/>
        <v>-2.8421709430404007E-13</v>
      </c>
      <c r="AB1178" s="135">
        <f t="shared" si="394"/>
        <v>-1.7763568394002505E-13</v>
      </c>
      <c r="AC1178" s="135">
        <f t="shared" si="394"/>
        <v>0</v>
      </c>
      <c r="AD1178" s="135">
        <f t="shared" si="394"/>
        <v>1.2789769243681803E-13</v>
      </c>
      <c r="AE1178" s="135">
        <f t="shared" si="394"/>
        <v>-1.8474111129762605E-13</v>
      </c>
      <c r="AF1178" s="135">
        <f t="shared" si="394"/>
        <v>-1.1368683772161603E-13</v>
      </c>
      <c r="AG1178" s="135">
        <f t="shared" si="394"/>
        <v>1.7053025658242404E-13</v>
      </c>
      <c r="AH1178" s="135">
        <f t="shared" si="394"/>
        <v>1.7053025658242404E-13</v>
      </c>
      <c r="AI1178" s="135">
        <f t="shared" si="394"/>
        <v>-2.4158453015843406E-13</v>
      </c>
      <c r="AJ1178" s="135">
        <f t="shared" si="394"/>
        <v>-1.2789769243681803E-13</v>
      </c>
      <c r="AK1178" s="135">
        <f t="shared" si="394"/>
        <v>-1.7053025658242404E-13</v>
      </c>
      <c r="AL1178" s="135">
        <f t="shared" si="394"/>
        <v>-3.1263880373444408E-13</v>
      </c>
      <c r="AM1178" s="135">
        <f t="shared" si="394"/>
        <v>0</v>
      </c>
      <c r="AN1178" s="135">
        <f t="shared" si="394"/>
        <v>0</v>
      </c>
      <c r="AO1178" s="135">
        <f t="shared" si="394"/>
        <v>-1.8474111129762605E-13</v>
      </c>
      <c r="AP1178" s="135">
        <f t="shared" si="394"/>
        <v>-1.8474111129762605E-13</v>
      </c>
      <c r="AQ1178" s="135">
        <f t="shared" si="394"/>
        <v>-1.8474111129762605E-13</v>
      </c>
      <c r="AR1178" s="135">
        <f t="shared" si="394"/>
        <v>-1.5631940186722204E-13</v>
      </c>
    </row>
    <row r="1179" spans="6:44" x14ac:dyDescent="0.25">
      <c r="H1179" s="17" t="str">
        <f t="shared" ref="H1179:H1185" si="395">+$B$1</f>
        <v>DIC7</v>
      </c>
      <c r="I1179" s="24"/>
      <c r="J1179" s="24" t="s">
        <v>41</v>
      </c>
      <c r="K1179" s="315" t="s">
        <v>189</v>
      </c>
      <c r="L1179" s="230" t="s">
        <v>738</v>
      </c>
      <c r="M1179" s="22">
        <f>+SUMIFS(Resultados_Dic3!H$3:H$99980,Resultados_Dic3!$F$3:$F$99980,Produccion_UO!$K1179,Resultados_Dic3!$D$3:$D$99980,Produccion_UO!$K$1131,Resultados_Dic3!$E$3:$E$99980,Produccion_UO!$J1179,Resultados_Dic3!$A$3:$A$99980,Produccion_UO!$H1179)*$J$1178</f>
        <v>4.5108177653921713</v>
      </c>
      <c r="N1179" s="22">
        <f>+SUMIFS(Resultados_Dic3!I$3:I$99980,Resultados_Dic3!$F$3:$F$99980,Produccion_UO!$K1179,Resultados_Dic3!$D$3:$D$99980,Produccion_UO!$K$1131,Resultados_Dic3!$E$3:$E$99980,Produccion_UO!$J1179,Resultados_Dic3!$A$3:$A$99980,Produccion_UO!$H1179)*$J$1178</f>
        <v>1.4174334778612048</v>
      </c>
      <c r="O1179" s="22">
        <f>+SUMIFS(Resultados_Dic3!J$3:J$99980,Resultados_Dic3!$F$3:$F$99980,Produccion_UO!$K1179,Resultados_Dic3!$D$3:$D$99980,Produccion_UO!$K$1131,Resultados_Dic3!$E$3:$E$99980,Produccion_UO!$J1179,Resultados_Dic3!$A$3:$A$99980,Produccion_UO!$H1179)*$J$1178</f>
        <v>3.1200300475108573</v>
      </c>
      <c r="P1179" s="22">
        <f>+SUMIFS(Resultados_Dic3!K$3:K$99980,Resultados_Dic3!$F$3:$F$99980,Produccion_UO!$K1179,Resultados_Dic3!$D$3:$D$99980,Produccion_UO!$K$1131,Resultados_Dic3!$E$3:$E$99980,Produccion_UO!$J1179,Resultados_Dic3!$A$3:$A$99980,Produccion_UO!$H1179)*$J$1178</f>
        <v>4.8632109487449844</v>
      </c>
      <c r="Q1179" s="22">
        <f>+SUMIFS(Resultados_Dic3!L$3:L$99980,Resultados_Dic3!$F$3:$F$99980,Produccion_UO!$K1179,Resultados_Dic3!$D$3:$D$99980,Produccion_UO!$K$1131,Resultados_Dic3!$E$3:$E$99980,Produccion_UO!$J1179,Resultados_Dic3!$A$3:$A$99980,Produccion_UO!$H1179)*$J$1178</f>
        <v>6.6469761815635637</v>
      </c>
      <c r="R1179" s="22">
        <f>+SUMIFS(Resultados_Dic3!M$3:M$99980,Resultados_Dic3!$F$3:$F$99980,Produccion_UO!$K1179,Resultados_Dic3!$D$3:$D$99980,Produccion_UO!$K$1131,Resultados_Dic3!$E$3:$E$99980,Produccion_UO!$J1179,Resultados_Dic3!$A$3:$A$99980,Produccion_UO!$H1179)*$J$1178</f>
        <v>8.47132574596667</v>
      </c>
      <c r="S1179" s="22">
        <f>+SUMIFS(Resultados_Dic3!N$3:N$99980,Resultados_Dic3!$F$3:$F$99980,Produccion_UO!$K1179,Resultados_Dic3!$D$3:$D$99980,Produccion_UO!$K$1131,Resultados_Dic3!$E$3:$E$99980,Produccion_UO!$J1179,Resultados_Dic3!$A$3:$A$99980,Produccion_UO!$H1179)*$J$1178</f>
        <v>10.336259641954223</v>
      </c>
      <c r="T1179" s="22">
        <f>+SUMIFS(Resultados_Dic3!O$3:O$99980,Resultados_Dic3!$F$3:$F$99980,Produccion_UO!$K1179,Resultados_Dic3!$D$3:$D$99980,Produccion_UO!$K$1131,Resultados_Dic3!$E$3:$E$99980,Produccion_UO!$J1179,Resultados_Dic3!$A$3:$A$99980,Produccion_UO!$H1179)*$J$1178</f>
        <v>12.165872530426958</v>
      </c>
      <c r="U1179" s="22">
        <f>+SUMIFS(Resultados_Dic3!P$3:P$99980,Resultados_Dic3!$F$3:$F$99980,Produccion_UO!$K1179,Resultados_Dic3!$D$3:$D$99980,Produccion_UO!$K$1131,Resultados_Dic3!$E$3:$E$99980,Produccion_UO!$J1179,Resultados_Dic3!$A$3:$A$99980,Produccion_UO!$H1179)*$J$1178</f>
        <v>14.031107965734464</v>
      </c>
      <c r="V1179" s="22">
        <f>+SUMIFS(Resultados_Dic3!Q$3:Q$99980,Resultados_Dic3!$F$3:$F$99980,Produccion_UO!$K1179,Resultados_Dic3!$D$3:$D$99980,Produccion_UO!$K$1131,Resultados_Dic3!$E$3:$E$99980,Produccion_UO!$J1179,Resultados_Dic3!$A$3:$A$99980,Produccion_UO!$H1179)*$J$1178</f>
        <v>15.931965947876742</v>
      </c>
      <c r="W1179" s="22">
        <f>+SUMIFS(Resultados_Dic3!R$3:R$99980,Resultados_Dic3!$F$3:$F$99980,Produccion_UO!$K1179,Resultados_Dic3!$D$3:$D$99980,Produccion_UO!$K$1131,Resultados_Dic3!$E$3:$E$99980,Produccion_UO!$J1179,Resultados_Dic3!$A$3:$A$99980,Produccion_UO!$H1179)*$J$1178</f>
        <v>17.868446476853794</v>
      </c>
      <c r="X1179" s="22">
        <f>+SUMIFS(Resultados_Dic3!S$3:S$99980,Resultados_Dic3!$F$3:$F$99980,Produccion_UO!$K1179,Resultados_Dic3!$D$3:$D$99980,Produccion_UO!$K$1131,Resultados_Dic3!$E$3:$E$99980,Produccion_UO!$J1179,Resultados_Dic3!$A$3:$A$99980,Produccion_UO!$H1179)*$J$1178</f>
        <v>19.840549552665625</v>
      </c>
      <c r="Y1179" s="22">
        <f>+SUMIFS(Resultados_Dic3!T$3:T$99980,Resultados_Dic3!$F$3:$F$99980,Produccion_UO!$K1179,Resultados_Dic3!$D$3:$D$99980,Produccion_UO!$K$1131,Resultados_Dic3!$E$3:$E$99980,Produccion_UO!$J1179,Resultados_Dic3!$A$3:$A$99980,Produccion_UO!$H1179)*$J$1178</f>
        <v>21.883477002982232</v>
      </c>
      <c r="Z1179" s="22">
        <f>+SUMIFS(Resultados_Dic3!U$3:U$99980,Resultados_Dic3!$F$3:$F$99980,Produccion_UO!$K1179,Resultados_Dic3!$D$3:$D$99980,Produccion_UO!$K$1131,Resultados_Dic3!$E$3:$E$99980,Produccion_UO!$J1179,Resultados_Dic3!$A$3:$A$99980,Produccion_UO!$H1179)*$J$1178</f>
        <v>23.957332898689877</v>
      </c>
      <c r="AA1179" s="22">
        <f>+SUMIFS(Resultados_Dic3!V$3:V$99980,Resultados_Dic3!$F$3:$F$99980,Produccion_UO!$K1179,Resultados_Dic3!$D$3:$D$99980,Produccion_UO!$K$1131,Resultados_Dic3!$E$3:$E$99980,Produccion_UO!$J1179,Resultados_Dic3!$A$3:$A$99980,Produccion_UO!$H1179)*$J$1178</f>
        <v>26.062117239788737</v>
      </c>
      <c r="AB1179" s="22">
        <f>+SUMIFS(Resultados_Dic3!W$3:W$99980,Resultados_Dic3!$F$3:$F$99980,Produccion_UO!$K1179,Resultados_Dic3!$D$3:$D$99980,Produccion_UO!$K$1131,Resultados_Dic3!$E$3:$E$99980,Produccion_UO!$J1179,Resultados_Dic3!$A$3:$A$99980,Produccion_UO!$H1179)*$J$1178</f>
        <v>28.197830026278684</v>
      </c>
      <c r="AC1179" s="22">
        <f>+SUMIFS(Resultados_Dic3!X$3:X$99980,Resultados_Dic3!$F$3:$F$99980,Produccion_UO!$K1179,Resultados_Dic3!$D$3:$D$99980,Produccion_UO!$K$1131,Resultados_Dic3!$E$3:$E$99980,Produccion_UO!$J1179,Resultados_Dic3!$A$3:$A$99980,Produccion_UO!$H1179)*$J$1178</f>
        <v>30.364471258159732</v>
      </c>
      <c r="AD1179" s="22">
        <f>+SUMIFS(Resultados_Dic3!Y$3:Y$99980,Resultados_Dic3!$F$3:$F$99980,Produccion_UO!$K1179,Resultados_Dic3!$D$3:$D$99980,Produccion_UO!$K$1131,Resultados_Dic3!$E$3:$E$99980,Produccion_UO!$J1179,Resultados_Dic3!$A$3:$A$99980,Produccion_UO!$H1179)*$J$1178</f>
        <v>32.662669400086386</v>
      </c>
      <c r="AE1179" s="22">
        <f>+SUMIFS(Resultados_Dic3!Z$3:Z$99980,Resultados_Dic3!$F$3:$F$99980,Produccion_UO!$K1179,Resultados_Dic3!$D$3:$D$99980,Produccion_UO!$K$1131,Resultados_Dic3!$E$3:$E$99980,Produccion_UO!$J1179,Resultados_Dic3!$A$3:$A$99980,Produccion_UO!$H1179)*$J$1178</f>
        <v>34.993614150600592</v>
      </c>
      <c r="AF1179" s="22">
        <f>+SUMIFS(Resultados_Dic3!AA$3:AA$99980,Resultados_Dic3!$F$3:$F$99980,Produccion_UO!$K1179,Resultados_Dic3!$D$3:$D$99980,Produccion_UO!$K$1131,Resultados_Dic3!$E$3:$E$99980,Produccion_UO!$J1179,Resultados_Dic3!$A$3:$A$99980,Produccion_UO!$H1179)*$J$1178</f>
        <v>37.357305509702528</v>
      </c>
      <c r="AG1179" s="22">
        <f>+SUMIFS(Resultados_Dic3!AB$3:AB$99980,Resultados_Dic3!$F$3:$F$99980,Produccion_UO!$K1179,Resultados_Dic3!$D$3:$D$99980,Produccion_UO!$K$1131,Resultados_Dic3!$E$3:$E$99980,Produccion_UO!$J1179,Resultados_Dic3!$A$3:$A$99980,Produccion_UO!$H1179)*$J$1178</f>
        <v>39.753743477392085</v>
      </c>
      <c r="AH1179" s="22">
        <f>+SUMIFS(Resultados_Dic3!AC$3:AC$99980,Resultados_Dic3!$F$3:$F$99980,Produccion_UO!$K1179,Resultados_Dic3!$D$3:$D$99980,Produccion_UO!$K$1131,Resultados_Dic3!$E$3:$E$99980,Produccion_UO!$J1179,Resultados_Dic3!$A$3:$A$99980,Produccion_UO!$H1179)*$J$1178</f>
        <v>42.182928053669315</v>
      </c>
      <c r="AI1179" s="22">
        <f>+SUMIFS(Resultados_Dic3!AD$3:AD$99980,Resultados_Dic3!$F$3:$F$99980,Produccion_UO!$K1179,Resultados_Dic3!$D$3:$D$99980,Produccion_UO!$K$1131,Resultados_Dic3!$E$3:$E$99980,Produccion_UO!$J1179,Resultados_Dic3!$A$3:$A$99980,Produccion_UO!$H1179)*$J$1178</f>
        <v>44.594413509457524</v>
      </c>
      <c r="AJ1179" s="22">
        <f>+SUMIFS(Resultados_Dic3!AE$3:AE$99980,Resultados_Dic3!$F$3:$F$99980,Produccion_UO!$K1179,Resultados_Dic3!$D$3:$D$99980,Produccion_UO!$K$1131,Resultados_Dic3!$E$3:$E$99980,Produccion_UO!$J1179,Resultados_Dic3!$A$3:$A$99980,Produccion_UO!$H1179)*$J$1178</f>
        <v>47.036377625828521</v>
      </c>
      <c r="AK1179" s="22">
        <f>+SUMIFS(Resultados_Dic3!AF$3:AF$99980,Resultados_Dic3!$F$3:$F$99980,Produccion_UO!$K1179,Resultados_Dic3!$D$3:$D$99980,Produccion_UO!$K$1131,Resultados_Dic3!$E$3:$E$99980,Produccion_UO!$J1179,Resultados_Dic3!$A$3:$A$99980,Produccion_UO!$H1179)*$J$1178</f>
        <v>49.508820402782199</v>
      </c>
      <c r="AL1179" s="22">
        <f>+SUMIFS(Resultados_Dic3!AG$3:AG$99980,Resultados_Dic3!$F$3:$F$99980,Produccion_UO!$K1179,Resultados_Dic3!$D$3:$D$99980,Produccion_UO!$K$1131,Resultados_Dic3!$E$3:$E$99980,Produccion_UO!$J1179,Resultados_Dic3!$A$3:$A$99980,Produccion_UO!$H1179)*$J$1178</f>
        <v>52.011741840318649</v>
      </c>
      <c r="AM1179" s="22">
        <f>+SUMIFS(Resultados_Dic3!AH$3:AH$99980,Resultados_Dic3!$F$3:$F$99980,Produccion_UO!$K1179,Resultados_Dic3!$D$3:$D$99980,Produccion_UO!$K$1131,Resultados_Dic3!$E$3:$E$99980,Produccion_UO!$J1179,Resultados_Dic3!$A$3:$A$99980,Produccion_UO!$H1179)*$J$1178</f>
        <v>54.545141938437837</v>
      </c>
      <c r="AN1179" s="22">
        <f>+SUMIFS(Resultados_Dic3!AI$3:AI$99980,Resultados_Dic3!$F$3:$F$99980,Produccion_UO!$K1179,Resultados_Dic3!$D$3:$D$99980,Produccion_UO!$K$1131,Resultados_Dic3!$E$3:$E$99980,Produccion_UO!$J1179,Resultados_Dic3!$A$3:$A$99980,Produccion_UO!$H1179)*$J$1178</f>
        <v>56.967713969835799</v>
      </c>
      <c r="AO1179" s="22">
        <f>+SUMIFS(Resultados_Dic3!AJ$3:AJ$99980,Resultados_Dic3!$F$3:$F$99980,Produccion_UO!$K1179,Resultados_Dic3!$D$3:$D$99980,Produccion_UO!$K$1131,Resultados_Dic3!$E$3:$E$99980,Produccion_UO!$J1179,Resultados_Dic3!$A$3:$A$99980,Produccion_UO!$H1179)*$J$1178</f>
        <v>59.420834613112298</v>
      </c>
      <c r="AP1179" s="22">
        <f>+SUMIFS(Resultados_Dic3!AK$3:AK$99980,Resultados_Dic3!$F$3:$F$99980,Produccion_UO!$K1179,Resultados_Dic3!$D$3:$D$99980,Produccion_UO!$K$1131,Resultados_Dic3!$E$3:$E$99980,Produccion_UO!$J1179,Resultados_Dic3!$A$3:$A$99980,Produccion_UO!$H1179)*$J$1178</f>
        <v>61.904503868267462</v>
      </c>
      <c r="AQ1179" s="22">
        <f>+SUMIFS(Resultados_Dic3!AL$3:AL$99980,Resultados_Dic3!$F$3:$F$99980,Produccion_UO!$K1179,Resultados_Dic3!$D$3:$D$99980,Produccion_UO!$K$1131,Resultados_Dic3!$E$3:$E$99980,Produccion_UO!$J1179,Resultados_Dic3!$A$3:$A$99980,Produccion_UO!$H1179)*$J$1178</f>
        <v>64.418721735301176</v>
      </c>
      <c r="AR1179" s="22">
        <f>+SUMIFS(Resultados_Dic3!AM$3:AM$99980,Resultados_Dic3!$F$3:$F$99980,Produccion_UO!$K1179,Resultados_Dic3!$D$3:$D$99980,Produccion_UO!$K$1131,Resultados_Dic3!$E$3:$E$99980,Produccion_UO!$J1179,Resultados_Dic3!$A$3:$A$99980,Produccion_UO!$H1179)*$J$1178</f>
        <v>66.963488214213427</v>
      </c>
    </row>
    <row r="1180" spans="6:44" x14ac:dyDescent="0.25">
      <c r="H1180" s="17" t="str">
        <f t="shared" si="395"/>
        <v>DIC7</v>
      </c>
      <c r="I1180" s="24"/>
      <c r="J1180" s="24" t="s">
        <v>41</v>
      </c>
      <c r="K1180" s="315" t="s">
        <v>301</v>
      </c>
      <c r="L1180" s="230" t="s">
        <v>739</v>
      </c>
      <c r="M1180" s="22">
        <f>+SUMIFS(Resultados_Dic3!H$3:H$99980,Resultados_Dic3!$F$3:$F$99980,Produccion_UO!$K1180,Resultados_Dic3!$D$3:$D$99980,Produccion_UO!$L$1131,Resultados_Dic3!$E$3:$E$99980,Produccion_UO!$J1180,Resultados_Dic3!$A$3:$A$99980,Produccion_UO!$H1180)*$J$1178</f>
        <v>0</v>
      </c>
      <c r="N1180" s="22">
        <f>+SUMIFS(Resultados_Dic3!I$3:I$99980,Resultados_Dic3!$F$3:$F$99980,Produccion_UO!$K1180,Resultados_Dic3!$D$3:$D$99980,Produccion_UO!$L$1131,Resultados_Dic3!$E$3:$E$99980,Produccion_UO!$J1180,Resultados_Dic3!$A$3:$A$99980,Produccion_UO!$H1180)*$J$1178</f>
        <v>0</v>
      </c>
      <c r="O1180" s="22">
        <f>+SUMIFS(Resultados_Dic3!J$3:J$99980,Resultados_Dic3!$F$3:$F$99980,Produccion_UO!$K1180,Resultados_Dic3!$D$3:$D$99980,Produccion_UO!$L$1131,Resultados_Dic3!$E$3:$E$99980,Produccion_UO!$J1180,Resultados_Dic3!$A$3:$A$99980,Produccion_UO!$H1180)*$J$1178</f>
        <v>0</v>
      </c>
      <c r="P1180" s="22">
        <f>+SUMIFS(Resultados_Dic3!K$3:K$99980,Resultados_Dic3!$F$3:$F$99980,Produccion_UO!$K1180,Resultados_Dic3!$D$3:$D$99980,Produccion_UO!$L$1131,Resultados_Dic3!$E$3:$E$99980,Produccion_UO!$J1180,Resultados_Dic3!$A$3:$A$99980,Produccion_UO!$H1180)*$J$1178</f>
        <v>0</v>
      </c>
      <c r="Q1180" s="22">
        <f>+SUMIFS(Resultados_Dic3!L$3:L$99980,Resultados_Dic3!$F$3:$F$99980,Produccion_UO!$K1180,Resultados_Dic3!$D$3:$D$99980,Produccion_UO!$L$1131,Resultados_Dic3!$E$3:$E$99980,Produccion_UO!$J1180,Resultados_Dic3!$A$3:$A$99980,Produccion_UO!$H1180)*$J$1178</f>
        <v>0</v>
      </c>
      <c r="R1180" s="22">
        <f>+SUMIFS(Resultados_Dic3!M$3:M$99980,Resultados_Dic3!$F$3:$F$99980,Produccion_UO!$K1180,Resultados_Dic3!$D$3:$D$99980,Produccion_UO!$L$1131,Resultados_Dic3!$E$3:$E$99980,Produccion_UO!$J1180,Resultados_Dic3!$A$3:$A$99980,Produccion_UO!$H1180)*$J$1178</f>
        <v>0</v>
      </c>
      <c r="S1180" s="22">
        <f>+SUMIFS(Resultados_Dic3!N$3:N$99980,Resultados_Dic3!$F$3:$F$99980,Produccion_UO!$K1180,Resultados_Dic3!$D$3:$D$99980,Produccion_UO!$L$1131,Resultados_Dic3!$E$3:$E$99980,Produccion_UO!$J1180,Resultados_Dic3!$A$3:$A$99980,Produccion_UO!$H1180)*$J$1178</f>
        <v>0</v>
      </c>
      <c r="T1180" s="22">
        <f>+SUMIFS(Resultados_Dic3!O$3:O$99980,Resultados_Dic3!$F$3:$F$99980,Produccion_UO!$K1180,Resultados_Dic3!$D$3:$D$99980,Produccion_UO!$L$1131,Resultados_Dic3!$E$3:$E$99980,Produccion_UO!$J1180,Resultados_Dic3!$A$3:$A$99980,Produccion_UO!$H1180)*$J$1178</f>
        <v>0</v>
      </c>
      <c r="U1180" s="22">
        <f>+SUMIFS(Resultados_Dic3!P$3:P$99980,Resultados_Dic3!$F$3:$F$99980,Produccion_UO!$K1180,Resultados_Dic3!$D$3:$D$99980,Produccion_UO!$L$1131,Resultados_Dic3!$E$3:$E$99980,Produccion_UO!$J1180,Resultados_Dic3!$A$3:$A$99980,Produccion_UO!$H1180)*$J$1178</f>
        <v>0</v>
      </c>
      <c r="V1180" s="22">
        <f>+SUMIFS(Resultados_Dic3!Q$3:Q$99980,Resultados_Dic3!$F$3:$F$99980,Produccion_UO!$K1180,Resultados_Dic3!$D$3:$D$99980,Produccion_UO!$L$1131,Resultados_Dic3!$E$3:$E$99980,Produccion_UO!$J1180,Resultados_Dic3!$A$3:$A$99980,Produccion_UO!$H1180)*$J$1178</f>
        <v>0</v>
      </c>
      <c r="W1180" s="22">
        <f>+SUMIFS(Resultados_Dic3!R$3:R$99980,Resultados_Dic3!$F$3:$F$99980,Produccion_UO!$K1180,Resultados_Dic3!$D$3:$D$99980,Produccion_UO!$L$1131,Resultados_Dic3!$E$3:$E$99980,Produccion_UO!$J1180,Resultados_Dic3!$A$3:$A$99980,Produccion_UO!$H1180)*$J$1178</f>
        <v>0</v>
      </c>
      <c r="X1180" s="22">
        <f>+SUMIFS(Resultados_Dic3!S$3:S$99980,Resultados_Dic3!$F$3:$F$99980,Produccion_UO!$K1180,Resultados_Dic3!$D$3:$D$99980,Produccion_UO!$L$1131,Resultados_Dic3!$E$3:$E$99980,Produccion_UO!$J1180,Resultados_Dic3!$A$3:$A$99980,Produccion_UO!$H1180)*$J$1178</f>
        <v>0</v>
      </c>
      <c r="Y1180" s="22">
        <f>+SUMIFS(Resultados_Dic3!T$3:T$99980,Resultados_Dic3!$F$3:$F$99980,Produccion_UO!$K1180,Resultados_Dic3!$D$3:$D$99980,Produccion_UO!$L$1131,Resultados_Dic3!$E$3:$E$99980,Produccion_UO!$J1180,Resultados_Dic3!$A$3:$A$99980,Produccion_UO!$H1180)*$J$1178</f>
        <v>0</v>
      </c>
      <c r="Z1180" s="22">
        <f>+SUMIFS(Resultados_Dic3!U$3:U$99980,Resultados_Dic3!$F$3:$F$99980,Produccion_UO!$K1180,Resultados_Dic3!$D$3:$D$99980,Produccion_UO!$L$1131,Resultados_Dic3!$E$3:$E$99980,Produccion_UO!$J1180,Resultados_Dic3!$A$3:$A$99980,Produccion_UO!$H1180)*$J$1178</f>
        <v>0</v>
      </c>
      <c r="AA1180" s="22">
        <f>+SUMIFS(Resultados_Dic3!V$3:V$99980,Resultados_Dic3!$F$3:$F$99980,Produccion_UO!$K1180,Resultados_Dic3!$D$3:$D$99980,Produccion_UO!$L$1131,Resultados_Dic3!$E$3:$E$99980,Produccion_UO!$J1180,Resultados_Dic3!$A$3:$A$99980,Produccion_UO!$H1180)*$J$1178</f>
        <v>0</v>
      </c>
      <c r="AB1180" s="22">
        <f>+SUMIFS(Resultados_Dic3!W$3:W$99980,Resultados_Dic3!$F$3:$F$99980,Produccion_UO!$K1180,Resultados_Dic3!$D$3:$D$99980,Produccion_UO!$L$1131,Resultados_Dic3!$E$3:$E$99980,Produccion_UO!$J1180,Resultados_Dic3!$A$3:$A$99980,Produccion_UO!$H1180)*$J$1178</f>
        <v>0</v>
      </c>
      <c r="AC1180" s="22">
        <f>+SUMIFS(Resultados_Dic3!X$3:X$99980,Resultados_Dic3!$F$3:$F$99980,Produccion_UO!$K1180,Resultados_Dic3!$D$3:$D$99980,Produccion_UO!$L$1131,Resultados_Dic3!$E$3:$E$99980,Produccion_UO!$J1180,Resultados_Dic3!$A$3:$A$99980,Produccion_UO!$H1180)*$J$1178</f>
        <v>0</v>
      </c>
      <c r="AD1180" s="22">
        <f>+SUMIFS(Resultados_Dic3!Y$3:Y$99980,Resultados_Dic3!$F$3:$F$99980,Produccion_UO!$K1180,Resultados_Dic3!$D$3:$D$99980,Produccion_UO!$L$1131,Resultados_Dic3!$E$3:$E$99980,Produccion_UO!$J1180,Resultados_Dic3!$A$3:$A$99980,Produccion_UO!$H1180)*$J$1178</f>
        <v>0</v>
      </c>
      <c r="AE1180" s="22">
        <f>+SUMIFS(Resultados_Dic3!Z$3:Z$99980,Resultados_Dic3!$F$3:$F$99980,Produccion_UO!$K1180,Resultados_Dic3!$D$3:$D$99980,Produccion_UO!$L$1131,Resultados_Dic3!$E$3:$E$99980,Produccion_UO!$J1180,Resultados_Dic3!$A$3:$A$99980,Produccion_UO!$H1180)*$J$1178</f>
        <v>0</v>
      </c>
      <c r="AF1180" s="22">
        <f>+SUMIFS(Resultados_Dic3!AA$3:AA$99980,Resultados_Dic3!$F$3:$F$99980,Produccion_UO!$K1180,Resultados_Dic3!$D$3:$D$99980,Produccion_UO!$L$1131,Resultados_Dic3!$E$3:$E$99980,Produccion_UO!$J1180,Resultados_Dic3!$A$3:$A$99980,Produccion_UO!$H1180)*$J$1178</f>
        <v>0</v>
      </c>
      <c r="AG1180" s="22">
        <f>+SUMIFS(Resultados_Dic3!AB$3:AB$99980,Resultados_Dic3!$F$3:$F$99980,Produccion_UO!$K1180,Resultados_Dic3!$D$3:$D$99980,Produccion_UO!$L$1131,Resultados_Dic3!$E$3:$E$99980,Produccion_UO!$J1180,Resultados_Dic3!$A$3:$A$99980,Produccion_UO!$H1180)*$J$1178</f>
        <v>0</v>
      </c>
      <c r="AH1180" s="22">
        <f>+SUMIFS(Resultados_Dic3!AC$3:AC$99980,Resultados_Dic3!$F$3:$F$99980,Produccion_UO!$K1180,Resultados_Dic3!$D$3:$D$99980,Produccion_UO!$L$1131,Resultados_Dic3!$E$3:$E$99980,Produccion_UO!$J1180,Resultados_Dic3!$A$3:$A$99980,Produccion_UO!$H1180)*$J$1178</f>
        <v>0</v>
      </c>
      <c r="AI1180" s="22">
        <f>+SUMIFS(Resultados_Dic3!AD$3:AD$99980,Resultados_Dic3!$F$3:$F$99980,Produccion_UO!$K1180,Resultados_Dic3!$D$3:$D$99980,Produccion_UO!$L$1131,Resultados_Dic3!$E$3:$E$99980,Produccion_UO!$J1180,Resultados_Dic3!$A$3:$A$99980,Produccion_UO!$H1180)*$J$1178</f>
        <v>0</v>
      </c>
      <c r="AJ1180" s="22">
        <f>+SUMIFS(Resultados_Dic3!AE$3:AE$99980,Resultados_Dic3!$F$3:$F$99980,Produccion_UO!$K1180,Resultados_Dic3!$D$3:$D$99980,Produccion_UO!$L$1131,Resultados_Dic3!$E$3:$E$99980,Produccion_UO!$J1180,Resultados_Dic3!$A$3:$A$99980,Produccion_UO!$H1180)*$J$1178</f>
        <v>0</v>
      </c>
      <c r="AK1180" s="22">
        <f>+SUMIFS(Resultados_Dic3!AF$3:AF$99980,Resultados_Dic3!$F$3:$F$99980,Produccion_UO!$K1180,Resultados_Dic3!$D$3:$D$99980,Produccion_UO!$L$1131,Resultados_Dic3!$E$3:$E$99980,Produccion_UO!$J1180,Resultados_Dic3!$A$3:$A$99980,Produccion_UO!$H1180)*$J$1178</f>
        <v>0</v>
      </c>
      <c r="AL1180" s="22">
        <f>+SUMIFS(Resultados_Dic3!AG$3:AG$99980,Resultados_Dic3!$F$3:$F$99980,Produccion_UO!$K1180,Resultados_Dic3!$D$3:$D$99980,Produccion_UO!$L$1131,Resultados_Dic3!$E$3:$E$99980,Produccion_UO!$J1180,Resultados_Dic3!$A$3:$A$99980,Produccion_UO!$H1180)*$J$1178</f>
        <v>0</v>
      </c>
      <c r="AM1180" s="22">
        <f>+SUMIFS(Resultados_Dic3!AH$3:AH$99980,Resultados_Dic3!$F$3:$F$99980,Produccion_UO!$K1180,Resultados_Dic3!$D$3:$D$99980,Produccion_UO!$L$1131,Resultados_Dic3!$E$3:$E$99980,Produccion_UO!$J1180,Resultados_Dic3!$A$3:$A$99980,Produccion_UO!$H1180)*$J$1178</f>
        <v>0</v>
      </c>
      <c r="AN1180" s="22">
        <f>+SUMIFS(Resultados_Dic3!AI$3:AI$99980,Resultados_Dic3!$F$3:$F$99980,Produccion_UO!$K1180,Resultados_Dic3!$D$3:$D$99980,Produccion_UO!$L$1131,Resultados_Dic3!$E$3:$E$99980,Produccion_UO!$J1180,Resultados_Dic3!$A$3:$A$99980,Produccion_UO!$H1180)*$J$1178</f>
        <v>0</v>
      </c>
      <c r="AO1180" s="22">
        <f>+SUMIFS(Resultados_Dic3!AJ$3:AJ$99980,Resultados_Dic3!$F$3:$F$99980,Produccion_UO!$K1180,Resultados_Dic3!$D$3:$D$99980,Produccion_UO!$L$1131,Resultados_Dic3!$E$3:$E$99980,Produccion_UO!$J1180,Resultados_Dic3!$A$3:$A$99980,Produccion_UO!$H1180)*$J$1178</f>
        <v>0</v>
      </c>
      <c r="AP1180" s="22">
        <f>+SUMIFS(Resultados_Dic3!AK$3:AK$99980,Resultados_Dic3!$F$3:$F$99980,Produccion_UO!$K1180,Resultados_Dic3!$D$3:$D$99980,Produccion_UO!$L$1131,Resultados_Dic3!$E$3:$E$99980,Produccion_UO!$J1180,Resultados_Dic3!$A$3:$A$99980,Produccion_UO!$H1180)*$J$1178</f>
        <v>0</v>
      </c>
      <c r="AQ1180" s="22">
        <f>+SUMIFS(Resultados_Dic3!AL$3:AL$99980,Resultados_Dic3!$F$3:$F$99980,Produccion_UO!$K1180,Resultados_Dic3!$D$3:$D$99980,Produccion_UO!$L$1131,Resultados_Dic3!$E$3:$E$99980,Produccion_UO!$J1180,Resultados_Dic3!$A$3:$A$99980,Produccion_UO!$H1180)*$J$1178</f>
        <v>0</v>
      </c>
      <c r="AR1180" s="22">
        <f>+SUMIFS(Resultados_Dic3!AM$3:AM$99980,Resultados_Dic3!$F$3:$F$99980,Produccion_UO!$K1180,Resultados_Dic3!$D$3:$D$99980,Produccion_UO!$L$1131,Resultados_Dic3!$E$3:$E$99980,Produccion_UO!$J1180,Resultados_Dic3!$A$3:$A$99980,Produccion_UO!$H1180)*$J$1178</f>
        <v>0</v>
      </c>
    </row>
    <row r="1181" spans="6:44" x14ac:dyDescent="0.25">
      <c r="H1181" s="17" t="str">
        <f t="shared" si="395"/>
        <v>DIC7</v>
      </c>
      <c r="I1181" s="24"/>
      <c r="J1181" s="24"/>
      <c r="K1181" s="315"/>
      <c r="L1181" s="305" t="s">
        <v>697</v>
      </c>
      <c r="M1181" s="22">
        <f>+SUM(M1182:M1183)</f>
        <v>29.884377534610714</v>
      </c>
      <c r="N1181" s="22">
        <f t="shared" ref="N1181:AR1181" si="396">+SUM(N1182:N1183)</f>
        <v>33.297861871584622</v>
      </c>
      <c r="O1181" s="22">
        <f t="shared" si="396"/>
        <v>33.297861871584622</v>
      </c>
      <c r="P1181" s="22">
        <f t="shared" si="396"/>
        <v>33.297861871584622</v>
      </c>
      <c r="Q1181" s="22">
        <f t="shared" si="396"/>
        <v>33.297861871584622</v>
      </c>
      <c r="R1181" s="22">
        <f t="shared" si="396"/>
        <v>33.297861871584622</v>
      </c>
      <c r="S1181" s="22">
        <f t="shared" si="396"/>
        <v>33.297861871584622</v>
      </c>
      <c r="T1181" s="22">
        <f t="shared" si="396"/>
        <v>33.297861871584622</v>
      </c>
      <c r="U1181" s="22">
        <f t="shared" si="396"/>
        <v>33.297861871584622</v>
      </c>
      <c r="V1181" s="22">
        <f t="shared" si="396"/>
        <v>33.297861871584622</v>
      </c>
      <c r="W1181" s="22">
        <f t="shared" si="396"/>
        <v>33.297861871584622</v>
      </c>
      <c r="X1181" s="22">
        <f t="shared" si="396"/>
        <v>33.297861871584622</v>
      </c>
      <c r="Y1181" s="22">
        <f t="shared" si="396"/>
        <v>33.297861871584622</v>
      </c>
      <c r="Z1181" s="22">
        <f t="shared" si="396"/>
        <v>33.297861871584622</v>
      </c>
      <c r="AA1181" s="22">
        <f t="shared" si="396"/>
        <v>33.297861871584622</v>
      </c>
      <c r="AB1181" s="22">
        <f t="shared" si="396"/>
        <v>33.297861871584622</v>
      </c>
      <c r="AC1181" s="22">
        <f t="shared" si="396"/>
        <v>33.297861871584622</v>
      </c>
      <c r="AD1181" s="22">
        <f t="shared" si="396"/>
        <v>33.297861871584622</v>
      </c>
      <c r="AE1181" s="22">
        <f t="shared" si="396"/>
        <v>33.297861871584622</v>
      </c>
      <c r="AF1181" s="22">
        <f t="shared" si="396"/>
        <v>33.297861871584622</v>
      </c>
      <c r="AG1181" s="22">
        <f t="shared" si="396"/>
        <v>33.297861871584622</v>
      </c>
      <c r="AH1181" s="22">
        <f t="shared" si="396"/>
        <v>33.297861871584622</v>
      </c>
      <c r="AI1181" s="22">
        <f t="shared" si="396"/>
        <v>33.297861871584622</v>
      </c>
      <c r="AJ1181" s="22">
        <f t="shared" si="396"/>
        <v>33.297861871584622</v>
      </c>
      <c r="AK1181" s="22">
        <f t="shared" si="396"/>
        <v>33.297861871584622</v>
      </c>
      <c r="AL1181" s="22">
        <f t="shared" si="396"/>
        <v>33.297861871584622</v>
      </c>
      <c r="AM1181" s="22">
        <f t="shared" si="396"/>
        <v>33.297861871584622</v>
      </c>
      <c r="AN1181" s="22">
        <f t="shared" si="396"/>
        <v>33.297861871584622</v>
      </c>
      <c r="AO1181" s="22">
        <f t="shared" si="396"/>
        <v>33.297861871584622</v>
      </c>
      <c r="AP1181" s="22">
        <f t="shared" si="396"/>
        <v>33.297861871584622</v>
      </c>
      <c r="AQ1181" s="22">
        <f t="shared" si="396"/>
        <v>33.297861871584622</v>
      </c>
      <c r="AR1181" s="22">
        <f t="shared" si="396"/>
        <v>33.297861871584622</v>
      </c>
    </row>
    <row r="1182" spans="6:44" x14ac:dyDescent="0.25">
      <c r="H1182" s="17" t="str">
        <f t="shared" si="395"/>
        <v>DIC7</v>
      </c>
      <c r="I1182" s="24"/>
      <c r="J1182" s="24" t="s">
        <v>41</v>
      </c>
      <c r="K1182" s="315" t="s">
        <v>270</v>
      </c>
      <c r="L1182" s="316" t="s">
        <v>270</v>
      </c>
      <c r="M1182" s="22">
        <f>+SUMIFS(Resultados_Dic3!H$3:H$99980,Resultados_Dic3!$F$3:$F$99980,Produccion_UO!$K1182,Resultados_Dic3!$D$3:$D$99980,Produccion_UO!$K$1131,Resultados_Dic3!$E$3:$E$99980,Produccion_UO!$J1182,Resultados_Dic3!$A$3:$A$99980,Produccion_UO!$H1182)*$J$1178</f>
        <v>11.110845084394965</v>
      </c>
      <c r="N1182" s="22">
        <f>+SUMIFS(Resultados_Dic3!I$3:I$99980,Resultados_Dic3!$F$3:$F$99980,Produccion_UO!$K1182,Resultados_Dic3!$D$3:$D$99980,Produccion_UO!$K$1131,Resultados_Dic3!$E$3:$E$99980,Produccion_UO!$J1182,Resultados_Dic3!$A$3:$A$99980,Produccion_UO!$H1182)*$J$1178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O1182" s="22">
        <f>+SUMIFS(Resultados_Dic3!J$3:J$99980,Resultados_Dic3!$F$3:$F$99980,Produccion_UO!$K1182,Resultados_Dic3!$D$3:$D$99980,Produccion_UO!$K$1131,Resultados_Dic3!$E$3:$E$99980,Produccion_UO!$J1182,Resultados_Dic3!$A$3:$A$99980,Produccion_UO!$H1182)*$J$1178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P1182" s="22">
        <f>+SUMIFS(Resultados_Dic3!K$3:K$99980,Resultados_Dic3!$F$3:$F$99980,Produccion_UO!$K1182,Resultados_Dic3!$D$3:$D$99980,Produccion_UO!$K$1131,Resultados_Dic3!$E$3:$E$99980,Produccion_UO!$J1182,Resultados_Dic3!$A$3:$A$99980,Produccion_UO!$H1182)*$J$1178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Q1182" s="22">
        <f>+SUMIFS(Resultados_Dic3!L$3:L$99980,Resultados_Dic3!$F$3:$F$99980,Produccion_UO!$K1182,Resultados_Dic3!$D$3:$D$99980,Produccion_UO!$K$1131,Resultados_Dic3!$E$3:$E$99980,Produccion_UO!$J1182,Resultados_Dic3!$A$3:$A$99980,Produccion_UO!$H1182)*$J$1178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R1182" s="22">
        <f>+SUMIFS(Resultados_Dic3!M$3:M$99980,Resultados_Dic3!$F$3:$F$99980,Produccion_UO!$K1182,Resultados_Dic3!$D$3:$D$99980,Produccion_UO!$K$1131,Resultados_Dic3!$E$3:$E$99980,Produccion_UO!$J1182,Resultados_Dic3!$A$3:$A$99980,Produccion_UO!$H1182)*$J$1178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S1182" s="22">
        <f>+SUMIFS(Resultados_Dic3!N$3:N$99980,Resultados_Dic3!$F$3:$F$99980,Produccion_UO!$K1182,Resultados_Dic3!$D$3:$D$99980,Produccion_UO!$K$1131,Resultados_Dic3!$E$3:$E$99980,Produccion_UO!$J1182,Resultados_Dic3!$A$3:$A$99980,Produccion_UO!$H1182)*$J$1178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T1182" s="22">
        <f>+SUMIFS(Resultados_Dic3!O$3:O$99980,Resultados_Dic3!$F$3:$F$99980,Produccion_UO!$K1182,Resultados_Dic3!$D$3:$D$99980,Produccion_UO!$K$1131,Resultados_Dic3!$E$3:$E$99980,Produccion_UO!$J1182,Resultados_Dic3!$A$3:$A$99980,Produccion_UO!$H1182)*$J$1178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U1182" s="22">
        <f>+SUMIFS(Resultados_Dic3!P$3:P$99980,Resultados_Dic3!$F$3:$F$99980,Produccion_UO!$K1182,Resultados_Dic3!$D$3:$D$99980,Produccion_UO!$K$1131,Resultados_Dic3!$E$3:$E$99980,Produccion_UO!$J1182,Resultados_Dic3!$A$3:$A$99980,Produccion_UO!$H1182)*$J$1178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V1182" s="22">
        <f>+SUMIFS(Resultados_Dic3!Q$3:Q$99980,Resultados_Dic3!$F$3:$F$99980,Produccion_UO!$K1182,Resultados_Dic3!$D$3:$D$99980,Produccion_UO!$K$1131,Resultados_Dic3!$E$3:$E$99980,Produccion_UO!$J1182,Resultados_Dic3!$A$3:$A$99980,Produccion_UO!$H1182)*$J$1178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W1182" s="22">
        <f>+SUMIFS(Resultados_Dic3!R$3:R$99980,Resultados_Dic3!$F$3:$F$99980,Produccion_UO!$K1182,Resultados_Dic3!$D$3:$D$99980,Produccion_UO!$K$1131,Resultados_Dic3!$E$3:$E$99980,Produccion_UO!$J1182,Resultados_Dic3!$A$3:$A$99980,Produccion_UO!$H1182)*$J$1178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X1182" s="22">
        <f>+SUMIFS(Resultados_Dic3!S$3:S$99980,Resultados_Dic3!$F$3:$F$99980,Produccion_UO!$K1182,Resultados_Dic3!$D$3:$D$99980,Produccion_UO!$K$1131,Resultados_Dic3!$E$3:$E$99980,Produccion_UO!$J1182,Resultados_Dic3!$A$3:$A$99980,Produccion_UO!$H1182)*$J$1178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Y1182" s="22">
        <f>+SUMIFS(Resultados_Dic3!T$3:T$99980,Resultados_Dic3!$F$3:$F$99980,Produccion_UO!$K1182,Resultados_Dic3!$D$3:$D$99980,Produccion_UO!$K$1131,Resultados_Dic3!$E$3:$E$99980,Produccion_UO!$J1182,Resultados_Dic3!$A$3:$A$99980,Produccion_UO!$H1182)*$J$1178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Z1182" s="22">
        <f>+SUMIFS(Resultados_Dic3!U$3:U$99980,Resultados_Dic3!$F$3:$F$99980,Produccion_UO!$K1182,Resultados_Dic3!$D$3:$D$99980,Produccion_UO!$K$1131,Resultados_Dic3!$E$3:$E$99980,Produccion_UO!$J1182,Resultados_Dic3!$A$3:$A$99980,Produccion_UO!$H1182)*$J$1178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A1182" s="22">
        <f>+SUMIFS(Resultados_Dic3!V$3:V$99980,Resultados_Dic3!$F$3:$F$99980,Produccion_UO!$K1182,Resultados_Dic3!$D$3:$D$99980,Produccion_UO!$K$1131,Resultados_Dic3!$E$3:$E$99980,Produccion_UO!$J1182,Resultados_Dic3!$A$3:$A$99980,Produccion_UO!$H1182)*$J$1178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B1182" s="22">
        <f>+SUMIFS(Resultados_Dic3!W$3:W$99980,Resultados_Dic3!$F$3:$F$99980,Produccion_UO!$K1182,Resultados_Dic3!$D$3:$D$99980,Produccion_UO!$K$1131,Resultados_Dic3!$E$3:$E$99980,Produccion_UO!$J1182,Resultados_Dic3!$A$3:$A$99980,Produccion_UO!$H1182)*$J$1178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C1182" s="22">
        <f>+SUMIFS(Resultados_Dic3!X$3:X$99980,Resultados_Dic3!$F$3:$F$99980,Produccion_UO!$K1182,Resultados_Dic3!$D$3:$D$99980,Produccion_UO!$K$1131,Resultados_Dic3!$E$3:$E$99980,Produccion_UO!$J1182,Resultados_Dic3!$A$3:$A$99980,Produccion_UO!$H1182)*$J$1178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D1182" s="22">
        <f>+SUMIFS(Resultados_Dic3!Y$3:Y$99980,Resultados_Dic3!$F$3:$F$99980,Produccion_UO!$K1182,Resultados_Dic3!$D$3:$D$99980,Produccion_UO!$K$1131,Resultados_Dic3!$E$3:$E$99980,Produccion_UO!$J1182,Resultados_Dic3!$A$3:$A$99980,Produccion_UO!$H1182)*$J$1178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E1182" s="22">
        <f>+SUMIFS(Resultados_Dic3!Z$3:Z$99980,Resultados_Dic3!$F$3:$F$99980,Produccion_UO!$K1182,Resultados_Dic3!$D$3:$D$99980,Produccion_UO!$K$1131,Resultados_Dic3!$E$3:$E$99980,Produccion_UO!$J1182,Resultados_Dic3!$A$3:$A$99980,Produccion_UO!$H1182)*$J$1178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F1182" s="22">
        <f>+SUMIFS(Resultados_Dic3!AA$3:AA$99980,Resultados_Dic3!$F$3:$F$99980,Produccion_UO!$K1182,Resultados_Dic3!$D$3:$D$99980,Produccion_UO!$K$1131,Resultados_Dic3!$E$3:$E$99980,Produccion_UO!$J1182,Resultados_Dic3!$A$3:$A$99980,Produccion_UO!$H1182)*$J$1178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G1182" s="22">
        <f>+SUMIFS(Resultados_Dic3!AB$3:AB$99980,Resultados_Dic3!$F$3:$F$99980,Produccion_UO!$K1182,Resultados_Dic3!$D$3:$D$99980,Produccion_UO!$K$1131,Resultados_Dic3!$E$3:$E$99980,Produccion_UO!$J1182,Resultados_Dic3!$A$3:$A$99980,Produccion_UO!$H1182)*$J$1178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H1182" s="22">
        <f>+SUMIFS(Resultados_Dic3!AC$3:AC$99980,Resultados_Dic3!$F$3:$F$99980,Produccion_UO!$K1182,Resultados_Dic3!$D$3:$D$99980,Produccion_UO!$K$1131,Resultados_Dic3!$E$3:$E$99980,Produccion_UO!$J1182,Resultados_Dic3!$A$3:$A$99980,Produccion_UO!$H1182)*$J$1178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I1182" s="22">
        <f>+SUMIFS(Resultados_Dic3!AD$3:AD$99980,Resultados_Dic3!$F$3:$F$99980,Produccion_UO!$K1182,Resultados_Dic3!$D$3:$D$99980,Produccion_UO!$K$1131,Resultados_Dic3!$E$3:$E$99980,Produccion_UO!$J1182,Resultados_Dic3!$A$3:$A$99980,Produccion_UO!$H1182)*$J$1178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J1182" s="22">
        <f>+SUMIFS(Resultados_Dic3!AE$3:AE$99980,Resultados_Dic3!$F$3:$F$99980,Produccion_UO!$K1182,Resultados_Dic3!$D$3:$D$99980,Produccion_UO!$K$1131,Resultados_Dic3!$E$3:$E$99980,Produccion_UO!$J1182,Resultados_Dic3!$A$3:$A$99980,Produccion_UO!$H1182)*$J$1178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K1182" s="22">
        <f>+SUMIFS(Resultados_Dic3!AF$3:AF$99980,Resultados_Dic3!$F$3:$F$99980,Produccion_UO!$K1182,Resultados_Dic3!$D$3:$D$99980,Produccion_UO!$K$1131,Resultados_Dic3!$E$3:$E$99980,Produccion_UO!$J1182,Resultados_Dic3!$A$3:$A$99980,Produccion_UO!$H1182)*$J$1178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L1182" s="22">
        <f>+SUMIFS(Resultados_Dic3!AG$3:AG$99980,Resultados_Dic3!$F$3:$F$99980,Produccion_UO!$K1182,Resultados_Dic3!$D$3:$D$99980,Produccion_UO!$K$1131,Resultados_Dic3!$E$3:$E$99980,Produccion_UO!$J1182,Resultados_Dic3!$A$3:$A$99980,Produccion_UO!$H1182)*$J$1178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M1182" s="22">
        <f>+SUMIFS(Resultados_Dic3!AH$3:AH$99980,Resultados_Dic3!$F$3:$F$99980,Produccion_UO!$K1182,Resultados_Dic3!$D$3:$D$99980,Produccion_UO!$K$1131,Resultados_Dic3!$E$3:$E$99980,Produccion_UO!$J1182,Resultados_Dic3!$A$3:$A$99980,Produccion_UO!$H1182)*$J$1178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N1182" s="22">
        <f>+SUMIFS(Resultados_Dic3!AI$3:AI$99980,Resultados_Dic3!$F$3:$F$99980,Produccion_UO!$K1182,Resultados_Dic3!$D$3:$D$99980,Produccion_UO!$K$1131,Resultados_Dic3!$E$3:$E$99980,Produccion_UO!$J1182,Resultados_Dic3!$A$3:$A$99980,Produccion_UO!$H1182)*$J$1178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O1182" s="22">
        <f>+SUMIFS(Resultados_Dic3!AJ$3:AJ$99980,Resultados_Dic3!$F$3:$F$99980,Produccion_UO!$K1182,Resultados_Dic3!$D$3:$D$99980,Produccion_UO!$K$1131,Resultados_Dic3!$E$3:$E$99980,Produccion_UO!$J1182,Resultados_Dic3!$A$3:$A$99980,Produccion_UO!$H1182)*$J$1178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P1182" s="22">
        <f>+SUMIFS(Resultados_Dic3!AK$3:AK$99980,Resultados_Dic3!$F$3:$F$99980,Produccion_UO!$K1182,Resultados_Dic3!$D$3:$D$99980,Produccion_UO!$K$1131,Resultados_Dic3!$E$3:$E$99980,Produccion_UO!$J1182,Resultados_Dic3!$A$3:$A$99980,Produccion_UO!$H1182)*$J$1178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Q1182" s="22">
        <f>+SUMIFS(Resultados_Dic3!AL$3:AL$99980,Resultados_Dic3!$F$3:$F$99980,Produccion_UO!$K1182,Resultados_Dic3!$D$3:$D$99980,Produccion_UO!$K$1131,Resultados_Dic3!$E$3:$E$99980,Produccion_UO!$J1182,Resultados_Dic3!$A$3:$A$99980,Produccion_UO!$H1182)*$J$1178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R1182" s="22">
        <f>+SUMIFS(Resultados_Dic3!AM$3:AM$99980,Resultados_Dic3!$F$3:$F$99980,Produccion_UO!$K1182,Resultados_Dic3!$D$3:$D$99980,Produccion_UO!$K$1131,Resultados_Dic3!$E$3:$E$99980,Produccion_UO!$J1182,Resultados_Dic3!$A$3:$A$99980,Produccion_UO!$H1182)*$J$1178</f>
        <v>11.827673799517203</v>
      </c>
    </row>
    <row r="1183" spans="6:44" x14ac:dyDescent="0.25">
      <c r="H1183" s="17" t="str">
        <f t="shared" si="395"/>
        <v>DIC7</v>
      </c>
      <c r="I1183" s="24"/>
      <c r="J1183" s="24" t="s">
        <v>41</v>
      </c>
      <c r="K1183" s="315" t="s">
        <v>271</v>
      </c>
      <c r="L1183" s="316" t="s">
        <v>271</v>
      </c>
      <c r="M1183" s="22">
        <f>+SUMIFS(Resultados_Dic3!H$3:H$99980,Resultados_Dic3!$F$3:$F$99980,Produccion_UO!$K1183,Resultados_Dic3!$D$3:$D$99980,Produccion_UO!$K$1131,Resultados_Dic3!$E$3:$E$99980,Produccion_UO!$J1183,Resultados_Dic3!$A$3:$A$99980,Produccion_UO!$H1183)*$J$1178</f>
        <v>18.773532450215747</v>
      </c>
      <c r="N1183" s="22">
        <f>+SUMIFS(Resultados_Dic3!I$3:I$99980,Resultados_Dic3!$F$3:$F$99980,Produccion_UO!$K1183,Resultados_Dic3!$D$3:$D$99980,Produccion_UO!$K$1131,Resultados_Dic3!$E$3:$E$99980,Produccion_UO!$J1183,Resultados_Dic3!$A$3:$A$99980,Produccion_UO!$H1183)*$J$1178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O1183" s="22">
        <f>+SUMIFS(Resultados_Dic3!J$3:J$99980,Resultados_Dic3!$F$3:$F$99980,Produccion_UO!$K1183,Resultados_Dic3!$D$3:$D$99980,Produccion_UO!$K$1131,Resultados_Dic3!$E$3:$E$99980,Produccion_UO!$J1183,Resultados_Dic3!$A$3:$A$99980,Produccion_UO!$H1183)*$J$1178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P1183" s="22">
        <f>+SUMIFS(Resultados_Dic3!K$3:K$99980,Resultados_Dic3!$F$3:$F$99980,Produccion_UO!$K1183,Resultados_Dic3!$D$3:$D$99980,Produccion_UO!$K$1131,Resultados_Dic3!$E$3:$E$99980,Produccion_UO!$J1183,Resultados_Dic3!$A$3:$A$99980,Produccion_UO!$H1183)*$J$1178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Q1183" s="22">
        <f>+SUMIFS(Resultados_Dic3!L$3:L$99980,Resultados_Dic3!$F$3:$F$99980,Produccion_UO!$K1183,Resultados_Dic3!$D$3:$D$99980,Produccion_UO!$K$1131,Resultados_Dic3!$E$3:$E$99980,Produccion_UO!$J1183,Resultados_Dic3!$A$3:$A$99980,Produccion_UO!$H1183)*$J$1178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R1183" s="22">
        <f>+SUMIFS(Resultados_Dic3!M$3:M$99980,Resultados_Dic3!$F$3:$F$99980,Produccion_UO!$K1183,Resultados_Dic3!$D$3:$D$99980,Produccion_UO!$K$1131,Resultados_Dic3!$E$3:$E$99980,Produccion_UO!$J1183,Resultados_Dic3!$A$3:$A$99980,Produccion_UO!$H1183)*$J$1178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S1183" s="22">
        <f>+SUMIFS(Resultados_Dic3!N$3:N$99980,Resultados_Dic3!$F$3:$F$99980,Produccion_UO!$K1183,Resultados_Dic3!$D$3:$D$99980,Produccion_UO!$K$1131,Resultados_Dic3!$E$3:$E$99980,Produccion_UO!$J1183,Resultados_Dic3!$A$3:$A$99980,Produccion_UO!$H1183)*$J$1178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T1183" s="22">
        <f>+SUMIFS(Resultados_Dic3!O$3:O$99980,Resultados_Dic3!$F$3:$F$99980,Produccion_UO!$K1183,Resultados_Dic3!$D$3:$D$99980,Produccion_UO!$K$1131,Resultados_Dic3!$E$3:$E$99980,Produccion_UO!$J1183,Resultados_Dic3!$A$3:$A$99980,Produccion_UO!$H1183)*$J$1178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U1183" s="22">
        <f>+SUMIFS(Resultados_Dic3!P$3:P$99980,Resultados_Dic3!$F$3:$F$99980,Produccion_UO!$K1183,Resultados_Dic3!$D$3:$D$99980,Produccion_UO!$K$1131,Resultados_Dic3!$E$3:$E$99980,Produccion_UO!$J1183,Resultados_Dic3!$A$3:$A$99980,Produccion_UO!$H1183)*$J$1178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V1183" s="22">
        <f>+SUMIFS(Resultados_Dic3!Q$3:Q$99980,Resultados_Dic3!$F$3:$F$99980,Produccion_UO!$K1183,Resultados_Dic3!$D$3:$D$99980,Produccion_UO!$K$1131,Resultados_Dic3!$E$3:$E$99980,Produccion_UO!$J1183,Resultados_Dic3!$A$3:$A$99980,Produccion_UO!$H1183)*$J$1178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W1183" s="22">
        <f>+SUMIFS(Resultados_Dic3!R$3:R$99980,Resultados_Dic3!$F$3:$F$99980,Produccion_UO!$K1183,Resultados_Dic3!$D$3:$D$99980,Produccion_UO!$K$1131,Resultados_Dic3!$E$3:$E$99980,Produccion_UO!$J1183,Resultados_Dic3!$A$3:$A$99980,Produccion_UO!$H1183)*$J$1178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X1183" s="22">
        <f>+SUMIFS(Resultados_Dic3!S$3:S$99980,Resultados_Dic3!$F$3:$F$99980,Produccion_UO!$K1183,Resultados_Dic3!$D$3:$D$99980,Produccion_UO!$K$1131,Resultados_Dic3!$E$3:$E$99980,Produccion_UO!$J1183,Resultados_Dic3!$A$3:$A$99980,Produccion_UO!$H1183)*$J$1178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Y1183" s="22">
        <f>+SUMIFS(Resultados_Dic3!T$3:T$99980,Resultados_Dic3!$F$3:$F$99980,Produccion_UO!$K1183,Resultados_Dic3!$D$3:$D$99980,Produccion_UO!$K$1131,Resultados_Dic3!$E$3:$E$99980,Produccion_UO!$J1183,Resultados_Dic3!$A$3:$A$99980,Produccion_UO!$H1183)*$J$1178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Z1183" s="22">
        <f>+SUMIFS(Resultados_Dic3!U$3:U$99980,Resultados_Dic3!$F$3:$F$99980,Produccion_UO!$K1183,Resultados_Dic3!$D$3:$D$99980,Produccion_UO!$K$1131,Resultados_Dic3!$E$3:$E$99980,Produccion_UO!$J1183,Resultados_Dic3!$A$3:$A$99980,Produccion_UO!$H1183)*$J$1178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A1183" s="22">
        <f>+SUMIFS(Resultados_Dic3!V$3:V$99980,Resultados_Dic3!$F$3:$F$99980,Produccion_UO!$K1183,Resultados_Dic3!$D$3:$D$99980,Produccion_UO!$K$1131,Resultados_Dic3!$E$3:$E$99980,Produccion_UO!$J1183,Resultados_Dic3!$A$3:$A$99980,Produccion_UO!$H1183)*$J$1178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B1183" s="22">
        <f>+SUMIFS(Resultados_Dic3!W$3:W$99980,Resultados_Dic3!$F$3:$F$99980,Produccion_UO!$K1183,Resultados_Dic3!$D$3:$D$99980,Produccion_UO!$K$1131,Resultados_Dic3!$E$3:$E$99980,Produccion_UO!$J1183,Resultados_Dic3!$A$3:$A$99980,Produccion_UO!$H1183)*$J$1178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C1183" s="22">
        <f>+SUMIFS(Resultados_Dic3!X$3:X$99980,Resultados_Dic3!$F$3:$F$99980,Produccion_UO!$K1183,Resultados_Dic3!$D$3:$D$99980,Produccion_UO!$K$1131,Resultados_Dic3!$E$3:$E$99980,Produccion_UO!$J1183,Resultados_Dic3!$A$3:$A$99980,Produccion_UO!$H1183)*$J$1178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D1183" s="22">
        <f>+SUMIFS(Resultados_Dic3!Y$3:Y$99980,Resultados_Dic3!$F$3:$F$99980,Produccion_UO!$K1183,Resultados_Dic3!$D$3:$D$99980,Produccion_UO!$K$1131,Resultados_Dic3!$E$3:$E$99980,Produccion_UO!$J1183,Resultados_Dic3!$A$3:$A$99980,Produccion_UO!$H1183)*$J$1178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E1183" s="22">
        <f>+SUMIFS(Resultados_Dic3!Z$3:Z$99980,Resultados_Dic3!$F$3:$F$99980,Produccion_UO!$K1183,Resultados_Dic3!$D$3:$D$99980,Produccion_UO!$K$1131,Resultados_Dic3!$E$3:$E$99980,Produccion_UO!$J1183,Resultados_Dic3!$A$3:$A$99980,Produccion_UO!$H1183)*$J$1178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F1183" s="22">
        <f>+SUMIFS(Resultados_Dic3!AA$3:AA$99980,Resultados_Dic3!$F$3:$F$99980,Produccion_UO!$K1183,Resultados_Dic3!$D$3:$D$99980,Produccion_UO!$K$1131,Resultados_Dic3!$E$3:$E$99980,Produccion_UO!$J1183,Resultados_Dic3!$A$3:$A$99980,Produccion_UO!$H1183)*$J$1178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G1183" s="22">
        <f>+SUMIFS(Resultados_Dic3!AB$3:AB$99980,Resultados_Dic3!$F$3:$F$99980,Produccion_UO!$K1183,Resultados_Dic3!$D$3:$D$99980,Produccion_UO!$K$1131,Resultados_Dic3!$E$3:$E$99980,Produccion_UO!$J1183,Resultados_Dic3!$A$3:$A$99980,Produccion_UO!$H1183)*$J$1178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H1183" s="22">
        <f>+SUMIFS(Resultados_Dic3!AC$3:AC$99980,Resultados_Dic3!$F$3:$F$99980,Produccion_UO!$K1183,Resultados_Dic3!$D$3:$D$99980,Produccion_UO!$K$1131,Resultados_Dic3!$E$3:$E$99980,Produccion_UO!$J1183,Resultados_Dic3!$A$3:$A$99980,Produccion_UO!$H1183)*$J$1178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I1183" s="22">
        <f>+SUMIFS(Resultados_Dic3!AD$3:AD$99980,Resultados_Dic3!$F$3:$F$99980,Produccion_UO!$K1183,Resultados_Dic3!$D$3:$D$99980,Produccion_UO!$K$1131,Resultados_Dic3!$E$3:$E$99980,Produccion_UO!$J1183,Resultados_Dic3!$A$3:$A$99980,Produccion_UO!$H1183)*$J$1178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J1183" s="22">
        <f>+SUMIFS(Resultados_Dic3!AE$3:AE$99980,Resultados_Dic3!$F$3:$F$99980,Produccion_UO!$K1183,Resultados_Dic3!$D$3:$D$99980,Produccion_UO!$K$1131,Resultados_Dic3!$E$3:$E$99980,Produccion_UO!$J1183,Resultados_Dic3!$A$3:$A$99980,Produccion_UO!$H1183)*$J$1178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K1183" s="22">
        <f>+SUMIFS(Resultados_Dic3!AF$3:AF$99980,Resultados_Dic3!$F$3:$F$99980,Produccion_UO!$K1183,Resultados_Dic3!$D$3:$D$99980,Produccion_UO!$K$1131,Resultados_Dic3!$E$3:$E$99980,Produccion_UO!$J1183,Resultados_Dic3!$A$3:$A$99980,Produccion_UO!$H1183)*$J$1178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L1183" s="22">
        <f>+SUMIFS(Resultados_Dic3!AG$3:AG$99980,Resultados_Dic3!$F$3:$F$99980,Produccion_UO!$K1183,Resultados_Dic3!$D$3:$D$99980,Produccion_UO!$K$1131,Resultados_Dic3!$E$3:$E$99980,Produccion_UO!$J1183,Resultados_Dic3!$A$3:$A$99980,Produccion_UO!$H1183)*$J$1178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M1183" s="22">
        <f>+SUMIFS(Resultados_Dic3!AH$3:AH$99980,Resultados_Dic3!$F$3:$F$99980,Produccion_UO!$K1183,Resultados_Dic3!$D$3:$D$99980,Produccion_UO!$K$1131,Resultados_Dic3!$E$3:$E$99980,Produccion_UO!$J1183,Resultados_Dic3!$A$3:$A$99980,Produccion_UO!$H1183)*$J$1178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N1183" s="22">
        <f>+SUMIFS(Resultados_Dic3!AI$3:AI$99980,Resultados_Dic3!$F$3:$F$99980,Produccion_UO!$K1183,Resultados_Dic3!$D$3:$D$99980,Produccion_UO!$K$1131,Resultados_Dic3!$E$3:$E$99980,Produccion_UO!$J1183,Resultados_Dic3!$A$3:$A$99980,Produccion_UO!$H1183)*$J$1178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O1183" s="22">
        <f>+SUMIFS(Resultados_Dic3!AJ$3:AJ$99980,Resultados_Dic3!$F$3:$F$99980,Produccion_UO!$K1183,Resultados_Dic3!$D$3:$D$99980,Produccion_UO!$K$1131,Resultados_Dic3!$E$3:$E$99980,Produccion_UO!$J1183,Resultados_Dic3!$A$3:$A$99980,Produccion_UO!$H1183)*$J$1178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P1183" s="22">
        <f>+SUMIFS(Resultados_Dic3!AK$3:AK$99980,Resultados_Dic3!$F$3:$F$99980,Produccion_UO!$K1183,Resultados_Dic3!$D$3:$D$99980,Produccion_UO!$K$1131,Resultados_Dic3!$E$3:$E$99980,Produccion_UO!$J1183,Resultados_Dic3!$A$3:$A$99980,Produccion_UO!$H1183)*$J$1178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Q1183" s="22">
        <f>+SUMIFS(Resultados_Dic3!AL$3:AL$99980,Resultados_Dic3!$F$3:$F$99980,Produccion_UO!$K1183,Resultados_Dic3!$D$3:$D$99980,Produccion_UO!$K$1131,Resultados_Dic3!$E$3:$E$99980,Produccion_UO!$J1183,Resultados_Dic3!$A$3:$A$99980,Produccion_UO!$H1183)*$J$1178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R1183" s="22">
        <f>+SUMIFS(Resultados_Dic3!AM$3:AM$99980,Resultados_Dic3!$F$3:$F$99980,Produccion_UO!$K1183,Resultados_Dic3!$D$3:$D$99980,Produccion_UO!$K$1131,Resultados_Dic3!$E$3:$E$99980,Produccion_UO!$J1183,Resultados_Dic3!$A$3:$A$99980,Produccion_UO!$H1183)*$J$1178</f>
        <v>21.470188072067419</v>
      </c>
    </row>
    <row r="1184" spans="6:44" x14ac:dyDescent="0.25">
      <c r="H1184" s="17" t="str">
        <f t="shared" si="395"/>
        <v>DIC7</v>
      </c>
      <c r="K1184" s="317" t="s">
        <v>820</v>
      </c>
      <c r="L1184" s="313" t="s">
        <v>819</v>
      </c>
      <c r="M1184" s="22">
        <v>0</v>
      </c>
      <c r="N1184" s="22">
        <v>0</v>
      </c>
      <c r="O1184" s="22">
        <v>0</v>
      </c>
      <c r="P1184" s="22">
        <v>0</v>
      </c>
      <c r="Q1184" s="22">
        <v>0</v>
      </c>
      <c r="R1184" s="22">
        <v>0</v>
      </c>
      <c r="S1184" s="22">
        <v>0</v>
      </c>
      <c r="T1184" s="22">
        <v>0</v>
      </c>
      <c r="U1184" s="22">
        <v>0</v>
      </c>
      <c r="V1184" s="22">
        <v>0</v>
      </c>
      <c r="W1184" s="22">
        <v>0</v>
      </c>
      <c r="X1184" s="22">
        <v>0</v>
      </c>
      <c r="Y1184" s="22">
        <v>0</v>
      </c>
      <c r="Z1184" s="22">
        <v>0</v>
      </c>
      <c r="AA1184" s="22">
        <v>0</v>
      </c>
      <c r="AB1184" s="22">
        <v>0</v>
      </c>
      <c r="AC1184" s="22">
        <v>0</v>
      </c>
      <c r="AD1184" s="22">
        <v>0</v>
      </c>
      <c r="AE1184" s="22">
        <v>0</v>
      </c>
      <c r="AF1184" s="22">
        <v>0</v>
      </c>
      <c r="AG1184" s="22">
        <v>0</v>
      </c>
      <c r="AH1184" s="22">
        <v>0</v>
      </c>
      <c r="AI1184" s="22">
        <v>0</v>
      </c>
      <c r="AJ1184" s="22">
        <v>0</v>
      </c>
      <c r="AK1184" s="22">
        <v>0</v>
      </c>
      <c r="AL1184" s="22">
        <v>0</v>
      </c>
      <c r="AM1184" s="22">
        <v>0</v>
      </c>
      <c r="AN1184" s="22">
        <v>0</v>
      </c>
      <c r="AO1184" s="22">
        <v>0</v>
      </c>
      <c r="AP1184" s="22">
        <v>0</v>
      </c>
      <c r="AQ1184" s="22">
        <v>0</v>
      </c>
      <c r="AR1184" s="22">
        <v>0</v>
      </c>
    </row>
    <row r="1185" spans="6:44" x14ac:dyDescent="0.25">
      <c r="H1185" s="17" t="str">
        <f t="shared" si="395"/>
        <v>DIC7</v>
      </c>
      <c r="J1185" s="24" t="s">
        <v>69</v>
      </c>
      <c r="K1185" s="317" t="s">
        <v>248</v>
      </c>
      <c r="L1185" s="313" t="s">
        <v>698</v>
      </c>
      <c r="M1185" s="22">
        <f>+SUMIFS(Resultados_Dic3!H$3:H$99980,Resultados_Dic3!$F$3:$F$99980,Produccion_UO!$K1185,Resultados_Dic3!$D$3:$D$99980,Produccion_UO!$K$1131,Resultados_Dic3!$E$3:$E$99980,Produccion_UO!$J1185,Resultados_Dic3!$A$3:$A$99980,Produccion_UO!$H1185)*$J$1178</f>
        <v>34.395195300002854</v>
      </c>
      <c r="N1185" s="22">
        <f>+SUMIFS(Resultados_Dic3!I$3:I$99980,Resultados_Dic3!$F$3:$F$99980,Produccion_UO!$K1185,Resultados_Dic3!$D$3:$D$99980,Produccion_UO!$K$1131,Resultados_Dic3!$E$3:$E$99980,Produccion_UO!$J1185,Resultados_Dic3!$A$3:$A$99980,Produccion_UO!$H1185)*$J$1178</f>
        <v>34.715295349445832</v>
      </c>
      <c r="O1185" s="22">
        <f>+SUMIFS(Resultados_Dic3!J$3:J$99980,Resultados_Dic3!$F$3:$F$99980,Produccion_UO!$K1185,Resultados_Dic3!$D$3:$D$99980,Produccion_UO!$K$1131,Resultados_Dic3!$E$3:$E$99980,Produccion_UO!$J1185,Resultados_Dic3!$A$3:$A$99980,Produccion_UO!$H1185)*$J$1178</f>
        <v>36.417891919095489</v>
      </c>
      <c r="P1185" s="22">
        <f>+SUMIFS(Resultados_Dic3!K$3:K$99980,Resultados_Dic3!$F$3:$F$99980,Produccion_UO!$K1185,Resultados_Dic3!$D$3:$D$99980,Produccion_UO!$K$1131,Resultados_Dic3!$E$3:$E$99980,Produccion_UO!$J1185,Resultados_Dic3!$A$3:$A$99980,Produccion_UO!$H1185)*$J$1178</f>
        <v>38.161072820329643</v>
      </c>
      <c r="Q1185" s="22">
        <f>+SUMIFS(Resultados_Dic3!L$3:L$99980,Resultados_Dic3!$F$3:$F$99980,Produccion_UO!$K1185,Resultados_Dic3!$D$3:$D$99980,Produccion_UO!$K$1131,Resultados_Dic3!$E$3:$E$99980,Produccion_UO!$J1185,Resultados_Dic3!$A$3:$A$99980,Produccion_UO!$H1185)*$J$1178</f>
        <v>39.944838053148246</v>
      </c>
      <c r="R1185" s="22">
        <f>+SUMIFS(Resultados_Dic3!M$3:M$99980,Resultados_Dic3!$F$3:$F$99980,Produccion_UO!$K1185,Resultados_Dic3!$D$3:$D$99980,Produccion_UO!$K$1131,Resultados_Dic3!$E$3:$E$99980,Produccion_UO!$J1185,Resultados_Dic3!$A$3:$A$99980,Produccion_UO!$H1185)*$J$1178</f>
        <v>41.769187617551296</v>
      </c>
      <c r="S1185" s="22">
        <f>+SUMIFS(Resultados_Dic3!N$3:N$99980,Resultados_Dic3!$F$3:$F$99980,Produccion_UO!$K1185,Resultados_Dic3!$D$3:$D$99980,Produccion_UO!$K$1131,Resultados_Dic3!$E$3:$E$99980,Produccion_UO!$J1185,Resultados_Dic3!$A$3:$A$99980,Produccion_UO!$H1185)*$J$1178</f>
        <v>43.634121513538844</v>
      </c>
      <c r="T1185" s="22">
        <f>+SUMIFS(Resultados_Dic3!O$3:O$99980,Resultados_Dic3!$F$3:$F$99980,Produccion_UO!$K1185,Resultados_Dic3!$D$3:$D$99980,Produccion_UO!$K$1131,Resultados_Dic3!$E$3:$E$99980,Produccion_UO!$J1185,Resultados_Dic3!$A$3:$A$99980,Produccion_UO!$H1185)*$J$1178</f>
        <v>45.463734402011582</v>
      </c>
      <c r="U1185" s="22">
        <f>+SUMIFS(Resultados_Dic3!P$3:P$99980,Resultados_Dic3!$F$3:$F$99980,Produccion_UO!$K1185,Resultados_Dic3!$D$3:$D$99980,Produccion_UO!$K$1131,Resultados_Dic3!$E$3:$E$99980,Produccion_UO!$J1185,Resultados_Dic3!$A$3:$A$99980,Produccion_UO!$H1185)*$J$1178</f>
        <v>47.328969837319086</v>
      </c>
      <c r="V1185" s="22">
        <f>+SUMIFS(Resultados_Dic3!Q$3:Q$99980,Resultados_Dic3!$F$3:$F$99980,Produccion_UO!$K1185,Resultados_Dic3!$D$3:$D$99980,Produccion_UO!$K$1131,Resultados_Dic3!$E$3:$E$99980,Produccion_UO!$J1185,Resultados_Dic3!$A$3:$A$99980,Produccion_UO!$H1185)*$J$1178</f>
        <v>49.22982781946137</v>
      </c>
      <c r="W1185" s="22">
        <f>+SUMIFS(Resultados_Dic3!R$3:R$99980,Resultados_Dic3!$F$3:$F$99980,Produccion_UO!$K1185,Resultados_Dic3!$D$3:$D$99980,Produccion_UO!$K$1131,Resultados_Dic3!$E$3:$E$99980,Produccion_UO!$J1185,Resultados_Dic3!$A$3:$A$99980,Produccion_UO!$H1185)*$J$1178</f>
        <v>51.16630834843842</v>
      </c>
      <c r="X1185" s="22">
        <f>+SUMIFS(Resultados_Dic3!S$3:S$99980,Resultados_Dic3!$F$3:$F$99980,Produccion_UO!$K1185,Resultados_Dic3!$D$3:$D$99980,Produccion_UO!$K$1131,Resultados_Dic3!$E$3:$E$99980,Produccion_UO!$J1185,Resultados_Dic3!$A$3:$A$99980,Produccion_UO!$H1185)*$J$1178</f>
        <v>53.138411424250251</v>
      </c>
      <c r="Y1185" s="22">
        <f>+SUMIFS(Resultados_Dic3!T$3:T$99980,Resultados_Dic3!$F$3:$F$99980,Produccion_UO!$K1185,Resultados_Dic3!$D$3:$D$99980,Produccion_UO!$K$1131,Resultados_Dic3!$E$3:$E$99980,Produccion_UO!$J1185,Resultados_Dic3!$A$3:$A$99980,Produccion_UO!$H1185)*$J$1178</f>
        <v>55.181338874566855</v>
      </c>
      <c r="Z1185" s="22">
        <f>+SUMIFS(Resultados_Dic3!U$3:U$99980,Resultados_Dic3!$F$3:$F$99980,Produccion_UO!$K1185,Resultados_Dic3!$D$3:$D$99980,Produccion_UO!$K$1131,Resultados_Dic3!$E$3:$E$99980,Produccion_UO!$J1185,Resultados_Dic3!$A$3:$A$99980,Produccion_UO!$H1185)*$J$1178</f>
        <v>57.255194770274557</v>
      </c>
      <c r="AA1185" s="22">
        <f>+SUMIFS(Resultados_Dic3!V$3:V$99980,Resultados_Dic3!$F$3:$F$99980,Produccion_UO!$K1185,Resultados_Dic3!$D$3:$D$99980,Produccion_UO!$K$1131,Resultados_Dic3!$E$3:$E$99980,Produccion_UO!$J1185,Resultados_Dic3!$A$3:$A$99980,Produccion_UO!$H1185)*$J$1178</f>
        <v>59.359979111373647</v>
      </c>
      <c r="AB1185" s="22">
        <f>+SUMIFS(Resultados_Dic3!W$3:W$99980,Resultados_Dic3!$F$3:$F$99980,Produccion_UO!$K1185,Resultados_Dic3!$D$3:$D$99980,Produccion_UO!$K$1131,Resultados_Dic3!$E$3:$E$99980,Produccion_UO!$J1185,Resultados_Dic3!$A$3:$A$99980,Produccion_UO!$H1185)*$J$1178</f>
        <v>61.495691897863487</v>
      </c>
      <c r="AC1185" s="22">
        <f>+SUMIFS(Resultados_Dic3!X$3:X$99980,Resultados_Dic3!$F$3:$F$99980,Produccion_UO!$K1185,Resultados_Dic3!$D$3:$D$99980,Produccion_UO!$K$1131,Resultados_Dic3!$E$3:$E$99980,Produccion_UO!$J1185,Resultados_Dic3!$A$3:$A$99980,Produccion_UO!$H1185)*$J$1178</f>
        <v>63.662333129744354</v>
      </c>
      <c r="AD1185" s="22">
        <f>+SUMIFS(Resultados_Dic3!Y$3:Y$99980,Resultados_Dic3!$F$3:$F$99980,Produccion_UO!$K1185,Resultados_Dic3!$D$3:$D$99980,Produccion_UO!$K$1131,Resultados_Dic3!$E$3:$E$99980,Produccion_UO!$J1185,Resultados_Dic3!$A$3:$A$99980,Produccion_UO!$H1185)*$J$1178</f>
        <v>65.960531271670888</v>
      </c>
      <c r="AE1185" s="22">
        <f>+SUMIFS(Resultados_Dic3!Z$3:Z$99980,Resultados_Dic3!$F$3:$F$99980,Produccion_UO!$K1185,Resultados_Dic3!$D$3:$D$99980,Produccion_UO!$K$1131,Resultados_Dic3!$E$3:$E$99980,Produccion_UO!$J1185,Resultados_Dic3!$A$3:$A$99980,Produccion_UO!$H1185)*$J$1178</f>
        <v>68.291476022185392</v>
      </c>
      <c r="AF1185" s="22">
        <f>+SUMIFS(Resultados_Dic3!AA$3:AA$99980,Resultados_Dic3!$F$3:$F$99980,Produccion_UO!$K1185,Resultados_Dic3!$D$3:$D$99980,Produccion_UO!$K$1131,Resultados_Dic3!$E$3:$E$99980,Produccion_UO!$J1185,Resultados_Dic3!$A$3:$A$99980,Produccion_UO!$H1185)*$J$1178</f>
        <v>70.655167381287271</v>
      </c>
      <c r="AG1185" s="22">
        <f>+SUMIFS(Resultados_Dic3!AB$3:AB$99980,Resultados_Dic3!$F$3:$F$99980,Produccion_UO!$K1185,Resultados_Dic3!$D$3:$D$99980,Produccion_UO!$K$1131,Resultados_Dic3!$E$3:$E$99980,Produccion_UO!$J1185,Resultados_Dic3!$A$3:$A$99980,Produccion_UO!$H1185)*$J$1178</f>
        <v>73.051605348976537</v>
      </c>
      <c r="AH1185" s="22">
        <f>+SUMIFS(Resultados_Dic3!AC$3:AC$99980,Resultados_Dic3!$F$3:$F$99980,Produccion_UO!$K1185,Resultados_Dic3!$D$3:$D$99980,Produccion_UO!$K$1131,Resultados_Dic3!$E$3:$E$99980,Produccion_UO!$J1185,Resultados_Dic3!$A$3:$A$99980,Produccion_UO!$H1185)*$J$1178</f>
        <v>75.48078992525376</v>
      </c>
      <c r="AI1185" s="22">
        <f>+SUMIFS(Resultados_Dic3!AD$3:AD$99980,Resultados_Dic3!$F$3:$F$99980,Produccion_UO!$K1185,Resultados_Dic3!$D$3:$D$99980,Produccion_UO!$K$1131,Resultados_Dic3!$E$3:$E$99980,Produccion_UO!$J1185,Resultados_Dic3!$A$3:$A$99980,Produccion_UO!$H1185)*$J$1178</f>
        <v>77.892275381042381</v>
      </c>
      <c r="AJ1185" s="22">
        <f>+SUMIFS(Resultados_Dic3!AE$3:AE$99980,Resultados_Dic3!$F$3:$F$99980,Produccion_UO!$K1185,Resultados_Dic3!$D$3:$D$99980,Produccion_UO!$K$1131,Resultados_Dic3!$E$3:$E$99980,Produccion_UO!$J1185,Resultados_Dic3!$A$3:$A$99980,Produccion_UO!$H1185)*$J$1178</f>
        <v>80.334239497413265</v>
      </c>
      <c r="AK1185" s="22">
        <f>+SUMIFS(Resultados_Dic3!AF$3:AF$99980,Resultados_Dic3!$F$3:$F$99980,Produccion_UO!$K1185,Resultados_Dic3!$D$3:$D$99980,Produccion_UO!$K$1131,Resultados_Dic3!$E$3:$E$99980,Produccion_UO!$J1185,Resultados_Dic3!$A$3:$A$99980,Produccion_UO!$H1185)*$J$1178</f>
        <v>82.806682274366992</v>
      </c>
      <c r="AL1185" s="22">
        <f>+SUMIFS(Resultados_Dic3!AG$3:AG$99980,Resultados_Dic3!$F$3:$F$99980,Produccion_UO!$K1185,Resultados_Dic3!$D$3:$D$99980,Produccion_UO!$K$1131,Resultados_Dic3!$E$3:$E$99980,Produccion_UO!$J1185,Resultados_Dic3!$A$3:$A$99980,Produccion_UO!$H1185)*$J$1178</f>
        <v>85.309603711903577</v>
      </c>
      <c r="AM1185" s="22">
        <f>+SUMIFS(Resultados_Dic3!AH$3:AH$99980,Resultados_Dic3!$F$3:$F$99980,Produccion_UO!$K1185,Resultados_Dic3!$D$3:$D$99980,Produccion_UO!$K$1131,Resultados_Dic3!$E$3:$E$99980,Produccion_UO!$J1185,Resultados_Dic3!$A$3:$A$99980,Produccion_UO!$H1185)*$J$1178</f>
        <v>87.843003810022395</v>
      </c>
      <c r="AN1185" s="22">
        <f>+SUMIFS(Resultados_Dic3!AI$3:AI$99980,Resultados_Dic3!$F$3:$F$99980,Produccion_UO!$K1185,Resultados_Dic3!$D$3:$D$99980,Produccion_UO!$K$1131,Resultados_Dic3!$E$3:$E$99980,Produccion_UO!$J1185,Resultados_Dic3!$A$3:$A$99980,Produccion_UO!$H1185)*$J$1178</f>
        <v>90.265575841420485</v>
      </c>
      <c r="AO1185" s="22">
        <f>+SUMIFS(Resultados_Dic3!AJ$3:AJ$99980,Resultados_Dic3!$F$3:$F$99980,Produccion_UO!$K1185,Resultados_Dic3!$D$3:$D$99980,Produccion_UO!$K$1131,Resultados_Dic3!$E$3:$E$99980,Produccion_UO!$J1185,Resultados_Dic3!$A$3:$A$99980,Produccion_UO!$H1185)*$J$1178</f>
        <v>92.718696484697105</v>
      </c>
      <c r="AP1185" s="22">
        <f>+SUMIFS(Resultados_Dic3!AK$3:AK$99980,Resultados_Dic3!$F$3:$F$99980,Produccion_UO!$K1185,Resultados_Dic3!$D$3:$D$99980,Produccion_UO!$K$1131,Resultados_Dic3!$E$3:$E$99980,Produccion_UO!$J1185,Resultados_Dic3!$A$3:$A$99980,Produccion_UO!$H1185)*$J$1178</f>
        <v>95.202365739852269</v>
      </c>
      <c r="AQ1185" s="22">
        <f>+SUMIFS(Resultados_Dic3!AL$3:AL$99980,Resultados_Dic3!$F$3:$F$99980,Produccion_UO!$K1185,Resultados_Dic3!$D$3:$D$99980,Produccion_UO!$K$1131,Resultados_Dic3!$E$3:$E$99980,Produccion_UO!$J1185,Resultados_Dic3!$A$3:$A$99980,Produccion_UO!$H1185)*$J$1178</f>
        <v>97.716583606885976</v>
      </c>
      <c r="AR1185" s="22">
        <f>+SUMIFS(Resultados_Dic3!AM$3:AM$99980,Resultados_Dic3!$F$3:$F$99980,Produccion_UO!$K1185,Resultados_Dic3!$D$3:$D$99980,Produccion_UO!$K$1131,Resultados_Dic3!$E$3:$E$99980,Produccion_UO!$J1185,Resultados_Dic3!$A$3:$A$99980,Produccion_UO!$H1185)*$J$1178</f>
        <v>100.26135008579821</v>
      </c>
    </row>
    <row r="1187" spans="6:44" s="15" customFormat="1" x14ac:dyDescent="0.25">
      <c r="F1187" s="96"/>
      <c r="H1187" s="12"/>
      <c r="I1187" s="319" t="s">
        <v>513</v>
      </c>
      <c r="J1187" s="115">
        <f>+IF(OR(K1187="OIL",K1187="OIL-eq"),$H$5,IF(K1187="GAS",$H$4,IF(K1187="GSL",$H$8,IF(K1187="DSL",$H$9,IF(K1187="KER",$H$10,IF(K1187="LPG",$H$11,IF(K1187="HFO",$H$12,IF(K1187="AVG",$H$13,IF(K1187="RFG",$H$14,IF(K1187="ELC",$H$15,$H$16))))))))))</f>
        <v>0.67480936635400501</v>
      </c>
      <c r="K1187" s="318" t="s">
        <v>43</v>
      </c>
      <c r="L1187" s="314" t="s">
        <v>43</v>
      </c>
      <c r="M1187" s="135">
        <f>+M1188+M1190-M1189-M1194-M1195+M1193</f>
        <v>0</v>
      </c>
      <c r="N1187" s="135">
        <f>+N1188+N1190-N1189-N1194-N1195+N1193</f>
        <v>3.1974423109204508E-14</v>
      </c>
      <c r="O1187" s="135">
        <f t="shared" ref="O1187:AR1187" si="397">+O1188+O1190-O1189-O1194-O1195+O1193</f>
        <v>3.907985046680551E-14</v>
      </c>
      <c r="P1187" s="135">
        <f t="shared" si="397"/>
        <v>2.8421709430404007E-14</v>
      </c>
      <c r="Q1187" s="135">
        <f t="shared" si="397"/>
        <v>2.8421709430404007E-14</v>
      </c>
      <c r="R1187" s="135">
        <f t="shared" si="397"/>
        <v>1.4210854715202004E-14</v>
      </c>
      <c r="S1187" s="135">
        <f t="shared" si="397"/>
        <v>0</v>
      </c>
      <c r="T1187" s="135">
        <f t="shared" si="397"/>
        <v>-1.7763568394002505E-14</v>
      </c>
      <c r="U1187" s="135">
        <f t="shared" si="397"/>
        <v>1.5210055437364645E-14</v>
      </c>
      <c r="V1187" s="135">
        <f t="shared" si="397"/>
        <v>-1.3183898417423734E-14</v>
      </c>
      <c r="W1187" s="135">
        <f t="shared" si="397"/>
        <v>-1.3516965324811281E-14</v>
      </c>
      <c r="X1187" s="135">
        <f t="shared" si="397"/>
        <v>-7.688294445529209E-15</v>
      </c>
      <c r="Y1187" s="135">
        <f t="shared" si="397"/>
        <v>3.7470027081099033E-15</v>
      </c>
      <c r="Z1187" s="135">
        <f t="shared" si="397"/>
        <v>3.0364599723498031E-14</v>
      </c>
      <c r="AA1187" s="135">
        <f t="shared" si="397"/>
        <v>4.5601543374740316E-14</v>
      </c>
      <c r="AB1187" s="135">
        <f t="shared" si="397"/>
        <v>4.2632564145606011E-14</v>
      </c>
      <c r="AC1187" s="135">
        <f t="shared" si="397"/>
        <v>4.2632564145606011E-14</v>
      </c>
      <c r="AD1187" s="135">
        <f t="shared" si="397"/>
        <v>-2.4868995751603507E-14</v>
      </c>
      <c r="AE1187" s="135">
        <f t="shared" si="397"/>
        <v>-2.4868995751603507E-14</v>
      </c>
      <c r="AF1187" s="135">
        <f t="shared" si="397"/>
        <v>-2.4868995751603507E-14</v>
      </c>
      <c r="AG1187" s="135">
        <f t="shared" si="397"/>
        <v>3.907985046680551E-14</v>
      </c>
      <c r="AH1187" s="135">
        <f t="shared" si="397"/>
        <v>-2.4868995751603507E-14</v>
      </c>
      <c r="AI1187" s="135">
        <f t="shared" si="397"/>
        <v>4.2632564145606011E-14</v>
      </c>
      <c r="AJ1187" s="135">
        <f t="shared" si="397"/>
        <v>3.907985046680551E-14</v>
      </c>
      <c r="AK1187" s="135">
        <f t="shared" si="397"/>
        <v>4.2632564145606011E-14</v>
      </c>
      <c r="AL1187" s="135">
        <f t="shared" si="397"/>
        <v>3.907985046680551E-14</v>
      </c>
      <c r="AM1187" s="135">
        <f t="shared" si="397"/>
        <v>-2.8421709430404007E-14</v>
      </c>
      <c r="AN1187" s="135">
        <f t="shared" si="397"/>
        <v>-2.8421709430404007E-14</v>
      </c>
      <c r="AO1187" s="135">
        <f t="shared" si="397"/>
        <v>4.2632564145606011E-14</v>
      </c>
      <c r="AP1187" s="135">
        <f t="shared" si="397"/>
        <v>3.907985046680551E-14</v>
      </c>
      <c r="AQ1187" s="135">
        <f t="shared" si="397"/>
        <v>4.2632564145606011E-14</v>
      </c>
      <c r="AR1187" s="135">
        <f t="shared" si="397"/>
        <v>-3.1974423109204508E-14</v>
      </c>
    </row>
    <row r="1188" spans="6:44" x14ac:dyDescent="0.25">
      <c r="H1188" s="17" t="str">
        <f t="shared" ref="H1188:H1195" si="398">+$B$1</f>
        <v>DIC7</v>
      </c>
      <c r="I1188" s="24"/>
      <c r="J1188" s="24" t="s">
        <v>43</v>
      </c>
      <c r="K1188" s="315" t="s">
        <v>192</v>
      </c>
      <c r="L1188" s="230" t="s">
        <v>738</v>
      </c>
      <c r="M1188" s="22">
        <f>+SUMIFS(Resultados_Dic3!H$3:H$99980,Resultados_Dic3!$F$3:$F$99980,Produccion_UO!$K1188,Resultados_Dic3!$D$3:$D$99980,Produccion_UO!$K$1131,Resultados_Dic3!$E$3:$E$99980,Produccion_UO!$J1188,Resultados_Dic3!$A$3:$A$99980,Produccion_UO!$H1188)*$J$1187</f>
        <v>0</v>
      </c>
      <c r="N1188" s="22">
        <f>+SUMIFS(Resultados_Dic3!I$3:I$99980,Resultados_Dic3!$F$3:$F$99980,Produccion_UO!$K1188,Resultados_Dic3!$D$3:$D$99980,Produccion_UO!$K$1131,Resultados_Dic3!$E$3:$E$99980,Produccion_UO!$J1188,Resultados_Dic3!$A$3:$A$99980,Produccion_UO!$H1188)*$J$1187</f>
        <v>0</v>
      </c>
      <c r="O1188" s="22">
        <f>+SUMIFS(Resultados_Dic3!J$3:J$99980,Resultados_Dic3!$F$3:$F$99980,Produccion_UO!$K1188,Resultados_Dic3!$D$3:$D$99980,Produccion_UO!$K$1131,Resultados_Dic3!$E$3:$E$99980,Produccion_UO!$J1188,Resultados_Dic3!$A$3:$A$99980,Produccion_UO!$H1188)*$J$1187</f>
        <v>0</v>
      </c>
      <c r="P1188" s="22">
        <f>+SUMIFS(Resultados_Dic3!K$3:K$99980,Resultados_Dic3!$F$3:$F$99980,Produccion_UO!$K1188,Resultados_Dic3!$D$3:$D$99980,Produccion_UO!$K$1131,Resultados_Dic3!$E$3:$E$99980,Produccion_UO!$J1188,Resultados_Dic3!$A$3:$A$99980,Produccion_UO!$H1188)*$J$1187</f>
        <v>0</v>
      </c>
      <c r="Q1188" s="22">
        <f>+SUMIFS(Resultados_Dic3!L$3:L$99980,Resultados_Dic3!$F$3:$F$99980,Produccion_UO!$K1188,Resultados_Dic3!$D$3:$D$99980,Produccion_UO!$K$1131,Resultados_Dic3!$E$3:$E$99980,Produccion_UO!$J1188,Resultados_Dic3!$A$3:$A$99980,Produccion_UO!$H1188)*$J$1187</f>
        <v>0</v>
      </c>
      <c r="R1188" s="22">
        <f>+SUMIFS(Resultados_Dic3!M$3:M$99980,Resultados_Dic3!$F$3:$F$99980,Produccion_UO!$K1188,Resultados_Dic3!$D$3:$D$99980,Produccion_UO!$K$1131,Resultados_Dic3!$E$3:$E$99980,Produccion_UO!$J1188,Resultados_Dic3!$A$3:$A$99980,Produccion_UO!$H1188)*$J$1187</f>
        <v>0</v>
      </c>
      <c r="S1188" s="22">
        <f>+SUMIFS(Resultados_Dic3!N$3:N$99980,Resultados_Dic3!$F$3:$F$99980,Produccion_UO!$K1188,Resultados_Dic3!$D$3:$D$99980,Produccion_UO!$K$1131,Resultados_Dic3!$E$3:$E$99980,Produccion_UO!$J1188,Resultados_Dic3!$A$3:$A$99980,Produccion_UO!$H1188)*$J$1187</f>
        <v>0</v>
      </c>
      <c r="T1188" s="22">
        <f>+SUMIFS(Resultados_Dic3!O$3:O$99980,Resultados_Dic3!$F$3:$F$99980,Produccion_UO!$K1188,Resultados_Dic3!$D$3:$D$99980,Produccion_UO!$K$1131,Resultados_Dic3!$E$3:$E$99980,Produccion_UO!$J1188,Resultados_Dic3!$A$3:$A$99980,Produccion_UO!$H1188)*$J$1187</f>
        <v>0</v>
      </c>
      <c r="U1188" s="22">
        <f>+SUMIFS(Resultados_Dic3!P$3:P$99980,Resultados_Dic3!$F$3:$F$99980,Produccion_UO!$K1188,Resultados_Dic3!$D$3:$D$99980,Produccion_UO!$K$1131,Resultados_Dic3!$E$3:$E$99980,Produccion_UO!$J1188,Resultados_Dic3!$A$3:$A$99980,Produccion_UO!$H1188)*$J$1187</f>
        <v>10.879762288893449</v>
      </c>
      <c r="V1188" s="22">
        <f>+SUMIFS(Resultados_Dic3!Q$3:Q$99980,Resultados_Dic3!$F$3:$F$99980,Produccion_UO!$K1188,Resultados_Dic3!$D$3:$D$99980,Produccion_UO!$K$1131,Resultados_Dic3!$E$3:$E$99980,Produccion_UO!$J1188,Resultados_Dic3!$A$3:$A$99980,Produccion_UO!$H1188)*$J$1187</f>
        <v>11.271619005863217</v>
      </c>
      <c r="W1188" s="22">
        <f>+SUMIFS(Resultados_Dic3!R$3:R$99980,Resultados_Dic3!$F$3:$F$99980,Produccion_UO!$K1188,Resultados_Dic3!$D$3:$D$99980,Produccion_UO!$K$1131,Resultados_Dic3!$E$3:$E$99980,Produccion_UO!$J1188,Resultados_Dic3!$A$3:$A$99980,Produccion_UO!$H1188)*$J$1187</f>
        <v>11.653955274315811</v>
      </c>
      <c r="X1188" s="22">
        <f>+SUMIFS(Resultados_Dic3!S$3:S$99980,Resultados_Dic3!$F$3:$F$99980,Produccion_UO!$K1188,Resultados_Dic3!$D$3:$D$99980,Produccion_UO!$K$1131,Resultados_Dic3!$E$3:$E$99980,Produccion_UO!$J1188,Resultados_Dic3!$A$3:$A$99980,Produccion_UO!$H1188)*$J$1187</f>
        <v>11.988732954863082</v>
      </c>
      <c r="Y1188" s="22">
        <f>+SUMIFS(Resultados_Dic3!T$3:T$99980,Resultados_Dic3!$F$3:$F$99980,Produccion_UO!$K1188,Resultados_Dic3!$D$3:$D$99980,Produccion_UO!$K$1131,Resultados_Dic3!$E$3:$E$99980,Produccion_UO!$J1188,Resultados_Dic3!$A$3:$A$99980,Produccion_UO!$H1188)*$J$1187</f>
        <v>12.24913634230616</v>
      </c>
      <c r="Z1188" s="22">
        <f>+SUMIFS(Resultados_Dic3!U$3:U$99980,Resultados_Dic3!$F$3:$F$99980,Produccion_UO!$K1188,Resultados_Dic3!$D$3:$D$99980,Produccion_UO!$K$1131,Resultados_Dic3!$E$3:$E$99980,Produccion_UO!$J1188,Resultados_Dic3!$A$3:$A$99980,Produccion_UO!$H1188)*$J$1187</f>
        <v>12.531306553203322</v>
      </c>
      <c r="AA1188" s="22">
        <f>+SUMIFS(Resultados_Dic3!V$3:V$99980,Resultados_Dic3!$F$3:$F$99980,Produccion_UO!$K1188,Resultados_Dic3!$D$3:$D$99980,Produccion_UO!$K$1131,Resultados_Dic3!$E$3:$E$99980,Produccion_UO!$J1188,Resultados_Dic3!$A$3:$A$99980,Produccion_UO!$H1188)*$J$1187</f>
        <v>12.892308629004454</v>
      </c>
      <c r="AB1188" s="22">
        <f>+SUMIFS(Resultados_Dic3!W$3:W$99980,Resultados_Dic3!$F$3:$F$99980,Produccion_UO!$K1188,Resultados_Dic3!$D$3:$D$99980,Produccion_UO!$K$1131,Resultados_Dic3!$E$3:$E$99980,Produccion_UO!$J1188,Resultados_Dic3!$A$3:$A$99980,Produccion_UO!$H1188)*$J$1187</f>
        <v>13.145699478626831</v>
      </c>
      <c r="AC1188" s="22">
        <f>+SUMIFS(Resultados_Dic3!X$3:X$99980,Resultados_Dic3!$F$3:$F$99980,Produccion_UO!$K1188,Resultados_Dic3!$D$3:$D$99980,Produccion_UO!$K$1131,Resultados_Dic3!$E$3:$E$99980,Produccion_UO!$J1188,Resultados_Dic3!$A$3:$A$99980,Produccion_UO!$H1188)*$J$1187</f>
        <v>13.393437402173291</v>
      </c>
      <c r="AD1188" s="22">
        <f>+SUMIFS(Resultados_Dic3!Y$3:Y$99980,Resultados_Dic3!$F$3:$F$99980,Produccion_UO!$K1188,Resultados_Dic3!$D$3:$D$99980,Produccion_UO!$K$1131,Resultados_Dic3!$E$3:$E$99980,Produccion_UO!$J1188,Resultados_Dic3!$A$3:$A$99980,Produccion_UO!$H1188)*$J$1187</f>
        <v>13.692891671485661</v>
      </c>
      <c r="AE1188" s="22">
        <f>+SUMIFS(Resultados_Dic3!Z$3:Z$99980,Resultados_Dic3!$F$3:$F$99980,Produccion_UO!$K1188,Resultados_Dic3!$D$3:$D$99980,Produccion_UO!$K$1131,Resultados_Dic3!$E$3:$E$99980,Produccion_UO!$J1188,Resultados_Dic3!$A$3:$A$99980,Produccion_UO!$H1188)*$J$1187</f>
        <v>13.993715371362171</v>
      </c>
      <c r="AF1188" s="22">
        <f>+SUMIFS(Resultados_Dic3!AA$3:AA$99980,Resultados_Dic3!$F$3:$F$99980,Produccion_UO!$K1188,Resultados_Dic3!$D$3:$D$99980,Produccion_UO!$K$1131,Resultados_Dic3!$E$3:$E$99980,Produccion_UO!$J1188,Resultados_Dic3!$A$3:$A$99980,Produccion_UO!$H1188)*$J$1187</f>
        <v>14.295908501802822</v>
      </c>
      <c r="AG1188" s="22">
        <f>+SUMIFS(Resultados_Dic3!AB$3:AB$99980,Resultados_Dic3!$F$3:$F$99980,Produccion_UO!$K1188,Resultados_Dic3!$D$3:$D$99980,Produccion_UO!$K$1131,Resultados_Dic3!$E$3:$E$99980,Produccion_UO!$J1188,Resultados_Dic3!$A$3:$A$99980,Produccion_UO!$H1188)*$J$1187</f>
        <v>14.599471062807613</v>
      </c>
      <c r="AH1188" s="22">
        <f>+SUMIFS(Resultados_Dic3!AC$3:AC$99980,Resultados_Dic3!$F$3:$F$99980,Produccion_UO!$K1188,Resultados_Dic3!$D$3:$D$99980,Produccion_UO!$K$1131,Resultados_Dic3!$E$3:$E$99980,Produccion_UO!$J1188,Resultados_Dic3!$A$3:$A$99980,Produccion_UO!$H1188)*$J$1187</f>
        <v>14.904403054376477</v>
      </c>
      <c r="AI1188" s="22">
        <f>+SUMIFS(Resultados_Dic3!AD$3:AD$99980,Resultados_Dic3!$F$3:$F$99980,Produccion_UO!$K1188,Resultados_Dic3!$D$3:$D$99980,Produccion_UO!$K$1131,Resultados_Dic3!$E$3:$E$99980,Produccion_UO!$J1188,Resultados_Dic3!$A$3:$A$99980,Produccion_UO!$H1188)*$J$1187</f>
        <v>15.309690892677914</v>
      </c>
      <c r="AJ1188" s="22">
        <f>+SUMIFS(Resultados_Dic3!AE$3:AE$99980,Resultados_Dic3!$F$3:$F$99980,Produccion_UO!$K1188,Resultados_Dic3!$D$3:$D$99980,Produccion_UO!$K$1131,Resultados_Dic3!$E$3:$E$99980,Produccion_UO!$J1188,Resultados_Dic3!$A$3:$A$99980,Produccion_UO!$H1188)*$J$1187</f>
        <v>15.715324217321548</v>
      </c>
      <c r="AK1188" s="22">
        <f>+SUMIFS(Resultados_Dic3!AF$3:AF$99980,Resultados_Dic3!$F$3:$F$99980,Produccion_UO!$K1188,Resultados_Dic3!$D$3:$D$99980,Produccion_UO!$K$1131,Resultados_Dic3!$E$3:$E$99980,Produccion_UO!$J1188,Resultados_Dic3!$A$3:$A$99980,Produccion_UO!$H1188)*$J$1187</f>
        <v>16.121303028307445</v>
      </c>
      <c r="AL1188" s="22">
        <f>+SUMIFS(Resultados_Dic3!AG$3:AG$99980,Resultados_Dic3!$F$3:$F$99980,Produccion_UO!$K1188,Resultados_Dic3!$D$3:$D$99980,Produccion_UO!$K$1131,Resultados_Dic3!$E$3:$E$99980,Produccion_UO!$J1188,Resultados_Dic3!$A$3:$A$99980,Produccion_UO!$H1188)*$J$1187</f>
        <v>16.527627325635603</v>
      </c>
      <c r="AM1188" s="22">
        <f>+SUMIFS(Resultados_Dic3!AH$3:AH$99980,Resultados_Dic3!$F$3:$F$99980,Produccion_UO!$K1188,Resultados_Dic3!$D$3:$D$99980,Produccion_UO!$K$1131,Resultados_Dic3!$E$3:$E$99980,Produccion_UO!$J1188,Resultados_Dic3!$A$3:$A$99980,Produccion_UO!$H1188)*$J$1187</f>
        <v>16.934297109305959</v>
      </c>
      <c r="AN1188" s="22">
        <f>+SUMIFS(Resultados_Dic3!AI$3:AI$99980,Resultados_Dic3!$F$3:$F$99980,Produccion_UO!$K1188,Resultados_Dic3!$D$3:$D$99980,Produccion_UO!$K$1131,Resultados_Dic3!$E$3:$E$99980,Produccion_UO!$J1188,Resultados_Dic3!$A$3:$A$99980,Produccion_UO!$H1188)*$J$1187</f>
        <v>17.39965808925508</v>
      </c>
      <c r="AO1188" s="22">
        <f>+SUMIFS(Resultados_Dic3!AJ$3:AJ$99980,Resultados_Dic3!$F$3:$F$99980,Produccion_UO!$K1188,Resultados_Dic3!$D$3:$D$99980,Produccion_UO!$K$1131,Resultados_Dic3!$E$3:$E$99980,Produccion_UO!$J1188,Resultados_Dic3!$A$3:$A$99980,Produccion_UO!$H1188)*$J$1187</f>
        <v>17.864709184533638</v>
      </c>
      <c r="AP1188" s="22">
        <f>+SUMIFS(Resultados_Dic3!AK$3:AK$99980,Resultados_Dic3!$F$3:$F$99980,Produccion_UO!$K1188,Resultados_Dic3!$D$3:$D$99980,Produccion_UO!$K$1131,Resultados_Dic3!$E$3:$E$99980,Produccion_UO!$J1188,Resultados_Dic3!$A$3:$A$99980,Produccion_UO!$H1188)*$J$1187</f>
        <v>18.329450395141642</v>
      </c>
      <c r="AQ1188" s="22">
        <f>+SUMIFS(Resultados_Dic3!AL$3:AL$99980,Resultados_Dic3!$F$3:$F$99980,Produccion_UO!$K1188,Resultados_Dic3!$D$3:$D$99980,Produccion_UO!$K$1131,Resultados_Dic3!$E$3:$E$99980,Produccion_UO!$J1188,Resultados_Dic3!$A$3:$A$99980,Produccion_UO!$H1188)*$J$1187</f>
        <v>18.793881721079089</v>
      </c>
      <c r="AR1188" s="22">
        <f>+SUMIFS(Resultados_Dic3!AM$3:AM$99980,Resultados_Dic3!$F$3:$F$99980,Produccion_UO!$K1188,Resultados_Dic3!$D$3:$D$99980,Produccion_UO!$K$1131,Resultados_Dic3!$E$3:$E$99980,Produccion_UO!$J1188,Resultados_Dic3!$A$3:$A$99980,Produccion_UO!$H1188)*$J$1187</f>
        <v>19.258003162345975</v>
      </c>
    </row>
    <row r="1189" spans="6:44" x14ac:dyDescent="0.25">
      <c r="H1189" s="17" t="str">
        <f t="shared" si="398"/>
        <v>DIC7</v>
      </c>
      <c r="I1189" s="24"/>
      <c r="J1189" s="24" t="s">
        <v>43</v>
      </c>
      <c r="K1189" s="315" t="s">
        <v>191</v>
      </c>
      <c r="L1189" s="230" t="s">
        <v>739</v>
      </c>
      <c r="M1189" s="22">
        <f>+SUMIFS(Resultados_Dic3!H$3:H$99980,Resultados_Dic3!$F$3:$F$99980,Produccion_UO!$K1189,Resultados_Dic3!$D$3:$D$99980,Produccion_UO!$L$1131,Resultados_Dic3!$E$3:$E$99980,Produccion_UO!$J1189,Resultados_Dic3!$A$3:$A$99980,Produccion_UO!$H1189)*$J$1187</f>
        <v>4.2040249193238681</v>
      </c>
      <c r="N1189" s="22">
        <f>+SUMIFS(Resultados_Dic3!I$3:I$99980,Resultados_Dic3!$F$3:$F$99980,Produccion_UO!$K1189,Resultados_Dic3!$D$3:$D$99980,Produccion_UO!$L$1131,Resultados_Dic3!$E$3:$E$99980,Produccion_UO!$J1189,Resultados_Dic3!$A$3:$A$99980,Produccion_UO!$H1189)*$J$1187</f>
        <v>5.2972825083129491</v>
      </c>
      <c r="O1189" s="22">
        <f>+SUMIFS(Resultados_Dic3!J$3:J$99980,Resultados_Dic3!$F$3:$F$99980,Produccion_UO!$K1189,Resultados_Dic3!$D$3:$D$99980,Produccion_UO!$L$1131,Resultados_Dic3!$E$3:$E$99980,Produccion_UO!$J1189,Resultados_Dic3!$A$3:$A$99980,Produccion_UO!$H1189)*$J$1187</f>
        <v>4.9130970909530065</v>
      </c>
      <c r="P1189" s="22">
        <f>+SUMIFS(Resultados_Dic3!K$3:K$99980,Resultados_Dic3!$F$3:$F$99980,Produccion_UO!$K1189,Resultados_Dic3!$D$3:$D$99980,Produccion_UO!$L$1131,Resultados_Dic3!$E$3:$E$99980,Produccion_UO!$J1189,Resultados_Dic3!$A$3:$A$99980,Produccion_UO!$H1189)*$J$1187</f>
        <v>5.062254558573291</v>
      </c>
      <c r="Q1189" s="22">
        <f>+SUMIFS(Resultados_Dic3!L$3:L$99980,Resultados_Dic3!$F$3:$F$99980,Produccion_UO!$K1189,Resultados_Dic3!$D$3:$D$99980,Produccion_UO!$L$1131,Resultados_Dic3!$E$3:$E$99980,Produccion_UO!$J1189,Resultados_Dic3!$A$3:$A$99980,Produccion_UO!$H1189)*$J$1187</f>
        <v>5.3744968472490253</v>
      </c>
      <c r="R1189" s="22">
        <f>+SUMIFS(Resultados_Dic3!M$3:M$99980,Resultados_Dic3!$F$3:$F$99980,Produccion_UO!$K1189,Resultados_Dic3!$D$3:$D$99980,Produccion_UO!$L$1131,Resultados_Dic3!$E$3:$E$99980,Produccion_UO!$J1189,Resultados_Dic3!$A$3:$A$99980,Produccion_UO!$H1189)*$J$1187</f>
        <v>4.9998536357726975</v>
      </c>
      <c r="S1189" s="22">
        <f>+SUMIFS(Resultados_Dic3!N$3:N$99980,Resultados_Dic3!$F$3:$F$99980,Produccion_UO!$K1189,Resultados_Dic3!$D$3:$D$99980,Produccion_UO!$L$1131,Resultados_Dic3!$E$3:$E$99980,Produccion_UO!$J1189,Resultados_Dic3!$A$3:$A$99980,Produccion_UO!$H1189)*$J$1187</f>
        <v>4.6131374115613744</v>
      </c>
      <c r="T1189" s="22">
        <f>+SUMIFS(Resultados_Dic3!O$3:O$99980,Resultados_Dic3!$F$3:$F$99980,Produccion_UO!$K1189,Resultados_Dic3!$D$3:$D$99980,Produccion_UO!$L$1131,Resultados_Dic3!$E$3:$E$99980,Produccion_UO!$J1189,Resultados_Dic3!$A$3:$A$99980,Produccion_UO!$H1189)*$J$1187</f>
        <v>4.2580054784954786</v>
      </c>
      <c r="U1189" s="22">
        <f>+SUMIFS(Resultados_Dic3!P$3:P$99980,Resultados_Dic3!$F$3:$F$99980,Produccion_UO!$K1189,Resultados_Dic3!$D$3:$D$99980,Produccion_UO!$L$1131,Resultados_Dic3!$E$3:$E$99980,Produccion_UO!$J1189,Resultados_Dic3!$A$3:$A$99980,Produccion_UO!$H1189)*$J$1187</f>
        <v>0</v>
      </c>
      <c r="V1189" s="22">
        <f>+SUMIFS(Resultados_Dic3!Q$3:Q$99980,Resultados_Dic3!$F$3:$F$99980,Produccion_UO!$K1189,Resultados_Dic3!$D$3:$D$99980,Produccion_UO!$L$1131,Resultados_Dic3!$E$3:$E$99980,Produccion_UO!$J1189,Resultados_Dic3!$A$3:$A$99980,Produccion_UO!$H1189)*$J$1187</f>
        <v>0</v>
      </c>
      <c r="W1189" s="22">
        <f>+SUMIFS(Resultados_Dic3!R$3:R$99980,Resultados_Dic3!$F$3:$F$99980,Produccion_UO!$K1189,Resultados_Dic3!$D$3:$D$99980,Produccion_UO!$L$1131,Resultados_Dic3!$E$3:$E$99980,Produccion_UO!$J1189,Resultados_Dic3!$A$3:$A$99980,Produccion_UO!$H1189)*$J$1187</f>
        <v>0</v>
      </c>
      <c r="X1189" s="22">
        <f>+SUMIFS(Resultados_Dic3!S$3:S$99980,Resultados_Dic3!$F$3:$F$99980,Produccion_UO!$K1189,Resultados_Dic3!$D$3:$D$99980,Produccion_UO!$L$1131,Resultados_Dic3!$E$3:$E$99980,Produccion_UO!$J1189,Resultados_Dic3!$A$3:$A$99980,Produccion_UO!$H1189)*$J$1187</f>
        <v>0</v>
      </c>
      <c r="Y1189" s="22">
        <f>+SUMIFS(Resultados_Dic3!T$3:T$99980,Resultados_Dic3!$F$3:$F$99980,Produccion_UO!$K1189,Resultados_Dic3!$D$3:$D$99980,Produccion_UO!$L$1131,Resultados_Dic3!$E$3:$E$99980,Produccion_UO!$J1189,Resultados_Dic3!$A$3:$A$99980,Produccion_UO!$H1189)*$J$1187</f>
        <v>0</v>
      </c>
      <c r="Z1189" s="22">
        <f>+SUMIFS(Resultados_Dic3!U$3:U$99980,Resultados_Dic3!$F$3:$F$99980,Produccion_UO!$K1189,Resultados_Dic3!$D$3:$D$99980,Produccion_UO!$L$1131,Resultados_Dic3!$E$3:$E$99980,Produccion_UO!$J1189,Resultados_Dic3!$A$3:$A$99980,Produccion_UO!$H1189)*$J$1187</f>
        <v>0</v>
      </c>
      <c r="AA1189" s="22">
        <f>+SUMIFS(Resultados_Dic3!V$3:V$99980,Resultados_Dic3!$F$3:$F$99980,Produccion_UO!$K1189,Resultados_Dic3!$D$3:$D$99980,Produccion_UO!$L$1131,Resultados_Dic3!$E$3:$E$99980,Produccion_UO!$J1189,Resultados_Dic3!$A$3:$A$99980,Produccion_UO!$H1189)*$J$1187</f>
        <v>0</v>
      </c>
      <c r="AB1189" s="22">
        <f>+SUMIFS(Resultados_Dic3!W$3:W$99980,Resultados_Dic3!$F$3:$F$99980,Produccion_UO!$K1189,Resultados_Dic3!$D$3:$D$99980,Produccion_UO!$L$1131,Resultados_Dic3!$E$3:$E$99980,Produccion_UO!$J1189,Resultados_Dic3!$A$3:$A$99980,Produccion_UO!$H1189)*$J$1187</f>
        <v>0</v>
      </c>
      <c r="AC1189" s="22">
        <f>+SUMIFS(Resultados_Dic3!X$3:X$99980,Resultados_Dic3!$F$3:$F$99980,Produccion_UO!$K1189,Resultados_Dic3!$D$3:$D$99980,Produccion_UO!$L$1131,Resultados_Dic3!$E$3:$E$99980,Produccion_UO!$J1189,Resultados_Dic3!$A$3:$A$99980,Produccion_UO!$H1189)*$J$1187</f>
        <v>0</v>
      </c>
      <c r="AD1189" s="22">
        <f>+SUMIFS(Resultados_Dic3!Y$3:Y$99980,Resultados_Dic3!$F$3:$F$99980,Produccion_UO!$K1189,Resultados_Dic3!$D$3:$D$99980,Produccion_UO!$L$1131,Resultados_Dic3!$E$3:$E$99980,Produccion_UO!$J1189,Resultados_Dic3!$A$3:$A$99980,Produccion_UO!$H1189)*$J$1187</f>
        <v>0</v>
      </c>
      <c r="AE1189" s="22">
        <f>+SUMIFS(Resultados_Dic3!Z$3:Z$99980,Resultados_Dic3!$F$3:$F$99980,Produccion_UO!$K1189,Resultados_Dic3!$D$3:$D$99980,Produccion_UO!$L$1131,Resultados_Dic3!$E$3:$E$99980,Produccion_UO!$J1189,Resultados_Dic3!$A$3:$A$99980,Produccion_UO!$H1189)*$J$1187</f>
        <v>0</v>
      </c>
      <c r="AF1189" s="22">
        <f>+SUMIFS(Resultados_Dic3!AA$3:AA$99980,Resultados_Dic3!$F$3:$F$99980,Produccion_UO!$K1189,Resultados_Dic3!$D$3:$D$99980,Produccion_UO!$L$1131,Resultados_Dic3!$E$3:$E$99980,Produccion_UO!$J1189,Resultados_Dic3!$A$3:$A$99980,Produccion_UO!$H1189)*$J$1187</f>
        <v>0</v>
      </c>
      <c r="AG1189" s="22">
        <f>+SUMIFS(Resultados_Dic3!AB$3:AB$99980,Resultados_Dic3!$F$3:$F$99980,Produccion_UO!$K1189,Resultados_Dic3!$D$3:$D$99980,Produccion_UO!$L$1131,Resultados_Dic3!$E$3:$E$99980,Produccion_UO!$J1189,Resultados_Dic3!$A$3:$A$99980,Produccion_UO!$H1189)*$J$1187</f>
        <v>0</v>
      </c>
      <c r="AH1189" s="22">
        <f>+SUMIFS(Resultados_Dic3!AC$3:AC$99980,Resultados_Dic3!$F$3:$F$99980,Produccion_UO!$K1189,Resultados_Dic3!$D$3:$D$99980,Produccion_UO!$L$1131,Resultados_Dic3!$E$3:$E$99980,Produccion_UO!$J1189,Resultados_Dic3!$A$3:$A$99980,Produccion_UO!$H1189)*$J$1187</f>
        <v>0</v>
      </c>
      <c r="AI1189" s="22">
        <f>+SUMIFS(Resultados_Dic3!AD$3:AD$99980,Resultados_Dic3!$F$3:$F$99980,Produccion_UO!$K1189,Resultados_Dic3!$D$3:$D$99980,Produccion_UO!$L$1131,Resultados_Dic3!$E$3:$E$99980,Produccion_UO!$J1189,Resultados_Dic3!$A$3:$A$99980,Produccion_UO!$H1189)*$J$1187</f>
        <v>0</v>
      </c>
      <c r="AJ1189" s="22">
        <f>+SUMIFS(Resultados_Dic3!AE$3:AE$99980,Resultados_Dic3!$F$3:$F$99980,Produccion_UO!$K1189,Resultados_Dic3!$D$3:$D$99980,Produccion_UO!$L$1131,Resultados_Dic3!$E$3:$E$99980,Produccion_UO!$J1189,Resultados_Dic3!$A$3:$A$99980,Produccion_UO!$H1189)*$J$1187</f>
        <v>0</v>
      </c>
      <c r="AK1189" s="22">
        <f>+SUMIFS(Resultados_Dic3!AF$3:AF$99980,Resultados_Dic3!$F$3:$F$99980,Produccion_UO!$K1189,Resultados_Dic3!$D$3:$D$99980,Produccion_UO!$L$1131,Resultados_Dic3!$E$3:$E$99980,Produccion_UO!$J1189,Resultados_Dic3!$A$3:$A$99980,Produccion_UO!$H1189)*$J$1187</f>
        <v>0</v>
      </c>
      <c r="AL1189" s="22">
        <f>+SUMIFS(Resultados_Dic3!AG$3:AG$99980,Resultados_Dic3!$F$3:$F$99980,Produccion_UO!$K1189,Resultados_Dic3!$D$3:$D$99980,Produccion_UO!$L$1131,Resultados_Dic3!$E$3:$E$99980,Produccion_UO!$J1189,Resultados_Dic3!$A$3:$A$99980,Produccion_UO!$H1189)*$J$1187</f>
        <v>0</v>
      </c>
      <c r="AM1189" s="22">
        <f>+SUMIFS(Resultados_Dic3!AH$3:AH$99980,Resultados_Dic3!$F$3:$F$99980,Produccion_UO!$K1189,Resultados_Dic3!$D$3:$D$99980,Produccion_UO!$L$1131,Resultados_Dic3!$E$3:$E$99980,Produccion_UO!$J1189,Resultados_Dic3!$A$3:$A$99980,Produccion_UO!$H1189)*$J$1187</f>
        <v>0</v>
      </c>
      <c r="AN1189" s="22">
        <f>+SUMIFS(Resultados_Dic3!AI$3:AI$99980,Resultados_Dic3!$F$3:$F$99980,Produccion_UO!$K1189,Resultados_Dic3!$D$3:$D$99980,Produccion_UO!$L$1131,Resultados_Dic3!$E$3:$E$99980,Produccion_UO!$J1189,Resultados_Dic3!$A$3:$A$99980,Produccion_UO!$H1189)*$J$1187</f>
        <v>0</v>
      </c>
      <c r="AO1189" s="22">
        <f>+SUMIFS(Resultados_Dic3!AJ$3:AJ$99980,Resultados_Dic3!$F$3:$F$99980,Produccion_UO!$K1189,Resultados_Dic3!$D$3:$D$99980,Produccion_UO!$L$1131,Resultados_Dic3!$E$3:$E$99980,Produccion_UO!$J1189,Resultados_Dic3!$A$3:$A$99980,Produccion_UO!$H1189)*$J$1187</f>
        <v>0</v>
      </c>
      <c r="AP1189" s="22">
        <f>+SUMIFS(Resultados_Dic3!AK$3:AK$99980,Resultados_Dic3!$F$3:$F$99980,Produccion_UO!$K1189,Resultados_Dic3!$D$3:$D$99980,Produccion_UO!$L$1131,Resultados_Dic3!$E$3:$E$99980,Produccion_UO!$J1189,Resultados_Dic3!$A$3:$A$99980,Produccion_UO!$H1189)*$J$1187</f>
        <v>0</v>
      </c>
      <c r="AQ1189" s="22">
        <f>+SUMIFS(Resultados_Dic3!AL$3:AL$99980,Resultados_Dic3!$F$3:$F$99980,Produccion_UO!$K1189,Resultados_Dic3!$D$3:$D$99980,Produccion_UO!$L$1131,Resultados_Dic3!$E$3:$E$99980,Produccion_UO!$J1189,Resultados_Dic3!$A$3:$A$99980,Produccion_UO!$H1189)*$J$1187</f>
        <v>0</v>
      </c>
      <c r="AR1189" s="22">
        <f>+SUMIFS(Resultados_Dic3!AM$3:AM$99980,Resultados_Dic3!$F$3:$F$99980,Produccion_UO!$K1189,Resultados_Dic3!$D$3:$D$99980,Produccion_UO!$L$1131,Resultados_Dic3!$E$3:$E$99980,Produccion_UO!$J1189,Resultados_Dic3!$A$3:$A$99980,Produccion_UO!$H1189)*$J$1187</f>
        <v>0</v>
      </c>
    </row>
    <row r="1190" spans="6:44" x14ac:dyDescent="0.25">
      <c r="H1190" s="17" t="str">
        <f t="shared" si="398"/>
        <v>DIC7</v>
      </c>
      <c r="I1190" s="24"/>
      <c r="J1190" s="24"/>
      <c r="K1190" s="315"/>
      <c r="L1190" s="305" t="s">
        <v>697</v>
      </c>
      <c r="M1190" s="22">
        <f>+SUM(M1191:M1192)</f>
        <v>7.4029485627424449</v>
      </c>
      <c r="N1190" s="22">
        <f t="shared" ref="N1190:AR1190" si="399">+SUM(N1191:N1192)</f>
        <v>8.1212397015449493</v>
      </c>
      <c r="O1190" s="22">
        <f t="shared" si="399"/>
        <v>8.1212397015449493</v>
      </c>
      <c r="P1190" s="22">
        <f t="shared" si="399"/>
        <v>8.1212397015449493</v>
      </c>
      <c r="Q1190" s="22">
        <f t="shared" si="399"/>
        <v>8.1212397015449493</v>
      </c>
      <c r="R1190" s="22">
        <f t="shared" si="399"/>
        <v>8.1212397015449493</v>
      </c>
      <c r="S1190" s="22">
        <f t="shared" si="399"/>
        <v>8.1212397015449493</v>
      </c>
      <c r="T1190" s="22">
        <f t="shared" si="399"/>
        <v>8.1212397015449493</v>
      </c>
      <c r="U1190" s="22">
        <f t="shared" si="399"/>
        <v>8.1212397015449493</v>
      </c>
      <c r="V1190" s="22">
        <f t="shared" si="399"/>
        <v>8.1212397015449493</v>
      </c>
      <c r="W1190" s="22">
        <f t="shared" si="399"/>
        <v>8.1212397015449493</v>
      </c>
      <c r="X1190" s="22">
        <f t="shared" si="399"/>
        <v>8.1212397015449493</v>
      </c>
      <c r="Y1190" s="22">
        <f t="shared" si="399"/>
        <v>8.1212397015449493</v>
      </c>
      <c r="Z1190" s="22">
        <f t="shared" si="399"/>
        <v>8.1212397015449493</v>
      </c>
      <c r="AA1190" s="22">
        <f t="shared" si="399"/>
        <v>8.1212397015449493</v>
      </c>
      <c r="AB1190" s="22">
        <f t="shared" si="399"/>
        <v>8.1212397015449493</v>
      </c>
      <c r="AC1190" s="22">
        <f t="shared" si="399"/>
        <v>8.1212397015449493</v>
      </c>
      <c r="AD1190" s="22">
        <f t="shared" si="399"/>
        <v>8.1212397015449493</v>
      </c>
      <c r="AE1190" s="22">
        <f t="shared" si="399"/>
        <v>8.1212397015449493</v>
      </c>
      <c r="AF1190" s="22">
        <f t="shared" si="399"/>
        <v>8.1212397015449493</v>
      </c>
      <c r="AG1190" s="22">
        <f t="shared" si="399"/>
        <v>8.1212397015449493</v>
      </c>
      <c r="AH1190" s="22">
        <f t="shared" si="399"/>
        <v>8.1212397015449493</v>
      </c>
      <c r="AI1190" s="22">
        <f t="shared" si="399"/>
        <v>8.1212397015449493</v>
      </c>
      <c r="AJ1190" s="22">
        <f t="shared" si="399"/>
        <v>8.1212397015449493</v>
      </c>
      <c r="AK1190" s="22">
        <f t="shared" si="399"/>
        <v>8.1212397015449493</v>
      </c>
      <c r="AL1190" s="22">
        <f t="shared" si="399"/>
        <v>8.1212397015449493</v>
      </c>
      <c r="AM1190" s="22">
        <f t="shared" si="399"/>
        <v>8.1212397015449493</v>
      </c>
      <c r="AN1190" s="22">
        <f t="shared" si="399"/>
        <v>8.1212397015449493</v>
      </c>
      <c r="AO1190" s="22">
        <f t="shared" si="399"/>
        <v>8.1212397015449493</v>
      </c>
      <c r="AP1190" s="22">
        <f t="shared" si="399"/>
        <v>8.1212397015449493</v>
      </c>
      <c r="AQ1190" s="22">
        <f t="shared" si="399"/>
        <v>8.1212397015449493</v>
      </c>
      <c r="AR1190" s="22">
        <f t="shared" si="399"/>
        <v>8.1212397015449493</v>
      </c>
    </row>
    <row r="1191" spans="6:44" x14ac:dyDescent="0.25">
      <c r="H1191" s="17" t="str">
        <f t="shared" si="398"/>
        <v>DIC7</v>
      </c>
      <c r="I1191" s="24"/>
      <c r="J1191" s="24" t="s">
        <v>43</v>
      </c>
      <c r="K1191" s="315" t="s">
        <v>270</v>
      </c>
      <c r="L1191" s="316" t="s">
        <v>270</v>
      </c>
      <c r="M1191" s="22">
        <f>+SUMIFS(Resultados_Dic3!H$3:H$99980,Resultados_Dic3!$F$3:$F$99980,Produccion_UO!$K1191,Resultados_Dic3!$D$3:$D$99980,Produccion_UO!$K$1131,Resultados_Dic3!$E$3:$E$99980,Produccion_UO!$J1191,Resultados_Dic3!$A$3:$A$99980,Produccion_UO!$H1191)*$J$1187</f>
        <v>4.3611682203739184</v>
      </c>
      <c r="N1191" s="22">
        <f>+SUMIFS(Resultados_Dic3!I$3:I$99980,Resultados_Dic3!$F$3:$F$99980,Produccion_UO!$K1191,Resultados_Dic3!$D$3:$D$99980,Produccion_UO!$K$1131,Resultados_Dic3!$E$3:$E$99980,Produccion_UO!$J1191,Resultados_Dic3!$A$3:$A$99980,Produccion_UO!$H1191)*$J$1187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O1191" s="22">
        <f>+SUMIFS(Resultados_Dic3!J$3:J$99980,Resultados_Dic3!$F$3:$F$99980,Produccion_UO!$K1191,Resultados_Dic3!$D$3:$D$99980,Produccion_UO!$K$1131,Resultados_Dic3!$E$3:$E$99980,Produccion_UO!$J1191,Resultados_Dic3!$A$3:$A$99980,Produccion_UO!$H1191)*$J$1187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P1191" s="22">
        <f>+SUMIFS(Resultados_Dic3!K$3:K$99980,Resultados_Dic3!$F$3:$F$99980,Produccion_UO!$K1191,Resultados_Dic3!$D$3:$D$99980,Produccion_UO!$K$1131,Resultados_Dic3!$E$3:$E$99980,Produccion_UO!$J1191,Resultados_Dic3!$A$3:$A$99980,Produccion_UO!$H1191)*$J$1187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Q1191" s="22">
        <f>+SUMIFS(Resultados_Dic3!L$3:L$99980,Resultados_Dic3!$F$3:$F$99980,Produccion_UO!$K1191,Resultados_Dic3!$D$3:$D$99980,Produccion_UO!$K$1131,Resultados_Dic3!$E$3:$E$99980,Produccion_UO!$J1191,Resultados_Dic3!$A$3:$A$99980,Produccion_UO!$H1191)*$J$1187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R1191" s="22">
        <f>+SUMIFS(Resultados_Dic3!M$3:M$99980,Resultados_Dic3!$F$3:$F$99980,Produccion_UO!$K1191,Resultados_Dic3!$D$3:$D$99980,Produccion_UO!$K$1131,Resultados_Dic3!$E$3:$E$99980,Produccion_UO!$J1191,Resultados_Dic3!$A$3:$A$99980,Produccion_UO!$H1191)*$J$1187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S1191" s="22">
        <f>+SUMIFS(Resultados_Dic3!N$3:N$99980,Resultados_Dic3!$F$3:$F$99980,Produccion_UO!$K1191,Resultados_Dic3!$D$3:$D$99980,Produccion_UO!$K$1131,Resultados_Dic3!$E$3:$E$99980,Produccion_UO!$J1191,Resultados_Dic3!$A$3:$A$99980,Produccion_UO!$H1191)*$J$1187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T1191" s="22">
        <f>+SUMIFS(Resultados_Dic3!O$3:O$99980,Resultados_Dic3!$F$3:$F$99980,Produccion_UO!$K1191,Resultados_Dic3!$D$3:$D$99980,Produccion_UO!$K$1131,Resultados_Dic3!$E$3:$E$99980,Produccion_UO!$J1191,Resultados_Dic3!$A$3:$A$99980,Produccion_UO!$H1191)*$J$1187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U1191" s="22">
        <f>+SUMIFS(Resultados_Dic3!P$3:P$99980,Resultados_Dic3!$F$3:$F$99980,Produccion_UO!$K1191,Resultados_Dic3!$D$3:$D$99980,Produccion_UO!$K$1131,Resultados_Dic3!$E$3:$E$99980,Produccion_UO!$J1191,Resultados_Dic3!$A$3:$A$99980,Produccion_UO!$H1191)*$J$1187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V1191" s="22">
        <f>+SUMIFS(Resultados_Dic3!Q$3:Q$99980,Resultados_Dic3!$F$3:$F$99980,Produccion_UO!$K1191,Resultados_Dic3!$D$3:$D$99980,Produccion_UO!$K$1131,Resultados_Dic3!$E$3:$E$99980,Produccion_UO!$J1191,Resultados_Dic3!$A$3:$A$99980,Produccion_UO!$H1191)*$J$1187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W1191" s="22">
        <f>+SUMIFS(Resultados_Dic3!R$3:R$99980,Resultados_Dic3!$F$3:$F$99980,Produccion_UO!$K1191,Resultados_Dic3!$D$3:$D$99980,Produccion_UO!$K$1131,Resultados_Dic3!$E$3:$E$99980,Produccion_UO!$J1191,Resultados_Dic3!$A$3:$A$99980,Produccion_UO!$H1191)*$J$1187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X1191" s="22">
        <f>+SUMIFS(Resultados_Dic3!S$3:S$99980,Resultados_Dic3!$F$3:$F$99980,Produccion_UO!$K1191,Resultados_Dic3!$D$3:$D$99980,Produccion_UO!$K$1131,Resultados_Dic3!$E$3:$E$99980,Produccion_UO!$J1191,Resultados_Dic3!$A$3:$A$99980,Produccion_UO!$H1191)*$J$1187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Y1191" s="22">
        <f>+SUMIFS(Resultados_Dic3!T$3:T$99980,Resultados_Dic3!$F$3:$F$99980,Produccion_UO!$K1191,Resultados_Dic3!$D$3:$D$99980,Produccion_UO!$K$1131,Resultados_Dic3!$E$3:$E$99980,Produccion_UO!$J1191,Resultados_Dic3!$A$3:$A$99980,Produccion_UO!$H1191)*$J$1187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Z1191" s="22">
        <f>+SUMIFS(Resultados_Dic3!U$3:U$99980,Resultados_Dic3!$F$3:$F$99980,Produccion_UO!$K1191,Resultados_Dic3!$D$3:$D$99980,Produccion_UO!$K$1131,Resultados_Dic3!$E$3:$E$99980,Produccion_UO!$J1191,Resultados_Dic3!$A$3:$A$99980,Produccion_UO!$H1191)*$J$1187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A1191" s="22">
        <f>+SUMIFS(Resultados_Dic3!V$3:V$99980,Resultados_Dic3!$F$3:$F$99980,Produccion_UO!$K1191,Resultados_Dic3!$D$3:$D$99980,Produccion_UO!$K$1131,Resultados_Dic3!$E$3:$E$99980,Produccion_UO!$J1191,Resultados_Dic3!$A$3:$A$99980,Produccion_UO!$H1191)*$J$1187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B1191" s="22">
        <f>+SUMIFS(Resultados_Dic3!W$3:W$99980,Resultados_Dic3!$F$3:$F$99980,Produccion_UO!$K1191,Resultados_Dic3!$D$3:$D$99980,Produccion_UO!$K$1131,Resultados_Dic3!$E$3:$E$99980,Produccion_UO!$J1191,Resultados_Dic3!$A$3:$A$99980,Produccion_UO!$H1191)*$J$1187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C1191" s="22">
        <f>+SUMIFS(Resultados_Dic3!X$3:X$99980,Resultados_Dic3!$F$3:$F$99980,Produccion_UO!$K1191,Resultados_Dic3!$D$3:$D$99980,Produccion_UO!$K$1131,Resultados_Dic3!$E$3:$E$99980,Produccion_UO!$J1191,Resultados_Dic3!$A$3:$A$99980,Produccion_UO!$H1191)*$J$1187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D1191" s="22">
        <f>+SUMIFS(Resultados_Dic3!Y$3:Y$99980,Resultados_Dic3!$F$3:$F$99980,Produccion_UO!$K1191,Resultados_Dic3!$D$3:$D$99980,Produccion_UO!$K$1131,Resultados_Dic3!$E$3:$E$99980,Produccion_UO!$J1191,Resultados_Dic3!$A$3:$A$99980,Produccion_UO!$H1191)*$J$1187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E1191" s="22">
        <f>+SUMIFS(Resultados_Dic3!Z$3:Z$99980,Resultados_Dic3!$F$3:$F$99980,Produccion_UO!$K1191,Resultados_Dic3!$D$3:$D$99980,Produccion_UO!$K$1131,Resultados_Dic3!$E$3:$E$99980,Produccion_UO!$J1191,Resultados_Dic3!$A$3:$A$99980,Produccion_UO!$H1191)*$J$1187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F1191" s="22">
        <f>+SUMIFS(Resultados_Dic3!AA$3:AA$99980,Resultados_Dic3!$F$3:$F$99980,Produccion_UO!$K1191,Resultados_Dic3!$D$3:$D$99980,Produccion_UO!$K$1131,Resultados_Dic3!$E$3:$E$99980,Produccion_UO!$J1191,Resultados_Dic3!$A$3:$A$99980,Produccion_UO!$H1191)*$J$1187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G1191" s="22">
        <f>+SUMIFS(Resultados_Dic3!AB$3:AB$99980,Resultados_Dic3!$F$3:$F$99980,Produccion_UO!$K1191,Resultados_Dic3!$D$3:$D$99980,Produccion_UO!$K$1131,Resultados_Dic3!$E$3:$E$99980,Produccion_UO!$J1191,Resultados_Dic3!$A$3:$A$99980,Produccion_UO!$H1191)*$J$1187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H1191" s="22">
        <f>+SUMIFS(Resultados_Dic3!AC$3:AC$99980,Resultados_Dic3!$F$3:$F$99980,Produccion_UO!$K1191,Resultados_Dic3!$D$3:$D$99980,Produccion_UO!$K$1131,Resultados_Dic3!$E$3:$E$99980,Produccion_UO!$J1191,Resultados_Dic3!$A$3:$A$99980,Produccion_UO!$H1191)*$J$1187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I1191" s="22">
        <f>+SUMIFS(Resultados_Dic3!AD$3:AD$99980,Resultados_Dic3!$F$3:$F$99980,Produccion_UO!$K1191,Resultados_Dic3!$D$3:$D$99980,Produccion_UO!$K$1131,Resultados_Dic3!$E$3:$E$99980,Produccion_UO!$J1191,Resultados_Dic3!$A$3:$A$99980,Produccion_UO!$H1191)*$J$1187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J1191" s="22">
        <f>+SUMIFS(Resultados_Dic3!AE$3:AE$99980,Resultados_Dic3!$F$3:$F$99980,Produccion_UO!$K1191,Resultados_Dic3!$D$3:$D$99980,Produccion_UO!$K$1131,Resultados_Dic3!$E$3:$E$99980,Produccion_UO!$J1191,Resultados_Dic3!$A$3:$A$99980,Produccion_UO!$H1191)*$J$1187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K1191" s="22">
        <f>+SUMIFS(Resultados_Dic3!AF$3:AF$99980,Resultados_Dic3!$F$3:$F$99980,Produccion_UO!$K1191,Resultados_Dic3!$D$3:$D$99980,Produccion_UO!$K$1131,Resultados_Dic3!$E$3:$E$99980,Produccion_UO!$J1191,Resultados_Dic3!$A$3:$A$99980,Produccion_UO!$H1191)*$J$1187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L1191" s="22">
        <f>+SUMIFS(Resultados_Dic3!AG$3:AG$99980,Resultados_Dic3!$F$3:$F$99980,Produccion_UO!$K1191,Resultados_Dic3!$D$3:$D$99980,Produccion_UO!$K$1131,Resultados_Dic3!$E$3:$E$99980,Produccion_UO!$J1191,Resultados_Dic3!$A$3:$A$99980,Produccion_UO!$H1191)*$J$1187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M1191" s="22">
        <f>+SUMIFS(Resultados_Dic3!AH$3:AH$99980,Resultados_Dic3!$F$3:$F$99980,Produccion_UO!$K1191,Resultados_Dic3!$D$3:$D$99980,Produccion_UO!$K$1131,Resultados_Dic3!$E$3:$E$99980,Produccion_UO!$J1191,Resultados_Dic3!$A$3:$A$99980,Produccion_UO!$H1191)*$J$1187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N1191" s="22">
        <f>+SUMIFS(Resultados_Dic3!AI$3:AI$99980,Resultados_Dic3!$F$3:$F$99980,Produccion_UO!$K1191,Resultados_Dic3!$D$3:$D$99980,Produccion_UO!$K$1131,Resultados_Dic3!$E$3:$E$99980,Produccion_UO!$J1191,Resultados_Dic3!$A$3:$A$99980,Produccion_UO!$H1191)*$J$1187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O1191" s="22">
        <f>+SUMIFS(Resultados_Dic3!AJ$3:AJ$99980,Resultados_Dic3!$F$3:$F$99980,Produccion_UO!$K1191,Resultados_Dic3!$D$3:$D$99980,Produccion_UO!$K$1131,Resultados_Dic3!$E$3:$E$99980,Produccion_UO!$J1191,Resultados_Dic3!$A$3:$A$99980,Produccion_UO!$H1191)*$J$1187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P1191" s="22">
        <f>+SUMIFS(Resultados_Dic3!AK$3:AK$99980,Resultados_Dic3!$F$3:$F$99980,Produccion_UO!$K1191,Resultados_Dic3!$D$3:$D$99980,Produccion_UO!$K$1131,Resultados_Dic3!$E$3:$E$99980,Produccion_UO!$J1191,Resultados_Dic3!$A$3:$A$99980,Produccion_UO!$H1191)*$J$1187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Q1191" s="22">
        <f>+SUMIFS(Resultados_Dic3!AL$3:AL$99980,Resultados_Dic3!$F$3:$F$99980,Produccion_UO!$K1191,Resultados_Dic3!$D$3:$D$99980,Produccion_UO!$K$1131,Resultados_Dic3!$E$3:$E$99980,Produccion_UO!$J1191,Resultados_Dic3!$A$3:$A$99980,Produccion_UO!$H1191)*$J$1187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R1191" s="22">
        <f>+SUMIFS(Resultados_Dic3!AM$3:AM$99980,Resultados_Dic3!$F$3:$F$99980,Produccion_UO!$K1191,Resultados_Dic3!$D$3:$D$99980,Produccion_UO!$K$1131,Resultados_Dic3!$E$3:$E$99980,Produccion_UO!$J1191,Resultados_Dic3!$A$3:$A$99980,Produccion_UO!$H1191)*$J$1187</f>
        <v>4.6425339120109452</v>
      </c>
    </row>
    <row r="1192" spans="6:44" x14ac:dyDescent="0.25">
      <c r="H1192" s="17" t="str">
        <f t="shared" si="398"/>
        <v>DIC7</v>
      </c>
      <c r="I1192" s="24"/>
      <c r="J1192" s="24" t="s">
        <v>43</v>
      </c>
      <c r="K1192" s="315" t="s">
        <v>271</v>
      </c>
      <c r="L1192" s="316" t="s">
        <v>271</v>
      </c>
      <c r="M1192" s="22">
        <f>+SUMIFS(Resultados_Dic3!H$3:H$99980,Resultados_Dic3!$F$3:$F$99980,Produccion_UO!$K1192,Resultados_Dic3!$D$3:$D$99980,Produccion_UO!$K$1131,Resultados_Dic3!$E$3:$E$99980,Produccion_UO!$J1192,Resultados_Dic3!$A$3:$A$99980,Produccion_UO!$H1192)*$J$1187</f>
        <v>3.041780342368527</v>
      </c>
      <c r="N1192" s="22">
        <f>+SUMIFS(Resultados_Dic3!I$3:I$99980,Resultados_Dic3!$F$3:$F$99980,Produccion_UO!$K1192,Resultados_Dic3!$D$3:$D$99980,Produccion_UO!$K$1131,Resultados_Dic3!$E$3:$E$99980,Produccion_UO!$J1192,Resultados_Dic3!$A$3:$A$99980,Produccion_UO!$H1192)*$J$1187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O1192" s="22">
        <f>+SUMIFS(Resultados_Dic3!J$3:J$99980,Resultados_Dic3!$F$3:$F$99980,Produccion_UO!$K1192,Resultados_Dic3!$D$3:$D$99980,Produccion_UO!$K$1131,Resultados_Dic3!$E$3:$E$99980,Produccion_UO!$J1192,Resultados_Dic3!$A$3:$A$99980,Produccion_UO!$H1192)*$J$1187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P1192" s="22">
        <f>+SUMIFS(Resultados_Dic3!K$3:K$99980,Resultados_Dic3!$F$3:$F$99980,Produccion_UO!$K1192,Resultados_Dic3!$D$3:$D$99980,Produccion_UO!$K$1131,Resultados_Dic3!$E$3:$E$99980,Produccion_UO!$J1192,Resultados_Dic3!$A$3:$A$99980,Produccion_UO!$H1192)*$J$1187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Q1192" s="22">
        <f>+SUMIFS(Resultados_Dic3!L$3:L$99980,Resultados_Dic3!$F$3:$F$99980,Produccion_UO!$K1192,Resultados_Dic3!$D$3:$D$99980,Produccion_UO!$K$1131,Resultados_Dic3!$E$3:$E$99980,Produccion_UO!$J1192,Resultados_Dic3!$A$3:$A$99980,Produccion_UO!$H1192)*$J$1187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R1192" s="22">
        <f>+SUMIFS(Resultados_Dic3!M$3:M$99980,Resultados_Dic3!$F$3:$F$99980,Produccion_UO!$K1192,Resultados_Dic3!$D$3:$D$99980,Produccion_UO!$K$1131,Resultados_Dic3!$E$3:$E$99980,Produccion_UO!$J1192,Resultados_Dic3!$A$3:$A$99980,Produccion_UO!$H1192)*$J$1187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S1192" s="22">
        <f>+SUMIFS(Resultados_Dic3!N$3:N$99980,Resultados_Dic3!$F$3:$F$99980,Produccion_UO!$K1192,Resultados_Dic3!$D$3:$D$99980,Produccion_UO!$K$1131,Resultados_Dic3!$E$3:$E$99980,Produccion_UO!$J1192,Resultados_Dic3!$A$3:$A$99980,Produccion_UO!$H1192)*$J$1187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T1192" s="22">
        <f>+SUMIFS(Resultados_Dic3!O$3:O$99980,Resultados_Dic3!$F$3:$F$99980,Produccion_UO!$K1192,Resultados_Dic3!$D$3:$D$99980,Produccion_UO!$K$1131,Resultados_Dic3!$E$3:$E$99980,Produccion_UO!$J1192,Resultados_Dic3!$A$3:$A$99980,Produccion_UO!$H1192)*$J$1187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U1192" s="22">
        <f>+SUMIFS(Resultados_Dic3!P$3:P$99980,Resultados_Dic3!$F$3:$F$99980,Produccion_UO!$K1192,Resultados_Dic3!$D$3:$D$99980,Produccion_UO!$K$1131,Resultados_Dic3!$E$3:$E$99980,Produccion_UO!$J1192,Resultados_Dic3!$A$3:$A$99980,Produccion_UO!$H1192)*$J$1187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V1192" s="22">
        <f>+SUMIFS(Resultados_Dic3!Q$3:Q$99980,Resultados_Dic3!$F$3:$F$99980,Produccion_UO!$K1192,Resultados_Dic3!$D$3:$D$99980,Produccion_UO!$K$1131,Resultados_Dic3!$E$3:$E$99980,Produccion_UO!$J1192,Resultados_Dic3!$A$3:$A$99980,Produccion_UO!$H1192)*$J$1187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W1192" s="22">
        <f>+SUMIFS(Resultados_Dic3!R$3:R$99980,Resultados_Dic3!$F$3:$F$99980,Produccion_UO!$K1192,Resultados_Dic3!$D$3:$D$99980,Produccion_UO!$K$1131,Resultados_Dic3!$E$3:$E$99980,Produccion_UO!$J1192,Resultados_Dic3!$A$3:$A$99980,Produccion_UO!$H1192)*$J$1187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X1192" s="22">
        <f>+SUMIFS(Resultados_Dic3!S$3:S$99980,Resultados_Dic3!$F$3:$F$99980,Produccion_UO!$K1192,Resultados_Dic3!$D$3:$D$99980,Produccion_UO!$K$1131,Resultados_Dic3!$E$3:$E$99980,Produccion_UO!$J1192,Resultados_Dic3!$A$3:$A$99980,Produccion_UO!$H1192)*$J$1187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Y1192" s="22">
        <f>+SUMIFS(Resultados_Dic3!T$3:T$99980,Resultados_Dic3!$F$3:$F$99980,Produccion_UO!$K1192,Resultados_Dic3!$D$3:$D$99980,Produccion_UO!$K$1131,Resultados_Dic3!$E$3:$E$99980,Produccion_UO!$J1192,Resultados_Dic3!$A$3:$A$99980,Produccion_UO!$H1192)*$J$1187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Z1192" s="22">
        <f>+SUMIFS(Resultados_Dic3!U$3:U$99980,Resultados_Dic3!$F$3:$F$99980,Produccion_UO!$K1192,Resultados_Dic3!$D$3:$D$99980,Produccion_UO!$K$1131,Resultados_Dic3!$E$3:$E$99980,Produccion_UO!$J1192,Resultados_Dic3!$A$3:$A$99980,Produccion_UO!$H1192)*$J$1187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A1192" s="22">
        <f>+SUMIFS(Resultados_Dic3!V$3:V$99980,Resultados_Dic3!$F$3:$F$99980,Produccion_UO!$K1192,Resultados_Dic3!$D$3:$D$99980,Produccion_UO!$K$1131,Resultados_Dic3!$E$3:$E$99980,Produccion_UO!$J1192,Resultados_Dic3!$A$3:$A$99980,Produccion_UO!$H1192)*$J$1187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B1192" s="22">
        <f>+SUMIFS(Resultados_Dic3!W$3:W$99980,Resultados_Dic3!$F$3:$F$99980,Produccion_UO!$K1192,Resultados_Dic3!$D$3:$D$99980,Produccion_UO!$K$1131,Resultados_Dic3!$E$3:$E$99980,Produccion_UO!$J1192,Resultados_Dic3!$A$3:$A$99980,Produccion_UO!$H1192)*$J$1187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C1192" s="22">
        <f>+SUMIFS(Resultados_Dic3!X$3:X$99980,Resultados_Dic3!$F$3:$F$99980,Produccion_UO!$K1192,Resultados_Dic3!$D$3:$D$99980,Produccion_UO!$K$1131,Resultados_Dic3!$E$3:$E$99980,Produccion_UO!$J1192,Resultados_Dic3!$A$3:$A$99980,Produccion_UO!$H1192)*$J$1187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D1192" s="22">
        <f>+SUMIFS(Resultados_Dic3!Y$3:Y$99980,Resultados_Dic3!$F$3:$F$99980,Produccion_UO!$K1192,Resultados_Dic3!$D$3:$D$99980,Produccion_UO!$K$1131,Resultados_Dic3!$E$3:$E$99980,Produccion_UO!$J1192,Resultados_Dic3!$A$3:$A$99980,Produccion_UO!$H1192)*$J$1187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E1192" s="22">
        <f>+SUMIFS(Resultados_Dic3!Z$3:Z$99980,Resultados_Dic3!$F$3:$F$99980,Produccion_UO!$K1192,Resultados_Dic3!$D$3:$D$99980,Produccion_UO!$K$1131,Resultados_Dic3!$E$3:$E$99980,Produccion_UO!$J1192,Resultados_Dic3!$A$3:$A$99980,Produccion_UO!$H1192)*$J$1187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F1192" s="22">
        <f>+SUMIFS(Resultados_Dic3!AA$3:AA$99980,Resultados_Dic3!$F$3:$F$99980,Produccion_UO!$K1192,Resultados_Dic3!$D$3:$D$99980,Produccion_UO!$K$1131,Resultados_Dic3!$E$3:$E$99980,Produccion_UO!$J1192,Resultados_Dic3!$A$3:$A$99980,Produccion_UO!$H1192)*$J$1187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G1192" s="22">
        <f>+SUMIFS(Resultados_Dic3!AB$3:AB$99980,Resultados_Dic3!$F$3:$F$99980,Produccion_UO!$K1192,Resultados_Dic3!$D$3:$D$99980,Produccion_UO!$K$1131,Resultados_Dic3!$E$3:$E$99980,Produccion_UO!$J1192,Resultados_Dic3!$A$3:$A$99980,Produccion_UO!$H1192)*$J$1187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H1192" s="22">
        <f>+SUMIFS(Resultados_Dic3!AC$3:AC$99980,Resultados_Dic3!$F$3:$F$99980,Produccion_UO!$K1192,Resultados_Dic3!$D$3:$D$99980,Produccion_UO!$K$1131,Resultados_Dic3!$E$3:$E$99980,Produccion_UO!$J1192,Resultados_Dic3!$A$3:$A$99980,Produccion_UO!$H1192)*$J$1187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I1192" s="22">
        <f>+SUMIFS(Resultados_Dic3!AD$3:AD$99980,Resultados_Dic3!$F$3:$F$99980,Produccion_UO!$K1192,Resultados_Dic3!$D$3:$D$99980,Produccion_UO!$K$1131,Resultados_Dic3!$E$3:$E$99980,Produccion_UO!$J1192,Resultados_Dic3!$A$3:$A$99980,Produccion_UO!$H1192)*$J$1187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J1192" s="22">
        <f>+SUMIFS(Resultados_Dic3!AE$3:AE$99980,Resultados_Dic3!$F$3:$F$99980,Produccion_UO!$K1192,Resultados_Dic3!$D$3:$D$99980,Produccion_UO!$K$1131,Resultados_Dic3!$E$3:$E$99980,Produccion_UO!$J1192,Resultados_Dic3!$A$3:$A$99980,Produccion_UO!$H1192)*$J$1187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K1192" s="22">
        <f>+SUMIFS(Resultados_Dic3!AF$3:AF$99980,Resultados_Dic3!$F$3:$F$99980,Produccion_UO!$K1192,Resultados_Dic3!$D$3:$D$99980,Produccion_UO!$K$1131,Resultados_Dic3!$E$3:$E$99980,Produccion_UO!$J1192,Resultados_Dic3!$A$3:$A$99980,Produccion_UO!$H1192)*$J$1187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L1192" s="22">
        <f>+SUMIFS(Resultados_Dic3!AG$3:AG$99980,Resultados_Dic3!$F$3:$F$99980,Produccion_UO!$K1192,Resultados_Dic3!$D$3:$D$99980,Produccion_UO!$K$1131,Resultados_Dic3!$E$3:$E$99980,Produccion_UO!$J1192,Resultados_Dic3!$A$3:$A$99980,Produccion_UO!$H1192)*$J$1187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M1192" s="22">
        <f>+SUMIFS(Resultados_Dic3!AH$3:AH$99980,Resultados_Dic3!$F$3:$F$99980,Produccion_UO!$K1192,Resultados_Dic3!$D$3:$D$99980,Produccion_UO!$K$1131,Resultados_Dic3!$E$3:$E$99980,Produccion_UO!$J1192,Resultados_Dic3!$A$3:$A$99980,Produccion_UO!$H1192)*$J$1187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N1192" s="22">
        <f>+SUMIFS(Resultados_Dic3!AI$3:AI$99980,Resultados_Dic3!$F$3:$F$99980,Produccion_UO!$K1192,Resultados_Dic3!$D$3:$D$99980,Produccion_UO!$K$1131,Resultados_Dic3!$E$3:$E$99980,Produccion_UO!$J1192,Resultados_Dic3!$A$3:$A$99980,Produccion_UO!$H1192)*$J$1187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O1192" s="22">
        <f>+SUMIFS(Resultados_Dic3!AJ$3:AJ$99980,Resultados_Dic3!$F$3:$F$99980,Produccion_UO!$K1192,Resultados_Dic3!$D$3:$D$99980,Produccion_UO!$K$1131,Resultados_Dic3!$E$3:$E$99980,Produccion_UO!$J1192,Resultados_Dic3!$A$3:$A$99980,Produccion_UO!$H1192)*$J$1187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P1192" s="22">
        <f>+SUMIFS(Resultados_Dic3!AK$3:AK$99980,Resultados_Dic3!$F$3:$F$99980,Produccion_UO!$K1192,Resultados_Dic3!$D$3:$D$99980,Produccion_UO!$K$1131,Resultados_Dic3!$E$3:$E$99980,Produccion_UO!$J1192,Resultados_Dic3!$A$3:$A$99980,Produccion_UO!$H1192)*$J$1187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Q1192" s="22">
        <f>+SUMIFS(Resultados_Dic3!AL$3:AL$99980,Resultados_Dic3!$F$3:$F$99980,Produccion_UO!$K1192,Resultados_Dic3!$D$3:$D$99980,Produccion_UO!$K$1131,Resultados_Dic3!$E$3:$E$99980,Produccion_UO!$J1192,Resultados_Dic3!$A$3:$A$99980,Produccion_UO!$H1192)*$J$1187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R1192" s="22">
        <f>+SUMIFS(Resultados_Dic3!AM$3:AM$99980,Resultados_Dic3!$F$3:$F$99980,Produccion_UO!$K1192,Resultados_Dic3!$D$3:$D$99980,Produccion_UO!$K$1131,Resultados_Dic3!$E$3:$E$99980,Produccion_UO!$J1192,Resultados_Dic3!$A$3:$A$99980,Produccion_UO!$H1192)*$J$1187</f>
        <v>3.4787057895340037</v>
      </c>
    </row>
    <row r="1193" spans="6:44" x14ac:dyDescent="0.25">
      <c r="I1193" s="24"/>
      <c r="J1193" s="24"/>
      <c r="K1193" s="317" t="s">
        <v>714</v>
      </c>
      <c r="L1193" s="305" t="s">
        <v>823</v>
      </c>
      <c r="M1193" s="22">
        <f t="shared" ref="M1193:AR1193" si="400">+M138</f>
        <v>15.194461296764379</v>
      </c>
      <c r="N1193" s="22">
        <f t="shared" si="400"/>
        <v>15.182087170663802</v>
      </c>
      <c r="O1193" s="22">
        <f t="shared" si="400"/>
        <v>15.171435683154867</v>
      </c>
      <c r="P1193" s="22">
        <f t="shared" si="400"/>
        <v>15.160784195645929</v>
      </c>
      <c r="Q1193" s="22">
        <f t="shared" si="400"/>
        <v>15.150132708136994</v>
      </c>
      <c r="R1193" s="22">
        <f t="shared" si="400"/>
        <v>15.135297874200905</v>
      </c>
      <c r="S1193" s="22">
        <f t="shared" si="400"/>
        <v>15.103814843426248</v>
      </c>
      <c r="T1193" s="22">
        <f t="shared" si="400"/>
        <v>15.075022257881614</v>
      </c>
      <c r="U1193" s="22">
        <f t="shared" si="400"/>
        <v>0.25984112896076994</v>
      </c>
      <c r="V1193" s="22">
        <f t="shared" si="400"/>
        <v>0.23183767024496862</v>
      </c>
      <c r="W1193" s="22">
        <f t="shared" si="400"/>
        <v>0.17160195692558203</v>
      </c>
      <c r="X1193" s="22">
        <f t="shared" si="400"/>
        <v>0.15536238644235509</v>
      </c>
      <c r="Y1193" s="22">
        <f t="shared" si="400"/>
        <v>0.14695789979995075</v>
      </c>
      <c r="Z1193" s="22">
        <f t="shared" si="400"/>
        <v>0.11572134538989171</v>
      </c>
      <c r="AA1193" s="22">
        <f t="shared" si="400"/>
        <v>4.5876817623374524E-3</v>
      </c>
      <c r="AB1193" s="22">
        <f t="shared" si="400"/>
        <v>0</v>
      </c>
      <c r="AC1193" s="22">
        <f t="shared" si="400"/>
        <v>0</v>
      </c>
      <c r="AD1193" s="22">
        <f t="shared" si="400"/>
        <v>0</v>
      </c>
      <c r="AE1193" s="22">
        <f t="shared" si="400"/>
        <v>0</v>
      </c>
      <c r="AF1193" s="22">
        <f t="shared" si="400"/>
        <v>0</v>
      </c>
      <c r="AG1193" s="22">
        <f t="shared" si="400"/>
        <v>0</v>
      </c>
      <c r="AH1193" s="22">
        <f t="shared" si="400"/>
        <v>0</v>
      </c>
      <c r="AI1193" s="22">
        <f t="shared" si="400"/>
        <v>0</v>
      </c>
      <c r="AJ1193" s="22">
        <f t="shared" si="400"/>
        <v>0</v>
      </c>
      <c r="AK1193" s="22">
        <f t="shared" si="400"/>
        <v>0</v>
      </c>
      <c r="AL1193" s="22">
        <f t="shared" si="400"/>
        <v>0</v>
      </c>
      <c r="AM1193" s="22">
        <f t="shared" si="400"/>
        <v>0</v>
      </c>
      <c r="AN1193" s="22">
        <f t="shared" si="400"/>
        <v>0</v>
      </c>
      <c r="AO1193" s="22">
        <f t="shared" si="400"/>
        <v>0</v>
      </c>
      <c r="AP1193" s="22">
        <f t="shared" si="400"/>
        <v>0</v>
      </c>
      <c r="AQ1193" s="22">
        <f t="shared" si="400"/>
        <v>0</v>
      </c>
      <c r="AR1193" s="22">
        <f t="shared" si="400"/>
        <v>0</v>
      </c>
    </row>
    <row r="1194" spans="6:44" x14ac:dyDescent="0.25">
      <c r="H1194" s="17" t="str">
        <f t="shared" si="398"/>
        <v>DIC7</v>
      </c>
      <c r="K1194" s="317" t="s">
        <v>820</v>
      </c>
      <c r="L1194" s="313" t="s">
        <v>819</v>
      </c>
      <c r="M1194" s="22">
        <f t="shared" ref="M1194:AR1194" si="401">+M259</f>
        <v>1.2160450387051354</v>
      </c>
      <c r="N1194" s="22">
        <f t="shared" si="401"/>
        <v>1.2160450387051354</v>
      </c>
      <c r="O1194" s="22">
        <f t="shared" si="401"/>
        <v>1.2160450387051354</v>
      </c>
      <c r="P1194" s="22">
        <f t="shared" si="401"/>
        <v>0.68727733782850386</v>
      </c>
      <c r="Q1194" s="22">
        <f t="shared" si="401"/>
        <v>0</v>
      </c>
      <c r="R1194" s="22">
        <f t="shared" si="401"/>
        <v>0</v>
      </c>
      <c r="S1194" s="22">
        <f t="shared" si="401"/>
        <v>0</v>
      </c>
      <c r="T1194" s="22">
        <f t="shared" si="401"/>
        <v>0</v>
      </c>
      <c r="U1194" s="22">
        <f t="shared" si="401"/>
        <v>0</v>
      </c>
      <c r="V1194" s="22">
        <f t="shared" si="401"/>
        <v>0</v>
      </c>
      <c r="W1194" s="22">
        <f t="shared" si="401"/>
        <v>0</v>
      </c>
      <c r="X1194" s="22">
        <f t="shared" si="401"/>
        <v>0</v>
      </c>
      <c r="Y1194" s="22">
        <f t="shared" si="401"/>
        <v>0</v>
      </c>
      <c r="Z1194" s="22">
        <f t="shared" si="401"/>
        <v>0</v>
      </c>
      <c r="AA1194" s="22">
        <f t="shared" si="401"/>
        <v>0</v>
      </c>
      <c r="AB1194" s="22">
        <f t="shared" si="401"/>
        <v>0</v>
      </c>
      <c r="AC1194" s="22">
        <f t="shared" si="401"/>
        <v>0</v>
      </c>
      <c r="AD1194" s="22">
        <f t="shared" si="401"/>
        <v>0</v>
      </c>
      <c r="AE1194" s="22">
        <f t="shared" si="401"/>
        <v>0</v>
      </c>
      <c r="AF1194" s="22">
        <f t="shared" si="401"/>
        <v>0</v>
      </c>
      <c r="AG1194" s="22">
        <f t="shared" si="401"/>
        <v>0</v>
      </c>
      <c r="AH1194" s="22">
        <f t="shared" si="401"/>
        <v>0</v>
      </c>
      <c r="AI1194" s="22">
        <f t="shared" si="401"/>
        <v>0</v>
      </c>
      <c r="AJ1194" s="22">
        <f t="shared" si="401"/>
        <v>0</v>
      </c>
      <c r="AK1194" s="22">
        <f t="shared" si="401"/>
        <v>0</v>
      </c>
      <c r="AL1194" s="22">
        <f t="shared" si="401"/>
        <v>0</v>
      </c>
      <c r="AM1194" s="22">
        <f t="shared" si="401"/>
        <v>0</v>
      </c>
      <c r="AN1194" s="22">
        <f t="shared" si="401"/>
        <v>0</v>
      </c>
      <c r="AO1194" s="22">
        <f t="shared" si="401"/>
        <v>0</v>
      </c>
      <c r="AP1194" s="22">
        <f t="shared" si="401"/>
        <v>0</v>
      </c>
      <c r="AQ1194" s="22">
        <f t="shared" si="401"/>
        <v>0</v>
      </c>
      <c r="AR1194" s="22">
        <f t="shared" si="401"/>
        <v>0</v>
      </c>
    </row>
    <row r="1195" spans="6:44" x14ac:dyDescent="0.25">
      <c r="H1195" s="17" t="str">
        <f t="shared" si="398"/>
        <v>DIC7</v>
      </c>
      <c r="J1195" s="24" t="s">
        <v>71</v>
      </c>
      <c r="K1195" s="317" t="s">
        <v>250</v>
      </c>
      <c r="L1195" s="313" t="s">
        <v>698</v>
      </c>
      <c r="M1195" s="22">
        <f>+SUMIFS(Resultados_Dic3!H$3:H$99980,Resultados_Dic3!$F$3:$F$99980,Produccion_UO!$K1195,Resultados_Dic3!$D$3:$D$99980,Produccion_UO!$K$1131,Resultados_Dic3!$E$3:$E$99980,Produccion_UO!$J1195,Resultados_Dic3!$A$3:$A$99980,Produccion_UO!$H1195)*$J$1187</f>
        <v>17.177339901477833</v>
      </c>
      <c r="N1195" s="22">
        <f>+SUMIFS(Resultados_Dic3!I$3:I$99980,Resultados_Dic3!$F$3:$F$99980,Produccion_UO!$K1195,Resultados_Dic3!$D$3:$D$99980,Produccion_UO!$K$1131,Resultados_Dic3!$E$3:$E$99980,Produccion_UO!$J1195,Resultados_Dic3!$A$3:$A$99980,Produccion_UO!$H1195)*$J$1187</f>
        <v>16.789999325190635</v>
      </c>
      <c r="O1195" s="22">
        <f>+SUMIFS(Resultados_Dic3!J$3:J$99980,Resultados_Dic3!$F$3:$F$99980,Produccion_UO!$K1195,Resultados_Dic3!$D$3:$D$99980,Produccion_UO!$K$1131,Resultados_Dic3!$E$3:$E$99980,Produccion_UO!$J1195,Resultados_Dic3!$A$3:$A$99980,Produccion_UO!$H1195)*$J$1187</f>
        <v>17.163533255041635</v>
      </c>
      <c r="P1195" s="22">
        <f>+SUMIFS(Resultados_Dic3!K$3:K$99980,Resultados_Dic3!$F$3:$F$99980,Produccion_UO!$K1195,Resultados_Dic3!$D$3:$D$99980,Produccion_UO!$K$1131,Resultados_Dic3!$E$3:$E$99980,Produccion_UO!$J1195,Resultados_Dic3!$A$3:$A$99980,Produccion_UO!$H1195)*$J$1187</f>
        <v>17.532492000789055</v>
      </c>
      <c r="Q1195" s="22">
        <f>+SUMIFS(Resultados_Dic3!L$3:L$99980,Resultados_Dic3!$F$3:$F$99980,Produccion_UO!$K1195,Resultados_Dic3!$D$3:$D$99980,Produccion_UO!$K$1131,Resultados_Dic3!$E$3:$E$99980,Produccion_UO!$J1195,Resultados_Dic3!$A$3:$A$99980,Produccion_UO!$H1195)*$J$1187</f>
        <v>17.896875562432889</v>
      </c>
      <c r="R1195" s="22">
        <f>+SUMIFS(Resultados_Dic3!M$3:M$99980,Resultados_Dic3!$F$3:$F$99980,Produccion_UO!$K1195,Resultados_Dic3!$D$3:$D$99980,Produccion_UO!$K$1131,Resultados_Dic3!$E$3:$E$99980,Produccion_UO!$J1195,Resultados_Dic3!$A$3:$A$99980,Produccion_UO!$H1195)*$J$1187</f>
        <v>18.256683939973144</v>
      </c>
      <c r="S1195" s="22">
        <f>+SUMIFS(Resultados_Dic3!N$3:N$99980,Resultados_Dic3!$F$3:$F$99980,Produccion_UO!$K1195,Resultados_Dic3!$D$3:$D$99980,Produccion_UO!$K$1131,Resultados_Dic3!$E$3:$E$99980,Produccion_UO!$J1195,Resultados_Dic3!$A$3:$A$99980,Produccion_UO!$H1195)*$J$1187</f>
        <v>18.611917133409811</v>
      </c>
      <c r="T1195" s="22">
        <f>+SUMIFS(Resultados_Dic3!O$3:O$99980,Resultados_Dic3!$F$3:$F$99980,Produccion_UO!$K1195,Resultados_Dic3!$D$3:$D$99980,Produccion_UO!$K$1131,Resultados_Dic3!$E$3:$E$99980,Produccion_UO!$J1195,Resultados_Dic3!$A$3:$A$99980,Produccion_UO!$H1195)*$J$1187</f>
        <v>18.938256480931102</v>
      </c>
      <c r="U1195" s="22">
        <f>+SUMIFS(Resultados_Dic3!P$3:P$99980,Resultados_Dic3!$F$3:$F$99980,Produccion_UO!$K1195,Resultados_Dic3!$D$3:$D$99980,Produccion_UO!$K$1131,Resultados_Dic3!$E$3:$E$99980,Produccion_UO!$J1195,Resultados_Dic3!$A$3:$A$99980,Produccion_UO!$H1195)*$J$1187</f>
        <v>19.260843119399151</v>
      </c>
      <c r="V1195" s="22">
        <f>+SUMIFS(Resultados_Dic3!Q$3:Q$99980,Resultados_Dic3!$F$3:$F$99980,Produccion_UO!$K1195,Resultados_Dic3!$D$3:$D$99980,Produccion_UO!$K$1131,Resultados_Dic3!$E$3:$E$99980,Produccion_UO!$J1195,Resultados_Dic3!$A$3:$A$99980,Produccion_UO!$H1195)*$J$1187</f>
        <v>19.624696377653148</v>
      </c>
      <c r="W1195" s="22">
        <f>+SUMIFS(Resultados_Dic3!R$3:R$99980,Resultados_Dic3!$F$3:$F$99980,Produccion_UO!$K1195,Resultados_Dic3!$D$3:$D$99980,Produccion_UO!$K$1131,Resultados_Dic3!$E$3:$E$99980,Produccion_UO!$J1195,Resultados_Dic3!$A$3:$A$99980,Produccion_UO!$H1195)*$J$1187</f>
        <v>19.946796932786356</v>
      </c>
      <c r="X1195" s="22">
        <f>+SUMIFS(Resultados_Dic3!S$3:S$99980,Resultados_Dic3!$F$3:$F$99980,Produccion_UO!$K1195,Resultados_Dic3!$D$3:$D$99980,Produccion_UO!$K$1131,Resultados_Dic3!$E$3:$E$99980,Produccion_UO!$J1195,Resultados_Dic3!$A$3:$A$99980,Produccion_UO!$H1195)*$J$1187</f>
        <v>20.265335042850396</v>
      </c>
      <c r="Y1195" s="22">
        <f>+SUMIFS(Resultados_Dic3!T$3:T$99980,Resultados_Dic3!$F$3:$F$99980,Produccion_UO!$K1195,Resultados_Dic3!$D$3:$D$99980,Produccion_UO!$K$1131,Resultados_Dic3!$E$3:$E$99980,Produccion_UO!$J1195,Resultados_Dic3!$A$3:$A$99980,Produccion_UO!$H1195)*$J$1187</f>
        <v>20.517333943651057</v>
      </c>
      <c r="Z1195" s="22">
        <f>+SUMIFS(Resultados_Dic3!U$3:U$99980,Resultados_Dic3!$F$3:$F$99980,Produccion_UO!$K1195,Resultados_Dic3!$D$3:$D$99980,Produccion_UO!$K$1131,Resultados_Dic3!$E$3:$E$99980,Produccion_UO!$J1195,Resultados_Dic3!$A$3:$A$99980,Produccion_UO!$H1195)*$J$1187</f>
        <v>20.768267600138135</v>
      </c>
      <c r="AA1195" s="22">
        <f>+SUMIFS(Resultados_Dic3!V$3:V$99980,Resultados_Dic3!$F$3:$F$99980,Produccion_UO!$K1195,Resultados_Dic3!$D$3:$D$99980,Produccion_UO!$K$1131,Resultados_Dic3!$E$3:$E$99980,Produccion_UO!$J1195,Resultados_Dic3!$A$3:$A$99980,Produccion_UO!$H1195)*$J$1187</f>
        <v>21.018136012311697</v>
      </c>
      <c r="AB1195" s="22">
        <f>+SUMIFS(Resultados_Dic3!W$3:W$99980,Resultados_Dic3!$F$3:$F$99980,Produccion_UO!$K1195,Resultados_Dic3!$D$3:$D$99980,Produccion_UO!$K$1131,Resultados_Dic3!$E$3:$E$99980,Produccion_UO!$J1195,Resultados_Dic3!$A$3:$A$99980,Produccion_UO!$H1195)*$J$1187</f>
        <v>21.26693918017174</v>
      </c>
      <c r="AC1195" s="22">
        <f>+SUMIFS(Resultados_Dic3!X$3:X$99980,Resultados_Dic3!$F$3:$F$99980,Produccion_UO!$K1195,Resultados_Dic3!$D$3:$D$99980,Produccion_UO!$K$1131,Resultados_Dic3!$E$3:$E$99980,Produccion_UO!$J1195,Resultados_Dic3!$A$3:$A$99980,Produccion_UO!$H1195)*$J$1187</f>
        <v>21.514677103718199</v>
      </c>
      <c r="AD1195" s="22">
        <f>+SUMIFS(Resultados_Dic3!Y$3:Y$99980,Resultados_Dic3!$F$3:$F$99980,Produccion_UO!$K1195,Resultados_Dic3!$D$3:$D$99980,Produccion_UO!$K$1131,Resultados_Dic3!$E$3:$E$99980,Produccion_UO!$J1195,Resultados_Dic3!$A$3:$A$99980,Produccion_UO!$H1195)*$J$1187</f>
        <v>21.814131373030637</v>
      </c>
      <c r="AE1195" s="22">
        <f>+SUMIFS(Resultados_Dic3!Z$3:Z$99980,Resultados_Dic3!$F$3:$F$99980,Produccion_UO!$K1195,Resultados_Dic3!$D$3:$D$99980,Produccion_UO!$K$1131,Resultados_Dic3!$E$3:$E$99980,Produccion_UO!$J1195,Resultados_Dic3!$A$3:$A$99980,Produccion_UO!$H1195)*$J$1187</f>
        <v>22.114955072907147</v>
      </c>
      <c r="AF1195" s="22">
        <f>+SUMIFS(Resultados_Dic3!AA$3:AA$99980,Resultados_Dic3!$F$3:$F$99980,Produccion_UO!$K1195,Resultados_Dic3!$D$3:$D$99980,Produccion_UO!$K$1131,Resultados_Dic3!$E$3:$E$99980,Produccion_UO!$J1195,Resultados_Dic3!$A$3:$A$99980,Produccion_UO!$H1195)*$J$1187</f>
        <v>22.417148203347796</v>
      </c>
      <c r="AG1195" s="22">
        <f>+SUMIFS(Resultados_Dic3!AB$3:AB$99980,Resultados_Dic3!$F$3:$F$99980,Produccion_UO!$K1195,Resultados_Dic3!$D$3:$D$99980,Produccion_UO!$K$1131,Resultados_Dic3!$E$3:$E$99980,Produccion_UO!$J1195,Resultados_Dic3!$A$3:$A$99980,Produccion_UO!$H1195)*$J$1187</f>
        <v>22.720710764352521</v>
      </c>
      <c r="AH1195" s="22">
        <f>+SUMIFS(Resultados_Dic3!AC$3:AC$99980,Resultados_Dic3!$F$3:$F$99980,Produccion_UO!$K1195,Resultados_Dic3!$D$3:$D$99980,Produccion_UO!$K$1131,Resultados_Dic3!$E$3:$E$99980,Produccion_UO!$J1195,Resultados_Dic3!$A$3:$A$99980,Produccion_UO!$H1195)*$J$1187</f>
        <v>23.025642755921449</v>
      </c>
      <c r="AI1195" s="22">
        <f>+SUMIFS(Resultados_Dic3!AD$3:AD$99980,Resultados_Dic3!$F$3:$F$99980,Produccion_UO!$K1195,Resultados_Dic3!$D$3:$D$99980,Produccion_UO!$K$1131,Resultados_Dic3!$E$3:$E$99980,Produccion_UO!$J1195,Resultados_Dic3!$A$3:$A$99980,Produccion_UO!$H1195)*$J$1187</f>
        <v>23.430930594222822</v>
      </c>
      <c r="AJ1195" s="22">
        <f>+SUMIFS(Resultados_Dic3!AE$3:AE$99980,Resultados_Dic3!$F$3:$F$99980,Produccion_UO!$K1195,Resultados_Dic3!$D$3:$D$99980,Produccion_UO!$K$1131,Resultados_Dic3!$E$3:$E$99980,Produccion_UO!$J1195,Resultados_Dic3!$A$3:$A$99980,Produccion_UO!$H1195)*$J$1187</f>
        <v>23.836563918866457</v>
      </c>
      <c r="AK1195" s="22">
        <f>+SUMIFS(Resultados_Dic3!AF$3:AF$99980,Resultados_Dic3!$F$3:$F$99980,Produccion_UO!$K1195,Resultados_Dic3!$D$3:$D$99980,Produccion_UO!$K$1131,Resultados_Dic3!$E$3:$E$99980,Produccion_UO!$J1195,Resultados_Dic3!$A$3:$A$99980,Produccion_UO!$H1195)*$J$1187</f>
        <v>24.242542729852353</v>
      </c>
      <c r="AL1195" s="22">
        <f>+SUMIFS(Resultados_Dic3!AG$3:AG$99980,Resultados_Dic3!$F$3:$F$99980,Produccion_UO!$K1195,Resultados_Dic3!$D$3:$D$99980,Produccion_UO!$K$1131,Resultados_Dic3!$E$3:$E$99980,Produccion_UO!$J1195,Resultados_Dic3!$A$3:$A$99980,Produccion_UO!$H1195)*$J$1187</f>
        <v>24.648867027180511</v>
      </c>
      <c r="AM1195" s="22">
        <f>+SUMIFS(Resultados_Dic3!AH$3:AH$99980,Resultados_Dic3!$F$3:$F$99980,Produccion_UO!$K1195,Resultados_Dic3!$D$3:$D$99980,Produccion_UO!$K$1131,Resultados_Dic3!$E$3:$E$99980,Produccion_UO!$J1195,Resultados_Dic3!$A$3:$A$99980,Produccion_UO!$H1195)*$J$1187</f>
        <v>25.055536810850938</v>
      </c>
      <c r="AN1195" s="22">
        <f>+SUMIFS(Resultados_Dic3!AI$3:AI$99980,Resultados_Dic3!$F$3:$F$99980,Produccion_UO!$K1195,Resultados_Dic3!$D$3:$D$99980,Produccion_UO!$K$1131,Resultados_Dic3!$E$3:$E$99980,Produccion_UO!$J1195,Resultados_Dic3!$A$3:$A$99980,Produccion_UO!$H1195)*$J$1187</f>
        <v>25.520897790800056</v>
      </c>
      <c r="AO1195" s="22">
        <f>+SUMIFS(Resultados_Dic3!AJ$3:AJ$99980,Resultados_Dic3!$F$3:$F$99980,Produccion_UO!$K1195,Resultados_Dic3!$D$3:$D$99980,Produccion_UO!$K$1131,Resultados_Dic3!$E$3:$E$99980,Produccion_UO!$J1195,Resultados_Dic3!$A$3:$A$99980,Produccion_UO!$H1195)*$J$1187</f>
        <v>25.985948886078546</v>
      </c>
      <c r="AP1195" s="22">
        <f>+SUMIFS(Resultados_Dic3!AK$3:AK$99980,Resultados_Dic3!$F$3:$F$99980,Produccion_UO!$K1195,Resultados_Dic3!$D$3:$D$99980,Produccion_UO!$K$1131,Resultados_Dic3!$E$3:$E$99980,Produccion_UO!$J1195,Resultados_Dic3!$A$3:$A$99980,Produccion_UO!$H1195)*$J$1187</f>
        <v>26.450690096686554</v>
      </c>
      <c r="AQ1195" s="22">
        <f>+SUMIFS(Resultados_Dic3!AL$3:AL$99980,Resultados_Dic3!$F$3:$F$99980,Produccion_UO!$K1195,Resultados_Dic3!$D$3:$D$99980,Produccion_UO!$K$1131,Resultados_Dic3!$E$3:$E$99980,Produccion_UO!$J1195,Resultados_Dic3!$A$3:$A$99980,Produccion_UO!$H1195)*$J$1187</f>
        <v>26.915121422623997</v>
      </c>
      <c r="AR1195" s="22">
        <f>+SUMIFS(Resultados_Dic3!AM$3:AM$99980,Resultados_Dic3!$F$3:$F$99980,Produccion_UO!$K1195,Resultados_Dic3!$D$3:$D$99980,Produccion_UO!$K$1131,Resultados_Dic3!$E$3:$E$99980,Produccion_UO!$J1195,Resultados_Dic3!$A$3:$A$99980,Produccion_UO!$H1195)*$J$1187</f>
        <v>27.379242863890955</v>
      </c>
    </row>
    <row r="1197" spans="6:44" s="15" customFormat="1" x14ac:dyDescent="0.25">
      <c r="F1197" s="96"/>
      <c r="H1197" s="12"/>
      <c r="I1197" s="319" t="s">
        <v>513</v>
      </c>
      <c r="J1197" s="115">
        <f>+IF(OR(K1197="OIL",K1197="OIL-eq"),$H$5,IF(K1197="GAS",$H$4,IF(K1197="GSL",$H$8,IF(K1197="DSL",$H$9,IF(K1197="KER",$H$10,IF(K1197="LPG",$H$11,IF(K1197="HFO",$H$12,IF(K1197="AVG",$H$13,IF(K1197="RFG",$H$14,IF(K1197="ELC",$H$15,$H$16))))))))))</f>
        <v>0.5755726948313572</v>
      </c>
      <c r="K1197" s="318" t="s">
        <v>32</v>
      </c>
      <c r="L1197" s="314" t="s">
        <v>32</v>
      </c>
      <c r="M1197" s="135">
        <f>+M1198+M1200-M1199-M1204-M1205+M1203</f>
        <v>0</v>
      </c>
      <c r="N1197" s="135">
        <f>+N1198+N1200-N1199-N1204-N1205+N1203</f>
        <v>0</v>
      </c>
      <c r="O1197" s="135">
        <f t="shared" ref="O1197" si="402">+O1198+O1200-O1199-O1204-O1205+O1203</f>
        <v>0</v>
      </c>
      <c r="P1197" s="135">
        <f t="shared" ref="P1197" si="403">+P1198+P1200-P1199-P1204-P1205+P1203</f>
        <v>0</v>
      </c>
      <c r="Q1197" s="135">
        <f t="shared" ref="Q1197" si="404">+Q1198+Q1200-Q1199-Q1204-Q1205+Q1203</f>
        <v>0</v>
      </c>
      <c r="R1197" s="135">
        <f t="shared" ref="R1197" si="405">+R1198+R1200-R1199-R1204-R1205+R1203</f>
        <v>0</v>
      </c>
      <c r="S1197" s="135">
        <f t="shared" ref="S1197" si="406">+S1198+S1200-S1199-S1204-S1205+S1203</f>
        <v>0</v>
      </c>
      <c r="T1197" s="135">
        <f t="shared" ref="T1197" si="407">+T1198+T1200-T1199-T1204-T1205+T1203</f>
        <v>0</v>
      </c>
      <c r="U1197" s="135">
        <f t="shared" ref="U1197" si="408">+U1198+U1200-U1199-U1204-U1205+U1203</f>
        <v>0</v>
      </c>
      <c r="V1197" s="135">
        <f t="shared" ref="V1197" si="409">+V1198+V1200-V1199-V1204-V1205+V1203</f>
        <v>0</v>
      </c>
      <c r="W1197" s="135">
        <f t="shared" ref="W1197" si="410">+W1198+W1200-W1199-W1204-W1205+W1203</f>
        <v>0</v>
      </c>
      <c r="X1197" s="135">
        <f t="shared" ref="X1197" si="411">+X1198+X1200-X1199-X1204-X1205+X1203</f>
        <v>0</v>
      </c>
      <c r="Y1197" s="135">
        <f t="shared" ref="Y1197" si="412">+Y1198+Y1200-Y1199-Y1204-Y1205+Y1203</f>
        <v>0</v>
      </c>
      <c r="Z1197" s="135">
        <f t="shared" ref="Z1197" si="413">+Z1198+Z1200-Z1199-Z1204-Z1205+Z1203</f>
        <v>0</v>
      </c>
      <c r="AA1197" s="135">
        <f t="shared" ref="AA1197" si="414">+AA1198+AA1200-AA1199-AA1204-AA1205+AA1203</f>
        <v>0</v>
      </c>
      <c r="AB1197" s="135">
        <f t="shared" ref="AB1197" si="415">+AB1198+AB1200-AB1199-AB1204-AB1205+AB1203</f>
        <v>0</v>
      </c>
      <c r="AC1197" s="135">
        <f t="shared" ref="AC1197" si="416">+AC1198+AC1200-AC1199-AC1204-AC1205+AC1203</f>
        <v>0</v>
      </c>
      <c r="AD1197" s="135">
        <f t="shared" ref="AD1197" si="417">+AD1198+AD1200-AD1199-AD1204-AD1205+AD1203</f>
        <v>0</v>
      </c>
      <c r="AE1197" s="135">
        <f t="shared" ref="AE1197" si="418">+AE1198+AE1200-AE1199-AE1204-AE1205+AE1203</f>
        <v>0</v>
      </c>
      <c r="AF1197" s="135">
        <f t="shared" ref="AF1197" si="419">+AF1198+AF1200-AF1199-AF1204-AF1205+AF1203</f>
        <v>0</v>
      </c>
      <c r="AG1197" s="135">
        <f t="shared" ref="AG1197" si="420">+AG1198+AG1200-AG1199-AG1204-AG1205+AG1203</f>
        <v>0</v>
      </c>
      <c r="AH1197" s="135">
        <f t="shared" ref="AH1197" si="421">+AH1198+AH1200-AH1199-AH1204-AH1205+AH1203</f>
        <v>0</v>
      </c>
      <c r="AI1197" s="135">
        <f t="shared" ref="AI1197" si="422">+AI1198+AI1200-AI1199-AI1204-AI1205+AI1203</f>
        <v>0</v>
      </c>
      <c r="AJ1197" s="135">
        <f t="shared" ref="AJ1197" si="423">+AJ1198+AJ1200-AJ1199-AJ1204-AJ1205+AJ1203</f>
        <v>0</v>
      </c>
      <c r="AK1197" s="135">
        <f t="shared" ref="AK1197" si="424">+AK1198+AK1200-AK1199-AK1204-AK1205+AK1203</f>
        <v>0</v>
      </c>
      <c r="AL1197" s="135">
        <f t="shared" ref="AL1197" si="425">+AL1198+AL1200-AL1199-AL1204-AL1205+AL1203</f>
        <v>0</v>
      </c>
      <c r="AM1197" s="135">
        <f t="shared" ref="AM1197" si="426">+AM1198+AM1200-AM1199-AM1204-AM1205+AM1203</f>
        <v>0</v>
      </c>
      <c r="AN1197" s="135">
        <f t="shared" ref="AN1197" si="427">+AN1198+AN1200-AN1199-AN1204-AN1205+AN1203</f>
        <v>0</v>
      </c>
      <c r="AO1197" s="135">
        <f t="shared" ref="AO1197" si="428">+AO1198+AO1200-AO1199-AO1204-AO1205+AO1203</f>
        <v>0</v>
      </c>
      <c r="AP1197" s="135">
        <f t="shared" ref="AP1197" si="429">+AP1198+AP1200-AP1199-AP1204-AP1205+AP1203</f>
        <v>0</v>
      </c>
      <c r="AQ1197" s="135">
        <f t="shared" ref="AQ1197" si="430">+AQ1198+AQ1200-AQ1199-AQ1204-AQ1205+AQ1203</f>
        <v>0</v>
      </c>
      <c r="AR1197" s="135">
        <f t="shared" ref="AR1197" si="431">+AR1198+AR1200-AR1199-AR1204-AR1205+AR1203</f>
        <v>0</v>
      </c>
    </row>
    <row r="1198" spans="6:44" x14ac:dyDescent="0.25">
      <c r="H1198" s="17" t="str">
        <f t="shared" ref="H1198:H1205" si="432">+$B$1</f>
        <v>DIC7</v>
      </c>
      <c r="I1198" s="24"/>
      <c r="J1198" s="24" t="s">
        <v>32</v>
      </c>
      <c r="K1198" s="315" t="s">
        <v>177</v>
      </c>
      <c r="L1198" s="230" t="s">
        <v>738</v>
      </c>
      <c r="M1198" s="22">
        <f>+SUMIFS(Resultados_Dic3!H$3:H$99980,Resultados_Dic3!$F$3:$F$99980,Produccion_UO!$K1198,Resultados_Dic3!$D$3:$D$99980,Produccion_UO!$K$1131,Resultados_Dic3!$E$3:$E$99980,Produccion_UO!$J1198,Resultados_Dic3!$A$3:$A$99980,Produccion_UO!$H1198)*$J$1187</f>
        <v>0.35393751265267559</v>
      </c>
      <c r="N1198" s="22">
        <f>+SUMIFS(Resultados_Dic3!I$3:I$99980,Resultados_Dic3!$F$3:$F$99980,Produccion_UO!$K1198,Resultados_Dic3!$D$3:$D$99980,Produccion_UO!$K$1131,Resultados_Dic3!$E$3:$E$99980,Produccion_UO!$J1198,Resultados_Dic3!$A$3:$A$99980,Produccion_UO!$H1198)*$J$1187</f>
        <v>0.35724407854781026</v>
      </c>
      <c r="O1198" s="22">
        <f>+SUMIFS(Resultados_Dic3!J$3:J$99980,Resultados_Dic3!$F$3:$F$99980,Produccion_UO!$K1198,Resultados_Dic3!$D$3:$D$99980,Produccion_UO!$K$1131,Resultados_Dic3!$E$3:$E$99980,Produccion_UO!$J1198,Resultados_Dic3!$A$3:$A$99980,Produccion_UO!$H1198)*$J$1187</f>
        <v>0.37476373561048382</v>
      </c>
      <c r="P1198" s="22">
        <f>+SUMIFS(Resultados_Dic3!K$3:K$99980,Resultados_Dic3!$F$3:$F$99980,Produccion_UO!$K1198,Resultados_Dic3!$D$3:$D$99980,Produccion_UO!$K$1131,Resultados_Dic3!$E$3:$E$99980,Produccion_UO!$J1198,Resultados_Dic3!$A$3:$A$99980,Produccion_UO!$H1198)*$J$1187</f>
        <v>0.39270097152423511</v>
      </c>
      <c r="Q1198" s="22">
        <f>+SUMIFS(Resultados_Dic3!L$3:L$99980,Resultados_Dic3!$F$3:$F$99980,Produccion_UO!$K1198,Resultados_Dic3!$D$3:$D$99980,Produccion_UO!$K$1131,Resultados_Dic3!$E$3:$E$99980,Produccion_UO!$J1198,Resultados_Dic3!$A$3:$A$99980,Produccion_UO!$H1198)*$J$1187</f>
        <v>0.41105578628906403</v>
      </c>
      <c r="R1198" s="22">
        <f>+SUMIFS(Resultados_Dic3!M$3:M$99980,Resultados_Dic3!$F$3:$F$99980,Produccion_UO!$K1198,Resultados_Dic3!$D$3:$D$99980,Produccion_UO!$K$1131,Resultados_Dic3!$E$3:$E$99980,Produccion_UO!$J1198,Resultados_Dic3!$A$3:$A$99980,Produccion_UO!$H1198)*$J$1187</f>
        <v>0.42982817990497063</v>
      </c>
      <c r="S1198" s="22">
        <f>+SUMIFS(Resultados_Dic3!N$3:N$99980,Resultados_Dic3!$F$3:$F$99980,Produccion_UO!$K1198,Resultados_Dic3!$D$3:$D$99980,Produccion_UO!$K$1131,Resultados_Dic3!$E$3:$E$99980,Produccion_UO!$J1198,Resultados_Dic3!$A$3:$A$99980,Produccion_UO!$H1198)*$J$1187</f>
        <v>0.44901815237195492</v>
      </c>
      <c r="T1198" s="22">
        <f>+SUMIFS(Resultados_Dic3!O$3:O$99980,Resultados_Dic3!$F$3:$F$99980,Produccion_UO!$K1198,Resultados_Dic3!$D$3:$D$99980,Produccion_UO!$K$1131,Resultados_Dic3!$E$3:$E$99980,Produccion_UO!$J1198,Resultados_Dic3!$A$3:$A$99980,Produccion_UO!$H1198)*$J$1187</f>
        <v>0.46784126570529999</v>
      </c>
      <c r="U1198" s="22">
        <f>+SUMIFS(Resultados_Dic3!P$3:P$99980,Resultados_Dic3!$F$3:$F$99980,Produccion_UO!$K1198,Resultados_Dic3!$D$3:$D$99980,Produccion_UO!$K$1131,Resultados_Dic3!$E$3:$E$99980,Produccion_UO!$J1198,Resultados_Dic3!$A$3:$A$99980,Produccion_UO!$H1198)*$J$1187</f>
        <v>0.48703081009044197</v>
      </c>
      <c r="V1198" s="22">
        <f>+SUMIFS(Resultados_Dic3!Q$3:Q$99980,Resultados_Dic3!$F$3:$F$99980,Produccion_UO!$K1198,Resultados_Dic3!$D$3:$D$99980,Produccion_UO!$K$1131,Resultados_Dic3!$E$3:$E$99980,Produccion_UO!$J1198,Resultados_Dic3!$A$3:$A$99980,Produccion_UO!$H1198)*$J$1187</f>
        <v>0.50658678552738168</v>
      </c>
      <c r="W1198" s="22">
        <f>+SUMIFS(Resultados_Dic3!R$3:R$99980,Resultados_Dic3!$F$3:$F$99980,Produccion_UO!$K1198,Resultados_Dic3!$D$3:$D$99980,Produccion_UO!$K$1131,Resultados_Dic3!$E$3:$E$99980,Produccion_UO!$J1198,Resultados_Dic3!$A$3:$A$99980,Produccion_UO!$H1198)*$J$1187</f>
        <v>0.5265091920161179</v>
      </c>
      <c r="X1198" s="22">
        <f>+SUMIFS(Resultados_Dic3!S$3:S$99980,Resultados_Dic3!$F$3:$F$99980,Produccion_UO!$K1198,Resultados_Dic3!$D$3:$D$99980,Produccion_UO!$K$1131,Resultados_Dic3!$E$3:$E$99980,Produccion_UO!$J1198,Resultados_Dic3!$A$3:$A$99980,Produccion_UO!$H1198)*$J$1187</f>
        <v>0.54679802955665091</v>
      </c>
      <c r="Y1198" s="22">
        <f>+SUMIFS(Resultados_Dic3!T$3:T$99980,Resultados_Dic3!$F$3:$F$99980,Produccion_UO!$K1198,Resultados_Dic3!$D$3:$D$99980,Produccion_UO!$K$1131,Resultados_Dic3!$E$3:$E$99980,Produccion_UO!$J1198,Resultados_Dic3!$A$3:$A$99980,Produccion_UO!$H1198)*$J$1187</f>
        <v>0.56782277828171468</v>
      </c>
      <c r="Z1198" s="22">
        <f>+SUMIFS(Resultados_Dic3!U$3:U$99980,Resultados_Dic3!$F$3:$F$99980,Produccion_UO!$K1198,Resultados_Dic3!$D$3:$D$99980,Produccion_UO!$K$1131,Resultados_Dic3!$E$3:$E$99980,Produccion_UO!$J1198,Resultados_Dic3!$A$3:$A$99980,Produccion_UO!$H1198)*$J$1187</f>
        <v>0.58916584297422769</v>
      </c>
      <c r="AA1198" s="22">
        <f>+SUMIFS(Resultados_Dic3!V$3:V$99980,Resultados_Dic3!$F$3:$F$99980,Produccion_UO!$K1198,Resultados_Dic3!$D$3:$D$99980,Produccion_UO!$K$1131,Resultados_Dic3!$E$3:$E$99980,Produccion_UO!$J1198,Resultados_Dic3!$A$3:$A$99980,Produccion_UO!$H1198)*$J$1187</f>
        <v>0.61082722363419117</v>
      </c>
      <c r="AB1198" s="22">
        <f>+SUMIFS(Resultados_Dic3!W$3:W$99980,Resultados_Dic3!$F$3:$F$99980,Produccion_UO!$K1198,Resultados_Dic3!$D$3:$D$99980,Produccion_UO!$K$1131,Resultados_Dic3!$E$3:$E$99980,Produccion_UO!$J1198,Resultados_Dic3!$A$3:$A$99980,Produccion_UO!$H1198)*$J$1187</f>
        <v>0.63280692026160401</v>
      </c>
      <c r="AC1198" s="22">
        <f>+SUMIFS(Resultados_Dic3!X$3:X$99980,Resultados_Dic3!$F$3:$F$99980,Produccion_UO!$K1198,Resultados_Dic3!$D$3:$D$99980,Produccion_UO!$K$1131,Resultados_Dic3!$E$3:$E$99980,Produccion_UO!$J1198,Resultados_Dic3!$A$3:$A$99980,Produccion_UO!$H1198)*$J$1187</f>
        <v>0.65510493285646676</v>
      </c>
      <c r="AD1198" s="22">
        <f>+SUMIFS(Resultados_Dic3!Y$3:Y$99980,Resultados_Dic3!$F$3:$F$99980,Produccion_UO!$K1198,Resultados_Dic3!$D$3:$D$99980,Produccion_UO!$K$1131,Resultados_Dic3!$E$3:$E$99980,Produccion_UO!$J1198,Resultados_Dic3!$A$3:$A$99980,Produccion_UO!$H1198)*$J$1187</f>
        <v>0.67876421564288414</v>
      </c>
      <c r="AE1198" s="22">
        <f>+SUMIFS(Resultados_Dic3!Z$3:Z$99980,Resultados_Dic3!$F$3:$F$99980,Produccion_UO!$K1198,Resultados_Dic3!$D$3:$D$99980,Produccion_UO!$K$1131,Resultados_Dic3!$E$3:$E$99980,Produccion_UO!$J1198,Resultados_Dic3!$A$3:$A$99980,Produccion_UO!$H1198)*$J$1187</f>
        <v>0.70276066991145159</v>
      </c>
      <c r="AF1198" s="22">
        <f>+SUMIFS(Resultados_Dic3!AA$3:AA$99980,Resultados_Dic3!$F$3:$F$99980,Produccion_UO!$K1198,Resultados_Dic3!$D$3:$D$99980,Produccion_UO!$K$1131,Resultados_Dic3!$E$3:$E$99980,Produccion_UO!$J1198,Resultados_Dic3!$A$3:$A$99980,Produccion_UO!$H1198)*$J$1187</f>
        <v>0.72709429566217698</v>
      </c>
      <c r="AG1198" s="22">
        <f>+SUMIFS(Resultados_Dic3!AB$3:AB$99980,Resultados_Dic3!$F$3:$F$99980,Produccion_UO!$K1198,Resultados_Dic3!$D$3:$D$99980,Produccion_UO!$K$1131,Resultados_Dic3!$E$3:$E$99980,Produccion_UO!$J1198,Resultados_Dic3!$A$3:$A$99980,Produccion_UO!$H1198)*$J$1187</f>
        <v>0.75176509289506044</v>
      </c>
      <c r="AH1198" s="22">
        <f>+SUMIFS(Resultados_Dic3!AC$3:AC$99980,Resultados_Dic3!$F$3:$F$99980,Produccion_UO!$K1198,Resultados_Dic3!$D$3:$D$99980,Produccion_UO!$K$1131,Resultados_Dic3!$E$3:$E$99980,Produccion_UO!$J1198,Resultados_Dic3!$A$3:$A$99980,Produccion_UO!$H1198)*$J$1187</f>
        <v>0.77677306161009518</v>
      </c>
      <c r="AI1198" s="22">
        <f>+SUMIFS(Resultados_Dic3!AD$3:AD$99980,Resultados_Dic3!$F$3:$F$99980,Produccion_UO!$K1198,Resultados_Dic3!$D$3:$D$99980,Produccion_UO!$K$1131,Resultados_Dic3!$E$3:$E$99980,Produccion_UO!$J1198,Resultados_Dic3!$A$3:$A$99980,Produccion_UO!$H1198)*$J$1187</f>
        <v>0.8015861842025036</v>
      </c>
      <c r="AJ1198" s="22">
        <f>+SUMIFS(Resultados_Dic3!AE$3:AE$99980,Resultados_Dic3!$F$3:$F$99980,Produccion_UO!$K1198,Resultados_Dic3!$D$3:$D$99980,Produccion_UO!$K$1131,Resultados_Dic3!$E$3:$E$99980,Produccion_UO!$J1198,Resultados_Dic3!$A$3:$A$99980,Produccion_UO!$H1198)*$J$1187</f>
        <v>0.82671290205447734</v>
      </c>
      <c r="AK1198" s="22">
        <f>+SUMIFS(Resultados_Dic3!AF$3:AF$99980,Resultados_Dic3!$F$3:$F$99980,Produccion_UO!$K1198,Resultados_Dic3!$D$3:$D$99980,Produccion_UO!$K$1131,Resultados_Dic3!$E$3:$E$99980,Produccion_UO!$J1198,Resultados_Dic3!$A$3:$A$99980,Produccion_UO!$H1198)*$J$1187</f>
        <v>0.85215321516602338</v>
      </c>
      <c r="AL1198" s="22">
        <f>+SUMIFS(Resultados_Dic3!AG$3:AG$99980,Resultados_Dic3!$F$3:$F$99980,Produccion_UO!$K1198,Resultados_Dic3!$D$3:$D$99980,Produccion_UO!$K$1131,Resultados_Dic3!$E$3:$E$99980,Produccion_UO!$J1198,Resultados_Dic3!$A$3:$A$99980,Produccion_UO!$H1198)*$J$1187</f>
        <v>0.87790712353714151</v>
      </c>
      <c r="AM1198" s="22">
        <f>+SUMIFS(Resultados_Dic3!AH$3:AH$99980,Resultados_Dic3!$F$3:$F$99980,Produccion_UO!$K1198,Resultados_Dic3!$D$3:$D$99980,Produccion_UO!$K$1131,Resultados_Dic3!$E$3:$E$99980,Produccion_UO!$J1198,Resultados_Dic3!$A$3:$A$99980,Produccion_UO!$H1198)*$J$1187</f>
        <v>0.90397462716782506</v>
      </c>
      <c r="AN1198" s="22">
        <f>+SUMIFS(Resultados_Dic3!AI$3:AI$99980,Resultados_Dic3!$F$3:$F$99980,Produccion_UO!$K1198,Resultados_Dic3!$D$3:$D$99980,Produccion_UO!$K$1131,Resultados_Dic3!$E$3:$E$99980,Produccion_UO!$J1198,Resultados_Dic3!$A$3:$A$99980,Produccion_UO!$H1198)*$J$1187</f>
        <v>0.92890755881372566</v>
      </c>
      <c r="AO1198" s="22">
        <f>+SUMIFS(Resultados_Dic3!AJ$3:AJ$99980,Resultados_Dic3!$F$3:$F$99980,Produccion_UO!$K1198,Resultados_Dic3!$D$3:$D$99980,Produccion_UO!$K$1131,Resultados_Dic3!$E$3:$E$99980,Produccion_UO!$J1198,Resultados_Dic3!$A$3:$A$99980,Produccion_UO!$H1198)*$J$1187</f>
        <v>0.95415491403542751</v>
      </c>
      <c r="AP1198" s="22">
        <f>+SUMIFS(Resultados_Dic3!AK$3:AK$99980,Resultados_Dic3!$F$3:$F$99980,Produccion_UO!$K1198,Resultados_Dic3!$D$3:$D$99980,Produccion_UO!$K$1131,Resultados_Dic3!$E$3:$E$99980,Produccion_UO!$J1198,Resultados_Dic3!$A$3:$A$99980,Produccion_UO!$H1198)*$J$1187</f>
        <v>0.97971669283291052</v>
      </c>
      <c r="AQ1198" s="22">
        <f>+SUMIFS(Resultados_Dic3!AL$3:AL$99980,Resultados_Dic3!$F$3:$F$99980,Produccion_UO!$K1198,Resultados_Dic3!$D$3:$D$99980,Produccion_UO!$K$1131,Resultados_Dic3!$E$3:$E$99980,Produccion_UO!$J1198,Resultados_Dic3!$A$3:$A$99980,Produccion_UO!$H1198)*$J$1187</f>
        <v>1.0055928952061948</v>
      </c>
      <c r="AR1198" s="22">
        <f>+SUMIFS(Resultados_Dic3!AM$3:AM$99980,Resultados_Dic3!$F$3:$F$99980,Produccion_UO!$K1198,Resultados_Dic3!$D$3:$D$99980,Produccion_UO!$K$1131,Resultados_Dic3!$E$3:$E$99980,Produccion_UO!$J1198,Resultados_Dic3!$A$3:$A$99980,Produccion_UO!$H1198)*$J$1187</f>
        <v>1.0317835211552735</v>
      </c>
    </row>
    <row r="1199" spans="6:44" x14ac:dyDescent="0.25">
      <c r="H1199" s="17" t="str">
        <f t="shared" si="432"/>
        <v>DIC7</v>
      </c>
      <c r="I1199" s="24"/>
      <c r="J1199" s="24" t="s">
        <v>32</v>
      </c>
      <c r="K1199" s="315" t="s">
        <v>297</v>
      </c>
      <c r="L1199" s="230" t="s">
        <v>739</v>
      </c>
      <c r="M1199" s="22">
        <f>+SUMIFS(Resultados_Dic3!H$3:H$99980,Resultados_Dic3!$F$3:$F$99980,Produccion_UO!$K1199,Resultados_Dic3!$D$3:$D$99980,Produccion_UO!$L$1131,Resultados_Dic3!$E$3:$E$99980,Produccion_UO!$J1199,Resultados_Dic3!$A$3:$A$99980,Produccion_UO!$H1199)*$J$1187</f>
        <v>0</v>
      </c>
      <c r="N1199" s="22">
        <f>+SUMIFS(Resultados_Dic3!I$3:I$99980,Resultados_Dic3!$F$3:$F$99980,Produccion_UO!$K1199,Resultados_Dic3!$D$3:$D$99980,Produccion_UO!$L$1131,Resultados_Dic3!$E$3:$E$99980,Produccion_UO!$J1199,Resultados_Dic3!$A$3:$A$99980,Produccion_UO!$H1199)*$J$1187</f>
        <v>0</v>
      </c>
      <c r="O1199" s="22">
        <f>+SUMIFS(Resultados_Dic3!J$3:J$99980,Resultados_Dic3!$F$3:$F$99980,Produccion_UO!$K1199,Resultados_Dic3!$D$3:$D$99980,Produccion_UO!$L$1131,Resultados_Dic3!$E$3:$E$99980,Produccion_UO!$J1199,Resultados_Dic3!$A$3:$A$99980,Produccion_UO!$H1199)*$J$1187</f>
        <v>0</v>
      </c>
      <c r="P1199" s="22">
        <f>+SUMIFS(Resultados_Dic3!K$3:K$99980,Resultados_Dic3!$F$3:$F$99980,Produccion_UO!$K1199,Resultados_Dic3!$D$3:$D$99980,Produccion_UO!$L$1131,Resultados_Dic3!$E$3:$E$99980,Produccion_UO!$J1199,Resultados_Dic3!$A$3:$A$99980,Produccion_UO!$H1199)*$J$1187</f>
        <v>0</v>
      </c>
      <c r="Q1199" s="22">
        <f>+SUMIFS(Resultados_Dic3!L$3:L$99980,Resultados_Dic3!$F$3:$F$99980,Produccion_UO!$K1199,Resultados_Dic3!$D$3:$D$99980,Produccion_UO!$L$1131,Resultados_Dic3!$E$3:$E$99980,Produccion_UO!$J1199,Resultados_Dic3!$A$3:$A$99980,Produccion_UO!$H1199)*$J$1187</f>
        <v>0</v>
      </c>
      <c r="R1199" s="22">
        <f>+SUMIFS(Resultados_Dic3!M$3:M$99980,Resultados_Dic3!$F$3:$F$99980,Produccion_UO!$K1199,Resultados_Dic3!$D$3:$D$99980,Produccion_UO!$L$1131,Resultados_Dic3!$E$3:$E$99980,Produccion_UO!$J1199,Resultados_Dic3!$A$3:$A$99980,Produccion_UO!$H1199)*$J$1187</f>
        <v>0</v>
      </c>
      <c r="S1199" s="22">
        <f>+SUMIFS(Resultados_Dic3!N$3:N$99980,Resultados_Dic3!$F$3:$F$99980,Produccion_UO!$K1199,Resultados_Dic3!$D$3:$D$99980,Produccion_UO!$L$1131,Resultados_Dic3!$E$3:$E$99980,Produccion_UO!$J1199,Resultados_Dic3!$A$3:$A$99980,Produccion_UO!$H1199)*$J$1187</f>
        <v>0</v>
      </c>
      <c r="T1199" s="22">
        <f>+SUMIFS(Resultados_Dic3!O$3:O$99980,Resultados_Dic3!$F$3:$F$99980,Produccion_UO!$K1199,Resultados_Dic3!$D$3:$D$99980,Produccion_UO!$L$1131,Resultados_Dic3!$E$3:$E$99980,Produccion_UO!$J1199,Resultados_Dic3!$A$3:$A$99980,Produccion_UO!$H1199)*$J$1187</f>
        <v>0</v>
      </c>
      <c r="U1199" s="22">
        <f>+SUMIFS(Resultados_Dic3!P$3:P$99980,Resultados_Dic3!$F$3:$F$99980,Produccion_UO!$K1199,Resultados_Dic3!$D$3:$D$99980,Produccion_UO!$L$1131,Resultados_Dic3!$E$3:$E$99980,Produccion_UO!$J1199,Resultados_Dic3!$A$3:$A$99980,Produccion_UO!$H1199)*$J$1187</f>
        <v>0</v>
      </c>
      <c r="V1199" s="22">
        <f>+SUMIFS(Resultados_Dic3!Q$3:Q$99980,Resultados_Dic3!$F$3:$F$99980,Produccion_UO!$K1199,Resultados_Dic3!$D$3:$D$99980,Produccion_UO!$L$1131,Resultados_Dic3!$E$3:$E$99980,Produccion_UO!$J1199,Resultados_Dic3!$A$3:$A$99980,Produccion_UO!$H1199)*$J$1187</f>
        <v>0</v>
      </c>
      <c r="W1199" s="22">
        <f>+SUMIFS(Resultados_Dic3!R$3:R$99980,Resultados_Dic3!$F$3:$F$99980,Produccion_UO!$K1199,Resultados_Dic3!$D$3:$D$99980,Produccion_UO!$L$1131,Resultados_Dic3!$E$3:$E$99980,Produccion_UO!$J1199,Resultados_Dic3!$A$3:$A$99980,Produccion_UO!$H1199)*$J$1187</f>
        <v>0</v>
      </c>
      <c r="X1199" s="22">
        <f>+SUMIFS(Resultados_Dic3!S$3:S$99980,Resultados_Dic3!$F$3:$F$99980,Produccion_UO!$K1199,Resultados_Dic3!$D$3:$D$99980,Produccion_UO!$L$1131,Resultados_Dic3!$E$3:$E$99980,Produccion_UO!$J1199,Resultados_Dic3!$A$3:$A$99980,Produccion_UO!$H1199)*$J$1187</f>
        <v>0</v>
      </c>
      <c r="Y1199" s="22">
        <f>+SUMIFS(Resultados_Dic3!T$3:T$99980,Resultados_Dic3!$F$3:$F$99980,Produccion_UO!$K1199,Resultados_Dic3!$D$3:$D$99980,Produccion_UO!$L$1131,Resultados_Dic3!$E$3:$E$99980,Produccion_UO!$J1199,Resultados_Dic3!$A$3:$A$99980,Produccion_UO!$H1199)*$J$1187</f>
        <v>0</v>
      </c>
      <c r="Z1199" s="22">
        <f>+SUMIFS(Resultados_Dic3!U$3:U$99980,Resultados_Dic3!$F$3:$F$99980,Produccion_UO!$K1199,Resultados_Dic3!$D$3:$D$99980,Produccion_UO!$L$1131,Resultados_Dic3!$E$3:$E$99980,Produccion_UO!$J1199,Resultados_Dic3!$A$3:$A$99980,Produccion_UO!$H1199)*$J$1187</f>
        <v>0</v>
      </c>
      <c r="AA1199" s="22">
        <f>+SUMIFS(Resultados_Dic3!V$3:V$99980,Resultados_Dic3!$F$3:$F$99980,Produccion_UO!$K1199,Resultados_Dic3!$D$3:$D$99980,Produccion_UO!$L$1131,Resultados_Dic3!$E$3:$E$99980,Produccion_UO!$J1199,Resultados_Dic3!$A$3:$A$99980,Produccion_UO!$H1199)*$J$1187</f>
        <v>0</v>
      </c>
      <c r="AB1199" s="22">
        <f>+SUMIFS(Resultados_Dic3!W$3:W$99980,Resultados_Dic3!$F$3:$F$99980,Produccion_UO!$K1199,Resultados_Dic3!$D$3:$D$99980,Produccion_UO!$L$1131,Resultados_Dic3!$E$3:$E$99980,Produccion_UO!$J1199,Resultados_Dic3!$A$3:$A$99980,Produccion_UO!$H1199)*$J$1187</f>
        <v>0</v>
      </c>
      <c r="AC1199" s="22">
        <f>+SUMIFS(Resultados_Dic3!X$3:X$99980,Resultados_Dic3!$F$3:$F$99980,Produccion_UO!$K1199,Resultados_Dic3!$D$3:$D$99980,Produccion_UO!$L$1131,Resultados_Dic3!$E$3:$E$99980,Produccion_UO!$J1199,Resultados_Dic3!$A$3:$A$99980,Produccion_UO!$H1199)*$J$1187</f>
        <v>0</v>
      </c>
      <c r="AD1199" s="22">
        <f>+SUMIFS(Resultados_Dic3!Y$3:Y$99980,Resultados_Dic3!$F$3:$F$99980,Produccion_UO!$K1199,Resultados_Dic3!$D$3:$D$99980,Produccion_UO!$L$1131,Resultados_Dic3!$E$3:$E$99980,Produccion_UO!$J1199,Resultados_Dic3!$A$3:$A$99980,Produccion_UO!$H1199)*$J$1187</f>
        <v>0</v>
      </c>
      <c r="AE1199" s="22">
        <f>+SUMIFS(Resultados_Dic3!Z$3:Z$99980,Resultados_Dic3!$F$3:$F$99980,Produccion_UO!$K1199,Resultados_Dic3!$D$3:$D$99980,Produccion_UO!$L$1131,Resultados_Dic3!$E$3:$E$99980,Produccion_UO!$J1199,Resultados_Dic3!$A$3:$A$99980,Produccion_UO!$H1199)*$J$1187</f>
        <v>0</v>
      </c>
      <c r="AF1199" s="22">
        <f>+SUMIFS(Resultados_Dic3!AA$3:AA$99980,Resultados_Dic3!$F$3:$F$99980,Produccion_UO!$K1199,Resultados_Dic3!$D$3:$D$99980,Produccion_UO!$L$1131,Resultados_Dic3!$E$3:$E$99980,Produccion_UO!$J1199,Resultados_Dic3!$A$3:$A$99980,Produccion_UO!$H1199)*$J$1187</f>
        <v>0</v>
      </c>
      <c r="AG1199" s="22">
        <f>+SUMIFS(Resultados_Dic3!AB$3:AB$99980,Resultados_Dic3!$F$3:$F$99980,Produccion_UO!$K1199,Resultados_Dic3!$D$3:$D$99980,Produccion_UO!$L$1131,Resultados_Dic3!$E$3:$E$99980,Produccion_UO!$J1199,Resultados_Dic3!$A$3:$A$99980,Produccion_UO!$H1199)*$J$1187</f>
        <v>0</v>
      </c>
      <c r="AH1199" s="22">
        <f>+SUMIFS(Resultados_Dic3!AC$3:AC$99980,Resultados_Dic3!$F$3:$F$99980,Produccion_UO!$K1199,Resultados_Dic3!$D$3:$D$99980,Produccion_UO!$L$1131,Resultados_Dic3!$E$3:$E$99980,Produccion_UO!$J1199,Resultados_Dic3!$A$3:$A$99980,Produccion_UO!$H1199)*$J$1187</f>
        <v>0</v>
      </c>
      <c r="AI1199" s="22">
        <f>+SUMIFS(Resultados_Dic3!AD$3:AD$99980,Resultados_Dic3!$F$3:$F$99980,Produccion_UO!$K1199,Resultados_Dic3!$D$3:$D$99980,Produccion_UO!$L$1131,Resultados_Dic3!$E$3:$E$99980,Produccion_UO!$J1199,Resultados_Dic3!$A$3:$A$99980,Produccion_UO!$H1199)*$J$1187</f>
        <v>0</v>
      </c>
      <c r="AJ1199" s="22">
        <f>+SUMIFS(Resultados_Dic3!AE$3:AE$99980,Resultados_Dic3!$F$3:$F$99980,Produccion_UO!$K1199,Resultados_Dic3!$D$3:$D$99980,Produccion_UO!$L$1131,Resultados_Dic3!$E$3:$E$99980,Produccion_UO!$J1199,Resultados_Dic3!$A$3:$A$99980,Produccion_UO!$H1199)*$J$1187</f>
        <v>0</v>
      </c>
      <c r="AK1199" s="22">
        <f>+SUMIFS(Resultados_Dic3!AF$3:AF$99980,Resultados_Dic3!$F$3:$F$99980,Produccion_UO!$K1199,Resultados_Dic3!$D$3:$D$99980,Produccion_UO!$L$1131,Resultados_Dic3!$E$3:$E$99980,Produccion_UO!$J1199,Resultados_Dic3!$A$3:$A$99980,Produccion_UO!$H1199)*$J$1187</f>
        <v>0</v>
      </c>
      <c r="AL1199" s="22">
        <f>+SUMIFS(Resultados_Dic3!AG$3:AG$99980,Resultados_Dic3!$F$3:$F$99980,Produccion_UO!$K1199,Resultados_Dic3!$D$3:$D$99980,Produccion_UO!$L$1131,Resultados_Dic3!$E$3:$E$99980,Produccion_UO!$J1199,Resultados_Dic3!$A$3:$A$99980,Produccion_UO!$H1199)*$J$1187</f>
        <v>0</v>
      </c>
      <c r="AM1199" s="22">
        <f>+SUMIFS(Resultados_Dic3!AH$3:AH$99980,Resultados_Dic3!$F$3:$F$99980,Produccion_UO!$K1199,Resultados_Dic3!$D$3:$D$99980,Produccion_UO!$L$1131,Resultados_Dic3!$E$3:$E$99980,Produccion_UO!$J1199,Resultados_Dic3!$A$3:$A$99980,Produccion_UO!$H1199)*$J$1187</f>
        <v>0</v>
      </c>
      <c r="AN1199" s="22">
        <f>+SUMIFS(Resultados_Dic3!AI$3:AI$99980,Resultados_Dic3!$F$3:$F$99980,Produccion_UO!$K1199,Resultados_Dic3!$D$3:$D$99980,Produccion_UO!$L$1131,Resultados_Dic3!$E$3:$E$99980,Produccion_UO!$J1199,Resultados_Dic3!$A$3:$A$99980,Produccion_UO!$H1199)*$J$1187</f>
        <v>0</v>
      </c>
      <c r="AO1199" s="22">
        <f>+SUMIFS(Resultados_Dic3!AJ$3:AJ$99980,Resultados_Dic3!$F$3:$F$99980,Produccion_UO!$K1199,Resultados_Dic3!$D$3:$D$99980,Produccion_UO!$L$1131,Resultados_Dic3!$E$3:$E$99980,Produccion_UO!$J1199,Resultados_Dic3!$A$3:$A$99980,Produccion_UO!$H1199)*$J$1187</f>
        <v>0</v>
      </c>
      <c r="AP1199" s="22">
        <f>+SUMIFS(Resultados_Dic3!AK$3:AK$99980,Resultados_Dic3!$F$3:$F$99980,Produccion_UO!$K1199,Resultados_Dic3!$D$3:$D$99980,Produccion_UO!$L$1131,Resultados_Dic3!$E$3:$E$99980,Produccion_UO!$J1199,Resultados_Dic3!$A$3:$A$99980,Produccion_UO!$H1199)*$J$1187</f>
        <v>0</v>
      </c>
      <c r="AQ1199" s="22">
        <f>+SUMIFS(Resultados_Dic3!AL$3:AL$99980,Resultados_Dic3!$F$3:$F$99980,Produccion_UO!$K1199,Resultados_Dic3!$D$3:$D$99980,Produccion_UO!$L$1131,Resultados_Dic3!$E$3:$E$99980,Produccion_UO!$J1199,Resultados_Dic3!$A$3:$A$99980,Produccion_UO!$H1199)*$J$1187</f>
        <v>0</v>
      </c>
      <c r="AR1199" s="22">
        <f>+SUMIFS(Resultados_Dic3!AM$3:AM$99980,Resultados_Dic3!$F$3:$F$99980,Produccion_UO!$K1199,Resultados_Dic3!$D$3:$D$99980,Produccion_UO!$L$1131,Resultados_Dic3!$E$3:$E$99980,Produccion_UO!$J1199,Resultados_Dic3!$A$3:$A$99980,Produccion_UO!$H1199)*$J$1187</f>
        <v>0</v>
      </c>
    </row>
    <row r="1200" spans="6:44" x14ac:dyDescent="0.25">
      <c r="H1200" s="17" t="str">
        <f t="shared" si="432"/>
        <v>DIC7</v>
      </c>
      <c r="I1200" s="24"/>
      <c r="J1200" s="24"/>
      <c r="K1200" s="315"/>
      <c r="L1200" s="305" t="s">
        <v>697</v>
      </c>
      <c r="M1200" s="22">
        <f>+SUM(M1201:M1202)</f>
        <v>0</v>
      </c>
      <c r="N1200" s="22">
        <f t="shared" ref="N1200:AR1200" si="433">+SUM(N1201:N1202)</f>
        <v>0</v>
      </c>
      <c r="O1200" s="22">
        <f t="shared" si="433"/>
        <v>0</v>
      </c>
      <c r="P1200" s="22">
        <f t="shared" si="433"/>
        <v>0</v>
      </c>
      <c r="Q1200" s="22">
        <f t="shared" si="433"/>
        <v>0</v>
      </c>
      <c r="R1200" s="22">
        <f t="shared" si="433"/>
        <v>0</v>
      </c>
      <c r="S1200" s="22">
        <f t="shared" si="433"/>
        <v>0</v>
      </c>
      <c r="T1200" s="22">
        <f t="shared" si="433"/>
        <v>0</v>
      </c>
      <c r="U1200" s="22">
        <f t="shared" si="433"/>
        <v>0</v>
      </c>
      <c r="V1200" s="22">
        <f t="shared" si="433"/>
        <v>0</v>
      </c>
      <c r="W1200" s="22">
        <f t="shared" si="433"/>
        <v>0</v>
      </c>
      <c r="X1200" s="22">
        <f t="shared" si="433"/>
        <v>0</v>
      </c>
      <c r="Y1200" s="22">
        <f t="shared" si="433"/>
        <v>0</v>
      </c>
      <c r="Z1200" s="22">
        <f t="shared" si="433"/>
        <v>0</v>
      </c>
      <c r="AA1200" s="22">
        <f t="shared" si="433"/>
        <v>0</v>
      </c>
      <c r="AB1200" s="22">
        <f t="shared" si="433"/>
        <v>0</v>
      </c>
      <c r="AC1200" s="22">
        <f t="shared" si="433"/>
        <v>0</v>
      </c>
      <c r="AD1200" s="22">
        <f t="shared" si="433"/>
        <v>0</v>
      </c>
      <c r="AE1200" s="22">
        <f t="shared" si="433"/>
        <v>0</v>
      </c>
      <c r="AF1200" s="22">
        <f t="shared" si="433"/>
        <v>0</v>
      </c>
      <c r="AG1200" s="22">
        <f t="shared" si="433"/>
        <v>0</v>
      </c>
      <c r="AH1200" s="22">
        <f t="shared" si="433"/>
        <v>0</v>
      </c>
      <c r="AI1200" s="22">
        <f t="shared" si="433"/>
        <v>0</v>
      </c>
      <c r="AJ1200" s="22">
        <f t="shared" si="433"/>
        <v>0</v>
      </c>
      <c r="AK1200" s="22">
        <f t="shared" si="433"/>
        <v>0</v>
      </c>
      <c r="AL1200" s="22">
        <f t="shared" si="433"/>
        <v>0</v>
      </c>
      <c r="AM1200" s="22">
        <f t="shared" si="433"/>
        <v>0</v>
      </c>
      <c r="AN1200" s="22">
        <f t="shared" si="433"/>
        <v>0</v>
      </c>
      <c r="AO1200" s="22">
        <f t="shared" si="433"/>
        <v>0</v>
      </c>
      <c r="AP1200" s="22">
        <f t="shared" si="433"/>
        <v>0</v>
      </c>
      <c r="AQ1200" s="22">
        <f t="shared" si="433"/>
        <v>0</v>
      </c>
      <c r="AR1200" s="22">
        <f t="shared" si="433"/>
        <v>0</v>
      </c>
    </row>
    <row r="1201" spans="6:44" x14ac:dyDescent="0.25">
      <c r="H1201" s="17" t="str">
        <f t="shared" si="432"/>
        <v>DIC7</v>
      </c>
      <c r="I1201" s="24"/>
      <c r="J1201" s="24" t="s">
        <v>32</v>
      </c>
      <c r="K1201" s="315" t="s">
        <v>270</v>
      </c>
      <c r="L1201" s="316" t="s">
        <v>270</v>
      </c>
      <c r="M1201" s="22">
        <f>+SUMIFS(Resultados_Dic3!H$3:H$99980,Resultados_Dic3!$F$3:$F$99980,Produccion_UO!$K1201,Resultados_Dic3!$D$3:$D$99980,Produccion_UO!$K$1131,Resultados_Dic3!$E$3:$E$99980,Produccion_UO!$J1201,Resultados_Dic3!$A$3:$A$99980,Produccion_UO!$H1201)*$J$1187</f>
        <v>0</v>
      </c>
      <c r="N1201" s="22">
        <f>+SUMIFS(Resultados_Dic3!I$3:I$99980,Resultados_Dic3!$F$3:$F$99980,Produccion_UO!$K1201,Resultados_Dic3!$D$3:$D$99980,Produccion_UO!$K$1131,Resultados_Dic3!$E$3:$E$99980,Produccion_UO!$J1201,Resultados_Dic3!$A$3:$A$99980,Produccion_UO!$H1201)*$J$1187</f>
        <v>0</v>
      </c>
      <c r="O1201" s="22">
        <f>+SUMIFS(Resultados_Dic3!J$3:J$99980,Resultados_Dic3!$F$3:$F$99980,Produccion_UO!$K1201,Resultados_Dic3!$D$3:$D$99980,Produccion_UO!$K$1131,Resultados_Dic3!$E$3:$E$99980,Produccion_UO!$J1201,Resultados_Dic3!$A$3:$A$99980,Produccion_UO!$H1201)*$J$1187</f>
        <v>0</v>
      </c>
      <c r="P1201" s="22">
        <f>+SUMIFS(Resultados_Dic3!K$3:K$99980,Resultados_Dic3!$F$3:$F$99980,Produccion_UO!$K1201,Resultados_Dic3!$D$3:$D$99980,Produccion_UO!$K$1131,Resultados_Dic3!$E$3:$E$99980,Produccion_UO!$J1201,Resultados_Dic3!$A$3:$A$99980,Produccion_UO!$H1201)*$J$1187</f>
        <v>0</v>
      </c>
      <c r="Q1201" s="22">
        <f>+SUMIFS(Resultados_Dic3!L$3:L$99980,Resultados_Dic3!$F$3:$F$99980,Produccion_UO!$K1201,Resultados_Dic3!$D$3:$D$99980,Produccion_UO!$K$1131,Resultados_Dic3!$E$3:$E$99980,Produccion_UO!$J1201,Resultados_Dic3!$A$3:$A$99980,Produccion_UO!$H1201)*$J$1187</f>
        <v>0</v>
      </c>
      <c r="R1201" s="22">
        <f>+SUMIFS(Resultados_Dic3!M$3:M$99980,Resultados_Dic3!$F$3:$F$99980,Produccion_UO!$K1201,Resultados_Dic3!$D$3:$D$99980,Produccion_UO!$K$1131,Resultados_Dic3!$E$3:$E$99980,Produccion_UO!$J1201,Resultados_Dic3!$A$3:$A$99980,Produccion_UO!$H1201)*$J$1187</f>
        <v>0</v>
      </c>
      <c r="S1201" s="22">
        <f>+SUMIFS(Resultados_Dic3!N$3:N$99980,Resultados_Dic3!$F$3:$F$99980,Produccion_UO!$K1201,Resultados_Dic3!$D$3:$D$99980,Produccion_UO!$K$1131,Resultados_Dic3!$E$3:$E$99980,Produccion_UO!$J1201,Resultados_Dic3!$A$3:$A$99980,Produccion_UO!$H1201)*$J$1187</f>
        <v>0</v>
      </c>
      <c r="T1201" s="22">
        <f>+SUMIFS(Resultados_Dic3!O$3:O$99980,Resultados_Dic3!$F$3:$F$99980,Produccion_UO!$K1201,Resultados_Dic3!$D$3:$D$99980,Produccion_UO!$K$1131,Resultados_Dic3!$E$3:$E$99980,Produccion_UO!$J1201,Resultados_Dic3!$A$3:$A$99980,Produccion_UO!$H1201)*$J$1187</f>
        <v>0</v>
      </c>
      <c r="U1201" s="22">
        <f>+SUMIFS(Resultados_Dic3!P$3:P$99980,Resultados_Dic3!$F$3:$F$99980,Produccion_UO!$K1201,Resultados_Dic3!$D$3:$D$99980,Produccion_UO!$K$1131,Resultados_Dic3!$E$3:$E$99980,Produccion_UO!$J1201,Resultados_Dic3!$A$3:$A$99980,Produccion_UO!$H1201)*$J$1187</f>
        <v>0</v>
      </c>
      <c r="V1201" s="22">
        <f>+SUMIFS(Resultados_Dic3!Q$3:Q$99980,Resultados_Dic3!$F$3:$F$99980,Produccion_UO!$K1201,Resultados_Dic3!$D$3:$D$99980,Produccion_UO!$K$1131,Resultados_Dic3!$E$3:$E$99980,Produccion_UO!$J1201,Resultados_Dic3!$A$3:$A$99980,Produccion_UO!$H1201)*$J$1187</f>
        <v>0</v>
      </c>
      <c r="W1201" s="22">
        <f>+SUMIFS(Resultados_Dic3!R$3:R$99980,Resultados_Dic3!$F$3:$F$99980,Produccion_UO!$K1201,Resultados_Dic3!$D$3:$D$99980,Produccion_UO!$K$1131,Resultados_Dic3!$E$3:$E$99980,Produccion_UO!$J1201,Resultados_Dic3!$A$3:$A$99980,Produccion_UO!$H1201)*$J$1187</f>
        <v>0</v>
      </c>
      <c r="X1201" s="22">
        <f>+SUMIFS(Resultados_Dic3!S$3:S$99980,Resultados_Dic3!$F$3:$F$99980,Produccion_UO!$K1201,Resultados_Dic3!$D$3:$D$99980,Produccion_UO!$K$1131,Resultados_Dic3!$E$3:$E$99980,Produccion_UO!$J1201,Resultados_Dic3!$A$3:$A$99980,Produccion_UO!$H1201)*$J$1187</f>
        <v>0</v>
      </c>
      <c r="Y1201" s="22">
        <f>+SUMIFS(Resultados_Dic3!T$3:T$99980,Resultados_Dic3!$F$3:$F$99980,Produccion_UO!$K1201,Resultados_Dic3!$D$3:$D$99980,Produccion_UO!$K$1131,Resultados_Dic3!$E$3:$E$99980,Produccion_UO!$J1201,Resultados_Dic3!$A$3:$A$99980,Produccion_UO!$H1201)*$J$1187</f>
        <v>0</v>
      </c>
      <c r="Z1201" s="22">
        <f>+SUMIFS(Resultados_Dic3!U$3:U$99980,Resultados_Dic3!$F$3:$F$99980,Produccion_UO!$K1201,Resultados_Dic3!$D$3:$D$99980,Produccion_UO!$K$1131,Resultados_Dic3!$E$3:$E$99980,Produccion_UO!$J1201,Resultados_Dic3!$A$3:$A$99980,Produccion_UO!$H1201)*$J$1187</f>
        <v>0</v>
      </c>
      <c r="AA1201" s="22">
        <f>+SUMIFS(Resultados_Dic3!V$3:V$99980,Resultados_Dic3!$F$3:$F$99980,Produccion_UO!$K1201,Resultados_Dic3!$D$3:$D$99980,Produccion_UO!$K$1131,Resultados_Dic3!$E$3:$E$99980,Produccion_UO!$J1201,Resultados_Dic3!$A$3:$A$99980,Produccion_UO!$H1201)*$J$1187</f>
        <v>0</v>
      </c>
      <c r="AB1201" s="22">
        <f>+SUMIFS(Resultados_Dic3!W$3:W$99980,Resultados_Dic3!$F$3:$F$99980,Produccion_UO!$K1201,Resultados_Dic3!$D$3:$D$99980,Produccion_UO!$K$1131,Resultados_Dic3!$E$3:$E$99980,Produccion_UO!$J1201,Resultados_Dic3!$A$3:$A$99980,Produccion_UO!$H1201)*$J$1187</f>
        <v>0</v>
      </c>
      <c r="AC1201" s="22">
        <f>+SUMIFS(Resultados_Dic3!X$3:X$99980,Resultados_Dic3!$F$3:$F$99980,Produccion_UO!$K1201,Resultados_Dic3!$D$3:$D$99980,Produccion_UO!$K$1131,Resultados_Dic3!$E$3:$E$99980,Produccion_UO!$J1201,Resultados_Dic3!$A$3:$A$99980,Produccion_UO!$H1201)*$J$1187</f>
        <v>0</v>
      </c>
      <c r="AD1201" s="22">
        <f>+SUMIFS(Resultados_Dic3!Y$3:Y$99980,Resultados_Dic3!$F$3:$F$99980,Produccion_UO!$K1201,Resultados_Dic3!$D$3:$D$99980,Produccion_UO!$K$1131,Resultados_Dic3!$E$3:$E$99980,Produccion_UO!$J1201,Resultados_Dic3!$A$3:$A$99980,Produccion_UO!$H1201)*$J$1187</f>
        <v>0</v>
      </c>
      <c r="AE1201" s="22">
        <f>+SUMIFS(Resultados_Dic3!Z$3:Z$99980,Resultados_Dic3!$F$3:$F$99980,Produccion_UO!$K1201,Resultados_Dic3!$D$3:$D$99980,Produccion_UO!$K$1131,Resultados_Dic3!$E$3:$E$99980,Produccion_UO!$J1201,Resultados_Dic3!$A$3:$A$99980,Produccion_UO!$H1201)*$J$1187</f>
        <v>0</v>
      </c>
      <c r="AF1201" s="22">
        <f>+SUMIFS(Resultados_Dic3!AA$3:AA$99980,Resultados_Dic3!$F$3:$F$99980,Produccion_UO!$K1201,Resultados_Dic3!$D$3:$D$99980,Produccion_UO!$K$1131,Resultados_Dic3!$E$3:$E$99980,Produccion_UO!$J1201,Resultados_Dic3!$A$3:$A$99980,Produccion_UO!$H1201)*$J$1187</f>
        <v>0</v>
      </c>
      <c r="AG1201" s="22">
        <f>+SUMIFS(Resultados_Dic3!AB$3:AB$99980,Resultados_Dic3!$F$3:$F$99980,Produccion_UO!$K1201,Resultados_Dic3!$D$3:$D$99980,Produccion_UO!$K$1131,Resultados_Dic3!$E$3:$E$99980,Produccion_UO!$J1201,Resultados_Dic3!$A$3:$A$99980,Produccion_UO!$H1201)*$J$1187</f>
        <v>0</v>
      </c>
      <c r="AH1201" s="22">
        <f>+SUMIFS(Resultados_Dic3!AC$3:AC$99980,Resultados_Dic3!$F$3:$F$99980,Produccion_UO!$K1201,Resultados_Dic3!$D$3:$D$99980,Produccion_UO!$K$1131,Resultados_Dic3!$E$3:$E$99980,Produccion_UO!$J1201,Resultados_Dic3!$A$3:$A$99980,Produccion_UO!$H1201)*$J$1187</f>
        <v>0</v>
      </c>
      <c r="AI1201" s="22">
        <f>+SUMIFS(Resultados_Dic3!AD$3:AD$99980,Resultados_Dic3!$F$3:$F$99980,Produccion_UO!$K1201,Resultados_Dic3!$D$3:$D$99980,Produccion_UO!$K$1131,Resultados_Dic3!$E$3:$E$99980,Produccion_UO!$J1201,Resultados_Dic3!$A$3:$A$99980,Produccion_UO!$H1201)*$J$1187</f>
        <v>0</v>
      </c>
      <c r="AJ1201" s="22">
        <f>+SUMIFS(Resultados_Dic3!AE$3:AE$99980,Resultados_Dic3!$F$3:$F$99980,Produccion_UO!$K1201,Resultados_Dic3!$D$3:$D$99980,Produccion_UO!$K$1131,Resultados_Dic3!$E$3:$E$99980,Produccion_UO!$J1201,Resultados_Dic3!$A$3:$A$99980,Produccion_UO!$H1201)*$J$1187</f>
        <v>0</v>
      </c>
      <c r="AK1201" s="22">
        <f>+SUMIFS(Resultados_Dic3!AF$3:AF$99980,Resultados_Dic3!$F$3:$F$99980,Produccion_UO!$K1201,Resultados_Dic3!$D$3:$D$99980,Produccion_UO!$K$1131,Resultados_Dic3!$E$3:$E$99980,Produccion_UO!$J1201,Resultados_Dic3!$A$3:$A$99980,Produccion_UO!$H1201)*$J$1187</f>
        <v>0</v>
      </c>
      <c r="AL1201" s="22">
        <f>+SUMIFS(Resultados_Dic3!AG$3:AG$99980,Resultados_Dic3!$F$3:$F$99980,Produccion_UO!$K1201,Resultados_Dic3!$D$3:$D$99980,Produccion_UO!$K$1131,Resultados_Dic3!$E$3:$E$99980,Produccion_UO!$J1201,Resultados_Dic3!$A$3:$A$99980,Produccion_UO!$H1201)*$J$1187</f>
        <v>0</v>
      </c>
      <c r="AM1201" s="22">
        <f>+SUMIFS(Resultados_Dic3!AH$3:AH$99980,Resultados_Dic3!$F$3:$F$99980,Produccion_UO!$K1201,Resultados_Dic3!$D$3:$D$99980,Produccion_UO!$K$1131,Resultados_Dic3!$E$3:$E$99980,Produccion_UO!$J1201,Resultados_Dic3!$A$3:$A$99980,Produccion_UO!$H1201)*$J$1187</f>
        <v>0</v>
      </c>
      <c r="AN1201" s="22">
        <f>+SUMIFS(Resultados_Dic3!AI$3:AI$99980,Resultados_Dic3!$F$3:$F$99980,Produccion_UO!$K1201,Resultados_Dic3!$D$3:$D$99980,Produccion_UO!$K$1131,Resultados_Dic3!$E$3:$E$99980,Produccion_UO!$J1201,Resultados_Dic3!$A$3:$A$99980,Produccion_UO!$H1201)*$J$1187</f>
        <v>0</v>
      </c>
      <c r="AO1201" s="22">
        <f>+SUMIFS(Resultados_Dic3!AJ$3:AJ$99980,Resultados_Dic3!$F$3:$F$99980,Produccion_UO!$K1201,Resultados_Dic3!$D$3:$D$99980,Produccion_UO!$K$1131,Resultados_Dic3!$E$3:$E$99980,Produccion_UO!$J1201,Resultados_Dic3!$A$3:$A$99980,Produccion_UO!$H1201)*$J$1187</f>
        <v>0</v>
      </c>
      <c r="AP1201" s="22">
        <f>+SUMIFS(Resultados_Dic3!AK$3:AK$99980,Resultados_Dic3!$F$3:$F$99980,Produccion_UO!$K1201,Resultados_Dic3!$D$3:$D$99980,Produccion_UO!$K$1131,Resultados_Dic3!$E$3:$E$99980,Produccion_UO!$J1201,Resultados_Dic3!$A$3:$A$99980,Produccion_UO!$H1201)*$J$1187</f>
        <v>0</v>
      </c>
      <c r="AQ1201" s="22">
        <f>+SUMIFS(Resultados_Dic3!AL$3:AL$99980,Resultados_Dic3!$F$3:$F$99980,Produccion_UO!$K1201,Resultados_Dic3!$D$3:$D$99980,Produccion_UO!$K$1131,Resultados_Dic3!$E$3:$E$99980,Produccion_UO!$J1201,Resultados_Dic3!$A$3:$A$99980,Produccion_UO!$H1201)*$J$1187</f>
        <v>0</v>
      </c>
      <c r="AR1201" s="22">
        <f>+SUMIFS(Resultados_Dic3!AM$3:AM$99980,Resultados_Dic3!$F$3:$F$99980,Produccion_UO!$K1201,Resultados_Dic3!$D$3:$D$99980,Produccion_UO!$K$1131,Resultados_Dic3!$E$3:$E$99980,Produccion_UO!$J1201,Resultados_Dic3!$A$3:$A$99980,Produccion_UO!$H1201)*$J$1187</f>
        <v>0</v>
      </c>
    </row>
    <row r="1202" spans="6:44" x14ac:dyDescent="0.25">
      <c r="H1202" s="17" t="str">
        <f t="shared" si="432"/>
        <v>DIC7</v>
      </c>
      <c r="I1202" s="24"/>
      <c r="J1202" s="24" t="s">
        <v>32</v>
      </c>
      <c r="K1202" s="315" t="s">
        <v>271</v>
      </c>
      <c r="L1202" s="316" t="s">
        <v>271</v>
      </c>
      <c r="M1202" s="22">
        <f>+SUMIFS(Resultados_Dic3!H$3:H$99980,Resultados_Dic3!$F$3:$F$99980,Produccion_UO!$K1202,Resultados_Dic3!$D$3:$D$99980,Produccion_UO!$K$1131,Resultados_Dic3!$E$3:$E$99980,Produccion_UO!$J1202,Resultados_Dic3!$A$3:$A$99980,Produccion_UO!$H1202)*$J$1187</f>
        <v>0</v>
      </c>
      <c r="N1202" s="22">
        <f>+SUMIFS(Resultados_Dic3!I$3:I$99980,Resultados_Dic3!$F$3:$F$99980,Produccion_UO!$K1202,Resultados_Dic3!$D$3:$D$99980,Produccion_UO!$K$1131,Resultados_Dic3!$E$3:$E$99980,Produccion_UO!$J1202,Resultados_Dic3!$A$3:$A$99980,Produccion_UO!$H1202)*$J$1187</f>
        <v>0</v>
      </c>
      <c r="O1202" s="22">
        <f>+SUMIFS(Resultados_Dic3!J$3:J$99980,Resultados_Dic3!$F$3:$F$99980,Produccion_UO!$K1202,Resultados_Dic3!$D$3:$D$99980,Produccion_UO!$K$1131,Resultados_Dic3!$E$3:$E$99980,Produccion_UO!$J1202,Resultados_Dic3!$A$3:$A$99980,Produccion_UO!$H1202)*$J$1187</f>
        <v>0</v>
      </c>
      <c r="P1202" s="22">
        <f>+SUMIFS(Resultados_Dic3!K$3:K$99980,Resultados_Dic3!$F$3:$F$99980,Produccion_UO!$K1202,Resultados_Dic3!$D$3:$D$99980,Produccion_UO!$K$1131,Resultados_Dic3!$E$3:$E$99980,Produccion_UO!$J1202,Resultados_Dic3!$A$3:$A$99980,Produccion_UO!$H1202)*$J$1187</f>
        <v>0</v>
      </c>
      <c r="Q1202" s="22">
        <f>+SUMIFS(Resultados_Dic3!L$3:L$99980,Resultados_Dic3!$F$3:$F$99980,Produccion_UO!$K1202,Resultados_Dic3!$D$3:$D$99980,Produccion_UO!$K$1131,Resultados_Dic3!$E$3:$E$99980,Produccion_UO!$J1202,Resultados_Dic3!$A$3:$A$99980,Produccion_UO!$H1202)*$J$1187</f>
        <v>0</v>
      </c>
      <c r="R1202" s="22">
        <f>+SUMIFS(Resultados_Dic3!M$3:M$99980,Resultados_Dic3!$F$3:$F$99980,Produccion_UO!$K1202,Resultados_Dic3!$D$3:$D$99980,Produccion_UO!$K$1131,Resultados_Dic3!$E$3:$E$99980,Produccion_UO!$J1202,Resultados_Dic3!$A$3:$A$99980,Produccion_UO!$H1202)*$J$1187</f>
        <v>0</v>
      </c>
      <c r="S1202" s="22">
        <f>+SUMIFS(Resultados_Dic3!N$3:N$99980,Resultados_Dic3!$F$3:$F$99980,Produccion_UO!$K1202,Resultados_Dic3!$D$3:$D$99980,Produccion_UO!$K$1131,Resultados_Dic3!$E$3:$E$99980,Produccion_UO!$J1202,Resultados_Dic3!$A$3:$A$99980,Produccion_UO!$H1202)*$J$1187</f>
        <v>0</v>
      </c>
      <c r="T1202" s="22">
        <f>+SUMIFS(Resultados_Dic3!O$3:O$99980,Resultados_Dic3!$F$3:$F$99980,Produccion_UO!$K1202,Resultados_Dic3!$D$3:$D$99980,Produccion_UO!$K$1131,Resultados_Dic3!$E$3:$E$99980,Produccion_UO!$J1202,Resultados_Dic3!$A$3:$A$99980,Produccion_UO!$H1202)*$J$1187</f>
        <v>0</v>
      </c>
      <c r="U1202" s="22">
        <f>+SUMIFS(Resultados_Dic3!P$3:P$99980,Resultados_Dic3!$F$3:$F$99980,Produccion_UO!$K1202,Resultados_Dic3!$D$3:$D$99980,Produccion_UO!$K$1131,Resultados_Dic3!$E$3:$E$99980,Produccion_UO!$J1202,Resultados_Dic3!$A$3:$A$99980,Produccion_UO!$H1202)*$J$1187</f>
        <v>0</v>
      </c>
      <c r="V1202" s="22">
        <f>+SUMIFS(Resultados_Dic3!Q$3:Q$99980,Resultados_Dic3!$F$3:$F$99980,Produccion_UO!$K1202,Resultados_Dic3!$D$3:$D$99980,Produccion_UO!$K$1131,Resultados_Dic3!$E$3:$E$99980,Produccion_UO!$J1202,Resultados_Dic3!$A$3:$A$99980,Produccion_UO!$H1202)*$J$1187</f>
        <v>0</v>
      </c>
      <c r="W1202" s="22">
        <f>+SUMIFS(Resultados_Dic3!R$3:R$99980,Resultados_Dic3!$F$3:$F$99980,Produccion_UO!$K1202,Resultados_Dic3!$D$3:$D$99980,Produccion_UO!$K$1131,Resultados_Dic3!$E$3:$E$99980,Produccion_UO!$J1202,Resultados_Dic3!$A$3:$A$99980,Produccion_UO!$H1202)*$J$1187</f>
        <v>0</v>
      </c>
      <c r="X1202" s="22">
        <f>+SUMIFS(Resultados_Dic3!S$3:S$99980,Resultados_Dic3!$F$3:$F$99980,Produccion_UO!$K1202,Resultados_Dic3!$D$3:$D$99980,Produccion_UO!$K$1131,Resultados_Dic3!$E$3:$E$99980,Produccion_UO!$J1202,Resultados_Dic3!$A$3:$A$99980,Produccion_UO!$H1202)*$J$1187</f>
        <v>0</v>
      </c>
      <c r="Y1202" s="22">
        <f>+SUMIFS(Resultados_Dic3!T$3:T$99980,Resultados_Dic3!$F$3:$F$99980,Produccion_UO!$K1202,Resultados_Dic3!$D$3:$D$99980,Produccion_UO!$K$1131,Resultados_Dic3!$E$3:$E$99980,Produccion_UO!$J1202,Resultados_Dic3!$A$3:$A$99980,Produccion_UO!$H1202)*$J$1187</f>
        <v>0</v>
      </c>
      <c r="Z1202" s="22">
        <f>+SUMIFS(Resultados_Dic3!U$3:U$99980,Resultados_Dic3!$F$3:$F$99980,Produccion_UO!$K1202,Resultados_Dic3!$D$3:$D$99980,Produccion_UO!$K$1131,Resultados_Dic3!$E$3:$E$99980,Produccion_UO!$J1202,Resultados_Dic3!$A$3:$A$99980,Produccion_UO!$H1202)*$J$1187</f>
        <v>0</v>
      </c>
      <c r="AA1202" s="22">
        <f>+SUMIFS(Resultados_Dic3!V$3:V$99980,Resultados_Dic3!$F$3:$F$99980,Produccion_UO!$K1202,Resultados_Dic3!$D$3:$D$99980,Produccion_UO!$K$1131,Resultados_Dic3!$E$3:$E$99980,Produccion_UO!$J1202,Resultados_Dic3!$A$3:$A$99980,Produccion_UO!$H1202)*$J$1187</f>
        <v>0</v>
      </c>
      <c r="AB1202" s="22">
        <f>+SUMIFS(Resultados_Dic3!W$3:W$99980,Resultados_Dic3!$F$3:$F$99980,Produccion_UO!$K1202,Resultados_Dic3!$D$3:$D$99980,Produccion_UO!$K$1131,Resultados_Dic3!$E$3:$E$99980,Produccion_UO!$J1202,Resultados_Dic3!$A$3:$A$99980,Produccion_UO!$H1202)*$J$1187</f>
        <v>0</v>
      </c>
      <c r="AC1202" s="22">
        <f>+SUMIFS(Resultados_Dic3!X$3:X$99980,Resultados_Dic3!$F$3:$F$99980,Produccion_UO!$K1202,Resultados_Dic3!$D$3:$D$99980,Produccion_UO!$K$1131,Resultados_Dic3!$E$3:$E$99980,Produccion_UO!$J1202,Resultados_Dic3!$A$3:$A$99980,Produccion_UO!$H1202)*$J$1187</f>
        <v>0</v>
      </c>
      <c r="AD1202" s="22">
        <f>+SUMIFS(Resultados_Dic3!Y$3:Y$99980,Resultados_Dic3!$F$3:$F$99980,Produccion_UO!$K1202,Resultados_Dic3!$D$3:$D$99980,Produccion_UO!$K$1131,Resultados_Dic3!$E$3:$E$99980,Produccion_UO!$J1202,Resultados_Dic3!$A$3:$A$99980,Produccion_UO!$H1202)*$J$1187</f>
        <v>0</v>
      </c>
      <c r="AE1202" s="22">
        <f>+SUMIFS(Resultados_Dic3!Z$3:Z$99980,Resultados_Dic3!$F$3:$F$99980,Produccion_UO!$K1202,Resultados_Dic3!$D$3:$D$99980,Produccion_UO!$K$1131,Resultados_Dic3!$E$3:$E$99980,Produccion_UO!$J1202,Resultados_Dic3!$A$3:$A$99980,Produccion_UO!$H1202)*$J$1187</f>
        <v>0</v>
      </c>
      <c r="AF1202" s="22">
        <f>+SUMIFS(Resultados_Dic3!AA$3:AA$99980,Resultados_Dic3!$F$3:$F$99980,Produccion_UO!$K1202,Resultados_Dic3!$D$3:$D$99980,Produccion_UO!$K$1131,Resultados_Dic3!$E$3:$E$99980,Produccion_UO!$J1202,Resultados_Dic3!$A$3:$A$99980,Produccion_UO!$H1202)*$J$1187</f>
        <v>0</v>
      </c>
      <c r="AG1202" s="22">
        <f>+SUMIFS(Resultados_Dic3!AB$3:AB$99980,Resultados_Dic3!$F$3:$F$99980,Produccion_UO!$K1202,Resultados_Dic3!$D$3:$D$99980,Produccion_UO!$K$1131,Resultados_Dic3!$E$3:$E$99980,Produccion_UO!$J1202,Resultados_Dic3!$A$3:$A$99980,Produccion_UO!$H1202)*$J$1187</f>
        <v>0</v>
      </c>
      <c r="AH1202" s="22">
        <f>+SUMIFS(Resultados_Dic3!AC$3:AC$99980,Resultados_Dic3!$F$3:$F$99980,Produccion_UO!$K1202,Resultados_Dic3!$D$3:$D$99980,Produccion_UO!$K$1131,Resultados_Dic3!$E$3:$E$99980,Produccion_UO!$J1202,Resultados_Dic3!$A$3:$A$99980,Produccion_UO!$H1202)*$J$1187</f>
        <v>0</v>
      </c>
      <c r="AI1202" s="22">
        <f>+SUMIFS(Resultados_Dic3!AD$3:AD$99980,Resultados_Dic3!$F$3:$F$99980,Produccion_UO!$K1202,Resultados_Dic3!$D$3:$D$99980,Produccion_UO!$K$1131,Resultados_Dic3!$E$3:$E$99980,Produccion_UO!$J1202,Resultados_Dic3!$A$3:$A$99980,Produccion_UO!$H1202)*$J$1187</f>
        <v>0</v>
      </c>
      <c r="AJ1202" s="22">
        <f>+SUMIFS(Resultados_Dic3!AE$3:AE$99980,Resultados_Dic3!$F$3:$F$99980,Produccion_UO!$K1202,Resultados_Dic3!$D$3:$D$99980,Produccion_UO!$K$1131,Resultados_Dic3!$E$3:$E$99980,Produccion_UO!$J1202,Resultados_Dic3!$A$3:$A$99980,Produccion_UO!$H1202)*$J$1187</f>
        <v>0</v>
      </c>
      <c r="AK1202" s="22">
        <f>+SUMIFS(Resultados_Dic3!AF$3:AF$99980,Resultados_Dic3!$F$3:$F$99980,Produccion_UO!$K1202,Resultados_Dic3!$D$3:$D$99980,Produccion_UO!$K$1131,Resultados_Dic3!$E$3:$E$99980,Produccion_UO!$J1202,Resultados_Dic3!$A$3:$A$99980,Produccion_UO!$H1202)*$J$1187</f>
        <v>0</v>
      </c>
      <c r="AL1202" s="22">
        <f>+SUMIFS(Resultados_Dic3!AG$3:AG$99980,Resultados_Dic3!$F$3:$F$99980,Produccion_UO!$K1202,Resultados_Dic3!$D$3:$D$99980,Produccion_UO!$K$1131,Resultados_Dic3!$E$3:$E$99980,Produccion_UO!$J1202,Resultados_Dic3!$A$3:$A$99980,Produccion_UO!$H1202)*$J$1187</f>
        <v>0</v>
      </c>
      <c r="AM1202" s="22">
        <f>+SUMIFS(Resultados_Dic3!AH$3:AH$99980,Resultados_Dic3!$F$3:$F$99980,Produccion_UO!$K1202,Resultados_Dic3!$D$3:$D$99980,Produccion_UO!$K$1131,Resultados_Dic3!$E$3:$E$99980,Produccion_UO!$J1202,Resultados_Dic3!$A$3:$A$99980,Produccion_UO!$H1202)*$J$1187</f>
        <v>0</v>
      </c>
      <c r="AN1202" s="22">
        <f>+SUMIFS(Resultados_Dic3!AI$3:AI$99980,Resultados_Dic3!$F$3:$F$99980,Produccion_UO!$K1202,Resultados_Dic3!$D$3:$D$99980,Produccion_UO!$K$1131,Resultados_Dic3!$E$3:$E$99980,Produccion_UO!$J1202,Resultados_Dic3!$A$3:$A$99980,Produccion_UO!$H1202)*$J$1187</f>
        <v>0</v>
      </c>
      <c r="AO1202" s="22">
        <f>+SUMIFS(Resultados_Dic3!AJ$3:AJ$99980,Resultados_Dic3!$F$3:$F$99980,Produccion_UO!$K1202,Resultados_Dic3!$D$3:$D$99980,Produccion_UO!$K$1131,Resultados_Dic3!$E$3:$E$99980,Produccion_UO!$J1202,Resultados_Dic3!$A$3:$A$99980,Produccion_UO!$H1202)*$J$1187</f>
        <v>0</v>
      </c>
      <c r="AP1202" s="22">
        <f>+SUMIFS(Resultados_Dic3!AK$3:AK$99980,Resultados_Dic3!$F$3:$F$99980,Produccion_UO!$K1202,Resultados_Dic3!$D$3:$D$99980,Produccion_UO!$K$1131,Resultados_Dic3!$E$3:$E$99980,Produccion_UO!$J1202,Resultados_Dic3!$A$3:$A$99980,Produccion_UO!$H1202)*$J$1187</f>
        <v>0</v>
      </c>
      <c r="AQ1202" s="22">
        <f>+SUMIFS(Resultados_Dic3!AL$3:AL$99980,Resultados_Dic3!$F$3:$F$99980,Produccion_UO!$K1202,Resultados_Dic3!$D$3:$D$99980,Produccion_UO!$K$1131,Resultados_Dic3!$E$3:$E$99980,Produccion_UO!$J1202,Resultados_Dic3!$A$3:$A$99980,Produccion_UO!$H1202)*$J$1187</f>
        <v>0</v>
      </c>
      <c r="AR1202" s="22">
        <f>+SUMIFS(Resultados_Dic3!AM$3:AM$99980,Resultados_Dic3!$F$3:$F$99980,Produccion_UO!$K1202,Resultados_Dic3!$D$3:$D$99980,Produccion_UO!$K$1131,Resultados_Dic3!$E$3:$E$99980,Produccion_UO!$J1202,Resultados_Dic3!$A$3:$A$99980,Produccion_UO!$H1202)*$J$1187</f>
        <v>0</v>
      </c>
    </row>
    <row r="1203" spans="6:44" x14ac:dyDescent="0.25">
      <c r="I1203" s="24"/>
      <c r="J1203" s="24"/>
      <c r="K1203" s="317" t="s">
        <v>714</v>
      </c>
      <c r="L1203" s="305" t="s">
        <v>823</v>
      </c>
      <c r="M1203" s="22">
        <f t="shared" ref="M1203:AR1203" si="434">+M148</f>
        <v>0</v>
      </c>
      <c r="N1203" s="22">
        <f t="shared" si="434"/>
        <v>0</v>
      </c>
      <c r="O1203" s="22">
        <f t="shared" si="434"/>
        <v>0</v>
      </c>
      <c r="P1203" s="22">
        <f t="shared" si="434"/>
        <v>0</v>
      </c>
      <c r="Q1203" s="22">
        <f t="shared" si="434"/>
        <v>0</v>
      </c>
      <c r="R1203" s="22">
        <f t="shared" si="434"/>
        <v>0</v>
      </c>
      <c r="S1203" s="22">
        <f t="shared" si="434"/>
        <v>0</v>
      </c>
      <c r="T1203" s="22">
        <f t="shared" si="434"/>
        <v>0</v>
      </c>
      <c r="U1203" s="22">
        <f t="shared" si="434"/>
        <v>0</v>
      </c>
      <c r="V1203" s="22">
        <f t="shared" si="434"/>
        <v>0</v>
      </c>
      <c r="W1203" s="22">
        <f t="shared" si="434"/>
        <v>0</v>
      </c>
      <c r="X1203" s="22">
        <f t="shared" si="434"/>
        <v>0</v>
      </c>
      <c r="Y1203" s="22">
        <f t="shared" si="434"/>
        <v>0</v>
      </c>
      <c r="Z1203" s="22">
        <f t="shared" si="434"/>
        <v>0</v>
      </c>
      <c r="AA1203" s="22">
        <f t="shared" si="434"/>
        <v>0</v>
      </c>
      <c r="AB1203" s="22">
        <f t="shared" si="434"/>
        <v>0</v>
      </c>
      <c r="AC1203" s="22">
        <f t="shared" si="434"/>
        <v>0</v>
      </c>
      <c r="AD1203" s="22">
        <f t="shared" si="434"/>
        <v>0</v>
      </c>
      <c r="AE1203" s="22">
        <f t="shared" si="434"/>
        <v>0</v>
      </c>
      <c r="AF1203" s="22">
        <f t="shared" si="434"/>
        <v>0</v>
      </c>
      <c r="AG1203" s="22">
        <f t="shared" si="434"/>
        <v>0</v>
      </c>
      <c r="AH1203" s="22">
        <f t="shared" si="434"/>
        <v>0</v>
      </c>
      <c r="AI1203" s="22">
        <f t="shared" si="434"/>
        <v>0</v>
      </c>
      <c r="AJ1203" s="22">
        <f t="shared" si="434"/>
        <v>0</v>
      </c>
      <c r="AK1203" s="22">
        <f t="shared" si="434"/>
        <v>0</v>
      </c>
      <c r="AL1203" s="22">
        <f t="shared" si="434"/>
        <v>0</v>
      </c>
      <c r="AM1203" s="22">
        <f t="shared" si="434"/>
        <v>0</v>
      </c>
      <c r="AN1203" s="22">
        <f t="shared" si="434"/>
        <v>0</v>
      </c>
      <c r="AO1203" s="22">
        <f t="shared" si="434"/>
        <v>0</v>
      </c>
      <c r="AP1203" s="22">
        <f t="shared" si="434"/>
        <v>0</v>
      </c>
      <c r="AQ1203" s="22">
        <f t="shared" si="434"/>
        <v>0</v>
      </c>
      <c r="AR1203" s="22">
        <f t="shared" si="434"/>
        <v>0</v>
      </c>
    </row>
    <row r="1204" spans="6:44" x14ac:dyDescent="0.25">
      <c r="H1204" s="17" t="str">
        <f t="shared" si="432"/>
        <v>DIC7</v>
      </c>
      <c r="K1204" s="317" t="s">
        <v>820</v>
      </c>
      <c r="L1204" s="313" t="s">
        <v>819</v>
      </c>
      <c r="M1204" s="22">
        <v>0</v>
      </c>
      <c r="N1204" s="22">
        <v>0</v>
      </c>
      <c r="O1204" s="22">
        <v>0</v>
      </c>
      <c r="P1204" s="22">
        <v>0</v>
      </c>
      <c r="Q1204" s="22">
        <v>0</v>
      </c>
      <c r="R1204" s="22">
        <v>0</v>
      </c>
      <c r="S1204" s="22">
        <v>0</v>
      </c>
      <c r="T1204" s="22">
        <v>0</v>
      </c>
      <c r="U1204" s="22">
        <v>0</v>
      </c>
      <c r="V1204" s="22">
        <v>0</v>
      </c>
      <c r="W1204" s="22">
        <v>0</v>
      </c>
      <c r="X1204" s="22">
        <v>0</v>
      </c>
      <c r="Y1204" s="22">
        <v>0</v>
      </c>
      <c r="Z1204" s="22">
        <v>0</v>
      </c>
      <c r="AA1204" s="22">
        <v>0</v>
      </c>
      <c r="AB1204" s="22">
        <v>0</v>
      </c>
      <c r="AC1204" s="22">
        <v>0</v>
      </c>
      <c r="AD1204" s="22">
        <v>0</v>
      </c>
      <c r="AE1204" s="22">
        <v>0</v>
      </c>
      <c r="AF1204" s="22">
        <v>0</v>
      </c>
      <c r="AG1204" s="22">
        <v>0</v>
      </c>
      <c r="AH1204" s="22">
        <v>0</v>
      </c>
      <c r="AI1204" s="22">
        <v>0</v>
      </c>
      <c r="AJ1204" s="22">
        <v>0</v>
      </c>
      <c r="AK1204" s="22">
        <v>0</v>
      </c>
      <c r="AL1204" s="22">
        <v>0</v>
      </c>
      <c r="AM1204" s="22">
        <v>0</v>
      </c>
      <c r="AN1204" s="22">
        <v>0</v>
      </c>
      <c r="AO1204" s="22">
        <v>0</v>
      </c>
      <c r="AP1204" s="22">
        <v>0</v>
      </c>
      <c r="AQ1204" s="22">
        <v>0</v>
      </c>
      <c r="AR1204" s="22">
        <v>0</v>
      </c>
    </row>
    <row r="1205" spans="6:44" x14ac:dyDescent="0.25">
      <c r="H1205" s="17" t="str">
        <f t="shared" si="432"/>
        <v>DIC7</v>
      </c>
      <c r="J1205" s="24" t="s">
        <v>62</v>
      </c>
      <c r="K1205" s="317" t="s">
        <v>243</v>
      </c>
      <c r="L1205" s="313" t="s">
        <v>698</v>
      </c>
      <c r="M1205" s="22">
        <f>+SUMIFS(Resultados_Dic3!H$3:H$99980,Resultados_Dic3!$F$3:$F$99980,Produccion_UO!$K1205,Resultados_Dic3!$D$3:$D$99980,Produccion_UO!$K$1131,Resultados_Dic3!$E$3:$E$99980,Produccion_UO!$J1205,Resultados_Dic3!$A$3:$A$99980,Produccion_UO!$H1205)*$J$1187</f>
        <v>0.35393751265267559</v>
      </c>
      <c r="N1205" s="22">
        <f>+SUMIFS(Resultados_Dic3!I$3:I$99980,Resultados_Dic3!$F$3:$F$99980,Produccion_UO!$K1205,Resultados_Dic3!$D$3:$D$99980,Produccion_UO!$K$1131,Resultados_Dic3!$E$3:$E$99980,Produccion_UO!$J1205,Resultados_Dic3!$A$3:$A$99980,Produccion_UO!$H1205)*$J$1187</f>
        <v>0.35724407854781026</v>
      </c>
      <c r="O1205" s="22">
        <f>+SUMIFS(Resultados_Dic3!J$3:J$99980,Resultados_Dic3!$F$3:$F$99980,Produccion_UO!$K1205,Resultados_Dic3!$D$3:$D$99980,Produccion_UO!$K$1131,Resultados_Dic3!$E$3:$E$99980,Produccion_UO!$J1205,Resultados_Dic3!$A$3:$A$99980,Produccion_UO!$H1205)*$J$1187</f>
        <v>0.37476373561048382</v>
      </c>
      <c r="P1205" s="22">
        <f>+SUMIFS(Resultados_Dic3!K$3:K$99980,Resultados_Dic3!$F$3:$F$99980,Produccion_UO!$K1205,Resultados_Dic3!$D$3:$D$99980,Produccion_UO!$K$1131,Resultados_Dic3!$E$3:$E$99980,Produccion_UO!$J1205,Resultados_Dic3!$A$3:$A$99980,Produccion_UO!$H1205)*$J$1187</f>
        <v>0.39270097152423511</v>
      </c>
      <c r="Q1205" s="22">
        <f>+SUMIFS(Resultados_Dic3!L$3:L$99980,Resultados_Dic3!$F$3:$F$99980,Produccion_UO!$K1205,Resultados_Dic3!$D$3:$D$99980,Produccion_UO!$K$1131,Resultados_Dic3!$E$3:$E$99980,Produccion_UO!$J1205,Resultados_Dic3!$A$3:$A$99980,Produccion_UO!$H1205)*$J$1187</f>
        <v>0.41105578628906403</v>
      </c>
      <c r="R1205" s="22">
        <f>+SUMIFS(Resultados_Dic3!M$3:M$99980,Resultados_Dic3!$F$3:$F$99980,Produccion_UO!$K1205,Resultados_Dic3!$D$3:$D$99980,Produccion_UO!$K$1131,Resultados_Dic3!$E$3:$E$99980,Produccion_UO!$J1205,Resultados_Dic3!$A$3:$A$99980,Produccion_UO!$H1205)*$J$1187</f>
        <v>0.42982817990497063</v>
      </c>
      <c r="S1205" s="22">
        <f>+SUMIFS(Resultados_Dic3!N$3:N$99980,Resultados_Dic3!$F$3:$F$99980,Produccion_UO!$K1205,Resultados_Dic3!$D$3:$D$99980,Produccion_UO!$K$1131,Resultados_Dic3!$E$3:$E$99980,Produccion_UO!$J1205,Resultados_Dic3!$A$3:$A$99980,Produccion_UO!$H1205)*$J$1187</f>
        <v>0.44901815237195492</v>
      </c>
      <c r="T1205" s="22">
        <f>+SUMIFS(Resultados_Dic3!O$3:O$99980,Resultados_Dic3!$F$3:$F$99980,Produccion_UO!$K1205,Resultados_Dic3!$D$3:$D$99980,Produccion_UO!$K$1131,Resultados_Dic3!$E$3:$E$99980,Produccion_UO!$J1205,Resultados_Dic3!$A$3:$A$99980,Produccion_UO!$H1205)*$J$1187</f>
        <v>0.46784126570529999</v>
      </c>
      <c r="U1205" s="22">
        <f>+SUMIFS(Resultados_Dic3!P$3:P$99980,Resultados_Dic3!$F$3:$F$99980,Produccion_UO!$K1205,Resultados_Dic3!$D$3:$D$99980,Produccion_UO!$K$1131,Resultados_Dic3!$E$3:$E$99980,Produccion_UO!$J1205,Resultados_Dic3!$A$3:$A$99980,Produccion_UO!$H1205)*$J$1187</f>
        <v>0.48703081009044197</v>
      </c>
      <c r="V1205" s="22">
        <f>+SUMIFS(Resultados_Dic3!Q$3:Q$99980,Resultados_Dic3!$F$3:$F$99980,Produccion_UO!$K1205,Resultados_Dic3!$D$3:$D$99980,Produccion_UO!$K$1131,Resultados_Dic3!$E$3:$E$99980,Produccion_UO!$J1205,Resultados_Dic3!$A$3:$A$99980,Produccion_UO!$H1205)*$J$1187</f>
        <v>0.50658678552738168</v>
      </c>
      <c r="W1205" s="22">
        <f>+SUMIFS(Resultados_Dic3!R$3:R$99980,Resultados_Dic3!$F$3:$F$99980,Produccion_UO!$K1205,Resultados_Dic3!$D$3:$D$99980,Produccion_UO!$K$1131,Resultados_Dic3!$E$3:$E$99980,Produccion_UO!$J1205,Resultados_Dic3!$A$3:$A$99980,Produccion_UO!$H1205)*$J$1187</f>
        <v>0.5265091920161179</v>
      </c>
      <c r="X1205" s="22">
        <f>+SUMIFS(Resultados_Dic3!S$3:S$99980,Resultados_Dic3!$F$3:$F$99980,Produccion_UO!$K1205,Resultados_Dic3!$D$3:$D$99980,Produccion_UO!$K$1131,Resultados_Dic3!$E$3:$E$99980,Produccion_UO!$J1205,Resultados_Dic3!$A$3:$A$99980,Produccion_UO!$H1205)*$J$1187</f>
        <v>0.54679802955665091</v>
      </c>
      <c r="Y1205" s="22">
        <f>+SUMIFS(Resultados_Dic3!T$3:T$99980,Resultados_Dic3!$F$3:$F$99980,Produccion_UO!$K1205,Resultados_Dic3!$D$3:$D$99980,Produccion_UO!$K$1131,Resultados_Dic3!$E$3:$E$99980,Produccion_UO!$J1205,Resultados_Dic3!$A$3:$A$99980,Produccion_UO!$H1205)*$J$1187</f>
        <v>0.56782277828171468</v>
      </c>
      <c r="Z1205" s="22">
        <f>+SUMIFS(Resultados_Dic3!U$3:U$99980,Resultados_Dic3!$F$3:$F$99980,Produccion_UO!$K1205,Resultados_Dic3!$D$3:$D$99980,Produccion_UO!$K$1131,Resultados_Dic3!$E$3:$E$99980,Produccion_UO!$J1205,Resultados_Dic3!$A$3:$A$99980,Produccion_UO!$H1205)*$J$1187</f>
        <v>0.58916584297422769</v>
      </c>
      <c r="AA1205" s="22">
        <f>+SUMIFS(Resultados_Dic3!V$3:V$99980,Resultados_Dic3!$F$3:$F$99980,Produccion_UO!$K1205,Resultados_Dic3!$D$3:$D$99980,Produccion_UO!$K$1131,Resultados_Dic3!$E$3:$E$99980,Produccion_UO!$J1205,Resultados_Dic3!$A$3:$A$99980,Produccion_UO!$H1205)*$J$1187</f>
        <v>0.61082722363419117</v>
      </c>
      <c r="AB1205" s="22">
        <f>+SUMIFS(Resultados_Dic3!W$3:W$99980,Resultados_Dic3!$F$3:$F$99980,Produccion_UO!$K1205,Resultados_Dic3!$D$3:$D$99980,Produccion_UO!$K$1131,Resultados_Dic3!$E$3:$E$99980,Produccion_UO!$J1205,Resultados_Dic3!$A$3:$A$99980,Produccion_UO!$H1205)*$J$1187</f>
        <v>0.63280692026160401</v>
      </c>
      <c r="AC1205" s="22">
        <f>+SUMIFS(Resultados_Dic3!X$3:X$99980,Resultados_Dic3!$F$3:$F$99980,Produccion_UO!$K1205,Resultados_Dic3!$D$3:$D$99980,Produccion_UO!$K$1131,Resultados_Dic3!$E$3:$E$99980,Produccion_UO!$J1205,Resultados_Dic3!$A$3:$A$99980,Produccion_UO!$H1205)*$J$1187</f>
        <v>0.65510493285646676</v>
      </c>
      <c r="AD1205" s="22">
        <f>+SUMIFS(Resultados_Dic3!Y$3:Y$99980,Resultados_Dic3!$F$3:$F$99980,Produccion_UO!$K1205,Resultados_Dic3!$D$3:$D$99980,Produccion_UO!$K$1131,Resultados_Dic3!$E$3:$E$99980,Produccion_UO!$J1205,Resultados_Dic3!$A$3:$A$99980,Produccion_UO!$H1205)*$J$1187</f>
        <v>0.67876421564288414</v>
      </c>
      <c r="AE1205" s="22">
        <f>+SUMIFS(Resultados_Dic3!Z$3:Z$99980,Resultados_Dic3!$F$3:$F$99980,Produccion_UO!$K1205,Resultados_Dic3!$D$3:$D$99980,Produccion_UO!$K$1131,Resultados_Dic3!$E$3:$E$99980,Produccion_UO!$J1205,Resultados_Dic3!$A$3:$A$99980,Produccion_UO!$H1205)*$J$1187</f>
        <v>0.70276066991145159</v>
      </c>
      <c r="AF1205" s="22">
        <f>+SUMIFS(Resultados_Dic3!AA$3:AA$99980,Resultados_Dic3!$F$3:$F$99980,Produccion_UO!$K1205,Resultados_Dic3!$D$3:$D$99980,Produccion_UO!$K$1131,Resultados_Dic3!$E$3:$E$99980,Produccion_UO!$J1205,Resultados_Dic3!$A$3:$A$99980,Produccion_UO!$H1205)*$J$1187</f>
        <v>0.72709429566217698</v>
      </c>
      <c r="AG1205" s="22">
        <f>+SUMIFS(Resultados_Dic3!AB$3:AB$99980,Resultados_Dic3!$F$3:$F$99980,Produccion_UO!$K1205,Resultados_Dic3!$D$3:$D$99980,Produccion_UO!$K$1131,Resultados_Dic3!$E$3:$E$99980,Produccion_UO!$J1205,Resultados_Dic3!$A$3:$A$99980,Produccion_UO!$H1205)*$J$1187</f>
        <v>0.75176509289506044</v>
      </c>
      <c r="AH1205" s="22">
        <f>+SUMIFS(Resultados_Dic3!AC$3:AC$99980,Resultados_Dic3!$F$3:$F$99980,Produccion_UO!$K1205,Resultados_Dic3!$D$3:$D$99980,Produccion_UO!$K$1131,Resultados_Dic3!$E$3:$E$99980,Produccion_UO!$J1205,Resultados_Dic3!$A$3:$A$99980,Produccion_UO!$H1205)*$J$1187</f>
        <v>0.77677306161009518</v>
      </c>
      <c r="AI1205" s="22">
        <f>+SUMIFS(Resultados_Dic3!AD$3:AD$99980,Resultados_Dic3!$F$3:$F$99980,Produccion_UO!$K1205,Resultados_Dic3!$D$3:$D$99980,Produccion_UO!$K$1131,Resultados_Dic3!$E$3:$E$99980,Produccion_UO!$J1205,Resultados_Dic3!$A$3:$A$99980,Produccion_UO!$H1205)*$J$1187</f>
        <v>0.8015861842025036</v>
      </c>
      <c r="AJ1205" s="22">
        <f>+SUMIFS(Resultados_Dic3!AE$3:AE$99980,Resultados_Dic3!$F$3:$F$99980,Produccion_UO!$K1205,Resultados_Dic3!$D$3:$D$99980,Produccion_UO!$K$1131,Resultados_Dic3!$E$3:$E$99980,Produccion_UO!$J1205,Resultados_Dic3!$A$3:$A$99980,Produccion_UO!$H1205)*$J$1187</f>
        <v>0.82671290205447734</v>
      </c>
      <c r="AK1205" s="22">
        <f>+SUMIFS(Resultados_Dic3!AF$3:AF$99980,Resultados_Dic3!$F$3:$F$99980,Produccion_UO!$K1205,Resultados_Dic3!$D$3:$D$99980,Produccion_UO!$K$1131,Resultados_Dic3!$E$3:$E$99980,Produccion_UO!$J1205,Resultados_Dic3!$A$3:$A$99980,Produccion_UO!$H1205)*$J$1187</f>
        <v>0.85215321516602338</v>
      </c>
      <c r="AL1205" s="22">
        <f>+SUMIFS(Resultados_Dic3!AG$3:AG$99980,Resultados_Dic3!$F$3:$F$99980,Produccion_UO!$K1205,Resultados_Dic3!$D$3:$D$99980,Produccion_UO!$K$1131,Resultados_Dic3!$E$3:$E$99980,Produccion_UO!$J1205,Resultados_Dic3!$A$3:$A$99980,Produccion_UO!$H1205)*$J$1187</f>
        <v>0.87790712353714151</v>
      </c>
      <c r="AM1205" s="22">
        <f>+SUMIFS(Resultados_Dic3!AH$3:AH$99980,Resultados_Dic3!$F$3:$F$99980,Produccion_UO!$K1205,Resultados_Dic3!$D$3:$D$99980,Produccion_UO!$K$1131,Resultados_Dic3!$E$3:$E$99980,Produccion_UO!$J1205,Resultados_Dic3!$A$3:$A$99980,Produccion_UO!$H1205)*$J$1187</f>
        <v>0.90397462716782506</v>
      </c>
      <c r="AN1205" s="22">
        <f>+SUMIFS(Resultados_Dic3!AI$3:AI$99980,Resultados_Dic3!$F$3:$F$99980,Produccion_UO!$K1205,Resultados_Dic3!$D$3:$D$99980,Produccion_UO!$K$1131,Resultados_Dic3!$E$3:$E$99980,Produccion_UO!$J1205,Resultados_Dic3!$A$3:$A$99980,Produccion_UO!$H1205)*$J$1187</f>
        <v>0.92890755881372566</v>
      </c>
      <c r="AO1205" s="22">
        <f>+SUMIFS(Resultados_Dic3!AJ$3:AJ$99980,Resultados_Dic3!$F$3:$F$99980,Produccion_UO!$K1205,Resultados_Dic3!$D$3:$D$99980,Produccion_UO!$K$1131,Resultados_Dic3!$E$3:$E$99980,Produccion_UO!$J1205,Resultados_Dic3!$A$3:$A$99980,Produccion_UO!$H1205)*$J$1187</f>
        <v>0.95415491403542751</v>
      </c>
      <c r="AP1205" s="22">
        <f>+SUMIFS(Resultados_Dic3!AK$3:AK$99980,Resultados_Dic3!$F$3:$F$99980,Produccion_UO!$K1205,Resultados_Dic3!$D$3:$D$99980,Produccion_UO!$K$1131,Resultados_Dic3!$E$3:$E$99980,Produccion_UO!$J1205,Resultados_Dic3!$A$3:$A$99980,Produccion_UO!$H1205)*$J$1187</f>
        <v>0.97971669283291052</v>
      </c>
      <c r="AQ1205" s="22">
        <f>+SUMIFS(Resultados_Dic3!AL$3:AL$99980,Resultados_Dic3!$F$3:$F$99980,Produccion_UO!$K1205,Resultados_Dic3!$D$3:$D$99980,Produccion_UO!$K$1131,Resultados_Dic3!$E$3:$E$99980,Produccion_UO!$J1205,Resultados_Dic3!$A$3:$A$99980,Produccion_UO!$H1205)*$J$1187</f>
        <v>1.0055928952061948</v>
      </c>
      <c r="AR1205" s="22">
        <f>+SUMIFS(Resultados_Dic3!AM$3:AM$99980,Resultados_Dic3!$F$3:$F$99980,Produccion_UO!$K1205,Resultados_Dic3!$D$3:$D$99980,Produccion_UO!$K$1131,Resultados_Dic3!$E$3:$E$99980,Produccion_UO!$J1205,Resultados_Dic3!$A$3:$A$99980,Produccion_UO!$H1205)*$J$1187</f>
        <v>1.0317835211552735</v>
      </c>
    </row>
    <row r="1207" spans="6:44" s="15" customFormat="1" x14ac:dyDescent="0.25">
      <c r="F1207" s="96"/>
      <c r="H1207" s="12"/>
      <c r="I1207" s="319" t="s">
        <v>513</v>
      </c>
      <c r="J1207" s="115">
        <f>+IF(OR(K1207="OIL",K1207="OIL-eq"),$H$5,IF(K1207="GAS",$H$4,IF(K1207="GSL",$H$8,IF(K1207="DSL",$H$9,IF(K1207="KER",$H$10,IF(K1207="LPG",$H$11,IF(K1207="HFO",$H$12,IF(K1207="AVG",$H$13,IF(K1207="RFG",$H$14,IF(K1207="ELC",$H$15,$H$16))))))))))</f>
        <v>0.65387256023800955</v>
      </c>
      <c r="K1207" s="318" t="s">
        <v>339</v>
      </c>
      <c r="L1207" s="314" t="s">
        <v>824</v>
      </c>
      <c r="M1207" s="320">
        <f>+M1208+M1210-M1209-M1214-M1215+M1213</f>
        <v>14.930517933972208</v>
      </c>
      <c r="N1207" s="320">
        <f>+N1208+N1210-N1209-N1214-N1215+N1213</f>
        <v>16.547826283873484</v>
      </c>
      <c r="O1207" s="320">
        <f t="shared" ref="O1207" si="435">+O1208+O1210-O1209-O1214-O1215+O1213</f>
        <v>16.547826283873484</v>
      </c>
      <c r="P1207" s="320">
        <f t="shared" ref="P1207" si="436">+P1208+P1210-P1209-P1214-P1215+P1213</f>
        <v>16.547826283873484</v>
      </c>
      <c r="Q1207" s="320">
        <f t="shared" ref="Q1207" si="437">+Q1208+Q1210-Q1209-Q1214-Q1215+Q1213</f>
        <v>16.547826283873484</v>
      </c>
      <c r="R1207" s="320">
        <f t="shared" ref="R1207" si="438">+R1208+R1210-R1209-R1214-R1215+R1213</f>
        <v>16.547826283873484</v>
      </c>
      <c r="S1207" s="320">
        <f t="shared" ref="S1207" si="439">+S1208+S1210-S1209-S1214-S1215+S1213</f>
        <v>16.547826283873484</v>
      </c>
      <c r="T1207" s="320">
        <f t="shared" ref="T1207" si="440">+T1208+T1210-T1209-T1214-T1215+T1213</f>
        <v>16.547826283873484</v>
      </c>
      <c r="U1207" s="320">
        <f t="shared" ref="U1207" si="441">+U1208+U1210-U1209-U1214-U1215+U1213</f>
        <v>16.547826283873484</v>
      </c>
      <c r="V1207" s="320">
        <f t="shared" ref="V1207" si="442">+V1208+V1210-V1209-V1214-V1215+V1213</f>
        <v>16.547826283873484</v>
      </c>
      <c r="W1207" s="320">
        <f t="shared" ref="W1207" si="443">+W1208+W1210-W1209-W1214-W1215+W1213</f>
        <v>16.547826283873484</v>
      </c>
      <c r="X1207" s="320">
        <f t="shared" ref="X1207" si="444">+X1208+X1210-X1209-X1214-X1215+X1213</f>
        <v>16.547826283873484</v>
      </c>
      <c r="Y1207" s="320">
        <f t="shared" ref="Y1207" si="445">+Y1208+Y1210-Y1209-Y1214-Y1215+Y1213</f>
        <v>16.547826283873484</v>
      </c>
      <c r="Z1207" s="320">
        <f t="shared" ref="Z1207" si="446">+Z1208+Z1210-Z1209-Z1214-Z1215+Z1213</f>
        <v>16.547826283873484</v>
      </c>
      <c r="AA1207" s="320">
        <f t="shared" ref="AA1207" si="447">+AA1208+AA1210-AA1209-AA1214-AA1215+AA1213</f>
        <v>16.547826283873484</v>
      </c>
      <c r="AB1207" s="320">
        <f t="shared" ref="AB1207" si="448">+AB1208+AB1210-AB1209-AB1214-AB1215+AB1213</f>
        <v>16.547826283873484</v>
      </c>
      <c r="AC1207" s="320">
        <f t="shared" ref="AC1207" si="449">+AC1208+AC1210-AC1209-AC1214-AC1215+AC1213</f>
        <v>16.547826283873484</v>
      </c>
      <c r="AD1207" s="320">
        <f t="shared" ref="AD1207" si="450">+AD1208+AD1210-AD1209-AD1214-AD1215+AD1213</f>
        <v>16.547826283873484</v>
      </c>
      <c r="AE1207" s="320">
        <f t="shared" ref="AE1207" si="451">+AE1208+AE1210-AE1209-AE1214-AE1215+AE1213</f>
        <v>16.547826283873484</v>
      </c>
      <c r="AF1207" s="320">
        <f t="shared" ref="AF1207" si="452">+AF1208+AF1210-AF1209-AF1214-AF1215+AF1213</f>
        <v>16.547826283873484</v>
      </c>
      <c r="AG1207" s="320">
        <f t="shared" ref="AG1207" si="453">+AG1208+AG1210-AG1209-AG1214-AG1215+AG1213</f>
        <v>16.547826283873484</v>
      </c>
      <c r="AH1207" s="320">
        <f t="shared" ref="AH1207" si="454">+AH1208+AH1210-AH1209-AH1214-AH1215+AH1213</f>
        <v>16.547826283873484</v>
      </c>
      <c r="AI1207" s="320">
        <f t="shared" ref="AI1207" si="455">+AI1208+AI1210-AI1209-AI1214-AI1215+AI1213</f>
        <v>16.547826283873484</v>
      </c>
      <c r="AJ1207" s="320">
        <f t="shared" ref="AJ1207" si="456">+AJ1208+AJ1210-AJ1209-AJ1214-AJ1215+AJ1213</f>
        <v>16.547826283873484</v>
      </c>
      <c r="AK1207" s="320">
        <f t="shared" ref="AK1207" si="457">+AK1208+AK1210-AK1209-AK1214-AK1215+AK1213</f>
        <v>16.547826283873484</v>
      </c>
      <c r="AL1207" s="320">
        <f t="shared" ref="AL1207" si="458">+AL1208+AL1210-AL1209-AL1214-AL1215+AL1213</f>
        <v>16.547826283873484</v>
      </c>
      <c r="AM1207" s="320">
        <f t="shared" ref="AM1207" si="459">+AM1208+AM1210-AM1209-AM1214-AM1215+AM1213</f>
        <v>16.547826283873484</v>
      </c>
      <c r="AN1207" s="320">
        <f t="shared" ref="AN1207" si="460">+AN1208+AN1210-AN1209-AN1214-AN1215+AN1213</f>
        <v>16.547826283873484</v>
      </c>
      <c r="AO1207" s="320">
        <f t="shared" ref="AO1207" si="461">+AO1208+AO1210-AO1209-AO1214-AO1215+AO1213</f>
        <v>16.547826283873484</v>
      </c>
      <c r="AP1207" s="320">
        <f t="shared" ref="AP1207" si="462">+AP1208+AP1210-AP1209-AP1214-AP1215+AP1213</f>
        <v>16.547826283873484</v>
      </c>
      <c r="AQ1207" s="320">
        <f t="shared" ref="AQ1207" si="463">+AQ1208+AQ1210-AQ1209-AQ1214-AQ1215+AQ1213</f>
        <v>16.547826283873484</v>
      </c>
      <c r="AR1207" s="320">
        <f t="shared" ref="AR1207" si="464">+AR1208+AR1210-AR1209-AR1214-AR1215+AR1213</f>
        <v>16.547826283873484</v>
      </c>
    </row>
    <row r="1208" spans="6:44" x14ac:dyDescent="0.25">
      <c r="H1208" s="17" t="str">
        <f t="shared" ref="H1208:H1215" si="465">+$B$1</f>
        <v>DIC7</v>
      </c>
      <c r="I1208" s="24"/>
      <c r="J1208" s="24" t="s">
        <v>339</v>
      </c>
      <c r="K1208" s="315" t="s">
        <v>825</v>
      </c>
      <c r="L1208" s="230" t="s">
        <v>738</v>
      </c>
      <c r="M1208" s="22">
        <f>+SUMIFS(Resultados_Dic3!H$3:H$99980,Resultados_Dic3!$F$3:$F$99980,Produccion_UO!$K1208,Resultados_Dic3!$D$3:$D$99980,Produccion_UO!$K$1131,Resultados_Dic3!$E$3:$E$99980,Produccion_UO!$J1208,Resultados_Dic3!$A$3:$A$99980,Produccion_UO!$H1208)*$J$1187</f>
        <v>0</v>
      </c>
      <c r="N1208" s="22">
        <f>+SUMIFS(Resultados_Dic3!I$3:I$99980,Resultados_Dic3!$F$3:$F$99980,Produccion_UO!$K1208,Resultados_Dic3!$D$3:$D$99980,Produccion_UO!$K$1131,Resultados_Dic3!$E$3:$E$99980,Produccion_UO!$J1208,Resultados_Dic3!$A$3:$A$99980,Produccion_UO!$H1208)*$J$1187</f>
        <v>0</v>
      </c>
      <c r="O1208" s="22">
        <f>+SUMIFS(Resultados_Dic3!J$3:J$99980,Resultados_Dic3!$F$3:$F$99980,Produccion_UO!$K1208,Resultados_Dic3!$D$3:$D$99980,Produccion_UO!$K$1131,Resultados_Dic3!$E$3:$E$99980,Produccion_UO!$J1208,Resultados_Dic3!$A$3:$A$99980,Produccion_UO!$H1208)*$J$1187</f>
        <v>0</v>
      </c>
      <c r="P1208" s="22">
        <f>+SUMIFS(Resultados_Dic3!K$3:K$99980,Resultados_Dic3!$F$3:$F$99980,Produccion_UO!$K1208,Resultados_Dic3!$D$3:$D$99980,Produccion_UO!$K$1131,Resultados_Dic3!$E$3:$E$99980,Produccion_UO!$J1208,Resultados_Dic3!$A$3:$A$99980,Produccion_UO!$H1208)*$J$1187</f>
        <v>0</v>
      </c>
      <c r="Q1208" s="22">
        <f>+SUMIFS(Resultados_Dic3!L$3:L$99980,Resultados_Dic3!$F$3:$F$99980,Produccion_UO!$K1208,Resultados_Dic3!$D$3:$D$99980,Produccion_UO!$K$1131,Resultados_Dic3!$E$3:$E$99980,Produccion_UO!$J1208,Resultados_Dic3!$A$3:$A$99980,Produccion_UO!$H1208)*$J$1187</f>
        <v>0</v>
      </c>
      <c r="R1208" s="22">
        <f>+SUMIFS(Resultados_Dic3!M$3:M$99980,Resultados_Dic3!$F$3:$F$99980,Produccion_UO!$K1208,Resultados_Dic3!$D$3:$D$99980,Produccion_UO!$K$1131,Resultados_Dic3!$E$3:$E$99980,Produccion_UO!$J1208,Resultados_Dic3!$A$3:$A$99980,Produccion_UO!$H1208)*$J$1187</f>
        <v>0</v>
      </c>
      <c r="S1208" s="22">
        <f>+SUMIFS(Resultados_Dic3!N$3:N$99980,Resultados_Dic3!$F$3:$F$99980,Produccion_UO!$K1208,Resultados_Dic3!$D$3:$D$99980,Produccion_UO!$K$1131,Resultados_Dic3!$E$3:$E$99980,Produccion_UO!$J1208,Resultados_Dic3!$A$3:$A$99980,Produccion_UO!$H1208)*$J$1187</f>
        <v>0</v>
      </c>
      <c r="T1208" s="22">
        <f>+SUMIFS(Resultados_Dic3!O$3:O$99980,Resultados_Dic3!$F$3:$F$99980,Produccion_UO!$K1208,Resultados_Dic3!$D$3:$D$99980,Produccion_UO!$K$1131,Resultados_Dic3!$E$3:$E$99980,Produccion_UO!$J1208,Resultados_Dic3!$A$3:$A$99980,Produccion_UO!$H1208)*$J$1187</f>
        <v>0</v>
      </c>
      <c r="U1208" s="22">
        <f>+SUMIFS(Resultados_Dic3!P$3:P$99980,Resultados_Dic3!$F$3:$F$99980,Produccion_UO!$K1208,Resultados_Dic3!$D$3:$D$99980,Produccion_UO!$K$1131,Resultados_Dic3!$E$3:$E$99980,Produccion_UO!$J1208,Resultados_Dic3!$A$3:$A$99980,Produccion_UO!$H1208)*$J$1187</f>
        <v>0</v>
      </c>
      <c r="V1208" s="22">
        <f>+SUMIFS(Resultados_Dic3!Q$3:Q$99980,Resultados_Dic3!$F$3:$F$99980,Produccion_UO!$K1208,Resultados_Dic3!$D$3:$D$99980,Produccion_UO!$K$1131,Resultados_Dic3!$E$3:$E$99980,Produccion_UO!$J1208,Resultados_Dic3!$A$3:$A$99980,Produccion_UO!$H1208)*$J$1187</f>
        <v>0</v>
      </c>
      <c r="W1208" s="22">
        <f>+SUMIFS(Resultados_Dic3!R$3:R$99980,Resultados_Dic3!$F$3:$F$99980,Produccion_UO!$K1208,Resultados_Dic3!$D$3:$D$99980,Produccion_UO!$K$1131,Resultados_Dic3!$E$3:$E$99980,Produccion_UO!$J1208,Resultados_Dic3!$A$3:$A$99980,Produccion_UO!$H1208)*$J$1187</f>
        <v>0</v>
      </c>
      <c r="X1208" s="22">
        <f>+SUMIFS(Resultados_Dic3!S$3:S$99980,Resultados_Dic3!$F$3:$F$99980,Produccion_UO!$K1208,Resultados_Dic3!$D$3:$D$99980,Produccion_UO!$K$1131,Resultados_Dic3!$E$3:$E$99980,Produccion_UO!$J1208,Resultados_Dic3!$A$3:$A$99980,Produccion_UO!$H1208)*$J$1187</f>
        <v>0</v>
      </c>
      <c r="Y1208" s="22">
        <f>+SUMIFS(Resultados_Dic3!T$3:T$99980,Resultados_Dic3!$F$3:$F$99980,Produccion_UO!$K1208,Resultados_Dic3!$D$3:$D$99980,Produccion_UO!$K$1131,Resultados_Dic3!$E$3:$E$99980,Produccion_UO!$J1208,Resultados_Dic3!$A$3:$A$99980,Produccion_UO!$H1208)*$J$1187</f>
        <v>0</v>
      </c>
      <c r="Z1208" s="22">
        <f>+SUMIFS(Resultados_Dic3!U$3:U$99980,Resultados_Dic3!$F$3:$F$99980,Produccion_UO!$K1208,Resultados_Dic3!$D$3:$D$99980,Produccion_UO!$K$1131,Resultados_Dic3!$E$3:$E$99980,Produccion_UO!$J1208,Resultados_Dic3!$A$3:$A$99980,Produccion_UO!$H1208)*$J$1187</f>
        <v>0</v>
      </c>
      <c r="AA1208" s="22">
        <f>+SUMIFS(Resultados_Dic3!V$3:V$99980,Resultados_Dic3!$F$3:$F$99980,Produccion_UO!$K1208,Resultados_Dic3!$D$3:$D$99980,Produccion_UO!$K$1131,Resultados_Dic3!$E$3:$E$99980,Produccion_UO!$J1208,Resultados_Dic3!$A$3:$A$99980,Produccion_UO!$H1208)*$J$1187</f>
        <v>0</v>
      </c>
      <c r="AB1208" s="22">
        <f>+SUMIFS(Resultados_Dic3!W$3:W$99980,Resultados_Dic3!$F$3:$F$99980,Produccion_UO!$K1208,Resultados_Dic3!$D$3:$D$99980,Produccion_UO!$K$1131,Resultados_Dic3!$E$3:$E$99980,Produccion_UO!$J1208,Resultados_Dic3!$A$3:$A$99980,Produccion_UO!$H1208)*$J$1187</f>
        <v>0</v>
      </c>
      <c r="AC1208" s="22">
        <f>+SUMIFS(Resultados_Dic3!X$3:X$99980,Resultados_Dic3!$F$3:$F$99980,Produccion_UO!$K1208,Resultados_Dic3!$D$3:$D$99980,Produccion_UO!$K$1131,Resultados_Dic3!$E$3:$E$99980,Produccion_UO!$J1208,Resultados_Dic3!$A$3:$A$99980,Produccion_UO!$H1208)*$J$1187</f>
        <v>0</v>
      </c>
      <c r="AD1208" s="22">
        <f>+SUMIFS(Resultados_Dic3!Y$3:Y$99980,Resultados_Dic3!$F$3:$F$99980,Produccion_UO!$K1208,Resultados_Dic3!$D$3:$D$99980,Produccion_UO!$K$1131,Resultados_Dic3!$E$3:$E$99980,Produccion_UO!$J1208,Resultados_Dic3!$A$3:$A$99980,Produccion_UO!$H1208)*$J$1187</f>
        <v>0</v>
      </c>
      <c r="AE1208" s="22">
        <f>+SUMIFS(Resultados_Dic3!Z$3:Z$99980,Resultados_Dic3!$F$3:$F$99980,Produccion_UO!$K1208,Resultados_Dic3!$D$3:$D$99980,Produccion_UO!$K$1131,Resultados_Dic3!$E$3:$E$99980,Produccion_UO!$J1208,Resultados_Dic3!$A$3:$A$99980,Produccion_UO!$H1208)*$J$1187</f>
        <v>0</v>
      </c>
      <c r="AF1208" s="22">
        <f>+SUMIFS(Resultados_Dic3!AA$3:AA$99980,Resultados_Dic3!$F$3:$F$99980,Produccion_UO!$K1208,Resultados_Dic3!$D$3:$D$99980,Produccion_UO!$K$1131,Resultados_Dic3!$E$3:$E$99980,Produccion_UO!$J1208,Resultados_Dic3!$A$3:$A$99980,Produccion_UO!$H1208)*$J$1187</f>
        <v>0</v>
      </c>
      <c r="AG1208" s="22">
        <f>+SUMIFS(Resultados_Dic3!AB$3:AB$99980,Resultados_Dic3!$F$3:$F$99980,Produccion_UO!$K1208,Resultados_Dic3!$D$3:$D$99980,Produccion_UO!$K$1131,Resultados_Dic3!$E$3:$E$99980,Produccion_UO!$J1208,Resultados_Dic3!$A$3:$A$99980,Produccion_UO!$H1208)*$J$1187</f>
        <v>0</v>
      </c>
      <c r="AH1208" s="22">
        <f>+SUMIFS(Resultados_Dic3!AC$3:AC$99980,Resultados_Dic3!$F$3:$F$99980,Produccion_UO!$K1208,Resultados_Dic3!$D$3:$D$99980,Produccion_UO!$K$1131,Resultados_Dic3!$E$3:$E$99980,Produccion_UO!$J1208,Resultados_Dic3!$A$3:$A$99980,Produccion_UO!$H1208)*$J$1187</f>
        <v>0</v>
      </c>
      <c r="AI1208" s="22">
        <f>+SUMIFS(Resultados_Dic3!AD$3:AD$99980,Resultados_Dic3!$F$3:$F$99980,Produccion_UO!$K1208,Resultados_Dic3!$D$3:$D$99980,Produccion_UO!$K$1131,Resultados_Dic3!$E$3:$E$99980,Produccion_UO!$J1208,Resultados_Dic3!$A$3:$A$99980,Produccion_UO!$H1208)*$J$1187</f>
        <v>0</v>
      </c>
      <c r="AJ1208" s="22">
        <f>+SUMIFS(Resultados_Dic3!AE$3:AE$99980,Resultados_Dic3!$F$3:$F$99980,Produccion_UO!$K1208,Resultados_Dic3!$D$3:$D$99980,Produccion_UO!$K$1131,Resultados_Dic3!$E$3:$E$99980,Produccion_UO!$J1208,Resultados_Dic3!$A$3:$A$99980,Produccion_UO!$H1208)*$J$1187</f>
        <v>0</v>
      </c>
      <c r="AK1208" s="22">
        <f>+SUMIFS(Resultados_Dic3!AF$3:AF$99980,Resultados_Dic3!$F$3:$F$99980,Produccion_UO!$K1208,Resultados_Dic3!$D$3:$D$99980,Produccion_UO!$K$1131,Resultados_Dic3!$E$3:$E$99980,Produccion_UO!$J1208,Resultados_Dic3!$A$3:$A$99980,Produccion_UO!$H1208)*$J$1187</f>
        <v>0</v>
      </c>
      <c r="AL1208" s="22">
        <f>+SUMIFS(Resultados_Dic3!AG$3:AG$99980,Resultados_Dic3!$F$3:$F$99980,Produccion_UO!$K1208,Resultados_Dic3!$D$3:$D$99980,Produccion_UO!$K$1131,Resultados_Dic3!$E$3:$E$99980,Produccion_UO!$J1208,Resultados_Dic3!$A$3:$A$99980,Produccion_UO!$H1208)*$J$1187</f>
        <v>0</v>
      </c>
      <c r="AM1208" s="22">
        <f>+SUMIFS(Resultados_Dic3!AH$3:AH$99980,Resultados_Dic3!$F$3:$F$99980,Produccion_UO!$K1208,Resultados_Dic3!$D$3:$D$99980,Produccion_UO!$K$1131,Resultados_Dic3!$E$3:$E$99980,Produccion_UO!$J1208,Resultados_Dic3!$A$3:$A$99980,Produccion_UO!$H1208)*$J$1187</f>
        <v>0</v>
      </c>
      <c r="AN1208" s="22">
        <f>+SUMIFS(Resultados_Dic3!AI$3:AI$99980,Resultados_Dic3!$F$3:$F$99980,Produccion_UO!$K1208,Resultados_Dic3!$D$3:$D$99980,Produccion_UO!$K$1131,Resultados_Dic3!$E$3:$E$99980,Produccion_UO!$J1208,Resultados_Dic3!$A$3:$A$99980,Produccion_UO!$H1208)*$J$1187</f>
        <v>0</v>
      </c>
      <c r="AO1208" s="22">
        <f>+SUMIFS(Resultados_Dic3!AJ$3:AJ$99980,Resultados_Dic3!$F$3:$F$99980,Produccion_UO!$K1208,Resultados_Dic3!$D$3:$D$99980,Produccion_UO!$K$1131,Resultados_Dic3!$E$3:$E$99980,Produccion_UO!$J1208,Resultados_Dic3!$A$3:$A$99980,Produccion_UO!$H1208)*$J$1187</f>
        <v>0</v>
      </c>
      <c r="AP1208" s="22">
        <f>+SUMIFS(Resultados_Dic3!AK$3:AK$99980,Resultados_Dic3!$F$3:$F$99980,Produccion_UO!$K1208,Resultados_Dic3!$D$3:$D$99980,Produccion_UO!$K$1131,Resultados_Dic3!$E$3:$E$99980,Produccion_UO!$J1208,Resultados_Dic3!$A$3:$A$99980,Produccion_UO!$H1208)*$J$1187</f>
        <v>0</v>
      </c>
      <c r="AQ1208" s="22">
        <f>+SUMIFS(Resultados_Dic3!AL$3:AL$99980,Resultados_Dic3!$F$3:$F$99980,Produccion_UO!$K1208,Resultados_Dic3!$D$3:$D$99980,Produccion_UO!$K$1131,Resultados_Dic3!$E$3:$E$99980,Produccion_UO!$J1208,Resultados_Dic3!$A$3:$A$99980,Produccion_UO!$H1208)*$J$1187</f>
        <v>0</v>
      </c>
      <c r="AR1208" s="22">
        <f>+SUMIFS(Resultados_Dic3!AM$3:AM$99980,Resultados_Dic3!$F$3:$F$99980,Produccion_UO!$K1208,Resultados_Dic3!$D$3:$D$99980,Produccion_UO!$K$1131,Resultados_Dic3!$E$3:$E$99980,Produccion_UO!$J1208,Resultados_Dic3!$A$3:$A$99980,Produccion_UO!$H1208)*$J$1187</f>
        <v>0</v>
      </c>
    </row>
    <row r="1209" spans="6:44" x14ac:dyDescent="0.25">
      <c r="H1209" s="17" t="str">
        <f t="shared" si="465"/>
        <v>DIC7</v>
      </c>
      <c r="I1209" s="24"/>
      <c r="J1209" s="24" t="s">
        <v>339</v>
      </c>
      <c r="K1209" s="315" t="s">
        <v>826</v>
      </c>
      <c r="L1209" s="230" t="s">
        <v>739</v>
      </c>
      <c r="M1209" s="22">
        <f>+SUMIFS(Resultados_Dic3!H$3:H$99980,Resultados_Dic3!$F$3:$F$99980,Produccion_UO!$K1209,Resultados_Dic3!$D$3:$D$99980,Produccion_UO!$L$1131,Resultados_Dic3!$E$3:$E$99980,Produccion_UO!$J1209,Resultados_Dic3!$A$3:$A$99980,Produccion_UO!$H1209)*$J$1187</f>
        <v>0</v>
      </c>
      <c r="N1209" s="22">
        <f>+SUMIFS(Resultados_Dic3!I$3:I$99980,Resultados_Dic3!$F$3:$F$99980,Produccion_UO!$K1209,Resultados_Dic3!$D$3:$D$99980,Produccion_UO!$L$1131,Resultados_Dic3!$E$3:$E$99980,Produccion_UO!$J1209,Resultados_Dic3!$A$3:$A$99980,Produccion_UO!$H1209)*$J$1187</f>
        <v>0</v>
      </c>
      <c r="O1209" s="22">
        <f>+SUMIFS(Resultados_Dic3!J$3:J$99980,Resultados_Dic3!$F$3:$F$99980,Produccion_UO!$K1209,Resultados_Dic3!$D$3:$D$99980,Produccion_UO!$L$1131,Resultados_Dic3!$E$3:$E$99980,Produccion_UO!$J1209,Resultados_Dic3!$A$3:$A$99980,Produccion_UO!$H1209)*$J$1187</f>
        <v>0</v>
      </c>
      <c r="P1209" s="22">
        <f>+SUMIFS(Resultados_Dic3!K$3:K$99980,Resultados_Dic3!$F$3:$F$99980,Produccion_UO!$K1209,Resultados_Dic3!$D$3:$D$99980,Produccion_UO!$L$1131,Resultados_Dic3!$E$3:$E$99980,Produccion_UO!$J1209,Resultados_Dic3!$A$3:$A$99980,Produccion_UO!$H1209)*$J$1187</f>
        <v>0</v>
      </c>
      <c r="Q1209" s="22">
        <f>+SUMIFS(Resultados_Dic3!L$3:L$99980,Resultados_Dic3!$F$3:$F$99980,Produccion_UO!$K1209,Resultados_Dic3!$D$3:$D$99980,Produccion_UO!$L$1131,Resultados_Dic3!$E$3:$E$99980,Produccion_UO!$J1209,Resultados_Dic3!$A$3:$A$99980,Produccion_UO!$H1209)*$J$1187</f>
        <v>0</v>
      </c>
      <c r="R1209" s="22">
        <f>+SUMIFS(Resultados_Dic3!M$3:M$99980,Resultados_Dic3!$F$3:$F$99980,Produccion_UO!$K1209,Resultados_Dic3!$D$3:$D$99980,Produccion_UO!$L$1131,Resultados_Dic3!$E$3:$E$99980,Produccion_UO!$J1209,Resultados_Dic3!$A$3:$A$99980,Produccion_UO!$H1209)*$J$1187</f>
        <v>0</v>
      </c>
      <c r="S1209" s="22">
        <f>+SUMIFS(Resultados_Dic3!N$3:N$99980,Resultados_Dic3!$F$3:$F$99980,Produccion_UO!$K1209,Resultados_Dic3!$D$3:$D$99980,Produccion_UO!$L$1131,Resultados_Dic3!$E$3:$E$99980,Produccion_UO!$J1209,Resultados_Dic3!$A$3:$A$99980,Produccion_UO!$H1209)*$J$1187</f>
        <v>0</v>
      </c>
      <c r="T1209" s="22">
        <f>+SUMIFS(Resultados_Dic3!O$3:O$99980,Resultados_Dic3!$F$3:$F$99980,Produccion_UO!$K1209,Resultados_Dic3!$D$3:$D$99980,Produccion_UO!$L$1131,Resultados_Dic3!$E$3:$E$99980,Produccion_UO!$J1209,Resultados_Dic3!$A$3:$A$99980,Produccion_UO!$H1209)*$J$1187</f>
        <v>0</v>
      </c>
      <c r="U1209" s="22">
        <f>+SUMIFS(Resultados_Dic3!P$3:P$99980,Resultados_Dic3!$F$3:$F$99980,Produccion_UO!$K1209,Resultados_Dic3!$D$3:$D$99980,Produccion_UO!$L$1131,Resultados_Dic3!$E$3:$E$99980,Produccion_UO!$J1209,Resultados_Dic3!$A$3:$A$99980,Produccion_UO!$H1209)*$J$1187</f>
        <v>0</v>
      </c>
      <c r="V1209" s="22">
        <f>+SUMIFS(Resultados_Dic3!Q$3:Q$99980,Resultados_Dic3!$F$3:$F$99980,Produccion_UO!$K1209,Resultados_Dic3!$D$3:$D$99980,Produccion_UO!$L$1131,Resultados_Dic3!$E$3:$E$99980,Produccion_UO!$J1209,Resultados_Dic3!$A$3:$A$99980,Produccion_UO!$H1209)*$J$1187</f>
        <v>0</v>
      </c>
      <c r="W1209" s="22">
        <f>+SUMIFS(Resultados_Dic3!R$3:R$99980,Resultados_Dic3!$F$3:$F$99980,Produccion_UO!$K1209,Resultados_Dic3!$D$3:$D$99980,Produccion_UO!$L$1131,Resultados_Dic3!$E$3:$E$99980,Produccion_UO!$J1209,Resultados_Dic3!$A$3:$A$99980,Produccion_UO!$H1209)*$J$1187</f>
        <v>0</v>
      </c>
      <c r="X1209" s="22">
        <f>+SUMIFS(Resultados_Dic3!S$3:S$99980,Resultados_Dic3!$F$3:$F$99980,Produccion_UO!$K1209,Resultados_Dic3!$D$3:$D$99980,Produccion_UO!$L$1131,Resultados_Dic3!$E$3:$E$99980,Produccion_UO!$J1209,Resultados_Dic3!$A$3:$A$99980,Produccion_UO!$H1209)*$J$1187</f>
        <v>0</v>
      </c>
      <c r="Y1209" s="22">
        <f>+SUMIFS(Resultados_Dic3!T$3:T$99980,Resultados_Dic3!$F$3:$F$99980,Produccion_UO!$K1209,Resultados_Dic3!$D$3:$D$99980,Produccion_UO!$L$1131,Resultados_Dic3!$E$3:$E$99980,Produccion_UO!$J1209,Resultados_Dic3!$A$3:$A$99980,Produccion_UO!$H1209)*$J$1187</f>
        <v>0</v>
      </c>
      <c r="Z1209" s="22">
        <f>+SUMIFS(Resultados_Dic3!U$3:U$99980,Resultados_Dic3!$F$3:$F$99980,Produccion_UO!$K1209,Resultados_Dic3!$D$3:$D$99980,Produccion_UO!$L$1131,Resultados_Dic3!$E$3:$E$99980,Produccion_UO!$J1209,Resultados_Dic3!$A$3:$A$99980,Produccion_UO!$H1209)*$J$1187</f>
        <v>0</v>
      </c>
      <c r="AA1209" s="22">
        <f>+SUMIFS(Resultados_Dic3!V$3:V$99980,Resultados_Dic3!$F$3:$F$99980,Produccion_UO!$K1209,Resultados_Dic3!$D$3:$D$99980,Produccion_UO!$L$1131,Resultados_Dic3!$E$3:$E$99980,Produccion_UO!$J1209,Resultados_Dic3!$A$3:$A$99980,Produccion_UO!$H1209)*$J$1187</f>
        <v>0</v>
      </c>
      <c r="AB1209" s="22">
        <f>+SUMIFS(Resultados_Dic3!W$3:W$99980,Resultados_Dic3!$F$3:$F$99980,Produccion_UO!$K1209,Resultados_Dic3!$D$3:$D$99980,Produccion_UO!$L$1131,Resultados_Dic3!$E$3:$E$99980,Produccion_UO!$J1209,Resultados_Dic3!$A$3:$A$99980,Produccion_UO!$H1209)*$J$1187</f>
        <v>0</v>
      </c>
      <c r="AC1209" s="22">
        <f>+SUMIFS(Resultados_Dic3!X$3:X$99980,Resultados_Dic3!$F$3:$F$99980,Produccion_UO!$K1209,Resultados_Dic3!$D$3:$D$99980,Produccion_UO!$L$1131,Resultados_Dic3!$E$3:$E$99980,Produccion_UO!$J1209,Resultados_Dic3!$A$3:$A$99980,Produccion_UO!$H1209)*$J$1187</f>
        <v>0</v>
      </c>
      <c r="AD1209" s="22">
        <f>+SUMIFS(Resultados_Dic3!Y$3:Y$99980,Resultados_Dic3!$F$3:$F$99980,Produccion_UO!$K1209,Resultados_Dic3!$D$3:$D$99980,Produccion_UO!$L$1131,Resultados_Dic3!$E$3:$E$99980,Produccion_UO!$J1209,Resultados_Dic3!$A$3:$A$99980,Produccion_UO!$H1209)*$J$1187</f>
        <v>0</v>
      </c>
      <c r="AE1209" s="22">
        <f>+SUMIFS(Resultados_Dic3!Z$3:Z$99980,Resultados_Dic3!$F$3:$F$99980,Produccion_UO!$K1209,Resultados_Dic3!$D$3:$D$99980,Produccion_UO!$L$1131,Resultados_Dic3!$E$3:$E$99980,Produccion_UO!$J1209,Resultados_Dic3!$A$3:$A$99980,Produccion_UO!$H1209)*$J$1187</f>
        <v>0</v>
      </c>
      <c r="AF1209" s="22">
        <f>+SUMIFS(Resultados_Dic3!AA$3:AA$99980,Resultados_Dic3!$F$3:$F$99980,Produccion_UO!$K1209,Resultados_Dic3!$D$3:$D$99980,Produccion_UO!$L$1131,Resultados_Dic3!$E$3:$E$99980,Produccion_UO!$J1209,Resultados_Dic3!$A$3:$A$99980,Produccion_UO!$H1209)*$J$1187</f>
        <v>0</v>
      </c>
      <c r="AG1209" s="22">
        <f>+SUMIFS(Resultados_Dic3!AB$3:AB$99980,Resultados_Dic3!$F$3:$F$99980,Produccion_UO!$K1209,Resultados_Dic3!$D$3:$D$99980,Produccion_UO!$L$1131,Resultados_Dic3!$E$3:$E$99980,Produccion_UO!$J1209,Resultados_Dic3!$A$3:$A$99980,Produccion_UO!$H1209)*$J$1187</f>
        <v>0</v>
      </c>
      <c r="AH1209" s="22">
        <f>+SUMIFS(Resultados_Dic3!AC$3:AC$99980,Resultados_Dic3!$F$3:$F$99980,Produccion_UO!$K1209,Resultados_Dic3!$D$3:$D$99980,Produccion_UO!$L$1131,Resultados_Dic3!$E$3:$E$99980,Produccion_UO!$J1209,Resultados_Dic3!$A$3:$A$99980,Produccion_UO!$H1209)*$J$1187</f>
        <v>0</v>
      </c>
      <c r="AI1209" s="22">
        <f>+SUMIFS(Resultados_Dic3!AD$3:AD$99980,Resultados_Dic3!$F$3:$F$99980,Produccion_UO!$K1209,Resultados_Dic3!$D$3:$D$99980,Produccion_UO!$L$1131,Resultados_Dic3!$E$3:$E$99980,Produccion_UO!$J1209,Resultados_Dic3!$A$3:$A$99980,Produccion_UO!$H1209)*$J$1187</f>
        <v>0</v>
      </c>
      <c r="AJ1209" s="22">
        <f>+SUMIFS(Resultados_Dic3!AE$3:AE$99980,Resultados_Dic3!$F$3:$F$99980,Produccion_UO!$K1209,Resultados_Dic3!$D$3:$D$99980,Produccion_UO!$L$1131,Resultados_Dic3!$E$3:$E$99980,Produccion_UO!$J1209,Resultados_Dic3!$A$3:$A$99980,Produccion_UO!$H1209)*$J$1187</f>
        <v>0</v>
      </c>
      <c r="AK1209" s="22">
        <f>+SUMIFS(Resultados_Dic3!AF$3:AF$99980,Resultados_Dic3!$F$3:$F$99980,Produccion_UO!$K1209,Resultados_Dic3!$D$3:$D$99980,Produccion_UO!$L$1131,Resultados_Dic3!$E$3:$E$99980,Produccion_UO!$J1209,Resultados_Dic3!$A$3:$A$99980,Produccion_UO!$H1209)*$J$1187</f>
        <v>0</v>
      </c>
      <c r="AL1209" s="22">
        <f>+SUMIFS(Resultados_Dic3!AG$3:AG$99980,Resultados_Dic3!$F$3:$F$99980,Produccion_UO!$K1209,Resultados_Dic3!$D$3:$D$99980,Produccion_UO!$L$1131,Resultados_Dic3!$E$3:$E$99980,Produccion_UO!$J1209,Resultados_Dic3!$A$3:$A$99980,Produccion_UO!$H1209)*$J$1187</f>
        <v>0</v>
      </c>
      <c r="AM1209" s="22">
        <f>+SUMIFS(Resultados_Dic3!AH$3:AH$99980,Resultados_Dic3!$F$3:$F$99980,Produccion_UO!$K1209,Resultados_Dic3!$D$3:$D$99980,Produccion_UO!$L$1131,Resultados_Dic3!$E$3:$E$99980,Produccion_UO!$J1209,Resultados_Dic3!$A$3:$A$99980,Produccion_UO!$H1209)*$J$1187</f>
        <v>0</v>
      </c>
      <c r="AN1209" s="22">
        <f>+SUMIFS(Resultados_Dic3!AI$3:AI$99980,Resultados_Dic3!$F$3:$F$99980,Produccion_UO!$K1209,Resultados_Dic3!$D$3:$D$99980,Produccion_UO!$L$1131,Resultados_Dic3!$E$3:$E$99980,Produccion_UO!$J1209,Resultados_Dic3!$A$3:$A$99980,Produccion_UO!$H1209)*$J$1187</f>
        <v>0</v>
      </c>
      <c r="AO1209" s="22">
        <f>+SUMIFS(Resultados_Dic3!AJ$3:AJ$99980,Resultados_Dic3!$F$3:$F$99980,Produccion_UO!$K1209,Resultados_Dic3!$D$3:$D$99980,Produccion_UO!$L$1131,Resultados_Dic3!$E$3:$E$99980,Produccion_UO!$J1209,Resultados_Dic3!$A$3:$A$99980,Produccion_UO!$H1209)*$J$1187</f>
        <v>0</v>
      </c>
      <c r="AP1209" s="22">
        <f>+SUMIFS(Resultados_Dic3!AK$3:AK$99980,Resultados_Dic3!$F$3:$F$99980,Produccion_UO!$K1209,Resultados_Dic3!$D$3:$D$99980,Produccion_UO!$L$1131,Resultados_Dic3!$E$3:$E$99980,Produccion_UO!$J1209,Resultados_Dic3!$A$3:$A$99980,Produccion_UO!$H1209)*$J$1187</f>
        <v>0</v>
      </c>
      <c r="AQ1209" s="22">
        <f>+SUMIFS(Resultados_Dic3!AL$3:AL$99980,Resultados_Dic3!$F$3:$F$99980,Produccion_UO!$K1209,Resultados_Dic3!$D$3:$D$99980,Produccion_UO!$L$1131,Resultados_Dic3!$E$3:$E$99980,Produccion_UO!$J1209,Resultados_Dic3!$A$3:$A$99980,Produccion_UO!$H1209)*$J$1187</f>
        <v>0</v>
      </c>
      <c r="AR1209" s="22">
        <f>+SUMIFS(Resultados_Dic3!AM$3:AM$99980,Resultados_Dic3!$F$3:$F$99980,Produccion_UO!$K1209,Resultados_Dic3!$D$3:$D$99980,Produccion_UO!$L$1131,Resultados_Dic3!$E$3:$E$99980,Produccion_UO!$J1209,Resultados_Dic3!$A$3:$A$99980,Produccion_UO!$H1209)*$J$1187</f>
        <v>0</v>
      </c>
    </row>
    <row r="1210" spans="6:44" x14ac:dyDescent="0.25">
      <c r="H1210" s="17" t="str">
        <f t="shared" si="465"/>
        <v>DIC7</v>
      </c>
      <c r="I1210" s="24"/>
      <c r="J1210" s="24"/>
      <c r="K1210" s="315"/>
      <c r="L1210" s="305" t="s">
        <v>697</v>
      </c>
      <c r="M1210" s="22">
        <f>+SUM(M1211:M1212)</f>
        <v>16.701683592965448</v>
      </c>
      <c r="N1210" s="22">
        <f t="shared" ref="N1210" si="466">+SUM(N1211:N1212)</f>
        <v>18.479594889163575</v>
      </c>
      <c r="O1210" s="22">
        <f t="shared" ref="O1210" si="467">+SUM(O1211:O1212)</f>
        <v>18.479594889163575</v>
      </c>
      <c r="P1210" s="22">
        <f t="shared" ref="P1210" si="468">+SUM(P1211:P1212)</f>
        <v>18.479594889163575</v>
      </c>
      <c r="Q1210" s="22">
        <f t="shared" ref="Q1210" si="469">+SUM(Q1211:Q1212)</f>
        <v>18.479594889163575</v>
      </c>
      <c r="R1210" s="22">
        <f t="shared" ref="R1210" si="470">+SUM(R1211:R1212)</f>
        <v>18.479594889163575</v>
      </c>
      <c r="S1210" s="22">
        <f t="shared" ref="S1210" si="471">+SUM(S1211:S1212)</f>
        <v>18.479594889163575</v>
      </c>
      <c r="T1210" s="22">
        <f t="shared" ref="T1210" si="472">+SUM(T1211:T1212)</f>
        <v>18.479594889163575</v>
      </c>
      <c r="U1210" s="22">
        <f t="shared" ref="U1210" si="473">+SUM(U1211:U1212)</f>
        <v>18.479594889163575</v>
      </c>
      <c r="V1210" s="22">
        <f t="shared" ref="V1210" si="474">+SUM(V1211:V1212)</f>
        <v>18.479594889163575</v>
      </c>
      <c r="W1210" s="22">
        <f t="shared" ref="W1210" si="475">+SUM(W1211:W1212)</f>
        <v>18.479594889163575</v>
      </c>
      <c r="X1210" s="22">
        <f t="shared" ref="X1210" si="476">+SUM(X1211:X1212)</f>
        <v>18.479594889163575</v>
      </c>
      <c r="Y1210" s="22">
        <f t="shared" ref="Y1210" si="477">+SUM(Y1211:Y1212)</f>
        <v>18.479594889163575</v>
      </c>
      <c r="Z1210" s="22">
        <f t="shared" ref="Z1210" si="478">+SUM(Z1211:Z1212)</f>
        <v>18.479594889163575</v>
      </c>
      <c r="AA1210" s="22">
        <f t="shared" ref="AA1210" si="479">+SUM(AA1211:AA1212)</f>
        <v>18.479594889163575</v>
      </c>
      <c r="AB1210" s="22">
        <f t="shared" ref="AB1210" si="480">+SUM(AB1211:AB1212)</f>
        <v>18.479594889163575</v>
      </c>
      <c r="AC1210" s="22">
        <f t="shared" ref="AC1210" si="481">+SUM(AC1211:AC1212)</f>
        <v>18.479594889163575</v>
      </c>
      <c r="AD1210" s="22">
        <f t="shared" ref="AD1210" si="482">+SUM(AD1211:AD1212)</f>
        <v>18.479594889163575</v>
      </c>
      <c r="AE1210" s="22">
        <f t="shared" ref="AE1210" si="483">+SUM(AE1211:AE1212)</f>
        <v>18.479594889163575</v>
      </c>
      <c r="AF1210" s="22">
        <f t="shared" ref="AF1210" si="484">+SUM(AF1211:AF1212)</f>
        <v>18.479594889163575</v>
      </c>
      <c r="AG1210" s="22">
        <f t="shared" ref="AG1210" si="485">+SUM(AG1211:AG1212)</f>
        <v>18.479594889163575</v>
      </c>
      <c r="AH1210" s="22">
        <f t="shared" ref="AH1210" si="486">+SUM(AH1211:AH1212)</f>
        <v>18.479594889163575</v>
      </c>
      <c r="AI1210" s="22">
        <f t="shared" ref="AI1210" si="487">+SUM(AI1211:AI1212)</f>
        <v>18.479594889163575</v>
      </c>
      <c r="AJ1210" s="22">
        <f t="shared" ref="AJ1210" si="488">+SUM(AJ1211:AJ1212)</f>
        <v>18.479594889163575</v>
      </c>
      <c r="AK1210" s="22">
        <f t="shared" ref="AK1210" si="489">+SUM(AK1211:AK1212)</f>
        <v>18.479594889163575</v>
      </c>
      <c r="AL1210" s="22">
        <f t="shared" ref="AL1210" si="490">+SUM(AL1211:AL1212)</f>
        <v>18.479594889163575</v>
      </c>
      <c r="AM1210" s="22">
        <f t="shared" ref="AM1210" si="491">+SUM(AM1211:AM1212)</f>
        <v>18.479594889163575</v>
      </c>
      <c r="AN1210" s="22">
        <f t="shared" ref="AN1210" si="492">+SUM(AN1211:AN1212)</f>
        <v>18.479594889163575</v>
      </c>
      <c r="AO1210" s="22">
        <f t="shared" ref="AO1210" si="493">+SUM(AO1211:AO1212)</f>
        <v>18.479594889163575</v>
      </c>
      <c r="AP1210" s="22">
        <f t="shared" ref="AP1210" si="494">+SUM(AP1211:AP1212)</f>
        <v>18.479594889163575</v>
      </c>
      <c r="AQ1210" s="22">
        <f t="shared" ref="AQ1210" si="495">+SUM(AQ1211:AQ1212)</f>
        <v>18.479594889163575</v>
      </c>
      <c r="AR1210" s="22">
        <f t="shared" ref="AR1210" si="496">+SUM(AR1211:AR1212)</f>
        <v>18.479594889163575</v>
      </c>
    </row>
    <row r="1211" spans="6:44" x14ac:dyDescent="0.25">
      <c r="H1211" s="17" t="str">
        <f t="shared" si="465"/>
        <v>DIC7</v>
      </c>
      <c r="I1211" s="24"/>
      <c r="J1211" s="24" t="s">
        <v>60</v>
      </c>
      <c r="K1211" s="315" t="s">
        <v>270</v>
      </c>
      <c r="L1211" s="316" t="s">
        <v>270</v>
      </c>
      <c r="M1211" s="22">
        <f>+SUMIFS(Resultados_Dic3!H$3:H$99980,Resultados_Dic3!$F$3:$F$99980,Produccion_UO!$K1211,Resultados_Dic3!$D$3:$D$99980,Produccion_UO!$K$1131,Resultados_Dic3!$E$3:$E$99980,Produccion_UO!$J1211,Resultados_Dic3!$A$3:$A$99980,Produccion_UO!$H1211)*$J$1187</f>
        <v>7.8501027966730552</v>
      </c>
      <c r="N1211" s="22">
        <f>+SUMIFS(Resultados_Dic3!I$3:I$99980,Resultados_Dic3!$F$3:$F$99980,Produccion_UO!$K1211,Resultados_Dic3!$D$3:$D$99980,Produccion_UO!$K$1131,Resultados_Dic3!$E$3:$E$99980,Produccion_UO!$J1211,Resultados_Dic3!$A$3:$A$99980,Produccion_UO!$H1211)*$J$1187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O1211" s="22">
        <f>+SUMIFS(Resultados_Dic3!J$3:J$99980,Resultados_Dic3!$F$3:$F$99980,Produccion_UO!$K1211,Resultados_Dic3!$D$3:$D$99980,Produccion_UO!$K$1131,Resultados_Dic3!$E$3:$E$99980,Produccion_UO!$J1211,Resultados_Dic3!$A$3:$A$99980,Produccion_UO!$H1211)*$J$1187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P1211" s="22">
        <f>+SUMIFS(Resultados_Dic3!K$3:K$99980,Resultados_Dic3!$F$3:$F$99980,Produccion_UO!$K1211,Resultados_Dic3!$D$3:$D$99980,Produccion_UO!$K$1131,Resultados_Dic3!$E$3:$E$99980,Produccion_UO!$J1211,Resultados_Dic3!$A$3:$A$99980,Produccion_UO!$H1211)*$J$1187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Q1211" s="22">
        <f>+SUMIFS(Resultados_Dic3!L$3:L$99980,Resultados_Dic3!$F$3:$F$99980,Produccion_UO!$K1211,Resultados_Dic3!$D$3:$D$99980,Produccion_UO!$K$1131,Resultados_Dic3!$E$3:$E$99980,Produccion_UO!$J1211,Resultados_Dic3!$A$3:$A$99980,Produccion_UO!$H1211)*$J$1187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R1211" s="22">
        <f>+SUMIFS(Resultados_Dic3!M$3:M$99980,Resultados_Dic3!$F$3:$F$99980,Produccion_UO!$K1211,Resultados_Dic3!$D$3:$D$99980,Produccion_UO!$K$1131,Resultados_Dic3!$E$3:$E$99980,Produccion_UO!$J1211,Resultados_Dic3!$A$3:$A$99980,Produccion_UO!$H1211)*$J$1187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S1211" s="22">
        <f>+SUMIFS(Resultados_Dic3!N$3:N$99980,Resultados_Dic3!$F$3:$F$99980,Produccion_UO!$K1211,Resultados_Dic3!$D$3:$D$99980,Produccion_UO!$K$1131,Resultados_Dic3!$E$3:$E$99980,Produccion_UO!$J1211,Resultados_Dic3!$A$3:$A$99980,Produccion_UO!$H1211)*$J$1187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T1211" s="22">
        <f>+SUMIFS(Resultados_Dic3!O$3:O$99980,Resultados_Dic3!$F$3:$F$99980,Produccion_UO!$K1211,Resultados_Dic3!$D$3:$D$99980,Produccion_UO!$K$1131,Resultados_Dic3!$E$3:$E$99980,Produccion_UO!$J1211,Resultados_Dic3!$A$3:$A$99980,Produccion_UO!$H1211)*$J$1187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U1211" s="22">
        <f>+SUMIFS(Resultados_Dic3!P$3:P$99980,Resultados_Dic3!$F$3:$F$99980,Produccion_UO!$K1211,Resultados_Dic3!$D$3:$D$99980,Produccion_UO!$K$1131,Resultados_Dic3!$E$3:$E$99980,Produccion_UO!$J1211,Resultados_Dic3!$A$3:$A$99980,Produccion_UO!$H1211)*$J$1187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V1211" s="22">
        <f>+SUMIFS(Resultados_Dic3!Q$3:Q$99980,Resultados_Dic3!$F$3:$F$99980,Produccion_UO!$K1211,Resultados_Dic3!$D$3:$D$99980,Produccion_UO!$K$1131,Resultados_Dic3!$E$3:$E$99980,Produccion_UO!$J1211,Resultados_Dic3!$A$3:$A$99980,Produccion_UO!$H1211)*$J$1187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W1211" s="22">
        <f>+SUMIFS(Resultados_Dic3!R$3:R$99980,Resultados_Dic3!$F$3:$F$99980,Produccion_UO!$K1211,Resultados_Dic3!$D$3:$D$99980,Produccion_UO!$K$1131,Resultados_Dic3!$E$3:$E$99980,Produccion_UO!$J1211,Resultados_Dic3!$A$3:$A$99980,Produccion_UO!$H1211)*$J$1187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X1211" s="22">
        <f>+SUMIFS(Resultados_Dic3!S$3:S$99980,Resultados_Dic3!$F$3:$F$99980,Produccion_UO!$K1211,Resultados_Dic3!$D$3:$D$99980,Produccion_UO!$K$1131,Resultados_Dic3!$E$3:$E$99980,Produccion_UO!$J1211,Resultados_Dic3!$A$3:$A$99980,Produccion_UO!$H1211)*$J$1187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Y1211" s="22">
        <f>+SUMIFS(Resultados_Dic3!T$3:T$99980,Resultados_Dic3!$F$3:$F$99980,Produccion_UO!$K1211,Resultados_Dic3!$D$3:$D$99980,Produccion_UO!$K$1131,Resultados_Dic3!$E$3:$E$99980,Produccion_UO!$J1211,Resultados_Dic3!$A$3:$A$99980,Produccion_UO!$H1211)*$J$1187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Z1211" s="22">
        <f>+SUMIFS(Resultados_Dic3!U$3:U$99980,Resultados_Dic3!$F$3:$F$99980,Produccion_UO!$K1211,Resultados_Dic3!$D$3:$D$99980,Produccion_UO!$K$1131,Resultados_Dic3!$E$3:$E$99980,Produccion_UO!$J1211,Resultados_Dic3!$A$3:$A$99980,Produccion_UO!$H1211)*$J$1187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A1211" s="22">
        <f>+SUMIFS(Resultados_Dic3!V$3:V$99980,Resultados_Dic3!$F$3:$F$99980,Produccion_UO!$K1211,Resultados_Dic3!$D$3:$D$99980,Produccion_UO!$K$1131,Resultados_Dic3!$E$3:$E$99980,Produccion_UO!$J1211,Resultados_Dic3!$A$3:$A$99980,Produccion_UO!$H1211)*$J$1187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B1211" s="22">
        <f>+SUMIFS(Resultados_Dic3!W$3:W$99980,Resultados_Dic3!$F$3:$F$99980,Produccion_UO!$K1211,Resultados_Dic3!$D$3:$D$99980,Produccion_UO!$K$1131,Resultados_Dic3!$E$3:$E$99980,Produccion_UO!$J1211,Resultados_Dic3!$A$3:$A$99980,Produccion_UO!$H1211)*$J$1187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C1211" s="22">
        <f>+SUMIFS(Resultados_Dic3!X$3:X$99980,Resultados_Dic3!$F$3:$F$99980,Produccion_UO!$K1211,Resultados_Dic3!$D$3:$D$99980,Produccion_UO!$K$1131,Resultados_Dic3!$E$3:$E$99980,Produccion_UO!$J1211,Resultados_Dic3!$A$3:$A$99980,Produccion_UO!$H1211)*$J$1187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D1211" s="22">
        <f>+SUMIFS(Resultados_Dic3!Y$3:Y$99980,Resultados_Dic3!$F$3:$F$99980,Produccion_UO!$K1211,Resultados_Dic3!$D$3:$D$99980,Produccion_UO!$K$1131,Resultados_Dic3!$E$3:$E$99980,Produccion_UO!$J1211,Resultados_Dic3!$A$3:$A$99980,Produccion_UO!$H1211)*$J$1187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E1211" s="22">
        <f>+SUMIFS(Resultados_Dic3!Z$3:Z$99980,Resultados_Dic3!$F$3:$F$99980,Produccion_UO!$K1211,Resultados_Dic3!$D$3:$D$99980,Produccion_UO!$K$1131,Resultados_Dic3!$E$3:$E$99980,Produccion_UO!$J1211,Resultados_Dic3!$A$3:$A$99980,Produccion_UO!$H1211)*$J$1187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F1211" s="22">
        <f>+SUMIFS(Resultados_Dic3!AA$3:AA$99980,Resultados_Dic3!$F$3:$F$99980,Produccion_UO!$K1211,Resultados_Dic3!$D$3:$D$99980,Produccion_UO!$K$1131,Resultados_Dic3!$E$3:$E$99980,Produccion_UO!$J1211,Resultados_Dic3!$A$3:$A$99980,Produccion_UO!$H1211)*$J$1187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G1211" s="22">
        <f>+SUMIFS(Resultados_Dic3!AB$3:AB$99980,Resultados_Dic3!$F$3:$F$99980,Produccion_UO!$K1211,Resultados_Dic3!$D$3:$D$99980,Produccion_UO!$K$1131,Resultados_Dic3!$E$3:$E$99980,Produccion_UO!$J1211,Resultados_Dic3!$A$3:$A$99980,Produccion_UO!$H1211)*$J$1187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H1211" s="22">
        <f>+SUMIFS(Resultados_Dic3!AC$3:AC$99980,Resultados_Dic3!$F$3:$F$99980,Produccion_UO!$K1211,Resultados_Dic3!$D$3:$D$99980,Produccion_UO!$K$1131,Resultados_Dic3!$E$3:$E$99980,Produccion_UO!$J1211,Resultados_Dic3!$A$3:$A$99980,Produccion_UO!$H1211)*$J$1187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I1211" s="22">
        <f>+SUMIFS(Resultados_Dic3!AD$3:AD$99980,Resultados_Dic3!$F$3:$F$99980,Produccion_UO!$K1211,Resultados_Dic3!$D$3:$D$99980,Produccion_UO!$K$1131,Resultados_Dic3!$E$3:$E$99980,Produccion_UO!$J1211,Resultados_Dic3!$A$3:$A$99980,Produccion_UO!$H1211)*$J$1187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J1211" s="22">
        <f>+SUMIFS(Resultados_Dic3!AE$3:AE$99980,Resultados_Dic3!$F$3:$F$99980,Produccion_UO!$K1211,Resultados_Dic3!$D$3:$D$99980,Produccion_UO!$K$1131,Resultados_Dic3!$E$3:$E$99980,Produccion_UO!$J1211,Resultados_Dic3!$A$3:$A$99980,Produccion_UO!$H1211)*$J$1187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K1211" s="22">
        <f>+SUMIFS(Resultados_Dic3!AF$3:AF$99980,Resultados_Dic3!$F$3:$F$99980,Produccion_UO!$K1211,Resultados_Dic3!$D$3:$D$99980,Produccion_UO!$K$1131,Resultados_Dic3!$E$3:$E$99980,Produccion_UO!$J1211,Resultados_Dic3!$A$3:$A$99980,Produccion_UO!$H1211)*$J$1187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L1211" s="22">
        <f>+SUMIFS(Resultados_Dic3!AG$3:AG$99980,Resultados_Dic3!$F$3:$F$99980,Produccion_UO!$K1211,Resultados_Dic3!$D$3:$D$99980,Produccion_UO!$K$1131,Resultados_Dic3!$E$3:$E$99980,Produccion_UO!$J1211,Resultados_Dic3!$A$3:$A$99980,Produccion_UO!$H1211)*$J$1187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M1211" s="22">
        <f>+SUMIFS(Resultados_Dic3!AH$3:AH$99980,Resultados_Dic3!$F$3:$F$99980,Produccion_UO!$K1211,Resultados_Dic3!$D$3:$D$99980,Produccion_UO!$K$1131,Resultados_Dic3!$E$3:$E$99980,Produccion_UO!$J1211,Resultados_Dic3!$A$3:$A$99980,Produccion_UO!$H1211)*$J$1187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N1211" s="22">
        <f>+SUMIFS(Resultados_Dic3!AI$3:AI$99980,Resultados_Dic3!$F$3:$F$99980,Produccion_UO!$K1211,Resultados_Dic3!$D$3:$D$99980,Produccion_UO!$K$1131,Resultados_Dic3!$E$3:$E$99980,Produccion_UO!$J1211,Resultados_Dic3!$A$3:$A$99980,Produccion_UO!$H1211)*$J$1187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O1211" s="22">
        <f>+SUMIFS(Resultados_Dic3!AJ$3:AJ$99980,Resultados_Dic3!$F$3:$F$99980,Produccion_UO!$K1211,Resultados_Dic3!$D$3:$D$99980,Produccion_UO!$K$1131,Resultados_Dic3!$E$3:$E$99980,Produccion_UO!$J1211,Resultados_Dic3!$A$3:$A$99980,Produccion_UO!$H1211)*$J$1187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P1211" s="22">
        <f>+SUMIFS(Resultados_Dic3!AK$3:AK$99980,Resultados_Dic3!$F$3:$F$99980,Produccion_UO!$K1211,Resultados_Dic3!$D$3:$D$99980,Produccion_UO!$K$1131,Resultados_Dic3!$E$3:$E$99980,Produccion_UO!$J1211,Resultados_Dic3!$A$3:$A$99980,Produccion_UO!$H1211)*$J$1187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Q1211" s="22">
        <f>+SUMIFS(Resultados_Dic3!AL$3:AL$99980,Resultados_Dic3!$F$3:$F$99980,Produccion_UO!$K1211,Resultados_Dic3!$D$3:$D$99980,Produccion_UO!$K$1131,Resultados_Dic3!$E$3:$E$99980,Produccion_UO!$J1211,Resultados_Dic3!$A$3:$A$99980,Produccion_UO!$H1211)*$J$1187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R1211" s="22">
        <f>+SUMIFS(Resultados_Dic3!AM$3:AM$99980,Resultados_Dic3!$F$3:$F$99980,Produccion_UO!$K1211,Resultados_Dic3!$D$3:$D$99980,Produccion_UO!$K$1131,Resultados_Dic3!$E$3:$E$99980,Produccion_UO!$J1211,Resultados_Dic3!$A$3:$A$99980,Produccion_UO!$H1211)*$J$1187</f>
        <v>8.3565610416196776</v>
      </c>
    </row>
    <row r="1212" spans="6:44" x14ac:dyDescent="0.25">
      <c r="H1212" s="17" t="str">
        <f t="shared" si="465"/>
        <v>DIC7</v>
      </c>
      <c r="I1212" s="24"/>
      <c r="J1212" s="24" t="s">
        <v>61</v>
      </c>
      <c r="K1212" s="315" t="s">
        <v>271</v>
      </c>
      <c r="L1212" s="316" t="s">
        <v>271</v>
      </c>
      <c r="M1212" s="22">
        <f>+SUMIFS(Resultados_Dic3!H$3:H$99980,Resultados_Dic3!$F$3:$F$99980,Produccion_UO!$K1212,Resultados_Dic3!$D$3:$D$99980,Produccion_UO!$K$1131,Resultados_Dic3!$E$3:$E$99980,Produccion_UO!$J1212,Resultados_Dic3!$A$3:$A$99980,Produccion_UO!$H1212)*$J$1187</f>
        <v>8.851580796292394</v>
      </c>
      <c r="N1212" s="22">
        <f>+SUMIFS(Resultados_Dic3!I$3:I$99980,Resultados_Dic3!$F$3:$F$99980,Produccion_UO!$K1212,Resultados_Dic3!$D$3:$D$99980,Produccion_UO!$K$1131,Resultados_Dic3!$E$3:$E$99980,Produccion_UO!$J1212,Resultados_Dic3!$A$3:$A$99980,Produccion_UO!$H1212)*$J$1187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O1212" s="22">
        <f>+SUMIFS(Resultados_Dic3!J$3:J$99980,Resultados_Dic3!$F$3:$F$99980,Produccion_UO!$K1212,Resultados_Dic3!$D$3:$D$99980,Produccion_UO!$K$1131,Resultados_Dic3!$E$3:$E$99980,Produccion_UO!$J1212,Resultados_Dic3!$A$3:$A$99980,Produccion_UO!$H1212)*$J$1187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P1212" s="22">
        <f>+SUMIFS(Resultados_Dic3!K$3:K$99980,Resultados_Dic3!$F$3:$F$99980,Produccion_UO!$K1212,Resultados_Dic3!$D$3:$D$99980,Produccion_UO!$K$1131,Resultados_Dic3!$E$3:$E$99980,Produccion_UO!$J1212,Resultados_Dic3!$A$3:$A$99980,Produccion_UO!$H1212)*$J$1187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Q1212" s="22">
        <f>+SUMIFS(Resultados_Dic3!L$3:L$99980,Resultados_Dic3!$F$3:$F$99980,Produccion_UO!$K1212,Resultados_Dic3!$D$3:$D$99980,Produccion_UO!$K$1131,Resultados_Dic3!$E$3:$E$99980,Produccion_UO!$J1212,Resultados_Dic3!$A$3:$A$99980,Produccion_UO!$H1212)*$J$1187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R1212" s="22">
        <f>+SUMIFS(Resultados_Dic3!M$3:M$99980,Resultados_Dic3!$F$3:$F$99980,Produccion_UO!$K1212,Resultados_Dic3!$D$3:$D$99980,Produccion_UO!$K$1131,Resultados_Dic3!$E$3:$E$99980,Produccion_UO!$J1212,Resultados_Dic3!$A$3:$A$99980,Produccion_UO!$H1212)*$J$1187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S1212" s="22">
        <f>+SUMIFS(Resultados_Dic3!N$3:N$99980,Resultados_Dic3!$F$3:$F$99980,Produccion_UO!$K1212,Resultados_Dic3!$D$3:$D$99980,Produccion_UO!$K$1131,Resultados_Dic3!$E$3:$E$99980,Produccion_UO!$J1212,Resultados_Dic3!$A$3:$A$99980,Produccion_UO!$H1212)*$J$1187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T1212" s="22">
        <f>+SUMIFS(Resultados_Dic3!O$3:O$99980,Resultados_Dic3!$F$3:$F$99980,Produccion_UO!$K1212,Resultados_Dic3!$D$3:$D$99980,Produccion_UO!$K$1131,Resultados_Dic3!$E$3:$E$99980,Produccion_UO!$J1212,Resultados_Dic3!$A$3:$A$99980,Produccion_UO!$H1212)*$J$1187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U1212" s="22">
        <f>+SUMIFS(Resultados_Dic3!P$3:P$99980,Resultados_Dic3!$F$3:$F$99980,Produccion_UO!$K1212,Resultados_Dic3!$D$3:$D$99980,Produccion_UO!$K$1131,Resultados_Dic3!$E$3:$E$99980,Produccion_UO!$J1212,Resultados_Dic3!$A$3:$A$99980,Produccion_UO!$H1212)*$J$1187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V1212" s="22">
        <f>+SUMIFS(Resultados_Dic3!Q$3:Q$99980,Resultados_Dic3!$F$3:$F$99980,Produccion_UO!$K1212,Resultados_Dic3!$D$3:$D$99980,Produccion_UO!$K$1131,Resultados_Dic3!$E$3:$E$99980,Produccion_UO!$J1212,Resultados_Dic3!$A$3:$A$99980,Produccion_UO!$H1212)*$J$1187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W1212" s="22">
        <f>+SUMIFS(Resultados_Dic3!R$3:R$99980,Resultados_Dic3!$F$3:$F$99980,Produccion_UO!$K1212,Resultados_Dic3!$D$3:$D$99980,Produccion_UO!$K$1131,Resultados_Dic3!$E$3:$E$99980,Produccion_UO!$J1212,Resultados_Dic3!$A$3:$A$99980,Produccion_UO!$H1212)*$J$1187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X1212" s="22">
        <f>+SUMIFS(Resultados_Dic3!S$3:S$99980,Resultados_Dic3!$F$3:$F$99980,Produccion_UO!$K1212,Resultados_Dic3!$D$3:$D$99980,Produccion_UO!$K$1131,Resultados_Dic3!$E$3:$E$99980,Produccion_UO!$J1212,Resultados_Dic3!$A$3:$A$99980,Produccion_UO!$H1212)*$J$1187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Y1212" s="22">
        <f>+SUMIFS(Resultados_Dic3!T$3:T$99980,Resultados_Dic3!$F$3:$F$99980,Produccion_UO!$K1212,Resultados_Dic3!$D$3:$D$99980,Produccion_UO!$K$1131,Resultados_Dic3!$E$3:$E$99980,Produccion_UO!$J1212,Resultados_Dic3!$A$3:$A$99980,Produccion_UO!$H1212)*$J$1187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Z1212" s="22">
        <f>+SUMIFS(Resultados_Dic3!U$3:U$99980,Resultados_Dic3!$F$3:$F$99980,Produccion_UO!$K1212,Resultados_Dic3!$D$3:$D$99980,Produccion_UO!$K$1131,Resultados_Dic3!$E$3:$E$99980,Produccion_UO!$J1212,Resultados_Dic3!$A$3:$A$99980,Produccion_UO!$H1212)*$J$1187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A1212" s="22">
        <f>+SUMIFS(Resultados_Dic3!V$3:V$99980,Resultados_Dic3!$F$3:$F$99980,Produccion_UO!$K1212,Resultados_Dic3!$D$3:$D$99980,Produccion_UO!$K$1131,Resultados_Dic3!$E$3:$E$99980,Produccion_UO!$J1212,Resultados_Dic3!$A$3:$A$99980,Produccion_UO!$H1212)*$J$1187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B1212" s="22">
        <f>+SUMIFS(Resultados_Dic3!W$3:W$99980,Resultados_Dic3!$F$3:$F$99980,Produccion_UO!$K1212,Resultados_Dic3!$D$3:$D$99980,Produccion_UO!$K$1131,Resultados_Dic3!$E$3:$E$99980,Produccion_UO!$J1212,Resultados_Dic3!$A$3:$A$99980,Produccion_UO!$H1212)*$J$1187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C1212" s="22">
        <f>+SUMIFS(Resultados_Dic3!X$3:X$99980,Resultados_Dic3!$F$3:$F$99980,Produccion_UO!$K1212,Resultados_Dic3!$D$3:$D$99980,Produccion_UO!$K$1131,Resultados_Dic3!$E$3:$E$99980,Produccion_UO!$J1212,Resultados_Dic3!$A$3:$A$99980,Produccion_UO!$H1212)*$J$1187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D1212" s="22">
        <f>+SUMIFS(Resultados_Dic3!Y$3:Y$99980,Resultados_Dic3!$F$3:$F$99980,Produccion_UO!$K1212,Resultados_Dic3!$D$3:$D$99980,Produccion_UO!$K$1131,Resultados_Dic3!$E$3:$E$99980,Produccion_UO!$J1212,Resultados_Dic3!$A$3:$A$99980,Produccion_UO!$H1212)*$J$1187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E1212" s="22">
        <f>+SUMIFS(Resultados_Dic3!Z$3:Z$99980,Resultados_Dic3!$F$3:$F$99980,Produccion_UO!$K1212,Resultados_Dic3!$D$3:$D$99980,Produccion_UO!$K$1131,Resultados_Dic3!$E$3:$E$99980,Produccion_UO!$J1212,Resultados_Dic3!$A$3:$A$99980,Produccion_UO!$H1212)*$J$1187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F1212" s="22">
        <f>+SUMIFS(Resultados_Dic3!AA$3:AA$99980,Resultados_Dic3!$F$3:$F$99980,Produccion_UO!$K1212,Resultados_Dic3!$D$3:$D$99980,Produccion_UO!$K$1131,Resultados_Dic3!$E$3:$E$99980,Produccion_UO!$J1212,Resultados_Dic3!$A$3:$A$99980,Produccion_UO!$H1212)*$J$1187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G1212" s="22">
        <f>+SUMIFS(Resultados_Dic3!AB$3:AB$99980,Resultados_Dic3!$F$3:$F$99980,Produccion_UO!$K1212,Resultados_Dic3!$D$3:$D$99980,Produccion_UO!$K$1131,Resultados_Dic3!$E$3:$E$99980,Produccion_UO!$J1212,Resultados_Dic3!$A$3:$A$99980,Produccion_UO!$H1212)*$J$1187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H1212" s="22">
        <f>+SUMIFS(Resultados_Dic3!AC$3:AC$99980,Resultados_Dic3!$F$3:$F$99980,Produccion_UO!$K1212,Resultados_Dic3!$D$3:$D$99980,Produccion_UO!$K$1131,Resultados_Dic3!$E$3:$E$99980,Produccion_UO!$J1212,Resultados_Dic3!$A$3:$A$99980,Produccion_UO!$H1212)*$J$1187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I1212" s="22">
        <f>+SUMIFS(Resultados_Dic3!AD$3:AD$99980,Resultados_Dic3!$F$3:$F$99980,Produccion_UO!$K1212,Resultados_Dic3!$D$3:$D$99980,Produccion_UO!$K$1131,Resultados_Dic3!$E$3:$E$99980,Produccion_UO!$J1212,Resultados_Dic3!$A$3:$A$99980,Produccion_UO!$H1212)*$J$1187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J1212" s="22">
        <f>+SUMIFS(Resultados_Dic3!AE$3:AE$99980,Resultados_Dic3!$F$3:$F$99980,Produccion_UO!$K1212,Resultados_Dic3!$D$3:$D$99980,Produccion_UO!$K$1131,Resultados_Dic3!$E$3:$E$99980,Produccion_UO!$J1212,Resultados_Dic3!$A$3:$A$99980,Produccion_UO!$H1212)*$J$1187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K1212" s="22">
        <f>+SUMIFS(Resultados_Dic3!AF$3:AF$99980,Resultados_Dic3!$F$3:$F$99980,Produccion_UO!$K1212,Resultados_Dic3!$D$3:$D$99980,Produccion_UO!$K$1131,Resultados_Dic3!$E$3:$E$99980,Produccion_UO!$J1212,Resultados_Dic3!$A$3:$A$99980,Produccion_UO!$H1212)*$J$1187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L1212" s="22">
        <f>+SUMIFS(Resultados_Dic3!AG$3:AG$99980,Resultados_Dic3!$F$3:$F$99980,Produccion_UO!$K1212,Resultados_Dic3!$D$3:$D$99980,Produccion_UO!$K$1131,Resultados_Dic3!$E$3:$E$99980,Produccion_UO!$J1212,Resultados_Dic3!$A$3:$A$99980,Produccion_UO!$H1212)*$J$1187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M1212" s="22">
        <f>+SUMIFS(Resultados_Dic3!AH$3:AH$99980,Resultados_Dic3!$F$3:$F$99980,Produccion_UO!$K1212,Resultados_Dic3!$D$3:$D$99980,Produccion_UO!$K$1131,Resultados_Dic3!$E$3:$E$99980,Produccion_UO!$J1212,Resultados_Dic3!$A$3:$A$99980,Produccion_UO!$H1212)*$J$1187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N1212" s="22">
        <f>+SUMIFS(Resultados_Dic3!AI$3:AI$99980,Resultados_Dic3!$F$3:$F$99980,Produccion_UO!$K1212,Resultados_Dic3!$D$3:$D$99980,Produccion_UO!$K$1131,Resultados_Dic3!$E$3:$E$99980,Produccion_UO!$J1212,Resultados_Dic3!$A$3:$A$99980,Produccion_UO!$H1212)*$J$1187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O1212" s="22">
        <f>+SUMIFS(Resultados_Dic3!AJ$3:AJ$99980,Resultados_Dic3!$F$3:$F$99980,Produccion_UO!$K1212,Resultados_Dic3!$D$3:$D$99980,Produccion_UO!$K$1131,Resultados_Dic3!$E$3:$E$99980,Produccion_UO!$J1212,Resultados_Dic3!$A$3:$A$99980,Produccion_UO!$H1212)*$J$1187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P1212" s="22">
        <f>+SUMIFS(Resultados_Dic3!AK$3:AK$99980,Resultados_Dic3!$F$3:$F$99980,Produccion_UO!$K1212,Resultados_Dic3!$D$3:$D$99980,Produccion_UO!$K$1131,Resultados_Dic3!$E$3:$E$99980,Produccion_UO!$J1212,Resultados_Dic3!$A$3:$A$99980,Produccion_UO!$H1212)*$J$1187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Q1212" s="22">
        <f>+SUMIFS(Resultados_Dic3!AL$3:AL$99980,Resultados_Dic3!$F$3:$F$99980,Produccion_UO!$K1212,Resultados_Dic3!$D$3:$D$99980,Produccion_UO!$K$1131,Resultados_Dic3!$E$3:$E$99980,Produccion_UO!$J1212,Resultados_Dic3!$A$3:$A$99980,Produccion_UO!$H1212)*$J$1187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R1212" s="22">
        <f>+SUMIFS(Resultados_Dic3!AM$3:AM$99980,Resultados_Dic3!$F$3:$F$99980,Produccion_UO!$K1212,Resultados_Dic3!$D$3:$D$99980,Produccion_UO!$K$1131,Resultados_Dic3!$E$3:$E$99980,Produccion_UO!$J1212,Resultados_Dic3!$A$3:$A$99980,Produccion_UO!$H1212)*$J$1187</f>
        <v>10.123033847543898</v>
      </c>
    </row>
    <row r="1213" spans="6:44" x14ac:dyDescent="0.25">
      <c r="I1213" s="24"/>
      <c r="J1213" s="24"/>
      <c r="K1213" s="317" t="s">
        <v>714</v>
      </c>
      <c r="L1213" s="305" t="s">
        <v>823</v>
      </c>
      <c r="M1213" s="22">
        <f t="shared" ref="M1213:AR1213" si="497">+M158</f>
        <v>0</v>
      </c>
      <c r="N1213" s="22">
        <f t="shared" si="497"/>
        <v>0</v>
      </c>
      <c r="O1213" s="22">
        <f t="shared" si="497"/>
        <v>0</v>
      </c>
      <c r="P1213" s="22">
        <f t="shared" si="497"/>
        <v>0</v>
      </c>
      <c r="Q1213" s="22">
        <f t="shared" si="497"/>
        <v>0</v>
      </c>
      <c r="R1213" s="22">
        <f t="shared" si="497"/>
        <v>0</v>
      </c>
      <c r="S1213" s="22">
        <f t="shared" si="497"/>
        <v>0</v>
      </c>
      <c r="T1213" s="22">
        <f t="shared" si="497"/>
        <v>0</v>
      </c>
      <c r="U1213" s="22">
        <f t="shared" si="497"/>
        <v>0</v>
      </c>
      <c r="V1213" s="22">
        <f t="shared" si="497"/>
        <v>0</v>
      </c>
      <c r="W1213" s="22">
        <f t="shared" si="497"/>
        <v>0</v>
      </c>
      <c r="X1213" s="22">
        <f t="shared" si="497"/>
        <v>0</v>
      </c>
      <c r="Y1213" s="22">
        <f t="shared" si="497"/>
        <v>0</v>
      </c>
      <c r="Z1213" s="22">
        <f t="shared" si="497"/>
        <v>0</v>
      </c>
      <c r="AA1213" s="22">
        <f t="shared" si="497"/>
        <v>0</v>
      </c>
      <c r="AB1213" s="22">
        <f t="shared" si="497"/>
        <v>0</v>
      </c>
      <c r="AC1213" s="22">
        <f t="shared" si="497"/>
        <v>0</v>
      </c>
      <c r="AD1213" s="22">
        <f t="shared" si="497"/>
        <v>0</v>
      </c>
      <c r="AE1213" s="22">
        <f t="shared" si="497"/>
        <v>0</v>
      </c>
      <c r="AF1213" s="22">
        <f t="shared" si="497"/>
        <v>0</v>
      </c>
      <c r="AG1213" s="22">
        <f t="shared" si="497"/>
        <v>0</v>
      </c>
      <c r="AH1213" s="22">
        <f t="shared" si="497"/>
        <v>0</v>
      </c>
      <c r="AI1213" s="22">
        <f t="shared" si="497"/>
        <v>0</v>
      </c>
      <c r="AJ1213" s="22">
        <f t="shared" si="497"/>
        <v>0</v>
      </c>
      <c r="AK1213" s="22">
        <f t="shared" si="497"/>
        <v>0</v>
      </c>
      <c r="AL1213" s="22">
        <f t="shared" si="497"/>
        <v>0</v>
      </c>
      <c r="AM1213" s="22">
        <f t="shared" si="497"/>
        <v>0</v>
      </c>
      <c r="AN1213" s="22">
        <f t="shared" si="497"/>
        <v>0</v>
      </c>
      <c r="AO1213" s="22">
        <f t="shared" si="497"/>
        <v>0</v>
      </c>
      <c r="AP1213" s="22">
        <f t="shared" si="497"/>
        <v>0</v>
      </c>
      <c r="AQ1213" s="22">
        <f t="shared" si="497"/>
        <v>0</v>
      </c>
      <c r="AR1213" s="22">
        <f t="shared" si="497"/>
        <v>0</v>
      </c>
    </row>
    <row r="1214" spans="6:44" x14ac:dyDescent="0.25">
      <c r="H1214" s="17" t="str">
        <f t="shared" si="465"/>
        <v>DIC7</v>
      </c>
      <c r="K1214" s="317" t="s">
        <v>820</v>
      </c>
      <c r="L1214" s="313" t="s">
        <v>819</v>
      </c>
      <c r="M1214" s="22">
        <f t="shared" ref="M1214:AR1214" si="498">+(M1070+M1089)*$J$1207</f>
        <v>1.7711656589932403</v>
      </c>
      <c r="N1214" s="22">
        <f t="shared" si="498"/>
        <v>1.9317686052900915</v>
      </c>
      <c r="O1214" s="22">
        <f t="shared" si="498"/>
        <v>1.9317686052900915</v>
      </c>
      <c r="P1214" s="22">
        <f t="shared" si="498"/>
        <v>1.9317686052900915</v>
      </c>
      <c r="Q1214" s="22">
        <f t="shared" si="498"/>
        <v>1.9317686052900915</v>
      </c>
      <c r="R1214" s="22">
        <f t="shared" si="498"/>
        <v>1.9317686052900915</v>
      </c>
      <c r="S1214" s="22">
        <f t="shared" si="498"/>
        <v>1.9317686052900915</v>
      </c>
      <c r="T1214" s="22">
        <f t="shared" si="498"/>
        <v>1.9317686052900915</v>
      </c>
      <c r="U1214" s="22">
        <f t="shared" si="498"/>
        <v>1.9317686052900915</v>
      </c>
      <c r="V1214" s="22">
        <f t="shared" si="498"/>
        <v>1.9317686052900915</v>
      </c>
      <c r="W1214" s="22">
        <f t="shared" si="498"/>
        <v>1.9317686052900915</v>
      </c>
      <c r="X1214" s="22">
        <f t="shared" si="498"/>
        <v>1.9317686052900915</v>
      </c>
      <c r="Y1214" s="22">
        <f t="shared" si="498"/>
        <v>1.9317686052900915</v>
      </c>
      <c r="Z1214" s="22">
        <f t="shared" si="498"/>
        <v>1.9317686052900915</v>
      </c>
      <c r="AA1214" s="22">
        <f t="shared" si="498"/>
        <v>1.9317686052900915</v>
      </c>
      <c r="AB1214" s="22">
        <f t="shared" si="498"/>
        <v>1.9317686052900915</v>
      </c>
      <c r="AC1214" s="22">
        <f t="shared" si="498"/>
        <v>1.9317686052900915</v>
      </c>
      <c r="AD1214" s="22">
        <f t="shared" si="498"/>
        <v>1.9317686052900915</v>
      </c>
      <c r="AE1214" s="22">
        <f t="shared" si="498"/>
        <v>1.9317686052900915</v>
      </c>
      <c r="AF1214" s="22">
        <f t="shared" si="498"/>
        <v>1.9317686052900915</v>
      </c>
      <c r="AG1214" s="22">
        <f t="shared" si="498"/>
        <v>1.9317686052900915</v>
      </c>
      <c r="AH1214" s="22">
        <f t="shared" si="498"/>
        <v>1.9317686052900915</v>
      </c>
      <c r="AI1214" s="22">
        <f t="shared" si="498"/>
        <v>1.9317686052900915</v>
      </c>
      <c r="AJ1214" s="22">
        <f t="shared" si="498"/>
        <v>1.9317686052900915</v>
      </c>
      <c r="AK1214" s="22">
        <f t="shared" si="498"/>
        <v>1.9317686052900915</v>
      </c>
      <c r="AL1214" s="22">
        <f t="shared" si="498"/>
        <v>1.9317686052900915</v>
      </c>
      <c r="AM1214" s="22">
        <f t="shared" si="498"/>
        <v>1.9317686052900915</v>
      </c>
      <c r="AN1214" s="22">
        <f t="shared" si="498"/>
        <v>1.9317686052900915</v>
      </c>
      <c r="AO1214" s="22">
        <f t="shared" si="498"/>
        <v>1.9317686052900915</v>
      </c>
      <c r="AP1214" s="22">
        <f t="shared" si="498"/>
        <v>1.9317686052900915</v>
      </c>
      <c r="AQ1214" s="22">
        <f t="shared" si="498"/>
        <v>1.9317686052900915</v>
      </c>
      <c r="AR1214" s="22">
        <f t="shared" si="498"/>
        <v>1.9317686052900915</v>
      </c>
    </row>
    <row r="1215" spans="6:44" x14ac:dyDescent="0.25">
      <c r="H1215" s="17" t="str">
        <f t="shared" si="465"/>
        <v>DIC7</v>
      </c>
      <c r="J1215" s="24" t="s">
        <v>339</v>
      </c>
      <c r="K1215" s="317" t="s">
        <v>827</v>
      </c>
      <c r="L1215" s="313" t="s">
        <v>698</v>
      </c>
      <c r="M1215" s="22">
        <f>+SUMIFS(Resultados_Dic3!H$3:H$99980,Resultados_Dic3!$F$3:$F$99980,Produccion_UO!$K1215,Resultados_Dic3!$D$3:$D$99980,Produccion_UO!$K$1131,Resultados_Dic3!$E$3:$E$99980,Produccion_UO!$J1215,Resultados_Dic3!$A$3:$A$99980,Produccion_UO!$H1215)*$J$1187</f>
        <v>0</v>
      </c>
      <c r="N1215" s="22">
        <f>+SUMIFS(Resultados_Dic3!I$3:I$99980,Resultados_Dic3!$F$3:$F$99980,Produccion_UO!$K1215,Resultados_Dic3!$D$3:$D$99980,Produccion_UO!$K$1131,Resultados_Dic3!$E$3:$E$99980,Produccion_UO!$J1215,Resultados_Dic3!$A$3:$A$99980,Produccion_UO!$H1215)*$J$1187</f>
        <v>0</v>
      </c>
      <c r="O1215" s="22">
        <f>+SUMIFS(Resultados_Dic3!J$3:J$99980,Resultados_Dic3!$F$3:$F$99980,Produccion_UO!$K1215,Resultados_Dic3!$D$3:$D$99980,Produccion_UO!$K$1131,Resultados_Dic3!$E$3:$E$99980,Produccion_UO!$J1215,Resultados_Dic3!$A$3:$A$99980,Produccion_UO!$H1215)*$J$1187</f>
        <v>0</v>
      </c>
      <c r="P1215" s="22">
        <f>+SUMIFS(Resultados_Dic3!K$3:K$99980,Resultados_Dic3!$F$3:$F$99980,Produccion_UO!$K1215,Resultados_Dic3!$D$3:$D$99980,Produccion_UO!$K$1131,Resultados_Dic3!$E$3:$E$99980,Produccion_UO!$J1215,Resultados_Dic3!$A$3:$A$99980,Produccion_UO!$H1215)*$J$1187</f>
        <v>0</v>
      </c>
      <c r="Q1215" s="22">
        <f>+SUMIFS(Resultados_Dic3!L$3:L$99980,Resultados_Dic3!$F$3:$F$99980,Produccion_UO!$K1215,Resultados_Dic3!$D$3:$D$99980,Produccion_UO!$K$1131,Resultados_Dic3!$E$3:$E$99980,Produccion_UO!$J1215,Resultados_Dic3!$A$3:$A$99980,Produccion_UO!$H1215)*$J$1187</f>
        <v>0</v>
      </c>
      <c r="R1215" s="22">
        <f>+SUMIFS(Resultados_Dic3!M$3:M$99980,Resultados_Dic3!$F$3:$F$99980,Produccion_UO!$K1215,Resultados_Dic3!$D$3:$D$99980,Produccion_UO!$K$1131,Resultados_Dic3!$E$3:$E$99980,Produccion_UO!$J1215,Resultados_Dic3!$A$3:$A$99980,Produccion_UO!$H1215)*$J$1187</f>
        <v>0</v>
      </c>
      <c r="S1215" s="22">
        <f>+SUMIFS(Resultados_Dic3!N$3:N$99980,Resultados_Dic3!$F$3:$F$99980,Produccion_UO!$K1215,Resultados_Dic3!$D$3:$D$99980,Produccion_UO!$K$1131,Resultados_Dic3!$E$3:$E$99980,Produccion_UO!$J1215,Resultados_Dic3!$A$3:$A$99980,Produccion_UO!$H1215)*$J$1187</f>
        <v>0</v>
      </c>
      <c r="T1215" s="22">
        <f>+SUMIFS(Resultados_Dic3!O$3:O$99980,Resultados_Dic3!$F$3:$F$99980,Produccion_UO!$K1215,Resultados_Dic3!$D$3:$D$99980,Produccion_UO!$K$1131,Resultados_Dic3!$E$3:$E$99980,Produccion_UO!$J1215,Resultados_Dic3!$A$3:$A$99980,Produccion_UO!$H1215)*$J$1187</f>
        <v>0</v>
      </c>
      <c r="U1215" s="22">
        <f>+SUMIFS(Resultados_Dic3!P$3:P$99980,Resultados_Dic3!$F$3:$F$99980,Produccion_UO!$K1215,Resultados_Dic3!$D$3:$D$99980,Produccion_UO!$K$1131,Resultados_Dic3!$E$3:$E$99980,Produccion_UO!$J1215,Resultados_Dic3!$A$3:$A$99980,Produccion_UO!$H1215)*$J$1187</f>
        <v>0</v>
      </c>
      <c r="V1215" s="22">
        <f>+SUMIFS(Resultados_Dic3!Q$3:Q$99980,Resultados_Dic3!$F$3:$F$99980,Produccion_UO!$K1215,Resultados_Dic3!$D$3:$D$99980,Produccion_UO!$K$1131,Resultados_Dic3!$E$3:$E$99980,Produccion_UO!$J1215,Resultados_Dic3!$A$3:$A$99980,Produccion_UO!$H1215)*$J$1187</f>
        <v>0</v>
      </c>
      <c r="W1215" s="22">
        <f>+SUMIFS(Resultados_Dic3!R$3:R$99980,Resultados_Dic3!$F$3:$F$99980,Produccion_UO!$K1215,Resultados_Dic3!$D$3:$D$99980,Produccion_UO!$K$1131,Resultados_Dic3!$E$3:$E$99980,Produccion_UO!$J1215,Resultados_Dic3!$A$3:$A$99980,Produccion_UO!$H1215)*$J$1187</f>
        <v>0</v>
      </c>
      <c r="X1215" s="22">
        <f>+SUMIFS(Resultados_Dic3!S$3:S$99980,Resultados_Dic3!$F$3:$F$99980,Produccion_UO!$K1215,Resultados_Dic3!$D$3:$D$99980,Produccion_UO!$K$1131,Resultados_Dic3!$E$3:$E$99980,Produccion_UO!$J1215,Resultados_Dic3!$A$3:$A$99980,Produccion_UO!$H1215)*$J$1187</f>
        <v>0</v>
      </c>
      <c r="Y1215" s="22">
        <f>+SUMIFS(Resultados_Dic3!T$3:T$99980,Resultados_Dic3!$F$3:$F$99980,Produccion_UO!$K1215,Resultados_Dic3!$D$3:$D$99980,Produccion_UO!$K$1131,Resultados_Dic3!$E$3:$E$99980,Produccion_UO!$J1215,Resultados_Dic3!$A$3:$A$99980,Produccion_UO!$H1215)*$J$1187</f>
        <v>0</v>
      </c>
      <c r="Z1215" s="22">
        <f>+SUMIFS(Resultados_Dic3!U$3:U$99980,Resultados_Dic3!$F$3:$F$99980,Produccion_UO!$K1215,Resultados_Dic3!$D$3:$D$99980,Produccion_UO!$K$1131,Resultados_Dic3!$E$3:$E$99980,Produccion_UO!$J1215,Resultados_Dic3!$A$3:$A$99980,Produccion_UO!$H1215)*$J$1187</f>
        <v>0</v>
      </c>
      <c r="AA1215" s="22">
        <f>+SUMIFS(Resultados_Dic3!V$3:V$99980,Resultados_Dic3!$F$3:$F$99980,Produccion_UO!$K1215,Resultados_Dic3!$D$3:$D$99980,Produccion_UO!$K$1131,Resultados_Dic3!$E$3:$E$99980,Produccion_UO!$J1215,Resultados_Dic3!$A$3:$A$99980,Produccion_UO!$H1215)*$J$1187</f>
        <v>0</v>
      </c>
      <c r="AB1215" s="22">
        <f>+SUMIFS(Resultados_Dic3!W$3:W$99980,Resultados_Dic3!$F$3:$F$99980,Produccion_UO!$K1215,Resultados_Dic3!$D$3:$D$99980,Produccion_UO!$K$1131,Resultados_Dic3!$E$3:$E$99980,Produccion_UO!$J1215,Resultados_Dic3!$A$3:$A$99980,Produccion_UO!$H1215)*$J$1187</f>
        <v>0</v>
      </c>
      <c r="AC1215" s="22">
        <f>+SUMIFS(Resultados_Dic3!X$3:X$99980,Resultados_Dic3!$F$3:$F$99980,Produccion_UO!$K1215,Resultados_Dic3!$D$3:$D$99980,Produccion_UO!$K$1131,Resultados_Dic3!$E$3:$E$99980,Produccion_UO!$J1215,Resultados_Dic3!$A$3:$A$99980,Produccion_UO!$H1215)*$J$1187</f>
        <v>0</v>
      </c>
      <c r="AD1215" s="22">
        <f>+SUMIFS(Resultados_Dic3!Y$3:Y$99980,Resultados_Dic3!$F$3:$F$99980,Produccion_UO!$K1215,Resultados_Dic3!$D$3:$D$99980,Produccion_UO!$K$1131,Resultados_Dic3!$E$3:$E$99980,Produccion_UO!$J1215,Resultados_Dic3!$A$3:$A$99980,Produccion_UO!$H1215)*$J$1187</f>
        <v>0</v>
      </c>
      <c r="AE1215" s="22">
        <f>+SUMIFS(Resultados_Dic3!Z$3:Z$99980,Resultados_Dic3!$F$3:$F$99980,Produccion_UO!$K1215,Resultados_Dic3!$D$3:$D$99980,Produccion_UO!$K$1131,Resultados_Dic3!$E$3:$E$99980,Produccion_UO!$J1215,Resultados_Dic3!$A$3:$A$99980,Produccion_UO!$H1215)*$J$1187</f>
        <v>0</v>
      </c>
      <c r="AF1215" s="22">
        <f>+SUMIFS(Resultados_Dic3!AA$3:AA$99980,Resultados_Dic3!$F$3:$F$99980,Produccion_UO!$K1215,Resultados_Dic3!$D$3:$D$99980,Produccion_UO!$K$1131,Resultados_Dic3!$E$3:$E$99980,Produccion_UO!$J1215,Resultados_Dic3!$A$3:$A$99980,Produccion_UO!$H1215)*$J$1187</f>
        <v>0</v>
      </c>
      <c r="AG1215" s="22">
        <f>+SUMIFS(Resultados_Dic3!AB$3:AB$99980,Resultados_Dic3!$F$3:$F$99980,Produccion_UO!$K1215,Resultados_Dic3!$D$3:$D$99980,Produccion_UO!$K$1131,Resultados_Dic3!$E$3:$E$99980,Produccion_UO!$J1215,Resultados_Dic3!$A$3:$A$99980,Produccion_UO!$H1215)*$J$1187</f>
        <v>0</v>
      </c>
      <c r="AH1215" s="22">
        <f>+SUMIFS(Resultados_Dic3!AC$3:AC$99980,Resultados_Dic3!$F$3:$F$99980,Produccion_UO!$K1215,Resultados_Dic3!$D$3:$D$99980,Produccion_UO!$K$1131,Resultados_Dic3!$E$3:$E$99980,Produccion_UO!$J1215,Resultados_Dic3!$A$3:$A$99980,Produccion_UO!$H1215)*$J$1187</f>
        <v>0</v>
      </c>
      <c r="AI1215" s="22">
        <f>+SUMIFS(Resultados_Dic3!AD$3:AD$99980,Resultados_Dic3!$F$3:$F$99980,Produccion_UO!$K1215,Resultados_Dic3!$D$3:$D$99980,Produccion_UO!$K$1131,Resultados_Dic3!$E$3:$E$99980,Produccion_UO!$J1215,Resultados_Dic3!$A$3:$A$99980,Produccion_UO!$H1215)*$J$1187</f>
        <v>0</v>
      </c>
      <c r="AJ1215" s="22">
        <f>+SUMIFS(Resultados_Dic3!AE$3:AE$99980,Resultados_Dic3!$F$3:$F$99980,Produccion_UO!$K1215,Resultados_Dic3!$D$3:$D$99980,Produccion_UO!$K$1131,Resultados_Dic3!$E$3:$E$99980,Produccion_UO!$J1215,Resultados_Dic3!$A$3:$A$99980,Produccion_UO!$H1215)*$J$1187</f>
        <v>0</v>
      </c>
      <c r="AK1215" s="22">
        <f>+SUMIFS(Resultados_Dic3!AF$3:AF$99980,Resultados_Dic3!$F$3:$F$99980,Produccion_UO!$K1215,Resultados_Dic3!$D$3:$D$99980,Produccion_UO!$K$1131,Resultados_Dic3!$E$3:$E$99980,Produccion_UO!$J1215,Resultados_Dic3!$A$3:$A$99980,Produccion_UO!$H1215)*$J$1187</f>
        <v>0</v>
      </c>
      <c r="AL1215" s="22">
        <f>+SUMIFS(Resultados_Dic3!AG$3:AG$99980,Resultados_Dic3!$F$3:$F$99980,Produccion_UO!$K1215,Resultados_Dic3!$D$3:$D$99980,Produccion_UO!$K$1131,Resultados_Dic3!$E$3:$E$99980,Produccion_UO!$J1215,Resultados_Dic3!$A$3:$A$99980,Produccion_UO!$H1215)*$J$1187</f>
        <v>0</v>
      </c>
      <c r="AM1215" s="22">
        <f>+SUMIFS(Resultados_Dic3!AH$3:AH$99980,Resultados_Dic3!$F$3:$F$99980,Produccion_UO!$K1215,Resultados_Dic3!$D$3:$D$99980,Produccion_UO!$K$1131,Resultados_Dic3!$E$3:$E$99980,Produccion_UO!$J1215,Resultados_Dic3!$A$3:$A$99980,Produccion_UO!$H1215)*$J$1187</f>
        <v>0</v>
      </c>
      <c r="AN1215" s="22">
        <f>+SUMIFS(Resultados_Dic3!AI$3:AI$99980,Resultados_Dic3!$F$3:$F$99980,Produccion_UO!$K1215,Resultados_Dic3!$D$3:$D$99980,Produccion_UO!$K$1131,Resultados_Dic3!$E$3:$E$99980,Produccion_UO!$J1215,Resultados_Dic3!$A$3:$A$99980,Produccion_UO!$H1215)*$J$1187</f>
        <v>0</v>
      </c>
      <c r="AO1215" s="22">
        <f>+SUMIFS(Resultados_Dic3!AJ$3:AJ$99980,Resultados_Dic3!$F$3:$F$99980,Produccion_UO!$K1215,Resultados_Dic3!$D$3:$D$99980,Produccion_UO!$K$1131,Resultados_Dic3!$E$3:$E$99980,Produccion_UO!$J1215,Resultados_Dic3!$A$3:$A$99980,Produccion_UO!$H1215)*$J$1187</f>
        <v>0</v>
      </c>
      <c r="AP1215" s="22">
        <f>+SUMIFS(Resultados_Dic3!AK$3:AK$99980,Resultados_Dic3!$F$3:$F$99980,Produccion_UO!$K1215,Resultados_Dic3!$D$3:$D$99980,Produccion_UO!$K$1131,Resultados_Dic3!$E$3:$E$99980,Produccion_UO!$J1215,Resultados_Dic3!$A$3:$A$99980,Produccion_UO!$H1215)*$J$1187</f>
        <v>0</v>
      </c>
      <c r="AQ1215" s="22">
        <f>+SUMIFS(Resultados_Dic3!AL$3:AL$99980,Resultados_Dic3!$F$3:$F$99980,Produccion_UO!$K1215,Resultados_Dic3!$D$3:$D$99980,Produccion_UO!$K$1131,Resultados_Dic3!$E$3:$E$99980,Produccion_UO!$J1215,Resultados_Dic3!$A$3:$A$99980,Produccion_UO!$H1215)*$J$1187</f>
        <v>0</v>
      </c>
      <c r="AR1215" s="22">
        <f>+SUMIFS(Resultados_Dic3!AM$3:AM$99980,Resultados_Dic3!$F$3:$F$99980,Produccion_UO!$K1215,Resultados_Dic3!$D$3:$D$99980,Produccion_UO!$K$1131,Resultados_Dic3!$E$3:$E$99980,Produccion_UO!$J1215,Resultados_Dic3!$A$3:$A$99980,Produccion_UO!$H1215)*$J$1187</f>
        <v>0</v>
      </c>
    </row>
    <row r="1219" spans="6:44" ht="23.25" x14ac:dyDescent="0.35">
      <c r="K1219" s="357" t="s">
        <v>856</v>
      </c>
    </row>
    <row r="1221" spans="6:44" x14ac:dyDescent="0.25">
      <c r="J1221">
        <v>1</v>
      </c>
      <c r="K1221" s="360" t="s">
        <v>389</v>
      </c>
      <c r="L1221" s="360" t="s">
        <v>377</v>
      </c>
    </row>
    <row r="1222" spans="6:44" x14ac:dyDescent="0.25">
      <c r="I1222" s="266"/>
    </row>
    <row r="1223" spans="6:44" s="15" customFormat="1" x14ac:dyDescent="0.25">
      <c r="F1223" s="96"/>
      <c r="H1223" s="12"/>
      <c r="I1223" s="346" t="s">
        <v>752</v>
      </c>
      <c r="J1223" s="115">
        <f>+IF(OR(K1223="OIL",K1223="OIL-eq"),$H$5,IF(K1223="GAS",$H$4,IF(K1223="GSL",$H$8,IF(K1223="DSL",$H$9,IF(K1223="KER",$H$10,IF(K1223="LPG",$H$11,IF(K1223="HFO",$H$12,IF(K1223="AVG",$H$13,IF(K1223="RFG",$H$14,IF(K1223="ELC",$H$15,$H$16))))))))))</f>
        <v>1</v>
      </c>
      <c r="K1223" s="347" t="s">
        <v>836</v>
      </c>
      <c r="L1223" s="314" t="s">
        <v>320</v>
      </c>
      <c r="M1223" s="361">
        <v>2019</v>
      </c>
      <c r="N1223" s="361">
        <v>2020</v>
      </c>
      <c r="O1223" s="361">
        <v>2021</v>
      </c>
      <c r="P1223" s="361">
        <v>2022</v>
      </c>
      <c r="Q1223" s="361">
        <v>2023</v>
      </c>
      <c r="R1223" s="361">
        <v>2024</v>
      </c>
      <c r="S1223" s="361">
        <v>2025</v>
      </c>
      <c r="T1223" s="361">
        <v>2026</v>
      </c>
      <c r="U1223" s="361">
        <v>2027</v>
      </c>
      <c r="V1223" s="361">
        <v>2028</v>
      </c>
      <c r="W1223" s="361">
        <v>2029</v>
      </c>
      <c r="X1223" s="361">
        <v>2030</v>
      </c>
      <c r="Y1223" s="361">
        <v>2031</v>
      </c>
      <c r="Z1223" s="361">
        <v>2032</v>
      </c>
      <c r="AA1223" s="361">
        <v>2033</v>
      </c>
      <c r="AB1223" s="361">
        <v>2034</v>
      </c>
      <c r="AC1223" s="361">
        <v>2035</v>
      </c>
      <c r="AD1223" s="361">
        <v>2036</v>
      </c>
      <c r="AE1223" s="361">
        <v>2037</v>
      </c>
      <c r="AF1223" s="361">
        <v>2038</v>
      </c>
      <c r="AG1223" s="361">
        <v>2039</v>
      </c>
      <c r="AH1223" s="361">
        <v>2040</v>
      </c>
      <c r="AI1223" s="361">
        <v>2041</v>
      </c>
      <c r="AJ1223" s="361">
        <v>2042</v>
      </c>
      <c r="AK1223" s="361">
        <v>2043</v>
      </c>
      <c r="AL1223" s="361">
        <v>2044</v>
      </c>
      <c r="AM1223" s="361">
        <v>2045</v>
      </c>
      <c r="AN1223" s="361">
        <v>2046</v>
      </c>
      <c r="AO1223" s="361">
        <v>2047</v>
      </c>
      <c r="AP1223" s="361">
        <v>2048</v>
      </c>
      <c r="AQ1223" s="361">
        <v>2049</v>
      </c>
      <c r="AR1223" s="361">
        <v>2050</v>
      </c>
    </row>
    <row r="1224" spans="6:44" x14ac:dyDescent="0.25">
      <c r="H1224" s="17" t="str">
        <f t="shared" ref="H1224:H1245" si="499">+$B$1</f>
        <v>DIC7</v>
      </c>
      <c r="I1224" s="24"/>
      <c r="J1224" s="24" t="s">
        <v>72</v>
      </c>
      <c r="K1224" s="359" t="s">
        <v>170</v>
      </c>
      <c r="L1224" s="230" t="s">
        <v>829</v>
      </c>
      <c r="M1224" s="21">
        <f>+SUMIFS(Resultados_Dic3!H$3:H$99980,Resultados_Dic3!$F$3:$F$99980,Produccion_UO!$K1224,Resultados_Dic3!$D$3:$D$99980,Produccion_UO!$L$1221,Resultados_Dic3!$E$3:$E$99980,Produccion_UO!$J1224,Resultados_Dic3!$A$3:$A$99980,Produccion_UO!$H1224)*$J$1223</f>
        <v>0.72675796819485805</v>
      </c>
      <c r="N1224" s="21">
        <f>+SUMIFS(Resultados_Dic3!I$3:I$99980,Resultados_Dic3!$F$3:$F$99980,Produccion_UO!$K1224,Resultados_Dic3!$D$3:$D$99980,Produccion_UO!$L$1221,Resultados_Dic3!$E$3:$E$99980,Produccion_UO!$J1224,Resultados_Dic3!$A$3:$A$99980,Produccion_UO!$H1224)*$J$1223</f>
        <v>0.58728001537639796</v>
      </c>
      <c r="O1224" s="21">
        <f>+SUMIFS(Resultados_Dic3!J$3:J$99980,Resultados_Dic3!$F$3:$F$99980,Produccion_UO!$K1224,Resultados_Dic3!$D$3:$D$99980,Produccion_UO!$L$1221,Resultados_Dic3!$E$3:$E$99980,Produccion_UO!$J1224,Resultados_Dic3!$A$3:$A$99980,Produccion_UO!$H1224)*$J$1223</f>
        <v>0.45980812676562499</v>
      </c>
      <c r="P1224" s="21">
        <f>+SUMIFS(Resultados_Dic3!K$3:K$99980,Resultados_Dic3!$F$3:$F$99980,Produccion_UO!$K1224,Resultados_Dic3!$D$3:$D$99980,Produccion_UO!$L$1221,Resultados_Dic3!$E$3:$E$99980,Produccion_UO!$J1224,Resultados_Dic3!$A$3:$A$99980,Produccion_UO!$H1224)*$J$1223</f>
        <v>0.536969701929635</v>
      </c>
      <c r="Q1224" s="21">
        <f>+SUMIFS(Resultados_Dic3!L$3:L$99980,Resultados_Dic3!$F$3:$F$99980,Produccion_UO!$K1224,Resultados_Dic3!$D$3:$D$99980,Produccion_UO!$L$1221,Resultados_Dic3!$E$3:$E$99980,Produccion_UO!$J1224,Resultados_Dic3!$A$3:$A$99980,Produccion_UO!$H1224)*$J$1223</f>
        <v>0.51181454520625302</v>
      </c>
      <c r="R1224" s="21">
        <f>+SUMIFS(Resultados_Dic3!M$3:M$99980,Resultados_Dic3!$F$3:$F$99980,Produccion_UO!$K1224,Resultados_Dic3!$D$3:$D$99980,Produccion_UO!$L$1221,Resultados_Dic3!$E$3:$E$99980,Produccion_UO!$J1224,Resultados_Dic3!$A$3:$A$99980,Produccion_UO!$H1224)*$J$1223</f>
        <v>0</v>
      </c>
      <c r="S1224" s="21">
        <f>+SUMIFS(Resultados_Dic3!N$3:N$99980,Resultados_Dic3!$F$3:$F$99980,Produccion_UO!$K1224,Resultados_Dic3!$D$3:$D$99980,Produccion_UO!$L$1221,Resultados_Dic3!$E$3:$E$99980,Produccion_UO!$J1224,Resultados_Dic3!$A$3:$A$99980,Produccion_UO!$H1224)*$J$1223</f>
        <v>0</v>
      </c>
      <c r="T1224" s="21">
        <f>+SUMIFS(Resultados_Dic3!O$3:O$99980,Resultados_Dic3!$F$3:$F$99980,Produccion_UO!$K1224,Resultados_Dic3!$D$3:$D$99980,Produccion_UO!$L$1221,Resultados_Dic3!$E$3:$E$99980,Produccion_UO!$J1224,Resultados_Dic3!$A$3:$A$99980,Produccion_UO!$H1224)*$J$1223</f>
        <v>0</v>
      </c>
      <c r="U1224" s="21">
        <f>+SUMIFS(Resultados_Dic3!P$3:P$99980,Resultados_Dic3!$F$3:$F$99980,Produccion_UO!$K1224,Resultados_Dic3!$D$3:$D$99980,Produccion_UO!$L$1221,Resultados_Dic3!$E$3:$E$99980,Produccion_UO!$J1224,Resultados_Dic3!$A$3:$A$99980,Produccion_UO!$H1224)*$J$1223</f>
        <v>0</v>
      </c>
      <c r="V1224" s="21">
        <f>+SUMIFS(Resultados_Dic3!Q$3:Q$99980,Resultados_Dic3!$F$3:$F$99980,Produccion_UO!$K1224,Resultados_Dic3!$D$3:$D$99980,Produccion_UO!$L$1221,Resultados_Dic3!$E$3:$E$99980,Produccion_UO!$J1224,Resultados_Dic3!$A$3:$A$99980,Produccion_UO!$H1224)*$J$1223</f>
        <v>0</v>
      </c>
      <c r="W1224" s="21">
        <f>+SUMIFS(Resultados_Dic3!R$3:R$99980,Resultados_Dic3!$F$3:$F$99980,Produccion_UO!$K1224,Resultados_Dic3!$D$3:$D$99980,Produccion_UO!$L$1221,Resultados_Dic3!$E$3:$E$99980,Produccion_UO!$J1224,Resultados_Dic3!$A$3:$A$99980,Produccion_UO!$H1224)*$J$1223</f>
        <v>0</v>
      </c>
      <c r="X1224" s="21">
        <f>+SUMIFS(Resultados_Dic3!S$3:S$99980,Resultados_Dic3!$F$3:$F$99980,Produccion_UO!$K1224,Resultados_Dic3!$D$3:$D$99980,Produccion_UO!$L$1221,Resultados_Dic3!$E$3:$E$99980,Produccion_UO!$J1224,Resultados_Dic3!$A$3:$A$99980,Produccion_UO!$H1224)*$J$1223</f>
        <v>0</v>
      </c>
      <c r="Y1224" s="21">
        <f>+SUMIFS(Resultados_Dic3!T$3:T$99980,Resultados_Dic3!$F$3:$F$99980,Produccion_UO!$K1224,Resultados_Dic3!$D$3:$D$99980,Produccion_UO!$L$1221,Resultados_Dic3!$E$3:$E$99980,Produccion_UO!$J1224,Resultados_Dic3!$A$3:$A$99980,Produccion_UO!$H1224)*$J$1223</f>
        <v>0</v>
      </c>
      <c r="Z1224" s="21">
        <f>+SUMIFS(Resultados_Dic3!U$3:U$99980,Resultados_Dic3!$F$3:$F$99980,Produccion_UO!$K1224,Resultados_Dic3!$D$3:$D$99980,Produccion_UO!$L$1221,Resultados_Dic3!$E$3:$E$99980,Produccion_UO!$J1224,Resultados_Dic3!$A$3:$A$99980,Produccion_UO!$H1224)*$J$1223</f>
        <v>0</v>
      </c>
      <c r="AA1224" s="21">
        <f>+SUMIFS(Resultados_Dic3!V$3:V$99980,Resultados_Dic3!$F$3:$F$99980,Produccion_UO!$K1224,Resultados_Dic3!$D$3:$D$99980,Produccion_UO!$L$1221,Resultados_Dic3!$E$3:$E$99980,Produccion_UO!$J1224,Resultados_Dic3!$A$3:$A$99980,Produccion_UO!$H1224)*$J$1223</f>
        <v>0</v>
      </c>
      <c r="AB1224" s="21">
        <f>+SUMIFS(Resultados_Dic3!W$3:W$99980,Resultados_Dic3!$F$3:$F$99980,Produccion_UO!$K1224,Resultados_Dic3!$D$3:$D$99980,Produccion_UO!$L$1221,Resultados_Dic3!$E$3:$E$99980,Produccion_UO!$J1224,Resultados_Dic3!$A$3:$A$99980,Produccion_UO!$H1224)*$J$1223</f>
        <v>0</v>
      </c>
      <c r="AC1224" s="21">
        <f>+SUMIFS(Resultados_Dic3!X$3:X$99980,Resultados_Dic3!$F$3:$F$99980,Produccion_UO!$K1224,Resultados_Dic3!$D$3:$D$99980,Produccion_UO!$L$1221,Resultados_Dic3!$E$3:$E$99980,Produccion_UO!$J1224,Resultados_Dic3!$A$3:$A$99980,Produccion_UO!$H1224)*$J$1223</f>
        <v>0</v>
      </c>
      <c r="AD1224" s="21">
        <f>+SUMIFS(Resultados_Dic3!Y$3:Y$99980,Resultados_Dic3!$F$3:$F$99980,Produccion_UO!$K1224,Resultados_Dic3!$D$3:$D$99980,Produccion_UO!$L$1221,Resultados_Dic3!$E$3:$E$99980,Produccion_UO!$J1224,Resultados_Dic3!$A$3:$A$99980,Produccion_UO!$H1224)*$J$1223</f>
        <v>0</v>
      </c>
      <c r="AE1224" s="21">
        <f>+SUMIFS(Resultados_Dic3!Z$3:Z$99980,Resultados_Dic3!$F$3:$F$99980,Produccion_UO!$K1224,Resultados_Dic3!$D$3:$D$99980,Produccion_UO!$L$1221,Resultados_Dic3!$E$3:$E$99980,Produccion_UO!$J1224,Resultados_Dic3!$A$3:$A$99980,Produccion_UO!$H1224)*$J$1223</f>
        <v>0</v>
      </c>
      <c r="AF1224" s="21">
        <f>+SUMIFS(Resultados_Dic3!AA$3:AA$99980,Resultados_Dic3!$F$3:$F$99980,Produccion_UO!$K1224,Resultados_Dic3!$D$3:$D$99980,Produccion_UO!$L$1221,Resultados_Dic3!$E$3:$E$99980,Produccion_UO!$J1224,Resultados_Dic3!$A$3:$A$99980,Produccion_UO!$H1224)*$J$1223</f>
        <v>0</v>
      </c>
      <c r="AG1224" s="21">
        <f>+SUMIFS(Resultados_Dic3!AB$3:AB$99980,Resultados_Dic3!$F$3:$F$99980,Produccion_UO!$K1224,Resultados_Dic3!$D$3:$D$99980,Produccion_UO!$L$1221,Resultados_Dic3!$E$3:$E$99980,Produccion_UO!$J1224,Resultados_Dic3!$A$3:$A$99980,Produccion_UO!$H1224)*$J$1223</f>
        <v>0</v>
      </c>
      <c r="AH1224" s="21">
        <f>+SUMIFS(Resultados_Dic3!AC$3:AC$99980,Resultados_Dic3!$F$3:$F$99980,Produccion_UO!$K1224,Resultados_Dic3!$D$3:$D$99980,Produccion_UO!$L$1221,Resultados_Dic3!$E$3:$E$99980,Produccion_UO!$J1224,Resultados_Dic3!$A$3:$A$99980,Produccion_UO!$H1224)*$J$1223</f>
        <v>0</v>
      </c>
      <c r="AI1224" s="21">
        <f>+SUMIFS(Resultados_Dic3!AD$3:AD$99980,Resultados_Dic3!$F$3:$F$99980,Produccion_UO!$K1224,Resultados_Dic3!$D$3:$D$99980,Produccion_UO!$L$1221,Resultados_Dic3!$E$3:$E$99980,Produccion_UO!$J1224,Resultados_Dic3!$A$3:$A$99980,Produccion_UO!$H1224)*$J$1223</f>
        <v>0</v>
      </c>
      <c r="AJ1224" s="21">
        <f>+SUMIFS(Resultados_Dic3!AE$3:AE$99980,Resultados_Dic3!$F$3:$F$99980,Produccion_UO!$K1224,Resultados_Dic3!$D$3:$D$99980,Produccion_UO!$L$1221,Resultados_Dic3!$E$3:$E$99980,Produccion_UO!$J1224,Resultados_Dic3!$A$3:$A$99980,Produccion_UO!$H1224)*$J$1223</f>
        <v>0</v>
      </c>
      <c r="AK1224" s="21">
        <f>+SUMIFS(Resultados_Dic3!AF$3:AF$99980,Resultados_Dic3!$F$3:$F$99980,Produccion_UO!$K1224,Resultados_Dic3!$D$3:$D$99980,Produccion_UO!$L$1221,Resultados_Dic3!$E$3:$E$99980,Produccion_UO!$J1224,Resultados_Dic3!$A$3:$A$99980,Produccion_UO!$H1224)*$J$1223</f>
        <v>0</v>
      </c>
      <c r="AL1224" s="21">
        <f>+SUMIFS(Resultados_Dic3!AG$3:AG$99980,Resultados_Dic3!$F$3:$F$99980,Produccion_UO!$K1224,Resultados_Dic3!$D$3:$D$99980,Produccion_UO!$L$1221,Resultados_Dic3!$E$3:$E$99980,Produccion_UO!$J1224,Resultados_Dic3!$A$3:$A$99980,Produccion_UO!$H1224)*$J$1223</f>
        <v>0</v>
      </c>
      <c r="AM1224" s="21">
        <f>+SUMIFS(Resultados_Dic3!AH$3:AH$99980,Resultados_Dic3!$F$3:$F$99980,Produccion_UO!$K1224,Resultados_Dic3!$D$3:$D$99980,Produccion_UO!$L$1221,Resultados_Dic3!$E$3:$E$99980,Produccion_UO!$J1224,Resultados_Dic3!$A$3:$A$99980,Produccion_UO!$H1224)*$J$1223</f>
        <v>0</v>
      </c>
      <c r="AN1224" s="21">
        <f>+SUMIFS(Resultados_Dic3!AI$3:AI$99980,Resultados_Dic3!$F$3:$F$99980,Produccion_UO!$K1224,Resultados_Dic3!$D$3:$D$99980,Produccion_UO!$L$1221,Resultados_Dic3!$E$3:$E$99980,Produccion_UO!$J1224,Resultados_Dic3!$A$3:$A$99980,Produccion_UO!$H1224)*$J$1223</f>
        <v>0</v>
      </c>
      <c r="AO1224" s="21">
        <f>+SUMIFS(Resultados_Dic3!AJ$3:AJ$99980,Resultados_Dic3!$F$3:$F$99980,Produccion_UO!$K1224,Resultados_Dic3!$D$3:$D$99980,Produccion_UO!$L$1221,Resultados_Dic3!$E$3:$E$99980,Produccion_UO!$J1224,Resultados_Dic3!$A$3:$A$99980,Produccion_UO!$H1224)*$J$1223</f>
        <v>0</v>
      </c>
      <c r="AP1224" s="21">
        <f>+SUMIFS(Resultados_Dic3!AK$3:AK$99980,Resultados_Dic3!$F$3:$F$99980,Produccion_UO!$K1224,Resultados_Dic3!$D$3:$D$99980,Produccion_UO!$L$1221,Resultados_Dic3!$E$3:$E$99980,Produccion_UO!$J1224,Resultados_Dic3!$A$3:$A$99980,Produccion_UO!$H1224)*$J$1223</f>
        <v>0</v>
      </c>
      <c r="AQ1224" s="21">
        <f>+SUMIFS(Resultados_Dic3!AL$3:AL$99980,Resultados_Dic3!$F$3:$F$99980,Produccion_UO!$K1224,Resultados_Dic3!$D$3:$D$99980,Produccion_UO!$L$1221,Resultados_Dic3!$E$3:$E$99980,Produccion_UO!$J1224,Resultados_Dic3!$A$3:$A$99980,Produccion_UO!$H1224)*$J$1223</f>
        <v>0</v>
      </c>
      <c r="AR1224" s="21">
        <f>+SUMIFS(Resultados_Dic3!AM$3:AM$99980,Resultados_Dic3!$F$3:$F$99980,Produccion_UO!$K1224,Resultados_Dic3!$D$3:$D$99980,Produccion_UO!$L$1221,Resultados_Dic3!$E$3:$E$99980,Produccion_UO!$J1224,Resultados_Dic3!$A$3:$A$99980,Produccion_UO!$H1224)*$J$1223</f>
        <v>0</v>
      </c>
    </row>
    <row r="1225" spans="6:44" x14ac:dyDescent="0.25">
      <c r="H1225" s="17" t="str">
        <f t="shared" si="499"/>
        <v>DIC7</v>
      </c>
      <c r="I1225" s="24"/>
      <c r="J1225" s="24"/>
      <c r="K1225" s="359"/>
      <c r="L1225" s="230" t="s">
        <v>857</v>
      </c>
      <c r="M1225" s="21">
        <f>+(M1226+M1228+M1227+M1229)</f>
        <v>0.138836470444231</v>
      </c>
      <c r="N1225" s="21">
        <f t="shared" ref="N1225:AR1225" si="500">+(N1226+N1228+N1227+N1229)</f>
        <v>0.11219124944693</v>
      </c>
      <c r="O1225" s="21">
        <f t="shared" si="500"/>
        <v>8.7839611253628297E-2</v>
      </c>
      <c r="P1225" s="21">
        <f t="shared" si="500"/>
        <v>0.102580200581183</v>
      </c>
      <c r="Q1225" s="21">
        <f t="shared" si="500"/>
        <v>9.7774676148309606E-2</v>
      </c>
      <c r="R1225" s="21">
        <f t="shared" si="500"/>
        <v>0</v>
      </c>
      <c r="S1225" s="21">
        <f t="shared" si="500"/>
        <v>0</v>
      </c>
      <c r="T1225" s="21">
        <f t="shared" si="500"/>
        <v>0</v>
      </c>
      <c r="U1225" s="21">
        <f t="shared" si="500"/>
        <v>0</v>
      </c>
      <c r="V1225" s="21">
        <f t="shared" si="500"/>
        <v>0</v>
      </c>
      <c r="W1225" s="21">
        <f t="shared" si="500"/>
        <v>0</v>
      </c>
      <c r="X1225" s="21">
        <f t="shared" si="500"/>
        <v>0</v>
      </c>
      <c r="Y1225" s="21">
        <f t="shared" si="500"/>
        <v>0</v>
      </c>
      <c r="Z1225" s="21">
        <f t="shared" si="500"/>
        <v>0</v>
      </c>
      <c r="AA1225" s="21">
        <f t="shared" si="500"/>
        <v>0</v>
      </c>
      <c r="AB1225" s="21">
        <f t="shared" si="500"/>
        <v>0</v>
      </c>
      <c r="AC1225" s="21">
        <f t="shared" si="500"/>
        <v>0</v>
      </c>
      <c r="AD1225" s="21">
        <f t="shared" si="500"/>
        <v>0</v>
      </c>
      <c r="AE1225" s="21">
        <f t="shared" si="500"/>
        <v>0</v>
      </c>
      <c r="AF1225" s="21">
        <f t="shared" si="500"/>
        <v>0</v>
      </c>
      <c r="AG1225" s="21">
        <f t="shared" si="500"/>
        <v>0</v>
      </c>
      <c r="AH1225" s="21">
        <f t="shared" si="500"/>
        <v>0</v>
      </c>
      <c r="AI1225" s="21">
        <f t="shared" si="500"/>
        <v>0</v>
      </c>
      <c r="AJ1225" s="21">
        <f t="shared" si="500"/>
        <v>0</v>
      </c>
      <c r="AK1225" s="21">
        <f t="shared" si="500"/>
        <v>0</v>
      </c>
      <c r="AL1225" s="21">
        <f t="shared" si="500"/>
        <v>0</v>
      </c>
      <c r="AM1225" s="21">
        <f t="shared" si="500"/>
        <v>0</v>
      </c>
      <c r="AN1225" s="21">
        <f t="shared" si="500"/>
        <v>0</v>
      </c>
      <c r="AO1225" s="21">
        <f t="shared" si="500"/>
        <v>0</v>
      </c>
      <c r="AP1225" s="21">
        <f t="shared" si="500"/>
        <v>0</v>
      </c>
      <c r="AQ1225" s="21">
        <f t="shared" si="500"/>
        <v>0</v>
      </c>
      <c r="AR1225" s="21">
        <f t="shared" si="500"/>
        <v>0</v>
      </c>
    </row>
    <row r="1226" spans="6:44" x14ac:dyDescent="0.25">
      <c r="H1226" s="17" t="str">
        <f t="shared" si="499"/>
        <v>DIC7</v>
      </c>
      <c r="I1226" s="24"/>
      <c r="J1226" s="24" t="s">
        <v>78</v>
      </c>
      <c r="K1226" s="359" t="s">
        <v>224</v>
      </c>
      <c r="L1226" s="341" t="s">
        <v>874</v>
      </c>
      <c r="M1226" s="21">
        <f>+SUMIFS(Resultados_Dic3!H$3:H$99980,Resultados_Dic3!$F$3:$F$99980,Produccion_UO!$K1226,Resultados_Dic3!$D$3:$D$99980,Produccion_UO!$L$1221,Resultados_Dic3!$E$3:$E$99980,Produccion_UO!$J1226,Resultados_Dic3!$A$3:$A$99980,Produccion_UO!$H1226)*$J$1223</f>
        <v>0.138836470444231</v>
      </c>
      <c r="N1226" s="21">
        <f>+SUMIFS(Resultados_Dic3!I$3:I$99980,Resultados_Dic3!$F$3:$F$99980,Produccion_UO!$K1226,Resultados_Dic3!$D$3:$D$99980,Produccion_UO!$L$1221,Resultados_Dic3!$E$3:$E$99980,Produccion_UO!$J1226,Resultados_Dic3!$A$3:$A$99980,Produccion_UO!$H1226)*$J$1223</f>
        <v>0.11219124944693</v>
      </c>
      <c r="O1226" s="21">
        <f>+SUMIFS(Resultados_Dic3!J$3:J$99980,Resultados_Dic3!$F$3:$F$99980,Produccion_UO!$K1226,Resultados_Dic3!$D$3:$D$99980,Produccion_UO!$L$1221,Resultados_Dic3!$E$3:$E$99980,Produccion_UO!$J1226,Resultados_Dic3!$A$3:$A$99980,Produccion_UO!$H1226)*$J$1223</f>
        <v>8.7839611253628297E-2</v>
      </c>
      <c r="P1226" s="21">
        <f>+SUMIFS(Resultados_Dic3!K$3:K$99980,Resultados_Dic3!$F$3:$F$99980,Produccion_UO!$K1226,Resultados_Dic3!$D$3:$D$99980,Produccion_UO!$L$1221,Resultados_Dic3!$E$3:$E$99980,Produccion_UO!$J1226,Resultados_Dic3!$A$3:$A$99980,Produccion_UO!$H1226)*$J$1223</f>
        <v>0.102580200581183</v>
      </c>
      <c r="Q1226" s="21">
        <f>+SUMIFS(Resultados_Dic3!L$3:L$99980,Resultados_Dic3!$F$3:$F$99980,Produccion_UO!$K1226,Resultados_Dic3!$D$3:$D$99980,Produccion_UO!$L$1221,Resultados_Dic3!$E$3:$E$99980,Produccion_UO!$J1226,Resultados_Dic3!$A$3:$A$99980,Produccion_UO!$H1226)*$J$1223</f>
        <v>9.7774676148309606E-2</v>
      </c>
      <c r="R1226" s="21">
        <f>+SUMIFS(Resultados_Dic3!M$3:M$99980,Resultados_Dic3!$F$3:$F$99980,Produccion_UO!$K1226,Resultados_Dic3!$D$3:$D$99980,Produccion_UO!$L$1221,Resultados_Dic3!$E$3:$E$99980,Produccion_UO!$J1226,Resultados_Dic3!$A$3:$A$99980,Produccion_UO!$H1226)*$J$1223</f>
        <v>0</v>
      </c>
      <c r="S1226" s="21">
        <f>+SUMIFS(Resultados_Dic3!N$3:N$99980,Resultados_Dic3!$F$3:$F$99980,Produccion_UO!$K1226,Resultados_Dic3!$D$3:$D$99980,Produccion_UO!$L$1221,Resultados_Dic3!$E$3:$E$99980,Produccion_UO!$J1226,Resultados_Dic3!$A$3:$A$99980,Produccion_UO!$H1226)*$J$1223</f>
        <v>0</v>
      </c>
      <c r="T1226" s="21">
        <f>+SUMIFS(Resultados_Dic3!O$3:O$99980,Resultados_Dic3!$F$3:$F$99980,Produccion_UO!$K1226,Resultados_Dic3!$D$3:$D$99980,Produccion_UO!$L$1221,Resultados_Dic3!$E$3:$E$99980,Produccion_UO!$J1226,Resultados_Dic3!$A$3:$A$99980,Produccion_UO!$H1226)*$J$1223</f>
        <v>0</v>
      </c>
      <c r="U1226" s="21">
        <f>+SUMIFS(Resultados_Dic3!P$3:P$99980,Resultados_Dic3!$F$3:$F$99980,Produccion_UO!$K1226,Resultados_Dic3!$D$3:$D$99980,Produccion_UO!$L$1221,Resultados_Dic3!$E$3:$E$99980,Produccion_UO!$J1226,Resultados_Dic3!$A$3:$A$99980,Produccion_UO!$H1226)*$J$1223</f>
        <v>0</v>
      </c>
      <c r="V1226" s="21">
        <f>+SUMIFS(Resultados_Dic3!Q$3:Q$99980,Resultados_Dic3!$F$3:$F$99980,Produccion_UO!$K1226,Resultados_Dic3!$D$3:$D$99980,Produccion_UO!$L$1221,Resultados_Dic3!$E$3:$E$99980,Produccion_UO!$J1226,Resultados_Dic3!$A$3:$A$99980,Produccion_UO!$H1226)*$J$1223</f>
        <v>0</v>
      </c>
      <c r="W1226" s="21">
        <f>+SUMIFS(Resultados_Dic3!R$3:R$99980,Resultados_Dic3!$F$3:$F$99980,Produccion_UO!$K1226,Resultados_Dic3!$D$3:$D$99980,Produccion_UO!$L$1221,Resultados_Dic3!$E$3:$E$99980,Produccion_UO!$J1226,Resultados_Dic3!$A$3:$A$99980,Produccion_UO!$H1226)*$J$1223</f>
        <v>0</v>
      </c>
      <c r="X1226" s="21">
        <f>+SUMIFS(Resultados_Dic3!S$3:S$99980,Resultados_Dic3!$F$3:$F$99980,Produccion_UO!$K1226,Resultados_Dic3!$D$3:$D$99980,Produccion_UO!$L$1221,Resultados_Dic3!$E$3:$E$99980,Produccion_UO!$J1226,Resultados_Dic3!$A$3:$A$99980,Produccion_UO!$H1226)*$J$1223</f>
        <v>0</v>
      </c>
      <c r="Y1226" s="21">
        <f>+SUMIFS(Resultados_Dic3!T$3:T$99980,Resultados_Dic3!$F$3:$F$99980,Produccion_UO!$K1226,Resultados_Dic3!$D$3:$D$99980,Produccion_UO!$L$1221,Resultados_Dic3!$E$3:$E$99980,Produccion_UO!$J1226,Resultados_Dic3!$A$3:$A$99980,Produccion_UO!$H1226)*$J$1223</f>
        <v>0</v>
      </c>
      <c r="Z1226" s="21">
        <f>+SUMIFS(Resultados_Dic3!U$3:U$99980,Resultados_Dic3!$F$3:$F$99980,Produccion_UO!$K1226,Resultados_Dic3!$D$3:$D$99980,Produccion_UO!$L$1221,Resultados_Dic3!$E$3:$E$99980,Produccion_UO!$J1226,Resultados_Dic3!$A$3:$A$99980,Produccion_UO!$H1226)*$J$1223</f>
        <v>0</v>
      </c>
      <c r="AA1226" s="21">
        <f>+SUMIFS(Resultados_Dic3!V$3:V$99980,Resultados_Dic3!$F$3:$F$99980,Produccion_UO!$K1226,Resultados_Dic3!$D$3:$D$99980,Produccion_UO!$L$1221,Resultados_Dic3!$E$3:$E$99980,Produccion_UO!$J1226,Resultados_Dic3!$A$3:$A$99980,Produccion_UO!$H1226)*$J$1223</f>
        <v>0</v>
      </c>
      <c r="AB1226" s="21">
        <f>+SUMIFS(Resultados_Dic3!W$3:W$99980,Resultados_Dic3!$F$3:$F$99980,Produccion_UO!$K1226,Resultados_Dic3!$D$3:$D$99980,Produccion_UO!$L$1221,Resultados_Dic3!$E$3:$E$99980,Produccion_UO!$J1226,Resultados_Dic3!$A$3:$A$99980,Produccion_UO!$H1226)*$J$1223</f>
        <v>0</v>
      </c>
      <c r="AC1226" s="21">
        <f>+SUMIFS(Resultados_Dic3!X$3:X$99980,Resultados_Dic3!$F$3:$F$99980,Produccion_UO!$K1226,Resultados_Dic3!$D$3:$D$99980,Produccion_UO!$L$1221,Resultados_Dic3!$E$3:$E$99980,Produccion_UO!$J1226,Resultados_Dic3!$A$3:$A$99980,Produccion_UO!$H1226)*$J$1223</f>
        <v>0</v>
      </c>
      <c r="AD1226" s="21">
        <f>+SUMIFS(Resultados_Dic3!Y$3:Y$99980,Resultados_Dic3!$F$3:$F$99980,Produccion_UO!$K1226,Resultados_Dic3!$D$3:$D$99980,Produccion_UO!$L$1221,Resultados_Dic3!$E$3:$E$99980,Produccion_UO!$J1226,Resultados_Dic3!$A$3:$A$99980,Produccion_UO!$H1226)*$J$1223</f>
        <v>0</v>
      </c>
      <c r="AE1226" s="21">
        <f>+SUMIFS(Resultados_Dic3!Z$3:Z$99980,Resultados_Dic3!$F$3:$F$99980,Produccion_UO!$K1226,Resultados_Dic3!$D$3:$D$99980,Produccion_UO!$L$1221,Resultados_Dic3!$E$3:$E$99980,Produccion_UO!$J1226,Resultados_Dic3!$A$3:$A$99980,Produccion_UO!$H1226)*$J$1223</f>
        <v>0</v>
      </c>
      <c r="AF1226" s="21">
        <f>+SUMIFS(Resultados_Dic3!AA$3:AA$99980,Resultados_Dic3!$F$3:$F$99980,Produccion_UO!$K1226,Resultados_Dic3!$D$3:$D$99980,Produccion_UO!$L$1221,Resultados_Dic3!$E$3:$E$99980,Produccion_UO!$J1226,Resultados_Dic3!$A$3:$A$99980,Produccion_UO!$H1226)*$J$1223</f>
        <v>0</v>
      </c>
      <c r="AG1226" s="21">
        <f>+SUMIFS(Resultados_Dic3!AB$3:AB$99980,Resultados_Dic3!$F$3:$F$99980,Produccion_UO!$K1226,Resultados_Dic3!$D$3:$D$99980,Produccion_UO!$L$1221,Resultados_Dic3!$E$3:$E$99980,Produccion_UO!$J1226,Resultados_Dic3!$A$3:$A$99980,Produccion_UO!$H1226)*$J$1223</f>
        <v>0</v>
      </c>
      <c r="AH1226" s="21">
        <f>+SUMIFS(Resultados_Dic3!AC$3:AC$99980,Resultados_Dic3!$F$3:$F$99980,Produccion_UO!$K1226,Resultados_Dic3!$D$3:$D$99980,Produccion_UO!$L$1221,Resultados_Dic3!$E$3:$E$99980,Produccion_UO!$J1226,Resultados_Dic3!$A$3:$A$99980,Produccion_UO!$H1226)*$J$1223</f>
        <v>0</v>
      </c>
      <c r="AI1226" s="21">
        <f>+SUMIFS(Resultados_Dic3!AD$3:AD$99980,Resultados_Dic3!$F$3:$F$99980,Produccion_UO!$K1226,Resultados_Dic3!$D$3:$D$99980,Produccion_UO!$L$1221,Resultados_Dic3!$E$3:$E$99980,Produccion_UO!$J1226,Resultados_Dic3!$A$3:$A$99980,Produccion_UO!$H1226)*$J$1223</f>
        <v>0</v>
      </c>
      <c r="AJ1226" s="21">
        <f>+SUMIFS(Resultados_Dic3!AE$3:AE$99980,Resultados_Dic3!$F$3:$F$99980,Produccion_UO!$K1226,Resultados_Dic3!$D$3:$D$99980,Produccion_UO!$L$1221,Resultados_Dic3!$E$3:$E$99980,Produccion_UO!$J1226,Resultados_Dic3!$A$3:$A$99980,Produccion_UO!$H1226)*$J$1223</f>
        <v>0</v>
      </c>
      <c r="AK1226" s="21">
        <f>+SUMIFS(Resultados_Dic3!AF$3:AF$99980,Resultados_Dic3!$F$3:$F$99980,Produccion_UO!$K1226,Resultados_Dic3!$D$3:$D$99980,Produccion_UO!$L$1221,Resultados_Dic3!$E$3:$E$99980,Produccion_UO!$J1226,Resultados_Dic3!$A$3:$A$99980,Produccion_UO!$H1226)*$J$1223</f>
        <v>0</v>
      </c>
      <c r="AL1226" s="21">
        <f>+SUMIFS(Resultados_Dic3!AG$3:AG$99980,Resultados_Dic3!$F$3:$F$99980,Produccion_UO!$K1226,Resultados_Dic3!$D$3:$D$99980,Produccion_UO!$L$1221,Resultados_Dic3!$E$3:$E$99980,Produccion_UO!$J1226,Resultados_Dic3!$A$3:$A$99980,Produccion_UO!$H1226)*$J$1223</f>
        <v>0</v>
      </c>
      <c r="AM1226" s="21">
        <f>+SUMIFS(Resultados_Dic3!AH$3:AH$99980,Resultados_Dic3!$F$3:$F$99980,Produccion_UO!$K1226,Resultados_Dic3!$D$3:$D$99980,Produccion_UO!$L$1221,Resultados_Dic3!$E$3:$E$99980,Produccion_UO!$J1226,Resultados_Dic3!$A$3:$A$99980,Produccion_UO!$H1226)*$J$1223</f>
        <v>0</v>
      </c>
      <c r="AN1226" s="21">
        <f>+SUMIFS(Resultados_Dic3!AI$3:AI$99980,Resultados_Dic3!$F$3:$F$99980,Produccion_UO!$K1226,Resultados_Dic3!$D$3:$D$99980,Produccion_UO!$L$1221,Resultados_Dic3!$E$3:$E$99980,Produccion_UO!$J1226,Resultados_Dic3!$A$3:$A$99980,Produccion_UO!$H1226)*$J$1223</f>
        <v>0</v>
      </c>
      <c r="AO1226" s="21">
        <f>+SUMIFS(Resultados_Dic3!AJ$3:AJ$99980,Resultados_Dic3!$F$3:$F$99980,Produccion_UO!$K1226,Resultados_Dic3!$D$3:$D$99980,Produccion_UO!$L$1221,Resultados_Dic3!$E$3:$E$99980,Produccion_UO!$J1226,Resultados_Dic3!$A$3:$A$99980,Produccion_UO!$H1226)*$J$1223</f>
        <v>0</v>
      </c>
      <c r="AP1226" s="21">
        <f>+SUMIFS(Resultados_Dic3!AK$3:AK$99980,Resultados_Dic3!$F$3:$F$99980,Produccion_UO!$K1226,Resultados_Dic3!$D$3:$D$99980,Produccion_UO!$L$1221,Resultados_Dic3!$E$3:$E$99980,Produccion_UO!$J1226,Resultados_Dic3!$A$3:$A$99980,Produccion_UO!$H1226)*$J$1223</f>
        <v>0</v>
      </c>
      <c r="AQ1226" s="21">
        <f>+SUMIFS(Resultados_Dic3!AL$3:AL$99980,Resultados_Dic3!$F$3:$F$99980,Produccion_UO!$K1226,Resultados_Dic3!$D$3:$D$99980,Produccion_UO!$L$1221,Resultados_Dic3!$E$3:$E$99980,Produccion_UO!$J1226,Resultados_Dic3!$A$3:$A$99980,Produccion_UO!$H1226)*$J$1223</f>
        <v>0</v>
      </c>
      <c r="AR1226" s="21">
        <f>+SUMIFS(Resultados_Dic3!AM$3:AM$99980,Resultados_Dic3!$F$3:$F$99980,Produccion_UO!$K1226,Resultados_Dic3!$D$3:$D$99980,Produccion_UO!$L$1221,Resultados_Dic3!$E$3:$E$99980,Produccion_UO!$J1226,Resultados_Dic3!$A$3:$A$99980,Produccion_UO!$H1226)*$J$1223</f>
        <v>0</v>
      </c>
    </row>
    <row r="1227" spans="6:44" x14ac:dyDescent="0.25">
      <c r="H1227" s="17" t="str">
        <f t="shared" si="499"/>
        <v>DIC7</v>
      </c>
      <c r="I1227" s="24"/>
      <c r="J1227" s="24" t="s">
        <v>84</v>
      </c>
      <c r="K1227" s="359" t="s">
        <v>373</v>
      </c>
      <c r="L1227" s="341" t="s">
        <v>875</v>
      </c>
      <c r="M1227" s="21">
        <f>+SUMIFS(Resultados_Dic3!H$3:H$99980,Resultados_Dic3!$F$3:$F$99980,Produccion_UO!$K1227,Resultados_Dic3!$D$3:$D$99980,Produccion_UO!$L$1221,Resultados_Dic3!$E$3:$E$99980,Produccion_UO!$J1227,Resultados_Dic3!$A$3:$A$99980,Produccion_UO!$H1227)*$J$1223</f>
        <v>0</v>
      </c>
      <c r="N1227" s="21">
        <f>+SUMIFS(Resultados_Dic3!I$3:I$99980,Resultados_Dic3!$F$3:$F$99980,Produccion_UO!$K1227,Resultados_Dic3!$D$3:$D$99980,Produccion_UO!$L$1221,Resultados_Dic3!$E$3:$E$99980,Produccion_UO!$J1227,Resultados_Dic3!$A$3:$A$99980,Produccion_UO!$H1227)*$J$1223</f>
        <v>0</v>
      </c>
      <c r="O1227" s="21">
        <f>+SUMIFS(Resultados_Dic3!J$3:J$99980,Resultados_Dic3!$F$3:$F$99980,Produccion_UO!$K1227,Resultados_Dic3!$D$3:$D$99980,Produccion_UO!$L$1221,Resultados_Dic3!$E$3:$E$99980,Produccion_UO!$J1227,Resultados_Dic3!$A$3:$A$99980,Produccion_UO!$H1227)*$J$1223</f>
        <v>0</v>
      </c>
      <c r="P1227" s="21">
        <f>+SUMIFS(Resultados_Dic3!K$3:K$99980,Resultados_Dic3!$F$3:$F$99980,Produccion_UO!$K1227,Resultados_Dic3!$D$3:$D$99980,Produccion_UO!$L$1221,Resultados_Dic3!$E$3:$E$99980,Produccion_UO!$J1227,Resultados_Dic3!$A$3:$A$99980,Produccion_UO!$H1227)*$J$1223</f>
        <v>0</v>
      </c>
      <c r="Q1227" s="21">
        <f>+SUMIFS(Resultados_Dic3!L$3:L$99980,Resultados_Dic3!$F$3:$F$99980,Produccion_UO!$K1227,Resultados_Dic3!$D$3:$D$99980,Produccion_UO!$L$1221,Resultados_Dic3!$E$3:$E$99980,Produccion_UO!$J1227,Resultados_Dic3!$A$3:$A$99980,Produccion_UO!$H1227)*$J$1223</f>
        <v>0</v>
      </c>
      <c r="R1227" s="21">
        <f>+SUMIFS(Resultados_Dic3!M$3:M$99980,Resultados_Dic3!$F$3:$F$99980,Produccion_UO!$K1227,Resultados_Dic3!$D$3:$D$99980,Produccion_UO!$L$1221,Resultados_Dic3!$E$3:$E$99980,Produccion_UO!$J1227,Resultados_Dic3!$A$3:$A$99980,Produccion_UO!$H1227)*$J$1223</f>
        <v>0</v>
      </c>
      <c r="S1227" s="21">
        <f>+SUMIFS(Resultados_Dic3!N$3:N$99980,Resultados_Dic3!$F$3:$F$99980,Produccion_UO!$K1227,Resultados_Dic3!$D$3:$D$99980,Produccion_UO!$L$1221,Resultados_Dic3!$E$3:$E$99980,Produccion_UO!$J1227,Resultados_Dic3!$A$3:$A$99980,Produccion_UO!$H1227)*$J$1223</f>
        <v>0</v>
      </c>
      <c r="T1227" s="21">
        <f>+SUMIFS(Resultados_Dic3!O$3:O$99980,Resultados_Dic3!$F$3:$F$99980,Produccion_UO!$K1227,Resultados_Dic3!$D$3:$D$99980,Produccion_UO!$L$1221,Resultados_Dic3!$E$3:$E$99980,Produccion_UO!$J1227,Resultados_Dic3!$A$3:$A$99980,Produccion_UO!$H1227)*$J$1223</f>
        <v>0</v>
      </c>
      <c r="U1227" s="21">
        <f>+SUMIFS(Resultados_Dic3!P$3:P$99980,Resultados_Dic3!$F$3:$F$99980,Produccion_UO!$K1227,Resultados_Dic3!$D$3:$D$99980,Produccion_UO!$L$1221,Resultados_Dic3!$E$3:$E$99980,Produccion_UO!$J1227,Resultados_Dic3!$A$3:$A$99980,Produccion_UO!$H1227)*$J$1223</f>
        <v>0</v>
      </c>
      <c r="V1227" s="21">
        <f>+SUMIFS(Resultados_Dic3!Q$3:Q$99980,Resultados_Dic3!$F$3:$F$99980,Produccion_UO!$K1227,Resultados_Dic3!$D$3:$D$99980,Produccion_UO!$L$1221,Resultados_Dic3!$E$3:$E$99980,Produccion_UO!$J1227,Resultados_Dic3!$A$3:$A$99980,Produccion_UO!$H1227)*$J$1223</f>
        <v>0</v>
      </c>
      <c r="W1227" s="21">
        <f>+SUMIFS(Resultados_Dic3!R$3:R$99980,Resultados_Dic3!$F$3:$F$99980,Produccion_UO!$K1227,Resultados_Dic3!$D$3:$D$99980,Produccion_UO!$L$1221,Resultados_Dic3!$E$3:$E$99980,Produccion_UO!$J1227,Resultados_Dic3!$A$3:$A$99980,Produccion_UO!$H1227)*$J$1223</f>
        <v>0</v>
      </c>
      <c r="X1227" s="21">
        <f>+SUMIFS(Resultados_Dic3!S$3:S$99980,Resultados_Dic3!$F$3:$F$99980,Produccion_UO!$K1227,Resultados_Dic3!$D$3:$D$99980,Produccion_UO!$L$1221,Resultados_Dic3!$E$3:$E$99980,Produccion_UO!$J1227,Resultados_Dic3!$A$3:$A$99980,Produccion_UO!$H1227)*$J$1223</f>
        <v>0</v>
      </c>
      <c r="Y1227" s="21">
        <f>+SUMIFS(Resultados_Dic3!T$3:T$99980,Resultados_Dic3!$F$3:$F$99980,Produccion_UO!$K1227,Resultados_Dic3!$D$3:$D$99980,Produccion_UO!$L$1221,Resultados_Dic3!$E$3:$E$99980,Produccion_UO!$J1227,Resultados_Dic3!$A$3:$A$99980,Produccion_UO!$H1227)*$J$1223</f>
        <v>0</v>
      </c>
      <c r="Z1227" s="21">
        <f>+SUMIFS(Resultados_Dic3!U$3:U$99980,Resultados_Dic3!$F$3:$F$99980,Produccion_UO!$K1227,Resultados_Dic3!$D$3:$D$99980,Produccion_UO!$L$1221,Resultados_Dic3!$E$3:$E$99980,Produccion_UO!$J1227,Resultados_Dic3!$A$3:$A$99980,Produccion_UO!$H1227)*$J$1223</f>
        <v>0</v>
      </c>
      <c r="AA1227" s="21">
        <f>+SUMIFS(Resultados_Dic3!V$3:V$99980,Resultados_Dic3!$F$3:$F$99980,Produccion_UO!$K1227,Resultados_Dic3!$D$3:$D$99980,Produccion_UO!$L$1221,Resultados_Dic3!$E$3:$E$99980,Produccion_UO!$J1227,Resultados_Dic3!$A$3:$A$99980,Produccion_UO!$H1227)*$J$1223</f>
        <v>0</v>
      </c>
      <c r="AB1227" s="21">
        <f>+SUMIFS(Resultados_Dic3!W$3:W$99980,Resultados_Dic3!$F$3:$F$99980,Produccion_UO!$K1227,Resultados_Dic3!$D$3:$D$99980,Produccion_UO!$L$1221,Resultados_Dic3!$E$3:$E$99980,Produccion_UO!$J1227,Resultados_Dic3!$A$3:$A$99980,Produccion_UO!$H1227)*$J$1223</f>
        <v>0</v>
      </c>
      <c r="AC1227" s="21">
        <f>+SUMIFS(Resultados_Dic3!X$3:X$99980,Resultados_Dic3!$F$3:$F$99980,Produccion_UO!$K1227,Resultados_Dic3!$D$3:$D$99980,Produccion_UO!$L$1221,Resultados_Dic3!$E$3:$E$99980,Produccion_UO!$J1227,Resultados_Dic3!$A$3:$A$99980,Produccion_UO!$H1227)*$J$1223</f>
        <v>0</v>
      </c>
      <c r="AD1227" s="21">
        <f>+SUMIFS(Resultados_Dic3!Y$3:Y$99980,Resultados_Dic3!$F$3:$F$99980,Produccion_UO!$K1227,Resultados_Dic3!$D$3:$D$99980,Produccion_UO!$L$1221,Resultados_Dic3!$E$3:$E$99980,Produccion_UO!$J1227,Resultados_Dic3!$A$3:$A$99980,Produccion_UO!$H1227)*$J$1223</f>
        <v>0</v>
      </c>
      <c r="AE1227" s="21">
        <f>+SUMIFS(Resultados_Dic3!Z$3:Z$99980,Resultados_Dic3!$F$3:$F$99980,Produccion_UO!$K1227,Resultados_Dic3!$D$3:$D$99980,Produccion_UO!$L$1221,Resultados_Dic3!$E$3:$E$99980,Produccion_UO!$J1227,Resultados_Dic3!$A$3:$A$99980,Produccion_UO!$H1227)*$J$1223</f>
        <v>0</v>
      </c>
      <c r="AF1227" s="21">
        <f>+SUMIFS(Resultados_Dic3!AA$3:AA$99980,Resultados_Dic3!$F$3:$F$99980,Produccion_UO!$K1227,Resultados_Dic3!$D$3:$D$99980,Produccion_UO!$L$1221,Resultados_Dic3!$E$3:$E$99980,Produccion_UO!$J1227,Resultados_Dic3!$A$3:$A$99980,Produccion_UO!$H1227)*$J$1223</f>
        <v>0</v>
      </c>
      <c r="AG1227" s="21">
        <f>+SUMIFS(Resultados_Dic3!AB$3:AB$99980,Resultados_Dic3!$F$3:$F$99980,Produccion_UO!$K1227,Resultados_Dic3!$D$3:$D$99980,Produccion_UO!$L$1221,Resultados_Dic3!$E$3:$E$99980,Produccion_UO!$J1227,Resultados_Dic3!$A$3:$A$99980,Produccion_UO!$H1227)*$J$1223</f>
        <v>0</v>
      </c>
      <c r="AH1227" s="21">
        <f>+SUMIFS(Resultados_Dic3!AC$3:AC$99980,Resultados_Dic3!$F$3:$F$99980,Produccion_UO!$K1227,Resultados_Dic3!$D$3:$D$99980,Produccion_UO!$L$1221,Resultados_Dic3!$E$3:$E$99980,Produccion_UO!$J1227,Resultados_Dic3!$A$3:$A$99980,Produccion_UO!$H1227)*$J$1223</f>
        <v>0</v>
      </c>
      <c r="AI1227" s="21">
        <f>+SUMIFS(Resultados_Dic3!AD$3:AD$99980,Resultados_Dic3!$F$3:$F$99980,Produccion_UO!$K1227,Resultados_Dic3!$D$3:$D$99980,Produccion_UO!$L$1221,Resultados_Dic3!$E$3:$E$99980,Produccion_UO!$J1227,Resultados_Dic3!$A$3:$A$99980,Produccion_UO!$H1227)*$J$1223</f>
        <v>0</v>
      </c>
      <c r="AJ1227" s="21">
        <f>+SUMIFS(Resultados_Dic3!AE$3:AE$99980,Resultados_Dic3!$F$3:$F$99980,Produccion_UO!$K1227,Resultados_Dic3!$D$3:$D$99980,Produccion_UO!$L$1221,Resultados_Dic3!$E$3:$E$99980,Produccion_UO!$J1227,Resultados_Dic3!$A$3:$A$99980,Produccion_UO!$H1227)*$J$1223</f>
        <v>0</v>
      </c>
      <c r="AK1227" s="21">
        <f>+SUMIFS(Resultados_Dic3!AF$3:AF$99980,Resultados_Dic3!$F$3:$F$99980,Produccion_UO!$K1227,Resultados_Dic3!$D$3:$D$99980,Produccion_UO!$L$1221,Resultados_Dic3!$E$3:$E$99980,Produccion_UO!$J1227,Resultados_Dic3!$A$3:$A$99980,Produccion_UO!$H1227)*$J$1223</f>
        <v>0</v>
      </c>
      <c r="AL1227" s="21">
        <f>+SUMIFS(Resultados_Dic3!AG$3:AG$99980,Resultados_Dic3!$F$3:$F$99980,Produccion_UO!$K1227,Resultados_Dic3!$D$3:$D$99980,Produccion_UO!$L$1221,Resultados_Dic3!$E$3:$E$99980,Produccion_UO!$J1227,Resultados_Dic3!$A$3:$A$99980,Produccion_UO!$H1227)*$J$1223</f>
        <v>0</v>
      </c>
      <c r="AM1227" s="21">
        <f>+SUMIFS(Resultados_Dic3!AH$3:AH$99980,Resultados_Dic3!$F$3:$F$99980,Produccion_UO!$K1227,Resultados_Dic3!$D$3:$D$99980,Produccion_UO!$L$1221,Resultados_Dic3!$E$3:$E$99980,Produccion_UO!$J1227,Resultados_Dic3!$A$3:$A$99980,Produccion_UO!$H1227)*$J$1223</f>
        <v>0</v>
      </c>
      <c r="AN1227" s="21">
        <f>+SUMIFS(Resultados_Dic3!AI$3:AI$99980,Resultados_Dic3!$F$3:$F$99980,Produccion_UO!$K1227,Resultados_Dic3!$D$3:$D$99980,Produccion_UO!$L$1221,Resultados_Dic3!$E$3:$E$99980,Produccion_UO!$J1227,Resultados_Dic3!$A$3:$A$99980,Produccion_UO!$H1227)*$J$1223</f>
        <v>0</v>
      </c>
      <c r="AO1227" s="21">
        <f>+SUMIFS(Resultados_Dic3!AJ$3:AJ$99980,Resultados_Dic3!$F$3:$F$99980,Produccion_UO!$K1227,Resultados_Dic3!$D$3:$D$99980,Produccion_UO!$L$1221,Resultados_Dic3!$E$3:$E$99980,Produccion_UO!$J1227,Resultados_Dic3!$A$3:$A$99980,Produccion_UO!$H1227)*$J$1223</f>
        <v>0</v>
      </c>
      <c r="AP1227" s="21">
        <f>+SUMIFS(Resultados_Dic3!AK$3:AK$99980,Resultados_Dic3!$F$3:$F$99980,Produccion_UO!$K1227,Resultados_Dic3!$D$3:$D$99980,Produccion_UO!$L$1221,Resultados_Dic3!$E$3:$E$99980,Produccion_UO!$J1227,Resultados_Dic3!$A$3:$A$99980,Produccion_UO!$H1227)*$J$1223</f>
        <v>0</v>
      </c>
      <c r="AQ1227" s="21">
        <f>+SUMIFS(Resultados_Dic3!AL$3:AL$99980,Resultados_Dic3!$F$3:$F$99980,Produccion_UO!$K1227,Resultados_Dic3!$D$3:$D$99980,Produccion_UO!$L$1221,Resultados_Dic3!$E$3:$E$99980,Produccion_UO!$J1227,Resultados_Dic3!$A$3:$A$99980,Produccion_UO!$H1227)*$J$1223</f>
        <v>0</v>
      </c>
      <c r="AR1227" s="21">
        <f>+SUMIFS(Resultados_Dic3!AM$3:AM$99980,Resultados_Dic3!$F$3:$F$99980,Produccion_UO!$K1227,Resultados_Dic3!$D$3:$D$99980,Produccion_UO!$L$1221,Resultados_Dic3!$E$3:$E$99980,Produccion_UO!$J1227,Resultados_Dic3!$A$3:$A$99980,Produccion_UO!$H1227)*$J$1223</f>
        <v>0</v>
      </c>
    </row>
    <row r="1228" spans="6:44" x14ac:dyDescent="0.25">
      <c r="H1228" s="17" t="str">
        <f t="shared" si="499"/>
        <v>DIC7</v>
      </c>
      <c r="I1228" s="24"/>
      <c r="J1228" s="24" t="s">
        <v>78</v>
      </c>
      <c r="K1228" s="359" t="s">
        <v>394</v>
      </c>
      <c r="L1228" s="341" t="s">
        <v>876</v>
      </c>
      <c r="M1228" s="21">
        <f>+SUMIFS(Resultados_Dic3!H$3:H$99980,Resultados_Dic3!$F$3:$F$99980,Produccion_UO!$K1228,Resultados_Dic3!$D$3:$D$99980,Produccion_UO!$L$1221,Resultados_Dic3!$E$3:$E$99980,Produccion_UO!$J1228,Resultados_Dic3!$A$3:$A$99980,Produccion_UO!$H1228)*$J$1223</f>
        <v>0</v>
      </c>
      <c r="N1228" s="21">
        <f>+SUMIFS(Resultados_Dic3!I$3:I$99980,Resultados_Dic3!$F$3:$F$99980,Produccion_UO!$K1228,Resultados_Dic3!$D$3:$D$99980,Produccion_UO!$L$1221,Resultados_Dic3!$E$3:$E$99980,Produccion_UO!$J1228,Resultados_Dic3!$A$3:$A$99980,Produccion_UO!$H1228)*$J$1223</f>
        <v>0</v>
      </c>
      <c r="O1228" s="21">
        <f>+SUMIFS(Resultados_Dic3!J$3:J$99980,Resultados_Dic3!$F$3:$F$99980,Produccion_UO!$K1228,Resultados_Dic3!$D$3:$D$99980,Produccion_UO!$L$1221,Resultados_Dic3!$E$3:$E$99980,Produccion_UO!$J1228,Resultados_Dic3!$A$3:$A$99980,Produccion_UO!$H1228)*$J$1223</f>
        <v>0</v>
      </c>
      <c r="P1228" s="21">
        <f>+SUMIFS(Resultados_Dic3!K$3:K$99980,Resultados_Dic3!$F$3:$F$99980,Produccion_UO!$K1228,Resultados_Dic3!$D$3:$D$99980,Produccion_UO!$L$1221,Resultados_Dic3!$E$3:$E$99980,Produccion_UO!$J1228,Resultados_Dic3!$A$3:$A$99980,Produccion_UO!$H1228)*$J$1223</f>
        <v>0</v>
      </c>
      <c r="Q1228" s="21">
        <f>+SUMIFS(Resultados_Dic3!L$3:L$99980,Resultados_Dic3!$F$3:$F$99980,Produccion_UO!$K1228,Resultados_Dic3!$D$3:$D$99980,Produccion_UO!$L$1221,Resultados_Dic3!$E$3:$E$99980,Produccion_UO!$J1228,Resultados_Dic3!$A$3:$A$99980,Produccion_UO!$H1228)*$J$1223</f>
        <v>0</v>
      </c>
      <c r="R1228" s="21">
        <f>+SUMIFS(Resultados_Dic3!M$3:M$99980,Resultados_Dic3!$F$3:$F$99980,Produccion_UO!$K1228,Resultados_Dic3!$D$3:$D$99980,Produccion_UO!$L$1221,Resultados_Dic3!$E$3:$E$99980,Produccion_UO!$J1228,Resultados_Dic3!$A$3:$A$99980,Produccion_UO!$H1228)*$J$1223</f>
        <v>0</v>
      </c>
      <c r="S1228" s="21">
        <f>+SUMIFS(Resultados_Dic3!N$3:N$99980,Resultados_Dic3!$F$3:$F$99980,Produccion_UO!$K1228,Resultados_Dic3!$D$3:$D$99980,Produccion_UO!$L$1221,Resultados_Dic3!$E$3:$E$99980,Produccion_UO!$J1228,Resultados_Dic3!$A$3:$A$99980,Produccion_UO!$H1228)*$J$1223</f>
        <v>0</v>
      </c>
      <c r="T1228" s="21">
        <f>+SUMIFS(Resultados_Dic3!O$3:O$99980,Resultados_Dic3!$F$3:$F$99980,Produccion_UO!$K1228,Resultados_Dic3!$D$3:$D$99980,Produccion_UO!$L$1221,Resultados_Dic3!$E$3:$E$99980,Produccion_UO!$J1228,Resultados_Dic3!$A$3:$A$99980,Produccion_UO!$H1228)*$J$1223</f>
        <v>0</v>
      </c>
      <c r="U1228" s="21">
        <f>+SUMIFS(Resultados_Dic3!P$3:P$99980,Resultados_Dic3!$F$3:$F$99980,Produccion_UO!$K1228,Resultados_Dic3!$D$3:$D$99980,Produccion_UO!$L$1221,Resultados_Dic3!$E$3:$E$99980,Produccion_UO!$J1228,Resultados_Dic3!$A$3:$A$99980,Produccion_UO!$H1228)*$J$1223</f>
        <v>0</v>
      </c>
      <c r="V1228" s="21">
        <f>+SUMIFS(Resultados_Dic3!Q$3:Q$99980,Resultados_Dic3!$F$3:$F$99980,Produccion_UO!$K1228,Resultados_Dic3!$D$3:$D$99980,Produccion_UO!$L$1221,Resultados_Dic3!$E$3:$E$99980,Produccion_UO!$J1228,Resultados_Dic3!$A$3:$A$99980,Produccion_UO!$H1228)*$J$1223</f>
        <v>0</v>
      </c>
      <c r="W1228" s="21">
        <f>+SUMIFS(Resultados_Dic3!R$3:R$99980,Resultados_Dic3!$F$3:$F$99980,Produccion_UO!$K1228,Resultados_Dic3!$D$3:$D$99980,Produccion_UO!$L$1221,Resultados_Dic3!$E$3:$E$99980,Produccion_UO!$J1228,Resultados_Dic3!$A$3:$A$99980,Produccion_UO!$H1228)*$J$1223</f>
        <v>0</v>
      </c>
      <c r="X1228" s="21">
        <f>+SUMIFS(Resultados_Dic3!S$3:S$99980,Resultados_Dic3!$F$3:$F$99980,Produccion_UO!$K1228,Resultados_Dic3!$D$3:$D$99980,Produccion_UO!$L$1221,Resultados_Dic3!$E$3:$E$99980,Produccion_UO!$J1228,Resultados_Dic3!$A$3:$A$99980,Produccion_UO!$H1228)*$J$1223</f>
        <v>0</v>
      </c>
      <c r="Y1228" s="21">
        <f>+SUMIFS(Resultados_Dic3!T$3:T$99980,Resultados_Dic3!$F$3:$F$99980,Produccion_UO!$K1228,Resultados_Dic3!$D$3:$D$99980,Produccion_UO!$L$1221,Resultados_Dic3!$E$3:$E$99980,Produccion_UO!$J1228,Resultados_Dic3!$A$3:$A$99980,Produccion_UO!$H1228)*$J$1223</f>
        <v>0</v>
      </c>
      <c r="Z1228" s="21">
        <f>+SUMIFS(Resultados_Dic3!U$3:U$99980,Resultados_Dic3!$F$3:$F$99980,Produccion_UO!$K1228,Resultados_Dic3!$D$3:$D$99980,Produccion_UO!$L$1221,Resultados_Dic3!$E$3:$E$99980,Produccion_UO!$J1228,Resultados_Dic3!$A$3:$A$99980,Produccion_UO!$H1228)*$J$1223</f>
        <v>0</v>
      </c>
      <c r="AA1228" s="21">
        <f>+SUMIFS(Resultados_Dic3!V$3:V$99980,Resultados_Dic3!$F$3:$F$99980,Produccion_UO!$K1228,Resultados_Dic3!$D$3:$D$99980,Produccion_UO!$L$1221,Resultados_Dic3!$E$3:$E$99980,Produccion_UO!$J1228,Resultados_Dic3!$A$3:$A$99980,Produccion_UO!$H1228)*$J$1223</f>
        <v>0</v>
      </c>
      <c r="AB1228" s="21">
        <f>+SUMIFS(Resultados_Dic3!W$3:W$99980,Resultados_Dic3!$F$3:$F$99980,Produccion_UO!$K1228,Resultados_Dic3!$D$3:$D$99980,Produccion_UO!$L$1221,Resultados_Dic3!$E$3:$E$99980,Produccion_UO!$J1228,Resultados_Dic3!$A$3:$A$99980,Produccion_UO!$H1228)*$J$1223</f>
        <v>0</v>
      </c>
      <c r="AC1228" s="21">
        <f>+SUMIFS(Resultados_Dic3!X$3:X$99980,Resultados_Dic3!$F$3:$F$99980,Produccion_UO!$K1228,Resultados_Dic3!$D$3:$D$99980,Produccion_UO!$L$1221,Resultados_Dic3!$E$3:$E$99980,Produccion_UO!$J1228,Resultados_Dic3!$A$3:$A$99980,Produccion_UO!$H1228)*$J$1223</f>
        <v>0</v>
      </c>
      <c r="AD1228" s="21">
        <f>+SUMIFS(Resultados_Dic3!Y$3:Y$99980,Resultados_Dic3!$F$3:$F$99980,Produccion_UO!$K1228,Resultados_Dic3!$D$3:$D$99980,Produccion_UO!$L$1221,Resultados_Dic3!$E$3:$E$99980,Produccion_UO!$J1228,Resultados_Dic3!$A$3:$A$99980,Produccion_UO!$H1228)*$J$1223</f>
        <v>0</v>
      </c>
      <c r="AE1228" s="21">
        <f>+SUMIFS(Resultados_Dic3!Z$3:Z$99980,Resultados_Dic3!$F$3:$F$99980,Produccion_UO!$K1228,Resultados_Dic3!$D$3:$D$99980,Produccion_UO!$L$1221,Resultados_Dic3!$E$3:$E$99980,Produccion_UO!$J1228,Resultados_Dic3!$A$3:$A$99980,Produccion_UO!$H1228)*$J$1223</f>
        <v>0</v>
      </c>
      <c r="AF1228" s="21">
        <f>+SUMIFS(Resultados_Dic3!AA$3:AA$99980,Resultados_Dic3!$F$3:$F$99980,Produccion_UO!$K1228,Resultados_Dic3!$D$3:$D$99980,Produccion_UO!$L$1221,Resultados_Dic3!$E$3:$E$99980,Produccion_UO!$J1228,Resultados_Dic3!$A$3:$A$99980,Produccion_UO!$H1228)*$J$1223</f>
        <v>0</v>
      </c>
      <c r="AG1228" s="21">
        <f>+SUMIFS(Resultados_Dic3!AB$3:AB$99980,Resultados_Dic3!$F$3:$F$99980,Produccion_UO!$K1228,Resultados_Dic3!$D$3:$D$99980,Produccion_UO!$L$1221,Resultados_Dic3!$E$3:$E$99980,Produccion_UO!$J1228,Resultados_Dic3!$A$3:$A$99980,Produccion_UO!$H1228)*$J$1223</f>
        <v>0</v>
      </c>
      <c r="AH1228" s="21">
        <f>+SUMIFS(Resultados_Dic3!AC$3:AC$99980,Resultados_Dic3!$F$3:$F$99980,Produccion_UO!$K1228,Resultados_Dic3!$D$3:$D$99980,Produccion_UO!$L$1221,Resultados_Dic3!$E$3:$E$99980,Produccion_UO!$J1228,Resultados_Dic3!$A$3:$A$99980,Produccion_UO!$H1228)*$J$1223</f>
        <v>0</v>
      </c>
      <c r="AI1228" s="21">
        <f>+SUMIFS(Resultados_Dic3!AD$3:AD$99980,Resultados_Dic3!$F$3:$F$99980,Produccion_UO!$K1228,Resultados_Dic3!$D$3:$D$99980,Produccion_UO!$L$1221,Resultados_Dic3!$E$3:$E$99980,Produccion_UO!$J1228,Resultados_Dic3!$A$3:$A$99980,Produccion_UO!$H1228)*$J$1223</f>
        <v>0</v>
      </c>
      <c r="AJ1228" s="21">
        <f>+SUMIFS(Resultados_Dic3!AE$3:AE$99980,Resultados_Dic3!$F$3:$F$99980,Produccion_UO!$K1228,Resultados_Dic3!$D$3:$D$99980,Produccion_UO!$L$1221,Resultados_Dic3!$E$3:$E$99980,Produccion_UO!$J1228,Resultados_Dic3!$A$3:$A$99980,Produccion_UO!$H1228)*$J$1223</f>
        <v>0</v>
      </c>
      <c r="AK1228" s="21">
        <f>+SUMIFS(Resultados_Dic3!AF$3:AF$99980,Resultados_Dic3!$F$3:$F$99980,Produccion_UO!$K1228,Resultados_Dic3!$D$3:$D$99980,Produccion_UO!$L$1221,Resultados_Dic3!$E$3:$E$99980,Produccion_UO!$J1228,Resultados_Dic3!$A$3:$A$99980,Produccion_UO!$H1228)*$J$1223</f>
        <v>0</v>
      </c>
      <c r="AL1228" s="21">
        <f>+SUMIFS(Resultados_Dic3!AG$3:AG$99980,Resultados_Dic3!$F$3:$F$99980,Produccion_UO!$K1228,Resultados_Dic3!$D$3:$D$99980,Produccion_UO!$L$1221,Resultados_Dic3!$E$3:$E$99980,Produccion_UO!$J1228,Resultados_Dic3!$A$3:$A$99980,Produccion_UO!$H1228)*$J$1223</f>
        <v>0</v>
      </c>
      <c r="AM1228" s="21">
        <f>+SUMIFS(Resultados_Dic3!AH$3:AH$99980,Resultados_Dic3!$F$3:$F$99980,Produccion_UO!$K1228,Resultados_Dic3!$D$3:$D$99980,Produccion_UO!$L$1221,Resultados_Dic3!$E$3:$E$99980,Produccion_UO!$J1228,Resultados_Dic3!$A$3:$A$99980,Produccion_UO!$H1228)*$J$1223</f>
        <v>0</v>
      </c>
      <c r="AN1228" s="21">
        <f>+SUMIFS(Resultados_Dic3!AI$3:AI$99980,Resultados_Dic3!$F$3:$F$99980,Produccion_UO!$K1228,Resultados_Dic3!$D$3:$D$99980,Produccion_UO!$L$1221,Resultados_Dic3!$E$3:$E$99980,Produccion_UO!$J1228,Resultados_Dic3!$A$3:$A$99980,Produccion_UO!$H1228)*$J$1223</f>
        <v>0</v>
      </c>
      <c r="AO1228" s="21">
        <f>+SUMIFS(Resultados_Dic3!AJ$3:AJ$99980,Resultados_Dic3!$F$3:$F$99980,Produccion_UO!$K1228,Resultados_Dic3!$D$3:$D$99980,Produccion_UO!$L$1221,Resultados_Dic3!$E$3:$E$99980,Produccion_UO!$J1228,Resultados_Dic3!$A$3:$A$99980,Produccion_UO!$H1228)*$J$1223</f>
        <v>0</v>
      </c>
      <c r="AP1228" s="21">
        <f>+SUMIFS(Resultados_Dic3!AK$3:AK$99980,Resultados_Dic3!$F$3:$F$99980,Produccion_UO!$K1228,Resultados_Dic3!$D$3:$D$99980,Produccion_UO!$L$1221,Resultados_Dic3!$E$3:$E$99980,Produccion_UO!$J1228,Resultados_Dic3!$A$3:$A$99980,Produccion_UO!$H1228)*$J$1223</f>
        <v>0</v>
      </c>
      <c r="AQ1228" s="21">
        <f>+SUMIFS(Resultados_Dic3!AL$3:AL$99980,Resultados_Dic3!$F$3:$F$99980,Produccion_UO!$K1228,Resultados_Dic3!$D$3:$D$99980,Produccion_UO!$L$1221,Resultados_Dic3!$E$3:$E$99980,Produccion_UO!$J1228,Resultados_Dic3!$A$3:$A$99980,Produccion_UO!$H1228)*$J$1223</f>
        <v>0</v>
      </c>
      <c r="AR1228" s="21">
        <f>+SUMIFS(Resultados_Dic3!AM$3:AM$99980,Resultados_Dic3!$F$3:$F$99980,Produccion_UO!$K1228,Resultados_Dic3!$D$3:$D$99980,Produccion_UO!$L$1221,Resultados_Dic3!$E$3:$E$99980,Produccion_UO!$J1228,Resultados_Dic3!$A$3:$A$99980,Produccion_UO!$H1228)*$J$1223</f>
        <v>0</v>
      </c>
    </row>
    <row r="1229" spans="6:44" x14ac:dyDescent="0.25">
      <c r="H1229" s="17" t="str">
        <f t="shared" si="499"/>
        <v>DIC7</v>
      </c>
      <c r="I1229" s="24"/>
      <c r="J1229" s="24" t="s">
        <v>458</v>
      </c>
      <c r="K1229" s="359" t="s">
        <v>392</v>
      </c>
      <c r="L1229" s="341" t="s">
        <v>877</v>
      </c>
      <c r="M1229" s="21">
        <f>+SUMIFS(Resultados_Dic3!H$3:H$99980,Resultados_Dic3!$F$3:$F$99980,Produccion_UO!$K1229,Resultados_Dic3!$D$3:$D$99980,Produccion_UO!$L$1221,Resultados_Dic3!$E$3:$E$99980,Produccion_UO!$J1229,Resultados_Dic3!$A$3:$A$99980,Produccion_UO!$H1229)*$J$1223</f>
        <v>0</v>
      </c>
      <c r="N1229" s="21">
        <f>+SUMIFS(Resultados_Dic3!I$3:I$99980,Resultados_Dic3!$F$3:$F$99980,Produccion_UO!$K1229,Resultados_Dic3!$D$3:$D$99980,Produccion_UO!$L$1221,Resultados_Dic3!$E$3:$E$99980,Produccion_UO!$J1229,Resultados_Dic3!$A$3:$A$99980,Produccion_UO!$H1229)*$J$1223</f>
        <v>0</v>
      </c>
      <c r="O1229" s="21">
        <f>+SUMIFS(Resultados_Dic3!J$3:J$99980,Resultados_Dic3!$F$3:$F$99980,Produccion_UO!$K1229,Resultados_Dic3!$D$3:$D$99980,Produccion_UO!$L$1221,Resultados_Dic3!$E$3:$E$99980,Produccion_UO!$J1229,Resultados_Dic3!$A$3:$A$99980,Produccion_UO!$H1229)*$J$1223</f>
        <v>0</v>
      </c>
      <c r="P1229" s="21">
        <f>+SUMIFS(Resultados_Dic3!K$3:K$99980,Resultados_Dic3!$F$3:$F$99980,Produccion_UO!$K1229,Resultados_Dic3!$D$3:$D$99980,Produccion_UO!$L$1221,Resultados_Dic3!$E$3:$E$99980,Produccion_UO!$J1229,Resultados_Dic3!$A$3:$A$99980,Produccion_UO!$H1229)*$J$1223</f>
        <v>0</v>
      </c>
      <c r="Q1229" s="21">
        <f>+SUMIFS(Resultados_Dic3!L$3:L$99980,Resultados_Dic3!$F$3:$F$99980,Produccion_UO!$K1229,Resultados_Dic3!$D$3:$D$99980,Produccion_UO!$L$1221,Resultados_Dic3!$E$3:$E$99980,Produccion_UO!$J1229,Resultados_Dic3!$A$3:$A$99980,Produccion_UO!$H1229)*$J$1223</f>
        <v>0</v>
      </c>
      <c r="R1229" s="21">
        <f>+SUMIFS(Resultados_Dic3!M$3:M$99980,Resultados_Dic3!$F$3:$F$99980,Produccion_UO!$K1229,Resultados_Dic3!$D$3:$D$99980,Produccion_UO!$L$1221,Resultados_Dic3!$E$3:$E$99980,Produccion_UO!$J1229,Resultados_Dic3!$A$3:$A$99980,Produccion_UO!$H1229)*$J$1223</f>
        <v>0</v>
      </c>
      <c r="S1229" s="21">
        <f>+SUMIFS(Resultados_Dic3!N$3:N$99980,Resultados_Dic3!$F$3:$F$99980,Produccion_UO!$K1229,Resultados_Dic3!$D$3:$D$99980,Produccion_UO!$L$1221,Resultados_Dic3!$E$3:$E$99980,Produccion_UO!$J1229,Resultados_Dic3!$A$3:$A$99980,Produccion_UO!$H1229)*$J$1223</f>
        <v>0</v>
      </c>
      <c r="T1229" s="21">
        <f>+SUMIFS(Resultados_Dic3!O$3:O$99980,Resultados_Dic3!$F$3:$F$99980,Produccion_UO!$K1229,Resultados_Dic3!$D$3:$D$99980,Produccion_UO!$L$1221,Resultados_Dic3!$E$3:$E$99980,Produccion_UO!$J1229,Resultados_Dic3!$A$3:$A$99980,Produccion_UO!$H1229)*$J$1223</f>
        <v>0</v>
      </c>
      <c r="U1229" s="21">
        <f>+SUMIFS(Resultados_Dic3!P$3:P$99980,Resultados_Dic3!$F$3:$F$99980,Produccion_UO!$K1229,Resultados_Dic3!$D$3:$D$99980,Produccion_UO!$L$1221,Resultados_Dic3!$E$3:$E$99980,Produccion_UO!$J1229,Resultados_Dic3!$A$3:$A$99980,Produccion_UO!$H1229)*$J$1223</f>
        <v>0</v>
      </c>
      <c r="V1229" s="21">
        <f>+SUMIFS(Resultados_Dic3!Q$3:Q$99980,Resultados_Dic3!$F$3:$F$99980,Produccion_UO!$K1229,Resultados_Dic3!$D$3:$D$99980,Produccion_UO!$L$1221,Resultados_Dic3!$E$3:$E$99980,Produccion_UO!$J1229,Resultados_Dic3!$A$3:$A$99980,Produccion_UO!$H1229)*$J$1223</f>
        <v>0</v>
      </c>
      <c r="W1229" s="21">
        <f>+SUMIFS(Resultados_Dic3!R$3:R$99980,Resultados_Dic3!$F$3:$F$99980,Produccion_UO!$K1229,Resultados_Dic3!$D$3:$D$99980,Produccion_UO!$L$1221,Resultados_Dic3!$E$3:$E$99980,Produccion_UO!$J1229,Resultados_Dic3!$A$3:$A$99980,Produccion_UO!$H1229)*$J$1223</f>
        <v>0</v>
      </c>
      <c r="X1229" s="21">
        <f>+SUMIFS(Resultados_Dic3!S$3:S$99980,Resultados_Dic3!$F$3:$F$99980,Produccion_UO!$K1229,Resultados_Dic3!$D$3:$D$99980,Produccion_UO!$L$1221,Resultados_Dic3!$E$3:$E$99980,Produccion_UO!$J1229,Resultados_Dic3!$A$3:$A$99980,Produccion_UO!$H1229)*$J$1223</f>
        <v>0</v>
      </c>
      <c r="Y1229" s="21">
        <f>+SUMIFS(Resultados_Dic3!T$3:T$99980,Resultados_Dic3!$F$3:$F$99980,Produccion_UO!$K1229,Resultados_Dic3!$D$3:$D$99980,Produccion_UO!$L$1221,Resultados_Dic3!$E$3:$E$99980,Produccion_UO!$J1229,Resultados_Dic3!$A$3:$A$99980,Produccion_UO!$H1229)*$J$1223</f>
        <v>0</v>
      </c>
      <c r="Z1229" s="21">
        <f>+SUMIFS(Resultados_Dic3!U$3:U$99980,Resultados_Dic3!$F$3:$F$99980,Produccion_UO!$K1229,Resultados_Dic3!$D$3:$D$99980,Produccion_UO!$L$1221,Resultados_Dic3!$E$3:$E$99980,Produccion_UO!$J1229,Resultados_Dic3!$A$3:$A$99980,Produccion_UO!$H1229)*$J$1223</f>
        <v>0</v>
      </c>
      <c r="AA1229" s="21">
        <f>+SUMIFS(Resultados_Dic3!V$3:V$99980,Resultados_Dic3!$F$3:$F$99980,Produccion_UO!$K1229,Resultados_Dic3!$D$3:$D$99980,Produccion_UO!$L$1221,Resultados_Dic3!$E$3:$E$99980,Produccion_UO!$J1229,Resultados_Dic3!$A$3:$A$99980,Produccion_UO!$H1229)*$J$1223</f>
        <v>0</v>
      </c>
      <c r="AB1229" s="21">
        <f>+SUMIFS(Resultados_Dic3!W$3:W$99980,Resultados_Dic3!$F$3:$F$99980,Produccion_UO!$K1229,Resultados_Dic3!$D$3:$D$99980,Produccion_UO!$L$1221,Resultados_Dic3!$E$3:$E$99980,Produccion_UO!$J1229,Resultados_Dic3!$A$3:$A$99980,Produccion_UO!$H1229)*$J$1223</f>
        <v>0</v>
      </c>
      <c r="AC1229" s="21">
        <f>+SUMIFS(Resultados_Dic3!X$3:X$99980,Resultados_Dic3!$F$3:$F$99980,Produccion_UO!$K1229,Resultados_Dic3!$D$3:$D$99980,Produccion_UO!$L$1221,Resultados_Dic3!$E$3:$E$99980,Produccion_UO!$J1229,Resultados_Dic3!$A$3:$A$99980,Produccion_UO!$H1229)*$J$1223</f>
        <v>0</v>
      </c>
      <c r="AD1229" s="21">
        <f>+SUMIFS(Resultados_Dic3!Y$3:Y$99980,Resultados_Dic3!$F$3:$F$99980,Produccion_UO!$K1229,Resultados_Dic3!$D$3:$D$99980,Produccion_UO!$L$1221,Resultados_Dic3!$E$3:$E$99980,Produccion_UO!$J1229,Resultados_Dic3!$A$3:$A$99980,Produccion_UO!$H1229)*$J$1223</f>
        <v>0</v>
      </c>
      <c r="AE1229" s="21">
        <f>+SUMIFS(Resultados_Dic3!Z$3:Z$99980,Resultados_Dic3!$F$3:$F$99980,Produccion_UO!$K1229,Resultados_Dic3!$D$3:$D$99980,Produccion_UO!$L$1221,Resultados_Dic3!$E$3:$E$99980,Produccion_UO!$J1229,Resultados_Dic3!$A$3:$A$99980,Produccion_UO!$H1229)*$J$1223</f>
        <v>0</v>
      </c>
      <c r="AF1229" s="21">
        <f>+SUMIFS(Resultados_Dic3!AA$3:AA$99980,Resultados_Dic3!$F$3:$F$99980,Produccion_UO!$K1229,Resultados_Dic3!$D$3:$D$99980,Produccion_UO!$L$1221,Resultados_Dic3!$E$3:$E$99980,Produccion_UO!$J1229,Resultados_Dic3!$A$3:$A$99980,Produccion_UO!$H1229)*$J$1223</f>
        <v>0</v>
      </c>
      <c r="AG1229" s="21">
        <f>+SUMIFS(Resultados_Dic3!AB$3:AB$99980,Resultados_Dic3!$F$3:$F$99980,Produccion_UO!$K1229,Resultados_Dic3!$D$3:$D$99980,Produccion_UO!$L$1221,Resultados_Dic3!$E$3:$E$99980,Produccion_UO!$J1229,Resultados_Dic3!$A$3:$A$99980,Produccion_UO!$H1229)*$J$1223</f>
        <v>0</v>
      </c>
      <c r="AH1229" s="21">
        <f>+SUMIFS(Resultados_Dic3!AC$3:AC$99980,Resultados_Dic3!$F$3:$F$99980,Produccion_UO!$K1229,Resultados_Dic3!$D$3:$D$99980,Produccion_UO!$L$1221,Resultados_Dic3!$E$3:$E$99980,Produccion_UO!$J1229,Resultados_Dic3!$A$3:$A$99980,Produccion_UO!$H1229)*$J$1223</f>
        <v>0</v>
      </c>
      <c r="AI1229" s="21">
        <f>+SUMIFS(Resultados_Dic3!AD$3:AD$99980,Resultados_Dic3!$F$3:$F$99980,Produccion_UO!$K1229,Resultados_Dic3!$D$3:$D$99980,Produccion_UO!$L$1221,Resultados_Dic3!$E$3:$E$99980,Produccion_UO!$J1229,Resultados_Dic3!$A$3:$A$99980,Produccion_UO!$H1229)*$J$1223</f>
        <v>0</v>
      </c>
      <c r="AJ1229" s="21">
        <f>+SUMIFS(Resultados_Dic3!AE$3:AE$99980,Resultados_Dic3!$F$3:$F$99980,Produccion_UO!$K1229,Resultados_Dic3!$D$3:$D$99980,Produccion_UO!$L$1221,Resultados_Dic3!$E$3:$E$99980,Produccion_UO!$J1229,Resultados_Dic3!$A$3:$A$99980,Produccion_UO!$H1229)*$J$1223</f>
        <v>0</v>
      </c>
      <c r="AK1229" s="21">
        <f>+SUMIFS(Resultados_Dic3!AF$3:AF$99980,Resultados_Dic3!$F$3:$F$99980,Produccion_UO!$K1229,Resultados_Dic3!$D$3:$D$99980,Produccion_UO!$L$1221,Resultados_Dic3!$E$3:$E$99980,Produccion_UO!$J1229,Resultados_Dic3!$A$3:$A$99980,Produccion_UO!$H1229)*$J$1223</f>
        <v>0</v>
      </c>
      <c r="AL1229" s="21">
        <f>+SUMIFS(Resultados_Dic3!AG$3:AG$99980,Resultados_Dic3!$F$3:$F$99980,Produccion_UO!$K1229,Resultados_Dic3!$D$3:$D$99980,Produccion_UO!$L$1221,Resultados_Dic3!$E$3:$E$99980,Produccion_UO!$J1229,Resultados_Dic3!$A$3:$A$99980,Produccion_UO!$H1229)*$J$1223</f>
        <v>0</v>
      </c>
      <c r="AM1229" s="21">
        <f>+SUMIFS(Resultados_Dic3!AH$3:AH$99980,Resultados_Dic3!$F$3:$F$99980,Produccion_UO!$K1229,Resultados_Dic3!$D$3:$D$99980,Produccion_UO!$L$1221,Resultados_Dic3!$E$3:$E$99980,Produccion_UO!$J1229,Resultados_Dic3!$A$3:$A$99980,Produccion_UO!$H1229)*$J$1223</f>
        <v>0</v>
      </c>
      <c r="AN1229" s="21">
        <f>+SUMIFS(Resultados_Dic3!AI$3:AI$99980,Resultados_Dic3!$F$3:$F$99980,Produccion_UO!$K1229,Resultados_Dic3!$D$3:$D$99980,Produccion_UO!$L$1221,Resultados_Dic3!$E$3:$E$99980,Produccion_UO!$J1229,Resultados_Dic3!$A$3:$A$99980,Produccion_UO!$H1229)*$J$1223</f>
        <v>0</v>
      </c>
      <c r="AO1229" s="21">
        <f>+SUMIFS(Resultados_Dic3!AJ$3:AJ$99980,Resultados_Dic3!$F$3:$F$99980,Produccion_UO!$K1229,Resultados_Dic3!$D$3:$D$99980,Produccion_UO!$L$1221,Resultados_Dic3!$E$3:$E$99980,Produccion_UO!$J1229,Resultados_Dic3!$A$3:$A$99980,Produccion_UO!$H1229)*$J$1223</f>
        <v>0</v>
      </c>
      <c r="AP1229" s="21">
        <f>+SUMIFS(Resultados_Dic3!AK$3:AK$99980,Resultados_Dic3!$F$3:$F$99980,Produccion_UO!$K1229,Resultados_Dic3!$D$3:$D$99980,Produccion_UO!$L$1221,Resultados_Dic3!$E$3:$E$99980,Produccion_UO!$J1229,Resultados_Dic3!$A$3:$A$99980,Produccion_UO!$H1229)*$J$1223</f>
        <v>0</v>
      </c>
      <c r="AQ1229" s="21">
        <f>+SUMIFS(Resultados_Dic3!AL$3:AL$99980,Resultados_Dic3!$F$3:$F$99980,Produccion_UO!$K1229,Resultados_Dic3!$D$3:$D$99980,Produccion_UO!$L$1221,Resultados_Dic3!$E$3:$E$99980,Produccion_UO!$J1229,Resultados_Dic3!$A$3:$A$99980,Produccion_UO!$H1229)*$J$1223</f>
        <v>0</v>
      </c>
      <c r="AR1229" s="21">
        <f>+SUMIFS(Resultados_Dic3!AM$3:AM$99980,Resultados_Dic3!$F$3:$F$99980,Produccion_UO!$K1229,Resultados_Dic3!$D$3:$D$99980,Produccion_UO!$L$1221,Resultados_Dic3!$E$3:$E$99980,Produccion_UO!$J1229,Resultados_Dic3!$A$3:$A$99980,Produccion_UO!$H1229)*$J$1223</f>
        <v>0</v>
      </c>
    </row>
    <row r="1230" spans="6:44" x14ac:dyDescent="0.25">
      <c r="H1230" s="17" t="str">
        <f t="shared" si="499"/>
        <v>DIC7</v>
      </c>
      <c r="I1230" s="24"/>
      <c r="J1230" s="24"/>
      <c r="K1230" s="342"/>
      <c r="L1230" s="343" t="s">
        <v>860</v>
      </c>
      <c r="M1230" s="344">
        <f>+M1225+M1224</f>
        <v>0.86559443863908903</v>
      </c>
      <c r="N1230" s="344">
        <f t="shared" ref="N1230:AR1230" si="501">+N1225+N1224</f>
        <v>0.699471264823328</v>
      </c>
      <c r="O1230" s="344">
        <f t="shared" si="501"/>
        <v>0.54764773801925326</v>
      </c>
      <c r="P1230" s="344">
        <f t="shared" si="501"/>
        <v>0.639549902510818</v>
      </c>
      <c r="Q1230" s="344">
        <f t="shared" si="501"/>
        <v>0.60958922135456262</v>
      </c>
      <c r="R1230" s="344">
        <f t="shared" si="501"/>
        <v>0</v>
      </c>
      <c r="S1230" s="344">
        <f t="shared" si="501"/>
        <v>0</v>
      </c>
      <c r="T1230" s="344">
        <f t="shared" si="501"/>
        <v>0</v>
      </c>
      <c r="U1230" s="344">
        <f t="shared" si="501"/>
        <v>0</v>
      </c>
      <c r="V1230" s="344">
        <f t="shared" si="501"/>
        <v>0</v>
      </c>
      <c r="W1230" s="344">
        <f t="shared" si="501"/>
        <v>0</v>
      </c>
      <c r="X1230" s="344">
        <f t="shared" si="501"/>
        <v>0</v>
      </c>
      <c r="Y1230" s="344">
        <f t="shared" si="501"/>
        <v>0</v>
      </c>
      <c r="Z1230" s="344">
        <f t="shared" si="501"/>
        <v>0</v>
      </c>
      <c r="AA1230" s="344">
        <f t="shared" si="501"/>
        <v>0</v>
      </c>
      <c r="AB1230" s="344">
        <f t="shared" si="501"/>
        <v>0</v>
      </c>
      <c r="AC1230" s="344">
        <f t="shared" si="501"/>
        <v>0</v>
      </c>
      <c r="AD1230" s="344">
        <f t="shared" si="501"/>
        <v>0</v>
      </c>
      <c r="AE1230" s="344">
        <f t="shared" si="501"/>
        <v>0</v>
      </c>
      <c r="AF1230" s="344">
        <f t="shared" si="501"/>
        <v>0</v>
      </c>
      <c r="AG1230" s="344">
        <f t="shared" si="501"/>
        <v>0</v>
      </c>
      <c r="AH1230" s="344">
        <f t="shared" si="501"/>
        <v>0</v>
      </c>
      <c r="AI1230" s="344">
        <f t="shared" si="501"/>
        <v>0</v>
      </c>
      <c r="AJ1230" s="344">
        <f t="shared" si="501"/>
        <v>0</v>
      </c>
      <c r="AK1230" s="344">
        <f t="shared" si="501"/>
        <v>0</v>
      </c>
      <c r="AL1230" s="344">
        <f t="shared" si="501"/>
        <v>0</v>
      </c>
      <c r="AM1230" s="344">
        <f t="shared" si="501"/>
        <v>0</v>
      </c>
      <c r="AN1230" s="344">
        <f t="shared" si="501"/>
        <v>0</v>
      </c>
      <c r="AO1230" s="344">
        <f t="shared" si="501"/>
        <v>0</v>
      </c>
      <c r="AP1230" s="344">
        <f t="shared" si="501"/>
        <v>0</v>
      </c>
      <c r="AQ1230" s="344">
        <f t="shared" si="501"/>
        <v>0</v>
      </c>
      <c r="AR1230" s="344">
        <f t="shared" si="501"/>
        <v>0</v>
      </c>
    </row>
    <row r="1231" spans="6:44" x14ac:dyDescent="0.25">
      <c r="H1231" s="17" t="str">
        <f t="shared" si="499"/>
        <v>DIC7</v>
      </c>
      <c r="I1231" s="24"/>
      <c r="J1231" s="24"/>
      <c r="K1231" s="359"/>
      <c r="L1231" s="230" t="s">
        <v>835</v>
      </c>
      <c r="M1231" s="21">
        <f>+SUM(M1232:M1234)</f>
        <v>0.72675796819485805</v>
      </c>
      <c r="N1231" s="21">
        <f t="shared" ref="N1231:AR1231" si="502">+SUM(N1232:N1234)</f>
        <v>0.58728001537639796</v>
      </c>
      <c r="O1231" s="21">
        <f t="shared" si="502"/>
        <v>0.45980812676562499</v>
      </c>
      <c r="P1231" s="21">
        <f t="shared" si="502"/>
        <v>0.536969701929635</v>
      </c>
      <c r="Q1231" s="21">
        <f t="shared" si="502"/>
        <v>0.51181454520625302</v>
      </c>
      <c r="R1231" s="21">
        <f t="shared" si="502"/>
        <v>0</v>
      </c>
      <c r="S1231" s="21">
        <f t="shared" si="502"/>
        <v>0</v>
      </c>
      <c r="T1231" s="21">
        <f t="shared" si="502"/>
        <v>0</v>
      </c>
      <c r="U1231" s="21">
        <f t="shared" si="502"/>
        <v>0</v>
      </c>
      <c r="V1231" s="21">
        <f t="shared" si="502"/>
        <v>0</v>
      </c>
      <c r="W1231" s="21">
        <f t="shared" si="502"/>
        <v>0</v>
      </c>
      <c r="X1231" s="21">
        <f t="shared" si="502"/>
        <v>0</v>
      </c>
      <c r="Y1231" s="21">
        <f t="shared" si="502"/>
        <v>0</v>
      </c>
      <c r="Z1231" s="21">
        <f t="shared" si="502"/>
        <v>0</v>
      </c>
      <c r="AA1231" s="21">
        <f t="shared" si="502"/>
        <v>0</v>
      </c>
      <c r="AB1231" s="21">
        <f t="shared" si="502"/>
        <v>0</v>
      </c>
      <c r="AC1231" s="21">
        <f t="shared" si="502"/>
        <v>0</v>
      </c>
      <c r="AD1231" s="21">
        <f t="shared" si="502"/>
        <v>0</v>
      </c>
      <c r="AE1231" s="21">
        <f t="shared" si="502"/>
        <v>0</v>
      </c>
      <c r="AF1231" s="21">
        <f t="shared" si="502"/>
        <v>0</v>
      </c>
      <c r="AG1231" s="21">
        <f t="shared" si="502"/>
        <v>0</v>
      </c>
      <c r="AH1231" s="21">
        <f t="shared" si="502"/>
        <v>0</v>
      </c>
      <c r="AI1231" s="21">
        <f t="shared" si="502"/>
        <v>0</v>
      </c>
      <c r="AJ1231" s="21">
        <f t="shared" si="502"/>
        <v>0</v>
      </c>
      <c r="AK1231" s="21">
        <f t="shared" si="502"/>
        <v>0</v>
      </c>
      <c r="AL1231" s="21">
        <f t="shared" si="502"/>
        <v>0</v>
      </c>
      <c r="AM1231" s="21">
        <f t="shared" si="502"/>
        <v>0</v>
      </c>
      <c r="AN1231" s="21">
        <f t="shared" si="502"/>
        <v>0</v>
      </c>
      <c r="AO1231" s="21">
        <f t="shared" si="502"/>
        <v>0</v>
      </c>
      <c r="AP1231" s="21">
        <f t="shared" si="502"/>
        <v>0</v>
      </c>
      <c r="AQ1231" s="21">
        <f t="shared" si="502"/>
        <v>0</v>
      </c>
      <c r="AR1231" s="21">
        <f t="shared" si="502"/>
        <v>0</v>
      </c>
    </row>
    <row r="1232" spans="6:44" x14ac:dyDescent="0.25">
      <c r="H1232" s="17" t="str">
        <f t="shared" si="499"/>
        <v>DIC7</v>
      </c>
      <c r="I1232" s="24"/>
      <c r="J1232" s="24" t="s">
        <v>72</v>
      </c>
      <c r="K1232" s="359" t="s">
        <v>210</v>
      </c>
      <c r="L1232" s="316" t="s">
        <v>750</v>
      </c>
      <c r="M1232" s="21">
        <f>+SUMIFS(Resultados_Dic3!H$3:H$99980,Resultados_Dic3!$F$3:$F$99980,Produccion_UO!$K1232,Resultados_Dic3!$D$3:$D$99980,Produccion_UO!$K$1494,Resultados_Dic3!$E$3:$E$99980,Produccion_UO!$J1232,Resultados_Dic3!$A$3:$A$99980,Produccion_UO!$H1232)*$J$1223</f>
        <v>0.72675796819485805</v>
      </c>
      <c r="N1232" s="21">
        <f>+SUMIFS(Resultados_Dic3!I$3:I$99980,Resultados_Dic3!$F$3:$F$99980,Produccion_UO!$K1232,Resultados_Dic3!$D$3:$D$99980,Produccion_UO!$K$1494,Resultados_Dic3!$E$3:$E$99980,Produccion_UO!$J1232,Resultados_Dic3!$A$3:$A$99980,Produccion_UO!$H1232)*$J$1223</f>
        <v>0.58728001537639796</v>
      </c>
      <c r="O1232" s="21">
        <f>+SUMIFS(Resultados_Dic3!J$3:J$99980,Resultados_Dic3!$F$3:$F$99980,Produccion_UO!$K1232,Resultados_Dic3!$D$3:$D$99980,Produccion_UO!$K$1494,Resultados_Dic3!$E$3:$E$99980,Produccion_UO!$J1232,Resultados_Dic3!$A$3:$A$99980,Produccion_UO!$H1232)*$J$1223</f>
        <v>0.45980812676562499</v>
      </c>
      <c r="P1232" s="21">
        <f>+SUMIFS(Resultados_Dic3!K$3:K$99980,Resultados_Dic3!$F$3:$F$99980,Produccion_UO!$K1232,Resultados_Dic3!$D$3:$D$99980,Produccion_UO!$K$1494,Resultados_Dic3!$E$3:$E$99980,Produccion_UO!$J1232,Resultados_Dic3!$A$3:$A$99980,Produccion_UO!$H1232)*$J$1223</f>
        <v>0.536969701929635</v>
      </c>
      <c r="Q1232" s="21">
        <f>+SUMIFS(Resultados_Dic3!L$3:L$99980,Resultados_Dic3!$F$3:$F$99980,Produccion_UO!$K1232,Resultados_Dic3!$D$3:$D$99980,Produccion_UO!$K$1494,Resultados_Dic3!$E$3:$E$99980,Produccion_UO!$J1232,Resultados_Dic3!$A$3:$A$99980,Produccion_UO!$H1232)*$J$1223</f>
        <v>0.51181454520625302</v>
      </c>
      <c r="R1232" s="21">
        <f>+SUMIFS(Resultados_Dic3!M$3:M$99980,Resultados_Dic3!$F$3:$F$99980,Produccion_UO!$K1232,Resultados_Dic3!$D$3:$D$99980,Produccion_UO!$K$1494,Resultados_Dic3!$E$3:$E$99980,Produccion_UO!$J1232,Resultados_Dic3!$A$3:$A$99980,Produccion_UO!$H1232)*$J$1223</f>
        <v>0</v>
      </c>
      <c r="S1232" s="21">
        <f>+SUMIFS(Resultados_Dic3!N$3:N$99980,Resultados_Dic3!$F$3:$F$99980,Produccion_UO!$K1232,Resultados_Dic3!$D$3:$D$99980,Produccion_UO!$K$1494,Resultados_Dic3!$E$3:$E$99980,Produccion_UO!$J1232,Resultados_Dic3!$A$3:$A$99980,Produccion_UO!$H1232)*$J$1223</f>
        <v>0</v>
      </c>
      <c r="T1232" s="21">
        <f>+SUMIFS(Resultados_Dic3!O$3:O$99980,Resultados_Dic3!$F$3:$F$99980,Produccion_UO!$K1232,Resultados_Dic3!$D$3:$D$99980,Produccion_UO!$K$1494,Resultados_Dic3!$E$3:$E$99980,Produccion_UO!$J1232,Resultados_Dic3!$A$3:$A$99980,Produccion_UO!$H1232)*$J$1223</f>
        <v>0</v>
      </c>
      <c r="U1232" s="21">
        <f>+SUMIFS(Resultados_Dic3!P$3:P$99980,Resultados_Dic3!$F$3:$F$99980,Produccion_UO!$K1232,Resultados_Dic3!$D$3:$D$99980,Produccion_UO!$K$1494,Resultados_Dic3!$E$3:$E$99980,Produccion_UO!$J1232,Resultados_Dic3!$A$3:$A$99980,Produccion_UO!$H1232)*$J$1223</f>
        <v>0</v>
      </c>
      <c r="V1232" s="21">
        <f>+SUMIFS(Resultados_Dic3!Q$3:Q$99980,Resultados_Dic3!$F$3:$F$99980,Produccion_UO!$K1232,Resultados_Dic3!$D$3:$D$99980,Produccion_UO!$K$1494,Resultados_Dic3!$E$3:$E$99980,Produccion_UO!$J1232,Resultados_Dic3!$A$3:$A$99980,Produccion_UO!$H1232)*$J$1223</f>
        <v>0</v>
      </c>
      <c r="W1232" s="21">
        <f>+SUMIFS(Resultados_Dic3!R$3:R$99980,Resultados_Dic3!$F$3:$F$99980,Produccion_UO!$K1232,Resultados_Dic3!$D$3:$D$99980,Produccion_UO!$K$1494,Resultados_Dic3!$E$3:$E$99980,Produccion_UO!$J1232,Resultados_Dic3!$A$3:$A$99980,Produccion_UO!$H1232)*$J$1223</f>
        <v>0</v>
      </c>
      <c r="X1232" s="21">
        <f>+SUMIFS(Resultados_Dic3!S$3:S$99980,Resultados_Dic3!$F$3:$F$99980,Produccion_UO!$K1232,Resultados_Dic3!$D$3:$D$99980,Produccion_UO!$K$1494,Resultados_Dic3!$E$3:$E$99980,Produccion_UO!$J1232,Resultados_Dic3!$A$3:$A$99980,Produccion_UO!$H1232)*$J$1223</f>
        <v>0</v>
      </c>
      <c r="Y1232" s="21">
        <f>+SUMIFS(Resultados_Dic3!T$3:T$99980,Resultados_Dic3!$F$3:$F$99980,Produccion_UO!$K1232,Resultados_Dic3!$D$3:$D$99980,Produccion_UO!$K$1494,Resultados_Dic3!$E$3:$E$99980,Produccion_UO!$J1232,Resultados_Dic3!$A$3:$A$99980,Produccion_UO!$H1232)*$J$1223</f>
        <v>0</v>
      </c>
      <c r="Z1232" s="21">
        <f>+SUMIFS(Resultados_Dic3!U$3:U$99980,Resultados_Dic3!$F$3:$F$99980,Produccion_UO!$K1232,Resultados_Dic3!$D$3:$D$99980,Produccion_UO!$K$1494,Resultados_Dic3!$E$3:$E$99980,Produccion_UO!$J1232,Resultados_Dic3!$A$3:$A$99980,Produccion_UO!$H1232)*$J$1223</f>
        <v>0</v>
      </c>
      <c r="AA1232" s="21">
        <f>+SUMIFS(Resultados_Dic3!V$3:V$99980,Resultados_Dic3!$F$3:$F$99980,Produccion_UO!$K1232,Resultados_Dic3!$D$3:$D$99980,Produccion_UO!$K$1494,Resultados_Dic3!$E$3:$E$99980,Produccion_UO!$J1232,Resultados_Dic3!$A$3:$A$99980,Produccion_UO!$H1232)*$J$1223</f>
        <v>0</v>
      </c>
      <c r="AB1232" s="21">
        <f>+SUMIFS(Resultados_Dic3!W$3:W$99980,Resultados_Dic3!$F$3:$F$99980,Produccion_UO!$K1232,Resultados_Dic3!$D$3:$D$99980,Produccion_UO!$K$1494,Resultados_Dic3!$E$3:$E$99980,Produccion_UO!$J1232,Resultados_Dic3!$A$3:$A$99980,Produccion_UO!$H1232)*$J$1223</f>
        <v>0</v>
      </c>
      <c r="AC1232" s="21">
        <f>+SUMIFS(Resultados_Dic3!X$3:X$99980,Resultados_Dic3!$F$3:$F$99980,Produccion_UO!$K1232,Resultados_Dic3!$D$3:$D$99980,Produccion_UO!$K$1494,Resultados_Dic3!$E$3:$E$99980,Produccion_UO!$J1232,Resultados_Dic3!$A$3:$A$99980,Produccion_UO!$H1232)*$J$1223</f>
        <v>0</v>
      </c>
      <c r="AD1232" s="21">
        <f>+SUMIFS(Resultados_Dic3!Y$3:Y$99980,Resultados_Dic3!$F$3:$F$99980,Produccion_UO!$K1232,Resultados_Dic3!$D$3:$D$99980,Produccion_UO!$K$1494,Resultados_Dic3!$E$3:$E$99980,Produccion_UO!$J1232,Resultados_Dic3!$A$3:$A$99980,Produccion_UO!$H1232)*$J$1223</f>
        <v>0</v>
      </c>
      <c r="AE1232" s="21">
        <f>+SUMIFS(Resultados_Dic3!Z$3:Z$99980,Resultados_Dic3!$F$3:$F$99980,Produccion_UO!$K1232,Resultados_Dic3!$D$3:$D$99980,Produccion_UO!$K$1494,Resultados_Dic3!$E$3:$E$99980,Produccion_UO!$J1232,Resultados_Dic3!$A$3:$A$99980,Produccion_UO!$H1232)*$J$1223</f>
        <v>0</v>
      </c>
      <c r="AF1232" s="21">
        <f>+SUMIFS(Resultados_Dic3!AA$3:AA$99980,Resultados_Dic3!$F$3:$F$99980,Produccion_UO!$K1232,Resultados_Dic3!$D$3:$D$99980,Produccion_UO!$K$1494,Resultados_Dic3!$E$3:$E$99980,Produccion_UO!$J1232,Resultados_Dic3!$A$3:$A$99980,Produccion_UO!$H1232)*$J$1223</f>
        <v>0</v>
      </c>
      <c r="AG1232" s="21">
        <f>+SUMIFS(Resultados_Dic3!AB$3:AB$99980,Resultados_Dic3!$F$3:$F$99980,Produccion_UO!$K1232,Resultados_Dic3!$D$3:$D$99980,Produccion_UO!$K$1494,Resultados_Dic3!$E$3:$E$99980,Produccion_UO!$J1232,Resultados_Dic3!$A$3:$A$99980,Produccion_UO!$H1232)*$J$1223</f>
        <v>0</v>
      </c>
      <c r="AH1232" s="21">
        <f>+SUMIFS(Resultados_Dic3!AC$3:AC$99980,Resultados_Dic3!$F$3:$F$99980,Produccion_UO!$K1232,Resultados_Dic3!$D$3:$D$99980,Produccion_UO!$K$1494,Resultados_Dic3!$E$3:$E$99980,Produccion_UO!$J1232,Resultados_Dic3!$A$3:$A$99980,Produccion_UO!$H1232)*$J$1223</f>
        <v>0</v>
      </c>
      <c r="AI1232" s="21">
        <f>+SUMIFS(Resultados_Dic3!AD$3:AD$99980,Resultados_Dic3!$F$3:$F$99980,Produccion_UO!$K1232,Resultados_Dic3!$D$3:$D$99980,Produccion_UO!$K$1494,Resultados_Dic3!$E$3:$E$99980,Produccion_UO!$J1232,Resultados_Dic3!$A$3:$A$99980,Produccion_UO!$H1232)*$J$1223</f>
        <v>0</v>
      </c>
      <c r="AJ1232" s="21">
        <f>+SUMIFS(Resultados_Dic3!AE$3:AE$99980,Resultados_Dic3!$F$3:$F$99980,Produccion_UO!$K1232,Resultados_Dic3!$D$3:$D$99980,Produccion_UO!$K$1494,Resultados_Dic3!$E$3:$E$99980,Produccion_UO!$J1232,Resultados_Dic3!$A$3:$A$99980,Produccion_UO!$H1232)*$J$1223</f>
        <v>0</v>
      </c>
      <c r="AK1232" s="21">
        <f>+SUMIFS(Resultados_Dic3!AF$3:AF$99980,Resultados_Dic3!$F$3:$F$99980,Produccion_UO!$K1232,Resultados_Dic3!$D$3:$D$99980,Produccion_UO!$K$1494,Resultados_Dic3!$E$3:$E$99980,Produccion_UO!$J1232,Resultados_Dic3!$A$3:$A$99980,Produccion_UO!$H1232)*$J$1223</f>
        <v>0</v>
      </c>
      <c r="AL1232" s="21">
        <f>+SUMIFS(Resultados_Dic3!AG$3:AG$99980,Resultados_Dic3!$F$3:$F$99980,Produccion_UO!$K1232,Resultados_Dic3!$D$3:$D$99980,Produccion_UO!$K$1494,Resultados_Dic3!$E$3:$E$99980,Produccion_UO!$J1232,Resultados_Dic3!$A$3:$A$99980,Produccion_UO!$H1232)*$J$1223</f>
        <v>0</v>
      </c>
      <c r="AM1232" s="21">
        <f>+SUMIFS(Resultados_Dic3!AH$3:AH$99980,Resultados_Dic3!$F$3:$F$99980,Produccion_UO!$K1232,Resultados_Dic3!$D$3:$D$99980,Produccion_UO!$K$1494,Resultados_Dic3!$E$3:$E$99980,Produccion_UO!$J1232,Resultados_Dic3!$A$3:$A$99980,Produccion_UO!$H1232)*$J$1223</f>
        <v>0</v>
      </c>
      <c r="AN1232" s="21">
        <f>+SUMIFS(Resultados_Dic3!AI$3:AI$99980,Resultados_Dic3!$F$3:$F$99980,Produccion_UO!$K1232,Resultados_Dic3!$D$3:$D$99980,Produccion_UO!$K$1494,Resultados_Dic3!$E$3:$E$99980,Produccion_UO!$J1232,Resultados_Dic3!$A$3:$A$99980,Produccion_UO!$H1232)*$J$1223</f>
        <v>0</v>
      </c>
      <c r="AO1232" s="21">
        <f>+SUMIFS(Resultados_Dic3!AJ$3:AJ$99980,Resultados_Dic3!$F$3:$F$99980,Produccion_UO!$K1232,Resultados_Dic3!$D$3:$D$99980,Produccion_UO!$K$1494,Resultados_Dic3!$E$3:$E$99980,Produccion_UO!$J1232,Resultados_Dic3!$A$3:$A$99980,Produccion_UO!$H1232)*$J$1223</f>
        <v>0</v>
      </c>
      <c r="AP1232" s="21">
        <f>+SUMIFS(Resultados_Dic3!AK$3:AK$99980,Resultados_Dic3!$F$3:$F$99980,Produccion_UO!$K1232,Resultados_Dic3!$D$3:$D$99980,Produccion_UO!$K$1494,Resultados_Dic3!$E$3:$E$99980,Produccion_UO!$J1232,Resultados_Dic3!$A$3:$A$99980,Produccion_UO!$H1232)*$J$1223</f>
        <v>0</v>
      </c>
      <c r="AQ1232" s="21">
        <f>+SUMIFS(Resultados_Dic3!AL$3:AL$99980,Resultados_Dic3!$F$3:$F$99980,Produccion_UO!$K1232,Resultados_Dic3!$D$3:$D$99980,Produccion_UO!$K$1494,Resultados_Dic3!$E$3:$E$99980,Produccion_UO!$J1232,Resultados_Dic3!$A$3:$A$99980,Produccion_UO!$H1232)*$J$1223</f>
        <v>0</v>
      </c>
      <c r="AR1232" s="21">
        <f>+SUMIFS(Resultados_Dic3!AM$3:AM$99980,Resultados_Dic3!$F$3:$F$99980,Produccion_UO!$K1232,Resultados_Dic3!$D$3:$D$99980,Produccion_UO!$K$1494,Resultados_Dic3!$E$3:$E$99980,Produccion_UO!$J1232,Resultados_Dic3!$A$3:$A$99980,Produccion_UO!$H1232)*$J$1223</f>
        <v>0</v>
      </c>
    </row>
    <row r="1233" spans="8:44" x14ac:dyDescent="0.25">
      <c r="H1233" s="17" t="str">
        <f t="shared" si="499"/>
        <v>DIC7</v>
      </c>
      <c r="I1233" s="24"/>
      <c r="J1233" s="24" t="s">
        <v>72</v>
      </c>
      <c r="K1233" s="359" t="s">
        <v>468</v>
      </c>
      <c r="L1233" s="316" t="s">
        <v>746</v>
      </c>
      <c r="M1233" s="21">
        <f>+SUMIFS(Resultados_Dic3!H$3:H$99980,Resultados_Dic3!$F$3:$F$99980,Produccion_UO!$K1233,Resultados_Dic3!$D$3:$D$99980,Produccion_UO!$K$1494,Resultados_Dic3!$E$3:$E$99980,Produccion_UO!$J1233,Resultados_Dic3!$A$3:$A$99980,Produccion_UO!$H1233)*$J$1223</f>
        <v>0</v>
      </c>
      <c r="N1233" s="21">
        <f>+SUMIFS(Resultados_Dic3!I$3:I$99980,Resultados_Dic3!$F$3:$F$99980,Produccion_UO!$K1233,Resultados_Dic3!$D$3:$D$99980,Produccion_UO!$K$1494,Resultados_Dic3!$E$3:$E$99980,Produccion_UO!$J1233,Resultados_Dic3!$A$3:$A$99980,Produccion_UO!$H1233)*$J$1223</f>
        <v>0</v>
      </c>
      <c r="O1233" s="21">
        <f>+SUMIFS(Resultados_Dic3!J$3:J$99980,Resultados_Dic3!$F$3:$F$99980,Produccion_UO!$K1233,Resultados_Dic3!$D$3:$D$99980,Produccion_UO!$K$1494,Resultados_Dic3!$E$3:$E$99980,Produccion_UO!$J1233,Resultados_Dic3!$A$3:$A$99980,Produccion_UO!$H1233)*$J$1223</f>
        <v>0</v>
      </c>
      <c r="P1233" s="21">
        <f>+SUMIFS(Resultados_Dic3!K$3:K$99980,Resultados_Dic3!$F$3:$F$99980,Produccion_UO!$K1233,Resultados_Dic3!$D$3:$D$99980,Produccion_UO!$K$1494,Resultados_Dic3!$E$3:$E$99980,Produccion_UO!$J1233,Resultados_Dic3!$A$3:$A$99980,Produccion_UO!$H1233)*$J$1223</f>
        <v>0</v>
      </c>
      <c r="Q1233" s="21">
        <f>+SUMIFS(Resultados_Dic3!L$3:L$99980,Resultados_Dic3!$F$3:$F$99980,Produccion_UO!$K1233,Resultados_Dic3!$D$3:$D$99980,Produccion_UO!$K$1494,Resultados_Dic3!$E$3:$E$99980,Produccion_UO!$J1233,Resultados_Dic3!$A$3:$A$99980,Produccion_UO!$H1233)*$J$1223</f>
        <v>0</v>
      </c>
      <c r="R1233" s="21">
        <f>+SUMIFS(Resultados_Dic3!M$3:M$99980,Resultados_Dic3!$F$3:$F$99980,Produccion_UO!$K1233,Resultados_Dic3!$D$3:$D$99980,Produccion_UO!$K$1494,Resultados_Dic3!$E$3:$E$99980,Produccion_UO!$J1233,Resultados_Dic3!$A$3:$A$99980,Produccion_UO!$H1233)*$J$1223</f>
        <v>0</v>
      </c>
      <c r="S1233" s="21">
        <f>+SUMIFS(Resultados_Dic3!N$3:N$99980,Resultados_Dic3!$F$3:$F$99980,Produccion_UO!$K1233,Resultados_Dic3!$D$3:$D$99980,Produccion_UO!$K$1494,Resultados_Dic3!$E$3:$E$99980,Produccion_UO!$J1233,Resultados_Dic3!$A$3:$A$99980,Produccion_UO!$H1233)*$J$1223</f>
        <v>0</v>
      </c>
      <c r="T1233" s="21">
        <f>+SUMIFS(Resultados_Dic3!O$3:O$99980,Resultados_Dic3!$F$3:$F$99980,Produccion_UO!$K1233,Resultados_Dic3!$D$3:$D$99980,Produccion_UO!$K$1494,Resultados_Dic3!$E$3:$E$99980,Produccion_UO!$J1233,Resultados_Dic3!$A$3:$A$99980,Produccion_UO!$H1233)*$J$1223</f>
        <v>0</v>
      </c>
      <c r="U1233" s="21">
        <f>+SUMIFS(Resultados_Dic3!P$3:P$99980,Resultados_Dic3!$F$3:$F$99980,Produccion_UO!$K1233,Resultados_Dic3!$D$3:$D$99980,Produccion_UO!$K$1494,Resultados_Dic3!$E$3:$E$99980,Produccion_UO!$J1233,Resultados_Dic3!$A$3:$A$99980,Produccion_UO!$H1233)*$J$1223</f>
        <v>0</v>
      </c>
      <c r="V1233" s="21">
        <f>+SUMIFS(Resultados_Dic3!Q$3:Q$99980,Resultados_Dic3!$F$3:$F$99980,Produccion_UO!$K1233,Resultados_Dic3!$D$3:$D$99980,Produccion_UO!$K$1494,Resultados_Dic3!$E$3:$E$99980,Produccion_UO!$J1233,Resultados_Dic3!$A$3:$A$99980,Produccion_UO!$H1233)*$J$1223</f>
        <v>0</v>
      </c>
      <c r="W1233" s="21">
        <f>+SUMIFS(Resultados_Dic3!R$3:R$99980,Resultados_Dic3!$F$3:$F$99980,Produccion_UO!$K1233,Resultados_Dic3!$D$3:$D$99980,Produccion_UO!$K$1494,Resultados_Dic3!$E$3:$E$99980,Produccion_UO!$J1233,Resultados_Dic3!$A$3:$A$99980,Produccion_UO!$H1233)*$J$1223</f>
        <v>0</v>
      </c>
      <c r="X1233" s="21">
        <f>+SUMIFS(Resultados_Dic3!S$3:S$99980,Resultados_Dic3!$F$3:$F$99980,Produccion_UO!$K1233,Resultados_Dic3!$D$3:$D$99980,Produccion_UO!$K$1494,Resultados_Dic3!$E$3:$E$99980,Produccion_UO!$J1233,Resultados_Dic3!$A$3:$A$99980,Produccion_UO!$H1233)*$J$1223</f>
        <v>0</v>
      </c>
      <c r="Y1233" s="21">
        <f>+SUMIFS(Resultados_Dic3!T$3:T$99980,Resultados_Dic3!$F$3:$F$99980,Produccion_UO!$K1233,Resultados_Dic3!$D$3:$D$99980,Produccion_UO!$K$1494,Resultados_Dic3!$E$3:$E$99980,Produccion_UO!$J1233,Resultados_Dic3!$A$3:$A$99980,Produccion_UO!$H1233)*$J$1223</f>
        <v>0</v>
      </c>
      <c r="Z1233" s="21">
        <f>+SUMIFS(Resultados_Dic3!U$3:U$99980,Resultados_Dic3!$F$3:$F$99980,Produccion_UO!$K1233,Resultados_Dic3!$D$3:$D$99980,Produccion_UO!$K$1494,Resultados_Dic3!$E$3:$E$99980,Produccion_UO!$J1233,Resultados_Dic3!$A$3:$A$99980,Produccion_UO!$H1233)*$J$1223</f>
        <v>0</v>
      </c>
      <c r="AA1233" s="21">
        <f>+SUMIFS(Resultados_Dic3!V$3:V$99980,Resultados_Dic3!$F$3:$F$99980,Produccion_UO!$K1233,Resultados_Dic3!$D$3:$D$99980,Produccion_UO!$K$1494,Resultados_Dic3!$E$3:$E$99980,Produccion_UO!$J1233,Resultados_Dic3!$A$3:$A$99980,Produccion_UO!$H1233)*$J$1223</f>
        <v>0</v>
      </c>
      <c r="AB1233" s="21">
        <f>+SUMIFS(Resultados_Dic3!W$3:W$99980,Resultados_Dic3!$F$3:$F$99980,Produccion_UO!$K1233,Resultados_Dic3!$D$3:$D$99980,Produccion_UO!$K$1494,Resultados_Dic3!$E$3:$E$99980,Produccion_UO!$J1233,Resultados_Dic3!$A$3:$A$99980,Produccion_UO!$H1233)*$J$1223</f>
        <v>0</v>
      </c>
      <c r="AC1233" s="21">
        <f>+SUMIFS(Resultados_Dic3!X$3:X$99980,Resultados_Dic3!$F$3:$F$99980,Produccion_UO!$K1233,Resultados_Dic3!$D$3:$D$99980,Produccion_UO!$K$1494,Resultados_Dic3!$E$3:$E$99980,Produccion_UO!$J1233,Resultados_Dic3!$A$3:$A$99980,Produccion_UO!$H1233)*$J$1223</f>
        <v>0</v>
      </c>
      <c r="AD1233" s="21">
        <f>+SUMIFS(Resultados_Dic3!Y$3:Y$99980,Resultados_Dic3!$F$3:$F$99980,Produccion_UO!$K1233,Resultados_Dic3!$D$3:$D$99980,Produccion_UO!$K$1494,Resultados_Dic3!$E$3:$E$99980,Produccion_UO!$J1233,Resultados_Dic3!$A$3:$A$99980,Produccion_UO!$H1233)*$J$1223</f>
        <v>0</v>
      </c>
      <c r="AE1233" s="21">
        <f>+SUMIFS(Resultados_Dic3!Z$3:Z$99980,Resultados_Dic3!$F$3:$F$99980,Produccion_UO!$K1233,Resultados_Dic3!$D$3:$D$99980,Produccion_UO!$K$1494,Resultados_Dic3!$E$3:$E$99980,Produccion_UO!$J1233,Resultados_Dic3!$A$3:$A$99980,Produccion_UO!$H1233)*$J$1223</f>
        <v>0</v>
      </c>
      <c r="AF1233" s="21">
        <f>+SUMIFS(Resultados_Dic3!AA$3:AA$99980,Resultados_Dic3!$F$3:$F$99980,Produccion_UO!$K1233,Resultados_Dic3!$D$3:$D$99980,Produccion_UO!$K$1494,Resultados_Dic3!$E$3:$E$99980,Produccion_UO!$J1233,Resultados_Dic3!$A$3:$A$99980,Produccion_UO!$H1233)*$J$1223</f>
        <v>0</v>
      </c>
      <c r="AG1233" s="21">
        <f>+SUMIFS(Resultados_Dic3!AB$3:AB$99980,Resultados_Dic3!$F$3:$F$99980,Produccion_UO!$K1233,Resultados_Dic3!$D$3:$D$99980,Produccion_UO!$K$1494,Resultados_Dic3!$E$3:$E$99980,Produccion_UO!$J1233,Resultados_Dic3!$A$3:$A$99980,Produccion_UO!$H1233)*$J$1223</f>
        <v>0</v>
      </c>
      <c r="AH1233" s="21">
        <f>+SUMIFS(Resultados_Dic3!AC$3:AC$99980,Resultados_Dic3!$F$3:$F$99980,Produccion_UO!$K1233,Resultados_Dic3!$D$3:$D$99980,Produccion_UO!$K$1494,Resultados_Dic3!$E$3:$E$99980,Produccion_UO!$J1233,Resultados_Dic3!$A$3:$A$99980,Produccion_UO!$H1233)*$J$1223</f>
        <v>0</v>
      </c>
      <c r="AI1233" s="21">
        <f>+SUMIFS(Resultados_Dic3!AD$3:AD$99980,Resultados_Dic3!$F$3:$F$99980,Produccion_UO!$K1233,Resultados_Dic3!$D$3:$D$99980,Produccion_UO!$K$1494,Resultados_Dic3!$E$3:$E$99980,Produccion_UO!$J1233,Resultados_Dic3!$A$3:$A$99980,Produccion_UO!$H1233)*$J$1223</f>
        <v>0</v>
      </c>
      <c r="AJ1233" s="21">
        <f>+SUMIFS(Resultados_Dic3!AE$3:AE$99980,Resultados_Dic3!$F$3:$F$99980,Produccion_UO!$K1233,Resultados_Dic3!$D$3:$D$99980,Produccion_UO!$K$1494,Resultados_Dic3!$E$3:$E$99980,Produccion_UO!$J1233,Resultados_Dic3!$A$3:$A$99980,Produccion_UO!$H1233)*$J$1223</f>
        <v>0</v>
      </c>
      <c r="AK1233" s="21">
        <f>+SUMIFS(Resultados_Dic3!AF$3:AF$99980,Resultados_Dic3!$F$3:$F$99980,Produccion_UO!$K1233,Resultados_Dic3!$D$3:$D$99980,Produccion_UO!$K$1494,Resultados_Dic3!$E$3:$E$99980,Produccion_UO!$J1233,Resultados_Dic3!$A$3:$A$99980,Produccion_UO!$H1233)*$J$1223</f>
        <v>0</v>
      </c>
      <c r="AL1233" s="21">
        <f>+SUMIFS(Resultados_Dic3!AG$3:AG$99980,Resultados_Dic3!$F$3:$F$99980,Produccion_UO!$K1233,Resultados_Dic3!$D$3:$D$99980,Produccion_UO!$K$1494,Resultados_Dic3!$E$3:$E$99980,Produccion_UO!$J1233,Resultados_Dic3!$A$3:$A$99980,Produccion_UO!$H1233)*$J$1223</f>
        <v>0</v>
      </c>
      <c r="AM1233" s="21">
        <f>+SUMIFS(Resultados_Dic3!AH$3:AH$99980,Resultados_Dic3!$F$3:$F$99980,Produccion_UO!$K1233,Resultados_Dic3!$D$3:$D$99980,Produccion_UO!$K$1494,Resultados_Dic3!$E$3:$E$99980,Produccion_UO!$J1233,Resultados_Dic3!$A$3:$A$99980,Produccion_UO!$H1233)*$J$1223</f>
        <v>0</v>
      </c>
      <c r="AN1233" s="21">
        <f>+SUMIFS(Resultados_Dic3!AI$3:AI$99980,Resultados_Dic3!$F$3:$F$99980,Produccion_UO!$K1233,Resultados_Dic3!$D$3:$D$99980,Produccion_UO!$K$1494,Resultados_Dic3!$E$3:$E$99980,Produccion_UO!$J1233,Resultados_Dic3!$A$3:$A$99980,Produccion_UO!$H1233)*$J$1223</f>
        <v>0</v>
      </c>
      <c r="AO1233" s="21">
        <f>+SUMIFS(Resultados_Dic3!AJ$3:AJ$99980,Resultados_Dic3!$F$3:$F$99980,Produccion_UO!$K1233,Resultados_Dic3!$D$3:$D$99980,Produccion_UO!$K$1494,Resultados_Dic3!$E$3:$E$99980,Produccion_UO!$J1233,Resultados_Dic3!$A$3:$A$99980,Produccion_UO!$H1233)*$J$1223</f>
        <v>0</v>
      </c>
      <c r="AP1233" s="21">
        <f>+SUMIFS(Resultados_Dic3!AK$3:AK$99980,Resultados_Dic3!$F$3:$F$99980,Produccion_UO!$K1233,Resultados_Dic3!$D$3:$D$99980,Produccion_UO!$K$1494,Resultados_Dic3!$E$3:$E$99980,Produccion_UO!$J1233,Resultados_Dic3!$A$3:$A$99980,Produccion_UO!$H1233)*$J$1223</f>
        <v>0</v>
      </c>
      <c r="AQ1233" s="21">
        <f>+SUMIFS(Resultados_Dic3!AL$3:AL$99980,Resultados_Dic3!$F$3:$F$99980,Produccion_UO!$K1233,Resultados_Dic3!$D$3:$D$99980,Produccion_UO!$K$1494,Resultados_Dic3!$E$3:$E$99980,Produccion_UO!$J1233,Resultados_Dic3!$A$3:$A$99980,Produccion_UO!$H1233)*$J$1223</f>
        <v>0</v>
      </c>
      <c r="AR1233" s="21">
        <f>+SUMIFS(Resultados_Dic3!AM$3:AM$99980,Resultados_Dic3!$F$3:$F$99980,Produccion_UO!$K1233,Resultados_Dic3!$D$3:$D$99980,Produccion_UO!$K$1494,Resultados_Dic3!$E$3:$E$99980,Produccion_UO!$J1233,Resultados_Dic3!$A$3:$A$99980,Produccion_UO!$H1233)*$J$1223</f>
        <v>0</v>
      </c>
    </row>
    <row r="1234" spans="8:44" x14ac:dyDescent="0.25">
      <c r="H1234" s="17" t="str">
        <f t="shared" si="499"/>
        <v>DIC7</v>
      </c>
      <c r="I1234" s="24"/>
      <c r="J1234" s="24" t="s">
        <v>72</v>
      </c>
      <c r="K1234" s="359" t="s">
        <v>466</v>
      </c>
      <c r="L1234" s="316" t="s">
        <v>794</v>
      </c>
      <c r="M1234" s="21">
        <f>+SUMIFS(Resultados_Dic3!H$3:H$99980,Resultados_Dic3!$F$3:$F$99980,Produccion_UO!$K1234,Resultados_Dic3!$D$3:$D$99980,Produccion_UO!$K$1494,Resultados_Dic3!$E$3:$E$99980,Produccion_UO!$J1234,Resultados_Dic3!$A$3:$A$99980,Produccion_UO!$H1234)*$J$1223</f>
        <v>0</v>
      </c>
      <c r="N1234" s="21">
        <f>+SUMIFS(Resultados_Dic3!I$3:I$99980,Resultados_Dic3!$F$3:$F$99980,Produccion_UO!$K1234,Resultados_Dic3!$D$3:$D$99980,Produccion_UO!$K$1494,Resultados_Dic3!$E$3:$E$99980,Produccion_UO!$J1234,Resultados_Dic3!$A$3:$A$99980,Produccion_UO!$H1234)*$J$1223</f>
        <v>0</v>
      </c>
      <c r="O1234" s="21">
        <f>+SUMIFS(Resultados_Dic3!J$3:J$99980,Resultados_Dic3!$F$3:$F$99980,Produccion_UO!$K1234,Resultados_Dic3!$D$3:$D$99980,Produccion_UO!$K$1494,Resultados_Dic3!$E$3:$E$99980,Produccion_UO!$J1234,Resultados_Dic3!$A$3:$A$99980,Produccion_UO!$H1234)*$J$1223</f>
        <v>0</v>
      </c>
      <c r="P1234" s="21">
        <f>+SUMIFS(Resultados_Dic3!K$3:K$99980,Resultados_Dic3!$F$3:$F$99980,Produccion_UO!$K1234,Resultados_Dic3!$D$3:$D$99980,Produccion_UO!$K$1494,Resultados_Dic3!$E$3:$E$99980,Produccion_UO!$J1234,Resultados_Dic3!$A$3:$A$99980,Produccion_UO!$H1234)*$J$1223</f>
        <v>0</v>
      </c>
      <c r="Q1234" s="21">
        <f>+SUMIFS(Resultados_Dic3!L$3:L$99980,Resultados_Dic3!$F$3:$F$99980,Produccion_UO!$K1234,Resultados_Dic3!$D$3:$D$99980,Produccion_UO!$K$1494,Resultados_Dic3!$E$3:$E$99980,Produccion_UO!$J1234,Resultados_Dic3!$A$3:$A$99980,Produccion_UO!$H1234)*$J$1223</f>
        <v>0</v>
      </c>
      <c r="R1234" s="21">
        <f>+SUMIFS(Resultados_Dic3!M$3:M$99980,Resultados_Dic3!$F$3:$F$99980,Produccion_UO!$K1234,Resultados_Dic3!$D$3:$D$99980,Produccion_UO!$K$1494,Resultados_Dic3!$E$3:$E$99980,Produccion_UO!$J1234,Resultados_Dic3!$A$3:$A$99980,Produccion_UO!$H1234)*$J$1223</f>
        <v>0</v>
      </c>
      <c r="S1234" s="21">
        <f>+SUMIFS(Resultados_Dic3!N$3:N$99980,Resultados_Dic3!$F$3:$F$99980,Produccion_UO!$K1234,Resultados_Dic3!$D$3:$D$99980,Produccion_UO!$K$1494,Resultados_Dic3!$E$3:$E$99980,Produccion_UO!$J1234,Resultados_Dic3!$A$3:$A$99980,Produccion_UO!$H1234)*$J$1223</f>
        <v>0</v>
      </c>
      <c r="T1234" s="21">
        <f>+SUMIFS(Resultados_Dic3!O$3:O$99980,Resultados_Dic3!$F$3:$F$99980,Produccion_UO!$K1234,Resultados_Dic3!$D$3:$D$99980,Produccion_UO!$K$1494,Resultados_Dic3!$E$3:$E$99980,Produccion_UO!$J1234,Resultados_Dic3!$A$3:$A$99980,Produccion_UO!$H1234)*$J$1223</f>
        <v>0</v>
      </c>
      <c r="U1234" s="21">
        <f>+SUMIFS(Resultados_Dic3!P$3:P$99980,Resultados_Dic3!$F$3:$F$99980,Produccion_UO!$K1234,Resultados_Dic3!$D$3:$D$99980,Produccion_UO!$K$1494,Resultados_Dic3!$E$3:$E$99980,Produccion_UO!$J1234,Resultados_Dic3!$A$3:$A$99980,Produccion_UO!$H1234)*$J$1223</f>
        <v>0</v>
      </c>
      <c r="V1234" s="21">
        <f>+SUMIFS(Resultados_Dic3!Q$3:Q$99980,Resultados_Dic3!$F$3:$F$99980,Produccion_UO!$K1234,Resultados_Dic3!$D$3:$D$99980,Produccion_UO!$K$1494,Resultados_Dic3!$E$3:$E$99980,Produccion_UO!$J1234,Resultados_Dic3!$A$3:$A$99980,Produccion_UO!$H1234)*$J$1223</f>
        <v>0</v>
      </c>
      <c r="W1234" s="21">
        <f>+SUMIFS(Resultados_Dic3!R$3:R$99980,Resultados_Dic3!$F$3:$F$99980,Produccion_UO!$K1234,Resultados_Dic3!$D$3:$D$99980,Produccion_UO!$K$1494,Resultados_Dic3!$E$3:$E$99980,Produccion_UO!$J1234,Resultados_Dic3!$A$3:$A$99980,Produccion_UO!$H1234)*$J$1223</f>
        <v>0</v>
      </c>
      <c r="X1234" s="21">
        <f>+SUMIFS(Resultados_Dic3!S$3:S$99980,Resultados_Dic3!$F$3:$F$99980,Produccion_UO!$K1234,Resultados_Dic3!$D$3:$D$99980,Produccion_UO!$K$1494,Resultados_Dic3!$E$3:$E$99980,Produccion_UO!$J1234,Resultados_Dic3!$A$3:$A$99980,Produccion_UO!$H1234)*$J$1223</f>
        <v>0</v>
      </c>
      <c r="Y1234" s="21">
        <f>+SUMIFS(Resultados_Dic3!T$3:T$99980,Resultados_Dic3!$F$3:$F$99980,Produccion_UO!$K1234,Resultados_Dic3!$D$3:$D$99980,Produccion_UO!$K$1494,Resultados_Dic3!$E$3:$E$99980,Produccion_UO!$J1234,Resultados_Dic3!$A$3:$A$99980,Produccion_UO!$H1234)*$J$1223</f>
        <v>0</v>
      </c>
      <c r="Z1234" s="21">
        <f>+SUMIFS(Resultados_Dic3!U$3:U$99980,Resultados_Dic3!$F$3:$F$99980,Produccion_UO!$K1234,Resultados_Dic3!$D$3:$D$99980,Produccion_UO!$K$1494,Resultados_Dic3!$E$3:$E$99980,Produccion_UO!$J1234,Resultados_Dic3!$A$3:$A$99980,Produccion_UO!$H1234)*$J$1223</f>
        <v>0</v>
      </c>
      <c r="AA1234" s="21">
        <f>+SUMIFS(Resultados_Dic3!V$3:V$99980,Resultados_Dic3!$F$3:$F$99980,Produccion_UO!$K1234,Resultados_Dic3!$D$3:$D$99980,Produccion_UO!$K$1494,Resultados_Dic3!$E$3:$E$99980,Produccion_UO!$J1234,Resultados_Dic3!$A$3:$A$99980,Produccion_UO!$H1234)*$J$1223</f>
        <v>0</v>
      </c>
      <c r="AB1234" s="21">
        <f>+SUMIFS(Resultados_Dic3!W$3:W$99980,Resultados_Dic3!$F$3:$F$99980,Produccion_UO!$K1234,Resultados_Dic3!$D$3:$D$99980,Produccion_UO!$K$1494,Resultados_Dic3!$E$3:$E$99980,Produccion_UO!$J1234,Resultados_Dic3!$A$3:$A$99980,Produccion_UO!$H1234)*$J$1223</f>
        <v>0</v>
      </c>
      <c r="AC1234" s="21">
        <f>+SUMIFS(Resultados_Dic3!X$3:X$99980,Resultados_Dic3!$F$3:$F$99980,Produccion_UO!$K1234,Resultados_Dic3!$D$3:$D$99980,Produccion_UO!$K$1494,Resultados_Dic3!$E$3:$E$99980,Produccion_UO!$J1234,Resultados_Dic3!$A$3:$A$99980,Produccion_UO!$H1234)*$J$1223</f>
        <v>0</v>
      </c>
      <c r="AD1234" s="21">
        <f>+SUMIFS(Resultados_Dic3!Y$3:Y$99980,Resultados_Dic3!$F$3:$F$99980,Produccion_UO!$K1234,Resultados_Dic3!$D$3:$D$99980,Produccion_UO!$K$1494,Resultados_Dic3!$E$3:$E$99980,Produccion_UO!$J1234,Resultados_Dic3!$A$3:$A$99980,Produccion_UO!$H1234)*$J$1223</f>
        <v>0</v>
      </c>
      <c r="AE1234" s="21">
        <f>+SUMIFS(Resultados_Dic3!Z$3:Z$99980,Resultados_Dic3!$F$3:$F$99980,Produccion_UO!$K1234,Resultados_Dic3!$D$3:$D$99980,Produccion_UO!$K$1494,Resultados_Dic3!$E$3:$E$99980,Produccion_UO!$J1234,Resultados_Dic3!$A$3:$A$99980,Produccion_UO!$H1234)*$J$1223</f>
        <v>0</v>
      </c>
      <c r="AF1234" s="21">
        <f>+SUMIFS(Resultados_Dic3!AA$3:AA$99980,Resultados_Dic3!$F$3:$F$99980,Produccion_UO!$K1234,Resultados_Dic3!$D$3:$D$99980,Produccion_UO!$K$1494,Resultados_Dic3!$E$3:$E$99980,Produccion_UO!$J1234,Resultados_Dic3!$A$3:$A$99980,Produccion_UO!$H1234)*$J$1223</f>
        <v>0</v>
      </c>
      <c r="AG1234" s="21">
        <f>+SUMIFS(Resultados_Dic3!AB$3:AB$99980,Resultados_Dic3!$F$3:$F$99980,Produccion_UO!$K1234,Resultados_Dic3!$D$3:$D$99980,Produccion_UO!$K$1494,Resultados_Dic3!$E$3:$E$99980,Produccion_UO!$J1234,Resultados_Dic3!$A$3:$A$99980,Produccion_UO!$H1234)*$J$1223</f>
        <v>0</v>
      </c>
      <c r="AH1234" s="21">
        <f>+SUMIFS(Resultados_Dic3!AC$3:AC$99980,Resultados_Dic3!$F$3:$F$99980,Produccion_UO!$K1234,Resultados_Dic3!$D$3:$D$99980,Produccion_UO!$K$1494,Resultados_Dic3!$E$3:$E$99980,Produccion_UO!$J1234,Resultados_Dic3!$A$3:$A$99980,Produccion_UO!$H1234)*$J$1223</f>
        <v>0</v>
      </c>
      <c r="AI1234" s="21">
        <f>+SUMIFS(Resultados_Dic3!AD$3:AD$99980,Resultados_Dic3!$F$3:$F$99980,Produccion_UO!$K1234,Resultados_Dic3!$D$3:$D$99980,Produccion_UO!$K$1494,Resultados_Dic3!$E$3:$E$99980,Produccion_UO!$J1234,Resultados_Dic3!$A$3:$A$99980,Produccion_UO!$H1234)*$J$1223</f>
        <v>0</v>
      </c>
      <c r="AJ1234" s="21">
        <f>+SUMIFS(Resultados_Dic3!AE$3:AE$99980,Resultados_Dic3!$F$3:$F$99980,Produccion_UO!$K1234,Resultados_Dic3!$D$3:$D$99980,Produccion_UO!$K$1494,Resultados_Dic3!$E$3:$E$99980,Produccion_UO!$J1234,Resultados_Dic3!$A$3:$A$99980,Produccion_UO!$H1234)*$J$1223</f>
        <v>0</v>
      </c>
      <c r="AK1234" s="21">
        <f>+SUMIFS(Resultados_Dic3!AF$3:AF$99980,Resultados_Dic3!$F$3:$F$99980,Produccion_UO!$K1234,Resultados_Dic3!$D$3:$D$99980,Produccion_UO!$K$1494,Resultados_Dic3!$E$3:$E$99980,Produccion_UO!$J1234,Resultados_Dic3!$A$3:$A$99980,Produccion_UO!$H1234)*$J$1223</f>
        <v>0</v>
      </c>
      <c r="AL1234" s="21">
        <f>+SUMIFS(Resultados_Dic3!AG$3:AG$99980,Resultados_Dic3!$F$3:$F$99980,Produccion_UO!$K1234,Resultados_Dic3!$D$3:$D$99980,Produccion_UO!$K$1494,Resultados_Dic3!$E$3:$E$99980,Produccion_UO!$J1234,Resultados_Dic3!$A$3:$A$99980,Produccion_UO!$H1234)*$J$1223</f>
        <v>0</v>
      </c>
      <c r="AM1234" s="21">
        <f>+SUMIFS(Resultados_Dic3!AH$3:AH$99980,Resultados_Dic3!$F$3:$F$99980,Produccion_UO!$K1234,Resultados_Dic3!$D$3:$D$99980,Produccion_UO!$K$1494,Resultados_Dic3!$E$3:$E$99980,Produccion_UO!$J1234,Resultados_Dic3!$A$3:$A$99980,Produccion_UO!$H1234)*$J$1223</f>
        <v>0</v>
      </c>
      <c r="AN1234" s="21">
        <f>+SUMIFS(Resultados_Dic3!AI$3:AI$99980,Resultados_Dic3!$F$3:$F$99980,Produccion_UO!$K1234,Resultados_Dic3!$D$3:$D$99980,Produccion_UO!$K$1494,Resultados_Dic3!$E$3:$E$99980,Produccion_UO!$J1234,Resultados_Dic3!$A$3:$A$99980,Produccion_UO!$H1234)*$J$1223</f>
        <v>0</v>
      </c>
      <c r="AO1234" s="21">
        <f>+SUMIFS(Resultados_Dic3!AJ$3:AJ$99980,Resultados_Dic3!$F$3:$F$99980,Produccion_UO!$K1234,Resultados_Dic3!$D$3:$D$99980,Produccion_UO!$K$1494,Resultados_Dic3!$E$3:$E$99980,Produccion_UO!$J1234,Resultados_Dic3!$A$3:$A$99980,Produccion_UO!$H1234)*$J$1223</f>
        <v>0</v>
      </c>
      <c r="AP1234" s="21">
        <f>+SUMIFS(Resultados_Dic3!AK$3:AK$99980,Resultados_Dic3!$F$3:$F$99980,Produccion_UO!$K1234,Resultados_Dic3!$D$3:$D$99980,Produccion_UO!$K$1494,Resultados_Dic3!$E$3:$E$99980,Produccion_UO!$J1234,Resultados_Dic3!$A$3:$A$99980,Produccion_UO!$H1234)*$J$1223</f>
        <v>0</v>
      </c>
      <c r="AQ1234" s="21">
        <f>+SUMIFS(Resultados_Dic3!AL$3:AL$99980,Resultados_Dic3!$F$3:$F$99980,Produccion_UO!$K1234,Resultados_Dic3!$D$3:$D$99980,Produccion_UO!$K$1494,Resultados_Dic3!$E$3:$E$99980,Produccion_UO!$J1234,Resultados_Dic3!$A$3:$A$99980,Produccion_UO!$H1234)*$J$1223</f>
        <v>0</v>
      </c>
      <c r="AR1234" s="21">
        <f>+SUMIFS(Resultados_Dic3!AM$3:AM$99980,Resultados_Dic3!$F$3:$F$99980,Produccion_UO!$K1234,Resultados_Dic3!$D$3:$D$99980,Produccion_UO!$K$1494,Resultados_Dic3!$E$3:$E$99980,Produccion_UO!$J1234,Resultados_Dic3!$A$3:$A$99980,Produccion_UO!$H1234)*$J$1223</f>
        <v>0</v>
      </c>
    </row>
    <row r="1235" spans="8:44" x14ac:dyDescent="0.25">
      <c r="H1235" s="17" t="str">
        <f t="shared" si="499"/>
        <v>DIC7</v>
      </c>
      <c r="I1235" s="24"/>
      <c r="J1235" s="24" t="s">
        <v>72</v>
      </c>
      <c r="K1235" s="359" t="s">
        <v>286</v>
      </c>
      <c r="L1235" s="230" t="s">
        <v>832</v>
      </c>
      <c r="M1235" s="21">
        <f>+SUMIFS(Resultados_Dic3!H$3:H$99980,Resultados_Dic3!$F$3:$F$99980,Produccion_UO!$K1235,Resultados_Dic3!$D$3:$D$99980,Produccion_UO!$K$1494,Resultados_Dic3!$E$3:$E$99980,Produccion_UO!$J1235,Resultados_Dic3!$A$3:$A$99980,Produccion_UO!$H1235)*$J$1223</f>
        <v>0</v>
      </c>
      <c r="N1235" s="21">
        <f>+SUMIFS(Resultados_Dic3!I$3:I$99980,Resultados_Dic3!$F$3:$F$99980,Produccion_UO!$K1235,Resultados_Dic3!$D$3:$D$99980,Produccion_UO!$K$1494,Resultados_Dic3!$E$3:$E$99980,Produccion_UO!$J1235,Resultados_Dic3!$A$3:$A$99980,Produccion_UO!$H1235)*$J$1223</f>
        <v>0</v>
      </c>
      <c r="O1235" s="21">
        <f>+SUMIFS(Resultados_Dic3!J$3:J$99980,Resultados_Dic3!$F$3:$F$99980,Produccion_UO!$K1235,Resultados_Dic3!$D$3:$D$99980,Produccion_UO!$K$1494,Resultados_Dic3!$E$3:$E$99980,Produccion_UO!$J1235,Resultados_Dic3!$A$3:$A$99980,Produccion_UO!$H1235)*$J$1223</f>
        <v>0</v>
      </c>
      <c r="P1235" s="21">
        <f>+SUMIFS(Resultados_Dic3!K$3:K$99980,Resultados_Dic3!$F$3:$F$99980,Produccion_UO!$K1235,Resultados_Dic3!$D$3:$D$99980,Produccion_UO!$K$1494,Resultados_Dic3!$E$3:$E$99980,Produccion_UO!$J1235,Resultados_Dic3!$A$3:$A$99980,Produccion_UO!$H1235)*$J$1223</f>
        <v>0</v>
      </c>
      <c r="Q1235" s="21">
        <f>+SUMIFS(Resultados_Dic3!L$3:L$99980,Resultados_Dic3!$F$3:$F$99980,Produccion_UO!$K1235,Resultados_Dic3!$D$3:$D$99980,Produccion_UO!$K$1494,Resultados_Dic3!$E$3:$E$99980,Produccion_UO!$J1235,Resultados_Dic3!$A$3:$A$99980,Produccion_UO!$H1235)*$J$1223</f>
        <v>0</v>
      </c>
      <c r="R1235" s="21">
        <f>+SUMIFS(Resultados_Dic3!M$3:M$99980,Resultados_Dic3!$F$3:$F$99980,Produccion_UO!$K1235,Resultados_Dic3!$D$3:$D$99980,Produccion_UO!$K$1494,Resultados_Dic3!$E$3:$E$99980,Produccion_UO!$J1235,Resultados_Dic3!$A$3:$A$99980,Produccion_UO!$H1235)*$J$1223</f>
        <v>0</v>
      </c>
      <c r="S1235" s="21">
        <f>+SUMIFS(Resultados_Dic3!N$3:N$99980,Resultados_Dic3!$F$3:$F$99980,Produccion_UO!$K1235,Resultados_Dic3!$D$3:$D$99980,Produccion_UO!$K$1494,Resultados_Dic3!$E$3:$E$99980,Produccion_UO!$J1235,Resultados_Dic3!$A$3:$A$99980,Produccion_UO!$H1235)*$J$1223</f>
        <v>0</v>
      </c>
      <c r="T1235" s="21">
        <f>+SUMIFS(Resultados_Dic3!O$3:O$99980,Resultados_Dic3!$F$3:$F$99980,Produccion_UO!$K1235,Resultados_Dic3!$D$3:$D$99980,Produccion_UO!$K$1494,Resultados_Dic3!$E$3:$E$99980,Produccion_UO!$J1235,Resultados_Dic3!$A$3:$A$99980,Produccion_UO!$H1235)*$J$1223</f>
        <v>0</v>
      </c>
      <c r="U1235" s="21">
        <f>+SUMIFS(Resultados_Dic3!P$3:P$99980,Resultados_Dic3!$F$3:$F$99980,Produccion_UO!$K1235,Resultados_Dic3!$D$3:$D$99980,Produccion_UO!$K$1494,Resultados_Dic3!$E$3:$E$99980,Produccion_UO!$J1235,Resultados_Dic3!$A$3:$A$99980,Produccion_UO!$H1235)*$J$1223</f>
        <v>0</v>
      </c>
      <c r="V1235" s="21">
        <f>+SUMIFS(Resultados_Dic3!Q$3:Q$99980,Resultados_Dic3!$F$3:$F$99980,Produccion_UO!$K1235,Resultados_Dic3!$D$3:$D$99980,Produccion_UO!$K$1494,Resultados_Dic3!$E$3:$E$99980,Produccion_UO!$J1235,Resultados_Dic3!$A$3:$A$99980,Produccion_UO!$H1235)*$J$1223</f>
        <v>0</v>
      </c>
      <c r="W1235" s="21">
        <f>+SUMIFS(Resultados_Dic3!R$3:R$99980,Resultados_Dic3!$F$3:$F$99980,Produccion_UO!$K1235,Resultados_Dic3!$D$3:$D$99980,Produccion_UO!$K$1494,Resultados_Dic3!$E$3:$E$99980,Produccion_UO!$J1235,Resultados_Dic3!$A$3:$A$99980,Produccion_UO!$H1235)*$J$1223</f>
        <v>0</v>
      </c>
      <c r="X1235" s="21">
        <f>+SUMIFS(Resultados_Dic3!S$3:S$99980,Resultados_Dic3!$F$3:$F$99980,Produccion_UO!$K1235,Resultados_Dic3!$D$3:$D$99980,Produccion_UO!$K$1494,Resultados_Dic3!$E$3:$E$99980,Produccion_UO!$J1235,Resultados_Dic3!$A$3:$A$99980,Produccion_UO!$H1235)*$J$1223</f>
        <v>0</v>
      </c>
      <c r="Y1235" s="21">
        <f>+SUMIFS(Resultados_Dic3!T$3:T$99980,Resultados_Dic3!$F$3:$F$99980,Produccion_UO!$K1235,Resultados_Dic3!$D$3:$D$99980,Produccion_UO!$K$1494,Resultados_Dic3!$E$3:$E$99980,Produccion_UO!$J1235,Resultados_Dic3!$A$3:$A$99980,Produccion_UO!$H1235)*$J$1223</f>
        <v>0</v>
      </c>
      <c r="Z1235" s="21">
        <f>+SUMIFS(Resultados_Dic3!U$3:U$99980,Resultados_Dic3!$F$3:$F$99980,Produccion_UO!$K1235,Resultados_Dic3!$D$3:$D$99980,Produccion_UO!$K$1494,Resultados_Dic3!$E$3:$E$99980,Produccion_UO!$J1235,Resultados_Dic3!$A$3:$A$99980,Produccion_UO!$H1235)*$J$1223</f>
        <v>0</v>
      </c>
      <c r="AA1235" s="21">
        <f>+SUMIFS(Resultados_Dic3!V$3:V$99980,Resultados_Dic3!$F$3:$F$99980,Produccion_UO!$K1235,Resultados_Dic3!$D$3:$D$99980,Produccion_UO!$K$1494,Resultados_Dic3!$E$3:$E$99980,Produccion_UO!$J1235,Resultados_Dic3!$A$3:$A$99980,Produccion_UO!$H1235)*$J$1223</f>
        <v>0</v>
      </c>
      <c r="AB1235" s="21">
        <f>+SUMIFS(Resultados_Dic3!W$3:W$99980,Resultados_Dic3!$F$3:$F$99980,Produccion_UO!$K1235,Resultados_Dic3!$D$3:$D$99980,Produccion_UO!$K$1494,Resultados_Dic3!$E$3:$E$99980,Produccion_UO!$J1235,Resultados_Dic3!$A$3:$A$99980,Produccion_UO!$H1235)*$J$1223</f>
        <v>0</v>
      </c>
      <c r="AC1235" s="21">
        <f>+SUMIFS(Resultados_Dic3!X$3:X$99980,Resultados_Dic3!$F$3:$F$99980,Produccion_UO!$K1235,Resultados_Dic3!$D$3:$D$99980,Produccion_UO!$K$1494,Resultados_Dic3!$E$3:$E$99980,Produccion_UO!$J1235,Resultados_Dic3!$A$3:$A$99980,Produccion_UO!$H1235)*$J$1223</f>
        <v>0</v>
      </c>
      <c r="AD1235" s="21">
        <f>+SUMIFS(Resultados_Dic3!Y$3:Y$99980,Resultados_Dic3!$F$3:$F$99980,Produccion_UO!$K1235,Resultados_Dic3!$D$3:$D$99980,Produccion_UO!$K$1494,Resultados_Dic3!$E$3:$E$99980,Produccion_UO!$J1235,Resultados_Dic3!$A$3:$A$99980,Produccion_UO!$H1235)*$J$1223</f>
        <v>0</v>
      </c>
      <c r="AE1235" s="21">
        <f>+SUMIFS(Resultados_Dic3!Z$3:Z$99980,Resultados_Dic3!$F$3:$F$99980,Produccion_UO!$K1235,Resultados_Dic3!$D$3:$D$99980,Produccion_UO!$K$1494,Resultados_Dic3!$E$3:$E$99980,Produccion_UO!$J1235,Resultados_Dic3!$A$3:$A$99980,Produccion_UO!$H1235)*$J$1223</f>
        <v>0</v>
      </c>
      <c r="AF1235" s="21">
        <f>+SUMIFS(Resultados_Dic3!AA$3:AA$99980,Resultados_Dic3!$F$3:$F$99980,Produccion_UO!$K1235,Resultados_Dic3!$D$3:$D$99980,Produccion_UO!$K$1494,Resultados_Dic3!$E$3:$E$99980,Produccion_UO!$J1235,Resultados_Dic3!$A$3:$A$99980,Produccion_UO!$H1235)*$J$1223</f>
        <v>0</v>
      </c>
      <c r="AG1235" s="21">
        <f>+SUMIFS(Resultados_Dic3!AB$3:AB$99980,Resultados_Dic3!$F$3:$F$99980,Produccion_UO!$K1235,Resultados_Dic3!$D$3:$D$99980,Produccion_UO!$K$1494,Resultados_Dic3!$E$3:$E$99980,Produccion_UO!$J1235,Resultados_Dic3!$A$3:$A$99980,Produccion_UO!$H1235)*$J$1223</f>
        <v>0</v>
      </c>
      <c r="AH1235" s="21">
        <f>+SUMIFS(Resultados_Dic3!AC$3:AC$99980,Resultados_Dic3!$F$3:$F$99980,Produccion_UO!$K1235,Resultados_Dic3!$D$3:$D$99980,Produccion_UO!$K$1494,Resultados_Dic3!$E$3:$E$99980,Produccion_UO!$J1235,Resultados_Dic3!$A$3:$A$99980,Produccion_UO!$H1235)*$J$1223</f>
        <v>0</v>
      </c>
      <c r="AI1235" s="21">
        <f>+SUMIFS(Resultados_Dic3!AD$3:AD$99980,Resultados_Dic3!$F$3:$F$99980,Produccion_UO!$K1235,Resultados_Dic3!$D$3:$D$99980,Produccion_UO!$K$1494,Resultados_Dic3!$E$3:$E$99980,Produccion_UO!$J1235,Resultados_Dic3!$A$3:$A$99980,Produccion_UO!$H1235)*$J$1223</f>
        <v>0</v>
      </c>
      <c r="AJ1235" s="21">
        <f>+SUMIFS(Resultados_Dic3!AE$3:AE$99980,Resultados_Dic3!$F$3:$F$99980,Produccion_UO!$K1235,Resultados_Dic3!$D$3:$D$99980,Produccion_UO!$K$1494,Resultados_Dic3!$E$3:$E$99980,Produccion_UO!$J1235,Resultados_Dic3!$A$3:$A$99980,Produccion_UO!$H1235)*$J$1223</f>
        <v>0</v>
      </c>
      <c r="AK1235" s="21">
        <f>+SUMIFS(Resultados_Dic3!AF$3:AF$99980,Resultados_Dic3!$F$3:$F$99980,Produccion_UO!$K1235,Resultados_Dic3!$D$3:$D$99980,Produccion_UO!$K$1494,Resultados_Dic3!$E$3:$E$99980,Produccion_UO!$J1235,Resultados_Dic3!$A$3:$A$99980,Produccion_UO!$H1235)*$J$1223</f>
        <v>0</v>
      </c>
      <c r="AL1235" s="21">
        <f>+SUMIFS(Resultados_Dic3!AG$3:AG$99980,Resultados_Dic3!$F$3:$F$99980,Produccion_UO!$K1235,Resultados_Dic3!$D$3:$D$99980,Produccion_UO!$K$1494,Resultados_Dic3!$E$3:$E$99980,Produccion_UO!$J1235,Resultados_Dic3!$A$3:$A$99980,Produccion_UO!$H1235)*$J$1223</f>
        <v>0</v>
      </c>
      <c r="AM1235" s="21">
        <f>+SUMIFS(Resultados_Dic3!AH$3:AH$99980,Resultados_Dic3!$F$3:$F$99980,Produccion_UO!$K1235,Resultados_Dic3!$D$3:$D$99980,Produccion_UO!$K$1494,Resultados_Dic3!$E$3:$E$99980,Produccion_UO!$J1235,Resultados_Dic3!$A$3:$A$99980,Produccion_UO!$H1235)*$J$1223</f>
        <v>0</v>
      </c>
      <c r="AN1235" s="21">
        <f>+SUMIFS(Resultados_Dic3!AI$3:AI$99980,Resultados_Dic3!$F$3:$F$99980,Produccion_UO!$K1235,Resultados_Dic3!$D$3:$D$99980,Produccion_UO!$K$1494,Resultados_Dic3!$E$3:$E$99980,Produccion_UO!$J1235,Resultados_Dic3!$A$3:$A$99980,Produccion_UO!$H1235)*$J$1223</f>
        <v>0</v>
      </c>
      <c r="AO1235" s="21">
        <f>+SUMIFS(Resultados_Dic3!AJ$3:AJ$99980,Resultados_Dic3!$F$3:$F$99980,Produccion_UO!$K1235,Resultados_Dic3!$D$3:$D$99980,Produccion_UO!$K$1494,Resultados_Dic3!$E$3:$E$99980,Produccion_UO!$J1235,Resultados_Dic3!$A$3:$A$99980,Produccion_UO!$H1235)*$J$1223</f>
        <v>0</v>
      </c>
      <c r="AP1235" s="21">
        <f>+SUMIFS(Resultados_Dic3!AK$3:AK$99980,Resultados_Dic3!$F$3:$F$99980,Produccion_UO!$K1235,Resultados_Dic3!$D$3:$D$99980,Produccion_UO!$K$1494,Resultados_Dic3!$E$3:$E$99980,Produccion_UO!$J1235,Resultados_Dic3!$A$3:$A$99980,Produccion_UO!$H1235)*$J$1223</f>
        <v>0</v>
      </c>
      <c r="AQ1235" s="21">
        <f>+SUMIFS(Resultados_Dic3!AL$3:AL$99980,Resultados_Dic3!$F$3:$F$99980,Produccion_UO!$K1235,Resultados_Dic3!$D$3:$D$99980,Produccion_UO!$K$1494,Resultados_Dic3!$E$3:$E$99980,Produccion_UO!$J1235,Resultados_Dic3!$A$3:$A$99980,Produccion_UO!$H1235)*$J$1223</f>
        <v>0</v>
      </c>
      <c r="AR1235" s="21">
        <f>+SUMIFS(Resultados_Dic3!AM$3:AM$99980,Resultados_Dic3!$F$3:$F$99980,Produccion_UO!$K1235,Resultados_Dic3!$D$3:$D$99980,Produccion_UO!$K$1494,Resultados_Dic3!$E$3:$E$99980,Produccion_UO!$J1235,Resultados_Dic3!$A$3:$A$99980,Produccion_UO!$H1235)*$J$1223</f>
        <v>0</v>
      </c>
    </row>
    <row r="1236" spans="8:44" x14ac:dyDescent="0.25">
      <c r="H1236" s="17" t="str">
        <f t="shared" si="499"/>
        <v>DIC7</v>
      </c>
      <c r="I1236" s="24"/>
      <c r="J1236" s="24"/>
      <c r="K1236" s="342"/>
      <c r="L1236" s="302" t="s">
        <v>861</v>
      </c>
      <c r="M1236" s="344">
        <f>+M1231+M1235</f>
        <v>0.72675796819485805</v>
      </c>
      <c r="N1236" s="344">
        <f t="shared" ref="N1236:AR1236" si="503">+N1231+N1235</f>
        <v>0.58728001537639796</v>
      </c>
      <c r="O1236" s="344">
        <f t="shared" si="503"/>
        <v>0.45980812676562499</v>
      </c>
      <c r="P1236" s="344">
        <f t="shared" si="503"/>
        <v>0.536969701929635</v>
      </c>
      <c r="Q1236" s="344">
        <f t="shared" si="503"/>
        <v>0.51181454520625302</v>
      </c>
      <c r="R1236" s="344">
        <f t="shared" si="503"/>
        <v>0</v>
      </c>
      <c r="S1236" s="344">
        <f t="shared" si="503"/>
        <v>0</v>
      </c>
      <c r="T1236" s="344">
        <f t="shared" si="503"/>
        <v>0</v>
      </c>
      <c r="U1236" s="344">
        <f t="shared" si="503"/>
        <v>0</v>
      </c>
      <c r="V1236" s="344">
        <f t="shared" si="503"/>
        <v>0</v>
      </c>
      <c r="W1236" s="344">
        <f t="shared" si="503"/>
        <v>0</v>
      </c>
      <c r="X1236" s="344">
        <f t="shared" si="503"/>
        <v>0</v>
      </c>
      <c r="Y1236" s="344">
        <f t="shared" si="503"/>
        <v>0</v>
      </c>
      <c r="Z1236" s="344">
        <f t="shared" si="503"/>
        <v>0</v>
      </c>
      <c r="AA1236" s="344">
        <f t="shared" si="503"/>
        <v>0</v>
      </c>
      <c r="AB1236" s="344">
        <f t="shared" si="503"/>
        <v>0</v>
      </c>
      <c r="AC1236" s="344">
        <f t="shared" si="503"/>
        <v>0</v>
      </c>
      <c r="AD1236" s="344">
        <f t="shared" si="503"/>
        <v>0</v>
      </c>
      <c r="AE1236" s="344">
        <f t="shared" si="503"/>
        <v>0</v>
      </c>
      <c r="AF1236" s="344">
        <f t="shared" si="503"/>
        <v>0</v>
      </c>
      <c r="AG1236" s="344">
        <f t="shared" si="503"/>
        <v>0</v>
      </c>
      <c r="AH1236" s="344">
        <f t="shared" si="503"/>
        <v>0</v>
      </c>
      <c r="AI1236" s="344">
        <f t="shared" si="503"/>
        <v>0</v>
      </c>
      <c r="AJ1236" s="344">
        <f t="shared" si="503"/>
        <v>0</v>
      </c>
      <c r="AK1236" s="344">
        <f t="shared" si="503"/>
        <v>0</v>
      </c>
      <c r="AL1236" s="344">
        <f t="shared" si="503"/>
        <v>0</v>
      </c>
      <c r="AM1236" s="344">
        <f t="shared" si="503"/>
        <v>0</v>
      </c>
      <c r="AN1236" s="344">
        <f t="shared" si="503"/>
        <v>0</v>
      </c>
      <c r="AO1236" s="344">
        <f t="shared" si="503"/>
        <v>0</v>
      </c>
      <c r="AP1236" s="344">
        <f t="shared" si="503"/>
        <v>0</v>
      </c>
      <c r="AQ1236" s="344">
        <f t="shared" si="503"/>
        <v>0</v>
      </c>
      <c r="AR1236" s="344">
        <f t="shared" si="503"/>
        <v>0</v>
      </c>
    </row>
    <row r="1237" spans="8:44" x14ac:dyDescent="0.25">
      <c r="H1237" s="17" t="str">
        <f t="shared" si="499"/>
        <v>DIC7</v>
      </c>
      <c r="I1237" s="24"/>
      <c r="J1237" s="24"/>
      <c r="K1237" s="359"/>
      <c r="L1237" s="230" t="s">
        <v>831</v>
      </c>
      <c r="M1237" s="21">
        <f>+SUM(M1238:M1240)</f>
        <v>0.138836470444231</v>
      </c>
      <c r="N1237" s="21">
        <f t="shared" ref="N1237:AR1237" si="504">+SUM(N1238:N1240)</f>
        <v>0.11219124944693</v>
      </c>
      <c r="O1237" s="21">
        <f t="shared" si="504"/>
        <v>8.7839611253628297E-2</v>
      </c>
      <c r="P1237" s="21">
        <f t="shared" si="504"/>
        <v>0.102580200581183</v>
      </c>
      <c r="Q1237" s="21">
        <f t="shared" si="504"/>
        <v>9.7774676148309606E-2</v>
      </c>
      <c r="R1237" s="21">
        <f t="shared" si="504"/>
        <v>0</v>
      </c>
      <c r="S1237" s="21">
        <f t="shared" si="504"/>
        <v>0</v>
      </c>
      <c r="T1237" s="21">
        <f t="shared" si="504"/>
        <v>0</v>
      </c>
      <c r="U1237" s="21">
        <f t="shared" si="504"/>
        <v>0</v>
      </c>
      <c r="V1237" s="21">
        <f t="shared" si="504"/>
        <v>0</v>
      </c>
      <c r="W1237" s="21">
        <f t="shared" si="504"/>
        <v>0</v>
      </c>
      <c r="X1237" s="21">
        <f t="shared" si="504"/>
        <v>0</v>
      </c>
      <c r="Y1237" s="21">
        <f t="shared" si="504"/>
        <v>0</v>
      </c>
      <c r="Z1237" s="21">
        <f t="shared" si="504"/>
        <v>0</v>
      </c>
      <c r="AA1237" s="21">
        <f t="shared" si="504"/>
        <v>0</v>
      </c>
      <c r="AB1237" s="21">
        <f t="shared" si="504"/>
        <v>0</v>
      </c>
      <c r="AC1237" s="21">
        <f t="shared" si="504"/>
        <v>0</v>
      </c>
      <c r="AD1237" s="21">
        <f t="shared" si="504"/>
        <v>0</v>
      </c>
      <c r="AE1237" s="21">
        <f t="shared" si="504"/>
        <v>0</v>
      </c>
      <c r="AF1237" s="21">
        <f t="shared" si="504"/>
        <v>0</v>
      </c>
      <c r="AG1237" s="21">
        <f t="shared" si="504"/>
        <v>0</v>
      </c>
      <c r="AH1237" s="21">
        <f t="shared" si="504"/>
        <v>0</v>
      </c>
      <c r="AI1237" s="21">
        <f t="shared" si="504"/>
        <v>0</v>
      </c>
      <c r="AJ1237" s="21">
        <f t="shared" si="504"/>
        <v>0</v>
      </c>
      <c r="AK1237" s="21">
        <f t="shared" si="504"/>
        <v>0</v>
      </c>
      <c r="AL1237" s="21">
        <f t="shared" si="504"/>
        <v>0</v>
      </c>
      <c r="AM1237" s="21">
        <f t="shared" si="504"/>
        <v>0</v>
      </c>
      <c r="AN1237" s="21">
        <f t="shared" si="504"/>
        <v>0</v>
      </c>
      <c r="AO1237" s="21">
        <f t="shared" si="504"/>
        <v>0</v>
      </c>
      <c r="AP1237" s="21">
        <f t="shared" si="504"/>
        <v>0</v>
      </c>
      <c r="AQ1237" s="21">
        <f t="shared" si="504"/>
        <v>0</v>
      </c>
      <c r="AR1237" s="21">
        <f t="shared" si="504"/>
        <v>0</v>
      </c>
    </row>
    <row r="1238" spans="8:44" x14ac:dyDescent="0.25">
      <c r="H1238" s="17" t="str">
        <f t="shared" si="499"/>
        <v>DIC7</v>
      </c>
      <c r="I1238" s="24"/>
      <c r="J1238" s="24" t="s">
        <v>78</v>
      </c>
      <c r="K1238" s="359" t="s">
        <v>201</v>
      </c>
      <c r="L1238" s="316" t="s">
        <v>750</v>
      </c>
      <c r="M1238" s="21">
        <f>+SUMIFS(Resultados_Dic3!H$3:H$99980,Resultados_Dic3!$F$3:$F$99980,Produccion_UO!$K1238,Resultados_Dic3!$D$3:$D$99980,Produccion_UO!$K$1494,Resultados_Dic3!$E$3:$E$99980,Produccion_UO!$J1238,Resultados_Dic3!$A$3:$A$99980,Produccion_UO!$H1238)*$J$1223</f>
        <v>0.138836470444231</v>
      </c>
      <c r="N1238" s="21">
        <f>+SUMIFS(Resultados_Dic3!I$3:I$99980,Resultados_Dic3!$F$3:$F$99980,Produccion_UO!$K1238,Resultados_Dic3!$D$3:$D$99980,Produccion_UO!$K$1494,Resultados_Dic3!$E$3:$E$99980,Produccion_UO!$J1238,Resultados_Dic3!$A$3:$A$99980,Produccion_UO!$H1238)*$J$1223</f>
        <v>0.11219124944693</v>
      </c>
      <c r="O1238" s="21">
        <f>+SUMIFS(Resultados_Dic3!J$3:J$99980,Resultados_Dic3!$F$3:$F$99980,Produccion_UO!$K1238,Resultados_Dic3!$D$3:$D$99980,Produccion_UO!$K$1494,Resultados_Dic3!$E$3:$E$99980,Produccion_UO!$J1238,Resultados_Dic3!$A$3:$A$99980,Produccion_UO!$H1238)*$J$1223</f>
        <v>8.7839611253628297E-2</v>
      </c>
      <c r="P1238" s="21">
        <f>+SUMIFS(Resultados_Dic3!K$3:K$99980,Resultados_Dic3!$F$3:$F$99980,Produccion_UO!$K1238,Resultados_Dic3!$D$3:$D$99980,Produccion_UO!$K$1494,Resultados_Dic3!$E$3:$E$99980,Produccion_UO!$J1238,Resultados_Dic3!$A$3:$A$99980,Produccion_UO!$H1238)*$J$1223</f>
        <v>0.102580200581183</v>
      </c>
      <c r="Q1238" s="21">
        <f>+SUMIFS(Resultados_Dic3!L$3:L$99980,Resultados_Dic3!$F$3:$F$99980,Produccion_UO!$K1238,Resultados_Dic3!$D$3:$D$99980,Produccion_UO!$K$1494,Resultados_Dic3!$E$3:$E$99980,Produccion_UO!$J1238,Resultados_Dic3!$A$3:$A$99980,Produccion_UO!$H1238)*$J$1223</f>
        <v>9.7774676148309606E-2</v>
      </c>
      <c r="R1238" s="21">
        <f>+SUMIFS(Resultados_Dic3!M$3:M$99980,Resultados_Dic3!$F$3:$F$99980,Produccion_UO!$K1238,Resultados_Dic3!$D$3:$D$99980,Produccion_UO!$K$1494,Resultados_Dic3!$E$3:$E$99980,Produccion_UO!$J1238,Resultados_Dic3!$A$3:$A$99980,Produccion_UO!$H1238)*$J$1223</f>
        <v>0</v>
      </c>
      <c r="S1238" s="21">
        <f>+SUMIFS(Resultados_Dic3!N$3:N$99980,Resultados_Dic3!$F$3:$F$99980,Produccion_UO!$K1238,Resultados_Dic3!$D$3:$D$99980,Produccion_UO!$K$1494,Resultados_Dic3!$E$3:$E$99980,Produccion_UO!$J1238,Resultados_Dic3!$A$3:$A$99980,Produccion_UO!$H1238)*$J$1223</f>
        <v>0</v>
      </c>
      <c r="T1238" s="21">
        <f>+SUMIFS(Resultados_Dic3!O$3:O$99980,Resultados_Dic3!$F$3:$F$99980,Produccion_UO!$K1238,Resultados_Dic3!$D$3:$D$99980,Produccion_UO!$K$1494,Resultados_Dic3!$E$3:$E$99980,Produccion_UO!$J1238,Resultados_Dic3!$A$3:$A$99980,Produccion_UO!$H1238)*$J$1223</f>
        <v>0</v>
      </c>
      <c r="U1238" s="21">
        <f>+SUMIFS(Resultados_Dic3!P$3:P$99980,Resultados_Dic3!$F$3:$F$99980,Produccion_UO!$K1238,Resultados_Dic3!$D$3:$D$99980,Produccion_UO!$K$1494,Resultados_Dic3!$E$3:$E$99980,Produccion_UO!$J1238,Resultados_Dic3!$A$3:$A$99980,Produccion_UO!$H1238)*$J$1223</f>
        <v>0</v>
      </c>
      <c r="V1238" s="21">
        <f>+SUMIFS(Resultados_Dic3!Q$3:Q$99980,Resultados_Dic3!$F$3:$F$99980,Produccion_UO!$K1238,Resultados_Dic3!$D$3:$D$99980,Produccion_UO!$K$1494,Resultados_Dic3!$E$3:$E$99980,Produccion_UO!$J1238,Resultados_Dic3!$A$3:$A$99980,Produccion_UO!$H1238)*$J$1223</f>
        <v>0</v>
      </c>
      <c r="W1238" s="21">
        <f>+SUMIFS(Resultados_Dic3!R$3:R$99980,Resultados_Dic3!$F$3:$F$99980,Produccion_UO!$K1238,Resultados_Dic3!$D$3:$D$99980,Produccion_UO!$K$1494,Resultados_Dic3!$E$3:$E$99980,Produccion_UO!$J1238,Resultados_Dic3!$A$3:$A$99980,Produccion_UO!$H1238)*$J$1223</f>
        <v>0</v>
      </c>
      <c r="X1238" s="21">
        <f>+SUMIFS(Resultados_Dic3!S$3:S$99980,Resultados_Dic3!$F$3:$F$99980,Produccion_UO!$K1238,Resultados_Dic3!$D$3:$D$99980,Produccion_UO!$K$1494,Resultados_Dic3!$E$3:$E$99980,Produccion_UO!$J1238,Resultados_Dic3!$A$3:$A$99980,Produccion_UO!$H1238)*$J$1223</f>
        <v>0</v>
      </c>
      <c r="Y1238" s="21">
        <f>+SUMIFS(Resultados_Dic3!T$3:T$99980,Resultados_Dic3!$F$3:$F$99980,Produccion_UO!$K1238,Resultados_Dic3!$D$3:$D$99980,Produccion_UO!$K$1494,Resultados_Dic3!$E$3:$E$99980,Produccion_UO!$J1238,Resultados_Dic3!$A$3:$A$99980,Produccion_UO!$H1238)*$J$1223</f>
        <v>0</v>
      </c>
      <c r="Z1238" s="21">
        <f>+SUMIFS(Resultados_Dic3!U$3:U$99980,Resultados_Dic3!$F$3:$F$99980,Produccion_UO!$K1238,Resultados_Dic3!$D$3:$D$99980,Produccion_UO!$K$1494,Resultados_Dic3!$E$3:$E$99980,Produccion_UO!$J1238,Resultados_Dic3!$A$3:$A$99980,Produccion_UO!$H1238)*$J$1223</f>
        <v>0</v>
      </c>
      <c r="AA1238" s="21">
        <f>+SUMIFS(Resultados_Dic3!V$3:V$99980,Resultados_Dic3!$F$3:$F$99980,Produccion_UO!$K1238,Resultados_Dic3!$D$3:$D$99980,Produccion_UO!$K$1494,Resultados_Dic3!$E$3:$E$99980,Produccion_UO!$J1238,Resultados_Dic3!$A$3:$A$99980,Produccion_UO!$H1238)*$J$1223</f>
        <v>0</v>
      </c>
      <c r="AB1238" s="21">
        <f>+SUMIFS(Resultados_Dic3!W$3:W$99980,Resultados_Dic3!$F$3:$F$99980,Produccion_UO!$K1238,Resultados_Dic3!$D$3:$D$99980,Produccion_UO!$K$1494,Resultados_Dic3!$E$3:$E$99980,Produccion_UO!$J1238,Resultados_Dic3!$A$3:$A$99980,Produccion_UO!$H1238)*$J$1223</f>
        <v>0</v>
      </c>
      <c r="AC1238" s="21">
        <f>+SUMIFS(Resultados_Dic3!X$3:X$99980,Resultados_Dic3!$F$3:$F$99980,Produccion_UO!$K1238,Resultados_Dic3!$D$3:$D$99980,Produccion_UO!$K$1494,Resultados_Dic3!$E$3:$E$99980,Produccion_UO!$J1238,Resultados_Dic3!$A$3:$A$99980,Produccion_UO!$H1238)*$J$1223</f>
        <v>0</v>
      </c>
      <c r="AD1238" s="21">
        <f>+SUMIFS(Resultados_Dic3!Y$3:Y$99980,Resultados_Dic3!$F$3:$F$99980,Produccion_UO!$K1238,Resultados_Dic3!$D$3:$D$99980,Produccion_UO!$K$1494,Resultados_Dic3!$E$3:$E$99980,Produccion_UO!$J1238,Resultados_Dic3!$A$3:$A$99980,Produccion_UO!$H1238)*$J$1223</f>
        <v>0</v>
      </c>
      <c r="AE1238" s="21">
        <f>+SUMIFS(Resultados_Dic3!Z$3:Z$99980,Resultados_Dic3!$F$3:$F$99980,Produccion_UO!$K1238,Resultados_Dic3!$D$3:$D$99980,Produccion_UO!$K$1494,Resultados_Dic3!$E$3:$E$99980,Produccion_UO!$J1238,Resultados_Dic3!$A$3:$A$99980,Produccion_UO!$H1238)*$J$1223</f>
        <v>0</v>
      </c>
      <c r="AF1238" s="21">
        <f>+SUMIFS(Resultados_Dic3!AA$3:AA$99980,Resultados_Dic3!$F$3:$F$99980,Produccion_UO!$K1238,Resultados_Dic3!$D$3:$D$99980,Produccion_UO!$K$1494,Resultados_Dic3!$E$3:$E$99980,Produccion_UO!$J1238,Resultados_Dic3!$A$3:$A$99980,Produccion_UO!$H1238)*$J$1223</f>
        <v>0</v>
      </c>
      <c r="AG1238" s="21">
        <f>+SUMIFS(Resultados_Dic3!AB$3:AB$99980,Resultados_Dic3!$F$3:$F$99980,Produccion_UO!$K1238,Resultados_Dic3!$D$3:$D$99980,Produccion_UO!$K$1494,Resultados_Dic3!$E$3:$E$99980,Produccion_UO!$J1238,Resultados_Dic3!$A$3:$A$99980,Produccion_UO!$H1238)*$J$1223</f>
        <v>0</v>
      </c>
      <c r="AH1238" s="21">
        <f>+SUMIFS(Resultados_Dic3!AC$3:AC$99980,Resultados_Dic3!$F$3:$F$99980,Produccion_UO!$K1238,Resultados_Dic3!$D$3:$D$99980,Produccion_UO!$K$1494,Resultados_Dic3!$E$3:$E$99980,Produccion_UO!$J1238,Resultados_Dic3!$A$3:$A$99980,Produccion_UO!$H1238)*$J$1223</f>
        <v>0</v>
      </c>
      <c r="AI1238" s="21">
        <f>+SUMIFS(Resultados_Dic3!AD$3:AD$99980,Resultados_Dic3!$F$3:$F$99980,Produccion_UO!$K1238,Resultados_Dic3!$D$3:$D$99980,Produccion_UO!$K$1494,Resultados_Dic3!$E$3:$E$99980,Produccion_UO!$J1238,Resultados_Dic3!$A$3:$A$99980,Produccion_UO!$H1238)*$J$1223</f>
        <v>0</v>
      </c>
      <c r="AJ1238" s="21">
        <f>+SUMIFS(Resultados_Dic3!AE$3:AE$99980,Resultados_Dic3!$F$3:$F$99980,Produccion_UO!$K1238,Resultados_Dic3!$D$3:$D$99980,Produccion_UO!$K$1494,Resultados_Dic3!$E$3:$E$99980,Produccion_UO!$J1238,Resultados_Dic3!$A$3:$A$99980,Produccion_UO!$H1238)*$J$1223</f>
        <v>0</v>
      </c>
      <c r="AK1238" s="21">
        <f>+SUMIFS(Resultados_Dic3!AF$3:AF$99980,Resultados_Dic3!$F$3:$F$99980,Produccion_UO!$K1238,Resultados_Dic3!$D$3:$D$99980,Produccion_UO!$K$1494,Resultados_Dic3!$E$3:$E$99980,Produccion_UO!$J1238,Resultados_Dic3!$A$3:$A$99980,Produccion_UO!$H1238)*$J$1223</f>
        <v>0</v>
      </c>
      <c r="AL1238" s="21">
        <f>+SUMIFS(Resultados_Dic3!AG$3:AG$99980,Resultados_Dic3!$F$3:$F$99980,Produccion_UO!$K1238,Resultados_Dic3!$D$3:$D$99980,Produccion_UO!$K$1494,Resultados_Dic3!$E$3:$E$99980,Produccion_UO!$J1238,Resultados_Dic3!$A$3:$A$99980,Produccion_UO!$H1238)*$J$1223</f>
        <v>0</v>
      </c>
      <c r="AM1238" s="21">
        <f>+SUMIFS(Resultados_Dic3!AH$3:AH$99980,Resultados_Dic3!$F$3:$F$99980,Produccion_UO!$K1238,Resultados_Dic3!$D$3:$D$99980,Produccion_UO!$K$1494,Resultados_Dic3!$E$3:$E$99980,Produccion_UO!$J1238,Resultados_Dic3!$A$3:$A$99980,Produccion_UO!$H1238)*$J$1223</f>
        <v>0</v>
      </c>
      <c r="AN1238" s="21">
        <f>+SUMIFS(Resultados_Dic3!AI$3:AI$99980,Resultados_Dic3!$F$3:$F$99980,Produccion_UO!$K1238,Resultados_Dic3!$D$3:$D$99980,Produccion_UO!$K$1494,Resultados_Dic3!$E$3:$E$99980,Produccion_UO!$J1238,Resultados_Dic3!$A$3:$A$99980,Produccion_UO!$H1238)*$J$1223</f>
        <v>0</v>
      </c>
      <c r="AO1238" s="21">
        <f>+SUMIFS(Resultados_Dic3!AJ$3:AJ$99980,Resultados_Dic3!$F$3:$F$99980,Produccion_UO!$K1238,Resultados_Dic3!$D$3:$D$99980,Produccion_UO!$K$1494,Resultados_Dic3!$E$3:$E$99980,Produccion_UO!$J1238,Resultados_Dic3!$A$3:$A$99980,Produccion_UO!$H1238)*$J$1223</f>
        <v>0</v>
      </c>
      <c r="AP1238" s="21">
        <f>+SUMIFS(Resultados_Dic3!AK$3:AK$99980,Resultados_Dic3!$F$3:$F$99980,Produccion_UO!$K1238,Resultados_Dic3!$D$3:$D$99980,Produccion_UO!$K$1494,Resultados_Dic3!$E$3:$E$99980,Produccion_UO!$J1238,Resultados_Dic3!$A$3:$A$99980,Produccion_UO!$H1238)*$J$1223</f>
        <v>0</v>
      </c>
      <c r="AQ1238" s="21">
        <f>+SUMIFS(Resultados_Dic3!AL$3:AL$99980,Resultados_Dic3!$F$3:$F$99980,Produccion_UO!$K1238,Resultados_Dic3!$D$3:$D$99980,Produccion_UO!$K$1494,Resultados_Dic3!$E$3:$E$99980,Produccion_UO!$J1238,Resultados_Dic3!$A$3:$A$99980,Produccion_UO!$H1238)*$J$1223</f>
        <v>0</v>
      </c>
      <c r="AR1238" s="21">
        <f>+SUMIFS(Resultados_Dic3!AM$3:AM$99980,Resultados_Dic3!$F$3:$F$99980,Produccion_UO!$K1238,Resultados_Dic3!$D$3:$D$99980,Produccion_UO!$K$1494,Resultados_Dic3!$E$3:$E$99980,Produccion_UO!$J1238,Resultados_Dic3!$A$3:$A$99980,Produccion_UO!$H1238)*$J$1223</f>
        <v>0</v>
      </c>
    </row>
    <row r="1239" spans="8:44" x14ac:dyDescent="0.25">
      <c r="H1239" s="17" t="str">
        <f t="shared" si="499"/>
        <v>DIC7</v>
      </c>
      <c r="I1239" s="24"/>
      <c r="J1239" s="24" t="s">
        <v>78</v>
      </c>
      <c r="K1239" s="359" t="s">
        <v>452</v>
      </c>
      <c r="L1239" s="316" t="s">
        <v>746</v>
      </c>
      <c r="M1239" s="21">
        <f>+SUMIFS(Resultados_Dic3!H$3:H$99980,Resultados_Dic3!$F$3:$F$99980,Produccion_UO!$K1239,Resultados_Dic3!$D$3:$D$99980,Produccion_UO!$K$1494,Resultados_Dic3!$E$3:$E$99980,Produccion_UO!$J1239,Resultados_Dic3!$A$3:$A$99980,Produccion_UO!$H1239)*$J$1223</f>
        <v>0</v>
      </c>
      <c r="N1239" s="21">
        <f>+SUMIFS(Resultados_Dic3!I$3:I$99980,Resultados_Dic3!$F$3:$F$99980,Produccion_UO!$K1239,Resultados_Dic3!$D$3:$D$99980,Produccion_UO!$K$1494,Resultados_Dic3!$E$3:$E$99980,Produccion_UO!$J1239,Resultados_Dic3!$A$3:$A$99980,Produccion_UO!$H1239)*$J$1223</f>
        <v>0</v>
      </c>
      <c r="O1239" s="21">
        <f>+SUMIFS(Resultados_Dic3!J$3:J$99980,Resultados_Dic3!$F$3:$F$99980,Produccion_UO!$K1239,Resultados_Dic3!$D$3:$D$99980,Produccion_UO!$K$1494,Resultados_Dic3!$E$3:$E$99980,Produccion_UO!$J1239,Resultados_Dic3!$A$3:$A$99980,Produccion_UO!$H1239)*$J$1223</f>
        <v>0</v>
      </c>
      <c r="P1239" s="21">
        <f>+SUMIFS(Resultados_Dic3!K$3:K$99980,Resultados_Dic3!$F$3:$F$99980,Produccion_UO!$K1239,Resultados_Dic3!$D$3:$D$99980,Produccion_UO!$K$1494,Resultados_Dic3!$E$3:$E$99980,Produccion_UO!$J1239,Resultados_Dic3!$A$3:$A$99980,Produccion_UO!$H1239)*$J$1223</f>
        <v>0</v>
      </c>
      <c r="Q1239" s="21">
        <f>+SUMIFS(Resultados_Dic3!L$3:L$99980,Resultados_Dic3!$F$3:$F$99980,Produccion_UO!$K1239,Resultados_Dic3!$D$3:$D$99980,Produccion_UO!$K$1494,Resultados_Dic3!$E$3:$E$99980,Produccion_UO!$J1239,Resultados_Dic3!$A$3:$A$99980,Produccion_UO!$H1239)*$J$1223</f>
        <v>0</v>
      </c>
      <c r="R1239" s="21">
        <f>+SUMIFS(Resultados_Dic3!M$3:M$99980,Resultados_Dic3!$F$3:$F$99980,Produccion_UO!$K1239,Resultados_Dic3!$D$3:$D$99980,Produccion_UO!$K$1494,Resultados_Dic3!$E$3:$E$99980,Produccion_UO!$J1239,Resultados_Dic3!$A$3:$A$99980,Produccion_UO!$H1239)*$J$1223</f>
        <v>0</v>
      </c>
      <c r="S1239" s="21">
        <f>+SUMIFS(Resultados_Dic3!N$3:N$99980,Resultados_Dic3!$F$3:$F$99980,Produccion_UO!$K1239,Resultados_Dic3!$D$3:$D$99980,Produccion_UO!$K$1494,Resultados_Dic3!$E$3:$E$99980,Produccion_UO!$J1239,Resultados_Dic3!$A$3:$A$99980,Produccion_UO!$H1239)*$J$1223</f>
        <v>0</v>
      </c>
      <c r="T1239" s="21">
        <f>+SUMIFS(Resultados_Dic3!O$3:O$99980,Resultados_Dic3!$F$3:$F$99980,Produccion_UO!$K1239,Resultados_Dic3!$D$3:$D$99980,Produccion_UO!$K$1494,Resultados_Dic3!$E$3:$E$99980,Produccion_UO!$J1239,Resultados_Dic3!$A$3:$A$99980,Produccion_UO!$H1239)*$J$1223</f>
        <v>0</v>
      </c>
      <c r="U1239" s="21">
        <f>+SUMIFS(Resultados_Dic3!P$3:P$99980,Resultados_Dic3!$F$3:$F$99980,Produccion_UO!$K1239,Resultados_Dic3!$D$3:$D$99980,Produccion_UO!$K$1494,Resultados_Dic3!$E$3:$E$99980,Produccion_UO!$J1239,Resultados_Dic3!$A$3:$A$99980,Produccion_UO!$H1239)*$J$1223</f>
        <v>0</v>
      </c>
      <c r="V1239" s="21">
        <f>+SUMIFS(Resultados_Dic3!Q$3:Q$99980,Resultados_Dic3!$F$3:$F$99980,Produccion_UO!$K1239,Resultados_Dic3!$D$3:$D$99980,Produccion_UO!$K$1494,Resultados_Dic3!$E$3:$E$99980,Produccion_UO!$J1239,Resultados_Dic3!$A$3:$A$99980,Produccion_UO!$H1239)*$J$1223</f>
        <v>0</v>
      </c>
      <c r="W1239" s="21">
        <f>+SUMIFS(Resultados_Dic3!R$3:R$99980,Resultados_Dic3!$F$3:$F$99980,Produccion_UO!$K1239,Resultados_Dic3!$D$3:$D$99980,Produccion_UO!$K$1494,Resultados_Dic3!$E$3:$E$99980,Produccion_UO!$J1239,Resultados_Dic3!$A$3:$A$99980,Produccion_UO!$H1239)*$J$1223</f>
        <v>0</v>
      </c>
      <c r="X1239" s="21">
        <f>+SUMIFS(Resultados_Dic3!S$3:S$99980,Resultados_Dic3!$F$3:$F$99980,Produccion_UO!$K1239,Resultados_Dic3!$D$3:$D$99980,Produccion_UO!$K$1494,Resultados_Dic3!$E$3:$E$99980,Produccion_UO!$J1239,Resultados_Dic3!$A$3:$A$99980,Produccion_UO!$H1239)*$J$1223</f>
        <v>0</v>
      </c>
      <c r="Y1239" s="21">
        <f>+SUMIFS(Resultados_Dic3!T$3:T$99980,Resultados_Dic3!$F$3:$F$99980,Produccion_UO!$K1239,Resultados_Dic3!$D$3:$D$99980,Produccion_UO!$K$1494,Resultados_Dic3!$E$3:$E$99980,Produccion_UO!$J1239,Resultados_Dic3!$A$3:$A$99980,Produccion_UO!$H1239)*$J$1223</f>
        <v>0</v>
      </c>
      <c r="Z1239" s="21">
        <f>+SUMIFS(Resultados_Dic3!U$3:U$99980,Resultados_Dic3!$F$3:$F$99980,Produccion_UO!$K1239,Resultados_Dic3!$D$3:$D$99980,Produccion_UO!$K$1494,Resultados_Dic3!$E$3:$E$99980,Produccion_UO!$J1239,Resultados_Dic3!$A$3:$A$99980,Produccion_UO!$H1239)*$J$1223</f>
        <v>0</v>
      </c>
      <c r="AA1239" s="21">
        <f>+SUMIFS(Resultados_Dic3!V$3:V$99980,Resultados_Dic3!$F$3:$F$99980,Produccion_UO!$K1239,Resultados_Dic3!$D$3:$D$99980,Produccion_UO!$K$1494,Resultados_Dic3!$E$3:$E$99980,Produccion_UO!$J1239,Resultados_Dic3!$A$3:$A$99980,Produccion_UO!$H1239)*$J$1223</f>
        <v>0</v>
      </c>
      <c r="AB1239" s="21">
        <f>+SUMIFS(Resultados_Dic3!W$3:W$99980,Resultados_Dic3!$F$3:$F$99980,Produccion_UO!$K1239,Resultados_Dic3!$D$3:$D$99980,Produccion_UO!$K$1494,Resultados_Dic3!$E$3:$E$99980,Produccion_UO!$J1239,Resultados_Dic3!$A$3:$A$99980,Produccion_UO!$H1239)*$J$1223</f>
        <v>0</v>
      </c>
      <c r="AC1239" s="21">
        <f>+SUMIFS(Resultados_Dic3!X$3:X$99980,Resultados_Dic3!$F$3:$F$99980,Produccion_UO!$K1239,Resultados_Dic3!$D$3:$D$99980,Produccion_UO!$K$1494,Resultados_Dic3!$E$3:$E$99980,Produccion_UO!$J1239,Resultados_Dic3!$A$3:$A$99980,Produccion_UO!$H1239)*$J$1223</f>
        <v>0</v>
      </c>
      <c r="AD1239" s="21">
        <f>+SUMIFS(Resultados_Dic3!Y$3:Y$99980,Resultados_Dic3!$F$3:$F$99980,Produccion_UO!$K1239,Resultados_Dic3!$D$3:$D$99980,Produccion_UO!$K$1494,Resultados_Dic3!$E$3:$E$99980,Produccion_UO!$J1239,Resultados_Dic3!$A$3:$A$99980,Produccion_UO!$H1239)*$J$1223</f>
        <v>0</v>
      </c>
      <c r="AE1239" s="21">
        <f>+SUMIFS(Resultados_Dic3!Z$3:Z$99980,Resultados_Dic3!$F$3:$F$99980,Produccion_UO!$K1239,Resultados_Dic3!$D$3:$D$99980,Produccion_UO!$K$1494,Resultados_Dic3!$E$3:$E$99980,Produccion_UO!$J1239,Resultados_Dic3!$A$3:$A$99980,Produccion_UO!$H1239)*$J$1223</f>
        <v>0</v>
      </c>
      <c r="AF1239" s="21">
        <f>+SUMIFS(Resultados_Dic3!AA$3:AA$99980,Resultados_Dic3!$F$3:$F$99980,Produccion_UO!$K1239,Resultados_Dic3!$D$3:$D$99980,Produccion_UO!$K$1494,Resultados_Dic3!$E$3:$E$99980,Produccion_UO!$J1239,Resultados_Dic3!$A$3:$A$99980,Produccion_UO!$H1239)*$J$1223</f>
        <v>0</v>
      </c>
      <c r="AG1239" s="21">
        <f>+SUMIFS(Resultados_Dic3!AB$3:AB$99980,Resultados_Dic3!$F$3:$F$99980,Produccion_UO!$K1239,Resultados_Dic3!$D$3:$D$99980,Produccion_UO!$K$1494,Resultados_Dic3!$E$3:$E$99980,Produccion_UO!$J1239,Resultados_Dic3!$A$3:$A$99980,Produccion_UO!$H1239)*$J$1223</f>
        <v>0</v>
      </c>
      <c r="AH1239" s="21">
        <f>+SUMIFS(Resultados_Dic3!AC$3:AC$99980,Resultados_Dic3!$F$3:$F$99980,Produccion_UO!$K1239,Resultados_Dic3!$D$3:$D$99980,Produccion_UO!$K$1494,Resultados_Dic3!$E$3:$E$99980,Produccion_UO!$J1239,Resultados_Dic3!$A$3:$A$99980,Produccion_UO!$H1239)*$J$1223</f>
        <v>0</v>
      </c>
      <c r="AI1239" s="21">
        <f>+SUMIFS(Resultados_Dic3!AD$3:AD$99980,Resultados_Dic3!$F$3:$F$99980,Produccion_UO!$K1239,Resultados_Dic3!$D$3:$D$99980,Produccion_UO!$K$1494,Resultados_Dic3!$E$3:$E$99980,Produccion_UO!$J1239,Resultados_Dic3!$A$3:$A$99980,Produccion_UO!$H1239)*$J$1223</f>
        <v>0</v>
      </c>
      <c r="AJ1239" s="21">
        <f>+SUMIFS(Resultados_Dic3!AE$3:AE$99980,Resultados_Dic3!$F$3:$F$99980,Produccion_UO!$K1239,Resultados_Dic3!$D$3:$D$99980,Produccion_UO!$K$1494,Resultados_Dic3!$E$3:$E$99980,Produccion_UO!$J1239,Resultados_Dic3!$A$3:$A$99980,Produccion_UO!$H1239)*$J$1223</f>
        <v>0</v>
      </c>
      <c r="AK1239" s="21">
        <f>+SUMIFS(Resultados_Dic3!AF$3:AF$99980,Resultados_Dic3!$F$3:$F$99980,Produccion_UO!$K1239,Resultados_Dic3!$D$3:$D$99980,Produccion_UO!$K$1494,Resultados_Dic3!$E$3:$E$99980,Produccion_UO!$J1239,Resultados_Dic3!$A$3:$A$99980,Produccion_UO!$H1239)*$J$1223</f>
        <v>0</v>
      </c>
      <c r="AL1239" s="21">
        <f>+SUMIFS(Resultados_Dic3!AG$3:AG$99980,Resultados_Dic3!$F$3:$F$99980,Produccion_UO!$K1239,Resultados_Dic3!$D$3:$D$99980,Produccion_UO!$K$1494,Resultados_Dic3!$E$3:$E$99980,Produccion_UO!$J1239,Resultados_Dic3!$A$3:$A$99980,Produccion_UO!$H1239)*$J$1223</f>
        <v>0</v>
      </c>
      <c r="AM1239" s="21">
        <f>+SUMIFS(Resultados_Dic3!AH$3:AH$99980,Resultados_Dic3!$F$3:$F$99980,Produccion_UO!$K1239,Resultados_Dic3!$D$3:$D$99980,Produccion_UO!$K$1494,Resultados_Dic3!$E$3:$E$99980,Produccion_UO!$J1239,Resultados_Dic3!$A$3:$A$99980,Produccion_UO!$H1239)*$J$1223</f>
        <v>0</v>
      </c>
      <c r="AN1239" s="21">
        <f>+SUMIFS(Resultados_Dic3!AI$3:AI$99980,Resultados_Dic3!$F$3:$F$99980,Produccion_UO!$K1239,Resultados_Dic3!$D$3:$D$99980,Produccion_UO!$K$1494,Resultados_Dic3!$E$3:$E$99980,Produccion_UO!$J1239,Resultados_Dic3!$A$3:$A$99980,Produccion_UO!$H1239)*$J$1223</f>
        <v>0</v>
      </c>
      <c r="AO1239" s="21">
        <f>+SUMIFS(Resultados_Dic3!AJ$3:AJ$99980,Resultados_Dic3!$F$3:$F$99980,Produccion_UO!$K1239,Resultados_Dic3!$D$3:$D$99980,Produccion_UO!$K$1494,Resultados_Dic3!$E$3:$E$99980,Produccion_UO!$J1239,Resultados_Dic3!$A$3:$A$99980,Produccion_UO!$H1239)*$J$1223</f>
        <v>0</v>
      </c>
      <c r="AP1239" s="21">
        <f>+SUMIFS(Resultados_Dic3!AK$3:AK$99980,Resultados_Dic3!$F$3:$F$99980,Produccion_UO!$K1239,Resultados_Dic3!$D$3:$D$99980,Produccion_UO!$K$1494,Resultados_Dic3!$E$3:$E$99980,Produccion_UO!$J1239,Resultados_Dic3!$A$3:$A$99980,Produccion_UO!$H1239)*$J$1223</f>
        <v>0</v>
      </c>
      <c r="AQ1239" s="21">
        <f>+SUMIFS(Resultados_Dic3!AL$3:AL$99980,Resultados_Dic3!$F$3:$F$99980,Produccion_UO!$K1239,Resultados_Dic3!$D$3:$D$99980,Produccion_UO!$K$1494,Resultados_Dic3!$E$3:$E$99980,Produccion_UO!$J1239,Resultados_Dic3!$A$3:$A$99980,Produccion_UO!$H1239)*$J$1223</f>
        <v>0</v>
      </c>
      <c r="AR1239" s="21">
        <f>+SUMIFS(Resultados_Dic3!AM$3:AM$99980,Resultados_Dic3!$F$3:$F$99980,Produccion_UO!$K1239,Resultados_Dic3!$D$3:$D$99980,Produccion_UO!$K$1494,Resultados_Dic3!$E$3:$E$99980,Produccion_UO!$J1239,Resultados_Dic3!$A$3:$A$99980,Produccion_UO!$H1239)*$J$1223</f>
        <v>0</v>
      </c>
    </row>
    <row r="1240" spans="8:44" x14ac:dyDescent="0.25">
      <c r="H1240" s="17" t="str">
        <f t="shared" si="499"/>
        <v>DIC7</v>
      </c>
      <c r="I1240" s="24"/>
      <c r="J1240" s="24" t="s">
        <v>78</v>
      </c>
      <c r="K1240" s="359" t="s">
        <v>451</v>
      </c>
      <c r="L1240" s="316" t="s">
        <v>794</v>
      </c>
      <c r="M1240" s="21">
        <f>+SUMIFS(Resultados_Dic3!H$3:H$99980,Resultados_Dic3!$F$3:$F$99980,Produccion_UO!$K1240,Resultados_Dic3!$D$3:$D$99980,Produccion_UO!$K$1494,Resultados_Dic3!$E$3:$E$99980,Produccion_UO!$J1240,Resultados_Dic3!$A$3:$A$99980,Produccion_UO!$H1240)*$J$1223</f>
        <v>0</v>
      </c>
      <c r="N1240" s="21">
        <f>+SUMIFS(Resultados_Dic3!I$3:I$99980,Resultados_Dic3!$F$3:$F$99980,Produccion_UO!$K1240,Resultados_Dic3!$D$3:$D$99980,Produccion_UO!$K$1494,Resultados_Dic3!$E$3:$E$99980,Produccion_UO!$J1240,Resultados_Dic3!$A$3:$A$99980,Produccion_UO!$H1240)*$J$1223</f>
        <v>0</v>
      </c>
      <c r="O1240" s="21">
        <f>+SUMIFS(Resultados_Dic3!J$3:J$99980,Resultados_Dic3!$F$3:$F$99980,Produccion_UO!$K1240,Resultados_Dic3!$D$3:$D$99980,Produccion_UO!$K$1494,Resultados_Dic3!$E$3:$E$99980,Produccion_UO!$J1240,Resultados_Dic3!$A$3:$A$99980,Produccion_UO!$H1240)*$J$1223</f>
        <v>0</v>
      </c>
      <c r="P1240" s="21">
        <f>+SUMIFS(Resultados_Dic3!K$3:K$99980,Resultados_Dic3!$F$3:$F$99980,Produccion_UO!$K1240,Resultados_Dic3!$D$3:$D$99980,Produccion_UO!$K$1494,Resultados_Dic3!$E$3:$E$99980,Produccion_UO!$J1240,Resultados_Dic3!$A$3:$A$99980,Produccion_UO!$H1240)*$J$1223</f>
        <v>0</v>
      </c>
      <c r="Q1240" s="21">
        <f>+SUMIFS(Resultados_Dic3!L$3:L$99980,Resultados_Dic3!$F$3:$F$99980,Produccion_UO!$K1240,Resultados_Dic3!$D$3:$D$99980,Produccion_UO!$K$1494,Resultados_Dic3!$E$3:$E$99980,Produccion_UO!$J1240,Resultados_Dic3!$A$3:$A$99980,Produccion_UO!$H1240)*$J$1223</f>
        <v>0</v>
      </c>
      <c r="R1240" s="21">
        <f>+SUMIFS(Resultados_Dic3!M$3:M$99980,Resultados_Dic3!$F$3:$F$99980,Produccion_UO!$K1240,Resultados_Dic3!$D$3:$D$99980,Produccion_UO!$K$1494,Resultados_Dic3!$E$3:$E$99980,Produccion_UO!$J1240,Resultados_Dic3!$A$3:$A$99980,Produccion_UO!$H1240)*$J$1223</f>
        <v>0</v>
      </c>
      <c r="S1240" s="21">
        <f>+SUMIFS(Resultados_Dic3!N$3:N$99980,Resultados_Dic3!$F$3:$F$99980,Produccion_UO!$K1240,Resultados_Dic3!$D$3:$D$99980,Produccion_UO!$K$1494,Resultados_Dic3!$E$3:$E$99980,Produccion_UO!$J1240,Resultados_Dic3!$A$3:$A$99980,Produccion_UO!$H1240)*$J$1223</f>
        <v>0</v>
      </c>
      <c r="T1240" s="21">
        <f>+SUMIFS(Resultados_Dic3!O$3:O$99980,Resultados_Dic3!$F$3:$F$99980,Produccion_UO!$K1240,Resultados_Dic3!$D$3:$D$99980,Produccion_UO!$K$1494,Resultados_Dic3!$E$3:$E$99980,Produccion_UO!$J1240,Resultados_Dic3!$A$3:$A$99980,Produccion_UO!$H1240)*$J$1223</f>
        <v>0</v>
      </c>
      <c r="U1240" s="21">
        <f>+SUMIFS(Resultados_Dic3!P$3:P$99980,Resultados_Dic3!$F$3:$F$99980,Produccion_UO!$K1240,Resultados_Dic3!$D$3:$D$99980,Produccion_UO!$K$1494,Resultados_Dic3!$E$3:$E$99980,Produccion_UO!$J1240,Resultados_Dic3!$A$3:$A$99980,Produccion_UO!$H1240)*$J$1223</f>
        <v>0</v>
      </c>
      <c r="V1240" s="21">
        <f>+SUMIFS(Resultados_Dic3!Q$3:Q$99980,Resultados_Dic3!$F$3:$F$99980,Produccion_UO!$K1240,Resultados_Dic3!$D$3:$D$99980,Produccion_UO!$K$1494,Resultados_Dic3!$E$3:$E$99980,Produccion_UO!$J1240,Resultados_Dic3!$A$3:$A$99980,Produccion_UO!$H1240)*$J$1223</f>
        <v>0</v>
      </c>
      <c r="W1240" s="21">
        <f>+SUMIFS(Resultados_Dic3!R$3:R$99980,Resultados_Dic3!$F$3:$F$99980,Produccion_UO!$K1240,Resultados_Dic3!$D$3:$D$99980,Produccion_UO!$K$1494,Resultados_Dic3!$E$3:$E$99980,Produccion_UO!$J1240,Resultados_Dic3!$A$3:$A$99980,Produccion_UO!$H1240)*$J$1223</f>
        <v>0</v>
      </c>
      <c r="X1240" s="21">
        <f>+SUMIFS(Resultados_Dic3!S$3:S$99980,Resultados_Dic3!$F$3:$F$99980,Produccion_UO!$K1240,Resultados_Dic3!$D$3:$D$99980,Produccion_UO!$K$1494,Resultados_Dic3!$E$3:$E$99980,Produccion_UO!$J1240,Resultados_Dic3!$A$3:$A$99980,Produccion_UO!$H1240)*$J$1223</f>
        <v>0</v>
      </c>
      <c r="Y1240" s="21">
        <f>+SUMIFS(Resultados_Dic3!T$3:T$99980,Resultados_Dic3!$F$3:$F$99980,Produccion_UO!$K1240,Resultados_Dic3!$D$3:$D$99980,Produccion_UO!$K$1494,Resultados_Dic3!$E$3:$E$99980,Produccion_UO!$J1240,Resultados_Dic3!$A$3:$A$99980,Produccion_UO!$H1240)*$J$1223</f>
        <v>0</v>
      </c>
      <c r="Z1240" s="21">
        <f>+SUMIFS(Resultados_Dic3!U$3:U$99980,Resultados_Dic3!$F$3:$F$99980,Produccion_UO!$K1240,Resultados_Dic3!$D$3:$D$99980,Produccion_UO!$K$1494,Resultados_Dic3!$E$3:$E$99980,Produccion_UO!$J1240,Resultados_Dic3!$A$3:$A$99980,Produccion_UO!$H1240)*$J$1223</f>
        <v>0</v>
      </c>
      <c r="AA1240" s="21">
        <f>+SUMIFS(Resultados_Dic3!V$3:V$99980,Resultados_Dic3!$F$3:$F$99980,Produccion_UO!$K1240,Resultados_Dic3!$D$3:$D$99980,Produccion_UO!$K$1494,Resultados_Dic3!$E$3:$E$99980,Produccion_UO!$J1240,Resultados_Dic3!$A$3:$A$99980,Produccion_UO!$H1240)*$J$1223</f>
        <v>0</v>
      </c>
      <c r="AB1240" s="21">
        <f>+SUMIFS(Resultados_Dic3!W$3:W$99980,Resultados_Dic3!$F$3:$F$99980,Produccion_UO!$K1240,Resultados_Dic3!$D$3:$D$99980,Produccion_UO!$K$1494,Resultados_Dic3!$E$3:$E$99980,Produccion_UO!$J1240,Resultados_Dic3!$A$3:$A$99980,Produccion_UO!$H1240)*$J$1223</f>
        <v>0</v>
      </c>
      <c r="AC1240" s="21">
        <f>+SUMIFS(Resultados_Dic3!X$3:X$99980,Resultados_Dic3!$F$3:$F$99980,Produccion_UO!$K1240,Resultados_Dic3!$D$3:$D$99980,Produccion_UO!$K$1494,Resultados_Dic3!$E$3:$E$99980,Produccion_UO!$J1240,Resultados_Dic3!$A$3:$A$99980,Produccion_UO!$H1240)*$J$1223</f>
        <v>0</v>
      </c>
      <c r="AD1240" s="21">
        <f>+SUMIFS(Resultados_Dic3!Y$3:Y$99980,Resultados_Dic3!$F$3:$F$99980,Produccion_UO!$K1240,Resultados_Dic3!$D$3:$D$99980,Produccion_UO!$K$1494,Resultados_Dic3!$E$3:$E$99980,Produccion_UO!$J1240,Resultados_Dic3!$A$3:$A$99980,Produccion_UO!$H1240)*$J$1223</f>
        <v>0</v>
      </c>
      <c r="AE1240" s="21">
        <f>+SUMIFS(Resultados_Dic3!Z$3:Z$99980,Resultados_Dic3!$F$3:$F$99980,Produccion_UO!$K1240,Resultados_Dic3!$D$3:$D$99980,Produccion_UO!$K$1494,Resultados_Dic3!$E$3:$E$99980,Produccion_UO!$J1240,Resultados_Dic3!$A$3:$A$99980,Produccion_UO!$H1240)*$J$1223</f>
        <v>0</v>
      </c>
      <c r="AF1240" s="21">
        <f>+SUMIFS(Resultados_Dic3!AA$3:AA$99980,Resultados_Dic3!$F$3:$F$99980,Produccion_UO!$K1240,Resultados_Dic3!$D$3:$D$99980,Produccion_UO!$K$1494,Resultados_Dic3!$E$3:$E$99980,Produccion_UO!$J1240,Resultados_Dic3!$A$3:$A$99980,Produccion_UO!$H1240)*$J$1223</f>
        <v>0</v>
      </c>
      <c r="AG1240" s="21">
        <f>+SUMIFS(Resultados_Dic3!AB$3:AB$99980,Resultados_Dic3!$F$3:$F$99980,Produccion_UO!$K1240,Resultados_Dic3!$D$3:$D$99980,Produccion_UO!$K$1494,Resultados_Dic3!$E$3:$E$99980,Produccion_UO!$J1240,Resultados_Dic3!$A$3:$A$99980,Produccion_UO!$H1240)*$J$1223</f>
        <v>0</v>
      </c>
      <c r="AH1240" s="21">
        <f>+SUMIFS(Resultados_Dic3!AC$3:AC$99980,Resultados_Dic3!$F$3:$F$99980,Produccion_UO!$K1240,Resultados_Dic3!$D$3:$D$99980,Produccion_UO!$K$1494,Resultados_Dic3!$E$3:$E$99980,Produccion_UO!$J1240,Resultados_Dic3!$A$3:$A$99980,Produccion_UO!$H1240)*$J$1223</f>
        <v>0</v>
      </c>
      <c r="AI1240" s="21">
        <f>+SUMIFS(Resultados_Dic3!AD$3:AD$99980,Resultados_Dic3!$F$3:$F$99980,Produccion_UO!$K1240,Resultados_Dic3!$D$3:$D$99980,Produccion_UO!$K$1494,Resultados_Dic3!$E$3:$E$99980,Produccion_UO!$J1240,Resultados_Dic3!$A$3:$A$99980,Produccion_UO!$H1240)*$J$1223</f>
        <v>0</v>
      </c>
      <c r="AJ1240" s="21">
        <f>+SUMIFS(Resultados_Dic3!AE$3:AE$99980,Resultados_Dic3!$F$3:$F$99980,Produccion_UO!$K1240,Resultados_Dic3!$D$3:$D$99980,Produccion_UO!$K$1494,Resultados_Dic3!$E$3:$E$99980,Produccion_UO!$J1240,Resultados_Dic3!$A$3:$A$99980,Produccion_UO!$H1240)*$J$1223</f>
        <v>0</v>
      </c>
      <c r="AK1240" s="21">
        <f>+SUMIFS(Resultados_Dic3!AF$3:AF$99980,Resultados_Dic3!$F$3:$F$99980,Produccion_UO!$K1240,Resultados_Dic3!$D$3:$D$99980,Produccion_UO!$K$1494,Resultados_Dic3!$E$3:$E$99980,Produccion_UO!$J1240,Resultados_Dic3!$A$3:$A$99980,Produccion_UO!$H1240)*$J$1223</f>
        <v>0</v>
      </c>
      <c r="AL1240" s="21">
        <f>+SUMIFS(Resultados_Dic3!AG$3:AG$99980,Resultados_Dic3!$F$3:$F$99980,Produccion_UO!$K1240,Resultados_Dic3!$D$3:$D$99980,Produccion_UO!$K$1494,Resultados_Dic3!$E$3:$E$99980,Produccion_UO!$J1240,Resultados_Dic3!$A$3:$A$99980,Produccion_UO!$H1240)*$J$1223</f>
        <v>0</v>
      </c>
      <c r="AM1240" s="21">
        <f>+SUMIFS(Resultados_Dic3!AH$3:AH$99980,Resultados_Dic3!$F$3:$F$99980,Produccion_UO!$K1240,Resultados_Dic3!$D$3:$D$99980,Produccion_UO!$K$1494,Resultados_Dic3!$E$3:$E$99980,Produccion_UO!$J1240,Resultados_Dic3!$A$3:$A$99980,Produccion_UO!$H1240)*$J$1223</f>
        <v>0</v>
      </c>
      <c r="AN1240" s="21">
        <f>+SUMIFS(Resultados_Dic3!AI$3:AI$99980,Resultados_Dic3!$F$3:$F$99980,Produccion_UO!$K1240,Resultados_Dic3!$D$3:$D$99980,Produccion_UO!$K$1494,Resultados_Dic3!$E$3:$E$99980,Produccion_UO!$J1240,Resultados_Dic3!$A$3:$A$99980,Produccion_UO!$H1240)*$J$1223</f>
        <v>0</v>
      </c>
      <c r="AO1240" s="21">
        <f>+SUMIFS(Resultados_Dic3!AJ$3:AJ$99980,Resultados_Dic3!$F$3:$F$99980,Produccion_UO!$K1240,Resultados_Dic3!$D$3:$D$99980,Produccion_UO!$K$1494,Resultados_Dic3!$E$3:$E$99980,Produccion_UO!$J1240,Resultados_Dic3!$A$3:$A$99980,Produccion_UO!$H1240)*$J$1223</f>
        <v>0</v>
      </c>
      <c r="AP1240" s="21">
        <f>+SUMIFS(Resultados_Dic3!AK$3:AK$99980,Resultados_Dic3!$F$3:$F$99980,Produccion_UO!$K1240,Resultados_Dic3!$D$3:$D$99980,Produccion_UO!$K$1494,Resultados_Dic3!$E$3:$E$99980,Produccion_UO!$J1240,Resultados_Dic3!$A$3:$A$99980,Produccion_UO!$H1240)*$J$1223</f>
        <v>0</v>
      </c>
      <c r="AQ1240" s="21">
        <f>+SUMIFS(Resultados_Dic3!AL$3:AL$99980,Resultados_Dic3!$F$3:$F$99980,Produccion_UO!$K1240,Resultados_Dic3!$D$3:$D$99980,Produccion_UO!$K$1494,Resultados_Dic3!$E$3:$E$99980,Produccion_UO!$J1240,Resultados_Dic3!$A$3:$A$99980,Produccion_UO!$H1240)*$J$1223</f>
        <v>0</v>
      </c>
      <c r="AR1240" s="21">
        <f>+SUMIFS(Resultados_Dic3!AM$3:AM$99980,Resultados_Dic3!$F$3:$F$99980,Produccion_UO!$K1240,Resultados_Dic3!$D$3:$D$99980,Produccion_UO!$K$1494,Resultados_Dic3!$E$3:$E$99980,Produccion_UO!$J1240,Resultados_Dic3!$A$3:$A$99980,Produccion_UO!$H1240)*$J$1223</f>
        <v>0</v>
      </c>
    </row>
    <row r="1241" spans="8:44" x14ac:dyDescent="0.25">
      <c r="H1241" s="17" t="str">
        <f t="shared" si="499"/>
        <v>DIC7</v>
      </c>
      <c r="I1241" s="24"/>
      <c r="J1241" s="24"/>
      <c r="K1241" s="359"/>
      <c r="L1241" s="305" t="s">
        <v>862</v>
      </c>
      <c r="M1241" s="21">
        <f>+M1242+M1243</f>
        <v>0</v>
      </c>
      <c r="N1241" s="21">
        <f t="shared" ref="N1241:AR1241" si="505">+N1242+N1243</f>
        <v>0</v>
      </c>
      <c r="O1241" s="21">
        <f t="shared" si="505"/>
        <v>0</v>
      </c>
      <c r="P1241" s="21">
        <f t="shared" si="505"/>
        <v>0</v>
      </c>
      <c r="Q1241" s="21">
        <f t="shared" si="505"/>
        <v>0</v>
      </c>
      <c r="R1241" s="21">
        <f t="shared" si="505"/>
        <v>0</v>
      </c>
      <c r="S1241" s="21">
        <f t="shared" si="505"/>
        <v>0</v>
      </c>
      <c r="T1241" s="21">
        <f t="shared" si="505"/>
        <v>0</v>
      </c>
      <c r="U1241" s="21">
        <f t="shared" si="505"/>
        <v>0</v>
      </c>
      <c r="V1241" s="21">
        <f t="shared" si="505"/>
        <v>0</v>
      </c>
      <c r="W1241" s="21">
        <f t="shared" si="505"/>
        <v>0</v>
      </c>
      <c r="X1241" s="21">
        <f t="shared" si="505"/>
        <v>0</v>
      </c>
      <c r="Y1241" s="21">
        <f t="shared" si="505"/>
        <v>0</v>
      </c>
      <c r="Z1241" s="21">
        <f t="shared" si="505"/>
        <v>0</v>
      </c>
      <c r="AA1241" s="21">
        <f t="shared" si="505"/>
        <v>0</v>
      </c>
      <c r="AB1241" s="21">
        <f t="shared" si="505"/>
        <v>0</v>
      </c>
      <c r="AC1241" s="21">
        <f t="shared" si="505"/>
        <v>0</v>
      </c>
      <c r="AD1241" s="21">
        <f t="shared" si="505"/>
        <v>0</v>
      </c>
      <c r="AE1241" s="21">
        <f t="shared" si="505"/>
        <v>0</v>
      </c>
      <c r="AF1241" s="21">
        <f t="shared" si="505"/>
        <v>0</v>
      </c>
      <c r="AG1241" s="21">
        <f t="shared" si="505"/>
        <v>0</v>
      </c>
      <c r="AH1241" s="21">
        <f t="shared" si="505"/>
        <v>0</v>
      </c>
      <c r="AI1241" s="21">
        <f t="shared" si="505"/>
        <v>0</v>
      </c>
      <c r="AJ1241" s="21">
        <f t="shared" si="505"/>
        <v>0</v>
      </c>
      <c r="AK1241" s="21">
        <f t="shared" si="505"/>
        <v>0</v>
      </c>
      <c r="AL1241" s="21">
        <f t="shared" si="505"/>
        <v>0</v>
      </c>
      <c r="AM1241" s="21">
        <f t="shared" si="505"/>
        <v>0</v>
      </c>
      <c r="AN1241" s="21">
        <f t="shared" si="505"/>
        <v>0</v>
      </c>
      <c r="AO1241" s="21">
        <f t="shared" si="505"/>
        <v>0</v>
      </c>
      <c r="AP1241" s="21">
        <f t="shared" si="505"/>
        <v>0</v>
      </c>
      <c r="AQ1241" s="21">
        <f t="shared" si="505"/>
        <v>0</v>
      </c>
      <c r="AR1241" s="21">
        <f t="shared" si="505"/>
        <v>0</v>
      </c>
    </row>
    <row r="1242" spans="8:44" x14ac:dyDescent="0.25">
      <c r="H1242" s="17" t="str">
        <f t="shared" si="499"/>
        <v>DIC7</v>
      </c>
      <c r="I1242" s="24"/>
      <c r="J1242" s="24" t="s">
        <v>458</v>
      </c>
      <c r="K1242" s="359" t="s">
        <v>294</v>
      </c>
      <c r="L1242" s="341" t="s">
        <v>834</v>
      </c>
      <c r="M1242" s="21">
        <f>+SUMIFS(Resultados_Dic3!H$3:H$99980,Resultados_Dic3!$F$3:$F$99980,Produccion_UO!$K1242,Resultados_Dic3!$D$3:$D$99980,Produccion_UO!$K$1494,Resultados_Dic3!$E$3:$E$99980,Produccion_UO!$J1242,Resultados_Dic3!$A$3:$A$99980,Produccion_UO!$H1242)*$J$1223</f>
        <v>0</v>
      </c>
      <c r="N1242" s="21">
        <f>+SUMIFS(Resultados_Dic3!I$3:I$99980,Resultados_Dic3!$F$3:$F$99980,Produccion_UO!$K1242,Resultados_Dic3!$D$3:$D$99980,Produccion_UO!$K$1494,Resultados_Dic3!$E$3:$E$99980,Produccion_UO!$J1242,Resultados_Dic3!$A$3:$A$99980,Produccion_UO!$H1242)*$J$1223</f>
        <v>0</v>
      </c>
      <c r="O1242" s="21">
        <f>+SUMIFS(Resultados_Dic3!J$3:J$99980,Resultados_Dic3!$F$3:$F$99980,Produccion_UO!$K1242,Resultados_Dic3!$D$3:$D$99980,Produccion_UO!$K$1494,Resultados_Dic3!$E$3:$E$99980,Produccion_UO!$J1242,Resultados_Dic3!$A$3:$A$99980,Produccion_UO!$H1242)*$J$1223</f>
        <v>0</v>
      </c>
      <c r="P1242" s="21">
        <f>+SUMIFS(Resultados_Dic3!K$3:K$99980,Resultados_Dic3!$F$3:$F$99980,Produccion_UO!$K1242,Resultados_Dic3!$D$3:$D$99980,Produccion_UO!$K$1494,Resultados_Dic3!$E$3:$E$99980,Produccion_UO!$J1242,Resultados_Dic3!$A$3:$A$99980,Produccion_UO!$H1242)*$J$1223</f>
        <v>0</v>
      </c>
      <c r="Q1242" s="21">
        <f>+SUMIFS(Resultados_Dic3!L$3:L$99980,Resultados_Dic3!$F$3:$F$99980,Produccion_UO!$K1242,Resultados_Dic3!$D$3:$D$99980,Produccion_UO!$K$1494,Resultados_Dic3!$E$3:$E$99980,Produccion_UO!$J1242,Resultados_Dic3!$A$3:$A$99980,Produccion_UO!$H1242)*$J$1223</f>
        <v>0</v>
      </c>
      <c r="R1242" s="21">
        <f>+SUMIFS(Resultados_Dic3!M$3:M$99980,Resultados_Dic3!$F$3:$F$99980,Produccion_UO!$K1242,Resultados_Dic3!$D$3:$D$99980,Produccion_UO!$K$1494,Resultados_Dic3!$E$3:$E$99980,Produccion_UO!$J1242,Resultados_Dic3!$A$3:$A$99980,Produccion_UO!$H1242)*$J$1223</f>
        <v>0</v>
      </c>
      <c r="S1242" s="21">
        <f>+SUMIFS(Resultados_Dic3!N$3:N$99980,Resultados_Dic3!$F$3:$F$99980,Produccion_UO!$K1242,Resultados_Dic3!$D$3:$D$99980,Produccion_UO!$K$1494,Resultados_Dic3!$E$3:$E$99980,Produccion_UO!$J1242,Resultados_Dic3!$A$3:$A$99980,Produccion_UO!$H1242)*$J$1223</f>
        <v>0</v>
      </c>
      <c r="T1242" s="21">
        <f>+SUMIFS(Resultados_Dic3!O$3:O$99980,Resultados_Dic3!$F$3:$F$99980,Produccion_UO!$K1242,Resultados_Dic3!$D$3:$D$99980,Produccion_UO!$K$1494,Resultados_Dic3!$E$3:$E$99980,Produccion_UO!$J1242,Resultados_Dic3!$A$3:$A$99980,Produccion_UO!$H1242)*$J$1223</f>
        <v>0</v>
      </c>
      <c r="U1242" s="21">
        <f>+SUMIFS(Resultados_Dic3!P$3:P$99980,Resultados_Dic3!$F$3:$F$99980,Produccion_UO!$K1242,Resultados_Dic3!$D$3:$D$99980,Produccion_UO!$K$1494,Resultados_Dic3!$E$3:$E$99980,Produccion_UO!$J1242,Resultados_Dic3!$A$3:$A$99980,Produccion_UO!$H1242)*$J$1223</f>
        <v>0</v>
      </c>
      <c r="V1242" s="21">
        <f>+SUMIFS(Resultados_Dic3!Q$3:Q$99980,Resultados_Dic3!$F$3:$F$99980,Produccion_UO!$K1242,Resultados_Dic3!$D$3:$D$99980,Produccion_UO!$K$1494,Resultados_Dic3!$E$3:$E$99980,Produccion_UO!$J1242,Resultados_Dic3!$A$3:$A$99980,Produccion_UO!$H1242)*$J$1223</f>
        <v>0</v>
      </c>
      <c r="W1242" s="21">
        <f>+SUMIFS(Resultados_Dic3!R$3:R$99980,Resultados_Dic3!$F$3:$F$99980,Produccion_UO!$K1242,Resultados_Dic3!$D$3:$D$99980,Produccion_UO!$K$1494,Resultados_Dic3!$E$3:$E$99980,Produccion_UO!$J1242,Resultados_Dic3!$A$3:$A$99980,Produccion_UO!$H1242)*$J$1223</f>
        <v>0</v>
      </c>
      <c r="X1242" s="21">
        <f>+SUMIFS(Resultados_Dic3!S$3:S$99980,Resultados_Dic3!$F$3:$F$99980,Produccion_UO!$K1242,Resultados_Dic3!$D$3:$D$99980,Produccion_UO!$K$1494,Resultados_Dic3!$E$3:$E$99980,Produccion_UO!$J1242,Resultados_Dic3!$A$3:$A$99980,Produccion_UO!$H1242)*$J$1223</f>
        <v>0</v>
      </c>
      <c r="Y1242" s="21">
        <f>+SUMIFS(Resultados_Dic3!T$3:T$99980,Resultados_Dic3!$F$3:$F$99980,Produccion_UO!$K1242,Resultados_Dic3!$D$3:$D$99980,Produccion_UO!$K$1494,Resultados_Dic3!$E$3:$E$99980,Produccion_UO!$J1242,Resultados_Dic3!$A$3:$A$99980,Produccion_UO!$H1242)*$J$1223</f>
        <v>0</v>
      </c>
      <c r="Z1242" s="21">
        <f>+SUMIFS(Resultados_Dic3!U$3:U$99980,Resultados_Dic3!$F$3:$F$99980,Produccion_UO!$K1242,Resultados_Dic3!$D$3:$D$99980,Produccion_UO!$K$1494,Resultados_Dic3!$E$3:$E$99980,Produccion_UO!$J1242,Resultados_Dic3!$A$3:$A$99980,Produccion_UO!$H1242)*$J$1223</f>
        <v>0</v>
      </c>
      <c r="AA1242" s="21">
        <f>+SUMIFS(Resultados_Dic3!V$3:V$99980,Resultados_Dic3!$F$3:$F$99980,Produccion_UO!$K1242,Resultados_Dic3!$D$3:$D$99980,Produccion_UO!$K$1494,Resultados_Dic3!$E$3:$E$99980,Produccion_UO!$J1242,Resultados_Dic3!$A$3:$A$99980,Produccion_UO!$H1242)*$J$1223</f>
        <v>0</v>
      </c>
      <c r="AB1242" s="21">
        <f>+SUMIFS(Resultados_Dic3!W$3:W$99980,Resultados_Dic3!$F$3:$F$99980,Produccion_UO!$K1242,Resultados_Dic3!$D$3:$D$99980,Produccion_UO!$K$1494,Resultados_Dic3!$E$3:$E$99980,Produccion_UO!$J1242,Resultados_Dic3!$A$3:$A$99980,Produccion_UO!$H1242)*$J$1223</f>
        <v>0</v>
      </c>
      <c r="AC1242" s="21">
        <f>+SUMIFS(Resultados_Dic3!X$3:X$99980,Resultados_Dic3!$F$3:$F$99980,Produccion_UO!$K1242,Resultados_Dic3!$D$3:$D$99980,Produccion_UO!$K$1494,Resultados_Dic3!$E$3:$E$99980,Produccion_UO!$J1242,Resultados_Dic3!$A$3:$A$99980,Produccion_UO!$H1242)*$J$1223</f>
        <v>0</v>
      </c>
      <c r="AD1242" s="21">
        <f>+SUMIFS(Resultados_Dic3!Y$3:Y$99980,Resultados_Dic3!$F$3:$F$99980,Produccion_UO!$K1242,Resultados_Dic3!$D$3:$D$99980,Produccion_UO!$K$1494,Resultados_Dic3!$E$3:$E$99980,Produccion_UO!$J1242,Resultados_Dic3!$A$3:$A$99980,Produccion_UO!$H1242)*$J$1223</f>
        <v>0</v>
      </c>
      <c r="AE1242" s="21">
        <f>+SUMIFS(Resultados_Dic3!Z$3:Z$99980,Resultados_Dic3!$F$3:$F$99980,Produccion_UO!$K1242,Resultados_Dic3!$D$3:$D$99980,Produccion_UO!$K$1494,Resultados_Dic3!$E$3:$E$99980,Produccion_UO!$J1242,Resultados_Dic3!$A$3:$A$99980,Produccion_UO!$H1242)*$J$1223</f>
        <v>0</v>
      </c>
      <c r="AF1242" s="21">
        <f>+SUMIFS(Resultados_Dic3!AA$3:AA$99980,Resultados_Dic3!$F$3:$F$99980,Produccion_UO!$K1242,Resultados_Dic3!$D$3:$D$99980,Produccion_UO!$K$1494,Resultados_Dic3!$E$3:$E$99980,Produccion_UO!$J1242,Resultados_Dic3!$A$3:$A$99980,Produccion_UO!$H1242)*$J$1223</f>
        <v>0</v>
      </c>
      <c r="AG1242" s="21">
        <f>+SUMIFS(Resultados_Dic3!AB$3:AB$99980,Resultados_Dic3!$F$3:$F$99980,Produccion_UO!$K1242,Resultados_Dic3!$D$3:$D$99980,Produccion_UO!$K$1494,Resultados_Dic3!$E$3:$E$99980,Produccion_UO!$J1242,Resultados_Dic3!$A$3:$A$99980,Produccion_UO!$H1242)*$J$1223</f>
        <v>0</v>
      </c>
      <c r="AH1242" s="21">
        <f>+SUMIFS(Resultados_Dic3!AC$3:AC$99980,Resultados_Dic3!$F$3:$F$99980,Produccion_UO!$K1242,Resultados_Dic3!$D$3:$D$99980,Produccion_UO!$K$1494,Resultados_Dic3!$E$3:$E$99980,Produccion_UO!$J1242,Resultados_Dic3!$A$3:$A$99980,Produccion_UO!$H1242)*$J$1223</f>
        <v>0</v>
      </c>
      <c r="AI1242" s="21">
        <f>+SUMIFS(Resultados_Dic3!AD$3:AD$99980,Resultados_Dic3!$F$3:$F$99980,Produccion_UO!$K1242,Resultados_Dic3!$D$3:$D$99980,Produccion_UO!$K$1494,Resultados_Dic3!$E$3:$E$99980,Produccion_UO!$J1242,Resultados_Dic3!$A$3:$A$99980,Produccion_UO!$H1242)*$J$1223</f>
        <v>0</v>
      </c>
      <c r="AJ1242" s="21">
        <f>+SUMIFS(Resultados_Dic3!AE$3:AE$99980,Resultados_Dic3!$F$3:$F$99980,Produccion_UO!$K1242,Resultados_Dic3!$D$3:$D$99980,Produccion_UO!$K$1494,Resultados_Dic3!$E$3:$E$99980,Produccion_UO!$J1242,Resultados_Dic3!$A$3:$A$99980,Produccion_UO!$H1242)*$J$1223</f>
        <v>0</v>
      </c>
      <c r="AK1242" s="21">
        <f>+SUMIFS(Resultados_Dic3!AF$3:AF$99980,Resultados_Dic3!$F$3:$F$99980,Produccion_UO!$K1242,Resultados_Dic3!$D$3:$D$99980,Produccion_UO!$K$1494,Resultados_Dic3!$E$3:$E$99980,Produccion_UO!$J1242,Resultados_Dic3!$A$3:$A$99980,Produccion_UO!$H1242)*$J$1223</f>
        <v>0</v>
      </c>
      <c r="AL1242" s="21">
        <f>+SUMIFS(Resultados_Dic3!AG$3:AG$99980,Resultados_Dic3!$F$3:$F$99980,Produccion_UO!$K1242,Resultados_Dic3!$D$3:$D$99980,Produccion_UO!$K$1494,Resultados_Dic3!$E$3:$E$99980,Produccion_UO!$J1242,Resultados_Dic3!$A$3:$A$99980,Produccion_UO!$H1242)*$J$1223</f>
        <v>0</v>
      </c>
      <c r="AM1242" s="21">
        <f>+SUMIFS(Resultados_Dic3!AH$3:AH$99980,Resultados_Dic3!$F$3:$F$99980,Produccion_UO!$K1242,Resultados_Dic3!$D$3:$D$99980,Produccion_UO!$K$1494,Resultados_Dic3!$E$3:$E$99980,Produccion_UO!$J1242,Resultados_Dic3!$A$3:$A$99980,Produccion_UO!$H1242)*$J$1223</f>
        <v>0</v>
      </c>
      <c r="AN1242" s="21">
        <f>+SUMIFS(Resultados_Dic3!AI$3:AI$99980,Resultados_Dic3!$F$3:$F$99980,Produccion_UO!$K1242,Resultados_Dic3!$D$3:$D$99980,Produccion_UO!$K$1494,Resultados_Dic3!$E$3:$E$99980,Produccion_UO!$J1242,Resultados_Dic3!$A$3:$A$99980,Produccion_UO!$H1242)*$J$1223</f>
        <v>0</v>
      </c>
      <c r="AO1242" s="21">
        <f>+SUMIFS(Resultados_Dic3!AJ$3:AJ$99980,Resultados_Dic3!$F$3:$F$99980,Produccion_UO!$K1242,Resultados_Dic3!$D$3:$D$99980,Produccion_UO!$K$1494,Resultados_Dic3!$E$3:$E$99980,Produccion_UO!$J1242,Resultados_Dic3!$A$3:$A$99980,Produccion_UO!$H1242)*$J$1223</f>
        <v>0</v>
      </c>
      <c r="AP1242" s="21">
        <f>+SUMIFS(Resultados_Dic3!AK$3:AK$99980,Resultados_Dic3!$F$3:$F$99980,Produccion_UO!$K1242,Resultados_Dic3!$D$3:$D$99980,Produccion_UO!$K$1494,Resultados_Dic3!$E$3:$E$99980,Produccion_UO!$J1242,Resultados_Dic3!$A$3:$A$99980,Produccion_UO!$H1242)*$J$1223</f>
        <v>0</v>
      </c>
      <c r="AQ1242" s="21">
        <f>+SUMIFS(Resultados_Dic3!AL$3:AL$99980,Resultados_Dic3!$F$3:$F$99980,Produccion_UO!$K1242,Resultados_Dic3!$D$3:$D$99980,Produccion_UO!$K$1494,Resultados_Dic3!$E$3:$E$99980,Produccion_UO!$J1242,Resultados_Dic3!$A$3:$A$99980,Produccion_UO!$H1242)*$J$1223</f>
        <v>0</v>
      </c>
      <c r="AR1242" s="21">
        <f>+SUMIFS(Resultados_Dic3!AM$3:AM$99980,Resultados_Dic3!$F$3:$F$99980,Produccion_UO!$K1242,Resultados_Dic3!$D$3:$D$99980,Produccion_UO!$K$1494,Resultados_Dic3!$E$3:$E$99980,Produccion_UO!$J1242,Resultados_Dic3!$A$3:$A$99980,Produccion_UO!$H1242)*$J$1223</f>
        <v>0</v>
      </c>
    </row>
    <row r="1243" spans="8:44" x14ac:dyDescent="0.25">
      <c r="H1243" s="17" t="str">
        <f t="shared" si="499"/>
        <v>DIC7</v>
      </c>
      <c r="I1243" s="24"/>
      <c r="J1243" s="24" t="s">
        <v>84</v>
      </c>
      <c r="K1243" s="359" t="s">
        <v>290</v>
      </c>
      <c r="L1243" s="341" t="s">
        <v>833</v>
      </c>
      <c r="M1243" s="21">
        <f>+SUMIFS(Resultados_Dic3!H$3:H$99980,Resultados_Dic3!$F$3:$F$99980,Produccion_UO!$K1243,Resultados_Dic3!$D$3:$D$99980,Produccion_UO!$K$1494,Resultados_Dic3!$E$3:$E$99980,Produccion_UO!$J1243,Resultados_Dic3!$A$3:$A$99980,Produccion_UO!$H1243)*$J$1223</f>
        <v>0</v>
      </c>
      <c r="N1243" s="21">
        <f>+SUMIFS(Resultados_Dic3!I$3:I$99980,Resultados_Dic3!$F$3:$F$99980,Produccion_UO!$K1243,Resultados_Dic3!$D$3:$D$99980,Produccion_UO!$K$1494,Resultados_Dic3!$E$3:$E$99980,Produccion_UO!$J1243,Resultados_Dic3!$A$3:$A$99980,Produccion_UO!$H1243)*$J$1223</f>
        <v>0</v>
      </c>
      <c r="O1243" s="21">
        <f>+SUMIFS(Resultados_Dic3!J$3:J$99980,Resultados_Dic3!$F$3:$F$99980,Produccion_UO!$K1243,Resultados_Dic3!$D$3:$D$99980,Produccion_UO!$K$1494,Resultados_Dic3!$E$3:$E$99980,Produccion_UO!$J1243,Resultados_Dic3!$A$3:$A$99980,Produccion_UO!$H1243)*$J$1223</f>
        <v>0</v>
      </c>
      <c r="P1243" s="21">
        <f>+SUMIFS(Resultados_Dic3!K$3:K$99980,Resultados_Dic3!$F$3:$F$99980,Produccion_UO!$K1243,Resultados_Dic3!$D$3:$D$99980,Produccion_UO!$K$1494,Resultados_Dic3!$E$3:$E$99980,Produccion_UO!$J1243,Resultados_Dic3!$A$3:$A$99980,Produccion_UO!$H1243)*$J$1223</f>
        <v>0</v>
      </c>
      <c r="Q1243" s="21">
        <f>+SUMIFS(Resultados_Dic3!L$3:L$99980,Resultados_Dic3!$F$3:$F$99980,Produccion_UO!$K1243,Resultados_Dic3!$D$3:$D$99980,Produccion_UO!$K$1494,Resultados_Dic3!$E$3:$E$99980,Produccion_UO!$J1243,Resultados_Dic3!$A$3:$A$99980,Produccion_UO!$H1243)*$J$1223</f>
        <v>0</v>
      </c>
      <c r="R1243" s="21">
        <f>+SUMIFS(Resultados_Dic3!M$3:M$99980,Resultados_Dic3!$F$3:$F$99980,Produccion_UO!$K1243,Resultados_Dic3!$D$3:$D$99980,Produccion_UO!$K$1494,Resultados_Dic3!$E$3:$E$99980,Produccion_UO!$J1243,Resultados_Dic3!$A$3:$A$99980,Produccion_UO!$H1243)*$J$1223</f>
        <v>0</v>
      </c>
      <c r="S1243" s="21">
        <f>+SUMIFS(Resultados_Dic3!N$3:N$99980,Resultados_Dic3!$F$3:$F$99980,Produccion_UO!$K1243,Resultados_Dic3!$D$3:$D$99980,Produccion_UO!$K$1494,Resultados_Dic3!$E$3:$E$99980,Produccion_UO!$J1243,Resultados_Dic3!$A$3:$A$99980,Produccion_UO!$H1243)*$J$1223</f>
        <v>0</v>
      </c>
      <c r="T1243" s="21">
        <f>+SUMIFS(Resultados_Dic3!O$3:O$99980,Resultados_Dic3!$F$3:$F$99980,Produccion_UO!$K1243,Resultados_Dic3!$D$3:$D$99980,Produccion_UO!$K$1494,Resultados_Dic3!$E$3:$E$99980,Produccion_UO!$J1243,Resultados_Dic3!$A$3:$A$99980,Produccion_UO!$H1243)*$J$1223</f>
        <v>0</v>
      </c>
      <c r="U1243" s="21">
        <f>+SUMIFS(Resultados_Dic3!P$3:P$99980,Resultados_Dic3!$F$3:$F$99980,Produccion_UO!$K1243,Resultados_Dic3!$D$3:$D$99980,Produccion_UO!$K$1494,Resultados_Dic3!$E$3:$E$99980,Produccion_UO!$J1243,Resultados_Dic3!$A$3:$A$99980,Produccion_UO!$H1243)*$J$1223</f>
        <v>0</v>
      </c>
      <c r="V1243" s="21">
        <f>+SUMIFS(Resultados_Dic3!Q$3:Q$99980,Resultados_Dic3!$F$3:$F$99980,Produccion_UO!$K1243,Resultados_Dic3!$D$3:$D$99980,Produccion_UO!$K$1494,Resultados_Dic3!$E$3:$E$99980,Produccion_UO!$J1243,Resultados_Dic3!$A$3:$A$99980,Produccion_UO!$H1243)*$J$1223</f>
        <v>0</v>
      </c>
      <c r="W1243" s="21">
        <f>+SUMIFS(Resultados_Dic3!R$3:R$99980,Resultados_Dic3!$F$3:$F$99980,Produccion_UO!$K1243,Resultados_Dic3!$D$3:$D$99980,Produccion_UO!$K$1494,Resultados_Dic3!$E$3:$E$99980,Produccion_UO!$J1243,Resultados_Dic3!$A$3:$A$99980,Produccion_UO!$H1243)*$J$1223</f>
        <v>0</v>
      </c>
      <c r="X1243" s="21">
        <f>+SUMIFS(Resultados_Dic3!S$3:S$99980,Resultados_Dic3!$F$3:$F$99980,Produccion_UO!$K1243,Resultados_Dic3!$D$3:$D$99980,Produccion_UO!$K$1494,Resultados_Dic3!$E$3:$E$99980,Produccion_UO!$J1243,Resultados_Dic3!$A$3:$A$99980,Produccion_UO!$H1243)*$J$1223</f>
        <v>0</v>
      </c>
      <c r="Y1243" s="21">
        <f>+SUMIFS(Resultados_Dic3!T$3:T$99980,Resultados_Dic3!$F$3:$F$99980,Produccion_UO!$K1243,Resultados_Dic3!$D$3:$D$99980,Produccion_UO!$K$1494,Resultados_Dic3!$E$3:$E$99980,Produccion_UO!$J1243,Resultados_Dic3!$A$3:$A$99980,Produccion_UO!$H1243)*$J$1223</f>
        <v>0</v>
      </c>
      <c r="Z1243" s="21">
        <f>+SUMIFS(Resultados_Dic3!U$3:U$99980,Resultados_Dic3!$F$3:$F$99980,Produccion_UO!$K1243,Resultados_Dic3!$D$3:$D$99980,Produccion_UO!$K$1494,Resultados_Dic3!$E$3:$E$99980,Produccion_UO!$J1243,Resultados_Dic3!$A$3:$A$99980,Produccion_UO!$H1243)*$J$1223</f>
        <v>0</v>
      </c>
      <c r="AA1243" s="21">
        <f>+SUMIFS(Resultados_Dic3!V$3:V$99980,Resultados_Dic3!$F$3:$F$99980,Produccion_UO!$K1243,Resultados_Dic3!$D$3:$D$99980,Produccion_UO!$K$1494,Resultados_Dic3!$E$3:$E$99980,Produccion_UO!$J1243,Resultados_Dic3!$A$3:$A$99980,Produccion_UO!$H1243)*$J$1223</f>
        <v>0</v>
      </c>
      <c r="AB1243" s="21">
        <f>+SUMIFS(Resultados_Dic3!W$3:W$99980,Resultados_Dic3!$F$3:$F$99980,Produccion_UO!$K1243,Resultados_Dic3!$D$3:$D$99980,Produccion_UO!$K$1494,Resultados_Dic3!$E$3:$E$99980,Produccion_UO!$J1243,Resultados_Dic3!$A$3:$A$99980,Produccion_UO!$H1243)*$J$1223</f>
        <v>0</v>
      </c>
      <c r="AC1243" s="21">
        <f>+SUMIFS(Resultados_Dic3!X$3:X$99980,Resultados_Dic3!$F$3:$F$99980,Produccion_UO!$K1243,Resultados_Dic3!$D$3:$D$99980,Produccion_UO!$K$1494,Resultados_Dic3!$E$3:$E$99980,Produccion_UO!$J1243,Resultados_Dic3!$A$3:$A$99980,Produccion_UO!$H1243)*$J$1223</f>
        <v>0</v>
      </c>
      <c r="AD1243" s="21">
        <f>+SUMIFS(Resultados_Dic3!Y$3:Y$99980,Resultados_Dic3!$F$3:$F$99980,Produccion_UO!$K1243,Resultados_Dic3!$D$3:$D$99980,Produccion_UO!$K$1494,Resultados_Dic3!$E$3:$E$99980,Produccion_UO!$J1243,Resultados_Dic3!$A$3:$A$99980,Produccion_UO!$H1243)*$J$1223</f>
        <v>0</v>
      </c>
      <c r="AE1243" s="21">
        <f>+SUMIFS(Resultados_Dic3!Z$3:Z$99980,Resultados_Dic3!$F$3:$F$99980,Produccion_UO!$K1243,Resultados_Dic3!$D$3:$D$99980,Produccion_UO!$K$1494,Resultados_Dic3!$E$3:$E$99980,Produccion_UO!$J1243,Resultados_Dic3!$A$3:$A$99980,Produccion_UO!$H1243)*$J$1223</f>
        <v>0</v>
      </c>
      <c r="AF1243" s="21">
        <f>+SUMIFS(Resultados_Dic3!AA$3:AA$99980,Resultados_Dic3!$F$3:$F$99980,Produccion_UO!$K1243,Resultados_Dic3!$D$3:$D$99980,Produccion_UO!$K$1494,Resultados_Dic3!$E$3:$E$99980,Produccion_UO!$J1243,Resultados_Dic3!$A$3:$A$99980,Produccion_UO!$H1243)*$J$1223</f>
        <v>0</v>
      </c>
      <c r="AG1243" s="21">
        <f>+SUMIFS(Resultados_Dic3!AB$3:AB$99980,Resultados_Dic3!$F$3:$F$99980,Produccion_UO!$K1243,Resultados_Dic3!$D$3:$D$99980,Produccion_UO!$K$1494,Resultados_Dic3!$E$3:$E$99980,Produccion_UO!$J1243,Resultados_Dic3!$A$3:$A$99980,Produccion_UO!$H1243)*$J$1223</f>
        <v>0</v>
      </c>
      <c r="AH1243" s="21">
        <f>+SUMIFS(Resultados_Dic3!AC$3:AC$99980,Resultados_Dic3!$F$3:$F$99980,Produccion_UO!$K1243,Resultados_Dic3!$D$3:$D$99980,Produccion_UO!$K$1494,Resultados_Dic3!$E$3:$E$99980,Produccion_UO!$J1243,Resultados_Dic3!$A$3:$A$99980,Produccion_UO!$H1243)*$J$1223</f>
        <v>0</v>
      </c>
      <c r="AI1243" s="21">
        <f>+SUMIFS(Resultados_Dic3!AD$3:AD$99980,Resultados_Dic3!$F$3:$F$99980,Produccion_UO!$K1243,Resultados_Dic3!$D$3:$D$99980,Produccion_UO!$K$1494,Resultados_Dic3!$E$3:$E$99980,Produccion_UO!$J1243,Resultados_Dic3!$A$3:$A$99980,Produccion_UO!$H1243)*$J$1223</f>
        <v>0</v>
      </c>
      <c r="AJ1243" s="21">
        <f>+SUMIFS(Resultados_Dic3!AE$3:AE$99980,Resultados_Dic3!$F$3:$F$99980,Produccion_UO!$K1243,Resultados_Dic3!$D$3:$D$99980,Produccion_UO!$K$1494,Resultados_Dic3!$E$3:$E$99980,Produccion_UO!$J1243,Resultados_Dic3!$A$3:$A$99980,Produccion_UO!$H1243)*$J$1223</f>
        <v>0</v>
      </c>
      <c r="AK1243" s="21">
        <f>+SUMIFS(Resultados_Dic3!AF$3:AF$99980,Resultados_Dic3!$F$3:$F$99980,Produccion_UO!$K1243,Resultados_Dic3!$D$3:$D$99980,Produccion_UO!$K$1494,Resultados_Dic3!$E$3:$E$99980,Produccion_UO!$J1243,Resultados_Dic3!$A$3:$A$99980,Produccion_UO!$H1243)*$J$1223</f>
        <v>0</v>
      </c>
      <c r="AL1243" s="21">
        <f>+SUMIFS(Resultados_Dic3!AG$3:AG$99980,Resultados_Dic3!$F$3:$F$99980,Produccion_UO!$K1243,Resultados_Dic3!$D$3:$D$99980,Produccion_UO!$K$1494,Resultados_Dic3!$E$3:$E$99980,Produccion_UO!$J1243,Resultados_Dic3!$A$3:$A$99980,Produccion_UO!$H1243)*$J$1223</f>
        <v>0</v>
      </c>
      <c r="AM1243" s="21">
        <f>+SUMIFS(Resultados_Dic3!AH$3:AH$99980,Resultados_Dic3!$F$3:$F$99980,Produccion_UO!$K1243,Resultados_Dic3!$D$3:$D$99980,Produccion_UO!$K$1494,Resultados_Dic3!$E$3:$E$99980,Produccion_UO!$J1243,Resultados_Dic3!$A$3:$A$99980,Produccion_UO!$H1243)*$J$1223</f>
        <v>0</v>
      </c>
      <c r="AN1243" s="21">
        <f>+SUMIFS(Resultados_Dic3!AI$3:AI$99980,Resultados_Dic3!$F$3:$F$99980,Produccion_UO!$K1243,Resultados_Dic3!$D$3:$D$99980,Produccion_UO!$K$1494,Resultados_Dic3!$E$3:$E$99980,Produccion_UO!$J1243,Resultados_Dic3!$A$3:$A$99980,Produccion_UO!$H1243)*$J$1223</f>
        <v>0</v>
      </c>
      <c r="AO1243" s="21">
        <f>+SUMIFS(Resultados_Dic3!AJ$3:AJ$99980,Resultados_Dic3!$F$3:$F$99980,Produccion_UO!$K1243,Resultados_Dic3!$D$3:$D$99980,Produccion_UO!$K$1494,Resultados_Dic3!$E$3:$E$99980,Produccion_UO!$J1243,Resultados_Dic3!$A$3:$A$99980,Produccion_UO!$H1243)*$J$1223</f>
        <v>0</v>
      </c>
      <c r="AP1243" s="21">
        <f>+SUMIFS(Resultados_Dic3!AK$3:AK$99980,Resultados_Dic3!$F$3:$F$99980,Produccion_UO!$K1243,Resultados_Dic3!$D$3:$D$99980,Produccion_UO!$K$1494,Resultados_Dic3!$E$3:$E$99980,Produccion_UO!$J1243,Resultados_Dic3!$A$3:$A$99980,Produccion_UO!$H1243)*$J$1223</f>
        <v>0</v>
      </c>
      <c r="AQ1243" s="21">
        <f>+SUMIFS(Resultados_Dic3!AL$3:AL$99980,Resultados_Dic3!$F$3:$F$99980,Produccion_UO!$K1243,Resultados_Dic3!$D$3:$D$99980,Produccion_UO!$K$1494,Resultados_Dic3!$E$3:$E$99980,Produccion_UO!$J1243,Resultados_Dic3!$A$3:$A$99980,Produccion_UO!$H1243)*$J$1223</f>
        <v>0</v>
      </c>
      <c r="AR1243" s="21">
        <f>+SUMIFS(Resultados_Dic3!AM$3:AM$99980,Resultados_Dic3!$F$3:$F$99980,Produccion_UO!$K1243,Resultados_Dic3!$D$3:$D$99980,Produccion_UO!$K$1494,Resultados_Dic3!$E$3:$E$99980,Produccion_UO!$J1243,Resultados_Dic3!$A$3:$A$99980,Produccion_UO!$H1243)*$J$1223</f>
        <v>0</v>
      </c>
    </row>
    <row r="1244" spans="8:44" x14ac:dyDescent="0.25">
      <c r="H1244" s="17" t="str">
        <f t="shared" si="499"/>
        <v>DIC7</v>
      </c>
      <c r="I1244" s="24"/>
      <c r="J1244" s="24"/>
      <c r="K1244" s="342"/>
      <c r="L1244" s="302" t="s">
        <v>863</v>
      </c>
      <c r="M1244" s="344">
        <f>+M1241+M1237</f>
        <v>0.138836470444231</v>
      </c>
      <c r="N1244" s="344">
        <f t="shared" ref="N1244:AR1244" si="506">+N1241+N1237</f>
        <v>0.11219124944693</v>
      </c>
      <c r="O1244" s="344">
        <f t="shared" si="506"/>
        <v>8.7839611253628297E-2</v>
      </c>
      <c r="P1244" s="344">
        <f t="shared" si="506"/>
        <v>0.102580200581183</v>
      </c>
      <c r="Q1244" s="344">
        <f t="shared" si="506"/>
        <v>9.7774676148309606E-2</v>
      </c>
      <c r="R1244" s="344">
        <f t="shared" si="506"/>
        <v>0</v>
      </c>
      <c r="S1244" s="344">
        <f t="shared" si="506"/>
        <v>0</v>
      </c>
      <c r="T1244" s="344">
        <f t="shared" si="506"/>
        <v>0</v>
      </c>
      <c r="U1244" s="344">
        <f t="shared" si="506"/>
        <v>0</v>
      </c>
      <c r="V1244" s="344">
        <f t="shared" si="506"/>
        <v>0</v>
      </c>
      <c r="W1244" s="344">
        <f t="shared" si="506"/>
        <v>0</v>
      </c>
      <c r="X1244" s="344">
        <f t="shared" si="506"/>
        <v>0</v>
      </c>
      <c r="Y1244" s="344">
        <f t="shared" si="506"/>
        <v>0</v>
      </c>
      <c r="Z1244" s="344">
        <f t="shared" si="506"/>
        <v>0</v>
      </c>
      <c r="AA1244" s="344">
        <f t="shared" si="506"/>
        <v>0</v>
      </c>
      <c r="AB1244" s="344">
        <f t="shared" si="506"/>
        <v>0</v>
      </c>
      <c r="AC1244" s="344">
        <f t="shared" si="506"/>
        <v>0</v>
      </c>
      <c r="AD1244" s="344">
        <f t="shared" si="506"/>
        <v>0</v>
      </c>
      <c r="AE1244" s="344">
        <f t="shared" si="506"/>
        <v>0</v>
      </c>
      <c r="AF1244" s="344">
        <f t="shared" si="506"/>
        <v>0</v>
      </c>
      <c r="AG1244" s="344">
        <f t="shared" si="506"/>
        <v>0</v>
      </c>
      <c r="AH1244" s="344">
        <f t="shared" si="506"/>
        <v>0</v>
      </c>
      <c r="AI1244" s="344">
        <f t="shared" si="506"/>
        <v>0</v>
      </c>
      <c r="AJ1244" s="344">
        <f t="shared" si="506"/>
        <v>0</v>
      </c>
      <c r="AK1244" s="344">
        <f t="shared" si="506"/>
        <v>0</v>
      </c>
      <c r="AL1244" s="344">
        <f t="shared" si="506"/>
        <v>0</v>
      </c>
      <c r="AM1244" s="344">
        <f t="shared" si="506"/>
        <v>0</v>
      </c>
      <c r="AN1244" s="344">
        <f t="shared" si="506"/>
        <v>0</v>
      </c>
      <c r="AO1244" s="344">
        <f t="shared" si="506"/>
        <v>0</v>
      </c>
      <c r="AP1244" s="344">
        <f t="shared" si="506"/>
        <v>0</v>
      </c>
      <c r="AQ1244" s="344">
        <f t="shared" si="506"/>
        <v>0</v>
      </c>
      <c r="AR1244" s="344">
        <f t="shared" si="506"/>
        <v>0</v>
      </c>
    </row>
    <row r="1245" spans="8:44" x14ac:dyDescent="0.25">
      <c r="H1245" s="17" t="str">
        <f t="shared" si="499"/>
        <v>DIC7</v>
      </c>
      <c r="I1245" s="24"/>
      <c r="J1245" s="24"/>
      <c r="K1245" s="342"/>
      <c r="L1245" s="302" t="s">
        <v>864</v>
      </c>
      <c r="M1245" s="21">
        <f>+M1244+M1236</f>
        <v>0.86559443863908903</v>
      </c>
      <c r="N1245" s="21">
        <f t="shared" ref="N1245:AR1245" si="507">+N1244+N1236</f>
        <v>0.699471264823328</v>
      </c>
      <c r="O1245" s="21">
        <f t="shared" si="507"/>
        <v>0.54764773801925326</v>
      </c>
      <c r="P1245" s="21">
        <f t="shared" si="507"/>
        <v>0.639549902510818</v>
      </c>
      <c r="Q1245" s="21">
        <f t="shared" si="507"/>
        <v>0.60958922135456262</v>
      </c>
      <c r="R1245" s="21">
        <f t="shared" si="507"/>
        <v>0</v>
      </c>
      <c r="S1245" s="21">
        <f t="shared" si="507"/>
        <v>0</v>
      </c>
      <c r="T1245" s="21">
        <f t="shared" si="507"/>
        <v>0</v>
      </c>
      <c r="U1245" s="21">
        <f t="shared" si="507"/>
        <v>0</v>
      </c>
      <c r="V1245" s="21">
        <f t="shared" si="507"/>
        <v>0</v>
      </c>
      <c r="W1245" s="21">
        <f t="shared" si="507"/>
        <v>0</v>
      </c>
      <c r="X1245" s="21">
        <f t="shared" si="507"/>
        <v>0</v>
      </c>
      <c r="Y1245" s="21">
        <f t="shared" si="507"/>
        <v>0</v>
      </c>
      <c r="Z1245" s="21">
        <f t="shared" si="507"/>
        <v>0</v>
      </c>
      <c r="AA1245" s="21">
        <f t="shared" si="507"/>
        <v>0</v>
      </c>
      <c r="AB1245" s="21">
        <f t="shared" si="507"/>
        <v>0</v>
      </c>
      <c r="AC1245" s="21">
        <f t="shared" si="507"/>
        <v>0</v>
      </c>
      <c r="AD1245" s="21">
        <f t="shared" si="507"/>
        <v>0</v>
      </c>
      <c r="AE1245" s="21">
        <f t="shared" si="507"/>
        <v>0</v>
      </c>
      <c r="AF1245" s="21">
        <f t="shared" si="507"/>
        <v>0</v>
      </c>
      <c r="AG1245" s="21">
        <f t="shared" si="507"/>
        <v>0</v>
      </c>
      <c r="AH1245" s="21">
        <f t="shared" si="507"/>
        <v>0</v>
      </c>
      <c r="AI1245" s="21">
        <f t="shared" si="507"/>
        <v>0</v>
      </c>
      <c r="AJ1245" s="21">
        <f t="shared" si="507"/>
        <v>0</v>
      </c>
      <c r="AK1245" s="21">
        <f t="shared" si="507"/>
        <v>0</v>
      </c>
      <c r="AL1245" s="21">
        <f t="shared" si="507"/>
        <v>0</v>
      </c>
      <c r="AM1245" s="21">
        <f t="shared" si="507"/>
        <v>0</v>
      </c>
      <c r="AN1245" s="21">
        <f t="shared" si="507"/>
        <v>0</v>
      </c>
      <c r="AO1245" s="21">
        <f t="shared" si="507"/>
        <v>0</v>
      </c>
      <c r="AP1245" s="21">
        <f t="shared" si="507"/>
        <v>0</v>
      </c>
      <c r="AQ1245" s="21">
        <f t="shared" si="507"/>
        <v>0</v>
      </c>
      <c r="AR1245" s="21">
        <f t="shared" si="507"/>
        <v>0</v>
      </c>
    </row>
    <row r="1246" spans="8:44" x14ac:dyDescent="0.25">
      <c r="L1246" s="345" t="s">
        <v>865</v>
      </c>
      <c r="M1246" s="358">
        <f>+M1245-M1230</f>
        <v>0</v>
      </c>
      <c r="N1246" s="358">
        <f t="shared" ref="N1246:AR1246" si="508">+N1245-N1230</f>
        <v>0</v>
      </c>
      <c r="O1246" s="358">
        <f t="shared" si="508"/>
        <v>0</v>
      </c>
      <c r="P1246" s="358">
        <f t="shared" si="508"/>
        <v>0</v>
      </c>
      <c r="Q1246" s="358">
        <f t="shared" si="508"/>
        <v>0</v>
      </c>
      <c r="R1246" s="358">
        <f t="shared" si="508"/>
        <v>0</v>
      </c>
      <c r="S1246" s="358">
        <f t="shared" si="508"/>
        <v>0</v>
      </c>
      <c r="T1246" s="358">
        <f t="shared" si="508"/>
        <v>0</v>
      </c>
      <c r="U1246" s="358">
        <f t="shared" si="508"/>
        <v>0</v>
      </c>
      <c r="V1246" s="358">
        <f t="shared" si="508"/>
        <v>0</v>
      </c>
      <c r="W1246" s="358">
        <f t="shared" si="508"/>
        <v>0</v>
      </c>
      <c r="X1246" s="358">
        <f t="shared" si="508"/>
        <v>0</v>
      </c>
      <c r="Y1246" s="358">
        <f t="shared" si="508"/>
        <v>0</v>
      </c>
      <c r="Z1246" s="358">
        <f t="shared" si="508"/>
        <v>0</v>
      </c>
      <c r="AA1246" s="358">
        <f t="shared" si="508"/>
        <v>0</v>
      </c>
      <c r="AB1246" s="358">
        <f t="shared" si="508"/>
        <v>0</v>
      </c>
      <c r="AC1246" s="358">
        <f t="shared" si="508"/>
        <v>0</v>
      </c>
      <c r="AD1246" s="358">
        <f t="shared" si="508"/>
        <v>0</v>
      </c>
      <c r="AE1246" s="358">
        <f t="shared" si="508"/>
        <v>0</v>
      </c>
      <c r="AF1246" s="358">
        <f t="shared" si="508"/>
        <v>0</v>
      </c>
      <c r="AG1246" s="358">
        <f t="shared" si="508"/>
        <v>0</v>
      </c>
      <c r="AH1246" s="358">
        <f t="shared" si="508"/>
        <v>0</v>
      </c>
      <c r="AI1246" s="358">
        <f t="shared" si="508"/>
        <v>0</v>
      </c>
      <c r="AJ1246" s="358">
        <f t="shared" si="508"/>
        <v>0</v>
      </c>
      <c r="AK1246" s="358">
        <f t="shared" si="508"/>
        <v>0</v>
      </c>
      <c r="AL1246" s="358">
        <f t="shared" si="508"/>
        <v>0</v>
      </c>
      <c r="AM1246" s="358">
        <f t="shared" si="508"/>
        <v>0</v>
      </c>
      <c r="AN1246" s="358">
        <f t="shared" si="508"/>
        <v>0</v>
      </c>
      <c r="AO1246" s="358">
        <f t="shared" si="508"/>
        <v>0</v>
      </c>
      <c r="AP1246" s="358">
        <f t="shared" si="508"/>
        <v>0</v>
      </c>
      <c r="AQ1246" s="358">
        <f t="shared" si="508"/>
        <v>0</v>
      </c>
      <c r="AR1246" s="358">
        <f t="shared" si="508"/>
        <v>0</v>
      </c>
    </row>
    <row r="1247" spans="8:44" x14ac:dyDescent="0.25">
      <c r="L1247" s="345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</row>
    <row r="1248" spans="8:44" x14ac:dyDescent="0.25">
      <c r="K1248" s="349" t="str">
        <f>+I35</f>
        <v>Kb/d</v>
      </c>
      <c r="L1248" s="349" t="s">
        <v>866</v>
      </c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</row>
    <row r="1249" spans="8:44" x14ac:dyDescent="0.25">
      <c r="K1249" s="349" t="s">
        <v>868</v>
      </c>
      <c r="L1249" s="350" t="s">
        <v>867</v>
      </c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</row>
    <row r="1250" spans="8:44" x14ac:dyDescent="0.25">
      <c r="L1250" s="345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</row>
    <row r="1251" spans="8:44" x14ac:dyDescent="0.25">
      <c r="L1251" s="345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</row>
    <row r="1252" spans="8:44" x14ac:dyDescent="0.25"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</row>
    <row r="1253" spans="8:44" x14ac:dyDescent="0.25">
      <c r="J1253">
        <v>1</v>
      </c>
      <c r="K1253" s="347" t="s">
        <v>836</v>
      </c>
      <c r="L1253" s="364" t="s">
        <v>870</v>
      </c>
      <c r="M1253" s="321">
        <v>2019</v>
      </c>
      <c r="N1253" s="321">
        <v>2020</v>
      </c>
      <c r="O1253" s="321">
        <v>2021</v>
      </c>
      <c r="P1253" s="321">
        <v>2022</v>
      </c>
      <c r="Q1253" s="321">
        <v>2023</v>
      </c>
      <c r="R1253" s="321">
        <v>2024</v>
      </c>
      <c r="S1253" s="321">
        <v>2025</v>
      </c>
      <c r="T1253" s="321">
        <v>2026</v>
      </c>
      <c r="U1253" s="321">
        <v>2027</v>
      </c>
      <c r="V1253" s="321">
        <v>2028</v>
      </c>
      <c r="W1253" s="321">
        <v>2029</v>
      </c>
      <c r="X1253" s="321">
        <v>2030</v>
      </c>
      <c r="Y1253" s="321">
        <v>2031</v>
      </c>
      <c r="Z1253" s="321">
        <v>2032</v>
      </c>
      <c r="AA1253" s="321">
        <v>2033</v>
      </c>
      <c r="AB1253" s="321">
        <v>2034</v>
      </c>
      <c r="AC1253" s="321">
        <v>2035</v>
      </c>
      <c r="AD1253" s="321">
        <v>2036</v>
      </c>
      <c r="AE1253" s="321">
        <v>2037</v>
      </c>
      <c r="AF1253" s="321">
        <v>2038</v>
      </c>
      <c r="AG1253" s="321">
        <v>2039</v>
      </c>
      <c r="AH1253" s="321">
        <v>2040</v>
      </c>
      <c r="AI1253" s="321">
        <v>2041</v>
      </c>
      <c r="AJ1253" s="321">
        <v>2042</v>
      </c>
      <c r="AK1253" s="321">
        <v>2043</v>
      </c>
      <c r="AL1253" s="321">
        <v>2044</v>
      </c>
      <c r="AM1253" s="321">
        <v>2045</v>
      </c>
      <c r="AN1253" s="321">
        <v>2046</v>
      </c>
      <c r="AO1253" s="321">
        <v>2047</v>
      </c>
      <c r="AP1253" s="321">
        <v>2048</v>
      </c>
      <c r="AQ1253" s="321">
        <v>2049</v>
      </c>
      <c r="AR1253" s="321">
        <v>2050</v>
      </c>
    </row>
    <row r="1254" spans="8:44" x14ac:dyDescent="0.25">
      <c r="H1254" s="17" t="str">
        <f t="shared" ref="H1254:H1260" si="509">+$B$1</f>
        <v>DIC7</v>
      </c>
      <c r="I1254" s="24"/>
      <c r="J1254" s="24" t="s">
        <v>73</v>
      </c>
      <c r="K1254" s="352" t="s">
        <v>171</v>
      </c>
      <c r="L1254" s="353" t="s">
        <v>829</v>
      </c>
      <c r="M1254" s="21">
        <f t="shared" ref="M1254:M1259" si="510">+M1283+M1315</f>
        <v>14.330415862749129</v>
      </c>
      <c r="N1254" s="21">
        <f>+SUMIFS(Resultados_Dic3!I$3:I$99980,Resultados_Dic3!$F$3:$F$99980,Produccion_UO!$K1254,Resultados_Dic3!$D$3:$D$99980,Produccion_UO!$L$1221,Resultados_Dic3!$E$3:$E$99980,Produccion_UO!$J1254,Resultados_Dic3!$A$3:$A$99980,Produccion_UO!$H1254)*$J$1223</f>
        <v>3.7538184389586799</v>
      </c>
      <c r="O1254" s="21">
        <f>+SUMIFS(Resultados_Dic3!J$3:J$99980,Resultados_Dic3!$F$3:$F$99980,Produccion_UO!$K1254,Resultados_Dic3!$D$3:$D$99980,Produccion_UO!$L$1221,Resultados_Dic3!$E$3:$E$99980,Produccion_UO!$J1254,Resultados_Dic3!$A$3:$A$99980,Produccion_UO!$H1254)*$J$1223</f>
        <v>3.3600191461349</v>
      </c>
      <c r="P1254" s="21">
        <f>+SUMIFS(Resultados_Dic3!K$3:K$99980,Resultados_Dic3!$F$3:$F$99980,Produccion_UO!$K1254,Resultados_Dic3!$D$3:$D$99980,Produccion_UO!$L$1221,Resultados_Dic3!$E$3:$E$99980,Produccion_UO!$J1254,Resultados_Dic3!$A$3:$A$99980,Produccion_UO!$H1254)*$J$1223</f>
        <v>3.3398460785617701</v>
      </c>
      <c r="Q1254" s="21">
        <f>+SUMIFS(Resultados_Dic3!L$3:L$99980,Resultados_Dic3!$F$3:$F$99980,Produccion_UO!$K1254,Resultados_Dic3!$D$3:$D$99980,Produccion_UO!$L$1221,Resultados_Dic3!$E$3:$E$99980,Produccion_UO!$J1254,Resultados_Dic3!$A$3:$A$99980,Produccion_UO!$H1254)*$J$1223</f>
        <v>2.70005496199735</v>
      </c>
      <c r="R1254" s="21">
        <f>+SUMIFS(Resultados_Dic3!M$3:M$99980,Resultados_Dic3!$F$3:$F$99980,Produccion_UO!$K1254,Resultados_Dic3!$D$3:$D$99980,Produccion_UO!$L$1221,Resultados_Dic3!$E$3:$E$99980,Produccion_UO!$J1254,Resultados_Dic3!$A$3:$A$99980,Produccion_UO!$H1254)*$J$1223</f>
        <v>1.8419897370201599</v>
      </c>
      <c r="S1254" s="21">
        <f>+SUMIFS(Resultados_Dic3!N$3:N$99980,Resultados_Dic3!$F$3:$F$99980,Produccion_UO!$K1254,Resultados_Dic3!$D$3:$D$99980,Produccion_UO!$L$1221,Resultados_Dic3!$E$3:$E$99980,Produccion_UO!$J1254,Resultados_Dic3!$A$3:$A$99980,Produccion_UO!$H1254)*$J$1223</f>
        <v>1.8419897370201599</v>
      </c>
      <c r="T1254" s="21">
        <f>+SUMIFS(Resultados_Dic3!O$3:O$99980,Resultados_Dic3!$F$3:$F$99980,Produccion_UO!$K1254,Resultados_Dic3!$D$3:$D$99980,Produccion_UO!$L$1221,Resultados_Dic3!$E$3:$E$99980,Produccion_UO!$J1254,Resultados_Dic3!$A$3:$A$99980,Produccion_UO!$H1254)*$J$1223</f>
        <v>1.8419897370201599</v>
      </c>
      <c r="U1254" s="21">
        <f>+SUMIFS(Resultados_Dic3!P$3:P$99980,Resultados_Dic3!$F$3:$F$99980,Produccion_UO!$K1254,Resultados_Dic3!$D$3:$D$99980,Produccion_UO!$L$1221,Resultados_Dic3!$E$3:$E$99980,Produccion_UO!$J1254,Resultados_Dic3!$A$3:$A$99980,Produccion_UO!$H1254)*$J$1223</f>
        <v>0.20956977389097201</v>
      </c>
      <c r="V1254" s="21">
        <f>+SUMIFS(Resultados_Dic3!Q$3:Q$99980,Resultados_Dic3!$F$3:$F$99980,Produccion_UO!$K1254,Resultados_Dic3!$D$3:$D$99980,Produccion_UO!$L$1221,Resultados_Dic3!$E$3:$E$99980,Produccion_UO!$J1254,Resultados_Dic3!$A$3:$A$99980,Produccion_UO!$H1254)*$J$1223</f>
        <v>0.196784992134207</v>
      </c>
      <c r="W1254" s="21">
        <f>+SUMIFS(Resultados_Dic3!R$3:R$99980,Resultados_Dic3!$F$3:$F$99980,Produccion_UO!$K1254,Resultados_Dic3!$D$3:$D$99980,Produccion_UO!$L$1221,Resultados_Dic3!$E$3:$E$99980,Produccion_UO!$J1254,Resultados_Dic3!$A$3:$A$99980,Produccion_UO!$H1254)*$J$1223</f>
        <v>0.102433681075286</v>
      </c>
      <c r="X1254" s="21">
        <f>+SUMIFS(Resultados_Dic3!S$3:S$99980,Resultados_Dic3!$F$3:$F$99980,Produccion_UO!$K1254,Resultados_Dic3!$D$3:$D$99980,Produccion_UO!$L$1221,Resultados_Dic3!$E$3:$E$99980,Produccion_UO!$J1254,Resultados_Dic3!$A$3:$A$99980,Produccion_UO!$H1254)*$J$1223</f>
        <v>0</v>
      </c>
      <c r="Y1254" s="21">
        <f>+SUMIFS(Resultados_Dic3!T$3:T$99980,Resultados_Dic3!$F$3:$F$99980,Produccion_UO!$K1254,Resultados_Dic3!$D$3:$D$99980,Produccion_UO!$L$1221,Resultados_Dic3!$E$3:$E$99980,Produccion_UO!$J1254,Resultados_Dic3!$A$3:$A$99980,Produccion_UO!$H1254)*$J$1223</f>
        <v>0</v>
      </c>
      <c r="Z1254" s="21">
        <f>+SUMIFS(Resultados_Dic3!U$3:U$99980,Resultados_Dic3!$F$3:$F$99980,Produccion_UO!$K1254,Resultados_Dic3!$D$3:$D$99980,Produccion_UO!$L$1221,Resultados_Dic3!$E$3:$E$99980,Produccion_UO!$J1254,Resultados_Dic3!$A$3:$A$99980,Produccion_UO!$H1254)*$J$1223</f>
        <v>0</v>
      </c>
      <c r="AA1254" s="21">
        <f>+SUMIFS(Resultados_Dic3!V$3:V$99980,Resultados_Dic3!$F$3:$F$99980,Produccion_UO!$K1254,Resultados_Dic3!$D$3:$D$99980,Produccion_UO!$L$1221,Resultados_Dic3!$E$3:$E$99980,Produccion_UO!$J1254,Resultados_Dic3!$A$3:$A$99980,Produccion_UO!$H1254)*$J$1223</f>
        <v>0</v>
      </c>
      <c r="AB1254" s="21">
        <f>+SUMIFS(Resultados_Dic3!W$3:W$99980,Resultados_Dic3!$F$3:$F$99980,Produccion_UO!$K1254,Resultados_Dic3!$D$3:$D$99980,Produccion_UO!$L$1221,Resultados_Dic3!$E$3:$E$99980,Produccion_UO!$J1254,Resultados_Dic3!$A$3:$A$99980,Produccion_UO!$H1254)*$J$1223</f>
        <v>0</v>
      </c>
      <c r="AC1254" s="21">
        <f>+SUMIFS(Resultados_Dic3!X$3:X$99980,Resultados_Dic3!$F$3:$F$99980,Produccion_UO!$K1254,Resultados_Dic3!$D$3:$D$99980,Produccion_UO!$L$1221,Resultados_Dic3!$E$3:$E$99980,Produccion_UO!$J1254,Resultados_Dic3!$A$3:$A$99980,Produccion_UO!$H1254)*$J$1223</f>
        <v>0</v>
      </c>
      <c r="AD1254" s="21">
        <f>+SUMIFS(Resultados_Dic3!Y$3:Y$99980,Resultados_Dic3!$F$3:$F$99980,Produccion_UO!$K1254,Resultados_Dic3!$D$3:$D$99980,Produccion_UO!$L$1221,Resultados_Dic3!$E$3:$E$99980,Produccion_UO!$J1254,Resultados_Dic3!$A$3:$A$99980,Produccion_UO!$H1254)*$J$1223</f>
        <v>0</v>
      </c>
      <c r="AE1254" s="21">
        <f>+SUMIFS(Resultados_Dic3!Z$3:Z$99980,Resultados_Dic3!$F$3:$F$99980,Produccion_UO!$K1254,Resultados_Dic3!$D$3:$D$99980,Produccion_UO!$L$1221,Resultados_Dic3!$E$3:$E$99980,Produccion_UO!$J1254,Resultados_Dic3!$A$3:$A$99980,Produccion_UO!$H1254)*$J$1223</f>
        <v>0</v>
      </c>
      <c r="AF1254" s="21">
        <f>+SUMIFS(Resultados_Dic3!AA$3:AA$99980,Resultados_Dic3!$F$3:$F$99980,Produccion_UO!$K1254,Resultados_Dic3!$D$3:$D$99980,Produccion_UO!$L$1221,Resultados_Dic3!$E$3:$E$99980,Produccion_UO!$J1254,Resultados_Dic3!$A$3:$A$99980,Produccion_UO!$H1254)*$J$1223</f>
        <v>0</v>
      </c>
      <c r="AG1254" s="21">
        <f>+SUMIFS(Resultados_Dic3!AB$3:AB$99980,Resultados_Dic3!$F$3:$F$99980,Produccion_UO!$K1254,Resultados_Dic3!$D$3:$D$99980,Produccion_UO!$L$1221,Resultados_Dic3!$E$3:$E$99980,Produccion_UO!$J1254,Resultados_Dic3!$A$3:$A$99980,Produccion_UO!$H1254)*$J$1223</f>
        <v>0</v>
      </c>
      <c r="AH1254" s="21">
        <f>+SUMIFS(Resultados_Dic3!AC$3:AC$99980,Resultados_Dic3!$F$3:$F$99980,Produccion_UO!$K1254,Resultados_Dic3!$D$3:$D$99980,Produccion_UO!$L$1221,Resultados_Dic3!$E$3:$E$99980,Produccion_UO!$J1254,Resultados_Dic3!$A$3:$A$99980,Produccion_UO!$H1254)*$J$1223</f>
        <v>0</v>
      </c>
      <c r="AI1254" s="21">
        <f>+SUMIFS(Resultados_Dic3!AD$3:AD$99980,Resultados_Dic3!$F$3:$F$99980,Produccion_UO!$K1254,Resultados_Dic3!$D$3:$D$99980,Produccion_UO!$L$1221,Resultados_Dic3!$E$3:$E$99980,Produccion_UO!$J1254,Resultados_Dic3!$A$3:$A$99980,Produccion_UO!$H1254)*$J$1223</f>
        <v>0</v>
      </c>
      <c r="AJ1254" s="21">
        <f>+SUMIFS(Resultados_Dic3!AE$3:AE$99980,Resultados_Dic3!$F$3:$F$99980,Produccion_UO!$K1254,Resultados_Dic3!$D$3:$D$99980,Produccion_UO!$L$1221,Resultados_Dic3!$E$3:$E$99980,Produccion_UO!$J1254,Resultados_Dic3!$A$3:$A$99980,Produccion_UO!$H1254)*$J$1223</f>
        <v>0</v>
      </c>
      <c r="AK1254" s="21">
        <f>+SUMIFS(Resultados_Dic3!AF$3:AF$99980,Resultados_Dic3!$F$3:$F$99980,Produccion_UO!$K1254,Resultados_Dic3!$D$3:$D$99980,Produccion_UO!$L$1221,Resultados_Dic3!$E$3:$E$99980,Produccion_UO!$J1254,Resultados_Dic3!$A$3:$A$99980,Produccion_UO!$H1254)*$J$1223</f>
        <v>0</v>
      </c>
      <c r="AL1254" s="21">
        <f>+SUMIFS(Resultados_Dic3!AG$3:AG$99980,Resultados_Dic3!$F$3:$F$99980,Produccion_UO!$K1254,Resultados_Dic3!$D$3:$D$99980,Produccion_UO!$L$1221,Resultados_Dic3!$E$3:$E$99980,Produccion_UO!$J1254,Resultados_Dic3!$A$3:$A$99980,Produccion_UO!$H1254)*$J$1223</f>
        <v>0</v>
      </c>
      <c r="AM1254" s="21">
        <f>+SUMIFS(Resultados_Dic3!AH$3:AH$99980,Resultados_Dic3!$F$3:$F$99980,Produccion_UO!$K1254,Resultados_Dic3!$D$3:$D$99980,Produccion_UO!$L$1221,Resultados_Dic3!$E$3:$E$99980,Produccion_UO!$J1254,Resultados_Dic3!$A$3:$A$99980,Produccion_UO!$H1254)*$J$1223</f>
        <v>0</v>
      </c>
      <c r="AN1254" s="21">
        <f>+SUMIFS(Resultados_Dic3!AI$3:AI$99980,Resultados_Dic3!$F$3:$F$99980,Produccion_UO!$K1254,Resultados_Dic3!$D$3:$D$99980,Produccion_UO!$L$1221,Resultados_Dic3!$E$3:$E$99980,Produccion_UO!$J1254,Resultados_Dic3!$A$3:$A$99980,Produccion_UO!$H1254)*$J$1223</f>
        <v>0</v>
      </c>
      <c r="AO1254" s="21">
        <f>+SUMIFS(Resultados_Dic3!AJ$3:AJ$99980,Resultados_Dic3!$F$3:$F$99980,Produccion_UO!$K1254,Resultados_Dic3!$D$3:$D$99980,Produccion_UO!$L$1221,Resultados_Dic3!$E$3:$E$99980,Produccion_UO!$J1254,Resultados_Dic3!$A$3:$A$99980,Produccion_UO!$H1254)*$J$1223</f>
        <v>0</v>
      </c>
      <c r="AP1254" s="21">
        <f>+SUMIFS(Resultados_Dic3!AK$3:AK$99980,Resultados_Dic3!$F$3:$F$99980,Produccion_UO!$K1254,Resultados_Dic3!$D$3:$D$99980,Produccion_UO!$L$1221,Resultados_Dic3!$E$3:$E$99980,Produccion_UO!$J1254,Resultados_Dic3!$A$3:$A$99980,Produccion_UO!$H1254)*$J$1223</f>
        <v>0</v>
      </c>
      <c r="AQ1254" s="21">
        <f>+SUMIFS(Resultados_Dic3!AL$3:AL$99980,Resultados_Dic3!$F$3:$F$99980,Produccion_UO!$K1254,Resultados_Dic3!$D$3:$D$99980,Produccion_UO!$L$1221,Resultados_Dic3!$E$3:$E$99980,Produccion_UO!$J1254,Resultados_Dic3!$A$3:$A$99980,Produccion_UO!$H1254)*$J$1223</f>
        <v>0</v>
      </c>
      <c r="AR1254" s="21">
        <f>+SUMIFS(Resultados_Dic3!AM$3:AM$99980,Resultados_Dic3!$F$3:$F$99980,Produccion_UO!$K1254,Resultados_Dic3!$D$3:$D$99980,Produccion_UO!$L$1221,Resultados_Dic3!$E$3:$E$99980,Produccion_UO!$J1254,Resultados_Dic3!$A$3:$A$99980,Produccion_UO!$H1254)*$J$1223</f>
        <v>0</v>
      </c>
    </row>
    <row r="1255" spans="8:44" x14ac:dyDescent="0.25">
      <c r="H1255" s="17" t="str">
        <f t="shared" si="509"/>
        <v>DIC7</v>
      </c>
      <c r="I1255" s="24"/>
      <c r="J1255" s="24"/>
      <c r="K1255" s="352"/>
      <c r="L1255" s="353" t="s">
        <v>857</v>
      </c>
      <c r="M1255" s="21">
        <f t="shared" si="510"/>
        <v>2.1152186100508796</v>
      </c>
      <c r="N1255" s="21">
        <f t="shared" ref="N1255" si="511">+(N1256+N1258)</f>
        <v>0.44291853359506</v>
      </c>
      <c r="O1255" s="21">
        <f t="shared" ref="O1255" si="512">+(O1256+O1258)</f>
        <v>0.38859341854314899</v>
      </c>
      <c r="P1255" s="21">
        <f t="shared" ref="P1255" si="513">+(P1256+P1258)</f>
        <v>0.38581051812450701</v>
      </c>
      <c r="Q1255" s="21">
        <f t="shared" ref="Q1255" si="514">+(Q1256+Q1258)</f>
        <v>0.29755051702768898</v>
      </c>
      <c r="R1255" s="21">
        <f t="shared" ref="R1255" si="515">+(R1256+R1258)</f>
        <v>0.17917932409162399</v>
      </c>
      <c r="S1255" s="21">
        <f t="shared" ref="S1255" si="516">+(S1256+S1258)</f>
        <v>0.17917932409162399</v>
      </c>
      <c r="T1255" s="21">
        <f t="shared" ref="T1255" si="517">+(T1256+T1258)</f>
        <v>0.17917932409162399</v>
      </c>
      <c r="U1255" s="21">
        <f t="shared" ref="U1255" si="518">+(U1256+U1258)</f>
        <v>0</v>
      </c>
      <c r="V1255" s="21">
        <f t="shared" ref="V1255" si="519">+(V1256+V1258)</f>
        <v>0</v>
      </c>
      <c r="W1255" s="21">
        <f t="shared" ref="W1255" si="520">+(W1256+W1258)</f>
        <v>0</v>
      </c>
      <c r="X1255" s="21">
        <f t="shared" ref="X1255" si="521">+(X1256+X1258)</f>
        <v>0</v>
      </c>
      <c r="Y1255" s="21">
        <f t="shared" ref="Y1255" si="522">+(Y1256+Y1258)</f>
        <v>0</v>
      </c>
      <c r="Z1255" s="21">
        <f t="shared" ref="Z1255" si="523">+(Z1256+Z1258)</f>
        <v>0</v>
      </c>
      <c r="AA1255" s="21">
        <f t="shared" ref="AA1255" si="524">+(AA1256+AA1258)</f>
        <v>0</v>
      </c>
      <c r="AB1255" s="21">
        <f t="shared" ref="AB1255" si="525">+(AB1256+AB1258)</f>
        <v>0</v>
      </c>
      <c r="AC1255" s="21">
        <f t="shared" ref="AC1255" si="526">+(AC1256+AC1258)</f>
        <v>0</v>
      </c>
      <c r="AD1255" s="21">
        <f t="shared" ref="AD1255" si="527">+(AD1256+AD1258)</f>
        <v>0</v>
      </c>
      <c r="AE1255" s="21">
        <f t="shared" ref="AE1255" si="528">+(AE1256+AE1258)</f>
        <v>0</v>
      </c>
      <c r="AF1255" s="21">
        <f t="shared" ref="AF1255" si="529">+(AF1256+AF1258)</f>
        <v>0</v>
      </c>
      <c r="AG1255" s="21">
        <f t="shared" ref="AG1255" si="530">+(AG1256+AG1258)</f>
        <v>0</v>
      </c>
      <c r="AH1255" s="21">
        <f t="shared" ref="AH1255" si="531">+(AH1256+AH1258)</f>
        <v>0</v>
      </c>
      <c r="AI1255" s="21">
        <f t="shared" ref="AI1255" si="532">+(AI1256+AI1258)</f>
        <v>0</v>
      </c>
      <c r="AJ1255" s="21">
        <f t="shared" ref="AJ1255" si="533">+(AJ1256+AJ1258)</f>
        <v>0</v>
      </c>
      <c r="AK1255" s="21">
        <f t="shared" ref="AK1255" si="534">+(AK1256+AK1258)</f>
        <v>0</v>
      </c>
      <c r="AL1255" s="21">
        <f t="shared" ref="AL1255" si="535">+(AL1256+AL1258)</f>
        <v>0</v>
      </c>
      <c r="AM1255" s="21">
        <f t="shared" ref="AM1255" si="536">+(AM1256+AM1258)</f>
        <v>0</v>
      </c>
      <c r="AN1255" s="21">
        <f t="shared" ref="AN1255" si="537">+(AN1256+AN1258)</f>
        <v>0</v>
      </c>
      <c r="AO1255" s="21">
        <f t="shared" ref="AO1255" si="538">+(AO1256+AO1258)</f>
        <v>0</v>
      </c>
      <c r="AP1255" s="21">
        <f t="shared" ref="AP1255" si="539">+(AP1256+AP1258)</f>
        <v>0</v>
      </c>
      <c r="AQ1255" s="21">
        <f t="shared" ref="AQ1255" si="540">+(AQ1256+AQ1258)</f>
        <v>0</v>
      </c>
      <c r="AR1255" s="21">
        <f t="shared" ref="AR1255" si="541">+(AR1256+AR1258)</f>
        <v>0</v>
      </c>
    </row>
    <row r="1256" spans="8:44" x14ac:dyDescent="0.25">
      <c r="H1256" s="17" t="str">
        <f t="shared" si="509"/>
        <v>DIC7</v>
      </c>
      <c r="I1256" s="24"/>
      <c r="J1256" s="24" t="s">
        <v>79</v>
      </c>
      <c r="K1256" s="352" t="s">
        <v>225</v>
      </c>
      <c r="L1256" s="354" t="s">
        <v>858</v>
      </c>
      <c r="M1256" s="21">
        <f t="shared" si="510"/>
        <v>0.39662858943341145</v>
      </c>
      <c r="N1256" s="21">
        <f>+SUMIFS(Resultados_Dic3!I$3:I$99980,Resultados_Dic3!$F$3:$F$99980,Produccion_UO!$K1256,Resultados_Dic3!$D$3:$D$99980,Produccion_UO!$L$1221,Resultados_Dic3!$E$3:$E$99980,Produccion_UO!$J1256,Resultados_Dic3!$A$3:$A$99980,Produccion_UO!$H1256)*$J$1223</f>
        <v>0.44291853359506</v>
      </c>
      <c r="O1256" s="21">
        <f>+SUMIFS(Resultados_Dic3!J$3:J$99980,Resultados_Dic3!$F$3:$F$99980,Produccion_UO!$K1256,Resultados_Dic3!$D$3:$D$99980,Produccion_UO!$L$1221,Resultados_Dic3!$E$3:$E$99980,Produccion_UO!$J1256,Resultados_Dic3!$A$3:$A$99980,Produccion_UO!$H1256)*$J$1223</f>
        <v>0.38859341854314899</v>
      </c>
      <c r="P1256" s="21">
        <f>+SUMIFS(Resultados_Dic3!K$3:K$99980,Resultados_Dic3!$F$3:$F$99980,Produccion_UO!$K1256,Resultados_Dic3!$D$3:$D$99980,Produccion_UO!$L$1221,Resultados_Dic3!$E$3:$E$99980,Produccion_UO!$J1256,Resultados_Dic3!$A$3:$A$99980,Produccion_UO!$H1256)*$J$1223</f>
        <v>0.38581051812450701</v>
      </c>
      <c r="Q1256" s="21">
        <f>+SUMIFS(Resultados_Dic3!L$3:L$99980,Resultados_Dic3!$F$3:$F$99980,Produccion_UO!$K1256,Resultados_Dic3!$D$3:$D$99980,Produccion_UO!$L$1221,Resultados_Dic3!$E$3:$E$99980,Produccion_UO!$J1256,Resultados_Dic3!$A$3:$A$99980,Produccion_UO!$H1256)*$J$1223</f>
        <v>0.29755051702768898</v>
      </c>
      <c r="R1256" s="21">
        <f>+SUMIFS(Resultados_Dic3!M$3:M$99980,Resultados_Dic3!$F$3:$F$99980,Produccion_UO!$K1256,Resultados_Dic3!$D$3:$D$99980,Produccion_UO!$L$1221,Resultados_Dic3!$E$3:$E$99980,Produccion_UO!$J1256,Resultados_Dic3!$A$3:$A$99980,Produccion_UO!$H1256)*$J$1223</f>
        <v>0.17917932409162399</v>
      </c>
      <c r="S1256" s="21">
        <f>+SUMIFS(Resultados_Dic3!N$3:N$99980,Resultados_Dic3!$F$3:$F$99980,Produccion_UO!$K1256,Resultados_Dic3!$D$3:$D$99980,Produccion_UO!$L$1221,Resultados_Dic3!$E$3:$E$99980,Produccion_UO!$J1256,Resultados_Dic3!$A$3:$A$99980,Produccion_UO!$H1256)*$J$1223</f>
        <v>0.17917932409162399</v>
      </c>
      <c r="T1256" s="21">
        <f>+SUMIFS(Resultados_Dic3!O$3:O$99980,Resultados_Dic3!$F$3:$F$99980,Produccion_UO!$K1256,Resultados_Dic3!$D$3:$D$99980,Produccion_UO!$L$1221,Resultados_Dic3!$E$3:$E$99980,Produccion_UO!$J1256,Resultados_Dic3!$A$3:$A$99980,Produccion_UO!$H1256)*$J$1223</f>
        <v>0.17917932409162399</v>
      </c>
      <c r="U1256" s="21">
        <f>+SUMIFS(Resultados_Dic3!P$3:P$99980,Resultados_Dic3!$F$3:$F$99980,Produccion_UO!$K1256,Resultados_Dic3!$D$3:$D$99980,Produccion_UO!$L$1221,Resultados_Dic3!$E$3:$E$99980,Produccion_UO!$J1256,Resultados_Dic3!$A$3:$A$99980,Produccion_UO!$H1256)*$J$1223</f>
        <v>0</v>
      </c>
      <c r="V1256" s="21">
        <f>+SUMIFS(Resultados_Dic3!Q$3:Q$99980,Resultados_Dic3!$F$3:$F$99980,Produccion_UO!$K1256,Resultados_Dic3!$D$3:$D$99980,Produccion_UO!$L$1221,Resultados_Dic3!$E$3:$E$99980,Produccion_UO!$J1256,Resultados_Dic3!$A$3:$A$99980,Produccion_UO!$H1256)*$J$1223</f>
        <v>0</v>
      </c>
      <c r="W1256" s="21">
        <f>+SUMIFS(Resultados_Dic3!R$3:R$99980,Resultados_Dic3!$F$3:$F$99980,Produccion_UO!$K1256,Resultados_Dic3!$D$3:$D$99980,Produccion_UO!$L$1221,Resultados_Dic3!$E$3:$E$99980,Produccion_UO!$J1256,Resultados_Dic3!$A$3:$A$99980,Produccion_UO!$H1256)*$J$1223</f>
        <v>0</v>
      </c>
      <c r="X1256" s="21">
        <f>+SUMIFS(Resultados_Dic3!S$3:S$99980,Resultados_Dic3!$F$3:$F$99980,Produccion_UO!$K1256,Resultados_Dic3!$D$3:$D$99980,Produccion_UO!$L$1221,Resultados_Dic3!$E$3:$E$99980,Produccion_UO!$J1256,Resultados_Dic3!$A$3:$A$99980,Produccion_UO!$H1256)*$J$1223</f>
        <v>0</v>
      </c>
      <c r="Y1256" s="21">
        <f>+SUMIFS(Resultados_Dic3!T$3:T$99980,Resultados_Dic3!$F$3:$F$99980,Produccion_UO!$K1256,Resultados_Dic3!$D$3:$D$99980,Produccion_UO!$L$1221,Resultados_Dic3!$E$3:$E$99980,Produccion_UO!$J1256,Resultados_Dic3!$A$3:$A$99980,Produccion_UO!$H1256)*$J$1223</f>
        <v>0</v>
      </c>
      <c r="Z1256" s="21">
        <f>+SUMIFS(Resultados_Dic3!U$3:U$99980,Resultados_Dic3!$F$3:$F$99980,Produccion_UO!$K1256,Resultados_Dic3!$D$3:$D$99980,Produccion_UO!$L$1221,Resultados_Dic3!$E$3:$E$99980,Produccion_UO!$J1256,Resultados_Dic3!$A$3:$A$99980,Produccion_UO!$H1256)*$J$1223</f>
        <v>0</v>
      </c>
      <c r="AA1256" s="21">
        <f>+SUMIFS(Resultados_Dic3!V$3:V$99980,Resultados_Dic3!$F$3:$F$99980,Produccion_UO!$K1256,Resultados_Dic3!$D$3:$D$99980,Produccion_UO!$L$1221,Resultados_Dic3!$E$3:$E$99980,Produccion_UO!$J1256,Resultados_Dic3!$A$3:$A$99980,Produccion_UO!$H1256)*$J$1223</f>
        <v>0</v>
      </c>
      <c r="AB1256" s="21">
        <f>+SUMIFS(Resultados_Dic3!W$3:W$99980,Resultados_Dic3!$F$3:$F$99980,Produccion_UO!$K1256,Resultados_Dic3!$D$3:$D$99980,Produccion_UO!$L$1221,Resultados_Dic3!$E$3:$E$99980,Produccion_UO!$J1256,Resultados_Dic3!$A$3:$A$99980,Produccion_UO!$H1256)*$J$1223</f>
        <v>0</v>
      </c>
      <c r="AC1256" s="21">
        <f>+SUMIFS(Resultados_Dic3!X$3:X$99980,Resultados_Dic3!$F$3:$F$99980,Produccion_UO!$K1256,Resultados_Dic3!$D$3:$D$99980,Produccion_UO!$L$1221,Resultados_Dic3!$E$3:$E$99980,Produccion_UO!$J1256,Resultados_Dic3!$A$3:$A$99980,Produccion_UO!$H1256)*$J$1223</f>
        <v>0</v>
      </c>
      <c r="AD1256" s="21">
        <f>+SUMIFS(Resultados_Dic3!Y$3:Y$99980,Resultados_Dic3!$F$3:$F$99980,Produccion_UO!$K1256,Resultados_Dic3!$D$3:$D$99980,Produccion_UO!$L$1221,Resultados_Dic3!$E$3:$E$99980,Produccion_UO!$J1256,Resultados_Dic3!$A$3:$A$99980,Produccion_UO!$H1256)*$J$1223</f>
        <v>0</v>
      </c>
      <c r="AE1256" s="21">
        <f>+SUMIFS(Resultados_Dic3!Z$3:Z$99980,Resultados_Dic3!$F$3:$F$99980,Produccion_UO!$K1256,Resultados_Dic3!$D$3:$D$99980,Produccion_UO!$L$1221,Resultados_Dic3!$E$3:$E$99980,Produccion_UO!$J1256,Resultados_Dic3!$A$3:$A$99980,Produccion_UO!$H1256)*$J$1223</f>
        <v>0</v>
      </c>
      <c r="AF1256" s="21">
        <f>+SUMIFS(Resultados_Dic3!AA$3:AA$99980,Resultados_Dic3!$F$3:$F$99980,Produccion_UO!$K1256,Resultados_Dic3!$D$3:$D$99980,Produccion_UO!$L$1221,Resultados_Dic3!$E$3:$E$99980,Produccion_UO!$J1256,Resultados_Dic3!$A$3:$A$99980,Produccion_UO!$H1256)*$J$1223</f>
        <v>0</v>
      </c>
      <c r="AG1256" s="21">
        <f>+SUMIFS(Resultados_Dic3!AB$3:AB$99980,Resultados_Dic3!$F$3:$F$99980,Produccion_UO!$K1256,Resultados_Dic3!$D$3:$D$99980,Produccion_UO!$L$1221,Resultados_Dic3!$E$3:$E$99980,Produccion_UO!$J1256,Resultados_Dic3!$A$3:$A$99980,Produccion_UO!$H1256)*$J$1223</f>
        <v>0</v>
      </c>
      <c r="AH1256" s="21">
        <f>+SUMIFS(Resultados_Dic3!AC$3:AC$99980,Resultados_Dic3!$F$3:$F$99980,Produccion_UO!$K1256,Resultados_Dic3!$D$3:$D$99980,Produccion_UO!$L$1221,Resultados_Dic3!$E$3:$E$99980,Produccion_UO!$J1256,Resultados_Dic3!$A$3:$A$99980,Produccion_UO!$H1256)*$J$1223</f>
        <v>0</v>
      </c>
      <c r="AI1256" s="21">
        <f>+SUMIFS(Resultados_Dic3!AD$3:AD$99980,Resultados_Dic3!$F$3:$F$99980,Produccion_UO!$K1256,Resultados_Dic3!$D$3:$D$99980,Produccion_UO!$L$1221,Resultados_Dic3!$E$3:$E$99980,Produccion_UO!$J1256,Resultados_Dic3!$A$3:$A$99980,Produccion_UO!$H1256)*$J$1223</f>
        <v>0</v>
      </c>
      <c r="AJ1256" s="21">
        <f>+SUMIFS(Resultados_Dic3!AE$3:AE$99980,Resultados_Dic3!$F$3:$F$99980,Produccion_UO!$K1256,Resultados_Dic3!$D$3:$D$99980,Produccion_UO!$L$1221,Resultados_Dic3!$E$3:$E$99980,Produccion_UO!$J1256,Resultados_Dic3!$A$3:$A$99980,Produccion_UO!$H1256)*$J$1223</f>
        <v>0</v>
      </c>
      <c r="AK1256" s="21">
        <f>+SUMIFS(Resultados_Dic3!AF$3:AF$99980,Resultados_Dic3!$F$3:$F$99980,Produccion_UO!$K1256,Resultados_Dic3!$D$3:$D$99980,Produccion_UO!$L$1221,Resultados_Dic3!$E$3:$E$99980,Produccion_UO!$J1256,Resultados_Dic3!$A$3:$A$99980,Produccion_UO!$H1256)*$J$1223</f>
        <v>0</v>
      </c>
      <c r="AL1256" s="21">
        <f>+SUMIFS(Resultados_Dic3!AG$3:AG$99980,Resultados_Dic3!$F$3:$F$99980,Produccion_UO!$K1256,Resultados_Dic3!$D$3:$D$99980,Produccion_UO!$L$1221,Resultados_Dic3!$E$3:$E$99980,Produccion_UO!$J1256,Resultados_Dic3!$A$3:$A$99980,Produccion_UO!$H1256)*$J$1223</f>
        <v>0</v>
      </c>
      <c r="AM1256" s="21">
        <f>+SUMIFS(Resultados_Dic3!AH$3:AH$99980,Resultados_Dic3!$F$3:$F$99980,Produccion_UO!$K1256,Resultados_Dic3!$D$3:$D$99980,Produccion_UO!$L$1221,Resultados_Dic3!$E$3:$E$99980,Produccion_UO!$J1256,Resultados_Dic3!$A$3:$A$99980,Produccion_UO!$H1256)*$J$1223</f>
        <v>0</v>
      </c>
      <c r="AN1256" s="21">
        <f>+SUMIFS(Resultados_Dic3!AI$3:AI$99980,Resultados_Dic3!$F$3:$F$99980,Produccion_UO!$K1256,Resultados_Dic3!$D$3:$D$99980,Produccion_UO!$L$1221,Resultados_Dic3!$E$3:$E$99980,Produccion_UO!$J1256,Resultados_Dic3!$A$3:$A$99980,Produccion_UO!$H1256)*$J$1223</f>
        <v>0</v>
      </c>
      <c r="AO1256" s="21">
        <f>+SUMIFS(Resultados_Dic3!AJ$3:AJ$99980,Resultados_Dic3!$F$3:$F$99980,Produccion_UO!$K1256,Resultados_Dic3!$D$3:$D$99980,Produccion_UO!$L$1221,Resultados_Dic3!$E$3:$E$99980,Produccion_UO!$J1256,Resultados_Dic3!$A$3:$A$99980,Produccion_UO!$H1256)*$J$1223</f>
        <v>0</v>
      </c>
      <c r="AP1256" s="21">
        <f>+SUMIFS(Resultados_Dic3!AK$3:AK$99980,Resultados_Dic3!$F$3:$F$99980,Produccion_UO!$K1256,Resultados_Dic3!$D$3:$D$99980,Produccion_UO!$L$1221,Resultados_Dic3!$E$3:$E$99980,Produccion_UO!$J1256,Resultados_Dic3!$A$3:$A$99980,Produccion_UO!$H1256)*$J$1223</f>
        <v>0</v>
      </c>
      <c r="AQ1256" s="21">
        <f>+SUMIFS(Resultados_Dic3!AL$3:AL$99980,Resultados_Dic3!$F$3:$F$99980,Produccion_UO!$K1256,Resultados_Dic3!$D$3:$D$99980,Produccion_UO!$L$1221,Resultados_Dic3!$E$3:$E$99980,Produccion_UO!$J1256,Resultados_Dic3!$A$3:$A$99980,Produccion_UO!$H1256)*$J$1223</f>
        <v>0</v>
      </c>
      <c r="AR1256" s="21">
        <f>+SUMIFS(Resultados_Dic3!AM$3:AM$99980,Resultados_Dic3!$F$3:$F$99980,Produccion_UO!$K1256,Resultados_Dic3!$D$3:$D$99980,Produccion_UO!$L$1221,Resultados_Dic3!$E$3:$E$99980,Produccion_UO!$J1256,Resultados_Dic3!$A$3:$A$99980,Produccion_UO!$H1256)*$J$1223</f>
        <v>0</v>
      </c>
    </row>
    <row r="1257" spans="8:44" x14ac:dyDescent="0.25">
      <c r="H1257" s="17" t="str">
        <f t="shared" si="509"/>
        <v>DIC7</v>
      </c>
      <c r="I1257" s="24"/>
      <c r="J1257" s="24" t="s">
        <v>85</v>
      </c>
      <c r="K1257" s="352" t="s">
        <v>373</v>
      </c>
      <c r="L1257" s="355" t="s">
        <v>875</v>
      </c>
      <c r="M1257" s="21">
        <f t="shared" si="510"/>
        <v>0</v>
      </c>
      <c r="N1257" s="21">
        <f>+SUMIFS(Resultados_Dic3!I$3:I$99980,Resultados_Dic3!$F$3:$F$99980,Produccion_UO!$K1257,Resultados_Dic3!$D$3:$D$99980,Produccion_UO!$L$1221,Resultados_Dic3!$E$3:$E$99980,Produccion_UO!$J1257,Resultados_Dic3!$A$3:$A$99980,Produccion_UO!$H1257)*$J$1223</f>
        <v>0</v>
      </c>
      <c r="O1257" s="21">
        <f>+SUMIFS(Resultados_Dic3!J$3:J$99980,Resultados_Dic3!$F$3:$F$99980,Produccion_UO!$K1257,Resultados_Dic3!$D$3:$D$99980,Produccion_UO!$L$1221,Resultados_Dic3!$E$3:$E$99980,Produccion_UO!$J1257,Resultados_Dic3!$A$3:$A$99980,Produccion_UO!$H1257)*$J$1223</f>
        <v>0</v>
      </c>
      <c r="P1257" s="21">
        <f>+SUMIFS(Resultados_Dic3!K$3:K$99980,Resultados_Dic3!$F$3:$F$99980,Produccion_UO!$K1257,Resultados_Dic3!$D$3:$D$99980,Produccion_UO!$L$1221,Resultados_Dic3!$E$3:$E$99980,Produccion_UO!$J1257,Resultados_Dic3!$A$3:$A$99980,Produccion_UO!$H1257)*$J$1223</f>
        <v>0</v>
      </c>
      <c r="Q1257" s="21">
        <f>+SUMIFS(Resultados_Dic3!L$3:L$99980,Resultados_Dic3!$F$3:$F$99980,Produccion_UO!$K1257,Resultados_Dic3!$D$3:$D$99980,Produccion_UO!$L$1221,Resultados_Dic3!$E$3:$E$99980,Produccion_UO!$J1257,Resultados_Dic3!$A$3:$A$99980,Produccion_UO!$H1257)*$J$1223</f>
        <v>0</v>
      </c>
      <c r="R1257" s="21">
        <f>+SUMIFS(Resultados_Dic3!M$3:M$99980,Resultados_Dic3!$F$3:$F$99980,Produccion_UO!$K1257,Resultados_Dic3!$D$3:$D$99980,Produccion_UO!$L$1221,Resultados_Dic3!$E$3:$E$99980,Produccion_UO!$J1257,Resultados_Dic3!$A$3:$A$99980,Produccion_UO!$H1257)*$J$1223</f>
        <v>0</v>
      </c>
      <c r="S1257" s="21">
        <f>+SUMIFS(Resultados_Dic3!N$3:N$99980,Resultados_Dic3!$F$3:$F$99980,Produccion_UO!$K1257,Resultados_Dic3!$D$3:$D$99980,Produccion_UO!$L$1221,Resultados_Dic3!$E$3:$E$99980,Produccion_UO!$J1257,Resultados_Dic3!$A$3:$A$99980,Produccion_UO!$H1257)*$J$1223</f>
        <v>0</v>
      </c>
      <c r="T1257" s="21">
        <f>+SUMIFS(Resultados_Dic3!O$3:O$99980,Resultados_Dic3!$F$3:$F$99980,Produccion_UO!$K1257,Resultados_Dic3!$D$3:$D$99980,Produccion_UO!$L$1221,Resultados_Dic3!$E$3:$E$99980,Produccion_UO!$J1257,Resultados_Dic3!$A$3:$A$99980,Produccion_UO!$H1257)*$J$1223</f>
        <v>0</v>
      </c>
      <c r="U1257" s="21">
        <f>+SUMIFS(Resultados_Dic3!P$3:P$99980,Resultados_Dic3!$F$3:$F$99980,Produccion_UO!$K1257,Resultados_Dic3!$D$3:$D$99980,Produccion_UO!$L$1221,Resultados_Dic3!$E$3:$E$99980,Produccion_UO!$J1257,Resultados_Dic3!$A$3:$A$99980,Produccion_UO!$H1257)*$J$1223</f>
        <v>0</v>
      </c>
      <c r="V1257" s="21">
        <f>+SUMIFS(Resultados_Dic3!Q$3:Q$99980,Resultados_Dic3!$F$3:$F$99980,Produccion_UO!$K1257,Resultados_Dic3!$D$3:$D$99980,Produccion_UO!$L$1221,Resultados_Dic3!$E$3:$E$99980,Produccion_UO!$J1257,Resultados_Dic3!$A$3:$A$99980,Produccion_UO!$H1257)*$J$1223</f>
        <v>0</v>
      </c>
      <c r="W1257" s="21">
        <f>+SUMIFS(Resultados_Dic3!R$3:R$99980,Resultados_Dic3!$F$3:$F$99980,Produccion_UO!$K1257,Resultados_Dic3!$D$3:$D$99980,Produccion_UO!$L$1221,Resultados_Dic3!$E$3:$E$99980,Produccion_UO!$J1257,Resultados_Dic3!$A$3:$A$99980,Produccion_UO!$H1257)*$J$1223</f>
        <v>0</v>
      </c>
      <c r="X1257" s="21">
        <f>+SUMIFS(Resultados_Dic3!S$3:S$99980,Resultados_Dic3!$F$3:$F$99980,Produccion_UO!$K1257,Resultados_Dic3!$D$3:$D$99980,Produccion_UO!$L$1221,Resultados_Dic3!$E$3:$E$99980,Produccion_UO!$J1257,Resultados_Dic3!$A$3:$A$99980,Produccion_UO!$H1257)*$J$1223</f>
        <v>0</v>
      </c>
      <c r="Y1257" s="21">
        <f>+SUMIFS(Resultados_Dic3!T$3:T$99980,Resultados_Dic3!$F$3:$F$99980,Produccion_UO!$K1257,Resultados_Dic3!$D$3:$D$99980,Produccion_UO!$L$1221,Resultados_Dic3!$E$3:$E$99980,Produccion_UO!$J1257,Resultados_Dic3!$A$3:$A$99980,Produccion_UO!$H1257)*$J$1223</f>
        <v>0</v>
      </c>
      <c r="Z1257" s="21">
        <f>+SUMIFS(Resultados_Dic3!U$3:U$99980,Resultados_Dic3!$F$3:$F$99980,Produccion_UO!$K1257,Resultados_Dic3!$D$3:$D$99980,Produccion_UO!$L$1221,Resultados_Dic3!$E$3:$E$99980,Produccion_UO!$J1257,Resultados_Dic3!$A$3:$A$99980,Produccion_UO!$H1257)*$J$1223</f>
        <v>0</v>
      </c>
      <c r="AA1257" s="21">
        <f>+SUMIFS(Resultados_Dic3!V$3:V$99980,Resultados_Dic3!$F$3:$F$99980,Produccion_UO!$K1257,Resultados_Dic3!$D$3:$D$99980,Produccion_UO!$L$1221,Resultados_Dic3!$E$3:$E$99980,Produccion_UO!$J1257,Resultados_Dic3!$A$3:$A$99980,Produccion_UO!$H1257)*$J$1223</f>
        <v>0</v>
      </c>
      <c r="AB1257" s="21">
        <f>+SUMIFS(Resultados_Dic3!W$3:W$99980,Resultados_Dic3!$F$3:$F$99980,Produccion_UO!$K1257,Resultados_Dic3!$D$3:$D$99980,Produccion_UO!$L$1221,Resultados_Dic3!$E$3:$E$99980,Produccion_UO!$J1257,Resultados_Dic3!$A$3:$A$99980,Produccion_UO!$H1257)*$J$1223</f>
        <v>0</v>
      </c>
      <c r="AC1257" s="21">
        <f>+SUMIFS(Resultados_Dic3!X$3:X$99980,Resultados_Dic3!$F$3:$F$99980,Produccion_UO!$K1257,Resultados_Dic3!$D$3:$D$99980,Produccion_UO!$L$1221,Resultados_Dic3!$E$3:$E$99980,Produccion_UO!$J1257,Resultados_Dic3!$A$3:$A$99980,Produccion_UO!$H1257)*$J$1223</f>
        <v>0</v>
      </c>
      <c r="AD1257" s="21">
        <f>+SUMIFS(Resultados_Dic3!Y$3:Y$99980,Resultados_Dic3!$F$3:$F$99980,Produccion_UO!$K1257,Resultados_Dic3!$D$3:$D$99980,Produccion_UO!$L$1221,Resultados_Dic3!$E$3:$E$99980,Produccion_UO!$J1257,Resultados_Dic3!$A$3:$A$99980,Produccion_UO!$H1257)*$J$1223</f>
        <v>0</v>
      </c>
      <c r="AE1257" s="21">
        <f>+SUMIFS(Resultados_Dic3!Z$3:Z$99980,Resultados_Dic3!$F$3:$F$99980,Produccion_UO!$K1257,Resultados_Dic3!$D$3:$D$99980,Produccion_UO!$L$1221,Resultados_Dic3!$E$3:$E$99980,Produccion_UO!$J1257,Resultados_Dic3!$A$3:$A$99980,Produccion_UO!$H1257)*$J$1223</f>
        <v>0</v>
      </c>
      <c r="AF1257" s="21">
        <f>+SUMIFS(Resultados_Dic3!AA$3:AA$99980,Resultados_Dic3!$F$3:$F$99980,Produccion_UO!$K1257,Resultados_Dic3!$D$3:$D$99980,Produccion_UO!$L$1221,Resultados_Dic3!$E$3:$E$99980,Produccion_UO!$J1257,Resultados_Dic3!$A$3:$A$99980,Produccion_UO!$H1257)*$J$1223</f>
        <v>0</v>
      </c>
      <c r="AG1257" s="21">
        <f>+SUMIFS(Resultados_Dic3!AB$3:AB$99980,Resultados_Dic3!$F$3:$F$99980,Produccion_UO!$K1257,Resultados_Dic3!$D$3:$D$99980,Produccion_UO!$L$1221,Resultados_Dic3!$E$3:$E$99980,Produccion_UO!$J1257,Resultados_Dic3!$A$3:$A$99980,Produccion_UO!$H1257)*$J$1223</f>
        <v>0</v>
      </c>
      <c r="AH1257" s="21">
        <f>+SUMIFS(Resultados_Dic3!AC$3:AC$99980,Resultados_Dic3!$F$3:$F$99980,Produccion_UO!$K1257,Resultados_Dic3!$D$3:$D$99980,Produccion_UO!$L$1221,Resultados_Dic3!$E$3:$E$99980,Produccion_UO!$J1257,Resultados_Dic3!$A$3:$A$99980,Produccion_UO!$H1257)*$J$1223</f>
        <v>0</v>
      </c>
      <c r="AI1257" s="21">
        <f>+SUMIFS(Resultados_Dic3!AD$3:AD$99980,Resultados_Dic3!$F$3:$F$99980,Produccion_UO!$K1257,Resultados_Dic3!$D$3:$D$99980,Produccion_UO!$L$1221,Resultados_Dic3!$E$3:$E$99980,Produccion_UO!$J1257,Resultados_Dic3!$A$3:$A$99980,Produccion_UO!$H1257)*$J$1223</f>
        <v>0</v>
      </c>
      <c r="AJ1257" s="21">
        <f>+SUMIFS(Resultados_Dic3!AE$3:AE$99980,Resultados_Dic3!$F$3:$F$99980,Produccion_UO!$K1257,Resultados_Dic3!$D$3:$D$99980,Produccion_UO!$L$1221,Resultados_Dic3!$E$3:$E$99980,Produccion_UO!$J1257,Resultados_Dic3!$A$3:$A$99980,Produccion_UO!$H1257)*$J$1223</f>
        <v>0</v>
      </c>
      <c r="AK1257" s="21">
        <f>+SUMIFS(Resultados_Dic3!AF$3:AF$99980,Resultados_Dic3!$F$3:$F$99980,Produccion_UO!$K1257,Resultados_Dic3!$D$3:$D$99980,Produccion_UO!$L$1221,Resultados_Dic3!$E$3:$E$99980,Produccion_UO!$J1257,Resultados_Dic3!$A$3:$A$99980,Produccion_UO!$H1257)*$J$1223</f>
        <v>0</v>
      </c>
      <c r="AL1257" s="21">
        <f>+SUMIFS(Resultados_Dic3!AG$3:AG$99980,Resultados_Dic3!$F$3:$F$99980,Produccion_UO!$K1257,Resultados_Dic3!$D$3:$D$99980,Produccion_UO!$L$1221,Resultados_Dic3!$E$3:$E$99980,Produccion_UO!$J1257,Resultados_Dic3!$A$3:$A$99980,Produccion_UO!$H1257)*$J$1223</f>
        <v>0</v>
      </c>
      <c r="AM1257" s="21">
        <f>+SUMIFS(Resultados_Dic3!AH$3:AH$99980,Resultados_Dic3!$F$3:$F$99980,Produccion_UO!$K1257,Resultados_Dic3!$D$3:$D$99980,Produccion_UO!$L$1221,Resultados_Dic3!$E$3:$E$99980,Produccion_UO!$J1257,Resultados_Dic3!$A$3:$A$99980,Produccion_UO!$H1257)*$J$1223</f>
        <v>0</v>
      </c>
      <c r="AN1257" s="21">
        <f>+SUMIFS(Resultados_Dic3!AI$3:AI$99980,Resultados_Dic3!$F$3:$F$99980,Produccion_UO!$K1257,Resultados_Dic3!$D$3:$D$99980,Produccion_UO!$L$1221,Resultados_Dic3!$E$3:$E$99980,Produccion_UO!$J1257,Resultados_Dic3!$A$3:$A$99980,Produccion_UO!$H1257)*$J$1223</f>
        <v>0</v>
      </c>
      <c r="AO1257" s="21">
        <f>+SUMIFS(Resultados_Dic3!AJ$3:AJ$99980,Resultados_Dic3!$F$3:$F$99980,Produccion_UO!$K1257,Resultados_Dic3!$D$3:$D$99980,Produccion_UO!$L$1221,Resultados_Dic3!$E$3:$E$99980,Produccion_UO!$J1257,Resultados_Dic3!$A$3:$A$99980,Produccion_UO!$H1257)*$J$1223</f>
        <v>0</v>
      </c>
      <c r="AP1257" s="21">
        <f>+SUMIFS(Resultados_Dic3!AK$3:AK$99980,Resultados_Dic3!$F$3:$F$99980,Produccion_UO!$K1257,Resultados_Dic3!$D$3:$D$99980,Produccion_UO!$L$1221,Resultados_Dic3!$E$3:$E$99980,Produccion_UO!$J1257,Resultados_Dic3!$A$3:$A$99980,Produccion_UO!$H1257)*$J$1223</f>
        <v>0</v>
      </c>
      <c r="AQ1257" s="21">
        <f>+SUMIFS(Resultados_Dic3!AL$3:AL$99980,Resultados_Dic3!$F$3:$F$99980,Produccion_UO!$K1257,Resultados_Dic3!$D$3:$D$99980,Produccion_UO!$L$1221,Resultados_Dic3!$E$3:$E$99980,Produccion_UO!$J1257,Resultados_Dic3!$A$3:$A$99980,Produccion_UO!$H1257)*$J$1223</f>
        <v>0</v>
      </c>
      <c r="AR1257" s="21">
        <f>+SUMIFS(Resultados_Dic3!AM$3:AM$99980,Resultados_Dic3!$F$3:$F$99980,Produccion_UO!$K1257,Resultados_Dic3!$D$3:$D$99980,Produccion_UO!$L$1221,Resultados_Dic3!$E$3:$E$99980,Produccion_UO!$J1257,Resultados_Dic3!$A$3:$A$99980,Produccion_UO!$H1257)*$J$1223</f>
        <v>0</v>
      </c>
    </row>
    <row r="1258" spans="8:44" x14ac:dyDescent="0.25">
      <c r="H1258" s="17" t="str">
        <f t="shared" si="509"/>
        <v>DIC7</v>
      </c>
      <c r="I1258" s="24"/>
      <c r="J1258" s="24" t="s">
        <v>79</v>
      </c>
      <c r="K1258" s="352" t="s">
        <v>869</v>
      </c>
      <c r="L1258" s="354" t="s">
        <v>859</v>
      </c>
      <c r="M1258" s="21">
        <f t="shared" si="510"/>
        <v>0.673263008006588</v>
      </c>
      <c r="N1258" s="21">
        <f>+SUMIFS(Resultados_Dic3!I$3:I$99980,Resultados_Dic3!$F$3:$F$99980,Produccion_UO!$K1258,Resultados_Dic3!$D$3:$D$99980,Produccion_UO!$L$1221,Resultados_Dic3!$E$3:$E$99980,Produccion_UO!$J1258,Resultados_Dic3!$A$3:$A$99980,Produccion_UO!$H1258)*$J$1223</f>
        <v>0</v>
      </c>
      <c r="O1258" s="21">
        <f>+SUMIFS(Resultados_Dic3!J$3:J$99980,Resultados_Dic3!$F$3:$F$99980,Produccion_UO!$K1258,Resultados_Dic3!$D$3:$D$99980,Produccion_UO!$L$1221,Resultados_Dic3!$E$3:$E$99980,Produccion_UO!$J1258,Resultados_Dic3!$A$3:$A$99980,Produccion_UO!$H1258)*$J$1223</f>
        <v>0</v>
      </c>
      <c r="P1258" s="21">
        <f>+SUMIFS(Resultados_Dic3!K$3:K$99980,Resultados_Dic3!$F$3:$F$99980,Produccion_UO!$K1258,Resultados_Dic3!$D$3:$D$99980,Produccion_UO!$L$1221,Resultados_Dic3!$E$3:$E$99980,Produccion_UO!$J1258,Resultados_Dic3!$A$3:$A$99980,Produccion_UO!$H1258)*$J$1223</f>
        <v>0</v>
      </c>
      <c r="Q1258" s="21">
        <f>+SUMIFS(Resultados_Dic3!L$3:L$99980,Resultados_Dic3!$F$3:$F$99980,Produccion_UO!$K1258,Resultados_Dic3!$D$3:$D$99980,Produccion_UO!$L$1221,Resultados_Dic3!$E$3:$E$99980,Produccion_UO!$J1258,Resultados_Dic3!$A$3:$A$99980,Produccion_UO!$H1258)*$J$1223</f>
        <v>0</v>
      </c>
      <c r="R1258" s="21">
        <f>+SUMIFS(Resultados_Dic3!M$3:M$99980,Resultados_Dic3!$F$3:$F$99980,Produccion_UO!$K1258,Resultados_Dic3!$D$3:$D$99980,Produccion_UO!$L$1221,Resultados_Dic3!$E$3:$E$99980,Produccion_UO!$J1258,Resultados_Dic3!$A$3:$A$99980,Produccion_UO!$H1258)*$J$1223</f>
        <v>0</v>
      </c>
      <c r="S1258" s="21">
        <f>+SUMIFS(Resultados_Dic3!N$3:N$99980,Resultados_Dic3!$F$3:$F$99980,Produccion_UO!$K1258,Resultados_Dic3!$D$3:$D$99980,Produccion_UO!$L$1221,Resultados_Dic3!$E$3:$E$99980,Produccion_UO!$J1258,Resultados_Dic3!$A$3:$A$99980,Produccion_UO!$H1258)*$J$1223</f>
        <v>0</v>
      </c>
      <c r="T1258" s="21">
        <f>+SUMIFS(Resultados_Dic3!O$3:O$99980,Resultados_Dic3!$F$3:$F$99980,Produccion_UO!$K1258,Resultados_Dic3!$D$3:$D$99980,Produccion_UO!$L$1221,Resultados_Dic3!$E$3:$E$99980,Produccion_UO!$J1258,Resultados_Dic3!$A$3:$A$99980,Produccion_UO!$H1258)*$J$1223</f>
        <v>0</v>
      </c>
      <c r="U1258" s="21">
        <f>+SUMIFS(Resultados_Dic3!P$3:P$99980,Resultados_Dic3!$F$3:$F$99980,Produccion_UO!$K1258,Resultados_Dic3!$D$3:$D$99980,Produccion_UO!$L$1221,Resultados_Dic3!$E$3:$E$99980,Produccion_UO!$J1258,Resultados_Dic3!$A$3:$A$99980,Produccion_UO!$H1258)*$J$1223</f>
        <v>0</v>
      </c>
      <c r="V1258" s="21">
        <f>+SUMIFS(Resultados_Dic3!Q$3:Q$99980,Resultados_Dic3!$F$3:$F$99980,Produccion_UO!$K1258,Resultados_Dic3!$D$3:$D$99980,Produccion_UO!$L$1221,Resultados_Dic3!$E$3:$E$99980,Produccion_UO!$J1258,Resultados_Dic3!$A$3:$A$99980,Produccion_UO!$H1258)*$J$1223</f>
        <v>0</v>
      </c>
      <c r="W1258" s="21">
        <f>+SUMIFS(Resultados_Dic3!R$3:R$99980,Resultados_Dic3!$F$3:$F$99980,Produccion_UO!$K1258,Resultados_Dic3!$D$3:$D$99980,Produccion_UO!$L$1221,Resultados_Dic3!$E$3:$E$99980,Produccion_UO!$J1258,Resultados_Dic3!$A$3:$A$99980,Produccion_UO!$H1258)*$J$1223</f>
        <v>0</v>
      </c>
      <c r="X1258" s="21">
        <f>+SUMIFS(Resultados_Dic3!S$3:S$99980,Resultados_Dic3!$F$3:$F$99980,Produccion_UO!$K1258,Resultados_Dic3!$D$3:$D$99980,Produccion_UO!$L$1221,Resultados_Dic3!$E$3:$E$99980,Produccion_UO!$J1258,Resultados_Dic3!$A$3:$A$99980,Produccion_UO!$H1258)*$J$1223</f>
        <v>0</v>
      </c>
      <c r="Y1258" s="21">
        <f>+SUMIFS(Resultados_Dic3!T$3:T$99980,Resultados_Dic3!$F$3:$F$99980,Produccion_UO!$K1258,Resultados_Dic3!$D$3:$D$99980,Produccion_UO!$L$1221,Resultados_Dic3!$E$3:$E$99980,Produccion_UO!$J1258,Resultados_Dic3!$A$3:$A$99980,Produccion_UO!$H1258)*$J$1223</f>
        <v>0</v>
      </c>
      <c r="Z1258" s="21">
        <f>+SUMIFS(Resultados_Dic3!U$3:U$99980,Resultados_Dic3!$F$3:$F$99980,Produccion_UO!$K1258,Resultados_Dic3!$D$3:$D$99980,Produccion_UO!$L$1221,Resultados_Dic3!$E$3:$E$99980,Produccion_UO!$J1258,Resultados_Dic3!$A$3:$A$99980,Produccion_UO!$H1258)*$J$1223</f>
        <v>0</v>
      </c>
      <c r="AA1258" s="21">
        <f>+SUMIFS(Resultados_Dic3!V$3:V$99980,Resultados_Dic3!$F$3:$F$99980,Produccion_UO!$K1258,Resultados_Dic3!$D$3:$D$99980,Produccion_UO!$L$1221,Resultados_Dic3!$E$3:$E$99980,Produccion_UO!$J1258,Resultados_Dic3!$A$3:$A$99980,Produccion_UO!$H1258)*$J$1223</f>
        <v>0</v>
      </c>
      <c r="AB1258" s="21">
        <f>+SUMIFS(Resultados_Dic3!W$3:W$99980,Resultados_Dic3!$F$3:$F$99980,Produccion_UO!$K1258,Resultados_Dic3!$D$3:$D$99980,Produccion_UO!$L$1221,Resultados_Dic3!$E$3:$E$99980,Produccion_UO!$J1258,Resultados_Dic3!$A$3:$A$99980,Produccion_UO!$H1258)*$J$1223</f>
        <v>0</v>
      </c>
      <c r="AC1258" s="21">
        <f>+SUMIFS(Resultados_Dic3!X$3:X$99980,Resultados_Dic3!$F$3:$F$99980,Produccion_UO!$K1258,Resultados_Dic3!$D$3:$D$99980,Produccion_UO!$L$1221,Resultados_Dic3!$E$3:$E$99980,Produccion_UO!$J1258,Resultados_Dic3!$A$3:$A$99980,Produccion_UO!$H1258)*$J$1223</f>
        <v>0</v>
      </c>
      <c r="AD1258" s="21">
        <f>+SUMIFS(Resultados_Dic3!Y$3:Y$99980,Resultados_Dic3!$F$3:$F$99980,Produccion_UO!$K1258,Resultados_Dic3!$D$3:$D$99980,Produccion_UO!$L$1221,Resultados_Dic3!$E$3:$E$99980,Produccion_UO!$J1258,Resultados_Dic3!$A$3:$A$99980,Produccion_UO!$H1258)*$J$1223</f>
        <v>0</v>
      </c>
      <c r="AE1258" s="21">
        <f>+SUMIFS(Resultados_Dic3!Z$3:Z$99980,Resultados_Dic3!$F$3:$F$99980,Produccion_UO!$K1258,Resultados_Dic3!$D$3:$D$99980,Produccion_UO!$L$1221,Resultados_Dic3!$E$3:$E$99980,Produccion_UO!$J1258,Resultados_Dic3!$A$3:$A$99980,Produccion_UO!$H1258)*$J$1223</f>
        <v>0</v>
      </c>
      <c r="AF1258" s="21">
        <f>+SUMIFS(Resultados_Dic3!AA$3:AA$99980,Resultados_Dic3!$F$3:$F$99980,Produccion_UO!$K1258,Resultados_Dic3!$D$3:$D$99980,Produccion_UO!$L$1221,Resultados_Dic3!$E$3:$E$99980,Produccion_UO!$J1258,Resultados_Dic3!$A$3:$A$99980,Produccion_UO!$H1258)*$J$1223</f>
        <v>0</v>
      </c>
      <c r="AG1258" s="21">
        <f>+SUMIFS(Resultados_Dic3!AB$3:AB$99980,Resultados_Dic3!$F$3:$F$99980,Produccion_UO!$K1258,Resultados_Dic3!$D$3:$D$99980,Produccion_UO!$L$1221,Resultados_Dic3!$E$3:$E$99980,Produccion_UO!$J1258,Resultados_Dic3!$A$3:$A$99980,Produccion_UO!$H1258)*$J$1223</f>
        <v>0</v>
      </c>
      <c r="AH1258" s="21">
        <f>+SUMIFS(Resultados_Dic3!AC$3:AC$99980,Resultados_Dic3!$F$3:$F$99980,Produccion_UO!$K1258,Resultados_Dic3!$D$3:$D$99980,Produccion_UO!$L$1221,Resultados_Dic3!$E$3:$E$99980,Produccion_UO!$J1258,Resultados_Dic3!$A$3:$A$99980,Produccion_UO!$H1258)*$J$1223</f>
        <v>0</v>
      </c>
      <c r="AI1258" s="21">
        <f>+SUMIFS(Resultados_Dic3!AD$3:AD$99980,Resultados_Dic3!$F$3:$F$99980,Produccion_UO!$K1258,Resultados_Dic3!$D$3:$D$99980,Produccion_UO!$L$1221,Resultados_Dic3!$E$3:$E$99980,Produccion_UO!$J1258,Resultados_Dic3!$A$3:$A$99980,Produccion_UO!$H1258)*$J$1223</f>
        <v>0</v>
      </c>
      <c r="AJ1258" s="21">
        <f>+SUMIFS(Resultados_Dic3!AE$3:AE$99980,Resultados_Dic3!$F$3:$F$99980,Produccion_UO!$K1258,Resultados_Dic3!$D$3:$D$99980,Produccion_UO!$L$1221,Resultados_Dic3!$E$3:$E$99980,Produccion_UO!$J1258,Resultados_Dic3!$A$3:$A$99980,Produccion_UO!$H1258)*$J$1223</f>
        <v>0</v>
      </c>
      <c r="AK1258" s="21">
        <f>+SUMIFS(Resultados_Dic3!AF$3:AF$99980,Resultados_Dic3!$F$3:$F$99980,Produccion_UO!$K1258,Resultados_Dic3!$D$3:$D$99980,Produccion_UO!$L$1221,Resultados_Dic3!$E$3:$E$99980,Produccion_UO!$J1258,Resultados_Dic3!$A$3:$A$99980,Produccion_UO!$H1258)*$J$1223</f>
        <v>0</v>
      </c>
      <c r="AL1258" s="21">
        <f>+SUMIFS(Resultados_Dic3!AG$3:AG$99980,Resultados_Dic3!$F$3:$F$99980,Produccion_UO!$K1258,Resultados_Dic3!$D$3:$D$99980,Produccion_UO!$L$1221,Resultados_Dic3!$E$3:$E$99980,Produccion_UO!$J1258,Resultados_Dic3!$A$3:$A$99980,Produccion_UO!$H1258)*$J$1223</f>
        <v>0</v>
      </c>
      <c r="AM1258" s="21">
        <f>+SUMIFS(Resultados_Dic3!AH$3:AH$99980,Resultados_Dic3!$F$3:$F$99980,Produccion_UO!$K1258,Resultados_Dic3!$D$3:$D$99980,Produccion_UO!$L$1221,Resultados_Dic3!$E$3:$E$99980,Produccion_UO!$J1258,Resultados_Dic3!$A$3:$A$99980,Produccion_UO!$H1258)*$J$1223</f>
        <v>0</v>
      </c>
      <c r="AN1258" s="21">
        <f>+SUMIFS(Resultados_Dic3!AI$3:AI$99980,Resultados_Dic3!$F$3:$F$99980,Produccion_UO!$K1258,Resultados_Dic3!$D$3:$D$99980,Produccion_UO!$L$1221,Resultados_Dic3!$E$3:$E$99980,Produccion_UO!$J1258,Resultados_Dic3!$A$3:$A$99980,Produccion_UO!$H1258)*$J$1223</f>
        <v>0</v>
      </c>
      <c r="AO1258" s="21">
        <f>+SUMIFS(Resultados_Dic3!AJ$3:AJ$99980,Resultados_Dic3!$F$3:$F$99980,Produccion_UO!$K1258,Resultados_Dic3!$D$3:$D$99980,Produccion_UO!$L$1221,Resultados_Dic3!$E$3:$E$99980,Produccion_UO!$J1258,Resultados_Dic3!$A$3:$A$99980,Produccion_UO!$H1258)*$J$1223</f>
        <v>0</v>
      </c>
      <c r="AP1258" s="21">
        <f>+SUMIFS(Resultados_Dic3!AK$3:AK$99980,Resultados_Dic3!$F$3:$F$99980,Produccion_UO!$K1258,Resultados_Dic3!$D$3:$D$99980,Produccion_UO!$L$1221,Resultados_Dic3!$E$3:$E$99980,Produccion_UO!$J1258,Resultados_Dic3!$A$3:$A$99980,Produccion_UO!$H1258)*$J$1223</f>
        <v>0</v>
      </c>
      <c r="AQ1258" s="21">
        <f>+SUMIFS(Resultados_Dic3!AL$3:AL$99980,Resultados_Dic3!$F$3:$F$99980,Produccion_UO!$K1258,Resultados_Dic3!$D$3:$D$99980,Produccion_UO!$L$1221,Resultados_Dic3!$E$3:$E$99980,Produccion_UO!$J1258,Resultados_Dic3!$A$3:$A$99980,Produccion_UO!$H1258)*$J$1223</f>
        <v>0</v>
      </c>
      <c r="AR1258" s="21">
        <f>+SUMIFS(Resultados_Dic3!AM$3:AM$99980,Resultados_Dic3!$F$3:$F$99980,Produccion_UO!$K1258,Resultados_Dic3!$D$3:$D$99980,Produccion_UO!$L$1221,Resultados_Dic3!$E$3:$E$99980,Produccion_UO!$J1258,Resultados_Dic3!$A$3:$A$99980,Produccion_UO!$H1258)*$J$1223</f>
        <v>0</v>
      </c>
    </row>
    <row r="1259" spans="8:44" x14ac:dyDescent="0.25">
      <c r="H1259" s="17" t="str">
        <f t="shared" si="509"/>
        <v>DIC7</v>
      </c>
      <c r="I1259" s="24"/>
      <c r="J1259" s="24" t="s">
        <v>89</v>
      </c>
      <c r="K1259" s="352" t="s">
        <v>873</v>
      </c>
      <c r="L1259" s="355" t="s">
        <v>877</v>
      </c>
      <c r="M1259" s="21">
        <f t="shared" si="510"/>
        <v>1.04532701261088</v>
      </c>
      <c r="N1259" s="21">
        <f>+SUMIFS(Resultados_Dic3!I$3:I$99980,Resultados_Dic3!$F$3:$F$99980,Produccion_UO!$K1259,Resultados_Dic3!$D$3:$D$99980,Produccion_UO!$L$1221,Resultados_Dic3!$E$3:$E$99980,Produccion_UO!$J1259,Resultados_Dic3!$A$3:$A$99980,Produccion_UO!$H1259)*$J$1223</f>
        <v>0</v>
      </c>
      <c r="O1259" s="21">
        <f>+SUMIFS(Resultados_Dic3!J$3:J$99980,Resultados_Dic3!$F$3:$F$99980,Produccion_UO!$K1259,Resultados_Dic3!$D$3:$D$99980,Produccion_UO!$L$1221,Resultados_Dic3!$E$3:$E$99980,Produccion_UO!$J1259,Resultados_Dic3!$A$3:$A$99980,Produccion_UO!$H1259)*$J$1223</f>
        <v>0</v>
      </c>
      <c r="P1259" s="21">
        <f>+SUMIFS(Resultados_Dic3!K$3:K$99980,Resultados_Dic3!$F$3:$F$99980,Produccion_UO!$K1259,Resultados_Dic3!$D$3:$D$99980,Produccion_UO!$L$1221,Resultados_Dic3!$E$3:$E$99980,Produccion_UO!$J1259,Resultados_Dic3!$A$3:$A$99980,Produccion_UO!$H1259)*$J$1223</f>
        <v>0</v>
      </c>
      <c r="Q1259" s="21">
        <f>+SUMIFS(Resultados_Dic3!L$3:L$99980,Resultados_Dic3!$F$3:$F$99980,Produccion_UO!$K1259,Resultados_Dic3!$D$3:$D$99980,Produccion_UO!$L$1221,Resultados_Dic3!$E$3:$E$99980,Produccion_UO!$J1259,Resultados_Dic3!$A$3:$A$99980,Produccion_UO!$H1259)*$J$1223</f>
        <v>0</v>
      </c>
      <c r="R1259" s="21">
        <f>+SUMIFS(Resultados_Dic3!M$3:M$99980,Resultados_Dic3!$F$3:$F$99980,Produccion_UO!$K1259,Resultados_Dic3!$D$3:$D$99980,Produccion_UO!$L$1221,Resultados_Dic3!$E$3:$E$99980,Produccion_UO!$J1259,Resultados_Dic3!$A$3:$A$99980,Produccion_UO!$H1259)*$J$1223</f>
        <v>0</v>
      </c>
      <c r="S1259" s="21">
        <f>+SUMIFS(Resultados_Dic3!N$3:N$99980,Resultados_Dic3!$F$3:$F$99980,Produccion_UO!$K1259,Resultados_Dic3!$D$3:$D$99980,Produccion_UO!$L$1221,Resultados_Dic3!$E$3:$E$99980,Produccion_UO!$J1259,Resultados_Dic3!$A$3:$A$99980,Produccion_UO!$H1259)*$J$1223</f>
        <v>0</v>
      </c>
      <c r="T1259" s="21">
        <f>+SUMIFS(Resultados_Dic3!O$3:O$99980,Resultados_Dic3!$F$3:$F$99980,Produccion_UO!$K1259,Resultados_Dic3!$D$3:$D$99980,Produccion_UO!$L$1221,Resultados_Dic3!$E$3:$E$99980,Produccion_UO!$J1259,Resultados_Dic3!$A$3:$A$99980,Produccion_UO!$H1259)*$J$1223</f>
        <v>0</v>
      </c>
      <c r="U1259" s="21">
        <f>+SUMIFS(Resultados_Dic3!P$3:P$99980,Resultados_Dic3!$F$3:$F$99980,Produccion_UO!$K1259,Resultados_Dic3!$D$3:$D$99980,Produccion_UO!$L$1221,Resultados_Dic3!$E$3:$E$99980,Produccion_UO!$J1259,Resultados_Dic3!$A$3:$A$99980,Produccion_UO!$H1259)*$J$1223</f>
        <v>0</v>
      </c>
      <c r="V1259" s="21">
        <f>+SUMIFS(Resultados_Dic3!Q$3:Q$99980,Resultados_Dic3!$F$3:$F$99980,Produccion_UO!$K1259,Resultados_Dic3!$D$3:$D$99980,Produccion_UO!$L$1221,Resultados_Dic3!$E$3:$E$99980,Produccion_UO!$J1259,Resultados_Dic3!$A$3:$A$99980,Produccion_UO!$H1259)*$J$1223</f>
        <v>0</v>
      </c>
      <c r="W1259" s="21">
        <f>+SUMIFS(Resultados_Dic3!R$3:R$99980,Resultados_Dic3!$F$3:$F$99980,Produccion_UO!$K1259,Resultados_Dic3!$D$3:$D$99980,Produccion_UO!$L$1221,Resultados_Dic3!$E$3:$E$99980,Produccion_UO!$J1259,Resultados_Dic3!$A$3:$A$99980,Produccion_UO!$H1259)*$J$1223</f>
        <v>0</v>
      </c>
      <c r="X1259" s="21">
        <f>+SUMIFS(Resultados_Dic3!S$3:S$99980,Resultados_Dic3!$F$3:$F$99980,Produccion_UO!$K1259,Resultados_Dic3!$D$3:$D$99980,Produccion_UO!$L$1221,Resultados_Dic3!$E$3:$E$99980,Produccion_UO!$J1259,Resultados_Dic3!$A$3:$A$99980,Produccion_UO!$H1259)*$J$1223</f>
        <v>0</v>
      </c>
      <c r="Y1259" s="21">
        <f>+SUMIFS(Resultados_Dic3!T$3:T$99980,Resultados_Dic3!$F$3:$F$99980,Produccion_UO!$K1259,Resultados_Dic3!$D$3:$D$99980,Produccion_UO!$L$1221,Resultados_Dic3!$E$3:$E$99980,Produccion_UO!$J1259,Resultados_Dic3!$A$3:$A$99980,Produccion_UO!$H1259)*$J$1223</f>
        <v>0</v>
      </c>
      <c r="Z1259" s="21">
        <f>+SUMIFS(Resultados_Dic3!U$3:U$99980,Resultados_Dic3!$F$3:$F$99980,Produccion_UO!$K1259,Resultados_Dic3!$D$3:$D$99980,Produccion_UO!$L$1221,Resultados_Dic3!$E$3:$E$99980,Produccion_UO!$J1259,Resultados_Dic3!$A$3:$A$99980,Produccion_UO!$H1259)*$J$1223</f>
        <v>0</v>
      </c>
      <c r="AA1259" s="21">
        <f>+SUMIFS(Resultados_Dic3!V$3:V$99980,Resultados_Dic3!$F$3:$F$99980,Produccion_UO!$K1259,Resultados_Dic3!$D$3:$D$99980,Produccion_UO!$L$1221,Resultados_Dic3!$E$3:$E$99980,Produccion_UO!$J1259,Resultados_Dic3!$A$3:$A$99980,Produccion_UO!$H1259)*$J$1223</f>
        <v>0</v>
      </c>
      <c r="AB1259" s="21">
        <f>+SUMIFS(Resultados_Dic3!W$3:W$99980,Resultados_Dic3!$F$3:$F$99980,Produccion_UO!$K1259,Resultados_Dic3!$D$3:$D$99980,Produccion_UO!$L$1221,Resultados_Dic3!$E$3:$E$99980,Produccion_UO!$J1259,Resultados_Dic3!$A$3:$A$99980,Produccion_UO!$H1259)*$J$1223</f>
        <v>0</v>
      </c>
      <c r="AC1259" s="21">
        <f>+SUMIFS(Resultados_Dic3!X$3:X$99980,Resultados_Dic3!$F$3:$F$99980,Produccion_UO!$K1259,Resultados_Dic3!$D$3:$D$99980,Produccion_UO!$L$1221,Resultados_Dic3!$E$3:$E$99980,Produccion_UO!$J1259,Resultados_Dic3!$A$3:$A$99980,Produccion_UO!$H1259)*$J$1223</f>
        <v>0</v>
      </c>
      <c r="AD1259" s="21">
        <f>+SUMIFS(Resultados_Dic3!Y$3:Y$99980,Resultados_Dic3!$F$3:$F$99980,Produccion_UO!$K1259,Resultados_Dic3!$D$3:$D$99980,Produccion_UO!$L$1221,Resultados_Dic3!$E$3:$E$99980,Produccion_UO!$J1259,Resultados_Dic3!$A$3:$A$99980,Produccion_UO!$H1259)*$J$1223</f>
        <v>0</v>
      </c>
      <c r="AE1259" s="21">
        <f>+SUMIFS(Resultados_Dic3!Z$3:Z$99980,Resultados_Dic3!$F$3:$F$99980,Produccion_UO!$K1259,Resultados_Dic3!$D$3:$D$99980,Produccion_UO!$L$1221,Resultados_Dic3!$E$3:$E$99980,Produccion_UO!$J1259,Resultados_Dic3!$A$3:$A$99980,Produccion_UO!$H1259)*$J$1223</f>
        <v>0</v>
      </c>
      <c r="AF1259" s="21">
        <f>+SUMIFS(Resultados_Dic3!AA$3:AA$99980,Resultados_Dic3!$F$3:$F$99980,Produccion_UO!$K1259,Resultados_Dic3!$D$3:$D$99980,Produccion_UO!$L$1221,Resultados_Dic3!$E$3:$E$99980,Produccion_UO!$J1259,Resultados_Dic3!$A$3:$A$99980,Produccion_UO!$H1259)*$J$1223</f>
        <v>0</v>
      </c>
      <c r="AG1259" s="21">
        <f>+SUMIFS(Resultados_Dic3!AB$3:AB$99980,Resultados_Dic3!$F$3:$F$99980,Produccion_UO!$K1259,Resultados_Dic3!$D$3:$D$99980,Produccion_UO!$L$1221,Resultados_Dic3!$E$3:$E$99980,Produccion_UO!$J1259,Resultados_Dic3!$A$3:$A$99980,Produccion_UO!$H1259)*$J$1223</f>
        <v>0</v>
      </c>
      <c r="AH1259" s="21">
        <f>+SUMIFS(Resultados_Dic3!AC$3:AC$99980,Resultados_Dic3!$F$3:$F$99980,Produccion_UO!$K1259,Resultados_Dic3!$D$3:$D$99980,Produccion_UO!$L$1221,Resultados_Dic3!$E$3:$E$99980,Produccion_UO!$J1259,Resultados_Dic3!$A$3:$A$99980,Produccion_UO!$H1259)*$J$1223</f>
        <v>0</v>
      </c>
      <c r="AI1259" s="21">
        <f>+SUMIFS(Resultados_Dic3!AD$3:AD$99980,Resultados_Dic3!$F$3:$F$99980,Produccion_UO!$K1259,Resultados_Dic3!$D$3:$D$99980,Produccion_UO!$L$1221,Resultados_Dic3!$E$3:$E$99980,Produccion_UO!$J1259,Resultados_Dic3!$A$3:$A$99980,Produccion_UO!$H1259)*$J$1223</f>
        <v>0</v>
      </c>
      <c r="AJ1259" s="21">
        <f>+SUMIFS(Resultados_Dic3!AE$3:AE$99980,Resultados_Dic3!$F$3:$F$99980,Produccion_UO!$K1259,Resultados_Dic3!$D$3:$D$99980,Produccion_UO!$L$1221,Resultados_Dic3!$E$3:$E$99980,Produccion_UO!$J1259,Resultados_Dic3!$A$3:$A$99980,Produccion_UO!$H1259)*$J$1223</f>
        <v>0</v>
      </c>
      <c r="AK1259" s="21">
        <f>+SUMIFS(Resultados_Dic3!AF$3:AF$99980,Resultados_Dic3!$F$3:$F$99980,Produccion_UO!$K1259,Resultados_Dic3!$D$3:$D$99980,Produccion_UO!$L$1221,Resultados_Dic3!$E$3:$E$99980,Produccion_UO!$J1259,Resultados_Dic3!$A$3:$A$99980,Produccion_UO!$H1259)*$J$1223</f>
        <v>0</v>
      </c>
      <c r="AL1259" s="21">
        <f>+SUMIFS(Resultados_Dic3!AG$3:AG$99980,Resultados_Dic3!$F$3:$F$99980,Produccion_UO!$K1259,Resultados_Dic3!$D$3:$D$99980,Produccion_UO!$L$1221,Resultados_Dic3!$E$3:$E$99980,Produccion_UO!$J1259,Resultados_Dic3!$A$3:$A$99980,Produccion_UO!$H1259)*$J$1223</f>
        <v>0</v>
      </c>
      <c r="AM1259" s="21">
        <f>+SUMIFS(Resultados_Dic3!AH$3:AH$99980,Resultados_Dic3!$F$3:$F$99980,Produccion_UO!$K1259,Resultados_Dic3!$D$3:$D$99980,Produccion_UO!$L$1221,Resultados_Dic3!$E$3:$E$99980,Produccion_UO!$J1259,Resultados_Dic3!$A$3:$A$99980,Produccion_UO!$H1259)*$J$1223</f>
        <v>0</v>
      </c>
      <c r="AN1259" s="21">
        <f>+SUMIFS(Resultados_Dic3!AI$3:AI$99980,Resultados_Dic3!$F$3:$F$99980,Produccion_UO!$K1259,Resultados_Dic3!$D$3:$D$99980,Produccion_UO!$L$1221,Resultados_Dic3!$E$3:$E$99980,Produccion_UO!$J1259,Resultados_Dic3!$A$3:$A$99980,Produccion_UO!$H1259)*$J$1223</f>
        <v>0</v>
      </c>
      <c r="AO1259" s="21">
        <f>+SUMIFS(Resultados_Dic3!AJ$3:AJ$99980,Resultados_Dic3!$F$3:$F$99980,Produccion_UO!$K1259,Resultados_Dic3!$D$3:$D$99980,Produccion_UO!$L$1221,Resultados_Dic3!$E$3:$E$99980,Produccion_UO!$J1259,Resultados_Dic3!$A$3:$A$99980,Produccion_UO!$H1259)*$J$1223</f>
        <v>0</v>
      </c>
      <c r="AP1259" s="21">
        <f>+SUMIFS(Resultados_Dic3!AK$3:AK$99980,Resultados_Dic3!$F$3:$F$99980,Produccion_UO!$K1259,Resultados_Dic3!$D$3:$D$99980,Produccion_UO!$L$1221,Resultados_Dic3!$E$3:$E$99980,Produccion_UO!$J1259,Resultados_Dic3!$A$3:$A$99980,Produccion_UO!$H1259)*$J$1223</f>
        <v>0</v>
      </c>
      <c r="AQ1259" s="21">
        <f>+SUMIFS(Resultados_Dic3!AL$3:AL$99980,Resultados_Dic3!$F$3:$F$99980,Produccion_UO!$K1259,Resultados_Dic3!$D$3:$D$99980,Produccion_UO!$L$1221,Resultados_Dic3!$E$3:$E$99980,Produccion_UO!$J1259,Resultados_Dic3!$A$3:$A$99980,Produccion_UO!$H1259)*$J$1223</f>
        <v>0</v>
      </c>
      <c r="AR1259" s="21">
        <f>+SUMIFS(Resultados_Dic3!AM$3:AM$99980,Resultados_Dic3!$F$3:$F$99980,Produccion_UO!$K1259,Resultados_Dic3!$D$3:$D$99980,Produccion_UO!$L$1221,Resultados_Dic3!$E$3:$E$99980,Produccion_UO!$J1259,Resultados_Dic3!$A$3:$A$99980,Produccion_UO!$H1259)*$J$1223</f>
        <v>0</v>
      </c>
    </row>
    <row r="1260" spans="8:44" x14ac:dyDescent="0.25">
      <c r="H1260" s="17" t="str">
        <f t="shared" si="509"/>
        <v>DIC7</v>
      </c>
      <c r="I1260" s="24"/>
      <c r="J1260" s="24"/>
      <c r="K1260" s="342"/>
      <c r="L1260" s="343" t="s">
        <v>860</v>
      </c>
      <c r="M1260" s="344">
        <f>+M1255+M1254</f>
        <v>16.445634472800009</v>
      </c>
      <c r="N1260" s="344">
        <f t="shared" ref="N1260:AR1260" si="542">+N1255+N1254</f>
        <v>4.1967369725537402</v>
      </c>
      <c r="O1260" s="344">
        <f t="shared" si="542"/>
        <v>3.7486125646780488</v>
      </c>
      <c r="P1260" s="344">
        <f t="shared" si="542"/>
        <v>3.7256565966862771</v>
      </c>
      <c r="Q1260" s="344">
        <f t="shared" si="542"/>
        <v>2.9976054790250388</v>
      </c>
      <c r="R1260" s="344">
        <f t="shared" si="542"/>
        <v>2.0211690611117841</v>
      </c>
      <c r="S1260" s="344">
        <f t="shared" si="542"/>
        <v>2.0211690611117841</v>
      </c>
      <c r="T1260" s="344">
        <f t="shared" si="542"/>
        <v>2.0211690611117841</v>
      </c>
      <c r="U1260" s="344">
        <f t="shared" si="542"/>
        <v>0.20956977389097201</v>
      </c>
      <c r="V1260" s="344">
        <f t="shared" si="542"/>
        <v>0.196784992134207</v>
      </c>
      <c r="W1260" s="344">
        <f t="shared" si="542"/>
        <v>0.102433681075286</v>
      </c>
      <c r="X1260" s="344">
        <f t="shared" si="542"/>
        <v>0</v>
      </c>
      <c r="Y1260" s="344">
        <f t="shared" si="542"/>
        <v>0</v>
      </c>
      <c r="Z1260" s="344">
        <f t="shared" si="542"/>
        <v>0</v>
      </c>
      <c r="AA1260" s="344">
        <f t="shared" si="542"/>
        <v>0</v>
      </c>
      <c r="AB1260" s="344">
        <f t="shared" si="542"/>
        <v>0</v>
      </c>
      <c r="AC1260" s="344">
        <f t="shared" si="542"/>
        <v>0</v>
      </c>
      <c r="AD1260" s="344">
        <f t="shared" si="542"/>
        <v>0</v>
      </c>
      <c r="AE1260" s="344">
        <f t="shared" si="542"/>
        <v>0</v>
      </c>
      <c r="AF1260" s="344">
        <f t="shared" si="542"/>
        <v>0</v>
      </c>
      <c r="AG1260" s="344">
        <f t="shared" si="542"/>
        <v>0</v>
      </c>
      <c r="AH1260" s="344">
        <f t="shared" si="542"/>
        <v>0</v>
      </c>
      <c r="AI1260" s="344">
        <f t="shared" si="542"/>
        <v>0</v>
      </c>
      <c r="AJ1260" s="344">
        <f t="shared" si="542"/>
        <v>0</v>
      </c>
      <c r="AK1260" s="344">
        <f t="shared" si="542"/>
        <v>0</v>
      </c>
      <c r="AL1260" s="344">
        <f t="shared" si="542"/>
        <v>0</v>
      </c>
      <c r="AM1260" s="344">
        <f t="shared" si="542"/>
        <v>0</v>
      </c>
      <c r="AN1260" s="344">
        <f t="shared" si="542"/>
        <v>0</v>
      </c>
      <c r="AO1260" s="344">
        <f t="shared" si="542"/>
        <v>0</v>
      </c>
      <c r="AP1260" s="344">
        <f t="shared" si="542"/>
        <v>0</v>
      </c>
      <c r="AQ1260" s="344">
        <f t="shared" si="542"/>
        <v>0</v>
      </c>
      <c r="AR1260" s="344">
        <f t="shared" si="542"/>
        <v>0</v>
      </c>
    </row>
    <row r="1261" spans="8:44" x14ac:dyDescent="0.25">
      <c r="H1261" s="17" t="str">
        <f t="shared" ref="H1261:H1274" si="543">+$B$1</f>
        <v>DIC7</v>
      </c>
      <c r="I1261" s="24"/>
      <c r="J1261" s="24"/>
      <c r="K1261" s="315"/>
      <c r="L1261" s="230" t="s">
        <v>835</v>
      </c>
      <c r="M1261" s="21">
        <f>+SUM(M1262:M1265)</f>
        <v>7.6049051385600048</v>
      </c>
      <c r="N1261" s="21">
        <f t="shared" ref="N1261" si="544">+SUM(N1262:N1265)</f>
        <v>7.3488763998361168</v>
      </c>
      <c r="O1261" s="21">
        <f t="shared" ref="O1261" si="545">+SUM(O1262:O1265)</f>
        <v>6.8855940016576804</v>
      </c>
      <c r="P1261" s="21">
        <f t="shared" ref="P1261" si="546">+SUM(P1262:P1265)</f>
        <v>6.6113407020825008</v>
      </c>
      <c r="Q1261" s="21">
        <f t="shared" ref="Q1261" si="547">+SUM(Q1262:Q1265)</f>
        <v>6.2548740016576803</v>
      </c>
      <c r="R1261" s="21">
        <f t="shared" ref="R1261" si="548">+SUM(R1262:R1265)</f>
        <v>6.2548740016576803</v>
      </c>
      <c r="S1261" s="21">
        <f t="shared" ref="S1261" si="549">+SUM(S1262:S1265)</f>
        <v>6.2548740016576803</v>
      </c>
      <c r="T1261" s="21">
        <f t="shared" ref="T1261" si="550">+SUM(T1262:T1265)</f>
        <v>6.2548740016576803</v>
      </c>
      <c r="U1261" s="21">
        <f t="shared" ref="U1261" si="551">+SUM(U1262:U1265)</f>
        <v>6.2548740016576803</v>
      </c>
      <c r="V1261" s="21">
        <f t="shared" ref="V1261" si="552">+SUM(V1262:V1265)</f>
        <v>5.96092784155939</v>
      </c>
      <c r="W1261" s="21">
        <f t="shared" ref="W1261" si="553">+SUM(W1262:W1265)</f>
        <v>3.7916138780000503</v>
      </c>
      <c r="X1261" s="21">
        <f t="shared" ref="X1261" si="554">+SUM(X1262:X1265)</f>
        <v>1.5220623656853201</v>
      </c>
      <c r="Y1261" s="21">
        <f t="shared" ref="Y1261" si="555">+SUM(Y1262:Y1265)</f>
        <v>1.5220623656853201</v>
      </c>
      <c r="Z1261" s="21">
        <f t="shared" ref="Z1261" si="556">+SUM(Z1262:Z1265)</f>
        <v>1.5220623656853201</v>
      </c>
      <c r="AA1261" s="21">
        <f t="shared" ref="AA1261" si="557">+SUM(AA1262:AA1265)</f>
        <v>0</v>
      </c>
      <c r="AB1261" s="21">
        <f t="shared" ref="AB1261" si="558">+SUM(AB1262:AB1265)</f>
        <v>0</v>
      </c>
      <c r="AC1261" s="21">
        <f t="shared" ref="AC1261" si="559">+SUM(AC1262:AC1265)</f>
        <v>0</v>
      </c>
      <c r="AD1261" s="21">
        <f t="shared" ref="AD1261" si="560">+SUM(AD1262:AD1265)</f>
        <v>0</v>
      </c>
      <c r="AE1261" s="21">
        <f t="shared" ref="AE1261" si="561">+SUM(AE1262:AE1265)</f>
        <v>0</v>
      </c>
      <c r="AF1261" s="21">
        <f t="shared" ref="AF1261" si="562">+SUM(AF1262:AF1265)</f>
        <v>0</v>
      </c>
      <c r="AG1261" s="21">
        <f t="shared" ref="AG1261" si="563">+SUM(AG1262:AG1265)</f>
        <v>0</v>
      </c>
      <c r="AH1261" s="21">
        <f t="shared" ref="AH1261" si="564">+SUM(AH1262:AH1265)</f>
        <v>0</v>
      </c>
      <c r="AI1261" s="21">
        <f t="shared" ref="AI1261" si="565">+SUM(AI1262:AI1265)</f>
        <v>0</v>
      </c>
      <c r="AJ1261" s="21">
        <f t="shared" ref="AJ1261" si="566">+SUM(AJ1262:AJ1265)</f>
        <v>0</v>
      </c>
      <c r="AK1261" s="21">
        <f t="shared" ref="AK1261" si="567">+SUM(AK1262:AK1265)</f>
        <v>0</v>
      </c>
      <c r="AL1261" s="21">
        <f t="shared" ref="AL1261" si="568">+SUM(AL1262:AL1265)</f>
        <v>0</v>
      </c>
      <c r="AM1261" s="21">
        <f t="shared" ref="AM1261" si="569">+SUM(AM1262:AM1265)</f>
        <v>0</v>
      </c>
      <c r="AN1261" s="21">
        <f t="shared" ref="AN1261" si="570">+SUM(AN1262:AN1265)</f>
        <v>0</v>
      </c>
      <c r="AO1261" s="21">
        <f t="shared" ref="AO1261" si="571">+SUM(AO1262:AO1265)</f>
        <v>0</v>
      </c>
      <c r="AP1261" s="21">
        <f t="shared" ref="AP1261" si="572">+SUM(AP1262:AP1265)</f>
        <v>0</v>
      </c>
      <c r="AQ1261" s="21">
        <f t="shared" ref="AQ1261" si="573">+SUM(AQ1262:AQ1265)</f>
        <v>0</v>
      </c>
      <c r="AR1261" s="21">
        <f t="shared" ref="AR1261" si="574">+SUM(AR1262:AR1265)</f>
        <v>0</v>
      </c>
    </row>
    <row r="1262" spans="8:44" x14ac:dyDescent="0.25">
      <c r="H1262" s="17" t="str">
        <f t="shared" si="543"/>
        <v>DIC7</v>
      </c>
      <c r="I1262" s="24"/>
      <c r="J1262" s="24" t="s">
        <v>73</v>
      </c>
      <c r="K1262" s="315" t="s">
        <v>211</v>
      </c>
      <c r="L1262" s="316" t="s">
        <v>750</v>
      </c>
      <c r="M1262" s="21">
        <f>+SUMIFS(Resultados_Dic3!H$3:H$99980,Resultados_Dic3!$F$3:$F$99980,Produccion_UO!$K1262,Resultados_Dic3!$D$3:$D$99980,Produccion_UO!$K$1494,Resultados_Dic3!$E$3:$E$99980,Produccion_UO!$J1262,Resultados_Dic3!$A$3:$A$99980,Produccion_UO!$H1262)*$J$1223</f>
        <v>4.73281163597236</v>
      </c>
      <c r="N1262" s="21">
        <f>+SUMIFS(Resultados_Dic3!I$3:I$99980,Resultados_Dic3!$F$3:$F$99980,Produccion_UO!$K1262,Resultados_Dic3!$D$3:$D$99980,Produccion_UO!$K$1494,Resultados_Dic3!$E$3:$E$99980,Produccion_UO!$J1262,Resultados_Dic3!$A$3:$A$99980,Produccion_UO!$H1262)*$J$1223</f>
        <v>4.73281163597236</v>
      </c>
      <c r="O1262" s="21">
        <f>+SUMIFS(Resultados_Dic3!J$3:J$99980,Resultados_Dic3!$F$3:$F$99980,Produccion_UO!$K1262,Resultados_Dic3!$D$3:$D$99980,Produccion_UO!$K$1494,Resultados_Dic3!$E$3:$E$99980,Produccion_UO!$J1262,Resultados_Dic3!$A$3:$A$99980,Produccion_UO!$H1262)*$J$1223</f>
        <v>4.73281163597236</v>
      </c>
      <c r="P1262" s="21">
        <f>+SUMIFS(Resultados_Dic3!K$3:K$99980,Resultados_Dic3!$F$3:$F$99980,Produccion_UO!$K1262,Resultados_Dic3!$D$3:$D$99980,Produccion_UO!$K$1494,Resultados_Dic3!$E$3:$E$99980,Produccion_UO!$J1262,Resultados_Dic3!$A$3:$A$99980,Produccion_UO!$H1262)*$J$1223</f>
        <v>4.73281163597236</v>
      </c>
      <c r="Q1262" s="21">
        <f>+SUMIFS(Resultados_Dic3!L$3:L$99980,Resultados_Dic3!$F$3:$F$99980,Produccion_UO!$K1262,Resultados_Dic3!$D$3:$D$99980,Produccion_UO!$K$1494,Resultados_Dic3!$E$3:$E$99980,Produccion_UO!$J1262,Resultados_Dic3!$A$3:$A$99980,Produccion_UO!$H1262)*$J$1223</f>
        <v>4.73281163597236</v>
      </c>
      <c r="R1262" s="21">
        <f>+SUMIFS(Resultados_Dic3!M$3:M$99980,Resultados_Dic3!$F$3:$F$99980,Produccion_UO!$K1262,Resultados_Dic3!$D$3:$D$99980,Produccion_UO!$K$1494,Resultados_Dic3!$E$3:$E$99980,Produccion_UO!$J1262,Resultados_Dic3!$A$3:$A$99980,Produccion_UO!$H1262)*$J$1223</f>
        <v>4.73281163597236</v>
      </c>
      <c r="S1262" s="21">
        <f>+SUMIFS(Resultados_Dic3!N$3:N$99980,Resultados_Dic3!$F$3:$F$99980,Produccion_UO!$K1262,Resultados_Dic3!$D$3:$D$99980,Produccion_UO!$K$1494,Resultados_Dic3!$E$3:$E$99980,Produccion_UO!$J1262,Resultados_Dic3!$A$3:$A$99980,Produccion_UO!$H1262)*$J$1223</f>
        <v>4.73281163597236</v>
      </c>
      <c r="T1262" s="21">
        <f>+SUMIFS(Resultados_Dic3!O$3:O$99980,Resultados_Dic3!$F$3:$F$99980,Produccion_UO!$K1262,Resultados_Dic3!$D$3:$D$99980,Produccion_UO!$K$1494,Resultados_Dic3!$E$3:$E$99980,Produccion_UO!$J1262,Resultados_Dic3!$A$3:$A$99980,Produccion_UO!$H1262)*$J$1223</f>
        <v>4.73281163597236</v>
      </c>
      <c r="U1262" s="21">
        <f>+SUMIFS(Resultados_Dic3!P$3:P$99980,Resultados_Dic3!$F$3:$F$99980,Produccion_UO!$K1262,Resultados_Dic3!$D$3:$D$99980,Produccion_UO!$K$1494,Resultados_Dic3!$E$3:$E$99980,Produccion_UO!$J1262,Resultados_Dic3!$A$3:$A$99980,Produccion_UO!$H1262)*$J$1223</f>
        <v>4.73281163597236</v>
      </c>
      <c r="V1262" s="21">
        <f>+SUMIFS(Resultados_Dic3!Q$3:Q$99980,Resultados_Dic3!$F$3:$F$99980,Produccion_UO!$K1262,Resultados_Dic3!$D$3:$D$99980,Produccion_UO!$K$1494,Resultados_Dic3!$E$3:$E$99980,Produccion_UO!$J1262,Resultados_Dic3!$A$3:$A$99980,Produccion_UO!$H1262)*$J$1223</f>
        <v>4.4388654758740698</v>
      </c>
      <c r="W1262" s="21">
        <f>+SUMIFS(Resultados_Dic3!R$3:R$99980,Resultados_Dic3!$F$3:$F$99980,Produccion_UO!$K1262,Resultados_Dic3!$D$3:$D$99980,Produccion_UO!$K$1494,Resultados_Dic3!$E$3:$E$99980,Produccion_UO!$J1262,Resultados_Dic3!$A$3:$A$99980,Produccion_UO!$H1262)*$J$1223</f>
        <v>2.2695515123147301</v>
      </c>
      <c r="X1262" s="21">
        <f>+SUMIFS(Resultados_Dic3!S$3:S$99980,Resultados_Dic3!$F$3:$F$99980,Produccion_UO!$K1262,Resultados_Dic3!$D$3:$D$99980,Produccion_UO!$K$1494,Resultados_Dic3!$E$3:$E$99980,Produccion_UO!$J1262,Resultados_Dic3!$A$3:$A$99980,Produccion_UO!$H1262)*$J$1223</f>
        <v>0</v>
      </c>
      <c r="Y1262" s="21">
        <f>+SUMIFS(Resultados_Dic3!T$3:T$99980,Resultados_Dic3!$F$3:$F$99980,Produccion_UO!$K1262,Resultados_Dic3!$D$3:$D$99980,Produccion_UO!$K$1494,Resultados_Dic3!$E$3:$E$99980,Produccion_UO!$J1262,Resultados_Dic3!$A$3:$A$99980,Produccion_UO!$H1262)*$J$1223</f>
        <v>0</v>
      </c>
      <c r="Z1262" s="21">
        <f>+SUMIFS(Resultados_Dic3!U$3:U$99980,Resultados_Dic3!$F$3:$F$99980,Produccion_UO!$K1262,Resultados_Dic3!$D$3:$D$99980,Produccion_UO!$K$1494,Resultados_Dic3!$E$3:$E$99980,Produccion_UO!$J1262,Resultados_Dic3!$A$3:$A$99980,Produccion_UO!$H1262)*$J$1223</f>
        <v>0</v>
      </c>
      <c r="AA1262" s="21">
        <f>+SUMIFS(Resultados_Dic3!V$3:V$99980,Resultados_Dic3!$F$3:$F$99980,Produccion_UO!$K1262,Resultados_Dic3!$D$3:$D$99980,Produccion_UO!$K$1494,Resultados_Dic3!$E$3:$E$99980,Produccion_UO!$J1262,Resultados_Dic3!$A$3:$A$99980,Produccion_UO!$H1262)*$J$1223</f>
        <v>0</v>
      </c>
      <c r="AB1262" s="21">
        <f>+SUMIFS(Resultados_Dic3!W$3:W$99980,Resultados_Dic3!$F$3:$F$99980,Produccion_UO!$K1262,Resultados_Dic3!$D$3:$D$99980,Produccion_UO!$K$1494,Resultados_Dic3!$E$3:$E$99980,Produccion_UO!$J1262,Resultados_Dic3!$A$3:$A$99980,Produccion_UO!$H1262)*$J$1223</f>
        <v>0</v>
      </c>
      <c r="AC1262" s="21">
        <f>+SUMIFS(Resultados_Dic3!X$3:X$99980,Resultados_Dic3!$F$3:$F$99980,Produccion_UO!$K1262,Resultados_Dic3!$D$3:$D$99980,Produccion_UO!$K$1494,Resultados_Dic3!$E$3:$E$99980,Produccion_UO!$J1262,Resultados_Dic3!$A$3:$A$99980,Produccion_UO!$H1262)*$J$1223</f>
        <v>0</v>
      </c>
      <c r="AD1262" s="21">
        <f>+SUMIFS(Resultados_Dic3!Y$3:Y$99980,Resultados_Dic3!$F$3:$F$99980,Produccion_UO!$K1262,Resultados_Dic3!$D$3:$D$99980,Produccion_UO!$K$1494,Resultados_Dic3!$E$3:$E$99980,Produccion_UO!$J1262,Resultados_Dic3!$A$3:$A$99980,Produccion_UO!$H1262)*$J$1223</f>
        <v>0</v>
      </c>
      <c r="AE1262" s="21">
        <f>+SUMIFS(Resultados_Dic3!Z$3:Z$99980,Resultados_Dic3!$F$3:$F$99980,Produccion_UO!$K1262,Resultados_Dic3!$D$3:$D$99980,Produccion_UO!$K$1494,Resultados_Dic3!$E$3:$E$99980,Produccion_UO!$J1262,Resultados_Dic3!$A$3:$A$99980,Produccion_UO!$H1262)*$J$1223</f>
        <v>0</v>
      </c>
      <c r="AF1262" s="21">
        <f>+SUMIFS(Resultados_Dic3!AA$3:AA$99980,Resultados_Dic3!$F$3:$F$99980,Produccion_UO!$K1262,Resultados_Dic3!$D$3:$D$99980,Produccion_UO!$K$1494,Resultados_Dic3!$E$3:$E$99980,Produccion_UO!$J1262,Resultados_Dic3!$A$3:$A$99980,Produccion_UO!$H1262)*$J$1223</f>
        <v>0</v>
      </c>
      <c r="AG1262" s="21">
        <f>+SUMIFS(Resultados_Dic3!AB$3:AB$99980,Resultados_Dic3!$F$3:$F$99980,Produccion_UO!$K1262,Resultados_Dic3!$D$3:$D$99980,Produccion_UO!$K$1494,Resultados_Dic3!$E$3:$E$99980,Produccion_UO!$J1262,Resultados_Dic3!$A$3:$A$99980,Produccion_UO!$H1262)*$J$1223</f>
        <v>0</v>
      </c>
      <c r="AH1262" s="21">
        <f>+SUMIFS(Resultados_Dic3!AC$3:AC$99980,Resultados_Dic3!$F$3:$F$99980,Produccion_UO!$K1262,Resultados_Dic3!$D$3:$D$99980,Produccion_UO!$K$1494,Resultados_Dic3!$E$3:$E$99980,Produccion_UO!$J1262,Resultados_Dic3!$A$3:$A$99980,Produccion_UO!$H1262)*$J$1223</f>
        <v>0</v>
      </c>
      <c r="AI1262" s="21">
        <f>+SUMIFS(Resultados_Dic3!AD$3:AD$99980,Resultados_Dic3!$F$3:$F$99980,Produccion_UO!$K1262,Resultados_Dic3!$D$3:$D$99980,Produccion_UO!$K$1494,Resultados_Dic3!$E$3:$E$99980,Produccion_UO!$J1262,Resultados_Dic3!$A$3:$A$99980,Produccion_UO!$H1262)*$J$1223</f>
        <v>0</v>
      </c>
      <c r="AJ1262" s="21">
        <f>+SUMIFS(Resultados_Dic3!AE$3:AE$99980,Resultados_Dic3!$F$3:$F$99980,Produccion_UO!$K1262,Resultados_Dic3!$D$3:$D$99980,Produccion_UO!$K$1494,Resultados_Dic3!$E$3:$E$99980,Produccion_UO!$J1262,Resultados_Dic3!$A$3:$A$99980,Produccion_UO!$H1262)*$J$1223</f>
        <v>0</v>
      </c>
      <c r="AK1262" s="21">
        <f>+SUMIFS(Resultados_Dic3!AF$3:AF$99980,Resultados_Dic3!$F$3:$F$99980,Produccion_UO!$K1262,Resultados_Dic3!$D$3:$D$99980,Produccion_UO!$K$1494,Resultados_Dic3!$E$3:$E$99980,Produccion_UO!$J1262,Resultados_Dic3!$A$3:$A$99980,Produccion_UO!$H1262)*$J$1223</f>
        <v>0</v>
      </c>
      <c r="AL1262" s="21">
        <f>+SUMIFS(Resultados_Dic3!AG$3:AG$99980,Resultados_Dic3!$F$3:$F$99980,Produccion_UO!$K1262,Resultados_Dic3!$D$3:$D$99980,Produccion_UO!$K$1494,Resultados_Dic3!$E$3:$E$99980,Produccion_UO!$J1262,Resultados_Dic3!$A$3:$A$99980,Produccion_UO!$H1262)*$J$1223</f>
        <v>0</v>
      </c>
      <c r="AM1262" s="21">
        <f>+SUMIFS(Resultados_Dic3!AH$3:AH$99980,Resultados_Dic3!$F$3:$F$99980,Produccion_UO!$K1262,Resultados_Dic3!$D$3:$D$99980,Produccion_UO!$K$1494,Resultados_Dic3!$E$3:$E$99980,Produccion_UO!$J1262,Resultados_Dic3!$A$3:$A$99980,Produccion_UO!$H1262)*$J$1223</f>
        <v>0</v>
      </c>
      <c r="AN1262" s="21">
        <f>+SUMIFS(Resultados_Dic3!AI$3:AI$99980,Resultados_Dic3!$F$3:$F$99980,Produccion_UO!$K1262,Resultados_Dic3!$D$3:$D$99980,Produccion_UO!$K$1494,Resultados_Dic3!$E$3:$E$99980,Produccion_UO!$J1262,Resultados_Dic3!$A$3:$A$99980,Produccion_UO!$H1262)*$J$1223</f>
        <v>0</v>
      </c>
      <c r="AO1262" s="21">
        <f>+SUMIFS(Resultados_Dic3!AJ$3:AJ$99980,Resultados_Dic3!$F$3:$F$99980,Produccion_UO!$K1262,Resultados_Dic3!$D$3:$D$99980,Produccion_UO!$K$1494,Resultados_Dic3!$E$3:$E$99980,Produccion_UO!$J1262,Resultados_Dic3!$A$3:$A$99980,Produccion_UO!$H1262)*$J$1223</f>
        <v>0</v>
      </c>
      <c r="AP1262" s="21">
        <f>+SUMIFS(Resultados_Dic3!AK$3:AK$99980,Resultados_Dic3!$F$3:$F$99980,Produccion_UO!$K1262,Resultados_Dic3!$D$3:$D$99980,Produccion_UO!$K$1494,Resultados_Dic3!$E$3:$E$99980,Produccion_UO!$J1262,Resultados_Dic3!$A$3:$A$99980,Produccion_UO!$H1262)*$J$1223</f>
        <v>0</v>
      </c>
      <c r="AQ1262" s="21">
        <f>+SUMIFS(Resultados_Dic3!AL$3:AL$99980,Resultados_Dic3!$F$3:$F$99980,Produccion_UO!$K1262,Resultados_Dic3!$D$3:$D$99980,Produccion_UO!$K$1494,Resultados_Dic3!$E$3:$E$99980,Produccion_UO!$J1262,Resultados_Dic3!$A$3:$A$99980,Produccion_UO!$H1262)*$J$1223</f>
        <v>0</v>
      </c>
      <c r="AR1262" s="21">
        <f>+SUMIFS(Resultados_Dic3!AM$3:AM$99980,Resultados_Dic3!$F$3:$F$99980,Produccion_UO!$K1262,Resultados_Dic3!$D$3:$D$99980,Produccion_UO!$K$1494,Resultados_Dic3!$E$3:$E$99980,Produccion_UO!$J1262,Resultados_Dic3!$A$3:$A$99980,Produccion_UO!$H1262)*$J$1223</f>
        <v>0</v>
      </c>
    </row>
    <row r="1263" spans="8:44" x14ac:dyDescent="0.25">
      <c r="H1263" s="17" t="str">
        <f t="shared" si="543"/>
        <v>DIC7</v>
      </c>
      <c r="I1263" s="24"/>
      <c r="J1263" s="24" t="s">
        <v>73</v>
      </c>
      <c r="K1263" s="315" t="s">
        <v>469</v>
      </c>
      <c r="L1263" s="316" t="s">
        <v>746</v>
      </c>
      <c r="M1263" s="21">
        <f>+SUMIFS(Resultados_Dic3!H$3:H$99980,Resultados_Dic3!$F$3:$F$99980,Produccion_UO!$K1263,Resultados_Dic3!$D$3:$D$99980,Produccion_UO!$K$1494,Resultados_Dic3!$E$3:$E$99980,Produccion_UO!$J1263,Resultados_Dic3!$A$3:$A$99980,Produccion_UO!$H1263)*$J$1223</f>
        <v>0.71931113690232396</v>
      </c>
      <c r="N1263" s="21">
        <f>+SUMIFS(Resultados_Dic3!I$3:I$99980,Resultados_Dic3!$F$3:$F$99980,Produccion_UO!$K1263,Resultados_Dic3!$D$3:$D$99980,Produccion_UO!$K$1494,Resultados_Dic3!$E$3:$E$99980,Produccion_UO!$J1263,Resultados_Dic3!$A$3:$A$99980,Produccion_UO!$H1263)*$J$1223</f>
        <v>0.46328239817843597</v>
      </c>
      <c r="O1263" s="21">
        <f>+SUMIFS(Resultados_Dic3!J$3:J$99980,Resultados_Dic3!$F$3:$F$99980,Produccion_UO!$K1263,Resultados_Dic3!$D$3:$D$99980,Produccion_UO!$K$1494,Resultados_Dic3!$E$3:$E$99980,Produccion_UO!$J1263,Resultados_Dic3!$A$3:$A$99980,Produccion_UO!$H1263)*$J$1223</f>
        <v>0</v>
      </c>
      <c r="P1263" s="21">
        <f>+SUMIFS(Resultados_Dic3!K$3:K$99980,Resultados_Dic3!$F$3:$F$99980,Produccion_UO!$K1263,Resultados_Dic3!$D$3:$D$99980,Produccion_UO!$K$1494,Resultados_Dic3!$E$3:$E$99980,Produccion_UO!$J1263,Resultados_Dic3!$A$3:$A$99980,Produccion_UO!$H1263)*$J$1223</f>
        <v>0</v>
      </c>
      <c r="Q1263" s="21">
        <f>+SUMIFS(Resultados_Dic3!L$3:L$99980,Resultados_Dic3!$F$3:$F$99980,Produccion_UO!$K1263,Resultados_Dic3!$D$3:$D$99980,Produccion_UO!$K$1494,Resultados_Dic3!$E$3:$E$99980,Produccion_UO!$J1263,Resultados_Dic3!$A$3:$A$99980,Produccion_UO!$H1263)*$J$1223</f>
        <v>0</v>
      </c>
      <c r="R1263" s="21">
        <f>+SUMIFS(Resultados_Dic3!M$3:M$99980,Resultados_Dic3!$F$3:$F$99980,Produccion_UO!$K1263,Resultados_Dic3!$D$3:$D$99980,Produccion_UO!$K$1494,Resultados_Dic3!$E$3:$E$99980,Produccion_UO!$J1263,Resultados_Dic3!$A$3:$A$99980,Produccion_UO!$H1263)*$J$1223</f>
        <v>0</v>
      </c>
      <c r="S1263" s="21">
        <f>+SUMIFS(Resultados_Dic3!N$3:N$99980,Resultados_Dic3!$F$3:$F$99980,Produccion_UO!$K1263,Resultados_Dic3!$D$3:$D$99980,Produccion_UO!$K$1494,Resultados_Dic3!$E$3:$E$99980,Produccion_UO!$J1263,Resultados_Dic3!$A$3:$A$99980,Produccion_UO!$H1263)*$J$1223</f>
        <v>0</v>
      </c>
      <c r="T1263" s="21">
        <f>+SUMIFS(Resultados_Dic3!O$3:O$99980,Resultados_Dic3!$F$3:$F$99980,Produccion_UO!$K1263,Resultados_Dic3!$D$3:$D$99980,Produccion_UO!$K$1494,Resultados_Dic3!$E$3:$E$99980,Produccion_UO!$J1263,Resultados_Dic3!$A$3:$A$99980,Produccion_UO!$H1263)*$J$1223</f>
        <v>0</v>
      </c>
      <c r="U1263" s="21">
        <f>+SUMIFS(Resultados_Dic3!P$3:P$99980,Resultados_Dic3!$F$3:$F$99980,Produccion_UO!$K1263,Resultados_Dic3!$D$3:$D$99980,Produccion_UO!$K$1494,Resultados_Dic3!$E$3:$E$99980,Produccion_UO!$J1263,Resultados_Dic3!$A$3:$A$99980,Produccion_UO!$H1263)*$J$1223</f>
        <v>0</v>
      </c>
      <c r="V1263" s="21">
        <f>+SUMIFS(Resultados_Dic3!Q$3:Q$99980,Resultados_Dic3!$F$3:$F$99980,Produccion_UO!$K1263,Resultados_Dic3!$D$3:$D$99980,Produccion_UO!$K$1494,Resultados_Dic3!$E$3:$E$99980,Produccion_UO!$J1263,Resultados_Dic3!$A$3:$A$99980,Produccion_UO!$H1263)*$J$1223</f>
        <v>0</v>
      </c>
      <c r="W1263" s="21">
        <f>+SUMIFS(Resultados_Dic3!R$3:R$99980,Resultados_Dic3!$F$3:$F$99980,Produccion_UO!$K1263,Resultados_Dic3!$D$3:$D$99980,Produccion_UO!$K$1494,Resultados_Dic3!$E$3:$E$99980,Produccion_UO!$J1263,Resultados_Dic3!$A$3:$A$99980,Produccion_UO!$H1263)*$J$1223</f>
        <v>0</v>
      </c>
      <c r="X1263" s="21">
        <f>+SUMIFS(Resultados_Dic3!S$3:S$99980,Resultados_Dic3!$F$3:$F$99980,Produccion_UO!$K1263,Resultados_Dic3!$D$3:$D$99980,Produccion_UO!$K$1494,Resultados_Dic3!$E$3:$E$99980,Produccion_UO!$J1263,Resultados_Dic3!$A$3:$A$99980,Produccion_UO!$H1263)*$J$1223</f>
        <v>0</v>
      </c>
      <c r="Y1263" s="21">
        <f>+SUMIFS(Resultados_Dic3!T$3:T$99980,Resultados_Dic3!$F$3:$F$99980,Produccion_UO!$K1263,Resultados_Dic3!$D$3:$D$99980,Produccion_UO!$K$1494,Resultados_Dic3!$E$3:$E$99980,Produccion_UO!$J1263,Resultados_Dic3!$A$3:$A$99980,Produccion_UO!$H1263)*$J$1223</f>
        <v>0</v>
      </c>
      <c r="Z1263" s="21">
        <f>+SUMIFS(Resultados_Dic3!U$3:U$99980,Resultados_Dic3!$F$3:$F$99980,Produccion_UO!$K1263,Resultados_Dic3!$D$3:$D$99980,Produccion_UO!$K$1494,Resultados_Dic3!$E$3:$E$99980,Produccion_UO!$J1263,Resultados_Dic3!$A$3:$A$99980,Produccion_UO!$H1263)*$J$1223</f>
        <v>0</v>
      </c>
      <c r="AA1263" s="21">
        <f>+SUMIFS(Resultados_Dic3!V$3:V$99980,Resultados_Dic3!$F$3:$F$99980,Produccion_UO!$K1263,Resultados_Dic3!$D$3:$D$99980,Produccion_UO!$K$1494,Resultados_Dic3!$E$3:$E$99980,Produccion_UO!$J1263,Resultados_Dic3!$A$3:$A$99980,Produccion_UO!$H1263)*$J$1223</f>
        <v>0</v>
      </c>
      <c r="AB1263" s="21">
        <f>+SUMIFS(Resultados_Dic3!W$3:W$99980,Resultados_Dic3!$F$3:$F$99980,Produccion_UO!$K1263,Resultados_Dic3!$D$3:$D$99980,Produccion_UO!$K$1494,Resultados_Dic3!$E$3:$E$99980,Produccion_UO!$J1263,Resultados_Dic3!$A$3:$A$99980,Produccion_UO!$H1263)*$J$1223</f>
        <v>0</v>
      </c>
      <c r="AC1263" s="21">
        <f>+SUMIFS(Resultados_Dic3!X$3:X$99980,Resultados_Dic3!$F$3:$F$99980,Produccion_UO!$K1263,Resultados_Dic3!$D$3:$D$99980,Produccion_UO!$K$1494,Resultados_Dic3!$E$3:$E$99980,Produccion_UO!$J1263,Resultados_Dic3!$A$3:$A$99980,Produccion_UO!$H1263)*$J$1223</f>
        <v>0</v>
      </c>
      <c r="AD1263" s="21">
        <f>+SUMIFS(Resultados_Dic3!Y$3:Y$99980,Resultados_Dic3!$F$3:$F$99980,Produccion_UO!$K1263,Resultados_Dic3!$D$3:$D$99980,Produccion_UO!$K$1494,Resultados_Dic3!$E$3:$E$99980,Produccion_UO!$J1263,Resultados_Dic3!$A$3:$A$99980,Produccion_UO!$H1263)*$J$1223</f>
        <v>0</v>
      </c>
      <c r="AE1263" s="21">
        <f>+SUMIFS(Resultados_Dic3!Z$3:Z$99980,Resultados_Dic3!$F$3:$F$99980,Produccion_UO!$K1263,Resultados_Dic3!$D$3:$D$99980,Produccion_UO!$K$1494,Resultados_Dic3!$E$3:$E$99980,Produccion_UO!$J1263,Resultados_Dic3!$A$3:$A$99980,Produccion_UO!$H1263)*$J$1223</f>
        <v>0</v>
      </c>
      <c r="AF1263" s="21">
        <f>+SUMIFS(Resultados_Dic3!AA$3:AA$99980,Resultados_Dic3!$F$3:$F$99980,Produccion_UO!$K1263,Resultados_Dic3!$D$3:$D$99980,Produccion_UO!$K$1494,Resultados_Dic3!$E$3:$E$99980,Produccion_UO!$J1263,Resultados_Dic3!$A$3:$A$99980,Produccion_UO!$H1263)*$J$1223</f>
        <v>0</v>
      </c>
      <c r="AG1263" s="21">
        <f>+SUMIFS(Resultados_Dic3!AB$3:AB$99980,Resultados_Dic3!$F$3:$F$99980,Produccion_UO!$K1263,Resultados_Dic3!$D$3:$D$99980,Produccion_UO!$K$1494,Resultados_Dic3!$E$3:$E$99980,Produccion_UO!$J1263,Resultados_Dic3!$A$3:$A$99980,Produccion_UO!$H1263)*$J$1223</f>
        <v>0</v>
      </c>
      <c r="AH1263" s="21">
        <f>+SUMIFS(Resultados_Dic3!AC$3:AC$99980,Resultados_Dic3!$F$3:$F$99980,Produccion_UO!$K1263,Resultados_Dic3!$D$3:$D$99980,Produccion_UO!$K$1494,Resultados_Dic3!$E$3:$E$99980,Produccion_UO!$J1263,Resultados_Dic3!$A$3:$A$99980,Produccion_UO!$H1263)*$J$1223</f>
        <v>0</v>
      </c>
      <c r="AI1263" s="21">
        <f>+SUMIFS(Resultados_Dic3!AD$3:AD$99980,Resultados_Dic3!$F$3:$F$99980,Produccion_UO!$K1263,Resultados_Dic3!$D$3:$D$99980,Produccion_UO!$K$1494,Resultados_Dic3!$E$3:$E$99980,Produccion_UO!$J1263,Resultados_Dic3!$A$3:$A$99980,Produccion_UO!$H1263)*$J$1223</f>
        <v>0</v>
      </c>
      <c r="AJ1263" s="21">
        <f>+SUMIFS(Resultados_Dic3!AE$3:AE$99980,Resultados_Dic3!$F$3:$F$99980,Produccion_UO!$K1263,Resultados_Dic3!$D$3:$D$99980,Produccion_UO!$K$1494,Resultados_Dic3!$E$3:$E$99980,Produccion_UO!$J1263,Resultados_Dic3!$A$3:$A$99980,Produccion_UO!$H1263)*$J$1223</f>
        <v>0</v>
      </c>
      <c r="AK1263" s="21">
        <f>+SUMIFS(Resultados_Dic3!AF$3:AF$99980,Resultados_Dic3!$F$3:$F$99980,Produccion_UO!$K1263,Resultados_Dic3!$D$3:$D$99980,Produccion_UO!$K$1494,Resultados_Dic3!$E$3:$E$99980,Produccion_UO!$J1263,Resultados_Dic3!$A$3:$A$99980,Produccion_UO!$H1263)*$J$1223</f>
        <v>0</v>
      </c>
      <c r="AL1263" s="21">
        <f>+SUMIFS(Resultados_Dic3!AG$3:AG$99980,Resultados_Dic3!$F$3:$F$99980,Produccion_UO!$K1263,Resultados_Dic3!$D$3:$D$99980,Produccion_UO!$K$1494,Resultados_Dic3!$E$3:$E$99980,Produccion_UO!$J1263,Resultados_Dic3!$A$3:$A$99980,Produccion_UO!$H1263)*$J$1223</f>
        <v>0</v>
      </c>
      <c r="AM1263" s="21">
        <f>+SUMIFS(Resultados_Dic3!AH$3:AH$99980,Resultados_Dic3!$F$3:$F$99980,Produccion_UO!$K1263,Resultados_Dic3!$D$3:$D$99980,Produccion_UO!$K$1494,Resultados_Dic3!$E$3:$E$99980,Produccion_UO!$J1263,Resultados_Dic3!$A$3:$A$99980,Produccion_UO!$H1263)*$J$1223</f>
        <v>0</v>
      </c>
      <c r="AN1263" s="21">
        <f>+SUMIFS(Resultados_Dic3!AI$3:AI$99980,Resultados_Dic3!$F$3:$F$99980,Produccion_UO!$K1263,Resultados_Dic3!$D$3:$D$99980,Produccion_UO!$K$1494,Resultados_Dic3!$E$3:$E$99980,Produccion_UO!$J1263,Resultados_Dic3!$A$3:$A$99980,Produccion_UO!$H1263)*$J$1223</f>
        <v>0</v>
      </c>
      <c r="AO1263" s="21">
        <f>+SUMIFS(Resultados_Dic3!AJ$3:AJ$99980,Resultados_Dic3!$F$3:$F$99980,Produccion_UO!$K1263,Resultados_Dic3!$D$3:$D$99980,Produccion_UO!$K$1494,Resultados_Dic3!$E$3:$E$99980,Produccion_UO!$J1263,Resultados_Dic3!$A$3:$A$99980,Produccion_UO!$H1263)*$J$1223</f>
        <v>0</v>
      </c>
      <c r="AP1263" s="21">
        <f>+SUMIFS(Resultados_Dic3!AK$3:AK$99980,Resultados_Dic3!$F$3:$F$99980,Produccion_UO!$K1263,Resultados_Dic3!$D$3:$D$99980,Produccion_UO!$K$1494,Resultados_Dic3!$E$3:$E$99980,Produccion_UO!$J1263,Resultados_Dic3!$A$3:$A$99980,Produccion_UO!$H1263)*$J$1223</f>
        <v>0</v>
      </c>
      <c r="AQ1263" s="21">
        <f>+SUMIFS(Resultados_Dic3!AL$3:AL$99980,Resultados_Dic3!$F$3:$F$99980,Produccion_UO!$K1263,Resultados_Dic3!$D$3:$D$99980,Produccion_UO!$K$1494,Resultados_Dic3!$E$3:$E$99980,Produccion_UO!$J1263,Resultados_Dic3!$A$3:$A$99980,Produccion_UO!$H1263)*$J$1223</f>
        <v>0</v>
      </c>
      <c r="AR1263" s="21">
        <f>+SUMIFS(Resultados_Dic3!AM$3:AM$99980,Resultados_Dic3!$F$3:$F$99980,Produccion_UO!$K1263,Resultados_Dic3!$D$3:$D$99980,Produccion_UO!$K$1494,Resultados_Dic3!$E$3:$E$99980,Produccion_UO!$J1263,Resultados_Dic3!$A$3:$A$99980,Produccion_UO!$H1263)*$J$1223</f>
        <v>0</v>
      </c>
    </row>
    <row r="1264" spans="8:44" x14ac:dyDescent="0.25">
      <c r="H1264" s="17" t="str">
        <f t="shared" si="543"/>
        <v>DIC7</v>
      </c>
      <c r="I1264" s="24"/>
      <c r="J1264" s="24" t="s">
        <v>73</v>
      </c>
      <c r="K1264" s="315" t="s">
        <v>215</v>
      </c>
      <c r="L1264" s="316" t="s">
        <v>794</v>
      </c>
      <c r="M1264" s="21">
        <f>+SUMIFS(Resultados_Dic3!H$3:H$99980,Resultados_Dic3!$F$3:$F$99980,Produccion_UO!$K1264,Resultados_Dic3!$D$3:$D$99980,Produccion_UO!$K$1494,Resultados_Dic3!$E$3:$E$99980,Produccion_UO!$J1264,Resultados_Dic3!$A$3:$A$99980,Produccion_UO!$H1264)*$J$1223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N1264" s="21">
        <f>+SUMIFS(Resultados_Dic3!I$3:I$99980,Resultados_Dic3!$F$3:$F$99980,Produccion_UO!$K1264,Resultados_Dic3!$D$3:$D$99980,Produccion_UO!$K$1494,Resultados_Dic3!$E$3:$E$99980,Produccion_UO!$J1264,Resultados_Dic3!$A$3:$A$99980,Produccion_UO!$H1264)*$J$1223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O1264" s="21">
        <f>+SUMIFS(Resultados_Dic3!J$3:J$99980,Resultados_Dic3!$F$3:$F$99980,Produccion_UO!$K1264,Resultados_Dic3!$D$3:$D$99980,Produccion_UO!$K$1494,Resultados_Dic3!$E$3:$E$99980,Produccion_UO!$J1264,Resultados_Dic3!$A$3:$A$99980,Produccion_UO!$H1264)*$J$1223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P1264" s="21">
        <f>+SUMIFS(Resultados_Dic3!K$3:K$99980,Resultados_Dic3!$F$3:$F$99980,Produccion_UO!$K1264,Resultados_Dic3!$D$3:$D$99980,Produccion_UO!$K$1494,Resultados_Dic3!$E$3:$E$99980,Produccion_UO!$J1264,Resultados_Dic3!$A$3:$A$99980,Produccion_UO!$H1264)*$J$1223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Q1264" s="21">
        <f>+SUMIFS(Resultados_Dic3!L$3:L$99980,Resultados_Dic3!$F$3:$F$99980,Produccion_UO!$K1264,Resultados_Dic3!$D$3:$D$99980,Produccion_UO!$K$1494,Resultados_Dic3!$E$3:$E$99980,Produccion_UO!$J1264,Resultados_Dic3!$A$3:$A$99980,Produccion_UO!$H1264)*$J$1223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R1264" s="21">
        <f>+SUMIFS(Resultados_Dic3!M$3:M$99980,Resultados_Dic3!$F$3:$F$99980,Produccion_UO!$K1264,Resultados_Dic3!$D$3:$D$99980,Produccion_UO!$K$1494,Resultados_Dic3!$E$3:$E$99980,Produccion_UO!$J1264,Resultados_Dic3!$A$3:$A$99980,Produccion_UO!$H1264)*$J$1223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S1264" s="21">
        <f>+SUMIFS(Resultados_Dic3!N$3:N$99980,Resultados_Dic3!$F$3:$F$99980,Produccion_UO!$K1264,Resultados_Dic3!$D$3:$D$99980,Produccion_UO!$K$1494,Resultados_Dic3!$E$3:$E$99980,Produccion_UO!$J1264,Resultados_Dic3!$A$3:$A$99980,Produccion_UO!$H1264)*$J$1223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T1264" s="21">
        <f>+SUMIFS(Resultados_Dic3!O$3:O$99980,Resultados_Dic3!$F$3:$F$99980,Produccion_UO!$K1264,Resultados_Dic3!$D$3:$D$99980,Produccion_UO!$K$1494,Resultados_Dic3!$E$3:$E$99980,Produccion_UO!$J1264,Resultados_Dic3!$A$3:$A$99980,Produccion_UO!$H1264)*$J$1223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U1264" s="21">
        <f>+SUMIFS(Resultados_Dic3!P$3:P$99980,Resultados_Dic3!$F$3:$F$99980,Produccion_UO!$K1264,Resultados_Dic3!$D$3:$D$99980,Produccion_UO!$K$1494,Resultados_Dic3!$E$3:$E$99980,Produccion_UO!$J1264,Resultados_Dic3!$A$3:$A$99980,Produccion_UO!$H1264)*$J$1223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V1264" s="21">
        <f>+SUMIFS(Resultados_Dic3!Q$3:Q$99980,Resultados_Dic3!$F$3:$F$99980,Produccion_UO!$K1264,Resultados_Dic3!$D$3:$D$99980,Produccion_UO!$K$1494,Resultados_Dic3!$E$3:$E$99980,Produccion_UO!$J1264,Resultados_Dic3!$A$3:$A$99980,Produccion_UO!$H1264)*$J$1223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W1264" s="21">
        <f>+SUMIFS(Resultados_Dic3!R$3:R$99980,Resultados_Dic3!$F$3:$F$99980,Produccion_UO!$K1264,Resultados_Dic3!$D$3:$D$99980,Produccion_UO!$K$1494,Resultados_Dic3!$E$3:$E$99980,Produccion_UO!$J1264,Resultados_Dic3!$A$3:$A$99980,Produccion_UO!$H1264)*$J$1223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X1264" s="21">
        <f>+SUMIFS(Resultados_Dic3!S$3:S$99980,Resultados_Dic3!$F$3:$F$99980,Produccion_UO!$K1264,Resultados_Dic3!$D$3:$D$99980,Produccion_UO!$K$1494,Resultados_Dic3!$E$3:$E$99980,Produccion_UO!$J1264,Resultados_Dic3!$A$3:$A$99980,Produccion_UO!$H1264)*$J$1223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Y1264" s="21">
        <f>+SUMIFS(Resultados_Dic3!T$3:T$99980,Resultados_Dic3!$F$3:$F$99980,Produccion_UO!$K1264,Resultados_Dic3!$D$3:$D$99980,Produccion_UO!$K$1494,Resultados_Dic3!$E$3:$E$99980,Produccion_UO!$J1264,Resultados_Dic3!$A$3:$A$99980,Produccion_UO!$H1264)*$J$1223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Z1264" s="21">
        <f>+SUMIFS(Resultados_Dic3!U$3:U$99980,Resultados_Dic3!$F$3:$F$99980,Produccion_UO!$K1264,Resultados_Dic3!$D$3:$D$99980,Produccion_UO!$K$1494,Resultados_Dic3!$E$3:$E$99980,Produccion_UO!$J1264,Resultados_Dic3!$A$3:$A$99980,Produccion_UO!$H1264)*$J$1223</f>
        <v>1.5220623656853201</v>
      </c>
      <c r="AA1264" s="21">
        <f>+SUMIFS(Resultados_Dic3!V$3:V$99980,Resultados_Dic3!$F$3:$F$99980,Produccion_UO!$K1264,Resultados_Dic3!$D$3:$D$99980,Produccion_UO!$K$1494,Resultados_Dic3!$E$3:$E$99980,Produccion_UO!$J1264,Resultados_Dic3!$A$3:$A$99980,Produccion_UO!$H1264)*$J$1223</f>
        <v>0</v>
      </c>
      <c r="AB1264" s="21">
        <f>+SUMIFS(Resultados_Dic3!W$3:W$99980,Resultados_Dic3!$F$3:$F$99980,Produccion_UO!$K1264,Resultados_Dic3!$D$3:$D$99980,Produccion_UO!$K$1494,Resultados_Dic3!$E$3:$E$99980,Produccion_UO!$J1264,Resultados_Dic3!$A$3:$A$99980,Produccion_UO!$H1264)*$J$1223</f>
        <v>0</v>
      </c>
      <c r="AC1264" s="21">
        <f>+SUMIFS(Resultados_Dic3!X$3:X$99980,Resultados_Dic3!$F$3:$F$99980,Produccion_UO!$K1264,Resultados_Dic3!$D$3:$D$99980,Produccion_UO!$K$1494,Resultados_Dic3!$E$3:$E$99980,Produccion_UO!$J1264,Resultados_Dic3!$A$3:$A$99980,Produccion_UO!$H1264)*$J$1223</f>
        <v>0</v>
      </c>
      <c r="AD1264" s="21">
        <f>+SUMIFS(Resultados_Dic3!Y$3:Y$99980,Resultados_Dic3!$F$3:$F$99980,Produccion_UO!$K1264,Resultados_Dic3!$D$3:$D$99980,Produccion_UO!$K$1494,Resultados_Dic3!$E$3:$E$99980,Produccion_UO!$J1264,Resultados_Dic3!$A$3:$A$99980,Produccion_UO!$H1264)*$J$1223</f>
        <v>0</v>
      </c>
      <c r="AE1264" s="21">
        <f>+SUMIFS(Resultados_Dic3!Z$3:Z$99980,Resultados_Dic3!$F$3:$F$99980,Produccion_UO!$K1264,Resultados_Dic3!$D$3:$D$99980,Produccion_UO!$K$1494,Resultados_Dic3!$E$3:$E$99980,Produccion_UO!$J1264,Resultados_Dic3!$A$3:$A$99980,Produccion_UO!$H1264)*$J$1223</f>
        <v>0</v>
      </c>
      <c r="AF1264" s="21">
        <f>+SUMIFS(Resultados_Dic3!AA$3:AA$99980,Resultados_Dic3!$F$3:$F$99980,Produccion_UO!$K1264,Resultados_Dic3!$D$3:$D$99980,Produccion_UO!$K$1494,Resultados_Dic3!$E$3:$E$99980,Produccion_UO!$J1264,Resultados_Dic3!$A$3:$A$99980,Produccion_UO!$H1264)*$J$1223</f>
        <v>0</v>
      </c>
      <c r="AG1264" s="21">
        <f>+SUMIFS(Resultados_Dic3!AB$3:AB$99980,Resultados_Dic3!$F$3:$F$99980,Produccion_UO!$K1264,Resultados_Dic3!$D$3:$D$99980,Produccion_UO!$K$1494,Resultados_Dic3!$E$3:$E$99980,Produccion_UO!$J1264,Resultados_Dic3!$A$3:$A$99980,Produccion_UO!$H1264)*$J$1223</f>
        <v>0</v>
      </c>
      <c r="AH1264" s="21">
        <f>+SUMIFS(Resultados_Dic3!AC$3:AC$99980,Resultados_Dic3!$F$3:$F$99980,Produccion_UO!$K1264,Resultados_Dic3!$D$3:$D$99980,Produccion_UO!$K$1494,Resultados_Dic3!$E$3:$E$99980,Produccion_UO!$J1264,Resultados_Dic3!$A$3:$A$99980,Produccion_UO!$H1264)*$J$1223</f>
        <v>0</v>
      </c>
      <c r="AI1264" s="21">
        <f>+SUMIFS(Resultados_Dic3!AD$3:AD$99980,Resultados_Dic3!$F$3:$F$99980,Produccion_UO!$K1264,Resultados_Dic3!$D$3:$D$99980,Produccion_UO!$K$1494,Resultados_Dic3!$E$3:$E$99980,Produccion_UO!$J1264,Resultados_Dic3!$A$3:$A$99980,Produccion_UO!$H1264)*$J$1223</f>
        <v>0</v>
      </c>
      <c r="AJ1264" s="21">
        <f>+SUMIFS(Resultados_Dic3!AE$3:AE$99980,Resultados_Dic3!$F$3:$F$99980,Produccion_UO!$K1264,Resultados_Dic3!$D$3:$D$99980,Produccion_UO!$K$1494,Resultados_Dic3!$E$3:$E$99980,Produccion_UO!$J1264,Resultados_Dic3!$A$3:$A$99980,Produccion_UO!$H1264)*$J$1223</f>
        <v>0</v>
      </c>
      <c r="AK1264" s="21">
        <f>+SUMIFS(Resultados_Dic3!AF$3:AF$99980,Resultados_Dic3!$F$3:$F$99980,Produccion_UO!$K1264,Resultados_Dic3!$D$3:$D$99980,Produccion_UO!$K$1494,Resultados_Dic3!$E$3:$E$99980,Produccion_UO!$J1264,Resultados_Dic3!$A$3:$A$99980,Produccion_UO!$H1264)*$J$1223</f>
        <v>0</v>
      </c>
      <c r="AL1264" s="21">
        <f>+SUMIFS(Resultados_Dic3!AG$3:AG$99980,Resultados_Dic3!$F$3:$F$99980,Produccion_UO!$K1264,Resultados_Dic3!$D$3:$D$99980,Produccion_UO!$K$1494,Resultados_Dic3!$E$3:$E$99980,Produccion_UO!$J1264,Resultados_Dic3!$A$3:$A$99980,Produccion_UO!$H1264)*$J$1223</f>
        <v>0</v>
      </c>
      <c r="AM1264" s="21">
        <f>+SUMIFS(Resultados_Dic3!AH$3:AH$99980,Resultados_Dic3!$F$3:$F$99980,Produccion_UO!$K1264,Resultados_Dic3!$D$3:$D$99980,Produccion_UO!$K$1494,Resultados_Dic3!$E$3:$E$99980,Produccion_UO!$J1264,Resultados_Dic3!$A$3:$A$99980,Produccion_UO!$H1264)*$J$1223</f>
        <v>0</v>
      </c>
      <c r="AN1264" s="21">
        <f>+SUMIFS(Resultados_Dic3!AI$3:AI$99980,Resultados_Dic3!$F$3:$F$99980,Produccion_UO!$K1264,Resultados_Dic3!$D$3:$D$99980,Produccion_UO!$K$1494,Resultados_Dic3!$E$3:$E$99980,Produccion_UO!$J1264,Resultados_Dic3!$A$3:$A$99980,Produccion_UO!$H1264)*$J$1223</f>
        <v>0</v>
      </c>
      <c r="AO1264" s="21">
        <f>+SUMIFS(Resultados_Dic3!AJ$3:AJ$99980,Resultados_Dic3!$F$3:$F$99980,Produccion_UO!$K1264,Resultados_Dic3!$D$3:$D$99980,Produccion_UO!$K$1494,Resultados_Dic3!$E$3:$E$99980,Produccion_UO!$J1264,Resultados_Dic3!$A$3:$A$99980,Produccion_UO!$H1264)*$J$1223</f>
        <v>0</v>
      </c>
      <c r="AP1264" s="21">
        <f>+SUMIFS(Resultados_Dic3!AK$3:AK$99980,Resultados_Dic3!$F$3:$F$99980,Produccion_UO!$K1264,Resultados_Dic3!$D$3:$D$99980,Produccion_UO!$K$1494,Resultados_Dic3!$E$3:$E$99980,Produccion_UO!$J1264,Resultados_Dic3!$A$3:$A$99980,Produccion_UO!$H1264)*$J$1223</f>
        <v>0</v>
      </c>
      <c r="AQ1264" s="21">
        <f>+SUMIFS(Resultados_Dic3!AL$3:AL$99980,Resultados_Dic3!$F$3:$F$99980,Produccion_UO!$K1264,Resultados_Dic3!$D$3:$D$99980,Produccion_UO!$K$1494,Resultados_Dic3!$E$3:$E$99980,Produccion_UO!$J1264,Resultados_Dic3!$A$3:$A$99980,Produccion_UO!$H1264)*$J$1223</f>
        <v>0</v>
      </c>
      <c r="AR1264" s="21">
        <f>+SUMIFS(Resultados_Dic3!AM$3:AM$99980,Resultados_Dic3!$F$3:$F$99980,Produccion_UO!$K1264,Resultados_Dic3!$D$3:$D$99980,Produccion_UO!$K$1494,Resultados_Dic3!$E$3:$E$99980,Produccion_UO!$J1264,Resultados_Dic3!$A$3:$A$99980,Produccion_UO!$H1264)*$J$1223</f>
        <v>0</v>
      </c>
    </row>
    <row r="1265" spans="8:44" x14ac:dyDescent="0.25">
      <c r="H1265" s="17" t="str">
        <f t="shared" si="543"/>
        <v>DIC7</v>
      </c>
      <c r="I1265" s="24"/>
      <c r="J1265" s="24" t="s">
        <v>73</v>
      </c>
      <c r="K1265" s="315" t="s">
        <v>472</v>
      </c>
      <c r="L1265" s="341" t="s">
        <v>43</v>
      </c>
      <c r="M1265" s="21">
        <f>+SUMIFS(Resultados_Dic3!H$3:H$99980,Resultados_Dic3!$F$3:$F$99980,Produccion_UO!$K1265,Resultados_Dic3!$D$3:$D$99980,Produccion_UO!$K$1494,Resultados_Dic3!$E$3:$E$99980,Produccion_UO!$J1265,Resultados_Dic3!$A$3:$A$99980,Produccion_UO!$H1265)*$J$1223</f>
        <v>0.63071999999999995</v>
      </c>
      <c r="N1265" s="21">
        <f>+SUMIFS(Resultados_Dic3!I$3:I$99980,Resultados_Dic3!$F$3:$F$99980,Produccion_UO!$K1265,Resultados_Dic3!$D$3:$D$99980,Produccion_UO!$K$1494,Resultados_Dic3!$E$3:$E$99980,Produccion_UO!$J1265,Resultados_Dic3!$A$3:$A$99980,Produccion_UO!$H1265)*$J$1223</f>
        <v>0.63071999999999995</v>
      </c>
      <c r="O1265" s="21">
        <f>+SUMIFS(Resultados_Dic3!J$3:J$99980,Resultados_Dic3!$F$3:$F$99980,Produccion_UO!$K1265,Resultados_Dic3!$D$3:$D$99980,Produccion_UO!$K$1494,Resultados_Dic3!$E$3:$E$99980,Produccion_UO!$J1265,Resultados_Dic3!$A$3:$A$99980,Produccion_UO!$H1265)*$J$1223</f>
        <v>0.63071999999999995</v>
      </c>
      <c r="P1265" s="21">
        <f>+SUMIFS(Resultados_Dic3!K$3:K$99980,Resultados_Dic3!$F$3:$F$99980,Produccion_UO!$K1265,Resultados_Dic3!$D$3:$D$99980,Produccion_UO!$K$1494,Resultados_Dic3!$E$3:$E$99980,Produccion_UO!$J1265,Resultados_Dic3!$A$3:$A$99980,Produccion_UO!$H1265)*$J$1223</f>
        <v>0.35646670042482098</v>
      </c>
      <c r="Q1265" s="21">
        <f>+SUMIFS(Resultados_Dic3!L$3:L$99980,Resultados_Dic3!$F$3:$F$99980,Produccion_UO!$K1265,Resultados_Dic3!$D$3:$D$99980,Produccion_UO!$K$1494,Resultados_Dic3!$E$3:$E$99980,Produccion_UO!$J1265,Resultados_Dic3!$A$3:$A$99980,Produccion_UO!$H1265)*$J$1223</f>
        <v>0</v>
      </c>
      <c r="R1265" s="21">
        <f>+SUMIFS(Resultados_Dic3!M$3:M$99980,Resultados_Dic3!$F$3:$F$99980,Produccion_UO!$K1265,Resultados_Dic3!$D$3:$D$99980,Produccion_UO!$K$1494,Resultados_Dic3!$E$3:$E$99980,Produccion_UO!$J1265,Resultados_Dic3!$A$3:$A$99980,Produccion_UO!$H1265)*$J$1223</f>
        <v>0</v>
      </c>
      <c r="S1265" s="21">
        <f>+SUMIFS(Resultados_Dic3!N$3:N$99980,Resultados_Dic3!$F$3:$F$99980,Produccion_UO!$K1265,Resultados_Dic3!$D$3:$D$99980,Produccion_UO!$K$1494,Resultados_Dic3!$E$3:$E$99980,Produccion_UO!$J1265,Resultados_Dic3!$A$3:$A$99980,Produccion_UO!$H1265)*$J$1223</f>
        <v>0</v>
      </c>
      <c r="T1265" s="21">
        <f>+SUMIFS(Resultados_Dic3!O$3:O$99980,Resultados_Dic3!$F$3:$F$99980,Produccion_UO!$K1265,Resultados_Dic3!$D$3:$D$99980,Produccion_UO!$K$1494,Resultados_Dic3!$E$3:$E$99980,Produccion_UO!$J1265,Resultados_Dic3!$A$3:$A$99980,Produccion_UO!$H1265)*$J$1223</f>
        <v>0</v>
      </c>
      <c r="U1265" s="21">
        <f>+SUMIFS(Resultados_Dic3!P$3:P$99980,Resultados_Dic3!$F$3:$F$99980,Produccion_UO!$K1265,Resultados_Dic3!$D$3:$D$99980,Produccion_UO!$K$1494,Resultados_Dic3!$E$3:$E$99980,Produccion_UO!$J1265,Resultados_Dic3!$A$3:$A$99980,Produccion_UO!$H1265)*$J$1223</f>
        <v>0</v>
      </c>
      <c r="V1265" s="21">
        <f>+SUMIFS(Resultados_Dic3!Q$3:Q$99980,Resultados_Dic3!$F$3:$F$99980,Produccion_UO!$K1265,Resultados_Dic3!$D$3:$D$99980,Produccion_UO!$K$1494,Resultados_Dic3!$E$3:$E$99980,Produccion_UO!$J1265,Resultados_Dic3!$A$3:$A$99980,Produccion_UO!$H1265)*$J$1223</f>
        <v>0</v>
      </c>
      <c r="W1265" s="21">
        <f>+SUMIFS(Resultados_Dic3!R$3:R$99980,Resultados_Dic3!$F$3:$F$99980,Produccion_UO!$K1265,Resultados_Dic3!$D$3:$D$99980,Produccion_UO!$K$1494,Resultados_Dic3!$E$3:$E$99980,Produccion_UO!$J1265,Resultados_Dic3!$A$3:$A$99980,Produccion_UO!$H1265)*$J$1223</f>
        <v>0</v>
      </c>
      <c r="X1265" s="21">
        <f>+SUMIFS(Resultados_Dic3!S$3:S$99980,Resultados_Dic3!$F$3:$F$99980,Produccion_UO!$K1265,Resultados_Dic3!$D$3:$D$99980,Produccion_UO!$K$1494,Resultados_Dic3!$E$3:$E$99980,Produccion_UO!$J1265,Resultados_Dic3!$A$3:$A$99980,Produccion_UO!$H1265)*$J$1223</f>
        <v>0</v>
      </c>
      <c r="Y1265" s="21">
        <f>+SUMIFS(Resultados_Dic3!T$3:T$99980,Resultados_Dic3!$F$3:$F$99980,Produccion_UO!$K1265,Resultados_Dic3!$D$3:$D$99980,Produccion_UO!$K$1494,Resultados_Dic3!$E$3:$E$99980,Produccion_UO!$J1265,Resultados_Dic3!$A$3:$A$99980,Produccion_UO!$H1265)*$J$1223</f>
        <v>0</v>
      </c>
      <c r="Z1265" s="21">
        <f>+SUMIFS(Resultados_Dic3!U$3:U$99980,Resultados_Dic3!$F$3:$F$99980,Produccion_UO!$K1265,Resultados_Dic3!$D$3:$D$99980,Produccion_UO!$K$1494,Resultados_Dic3!$E$3:$E$99980,Produccion_UO!$J1265,Resultados_Dic3!$A$3:$A$99980,Produccion_UO!$H1265)*$J$1223</f>
        <v>0</v>
      </c>
      <c r="AA1265" s="21">
        <f>+SUMIFS(Resultados_Dic3!V$3:V$99980,Resultados_Dic3!$F$3:$F$99980,Produccion_UO!$K1265,Resultados_Dic3!$D$3:$D$99980,Produccion_UO!$K$1494,Resultados_Dic3!$E$3:$E$99980,Produccion_UO!$J1265,Resultados_Dic3!$A$3:$A$99980,Produccion_UO!$H1265)*$J$1223</f>
        <v>0</v>
      </c>
      <c r="AB1265" s="21">
        <f>+SUMIFS(Resultados_Dic3!W$3:W$99980,Resultados_Dic3!$F$3:$F$99980,Produccion_UO!$K1265,Resultados_Dic3!$D$3:$D$99980,Produccion_UO!$K$1494,Resultados_Dic3!$E$3:$E$99980,Produccion_UO!$J1265,Resultados_Dic3!$A$3:$A$99980,Produccion_UO!$H1265)*$J$1223</f>
        <v>0</v>
      </c>
      <c r="AC1265" s="21">
        <f>+SUMIFS(Resultados_Dic3!X$3:X$99980,Resultados_Dic3!$F$3:$F$99980,Produccion_UO!$K1265,Resultados_Dic3!$D$3:$D$99980,Produccion_UO!$K$1494,Resultados_Dic3!$E$3:$E$99980,Produccion_UO!$J1265,Resultados_Dic3!$A$3:$A$99980,Produccion_UO!$H1265)*$J$1223</f>
        <v>0</v>
      </c>
      <c r="AD1265" s="21">
        <f>+SUMIFS(Resultados_Dic3!Y$3:Y$99980,Resultados_Dic3!$F$3:$F$99980,Produccion_UO!$K1265,Resultados_Dic3!$D$3:$D$99980,Produccion_UO!$K$1494,Resultados_Dic3!$E$3:$E$99980,Produccion_UO!$J1265,Resultados_Dic3!$A$3:$A$99980,Produccion_UO!$H1265)*$J$1223</f>
        <v>0</v>
      </c>
      <c r="AE1265" s="21">
        <f>+SUMIFS(Resultados_Dic3!Z$3:Z$99980,Resultados_Dic3!$F$3:$F$99980,Produccion_UO!$K1265,Resultados_Dic3!$D$3:$D$99980,Produccion_UO!$K$1494,Resultados_Dic3!$E$3:$E$99980,Produccion_UO!$J1265,Resultados_Dic3!$A$3:$A$99980,Produccion_UO!$H1265)*$J$1223</f>
        <v>0</v>
      </c>
      <c r="AF1265" s="21">
        <f>+SUMIFS(Resultados_Dic3!AA$3:AA$99980,Resultados_Dic3!$F$3:$F$99980,Produccion_UO!$K1265,Resultados_Dic3!$D$3:$D$99980,Produccion_UO!$K$1494,Resultados_Dic3!$E$3:$E$99980,Produccion_UO!$J1265,Resultados_Dic3!$A$3:$A$99980,Produccion_UO!$H1265)*$J$1223</f>
        <v>0</v>
      </c>
      <c r="AG1265" s="21">
        <f>+SUMIFS(Resultados_Dic3!AB$3:AB$99980,Resultados_Dic3!$F$3:$F$99980,Produccion_UO!$K1265,Resultados_Dic3!$D$3:$D$99980,Produccion_UO!$K$1494,Resultados_Dic3!$E$3:$E$99980,Produccion_UO!$J1265,Resultados_Dic3!$A$3:$A$99980,Produccion_UO!$H1265)*$J$1223</f>
        <v>0</v>
      </c>
      <c r="AH1265" s="21">
        <f>+SUMIFS(Resultados_Dic3!AC$3:AC$99980,Resultados_Dic3!$F$3:$F$99980,Produccion_UO!$K1265,Resultados_Dic3!$D$3:$D$99980,Produccion_UO!$K$1494,Resultados_Dic3!$E$3:$E$99980,Produccion_UO!$J1265,Resultados_Dic3!$A$3:$A$99980,Produccion_UO!$H1265)*$J$1223</f>
        <v>0</v>
      </c>
      <c r="AI1265" s="21">
        <f>+SUMIFS(Resultados_Dic3!AD$3:AD$99980,Resultados_Dic3!$F$3:$F$99980,Produccion_UO!$K1265,Resultados_Dic3!$D$3:$D$99980,Produccion_UO!$K$1494,Resultados_Dic3!$E$3:$E$99980,Produccion_UO!$J1265,Resultados_Dic3!$A$3:$A$99980,Produccion_UO!$H1265)*$J$1223</f>
        <v>0</v>
      </c>
      <c r="AJ1265" s="21">
        <f>+SUMIFS(Resultados_Dic3!AE$3:AE$99980,Resultados_Dic3!$F$3:$F$99980,Produccion_UO!$K1265,Resultados_Dic3!$D$3:$D$99980,Produccion_UO!$K$1494,Resultados_Dic3!$E$3:$E$99980,Produccion_UO!$J1265,Resultados_Dic3!$A$3:$A$99980,Produccion_UO!$H1265)*$J$1223</f>
        <v>0</v>
      </c>
      <c r="AK1265" s="21">
        <f>+SUMIFS(Resultados_Dic3!AF$3:AF$99980,Resultados_Dic3!$F$3:$F$99980,Produccion_UO!$K1265,Resultados_Dic3!$D$3:$D$99980,Produccion_UO!$K$1494,Resultados_Dic3!$E$3:$E$99980,Produccion_UO!$J1265,Resultados_Dic3!$A$3:$A$99980,Produccion_UO!$H1265)*$J$1223</f>
        <v>0</v>
      </c>
      <c r="AL1265" s="21">
        <f>+SUMIFS(Resultados_Dic3!AG$3:AG$99980,Resultados_Dic3!$F$3:$F$99980,Produccion_UO!$K1265,Resultados_Dic3!$D$3:$D$99980,Produccion_UO!$K$1494,Resultados_Dic3!$E$3:$E$99980,Produccion_UO!$J1265,Resultados_Dic3!$A$3:$A$99980,Produccion_UO!$H1265)*$J$1223</f>
        <v>0</v>
      </c>
      <c r="AM1265" s="21">
        <f>+SUMIFS(Resultados_Dic3!AH$3:AH$99980,Resultados_Dic3!$F$3:$F$99980,Produccion_UO!$K1265,Resultados_Dic3!$D$3:$D$99980,Produccion_UO!$K$1494,Resultados_Dic3!$E$3:$E$99980,Produccion_UO!$J1265,Resultados_Dic3!$A$3:$A$99980,Produccion_UO!$H1265)*$J$1223</f>
        <v>0</v>
      </c>
      <c r="AN1265" s="21">
        <f>+SUMIFS(Resultados_Dic3!AI$3:AI$99980,Resultados_Dic3!$F$3:$F$99980,Produccion_UO!$K1265,Resultados_Dic3!$D$3:$D$99980,Produccion_UO!$K$1494,Resultados_Dic3!$E$3:$E$99980,Produccion_UO!$J1265,Resultados_Dic3!$A$3:$A$99980,Produccion_UO!$H1265)*$J$1223</f>
        <v>0</v>
      </c>
      <c r="AO1265" s="21">
        <f>+SUMIFS(Resultados_Dic3!AJ$3:AJ$99980,Resultados_Dic3!$F$3:$F$99980,Produccion_UO!$K1265,Resultados_Dic3!$D$3:$D$99980,Produccion_UO!$K$1494,Resultados_Dic3!$E$3:$E$99980,Produccion_UO!$J1265,Resultados_Dic3!$A$3:$A$99980,Produccion_UO!$H1265)*$J$1223</f>
        <v>0</v>
      </c>
      <c r="AP1265" s="21">
        <f>+SUMIFS(Resultados_Dic3!AK$3:AK$99980,Resultados_Dic3!$F$3:$F$99980,Produccion_UO!$K1265,Resultados_Dic3!$D$3:$D$99980,Produccion_UO!$K$1494,Resultados_Dic3!$E$3:$E$99980,Produccion_UO!$J1265,Resultados_Dic3!$A$3:$A$99980,Produccion_UO!$H1265)*$J$1223</f>
        <v>0</v>
      </c>
      <c r="AQ1265" s="21">
        <f>+SUMIFS(Resultados_Dic3!AL$3:AL$99980,Resultados_Dic3!$F$3:$F$99980,Produccion_UO!$K1265,Resultados_Dic3!$D$3:$D$99980,Produccion_UO!$K$1494,Resultados_Dic3!$E$3:$E$99980,Produccion_UO!$J1265,Resultados_Dic3!$A$3:$A$99980,Produccion_UO!$H1265)*$J$1223</f>
        <v>0</v>
      </c>
      <c r="AR1265" s="21">
        <f>+SUMIFS(Resultados_Dic3!AM$3:AM$99980,Resultados_Dic3!$F$3:$F$99980,Produccion_UO!$K1265,Resultados_Dic3!$D$3:$D$99980,Produccion_UO!$K$1494,Resultados_Dic3!$E$3:$E$99980,Produccion_UO!$J1265,Resultados_Dic3!$A$3:$A$99980,Produccion_UO!$H1265)*$J$1223</f>
        <v>0</v>
      </c>
    </row>
    <row r="1266" spans="8:44" x14ac:dyDescent="0.25">
      <c r="H1266" s="17" t="str">
        <f t="shared" si="543"/>
        <v>DIC7</v>
      </c>
      <c r="I1266" s="24"/>
      <c r="J1266" s="24" t="s">
        <v>73</v>
      </c>
      <c r="K1266" s="315" t="s">
        <v>230</v>
      </c>
      <c r="L1266" s="230" t="s">
        <v>832</v>
      </c>
      <c r="M1266" s="21">
        <f>+SUMIFS(Resultados_Dic3!H$3:H$99980,Resultados_Dic3!$F$3:$F$99980,Produccion_UO!$K1266,Resultados_Dic3!$D$3:$D$99980,Produccion_UO!$K$1494,Resultados_Dic3!$E$3:$E$99980,Produccion_UO!$J1266,Resultados_Dic3!$A$3:$A$99980,Produccion_UO!$H1266)*$J$1223</f>
        <v>6.7255107241891201</v>
      </c>
      <c r="N1266" s="21">
        <f>+SUMIFS(Resultados_Dic3!I$3:I$99980,Resultados_Dic3!$F$3:$F$99980,Produccion_UO!$K1266,Resultados_Dic3!$D$3:$D$99980,Produccion_UO!$K$1494,Resultados_Dic3!$E$3:$E$99980,Produccion_UO!$J1266,Resultados_Dic3!$A$3:$A$99980,Produccion_UO!$H1266)*$J$1223</f>
        <v>6.7398641046239796</v>
      </c>
      <c r="O1266" s="21">
        <f>+SUMIFS(Resultados_Dic3!J$3:J$99980,Resultados_Dic3!$F$3:$F$99980,Produccion_UO!$K1266,Resultados_Dic3!$D$3:$D$99980,Produccion_UO!$K$1494,Resultados_Dic3!$E$3:$E$99980,Produccion_UO!$J1266,Resultados_Dic3!$A$3:$A$99980,Produccion_UO!$H1266)*$J$1223</f>
        <v>6.3069977459147699</v>
      </c>
      <c r="P1266" s="21">
        <f>+SUMIFS(Resultados_Dic3!K$3:K$99980,Resultados_Dic3!$F$3:$F$99980,Produccion_UO!$K1266,Resultados_Dic3!$D$3:$D$99980,Produccion_UO!$K$1494,Resultados_Dic3!$E$3:$E$99980,Produccion_UO!$J1266,Resultados_Dic3!$A$3:$A$99980,Produccion_UO!$H1266)*$J$1223</f>
        <v>6.0587285138529499</v>
      </c>
      <c r="Q1266" s="21">
        <f>+SUMIFS(Resultados_Dic3!L$3:L$99980,Resultados_Dic3!$F$3:$F$99980,Produccion_UO!$K1266,Resultados_Dic3!$D$3:$D$99980,Produccion_UO!$K$1494,Resultados_Dic3!$E$3:$E$99980,Produccion_UO!$J1266,Resultados_Dic3!$A$3:$A$99980,Produccion_UO!$H1266)*$J$1223</f>
        <v>5.2730546336494699</v>
      </c>
      <c r="R1266" s="21">
        <f>+SUMIFS(Resultados_Dic3!M$3:M$99980,Resultados_Dic3!$F$3:$F$99980,Produccion_UO!$K1266,Resultados_Dic3!$D$3:$D$99980,Produccion_UO!$K$1494,Resultados_Dic3!$E$3:$E$99980,Produccion_UO!$J1266,Resultados_Dic3!$A$3:$A$99980,Produccion_UO!$H1266)*$J$1223</f>
        <v>3.7153433854273499</v>
      </c>
      <c r="S1266" s="21">
        <f>+SUMIFS(Resultados_Dic3!N$3:N$99980,Resultados_Dic3!$F$3:$F$99980,Produccion_UO!$K1266,Resultados_Dic3!$D$3:$D$99980,Produccion_UO!$K$1494,Resultados_Dic3!$E$3:$E$99980,Produccion_UO!$J1266,Resultados_Dic3!$A$3:$A$99980,Produccion_UO!$H1266)*$J$1223</f>
        <v>3.0156973621824101</v>
      </c>
      <c r="T1266" s="21">
        <f>+SUMIFS(Resultados_Dic3!O$3:O$99980,Resultados_Dic3!$F$3:$F$99980,Produccion_UO!$K1266,Resultados_Dic3!$D$3:$D$99980,Produccion_UO!$K$1494,Resultados_Dic3!$E$3:$E$99980,Produccion_UO!$J1266,Resultados_Dic3!$A$3:$A$99980,Produccion_UO!$H1266)*$J$1223</f>
        <v>2.46088443638416</v>
      </c>
      <c r="U1266" s="21">
        <f>+SUMIFS(Resultados_Dic3!P$3:P$99980,Resultados_Dic3!$F$3:$F$99980,Produccion_UO!$K1266,Resultados_Dic3!$D$3:$D$99980,Produccion_UO!$K$1494,Resultados_Dic3!$E$3:$E$99980,Produccion_UO!$J1266,Resultados_Dic3!$A$3:$A$99980,Produccion_UO!$H1266)*$J$1223</f>
        <v>0.27365154745671399</v>
      </c>
      <c r="V1266" s="21">
        <f>+SUMIFS(Resultados_Dic3!Q$3:Q$99980,Resultados_Dic3!$F$3:$F$99980,Produccion_UO!$K1266,Resultados_Dic3!$D$3:$D$99980,Produccion_UO!$K$1494,Resultados_Dic3!$E$3:$E$99980,Produccion_UO!$J1266,Resultados_Dic3!$A$3:$A$99980,Produccion_UO!$H1266)*$J$1223</f>
        <v>0</v>
      </c>
      <c r="W1266" s="21">
        <f>+SUMIFS(Resultados_Dic3!R$3:R$99980,Resultados_Dic3!$F$3:$F$99980,Produccion_UO!$K1266,Resultados_Dic3!$D$3:$D$99980,Produccion_UO!$K$1494,Resultados_Dic3!$E$3:$E$99980,Produccion_UO!$J1266,Resultados_Dic3!$A$3:$A$99980,Produccion_UO!$H1266)*$J$1223</f>
        <v>0</v>
      </c>
      <c r="X1266" s="21">
        <f>+SUMIFS(Resultados_Dic3!S$3:S$99980,Resultados_Dic3!$F$3:$F$99980,Produccion_UO!$K1266,Resultados_Dic3!$D$3:$D$99980,Produccion_UO!$K$1494,Resultados_Dic3!$E$3:$E$99980,Produccion_UO!$J1266,Resultados_Dic3!$A$3:$A$99980,Produccion_UO!$H1266)*$J$1223</f>
        <v>2.1671178312394401</v>
      </c>
      <c r="Y1266" s="21">
        <f>+SUMIFS(Resultados_Dic3!T$3:T$99980,Resultados_Dic3!$F$3:$F$99980,Produccion_UO!$K1266,Resultados_Dic3!$D$3:$D$99980,Produccion_UO!$K$1494,Resultados_Dic3!$E$3:$E$99980,Produccion_UO!$J1266,Resultados_Dic3!$A$3:$A$99980,Produccion_UO!$H1266)*$J$1223</f>
        <v>2.1671178312394401</v>
      </c>
      <c r="Z1266" s="21">
        <f>+SUMIFS(Resultados_Dic3!U$3:U$99980,Resultados_Dic3!$F$3:$F$99980,Produccion_UO!$K1266,Resultados_Dic3!$D$3:$D$99980,Produccion_UO!$K$1494,Resultados_Dic3!$E$3:$E$99980,Produccion_UO!$J1266,Resultados_Dic3!$A$3:$A$99980,Produccion_UO!$H1266)*$J$1223</f>
        <v>1.09030325516039</v>
      </c>
      <c r="AA1266" s="21">
        <f>+SUMIFS(Resultados_Dic3!V$3:V$99980,Resultados_Dic3!$F$3:$F$99980,Produccion_UO!$K1266,Resultados_Dic3!$D$3:$D$99980,Produccion_UO!$K$1494,Resultados_Dic3!$E$3:$E$99980,Produccion_UO!$J1266,Resultados_Dic3!$A$3:$A$99980,Produccion_UO!$H1266)*$J$1223</f>
        <v>0</v>
      </c>
      <c r="AB1266" s="21">
        <f>+SUMIFS(Resultados_Dic3!W$3:W$99980,Resultados_Dic3!$F$3:$F$99980,Produccion_UO!$K1266,Resultados_Dic3!$D$3:$D$99980,Produccion_UO!$K$1494,Resultados_Dic3!$E$3:$E$99980,Produccion_UO!$J1266,Resultados_Dic3!$A$3:$A$99980,Produccion_UO!$H1266)*$J$1223</f>
        <v>0</v>
      </c>
      <c r="AC1266" s="21">
        <f>+SUMIFS(Resultados_Dic3!X$3:X$99980,Resultados_Dic3!$F$3:$F$99980,Produccion_UO!$K1266,Resultados_Dic3!$D$3:$D$99980,Produccion_UO!$K$1494,Resultados_Dic3!$E$3:$E$99980,Produccion_UO!$J1266,Resultados_Dic3!$A$3:$A$99980,Produccion_UO!$H1266)*$J$1223</f>
        <v>0</v>
      </c>
      <c r="AD1266" s="21">
        <f>+SUMIFS(Resultados_Dic3!Y$3:Y$99980,Resultados_Dic3!$F$3:$F$99980,Produccion_UO!$K1266,Resultados_Dic3!$D$3:$D$99980,Produccion_UO!$K$1494,Resultados_Dic3!$E$3:$E$99980,Produccion_UO!$J1266,Resultados_Dic3!$A$3:$A$99980,Produccion_UO!$H1266)*$J$1223</f>
        <v>0</v>
      </c>
      <c r="AE1266" s="21">
        <f>+SUMIFS(Resultados_Dic3!Z$3:Z$99980,Resultados_Dic3!$F$3:$F$99980,Produccion_UO!$K1266,Resultados_Dic3!$D$3:$D$99980,Produccion_UO!$K$1494,Resultados_Dic3!$E$3:$E$99980,Produccion_UO!$J1266,Resultados_Dic3!$A$3:$A$99980,Produccion_UO!$H1266)*$J$1223</f>
        <v>0</v>
      </c>
      <c r="AF1266" s="21">
        <f>+SUMIFS(Resultados_Dic3!AA$3:AA$99980,Resultados_Dic3!$F$3:$F$99980,Produccion_UO!$K1266,Resultados_Dic3!$D$3:$D$99980,Produccion_UO!$K$1494,Resultados_Dic3!$E$3:$E$99980,Produccion_UO!$J1266,Resultados_Dic3!$A$3:$A$99980,Produccion_UO!$H1266)*$J$1223</f>
        <v>0</v>
      </c>
      <c r="AG1266" s="21">
        <f>+SUMIFS(Resultados_Dic3!AB$3:AB$99980,Resultados_Dic3!$F$3:$F$99980,Produccion_UO!$K1266,Resultados_Dic3!$D$3:$D$99980,Produccion_UO!$K$1494,Resultados_Dic3!$E$3:$E$99980,Produccion_UO!$J1266,Resultados_Dic3!$A$3:$A$99980,Produccion_UO!$H1266)*$J$1223</f>
        <v>0</v>
      </c>
      <c r="AH1266" s="21">
        <f>+SUMIFS(Resultados_Dic3!AC$3:AC$99980,Resultados_Dic3!$F$3:$F$99980,Produccion_UO!$K1266,Resultados_Dic3!$D$3:$D$99980,Produccion_UO!$K$1494,Resultados_Dic3!$E$3:$E$99980,Produccion_UO!$J1266,Resultados_Dic3!$A$3:$A$99980,Produccion_UO!$H1266)*$J$1223</f>
        <v>0</v>
      </c>
      <c r="AI1266" s="21">
        <f>+SUMIFS(Resultados_Dic3!AD$3:AD$99980,Resultados_Dic3!$F$3:$F$99980,Produccion_UO!$K1266,Resultados_Dic3!$D$3:$D$99980,Produccion_UO!$K$1494,Resultados_Dic3!$E$3:$E$99980,Produccion_UO!$J1266,Resultados_Dic3!$A$3:$A$99980,Produccion_UO!$H1266)*$J$1223</f>
        <v>0</v>
      </c>
      <c r="AJ1266" s="21">
        <f>+SUMIFS(Resultados_Dic3!AE$3:AE$99980,Resultados_Dic3!$F$3:$F$99980,Produccion_UO!$K1266,Resultados_Dic3!$D$3:$D$99980,Produccion_UO!$K$1494,Resultados_Dic3!$E$3:$E$99980,Produccion_UO!$J1266,Resultados_Dic3!$A$3:$A$99980,Produccion_UO!$H1266)*$J$1223</f>
        <v>0</v>
      </c>
      <c r="AK1266" s="21">
        <f>+SUMIFS(Resultados_Dic3!AF$3:AF$99980,Resultados_Dic3!$F$3:$F$99980,Produccion_UO!$K1266,Resultados_Dic3!$D$3:$D$99980,Produccion_UO!$K$1494,Resultados_Dic3!$E$3:$E$99980,Produccion_UO!$J1266,Resultados_Dic3!$A$3:$A$99980,Produccion_UO!$H1266)*$J$1223</f>
        <v>0</v>
      </c>
      <c r="AL1266" s="21">
        <f>+SUMIFS(Resultados_Dic3!AG$3:AG$99980,Resultados_Dic3!$F$3:$F$99980,Produccion_UO!$K1266,Resultados_Dic3!$D$3:$D$99980,Produccion_UO!$K$1494,Resultados_Dic3!$E$3:$E$99980,Produccion_UO!$J1266,Resultados_Dic3!$A$3:$A$99980,Produccion_UO!$H1266)*$J$1223</f>
        <v>0</v>
      </c>
      <c r="AM1266" s="21">
        <f>+SUMIFS(Resultados_Dic3!AH$3:AH$99980,Resultados_Dic3!$F$3:$F$99980,Produccion_UO!$K1266,Resultados_Dic3!$D$3:$D$99980,Produccion_UO!$K$1494,Resultados_Dic3!$E$3:$E$99980,Produccion_UO!$J1266,Resultados_Dic3!$A$3:$A$99980,Produccion_UO!$H1266)*$J$1223</f>
        <v>0</v>
      </c>
      <c r="AN1266" s="21">
        <f>+SUMIFS(Resultados_Dic3!AI$3:AI$99980,Resultados_Dic3!$F$3:$F$99980,Produccion_UO!$K1266,Resultados_Dic3!$D$3:$D$99980,Produccion_UO!$K$1494,Resultados_Dic3!$E$3:$E$99980,Produccion_UO!$J1266,Resultados_Dic3!$A$3:$A$99980,Produccion_UO!$H1266)*$J$1223</f>
        <v>0</v>
      </c>
      <c r="AO1266" s="21">
        <f>+SUMIFS(Resultados_Dic3!AJ$3:AJ$99980,Resultados_Dic3!$F$3:$F$99980,Produccion_UO!$K1266,Resultados_Dic3!$D$3:$D$99980,Produccion_UO!$K$1494,Resultados_Dic3!$E$3:$E$99980,Produccion_UO!$J1266,Resultados_Dic3!$A$3:$A$99980,Produccion_UO!$H1266)*$J$1223</f>
        <v>0</v>
      </c>
      <c r="AP1266" s="21">
        <f>+SUMIFS(Resultados_Dic3!AK$3:AK$99980,Resultados_Dic3!$F$3:$F$99980,Produccion_UO!$K1266,Resultados_Dic3!$D$3:$D$99980,Produccion_UO!$K$1494,Resultados_Dic3!$E$3:$E$99980,Produccion_UO!$J1266,Resultados_Dic3!$A$3:$A$99980,Produccion_UO!$H1266)*$J$1223</f>
        <v>0</v>
      </c>
      <c r="AQ1266" s="21">
        <f>+SUMIFS(Resultados_Dic3!AL$3:AL$99980,Resultados_Dic3!$F$3:$F$99980,Produccion_UO!$K1266,Resultados_Dic3!$D$3:$D$99980,Produccion_UO!$K$1494,Resultados_Dic3!$E$3:$E$99980,Produccion_UO!$J1266,Resultados_Dic3!$A$3:$A$99980,Produccion_UO!$H1266)*$J$1223</f>
        <v>0</v>
      </c>
      <c r="AR1266" s="21">
        <f>+SUMIFS(Resultados_Dic3!AM$3:AM$99980,Resultados_Dic3!$F$3:$F$99980,Produccion_UO!$K1266,Resultados_Dic3!$D$3:$D$99980,Produccion_UO!$K$1494,Resultados_Dic3!$E$3:$E$99980,Produccion_UO!$J1266,Resultados_Dic3!$A$3:$A$99980,Produccion_UO!$H1266)*$J$1223</f>
        <v>0</v>
      </c>
    </row>
    <row r="1267" spans="8:44" x14ac:dyDescent="0.25">
      <c r="H1267" s="351"/>
      <c r="I1267" s="61"/>
      <c r="J1267" s="61"/>
      <c r="K1267" s="342"/>
      <c r="L1267" s="302" t="s">
        <v>871</v>
      </c>
      <c r="M1267" s="344">
        <f>+M1261+M1266</f>
        <v>14.330415862749124</v>
      </c>
      <c r="N1267" s="344">
        <f t="shared" ref="N1267:AR1267" si="575">+N1261+N1266</f>
        <v>14.088740504460096</v>
      </c>
      <c r="O1267" s="344">
        <f t="shared" si="575"/>
        <v>13.19259174757245</v>
      </c>
      <c r="P1267" s="344">
        <f t="shared" si="575"/>
        <v>12.670069215935451</v>
      </c>
      <c r="Q1267" s="344">
        <f t="shared" si="575"/>
        <v>11.52792863530715</v>
      </c>
      <c r="R1267" s="344">
        <f t="shared" si="575"/>
        <v>9.9702173870850306</v>
      </c>
      <c r="S1267" s="344">
        <f t="shared" si="575"/>
        <v>9.2705713638400908</v>
      </c>
      <c r="T1267" s="344">
        <f t="shared" si="575"/>
        <v>8.7157584380418403</v>
      </c>
      <c r="U1267" s="344">
        <f t="shared" si="575"/>
        <v>6.5285255491143941</v>
      </c>
      <c r="V1267" s="344">
        <f t="shared" si="575"/>
        <v>5.96092784155939</v>
      </c>
      <c r="W1267" s="344">
        <f t="shared" si="575"/>
        <v>3.7916138780000503</v>
      </c>
      <c r="X1267" s="344">
        <f t="shared" si="575"/>
        <v>3.6891801969247604</v>
      </c>
      <c r="Y1267" s="344">
        <f t="shared" si="575"/>
        <v>3.6891801969247604</v>
      </c>
      <c r="Z1267" s="344">
        <f t="shared" si="575"/>
        <v>2.61236562084571</v>
      </c>
      <c r="AA1267" s="344">
        <f t="shared" si="575"/>
        <v>0</v>
      </c>
      <c r="AB1267" s="344">
        <f t="shared" si="575"/>
        <v>0</v>
      </c>
      <c r="AC1267" s="344">
        <f t="shared" si="575"/>
        <v>0</v>
      </c>
      <c r="AD1267" s="344">
        <f t="shared" si="575"/>
        <v>0</v>
      </c>
      <c r="AE1267" s="344">
        <f t="shared" si="575"/>
        <v>0</v>
      </c>
      <c r="AF1267" s="344">
        <f t="shared" si="575"/>
        <v>0</v>
      </c>
      <c r="AG1267" s="344">
        <f t="shared" si="575"/>
        <v>0</v>
      </c>
      <c r="AH1267" s="344">
        <f t="shared" si="575"/>
        <v>0</v>
      </c>
      <c r="AI1267" s="344">
        <f t="shared" si="575"/>
        <v>0</v>
      </c>
      <c r="AJ1267" s="344">
        <f t="shared" si="575"/>
        <v>0</v>
      </c>
      <c r="AK1267" s="344">
        <f t="shared" si="575"/>
        <v>0</v>
      </c>
      <c r="AL1267" s="344">
        <f t="shared" si="575"/>
        <v>0</v>
      </c>
      <c r="AM1267" s="344">
        <f t="shared" si="575"/>
        <v>0</v>
      </c>
      <c r="AN1267" s="344">
        <f t="shared" si="575"/>
        <v>0</v>
      </c>
      <c r="AO1267" s="344">
        <f t="shared" si="575"/>
        <v>0</v>
      </c>
      <c r="AP1267" s="344">
        <f t="shared" si="575"/>
        <v>0</v>
      </c>
      <c r="AQ1267" s="344">
        <f t="shared" si="575"/>
        <v>0</v>
      </c>
      <c r="AR1267" s="344">
        <f t="shared" si="575"/>
        <v>0</v>
      </c>
    </row>
    <row r="1268" spans="8:44" x14ac:dyDescent="0.25">
      <c r="H1268" s="17" t="str">
        <f t="shared" si="543"/>
        <v>DIC7</v>
      </c>
      <c r="I1268" s="24"/>
      <c r="J1268" s="24"/>
      <c r="K1268" s="315"/>
      <c r="L1268" s="230" t="s">
        <v>831</v>
      </c>
      <c r="M1268" s="22">
        <f>+SUM(M1269:M1271)</f>
        <v>1.0698915974399998</v>
      </c>
      <c r="N1268" s="21">
        <f t="shared" ref="N1268" si="576">+SUM(N1269:N1271)</f>
        <v>1.0698915974399998</v>
      </c>
      <c r="O1268" s="21">
        <f t="shared" ref="O1268" si="577">+SUM(O1269:O1271)</f>
        <v>0.62886980285398697</v>
      </c>
      <c r="P1268" s="21">
        <f t="shared" ref="P1268" si="578">+SUM(P1269:P1271)</f>
        <v>0.427956638976</v>
      </c>
      <c r="Q1268" s="21">
        <f t="shared" ref="Q1268" si="579">+SUM(Q1269:Q1271)</f>
        <v>0.427956638976</v>
      </c>
      <c r="R1268" s="21">
        <f t="shared" ref="R1268" si="580">+SUM(R1269:R1271)</f>
        <v>0.427956638976</v>
      </c>
      <c r="S1268" s="21">
        <f t="shared" ref="S1268" si="581">+SUM(S1269:S1271)</f>
        <v>0.427956638976</v>
      </c>
      <c r="T1268" s="21">
        <f t="shared" ref="T1268" si="582">+SUM(T1269:T1271)</f>
        <v>0.427956638976</v>
      </c>
      <c r="U1268" s="21">
        <f t="shared" ref="U1268" si="583">+SUM(U1269:U1271)</f>
        <v>0.427956638976</v>
      </c>
      <c r="V1268" s="21">
        <f t="shared" ref="V1268" si="584">+SUM(V1269:V1271)</f>
        <v>0.427956638976</v>
      </c>
      <c r="W1268" s="21">
        <f t="shared" ref="W1268" si="585">+SUM(W1269:W1271)</f>
        <v>0.427956638976</v>
      </c>
      <c r="X1268" s="21">
        <f t="shared" ref="X1268" si="586">+SUM(X1269:X1271)</f>
        <v>0.34236531118079999</v>
      </c>
      <c r="Y1268" s="21">
        <f t="shared" ref="Y1268" si="587">+SUM(Y1269:Y1271)</f>
        <v>0.34236531118079999</v>
      </c>
      <c r="Z1268" s="21">
        <f t="shared" ref="Z1268" si="588">+SUM(Z1269:Z1271)</f>
        <v>0.34236531118079999</v>
      </c>
      <c r="AA1268" s="21">
        <f t="shared" ref="AA1268" si="589">+SUM(AA1269:AA1271)</f>
        <v>0</v>
      </c>
      <c r="AB1268" s="21">
        <f t="shared" ref="AB1268" si="590">+SUM(AB1269:AB1271)</f>
        <v>0</v>
      </c>
      <c r="AC1268" s="21">
        <f t="shared" ref="AC1268" si="591">+SUM(AC1269:AC1271)</f>
        <v>0</v>
      </c>
      <c r="AD1268" s="21">
        <f t="shared" ref="AD1268" si="592">+SUM(AD1269:AD1271)</f>
        <v>0</v>
      </c>
      <c r="AE1268" s="21">
        <f t="shared" ref="AE1268" si="593">+SUM(AE1269:AE1271)</f>
        <v>0</v>
      </c>
      <c r="AF1268" s="21">
        <f t="shared" ref="AF1268" si="594">+SUM(AF1269:AF1271)</f>
        <v>0</v>
      </c>
      <c r="AG1268" s="21">
        <f t="shared" ref="AG1268" si="595">+SUM(AG1269:AG1271)</f>
        <v>0</v>
      </c>
      <c r="AH1268" s="21">
        <f t="shared" ref="AH1268" si="596">+SUM(AH1269:AH1271)</f>
        <v>0</v>
      </c>
      <c r="AI1268" s="21">
        <f t="shared" ref="AI1268" si="597">+SUM(AI1269:AI1271)</f>
        <v>0</v>
      </c>
      <c r="AJ1268" s="21">
        <f t="shared" ref="AJ1268" si="598">+SUM(AJ1269:AJ1271)</f>
        <v>0</v>
      </c>
      <c r="AK1268" s="21">
        <f t="shared" ref="AK1268" si="599">+SUM(AK1269:AK1271)</f>
        <v>0</v>
      </c>
      <c r="AL1268" s="21">
        <f t="shared" ref="AL1268" si="600">+SUM(AL1269:AL1271)</f>
        <v>0</v>
      </c>
      <c r="AM1268" s="21">
        <f t="shared" ref="AM1268" si="601">+SUM(AM1269:AM1271)</f>
        <v>0</v>
      </c>
      <c r="AN1268" s="21">
        <f t="shared" ref="AN1268" si="602">+SUM(AN1269:AN1271)</f>
        <v>0</v>
      </c>
      <c r="AO1268" s="21">
        <f t="shared" ref="AO1268" si="603">+SUM(AO1269:AO1271)</f>
        <v>0</v>
      </c>
      <c r="AP1268" s="21">
        <f t="shared" ref="AP1268" si="604">+SUM(AP1269:AP1271)</f>
        <v>0</v>
      </c>
      <c r="AQ1268" s="21">
        <f t="shared" ref="AQ1268" si="605">+SUM(AQ1269:AQ1271)</f>
        <v>0</v>
      </c>
      <c r="AR1268" s="21">
        <f t="shared" ref="AR1268" si="606">+SUM(AR1269:AR1271)</f>
        <v>0</v>
      </c>
    </row>
    <row r="1269" spans="8:44" x14ac:dyDescent="0.25">
      <c r="H1269" s="17" t="str">
        <f t="shared" si="543"/>
        <v>DIC7</v>
      </c>
      <c r="I1269" s="24"/>
      <c r="J1269" s="24" t="s">
        <v>79</v>
      </c>
      <c r="K1269" s="315" t="s">
        <v>202</v>
      </c>
      <c r="L1269" s="316" t="s">
        <v>750</v>
      </c>
      <c r="M1269" s="21">
        <f>+SUMIFS(Resultados_Dic3!H$3:H$99980,Resultados_Dic3!$F$3:$F$99980,Produccion_UO!$K1269,Resultados_Dic3!$D$3:$D$99980,Produccion_UO!$K$1494,Resultados_Dic3!$E$3:$E$99980,Produccion_UO!$J1269,Resultados_Dic3!$A$3:$A$99980,Produccion_UO!$H1269)*$J$1223</f>
        <v>8.5591327795199998E-2</v>
      </c>
      <c r="N1269" s="21">
        <f>+SUMIFS(Resultados_Dic3!I$3:I$99980,Resultados_Dic3!$F$3:$F$99980,Produccion_UO!$K1269,Resultados_Dic3!$D$3:$D$99980,Produccion_UO!$K$1494,Resultados_Dic3!$E$3:$E$99980,Produccion_UO!$J1269,Resultados_Dic3!$A$3:$A$99980,Produccion_UO!$H1269)*$J$1223</f>
        <v>8.5591327795199998E-2</v>
      </c>
      <c r="O1269" s="21">
        <f>+SUMIFS(Resultados_Dic3!J$3:J$99980,Resultados_Dic3!$F$3:$F$99980,Produccion_UO!$K1269,Resultados_Dic3!$D$3:$D$99980,Produccion_UO!$K$1494,Resultados_Dic3!$E$3:$E$99980,Produccion_UO!$J1269,Resultados_Dic3!$A$3:$A$99980,Produccion_UO!$H1269)*$J$1223</f>
        <v>8.5591327795199998E-2</v>
      </c>
      <c r="P1269" s="21">
        <f>+SUMIFS(Resultados_Dic3!K$3:K$99980,Resultados_Dic3!$F$3:$F$99980,Produccion_UO!$K1269,Resultados_Dic3!$D$3:$D$99980,Produccion_UO!$K$1494,Resultados_Dic3!$E$3:$E$99980,Produccion_UO!$J1269,Resultados_Dic3!$A$3:$A$99980,Produccion_UO!$H1269)*$J$1223</f>
        <v>8.5591327795199998E-2</v>
      </c>
      <c r="Q1269" s="21">
        <f>+SUMIFS(Resultados_Dic3!L$3:L$99980,Resultados_Dic3!$F$3:$F$99980,Produccion_UO!$K1269,Resultados_Dic3!$D$3:$D$99980,Produccion_UO!$K$1494,Resultados_Dic3!$E$3:$E$99980,Produccion_UO!$J1269,Resultados_Dic3!$A$3:$A$99980,Produccion_UO!$H1269)*$J$1223</f>
        <v>8.5591327795199998E-2</v>
      </c>
      <c r="R1269" s="21">
        <f>+SUMIFS(Resultados_Dic3!M$3:M$99980,Resultados_Dic3!$F$3:$F$99980,Produccion_UO!$K1269,Resultados_Dic3!$D$3:$D$99980,Produccion_UO!$K$1494,Resultados_Dic3!$E$3:$E$99980,Produccion_UO!$J1269,Resultados_Dic3!$A$3:$A$99980,Produccion_UO!$H1269)*$J$1223</f>
        <v>8.5591327795199998E-2</v>
      </c>
      <c r="S1269" s="21">
        <f>+SUMIFS(Resultados_Dic3!N$3:N$99980,Resultados_Dic3!$F$3:$F$99980,Produccion_UO!$K1269,Resultados_Dic3!$D$3:$D$99980,Produccion_UO!$K$1494,Resultados_Dic3!$E$3:$E$99980,Produccion_UO!$J1269,Resultados_Dic3!$A$3:$A$99980,Produccion_UO!$H1269)*$J$1223</f>
        <v>8.5591327795199998E-2</v>
      </c>
      <c r="T1269" s="21">
        <f>+SUMIFS(Resultados_Dic3!O$3:O$99980,Resultados_Dic3!$F$3:$F$99980,Produccion_UO!$K1269,Resultados_Dic3!$D$3:$D$99980,Produccion_UO!$K$1494,Resultados_Dic3!$E$3:$E$99980,Produccion_UO!$J1269,Resultados_Dic3!$A$3:$A$99980,Produccion_UO!$H1269)*$J$1223</f>
        <v>8.5591327795199998E-2</v>
      </c>
      <c r="U1269" s="21">
        <f>+SUMIFS(Resultados_Dic3!P$3:P$99980,Resultados_Dic3!$F$3:$F$99980,Produccion_UO!$K1269,Resultados_Dic3!$D$3:$D$99980,Produccion_UO!$K$1494,Resultados_Dic3!$E$3:$E$99980,Produccion_UO!$J1269,Resultados_Dic3!$A$3:$A$99980,Produccion_UO!$H1269)*$J$1223</f>
        <v>8.5591327795199998E-2</v>
      </c>
      <c r="V1269" s="21">
        <f>+SUMIFS(Resultados_Dic3!Q$3:Q$99980,Resultados_Dic3!$F$3:$F$99980,Produccion_UO!$K1269,Resultados_Dic3!$D$3:$D$99980,Produccion_UO!$K$1494,Resultados_Dic3!$E$3:$E$99980,Produccion_UO!$J1269,Resultados_Dic3!$A$3:$A$99980,Produccion_UO!$H1269)*$J$1223</f>
        <v>8.5591327795199998E-2</v>
      </c>
      <c r="W1269" s="21">
        <f>+SUMIFS(Resultados_Dic3!R$3:R$99980,Resultados_Dic3!$F$3:$F$99980,Produccion_UO!$K1269,Resultados_Dic3!$D$3:$D$99980,Produccion_UO!$K$1494,Resultados_Dic3!$E$3:$E$99980,Produccion_UO!$J1269,Resultados_Dic3!$A$3:$A$99980,Produccion_UO!$H1269)*$J$1223</f>
        <v>8.5591327795199998E-2</v>
      </c>
      <c r="X1269" s="21">
        <f>+SUMIFS(Resultados_Dic3!S$3:S$99980,Resultados_Dic3!$F$3:$F$99980,Produccion_UO!$K1269,Resultados_Dic3!$D$3:$D$99980,Produccion_UO!$K$1494,Resultados_Dic3!$E$3:$E$99980,Produccion_UO!$J1269,Resultados_Dic3!$A$3:$A$99980,Produccion_UO!$H1269)*$J$1223</f>
        <v>0</v>
      </c>
      <c r="Y1269" s="21">
        <f>+SUMIFS(Resultados_Dic3!T$3:T$99980,Resultados_Dic3!$F$3:$F$99980,Produccion_UO!$K1269,Resultados_Dic3!$D$3:$D$99980,Produccion_UO!$K$1494,Resultados_Dic3!$E$3:$E$99980,Produccion_UO!$J1269,Resultados_Dic3!$A$3:$A$99980,Produccion_UO!$H1269)*$J$1223</f>
        <v>0</v>
      </c>
      <c r="Z1269" s="21">
        <f>+SUMIFS(Resultados_Dic3!U$3:U$99980,Resultados_Dic3!$F$3:$F$99980,Produccion_UO!$K1269,Resultados_Dic3!$D$3:$D$99980,Produccion_UO!$K$1494,Resultados_Dic3!$E$3:$E$99980,Produccion_UO!$J1269,Resultados_Dic3!$A$3:$A$99980,Produccion_UO!$H1269)*$J$1223</f>
        <v>0</v>
      </c>
      <c r="AA1269" s="21">
        <f>+SUMIFS(Resultados_Dic3!V$3:V$99980,Resultados_Dic3!$F$3:$F$99980,Produccion_UO!$K1269,Resultados_Dic3!$D$3:$D$99980,Produccion_UO!$K$1494,Resultados_Dic3!$E$3:$E$99980,Produccion_UO!$J1269,Resultados_Dic3!$A$3:$A$99980,Produccion_UO!$H1269)*$J$1223</f>
        <v>0</v>
      </c>
      <c r="AB1269" s="21">
        <f>+SUMIFS(Resultados_Dic3!W$3:W$99980,Resultados_Dic3!$F$3:$F$99980,Produccion_UO!$K1269,Resultados_Dic3!$D$3:$D$99980,Produccion_UO!$K$1494,Resultados_Dic3!$E$3:$E$99980,Produccion_UO!$J1269,Resultados_Dic3!$A$3:$A$99980,Produccion_UO!$H1269)*$J$1223</f>
        <v>0</v>
      </c>
      <c r="AC1269" s="21">
        <f>+SUMIFS(Resultados_Dic3!X$3:X$99980,Resultados_Dic3!$F$3:$F$99980,Produccion_UO!$K1269,Resultados_Dic3!$D$3:$D$99980,Produccion_UO!$K$1494,Resultados_Dic3!$E$3:$E$99980,Produccion_UO!$J1269,Resultados_Dic3!$A$3:$A$99980,Produccion_UO!$H1269)*$J$1223</f>
        <v>0</v>
      </c>
      <c r="AD1269" s="21">
        <f>+SUMIFS(Resultados_Dic3!Y$3:Y$99980,Resultados_Dic3!$F$3:$F$99980,Produccion_UO!$K1269,Resultados_Dic3!$D$3:$D$99980,Produccion_UO!$K$1494,Resultados_Dic3!$E$3:$E$99980,Produccion_UO!$J1269,Resultados_Dic3!$A$3:$A$99980,Produccion_UO!$H1269)*$J$1223</f>
        <v>0</v>
      </c>
      <c r="AE1269" s="21">
        <f>+SUMIFS(Resultados_Dic3!Z$3:Z$99980,Resultados_Dic3!$F$3:$F$99980,Produccion_UO!$K1269,Resultados_Dic3!$D$3:$D$99980,Produccion_UO!$K$1494,Resultados_Dic3!$E$3:$E$99980,Produccion_UO!$J1269,Resultados_Dic3!$A$3:$A$99980,Produccion_UO!$H1269)*$J$1223</f>
        <v>0</v>
      </c>
      <c r="AF1269" s="21">
        <f>+SUMIFS(Resultados_Dic3!AA$3:AA$99980,Resultados_Dic3!$F$3:$F$99980,Produccion_UO!$K1269,Resultados_Dic3!$D$3:$D$99980,Produccion_UO!$K$1494,Resultados_Dic3!$E$3:$E$99980,Produccion_UO!$J1269,Resultados_Dic3!$A$3:$A$99980,Produccion_UO!$H1269)*$J$1223</f>
        <v>0</v>
      </c>
      <c r="AG1269" s="21">
        <f>+SUMIFS(Resultados_Dic3!AB$3:AB$99980,Resultados_Dic3!$F$3:$F$99980,Produccion_UO!$K1269,Resultados_Dic3!$D$3:$D$99980,Produccion_UO!$K$1494,Resultados_Dic3!$E$3:$E$99980,Produccion_UO!$J1269,Resultados_Dic3!$A$3:$A$99980,Produccion_UO!$H1269)*$J$1223</f>
        <v>0</v>
      </c>
      <c r="AH1269" s="21">
        <f>+SUMIFS(Resultados_Dic3!AC$3:AC$99980,Resultados_Dic3!$F$3:$F$99980,Produccion_UO!$K1269,Resultados_Dic3!$D$3:$D$99980,Produccion_UO!$K$1494,Resultados_Dic3!$E$3:$E$99980,Produccion_UO!$J1269,Resultados_Dic3!$A$3:$A$99980,Produccion_UO!$H1269)*$J$1223</f>
        <v>0</v>
      </c>
      <c r="AI1269" s="21">
        <f>+SUMIFS(Resultados_Dic3!AD$3:AD$99980,Resultados_Dic3!$F$3:$F$99980,Produccion_UO!$K1269,Resultados_Dic3!$D$3:$D$99980,Produccion_UO!$K$1494,Resultados_Dic3!$E$3:$E$99980,Produccion_UO!$J1269,Resultados_Dic3!$A$3:$A$99980,Produccion_UO!$H1269)*$J$1223</f>
        <v>0</v>
      </c>
      <c r="AJ1269" s="21">
        <f>+SUMIFS(Resultados_Dic3!AE$3:AE$99980,Resultados_Dic3!$F$3:$F$99980,Produccion_UO!$K1269,Resultados_Dic3!$D$3:$D$99980,Produccion_UO!$K$1494,Resultados_Dic3!$E$3:$E$99980,Produccion_UO!$J1269,Resultados_Dic3!$A$3:$A$99980,Produccion_UO!$H1269)*$J$1223</f>
        <v>0</v>
      </c>
      <c r="AK1269" s="21">
        <f>+SUMIFS(Resultados_Dic3!AF$3:AF$99980,Resultados_Dic3!$F$3:$F$99980,Produccion_UO!$K1269,Resultados_Dic3!$D$3:$D$99980,Produccion_UO!$K$1494,Resultados_Dic3!$E$3:$E$99980,Produccion_UO!$J1269,Resultados_Dic3!$A$3:$A$99980,Produccion_UO!$H1269)*$J$1223</f>
        <v>0</v>
      </c>
      <c r="AL1269" s="21">
        <f>+SUMIFS(Resultados_Dic3!AG$3:AG$99980,Resultados_Dic3!$F$3:$F$99980,Produccion_UO!$K1269,Resultados_Dic3!$D$3:$D$99980,Produccion_UO!$K$1494,Resultados_Dic3!$E$3:$E$99980,Produccion_UO!$J1269,Resultados_Dic3!$A$3:$A$99980,Produccion_UO!$H1269)*$J$1223</f>
        <v>0</v>
      </c>
      <c r="AM1269" s="21">
        <f>+SUMIFS(Resultados_Dic3!AH$3:AH$99980,Resultados_Dic3!$F$3:$F$99980,Produccion_UO!$K1269,Resultados_Dic3!$D$3:$D$99980,Produccion_UO!$K$1494,Resultados_Dic3!$E$3:$E$99980,Produccion_UO!$J1269,Resultados_Dic3!$A$3:$A$99980,Produccion_UO!$H1269)*$J$1223</f>
        <v>0</v>
      </c>
      <c r="AN1269" s="21">
        <f>+SUMIFS(Resultados_Dic3!AI$3:AI$99980,Resultados_Dic3!$F$3:$F$99980,Produccion_UO!$K1269,Resultados_Dic3!$D$3:$D$99980,Produccion_UO!$K$1494,Resultados_Dic3!$E$3:$E$99980,Produccion_UO!$J1269,Resultados_Dic3!$A$3:$A$99980,Produccion_UO!$H1269)*$J$1223</f>
        <v>0</v>
      </c>
      <c r="AO1269" s="21">
        <f>+SUMIFS(Resultados_Dic3!AJ$3:AJ$99980,Resultados_Dic3!$F$3:$F$99980,Produccion_UO!$K1269,Resultados_Dic3!$D$3:$D$99980,Produccion_UO!$K$1494,Resultados_Dic3!$E$3:$E$99980,Produccion_UO!$J1269,Resultados_Dic3!$A$3:$A$99980,Produccion_UO!$H1269)*$J$1223</f>
        <v>0</v>
      </c>
      <c r="AP1269" s="21">
        <f>+SUMIFS(Resultados_Dic3!AK$3:AK$99980,Resultados_Dic3!$F$3:$F$99980,Produccion_UO!$K1269,Resultados_Dic3!$D$3:$D$99980,Produccion_UO!$K$1494,Resultados_Dic3!$E$3:$E$99980,Produccion_UO!$J1269,Resultados_Dic3!$A$3:$A$99980,Produccion_UO!$H1269)*$J$1223</f>
        <v>0</v>
      </c>
      <c r="AQ1269" s="21">
        <f>+SUMIFS(Resultados_Dic3!AL$3:AL$99980,Resultados_Dic3!$F$3:$F$99980,Produccion_UO!$K1269,Resultados_Dic3!$D$3:$D$99980,Produccion_UO!$K$1494,Resultados_Dic3!$E$3:$E$99980,Produccion_UO!$J1269,Resultados_Dic3!$A$3:$A$99980,Produccion_UO!$H1269)*$J$1223</f>
        <v>0</v>
      </c>
      <c r="AR1269" s="21">
        <f>+SUMIFS(Resultados_Dic3!AM$3:AM$99980,Resultados_Dic3!$F$3:$F$99980,Produccion_UO!$K1269,Resultados_Dic3!$D$3:$D$99980,Produccion_UO!$K$1494,Resultados_Dic3!$E$3:$E$99980,Produccion_UO!$J1269,Resultados_Dic3!$A$3:$A$99980,Produccion_UO!$H1269)*$J$1223</f>
        <v>0</v>
      </c>
    </row>
    <row r="1270" spans="8:44" x14ac:dyDescent="0.25">
      <c r="H1270" s="17" t="str">
        <f t="shared" si="543"/>
        <v>DIC7</v>
      </c>
      <c r="I1270" s="24"/>
      <c r="J1270" s="24" t="s">
        <v>79</v>
      </c>
      <c r="K1270" s="315" t="s">
        <v>454</v>
      </c>
      <c r="L1270" s="316" t="s">
        <v>746</v>
      </c>
      <c r="M1270" s="21">
        <f>+SUMIFS(Resultados_Dic3!H$3:H$99980,Resultados_Dic3!$F$3:$F$99980,Produccion_UO!$K1270,Resultados_Dic3!$D$3:$D$99980,Produccion_UO!$K$1494,Resultados_Dic3!$E$3:$E$99980,Produccion_UO!$J1270,Resultados_Dic3!$A$3:$A$99980,Produccion_UO!$H1270)*$J$1223</f>
        <v>0.64193495846399995</v>
      </c>
      <c r="N1270" s="21">
        <f>+SUMIFS(Resultados_Dic3!I$3:I$99980,Resultados_Dic3!$F$3:$F$99980,Produccion_UO!$K1270,Resultados_Dic3!$D$3:$D$99980,Produccion_UO!$K$1494,Resultados_Dic3!$E$3:$E$99980,Produccion_UO!$J1270,Resultados_Dic3!$A$3:$A$99980,Produccion_UO!$H1270)*$J$1223</f>
        <v>0.64193495846399995</v>
      </c>
      <c r="O1270" s="21">
        <f>+SUMIFS(Resultados_Dic3!J$3:J$99980,Resultados_Dic3!$F$3:$F$99980,Produccion_UO!$K1270,Resultados_Dic3!$D$3:$D$99980,Produccion_UO!$K$1494,Resultados_Dic3!$E$3:$E$99980,Produccion_UO!$J1270,Resultados_Dic3!$A$3:$A$99980,Produccion_UO!$H1270)*$J$1223</f>
        <v>0.20091316387798699</v>
      </c>
      <c r="P1270" s="21">
        <f>+SUMIFS(Resultados_Dic3!K$3:K$99980,Resultados_Dic3!$F$3:$F$99980,Produccion_UO!$K1270,Resultados_Dic3!$D$3:$D$99980,Produccion_UO!$K$1494,Resultados_Dic3!$E$3:$E$99980,Produccion_UO!$J1270,Resultados_Dic3!$A$3:$A$99980,Produccion_UO!$H1270)*$J$1223</f>
        <v>0</v>
      </c>
      <c r="Q1270" s="21">
        <f>+SUMIFS(Resultados_Dic3!L$3:L$99980,Resultados_Dic3!$F$3:$F$99980,Produccion_UO!$K1270,Resultados_Dic3!$D$3:$D$99980,Produccion_UO!$K$1494,Resultados_Dic3!$E$3:$E$99980,Produccion_UO!$J1270,Resultados_Dic3!$A$3:$A$99980,Produccion_UO!$H1270)*$J$1223</f>
        <v>0</v>
      </c>
      <c r="R1270" s="21">
        <f>+SUMIFS(Resultados_Dic3!M$3:M$99980,Resultados_Dic3!$F$3:$F$99980,Produccion_UO!$K1270,Resultados_Dic3!$D$3:$D$99980,Produccion_UO!$K$1494,Resultados_Dic3!$E$3:$E$99980,Produccion_UO!$J1270,Resultados_Dic3!$A$3:$A$99980,Produccion_UO!$H1270)*$J$1223</f>
        <v>0</v>
      </c>
      <c r="S1270" s="21">
        <f>+SUMIFS(Resultados_Dic3!N$3:N$99980,Resultados_Dic3!$F$3:$F$99980,Produccion_UO!$K1270,Resultados_Dic3!$D$3:$D$99980,Produccion_UO!$K$1494,Resultados_Dic3!$E$3:$E$99980,Produccion_UO!$J1270,Resultados_Dic3!$A$3:$A$99980,Produccion_UO!$H1270)*$J$1223</f>
        <v>0</v>
      </c>
      <c r="T1270" s="21">
        <f>+SUMIFS(Resultados_Dic3!O$3:O$99980,Resultados_Dic3!$F$3:$F$99980,Produccion_UO!$K1270,Resultados_Dic3!$D$3:$D$99980,Produccion_UO!$K$1494,Resultados_Dic3!$E$3:$E$99980,Produccion_UO!$J1270,Resultados_Dic3!$A$3:$A$99980,Produccion_UO!$H1270)*$J$1223</f>
        <v>0</v>
      </c>
      <c r="U1270" s="21">
        <f>+SUMIFS(Resultados_Dic3!P$3:P$99980,Resultados_Dic3!$F$3:$F$99980,Produccion_UO!$K1270,Resultados_Dic3!$D$3:$D$99980,Produccion_UO!$K$1494,Resultados_Dic3!$E$3:$E$99980,Produccion_UO!$J1270,Resultados_Dic3!$A$3:$A$99980,Produccion_UO!$H1270)*$J$1223</f>
        <v>0</v>
      </c>
      <c r="V1270" s="21">
        <f>+SUMIFS(Resultados_Dic3!Q$3:Q$99980,Resultados_Dic3!$F$3:$F$99980,Produccion_UO!$K1270,Resultados_Dic3!$D$3:$D$99980,Produccion_UO!$K$1494,Resultados_Dic3!$E$3:$E$99980,Produccion_UO!$J1270,Resultados_Dic3!$A$3:$A$99980,Produccion_UO!$H1270)*$J$1223</f>
        <v>0</v>
      </c>
      <c r="W1270" s="21">
        <f>+SUMIFS(Resultados_Dic3!R$3:R$99980,Resultados_Dic3!$F$3:$F$99980,Produccion_UO!$K1270,Resultados_Dic3!$D$3:$D$99980,Produccion_UO!$K$1494,Resultados_Dic3!$E$3:$E$99980,Produccion_UO!$J1270,Resultados_Dic3!$A$3:$A$99980,Produccion_UO!$H1270)*$J$1223</f>
        <v>0</v>
      </c>
      <c r="X1270" s="21">
        <f>+SUMIFS(Resultados_Dic3!S$3:S$99980,Resultados_Dic3!$F$3:$F$99980,Produccion_UO!$K1270,Resultados_Dic3!$D$3:$D$99980,Produccion_UO!$K$1494,Resultados_Dic3!$E$3:$E$99980,Produccion_UO!$J1270,Resultados_Dic3!$A$3:$A$99980,Produccion_UO!$H1270)*$J$1223</f>
        <v>0</v>
      </c>
      <c r="Y1270" s="21">
        <f>+SUMIFS(Resultados_Dic3!T$3:T$99980,Resultados_Dic3!$F$3:$F$99980,Produccion_UO!$K1270,Resultados_Dic3!$D$3:$D$99980,Produccion_UO!$K$1494,Resultados_Dic3!$E$3:$E$99980,Produccion_UO!$J1270,Resultados_Dic3!$A$3:$A$99980,Produccion_UO!$H1270)*$J$1223</f>
        <v>0</v>
      </c>
      <c r="Z1270" s="21">
        <f>+SUMIFS(Resultados_Dic3!U$3:U$99980,Resultados_Dic3!$F$3:$F$99980,Produccion_UO!$K1270,Resultados_Dic3!$D$3:$D$99980,Produccion_UO!$K$1494,Resultados_Dic3!$E$3:$E$99980,Produccion_UO!$J1270,Resultados_Dic3!$A$3:$A$99980,Produccion_UO!$H1270)*$J$1223</f>
        <v>0</v>
      </c>
      <c r="AA1270" s="21">
        <f>+SUMIFS(Resultados_Dic3!V$3:V$99980,Resultados_Dic3!$F$3:$F$99980,Produccion_UO!$K1270,Resultados_Dic3!$D$3:$D$99980,Produccion_UO!$K$1494,Resultados_Dic3!$E$3:$E$99980,Produccion_UO!$J1270,Resultados_Dic3!$A$3:$A$99980,Produccion_UO!$H1270)*$J$1223</f>
        <v>0</v>
      </c>
      <c r="AB1270" s="21">
        <f>+SUMIFS(Resultados_Dic3!W$3:W$99980,Resultados_Dic3!$F$3:$F$99980,Produccion_UO!$K1270,Resultados_Dic3!$D$3:$D$99980,Produccion_UO!$K$1494,Resultados_Dic3!$E$3:$E$99980,Produccion_UO!$J1270,Resultados_Dic3!$A$3:$A$99980,Produccion_UO!$H1270)*$J$1223</f>
        <v>0</v>
      </c>
      <c r="AC1270" s="21">
        <f>+SUMIFS(Resultados_Dic3!X$3:X$99980,Resultados_Dic3!$F$3:$F$99980,Produccion_UO!$K1270,Resultados_Dic3!$D$3:$D$99980,Produccion_UO!$K$1494,Resultados_Dic3!$E$3:$E$99980,Produccion_UO!$J1270,Resultados_Dic3!$A$3:$A$99980,Produccion_UO!$H1270)*$J$1223</f>
        <v>0</v>
      </c>
      <c r="AD1270" s="21">
        <f>+SUMIFS(Resultados_Dic3!Y$3:Y$99980,Resultados_Dic3!$F$3:$F$99980,Produccion_UO!$K1270,Resultados_Dic3!$D$3:$D$99980,Produccion_UO!$K$1494,Resultados_Dic3!$E$3:$E$99980,Produccion_UO!$J1270,Resultados_Dic3!$A$3:$A$99980,Produccion_UO!$H1270)*$J$1223</f>
        <v>0</v>
      </c>
      <c r="AE1270" s="21">
        <f>+SUMIFS(Resultados_Dic3!Z$3:Z$99980,Resultados_Dic3!$F$3:$F$99980,Produccion_UO!$K1270,Resultados_Dic3!$D$3:$D$99980,Produccion_UO!$K$1494,Resultados_Dic3!$E$3:$E$99980,Produccion_UO!$J1270,Resultados_Dic3!$A$3:$A$99980,Produccion_UO!$H1270)*$J$1223</f>
        <v>0</v>
      </c>
      <c r="AF1270" s="21">
        <f>+SUMIFS(Resultados_Dic3!AA$3:AA$99980,Resultados_Dic3!$F$3:$F$99980,Produccion_UO!$K1270,Resultados_Dic3!$D$3:$D$99980,Produccion_UO!$K$1494,Resultados_Dic3!$E$3:$E$99980,Produccion_UO!$J1270,Resultados_Dic3!$A$3:$A$99980,Produccion_UO!$H1270)*$J$1223</f>
        <v>0</v>
      </c>
      <c r="AG1270" s="21">
        <f>+SUMIFS(Resultados_Dic3!AB$3:AB$99980,Resultados_Dic3!$F$3:$F$99980,Produccion_UO!$K1270,Resultados_Dic3!$D$3:$D$99980,Produccion_UO!$K$1494,Resultados_Dic3!$E$3:$E$99980,Produccion_UO!$J1270,Resultados_Dic3!$A$3:$A$99980,Produccion_UO!$H1270)*$J$1223</f>
        <v>0</v>
      </c>
      <c r="AH1270" s="21">
        <f>+SUMIFS(Resultados_Dic3!AC$3:AC$99980,Resultados_Dic3!$F$3:$F$99980,Produccion_UO!$K1270,Resultados_Dic3!$D$3:$D$99980,Produccion_UO!$K$1494,Resultados_Dic3!$E$3:$E$99980,Produccion_UO!$J1270,Resultados_Dic3!$A$3:$A$99980,Produccion_UO!$H1270)*$J$1223</f>
        <v>0</v>
      </c>
      <c r="AI1270" s="21">
        <f>+SUMIFS(Resultados_Dic3!AD$3:AD$99980,Resultados_Dic3!$F$3:$F$99980,Produccion_UO!$K1270,Resultados_Dic3!$D$3:$D$99980,Produccion_UO!$K$1494,Resultados_Dic3!$E$3:$E$99980,Produccion_UO!$J1270,Resultados_Dic3!$A$3:$A$99980,Produccion_UO!$H1270)*$J$1223</f>
        <v>0</v>
      </c>
      <c r="AJ1270" s="21">
        <f>+SUMIFS(Resultados_Dic3!AE$3:AE$99980,Resultados_Dic3!$F$3:$F$99980,Produccion_UO!$K1270,Resultados_Dic3!$D$3:$D$99980,Produccion_UO!$K$1494,Resultados_Dic3!$E$3:$E$99980,Produccion_UO!$J1270,Resultados_Dic3!$A$3:$A$99980,Produccion_UO!$H1270)*$J$1223</f>
        <v>0</v>
      </c>
      <c r="AK1270" s="21">
        <f>+SUMIFS(Resultados_Dic3!AF$3:AF$99980,Resultados_Dic3!$F$3:$F$99980,Produccion_UO!$K1270,Resultados_Dic3!$D$3:$D$99980,Produccion_UO!$K$1494,Resultados_Dic3!$E$3:$E$99980,Produccion_UO!$J1270,Resultados_Dic3!$A$3:$A$99980,Produccion_UO!$H1270)*$J$1223</f>
        <v>0</v>
      </c>
      <c r="AL1270" s="21">
        <f>+SUMIFS(Resultados_Dic3!AG$3:AG$99980,Resultados_Dic3!$F$3:$F$99980,Produccion_UO!$K1270,Resultados_Dic3!$D$3:$D$99980,Produccion_UO!$K$1494,Resultados_Dic3!$E$3:$E$99980,Produccion_UO!$J1270,Resultados_Dic3!$A$3:$A$99980,Produccion_UO!$H1270)*$J$1223</f>
        <v>0</v>
      </c>
      <c r="AM1270" s="21">
        <f>+SUMIFS(Resultados_Dic3!AH$3:AH$99980,Resultados_Dic3!$F$3:$F$99980,Produccion_UO!$K1270,Resultados_Dic3!$D$3:$D$99980,Produccion_UO!$K$1494,Resultados_Dic3!$E$3:$E$99980,Produccion_UO!$J1270,Resultados_Dic3!$A$3:$A$99980,Produccion_UO!$H1270)*$J$1223</f>
        <v>0</v>
      </c>
      <c r="AN1270" s="21">
        <f>+SUMIFS(Resultados_Dic3!AI$3:AI$99980,Resultados_Dic3!$F$3:$F$99980,Produccion_UO!$K1270,Resultados_Dic3!$D$3:$D$99980,Produccion_UO!$K$1494,Resultados_Dic3!$E$3:$E$99980,Produccion_UO!$J1270,Resultados_Dic3!$A$3:$A$99980,Produccion_UO!$H1270)*$J$1223</f>
        <v>0</v>
      </c>
      <c r="AO1270" s="21">
        <f>+SUMIFS(Resultados_Dic3!AJ$3:AJ$99980,Resultados_Dic3!$F$3:$F$99980,Produccion_UO!$K1270,Resultados_Dic3!$D$3:$D$99980,Produccion_UO!$K$1494,Resultados_Dic3!$E$3:$E$99980,Produccion_UO!$J1270,Resultados_Dic3!$A$3:$A$99980,Produccion_UO!$H1270)*$J$1223</f>
        <v>0</v>
      </c>
      <c r="AP1270" s="21">
        <f>+SUMIFS(Resultados_Dic3!AK$3:AK$99980,Resultados_Dic3!$F$3:$F$99980,Produccion_UO!$K1270,Resultados_Dic3!$D$3:$D$99980,Produccion_UO!$K$1494,Resultados_Dic3!$E$3:$E$99980,Produccion_UO!$J1270,Resultados_Dic3!$A$3:$A$99980,Produccion_UO!$H1270)*$J$1223</f>
        <v>0</v>
      </c>
      <c r="AQ1270" s="21">
        <f>+SUMIFS(Resultados_Dic3!AL$3:AL$99980,Resultados_Dic3!$F$3:$F$99980,Produccion_UO!$K1270,Resultados_Dic3!$D$3:$D$99980,Produccion_UO!$K$1494,Resultados_Dic3!$E$3:$E$99980,Produccion_UO!$J1270,Resultados_Dic3!$A$3:$A$99980,Produccion_UO!$H1270)*$J$1223</f>
        <v>0</v>
      </c>
      <c r="AR1270" s="21">
        <f>+SUMIFS(Resultados_Dic3!AM$3:AM$99980,Resultados_Dic3!$F$3:$F$99980,Produccion_UO!$K1270,Resultados_Dic3!$D$3:$D$99980,Produccion_UO!$K$1494,Resultados_Dic3!$E$3:$E$99980,Produccion_UO!$J1270,Resultados_Dic3!$A$3:$A$99980,Produccion_UO!$H1270)*$J$1223</f>
        <v>0</v>
      </c>
    </row>
    <row r="1271" spans="8:44" x14ac:dyDescent="0.25">
      <c r="H1271" s="17" t="str">
        <f t="shared" si="543"/>
        <v>DIC7</v>
      </c>
      <c r="I1271" s="24"/>
      <c r="J1271" s="24" t="s">
        <v>79</v>
      </c>
      <c r="K1271" s="315" t="s">
        <v>206</v>
      </c>
      <c r="L1271" s="316" t="s">
        <v>794</v>
      </c>
      <c r="M1271" s="21">
        <f>+SUMIFS(Resultados_Dic3!H$3:H$99980,Resultados_Dic3!$F$3:$F$99980,Produccion_UO!$K1271,Resultados_Dic3!$D$3:$D$99980,Produccion_UO!$K$1494,Resultados_Dic3!$E$3:$E$99980,Produccion_UO!$J1271,Resultados_Dic3!$A$3:$A$99980,Produccion_UO!$H1271)*$J$1223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N1271" s="21">
        <f>+SUMIFS(Resultados_Dic3!I$3:I$99980,Resultados_Dic3!$F$3:$F$99980,Produccion_UO!$K1271,Resultados_Dic3!$D$3:$D$99980,Produccion_UO!$K$1494,Resultados_Dic3!$E$3:$E$99980,Produccion_UO!$J1271,Resultados_Dic3!$A$3:$A$99980,Produccion_UO!$H1271)*$J$1223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O1271" s="21">
        <f>+SUMIFS(Resultados_Dic3!J$3:J$99980,Resultados_Dic3!$F$3:$F$99980,Produccion_UO!$K1271,Resultados_Dic3!$D$3:$D$99980,Produccion_UO!$K$1494,Resultados_Dic3!$E$3:$E$99980,Produccion_UO!$J1271,Resultados_Dic3!$A$3:$A$99980,Produccion_UO!$H1271)*$J$1223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P1271" s="21">
        <f>+SUMIFS(Resultados_Dic3!K$3:K$99980,Resultados_Dic3!$F$3:$F$99980,Produccion_UO!$K1271,Resultados_Dic3!$D$3:$D$99980,Produccion_UO!$K$1494,Resultados_Dic3!$E$3:$E$99980,Produccion_UO!$J1271,Resultados_Dic3!$A$3:$A$99980,Produccion_UO!$H1271)*$J$1223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Q1271" s="21">
        <f>+SUMIFS(Resultados_Dic3!L$3:L$99980,Resultados_Dic3!$F$3:$F$99980,Produccion_UO!$K1271,Resultados_Dic3!$D$3:$D$99980,Produccion_UO!$K$1494,Resultados_Dic3!$E$3:$E$99980,Produccion_UO!$J1271,Resultados_Dic3!$A$3:$A$99980,Produccion_UO!$H1271)*$J$1223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R1271" s="21">
        <f>+SUMIFS(Resultados_Dic3!M$3:M$99980,Resultados_Dic3!$F$3:$F$99980,Produccion_UO!$K1271,Resultados_Dic3!$D$3:$D$99980,Produccion_UO!$K$1494,Resultados_Dic3!$E$3:$E$99980,Produccion_UO!$J1271,Resultados_Dic3!$A$3:$A$99980,Produccion_UO!$H1271)*$J$1223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S1271" s="21">
        <f>+SUMIFS(Resultados_Dic3!N$3:N$99980,Resultados_Dic3!$F$3:$F$99980,Produccion_UO!$K1271,Resultados_Dic3!$D$3:$D$99980,Produccion_UO!$K$1494,Resultados_Dic3!$E$3:$E$99980,Produccion_UO!$J1271,Resultados_Dic3!$A$3:$A$99980,Produccion_UO!$H1271)*$J$1223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T1271" s="21">
        <f>+SUMIFS(Resultados_Dic3!O$3:O$99980,Resultados_Dic3!$F$3:$F$99980,Produccion_UO!$K1271,Resultados_Dic3!$D$3:$D$99980,Produccion_UO!$K$1494,Resultados_Dic3!$E$3:$E$99980,Produccion_UO!$J1271,Resultados_Dic3!$A$3:$A$99980,Produccion_UO!$H1271)*$J$1223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U1271" s="21">
        <f>+SUMIFS(Resultados_Dic3!P$3:P$99980,Resultados_Dic3!$F$3:$F$99980,Produccion_UO!$K1271,Resultados_Dic3!$D$3:$D$99980,Produccion_UO!$K$1494,Resultados_Dic3!$E$3:$E$99980,Produccion_UO!$J1271,Resultados_Dic3!$A$3:$A$99980,Produccion_UO!$H1271)*$J$1223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V1271" s="21">
        <f>+SUMIFS(Resultados_Dic3!Q$3:Q$99980,Resultados_Dic3!$F$3:$F$99980,Produccion_UO!$K1271,Resultados_Dic3!$D$3:$D$99980,Produccion_UO!$K$1494,Resultados_Dic3!$E$3:$E$99980,Produccion_UO!$J1271,Resultados_Dic3!$A$3:$A$99980,Produccion_UO!$H1271)*$J$1223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W1271" s="21">
        <f>+SUMIFS(Resultados_Dic3!R$3:R$99980,Resultados_Dic3!$F$3:$F$99980,Produccion_UO!$K1271,Resultados_Dic3!$D$3:$D$99980,Produccion_UO!$K$1494,Resultados_Dic3!$E$3:$E$99980,Produccion_UO!$J1271,Resultados_Dic3!$A$3:$A$99980,Produccion_UO!$H1271)*$J$1223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X1271" s="21">
        <f>+SUMIFS(Resultados_Dic3!S$3:S$99980,Resultados_Dic3!$F$3:$F$99980,Produccion_UO!$K1271,Resultados_Dic3!$D$3:$D$99980,Produccion_UO!$K$1494,Resultados_Dic3!$E$3:$E$99980,Produccion_UO!$J1271,Resultados_Dic3!$A$3:$A$99980,Produccion_UO!$H1271)*$J$1223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Y1271" s="21">
        <f>+SUMIFS(Resultados_Dic3!T$3:T$99980,Resultados_Dic3!$F$3:$F$99980,Produccion_UO!$K1271,Resultados_Dic3!$D$3:$D$99980,Produccion_UO!$K$1494,Resultados_Dic3!$E$3:$E$99980,Produccion_UO!$J1271,Resultados_Dic3!$A$3:$A$99980,Produccion_UO!$H1271)*$J$1223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Z1271" s="21">
        <f>+SUMIFS(Resultados_Dic3!U$3:U$99980,Resultados_Dic3!$F$3:$F$99980,Produccion_UO!$K1271,Resultados_Dic3!$D$3:$D$99980,Produccion_UO!$K$1494,Resultados_Dic3!$E$3:$E$99980,Produccion_UO!$J1271,Resultados_Dic3!$A$3:$A$99980,Produccion_UO!$H1271)*$J$1223</f>
        <v>0.34236531118079999</v>
      </c>
      <c r="AA1271" s="21">
        <f>+SUMIFS(Resultados_Dic3!V$3:V$99980,Resultados_Dic3!$F$3:$F$99980,Produccion_UO!$K1271,Resultados_Dic3!$D$3:$D$99980,Produccion_UO!$K$1494,Resultados_Dic3!$E$3:$E$99980,Produccion_UO!$J1271,Resultados_Dic3!$A$3:$A$99980,Produccion_UO!$H1271)*$J$1223</f>
        <v>0</v>
      </c>
      <c r="AB1271" s="21">
        <f>+SUMIFS(Resultados_Dic3!W$3:W$99980,Resultados_Dic3!$F$3:$F$99980,Produccion_UO!$K1271,Resultados_Dic3!$D$3:$D$99980,Produccion_UO!$K$1494,Resultados_Dic3!$E$3:$E$99980,Produccion_UO!$J1271,Resultados_Dic3!$A$3:$A$99980,Produccion_UO!$H1271)*$J$1223</f>
        <v>0</v>
      </c>
      <c r="AC1271" s="21">
        <f>+SUMIFS(Resultados_Dic3!X$3:X$99980,Resultados_Dic3!$F$3:$F$99980,Produccion_UO!$K1271,Resultados_Dic3!$D$3:$D$99980,Produccion_UO!$K$1494,Resultados_Dic3!$E$3:$E$99980,Produccion_UO!$J1271,Resultados_Dic3!$A$3:$A$99980,Produccion_UO!$H1271)*$J$1223</f>
        <v>0</v>
      </c>
      <c r="AD1271" s="21">
        <f>+SUMIFS(Resultados_Dic3!Y$3:Y$99980,Resultados_Dic3!$F$3:$F$99980,Produccion_UO!$K1271,Resultados_Dic3!$D$3:$D$99980,Produccion_UO!$K$1494,Resultados_Dic3!$E$3:$E$99980,Produccion_UO!$J1271,Resultados_Dic3!$A$3:$A$99980,Produccion_UO!$H1271)*$J$1223</f>
        <v>0</v>
      </c>
      <c r="AE1271" s="21">
        <f>+SUMIFS(Resultados_Dic3!Z$3:Z$99980,Resultados_Dic3!$F$3:$F$99980,Produccion_UO!$K1271,Resultados_Dic3!$D$3:$D$99980,Produccion_UO!$K$1494,Resultados_Dic3!$E$3:$E$99980,Produccion_UO!$J1271,Resultados_Dic3!$A$3:$A$99980,Produccion_UO!$H1271)*$J$1223</f>
        <v>0</v>
      </c>
      <c r="AF1271" s="21">
        <f>+SUMIFS(Resultados_Dic3!AA$3:AA$99980,Resultados_Dic3!$F$3:$F$99980,Produccion_UO!$K1271,Resultados_Dic3!$D$3:$D$99980,Produccion_UO!$K$1494,Resultados_Dic3!$E$3:$E$99980,Produccion_UO!$J1271,Resultados_Dic3!$A$3:$A$99980,Produccion_UO!$H1271)*$J$1223</f>
        <v>0</v>
      </c>
      <c r="AG1271" s="21">
        <f>+SUMIFS(Resultados_Dic3!AB$3:AB$99980,Resultados_Dic3!$F$3:$F$99980,Produccion_UO!$K1271,Resultados_Dic3!$D$3:$D$99980,Produccion_UO!$K$1494,Resultados_Dic3!$E$3:$E$99980,Produccion_UO!$J1271,Resultados_Dic3!$A$3:$A$99980,Produccion_UO!$H1271)*$J$1223</f>
        <v>0</v>
      </c>
      <c r="AH1271" s="21">
        <f>+SUMIFS(Resultados_Dic3!AC$3:AC$99980,Resultados_Dic3!$F$3:$F$99980,Produccion_UO!$K1271,Resultados_Dic3!$D$3:$D$99980,Produccion_UO!$K$1494,Resultados_Dic3!$E$3:$E$99980,Produccion_UO!$J1271,Resultados_Dic3!$A$3:$A$99980,Produccion_UO!$H1271)*$J$1223</f>
        <v>0</v>
      </c>
      <c r="AI1271" s="21">
        <f>+SUMIFS(Resultados_Dic3!AD$3:AD$99980,Resultados_Dic3!$F$3:$F$99980,Produccion_UO!$K1271,Resultados_Dic3!$D$3:$D$99980,Produccion_UO!$K$1494,Resultados_Dic3!$E$3:$E$99980,Produccion_UO!$J1271,Resultados_Dic3!$A$3:$A$99980,Produccion_UO!$H1271)*$J$1223</f>
        <v>0</v>
      </c>
      <c r="AJ1271" s="21">
        <f>+SUMIFS(Resultados_Dic3!AE$3:AE$99980,Resultados_Dic3!$F$3:$F$99980,Produccion_UO!$K1271,Resultados_Dic3!$D$3:$D$99980,Produccion_UO!$K$1494,Resultados_Dic3!$E$3:$E$99980,Produccion_UO!$J1271,Resultados_Dic3!$A$3:$A$99980,Produccion_UO!$H1271)*$J$1223</f>
        <v>0</v>
      </c>
      <c r="AK1271" s="21">
        <f>+SUMIFS(Resultados_Dic3!AF$3:AF$99980,Resultados_Dic3!$F$3:$F$99980,Produccion_UO!$K1271,Resultados_Dic3!$D$3:$D$99980,Produccion_UO!$K$1494,Resultados_Dic3!$E$3:$E$99980,Produccion_UO!$J1271,Resultados_Dic3!$A$3:$A$99980,Produccion_UO!$H1271)*$J$1223</f>
        <v>0</v>
      </c>
      <c r="AL1271" s="21">
        <f>+SUMIFS(Resultados_Dic3!AG$3:AG$99980,Resultados_Dic3!$F$3:$F$99980,Produccion_UO!$K1271,Resultados_Dic3!$D$3:$D$99980,Produccion_UO!$K$1494,Resultados_Dic3!$E$3:$E$99980,Produccion_UO!$J1271,Resultados_Dic3!$A$3:$A$99980,Produccion_UO!$H1271)*$J$1223</f>
        <v>0</v>
      </c>
      <c r="AM1271" s="21">
        <f>+SUMIFS(Resultados_Dic3!AH$3:AH$99980,Resultados_Dic3!$F$3:$F$99980,Produccion_UO!$K1271,Resultados_Dic3!$D$3:$D$99980,Produccion_UO!$K$1494,Resultados_Dic3!$E$3:$E$99980,Produccion_UO!$J1271,Resultados_Dic3!$A$3:$A$99980,Produccion_UO!$H1271)*$J$1223</f>
        <v>0</v>
      </c>
      <c r="AN1271" s="21">
        <f>+SUMIFS(Resultados_Dic3!AI$3:AI$99980,Resultados_Dic3!$F$3:$F$99980,Produccion_UO!$K1271,Resultados_Dic3!$D$3:$D$99980,Produccion_UO!$K$1494,Resultados_Dic3!$E$3:$E$99980,Produccion_UO!$J1271,Resultados_Dic3!$A$3:$A$99980,Produccion_UO!$H1271)*$J$1223</f>
        <v>0</v>
      </c>
      <c r="AO1271" s="21">
        <f>+SUMIFS(Resultados_Dic3!AJ$3:AJ$99980,Resultados_Dic3!$F$3:$F$99980,Produccion_UO!$K1271,Resultados_Dic3!$D$3:$D$99980,Produccion_UO!$K$1494,Resultados_Dic3!$E$3:$E$99980,Produccion_UO!$J1271,Resultados_Dic3!$A$3:$A$99980,Produccion_UO!$H1271)*$J$1223</f>
        <v>0</v>
      </c>
      <c r="AP1271" s="21">
        <f>+SUMIFS(Resultados_Dic3!AK$3:AK$99980,Resultados_Dic3!$F$3:$F$99980,Produccion_UO!$K1271,Resultados_Dic3!$D$3:$D$99980,Produccion_UO!$K$1494,Resultados_Dic3!$E$3:$E$99980,Produccion_UO!$J1271,Resultados_Dic3!$A$3:$A$99980,Produccion_UO!$H1271)*$J$1223</f>
        <v>0</v>
      </c>
      <c r="AQ1271" s="21">
        <f>+SUMIFS(Resultados_Dic3!AL$3:AL$99980,Resultados_Dic3!$F$3:$F$99980,Produccion_UO!$K1271,Resultados_Dic3!$D$3:$D$99980,Produccion_UO!$K$1494,Resultados_Dic3!$E$3:$E$99980,Produccion_UO!$J1271,Resultados_Dic3!$A$3:$A$99980,Produccion_UO!$H1271)*$J$1223</f>
        <v>0</v>
      </c>
      <c r="AR1271" s="21">
        <f>+SUMIFS(Resultados_Dic3!AM$3:AM$99980,Resultados_Dic3!$F$3:$F$99980,Produccion_UO!$K1271,Resultados_Dic3!$D$3:$D$99980,Produccion_UO!$K$1494,Resultados_Dic3!$E$3:$E$99980,Produccion_UO!$J1271,Resultados_Dic3!$A$3:$A$99980,Produccion_UO!$H1271)*$J$1223</f>
        <v>0</v>
      </c>
    </row>
    <row r="1272" spans="8:44" x14ac:dyDescent="0.25">
      <c r="I1272" s="24"/>
      <c r="J1272" s="24"/>
      <c r="K1272" s="315"/>
      <c r="L1272" s="305" t="s">
        <v>862</v>
      </c>
      <c r="M1272" s="21">
        <f>+M1273+M1274</f>
        <v>1.04532701261088</v>
      </c>
      <c r="N1272" s="21">
        <f t="shared" ref="N1272" si="607">+N1273+N1274</f>
        <v>1.0309736321760199</v>
      </c>
      <c r="O1272" s="21">
        <f t="shared" ref="O1272" si="608">+O1273+O1274</f>
        <v>1.32576397093603</v>
      </c>
      <c r="P1272" s="21">
        <f t="shared" ref="P1272" si="609">+P1273+P1274</f>
        <v>1.45313317630606</v>
      </c>
      <c r="Q1272" s="21">
        <f t="shared" ref="Q1272" si="610">+Q1273+Q1274</f>
        <v>1.2561920985128301</v>
      </c>
      <c r="R1272" s="21">
        <f t="shared" ref="R1272" si="611">+R1273+R1274</f>
        <v>0.98842434691631098</v>
      </c>
      <c r="S1272" s="21">
        <f t="shared" ref="S1272" si="612">+S1273+S1274</f>
        <v>0.89021563399785797</v>
      </c>
      <c r="T1272" s="21">
        <f t="shared" ref="T1272" si="613">+T1273+T1274</f>
        <v>0.81233701889410104</v>
      </c>
      <c r="U1272" s="21">
        <f t="shared" ref="U1272" si="614">+U1273+U1274</f>
        <v>0.458116253358817</v>
      </c>
      <c r="V1272" s="21">
        <f t="shared" ref="V1272" si="615">+V1273+V1274</f>
        <v>0.379483361086348</v>
      </c>
      <c r="W1272" s="21">
        <f t="shared" ref="W1272" si="616">+W1273+W1274</f>
        <v>8.2656087923416596E-2</v>
      </c>
      <c r="X1272" s="21">
        <f t="shared" ref="X1272" si="617">+X1273+X1274</f>
        <v>0.16261160622944901</v>
      </c>
      <c r="Y1272" s="21">
        <f t="shared" ref="Y1272" si="618">+Y1273+Y1274</f>
        <v>0.16261160622944901</v>
      </c>
      <c r="Z1272" s="21">
        <f t="shared" ref="Z1272" si="619">+Z1273+Z1274</f>
        <v>1.1460066657945699E-2</v>
      </c>
      <c r="AA1272" s="21">
        <f t="shared" ref="AA1272" si="620">+AA1273+AA1274</f>
        <v>0</v>
      </c>
      <c r="AB1272" s="21">
        <f t="shared" ref="AB1272" si="621">+AB1273+AB1274</f>
        <v>0</v>
      </c>
      <c r="AC1272" s="21">
        <f t="shared" ref="AC1272" si="622">+AC1273+AC1274</f>
        <v>0</v>
      </c>
      <c r="AD1272" s="21">
        <f t="shared" ref="AD1272" si="623">+AD1273+AD1274</f>
        <v>0</v>
      </c>
      <c r="AE1272" s="21">
        <f t="shared" ref="AE1272" si="624">+AE1273+AE1274</f>
        <v>0</v>
      </c>
      <c r="AF1272" s="21">
        <f t="shared" ref="AF1272" si="625">+AF1273+AF1274</f>
        <v>0</v>
      </c>
      <c r="AG1272" s="21">
        <f t="shared" ref="AG1272" si="626">+AG1273+AG1274</f>
        <v>0</v>
      </c>
      <c r="AH1272" s="21">
        <f t="shared" ref="AH1272" si="627">+AH1273+AH1274</f>
        <v>0</v>
      </c>
      <c r="AI1272" s="21">
        <f t="shared" ref="AI1272" si="628">+AI1273+AI1274</f>
        <v>0</v>
      </c>
      <c r="AJ1272" s="21">
        <f t="shared" ref="AJ1272" si="629">+AJ1273+AJ1274</f>
        <v>0</v>
      </c>
      <c r="AK1272" s="21">
        <f t="shared" ref="AK1272" si="630">+AK1273+AK1274</f>
        <v>0</v>
      </c>
      <c r="AL1272" s="21">
        <f t="shared" ref="AL1272" si="631">+AL1273+AL1274</f>
        <v>0</v>
      </c>
      <c r="AM1272" s="21">
        <f t="shared" ref="AM1272" si="632">+AM1273+AM1274</f>
        <v>0</v>
      </c>
      <c r="AN1272" s="21">
        <f t="shared" ref="AN1272" si="633">+AN1273+AN1274</f>
        <v>0</v>
      </c>
      <c r="AO1272" s="21">
        <f t="shared" ref="AO1272" si="634">+AO1273+AO1274</f>
        <v>0</v>
      </c>
      <c r="AP1272" s="21">
        <f t="shared" ref="AP1272" si="635">+AP1273+AP1274</f>
        <v>0</v>
      </c>
      <c r="AQ1272" s="21">
        <f t="shared" ref="AQ1272" si="636">+AQ1273+AQ1274</f>
        <v>0</v>
      </c>
      <c r="AR1272" s="21">
        <f t="shared" ref="AR1272" si="637">+AR1273+AR1274</f>
        <v>0</v>
      </c>
    </row>
    <row r="1273" spans="8:44" x14ac:dyDescent="0.25">
      <c r="H1273" s="17" t="str">
        <f t="shared" si="543"/>
        <v>DIC7</v>
      </c>
      <c r="I1273" s="24"/>
      <c r="J1273" s="24" t="s">
        <v>89</v>
      </c>
      <c r="K1273" s="315" t="s">
        <v>234</v>
      </c>
      <c r="L1273" s="341" t="s">
        <v>834</v>
      </c>
      <c r="M1273" s="21">
        <f>+SUMIFS(Resultados_Dic3!H$3:H$99980,Resultados_Dic3!$F$3:$F$99980,Produccion_UO!$K1273,Resultados_Dic3!$D$3:$D$99980,Produccion_UO!$K$1494,Resultados_Dic3!$E$3:$E$99980,Produccion_UO!$J1273,Resultados_Dic3!$A$3:$A$99980,Produccion_UO!$H1273)*$J$1223</f>
        <v>1.04532701261088</v>
      </c>
      <c r="N1273" s="21">
        <f>+SUMIFS(Resultados_Dic3!I$3:I$99980,Resultados_Dic3!$F$3:$F$99980,Produccion_UO!$K1273,Resultados_Dic3!$D$3:$D$99980,Produccion_UO!$K$1494,Resultados_Dic3!$E$3:$E$99980,Produccion_UO!$J1273,Resultados_Dic3!$A$3:$A$99980,Produccion_UO!$H1273)*$J$1223</f>
        <v>1.0309736321760199</v>
      </c>
      <c r="O1273" s="21">
        <f>+SUMIFS(Resultados_Dic3!J$3:J$99980,Resultados_Dic3!$F$3:$F$99980,Produccion_UO!$K1273,Resultados_Dic3!$D$3:$D$99980,Produccion_UO!$K$1494,Resultados_Dic3!$E$3:$E$99980,Produccion_UO!$J1273,Resultados_Dic3!$A$3:$A$99980,Produccion_UO!$H1273)*$J$1223</f>
        <v>1.32576397093603</v>
      </c>
      <c r="P1273" s="21">
        <f>+SUMIFS(Resultados_Dic3!K$3:K$99980,Resultados_Dic3!$F$3:$F$99980,Produccion_UO!$K1273,Resultados_Dic3!$D$3:$D$99980,Produccion_UO!$K$1494,Resultados_Dic3!$E$3:$E$99980,Produccion_UO!$J1273,Resultados_Dic3!$A$3:$A$99980,Produccion_UO!$H1273)*$J$1223</f>
        <v>1.45313317630606</v>
      </c>
      <c r="Q1273" s="21">
        <f>+SUMIFS(Resultados_Dic3!L$3:L$99980,Resultados_Dic3!$F$3:$F$99980,Produccion_UO!$K1273,Resultados_Dic3!$D$3:$D$99980,Produccion_UO!$K$1494,Resultados_Dic3!$E$3:$E$99980,Produccion_UO!$J1273,Resultados_Dic3!$A$3:$A$99980,Produccion_UO!$H1273)*$J$1223</f>
        <v>1.2561920985128301</v>
      </c>
      <c r="R1273" s="21">
        <f>+SUMIFS(Resultados_Dic3!M$3:M$99980,Resultados_Dic3!$F$3:$F$99980,Produccion_UO!$K1273,Resultados_Dic3!$D$3:$D$99980,Produccion_UO!$K$1494,Resultados_Dic3!$E$3:$E$99980,Produccion_UO!$J1273,Resultados_Dic3!$A$3:$A$99980,Produccion_UO!$H1273)*$J$1223</f>
        <v>0.98842434691631098</v>
      </c>
      <c r="S1273" s="21">
        <f>+SUMIFS(Resultados_Dic3!N$3:N$99980,Resultados_Dic3!$F$3:$F$99980,Produccion_UO!$K1273,Resultados_Dic3!$D$3:$D$99980,Produccion_UO!$K$1494,Resultados_Dic3!$E$3:$E$99980,Produccion_UO!$J1273,Resultados_Dic3!$A$3:$A$99980,Produccion_UO!$H1273)*$J$1223</f>
        <v>0.89021563399785797</v>
      </c>
      <c r="T1273" s="21">
        <f>+SUMIFS(Resultados_Dic3!O$3:O$99980,Resultados_Dic3!$F$3:$F$99980,Produccion_UO!$K1273,Resultados_Dic3!$D$3:$D$99980,Produccion_UO!$K$1494,Resultados_Dic3!$E$3:$E$99980,Produccion_UO!$J1273,Resultados_Dic3!$A$3:$A$99980,Produccion_UO!$H1273)*$J$1223</f>
        <v>0.81233701889410104</v>
      </c>
      <c r="U1273" s="21">
        <f>+SUMIFS(Resultados_Dic3!P$3:P$99980,Resultados_Dic3!$F$3:$F$99980,Produccion_UO!$K1273,Resultados_Dic3!$D$3:$D$99980,Produccion_UO!$K$1494,Resultados_Dic3!$E$3:$E$99980,Produccion_UO!$J1273,Resultados_Dic3!$A$3:$A$99980,Produccion_UO!$H1273)*$J$1223</f>
        <v>0.458116253358817</v>
      </c>
      <c r="V1273" s="21">
        <f>+SUMIFS(Resultados_Dic3!Q$3:Q$99980,Resultados_Dic3!$F$3:$F$99980,Produccion_UO!$K1273,Resultados_Dic3!$D$3:$D$99980,Produccion_UO!$K$1494,Resultados_Dic3!$E$3:$E$99980,Produccion_UO!$J1273,Resultados_Dic3!$A$3:$A$99980,Produccion_UO!$H1273)*$J$1223</f>
        <v>0.379483361086348</v>
      </c>
      <c r="W1273" s="21">
        <f>+SUMIFS(Resultados_Dic3!R$3:R$99980,Resultados_Dic3!$F$3:$F$99980,Produccion_UO!$K1273,Resultados_Dic3!$D$3:$D$99980,Produccion_UO!$K$1494,Resultados_Dic3!$E$3:$E$99980,Produccion_UO!$J1273,Resultados_Dic3!$A$3:$A$99980,Produccion_UO!$H1273)*$J$1223</f>
        <v>8.2656087923416596E-2</v>
      </c>
      <c r="X1273" s="21">
        <f>+SUMIFS(Resultados_Dic3!S$3:S$99980,Resultados_Dic3!$F$3:$F$99980,Produccion_UO!$K1273,Resultados_Dic3!$D$3:$D$99980,Produccion_UO!$K$1494,Resultados_Dic3!$E$3:$E$99980,Produccion_UO!$J1273,Resultados_Dic3!$A$3:$A$99980,Produccion_UO!$H1273)*$J$1223</f>
        <v>0.16261160622944901</v>
      </c>
      <c r="Y1273" s="21">
        <f>+SUMIFS(Resultados_Dic3!T$3:T$99980,Resultados_Dic3!$F$3:$F$99980,Produccion_UO!$K1273,Resultados_Dic3!$D$3:$D$99980,Produccion_UO!$K$1494,Resultados_Dic3!$E$3:$E$99980,Produccion_UO!$J1273,Resultados_Dic3!$A$3:$A$99980,Produccion_UO!$H1273)*$J$1223</f>
        <v>0.16261160622944901</v>
      </c>
      <c r="Z1273" s="21">
        <f>+SUMIFS(Resultados_Dic3!U$3:U$99980,Resultados_Dic3!$F$3:$F$99980,Produccion_UO!$K1273,Resultados_Dic3!$D$3:$D$99980,Produccion_UO!$K$1494,Resultados_Dic3!$E$3:$E$99980,Produccion_UO!$J1273,Resultados_Dic3!$A$3:$A$99980,Produccion_UO!$H1273)*$J$1223</f>
        <v>1.1460066657945699E-2</v>
      </c>
      <c r="AA1273" s="21">
        <f>+SUMIFS(Resultados_Dic3!V$3:V$99980,Resultados_Dic3!$F$3:$F$99980,Produccion_UO!$K1273,Resultados_Dic3!$D$3:$D$99980,Produccion_UO!$K$1494,Resultados_Dic3!$E$3:$E$99980,Produccion_UO!$J1273,Resultados_Dic3!$A$3:$A$99980,Produccion_UO!$H1273)*$J$1223</f>
        <v>0</v>
      </c>
      <c r="AB1273" s="21">
        <f>+SUMIFS(Resultados_Dic3!W$3:W$99980,Resultados_Dic3!$F$3:$F$99980,Produccion_UO!$K1273,Resultados_Dic3!$D$3:$D$99980,Produccion_UO!$K$1494,Resultados_Dic3!$E$3:$E$99980,Produccion_UO!$J1273,Resultados_Dic3!$A$3:$A$99980,Produccion_UO!$H1273)*$J$1223</f>
        <v>0</v>
      </c>
      <c r="AC1273" s="21">
        <f>+SUMIFS(Resultados_Dic3!X$3:X$99980,Resultados_Dic3!$F$3:$F$99980,Produccion_UO!$K1273,Resultados_Dic3!$D$3:$D$99980,Produccion_UO!$K$1494,Resultados_Dic3!$E$3:$E$99980,Produccion_UO!$J1273,Resultados_Dic3!$A$3:$A$99980,Produccion_UO!$H1273)*$J$1223</f>
        <v>0</v>
      </c>
      <c r="AD1273" s="21">
        <f>+SUMIFS(Resultados_Dic3!Y$3:Y$99980,Resultados_Dic3!$F$3:$F$99980,Produccion_UO!$K1273,Resultados_Dic3!$D$3:$D$99980,Produccion_UO!$K$1494,Resultados_Dic3!$E$3:$E$99980,Produccion_UO!$J1273,Resultados_Dic3!$A$3:$A$99980,Produccion_UO!$H1273)*$J$1223</f>
        <v>0</v>
      </c>
      <c r="AE1273" s="21">
        <f>+SUMIFS(Resultados_Dic3!Z$3:Z$99980,Resultados_Dic3!$F$3:$F$99980,Produccion_UO!$K1273,Resultados_Dic3!$D$3:$D$99980,Produccion_UO!$K$1494,Resultados_Dic3!$E$3:$E$99980,Produccion_UO!$J1273,Resultados_Dic3!$A$3:$A$99980,Produccion_UO!$H1273)*$J$1223</f>
        <v>0</v>
      </c>
      <c r="AF1273" s="21">
        <f>+SUMIFS(Resultados_Dic3!AA$3:AA$99980,Resultados_Dic3!$F$3:$F$99980,Produccion_UO!$K1273,Resultados_Dic3!$D$3:$D$99980,Produccion_UO!$K$1494,Resultados_Dic3!$E$3:$E$99980,Produccion_UO!$J1273,Resultados_Dic3!$A$3:$A$99980,Produccion_UO!$H1273)*$J$1223</f>
        <v>0</v>
      </c>
      <c r="AG1273" s="21">
        <f>+SUMIFS(Resultados_Dic3!AB$3:AB$99980,Resultados_Dic3!$F$3:$F$99980,Produccion_UO!$K1273,Resultados_Dic3!$D$3:$D$99980,Produccion_UO!$K$1494,Resultados_Dic3!$E$3:$E$99980,Produccion_UO!$J1273,Resultados_Dic3!$A$3:$A$99980,Produccion_UO!$H1273)*$J$1223</f>
        <v>0</v>
      </c>
      <c r="AH1273" s="21">
        <f>+SUMIFS(Resultados_Dic3!AC$3:AC$99980,Resultados_Dic3!$F$3:$F$99980,Produccion_UO!$K1273,Resultados_Dic3!$D$3:$D$99980,Produccion_UO!$K$1494,Resultados_Dic3!$E$3:$E$99980,Produccion_UO!$J1273,Resultados_Dic3!$A$3:$A$99980,Produccion_UO!$H1273)*$J$1223</f>
        <v>0</v>
      </c>
      <c r="AI1273" s="21">
        <f>+SUMIFS(Resultados_Dic3!AD$3:AD$99980,Resultados_Dic3!$F$3:$F$99980,Produccion_UO!$K1273,Resultados_Dic3!$D$3:$D$99980,Produccion_UO!$K$1494,Resultados_Dic3!$E$3:$E$99980,Produccion_UO!$J1273,Resultados_Dic3!$A$3:$A$99980,Produccion_UO!$H1273)*$J$1223</f>
        <v>0</v>
      </c>
      <c r="AJ1273" s="21">
        <f>+SUMIFS(Resultados_Dic3!AE$3:AE$99980,Resultados_Dic3!$F$3:$F$99980,Produccion_UO!$K1273,Resultados_Dic3!$D$3:$D$99980,Produccion_UO!$K$1494,Resultados_Dic3!$E$3:$E$99980,Produccion_UO!$J1273,Resultados_Dic3!$A$3:$A$99980,Produccion_UO!$H1273)*$J$1223</f>
        <v>0</v>
      </c>
      <c r="AK1273" s="21">
        <f>+SUMIFS(Resultados_Dic3!AF$3:AF$99980,Resultados_Dic3!$F$3:$F$99980,Produccion_UO!$K1273,Resultados_Dic3!$D$3:$D$99980,Produccion_UO!$K$1494,Resultados_Dic3!$E$3:$E$99980,Produccion_UO!$J1273,Resultados_Dic3!$A$3:$A$99980,Produccion_UO!$H1273)*$J$1223</f>
        <v>0</v>
      </c>
      <c r="AL1273" s="21">
        <f>+SUMIFS(Resultados_Dic3!AG$3:AG$99980,Resultados_Dic3!$F$3:$F$99980,Produccion_UO!$K1273,Resultados_Dic3!$D$3:$D$99980,Produccion_UO!$K$1494,Resultados_Dic3!$E$3:$E$99980,Produccion_UO!$J1273,Resultados_Dic3!$A$3:$A$99980,Produccion_UO!$H1273)*$J$1223</f>
        <v>0</v>
      </c>
      <c r="AM1273" s="21">
        <f>+SUMIFS(Resultados_Dic3!AH$3:AH$99980,Resultados_Dic3!$F$3:$F$99980,Produccion_UO!$K1273,Resultados_Dic3!$D$3:$D$99980,Produccion_UO!$K$1494,Resultados_Dic3!$E$3:$E$99980,Produccion_UO!$J1273,Resultados_Dic3!$A$3:$A$99980,Produccion_UO!$H1273)*$J$1223</f>
        <v>0</v>
      </c>
      <c r="AN1273" s="21">
        <f>+SUMIFS(Resultados_Dic3!AI$3:AI$99980,Resultados_Dic3!$F$3:$F$99980,Produccion_UO!$K1273,Resultados_Dic3!$D$3:$D$99980,Produccion_UO!$K$1494,Resultados_Dic3!$E$3:$E$99980,Produccion_UO!$J1273,Resultados_Dic3!$A$3:$A$99980,Produccion_UO!$H1273)*$J$1223</f>
        <v>0</v>
      </c>
      <c r="AO1273" s="21">
        <f>+SUMIFS(Resultados_Dic3!AJ$3:AJ$99980,Resultados_Dic3!$F$3:$F$99980,Produccion_UO!$K1273,Resultados_Dic3!$D$3:$D$99980,Produccion_UO!$K$1494,Resultados_Dic3!$E$3:$E$99980,Produccion_UO!$J1273,Resultados_Dic3!$A$3:$A$99980,Produccion_UO!$H1273)*$J$1223</f>
        <v>0</v>
      </c>
      <c r="AP1273" s="21">
        <f>+SUMIFS(Resultados_Dic3!AK$3:AK$99980,Resultados_Dic3!$F$3:$F$99980,Produccion_UO!$K1273,Resultados_Dic3!$D$3:$D$99980,Produccion_UO!$K$1494,Resultados_Dic3!$E$3:$E$99980,Produccion_UO!$J1273,Resultados_Dic3!$A$3:$A$99980,Produccion_UO!$H1273)*$J$1223</f>
        <v>0</v>
      </c>
      <c r="AQ1273" s="21">
        <f>+SUMIFS(Resultados_Dic3!AL$3:AL$99980,Resultados_Dic3!$F$3:$F$99980,Produccion_UO!$K1273,Resultados_Dic3!$D$3:$D$99980,Produccion_UO!$K$1494,Resultados_Dic3!$E$3:$E$99980,Produccion_UO!$J1273,Resultados_Dic3!$A$3:$A$99980,Produccion_UO!$H1273)*$J$1223</f>
        <v>0</v>
      </c>
      <c r="AR1273" s="21">
        <f>+SUMIFS(Resultados_Dic3!AM$3:AM$99980,Resultados_Dic3!$F$3:$F$99980,Produccion_UO!$K1273,Resultados_Dic3!$D$3:$D$99980,Produccion_UO!$K$1494,Resultados_Dic3!$E$3:$E$99980,Produccion_UO!$J1273,Resultados_Dic3!$A$3:$A$99980,Produccion_UO!$H1273)*$J$1223</f>
        <v>0</v>
      </c>
    </row>
    <row r="1274" spans="8:44" x14ac:dyDescent="0.25">
      <c r="H1274" s="17" t="str">
        <f t="shared" si="543"/>
        <v>DIC7</v>
      </c>
      <c r="I1274" s="24"/>
      <c r="J1274" s="24" t="s">
        <v>85</v>
      </c>
      <c r="K1274" s="315" t="s">
        <v>232</v>
      </c>
      <c r="L1274" s="341" t="s">
        <v>833</v>
      </c>
      <c r="M1274" s="21">
        <f>+SUMIFS(Resultados_Dic3!H$3:H$99980,Resultados_Dic3!$F$3:$F$99980,Produccion_UO!$K1274,Resultados_Dic3!$D$3:$D$99980,Produccion_UO!$K$1494,Resultados_Dic3!$E$3:$E$99980,Produccion_UO!$J1274,Resultados_Dic3!$A$3:$A$99980,Produccion_UO!$H1274)*$J$1223</f>
        <v>0</v>
      </c>
      <c r="N1274" s="21">
        <f>+SUMIFS(Resultados_Dic3!I$3:I$99980,Resultados_Dic3!$F$3:$F$99980,Produccion_UO!$K1274,Resultados_Dic3!$D$3:$D$99980,Produccion_UO!$K$1494,Resultados_Dic3!$E$3:$E$99980,Produccion_UO!$J1274,Resultados_Dic3!$A$3:$A$99980,Produccion_UO!$H1274)*$J$1223</f>
        <v>0</v>
      </c>
      <c r="O1274" s="21">
        <f>+SUMIFS(Resultados_Dic3!J$3:J$99980,Resultados_Dic3!$F$3:$F$99980,Produccion_UO!$K1274,Resultados_Dic3!$D$3:$D$99980,Produccion_UO!$K$1494,Resultados_Dic3!$E$3:$E$99980,Produccion_UO!$J1274,Resultados_Dic3!$A$3:$A$99980,Produccion_UO!$H1274)*$J$1223</f>
        <v>0</v>
      </c>
      <c r="P1274" s="21">
        <f>+SUMIFS(Resultados_Dic3!K$3:K$99980,Resultados_Dic3!$F$3:$F$99980,Produccion_UO!$K1274,Resultados_Dic3!$D$3:$D$99980,Produccion_UO!$K$1494,Resultados_Dic3!$E$3:$E$99980,Produccion_UO!$J1274,Resultados_Dic3!$A$3:$A$99980,Produccion_UO!$H1274)*$J$1223</f>
        <v>0</v>
      </c>
      <c r="Q1274" s="21">
        <f>+SUMIFS(Resultados_Dic3!L$3:L$99980,Resultados_Dic3!$F$3:$F$99980,Produccion_UO!$K1274,Resultados_Dic3!$D$3:$D$99980,Produccion_UO!$K$1494,Resultados_Dic3!$E$3:$E$99980,Produccion_UO!$J1274,Resultados_Dic3!$A$3:$A$99980,Produccion_UO!$H1274)*$J$1223</f>
        <v>0</v>
      </c>
      <c r="R1274" s="21">
        <f>+SUMIFS(Resultados_Dic3!M$3:M$99980,Resultados_Dic3!$F$3:$F$99980,Produccion_UO!$K1274,Resultados_Dic3!$D$3:$D$99980,Produccion_UO!$K$1494,Resultados_Dic3!$E$3:$E$99980,Produccion_UO!$J1274,Resultados_Dic3!$A$3:$A$99980,Produccion_UO!$H1274)*$J$1223</f>
        <v>0</v>
      </c>
      <c r="S1274" s="21">
        <f>+SUMIFS(Resultados_Dic3!N$3:N$99980,Resultados_Dic3!$F$3:$F$99980,Produccion_UO!$K1274,Resultados_Dic3!$D$3:$D$99980,Produccion_UO!$K$1494,Resultados_Dic3!$E$3:$E$99980,Produccion_UO!$J1274,Resultados_Dic3!$A$3:$A$99980,Produccion_UO!$H1274)*$J$1223</f>
        <v>0</v>
      </c>
      <c r="T1274" s="21">
        <f>+SUMIFS(Resultados_Dic3!O$3:O$99980,Resultados_Dic3!$F$3:$F$99980,Produccion_UO!$K1274,Resultados_Dic3!$D$3:$D$99980,Produccion_UO!$K$1494,Resultados_Dic3!$E$3:$E$99980,Produccion_UO!$J1274,Resultados_Dic3!$A$3:$A$99980,Produccion_UO!$H1274)*$J$1223</f>
        <v>0</v>
      </c>
      <c r="U1274" s="21">
        <f>+SUMIFS(Resultados_Dic3!P$3:P$99980,Resultados_Dic3!$F$3:$F$99980,Produccion_UO!$K1274,Resultados_Dic3!$D$3:$D$99980,Produccion_UO!$K$1494,Resultados_Dic3!$E$3:$E$99980,Produccion_UO!$J1274,Resultados_Dic3!$A$3:$A$99980,Produccion_UO!$H1274)*$J$1223</f>
        <v>0</v>
      </c>
      <c r="V1274" s="21">
        <f>+SUMIFS(Resultados_Dic3!Q$3:Q$99980,Resultados_Dic3!$F$3:$F$99980,Produccion_UO!$K1274,Resultados_Dic3!$D$3:$D$99980,Produccion_UO!$K$1494,Resultados_Dic3!$E$3:$E$99980,Produccion_UO!$J1274,Resultados_Dic3!$A$3:$A$99980,Produccion_UO!$H1274)*$J$1223</f>
        <v>0</v>
      </c>
      <c r="W1274" s="21">
        <f>+SUMIFS(Resultados_Dic3!R$3:R$99980,Resultados_Dic3!$F$3:$F$99980,Produccion_UO!$K1274,Resultados_Dic3!$D$3:$D$99980,Produccion_UO!$K$1494,Resultados_Dic3!$E$3:$E$99980,Produccion_UO!$J1274,Resultados_Dic3!$A$3:$A$99980,Produccion_UO!$H1274)*$J$1223</f>
        <v>0</v>
      </c>
      <c r="X1274" s="21">
        <f>+SUMIFS(Resultados_Dic3!S$3:S$99980,Resultados_Dic3!$F$3:$F$99980,Produccion_UO!$K1274,Resultados_Dic3!$D$3:$D$99980,Produccion_UO!$K$1494,Resultados_Dic3!$E$3:$E$99980,Produccion_UO!$J1274,Resultados_Dic3!$A$3:$A$99980,Produccion_UO!$H1274)*$J$1223</f>
        <v>0</v>
      </c>
      <c r="Y1274" s="21">
        <f>+SUMIFS(Resultados_Dic3!T$3:T$99980,Resultados_Dic3!$F$3:$F$99980,Produccion_UO!$K1274,Resultados_Dic3!$D$3:$D$99980,Produccion_UO!$K$1494,Resultados_Dic3!$E$3:$E$99980,Produccion_UO!$J1274,Resultados_Dic3!$A$3:$A$99980,Produccion_UO!$H1274)*$J$1223</f>
        <v>0</v>
      </c>
      <c r="Z1274" s="21">
        <f>+SUMIFS(Resultados_Dic3!U$3:U$99980,Resultados_Dic3!$F$3:$F$99980,Produccion_UO!$K1274,Resultados_Dic3!$D$3:$D$99980,Produccion_UO!$K$1494,Resultados_Dic3!$E$3:$E$99980,Produccion_UO!$J1274,Resultados_Dic3!$A$3:$A$99980,Produccion_UO!$H1274)*$J$1223</f>
        <v>0</v>
      </c>
      <c r="AA1274" s="21">
        <f>+SUMIFS(Resultados_Dic3!V$3:V$99980,Resultados_Dic3!$F$3:$F$99980,Produccion_UO!$K1274,Resultados_Dic3!$D$3:$D$99980,Produccion_UO!$K$1494,Resultados_Dic3!$E$3:$E$99980,Produccion_UO!$J1274,Resultados_Dic3!$A$3:$A$99980,Produccion_UO!$H1274)*$J$1223</f>
        <v>0</v>
      </c>
      <c r="AB1274" s="21">
        <f>+SUMIFS(Resultados_Dic3!W$3:W$99980,Resultados_Dic3!$F$3:$F$99980,Produccion_UO!$K1274,Resultados_Dic3!$D$3:$D$99980,Produccion_UO!$K$1494,Resultados_Dic3!$E$3:$E$99980,Produccion_UO!$J1274,Resultados_Dic3!$A$3:$A$99980,Produccion_UO!$H1274)*$J$1223</f>
        <v>0</v>
      </c>
      <c r="AC1274" s="21">
        <f>+SUMIFS(Resultados_Dic3!X$3:X$99980,Resultados_Dic3!$F$3:$F$99980,Produccion_UO!$K1274,Resultados_Dic3!$D$3:$D$99980,Produccion_UO!$K$1494,Resultados_Dic3!$E$3:$E$99980,Produccion_UO!$J1274,Resultados_Dic3!$A$3:$A$99980,Produccion_UO!$H1274)*$J$1223</f>
        <v>0</v>
      </c>
      <c r="AD1274" s="21">
        <f>+SUMIFS(Resultados_Dic3!Y$3:Y$99980,Resultados_Dic3!$F$3:$F$99980,Produccion_UO!$K1274,Resultados_Dic3!$D$3:$D$99980,Produccion_UO!$K$1494,Resultados_Dic3!$E$3:$E$99980,Produccion_UO!$J1274,Resultados_Dic3!$A$3:$A$99980,Produccion_UO!$H1274)*$J$1223</f>
        <v>0</v>
      </c>
      <c r="AE1274" s="21">
        <f>+SUMIFS(Resultados_Dic3!Z$3:Z$99980,Resultados_Dic3!$F$3:$F$99980,Produccion_UO!$K1274,Resultados_Dic3!$D$3:$D$99980,Produccion_UO!$K$1494,Resultados_Dic3!$E$3:$E$99980,Produccion_UO!$J1274,Resultados_Dic3!$A$3:$A$99980,Produccion_UO!$H1274)*$J$1223</f>
        <v>0</v>
      </c>
      <c r="AF1274" s="21">
        <f>+SUMIFS(Resultados_Dic3!AA$3:AA$99980,Resultados_Dic3!$F$3:$F$99980,Produccion_UO!$K1274,Resultados_Dic3!$D$3:$D$99980,Produccion_UO!$K$1494,Resultados_Dic3!$E$3:$E$99980,Produccion_UO!$J1274,Resultados_Dic3!$A$3:$A$99980,Produccion_UO!$H1274)*$J$1223</f>
        <v>0</v>
      </c>
      <c r="AG1274" s="21">
        <f>+SUMIFS(Resultados_Dic3!AB$3:AB$99980,Resultados_Dic3!$F$3:$F$99980,Produccion_UO!$K1274,Resultados_Dic3!$D$3:$D$99980,Produccion_UO!$K$1494,Resultados_Dic3!$E$3:$E$99980,Produccion_UO!$J1274,Resultados_Dic3!$A$3:$A$99980,Produccion_UO!$H1274)*$J$1223</f>
        <v>0</v>
      </c>
      <c r="AH1274" s="21">
        <f>+SUMIFS(Resultados_Dic3!AC$3:AC$99980,Resultados_Dic3!$F$3:$F$99980,Produccion_UO!$K1274,Resultados_Dic3!$D$3:$D$99980,Produccion_UO!$K$1494,Resultados_Dic3!$E$3:$E$99980,Produccion_UO!$J1274,Resultados_Dic3!$A$3:$A$99980,Produccion_UO!$H1274)*$J$1223</f>
        <v>0</v>
      </c>
      <c r="AI1274" s="21">
        <f>+SUMIFS(Resultados_Dic3!AD$3:AD$99980,Resultados_Dic3!$F$3:$F$99980,Produccion_UO!$K1274,Resultados_Dic3!$D$3:$D$99980,Produccion_UO!$K$1494,Resultados_Dic3!$E$3:$E$99980,Produccion_UO!$J1274,Resultados_Dic3!$A$3:$A$99980,Produccion_UO!$H1274)*$J$1223</f>
        <v>0</v>
      </c>
      <c r="AJ1274" s="21">
        <f>+SUMIFS(Resultados_Dic3!AE$3:AE$99980,Resultados_Dic3!$F$3:$F$99980,Produccion_UO!$K1274,Resultados_Dic3!$D$3:$D$99980,Produccion_UO!$K$1494,Resultados_Dic3!$E$3:$E$99980,Produccion_UO!$J1274,Resultados_Dic3!$A$3:$A$99980,Produccion_UO!$H1274)*$J$1223</f>
        <v>0</v>
      </c>
      <c r="AK1274" s="21">
        <f>+SUMIFS(Resultados_Dic3!AF$3:AF$99980,Resultados_Dic3!$F$3:$F$99980,Produccion_UO!$K1274,Resultados_Dic3!$D$3:$D$99980,Produccion_UO!$K$1494,Resultados_Dic3!$E$3:$E$99980,Produccion_UO!$J1274,Resultados_Dic3!$A$3:$A$99980,Produccion_UO!$H1274)*$J$1223</f>
        <v>0</v>
      </c>
      <c r="AL1274" s="21">
        <f>+SUMIFS(Resultados_Dic3!AG$3:AG$99980,Resultados_Dic3!$F$3:$F$99980,Produccion_UO!$K1274,Resultados_Dic3!$D$3:$D$99980,Produccion_UO!$K$1494,Resultados_Dic3!$E$3:$E$99980,Produccion_UO!$J1274,Resultados_Dic3!$A$3:$A$99980,Produccion_UO!$H1274)*$J$1223</f>
        <v>0</v>
      </c>
      <c r="AM1274" s="21">
        <f>+SUMIFS(Resultados_Dic3!AH$3:AH$99980,Resultados_Dic3!$F$3:$F$99980,Produccion_UO!$K1274,Resultados_Dic3!$D$3:$D$99980,Produccion_UO!$K$1494,Resultados_Dic3!$E$3:$E$99980,Produccion_UO!$J1274,Resultados_Dic3!$A$3:$A$99980,Produccion_UO!$H1274)*$J$1223</f>
        <v>0</v>
      </c>
      <c r="AN1274" s="21">
        <f>+SUMIFS(Resultados_Dic3!AI$3:AI$99980,Resultados_Dic3!$F$3:$F$99980,Produccion_UO!$K1274,Resultados_Dic3!$D$3:$D$99980,Produccion_UO!$K$1494,Resultados_Dic3!$E$3:$E$99980,Produccion_UO!$J1274,Resultados_Dic3!$A$3:$A$99980,Produccion_UO!$H1274)*$J$1223</f>
        <v>0</v>
      </c>
      <c r="AO1274" s="21">
        <f>+SUMIFS(Resultados_Dic3!AJ$3:AJ$99980,Resultados_Dic3!$F$3:$F$99980,Produccion_UO!$K1274,Resultados_Dic3!$D$3:$D$99980,Produccion_UO!$K$1494,Resultados_Dic3!$E$3:$E$99980,Produccion_UO!$J1274,Resultados_Dic3!$A$3:$A$99980,Produccion_UO!$H1274)*$J$1223</f>
        <v>0</v>
      </c>
      <c r="AP1274" s="21">
        <f>+SUMIFS(Resultados_Dic3!AK$3:AK$99980,Resultados_Dic3!$F$3:$F$99980,Produccion_UO!$K1274,Resultados_Dic3!$D$3:$D$99980,Produccion_UO!$K$1494,Resultados_Dic3!$E$3:$E$99980,Produccion_UO!$J1274,Resultados_Dic3!$A$3:$A$99980,Produccion_UO!$H1274)*$J$1223</f>
        <v>0</v>
      </c>
      <c r="AQ1274" s="21">
        <f>+SUMIFS(Resultados_Dic3!AL$3:AL$99980,Resultados_Dic3!$F$3:$F$99980,Produccion_UO!$K1274,Resultados_Dic3!$D$3:$D$99980,Produccion_UO!$K$1494,Resultados_Dic3!$E$3:$E$99980,Produccion_UO!$J1274,Resultados_Dic3!$A$3:$A$99980,Produccion_UO!$H1274)*$J$1223</f>
        <v>0</v>
      </c>
      <c r="AR1274" s="21">
        <f>+SUMIFS(Resultados_Dic3!AM$3:AM$99980,Resultados_Dic3!$F$3:$F$99980,Produccion_UO!$K1274,Resultados_Dic3!$D$3:$D$99980,Produccion_UO!$K$1494,Resultados_Dic3!$E$3:$E$99980,Produccion_UO!$J1274,Resultados_Dic3!$A$3:$A$99980,Produccion_UO!$H1274)*$J$1223</f>
        <v>0</v>
      </c>
    </row>
    <row r="1275" spans="8:44" x14ac:dyDescent="0.25">
      <c r="H1275" s="351"/>
      <c r="I1275" s="351"/>
      <c r="J1275" s="62"/>
      <c r="K1275" s="62"/>
      <c r="L1275" s="302" t="s">
        <v>872</v>
      </c>
      <c r="M1275" s="344">
        <f>+M1272+M1268</f>
        <v>2.1152186100508796</v>
      </c>
      <c r="N1275" s="344">
        <f t="shared" ref="N1275:AR1275" si="638">+N1272+N1268</f>
        <v>2.1008652296160197</v>
      </c>
      <c r="O1275" s="344">
        <f t="shared" si="638"/>
        <v>1.954633773790017</v>
      </c>
      <c r="P1275" s="344">
        <f t="shared" si="638"/>
        <v>1.8810898152820599</v>
      </c>
      <c r="Q1275" s="344">
        <f t="shared" si="638"/>
        <v>1.68414873748883</v>
      </c>
      <c r="R1275" s="344">
        <f t="shared" si="638"/>
        <v>1.4163809858923111</v>
      </c>
      <c r="S1275" s="344">
        <f t="shared" si="638"/>
        <v>1.3181722729738579</v>
      </c>
      <c r="T1275" s="344">
        <f t="shared" si="638"/>
        <v>1.2402936578701009</v>
      </c>
      <c r="U1275" s="344">
        <f t="shared" si="638"/>
        <v>0.88607289233481701</v>
      </c>
      <c r="V1275" s="344">
        <f t="shared" si="638"/>
        <v>0.80744000006234806</v>
      </c>
      <c r="W1275" s="344">
        <f t="shared" si="638"/>
        <v>0.51061272689941661</v>
      </c>
      <c r="X1275" s="344">
        <f t="shared" si="638"/>
        <v>0.50497691741024897</v>
      </c>
      <c r="Y1275" s="344">
        <f t="shared" si="638"/>
        <v>0.50497691741024897</v>
      </c>
      <c r="Z1275" s="344">
        <f t="shared" si="638"/>
        <v>0.35382537783874568</v>
      </c>
      <c r="AA1275" s="344">
        <f t="shared" si="638"/>
        <v>0</v>
      </c>
      <c r="AB1275" s="344">
        <f t="shared" si="638"/>
        <v>0</v>
      </c>
      <c r="AC1275" s="344">
        <f t="shared" si="638"/>
        <v>0</v>
      </c>
      <c r="AD1275" s="344">
        <f t="shared" si="638"/>
        <v>0</v>
      </c>
      <c r="AE1275" s="344">
        <f t="shared" si="638"/>
        <v>0</v>
      </c>
      <c r="AF1275" s="344">
        <f t="shared" si="638"/>
        <v>0</v>
      </c>
      <c r="AG1275" s="344">
        <f t="shared" si="638"/>
        <v>0</v>
      </c>
      <c r="AH1275" s="344">
        <f t="shared" si="638"/>
        <v>0</v>
      </c>
      <c r="AI1275" s="344">
        <f t="shared" si="638"/>
        <v>0</v>
      </c>
      <c r="AJ1275" s="344">
        <f t="shared" si="638"/>
        <v>0</v>
      </c>
      <c r="AK1275" s="344">
        <f t="shared" si="638"/>
        <v>0</v>
      </c>
      <c r="AL1275" s="344">
        <f t="shared" si="638"/>
        <v>0</v>
      </c>
      <c r="AM1275" s="344">
        <f t="shared" si="638"/>
        <v>0</v>
      </c>
      <c r="AN1275" s="344">
        <f t="shared" si="638"/>
        <v>0</v>
      </c>
      <c r="AO1275" s="344">
        <f t="shared" si="638"/>
        <v>0</v>
      </c>
      <c r="AP1275" s="344">
        <f t="shared" si="638"/>
        <v>0</v>
      </c>
      <c r="AQ1275" s="344">
        <f t="shared" si="638"/>
        <v>0</v>
      </c>
      <c r="AR1275" s="344">
        <f t="shared" si="638"/>
        <v>0</v>
      </c>
    </row>
    <row r="1276" spans="8:44" x14ac:dyDescent="0.25">
      <c r="M1276" s="21"/>
    </row>
    <row r="1277" spans="8:44" x14ac:dyDescent="0.25">
      <c r="M1277" s="283"/>
      <c r="N1277" s="283"/>
      <c r="O1277" s="283"/>
      <c r="P1277" s="283"/>
      <c r="Q1277" s="283"/>
      <c r="R1277" s="283"/>
      <c r="S1277" s="283"/>
      <c r="T1277" s="283"/>
      <c r="U1277" s="283"/>
      <c r="V1277" s="283"/>
      <c r="W1277" s="283"/>
      <c r="X1277" s="283"/>
      <c r="Y1277" s="283"/>
      <c r="Z1277" s="283"/>
      <c r="AA1277" s="283"/>
      <c r="AB1277" s="283"/>
      <c r="AC1277" s="283"/>
      <c r="AD1277" s="283"/>
      <c r="AE1277" s="283"/>
      <c r="AF1277" s="283"/>
      <c r="AG1277" s="283"/>
      <c r="AH1277" s="283"/>
      <c r="AI1277" s="283"/>
      <c r="AJ1277" s="283"/>
      <c r="AK1277" s="283"/>
      <c r="AL1277" s="283"/>
      <c r="AM1277" s="283"/>
      <c r="AN1277" s="283"/>
      <c r="AO1277" s="283"/>
      <c r="AP1277" s="283"/>
      <c r="AQ1277" s="283"/>
      <c r="AR1277" s="283"/>
    </row>
    <row r="1278" spans="8:44" x14ac:dyDescent="0.25">
      <c r="M1278" s="283"/>
      <c r="N1278" s="283"/>
      <c r="O1278" s="283"/>
      <c r="P1278" s="283"/>
      <c r="Q1278" s="283"/>
      <c r="R1278" s="283"/>
      <c r="S1278" s="283"/>
      <c r="T1278" s="283"/>
      <c r="U1278" s="283"/>
      <c r="V1278" s="283"/>
      <c r="W1278" s="283"/>
      <c r="X1278" s="283"/>
      <c r="Y1278" s="283"/>
      <c r="Z1278" s="283"/>
      <c r="AA1278" s="283"/>
      <c r="AB1278" s="283"/>
      <c r="AC1278" s="283"/>
      <c r="AD1278" s="283"/>
      <c r="AE1278" s="283"/>
      <c r="AF1278" s="283"/>
      <c r="AG1278" s="283"/>
      <c r="AH1278" s="283"/>
      <c r="AI1278" s="283"/>
      <c r="AJ1278" s="283"/>
      <c r="AK1278" s="283"/>
      <c r="AL1278" s="283"/>
      <c r="AM1278" s="283"/>
      <c r="AN1278" s="283"/>
      <c r="AO1278" s="283"/>
      <c r="AP1278" s="283"/>
      <c r="AQ1278" s="283"/>
      <c r="AR1278" s="283"/>
    </row>
    <row r="1279" spans="8:44" x14ac:dyDescent="0.25">
      <c r="M1279" s="78"/>
    </row>
    <row r="1280" spans="8:44" x14ac:dyDescent="0.25">
      <c r="J1280">
        <v>1</v>
      </c>
      <c r="K1280" s="360" t="s">
        <v>389</v>
      </c>
      <c r="L1280" s="360" t="s">
        <v>377</v>
      </c>
    </row>
    <row r="1281" spans="6:44" x14ac:dyDescent="0.25">
      <c r="I1281" s="266"/>
    </row>
    <row r="1282" spans="6:44" s="15" customFormat="1" x14ac:dyDescent="0.25">
      <c r="F1282" s="96"/>
      <c r="H1282" s="12"/>
      <c r="I1282" s="346" t="s">
        <v>752</v>
      </c>
      <c r="J1282" s="115">
        <f>+IF(OR(K1282="OIL",K1282="OIL-eq"),$H$5,IF(K1282="GAS",$H$4,IF(K1282="GSL",$H$8,IF(K1282="DSL",$H$9,IF(K1282="KER",$H$10,IF(K1282="LPG",$H$11,IF(K1282="HFO",$H$12,IF(K1282="AVG",$H$13,IF(K1282="RFG",$H$14,IF(K1282="ELC",$H$15,$H$16))))))))))</f>
        <v>1</v>
      </c>
      <c r="K1282" s="347" t="s">
        <v>836</v>
      </c>
      <c r="L1282" s="314" t="s">
        <v>322</v>
      </c>
      <c r="M1282" s="361">
        <v>2019</v>
      </c>
      <c r="N1282" s="361">
        <v>2020</v>
      </c>
      <c r="O1282" s="361">
        <v>2021</v>
      </c>
      <c r="P1282" s="361">
        <v>2022</v>
      </c>
      <c r="Q1282" s="361">
        <v>2023</v>
      </c>
      <c r="R1282" s="361">
        <v>2024</v>
      </c>
      <c r="S1282" s="361">
        <v>2025</v>
      </c>
      <c r="T1282" s="361">
        <v>2026</v>
      </c>
      <c r="U1282" s="361">
        <v>2027</v>
      </c>
      <c r="V1282" s="361">
        <v>2028</v>
      </c>
      <c r="W1282" s="361">
        <v>2029</v>
      </c>
      <c r="X1282" s="361">
        <v>2030</v>
      </c>
      <c r="Y1282" s="361">
        <v>2031</v>
      </c>
      <c r="Z1282" s="361">
        <v>2032</v>
      </c>
      <c r="AA1282" s="361">
        <v>2033</v>
      </c>
      <c r="AB1282" s="361">
        <v>2034</v>
      </c>
      <c r="AC1282" s="361">
        <v>2035</v>
      </c>
      <c r="AD1282" s="361">
        <v>2036</v>
      </c>
      <c r="AE1282" s="361">
        <v>2037</v>
      </c>
      <c r="AF1282" s="361">
        <v>2038</v>
      </c>
      <c r="AG1282" s="361">
        <v>2039</v>
      </c>
      <c r="AH1282" s="361">
        <v>2040</v>
      </c>
      <c r="AI1282" s="361">
        <v>2041</v>
      </c>
      <c r="AJ1282" s="361">
        <v>2042</v>
      </c>
      <c r="AK1282" s="361">
        <v>2043</v>
      </c>
      <c r="AL1282" s="361">
        <v>2044</v>
      </c>
      <c r="AM1282" s="361">
        <v>2045</v>
      </c>
      <c r="AN1282" s="361">
        <v>2046</v>
      </c>
      <c r="AO1282" s="361">
        <v>2047</v>
      </c>
      <c r="AP1282" s="361">
        <v>2048</v>
      </c>
      <c r="AQ1282" s="361">
        <v>2049</v>
      </c>
      <c r="AR1282" s="361">
        <v>2050</v>
      </c>
    </row>
    <row r="1283" spans="6:44" x14ac:dyDescent="0.25">
      <c r="H1283" s="17" t="str">
        <f t="shared" ref="H1283:H1305" si="639">+$B$1</f>
        <v>DIC7</v>
      </c>
      <c r="I1283" s="24"/>
      <c r="J1283" s="24" t="s">
        <v>73</v>
      </c>
      <c r="K1283" s="359" t="s">
        <v>171</v>
      </c>
      <c r="L1283" s="230" t="s">
        <v>829</v>
      </c>
      <c r="M1283" s="21">
        <f>+SUMIFS(Resultados_Dic3!H$3:H$99980,Resultados_Dic3!$F$3:$F$99980,Produccion_UO!$K1283,Resultados_Dic3!$D$3:$D$99980,Produccion_UO!$L$1221,Resultados_Dic3!$E$3:$E$99980,Produccion_UO!$J1283,Resultados_Dic3!$A$3:$A$99980,Produccion_UO!$H1283)*$J$1223</f>
        <v>3.4119006033705301</v>
      </c>
      <c r="N1283" s="21">
        <f>+SUMIFS(Resultados_Dic3!I$3:I$99980,Resultados_Dic3!$F$3:$F$99980,Produccion_UO!$K1283,Resultados_Dic3!$D$3:$D$99980,Produccion_UO!$L$1221,Resultados_Dic3!$E$3:$E$99980,Produccion_UO!$J1283,Resultados_Dic3!$A$3:$A$99980,Produccion_UO!$H1283)*$J$1223</f>
        <v>3.7538184389586799</v>
      </c>
      <c r="O1283" s="21">
        <f>+SUMIFS(Resultados_Dic3!J$3:J$99980,Resultados_Dic3!$F$3:$F$99980,Produccion_UO!$K1283,Resultados_Dic3!$D$3:$D$99980,Produccion_UO!$L$1221,Resultados_Dic3!$E$3:$E$99980,Produccion_UO!$J1283,Resultados_Dic3!$A$3:$A$99980,Produccion_UO!$H1283)*$J$1223</f>
        <v>3.3600191461349</v>
      </c>
      <c r="P1283" s="21">
        <f>+SUMIFS(Resultados_Dic3!K$3:K$99980,Resultados_Dic3!$F$3:$F$99980,Produccion_UO!$K1283,Resultados_Dic3!$D$3:$D$99980,Produccion_UO!$L$1221,Resultados_Dic3!$E$3:$E$99980,Produccion_UO!$J1283,Resultados_Dic3!$A$3:$A$99980,Produccion_UO!$H1283)*$J$1223</f>
        <v>3.3398460785617701</v>
      </c>
      <c r="Q1283" s="21">
        <f>+SUMIFS(Resultados_Dic3!L$3:L$99980,Resultados_Dic3!$F$3:$F$99980,Produccion_UO!$K1283,Resultados_Dic3!$D$3:$D$99980,Produccion_UO!$L$1221,Resultados_Dic3!$E$3:$E$99980,Produccion_UO!$J1283,Resultados_Dic3!$A$3:$A$99980,Produccion_UO!$H1283)*$J$1223</f>
        <v>2.70005496199735</v>
      </c>
      <c r="R1283" s="21">
        <f>+SUMIFS(Resultados_Dic3!M$3:M$99980,Resultados_Dic3!$F$3:$F$99980,Produccion_UO!$K1283,Resultados_Dic3!$D$3:$D$99980,Produccion_UO!$L$1221,Resultados_Dic3!$E$3:$E$99980,Produccion_UO!$J1283,Resultados_Dic3!$A$3:$A$99980,Produccion_UO!$H1283)*$J$1223</f>
        <v>1.8419897370201599</v>
      </c>
      <c r="S1283" s="21">
        <f>+SUMIFS(Resultados_Dic3!N$3:N$99980,Resultados_Dic3!$F$3:$F$99980,Produccion_UO!$K1283,Resultados_Dic3!$D$3:$D$99980,Produccion_UO!$L$1221,Resultados_Dic3!$E$3:$E$99980,Produccion_UO!$J1283,Resultados_Dic3!$A$3:$A$99980,Produccion_UO!$H1283)*$J$1223</f>
        <v>1.8419897370201599</v>
      </c>
      <c r="T1283" s="21">
        <f>+SUMIFS(Resultados_Dic3!O$3:O$99980,Resultados_Dic3!$F$3:$F$99980,Produccion_UO!$K1283,Resultados_Dic3!$D$3:$D$99980,Produccion_UO!$L$1221,Resultados_Dic3!$E$3:$E$99980,Produccion_UO!$J1283,Resultados_Dic3!$A$3:$A$99980,Produccion_UO!$H1283)*$J$1223</f>
        <v>1.8419897370201599</v>
      </c>
      <c r="U1283" s="21">
        <f>+SUMIFS(Resultados_Dic3!P$3:P$99980,Resultados_Dic3!$F$3:$F$99980,Produccion_UO!$K1283,Resultados_Dic3!$D$3:$D$99980,Produccion_UO!$L$1221,Resultados_Dic3!$E$3:$E$99980,Produccion_UO!$J1283,Resultados_Dic3!$A$3:$A$99980,Produccion_UO!$H1283)*$J$1223</f>
        <v>0.20956977389097201</v>
      </c>
      <c r="V1283" s="21">
        <f>+SUMIFS(Resultados_Dic3!Q$3:Q$99980,Resultados_Dic3!$F$3:$F$99980,Produccion_UO!$K1283,Resultados_Dic3!$D$3:$D$99980,Produccion_UO!$L$1221,Resultados_Dic3!$E$3:$E$99980,Produccion_UO!$J1283,Resultados_Dic3!$A$3:$A$99980,Produccion_UO!$H1283)*$J$1223</f>
        <v>0.196784992134207</v>
      </c>
      <c r="W1283" s="21">
        <f>+SUMIFS(Resultados_Dic3!R$3:R$99980,Resultados_Dic3!$F$3:$F$99980,Produccion_UO!$K1283,Resultados_Dic3!$D$3:$D$99980,Produccion_UO!$L$1221,Resultados_Dic3!$E$3:$E$99980,Produccion_UO!$J1283,Resultados_Dic3!$A$3:$A$99980,Produccion_UO!$H1283)*$J$1223</f>
        <v>0.102433681075286</v>
      </c>
      <c r="X1283" s="21">
        <f>+SUMIFS(Resultados_Dic3!S$3:S$99980,Resultados_Dic3!$F$3:$F$99980,Produccion_UO!$K1283,Resultados_Dic3!$D$3:$D$99980,Produccion_UO!$L$1221,Resultados_Dic3!$E$3:$E$99980,Produccion_UO!$J1283,Resultados_Dic3!$A$3:$A$99980,Produccion_UO!$H1283)*$J$1223</f>
        <v>0</v>
      </c>
      <c r="Y1283" s="21">
        <f>+SUMIFS(Resultados_Dic3!T$3:T$99980,Resultados_Dic3!$F$3:$F$99980,Produccion_UO!$K1283,Resultados_Dic3!$D$3:$D$99980,Produccion_UO!$L$1221,Resultados_Dic3!$E$3:$E$99980,Produccion_UO!$J1283,Resultados_Dic3!$A$3:$A$99980,Produccion_UO!$H1283)*$J$1223</f>
        <v>0</v>
      </c>
      <c r="Z1283" s="21">
        <f>+SUMIFS(Resultados_Dic3!U$3:U$99980,Resultados_Dic3!$F$3:$F$99980,Produccion_UO!$K1283,Resultados_Dic3!$D$3:$D$99980,Produccion_UO!$L$1221,Resultados_Dic3!$E$3:$E$99980,Produccion_UO!$J1283,Resultados_Dic3!$A$3:$A$99980,Produccion_UO!$H1283)*$J$1223</f>
        <v>0</v>
      </c>
      <c r="AA1283" s="21">
        <f>+SUMIFS(Resultados_Dic3!V$3:V$99980,Resultados_Dic3!$F$3:$F$99980,Produccion_UO!$K1283,Resultados_Dic3!$D$3:$D$99980,Produccion_UO!$L$1221,Resultados_Dic3!$E$3:$E$99980,Produccion_UO!$J1283,Resultados_Dic3!$A$3:$A$99980,Produccion_UO!$H1283)*$J$1223</f>
        <v>0</v>
      </c>
      <c r="AB1283" s="21">
        <f>+SUMIFS(Resultados_Dic3!W$3:W$99980,Resultados_Dic3!$F$3:$F$99980,Produccion_UO!$K1283,Resultados_Dic3!$D$3:$D$99980,Produccion_UO!$L$1221,Resultados_Dic3!$E$3:$E$99980,Produccion_UO!$J1283,Resultados_Dic3!$A$3:$A$99980,Produccion_UO!$H1283)*$J$1223</f>
        <v>0</v>
      </c>
      <c r="AC1283" s="21">
        <f>+SUMIFS(Resultados_Dic3!X$3:X$99980,Resultados_Dic3!$F$3:$F$99980,Produccion_UO!$K1283,Resultados_Dic3!$D$3:$D$99980,Produccion_UO!$L$1221,Resultados_Dic3!$E$3:$E$99980,Produccion_UO!$J1283,Resultados_Dic3!$A$3:$A$99980,Produccion_UO!$H1283)*$J$1223</f>
        <v>0</v>
      </c>
      <c r="AD1283" s="21">
        <f>+SUMIFS(Resultados_Dic3!Y$3:Y$99980,Resultados_Dic3!$F$3:$F$99980,Produccion_UO!$K1283,Resultados_Dic3!$D$3:$D$99980,Produccion_UO!$L$1221,Resultados_Dic3!$E$3:$E$99980,Produccion_UO!$J1283,Resultados_Dic3!$A$3:$A$99980,Produccion_UO!$H1283)*$J$1223</f>
        <v>0</v>
      </c>
      <c r="AE1283" s="21">
        <f>+SUMIFS(Resultados_Dic3!Z$3:Z$99980,Resultados_Dic3!$F$3:$F$99980,Produccion_UO!$K1283,Resultados_Dic3!$D$3:$D$99980,Produccion_UO!$L$1221,Resultados_Dic3!$E$3:$E$99980,Produccion_UO!$J1283,Resultados_Dic3!$A$3:$A$99980,Produccion_UO!$H1283)*$J$1223</f>
        <v>0</v>
      </c>
      <c r="AF1283" s="21">
        <f>+SUMIFS(Resultados_Dic3!AA$3:AA$99980,Resultados_Dic3!$F$3:$F$99980,Produccion_UO!$K1283,Resultados_Dic3!$D$3:$D$99980,Produccion_UO!$L$1221,Resultados_Dic3!$E$3:$E$99980,Produccion_UO!$J1283,Resultados_Dic3!$A$3:$A$99980,Produccion_UO!$H1283)*$J$1223</f>
        <v>0</v>
      </c>
      <c r="AG1283" s="21">
        <f>+SUMIFS(Resultados_Dic3!AB$3:AB$99980,Resultados_Dic3!$F$3:$F$99980,Produccion_UO!$K1283,Resultados_Dic3!$D$3:$D$99980,Produccion_UO!$L$1221,Resultados_Dic3!$E$3:$E$99980,Produccion_UO!$J1283,Resultados_Dic3!$A$3:$A$99980,Produccion_UO!$H1283)*$J$1223</f>
        <v>0</v>
      </c>
      <c r="AH1283" s="21">
        <f>+SUMIFS(Resultados_Dic3!AC$3:AC$99980,Resultados_Dic3!$F$3:$F$99980,Produccion_UO!$K1283,Resultados_Dic3!$D$3:$D$99980,Produccion_UO!$L$1221,Resultados_Dic3!$E$3:$E$99980,Produccion_UO!$J1283,Resultados_Dic3!$A$3:$A$99980,Produccion_UO!$H1283)*$J$1223</f>
        <v>0</v>
      </c>
      <c r="AI1283" s="21">
        <f>+SUMIFS(Resultados_Dic3!AD$3:AD$99980,Resultados_Dic3!$F$3:$F$99980,Produccion_UO!$K1283,Resultados_Dic3!$D$3:$D$99980,Produccion_UO!$L$1221,Resultados_Dic3!$E$3:$E$99980,Produccion_UO!$J1283,Resultados_Dic3!$A$3:$A$99980,Produccion_UO!$H1283)*$J$1223</f>
        <v>0</v>
      </c>
      <c r="AJ1283" s="21">
        <f>+SUMIFS(Resultados_Dic3!AE$3:AE$99980,Resultados_Dic3!$F$3:$F$99980,Produccion_UO!$K1283,Resultados_Dic3!$D$3:$D$99980,Produccion_UO!$L$1221,Resultados_Dic3!$E$3:$E$99980,Produccion_UO!$J1283,Resultados_Dic3!$A$3:$A$99980,Produccion_UO!$H1283)*$J$1223</f>
        <v>0</v>
      </c>
      <c r="AK1283" s="21">
        <f>+SUMIFS(Resultados_Dic3!AF$3:AF$99980,Resultados_Dic3!$F$3:$F$99980,Produccion_UO!$K1283,Resultados_Dic3!$D$3:$D$99980,Produccion_UO!$L$1221,Resultados_Dic3!$E$3:$E$99980,Produccion_UO!$J1283,Resultados_Dic3!$A$3:$A$99980,Produccion_UO!$H1283)*$J$1223</f>
        <v>0</v>
      </c>
      <c r="AL1283" s="21">
        <f>+SUMIFS(Resultados_Dic3!AG$3:AG$99980,Resultados_Dic3!$F$3:$F$99980,Produccion_UO!$K1283,Resultados_Dic3!$D$3:$D$99980,Produccion_UO!$L$1221,Resultados_Dic3!$E$3:$E$99980,Produccion_UO!$J1283,Resultados_Dic3!$A$3:$A$99980,Produccion_UO!$H1283)*$J$1223</f>
        <v>0</v>
      </c>
      <c r="AM1283" s="21">
        <f>+SUMIFS(Resultados_Dic3!AH$3:AH$99980,Resultados_Dic3!$F$3:$F$99980,Produccion_UO!$K1283,Resultados_Dic3!$D$3:$D$99980,Produccion_UO!$L$1221,Resultados_Dic3!$E$3:$E$99980,Produccion_UO!$J1283,Resultados_Dic3!$A$3:$A$99980,Produccion_UO!$H1283)*$J$1223</f>
        <v>0</v>
      </c>
      <c r="AN1283" s="21">
        <f>+SUMIFS(Resultados_Dic3!AI$3:AI$99980,Resultados_Dic3!$F$3:$F$99980,Produccion_UO!$K1283,Resultados_Dic3!$D$3:$D$99980,Produccion_UO!$L$1221,Resultados_Dic3!$E$3:$E$99980,Produccion_UO!$J1283,Resultados_Dic3!$A$3:$A$99980,Produccion_UO!$H1283)*$J$1223</f>
        <v>0</v>
      </c>
      <c r="AO1283" s="21">
        <f>+SUMIFS(Resultados_Dic3!AJ$3:AJ$99980,Resultados_Dic3!$F$3:$F$99980,Produccion_UO!$K1283,Resultados_Dic3!$D$3:$D$99980,Produccion_UO!$L$1221,Resultados_Dic3!$E$3:$E$99980,Produccion_UO!$J1283,Resultados_Dic3!$A$3:$A$99980,Produccion_UO!$H1283)*$J$1223</f>
        <v>0</v>
      </c>
      <c r="AP1283" s="21">
        <f>+SUMIFS(Resultados_Dic3!AK$3:AK$99980,Resultados_Dic3!$F$3:$F$99980,Produccion_UO!$K1283,Resultados_Dic3!$D$3:$D$99980,Produccion_UO!$L$1221,Resultados_Dic3!$E$3:$E$99980,Produccion_UO!$J1283,Resultados_Dic3!$A$3:$A$99980,Produccion_UO!$H1283)*$J$1223</f>
        <v>0</v>
      </c>
      <c r="AQ1283" s="21">
        <f>+SUMIFS(Resultados_Dic3!AL$3:AL$99980,Resultados_Dic3!$F$3:$F$99980,Produccion_UO!$K1283,Resultados_Dic3!$D$3:$D$99980,Produccion_UO!$L$1221,Resultados_Dic3!$E$3:$E$99980,Produccion_UO!$J1283,Resultados_Dic3!$A$3:$A$99980,Produccion_UO!$H1283)*$J$1223</f>
        <v>0</v>
      </c>
      <c r="AR1283" s="21">
        <f>+SUMIFS(Resultados_Dic3!AM$3:AM$99980,Resultados_Dic3!$F$3:$F$99980,Produccion_UO!$K1283,Resultados_Dic3!$D$3:$D$99980,Produccion_UO!$L$1221,Resultados_Dic3!$E$3:$E$99980,Produccion_UO!$J1283,Resultados_Dic3!$A$3:$A$99980,Produccion_UO!$H1283)*$J$1223</f>
        <v>0</v>
      </c>
    </row>
    <row r="1284" spans="6:44" x14ac:dyDescent="0.25">
      <c r="H1284" s="17" t="str">
        <f t="shared" si="639"/>
        <v>DIC7</v>
      </c>
      <c r="I1284" s="24"/>
      <c r="J1284" s="24"/>
      <c r="K1284" s="359"/>
      <c r="L1284" s="230" t="s">
        <v>857</v>
      </c>
      <c r="M1284" s="21">
        <f>+(M1285+M1287+M1286+M1288)</f>
        <v>0.59609200061551604</v>
      </c>
      <c r="N1284" s="21">
        <f t="shared" ref="N1284" si="640">+(N1285+N1287)</f>
        <v>0.44291853359506</v>
      </c>
      <c r="O1284" s="21">
        <f t="shared" ref="O1284" si="641">+(O1285+O1287)</f>
        <v>0.58588848932264403</v>
      </c>
      <c r="P1284" s="21">
        <f t="shared" ref="P1284" si="642">+(P1285+P1287)</f>
        <v>0.38581051812450701</v>
      </c>
      <c r="Q1284" s="21">
        <f t="shared" ref="Q1284" si="643">+(Q1285+Q1287)</f>
        <v>0.29755051702768898</v>
      </c>
      <c r="R1284" s="21">
        <f t="shared" ref="R1284" si="644">+(R1285+R1287)</f>
        <v>0.17917932409162399</v>
      </c>
      <c r="S1284" s="21">
        <f t="shared" ref="S1284" si="645">+(S1285+S1287)</f>
        <v>0.17917932409162399</v>
      </c>
      <c r="T1284" s="21">
        <f t="shared" ref="T1284" si="646">+(T1285+T1287)</f>
        <v>0.17917932409162399</v>
      </c>
      <c r="U1284" s="21">
        <f t="shared" ref="U1284" si="647">+(U1285+U1287)</f>
        <v>0</v>
      </c>
      <c r="V1284" s="21">
        <f t="shared" ref="V1284" si="648">+(V1285+V1287)</f>
        <v>0</v>
      </c>
      <c r="W1284" s="21">
        <f t="shared" ref="W1284" si="649">+(W1285+W1287)</f>
        <v>0</v>
      </c>
      <c r="X1284" s="21">
        <f t="shared" ref="X1284" si="650">+(X1285+X1287)</f>
        <v>0</v>
      </c>
      <c r="Y1284" s="21">
        <f t="shared" ref="Y1284" si="651">+(Y1285+Y1287)</f>
        <v>0</v>
      </c>
      <c r="Z1284" s="21">
        <f t="shared" ref="Z1284" si="652">+(Z1285+Z1287)</f>
        <v>0</v>
      </c>
      <c r="AA1284" s="21">
        <f t="shared" ref="AA1284" si="653">+(AA1285+AA1287)</f>
        <v>0</v>
      </c>
      <c r="AB1284" s="21">
        <f t="shared" ref="AB1284" si="654">+(AB1285+AB1287)</f>
        <v>0</v>
      </c>
      <c r="AC1284" s="21">
        <f t="shared" ref="AC1284" si="655">+(AC1285+AC1287)</f>
        <v>0</v>
      </c>
      <c r="AD1284" s="21">
        <f t="shared" ref="AD1284" si="656">+(AD1285+AD1287)</f>
        <v>0</v>
      </c>
      <c r="AE1284" s="21">
        <f t="shared" ref="AE1284" si="657">+(AE1285+AE1287)</f>
        <v>0</v>
      </c>
      <c r="AF1284" s="21">
        <f t="shared" ref="AF1284" si="658">+(AF1285+AF1287)</f>
        <v>0</v>
      </c>
      <c r="AG1284" s="21">
        <f t="shared" ref="AG1284" si="659">+(AG1285+AG1287)</f>
        <v>0</v>
      </c>
      <c r="AH1284" s="21">
        <f t="shared" ref="AH1284" si="660">+(AH1285+AH1287)</f>
        <v>0</v>
      </c>
      <c r="AI1284" s="21">
        <f t="shared" ref="AI1284" si="661">+(AI1285+AI1287)</f>
        <v>0</v>
      </c>
      <c r="AJ1284" s="21">
        <f t="shared" ref="AJ1284" si="662">+(AJ1285+AJ1287)</f>
        <v>0</v>
      </c>
      <c r="AK1284" s="21">
        <f t="shared" ref="AK1284" si="663">+(AK1285+AK1287)</f>
        <v>0</v>
      </c>
      <c r="AL1284" s="21">
        <f t="shared" ref="AL1284" si="664">+(AL1285+AL1287)</f>
        <v>0</v>
      </c>
      <c r="AM1284" s="21">
        <f t="shared" ref="AM1284" si="665">+(AM1285+AM1287)</f>
        <v>0</v>
      </c>
      <c r="AN1284" s="21">
        <f t="shared" ref="AN1284" si="666">+(AN1285+AN1287)</f>
        <v>0</v>
      </c>
      <c r="AO1284" s="21">
        <f t="shared" ref="AO1284" si="667">+(AO1285+AO1287)</f>
        <v>0</v>
      </c>
      <c r="AP1284" s="21">
        <f t="shared" ref="AP1284" si="668">+(AP1285+AP1287)</f>
        <v>0</v>
      </c>
      <c r="AQ1284" s="21">
        <f t="shared" ref="AQ1284" si="669">+(AQ1285+AQ1287)</f>
        <v>0</v>
      </c>
      <c r="AR1284" s="21">
        <f t="shared" ref="AR1284" si="670">+(AR1285+AR1287)</f>
        <v>0</v>
      </c>
    </row>
    <row r="1285" spans="6:44" x14ac:dyDescent="0.25">
      <c r="H1285" s="17" t="str">
        <f t="shared" si="639"/>
        <v>DIC7</v>
      </c>
      <c r="I1285" s="24"/>
      <c r="J1285" s="24" t="s">
        <v>79</v>
      </c>
      <c r="K1285" s="359" t="s">
        <v>225</v>
      </c>
      <c r="L1285" s="341" t="s">
        <v>858</v>
      </c>
      <c r="M1285" s="21">
        <f>+SUMIFS(Resultados_Dic3!H$3:H$99980,Resultados_Dic3!$F$3:$F$99980,Produccion_UO!$K1285,Resultados_Dic3!$D$3:$D$99980,Produccion_UO!$L$1221,Resultados_Dic3!$E$3:$E$99980,Produccion_UO!$J1285,Resultados_Dic3!$A$3:$A$99980,Produccion_UO!$H1285)*$J$1223</f>
        <v>0.39575053178521802</v>
      </c>
      <c r="N1285" s="21">
        <f>+SUMIFS(Resultados_Dic3!I$3:I$99980,Resultados_Dic3!$F$3:$F$99980,Produccion_UO!$K1285,Resultados_Dic3!$D$3:$D$99980,Produccion_UO!$L$1221,Resultados_Dic3!$E$3:$E$99980,Produccion_UO!$J1285,Resultados_Dic3!$A$3:$A$99980,Produccion_UO!$H1285)*$J$1223</f>
        <v>0.44291853359506</v>
      </c>
      <c r="O1285" s="21">
        <f>+SUMIFS(Resultados_Dic3!J$3:J$99980,Resultados_Dic3!$F$3:$F$99980,Produccion_UO!$K1285,Resultados_Dic3!$D$3:$D$99980,Produccion_UO!$L$1221,Resultados_Dic3!$E$3:$E$99980,Produccion_UO!$J1285,Resultados_Dic3!$A$3:$A$99980,Produccion_UO!$H1285)*$J$1223</f>
        <v>0.38859341854314899</v>
      </c>
      <c r="P1285" s="21">
        <f>+SUMIFS(Resultados_Dic3!K$3:K$99980,Resultados_Dic3!$F$3:$F$99980,Produccion_UO!$K1285,Resultados_Dic3!$D$3:$D$99980,Produccion_UO!$L$1221,Resultados_Dic3!$E$3:$E$99980,Produccion_UO!$J1285,Resultados_Dic3!$A$3:$A$99980,Produccion_UO!$H1285)*$J$1223</f>
        <v>0.38581051812450701</v>
      </c>
      <c r="Q1285" s="21">
        <f>+SUMIFS(Resultados_Dic3!L$3:L$99980,Resultados_Dic3!$F$3:$F$99980,Produccion_UO!$K1285,Resultados_Dic3!$D$3:$D$99980,Produccion_UO!$L$1221,Resultados_Dic3!$E$3:$E$99980,Produccion_UO!$J1285,Resultados_Dic3!$A$3:$A$99980,Produccion_UO!$H1285)*$J$1223</f>
        <v>0.29755051702768898</v>
      </c>
      <c r="R1285" s="21">
        <f>+SUMIFS(Resultados_Dic3!M$3:M$99980,Resultados_Dic3!$F$3:$F$99980,Produccion_UO!$K1285,Resultados_Dic3!$D$3:$D$99980,Produccion_UO!$L$1221,Resultados_Dic3!$E$3:$E$99980,Produccion_UO!$J1285,Resultados_Dic3!$A$3:$A$99980,Produccion_UO!$H1285)*$J$1223</f>
        <v>0.17917932409162399</v>
      </c>
      <c r="S1285" s="21">
        <f>+SUMIFS(Resultados_Dic3!N$3:N$99980,Resultados_Dic3!$F$3:$F$99980,Produccion_UO!$K1285,Resultados_Dic3!$D$3:$D$99980,Produccion_UO!$L$1221,Resultados_Dic3!$E$3:$E$99980,Produccion_UO!$J1285,Resultados_Dic3!$A$3:$A$99980,Produccion_UO!$H1285)*$J$1223</f>
        <v>0.17917932409162399</v>
      </c>
      <c r="T1285" s="21">
        <f>+SUMIFS(Resultados_Dic3!O$3:O$99980,Resultados_Dic3!$F$3:$F$99980,Produccion_UO!$K1285,Resultados_Dic3!$D$3:$D$99980,Produccion_UO!$L$1221,Resultados_Dic3!$E$3:$E$99980,Produccion_UO!$J1285,Resultados_Dic3!$A$3:$A$99980,Produccion_UO!$H1285)*$J$1223</f>
        <v>0.17917932409162399</v>
      </c>
      <c r="U1285" s="21">
        <f>+SUMIFS(Resultados_Dic3!P$3:P$99980,Resultados_Dic3!$F$3:$F$99980,Produccion_UO!$K1285,Resultados_Dic3!$D$3:$D$99980,Produccion_UO!$L$1221,Resultados_Dic3!$E$3:$E$99980,Produccion_UO!$J1285,Resultados_Dic3!$A$3:$A$99980,Produccion_UO!$H1285)*$J$1223</f>
        <v>0</v>
      </c>
      <c r="V1285" s="21">
        <f>+SUMIFS(Resultados_Dic3!Q$3:Q$99980,Resultados_Dic3!$F$3:$F$99980,Produccion_UO!$K1285,Resultados_Dic3!$D$3:$D$99980,Produccion_UO!$L$1221,Resultados_Dic3!$E$3:$E$99980,Produccion_UO!$J1285,Resultados_Dic3!$A$3:$A$99980,Produccion_UO!$H1285)*$J$1223</f>
        <v>0</v>
      </c>
      <c r="W1285" s="21">
        <f>+SUMIFS(Resultados_Dic3!R$3:R$99980,Resultados_Dic3!$F$3:$F$99980,Produccion_UO!$K1285,Resultados_Dic3!$D$3:$D$99980,Produccion_UO!$L$1221,Resultados_Dic3!$E$3:$E$99980,Produccion_UO!$J1285,Resultados_Dic3!$A$3:$A$99980,Produccion_UO!$H1285)*$J$1223</f>
        <v>0</v>
      </c>
      <c r="X1285" s="21">
        <f>+SUMIFS(Resultados_Dic3!S$3:S$99980,Resultados_Dic3!$F$3:$F$99980,Produccion_UO!$K1285,Resultados_Dic3!$D$3:$D$99980,Produccion_UO!$L$1221,Resultados_Dic3!$E$3:$E$99980,Produccion_UO!$J1285,Resultados_Dic3!$A$3:$A$99980,Produccion_UO!$H1285)*$J$1223</f>
        <v>0</v>
      </c>
      <c r="Y1285" s="21">
        <f>+SUMIFS(Resultados_Dic3!T$3:T$99980,Resultados_Dic3!$F$3:$F$99980,Produccion_UO!$K1285,Resultados_Dic3!$D$3:$D$99980,Produccion_UO!$L$1221,Resultados_Dic3!$E$3:$E$99980,Produccion_UO!$J1285,Resultados_Dic3!$A$3:$A$99980,Produccion_UO!$H1285)*$J$1223</f>
        <v>0</v>
      </c>
      <c r="Z1285" s="21">
        <f>+SUMIFS(Resultados_Dic3!U$3:U$99980,Resultados_Dic3!$F$3:$F$99980,Produccion_UO!$K1285,Resultados_Dic3!$D$3:$D$99980,Produccion_UO!$L$1221,Resultados_Dic3!$E$3:$E$99980,Produccion_UO!$J1285,Resultados_Dic3!$A$3:$A$99980,Produccion_UO!$H1285)*$J$1223</f>
        <v>0</v>
      </c>
      <c r="AA1285" s="21">
        <f>+SUMIFS(Resultados_Dic3!V$3:V$99980,Resultados_Dic3!$F$3:$F$99980,Produccion_UO!$K1285,Resultados_Dic3!$D$3:$D$99980,Produccion_UO!$L$1221,Resultados_Dic3!$E$3:$E$99980,Produccion_UO!$J1285,Resultados_Dic3!$A$3:$A$99980,Produccion_UO!$H1285)*$J$1223</f>
        <v>0</v>
      </c>
      <c r="AB1285" s="21">
        <f>+SUMIFS(Resultados_Dic3!W$3:W$99980,Resultados_Dic3!$F$3:$F$99980,Produccion_UO!$K1285,Resultados_Dic3!$D$3:$D$99980,Produccion_UO!$L$1221,Resultados_Dic3!$E$3:$E$99980,Produccion_UO!$J1285,Resultados_Dic3!$A$3:$A$99980,Produccion_UO!$H1285)*$J$1223</f>
        <v>0</v>
      </c>
      <c r="AC1285" s="21">
        <f>+SUMIFS(Resultados_Dic3!X$3:X$99980,Resultados_Dic3!$F$3:$F$99980,Produccion_UO!$K1285,Resultados_Dic3!$D$3:$D$99980,Produccion_UO!$L$1221,Resultados_Dic3!$E$3:$E$99980,Produccion_UO!$J1285,Resultados_Dic3!$A$3:$A$99980,Produccion_UO!$H1285)*$J$1223</f>
        <v>0</v>
      </c>
      <c r="AD1285" s="21">
        <f>+SUMIFS(Resultados_Dic3!Y$3:Y$99980,Resultados_Dic3!$F$3:$F$99980,Produccion_UO!$K1285,Resultados_Dic3!$D$3:$D$99980,Produccion_UO!$L$1221,Resultados_Dic3!$E$3:$E$99980,Produccion_UO!$J1285,Resultados_Dic3!$A$3:$A$99980,Produccion_UO!$H1285)*$J$1223</f>
        <v>0</v>
      </c>
      <c r="AE1285" s="21">
        <f>+SUMIFS(Resultados_Dic3!Z$3:Z$99980,Resultados_Dic3!$F$3:$F$99980,Produccion_UO!$K1285,Resultados_Dic3!$D$3:$D$99980,Produccion_UO!$L$1221,Resultados_Dic3!$E$3:$E$99980,Produccion_UO!$J1285,Resultados_Dic3!$A$3:$A$99980,Produccion_UO!$H1285)*$J$1223</f>
        <v>0</v>
      </c>
      <c r="AF1285" s="21">
        <f>+SUMIFS(Resultados_Dic3!AA$3:AA$99980,Resultados_Dic3!$F$3:$F$99980,Produccion_UO!$K1285,Resultados_Dic3!$D$3:$D$99980,Produccion_UO!$L$1221,Resultados_Dic3!$E$3:$E$99980,Produccion_UO!$J1285,Resultados_Dic3!$A$3:$A$99980,Produccion_UO!$H1285)*$J$1223</f>
        <v>0</v>
      </c>
      <c r="AG1285" s="21">
        <f>+SUMIFS(Resultados_Dic3!AB$3:AB$99980,Resultados_Dic3!$F$3:$F$99980,Produccion_UO!$K1285,Resultados_Dic3!$D$3:$D$99980,Produccion_UO!$L$1221,Resultados_Dic3!$E$3:$E$99980,Produccion_UO!$J1285,Resultados_Dic3!$A$3:$A$99980,Produccion_UO!$H1285)*$J$1223</f>
        <v>0</v>
      </c>
      <c r="AH1285" s="21">
        <f>+SUMIFS(Resultados_Dic3!AC$3:AC$99980,Resultados_Dic3!$F$3:$F$99980,Produccion_UO!$K1285,Resultados_Dic3!$D$3:$D$99980,Produccion_UO!$L$1221,Resultados_Dic3!$E$3:$E$99980,Produccion_UO!$J1285,Resultados_Dic3!$A$3:$A$99980,Produccion_UO!$H1285)*$J$1223</f>
        <v>0</v>
      </c>
      <c r="AI1285" s="21">
        <f>+SUMIFS(Resultados_Dic3!AD$3:AD$99980,Resultados_Dic3!$F$3:$F$99980,Produccion_UO!$K1285,Resultados_Dic3!$D$3:$D$99980,Produccion_UO!$L$1221,Resultados_Dic3!$E$3:$E$99980,Produccion_UO!$J1285,Resultados_Dic3!$A$3:$A$99980,Produccion_UO!$H1285)*$J$1223</f>
        <v>0</v>
      </c>
      <c r="AJ1285" s="21">
        <f>+SUMIFS(Resultados_Dic3!AE$3:AE$99980,Resultados_Dic3!$F$3:$F$99980,Produccion_UO!$K1285,Resultados_Dic3!$D$3:$D$99980,Produccion_UO!$L$1221,Resultados_Dic3!$E$3:$E$99980,Produccion_UO!$J1285,Resultados_Dic3!$A$3:$A$99980,Produccion_UO!$H1285)*$J$1223</f>
        <v>0</v>
      </c>
      <c r="AK1285" s="21">
        <f>+SUMIFS(Resultados_Dic3!AF$3:AF$99980,Resultados_Dic3!$F$3:$F$99980,Produccion_UO!$K1285,Resultados_Dic3!$D$3:$D$99980,Produccion_UO!$L$1221,Resultados_Dic3!$E$3:$E$99980,Produccion_UO!$J1285,Resultados_Dic3!$A$3:$A$99980,Produccion_UO!$H1285)*$J$1223</f>
        <v>0</v>
      </c>
      <c r="AL1285" s="21">
        <f>+SUMIFS(Resultados_Dic3!AG$3:AG$99980,Resultados_Dic3!$F$3:$F$99980,Produccion_UO!$K1285,Resultados_Dic3!$D$3:$D$99980,Produccion_UO!$L$1221,Resultados_Dic3!$E$3:$E$99980,Produccion_UO!$J1285,Resultados_Dic3!$A$3:$A$99980,Produccion_UO!$H1285)*$J$1223</f>
        <v>0</v>
      </c>
      <c r="AM1285" s="21">
        <f>+SUMIFS(Resultados_Dic3!AH$3:AH$99980,Resultados_Dic3!$F$3:$F$99980,Produccion_UO!$K1285,Resultados_Dic3!$D$3:$D$99980,Produccion_UO!$L$1221,Resultados_Dic3!$E$3:$E$99980,Produccion_UO!$J1285,Resultados_Dic3!$A$3:$A$99980,Produccion_UO!$H1285)*$J$1223</f>
        <v>0</v>
      </c>
      <c r="AN1285" s="21">
        <f>+SUMIFS(Resultados_Dic3!AI$3:AI$99980,Resultados_Dic3!$F$3:$F$99980,Produccion_UO!$K1285,Resultados_Dic3!$D$3:$D$99980,Produccion_UO!$L$1221,Resultados_Dic3!$E$3:$E$99980,Produccion_UO!$J1285,Resultados_Dic3!$A$3:$A$99980,Produccion_UO!$H1285)*$J$1223</f>
        <v>0</v>
      </c>
      <c r="AO1285" s="21">
        <f>+SUMIFS(Resultados_Dic3!AJ$3:AJ$99980,Resultados_Dic3!$F$3:$F$99980,Produccion_UO!$K1285,Resultados_Dic3!$D$3:$D$99980,Produccion_UO!$L$1221,Resultados_Dic3!$E$3:$E$99980,Produccion_UO!$J1285,Resultados_Dic3!$A$3:$A$99980,Produccion_UO!$H1285)*$J$1223</f>
        <v>0</v>
      </c>
      <c r="AP1285" s="21">
        <f>+SUMIFS(Resultados_Dic3!AK$3:AK$99980,Resultados_Dic3!$F$3:$F$99980,Produccion_UO!$K1285,Resultados_Dic3!$D$3:$D$99980,Produccion_UO!$L$1221,Resultados_Dic3!$E$3:$E$99980,Produccion_UO!$J1285,Resultados_Dic3!$A$3:$A$99980,Produccion_UO!$H1285)*$J$1223</f>
        <v>0</v>
      </c>
      <c r="AQ1285" s="21">
        <f>+SUMIFS(Resultados_Dic3!AL$3:AL$99980,Resultados_Dic3!$F$3:$F$99980,Produccion_UO!$K1285,Resultados_Dic3!$D$3:$D$99980,Produccion_UO!$L$1221,Resultados_Dic3!$E$3:$E$99980,Produccion_UO!$J1285,Resultados_Dic3!$A$3:$A$99980,Produccion_UO!$H1285)*$J$1223</f>
        <v>0</v>
      </c>
      <c r="AR1285" s="21">
        <f>+SUMIFS(Resultados_Dic3!AM$3:AM$99980,Resultados_Dic3!$F$3:$F$99980,Produccion_UO!$K1285,Resultados_Dic3!$D$3:$D$99980,Produccion_UO!$L$1221,Resultados_Dic3!$E$3:$E$99980,Produccion_UO!$J1285,Resultados_Dic3!$A$3:$A$99980,Produccion_UO!$H1285)*$J$1223</f>
        <v>0</v>
      </c>
    </row>
    <row r="1286" spans="6:44" x14ac:dyDescent="0.25">
      <c r="H1286" s="17" t="str">
        <f t="shared" si="639"/>
        <v>DIC7</v>
      </c>
      <c r="I1286" s="24"/>
      <c r="J1286" s="24" t="s">
        <v>85</v>
      </c>
      <c r="K1286" s="359" t="s">
        <v>221</v>
      </c>
      <c r="L1286" s="341" t="s">
        <v>875</v>
      </c>
      <c r="M1286" s="21">
        <f>+SUMIFS(Resultados_Dic3!H$3:H$99980,Resultados_Dic3!$F$3:$F$99980,Produccion_UO!$K1286,Resultados_Dic3!$D$3:$D$99980,Produccion_UO!$L$1221,Resultados_Dic3!$E$3:$E$99980,Produccion_UO!$J1286,Resultados_Dic3!$A$3:$A$99980,Produccion_UO!$H1286)*$J$1223</f>
        <v>0</v>
      </c>
      <c r="N1286" s="21">
        <f>+SUMIFS(Resultados_Dic3!I$3:I$99980,Resultados_Dic3!$F$3:$F$99980,Produccion_UO!$K1286,Resultados_Dic3!$D$3:$D$99980,Produccion_UO!$L$1221,Resultados_Dic3!$E$3:$E$99980,Produccion_UO!$J1286,Resultados_Dic3!$A$3:$A$99980,Produccion_UO!$H1286)*$J$1223</f>
        <v>0</v>
      </c>
      <c r="O1286" s="21">
        <f>+SUMIFS(Resultados_Dic3!J$3:J$99980,Resultados_Dic3!$F$3:$F$99980,Produccion_UO!$K1286,Resultados_Dic3!$D$3:$D$99980,Produccion_UO!$L$1221,Resultados_Dic3!$E$3:$E$99980,Produccion_UO!$J1286,Resultados_Dic3!$A$3:$A$99980,Produccion_UO!$H1286)*$J$1223</f>
        <v>0</v>
      </c>
      <c r="P1286" s="21">
        <f>+SUMIFS(Resultados_Dic3!K$3:K$99980,Resultados_Dic3!$F$3:$F$99980,Produccion_UO!$K1286,Resultados_Dic3!$D$3:$D$99980,Produccion_UO!$L$1221,Resultados_Dic3!$E$3:$E$99980,Produccion_UO!$J1286,Resultados_Dic3!$A$3:$A$99980,Produccion_UO!$H1286)*$J$1223</f>
        <v>0</v>
      </c>
      <c r="Q1286" s="21">
        <f>+SUMIFS(Resultados_Dic3!L$3:L$99980,Resultados_Dic3!$F$3:$F$99980,Produccion_UO!$K1286,Resultados_Dic3!$D$3:$D$99980,Produccion_UO!$L$1221,Resultados_Dic3!$E$3:$E$99980,Produccion_UO!$J1286,Resultados_Dic3!$A$3:$A$99980,Produccion_UO!$H1286)*$J$1223</f>
        <v>0</v>
      </c>
      <c r="R1286" s="21">
        <f>+SUMIFS(Resultados_Dic3!M$3:M$99980,Resultados_Dic3!$F$3:$F$99980,Produccion_UO!$K1286,Resultados_Dic3!$D$3:$D$99980,Produccion_UO!$L$1221,Resultados_Dic3!$E$3:$E$99980,Produccion_UO!$J1286,Resultados_Dic3!$A$3:$A$99980,Produccion_UO!$H1286)*$J$1223</f>
        <v>0</v>
      </c>
      <c r="S1286" s="21">
        <f>+SUMIFS(Resultados_Dic3!N$3:N$99980,Resultados_Dic3!$F$3:$F$99980,Produccion_UO!$K1286,Resultados_Dic3!$D$3:$D$99980,Produccion_UO!$L$1221,Resultados_Dic3!$E$3:$E$99980,Produccion_UO!$J1286,Resultados_Dic3!$A$3:$A$99980,Produccion_UO!$H1286)*$J$1223</f>
        <v>0</v>
      </c>
      <c r="T1286" s="21">
        <f>+SUMIFS(Resultados_Dic3!O$3:O$99980,Resultados_Dic3!$F$3:$F$99980,Produccion_UO!$K1286,Resultados_Dic3!$D$3:$D$99980,Produccion_UO!$L$1221,Resultados_Dic3!$E$3:$E$99980,Produccion_UO!$J1286,Resultados_Dic3!$A$3:$A$99980,Produccion_UO!$H1286)*$J$1223</f>
        <v>0</v>
      </c>
      <c r="U1286" s="21">
        <f>+SUMIFS(Resultados_Dic3!P$3:P$99980,Resultados_Dic3!$F$3:$F$99980,Produccion_UO!$K1286,Resultados_Dic3!$D$3:$D$99980,Produccion_UO!$L$1221,Resultados_Dic3!$E$3:$E$99980,Produccion_UO!$J1286,Resultados_Dic3!$A$3:$A$99980,Produccion_UO!$H1286)*$J$1223</f>
        <v>0</v>
      </c>
      <c r="V1286" s="21">
        <f>+SUMIFS(Resultados_Dic3!Q$3:Q$99980,Resultados_Dic3!$F$3:$F$99980,Produccion_UO!$K1286,Resultados_Dic3!$D$3:$D$99980,Produccion_UO!$L$1221,Resultados_Dic3!$E$3:$E$99980,Produccion_UO!$J1286,Resultados_Dic3!$A$3:$A$99980,Produccion_UO!$H1286)*$J$1223</f>
        <v>0</v>
      </c>
      <c r="W1286" s="21">
        <f>+SUMIFS(Resultados_Dic3!R$3:R$99980,Resultados_Dic3!$F$3:$F$99980,Produccion_UO!$K1286,Resultados_Dic3!$D$3:$D$99980,Produccion_UO!$L$1221,Resultados_Dic3!$E$3:$E$99980,Produccion_UO!$J1286,Resultados_Dic3!$A$3:$A$99980,Produccion_UO!$H1286)*$J$1223</f>
        <v>0</v>
      </c>
      <c r="X1286" s="21">
        <f>+SUMIFS(Resultados_Dic3!S$3:S$99980,Resultados_Dic3!$F$3:$F$99980,Produccion_UO!$K1286,Resultados_Dic3!$D$3:$D$99980,Produccion_UO!$L$1221,Resultados_Dic3!$E$3:$E$99980,Produccion_UO!$J1286,Resultados_Dic3!$A$3:$A$99980,Produccion_UO!$H1286)*$J$1223</f>
        <v>0</v>
      </c>
      <c r="Y1286" s="21">
        <f>+SUMIFS(Resultados_Dic3!T$3:T$99980,Resultados_Dic3!$F$3:$F$99980,Produccion_UO!$K1286,Resultados_Dic3!$D$3:$D$99980,Produccion_UO!$L$1221,Resultados_Dic3!$E$3:$E$99980,Produccion_UO!$J1286,Resultados_Dic3!$A$3:$A$99980,Produccion_UO!$H1286)*$J$1223</f>
        <v>0</v>
      </c>
      <c r="Z1286" s="21">
        <f>+SUMIFS(Resultados_Dic3!U$3:U$99980,Resultados_Dic3!$F$3:$F$99980,Produccion_UO!$K1286,Resultados_Dic3!$D$3:$D$99980,Produccion_UO!$L$1221,Resultados_Dic3!$E$3:$E$99980,Produccion_UO!$J1286,Resultados_Dic3!$A$3:$A$99980,Produccion_UO!$H1286)*$J$1223</f>
        <v>0</v>
      </c>
      <c r="AA1286" s="21">
        <f>+SUMIFS(Resultados_Dic3!V$3:V$99980,Resultados_Dic3!$F$3:$F$99980,Produccion_UO!$K1286,Resultados_Dic3!$D$3:$D$99980,Produccion_UO!$L$1221,Resultados_Dic3!$E$3:$E$99980,Produccion_UO!$J1286,Resultados_Dic3!$A$3:$A$99980,Produccion_UO!$H1286)*$J$1223</f>
        <v>0</v>
      </c>
      <c r="AB1286" s="21">
        <f>+SUMIFS(Resultados_Dic3!W$3:W$99980,Resultados_Dic3!$F$3:$F$99980,Produccion_UO!$K1286,Resultados_Dic3!$D$3:$D$99980,Produccion_UO!$L$1221,Resultados_Dic3!$E$3:$E$99980,Produccion_UO!$J1286,Resultados_Dic3!$A$3:$A$99980,Produccion_UO!$H1286)*$J$1223</f>
        <v>0</v>
      </c>
      <c r="AC1286" s="21">
        <f>+SUMIFS(Resultados_Dic3!X$3:X$99980,Resultados_Dic3!$F$3:$F$99980,Produccion_UO!$K1286,Resultados_Dic3!$D$3:$D$99980,Produccion_UO!$L$1221,Resultados_Dic3!$E$3:$E$99980,Produccion_UO!$J1286,Resultados_Dic3!$A$3:$A$99980,Produccion_UO!$H1286)*$J$1223</f>
        <v>0</v>
      </c>
      <c r="AD1286" s="21">
        <f>+SUMIFS(Resultados_Dic3!Y$3:Y$99980,Resultados_Dic3!$F$3:$F$99980,Produccion_UO!$K1286,Resultados_Dic3!$D$3:$D$99980,Produccion_UO!$L$1221,Resultados_Dic3!$E$3:$E$99980,Produccion_UO!$J1286,Resultados_Dic3!$A$3:$A$99980,Produccion_UO!$H1286)*$J$1223</f>
        <v>0</v>
      </c>
      <c r="AE1286" s="21">
        <f>+SUMIFS(Resultados_Dic3!Z$3:Z$99980,Resultados_Dic3!$F$3:$F$99980,Produccion_UO!$K1286,Resultados_Dic3!$D$3:$D$99980,Produccion_UO!$L$1221,Resultados_Dic3!$E$3:$E$99980,Produccion_UO!$J1286,Resultados_Dic3!$A$3:$A$99980,Produccion_UO!$H1286)*$J$1223</f>
        <v>0</v>
      </c>
      <c r="AF1286" s="21">
        <f>+SUMIFS(Resultados_Dic3!AA$3:AA$99980,Resultados_Dic3!$F$3:$F$99980,Produccion_UO!$K1286,Resultados_Dic3!$D$3:$D$99980,Produccion_UO!$L$1221,Resultados_Dic3!$E$3:$E$99980,Produccion_UO!$J1286,Resultados_Dic3!$A$3:$A$99980,Produccion_UO!$H1286)*$J$1223</f>
        <v>0</v>
      </c>
      <c r="AG1286" s="21">
        <f>+SUMIFS(Resultados_Dic3!AB$3:AB$99980,Resultados_Dic3!$F$3:$F$99980,Produccion_UO!$K1286,Resultados_Dic3!$D$3:$D$99980,Produccion_UO!$L$1221,Resultados_Dic3!$E$3:$E$99980,Produccion_UO!$J1286,Resultados_Dic3!$A$3:$A$99980,Produccion_UO!$H1286)*$J$1223</f>
        <v>0</v>
      </c>
      <c r="AH1286" s="21">
        <f>+SUMIFS(Resultados_Dic3!AC$3:AC$99980,Resultados_Dic3!$F$3:$F$99980,Produccion_UO!$K1286,Resultados_Dic3!$D$3:$D$99980,Produccion_UO!$L$1221,Resultados_Dic3!$E$3:$E$99980,Produccion_UO!$J1286,Resultados_Dic3!$A$3:$A$99980,Produccion_UO!$H1286)*$J$1223</f>
        <v>0</v>
      </c>
      <c r="AI1286" s="21">
        <f>+SUMIFS(Resultados_Dic3!AD$3:AD$99980,Resultados_Dic3!$F$3:$F$99980,Produccion_UO!$K1286,Resultados_Dic3!$D$3:$D$99980,Produccion_UO!$L$1221,Resultados_Dic3!$E$3:$E$99980,Produccion_UO!$J1286,Resultados_Dic3!$A$3:$A$99980,Produccion_UO!$H1286)*$J$1223</f>
        <v>0</v>
      </c>
      <c r="AJ1286" s="21">
        <f>+SUMIFS(Resultados_Dic3!AE$3:AE$99980,Resultados_Dic3!$F$3:$F$99980,Produccion_UO!$K1286,Resultados_Dic3!$D$3:$D$99980,Produccion_UO!$L$1221,Resultados_Dic3!$E$3:$E$99980,Produccion_UO!$J1286,Resultados_Dic3!$A$3:$A$99980,Produccion_UO!$H1286)*$J$1223</f>
        <v>0</v>
      </c>
      <c r="AK1286" s="21">
        <f>+SUMIFS(Resultados_Dic3!AF$3:AF$99980,Resultados_Dic3!$F$3:$F$99980,Produccion_UO!$K1286,Resultados_Dic3!$D$3:$D$99980,Produccion_UO!$L$1221,Resultados_Dic3!$E$3:$E$99980,Produccion_UO!$J1286,Resultados_Dic3!$A$3:$A$99980,Produccion_UO!$H1286)*$J$1223</f>
        <v>0</v>
      </c>
      <c r="AL1286" s="21">
        <f>+SUMIFS(Resultados_Dic3!AG$3:AG$99980,Resultados_Dic3!$F$3:$F$99980,Produccion_UO!$K1286,Resultados_Dic3!$D$3:$D$99980,Produccion_UO!$L$1221,Resultados_Dic3!$E$3:$E$99980,Produccion_UO!$J1286,Resultados_Dic3!$A$3:$A$99980,Produccion_UO!$H1286)*$J$1223</f>
        <v>0</v>
      </c>
      <c r="AM1286" s="21">
        <f>+SUMIFS(Resultados_Dic3!AH$3:AH$99980,Resultados_Dic3!$F$3:$F$99980,Produccion_UO!$K1286,Resultados_Dic3!$D$3:$D$99980,Produccion_UO!$L$1221,Resultados_Dic3!$E$3:$E$99980,Produccion_UO!$J1286,Resultados_Dic3!$A$3:$A$99980,Produccion_UO!$H1286)*$J$1223</f>
        <v>0</v>
      </c>
      <c r="AN1286" s="21">
        <f>+SUMIFS(Resultados_Dic3!AI$3:AI$99980,Resultados_Dic3!$F$3:$F$99980,Produccion_UO!$K1286,Resultados_Dic3!$D$3:$D$99980,Produccion_UO!$L$1221,Resultados_Dic3!$E$3:$E$99980,Produccion_UO!$J1286,Resultados_Dic3!$A$3:$A$99980,Produccion_UO!$H1286)*$J$1223</f>
        <v>0</v>
      </c>
      <c r="AO1286" s="21">
        <f>+SUMIFS(Resultados_Dic3!AJ$3:AJ$99980,Resultados_Dic3!$F$3:$F$99980,Produccion_UO!$K1286,Resultados_Dic3!$D$3:$D$99980,Produccion_UO!$L$1221,Resultados_Dic3!$E$3:$E$99980,Produccion_UO!$J1286,Resultados_Dic3!$A$3:$A$99980,Produccion_UO!$H1286)*$J$1223</f>
        <v>0</v>
      </c>
      <c r="AP1286" s="21">
        <f>+SUMIFS(Resultados_Dic3!AK$3:AK$99980,Resultados_Dic3!$F$3:$F$99980,Produccion_UO!$K1286,Resultados_Dic3!$D$3:$D$99980,Produccion_UO!$L$1221,Resultados_Dic3!$E$3:$E$99980,Produccion_UO!$J1286,Resultados_Dic3!$A$3:$A$99980,Produccion_UO!$H1286)*$J$1223</f>
        <v>0</v>
      </c>
      <c r="AQ1286" s="21">
        <f>+SUMIFS(Resultados_Dic3!AL$3:AL$99980,Resultados_Dic3!$F$3:$F$99980,Produccion_UO!$K1286,Resultados_Dic3!$D$3:$D$99980,Produccion_UO!$L$1221,Resultados_Dic3!$E$3:$E$99980,Produccion_UO!$J1286,Resultados_Dic3!$A$3:$A$99980,Produccion_UO!$H1286)*$J$1223</f>
        <v>0</v>
      </c>
      <c r="AR1286" s="21">
        <f>+SUMIFS(Resultados_Dic3!AM$3:AM$99980,Resultados_Dic3!$F$3:$F$99980,Produccion_UO!$K1286,Resultados_Dic3!$D$3:$D$99980,Produccion_UO!$L$1221,Resultados_Dic3!$E$3:$E$99980,Produccion_UO!$J1286,Resultados_Dic3!$A$3:$A$99980,Produccion_UO!$H1286)*$J$1223</f>
        <v>0</v>
      </c>
    </row>
    <row r="1287" spans="6:44" x14ac:dyDescent="0.25">
      <c r="H1287" s="17" t="str">
        <f t="shared" si="639"/>
        <v>DIC7</v>
      </c>
      <c r="I1287" s="24"/>
      <c r="J1287" s="24" t="s">
        <v>79</v>
      </c>
      <c r="K1287" s="359" t="s">
        <v>395</v>
      </c>
      <c r="L1287" s="341" t="s">
        <v>859</v>
      </c>
      <c r="M1287" s="21">
        <f>+SUMIFS(Resultados_Dic3!H$3:H$99980,Resultados_Dic3!$F$3:$F$99980,Produccion_UO!$K1287,Resultados_Dic3!$D$3:$D$99980,Produccion_UO!$L$1221,Resultados_Dic3!$E$3:$E$99980,Produccion_UO!$J1287,Resultados_Dic3!$A$3:$A$99980,Produccion_UO!$H1287)*$J$1223</f>
        <v>0.20034146883029799</v>
      </c>
      <c r="N1287" s="21">
        <f>+SUMIFS(Resultados_Dic3!I$3:I$99980,Resultados_Dic3!$F$3:$F$99980,Produccion_UO!$K1287,Resultados_Dic3!$D$3:$D$99980,Produccion_UO!$L$1221,Resultados_Dic3!$E$3:$E$99980,Produccion_UO!$J1287,Resultados_Dic3!$A$3:$A$99980,Produccion_UO!$H1287)*$J$1223</f>
        <v>0</v>
      </c>
      <c r="O1287" s="21">
        <f>+SUMIFS(Resultados_Dic3!J$3:J$99980,Resultados_Dic3!$F$3:$F$99980,Produccion_UO!$K1287,Resultados_Dic3!$D$3:$D$99980,Produccion_UO!$L$1221,Resultados_Dic3!$E$3:$E$99980,Produccion_UO!$J1287,Resultados_Dic3!$A$3:$A$99980,Produccion_UO!$H1287)*$J$1223</f>
        <v>0.19729507077949501</v>
      </c>
      <c r="P1287" s="21">
        <f>+SUMIFS(Resultados_Dic3!K$3:K$99980,Resultados_Dic3!$F$3:$F$99980,Produccion_UO!$K1287,Resultados_Dic3!$D$3:$D$99980,Produccion_UO!$L$1221,Resultados_Dic3!$E$3:$E$99980,Produccion_UO!$J1287,Resultados_Dic3!$A$3:$A$99980,Produccion_UO!$H1287)*$J$1223</f>
        <v>0</v>
      </c>
      <c r="Q1287" s="21">
        <f>+SUMIFS(Resultados_Dic3!L$3:L$99980,Resultados_Dic3!$F$3:$F$99980,Produccion_UO!$K1287,Resultados_Dic3!$D$3:$D$99980,Produccion_UO!$L$1221,Resultados_Dic3!$E$3:$E$99980,Produccion_UO!$J1287,Resultados_Dic3!$A$3:$A$99980,Produccion_UO!$H1287)*$J$1223</f>
        <v>0</v>
      </c>
      <c r="R1287" s="21">
        <f>+SUMIFS(Resultados_Dic3!M$3:M$99980,Resultados_Dic3!$F$3:$F$99980,Produccion_UO!$K1287,Resultados_Dic3!$D$3:$D$99980,Produccion_UO!$L$1221,Resultados_Dic3!$E$3:$E$99980,Produccion_UO!$J1287,Resultados_Dic3!$A$3:$A$99980,Produccion_UO!$H1287)*$J$1223</f>
        <v>0</v>
      </c>
      <c r="S1287" s="21">
        <f>+SUMIFS(Resultados_Dic3!N$3:N$99980,Resultados_Dic3!$F$3:$F$99980,Produccion_UO!$K1287,Resultados_Dic3!$D$3:$D$99980,Produccion_UO!$L$1221,Resultados_Dic3!$E$3:$E$99980,Produccion_UO!$J1287,Resultados_Dic3!$A$3:$A$99980,Produccion_UO!$H1287)*$J$1223</f>
        <v>0</v>
      </c>
      <c r="T1287" s="21">
        <f>+SUMIFS(Resultados_Dic3!O$3:O$99980,Resultados_Dic3!$F$3:$F$99980,Produccion_UO!$K1287,Resultados_Dic3!$D$3:$D$99980,Produccion_UO!$L$1221,Resultados_Dic3!$E$3:$E$99980,Produccion_UO!$J1287,Resultados_Dic3!$A$3:$A$99980,Produccion_UO!$H1287)*$J$1223</f>
        <v>0</v>
      </c>
      <c r="U1287" s="21">
        <f>+SUMIFS(Resultados_Dic3!P$3:P$99980,Resultados_Dic3!$F$3:$F$99980,Produccion_UO!$K1287,Resultados_Dic3!$D$3:$D$99980,Produccion_UO!$L$1221,Resultados_Dic3!$E$3:$E$99980,Produccion_UO!$J1287,Resultados_Dic3!$A$3:$A$99980,Produccion_UO!$H1287)*$J$1223</f>
        <v>0</v>
      </c>
      <c r="V1287" s="21">
        <f>+SUMIFS(Resultados_Dic3!Q$3:Q$99980,Resultados_Dic3!$F$3:$F$99980,Produccion_UO!$K1287,Resultados_Dic3!$D$3:$D$99980,Produccion_UO!$L$1221,Resultados_Dic3!$E$3:$E$99980,Produccion_UO!$J1287,Resultados_Dic3!$A$3:$A$99980,Produccion_UO!$H1287)*$J$1223</f>
        <v>0</v>
      </c>
      <c r="W1287" s="21">
        <f>+SUMIFS(Resultados_Dic3!R$3:R$99980,Resultados_Dic3!$F$3:$F$99980,Produccion_UO!$K1287,Resultados_Dic3!$D$3:$D$99980,Produccion_UO!$L$1221,Resultados_Dic3!$E$3:$E$99980,Produccion_UO!$J1287,Resultados_Dic3!$A$3:$A$99980,Produccion_UO!$H1287)*$J$1223</f>
        <v>0</v>
      </c>
      <c r="X1287" s="21">
        <f>+SUMIFS(Resultados_Dic3!S$3:S$99980,Resultados_Dic3!$F$3:$F$99980,Produccion_UO!$K1287,Resultados_Dic3!$D$3:$D$99980,Produccion_UO!$L$1221,Resultados_Dic3!$E$3:$E$99980,Produccion_UO!$J1287,Resultados_Dic3!$A$3:$A$99980,Produccion_UO!$H1287)*$J$1223</f>
        <v>0</v>
      </c>
      <c r="Y1287" s="21">
        <f>+SUMIFS(Resultados_Dic3!T$3:T$99980,Resultados_Dic3!$F$3:$F$99980,Produccion_UO!$K1287,Resultados_Dic3!$D$3:$D$99980,Produccion_UO!$L$1221,Resultados_Dic3!$E$3:$E$99980,Produccion_UO!$J1287,Resultados_Dic3!$A$3:$A$99980,Produccion_UO!$H1287)*$J$1223</f>
        <v>0</v>
      </c>
      <c r="Z1287" s="21">
        <f>+SUMIFS(Resultados_Dic3!U$3:U$99980,Resultados_Dic3!$F$3:$F$99980,Produccion_UO!$K1287,Resultados_Dic3!$D$3:$D$99980,Produccion_UO!$L$1221,Resultados_Dic3!$E$3:$E$99980,Produccion_UO!$J1287,Resultados_Dic3!$A$3:$A$99980,Produccion_UO!$H1287)*$J$1223</f>
        <v>0</v>
      </c>
      <c r="AA1287" s="21">
        <f>+SUMIFS(Resultados_Dic3!V$3:V$99980,Resultados_Dic3!$F$3:$F$99980,Produccion_UO!$K1287,Resultados_Dic3!$D$3:$D$99980,Produccion_UO!$L$1221,Resultados_Dic3!$E$3:$E$99980,Produccion_UO!$J1287,Resultados_Dic3!$A$3:$A$99980,Produccion_UO!$H1287)*$J$1223</f>
        <v>0</v>
      </c>
      <c r="AB1287" s="21">
        <f>+SUMIFS(Resultados_Dic3!W$3:W$99980,Resultados_Dic3!$F$3:$F$99980,Produccion_UO!$K1287,Resultados_Dic3!$D$3:$D$99980,Produccion_UO!$L$1221,Resultados_Dic3!$E$3:$E$99980,Produccion_UO!$J1287,Resultados_Dic3!$A$3:$A$99980,Produccion_UO!$H1287)*$J$1223</f>
        <v>0</v>
      </c>
      <c r="AC1287" s="21">
        <f>+SUMIFS(Resultados_Dic3!X$3:X$99980,Resultados_Dic3!$F$3:$F$99980,Produccion_UO!$K1287,Resultados_Dic3!$D$3:$D$99980,Produccion_UO!$L$1221,Resultados_Dic3!$E$3:$E$99980,Produccion_UO!$J1287,Resultados_Dic3!$A$3:$A$99980,Produccion_UO!$H1287)*$J$1223</f>
        <v>0</v>
      </c>
      <c r="AD1287" s="21">
        <f>+SUMIFS(Resultados_Dic3!Y$3:Y$99980,Resultados_Dic3!$F$3:$F$99980,Produccion_UO!$K1287,Resultados_Dic3!$D$3:$D$99980,Produccion_UO!$L$1221,Resultados_Dic3!$E$3:$E$99980,Produccion_UO!$J1287,Resultados_Dic3!$A$3:$A$99980,Produccion_UO!$H1287)*$J$1223</f>
        <v>0</v>
      </c>
      <c r="AE1287" s="21">
        <f>+SUMIFS(Resultados_Dic3!Z$3:Z$99980,Resultados_Dic3!$F$3:$F$99980,Produccion_UO!$K1287,Resultados_Dic3!$D$3:$D$99980,Produccion_UO!$L$1221,Resultados_Dic3!$E$3:$E$99980,Produccion_UO!$J1287,Resultados_Dic3!$A$3:$A$99980,Produccion_UO!$H1287)*$J$1223</f>
        <v>0</v>
      </c>
      <c r="AF1287" s="21">
        <f>+SUMIFS(Resultados_Dic3!AA$3:AA$99980,Resultados_Dic3!$F$3:$F$99980,Produccion_UO!$K1287,Resultados_Dic3!$D$3:$D$99980,Produccion_UO!$L$1221,Resultados_Dic3!$E$3:$E$99980,Produccion_UO!$J1287,Resultados_Dic3!$A$3:$A$99980,Produccion_UO!$H1287)*$J$1223</f>
        <v>0</v>
      </c>
      <c r="AG1287" s="21">
        <f>+SUMIFS(Resultados_Dic3!AB$3:AB$99980,Resultados_Dic3!$F$3:$F$99980,Produccion_UO!$K1287,Resultados_Dic3!$D$3:$D$99980,Produccion_UO!$L$1221,Resultados_Dic3!$E$3:$E$99980,Produccion_UO!$J1287,Resultados_Dic3!$A$3:$A$99980,Produccion_UO!$H1287)*$J$1223</f>
        <v>0</v>
      </c>
      <c r="AH1287" s="21">
        <f>+SUMIFS(Resultados_Dic3!AC$3:AC$99980,Resultados_Dic3!$F$3:$F$99980,Produccion_UO!$K1287,Resultados_Dic3!$D$3:$D$99980,Produccion_UO!$L$1221,Resultados_Dic3!$E$3:$E$99980,Produccion_UO!$J1287,Resultados_Dic3!$A$3:$A$99980,Produccion_UO!$H1287)*$J$1223</f>
        <v>0</v>
      </c>
      <c r="AI1287" s="21">
        <f>+SUMIFS(Resultados_Dic3!AD$3:AD$99980,Resultados_Dic3!$F$3:$F$99980,Produccion_UO!$K1287,Resultados_Dic3!$D$3:$D$99980,Produccion_UO!$L$1221,Resultados_Dic3!$E$3:$E$99980,Produccion_UO!$J1287,Resultados_Dic3!$A$3:$A$99980,Produccion_UO!$H1287)*$J$1223</f>
        <v>0</v>
      </c>
      <c r="AJ1287" s="21">
        <f>+SUMIFS(Resultados_Dic3!AE$3:AE$99980,Resultados_Dic3!$F$3:$F$99980,Produccion_UO!$K1287,Resultados_Dic3!$D$3:$D$99980,Produccion_UO!$L$1221,Resultados_Dic3!$E$3:$E$99980,Produccion_UO!$J1287,Resultados_Dic3!$A$3:$A$99980,Produccion_UO!$H1287)*$J$1223</f>
        <v>0</v>
      </c>
      <c r="AK1287" s="21">
        <f>+SUMIFS(Resultados_Dic3!AF$3:AF$99980,Resultados_Dic3!$F$3:$F$99980,Produccion_UO!$K1287,Resultados_Dic3!$D$3:$D$99980,Produccion_UO!$L$1221,Resultados_Dic3!$E$3:$E$99980,Produccion_UO!$J1287,Resultados_Dic3!$A$3:$A$99980,Produccion_UO!$H1287)*$J$1223</f>
        <v>0</v>
      </c>
      <c r="AL1287" s="21">
        <f>+SUMIFS(Resultados_Dic3!AG$3:AG$99980,Resultados_Dic3!$F$3:$F$99980,Produccion_UO!$K1287,Resultados_Dic3!$D$3:$D$99980,Produccion_UO!$L$1221,Resultados_Dic3!$E$3:$E$99980,Produccion_UO!$J1287,Resultados_Dic3!$A$3:$A$99980,Produccion_UO!$H1287)*$J$1223</f>
        <v>0</v>
      </c>
      <c r="AM1287" s="21">
        <f>+SUMIFS(Resultados_Dic3!AH$3:AH$99980,Resultados_Dic3!$F$3:$F$99980,Produccion_UO!$K1287,Resultados_Dic3!$D$3:$D$99980,Produccion_UO!$L$1221,Resultados_Dic3!$E$3:$E$99980,Produccion_UO!$J1287,Resultados_Dic3!$A$3:$A$99980,Produccion_UO!$H1287)*$J$1223</f>
        <v>0</v>
      </c>
      <c r="AN1287" s="21">
        <f>+SUMIFS(Resultados_Dic3!AI$3:AI$99980,Resultados_Dic3!$F$3:$F$99980,Produccion_UO!$K1287,Resultados_Dic3!$D$3:$D$99980,Produccion_UO!$L$1221,Resultados_Dic3!$E$3:$E$99980,Produccion_UO!$J1287,Resultados_Dic3!$A$3:$A$99980,Produccion_UO!$H1287)*$J$1223</f>
        <v>0</v>
      </c>
      <c r="AO1287" s="21">
        <f>+SUMIFS(Resultados_Dic3!AJ$3:AJ$99980,Resultados_Dic3!$F$3:$F$99980,Produccion_UO!$K1287,Resultados_Dic3!$D$3:$D$99980,Produccion_UO!$L$1221,Resultados_Dic3!$E$3:$E$99980,Produccion_UO!$J1287,Resultados_Dic3!$A$3:$A$99980,Produccion_UO!$H1287)*$J$1223</f>
        <v>0</v>
      </c>
      <c r="AP1287" s="21">
        <f>+SUMIFS(Resultados_Dic3!AK$3:AK$99980,Resultados_Dic3!$F$3:$F$99980,Produccion_UO!$K1287,Resultados_Dic3!$D$3:$D$99980,Produccion_UO!$L$1221,Resultados_Dic3!$E$3:$E$99980,Produccion_UO!$J1287,Resultados_Dic3!$A$3:$A$99980,Produccion_UO!$H1287)*$J$1223</f>
        <v>0</v>
      </c>
      <c r="AQ1287" s="21">
        <f>+SUMIFS(Resultados_Dic3!AL$3:AL$99980,Resultados_Dic3!$F$3:$F$99980,Produccion_UO!$K1287,Resultados_Dic3!$D$3:$D$99980,Produccion_UO!$L$1221,Resultados_Dic3!$E$3:$E$99980,Produccion_UO!$J1287,Resultados_Dic3!$A$3:$A$99980,Produccion_UO!$H1287)*$J$1223</f>
        <v>0</v>
      </c>
      <c r="AR1287" s="21">
        <f>+SUMIFS(Resultados_Dic3!AM$3:AM$99980,Resultados_Dic3!$F$3:$F$99980,Produccion_UO!$K1287,Resultados_Dic3!$D$3:$D$99980,Produccion_UO!$L$1221,Resultados_Dic3!$E$3:$E$99980,Produccion_UO!$J1287,Resultados_Dic3!$A$3:$A$99980,Produccion_UO!$H1287)*$J$1223</f>
        <v>0</v>
      </c>
    </row>
    <row r="1288" spans="6:44" x14ac:dyDescent="0.25">
      <c r="H1288" s="17" t="str">
        <f t="shared" si="639"/>
        <v>DIC7</v>
      </c>
      <c r="I1288" s="24"/>
      <c r="J1288" s="24" t="s">
        <v>89</v>
      </c>
      <c r="K1288" s="359" t="s">
        <v>163</v>
      </c>
      <c r="L1288" s="341" t="s">
        <v>877</v>
      </c>
      <c r="M1288" s="21">
        <f>+SUMIFS(Resultados_Dic3!H$3:H$99980,Resultados_Dic3!$F$3:$F$99980,Produccion_UO!$K1288,Resultados_Dic3!$D$3:$D$99980,Produccion_UO!$L$1221,Resultados_Dic3!$E$3:$E$99980,Produccion_UO!$J1288,Resultados_Dic3!$A$3:$A$99980,Produccion_UO!$H1288)*$J$1223</f>
        <v>0</v>
      </c>
      <c r="N1288" s="21">
        <f>+SUMIFS(Resultados_Dic3!I$3:I$99980,Resultados_Dic3!$F$3:$F$99980,Produccion_UO!$K1288,Resultados_Dic3!$D$3:$D$99980,Produccion_UO!$L$1221,Resultados_Dic3!$E$3:$E$99980,Produccion_UO!$J1288,Resultados_Dic3!$A$3:$A$99980,Produccion_UO!$H1288)*$J$1223</f>
        <v>0.22146796072646399</v>
      </c>
      <c r="O1288" s="21">
        <f>+SUMIFS(Resultados_Dic3!J$3:J$99980,Resultados_Dic3!$F$3:$F$99980,Produccion_UO!$K1288,Resultados_Dic3!$D$3:$D$99980,Produccion_UO!$L$1221,Resultados_Dic3!$E$3:$E$99980,Produccion_UO!$J1288,Resultados_Dic3!$A$3:$A$99980,Produccion_UO!$H1288)*$J$1223</f>
        <v>0</v>
      </c>
      <c r="P1288" s="21">
        <f>+SUMIFS(Resultados_Dic3!K$3:K$99980,Resultados_Dic3!$F$3:$F$99980,Produccion_UO!$K1288,Resultados_Dic3!$D$3:$D$99980,Produccion_UO!$L$1221,Resultados_Dic3!$E$3:$E$99980,Produccion_UO!$J1288,Resultados_Dic3!$A$3:$A$99980,Produccion_UO!$H1288)*$J$1223</f>
        <v>0.19704439950605099</v>
      </c>
      <c r="Q1288" s="21">
        <f>+SUMIFS(Resultados_Dic3!L$3:L$99980,Resultados_Dic3!$F$3:$F$99980,Produccion_UO!$K1288,Resultados_Dic3!$D$3:$D$99980,Produccion_UO!$L$1221,Resultados_Dic3!$E$3:$E$99980,Produccion_UO!$J1288,Resultados_Dic3!$A$3:$A$99980,Produccion_UO!$H1288)*$J$1223</f>
        <v>0.15929797245303201</v>
      </c>
      <c r="R1288" s="21">
        <f>+SUMIFS(Resultados_Dic3!M$3:M$99980,Resultados_Dic3!$F$3:$F$99980,Produccion_UO!$K1288,Resultados_Dic3!$D$3:$D$99980,Produccion_UO!$L$1221,Resultados_Dic3!$E$3:$E$99980,Produccion_UO!$J1288,Resultados_Dic3!$A$3:$A$99980,Produccion_UO!$H1288)*$J$1223</f>
        <v>0.10867379905835201</v>
      </c>
      <c r="S1288" s="21">
        <f>+SUMIFS(Resultados_Dic3!N$3:N$99980,Resultados_Dic3!$F$3:$F$99980,Produccion_UO!$K1288,Resultados_Dic3!$D$3:$D$99980,Produccion_UO!$L$1221,Resultados_Dic3!$E$3:$E$99980,Produccion_UO!$J1288,Resultados_Dic3!$A$3:$A$99980,Produccion_UO!$H1288)*$J$1223</f>
        <v>0.10867379905835201</v>
      </c>
      <c r="T1288" s="21">
        <f>+SUMIFS(Resultados_Dic3!O$3:O$99980,Resultados_Dic3!$F$3:$F$99980,Produccion_UO!$K1288,Resultados_Dic3!$D$3:$D$99980,Produccion_UO!$L$1221,Resultados_Dic3!$E$3:$E$99980,Produccion_UO!$J1288,Resultados_Dic3!$A$3:$A$99980,Produccion_UO!$H1288)*$J$1223</f>
        <v>0.10867379905835201</v>
      </c>
      <c r="U1288" s="21">
        <f>+SUMIFS(Resultados_Dic3!P$3:P$99980,Resultados_Dic3!$F$3:$F$99980,Produccion_UO!$K1288,Resultados_Dic3!$D$3:$D$99980,Produccion_UO!$L$1221,Resultados_Dic3!$E$3:$E$99980,Produccion_UO!$J1288,Resultados_Dic3!$A$3:$A$99980,Produccion_UO!$H1288)*$J$1223</f>
        <v>1.23642075950841E-2</v>
      </c>
      <c r="V1288" s="21">
        <f>+SUMIFS(Resultados_Dic3!Q$3:Q$99980,Resultados_Dic3!$F$3:$F$99980,Produccion_UO!$K1288,Resultados_Dic3!$D$3:$D$99980,Produccion_UO!$L$1221,Resultados_Dic3!$E$3:$E$99980,Produccion_UO!$J1288,Resultados_Dic3!$A$3:$A$99980,Produccion_UO!$H1288)*$J$1223</f>
        <v>1.1609930426370201E-2</v>
      </c>
      <c r="W1288" s="21">
        <f>+SUMIFS(Resultados_Dic3!R$3:R$99980,Resultados_Dic3!$F$3:$F$99980,Produccion_UO!$K1288,Resultados_Dic3!$D$3:$D$99980,Produccion_UO!$L$1221,Resultados_Dic3!$E$3:$E$99980,Produccion_UO!$J1288,Resultados_Dic3!$A$3:$A$99980,Produccion_UO!$H1288)*$J$1223</f>
        <v>6.0433872405777998E-3</v>
      </c>
      <c r="X1288" s="21">
        <f>+SUMIFS(Resultados_Dic3!S$3:S$99980,Resultados_Dic3!$F$3:$F$99980,Produccion_UO!$K1288,Resultados_Dic3!$D$3:$D$99980,Produccion_UO!$L$1221,Resultados_Dic3!$E$3:$E$99980,Produccion_UO!$J1288,Resultados_Dic3!$A$3:$A$99980,Produccion_UO!$H1288)*$J$1223</f>
        <v>0</v>
      </c>
      <c r="Y1288" s="21">
        <f>+SUMIFS(Resultados_Dic3!T$3:T$99980,Resultados_Dic3!$F$3:$F$99980,Produccion_UO!$K1288,Resultados_Dic3!$D$3:$D$99980,Produccion_UO!$L$1221,Resultados_Dic3!$E$3:$E$99980,Produccion_UO!$J1288,Resultados_Dic3!$A$3:$A$99980,Produccion_UO!$H1288)*$J$1223</f>
        <v>0</v>
      </c>
      <c r="Z1288" s="21">
        <f>+SUMIFS(Resultados_Dic3!U$3:U$99980,Resultados_Dic3!$F$3:$F$99980,Produccion_UO!$K1288,Resultados_Dic3!$D$3:$D$99980,Produccion_UO!$L$1221,Resultados_Dic3!$E$3:$E$99980,Produccion_UO!$J1288,Resultados_Dic3!$A$3:$A$99980,Produccion_UO!$H1288)*$J$1223</f>
        <v>0</v>
      </c>
      <c r="AA1288" s="21">
        <f>+SUMIFS(Resultados_Dic3!V$3:V$99980,Resultados_Dic3!$F$3:$F$99980,Produccion_UO!$K1288,Resultados_Dic3!$D$3:$D$99980,Produccion_UO!$L$1221,Resultados_Dic3!$E$3:$E$99980,Produccion_UO!$J1288,Resultados_Dic3!$A$3:$A$99980,Produccion_UO!$H1288)*$J$1223</f>
        <v>0</v>
      </c>
      <c r="AB1288" s="21">
        <f>+SUMIFS(Resultados_Dic3!W$3:W$99980,Resultados_Dic3!$F$3:$F$99980,Produccion_UO!$K1288,Resultados_Dic3!$D$3:$D$99980,Produccion_UO!$L$1221,Resultados_Dic3!$E$3:$E$99980,Produccion_UO!$J1288,Resultados_Dic3!$A$3:$A$99980,Produccion_UO!$H1288)*$J$1223</f>
        <v>0</v>
      </c>
      <c r="AC1288" s="21">
        <f>+SUMIFS(Resultados_Dic3!X$3:X$99980,Resultados_Dic3!$F$3:$F$99980,Produccion_UO!$K1288,Resultados_Dic3!$D$3:$D$99980,Produccion_UO!$L$1221,Resultados_Dic3!$E$3:$E$99980,Produccion_UO!$J1288,Resultados_Dic3!$A$3:$A$99980,Produccion_UO!$H1288)*$J$1223</f>
        <v>0</v>
      </c>
      <c r="AD1288" s="21">
        <f>+SUMIFS(Resultados_Dic3!Y$3:Y$99980,Resultados_Dic3!$F$3:$F$99980,Produccion_UO!$K1288,Resultados_Dic3!$D$3:$D$99980,Produccion_UO!$L$1221,Resultados_Dic3!$E$3:$E$99980,Produccion_UO!$J1288,Resultados_Dic3!$A$3:$A$99980,Produccion_UO!$H1288)*$J$1223</f>
        <v>0</v>
      </c>
      <c r="AE1288" s="21">
        <f>+SUMIFS(Resultados_Dic3!Z$3:Z$99980,Resultados_Dic3!$F$3:$F$99980,Produccion_UO!$K1288,Resultados_Dic3!$D$3:$D$99980,Produccion_UO!$L$1221,Resultados_Dic3!$E$3:$E$99980,Produccion_UO!$J1288,Resultados_Dic3!$A$3:$A$99980,Produccion_UO!$H1288)*$J$1223</f>
        <v>0</v>
      </c>
      <c r="AF1288" s="21">
        <f>+SUMIFS(Resultados_Dic3!AA$3:AA$99980,Resultados_Dic3!$F$3:$F$99980,Produccion_UO!$K1288,Resultados_Dic3!$D$3:$D$99980,Produccion_UO!$L$1221,Resultados_Dic3!$E$3:$E$99980,Produccion_UO!$J1288,Resultados_Dic3!$A$3:$A$99980,Produccion_UO!$H1288)*$J$1223</f>
        <v>0</v>
      </c>
      <c r="AG1288" s="21">
        <f>+SUMIFS(Resultados_Dic3!AB$3:AB$99980,Resultados_Dic3!$F$3:$F$99980,Produccion_UO!$K1288,Resultados_Dic3!$D$3:$D$99980,Produccion_UO!$L$1221,Resultados_Dic3!$E$3:$E$99980,Produccion_UO!$J1288,Resultados_Dic3!$A$3:$A$99980,Produccion_UO!$H1288)*$J$1223</f>
        <v>0</v>
      </c>
      <c r="AH1288" s="21">
        <f>+SUMIFS(Resultados_Dic3!AC$3:AC$99980,Resultados_Dic3!$F$3:$F$99980,Produccion_UO!$K1288,Resultados_Dic3!$D$3:$D$99980,Produccion_UO!$L$1221,Resultados_Dic3!$E$3:$E$99980,Produccion_UO!$J1288,Resultados_Dic3!$A$3:$A$99980,Produccion_UO!$H1288)*$J$1223</f>
        <v>0</v>
      </c>
      <c r="AI1288" s="21">
        <f>+SUMIFS(Resultados_Dic3!AD$3:AD$99980,Resultados_Dic3!$F$3:$F$99980,Produccion_UO!$K1288,Resultados_Dic3!$D$3:$D$99980,Produccion_UO!$L$1221,Resultados_Dic3!$E$3:$E$99980,Produccion_UO!$J1288,Resultados_Dic3!$A$3:$A$99980,Produccion_UO!$H1288)*$J$1223</f>
        <v>0</v>
      </c>
      <c r="AJ1288" s="21">
        <f>+SUMIFS(Resultados_Dic3!AE$3:AE$99980,Resultados_Dic3!$F$3:$F$99980,Produccion_UO!$K1288,Resultados_Dic3!$D$3:$D$99980,Produccion_UO!$L$1221,Resultados_Dic3!$E$3:$E$99980,Produccion_UO!$J1288,Resultados_Dic3!$A$3:$A$99980,Produccion_UO!$H1288)*$J$1223</f>
        <v>0</v>
      </c>
      <c r="AK1288" s="21">
        <f>+SUMIFS(Resultados_Dic3!AF$3:AF$99980,Resultados_Dic3!$F$3:$F$99980,Produccion_UO!$K1288,Resultados_Dic3!$D$3:$D$99980,Produccion_UO!$L$1221,Resultados_Dic3!$E$3:$E$99980,Produccion_UO!$J1288,Resultados_Dic3!$A$3:$A$99980,Produccion_UO!$H1288)*$J$1223</f>
        <v>0</v>
      </c>
      <c r="AL1288" s="21">
        <f>+SUMIFS(Resultados_Dic3!AG$3:AG$99980,Resultados_Dic3!$F$3:$F$99980,Produccion_UO!$K1288,Resultados_Dic3!$D$3:$D$99980,Produccion_UO!$L$1221,Resultados_Dic3!$E$3:$E$99980,Produccion_UO!$J1288,Resultados_Dic3!$A$3:$A$99980,Produccion_UO!$H1288)*$J$1223</f>
        <v>0</v>
      </c>
      <c r="AM1288" s="21">
        <f>+SUMIFS(Resultados_Dic3!AH$3:AH$99980,Resultados_Dic3!$F$3:$F$99980,Produccion_UO!$K1288,Resultados_Dic3!$D$3:$D$99980,Produccion_UO!$L$1221,Resultados_Dic3!$E$3:$E$99980,Produccion_UO!$J1288,Resultados_Dic3!$A$3:$A$99980,Produccion_UO!$H1288)*$J$1223</f>
        <v>0</v>
      </c>
      <c r="AN1288" s="21">
        <f>+SUMIFS(Resultados_Dic3!AI$3:AI$99980,Resultados_Dic3!$F$3:$F$99980,Produccion_UO!$K1288,Resultados_Dic3!$D$3:$D$99980,Produccion_UO!$L$1221,Resultados_Dic3!$E$3:$E$99980,Produccion_UO!$J1288,Resultados_Dic3!$A$3:$A$99980,Produccion_UO!$H1288)*$J$1223</f>
        <v>0</v>
      </c>
      <c r="AO1288" s="21">
        <f>+SUMIFS(Resultados_Dic3!AJ$3:AJ$99980,Resultados_Dic3!$F$3:$F$99980,Produccion_UO!$K1288,Resultados_Dic3!$D$3:$D$99980,Produccion_UO!$L$1221,Resultados_Dic3!$E$3:$E$99980,Produccion_UO!$J1288,Resultados_Dic3!$A$3:$A$99980,Produccion_UO!$H1288)*$J$1223</f>
        <v>0</v>
      </c>
      <c r="AP1288" s="21">
        <f>+SUMIFS(Resultados_Dic3!AK$3:AK$99980,Resultados_Dic3!$F$3:$F$99980,Produccion_UO!$K1288,Resultados_Dic3!$D$3:$D$99980,Produccion_UO!$L$1221,Resultados_Dic3!$E$3:$E$99980,Produccion_UO!$J1288,Resultados_Dic3!$A$3:$A$99980,Produccion_UO!$H1288)*$J$1223</f>
        <v>0</v>
      </c>
      <c r="AQ1288" s="21">
        <f>+SUMIFS(Resultados_Dic3!AL$3:AL$99980,Resultados_Dic3!$F$3:$F$99980,Produccion_UO!$K1288,Resultados_Dic3!$D$3:$D$99980,Produccion_UO!$L$1221,Resultados_Dic3!$E$3:$E$99980,Produccion_UO!$J1288,Resultados_Dic3!$A$3:$A$99980,Produccion_UO!$H1288)*$J$1223</f>
        <v>0</v>
      </c>
      <c r="AR1288" s="21">
        <f>+SUMIFS(Resultados_Dic3!AM$3:AM$99980,Resultados_Dic3!$F$3:$F$99980,Produccion_UO!$K1288,Resultados_Dic3!$D$3:$D$99980,Produccion_UO!$L$1221,Resultados_Dic3!$E$3:$E$99980,Produccion_UO!$J1288,Resultados_Dic3!$A$3:$A$99980,Produccion_UO!$H1288)*$J$1223</f>
        <v>0</v>
      </c>
    </row>
    <row r="1289" spans="6:44" x14ac:dyDescent="0.25">
      <c r="H1289" s="17" t="str">
        <f t="shared" si="639"/>
        <v>DIC7</v>
      </c>
      <c r="I1289" s="24"/>
      <c r="J1289" s="24">
        <v>1</v>
      </c>
      <c r="K1289" s="342"/>
      <c r="L1289" s="343" t="s">
        <v>860</v>
      </c>
      <c r="M1289" s="344">
        <f>+M1284+M1283</f>
        <v>4.0079926039860458</v>
      </c>
      <c r="N1289" s="344">
        <f t="shared" ref="N1289:AR1289" si="671">+N1284+N1283</f>
        <v>4.1967369725537402</v>
      </c>
      <c r="O1289" s="344">
        <f t="shared" si="671"/>
        <v>3.945907635457544</v>
      </c>
      <c r="P1289" s="344">
        <f t="shared" si="671"/>
        <v>3.7256565966862771</v>
      </c>
      <c r="Q1289" s="344">
        <f t="shared" si="671"/>
        <v>2.9976054790250388</v>
      </c>
      <c r="R1289" s="344">
        <f t="shared" si="671"/>
        <v>2.0211690611117841</v>
      </c>
      <c r="S1289" s="344">
        <f t="shared" si="671"/>
        <v>2.0211690611117841</v>
      </c>
      <c r="T1289" s="344">
        <f t="shared" si="671"/>
        <v>2.0211690611117841</v>
      </c>
      <c r="U1289" s="344">
        <f t="shared" si="671"/>
        <v>0.20956977389097201</v>
      </c>
      <c r="V1289" s="344">
        <f t="shared" si="671"/>
        <v>0.196784992134207</v>
      </c>
      <c r="W1289" s="344">
        <f t="shared" si="671"/>
        <v>0.102433681075286</v>
      </c>
      <c r="X1289" s="344">
        <f t="shared" si="671"/>
        <v>0</v>
      </c>
      <c r="Y1289" s="344">
        <f t="shared" si="671"/>
        <v>0</v>
      </c>
      <c r="Z1289" s="344">
        <f t="shared" si="671"/>
        <v>0</v>
      </c>
      <c r="AA1289" s="344">
        <f t="shared" si="671"/>
        <v>0</v>
      </c>
      <c r="AB1289" s="344">
        <f t="shared" si="671"/>
        <v>0</v>
      </c>
      <c r="AC1289" s="344">
        <f t="shared" si="671"/>
        <v>0</v>
      </c>
      <c r="AD1289" s="344">
        <f t="shared" si="671"/>
        <v>0</v>
      </c>
      <c r="AE1289" s="344">
        <f t="shared" si="671"/>
        <v>0</v>
      </c>
      <c r="AF1289" s="344">
        <f t="shared" si="671"/>
        <v>0</v>
      </c>
      <c r="AG1289" s="344">
        <f t="shared" si="671"/>
        <v>0</v>
      </c>
      <c r="AH1289" s="344">
        <f t="shared" si="671"/>
        <v>0</v>
      </c>
      <c r="AI1289" s="344">
        <f t="shared" si="671"/>
        <v>0</v>
      </c>
      <c r="AJ1289" s="344">
        <f t="shared" si="671"/>
        <v>0</v>
      </c>
      <c r="AK1289" s="344">
        <f t="shared" si="671"/>
        <v>0</v>
      </c>
      <c r="AL1289" s="344">
        <f t="shared" si="671"/>
        <v>0</v>
      </c>
      <c r="AM1289" s="344">
        <f t="shared" si="671"/>
        <v>0</v>
      </c>
      <c r="AN1289" s="344">
        <f t="shared" si="671"/>
        <v>0</v>
      </c>
      <c r="AO1289" s="344">
        <f t="shared" si="671"/>
        <v>0</v>
      </c>
      <c r="AP1289" s="344">
        <f t="shared" si="671"/>
        <v>0</v>
      </c>
      <c r="AQ1289" s="344">
        <f t="shared" si="671"/>
        <v>0</v>
      </c>
      <c r="AR1289" s="344">
        <f t="shared" si="671"/>
        <v>0</v>
      </c>
    </row>
    <row r="1290" spans="6:44" x14ac:dyDescent="0.25">
      <c r="H1290" s="17" t="str">
        <f t="shared" si="639"/>
        <v>DIC7</v>
      </c>
      <c r="I1290" s="24"/>
      <c r="J1290" s="24"/>
      <c r="K1290" s="359"/>
      <c r="L1290" s="230" t="s">
        <v>835</v>
      </c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</row>
    <row r="1291" spans="6:44" x14ac:dyDescent="0.25">
      <c r="H1291" s="17" t="str">
        <f t="shared" si="639"/>
        <v>DIC7</v>
      </c>
      <c r="I1291" s="24"/>
      <c r="J1291" s="24" t="s">
        <v>73</v>
      </c>
      <c r="K1291" s="359" t="s">
        <v>211</v>
      </c>
      <c r="L1291" s="316" t="s">
        <v>750</v>
      </c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</row>
    <row r="1292" spans="6:44" x14ac:dyDescent="0.25">
      <c r="H1292" s="17" t="str">
        <f t="shared" si="639"/>
        <v>DIC7</v>
      </c>
      <c r="I1292" s="24"/>
      <c r="J1292" s="24" t="s">
        <v>73</v>
      </c>
      <c r="K1292" s="359" t="s">
        <v>469</v>
      </c>
      <c r="L1292" s="316" t="s">
        <v>746</v>
      </c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</row>
    <row r="1293" spans="6:44" x14ac:dyDescent="0.25">
      <c r="H1293" s="17" t="str">
        <f t="shared" si="639"/>
        <v>DIC7</v>
      </c>
      <c r="I1293" s="24"/>
      <c r="J1293" s="24" t="s">
        <v>73</v>
      </c>
      <c r="K1293" s="359" t="s">
        <v>215</v>
      </c>
      <c r="L1293" s="316" t="s">
        <v>794</v>
      </c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</row>
    <row r="1294" spans="6:44" x14ac:dyDescent="0.25">
      <c r="H1294" s="17" t="str">
        <f t="shared" si="639"/>
        <v>DIC7</v>
      </c>
      <c r="I1294" s="24"/>
      <c r="J1294" s="24" t="s">
        <v>73</v>
      </c>
      <c r="K1294" s="352" t="s">
        <v>472</v>
      </c>
      <c r="L1294" s="341" t="s">
        <v>43</v>
      </c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</row>
    <row r="1295" spans="6:44" x14ac:dyDescent="0.25">
      <c r="H1295" s="17" t="str">
        <f t="shared" si="639"/>
        <v>DIC7</v>
      </c>
      <c r="I1295" s="24"/>
      <c r="J1295" s="24" t="s">
        <v>73</v>
      </c>
      <c r="K1295" s="359" t="s">
        <v>230</v>
      </c>
      <c r="L1295" s="230" t="s">
        <v>832</v>
      </c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</row>
    <row r="1296" spans="6:44" x14ac:dyDescent="0.25">
      <c r="I1296" s="24"/>
      <c r="J1296" s="24"/>
      <c r="K1296" s="342"/>
      <c r="L1296" s="302" t="s">
        <v>861</v>
      </c>
      <c r="M1296" s="344">
        <f>+M1290+M1295</f>
        <v>0</v>
      </c>
      <c r="N1296" s="344">
        <f t="shared" ref="N1296" si="672">+N1290+N1295</f>
        <v>0</v>
      </c>
      <c r="O1296" s="344">
        <f t="shared" ref="O1296" si="673">+O1290+O1295</f>
        <v>0</v>
      </c>
      <c r="P1296" s="344">
        <f t="shared" ref="P1296" si="674">+P1290+P1295</f>
        <v>0</v>
      </c>
      <c r="Q1296" s="344">
        <f t="shared" ref="Q1296" si="675">+Q1290+Q1295</f>
        <v>0</v>
      </c>
      <c r="R1296" s="344">
        <f t="shared" ref="R1296" si="676">+R1290+R1295</f>
        <v>0</v>
      </c>
      <c r="S1296" s="344">
        <f t="shared" ref="S1296" si="677">+S1290+S1295</f>
        <v>0</v>
      </c>
      <c r="T1296" s="344">
        <f t="shared" ref="T1296" si="678">+T1290+T1295</f>
        <v>0</v>
      </c>
      <c r="U1296" s="344">
        <f t="shared" ref="U1296" si="679">+U1290+U1295</f>
        <v>0</v>
      </c>
      <c r="V1296" s="344">
        <f t="shared" ref="V1296" si="680">+V1290+V1295</f>
        <v>0</v>
      </c>
      <c r="W1296" s="344">
        <f t="shared" ref="W1296" si="681">+W1290+W1295</f>
        <v>0</v>
      </c>
      <c r="X1296" s="344">
        <f t="shared" ref="X1296" si="682">+X1290+X1295</f>
        <v>0</v>
      </c>
      <c r="Y1296" s="344">
        <f t="shared" ref="Y1296" si="683">+Y1290+Y1295</f>
        <v>0</v>
      </c>
      <c r="Z1296" s="344">
        <f t="shared" ref="Z1296" si="684">+Z1290+Z1295</f>
        <v>0</v>
      </c>
      <c r="AA1296" s="344">
        <f t="shared" ref="AA1296" si="685">+AA1290+AA1295</f>
        <v>0</v>
      </c>
      <c r="AB1296" s="344">
        <f t="shared" ref="AB1296" si="686">+AB1290+AB1295</f>
        <v>0</v>
      </c>
      <c r="AC1296" s="344">
        <f t="shared" ref="AC1296" si="687">+AC1290+AC1295</f>
        <v>0</v>
      </c>
      <c r="AD1296" s="344">
        <f t="shared" ref="AD1296" si="688">+AD1290+AD1295</f>
        <v>0</v>
      </c>
      <c r="AE1296" s="344">
        <f t="shared" ref="AE1296" si="689">+AE1290+AE1295</f>
        <v>0</v>
      </c>
      <c r="AF1296" s="344">
        <f t="shared" ref="AF1296" si="690">+AF1290+AF1295</f>
        <v>0</v>
      </c>
      <c r="AG1296" s="344">
        <f t="shared" ref="AG1296" si="691">+AG1290+AG1295</f>
        <v>0</v>
      </c>
      <c r="AH1296" s="344">
        <f t="shared" ref="AH1296" si="692">+AH1290+AH1295</f>
        <v>0</v>
      </c>
      <c r="AI1296" s="344">
        <f t="shared" ref="AI1296" si="693">+AI1290+AI1295</f>
        <v>0</v>
      </c>
      <c r="AJ1296" s="344">
        <f t="shared" ref="AJ1296" si="694">+AJ1290+AJ1295</f>
        <v>0</v>
      </c>
      <c r="AK1296" s="344">
        <f t="shared" ref="AK1296" si="695">+AK1290+AK1295</f>
        <v>0</v>
      </c>
      <c r="AL1296" s="344">
        <f t="shared" ref="AL1296" si="696">+AL1290+AL1295</f>
        <v>0</v>
      </c>
      <c r="AM1296" s="344">
        <f t="shared" ref="AM1296" si="697">+AM1290+AM1295</f>
        <v>0</v>
      </c>
      <c r="AN1296" s="344">
        <f t="shared" ref="AN1296" si="698">+AN1290+AN1295</f>
        <v>0</v>
      </c>
      <c r="AO1296" s="344">
        <f t="shared" ref="AO1296" si="699">+AO1290+AO1295</f>
        <v>0</v>
      </c>
      <c r="AP1296" s="344">
        <f t="shared" ref="AP1296" si="700">+AP1290+AP1295</f>
        <v>0</v>
      </c>
      <c r="AQ1296" s="344">
        <f t="shared" ref="AQ1296" si="701">+AQ1290+AQ1295</f>
        <v>0</v>
      </c>
      <c r="AR1296" s="344">
        <f t="shared" ref="AR1296" si="702">+AR1290+AR1295</f>
        <v>0</v>
      </c>
    </row>
    <row r="1297" spans="8:44" x14ac:dyDescent="0.25">
      <c r="H1297" s="17" t="str">
        <f t="shared" si="639"/>
        <v>DIC7</v>
      </c>
      <c r="I1297" s="24"/>
      <c r="J1297" s="24"/>
      <c r="K1297" s="359"/>
      <c r="L1297" s="230" t="s">
        <v>831</v>
      </c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</row>
    <row r="1298" spans="8:44" x14ac:dyDescent="0.25">
      <c r="H1298" s="17" t="str">
        <f t="shared" si="639"/>
        <v>DIC7</v>
      </c>
      <c r="I1298" s="24"/>
      <c r="J1298" s="24" t="s">
        <v>79</v>
      </c>
      <c r="K1298" s="359" t="s">
        <v>202</v>
      </c>
      <c r="L1298" s="316" t="s">
        <v>750</v>
      </c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</row>
    <row r="1299" spans="8:44" x14ac:dyDescent="0.25">
      <c r="H1299" s="17" t="str">
        <f t="shared" si="639"/>
        <v>DIC7</v>
      </c>
      <c r="I1299" s="24"/>
      <c r="J1299" s="24" t="s">
        <v>79</v>
      </c>
      <c r="K1299" s="359" t="s">
        <v>454</v>
      </c>
      <c r="L1299" s="316" t="s">
        <v>746</v>
      </c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</row>
    <row r="1300" spans="8:44" x14ac:dyDescent="0.25">
      <c r="H1300" s="17" t="str">
        <f t="shared" si="639"/>
        <v>DIC7</v>
      </c>
      <c r="I1300" s="24"/>
      <c r="J1300" s="24" t="s">
        <v>79</v>
      </c>
      <c r="K1300" s="359" t="s">
        <v>206</v>
      </c>
      <c r="L1300" s="316" t="s">
        <v>794</v>
      </c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</row>
    <row r="1301" spans="8:44" x14ac:dyDescent="0.25">
      <c r="I1301" s="24"/>
      <c r="J1301" s="24"/>
      <c r="K1301" s="359"/>
      <c r="L1301" s="305" t="s">
        <v>862</v>
      </c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</row>
    <row r="1302" spans="8:44" x14ac:dyDescent="0.25">
      <c r="H1302" s="17" t="str">
        <f t="shared" si="639"/>
        <v>DIC7</v>
      </c>
      <c r="I1302" s="24"/>
      <c r="J1302" s="24" t="s">
        <v>89</v>
      </c>
      <c r="K1302" s="359" t="s">
        <v>234</v>
      </c>
      <c r="L1302" s="341" t="s">
        <v>834</v>
      </c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</row>
    <row r="1303" spans="8:44" x14ac:dyDescent="0.25">
      <c r="H1303" s="17" t="str">
        <f t="shared" si="639"/>
        <v>DIC7</v>
      </c>
      <c r="I1303" s="24"/>
      <c r="J1303" s="24" t="s">
        <v>85</v>
      </c>
      <c r="K1303" s="359" t="s">
        <v>232</v>
      </c>
      <c r="L1303" s="341" t="s">
        <v>833</v>
      </c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</row>
    <row r="1304" spans="8:44" x14ac:dyDescent="0.25">
      <c r="H1304" s="17" t="str">
        <f t="shared" si="639"/>
        <v>DIC7</v>
      </c>
      <c r="I1304" s="24"/>
      <c r="J1304" s="24"/>
      <c r="K1304" s="342"/>
      <c r="L1304" s="302" t="s">
        <v>863</v>
      </c>
      <c r="M1304" s="344">
        <f>+M1301+M1297</f>
        <v>0</v>
      </c>
      <c r="N1304" s="344">
        <f t="shared" ref="N1304:AR1304" si="703">+N1301+N1297</f>
        <v>0</v>
      </c>
      <c r="O1304" s="344">
        <f t="shared" si="703"/>
        <v>0</v>
      </c>
      <c r="P1304" s="344">
        <f t="shared" si="703"/>
        <v>0</v>
      </c>
      <c r="Q1304" s="344">
        <f t="shared" si="703"/>
        <v>0</v>
      </c>
      <c r="R1304" s="344">
        <f t="shared" si="703"/>
        <v>0</v>
      </c>
      <c r="S1304" s="344">
        <f t="shared" si="703"/>
        <v>0</v>
      </c>
      <c r="T1304" s="344">
        <f t="shared" si="703"/>
        <v>0</v>
      </c>
      <c r="U1304" s="344">
        <f t="shared" si="703"/>
        <v>0</v>
      </c>
      <c r="V1304" s="344">
        <f t="shared" si="703"/>
        <v>0</v>
      </c>
      <c r="W1304" s="344">
        <f t="shared" si="703"/>
        <v>0</v>
      </c>
      <c r="X1304" s="344">
        <f t="shared" si="703"/>
        <v>0</v>
      </c>
      <c r="Y1304" s="344">
        <f t="shared" si="703"/>
        <v>0</v>
      </c>
      <c r="Z1304" s="344">
        <f t="shared" si="703"/>
        <v>0</v>
      </c>
      <c r="AA1304" s="344">
        <f t="shared" si="703"/>
        <v>0</v>
      </c>
      <c r="AB1304" s="344">
        <f t="shared" si="703"/>
        <v>0</v>
      </c>
      <c r="AC1304" s="344">
        <f t="shared" si="703"/>
        <v>0</v>
      </c>
      <c r="AD1304" s="344">
        <f t="shared" si="703"/>
        <v>0</v>
      </c>
      <c r="AE1304" s="344">
        <f t="shared" si="703"/>
        <v>0</v>
      </c>
      <c r="AF1304" s="344">
        <f t="shared" si="703"/>
        <v>0</v>
      </c>
      <c r="AG1304" s="344">
        <f t="shared" si="703"/>
        <v>0</v>
      </c>
      <c r="AH1304" s="344">
        <f t="shared" si="703"/>
        <v>0</v>
      </c>
      <c r="AI1304" s="344">
        <f t="shared" si="703"/>
        <v>0</v>
      </c>
      <c r="AJ1304" s="344">
        <f t="shared" si="703"/>
        <v>0</v>
      </c>
      <c r="AK1304" s="344">
        <f t="shared" si="703"/>
        <v>0</v>
      </c>
      <c r="AL1304" s="344">
        <f t="shared" si="703"/>
        <v>0</v>
      </c>
      <c r="AM1304" s="344">
        <f t="shared" si="703"/>
        <v>0</v>
      </c>
      <c r="AN1304" s="344">
        <f t="shared" si="703"/>
        <v>0</v>
      </c>
      <c r="AO1304" s="344">
        <f t="shared" si="703"/>
        <v>0</v>
      </c>
      <c r="AP1304" s="344">
        <f t="shared" si="703"/>
        <v>0</v>
      </c>
      <c r="AQ1304" s="344">
        <f t="shared" si="703"/>
        <v>0</v>
      </c>
      <c r="AR1304" s="344">
        <f t="shared" si="703"/>
        <v>0</v>
      </c>
    </row>
    <row r="1305" spans="8:44" x14ac:dyDescent="0.25">
      <c r="H1305" s="17" t="str">
        <f t="shared" si="639"/>
        <v>DIC7</v>
      </c>
      <c r="I1305" s="24"/>
      <c r="J1305" s="24"/>
      <c r="K1305" s="342"/>
      <c r="L1305" s="302" t="s">
        <v>864</v>
      </c>
      <c r="M1305" s="21">
        <f>+M1304+M1296</f>
        <v>0</v>
      </c>
      <c r="N1305" s="21">
        <f t="shared" ref="N1305" si="704">+N1304+N1296</f>
        <v>0</v>
      </c>
      <c r="O1305" s="21">
        <f t="shared" ref="O1305" si="705">+O1304+O1296</f>
        <v>0</v>
      </c>
      <c r="P1305" s="21">
        <f t="shared" ref="P1305" si="706">+P1304+P1296</f>
        <v>0</v>
      </c>
      <c r="Q1305" s="21">
        <f t="shared" ref="Q1305" si="707">+Q1304+Q1296</f>
        <v>0</v>
      </c>
      <c r="R1305" s="21">
        <f t="shared" ref="R1305" si="708">+R1304+R1296</f>
        <v>0</v>
      </c>
      <c r="S1305" s="21">
        <f t="shared" ref="S1305" si="709">+S1304+S1296</f>
        <v>0</v>
      </c>
      <c r="T1305" s="21">
        <f t="shared" ref="T1305" si="710">+T1304+T1296</f>
        <v>0</v>
      </c>
      <c r="U1305" s="21">
        <f t="shared" ref="U1305" si="711">+U1304+U1296</f>
        <v>0</v>
      </c>
      <c r="V1305" s="21">
        <f t="shared" ref="V1305" si="712">+V1304+V1296</f>
        <v>0</v>
      </c>
      <c r="W1305" s="21">
        <f t="shared" ref="W1305" si="713">+W1304+W1296</f>
        <v>0</v>
      </c>
      <c r="X1305" s="21">
        <f t="shared" ref="X1305" si="714">+X1304+X1296</f>
        <v>0</v>
      </c>
      <c r="Y1305" s="21">
        <f t="shared" ref="Y1305" si="715">+Y1304+Y1296</f>
        <v>0</v>
      </c>
      <c r="Z1305" s="21">
        <f t="shared" ref="Z1305" si="716">+Z1304+Z1296</f>
        <v>0</v>
      </c>
      <c r="AA1305" s="21">
        <f t="shared" ref="AA1305" si="717">+AA1304+AA1296</f>
        <v>0</v>
      </c>
      <c r="AB1305" s="21">
        <f t="shared" ref="AB1305" si="718">+AB1304+AB1296</f>
        <v>0</v>
      </c>
      <c r="AC1305" s="21">
        <f t="shared" ref="AC1305" si="719">+AC1304+AC1296</f>
        <v>0</v>
      </c>
      <c r="AD1305" s="21">
        <f t="shared" ref="AD1305" si="720">+AD1304+AD1296</f>
        <v>0</v>
      </c>
      <c r="AE1305" s="21">
        <f t="shared" ref="AE1305" si="721">+AE1304+AE1296</f>
        <v>0</v>
      </c>
      <c r="AF1305" s="21">
        <f t="shared" ref="AF1305" si="722">+AF1304+AF1296</f>
        <v>0</v>
      </c>
      <c r="AG1305" s="21">
        <f t="shared" ref="AG1305" si="723">+AG1304+AG1296</f>
        <v>0</v>
      </c>
      <c r="AH1305" s="21">
        <f t="shared" ref="AH1305" si="724">+AH1304+AH1296</f>
        <v>0</v>
      </c>
      <c r="AI1305" s="21">
        <f t="shared" ref="AI1305" si="725">+AI1304+AI1296</f>
        <v>0</v>
      </c>
      <c r="AJ1305" s="21">
        <f t="shared" ref="AJ1305" si="726">+AJ1304+AJ1296</f>
        <v>0</v>
      </c>
      <c r="AK1305" s="21">
        <f t="shared" ref="AK1305" si="727">+AK1304+AK1296</f>
        <v>0</v>
      </c>
      <c r="AL1305" s="21">
        <f t="shared" ref="AL1305" si="728">+AL1304+AL1296</f>
        <v>0</v>
      </c>
      <c r="AM1305" s="21">
        <f t="shared" ref="AM1305" si="729">+AM1304+AM1296</f>
        <v>0</v>
      </c>
      <c r="AN1305" s="21">
        <f t="shared" ref="AN1305" si="730">+AN1304+AN1296</f>
        <v>0</v>
      </c>
      <c r="AO1305" s="21">
        <f t="shared" ref="AO1305" si="731">+AO1304+AO1296</f>
        <v>0</v>
      </c>
      <c r="AP1305" s="21">
        <f t="shared" ref="AP1305" si="732">+AP1304+AP1296</f>
        <v>0</v>
      </c>
      <c r="AQ1305" s="21">
        <f t="shared" ref="AQ1305" si="733">+AQ1304+AQ1296</f>
        <v>0</v>
      </c>
      <c r="AR1305" s="21">
        <f t="shared" ref="AR1305" si="734">+AR1304+AR1296</f>
        <v>0</v>
      </c>
    </row>
    <row r="1306" spans="8:44" x14ac:dyDescent="0.25">
      <c r="L1306" s="345" t="s">
        <v>865</v>
      </c>
      <c r="M1306" s="21">
        <f>+M1305-M1289</f>
        <v>-4.0079926039860458</v>
      </c>
      <c r="N1306" s="21">
        <f t="shared" ref="N1306" si="735">+N1305-N1289</f>
        <v>-4.1967369725537402</v>
      </c>
      <c r="O1306" s="21">
        <f t="shared" ref="O1306" si="736">+O1305-O1289</f>
        <v>-3.945907635457544</v>
      </c>
      <c r="P1306" s="21">
        <f t="shared" ref="P1306" si="737">+P1305-P1289</f>
        <v>-3.7256565966862771</v>
      </c>
      <c r="Q1306" s="21">
        <f t="shared" ref="Q1306" si="738">+Q1305-Q1289</f>
        <v>-2.9976054790250388</v>
      </c>
      <c r="R1306" s="21">
        <f t="shared" ref="R1306" si="739">+R1305-R1289</f>
        <v>-2.0211690611117841</v>
      </c>
      <c r="S1306" s="21">
        <f t="shared" ref="S1306" si="740">+S1305-S1289</f>
        <v>-2.0211690611117841</v>
      </c>
      <c r="T1306" s="21">
        <f t="shared" ref="T1306" si="741">+T1305-T1289</f>
        <v>-2.0211690611117841</v>
      </c>
      <c r="U1306" s="21">
        <f t="shared" ref="U1306" si="742">+U1305-U1289</f>
        <v>-0.20956977389097201</v>
      </c>
      <c r="V1306" s="21">
        <f t="shared" ref="V1306" si="743">+V1305-V1289</f>
        <v>-0.196784992134207</v>
      </c>
      <c r="W1306" s="21">
        <f t="shared" ref="W1306" si="744">+W1305-W1289</f>
        <v>-0.102433681075286</v>
      </c>
      <c r="X1306" s="21">
        <f t="shared" ref="X1306" si="745">+X1305-X1289</f>
        <v>0</v>
      </c>
      <c r="Y1306" s="21">
        <f t="shared" ref="Y1306" si="746">+Y1305-Y1289</f>
        <v>0</v>
      </c>
      <c r="Z1306" s="21">
        <f t="shared" ref="Z1306" si="747">+Z1305-Z1289</f>
        <v>0</v>
      </c>
      <c r="AA1306" s="21">
        <f t="shared" ref="AA1306" si="748">+AA1305-AA1289</f>
        <v>0</v>
      </c>
      <c r="AB1306" s="21">
        <f t="shared" ref="AB1306" si="749">+AB1305-AB1289</f>
        <v>0</v>
      </c>
      <c r="AC1306" s="21">
        <f t="shared" ref="AC1306" si="750">+AC1305-AC1289</f>
        <v>0</v>
      </c>
      <c r="AD1306" s="21">
        <f t="shared" ref="AD1306" si="751">+AD1305-AD1289</f>
        <v>0</v>
      </c>
      <c r="AE1306" s="21">
        <f t="shared" ref="AE1306" si="752">+AE1305-AE1289</f>
        <v>0</v>
      </c>
      <c r="AF1306" s="21">
        <f t="shared" ref="AF1306" si="753">+AF1305-AF1289</f>
        <v>0</v>
      </c>
      <c r="AG1306" s="21">
        <f t="shared" ref="AG1306" si="754">+AG1305-AG1289</f>
        <v>0</v>
      </c>
      <c r="AH1306" s="21">
        <f t="shared" ref="AH1306" si="755">+AH1305-AH1289</f>
        <v>0</v>
      </c>
      <c r="AI1306" s="21">
        <f t="shared" ref="AI1306" si="756">+AI1305-AI1289</f>
        <v>0</v>
      </c>
      <c r="AJ1306" s="21">
        <f t="shared" ref="AJ1306" si="757">+AJ1305-AJ1289</f>
        <v>0</v>
      </c>
      <c r="AK1306" s="21">
        <f t="shared" ref="AK1306" si="758">+AK1305-AK1289</f>
        <v>0</v>
      </c>
      <c r="AL1306" s="21">
        <f t="shared" ref="AL1306" si="759">+AL1305-AL1289</f>
        <v>0</v>
      </c>
      <c r="AM1306" s="21">
        <f t="shared" ref="AM1306" si="760">+AM1305-AM1289</f>
        <v>0</v>
      </c>
      <c r="AN1306" s="21">
        <f t="shared" ref="AN1306" si="761">+AN1305-AN1289</f>
        <v>0</v>
      </c>
      <c r="AO1306" s="21">
        <f t="shared" ref="AO1306" si="762">+AO1305-AO1289</f>
        <v>0</v>
      </c>
      <c r="AP1306" s="21">
        <f t="shared" ref="AP1306" si="763">+AP1305-AP1289</f>
        <v>0</v>
      </c>
      <c r="AQ1306" s="21">
        <f t="shared" ref="AQ1306" si="764">+AQ1305-AQ1289</f>
        <v>0</v>
      </c>
      <c r="AR1306" s="21">
        <f t="shared" ref="AR1306" si="765">+AR1305-AR1289</f>
        <v>0</v>
      </c>
    </row>
    <row r="1308" spans="8:44" x14ac:dyDescent="0.25">
      <c r="K1308" s="349"/>
      <c r="L1308" s="349" t="s">
        <v>866</v>
      </c>
      <c r="M1308" s="283"/>
      <c r="N1308" s="283"/>
      <c r="O1308" s="283"/>
      <c r="P1308" s="283"/>
      <c r="Q1308" s="283"/>
      <c r="R1308" s="283"/>
      <c r="S1308" s="283"/>
      <c r="T1308" s="283"/>
      <c r="U1308" s="283"/>
      <c r="V1308" s="283"/>
      <c r="W1308" s="283"/>
      <c r="X1308" s="283"/>
      <c r="Y1308" s="283"/>
      <c r="Z1308" s="283"/>
      <c r="AA1308" s="283"/>
      <c r="AB1308" s="283"/>
      <c r="AC1308" s="283"/>
      <c r="AD1308" s="283"/>
      <c r="AE1308" s="283"/>
      <c r="AF1308" s="283"/>
      <c r="AG1308" s="283"/>
      <c r="AH1308" s="283"/>
      <c r="AI1308" s="283"/>
      <c r="AJ1308" s="283"/>
      <c r="AK1308" s="283"/>
      <c r="AL1308" s="283"/>
      <c r="AM1308" s="283"/>
      <c r="AN1308" s="283"/>
      <c r="AO1308" s="283"/>
      <c r="AP1308" s="283"/>
      <c r="AQ1308" s="283"/>
      <c r="AR1308" s="283"/>
    </row>
    <row r="1309" spans="8:44" x14ac:dyDescent="0.25">
      <c r="K1309" s="349" t="s">
        <v>868</v>
      </c>
      <c r="L1309" s="350" t="s">
        <v>867</v>
      </c>
      <c r="M1309" s="283"/>
      <c r="N1309" s="283"/>
      <c r="O1309" s="283"/>
      <c r="P1309" s="283"/>
      <c r="Q1309" s="283"/>
      <c r="R1309" s="283"/>
      <c r="S1309" s="283"/>
      <c r="T1309" s="283"/>
      <c r="U1309" s="283"/>
      <c r="V1309" s="283"/>
      <c r="W1309" s="283"/>
      <c r="X1309" s="283"/>
      <c r="Y1309" s="283"/>
      <c r="Z1309" s="283"/>
      <c r="AA1309" s="283"/>
      <c r="AB1309" s="283"/>
      <c r="AC1309" s="283"/>
      <c r="AD1309" s="283"/>
      <c r="AE1309" s="283"/>
      <c r="AF1309" s="283"/>
      <c r="AG1309" s="283"/>
      <c r="AH1309" s="283"/>
      <c r="AI1309" s="283"/>
      <c r="AJ1309" s="283"/>
      <c r="AK1309" s="283"/>
      <c r="AL1309" s="283"/>
      <c r="AM1309" s="283"/>
      <c r="AN1309" s="283"/>
      <c r="AO1309" s="283"/>
      <c r="AP1309" s="283"/>
      <c r="AQ1309" s="283"/>
      <c r="AR1309" s="283"/>
    </row>
    <row r="1310" spans="8:44" x14ac:dyDescent="0.25">
      <c r="K1310" s="349"/>
      <c r="L1310" s="350"/>
      <c r="M1310" s="283"/>
      <c r="N1310" s="283"/>
      <c r="O1310" s="283"/>
      <c r="P1310" s="283"/>
      <c r="Q1310" s="283"/>
      <c r="R1310" s="283"/>
      <c r="S1310" s="283"/>
      <c r="T1310" s="283"/>
      <c r="U1310" s="283"/>
      <c r="V1310" s="283"/>
      <c r="W1310" s="283"/>
      <c r="X1310" s="283"/>
      <c r="Y1310" s="283"/>
      <c r="Z1310" s="283"/>
      <c r="AA1310" s="283"/>
      <c r="AB1310" s="283"/>
      <c r="AC1310" s="283"/>
      <c r="AD1310" s="283"/>
      <c r="AE1310" s="283"/>
      <c r="AF1310" s="283"/>
      <c r="AG1310" s="283"/>
      <c r="AH1310" s="283"/>
      <c r="AI1310" s="283"/>
      <c r="AJ1310" s="283"/>
      <c r="AK1310" s="283"/>
      <c r="AL1310" s="283"/>
      <c r="AM1310" s="283"/>
      <c r="AN1310" s="283"/>
      <c r="AO1310" s="283"/>
      <c r="AP1310" s="283"/>
      <c r="AQ1310" s="283"/>
      <c r="AR1310" s="283"/>
    </row>
    <row r="1311" spans="8:44" x14ac:dyDescent="0.25">
      <c r="M1311" s="78"/>
    </row>
    <row r="1312" spans="8:44" x14ac:dyDescent="0.25">
      <c r="J1312">
        <v>1</v>
      </c>
      <c r="K1312" s="360" t="s">
        <v>389</v>
      </c>
      <c r="L1312" s="360" t="s">
        <v>377</v>
      </c>
    </row>
    <row r="1313" spans="6:44" x14ac:dyDescent="0.25">
      <c r="I1313" s="266"/>
    </row>
    <row r="1314" spans="6:44" s="15" customFormat="1" x14ac:dyDescent="0.25">
      <c r="F1314" s="96"/>
      <c r="H1314" s="12"/>
      <c r="I1314" s="346" t="s">
        <v>752</v>
      </c>
      <c r="J1314" s="115">
        <f>+IF(OR(K1314="OIL",K1314="OIL-eq"),$H$5,IF(K1314="GAS",$H$4,IF(K1314="GSL",$H$8,IF(K1314="DSL",$H$9,IF(K1314="KER",$H$10,IF(K1314="LPG",$H$11,IF(K1314="HFO",$H$12,IF(K1314="AVG",$H$13,IF(K1314="RFG",$H$14,IF(K1314="ELC",$H$15,$H$16))))))))))</f>
        <v>1</v>
      </c>
      <c r="K1314" s="347" t="s">
        <v>836</v>
      </c>
      <c r="L1314" s="314" t="s">
        <v>324</v>
      </c>
      <c r="M1314" s="361">
        <v>2019</v>
      </c>
      <c r="N1314" s="361">
        <v>2020</v>
      </c>
      <c r="O1314" s="361">
        <v>2021</v>
      </c>
      <c r="P1314" s="361">
        <v>2022</v>
      </c>
      <c r="Q1314" s="361">
        <v>2023</v>
      </c>
      <c r="R1314" s="361">
        <v>2024</v>
      </c>
      <c r="S1314" s="361">
        <v>2025</v>
      </c>
      <c r="T1314" s="361">
        <v>2026</v>
      </c>
      <c r="U1314" s="361">
        <v>2027</v>
      </c>
      <c r="V1314" s="361">
        <v>2028</v>
      </c>
      <c r="W1314" s="361">
        <v>2029</v>
      </c>
      <c r="X1314" s="361">
        <v>2030</v>
      </c>
      <c r="Y1314" s="361">
        <v>2031</v>
      </c>
      <c r="Z1314" s="361">
        <v>2032</v>
      </c>
      <c r="AA1314" s="361">
        <v>2033</v>
      </c>
      <c r="AB1314" s="361">
        <v>2034</v>
      </c>
      <c r="AC1314" s="361">
        <v>2035</v>
      </c>
      <c r="AD1314" s="361">
        <v>2036</v>
      </c>
      <c r="AE1314" s="361">
        <v>2037</v>
      </c>
      <c r="AF1314" s="361">
        <v>2038</v>
      </c>
      <c r="AG1314" s="361">
        <v>2039</v>
      </c>
      <c r="AH1314" s="361">
        <v>2040</v>
      </c>
      <c r="AI1314" s="361">
        <v>2041</v>
      </c>
      <c r="AJ1314" s="361">
        <v>2042</v>
      </c>
      <c r="AK1314" s="361">
        <v>2043</v>
      </c>
      <c r="AL1314" s="361">
        <v>2044</v>
      </c>
      <c r="AM1314" s="361">
        <v>2045</v>
      </c>
      <c r="AN1314" s="361">
        <v>2046</v>
      </c>
      <c r="AO1314" s="361">
        <v>2047</v>
      </c>
      <c r="AP1314" s="361">
        <v>2048</v>
      </c>
      <c r="AQ1314" s="361">
        <v>2049</v>
      </c>
      <c r="AR1314" s="361">
        <v>2050</v>
      </c>
    </row>
    <row r="1315" spans="6:44" x14ac:dyDescent="0.25">
      <c r="H1315" s="17" t="str">
        <f t="shared" ref="H1315:H1337" si="766">+$B$1</f>
        <v>DIC7</v>
      </c>
      <c r="I1315" s="24"/>
      <c r="J1315" s="24" t="s">
        <v>73</v>
      </c>
      <c r="K1315" s="359" t="s">
        <v>172</v>
      </c>
      <c r="L1315" s="230" t="s">
        <v>829</v>
      </c>
      <c r="M1315" s="21">
        <f>+SUMIFS(Resultados_Dic3!H$3:H$99980,Resultados_Dic3!$F$3:$F$99980,Produccion_UO!$K1315,Resultados_Dic3!$D$3:$D$99980,Produccion_UO!$L$1221,Resultados_Dic3!$E$3:$E$99980,Produccion_UO!$J1315,Resultados_Dic3!$A$3:$A$99980,Produccion_UO!$H1315)*$J$1223</f>
        <v>10.9185152593786</v>
      </c>
      <c r="N1315" s="21">
        <f>+SUMIFS(Resultados_Dic3!I$3:I$99980,Resultados_Dic3!$F$3:$F$99980,Produccion_UO!$K1315,Resultados_Dic3!$D$3:$D$99980,Produccion_UO!$L$1221,Resultados_Dic3!$E$3:$E$99980,Produccion_UO!$J1315,Resultados_Dic3!$A$3:$A$99980,Produccion_UO!$H1315)*$J$1223</f>
        <v>10.3349220655014</v>
      </c>
      <c r="O1315" s="21">
        <f>+SUMIFS(Resultados_Dic3!J$3:J$99980,Resultados_Dic3!$F$3:$F$99980,Produccion_UO!$K1315,Resultados_Dic3!$D$3:$D$99980,Produccion_UO!$L$1221,Resultados_Dic3!$E$3:$E$99980,Produccion_UO!$J1315,Resultados_Dic3!$A$3:$A$99980,Produccion_UO!$H1315)*$J$1223</f>
        <v>9.8325726014375494</v>
      </c>
      <c r="P1315" s="21">
        <f>+SUMIFS(Resultados_Dic3!K$3:K$99980,Resultados_Dic3!$F$3:$F$99980,Produccion_UO!$K1315,Resultados_Dic3!$D$3:$D$99980,Produccion_UO!$L$1221,Resultados_Dic3!$E$3:$E$99980,Produccion_UO!$J1315,Resultados_Dic3!$A$3:$A$99980,Produccion_UO!$H1315)*$J$1223</f>
        <v>9.3302231373736806</v>
      </c>
      <c r="Q1315" s="21">
        <f>+SUMIFS(Resultados_Dic3!L$3:L$99980,Resultados_Dic3!$F$3:$F$99980,Produccion_UO!$K1315,Resultados_Dic3!$D$3:$D$99980,Produccion_UO!$L$1221,Resultados_Dic3!$E$3:$E$99980,Produccion_UO!$J1315,Resultados_Dic3!$A$3:$A$99980,Produccion_UO!$H1315)*$J$1223</f>
        <v>8.82787367330981</v>
      </c>
      <c r="R1315" s="21">
        <f>+SUMIFS(Resultados_Dic3!M$3:M$99980,Resultados_Dic3!$F$3:$F$99980,Produccion_UO!$K1315,Resultados_Dic3!$D$3:$D$99980,Produccion_UO!$L$1221,Resultados_Dic3!$E$3:$E$99980,Produccion_UO!$J1315,Resultados_Dic3!$A$3:$A$99980,Produccion_UO!$H1315)*$J$1223</f>
        <v>8.1282276500648702</v>
      </c>
      <c r="S1315" s="21">
        <f>+SUMIFS(Resultados_Dic3!N$3:N$99980,Resultados_Dic3!$F$3:$F$99980,Produccion_UO!$K1315,Resultados_Dic3!$D$3:$D$99980,Produccion_UO!$L$1221,Resultados_Dic3!$E$3:$E$99980,Produccion_UO!$J1315,Resultados_Dic3!$A$3:$A$99980,Produccion_UO!$H1315)*$J$1223</f>
        <v>7.4285816268199198</v>
      </c>
      <c r="T1315" s="21">
        <f>+SUMIFS(Resultados_Dic3!O$3:O$99980,Resultados_Dic3!$F$3:$F$99980,Produccion_UO!$K1315,Resultados_Dic3!$D$3:$D$99980,Produccion_UO!$L$1221,Resultados_Dic3!$E$3:$E$99980,Produccion_UO!$J1315,Resultados_Dic3!$A$3:$A$99980,Produccion_UO!$H1315)*$J$1223</f>
        <v>6.8737687010216701</v>
      </c>
      <c r="U1315" s="21">
        <f>+SUMIFS(Resultados_Dic3!P$3:P$99980,Resultados_Dic3!$F$3:$F$99980,Produccion_UO!$K1315,Resultados_Dic3!$D$3:$D$99980,Produccion_UO!$L$1221,Resultados_Dic3!$E$3:$E$99980,Produccion_UO!$J1315,Resultados_Dic3!$A$3:$A$99980,Produccion_UO!$H1315)*$J$1223</f>
        <v>6.3189557752234196</v>
      </c>
      <c r="V1315" s="21">
        <f>+SUMIFS(Resultados_Dic3!Q$3:Q$99980,Resultados_Dic3!$F$3:$F$99980,Produccion_UO!$K1315,Resultados_Dic3!$D$3:$D$99980,Produccion_UO!$L$1221,Resultados_Dic3!$E$3:$E$99980,Produccion_UO!$J1315,Resultados_Dic3!$A$3:$A$99980,Produccion_UO!$H1315)*$J$1223</f>
        <v>5.7641428494251796</v>
      </c>
      <c r="W1315" s="21">
        <f>+SUMIFS(Resultados_Dic3!R$3:R$99980,Resultados_Dic3!$F$3:$F$99980,Produccion_UO!$K1315,Resultados_Dic3!$D$3:$D$99980,Produccion_UO!$L$1221,Resultados_Dic3!$E$3:$E$99980,Produccion_UO!$J1315,Resultados_Dic3!$A$3:$A$99980,Produccion_UO!$H1315)*$J$1223</f>
        <v>3.68918019692476</v>
      </c>
      <c r="X1315" s="21">
        <f>+SUMIFS(Resultados_Dic3!S$3:S$99980,Resultados_Dic3!$F$3:$F$99980,Produccion_UO!$K1315,Resultados_Dic3!$D$3:$D$99980,Produccion_UO!$L$1221,Resultados_Dic3!$E$3:$E$99980,Produccion_UO!$J1315,Resultados_Dic3!$A$3:$A$99980,Produccion_UO!$H1315)*$J$1223</f>
        <v>3.68918019692476</v>
      </c>
      <c r="Y1315" s="21">
        <f>+SUMIFS(Resultados_Dic3!T$3:T$99980,Resultados_Dic3!$F$3:$F$99980,Produccion_UO!$K1315,Resultados_Dic3!$D$3:$D$99980,Produccion_UO!$L$1221,Resultados_Dic3!$E$3:$E$99980,Produccion_UO!$J1315,Resultados_Dic3!$A$3:$A$99980,Produccion_UO!$H1315)*$J$1223</f>
        <v>3.68918019692476</v>
      </c>
      <c r="Z1315" s="21">
        <f>+SUMIFS(Resultados_Dic3!U$3:U$99980,Resultados_Dic3!$F$3:$F$99980,Produccion_UO!$K1315,Resultados_Dic3!$D$3:$D$99980,Produccion_UO!$L$1221,Resultados_Dic3!$E$3:$E$99980,Produccion_UO!$J1315,Resultados_Dic3!$A$3:$A$99980,Produccion_UO!$H1315)*$J$1223</f>
        <v>2.61236562084571</v>
      </c>
      <c r="AA1315" s="21">
        <f>+SUMIFS(Resultados_Dic3!V$3:V$99980,Resultados_Dic3!$F$3:$F$99980,Produccion_UO!$K1315,Resultados_Dic3!$D$3:$D$99980,Produccion_UO!$L$1221,Resultados_Dic3!$E$3:$E$99980,Produccion_UO!$J1315,Resultados_Dic3!$A$3:$A$99980,Produccion_UO!$H1315)*$J$1223</f>
        <v>0</v>
      </c>
      <c r="AB1315" s="21">
        <f>+SUMIFS(Resultados_Dic3!W$3:W$99980,Resultados_Dic3!$F$3:$F$99980,Produccion_UO!$K1315,Resultados_Dic3!$D$3:$D$99980,Produccion_UO!$L$1221,Resultados_Dic3!$E$3:$E$99980,Produccion_UO!$J1315,Resultados_Dic3!$A$3:$A$99980,Produccion_UO!$H1315)*$J$1223</f>
        <v>0</v>
      </c>
      <c r="AC1315" s="21">
        <f>+SUMIFS(Resultados_Dic3!X$3:X$99980,Resultados_Dic3!$F$3:$F$99980,Produccion_UO!$K1315,Resultados_Dic3!$D$3:$D$99980,Produccion_UO!$L$1221,Resultados_Dic3!$E$3:$E$99980,Produccion_UO!$J1315,Resultados_Dic3!$A$3:$A$99980,Produccion_UO!$H1315)*$J$1223</f>
        <v>0</v>
      </c>
      <c r="AD1315" s="21">
        <f>+SUMIFS(Resultados_Dic3!Y$3:Y$99980,Resultados_Dic3!$F$3:$F$99980,Produccion_UO!$K1315,Resultados_Dic3!$D$3:$D$99980,Produccion_UO!$L$1221,Resultados_Dic3!$E$3:$E$99980,Produccion_UO!$J1315,Resultados_Dic3!$A$3:$A$99980,Produccion_UO!$H1315)*$J$1223</f>
        <v>0</v>
      </c>
      <c r="AE1315" s="21">
        <f>+SUMIFS(Resultados_Dic3!Z$3:Z$99980,Resultados_Dic3!$F$3:$F$99980,Produccion_UO!$K1315,Resultados_Dic3!$D$3:$D$99980,Produccion_UO!$L$1221,Resultados_Dic3!$E$3:$E$99980,Produccion_UO!$J1315,Resultados_Dic3!$A$3:$A$99980,Produccion_UO!$H1315)*$J$1223</f>
        <v>0</v>
      </c>
      <c r="AF1315" s="21">
        <f>+SUMIFS(Resultados_Dic3!AA$3:AA$99980,Resultados_Dic3!$F$3:$F$99980,Produccion_UO!$K1315,Resultados_Dic3!$D$3:$D$99980,Produccion_UO!$L$1221,Resultados_Dic3!$E$3:$E$99980,Produccion_UO!$J1315,Resultados_Dic3!$A$3:$A$99980,Produccion_UO!$H1315)*$J$1223</f>
        <v>0</v>
      </c>
      <c r="AG1315" s="21">
        <f>+SUMIFS(Resultados_Dic3!AB$3:AB$99980,Resultados_Dic3!$F$3:$F$99980,Produccion_UO!$K1315,Resultados_Dic3!$D$3:$D$99980,Produccion_UO!$L$1221,Resultados_Dic3!$E$3:$E$99980,Produccion_UO!$J1315,Resultados_Dic3!$A$3:$A$99980,Produccion_UO!$H1315)*$J$1223</f>
        <v>0</v>
      </c>
      <c r="AH1315" s="21">
        <f>+SUMIFS(Resultados_Dic3!AC$3:AC$99980,Resultados_Dic3!$F$3:$F$99980,Produccion_UO!$K1315,Resultados_Dic3!$D$3:$D$99980,Produccion_UO!$L$1221,Resultados_Dic3!$E$3:$E$99980,Produccion_UO!$J1315,Resultados_Dic3!$A$3:$A$99980,Produccion_UO!$H1315)*$J$1223</f>
        <v>0</v>
      </c>
      <c r="AI1315" s="21">
        <f>+SUMIFS(Resultados_Dic3!AD$3:AD$99980,Resultados_Dic3!$F$3:$F$99980,Produccion_UO!$K1315,Resultados_Dic3!$D$3:$D$99980,Produccion_UO!$L$1221,Resultados_Dic3!$E$3:$E$99980,Produccion_UO!$J1315,Resultados_Dic3!$A$3:$A$99980,Produccion_UO!$H1315)*$J$1223</f>
        <v>0</v>
      </c>
      <c r="AJ1315" s="21">
        <f>+SUMIFS(Resultados_Dic3!AE$3:AE$99980,Resultados_Dic3!$F$3:$F$99980,Produccion_UO!$K1315,Resultados_Dic3!$D$3:$D$99980,Produccion_UO!$L$1221,Resultados_Dic3!$E$3:$E$99980,Produccion_UO!$J1315,Resultados_Dic3!$A$3:$A$99980,Produccion_UO!$H1315)*$J$1223</f>
        <v>0</v>
      </c>
      <c r="AK1315" s="21">
        <f>+SUMIFS(Resultados_Dic3!AF$3:AF$99980,Resultados_Dic3!$F$3:$F$99980,Produccion_UO!$K1315,Resultados_Dic3!$D$3:$D$99980,Produccion_UO!$L$1221,Resultados_Dic3!$E$3:$E$99980,Produccion_UO!$J1315,Resultados_Dic3!$A$3:$A$99980,Produccion_UO!$H1315)*$J$1223</f>
        <v>0</v>
      </c>
      <c r="AL1315" s="21">
        <f>+SUMIFS(Resultados_Dic3!AG$3:AG$99980,Resultados_Dic3!$F$3:$F$99980,Produccion_UO!$K1315,Resultados_Dic3!$D$3:$D$99980,Produccion_UO!$L$1221,Resultados_Dic3!$E$3:$E$99980,Produccion_UO!$J1315,Resultados_Dic3!$A$3:$A$99980,Produccion_UO!$H1315)*$J$1223</f>
        <v>0</v>
      </c>
      <c r="AM1315" s="21">
        <f>+SUMIFS(Resultados_Dic3!AH$3:AH$99980,Resultados_Dic3!$F$3:$F$99980,Produccion_UO!$K1315,Resultados_Dic3!$D$3:$D$99980,Produccion_UO!$L$1221,Resultados_Dic3!$E$3:$E$99980,Produccion_UO!$J1315,Resultados_Dic3!$A$3:$A$99980,Produccion_UO!$H1315)*$J$1223</f>
        <v>0</v>
      </c>
      <c r="AN1315" s="21">
        <f>+SUMIFS(Resultados_Dic3!AI$3:AI$99980,Resultados_Dic3!$F$3:$F$99980,Produccion_UO!$K1315,Resultados_Dic3!$D$3:$D$99980,Produccion_UO!$L$1221,Resultados_Dic3!$E$3:$E$99980,Produccion_UO!$J1315,Resultados_Dic3!$A$3:$A$99980,Produccion_UO!$H1315)*$J$1223</f>
        <v>0</v>
      </c>
      <c r="AO1315" s="21">
        <f>+SUMIFS(Resultados_Dic3!AJ$3:AJ$99980,Resultados_Dic3!$F$3:$F$99980,Produccion_UO!$K1315,Resultados_Dic3!$D$3:$D$99980,Produccion_UO!$L$1221,Resultados_Dic3!$E$3:$E$99980,Produccion_UO!$J1315,Resultados_Dic3!$A$3:$A$99980,Produccion_UO!$H1315)*$J$1223</f>
        <v>0</v>
      </c>
      <c r="AP1315" s="21">
        <f>+SUMIFS(Resultados_Dic3!AK$3:AK$99980,Resultados_Dic3!$F$3:$F$99980,Produccion_UO!$K1315,Resultados_Dic3!$D$3:$D$99980,Produccion_UO!$L$1221,Resultados_Dic3!$E$3:$E$99980,Produccion_UO!$J1315,Resultados_Dic3!$A$3:$A$99980,Produccion_UO!$H1315)*$J$1223</f>
        <v>0</v>
      </c>
      <c r="AQ1315" s="21">
        <f>+SUMIFS(Resultados_Dic3!AL$3:AL$99980,Resultados_Dic3!$F$3:$F$99980,Produccion_UO!$K1315,Resultados_Dic3!$D$3:$D$99980,Produccion_UO!$L$1221,Resultados_Dic3!$E$3:$E$99980,Produccion_UO!$J1315,Resultados_Dic3!$A$3:$A$99980,Produccion_UO!$H1315)*$J$1223</f>
        <v>0</v>
      </c>
      <c r="AR1315" s="21">
        <f>+SUMIFS(Resultados_Dic3!AM$3:AM$99980,Resultados_Dic3!$F$3:$F$99980,Produccion_UO!$K1315,Resultados_Dic3!$D$3:$D$99980,Produccion_UO!$L$1221,Resultados_Dic3!$E$3:$E$99980,Produccion_UO!$J1315,Resultados_Dic3!$A$3:$A$99980,Produccion_UO!$H1315)*$J$1223</f>
        <v>0</v>
      </c>
    </row>
    <row r="1316" spans="6:44" x14ac:dyDescent="0.25">
      <c r="H1316" s="17" t="str">
        <f t="shared" si="766"/>
        <v>DIC7</v>
      </c>
      <c r="I1316" s="24"/>
      <c r="J1316" s="24"/>
      <c r="K1316" s="359"/>
      <c r="L1316" s="230" t="s">
        <v>857</v>
      </c>
      <c r="M1316" s="21">
        <f>+(M1317+M1319+M1318+M1320)</f>
        <v>1.5191266094353635</v>
      </c>
      <c r="N1316" s="21">
        <f t="shared" ref="N1316" si="767">+(N1317+N1319)</f>
        <v>0.62697306384493978</v>
      </c>
      <c r="O1316" s="21">
        <f t="shared" ref="O1316" si="768">+(O1317+O1319)</f>
        <v>4.298131353134365E-2</v>
      </c>
      <c r="P1316" s="21">
        <f t="shared" ref="P1316" si="769">+(P1317+P1319)</f>
        <v>4.2146120851493066E-2</v>
      </c>
      <c r="Q1316" s="21">
        <f t="shared" ref="Q1316" si="770">+(Q1317+Q1319)</f>
        <v>0.13040612194831119</v>
      </c>
      <c r="R1316" s="21">
        <f t="shared" ref="R1316" si="771">+(R1317+R1319)</f>
        <v>0.24877731488437591</v>
      </c>
      <c r="S1316" s="21">
        <f t="shared" ref="S1316" si="772">+(S1317+S1319)</f>
        <v>0.24877731488437663</v>
      </c>
      <c r="T1316" s="21">
        <f t="shared" ref="T1316" si="773">+(T1317+T1319)</f>
        <v>0.24877731488437585</v>
      </c>
      <c r="U1316" s="21">
        <f t="shared" ref="U1316" si="774">+(U1317+U1319)</f>
        <v>0.42795663897600006</v>
      </c>
      <c r="V1316" s="21">
        <f t="shared" ref="V1316" si="775">+(V1317+V1319)</f>
        <v>0.42795663897600028</v>
      </c>
      <c r="W1316" s="21">
        <f t="shared" ref="W1316" si="776">+(W1317+W1319)</f>
        <v>0.4279566389760005</v>
      </c>
      <c r="X1316" s="21">
        <f t="shared" ref="X1316" si="777">+(X1317+X1319)</f>
        <v>0.34236531118079955</v>
      </c>
      <c r="Y1316" s="21">
        <f t="shared" ref="Y1316" si="778">+(Y1317+Y1319)</f>
        <v>0.34236531118079955</v>
      </c>
      <c r="Z1316" s="21">
        <f t="shared" ref="Z1316" si="779">+(Z1317+Z1319)</f>
        <v>0.34236531118080044</v>
      </c>
      <c r="AA1316" s="21">
        <f t="shared" ref="AA1316" si="780">+(AA1317+AA1319)</f>
        <v>0</v>
      </c>
      <c r="AB1316" s="21">
        <f t="shared" ref="AB1316" si="781">+(AB1317+AB1319)</f>
        <v>0</v>
      </c>
      <c r="AC1316" s="21">
        <f t="shared" ref="AC1316" si="782">+(AC1317+AC1319)</f>
        <v>0</v>
      </c>
      <c r="AD1316" s="21">
        <f t="shared" ref="AD1316" si="783">+(AD1317+AD1319)</f>
        <v>0</v>
      </c>
      <c r="AE1316" s="21">
        <f t="shared" ref="AE1316" si="784">+(AE1317+AE1319)</f>
        <v>0</v>
      </c>
      <c r="AF1316" s="21">
        <f t="shared" ref="AF1316" si="785">+(AF1317+AF1319)</f>
        <v>0</v>
      </c>
      <c r="AG1316" s="21">
        <f t="shared" ref="AG1316" si="786">+(AG1317+AG1319)</f>
        <v>0</v>
      </c>
      <c r="AH1316" s="21">
        <f t="shared" ref="AH1316" si="787">+(AH1317+AH1319)</f>
        <v>0</v>
      </c>
      <c r="AI1316" s="21">
        <f t="shared" ref="AI1316" si="788">+(AI1317+AI1319)</f>
        <v>0</v>
      </c>
      <c r="AJ1316" s="21">
        <f t="shared" ref="AJ1316" si="789">+(AJ1317+AJ1319)</f>
        <v>0</v>
      </c>
      <c r="AK1316" s="21">
        <f t="shared" ref="AK1316" si="790">+(AK1317+AK1319)</f>
        <v>0</v>
      </c>
      <c r="AL1316" s="21">
        <f t="shared" ref="AL1316" si="791">+(AL1317+AL1319)</f>
        <v>0</v>
      </c>
      <c r="AM1316" s="21">
        <f t="shared" ref="AM1316" si="792">+(AM1317+AM1319)</f>
        <v>0</v>
      </c>
      <c r="AN1316" s="21">
        <f t="shared" ref="AN1316" si="793">+(AN1317+AN1319)</f>
        <v>0</v>
      </c>
      <c r="AO1316" s="21">
        <f t="shared" ref="AO1316" si="794">+(AO1317+AO1319)</f>
        <v>0</v>
      </c>
      <c r="AP1316" s="21">
        <f t="shared" ref="AP1316" si="795">+(AP1317+AP1319)</f>
        <v>0</v>
      </c>
      <c r="AQ1316" s="21">
        <f t="shared" ref="AQ1316" si="796">+(AQ1317+AQ1319)</f>
        <v>0</v>
      </c>
      <c r="AR1316" s="21">
        <f t="shared" ref="AR1316" si="797">+(AR1317+AR1319)</f>
        <v>0</v>
      </c>
    </row>
    <row r="1317" spans="6:44" x14ac:dyDescent="0.25">
      <c r="H1317" s="17" t="str">
        <f t="shared" si="766"/>
        <v>DIC7</v>
      </c>
      <c r="I1317" s="24"/>
      <c r="J1317" s="24" t="s">
        <v>79</v>
      </c>
      <c r="K1317" s="359" t="s">
        <v>226</v>
      </c>
      <c r="L1317" s="341" t="s">
        <v>858</v>
      </c>
      <c r="M1317" s="21">
        <f>+SUMIFS(Resultados_Dic3!H$3:H$99980,Resultados_Dic3!$F$3:$F$99980,Produccion_UO!$K1317,Resultados_Dic3!$D$3:$D$99980,Produccion_UO!$L$1221,Resultados_Dic3!$E$3:$E$99980,Produccion_UO!$J1317,Resultados_Dic3!$A$3:$A$99980,Produccion_UO!$H1317)*$J$1223</f>
        <v>8.78057648193454E-4</v>
      </c>
      <c r="N1317" s="21">
        <f>+SUMIFS(Resultados_Dic3!I$3:I$99980,Resultados_Dic3!$F$3:$F$99980,Produccion_UO!$K1317,Resultados_Dic3!$D$3:$D$99980,Produccion_UO!$L$1221,Resultados_Dic3!$E$3:$E$99980,Produccion_UO!$J1317,Resultados_Dic3!$A$3:$A$99980,Produccion_UO!$H1317)*$J$1223</f>
        <v>8.3112558324283299E-4</v>
      </c>
      <c r="O1317" s="21">
        <f>+SUMIFS(Resultados_Dic3!J$3:J$99980,Resultados_Dic3!$F$3:$F$99980,Produccion_UO!$K1317,Resultados_Dic3!$D$3:$D$99980,Produccion_UO!$L$1221,Resultados_Dic3!$E$3:$E$99980,Produccion_UO!$J1317,Resultados_Dic3!$A$3:$A$99980,Produccion_UO!$H1317)*$J$1223</f>
        <v>7.9072706947895099E-4</v>
      </c>
      <c r="P1317" s="21">
        <f>+SUMIFS(Resultados_Dic3!K$3:K$99980,Resultados_Dic3!$F$3:$F$99980,Produccion_UO!$K1317,Resultados_Dic3!$D$3:$D$99980,Produccion_UO!$L$1221,Resultados_Dic3!$E$3:$E$99980,Produccion_UO!$J1317,Resultados_Dic3!$A$3:$A$99980,Produccion_UO!$H1317)*$J$1223</f>
        <v>7.5032855571506899E-4</v>
      </c>
      <c r="Q1317" s="21">
        <f>+SUMIFS(Resultados_Dic3!L$3:L$99980,Resultados_Dic3!$F$3:$F$99980,Produccion_UO!$K1317,Resultados_Dic3!$D$3:$D$99980,Produccion_UO!$L$1221,Resultados_Dic3!$E$3:$E$99980,Produccion_UO!$J1317,Resultados_Dic3!$A$3:$A$99980,Produccion_UO!$H1317)*$J$1223</f>
        <v>7.0993004195118699E-4</v>
      </c>
      <c r="R1317" s="21">
        <f>+SUMIFS(Resultados_Dic3!M$3:M$99980,Resultados_Dic3!$F$3:$F$99980,Produccion_UO!$K1317,Resultados_Dic3!$D$3:$D$99980,Produccion_UO!$L$1221,Resultados_Dic3!$E$3:$E$99980,Produccion_UO!$J1317,Resultados_Dic3!$A$3:$A$99980,Produccion_UO!$H1317)*$J$1223</f>
        <v>6.5366510783290796E-4</v>
      </c>
      <c r="S1317" s="21">
        <f>+SUMIFS(Resultados_Dic3!N$3:N$99980,Resultados_Dic3!$F$3:$F$99980,Produccion_UO!$K1317,Resultados_Dic3!$D$3:$D$99980,Produccion_UO!$L$1221,Resultados_Dic3!$E$3:$E$99980,Produccion_UO!$J1317,Resultados_Dic3!$A$3:$A$99980,Produccion_UO!$H1317)*$J$1223</f>
        <v>5.9740017371463002E-4</v>
      </c>
      <c r="T1317" s="21">
        <f>+SUMIFS(Resultados_Dic3!O$3:O$99980,Resultados_Dic3!$F$3:$F$99980,Produccion_UO!$K1317,Resultados_Dic3!$D$3:$D$99980,Produccion_UO!$L$1221,Resultados_Dic3!$E$3:$E$99980,Produccion_UO!$J1317,Resultados_Dic3!$A$3:$A$99980,Produccion_UO!$H1317)*$J$1223</f>
        <v>5.5278259327984499E-4</v>
      </c>
      <c r="U1317" s="21">
        <f>+SUMIFS(Resultados_Dic3!P$3:P$99980,Resultados_Dic3!$F$3:$F$99980,Produccion_UO!$K1317,Resultados_Dic3!$D$3:$D$99980,Produccion_UO!$L$1221,Resultados_Dic3!$E$3:$E$99980,Produccion_UO!$J1317,Resultados_Dic3!$A$3:$A$99980,Produccion_UO!$H1317)*$J$1223</f>
        <v>5.0816501284506104E-4</v>
      </c>
      <c r="V1317" s="21">
        <f>+SUMIFS(Resultados_Dic3!Q$3:Q$99980,Resultados_Dic3!$F$3:$F$99980,Produccion_UO!$K1317,Resultados_Dic3!$D$3:$D$99980,Produccion_UO!$L$1221,Resultados_Dic3!$E$3:$E$99980,Produccion_UO!$J1317,Resultados_Dic3!$A$3:$A$99980,Produccion_UO!$H1317)*$J$1223</f>
        <v>4.6354743241027802E-4</v>
      </c>
      <c r="W1317" s="21">
        <f>+SUMIFS(Resultados_Dic3!R$3:R$99980,Resultados_Dic3!$F$3:$F$99980,Produccion_UO!$K1317,Resultados_Dic3!$D$3:$D$99980,Produccion_UO!$L$1221,Resultados_Dic3!$E$3:$E$99980,Produccion_UO!$J1317,Resultados_Dic3!$A$3:$A$99980,Produccion_UO!$H1317)*$J$1223</f>
        <v>2.9668071258051099E-4</v>
      </c>
      <c r="X1317" s="21">
        <f>+SUMIFS(Resultados_Dic3!S$3:S$99980,Resultados_Dic3!$F$3:$F$99980,Produccion_UO!$K1317,Resultados_Dic3!$D$3:$D$99980,Produccion_UO!$L$1221,Resultados_Dic3!$E$3:$E$99980,Produccion_UO!$J1317,Resultados_Dic3!$A$3:$A$99980,Produccion_UO!$H1317)*$J$1223</f>
        <v>2.9668071258054401E-4</v>
      </c>
      <c r="Y1317" s="21">
        <f>+SUMIFS(Resultados_Dic3!T$3:T$99980,Resultados_Dic3!$F$3:$F$99980,Produccion_UO!$K1317,Resultados_Dic3!$D$3:$D$99980,Produccion_UO!$L$1221,Resultados_Dic3!$E$3:$E$99980,Produccion_UO!$J1317,Resultados_Dic3!$A$3:$A$99980,Produccion_UO!$H1317)*$J$1223</f>
        <v>2.9668071258054401E-4</v>
      </c>
      <c r="Z1317" s="21">
        <f>+SUMIFS(Resultados_Dic3!U$3:U$99980,Resultados_Dic3!$F$3:$F$99980,Produccion_UO!$K1317,Resultados_Dic3!$D$3:$D$99980,Produccion_UO!$L$1221,Resultados_Dic3!$E$3:$E$99980,Produccion_UO!$J1317,Resultados_Dic3!$A$3:$A$99980,Produccion_UO!$H1317)*$J$1223</f>
        <v>2.1008420639343999E-4</v>
      </c>
      <c r="AA1317" s="21">
        <f>+SUMIFS(Resultados_Dic3!V$3:V$99980,Resultados_Dic3!$F$3:$F$99980,Produccion_UO!$K1317,Resultados_Dic3!$D$3:$D$99980,Produccion_UO!$L$1221,Resultados_Dic3!$E$3:$E$99980,Produccion_UO!$J1317,Resultados_Dic3!$A$3:$A$99980,Produccion_UO!$H1317)*$J$1223</f>
        <v>0</v>
      </c>
      <c r="AB1317" s="21">
        <f>+SUMIFS(Resultados_Dic3!W$3:W$99980,Resultados_Dic3!$F$3:$F$99980,Produccion_UO!$K1317,Resultados_Dic3!$D$3:$D$99980,Produccion_UO!$L$1221,Resultados_Dic3!$E$3:$E$99980,Produccion_UO!$J1317,Resultados_Dic3!$A$3:$A$99980,Produccion_UO!$H1317)*$J$1223</f>
        <v>0</v>
      </c>
      <c r="AC1317" s="21">
        <f>+SUMIFS(Resultados_Dic3!X$3:X$99980,Resultados_Dic3!$F$3:$F$99980,Produccion_UO!$K1317,Resultados_Dic3!$D$3:$D$99980,Produccion_UO!$L$1221,Resultados_Dic3!$E$3:$E$99980,Produccion_UO!$J1317,Resultados_Dic3!$A$3:$A$99980,Produccion_UO!$H1317)*$J$1223</f>
        <v>0</v>
      </c>
      <c r="AD1317" s="21">
        <f>+SUMIFS(Resultados_Dic3!Y$3:Y$99980,Resultados_Dic3!$F$3:$F$99980,Produccion_UO!$K1317,Resultados_Dic3!$D$3:$D$99980,Produccion_UO!$L$1221,Resultados_Dic3!$E$3:$E$99980,Produccion_UO!$J1317,Resultados_Dic3!$A$3:$A$99980,Produccion_UO!$H1317)*$J$1223</f>
        <v>0</v>
      </c>
      <c r="AE1317" s="21">
        <f>+SUMIFS(Resultados_Dic3!Z$3:Z$99980,Resultados_Dic3!$F$3:$F$99980,Produccion_UO!$K1317,Resultados_Dic3!$D$3:$D$99980,Produccion_UO!$L$1221,Resultados_Dic3!$E$3:$E$99980,Produccion_UO!$J1317,Resultados_Dic3!$A$3:$A$99980,Produccion_UO!$H1317)*$J$1223</f>
        <v>0</v>
      </c>
      <c r="AF1317" s="21">
        <f>+SUMIFS(Resultados_Dic3!AA$3:AA$99980,Resultados_Dic3!$F$3:$F$99980,Produccion_UO!$K1317,Resultados_Dic3!$D$3:$D$99980,Produccion_UO!$L$1221,Resultados_Dic3!$E$3:$E$99980,Produccion_UO!$J1317,Resultados_Dic3!$A$3:$A$99980,Produccion_UO!$H1317)*$J$1223</f>
        <v>0</v>
      </c>
      <c r="AG1317" s="21">
        <f>+SUMIFS(Resultados_Dic3!AB$3:AB$99980,Resultados_Dic3!$F$3:$F$99980,Produccion_UO!$K1317,Resultados_Dic3!$D$3:$D$99980,Produccion_UO!$L$1221,Resultados_Dic3!$E$3:$E$99980,Produccion_UO!$J1317,Resultados_Dic3!$A$3:$A$99980,Produccion_UO!$H1317)*$J$1223</f>
        <v>0</v>
      </c>
      <c r="AH1317" s="21">
        <f>+SUMIFS(Resultados_Dic3!AC$3:AC$99980,Resultados_Dic3!$F$3:$F$99980,Produccion_UO!$K1317,Resultados_Dic3!$D$3:$D$99980,Produccion_UO!$L$1221,Resultados_Dic3!$E$3:$E$99980,Produccion_UO!$J1317,Resultados_Dic3!$A$3:$A$99980,Produccion_UO!$H1317)*$J$1223</f>
        <v>0</v>
      </c>
      <c r="AI1317" s="21">
        <f>+SUMIFS(Resultados_Dic3!AD$3:AD$99980,Resultados_Dic3!$F$3:$F$99980,Produccion_UO!$K1317,Resultados_Dic3!$D$3:$D$99980,Produccion_UO!$L$1221,Resultados_Dic3!$E$3:$E$99980,Produccion_UO!$J1317,Resultados_Dic3!$A$3:$A$99980,Produccion_UO!$H1317)*$J$1223</f>
        <v>0</v>
      </c>
      <c r="AJ1317" s="21">
        <f>+SUMIFS(Resultados_Dic3!AE$3:AE$99980,Resultados_Dic3!$F$3:$F$99980,Produccion_UO!$K1317,Resultados_Dic3!$D$3:$D$99980,Produccion_UO!$L$1221,Resultados_Dic3!$E$3:$E$99980,Produccion_UO!$J1317,Resultados_Dic3!$A$3:$A$99980,Produccion_UO!$H1317)*$J$1223</f>
        <v>0</v>
      </c>
      <c r="AK1317" s="21">
        <f>+SUMIFS(Resultados_Dic3!AF$3:AF$99980,Resultados_Dic3!$F$3:$F$99980,Produccion_UO!$K1317,Resultados_Dic3!$D$3:$D$99980,Produccion_UO!$L$1221,Resultados_Dic3!$E$3:$E$99980,Produccion_UO!$J1317,Resultados_Dic3!$A$3:$A$99980,Produccion_UO!$H1317)*$J$1223</f>
        <v>0</v>
      </c>
      <c r="AL1317" s="21">
        <f>+SUMIFS(Resultados_Dic3!AG$3:AG$99980,Resultados_Dic3!$F$3:$F$99980,Produccion_UO!$K1317,Resultados_Dic3!$D$3:$D$99980,Produccion_UO!$L$1221,Resultados_Dic3!$E$3:$E$99980,Produccion_UO!$J1317,Resultados_Dic3!$A$3:$A$99980,Produccion_UO!$H1317)*$J$1223</f>
        <v>0</v>
      </c>
      <c r="AM1317" s="21">
        <f>+SUMIFS(Resultados_Dic3!AH$3:AH$99980,Resultados_Dic3!$F$3:$F$99980,Produccion_UO!$K1317,Resultados_Dic3!$D$3:$D$99980,Produccion_UO!$L$1221,Resultados_Dic3!$E$3:$E$99980,Produccion_UO!$J1317,Resultados_Dic3!$A$3:$A$99980,Produccion_UO!$H1317)*$J$1223</f>
        <v>0</v>
      </c>
      <c r="AN1317" s="21">
        <f>+SUMIFS(Resultados_Dic3!AI$3:AI$99980,Resultados_Dic3!$F$3:$F$99980,Produccion_UO!$K1317,Resultados_Dic3!$D$3:$D$99980,Produccion_UO!$L$1221,Resultados_Dic3!$E$3:$E$99980,Produccion_UO!$J1317,Resultados_Dic3!$A$3:$A$99980,Produccion_UO!$H1317)*$J$1223</f>
        <v>0</v>
      </c>
      <c r="AO1317" s="21">
        <f>+SUMIFS(Resultados_Dic3!AJ$3:AJ$99980,Resultados_Dic3!$F$3:$F$99980,Produccion_UO!$K1317,Resultados_Dic3!$D$3:$D$99980,Produccion_UO!$L$1221,Resultados_Dic3!$E$3:$E$99980,Produccion_UO!$J1317,Resultados_Dic3!$A$3:$A$99980,Produccion_UO!$H1317)*$J$1223</f>
        <v>0</v>
      </c>
      <c r="AP1317" s="21">
        <f>+SUMIFS(Resultados_Dic3!AK$3:AK$99980,Resultados_Dic3!$F$3:$F$99980,Produccion_UO!$K1317,Resultados_Dic3!$D$3:$D$99980,Produccion_UO!$L$1221,Resultados_Dic3!$E$3:$E$99980,Produccion_UO!$J1317,Resultados_Dic3!$A$3:$A$99980,Produccion_UO!$H1317)*$J$1223</f>
        <v>0</v>
      </c>
      <c r="AQ1317" s="21">
        <f>+SUMIFS(Resultados_Dic3!AL$3:AL$99980,Resultados_Dic3!$F$3:$F$99980,Produccion_UO!$K1317,Resultados_Dic3!$D$3:$D$99980,Produccion_UO!$L$1221,Resultados_Dic3!$E$3:$E$99980,Produccion_UO!$J1317,Resultados_Dic3!$A$3:$A$99980,Produccion_UO!$H1317)*$J$1223</f>
        <v>0</v>
      </c>
      <c r="AR1317" s="21">
        <f>+SUMIFS(Resultados_Dic3!AM$3:AM$99980,Resultados_Dic3!$F$3:$F$99980,Produccion_UO!$K1317,Resultados_Dic3!$D$3:$D$99980,Produccion_UO!$L$1221,Resultados_Dic3!$E$3:$E$99980,Produccion_UO!$J1317,Resultados_Dic3!$A$3:$A$99980,Produccion_UO!$H1317)*$J$1223</f>
        <v>0</v>
      </c>
    </row>
    <row r="1318" spans="6:44" x14ac:dyDescent="0.25">
      <c r="H1318" s="17" t="str">
        <f t="shared" si="766"/>
        <v>DIC7</v>
      </c>
      <c r="I1318" s="24"/>
      <c r="J1318" s="24" t="s">
        <v>85</v>
      </c>
      <c r="K1318" s="359" t="s">
        <v>222</v>
      </c>
      <c r="L1318" s="341" t="s">
        <v>875</v>
      </c>
      <c r="M1318" s="21">
        <f>+SUMIFS(Resultados_Dic3!H$3:H$99980,Resultados_Dic3!$F$3:$F$99980,Produccion_UO!$K1318,Resultados_Dic3!$D$3:$D$99980,Produccion_UO!$L$1221,Resultados_Dic3!$E$3:$E$99980,Produccion_UO!$J1318,Resultados_Dic3!$A$3:$A$99980,Produccion_UO!$H1318)*$J$1223</f>
        <v>0</v>
      </c>
      <c r="N1318" s="21">
        <f>+SUMIFS(Resultados_Dic3!I$3:I$99980,Resultados_Dic3!$F$3:$F$99980,Produccion_UO!$K1318,Resultados_Dic3!$D$3:$D$99980,Produccion_UO!$L$1221,Resultados_Dic3!$E$3:$E$99980,Produccion_UO!$J1318,Resultados_Dic3!$A$3:$A$99980,Produccion_UO!$H1318)*$J$1223</f>
        <v>0</v>
      </c>
      <c r="O1318" s="21">
        <f>+SUMIFS(Resultados_Dic3!J$3:J$99980,Resultados_Dic3!$F$3:$F$99980,Produccion_UO!$K1318,Resultados_Dic3!$D$3:$D$99980,Produccion_UO!$L$1221,Resultados_Dic3!$E$3:$E$99980,Produccion_UO!$J1318,Resultados_Dic3!$A$3:$A$99980,Produccion_UO!$H1318)*$J$1223</f>
        <v>0</v>
      </c>
      <c r="P1318" s="21">
        <f>+SUMIFS(Resultados_Dic3!K$3:K$99980,Resultados_Dic3!$F$3:$F$99980,Produccion_UO!$K1318,Resultados_Dic3!$D$3:$D$99980,Produccion_UO!$L$1221,Resultados_Dic3!$E$3:$E$99980,Produccion_UO!$J1318,Resultados_Dic3!$A$3:$A$99980,Produccion_UO!$H1318)*$J$1223</f>
        <v>0</v>
      </c>
      <c r="Q1318" s="21">
        <f>+SUMIFS(Resultados_Dic3!L$3:L$99980,Resultados_Dic3!$F$3:$F$99980,Produccion_UO!$K1318,Resultados_Dic3!$D$3:$D$99980,Produccion_UO!$L$1221,Resultados_Dic3!$E$3:$E$99980,Produccion_UO!$J1318,Resultados_Dic3!$A$3:$A$99980,Produccion_UO!$H1318)*$J$1223</f>
        <v>0</v>
      </c>
      <c r="R1318" s="21">
        <f>+SUMIFS(Resultados_Dic3!M$3:M$99980,Resultados_Dic3!$F$3:$F$99980,Produccion_UO!$K1318,Resultados_Dic3!$D$3:$D$99980,Produccion_UO!$L$1221,Resultados_Dic3!$E$3:$E$99980,Produccion_UO!$J1318,Resultados_Dic3!$A$3:$A$99980,Produccion_UO!$H1318)*$J$1223</f>
        <v>0</v>
      </c>
      <c r="S1318" s="21">
        <f>+SUMIFS(Resultados_Dic3!N$3:N$99980,Resultados_Dic3!$F$3:$F$99980,Produccion_UO!$K1318,Resultados_Dic3!$D$3:$D$99980,Produccion_UO!$L$1221,Resultados_Dic3!$E$3:$E$99980,Produccion_UO!$J1318,Resultados_Dic3!$A$3:$A$99980,Produccion_UO!$H1318)*$J$1223</f>
        <v>0</v>
      </c>
      <c r="T1318" s="21">
        <f>+SUMIFS(Resultados_Dic3!O$3:O$99980,Resultados_Dic3!$F$3:$F$99980,Produccion_UO!$K1318,Resultados_Dic3!$D$3:$D$99980,Produccion_UO!$L$1221,Resultados_Dic3!$E$3:$E$99980,Produccion_UO!$J1318,Resultados_Dic3!$A$3:$A$99980,Produccion_UO!$H1318)*$J$1223</f>
        <v>0</v>
      </c>
      <c r="U1318" s="21">
        <f>+SUMIFS(Resultados_Dic3!P$3:P$99980,Resultados_Dic3!$F$3:$F$99980,Produccion_UO!$K1318,Resultados_Dic3!$D$3:$D$99980,Produccion_UO!$L$1221,Resultados_Dic3!$E$3:$E$99980,Produccion_UO!$J1318,Resultados_Dic3!$A$3:$A$99980,Produccion_UO!$H1318)*$J$1223</f>
        <v>0</v>
      </c>
      <c r="V1318" s="21">
        <f>+SUMIFS(Resultados_Dic3!Q$3:Q$99980,Resultados_Dic3!$F$3:$F$99980,Produccion_UO!$K1318,Resultados_Dic3!$D$3:$D$99980,Produccion_UO!$L$1221,Resultados_Dic3!$E$3:$E$99980,Produccion_UO!$J1318,Resultados_Dic3!$A$3:$A$99980,Produccion_UO!$H1318)*$J$1223</f>
        <v>0</v>
      </c>
      <c r="W1318" s="21">
        <f>+SUMIFS(Resultados_Dic3!R$3:R$99980,Resultados_Dic3!$F$3:$F$99980,Produccion_UO!$K1318,Resultados_Dic3!$D$3:$D$99980,Produccion_UO!$L$1221,Resultados_Dic3!$E$3:$E$99980,Produccion_UO!$J1318,Resultados_Dic3!$A$3:$A$99980,Produccion_UO!$H1318)*$J$1223</f>
        <v>0</v>
      </c>
      <c r="X1318" s="21">
        <f>+SUMIFS(Resultados_Dic3!S$3:S$99980,Resultados_Dic3!$F$3:$F$99980,Produccion_UO!$K1318,Resultados_Dic3!$D$3:$D$99980,Produccion_UO!$L$1221,Resultados_Dic3!$E$3:$E$99980,Produccion_UO!$J1318,Resultados_Dic3!$A$3:$A$99980,Produccion_UO!$H1318)*$J$1223</f>
        <v>0</v>
      </c>
      <c r="Y1318" s="21">
        <f>+SUMIFS(Resultados_Dic3!T$3:T$99980,Resultados_Dic3!$F$3:$F$99980,Produccion_UO!$K1318,Resultados_Dic3!$D$3:$D$99980,Produccion_UO!$L$1221,Resultados_Dic3!$E$3:$E$99980,Produccion_UO!$J1318,Resultados_Dic3!$A$3:$A$99980,Produccion_UO!$H1318)*$J$1223</f>
        <v>0</v>
      </c>
      <c r="Z1318" s="21">
        <f>+SUMIFS(Resultados_Dic3!U$3:U$99980,Resultados_Dic3!$F$3:$F$99980,Produccion_UO!$K1318,Resultados_Dic3!$D$3:$D$99980,Produccion_UO!$L$1221,Resultados_Dic3!$E$3:$E$99980,Produccion_UO!$J1318,Resultados_Dic3!$A$3:$A$99980,Produccion_UO!$H1318)*$J$1223</f>
        <v>0</v>
      </c>
      <c r="AA1318" s="21">
        <f>+SUMIFS(Resultados_Dic3!V$3:V$99980,Resultados_Dic3!$F$3:$F$99980,Produccion_UO!$K1318,Resultados_Dic3!$D$3:$D$99980,Produccion_UO!$L$1221,Resultados_Dic3!$E$3:$E$99980,Produccion_UO!$J1318,Resultados_Dic3!$A$3:$A$99980,Produccion_UO!$H1318)*$J$1223</f>
        <v>0</v>
      </c>
      <c r="AB1318" s="21">
        <f>+SUMIFS(Resultados_Dic3!W$3:W$99980,Resultados_Dic3!$F$3:$F$99980,Produccion_UO!$K1318,Resultados_Dic3!$D$3:$D$99980,Produccion_UO!$L$1221,Resultados_Dic3!$E$3:$E$99980,Produccion_UO!$J1318,Resultados_Dic3!$A$3:$A$99980,Produccion_UO!$H1318)*$J$1223</f>
        <v>0</v>
      </c>
      <c r="AC1318" s="21">
        <f>+SUMIFS(Resultados_Dic3!X$3:X$99980,Resultados_Dic3!$F$3:$F$99980,Produccion_UO!$K1318,Resultados_Dic3!$D$3:$D$99980,Produccion_UO!$L$1221,Resultados_Dic3!$E$3:$E$99980,Produccion_UO!$J1318,Resultados_Dic3!$A$3:$A$99980,Produccion_UO!$H1318)*$J$1223</f>
        <v>0</v>
      </c>
      <c r="AD1318" s="21">
        <f>+SUMIFS(Resultados_Dic3!Y$3:Y$99980,Resultados_Dic3!$F$3:$F$99980,Produccion_UO!$K1318,Resultados_Dic3!$D$3:$D$99980,Produccion_UO!$L$1221,Resultados_Dic3!$E$3:$E$99980,Produccion_UO!$J1318,Resultados_Dic3!$A$3:$A$99980,Produccion_UO!$H1318)*$J$1223</f>
        <v>0</v>
      </c>
      <c r="AE1318" s="21">
        <f>+SUMIFS(Resultados_Dic3!Z$3:Z$99980,Resultados_Dic3!$F$3:$F$99980,Produccion_UO!$K1318,Resultados_Dic3!$D$3:$D$99980,Produccion_UO!$L$1221,Resultados_Dic3!$E$3:$E$99980,Produccion_UO!$J1318,Resultados_Dic3!$A$3:$A$99980,Produccion_UO!$H1318)*$J$1223</f>
        <v>0</v>
      </c>
      <c r="AF1318" s="21">
        <f>+SUMIFS(Resultados_Dic3!AA$3:AA$99980,Resultados_Dic3!$F$3:$F$99980,Produccion_UO!$K1318,Resultados_Dic3!$D$3:$D$99980,Produccion_UO!$L$1221,Resultados_Dic3!$E$3:$E$99980,Produccion_UO!$J1318,Resultados_Dic3!$A$3:$A$99980,Produccion_UO!$H1318)*$J$1223</f>
        <v>0</v>
      </c>
      <c r="AG1318" s="21">
        <f>+SUMIFS(Resultados_Dic3!AB$3:AB$99980,Resultados_Dic3!$F$3:$F$99980,Produccion_UO!$K1318,Resultados_Dic3!$D$3:$D$99980,Produccion_UO!$L$1221,Resultados_Dic3!$E$3:$E$99980,Produccion_UO!$J1318,Resultados_Dic3!$A$3:$A$99980,Produccion_UO!$H1318)*$J$1223</f>
        <v>0</v>
      </c>
      <c r="AH1318" s="21">
        <f>+SUMIFS(Resultados_Dic3!AC$3:AC$99980,Resultados_Dic3!$F$3:$F$99980,Produccion_UO!$K1318,Resultados_Dic3!$D$3:$D$99980,Produccion_UO!$L$1221,Resultados_Dic3!$E$3:$E$99980,Produccion_UO!$J1318,Resultados_Dic3!$A$3:$A$99980,Produccion_UO!$H1318)*$J$1223</f>
        <v>0</v>
      </c>
      <c r="AI1318" s="21">
        <f>+SUMIFS(Resultados_Dic3!AD$3:AD$99980,Resultados_Dic3!$F$3:$F$99980,Produccion_UO!$K1318,Resultados_Dic3!$D$3:$D$99980,Produccion_UO!$L$1221,Resultados_Dic3!$E$3:$E$99980,Produccion_UO!$J1318,Resultados_Dic3!$A$3:$A$99980,Produccion_UO!$H1318)*$J$1223</f>
        <v>0</v>
      </c>
      <c r="AJ1318" s="21">
        <f>+SUMIFS(Resultados_Dic3!AE$3:AE$99980,Resultados_Dic3!$F$3:$F$99980,Produccion_UO!$K1318,Resultados_Dic3!$D$3:$D$99980,Produccion_UO!$L$1221,Resultados_Dic3!$E$3:$E$99980,Produccion_UO!$J1318,Resultados_Dic3!$A$3:$A$99980,Produccion_UO!$H1318)*$J$1223</f>
        <v>0</v>
      </c>
      <c r="AK1318" s="21">
        <f>+SUMIFS(Resultados_Dic3!AF$3:AF$99980,Resultados_Dic3!$F$3:$F$99980,Produccion_UO!$K1318,Resultados_Dic3!$D$3:$D$99980,Produccion_UO!$L$1221,Resultados_Dic3!$E$3:$E$99980,Produccion_UO!$J1318,Resultados_Dic3!$A$3:$A$99980,Produccion_UO!$H1318)*$J$1223</f>
        <v>0</v>
      </c>
      <c r="AL1318" s="21">
        <f>+SUMIFS(Resultados_Dic3!AG$3:AG$99980,Resultados_Dic3!$F$3:$F$99980,Produccion_UO!$K1318,Resultados_Dic3!$D$3:$D$99980,Produccion_UO!$L$1221,Resultados_Dic3!$E$3:$E$99980,Produccion_UO!$J1318,Resultados_Dic3!$A$3:$A$99980,Produccion_UO!$H1318)*$J$1223</f>
        <v>0</v>
      </c>
      <c r="AM1318" s="21">
        <f>+SUMIFS(Resultados_Dic3!AH$3:AH$99980,Resultados_Dic3!$F$3:$F$99980,Produccion_UO!$K1318,Resultados_Dic3!$D$3:$D$99980,Produccion_UO!$L$1221,Resultados_Dic3!$E$3:$E$99980,Produccion_UO!$J1318,Resultados_Dic3!$A$3:$A$99980,Produccion_UO!$H1318)*$J$1223</f>
        <v>0</v>
      </c>
      <c r="AN1318" s="21">
        <f>+SUMIFS(Resultados_Dic3!AI$3:AI$99980,Resultados_Dic3!$F$3:$F$99980,Produccion_UO!$K1318,Resultados_Dic3!$D$3:$D$99980,Produccion_UO!$L$1221,Resultados_Dic3!$E$3:$E$99980,Produccion_UO!$J1318,Resultados_Dic3!$A$3:$A$99980,Produccion_UO!$H1318)*$J$1223</f>
        <v>0</v>
      </c>
      <c r="AO1318" s="21">
        <f>+SUMIFS(Resultados_Dic3!AJ$3:AJ$99980,Resultados_Dic3!$F$3:$F$99980,Produccion_UO!$K1318,Resultados_Dic3!$D$3:$D$99980,Produccion_UO!$L$1221,Resultados_Dic3!$E$3:$E$99980,Produccion_UO!$J1318,Resultados_Dic3!$A$3:$A$99980,Produccion_UO!$H1318)*$J$1223</f>
        <v>0</v>
      </c>
      <c r="AP1318" s="21">
        <f>+SUMIFS(Resultados_Dic3!AK$3:AK$99980,Resultados_Dic3!$F$3:$F$99980,Produccion_UO!$K1318,Resultados_Dic3!$D$3:$D$99980,Produccion_UO!$L$1221,Resultados_Dic3!$E$3:$E$99980,Produccion_UO!$J1318,Resultados_Dic3!$A$3:$A$99980,Produccion_UO!$H1318)*$J$1223</f>
        <v>0</v>
      </c>
      <c r="AQ1318" s="21">
        <f>+SUMIFS(Resultados_Dic3!AL$3:AL$99980,Resultados_Dic3!$F$3:$F$99980,Produccion_UO!$K1318,Resultados_Dic3!$D$3:$D$99980,Produccion_UO!$L$1221,Resultados_Dic3!$E$3:$E$99980,Produccion_UO!$J1318,Resultados_Dic3!$A$3:$A$99980,Produccion_UO!$H1318)*$J$1223</f>
        <v>0</v>
      </c>
      <c r="AR1318" s="21">
        <f>+SUMIFS(Resultados_Dic3!AM$3:AM$99980,Resultados_Dic3!$F$3:$F$99980,Produccion_UO!$K1318,Resultados_Dic3!$D$3:$D$99980,Produccion_UO!$L$1221,Resultados_Dic3!$E$3:$E$99980,Produccion_UO!$J1318,Resultados_Dic3!$A$3:$A$99980,Produccion_UO!$H1318)*$J$1223</f>
        <v>0</v>
      </c>
    </row>
    <row r="1319" spans="6:44" x14ac:dyDescent="0.25">
      <c r="H1319" s="17" t="str">
        <f t="shared" si="766"/>
        <v>DIC7</v>
      </c>
      <c r="I1319" s="24"/>
      <c r="J1319" s="24" t="s">
        <v>79</v>
      </c>
      <c r="K1319" s="359" t="s">
        <v>166</v>
      </c>
      <c r="L1319" s="341" t="s">
        <v>859</v>
      </c>
      <c r="M1319" s="21">
        <f>+SUMIFS(Resultados_Dic3!H$3:H$99980,Resultados_Dic3!$F$3:$F$99980,Produccion_UO!$K1319,Resultados_Dic3!$D$3:$D$99980,Produccion_UO!$L$1221,Resultados_Dic3!$E$3:$E$99980,Produccion_UO!$J1319,Resultados_Dic3!$A$3:$A$99980,Produccion_UO!$H1319)*$J$1223</f>
        <v>0.47292153917628998</v>
      </c>
      <c r="N1319" s="21">
        <f>+SUMIFS(Resultados_Dic3!I$3:I$99980,Resultados_Dic3!$F$3:$F$99980,Produccion_UO!$K1319,Resultados_Dic3!$D$3:$D$99980,Produccion_UO!$L$1221,Resultados_Dic3!$E$3:$E$99980,Produccion_UO!$J1319,Resultados_Dic3!$A$3:$A$99980,Produccion_UO!$H1319)*$J$1223</f>
        <v>0.62614193826169695</v>
      </c>
      <c r="O1319" s="21">
        <f>+SUMIFS(Resultados_Dic3!J$3:J$99980,Resultados_Dic3!$F$3:$F$99980,Produccion_UO!$K1319,Resultados_Dic3!$D$3:$D$99980,Produccion_UO!$L$1221,Resultados_Dic3!$E$3:$E$99980,Produccion_UO!$J1319,Resultados_Dic3!$A$3:$A$99980,Produccion_UO!$H1319)*$J$1223</f>
        <v>4.2190586461864701E-2</v>
      </c>
      <c r="P1319" s="21">
        <f>+SUMIFS(Resultados_Dic3!K$3:K$99980,Resultados_Dic3!$F$3:$F$99980,Produccion_UO!$K1319,Resultados_Dic3!$D$3:$D$99980,Produccion_UO!$L$1221,Resultados_Dic3!$E$3:$E$99980,Produccion_UO!$J1319,Resultados_Dic3!$A$3:$A$99980,Produccion_UO!$H1319)*$J$1223</f>
        <v>4.1395792295778E-2</v>
      </c>
      <c r="Q1319" s="21">
        <f>+SUMIFS(Resultados_Dic3!L$3:L$99980,Resultados_Dic3!$F$3:$F$99980,Produccion_UO!$K1319,Resultados_Dic3!$D$3:$D$99980,Produccion_UO!$L$1221,Resultados_Dic3!$E$3:$E$99980,Produccion_UO!$J1319,Resultados_Dic3!$A$3:$A$99980,Produccion_UO!$H1319)*$J$1223</f>
        <v>0.12969619190636</v>
      </c>
      <c r="R1319" s="21">
        <f>+SUMIFS(Resultados_Dic3!M$3:M$99980,Resultados_Dic3!$F$3:$F$99980,Produccion_UO!$K1319,Resultados_Dic3!$D$3:$D$99980,Produccion_UO!$L$1221,Resultados_Dic3!$E$3:$E$99980,Produccion_UO!$J1319,Resultados_Dic3!$A$3:$A$99980,Produccion_UO!$H1319)*$J$1223</f>
        <v>0.248123649776543</v>
      </c>
      <c r="S1319" s="21">
        <f>+SUMIFS(Resultados_Dic3!N$3:N$99980,Resultados_Dic3!$F$3:$F$99980,Produccion_UO!$K1319,Resultados_Dic3!$D$3:$D$99980,Produccion_UO!$L$1221,Resultados_Dic3!$E$3:$E$99980,Produccion_UO!$J1319,Resultados_Dic3!$A$3:$A$99980,Produccion_UO!$H1319)*$J$1223</f>
        <v>0.248179914710662</v>
      </c>
      <c r="T1319" s="21">
        <f>+SUMIFS(Resultados_Dic3!O$3:O$99980,Resultados_Dic3!$F$3:$F$99980,Produccion_UO!$K1319,Resultados_Dic3!$D$3:$D$99980,Produccion_UO!$L$1221,Resultados_Dic3!$E$3:$E$99980,Produccion_UO!$J1319,Resultados_Dic3!$A$3:$A$99980,Produccion_UO!$H1319)*$J$1223</f>
        <v>0.24822453229109601</v>
      </c>
      <c r="U1319" s="21">
        <f>+SUMIFS(Resultados_Dic3!P$3:P$99980,Resultados_Dic3!$F$3:$F$99980,Produccion_UO!$K1319,Resultados_Dic3!$D$3:$D$99980,Produccion_UO!$L$1221,Resultados_Dic3!$E$3:$E$99980,Produccion_UO!$J1319,Resultados_Dic3!$A$3:$A$99980,Produccion_UO!$H1319)*$J$1223</f>
        <v>0.427448473963155</v>
      </c>
      <c r="V1319" s="21">
        <f>+SUMIFS(Resultados_Dic3!Q$3:Q$99980,Resultados_Dic3!$F$3:$F$99980,Produccion_UO!$K1319,Resultados_Dic3!$D$3:$D$99980,Produccion_UO!$L$1221,Resultados_Dic3!$E$3:$E$99980,Produccion_UO!$J1319,Resultados_Dic3!$A$3:$A$99980,Produccion_UO!$H1319)*$J$1223</f>
        <v>0.42749309154359</v>
      </c>
      <c r="W1319" s="21">
        <f>+SUMIFS(Resultados_Dic3!R$3:R$99980,Resultados_Dic3!$F$3:$F$99980,Produccion_UO!$K1319,Resultados_Dic3!$D$3:$D$99980,Produccion_UO!$L$1221,Resultados_Dic3!$E$3:$E$99980,Produccion_UO!$J1319,Resultados_Dic3!$A$3:$A$99980,Produccion_UO!$H1319)*$J$1223</f>
        <v>0.42765995826342001</v>
      </c>
      <c r="X1319" s="21">
        <f>+SUMIFS(Resultados_Dic3!S$3:S$99980,Resultados_Dic3!$F$3:$F$99980,Produccion_UO!$K1319,Resultados_Dic3!$D$3:$D$99980,Produccion_UO!$L$1221,Resultados_Dic3!$E$3:$E$99980,Produccion_UO!$J1319,Resultados_Dic3!$A$3:$A$99980,Produccion_UO!$H1319)*$J$1223</f>
        <v>0.342068630468219</v>
      </c>
      <c r="Y1319" s="21">
        <f>+SUMIFS(Resultados_Dic3!T$3:T$99980,Resultados_Dic3!$F$3:$F$99980,Produccion_UO!$K1319,Resultados_Dic3!$D$3:$D$99980,Produccion_UO!$L$1221,Resultados_Dic3!$E$3:$E$99980,Produccion_UO!$J1319,Resultados_Dic3!$A$3:$A$99980,Produccion_UO!$H1319)*$J$1223</f>
        <v>0.342068630468219</v>
      </c>
      <c r="Z1319" s="21">
        <f>+SUMIFS(Resultados_Dic3!U$3:U$99980,Resultados_Dic3!$F$3:$F$99980,Produccion_UO!$K1319,Resultados_Dic3!$D$3:$D$99980,Produccion_UO!$L$1221,Resultados_Dic3!$E$3:$E$99980,Produccion_UO!$J1319,Resultados_Dic3!$A$3:$A$99980,Produccion_UO!$H1319)*$J$1223</f>
        <v>0.34215522697440698</v>
      </c>
      <c r="AA1319" s="21">
        <f>+SUMIFS(Resultados_Dic3!V$3:V$99980,Resultados_Dic3!$F$3:$F$99980,Produccion_UO!$K1319,Resultados_Dic3!$D$3:$D$99980,Produccion_UO!$L$1221,Resultados_Dic3!$E$3:$E$99980,Produccion_UO!$J1319,Resultados_Dic3!$A$3:$A$99980,Produccion_UO!$H1319)*$J$1223</f>
        <v>0</v>
      </c>
      <c r="AB1319" s="21">
        <f>+SUMIFS(Resultados_Dic3!W$3:W$99980,Resultados_Dic3!$F$3:$F$99980,Produccion_UO!$K1319,Resultados_Dic3!$D$3:$D$99980,Produccion_UO!$L$1221,Resultados_Dic3!$E$3:$E$99980,Produccion_UO!$J1319,Resultados_Dic3!$A$3:$A$99980,Produccion_UO!$H1319)*$J$1223</f>
        <v>0</v>
      </c>
      <c r="AC1319" s="21">
        <f>+SUMIFS(Resultados_Dic3!X$3:X$99980,Resultados_Dic3!$F$3:$F$99980,Produccion_UO!$K1319,Resultados_Dic3!$D$3:$D$99980,Produccion_UO!$L$1221,Resultados_Dic3!$E$3:$E$99980,Produccion_UO!$J1319,Resultados_Dic3!$A$3:$A$99980,Produccion_UO!$H1319)*$J$1223</f>
        <v>0</v>
      </c>
      <c r="AD1319" s="21">
        <f>+SUMIFS(Resultados_Dic3!Y$3:Y$99980,Resultados_Dic3!$F$3:$F$99980,Produccion_UO!$K1319,Resultados_Dic3!$D$3:$D$99980,Produccion_UO!$L$1221,Resultados_Dic3!$E$3:$E$99980,Produccion_UO!$J1319,Resultados_Dic3!$A$3:$A$99980,Produccion_UO!$H1319)*$J$1223</f>
        <v>0</v>
      </c>
      <c r="AE1319" s="21">
        <f>+SUMIFS(Resultados_Dic3!Z$3:Z$99980,Resultados_Dic3!$F$3:$F$99980,Produccion_UO!$K1319,Resultados_Dic3!$D$3:$D$99980,Produccion_UO!$L$1221,Resultados_Dic3!$E$3:$E$99980,Produccion_UO!$J1319,Resultados_Dic3!$A$3:$A$99980,Produccion_UO!$H1319)*$J$1223</f>
        <v>0</v>
      </c>
      <c r="AF1319" s="21">
        <f>+SUMIFS(Resultados_Dic3!AA$3:AA$99980,Resultados_Dic3!$F$3:$F$99980,Produccion_UO!$K1319,Resultados_Dic3!$D$3:$D$99980,Produccion_UO!$L$1221,Resultados_Dic3!$E$3:$E$99980,Produccion_UO!$J1319,Resultados_Dic3!$A$3:$A$99980,Produccion_UO!$H1319)*$J$1223</f>
        <v>0</v>
      </c>
      <c r="AG1319" s="21">
        <f>+SUMIFS(Resultados_Dic3!AB$3:AB$99980,Resultados_Dic3!$F$3:$F$99980,Produccion_UO!$K1319,Resultados_Dic3!$D$3:$D$99980,Produccion_UO!$L$1221,Resultados_Dic3!$E$3:$E$99980,Produccion_UO!$J1319,Resultados_Dic3!$A$3:$A$99980,Produccion_UO!$H1319)*$J$1223</f>
        <v>0</v>
      </c>
      <c r="AH1319" s="21">
        <f>+SUMIFS(Resultados_Dic3!AC$3:AC$99980,Resultados_Dic3!$F$3:$F$99980,Produccion_UO!$K1319,Resultados_Dic3!$D$3:$D$99980,Produccion_UO!$L$1221,Resultados_Dic3!$E$3:$E$99980,Produccion_UO!$J1319,Resultados_Dic3!$A$3:$A$99980,Produccion_UO!$H1319)*$J$1223</f>
        <v>0</v>
      </c>
      <c r="AI1319" s="21">
        <f>+SUMIFS(Resultados_Dic3!AD$3:AD$99980,Resultados_Dic3!$F$3:$F$99980,Produccion_UO!$K1319,Resultados_Dic3!$D$3:$D$99980,Produccion_UO!$L$1221,Resultados_Dic3!$E$3:$E$99980,Produccion_UO!$J1319,Resultados_Dic3!$A$3:$A$99980,Produccion_UO!$H1319)*$J$1223</f>
        <v>0</v>
      </c>
      <c r="AJ1319" s="21">
        <f>+SUMIFS(Resultados_Dic3!AE$3:AE$99980,Resultados_Dic3!$F$3:$F$99980,Produccion_UO!$K1319,Resultados_Dic3!$D$3:$D$99980,Produccion_UO!$L$1221,Resultados_Dic3!$E$3:$E$99980,Produccion_UO!$J1319,Resultados_Dic3!$A$3:$A$99980,Produccion_UO!$H1319)*$J$1223</f>
        <v>0</v>
      </c>
      <c r="AK1319" s="21">
        <f>+SUMIFS(Resultados_Dic3!AF$3:AF$99980,Resultados_Dic3!$F$3:$F$99980,Produccion_UO!$K1319,Resultados_Dic3!$D$3:$D$99980,Produccion_UO!$L$1221,Resultados_Dic3!$E$3:$E$99980,Produccion_UO!$J1319,Resultados_Dic3!$A$3:$A$99980,Produccion_UO!$H1319)*$J$1223</f>
        <v>0</v>
      </c>
      <c r="AL1319" s="21">
        <f>+SUMIFS(Resultados_Dic3!AG$3:AG$99980,Resultados_Dic3!$F$3:$F$99980,Produccion_UO!$K1319,Resultados_Dic3!$D$3:$D$99980,Produccion_UO!$L$1221,Resultados_Dic3!$E$3:$E$99980,Produccion_UO!$J1319,Resultados_Dic3!$A$3:$A$99980,Produccion_UO!$H1319)*$J$1223</f>
        <v>0</v>
      </c>
      <c r="AM1319" s="21">
        <f>+SUMIFS(Resultados_Dic3!AH$3:AH$99980,Resultados_Dic3!$F$3:$F$99980,Produccion_UO!$K1319,Resultados_Dic3!$D$3:$D$99980,Produccion_UO!$L$1221,Resultados_Dic3!$E$3:$E$99980,Produccion_UO!$J1319,Resultados_Dic3!$A$3:$A$99980,Produccion_UO!$H1319)*$J$1223</f>
        <v>0</v>
      </c>
      <c r="AN1319" s="21">
        <f>+SUMIFS(Resultados_Dic3!AI$3:AI$99980,Resultados_Dic3!$F$3:$F$99980,Produccion_UO!$K1319,Resultados_Dic3!$D$3:$D$99980,Produccion_UO!$L$1221,Resultados_Dic3!$E$3:$E$99980,Produccion_UO!$J1319,Resultados_Dic3!$A$3:$A$99980,Produccion_UO!$H1319)*$J$1223</f>
        <v>0</v>
      </c>
      <c r="AO1319" s="21">
        <f>+SUMIFS(Resultados_Dic3!AJ$3:AJ$99980,Resultados_Dic3!$F$3:$F$99980,Produccion_UO!$K1319,Resultados_Dic3!$D$3:$D$99980,Produccion_UO!$L$1221,Resultados_Dic3!$E$3:$E$99980,Produccion_UO!$J1319,Resultados_Dic3!$A$3:$A$99980,Produccion_UO!$H1319)*$J$1223</f>
        <v>0</v>
      </c>
      <c r="AP1319" s="21">
        <f>+SUMIFS(Resultados_Dic3!AK$3:AK$99980,Resultados_Dic3!$F$3:$F$99980,Produccion_UO!$K1319,Resultados_Dic3!$D$3:$D$99980,Produccion_UO!$L$1221,Resultados_Dic3!$E$3:$E$99980,Produccion_UO!$J1319,Resultados_Dic3!$A$3:$A$99980,Produccion_UO!$H1319)*$J$1223</f>
        <v>0</v>
      </c>
      <c r="AQ1319" s="21">
        <f>+SUMIFS(Resultados_Dic3!AL$3:AL$99980,Resultados_Dic3!$F$3:$F$99980,Produccion_UO!$K1319,Resultados_Dic3!$D$3:$D$99980,Produccion_UO!$L$1221,Resultados_Dic3!$E$3:$E$99980,Produccion_UO!$J1319,Resultados_Dic3!$A$3:$A$99980,Produccion_UO!$H1319)*$J$1223</f>
        <v>0</v>
      </c>
      <c r="AR1319" s="21">
        <f>+SUMIFS(Resultados_Dic3!AM$3:AM$99980,Resultados_Dic3!$F$3:$F$99980,Produccion_UO!$K1319,Resultados_Dic3!$D$3:$D$99980,Produccion_UO!$L$1221,Resultados_Dic3!$E$3:$E$99980,Produccion_UO!$J1319,Resultados_Dic3!$A$3:$A$99980,Produccion_UO!$H1319)*$J$1223</f>
        <v>0</v>
      </c>
    </row>
    <row r="1320" spans="6:44" x14ac:dyDescent="0.25">
      <c r="H1320" s="17" t="str">
        <f t="shared" si="766"/>
        <v>DIC7</v>
      </c>
      <c r="I1320" s="24"/>
      <c r="J1320" s="24" t="s">
        <v>89</v>
      </c>
      <c r="K1320" s="359" t="s">
        <v>162</v>
      </c>
      <c r="L1320" s="341" t="s">
        <v>877</v>
      </c>
      <c r="M1320" s="21">
        <f>+SUMIFS(Resultados_Dic3!H$3:H$99980,Resultados_Dic3!$F$3:$F$99980,Produccion_UO!$K1320,Resultados_Dic3!$D$3:$D$99980,Produccion_UO!$L$1221,Resultados_Dic3!$E$3:$E$99980,Produccion_UO!$J1320,Resultados_Dic3!$A$3:$A$99980,Produccion_UO!$H1320)*$J$1223</f>
        <v>1.04532701261088</v>
      </c>
      <c r="N1320" s="21">
        <f>+SUMIFS(Resultados_Dic3!I$3:I$99980,Resultados_Dic3!$F$3:$F$99980,Produccion_UO!$K1320,Resultados_Dic3!$D$3:$D$99980,Produccion_UO!$L$1221,Resultados_Dic3!$E$3:$E$99980,Produccion_UO!$J1320,Resultados_Dic3!$A$3:$A$99980,Produccion_UO!$H1320)*$J$1223</f>
        <v>0.80950567144955199</v>
      </c>
      <c r="O1320" s="21">
        <f>+SUMIFS(Resultados_Dic3!J$3:J$99980,Resultados_Dic3!$F$3:$F$99980,Produccion_UO!$K1320,Resultados_Dic3!$D$3:$D$99980,Produccion_UO!$L$1221,Resultados_Dic3!$E$3:$E$99980,Produccion_UO!$J1320,Resultados_Dic3!$A$3:$A$99980,Produccion_UO!$H1320)*$J$1223</f>
        <v>1.32576397093603</v>
      </c>
      <c r="P1320" s="21">
        <f>+SUMIFS(Resultados_Dic3!K$3:K$99980,Resultados_Dic3!$F$3:$F$99980,Produccion_UO!$K1320,Resultados_Dic3!$D$3:$D$99980,Produccion_UO!$L$1221,Resultados_Dic3!$E$3:$E$99980,Produccion_UO!$J1320,Resultados_Dic3!$A$3:$A$99980,Produccion_UO!$H1320)*$J$1223</f>
        <v>1.2560887768</v>
      </c>
      <c r="Q1320" s="21">
        <f>+SUMIFS(Resultados_Dic3!L$3:L$99980,Resultados_Dic3!$F$3:$F$99980,Produccion_UO!$K1320,Resultados_Dic3!$D$3:$D$99980,Produccion_UO!$L$1221,Resultados_Dic3!$E$3:$E$99980,Produccion_UO!$J1320,Resultados_Dic3!$A$3:$A$99980,Produccion_UO!$H1320)*$J$1223</f>
        <v>1.0968941260598</v>
      </c>
      <c r="R1320" s="21">
        <f>+SUMIFS(Resultados_Dic3!M$3:M$99980,Resultados_Dic3!$F$3:$F$99980,Produccion_UO!$K1320,Resultados_Dic3!$D$3:$D$99980,Produccion_UO!$L$1221,Resultados_Dic3!$E$3:$E$99980,Produccion_UO!$J1320,Resultados_Dic3!$A$3:$A$99980,Produccion_UO!$H1320)*$J$1223</f>
        <v>0.87975054785795903</v>
      </c>
      <c r="S1320" s="21">
        <f>+SUMIFS(Resultados_Dic3!N$3:N$99980,Resultados_Dic3!$F$3:$F$99980,Produccion_UO!$K1320,Resultados_Dic3!$D$3:$D$99980,Produccion_UO!$L$1221,Resultados_Dic3!$E$3:$E$99980,Produccion_UO!$J1320,Resultados_Dic3!$A$3:$A$99980,Produccion_UO!$H1320)*$J$1223</f>
        <v>0.78154183493950602</v>
      </c>
      <c r="T1320" s="21">
        <f>+SUMIFS(Resultados_Dic3!O$3:O$99980,Resultados_Dic3!$F$3:$F$99980,Produccion_UO!$K1320,Resultados_Dic3!$D$3:$D$99980,Produccion_UO!$L$1221,Resultados_Dic3!$E$3:$E$99980,Produccion_UO!$J1320,Resultados_Dic3!$A$3:$A$99980,Produccion_UO!$H1320)*$J$1223</f>
        <v>0.70366321983574998</v>
      </c>
      <c r="U1320" s="21">
        <f>+SUMIFS(Resultados_Dic3!P$3:P$99980,Resultados_Dic3!$F$3:$F$99980,Produccion_UO!$K1320,Resultados_Dic3!$D$3:$D$99980,Produccion_UO!$L$1221,Resultados_Dic3!$E$3:$E$99980,Produccion_UO!$J1320,Resultados_Dic3!$A$3:$A$99980,Produccion_UO!$H1320)*$J$1223</f>
        <v>0.44575204576373301</v>
      </c>
      <c r="V1320" s="21">
        <f>+SUMIFS(Resultados_Dic3!Q$3:Q$99980,Resultados_Dic3!$F$3:$F$99980,Produccion_UO!$K1320,Resultados_Dic3!$D$3:$D$99980,Produccion_UO!$L$1221,Resultados_Dic3!$E$3:$E$99980,Produccion_UO!$J1320,Resultados_Dic3!$A$3:$A$99980,Produccion_UO!$H1320)*$J$1223</f>
        <v>0.36787343065997702</v>
      </c>
      <c r="W1320" s="21">
        <f>+SUMIFS(Resultados_Dic3!R$3:R$99980,Resultados_Dic3!$F$3:$F$99980,Produccion_UO!$K1320,Resultados_Dic3!$D$3:$D$99980,Produccion_UO!$L$1221,Resultados_Dic3!$E$3:$E$99980,Produccion_UO!$J1320,Resultados_Dic3!$A$3:$A$99980,Produccion_UO!$H1320)*$J$1223</f>
        <v>7.6612700682838805E-2</v>
      </c>
      <c r="X1320" s="21">
        <f>+SUMIFS(Resultados_Dic3!S$3:S$99980,Resultados_Dic3!$F$3:$F$99980,Produccion_UO!$K1320,Resultados_Dic3!$D$3:$D$99980,Produccion_UO!$L$1221,Resultados_Dic3!$E$3:$E$99980,Produccion_UO!$J1320,Resultados_Dic3!$A$3:$A$99980,Produccion_UO!$H1320)*$J$1223</f>
        <v>0.16261160622944901</v>
      </c>
      <c r="Y1320" s="21">
        <f>+SUMIFS(Resultados_Dic3!T$3:T$99980,Resultados_Dic3!$F$3:$F$99980,Produccion_UO!$K1320,Resultados_Dic3!$D$3:$D$99980,Produccion_UO!$L$1221,Resultados_Dic3!$E$3:$E$99980,Produccion_UO!$J1320,Resultados_Dic3!$A$3:$A$99980,Produccion_UO!$H1320)*$J$1223</f>
        <v>0.16261160622944901</v>
      </c>
      <c r="Z1320" s="21">
        <f>+SUMIFS(Resultados_Dic3!U$3:U$99980,Resultados_Dic3!$F$3:$F$99980,Produccion_UO!$K1320,Resultados_Dic3!$D$3:$D$99980,Produccion_UO!$L$1221,Resultados_Dic3!$E$3:$E$99980,Produccion_UO!$J1320,Resultados_Dic3!$A$3:$A$99980,Produccion_UO!$H1320)*$J$1223</f>
        <v>1.1460066657945699E-2</v>
      </c>
      <c r="AA1320" s="21">
        <f>+SUMIFS(Resultados_Dic3!V$3:V$99980,Resultados_Dic3!$F$3:$F$99980,Produccion_UO!$K1320,Resultados_Dic3!$D$3:$D$99980,Produccion_UO!$L$1221,Resultados_Dic3!$E$3:$E$99980,Produccion_UO!$J1320,Resultados_Dic3!$A$3:$A$99980,Produccion_UO!$H1320)*$J$1223</f>
        <v>0</v>
      </c>
      <c r="AB1320" s="21">
        <f>+SUMIFS(Resultados_Dic3!W$3:W$99980,Resultados_Dic3!$F$3:$F$99980,Produccion_UO!$K1320,Resultados_Dic3!$D$3:$D$99980,Produccion_UO!$L$1221,Resultados_Dic3!$E$3:$E$99980,Produccion_UO!$J1320,Resultados_Dic3!$A$3:$A$99980,Produccion_UO!$H1320)*$J$1223</f>
        <v>0</v>
      </c>
      <c r="AC1320" s="21">
        <f>+SUMIFS(Resultados_Dic3!X$3:X$99980,Resultados_Dic3!$F$3:$F$99980,Produccion_UO!$K1320,Resultados_Dic3!$D$3:$D$99980,Produccion_UO!$L$1221,Resultados_Dic3!$E$3:$E$99980,Produccion_UO!$J1320,Resultados_Dic3!$A$3:$A$99980,Produccion_UO!$H1320)*$J$1223</f>
        <v>0</v>
      </c>
      <c r="AD1320" s="21">
        <f>+SUMIFS(Resultados_Dic3!Y$3:Y$99980,Resultados_Dic3!$F$3:$F$99980,Produccion_UO!$K1320,Resultados_Dic3!$D$3:$D$99980,Produccion_UO!$L$1221,Resultados_Dic3!$E$3:$E$99980,Produccion_UO!$J1320,Resultados_Dic3!$A$3:$A$99980,Produccion_UO!$H1320)*$J$1223</f>
        <v>0</v>
      </c>
      <c r="AE1320" s="21">
        <f>+SUMIFS(Resultados_Dic3!Z$3:Z$99980,Resultados_Dic3!$F$3:$F$99980,Produccion_UO!$K1320,Resultados_Dic3!$D$3:$D$99980,Produccion_UO!$L$1221,Resultados_Dic3!$E$3:$E$99980,Produccion_UO!$J1320,Resultados_Dic3!$A$3:$A$99980,Produccion_UO!$H1320)*$J$1223</f>
        <v>0</v>
      </c>
      <c r="AF1320" s="21">
        <f>+SUMIFS(Resultados_Dic3!AA$3:AA$99980,Resultados_Dic3!$F$3:$F$99980,Produccion_UO!$K1320,Resultados_Dic3!$D$3:$D$99980,Produccion_UO!$L$1221,Resultados_Dic3!$E$3:$E$99980,Produccion_UO!$J1320,Resultados_Dic3!$A$3:$A$99980,Produccion_UO!$H1320)*$J$1223</f>
        <v>0</v>
      </c>
      <c r="AG1320" s="21">
        <f>+SUMIFS(Resultados_Dic3!AB$3:AB$99980,Resultados_Dic3!$F$3:$F$99980,Produccion_UO!$K1320,Resultados_Dic3!$D$3:$D$99980,Produccion_UO!$L$1221,Resultados_Dic3!$E$3:$E$99980,Produccion_UO!$J1320,Resultados_Dic3!$A$3:$A$99980,Produccion_UO!$H1320)*$J$1223</f>
        <v>0</v>
      </c>
      <c r="AH1320" s="21">
        <f>+SUMIFS(Resultados_Dic3!AC$3:AC$99980,Resultados_Dic3!$F$3:$F$99980,Produccion_UO!$K1320,Resultados_Dic3!$D$3:$D$99980,Produccion_UO!$L$1221,Resultados_Dic3!$E$3:$E$99980,Produccion_UO!$J1320,Resultados_Dic3!$A$3:$A$99980,Produccion_UO!$H1320)*$J$1223</f>
        <v>0</v>
      </c>
      <c r="AI1320" s="21">
        <f>+SUMIFS(Resultados_Dic3!AD$3:AD$99980,Resultados_Dic3!$F$3:$F$99980,Produccion_UO!$K1320,Resultados_Dic3!$D$3:$D$99980,Produccion_UO!$L$1221,Resultados_Dic3!$E$3:$E$99980,Produccion_UO!$J1320,Resultados_Dic3!$A$3:$A$99980,Produccion_UO!$H1320)*$J$1223</f>
        <v>0</v>
      </c>
      <c r="AJ1320" s="21">
        <f>+SUMIFS(Resultados_Dic3!AE$3:AE$99980,Resultados_Dic3!$F$3:$F$99980,Produccion_UO!$K1320,Resultados_Dic3!$D$3:$D$99980,Produccion_UO!$L$1221,Resultados_Dic3!$E$3:$E$99980,Produccion_UO!$J1320,Resultados_Dic3!$A$3:$A$99980,Produccion_UO!$H1320)*$J$1223</f>
        <v>0</v>
      </c>
      <c r="AK1320" s="21">
        <f>+SUMIFS(Resultados_Dic3!AF$3:AF$99980,Resultados_Dic3!$F$3:$F$99980,Produccion_UO!$K1320,Resultados_Dic3!$D$3:$D$99980,Produccion_UO!$L$1221,Resultados_Dic3!$E$3:$E$99980,Produccion_UO!$J1320,Resultados_Dic3!$A$3:$A$99980,Produccion_UO!$H1320)*$J$1223</f>
        <v>0</v>
      </c>
      <c r="AL1320" s="21">
        <f>+SUMIFS(Resultados_Dic3!AG$3:AG$99980,Resultados_Dic3!$F$3:$F$99980,Produccion_UO!$K1320,Resultados_Dic3!$D$3:$D$99980,Produccion_UO!$L$1221,Resultados_Dic3!$E$3:$E$99980,Produccion_UO!$J1320,Resultados_Dic3!$A$3:$A$99980,Produccion_UO!$H1320)*$J$1223</f>
        <v>0</v>
      </c>
      <c r="AM1320" s="21">
        <f>+SUMIFS(Resultados_Dic3!AH$3:AH$99980,Resultados_Dic3!$F$3:$F$99980,Produccion_UO!$K1320,Resultados_Dic3!$D$3:$D$99980,Produccion_UO!$L$1221,Resultados_Dic3!$E$3:$E$99980,Produccion_UO!$J1320,Resultados_Dic3!$A$3:$A$99980,Produccion_UO!$H1320)*$J$1223</f>
        <v>0</v>
      </c>
      <c r="AN1320" s="21">
        <f>+SUMIFS(Resultados_Dic3!AI$3:AI$99980,Resultados_Dic3!$F$3:$F$99980,Produccion_UO!$K1320,Resultados_Dic3!$D$3:$D$99980,Produccion_UO!$L$1221,Resultados_Dic3!$E$3:$E$99980,Produccion_UO!$J1320,Resultados_Dic3!$A$3:$A$99980,Produccion_UO!$H1320)*$J$1223</f>
        <v>0</v>
      </c>
      <c r="AO1320" s="21">
        <f>+SUMIFS(Resultados_Dic3!AJ$3:AJ$99980,Resultados_Dic3!$F$3:$F$99980,Produccion_UO!$K1320,Resultados_Dic3!$D$3:$D$99980,Produccion_UO!$L$1221,Resultados_Dic3!$E$3:$E$99980,Produccion_UO!$J1320,Resultados_Dic3!$A$3:$A$99980,Produccion_UO!$H1320)*$J$1223</f>
        <v>0</v>
      </c>
      <c r="AP1320" s="21">
        <f>+SUMIFS(Resultados_Dic3!AK$3:AK$99980,Resultados_Dic3!$F$3:$F$99980,Produccion_UO!$K1320,Resultados_Dic3!$D$3:$D$99980,Produccion_UO!$L$1221,Resultados_Dic3!$E$3:$E$99980,Produccion_UO!$J1320,Resultados_Dic3!$A$3:$A$99980,Produccion_UO!$H1320)*$J$1223</f>
        <v>0</v>
      </c>
      <c r="AQ1320" s="21">
        <f>+SUMIFS(Resultados_Dic3!AL$3:AL$99980,Resultados_Dic3!$F$3:$F$99980,Produccion_UO!$K1320,Resultados_Dic3!$D$3:$D$99980,Produccion_UO!$L$1221,Resultados_Dic3!$E$3:$E$99980,Produccion_UO!$J1320,Resultados_Dic3!$A$3:$A$99980,Produccion_UO!$H1320)*$J$1223</f>
        <v>0</v>
      </c>
      <c r="AR1320" s="21">
        <f>+SUMIFS(Resultados_Dic3!AM$3:AM$99980,Resultados_Dic3!$F$3:$F$99980,Produccion_UO!$K1320,Resultados_Dic3!$D$3:$D$99980,Produccion_UO!$L$1221,Resultados_Dic3!$E$3:$E$99980,Produccion_UO!$J1320,Resultados_Dic3!$A$3:$A$99980,Produccion_UO!$H1320)*$J$1223</f>
        <v>0</v>
      </c>
    </row>
    <row r="1321" spans="6:44" x14ac:dyDescent="0.25">
      <c r="H1321" s="17" t="str">
        <f t="shared" si="766"/>
        <v>DIC7</v>
      </c>
      <c r="I1321" s="24"/>
      <c r="J1321" s="24"/>
      <c r="K1321" s="342"/>
      <c r="L1321" s="343" t="s">
        <v>860</v>
      </c>
      <c r="M1321" s="344">
        <f>+M1316+M1315</f>
        <v>12.437641868813962</v>
      </c>
      <c r="N1321" s="344">
        <f t="shared" ref="N1321:AR1321" si="798">+N1316+N1315</f>
        <v>10.96189512934634</v>
      </c>
      <c r="O1321" s="344">
        <f t="shared" si="798"/>
        <v>9.8755539149688936</v>
      </c>
      <c r="P1321" s="344">
        <f t="shared" si="798"/>
        <v>9.3723692582251736</v>
      </c>
      <c r="Q1321" s="344">
        <f t="shared" si="798"/>
        <v>8.9582797952581217</v>
      </c>
      <c r="R1321" s="344">
        <f t="shared" si="798"/>
        <v>8.3770049649492453</v>
      </c>
      <c r="S1321" s="344">
        <f t="shared" si="798"/>
        <v>7.6773589417042967</v>
      </c>
      <c r="T1321" s="344">
        <f t="shared" si="798"/>
        <v>7.1225460159060461</v>
      </c>
      <c r="U1321" s="344">
        <f t="shared" si="798"/>
        <v>6.7469124141994197</v>
      </c>
      <c r="V1321" s="344">
        <f t="shared" si="798"/>
        <v>6.1920994884011797</v>
      </c>
      <c r="W1321" s="344">
        <f t="shared" si="798"/>
        <v>4.1171368359007605</v>
      </c>
      <c r="X1321" s="344">
        <f t="shared" si="798"/>
        <v>4.0315455081055598</v>
      </c>
      <c r="Y1321" s="344">
        <f t="shared" si="798"/>
        <v>4.0315455081055598</v>
      </c>
      <c r="Z1321" s="344">
        <f t="shared" si="798"/>
        <v>2.9547309320265103</v>
      </c>
      <c r="AA1321" s="344">
        <f t="shared" si="798"/>
        <v>0</v>
      </c>
      <c r="AB1321" s="344">
        <f t="shared" si="798"/>
        <v>0</v>
      </c>
      <c r="AC1321" s="344">
        <f t="shared" si="798"/>
        <v>0</v>
      </c>
      <c r="AD1321" s="344">
        <f t="shared" si="798"/>
        <v>0</v>
      </c>
      <c r="AE1321" s="344">
        <f t="shared" si="798"/>
        <v>0</v>
      </c>
      <c r="AF1321" s="344">
        <f t="shared" si="798"/>
        <v>0</v>
      </c>
      <c r="AG1321" s="344">
        <f t="shared" si="798"/>
        <v>0</v>
      </c>
      <c r="AH1321" s="344">
        <f t="shared" si="798"/>
        <v>0</v>
      </c>
      <c r="AI1321" s="344">
        <f t="shared" si="798"/>
        <v>0</v>
      </c>
      <c r="AJ1321" s="344">
        <f t="shared" si="798"/>
        <v>0</v>
      </c>
      <c r="AK1321" s="344">
        <f t="shared" si="798"/>
        <v>0</v>
      </c>
      <c r="AL1321" s="344">
        <f t="shared" si="798"/>
        <v>0</v>
      </c>
      <c r="AM1321" s="344">
        <f t="shared" si="798"/>
        <v>0</v>
      </c>
      <c r="AN1321" s="344">
        <f t="shared" si="798"/>
        <v>0</v>
      </c>
      <c r="AO1321" s="344">
        <f t="shared" si="798"/>
        <v>0</v>
      </c>
      <c r="AP1321" s="344">
        <f t="shared" si="798"/>
        <v>0</v>
      </c>
      <c r="AQ1321" s="344">
        <f t="shared" si="798"/>
        <v>0</v>
      </c>
      <c r="AR1321" s="344">
        <f t="shared" si="798"/>
        <v>0</v>
      </c>
    </row>
    <row r="1322" spans="6:44" x14ac:dyDescent="0.25">
      <c r="H1322" s="17" t="str">
        <f t="shared" si="766"/>
        <v>DIC7</v>
      </c>
      <c r="I1322" s="24"/>
      <c r="J1322" s="24"/>
      <c r="K1322" s="359"/>
      <c r="L1322" s="230" t="s">
        <v>835</v>
      </c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</row>
    <row r="1323" spans="6:44" x14ac:dyDescent="0.25">
      <c r="H1323" s="17" t="str">
        <f t="shared" si="766"/>
        <v>DIC7</v>
      </c>
      <c r="I1323" s="24"/>
      <c r="J1323" s="24" t="s">
        <v>73</v>
      </c>
      <c r="K1323" s="359" t="s">
        <v>211</v>
      </c>
      <c r="L1323" s="316" t="s">
        <v>750</v>
      </c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</row>
    <row r="1324" spans="6:44" x14ac:dyDescent="0.25">
      <c r="H1324" s="17" t="str">
        <f t="shared" si="766"/>
        <v>DIC7</v>
      </c>
      <c r="I1324" s="24"/>
      <c r="J1324" s="24" t="s">
        <v>73</v>
      </c>
      <c r="K1324" s="359" t="s">
        <v>469</v>
      </c>
      <c r="L1324" s="316" t="s">
        <v>746</v>
      </c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</row>
    <row r="1325" spans="6:44" x14ac:dyDescent="0.25">
      <c r="H1325" s="17" t="str">
        <f t="shared" si="766"/>
        <v>DIC7</v>
      </c>
      <c r="I1325" s="24"/>
      <c r="J1325" s="24" t="s">
        <v>73</v>
      </c>
      <c r="K1325" s="359" t="s">
        <v>215</v>
      </c>
      <c r="L1325" s="316" t="s">
        <v>794</v>
      </c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</row>
    <row r="1326" spans="6:44" x14ac:dyDescent="0.25">
      <c r="H1326" s="17" t="str">
        <f t="shared" si="766"/>
        <v>DIC7</v>
      </c>
      <c r="I1326" s="24"/>
      <c r="J1326" s="24" t="s">
        <v>73</v>
      </c>
      <c r="K1326" s="352" t="s">
        <v>472</v>
      </c>
      <c r="L1326" s="341" t="s">
        <v>43</v>
      </c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/>
    </row>
    <row r="1327" spans="6:44" x14ac:dyDescent="0.25">
      <c r="H1327" s="17" t="str">
        <f t="shared" si="766"/>
        <v>DIC7</v>
      </c>
      <c r="I1327" s="24"/>
      <c r="J1327" s="24" t="s">
        <v>73</v>
      </c>
      <c r="K1327" s="359" t="s">
        <v>230</v>
      </c>
      <c r="L1327" s="230" t="s">
        <v>832</v>
      </c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</row>
    <row r="1328" spans="6:44" x14ac:dyDescent="0.25">
      <c r="I1328" s="24"/>
      <c r="J1328" s="24"/>
      <c r="K1328" s="342"/>
      <c r="L1328" s="302" t="s">
        <v>861</v>
      </c>
      <c r="M1328" s="344">
        <f>+M1322+M1327</f>
        <v>0</v>
      </c>
      <c r="N1328" s="344">
        <f t="shared" ref="N1328" si="799">+N1322+N1327</f>
        <v>0</v>
      </c>
      <c r="O1328" s="344">
        <f t="shared" ref="O1328" si="800">+O1322+O1327</f>
        <v>0</v>
      </c>
      <c r="P1328" s="344">
        <f t="shared" ref="P1328" si="801">+P1322+P1327</f>
        <v>0</v>
      </c>
      <c r="Q1328" s="344">
        <f t="shared" ref="Q1328" si="802">+Q1322+Q1327</f>
        <v>0</v>
      </c>
      <c r="R1328" s="344">
        <f t="shared" ref="R1328" si="803">+R1322+R1327</f>
        <v>0</v>
      </c>
      <c r="S1328" s="344">
        <f t="shared" ref="S1328" si="804">+S1322+S1327</f>
        <v>0</v>
      </c>
      <c r="T1328" s="344">
        <f t="shared" ref="T1328" si="805">+T1322+T1327</f>
        <v>0</v>
      </c>
      <c r="U1328" s="344">
        <f t="shared" ref="U1328" si="806">+U1322+U1327</f>
        <v>0</v>
      </c>
      <c r="V1328" s="344">
        <f t="shared" ref="V1328" si="807">+V1322+V1327</f>
        <v>0</v>
      </c>
      <c r="W1328" s="344">
        <f t="shared" ref="W1328" si="808">+W1322+W1327</f>
        <v>0</v>
      </c>
      <c r="X1328" s="344">
        <f t="shared" ref="X1328" si="809">+X1322+X1327</f>
        <v>0</v>
      </c>
      <c r="Y1328" s="344">
        <f t="shared" ref="Y1328" si="810">+Y1322+Y1327</f>
        <v>0</v>
      </c>
      <c r="Z1328" s="344">
        <f t="shared" ref="Z1328" si="811">+Z1322+Z1327</f>
        <v>0</v>
      </c>
      <c r="AA1328" s="344">
        <f t="shared" ref="AA1328" si="812">+AA1322+AA1327</f>
        <v>0</v>
      </c>
      <c r="AB1328" s="344">
        <f t="shared" ref="AB1328" si="813">+AB1322+AB1327</f>
        <v>0</v>
      </c>
      <c r="AC1328" s="344">
        <f t="shared" ref="AC1328" si="814">+AC1322+AC1327</f>
        <v>0</v>
      </c>
      <c r="AD1328" s="344">
        <f t="shared" ref="AD1328" si="815">+AD1322+AD1327</f>
        <v>0</v>
      </c>
      <c r="AE1328" s="344">
        <f t="shared" ref="AE1328" si="816">+AE1322+AE1327</f>
        <v>0</v>
      </c>
      <c r="AF1328" s="344">
        <f t="shared" ref="AF1328" si="817">+AF1322+AF1327</f>
        <v>0</v>
      </c>
      <c r="AG1328" s="344">
        <f t="shared" ref="AG1328" si="818">+AG1322+AG1327</f>
        <v>0</v>
      </c>
      <c r="AH1328" s="344">
        <f t="shared" ref="AH1328" si="819">+AH1322+AH1327</f>
        <v>0</v>
      </c>
      <c r="AI1328" s="344">
        <f t="shared" ref="AI1328" si="820">+AI1322+AI1327</f>
        <v>0</v>
      </c>
      <c r="AJ1328" s="344">
        <f t="shared" ref="AJ1328" si="821">+AJ1322+AJ1327</f>
        <v>0</v>
      </c>
      <c r="AK1328" s="344">
        <f t="shared" ref="AK1328" si="822">+AK1322+AK1327</f>
        <v>0</v>
      </c>
      <c r="AL1328" s="344">
        <f t="shared" ref="AL1328" si="823">+AL1322+AL1327</f>
        <v>0</v>
      </c>
      <c r="AM1328" s="344">
        <f t="shared" ref="AM1328" si="824">+AM1322+AM1327</f>
        <v>0</v>
      </c>
      <c r="AN1328" s="344">
        <f t="shared" ref="AN1328" si="825">+AN1322+AN1327</f>
        <v>0</v>
      </c>
      <c r="AO1328" s="344">
        <f t="shared" ref="AO1328" si="826">+AO1322+AO1327</f>
        <v>0</v>
      </c>
      <c r="AP1328" s="344">
        <f t="shared" ref="AP1328" si="827">+AP1322+AP1327</f>
        <v>0</v>
      </c>
      <c r="AQ1328" s="344">
        <f t="shared" ref="AQ1328" si="828">+AQ1322+AQ1327</f>
        <v>0</v>
      </c>
      <c r="AR1328" s="344">
        <f t="shared" ref="AR1328" si="829">+AR1322+AR1327</f>
        <v>0</v>
      </c>
    </row>
    <row r="1329" spans="8:44" x14ac:dyDescent="0.25">
      <c r="H1329" s="17" t="str">
        <f t="shared" si="766"/>
        <v>DIC7</v>
      </c>
      <c r="I1329" s="24"/>
      <c r="J1329" s="24"/>
      <c r="K1329" s="359"/>
      <c r="L1329" s="230" t="s">
        <v>831</v>
      </c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</row>
    <row r="1330" spans="8:44" x14ac:dyDescent="0.25">
      <c r="H1330" s="17" t="str">
        <f t="shared" si="766"/>
        <v>DIC7</v>
      </c>
      <c r="I1330" s="24"/>
      <c r="J1330" s="24" t="s">
        <v>79</v>
      </c>
      <c r="K1330" s="359" t="s">
        <v>202</v>
      </c>
      <c r="L1330" s="316" t="s">
        <v>750</v>
      </c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</row>
    <row r="1331" spans="8:44" x14ac:dyDescent="0.25">
      <c r="H1331" s="17" t="str">
        <f t="shared" si="766"/>
        <v>DIC7</v>
      </c>
      <c r="I1331" s="24"/>
      <c r="J1331" s="24" t="s">
        <v>79</v>
      </c>
      <c r="K1331" s="359" t="s">
        <v>454</v>
      </c>
      <c r="L1331" s="316" t="s">
        <v>746</v>
      </c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</row>
    <row r="1332" spans="8:44" x14ac:dyDescent="0.25">
      <c r="H1332" s="17" t="str">
        <f t="shared" si="766"/>
        <v>DIC7</v>
      </c>
      <c r="I1332" s="24"/>
      <c r="J1332" s="24" t="s">
        <v>79</v>
      </c>
      <c r="K1332" s="359" t="s">
        <v>206</v>
      </c>
      <c r="L1332" s="316" t="s">
        <v>794</v>
      </c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</row>
    <row r="1333" spans="8:44" x14ac:dyDescent="0.25">
      <c r="I1333" s="24"/>
      <c r="J1333" s="24"/>
      <c r="K1333" s="359"/>
      <c r="L1333" s="305" t="s">
        <v>862</v>
      </c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</row>
    <row r="1334" spans="8:44" x14ac:dyDescent="0.25">
      <c r="H1334" s="17" t="str">
        <f t="shared" si="766"/>
        <v>DIC7</v>
      </c>
      <c r="I1334" s="24"/>
      <c r="J1334" s="24" t="s">
        <v>89</v>
      </c>
      <c r="K1334" s="359" t="s">
        <v>234</v>
      </c>
      <c r="L1334" s="341" t="s">
        <v>834</v>
      </c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</row>
    <row r="1335" spans="8:44" x14ac:dyDescent="0.25">
      <c r="H1335" s="17" t="str">
        <f t="shared" si="766"/>
        <v>DIC7</v>
      </c>
      <c r="I1335" s="24"/>
      <c r="J1335" s="24" t="s">
        <v>85</v>
      </c>
      <c r="K1335" s="359" t="s">
        <v>232</v>
      </c>
      <c r="L1335" s="341" t="s">
        <v>833</v>
      </c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</row>
    <row r="1336" spans="8:44" x14ac:dyDescent="0.25">
      <c r="H1336" s="17" t="str">
        <f t="shared" si="766"/>
        <v>DIC7</v>
      </c>
      <c r="I1336" s="24"/>
      <c r="J1336" s="24"/>
      <c r="K1336" s="342"/>
      <c r="L1336" s="302" t="s">
        <v>863</v>
      </c>
      <c r="M1336" s="344">
        <f>+M1333+M1329</f>
        <v>0</v>
      </c>
      <c r="N1336" s="344">
        <f t="shared" ref="N1336:AR1336" si="830">+N1333+N1329</f>
        <v>0</v>
      </c>
      <c r="O1336" s="344">
        <f t="shared" si="830"/>
        <v>0</v>
      </c>
      <c r="P1336" s="344">
        <f t="shared" si="830"/>
        <v>0</v>
      </c>
      <c r="Q1336" s="344">
        <f t="shared" si="830"/>
        <v>0</v>
      </c>
      <c r="R1336" s="344">
        <f t="shared" si="830"/>
        <v>0</v>
      </c>
      <c r="S1336" s="344">
        <f t="shared" si="830"/>
        <v>0</v>
      </c>
      <c r="T1336" s="344">
        <f t="shared" si="830"/>
        <v>0</v>
      </c>
      <c r="U1336" s="344">
        <f t="shared" si="830"/>
        <v>0</v>
      </c>
      <c r="V1336" s="344">
        <f t="shared" si="830"/>
        <v>0</v>
      </c>
      <c r="W1336" s="344">
        <f t="shared" si="830"/>
        <v>0</v>
      </c>
      <c r="X1336" s="344">
        <f t="shared" si="830"/>
        <v>0</v>
      </c>
      <c r="Y1336" s="344">
        <f t="shared" si="830"/>
        <v>0</v>
      </c>
      <c r="Z1336" s="344">
        <f t="shared" si="830"/>
        <v>0</v>
      </c>
      <c r="AA1336" s="344">
        <f t="shared" si="830"/>
        <v>0</v>
      </c>
      <c r="AB1336" s="344">
        <f t="shared" si="830"/>
        <v>0</v>
      </c>
      <c r="AC1336" s="344">
        <f t="shared" si="830"/>
        <v>0</v>
      </c>
      <c r="AD1336" s="344">
        <f t="shared" si="830"/>
        <v>0</v>
      </c>
      <c r="AE1336" s="344">
        <f t="shared" si="830"/>
        <v>0</v>
      </c>
      <c r="AF1336" s="344">
        <f t="shared" si="830"/>
        <v>0</v>
      </c>
      <c r="AG1336" s="344">
        <f t="shared" si="830"/>
        <v>0</v>
      </c>
      <c r="AH1336" s="344">
        <f t="shared" si="830"/>
        <v>0</v>
      </c>
      <c r="AI1336" s="344">
        <f t="shared" si="830"/>
        <v>0</v>
      </c>
      <c r="AJ1336" s="344">
        <f t="shared" si="830"/>
        <v>0</v>
      </c>
      <c r="AK1336" s="344">
        <f t="shared" si="830"/>
        <v>0</v>
      </c>
      <c r="AL1336" s="344">
        <f t="shared" si="830"/>
        <v>0</v>
      </c>
      <c r="AM1336" s="344">
        <f t="shared" si="830"/>
        <v>0</v>
      </c>
      <c r="AN1336" s="344">
        <f t="shared" si="830"/>
        <v>0</v>
      </c>
      <c r="AO1336" s="344">
        <f t="shared" si="830"/>
        <v>0</v>
      </c>
      <c r="AP1336" s="344">
        <f t="shared" si="830"/>
        <v>0</v>
      </c>
      <c r="AQ1336" s="344">
        <f t="shared" si="830"/>
        <v>0</v>
      </c>
      <c r="AR1336" s="344">
        <f t="shared" si="830"/>
        <v>0</v>
      </c>
    </row>
    <row r="1337" spans="8:44" x14ac:dyDescent="0.25">
      <c r="H1337" s="17" t="str">
        <f t="shared" si="766"/>
        <v>DIC7</v>
      </c>
      <c r="I1337" s="24"/>
      <c r="J1337" s="24"/>
      <c r="K1337" s="342"/>
      <c r="L1337" s="302" t="s">
        <v>864</v>
      </c>
      <c r="M1337" s="21">
        <f>+M1336+M1328</f>
        <v>0</v>
      </c>
      <c r="N1337" s="21">
        <f t="shared" ref="N1337" si="831">+N1336+N1328</f>
        <v>0</v>
      </c>
      <c r="O1337" s="21">
        <f t="shared" ref="O1337" si="832">+O1336+O1328</f>
        <v>0</v>
      </c>
      <c r="P1337" s="21">
        <f t="shared" ref="P1337" si="833">+P1336+P1328</f>
        <v>0</v>
      </c>
      <c r="Q1337" s="21">
        <f t="shared" ref="Q1337" si="834">+Q1336+Q1328</f>
        <v>0</v>
      </c>
      <c r="R1337" s="21">
        <f t="shared" ref="R1337" si="835">+R1336+R1328</f>
        <v>0</v>
      </c>
      <c r="S1337" s="21">
        <f t="shared" ref="S1337" si="836">+S1336+S1328</f>
        <v>0</v>
      </c>
      <c r="T1337" s="21">
        <f t="shared" ref="T1337" si="837">+T1336+T1328</f>
        <v>0</v>
      </c>
      <c r="U1337" s="21">
        <f t="shared" ref="U1337" si="838">+U1336+U1328</f>
        <v>0</v>
      </c>
      <c r="V1337" s="21">
        <f t="shared" ref="V1337" si="839">+V1336+V1328</f>
        <v>0</v>
      </c>
      <c r="W1337" s="21">
        <f t="shared" ref="W1337" si="840">+W1336+W1328</f>
        <v>0</v>
      </c>
      <c r="X1337" s="21">
        <f t="shared" ref="X1337" si="841">+X1336+X1328</f>
        <v>0</v>
      </c>
      <c r="Y1337" s="21">
        <f t="shared" ref="Y1337" si="842">+Y1336+Y1328</f>
        <v>0</v>
      </c>
      <c r="Z1337" s="21">
        <f t="shared" ref="Z1337" si="843">+Z1336+Z1328</f>
        <v>0</v>
      </c>
      <c r="AA1337" s="21">
        <f t="shared" ref="AA1337" si="844">+AA1336+AA1328</f>
        <v>0</v>
      </c>
      <c r="AB1337" s="21">
        <f t="shared" ref="AB1337" si="845">+AB1336+AB1328</f>
        <v>0</v>
      </c>
      <c r="AC1337" s="21">
        <f t="shared" ref="AC1337" si="846">+AC1336+AC1328</f>
        <v>0</v>
      </c>
      <c r="AD1337" s="21">
        <f t="shared" ref="AD1337" si="847">+AD1336+AD1328</f>
        <v>0</v>
      </c>
      <c r="AE1337" s="21">
        <f t="shared" ref="AE1337" si="848">+AE1336+AE1328</f>
        <v>0</v>
      </c>
      <c r="AF1337" s="21">
        <f t="shared" ref="AF1337" si="849">+AF1336+AF1328</f>
        <v>0</v>
      </c>
      <c r="AG1337" s="21">
        <f t="shared" ref="AG1337" si="850">+AG1336+AG1328</f>
        <v>0</v>
      </c>
      <c r="AH1337" s="21">
        <f t="shared" ref="AH1337" si="851">+AH1336+AH1328</f>
        <v>0</v>
      </c>
      <c r="AI1337" s="21">
        <f t="shared" ref="AI1337" si="852">+AI1336+AI1328</f>
        <v>0</v>
      </c>
      <c r="AJ1337" s="21">
        <f t="shared" ref="AJ1337" si="853">+AJ1336+AJ1328</f>
        <v>0</v>
      </c>
      <c r="AK1337" s="21">
        <f t="shared" ref="AK1337" si="854">+AK1336+AK1328</f>
        <v>0</v>
      </c>
      <c r="AL1337" s="21">
        <f t="shared" ref="AL1337" si="855">+AL1336+AL1328</f>
        <v>0</v>
      </c>
      <c r="AM1337" s="21">
        <f t="shared" ref="AM1337" si="856">+AM1336+AM1328</f>
        <v>0</v>
      </c>
      <c r="AN1337" s="21">
        <f t="shared" ref="AN1337" si="857">+AN1336+AN1328</f>
        <v>0</v>
      </c>
      <c r="AO1337" s="21">
        <f t="shared" ref="AO1337" si="858">+AO1336+AO1328</f>
        <v>0</v>
      </c>
      <c r="AP1337" s="21">
        <f t="shared" ref="AP1337" si="859">+AP1336+AP1328</f>
        <v>0</v>
      </c>
      <c r="AQ1337" s="21">
        <f t="shared" ref="AQ1337" si="860">+AQ1336+AQ1328</f>
        <v>0</v>
      </c>
      <c r="AR1337" s="21">
        <f t="shared" ref="AR1337" si="861">+AR1336+AR1328</f>
        <v>0</v>
      </c>
    </row>
    <row r="1338" spans="8:44" x14ac:dyDescent="0.25">
      <c r="L1338" s="345" t="s">
        <v>865</v>
      </c>
      <c r="M1338" s="21">
        <f>+M1337-M1321</f>
        <v>-12.437641868813962</v>
      </c>
      <c r="N1338" s="21">
        <f t="shared" ref="N1338" si="862">+N1337-N1321</f>
        <v>-10.96189512934634</v>
      </c>
      <c r="O1338" s="21">
        <f t="shared" ref="O1338" si="863">+O1337-O1321</f>
        <v>-9.8755539149688936</v>
      </c>
      <c r="P1338" s="21">
        <f t="shared" ref="P1338" si="864">+P1337-P1321</f>
        <v>-9.3723692582251736</v>
      </c>
      <c r="Q1338" s="21">
        <f t="shared" ref="Q1338" si="865">+Q1337-Q1321</f>
        <v>-8.9582797952581217</v>
      </c>
      <c r="R1338" s="21">
        <f t="shared" ref="R1338" si="866">+R1337-R1321</f>
        <v>-8.3770049649492453</v>
      </c>
      <c r="S1338" s="21">
        <f t="shared" ref="S1338" si="867">+S1337-S1321</f>
        <v>-7.6773589417042967</v>
      </c>
      <c r="T1338" s="21">
        <f t="shared" ref="T1338" si="868">+T1337-T1321</f>
        <v>-7.1225460159060461</v>
      </c>
      <c r="U1338" s="21">
        <f t="shared" ref="U1338" si="869">+U1337-U1321</f>
        <v>-6.7469124141994197</v>
      </c>
      <c r="V1338" s="21">
        <f t="shared" ref="V1338" si="870">+V1337-V1321</f>
        <v>-6.1920994884011797</v>
      </c>
      <c r="W1338" s="21">
        <f t="shared" ref="W1338" si="871">+W1337-W1321</f>
        <v>-4.1171368359007605</v>
      </c>
      <c r="X1338" s="21">
        <f t="shared" ref="X1338" si="872">+X1337-X1321</f>
        <v>-4.0315455081055598</v>
      </c>
      <c r="Y1338" s="21">
        <f t="shared" ref="Y1338" si="873">+Y1337-Y1321</f>
        <v>-4.0315455081055598</v>
      </c>
      <c r="Z1338" s="21">
        <f t="shared" ref="Z1338" si="874">+Z1337-Z1321</f>
        <v>-2.9547309320265103</v>
      </c>
      <c r="AA1338" s="21">
        <f t="shared" ref="AA1338" si="875">+AA1337-AA1321</f>
        <v>0</v>
      </c>
      <c r="AB1338" s="21">
        <f t="shared" ref="AB1338" si="876">+AB1337-AB1321</f>
        <v>0</v>
      </c>
      <c r="AC1338" s="21">
        <f t="shared" ref="AC1338" si="877">+AC1337-AC1321</f>
        <v>0</v>
      </c>
      <c r="AD1338" s="21">
        <f t="shared" ref="AD1338" si="878">+AD1337-AD1321</f>
        <v>0</v>
      </c>
      <c r="AE1338" s="21">
        <f t="shared" ref="AE1338" si="879">+AE1337-AE1321</f>
        <v>0</v>
      </c>
      <c r="AF1338" s="21">
        <f t="shared" ref="AF1338" si="880">+AF1337-AF1321</f>
        <v>0</v>
      </c>
      <c r="AG1338" s="21">
        <f t="shared" ref="AG1338" si="881">+AG1337-AG1321</f>
        <v>0</v>
      </c>
      <c r="AH1338" s="21">
        <f t="shared" ref="AH1338" si="882">+AH1337-AH1321</f>
        <v>0</v>
      </c>
      <c r="AI1338" s="21">
        <f t="shared" ref="AI1338" si="883">+AI1337-AI1321</f>
        <v>0</v>
      </c>
      <c r="AJ1338" s="21">
        <f t="shared" ref="AJ1338" si="884">+AJ1337-AJ1321</f>
        <v>0</v>
      </c>
      <c r="AK1338" s="21">
        <f t="shared" ref="AK1338" si="885">+AK1337-AK1321</f>
        <v>0</v>
      </c>
      <c r="AL1338" s="21">
        <f t="shared" ref="AL1338" si="886">+AL1337-AL1321</f>
        <v>0</v>
      </c>
      <c r="AM1338" s="21">
        <f t="shared" ref="AM1338" si="887">+AM1337-AM1321</f>
        <v>0</v>
      </c>
      <c r="AN1338" s="21">
        <f t="shared" ref="AN1338" si="888">+AN1337-AN1321</f>
        <v>0</v>
      </c>
      <c r="AO1338" s="21">
        <f t="shared" ref="AO1338" si="889">+AO1337-AO1321</f>
        <v>0</v>
      </c>
      <c r="AP1338" s="21">
        <f t="shared" ref="AP1338" si="890">+AP1337-AP1321</f>
        <v>0</v>
      </c>
      <c r="AQ1338" s="21">
        <f t="shared" ref="AQ1338" si="891">+AQ1337-AQ1321</f>
        <v>0</v>
      </c>
      <c r="AR1338" s="21">
        <f t="shared" ref="AR1338" si="892">+AR1337-AR1321</f>
        <v>0</v>
      </c>
    </row>
    <row r="1340" spans="8:44" x14ac:dyDescent="0.25">
      <c r="K1340" s="349"/>
      <c r="L1340" s="349" t="s">
        <v>866</v>
      </c>
      <c r="M1340" s="283"/>
      <c r="N1340" s="283"/>
      <c r="O1340" s="283"/>
      <c r="P1340" s="283"/>
      <c r="Q1340" s="283"/>
      <c r="R1340" s="283"/>
      <c r="S1340" s="283"/>
      <c r="T1340" s="283"/>
      <c r="U1340" s="283"/>
      <c r="V1340" s="283"/>
      <c r="W1340" s="283"/>
      <c r="X1340" s="283"/>
      <c r="Y1340" s="283"/>
      <c r="Z1340" s="283"/>
      <c r="AA1340" s="283"/>
      <c r="AB1340" s="283"/>
      <c r="AC1340" s="283"/>
      <c r="AD1340" s="283"/>
      <c r="AE1340" s="283"/>
      <c r="AF1340" s="283"/>
      <c r="AG1340" s="283"/>
      <c r="AH1340" s="283"/>
      <c r="AI1340" s="283"/>
      <c r="AJ1340" s="283"/>
      <c r="AK1340" s="283"/>
      <c r="AL1340" s="283"/>
      <c r="AM1340" s="283"/>
      <c r="AN1340" s="283"/>
      <c r="AO1340" s="283"/>
      <c r="AP1340" s="283"/>
      <c r="AQ1340" s="283"/>
      <c r="AR1340" s="283"/>
    </row>
    <row r="1341" spans="8:44" x14ac:dyDescent="0.25">
      <c r="K1341" s="349" t="s">
        <v>868</v>
      </c>
      <c r="L1341" s="350" t="s">
        <v>867</v>
      </c>
      <c r="M1341" s="283"/>
      <c r="N1341" s="283"/>
      <c r="O1341" s="283"/>
      <c r="P1341" s="283"/>
      <c r="Q1341" s="283"/>
      <c r="R1341" s="283"/>
      <c r="S1341" s="283"/>
      <c r="T1341" s="283"/>
      <c r="U1341" s="283"/>
      <c r="V1341" s="283"/>
      <c r="W1341" s="283"/>
      <c r="X1341" s="283"/>
      <c r="Y1341" s="283"/>
      <c r="Z1341" s="283"/>
      <c r="AA1341" s="283"/>
      <c r="AB1341" s="283"/>
      <c r="AC1341" s="283"/>
      <c r="AD1341" s="283"/>
      <c r="AE1341" s="283"/>
      <c r="AF1341" s="283"/>
      <c r="AG1341" s="283"/>
      <c r="AH1341" s="283"/>
      <c r="AI1341" s="283"/>
      <c r="AJ1341" s="283"/>
      <c r="AK1341" s="283"/>
      <c r="AL1341" s="283"/>
      <c r="AM1341" s="283"/>
      <c r="AN1341" s="283"/>
      <c r="AO1341" s="283"/>
      <c r="AP1341" s="283"/>
      <c r="AQ1341" s="283"/>
      <c r="AR1341" s="283"/>
    </row>
    <row r="1342" spans="8:44" x14ac:dyDescent="0.25">
      <c r="K1342" s="349"/>
      <c r="L1342" s="350"/>
      <c r="M1342" s="283"/>
      <c r="N1342" s="283"/>
      <c r="O1342" s="283"/>
      <c r="P1342" s="283"/>
      <c r="Q1342" s="283"/>
      <c r="R1342" s="283"/>
      <c r="S1342" s="283"/>
      <c r="T1342" s="283"/>
      <c r="U1342" s="283"/>
      <c r="V1342" s="283"/>
      <c r="W1342" s="283"/>
      <c r="X1342" s="283"/>
      <c r="Y1342" s="283"/>
      <c r="Z1342" s="283"/>
      <c r="AA1342" s="283"/>
      <c r="AB1342" s="283"/>
      <c r="AC1342" s="283"/>
      <c r="AD1342" s="283"/>
      <c r="AE1342" s="283"/>
      <c r="AF1342" s="283"/>
      <c r="AG1342" s="283"/>
      <c r="AH1342" s="283"/>
      <c r="AI1342" s="283"/>
      <c r="AJ1342" s="283"/>
      <c r="AK1342" s="283"/>
      <c r="AL1342" s="283"/>
      <c r="AM1342" s="283"/>
      <c r="AN1342" s="283"/>
      <c r="AO1342" s="283"/>
      <c r="AP1342" s="283"/>
      <c r="AQ1342" s="283"/>
      <c r="AR1342" s="283"/>
    </row>
    <row r="1343" spans="8:44" x14ac:dyDescent="0.25">
      <c r="J1343">
        <v>1</v>
      </c>
      <c r="K1343" s="360" t="s">
        <v>389</v>
      </c>
      <c r="L1343" s="360" t="s">
        <v>377</v>
      </c>
    </row>
    <row r="1344" spans="8:44" x14ac:dyDescent="0.25">
      <c r="I1344" s="266"/>
    </row>
    <row r="1345" spans="6:44" s="15" customFormat="1" x14ac:dyDescent="0.25">
      <c r="F1345" s="96"/>
      <c r="H1345" s="12"/>
      <c r="I1345" s="346" t="s">
        <v>752</v>
      </c>
      <c r="J1345" s="115">
        <f>+IF(OR(K1345="OIL",K1345="OIL-eq"),$H$5,IF(K1345="GAS",$H$4,IF(K1345="GSL",$H$8,IF(K1345="DSL",$H$9,IF(K1345="KER",$H$10,IF(K1345="LPG",$H$11,IF(K1345="HFO",$H$12,IF(K1345="AVG",$H$13,IF(K1345="RFG",$H$14,IF(K1345="ELC",$H$15,$H$16))))))))))</f>
        <v>1</v>
      </c>
      <c r="K1345" s="347" t="s">
        <v>836</v>
      </c>
      <c r="L1345" s="314" t="s">
        <v>326</v>
      </c>
      <c r="M1345" s="361">
        <v>2019</v>
      </c>
      <c r="N1345" s="361">
        <v>2020</v>
      </c>
      <c r="O1345" s="361">
        <v>2021</v>
      </c>
      <c r="P1345" s="361">
        <v>2022</v>
      </c>
      <c r="Q1345" s="361">
        <v>2023</v>
      </c>
      <c r="R1345" s="361">
        <v>2024</v>
      </c>
      <c r="S1345" s="361">
        <v>2025</v>
      </c>
      <c r="T1345" s="361">
        <v>2026</v>
      </c>
      <c r="U1345" s="361">
        <v>2027</v>
      </c>
      <c r="V1345" s="361">
        <v>2028</v>
      </c>
      <c r="W1345" s="361">
        <v>2029</v>
      </c>
      <c r="X1345" s="361">
        <v>2030</v>
      </c>
      <c r="Y1345" s="361">
        <v>2031</v>
      </c>
      <c r="Z1345" s="361">
        <v>2032</v>
      </c>
      <c r="AA1345" s="361">
        <v>2033</v>
      </c>
      <c r="AB1345" s="361">
        <v>2034</v>
      </c>
      <c r="AC1345" s="361">
        <v>2035</v>
      </c>
      <c r="AD1345" s="361">
        <v>2036</v>
      </c>
      <c r="AE1345" s="361">
        <v>2037</v>
      </c>
      <c r="AF1345" s="361">
        <v>2038</v>
      </c>
      <c r="AG1345" s="361">
        <v>2039</v>
      </c>
      <c r="AH1345" s="361">
        <v>2040</v>
      </c>
      <c r="AI1345" s="361">
        <v>2041</v>
      </c>
      <c r="AJ1345" s="361">
        <v>2042</v>
      </c>
      <c r="AK1345" s="361">
        <v>2043</v>
      </c>
      <c r="AL1345" s="361">
        <v>2044</v>
      </c>
      <c r="AM1345" s="361">
        <v>2045</v>
      </c>
      <c r="AN1345" s="361">
        <v>2046</v>
      </c>
      <c r="AO1345" s="361">
        <v>2047</v>
      </c>
      <c r="AP1345" s="361">
        <v>2048</v>
      </c>
      <c r="AQ1345" s="361">
        <v>2049</v>
      </c>
      <c r="AR1345" s="361">
        <v>2050</v>
      </c>
    </row>
    <row r="1346" spans="6:44" x14ac:dyDescent="0.25">
      <c r="H1346" s="17" t="str">
        <f t="shared" ref="H1346:H1367" si="893">+$B$1</f>
        <v>DIC7</v>
      </c>
      <c r="I1346" s="24"/>
      <c r="J1346" s="24" t="s">
        <v>74</v>
      </c>
      <c r="K1346" s="359" t="s">
        <v>173</v>
      </c>
      <c r="L1346" s="230" t="s">
        <v>829</v>
      </c>
      <c r="M1346" s="21">
        <f>+SUMIFS(Resultados_Dic3!H$3:H$99980,Resultados_Dic3!$F$3:$F$99980,Produccion_UO!$K1346,Resultados_Dic3!$D$3:$D$99980,Produccion_UO!$L$1221,Resultados_Dic3!$E$3:$E$99980,Produccion_UO!$J1346,Resultados_Dic3!$A$3:$A$99980,Produccion_UO!$H1346)*$J$1223</f>
        <v>7.7086534699123396E-2</v>
      </c>
      <c r="N1346" s="21">
        <f>+SUMIFS(Resultados_Dic3!I$3:I$99980,Resultados_Dic3!$F$3:$F$99980,Produccion_UO!$K1346,Resultados_Dic3!$D$3:$D$99980,Produccion_UO!$L$1221,Resultados_Dic3!$E$3:$E$99980,Produccion_UO!$J1346,Resultados_Dic3!$A$3:$A$99980,Produccion_UO!$H1346)*$J$1223</f>
        <v>7.28439735993794E-2</v>
      </c>
      <c r="O1346" s="21">
        <f>+SUMIFS(Resultados_Dic3!J$3:J$99980,Resultados_Dic3!$F$3:$F$99980,Produccion_UO!$K1346,Resultados_Dic3!$D$3:$D$99980,Produccion_UO!$L$1221,Resultados_Dic3!$E$3:$E$99980,Produccion_UO!$J1346,Resultados_Dic3!$A$3:$A$99980,Produccion_UO!$H1346)*$J$1223</f>
        <v>6.9642040693912194E-2</v>
      </c>
      <c r="P1346" s="21">
        <f>+SUMIFS(Resultados_Dic3!K$3:K$99980,Resultados_Dic3!$F$3:$F$99980,Produccion_UO!$K1346,Resultados_Dic3!$D$3:$D$99980,Produccion_UO!$L$1221,Resultados_Dic3!$E$3:$E$99980,Produccion_UO!$J1346,Resultados_Dic3!$A$3:$A$99980,Produccion_UO!$H1346)*$J$1223</f>
        <v>6.6440107788444905E-2</v>
      </c>
      <c r="Q1346" s="21">
        <f>+SUMIFS(Resultados_Dic3!L$3:L$99980,Resultados_Dic3!$F$3:$F$99980,Produccion_UO!$K1346,Resultados_Dic3!$D$3:$D$99980,Produccion_UO!$L$1221,Resultados_Dic3!$E$3:$E$99980,Produccion_UO!$J1346,Resultados_Dic3!$A$3:$A$99980,Produccion_UO!$H1346)*$J$1223</f>
        <v>6.3238174882977699E-2</v>
      </c>
      <c r="R1346" s="21">
        <f>+SUMIFS(Resultados_Dic3!M$3:M$99980,Resultados_Dic3!$F$3:$F$99980,Produccion_UO!$K1346,Resultados_Dic3!$D$3:$D$99980,Produccion_UO!$L$1221,Resultados_Dic3!$E$3:$E$99980,Produccion_UO!$J1346,Resultados_Dic3!$A$3:$A$99980,Produccion_UO!$H1346)*$J$1223</f>
        <v>6.0036241977510403E-2</v>
      </c>
      <c r="S1346" s="21">
        <f>+SUMIFS(Resultados_Dic3!N$3:N$99980,Resultados_Dic3!$F$3:$F$99980,Produccion_UO!$K1346,Resultados_Dic3!$D$3:$D$99980,Produccion_UO!$L$1221,Resultados_Dic3!$E$3:$E$99980,Produccion_UO!$J1346,Resultados_Dic3!$A$3:$A$99980,Produccion_UO!$H1346)*$J$1223</f>
        <v>5.6834309072043197E-2</v>
      </c>
      <c r="T1346" s="21">
        <f>+SUMIFS(Resultados_Dic3!O$3:O$99980,Resultados_Dic3!$F$3:$F$99980,Produccion_UO!$K1346,Resultados_Dic3!$D$3:$D$99980,Produccion_UO!$L$1221,Resultados_Dic3!$E$3:$E$99980,Produccion_UO!$J1346,Resultados_Dic3!$A$3:$A$99980,Produccion_UO!$H1346)*$J$1223</f>
        <v>6.4749844781501397E-3</v>
      </c>
      <c r="U1346" s="21">
        <f>+SUMIFS(Resultados_Dic3!P$3:P$99980,Resultados_Dic3!$F$3:$F$99980,Produccion_UO!$K1346,Resultados_Dic3!$D$3:$D$99980,Produccion_UO!$L$1221,Resultados_Dic3!$E$3:$E$99980,Produccion_UO!$J1346,Resultados_Dic3!$A$3:$A$99980,Produccion_UO!$H1346)*$J$1223</f>
        <v>0</v>
      </c>
      <c r="V1346" s="21">
        <f>+SUMIFS(Resultados_Dic3!Q$3:Q$99980,Resultados_Dic3!$F$3:$F$99980,Produccion_UO!$K1346,Resultados_Dic3!$D$3:$D$99980,Produccion_UO!$L$1221,Resultados_Dic3!$E$3:$E$99980,Produccion_UO!$J1346,Resultados_Dic3!$A$3:$A$99980,Produccion_UO!$H1346)*$J$1223</f>
        <v>0</v>
      </c>
      <c r="W1346" s="21">
        <f>+SUMIFS(Resultados_Dic3!R$3:R$99980,Resultados_Dic3!$F$3:$F$99980,Produccion_UO!$K1346,Resultados_Dic3!$D$3:$D$99980,Produccion_UO!$L$1221,Resultados_Dic3!$E$3:$E$99980,Produccion_UO!$J1346,Resultados_Dic3!$A$3:$A$99980,Produccion_UO!$H1346)*$J$1223</f>
        <v>0</v>
      </c>
      <c r="X1346" s="21">
        <f>+SUMIFS(Resultados_Dic3!S$3:S$99980,Resultados_Dic3!$F$3:$F$99980,Produccion_UO!$K1346,Resultados_Dic3!$D$3:$D$99980,Produccion_UO!$L$1221,Resultados_Dic3!$E$3:$E$99980,Produccion_UO!$J1346,Resultados_Dic3!$A$3:$A$99980,Produccion_UO!$H1346)*$J$1223</f>
        <v>0</v>
      </c>
      <c r="Y1346" s="21">
        <f>+SUMIFS(Resultados_Dic3!T$3:T$99980,Resultados_Dic3!$F$3:$F$99980,Produccion_UO!$K1346,Resultados_Dic3!$D$3:$D$99980,Produccion_UO!$L$1221,Resultados_Dic3!$E$3:$E$99980,Produccion_UO!$J1346,Resultados_Dic3!$A$3:$A$99980,Produccion_UO!$H1346)*$J$1223</f>
        <v>0</v>
      </c>
      <c r="Z1346" s="21">
        <f>+SUMIFS(Resultados_Dic3!U$3:U$99980,Resultados_Dic3!$F$3:$F$99980,Produccion_UO!$K1346,Resultados_Dic3!$D$3:$D$99980,Produccion_UO!$L$1221,Resultados_Dic3!$E$3:$E$99980,Produccion_UO!$J1346,Resultados_Dic3!$A$3:$A$99980,Produccion_UO!$H1346)*$J$1223</f>
        <v>0</v>
      </c>
      <c r="AA1346" s="21">
        <f>+SUMIFS(Resultados_Dic3!V$3:V$99980,Resultados_Dic3!$F$3:$F$99980,Produccion_UO!$K1346,Resultados_Dic3!$D$3:$D$99980,Produccion_UO!$L$1221,Resultados_Dic3!$E$3:$E$99980,Produccion_UO!$J1346,Resultados_Dic3!$A$3:$A$99980,Produccion_UO!$H1346)*$J$1223</f>
        <v>0</v>
      </c>
      <c r="AB1346" s="21">
        <f>+SUMIFS(Resultados_Dic3!W$3:W$99980,Resultados_Dic3!$F$3:$F$99980,Produccion_UO!$K1346,Resultados_Dic3!$D$3:$D$99980,Produccion_UO!$L$1221,Resultados_Dic3!$E$3:$E$99980,Produccion_UO!$J1346,Resultados_Dic3!$A$3:$A$99980,Produccion_UO!$H1346)*$J$1223</f>
        <v>0</v>
      </c>
      <c r="AC1346" s="21">
        <f>+SUMIFS(Resultados_Dic3!X$3:X$99980,Resultados_Dic3!$F$3:$F$99980,Produccion_UO!$K1346,Resultados_Dic3!$D$3:$D$99980,Produccion_UO!$L$1221,Resultados_Dic3!$E$3:$E$99980,Produccion_UO!$J1346,Resultados_Dic3!$A$3:$A$99980,Produccion_UO!$H1346)*$J$1223</f>
        <v>0</v>
      </c>
      <c r="AD1346" s="21">
        <f>+SUMIFS(Resultados_Dic3!Y$3:Y$99980,Resultados_Dic3!$F$3:$F$99980,Produccion_UO!$K1346,Resultados_Dic3!$D$3:$D$99980,Produccion_UO!$L$1221,Resultados_Dic3!$E$3:$E$99980,Produccion_UO!$J1346,Resultados_Dic3!$A$3:$A$99980,Produccion_UO!$H1346)*$J$1223</f>
        <v>0</v>
      </c>
      <c r="AE1346" s="21">
        <f>+SUMIFS(Resultados_Dic3!Z$3:Z$99980,Resultados_Dic3!$F$3:$F$99980,Produccion_UO!$K1346,Resultados_Dic3!$D$3:$D$99980,Produccion_UO!$L$1221,Resultados_Dic3!$E$3:$E$99980,Produccion_UO!$J1346,Resultados_Dic3!$A$3:$A$99980,Produccion_UO!$H1346)*$J$1223</f>
        <v>0</v>
      </c>
      <c r="AF1346" s="21">
        <f>+SUMIFS(Resultados_Dic3!AA$3:AA$99980,Resultados_Dic3!$F$3:$F$99980,Produccion_UO!$K1346,Resultados_Dic3!$D$3:$D$99980,Produccion_UO!$L$1221,Resultados_Dic3!$E$3:$E$99980,Produccion_UO!$J1346,Resultados_Dic3!$A$3:$A$99980,Produccion_UO!$H1346)*$J$1223</f>
        <v>0</v>
      </c>
      <c r="AG1346" s="21">
        <f>+SUMIFS(Resultados_Dic3!AB$3:AB$99980,Resultados_Dic3!$F$3:$F$99980,Produccion_UO!$K1346,Resultados_Dic3!$D$3:$D$99980,Produccion_UO!$L$1221,Resultados_Dic3!$E$3:$E$99980,Produccion_UO!$J1346,Resultados_Dic3!$A$3:$A$99980,Produccion_UO!$H1346)*$J$1223</f>
        <v>0</v>
      </c>
      <c r="AH1346" s="21">
        <f>+SUMIFS(Resultados_Dic3!AC$3:AC$99980,Resultados_Dic3!$F$3:$F$99980,Produccion_UO!$K1346,Resultados_Dic3!$D$3:$D$99980,Produccion_UO!$L$1221,Resultados_Dic3!$E$3:$E$99980,Produccion_UO!$J1346,Resultados_Dic3!$A$3:$A$99980,Produccion_UO!$H1346)*$J$1223</f>
        <v>0</v>
      </c>
      <c r="AI1346" s="21">
        <f>+SUMIFS(Resultados_Dic3!AD$3:AD$99980,Resultados_Dic3!$F$3:$F$99980,Produccion_UO!$K1346,Resultados_Dic3!$D$3:$D$99980,Produccion_UO!$L$1221,Resultados_Dic3!$E$3:$E$99980,Produccion_UO!$J1346,Resultados_Dic3!$A$3:$A$99980,Produccion_UO!$H1346)*$J$1223</f>
        <v>0</v>
      </c>
      <c r="AJ1346" s="21">
        <f>+SUMIFS(Resultados_Dic3!AE$3:AE$99980,Resultados_Dic3!$F$3:$F$99980,Produccion_UO!$K1346,Resultados_Dic3!$D$3:$D$99980,Produccion_UO!$L$1221,Resultados_Dic3!$E$3:$E$99980,Produccion_UO!$J1346,Resultados_Dic3!$A$3:$A$99980,Produccion_UO!$H1346)*$J$1223</f>
        <v>0</v>
      </c>
      <c r="AK1346" s="21">
        <f>+SUMIFS(Resultados_Dic3!AF$3:AF$99980,Resultados_Dic3!$F$3:$F$99980,Produccion_UO!$K1346,Resultados_Dic3!$D$3:$D$99980,Produccion_UO!$L$1221,Resultados_Dic3!$E$3:$E$99980,Produccion_UO!$J1346,Resultados_Dic3!$A$3:$A$99980,Produccion_UO!$H1346)*$J$1223</f>
        <v>0</v>
      </c>
      <c r="AL1346" s="21">
        <f>+SUMIFS(Resultados_Dic3!AG$3:AG$99980,Resultados_Dic3!$F$3:$F$99980,Produccion_UO!$K1346,Resultados_Dic3!$D$3:$D$99980,Produccion_UO!$L$1221,Resultados_Dic3!$E$3:$E$99980,Produccion_UO!$J1346,Resultados_Dic3!$A$3:$A$99980,Produccion_UO!$H1346)*$J$1223</f>
        <v>0</v>
      </c>
      <c r="AM1346" s="21">
        <f>+SUMIFS(Resultados_Dic3!AH$3:AH$99980,Resultados_Dic3!$F$3:$F$99980,Produccion_UO!$K1346,Resultados_Dic3!$D$3:$D$99980,Produccion_UO!$L$1221,Resultados_Dic3!$E$3:$E$99980,Produccion_UO!$J1346,Resultados_Dic3!$A$3:$A$99980,Produccion_UO!$H1346)*$J$1223</f>
        <v>0</v>
      </c>
      <c r="AN1346" s="21">
        <f>+SUMIFS(Resultados_Dic3!AI$3:AI$99980,Resultados_Dic3!$F$3:$F$99980,Produccion_UO!$K1346,Resultados_Dic3!$D$3:$D$99980,Produccion_UO!$L$1221,Resultados_Dic3!$E$3:$E$99980,Produccion_UO!$J1346,Resultados_Dic3!$A$3:$A$99980,Produccion_UO!$H1346)*$J$1223</f>
        <v>0</v>
      </c>
      <c r="AO1346" s="21">
        <f>+SUMIFS(Resultados_Dic3!AJ$3:AJ$99980,Resultados_Dic3!$F$3:$F$99980,Produccion_UO!$K1346,Resultados_Dic3!$D$3:$D$99980,Produccion_UO!$L$1221,Resultados_Dic3!$E$3:$E$99980,Produccion_UO!$J1346,Resultados_Dic3!$A$3:$A$99980,Produccion_UO!$H1346)*$J$1223</f>
        <v>0</v>
      </c>
      <c r="AP1346" s="21">
        <f>+SUMIFS(Resultados_Dic3!AK$3:AK$99980,Resultados_Dic3!$F$3:$F$99980,Produccion_UO!$K1346,Resultados_Dic3!$D$3:$D$99980,Produccion_UO!$L$1221,Resultados_Dic3!$E$3:$E$99980,Produccion_UO!$J1346,Resultados_Dic3!$A$3:$A$99980,Produccion_UO!$H1346)*$J$1223</f>
        <v>0</v>
      </c>
      <c r="AQ1346" s="21">
        <f>+SUMIFS(Resultados_Dic3!AL$3:AL$99980,Resultados_Dic3!$F$3:$F$99980,Produccion_UO!$K1346,Resultados_Dic3!$D$3:$D$99980,Produccion_UO!$L$1221,Resultados_Dic3!$E$3:$E$99980,Produccion_UO!$J1346,Resultados_Dic3!$A$3:$A$99980,Produccion_UO!$H1346)*$J$1223</f>
        <v>0</v>
      </c>
      <c r="AR1346" s="21">
        <f>+SUMIFS(Resultados_Dic3!AM$3:AM$99980,Resultados_Dic3!$F$3:$F$99980,Produccion_UO!$K1346,Resultados_Dic3!$D$3:$D$99980,Produccion_UO!$L$1221,Resultados_Dic3!$E$3:$E$99980,Produccion_UO!$J1346,Resultados_Dic3!$A$3:$A$99980,Produccion_UO!$H1346)*$J$1223</f>
        <v>0</v>
      </c>
    </row>
    <row r="1347" spans="6:44" x14ac:dyDescent="0.25">
      <c r="H1347" s="17" t="str">
        <f t="shared" si="893"/>
        <v>DIC7</v>
      </c>
      <c r="I1347" s="24"/>
      <c r="J1347" s="24"/>
      <c r="K1347" s="359"/>
      <c r="L1347" s="230" t="s">
        <v>857</v>
      </c>
      <c r="M1347" s="21">
        <f>+SUM(M1348:M1351)</f>
        <v>1.13037690671425E-2</v>
      </c>
      <c r="N1347" s="21">
        <f t="shared" ref="N1347:AR1347" si="894">+SUM(N1348:N1351)</f>
        <v>1.0681650935721401E-2</v>
      </c>
      <c r="O1347" s="21">
        <f t="shared" si="894"/>
        <v>1.0212127817667701E-2</v>
      </c>
      <c r="P1347" s="21">
        <f t="shared" si="894"/>
        <v>9.7426046996140197E-3</v>
      </c>
      <c r="Q1347" s="21">
        <f t="shared" si="894"/>
        <v>9.2730815815603301E-3</v>
      </c>
      <c r="R1347" s="21">
        <f t="shared" si="894"/>
        <v>8.8035584635066493E-3</v>
      </c>
      <c r="S1347" s="21">
        <f t="shared" si="894"/>
        <v>8.3340353454529597E-3</v>
      </c>
      <c r="T1347" s="21">
        <f t="shared" si="894"/>
        <v>9.4947489259980804E-4</v>
      </c>
      <c r="U1347" s="21">
        <f t="shared" si="894"/>
        <v>0</v>
      </c>
      <c r="V1347" s="21">
        <f t="shared" si="894"/>
        <v>0</v>
      </c>
      <c r="W1347" s="21">
        <f t="shared" si="894"/>
        <v>0</v>
      </c>
      <c r="X1347" s="21">
        <f t="shared" si="894"/>
        <v>0</v>
      </c>
      <c r="Y1347" s="21">
        <f t="shared" si="894"/>
        <v>0</v>
      </c>
      <c r="Z1347" s="21">
        <f t="shared" si="894"/>
        <v>0</v>
      </c>
      <c r="AA1347" s="21">
        <f t="shared" si="894"/>
        <v>0</v>
      </c>
      <c r="AB1347" s="21">
        <f t="shared" si="894"/>
        <v>0</v>
      </c>
      <c r="AC1347" s="21">
        <f t="shared" si="894"/>
        <v>0</v>
      </c>
      <c r="AD1347" s="21">
        <f t="shared" si="894"/>
        <v>0</v>
      </c>
      <c r="AE1347" s="21">
        <f t="shared" si="894"/>
        <v>0</v>
      </c>
      <c r="AF1347" s="21">
        <f t="shared" si="894"/>
        <v>0</v>
      </c>
      <c r="AG1347" s="21">
        <f t="shared" si="894"/>
        <v>0</v>
      </c>
      <c r="AH1347" s="21">
        <f t="shared" si="894"/>
        <v>0</v>
      </c>
      <c r="AI1347" s="21">
        <f t="shared" si="894"/>
        <v>0</v>
      </c>
      <c r="AJ1347" s="21">
        <f t="shared" si="894"/>
        <v>0</v>
      </c>
      <c r="AK1347" s="21">
        <f t="shared" si="894"/>
        <v>0</v>
      </c>
      <c r="AL1347" s="21">
        <f t="shared" si="894"/>
        <v>0</v>
      </c>
      <c r="AM1347" s="21">
        <f t="shared" si="894"/>
        <v>0</v>
      </c>
      <c r="AN1347" s="21">
        <f t="shared" si="894"/>
        <v>0</v>
      </c>
      <c r="AO1347" s="21">
        <f t="shared" si="894"/>
        <v>0</v>
      </c>
      <c r="AP1347" s="21">
        <f t="shared" si="894"/>
        <v>0</v>
      </c>
      <c r="AQ1347" s="21">
        <f t="shared" si="894"/>
        <v>0</v>
      </c>
      <c r="AR1347" s="21">
        <f t="shared" si="894"/>
        <v>0</v>
      </c>
    </row>
    <row r="1348" spans="6:44" x14ac:dyDescent="0.25">
      <c r="H1348" s="17" t="str">
        <f t="shared" si="893"/>
        <v>DIC7</v>
      </c>
      <c r="I1348" s="24"/>
      <c r="J1348" s="24" t="s">
        <v>80</v>
      </c>
      <c r="K1348" s="359" t="s">
        <v>378</v>
      </c>
      <c r="L1348" s="341" t="s">
        <v>874</v>
      </c>
      <c r="M1348" s="21">
        <f>+SUMIFS(Resultados_Dic3!H$3:H$99980,Resultados_Dic3!$F$3:$F$99980,Produccion_UO!$K1348,Resultados_Dic3!$D$3:$D$99980,Produccion_UO!$L$1221,Resultados_Dic3!$E$3:$E$99980,Produccion_UO!$J1348,Resultados_Dic3!$A$3:$A$99980,Produccion_UO!$H1348)*$J$1223</f>
        <v>0</v>
      </c>
      <c r="N1348" s="21">
        <f>+SUMIFS(Resultados_Dic3!I$3:I$99980,Resultados_Dic3!$F$3:$F$99980,Produccion_UO!$K1348,Resultados_Dic3!$D$3:$D$99980,Produccion_UO!$L$1221,Resultados_Dic3!$E$3:$E$99980,Produccion_UO!$J1348,Resultados_Dic3!$A$3:$A$99980,Produccion_UO!$H1348)*$J$1223</f>
        <v>0</v>
      </c>
      <c r="O1348" s="21">
        <f>+SUMIFS(Resultados_Dic3!J$3:J$99980,Resultados_Dic3!$F$3:$F$99980,Produccion_UO!$K1348,Resultados_Dic3!$D$3:$D$99980,Produccion_UO!$L$1221,Resultados_Dic3!$E$3:$E$99980,Produccion_UO!$J1348,Resultados_Dic3!$A$3:$A$99980,Produccion_UO!$H1348)*$J$1223</f>
        <v>0</v>
      </c>
      <c r="P1348" s="21">
        <f>+SUMIFS(Resultados_Dic3!K$3:K$99980,Resultados_Dic3!$F$3:$F$99980,Produccion_UO!$K1348,Resultados_Dic3!$D$3:$D$99980,Produccion_UO!$L$1221,Resultados_Dic3!$E$3:$E$99980,Produccion_UO!$J1348,Resultados_Dic3!$A$3:$A$99980,Produccion_UO!$H1348)*$J$1223</f>
        <v>0</v>
      </c>
      <c r="Q1348" s="21">
        <f>+SUMIFS(Resultados_Dic3!L$3:L$99980,Resultados_Dic3!$F$3:$F$99980,Produccion_UO!$K1348,Resultados_Dic3!$D$3:$D$99980,Produccion_UO!$L$1221,Resultados_Dic3!$E$3:$E$99980,Produccion_UO!$J1348,Resultados_Dic3!$A$3:$A$99980,Produccion_UO!$H1348)*$J$1223</f>
        <v>0</v>
      </c>
      <c r="R1348" s="21">
        <f>+SUMIFS(Resultados_Dic3!M$3:M$99980,Resultados_Dic3!$F$3:$F$99980,Produccion_UO!$K1348,Resultados_Dic3!$D$3:$D$99980,Produccion_UO!$L$1221,Resultados_Dic3!$E$3:$E$99980,Produccion_UO!$J1348,Resultados_Dic3!$A$3:$A$99980,Produccion_UO!$H1348)*$J$1223</f>
        <v>0</v>
      </c>
      <c r="S1348" s="21">
        <f>+SUMIFS(Resultados_Dic3!N$3:N$99980,Resultados_Dic3!$F$3:$F$99980,Produccion_UO!$K1348,Resultados_Dic3!$D$3:$D$99980,Produccion_UO!$L$1221,Resultados_Dic3!$E$3:$E$99980,Produccion_UO!$J1348,Resultados_Dic3!$A$3:$A$99980,Produccion_UO!$H1348)*$J$1223</f>
        <v>0</v>
      </c>
      <c r="T1348" s="21">
        <f>+SUMIFS(Resultados_Dic3!O$3:O$99980,Resultados_Dic3!$F$3:$F$99980,Produccion_UO!$K1348,Resultados_Dic3!$D$3:$D$99980,Produccion_UO!$L$1221,Resultados_Dic3!$E$3:$E$99980,Produccion_UO!$J1348,Resultados_Dic3!$A$3:$A$99980,Produccion_UO!$H1348)*$J$1223</f>
        <v>0</v>
      </c>
      <c r="U1348" s="21">
        <f>+SUMIFS(Resultados_Dic3!P$3:P$99980,Resultados_Dic3!$F$3:$F$99980,Produccion_UO!$K1348,Resultados_Dic3!$D$3:$D$99980,Produccion_UO!$L$1221,Resultados_Dic3!$E$3:$E$99980,Produccion_UO!$J1348,Resultados_Dic3!$A$3:$A$99980,Produccion_UO!$H1348)*$J$1223</f>
        <v>0</v>
      </c>
      <c r="V1348" s="21">
        <f>+SUMIFS(Resultados_Dic3!Q$3:Q$99980,Resultados_Dic3!$F$3:$F$99980,Produccion_UO!$K1348,Resultados_Dic3!$D$3:$D$99980,Produccion_UO!$L$1221,Resultados_Dic3!$E$3:$E$99980,Produccion_UO!$J1348,Resultados_Dic3!$A$3:$A$99980,Produccion_UO!$H1348)*$J$1223</f>
        <v>0</v>
      </c>
      <c r="W1348" s="21">
        <f>+SUMIFS(Resultados_Dic3!R$3:R$99980,Resultados_Dic3!$F$3:$F$99980,Produccion_UO!$K1348,Resultados_Dic3!$D$3:$D$99980,Produccion_UO!$L$1221,Resultados_Dic3!$E$3:$E$99980,Produccion_UO!$J1348,Resultados_Dic3!$A$3:$A$99980,Produccion_UO!$H1348)*$J$1223</f>
        <v>0</v>
      </c>
      <c r="X1348" s="21">
        <f>+SUMIFS(Resultados_Dic3!S$3:S$99980,Resultados_Dic3!$F$3:$F$99980,Produccion_UO!$K1348,Resultados_Dic3!$D$3:$D$99980,Produccion_UO!$L$1221,Resultados_Dic3!$E$3:$E$99980,Produccion_UO!$J1348,Resultados_Dic3!$A$3:$A$99980,Produccion_UO!$H1348)*$J$1223</f>
        <v>0</v>
      </c>
      <c r="Y1348" s="21">
        <f>+SUMIFS(Resultados_Dic3!T$3:T$99980,Resultados_Dic3!$F$3:$F$99980,Produccion_UO!$K1348,Resultados_Dic3!$D$3:$D$99980,Produccion_UO!$L$1221,Resultados_Dic3!$E$3:$E$99980,Produccion_UO!$J1348,Resultados_Dic3!$A$3:$A$99980,Produccion_UO!$H1348)*$J$1223</f>
        <v>0</v>
      </c>
      <c r="Z1348" s="21">
        <f>+SUMIFS(Resultados_Dic3!U$3:U$99980,Resultados_Dic3!$F$3:$F$99980,Produccion_UO!$K1348,Resultados_Dic3!$D$3:$D$99980,Produccion_UO!$L$1221,Resultados_Dic3!$E$3:$E$99980,Produccion_UO!$J1348,Resultados_Dic3!$A$3:$A$99980,Produccion_UO!$H1348)*$J$1223</f>
        <v>0</v>
      </c>
      <c r="AA1348" s="21">
        <f>+SUMIFS(Resultados_Dic3!V$3:V$99980,Resultados_Dic3!$F$3:$F$99980,Produccion_UO!$K1348,Resultados_Dic3!$D$3:$D$99980,Produccion_UO!$L$1221,Resultados_Dic3!$E$3:$E$99980,Produccion_UO!$J1348,Resultados_Dic3!$A$3:$A$99980,Produccion_UO!$H1348)*$J$1223</f>
        <v>0</v>
      </c>
      <c r="AB1348" s="21">
        <f>+SUMIFS(Resultados_Dic3!W$3:W$99980,Resultados_Dic3!$F$3:$F$99980,Produccion_UO!$K1348,Resultados_Dic3!$D$3:$D$99980,Produccion_UO!$L$1221,Resultados_Dic3!$E$3:$E$99980,Produccion_UO!$J1348,Resultados_Dic3!$A$3:$A$99980,Produccion_UO!$H1348)*$J$1223</f>
        <v>0</v>
      </c>
      <c r="AC1348" s="21">
        <f>+SUMIFS(Resultados_Dic3!X$3:X$99980,Resultados_Dic3!$F$3:$F$99980,Produccion_UO!$K1348,Resultados_Dic3!$D$3:$D$99980,Produccion_UO!$L$1221,Resultados_Dic3!$E$3:$E$99980,Produccion_UO!$J1348,Resultados_Dic3!$A$3:$A$99980,Produccion_UO!$H1348)*$J$1223</f>
        <v>0</v>
      </c>
      <c r="AD1348" s="21">
        <f>+SUMIFS(Resultados_Dic3!Y$3:Y$99980,Resultados_Dic3!$F$3:$F$99980,Produccion_UO!$K1348,Resultados_Dic3!$D$3:$D$99980,Produccion_UO!$L$1221,Resultados_Dic3!$E$3:$E$99980,Produccion_UO!$J1348,Resultados_Dic3!$A$3:$A$99980,Produccion_UO!$H1348)*$J$1223</f>
        <v>0</v>
      </c>
      <c r="AE1348" s="21">
        <f>+SUMIFS(Resultados_Dic3!Z$3:Z$99980,Resultados_Dic3!$F$3:$F$99980,Produccion_UO!$K1348,Resultados_Dic3!$D$3:$D$99980,Produccion_UO!$L$1221,Resultados_Dic3!$E$3:$E$99980,Produccion_UO!$J1348,Resultados_Dic3!$A$3:$A$99980,Produccion_UO!$H1348)*$J$1223</f>
        <v>0</v>
      </c>
      <c r="AF1348" s="21">
        <f>+SUMIFS(Resultados_Dic3!AA$3:AA$99980,Resultados_Dic3!$F$3:$F$99980,Produccion_UO!$K1348,Resultados_Dic3!$D$3:$D$99980,Produccion_UO!$L$1221,Resultados_Dic3!$E$3:$E$99980,Produccion_UO!$J1348,Resultados_Dic3!$A$3:$A$99980,Produccion_UO!$H1348)*$J$1223</f>
        <v>0</v>
      </c>
      <c r="AG1348" s="21">
        <f>+SUMIFS(Resultados_Dic3!AB$3:AB$99980,Resultados_Dic3!$F$3:$F$99980,Produccion_UO!$K1348,Resultados_Dic3!$D$3:$D$99980,Produccion_UO!$L$1221,Resultados_Dic3!$E$3:$E$99980,Produccion_UO!$J1348,Resultados_Dic3!$A$3:$A$99980,Produccion_UO!$H1348)*$J$1223</f>
        <v>0</v>
      </c>
      <c r="AH1348" s="21">
        <f>+SUMIFS(Resultados_Dic3!AC$3:AC$99980,Resultados_Dic3!$F$3:$F$99980,Produccion_UO!$K1348,Resultados_Dic3!$D$3:$D$99980,Produccion_UO!$L$1221,Resultados_Dic3!$E$3:$E$99980,Produccion_UO!$J1348,Resultados_Dic3!$A$3:$A$99980,Produccion_UO!$H1348)*$J$1223</f>
        <v>0</v>
      </c>
      <c r="AI1348" s="21">
        <f>+SUMIFS(Resultados_Dic3!AD$3:AD$99980,Resultados_Dic3!$F$3:$F$99980,Produccion_UO!$K1348,Resultados_Dic3!$D$3:$D$99980,Produccion_UO!$L$1221,Resultados_Dic3!$E$3:$E$99980,Produccion_UO!$J1348,Resultados_Dic3!$A$3:$A$99980,Produccion_UO!$H1348)*$J$1223</f>
        <v>0</v>
      </c>
      <c r="AJ1348" s="21">
        <f>+SUMIFS(Resultados_Dic3!AE$3:AE$99980,Resultados_Dic3!$F$3:$F$99980,Produccion_UO!$K1348,Resultados_Dic3!$D$3:$D$99980,Produccion_UO!$L$1221,Resultados_Dic3!$E$3:$E$99980,Produccion_UO!$J1348,Resultados_Dic3!$A$3:$A$99980,Produccion_UO!$H1348)*$J$1223</f>
        <v>0</v>
      </c>
      <c r="AK1348" s="21">
        <f>+SUMIFS(Resultados_Dic3!AF$3:AF$99980,Resultados_Dic3!$F$3:$F$99980,Produccion_UO!$K1348,Resultados_Dic3!$D$3:$D$99980,Produccion_UO!$L$1221,Resultados_Dic3!$E$3:$E$99980,Produccion_UO!$J1348,Resultados_Dic3!$A$3:$A$99980,Produccion_UO!$H1348)*$J$1223</f>
        <v>0</v>
      </c>
      <c r="AL1348" s="21">
        <f>+SUMIFS(Resultados_Dic3!AG$3:AG$99980,Resultados_Dic3!$F$3:$F$99980,Produccion_UO!$K1348,Resultados_Dic3!$D$3:$D$99980,Produccion_UO!$L$1221,Resultados_Dic3!$E$3:$E$99980,Produccion_UO!$J1348,Resultados_Dic3!$A$3:$A$99980,Produccion_UO!$H1348)*$J$1223</f>
        <v>0</v>
      </c>
      <c r="AM1348" s="21">
        <f>+SUMIFS(Resultados_Dic3!AH$3:AH$99980,Resultados_Dic3!$F$3:$F$99980,Produccion_UO!$K1348,Resultados_Dic3!$D$3:$D$99980,Produccion_UO!$L$1221,Resultados_Dic3!$E$3:$E$99980,Produccion_UO!$J1348,Resultados_Dic3!$A$3:$A$99980,Produccion_UO!$H1348)*$J$1223</f>
        <v>0</v>
      </c>
      <c r="AN1348" s="21">
        <f>+SUMIFS(Resultados_Dic3!AI$3:AI$99980,Resultados_Dic3!$F$3:$F$99980,Produccion_UO!$K1348,Resultados_Dic3!$D$3:$D$99980,Produccion_UO!$L$1221,Resultados_Dic3!$E$3:$E$99980,Produccion_UO!$J1348,Resultados_Dic3!$A$3:$A$99980,Produccion_UO!$H1348)*$J$1223</f>
        <v>0</v>
      </c>
      <c r="AO1348" s="21">
        <f>+SUMIFS(Resultados_Dic3!AJ$3:AJ$99980,Resultados_Dic3!$F$3:$F$99980,Produccion_UO!$K1348,Resultados_Dic3!$D$3:$D$99980,Produccion_UO!$L$1221,Resultados_Dic3!$E$3:$E$99980,Produccion_UO!$J1348,Resultados_Dic3!$A$3:$A$99980,Produccion_UO!$H1348)*$J$1223</f>
        <v>0</v>
      </c>
      <c r="AP1348" s="21">
        <f>+SUMIFS(Resultados_Dic3!AK$3:AK$99980,Resultados_Dic3!$F$3:$F$99980,Produccion_UO!$K1348,Resultados_Dic3!$D$3:$D$99980,Produccion_UO!$L$1221,Resultados_Dic3!$E$3:$E$99980,Produccion_UO!$J1348,Resultados_Dic3!$A$3:$A$99980,Produccion_UO!$H1348)*$J$1223</f>
        <v>0</v>
      </c>
      <c r="AQ1348" s="21">
        <f>+SUMIFS(Resultados_Dic3!AL$3:AL$99980,Resultados_Dic3!$F$3:$F$99980,Produccion_UO!$K1348,Resultados_Dic3!$D$3:$D$99980,Produccion_UO!$L$1221,Resultados_Dic3!$E$3:$E$99980,Produccion_UO!$J1348,Resultados_Dic3!$A$3:$A$99980,Produccion_UO!$H1348)*$J$1223</f>
        <v>0</v>
      </c>
      <c r="AR1348" s="21">
        <f>+SUMIFS(Resultados_Dic3!AM$3:AM$99980,Resultados_Dic3!$F$3:$F$99980,Produccion_UO!$K1348,Resultados_Dic3!$D$3:$D$99980,Produccion_UO!$L$1221,Resultados_Dic3!$E$3:$E$99980,Produccion_UO!$J1348,Resultados_Dic3!$A$3:$A$99980,Produccion_UO!$H1348)*$J$1223</f>
        <v>0</v>
      </c>
    </row>
    <row r="1349" spans="6:44" x14ac:dyDescent="0.25">
      <c r="H1349" s="17" t="str">
        <f t="shared" si="893"/>
        <v>DIC7</v>
      </c>
      <c r="I1349" s="24"/>
      <c r="J1349" s="24" t="s">
        <v>434</v>
      </c>
      <c r="K1349" s="359" t="s">
        <v>374</v>
      </c>
      <c r="L1349" s="341" t="s">
        <v>875</v>
      </c>
      <c r="M1349" s="21">
        <f>+SUMIFS(Resultados_Dic3!H$3:H$99980,Resultados_Dic3!$F$3:$F$99980,Produccion_UO!$K1349,Resultados_Dic3!$D$3:$D$99980,Produccion_UO!$L$1221,Resultados_Dic3!$E$3:$E$99980,Produccion_UO!$J1349,Resultados_Dic3!$A$3:$A$99980,Produccion_UO!$H1349)*$J$1223</f>
        <v>0</v>
      </c>
      <c r="N1349" s="21">
        <f>+SUMIFS(Resultados_Dic3!I$3:I$99980,Resultados_Dic3!$F$3:$F$99980,Produccion_UO!$K1349,Resultados_Dic3!$D$3:$D$99980,Produccion_UO!$L$1221,Resultados_Dic3!$E$3:$E$99980,Produccion_UO!$J1349,Resultados_Dic3!$A$3:$A$99980,Produccion_UO!$H1349)*$J$1223</f>
        <v>0</v>
      </c>
      <c r="O1349" s="21">
        <f>+SUMIFS(Resultados_Dic3!J$3:J$99980,Resultados_Dic3!$F$3:$F$99980,Produccion_UO!$K1349,Resultados_Dic3!$D$3:$D$99980,Produccion_UO!$L$1221,Resultados_Dic3!$E$3:$E$99980,Produccion_UO!$J1349,Resultados_Dic3!$A$3:$A$99980,Produccion_UO!$H1349)*$J$1223</f>
        <v>0</v>
      </c>
      <c r="P1349" s="21">
        <f>+SUMIFS(Resultados_Dic3!K$3:K$99980,Resultados_Dic3!$F$3:$F$99980,Produccion_UO!$K1349,Resultados_Dic3!$D$3:$D$99980,Produccion_UO!$L$1221,Resultados_Dic3!$E$3:$E$99980,Produccion_UO!$J1349,Resultados_Dic3!$A$3:$A$99980,Produccion_UO!$H1349)*$J$1223</f>
        <v>0</v>
      </c>
      <c r="Q1349" s="21">
        <f>+SUMIFS(Resultados_Dic3!L$3:L$99980,Resultados_Dic3!$F$3:$F$99980,Produccion_UO!$K1349,Resultados_Dic3!$D$3:$D$99980,Produccion_UO!$L$1221,Resultados_Dic3!$E$3:$E$99980,Produccion_UO!$J1349,Resultados_Dic3!$A$3:$A$99980,Produccion_UO!$H1349)*$J$1223</f>
        <v>0</v>
      </c>
      <c r="R1349" s="21">
        <f>+SUMIFS(Resultados_Dic3!M$3:M$99980,Resultados_Dic3!$F$3:$F$99980,Produccion_UO!$K1349,Resultados_Dic3!$D$3:$D$99980,Produccion_UO!$L$1221,Resultados_Dic3!$E$3:$E$99980,Produccion_UO!$J1349,Resultados_Dic3!$A$3:$A$99980,Produccion_UO!$H1349)*$J$1223</f>
        <v>0</v>
      </c>
      <c r="S1349" s="21">
        <f>+SUMIFS(Resultados_Dic3!N$3:N$99980,Resultados_Dic3!$F$3:$F$99980,Produccion_UO!$K1349,Resultados_Dic3!$D$3:$D$99980,Produccion_UO!$L$1221,Resultados_Dic3!$E$3:$E$99980,Produccion_UO!$J1349,Resultados_Dic3!$A$3:$A$99980,Produccion_UO!$H1349)*$J$1223</f>
        <v>0</v>
      </c>
      <c r="T1349" s="21">
        <f>+SUMIFS(Resultados_Dic3!O$3:O$99980,Resultados_Dic3!$F$3:$F$99980,Produccion_UO!$K1349,Resultados_Dic3!$D$3:$D$99980,Produccion_UO!$L$1221,Resultados_Dic3!$E$3:$E$99980,Produccion_UO!$J1349,Resultados_Dic3!$A$3:$A$99980,Produccion_UO!$H1349)*$J$1223</f>
        <v>0</v>
      </c>
      <c r="U1349" s="21">
        <f>+SUMIFS(Resultados_Dic3!P$3:P$99980,Resultados_Dic3!$F$3:$F$99980,Produccion_UO!$K1349,Resultados_Dic3!$D$3:$D$99980,Produccion_UO!$L$1221,Resultados_Dic3!$E$3:$E$99980,Produccion_UO!$J1349,Resultados_Dic3!$A$3:$A$99980,Produccion_UO!$H1349)*$J$1223</f>
        <v>0</v>
      </c>
      <c r="V1349" s="21">
        <f>+SUMIFS(Resultados_Dic3!Q$3:Q$99980,Resultados_Dic3!$F$3:$F$99980,Produccion_UO!$K1349,Resultados_Dic3!$D$3:$D$99980,Produccion_UO!$L$1221,Resultados_Dic3!$E$3:$E$99980,Produccion_UO!$J1349,Resultados_Dic3!$A$3:$A$99980,Produccion_UO!$H1349)*$J$1223</f>
        <v>0</v>
      </c>
      <c r="W1349" s="21">
        <f>+SUMIFS(Resultados_Dic3!R$3:R$99980,Resultados_Dic3!$F$3:$F$99980,Produccion_UO!$K1349,Resultados_Dic3!$D$3:$D$99980,Produccion_UO!$L$1221,Resultados_Dic3!$E$3:$E$99980,Produccion_UO!$J1349,Resultados_Dic3!$A$3:$A$99980,Produccion_UO!$H1349)*$J$1223</f>
        <v>0</v>
      </c>
      <c r="X1349" s="21">
        <f>+SUMIFS(Resultados_Dic3!S$3:S$99980,Resultados_Dic3!$F$3:$F$99980,Produccion_UO!$K1349,Resultados_Dic3!$D$3:$D$99980,Produccion_UO!$L$1221,Resultados_Dic3!$E$3:$E$99980,Produccion_UO!$J1349,Resultados_Dic3!$A$3:$A$99980,Produccion_UO!$H1349)*$J$1223</f>
        <v>0</v>
      </c>
      <c r="Y1349" s="21">
        <f>+SUMIFS(Resultados_Dic3!T$3:T$99980,Resultados_Dic3!$F$3:$F$99980,Produccion_UO!$K1349,Resultados_Dic3!$D$3:$D$99980,Produccion_UO!$L$1221,Resultados_Dic3!$E$3:$E$99980,Produccion_UO!$J1349,Resultados_Dic3!$A$3:$A$99980,Produccion_UO!$H1349)*$J$1223</f>
        <v>0</v>
      </c>
      <c r="Z1349" s="21">
        <f>+SUMIFS(Resultados_Dic3!U$3:U$99980,Resultados_Dic3!$F$3:$F$99980,Produccion_UO!$K1349,Resultados_Dic3!$D$3:$D$99980,Produccion_UO!$L$1221,Resultados_Dic3!$E$3:$E$99980,Produccion_UO!$J1349,Resultados_Dic3!$A$3:$A$99980,Produccion_UO!$H1349)*$J$1223</f>
        <v>0</v>
      </c>
      <c r="AA1349" s="21">
        <f>+SUMIFS(Resultados_Dic3!V$3:V$99980,Resultados_Dic3!$F$3:$F$99980,Produccion_UO!$K1349,Resultados_Dic3!$D$3:$D$99980,Produccion_UO!$L$1221,Resultados_Dic3!$E$3:$E$99980,Produccion_UO!$J1349,Resultados_Dic3!$A$3:$A$99980,Produccion_UO!$H1349)*$J$1223</f>
        <v>0</v>
      </c>
      <c r="AB1349" s="21">
        <f>+SUMIFS(Resultados_Dic3!W$3:W$99980,Resultados_Dic3!$F$3:$F$99980,Produccion_UO!$K1349,Resultados_Dic3!$D$3:$D$99980,Produccion_UO!$L$1221,Resultados_Dic3!$E$3:$E$99980,Produccion_UO!$J1349,Resultados_Dic3!$A$3:$A$99980,Produccion_UO!$H1349)*$J$1223</f>
        <v>0</v>
      </c>
      <c r="AC1349" s="21">
        <f>+SUMIFS(Resultados_Dic3!X$3:X$99980,Resultados_Dic3!$F$3:$F$99980,Produccion_UO!$K1349,Resultados_Dic3!$D$3:$D$99980,Produccion_UO!$L$1221,Resultados_Dic3!$E$3:$E$99980,Produccion_UO!$J1349,Resultados_Dic3!$A$3:$A$99980,Produccion_UO!$H1349)*$J$1223</f>
        <v>0</v>
      </c>
      <c r="AD1349" s="21">
        <f>+SUMIFS(Resultados_Dic3!Y$3:Y$99980,Resultados_Dic3!$F$3:$F$99980,Produccion_UO!$K1349,Resultados_Dic3!$D$3:$D$99980,Produccion_UO!$L$1221,Resultados_Dic3!$E$3:$E$99980,Produccion_UO!$J1349,Resultados_Dic3!$A$3:$A$99980,Produccion_UO!$H1349)*$J$1223</f>
        <v>0</v>
      </c>
      <c r="AE1349" s="21">
        <f>+SUMIFS(Resultados_Dic3!Z$3:Z$99980,Resultados_Dic3!$F$3:$F$99980,Produccion_UO!$K1349,Resultados_Dic3!$D$3:$D$99980,Produccion_UO!$L$1221,Resultados_Dic3!$E$3:$E$99980,Produccion_UO!$J1349,Resultados_Dic3!$A$3:$A$99980,Produccion_UO!$H1349)*$J$1223</f>
        <v>0</v>
      </c>
      <c r="AF1349" s="21">
        <f>+SUMIFS(Resultados_Dic3!AA$3:AA$99980,Resultados_Dic3!$F$3:$F$99980,Produccion_UO!$K1349,Resultados_Dic3!$D$3:$D$99980,Produccion_UO!$L$1221,Resultados_Dic3!$E$3:$E$99980,Produccion_UO!$J1349,Resultados_Dic3!$A$3:$A$99980,Produccion_UO!$H1349)*$J$1223</f>
        <v>0</v>
      </c>
      <c r="AG1349" s="21">
        <f>+SUMIFS(Resultados_Dic3!AB$3:AB$99980,Resultados_Dic3!$F$3:$F$99980,Produccion_UO!$K1349,Resultados_Dic3!$D$3:$D$99980,Produccion_UO!$L$1221,Resultados_Dic3!$E$3:$E$99980,Produccion_UO!$J1349,Resultados_Dic3!$A$3:$A$99980,Produccion_UO!$H1349)*$J$1223</f>
        <v>0</v>
      </c>
      <c r="AH1349" s="21">
        <f>+SUMIFS(Resultados_Dic3!AC$3:AC$99980,Resultados_Dic3!$F$3:$F$99980,Produccion_UO!$K1349,Resultados_Dic3!$D$3:$D$99980,Produccion_UO!$L$1221,Resultados_Dic3!$E$3:$E$99980,Produccion_UO!$J1349,Resultados_Dic3!$A$3:$A$99980,Produccion_UO!$H1349)*$J$1223</f>
        <v>0</v>
      </c>
      <c r="AI1349" s="21">
        <f>+SUMIFS(Resultados_Dic3!AD$3:AD$99980,Resultados_Dic3!$F$3:$F$99980,Produccion_UO!$K1349,Resultados_Dic3!$D$3:$D$99980,Produccion_UO!$L$1221,Resultados_Dic3!$E$3:$E$99980,Produccion_UO!$J1349,Resultados_Dic3!$A$3:$A$99980,Produccion_UO!$H1349)*$J$1223</f>
        <v>0</v>
      </c>
      <c r="AJ1349" s="21">
        <f>+SUMIFS(Resultados_Dic3!AE$3:AE$99980,Resultados_Dic3!$F$3:$F$99980,Produccion_UO!$K1349,Resultados_Dic3!$D$3:$D$99980,Produccion_UO!$L$1221,Resultados_Dic3!$E$3:$E$99980,Produccion_UO!$J1349,Resultados_Dic3!$A$3:$A$99980,Produccion_UO!$H1349)*$J$1223</f>
        <v>0</v>
      </c>
      <c r="AK1349" s="21">
        <f>+SUMIFS(Resultados_Dic3!AF$3:AF$99980,Resultados_Dic3!$F$3:$F$99980,Produccion_UO!$K1349,Resultados_Dic3!$D$3:$D$99980,Produccion_UO!$L$1221,Resultados_Dic3!$E$3:$E$99980,Produccion_UO!$J1349,Resultados_Dic3!$A$3:$A$99980,Produccion_UO!$H1349)*$J$1223</f>
        <v>0</v>
      </c>
      <c r="AL1349" s="21">
        <f>+SUMIFS(Resultados_Dic3!AG$3:AG$99980,Resultados_Dic3!$F$3:$F$99980,Produccion_UO!$K1349,Resultados_Dic3!$D$3:$D$99980,Produccion_UO!$L$1221,Resultados_Dic3!$E$3:$E$99980,Produccion_UO!$J1349,Resultados_Dic3!$A$3:$A$99980,Produccion_UO!$H1349)*$J$1223</f>
        <v>0</v>
      </c>
      <c r="AM1349" s="21">
        <f>+SUMIFS(Resultados_Dic3!AH$3:AH$99980,Resultados_Dic3!$F$3:$F$99980,Produccion_UO!$K1349,Resultados_Dic3!$D$3:$D$99980,Produccion_UO!$L$1221,Resultados_Dic3!$E$3:$E$99980,Produccion_UO!$J1349,Resultados_Dic3!$A$3:$A$99980,Produccion_UO!$H1349)*$J$1223</f>
        <v>0</v>
      </c>
      <c r="AN1349" s="21">
        <f>+SUMIFS(Resultados_Dic3!AI$3:AI$99980,Resultados_Dic3!$F$3:$F$99980,Produccion_UO!$K1349,Resultados_Dic3!$D$3:$D$99980,Produccion_UO!$L$1221,Resultados_Dic3!$E$3:$E$99980,Produccion_UO!$J1349,Resultados_Dic3!$A$3:$A$99980,Produccion_UO!$H1349)*$J$1223</f>
        <v>0</v>
      </c>
      <c r="AO1349" s="21">
        <f>+SUMIFS(Resultados_Dic3!AJ$3:AJ$99980,Resultados_Dic3!$F$3:$F$99980,Produccion_UO!$K1349,Resultados_Dic3!$D$3:$D$99980,Produccion_UO!$L$1221,Resultados_Dic3!$E$3:$E$99980,Produccion_UO!$J1349,Resultados_Dic3!$A$3:$A$99980,Produccion_UO!$H1349)*$J$1223</f>
        <v>0</v>
      </c>
      <c r="AP1349" s="21">
        <f>+SUMIFS(Resultados_Dic3!AK$3:AK$99980,Resultados_Dic3!$F$3:$F$99980,Produccion_UO!$K1349,Resultados_Dic3!$D$3:$D$99980,Produccion_UO!$L$1221,Resultados_Dic3!$E$3:$E$99980,Produccion_UO!$J1349,Resultados_Dic3!$A$3:$A$99980,Produccion_UO!$H1349)*$J$1223</f>
        <v>0</v>
      </c>
      <c r="AQ1349" s="21">
        <f>+SUMIFS(Resultados_Dic3!AL$3:AL$99980,Resultados_Dic3!$F$3:$F$99980,Produccion_UO!$K1349,Resultados_Dic3!$D$3:$D$99980,Produccion_UO!$L$1221,Resultados_Dic3!$E$3:$E$99980,Produccion_UO!$J1349,Resultados_Dic3!$A$3:$A$99980,Produccion_UO!$H1349)*$J$1223</f>
        <v>0</v>
      </c>
      <c r="AR1349" s="21">
        <f>+SUMIFS(Resultados_Dic3!AM$3:AM$99980,Resultados_Dic3!$F$3:$F$99980,Produccion_UO!$K1349,Resultados_Dic3!$D$3:$D$99980,Produccion_UO!$L$1221,Resultados_Dic3!$E$3:$E$99980,Produccion_UO!$J1349,Resultados_Dic3!$A$3:$A$99980,Produccion_UO!$H1349)*$J$1223</f>
        <v>0</v>
      </c>
    </row>
    <row r="1350" spans="6:44" x14ac:dyDescent="0.25">
      <c r="H1350" s="17" t="str">
        <f t="shared" si="893"/>
        <v>DIC7</v>
      </c>
      <c r="I1350" s="24"/>
      <c r="J1350" s="24" t="s">
        <v>80</v>
      </c>
      <c r="K1350" s="359" t="s">
        <v>167</v>
      </c>
      <c r="L1350" s="341" t="s">
        <v>876</v>
      </c>
      <c r="M1350" s="21">
        <f>+SUMIFS(Resultados_Dic3!H$3:H$99980,Resultados_Dic3!$F$3:$F$99980,Produccion_UO!$K1350,Resultados_Dic3!$D$3:$D$99980,Produccion_UO!$L$1221,Resultados_Dic3!$E$3:$E$99980,Produccion_UO!$J1350,Resultados_Dic3!$A$3:$A$99980,Produccion_UO!$H1350)*$J$1223</f>
        <v>1.13037690671425E-2</v>
      </c>
      <c r="N1350" s="21">
        <f>+SUMIFS(Resultados_Dic3!I$3:I$99980,Resultados_Dic3!$F$3:$F$99980,Produccion_UO!$K1350,Resultados_Dic3!$D$3:$D$99980,Produccion_UO!$L$1221,Resultados_Dic3!$E$3:$E$99980,Produccion_UO!$J1350,Resultados_Dic3!$A$3:$A$99980,Produccion_UO!$H1350)*$J$1223</f>
        <v>1.0681650935721401E-2</v>
      </c>
      <c r="O1350" s="21">
        <f>+SUMIFS(Resultados_Dic3!J$3:J$99980,Resultados_Dic3!$F$3:$F$99980,Produccion_UO!$K1350,Resultados_Dic3!$D$3:$D$99980,Produccion_UO!$L$1221,Resultados_Dic3!$E$3:$E$99980,Produccion_UO!$J1350,Resultados_Dic3!$A$3:$A$99980,Produccion_UO!$H1350)*$J$1223</f>
        <v>1.0212127817667701E-2</v>
      </c>
      <c r="P1350" s="21">
        <f>+SUMIFS(Resultados_Dic3!K$3:K$99980,Resultados_Dic3!$F$3:$F$99980,Produccion_UO!$K1350,Resultados_Dic3!$D$3:$D$99980,Produccion_UO!$L$1221,Resultados_Dic3!$E$3:$E$99980,Produccion_UO!$J1350,Resultados_Dic3!$A$3:$A$99980,Produccion_UO!$H1350)*$J$1223</f>
        <v>9.7426046996140197E-3</v>
      </c>
      <c r="Q1350" s="21">
        <f>+SUMIFS(Resultados_Dic3!L$3:L$99980,Resultados_Dic3!$F$3:$F$99980,Produccion_UO!$K1350,Resultados_Dic3!$D$3:$D$99980,Produccion_UO!$L$1221,Resultados_Dic3!$E$3:$E$99980,Produccion_UO!$J1350,Resultados_Dic3!$A$3:$A$99980,Produccion_UO!$H1350)*$J$1223</f>
        <v>9.2730815815603301E-3</v>
      </c>
      <c r="R1350" s="21">
        <f>+SUMIFS(Resultados_Dic3!M$3:M$99980,Resultados_Dic3!$F$3:$F$99980,Produccion_UO!$K1350,Resultados_Dic3!$D$3:$D$99980,Produccion_UO!$L$1221,Resultados_Dic3!$E$3:$E$99980,Produccion_UO!$J1350,Resultados_Dic3!$A$3:$A$99980,Produccion_UO!$H1350)*$J$1223</f>
        <v>8.8035584635066493E-3</v>
      </c>
      <c r="S1350" s="21">
        <f>+SUMIFS(Resultados_Dic3!N$3:N$99980,Resultados_Dic3!$F$3:$F$99980,Produccion_UO!$K1350,Resultados_Dic3!$D$3:$D$99980,Produccion_UO!$L$1221,Resultados_Dic3!$E$3:$E$99980,Produccion_UO!$J1350,Resultados_Dic3!$A$3:$A$99980,Produccion_UO!$H1350)*$J$1223</f>
        <v>8.3340353454529597E-3</v>
      </c>
      <c r="T1350" s="21">
        <f>+SUMIFS(Resultados_Dic3!O$3:O$99980,Resultados_Dic3!$F$3:$F$99980,Produccion_UO!$K1350,Resultados_Dic3!$D$3:$D$99980,Produccion_UO!$L$1221,Resultados_Dic3!$E$3:$E$99980,Produccion_UO!$J1350,Resultados_Dic3!$A$3:$A$99980,Produccion_UO!$H1350)*$J$1223</f>
        <v>9.4947489259980804E-4</v>
      </c>
      <c r="U1350" s="21">
        <f>+SUMIFS(Resultados_Dic3!P$3:P$99980,Resultados_Dic3!$F$3:$F$99980,Produccion_UO!$K1350,Resultados_Dic3!$D$3:$D$99980,Produccion_UO!$L$1221,Resultados_Dic3!$E$3:$E$99980,Produccion_UO!$J1350,Resultados_Dic3!$A$3:$A$99980,Produccion_UO!$H1350)*$J$1223</f>
        <v>0</v>
      </c>
      <c r="V1350" s="21">
        <f>+SUMIFS(Resultados_Dic3!Q$3:Q$99980,Resultados_Dic3!$F$3:$F$99980,Produccion_UO!$K1350,Resultados_Dic3!$D$3:$D$99980,Produccion_UO!$L$1221,Resultados_Dic3!$E$3:$E$99980,Produccion_UO!$J1350,Resultados_Dic3!$A$3:$A$99980,Produccion_UO!$H1350)*$J$1223</f>
        <v>0</v>
      </c>
      <c r="W1350" s="21">
        <f>+SUMIFS(Resultados_Dic3!R$3:R$99980,Resultados_Dic3!$F$3:$F$99980,Produccion_UO!$K1350,Resultados_Dic3!$D$3:$D$99980,Produccion_UO!$L$1221,Resultados_Dic3!$E$3:$E$99980,Produccion_UO!$J1350,Resultados_Dic3!$A$3:$A$99980,Produccion_UO!$H1350)*$J$1223</f>
        <v>0</v>
      </c>
      <c r="X1350" s="21">
        <f>+SUMIFS(Resultados_Dic3!S$3:S$99980,Resultados_Dic3!$F$3:$F$99980,Produccion_UO!$K1350,Resultados_Dic3!$D$3:$D$99980,Produccion_UO!$L$1221,Resultados_Dic3!$E$3:$E$99980,Produccion_UO!$J1350,Resultados_Dic3!$A$3:$A$99980,Produccion_UO!$H1350)*$J$1223</f>
        <v>0</v>
      </c>
      <c r="Y1350" s="21">
        <f>+SUMIFS(Resultados_Dic3!T$3:T$99980,Resultados_Dic3!$F$3:$F$99980,Produccion_UO!$K1350,Resultados_Dic3!$D$3:$D$99980,Produccion_UO!$L$1221,Resultados_Dic3!$E$3:$E$99980,Produccion_UO!$J1350,Resultados_Dic3!$A$3:$A$99980,Produccion_UO!$H1350)*$J$1223</f>
        <v>0</v>
      </c>
      <c r="Z1350" s="21">
        <f>+SUMIFS(Resultados_Dic3!U$3:U$99980,Resultados_Dic3!$F$3:$F$99980,Produccion_UO!$K1350,Resultados_Dic3!$D$3:$D$99980,Produccion_UO!$L$1221,Resultados_Dic3!$E$3:$E$99980,Produccion_UO!$J1350,Resultados_Dic3!$A$3:$A$99980,Produccion_UO!$H1350)*$J$1223</f>
        <v>0</v>
      </c>
      <c r="AA1350" s="21">
        <f>+SUMIFS(Resultados_Dic3!V$3:V$99980,Resultados_Dic3!$F$3:$F$99980,Produccion_UO!$K1350,Resultados_Dic3!$D$3:$D$99980,Produccion_UO!$L$1221,Resultados_Dic3!$E$3:$E$99980,Produccion_UO!$J1350,Resultados_Dic3!$A$3:$A$99980,Produccion_UO!$H1350)*$J$1223</f>
        <v>0</v>
      </c>
      <c r="AB1350" s="21">
        <f>+SUMIFS(Resultados_Dic3!W$3:W$99980,Resultados_Dic3!$F$3:$F$99980,Produccion_UO!$K1350,Resultados_Dic3!$D$3:$D$99980,Produccion_UO!$L$1221,Resultados_Dic3!$E$3:$E$99980,Produccion_UO!$J1350,Resultados_Dic3!$A$3:$A$99980,Produccion_UO!$H1350)*$J$1223</f>
        <v>0</v>
      </c>
      <c r="AC1350" s="21">
        <f>+SUMIFS(Resultados_Dic3!X$3:X$99980,Resultados_Dic3!$F$3:$F$99980,Produccion_UO!$K1350,Resultados_Dic3!$D$3:$D$99980,Produccion_UO!$L$1221,Resultados_Dic3!$E$3:$E$99980,Produccion_UO!$J1350,Resultados_Dic3!$A$3:$A$99980,Produccion_UO!$H1350)*$J$1223</f>
        <v>0</v>
      </c>
      <c r="AD1350" s="21">
        <f>+SUMIFS(Resultados_Dic3!Y$3:Y$99980,Resultados_Dic3!$F$3:$F$99980,Produccion_UO!$K1350,Resultados_Dic3!$D$3:$D$99980,Produccion_UO!$L$1221,Resultados_Dic3!$E$3:$E$99980,Produccion_UO!$J1350,Resultados_Dic3!$A$3:$A$99980,Produccion_UO!$H1350)*$J$1223</f>
        <v>0</v>
      </c>
      <c r="AE1350" s="21">
        <f>+SUMIFS(Resultados_Dic3!Z$3:Z$99980,Resultados_Dic3!$F$3:$F$99980,Produccion_UO!$K1350,Resultados_Dic3!$D$3:$D$99980,Produccion_UO!$L$1221,Resultados_Dic3!$E$3:$E$99980,Produccion_UO!$J1350,Resultados_Dic3!$A$3:$A$99980,Produccion_UO!$H1350)*$J$1223</f>
        <v>0</v>
      </c>
      <c r="AF1350" s="21">
        <f>+SUMIFS(Resultados_Dic3!AA$3:AA$99980,Resultados_Dic3!$F$3:$F$99980,Produccion_UO!$K1350,Resultados_Dic3!$D$3:$D$99980,Produccion_UO!$L$1221,Resultados_Dic3!$E$3:$E$99980,Produccion_UO!$J1350,Resultados_Dic3!$A$3:$A$99980,Produccion_UO!$H1350)*$J$1223</f>
        <v>0</v>
      </c>
      <c r="AG1350" s="21">
        <f>+SUMIFS(Resultados_Dic3!AB$3:AB$99980,Resultados_Dic3!$F$3:$F$99980,Produccion_UO!$K1350,Resultados_Dic3!$D$3:$D$99980,Produccion_UO!$L$1221,Resultados_Dic3!$E$3:$E$99980,Produccion_UO!$J1350,Resultados_Dic3!$A$3:$A$99980,Produccion_UO!$H1350)*$J$1223</f>
        <v>0</v>
      </c>
      <c r="AH1350" s="21">
        <f>+SUMIFS(Resultados_Dic3!AC$3:AC$99980,Resultados_Dic3!$F$3:$F$99980,Produccion_UO!$K1350,Resultados_Dic3!$D$3:$D$99980,Produccion_UO!$L$1221,Resultados_Dic3!$E$3:$E$99980,Produccion_UO!$J1350,Resultados_Dic3!$A$3:$A$99980,Produccion_UO!$H1350)*$J$1223</f>
        <v>0</v>
      </c>
      <c r="AI1350" s="21">
        <f>+SUMIFS(Resultados_Dic3!AD$3:AD$99980,Resultados_Dic3!$F$3:$F$99980,Produccion_UO!$K1350,Resultados_Dic3!$D$3:$D$99980,Produccion_UO!$L$1221,Resultados_Dic3!$E$3:$E$99980,Produccion_UO!$J1350,Resultados_Dic3!$A$3:$A$99980,Produccion_UO!$H1350)*$J$1223</f>
        <v>0</v>
      </c>
      <c r="AJ1350" s="21">
        <f>+SUMIFS(Resultados_Dic3!AE$3:AE$99980,Resultados_Dic3!$F$3:$F$99980,Produccion_UO!$K1350,Resultados_Dic3!$D$3:$D$99980,Produccion_UO!$L$1221,Resultados_Dic3!$E$3:$E$99980,Produccion_UO!$J1350,Resultados_Dic3!$A$3:$A$99980,Produccion_UO!$H1350)*$J$1223</f>
        <v>0</v>
      </c>
      <c r="AK1350" s="21">
        <f>+SUMIFS(Resultados_Dic3!AF$3:AF$99980,Resultados_Dic3!$F$3:$F$99980,Produccion_UO!$K1350,Resultados_Dic3!$D$3:$D$99980,Produccion_UO!$L$1221,Resultados_Dic3!$E$3:$E$99980,Produccion_UO!$J1350,Resultados_Dic3!$A$3:$A$99980,Produccion_UO!$H1350)*$J$1223</f>
        <v>0</v>
      </c>
      <c r="AL1350" s="21">
        <f>+SUMIFS(Resultados_Dic3!AG$3:AG$99980,Resultados_Dic3!$F$3:$F$99980,Produccion_UO!$K1350,Resultados_Dic3!$D$3:$D$99980,Produccion_UO!$L$1221,Resultados_Dic3!$E$3:$E$99980,Produccion_UO!$J1350,Resultados_Dic3!$A$3:$A$99980,Produccion_UO!$H1350)*$J$1223</f>
        <v>0</v>
      </c>
      <c r="AM1350" s="21">
        <f>+SUMIFS(Resultados_Dic3!AH$3:AH$99980,Resultados_Dic3!$F$3:$F$99980,Produccion_UO!$K1350,Resultados_Dic3!$D$3:$D$99980,Produccion_UO!$L$1221,Resultados_Dic3!$E$3:$E$99980,Produccion_UO!$J1350,Resultados_Dic3!$A$3:$A$99980,Produccion_UO!$H1350)*$J$1223</f>
        <v>0</v>
      </c>
      <c r="AN1350" s="21">
        <f>+SUMIFS(Resultados_Dic3!AI$3:AI$99980,Resultados_Dic3!$F$3:$F$99980,Produccion_UO!$K1350,Resultados_Dic3!$D$3:$D$99980,Produccion_UO!$L$1221,Resultados_Dic3!$E$3:$E$99980,Produccion_UO!$J1350,Resultados_Dic3!$A$3:$A$99980,Produccion_UO!$H1350)*$J$1223</f>
        <v>0</v>
      </c>
      <c r="AO1350" s="21">
        <f>+SUMIFS(Resultados_Dic3!AJ$3:AJ$99980,Resultados_Dic3!$F$3:$F$99980,Produccion_UO!$K1350,Resultados_Dic3!$D$3:$D$99980,Produccion_UO!$L$1221,Resultados_Dic3!$E$3:$E$99980,Produccion_UO!$J1350,Resultados_Dic3!$A$3:$A$99980,Produccion_UO!$H1350)*$J$1223</f>
        <v>0</v>
      </c>
      <c r="AP1350" s="21">
        <f>+SUMIFS(Resultados_Dic3!AK$3:AK$99980,Resultados_Dic3!$F$3:$F$99980,Produccion_UO!$K1350,Resultados_Dic3!$D$3:$D$99980,Produccion_UO!$L$1221,Resultados_Dic3!$E$3:$E$99980,Produccion_UO!$J1350,Resultados_Dic3!$A$3:$A$99980,Produccion_UO!$H1350)*$J$1223</f>
        <v>0</v>
      </c>
      <c r="AQ1350" s="21">
        <f>+SUMIFS(Resultados_Dic3!AL$3:AL$99980,Resultados_Dic3!$F$3:$F$99980,Produccion_UO!$K1350,Resultados_Dic3!$D$3:$D$99980,Produccion_UO!$L$1221,Resultados_Dic3!$E$3:$E$99980,Produccion_UO!$J1350,Resultados_Dic3!$A$3:$A$99980,Produccion_UO!$H1350)*$J$1223</f>
        <v>0</v>
      </c>
      <c r="AR1350" s="21">
        <f>+SUMIFS(Resultados_Dic3!AM$3:AM$99980,Resultados_Dic3!$F$3:$F$99980,Produccion_UO!$K1350,Resultados_Dic3!$D$3:$D$99980,Produccion_UO!$L$1221,Resultados_Dic3!$E$3:$E$99980,Produccion_UO!$J1350,Resultados_Dic3!$A$3:$A$99980,Produccion_UO!$H1350)*$J$1223</f>
        <v>0</v>
      </c>
    </row>
    <row r="1351" spans="6:44" x14ac:dyDescent="0.25">
      <c r="H1351" s="17" t="str">
        <f t="shared" si="893"/>
        <v>DIC7</v>
      </c>
      <c r="I1351" s="24"/>
      <c r="J1351" s="24" t="s">
        <v>90</v>
      </c>
      <c r="K1351" s="359" t="s">
        <v>164</v>
      </c>
      <c r="L1351" s="341" t="s">
        <v>877</v>
      </c>
      <c r="M1351" s="21">
        <f>+SUMIFS(Resultados_Dic3!H$3:H$99980,Resultados_Dic3!$F$3:$F$99980,Produccion_UO!$K1351,Resultados_Dic3!$D$3:$D$99980,Produccion_UO!$L$1221,Resultados_Dic3!$E$3:$E$99980,Produccion_UO!$J1351,Resultados_Dic3!$A$3:$A$99980,Produccion_UO!$H1351)*$J$1223</f>
        <v>0</v>
      </c>
      <c r="N1351" s="21">
        <f>+SUMIFS(Resultados_Dic3!I$3:I$99980,Resultados_Dic3!$F$3:$F$99980,Produccion_UO!$K1351,Resultados_Dic3!$D$3:$D$99980,Produccion_UO!$L$1221,Resultados_Dic3!$E$3:$E$99980,Produccion_UO!$J1351,Resultados_Dic3!$A$3:$A$99980,Produccion_UO!$H1351)*$J$1223</f>
        <v>0</v>
      </c>
      <c r="O1351" s="21">
        <f>+SUMIFS(Resultados_Dic3!J$3:J$99980,Resultados_Dic3!$F$3:$F$99980,Produccion_UO!$K1351,Resultados_Dic3!$D$3:$D$99980,Produccion_UO!$L$1221,Resultados_Dic3!$E$3:$E$99980,Produccion_UO!$J1351,Resultados_Dic3!$A$3:$A$99980,Produccion_UO!$H1351)*$J$1223</f>
        <v>0</v>
      </c>
      <c r="P1351" s="21">
        <f>+SUMIFS(Resultados_Dic3!K$3:K$99980,Resultados_Dic3!$F$3:$F$99980,Produccion_UO!$K1351,Resultados_Dic3!$D$3:$D$99980,Produccion_UO!$L$1221,Resultados_Dic3!$E$3:$E$99980,Produccion_UO!$J1351,Resultados_Dic3!$A$3:$A$99980,Produccion_UO!$H1351)*$J$1223</f>
        <v>0</v>
      </c>
      <c r="Q1351" s="21">
        <f>+SUMIFS(Resultados_Dic3!L$3:L$99980,Resultados_Dic3!$F$3:$F$99980,Produccion_UO!$K1351,Resultados_Dic3!$D$3:$D$99980,Produccion_UO!$L$1221,Resultados_Dic3!$E$3:$E$99980,Produccion_UO!$J1351,Resultados_Dic3!$A$3:$A$99980,Produccion_UO!$H1351)*$J$1223</f>
        <v>0</v>
      </c>
      <c r="R1351" s="21">
        <f>+SUMIFS(Resultados_Dic3!M$3:M$99980,Resultados_Dic3!$F$3:$F$99980,Produccion_UO!$K1351,Resultados_Dic3!$D$3:$D$99980,Produccion_UO!$L$1221,Resultados_Dic3!$E$3:$E$99980,Produccion_UO!$J1351,Resultados_Dic3!$A$3:$A$99980,Produccion_UO!$H1351)*$J$1223</f>
        <v>0</v>
      </c>
      <c r="S1351" s="21">
        <f>+SUMIFS(Resultados_Dic3!N$3:N$99980,Resultados_Dic3!$F$3:$F$99980,Produccion_UO!$K1351,Resultados_Dic3!$D$3:$D$99980,Produccion_UO!$L$1221,Resultados_Dic3!$E$3:$E$99980,Produccion_UO!$J1351,Resultados_Dic3!$A$3:$A$99980,Produccion_UO!$H1351)*$J$1223</f>
        <v>0</v>
      </c>
      <c r="T1351" s="21">
        <f>+SUMIFS(Resultados_Dic3!O$3:O$99980,Resultados_Dic3!$F$3:$F$99980,Produccion_UO!$K1351,Resultados_Dic3!$D$3:$D$99980,Produccion_UO!$L$1221,Resultados_Dic3!$E$3:$E$99980,Produccion_UO!$J1351,Resultados_Dic3!$A$3:$A$99980,Produccion_UO!$H1351)*$J$1223</f>
        <v>0</v>
      </c>
      <c r="U1351" s="21">
        <f>+SUMIFS(Resultados_Dic3!P$3:P$99980,Resultados_Dic3!$F$3:$F$99980,Produccion_UO!$K1351,Resultados_Dic3!$D$3:$D$99980,Produccion_UO!$L$1221,Resultados_Dic3!$E$3:$E$99980,Produccion_UO!$J1351,Resultados_Dic3!$A$3:$A$99980,Produccion_UO!$H1351)*$J$1223</f>
        <v>0</v>
      </c>
      <c r="V1351" s="21">
        <f>+SUMIFS(Resultados_Dic3!Q$3:Q$99980,Resultados_Dic3!$F$3:$F$99980,Produccion_UO!$K1351,Resultados_Dic3!$D$3:$D$99980,Produccion_UO!$L$1221,Resultados_Dic3!$E$3:$E$99980,Produccion_UO!$J1351,Resultados_Dic3!$A$3:$A$99980,Produccion_UO!$H1351)*$J$1223</f>
        <v>0</v>
      </c>
      <c r="W1351" s="21">
        <f>+SUMIFS(Resultados_Dic3!R$3:R$99980,Resultados_Dic3!$F$3:$F$99980,Produccion_UO!$K1351,Resultados_Dic3!$D$3:$D$99980,Produccion_UO!$L$1221,Resultados_Dic3!$E$3:$E$99980,Produccion_UO!$J1351,Resultados_Dic3!$A$3:$A$99980,Produccion_UO!$H1351)*$J$1223</f>
        <v>0</v>
      </c>
      <c r="X1351" s="21">
        <f>+SUMIFS(Resultados_Dic3!S$3:S$99980,Resultados_Dic3!$F$3:$F$99980,Produccion_UO!$K1351,Resultados_Dic3!$D$3:$D$99980,Produccion_UO!$L$1221,Resultados_Dic3!$E$3:$E$99980,Produccion_UO!$J1351,Resultados_Dic3!$A$3:$A$99980,Produccion_UO!$H1351)*$J$1223</f>
        <v>0</v>
      </c>
      <c r="Y1351" s="21">
        <f>+SUMIFS(Resultados_Dic3!T$3:T$99980,Resultados_Dic3!$F$3:$F$99980,Produccion_UO!$K1351,Resultados_Dic3!$D$3:$D$99980,Produccion_UO!$L$1221,Resultados_Dic3!$E$3:$E$99980,Produccion_UO!$J1351,Resultados_Dic3!$A$3:$A$99980,Produccion_UO!$H1351)*$J$1223</f>
        <v>0</v>
      </c>
      <c r="Z1351" s="21">
        <f>+SUMIFS(Resultados_Dic3!U$3:U$99980,Resultados_Dic3!$F$3:$F$99980,Produccion_UO!$K1351,Resultados_Dic3!$D$3:$D$99980,Produccion_UO!$L$1221,Resultados_Dic3!$E$3:$E$99980,Produccion_UO!$J1351,Resultados_Dic3!$A$3:$A$99980,Produccion_UO!$H1351)*$J$1223</f>
        <v>0</v>
      </c>
      <c r="AA1351" s="21">
        <f>+SUMIFS(Resultados_Dic3!V$3:V$99980,Resultados_Dic3!$F$3:$F$99980,Produccion_UO!$K1351,Resultados_Dic3!$D$3:$D$99980,Produccion_UO!$L$1221,Resultados_Dic3!$E$3:$E$99980,Produccion_UO!$J1351,Resultados_Dic3!$A$3:$A$99980,Produccion_UO!$H1351)*$J$1223</f>
        <v>0</v>
      </c>
      <c r="AB1351" s="21">
        <f>+SUMIFS(Resultados_Dic3!W$3:W$99980,Resultados_Dic3!$F$3:$F$99980,Produccion_UO!$K1351,Resultados_Dic3!$D$3:$D$99980,Produccion_UO!$L$1221,Resultados_Dic3!$E$3:$E$99980,Produccion_UO!$J1351,Resultados_Dic3!$A$3:$A$99980,Produccion_UO!$H1351)*$J$1223</f>
        <v>0</v>
      </c>
      <c r="AC1351" s="21">
        <f>+SUMIFS(Resultados_Dic3!X$3:X$99980,Resultados_Dic3!$F$3:$F$99980,Produccion_UO!$K1351,Resultados_Dic3!$D$3:$D$99980,Produccion_UO!$L$1221,Resultados_Dic3!$E$3:$E$99980,Produccion_UO!$J1351,Resultados_Dic3!$A$3:$A$99980,Produccion_UO!$H1351)*$J$1223</f>
        <v>0</v>
      </c>
      <c r="AD1351" s="21">
        <f>+SUMIFS(Resultados_Dic3!Y$3:Y$99980,Resultados_Dic3!$F$3:$F$99980,Produccion_UO!$K1351,Resultados_Dic3!$D$3:$D$99980,Produccion_UO!$L$1221,Resultados_Dic3!$E$3:$E$99980,Produccion_UO!$J1351,Resultados_Dic3!$A$3:$A$99980,Produccion_UO!$H1351)*$J$1223</f>
        <v>0</v>
      </c>
      <c r="AE1351" s="21">
        <f>+SUMIFS(Resultados_Dic3!Z$3:Z$99980,Resultados_Dic3!$F$3:$F$99980,Produccion_UO!$K1351,Resultados_Dic3!$D$3:$D$99980,Produccion_UO!$L$1221,Resultados_Dic3!$E$3:$E$99980,Produccion_UO!$J1351,Resultados_Dic3!$A$3:$A$99980,Produccion_UO!$H1351)*$J$1223</f>
        <v>0</v>
      </c>
      <c r="AF1351" s="21">
        <f>+SUMIFS(Resultados_Dic3!AA$3:AA$99980,Resultados_Dic3!$F$3:$F$99980,Produccion_UO!$K1351,Resultados_Dic3!$D$3:$D$99980,Produccion_UO!$L$1221,Resultados_Dic3!$E$3:$E$99980,Produccion_UO!$J1351,Resultados_Dic3!$A$3:$A$99980,Produccion_UO!$H1351)*$J$1223</f>
        <v>0</v>
      </c>
      <c r="AG1351" s="21">
        <f>+SUMIFS(Resultados_Dic3!AB$3:AB$99980,Resultados_Dic3!$F$3:$F$99980,Produccion_UO!$K1351,Resultados_Dic3!$D$3:$D$99980,Produccion_UO!$L$1221,Resultados_Dic3!$E$3:$E$99980,Produccion_UO!$J1351,Resultados_Dic3!$A$3:$A$99980,Produccion_UO!$H1351)*$J$1223</f>
        <v>0</v>
      </c>
      <c r="AH1351" s="21">
        <f>+SUMIFS(Resultados_Dic3!AC$3:AC$99980,Resultados_Dic3!$F$3:$F$99980,Produccion_UO!$K1351,Resultados_Dic3!$D$3:$D$99980,Produccion_UO!$L$1221,Resultados_Dic3!$E$3:$E$99980,Produccion_UO!$J1351,Resultados_Dic3!$A$3:$A$99980,Produccion_UO!$H1351)*$J$1223</f>
        <v>0</v>
      </c>
      <c r="AI1351" s="21">
        <f>+SUMIFS(Resultados_Dic3!AD$3:AD$99980,Resultados_Dic3!$F$3:$F$99980,Produccion_UO!$K1351,Resultados_Dic3!$D$3:$D$99980,Produccion_UO!$L$1221,Resultados_Dic3!$E$3:$E$99980,Produccion_UO!$J1351,Resultados_Dic3!$A$3:$A$99980,Produccion_UO!$H1351)*$J$1223</f>
        <v>0</v>
      </c>
      <c r="AJ1351" s="21">
        <f>+SUMIFS(Resultados_Dic3!AE$3:AE$99980,Resultados_Dic3!$F$3:$F$99980,Produccion_UO!$K1351,Resultados_Dic3!$D$3:$D$99980,Produccion_UO!$L$1221,Resultados_Dic3!$E$3:$E$99980,Produccion_UO!$J1351,Resultados_Dic3!$A$3:$A$99980,Produccion_UO!$H1351)*$J$1223</f>
        <v>0</v>
      </c>
      <c r="AK1351" s="21">
        <f>+SUMIFS(Resultados_Dic3!AF$3:AF$99980,Resultados_Dic3!$F$3:$F$99980,Produccion_UO!$K1351,Resultados_Dic3!$D$3:$D$99980,Produccion_UO!$L$1221,Resultados_Dic3!$E$3:$E$99980,Produccion_UO!$J1351,Resultados_Dic3!$A$3:$A$99980,Produccion_UO!$H1351)*$J$1223</f>
        <v>0</v>
      </c>
      <c r="AL1351" s="21">
        <f>+SUMIFS(Resultados_Dic3!AG$3:AG$99980,Resultados_Dic3!$F$3:$F$99980,Produccion_UO!$K1351,Resultados_Dic3!$D$3:$D$99980,Produccion_UO!$L$1221,Resultados_Dic3!$E$3:$E$99980,Produccion_UO!$J1351,Resultados_Dic3!$A$3:$A$99980,Produccion_UO!$H1351)*$J$1223</f>
        <v>0</v>
      </c>
      <c r="AM1351" s="21">
        <f>+SUMIFS(Resultados_Dic3!AH$3:AH$99980,Resultados_Dic3!$F$3:$F$99980,Produccion_UO!$K1351,Resultados_Dic3!$D$3:$D$99980,Produccion_UO!$L$1221,Resultados_Dic3!$E$3:$E$99980,Produccion_UO!$J1351,Resultados_Dic3!$A$3:$A$99980,Produccion_UO!$H1351)*$J$1223</f>
        <v>0</v>
      </c>
      <c r="AN1351" s="21">
        <f>+SUMIFS(Resultados_Dic3!AI$3:AI$99980,Resultados_Dic3!$F$3:$F$99980,Produccion_UO!$K1351,Resultados_Dic3!$D$3:$D$99980,Produccion_UO!$L$1221,Resultados_Dic3!$E$3:$E$99980,Produccion_UO!$J1351,Resultados_Dic3!$A$3:$A$99980,Produccion_UO!$H1351)*$J$1223</f>
        <v>0</v>
      </c>
      <c r="AO1351" s="21">
        <f>+SUMIFS(Resultados_Dic3!AJ$3:AJ$99980,Resultados_Dic3!$F$3:$F$99980,Produccion_UO!$K1351,Resultados_Dic3!$D$3:$D$99980,Produccion_UO!$L$1221,Resultados_Dic3!$E$3:$E$99980,Produccion_UO!$J1351,Resultados_Dic3!$A$3:$A$99980,Produccion_UO!$H1351)*$J$1223</f>
        <v>0</v>
      </c>
      <c r="AP1351" s="21">
        <f>+SUMIFS(Resultados_Dic3!AK$3:AK$99980,Resultados_Dic3!$F$3:$F$99980,Produccion_UO!$K1351,Resultados_Dic3!$D$3:$D$99980,Produccion_UO!$L$1221,Resultados_Dic3!$E$3:$E$99980,Produccion_UO!$J1351,Resultados_Dic3!$A$3:$A$99980,Produccion_UO!$H1351)*$J$1223</f>
        <v>0</v>
      </c>
      <c r="AQ1351" s="21">
        <f>+SUMIFS(Resultados_Dic3!AL$3:AL$99980,Resultados_Dic3!$F$3:$F$99980,Produccion_UO!$K1351,Resultados_Dic3!$D$3:$D$99980,Produccion_UO!$L$1221,Resultados_Dic3!$E$3:$E$99980,Produccion_UO!$J1351,Resultados_Dic3!$A$3:$A$99980,Produccion_UO!$H1351)*$J$1223</f>
        <v>0</v>
      </c>
      <c r="AR1351" s="21">
        <f>+SUMIFS(Resultados_Dic3!AM$3:AM$99980,Resultados_Dic3!$F$3:$F$99980,Produccion_UO!$K1351,Resultados_Dic3!$D$3:$D$99980,Produccion_UO!$L$1221,Resultados_Dic3!$E$3:$E$99980,Produccion_UO!$J1351,Resultados_Dic3!$A$3:$A$99980,Produccion_UO!$H1351)*$J$1223</f>
        <v>0</v>
      </c>
    </row>
    <row r="1352" spans="6:44" x14ac:dyDescent="0.25">
      <c r="H1352" s="17" t="str">
        <f t="shared" si="893"/>
        <v>DIC7</v>
      </c>
      <c r="I1352" s="24"/>
      <c r="J1352" s="24"/>
      <c r="K1352" s="342"/>
      <c r="L1352" s="343" t="s">
        <v>860</v>
      </c>
      <c r="M1352" s="344">
        <f>+M1347+M1346</f>
        <v>8.8390303766265901E-2</v>
      </c>
      <c r="N1352" s="344">
        <f t="shared" ref="N1352:AR1352" si="895">+N1347+N1346</f>
        <v>8.3525624535100804E-2</v>
      </c>
      <c r="O1352" s="344">
        <f t="shared" si="895"/>
        <v>7.9854168511579893E-2</v>
      </c>
      <c r="P1352" s="344">
        <f t="shared" si="895"/>
        <v>7.6182712488058926E-2</v>
      </c>
      <c r="Q1352" s="344">
        <f t="shared" si="895"/>
        <v>7.2511256464538029E-2</v>
      </c>
      <c r="R1352" s="344">
        <f t="shared" si="895"/>
        <v>6.8839800441017049E-2</v>
      </c>
      <c r="S1352" s="344">
        <f t="shared" si="895"/>
        <v>6.5168344417496152E-2</v>
      </c>
      <c r="T1352" s="344">
        <f t="shared" si="895"/>
        <v>7.4244593707499477E-3</v>
      </c>
      <c r="U1352" s="344">
        <f t="shared" si="895"/>
        <v>0</v>
      </c>
      <c r="V1352" s="344">
        <f t="shared" si="895"/>
        <v>0</v>
      </c>
      <c r="W1352" s="344">
        <f t="shared" si="895"/>
        <v>0</v>
      </c>
      <c r="X1352" s="344">
        <f t="shared" si="895"/>
        <v>0</v>
      </c>
      <c r="Y1352" s="344">
        <f t="shared" si="895"/>
        <v>0</v>
      </c>
      <c r="Z1352" s="344">
        <f t="shared" si="895"/>
        <v>0</v>
      </c>
      <c r="AA1352" s="344">
        <f t="shared" si="895"/>
        <v>0</v>
      </c>
      <c r="AB1352" s="344">
        <f t="shared" si="895"/>
        <v>0</v>
      </c>
      <c r="AC1352" s="344">
        <f t="shared" si="895"/>
        <v>0</v>
      </c>
      <c r="AD1352" s="344">
        <f t="shared" si="895"/>
        <v>0</v>
      </c>
      <c r="AE1352" s="344">
        <f t="shared" si="895"/>
        <v>0</v>
      </c>
      <c r="AF1352" s="344">
        <f t="shared" si="895"/>
        <v>0</v>
      </c>
      <c r="AG1352" s="344">
        <f t="shared" si="895"/>
        <v>0</v>
      </c>
      <c r="AH1352" s="344">
        <f t="shared" si="895"/>
        <v>0</v>
      </c>
      <c r="AI1352" s="344">
        <f t="shared" si="895"/>
        <v>0</v>
      </c>
      <c r="AJ1352" s="344">
        <f t="shared" si="895"/>
        <v>0</v>
      </c>
      <c r="AK1352" s="344">
        <f t="shared" si="895"/>
        <v>0</v>
      </c>
      <c r="AL1352" s="344">
        <f t="shared" si="895"/>
        <v>0</v>
      </c>
      <c r="AM1352" s="344">
        <f t="shared" si="895"/>
        <v>0</v>
      </c>
      <c r="AN1352" s="344">
        <f t="shared" si="895"/>
        <v>0</v>
      </c>
      <c r="AO1352" s="344">
        <f t="shared" si="895"/>
        <v>0</v>
      </c>
      <c r="AP1352" s="344">
        <f t="shared" si="895"/>
        <v>0</v>
      </c>
      <c r="AQ1352" s="344">
        <f t="shared" si="895"/>
        <v>0</v>
      </c>
      <c r="AR1352" s="344">
        <f t="shared" si="895"/>
        <v>0</v>
      </c>
    </row>
    <row r="1353" spans="6:44" x14ac:dyDescent="0.25">
      <c r="H1353" s="17" t="str">
        <f t="shared" si="893"/>
        <v>DIC7</v>
      </c>
      <c r="I1353" s="24"/>
      <c r="J1353" s="24"/>
      <c r="K1353" s="359"/>
      <c r="L1353" s="230" t="s">
        <v>835</v>
      </c>
      <c r="M1353" s="21">
        <f>+SUM(M1354:M1356)</f>
        <v>7.7086534699123396E-2</v>
      </c>
      <c r="N1353" s="21">
        <f t="shared" ref="N1353" si="896">+SUM(N1354:N1356)</f>
        <v>7.28439735993794E-2</v>
      </c>
      <c r="O1353" s="21">
        <f t="shared" ref="O1353" si="897">+SUM(O1354:O1356)</f>
        <v>6.9642040693912194E-2</v>
      </c>
      <c r="P1353" s="21">
        <f t="shared" ref="P1353" si="898">+SUM(P1354:P1356)</f>
        <v>6.6440107788444905E-2</v>
      </c>
      <c r="Q1353" s="21">
        <f t="shared" ref="Q1353" si="899">+SUM(Q1354:Q1356)</f>
        <v>6.3238174882977699E-2</v>
      </c>
      <c r="R1353" s="21">
        <f t="shared" ref="R1353" si="900">+SUM(R1354:R1356)</f>
        <v>6.0036241977510403E-2</v>
      </c>
      <c r="S1353" s="21">
        <f t="shared" ref="S1353" si="901">+SUM(S1354:S1356)</f>
        <v>5.6834309072043197E-2</v>
      </c>
      <c r="T1353" s="21">
        <f t="shared" ref="T1353" si="902">+SUM(T1354:T1356)</f>
        <v>6.4749844781501397E-3</v>
      </c>
      <c r="U1353" s="21">
        <f t="shared" ref="U1353" si="903">+SUM(U1354:U1356)</f>
        <v>0</v>
      </c>
      <c r="V1353" s="21">
        <f t="shared" ref="V1353" si="904">+SUM(V1354:V1356)</f>
        <v>0</v>
      </c>
      <c r="W1353" s="21">
        <f t="shared" ref="W1353" si="905">+SUM(W1354:W1356)</f>
        <v>0</v>
      </c>
      <c r="X1353" s="21">
        <f t="shared" ref="X1353" si="906">+SUM(X1354:X1356)</f>
        <v>0</v>
      </c>
      <c r="Y1353" s="21">
        <f t="shared" ref="Y1353" si="907">+SUM(Y1354:Y1356)</f>
        <v>0</v>
      </c>
      <c r="Z1353" s="21">
        <f t="shared" ref="Z1353" si="908">+SUM(Z1354:Z1356)</f>
        <v>0</v>
      </c>
      <c r="AA1353" s="21">
        <f t="shared" ref="AA1353" si="909">+SUM(AA1354:AA1356)</f>
        <v>0</v>
      </c>
      <c r="AB1353" s="21">
        <f t="shared" ref="AB1353" si="910">+SUM(AB1354:AB1356)</f>
        <v>0</v>
      </c>
      <c r="AC1353" s="21">
        <f t="shared" ref="AC1353" si="911">+SUM(AC1354:AC1356)</f>
        <v>0</v>
      </c>
      <c r="AD1353" s="21">
        <f t="shared" ref="AD1353" si="912">+SUM(AD1354:AD1356)</f>
        <v>0</v>
      </c>
      <c r="AE1353" s="21">
        <f t="shared" ref="AE1353" si="913">+SUM(AE1354:AE1356)</f>
        <v>0</v>
      </c>
      <c r="AF1353" s="21">
        <f t="shared" ref="AF1353" si="914">+SUM(AF1354:AF1356)</f>
        <v>0</v>
      </c>
      <c r="AG1353" s="21">
        <f t="shared" ref="AG1353" si="915">+SUM(AG1354:AG1356)</f>
        <v>0</v>
      </c>
      <c r="AH1353" s="21">
        <f t="shared" ref="AH1353" si="916">+SUM(AH1354:AH1356)</f>
        <v>0</v>
      </c>
      <c r="AI1353" s="21">
        <f t="shared" ref="AI1353" si="917">+SUM(AI1354:AI1356)</f>
        <v>0</v>
      </c>
      <c r="AJ1353" s="21">
        <f t="shared" ref="AJ1353" si="918">+SUM(AJ1354:AJ1356)</f>
        <v>0</v>
      </c>
      <c r="AK1353" s="21">
        <f t="shared" ref="AK1353" si="919">+SUM(AK1354:AK1356)</f>
        <v>0</v>
      </c>
      <c r="AL1353" s="21">
        <f t="shared" ref="AL1353" si="920">+SUM(AL1354:AL1356)</f>
        <v>0</v>
      </c>
      <c r="AM1353" s="21">
        <f t="shared" ref="AM1353" si="921">+SUM(AM1354:AM1356)</f>
        <v>0</v>
      </c>
      <c r="AN1353" s="21">
        <f t="shared" ref="AN1353" si="922">+SUM(AN1354:AN1356)</f>
        <v>0</v>
      </c>
      <c r="AO1353" s="21">
        <f t="shared" ref="AO1353" si="923">+SUM(AO1354:AO1356)</f>
        <v>0</v>
      </c>
      <c r="AP1353" s="21">
        <f t="shared" ref="AP1353" si="924">+SUM(AP1354:AP1356)</f>
        <v>0</v>
      </c>
      <c r="AQ1353" s="21">
        <f t="shared" ref="AQ1353" si="925">+SUM(AQ1354:AQ1356)</f>
        <v>0</v>
      </c>
      <c r="AR1353" s="21">
        <f t="shared" ref="AR1353" si="926">+SUM(AR1354:AR1356)</f>
        <v>0</v>
      </c>
    </row>
    <row r="1354" spans="6:44" x14ac:dyDescent="0.25">
      <c r="H1354" s="17" t="str">
        <f t="shared" si="893"/>
        <v>DIC7</v>
      </c>
      <c r="I1354" s="24"/>
      <c r="J1354" s="24" t="s">
        <v>74</v>
      </c>
      <c r="K1354" s="359" t="s">
        <v>463</v>
      </c>
      <c r="L1354" s="316" t="s">
        <v>750</v>
      </c>
      <c r="M1354" s="21">
        <f>+SUMIFS(Resultados_Dic3!H$3:H$99980,Resultados_Dic3!$F$3:$F$99980,Produccion_UO!$K1354,Resultados_Dic3!$D$3:$D$99980,Produccion_UO!$K$1494,Resultados_Dic3!$E$3:$E$99980,Produccion_UO!$J1354,Resultados_Dic3!$A$3:$A$99980,Produccion_UO!$H1354)*$J$1223</f>
        <v>0</v>
      </c>
      <c r="N1354" s="21">
        <f>+SUMIFS(Resultados_Dic3!I$3:I$99980,Resultados_Dic3!$F$3:$F$99980,Produccion_UO!$K1354,Resultados_Dic3!$D$3:$D$99980,Produccion_UO!$K$1494,Resultados_Dic3!$E$3:$E$99980,Produccion_UO!$J1354,Resultados_Dic3!$A$3:$A$99980,Produccion_UO!$H1354)*$J$1223</f>
        <v>0</v>
      </c>
      <c r="O1354" s="21">
        <f>+SUMIFS(Resultados_Dic3!J$3:J$99980,Resultados_Dic3!$F$3:$F$99980,Produccion_UO!$K1354,Resultados_Dic3!$D$3:$D$99980,Produccion_UO!$K$1494,Resultados_Dic3!$E$3:$E$99980,Produccion_UO!$J1354,Resultados_Dic3!$A$3:$A$99980,Produccion_UO!$H1354)*$J$1223</f>
        <v>0</v>
      </c>
      <c r="P1354" s="21">
        <f>+SUMIFS(Resultados_Dic3!K$3:K$99980,Resultados_Dic3!$F$3:$F$99980,Produccion_UO!$K1354,Resultados_Dic3!$D$3:$D$99980,Produccion_UO!$K$1494,Resultados_Dic3!$E$3:$E$99980,Produccion_UO!$J1354,Resultados_Dic3!$A$3:$A$99980,Produccion_UO!$H1354)*$J$1223</f>
        <v>0</v>
      </c>
      <c r="Q1354" s="21">
        <f>+SUMIFS(Resultados_Dic3!L$3:L$99980,Resultados_Dic3!$F$3:$F$99980,Produccion_UO!$K1354,Resultados_Dic3!$D$3:$D$99980,Produccion_UO!$K$1494,Resultados_Dic3!$E$3:$E$99980,Produccion_UO!$J1354,Resultados_Dic3!$A$3:$A$99980,Produccion_UO!$H1354)*$J$1223</f>
        <v>0</v>
      </c>
      <c r="R1354" s="21">
        <f>+SUMIFS(Resultados_Dic3!M$3:M$99980,Resultados_Dic3!$F$3:$F$99980,Produccion_UO!$K1354,Resultados_Dic3!$D$3:$D$99980,Produccion_UO!$K$1494,Resultados_Dic3!$E$3:$E$99980,Produccion_UO!$J1354,Resultados_Dic3!$A$3:$A$99980,Produccion_UO!$H1354)*$J$1223</f>
        <v>0</v>
      </c>
      <c r="S1354" s="21">
        <f>+SUMIFS(Resultados_Dic3!N$3:N$99980,Resultados_Dic3!$F$3:$F$99980,Produccion_UO!$K1354,Resultados_Dic3!$D$3:$D$99980,Produccion_UO!$K$1494,Resultados_Dic3!$E$3:$E$99980,Produccion_UO!$J1354,Resultados_Dic3!$A$3:$A$99980,Produccion_UO!$H1354)*$J$1223</f>
        <v>0</v>
      </c>
      <c r="T1354" s="21">
        <f>+SUMIFS(Resultados_Dic3!O$3:O$99980,Resultados_Dic3!$F$3:$F$99980,Produccion_UO!$K1354,Resultados_Dic3!$D$3:$D$99980,Produccion_UO!$K$1494,Resultados_Dic3!$E$3:$E$99980,Produccion_UO!$J1354,Resultados_Dic3!$A$3:$A$99980,Produccion_UO!$H1354)*$J$1223</f>
        <v>0</v>
      </c>
      <c r="U1354" s="21">
        <f>+SUMIFS(Resultados_Dic3!P$3:P$99980,Resultados_Dic3!$F$3:$F$99980,Produccion_UO!$K1354,Resultados_Dic3!$D$3:$D$99980,Produccion_UO!$K$1494,Resultados_Dic3!$E$3:$E$99980,Produccion_UO!$J1354,Resultados_Dic3!$A$3:$A$99980,Produccion_UO!$H1354)*$J$1223</f>
        <v>0</v>
      </c>
      <c r="V1354" s="21">
        <f>+SUMIFS(Resultados_Dic3!Q$3:Q$99980,Resultados_Dic3!$F$3:$F$99980,Produccion_UO!$K1354,Resultados_Dic3!$D$3:$D$99980,Produccion_UO!$K$1494,Resultados_Dic3!$E$3:$E$99980,Produccion_UO!$J1354,Resultados_Dic3!$A$3:$A$99980,Produccion_UO!$H1354)*$J$1223</f>
        <v>0</v>
      </c>
      <c r="W1354" s="21">
        <f>+SUMIFS(Resultados_Dic3!R$3:R$99980,Resultados_Dic3!$F$3:$F$99980,Produccion_UO!$K1354,Resultados_Dic3!$D$3:$D$99980,Produccion_UO!$K$1494,Resultados_Dic3!$E$3:$E$99980,Produccion_UO!$J1354,Resultados_Dic3!$A$3:$A$99980,Produccion_UO!$H1354)*$J$1223</f>
        <v>0</v>
      </c>
      <c r="X1354" s="21">
        <f>+SUMIFS(Resultados_Dic3!S$3:S$99980,Resultados_Dic3!$F$3:$F$99980,Produccion_UO!$K1354,Resultados_Dic3!$D$3:$D$99980,Produccion_UO!$K$1494,Resultados_Dic3!$E$3:$E$99980,Produccion_UO!$J1354,Resultados_Dic3!$A$3:$A$99980,Produccion_UO!$H1354)*$J$1223</f>
        <v>0</v>
      </c>
      <c r="Y1354" s="21">
        <f>+SUMIFS(Resultados_Dic3!T$3:T$99980,Resultados_Dic3!$F$3:$F$99980,Produccion_UO!$K1354,Resultados_Dic3!$D$3:$D$99980,Produccion_UO!$K$1494,Resultados_Dic3!$E$3:$E$99980,Produccion_UO!$J1354,Resultados_Dic3!$A$3:$A$99980,Produccion_UO!$H1354)*$J$1223</f>
        <v>0</v>
      </c>
      <c r="Z1354" s="21">
        <f>+SUMIFS(Resultados_Dic3!U$3:U$99980,Resultados_Dic3!$F$3:$F$99980,Produccion_UO!$K1354,Resultados_Dic3!$D$3:$D$99980,Produccion_UO!$K$1494,Resultados_Dic3!$E$3:$E$99980,Produccion_UO!$J1354,Resultados_Dic3!$A$3:$A$99980,Produccion_UO!$H1354)*$J$1223</f>
        <v>0</v>
      </c>
      <c r="AA1354" s="21">
        <f>+SUMIFS(Resultados_Dic3!V$3:V$99980,Resultados_Dic3!$F$3:$F$99980,Produccion_UO!$K1354,Resultados_Dic3!$D$3:$D$99980,Produccion_UO!$K$1494,Resultados_Dic3!$E$3:$E$99980,Produccion_UO!$J1354,Resultados_Dic3!$A$3:$A$99980,Produccion_UO!$H1354)*$J$1223</f>
        <v>0</v>
      </c>
      <c r="AB1354" s="21">
        <f>+SUMIFS(Resultados_Dic3!W$3:W$99980,Resultados_Dic3!$F$3:$F$99980,Produccion_UO!$K1354,Resultados_Dic3!$D$3:$D$99980,Produccion_UO!$K$1494,Resultados_Dic3!$E$3:$E$99980,Produccion_UO!$J1354,Resultados_Dic3!$A$3:$A$99980,Produccion_UO!$H1354)*$J$1223</f>
        <v>0</v>
      </c>
      <c r="AC1354" s="21">
        <f>+SUMIFS(Resultados_Dic3!X$3:X$99980,Resultados_Dic3!$F$3:$F$99980,Produccion_UO!$K1354,Resultados_Dic3!$D$3:$D$99980,Produccion_UO!$K$1494,Resultados_Dic3!$E$3:$E$99980,Produccion_UO!$J1354,Resultados_Dic3!$A$3:$A$99980,Produccion_UO!$H1354)*$J$1223</f>
        <v>0</v>
      </c>
      <c r="AD1354" s="21">
        <f>+SUMIFS(Resultados_Dic3!Y$3:Y$99980,Resultados_Dic3!$F$3:$F$99980,Produccion_UO!$K1354,Resultados_Dic3!$D$3:$D$99980,Produccion_UO!$K$1494,Resultados_Dic3!$E$3:$E$99980,Produccion_UO!$J1354,Resultados_Dic3!$A$3:$A$99980,Produccion_UO!$H1354)*$J$1223</f>
        <v>0</v>
      </c>
      <c r="AE1354" s="21">
        <f>+SUMIFS(Resultados_Dic3!Z$3:Z$99980,Resultados_Dic3!$F$3:$F$99980,Produccion_UO!$K1354,Resultados_Dic3!$D$3:$D$99980,Produccion_UO!$K$1494,Resultados_Dic3!$E$3:$E$99980,Produccion_UO!$J1354,Resultados_Dic3!$A$3:$A$99980,Produccion_UO!$H1354)*$J$1223</f>
        <v>0</v>
      </c>
      <c r="AF1354" s="21">
        <f>+SUMIFS(Resultados_Dic3!AA$3:AA$99980,Resultados_Dic3!$F$3:$F$99980,Produccion_UO!$K1354,Resultados_Dic3!$D$3:$D$99980,Produccion_UO!$K$1494,Resultados_Dic3!$E$3:$E$99980,Produccion_UO!$J1354,Resultados_Dic3!$A$3:$A$99980,Produccion_UO!$H1354)*$J$1223</f>
        <v>0</v>
      </c>
      <c r="AG1354" s="21">
        <f>+SUMIFS(Resultados_Dic3!AB$3:AB$99980,Resultados_Dic3!$F$3:$F$99980,Produccion_UO!$K1354,Resultados_Dic3!$D$3:$D$99980,Produccion_UO!$K$1494,Resultados_Dic3!$E$3:$E$99980,Produccion_UO!$J1354,Resultados_Dic3!$A$3:$A$99980,Produccion_UO!$H1354)*$J$1223</f>
        <v>0</v>
      </c>
      <c r="AH1354" s="21">
        <f>+SUMIFS(Resultados_Dic3!AC$3:AC$99980,Resultados_Dic3!$F$3:$F$99980,Produccion_UO!$K1354,Resultados_Dic3!$D$3:$D$99980,Produccion_UO!$K$1494,Resultados_Dic3!$E$3:$E$99980,Produccion_UO!$J1354,Resultados_Dic3!$A$3:$A$99980,Produccion_UO!$H1354)*$J$1223</f>
        <v>0</v>
      </c>
      <c r="AI1354" s="21">
        <f>+SUMIFS(Resultados_Dic3!AD$3:AD$99980,Resultados_Dic3!$F$3:$F$99980,Produccion_UO!$K1354,Resultados_Dic3!$D$3:$D$99980,Produccion_UO!$K$1494,Resultados_Dic3!$E$3:$E$99980,Produccion_UO!$J1354,Resultados_Dic3!$A$3:$A$99980,Produccion_UO!$H1354)*$J$1223</f>
        <v>0</v>
      </c>
      <c r="AJ1354" s="21">
        <f>+SUMIFS(Resultados_Dic3!AE$3:AE$99980,Resultados_Dic3!$F$3:$F$99980,Produccion_UO!$K1354,Resultados_Dic3!$D$3:$D$99980,Produccion_UO!$K$1494,Resultados_Dic3!$E$3:$E$99980,Produccion_UO!$J1354,Resultados_Dic3!$A$3:$A$99980,Produccion_UO!$H1354)*$J$1223</f>
        <v>0</v>
      </c>
      <c r="AK1354" s="21">
        <f>+SUMIFS(Resultados_Dic3!AF$3:AF$99980,Resultados_Dic3!$F$3:$F$99980,Produccion_UO!$K1354,Resultados_Dic3!$D$3:$D$99980,Produccion_UO!$K$1494,Resultados_Dic3!$E$3:$E$99980,Produccion_UO!$J1354,Resultados_Dic3!$A$3:$A$99980,Produccion_UO!$H1354)*$J$1223</f>
        <v>0</v>
      </c>
      <c r="AL1354" s="21">
        <f>+SUMIFS(Resultados_Dic3!AG$3:AG$99980,Resultados_Dic3!$F$3:$F$99980,Produccion_UO!$K1354,Resultados_Dic3!$D$3:$D$99980,Produccion_UO!$K$1494,Resultados_Dic3!$E$3:$E$99980,Produccion_UO!$J1354,Resultados_Dic3!$A$3:$A$99980,Produccion_UO!$H1354)*$J$1223</f>
        <v>0</v>
      </c>
      <c r="AM1354" s="21">
        <f>+SUMIFS(Resultados_Dic3!AH$3:AH$99980,Resultados_Dic3!$F$3:$F$99980,Produccion_UO!$K1354,Resultados_Dic3!$D$3:$D$99980,Produccion_UO!$K$1494,Resultados_Dic3!$E$3:$E$99980,Produccion_UO!$J1354,Resultados_Dic3!$A$3:$A$99980,Produccion_UO!$H1354)*$J$1223</f>
        <v>0</v>
      </c>
      <c r="AN1354" s="21">
        <f>+SUMIFS(Resultados_Dic3!AI$3:AI$99980,Resultados_Dic3!$F$3:$F$99980,Produccion_UO!$K1354,Resultados_Dic3!$D$3:$D$99980,Produccion_UO!$K$1494,Resultados_Dic3!$E$3:$E$99980,Produccion_UO!$J1354,Resultados_Dic3!$A$3:$A$99980,Produccion_UO!$H1354)*$J$1223</f>
        <v>0</v>
      </c>
      <c r="AO1354" s="21">
        <f>+SUMIFS(Resultados_Dic3!AJ$3:AJ$99980,Resultados_Dic3!$F$3:$F$99980,Produccion_UO!$K1354,Resultados_Dic3!$D$3:$D$99980,Produccion_UO!$K$1494,Resultados_Dic3!$E$3:$E$99980,Produccion_UO!$J1354,Resultados_Dic3!$A$3:$A$99980,Produccion_UO!$H1354)*$J$1223</f>
        <v>0</v>
      </c>
      <c r="AP1354" s="21">
        <f>+SUMIFS(Resultados_Dic3!AK$3:AK$99980,Resultados_Dic3!$F$3:$F$99980,Produccion_UO!$K1354,Resultados_Dic3!$D$3:$D$99980,Produccion_UO!$K$1494,Resultados_Dic3!$E$3:$E$99980,Produccion_UO!$J1354,Resultados_Dic3!$A$3:$A$99980,Produccion_UO!$H1354)*$J$1223</f>
        <v>0</v>
      </c>
      <c r="AQ1354" s="21">
        <f>+SUMIFS(Resultados_Dic3!AL$3:AL$99980,Resultados_Dic3!$F$3:$F$99980,Produccion_UO!$K1354,Resultados_Dic3!$D$3:$D$99980,Produccion_UO!$K$1494,Resultados_Dic3!$E$3:$E$99980,Produccion_UO!$J1354,Resultados_Dic3!$A$3:$A$99980,Produccion_UO!$H1354)*$J$1223</f>
        <v>0</v>
      </c>
      <c r="AR1354" s="21">
        <f>+SUMIFS(Resultados_Dic3!AM$3:AM$99980,Resultados_Dic3!$F$3:$F$99980,Produccion_UO!$K1354,Resultados_Dic3!$D$3:$D$99980,Produccion_UO!$K$1494,Resultados_Dic3!$E$3:$E$99980,Produccion_UO!$J1354,Resultados_Dic3!$A$3:$A$99980,Produccion_UO!$H1354)*$J$1223</f>
        <v>0</v>
      </c>
    </row>
    <row r="1355" spans="6:44" x14ac:dyDescent="0.25">
      <c r="H1355" s="17" t="str">
        <f t="shared" si="893"/>
        <v>DIC7</v>
      </c>
      <c r="I1355" s="24"/>
      <c r="J1355" s="24" t="s">
        <v>74</v>
      </c>
      <c r="K1355" s="359" t="s">
        <v>470</v>
      </c>
      <c r="L1355" s="316" t="s">
        <v>746</v>
      </c>
      <c r="M1355" s="21">
        <f>+SUMIFS(Resultados_Dic3!H$3:H$99980,Resultados_Dic3!$F$3:$F$99980,Produccion_UO!$K1355,Resultados_Dic3!$D$3:$D$99980,Produccion_UO!$K$1494,Resultados_Dic3!$E$3:$E$99980,Produccion_UO!$J1355,Resultados_Dic3!$A$3:$A$99980,Produccion_UO!$H1355)*$J$1223</f>
        <v>0</v>
      </c>
      <c r="N1355" s="21">
        <f>+SUMIFS(Resultados_Dic3!I$3:I$99980,Resultados_Dic3!$F$3:$F$99980,Produccion_UO!$K1355,Resultados_Dic3!$D$3:$D$99980,Produccion_UO!$K$1494,Resultados_Dic3!$E$3:$E$99980,Produccion_UO!$J1355,Resultados_Dic3!$A$3:$A$99980,Produccion_UO!$H1355)*$J$1223</f>
        <v>0</v>
      </c>
      <c r="O1355" s="21">
        <f>+SUMIFS(Resultados_Dic3!J$3:J$99980,Resultados_Dic3!$F$3:$F$99980,Produccion_UO!$K1355,Resultados_Dic3!$D$3:$D$99980,Produccion_UO!$K$1494,Resultados_Dic3!$E$3:$E$99980,Produccion_UO!$J1355,Resultados_Dic3!$A$3:$A$99980,Produccion_UO!$H1355)*$J$1223</f>
        <v>0</v>
      </c>
      <c r="P1355" s="21">
        <f>+SUMIFS(Resultados_Dic3!K$3:K$99980,Resultados_Dic3!$F$3:$F$99980,Produccion_UO!$K1355,Resultados_Dic3!$D$3:$D$99980,Produccion_UO!$K$1494,Resultados_Dic3!$E$3:$E$99980,Produccion_UO!$J1355,Resultados_Dic3!$A$3:$A$99980,Produccion_UO!$H1355)*$J$1223</f>
        <v>0</v>
      </c>
      <c r="Q1355" s="21">
        <f>+SUMIFS(Resultados_Dic3!L$3:L$99980,Resultados_Dic3!$F$3:$F$99980,Produccion_UO!$K1355,Resultados_Dic3!$D$3:$D$99980,Produccion_UO!$K$1494,Resultados_Dic3!$E$3:$E$99980,Produccion_UO!$J1355,Resultados_Dic3!$A$3:$A$99980,Produccion_UO!$H1355)*$J$1223</f>
        <v>0</v>
      </c>
      <c r="R1355" s="21">
        <f>+SUMIFS(Resultados_Dic3!M$3:M$99980,Resultados_Dic3!$F$3:$F$99980,Produccion_UO!$K1355,Resultados_Dic3!$D$3:$D$99980,Produccion_UO!$K$1494,Resultados_Dic3!$E$3:$E$99980,Produccion_UO!$J1355,Resultados_Dic3!$A$3:$A$99980,Produccion_UO!$H1355)*$J$1223</f>
        <v>0</v>
      </c>
      <c r="S1355" s="21">
        <f>+SUMIFS(Resultados_Dic3!N$3:N$99980,Resultados_Dic3!$F$3:$F$99980,Produccion_UO!$K1355,Resultados_Dic3!$D$3:$D$99980,Produccion_UO!$K$1494,Resultados_Dic3!$E$3:$E$99980,Produccion_UO!$J1355,Resultados_Dic3!$A$3:$A$99980,Produccion_UO!$H1355)*$J$1223</f>
        <v>0</v>
      </c>
      <c r="T1355" s="21">
        <f>+SUMIFS(Resultados_Dic3!O$3:O$99980,Resultados_Dic3!$F$3:$F$99980,Produccion_UO!$K1355,Resultados_Dic3!$D$3:$D$99980,Produccion_UO!$K$1494,Resultados_Dic3!$E$3:$E$99980,Produccion_UO!$J1355,Resultados_Dic3!$A$3:$A$99980,Produccion_UO!$H1355)*$J$1223</f>
        <v>0</v>
      </c>
      <c r="U1355" s="21">
        <f>+SUMIFS(Resultados_Dic3!P$3:P$99980,Resultados_Dic3!$F$3:$F$99980,Produccion_UO!$K1355,Resultados_Dic3!$D$3:$D$99980,Produccion_UO!$K$1494,Resultados_Dic3!$E$3:$E$99980,Produccion_UO!$J1355,Resultados_Dic3!$A$3:$A$99980,Produccion_UO!$H1355)*$J$1223</f>
        <v>0</v>
      </c>
      <c r="V1355" s="21">
        <f>+SUMIFS(Resultados_Dic3!Q$3:Q$99980,Resultados_Dic3!$F$3:$F$99980,Produccion_UO!$K1355,Resultados_Dic3!$D$3:$D$99980,Produccion_UO!$K$1494,Resultados_Dic3!$E$3:$E$99980,Produccion_UO!$J1355,Resultados_Dic3!$A$3:$A$99980,Produccion_UO!$H1355)*$J$1223</f>
        <v>0</v>
      </c>
      <c r="W1355" s="21">
        <f>+SUMIFS(Resultados_Dic3!R$3:R$99980,Resultados_Dic3!$F$3:$F$99980,Produccion_UO!$K1355,Resultados_Dic3!$D$3:$D$99980,Produccion_UO!$K$1494,Resultados_Dic3!$E$3:$E$99980,Produccion_UO!$J1355,Resultados_Dic3!$A$3:$A$99980,Produccion_UO!$H1355)*$J$1223</f>
        <v>0</v>
      </c>
      <c r="X1355" s="21">
        <f>+SUMIFS(Resultados_Dic3!S$3:S$99980,Resultados_Dic3!$F$3:$F$99980,Produccion_UO!$K1355,Resultados_Dic3!$D$3:$D$99980,Produccion_UO!$K$1494,Resultados_Dic3!$E$3:$E$99980,Produccion_UO!$J1355,Resultados_Dic3!$A$3:$A$99980,Produccion_UO!$H1355)*$J$1223</f>
        <v>0</v>
      </c>
      <c r="Y1355" s="21">
        <f>+SUMIFS(Resultados_Dic3!T$3:T$99980,Resultados_Dic3!$F$3:$F$99980,Produccion_UO!$K1355,Resultados_Dic3!$D$3:$D$99980,Produccion_UO!$K$1494,Resultados_Dic3!$E$3:$E$99980,Produccion_UO!$J1355,Resultados_Dic3!$A$3:$A$99980,Produccion_UO!$H1355)*$J$1223</f>
        <v>0</v>
      </c>
      <c r="Z1355" s="21">
        <f>+SUMIFS(Resultados_Dic3!U$3:U$99980,Resultados_Dic3!$F$3:$F$99980,Produccion_UO!$K1355,Resultados_Dic3!$D$3:$D$99980,Produccion_UO!$K$1494,Resultados_Dic3!$E$3:$E$99980,Produccion_UO!$J1355,Resultados_Dic3!$A$3:$A$99980,Produccion_UO!$H1355)*$J$1223</f>
        <v>0</v>
      </c>
      <c r="AA1355" s="21">
        <f>+SUMIFS(Resultados_Dic3!V$3:V$99980,Resultados_Dic3!$F$3:$F$99980,Produccion_UO!$K1355,Resultados_Dic3!$D$3:$D$99980,Produccion_UO!$K$1494,Resultados_Dic3!$E$3:$E$99980,Produccion_UO!$J1355,Resultados_Dic3!$A$3:$A$99980,Produccion_UO!$H1355)*$J$1223</f>
        <v>0</v>
      </c>
      <c r="AB1355" s="21">
        <f>+SUMIFS(Resultados_Dic3!W$3:W$99980,Resultados_Dic3!$F$3:$F$99980,Produccion_UO!$K1355,Resultados_Dic3!$D$3:$D$99980,Produccion_UO!$K$1494,Resultados_Dic3!$E$3:$E$99980,Produccion_UO!$J1355,Resultados_Dic3!$A$3:$A$99980,Produccion_UO!$H1355)*$J$1223</f>
        <v>0</v>
      </c>
      <c r="AC1355" s="21">
        <f>+SUMIFS(Resultados_Dic3!X$3:X$99980,Resultados_Dic3!$F$3:$F$99980,Produccion_UO!$K1355,Resultados_Dic3!$D$3:$D$99980,Produccion_UO!$K$1494,Resultados_Dic3!$E$3:$E$99980,Produccion_UO!$J1355,Resultados_Dic3!$A$3:$A$99980,Produccion_UO!$H1355)*$J$1223</f>
        <v>0</v>
      </c>
      <c r="AD1355" s="21">
        <f>+SUMIFS(Resultados_Dic3!Y$3:Y$99980,Resultados_Dic3!$F$3:$F$99980,Produccion_UO!$K1355,Resultados_Dic3!$D$3:$D$99980,Produccion_UO!$K$1494,Resultados_Dic3!$E$3:$E$99980,Produccion_UO!$J1355,Resultados_Dic3!$A$3:$A$99980,Produccion_UO!$H1355)*$J$1223</f>
        <v>0</v>
      </c>
      <c r="AE1355" s="21">
        <f>+SUMIFS(Resultados_Dic3!Z$3:Z$99980,Resultados_Dic3!$F$3:$F$99980,Produccion_UO!$K1355,Resultados_Dic3!$D$3:$D$99980,Produccion_UO!$K$1494,Resultados_Dic3!$E$3:$E$99980,Produccion_UO!$J1355,Resultados_Dic3!$A$3:$A$99980,Produccion_UO!$H1355)*$J$1223</f>
        <v>0</v>
      </c>
      <c r="AF1355" s="21">
        <f>+SUMIFS(Resultados_Dic3!AA$3:AA$99980,Resultados_Dic3!$F$3:$F$99980,Produccion_UO!$K1355,Resultados_Dic3!$D$3:$D$99980,Produccion_UO!$K$1494,Resultados_Dic3!$E$3:$E$99980,Produccion_UO!$J1355,Resultados_Dic3!$A$3:$A$99980,Produccion_UO!$H1355)*$J$1223</f>
        <v>0</v>
      </c>
      <c r="AG1355" s="21">
        <f>+SUMIFS(Resultados_Dic3!AB$3:AB$99980,Resultados_Dic3!$F$3:$F$99980,Produccion_UO!$K1355,Resultados_Dic3!$D$3:$D$99980,Produccion_UO!$K$1494,Resultados_Dic3!$E$3:$E$99980,Produccion_UO!$J1355,Resultados_Dic3!$A$3:$A$99980,Produccion_UO!$H1355)*$J$1223</f>
        <v>0</v>
      </c>
      <c r="AH1355" s="21">
        <f>+SUMIFS(Resultados_Dic3!AC$3:AC$99980,Resultados_Dic3!$F$3:$F$99980,Produccion_UO!$K1355,Resultados_Dic3!$D$3:$D$99980,Produccion_UO!$K$1494,Resultados_Dic3!$E$3:$E$99980,Produccion_UO!$J1355,Resultados_Dic3!$A$3:$A$99980,Produccion_UO!$H1355)*$J$1223</f>
        <v>0</v>
      </c>
      <c r="AI1355" s="21">
        <f>+SUMIFS(Resultados_Dic3!AD$3:AD$99980,Resultados_Dic3!$F$3:$F$99980,Produccion_UO!$K1355,Resultados_Dic3!$D$3:$D$99980,Produccion_UO!$K$1494,Resultados_Dic3!$E$3:$E$99980,Produccion_UO!$J1355,Resultados_Dic3!$A$3:$A$99980,Produccion_UO!$H1355)*$J$1223</f>
        <v>0</v>
      </c>
      <c r="AJ1355" s="21">
        <f>+SUMIFS(Resultados_Dic3!AE$3:AE$99980,Resultados_Dic3!$F$3:$F$99980,Produccion_UO!$K1355,Resultados_Dic3!$D$3:$D$99980,Produccion_UO!$K$1494,Resultados_Dic3!$E$3:$E$99980,Produccion_UO!$J1355,Resultados_Dic3!$A$3:$A$99980,Produccion_UO!$H1355)*$J$1223</f>
        <v>0</v>
      </c>
      <c r="AK1355" s="21">
        <f>+SUMIFS(Resultados_Dic3!AF$3:AF$99980,Resultados_Dic3!$F$3:$F$99980,Produccion_UO!$K1355,Resultados_Dic3!$D$3:$D$99980,Produccion_UO!$K$1494,Resultados_Dic3!$E$3:$E$99980,Produccion_UO!$J1355,Resultados_Dic3!$A$3:$A$99980,Produccion_UO!$H1355)*$J$1223</f>
        <v>0</v>
      </c>
      <c r="AL1355" s="21">
        <f>+SUMIFS(Resultados_Dic3!AG$3:AG$99980,Resultados_Dic3!$F$3:$F$99980,Produccion_UO!$K1355,Resultados_Dic3!$D$3:$D$99980,Produccion_UO!$K$1494,Resultados_Dic3!$E$3:$E$99980,Produccion_UO!$J1355,Resultados_Dic3!$A$3:$A$99980,Produccion_UO!$H1355)*$J$1223</f>
        <v>0</v>
      </c>
      <c r="AM1355" s="21">
        <f>+SUMIFS(Resultados_Dic3!AH$3:AH$99980,Resultados_Dic3!$F$3:$F$99980,Produccion_UO!$K1355,Resultados_Dic3!$D$3:$D$99980,Produccion_UO!$K$1494,Resultados_Dic3!$E$3:$E$99980,Produccion_UO!$J1355,Resultados_Dic3!$A$3:$A$99980,Produccion_UO!$H1355)*$J$1223</f>
        <v>0</v>
      </c>
      <c r="AN1355" s="21">
        <f>+SUMIFS(Resultados_Dic3!AI$3:AI$99980,Resultados_Dic3!$F$3:$F$99980,Produccion_UO!$K1355,Resultados_Dic3!$D$3:$D$99980,Produccion_UO!$K$1494,Resultados_Dic3!$E$3:$E$99980,Produccion_UO!$J1355,Resultados_Dic3!$A$3:$A$99980,Produccion_UO!$H1355)*$J$1223</f>
        <v>0</v>
      </c>
      <c r="AO1355" s="21">
        <f>+SUMIFS(Resultados_Dic3!AJ$3:AJ$99980,Resultados_Dic3!$F$3:$F$99980,Produccion_UO!$K1355,Resultados_Dic3!$D$3:$D$99980,Produccion_UO!$K$1494,Resultados_Dic3!$E$3:$E$99980,Produccion_UO!$J1355,Resultados_Dic3!$A$3:$A$99980,Produccion_UO!$H1355)*$J$1223</f>
        <v>0</v>
      </c>
      <c r="AP1355" s="21">
        <f>+SUMIFS(Resultados_Dic3!AK$3:AK$99980,Resultados_Dic3!$F$3:$F$99980,Produccion_UO!$K1355,Resultados_Dic3!$D$3:$D$99980,Produccion_UO!$K$1494,Resultados_Dic3!$E$3:$E$99980,Produccion_UO!$J1355,Resultados_Dic3!$A$3:$A$99980,Produccion_UO!$H1355)*$J$1223</f>
        <v>0</v>
      </c>
      <c r="AQ1355" s="21">
        <f>+SUMIFS(Resultados_Dic3!AL$3:AL$99980,Resultados_Dic3!$F$3:$F$99980,Produccion_UO!$K1355,Resultados_Dic3!$D$3:$D$99980,Produccion_UO!$K$1494,Resultados_Dic3!$E$3:$E$99980,Produccion_UO!$J1355,Resultados_Dic3!$A$3:$A$99980,Produccion_UO!$H1355)*$J$1223</f>
        <v>0</v>
      </c>
      <c r="AR1355" s="21">
        <f>+SUMIFS(Resultados_Dic3!AM$3:AM$99980,Resultados_Dic3!$F$3:$F$99980,Produccion_UO!$K1355,Resultados_Dic3!$D$3:$D$99980,Produccion_UO!$K$1494,Resultados_Dic3!$E$3:$E$99980,Produccion_UO!$J1355,Resultados_Dic3!$A$3:$A$99980,Produccion_UO!$H1355)*$J$1223</f>
        <v>0</v>
      </c>
    </row>
    <row r="1356" spans="6:44" x14ac:dyDescent="0.25">
      <c r="H1356" s="17" t="str">
        <f t="shared" si="893"/>
        <v>DIC7</v>
      </c>
      <c r="I1356" s="24"/>
      <c r="J1356" s="24" t="s">
        <v>74</v>
      </c>
      <c r="K1356" s="359" t="s">
        <v>216</v>
      </c>
      <c r="L1356" s="316" t="s">
        <v>794</v>
      </c>
      <c r="M1356" s="21">
        <f>+SUMIFS(Resultados_Dic3!H$3:H$99980,Resultados_Dic3!$F$3:$F$99980,Produccion_UO!$K1356,Resultados_Dic3!$D$3:$D$99980,Produccion_UO!$K$1494,Resultados_Dic3!$E$3:$E$99980,Produccion_UO!$J1356,Resultados_Dic3!$A$3:$A$99980,Produccion_UO!$H1356)*$J$1223</f>
        <v>7.7086534699123396E-2</v>
      </c>
      <c r="N1356" s="21">
        <f>+SUMIFS(Resultados_Dic3!I$3:I$99980,Resultados_Dic3!$F$3:$F$99980,Produccion_UO!$K1356,Resultados_Dic3!$D$3:$D$99980,Produccion_UO!$K$1494,Resultados_Dic3!$E$3:$E$99980,Produccion_UO!$J1356,Resultados_Dic3!$A$3:$A$99980,Produccion_UO!$H1356)*$J$1223</f>
        <v>7.28439735993794E-2</v>
      </c>
      <c r="O1356" s="21">
        <f>+SUMIFS(Resultados_Dic3!J$3:J$99980,Resultados_Dic3!$F$3:$F$99980,Produccion_UO!$K1356,Resultados_Dic3!$D$3:$D$99980,Produccion_UO!$K$1494,Resultados_Dic3!$E$3:$E$99980,Produccion_UO!$J1356,Resultados_Dic3!$A$3:$A$99980,Produccion_UO!$H1356)*$J$1223</f>
        <v>6.9642040693912194E-2</v>
      </c>
      <c r="P1356" s="21">
        <f>+SUMIFS(Resultados_Dic3!K$3:K$99980,Resultados_Dic3!$F$3:$F$99980,Produccion_UO!$K1356,Resultados_Dic3!$D$3:$D$99980,Produccion_UO!$K$1494,Resultados_Dic3!$E$3:$E$99980,Produccion_UO!$J1356,Resultados_Dic3!$A$3:$A$99980,Produccion_UO!$H1356)*$J$1223</f>
        <v>6.6440107788444905E-2</v>
      </c>
      <c r="Q1356" s="21">
        <f>+SUMIFS(Resultados_Dic3!L$3:L$99980,Resultados_Dic3!$F$3:$F$99980,Produccion_UO!$K1356,Resultados_Dic3!$D$3:$D$99980,Produccion_UO!$K$1494,Resultados_Dic3!$E$3:$E$99980,Produccion_UO!$J1356,Resultados_Dic3!$A$3:$A$99980,Produccion_UO!$H1356)*$J$1223</f>
        <v>6.3238174882977699E-2</v>
      </c>
      <c r="R1356" s="21">
        <f>+SUMIFS(Resultados_Dic3!M$3:M$99980,Resultados_Dic3!$F$3:$F$99980,Produccion_UO!$K1356,Resultados_Dic3!$D$3:$D$99980,Produccion_UO!$K$1494,Resultados_Dic3!$E$3:$E$99980,Produccion_UO!$J1356,Resultados_Dic3!$A$3:$A$99980,Produccion_UO!$H1356)*$J$1223</f>
        <v>6.0036241977510403E-2</v>
      </c>
      <c r="S1356" s="21">
        <f>+SUMIFS(Resultados_Dic3!N$3:N$99980,Resultados_Dic3!$F$3:$F$99980,Produccion_UO!$K1356,Resultados_Dic3!$D$3:$D$99980,Produccion_UO!$K$1494,Resultados_Dic3!$E$3:$E$99980,Produccion_UO!$J1356,Resultados_Dic3!$A$3:$A$99980,Produccion_UO!$H1356)*$J$1223</f>
        <v>5.6834309072043197E-2</v>
      </c>
      <c r="T1356" s="21">
        <f>+SUMIFS(Resultados_Dic3!O$3:O$99980,Resultados_Dic3!$F$3:$F$99980,Produccion_UO!$K1356,Resultados_Dic3!$D$3:$D$99980,Produccion_UO!$K$1494,Resultados_Dic3!$E$3:$E$99980,Produccion_UO!$J1356,Resultados_Dic3!$A$3:$A$99980,Produccion_UO!$H1356)*$J$1223</f>
        <v>6.4749844781501397E-3</v>
      </c>
      <c r="U1356" s="21">
        <f>+SUMIFS(Resultados_Dic3!P$3:P$99980,Resultados_Dic3!$F$3:$F$99980,Produccion_UO!$K1356,Resultados_Dic3!$D$3:$D$99980,Produccion_UO!$K$1494,Resultados_Dic3!$E$3:$E$99980,Produccion_UO!$J1356,Resultados_Dic3!$A$3:$A$99980,Produccion_UO!$H1356)*$J$1223</f>
        <v>0</v>
      </c>
      <c r="V1356" s="21">
        <f>+SUMIFS(Resultados_Dic3!Q$3:Q$99980,Resultados_Dic3!$F$3:$F$99980,Produccion_UO!$K1356,Resultados_Dic3!$D$3:$D$99980,Produccion_UO!$K$1494,Resultados_Dic3!$E$3:$E$99980,Produccion_UO!$J1356,Resultados_Dic3!$A$3:$A$99980,Produccion_UO!$H1356)*$J$1223</f>
        <v>0</v>
      </c>
      <c r="W1356" s="21">
        <f>+SUMIFS(Resultados_Dic3!R$3:R$99980,Resultados_Dic3!$F$3:$F$99980,Produccion_UO!$K1356,Resultados_Dic3!$D$3:$D$99980,Produccion_UO!$K$1494,Resultados_Dic3!$E$3:$E$99980,Produccion_UO!$J1356,Resultados_Dic3!$A$3:$A$99980,Produccion_UO!$H1356)*$J$1223</f>
        <v>0</v>
      </c>
      <c r="X1356" s="21">
        <f>+SUMIFS(Resultados_Dic3!S$3:S$99980,Resultados_Dic3!$F$3:$F$99980,Produccion_UO!$K1356,Resultados_Dic3!$D$3:$D$99980,Produccion_UO!$K$1494,Resultados_Dic3!$E$3:$E$99980,Produccion_UO!$J1356,Resultados_Dic3!$A$3:$A$99980,Produccion_UO!$H1356)*$J$1223</f>
        <v>0</v>
      </c>
      <c r="Y1356" s="21">
        <f>+SUMIFS(Resultados_Dic3!T$3:T$99980,Resultados_Dic3!$F$3:$F$99980,Produccion_UO!$K1356,Resultados_Dic3!$D$3:$D$99980,Produccion_UO!$K$1494,Resultados_Dic3!$E$3:$E$99980,Produccion_UO!$J1356,Resultados_Dic3!$A$3:$A$99980,Produccion_UO!$H1356)*$J$1223</f>
        <v>0</v>
      </c>
      <c r="Z1356" s="21">
        <f>+SUMIFS(Resultados_Dic3!U$3:U$99980,Resultados_Dic3!$F$3:$F$99980,Produccion_UO!$K1356,Resultados_Dic3!$D$3:$D$99980,Produccion_UO!$K$1494,Resultados_Dic3!$E$3:$E$99980,Produccion_UO!$J1356,Resultados_Dic3!$A$3:$A$99980,Produccion_UO!$H1356)*$J$1223</f>
        <v>0</v>
      </c>
      <c r="AA1356" s="21">
        <f>+SUMIFS(Resultados_Dic3!V$3:V$99980,Resultados_Dic3!$F$3:$F$99980,Produccion_UO!$K1356,Resultados_Dic3!$D$3:$D$99980,Produccion_UO!$K$1494,Resultados_Dic3!$E$3:$E$99980,Produccion_UO!$J1356,Resultados_Dic3!$A$3:$A$99980,Produccion_UO!$H1356)*$J$1223</f>
        <v>0</v>
      </c>
      <c r="AB1356" s="21">
        <f>+SUMIFS(Resultados_Dic3!W$3:W$99980,Resultados_Dic3!$F$3:$F$99980,Produccion_UO!$K1356,Resultados_Dic3!$D$3:$D$99980,Produccion_UO!$K$1494,Resultados_Dic3!$E$3:$E$99980,Produccion_UO!$J1356,Resultados_Dic3!$A$3:$A$99980,Produccion_UO!$H1356)*$J$1223</f>
        <v>0</v>
      </c>
      <c r="AC1356" s="21">
        <f>+SUMIFS(Resultados_Dic3!X$3:X$99980,Resultados_Dic3!$F$3:$F$99980,Produccion_UO!$K1356,Resultados_Dic3!$D$3:$D$99980,Produccion_UO!$K$1494,Resultados_Dic3!$E$3:$E$99980,Produccion_UO!$J1356,Resultados_Dic3!$A$3:$A$99980,Produccion_UO!$H1356)*$J$1223</f>
        <v>0</v>
      </c>
      <c r="AD1356" s="21">
        <f>+SUMIFS(Resultados_Dic3!Y$3:Y$99980,Resultados_Dic3!$F$3:$F$99980,Produccion_UO!$K1356,Resultados_Dic3!$D$3:$D$99980,Produccion_UO!$K$1494,Resultados_Dic3!$E$3:$E$99980,Produccion_UO!$J1356,Resultados_Dic3!$A$3:$A$99980,Produccion_UO!$H1356)*$J$1223</f>
        <v>0</v>
      </c>
      <c r="AE1356" s="21">
        <f>+SUMIFS(Resultados_Dic3!Z$3:Z$99980,Resultados_Dic3!$F$3:$F$99980,Produccion_UO!$K1356,Resultados_Dic3!$D$3:$D$99980,Produccion_UO!$K$1494,Resultados_Dic3!$E$3:$E$99980,Produccion_UO!$J1356,Resultados_Dic3!$A$3:$A$99980,Produccion_UO!$H1356)*$J$1223</f>
        <v>0</v>
      </c>
      <c r="AF1356" s="21">
        <f>+SUMIFS(Resultados_Dic3!AA$3:AA$99980,Resultados_Dic3!$F$3:$F$99980,Produccion_UO!$K1356,Resultados_Dic3!$D$3:$D$99980,Produccion_UO!$K$1494,Resultados_Dic3!$E$3:$E$99980,Produccion_UO!$J1356,Resultados_Dic3!$A$3:$A$99980,Produccion_UO!$H1356)*$J$1223</f>
        <v>0</v>
      </c>
      <c r="AG1356" s="21">
        <f>+SUMIFS(Resultados_Dic3!AB$3:AB$99980,Resultados_Dic3!$F$3:$F$99980,Produccion_UO!$K1356,Resultados_Dic3!$D$3:$D$99980,Produccion_UO!$K$1494,Resultados_Dic3!$E$3:$E$99980,Produccion_UO!$J1356,Resultados_Dic3!$A$3:$A$99980,Produccion_UO!$H1356)*$J$1223</f>
        <v>0</v>
      </c>
      <c r="AH1356" s="21">
        <f>+SUMIFS(Resultados_Dic3!AC$3:AC$99980,Resultados_Dic3!$F$3:$F$99980,Produccion_UO!$K1356,Resultados_Dic3!$D$3:$D$99980,Produccion_UO!$K$1494,Resultados_Dic3!$E$3:$E$99980,Produccion_UO!$J1356,Resultados_Dic3!$A$3:$A$99980,Produccion_UO!$H1356)*$J$1223</f>
        <v>0</v>
      </c>
      <c r="AI1356" s="21">
        <f>+SUMIFS(Resultados_Dic3!AD$3:AD$99980,Resultados_Dic3!$F$3:$F$99980,Produccion_UO!$K1356,Resultados_Dic3!$D$3:$D$99980,Produccion_UO!$K$1494,Resultados_Dic3!$E$3:$E$99980,Produccion_UO!$J1356,Resultados_Dic3!$A$3:$A$99980,Produccion_UO!$H1356)*$J$1223</f>
        <v>0</v>
      </c>
      <c r="AJ1356" s="21">
        <f>+SUMIFS(Resultados_Dic3!AE$3:AE$99980,Resultados_Dic3!$F$3:$F$99980,Produccion_UO!$K1356,Resultados_Dic3!$D$3:$D$99980,Produccion_UO!$K$1494,Resultados_Dic3!$E$3:$E$99980,Produccion_UO!$J1356,Resultados_Dic3!$A$3:$A$99980,Produccion_UO!$H1356)*$J$1223</f>
        <v>0</v>
      </c>
      <c r="AK1356" s="21">
        <f>+SUMIFS(Resultados_Dic3!AF$3:AF$99980,Resultados_Dic3!$F$3:$F$99980,Produccion_UO!$K1356,Resultados_Dic3!$D$3:$D$99980,Produccion_UO!$K$1494,Resultados_Dic3!$E$3:$E$99980,Produccion_UO!$J1356,Resultados_Dic3!$A$3:$A$99980,Produccion_UO!$H1356)*$J$1223</f>
        <v>0</v>
      </c>
      <c r="AL1356" s="21">
        <f>+SUMIFS(Resultados_Dic3!AG$3:AG$99980,Resultados_Dic3!$F$3:$F$99980,Produccion_UO!$K1356,Resultados_Dic3!$D$3:$D$99980,Produccion_UO!$K$1494,Resultados_Dic3!$E$3:$E$99980,Produccion_UO!$J1356,Resultados_Dic3!$A$3:$A$99980,Produccion_UO!$H1356)*$J$1223</f>
        <v>0</v>
      </c>
      <c r="AM1356" s="21">
        <f>+SUMIFS(Resultados_Dic3!AH$3:AH$99980,Resultados_Dic3!$F$3:$F$99980,Produccion_UO!$K1356,Resultados_Dic3!$D$3:$D$99980,Produccion_UO!$K$1494,Resultados_Dic3!$E$3:$E$99980,Produccion_UO!$J1356,Resultados_Dic3!$A$3:$A$99980,Produccion_UO!$H1356)*$J$1223</f>
        <v>0</v>
      </c>
      <c r="AN1356" s="21">
        <f>+SUMIFS(Resultados_Dic3!AI$3:AI$99980,Resultados_Dic3!$F$3:$F$99980,Produccion_UO!$K1356,Resultados_Dic3!$D$3:$D$99980,Produccion_UO!$K$1494,Resultados_Dic3!$E$3:$E$99980,Produccion_UO!$J1356,Resultados_Dic3!$A$3:$A$99980,Produccion_UO!$H1356)*$J$1223</f>
        <v>0</v>
      </c>
      <c r="AO1356" s="21">
        <f>+SUMIFS(Resultados_Dic3!AJ$3:AJ$99980,Resultados_Dic3!$F$3:$F$99980,Produccion_UO!$K1356,Resultados_Dic3!$D$3:$D$99980,Produccion_UO!$K$1494,Resultados_Dic3!$E$3:$E$99980,Produccion_UO!$J1356,Resultados_Dic3!$A$3:$A$99980,Produccion_UO!$H1356)*$J$1223</f>
        <v>0</v>
      </c>
      <c r="AP1356" s="21">
        <f>+SUMIFS(Resultados_Dic3!AK$3:AK$99980,Resultados_Dic3!$F$3:$F$99980,Produccion_UO!$K1356,Resultados_Dic3!$D$3:$D$99980,Produccion_UO!$K$1494,Resultados_Dic3!$E$3:$E$99980,Produccion_UO!$J1356,Resultados_Dic3!$A$3:$A$99980,Produccion_UO!$H1356)*$J$1223</f>
        <v>0</v>
      </c>
      <c r="AQ1356" s="21">
        <f>+SUMIFS(Resultados_Dic3!AL$3:AL$99980,Resultados_Dic3!$F$3:$F$99980,Produccion_UO!$K1356,Resultados_Dic3!$D$3:$D$99980,Produccion_UO!$K$1494,Resultados_Dic3!$E$3:$E$99980,Produccion_UO!$J1356,Resultados_Dic3!$A$3:$A$99980,Produccion_UO!$H1356)*$J$1223</f>
        <v>0</v>
      </c>
      <c r="AR1356" s="21">
        <f>+SUMIFS(Resultados_Dic3!AM$3:AM$99980,Resultados_Dic3!$F$3:$F$99980,Produccion_UO!$K1356,Resultados_Dic3!$D$3:$D$99980,Produccion_UO!$K$1494,Resultados_Dic3!$E$3:$E$99980,Produccion_UO!$J1356,Resultados_Dic3!$A$3:$A$99980,Produccion_UO!$H1356)*$J$1223</f>
        <v>0</v>
      </c>
    </row>
    <row r="1357" spans="6:44" x14ac:dyDescent="0.25">
      <c r="H1357" s="17" t="str">
        <f t="shared" si="893"/>
        <v>DIC7</v>
      </c>
      <c r="I1357" s="24"/>
      <c r="J1357" s="24" t="s">
        <v>74</v>
      </c>
      <c r="K1357" s="359" t="s">
        <v>287</v>
      </c>
      <c r="L1357" s="230" t="s">
        <v>832</v>
      </c>
      <c r="M1357" s="21">
        <f>+SUMIFS(Resultados_Dic3!H$3:H$99980,Resultados_Dic3!$F$3:$F$99980,Produccion_UO!$K1357,Resultados_Dic3!$D$3:$D$99980,Produccion_UO!$K$1494,Resultados_Dic3!$E$3:$E$99980,Produccion_UO!$J1357,Resultados_Dic3!$A$3:$A$99980,Produccion_UO!$H1357)*$J$1223</f>
        <v>0</v>
      </c>
      <c r="N1357" s="21">
        <f>+SUMIFS(Resultados_Dic3!I$3:I$99980,Resultados_Dic3!$F$3:$F$99980,Produccion_UO!$K1357,Resultados_Dic3!$D$3:$D$99980,Produccion_UO!$K$1494,Resultados_Dic3!$E$3:$E$99980,Produccion_UO!$J1357,Resultados_Dic3!$A$3:$A$99980,Produccion_UO!$H1357)*$J$1223</f>
        <v>0</v>
      </c>
      <c r="O1357" s="21">
        <f>+SUMIFS(Resultados_Dic3!J$3:J$99980,Resultados_Dic3!$F$3:$F$99980,Produccion_UO!$K1357,Resultados_Dic3!$D$3:$D$99980,Produccion_UO!$K$1494,Resultados_Dic3!$E$3:$E$99980,Produccion_UO!$J1357,Resultados_Dic3!$A$3:$A$99980,Produccion_UO!$H1357)*$J$1223</f>
        <v>0</v>
      </c>
      <c r="P1357" s="21">
        <f>+SUMIFS(Resultados_Dic3!K$3:K$99980,Resultados_Dic3!$F$3:$F$99980,Produccion_UO!$K1357,Resultados_Dic3!$D$3:$D$99980,Produccion_UO!$K$1494,Resultados_Dic3!$E$3:$E$99980,Produccion_UO!$J1357,Resultados_Dic3!$A$3:$A$99980,Produccion_UO!$H1357)*$J$1223</f>
        <v>0</v>
      </c>
      <c r="Q1357" s="21">
        <f>+SUMIFS(Resultados_Dic3!L$3:L$99980,Resultados_Dic3!$F$3:$F$99980,Produccion_UO!$K1357,Resultados_Dic3!$D$3:$D$99980,Produccion_UO!$K$1494,Resultados_Dic3!$E$3:$E$99980,Produccion_UO!$J1357,Resultados_Dic3!$A$3:$A$99980,Produccion_UO!$H1357)*$J$1223</f>
        <v>0</v>
      </c>
      <c r="R1357" s="21">
        <f>+SUMIFS(Resultados_Dic3!M$3:M$99980,Resultados_Dic3!$F$3:$F$99980,Produccion_UO!$K1357,Resultados_Dic3!$D$3:$D$99980,Produccion_UO!$K$1494,Resultados_Dic3!$E$3:$E$99980,Produccion_UO!$J1357,Resultados_Dic3!$A$3:$A$99980,Produccion_UO!$H1357)*$J$1223</f>
        <v>0</v>
      </c>
      <c r="S1357" s="21">
        <f>+SUMIFS(Resultados_Dic3!N$3:N$99980,Resultados_Dic3!$F$3:$F$99980,Produccion_UO!$K1357,Resultados_Dic3!$D$3:$D$99980,Produccion_UO!$K$1494,Resultados_Dic3!$E$3:$E$99980,Produccion_UO!$J1357,Resultados_Dic3!$A$3:$A$99980,Produccion_UO!$H1357)*$J$1223</f>
        <v>0</v>
      </c>
      <c r="T1357" s="21">
        <f>+SUMIFS(Resultados_Dic3!O$3:O$99980,Resultados_Dic3!$F$3:$F$99980,Produccion_UO!$K1357,Resultados_Dic3!$D$3:$D$99980,Produccion_UO!$K$1494,Resultados_Dic3!$E$3:$E$99980,Produccion_UO!$J1357,Resultados_Dic3!$A$3:$A$99980,Produccion_UO!$H1357)*$J$1223</f>
        <v>0</v>
      </c>
      <c r="U1357" s="21">
        <f>+SUMIFS(Resultados_Dic3!P$3:P$99980,Resultados_Dic3!$F$3:$F$99980,Produccion_UO!$K1357,Resultados_Dic3!$D$3:$D$99980,Produccion_UO!$K$1494,Resultados_Dic3!$E$3:$E$99980,Produccion_UO!$J1357,Resultados_Dic3!$A$3:$A$99980,Produccion_UO!$H1357)*$J$1223</f>
        <v>0</v>
      </c>
      <c r="V1357" s="21">
        <f>+SUMIFS(Resultados_Dic3!Q$3:Q$99980,Resultados_Dic3!$F$3:$F$99980,Produccion_UO!$K1357,Resultados_Dic3!$D$3:$D$99980,Produccion_UO!$K$1494,Resultados_Dic3!$E$3:$E$99980,Produccion_UO!$J1357,Resultados_Dic3!$A$3:$A$99980,Produccion_UO!$H1357)*$J$1223</f>
        <v>0</v>
      </c>
      <c r="W1357" s="21">
        <f>+SUMIFS(Resultados_Dic3!R$3:R$99980,Resultados_Dic3!$F$3:$F$99980,Produccion_UO!$K1357,Resultados_Dic3!$D$3:$D$99980,Produccion_UO!$K$1494,Resultados_Dic3!$E$3:$E$99980,Produccion_UO!$J1357,Resultados_Dic3!$A$3:$A$99980,Produccion_UO!$H1357)*$J$1223</f>
        <v>0</v>
      </c>
      <c r="X1357" s="21">
        <f>+SUMIFS(Resultados_Dic3!S$3:S$99980,Resultados_Dic3!$F$3:$F$99980,Produccion_UO!$K1357,Resultados_Dic3!$D$3:$D$99980,Produccion_UO!$K$1494,Resultados_Dic3!$E$3:$E$99980,Produccion_UO!$J1357,Resultados_Dic3!$A$3:$A$99980,Produccion_UO!$H1357)*$J$1223</f>
        <v>0</v>
      </c>
      <c r="Y1357" s="21">
        <f>+SUMIFS(Resultados_Dic3!T$3:T$99980,Resultados_Dic3!$F$3:$F$99980,Produccion_UO!$K1357,Resultados_Dic3!$D$3:$D$99980,Produccion_UO!$K$1494,Resultados_Dic3!$E$3:$E$99980,Produccion_UO!$J1357,Resultados_Dic3!$A$3:$A$99980,Produccion_UO!$H1357)*$J$1223</f>
        <v>0</v>
      </c>
      <c r="Z1357" s="21">
        <f>+SUMIFS(Resultados_Dic3!U$3:U$99980,Resultados_Dic3!$F$3:$F$99980,Produccion_UO!$K1357,Resultados_Dic3!$D$3:$D$99980,Produccion_UO!$K$1494,Resultados_Dic3!$E$3:$E$99980,Produccion_UO!$J1357,Resultados_Dic3!$A$3:$A$99980,Produccion_UO!$H1357)*$J$1223</f>
        <v>0</v>
      </c>
      <c r="AA1357" s="21">
        <f>+SUMIFS(Resultados_Dic3!V$3:V$99980,Resultados_Dic3!$F$3:$F$99980,Produccion_UO!$K1357,Resultados_Dic3!$D$3:$D$99980,Produccion_UO!$K$1494,Resultados_Dic3!$E$3:$E$99980,Produccion_UO!$J1357,Resultados_Dic3!$A$3:$A$99980,Produccion_UO!$H1357)*$J$1223</f>
        <v>0</v>
      </c>
      <c r="AB1357" s="21">
        <f>+SUMIFS(Resultados_Dic3!W$3:W$99980,Resultados_Dic3!$F$3:$F$99980,Produccion_UO!$K1357,Resultados_Dic3!$D$3:$D$99980,Produccion_UO!$K$1494,Resultados_Dic3!$E$3:$E$99980,Produccion_UO!$J1357,Resultados_Dic3!$A$3:$A$99980,Produccion_UO!$H1357)*$J$1223</f>
        <v>0</v>
      </c>
      <c r="AC1357" s="21">
        <f>+SUMIFS(Resultados_Dic3!X$3:X$99980,Resultados_Dic3!$F$3:$F$99980,Produccion_UO!$K1357,Resultados_Dic3!$D$3:$D$99980,Produccion_UO!$K$1494,Resultados_Dic3!$E$3:$E$99980,Produccion_UO!$J1357,Resultados_Dic3!$A$3:$A$99980,Produccion_UO!$H1357)*$J$1223</f>
        <v>0</v>
      </c>
      <c r="AD1357" s="21">
        <f>+SUMIFS(Resultados_Dic3!Y$3:Y$99980,Resultados_Dic3!$F$3:$F$99980,Produccion_UO!$K1357,Resultados_Dic3!$D$3:$D$99980,Produccion_UO!$K$1494,Resultados_Dic3!$E$3:$E$99980,Produccion_UO!$J1357,Resultados_Dic3!$A$3:$A$99980,Produccion_UO!$H1357)*$J$1223</f>
        <v>0</v>
      </c>
      <c r="AE1357" s="21">
        <f>+SUMIFS(Resultados_Dic3!Z$3:Z$99980,Resultados_Dic3!$F$3:$F$99980,Produccion_UO!$K1357,Resultados_Dic3!$D$3:$D$99980,Produccion_UO!$K$1494,Resultados_Dic3!$E$3:$E$99980,Produccion_UO!$J1357,Resultados_Dic3!$A$3:$A$99980,Produccion_UO!$H1357)*$J$1223</f>
        <v>0</v>
      </c>
      <c r="AF1357" s="21">
        <f>+SUMIFS(Resultados_Dic3!AA$3:AA$99980,Resultados_Dic3!$F$3:$F$99980,Produccion_UO!$K1357,Resultados_Dic3!$D$3:$D$99980,Produccion_UO!$K$1494,Resultados_Dic3!$E$3:$E$99980,Produccion_UO!$J1357,Resultados_Dic3!$A$3:$A$99980,Produccion_UO!$H1357)*$J$1223</f>
        <v>0</v>
      </c>
      <c r="AG1357" s="21">
        <f>+SUMIFS(Resultados_Dic3!AB$3:AB$99980,Resultados_Dic3!$F$3:$F$99980,Produccion_UO!$K1357,Resultados_Dic3!$D$3:$D$99980,Produccion_UO!$K$1494,Resultados_Dic3!$E$3:$E$99980,Produccion_UO!$J1357,Resultados_Dic3!$A$3:$A$99980,Produccion_UO!$H1357)*$J$1223</f>
        <v>0</v>
      </c>
      <c r="AH1357" s="21">
        <f>+SUMIFS(Resultados_Dic3!AC$3:AC$99980,Resultados_Dic3!$F$3:$F$99980,Produccion_UO!$K1357,Resultados_Dic3!$D$3:$D$99980,Produccion_UO!$K$1494,Resultados_Dic3!$E$3:$E$99980,Produccion_UO!$J1357,Resultados_Dic3!$A$3:$A$99980,Produccion_UO!$H1357)*$J$1223</f>
        <v>0</v>
      </c>
      <c r="AI1357" s="21">
        <f>+SUMIFS(Resultados_Dic3!AD$3:AD$99980,Resultados_Dic3!$F$3:$F$99980,Produccion_UO!$K1357,Resultados_Dic3!$D$3:$D$99980,Produccion_UO!$K$1494,Resultados_Dic3!$E$3:$E$99980,Produccion_UO!$J1357,Resultados_Dic3!$A$3:$A$99980,Produccion_UO!$H1357)*$J$1223</f>
        <v>0</v>
      </c>
      <c r="AJ1357" s="21">
        <f>+SUMIFS(Resultados_Dic3!AE$3:AE$99980,Resultados_Dic3!$F$3:$F$99980,Produccion_UO!$K1357,Resultados_Dic3!$D$3:$D$99980,Produccion_UO!$K$1494,Resultados_Dic3!$E$3:$E$99980,Produccion_UO!$J1357,Resultados_Dic3!$A$3:$A$99980,Produccion_UO!$H1357)*$J$1223</f>
        <v>0</v>
      </c>
      <c r="AK1357" s="21">
        <f>+SUMIFS(Resultados_Dic3!AF$3:AF$99980,Resultados_Dic3!$F$3:$F$99980,Produccion_UO!$K1357,Resultados_Dic3!$D$3:$D$99980,Produccion_UO!$K$1494,Resultados_Dic3!$E$3:$E$99980,Produccion_UO!$J1357,Resultados_Dic3!$A$3:$A$99980,Produccion_UO!$H1357)*$J$1223</f>
        <v>0</v>
      </c>
      <c r="AL1357" s="21">
        <f>+SUMIFS(Resultados_Dic3!AG$3:AG$99980,Resultados_Dic3!$F$3:$F$99980,Produccion_UO!$K1357,Resultados_Dic3!$D$3:$D$99980,Produccion_UO!$K$1494,Resultados_Dic3!$E$3:$E$99980,Produccion_UO!$J1357,Resultados_Dic3!$A$3:$A$99980,Produccion_UO!$H1357)*$J$1223</f>
        <v>0</v>
      </c>
      <c r="AM1357" s="21">
        <f>+SUMIFS(Resultados_Dic3!AH$3:AH$99980,Resultados_Dic3!$F$3:$F$99980,Produccion_UO!$K1357,Resultados_Dic3!$D$3:$D$99980,Produccion_UO!$K$1494,Resultados_Dic3!$E$3:$E$99980,Produccion_UO!$J1357,Resultados_Dic3!$A$3:$A$99980,Produccion_UO!$H1357)*$J$1223</f>
        <v>0</v>
      </c>
      <c r="AN1357" s="21">
        <f>+SUMIFS(Resultados_Dic3!AI$3:AI$99980,Resultados_Dic3!$F$3:$F$99980,Produccion_UO!$K1357,Resultados_Dic3!$D$3:$D$99980,Produccion_UO!$K$1494,Resultados_Dic3!$E$3:$E$99980,Produccion_UO!$J1357,Resultados_Dic3!$A$3:$A$99980,Produccion_UO!$H1357)*$J$1223</f>
        <v>0</v>
      </c>
      <c r="AO1357" s="21">
        <f>+SUMIFS(Resultados_Dic3!AJ$3:AJ$99980,Resultados_Dic3!$F$3:$F$99980,Produccion_UO!$K1357,Resultados_Dic3!$D$3:$D$99980,Produccion_UO!$K$1494,Resultados_Dic3!$E$3:$E$99980,Produccion_UO!$J1357,Resultados_Dic3!$A$3:$A$99980,Produccion_UO!$H1357)*$J$1223</f>
        <v>0</v>
      </c>
      <c r="AP1357" s="21">
        <f>+SUMIFS(Resultados_Dic3!AK$3:AK$99980,Resultados_Dic3!$F$3:$F$99980,Produccion_UO!$K1357,Resultados_Dic3!$D$3:$D$99980,Produccion_UO!$K$1494,Resultados_Dic3!$E$3:$E$99980,Produccion_UO!$J1357,Resultados_Dic3!$A$3:$A$99980,Produccion_UO!$H1357)*$J$1223</f>
        <v>0</v>
      </c>
      <c r="AQ1357" s="21">
        <f>+SUMIFS(Resultados_Dic3!AL$3:AL$99980,Resultados_Dic3!$F$3:$F$99980,Produccion_UO!$K1357,Resultados_Dic3!$D$3:$D$99980,Produccion_UO!$K$1494,Resultados_Dic3!$E$3:$E$99980,Produccion_UO!$J1357,Resultados_Dic3!$A$3:$A$99980,Produccion_UO!$H1357)*$J$1223</f>
        <v>0</v>
      </c>
      <c r="AR1357" s="21">
        <f>+SUMIFS(Resultados_Dic3!AM$3:AM$99980,Resultados_Dic3!$F$3:$F$99980,Produccion_UO!$K1357,Resultados_Dic3!$D$3:$D$99980,Produccion_UO!$K$1494,Resultados_Dic3!$E$3:$E$99980,Produccion_UO!$J1357,Resultados_Dic3!$A$3:$A$99980,Produccion_UO!$H1357)*$J$1223</f>
        <v>0</v>
      </c>
    </row>
    <row r="1358" spans="6:44" x14ac:dyDescent="0.25">
      <c r="H1358" s="17" t="str">
        <f t="shared" si="893"/>
        <v>DIC7</v>
      </c>
      <c r="I1358" s="24"/>
      <c r="J1358" s="24"/>
      <c r="K1358" s="342"/>
      <c r="L1358" s="302" t="s">
        <v>861</v>
      </c>
      <c r="M1358" s="344">
        <f>+M1353+M1357</f>
        <v>7.7086534699123396E-2</v>
      </c>
      <c r="N1358" s="344">
        <f t="shared" ref="N1358" si="927">+N1353+N1357</f>
        <v>7.28439735993794E-2</v>
      </c>
      <c r="O1358" s="344">
        <f t="shared" ref="O1358" si="928">+O1353+O1357</f>
        <v>6.9642040693912194E-2</v>
      </c>
      <c r="P1358" s="344">
        <f t="shared" ref="P1358" si="929">+P1353+P1357</f>
        <v>6.6440107788444905E-2</v>
      </c>
      <c r="Q1358" s="344">
        <f t="shared" ref="Q1358" si="930">+Q1353+Q1357</f>
        <v>6.3238174882977699E-2</v>
      </c>
      <c r="R1358" s="344">
        <f t="shared" ref="R1358" si="931">+R1353+R1357</f>
        <v>6.0036241977510403E-2</v>
      </c>
      <c r="S1358" s="344">
        <f t="shared" ref="S1358" si="932">+S1353+S1357</f>
        <v>5.6834309072043197E-2</v>
      </c>
      <c r="T1358" s="344">
        <f t="shared" ref="T1358" si="933">+T1353+T1357</f>
        <v>6.4749844781501397E-3</v>
      </c>
      <c r="U1358" s="344">
        <f t="shared" ref="U1358" si="934">+U1353+U1357</f>
        <v>0</v>
      </c>
      <c r="V1358" s="344">
        <f t="shared" ref="V1358" si="935">+V1353+V1357</f>
        <v>0</v>
      </c>
      <c r="W1358" s="344">
        <f t="shared" ref="W1358" si="936">+W1353+W1357</f>
        <v>0</v>
      </c>
      <c r="X1358" s="344">
        <f t="shared" ref="X1358" si="937">+X1353+X1357</f>
        <v>0</v>
      </c>
      <c r="Y1358" s="344">
        <f t="shared" ref="Y1358" si="938">+Y1353+Y1357</f>
        <v>0</v>
      </c>
      <c r="Z1358" s="344">
        <f t="shared" ref="Z1358" si="939">+Z1353+Z1357</f>
        <v>0</v>
      </c>
      <c r="AA1358" s="344">
        <f t="shared" ref="AA1358" si="940">+AA1353+AA1357</f>
        <v>0</v>
      </c>
      <c r="AB1358" s="344">
        <f t="shared" ref="AB1358" si="941">+AB1353+AB1357</f>
        <v>0</v>
      </c>
      <c r="AC1358" s="344">
        <f t="shared" ref="AC1358" si="942">+AC1353+AC1357</f>
        <v>0</v>
      </c>
      <c r="AD1358" s="344">
        <f t="shared" ref="AD1358" si="943">+AD1353+AD1357</f>
        <v>0</v>
      </c>
      <c r="AE1358" s="344">
        <f t="shared" ref="AE1358" si="944">+AE1353+AE1357</f>
        <v>0</v>
      </c>
      <c r="AF1358" s="344">
        <f t="shared" ref="AF1358" si="945">+AF1353+AF1357</f>
        <v>0</v>
      </c>
      <c r="AG1358" s="344">
        <f t="shared" ref="AG1358" si="946">+AG1353+AG1357</f>
        <v>0</v>
      </c>
      <c r="AH1358" s="344">
        <f t="shared" ref="AH1358" si="947">+AH1353+AH1357</f>
        <v>0</v>
      </c>
      <c r="AI1358" s="344">
        <f t="shared" ref="AI1358" si="948">+AI1353+AI1357</f>
        <v>0</v>
      </c>
      <c r="AJ1358" s="344">
        <f t="shared" ref="AJ1358" si="949">+AJ1353+AJ1357</f>
        <v>0</v>
      </c>
      <c r="AK1358" s="344">
        <f t="shared" ref="AK1358" si="950">+AK1353+AK1357</f>
        <v>0</v>
      </c>
      <c r="AL1358" s="344">
        <f t="shared" ref="AL1358" si="951">+AL1353+AL1357</f>
        <v>0</v>
      </c>
      <c r="AM1358" s="344">
        <f t="shared" ref="AM1358" si="952">+AM1353+AM1357</f>
        <v>0</v>
      </c>
      <c r="AN1358" s="344">
        <f t="shared" ref="AN1358" si="953">+AN1353+AN1357</f>
        <v>0</v>
      </c>
      <c r="AO1358" s="344">
        <f t="shared" ref="AO1358" si="954">+AO1353+AO1357</f>
        <v>0</v>
      </c>
      <c r="AP1358" s="344">
        <f t="shared" ref="AP1358" si="955">+AP1353+AP1357</f>
        <v>0</v>
      </c>
      <c r="AQ1358" s="344">
        <f t="shared" ref="AQ1358" si="956">+AQ1353+AQ1357</f>
        <v>0</v>
      </c>
      <c r="AR1358" s="344">
        <f t="shared" ref="AR1358" si="957">+AR1353+AR1357</f>
        <v>0</v>
      </c>
    </row>
    <row r="1359" spans="6:44" x14ac:dyDescent="0.25">
      <c r="H1359" s="17" t="str">
        <f t="shared" si="893"/>
        <v>DIC7</v>
      </c>
      <c r="I1359" s="24"/>
      <c r="J1359" s="24"/>
      <c r="K1359" s="359"/>
      <c r="L1359" s="230" t="s">
        <v>831</v>
      </c>
      <c r="M1359" s="21">
        <f>+SUM(M1360:M1362)</f>
        <v>1.13037690671425E-2</v>
      </c>
      <c r="N1359" s="21">
        <f t="shared" ref="N1359" si="958">+SUM(N1360:N1362)</f>
        <v>1.0681650935721401E-2</v>
      </c>
      <c r="O1359" s="21">
        <f t="shared" ref="O1359" si="959">+SUM(O1360:O1362)</f>
        <v>1.0212127817667701E-2</v>
      </c>
      <c r="P1359" s="21">
        <f t="shared" ref="P1359" si="960">+SUM(P1360:P1362)</f>
        <v>9.7426046996140197E-3</v>
      </c>
      <c r="Q1359" s="21">
        <f t="shared" ref="Q1359" si="961">+SUM(Q1360:Q1362)</f>
        <v>9.2730815815603301E-3</v>
      </c>
      <c r="R1359" s="21">
        <f t="shared" ref="R1359" si="962">+SUM(R1360:R1362)</f>
        <v>8.8035584635066493E-3</v>
      </c>
      <c r="S1359" s="21">
        <f t="shared" ref="S1359" si="963">+SUM(S1360:S1362)</f>
        <v>8.3340353454529597E-3</v>
      </c>
      <c r="T1359" s="21">
        <f t="shared" ref="T1359" si="964">+SUM(T1360:T1362)</f>
        <v>9.4947489259980804E-4</v>
      </c>
      <c r="U1359" s="21">
        <f t="shared" ref="U1359" si="965">+SUM(U1360:U1362)</f>
        <v>0</v>
      </c>
      <c r="V1359" s="21">
        <f t="shared" ref="V1359" si="966">+SUM(V1360:V1362)</f>
        <v>0</v>
      </c>
      <c r="W1359" s="21">
        <f t="shared" ref="W1359" si="967">+SUM(W1360:W1362)</f>
        <v>0</v>
      </c>
      <c r="X1359" s="21">
        <f t="shared" ref="X1359" si="968">+SUM(X1360:X1362)</f>
        <v>0</v>
      </c>
      <c r="Y1359" s="21">
        <f t="shared" ref="Y1359" si="969">+SUM(Y1360:Y1362)</f>
        <v>0</v>
      </c>
      <c r="Z1359" s="21">
        <f t="shared" ref="Z1359" si="970">+SUM(Z1360:Z1362)</f>
        <v>0</v>
      </c>
      <c r="AA1359" s="21">
        <f t="shared" ref="AA1359" si="971">+SUM(AA1360:AA1362)</f>
        <v>0</v>
      </c>
      <c r="AB1359" s="21">
        <f t="shared" ref="AB1359" si="972">+SUM(AB1360:AB1362)</f>
        <v>0</v>
      </c>
      <c r="AC1359" s="21">
        <f t="shared" ref="AC1359" si="973">+SUM(AC1360:AC1362)</f>
        <v>0</v>
      </c>
      <c r="AD1359" s="21">
        <f t="shared" ref="AD1359" si="974">+SUM(AD1360:AD1362)</f>
        <v>0</v>
      </c>
      <c r="AE1359" s="21">
        <f t="shared" ref="AE1359" si="975">+SUM(AE1360:AE1362)</f>
        <v>0</v>
      </c>
      <c r="AF1359" s="21">
        <f t="shared" ref="AF1359" si="976">+SUM(AF1360:AF1362)</f>
        <v>0</v>
      </c>
      <c r="AG1359" s="21">
        <f t="shared" ref="AG1359" si="977">+SUM(AG1360:AG1362)</f>
        <v>0</v>
      </c>
      <c r="AH1359" s="21">
        <f t="shared" ref="AH1359" si="978">+SUM(AH1360:AH1362)</f>
        <v>0</v>
      </c>
      <c r="AI1359" s="21">
        <f t="shared" ref="AI1359" si="979">+SUM(AI1360:AI1362)</f>
        <v>0</v>
      </c>
      <c r="AJ1359" s="21">
        <f t="shared" ref="AJ1359" si="980">+SUM(AJ1360:AJ1362)</f>
        <v>0</v>
      </c>
      <c r="AK1359" s="21">
        <f t="shared" ref="AK1359" si="981">+SUM(AK1360:AK1362)</f>
        <v>0</v>
      </c>
      <c r="AL1359" s="21">
        <f t="shared" ref="AL1359" si="982">+SUM(AL1360:AL1362)</f>
        <v>0</v>
      </c>
      <c r="AM1359" s="21">
        <f t="shared" ref="AM1359" si="983">+SUM(AM1360:AM1362)</f>
        <v>0</v>
      </c>
      <c r="AN1359" s="21">
        <f t="shared" ref="AN1359" si="984">+SUM(AN1360:AN1362)</f>
        <v>0</v>
      </c>
      <c r="AO1359" s="21">
        <f t="shared" ref="AO1359" si="985">+SUM(AO1360:AO1362)</f>
        <v>0</v>
      </c>
      <c r="AP1359" s="21">
        <f t="shared" ref="AP1359" si="986">+SUM(AP1360:AP1362)</f>
        <v>0</v>
      </c>
      <c r="AQ1359" s="21">
        <f t="shared" ref="AQ1359" si="987">+SUM(AQ1360:AQ1362)</f>
        <v>0</v>
      </c>
      <c r="AR1359" s="21">
        <f t="shared" ref="AR1359" si="988">+SUM(AR1360:AR1362)</f>
        <v>0</v>
      </c>
    </row>
    <row r="1360" spans="6:44" x14ac:dyDescent="0.25">
      <c r="H1360" s="17" t="str">
        <f t="shared" si="893"/>
        <v>DIC7</v>
      </c>
      <c r="I1360" s="24"/>
      <c r="J1360" s="24" t="s">
        <v>80</v>
      </c>
      <c r="K1360" s="359" t="s">
        <v>450</v>
      </c>
      <c r="L1360" s="316" t="s">
        <v>750</v>
      </c>
      <c r="M1360" s="21">
        <f>+SUMIFS(Resultados_Dic3!H$3:H$99980,Resultados_Dic3!$F$3:$F$99980,Produccion_UO!$K1360,Resultados_Dic3!$D$3:$D$99980,Produccion_UO!$K$1494,Resultados_Dic3!$E$3:$E$99980,Produccion_UO!$J1360,Resultados_Dic3!$A$3:$A$99980,Produccion_UO!$H1360)*$J$1223</f>
        <v>0</v>
      </c>
      <c r="N1360" s="21">
        <f>+SUMIFS(Resultados_Dic3!I$3:I$99980,Resultados_Dic3!$F$3:$F$99980,Produccion_UO!$K1360,Resultados_Dic3!$D$3:$D$99980,Produccion_UO!$K$1494,Resultados_Dic3!$E$3:$E$99980,Produccion_UO!$J1360,Resultados_Dic3!$A$3:$A$99980,Produccion_UO!$H1360)*$J$1223</f>
        <v>0</v>
      </c>
      <c r="O1360" s="21">
        <f>+SUMIFS(Resultados_Dic3!J$3:J$99980,Resultados_Dic3!$F$3:$F$99980,Produccion_UO!$K1360,Resultados_Dic3!$D$3:$D$99980,Produccion_UO!$K$1494,Resultados_Dic3!$E$3:$E$99980,Produccion_UO!$J1360,Resultados_Dic3!$A$3:$A$99980,Produccion_UO!$H1360)*$J$1223</f>
        <v>0</v>
      </c>
      <c r="P1360" s="21">
        <f>+SUMIFS(Resultados_Dic3!K$3:K$99980,Resultados_Dic3!$F$3:$F$99980,Produccion_UO!$K1360,Resultados_Dic3!$D$3:$D$99980,Produccion_UO!$K$1494,Resultados_Dic3!$E$3:$E$99980,Produccion_UO!$J1360,Resultados_Dic3!$A$3:$A$99980,Produccion_UO!$H1360)*$J$1223</f>
        <v>0</v>
      </c>
      <c r="Q1360" s="21">
        <f>+SUMIFS(Resultados_Dic3!L$3:L$99980,Resultados_Dic3!$F$3:$F$99980,Produccion_UO!$K1360,Resultados_Dic3!$D$3:$D$99980,Produccion_UO!$K$1494,Resultados_Dic3!$E$3:$E$99980,Produccion_UO!$J1360,Resultados_Dic3!$A$3:$A$99980,Produccion_UO!$H1360)*$J$1223</f>
        <v>0</v>
      </c>
      <c r="R1360" s="21">
        <f>+SUMIFS(Resultados_Dic3!M$3:M$99980,Resultados_Dic3!$F$3:$F$99980,Produccion_UO!$K1360,Resultados_Dic3!$D$3:$D$99980,Produccion_UO!$K$1494,Resultados_Dic3!$E$3:$E$99980,Produccion_UO!$J1360,Resultados_Dic3!$A$3:$A$99980,Produccion_UO!$H1360)*$J$1223</f>
        <v>0</v>
      </c>
      <c r="S1360" s="21">
        <f>+SUMIFS(Resultados_Dic3!N$3:N$99980,Resultados_Dic3!$F$3:$F$99980,Produccion_UO!$K1360,Resultados_Dic3!$D$3:$D$99980,Produccion_UO!$K$1494,Resultados_Dic3!$E$3:$E$99980,Produccion_UO!$J1360,Resultados_Dic3!$A$3:$A$99980,Produccion_UO!$H1360)*$J$1223</f>
        <v>0</v>
      </c>
      <c r="T1360" s="21">
        <f>+SUMIFS(Resultados_Dic3!O$3:O$99980,Resultados_Dic3!$F$3:$F$99980,Produccion_UO!$K1360,Resultados_Dic3!$D$3:$D$99980,Produccion_UO!$K$1494,Resultados_Dic3!$E$3:$E$99980,Produccion_UO!$J1360,Resultados_Dic3!$A$3:$A$99980,Produccion_UO!$H1360)*$J$1223</f>
        <v>0</v>
      </c>
      <c r="U1360" s="21">
        <f>+SUMIFS(Resultados_Dic3!P$3:P$99980,Resultados_Dic3!$F$3:$F$99980,Produccion_UO!$K1360,Resultados_Dic3!$D$3:$D$99980,Produccion_UO!$K$1494,Resultados_Dic3!$E$3:$E$99980,Produccion_UO!$J1360,Resultados_Dic3!$A$3:$A$99980,Produccion_UO!$H1360)*$J$1223</f>
        <v>0</v>
      </c>
      <c r="V1360" s="21">
        <f>+SUMIFS(Resultados_Dic3!Q$3:Q$99980,Resultados_Dic3!$F$3:$F$99980,Produccion_UO!$K1360,Resultados_Dic3!$D$3:$D$99980,Produccion_UO!$K$1494,Resultados_Dic3!$E$3:$E$99980,Produccion_UO!$J1360,Resultados_Dic3!$A$3:$A$99980,Produccion_UO!$H1360)*$J$1223</f>
        <v>0</v>
      </c>
      <c r="W1360" s="21">
        <f>+SUMIFS(Resultados_Dic3!R$3:R$99980,Resultados_Dic3!$F$3:$F$99980,Produccion_UO!$K1360,Resultados_Dic3!$D$3:$D$99980,Produccion_UO!$K$1494,Resultados_Dic3!$E$3:$E$99980,Produccion_UO!$J1360,Resultados_Dic3!$A$3:$A$99980,Produccion_UO!$H1360)*$J$1223</f>
        <v>0</v>
      </c>
      <c r="X1360" s="21">
        <f>+SUMIFS(Resultados_Dic3!S$3:S$99980,Resultados_Dic3!$F$3:$F$99980,Produccion_UO!$K1360,Resultados_Dic3!$D$3:$D$99980,Produccion_UO!$K$1494,Resultados_Dic3!$E$3:$E$99980,Produccion_UO!$J1360,Resultados_Dic3!$A$3:$A$99980,Produccion_UO!$H1360)*$J$1223</f>
        <v>0</v>
      </c>
      <c r="Y1360" s="21">
        <f>+SUMIFS(Resultados_Dic3!T$3:T$99980,Resultados_Dic3!$F$3:$F$99980,Produccion_UO!$K1360,Resultados_Dic3!$D$3:$D$99980,Produccion_UO!$K$1494,Resultados_Dic3!$E$3:$E$99980,Produccion_UO!$J1360,Resultados_Dic3!$A$3:$A$99980,Produccion_UO!$H1360)*$J$1223</f>
        <v>0</v>
      </c>
      <c r="Z1360" s="21">
        <f>+SUMIFS(Resultados_Dic3!U$3:U$99980,Resultados_Dic3!$F$3:$F$99980,Produccion_UO!$K1360,Resultados_Dic3!$D$3:$D$99980,Produccion_UO!$K$1494,Resultados_Dic3!$E$3:$E$99980,Produccion_UO!$J1360,Resultados_Dic3!$A$3:$A$99980,Produccion_UO!$H1360)*$J$1223</f>
        <v>0</v>
      </c>
      <c r="AA1360" s="21">
        <f>+SUMIFS(Resultados_Dic3!V$3:V$99980,Resultados_Dic3!$F$3:$F$99980,Produccion_UO!$K1360,Resultados_Dic3!$D$3:$D$99980,Produccion_UO!$K$1494,Resultados_Dic3!$E$3:$E$99980,Produccion_UO!$J1360,Resultados_Dic3!$A$3:$A$99980,Produccion_UO!$H1360)*$J$1223</f>
        <v>0</v>
      </c>
      <c r="AB1360" s="21">
        <f>+SUMIFS(Resultados_Dic3!W$3:W$99980,Resultados_Dic3!$F$3:$F$99980,Produccion_UO!$K1360,Resultados_Dic3!$D$3:$D$99980,Produccion_UO!$K$1494,Resultados_Dic3!$E$3:$E$99980,Produccion_UO!$J1360,Resultados_Dic3!$A$3:$A$99980,Produccion_UO!$H1360)*$J$1223</f>
        <v>0</v>
      </c>
      <c r="AC1360" s="21">
        <f>+SUMIFS(Resultados_Dic3!X$3:X$99980,Resultados_Dic3!$F$3:$F$99980,Produccion_UO!$K1360,Resultados_Dic3!$D$3:$D$99980,Produccion_UO!$K$1494,Resultados_Dic3!$E$3:$E$99980,Produccion_UO!$J1360,Resultados_Dic3!$A$3:$A$99980,Produccion_UO!$H1360)*$J$1223</f>
        <v>0</v>
      </c>
      <c r="AD1360" s="21">
        <f>+SUMIFS(Resultados_Dic3!Y$3:Y$99980,Resultados_Dic3!$F$3:$F$99980,Produccion_UO!$K1360,Resultados_Dic3!$D$3:$D$99980,Produccion_UO!$K$1494,Resultados_Dic3!$E$3:$E$99980,Produccion_UO!$J1360,Resultados_Dic3!$A$3:$A$99980,Produccion_UO!$H1360)*$J$1223</f>
        <v>0</v>
      </c>
      <c r="AE1360" s="21">
        <f>+SUMIFS(Resultados_Dic3!Z$3:Z$99980,Resultados_Dic3!$F$3:$F$99980,Produccion_UO!$K1360,Resultados_Dic3!$D$3:$D$99980,Produccion_UO!$K$1494,Resultados_Dic3!$E$3:$E$99980,Produccion_UO!$J1360,Resultados_Dic3!$A$3:$A$99980,Produccion_UO!$H1360)*$J$1223</f>
        <v>0</v>
      </c>
      <c r="AF1360" s="21">
        <f>+SUMIFS(Resultados_Dic3!AA$3:AA$99980,Resultados_Dic3!$F$3:$F$99980,Produccion_UO!$K1360,Resultados_Dic3!$D$3:$D$99980,Produccion_UO!$K$1494,Resultados_Dic3!$E$3:$E$99980,Produccion_UO!$J1360,Resultados_Dic3!$A$3:$A$99980,Produccion_UO!$H1360)*$J$1223</f>
        <v>0</v>
      </c>
      <c r="AG1360" s="21">
        <f>+SUMIFS(Resultados_Dic3!AB$3:AB$99980,Resultados_Dic3!$F$3:$F$99980,Produccion_UO!$K1360,Resultados_Dic3!$D$3:$D$99980,Produccion_UO!$K$1494,Resultados_Dic3!$E$3:$E$99980,Produccion_UO!$J1360,Resultados_Dic3!$A$3:$A$99980,Produccion_UO!$H1360)*$J$1223</f>
        <v>0</v>
      </c>
      <c r="AH1360" s="21">
        <f>+SUMIFS(Resultados_Dic3!AC$3:AC$99980,Resultados_Dic3!$F$3:$F$99980,Produccion_UO!$K1360,Resultados_Dic3!$D$3:$D$99980,Produccion_UO!$K$1494,Resultados_Dic3!$E$3:$E$99980,Produccion_UO!$J1360,Resultados_Dic3!$A$3:$A$99980,Produccion_UO!$H1360)*$J$1223</f>
        <v>0</v>
      </c>
      <c r="AI1360" s="21">
        <f>+SUMIFS(Resultados_Dic3!AD$3:AD$99980,Resultados_Dic3!$F$3:$F$99980,Produccion_UO!$K1360,Resultados_Dic3!$D$3:$D$99980,Produccion_UO!$K$1494,Resultados_Dic3!$E$3:$E$99980,Produccion_UO!$J1360,Resultados_Dic3!$A$3:$A$99980,Produccion_UO!$H1360)*$J$1223</f>
        <v>0</v>
      </c>
      <c r="AJ1360" s="21">
        <f>+SUMIFS(Resultados_Dic3!AE$3:AE$99980,Resultados_Dic3!$F$3:$F$99980,Produccion_UO!$K1360,Resultados_Dic3!$D$3:$D$99980,Produccion_UO!$K$1494,Resultados_Dic3!$E$3:$E$99980,Produccion_UO!$J1360,Resultados_Dic3!$A$3:$A$99980,Produccion_UO!$H1360)*$J$1223</f>
        <v>0</v>
      </c>
      <c r="AK1360" s="21">
        <f>+SUMIFS(Resultados_Dic3!AF$3:AF$99980,Resultados_Dic3!$F$3:$F$99980,Produccion_UO!$K1360,Resultados_Dic3!$D$3:$D$99980,Produccion_UO!$K$1494,Resultados_Dic3!$E$3:$E$99980,Produccion_UO!$J1360,Resultados_Dic3!$A$3:$A$99980,Produccion_UO!$H1360)*$J$1223</f>
        <v>0</v>
      </c>
      <c r="AL1360" s="21">
        <f>+SUMIFS(Resultados_Dic3!AG$3:AG$99980,Resultados_Dic3!$F$3:$F$99980,Produccion_UO!$K1360,Resultados_Dic3!$D$3:$D$99980,Produccion_UO!$K$1494,Resultados_Dic3!$E$3:$E$99980,Produccion_UO!$J1360,Resultados_Dic3!$A$3:$A$99980,Produccion_UO!$H1360)*$J$1223</f>
        <v>0</v>
      </c>
      <c r="AM1360" s="21">
        <f>+SUMIFS(Resultados_Dic3!AH$3:AH$99980,Resultados_Dic3!$F$3:$F$99980,Produccion_UO!$K1360,Resultados_Dic3!$D$3:$D$99980,Produccion_UO!$K$1494,Resultados_Dic3!$E$3:$E$99980,Produccion_UO!$J1360,Resultados_Dic3!$A$3:$A$99980,Produccion_UO!$H1360)*$J$1223</f>
        <v>0</v>
      </c>
      <c r="AN1360" s="21">
        <f>+SUMIFS(Resultados_Dic3!AI$3:AI$99980,Resultados_Dic3!$F$3:$F$99980,Produccion_UO!$K1360,Resultados_Dic3!$D$3:$D$99980,Produccion_UO!$K$1494,Resultados_Dic3!$E$3:$E$99980,Produccion_UO!$J1360,Resultados_Dic3!$A$3:$A$99980,Produccion_UO!$H1360)*$J$1223</f>
        <v>0</v>
      </c>
      <c r="AO1360" s="21">
        <f>+SUMIFS(Resultados_Dic3!AJ$3:AJ$99980,Resultados_Dic3!$F$3:$F$99980,Produccion_UO!$K1360,Resultados_Dic3!$D$3:$D$99980,Produccion_UO!$K$1494,Resultados_Dic3!$E$3:$E$99980,Produccion_UO!$J1360,Resultados_Dic3!$A$3:$A$99980,Produccion_UO!$H1360)*$J$1223</f>
        <v>0</v>
      </c>
      <c r="AP1360" s="21">
        <f>+SUMIFS(Resultados_Dic3!AK$3:AK$99980,Resultados_Dic3!$F$3:$F$99980,Produccion_UO!$K1360,Resultados_Dic3!$D$3:$D$99980,Produccion_UO!$K$1494,Resultados_Dic3!$E$3:$E$99980,Produccion_UO!$J1360,Resultados_Dic3!$A$3:$A$99980,Produccion_UO!$H1360)*$J$1223</f>
        <v>0</v>
      </c>
      <c r="AQ1360" s="21">
        <f>+SUMIFS(Resultados_Dic3!AL$3:AL$99980,Resultados_Dic3!$F$3:$F$99980,Produccion_UO!$K1360,Resultados_Dic3!$D$3:$D$99980,Produccion_UO!$K$1494,Resultados_Dic3!$E$3:$E$99980,Produccion_UO!$J1360,Resultados_Dic3!$A$3:$A$99980,Produccion_UO!$H1360)*$J$1223</f>
        <v>0</v>
      </c>
      <c r="AR1360" s="21">
        <f>+SUMIFS(Resultados_Dic3!AM$3:AM$99980,Resultados_Dic3!$F$3:$F$99980,Produccion_UO!$K1360,Resultados_Dic3!$D$3:$D$99980,Produccion_UO!$K$1494,Resultados_Dic3!$E$3:$E$99980,Produccion_UO!$J1360,Resultados_Dic3!$A$3:$A$99980,Produccion_UO!$H1360)*$J$1223</f>
        <v>0</v>
      </c>
    </row>
    <row r="1361" spans="6:44" x14ac:dyDescent="0.25">
      <c r="H1361" s="17" t="str">
        <f t="shared" si="893"/>
        <v>DIC7</v>
      </c>
      <c r="I1361" s="24"/>
      <c r="J1361" s="24" t="s">
        <v>80</v>
      </c>
      <c r="K1361" s="359" t="s">
        <v>281</v>
      </c>
      <c r="L1361" s="316" t="s">
        <v>746</v>
      </c>
      <c r="M1361" s="21">
        <f>+SUMIFS(Resultados_Dic3!H$3:H$99980,Resultados_Dic3!$F$3:$F$99980,Produccion_UO!$K1361,Resultados_Dic3!$D$3:$D$99980,Produccion_UO!$K$1494,Resultados_Dic3!$E$3:$E$99980,Produccion_UO!$J1361,Resultados_Dic3!$A$3:$A$99980,Produccion_UO!$H1361)*$J$1223</f>
        <v>0</v>
      </c>
      <c r="N1361" s="21">
        <f>+SUMIFS(Resultados_Dic3!I$3:I$99980,Resultados_Dic3!$F$3:$F$99980,Produccion_UO!$K1361,Resultados_Dic3!$D$3:$D$99980,Produccion_UO!$K$1494,Resultados_Dic3!$E$3:$E$99980,Produccion_UO!$J1361,Resultados_Dic3!$A$3:$A$99980,Produccion_UO!$H1361)*$J$1223</f>
        <v>0</v>
      </c>
      <c r="O1361" s="21">
        <f>+SUMIFS(Resultados_Dic3!J$3:J$99980,Resultados_Dic3!$F$3:$F$99980,Produccion_UO!$K1361,Resultados_Dic3!$D$3:$D$99980,Produccion_UO!$K$1494,Resultados_Dic3!$E$3:$E$99980,Produccion_UO!$J1361,Resultados_Dic3!$A$3:$A$99980,Produccion_UO!$H1361)*$J$1223</f>
        <v>0</v>
      </c>
      <c r="P1361" s="21">
        <f>+SUMIFS(Resultados_Dic3!K$3:K$99980,Resultados_Dic3!$F$3:$F$99980,Produccion_UO!$K1361,Resultados_Dic3!$D$3:$D$99980,Produccion_UO!$K$1494,Resultados_Dic3!$E$3:$E$99980,Produccion_UO!$J1361,Resultados_Dic3!$A$3:$A$99980,Produccion_UO!$H1361)*$J$1223</f>
        <v>0</v>
      </c>
      <c r="Q1361" s="21">
        <f>+SUMIFS(Resultados_Dic3!L$3:L$99980,Resultados_Dic3!$F$3:$F$99980,Produccion_UO!$K1361,Resultados_Dic3!$D$3:$D$99980,Produccion_UO!$K$1494,Resultados_Dic3!$E$3:$E$99980,Produccion_UO!$J1361,Resultados_Dic3!$A$3:$A$99980,Produccion_UO!$H1361)*$J$1223</f>
        <v>0</v>
      </c>
      <c r="R1361" s="21">
        <f>+SUMIFS(Resultados_Dic3!M$3:M$99980,Resultados_Dic3!$F$3:$F$99980,Produccion_UO!$K1361,Resultados_Dic3!$D$3:$D$99980,Produccion_UO!$K$1494,Resultados_Dic3!$E$3:$E$99980,Produccion_UO!$J1361,Resultados_Dic3!$A$3:$A$99980,Produccion_UO!$H1361)*$J$1223</f>
        <v>0</v>
      </c>
      <c r="S1361" s="21">
        <f>+SUMIFS(Resultados_Dic3!N$3:N$99980,Resultados_Dic3!$F$3:$F$99980,Produccion_UO!$K1361,Resultados_Dic3!$D$3:$D$99980,Produccion_UO!$K$1494,Resultados_Dic3!$E$3:$E$99980,Produccion_UO!$J1361,Resultados_Dic3!$A$3:$A$99980,Produccion_UO!$H1361)*$J$1223</f>
        <v>0</v>
      </c>
      <c r="T1361" s="21">
        <f>+SUMIFS(Resultados_Dic3!O$3:O$99980,Resultados_Dic3!$F$3:$F$99980,Produccion_UO!$K1361,Resultados_Dic3!$D$3:$D$99980,Produccion_UO!$K$1494,Resultados_Dic3!$E$3:$E$99980,Produccion_UO!$J1361,Resultados_Dic3!$A$3:$A$99980,Produccion_UO!$H1361)*$J$1223</f>
        <v>0</v>
      </c>
      <c r="U1361" s="21">
        <f>+SUMIFS(Resultados_Dic3!P$3:P$99980,Resultados_Dic3!$F$3:$F$99980,Produccion_UO!$K1361,Resultados_Dic3!$D$3:$D$99980,Produccion_UO!$K$1494,Resultados_Dic3!$E$3:$E$99980,Produccion_UO!$J1361,Resultados_Dic3!$A$3:$A$99980,Produccion_UO!$H1361)*$J$1223</f>
        <v>0</v>
      </c>
      <c r="V1361" s="21">
        <f>+SUMIFS(Resultados_Dic3!Q$3:Q$99980,Resultados_Dic3!$F$3:$F$99980,Produccion_UO!$K1361,Resultados_Dic3!$D$3:$D$99980,Produccion_UO!$K$1494,Resultados_Dic3!$E$3:$E$99980,Produccion_UO!$J1361,Resultados_Dic3!$A$3:$A$99980,Produccion_UO!$H1361)*$J$1223</f>
        <v>0</v>
      </c>
      <c r="W1361" s="21">
        <f>+SUMIFS(Resultados_Dic3!R$3:R$99980,Resultados_Dic3!$F$3:$F$99980,Produccion_UO!$K1361,Resultados_Dic3!$D$3:$D$99980,Produccion_UO!$K$1494,Resultados_Dic3!$E$3:$E$99980,Produccion_UO!$J1361,Resultados_Dic3!$A$3:$A$99980,Produccion_UO!$H1361)*$J$1223</f>
        <v>0</v>
      </c>
      <c r="X1361" s="21">
        <f>+SUMIFS(Resultados_Dic3!S$3:S$99980,Resultados_Dic3!$F$3:$F$99980,Produccion_UO!$K1361,Resultados_Dic3!$D$3:$D$99980,Produccion_UO!$K$1494,Resultados_Dic3!$E$3:$E$99980,Produccion_UO!$J1361,Resultados_Dic3!$A$3:$A$99980,Produccion_UO!$H1361)*$J$1223</f>
        <v>0</v>
      </c>
      <c r="Y1361" s="21">
        <f>+SUMIFS(Resultados_Dic3!T$3:T$99980,Resultados_Dic3!$F$3:$F$99980,Produccion_UO!$K1361,Resultados_Dic3!$D$3:$D$99980,Produccion_UO!$K$1494,Resultados_Dic3!$E$3:$E$99980,Produccion_UO!$J1361,Resultados_Dic3!$A$3:$A$99980,Produccion_UO!$H1361)*$J$1223</f>
        <v>0</v>
      </c>
      <c r="Z1361" s="21">
        <f>+SUMIFS(Resultados_Dic3!U$3:U$99980,Resultados_Dic3!$F$3:$F$99980,Produccion_UO!$K1361,Resultados_Dic3!$D$3:$D$99980,Produccion_UO!$K$1494,Resultados_Dic3!$E$3:$E$99980,Produccion_UO!$J1361,Resultados_Dic3!$A$3:$A$99980,Produccion_UO!$H1361)*$J$1223</f>
        <v>0</v>
      </c>
      <c r="AA1361" s="21">
        <f>+SUMIFS(Resultados_Dic3!V$3:V$99980,Resultados_Dic3!$F$3:$F$99980,Produccion_UO!$K1361,Resultados_Dic3!$D$3:$D$99980,Produccion_UO!$K$1494,Resultados_Dic3!$E$3:$E$99980,Produccion_UO!$J1361,Resultados_Dic3!$A$3:$A$99980,Produccion_UO!$H1361)*$J$1223</f>
        <v>0</v>
      </c>
      <c r="AB1361" s="21">
        <f>+SUMIFS(Resultados_Dic3!W$3:W$99980,Resultados_Dic3!$F$3:$F$99980,Produccion_UO!$K1361,Resultados_Dic3!$D$3:$D$99980,Produccion_UO!$K$1494,Resultados_Dic3!$E$3:$E$99980,Produccion_UO!$J1361,Resultados_Dic3!$A$3:$A$99980,Produccion_UO!$H1361)*$J$1223</f>
        <v>0</v>
      </c>
      <c r="AC1361" s="21">
        <f>+SUMIFS(Resultados_Dic3!X$3:X$99980,Resultados_Dic3!$F$3:$F$99980,Produccion_UO!$K1361,Resultados_Dic3!$D$3:$D$99980,Produccion_UO!$K$1494,Resultados_Dic3!$E$3:$E$99980,Produccion_UO!$J1361,Resultados_Dic3!$A$3:$A$99980,Produccion_UO!$H1361)*$J$1223</f>
        <v>0</v>
      </c>
      <c r="AD1361" s="21">
        <f>+SUMIFS(Resultados_Dic3!Y$3:Y$99980,Resultados_Dic3!$F$3:$F$99980,Produccion_UO!$K1361,Resultados_Dic3!$D$3:$D$99980,Produccion_UO!$K$1494,Resultados_Dic3!$E$3:$E$99980,Produccion_UO!$J1361,Resultados_Dic3!$A$3:$A$99980,Produccion_UO!$H1361)*$J$1223</f>
        <v>0</v>
      </c>
      <c r="AE1361" s="21">
        <f>+SUMIFS(Resultados_Dic3!Z$3:Z$99980,Resultados_Dic3!$F$3:$F$99980,Produccion_UO!$K1361,Resultados_Dic3!$D$3:$D$99980,Produccion_UO!$K$1494,Resultados_Dic3!$E$3:$E$99980,Produccion_UO!$J1361,Resultados_Dic3!$A$3:$A$99980,Produccion_UO!$H1361)*$J$1223</f>
        <v>0</v>
      </c>
      <c r="AF1361" s="21">
        <f>+SUMIFS(Resultados_Dic3!AA$3:AA$99980,Resultados_Dic3!$F$3:$F$99980,Produccion_UO!$K1361,Resultados_Dic3!$D$3:$D$99980,Produccion_UO!$K$1494,Resultados_Dic3!$E$3:$E$99980,Produccion_UO!$J1361,Resultados_Dic3!$A$3:$A$99980,Produccion_UO!$H1361)*$J$1223</f>
        <v>0</v>
      </c>
      <c r="AG1361" s="21">
        <f>+SUMIFS(Resultados_Dic3!AB$3:AB$99980,Resultados_Dic3!$F$3:$F$99980,Produccion_UO!$K1361,Resultados_Dic3!$D$3:$D$99980,Produccion_UO!$K$1494,Resultados_Dic3!$E$3:$E$99980,Produccion_UO!$J1361,Resultados_Dic3!$A$3:$A$99980,Produccion_UO!$H1361)*$J$1223</f>
        <v>0</v>
      </c>
      <c r="AH1361" s="21">
        <f>+SUMIFS(Resultados_Dic3!AC$3:AC$99980,Resultados_Dic3!$F$3:$F$99980,Produccion_UO!$K1361,Resultados_Dic3!$D$3:$D$99980,Produccion_UO!$K$1494,Resultados_Dic3!$E$3:$E$99980,Produccion_UO!$J1361,Resultados_Dic3!$A$3:$A$99980,Produccion_UO!$H1361)*$J$1223</f>
        <v>0</v>
      </c>
      <c r="AI1361" s="21">
        <f>+SUMIFS(Resultados_Dic3!AD$3:AD$99980,Resultados_Dic3!$F$3:$F$99980,Produccion_UO!$K1361,Resultados_Dic3!$D$3:$D$99980,Produccion_UO!$K$1494,Resultados_Dic3!$E$3:$E$99980,Produccion_UO!$J1361,Resultados_Dic3!$A$3:$A$99980,Produccion_UO!$H1361)*$J$1223</f>
        <v>0</v>
      </c>
      <c r="AJ1361" s="21">
        <f>+SUMIFS(Resultados_Dic3!AE$3:AE$99980,Resultados_Dic3!$F$3:$F$99980,Produccion_UO!$K1361,Resultados_Dic3!$D$3:$D$99980,Produccion_UO!$K$1494,Resultados_Dic3!$E$3:$E$99980,Produccion_UO!$J1361,Resultados_Dic3!$A$3:$A$99980,Produccion_UO!$H1361)*$J$1223</f>
        <v>0</v>
      </c>
      <c r="AK1361" s="21">
        <f>+SUMIFS(Resultados_Dic3!AF$3:AF$99980,Resultados_Dic3!$F$3:$F$99980,Produccion_UO!$K1361,Resultados_Dic3!$D$3:$D$99980,Produccion_UO!$K$1494,Resultados_Dic3!$E$3:$E$99980,Produccion_UO!$J1361,Resultados_Dic3!$A$3:$A$99980,Produccion_UO!$H1361)*$J$1223</f>
        <v>0</v>
      </c>
      <c r="AL1361" s="21">
        <f>+SUMIFS(Resultados_Dic3!AG$3:AG$99980,Resultados_Dic3!$F$3:$F$99980,Produccion_UO!$K1361,Resultados_Dic3!$D$3:$D$99980,Produccion_UO!$K$1494,Resultados_Dic3!$E$3:$E$99980,Produccion_UO!$J1361,Resultados_Dic3!$A$3:$A$99980,Produccion_UO!$H1361)*$J$1223</f>
        <v>0</v>
      </c>
      <c r="AM1361" s="21">
        <f>+SUMIFS(Resultados_Dic3!AH$3:AH$99980,Resultados_Dic3!$F$3:$F$99980,Produccion_UO!$K1361,Resultados_Dic3!$D$3:$D$99980,Produccion_UO!$K$1494,Resultados_Dic3!$E$3:$E$99980,Produccion_UO!$J1361,Resultados_Dic3!$A$3:$A$99980,Produccion_UO!$H1361)*$J$1223</f>
        <v>0</v>
      </c>
      <c r="AN1361" s="21">
        <f>+SUMIFS(Resultados_Dic3!AI$3:AI$99980,Resultados_Dic3!$F$3:$F$99980,Produccion_UO!$K1361,Resultados_Dic3!$D$3:$D$99980,Produccion_UO!$K$1494,Resultados_Dic3!$E$3:$E$99980,Produccion_UO!$J1361,Resultados_Dic3!$A$3:$A$99980,Produccion_UO!$H1361)*$J$1223</f>
        <v>0</v>
      </c>
      <c r="AO1361" s="21">
        <f>+SUMIFS(Resultados_Dic3!AJ$3:AJ$99980,Resultados_Dic3!$F$3:$F$99980,Produccion_UO!$K1361,Resultados_Dic3!$D$3:$D$99980,Produccion_UO!$K$1494,Resultados_Dic3!$E$3:$E$99980,Produccion_UO!$J1361,Resultados_Dic3!$A$3:$A$99980,Produccion_UO!$H1361)*$J$1223</f>
        <v>0</v>
      </c>
      <c r="AP1361" s="21">
        <f>+SUMIFS(Resultados_Dic3!AK$3:AK$99980,Resultados_Dic3!$F$3:$F$99980,Produccion_UO!$K1361,Resultados_Dic3!$D$3:$D$99980,Produccion_UO!$K$1494,Resultados_Dic3!$E$3:$E$99980,Produccion_UO!$J1361,Resultados_Dic3!$A$3:$A$99980,Produccion_UO!$H1361)*$J$1223</f>
        <v>0</v>
      </c>
      <c r="AQ1361" s="21">
        <f>+SUMIFS(Resultados_Dic3!AL$3:AL$99980,Resultados_Dic3!$F$3:$F$99980,Produccion_UO!$K1361,Resultados_Dic3!$D$3:$D$99980,Produccion_UO!$K$1494,Resultados_Dic3!$E$3:$E$99980,Produccion_UO!$J1361,Resultados_Dic3!$A$3:$A$99980,Produccion_UO!$H1361)*$J$1223</f>
        <v>0</v>
      </c>
      <c r="AR1361" s="21">
        <f>+SUMIFS(Resultados_Dic3!AM$3:AM$99980,Resultados_Dic3!$F$3:$F$99980,Produccion_UO!$K1361,Resultados_Dic3!$D$3:$D$99980,Produccion_UO!$K$1494,Resultados_Dic3!$E$3:$E$99980,Produccion_UO!$J1361,Resultados_Dic3!$A$3:$A$99980,Produccion_UO!$H1361)*$J$1223</f>
        <v>0</v>
      </c>
    </row>
    <row r="1362" spans="6:44" x14ac:dyDescent="0.25">
      <c r="H1362" s="17" t="str">
        <f t="shared" si="893"/>
        <v>DIC7</v>
      </c>
      <c r="I1362" s="24"/>
      <c r="J1362" s="24" t="s">
        <v>80</v>
      </c>
      <c r="K1362" s="359" t="s">
        <v>207</v>
      </c>
      <c r="L1362" s="316" t="s">
        <v>794</v>
      </c>
      <c r="M1362" s="21">
        <f>+SUMIFS(Resultados_Dic3!H$3:H$99980,Resultados_Dic3!$F$3:$F$99980,Produccion_UO!$K1362,Resultados_Dic3!$D$3:$D$99980,Produccion_UO!$K$1494,Resultados_Dic3!$E$3:$E$99980,Produccion_UO!$J1362,Resultados_Dic3!$A$3:$A$99980,Produccion_UO!$H1362)*$J$1223</f>
        <v>1.13037690671425E-2</v>
      </c>
      <c r="N1362" s="21">
        <f>+SUMIFS(Resultados_Dic3!I$3:I$99980,Resultados_Dic3!$F$3:$F$99980,Produccion_UO!$K1362,Resultados_Dic3!$D$3:$D$99980,Produccion_UO!$K$1494,Resultados_Dic3!$E$3:$E$99980,Produccion_UO!$J1362,Resultados_Dic3!$A$3:$A$99980,Produccion_UO!$H1362)*$J$1223</f>
        <v>1.0681650935721401E-2</v>
      </c>
      <c r="O1362" s="21">
        <f>+SUMIFS(Resultados_Dic3!J$3:J$99980,Resultados_Dic3!$F$3:$F$99980,Produccion_UO!$K1362,Resultados_Dic3!$D$3:$D$99980,Produccion_UO!$K$1494,Resultados_Dic3!$E$3:$E$99980,Produccion_UO!$J1362,Resultados_Dic3!$A$3:$A$99980,Produccion_UO!$H1362)*$J$1223</f>
        <v>1.0212127817667701E-2</v>
      </c>
      <c r="P1362" s="21">
        <f>+SUMIFS(Resultados_Dic3!K$3:K$99980,Resultados_Dic3!$F$3:$F$99980,Produccion_UO!$K1362,Resultados_Dic3!$D$3:$D$99980,Produccion_UO!$K$1494,Resultados_Dic3!$E$3:$E$99980,Produccion_UO!$J1362,Resultados_Dic3!$A$3:$A$99980,Produccion_UO!$H1362)*$J$1223</f>
        <v>9.7426046996140197E-3</v>
      </c>
      <c r="Q1362" s="21">
        <f>+SUMIFS(Resultados_Dic3!L$3:L$99980,Resultados_Dic3!$F$3:$F$99980,Produccion_UO!$K1362,Resultados_Dic3!$D$3:$D$99980,Produccion_UO!$K$1494,Resultados_Dic3!$E$3:$E$99980,Produccion_UO!$J1362,Resultados_Dic3!$A$3:$A$99980,Produccion_UO!$H1362)*$J$1223</f>
        <v>9.2730815815603301E-3</v>
      </c>
      <c r="R1362" s="21">
        <f>+SUMIFS(Resultados_Dic3!M$3:M$99980,Resultados_Dic3!$F$3:$F$99980,Produccion_UO!$K1362,Resultados_Dic3!$D$3:$D$99980,Produccion_UO!$K$1494,Resultados_Dic3!$E$3:$E$99980,Produccion_UO!$J1362,Resultados_Dic3!$A$3:$A$99980,Produccion_UO!$H1362)*$J$1223</f>
        <v>8.8035584635066493E-3</v>
      </c>
      <c r="S1362" s="21">
        <f>+SUMIFS(Resultados_Dic3!N$3:N$99980,Resultados_Dic3!$F$3:$F$99980,Produccion_UO!$K1362,Resultados_Dic3!$D$3:$D$99980,Produccion_UO!$K$1494,Resultados_Dic3!$E$3:$E$99980,Produccion_UO!$J1362,Resultados_Dic3!$A$3:$A$99980,Produccion_UO!$H1362)*$J$1223</f>
        <v>8.3340353454529597E-3</v>
      </c>
      <c r="T1362" s="21">
        <f>+SUMIFS(Resultados_Dic3!O$3:O$99980,Resultados_Dic3!$F$3:$F$99980,Produccion_UO!$K1362,Resultados_Dic3!$D$3:$D$99980,Produccion_UO!$K$1494,Resultados_Dic3!$E$3:$E$99980,Produccion_UO!$J1362,Resultados_Dic3!$A$3:$A$99980,Produccion_UO!$H1362)*$J$1223</f>
        <v>9.4947489259980804E-4</v>
      </c>
      <c r="U1362" s="21">
        <f>+SUMIFS(Resultados_Dic3!P$3:P$99980,Resultados_Dic3!$F$3:$F$99980,Produccion_UO!$K1362,Resultados_Dic3!$D$3:$D$99980,Produccion_UO!$K$1494,Resultados_Dic3!$E$3:$E$99980,Produccion_UO!$J1362,Resultados_Dic3!$A$3:$A$99980,Produccion_UO!$H1362)*$J$1223</f>
        <v>0</v>
      </c>
      <c r="V1362" s="21">
        <f>+SUMIFS(Resultados_Dic3!Q$3:Q$99980,Resultados_Dic3!$F$3:$F$99980,Produccion_UO!$K1362,Resultados_Dic3!$D$3:$D$99980,Produccion_UO!$K$1494,Resultados_Dic3!$E$3:$E$99980,Produccion_UO!$J1362,Resultados_Dic3!$A$3:$A$99980,Produccion_UO!$H1362)*$J$1223</f>
        <v>0</v>
      </c>
      <c r="W1362" s="21">
        <f>+SUMIFS(Resultados_Dic3!R$3:R$99980,Resultados_Dic3!$F$3:$F$99980,Produccion_UO!$K1362,Resultados_Dic3!$D$3:$D$99980,Produccion_UO!$K$1494,Resultados_Dic3!$E$3:$E$99980,Produccion_UO!$J1362,Resultados_Dic3!$A$3:$A$99980,Produccion_UO!$H1362)*$J$1223</f>
        <v>0</v>
      </c>
      <c r="X1362" s="21">
        <f>+SUMIFS(Resultados_Dic3!S$3:S$99980,Resultados_Dic3!$F$3:$F$99980,Produccion_UO!$K1362,Resultados_Dic3!$D$3:$D$99980,Produccion_UO!$K$1494,Resultados_Dic3!$E$3:$E$99980,Produccion_UO!$J1362,Resultados_Dic3!$A$3:$A$99980,Produccion_UO!$H1362)*$J$1223</f>
        <v>0</v>
      </c>
      <c r="Y1362" s="21">
        <f>+SUMIFS(Resultados_Dic3!T$3:T$99980,Resultados_Dic3!$F$3:$F$99980,Produccion_UO!$K1362,Resultados_Dic3!$D$3:$D$99980,Produccion_UO!$K$1494,Resultados_Dic3!$E$3:$E$99980,Produccion_UO!$J1362,Resultados_Dic3!$A$3:$A$99980,Produccion_UO!$H1362)*$J$1223</f>
        <v>0</v>
      </c>
      <c r="Z1362" s="21">
        <f>+SUMIFS(Resultados_Dic3!U$3:U$99980,Resultados_Dic3!$F$3:$F$99980,Produccion_UO!$K1362,Resultados_Dic3!$D$3:$D$99980,Produccion_UO!$K$1494,Resultados_Dic3!$E$3:$E$99980,Produccion_UO!$J1362,Resultados_Dic3!$A$3:$A$99980,Produccion_UO!$H1362)*$J$1223</f>
        <v>0</v>
      </c>
      <c r="AA1362" s="21">
        <f>+SUMIFS(Resultados_Dic3!V$3:V$99980,Resultados_Dic3!$F$3:$F$99980,Produccion_UO!$K1362,Resultados_Dic3!$D$3:$D$99980,Produccion_UO!$K$1494,Resultados_Dic3!$E$3:$E$99980,Produccion_UO!$J1362,Resultados_Dic3!$A$3:$A$99980,Produccion_UO!$H1362)*$J$1223</f>
        <v>0</v>
      </c>
      <c r="AB1362" s="21">
        <f>+SUMIFS(Resultados_Dic3!W$3:W$99980,Resultados_Dic3!$F$3:$F$99980,Produccion_UO!$K1362,Resultados_Dic3!$D$3:$D$99980,Produccion_UO!$K$1494,Resultados_Dic3!$E$3:$E$99980,Produccion_UO!$J1362,Resultados_Dic3!$A$3:$A$99980,Produccion_UO!$H1362)*$J$1223</f>
        <v>0</v>
      </c>
      <c r="AC1362" s="21">
        <f>+SUMIFS(Resultados_Dic3!X$3:X$99980,Resultados_Dic3!$F$3:$F$99980,Produccion_UO!$K1362,Resultados_Dic3!$D$3:$D$99980,Produccion_UO!$K$1494,Resultados_Dic3!$E$3:$E$99980,Produccion_UO!$J1362,Resultados_Dic3!$A$3:$A$99980,Produccion_UO!$H1362)*$J$1223</f>
        <v>0</v>
      </c>
      <c r="AD1362" s="21">
        <f>+SUMIFS(Resultados_Dic3!Y$3:Y$99980,Resultados_Dic3!$F$3:$F$99980,Produccion_UO!$K1362,Resultados_Dic3!$D$3:$D$99980,Produccion_UO!$K$1494,Resultados_Dic3!$E$3:$E$99980,Produccion_UO!$J1362,Resultados_Dic3!$A$3:$A$99980,Produccion_UO!$H1362)*$J$1223</f>
        <v>0</v>
      </c>
      <c r="AE1362" s="21">
        <f>+SUMIFS(Resultados_Dic3!Z$3:Z$99980,Resultados_Dic3!$F$3:$F$99980,Produccion_UO!$K1362,Resultados_Dic3!$D$3:$D$99980,Produccion_UO!$K$1494,Resultados_Dic3!$E$3:$E$99980,Produccion_UO!$J1362,Resultados_Dic3!$A$3:$A$99980,Produccion_UO!$H1362)*$J$1223</f>
        <v>0</v>
      </c>
      <c r="AF1362" s="21">
        <f>+SUMIFS(Resultados_Dic3!AA$3:AA$99980,Resultados_Dic3!$F$3:$F$99980,Produccion_UO!$K1362,Resultados_Dic3!$D$3:$D$99980,Produccion_UO!$K$1494,Resultados_Dic3!$E$3:$E$99980,Produccion_UO!$J1362,Resultados_Dic3!$A$3:$A$99980,Produccion_UO!$H1362)*$J$1223</f>
        <v>0</v>
      </c>
      <c r="AG1362" s="21">
        <f>+SUMIFS(Resultados_Dic3!AB$3:AB$99980,Resultados_Dic3!$F$3:$F$99980,Produccion_UO!$K1362,Resultados_Dic3!$D$3:$D$99980,Produccion_UO!$K$1494,Resultados_Dic3!$E$3:$E$99980,Produccion_UO!$J1362,Resultados_Dic3!$A$3:$A$99980,Produccion_UO!$H1362)*$J$1223</f>
        <v>0</v>
      </c>
      <c r="AH1362" s="21">
        <f>+SUMIFS(Resultados_Dic3!AC$3:AC$99980,Resultados_Dic3!$F$3:$F$99980,Produccion_UO!$K1362,Resultados_Dic3!$D$3:$D$99980,Produccion_UO!$K$1494,Resultados_Dic3!$E$3:$E$99980,Produccion_UO!$J1362,Resultados_Dic3!$A$3:$A$99980,Produccion_UO!$H1362)*$J$1223</f>
        <v>0</v>
      </c>
      <c r="AI1362" s="21">
        <f>+SUMIFS(Resultados_Dic3!AD$3:AD$99980,Resultados_Dic3!$F$3:$F$99980,Produccion_UO!$K1362,Resultados_Dic3!$D$3:$D$99980,Produccion_UO!$K$1494,Resultados_Dic3!$E$3:$E$99980,Produccion_UO!$J1362,Resultados_Dic3!$A$3:$A$99980,Produccion_UO!$H1362)*$J$1223</f>
        <v>0</v>
      </c>
      <c r="AJ1362" s="21">
        <f>+SUMIFS(Resultados_Dic3!AE$3:AE$99980,Resultados_Dic3!$F$3:$F$99980,Produccion_UO!$K1362,Resultados_Dic3!$D$3:$D$99980,Produccion_UO!$K$1494,Resultados_Dic3!$E$3:$E$99980,Produccion_UO!$J1362,Resultados_Dic3!$A$3:$A$99980,Produccion_UO!$H1362)*$J$1223</f>
        <v>0</v>
      </c>
      <c r="AK1362" s="21">
        <f>+SUMIFS(Resultados_Dic3!AF$3:AF$99980,Resultados_Dic3!$F$3:$F$99980,Produccion_UO!$K1362,Resultados_Dic3!$D$3:$D$99980,Produccion_UO!$K$1494,Resultados_Dic3!$E$3:$E$99980,Produccion_UO!$J1362,Resultados_Dic3!$A$3:$A$99980,Produccion_UO!$H1362)*$J$1223</f>
        <v>0</v>
      </c>
      <c r="AL1362" s="21">
        <f>+SUMIFS(Resultados_Dic3!AG$3:AG$99980,Resultados_Dic3!$F$3:$F$99980,Produccion_UO!$K1362,Resultados_Dic3!$D$3:$D$99980,Produccion_UO!$K$1494,Resultados_Dic3!$E$3:$E$99980,Produccion_UO!$J1362,Resultados_Dic3!$A$3:$A$99980,Produccion_UO!$H1362)*$J$1223</f>
        <v>0</v>
      </c>
      <c r="AM1362" s="21">
        <f>+SUMIFS(Resultados_Dic3!AH$3:AH$99980,Resultados_Dic3!$F$3:$F$99980,Produccion_UO!$K1362,Resultados_Dic3!$D$3:$D$99980,Produccion_UO!$K$1494,Resultados_Dic3!$E$3:$E$99980,Produccion_UO!$J1362,Resultados_Dic3!$A$3:$A$99980,Produccion_UO!$H1362)*$J$1223</f>
        <v>0</v>
      </c>
      <c r="AN1362" s="21">
        <f>+SUMIFS(Resultados_Dic3!AI$3:AI$99980,Resultados_Dic3!$F$3:$F$99980,Produccion_UO!$K1362,Resultados_Dic3!$D$3:$D$99980,Produccion_UO!$K$1494,Resultados_Dic3!$E$3:$E$99980,Produccion_UO!$J1362,Resultados_Dic3!$A$3:$A$99980,Produccion_UO!$H1362)*$J$1223</f>
        <v>0</v>
      </c>
      <c r="AO1362" s="21">
        <f>+SUMIFS(Resultados_Dic3!AJ$3:AJ$99980,Resultados_Dic3!$F$3:$F$99980,Produccion_UO!$K1362,Resultados_Dic3!$D$3:$D$99980,Produccion_UO!$K$1494,Resultados_Dic3!$E$3:$E$99980,Produccion_UO!$J1362,Resultados_Dic3!$A$3:$A$99980,Produccion_UO!$H1362)*$J$1223</f>
        <v>0</v>
      </c>
      <c r="AP1362" s="21">
        <f>+SUMIFS(Resultados_Dic3!AK$3:AK$99980,Resultados_Dic3!$F$3:$F$99980,Produccion_UO!$K1362,Resultados_Dic3!$D$3:$D$99980,Produccion_UO!$K$1494,Resultados_Dic3!$E$3:$E$99980,Produccion_UO!$J1362,Resultados_Dic3!$A$3:$A$99980,Produccion_UO!$H1362)*$J$1223</f>
        <v>0</v>
      </c>
      <c r="AQ1362" s="21">
        <f>+SUMIFS(Resultados_Dic3!AL$3:AL$99980,Resultados_Dic3!$F$3:$F$99980,Produccion_UO!$K1362,Resultados_Dic3!$D$3:$D$99980,Produccion_UO!$K$1494,Resultados_Dic3!$E$3:$E$99980,Produccion_UO!$J1362,Resultados_Dic3!$A$3:$A$99980,Produccion_UO!$H1362)*$J$1223</f>
        <v>0</v>
      </c>
      <c r="AR1362" s="21">
        <f>+SUMIFS(Resultados_Dic3!AM$3:AM$99980,Resultados_Dic3!$F$3:$F$99980,Produccion_UO!$K1362,Resultados_Dic3!$D$3:$D$99980,Produccion_UO!$K$1494,Resultados_Dic3!$E$3:$E$99980,Produccion_UO!$J1362,Resultados_Dic3!$A$3:$A$99980,Produccion_UO!$H1362)*$J$1223</f>
        <v>0</v>
      </c>
    </row>
    <row r="1363" spans="6:44" x14ac:dyDescent="0.25">
      <c r="H1363" s="17" t="str">
        <f t="shared" si="893"/>
        <v>DIC7</v>
      </c>
      <c r="I1363" s="24"/>
      <c r="J1363" s="24"/>
      <c r="K1363" s="359"/>
      <c r="L1363" s="305" t="s">
        <v>862</v>
      </c>
      <c r="M1363" s="21">
        <f>+M1364+M1365</f>
        <v>0</v>
      </c>
      <c r="N1363" s="21">
        <f t="shared" ref="N1363" si="989">+N1364+N1365</f>
        <v>0</v>
      </c>
      <c r="O1363" s="21">
        <f t="shared" ref="O1363" si="990">+O1364+O1365</f>
        <v>0</v>
      </c>
      <c r="P1363" s="21">
        <f t="shared" ref="P1363" si="991">+P1364+P1365</f>
        <v>0</v>
      </c>
      <c r="Q1363" s="21">
        <f t="shared" ref="Q1363" si="992">+Q1364+Q1365</f>
        <v>0</v>
      </c>
      <c r="R1363" s="21">
        <f t="shared" ref="R1363" si="993">+R1364+R1365</f>
        <v>0</v>
      </c>
      <c r="S1363" s="21">
        <f t="shared" ref="S1363" si="994">+S1364+S1365</f>
        <v>0</v>
      </c>
      <c r="T1363" s="21">
        <f t="shared" ref="T1363" si="995">+T1364+T1365</f>
        <v>0</v>
      </c>
      <c r="U1363" s="21">
        <f t="shared" ref="U1363" si="996">+U1364+U1365</f>
        <v>0</v>
      </c>
      <c r="V1363" s="21">
        <f t="shared" ref="V1363" si="997">+V1364+V1365</f>
        <v>0</v>
      </c>
      <c r="W1363" s="21">
        <f t="shared" ref="W1363" si="998">+W1364+W1365</f>
        <v>0</v>
      </c>
      <c r="X1363" s="21">
        <f t="shared" ref="X1363" si="999">+X1364+X1365</f>
        <v>0</v>
      </c>
      <c r="Y1363" s="21">
        <f t="shared" ref="Y1363" si="1000">+Y1364+Y1365</f>
        <v>0</v>
      </c>
      <c r="Z1363" s="21">
        <f t="shared" ref="Z1363" si="1001">+Z1364+Z1365</f>
        <v>0</v>
      </c>
      <c r="AA1363" s="21">
        <f t="shared" ref="AA1363" si="1002">+AA1364+AA1365</f>
        <v>0</v>
      </c>
      <c r="AB1363" s="21">
        <f t="shared" ref="AB1363" si="1003">+AB1364+AB1365</f>
        <v>0</v>
      </c>
      <c r="AC1363" s="21">
        <f t="shared" ref="AC1363" si="1004">+AC1364+AC1365</f>
        <v>0</v>
      </c>
      <c r="AD1363" s="21">
        <f t="shared" ref="AD1363" si="1005">+AD1364+AD1365</f>
        <v>0</v>
      </c>
      <c r="AE1363" s="21">
        <f t="shared" ref="AE1363" si="1006">+AE1364+AE1365</f>
        <v>0</v>
      </c>
      <c r="AF1363" s="21">
        <f t="shared" ref="AF1363" si="1007">+AF1364+AF1365</f>
        <v>0</v>
      </c>
      <c r="AG1363" s="21">
        <f t="shared" ref="AG1363" si="1008">+AG1364+AG1365</f>
        <v>0</v>
      </c>
      <c r="AH1363" s="21">
        <f t="shared" ref="AH1363" si="1009">+AH1364+AH1365</f>
        <v>0</v>
      </c>
      <c r="AI1363" s="21">
        <f t="shared" ref="AI1363" si="1010">+AI1364+AI1365</f>
        <v>0</v>
      </c>
      <c r="AJ1363" s="21">
        <f t="shared" ref="AJ1363" si="1011">+AJ1364+AJ1365</f>
        <v>0</v>
      </c>
      <c r="AK1363" s="21">
        <f t="shared" ref="AK1363" si="1012">+AK1364+AK1365</f>
        <v>0</v>
      </c>
      <c r="AL1363" s="21">
        <f t="shared" ref="AL1363" si="1013">+AL1364+AL1365</f>
        <v>0</v>
      </c>
      <c r="AM1363" s="21">
        <f t="shared" ref="AM1363" si="1014">+AM1364+AM1365</f>
        <v>0</v>
      </c>
      <c r="AN1363" s="21">
        <f t="shared" ref="AN1363" si="1015">+AN1364+AN1365</f>
        <v>0</v>
      </c>
      <c r="AO1363" s="21">
        <f t="shared" ref="AO1363" si="1016">+AO1364+AO1365</f>
        <v>0</v>
      </c>
      <c r="AP1363" s="21">
        <f t="shared" ref="AP1363" si="1017">+AP1364+AP1365</f>
        <v>0</v>
      </c>
      <c r="AQ1363" s="21">
        <f t="shared" ref="AQ1363" si="1018">+AQ1364+AQ1365</f>
        <v>0</v>
      </c>
      <c r="AR1363" s="21">
        <f t="shared" ref="AR1363" si="1019">+AR1364+AR1365</f>
        <v>0</v>
      </c>
    </row>
    <row r="1364" spans="6:44" x14ac:dyDescent="0.25">
      <c r="H1364" s="17" t="str">
        <f t="shared" si="893"/>
        <v>DIC7</v>
      </c>
      <c r="I1364" s="24"/>
      <c r="J1364" s="24" t="s">
        <v>90</v>
      </c>
      <c r="K1364" s="359" t="s">
        <v>235</v>
      </c>
      <c r="L1364" s="341" t="s">
        <v>834</v>
      </c>
      <c r="M1364" s="21">
        <f>+SUMIFS(Resultados_Dic3!H$3:H$99980,Resultados_Dic3!$F$3:$F$99980,Produccion_UO!$K1364,Resultados_Dic3!$D$3:$D$99980,Produccion_UO!$K$1494,Resultados_Dic3!$E$3:$E$99980,Produccion_UO!$J1364,Resultados_Dic3!$A$3:$A$99980,Produccion_UO!$H1364)*$J$1223</f>
        <v>0</v>
      </c>
      <c r="N1364" s="21">
        <f>+SUMIFS(Resultados_Dic3!I$3:I$99980,Resultados_Dic3!$F$3:$F$99980,Produccion_UO!$K1364,Resultados_Dic3!$D$3:$D$99980,Produccion_UO!$K$1494,Resultados_Dic3!$E$3:$E$99980,Produccion_UO!$J1364,Resultados_Dic3!$A$3:$A$99980,Produccion_UO!$H1364)*$J$1223</f>
        <v>0</v>
      </c>
      <c r="O1364" s="21">
        <f>+SUMIFS(Resultados_Dic3!J$3:J$99980,Resultados_Dic3!$F$3:$F$99980,Produccion_UO!$K1364,Resultados_Dic3!$D$3:$D$99980,Produccion_UO!$K$1494,Resultados_Dic3!$E$3:$E$99980,Produccion_UO!$J1364,Resultados_Dic3!$A$3:$A$99980,Produccion_UO!$H1364)*$J$1223</f>
        <v>0</v>
      </c>
      <c r="P1364" s="21">
        <f>+SUMIFS(Resultados_Dic3!K$3:K$99980,Resultados_Dic3!$F$3:$F$99980,Produccion_UO!$K1364,Resultados_Dic3!$D$3:$D$99980,Produccion_UO!$K$1494,Resultados_Dic3!$E$3:$E$99980,Produccion_UO!$J1364,Resultados_Dic3!$A$3:$A$99980,Produccion_UO!$H1364)*$J$1223</f>
        <v>0</v>
      </c>
      <c r="Q1364" s="21">
        <f>+SUMIFS(Resultados_Dic3!L$3:L$99980,Resultados_Dic3!$F$3:$F$99980,Produccion_UO!$K1364,Resultados_Dic3!$D$3:$D$99980,Produccion_UO!$K$1494,Resultados_Dic3!$E$3:$E$99980,Produccion_UO!$J1364,Resultados_Dic3!$A$3:$A$99980,Produccion_UO!$H1364)*$J$1223</f>
        <v>0</v>
      </c>
      <c r="R1364" s="21">
        <f>+SUMIFS(Resultados_Dic3!M$3:M$99980,Resultados_Dic3!$F$3:$F$99980,Produccion_UO!$K1364,Resultados_Dic3!$D$3:$D$99980,Produccion_UO!$K$1494,Resultados_Dic3!$E$3:$E$99980,Produccion_UO!$J1364,Resultados_Dic3!$A$3:$A$99980,Produccion_UO!$H1364)*$J$1223</f>
        <v>0</v>
      </c>
      <c r="S1364" s="21">
        <f>+SUMIFS(Resultados_Dic3!N$3:N$99980,Resultados_Dic3!$F$3:$F$99980,Produccion_UO!$K1364,Resultados_Dic3!$D$3:$D$99980,Produccion_UO!$K$1494,Resultados_Dic3!$E$3:$E$99980,Produccion_UO!$J1364,Resultados_Dic3!$A$3:$A$99980,Produccion_UO!$H1364)*$J$1223</f>
        <v>0</v>
      </c>
      <c r="T1364" s="21">
        <f>+SUMIFS(Resultados_Dic3!O$3:O$99980,Resultados_Dic3!$F$3:$F$99980,Produccion_UO!$K1364,Resultados_Dic3!$D$3:$D$99980,Produccion_UO!$K$1494,Resultados_Dic3!$E$3:$E$99980,Produccion_UO!$J1364,Resultados_Dic3!$A$3:$A$99980,Produccion_UO!$H1364)*$J$1223</f>
        <v>0</v>
      </c>
      <c r="U1364" s="21">
        <f>+SUMIFS(Resultados_Dic3!P$3:P$99980,Resultados_Dic3!$F$3:$F$99980,Produccion_UO!$K1364,Resultados_Dic3!$D$3:$D$99980,Produccion_UO!$K$1494,Resultados_Dic3!$E$3:$E$99980,Produccion_UO!$J1364,Resultados_Dic3!$A$3:$A$99980,Produccion_UO!$H1364)*$J$1223</f>
        <v>0</v>
      </c>
      <c r="V1364" s="21">
        <f>+SUMIFS(Resultados_Dic3!Q$3:Q$99980,Resultados_Dic3!$F$3:$F$99980,Produccion_UO!$K1364,Resultados_Dic3!$D$3:$D$99980,Produccion_UO!$K$1494,Resultados_Dic3!$E$3:$E$99980,Produccion_UO!$J1364,Resultados_Dic3!$A$3:$A$99980,Produccion_UO!$H1364)*$J$1223</f>
        <v>0</v>
      </c>
      <c r="W1364" s="21">
        <f>+SUMIFS(Resultados_Dic3!R$3:R$99980,Resultados_Dic3!$F$3:$F$99980,Produccion_UO!$K1364,Resultados_Dic3!$D$3:$D$99980,Produccion_UO!$K$1494,Resultados_Dic3!$E$3:$E$99980,Produccion_UO!$J1364,Resultados_Dic3!$A$3:$A$99980,Produccion_UO!$H1364)*$J$1223</f>
        <v>0</v>
      </c>
      <c r="X1364" s="21">
        <f>+SUMIFS(Resultados_Dic3!S$3:S$99980,Resultados_Dic3!$F$3:$F$99980,Produccion_UO!$K1364,Resultados_Dic3!$D$3:$D$99980,Produccion_UO!$K$1494,Resultados_Dic3!$E$3:$E$99980,Produccion_UO!$J1364,Resultados_Dic3!$A$3:$A$99980,Produccion_UO!$H1364)*$J$1223</f>
        <v>0</v>
      </c>
      <c r="Y1364" s="21">
        <f>+SUMIFS(Resultados_Dic3!T$3:T$99980,Resultados_Dic3!$F$3:$F$99980,Produccion_UO!$K1364,Resultados_Dic3!$D$3:$D$99980,Produccion_UO!$K$1494,Resultados_Dic3!$E$3:$E$99980,Produccion_UO!$J1364,Resultados_Dic3!$A$3:$A$99980,Produccion_UO!$H1364)*$J$1223</f>
        <v>0</v>
      </c>
      <c r="Z1364" s="21">
        <f>+SUMIFS(Resultados_Dic3!U$3:U$99980,Resultados_Dic3!$F$3:$F$99980,Produccion_UO!$K1364,Resultados_Dic3!$D$3:$D$99980,Produccion_UO!$K$1494,Resultados_Dic3!$E$3:$E$99980,Produccion_UO!$J1364,Resultados_Dic3!$A$3:$A$99980,Produccion_UO!$H1364)*$J$1223</f>
        <v>0</v>
      </c>
      <c r="AA1364" s="21">
        <f>+SUMIFS(Resultados_Dic3!V$3:V$99980,Resultados_Dic3!$F$3:$F$99980,Produccion_UO!$K1364,Resultados_Dic3!$D$3:$D$99980,Produccion_UO!$K$1494,Resultados_Dic3!$E$3:$E$99980,Produccion_UO!$J1364,Resultados_Dic3!$A$3:$A$99980,Produccion_UO!$H1364)*$J$1223</f>
        <v>0</v>
      </c>
      <c r="AB1364" s="21">
        <f>+SUMIFS(Resultados_Dic3!W$3:W$99980,Resultados_Dic3!$F$3:$F$99980,Produccion_UO!$K1364,Resultados_Dic3!$D$3:$D$99980,Produccion_UO!$K$1494,Resultados_Dic3!$E$3:$E$99980,Produccion_UO!$J1364,Resultados_Dic3!$A$3:$A$99980,Produccion_UO!$H1364)*$J$1223</f>
        <v>0</v>
      </c>
      <c r="AC1364" s="21">
        <f>+SUMIFS(Resultados_Dic3!X$3:X$99980,Resultados_Dic3!$F$3:$F$99980,Produccion_UO!$K1364,Resultados_Dic3!$D$3:$D$99980,Produccion_UO!$K$1494,Resultados_Dic3!$E$3:$E$99980,Produccion_UO!$J1364,Resultados_Dic3!$A$3:$A$99980,Produccion_UO!$H1364)*$J$1223</f>
        <v>0</v>
      </c>
      <c r="AD1364" s="21">
        <f>+SUMIFS(Resultados_Dic3!Y$3:Y$99980,Resultados_Dic3!$F$3:$F$99980,Produccion_UO!$K1364,Resultados_Dic3!$D$3:$D$99980,Produccion_UO!$K$1494,Resultados_Dic3!$E$3:$E$99980,Produccion_UO!$J1364,Resultados_Dic3!$A$3:$A$99980,Produccion_UO!$H1364)*$J$1223</f>
        <v>0</v>
      </c>
      <c r="AE1364" s="21">
        <f>+SUMIFS(Resultados_Dic3!Z$3:Z$99980,Resultados_Dic3!$F$3:$F$99980,Produccion_UO!$K1364,Resultados_Dic3!$D$3:$D$99980,Produccion_UO!$K$1494,Resultados_Dic3!$E$3:$E$99980,Produccion_UO!$J1364,Resultados_Dic3!$A$3:$A$99980,Produccion_UO!$H1364)*$J$1223</f>
        <v>0</v>
      </c>
      <c r="AF1364" s="21">
        <f>+SUMIFS(Resultados_Dic3!AA$3:AA$99980,Resultados_Dic3!$F$3:$F$99980,Produccion_UO!$K1364,Resultados_Dic3!$D$3:$D$99980,Produccion_UO!$K$1494,Resultados_Dic3!$E$3:$E$99980,Produccion_UO!$J1364,Resultados_Dic3!$A$3:$A$99980,Produccion_UO!$H1364)*$J$1223</f>
        <v>0</v>
      </c>
      <c r="AG1364" s="21">
        <f>+SUMIFS(Resultados_Dic3!AB$3:AB$99980,Resultados_Dic3!$F$3:$F$99980,Produccion_UO!$K1364,Resultados_Dic3!$D$3:$D$99980,Produccion_UO!$K$1494,Resultados_Dic3!$E$3:$E$99980,Produccion_UO!$J1364,Resultados_Dic3!$A$3:$A$99980,Produccion_UO!$H1364)*$J$1223</f>
        <v>0</v>
      </c>
      <c r="AH1364" s="21">
        <f>+SUMIFS(Resultados_Dic3!AC$3:AC$99980,Resultados_Dic3!$F$3:$F$99980,Produccion_UO!$K1364,Resultados_Dic3!$D$3:$D$99980,Produccion_UO!$K$1494,Resultados_Dic3!$E$3:$E$99980,Produccion_UO!$J1364,Resultados_Dic3!$A$3:$A$99980,Produccion_UO!$H1364)*$J$1223</f>
        <v>0</v>
      </c>
      <c r="AI1364" s="21">
        <f>+SUMIFS(Resultados_Dic3!AD$3:AD$99980,Resultados_Dic3!$F$3:$F$99980,Produccion_UO!$K1364,Resultados_Dic3!$D$3:$D$99980,Produccion_UO!$K$1494,Resultados_Dic3!$E$3:$E$99980,Produccion_UO!$J1364,Resultados_Dic3!$A$3:$A$99980,Produccion_UO!$H1364)*$J$1223</f>
        <v>0</v>
      </c>
      <c r="AJ1364" s="21">
        <f>+SUMIFS(Resultados_Dic3!AE$3:AE$99980,Resultados_Dic3!$F$3:$F$99980,Produccion_UO!$K1364,Resultados_Dic3!$D$3:$D$99980,Produccion_UO!$K$1494,Resultados_Dic3!$E$3:$E$99980,Produccion_UO!$J1364,Resultados_Dic3!$A$3:$A$99980,Produccion_UO!$H1364)*$J$1223</f>
        <v>0</v>
      </c>
      <c r="AK1364" s="21">
        <f>+SUMIFS(Resultados_Dic3!AF$3:AF$99980,Resultados_Dic3!$F$3:$F$99980,Produccion_UO!$K1364,Resultados_Dic3!$D$3:$D$99980,Produccion_UO!$K$1494,Resultados_Dic3!$E$3:$E$99980,Produccion_UO!$J1364,Resultados_Dic3!$A$3:$A$99980,Produccion_UO!$H1364)*$J$1223</f>
        <v>0</v>
      </c>
      <c r="AL1364" s="21">
        <f>+SUMIFS(Resultados_Dic3!AG$3:AG$99980,Resultados_Dic3!$F$3:$F$99980,Produccion_UO!$K1364,Resultados_Dic3!$D$3:$D$99980,Produccion_UO!$K$1494,Resultados_Dic3!$E$3:$E$99980,Produccion_UO!$J1364,Resultados_Dic3!$A$3:$A$99980,Produccion_UO!$H1364)*$J$1223</f>
        <v>0</v>
      </c>
      <c r="AM1364" s="21">
        <f>+SUMIFS(Resultados_Dic3!AH$3:AH$99980,Resultados_Dic3!$F$3:$F$99980,Produccion_UO!$K1364,Resultados_Dic3!$D$3:$D$99980,Produccion_UO!$K$1494,Resultados_Dic3!$E$3:$E$99980,Produccion_UO!$J1364,Resultados_Dic3!$A$3:$A$99980,Produccion_UO!$H1364)*$J$1223</f>
        <v>0</v>
      </c>
      <c r="AN1364" s="21">
        <f>+SUMIFS(Resultados_Dic3!AI$3:AI$99980,Resultados_Dic3!$F$3:$F$99980,Produccion_UO!$K1364,Resultados_Dic3!$D$3:$D$99980,Produccion_UO!$K$1494,Resultados_Dic3!$E$3:$E$99980,Produccion_UO!$J1364,Resultados_Dic3!$A$3:$A$99980,Produccion_UO!$H1364)*$J$1223</f>
        <v>0</v>
      </c>
      <c r="AO1364" s="21">
        <f>+SUMIFS(Resultados_Dic3!AJ$3:AJ$99980,Resultados_Dic3!$F$3:$F$99980,Produccion_UO!$K1364,Resultados_Dic3!$D$3:$D$99980,Produccion_UO!$K$1494,Resultados_Dic3!$E$3:$E$99980,Produccion_UO!$J1364,Resultados_Dic3!$A$3:$A$99980,Produccion_UO!$H1364)*$J$1223</f>
        <v>0</v>
      </c>
      <c r="AP1364" s="21">
        <f>+SUMIFS(Resultados_Dic3!AK$3:AK$99980,Resultados_Dic3!$F$3:$F$99980,Produccion_UO!$K1364,Resultados_Dic3!$D$3:$D$99980,Produccion_UO!$K$1494,Resultados_Dic3!$E$3:$E$99980,Produccion_UO!$J1364,Resultados_Dic3!$A$3:$A$99980,Produccion_UO!$H1364)*$J$1223</f>
        <v>0</v>
      </c>
      <c r="AQ1364" s="21">
        <f>+SUMIFS(Resultados_Dic3!AL$3:AL$99980,Resultados_Dic3!$F$3:$F$99980,Produccion_UO!$K1364,Resultados_Dic3!$D$3:$D$99980,Produccion_UO!$K$1494,Resultados_Dic3!$E$3:$E$99980,Produccion_UO!$J1364,Resultados_Dic3!$A$3:$A$99980,Produccion_UO!$H1364)*$J$1223</f>
        <v>0</v>
      </c>
      <c r="AR1364" s="21">
        <f>+SUMIFS(Resultados_Dic3!AM$3:AM$99980,Resultados_Dic3!$F$3:$F$99980,Produccion_UO!$K1364,Resultados_Dic3!$D$3:$D$99980,Produccion_UO!$K$1494,Resultados_Dic3!$E$3:$E$99980,Produccion_UO!$J1364,Resultados_Dic3!$A$3:$A$99980,Produccion_UO!$H1364)*$J$1223</f>
        <v>0</v>
      </c>
    </row>
    <row r="1365" spans="6:44" x14ac:dyDescent="0.25">
      <c r="H1365" s="17" t="str">
        <f t="shared" si="893"/>
        <v>DIC7</v>
      </c>
      <c r="I1365" s="24"/>
      <c r="J1365" s="24" t="s">
        <v>434</v>
      </c>
      <c r="K1365" s="359" t="s">
        <v>291</v>
      </c>
      <c r="L1365" s="341" t="s">
        <v>833</v>
      </c>
      <c r="M1365" s="21">
        <f>+SUMIFS(Resultados_Dic3!H$3:H$99980,Resultados_Dic3!$F$3:$F$99980,Produccion_UO!$K1365,Resultados_Dic3!$D$3:$D$99980,Produccion_UO!$K$1494,Resultados_Dic3!$E$3:$E$99980,Produccion_UO!$J1365,Resultados_Dic3!$A$3:$A$99980,Produccion_UO!$H1365)*$J$1223</f>
        <v>0</v>
      </c>
      <c r="N1365" s="21">
        <f>+SUMIFS(Resultados_Dic3!I$3:I$99980,Resultados_Dic3!$F$3:$F$99980,Produccion_UO!$K1365,Resultados_Dic3!$D$3:$D$99980,Produccion_UO!$K$1494,Resultados_Dic3!$E$3:$E$99980,Produccion_UO!$J1365,Resultados_Dic3!$A$3:$A$99980,Produccion_UO!$H1365)*$J$1223</f>
        <v>0</v>
      </c>
      <c r="O1365" s="21">
        <f>+SUMIFS(Resultados_Dic3!J$3:J$99980,Resultados_Dic3!$F$3:$F$99980,Produccion_UO!$K1365,Resultados_Dic3!$D$3:$D$99980,Produccion_UO!$K$1494,Resultados_Dic3!$E$3:$E$99980,Produccion_UO!$J1365,Resultados_Dic3!$A$3:$A$99980,Produccion_UO!$H1365)*$J$1223</f>
        <v>0</v>
      </c>
      <c r="P1365" s="21">
        <f>+SUMIFS(Resultados_Dic3!K$3:K$99980,Resultados_Dic3!$F$3:$F$99980,Produccion_UO!$K1365,Resultados_Dic3!$D$3:$D$99980,Produccion_UO!$K$1494,Resultados_Dic3!$E$3:$E$99980,Produccion_UO!$J1365,Resultados_Dic3!$A$3:$A$99980,Produccion_UO!$H1365)*$J$1223</f>
        <v>0</v>
      </c>
      <c r="Q1365" s="21">
        <f>+SUMIFS(Resultados_Dic3!L$3:L$99980,Resultados_Dic3!$F$3:$F$99980,Produccion_UO!$K1365,Resultados_Dic3!$D$3:$D$99980,Produccion_UO!$K$1494,Resultados_Dic3!$E$3:$E$99980,Produccion_UO!$J1365,Resultados_Dic3!$A$3:$A$99980,Produccion_UO!$H1365)*$J$1223</f>
        <v>0</v>
      </c>
      <c r="R1365" s="21">
        <f>+SUMIFS(Resultados_Dic3!M$3:M$99980,Resultados_Dic3!$F$3:$F$99980,Produccion_UO!$K1365,Resultados_Dic3!$D$3:$D$99980,Produccion_UO!$K$1494,Resultados_Dic3!$E$3:$E$99980,Produccion_UO!$J1365,Resultados_Dic3!$A$3:$A$99980,Produccion_UO!$H1365)*$J$1223</f>
        <v>0</v>
      </c>
      <c r="S1365" s="21">
        <f>+SUMIFS(Resultados_Dic3!N$3:N$99980,Resultados_Dic3!$F$3:$F$99980,Produccion_UO!$K1365,Resultados_Dic3!$D$3:$D$99980,Produccion_UO!$K$1494,Resultados_Dic3!$E$3:$E$99980,Produccion_UO!$J1365,Resultados_Dic3!$A$3:$A$99980,Produccion_UO!$H1365)*$J$1223</f>
        <v>0</v>
      </c>
      <c r="T1365" s="21">
        <f>+SUMIFS(Resultados_Dic3!O$3:O$99980,Resultados_Dic3!$F$3:$F$99980,Produccion_UO!$K1365,Resultados_Dic3!$D$3:$D$99980,Produccion_UO!$K$1494,Resultados_Dic3!$E$3:$E$99980,Produccion_UO!$J1365,Resultados_Dic3!$A$3:$A$99980,Produccion_UO!$H1365)*$J$1223</f>
        <v>0</v>
      </c>
      <c r="U1365" s="21">
        <f>+SUMIFS(Resultados_Dic3!P$3:P$99980,Resultados_Dic3!$F$3:$F$99980,Produccion_UO!$K1365,Resultados_Dic3!$D$3:$D$99980,Produccion_UO!$K$1494,Resultados_Dic3!$E$3:$E$99980,Produccion_UO!$J1365,Resultados_Dic3!$A$3:$A$99980,Produccion_UO!$H1365)*$J$1223</f>
        <v>0</v>
      </c>
      <c r="V1365" s="21">
        <f>+SUMIFS(Resultados_Dic3!Q$3:Q$99980,Resultados_Dic3!$F$3:$F$99980,Produccion_UO!$K1365,Resultados_Dic3!$D$3:$D$99980,Produccion_UO!$K$1494,Resultados_Dic3!$E$3:$E$99980,Produccion_UO!$J1365,Resultados_Dic3!$A$3:$A$99980,Produccion_UO!$H1365)*$J$1223</f>
        <v>0</v>
      </c>
      <c r="W1365" s="21">
        <f>+SUMIFS(Resultados_Dic3!R$3:R$99980,Resultados_Dic3!$F$3:$F$99980,Produccion_UO!$K1365,Resultados_Dic3!$D$3:$D$99980,Produccion_UO!$K$1494,Resultados_Dic3!$E$3:$E$99980,Produccion_UO!$J1365,Resultados_Dic3!$A$3:$A$99980,Produccion_UO!$H1365)*$J$1223</f>
        <v>0</v>
      </c>
      <c r="X1365" s="21">
        <f>+SUMIFS(Resultados_Dic3!S$3:S$99980,Resultados_Dic3!$F$3:$F$99980,Produccion_UO!$K1365,Resultados_Dic3!$D$3:$D$99980,Produccion_UO!$K$1494,Resultados_Dic3!$E$3:$E$99980,Produccion_UO!$J1365,Resultados_Dic3!$A$3:$A$99980,Produccion_UO!$H1365)*$J$1223</f>
        <v>0</v>
      </c>
      <c r="Y1365" s="21">
        <f>+SUMIFS(Resultados_Dic3!T$3:T$99980,Resultados_Dic3!$F$3:$F$99980,Produccion_UO!$K1365,Resultados_Dic3!$D$3:$D$99980,Produccion_UO!$K$1494,Resultados_Dic3!$E$3:$E$99980,Produccion_UO!$J1365,Resultados_Dic3!$A$3:$A$99980,Produccion_UO!$H1365)*$J$1223</f>
        <v>0</v>
      </c>
      <c r="Z1365" s="21">
        <f>+SUMIFS(Resultados_Dic3!U$3:U$99980,Resultados_Dic3!$F$3:$F$99980,Produccion_UO!$K1365,Resultados_Dic3!$D$3:$D$99980,Produccion_UO!$K$1494,Resultados_Dic3!$E$3:$E$99980,Produccion_UO!$J1365,Resultados_Dic3!$A$3:$A$99980,Produccion_UO!$H1365)*$J$1223</f>
        <v>0</v>
      </c>
      <c r="AA1365" s="21">
        <f>+SUMIFS(Resultados_Dic3!V$3:V$99980,Resultados_Dic3!$F$3:$F$99980,Produccion_UO!$K1365,Resultados_Dic3!$D$3:$D$99980,Produccion_UO!$K$1494,Resultados_Dic3!$E$3:$E$99980,Produccion_UO!$J1365,Resultados_Dic3!$A$3:$A$99980,Produccion_UO!$H1365)*$J$1223</f>
        <v>0</v>
      </c>
      <c r="AB1365" s="21">
        <f>+SUMIFS(Resultados_Dic3!W$3:W$99980,Resultados_Dic3!$F$3:$F$99980,Produccion_UO!$K1365,Resultados_Dic3!$D$3:$D$99980,Produccion_UO!$K$1494,Resultados_Dic3!$E$3:$E$99980,Produccion_UO!$J1365,Resultados_Dic3!$A$3:$A$99980,Produccion_UO!$H1365)*$J$1223</f>
        <v>0</v>
      </c>
      <c r="AC1365" s="21">
        <f>+SUMIFS(Resultados_Dic3!X$3:X$99980,Resultados_Dic3!$F$3:$F$99980,Produccion_UO!$K1365,Resultados_Dic3!$D$3:$D$99980,Produccion_UO!$K$1494,Resultados_Dic3!$E$3:$E$99980,Produccion_UO!$J1365,Resultados_Dic3!$A$3:$A$99980,Produccion_UO!$H1365)*$J$1223</f>
        <v>0</v>
      </c>
      <c r="AD1365" s="21">
        <f>+SUMIFS(Resultados_Dic3!Y$3:Y$99980,Resultados_Dic3!$F$3:$F$99980,Produccion_UO!$K1365,Resultados_Dic3!$D$3:$D$99980,Produccion_UO!$K$1494,Resultados_Dic3!$E$3:$E$99980,Produccion_UO!$J1365,Resultados_Dic3!$A$3:$A$99980,Produccion_UO!$H1365)*$J$1223</f>
        <v>0</v>
      </c>
      <c r="AE1365" s="21">
        <f>+SUMIFS(Resultados_Dic3!Z$3:Z$99980,Resultados_Dic3!$F$3:$F$99980,Produccion_UO!$K1365,Resultados_Dic3!$D$3:$D$99980,Produccion_UO!$K$1494,Resultados_Dic3!$E$3:$E$99980,Produccion_UO!$J1365,Resultados_Dic3!$A$3:$A$99980,Produccion_UO!$H1365)*$J$1223</f>
        <v>0</v>
      </c>
      <c r="AF1365" s="21">
        <f>+SUMIFS(Resultados_Dic3!AA$3:AA$99980,Resultados_Dic3!$F$3:$F$99980,Produccion_UO!$K1365,Resultados_Dic3!$D$3:$D$99980,Produccion_UO!$K$1494,Resultados_Dic3!$E$3:$E$99980,Produccion_UO!$J1365,Resultados_Dic3!$A$3:$A$99980,Produccion_UO!$H1365)*$J$1223</f>
        <v>0</v>
      </c>
      <c r="AG1365" s="21">
        <f>+SUMIFS(Resultados_Dic3!AB$3:AB$99980,Resultados_Dic3!$F$3:$F$99980,Produccion_UO!$K1365,Resultados_Dic3!$D$3:$D$99980,Produccion_UO!$K$1494,Resultados_Dic3!$E$3:$E$99980,Produccion_UO!$J1365,Resultados_Dic3!$A$3:$A$99980,Produccion_UO!$H1365)*$J$1223</f>
        <v>0</v>
      </c>
      <c r="AH1365" s="21">
        <f>+SUMIFS(Resultados_Dic3!AC$3:AC$99980,Resultados_Dic3!$F$3:$F$99980,Produccion_UO!$K1365,Resultados_Dic3!$D$3:$D$99980,Produccion_UO!$K$1494,Resultados_Dic3!$E$3:$E$99980,Produccion_UO!$J1365,Resultados_Dic3!$A$3:$A$99980,Produccion_UO!$H1365)*$J$1223</f>
        <v>0</v>
      </c>
      <c r="AI1365" s="21">
        <f>+SUMIFS(Resultados_Dic3!AD$3:AD$99980,Resultados_Dic3!$F$3:$F$99980,Produccion_UO!$K1365,Resultados_Dic3!$D$3:$D$99980,Produccion_UO!$K$1494,Resultados_Dic3!$E$3:$E$99980,Produccion_UO!$J1365,Resultados_Dic3!$A$3:$A$99980,Produccion_UO!$H1365)*$J$1223</f>
        <v>0</v>
      </c>
      <c r="AJ1365" s="21">
        <f>+SUMIFS(Resultados_Dic3!AE$3:AE$99980,Resultados_Dic3!$F$3:$F$99980,Produccion_UO!$K1365,Resultados_Dic3!$D$3:$D$99980,Produccion_UO!$K$1494,Resultados_Dic3!$E$3:$E$99980,Produccion_UO!$J1365,Resultados_Dic3!$A$3:$A$99980,Produccion_UO!$H1365)*$J$1223</f>
        <v>0</v>
      </c>
      <c r="AK1365" s="21">
        <f>+SUMIFS(Resultados_Dic3!AF$3:AF$99980,Resultados_Dic3!$F$3:$F$99980,Produccion_UO!$K1365,Resultados_Dic3!$D$3:$D$99980,Produccion_UO!$K$1494,Resultados_Dic3!$E$3:$E$99980,Produccion_UO!$J1365,Resultados_Dic3!$A$3:$A$99980,Produccion_UO!$H1365)*$J$1223</f>
        <v>0</v>
      </c>
      <c r="AL1365" s="21">
        <f>+SUMIFS(Resultados_Dic3!AG$3:AG$99980,Resultados_Dic3!$F$3:$F$99980,Produccion_UO!$K1365,Resultados_Dic3!$D$3:$D$99980,Produccion_UO!$K$1494,Resultados_Dic3!$E$3:$E$99980,Produccion_UO!$J1365,Resultados_Dic3!$A$3:$A$99980,Produccion_UO!$H1365)*$J$1223</f>
        <v>0</v>
      </c>
      <c r="AM1365" s="21">
        <f>+SUMIFS(Resultados_Dic3!AH$3:AH$99980,Resultados_Dic3!$F$3:$F$99980,Produccion_UO!$K1365,Resultados_Dic3!$D$3:$D$99980,Produccion_UO!$K$1494,Resultados_Dic3!$E$3:$E$99980,Produccion_UO!$J1365,Resultados_Dic3!$A$3:$A$99980,Produccion_UO!$H1365)*$J$1223</f>
        <v>0</v>
      </c>
      <c r="AN1365" s="21">
        <f>+SUMIFS(Resultados_Dic3!AI$3:AI$99980,Resultados_Dic3!$F$3:$F$99980,Produccion_UO!$K1365,Resultados_Dic3!$D$3:$D$99980,Produccion_UO!$K$1494,Resultados_Dic3!$E$3:$E$99980,Produccion_UO!$J1365,Resultados_Dic3!$A$3:$A$99980,Produccion_UO!$H1365)*$J$1223</f>
        <v>0</v>
      </c>
      <c r="AO1365" s="21">
        <f>+SUMIFS(Resultados_Dic3!AJ$3:AJ$99980,Resultados_Dic3!$F$3:$F$99980,Produccion_UO!$K1365,Resultados_Dic3!$D$3:$D$99980,Produccion_UO!$K$1494,Resultados_Dic3!$E$3:$E$99980,Produccion_UO!$J1365,Resultados_Dic3!$A$3:$A$99980,Produccion_UO!$H1365)*$J$1223</f>
        <v>0</v>
      </c>
      <c r="AP1365" s="21">
        <f>+SUMIFS(Resultados_Dic3!AK$3:AK$99980,Resultados_Dic3!$F$3:$F$99980,Produccion_UO!$K1365,Resultados_Dic3!$D$3:$D$99980,Produccion_UO!$K$1494,Resultados_Dic3!$E$3:$E$99980,Produccion_UO!$J1365,Resultados_Dic3!$A$3:$A$99980,Produccion_UO!$H1365)*$J$1223</f>
        <v>0</v>
      </c>
      <c r="AQ1365" s="21">
        <f>+SUMIFS(Resultados_Dic3!AL$3:AL$99980,Resultados_Dic3!$F$3:$F$99980,Produccion_UO!$K1365,Resultados_Dic3!$D$3:$D$99980,Produccion_UO!$K$1494,Resultados_Dic3!$E$3:$E$99980,Produccion_UO!$J1365,Resultados_Dic3!$A$3:$A$99980,Produccion_UO!$H1365)*$J$1223</f>
        <v>0</v>
      </c>
      <c r="AR1365" s="21">
        <f>+SUMIFS(Resultados_Dic3!AM$3:AM$99980,Resultados_Dic3!$F$3:$F$99980,Produccion_UO!$K1365,Resultados_Dic3!$D$3:$D$99980,Produccion_UO!$K$1494,Resultados_Dic3!$E$3:$E$99980,Produccion_UO!$J1365,Resultados_Dic3!$A$3:$A$99980,Produccion_UO!$H1365)*$J$1223</f>
        <v>0</v>
      </c>
    </row>
    <row r="1366" spans="6:44" x14ac:dyDescent="0.25">
      <c r="H1366" s="17" t="str">
        <f t="shared" si="893"/>
        <v>DIC7</v>
      </c>
      <c r="I1366" s="24"/>
      <c r="J1366" s="24"/>
      <c r="K1366" s="342"/>
      <c r="L1366" s="302" t="s">
        <v>863</v>
      </c>
      <c r="M1366" s="344">
        <f>+M1363+M1359</f>
        <v>1.13037690671425E-2</v>
      </c>
      <c r="N1366" s="344">
        <f t="shared" ref="N1366:AR1366" si="1020">+N1363+N1359</f>
        <v>1.0681650935721401E-2</v>
      </c>
      <c r="O1366" s="344">
        <f t="shared" si="1020"/>
        <v>1.0212127817667701E-2</v>
      </c>
      <c r="P1366" s="344">
        <f t="shared" si="1020"/>
        <v>9.7426046996140197E-3</v>
      </c>
      <c r="Q1366" s="344">
        <f t="shared" si="1020"/>
        <v>9.2730815815603301E-3</v>
      </c>
      <c r="R1366" s="344">
        <f t="shared" si="1020"/>
        <v>8.8035584635066493E-3</v>
      </c>
      <c r="S1366" s="344">
        <f t="shared" si="1020"/>
        <v>8.3340353454529597E-3</v>
      </c>
      <c r="T1366" s="344">
        <f t="shared" si="1020"/>
        <v>9.4947489259980804E-4</v>
      </c>
      <c r="U1366" s="344">
        <f t="shared" si="1020"/>
        <v>0</v>
      </c>
      <c r="V1366" s="344">
        <f t="shared" si="1020"/>
        <v>0</v>
      </c>
      <c r="W1366" s="344">
        <f t="shared" si="1020"/>
        <v>0</v>
      </c>
      <c r="X1366" s="344">
        <f t="shared" si="1020"/>
        <v>0</v>
      </c>
      <c r="Y1366" s="344">
        <f t="shared" si="1020"/>
        <v>0</v>
      </c>
      <c r="Z1366" s="344">
        <f t="shared" si="1020"/>
        <v>0</v>
      </c>
      <c r="AA1366" s="344">
        <f t="shared" si="1020"/>
        <v>0</v>
      </c>
      <c r="AB1366" s="344">
        <f t="shared" si="1020"/>
        <v>0</v>
      </c>
      <c r="AC1366" s="344">
        <f t="shared" si="1020"/>
        <v>0</v>
      </c>
      <c r="AD1366" s="344">
        <f t="shared" si="1020"/>
        <v>0</v>
      </c>
      <c r="AE1366" s="344">
        <f t="shared" si="1020"/>
        <v>0</v>
      </c>
      <c r="AF1366" s="344">
        <f t="shared" si="1020"/>
        <v>0</v>
      </c>
      <c r="AG1366" s="344">
        <f t="shared" si="1020"/>
        <v>0</v>
      </c>
      <c r="AH1366" s="344">
        <f t="shared" si="1020"/>
        <v>0</v>
      </c>
      <c r="AI1366" s="344">
        <f t="shared" si="1020"/>
        <v>0</v>
      </c>
      <c r="AJ1366" s="344">
        <f t="shared" si="1020"/>
        <v>0</v>
      </c>
      <c r="AK1366" s="344">
        <f t="shared" si="1020"/>
        <v>0</v>
      </c>
      <c r="AL1366" s="344">
        <f t="shared" si="1020"/>
        <v>0</v>
      </c>
      <c r="AM1366" s="344">
        <f t="shared" si="1020"/>
        <v>0</v>
      </c>
      <c r="AN1366" s="344">
        <f t="shared" si="1020"/>
        <v>0</v>
      </c>
      <c r="AO1366" s="344">
        <f t="shared" si="1020"/>
        <v>0</v>
      </c>
      <c r="AP1366" s="344">
        <f t="shared" si="1020"/>
        <v>0</v>
      </c>
      <c r="AQ1366" s="344">
        <f t="shared" si="1020"/>
        <v>0</v>
      </c>
      <c r="AR1366" s="344">
        <f t="shared" si="1020"/>
        <v>0</v>
      </c>
    </row>
    <row r="1367" spans="6:44" x14ac:dyDescent="0.25">
      <c r="H1367" s="17" t="str">
        <f t="shared" si="893"/>
        <v>DIC7</v>
      </c>
      <c r="I1367" s="24"/>
      <c r="J1367" s="24"/>
      <c r="K1367" s="342"/>
      <c r="L1367" s="302" t="s">
        <v>864</v>
      </c>
      <c r="M1367" s="21">
        <f>+M1366+M1358</f>
        <v>8.8390303766265901E-2</v>
      </c>
      <c r="N1367" s="21">
        <f t="shared" ref="N1367" si="1021">+N1366+N1358</f>
        <v>8.3525624535100804E-2</v>
      </c>
      <c r="O1367" s="21">
        <f t="shared" ref="O1367" si="1022">+O1366+O1358</f>
        <v>7.9854168511579893E-2</v>
      </c>
      <c r="P1367" s="21">
        <f t="shared" ref="P1367" si="1023">+P1366+P1358</f>
        <v>7.6182712488058926E-2</v>
      </c>
      <c r="Q1367" s="21">
        <f t="shared" ref="Q1367" si="1024">+Q1366+Q1358</f>
        <v>7.2511256464538029E-2</v>
      </c>
      <c r="R1367" s="21">
        <f t="shared" ref="R1367" si="1025">+R1366+R1358</f>
        <v>6.8839800441017049E-2</v>
      </c>
      <c r="S1367" s="21">
        <f t="shared" ref="S1367" si="1026">+S1366+S1358</f>
        <v>6.5168344417496152E-2</v>
      </c>
      <c r="T1367" s="21">
        <f t="shared" ref="T1367" si="1027">+T1366+T1358</f>
        <v>7.4244593707499477E-3</v>
      </c>
      <c r="U1367" s="21">
        <f t="shared" ref="U1367" si="1028">+U1366+U1358</f>
        <v>0</v>
      </c>
      <c r="V1367" s="21">
        <f t="shared" ref="V1367" si="1029">+V1366+V1358</f>
        <v>0</v>
      </c>
      <c r="W1367" s="21">
        <f t="shared" ref="W1367" si="1030">+W1366+W1358</f>
        <v>0</v>
      </c>
      <c r="X1367" s="21">
        <f t="shared" ref="X1367" si="1031">+X1366+X1358</f>
        <v>0</v>
      </c>
      <c r="Y1367" s="21">
        <f t="shared" ref="Y1367" si="1032">+Y1366+Y1358</f>
        <v>0</v>
      </c>
      <c r="Z1367" s="21">
        <f t="shared" ref="Z1367" si="1033">+Z1366+Z1358</f>
        <v>0</v>
      </c>
      <c r="AA1367" s="21">
        <f t="shared" ref="AA1367" si="1034">+AA1366+AA1358</f>
        <v>0</v>
      </c>
      <c r="AB1367" s="21">
        <f t="shared" ref="AB1367" si="1035">+AB1366+AB1358</f>
        <v>0</v>
      </c>
      <c r="AC1367" s="21">
        <f t="shared" ref="AC1367" si="1036">+AC1366+AC1358</f>
        <v>0</v>
      </c>
      <c r="AD1367" s="21">
        <f t="shared" ref="AD1367" si="1037">+AD1366+AD1358</f>
        <v>0</v>
      </c>
      <c r="AE1367" s="21">
        <f t="shared" ref="AE1367" si="1038">+AE1366+AE1358</f>
        <v>0</v>
      </c>
      <c r="AF1367" s="21">
        <f t="shared" ref="AF1367" si="1039">+AF1366+AF1358</f>
        <v>0</v>
      </c>
      <c r="AG1367" s="21">
        <f t="shared" ref="AG1367" si="1040">+AG1366+AG1358</f>
        <v>0</v>
      </c>
      <c r="AH1367" s="21">
        <f t="shared" ref="AH1367" si="1041">+AH1366+AH1358</f>
        <v>0</v>
      </c>
      <c r="AI1367" s="21">
        <f t="shared" ref="AI1367" si="1042">+AI1366+AI1358</f>
        <v>0</v>
      </c>
      <c r="AJ1367" s="21">
        <f t="shared" ref="AJ1367" si="1043">+AJ1366+AJ1358</f>
        <v>0</v>
      </c>
      <c r="AK1367" s="21">
        <f t="shared" ref="AK1367" si="1044">+AK1366+AK1358</f>
        <v>0</v>
      </c>
      <c r="AL1367" s="21">
        <f t="shared" ref="AL1367" si="1045">+AL1366+AL1358</f>
        <v>0</v>
      </c>
      <c r="AM1367" s="21">
        <f t="shared" ref="AM1367" si="1046">+AM1366+AM1358</f>
        <v>0</v>
      </c>
      <c r="AN1367" s="21">
        <f t="shared" ref="AN1367" si="1047">+AN1366+AN1358</f>
        <v>0</v>
      </c>
      <c r="AO1367" s="21">
        <f t="shared" ref="AO1367" si="1048">+AO1366+AO1358</f>
        <v>0</v>
      </c>
      <c r="AP1367" s="21">
        <f t="shared" ref="AP1367" si="1049">+AP1366+AP1358</f>
        <v>0</v>
      </c>
      <c r="AQ1367" s="21">
        <f t="shared" ref="AQ1367" si="1050">+AQ1366+AQ1358</f>
        <v>0</v>
      </c>
      <c r="AR1367" s="21">
        <f t="shared" ref="AR1367" si="1051">+AR1366+AR1358</f>
        <v>0</v>
      </c>
    </row>
    <row r="1368" spans="6:44" x14ac:dyDescent="0.25">
      <c r="L1368" s="345" t="s">
        <v>865</v>
      </c>
      <c r="M1368" s="358">
        <f>+M1367-M1352</f>
        <v>0</v>
      </c>
      <c r="N1368" s="358">
        <f t="shared" ref="N1368:AR1368" si="1052">+N1367-N1352</f>
        <v>0</v>
      </c>
      <c r="O1368" s="358">
        <f t="shared" si="1052"/>
        <v>0</v>
      </c>
      <c r="P1368" s="358">
        <f t="shared" si="1052"/>
        <v>0</v>
      </c>
      <c r="Q1368" s="358">
        <f t="shared" si="1052"/>
        <v>0</v>
      </c>
      <c r="R1368" s="358">
        <f t="shared" si="1052"/>
        <v>0</v>
      </c>
      <c r="S1368" s="358">
        <f t="shared" si="1052"/>
        <v>0</v>
      </c>
      <c r="T1368" s="358">
        <f t="shared" si="1052"/>
        <v>0</v>
      </c>
      <c r="U1368" s="358">
        <f t="shared" si="1052"/>
        <v>0</v>
      </c>
      <c r="V1368" s="358">
        <f t="shared" si="1052"/>
        <v>0</v>
      </c>
      <c r="W1368" s="358">
        <f t="shared" si="1052"/>
        <v>0</v>
      </c>
      <c r="X1368" s="358">
        <f t="shared" si="1052"/>
        <v>0</v>
      </c>
      <c r="Y1368" s="358">
        <f t="shared" si="1052"/>
        <v>0</v>
      </c>
      <c r="Z1368" s="358">
        <f t="shared" si="1052"/>
        <v>0</v>
      </c>
      <c r="AA1368" s="358">
        <f t="shared" si="1052"/>
        <v>0</v>
      </c>
      <c r="AB1368" s="358">
        <f t="shared" si="1052"/>
        <v>0</v>
      </c>
      <c r="AC1368" s="358">
        <f t="shared" si="1052"/>
        <v>0</v>
      </c>
      <c r="AD1368" s="358">
        <f t="shared" si="1052"/>
        <v>0</v>
      </c>
      <c r="AE1368" s="358">
        <f t="shared" si="1052"/>
        <v>0</v>
      </c>
      <c r="AF1368" s="358">
        <f t="shared" si="1052"/>
        <v>0</v>
      </c>
      <c r="AG1368" s="358">
        <f t="shared" si="1052"/>
        <v>0</v>
      </c>
      <c r="AH1368" s="358">
        <f t="shared" si="1052"/>
        <v>0</v>
      </c>
      <c r="AI1368" s="358">
        <f t="shared" si="1052"/>
        <v>0</v>
      </c>
      <c r="AJ1368" s="358">
        <f t="shared" si="1052"/>
        <v>0</v>
      </c>
      <c r="AK1368" s="358">
        <f t="shared" si="1052"/>
        <v>0</v>
      </c>
      <c r="AL1368" s="358">
        <f t="shared" si="1052"/>
        <v>0</v>
      </c>
      <c r="AM1368" s="358">
        <f t="shared" si="1052"/>
        <v>0</v>
      </c>
      <c r="AN1368" s="358">
        <f t="shared" si="1052"/>
        <v>0</v>
      </c>
      <c r="AO1368" s="358">
        <f t="shared" si="1052"/>
        <v>0</v>
      </c>
      <c r="AP1368" s="358">
        <f t="shared" si="1052"/>
        <v>0</v>
      </c>
      <c r="AQ1368" s="358">
        <f t="shared" si="1052"/>
        <v>0</v>
      </c>
      <c r="AR1368" s="358">
        <f t="shared" si="1052"/>
        <v>0</v>
      </c>
    </row>
    <row r="1369" spans="6:44" x14ac:dyDescent="0.25">
      <c r="L1369" s="345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</row>
    <row r="1370" spans="6:44" x14ac:dyDescent="0.25">
      <c r="K1370" s="349" t="str">
        <f>+I154</f>
        <v>MPC/d</v>
      </c>
      <c r="L1370" s="349" t="s">
        <v>866</v>
      </c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</row>
    <row r="1371" spans="6:44" x14ac:dyDescent="0.25">
      <c r="K1371" s="349" t="s">
        <v>868</v>
      </c>
      <c r="L1371" s="350" t="s">
        <v>867</v>
      </c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</row>
    <row r="1372" spans="6:44" x14ac:dyDescent="0.25">
      <c r="J1372">
        <v>1</v>
      </c>
      <c r="K1372" s="360" t="s">
        <v>389</v>
      </c>
      <c r="L1372" s="360" t="s">
        <v>377</v>
      </c>
    </row>
    <row r="1373" spans="6:44" x14ac:dyDescent="0.25">
      <c r="I1373" s="266"/>
    </row>
    <row r="1374" spans="6:44" s="15" customFormat="1" x14ac:dyDescent="0.25">
      <c r="F1374" s="96"/>
      <c r="H1374" s="12"/>
      <c r="I1374" s="346" t="s">
        <v>752</v>
      </c>
      <c r="J1374" s="115">
        <f>+IF(OR(K1374="OIL",K1374="OIL-eq"),$H$5,IF(K1374="GAS",$H$4,IF(K1374="GSL",$H$8,IF(K1374="DSL",$H$9,IF(K1374="KER",$H$10,IF(K1374="LPG",$H$11,IF(K1374="HFO",$H$12,IF(K1374="AVG",$H$13,IF(K1374="RFG",$H$14,IF(K1374="ELC",$H$15,$H$16))))))))))</f>
        <v>1</v>
      </c>
      <c r="K1374" s="347" t="s">
        <v>836</v>
      </c>
      <c r="L1374" s="314" t="s">
        <v>328</v>
      </c>
      <c r="M1374" s="361">
        <v>2019</v>
      </c>
      <c r="N1374" s="361">
        <v>2020</v>
      </c>
      <c r="O1374" s="361">
        <v>2021</v>
      </c>
      <c r="P1374" s="361">
        <v>2022</v>
      </c>
      <c r="Q1374" s="361">
        <v>2023</v>
      </c>
      <c r="R1374" s="361">
        <v>2024</v>
      </c>
      <c r="S1374" s="361">
        <v>2025</v>
      </c>
      <c r="T1374" s="361">
        <v>2026</v>
      </c>
      <c r="U1374" s="361">
        <v>2027</v>
      </c>
      <c r="V1374" s="361">
        <v>2028</v>
      </c>
      <c r="W1374" s="361">
        <v>2029</v>
      </c>
      <c r="X1374" s="361">
        <v>2030</v>
      </c>
      <c r="Y1374" s="361">
        <v>2031</v>
      </c>
      <c r="Z1374" s="361">
        <v>2032</v>
      </c>
      <c r="AA1374" s="361">
        <v>2033</v>
      </c>
      <c r="AB1374" s="361">
        <v>2034</v>
      </c>
      <c r="AC1374" s="361">
        <v>2035</v>
      </c>
      <c r="AD1374" s="361">
        <v>2036</v>
      </c>
      <c r="AE1374" s="361">
        <v>2037</v>
      </c>
      <c r="AF1374" s="361">
        <v>2038</v>
      </c>
      <c r="AG1374" s="361">
        <v>2039</v>
      </c>
      <c r="AH1374" s="361">
        <v>2040</v>
      </c>
      <c r="AI1374" s="361">
        <v>2041</v>
      </c>
      <c r="AJ1374" s="361">
        <v>2042</v>
      </c>
      <c r="AK1374" s="361">
        <v>2043</v>
      </c>
      <c r="AL1374" s="361">
        <v>2044</v>
      </c>
      <c r="AM1374" s="361">
        <v>2045</v>
      </c>
      <c r="AN1374" s="361">
        <v>2046</v>
      </c>
      <c r="AO1374" s="361">
        <v>2047</v>
      </c>
      <c r="AP1374" s="361">
        <v>2048</v>
      </c>
      <c r="AQ1374" s="361">
        <v>2049</v>
      </c>
      <c r="AR1374" s="361">
        <v>2050</v>
      </c>
    </row>
    <row r="1375" spans="6:44" x14ac:dyDescent="0.25">
      <c r="H1375" s="17" t="str">
        <f t="shared" ref="H1375:H1396" si="1053">+$B$1</f>
        <v>DIC7</v>
      </c>
      <c r="I1375" s="24"/>
      <c r="J1375" s="24" t="s">
        <v>75</v>
      </c>
      <c r="K1375" s="359" t="s">
        <v>174</v>
      </c>
      <c r="L1375" s="230" t="s">
        <v>829</v>
      </c>
      <c r="M1375" s="21">
        <f>+SUMIFS(Resultados_Dic3!H$3:H$99980,Resultados_Dic3!$F$3:$F$99980,Produccion_UO!$K1375,Resultados_Dic3!$D$3:$D$99980,Produccion_UO!$L$1221,Resultados_Dic3!$E$3:$E$99980,Produccion_UO!$J1375,Resultados_Dic3!$A$3:$A$99980,Produccion_UO!$H1375)*$J$1223</f>
        <v>1.7589218024781501</v>
      </c>
      <c r="N1375" s="21">
        <f>+SUMIFS(Resultados_Dic3!I$3:I$99980,Resultados_Dic3!$F$3:$F$99980,Produccion_UO!$K1375,Resultados_Dic3!$D$3:$D$99980,Produccion_UO!$L$1221,Resultados_Dic3!$E$3:$E$99980,Produccion_UO!$J1375,Resultados_Dic3!$A$3:$A$99980,Produccion_UO!$H1375)*$J$1223</f>
        <v>1.6360887666806501</v>
      </c>
      <c r="O1375" s="21">
        <f>+SUMIFS(Resultados_Dic3!J$3:J$99980,Resultados_Dic3!$F$3:$F$99980,Produccion_UO!$K1375,Resultados_Dic3!$D$3:$D$99980,Produccion_UO!$L$1221,Resultados_Dic3!$E$3:$E$99980,Produccion_UO!$J1375,Resultados_Dic3!$A$3:$A$99980,Produccion_UO!$H1375)*$J$1223</f>
        <v>1.50657646095562</v>
      </c>
      <c r="P1375" s="21">
        <f>+SUMIFS(Resultados_Dic3!K$3:K$99980,Resultados_Dic3!$F$3:$F$99980,Produccion_UO!$K1375,Resultados_Dic3!$D$3:$D$99980,Produccion_UO!$L$1221,Resultados_Dic3!$E$3:$E$99980,Produccion_UO!$J1375,Resultados_Dic3!$A$3:$A$99980,Produccion_UO!$H1375)*$J$1223</f>
        <v>1.37706415523059</v>
      </c>
      <c r="Q1375" s="21">
        <f>+SUMIFS(Resultados_Dic3!L$3:L$99980,Resultados_Dic3!$F$3:$F$99980,Produccion_UO!$K1375,Resultados_Dic3!$D$3:$D$99980,Produccion_UO!$L$1221,Resultados_Dic3!$E$3:$E$99980,Produccion_UO!$J1375,Resultados_Dic3!$A$3:$A$99980,Produccion_UO!$H1375)*$J$1223</f>
        <v>1.24755184950556</v>
      </c>
      <c r="R1375" s="21">
        <f>+SUMIFS(Resultados_Dic3!M$3:M$99980,Resultados_Dic3!$F$3:$F$99980,Produccion_UO!$K1375,Resultados_Dic3!$D$3:$D$99980,Produccion_UO!$L$1221,Resultados_Dic3!$E$3:$E$99980,Produccion_UO!$J1375,Resultados_Dic3!$A$3:$A$99980,Produccion_UO!$H1375)*$J$1223</f>
        <v>1.10873416576336</v>
      </c>
      <c r="S1375" s="21">
        <f>+SUMIFS(Resultados_Dic3!N$3:N$99980,Resultados_Dic3!$F$3:$F$99980,Produccion_UO!$K1375,Resultados_Dic3!$D$3:$D$99980,Produccion_UO!$L$1221,Resultados_Dic3!$E$3:$E$99980,Produccion_UO!$J1375,Resultados_Dic3!$A$3:$A$99980,Produccion_UO!$H1375)*$J$1223</f>
        <v>0.969916482021147</v>
      </c>
      <c r="T1375" s="21">
        <f>+SUMIFS(Resultados_Dic3!O$3:O$99980,Resultados_Dic3!$F$3:$F$99980,Produccion_UO!$K1375,Resultados_Dic3!$D$3:$D$99980,Produccion_UO!$L$1221,Resultados_Dic3!$E$3:$E$99980,Produccion_UO!$J1375,Resultados_Dic3!$A$3:$A$99980,Produccion_UO!$H1375)*$J$1223</f>
        <v>0.87403588058397097</v>
      </c>
      <c r="U1375" s="21">
        <f>+SUMIFS(Resultados_Dic3!P$3:P$99980,Resultados_Dic3!$F$3:$F$99980,Produccion_UO!$K1375,Resultados_Dic3!$D$3:$D$99980,Produccion_UO!$L$1221,Resultados_Dic3!$E$3:$E$99980,Produccion_UO!$J1375,Resultados_Dic3!$A$3:$A$99980,Produccion_UO!$H1375)*$J$1223</f>
        <v>0.72385867106116097</v>
      </c>
      <c r="V1375" s="21">
        <f>+SUMIFS(Resultados_Dic3!Q$3:Q$99980,Resultados_Dic3!$F$3:$F$99980,Produccion_UO!$K1375,Resultados_Dic3!$D$3:$D$99980,Produccion_UO!$L$1221,Resultados_Dic3!$E$3:$E$99980,Produccion_UO!$J1375,Resultados_Dic3!$A$3:$A$99980,Produccion_UO!$H1375)*$J$1223</f>
        <v>0</v>
      </c>
      <c r="W1375" s="21">
        <f>+SUMIFS(Resultados_Dic3!R$3:R$99980,Resultados_Dic3!$F$3:$F$99980,Produccion_UO!$K1375,Resultados_Dic3!$D$3:$D$99980,Produccion_UO!$L$1221,Resultados_Dic3!$E$3:$E$99980,Produccion_UO!$J1375,Resultados_Dic3!$A$3:$A$99980,Produccion_UO!$H1375)*$J$1223</f>
        <v>0</v>
      </c>
      <c r="X1375" s="21">
        <f>+SUMIFS(Resultados_Dic3!S$3:S$99980,Resultados_Dic3!$F$3:$F$99980,Produccion_UO!$K1375,Resultados_Dic3!$D$3:$D$99980,Produccion_UO!$L$1221,Resultados_Dic3!$E$3:$E$99980,Produccion_UO!$J1375,Resultados_Dic3!$A$3:$A$99980,Produccion_UO!$H1375)*$J$1223</f>
        <v>0</v>
      </c>
      <c r="Y1375" s="21">
        <f>+SUMIFS(Resultados_Dic3!T$3:T$99980,Resultados_Dic3!$F$3:$F$99980,Produccion_UO!$K1375,Resultados_Dic3!$D$3:$D$99980,Produccion_UO!$L$1221,Resultados_Dic3!$E$3:$E$99980,Produccion_UO!$J1375,Resultados_Dic3!$A$3:$A$99980,Produccion_UO!$H1375)*$J$1223</f>
        <v>0</v>
      </c>
      <c r="Z1375" s="21">
        <f>+SUMIFS(Resultados_Dic3!U$3:U$99980,Resultados_Dic3!$F$3:$F$99980,Produccion_UO!$K1375,Resultados_Dic3!$D$3:$D$99980,Produccion_UO!$L$1221,Resultados_Dic3!$E$3:$E$99980,Produccion_UO!$J1375,Resultados_Dic3!$A$3:$A$99980,Produccion_UO!$H1375)*$J$1223</f>
        <v>0</v>
      </c>
      <c r="AA1375" s="21">
        <f>+SUMIFS(Resultados_Dic3!V$3:V$99980,Resultados_Dic3!$F$3:$F$99980,Produccion_UO!$K1375,Resultados_Dic3!$D$3:$D$99980,Produccion_UO!$L$1221,Resultados_Dic3!$E$3:$E$99980,Produccion_UO!$J1375,Resultados_Dic3!$A$3:$A$99980,Produccion_UO!$H1375)*$J$1223</f>
        <v>0</v>
      </c>
      <c r="AB1375" s="21">
        <f>+SUMIFS(Resultados_Dic3!W$3:W$99980,Resultados_Dic3!$F$3:$F$99980,Produccion_UO!$K1375,Resultados_Dic3!$D$3:$D$99980,Produccion_UO!$L$1221,Resultados_Dic3!$E$3:$E$99980,Produccion_UO!$J1375,Resultados_Dic3!$A$3:$A$99980,Produccion_UO!$H1375)*$J$1223</f>
        <v>0</v>
      </c>
      <c r="AC1375" s="21">
        <f>+SUMIFS(Resultados_Dic3!X$3:X$99980,Resultados_Dic3!$F$3:$F$99980,Produccion_UO!$K1375,Resultados_Dic3!$D$3:$D$99980,Produccion_UO!$L$1221,Resultados_Dic3!$E$3:$E$99980,Produccion_UO!$J1375,Resultados_Dic3!$A$3:$A$99980,Produccion_UO!$H1375)*$J$1223</f>
        <v>0</v>
      </c>
      <c r="AD1375" s="21">
        <f>+SUMIFS(Resultados_Dic3!Y$3:Y$99980,Resultados_Dic3!$F$3:$F$99980,Produccion_UO!$K1375,Resultados_Dic3!$D$3:$D$99980,Produccion_UO!$L$1221,Resultados_Dic3!$E$3:$E$99980,Produccion_UO!$J1375,Resultados_Dic3!$A$3:$A$99980,Produccion_UO!$H1375)*$J$1223</f>
        <v>0</v>
      </c>
      <c r="AE1375" s="21">
        <f>+SUMIFS(Resultados_Dic3!Z$3:Z$99980,Resultados_Dic3!$F$3:$F$99980,Produccion_UO!$K1375,Resultados_Dic3!$D$3:$D$99980,Produccion_UO!$L$1221,Resultados_Dic3!$E$3:$E$99980,Produccion_UO!$J1375,Resultados_Dic3!$A$3:$A$99980,Produccion_UO!$H1375)*$J$1223</f>
        <v>0</v>
      </c>
      <c r="AF1375" s="21">
        <f>+SUMIFS(Resultados_Dic3!AA$3:AA$99980,Resultados_Dic3!$F$3:$F$99980,Produccion_UO!$K1375,Resultados_Dic3!$D$3:$D$99980,Produccion_UO!$L$1221,Resultados_Dic3!$E$3:$E$99980,Produccion_UO!$J1375,Resultados_Dic3!$A$3:$A$99980,Produccion_UO!$H1375)*$J$1223</f>
        <v>0</v>
      </c>
      <c r="AG1375" s="21">
        <f>+SUMIFS(Resultados_Dic3!AB$3:AB$99980,Resultados_Dic3!$F$3:$F$99980,Produccion_UO!$K1375,Resultados_Dic3!$D$3:$D$99980,Produccion_UO!$L$1221,Resultados_Dic3!$E$3:$E$99980,Produccion_UO!$J1375,Resultados_Dic3!$A$3:$A$99980,Produccion_UO!$H1375)*$J$1223</f>
        <v>0</v>
      </c>
      <c r="AH1375" s="21">
        <f>+SUMIFS(Resultados_Dic3!AC$3:AC$99980,Resultados_Dic3!$F$3:$F$99980,Produccion_UO!$K1375,Resultados_Dic3!$D$3:$D$99980,Produccion_UO!$L$1221,Resultados_Dic3!$E$3:$E$99980,Produccion_UO!$J1375,Resultados_Dic3!$A$3:$A$99980,Produccion_UO!$H1375)*$J$1223</f>
        <v>0</v>
      </c>
      <c r="AI1375" s="21">
        <f>+SUMIFS(Resultados_Dic3!AD$3:AD$99980,Resultados_Dic3!$F$3:$F$99980,Produccion_UO!$K1375,Resultados_Dic3!$D$3:$D$99980,Produccion_UO!$L$1221,Resultados_Dic3!$E$3:$E$99980,Produccion_UO!$J1375,Resultados_Dic3!$A$3:$A$99980,Produccion_UO!$H1375)*$J$1223</f>
        <v>0</v>
      </c>
      <c r="AJ1375" s="21">
        <f>+SUMIFS(Resultados_Dic3!AE$3:AE$99980,Resultados_Dic3!$F$3:$F$99980,Produccion_UO!$K1375,Resultados_Dic3!$D$3:$D$99980,Produccion_UO!$L$1221,Resultados_Dic3!$E$3:$E$99980,Produccion_UO!$J1375,Resultados_Dic3!$A$3:$A$99980,Produccion_UO!$H1375)*$J$1223</f>
        <v>0</v>
      </c>
      <c r="AK1375" s="21">
        <f>+SUMIFS(Resultados_Dic3!AF$3:AF$99980,Resultados_Dic3!$F$3:$F$99980,Produccion_UO!$K1375,Resultados_Dic3!$D$3:$D$99980,Produccion_UO!$L$1221,Resultados_Dic3!$E$3:$E$99980,Produccion_UO!$J1375,Resultados_Dic3!$A$3:$A$99980,Produccion_UO!$H1375)*$J$1223</f>
        <v>0</v>
      </c>
      <c r="AL1375" s="21">
        <f>+SUMIFS(Resultados_Dic3!AG$3:AG$99980,Resultados_Dic3!$F$3:$F$99980,Produccion_UO!$K1375,Resultados_Dic3!$D$3:$D$99980,Produccion_UO!$L$1221,Resultados_Dic3!$E$3:$E$99980,Produccion_UO!$J1375,Resultados_Dic3!$A$3:$A$99980,Produccion_UO!$H1375)*$J$1223</f>
        <v>0</v>
      </c>
      <c r="AM1375" s="21">
        <f>+SUMIFS(Resultados_Dic3!AH$3:AH$99980,Resultados_Dic3!$F$3:$F$99980,Produccion_UO!$K1375,Resultados_Dic3!$D$3:$D$99980,Produccion_UO!$L$1221,Resultados_Dic3!$E$3:$E$99980,Produccion_UO!$J1375,Resultados_Dic3!$A$3:$A$99980,Produccion_UO!$H1375)*$J$1223</f>
        <v>0</v>
      </c>
      <c r="AN1375" s="21">
        <f>+SUMIFS(Resultados_Dic3!AI$3:AI$99980,Resultados_Dic3!$F$3:$F$99980,Produccion_UO!$K1375,Resultados_Dic3!$D$3:$D$99980,Produccion_UO!$L$1221,Resultados_Dic3!$E$3:$E$99980,Produccion_UO!$J1375,Resultados_Dic3!$A$3:$A$99980,Produccion_UO!$H1375)*$J$1223</f>
        <v>0</v>
      </c>
      <c r="AO1375" s="21">
        <f>+SUMIFS(Resultados_Dic3!AJ$3:AJ$99980,Resultados_Dic3!$F$3:$F$99980,Produccion_UO!$K1375,Resultados_Dic3!$D$3:$D$99980,Produccion_UO!$L$1221,Resultados_Dic3!$E$3:$E$99980,Produccion_UO!$J1375,Resultados_Dic3!$A$3:$A$99980,Produccion_UO!$H1375)*$J$1223</f>
        <v>0</v>
      </c>
      <c r="AP1375" s="21">
        <f>+SUMIFS(Resultados_Dic3!AK$3:AK$99980,Resultados_Dic3!$F$3:$F$99980,Produccion_UO!$K1375,Resultados_Dic3!$D$3:$D$99980,Produccion_UO!$L$1221,Resultados_Dic3!$E$3:$E$99980,Produccion_UO!$J1375,Resultados_Dic3!$A$3:$A$99980,Produccion_UO!$H1375)*$J$1223</f>
        <v>0</v>
      </c>
      <c r="AQ1375" s="21">
        <f>+SUMIFS(Resultados_Dic3!AL$3:AL$99980,Resultados_Dic3!$F$3:$F$99980,Produccion_UO!$K1375,Resultados_Dic3!$D$3:$D$99980,Produccion_UO!$L$1221,Resultados_Dic3!$E$3:$E$99980,Produccion_UO!$J1375,Resultados_Dic3!$A$3:$A$99980,Produccion_UO!$H1375)*$J$1223</f>
        <v>0</v>
      </c>
      <c r="AR1375" s="21">
        <f>+SUMIFS(Resultados_Dic3!AM$3:AM$99980,Resultados_Dic3!$F$3:$F$99980,Produccion_UO!$K1375,Resultados_Dic3!$D$3:$D$99980,Produccion_UO!$L$1221,Resultados_Dic3!$E$3:$E$99980,Produccion_UO!$J1375,Resultados_Dic3!$A$3:$A$99980,Produccion_UO!$H1375)*$J$1223</f>
        <v>0</v>
      </c>
    </row>
    <row r="1376" spans="6:44" x14ac:dyDescent="0.25">
      <c r="H1376" s="17" t="str">
        <f t="shared" si="1053"/>
        <v>DIC7</v>
      </c>
      <c r="I1376" s="24"/>
      <c r="J1376" s="24"/>
      <c r="K1376" s="359"/>
      <c r="L1376" s="230" t="s">
        <v>857</v>
      </c>
      <c r="M1376" s="21">
        <f>+(M1377+M1379+M1380+M1378)</f>
        <v>0.336024612256557</v>
      </c>
      <c r="N1376" s="21">
        <f t="shared" ref="N1376:AR1376" si="1054">+(N1377+N1379+N1380+N1378)</f>
        <v>0.31249880366508886</v>
      </c>
      <c r="O1376" s="21">
        <f t="shared" si="1054"/>
        <v>0.28769373640492768</v>
      </c>
      <c r="P1376" s="21">
        <f t="shared" si="1054"/>
        <v>0.14265221299199959</v>
      </c>
      <c r="Q1376" s="21">
        <f t="shared" si="1054"/>
        <v>0.14265221299199951</v>
      </c>
      <c r="R1376" s="21">
        <f t="shared" si="1054"/>
        <v>0.14265221299199962</v>
      </c>
      <c r="S1376" s="21">
        <f t="shared" si="1054"/>
        <v>0.14265221299199973</v>
      </c>
      <c r="T1376" s="21">
        <f t="shared" si="1054"/>
        <v>0.14265221299200032</v>
      </c>
      <c r="U1376" s="21">
        <f t="shared" si="1054"/>
        <v>0.137811409366176</v>
      </c>
      <c r="V1376" s="21">
        <f t="shared" si="1054"/>
        <v>0</v>
      </c>
      <c r="W1376" s="21">
        <f t="shared" si="1054"/>
        <v>0</v>
      </c>
      <c r="X1376" s="21">
        <f t="shared" si="1054"/>
        <v>0</v>
      </c>
      <c r="Y1376" s="21">
        <f t="shared" si="1054"/>
        <v>0</v>
      </c>
      <c r="Z1376" s="21">
        <f t="shared" si="1054"/>
        <v>0</v>
      </c>
      <c r="AA1376" s="21">
        <f t="shared" si="1054"/>
        <v>0</v>
      </c>
      <c r="AB1376" s="21">
        <f t="shared" si="1054"/>
        <v>0</v>
      </c>
      <c r="AC1376" s="21">
        <f t="shared" si="1054"/>
        <v>0</v>
      </c>
      <c r="AD1376" s="21">
        <f t="shared" si="1054"/>
        <v>0</v>
      </c>
      <c r="AE1376" s="21">
        <f t="shared" si="1054"/>
        <v>0</v>
      </c>
      <c r="AF1376" s="21">
        <f t="shared" si="1054"/>
        <v>0</v>
      </c>
      <c r="AG1376" s="21">
        <f t="shared" si="1054"/>
        <v>0</v>
      </c>
      <c r="AH1376" s="21">
        <f t="shared" si="1054"/>
        <v>0</v>
      </c>
      <c r="AI1376" s="21">
        <f t="shared" si="1054"/>
        <v>0</v>
      </c>
      <c r="AJ1376" s="21">
        <f t="shared" si="1054"/>
        <v>0</v>
      </c>
      <c r="AK1376" s="21">
        <f t="shared" si="1054"/>
        <v>0</v>
      </c>
      <c r="AL1376" s="21">
        <f t="shared" si="1054"/>
        <v>0</v>
      </c>
      <c r="AM1376" s="21">
        <f t="shared" si="1054"/>
        <v>0</v>
      </c>
      <c r="AN1376" s="21">
        <f t="shared" si="1054"/>
        <v>0</v>
      </c>
      <c r="AO1376" s="21">
        <f t="shared" si="1054"/>
        <v>0</v>
      </c>
      <c r="AP1376" s="21">
        <f t="shared" si="1054"/>
        <v>0</v>
      </c>
      <c r="AQ1376" s="21">
        <f t="shared" si="1054"/>
        <v>0</v>
      </c>
      <c r="AR1376" s="21">
        <f t="shared" si="1054"/>
        <v>0</v>
      </c>
    </row>
    <row r="1377" spans="8:44" x14ac:dyDescent="0.25">
      <c r="H1377" s="17" t="str">
        <f t="shared" si="1053"/>
        <v>DIC7</v>
      </c>
      <c r="I1377" s="24"/>
      <c r="J1377" s="24" t="s">
        <v>81</v>
      </c>
      <c r="K1377" s="359" t="s">
        <v>227</v>
      </c>
      <c r="L1377" s="341" t="s">
        <v>874</v>
      </c>
      <c r="M1377" s="21">
        <f>+SUMIFS(Resultados_Dic3!H$3:H$99980,Resultados_Dic3!$F$3:$F$99980,Produccion_UO!$K1377,Resultados_Dic3!$D$3:$D$99980,Produccion_UO!$L$1221,Resultados_Dic3!$E$3:$E$99980,Produccion_UO!$J1377,Resultados_Dic3!$A$3:$A$99980,Produccion_UO!$H1377)*$J$1223</f>
        <v>4.6498109081409599E-3</v>
      </c>
      <c r="N1377" s="21">
        <f>+SUMIFS(Resultados_Dic3!I$3:I$99980,Resultados_Dic3!$F$3:$F$99980,Produccion_UO!$K1377,Resultados_Dic3!$D$3:$D$99980,Produccion_UO!$L$1221,Resultados_Dic3!$E$3:$E$99980,Produccion_UO!$J1377,Resultados_Dic3!$A$3:$A$99980,Produccion_UO!$H1377)*$J$1223</f>
        <v>4.0561888529938497E-3</v>
      </c>
      <c r="O1377" s="21">
        <f>+SUMIFS(Resultados_Dic3!J$3:J$99980,Resultados_Dic3!$F$3:$F$99980,Produccion_UO!$K1377,Resultados_Dic3!$D$3:$D$99980,Produccion_UO!$L$1221,Resultados_Dic3!$E$3:$E$99980,Produccion_UO!$J1377,Resultados_Dic3!$A$3:$A$99980,Produccion_UO!$H1377)*$J$1223</f>
        <v>3.4302875179647299E-3</v>
      </c>
      <c r="P1377" s="21">
        <f>+SUMIFS(Resultados_Dic3!K$3:K$99980,Resultados_Dic3!$F$3:$F$99980,Produccion_UO!$K1377,Resultados_Dic3!$D$3:$D$99980,Produccion_UO!$L$1221,Resultados_Dic3!$E$3:$E$99980,Produccion_UO!$J1377,Resultados_Dic3!$A$3:$A$99980,Produccion_UO!$H1377)*$J$1223</f>
        <v>2.8043861829356101E-3</v>
      </c>
      <c r="Q1377" s="21">
        <f>+SUMIFS(Resultados_Dic3!L$3:L$99980,Resultados_Dic3!$F$3:$F$99980,Produccion_UO!$K1377,Resultados_Dic3!$D$3:$D$99980,Produccion_UO!$L$1221,Resultados_Dic3!$E$3:$E$99980,Produccion_UO!$J1377,Resultados_Dic3!$A$3:$A$99980,Produccion_UO!$H1377)*$J$1223</f>
        <v>2.1784848479064899E-3</v>
      </c>
      <c r="R1377" s="21">
        <f>+SUMIFS(Resultados_Dic3!M$3:M$99980,Resultados_Dic3!$F$3:$F$99980,Produccion_UO!$K1377,Resultados_Dic3!$D$3:$D$99980,Produccion_UO!$L$1221,Resultados_Dic3!$E$3:$E$99980,Produccion_UO!$J1377,Resultados_Dic3!$A$3:$A$99980,Produccion_UO!$H1377)*$J$1223</f>
        <v>1.5076128941296199E-3</v>
      </c>
      <c r="S1377" s="21">
        <f>+SUMIFS(Resultados_Dic3!N$3:N$99980,Resultados_Dic3!$F$3:$F$99980,Produccion_UO!$K1377,Resultados_Dic3!$D$3:$D$99980,Produccion_UO!$L$1221,Resultados_Dic3!$E$3:$E$99980,Produccion_UO!$J1377,Resultados_Dic3!$A$3:$A$99980,Produccion_UO!$H1377)*$J$1223</f>
        <v>8.3674094035275605E-4</v>
      </c>
      <c r="T1377" s="21">
        <f>+SUMIFS(Resultados_Dic3!O$3:O$99980,Resultados_Dic3!$F$3:$F$99980,Produccion_UO!$K1377,Resultados_Dic3!$D$3:$D$99980,Produccion_UO!$L$1221,Resultados_Dic3!$E$3:$E$99980,Produccion_UO!$J1377,Resultados_Dic3!$A$3:$A$99980,Produccion_UO!$H1377)*$J$1223</f>
        <v>3.7337341626330798E-4</v>
      </c>
      <c r="U1377" s="21">
        <f>+SUMIFS(Resultados_Dic3!P$3:P$99980,Resultados_Dic3!$F$3:$F$99980,Produccion_UO!$K1377,Resultados_Dic3!$D$3:$D$99980,Produccion_UO!$L$1221,Resultados_Dic3!$E$3:$E$99980,Produccion_UO!$J1377,Resultados_Dic3!$A$3:$A$99980,Produccion_UO!$H1377)*$J$1223</f>
        <v>0</v>
      </c>
      <c r="V1377" s="21">
        <f>+SUMIFS(Resultados_Dic3!Q$3:Q$99980,Resultados_Dic3!$F$3:$F$99980,Produccion_UO!$K1377,Resultados_Dic3!$D$3:$D$99980,Produccion_UO!$L$1221,Resultados_Dic3!$E$3:$E$99980,Produccion_UO!$J1377,Resultados_Dic3!$A$3:$A$99980,Produccion_UO!$H1377)*$J$1223</f>
        <v>0</v>
      </c>
      <c r="W1377" s="21">
        <f>+SUMIFS(Resultados_Dic3!R$3:R$99980,Resultados_Dic3!$F$3:$F$99980,Produccion_UO!$K1377,Resultados_Dic3!$D$3:$D$99980,Produccion_UO!$L$1221,Resultados_Dic3!$E$3:$E$99980,Produccion_UO!$J1377,Resultados_Dic3!$A$3:$A$99980,Produccion_UO!$H1377)*$J$1223</f>
        <v>0</v>
      </c>
      <c r="X1377" s="21">
        <f>+SUMIFS(Resultados_Dic3!S$3:S$99980,Resultados_Dic3!$F$3:$F$99980,Produccion_UO!$K1377,Resultados_Dic3!$D$3:$D$99980,Produccion_UO!$L$1221,Resultados_Dic3!$E$3:$E$99980,Produccion_UO!$J1377,Resultados_Dic3!$A$3:$A$99980,Produccion_UO!$H1377)*$J$1223</f>
        <v>0</v>
      </c>
      <c r="Y1377" s="21">
        <f>+SUMIFS(Resultados_Dic3!T$3:T$99980,Resultados_Dic3!$F$3:$F$99980,Produccion_UO!$K1377,Resultados_Dic3!$D$3:$D$99980,Produccion_UO!$L$1221,Resultados_Dic3!$E$3:$E$99980,Produccion_UO!$J1377,Resultados_Dic3!$A$3:$A$99980,Produccion_UO!$H1377)*$J$1223</f>
        <v>0</v>
      </c>
      <c r="Z1377" s="21">
        <f>+SUMIFS(Resultados_Dic3!U$3:U$99980,Resultados_Dic3!$F$3:$F$99980,Produccion_UO!$K1377,Resultados_Dic3!$D$3:$D$99980,Produccion_UO!$L$1221,Resultados_Dic3!$E$3:$E$99980,Produccion_UO!$J1377,Resultados_Dic3!$A$3:$A$99980,Produccion_UO!$H1377)*$J$1223</f>
        <v>0</v>
      </c>
      <c r="AA1377" s="21">
        <f>+SUMIFS(Resultados_Dic3!V$3:V$99980,Resultados_Dic3!$F$3:$F$99980,Produccion_UO!$K1377,Resultados_Dic3!$D$3:$D$99980,Produccion_UO!$L$1221,Resultados_Dic3!$E$3:$E$99980,Produccion_UO!$J1377,Resultados_Dic3!$A$3:$A$99980,Produccion_UO!$H1377)*$J$1223</f>
        <v>0</v>
      </c>
      <c r="AB1377" s="21">
        <f>+SUMIFS(Resultados_Dic3!W$3:W$99980,Resultados_Dic3!$F$3:$F$99980,Produccion_UO!$K1377,Resultados_Dic3!$D$3:$D$99980,Produccion_UO!$L$1221,Resultados_Dic3!$E$3:$E$99980,Produccion_UO!$J1377,Resultados_Dic3!$A$3:$A$99980,Produccion_UO!$H1377)*$J$1223</f>
        <v>0</v>
      </c>
      <c r="AC1377" s="21">
        <f>+SUMIFS(Resultados_Dic3!X$3:X$99980,Resultados_Dic3!$F$3:$F$99980,Produccion_UO!$K1377,Resultados_Dic3!$D$3:$D$99980,Produccion_UO!$L$1221,Resultados_Dic3!$E$3:$E$99980,Produccion_UO!$J1377,Resultados_Dic3!$A$3:$A$99980,Produccion_UO!$H1377)*$J$1223</f>
        <v>0</v>
      </c>
      <c r="AD1377" s="21">
        <f>+SUMIFS(Resultados_Dic3!Y$3:Y$99980,Resultados_Dic3!$F$3:$F$99980,Produccion_UO!$K1377,Resultados_Dic3!$D$3:$D$99980,Produccion_UO!$L$1221,Resultados_Dic3!$E$3:$E$99980,Produccion_UO!$J1377,Resultados_Dic3!$A$3:$A$99980,Produccion_UO!$H1377)*$J$1223</f>
        <v>0</v>
      </c>
      <c r="AE1377" s="21">
        <f>+SUMIFS(Resultados_Dic3!Z$3:Z$99980,Resultados_Dic3!$F$3:$F$99980,Produccion_UO!$K1377,Resultados_Dic3!$D$3:$D$99980,Produccion_UO!$L$1221,Resultados_Dic3!$E$3:$E$99980,Produccion_UO!$J1377,Resultados_Dic3!$A$3:$A$99980,Produccion_UO!$H1377)*$J$1223</f>
        <v>0</v>
      </c>
      <c r="AF1377" s="21">
        <f>+SUMIFS(Resultados_Dic3!AA$3:AA$99980,Resultados_Dic3!$F$3:$F$99980,Produccion_UO!$K1377,Resultados_Dic3!$D$3:$D$99980,Produccion_UO!$L$1221,Resultados_Dic3!$E$3:$E$99980,Produccion_UO!$J1377,Resultados_Dic3!$A$3:$A$99980,Produccion_UO!$H1377)*$J$1223</f>
        <v>0</v>
      </c>
      <c r="AG1377" s="21">
        <f>+SUMIFS(Resultados_Dic3!AB$3:AB$99980,Resultados_Dic3!$F$3:$F$99980,Produccion_UO!$K1377,Resultados_Dic3!$D$3:$D$99980,Produccion_UO!$L$1221,Resultados_Dic3!$E$3:$E$99980,Produccion_UO!$J1377,Resultados_Dic3!$A$3:$A$99980,Produccion_UO!$H1377)*$J$1223</f>
        <v>0</v>
      </c>
      <c r="AH1377" s="21">
        <f>+SUMIFS(Resultados_Dic3!AC$3:AC$99980,Resultados_Dic3!$F$3:$F$99980,Produccion_UO!$K1377,Resultados_Dic3!$D$3:$D$99980,Produccion_UO!$L$1221,Resultados_Dic3!$E$3:$E$99980,Produccion_UO!$J1377,Resultados_Dic3!$A$3:$A$99980,Produccion_UO!$H1377)*$J$1223</f>
        <v>0</v>
      </c>
      <c r="AI1377" s="21">
        <f>+SUMIFS(Resultados_Dic3!AD$3:AD$99980,Resultados_Dic3!$F$3:$F$99980,Produccion_UO!$K1377,Resultados_Dic3!$D$3:$D$99980,Produccion_UO!$L$1221,Resultados_Dic3!$E$3:$E$99980,Produccion_UO!$J1377,Resultados_Dic3!$A$3:$A$99980,Produccion_UO!$H1377)*$J$1223</f>
        <v>0</v>
      </c>
      <c r="AJ1377" s="21">
        <f>+SUMIFS(Resultados_Dic3!AE$3:AE$99980,Resultados_Dic3!$F$3:$F$99980,Produccion_UO!$K1377,Resultados_Dic3!$D$3:$D$99980,Produccion_UO!$L$1221,Resultados_Dic3!$E$3:$E$99980,Produccion_UO!$J1377,Resultados_Dic3!$A$3:$A$99980,Produccion_UO!$H1377)*$J$1223</f>
        <v>0</v>
      </c>
      <c r="AK1377" s="21">
        <f>+SUMIFS(Resultados_Dic3!AF$3:AF$99980,Resultados_Dic3!$F$3:$F$99980,Produccion_UO!$K1377,Resultados_Dic3!$D$3:$D$99980,Produccion_UO!$L$1221,Resultados_Dic3!$E$3:$E$99980,Produccion_UO!$J1377,Resultados_Dic3!$A$3:$A$99980,Produccion_UO!$H1377)*$J$1223</f>
        <v>0</v>
      </c>
      <c r="AL1377" s="21">
        <f>+SUMIFS(Resultados_Dic3!AG$3:AG$99980,Resultados_Dic3!$F$3:$F$99980,Produccion_UO!$K1377,Resultados_Dic3!$D$3:$D$99980,Produccion_UO!$L$1221,Resultados_Dic3!$E$3:$E$99980,Produccion_UO!$J1377,Resultados_Dic3!$A$3:$A$99980,Produccion_UO!$H1377)*$J$1223</f>
        <v>0</v>
      </c>
      <c r="AM1377" s="21">
        <f>+SUMIFS(Resultados_Dic3!AH$3:AH$99980,Resultados_Dic3!$F$3:$F$99980,Produccion_UO!$K1377,Resultados_Dic3!$D$3:$D$99980,Produccion_UO!$L$1221,Resultados_Dic3!$E$3:$E$99980,Produccion_UO!$J1377,Resultados_Dic3!$A$3:$A$99980,Produccion_UO!$H1377)*$J$1223</f>
        <v>0</v>
      </c>
      <c r="AN1377" s="21">
        <f>+SUMIFS(Resultados_Dic3!AI$3:AI$99980,Resultados_Dic3!$F$3:$F$99980,Produccion_UO!$K1377,Resultados_Dic3!$D$3:$D$99980,Produccion_UO!$L$1221,Resultados_Dic3!$E$3:$E$99980,Produccion_UO!$J1377,Resultados_Dic3!$A$3:$A$99980,Produccion_UO!$H1377)*$J$1223</f>
        <v>0</v>
      </c>
      <c r="AO1377" s="21">
        <f>+SUMIFS(Resultados_Dic3!AJ$3:AJ$99980,Resultados_Dic3!$F$3:$F$99980,Produccion_UO!$K1377,Resultados_Dic3!$D$3:$D$99980,Produccion_UO!$L$1221,Resultados_Dic3!$E$3:$E$99980,Produccion_UO!$J1377,Resultados_Dic3!$A$3:$A$99980,Produccion_UO!$H1377)*$J$1223</f>
        <v>0</v>
      </c>
      <c r="AP1377" s="21">
        <f>+SUMIFS(Resultados_Dic3!AK$3:AK$99980,Resultados_Dic3!$F$3:$F$99980,Produccion_UO!$K1377,Resultados_Dic3!$D$3:$D$99980,Produccion_UO!$L$1221,Resultados_Dic3!$E$3:$E$99980,Produccion_UO!$J1377,Resultados_Dic3!$A$3:$A$99980,Produccion_UO!$H1377)*$J$1223</f>
        <v>0</v>
      </c>
      <c r="AQ1377" s="21">
        <f>+SUMIFS(Resultados_Dic3!AL$3:AL$99980,Resultados_Dic3!$F$3:$F$99980,Produccion_UO!$K1377,Resultados_Dic3!$D$3:$D$99980,Produccion_UO!$L$1221,Resultados_Dic3!$E$3:$E$99980,Produccion_UO!$J1377,Resultados_Dic3!$A$3:$A$99980,Produccion_UO!$H1377)*$J$1223</f>
        <v>0</v>
      </c>
      <c r="AR1377" s="21">
        <f>+SUMIFS(Resultados_Dic3!AM$3:AM$99980,Resultados_Dic3!$F$3:$F$99980,Produccion_UO!$K1377,Resultados_Dic3!$D$3:$D$99980,Produccion_UO!$L$1221,Resultados_Dic3!$E$3:$E$99980,Produccion_UO!$J1377,Resultados_Dic3!$A$3:$A$99980,Produccion_UO!$H1377)*$J$1223</f>
        <v>0</v>
      </c>
    </row>
    <row r="1378" spans="8:44" x14ac:dyDescent="0.25">
      <c r="H1378" s="17" t="str">
        <f t="shared" si="1053"/>
        <v>DIC7</v>
      </c>
      <c r="I1378" s="24"/>
      <c r="J1378" s="24" t="s">
        <v>86</v>
      </c>
      <c r="K1378" s="359" t="s">
        <v>375</v>
      </c>
      <c r="L1378" s="341" t="s">
        <v>875</v>
      </c>
      <c r="M1378" s="21">
        <f>+SUMIFS(Resultados_Dic3!H$3:H$99980,Resultados_Dic3!$F$3:$F$99980,Produccion_UO!$K1378,Resultados_Dic3!$D$3:$D$99980,Produccion_UO!$L$1221,Resultados_Dic3!$E$3:$E$99980,Produccion_UO!$J1378,Resultados_Dic3!$A$3:$A$99980,Produccion_UO!$H1378)*$J$1223</f>
        <v>0</v>
      </c>
      <c r="N1378" s="21">
        <f>+SUMIFS(Resultados_Dic3!I$3:I$99980,Resultados_Dic3!$F$3:$F$99980,Produccion_UO!$K1378,Resultados_Dic3!$D$3:$D$99980,Produccion_UO!$L$1221,Resultados_Dic3!$E$3:$E$99980,Produccion_UO!$J1378,Resultados_Dic3!$A$3:$A$99980,Produccion_UO!$H1378)*$J$1223</f>
        <v>0</v>
      </c>
      <c r="O1378" s="21">
        <f>+SUMIFS(Resultados_Dic3!J$3:J$99980,Resultados_Dic3!$F$3:$F$99980,Produccion_UO!$K1378,Resultados_Dic3!$D$3:$D$99980,Produccion_UO!$L$1221,Resultados_Dic3!$E$3:$E$99980,Produccion_UO!$J1378,Resultados_Dic3!$A$3:$A$99980,Produccion_UO!$H1378)*$J$1223</f>
        <v>0</v>
      </c>
      <c r="P1378" s="21">
        <f>+SUMIFS(Resultados_Dic3!K$3:K$99980,Resultados_Dic3!$F$3:$F$99980,Produccion_UO!$K1378,Resultados_Dic3!$D$3:$D$99980,Produccion_UO!$L$1221,Resultados_Dic3!$E$3:$E$99980,Produccion_UO!$J1378,Resultados_Dic3!$A$3:$A$99980,Produccion_UO!$H1378)*$J$1223</f>
        <v>0</v>
      </c>
      <c r="Q1378" s="21">
        <f>+SUMIFS(Resultados_Dic3!L$3:L$99980,Resultados_Dic3!$F$3:$F$99980,Produccion_UO!$K1378,Resultados_Dic3!$D$3:$D$99980,Produccion_UO!$L$1221,Resultados_Dic3!$E$3:$E$99980,Produccion_UO!$J1378,Resultados_Dic3!$A$3:$A$99980,Produccion_UO!$H1378)*$J$1223</f>
        <v>0</v>
      </c>
      <c r="R1378" s="21">
        <f>+SUMIFS(Resultados_Dic3!M$3:M$99980,Resultados_Dic3!$F$3:$F$99980,Produccion_UO!$K1378,Resultados_Dic3!$D$3:$D$99980,Produccion_UO!$L$1221,Resultados_Dic3!$E$3:$E$99980,Produccion_UO!$J1378,Resultados_Dic3!$A$3:$A$99980,Produccion_UO!$H1378)*$J$1223</f>
        <v>0</v>
      </c>
      <c r="S1378" s="21">
        <f>+SUMIFS(Resultados_Dic3!N$3:N$99980,Resultados_Dic3!$F$3:$F$99980,Produccion_UO!$K1378,Resultados_Dic3!$D$3:$D$99980,Produccion_UO!$L$1221,Resultados_Dic3!$E$3:$E$99980,Produccion_UO!$J1378,Resultados_Dic3!$A$3:$A$99980,Produccion_UO!$H1378)*$J$1223</f>
        <v>0</v>
      </c>
      <c r="T1378" s="21">
        <f>+SUMIFS(Resultados_Dic3!O$3:O$99980,Resultados_Dic3!$F$3:$F$99980,Produccion_UO!$K1378,Resultados_Dic3!$D$3:$D$99980,Produccion_UO!$L$1221,Resultados_Dic3!$E$3:$E$99980,Produccion_UO!$J1378,Resultados_Dic3!$A$3:$A$99980,Produccion_UO!$H1378)*$J$1223</f>
        <v>0</v>
      </c>
      <c r="U1378" s="21">
        <f>+SUMIFS(Resultados_Dic3!P$3:P$99980,Resultados_Dic3!$F$3:$F$99980,Produccion_UO!$K1378,Resultados_Dic3!$D$3:$D$99980,Produccion_UO!$L$1221,Resultados_Dic3!$E$3:$E$99980,Produccion_UO!$J1378,Resultados_Dic3!$A$3:$A$99980,Produccion_UO!$H1378)*$J$1223</f>
        <v>0</v>
      </c>
      <c r="V1378" s="21">
        <f>+SUMIFS(Resultados_Dic3!Q$3:Q$99980,Resultados_Dic3!$F$3:$F$99980,Produccion_UO!$K1378,Resultados_Dic3!$D$3:$D$99980,Produccion_UO!$L$1221,Resultados_Dic3!$E$3:$E$99980,Produccion_UO!$J1378,Resultados_Dic3!$A$3:$A$99980,Produccion_UO!$H1378)*$J$1223</f>
        <v>0</v>
      </c>
      <c r="W1378" s="21">
        <f>+SUMIFS(Resultados_Dic3!R$3:R$99980,Resultados_Dic3!$F$3:$F$99980,Produccion_UO!$K1378,Resultados_Dic3!$D$3:$D$99980,Produccion_UO!$L$1221,Resultados_Dic3!$E$3:$E$99980,Produccion_UO!$J1378,Resultados_Dic3!$A$3:$A$99980,Produccion_UO!$H1378)*$J$1223</f>
        <v>0</v>
      </c>
      <c r="X1378" s="21">
        <f>+SUMIFS(Resultados_Dic3!S$3:S$99980,Resultados_Dic3!$F$3:$F$99980,Produccion_UO!$K1378,Resultados_Dic3!$D$3:$D$99980,Produccion_UO!$L$1221,Resultados_Dic3!$E$3:$E$99980,Produccion_UO!$J1378,Resultados_Dic3!$A$3:$A$99980,Produccion_UO!$H1378)*$J$1223</f>
        <v>0</v>
      </c>
      <c r="Y1378" s="21">
        <f>+SUMIFS(Resultados_Dic3!T$3:T$99980,Resultados_Dic3!$F$3:$F$99980,Produccion_UO!$K1378,Resultados_Dic3!$D$3:$D$99980,Produccion_UO!$L$1221,Resultados_Dic3!$E$3:$E$99980,Produccion_UO!$J1378,Resultados_Dic3!$A$3:$A$99980,Produccion_UO!$H1378)*$J$1223</f>
        <v>0</v>
      </c>
      <c r="Z1378" s="21">
        <f>+SUMIFS(Resultados_Dic3!U$3:U$99980,Resultados_Dic3!$F$3:$F$99980,Produccion_UO!$K1378,Resultados_Dic3!$D$3:$D$99980,Produccion_UO!$L$1221,Resultados_Dic3!$E$3:$E$99980,Produccion_UO!$J1378,Resultados_Dic3!$A$3:$A$99980,Produccion_UO!$H1378)*$J$1223</f>
        <v>0</v>
      </c>
      <c r="AA1378" s="21">
        <f>+SUMIFS(Resultados_Dic3!V$3:V$99980,Resultados_Dic3!$F$3:$F$99980,Produccion_UO!$K1378,Resultados_Dic3!$D$3:$D$99980,Produccion_UO!$L$1221,Resultados_Dic3!$E$3:$E$99980,Produccion_UO!$J1378,Resultados_Dic3!$A$3:$A$99980,Produccion_UO!$H1378)*$J$1223</f>
        <v>0</v>
      </c>
      <c r="AB1378" s="21">
        <f>+SUMIFS(Resultados_Dic3!W$3:W$99980,Resultados_Dic3!$F$3:$F$99980,Produccion_UO!$K1378,Resultados_Dic3!$D$3:$D$99980,Produccion_UO!$L$1221,Resultados_Dic3!$E$3:$E$99980,Produccion_UO!$J1378,Resultados_Dic3!$A$3:$A$99980,Produccion_UO!$H1378)*$J$1223</f>
        <v>0</v>
      </c>
      <c r="AC1378" s="21">
        <f>+SUMIFS(Resultados_Dic3!X$3:X$99980,Resultados_Dic3!$F$3:$F$99980,Produccion_UO!$K1378,Resultados_Dic3!$D$3:$D$99980,Produccion_UO!$L$1221,Resultados_Dic3!$E$3:$E$99980,Produccion_UO!$J1378,Resultados_Dic3!$A$3:$A$99980,Produccion_UO!$H1378)*$J$1223</f>
        <v>0</v>
      </c>
      <c r="AD1378" s="21">
        <f>+SUMIFS(Resultados_Dic3!Y$3:Y$99980,Resultados_Dic3!$F$3:$F$99980,Produccion_UO!$K1378,Resultados_Dic3!$D$3:$D$99980,Produccion_UO!$L$1221,Resultados_Dic3!$E$3:$E$99980,Produccion_UO!$J1378,Resultados_Dic3!$A$3:$A$99980,Produccion_UO!$H1378)*$J$1223</f>
        <v>0</v>
      </c>
      <c r="AE1378" s="21">
        <f>+SUMIFS(Resultados_Dic3!Z$3:Z$99980,Resultados_Dic3!$F$3:$F$99980,Produccion_UO!$K1378,Resultados_Dic3!$D$3:$D$99980,Produccion_UO!$L$1221,Resultados_Dic3!$E$3:$E$99980,Produccion_UO!$J1378,Resultados_Dic3!$A$3:$A$99980,Produccion_UO!$H1378)*$J$1223</f>
        <v>0</v>
      </c>
      <c r="AF1378" s="21">
        <f>+SUMIFS(Resultados_Dic3!AA$3:AA$99980,Resultados_Dic3!$F$3:$F$99980,Produccion_UO!$K1378,Resultados_Dic3!$D$3:$D$99980,Produccion_UO!$L$1221,Resultados_Dic3!$E$3:$E$99980,Produccion_UO!$J1378,Resultados_Dic3!$A$3:$A$99980,Produccion_UO!$H1378)*$J$1223</f>
        <v>0</v>
      </c>
      <c r="AG1378" s="21">
        <f>+SUMIFS(Resultados_Dic3!AB$3:AB$99980,Resultados_Dic3!$F$3:$F$99980,Produccion_UO!$K1378,Resultados_Dic3!$D$3:$D$99980,Produccion_UO!$L$1221,Resultados_Dic3!$E$3:$E$99980,Produccion_UO!$J1378,Resultados_Dic3!$A$3:$A$99980,Produccion_UO!$H1378)*$J$1223</f>
        <v>0</v>
      </c>
      <c r="AH1378" s="21">
        <f>+SUMIFS(Resultados_Dic3!AC$3:AC$99980,Resultados_Dic3!$F$3:$F$99980,Produccion_UO!$K1378,Resultados_Dic3!$D$3:$D$99980,Produccion_UO!$L$1221,Resultados_Dic3!$E$3:$E$99980,Produccion_UO!$J1378,Resultados_Dic3!$A$3:$A$99980,Produccion_UO!$H1378)*$J$1223</f>
        <v>0</v>
      </c>
      <c r="AI1378" s="21">
        <f>+SUMIFS(Resultados_Dic3!AD$3:AD$99980,Resultados_Dic3!$F$3:$F$99980,Produccion_UO!$K1378,Resultados_Dic3!$D$3:$D$99980,Produccion_UO!$L$1221,Resultados_Dic3!$E$3:$E$99980,Produccion_UO!$J1378,Resultados_Dic3!$A$3:$A$99980,Produccion_UO!$H1378)*$J$1223</f>
        <v>0</v>
      </c>
      <c r="AJ1378" s="21">
        <f>+SUMIFS(Resultados_Dic3!AE$3:AE$99980,Resultados_Dic3!$F$3:$F$99980,Produccion_UO!$K1378,Resultados_Dic3!$D$3:$D$99980,Produccion_UO!$L$1221,Resultados_Dic3!$E$3:$E$99980,Produccion_UO!$J1378,Resultados_Dic3!$A$3:$A$99980,Produccion_UO!$H1378)*$J$1223</f>
        <v>0</v>
      </c>
      <c r="AK1378" s="21">
        <f>+SUMIFS(Resultados_Dic3!AF$3:AF$99980,Resultados_Dic3!$F$3:$F$99980,Produccion_UO!$K1378,Resultados_Dic3!$D$3:$D$99980,Produccion_UO!$L$1221,Resultados_Dic3!$E$3:$E$99980,Produccion_UO!$J1378,Resultados_Dic3!$A$3:$A$99980,Produccion_UO!$H1378)*$J$1223</f>
        <v>0</v>
      </c>
      <c r="AL1378" s="21">
        <f>+SUMIFS(Resultados_Dic3!AG$3:AG$99980,Resultados_Dic3!$F$3:$F$99980,Produccion_UO!$K1378,Resultados_Dic3!$D$3:$D$99980,Produccion_UO!$L$1221,Resultados_Dic3!$E$3:$E$99980,Produccion_UO!$J1378,Resultados_Dic3!$A$3:$A$99980,Produccion_UO!$H1378)*$J$1223</f>
        <v>0</v>
      </c>
      <c r="AM1378" s="21">
        <f>+SUMIFS(Resultados_Dic3!AH$3:AH$99980,Resultados_Dic3!$F$3:$F$99980,Produccion_UO!$K1378,Resultados_Dic3!$D$3:$D$99980,Produccion_UO!$L$1221,Resultados_Dic3!$E$3:$E$99980,Produccion_UO!$J1378,Resultados_Dic3!$A$3:$A$99980,Produccion_UO!$H1378)*$J$1223</f>
        <v>0</v>
      </c>
      <c r="AN1378" s="21">
        <f>+SUMIFS(Resultados_Dic3!AI$3:AI$99980,Resultados_Dic3!$F$3:$F$99980,Produccion_UO!$K1378,Resultados_Dic3!$D$3:$D$99980,Produccion_UO!$L$1221,Resultados_Dic3!$E$3:$E$99980,Produccion_UO!$J1378,Resultados_Dic3!$A$3:$A$99980,Produccion_UO!$H1378)*$J$1223</f>
        <v>0</v>
      </c>
      <c r="AO1378" s="21">
        <f>+SUMIFS(Resultados_Dic3!AJ$3:AJ$99980,Resultados_Dic3!$F$3:$F$99980,Produccion_UO!$K1378,Resultados_Dic3!$D$3:$D$99980,Produccion_UO!$L$1221,Resultados_Dic3!$E$3:$E$99980,Produccion_UO!$J1378,Resultados_Dic3!$A$3:$A$99980,Produccion_UO!$H1378)*$J$1223</f>
        <v>0</v>
      </c>
      <c r="AP1378" s="21">
        <f>+SUMIFS(Resultados_Dic3!AK$3:AK$99980,Resultados_Dic3!$F$3:$F$99980,Produccion_UO!$K1378,Resultados_Dic3!$D$3:$D$99980,Produccion_UO!$L$1221,Resultados_Dic3!$E$3:$E$99980,Produccion_UO!$J1378,Resultados_Dic3!$A$3:$A$99980,Produccion_UO!$H1378)*$J$1223</f>
        <v>0</v>
      </c>
      <c r="AQ1378" s="21">
        <f>+SUMIFS(Resultados_Dic3!AL$3:AL$99980,Resultados_Dic3!$F$3:$F$99980,Produccion_UO!$K1378,Resultados_Dic3!$D$3:$D$99980,Produccion_UO!$L$1221,Resultados_Dic3!$E$3:$E$99980,Produccion_UO!$J1378,Resultados_Dic3!$A$3:$A$99980,Produccion_UO!$H1378)*$J$1223</f>
        <v>0</v>
      </c>
      <c r="AR1378" s="21">
        <f>+SUMIFS(Resultados_Dic3!AM$3:AM$99980,Resultados_Dic3!$F$3:$F$99980,Produccion_UO!$K1378,Resultados_Dic3!$D$3:$D$99980,Produccion_UO!$L$1221,Resultados_Dic3!$E$3:$E$99980,Produccion_UO!$J1378,Resultados_Dic3!$A$3:$A$99980,Produccion_UO!$H1378)*$J$1223</f>
        <v>0</v>
      </c>
    </row>
    <row r="1379" spans="8:44" x14ac:dyDescent="0.25">
      <c r="H1379" s="17" t="str">
        <f t="shared" si="1053"/>
        <v>DIC7</v>
      </c>
      <c r="I1379" s="24"/>
      <c r="J1379" s="24" t="s">
        <v>81</v>
      </c>
      <c r="K1379" s="359" t="s">
        <v>168</v>
      </c>
      <c r="L1379" s="341" t="s">
        <v>876</v>
      </c>
      <c r="M1379" s="21">
        <f>+SUMIFS(Resultados_Dic3!H$3:H$99980,Resultados_Dic3!$F$3:$F$99980,Produccion_UO!$K1379,Resultados_Dic3!$D$3:$D$99980,Produccion_UO!$L$1221,Resultados_Dic3!$E$3:$E$99980,Produccion_UO!$J1379,Resultados_Dic3!$A$3:$A$99980,Produccion_UO!$H1379)*$J$1223</f>
        <v>0.33137480134841601</v>
      </c>
      <c r="N1379" s="21">
        <f>+SUMIFS(Resultados_Dic3!I$3:I$99980,Resultados_Dic3!$F$3:$F$99980,Produccion_UO!$K1379,Resultados_Dic3!$D$3:$D$99980,Produccion_UO!$L$1221,Resultados_Dic3!$E$3:$E$99980,Produccion_UO!$J1379,Resultados_Dic3!$A$3:$A$99980,Produccion_UO!$H1379)*$J$1223</f>
        <v>0.30844261481209501</v>
      </c>
      <c r="O1379" s="21">
        <f>+SUMIFS(Resultados_Dic3!J$3:J$99980,Resultados_Dic3!$F$3:$F$99980,Produccion_UO!$K1379,Resultados_Dic3!$D$3:$D$99980,Produccion_UO!$L$1221,Resultados_Dic3!$E$3:$E$99980,Produccion_UO!$J1379,Resultados_Dic3!$A$3:$A$99980,Produccion_UO!$H1379)*$J$1223</f>
        <v>0.28426344888696298</v>
      </c>
      <c r="P1379" s="21">
        <f>+SUMIFS(Resultados_Dic3!K$3:K$99980,Resultados_Dic3!$F$3:$F$99980,Produccion_UO!$K1379,Resultados_Dic3!$D$3:$D$99980,Produccion_UO!$L$1221,Resultados_Dic3!$E$3:$E$99980,Produccion_UO!$J1379,Resultados_Dic3!$A$3:$A$99980,Produccion_UO!$H1379)*$J$1223</f>
        <v>0.13984782680906399</v>
      </c>
      <c r="Q1379" s="21">
        <f>+SUMIFS(Resultados_Dic3!L$3:L$99980,Resultados_Dic3!$F$3:$F$99980,Produccion_UO!$K1379,Resultados_Dic3!$D$3:$D$99980,Produccion_UO!$L$1221,Resultados_Dic3!$E$3:$E$99980,Produccion_UO!$J1379,Resultados_Dic3!$A$3:$A$99980,Produccion_UO!$H1379)*$J$1223</f>
        <v>0.14047372814409301</v>
      </c>
      <c r="R1379" s="21">
        <f>+SUMIFS(Resultados_Dic3!M$3:M$99980,Resultados_Dic3!$F$3:$F$99980,Produccion_UO!$K1379,Resultados_Dic3!$D$3:$D$99980,Produccion_UO!$L$1221,Resultados_Dic3!$E$3:$E$99980,Produccion_UO!$J1379,Resultados_Dic3!$A$3:$A$99980,Produccion_UO!$H1379)*$J$1223</f>
        <v>0.14114460009787</v>
      </c>
      <c r="S1379" s="21">
        <f>+SUMIFS(Resultados_Dic3!N$3:N$99980,Resultados_Dic3!$F$3:$F$99980,Produccion_UO!$K1379,Resultados_Dic3!$D$3:$D$99980,Produccion_UO!$L$1221,Resultados_Dic3!$E$3:$E$99980,Produccion_UO!$J1379,Resultados_Dic3!$A$3:$A$99980,Produccion_UO!$H1379)*$J$1223</f>
        <v>0.14181547205164699</v>
      </c>
      <c r="T1379" s="21">
        <f>+SUMIFS(Resultados_Dic3!O$3:O$99980,Resultados_Dic3!$F$3:$F$99980,Produccion_UO!$K1379,Resultados_Dic3!$D$3:$D$99980,Produccion_UO!$L$1221,Resultados_Dic3!$E$3:$E$99980,Produccion_UO!$J1379,Resultados_Dic3!$A$3:$A$99980,Produccion_UO!$H1379)*$J$1223</f>
        <v>0.142278839575737</v>
      </c>
      <c r="U1379" s="21">
        <f>+SUMIFS(Resultados_Dic3!P$3:P$99980,Resultados_Dic3!$F$3:$F$99980,Produccion_UO!$K1379,Resultados_Dic3!$D$3:$D$99980,Produccion_UO!$L$1221,Resultados_Dic3!$E$3:$E$99980,Produccion_UO!$J1379,Resultados_Dic3!$A$3:$A$99980,Produccion_UO!$H1379)*$J$1223</f>
        <v>0.137811409366176</v>
      </c>
      <c r="V1379" s="21">
        <f>+SUMIFS(Resultados_Dic3!Q$3:Q$99980,Resultados_Dic3!$F$3:$F$99980,Produccion_UO!$K1379,Resultados_Dic3!$D$3:$D$99980,Produccion_UO!$L$1221,Resultados_Dic3!$E$3:$E$99980,Produccion_UO!$J1379,Resultados_Dic3!$A$3:$A$99980,Produccion_UO!$H1379)*$J$1223</f>
        <v>0</v>
      </c>
      <c r="W1379" s="21">
        <f>+SUMIFS(Resultados_Dic3!R$3:R$99980,Resultados_Dic3!$F$3:$F$99980,Produccion_UO!$K1379,Resultados_Dic3!$D$3:$D$99980,Produccion_UO!$L$1221,Resultados_Dic3!$E$3:$E$99980,Produccion_UO!$J1379,Resultados_Dic3!$A$3:$A$99980,Produccion_UO!$H1379)*$J$1223</f>
        <v>0</v>
      </c>
      <c r="X1379" s="21">
        <f>+SUMIFS(Resultados_Dic3!S$3:S$99980,Resultados_Dic3!$F$3:$F$99980,Produccion_UO!$K1379,Resultados_Dic3!$D$3:$D$99980,Produccion_UO!$L$1221,Resultados_Dic3!$E$3:$E$99980,Produccion_UO!$J1379,Resultados_Dic3!$A$3:$A$99980,Produccion_UO!$H1379)*$J$1223</f>
        <v>0</v>
      </c>
      <c r="Y1379" s="21">
        <f>+SUMIFS(Resultados_Dic3!T$3:T$99980,Resultados_Dic3!$F$3:$F$99980,Produccion_UO!$K1379,Resultados_Dic3!$D$3:$D$99980,Produccion_UO!$L$1221,Resultados_Dic3!$E$3:$E$99980,Produccion_UO!$J1379,Resultados_Dic3!$A$3:$A$99980,Produccion_UO!$H1379)*$J$1223</f>
        <v>0</v>
      </c>
      <c r="Z1379" s="21">
        <f>+SUMIFS(Resultados_Dic3!U$3:U$99980,Resultados_Dic3!$F$3:$F$99980,Produccion_UO!$K1379,Resultados_Dic3!$D$3:$D$99980,Produccion_UO!$L$1221,Resultados_Dic3!$E$3:$E$99980,Produccion_UO!$J1379,Resultados_Dic3!$A$3:$A$99980,Produccion_UO!$H1379)*$J$1223</f>
        <v>0</v>
      </c>
      <c r="AA1379" s="21">
        <f>+SUMIFS(Resultados_Dic3!V$3:V$99980,Resultados_Dic3!$F$3:$F$99980,Produccion_UO!$K1379,Resultados_Dic3!$D$3:$D$99980,Produccion_UO!$L$1221,Resultados_Dic3!$E$3:$E$99980,Produccion_UO!$J1379,Resultados_Dic3!$A$3:$A$99980,Produccion_UO!$H1379)*$J$1223</f>
        <v>0</v>
      </c>
      <c r="AB1379" s="21">
        <f>+SUMIFS(Resultados_Dic3!W$3:W$99980,Resultados_Dic3!$F$3:$F$99980,Produccion_UO!$K1379,Resultados_Dic3!$D$3:$D$99980,Produccion_UO!$L$1221,Resultados_Dic3!$E$3:$E$99980,Produccion_UO!$J1379,Resultados_Dic3!$A$3:$A$99980,Produccion_UO!$H1379)*$J$1223</f>
        <v>0</v>
      </c>
      <c r="AC1379" s="21">
        <f>+SUMIFS(Resultados_Dic3!X$3:X$99980,Resultados_Dic3!$F$3:$F$99980,Produccion_UO!$K1379,Resultados_Dic3!$D$3:$D$99980,Produccion_UO!$L$1221,Resultados_Dic3!$E$3:$E$99980,Produccion_UO!$J1379,Resultados_Dic3!$A$3:$A$99980,Produccion_UO!$H1379)*$J$1223</f>
        <v>0</v>
      </c>
      <c r="AD1379" s="21">
        <f>+SUMIFS(Resultados_Dic3!Y$3:Y$99980,Resultados_Dic3!$F$3:$F$99980,Produccion_UO!$K1379,Resultados_Dic3!$D$3:$D$99980,Produccion_UO!$L$1221,Resultados_Dic3!$E$3:$E$99980,Produccion_UO!$J1379,Resultados_Dic3!$A$3:$A$99980,Produccion_UO!$H1379)*$J$1223</f>
        <v>0</v>
      </c>
      <c r="AE1379" s="21">
        <f>+SUMIFS(Resultados_Dic3!Z$3:Z$99980,Resultados_Dic3!$F$3:$F$99980,Produccion_UO!$K1379,Resultados_Dic3!$D$3:$D$99980,Produccion_UO!$L$1221,Resultados_Dic3!$E$3:$E$99980,Produccion_UO!$J1379,Resultados_Dic3!$A$3:$A$99980,Produccion_UO!$H1379)*$J$1223</f>
        <v>0</v>
      </c>
      <c r="AF1379" s="21">
        <f>+SUMIFS(Resultados_Dic3!AA$3:AA$99980,Resultados_Dic3!$F$3:$F$99980,Produccion_UO!$K1379,Resultados_Dic3!$D$3:$D$99980,Produccion_UO!$L$1221,Resultados_Dic3!$E$3:$E$99980,Produccion_UO!$J1379,Resultados_Dic3!$A$3:$A$99980,Produccion_UO!$H1379)*$J$1223</f>
        <v>0</v>
      </c>
      <c r="AG1379" s="21">
        <f>+SUMIFS(Resultados_Dic3!AB$3:AB$99980,Resultados_Dic3!$F$3:$F$99980,Produccion_UO!$K1379,Resultados_Dic3!$D$3:$D$99980,Produccion_UO!$L$1221,Resultados_Dic3!$E$3:$E$99980,Produccion_UO!$J1379,Resultados_Dic3!$A$3:$A$99980,Produccion_UO!$H1379)*$J$1223</f>
        <v>0</v>
      </c>
      <c r="AH1379" s="21">
        <f>+SUMIFS(Resultados_Dic3!AC$3:AC$99980,Resultados_Dic3!$F$3:$F$99980,Produccion_UO!$K1379,Resultados_Dic3!$D$3:$D$99980,Produccion_UO!$L$1221,Resultados_Dic3!$E$3:$E$99980,Produccion_UO!$J1379,Resultados_Dic3!$A$3:$A$99980,Produccion_UO!$H1379)*$J$1223</f>
        <v>0</v>
      </c>
      <c r="AI1379" s="21">
        <f>+SUMIFS(Resultados_Dic3!AD$3:AD$99980,Resultados_Dic3!$F$3:$F$99980,Produccion_UO!$K1379,Resultados_Dic3!$D$3:$D$99980,Produccion_UO!$L$1221,Resultados_Dic3!$E$3:$E$99980,Produccion_UO!$J1379,Resultados_Dic3!$A$3:$A$99980,Produccion_UO!$H1379)*$J$1223</f>
        <v>0</v>
      </c>
      <c r="AJ1379" s="21">
        <f>+SUMIFS(Resultados_Dic3!AE$3:AE$99980,Resultados_Dic3!$F$3:$F$99980,Produccion_UO!$K1379,Resultados_Dic3!$D$3:$D$99980,Produccion_UO!$L$1221,Resultados_Dic3!$E$3:$E$99980,Produccion_UO!$J1379,Resultados_Dic3!$A$3:$A$99980,Produccion_UO!$H1379)*$J$1223</f>
        <v>0</v>
      </c>
      <c r="AK1379" s="21">
        <f>+SUMIFS(Resultados_Dic3!AF$3:AF$99980,Resultados_Dic3!$F$3:$F$99980,Produccion_UO!$K1379,Resultados_Dic3!$D$3:$D$99980,Produccion_UO!$L$1221,Resultados_Dic3!$E$3:$E$99980,Produccion_UO!$J1379,Resultados_Dic3!$A$3:$A$99980,Produccion_UO!$H1379)*$J$1223</f>
        <v>0</v>
      </c>
      <c r="AL1379" s="21">
        <f>+SUMIFS(Resultados_Dic3!AG$3:AG$99980,Resultados_Dic3!$F$3:$F$99980,Produccion_UO!$K1379,Resultados_Dic3!$D$3:$D$99980,Produccion_UO!$L$1221,Resultados_Dic3!$E$3:$E$99980,Produccion_UO!$J1379,Resultados_Dic3!$A$3:$A$99980,Produccion_UO!$H1379)*$J$1223</f>
        <v>0</v>
      </c>
      <c r="AM1379" s="21">
        <f>+SUMIFS(Resultados_Dic3!AH$3:AH$99980,Resultados_Dic3!$F$3:$F$99980,Produccion_UO!$K1379,Resultados_Dic3!$D$3:$D$99980,Produccion_UO!$L$1221,Resultados_Dic3!$E$3:$E$99980,Produccion_UO!$J1379,Resultados_Dic3!$A$3:$A$99980,Produccion_UO!$H1379)*$J$1223</f>
        <v>0</v>
      </c>
      <c r="AN1379" s="21">
        <f>+SUMIFS(Resultados_Dic3!AI$3:AI$99980,Resultados_Dic3!$F$3:$F$99980,Produccion_UO!$K1379,Resultados_Dic3!$D$3:$D$99980,Produccion_UO!$L$1221,Resultados_Dic3!$E$3:$E$99980,Produccion_UO!$J1379,Resultados_Dic3!$A$3:$A$99980,Produccion_UO!$H1379)*$J$1223</f>
        <v>0</v>
      </c>
      <c r="AO1379" s="21">
        <f>+SUMIFS(Resultados_Dic3!AJ$3:AJ$99980,Resultados_Dic3!$F$3:$F$99980,Produccion_UO!$K1379,Resultados_Dic3!$D$3:$D$99980,Produccion_UO!$L$1221,Resultados_Dic3!$E$3:$E$99980,Produccion_UO!$J1379,Resultados_Dic3!$A$3:$A$99980,Produccion_UO!$H1379)*$J$1223</f>
        <v>0</v>
      </c>
      <c r="AP1379" s="21">
        <f>+SUMIFS(Resultados_Dic3!AK$3:AK$99980,Resultados_Dic3!$F$3:$F$99980,Produccion_UO!$K1379,Resultados_Dic3!$D$3:$D$99980,Produccion_UO!$L$1221,Resultados_Dic3!$E$3:$E$99980,Produccion_UO!$J1379,Resultados_Dic3!$A$3:$A$99980,Produccion_UO!$H1379)*$J$1223</f>
        <v>0</v>
      </c>
      <c r="AQ1379" s="21">
        <f>+SUMIFS(Resultados_Dic3!AL$3:AL$99980,Resultados_Dic3!$F$3:$F$99980,Produccion_UO!$K1379,Resultados_Dic3!$D$3:$D$99980,Produccion_UO!$L$1221,Resultados_Dic3!$E$3:$E$99980,Produccion_UO!$J1379,Resultados_Dic3!$A$3:$A$99980,Produccion_UO!$H1379)*$J$1223</f>
        <v>0</v>
      </c>
      <c r="AR1379" s="21">
        <f>+SUMIFS(Resultados_Dic3!AM$3:AM$99980,Resultados_Dic3!$F$3:$F$99980,Produccion_UO!$K1379,Resultados_Dic3!$D$3:$D$99980,Produccion_UO!$L$1221,Resultados_Dic3!$E$3:$E$99980,Produccion_UO!$J1379,Resultados_Dic3!$A$3:$A$99980,Produccion_UO!$H1379)*$J$1223</f>
        <v>0</v>
      </c>
    </row>
    <row r="1380" spans="8:44" x14ac:dyDescent="0.25">
      <c r="H1380" s="17" t="str">
        <f t="shared" si="1053"/>
        <v>DIC7</v>
      </c>
      <c r="I1380" s="24"/>
      <c r="J1380" s="24" t="s">
        <v>431</v>
      </c>
      <c r="K1380" s="359" t="s">
        <v>165</v>
      </c>
      <c r="L1380" s="341" t="s">
        <v>877</v>
      </c>
      <c r="M1380" s="21">
        <f>+SUMIFS(Resultados_Dic3!H$3:H$99980,Resultados_Dic3!$F$3:$F$99980,Produccion_UO!$K1380,Resultados_Dic3!$D$3:$D$99980,Produccion_UO!$L$1221,Resultados_Dic3!$E$3:$E$99980,Produccion_UO!$J1380,Resultados_Dic3!$A$3:$A$99980,Produccion_UO!$H1380)*$J$1223</f>
        <v>0</v>
      </c>
      <c r="N1380" s="21">
        <f>+SUMIFS(Resultados_Dic3!I$3:I$99980,Resultados_Dic3!$F$3:$F$99980,Produccion_UO!$K1380,Resultados_Dic3!$D$3:$D$99980,Produccion_UO!$L$1221,Resultados_Dic3!$E$3:$E$99980,Produccion_UO!$J1380,Resultados_Dic3!$A$3:$A$99980,Produccion_UO!$H1380)*$J$1223</f>
        <v>0</v>
      </c>
      <c r="O1380" s="21">
        <f>+SUMIFS(Resultados_Dic3!J$3:J$99980,Resultados_Dic3!$F$3:$F$99980,Produccion_UO!$K1380,Resultados_Dic3!$D$3:$D$99980,Produccion_UO!$L$1221,Resultados_Dic3!$E$3:$E$99980,Produccion_UO!$J1380,Resultados_Dic3!$A$3:$A$99980,Produccion_UO!$H1380)*$J$1223</f>
        <v>0</v>
      </c>
      <c r="P1380" s="21">
        <f>+SUMIFS(Resultados_Dic3!K$3:K$99980,Resultados_Dic3!$F$3:$F$99980,Produccion_UO!$K1380,Resultados_Dic3!$D$3:$D$99980,Produccion_UO!$L$1221,Resultados_Dic3!$E$3:$E$99980,Produccion_UO!$J1380,Resultados_Dic3!$A$3:$A$99980,Produccion_UO!$H1380)*$J$1223</f>
        <v>0</v>
      </c>
      <c r="Q1380" s="21">
        <f>+SUMIFS(Resultados_Dic3!L$3:L$99980,Resultados_Dic3!$F$3:$F$99980,Produccion_UO!$K1380,Resultados_Dic3!$D$3:$D$99980,Produccion_UO!$L$1221,Resultados_Dic3!$E$3:$E$99980,Produccion_UO!$J1380,Resultados_Dic3!$A$3:$A$99980,Produccion_UO!$H1380)*$J$1223</f>
        <v>0</v>
      </c>
      <c r="R1380" s="21">
        <f>+SUMIFS(Resultados_Dic3!M$3:M$99980,Resultados_Dic3!$F$3:$F$99980,Produccion_UO!$K1380,Resultados_Dic3!$D$3:$D$99980,Produccion_UO!$L$1221,Resultados_Dic3!$E$3:$E$99980,Produccion_UO!$J1380,Resultados_Dic3!$A$3:$A$99980,Produccion_UO!$H1380)*$J$1223</f>
        <v>0</v>
      </c>
      <c r="S1380" s="21">
        <f>+SUMIFS(Resultados_Dic3!N$3:N$99980,Resultados_Dic3!$F$3:$F$99980,Produccion_UO!$K1380,Resultados_Dic3!$D$3:$D$99980,Produccion_UO!$L$1221,Resultados_Dic3!$E$3:$E$99980,Produccion_UO!$J1380,Resultados_Dic3!$A$3:$A$99980,Produccion_UO!$H1380)*$J$1223</f>
        <v>0</v>
      </c>
      <c r="T1380" s="21">
        <f>+SUMIFS(Resultados_Dic3!O$3:O$99980,Resultados_Dic3!$F$3:$F$99980,Produccion_UO!$K1380,Resultados_Dic3!$D$3:$D$99980,Produccion_UO!$L$1221,Resultados_Dic3!$E$3:$E$99980,Produccion_UO!$J1380,Resultados_Dic3!$A$3:$A$99980,Produccion_UO!$H1380)*$J$1223</f>
        <v>0</v>
      </c>
      <c r="U1380" s="21">
        <f>+SUMIFS(Resultados_Dic3!P$3:P$99980,Resultados_Dic3!$F$3:$F$99980,Produccion_UO!$K1380,Resultados_Dic3!$D$3:$D$99980,Produccion_UO!$L$1221,Resultados_Dic3!$E$3:$E$99980,Produccion_UO!$J1380,Resultados_Dic3!$A$3:$A$99980,Produccion_UO!$H1380)*$J$1223</f>
        <v>0</v>
      </c>
      <c r="V1380" s="21">
        <f>+SUMIFS(Resultados_Dic3!Q$3:Q$99980,Resultados_Dic3!$F$3:$F$99980,Produccion_UO!$K1380,Resultados_Dic3!$D$3:$D$99980,Produccion_UO!$L$1221,Resultados_Dic3!$E$3:$E$99980,Produccion_UO!$J1380,Resultados_Dic3!$A$3:$A$99980,Produccion_UO!$H1380)*$J$1223</f>
        <v>0</v>
      </c>
      <c r="W1380" s="21">
        <f>+SUMIFS(Resultados_Dic3!R$3:R$99980,Resultados_Dic3!$F$3:$F$99980,Produccion_UO!$K1380,Resultados_Dic3!$D$3:$D$99980,Produccion_UO!$L$1221,Resultados_Dic3!$E$3:$E$99980,Produccion_UO!$J1380,Resultados_Dic3!$A$3:$A$99980,Produccion_UO!$H1380)*$J$1223</f>
        <v>0</v>
      </c>
      <c r="X1380" s="21">
        <f>+SUMIFS(Resultados_Dic3!S$3:S$99980,Resultados_Dic3!$F$3:$F$99980,Produccion_UO!$K1380,Resultados_Dic3!$D$3:$D$99980,Produccion_UO!$L$1221,Resultados_Dic3!$E$3:$E$99980,Produccion_UO!$J1380,Resultados_Dic3!$A$3:$A$99980,Produccion_UO!$H1380)*$J$1223</f>
        <v>0</v>
      </c>
      <c r="Y1380" s="21">
        <f>+SUMIFS(Resultados_Dic3!T$3:T$99980,Resultados_Dic3!$F$3:$F$99980,Produccion_UO!$K1380,Resultados_Dic3!$D$3:$D$99980,Produccion_UO!$L$1221,Resultados_Dic3!$E$3:$E$99980,Produccion_UO!$J1380,Resultados_Dic3!$A$3:$A$99980,Produccion_UO!$H1380)*$J$1223</f>
        <v>0</v>
      </c>
      <c r="Z1380" s="21">
        <f>+SUMIFS(Resultados_Dic3!U$3:U$99980,Resultados_Dic3!$F$3:$F$99980,Produccion_UO!$K1380,Resultados_Dic3!$D$3:$D$99980,Produccion_UO!$L$1221,Resultados_Dic3!$E$3:$E$99980,Produccion_UO!$J1380,Resultados_Dic3!$A$3:$A$99980,Produccion_UO!$H1380)*$J$1223</f>
        <v>0</v>
      </c>
      <c r="AA1380" s="21">
        <f>+SUMIFS(Resultados_Dic3!V$3:V$99980,Resultados_Dic3!$F$3:$F$99980,Produccion_UO!$K1380,Resultados_Dic3!$D$3:$D$99980,Produccion_UO!$L$1221,Resultados_Dic3!$E$3:$E$99980,Produccion_UO!$J1380,Resultados_Dic3!$A$3:$A$99980,Produccion_UO!$H1380)*$J$1223</f>
        <v>0</v>
      </c>
      <c r="AB1380" s="21">
        <f>+SUMIFS(Resultados_Dic3!W$3:W$99980,Resultados_Dic3!$F$3:$F$99980,Produccion_UO!$K1380,Resultados_Dic3!$D$3:$D$99980,Produccion_UO!$L$1221,Resultados_Dic3!$E$3:$E$99980,Produccion_UO!$J1380,Resultados_Dic3!$A$3:$A$99980,Produccion_UO!$H1380)*$J$1223</f>
        <v>0</v>
      </c>
      <c r="AC1380" s="21">
        <f>+SUMIFS(Resultados_Dic3!X$3:X$99980,Resultados_Dic3!$F$3:$F$99980,Produccion_UO!$K1380,Resultados_Dic3!$D$3:$D$99980,Produccion_UO!$L$1221,Resultados_Dic3!$E$3:$E$99980,Produccion_UO!$J1380,Resultados_Dic3!$A$3:$A$99980,Produccion_UO!$H1380)*$J$1223</f>
        <v>0</v>
      </c>
      <c r="AD1380" s="21">
        <f>+SUMIFS(Resultados_Dic3!Y$3:Y$99980,Resultados_Dic3!$F$3:$F$99980,Produccion_UO!$K1380,Resultados_Dic3!$D$3:$D$99980,Produccion_UO!$L$1221,Resultados_Dic3!$E$3:$E$99980,Produccion_UO!$J1380,Resultados_Dic3!$A$3:$A$99980,Produccion_UO!$H1380)*$J$1223</f>
        <v>0</v>
      </c>
      <c r="AE1380" s="21">
        <f>+SUMIFS(Resultados_Dic3!Z$3:Z$99980,Resultados_Dic3!$F$3:$F$99980,Produccion_UO!$K1380,Resultados_Dic3!$D$3:$D$99980,Produccion_UO!$L$1221,Resultados_Dic3!$E$3:$E$99980,Produccion_UO!$J1380,Resultados_Dic3!$A$3:$A$99980,Produccion_UO!$H1380)*$J$1223</f>
        <v>0</v>
      </c>
      <c r="AF1380" s="21">
        <f>+SUMIFS(Resultados_Dic3!AA$3:AA$99980,Resultados_Dic3!$F$3:$F$99980,Produccion_UO!$K1380,Resultados_Dic3!$D$3:$D$99980,Produccion_UO!$L$1221,Resultados_Dic3!$E$3:$E$99980,Produccion_UO!$J1380,Resultados_Dic3!$A$3:$A$99980,Produccion_UO!$H1380)*$J$1223</f>
        <v>0</v>
      </c>
      <c r="AG1380" s="21">
        <f>+SUMIFS(Resultados_Dic3!AB$3:AB$99980,Resultados_Dic3!$F$3:$F$99980,Produccion_UO!$K1380,Resultados_Dic3!$D$3:$D$99980,Produccion_UO!$L$1221,Resultados_Dic3!$E$3:$E$99980,Produccion_UO!$J1380,Resultados_Dic3!$A$3:$A$99980,Produccion_UO!$H1380)*$J$1223</f>
        <v>0</v>
      </c>
      <c r="AH1380" s="21">
        <f>+SUMIFS(Resultados_Dic3!AC$3:AC$99980,Resultados_Dic3!$F$3:$F$99980,Produccion_UO!$K1380,Resultados_Dic3!$D$3:$D$99980,Produccion_UO!$L$1221,Resultados_Dic3!$E$3:$E$99980,Produccion_UO!$J1380,Resultados_Dic3!$A$3:$A$99980,Produccion_UO!$H1380)*$J$1223</f>
        <v>0</v>
      </c>
      <c r="AI1380" s="21">
        <f>+SUMIFS(Resultados_Dic3!AD$3:AD$99980,Resultados_Dic3!$F$3:$F$99980,Produccion_UO!$K1380,Resultados_Dic3!$D$3:$D$99980,Produccion_UO!$L$1221,Resultados_Dic3!$E$3:$E$99980,Produccion_UO!$J1380,Resultados_Dic3!$A$3:$A$99980,Produccion_UO!$H1380)*$J$1223</f>
        <v>0</v>
      </c>
      <c r="AJ1380" s="21">
        <f>+SUMIFS(Resultados_Dic3!AE$3:AE$99980,Resultados_Dic3!$F$3:$F$99980,Produccion_UO!$K1380,Resultados_Dic3!$D$3:$D$99980,Produccion_UO!$L$1221,Resultados_Dic3!$E$3:$E$99980,Produccion_UO!$J1380,Resultados_Dic3!$A$3:$A$99980,Produccion_UO!$H1380)*$J$1223</f>
        <v>0</v>
      </c>
      <c r="AK1380" s="21">
        <f>+SUMIFS(Resultados_Dic3!AF$3:AF$99980,Resultados_Dic3!$F$3:$F$99980,Produccion_UO!$K1380,Resultados_Dic3!$D$3:$D$99980,Produccion_UO!$L$1221,Resultados_Dic3!$E$3:$E$99980,Produccion_UO!$J1380,Resultados_Dic3!$A$3:$A$99980,Produccion_UO!$H1380)*$J$1223</f>
        <v>0</v>
      </c>
      <c r="AL1380" s="21">
        <f>+SUMIFS(Resultados_Dic3!AG$3:AG$99980,Resultados_Dic3!$F$3:$F$99980,Produccion_UO!$K1380,Resultados_Dic3!$D$3:$D$99980,Produccion_UO!$L$1221,Resultados_Dic3!$E$3:$E$99980,Produccion_UO!$J1380,Resultados_Dic3!$A$3:$A$99980,Produccion_UO!$H1380)*$J$1223</f>
        <v>0</v>
      </c>
      <c r="AM1380" s="21">
        <f>+SUMIFS(Resultados_Dic3!AH$3:AH$99980,Resultados_Dic3!$F$3:$F$99980,Produccion_UO!$K1380,Resultados_Dic3!$D$3:$D$99980,Produccion_UO!$L$1221,Resultados_Dic3!$E$3:$E$99980,Produccion_UO!$J1380,Resultados_Dic3!$A$3:$A$99980,Produccion_UO!$H1380)*$J$1223</f>
        <v>0</v>
      </c>
      <c r="AN1380" s="21">
        <f>+SUMIFS(Resultados_Dic3!AI$3:AI$99980,Resultados_Dic3!$F$3:$F$99980,Produccion_UO!$K1380,Resultados_Dic3!$D$3:$D$99980,Produccion_UO!$L$1221,Resultados_Dic3!$E$3:$E$99980,Produccion_UO!$J1380,Resultados_Dic3!$A$3:$A$99980,Produccion_UO!$H1380)*$J$1223</f>
        <v>0</v>
      </c>
      <c r="AO1380" s="21">
        <f>+SUMIFS(Resultados_Dic3!AJ$3:AJ$99980,Resultados_Dic3!$F$3:$F$99980,Produccion_UO!$K1380,Resultados_Dic3!$D$3:$D$99980,Produccion_UO!$L$1221,Resultados_Dic3!$E$3:$E$99980,Produccion_UO!$J1380,Resultados_Dic3!$A$3:$A$99980,Produccion_UO!$H1380)*$J$1223</f>
        <v>0</v>
      </c>
      <c r="AP1380" s="21">
        <f>+SUMIFS(Resultados_Dic3!AK$3:AK$99980,Resultados_Dic3!$F$3:$F$99980,Produccion_UO!$K1380,Resultados_Dic3!$D$3:$D$99980,Produccion_UO!$L$1221,Resultados_Dic3!$E$3:$E$99980,Produccion_UO!$J1380,Resultados_Dic3!$A$3:$A$99980,Produccion_UO!$H1380)*$J$1223</f>
        <v>0</v>
      </c>
      <c r="AQ1380" s="21">
        <f>+SUMIFS(Resultados_Dic3!AL$3:AL$99980,Resultados_Dic3!$F$3:$F$99980,Produccion_UO!$K1380,Resultados_Dic3!$D$3:$D$99980,Produccion_UO!$L$1221,Resultados_Dic3!$E$3:$E$99980,Produccion_UO!$J1380,Resultados_Dic3!$A$3:$A$99980,Produccion_UO!$H1380)*$J$1223</f>
        <v>0</v>
      </c>
      <c r="AR1380" s="21">
        <f>+SUMIFS(Resultados_Dic3!AM$3:AM$99980,Resultados_Dic3!$F$3:$F$99980,Produccion_UO!$K1380,Resultados_Dic3!$D$3:$D$99980,Produccion_UO!$L$1221,Resultados_Dic3!$E$3:$E$99980,Produccion_UO!$J1380,Resultados_Dic3!$A$3:$A$99980,Produccion_UO!$H1380)*$J$1223</f>
        <v>0</v>
      </c>
    </row>
    <row r="1381" spans="8:44" x14ac:dyDescent="0.25">
      <c r="H1381" s="17" t="str">
        <f t="shared" si="1053"/>
        <v>DIC7</v>
      </c>
      <c r="I1381" s="24"/>
      <c r="J1381" s="24"/>
      <c r="K1381" s="342"/>
      <c r="L1381" s="343" t="s">
        <v>860</v>
      </c>
      <c r="M1381" s="344">
        <f>+M1376+M1375</f>
        <v>2.0949464147347072</v>
      </c>
      <c r="N1381" s="344">
        <f t="shared" ref="N1381:AR1381" si="1055">+N1376+N1375</f>
        <v>1.9485875703457389</v>
      </c>
      <c r="O1381" s="344">
        <f t="shared" si="1055"/>
        <v>1.7942701973605477</v>
      </c>
      <c r="P1381" s="344">
        <f t="shared" si="1055"/>
        <v>1.5197163682225896</v>
      </c>
      <c r="Q1381" s="344">
        <f t="shared" si="1055"/>
        <v>1.3902040624975596</v>
      </c>
      <c r="R1381" s="344">
        <f t="shared" si="1055"/>
        <v>1.2513863787553596</v>
      </c>
      <c r="S1381" s="344">
        <f t="shared" si="1055"/>
        <v>1.1125686950131468</v>
      </c>
      <c r="T1381" s="344">
        <f t="shared" si="1055"/>
        <v>1.0166880935759712</v>
      </c>
      <c r="U1381" s="344">
        <f t="shared" si="1055"/>
        <v>0.86167008042733695</v>
      </c>
      <c r="V1381" s="344">
        <f t="shared" si="1055"/>
        <v>0</v>
      </c>
      <c r="W1381" s="344">
        <f t="shared" si="1055"/>
        <v>0</v>
      </c>
      <c r="X1381" s="344">
        <f t="shared" si="1055"/>
        <v>0</v>
      </c>
      <c r="Y1381" s="344">
        <f t="shared" si="1055"/>
        <v>0</v>
      </c>
      <c r="Z1381" s="344">
        <f t="shared" si="1055"/>
        <v>0</v>
      </c>
      <c r="AA1381" s="344">
        <f t="shared" si="1055"/>
        <v>0</v>
      </c>
      <c r="AB1381" s="344">
        <f t="shared" si="1055"/>
        <v>0</v>
      </c>
      <c r="AC1381" s="344">
        <f t="shared" si="1055"/>
        <v>0</v>
      </c>
      <c r="AD1381" s="344">
        <f t="shared" si="1055"/>
        <v>0</v>
      </c>
      <c r="AE1381" s="344">
        <f t="shared" si="1055"/>
        <v>0</v>
      </c>
      <c r="AF1381" s="344">
        <f t="shared" si="1055"/>
        <v>0</v>
      </c>
      <c r="AG1381" s="344">
        <f t="shared" si="1055"/>
        <v>0</v>
      </c>
      <c r="AH1381" s="344">
        <f t="shared" si="1055"/>
        <v>0</v>
      </c>
      <c r="AI1381" s="344">
        <f t="shared" si="1055"/>
        <v>0</v>
      </c>
      <c r="AJ1381" s="344">
        <f t="shared" si="1055"/>
        <v>0</v>
      </c>
      <c r="AK1381" s="344">
        <f t="shared" si="1055"/>
        <v>0</v>
      </c>
      <c r="AL1381" s="344">
        <f t="shared" si="1055"/>
        <v>0</v>
      </c>
      <c r="AM1381" s="344">
        <f t="shared" si="1055"/>
        <v>0</v>
      </c>
      <c r="AN1381" s="344">
        <f t="shared" si="1055"/>
        <v>0</v>
      </c>
      <c r="AO1381" s="344">
        <f t="shared" si="1055"/>
        <v>0</v>
      </c>
      <c r="AP1381" s="344">
        <f t="shared" si="1055"/>
        <v>0</v>
      </c>
      <c r="AQ1381" s="344">
        <f t="shared" si="1055"/>
        <v>0</v>
      </c>
      <c r="AR1381" s="344">
        <f t="shared" si="1055"/>
        <v>0</v>
      </c>
    </row>
    <row r="1382" spans="8:44" x14ac:dyDescent="0.25">
      <c r="H1382" s="17" t="str">
        <f t="shared" si="1053"/>
        <v>DIC7</v>
      </c>
      <c r="I1382" s="24"/>
      <c r="J1382" s="24"/>
      <c r="K1382" s="359"/>
      <c r="L1382" s="230" t="s">
        <v>835</v>
      </c>
      <c r="M1382" s="21">
        <f>+SUM(M1383:M1385)</f>
        <v>1.758921802478157</v>
      </c>
      <c r="N1382" s="21">
        <f t="shared" ref="N1382" si="1056">+SUM(N1383:N1385)</f>
        <v>1.6360887666806569</v>
      </c>
      <c r="O1382" s="21">
        <f t="shared" ref="O1382" si="1057">+SUM(O1383:O1385)</f>
        <v>1.506576460955624</v>
      </c>
      <c r="P1382" s="21">
        <f t="shared" ref="P1382" si="1058">+SUM(P1383:P1385)</f>
        <v>1.377064155230594</v>
      </c>
      <c r="Q1382" s="21">
        <f t="shared" ref="Q1382" si="1059">+SUM(Q1383:Q1385)</f>
        <v>1.2475518495055631</v>
      </c>
      <c r="R1382" s="21">
        <f t="shared" ref="R1382" si="1060">+SUM(R1383:R1385)</f>
        <v>1.1087341657633552</v>
      </c>
      <c r="S1382" s="21">
        <f t="shared" ref="S1382" si="1061">+SUM(S1383:S1385)</f>
        <v>0.969916482021147</v>
      </c>
      <c r="T1382" s="21">
        <f t="shared" ref="T1382" si="1062">+SUM(T1383:T1385)</f>
        <v>0.87403588058397097</v>
      </c>
      <c r="U1382" s="21">
        <f t="shared" ref="U1382" si="1063">+SUM(U1383:U1385)</f>
        <v>0.72385867106116097</v>
      </c>
      <c r="V1382" s="21">
        <f t="shared" ref="V1382" si="1064">+SUM(V1383:V1385)</f>
        <v>0</v>
      </c>
      <c r="W1382" s="21">
        <f t="shared" ref="W1382" si="1065">+SUM(W1383:W1385)</f>
        <v>0</v>
      </c>
      <c r="X1382" s="21">
        <f t="shared" ref="X1382" si="1066">+SUM(X1383:X1385)</f>
        <v>0</v>
      </c>
      <c r="Y1382" s="21">
        <f t="shared" ref="Y1382" si="1067">+SUM(Y1383:Y1385)</f>
        <v>0</v>
      </c>
      <c r="Z1382" s="21">
        <f t="shared" ref="Z1382" si="1068">+SUM(Z1383:Z1385)</f>
        <v>0</v>
      </c>
      <c r="AA1382" s="21">
        <f t="shared" ref="AA1382" si="1069">+SUM(AA1383:AA1385)</f>
        <v>0</v>
      </c>
      <c r="AB1382" s="21">
        <f t="shared" ref="AB1382" si="1070">+SUM(AB1383:AB1385)</f>
        <v>0</v>
      </c>
      <c r="AC1382" s="21">
        <f t="shared" ref="AC1382" si="1071">+SUM(AC1383:AC1385)</f>
        <v>0</v>
      </c>
      <c r="AD1382" s="21">
        <f t="shared" ref="AD1382" si="1072">+SUM(AD1383:AD1385)</f>
        <v>0</v>
      </c>
      <c r="AE1382" s="21">
        <f t="shared" ref="AE1382" si="1073">+SUM(AE1383:AE1385)</f>
        <v>0</v>
      </c>
      <c r="AF1382" s="21">
        <f t="shared" ref="AF1382" si="1074">+SUM(AF1383:AF1385)</f>
        <v>0</v>
      </c>
      <c r="AG1382" s="21">
        <f t="shared" ref="AG1382" si="1075">+SUM(AG1383:AG1385)</f>
        <v>0</v>
      </c>
      <c r="AH1382" s="21">
        <f t="shared" ref="AH1382" si="1076">+SUM(AH1383:AH1385)</f>
        <v>0</v>
      </c>
      <c r="AI1382" s="21">
        <f t="shared" ref="AI1382" si="1077">+SUM(AI1383:AI1385)</f>
        <v>0</v>
      </c>
      <c r="AJ1382" s="21">
        <f t="shared" ref="AJ1382" si="1078">+SUM(AJ1383:AJ1385)</f>
        <v>0</v>
      </c>
      <c r="AK1382" s="21">
        <f t="shared" ref="AK1382" si="1079">+SUM(AK1383:AK1385)</f>
        <v>0</v>
      </c>
      <c r="AL1382" s="21">
        <f t="shared" ref="AL1382" si="1080">+SUM(AL1383:AL1385)</f>
        <v>0</v>
      </c>
      <c r="AM1382" s="21">
        <f t="shared" ref="AM1382" si="1081">+SUM(AM1383:AM1385)</f>
        <v>0</v>
      </c>
      <c r="AN1382" s="21">
        <f t="shared" ref="AN1382" si="1082">+SUM(AN1383:AN1385)</f>
        <v>0</v>
      </c>
      <c r="AO1382" s="21">
        <f t="shared" ref="AO1382" si="1083">+SUM(AO1383:AO1385)</f>
        <v>0</v>
      </c>
      <c r="AP1382" s="21">
        <f t="shared" ref="AP1382" si="1084">+SUM(AP1383:AP1385)</f>
        <v>0</v>
      </c>
      <c r="AQ1382" s="21">
        <f t="shared" ref="AQ1382" si="1085">+SUM(AQ1383:AQ1385)</f>
        <v>0</v>
      </c>
      <c r="AR1382" s="21">
        <f t="shared" ref="AR1382" si="1086">+SUM(AR1383:AR1385)</f>
        <v>0</v>
      </c>
    </row>
    <row r="1383" spans="8:44" x14ac:dyDescent="0.25">
      <c r="H1383" s="17" t="str">
        <f t="shared" si="1053"/>
        <v>DIC7</v>
      </c>
      <c r="I1383" s="24"/>
      <c r="J1383" s="24" t="s">
        <v>75</v>
      </c>
      <c r="K1383" s="359" t="s">
        <v>212</v>
      </c>
      <c r="L1383" s="316" t="s">
        <v>750</v>
      </c>
      <c r="M1383" s="21">
        <f>+SUMIFS(Resultados_Dic3!H$3:H$99980,Resultados_Dic3!$F$3:$F$99980,Produccion_UO!$K1383,Resultados_Dic3!$D$3:$D$99980,Produccion_UO!$K$1494,Resultados_Dic3!$E$3:$E$99980,Produccion_UO!$J1383,Resultados_Dic3!$A$3:$A$99980,Produccion_UO!$H1383)*$J$1223</f>
        <v>0.61324097015441703</v>
      </c>
      <c r="N1383" s="21">
        <f>+SUMIFS(Resultados_Dic3!I$3:I$99980,Resultados_Dic3!$F$3:$F$99980,Produccion_UO!$K1383,Resultados_Dic3!$D$3:$D$99980,Produccion_UO!$K$1494,Resultados_Dic3!$E$3:$E$99980,Produccion_UO!$J1383,Resultados_Dic3!$A$3:$A$99980,Produccion_UO!$H1383)*$J$1223</f>
        <v>0.61324097015441703</v>
      </c>
      <c r="O1383" s="21">
        <f>+SUMIFS(Resultados_Dic3!J$3:J$99980,Resultados_Dic3!$F$3:$F$99980,Produccion_UO!$K1383,Resultados_Dic3!$D$3:$D$99980,Produccion_UO!$K$1494,Resultados_Dic3!$E$3:$E$99980,Produccion_UO!$J1383,Resultados_Dic3!$A$3:$A$99980,Produccion_UO!$H1383)*$J$1223</f>
        <v>0.61324097015441703</v>
      </c>
      <c r="P1383" s="21">
        <f>+SUMIFS(Resultados_Dic3!K$3:K$99980,Resultados_Dic3!$F$3:$F$99980,Produccion_UO!$K1383,Resultados_Dic3!$D$3:$D$99980,Produccion_UO!$K$1494,Resultados_Dic3!$E$3:$E$99980,Produccion_UO!$J1383,Resultados_Dic3!$A$3:$A$99980,Produccion_UO!$H1383)*$J$1223</f>
        <v>0.61324097015441703</v>
      </c>
      <c r="Q1383" s="21">
        <f>+SUMIFS(Resultados_Dic3!L$3:L$99980,Resultados_Dic3!$F$3:$F$99980,Produccion_UO!$K1383,Resultados_Dic3!$D$3:$D$99980,Produccion_UO!$K$1494,Resultados_Dic3!$E$3:$E$99980,Produccion_UO!$J1383,Resultados_Dic3!$A$3:$A$99980,Produccion_UO!$H1383)*$J$1223</f>
        <v>0.61324097015441703</v>
      </c>
      <c r="R1383" s="21">
        <f>+SUMIFS(Resultados_Dic3!M$3:M$99980,Resultados_Dic3!$F$3:$F$99980,Produccion_UO!$K1383,Resultados_Dic3!$D$3:$D$99980,Produccion_UO!$K$1494,Resultados_Dic3!$E$3:$E$99980,Produccion_UO!$J1383,Resultados_Dic3!$A$3:$A$99980,Produccion_UO!$H1383)*$J$1223</f>
        <v>0.61324097015441703</v>
      </c>
      <c r="S1383" s="21">
        <f>+SUMIFS(Resultados_Dic3!N$3:N$99980,Resultados_Dic3!$F$3:$F$99980,Produccion_UO!$K1383,Resultados_Dic3!$D$3:$D$99980,Produccion_UO!$K$1494,Resultados_Dic3!$E$3:$E$99980,Produccion_UO!$J1383,Resultados_Dic3!$A$3:$A$99980,Produccion_UO!$H1383)*$J$1223</f>
        <v>0.61324097015441703</v>
      </c>
      <c r="T1383" s="21">
        <f>+SUMIFS(Resultados_Dic3!O$3:O$99980,Resultados_Dic3!$F$3:$F$99980,Produccion_UO!$K1383,Resultados_Dic3!$D$3:$D$99980,Produccion_UO!$K$1494,Resultados_Dic3!$E$3:$E$99980,Produccion_UO!$J1383,Resultados_Dic3!$A$3:$A$99980,Produccion_UO!$H1383)*$J$1223</f>
        <v>0.61324097015441703</v>
      </c>
      <c r="U1383" s="21">
        <f>+SUMIFS(Resultados_Dic3!P$3:P$99980,Resultados_Dic3!$F$3:$F$99980,Produccion_UO!$K1383,Resultados_Dic3!$D$3:$D$99980,Produccion_UO!$K$1494,Resultados_Dic3!$E$3:$E$99980,Produccion_UO!$J1383,Resultados_Dic3!$A$3:$A$99980,Produccion_UO!$H1383)*$J$1223</f>
        <v>0.55450824505533103</v>
      </c>
      <c r="V1383" s="21">
        <f>+SUMIFS(Resultados_Dic3!Q$3:Q$99980,Resultados_Dic3!$F$3:$F$99980,Produccion_UO!$K1383,Resultados_Dic3!$D$3:$D$99980,Produccion_UO!$K$1494,Resultados_Dic3!$E$3:$E$99980,Produccion_UO!$J1383,Resultados_Dic3!$A$3:$A$99980,Produccion_UO!$H1383)*$J$1223</f>
        <v>0</v>
      </c>
      <c r="W1383" s="21">
        <f>+SUMIFS(Resultados_Dic3!R$3:R$99980,Resultados_Dic3!$F$3:$F$99980,Produccion_UO!$K1383,Resultados_Dic3!$D$3:$D$99980,Produccion_UO!$K$1494,Resultados_Dic3!$E$3:$E$99980,Produccion_UO!$J1383,Resultados_Dic3!$A$3:$A$99980,Produccion_UO!$H1383)*$J$1223</f>
        <v>0</v>
      </c>
      <c r="X1383" s="21">
        <f>+SUMIFS(Resultados_Dic3!S$3:S$99980,Resultados_Dic3!$F$3:$F$99980,Produccion_UO!$K1383,Resultados_Dic3!$D$3:$D$99980,Produccion_UO!$K$1494,Resultados_Dic3!$E$3:$E$99980,Produccion_UO!$J1383,Resultados_Dic3!$A$3:$A$99980,Produccion_UO!$H1383)*$J$1223</f>
        <v>0</v>
      </c>
      <c r="Y1383" s="21">
        <f>+SUMIFS(Resultados_Dic3!T$3:T$99980,Resultados_Dic3!$F$3:$F$99980,Produccion_UO!$K1383,Resultados_Dic3!$D$3:$D$99980,Produccion_UO!$K$1494,Resultados_Dic3!$E$3:$E$99980,Produccion_UO!$J1383,Resultados_Dic3!$A$3:$A$99980,Produccion_UO!$H1383)*$J$1223</f>
        <v>0</v>
      </c>
      <c r="Z1383" s="21">
        <f>+SUMIFS(Resultados_Dic3!U$3:U$99980,Resultados_Dic3!$F$3:$F$99980,Produccion_UO!$K1383,Resultados_Dic3!$D$3:$D$99980,Produccion_UO!$K$1494,Resultados_Dic3!$E$3:$E$99980,Produccion_UO!$J1383,Resultados_Dic3!$A$3:$A$99980,Produccion_UO!$H1383)*$J$1223</f>
        <v>0</v>
      </c>
      <c r="AA1383" s="21">
        <f>+SUMIFS(Resultados_Dic3!V$3:V$99980,Resultados_Dic3!$F$3:$F$99980,Produccion_UO!$K1383,Resultados_Dic3!$D$3:$D$99980,Produccion_UO!$K$1494,Resultados_Dic3!$E$3:$E$99980,Produccion_UO!$J1383,Resultados_Dic3!$A$3:$A$99980,Produccion_UO!$H1383)*$J$1223</f>
        <v>0</v>
      </c>
      <c r="AB1383" s="21">
        <f>+SUMIFS(Resultados_Dic3!W$3:W$99980,Resultados_Dic3!$F$3:$F$99980,Produccion_UO!$K1383,Resultados_Dic3!$D$3:$D$99980,Produccion_UO!$K$1494,Resultados_Dic3!$E$3:$E$99980,Produccion_UO!$J1383,Resultados_Dic3!$A$3:$A$99980,Produccion_UO!$H1383)*$J$1223</f>
        <v>0</v>
      </c>
      <c r="AC1383" s="21">
        <f>+SUMIFS(Resultados_Dic3!X$3:X$99980,Resultados_Dic3!$F$3:$F$99980,Produccion_UO!$K1383,Resultados_Dic3!$D$3:$D$99980,Produccion_UO!$K$1494,Resultados_Dic3!$E$3:$E$99980,Produccion_UO!$J1383,Resultados_Dic3!$A$3:$A$99980,Produccion_UO!$H1383)*$J$1223</f>
        <v>0</v>
      </c>
      <c r="AD1383" s="21">
        <f>+SUMIFS(Resultados_Dic3!Y$3:Y$99980,Resultados_Dic3!$F$3:$F$99980,Produccion_UO!$K1383,Resultados_Dic3!$D$3:$D$99980,Produccion_UO!$K$1494,Resultados_Dic3!$E$3:$E$99980,Produccion_UO!$J1383,Resultados_Dic3!$A$3:$A$99980,Produccion_UO!$H1383)*$J$1223</f>
        <v>0</v>
      </c>
      <c r="AE1383" s="21">
        <f>+SUMIFS(Resultados_Dic3!Z$3:Z$99980,Resultados_Dic3!$F$3:$F$99980,Produccion_UO!$K1383,Resultados_Dic3!$D$3:$D$99980,Produccion_UO!$K$1494,Resultados_Dic3!$E$3:$E$99980,Produccion_UO!$J1383,Resultados_Dic3!$A$3:$A$99980,Produccion_UO!$H1383)*$J$1223</f>
        <v>0</v>
      </c>
      <c r="AF1383" s="21">
        <f>+SUMIFS(Resultados_Dic3!AA$3:AA$99980,Resultados_Dic3!$F$3:$F$99980,Produccion_UO!$K1383,Resultados_Dic3!$D$3:$D$99980,Produccion_UO!$K$1494,Resultados_Dic3!$E$3:$E$99980,Produccion_UO!$J1383,Resultados_Dic3!$A$3:$A$99980,Produccion_UO!$H1383)*$J$1223</f>
        <v>0</v>
      </c>
      <c r="AG1383" s="21">
        <f>+SUMIFS(Resultados_Dic3!AB$3:AB$99980,Resultados_Dic3!$F$3:$F$99980,Produccion_UO!$K1383,Resultados_Dic3!$D$3:$D$99980,Produccion_UO!$K$1494,Resultados_Dic3!$E$3:$E$99980,Produccion_UO!$J1383,Resultados_Dic3!$A$3:$A$99980,Produccion_UO!$H1383)*$J$1223</f>
        <v>0</v>
      </c>
      <c r="AH1383" s="21">
        <f>+SUMIFS(Resultados_Dic3!AC$3:AC$99980,Resultados_Dic3!$F$3:$F$99980,Produccion_UO!$K1383,Resultados_Dic3!$D$3:$D$99980,Produccion_UO!$K$1494,Resultados_Dic3!$E$3:$E$99980,Produccion_UO!$J1383,Resultados_Dic3!$A$3:$A$99980,Produccion_UO!$H1383)*$J$1223</f>
        <v>0</v>
      </c>
      <c r="AI1383" s="21">
        <f>+SUMIFS(Resultados_Dic3!AD$3:AD$99980,Resultados_Dic3!$F$3:$F$99980,Produccion_UO!$K1383,Resultados_Dic3!$D$3:$D$99980,Produccion_UO!$K$1494,Resultados_Dic3!$E$3:$E$99980,Produccion_UO!$J1383,Resultados_Dic3!$A$3:$A$99980,Produccion_UO!$H1383)*$J$1223</f>
        <v>0</v>
      </c>
      <c r="AJ1383" s="21">
        <f>+SUMIFS(Resultados_Dic3!AE$3:AE$99980,Resultados_Dic3!$F$3:$F$99980,Produccion_UO!$K1383,Resultados_Dic3!$D$3:$D$99980,Produccion_UO!$K$1494,Resultados_Dic3!$E$3:$E$99980,Produccion_UO!$J1383,Resultados_Dic3!$A$3:$A$99980,Produccion_UO!$H1383)*$J$1223</f>
        <v>0</v>
      </c>
      <c r="AK1383" s="21">
        <f>+SUMIFS(Resultados_Dic3!AF$3:AF$99980,Resultados_Dic3!$F$3:$F$99980,Produccion_UO!$K1383,Resultados_Dic3!$D$3:$D$99980,Produccion_UO!$K$1494,Resultados_Dic3!$E$3:$E$99980,Produccion_UO!$J1383,Resultados_Dic3!$A$3:$A$99980,Produccion_UO!$H1383)*$J$1223</f>
        <v>0</v>
      </c>
      <c r="AL1383" s="21">
        <f>+SUMIFS(Resultados_Dic3!AG$3:AG$99980,Resultados_Dic3!$F$3:$F$99980,Produccion_UO!$K1383,Resultados_Dic3!$D$3:$D$99980,Produccion_UO!$K$1494,Resultados_Dic3!$E$3:$E$99980,Produccion_UO!$J1383,Resultados_Dic3!$A$3:$A$99980,Produccion_UO!$H1383)*$J$1223</f>
        <v>0</v>
      </c>
      <c r="AM1383" s="21">
        <f>+SUMIFS(Resultados_Dic3!AH$3:AH$99980,Resultados_Dic3!$F$3:$F$99980,Produccion_UO!$K1383,Resultados_Dic3!$D$3:$D$99980,Produccion_UO!$K$1494,Resultados_Dic3!$E$3:$E$99980,Produccion_UO!$J1383,Resultados_Dic3!$A$3:$A$99980,Produccion_UO!$H1383)*$J$1223</f>
        <v>0</v>
      </c>
      <c r="AN1383" s="21">
        <f>+SUMIFS(Resultados_Dic3!AI$3:AI$99980,Resultados_Dic3!$F$3:$F$99980,Produccion_UO!$K1383,Resultados_Dic3!$D$3:$D$99980,Produccion_UO!$K$1494,Resultados_Dic3!$E$3:$E$99980,Produccion_UO!$J1383,Resultados_Dic3!$A$3:$A$99980,Produccion_UO!$H1383)*$J$1223</f>
        <v>0</v>
      </c>
      <c r="AO1383" s="21">
        <f>+SUMIFS(Resultados_Dic3!AJ$3:AJ$99980,Resultados_Dic3!$F$3:$F$99980,Produccion_UO!$K1383,Resultados_Dic3!$D$3:$D$99980,Produccion_UO!$K$1494,Resultados_Dic3!$E$3:$E$99980,Produccion_UO!$J1383,Resultados_Dic3!$A$3:$A$99980,Produccion_UO!$H1383)*$J$1223</f>
        <v>0</v>
      </c>
      <c r="AP1383" s="21">
        <f>+SUMIFS(Resultados_Dic3!AK$3:AK$99980,Resultados_Dic3!$F$3:$F$99980,Produccion_UO!$K1383,Resultados_Dic3!$D$3:$D$99980,Produccion_UO!$K$1494,Resultados_Dic3!$E$3:$E$99980,Produccion_UO!$J1383,Resultados_Dic3!$A$3:$A$99980,Produccion_UO!$H1383)*$J$1223</f>
        <v>0</v>
      </c>
      <c r="AQ1383" s="21">
        <f>+SUMIFS(Resultados_Dic3!AL$3:AL$99980,Resultados_Dic3!$F$3:$F$99980,Produccion_UO!$K1383,Resultados_Dic3!$D$3:$D$99980,Produccion_UO!$K$1494,Resultados_Dic3!$E$3:$E$99980,Produccion_UO!$J1383,Resultados_Dic3!$A$3:$A$99980,Produccion_UO!$H1383)*$J$1223</f>
        <v>0</v>
      </c>
      <c r="AR1383" s="21">
        <f>+SUMIFS(Resultados_Dic3!AM$3:AM$99980,Resultados_Dic3!$F$3:$F$99980,Produccion_UO!$K1383,Resultados_Dic3!$D$3:$D$99980,Produccion_UO!$K$1494,Resultados_Dic3!$E$3:$E$99980,Produccion_UO!$J1383,Resultados_Dic3!$A$3:$A$99980,Produccion_UO!$H1383)*$J$1223</f>
        <v>0</v>
      </c>
    </row>
    <row r="1384" spans="8:44" x14ac:dyDescent="0.25">
      <c r="H1384" s="17" t="str">
        <f t="shared" si="1053"/>
        <v>DIC7</v>
      </c>
      <c r="I1384" s="24"/>
      <c r="J1384" s="24" t="s">
        <v>75</v>
      </c>
      <c r="K1384" s="359" t="s">
        <v>285</v>
      </c>
      <c r="L1384" s="316" t="s">
        <v>746</v>
      </c>
      <c r="M1384" s="21">
        <f>+SUMIFS(Resultados_Dic3!H$3:H$99980,Resultados_Dic3!$F$3:$F$99980,Produccion_UO!$K1384,Resultados_Dic3!$D$3:$D$99980,Produccion_UO!$K$1494,Resultados_Dic3!$E$3:$E$99980,Produccion_UO!$J1384,Resultados_Dic3!$A$3:$A$99980,Produccion_UO!$H1384)*$J$1223</f>
        <v>0</v>
      </c>
      <c r="N1384" s="21">
        <f>+SUMIFS(Resultados_Dic3!I$3:I$99980,Resultados_Dic3!$F$3:$F$99980,Produccion_UO!$K1384,Resultados_Dic3!$D$3:$D$99980,Produccion_UO!$K$1494,Resultados_Dic3!$E$3:$E$99980,Produccion_UO!$J1384,Resultados_Dic3!$A$3:$A$99980,Produccion_UO!$H1384)*$J$1223</f>
        <v>0</v>
      </c>
      <c r="O1384" s="21">
        <f>+SUMIFS(Resultados_Dic3!J$3:J$99980,Resultados_Dic3!$F$3:$F$99980,Produccion_UO!$K1384,Resultados_Dic3!$D$3:$D$99980,Produccion_UO!$K$1494,Resultados_Dic3!$E$3:$E$99980,Produccion_UO!$J1384,Resultados_Dic3!$A$3:$A$99980,Produccion_UO!$H1384)*$J$1223</f>
        <v>0</v>
      </c>
      <c r="P1384" s="21">
        <f>+SUMIFS(Resultados_Dic3!K$3:K$99980,Resultados_Dic3!$F$3:$F$99980,Produccion_UO!$K1384,Resultados_Dic3!$D$3:$D$99980,Produccion_UO!$K$1494,Resultados_Dic3!$E$3:$E$99980,Produccion_UO!$J1384,Resultados_Dic3!$A$3:$A$99980,Produccion_UO!$H1384)*$J$1223</f>
        <v>0</v>
      </c>
      <c r="Q1384" s="21">
        <f>+SUMIFS(Resultados_Dic3!L$3:L$99980,Resultados_Dic3!$F$3:$F$99980,Produccion_UO!$K1384,Resultados_Dic3!$D$3:$D$99980,Produccion_UO!$K$1494,Resultados_Dic3!$E$3:$E$99980,Produccion_UO!$J1384,Resultados_Dic3!$A$3:$A$99980,Produccion_UO!$H1384)*$J$1223</f>
        <v>0</v>
      </c>
      <c r="R1384" s="21">
        <f>+SUMIFS(Resultados_Dic3!M$3:M$99980,Resultados_Dic3!$F$3:$F$99980,Produccion_UO!$K1384,Resultados_Dic3!$D$3:$D$99980,Produccion_UO!$K$1494,Resultados_Dic3!$E$3:$E$99980,Produccion_UO!$J1384,Resultados_Dic3!$A$3:$A$99980,Produccion_UO!$H1384)*$J$1223</f>
        <v>0</v>
      </c>
      <c r="S1384" s="21">
        <f>+SUMIFS(Resultados_Dic3!N$3:N$99980,Resultados_Dic3!$F$3:$F$99980,Produccion_UO!$K1384,Resultados_Dic3!$D$3:$D$99980,Produccion_UO!$K$1494,Resultados_Dic3!$E$3:$E$99980,Produccion_UO!$J1384,Resultados_Dic3!$A$3:$A$99980,Produccion_UO!$H1384)*$J$1223</f>
        <v>0</v>
      </c>
      <c r="T1384" s="21">
        <f>+SUMIFS(Resultados_Dic3!O$3:O$99980,Resultados_Dic3!$F$3:$F$99980,Produccion_UO!$K1384,Resultados_Dic3!$D$3:$D$99980,Produccion_UO!$K$1494,Resultados_Dic3!$E$3:$E$99980,Produccion_UO!$J1384,Resultados_Dic3!$A$3:$A$99980,Produccion_UO!$H1384)*$J$1223</f>
        <v>0</v>
      </c>
      <c r="U1384" s="21">
        <f>+SUMIFS(Resultados_Dic3!P$3:P$99980,Resultados_Dic3!$F$3:$F$99980,Produccion_UO!$K1384,Resultados_Dic3!$D$3:$D$99980,Produccion_UO!$K$1494,Resultados_Dic3!$E$3:$E$99980,Produccion_UO!$J1384,Resultados_Dic3!$A$3:$A$99980,Produccion_UO!$H1384)*$J$1223</f>
        <v>0</v>
      </c>
      <c r="V1384" s="21">
        <f>+SUMIFS(Resultados_Dic3!Q$3:Q$99980,Resultados_Dic3!$F$3:$F$99980,Produccion_UO!$K1384,Resultados_Dic3!$D$3:$D$99980,Produccion_UO!$K$1494,Resultados_Dic3!$E$3:$E$99980,Produccion_UO!$J1384,Resultados_Dic3!$A$3:$A$99980,Produccion_UO!$H1384)*$J$1223</f>
        <v>0</v>
      </c>
      <c r="W1384" s="21">
        <f>+SUMIFS(Resultados_Dic3!R$3:R$99980,Resultados_Dic3!$F$3:$F$99980,Produccion_UO!$K1384,Resultados_Dic3!$D$3:$D$99980,Produccion_UO!$K$1494,Resultados_Dic3!$E$3:$E$99980,Produccion_UO!$J1384,Resultados_Dic3!$A$3:$A$99980,Produccion_UO!$H1384)*$J$1223</f>
        <v>0</v>
      </c>
      <c r="X1384" s="21">
        <f>+SUMIFS(Resultados_Dic3!S$3:S$99980,Resultados_Dic3!$F$3:$F$99980,Produccion_UO!$K1384,Resultados_Dic3!$D$3:$D$99980,Produccion_UO!$K$1494,Resultados_Dic3!$E$3:$E$99980,Produccion_UO!$J1384,Resultados_Dic3!$A$3:$A$99980,Produccion_UO!$H1384)*$J$1223</f>
        <v>0</v>
      </c>
      <c r="Y1384" s="21">
        <f>+SUMIFS(Resultados_Dic3!T$3:T$99980,Resultados_Dic3!$F$3:$F$99980,Produccion_UO!$K1384,Resultados_Dic3!$D$3:$D$99980,Produccion_UO!$K$1494,Resultados_Dic3!$E$3:$E$99980,Produccion_UO!$J1384,Resultados_Dic3!$A$3:$A$99980,Produccion_UO!$H1384)*$J$1223</f>
        <v>0</v>
      </c>
      <c r="Z1384" s="21">
        <f>+SUMIFS(Resultados_Dic3!U$3:U$99980,Resultados_Dic3!$F$3:$F$99980,Produccion_UO!$K1384,Resultados_Dic3!$D$3:$D$99980,Produccion_UO!$K$1494,Resultados_Dic3!$E$3:$E$99980,Produccion_UO!$J1384,Resultados_Dic3!$A$3:$A$99980,Produccion_UO!$H1384)*$J$1223</f>
        <v>0</v>
      </c>
      <c r="AA1384" s="21">
        <f>+SUMIFS(Resultados_Dic3!V$3:V$99980,Resultados_Dic3!$F$3:$F$99980,Produccion_UO!$K1384,Resultados_Dic3!$D$3:$D$99980,Produccion_UO!$K$1494,Resultados_Dic3!$E$3:$E$99980,Produccion_UO!$J1384,Resultados_Dic3!$A$3:$A$99980,Produccion_UO!$H1384)*$J$1223</f>
        <v>0</v>
      </c>
      <c r="AB1384" s="21">
        <f>+SUMIFS(Resultados_Dic3!W$3:W$99980,Resultados_Dic3!$F$3:$F$99980,Produccion_UO!$K1384,Resultados_Dic3!$D$3:$D$99980,Produccion_UO!$K$1494,Resultados_Dic3!$E$3:$E$99980,Produccion_UO!$J1384,Resultados_Dic3!$A$3:$A$99980,Produccion_UO!$H1384)*$J$1223</f>
        <v>0</v>
      </c>
      <c r="AC1384" s="21">
        <f>+SUMIFS(Resultados_Dic3!X$3:X$99980,Resultados_Dic3!$F$3:$F$99980,Produccion_UO!$K1384,Resultados_Dic3!$D$3:$D$99980,Produccion_UO!$K$1494,Resultados_Dic3!$E$3:$E$99980,Produccion_UO!$J1384,Resultados_Dic3!$A$3:$A$99980,Produccion_UO!$H1384)*$J$1223</f>
        <v>0</v>
      </c>
      <c r="AD1384" s="21">
        <f>+SUMIFS(Resultados_Dic3!Y$3:Y$99980,Resultados_Dic3!$F$3:$F$99980,Produccion_UO!$K1384,Resultados_Dic3!$D$3:$D$99980,Produccion_UO!$K$1494,Resultados_Dic3!$E$3:$E$99980,Produccion_UO!$J1384,Resultados_Dic3!$A$3:$A$99980,Produccion_UO!$H1384)*$J$1223</f>
        <v>0</v>
      </c>
      <c r="AE1384" s="21">
        <f>+SUMIFS(Resultados_Dic3!Z$3:Z$99980,Resultados_Dic3!$F$3:$F$99980,Produccion_UO!$K1384,Resultados_Dic3!$D$3:$D$99980,Produccion_UO!$K$1494,Resultados_Dic3!$E$3:$E$99980,Produccion_UO!$J1384,Resultados_Dic3!$A$3:$A$99980,Produccion_UO!$H1384)*$J$1223</f>
        <v>0</v>
      </c>
      <c r="AF1384" s="21">
        <f>+SUMIFS(Resultados_Dic3!AA$3:AA$99980,Resultados_Dic3!$F$3:$F$99980,Produccion_UO!$K1384,Resultados_Dic3!$D$3:$D$99980,Produccion_UO!$K$1494,Resultados_Dic3!$E$3:$E$99980,Produccion_UO!$J1384,Resultados_Dic3!$A$3:$A$99980,Produccion_UO!$H1384)*$J$1223</f>
        <v>0</v>
      </c>
      <c r="AG1384" s="21">
        <f>+SUMIFS(Resultados_Dic3!AB$3:AB$99980,Resultados_Dic3!$F$3:$F$99980,Produccion_UO!$K1384,Resultados_Dic3!$D$3:$D$99980,Produccion_UO!$K$1494,Resultados_Dic3!$E$3:$E$99980,Produccion_UO!$J1384,Resultados_Dic3!$A$3:$A$99980,Produccion_UO!$H1384)*$J$1223</f>
        <v>0</v>
      </c>
      <c r="AH1384" s="21">
        <f>+SUMIFS(Resultados_Dic3!AC$3:AC$99980,Resultados_Dic3!$F$3:$F$99980,Produccion_UO!$K1384,Resultados_Dic3!$D$3:$D$99980,Produccion_UO!$K$1494,Resultados_Dic3!$E$3:$E$99980,Produccion_UO!$J1384,Resultados_Dic3!$A$3:$A$99980,Produccion_UO!$H1384)*$J$1223</f>
        <v>0</v>
      </c>
      <c r="AI1384" s="21">
        <f>+SUMIFS(Resultados_Dic3!AD$3:AD$99980,Resultados_Dic3!$F$3:$F$99980,Produccion_UO!$K1384,Resultados_Dic3!$D$3:$D$99980,Produccion_UO!$K$1494,Resultados_Dic3!$E$3:$E$99980,Produccion_UO!$J1384,Resultados_Dic3!$A$3:$A$99980,Produccion_UO!$H1384)*$J$1223</f>
        <v>0</v>
      </c>
      <c r="AJ1384" s="21">
        <f>+SUMIFS(Resultados_Dic3!AE$3:AE$99980,Resultados_Dic3!$F$3:$F$99980,Produccion_UO!$K1384,Resultados_Dic3!$D$3:$D$99980,Produccion_UO!$K$1494,Resultados_Dic3!$E$3:$E$99980,Produccion_UO!$J1384,Resultados_Dic3!$A$3:$A$99980,Produccion_UO!$H1384)*$J$1223</f>
        <v>0</v>
      </c>
      <c r="AK1384" s="21">
        <f>+SUMIFS(Resultados_Dic3!AF$3:AF$99980,Resultados_Dic3!$F$3:$F$99980,Produccion_UO!$K1384,Resultados_Dic3!$D$3:$D$99980,Produccion_UO!$K$1494,Resultados_Dic3!$E$3:$E$99980,Produccion_UO!$J1384,Resultados_Dic3!$A$3:$A$99980,Produccion_UO!$H1384)*$J$1223</f>
        <v>0</v>
      </c>
      <c r="AL1384" s="21">
        <f>+SUMIFS(Resultados_Dic3!AG$3:AG$99980,Resultados_Dic3!$F$3:$F$99980,Produccion_UO!$K1384,Resultados_Dic3!$D$3:$D$99980,Produccion_UO!$K$1494,Resultados_Dic3!$E$3:$E$99980,Produccion_UO!$J1384,Resultados_Dic3!$A$3:$A$99980,Produccion_UO!$H1384)*$J$1223</f>
        <v>0</v>
      </c>
      <c r="AM1384" s="21">
        <f>+SUMIFS(Resultados_Dic3!AH$3:AH$99980,Resultados_Dic3!$F$3:$F$99980,Produccion_UO!$K1384,Resultados_Dic3!$D$3:$D$99980,Produccion_UO!$K$1494,Resultados_Dic3!$E$3:$E$99980,Produccion_UO!$J1384,Resultados_Dic3!$A$3:$A$99980,Produccion_UO!$H1384)*$J$1223</f>
        <v>0</v>
      </c>
      <c r="AN1384" s="21">
        <f>+SUMIFS(Resultados_Dic3!AI$3:AI$99980,Resultados_Dic3!$F$3:$F$99980,Produccion_UO!$K1384,Resultados_Dic3!$D$3:$D$99980,Produccion_UO!$K$1494,Resultados_Dic3!$E$3:$E$99980,Produccion_UO!$J1384,Resultados_Dic3!$A$3:$A$99980,Produccion_UO!$H1384)*$J$1223</f>
        <v>0</v>
      </c>
      <c r="AO1384" s="21">
        <f>+SUMIFS(Resultados_Dic3!AJ$3:AJ$99980,Resultados_Dic3!$F$3:$F$99980,Produccion_UO!$K1384,Resultados_Dic3!$D$3:$D$99980,Produccion_UO!$K$1494,Resultados_Dic3!$E$3:$E$99980,Produccion_UO!$J1384,Resultados_Dic3!$A$3:$A$99980,Produccion_UO!$H1384)*$J$1223</f>
        <v>0</v>
      </c>
      <c r="AP1384" s="21">
        <f>+SUMIFS(Resultados_Dic3!AK$3:AK$99980,Resultados_Dic3!$F$3:$F$99980,Produccion_UO!$K1384,Resultados_Dic3!$D$3:$D$99980,Produccion_UO!$K$1494,Resultados_Dic3!$E$3:$E$99980,Produccion_UO!$J1384,Resultados_Dic3!$A$3:$A$99980,Produccion_UO!$H1384)*$J$1223</f>
        <v>0</v>
      </c>
      <c r="AQ1384" s="21">
        <f>+SUMIFS(Resultados_Dic3!AL$3:AL$99980,Resultados_Dic3!$F$3:$F$99980,Produccion_UO!$K1384,Resultados_Dic3!$D$3:$D$99980,Produccion_UO!$K$1494,Resultados_Dic3!$E$3:$E$99980,Produccion_UO!$J1384,Resultados_Dic3!$A$3:$A$99980,Produccion_UO!$H1384)*$J$1223</f>
        <v>0</v>
      </c>
      <c r="AR1384" s="21">
        <f>+SUMIFS(Resultados_Dic3!AM$3:AM$99980,Resultados_Dic3!$F$3:$F$99980,Produccion_UO!$K1384,Resultados_Dic3!$D$3:$D$99980,Produccion_UO!$K$1494,Resultados_Dic3!$E$3:$E$99980,Produccion_UO!$J1384,Resultados_Dic3!$A$3:$A$99980,Produccion_UO!$H1384)*$J$1223</f>
        <v>0</v>
      </c>
    </row>
    <row r="1385" spans="8:44" x14ac:dyDescent="0.25">
      <c r="H1385" s="17" t="str">
        <f t="shared" si="1053"/>
        <v>DIC7</v>
      </c>
      <c r="I1385" s="24"/>
      <c r="J1385" s="24" t="s">
        <v>75</v>
      </c>
      <c r="K1385" s="359" t="s">
        <v>217</v>
      </c>
      <c r="L1385" s="316" t="s">
        <v>794</v>
      </c>
      <c r="M1385" s="21">
        <f>+SUMIFS(Resultados_Dic3!H$3:H$99980,Resultados_Dic3!$F$3:$F$99980,Produccion_UO!$K1385,Resultados_Dic3!$D$3:$D$99980,Produccion_UO!$K$1494,Resultados_Dic3!$E$3:$E$99980,Produccion_UO!$J1385,Resultados_Dic3!$A$3:$A$99980,Produccion_UO!$H1385)*$J$1223</f>
        <v>1.14568083232374</v>
      </c>
      <c r="N1385" s="21">
        <f>+SUMIFS(Resultados_Dic3!I$3:I$99980,Resultados_Dic3!$F$3:$F$99980,Produccion_UO!$K1385,Resultados_Dic3!$D$3:$D$99980,Produccion_UO!$K$1494,Resultados_Dic3!$E$3:$E$99980,Produccion_UO!$J1385,Resultados_Dic3!$A$3:$A$99980,Produccion_UO!$H1385)*$J$1223</f>
        <v>1.0228477965262399</v>
      </c>
      <c r="O1385" s="21">
        <f>+SUMIFS(Resultados_Dic3!J$3:J$99980,Resultados_Dic3!$F$3:$F$99980,Produccion_UO!$K1385,Resultados_Dic3!$D$3:$D$99980,Produccion_UO!$K$1494,Resultados_Dic3!$E$3:$E$99980,Produccion_UO!$J1385,Resultados_Dic3!$A$3:$A$99980,Produccion_UO!$H1385)*$J$1223</f>
        <v>0.893335490801207</v>
      </c>
      <c r="P1385" s="21">
        <f>+SUMIFS(Resultados_Dic3!K$3:K$99980,Resultados_Dic3!$F$3:$F$99980,Produccion_UO!$K1385,Resultados_Dic3!$D$3:$D$99980,Produccion_UO!$K$1494,Resultados_Dic3!$E$3:$E$99980,Produccion_UO!$J1385,Resultados_Dic3!$A$3:$A$99980,Produccion_UO!$H1385)*$J$1223</f>
        <v>0.76382318507617697</v>
      </c>
      <c r="Q1385" s="21">
        <f>+SUMIFS(Resultados_Dic3!L$3:L$99980,Resultados_Dic3!$F$3:$F$99980,Produccion_UO!$K1385,Resultados_Dic3!$D$3:$D$99980,Produccion_UO!$K$1494,Resultados_Dic3!$E$3:$E$99980,Produccion_UO!$J1385,Resultados_Dic3!$A$3:$A$99980,Produccion_UO!$H1385)*$J$1223</f>
        <v>0.63431087935114605</v>
      </c>
      <c r="R1385" s="21">
        <f>+SUMIFS(Resultados_Dic3!M$3:M$99980,Resultados_Dic3!$F$3:$F$99980,Produccion_UO!$K1385,Resultados_Dic3!$D$3:$D$99980,Produccion_UO!$K$1494,Resultados_Dic3!$E$3:$E$99980,Produccion_UO!$J1385,Resultados_Dic3!$A$3:$A$99980,Produccion_UO!$H1385)*$J$1223</f>
        <v>0.49549319560893801</v>
      </c>
      <c r="S1385" s="21">
        <f>+SUMIFS(Resultados_Dic3!N$3:N$99980,Resultados_Dic3!$F$3:$F$99980,Produccion_UO!$K1385,Resultados_Dic3!$D$3:$D$99980,Produccion_UO!$K$1494,Resultados_Dic3!$E$3:$E$99980,Produccion_UO!$J1385,Resultados_Dic3!$A$3:$A$99980,Produccion_UO!$H1385)*$J$1223</f>
        <v>0.35667551186673002</v>
      </c>
      <c r="T1385" s="21">
        <f>+SUMIFS(Resultados_Dic3!O$3:O$99980,Resultados_Dic3!$F$3:$F$99980,Produccion_UO!$K1385,Resultados_Dic3!$D$3:$D$99980,Produccion_UO!$K$1494,Resultados_Dic3!$E$3:$E$99980,Produccion_UO!$J1385,Resultados_Dic3!$A$3:$A$99980,Produccion_UO!$H1385)*$J$1223</f>
        <v>0.26079491042955399</v>
      </c>
      <c r="U1385" s="21">
        <f>+SUMIFS(Resultados_Dic3!P$3:P$99980,Resultados_Dic3!$F$3:$F$99980,Produccion_UO!$K1385,Resultados_Dic3!$D$3:$D$99980,Produccion_UO!$K$1494,Resultados_Dic3!$E$3:$E$99980,Produccion_UO!$J1385,Resultados_Dic3!$A$3:$A$99980,Produccion_UO!$H1385)*$J$1223</f>
        <v>0.16935042600583</v>
      </c>
      <c r="V1385" s="21">
        <f>+SUMIFS(Resultados_Dic3!Q$3:Q$99980,Resultados_Dic3!$F$3:$F$99980,Produccion_UO!$K1385,Resultados_Dic3!$D$3:$D$99980,Produccion_UO!$K$1494,Resultados_Dic3!$E$3:$E$99980,Produccion_UO!$J1385,Resultados_Dic3!$A$3:$A$99980,Produccion_UO!$H1385)*$J$1223</f>
        <v>0</v>
      </c>
      <c r="W1385" s="21">
        <f>+SUMIFS(Resultados_Dic3!R$3:R$99980,Resultados_Dic3!$F$3:$F$99980,Produccion_UO!$K1385,Resultados_Dic3!$D$3:$D$99980,Produccion_UO!$K$1494,Resultados_Dic3!$E$3:$E$99980,Produccion_UO!$J1385,Resultados_Dic3!$A$3:$A$99980,Produccion_UO!$H1385)*$J$1223</f>
        <v>0</v>
      </c>
      <c r="X1385" s="21">
        <f>+SUMIFS(Resultados_Dic3!S$3:S$99980,Resultados_Dic3!$F$3:$F$99980,Produccion_UO!$K1385,Resultados_Dic3!$D$3:$D$99980,Produccion_UO!$K$1494,Resultados_Dic3!$E$3:$E$99980,Produccion_UO!$J1385,Resultados_Dic3!$A$3:$A$99980,Produccion_UO!$H1385)*$J$1223</f>
        <v>0</v>
      </c>
      <c r="Y1385" s="21">
        <f>+SUMIFS(Resultados_Dic3!T$3:T$99980,Resultados_Dic3!$F$3:$F$99980,Produccion_UO!$K1385,Resultados_Dic3!$D$3:$D$99980,Produccion_UO!$K$1494,Resultados_Dic3!$E$3:$E$99980,Produccion_UO!$J1385,Resultados_Dic3!$A$3:$A$99980,Produccion_UO!$H1385)*$J$1223</f>
        <v>0</v>
      </c>
      <c r="Z1385" s="21">
        <f>+SUMIFS(Resultados_Dic3!U$3:U$99980,Resultados_Dic3!$F$3:$F$99980,Produccion_UO!$K1385,Resultados_Dic3!$D$3:$D$99980,Produccion_UO!$K$1494,Resultados_Dic3!$E$3:$E$99980,Produccion_UO!$J1385,Resultados_Dic3!$A$3:$A$99980,Produccion_UO!$H1385)*$J$1223</f>
        <v>0</v>
      </c>
      <c r="AA1385" s="21">
        <f>+SUMIFS(Resultados_Dic3!V$3:V$99980,Resultados_Dic3!$F$3:$F$99980,Produccion_UO!$K1385,Resultados_Dic3!$D$3:$D$99980,Produccion_UO!$K$1494,Resultados_Dic3!$E$3:$E$99980,Produccion_UO!$J1385,Resultados_Dic3!$A$3:$A$99980,Produccion_UO!$H1385)*$J$1223</f>
        <v>0</v>
      </c>
      <c r="AB1385" s="21">
        <f>+SUMIFS(Resultados_Dic3!W$3:W$99980,Resultados_Dic3!$F$3:$F$99980,Produccion_UO!$K1385,Resultados_Dic3!$D$3:$D$99980,Produccion_UO!$K$1494,Resultados_Dic3!$E$3:$E$99980,Produccion_UO!$J1385,Resultados_Dic3!$A$3:$A$99980,Produccion_UO!$H1385)*$J$1223</f>
        <v>0</v>
      </c>
      <c r="AC1385" s="21">
        <f>+SUMIFS(Resultados_Dic3!X$3:X$99980,Resultados_Dic3!$F$3:$F$99980,Produccion_UO!$K1385,Resultados_Dic3!$D$3:$D$99980,Produccion_UO!$K$1494,Resultados_Dic3!$E$3:$E$99980,Produccion_UO!$J1385,Resultados_Dic3!$A$3:$A$99980,Produccion_UO!$H1385)*$J$1223</f>
        <v>0</v>
      </c>
      <c r="AD1385" s="21">
        <f>+SUMIFS(Resultados_Dic3!Y$3:Y$99980,Resultados_Dic3!$F$3:$F$99980,Produccion_UO!$K1385,Resultados_Dic3!$D$3:$D$99980,Produccion_UO!$K$1494,Resultados_Dic3!$E$3:$E$99980,Produccion_UO!$J1385,Resultados_Dic3!$A$3:$A$99980,Produccion_UO!$H1385)*$J$1223</f>
        <v>0</v>
      </c>
      <c r="AE1385" s="21">
        <f>+SUMIFS(Resultados_Dic3!Z$3:Z$99980,Resultados_Dic3!$F$3:$F$99980,Produccion_UO!$K1385,Resultados_Dic3!$D$3:$D$99980,Produccion_UO!$K$1494,Resultados_Dic3!$E$3:$E$99980,Produccion_UO!$J1385,Resultados_Dic3!$A$3:$A$99980,Produccion_UO!$H1385)*$J$1223</f>
        <v>0</v>
      </c>
      <c r="AF1385" s="21">
        <f>+SUMIFS(Resultados_Dic3!AA$3:AA$99980,Resultados_Dic3!$F$3:$F$99980,Produccion_UO!$K1385,Resultados_Dic3!$D$3:$D$99980,Produccion_UO!$K$1494,Resultados_Dic3!$E$3:$E$99980,Produccion_UO!$J1385,Resultados_Dic3!$A$3:$A$99980,Produccion_UO!$H1385)*$J$1223</f>
        <v>0</v>
      </c>
      <c r="AG1385" s="21">
        <f>+SUMIFS(Resultados_Dic3!AB$3:AB$99980,Resultados_Dic3!$F$3:$F$99980,Produccion_UO!$K1385,Resultados_Dic3!$D$3:$D$99980,Produccion_UO!$K$1494,Resultados_Dic3!$E$3:$E$99980,Produccion_UO!$J1385,Resultados_Dic3!$A$3:$A$99980,Produccion_UO!$H1385)*$J$1223</f>
        <v>0</v>
      </c>
      <c r="AH1385" s="21">
        <f>+SUMIFS(Resultados_Dic3!AC$3:AC$99980,Resultados_Dic3!$F$3:$F$99980,Produccion_UO!$K1385,Resultados_Dic3!$D$3:$D$99980,Produccion_UO!$K$1494,Resultados_Dic3!$E$3:$E$99980,Produccion_UO!$J1385,Resultados_Dic3!$A$3:$A$99980,Produccion_UO!$H1385)*$J$1223</f>
        <v>0</v>
      </c>
      <c r="AI1385" s="21">
        <f>+SUMIFS(Resultados_Dic3!AD$3:AD$99980,Resultados_Dic3!$F$3:$F$99980,Produccion_UO!$K1385,Resultados_Dic3!$D$3:$D$99980,Produccion_UO!$K$1494,Resultados_Dic3!$E$3:$E$99980,Produccion_UO!$J1385,Resultados_Dic3!$A$3:$A$99980,Produccion_UO!$H1385)*$J$1223</f>
        <v>0</v>
      </c>
      <c r="AJ1385" s="21">
        <f>+SUMIFS(Resultados_Dic3!AE$3:AE$99980,Resultados_Dic3!$F$3:$F$99980,Produccion_UO!$K1385,Resultados_Dic3!$D$3:$D$99980,Produccion_UO!$K$1494,Resultados_Dic3!$E$3:$E$99980,Produccion_UO!$J1385,Resultados_Dic3!$A$3:$A$99980,Produccion_UO!$H1385)*$J$1223</f>
        <v>0</v>
      </c>
      <c r="AK1385" s="21">
        <f>+SUMIFS(Resultados_Dic3!AF$3:AF$99980,Resultados_Dic3!$F$3:$F$99980,Produccion_UO!$K1385,Resultados_Dic3!$D$3:$D$99980,Produccion_UO!$K$1494,Resultados_Dic3!$E$3:$E$99980,Produccion_UO!$J1385,Resultados_Dic3!$A$3:$A$99980,Produccion_UO!$H1385)*$J$1223</f>
        <v>0</v>
      </c>
      <c r="AL1385" s="21">
        <f>+SUMIFS(Resultados_Dic3!AG$3:AG$99980,Resultados_Dic3!$F$3:$F$99980,Produccion_UO!$K1385,Resultados_Dic3!$D$3:$D$99980,Produccion_UO!$K$1494,Resultados_Dic3!$E$3:$E$99980,Produccion_UO!$J1385,Resultados_Dic3!$A$3:$A$99980,Produccion_UO!$H1385)*$J$1223</f>
        <v>0</v>
      </c>
      <c r="AM1385" s="21">
        <f>+SUMIFS(Resultados_Dic3!AH$3:AH$99980,Resultados_Dic3!$F$3:$F$99980,Produccion_UO!$K1385,Resultados_Dic3!$D$3:$D$99980,Produccion_UO!$K$1494,Resultados_Dic3!$E$3:$E$99980,Produccion_UO!$J1385,Resultados_Dic3!$A$3:$A$99980,Produccion_UO!$H1385)*$J$1223</f>
        <v>0</v>
      </c>
      <c r="AN1385" s="21">
        <f>+SUMIFS(Resultados_Dic3!AI$3:AI$99980,Resultados_Dic3!$F$3:$F$99980,Produccion_UO!$K1385,Resultados_Dic3!$D$3:$D$99980,Produccion_UO!$K$1494,Resultados_Dic3!$E$3:$E$99980,Produccion_UO!$J1385,Resultados_Dic3!$A$3:$A$99980,Produccion_UO!$H1385)*$J$1223</f>
        <v>0</v>
      </c>
      <c r="AO1385" s="21">
        <f>+SUMIFS(Resultados_Dic3!AJ$3:AJ$99980,Resultados_Dic3!$F$3:$F$99980,Produccion_UO!$K1385,Resultados_Dic3!$D$3:$D$99980,Produccion_UO!$K$1494,Resultados_Dic3!$E$3:$E$99980,Produccion_UO!$J1385,Resultados_Dic3!$A$3:$A$99980,Produccion_UO!$H1385)*$J$1223</f>
        <v>0</v>
      </c>
      <c r="AP1385" s="21">
        <f>+SUMIFS(Resultados_Dic3!AK$3:AK$99980,Resultados_Dic3!$F$3:$F$99980,Produccion_UO!$K1385,Resultados_Dic3!$D$3:$D$99980,Produccion_UO!$K$1494,Resultados_Dic3!$E$3:$E$99980,Produccion_UO!$J1385,Resultados_Dic3!$A$3:$A$99980,Produccion_UO!$H1385)*$J$1223</f>
        <v>0</v>
      </c>
      <c r="AQ1385" s="21">
        <f>+SUMIFS(Resultados_Dic3!AL$3:AL$99980,Resultados_Dic3!$F$3:$F$99980,Produccion_UO!$K1385,Resultados_Dic3!$D$3:$D$99980,Produccion_UO!$K$1494,Resultados_Dic3!$E$3:$E$99980,Produccion_UO!$J1385,Resultados_Dic3!$A$3:$A$99980,Produccion_UO!$H1385)*$J$1223</f>
        <v>0</v>
      </c>
      <c r="AR1385" s="21">
        <f>+SUMIFS(Resultados_Dic3!AM$3:AM$99980,Resultados_Dic3!$F$3:$F$99980,Produccion_UO!$K1385,Resultados_Dic3!$D$3:$D$99980,Produccion_UO!$K$1494,Resultados_Dic3!$E$3:$E$99980,Produccion_UO!$J1385,Resultados_Dic3!$A$3:$A$99980,Produccion_UO!$H1385)*$J$1223</f>
        <v>0</v>
      </c>
    </row>
    <row r="1386" spans="8:44" x14ac:dyDescent="0.25">
      <c r="H1386" s="17" t="str">
        <f t="shared" si="1053"/>
        <v>DIC7</v>
      </c>
      <c r="I1386" s="24"/>
      <c r="J1386" s="24" t="s">
        <v>75</v>
      </c>
      <c r="K1386" s="359" t="s">
        <v>288</v>
      </c>
      <c r="L1386" s="230" t="s">
        <v>832</v>
      </c>
      <c r="M1386" s="21">
        <f>+SUMIFS(Resultados_Dic3!H$3:H$99980,Resultados_Dic3!$F$3:$F$99980,Produccion_UO!$K1386,Resultados_Dic3!$D$3:$D$99980,Produccion_UO!$K$1494,Resultados_Dic3!$E$3:$E$99980,Produccion_UO!$J1386,Resultados_Dic3!$A$3:$A$99980,Produccion_UO!$H1386)*$J$1223</f>
        <v>0</v>
      </c>
      <c r="N1386" s="21">
        <f>+SUMIFS(Resultados_Dic3!I$3:I$99980,Resultados_Dic3!$F$3:$F$99980,Produccion_UO!$K1386,Resultados_Dic3!$D$3:$D$99980,Produccion_UO!$K$1494,Resultados_Dic3!$E$3:$E$99980,Produccion_UO!$J1386,Resultados_Dic3!$A$3:$A$99980,Produccion_UO!$H1386)*$J$1223</f>
        <v>0</v>
      </c>
      <c r="O1386" s="21">
        <f>+SUMIFS(Resultados_Dic3!J$3:J$99980,Resultados_Dic3!$F$3:$F$99980,Produccion_UO!$K1386,Resultados_Dic3!$D$3:$D$99980,Produccion_UO!$K$1494,Resultados_Dic3!$E$3:$E$99980,Produccion_UO!$J1386,Resultados_Dic3!$A$3:$A$99980,Produccion_UO!$H1386)*$J$1223</f>
        <v>0</v>
      </c>
      <c r="P1386" s="21">
        <f>+SUMIFS(Resultados_Dic3!K$3:K$99980,Resultados_Dic3!$F$3:$F$99980,Produccion_UO!$K1386,Resultados_Dic3!$D$3:$D$99980,Produccion_UO!$K$1494,Resultados_Dic3!$E$3:$E$99980,Produccion_UO!$J1386,Resultados_Dic3!$A$3:$A$99980,Produccion_UO!$H1386)*$J$1223</f>
        <v>0</v>
      </c>
      <c r="Q1386" s="21">
        <f>+SUMIFS(Resultados_Dic3!L$3:L$99980,Resultados_Dic3!$F$3:$F$99980,Produccion_UO!$K1386,Resultados_Dic3!$D$3:$D$99980,Produccion_UO!$K$1494,Resultados_Dic3!$E$3:$E$99980,Produccion_UO!$J1386,Resultados_Dic3!$A$3:$A$99980,Produccion_UO!$H1386)*$J$1223</f>
        <v>0</v>
      </c>
      <c r="R1386" s="21">
        <f>+SUMIFS(Resultados_Dic3!M$3:M$99980,Resultados_Dic3!$F$3:$F$99980,Produccion_UO!$K1386,Resultados_Dic3!$D$3:$D$99980,Produccion_UO!$K$1494,Resultados_Dic3!$E$3:$E$99980,Produccion_UO!$J1386,Resultados_Dic3!$A$3:$A$99980,Produccion_UO!$H1386)*$J$1223</f>
        <v>0</v>
      </c>
      <c r="S1386" s="21">
        <f>+SUMIFS(Resultados_Dic3!N$3:N$99980,Resultados_Dic3!$F$3:$F$99980,Produccion_UO!$K1386,Resultados_Dic3!$D$3:$D$99980,Produccion_UO!$K$1494,Resultados_Dic3!$E$3:$E$99980,Produccion_UO!$J1386,Resultados_Dic3!$A$3:$A$99980,Produccion_UO!$H1386)*$J$1223</f>
        <v>0</v>
      </c>
      <c r="T1386" s="21">
        <f>+SUMIFS(Resultados_Dic3!O$3:O$99980,Resultados_Dic3!$F$3:$F$99980,Produccion_UO!$K1386,Resultados_Dic3!$D$3:$D$99980,Produccion_UO!$K$1494,Resultados_Dic3!$E$3:$E$99980,Produccion_UO!$J1386,Resultados_Dic3!$A$3:$A$99980,Produccion_UO!$H1386)*$J$1223</f>
        <v>0</v>
      </c>
      <c r="U1386" s="21">
        <f>+SUMIFS(Resultados_Dic3!P$3:P$99980,Resultados_Dic3!$F$3:$F$99980,Produccion_UO!$K1386,Resultados_Dic3!$D$3:$D$99980,Produccion_UO!$K$1494,Resultados_Dic3!$E$3:$E$99980,Produccion_UO!$J1386,Resultados_Dic3!$A$3:$A$99980,Produccion_UO!$H1386)*$J$1223</f>
        <v>0</v>
      </c>
      <c r="V1386" s="21">
        <f>+SUMIFS(Resultados_Dic3!Q$3:Q$99980,Resultados_Dic3!$F$3:$F$99980,Produccion_UO!$K1386,Resultados_Dic3!$D$3:$D$99980,Produccion_UO!$K$1494,Resultados_Dic3!$E$3:$E$99980,Produccion_UO!$J1386,Resultados_Dic3!$A$3:$A$99980,Produccion_UO!$H1386)*$J$1223</f>
        <v>0</v>
      </c>
      <c r="W1386" s="21">
        <f>+SUMIFS(Resultados_Dic3!R$3:R$99980,Resultados_Dic3!$F$3:$F$99980,Produccion_UO!$K1386,Resultados_Dic3!$D$3:$D$99980,Produccion_UO!$K$1494,Resultados_Dic3!$E$3:$E$99980,Produccion_UO!$J1386,Resultados_Dic3!$A$3:$A$99980,Produccion_UO!$H1386)*$J$1223</f>
        <v>0</v>
      </c>
      <c r="X1386" s="21">
        <f>+SUMIFS(Resultados_Dic3!S$3:S$99980,Resultados_Dic3!$F$3:$F$99980,Produccion_UO!$K1386,Resultados_Dic3!$D$3:$D$99980,Produccion_UO!$K$1494,Resultados_Dic3!$E$3:$E$99980,Produccion_UO!$J1386,Resultados_Dic3!$A$3:$A$99980,Produccion_UO!$H1386)*$J$1223</f>
        <v>0</v>
      </c>
      <c r="Y1386" s="21">
        <f>+SUMIFS(Resultados_Dic3!T$3:T$99980,Resultados_Dic3!$F$3:$F$99980,Produccion_UO!$K1386,Resultados_Dic3!$D$3:$D$99980,Produccion_UO!$K$1494,Resultados_Dic3!$E$3:$E$99980,Produccion_UO!$J1386,Resultados_Dic3!$A$3:$A$99980,Produccion_UO!$H1386)*$J$1223</f>
        <v>0</v>
      </c>
      <c r="Z1386" s="21">
        <f>+SUMIFS(Resultados_Dic3!U$3:U$99980,Resultados_Dic3!$F$3:$F$99980,Produccion_UO!$K1386,Resultados_Dic3!$D$3:$D$99980,Produccion_UO!$K$1494,Resultados_Dic3!$E$3:$E$99980,Produccion_UO!$J1386,Resultados_Dic3!$A$3:$A$99980,Produccion_UO!$H1386)*$J$1223</f>
        <v>0</v>
      </c>
      <c r="AA1386" s="21">
        <f>+SUMIFS(Resultados_Dic3!V$3:V$99980,Resultados_Dic3!$F$3:$F$99980,Produccion_UO!$K1386,Resultados_Dic3!$D$3:$D$99980,Produccion_UO!$K$1494,Resultados_Dic3!$E$3:$E$99980,Produccion_UO!$J1386,Resultados_Dic3!$A$3:$A$99980,Produccion_UO!$H1386)*$J$1223</f>
        <v>0</v>
      </c>
      <c r="AB1386" s="21">
        <f>+SUMIFS(Resultados_Dic3!W$3:W$99980,Resultados_Dic3!$F$3:$F$99980,Produccion_UO!$K1386,Resultados_Dic3!$D$3:$D$99980,Produccion_UO!$K$1494,Resultados_Dic3!$E$3:$E$99980,Produccion_UO!$J1386,Resultados_Dic3!$A$3:$A$99980,Produccion_UO!$H1386)*$J$1223</f>
        <v>0</v>
      </c>
      <c r="AC1386" s="21">
        <f>+SUMIFS(Resultados_Dic3!X$3:X$99980,Resultados_Dic3!$F$3:$F$99980,Produccion_UO!$K1386,Resultados_Dic3!$D$3:$D$99980,Produccion_UO!$K$1494,Resultados_Dic3!$E$3:$E$99980,Produccion_UO!$J1386,Resultados_Dic3!$A$3:$A$99980,Produccion_UO!$H1386)*$J$1223</f>
        <v>0</v>
      </c>
      <c r="AD1386" s="21">
        <f>+SUMIFS(Resultados_Dic3!Y$3:Y$99980,Resultados_Dic3!$F$3:$F$99980,Produccion_UO!$K1386,Resultados_Dic3!$D$3:$D$99980,Produccion_UO!$K$1494,Resultados_Dic3!$E$3:$E$99980,Produccion_UO!$J1386,Resultados_Dic3!$A$3:$A$99980,Produccion_UO!$H1386)*$J$1223</f>
        <v>0</v>
      </c>
      <c r="AE1386" s="21">
        <f>+SUMIFS(Resultados_Dic3!Z$3:Z$99980,Resultados_Dic3!$F$3:$F$99980,Produccion_UO!$K1386,Resultados_Dic3!$D$3:$D$99980,Produccion_UO!$K$1494,Resultados_Dic3!$E$3:$E$99980,Produccion_UO!$J1386,Resultados_Dic3!$A$3:$A$99980,Produccion_UO!$H1386)*$J$1223</f>
        <v>0</v>
      </c>
      <c r="AF1386" s="21">
        <f>+SUMIFS(Resultados_Dic3!AA$3:AA$99980,Resultados_Dic3!$F$3:$F$99980,Produccion_UO!$K1386,Resultados_Dic3!$D$3:$D$99980,Produccion_UO!$K$1494,Resultados_Dic3!$E$3:$E$99980,Produccion_UO!$J1386,Resultados_Dic3!$A$3:$A$99980,Produccion_UO!$H1386)*$J$1223</f>
        <v>0</v>
      </c>
      <c r="AG1386" s="21">
        <f>+SUMIFS(Resultados_Dic3!AB$3:AB$99980,Resultados_Dic3!$F$3:$F$99980,Produccion_UO!$K1386,Resultados_Dic3!$D$3:$D$99980,Produccion_UO!$K$1494,Resultados_Dic3!$E$3:$E$99980,Produccion_UO!$J1386,Resultados_Dic3!$A$3:$A$99980,Produccion_UO!$H1386)*$J$1223</f>
        <v>0</v>
      </c>
      <c r="AH1386" s="21">
        <f>+SUMIFS(Resultados_Dic3!AC$3:AC$99980,Resultados_Dic3!$F$3:$F$99980,Produccion_UO!$K1386,Resultados_Dic3!$D$3:$D$99980,Produccion_UO!$K$1494,Resultados_Dic3!$E$3:$E$99980,Produccion_UO!$J1386,Resultados_Dic3!$A$3:$A$99980,Produccion_UO!$H1386)*$J$1223</f>
        <v>0</v>
      </c>
      <c r="AI1386" s="21">
        <f>+SUMIFS(Resultados_Dic3!AD$3:AD$99980,Resultados_Dic3!$F$3:$F$99980,Produccion_UO!$K1386,Resultados_Dic3!$D$3:$D$99980,Produccion_UO!$K$1494,Resultados_Dic3!$E$3:$E$99980,Produccion_UO!$J1386,Resultados_Dic3!$A$3:$A$99980,Produccion_UO!$H1386)*$J$1223</f>
        <v>0</v>
      </c>
      <c r="AJ1386" s="21">
        <f>+SUMIFS(Resultados_Dic3!AE$3:AE$99980,Resultados_Dic3!$F$3:$F$99980,Produccion_UO!$K1386,Resultados_Dic3!$D$3:$D$99980,Produccion_UO!$K$1494,Resultados_Dic3!$E$3:$E$99980,Produccion_UO!$J1386,Resultados_Dic3!$A$3:$A$99980,Produccion_UO!$H1386)*$J$1223</f>
        <v>0</v>
      </c>
      <c r="AK1386" s="21">
        <f>+SUMIFS(Resultados_Dic3!AF$3:AF$99980,Resultados_Dic3!$F$3:$F$99980,Produccion_UO!$K1386,Resultados_Dic3!$D$3:$D$99980,Produccion_UO!$K$1494,Resultados_Dic3!$E$3:$E$99980,Produccion_UO!$J1386,Resultados_Dic3!$A$3:$A$99980,Produccion_UO!$H1386)*$J$1223</f>
        <v>0</v>
      </c>
      <c r="AL1386" s="21">
        <f>+SUMIFS(Resultados_Dic3!AG$3:AG$99980,Resultados_Dic3!$F$3:$F$99980,Produccion_UO!$K1386,Resultados_Dic3!$D$3:$D$99980,Produccion_UO!$K$1494,Resultados_Dic3!$E$3:$E$99980,Produccion_UO!$J1386,Resultados_Dic3!$A$3:$A$99980,Produccion_UO!$H1386)*$J$1223</f>
        <v>0</v>
      </c>
      <c r="AM1386" s="21">
        <f>+SUMIFS(Resultados_Dic3!AH$3:AH$99980,Resultados_Dic3!$F$3:$F$99980,Produccion_UO!$K1386,Resultados_Dic3!$D$3:$D$99980,Produccion_UO!$K$1494,Resultados_Dic3!$E$3:$E$99980,Produccion_UO!$J1386,Resultados_Dic3!$A$3:$A$99980,Produccion_UO!$H1386)*$J$1223</f>
        <v>0</v>
      </c>
      <c r="AN1386" s="21">
        <f>+SUMIFS(Resultados_Dic3!AI$3:AI$99980,Resultados_Dic3!$F$3:$F$99980,Produccion_UO!$K1386,Resultados_Dic3!$D$3:$D$99980,Produccion_UO!$K$1494,Resultados_Dic3!$E$3:$E$99980,Produccion_UO!$J1386,Resultados_Dic3!$A$3:$A$99980,Produccion_UO!$H1386)*$J$1223</f>
        <v>0</v>
      </c>
      <c r="AO1386" s="21">
        <f>+SUMIFS(Resultados_Dic3!AJ$3:AJ$99980,Resultados_Dic3!$F$3:$F$99980,Produccion_UO!$K1386,Resultados_Dic3!$D$3:$D$99980,Produccion_UO!$K$1494,Resultados_Dic3!$E$3:$E$99980,Produccion_UO!$J1386,Resultados_Dic3!$A$3:$A$99980,Produccion_UO!$H1386)*$J$1223</f>
        <v>0</v>
      </c>
      <c r="AP1386" s="21">
        <f>+SUMIFS(Resultados_Dic3!AK$3:AK$99980,Resultados_Dic3!$F$3:$F$99980,Produccion_UO!$K1386,Resultados_Dic3!$D$3:$D$99980,Produccion_UO!$K$1494,Resultados_Dic3!$E$3:$E$99980,Produccion_UO!$J1386,Resultados_Dic3!$A$3:$A$99980,Produccion_UO!$H1386)*$J$1223</f>
        <v>0</v>
      </c>
      <c r="AQ1386" s="21">
        <f>+SUMIFS(Resultados_Dic3!AL$3:AL$99980,Resultados_Dic3!$F$3:$F$99980,Produccion_UO!$K1386,Resultados_Dic3!$D$3:$D$99980,Produccion_UO!$K$1494,Resultados_Dic3!$E$3:$E$99980,Produccion_UO!$J1386,Resultados_Dic3!$A$3:$A$99980,Produccion_UO!$H1386)*$J$1223</f>
        <v>0</v>
      </c>
      <c r="AR1386" s="21">
        <f>+SUMIFS(Resultados_Dic3!AM$3:AM$99980,Resultados_Dic3!$F$3:$F$99980,Produccion_UO!$K1386,Resultados_Dic3!$D$3:$D$99980,Produccion_UO!$K$1494,Resultados_Dic3!$E$3:$E$99980,Produccion_UO!$J1386,Resultados_Dic3!$A$3:$A$99980,Produccion_UO!$H1386)*$J$1223</f>
        <v>0</v>
      </c>
    </row>
    <row r="1387" spans="8:44" x14ac:dyDescent="0.25">
      <c r="H1387" s="17" t="str">
        <f t="shared" si="1053"/>
        <v>DIC7</v>
      </c>
      <c r="I1387" s="24"/>
      <c r="J1387" s="24"/>
      <c r="K1387" s="342"/>
      <c r="L1387" s="302" t="s">
        <v>861</v>
      </c>
      <c r="M1387" s="344">
        <f>+M1382+M1386</f>
        <v>1.758921802478157</v>
      </c>
      <c r="N1387" s="344">
        <f t="shared" ref="N1387" si="1087">+N1382+N1386</f>
        <v>1.6360887666806569</v>
      </c>
      <c r="O1387" s="344">
        <f t="shared" ref="O1387" si="1088">+O1382+O1386</f>
        <v>1.506576460955624</v>
      </c>
      <c r="P1387" s="344">
        <f t="shared" ref="P1387" si="1089">+P1382+P1386</f>
        <v>1.377064155230594</v>
      </c>
      <c r="Q1387" s="344">
        <f t="shared" ref="Q1387" si="1090">+Q1382+Q1386</f>
        <v>1.2475518495055631</v>
      </c>
      <c r="R1387" s="344">
        <f t="shared" ref="R1387" si="1091">+R1382+R1386</f>
        <v>1.1087341657633552</v>
      </c>
      <c r="S1387" s="344">
        <f t="shared" ref="S1387" si="1092">+S1382+S1386</f>
        <v>0.969916482021147</v>
      </c>
      <c r="T1387" s="344">
        <f t="shared" ref="T1387" si="1093">+T1382+T1386</f>
        <v>0.87403588058397097</v>
      </c>
      <c r="U1387" s="344">
        <f t="shared" ref="U1387" si="1094">+U1382+U1386</f>
        <v>0.72385867106116097</v>
      </c>
      <c r="V1387" s="344">
        <f t="shared" ref="V1387" si="1095">+V1382+V1386</f>
        <v>0</v>
      </c>
      <c r="W1387" s="344">
        <f t="shared" ref="W1387" si="1096">+W1382+W1386</f>
        <v>0</v>
      </c>
      <c r="X1387" s="344">
        <f t="shared" ref="X1387" si="1097">+X1382+X1386</f>
        <v>0</v>
      </c>
      <c r="Y1387" s="344">
        <f t="shared" ref="Y1387" si="1098">+Y1382+Y1386</f>
        <v>0</v>
      </c>
      <c r="Z1387" s="344">
        <f t="shared" ref="Z1387" si="1099">+Z1382+Z1386</f>
        <v>0</v>
      </c>
      <c r="AA1387" s="344">
        <f t="shared" ref="AA1387" si="1100">+AA1382+AA1386</f>
        <v>0</v>
      </c>
      <c r="AB1387" s="344">
        <f t="shared" ref="AB1387" si="1101">+AB1382+AB1386</f>
        <v>0</v>
      </c>
      <c r="AC1387" s="344">
        <f t="shared" ref="AC1387" si="1102">+AC1382+AC1386</f>
        <v>0</v>
      </c>
      <c r="AD1387" s="344">
        <f t="shared" ref="AD1387" si="1103">+AD1382+AD1386</f>
        <v>0</v>
      </c>
      <c r="AE1387" s="344">
        <f t="shared" ref="AE1387" si="1104">+AE1382+AE1386</f>
        <v>0</v>
      </c>
      <c r="AF1387" s="344">
        <f t="shared" ref="AF1387" si="1105">+AF1382+AF1386</f>
        <v>0</v>
      </c>
      <c r="AG1387" s="344">
        <f t="shared" ref="AG1387" si="1106">+AG1382+AG1386</f>
        <v>0</v>
      </c>
      <c r="AH1387" s="344">
        <f t="shared" ref="AH1387" si="1107">+AH1382+AH1386</f>
        <v>0</v>
      </c>
      <c r="AI1387" s="344">
        <f t="shared" ref="AI1387" si="1108">+AI1382+AI1386</f>
        <v>0</v>
      </c>
      <c r="AJ1387" s="344">
        <f t="shared" ref="AJ1387" si="1109">+AJ1382+AJ1386</f>
        <v>0</v>
      </c>
      <c r="AK1387" s="344">
        <f t="shared" ref="AK1387" si="1110">+AK1382+AK1386</f>
        <v>0</v>
      </c>
      <c r="AL1387" s="344">
        <f t="shared" ref="AL1387" si="1111">+AL1382+AL1386</f>
        <v>0</v>
      </c>
      <c r="AM1387" s="344">
        <f t="shared" ref="AM1387" si="1112">+AM1382+AM1386</f>
        <v>0</v>
      </c>
      <c r="AN1387" s="344">
        <f t="shared" ref="AN1387" si="1113">+AN1382+AN1386</f>
        <v>0</v>
      </c>
      <c r="AO1387" s="344">
        <f t="shared" ref="AO1387" si="1114">+AO1382+AO1386</f>
        <v>0</v>
      </c>
      <c r="AP1387" s="344">
        <f t="shared" ref="AP1387" si="1115">+AP1382+AP1386</f>
        <v>0</v>
      </c>
      <c r="AQ1387" s="344">
        <f t="shared" ref="AQ1387" si="1116">+AQ1382+AQ1386</f>
        <v>0</v>
      </c>
      <c r="AR1387" s="344">
        <f t="shared" ref="AR1387" si="1117">+AR1382+AR1386</f>
        <v>0</v>
      </c>
    </row>
    <row r="1388" spans="8:44" x14ac:dyDescent="0.25">
      <c r="H1388" s="17" t="str">
        <f t="shared" si="1053"/>
        <v>DIC7</v>
      </c>
      <c r="I1388" s="24"/>
      <c r="J1388" s="24"/>
      <c r="K1388" s="359"/>
      <c r="L1388" s="230" t="s">
        <v>831</v>
      </c>
      <c r="M1388" s="22">
        <f>+SUM(M1389:M1391)</f>
        <v>0.336024612256557</v>
      </c>
      <c r="N1388" s="21">
        <f t="shared" ref="N1388" si="1118">+SUM(N1389:N1391)</f>
        <v>0.31249880366508898</v>
      </c>
      <c r="O1388" s="21">
        <f t="shared" ref="O1388" si="1119">+SUM(O1389:O1391)</f>
        <v>0.28769373640492801</v>
      </c>
      <c r="P1388" s="21">
        <f t="shared" ref="P1388" si="1120">+SUM(P1389:P1391)</f>
        <v>0.14265221299199998</v>
      </c>
      <c r="Q1388" s="21">
        <f t="shared" ref="Q1388" si="1121">+SUM(Q1389:Q1391)</f>
        <v>0.14265221299199998</v>
      </c>
      <c r="R1388" s="21">
        <f t="shared" ref="R1388" si="1122">+SUM(R1389:R1391)</f>
        <v>0.14265221299199998</v>
      </c>
      <c r="S1388" s="21">
        <f t="shared" ref="S1388" si="1123">+SUM(S1389:S1391)</f>
        <v>0.14265221299199998</v>
      </c>
      <c r="T1388" s="21">
        <f t="shared" ref="T1388" si="1124">+SUM(T1389:T1391)</f>
        <v>0.14265221299199998</v>
      </c>
      <c r="U1388" s="21">
        <f t="shared" ref="U1388" si="1125">+SUM(U1389:U1391)</f>
        <v>0.137811409366176</v>
      </c>
      <c r="V1388" s="21">
        <f t="shared" ref="V1388" si="1126">+SUM(V1389:V1391)</f>
        <v>0</v>
      </c>
      <c r="W1388" s="21">
        <f t="shared" ref="W1388" si="1127">+SUM(W1389:W1391)</f>
        <v>0</v>
      </c>
      <c r="X1388" s="21">
        <f t="shared" ref="X1388" si="1128">+SUM(X1389:X1391)</f>
        <v>0</v>
      </c>
      <c r="Y1388" s="21">
        <f t="shared" ref="Y1388" si="1129">+SUM(Y1389:Y1391)</f>
        <v>0</v>
      </c>
      <c r="Z1388" s="21">
        <f t="shared" ref="Z1388" si="1130">+SUM(Z1389:Z1391)</f>
        <v>0</v>
      </c>
      <c r="AA1388" s="21">
        <f t="shared" ref="AA1388" si="1131">+SUM(AA1389:AA1391)</f>
        <v>0</v>
      </c>
      <c r="AB1388" s="21">
        <f t="shared" ref="AB1388" si="1132">+SUM(AB1389:AB1391)</f>
        <v>0</v>
      </c>
      <c r="AC1388" s="21">
        <f t="shared" ref="AC1388" si="1133">+SUM(AC1389:AC1391)</f>
        <v>0</v>
      </c>
      <c r="AD1388" s="21">
        <f t="shared" ref="AD1388" si="1134">+SUM(AD1389:AD1391)</f>
        <v>0</v>
      </c>
      <c r="AE1388" s="21">
        <f t="shared" ref="AE1388" si="1135">+SUM(AE1389:AE1391)</f>
        <v>0</v>
      </c>
      <c r="AF1388" s="21">
        <f t="shared" ref="AF1388" si="1136">+SUM(AF1389:AF1391)</f>
        <v>0</v>
      </c>
      <c r="AG1388" s="21">
        <f t="shared" ref="AG1388" si="1137">+SUM(AG1389:AG1391)</f>
        <v>0</v>
      </c>
      <c r="AH1388" s="21">
        <f t="shared" ref="AH1388" si="1138">+SUM(AH1389:AH1391)</f>
        <v>0</v>
      </c>
      <c r="AI1388" s="21">
        <f t="shared" ref="AI1388" si="1139">+SUM(AI1389:AI1391)</f>
        <v>0</v>
      </c>
      <c r="AJ1388" s="21">
        <f t="shared" ref="AJ1388" si="1140">+SUM(AJ1389:AJ1391)</f>
        <v>0</v>
      </c>
      <c r="AK1388" s="21">
        <f t="shared" ref="AK1388" si="1141">+SUM(AK1389:AK1391)</f>
        <v>0</v>
      </c>
      <c r="AL1388" s="21">
        <f t="shared" ref="AL1388" si="1142">+SUM(AL1389:AL1391)</f>
        <v>0</v>
      </c>
      <c r="AM1388" s="21">
        <f t="shared" ref="AM1388" si="1143">+SUM(AM1389:AM1391)</f>
        <v>0</v>
      </c>
      <c r="AN1388" s="21">
        <f t="shared" ref="AN1388" si="1144">+SUM(AN1389:AN1391)</f>
        <v>0</v>
      </c>
      <c r="AO1388" s="21">
        <f t="shared" ref="AO1388" si="1145">+SUM(AO1389:AO1391)</f>
        <v>0</v>
      </c>
      <c r="AP1388" s="21">
        <f t="shared" ref="AP1388" si="1146">+SUM(AP1389:AP1391)</f>
        <v>0</v>
      </c>
      <c r="AQ1388" s="21">
        <f t="shared" ref="AQ1388" si="1147">+SUM(AQ1389:AQ1391)</f>
        <v>0</v>
      </c>
      <c r="AR1388" s="21">
        <f t="shared" ref="AR1388" si="1148">+SUM(AR1389:AR1391)</f>
        <v>0</v>
      </c>
    </row>
    <row r="1389" spans="8:44" x14ac:dyDescent="0.25">
      <c r="H1389" s="17" t="str">
        <f t="shared" si="1053"/>
        <v>DIC7</v>
      </c>
      <c r="I1389" s="24"/>
      <c r="J1389" s="24" t="s">
        <v>81</v>
      </c>
      <c r="K1389" s="359" t="s">
        <v>203</v>
      </c>
      <c r="L1389" s="316" t="s">
        <v>750</v>
      </c>
      <c r="M1389" s="21">
        <f>+SUMIFS(Resultados_Dic3!H$3:H$99980,Resultados_Dic3!$F$3:$F$99980,Produccion_UO!$K1389,Resultados_Dic3!$D$3:$D$99980,Produccion_UO!$K$1494,Resultados_Dic3!$E$3:$E$99980,Produccion_UO!$J1389,Resultados_Dic3!$A$3:$A$99980,Produccion_UO!$H1389)*$J$1223</f>
        <v>2.8530442598399999E-2</v>
      </c>
      <c r="N1389" s="21">
        <f>+SUMIFS(Resultados_Dic3!I$3:I$99980,Resultados_Dic3!$F$3:$F$99980,Produccion_UO!$K1389,Resultados_Dic3!$D$3:$D$99980,Produccion_UO!$K$1494,Resultados_Dic3!$E$3:$E$99980,Produccion_UO!$J1389,Resultados_Dic3!$A$3:$A$99980,Produccion_UO!$H1389)*$J$1223</f>
        <v>2.8530442598399999E-2</v>
      </c>
      <c r="O1389" s="21">
        <f>+SUMIFS(Resultados_Dic3!J$3:J$99980,Resultados_Dic3!$F$3:$F$99980,Produccion_UO!$K1389,Resultados_Dic3!$D$3:$D$99980,Produccion_UO!$K$1494,Resultados_Dic3!$E$3:$E$99980,Produccion_UO!$J1389,Resultados_Dic3!$A$3:$A$99980,Produccion_UO!$H1389)*$J$1223</f>
        <v>2.8530442598399999E-2</v>
      </c>
      <c r="P1389" s="21">
        <f>+SUMIFS(Resultados_Dic3!K$3:K$99980,Resultados_Dic3!$F$3:$F$99980,Produccion_UO!$K1389,Resultados_Dic3!$D$3:$D$99980,Produccion_UO!$K$1494,Resultados_Dic3!$E$3:$E$99980,Produccion_UO!$J1389,Resultados_Dic3!$A$3:$A$99980,Produccion_UO!$H1389)*$J$1223</f>
        <v>2.8530442598399999E-2</v>
      </c>
      <c r="Q1389" s="21">
        <f>+SUMIFS(Resultados_Dic3!L$3:L$99980,Resultados_Dic3!$F$3:$F$99980,Produccion_UO!$K1389,Resultados_Dic3!$D$3:$D$99980,Produccion_UO!$K$1494,Resultados_Dic3!$E$3:$E$99980,Produccion_UO!$J1389,Resultados_Dic3!$A$3:$A$99980,Produccion_UO!$H1389)*$J$1223</f>
        <v>2.8530442598399999E-2</v>
      </c>
      <c r="R1389" s="21">
        <f>+SUMIFS(Resultados_Dic3!M$3:M$99980,Resultados_Dic3!$F$3:$F$99980,Produccion_UO!$K1389,Resultados_Dic3!$D$3:$D$99980,Produccion_UO!$K$1494,Resultados_Dic3!$E$3:$E$99980,Produccion_UO!$J1389,Resultados_Dic3!$A$3:$A$99980,Produccion_UO!$H1389)*$J$1223</f>
        <v>2.8530442598399999E-2</v>
      </c>
      <c r="S1389" s="21">
        <f>+SUMIFS(Resultados_Dic3!N$3:N$99980,Resultados_Dic3!$F$3:$F$99980,Produccion_UO!$K1389,Resultados_Dic3!$D$3:$D$99980,Produccion_UO!$K$1494,Resultados_Dic3!$E$3:$E$99980,Produccion_UO!$J1389,Resultados_Dic3!$A$3:$A$99980,Produccion_UO!$H1389)*$J$1223</f>
        <v>2.8530442598399999E-2</v>
      </c>
      <c r="T1389" s="21">
        <f>+SUMIFS(Resultados_Dic3!O$3:O$99980,Resultados_Dic3!$F$3:$F$99980,Produccion_UO!$K1389,Resultados_Dic3!$D$3:$D$99980,Produccion_UO!$K$1494,Resultados_Dic3!$E$3:$E$99980,Produccion_UO!$J1389,Resultados_Dic3!$A$3:$A$99980,Produccion_UO!$H1389)*$J$1223</f>
        <v>2.8530442598399999E-2</v>
      </c>
      <c r="U1389" s="21">
        <f>+SUMIFS(Resultados_Dic3!P$3:P$99980,Resultados_Dic3!$F$3:$F$99980,Produccion_UO!$K1389,Resultados_Dic3!$D$3:$D$99980,Produccion_UO!$K$1494,Resultados_Dic3!$E$3:$E$99980,Produccion_UO!$J1389,Resultados_Dic3!$A$3:$A$99980,Produccion_UO!$H1389)*$J$1223</f>
        <v>2.8530442598399999E-2</v>
      </c>
      <c r="V1389" s="21">
        <f>+SUMIFS(Resultados_Dic3!Q$3:Q$99980,Resultados_Dic3!$F$3:$F$99980,Produccion_UO!$K1389,Resultados_Dic3!$D$3:$D$99980,Produccion_UO!$K$1494,Resultados_Dic3!$E$3:$E$99980,Produccion_UO!$J1389,Resultados_Dic3!$A$3:$A$99980,Produccion_UO!$H1389)*$J$1223</f>
        <v>0</v>
      </c>
      <c r="W1389" s="21">
        <f>+SUMIFS(Resultados_Dic3!R$3:R$99980,Resultados_Dic3!$F$3:$F$99980,Produccion_UO!$K1389,Resultados_Dic3!$D$3:$D$99980,Produccion_UO!$K$1494,Resultados_Dic3!$E$3:$E$99980,Produccion_UO!$J1389,Resultados_Dic3!$A$3:$A$99980,Produccion_UO!$H1389)*$J$1223</f>
        <v>0</v>
      </c>
      <c r="X1389" s="21">
        <f>+SUMIFS(Resultados_Dic3!S$3:S$99980,Resultados_Dic3!$F$3:$F$99980,Produccion_UO!$K1389,Resultados_Dic3!$D$3:$D$99980,Produccion_UO!$K$1494,Resultados_Dic3!$E$3:$E$99980,Produccion_UO!$J1389,Resultados_Dic3!$A$3:$A$99980,Produccion_UO!$H1389)*$J$1223</f>
        <v>0</v>
      </c>
      <c r="Y1389" s="21">
        <f>+SUMIFS(Resultados_Dic3!T$3:T$99980,Resultados_Dic3!$F$3:$F$99980,Produccion_UO!$K1389,Resultados_Dic3!$D$3:$D$99980,Produccion_UO!$K$1494,Resultados_Dic3!$E$3:$E$99980,Produccion_UO!$J1389,Resultados_Dic3!$A$3:$A$99980,Produccion_UO!$H1389)*$J$1223</f>
        <v>0</v>
      </c>
      <c r="Z1389" s="21">
        <f>+SUMIFS(Resultados_Dic3!U$3:U$99980,Resultados_Dic3!$F$3:$F$99980,Produccion_UO!$K1389,Resultados_Dic3!$D$3:$D$99980,Produccion_UO!$K$1494,Resultados_Dic3!$E$3:$E$99980,Produccion_UO!$J1389,Resultados_Dic3!$A$3:$A$99980,Produccion_UO!$H1389)*$J$1223</f>
        <v>0</v>
      </c>
      <c r="AA1389" s="21">
        <f>+SUMIFS(Resultados_Dic3!V$3:V$99980,Resultados_Dic3!$F$3:$F$99980,Produccion_UO!$K1389,Resultados_Dic3!$D$3:$D$99980,Produccion_UO!$K$1494,Resultados_Dic3!$E$3:$E$99980,Produccion_UO!$J1389,Resultados_Dic3!$A$3:$A$99980,Produccion_UO!$H1389)*$J$1223</f>
        <v>0</v>
      </c>
      <c r="AB1389" s="21">
        <f>+SUMIFS(Resultados_Dic3!W$3:W$99980,Resultados_Dic3!$F$3:$F$99980,Produccion_UO!$K1389,Resultados_Dic3!$D$3:$D$99980,Produccion_UO!$K$1494,Resultados_Dic3!$E$3:$E$99980,Produccion_UO!$J1389,Resultados_Dic3!$A$3:$A$99980,Produccion_UO!$H1389)*$J$1223</f>
        <v>0</v>
      </c>
      <c r="AC1389" s="21">
        <f>+SUMIFS(Resultados_Dic3!X$3:X$99980,Resultados_Dic3!$F$3:$F$99980,Produccion_UO!$K1389,Resultados_Dic3!$D$3:$D$99980,Produccion_UO!$K$1494,Resultados_Dic3!$E$3:$E$99980,Produccion_UO!$J1389,Resultados_Dic3!$A$3:$A$99980,Produccion_UO!$H1389)*$J$1223</f>
        <v>0</v>
      </c>
      <c r="AD1389" s="21">
        <f>+SUMIFS(Resultados_Dic3!Y$3:Y$99980,Resultados_Dic3!$F$3:$F$99980,Produccion_UO!$K1389,Resultados_Dic3!$D$3:$D$99980,Produccion_UO!$K$1494,Resultados_Dic3!$E$3:$E$99980,Produccion_UO!$J1389,Resultados_Dic3!$A$3:$A$99980,Produccion_UO!$H1389)*$J$1223</f>
        <v>0</v>
      </c>
      <c r="AE1389" s="21">
        <f>+SUMIFS(Resultados_Dic3!Z$3:Z$99980,Resultados_Dic3!$F$3:$F$99980,Produccion_UO!$K1389,Resultados_Dic3!$D$3:$D$99980,Produccion_UO!$K$1494,Resultados_Dic3!$E$3:$E$99980,Produccion_UO!$J1389,Resultados_Dic3!$A$3:$A$99980,Produccion_UO!$H1389)*$J$1223</f>
        <v>0</v>
      </c>
      <c r="AF1389" s="21">
        <f>+SUMIFS(Resultados_Dic3!AA$3:AA$99980,Resultados_Dic3!$F$3:$F$99980,Produccion_UO!$K1389,Resultados_Dic3!$D$3:$D$99980,Produccion_UO!$K$1494,Resultados_Dic3!$E$3:$E$99980,Produccion_UO!$J1389,Resultados_Dic3!$A$3:$A$99980,Produccion_UO!$H1389)*$J$1223</f>
        <v>0</v>
      </c>
      <c r="AG1389" s="21">
        <f>+SUMIFS(Resultados_Dic3!AB$3:AB$99980,Resultados_Dic3!$F$3:$F$99980,Produccion_UO!$K1389,Resultados_Dic3!$D$3:$D$99980,Produccion_UO!$K$1494,Resultados_Dic3!$E$3:$E$99980,Produccion_UO!$J1389,Resultados_Dic3!$A$3:$A$99980,Produccion_UO!$H1389)*$J$1223</f>
        <v>0</v>
      </c>
      <c r="AH1389" s="21">
        <f>+SUMIFS(Resultados_Dic3!AC$3:AC$99980,Resultados_Dic3!$F$3:$F$99980,Produccion_UO!$K1389,Resultados_Dic3!$D$3:$D$99980,Produccion_UO!$K$1494,Resultados_Dic3!$E$3:$E$99980,Produccion_UO!$J1389,Resultados_Dic3!$A$3:$A$99980,Produccion_UO!$H1389)*$J$1223</f>
        <v>0</v>
      </c>
      <c r="AI1389" s="21">
        <f>+SUMIFS(Resultados_Dic3!AD$3:AD$99980,Resultados_Dic3!$F$3:$F$99980,Produccion_UO!$K1389,Resultados_Dic3!$D$3:$D$99980,Produccion_UO!$K$1494,Resultados_Dic3!$E$3:$E$99980,Produccion_UO!$J1389,Resultados_Dic3!$A$3:$A$99980,Produccion_UO!$H1389)*$J$1223</f>
        <v>0</v>
      </c>
      <c r="AJ1389" s="21">
        <f>+SUMIFS(Resultados_Dic3!AE$3:AE$99980,Resultados_Dic3!$F$3:$F$99980,Produccion_UO!$K1389,Resultados_Dic3!$D$3:$D$99980,Produccion_UO!$K$1494,Resultados_Dic3!$E$3:$E$99980,Produccion_UO!$J1389,Resultados_Dic3!$A$3:$A$99980,Produccion_UO!$H1389)*$J$1223</f>
        <v>0</v>
      </c>
      <c r="AK1389" s="21">
        <f>+SUMIFS(Resultados_Dic3!AF$3:AF$99980,Resultados_Dic3!$F$3:$F$99980,Produccion_UO!$K1389,Resultados_Dic3!$D$3:$D$99980,Produccion_UO!$K$1494,Resultados_Dic3!$E$3:$E$99980,Produccion_UO!$J1389,Resultados_Dic3!$A$3:$A$99980,Produccion_UO!$H1389)*$J$1223</f>
        <v>0</v>
      </c>
      <c r="AL1389" s="21">
        <f>+SUMIFS(Resultados_Dic3!AG$3:AG$99980,Resultados_Dic3!$F$3:$F$99980,Produccion_UO!$K1389,Resultados_Dic3!$D$3:$D$99980,Produccion_UO!$K$1494,Resultados_Dic3!$E$3:$E$99980,Produccion_UO!$J1389,Resultados_Dic3!$A$3:$A$99980,Produccion_UO!$H1389)*$J$1223</f>
        <v>0</v>
      </c>
      <c r="AM1389" s="21">
        <f>+SUMIFS(Resultados_Dic3!AH$3:AH$99980,Resultados_Dic3!$F$3:$F$99980,Produccion_UO!$K1389,Resultados_Dic3!$D$3:$D$99980,Produccion_UO!$K$1494,Resultados_Dic3!$E$3:$E$99980,Produccion_UO!$J1389,Resultados_Dic3!$A$3:$A$99980,Produccion_UO!$H1389)*$J$1223</f>
        <v>0</v>
      </c>
      <c r="AN1389" s="21">
        <f>+SUMIFS(Resultados_Dic3!AI$3:AI$99980,Resultados_Dic3!$F$3:$F$99980,Produccion_UO!$K1389,Resultados_Dic3!$D$3:$D$99980,Produccion_UO!$K$1494,Resultados_Dic3!$E$3:$E$99980,Produccion_UO!$J1389,Resultados_Dic3!$A$3:$A$99980,Produccion_UO!$H1389)*$J$1223</f>
        <v>0</v>
      </c>
      <c r="AO1389" s="21">
        <f>+SUMIFS(Resultados_Dic3!AJ$3:AJ$99980,Resultados_Dic3!$F$3:$F$99980,Produccion_UO!$K1389,Resultados_Dic3!$D$3:$D$99980,Produccion_UO!$K$1494,Resultados_Dic3!$E$3:$E$99980,Produccion_UO!$J1389,Resultados_Dic3!$A$3:$A$99980,Produccion_UO!$H1389)*$J$1223</f>
        <v>0</v>
      </c>
      <c r="AP1389" s="21">
        <f>+SUMIFS(Resultados_Dic3!AK$3:AK$99980,Resultados_Dic3!$F$3:$F$99980,Produccion_UO!$K1389,Resultados_Dic3!$D$3:$D$99980,Produccion_UO!$K$1494,Resultados_Dic3!$E$3:$E$99980,Produccion_UO!$J1389,Resultados_Dic3!$A$3:$A$99980,Produccion_UO!$H1389)*$J$1223</f>
        <v>0</v>
      </c>
      <c r="AQ1389" s="21">
        <f>+SUMIFS(Resultados_Dic3!AL$3:AL$99980,Resultados_Dic3!$F$3:$F$99980,Produccion_UO!$K1389,Resultados_Dic3!$D$3:$D$99980,Produccion_UO!$K$1494,Resultados_Dic3!$E$3:$E$99980,Produccion_UO!$J1389,Resultados_Dic3!$A$3:$A$99980,Produccion_UO!$H1389)*$J$1223</f>
        <v>0</v>
      </c>
      <c r="AR1389" s="21">
        <f>+SUMIFS(Resultados_Dic3!AM$3:AM$99980,Resultados_Dic3!$F$3:$F$99980,Produccion_UO!$K1389,Resultados_Dic3!$D$3:$D$99980,Produccion_UO!$K$1494,Resultados_Dic3!$E$3:$E$99980,Produccion_UO!$J1389,Resultados_Dic3!$A$3:$A$99980,Produccion_UO!$H1389)*$J$1223</f>
        <v>0</v>
      </c>
    </row>
    <row r="1390" spans="8:44" x14ac:dyDescent="0.25">
      <c r="H1390" s="17" t="str">
        <f t="shared" si="1053"/>
        <v>DIC7</v>
      </c>
      <c r="I1390" s="24"/>
      <c r="J1390" s="24" t="s">
        <v>81</v>
      </c>
      <c r="K1390" s="359" t="s">
        <v>282</v>
      </c>
      <c r="L1390" s="316" t="s">
        <v>746</v>
      </c>
      <c r="M1390" s="21">
        <f>+SUMIFS(Resultados_Dic3!H$3:H$99980,Resultados_Dic3!$F$3:$F$99980,Produccion_UO!$K1390,Resultados_Dic3!$D$3:$D$99980,Produccion_UO!$K$1494,Resultados_Dic3!$E$3:$E$99980,Produccion_UO!$J1390,Resultados_Dic3!$A$3:$A$99980,Produccion_UO!$H1390)*$J$1223</f>
        <v>0.19337239926455699</v>
      </c>
      <c r="N1390" s="21">
        <f>+SUMIFS(Resultados_Dic3!I$3:I$99980,Resultados_Dic3!$F$3:$F$99980,Produccion_UO!$K1390,Resultados_Dic3!$D$3:$D$99980,Produccion_UO!$K$1494,Resultados_Dic3!$E$3:$E$99980,Produccion_UO!$J1390,Resultados_Dic3!$A$3:$A$99980,Produccion_UO!$H1390)*$J$1223</f>
        <v>0.16984659067308899</v>
      </c>
      <c r="O1390" s="21">
        <f>+SUMIFS(Resultados_Dic3!J$3:J$99980,Resultados_Dic3!$F$3:$F$99980,Produccion_UO!$K1390,Resultados_Dic3!$D$3:$D$99980,Produccion_UO!$K$1494,Resultados_Dic3!$E$3:$E$99980,Produccion_UO!$J1390,Resultados_Dic3!$A$3:$A$99980,Produccion_UO!$H1390)*$J$1223</f>
        <v>0.145041523412928</v>
      </c>
      <c r="P1390" s="21">
        <f>+SUMIFS(Resultados_Dic3!K$3:K$99980,Resultados_Dic3!$F$3:$F$99980,Produccion_UO!$K1390,Resultados_Dic3!$D$3:$D$99980,Produccion_UO!$K$1494,Resultados_Dic3!$E$3:$E$99980,Produccion_UO!$J1390,Resultados_Dic3!$A$3:$A$99980,Produccion_UO!$H1390)*$J$1223</f>
        <v>0</v>
      </c>
      <c r="Q1390" s="21">
        <f>+SUMIFS(Resultados_Dic3!L$3:L$99980,Resultados_Dic3!$F$3:$F$99980,Produccion_UO!$K1390,Resultados_Dic3!$D$3:$D$99980,Produccion_UO!$K$1494,Resultados_Dic3!$E$3:$E$99980,Produccion_UO!$J1390,Resultados_Dic3!$A$3:$A$99980,Produccion_UO!$H1390)*$J$1223</f>
        <v>0</v>
      </c>
      <c r="R1390" s="21">
        <f>+SUMIFS(Resultados_Dic3!M$3:M$99980,Resultados_Dic3!$F$3:$F$99980,Produccion_UO!$K1390,Resultados_Dic3!$D$3:$D$99980,Produccion_UO!$K$1494,Resultados_Dic3!$E$3:$E$99980,Produccion_UO!$J1390,Resultados_Dic3!$A$3:$A$99980,Produccion_UO!$H1390)*$J$1223</f>
        <v>0</v>
      </c>
      <c r="S1390" s="21">
        <f>+SUMIFS(Resultados_Dic3!N$3:N$99980,Resultados_Dic3!$F$3:$F$99980,Produccion_UO!$K1390,Resultados_Dic3!$D$3:$D$99980,Produccion_UO!$K$1494,Resultados_Dic3!$E$3:$E$99980,Produccion_UO!$J1390,Resultados_Dic3!$A$3:$A$99980,Produccion_UO!$H1390)*$J$1223</f>
        <v>0</v>
      </c>
      <c r="T1390" s="21">
        <f>+SUMIFS(Resultados_Dic3!O$3:O$99980,Resultados_Dic3!$F$3:$F$99980,Produccion_UO!$K1390,Resultados_Dic3!$D$3:$D$99980,Produccion_UO!$K$1494,Resultados_Dic3!$E$3:$E$99980,Produccion_UO!$J1390,Resultados_Dic3!$A$3:$A$99980,Produccion_UO!$H1390)*$J$1223</f>
        <v>0</v>
      </c>
      <c r="U1390" s="21">
        <f>+SUMIFS(Resultados_Dic3!P$3:P$99980,Resultados_Dic3!$F$3:$F$99980,Produccion_UO!$K1390,Resultados_Dic3!$D$3:$D$99980,Produccion_UO!$K$1494,Resultados_Dic3!$E$3:$E$99980,Produccion_UO!$J1390,Resultados_Dic3!$A$3:$A$99980,Produccion_UO!$H1390)*$J$1223</f>
        <v>0</v>
      </c>
      <c r="V1390" s="21">
        <f>+SUMIFS(Resultados_Dic3!Q$3:Q$99980,Resultados_Dic3!$F$3:$F$99980,Produccion_UO!$K1390,Resultados_Dic3!$D$3:$D$99980,Produccion_UO!$K$1494,Resultados_Dic3!$E$3:$E$99980,Produccion_UO!$J1390,Resultados_Dic3!$A$3:$A$99980,Produccion_UO!$H1390)*$J$1223</f>
        <v>0</v>
      </c>
      <c r="W1390" s="21">
        <f>+SUMIFS(Resultados_Dic3!R$3:R$99980,Resultados_Dic3!$F$3:$F$99980,Produccion_UO!$K1390,Resultados_Dic3!$D$3:$D$99980,Produccion_UO!$K$1494,Resultados_Dic3!$E$3:$E$99980,Produccion_UO!$J1390,Resultados_Dic3!$A$3:$A$99980,Produccion_UO!$H1390)*$J$1223</f>
        <v>0</v>
      </c>
      <c r="X1390" s="21">
        <f>+SUMIFS(Resultados_Dic3!S$3:S$99980,Resultados_Dic3!$F$3:$F$99980,Produccion_UO!$K1390,Resultados_Dic3!$D$3:$D$99980,Produccion_UO!$K$1494,Resultados_Dic3!$E$3:$E$99980,Produccion_UO!$J1390,Resultados_Dic3!$A$3:$A$99980,Produccion_UO!$H1390)*$J$1223</f>
        <v>0</v>
      </c>
      <c r="Y1390" s="21">
        <f>+SUMIFS(Resultados_Dic3!T$3:T$99980,Resultados_Dic3!$F$3:$F$99980,Produccion_UO!$K1390,Resultados_Dic3!$D$3:$D$99980,Produccion_UO!$K$1494,Resultados_Dic3!$E$3:$E$99980,Produccion_UO!$J1390,Resultados_Dic3!$A$3:$A$99980,Produccion_UO!$H1390)*$J$1223</f>
        <v>0</v>
      </c>
      <c r="Z1390" s="21">
        <f>+SUMIFS(Resultados_Dic3!U$3:U$99980,Resultados_Dic3!$F$3:$F$99980,Produccion_UO!$K1390,Resultados_Dic3!$D$3:$D$99980,Produccion_UO!$K$1494,Resultados_Dic3!$E$3:$E$99980,Produccion_UO!$J1390,Resultados_Dic3!$A$3:$A$99980,Produccion_UO!$H1390)*$J$1223</f>
        <v>0</v>
      </c>
      <c r="AA1390" s="21">
        <f>+SUMIFS(Resultados_Dic3!V$3:V$99980,Resultados_Dic3!$F$3:$F$99980,Produccion_UO!$K1390,Resultados_Dic3!$D$3:$D$99980,Produccion_UO!$K$1494,Resultados_Dic3!$E$3:$E$99980,Produccion_UO!$J1390,Resultados_Dic3!$A$3:$A$99980,Produccion_UO!$H1390)*$J$1223</f>
        <v>0</v>
      </c>
      <c r="AB1390" s="21">
        <f>+SUMIFS(Resultados_Dic3!W$3:W$99980,Resultados_Dic3!$F$3:$F$99980,Produccion_UO!$K1390,Resultados_Dic3!$D$3:$D$99980,Produccion_UO!$K$1494,Resultados_Dic3!$E$3:$E$99980,Produccion_UO!$J1390,Resultados_Dic3!$A$3:$A$99980,Produccion_UO!$H1390)*$J$1223</f>
        <v>0</v>
      </c>
      <c r="AC1390" s="21">
        <f>+SUMIFS(Resultados_Dic3!X$3:X$99980,Resultados_Dic3!$F$3:$F$99980,Produccion_UO!$K1390,Resultados_Dic3!$D$3:$D$99980,Produccion_UO!$K$1494,Resultados_Dic3!$E$3:$E$99980,Produccion_UO!$J1390,Resultados_Dic3!$A$3:$A$99980,Produccion_UO!$H1390)*$J$1223</f>
        <v>0</v>
      </c>
      <c r="AD1390" s="21">
        <f>+SUMIFS(Resultados_Dic3!Y$3:Y$99980,Resultados_Dic3!$F$3:$F$99980,Produccion_UO!$K1390,Resultados_Dic3!$D$3:$D$99980,Produccion_UO!$K$1494,Resultados_Dic3!$E$3:$E$99980,Produccion_UO!$J1390,Resultados_Dic3!$A$3:$A$99980,Produccion_UO!$H1390)*$J$1223</f>
        <v>0</v>
      </c>
      <c r="AE1390" s="21">
        <f>+SUMIFS(Resultados_Dic3!Z$3:Z$99980,Resultados_Dic3!$F$3:$F$99980,Produccion_UO!$K1390,Resultados_Dic3!$D$3:$D$99980,Produccion_UO!$K$1494,Resultados_Dic3!$E$3:$E$99980,Produccion_UO!$J1390,Resultados_Dic3!$A$3:$A$99980,Produccion_UO!$H1390)*$J$1223</f>
        <v>0</v>
      </c>
      <c r="AF1390" s="21">
        <f>+SUMIFS(Resultados_Dic3!AA$3:AA$99980,Resultados_Dic3!$F$3:$F$99980,Produccion_UO!$K1390,Resultados_Dic3!$D$3:$D$99980,Produccion_UO!$K$1494,Resultados_Dic3!$E$3:$E$99980,Produccion_UO!$J1390,Resultados_Dic3!$A$3:$A$99980,Produccion_UO!$H1390)*$J$1223</f>
        <v>0</v>
      </c>
      <c r="AG1390" s="21">
        <f>+SUMIFS(Resultados_Dic3!AB$3:AB$99980,Resultados_Dic3!$F$3:$F$99980,Produccion_UO!$K1390,Resultados_Dic3!$D$3:$D$99980,Produccion_UO!$K$1494,Resultados_Dic3!$E$3:$E$99980,Produccion_UO!$J1390,Resultados_Dic3!$A$3:$A$99980,Produccion_UO!$H1390)*$J$1223</f>
        <v>0</v>
      </c>
      <c r="AH1390" s="21">
        <f>+SUMIFS(Resultados_Dic3!AC$3:AC$99980,Resultados_Dic3!$F$3:$F$99980,Produccion_UO!$K1390,Resultados_Dic3!$D$3:$D$99980,Produccion_UO!$K$1494,Resultados_Dic3!$E$3:$E$99980,Produccion_UO!$J1390,Resultados_Dic3!$A$3:$A$99980,Produccion_UO!$H1390)*$J$1223</f>
        <v>0</v>
      </c>
      <c r="AI1390" s="21">
        <f>+SUMIFS(Resultados_Dic3!AD$3:AD$99980,Resultados_Dic3!$F$3:$F$99980,Produccion_UO!$K1390,Resultados_Dic3!$D$3:$D$99980,Produccion_UO!$K$1494,Resultados_Dic3!$E$3:$E$99980,Produccion_UO!$J1390,Resultados_Dic3!$A$3:$A$99980,Produccion_UO!$H1390)*$J$1223</f>
        <v>0</v>
      </c>
      <c r="AJ1390" s="21">
        <f>+SUMIFS(Resultados_Dic3!AE$3:AE$99980,Resultados_Dic3!$F$3:$F$99980,Produccion_UO!$K1390,Resultados_Dic3!$D$3:$D$99980,Produccion_UO!$K$1494,Resultados_Dic3!$E$3:$E$99980,Produccion_UO!$J1390,Resultados_Dic3!$A$3:$A$99980,Produccion_UO!$H1390)*$J$1223</f>
        <v>0</v>
      </c>
      <c r="AK1390" s="21">
        <f>+SUMIFS(Resultados_Dic3!AF$3:AF$99980,Resultados_Dic3!$F$3:$F$99980,Produccion_UO!$K1390,Resultados_Dic3!$D$3:$D$99980,Produccion_UO!$K$1494,Resultados_Dic3!$E$3:$E$99980,Produccion_UO!$J1390,Resultados_Dic3!$A$3:$A$99980,Produccion_UO!$H1390)*$J$1223</f>
        <v>0</v>
      </c>
      <c r="AL1390" s="21">
        <f>+SUMIFS(Resultados_Dic3!AG$3:AG$99980,Resultados_Dic3!$F$3:$F$99980,Produccion_UO!$K1390,Resultados_Dic3!$D$3:$D$99980,Produccion_UO!$K$1494,Resultados_Dic3!$E$3:$E$99980,Produccion_UO!$J1390,Resultados_Dic3!$A$3:$A$99980,Produccion_UO!$H1390)*$J$1223</f>
        <v>0</v>
      </c>
      <c r="AM1390" s="21">
        <f>+SUMIFS(Resultados_Dic3!AH$3:AH$99980,Resultados_Dic3!$F$3:$F$99980,Produccion_UO!$K1390,Resultados_Dic3!$D$3:$D$99980,Produccion_UO!$K$1494,Resultados_Dic3!$E$3:$E$99980,Produccion_UO!$J1390,Resultados_Dic3!$A$3:$A$99980,Produccion_UO!$H1390)*$J$1223</f>
        <v>0</v>
      </c>
      <c r="AN1390" s="21">
        <f>+SUMIFS(Resultados_Dic3!AI$3:AI$99980,Resultados_Dic3!$F$3:$F$99980,Produccion_UO!$K1390,Resultados_Dic3!$D$3:$D$99980,Produccion_UO!$K$1494,Resultados_Dic3!$E$3:$E$99980,Produccion_UO!$J1390,Resultados_Dic3!$A$3:$A$99980,Produccion_UO!$H1390)*$J$1223</f>
        <v>0</v>
      </c>
      <c r="AO1390" s="21">
        <f>+SUMIFS(Resultados_Dic3!AJ$3:AJ$99980,Resultados_Dic3!$F$3:$F$99980,Produccion_UO!$K1390,Resultados_Dic3!$D$3:$D$99980,Produccion_UO!$K$1494,Resultados_Dic3!$E$3:$E$99980,Produccion_UO!$J1390,Resultados_Dic3!$A$3:$A$99980,Produccion_UO!$H1390)*$J$1223</f>
        <v>0</v>
      </c>
      <c r="AP1390" s="21">
        <f>+SUMIFS(Resultados_Dic3!AK$3:AK$99980,Resultados_Dic3!$F$3:$F$99980,Produccion_UO!$K1390,Resultados_Dic3!$D$3:$D$99980,Produccion_UO!$K$1494,Resultados_Dic3!$E$3:$E$99980,Produccion_UO!$J1390,Resultados_Dic3!$A$3:$A$99980,Produccion_UO!$H1390)*$J$1223</f>
        <v>0</v>
      </c>
      <c r="AQ1390" s="21">
        <f>+SUMIFS(Resultados_Dic3!AL$3:AL$99980,Resultados_Dic3!$F$3:$F$99980,Produccion_UO!$K1390,Resultados_Dic3!$D$3:$D$99980,Produccion_UO!$K$1494,Resultados_Dic3!$E$3:$E$99980,Produccion_UO!$J1390,Resultados_Dic3!$A$3:$A$99980,Produccion_UO!$H1390)*$J$1223</f>
        <v>0</v>
      </c>
      <c r="AR1390" s="21">
        <f>+SUMIFS(Resultados_Dic3!AM$3:AM$99980,Resultados_Dic3!$F$3:$F$99980,Produccion_UO!$K1390,Resultados_Dic3!$D$3:$D$99980,Produccion_UO!$K$1494,Resultados_Dic3!$E$3:$E$99980,Produccion_UO!$J1390,Resultados_Dic3!$A$3:$A$99980,Produccion_UO!$H1390)*$J$1223</f>
        <v>0</v>
      </c>
    </row>
    <row r="1391" spans="8:44" x14ac:dyDescent="0.25">
      <c r="H1391" s="17" t="str">
        <f t="shared" si="1053"/>
        <v>DIC7</v>
      </c>
      <c r="I1391" s="24"/>
      <c r="J1391" s="24" t="s">
        <v>81</v>
      </c>
      <c r="K1391" s="359" t="s">
        <v>208</v>
      </c>
      <c r="L1391" s="316" t="s">
        <v>794</v>
      </c>
      <c r="M1391" s="21">
        <f>+SUMIFS(Resultados_Dic3!H$3:H$99980,Resultados_Dic3!$F$3:$F$99980,Produccion_UO!$K1391,Resultados_Dic3!$D$3:$D$99980,Produccion_UO!$K$1494,Resultados_Dic3!$E$3:$E$99980,Produccion_UO!$J1391,Resultados_Dic3!$A$3:$A$99980,Produccion_UO!$H1391)*$J$1223</f>
        <v>0.1141217703936</v>
      </c>
      <c r="N1391" s="21">
        <f>+SUMIFS(Resultados_Dic3!I$3:I$99980,Resultados_Dic3!$F$3:$F$99980,Produccion_UO!$K1391,Resultados_Dic3!$D$3:$D$99980,Produccion_UO!$K$1494,Resultados_Dic3!$E$3:$E$99980,Produccion_UO!$J1391,Resultados_Dic3!$A$3:$A$99980,Produccion_UO!$H1391)*$J$1223</f>
        <v>0.1141217703936</v>
      </c>
      <c r="O1391" s="21">
        <f>+SUMIFS(Resultados_Dic3!J$3:J$99980,Resultados_Dic3!$F$3:$F$99980,Produccion_UO!$K1391,Resultados_Dic3!$D$3:$D$99980,Produccion_UO!$K$1494,Resultados_Dic3!$E$3:$E$99980,Produccion_UO!$J1391,Resultados_Dic3!$A$3:$A$99980,Produccion_UO!$H1391)*$J$1223</f>
        <v>0.1141217703936</v>
      </c>
      <c r="P1391" s="21">
        <f>+SUMIFS(Resultados_Dic3!K$3:K$99980,Resultados_Dic3!$F$3:$F$99980,Produccion_UO!$K1391,Resultados_Dic3!$D$3:$D$99980,Produccion_UO!$K$1494,Resultados_Dic3!$E$3:$E$99980,Produccion_UO!$J1391,Resultados_Dic3!$A$3:$A$99980,Produccion_UO!$H1391)*$J$1223</f>
        <v>0.1141217703936</v>
      </c>
      <c r="Q1391" s="21">
        <f>+SUMIFS(Resultados_Dic3!L$3:L$99980,Resultados_Dic3!$F$3:$F$99980,Produccion_UO!$K1391,Resultados_Dic3!$D$3:$D$99980,Produccion_UO!$K$1494,Resultados_Dic3!$E$3:$E$99980,Produccion_UO!$J1391,Resultados_Dic3!$A$3:$A$99980,Produccion_UO!$H1391)*$J$1223</f>
        <v>0.1141217703936</v>
      </c>
      <c r="R1391" s="21">
        <f>+SUMIFS(Resultados_Dic3!M$3:M$99980,Resultados_Dic3!$F$3:$F$99980,Produccion_UO!$K1391,Resultados_Dic3!$D$3:$D$99980,Produccion_UO!$K$1494,Resultados_Dic3!$E$3:$E$99980,Produccion_UO!$J1391,Resultados_Dic3!$A$3:$A$99980,Produccion_UO!$H1391)*$J$1223</f>
        <v>0.1141217703936</v>
      </c>
      <c r="S1391" s="21">
        <f>+SUMIFS(Resultados_Dic3!N$3:N$99980,Resultados_Dic3!$F$3:$F$99980,Produccion_UO!$K1391,Resultados_Dic3!$D$3:$D$99980,Produccion_UO!$K$1494,Resultados_Dic3!$E$3:$E$99980,Produccion_UO!$J1391,Resultados_Dic3!$A$3:$A$99980,Produccion_UO!$H1391)*$J$1223</f>
        <v>0.1141217703936</v>
      </c>
      <c r="T1391" s="21">
        <f>+SUMIFS(Resultados_Dic3!O$3:O$99980,Resultados_Dic3!$F$3:$F$99980,Produccion_UO!$K1391,Resultados_Dic3!$D$3:$D$99980,Produccion_UO!$K$1494,Resultados_Dic3!$E$3:$E$99980,Produccion_UO!$J1391,Resultados_Dic3!$A$3:$A$99980,Produccion_UO!$H1391)*$J$1223</f>
        <v>0.1141217703936</v>
      </c>
      <c r="U1391" s="21">
        <f>+SUMIFS(Resultados_Dic3!P$3:P$99980,Resultados_Dic3!$F$3:$F$99980,Produccion_UO!$K1391,Resultados_Dic3!$D$3:$D$99980,Produccion_UO!$K$1494,Resultados_Dic3!$E$3:$E$99980,Produccion_UO!$J1391,Resultados_Dic3!$A$3:$A$99980,Produccion_UO!$H1391)*$J$1223</f>
        <v>0.109280966767776</v>
      </c>
      <c r="V1391" s="21">
        <f>+SUMIFS(Resultados_Dic3!Q$3:Q$99980,Resultados_Dic3!$F$3:$F$99980,Produccion_UO!$K1391,Resultados_Dic3!$D$3:$D$99980,Produccion_UO!$K$1494,Resultados_Dic3!$E$3:$E$99980,Produccion_UO!$J1391,Resultados_Dic3!$A$3:$A$99980,Produccion_UO!$H1391)*$J$1223</f>
        <v>0</v>
      </c>
      <c r="W1391" s="21">
        <f>+SUMIFS(Resultados_Dic3!R$3:R$99980,Resultados_Dic3!$F$3:$F$99980,Produccion_UO!$K1391,Resultados_Dic3!$D$3:$D$99980,Produccion_UO!$K$1494,Resultados_Dic3!$E$3:$E$99980,Produccion_UO!$J1391,Resultados_Dic3!$A$3:$A$99980,Produccion_UO!$H1391)*$J$1223</f>
        <v>0</v>
      </c>
      <c r="X1391" s="21">
        <f>+SUMIFS(Resultados_Dic3!S$3:S$99980,Resultados_Dic3!$F$3:$F$99980,Produccion_UO!$K1391,Resultados_Dic3!$D$3:$D$99980,Produccion_UO!$K$1494,Resultados_Dic3!$E$3:$E$99980,Produccion_UO!$J1391,Resultados_Dic3!$A$3:$A$99980,Produccion_UO!$H1391)*$J$1223</f>
        <v>0</v>
      </c>
      <c r="Y1391" s="21">
        <f>+SUMIFS(Resultados_Dic3!T$3:T$99980,Resultados_Dic3!$F$3:$F$99980,Produccion_UO!$K1391,Resultados_Dic3!$D$3:$D$99980,Produccion_UO!$K$1494,Resultados_Dic3!$E$3:$E$99980,Produccion_UO!$J1391,Resultados_Dic3!$A$3:$A$99980,Produccion_UO!$H1391)*$J$1223</f>
        <v>0</v>
      </c>
      <c r="Z1391" s="21">
        <f>+SUMIFS(Resultados_Dic3!U$3:U$99980,Resultados_Dic3!$F$3:$F$99980,Produccion_UO!$K1391,Resultados_Dic3!$D$3:$D$99980,Produccion_UO!$K$1494,Resultados_Dic3!$E$3:$E$99980,Produccion_UO!$J1391,Resultados_Dic3!$A$3:$A$99980,Produccion_UO!$H1391)*$J$1223</f>
        <v>0</v>
      </c>
      <c r="AA1391" s="21">
        <f>+SUMIFS(Resultados_Dic3!V$3:V$99980,Resultados_Dic3!$F$3:$F$99980,Produccion_UO!$K1391,Resultados_Dic3!$D$3:$D$99980,Produccion_UO!$K$1494,Resultados_Dic3!$E$3:$E$99980,Produccion_UO!$J1391,Resultados_Dic3!$A$3:$A$99980,Produccion_UO!$H1391)*$J$1223</f>
        <v>0</v>
      </c>
      <c r="AB1391" s="21">
        <f>+SUMIFS(Resultados_Dic3!W$3:W$99980,Resultados_Dic3!$F$3:$F$99980,Produccion_UO!$K1391,Resultados_Dic3!$D$3:$D$99980,Produccion_UO!$K$1494,Resultados_Dic3!$E$3:$E$99980,Produccion_UO!$J1391,Resultados_Dic3!$A$3:$A$99980,Produccion_UO!$H1391)*$J$1223</f>
        <v>0</v>
      </c>
      <c r="AC1391" s="21">
        <f>+SUMIFS(Resultados_Dic3!X$3:X$99980,Resultados_Dic3!$F$3:$F$99980,Produccion_UO!$K1391,Resultados_Dic3!$D$3:$D$99980,Produccion_UO!$K$1494,Resultados_Dic3!$E$3:$E$99980,Produccion_UO!$J1391,Resultados_Dic3!$A$3:$A$99980,Produccion_UO!$H1391)*$J$1223</f>
        <v>0</v>
      </c>
      <c r="AD1391" s="21">
        <f>+SUMIFS(Resultados_Dic3!Y$3:Y$99980,Resultados_Dic3!$F$3:$F$99980,Produccion_UO!$K1391,Resultados_Dic3!$D$3:$D$99980,Produccion_UO!$K$1494,Resultados_Dic3!$E$3:$E$99980,Produccion_UO!$J1391,Resultados_Dic3!$A$3:$A$99980,Produccion_UO!$H1391)*$J$1223</f>
        <v>0</v>
      </c>
      <c r="AE1391" s="21">
        <f>+SUMIFS(Resultados_Dic3!Z$3:Z$99980,Resultados_Dic3!$F$3:$F$99980,Produccion_UO!$K1391,Resultados_Dic3!$D$3:$D$99980,Produccion_UO!$K$1494,Resultados_Dic3!$E$3:$E$99980,Produccion_UO!$J1391,Resultados_Dic3!$A$3:$A$99980,Produccion_UO!$H1391)*$J$1223</f>
        <v>0</v>
      </c>
      <c r="AF1391" s="21">
        <f>+SUMIFS(Resultados_Dic3!AA$3:AA$99980,Resultados_Dic3!$F$3:$F$99980,Produccion_UO!$K1391,Resultados_Dic3!$D$3:$D$99980,Produccion_UO!$K$1494,Resultados_Dic3!$E$3:$E$99980,Produccion_UO!$J1391,Resultados_Dic3!$A$3:$A$99980,Produccion_UO!$H1391)*$J$1223</f>
        <v>0</v>
      </c>
      <c r="AG1391" s="21">
        <f>+SUMIFS(Resultados_Dic3!AB$3:AB$99980,Resultados_Dic3!$F$3:$F$99980,Produccion_UO!$K1391,Resultados_Dic3!$D$3:$D$99980,Produccion_UO!$K$1494,Resultados_Dic3!$E$3:$E$99980,Produccion_UO!$J1391,Resultados_Dic3!$A$3:$A$99980,Produccion_UO!$H1391)*$J$1223</f>
        <v>0</v>
      </c>
      <c r="AH1391" s="21">
        <f>+SUMIFS(Resultados_Dic3!AC$3:AC$99980,Resultados_Dic3!$F$3:$F$99980,Produccion_UO!$K1391,Resultados_Dic3!$D$3:$D$99980,Produccion_UO!$K$1494,Resultados_Dic3!$E$3:$E$99980,Produccion_UO!$J1391,Resultados_Dic3!$A$3:$A$99980,Produccion_UO!$H1391)*$J$1223</f>
        <v>0</v>
      </c>
      <c r="AI1391" s="21">
        <f>+SUMIFS(Resultados_Dic3!AD$3:AD$99980,Resultados_Dic3!$F$3:$F$99980,Produccion_UO!$K1391,Resultados_Dic3!$D$3:$D$99980,Produccion_UO!$K$1494,Resultados_Dic3!$E$3:$E$99980,Produccion_UO!$J1391,Resultados_Dic3!$A$3:$A$99980,Produccion_UO!$H1391)*$J$1223</f>
        <v>0</v>
      </c>
      <c r="AJ1391" s="21">
        <f>+SUMIFS(Resultados_Dic3!AE$3:AE$99980,Resultados_Dic3!$F$3:$F$99980,Produccion_UO!$K1391,Resultados_Dic3!$D$3:$D$99980,Produccion_UO!$K$1494,Resultados_Dic3!$E$3:$E$99980,Produccion_UO!$J1391,Resultados_Dic3!$A$3:$A$99980,Produccion_UO!$H1391)*$J$1223</f>
        <v>0</v>
      </c>
      <c r="AK1391" s="21">
        <f>+SUMIFS(Resultados_Dic3!AF$3:AF$99980,Resultados_Dic3!$F$3:$F$99980,Produccion_UO!$K1391,Resultados_Dic3!$D$3:$D$99980,Produccion_UO!$K$1494,Resultados_Dic3!$E$3:$E$99980,Produccion_UO!$J1391,Resultados_Dic3!$A$3:$A$99980,Produccion_UO!$H1391)*$J$1223</f>
        <v>0</v>
      </c>
      <c r="AL1391" s="21">
        <f>+SUMIFS(Resultados_Dic3!AG$3:AG$99980,Resultados_Dic3!$F$3:$F$99980,Produccion_UO!$K1391,Resultados_Dic3!$D$3:$D$99980,Produccion_UO!$K$1494,Resultados_Dic3!$E$3:$E$99980,Produccion_UO!$J1391,Resultados_Dic3!$A$3:$A$99980,Produccion_UO!$H1391)*$J$1223</f>
        <v>0</v>
      </c>
      <c r="AM1391" s="21">
        <f>+SUMIFS(Resultados_Dic3!AH$3:AH$99980,Resultados_Dic3!$F$3:$F$99980,Produccion_UO!$K1391,Resultados_Dic3!$D$3:$D$99980,Produccion_UO!$K$1494,Resultados_Dic3!$E$3:$E$99980,Produccion_UO!$J1391,Resultados_Dic3!$A$3:$A$99980,Produccion_UO!$H1391)*$J$1223</f>
        <v>0</v>
      </c>
      <c r="AN1391" s="21">
        <f>+SUMIFS(Resultados_Dic3!AI$3:AI$99980,Resultados_Dic3!$F$3:$F$99980,Produccion_UO!$K1391,Resultados_Dic3!$D$3:$D$99980,Produccion_UO!$K$1494,Resultados_Dic3!$E$3:$E$99980,Produccion_UO!$J1391,Resultados_Dic3!$A$3:$A$99980,Produccion_UO!$H1391)*$J$1223</f>
        <v>0</v>
      </c>
      <c r="AO1391" s="21">
        <f>+SUMIFS(Resultados_Dic3!AJ$3:AJ$99980,Resultados_Dic3!$F$3:$F$99980,Produccion_UO!$K1391,Resultados_Dic3!$D$3:$D$99980,Produccion_UO!$K$1494,Resultados_Dic3!$E$3:$E$99980,Produccion_UO!$J1391,Resultados_Dic3!$A$3:$A$99980,Produccion_UO!$H1391)*$J$1223</f>
        <v>0</v>
      </c>
      <c r="AP1391" s="21">
        <f>+SUMIFS(Resultados_Dic3!AK$3:AK$99980,Resultados_Dic3!$F$3:$F$99980,Produccion_UO!$K1391,Resultados_Dic3!$D$3:$D$99980,Produccion_UO!$K$1494,Resultados_Dic3!$E$3:$E$99980,Produccion_UO!$J1391,Resultados_Dic3!$A$3:$A$99980,Produccion_UO!$H1391)*$J$1223</f>
        <v>0</v>
      </c>
      <c r="AQ1391" s="21">
        <f>+SUMIFS(Resultados_Dic3!AL$3:AL$99980,Resultados_Dic3!$F$3:$F$99980,Produccion_UO!$K1391,Resultados_Dic3!$D$3:$D$99980,Produccion_UO!$K$1494,Resultados_Dic3!$E$3:$E$99980,Produccion_UO!$J1391,Resultados_Dic3!$A$3:$A$99980,Produccion_UO!$H1391)*$J$1223</f>
        <v>0</v>
      </c>
      <c r="AR1391" s="21">
        <f>+SUMIFS(Resultados_Dic3!AM$3:AM$99980,Resultados_Dic3!$F$3:$F$99980,Produccion_UO!$K1391,Resultados_Dic3!$D$3:$D$99980,Produccion_UO!$K$1494,Resultados_Dic3!$E$3:$E$99980,Produccion_UO!$J1391,Resultados_Dic3!$A$3:$A$99980,Produccion_UO!$H1391)*$J$1223</f>
        <v>0</v>
      </c>
    </row>
    <row r="1392" spans="8:44" x14ac:dyDescent="0.25">
      <c r="H1392" s="17" t="str">
        <f t="shared" si="1053"/>
        <v>DIC7</v>
      </c>
      <c r="I1392" s="24"/>
      <c r="J1392" s="24"/>
      <c r="K1392" s="359"/>
      <c r="L1392" s="305" t="s">
        <v>862</v>
      </c>
      <c r="M1392" s="21">
        <f>+M1393+M1394</f>
        <v>0</v>
      </c>
      <c r="N1392" s="21">
        <f t="shared" ref="N1392" si="1149">+N1393+N1394</f>
        <v>0</v>
      </c>
      <c r="O1392" s="21">
        <f t="shared" ref="O1392" si="1150">+O1393+O1394</f>
        <v>0</v>
      </c>
      <c r="P1392" s="21">
        <f t="shared" ref="P1392" si="1151">+P1393+P1394</f>
        <v>0</v>
      </c>
      <c r="Q1392" s="21">
        <f t="shared" ref="Q1392" si="1152">+Q1393+Q1394</f>
        <v>0</v>
      </c>
      <c r="R1392" s="21">
        <f t="shared" ref="R1392" si="1153">+R1393+R1394</f>
        <v>0</v>
      </c>
      <c r="S1392" s="21">
        <f t="shared" ref="S1392" si="1154">+S1393+S1394</f>
        <v>0</v>
      </c>
      <c r="T1392" s="21">
        <f t="shared" ref="T1392" si="1155">+T1393+T1394</f>
        <v>0</v>
      </c>
      <c r="U1392" s="21">
        <f t="shared" ref="U1392" si="1156">+U1393+U1394</f>
        <v>0</v>
      </c>
      <c r="V1392" s="21">
        <f t="shared" ref="V1392" si="1157">+V1393+V1394</f>
        <v>0</v>
      </c>
      <c r="W1392" s="21">
        <f t="shared" ref="W1392" si="1158">+W1393+W1394</f>
        <v>0</v>
      </c>
      <c r="X1392" s="21">
        <f t="shared" ref="X1392" si="1159">+X1393+X1394</f>
        <v>0</v>
      </c>
      <c r="Y1392" s="21">
        <f t="shared" ref="Y1392" si="1160">+Y1393+Y1394</f>
        <v>0</v>
      </c>
      <c r="Z1392" s="21">
        <f t="shared" ref="Z1392" si="1161">+Z1393+Z1394</f>
        <v>0</v>
      </c>
      <c r="AA1392" s="21">
        <f t="shared" ref="AA1392" si="1162">+AA1393+AA1394</f>
        <v>0</v>
      </c>
      <c r="AB1392" s="21">
        <f t="shared" ref="AB1392" si="1163">+AB1393+AB1394</f>
        <v>0</v>
      </c>
      <c r="AC1392" s="21">
        <f t="shared" ref="AC1392" si="1164">+AC1393+AC1394</f>
        <v>0</v>
      </c>
      <c r="AD1392" s="21">
        <f t="shared" ref="AD1392" si="1165">+AD1393+AD1394</f>
        <v>0</v>
      </c>
      <c r="AE1392" s="21">
        <f t="shared" ref="AE1392" si="1166">+AE1393+AE1394</f>
        <v>0</v>
      </c>
      <c r="AF1392" s="21">
        <f t="shared" ref="AF1392" si="1167">+AF1393+AF1394</f>
        <v>0</v>
      </c>
      <c r="AG1392" s="21">
        <f t="shared" ref="AG1392" si="1168">+AG1393+AG1394</f>
        <v>0</v>
      </c>
      <c r="AH1392" s="21">
        <f t="shared" ref="AH1392" si="1169">+AH1393+AH1394</f>
        <v>0</v>
      </c>
      <c r="AI1392" s="21">
        <f t="shared" ref="AI1392" si="1170">+AI1393+AI1394</f>
        <v>0</v>
      </c>
      <c r="AJ1392" s="21">
        <f t="shared" ref="AJ1392" si="1171">+AJ1393+AJ1394</f>
        <v>0</v>
      </c>
      <c r="AK1392" s="21">
        <f t="shared" ref="AK1392" si="1172">+AK1393+AK1394</f>
        <v>0</v>
      </c>
      <c r="AL1392" s="21">
        <f t="shared" ref="AL1392" si="1173">+AL1393+AL1394</f>
        <v>0</v>
      </c>
      <c r="AM1392" s="21">
        <f t="shared" ref="AM1392" si="1174">+AM1393+AM1394</f>
        <v>0</v>
      </c>
      <c r="AN1392" s="21">
        <f t="shared" ref="AN1392" si="1175">+AN1393+AN1394</f>
        <v>0</v>
      </c>
      <c r="AO1392" s="21">
        <f t="shared" ref="AO1392" si="1176">+AO1393+AO1394</f>
        <v>0</v>
      </c>
      <c r="AP1392" s="21">
        <f t="shared" ref="AP1392" si="1177">+AP1393+AP1394</f>
        <v>0</v>
      </c>
      <c r="AQ1392" s="21">
        <f t="shared" ref="AQ1392" si="1178">+AQ1393+AQ1394</f>
        <v>0</v>
      </c>
      <c r="AR1392" s="21">
        <f t="shared" ref="AR1392" si="1179">+AR1393+AR1394</f>
        <v>0</v>
      </c>
    </row>
    <row r="1393" spans="6:44" x14ac:dyDescent="0.25">
      <c r="H1393" s="17" t="str">
        <f t="shared" si="1053"/>
        <v>DIC7</v>
      </c>
      <c r="I1393" s="24"/>
      <c r="J1393" s="24" t="s">
        <v>431</v>
      </c>
      <c r="K1393" s="359" t="s">
        <v>295</v>
      </c>
      <c r="L1393" s="341" t="s">
        <v>834</v>
      </c>
      <c r="M1393" s="21">
        <f>+SUMIFS(Resultados_Dic3!H$3:H$99980,Resultados_Dic3!$F$3:$F$99980,Produccion_UO!$K1393,Resultados_Dic3!$D$3:$D$99980,Produccion_UO!$K$1494,Resultados_Dic3!$E$3:$E$99980,Produccion_UO!$J1393,Resultados_Dic3!$A$3:$A$99980,Produccion_UO!$H1393)*$J$1223</f>
        <v>0</v>
      </c>
      <c r="N1393" s="21">
        <f>+SUMIFS(Resultados_Dic3!I$3:I$99980,Resultados_Dic3!$F$3:$F$99980,Produccion_UO!$K1393,Resultados_Dic3!$D$3:$D$99980,Produccion_UO!$K$1494,Resultados_Dic3!$E$3:$E$99980,Produccion_UO!$J1393,Resultados_Dic3!$A$3:$A$99980,Produccion_UO!$H1393)*$J$1223</f>
        <v>0</v>
      </c>
      <c r="O1393" s="21">
        <f>+SUMIFS(Resultados_Dic3!J$3:J$99980,Resultados_Dic3!$F$3:$F$99980,Produccion_UO!$K1393,Resultados_Dic3!$D$3:$D$99980,Produccion_UO!$K$1494,Resultados_Dic3!$E$3:$E$99980,Produccion_UO!$J1393,Resultados_Dic3!$A$3:$A$99980,Produccion_UO!$H1393)*$J$1223</f>
        <v>0</v>
      </c>
      <c r="P1393" s="21">
        <f>+SUMIFS(Resultados_Dic3!K$3:K$99980,Resultados_Dic3!$F$3:$F$99980,Produccion_UO!$K1393,Resultados_Dic3!$D$3:$D$99980,Produccion_UO!$K$1494,Resultados_Dic3!$E$3:$E$99980,Produccion_UO!$J1393,Resultados_Dic3!$A$3:$A$99980,Produccion_UO!$H1393)*$J$1223</f>
        <v>0</v>
      </c>
      <c r="Q1393" s="21">
        <f>+SUMIFS(Resultados_Dic3!L$3:L$99980,Resultados_Dic3!$F$3:$F$99980,Produccion_UO!$K1393,Resultados_Dic3!$D$3:$D$99980,Produccion_UO!$K$1494,Resultados_Dic3!$E$3:$E$99980,Produccion_UO!$J1393,Resultados_Dic3!$A$3:$A$99980,Produccion_UO!$H1393)*$J$1223</f>
        <v>0</v>
      </c>
      <c r="R1393" s="21">
        <f>+SUMIFS(Resultados_Dic3!M$3:M$99980,Resultados_Dic3!$F$3:$F$99980,Produccion_UO!$K1393,Resultados_Dic3!$D$3:$D$99980,Produccion_UO!$K$1494,Resultados_Dic3!$E$3:$E$99980,Produccion_UO!$J1393,Resultados_Dic3!$A$3:$A$99980,Produccion_UO!$H1393)*$J$1223</f>
        <v>0</v>
      </c>
      <c r="S1393" s="21">
        <f>+SUMIFS(Resultados_Dic3!N$3:N$99980,Resultados_Dic3!$F$3:$F$99980,Produccion_UO!$K1393,Resultados_Dic3!$D$3:$D$99980,Produccion_UO!$K$1494,Resultados_Dic3!$E$3:$E$99980,Produccion_UO!$J1393,Resultados_Dic3!$A$3:$A$99980,Produccion_UO!$H1393)*$J$1223</f>
        <v>0</v>
      </c>
      <c r="T1393" s="21">
        <f>+SUMIFS(Resultados_Dic3!O$3:O$99980,Resultados_Dic3!$F$3:$F$99980,Produccion_UO!$K1393,Resultados_Dic3!$D$3:$D$99980,Produccion_UO!$K$1494,Resultados_Dic3!$E$3:$E$99980,Produccion_UO!$J1393,Resultados_Dic3!$A$3:$A$99980,Produccion_UO!$H1393)*$J$1223</f>
        <v>0</v>
      </c>
      <c r="U1393" s="21">
        <f>+SUMIFS(Resultados_Dic3!P$3:P$99980,Resultados_Dic3!$F$3:$F$99980,Produccion_UO!$K1393,Resultados_Dic3!$D$3:$D$99980,Produccion_UO!$K$1494,Resultados_Dic3!$E$3:$E$99980,Produccion_UO!$J1393,Resultados_Dic3!$A$3:$A$99980,Produccion_UO!$H1393)*$J$1223</f>
        <v>0</v>
      </c>
      <c r="V1393" s="21">
        <f>+SUMIFS(Resultados_Dic3!Q$3:Q$99980,Resultados_Dic3!$F$3:$F$99980,Produccion_UO!$K1393,Resultados_Dic3!$D$3:$D$99980,Produccion_UO!$K$1494,Resultados_Dic3!$E$3:$E$99980,Produccion_UO!$J1393,Resultados_Dic3!$A$3:$A$99980,Produccion_UO!$H1393)*$J$1223</f>
        <v>0</v>
      </c>
      <c r="W1393" s="21">
        <f>+SUMIFS(Resultados_Dic3!R$3:R$99980,Resultados_Dic3!$F$3:$F$99980,Produccion_UO!$K1393,Resultados_Dic3!$D$3:$D$99980,Produccion_UO!$K$1494,Resultados_Dic3!$E$3:$E$99980,Produccion_UO!$J1393,Resultados_Dic3!$A$3:$A$99980,Produccion_UO!$H1393)*$J$1223</f>
        <v>0</v>
      </c>
      <c r="X1393" s="21">
        <f>+SUMIFS(Resultados_Dic3!S$3:S$99980,Resultados_Dic3!$F$3:$F$99980,Produccion_UO!$K1393,Resultados_Dic3!$D$3:$D$99980,Produccion_UO!$K$1494,Resultados_Dic3!$E$3:$E$99980,Produccion_UO!$J1393,Resultados_Dic3!$A$3:$A$99980,Produccion_UO!$H1393)*$J$1223</f>
        <v>0</v>
      </c>
      <c r="Y1393" s="21">
        <f>+SUMIFS(Resultados_Dic3!T$3:T$99980,Resultados_Dic3!$F$3:$F$99980,Produccion_UO!$K1393,Resultados_Dic3!$D$3:$D$99980,Produccion_UO!$K$1494,Resultados_Dic3!$E$3:$E$99980,Produccion_UO!$J1393,Resultados_Dic3!$A$3:$A$99980,Produccion_UO!$H1393)*$J$1223</f>
        <v>0</v>
      </c>
      <c r="Z1393" s="21">
        <f>+SUMIFS(Resultados_Dic3!U$3:U$99980,Resultados_Dic3!$F$3:$F$99980,Produccion_UO!$K1393,Resultados_Dic3!$D$3:$D$99980,Produccion_UO!$K$1494,Resultados_Dic3!$E$3:$E$99980,Produccion_UO!$J1393,Resultados_Dic3!$A$3:$A$99980,Produccion_UO!$H1393)*$J$1223</f>
        <v>0</v>
      </c>
      <c r="AA1393" s="21">
        <f>+SUMIFS(Resultados_Dic3!V$3:V$99980,Resultados_Dic3!$F$3:$F$99980,Produccion_UO!$K1393,Resultados_Dic3!$D$3:$D$99980,Produccion_UO!$K$1494,Resultados_Dic3!$E$3:$E$99980,Produccion_UO!$J1393,Resultados_Dic3!$A$3:$A$99980,Produccion_UO!$H1393)*$J$1223</f>
        <v>0</v>
      </c>
      <c r="AB1393" s="21">
        <f>+SUMIFS(Resultados_Dic3!W$3:W$99980,Resultados_Dic3!$F$3:$F$99980,Produccion_UO!$K1393,Resultados_Dic3!$D$3:$D$99980,Produccion_UO!$K$1494,Resultados_Dic3!$E$3:$E$99980,Produccion_UO!$J1393,Resultados_Dic3!$A$3:$A$99980,Produccion_UO!$H1393)*$J$1223</f>
        <v>0</v>
      </c>
      <c r="AC1393" s="21">
        <f>+SUMIFS(Resultados_Dic3!X$3:X$99980,Resultados_Dic3!$F$3:$F$99980,Produccion_UO!$K1393,Resultados_Dic3!$D$3:$D$99980,Produccion_UO!$K$1494,Resultados_Dic3!$E$3:$E$99980,Produccion_UO!$J1393,Resultados_Dic3!$A$3:$A$99980,Produccion_UO!$H1393)*$J$1223</f>
        <v>0</v>
      </c>
      <c r="AD1393" s="21">
        <f>+SUMIFS(Resultados_Dic3!Y$3:Y$99980,Resultados_Dic3!$F$3:$F$99980,Produccion_UO!$K1393,Resultados_Dic3!$D$3:$D$99980,Produccion_UO!$K$1494,Resultados_Dic3!$E$3:$E$99980,Produccion_UO!$J1393,Resultados_Dic3!$A$3:$A$99980,Produccion_UO!$H1393)*$J$1223</f>
        <v>0</v>
      </c>
      <c r="AE1393" s="21">
        <f>+SUMIFS(Resultados_Dic3!Z$3:Z$99980,Resultados_Dic3!$F$3:$F$99980,Produccion_UO!$K1393,Resultados_Dic3!$D$3:$D$99980,Produccion_UO!$K$1494,Resultados_Dic3!$E$3:$E$99980,Produccion_UO!$J1393,Resultados_Dic3!$A$3:$A$99980,Produccion_UO!$H1393)*$J$1223</f>
        <v>0</v>
      </c>
      <c r="AF1393" s="21">
        <f>+SUMIFS(Resultados_Dic3!AA$3:AA$99980,Resultados_Dic3!$F$3:$F$99980,Produccion_UO!$K1393,Resultados_Dic3!$D$3:$D$99980,Produccion_UO!$K$1494,Resultados_Dic3!$E$3:$E$99980,Produccion_UO!$J1393,Resultados_Dic3!$A$3:$A$99980,Produccion_UO!$H1393)*$J$1223</f>
        <v>0</v>
      </c>
      <c r="AG1393" s="21">
        <f>+SUMIFS(Resultados_Dic3!AB$3:AB$99980,Resultados_Dic3!$F$3:$F$99980,Produccion_UO!$K1393,Resultados_Dic3!$D$3:$D$99980,Produccion_UO!$K$1494,Resultados_Dic3!$E$3:$E$99980,Produccion_UO!$J1393,Resultados_Dic3!$A$3:$A$99980,Produccion_UO!$H1393)*$J$1223</f>
        <v>0</v>
      </c>
      <c r="AH1393" s="21">
        <f>+SUMIFS(Resultados_Dic3!AC$3:AC$99980,Resultados_Dic3!$F$3:$F$99980,Produccion_UO!$K1393,Resultados_Dic3!$D$3:$D$99980,Produccion_UO!$K$1494,Resultados_Dic3!$E$3:$E$99980,Produccion_UO!$J1393,Resultados_Dic3!$A$3:$A$99980,Produccion_UO!$H1393)*$J$1223</f>
        <v>0</v>
      </c>
      <c r="AI1393" s="21">
        <f>+SUMIFS(Resultados_Dic3!AD$3:AD$99980,Resultados_Dic3!$F$3:$F$99980,Produccion_UO!$K1393,Resultados_Dic3!$D$3:$D$99980,Produccion_UO!$K$1494,Resultados_Dic3!$E$3:$E$99980,Produccion_UO!$J1393,Resultados_Dic3!$A$3:$A$99980,Produccion_UO!$H1393)*$J$1223</f>
        <v>0</v>
      </c>
      <c r="AJ1393" s="21">
        <f>+SUMIFS(Resultados_Dic3!AE$3:AE$99980,Resultados_Dic3!$F$3:$F$99980,Produccion_UO!$K1393,Resultados_Dic3!$D$3:$D$99980,Produccion_UO!$K$1494,Resultados_Dic3!$E$3:$E$99980,Produccion_UO!$J1393,Resultados_Dic3!$A$3:$A$99980,Produccion_UO!$H1393)*$J$1223</f>
        <v>0</v>
      </c>
      <c r="AK1393" s="21">
        <f>+SUMIFS(Resultados_Dic3!AF$3:AF$99980,Resultados_Dic3!$F$3:$F$99980,Produccion_UO!$K1393,Resultados_Dic3!$D$3:$D$99980,Produccion_UO!$K$1494,Resultados_Dic3!$E$3:$E$99980,Produccion_UO!$J1393,Resultados_Dic3!$A$3:$A$99980,Produccion_UO!$H1393)*$J$1223</f>
        <v>0</v>
      </c>
      <c r="AL1393" s="21">
        <f>+SUMIFS(Resultados_Dic3!AG$3:AG$99980,Resultados_Dic3!$F$3:$F$99980,Produccion_UO!$K1393,Resultados_Dic3!$D$3:$D$99980,Produccion_UO!$K$1494,Resultados_Dic3!$E$3:$E$99980,Produccion_UO!$J1393,Resultados_Dic3!$A$3:$A$99980,Produccion_UO!$H1393)*$J$1223</f>
        <v>0</v>
      </c>
      <c r="AM1393" s="21">
        <f>+SUMIFS(Resultados_Dic3!AH$3:AH$99980,Resultados_Dic3!$F$3:$F$99980,Produccion_UO!$K1393,Resultados_Dic3!$D$3:$D$99980,Produccion_UO!$K$1494,Resultados_Dic3!$E$3:$E$99980,Produccion_UO!$J1393,Resultados_Dic3!$A$3:$A$99980,Produccion_UO!$H1393)*$J$1223</f>
        <v>0</v>
      </c>
      <c r="AN1393" s="21">
        <f>+SUMIFS(Resultados_Dic3!AI$3:AI$99980,Resultados_Dic3!$F$3:$F$99980,Produccion_UO!$K1393,Resultados_Dic3!$D$3:$D$99980,Produccion_UO!$K$1494,Resultados_Dic3!$E$3:$E$99980,Produccion_UO!$J1393,Resultados_Dic3!$A$3:$A$99980,Produccion_UO!$H1393)*$J$1223</f>
        <v>0</v>
      </c>
      <c r="AO1393" s="21">
        <f>+SUMIFS(Resultados_Dic3!AJ$3:AJ$99980,Resultados_Dic3!$F$3:$F$99980,Produccion_UO!$K1393,Resultados_Dic3!$D$3:$D$99980,Produccion_UO!$K$1494,Resultados_Dic3!$E$3:$E$99980,Produccion_UO!$J1393,Resultados_Dic3!$A$3:$A$99980,Produccion_UO!$H1393)*$J$1223</f>
        <v>0</v>
      </c>
      <c r="AP1393" s="21">
        <f>+SUMIFS(Resultados_Dic3!AK$3:AK$99980,Resultados_Dic3!$F$3:$F$99980,Produccion_UO!$K1393,Resultados_Dic3!$D$3:$D$99980,Produccion_UO!$K$1494,Resultados_Dic3!$E$3:$E$99980,Produccion_UO!$J1393,Resultados_Dic3!$A$3:$A$99980,Produccion_UO!$H1393)*$J$1223</f>
        <v>0</v>
      </c>
      <c r="AQ1393" s="21">
        <f>+SUMIFS(Resultados_Dic3!AL$3:AL$99980,Resultados_Dic3!$F$3:$F$99980,Produccion_UO!$K1393,Resultados_Dic3!$D$3:$D$99980,Produccion_UO!$K$1494,Resultados_Dic3!$E$3:$E$99980,Produccion_UO!$J1393,Resultados_Dic3!$A$3:$A$99980,Produccion_UO!$H1393)*$J$1223</f>
        <v>0</v>
      </c>
      <c r="AR1393" s="21">
        <f>+SUMIFS(Resultados_Dic3!AM$3:AM$99980,Resultados_Dic3!$F$3:$F$99980,Produccion_UO!$K1393,Resultados_Dic3!$D$3:$D$99980,Produccion_UO!$K$1494,Resultados_Dic3!$E$3:$E$99980,Produccion_UO!$J1393,Resultados_Dic3!$A$3:$A$99980,Produccion_UO!$H1393)*$J$1223</f>
        <v>0</v>
      </c>
    </row>
    <row r="1394" spans="6:44" x14ac:dyDescent="0.25">
      <c r="H1394" s="17" t="str">
        <f t="shared" si="1053"/>
        <v>DIC7</v>
      </c>
      <c r="I1394" s="24"/>
      <c r="J1394" s="24" t="s">
        <v>86</v>
      </c>
      <c r="K1394" s="359" t="s">
        <v>292</v>
      </c>
      <c r="L1394" s="341" t="s">
        <v>833</v>
      </c>
      <c r="M1394" s="21">
        <f>+SUMIFS(Resultados_Dic3!H$3:H$99980,Resultados_Dic3!$F$3:$F$99980,Produccion_UO!$K1394,Resultados_Dic3!$D$3:$D$99980,Produccion_UO!$K$1494,Resultados_Dic3!$E$3:$E$99980,Produccion_UO!$J1394,Resultados_Dic3!$A$3:$A$99980,Produccion_UO!$H1394)*$J$1223</f>
        <v>0</v>
      </c>
      <c r="N1394" s="21">
        <f>+SUMIFS(Resultados_Dic3!I$3:I$99980,Resultados_Dic3!$F$3:$F$99980,Produccion_UO!$K1394,Resultados_Dic3!$D$3:$D$99980,Produccion_UO!$K$1494,Resultados_Dic3!$E$3:$E$99980,Produccion_UO!$J1394,Resultados_Dic3!$A$3:$A$99980,Produccion_UO!$H1394)*$J$1223</f>
        <v>0</v>
      </c>
      <c r="O1394" s="21">
        <f>+SUMIFS(Resultados_Dic3!J$3:J$99980,Resultados_Dic3!$F$3:$F$99980,Produccion_UO!$K1394,Resultados_Dic3!$D$3:$D$99980,Produccion_UO!$K$1494,Resultados_Dic3!$E$3:$E$99980,Produccion_UO!$J1394,Resultados_Dic3!$A$3:$A$99980,Produccion_UO!$H1394)*$J$1223</f>
        <v>0</v>
      </c>
      <c r="P1394" s="21">
        <f>+SUMIFS(Resultados_Dic3!K$3:K$99980,Resultados_Dic3!$F$3:$F$99980,Produccion_UO!$K1394,Resultados_Dic3!$D$3:$D$99980,Produccion_UO!$K$1494,Resultados_Dic3!$E$3:$E$99980,Produccion_UO!$J1394,Resultados_Dic3!$A$3:$A$99980,Produccion_UO!$H1394)*$J$1223</f>
        <v>0</v>
      </c>
      <c r="Q1394" s="21">
        <f>+SUMIFS(Resultados_Dic3!L$3:L$99980,Resultados_Dic3!$F$3:$F$99980,Produccion_UO!$K1394,Resultados_Dic3!$D$3:$D$99980,Produccion_UO!$K$1494,Resultados_Dic3!$E$3:$E$99980,Produccion_UO!$J1394,Resultados_Dic3!$A$3:$A$99980,Produccion_UO!$H1394)*$J$1223</f>
        <v>0</v>
      </c>
      <c r="R1394" s="21">
        <f>+SUMIFS(Resultados_Dic3!M$3:M$99980,Resultados_Dic3!$F$3:$F$99980,Produccion_UO!$K1394,Resultados_Dic3!$D$3:$D$99980,Produccion_UO!$K$1494,Resultados_Dic3!$E$3:$E$99980,Produccion_UO!$J1394,Resultados_Dic3!$A$3:$A$99980,Produccion_UO!$H1394)*$J$1223</f>
        <v>0</v>
      </c>
      <c r="S1394" s="21">
        <f>+SUMIFS(Resultados_Dic3!N$3:N$99980,Resultados_Dic3!$F$3:$F$99980,Produccion_UO!$K1394,Resultados_Dic3!$D$3:$D$99980,Produccion_UO!$K$1494,Resultados_Dic3!$E$3:$E$99980,Produccion_UO!$J1394,Resultados_Dic3!$A$3:$A$99980,Produccion_UO!$H1394)*$J$1223</f>
        <v>0</v>
      </c>
      <c r="T1394" s="21">
        <f>+SUMIFS(Resultados_Dic3!O$3:O$99980,Resultados_Dic3!$F$3:$F$99980,Produccion_UO!$K1394,Resultados_Dic3!$D$3:$D$99980,Produccion_UO!$K$1494,Resultados_Dic3!$E$3:$E$99980,Produccion_UO!$J1394,Resultados_Dic3!$A$3:$A$99980,Produccion_UO!$H1394)*$J$1223</f>
        <v>0</v>
      </c>
      <c r="U1394" s="21">
        <f>+SUMIFS(Resultados_Dic3!P$3:P$99980,Resultados_Dic3!$F$3:$F$99980,Produccion_UO!$K1394,Resultados_Dic3!$D$3:$D$99980,Produccion_UO!$K$1494,Resultados_Dic3!$E$3:$E$99980,Produccion_UO!$J1394,Resultados_Dic3!$A$3:$A$99980,Produccion_UO!$H1394)*$J$1223</f>
        <v>0</v>
      </c>
      <c r="V1394" s="21">
        <f>+SUMIFS(Resultados_Dic3!Q$3:Q$99980,Resultados_Dic3!$F$3:$F$99980,Produccion_UO!$K1394,Resultados_Dic3!$D$3:$D$99980,Produccion_UO!$K$1494,Resultados_Dic3!$E$3:$E$99980,Produccion_UO!$J1394,Resultados_Dic3!$A$3:$A$99980,Produccion_UO!$H1394)*$J$1223</f>
        <v>0</v>
      </c>
      <c r="W1394" s="21">
        <f>+SUMIFS(Resultados_Dic3!R$3:R$99980,Resultados_Dic3!$F$3:$F$99980,Produccion_UO!$K1394,Resultados_Dic3!$D$3:$D$99980,Produccion_UO!$K$1494,Resultados_Dic3!$E$3:$E$99980,Produccion_UO!$J1394,Resultados_Dic3!$A$3:$A$99980,Produccion_UO!$H1394)*$J$1223</f>
        <v>0</v>
      </c>
      <c r="X1394" s="21">
        <f>+SUMIFS(Resultados_Dic3!S$3:S$99980,Resultados_Dic3!$F$3:$F$99980,Produccion_UO!$K1394,Resultados_Dic3!$D$3:$D$99980,Produccion_UO!$K$1494,Resultados_Dic3!$E$3:$E$99980,Produccion_UO!$J1394,Resultados_Dic3!$A$3:$A$99980,Produccion_UO!$H1394)*$J$1223</f>
        <v>0</v>
      </c>
      <c r="Y1394" s="21">
        <f>+SUMIFS(Resultados_Dic3!T$3:T$99980,Resultados_Dic3!$F$3:$F$99980,Produccion_UO!$K1394,Resultados_Dic3!$D$3:$D$99980,Produccion_UO!$K$1494,Resultados_Dic3!$E$3:$E$99980,Produccion_UO!$J1394,Resultados_Dic3!$A$3:$A$99980,Produccion_UO!$H1394)*$J$1223</f>
        <v>0</v>
      </c>
      <c r="Z1394" s="21">
        <f>+SUMIFS(Resultados_Dic3!U$3:U$99980,Resultados_Dic3!$F$3:$F$99980,Produccion_UO!$K1394,Resultados_Dic3!$D$3:$D$99980,Produccion_UO!$K$1494,Resultados_Dic3!$E$3:$E$99980,Produccion_UO!$J1394,Resultados_Dic3!$A$3:$A$99980,Produccion_UO!$H1394)*$J$1223</f>
        <v>0</v>
      </c>
      <c r="AA1394" s="21">
        <f>+SUMIFS(Resultados_Dic3!V$3:V$99980,Resultados_Dic3!$F$3:$F$99980,Produccion_UO!$K1394,Resultados_Dic3!$D$3:$D$99980,Produccion_UO!$K$1494,Resultados_Dic3!$E$3:$E$99980,Produccion_UO!$J1394,Resultados_Dic3!$A$3:$A$99980,Produccion_UO!$H1394)*$J$1223</f>
        <v>0</v>
      </c>
      <c r="AB1394" s="21">
        <f>+SUMIFS(Resultados_Dic3!W$3:W$99980,Resultados_Dic3!$F$3:$F$99980,Produccion_UO!$K1394,Resultados_Dic3!$D$3:$D$99980,Produccion_UO!$K$1494,Resultados_Dic3!$E$3:$E$99980,Produccion_UO!$J1394,Resultados_Dic3!$A$3:$A$99980,Produccion_UO!$H1394)*$J$1223</f>
        <v>0</v>
      </c>
      <c r="AC1394" s="21">
        <f>+SUMIFS(Resultados_Dic3!X$3:X$99980,Resultados_Dic3!$F$3:$F$99980,Produccion_UO!$K1394,Resultados_Dic3!$D$3:$D$99980,Produccion_UO!$K$1494,Resultados_Dic3!$E$3:$E$99980,Produccion_UO!$J1394,Resultados_Dic3!$A$3:$A$99980,Produccion_UO!$H1394)*$J$1223</f>
        <v>0</v>
      </c>
      <c r="AD1394" s="21">
        <f>+SUMIFS(Resultados_Dic3!Y$3:Y$99980,Resultados_Dic3!$F$3:$F$99980,Produccion_UO!$K1394,Resultados_Dic3!$D$3:$D$99980,Produccion_UO!$K$1494,Resultados_Dic3!$E$3:$E$99980,Produccion_UO!$J1394,Resultados_Dic3!$A$3:$A$99980,Produccion_UO!$H1394)*$J$1223</f>
        <v>0</v>
      </c>
      <c r="AE1394" s="21">
        <f>+SUMIFS(Resultados_Dic3!Z$3:Z$99980,Resultados_Dic3!$F$3:$F$99980,Produccion_UO!$K1394,Resultados_Dic3!$D$3:$D$99980,Produccion_UO!$K$1494,Resultados_Dic3!$E$3:$E$99980,Produccion_UO!$J1394,Resultados_Dic3!$A$3:$A$99980,Produccion_UO!$H1394)*$J$1223</f>
        <v>0</v>
      </c>
      <c r="AF1394" s="21">
        <f>+SUMIFS(Resultados_Dic3!AA$3:AA$99980,Resultados_Dic3!$F$3:$F$99980,Produccion_UO!$K1394,Resultados_Dic3!$D$3:$D$99980,Produccion_UO!$K$1494,Resultados_Dic3!$E$3:$E$99980,Produccion_UO!$J1394,Resultados_Dic3!$A$3:$A$99980,Produccion_UO!$H1394)*$J$1223</f>
        <v>0</v>
      </c>
      <c r="AG1394" s="21">
        <f>+SUMIFS(Resultados_Dic3!AB$3:AB$99980,Resultados_Dic3!$F$3:$F$99980,Produccion_UO!$K1394,Resultados_Dic3!$D$3:$D$99980,Produccion_UO!$K$1494,Resultados_Dic3!$E$3:$E$99980,Produccion_UO!$J1394,Resultados_Dic3!$A$3:$A$99980,Produccion_UO!$H1394)*$J$1223</f>
        <v>0</v>
      </c>
      <c r="AH1394" s="21">
        <f>+SUMIFS(Resultados_Dic3!AC$3:AC$99980,Resultados_Dic3!$F$3:$F$99980,Produccion_UO!$K1394,Resultados_Dic3!$D$3:$D$99980,Produccion_UO!$K$1494,Resultados_Dic3!$E$3:$E$99980,Produccion_UO!$J1394,Resultados_Dic3!$A$3:$A$99980,Produccion_UO!$H1394)*$J$1223</f>
        <v>0</v>
      </c>
      <c r="AI1394" s="21">
        <f>+SUMIFS(Resultados_Dic3!AD$3:AD$99980,Resultados_Dic3!$F$3:$F$99980,Produccion_UO!$K1394,Resultados_Dic3!$D$3:$D$99980,Produccion_UO!$K$1494,Resultados_Dic3!$E$3:$E$99980,Produccion_UO!$J1394,Resultados_Dic3!$A$3:$A$99980,Produccion_UO!$H1394)*$J$1223</f>
        <v>0</v>
      </c>
      <c r="AJ1394" s="21">
        <f>+SUMIFS(Resultados_Dic3!AE$3:AE$99980,Resultados_Dic3!$F$3:$F$99980,Produccion_UO!$K1394,Resultados_Dic3!$D$3:$D$99980,Produccion_UO!$K$1494,Resultados_Dic3!$E$3:$E$99980,Produccion_UO!$J1394,Resultados_Dic3!$A$3:$A$99980,Produccion_UO!$H1394)*$J$1223</f>
        <v>0</v>
      </c>
      <c r="AK1394" s="21">
        <f>+SUMIFS(Resultados_Dic3!AF$3:AF$99980,Resultados_Dic3!$F$3:$F$99980,Produccion_UO!$K1394,Resultados_Dic3!$D$3:$D$99980,Produccion_UO!$K$1494,Resultados_Dic3!$E$3:$E$99980,Produccion_UO!$J1394,Resultados_Dic3!$A$3:$A$99980,Produccion_UO!$H1394)*$J$1223</f>
        <v>0</v>
      </c>
      <c r="AL1394" s="21">
        <f>+SUMIFS(Resultados_Dic3!AG$3:AG$99980,Resultados_Dic3!$F$3:$F$99980,Produccion_UO!$K1394,Resultados_Dic3!$D$3:$D$99980,Produccion_UO!$K$1494,Resultados_Dic3!$E$3:$E$99980,Produccion_UO!$J1394,Resultados_Dic3!$A$3:$A$99980,Produccion_UO!$H1394)*$J$1223</f>
        <v>0</v>
      </c>
      <c r="AM1394" s="21">
        <f>+SUMIFS(Resultados_Dic3!AH$3:AH$99980,Resultados_Dic3!$F$3:$F$99980,Produccion_UO!$K1394,Resultados_Dic3!$D$3:$D$99980,Produccion_UO!$K$1494,Resultados_Dic3!$E$3:$E$99980,Produccion_UO!$J1394,Resultados_Dic3!$A$3:$A$99980,Produccion_UO!$H1394)*$J$1223</f>
        <v>0</v>
      </c>
      <c r="AN1394" s="21">
        <f>+SUMIFS(Resultados_Dic3!AI$3:AI$99980,Resultados_Dic3!$F$3:$F$99980,Produccion_UO!$K1394,Resultados_Dic3!$D$3:$D$99980,Produccion_UO!$K$1494,Resultados_Dic3!$E$3:$E$99980,Produccion_UO!$J1394,Resultados_Dic3!$A$3:$A$99980,Produccion_UO!$H1394)*$J$1223</f>
        <v>0</v>
      </c>
      <c r="AO1394" s="21">
        <f>+SUMIFS(Resultados_Dic3!AJ$3:AJ$99980,Resultados_Dic3!$F$3:$F$99980,Produccion_UO!$K1394,Resultados_Dic3!$D$3:$D$99980,Produccion_UO!$K$1494,Resultados_Dic3!$E$3:$E$99980,Produccion_UO!$J1394,Resultados_Dic3!$A$3:$A$99980,Produccion_UO!$H1394)*$J$1223</f>
        <v>0</v>
      </c>
      <c r="AP1394" s="21">
        <f>+SUMIFS(Resultados_Dic3!AK$3:AK$99980,Resultados_Dic3!$F$3:$F$99980,Produccion_UO!$K1394,Resultados_Dic3!$D$3:$D$99980,Produccion_UO!$K$1494,Resultados_Dic3!$E$3:$E$99980,Produccion_UO!$J1394,Resultados_Dic3!$A$3:$A$99980,Produccion_UO!$H1394)*$J$1223</f>
        <v>0</v>
      </c>
      <c r="AQ1394" s="21">
        <f>+SUMIFS(Resultados_Dic3!AL$3:AL$99980,Resultados_Dic3!$F$3:$F$99980,Produccion_UO!$K1394,Resultados_Dic3!$D$3:$D$99980,Produccion_UO!$K$1494,Resultados_Dic3!$E$3:$E$99980,Produccion_UO!$J1394,Resultados_Dic3!$A$3:$A$99980,Produccion_UO!$H1394)*$J$1223</f>
        <v>0</v>
      </c>
      <c r="AR1394" s="21">
        <f>+SUMIFS(Resultados_Dic3!AM$3:AM$99980,Resultados_Dic3!$F$3:$F$99980,Produccion_UO!$K1394,Resultados_Dic3!$D$3:$D$99980,Produccion_UO!$K$1494,Resultados_Dic3!$E$3:$E$99980,Produccion_UO!$J1394,Resultados_Dic3!$A$3:$A$99980,Produccion_UO!$H1394)*$J$1223</f>
        <v>0</v>
      </c>
    </row>
    <row r="1395" spans="6:44" x14ac:dyDescent="0.25">
      <c r="H1395" s="17" t="str">
        <f t="shared" si="1053"/>
        <v>DIC7</v>
      </c>
      <c r="I1395" s="24"/>
      <c r="J1395" s="24"/>
      <c r="K1395" s="342"/>
      <c r="L1395" s="302" t="s">
        <v>863</v>
      </c>
      <c r="M1395" s="344">
        <f>+M1392+M1388</f>
        <v>0.336024612256557</v>
      </c>
      <c r="N1395" s="344">
        <f t="shared" ref="N1395:AR1395" si="1180">+N1392+N1388</f>
        <v>0.31249880366508898</v>
      </c>
      <c r="O1395" s="344">
        <f t="shared" si="1180"/>
        <v>0.28769373640492801</v>
      </c>
      <c r="P1395" s="344">
        <f t="shared" si="1180"/>
        <v>0.14265221299199998</v>
      </c>
      <c r="Q1395" s="344">
        <f t="shared" si="1180"/>
        <v>0.14265221299199998</v>
      </c>
      <c r="R1395" s="344">
        <f t="shared" si="1180"/>
        <v>0.14265221299199998</v>
      </c>
      <c r="S1395" s="344">
        <f t="shared" si="1180"/>
        <v>0.14265221299199998</v>
      </c>
      <c r="T1395" s="344">
        <f t="shared" si="1180"/>
        <v>0.14265221299199998</v>
      </c>
      <c r="U1395" s="344">
        <f t="shared" si="1180"/>
        <v>0.137811409366176</v>
      </c>
      <c r="V1395" s="344">
        <f t="shared" si="1180"/>
        <v>0</v>
      </c>
      <c r="W1395" s="344">
        <f t="shared" si="1180"/>
        <v>0</v>
      </c>
      <c r="X1395" s="344">
        <f t="shared" si="1180"/>
        <v>0</v>
      </c>
      <c r="Y1395" s="344">
        <f t="shared" si="1180"/>
        <v>0</v>
      </c>
      <c r="Z1395" s="344">
        <f t="shared" si="1180"/>
        <v>0</v>
      </c>
      <c r="AA1395" s="344">
        <f t="shared" si="1180"/>
        <v>0</v>
      </c>
      <c r="AB1395" s="344">
        <f t="shared" si="1180"/>
        <v>0</v>
      </c>
      <c r="AC1395" s="344">
        <f t="shared" si="1180"/>
        <v>0</v>
      </c>
      <c r="AD1395" s="344">
        <f t="shared" si="1180"/>
        <v>0</v>
      </c>
      <c r="AE1395" s="344">
        <f t="shared" si="1180"/>
        <v>0</v>
      </c>
      <c r="AF1395" s="344">
        <f t="shared" si="1180"/>
        <v>0</v>
      </c>
      <c r="AG1395" s="344">
        <f t="shared" si="1180"/>
        <v>0</v>
      </c>
      <c r="AH1395" s="344">
        <f t="shared" si="1180"/>
        <v>0</v>
      </c>
      <c r="AI1395" s="344">
        <f t="shared" si="1180"/>
        <v>0</v>
      </c>
      <c r="AJ1395" s="344">
        <f t="shared" si="1180"/>
        <v>0</v>
      </c>
      <c r="AK1395" s="344">
        <f t="shared" si="1180"/>
        <v>0</v>
      </c>
      <c r="AL1395" s="344">
        <f t="shared" si="1180"/>
        <v>0</v>
      </c>
      <c r="AM1395" s="344">
        <f t="shared" si="1180"/>
        <v>0</v>
      </c>
      <c r="AN1395" s="344">
        <f t="shared" si="1180"/>
        <v>0</v>
      </c>
      <c r="AO1395" s="344">
        <f t="shared" si="1180"/>
        <v>0</v>
      </c>
      <c r="AP1395" s="344">
        <f t="shared" si="1180"/>
        <v>0</v>
      </c>
      <c r="AQ1395" s="344">
        <f t="shared" si="1180"/>
        <v>0</v>
      </c>
      <c r="AR1395" s="344">
        <f t="shared" si="1180"/>
        <v>0</v>
      </c>
    </row>
    <row r="1396" spans="6:44" x14ac:dyDescent="0.25">
      <c r="H1396" s="17" t="str">
        <f t="shared" si="1053"/>
        <v>DIC7</v>
      </c>
      <c r="I1396" s="24"/>
      <c r="J1396" s="24"/>
      <c r="K1396" s="342"/>
      <c r="L1396" s="302" t="s">
        <v>864</v>
      </c>
      <c r="M1396" s="21">
        <f>+M1395+M1387</f>
        <v>2.0949464147347139</v>
      </c>
      <c r="N1396" s="21">
        <f t="shared" ref="N1396" si="1181">+N1395+N1387</f>
        <v>1.948587570345746</v>
      </c>
      <c r="O1396" s="21">
        <f t="shared" ref="O1396" si="1182">+O1395+O1387</f>
        <v>1.7942701973605519</v>
      </c>
      <c r="P1396" s="21">
        <f t="shared" ref="P1396" si="1183">+P1395+P1387</f>
        <v>1.519716368222594</v>
      </c>
      <c r="Q1396" s="21">
        <f t="shared" ref="Q1396" si="1184">+Q1395+Q1387</f>
        <v>1.3902040624975631</v>
      </c>
      <c r="R1396" s="21">
        <f t="shared" ref="R1396" si="1185">+R1395+R1387</f>
        <v>1.2513863787553552</v>
      </c>
      <c r="S1396" s="21">
        <f t="shared" ref="S1396" si="1186">+S1395+S1387</f>
        <v>1.112568695013147</v>
      </c>
      <c r="T1396" s="21">
        <f t="shared" ref="T1396" si="1187">+T1395+T1387</f>
        <v>1.016688093575971</v>
      </c>
      <c r="U1396" s="21">
        <f t="shared" ref="U1396" si="1188">+U1395+U1387</f>
        <v>0.86167008042733695</v>
      </c>
      <c r="V1396" s="21">
        <f t="shared" ref="V1396" si="1189">+V1395+V1387</f>
        <v>0</v>
      </c>
      <c r="W1396" s="21">
        <f t="shared" ref="W1396" si="1190">+W1395+W1387</f>
        <v>0</v>
      </c>
      <c r="X1396" s="21">
        <f t="shared" ref="X1396" si="1191">+X1395+X1387</f>
        <v>0</v>
      </c>
      <c r="Y1396" s="21">
        <f t="shared" ref="Y1396" si="1192">+Y1395+Y1387</f>
        <v>0</v>
      </c>
      <c r="Z1396" s="21">
        <f t="shared" ref="Z1396" si="1193">+Z1395+Z1387</f>
        <v>0</v>
      </c>
      <c r="AA1396" s="21">
        <f t="shared" ref="AA1396" si="1194">+AA1395+AA1387</f>
        <v>0</v>
      </c>
      <c r="AB1396" s="21">
        <f t="shared" ref="AB1396" si="1195">+AB1395+AB1387</f>
        <v>0</v>
      </c>
      <c r="AC1396" s="21">
        <f t="shared" ref="AC1396" si="1196">+AC1395+AC1387</f>
        <v>0</v>
      </c>
      <c r="AD1396" s="21">
        <f t="shared" ref="AD1396" si="1197">+AD1395+AD1387</f>
        <v>0</v>
      </c>
      <c r="AE1396" s="21">
        <f t="shared" ref="AE1396" si="1198">+AE1395+AE1387</f>
        <v>0</v>
      </c>
      <c r="AF1396" s="21">
        <f t="shared" ref="AF1396" si="1199">+AF1395+AF1387</f>
        <v>0</v>
      </c>
      <c r="AG1396" s="21">
        <f t="shared" ref="AG1396" si="1200">+AG1395+AG1387</f>
        <v>0</v>
      </c>
      <c r="AH1396" s="21">
        <f t="shared" ref="AH1396" si="1201">+AH1395+AH1387</f>
        <v>0</v>
      </c>
      <c r="AI1396" s="21">
        <f t="shared" ref="AI1396" si="1202">+AI1395+AI1387</f>
        <v>0</v>
      </c>
      <c r="AJ1396" s="21">
        <f t="shared" ref="AJ1396" si="1203">+AJ1395+AJ1387</f>
        <v>0</v>
      </c>
      <c r="AK1396" s="21">
        <f t="shared" ref="AK1396" si="1204">+AK1395+AK1387</f>
        <v>0</v>
      </c>
      <c r="AL1396" s="21">
        <f t="shared" ref="AL1396" si="1205">+AL1395+AL1387</f>
        <v>0</v>
      </c>
      <c r="AM1396" s="21">
        <f t="shared" ref="AM1396" si="1206">+AM1395+AM1387</f>
        <v>0</v>
      </c>
      <c r="AN1396" s="21">
        <f t="shared" ref="AN1396" si="1207">+AN1395+AN1387</f>
        <v>0</v>
      </c>
      <c r="AO1396" s="21">
        <f t="shared" ref="AO1396" si="1208">+AO1395+AO1387</f>
        <v>0</v>
      </c>
      <c r="AP1396" s="21">
        <f t="shared" ref="AP1396" si="1209">+AP1395+AP1387</f>
        <v>0</v>
      </c>
      <c r="AQ1396" s="21">
        <f t="shared" ref="AQ1396" si="1210">+AQ1395+AQ1387</f>
        <v>0</v>
      </c>
      <c r="AR1396" s="21">
        <f t="shared" ref="AR1396" si="1211">+AR1395+AR1387</f>
        <v>0</v>
      </c>
    </row>
    <row r="1397" spans="6:44" x14ac:dyDescent="0.25">
      <c r="L1397" s="345" t="s">
        <v>865</v>
      </c>
      <c r="M1397" s="358">
        <f>+M1381-M1396</f>
        <v>-6.6613381477509392E-15</v>
      </c>
      <c r="N1397" s="358">
        <f t="shared" ref="N1397:AR1397" si="1212">+N1381-N1396</f>
        <v>-7.1054273576010019E-15</v>
      </c>
      <c r="O1397" s="358">
        <f t="shared" si="1212"/>
        <v>-4.2188474935755949E-15</v>
      </c>
      <c r="P1397" s="358">
        <f t="shared" si="1212"/>
        <v>-4.4408920985006262E-15</v>
      </c>
      <c r="Q1397" s="358">
        <f t="shared" si="1212"/>
        <v>-3.5527136788005009E-15</v>
      </c>
      <c r="R1397" s="358">
        <f t="shared" si="1212"/>
        <v>4.4408920985006262E-15</v>
      </c>
      <c r="S1397" s="358">
        <f t="shared" si="1212"/>
        <v>0</v>
      </c>
      <c r="T1397" s="358">
        <f t="shared" si="1212"/>
        <v>0</v>
      </c>
      <c r="U1397" s="358">
        <f t="shared" si="1212"/>
        <v>0</v>
      </c>
      <c r="V1397" s="358">
        <f t="shared" si="1212"/>
        <v>0</v>
      </c>
      <c r="W1397" s="358">
        <f t="shared" si="1212"/>
        <v>0</v>
      </c>
      <c r="X1397" s="358">
        <f t="shared" si="1212"/>
        <v>0</v>
      </c>
      <c r="Y1397" s="358">
        <f t="shared" si="1212"/>
        <v>0</v>
      </c>
      <c r="Z1397" s="358">
        <f t="shared" si="1212"/>
        <v>0</v>
      </c>
      <c r="AA1397" s="358">
        <f t="shared" si="1212"/>
        <v>0</v>
      </c>
      <c r="AB1397" s="358">
        <f t="shared" si="1212"/>
        <v>0</v>
      </c>
      <c r="AC1397" s="358">
        <f t="shared" si="1212"/>
        <v>0</v>
      </c>
      <c r="AD1397" s="358">
        <f t="shared" si="1212"/>
        <v>0</v>
      </c>
      <c r="AE1397" s="358">
        <f t="shared" si="1212"/>
        <v>0</v>
      </c>
      <c r="AF1397" s="358">
        <f t="shared" si="1212"/>
        <v>0</v>
      </c>
      <c r="AG1397" s="358">
        <f t="shared" si="1212"/>
        <v>0</v>
      </c>
      <c r="AH1397" s="358">
        <f t="shared" si="1212"/>
        <v>0</v>
      </c>
      <c r="AI1397" s="358">
        <f t="shared" si="1212"/>
        <v>0</v>
      </c>
      <c r="AJ1397" s="358">
        <f t="shared" si="1212"/>
        <v>0</v>
      </c>
      <c r="AK1397" s="358">
        <f t="shared" si="1212"/>
        <v>0</v>
      </c>
      <c r="AL1397" s="358">
        <f t="shared" si="1212"/>
        <v>0</v>
      </c>
      <c r="AM1397" s="358">
        <f t="shared" si="1212"/>
        <v>0</v>
      </c>
      <c r="AN1397" s="358">
        <f t="shared" si="1212"/>
        <v>0</v>
      </c>
      <c r="AO1397" s="358">
        <f t="shared" si="1212"/>
        <v>0</v>
      </c>
      <c r="AP1397" s="358">
        <f t="shared" si="1212"/>
        <v>0</v>
      </c>
      <c r="AQ1397" s="358">
        <f t="shared" si="1212"/>
        <v>0</v>
      </c>
      <c r="AR1397" s="358">
        <f t="shared" si="1212"/>
        <v>0</v>
      </c>
    </row>
    <row r="1398" spans="6:44" x14ac:dyDescent="0.25">
      <c r="L1398" s="345"/>
      <c r="M1398" s="358"/>
      <c r="N1398" s="358"/>
      <c r="O1398" s="358"/>
      <c r="P1398" s="358"/>
      <c r="Q1398" s="358"/>
      <c r="R1398" s="358"/>
      <c r="S1398" s="358"/>
      <c r="T1398" s="358"/>
      <c r="U1398" s="358"/>
      <c r="V1398" s="358"/>
      <c r="W1398" s="358"/>
      <c r="X1398" s="358"/>
      <c r="Y1398" s="358"/>
      <c r="Z1398" s="358"/>
      <c r="AA1398" s="358"/>
      <c r="AB1398" s="358"/>
      <c r="AC1398" s="358"/>
      <c r="AD1398" s="358"/>
      <c r="AE1398" s="358"/>
      <c r="AF1398" s="358"/>
      <c r="AG1398" s="358"/>
      <c r="AH1398" s="358"/>
      <c r="AI1398" s="358"/>
      <c r="AJ1398" s="358"/>
      <c r="AK1398" s="358"/>
      <c r="AL1398" s="358"/>
      <c r="AM1398" s="358"/>
      <c r="AN1398" s="358"/>
      <c r="AO1398" s="358"/>
      <c r="AP1398" s="358"/>
      <c r="AQ1398" s="358"/>
      <c r="AR1398" s="358"/>
    </row>
    <row r="1399" spans="6:44" x14ac:dyDescent="0.25">
      <c r="K1399" s="349">
        <f>+I183</f>
        <v>0.44987291090267001</v>
      </c>
      <c r="L1399" s="349" t="s">
        <v>866</v>
      </c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</row>
    <row r="1400" spans="6:44" x14ac:dyDescent="0.25">
      <c r="K1400" s="349" t="s">
        <v>868</v>
      </c>
      <c r="L1400" s="350" t="s">
        <v>867</v>
      </c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</row>
    <row r="1401" spans="6:44" x14ac:dyDescent="0.25">
      <c r="J1401">
        <v>1</v>
      </c>
      <c r="K1401" s="360" t="s">
        <v>389</v>
      </c>
      <c r="L1401" s="360" t="s">
        <v>377</v>
      </c>
    </row>
    <row r="1402" spans="6:44" x14ac:dyDescent="0.25">
      <c r="I1402" s="266"/>
    </row>
    <row r="1403" spans="6:44" s="15" customFormat="1" x14ac:dyDescent="0.25">
      <c r="F1403" s="96"/>
      <c r="H1403" s="12"/>
      <c r="I1403" s="346" t="s">
        <v>752</v>
      </c>
      <c r="J1403" s="115">
        <f>+IF(OR(K1403="OIL",K1403="OIL-eq"),$H$5,IF(K1403="GAS",$H$4,IF(K1403="GSL",$H$8,IF(K1403="DSL",$H$9,IF(K1403="KER",$H$10,IF(K1403="LPG",$H$11,IF(K1403="HFO",$H$12,IF(K1403="AVG",$H$13,IF(K1403="RFG",$H$14,IF(K1403="ELC",$H$15,$H$16))))))))))</f>
        <v>1</v>
      </c>
      <c r="K1403" s="347" t="s">
        <v>836</v>
      </c>
      <c r="L1403" s="314" t="s">
        <v>330</v>
      </c>
      <c r="M1403" s="361">
        <v>2019</v>
      </c>
      <c r="N1403" s="361">
        <v>2020</v>
      </c>
      <c r="O1403" s="361">
        <v>2021</v>
      </c>
      <c r="P1403" s="361">
        <v>2022</v>
      </c>
      <c r="Q1403" s="361">
        <v>2023</v>
      </c>
      <c r="R1403" s="361">
        <v>2024</v>
      </c>
      <c r="S1403" s="361">
        <v>2025</v>
      </c>
      <c r="T1403" s="361">
        <v>2026</v>
      </c>
      <c r="U1403" s="361">
        <v>2027</v>
      </c>
      <c r="V1403" s="361">
        <v>2028</v>
      </c>
      <c r="W1403" s="361">
        <v>2029</v>
      </c>
      <c r="X1403" s="361">
        <v>2030</v>
      </c>
      <c r="Y1403" s="361">
        <v>2031</v>
      </c>
      <c r="Z1403" s="361">
        <v>2032</v>
      </c>
      <c r="AA1403" s="361">
        <v>2033</v>
      </c>
      <c r="AB1403" s="361">
        <v>2034</v>
      </c>
      <c r="AC1403" s="361">
        <v>2035</v>
      </c>
      <c r="AD1403" s="361">
        <v>2036</v>
      </c>
      <c r="AE1403" s="361">
        <v>2037</v>
      </c>
      <c r="AF1403" s="361">
        <v>2038</v>
      </c>
      <c r="AG1403" s="361">
        <v>2039</v>
      </c>
      <c r="AH1403" s="361">
        <v>2040</v>
      </c>
      <c r="AI1403" s="361">
        <v>2041</v>
      </c>
      <c r="AJ1403" s="361">
        <v>2042</v>
      </c>
      <c r="AK1403" s="361">
        <v>2043</v>
      </c>
      <c r="AL1403" s="361">
        <v>2044</v>
      </c>
      <c r="AM1403" s="361">
        <v>2045</v>
      </c>
      <c r="AN1403" s="361">
        <v>2046</v>
      </c>
      <c r="AO1403" s="361">
        <v>2047</v>
      </c>
      <c r="AP1403" s="361">
        <v>2048</v>
      </c>
      <c r="AQ1403" s="361">
        <v>2049</v>
      </c>
      <c r="AR1403" s="361">
        <v>2050</v>
      </c>
    </row>
    <row r="1404" spans="6:44" x14ac:dyDescent="0.25">
      <c r="H1404" s="17" t="str">
        <f t="shared" ref="H1404:H1425" si="1213">+$B$1</f>
        <v>DIC7</v>
      </c>
      <c r="I1404" s="24"/>
      <c r="J1404" s="24" t="s">
        <v>76</v>
      </c>
      <c r="K1404" s="359" t="s">
        <v>175</v>
      </c>
      <c r="L1404" s="230" t="s">
        <v>829</v>
      </c>
      <c r="M1404" s="22">
        <f>+SUMIFS(Resultados_Dic3!H$3:H$99980,Resultados_Dic3!$F$3:$F$99980,Produccion_UO!$K1404,Resultados_Dic3!$D$3:$D$99980,Produccion_UO!$L$1221,Resultados_Dic3!$E$3:$E$99980,Produccion_UO!$J1404,Resultados_Dic3!$A$3:$A$99980,Produccion_UO!$H1404)*$J$1223</f>
        <v>0.318589479957195</v>
      </c>
      <c r="N1404" s="22">
        <f>+SUMIFS(Resultados_Dic3!I$3:I$99980,Resultados_Dic3!$F$3:$F$99980,Produccion_UO!$K1404,Resultados_Dic3!$D$3:$D$99980,Produccion_UO!$L$1221,Resultados_Dic3!$E$3:$E$99980,Produccion_UO!$J1404,Resultados_Dic3!$A$3:$A$99980,Produccion_UO!$H1404)*$J$1223</f>
        <v>0.296953402346739</v>
      </c>
      <c r="O1404" s="22">
        <f>+SUMIFS(Resultados_Dic3!J$3:J$99980,Resultados_Dic3!$F$3:$F$99980,Produccion_UO!$K1404,Resultados_Dic3!$D$3:$D$99980,Produccion_UO!$L$1221,Resultados_Dic3!$E$3:$E$99980,Produccion_UO!$J1404,Resultados_Dic3!$A$3:$A$99980,Produccion_UO!$H1404)*$J$1223</f>
        <v>0.283292817920135</v>
      </c>
      <c r="P1404" s="22">
        <f>+SUMIFS(Resultados_Dic3!K$3:K$99980,Resultados_Dic3!$F$3:$F$99980,Produccion_UO!$K1404,Resultados_Dic3!$D$3:$D$99980,Produccion_UO!$L$1221,Resultados_Dic3!$E$3:$E$99980,Produccion_UO!$J1404,Resultados_Dic3!$A$3:$A$99980,Produccion_UO!$H1404)*$J$1223</f>
        <v>0.26963223349353199</v>
      </c>
      <c r="Q1404" s="22">
        <f>+SUMIFS(Resultados_Dic3!L$3:L$99980,Resultados_Dic3!$F$3:$F$99980,Produccion_UO!$K1404,Resultados_Dic3!$D$3:$D$99980,Produccion_UO!$L$1221,Resultados_Dic3!$E$3:$E$99980,Produccion_UO!$J1404,Resultados_Dic3!$A$3:$A$99980,Produccion_UO!$H1404)*$J$1223</f>
        <v>0.25597164906692799</v>
      </c>
      <c r="R1404" s="22">
        <f>+SUMIFS(Resultados_Dic3!M$3:M$99980,Resultados_Dic3!$F$3:$F$99980,Produccion_UO!$K1404,Resultados_Dic3!$D$3:$D$99980,Produccion_UO!$L$1221,Resultados_Dic3!$E$3:$E$99980,Produccion_UO!$J1404,Resultados_Dic3!$A$3:$A$99980,Produccion_UO!$H1404)*$J$1223</f>
        <v>0.236134225503042</v>
      </c>
      <c r="S1404" s="22">
        <f>+SUMIFS(Resultados_Dic3!N$3:N$99980,Resultados_Dic3!$F$3:$F$99980,Produccion_UO!$K1404,Resultados_Dic3!$D$3:$D$99980,Produccion_UO!$L$1221,Resultados_Dic3!$E$3:$E$99980,Produccion_UO!$J1404,Resultados_Dic3!$A$3:$A$99980,Produccion_UO!$H1404)*$J$1223</f>
        <v>0.21629680193915601</v>
      </c>
      <c r="T1404" s="22">
        <f>+SUMIFS(Resultados_Dic3!O$3:O$99980,Resultados_Dic3!$F$3:$F$99980,Produccion_UO!$K1404,Resultados_Dic3!$D$3:$D$99980,Produccion_UO!$L$1221,Resultados_Dic3!$E$3:$E$99980,Produccion_UO!$J1404,Resultados_Dic3!$A$3:$A$99980,Produccion_UO!$H1404)*$J$1223</f>
        <v>0.19977716479403901</v>
      </c>
      <c r="U1404" s="22">
        <f>+SUMIFS(Resultados_Dic3!P$3:P$99980,Resultados_Dic3!$F$3:$F$99980,Produccion_UO!$K1404,Resultados_Dic3!$D$3:$D$99980,Produccion_UO!$L$1221,Resultados_Dic3!$E$3:$E$99980,Produccion_UO!$J1404,Resultados_Dic3!$A$3:$A$99980,Produccion_UO!$H1404)*$J$1223</f>
        <v>0.183257527648921</v>
      </c>
      <c r="V1404" s="22">
        <f>+SUMIFS(Resultados_Dic3!Q$3:Q$99980,Resultados_Dic3!$F$3:$F$99980,Produccion_UO!$K1404,Resultados_Dic3!$D$3:$D$99980,Produccion_UO!$L$1221,Resultados_Dic3!$E$3:$E$99980,Produccion_UO!$J1404,Resultados_Dic3!$A$3:$A$99980,Produccion_UO!$H1404)*$J$1223</f>
        <v>0.167503426976436</v>
      </c>
      <c r="W1404" s="22">
        <f>+SUMIFS(Resultados_Dic3!R$3:R$99980,Resultados_Dic3!$F$3:$F$99980,Produccion_UO!$K1404,Resultados_Dic3!$D$3:$D$99980,Produccion_UO!$L$1221,Resultados_Dic3!$E$3:$E$99980,Produccion_UO!$J1404,Resultados_Dic3!$A$3:$A$99980,Produccion_UO!$H1404)*$J$1223</f>
        <v>0.15174932630395199</v>
      </c>
      <c r="X1404" s="22">
        <f>+SUMIFS(Resultados_Dic3!S$3:S$99980,Resultados_Dic3!$F$3:$F$99980,Produccion_UO!$K1404,Resultados_Dic3!$D$3:$D$99980,Produccion_UO!$L$1221,Resultados_Dic3!$E$3:$E$99980,Produccion_UO!$J1404,Resultados_Dic3!$A$3:$A$99980,Produccion_UO!$H1404)*$J$1223</f>
        <v>0.13599522563146799</v>
      </c>
      <c r="Y1404" s="22">
        <f>+SUMIFS(Resultados_Dic3!T$3:T$99980,Resultados_Dic3!$F$3:$F$99980,Produccion_UO!$K1404,Resultados_Dic3!$D$3:$D$99980,Produccion_UO!$L$1221,Resultados_Dic3!$E$3:$E$99980,Produccion_UO!$J1404,Resultados_Dic3!$A$3:$A$99980,Produccion_UO!$H1404)*$J$1223</f>
        <v>0.12784198482983</v>
      </c>
      <c r="Z1404" s="22">
        <f>+SUMIFS(Resultados_Dic3!U$3:U$99980,Resultados_Dic3!$F$3:$F$99980,Produccion_UO!$K1404,Resultados_Dic3!$D$3:$D$99980,Produccion_UO!$L$1221,Resultados_Dic3!$E$3:$E$99980,Produccion_UO!$J1404,Resultados_Dic3!$A$3:$A$99980,Produccion_UO!$H1404)*$J$1223</f>
        <v>0.119688744028192</v>
      </c>
      <c r="AA1404" s="22">
        <f>+SUMIFS(Resultados_Dic3!V$3:V$99980,Resultados_Dic3!$F$3:$F$99980,Produccion_UO!$K1404,Resultados_Dic3!$D$3:$D$99980,Produccion_UO!$L$1221,Resultados_Dic3!$E$3:$E$99980,Produccion_UO!$J1404,Resultados_Dic3!$A$3:$A$99980,Produccion_UO!$H1404)*$J$1223</f>
        <v>3.5538981795108102E-2</v>
      </c>
      <c r="AB1404" s="22">
        <f>+SUMIFS(Resultados_Dic3!W$3:W$99980,Resultados_Dic3!$F$3:$F$99980,Produccion_UO!$K1404,Resultados_Dic3!$D$3:$D$99980,Produccion_UO!$L$1221,Resultados_Dic3!$E$3:$E$99980,Produccion_UO!$J1404,Resultados_Dic3!$A$3:$A$99980,Produccion_UO!$H1404)*$J$1223</f>
        <v>0</v>
      </c>
      <c r="AC1404" s="22">
        <f>+SUMIFS(Resultados_Dic3!X$3:X$99980,Resultados_Dic3!$F$3:$F$99980,Produccion_UO!$K1404,Resultados_Dic3!$D$3:$D$99980,Produccion_UO!$L$1221,Resultados_Dic3!$E$3:$E$99980,Produccion_UO!$J1404,Resultados_Dic3!$A$3:$A$99980,Produccion_UO!$H1404)*$J$1223</f>
        <v>0</v>
      </c>
      <c r="AD1404" s="22">
        <f>+SUMIFS(Resultados_Dic3!Y$3:Y$99980,Resultados_Dic3!$F$3:$F$99980,Produccion_UO!$K1404,Resultados_Dic3!$D$3:$D$99980,Produccion_UO!$L$1221,Resultados_Dic3!$E$3:$E$99980,Produccion_UO!$J1404,Resultados_Dic3!$A$3:$A$99980,Produccion_UO!$H1404)*$J$1223</f>
        <v>0</v>
      </c>
      <c r="AE1404" s="22">
        <f>+SUMIFS(Resultados_Dic3!Z$3:Z$99980,Resultados_Dic3!$F$3:$F$99980,Produccion_UO!$K1404,Resultados_Dic3!$D$3:$D$99980,Produccion_UO!$L$1221,Resultados_Dic3!$E$3:$E$99980,Produccion_UO!$J1404,Resultados_Dic3!$A$3:$A$99980,Produccion_UO!$H1404)*$J$1223</f>
        <v>0</v>
      </c>
      <c r="AF1404" s="22">
        <f>+SUMIFS(Resultados_Dic3!AA$3:AA$99980,Resultados_Dic3!$F$3:$F$99980,Produccion_UO!$K1404,Resultados_Dic3!$D$3:$D$99980,Produccion_UO!$L$1221,Resultados_Dic3!$E$3:$E$99980,Produccion_UO!$J1404,Resultados_Dic3!$A$3:$A$99980,Produccion_UO!$H1404)*$J$1223</f>
        <v>0</v>
      </c>
      <c r="AG1404" s="22">
        <f>+SUMIFS(Resultados_Dic3!AB$3:AB$99980,Resultados_Dic3!$F$3:$F$99980,Produccion_UO!$K1404,Resultados_Dic3!$D$3:$D$99980,Produccion_UO!$L$1221,Resultados_Dic3!$E$3:$E$99980,Produccion_UO!$J1404,Resultados_Dic3!$A$3:$A$99980,Produccion_UO!$H1404)*$J$1223</f>
        <v>0</v>
      </c>
      <c r="AH1404" s="22">
        <f>+SUMIFS(Resultados_Dic3!AC$3:AC$99980,Resultados_Dic3!$F$3:$F$99980,Produccion_UO!$K1404,Resultados_Dic3!$D$3:$D$99980,Produccion_UO!$L$1221,Resultados_Dic3!$E$3:$E$99980,Produccion_UO!$J1404,Resultados_Dic3!$A$3:$A$99980,Produccion_UO!$H1404)*$J$1223</f>
        <v>0</v>
      </c>
      <c r="AI1404" s="22">
        <f>+SUMIFS(Resultados_Dic3!AD$3:AD$99980,Resultados_Dic3!$F$3:$F$99980,Produccion_UO!$K1404,Resultados_Dic3!$D$3:$D$99980,Produccion_UO!$L$1221,Resultados_Dic3!$E$3:$E$99980,Produccion_UO!$J1404,Resultados_Dic3!$A$3:$A$99980,Produccion_UO!$H1404)*$J$1223</f>
        <v>0</v>
      </c>
      <c r="AJ1404" s="22">
        <f>+SUMIFS(Resultados_Dic3!AE$3:AE$99980,Resultados_Dic3!$F$3:$F$99980,Produccion_UO!$K1404,Resultados_Dic3!$D$3:$D$99980,Produccion_UO!$L$1221,Resultados_Dic3!$E$3:$E$99980,Produccion_UO!$J1404,Resultados_Dic3!$A$3:$A$99980,Produccion_UO!$H1404)*$J$1223</f>
        <v>0</v>
      </c>
      <c r="AK1404" s="22">
        <f>+SUMIFS(Resultados_Dic3!AF$3:AF$99980,Resultados_Dic3!$F$3:$F$99980,Produccion_UO!$K1404,Resultados_Dic3!$D$3:$D$99980,Produccion_UO!$L$1221,Resultados_Dic3!$E$3:$E$99980,Produccion_UO!$J1404,Resultados_Dic3!$A$3:$A$99980,Produccion_UO!$H1404)*$J$1223</f>
        <v>0</v>
      </c>
      <c r="AL1404" s="22">
        <f>+SUMIFS(Resultados_Dic3!AG$3:AG$99980,Resultados_Dic3!$F$3:$F$99980,Produccion_UO!$K1404,Resultados_Dic3!$D$3:$D$99980,Produccion_UO!$L$1221,Resultados_Dic3!$E$3:$E$99980,Produccion_UO!$J1404,Resultados_Dic3!$A$3:$A$99980,Produccion_UO!$H1404)*$J$1223</f>
        <v>0</v>
      </c>
      <c r="AM1404" s="22">
        <f>+SUMIFS(Resultados_Dic3!AH$3:AH$99980,Resultados_Dic3!$F$3:$F$99980,Produccion_UO!$K1404,Resultados_Dic3!$D$3:$D$99980,Produccion_UO!$L$1221,Resultados_Dic3!$E$3:$E$99980,Produccion_UO!$J1404,Resultados_Dic3!$A$3:$A$99980,Produccion_UO!$H1404)*$J$1223</f>
        <v>0</v>
      </c>
      <c r="AN1404" s="22">
        <f>+SUMIFS(Resultados_Dic3!AI$3:AI$99980,Resultados_Dic3!$F$3:$F$99980,Produccion_UO!$K1404,Resultados_Dic3!$D$3:$D$99980,Produccion_UO!$L$1221,Resultados_Dic3!$E$3:$E$99980,Produccion_UO!$J1404,Resultados_Dic3!$A$3:$A$99980,Produccion_UO!$H1404)*$J$1223</f>
        <v>0</v>
      </c>
      <c r="AO1404" s="22">
        <f>+SUMIFS(Resultados_Dic3!AJ$3:AJ$99980,Resultados_Dic3!$F$3:$F$99980,Produccion_UO!$K1404,Resultados_Dic3!$D$3:$D$99980,Produccion_UO!$L$1221,Resultados_Dic3!$E$3:$E$99980,Produccion_UO!$J1404,Resultados_Dic3!$A$3:$A$99980,Produccion_UO!$H1404)*$J$1223</f>
        <v>0</v>
      </c>
      <c r="AP1404" s="22">
        <f>+SUMIFS(Resultados_Dic3!AK$3:AK$99980,Resultados_Dic3!$F$3:$F$99980,Produccion_UO!$K1404,Resultados_Dic3!$D$3:$D$99980,Produccion_UO!$L$1221,Resultados_Dic3!$E$3:$E$99980,Produccion_UO!$J1404,Resultados_Dic3!$A$3:$A$99980,Produccion_UO!$H1404)*$J$1223</f>
        <v>0</v>
      </c>
      <c r="AQ1404" s="22">
        <f>+SUMIFS(Resultados_Dic3!AL$3:AL$99980,Resultados_Dic3!$F$3:$F$99980,Produccion_UO!$K1404,Resultados_Dic3!$D$3:$D$99980,Produccion_UO!$L$1221,Resultados_Dic3!$E$3:$E$99980,Produccion_UO!$J1404,Resultados_Dic3!$A$3:$A$99980,Produccion_UO!$H1404)*$J$1223</f>
        <v>0</v>
      </c>
      <c r="AR1404" s="22">
        <f>+SUMIFS(Resultados_Dic3!AM$3:AM$99980,Resultados_Dic3!$F$3:$F$99980,Produccion_UO!$K1404,Resultados_Dic3!$D$3:$D$99980,Produccion_UO!$L$1221,Resultados_Dic3!$E$3:$E$99980,Produccion_UO!$J1404,Resultados_Dic3!$A$3:$A$99980,Produccion_UO!$H1404)*$J$1223</f>
        <v>0</v>
      </c>
    </row>
    <row r="1405" spans="6:44" x14ac:dyDescent="0.25">
      <c r="H1405" s="17" t="str">
        <f t="shared" si="1213"/>
        <v>DIC7</v>
      </c>
      <c r="I1405" s="24"/>
      <c r="J1405" s="24"/>
      <c r="K1405" s="359"/>
      <c r="L1405" s="230" t="s">
        <v>857</v>
      </c>
      <c r="M1405" s="22">
        <f>+(M1406+M1408+M1409+M1407)</f>
        <v>5.9071763381396518E-2</v>
      </c>
      <c r="N1405" s="22">
        <f t="shared" ref="N1405:AR1405" si="1214">+(N1406+N1408+N1409+N1407)</f>
        <v>5.4945811281531851E-2</v>
      </c>
      <c r="O1405" s="22">
        <f t="shared" si="1214"/>
        <v>5.2354309112840475E-2</v>
      </c>
      <c r="P1405" s="22">
        <f t="shared" si="1214"/>
        <v>4.9762806944149092E-2</v>
      </c>
      <c r="Q1405" s="22">
        <f t="shared" si="1214"/>
        <v>4.7171304775457709E-2</v>
      </c>
      <c r="R1405" s="22">
        <f t="shared" si="1214"/>
        <v>4.3408015842742294E-2</v>
      </c>
      <c r="S1405" s="22">
        <f t="shared" si="1214"/>
        <v>3.97756193979431E-2</v>
      </c>
      <c r="T1405" s="22">
        <f t="shared" si="1214"/>
        <v>3.6775620320530597E-2</v>
      </c>
      <c r="U1405" s="22">
        <f t="shared" si="1214"/>
        <v>3.3775621243118101E-2</v>
      </c>
      <c r="V1405" s="22">
        <f t="shared" si="1214"/>
        <v>3.0914645117084701E-2</v>
      </c>
      <c r="W1405" s="22">
        <f t="shared" si="1214"/>
        <v>2.80536689910513E-2</v>
      </c>
      <c r="X1405" s="22">
        <f t="shared" si="1214"/>
        <v>2.51926928650179E-2</v>
      </c>
      <c r="Y1405" s="22">
        <f t="shared" si="1214"/>
        <v>2.3712048062231501E-2</v>
      </c>
      <c r="Z1405" s="22">
        <f t="shared" si="1214"/>
        <v>2.2231403259445101E-2</v>
      </c>
      <c r="AA1405" s="22">
        <f t="shared" si="1214"/>
        <v>6.7059076178560004E-3</v>
      </c>
      <c r="AB1405" s="22">
        <f t="shared" si="1214"/>
        <v>0</v>
      </c>
      <c r="AC1405" s="22">
        <f t="shared" si="1214"/>
        <v>0</v>
      </c>
      <c r="AD1405" s="22">
        <f t="shared" si="1214"/>
        <v>0</v>
      </c>
      <c r="AE1405" s="22">
        <f t="shared" si="1214"/>
        <v>0</v>
      </c>
      <c r="AF1405" s="22">
        <f t="shared" si="1214"/>
        <v>0</v>
      </c>
      <c r="AG1405" s="22">
        <f t="shared" si="1214"/>
        <v>0</v>
      </c>
      <c r="AH1405" s="22">
        <f t="shared" si="1214"/>
        <v>0</v>
      </c>
      <c r="AI1405" s="22">
        <f t="shared" si="1214"/>
        <v>0</v>
      </c>
      <c r="AJ1405" s="22">
        <f t="shared" si="1214"/>
        <v>0</v>
      </c>
      <c r="AK1405" s="22">
        <f t="shared" si="1214"/>
        <v>0</v>
      </c>
      <c r="AL1405" s="22">
        <f t="shared" si="1214"/>
        <v>0</v>
      </c>
      <c r="AM1405" s="22">
        <f t="shared" si="1214"/>
        <v>0</v>
      </c>
      <c r="AN1405" s="22">
        <f t="shared" si="1214"/>
        <v>0</v>
      </c>
      <c r="AO1405" s="22">
        <f t="shared" si="1214"/>
        <v>0</v>
      </c>
      <c r="AP1405" s="22">
        <f t="shared" si="1214"/>
        <v>0</v>
      </c>
      <c r="AQ1405" s="22">
        <f t="shared" si="1214"/>
        <v>0</v>
      </c>
      <c r="AR1405" s="22">
        <f t="shared" si="1214"/>
        <v>0</v>
      </c>
    </row>
    <row r="1406" spans="6:44" x14ac:dyDescent="0.25">
      <c r="H1406" s="17" t="str">
        <f t="shared" si="1213"/>
        <v>DIC7</v>
      </c>
      <c r="I1406" s="24"/>
      <c r="J1406" s="24" t="s">
        <v>82</v>
      </c>
      <c r="K1406" s="359" t="s">
        <v>228</v>
      </c>
      <c r="L1406" s="341" t="s">
        <v>874</v>
      </c>
      <c r="M1406" s="22">
        <f>+SUMIFS(Resultados_Dic3!H$3:H$99980,Resultados_Dic3!$F$3:$F$99980,Produccion_UO!$K1406,Resultados_Dic3!$D$3:$D$99980,Produccion_UO!$L$1221,Resultados_Dic3!$E$3:$E$99980,Produccion_UO!$J1406,Resultados_Dic3!$A$3:$A$99980,Produccion_UO!$H1406)*$J$1223</f>
        <v>7.0233160775321803E-4</v>
      </c>
      <c r="N1406" s="22">
        <f>+SUMIFS(Resultados_Dic3!I$3:I$99980,Resultados_Dic3!$F$3:$F$99980,Produccion_UO!$K1406,Resultados_Dic3!$D$3:$D$99980,Produccion_UO!$L$1221,Resultados_Dic3!$E$3:$E$99980,Produccion_UO!$J1406,Resultados_Dic3!$A$3:$A$99980,Produccion_UO!$H1406)*$J$1223</f>
        <v>5.2592901911645404E-4</v>
      </c>
      <c r="O1406" s="22">
        <f>+SUMIFS(Resultados_Dic3!J$3:J$99980,Resultados_Dic3!$F$3:$F$99980,Produccion_UO!$K1406,Resultados_Dic3!$D$3:$D$99980,Produccion_UO!$L$1221,Resultados_Dic3!$E$3:$E$99980,Produccion_UO!$J1406,Resultados_Dic3!$A$3:$A$99980,Produccion_UO!$H1406)*$J$1223</f>
        <v>4.1455197108907301E-4</v>
      </c>
      <c r="P1406" s="22">
        <f>+SUMIFS(Resultados_Dic3!K$3:K$99980,Resultados_Dic3!$F$3:$F$99980,Produccion_UO!$K1406,Resultados_Dic3!$D$3:$D$99980,Produccion_UO!$L$1221,Resultados_Dic3!$E$3:$E$99980,Produccion_UO!$J1406,Resultados_Dic3!$A$3:$A$99980,Produccion_UO!$H1406)*$J$1223</f>
        <v>3.0317492306169199E-4</v>
      </c>
      <c r="Q1406" s="22">
        <f>+SUMIFS(Resultados_Dic3!L$3:L$99980,Resultados_Dic3!$F$3:$F$99980,Produccion_UO!$K1406,Resultados_Dic3!$D$3:$D$99980,Produccion_UO!$L$1221,Resultados_Dic3!$E$3:$E$99980,Produccion_UO!$J1406,Resultados_Dic3!$A$3:$A$99980,Produccion_UO!$H1406)*$J$1223</f>
        <v>1.9179787503431099E-4</v>
      </c>
      <c r="R1406" s="22">
        <f>+SUMIFS(Resultados_Dic3!M$3:M$99980,Resultados_Dic3!$F$3:$F$99980,Produccion_UO!$K1406,Resultados_Dic3!$D$3:$D$99980,Produccion_UO!$L$1221,Resultados_Dic3!$E$3:$E$99980,Produccion_UO!$J1406,Resultados_Dic3!$A$3:$A$99980,Produccion_UO!$H1406)*$J$1223</f>
        <v>3.0060016095299501E-5</v>
      </c>
      <c r="S1406" s="22">
        <f>+SUMIFS(Resultados_Dic3!N$3:N$99980,Resultados_Dic3!$F$3:$F$99980,Produccion_UO!$K1406,Resultados_Dic3!$D$3:$D$99980,Produccion_UO!$L$1221,Resultados_Dic3!$E$3:$E$99980,Produccion_UO!$J1406,Resultados_Dic3!$A$3:$A$99980,Produccion_UO!$H1406)*$J$1223</f>
        <v>0</v>
      </c>
      <c r="T1406" s="22">
        <f>+SUMIFS(Resultados_Dic3!O$3:O$99980,Resultados_Dic3!$F$3:$F$99980,Produccion_UO!$K1406,Resultados_Dic3!$D$3:$D$99980,Produccion_UO!$L$1221,Resultados_Dic3!$E$3:$E$99980,Produccion_UO!$J1406,Resultados_Dic3!$A$3:$A$99980,Produccion_UO!$H1406)*$J$1223</f>
        <v>0</v>
      </c>
      <c r="U1406" s="22">
        <f>+SUMIFS(Resultados_Dic3!P$3:P$99980,Resultados_Dic3!$F$3:$F$99980,Produccion_UO!$K1406,Resultados_Dic3!$D$3:$D$99980,Produccion_UO!$L$1221,Resultados_Dic3!$E$3:$E$99980,Produccion_UO!$J1406,Resultados_Dic3!$A$3:$A$99980,Produccion_UO!$H1406)*$J$1223</f>
        <v>0</v>
      </c>
      <c r="V1406" s="22">
        <f>+SUMIFS(Resultados_Dic3!Q$3:Q$99980,Resultados_Dic3!$F$3:$F$99980,Produccion_UO!$K1406,Resultados_Dic3!$D$3:$D$99980,Produccion_UO!$L$1221,Resultados_Dic3!$E$3:$E$99980,Produccion_UO!$J1406,Resultados_Dic3!$A$3:$A$99980,Produccion_UO!$H1406)*$J$1223</f>
        <v>0</v>
      </c>
      <c r="W1406" s="22">
        <f>+SUMIFS(Resultados_Dic3!R$3:R$99980,Resultados_Dic3!$F$3:$F$99980,Produccion_UO!$K1406,Resultados_Dic3!$D$3:$D$99980,Produccion_UO!$L$1221,Resultados_Dic3!$E$3:$E$99980,Produccion_UO!$J1406,Resultados_Dic3!$A$3:$A$99980,Produccion_UO!$H1406)*$J$1223</f>
        <v>0</v>
      </c>
      <c r="X1406" s="22">
        <f>+SUMIFS(Resultados_Dic3!S$3:S$99980,Resultados_Dic3!$F$3:$F$99980,Produccion_UO!$K1406,Resultados_Dic3!$D$3:$D$99980,Produccion_UO!$L$1221,Resultados_Dic3!$E$3:$E$99980,Produccion_UO!$J1406,Resultados_Dic3!$A$3:$A$99980,Produccion_UO!$H1406)*$J$1223</f>
        <v>0</v>
      </c>
      <c r="Y1406" s="22">
        <f>+SUMIFS(Resultados_Dic3!T$3:T$99980,Resultados_Dic3!$F$3:$F$99980,Produccion_UO!$K1406,Resultados_Dic3!$D$3:$D$99980,Produccion_UO!$L$1221,Resultados_Dic3!$E$3:$E$99980,Produccion_UO!$J1406,Resultados_Dic3!$A$3:$A$99980,Produccion_UO!$H1406)*$J$1223</f>
        <v>0</v>
      </c>
      <c r="Z1406" s="22">
        <f>+SUMIFS(Resultados_Dic3!U$3:U$99980,Resultados_Dic3!$F$3:$F$99980,Produccion_UO!$K1406,Resultados_Dic3!$D$3:$D$99980,Produccion_UO!$L$1221,Resultados_Dic3!$E$3:$E$99980,Produccion_UO!$J1406,Resultados_Dic3!$A$3:$A$99980,Produccion_UO!$H1406)*$J$1223</f>
        <v>0</v>
      </c>
      <c r="AA1406" s="22">
        <f>+SUMIFS(Resultados_Dic3!V$3:V$99980,Resultados_Dic3!$F$3:$F$99980,Produccion_UO!$K1406,Resultados_Dic3!$D$3:$D$99980,Produccion_UO!$L$1221,Resultados_Dic3!$E$3:$E$99980,Produccion_UO!$J1406,Resultados_Dic3!$A$3:$A$99980,Produccion_UO!$H1406)*$J$1223</f>
        <v>0</v>
      </c>
      <c r="AB1406" s="22">
        <f>+SUMIFS(Resultados_Dic3!W$3:W$99980,Resultados_Dic3!$F$3:$F$99980,Produccion_UO!$K1406,Resultados_Dic3!$D$3:$D$99980,Produccion_UO!$L$1221,Resultados_Dic3!$E$3:$E$99980,Produccion_UO!$J1406,Resultados_Dic3!$A$3:$A$99980,Produccion_UO!$H1406)*$J$1223</f>
        <v>0</v>
      </c>
      <c r="AC1406" s="22">
        <f>+SUMIFS(Resultados_Dic3!X$3:X$99980,Resultados_Dic3!$F$3:$F$99980,Produccion_UO!$K1406,Resultados_Dic3!$D$3:$D$99980,Produccion_UO!$L$1221,Resultados_Dic3!$E$3:$E$99980,Produccion_UO!$J1406,Resultados_Dic3!$A$3:$A$99980,Produccion_UO!$H1406)*$J$1223</f>
        <v>0</v>
      </c>
      <c r="AD1406" s="22">
        <f>+SUMIFS(Resultados_Dic3!Y$3:Y$99980,Resultados_Dic3!$F$3:$F$99980,Produccion_UO!$K1406,Resultados_Dic3!$D$3:$D$99980,Produccion_UO!$L$1221,Resultados_Dic3!$E$3:$E$99980,Produccion_UO!$J1406,Resultados_Dic3!$A$3:$A$99980,Produccion_UO!$H1406)*$J$1223</f>
        <v>0</v>
      </c>
      <c r="AE1406" s="22">
        <f>+SUMIFS(Resultados_Dic3!Z$3:Z$99980,Resultados_Dic3!$F$3:$F$99980,Produccion_UO!$K1406,Resultados_Dic3!$D$3:$D$99980,Produccion_UO!$L$1221,Resultados_Dic3!$E$3:$E$99980,Produccion_UO!$J1406,Resultados_Dic3!$A$3:$A$99980,Produccion_UO!$H1406)*$J$1223</f>
        <v>0</v>
      </c>
      <c r="AF1406" s="22">
        <f>+SUMIFS(Resultados_Dic3!AA$3:AA$99980,Resultados_Dic3!$F$3:$F$99980,Produccion_UO!$K1406,Resultados_Dic3!$D$3:$D$99980,Produccion_UO!$L$1221,Resultados_Dic3!$E$3:$E$99980,Produccion_UO!$J1406,Resultados_Dic3!$A$3:$A$99980,Produccion_UO!$H1406)*$J$1223</f>
        <v>0</v>
      </c>
      <c r="AG1406" s="22">
        <f>+SUMIFS(Resultados_Dic3!AB$3:AB$99980,Resultados_Dic3!$F$3:$F$99980,Produccion_UO!$K1406,Resultados_Dic3!$D$3:$D$99980,Produccion_UO!$L$1221,Resultados_Dic3!$E$3:$E$99980,Produccion_UO!$J1406,Resultados_Dic3!$A$3:$A$99980,Produccion_UO!$H1406)*$J$1223</f>
        <v>0</v>
      </c>
      <c r="AH1406" s="22">
        <f>+SUMIFS(Resultados_Dic3!AC$3:AC$99980,Resultados_Dic3!$F$3:$F$99980,Produccion_UO!$K1406,Resultados_Dic3!$D$3:$D$99980,Produccion_UO!$L$1221,Resultados_Dic3!$E$3:$E$99980,Produccion_UO!$J1406,Resultados_Dic3!$A$3:$A$99980,Produccion_UO!$H1406)*$J$1223</f>
        <v>0</v>
      </c>
      <c r="AI1406" s="22">
        <f>+SUMIFS(Resultados_Dic3!AD$3:AD$99980,Resultados_Dic3!$F$3:$F$99980,Produccion_UO!$K1406,Resultados_Dic3!$D$3:$D$99980,Produccion_UO!$L$1221,Resultados_Dic3!$E$3:$E$99980,Produccion_UO!$J1406,Resultados_Dic3!$A$3:$A$99980,Produccion_UO!$H1406)*$J$1223</f>
        <v>0</v>
      </c>
      <c r="AJ1406" s="22">
        <f>+SUMIFS(Resultados_Dic3!AE$3:AE$99980,Resultados_Dic3!$F$3:$F$99980,Produccion_UO!$K1406,Resultados_Dic3!$D$3:$D$99980,Produccion_UO!$L$1221,Resultados_Dic3!$E$3:$E$99980,Produccion_UO!$J1406,Resultados_Dic3!$A$3:$A$99980,Produccion_UO!$H1406)*$J$1223</f>
        <v>0</v>
      </c>
      <c r="AK1406" s="22">
        <f>+SUMIFS(Resultados_Dic3!AF$3:AF$99980,Resultados_Dic3!$F$3:$F$99980,Produccion_UO!$K1406,Resultados_Dic3!$D$3:$D$99980,Produccion_UO!$L$1221,Resultados_Dic3!$E$3:$E$99980,Produccion_UO!$J1406,Resultados_Dic3!$A$3:$A$99980,Produccion_UO!$H1406)*$J$1223</f>
        <v>0</v>
      </c>
      <c r="AL1406" s="22">
        <f>+SUMIFS(Resultados_Dic3!AG$3:AG$99980,Resultados_Dic3!$F$3:$F$99980,Produccion_UO!$K1406,Resultados_Dic3!$D$3:$D$99980,Produccion_UO!$L$1221,Resultados_Dic3!$E$3:$E$99980,Produccion_UO!$J1406,Resultados_Dic3!$A$3:$A$99980,Produccion_UO!$H1406)*$J$1223</f>
        <v>0</v>
      </c>
      <c r="AM1406" s="22">
        <f>+SUMIFS(Resultados_Dic3!AH$3:AH$99980,Resultados_Dic3!$F$3:$F$99980,Produccion_UO!$K1406,Resultados_Dic3!$D$3:$D$99980,Produccion_UO!$L$1221,Resultados_Dic3!$E$3:$E$99980,Produccion_UO!$J1406,Resultados_Dic3!$A$3:$A$99980,Produccion_UO!$H1406)*$J$1223</f>
        <v>0</v>
      </c>
      <c r="AN1406" s="22">
        <f>+SUMIFS(Resultados_Dic3!AI$3:AI$99980,Resultados_Dic3!$F$3:$F$99980,Produccion_UO!$K1406,Resultados_Dic3!$D$3:$D$99980,Produccion_UO!$L$1221,Resultados_Dic3!$E$3:$E$99980,Produccion_UO!$J1406,Resultados_Dic3!$A$3:$A$99980,Produccion_UO!$H1406)*$J$1223</f>
        <v>0</v>
      </c>
      <c r="AO1406" s="22">
        <f>+SUMIFS(Resultados_Dic3!AJ$3:AJ$99980,Resultados_Dic3!$F$3:$F$99980,Produccion_UO!$K1406,Resultados_Dic3!$D$3:$D$99980,Produccion_UO!$L$1221,Resultados_Dic3!$E$3:$E$99980,Produccion_UO!$J1406,Resultados_Dic3!$A$3:$A$99980,Produccion_UO!$H1406)*$J$1223</f>
        <v>0</v>
      </c>
      <c r="AP1406" s="22">
        <f>+SUMIFS(Resultados_Dic3!AK$3:AK$99980,Resultados_Dic3!$F$3:$F$99980,Produccion_UO!$K1406,Resultados_Dic3!$D$3:$D$99980,Produccion_UO!$L$1221,Resultados_Dic3!$E$3:$E$99980,Produccion_UO!$J1406,Resultados_Dic3!$A$3:$A$99980,Produccion_UO!$H1406)*$J$1223</f>
        <v>0</v>
      </c>
      <c r="AQ1406" s="22">
        <f>+SUMIFS(Resultados_Dic3!AL$3:AL$99980,Resultados_Dic3!$F$3:$F$99980,Produccion_UO!$K1406,Resultados_Dic3!$D$3:$D$99980,Produccion_UO!$L$1221,Resultados_Dic3!$E$3:$E$99980,Produccion_UO!$J1406,Resultados_Dic3!$A$3:$A$99980,Produccion_UO!$H1406)*$J$1223</f>
        <v>0</v>
      </c>
      <c r="AR1406" s="22">
        <f>+SUMIFS(Resultados_Dic3!AM$3:AM$99980,Resultados_Dic3!$F$3:$F$99980,Produccion_UO!$K1406,Resultados_Dic3!$D$3:$D$99980,Produccion_UO!$L$1221,Resultados_Dic3!$E$3:$E$99980,Produccion_UO!$J1406,Resultados_Dic3!$A$3:$A$99980,Produccion_UO!$H1406)*$J$1223</f>
        <v>0</v>
      </c>
    </row>
    <row r="1407" spans="6:44" x14ac:dyDescent="0.25">
      <c r="H1407" s="17" t="str">
        <f t="shared" si="1213"/>
        <v>DIC7</v>
      </c>
      <c r="I1407" s="24"/>
      <c r="J1407" s="24" t="s">
        <v>87</v>
      </c>
      <c r="K1407" s="359" t="s">
        <v>376</v>
      </c>
      <c r="L1407" s="341" t="s">
        <v>875</v>
      </c>
      <c r="M1407" s="22">
        <f>+SUMIFS(Resultados_Dic3!H$3:H$99980,Resultados_Dic3!$F$3:$F$99980,Produccion_UO!$K1407,Resultados_Dic3!$D$3:$D$99980,Produccion_UO!$L$1221,Resultados_Dic3!$E$3:$E$99980,Produccion_UO!$J1407,Resultados_Dic3!$A$3:$A$99980,Produccion_UO!$H1407)*$J$1223</f>
        <v>0</v>
      </c>
      <c r="N1407" s="22">
        <f>+SUMIFS(Resultados_Dic3!I$3:I$99980,Resultados_Dic3!$F$3:$F$99980,Produccion_UO!$K1407,Resultados_Dic3!$D$3:$D$99980,Produccion_UO!$L$1221,Resultados_Dic3!$E$3:$E$99980,Produccion_UO!$J1407,Resultados_Dic3!$A$3:$A$99980,Produccion_UO!$H1407)*$J$1223</f>
        <v>0</v>
      </c>
      <c r="O1407" s="22">
        <f>+SUMIFS(Resultados_Dic3!J$3:J$99980,Resultados_Dic3!$F$3:$F$99980,Produccion_UO!$K1407,Resultados_Dic3!$D$3:$D$99980,Produccion_UO!$L$1221,Resultados_Dic3!$E$3:$E$99980,Produccion_UO!$J1407,Resultados_Dic3!$A$3:$A$99980,Produccion_UO!$H1407)*$J$1223</f>
        <v>0</v>
      </c>
      <c r="P1407" s="22">
        <f>+SUMIFS(Resultados_Dic3!K$3:K$99980,Resultados_Dic3!$F$3:$F$99980,Produccion_UO!$K1407,Resultados_Dic3!$D$3:$D$99980,Produccion_UO!$L$1221,Resultados_Dic3!$E$3:$E$99980,Produccion_UO!$J1407,Resultados_Dic3!$A$3:$A$99980,Produccion_UO!$H1407)*$J$1223</f>
        <v>0</v>
      </c>
      <c r="Q1407" s="22">
        <f>+SUMIFS(Resultados_Dic3!L$3:L$99980,Resultados_Dic3!$F$3:$F$99980,Produccion_UO!$K1407,Resultados_Dic3!$D$3:$D$99980,Produccion_UO!$L$1221,Resultados_Dic3!$E$3:$E$99980,Produccion_UO!$J1407,Resultados_Dic3!$A$3:$A$99980,Produccion_UO!$H1407)*$J$1223</f>
        <v>0</v>
      </c>
      <c r="R1407" s="22">
        <f>+SUMIFS(Resultados_Dic3!M$3:M$99980,Resultados_Dic3!$F$3:$F$99980,Produccion_UO!$K1407,Resultados_Dic3!$D$3:$D$99980,Produccion_UO!$L$1221,Resultados_Dic3!$E$3:$E$99980,Produccion_UO!$J1407,Resultados_Dic3!$A$3:$A$99980,Produccion_UO!$H1407)*$J$1223</f>
        <v>0</v>
      </c>
      <c r="S1407" s="22">
        <f>+SUMIFS(Resultados_Dic3!N$3:N$99980,Resultados_Dic3!$F$3:$F$99980,Produccion_UO!$K1407,Resultados_Dic3!$D$3:$D$99980,Produccion_UO!$L$1221,Resultados_Dic3!$E$3:$E$99980,Produccion_UO!$J1407,Resultados_Dic3!$A$3:$A$99980,Produccion_UO!$H1407)*$J$1223</f>
        <v>0</v>
      </c>
      <c r="T1407" s="22">
        <f>+SUMIFS(Resultados_Dic3!O$3:O$99980,Resultados_Dic3!$F$3:$F$99980,Produccion_UO!$K1407,Resultados_Dic3!$D$3:$D$99980,Produccion_UO!$L$1221,Resultados_Dic3!$E$3:$E$99980,Produccion_UO!$J1407,Resultados_Dic3!$A$3:$A$99980,Produccion_UO!$H1407)*$J$1223</f>
        <v>0</v>
      </c>
      <c r="U1407" s="22">
        <f>+SUMIFS(Resultados_Dic3!P$3:P$99980,Resultados_Dic3!$F$3:$F$99980,Produccion_UO!$K1407,Resultados_Dic3!$D$3:$D$99980,Produccion_UO!$L$1221,Resultados_Dic3!$E$3:$E$99980,Produccion_UO!$J1407,Resultados_Dic3!$A$3:$A$99980,Produccion_UO!$H1407)*$J$1223</f>
        <v>0</v>
      </c>
      <c r="V1407" s="22">
        <f>+SUMIFS(Resultados_Dic3!Q$3:Q$99980,Resultados_Dic3!$F$3:$F$99980,Produccion_UO!$K1407,Resultados_Dic3!$D$3:$D$99980,Produccion_UO!$L$1221,Resultados_Dic3!$E$3:$E$99980,Produccion_UO!$J1407,Resultados_Dic3!$A$3:$A$99980,Produccion_UO!$H1407)*$J$1223</f>
        <v>0</v>
      </c>
      <c r="W1407" s="22">
        <f>+SUMIFS(Resultados_Dic3!R$3:R$99980,Resultados_Dic3!$F$3:$F$99980,Produccion_UO!$K1407,Resultados_Dic3!$D$3:$D$99980,Produccion_UO!$L$1221,Resultados_Dic3!$E$3:$E$99980,Produccion_UO!$J1407,Resultados_Dic3!$A$3:$A$99980,Produccion_UO!$H1407)*$J$1223</f>
        <v>0</v>
      </c>
      <c r="X1407" s="22">
        <f>+SUMIFS(Resultados_Dic3!S$3:S$99980,Resultados_Dic3!$F$3:$F$99980,Produccion_UO!$K1407,Resultados_Dic3!$D$3:$D$99980,Produccion_UO!$L$1221,Resultados_Dic3!$E$3:$E$99980,Produccion_UO!$J1407,Resultados_Dic3!$A$3:$A$99980,Produccion_UO!$H1407)*$J$1223</f>
        <v>0</v>
      </c>
      <c r="Y1407" s="22">
        <f>+SUMIFS(Resultados_Dic3!T$3:T$99980,Resultados_Dic3!$F$3:$F$99980,Produccion_UO!$K1407,Resultados_Dic3!$D$3:$D$99980,Produccion_UO!$L$1221,Resultados_Dic3!$E$3:$E$99980,Produccion_UO!$J1407,Resultados_Dic3!$A$3:$A$99980,Produccion_UO!$H1407)*$J$1223</f>
        <v>0</v>
      </c>
      <c r="Z1407" s="22">
        <f>+SUMIFS(Resultados_Dic3!U$3:U$99980,Resultados_Dic3!$F$3:$F$99980,Produccion_UO!$K1407,Resultados_Dic3!$D$3:$D$99980,Produccion_UO!$L$1221,Resultados_Dic3!$E$3:$E$99980,Produccion_UO!$J1407,Resultados_Dic3!$A$3:$A$99980,Produccion_UO!$H1407)*$J$1223</f>
        <v>0</v>
      </c>
      <c r="AA1407" s="22">
        <f>+SUMIFS(Resultados_Dic3!V$3:V$99980,Resultados_Dic3!$F$3:$F$99980,Produccion_UO!$K1407,Resultados_Dic3!$D$3:$D$99980,Produccion_UO!$L$1221,Resultados_Dic3!$E$3:$E$99980,Produccion_UO!$J1407,Resultados_Dic3!$A$3:$A$99980,Produccion_UO!$H1407)*$J$1223</f>
        <v>0</v>
      </c>
      <c r="AB1407" s="22">
        <f>+SUMIFS(Resultados_Dic3!W$3:W$99980,Resultados_Dic3!$F$3:$F$99980,Produccion_UO!$K1407,Resultados_Dic3!$D$3:$D$99980,Produccion_UO!$L$1221,Resultados_Dic3!$E$3:$E$99980,Produccion_UO!$J1407,Resultados_Dic3!$A$3:$A$99980,Produccion_UO!$H1407)*$J$1223</f>
        <v>0</v>
      </c>
      <c r="AC1407" s="22">
        <f>+SUMIFS(Resultados_Dic3!X$3:X$99980,Resultados_Dic3!$F$3:$F$99980,Produccion_UO!$K1407,Resultados_Dic3!$D$3:$D$99980,Produccion_UO!$L$1221,Resultados_Dic3!$E$3:$E$99980,Produccion_UO!$J1407,Resultados_Dic3!$A$3:$A$99980,Produccion_UO!$H1407)*$J$1223</f>
        <v>0</v>
      </c>
      <c r="AD1407" s="22">
        <f>+SUMIFS(Resultados_Dic3!Y$3:Y$99980,Resultados_Dic3!$F$3:$F$99980,Produccion_UO!$K1407,Resultados_Dic3!$D$3:$D$99980,Produccion_UO!$L$1221,Resultados_Dic3!$E$3:$E$99980,Produccion_UO!$J1407,Resultados_Dic3!$A$3:$A$99980,Produccion_UO!$H1407)*$J$1223</f>
        <v>0</v>
      </c>
      <c r="AE1407" s="22">
        <f>+SUMIFS(Resultados_Dic3!Z$3:Z$99980,Resultados_Dic3!$F$3:$F$99980,Produccion_UO!$K1407,Resultados_Dic3!$D$3:$D$99980,Produccion_UO!$L$1221,Resultados_Dic3!$E$3:$E$99980,Produccion_UO!$J1407,Resultados_Dic3!$A$3:$A$99980,Produccion_UO!$H1407)*$J$1223</f>
        <v>0</v>
      </c>
      <c r="AF1407" s="22">
        <f>+SUMIFS(Resultados_Dic3!AA$3:AA$99980,Resultados_Dic3!$F$3:$F$99980,Produccion_UO!$K1407,Resultados_Dic3!$D$3:$D$99980,Produccion_UO!$L$1221,Resultados_Dic3!$E$3:$E$99980,Produccion_UO!$J1407,Resultados_Dic3!$A$3:$A$99980,Produccion_UO!$H1407)*$J$1223</f>
        <v>0</v>
      </c>
      <c r="AG1407" s="22">
        <f>+SUMIFS(Resultados_Dic3!AB$3:AB$99980,Resultados_Dic3!$F$3:$F$99980,Produccion_UO!$K1407,Resultados_Dic3!$D$3:$D$99980,Produccion_UO!$L$1221,Resultados_Dic3!$E$3:$E$99980,Produccion_UO!$J1407,Resultados_Dic3!$A$3:$A$99980,Produccion_UO!$H1407)*$J$1223</f>
        <v>0</v>
      </c>
      <c r="AH1407" s="22">
        <f>+SUMIFS(Resultados_Dic3!AC$3:AC$99980,Resultados_Dic3!$F$3:$F$99980,Produccion_UO!$K1407,Resultados_Dic3!$D$3:$D$99980,Produccion_UO!$L$1221,Resultados_Dic3!$E$3:$E$99980,Produccion_UO!$J1407,Resultados_Dic3!$A$3:$A$99980,Produccion_UO!$H1407)*$J$1223</f>
        <v>0</v>
      </c>
      <c r="AI1407" s="22">
        <f>+SUMIFS(Resultados_Dic3!AD$3:AD$99980,Resultados_Dic3!$F$3:$F$99980,Produccion_UO!$K1407,Resultados_Dic3!$D$3:$D$99980,Produccion_UO!$L$1221,Resultados_Dic3!$E$3:$E$99980,Produccion_UO!$J1407,Resultados_Dic3!$A$3:$A$99980,Produccion_UO!$H1407)*$J$1223</f>
        <v>0</v>
      </c>
      <c r="AJ1407" s="22">
        <f>+SUMIFS(Resultados_Dic3!AE$3:AE$99980,Resultados_Dic3!$F$3:$F$99980,Produccion_UO!$K1407,Resultados_Dic3!$D$3:$D$99980,Produccion_UO!$L$1221,Resultados_Dic3!$E$3:$E$99980,Produccion_UO!$J1407,Resultados_Dic3!$A$3:$A$99980,Produccion_UO!$H1407)*$J$1223</f>
        <v>0</v>
      </c>
      <c r="AK1407" s="22">
        <f>+SUMIFS(Resultados_Dic3!AF$3:AF$99980,Resultados_Dic3!$F$3:$F$99980,Produccion_UO!$K1407,Resultados_Dic3!$D$3:$D$99980,Produccion_UO!$L$1221,Resultados_Dic3!$E$3:$E$99980,Produccion_UO!$J1407,Resultados_Dic3!$A$3:$A$99980,Produccion_UO!$H1407)*$J$1223</f>
        <v>0</v>
      </c>
      <c r="AL1407" s="22">
        <f>+SUMIFS(Resultados_Dic3!AG$3:AG$99980,Resultados_Dic3!$F$3:$F$99980,Produccion_UO!$K1407,Resultados_Dic3!$D$3:$D$99980,Produccion_UO!$L$1221,Resultados_Dic3!$E$3:$E$99980,Produccion_UO!$J1407,Resultados_Dic3!$A$3:$A$99980,Produccion_UO!$H1407)*$J$1223</f>
        <v>0</v>
      </c>
      <c r="AM1407" s="22">
        <f>+SUMIFS(Resultados_Dic3!AH$3:AH$99980,Resultados_Dic3!$F$3:$F$99980,Produccion_UO!$K1407,Resultados_Dic3!$D$3:$D$99980,Produccion_UO!$L$1221,Resultados_Dic3!$E$3:$E$99980,Produccion_UO!$J1407,Resultados_Dic3!$A$3:$A$99980,Produccion_UO!$H1407)*$J$1223</f>
        <v>0</v>
      </c>
      <c r="AN1407" s="22">
        <f>+SUMIFS(Resultados_Dic3!AI$3:AI$99980,Resultados_Dic3!$F$3:$F$99980,Produccion_UO!$K1407,Resultados_Dic3!$D$3:$D$99980,Produccion_UO!$L$1221,Resultados_Dic3!$E$3:$E$99980,Produccion_UO!$J1407,Resultados_Dic3!$A$3:$A$99980,Produccion_UO!$H1407)*$J$1223</f>
        <v>0</v>
      </c>
      <c r="AO1407" s="22">
        <f>+SUMIFS(Resultados_Dic3!AJ$3:AJ$99980,Resultados_Dic3!$F$3:$F$99980,Produccion_UO!$K1407,Resultados_Dic3!$D$3:$D$99980,Produccion_UO!$L$1221,Resultados_Dic3!$E$3:$E$99980,Produccion_UO!$J1407,Resultados_Dic3!$A$3:$A$99980,Produccion_UO!$H1407)*$J$1223</f>
        <v>0</v>
      </c>
      <c r="AP1407" s="22">
        <f>+SUMIFS(Resultados_Dic3!AK$3:AK$99980,Resultados_Dic3!$F$3:$F$99980,Produccion_UO!$K1407,Resultados_Dic3!$D$3:$D$99980,Produccion_UO!$L$1221,Resultados_Dic3!$E$3:$E$99980,Produccion_UO!$J1407,Resultados_Dic3!$A$3:$A$99980,Produccion_UO!$H1407)*$J$1223</f>
        <v>0</v>
      </c>
      <c r="AQ1407" s="22">
        <f>+SUMIFS(Resultados_Dic3!AL$3:AL$99980,Resultados_Dic3!$F$3:$F$99980,Produccion_UO!$K1407,Resultados_Dic3!$D$3:$D$99980,Produccion_UO!$L$1221,Resultados_Dic3!$E$3:$E$99980,Produccion_UO!$J1407,Resultados_Dic3!$A$3:$A$99980,Produccion_UO!$H1407)*$J$1223</f>
        <v>0</v>
      </c>
      <c r="AR1407" s="22">
        <f>+SUMIFS(Resultados_Dic3!AM$3:AM$99980,Resultados_Dic3!$F$3:$F$99980,Produccion_UO!$K1407,Resultados_Dic3!$D$3:$D$99980,Produccion_UO!$L$1221,Resultados_Dic3!$E$3:$E$99980,Produccion_UO!$J1407,Resultados_Dic3!$A$3:$A$99980,Produccion_UO!$H1407)*$J$1223</f>
        <v>0</v>
      </c>
    </row>
    <row r="1408" spans="6:44" x14ac:dyDescent="0.25">
      <c r="H1408" s="17" t="str">
        <f t="shared" si="1213"/>
        <v>DIC7</v>
      </c>
      <c r="I1408" s="24"/>
      <c r="J1408" s="24" t="s">
        <v>82</v>
      </c>
      <c r="K1408" s="359" t="s">
        <v>169</v>
      </c>
      <c r="L1408" s="341" t="s">
        <v>876</v>
      </c>
      <c r="M1408" s="22">
        <f>+SUMIFS(Resultados_Dic3!H$3:H$99980,Resultados_Dic3!$F$3:$F$99980,Produccion_UO!$K1408,Resultados_Dic3!$D$3:$D$99980,Produccion_UO!$L$1221,Resultados_Dic3!$E$3:$E$99980,Produccion_UO!$J1408,Resultados_Dic3!$A$3:$A$99980,Produccion_UO!$H1408)*$J$1223</f>
        <v>5.8369431773643302E-2</v>
      </c>
      <c r="N1408" s="22">
        <f>+SUMIFS(Resultados_Dic3!I$3:I$99980,Resultados_Dic3!$F$3:$F$99980,Produccion_UO!$K1408,Resultados_Dic3!$D$3:$D$99980,Produccion_UO!$L$1221,Resultados_Dic3!$E$3:$E$99980,Produccion_UO!$J1408,Resultados_Dic3!$A$3:$A$99980,Produccion_UO!$H1408)*$J$1223</f>
        <v>5.4419882262415398E-2</v>
      </c>
      <c r="O1408" s="22">
        <f>+SUMIFS(Resultados_Dic3!J$3:J$99980,Resultados_Dic3!$F$3:$F$99980,Produccion_UO!$K1408,Resultados_Dic3!$D$3:$D$99980,Produccion_UO!$L$1221,Resultados_Dic3!$E$3:$E$99980,Produccion_UO!$J1408,Resultados_Dic3!$A$3:$A$99980,Produccion_UO!$H1408)*$J$1223</f>
        <v>5.1939757141751398E-2</v>
      </c>
      <c r="P1408" s="22">
        <f>+SUMIFS(Resultados_Dic3!K$3:K$99980,Resultados_Dic3!$F$3:$F$99980,Produccion_UO!$K1408,Resultados_Dic3!$D$3:$D$99980,Produccion_UO!$L$1221,Resultados_Dic3!$E$3:$E$99980,Produccion_UO!$J1408,Resultados_Dic3!$A$3:$A$99980,Produccion_UO!$H1408)*$J$1223</f>
        <v>4.9459632021087399E-2</v>
      </c>
      <c r="Q1408" s="22">
        <f>+SUMIFS(Resultados_Dic3!L$3:L$99980,Resultados_Dic3!$F$3:$F$99980,Produccion_UO!$K1408,Resultados_Dic3!$D$3:$D$99980,Produccion_UO!$L$1221,Resultados_Dic3!$E$3:$E$99980,Produccion_UO!$J1408,Resultados_Dic3!$A$3:$A$99980,Produccion_UO!$H1408)*$J$1223</f>
        <v>4.69795069004234E-2</v>
      </c>
      <c r="R1408" s="22">
        <f>+SUMIFS(Resultados_Dic3!M$3:M$99980,Resultados_Dic3!$F$3:$F$99980,Produccion_UO!$K1408,Resultados_Dic3!$D$3:$D$99980,Produccion_UO!$L$1221,Resultados_Dic3!$E$3:$E$99980,Produccion_UO!$J1408,Resultados_Dic3!$A$3:$A$99980,Produccion_UO!$H1408)*$J$1223</f>
        <v>4.3377955826646997E-2</v>
      </c>
      <c r="S1408" s="22">
        <f>+SUMIFS(Resultados_Dic3!N$3:N$99980,Resultados_Dic3!$F$3:$F$99980,Produccion_UO!$K1408,Resultados_Dic3!$D$3:$D$99980,Produccion_UO!$L$1221,Resultados_Dic3!$E$3:$E$99980,Produccion_UO!$J1408,Resultados_Dic3!$A$3:$A$99980,Produccion_UO!$H1408)*$J$1223</f>
        <v>3.97756193979431E-2</v>
      </c>
      <c r="T1408" s="22">
        <f>+SUMIFS(Resultados_Dic3!O$3:O$99980,Resultados_Dic3!$F$3:$F$99980,Produccion_UO!$K1408,Resultados_Dic3!$D$3:$D$99980,Produccion_UO!$L$1221,Resultados_Dic3!$E$3:$E$99980,Produccion_UO!$J1408,Resultados_Dic3!$A$3:$A$99980,Produccion_UO!$H1408)*$J$1223</f>
        <v>3.6775620320530597E-2</v>
      </c>
      <c r="U1408" s="22">
        <f>+SUMIFS(Resultados_Dic3!P$3:P$99980,Resultados_Dic3!$F$3:$F$99980,Produccion_UO!$K1408,Resultados_Dic3!$D$3:$D$99980,Produccion_UO!$L$1221,Resultados_Dic3!$E$3:$E$99980,Produccion_UO!$J1408,Resultados_Dic3!$A$3:$A$99980,Produccion_UO!$H1408)*$J$1223</f>
        <v>3.3775621243118101E-2</v>
      </c>
      <c r="V1408" s="22">
        <f>+SUMIFS(Resultados_Dic3!Q$3:Q$99980,Resultados_Dic3!$F$3:$F$99980,Produccion_UO!$K1408,Resultados_Dic3!$D$3:$D$99980,Produccion_UO!$L$1221,Resultados_Dic3!$E$3:$E$99980,Produccion_UO!$J1408,Resultados_Dic3!$A$3:$A$99980,Produccion_UO!$H1408)*$J$1223</f>
        <v>3.0914645117084701E-2</v>
      </c>
      <c r="W1408" s="22">
        <f>+SUMIFS(Resultados_Dic3!R$3:R$99980,Resultados_Dic3!$F$3:$F$99980,Produccion_UO!$K1408,Resultados_Dic3!$D$3:$D$99980,Produccion_UO!$L$1221,Resultados_Dic3!$E$3:$E$99980,Produccion_UO!$J1408,Resultados_Dic3!$A$3:$A$99980,Produccion_UO!$H1408)*$J$1223</f>
        <v>2.80536689910513E-2</v>
      </c>
      <c r="X1408" s="22">
        <f>+SUMIFS(Resultados_Dic3!S$3:S$99980,Resultados_Dic3!$F$3:$F$99980,Produccion_UO!$K1408,Resultados_Dic3!$D$3:$D$99980,Produccion_UO!$L$1221,Resultados_Dic3!$E$3:$E$99980,Produccion_UO!$J1408,Resultados_Dic3!$A$3:$A$99980,Produccion_UO!$H1408)*$J$1223</f>
        <v>2.51926928650179E-2</v>
      </c>
      <c r="Y1408" s="22">
        <f>+SUMIFS(Resultados_Dic3!T$3:T$99980,Resultados_Dic3!$F$3:$F$99980,Produccion_UO!$K1408,Resultados_Dic3!$D$3:$D$99980,Produccion_UO!$L$1221,Resultados_Dic3!$E$3:$E$99980,Produccion_UO!$J1408,Resultados_Dic3!$A$3:$A$99980,Produccion_UO!$H1408)*$J$1223</f>
        <v>2.3712048062231501E-2</v>
      </c>
      <c r="Z1408" s="22">
        <f>+SUMIFS(Resultados_Dic3!U$3:U$99980,Resultados_Dic3!$F$3:$F$99980,Produccion_UO!$K1408,Resultados_Dic3!$D$3:$D$99980,Produccion_UO!$L$1221,Resultados_Dic3!$E$3:$E$99980,Produccion_UO!$J1408,Resultados_Dic3!$A$3:$A$99980,Produccion_UO!$H1408)*$J$1223</f>
        <v>2.2231403259445101E-2</v>
      </c>
      <c r="AA1408" s="22">
        <f>+SUMIFS(Resultados_Dic3!V$3:V$99980,Resultados_Dic3!$F$3:$F$99980,Produccion_UO!$K1408,Resultados_Dic3!$D$3:$D$99980,Produccion_UO!$L$1221,Resultados_Dic3!$E$3:$E$99980,Produccion_UO!$J1408,Resultados_Dic3!$A$3:$A$99980,Produccion_UO!$H1408)*$J$1223</f>
        <v>6.7059076178560004E-3</v>
      </c>
      <c r="AB1408" s="22">
        <f>+SUMIFS(Resultados_Dic3!W$3:W$99980,Resultados_Dic3!$F$3:$F$99980,Produccion_UO!$K1408,Resultados_Dic3!$D$3:$D$99980,Produccion_UO!$L$1221,Resultados_Dic3!$E$3:$E$99980,Produccion_UO!$J1408,Resultados_Dic3!$A$3:$A$99980,Produccion_UO!$H1408)*$J$1223</f>
        <v>0</v>
      </c>
      <c r="AC1408" s="22">
        <f>+SUMIFS(Resultados_Dic3!X$3:X$99980,Resultados_Dic3!$F$3:$F$99980,Produccion_UO!$K1408,Resultados_Dic3!$D$3:$D$99980,Produccion_UO!$L$1221,Resultados_Dic3!$E$3:$E$99980,Produccion_UO!$J1408,Resultados_Dic3!$A$3:$A$99980,Produccion_UO!$H1408)*$J$1223</f>
        <v>0</v>
      </c>
      <c r="AD1408" s="22">
        <f>+SUMIFS(Resultados_Dic3!Y$3:Y$99980,Resultados_Dic3!$F$3:$F$99980,Produccion_UO!$K1408,Resultados_Dic3!$D$3:$D$99980,Produccion_UO!$L$1221,Resultados_Dic3!$E$3:$E$99980,Produccion_UO!$J1408,Resultados_Dic3!$A$3:$A$99980,Produccion_UO!$H1408)*$J$1223</f>
        <v>0</v>
      </c>
      <c r="AE1408" s="22">
        <f>+SUMIFS(Resultados_Dic3!Z$3:Z$99980,Resultados_Dic3!$F$3:$F$99980,Produccion_UO!$K1408,Resultados_Dic3!$D$3:$D$99980,Produccion_UO!$L$1221,Resultados_Dic3!$E$3:$E$99980,Produccion_UO!$J1408,Resultados_Dic3!$A$3:$A$99980,Produccion_UO!$H1408)*$J$1223</f>
        <v>0</v>
      </c>
      <c r="AF1408" s="22">
        <f>+SUMIFS(Resultados_Dic3!AA$3:AA$99980,Resultados_Dic3!$F$3:$F$99980,Produccion_UO!$K1408,Resultados_Dic3!$D$3:$D$99980,Produccion_UO!$L$1221,Resultados_Dic3!$E$3:$E$99980,Produccion_UO!$J1408,Resultados_Dic3!$A$3:$A$99980,Produccion_UO!$H1408)*$J$1223</f>
        <v>0</v>
      </c>
      <c r="AG1408" s="22">
        <f>+SUMIFS(Resultados_Dic3!AB$3:AB$99980,Resultados_Dic3!$F$3:$F$99980,Produccion_UO!$K1408,Resultados_Dic3!$D$3:$D$99980,Produccion_UO!$L$1221,Resultados_Dic3!$E$3:$E$99980,Produccion_UO!$J1408,Resultados_Dic3!$A$3:$A$99980,Produccion_UO!$H1408)*$J$1223</f>
        <v>0</v>
      </c>
      <c r="AH1408" s="22">
        <f>+SUMIFS(Resultados_Dic3!AC$3:AC$99980,Resultados_Dic3!$F$3:$F$99980,Produccion_UO!$K1408,Resultados_Dic3!$D$3:$D$99980,Produccion_UO!$L$1221,Resultados_Dic3!$E$3:$E$99980,Produccion_UO!$J1408,Resultados_Dic3!$A$3:$A$99980,Produccion_UO!$H1408)*$J$1223</f>
        <v>0</v>
      </c>
      <c r="AI1408" s="22">
        <f>+SUMIFS(Resultados_Dic3!AD$3:AD$99980,Resultados_Dic3!$F$3:$F$99980,Produccion_UO!$K1408,Resultados_Dic3!$D$3:$D$99980,Produccion_UO!$L$1221,Resultados_Dic3!$E$3:$E$99980,Produccion_UO!$J1408,Resultados_Dic3!$A$3:$A$99980,Produccion_UO!$H1408)*$J$1223</f>
        <v>0</v>
      </c>
      <c r="AJ1408" s="22">
        <f>+SUMIFS(Resultados_Dic3!AE$3:AE$99980,Resultados_Dic3!$F$3:$F$99980,Produccion_UO!$K1408,Resultados_Dic3!$D$3:$D$99980,Produccion_UO!$L$1221,Resultados_Dic3!$E$3:$E$99980,Produccion_UO!$J1408,Resultados_Dic3!$A$3:$A$99980,Produccion_UO!$H1408)*$J$1223</f>
        <v>0</v>
      </c>
      <c r="AK1408" s="22">
        <f>+SUMIFS(Resultados_Dic3!AF$3:AF$99980,Resultados_Dic3!$F$3:$F$99980,Produccion_UO!$K1408,Resultados_Dic3!$D$3:$D$99980,Produccion_UO!$L$1221,Resultados_Dic3!$E$3:$E$99980,Produccion_UO!$J1408,Resultados_Dic3!$A$3:$A$99980,Produccion_UO!$H1408)*$J$1223</f>
        <v>0</v>
      </c>
      <c r="AL1408" s="22">
        <f>+SUMIFS(Resultados_Dic3!AG$3:AG$99980,Resultados_Dic3!$F$3:$F$99980,Produccion_UO!$K1408,Resultados_Dic3!$D$3:$D$99980,Produccion_UO!$L$1221,Resultados_Dic3!$E$3:$E$99980,Produccion_UO!$J1408,Resultados_Dic3!$A$3:$A$99980,Produccion_UO!$H1408)*$J$1223</f>
        <v>0</v>
      </c>
      <c r="AM1408" s="22">
        <f>+SUMIFS(Resultados_Dic3!AH$3:AH$99980,Resultados_Dic3!$F$3:$F$99980,Produccion_UO!$K1408,Resultados_Dic3!$D$3:$D$99980,Produccion_UO!$L$1221,Resultados_Dic3!$E$3:$E$99980,Produccion_UO!$J1408,Resultados_Dic3!$A$3:$A$99980,Produccion_UO!$H1408)*$J$1223</f>
        <v>0</v>
      </c>
      <c r="AN1408" s="22">
        <f>+SUMIFS(Resultados_Dic3!AI$3:AI$99980,Resultados_Dic3!$F$3:$F$99980,Produccion_UO!$K1408,Resultados_Dic3!$D$3:$D$99980,Produccion_UO!$L$1221,Resultados_Dic3!$E$3:$E$99980,Produccion_UO!$J1408,Resultados_Dic3!$A$3:$A$99980,Produccion_UO!$H1408)*$J$1223</f>
        <v>0</v>
      </c>
      <c r="AO1408" s="22">
        <f>+SUMIFS(Resultados_Dic3!AJ$3:AJ$99980,Resultados_Dic3!$F$3:$F$99980,Produccion_UO!$K1408,Resultados_Dic3!$D$3:$D$99980,Produccion_UO!$L$1221,Resultados_Dic3!$E$3:$E$99980,Produccion_UO!$J1408,Resultados_Dic3!$A$3:$A$99980,Produccion_UO!$H1408)*$J$1223</f>
        <v>0</v>
      </c>
      <c r="AP1408" s="22">
        <f>+SUMIFS(Resultados_Dic3!AK$3:AK$99980,Resultados_Dic3!$F$3:$F$99980,Produccion_UO!$K1408,Resultados_Dic3!$D$3:$D$99980,Produccion_UO!$L$1221,Resultados_Dic3!$E$3:$E$99980,Produccion_UO!$J1408,Resultados_Dic3!$A$3:$A$99980,Produccion_UO!$H1408)*$J$1223</f>
        <v>0</v>
      </c>
      <c r="AQ1408" s="22">
        <f>+SUMIFS(Resultados_Dic3!AL$3:AL$99980,Resultados_Dic3!$F$3:$F$99980,Produccion_UO!$K1408,Resultados_Dic3!$D$3:$D$99980,Produccion_UO!$L$1221,Resultados_Dic3!$E$3:$E$99980,Produccion_UO!$J1408,Resultados_Dic3!$A$3:$A$99980,Produccion_UO!$H1408)*$J$1223</f>
        <v>0</v>
      </c>
      <c r="AR1408" s="22">
        <f>+SUMIFS(Resultados_Dic3!AM$3:AM$99980,Resultados_Dic3!$F$3:$F$99980,Produccion_UO!$K1408,Resultados_Dic3!$D$3:$D$99980,Produccion_UO!$L$1221,Resultados_Dic3!$E$3:$E$99980,Produccion_UO!$J1408,Resultados_Dic3!$A$3:$A$99980,Produccion_UO!$H1408)*$J$1223</f>
        <v>0</v>
      </c>
    </row>
    <row r="1409" spans="8:44" x14ac:dyDescent="0.25">
      <c r="H1409" s="17" t="str">
        <f t="shared" si="1213"/>
        <v>DIC7</v>
      </c>
      <c r="I1409" s="24"/>
      <c r="J1409" s="24" t="s">
        <v>91</v>
      </c>
      <c r="K1409" s="359" t="s">
        <v>379</v>
      </c>
      <c r="L1409" s="341" t="s">
        <v>877</v>
      </c>
      <c r="M1409" s="22">
        <f>+SUMIFS(Resultados_Dic3!H$3:H$99980,Resultados_Dic3!$F$3:$F$99980,Produccion_UO!$K1409,Resultados_Dic3!$D$3:$D$99980,Produccion_UO!$L$1221,Resultados_Dic3!$E$3:$E$99980,Produccion_UO!$J1409,Resultados_Dic3!$A$3:$A$99980,Produccion_UO!$H1409)*$J$1223</f>
        <v>0</v>
      </c>
      <c r="N1409" s="22">
        <f>+SUMIFS(Resultados_Dic3!I$3:I$99980,Resultados_Dic3!$F$3:$F$99980,Produccion_UO!$K1409,Resultados_Dic3!$D$3:$D$99980,Produccion_UO!$L$1221,Resultados_Dic3!$E$3:$E$99980,Produccion_UO!$J1409,Resultados_Dic3!$A$3:$A$99980,Produccion_UO!$H1409)*$J$1223</f>
        <v>0</v>
      </c>
      <c r="O1409" s="22">
        <f>+SUMIFS(Resultados_Dic3!J$3:J$99980,Resultados_Dic3!$F$3:$F$99980,Produccion_UO!$K1409,Resultados_Dic3!$D$3:$D$99980,Produccion_UO!$L$1221,Resultados_Dic3!$E$3:$E$99980,Produccion_UO!$J1409,Resultados_Dic3!$A$3:$A$99980,Produccion_UO!$H1409)*$J$1223</f>
        <v>0</v>
      </c>
      <c r="P1409" s="22">
        <f>+SUMIFS(Resultados_Dic3!K$3:K$99980,Resultados_Dic3!$F$3:$F$99980,Produccion_UO!$K1409,Resultados_Dic3!$D$3:$D$99980,Produccion_UO!$L$1221,Resultados_Dic3!$E$3:$E$99980,Produccion_UO!$J1409,Resultados_Dic3!$A$3:$A$99980,Produccion_UO!$H1409)*$J$1223</f>
        <v>0</v>
      </c>
      <c r="Q1409" s="22">
        <f>+SUMIFS(Resultados_Dic3!L$3:L$99980,Resultados_Dic3!$F$3:$F$99980,Produccion_UO!$K1409,Resultados_Dic3!$D$3:$D$99980,Produccion_UO!$L$1221,Resultados_Dic3!$E$3:$E$99980,Produccion_UO!$J1409,Resultados_Dic3!$A$3:$A$99980,Produccion_UO!$H1409)*$J$1223</f>
        <v>0</v>
      </c>
      <c r="R1409" s="22">
        <f>+SUMIFS(Resultados_Dic3!M$3:M$99980,Resultados_Dic3!$F$3:$F$99980,Produccion_UO!$K1409,Resultados_Dic3!$D$3:$D$99980,Produccion_UO!$L$1221,Resultados_Dic3!$E$3:$E$99980,Produccion_UO!$J1409,Resultados_Dic3!$A$3:$A$99980,Produccion_UO!$H1409)*$J$1223</f>
        <v>0</v>
      </c>
      <c r="S1409" s="22">
        <f>+SUMIFS(Resultados_Dic3!N$3:N$99980,Resultados_Dic3!$F$3:$F$99980,Produccion_UO!$K1409,Resultados_Dic3!$D$3:$D$99980,Produccion_UO!$L$1221,Resultados_Dic3!$E$3:$E$99980,Produccion_UO!$J1409,Resultados_Dic3!$A$3:$A$99980,Produccion_UO!$H1409)*$J$1223</f>
        <v>0</v>
      </c>
      <c r="T1409" s="22">
        <f>+SUMIFS(Resultados_Dic3!O$3:O$99980,Resultados_Dic3!$F$3:$F$99980,Produccion_UO!$K1409,Resultados_Dic3!$D$3:$D$99980,Produccion_UO!$L$1221,Resultados_Dic3!$E$3:$E$99980,Produccion_UO!$J1409,Resultados_Dic3!$A$3:$A$99980,Produccion_UO!$H1409)*$J$1223</f>
        <v>0</v>
      </c>
      <c r="U1409" s="22">
        <f>+SUMIFS(Resultados_Dic3!P$3:P$99980,Resultados_Dic3!$F$3:$F$99980,Produccion_UO!$K1409,Resultados_Dic3!$D$3:$D$99980,Produccion_UO!$L$1221,Resultados_Dic3!$E$3:$E$99980,Produccion_UO!$J1409,Resultados_Dic3!$A$3:$A$99980,Produccion_UO!$H1409)*$J$1223</f>
        <v>0</v>
      </c>
      <c r="V1409" s="22">
        <f>+SUMIFS(Resultados_Dic3!Q$3:Q$99980,Resultados_Dic3!$F$3:$F$99980,Produccion_UO!$K1409,Resultados_Dic3!$D$3:$D$99980,Produccion_UO!$L$1221,Resultados_Dic3!$E$3:$E$99980,Produccion_UO!$J1409,Resultados_Dic3!$A$3:$A$99980,Produccion_UO!$H1409)*$J$1223</f>
        <v>0</v>
      </c>
      <c r="W1409" s="22">
        <f>+SUMIFS(Resultados_Dic3!R$3:R$99980,Resultados_Dic3!$F$3:$F$99980,Produccion_UO!$K1409,Resultados_Dic3!$D$3:$D$99980,Produccion_UO!$L$1221,Resultados_Dic3!$E$3:$E$99980,Produccion_UO!$J1409,Resultados_Dic3!$A$3:$A$99980,Produccion_UO!$H1409)*$J$1223</f>
        <v>0</v>
      </c>
      <c r="X1409" s="22">
        <f>+SUMIFS(Resultados_Dic3!S$3:S$99980,Resultados_Dic3!$F$3:$F$99980,Produccion_UO!$K1409,Resultados_Dic3!$D$3:$D$99980,Produccion_UO!$L$1221,Resultados_Dic3!$E$3:$E$99980,Produccion_UO!$J1409,Resultados_Dic3!$A$3:$A$99980,Produccion_UO!$H1409)*$J$1223</f>
        <v>0</v>
      </c>
      <c r="Y1409" s="22">
        <f>+SUMIFS(Resultados_Dic3!T$3:T$99980,Resultados_Dic3!$F$3:$F$99980,Produccion_UO!$K1409,Resultados_Dic3!$D$3:$D$99980,Produccion_UO!$L$1221,Resultados_Dic3!$E$3:$E$99980,Produccion_UO!$J1409,Resultados_Dic3!$A$3:$A$99980,Produccion_UO!$H1409)*$J$1223</f>
        <v>0</v>
      </c>
      <c r="Z1409" s="22">
        <f>+SUMIFS(Resultados_Dic3!U$3:U$99980,Resultados_Dic3!$F$3:$F$99980,Produccion_UO!$K1409,Resultados_Dic3!$D$3:$D$99980,Produccion_UO!$L$1221,Resultados_Dic3!$E$3:$E$99980,Produccion_UO!$J1409,Resultados_Dic3!$A$3:$A$99980,Produccion_UO!$H1409)*$J$1223</f>
        <v>0</v>
      </c>
      <c r="AA1409" s="22">
        <f>+SUMIFS(Resultados_Dic3!V$3:V$99980,Resultados_Dic3!$F$3:$F$99980,Produccion_UO!$K1409,Resultados_Dic3!$D$3:$D$99980,Produccion_UO!$L$1221,Resultados_Dic3!$E$3:$E$99980,Produccion_UO!$J1409,Resultados_Dic3!$A$3:$A$99980,Produccion_UO!$H1409)*$J$1223</f>
        <v>0</v>
      </c>
      <c r="AB1409" s="22">
        <f>+SUMIFS(Resultados_Dic3!W$3:W$99980,Resultados_Dic3!$F$3:$F$99980,Produccion_UO!$K1409,Resultados_Dic3!$D$3:$D$99980,Produccion_UO!$L$1221,Resultados_Dic3!$E$3:$E$99980,Produccion_UO!$J1409,Resultados_Dic3!$A$3:$A$99980,Produccion_UO!$H1409)*$J$1223</f>
        <v>0</v>
      </c>
      <c r="AC1409" s="22">
        <f>+SUMIFS(Resultados_Dic3!X$3:X$99980,Resultados_Dic3!$F$3:$F$99980,Produccion_UO!$K1409,Resultados_Dic3!$D$3:$D$99980,Produccion_UO!$L$1221,Resultados_Dic3!$E$3:$E$99980,Produccion_UO!$J1409,Resultados_Dic3!$A$3:$A$99980,Produccion_UO!$H1409)*$J$1223</f>
        <v>0</v>
      </c>
      <c r="AD1409" s="22">
        <f>+SUMIFS(Resultados_Dic3!Y$3:Y$99980,Resultados_Dic3!$F$3:$F$99980,Produccion_UO!$K1409,Resultados_Dic3!$D$3:$D$99980,Produccion_UO!$L$1221,Resultados_Dic3!$E$3:$E$99980,Produccion_UO!$J1409,Resultados_Dic3!$A$3:$A$99980,Produccion_UO!$H1409)*$J$1223</f>
        <v>0</v>
      </c>
      <c r="AE1409" s="22">
        <f>+SUMIFS(Resultados_Dic3!Z$3:Z$99980,Resultados_Dic3!$F$3:$F$99980,Produccion_UO!$K1409,Resultados_Dic3!$D$3:$D$99980,Produccion_UO!$L$1221,Resultados_Dic3!$E$3:$E$99980,Produccion_UO!$J1409,Resultados_Dic3!$A$3:$A$99980,Produccion_UO!$H1409)*$J$1223</f>
        <v>0</v>
      </c>
      <c r="AF1409" s="22">
        <f>+SUMIFS(Resultados_Dic3!AA$3:AA$99980,Resultados_Dic3!$F$3:$F$99980,Produccion_UO!$K1409,Resultados_Dic3!$D$3:$D$99980,Produccion_UO!$L$1221,Resultados_Dic3!$E$3:$E$99980,Produccion_UO!$J1409,Resultados_Dic3!$A$3:$A$99980,Produccion_UO!$H1409)*$J$1223</f>
        <v>0</v>
      </c>
      <c r="AG1409" s="22">
        <f>+SUMIFS(Resultados_Dic3!AB$3:AB$99980,Resultados_Dic3!$F$3:$F$99980,Produccion_UO!$K1409,Resultados_Dic3!$D$3:$D$99980,Produccion_UO!$L$1221,Resultados_Dic3!$E$3:$E$99980,Produccion_UO!$J1409,Resultados_Dic3!$A$3:$A$99980,Produccion_UO!$H1409)*$J$1223</f>
        <v>0</v>
      </c>
      <c r="AH1409" s="22">
        <f>+SUMIFS(Resultados_Dic3!AC$3:AC$99980,Resultados_Dic3!$F$3:$F$99980,Produccion_UO!$K1409,Resultados_Dic3!$D$3:$D$99980,Produccion_UO!$L$1221,Resultados_Dic3!$E$3:$E$99980,Produccion_UO!$J1409,Resultados_Dic3!$A$3:$A$99980,Produccion_UO!$H1409)*$J$1223</f>
        <v>0</v>
      </c>
      <c r="AI1409" s="22">
        <f>+SUMIFS(Resultados_Dic3!AD$3:AD$99980,Resultados_Dic3!$F$3:$F$99980,Produccion_UO!$K1409,Resultados_Dic3!$D$3:$D$99980,Produccion_UO!$L$1221,Resultados_Dic3!$E$3:$E$99980,Produccion_UO!$J1409,Resultados_Dic3!$A$3:$A$99980,Produccion_UO!$H1409)*$J$1223</f>
        <v>0</v>
      </c>
      <c r="AJ1409" s="22">
        <f>+SUMIFS(Resultados_Dic3!AE$3:AE$99980,Resultados_Dic3!$F$3:$F$99980,Produccion_UO!$K1409,Resultados_Dic3!$D$3:$D$99980,Produccion_UO!$L$1221,Resultados_Dic3!$E$3:$E$99980,Produccion_UO!$J1409,Resultados_Dic3!$A$3:$A$99980,Produccion_UO!$H1409)*$J$1223</f>
        <v>0</v>
      </c>
      <c r="AK1409" s="22">
        <f>+SUMIFS(Resultados_Dic3!AF$3:AF$99980,Resultados_Dic3!$F$3:$F$99980,Produccion_UO!$K1409,Resultados_Dic3!$D$3:$D$99980,Produccion_UO!$L$1221,Resultados_Dic3!$E$3:$E$99980,Produccion_UO!$J1409,Resultados_Dic3!$A$3:$A$99980,Produccion_UO!$H1409)*$J$1223</f>
        <v>0</v>
      </c>
      <c r="AL1409" s="22">
        <f>+SUMIFS(Resultados_Dic3!AG$3:AG$99980,Resultados_Dic3!$F$3:$F$99980,Produccion_UO!$K1409,Resultados_Dic3!$D$3:$D$99980,Produccion_UO!$L$1221,Resultados_Dic3!$E$3:$E$99980,Produccion_UO!$J1409,Resultados_Dic3!$A$3:$A$99980,Produccion_UO!$H1409)*$J$1223</f>
        <v>0</v>
      </c>
      <c r="AM1409" s="22">
        <f>+SUMIFS(Resultados_Dic3!AH$3:AH$99980,Resultados_Dic3!$F$3:$F$99980,Produccion_UO!$K1409,Resultados_Dic3!$D$3:$D$99980,Produccion_UO!$L$1221,Resultados_Dic3!$E$3:$E$99980,Produccion_UO!$J1409,Resultados_Dic3!$A$3:$A$99980,Produccion_UO!$H1409)*$J$1223</f>
        <v>0</v>
      </c>
      <c r="AN1409" s="22">
        <f>+SUMIFS(Resultados_Dic3!AI$3:AI$99980,Resultados_Dic3!$F$3:$F$99980,Produccion_UO!$K1409,Resultados_Dic3!$D$3:$D$99980,Produccion_UO!$L$1221,Resultados_Dic3!$E$3:$E$99980,Produccion_UO!$J1409,Resultados_Dic3!$A$3:$A$99980,Produccion_UO!$H1409)*$J$1223</f>
        <v>0</v>
      </c>
      <c r="AO1409" s="22">
        <f>+SUMIFS(Resultados_Dic3!AJ$3:AJ$99980,Resultados_Dic3!$F$3:$F$99980,Produccion_UO!$K1409,Resultados_Dic3!$D$3:$D$99980,Produccion_UO!$L$1221,Resultados_Dic3!$E$3:$E$99980,Produccion_UO!$J1409,Resultados_Dic3!$A$3:$A$99980,Produccion_UO!$H1409)*$J$1223</f>
        <v>0</v>
      </c>
      <c r="AP1409" s="22">
        <f>+SUMIFS(Resultados_Dic3!AK$3:AK$99980,Resultados_Dic3!$F$3:$F$99980,Produccion_UO!$K1409,Resultados_Dic3!$D$3:$D$99980,Produccion_UO!$L$1221,Resultados_Dic3!$E$3:$E$99980,Produccion_UO!$J1409,Resultados_Dic3!$A$3:$A$99980,Produccion_UO!$H1409)*$J$1223</f>
        <v>0</v>
      </c>
      <c r="AQ1409" s="22">
        <f>+SUMIFS(Resultados_Dic3!AL$3:AL$99980,Resultados_Dic3!$F$3:$F$99980,Produccion_UO!$K1409,Resultados_Dic3!$D$3:$D$99980,Produccion_UO!$L$1221,Resultados_Dic3!$E$3:$E$99980,Produccion_UO!$J1409,Resultados_Dic3!$A$3:$A$99980,Produccion_UO!$H1409)*$J$1223</f>
        <v>0</v>
      </c>
      <c r="AR1409" s="22">
        <f>+SUMIFS(Resultados_Dic3!AM$3:AM$99980,Resultados_Dic3!$F$3:$F$99980,Produccion_UO!$K1409,Resultados_Dic3!$D$3:$D$99980,Produccion_UO!$L$1221,Resultados_Dic3!$E$3:$E$99980,Produccion_UO!$J1409,Resultados_Dic3!$A$3:$A$99980,Produccion_UO!$H1409)*$J$1223</f>
        <v>0</v>
      </c>
    </row>
    <row r="1410" spans="8:44" x14ac:dyDescent="0.25">
      <c r="H1410" s="17" t="str">
        <f t="shared" si="1213"/>
        <v>DIC7</v>
      </c>
      <c r="I1410" s="24"/>
      <c r="J1410" s="24"/>
      <c r="K1410" s="342"/>
      <c r="L1410" s="343" t="s">
        <v>860</v>
      </c>
      <c r="M1410" s="362">
        <f>+M1405+M1404</f>
        <v>0.37766124333859152</v>
      </c>
      <c r="N1410" s="362">
        <f t="shared" ref="N1410:AR1410" si="1215">+N1405+N1404</f>
        <v>0.35189921362827087</v>
      </c>
      <c r="O1410" s="362">
        <f t="shared" si="1215"/>
        <v>0.3356471270329755</v>
      </c>
      <c r="P1410" s="362">
        <f t="shared" si="1215"/>
        <v>0.31939504043768108</v>
      </c>
      <c r="Q1410" s="362">
        <f t="shared" si="1215"/>
        <v>0.30314295384238571</v>
      </c>
      <c r="R1410" s="362">
        <f t="shared" si="1215"/>
        <v>0.27954224134578431</v>
      </c>
      <c r="S1410" s="362">
        <f t="shared" si="1215"/>
        <v>0.25607242133709912</v>
      </c>
      <c r="T1410" s="362">
        <f t="shared" si="1215"/>
        <v>0.23655278511456962</v>
      </c>
      <c r="U1410" s="362">
        <f t="shared" si="1215"/>
        <v>0.21703314889203912</v>
      </c>
      <c r="V1410" s="362">
        <f t="shared" si="1215"/>
        <v>0.19841807209352069</v>
      </c>
      <c r="W1410" s="362">
        <f t="shared" si="1215"/>
        <v>0.17980299529500329</v>
      </c>
      <c r="X1410" s="362">
        <f t="shared" si="1215"/>
        <v>0.16118791849648589</v>
      </c>
      <c r="Y1410" s="362">
        <f t="shared" si="1215"/>
        <v>0.15155403289206151</v>
      </c>
      <c r="Z1410" s="362">
        <f t="shared" si="1215"/>
        <v>0.14192014728763711</v>
      </c>
      <c r="AA1410" s="362">
        <f t="shared" si="1215"/>
        <v>4.2244889412964101E-2</v>
      </c>
      <c r="AB1410" s="362">
        <f t="shared" si="1215"/>
        <v>0</v>
      </c>
      <c r="AC1410" s="362">
        <f t="shared" si="1215"/>
        <v>0</v>
      </c>
      <c r="AD1410" s="362">
        <f t="shared" si="1215"/>
        <v>0</v>
      </c>
      <c r="AE1410" s="362">
        <f t="shared" si="1215"/>
        <v>0</v>
      </c>
      <c r="AF1410" s="362">
        <f t="shared" si="1215"/>
        <v>0</v>
      </c>
      <c r="AG1410" s="362">
        <f t="shared" si="1215"/>
        <v>0</v>
      </c>
      <c r="AH1410" s="362">
        <f t="shared" si="1215"/>
        <v>0</v>
      </c>
      <c r="AI1410" s="362">
        <f t="shared" si="1215"/>
        <v>0</v>
      </c>
      <c r="AJ1410" s="362">
        <f t="shared" si="1215"/>
        <v>0</v>
      </c>
      <c r="AK1410" s="362">
        <f t="shared" si="1215"/>
        <v>0</v>
      </c>
      <c r="AL1410" s="362">
        <f t="shared" si="1215"/>
        <v>0</v>
      </c>
      <c r="AM1410" s="362">
        <f t="shared" si="1215"/>
        <v>0</v>
      </c>
      <c r="AN1410" s="362">
        <f t="shared" si="1215"/>
        <v>0</v>
      </c>
      <c r="AO1410" s="362">
        <f t="shared" si="1215"/>
        <v>0</v>
      </c>
      <c r="AP1410" s="362">
        <f t="shared" si="1215"/>
        <v>0</v>
      </c>
      <c r="AQ1410" s="362">
        <f t="shared" si="1215"/>
        <v>0</v>
      </c>
      <c r="AR1410" s="362">
        <f t="shared" si="1215"/>
        <v>0</v>
      </c>
    </row>
    <row r="1411" spans="8:44" x14ac:dyDescent="0.25">
      <c r="H1411" s="17" t="str">
        <f t="shared" si="1213"/>
        <v>DIC7</v>
      </c>
      <c r="I1411" s="24"/>
      <c r="J1411" s="24"/>
      <c r="K1411" s="359"/>
      <c r="L1411" s="230" t="s">
        <v>835</v>
      </c>
      <c r="M1411" s="22">
        <f>+SUM(M1412:M1414)</f>
        <v>0.31858947995719467</v>
      </c>
      <c r="N1411" s="22">
        <f t="shared" ref="N1411" si="1216">+SUM(N1412:N1414)</f>
        <v>0.29695340234673873</v>
      </c>
      <c r="O1411" s="22">
        <f t="shared" ref="O1411" si="1217">+SUM(O1412:O1414)</f>
        <v>0.28329281792013572</v>
      </c>
      <c r="P1411" s="22">
        <f t="shared" ref="P1411" si="1218">+SUM(P1412:P1414)</f>
        <v>0.26963223349353171</v>
      </c>
      <c r="Q1411" s="22">
        <f t="shared" ref="Q1411" si="1219">+SUM(Q1412:Q1414)</f>
        <v>0.25597164906692871</v>
      </c>
      <c r="R1411" s="22">
        <f t="shared" ref="R1411" si="1220">+SUM(R1412:R1414)</f>
        <v>0.23613422550304269</v>
      </c>
      <c r="S1411" s="22">
        <f t="shared" ref="S1411" si="1221">+SUM(S1412:S1414)</f>
        <v>0.21629680193915571</v>
      </c>
      <c r="T1411" s="22">
        <f t="shared" ref="T1411" si="1222">+SUM(T1412:T1414)</f>
        <v>0.1997771647940387</v>
      </c>
      <c r="U1411" s="22">
        <f t="shared" ref="U1411" si="1223">+SUM(U1412:U1414)</f>
        <v>0.1832575276489207</v>
      </c>
      <c r="V1411" s="22">
        <f t="shared" ref="V1411" si="1224">+SUM(V1412:V1414)</f>
        <v>0.1675034269764365</v>
      </c>
      <c r="W1411" s="22">
        <f t="shared" ref="W1411" si="1225">+SUM(W1412:W1414)</f>
        <v>0.1517493263039521</v>
      </c>
      <c r="X1411" s="22">
        <f t="shared" ref="X1411" si="1226">+SUM(X1412:X1414)</f>
        <v>0.13599522563146782</v>
      </c>
      <c r="Y1411" s="22">
        <f t="shared" ref="Y1411" si="1227">+SUM(Y1412:Y1414)</f>
        <v>0.12784198482982989</v>
      </c>
      <c r="Z1411" s="22">
        <f t="shared" ref="Z1411" si="1228">+SUM(Z1412:Z1414)</f>
        <v>0.1196887440281921</v>
      </c>
      <c r="AA1411" s="22">
        <f t="shared" ref="AA1411" si="1229">+SUM(AA1412:AA1414)</f>
        <v>3.5538981795108102E-2</v>
      </c>
      <c r="AB1411" s="22">
        <f t="shared" ref="AB1411" si="1230">+SUM(AB1412:AB1414)</f>
        <v>0</v>
      </c>
      <c r="AC1411" s="22">
        <f t="shared" ref="AC1411" si="1231">+SUM(AC1412:AC1414)</f>
        <v>0</v>
      </c>
      <c r="AD1411" s="22">
        <f t="shared" ref="AD1411" si="1232">+SUM(AD1412:AD1414)</f>
        <v>0</v>
      </c>
      <c r="AE1411" s="22">
        <f t="shared" ref="AE1411" si="1233">+SUM(AE1412:AE1414)</f>
        <v>0</v>
      </c>
      <c r="AF1411" s="22">
        <f t="shared" ref="AF1411" si="1234">+SUM(AF1412:AF1414)</f>
        <v>0</v>
      </c>
      <c r="AG1411" s="22">
        <f t="shared" ref="AG1411" si="1235">+SUM(AG1412:AG1414)</f>
        <v>0</v>
      </c>
      <c r="AH1411" s="22">
        <f t="shared" ref="AH1411" si="1236">+SUM(AH1412:AH1414)</f>
        <v>0</v>
      </c>
      <c r="AI1411" s="22">
        <f t="shared" ref="AI1411" si="1237">+SUM(AI1412:AI1414)</f>
        <v>0</v>
      </c>
      <c r="AJ1411" s="22">
        <f t="shared" ref="AJ1411" si="1238">+SUM(AJ1412:AJ1414)</f>
        <v>0</v>
      </c>
      <c r="AK1411" s="22">
        <f t="shared" ref="AK1411" si="1239">+SUM(AK1412:AK1414)</f>
        <v>0</v>
      </c>
      <c r="AL1411" s="22">
        <f t="shared" ref="AL1411" si="1240">+SUM(AL1412:AL1414)</f>
        <v>0</v>
      </c>
      <c r="AM1411" s="22">
        <f t="shared" ref="AM1411" si="1241">+SUM(AM1412:AM1414)</f>
        <v>0</v>
      </c>
      <c r="AN1411" s="22">
        <f t="shared" ref="AN1411" si="1242">+SUM(AN1412:AN1414)</f>
        <v>0</v>
      </c>
      <c r="AO1411" s="22">
        <f t="shared" ref="AO1411" si="1243">+SUM(AO1412:AO1414)</f>
        <v>0</v>
      </c>
      <c r="AP1411" s="22">
        <f t="shared" ref="AP1411" si="1244">+SUM(AP1412:AP1414)</f>
        <v>0</v>
      </c>
      <c r="AQ1411" s="22">
        <f t="shared" ref="AQ1411" si="1245">+SUM(AQ1412:AQ1414)</f>
        <v>0</v>
      </c>
      <c r="AR1411" s="22">
        <f t="shared" ref="AR1411" si="1246">+SUM(AR1412:AR1414)</f>
        <v>0</v>
      </c>
    </row>
    <row r="1412" spans="8:44" x14ac:dyDescent="0.25">
      <c r="H1412" s="17" t="str">
        <f t="shared" si="1213"/>
        <v>DIC7</v>
      </c>
      <c r="I1412" s="24"/>
      <c r="J1412" s="24" t="s">
        <v>76</v>
      </c>
      <c r="K1412" s="359" t="s">
        <v>213</v>
      </c>
      <c r="L1412" s="316" t="s">
        <v>750</v>
      </c>
      <c r="M1412" s="22">
        <f>+SUMIFS(Resultados_Dic3!H$3:H$99980,Resultados_Dic3!$F$3:$F$99980,Produccion_UO!$K1412,Resultados_Dic3!$D$3:$D$99980,Produccion_UO!$K$1494,Resultados_Dic3!$E$3:$E$99980,Produccion_UO!$J1412,Resultados_Dic3!$A$3:$A$99980,Produccion_UO!$H1412)*$J$1223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N1412" s="22">
        <f>+SUMIFS(Resultados_Dic3!I$3:I$99980,Resultados_Dic3!$F$3:$F$99980,Produccion_UO!$K1412,Resultados_Dic3!$D$3:$D$99980,Produccion_UO!$K$1494,Resultados_Dic3!$E$3:$E$99980,Produccion_UO!$J1412,Resultados_Dic3!$A$3:$A$99980,Produccion_UO!$H1412)*$J$1223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O1412" s="22">
        <f>+SUMIFS(Resultados_Dic3!J$3:J$99980,Resultados_Dic3!$F$3:$F$99980,Produccion_UO!$K1412,Resultados_Dic3!$D$3:$D$99980,Produccion_UO!$K$1494,Resultados_Dic3!$E$3:$E$99980,Produccion_UO!$J1412,Resultados_Dic3!$A$3:$A$99980,Produccion_UO!$H1412)*$J$1223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P1412" s="22">
        <f>+SUMIFS(Resultados_Dic3!K$3:K$99980,Resultados_Dic3!$F$3:$F$99980,Produccion_UO!$K1412,Resultados_Dic3!$D$3:$D$99980,Produccion_UO!$K$1494,Resultados_Dic3!$E$3:$E$99980,Produccion_UO!$J1412,Resultados_Dic3!$A$3:$A$99980,Produccion_UO!$H1412)*$J$1223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Q1412" s="22">
        <f>+SUMIFS(Resultados_Dic3!L$3:L$99980,Resultados_Dic3!$F$3:$F$99980,Produccion_UO!$K1412,Resultados_Dic3!$D$3:$D$99980,Produccion_UO!$K$1494,Resultados_Dic3!$E$3:$E$99980,Produccion_UO!$J1412,Resultados_Dic3!$A$3:$A$99980,Produccion_UO!$H1412)*$J$1223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R1412" s="22">
        <f>+SUMIFS(Resultados_Dic3!M$3:M$99980,Resultados_Dic3!$F$3:$F$99980,Produccion_UO!$K1412,Resultados_Dic3!$D$3:$D$99980,Produccion_UO!$K$1494,Resultados_Dic3!$E$3:$E$99980,Produccion_UO!$J1412,Resultados_Dic3!$A$3:$A$99980,Produccion_UO!$H1412)*$J$1223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S1412" s="22">
        <f>+SUMIFS(Resultados_Dic3!N$3:N$99980,Resultados_Dic3!$F$3:$F$99980,Produccion_UO!$K1412,Resultados_Dic3!$D$3:$D$99980,Produccion_UO!$K$1494,Resultados_Dic3!$E$3:$E$99980,Produccion_UO!$J1412,Resultados_Dic3!$A$3:$A$99980,Produccion_UO!$H1412)*$J$1223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T1412" s="22">
        <f>+SUMIFS(Resultados_Dic3!O$3:O$99980,Resultados_Dic3!$F$3:$F$99980,Produccion_UO!$K1412,Resultados_Dic3!$D$3:$D$99980,Produccion_UO!$K$1494,Resultados_Dic3!$E$3:$E$99980,Produccion_UO!$J1412,Resultados_Dic3!$A$3:$A$99980,Produccion_UO!$H1412)*$J$1223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U1412" s="22">
        <f>+SUMIFS(Resultados_Dic3!P$3:P$99980,Resultados_Dic3!$F$3:$F$99980,Produccion_UO!$K1412,Resultados_Dic3!$D$3:$D$99980,Produccion_UO!$K$1494,Resultados_Dic3!$E$3:$E$99980,Produccion_UO!$J1412,Resultados_Dic3!$A$3:$A$99980,Produccion_UO!$H1412)*$J$1223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V1412" s="22">
        <f>+SUMIFS(Resultados_Dic3!Q$3:Q$99980,Resultados_Dic3!$F$3:$F$99980,Produccion_UO!$K1412,Resultados_Dic3!$D$3:$D$99980,Produccion_UO!$K$1494,Resultados_Dic3!$E$3:$E$99980,Produccion_UO!$J1412,Resultados_Dic3!$A$3:$A$99980,Produccion_UO!$H1412)*$J$1223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W1412" s="22">
        <f>+SUMIFS(Resultados_Dic3!R$3:R$99980,Resultados_Dic3!$F$3:$F$99980,Produccion_UO!$K1412,Resultados_Dic3!$D$3:$D$99980,Produccion_UO!$K$1494,Resultados_Dic3!$E$3:$E$99980,Produccion_UO!$J1412,Resultados_Dic3!$A$3:$A$99980,Produccion_UO!$H1412)*$J$1223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X1412" s="22">
        <f>+SUMIFS(Resultados_Dic3!S$3:S$99980,Resultados_Dic3!$F$3:$F$99980,Produccion_UO!$K1412,Resultados_Dic3!$D$3:$D$99980,Produccion_UO!$K$1494,Resultados_Dic3!$E$3:$E$99980,Produccion_UO!$J1412,Resultados_Dic3!$A$3:$A$99980,Produccion_UO!$H1412)*$J$1223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Y1412" s="22">
        <f>+SUMIFS(Resultados_Dic3!T$3:T$99980,Resultados_Dic3!$F$3:$F$99980,Produccion_UO!$K1412,Resultados_Dic3!$D$3:$D$99980,Produccion_UO!$K$1494,Resultados_Dic3!$E$3:$E$99980,Produccion_UO!$J1412,Resultados_Dic3!$A$3:$A$99980,Produccion_UO!$H1412)*$J$1223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Z1412" s="22">
        <f>+SUMIFS(Resultados_Dic3!U$3:U$99980,Resultados_Dic3!$F$3:$F$99980,Produccion_UO!$K1412,Resultados_Dic3!$D$3:$D$99980,Produccion_UO!$K$1494,Resultados_Dic3!$E$3:$E$99980,Produccion_UO!$J1412,Resultados_Dic3!$A$3:$A$99980,Produccion_UO!$H1412)*$J$1223</f>
        <v>7.2015258812680699E-2</v>
      </c>
      <c r="AA1412" s="22">
        <f>+SUMIFS(Resultados_Dic3!V$3:V$99980,Resultados_Dic3!$F$3:$F$99980,Produccion_UO!$K1412,Resultados_Dic3!$D$3:$D$99980,Produccion_UO!$K$1494,Resultados_Dic3!$E$3:$E$99980,Produccion_UO!$J1412,Resultados_Dic3!$A$3:$A$99980,Produccion_UO!$H1412)*$J$1223</f>
        <v>3.5538981795108102E-2</v>
      </c>
      <c r="AB1412" s="22">
        <f>+SUMIFS(Resultados_Dic3!W$3:W$99980,Resultados_Dic3!$F$3:$F$99980,Produccion_UO!$K1412,Resultados_Dic3!$D$3:$D$99980,Produccion_UO!$K$1494,Resultados_Dic3!$E$3:$E$99980,Produccion_UO!$J1412,Resultados_Dic3!$A$3:$A$99980,Produccion_UO!$H1412)*$J$1223</f>
        <v>0</v>
      </c>
      <c r="AC1412" s="22">
        <f>+SUMIFS(Resultados_Dic3!X$3:X$99980,Resultados_Dic3!$F$3:$F$99980,Produccion_UO!$K1412,Resultados_Dic3!$D$3:$D$99980,Produccion_UO!$K$1494,Resultados_Dic3!$E$3:$E$99980,Produccion_UO!$J1412,Resultados_Dic3!$A$3:$A$99980,Produccion_UO!$H1412)*$J$1223</f>
        <v>0</v>
      </c>
      <c r="AD1412" s="22">
        <f>+SUMIFS(Resultados_Dic3!Y$3:Y$99980,Resultados_Dic3!$F$3:$F$99980,Produccion_UO!$K1412,Resultados_Dic3!$D$3:$D$99980,Produccion_UO!$K$1494,Resultados_Dic3!$E$3:$E$99980,Produccion_UO!$J1412,Resultados_Dic3!$A$3:$A$99980,Produccion_UO!$H1412)*$J$1223</f>
        <v>0</v>
      </c>
      <c r="AE1412" s="22">
        <f>+SUMIFS(Resultados_Dic3!Z$3:Z$99980,Resultados_Dic3!$F$3:$F$99980,Produccion_UO!$K1412,Resultados_Dic3!$D$3:$D$99980,Produccion_UO!$K$1494,Resultados_Dic3!$E$3:$E$99980,Produccion_UO!$J1412,Resultados_Dic3!$A$3:$A$99980,Produccion_UO!$H1412)*$J$1223</f>
        <v>0</v>
      </c>
      <c r="AF1412" s="22">
        <f>+SUMIFS(Resultados_Dic3!AA$3:AA$99980,Resultados_Dic3!$F$3:$F$99980,Produccion_UO!$K1412,Resultados_Dic3!$D$3:$D$99980,Produccion_UO!$K$1494,Resultados_Dic3!$E$3:$E$99980,Produccion_UO!$J1412,Resultados_Dic3!$A$3:$A$99980,Produccion_UO!$H1412)*$J$1223</f>
        <v>0</v>
      </c>
      <c r="AG1412" s="22">
        <f>+SUMIFS(Resultados_Dic3!AB$3:AB$99980,Resultados_Dic3!$F$3:$F$99980,Produccion_UO!$K1412,Resultados_Dic3!$D$3:$D$99980,Produccion_UO!$K$1494,Resultados_Dic3!$E$3:$E$99980,Produccion_UO!$J1412,Resultados_Dic3!$A$3:$A$99980,Produccion_UO!$H1412)*$J$1223</f>
        <v>0</v>
      </c>
      <c r="AH1412" s="22">
        <f>+SUMIFS(Resultados_Dic3!AC$3:AC$99980,Resultados_Dic3!$F$3:$F$99980,Produccion_UO!$K1412,Resultados_Dic3!$D$3:$D$99980,Produccion_UO!$K$1494,Resultados_Dic3!$E$3:$E$99980,Produccion_UO!$J1412,Resultados_Dic3!$A$3:$A$99980,Produccion_UO!$H1412)*$J$1223</f>
        <v>0</v>
      </c>
      <c r="AI1412" s="22">
        <f>+SUMIFS(Resultados_Dic3!AD$3:AD$99980,Resultados_Dic3!$F$3:$F$99980,Produccion_UO!$K1412,Resultados_Dic3!$D$3:$D$99980,Produccion_UO!$K$1494,Resultados_Dic3!$E$3:$E$99980,Produccion_UO!$J1412,Resultados_Dic3!$A$3:$A$99980,Produccion_UO!$H1412)*$J$1223</f>
        <v>0</v>
      </c>
      <c r="AJ1412" s="22">
        <f>+SUMIFS(Resultados_Dic3!AE$3:AE$99980,Resultados_Dic3!$F$3:$F$99980,Produccion_UO!$K1412,Resultados_Dic3!$D$3:$D$99980,Produccion_UO!$K$1494,Resultados_Dic3!$E$3:$E$99980,Produccion_UO!$J1412,Resultados_Dic3!$A$3:$A$99980,Produccion_UO!$H1412)*$J$1223</f>
        <v>0</v>
      </c>
      <c r="AK1412" s="22">
        <f>+SUMIFS(Resultados_Dic3!AF$3:AF$99980,Resultados_Dic3!$F$3:$F$99980,Produccion_UO!$K1412,Resultados_Dic3!$D$3:$D$99980,Produccion_UO!$K$1494,Resultados_Dic3!$E$3:$E$99980,Produccion_UO!$J1412,Resultados_Dic3!$A$3:$A$99980,Produccion_UO!$H1412)*$J$1223</f>
        <v>0</v>
      </c>
      <c r="AL1412" s="22">
        <f>+SUMIFS(Resultados_Dic3!AG$3:AG$99980,Resultados_Dic3!$F$3:$F$99980,Produccion_UO!$K1412,Resultados_Dic3!$D$3:$D$99980,Produccion_UO!$K$1494,Resultados_Dic3!$E$3:$E$99980,Produccion_UO!$J1412,Resultados_Dic3!$A$3:$A$99980,Produccion_UO!$H1412)*$J$1223</f>
        <v>0</v>
      </c>
      <c r="AM1412" s="22">
        <f>+SUMIFS(Resultados_Dic3!AH$3:AH$99980,Resultados_Dic3!$F$3:$F$99980,Produccion_UO!$K1412,Resultados_Dic3!$D$3:$D$99980,Produccion_UO!$K$1494,Resultados_Dic3!$E$3:$E$99980,Produccion_UO!$J1412,Resultados_Dic3!$A$3:$A$99980,Produccion_UO!$H1412)*$J$1223</f>
        <v>0</v>
      </c>
      <c r="AN1412" s="22">
        <f>+SUMIFS(Resultados_Dic3!AI$3:AI$99980,Resultados_Dic3!$F$3:$F$99980,Produccion_UO!$K1412,Resultados_Dic3!$D$3:$D$99980,Produccion_UO!$K$1494,Resultados_Dic3!$E$3:$E$99980,Produccion_UO!$J1412,Resultados_Dic3!$A$3:$A$99980,Produccion_UO!$H1412)*$J$1223</f>
        <v>0</v>
      </c>
      <c r="AO1412" s="22">
        <f>+SUMIFS(Resultados_Dic3!AJ$3:AJ$99980,Resultados_Dic3!$F$3:$F$99980,Produccion_UO!$K1412,Resultados_Dic3!$D$3:$D$99980,Produccion_UO!$K$1494,Resultados_Dic3!$E$3:$E$99980,Produccion_UO!$J1412,Resultados_Dic3!$A$3:$A$99980,Produccion_UO!$H1412)*$J$1223</f>
        <v>0</v>
      </c>
      <c r="AP1412" s="22">
        <f>+SUMIFS(Resultados_Dic3!AK$3:AK$99980,Resultados_Dic3!$F$3:$F$99980,Produccion_UO!$K1412,Resultados_Dic3!$D$3:$D$99980,Produccion_UO!$K$1494,Resultados_Dic3!$E$3:$E$99980,Produccion_UO!$J1412,Resultados_Dic3!$A$3:$A$99980,Produccion_UO!$H1412)*$J$1223</f>
        <v>0</v>
      </c>
      <c r="AQ1412" s="22">
        <f>+SUMIFS(Resultados_Dic3!AL$3:AL$99980,Resultados_Dic3!$F$3:$F$99980,Produccion_UO!$K1412,Resultados_Dic3!$D$3:$D$99980,Produccion_UO!$K$1494,Resultados_Dic3!$E$3:$E$99980,Produccion_UO!$J1412,Resultados_Dic3!$A$3:$A$99980,Produccion_UO!$H1412)*$J$1223</f>
        <v>0</v>
      </c>
      <c r="AR1412" s="22">
        <f>+SUMIFS(Resultados_Dic3!AM$3:AM$99980,Resultados_Dic3!$F$3:$F$99980,Produccion_UO!$K1412,Resultados_Dic3!$D$3:$D$99980,Produccion_UO!$K$1494,Resultados_Dic3!$E$3:$E$99980,Produccion_UO!$J1412,Resultados_Dic3!$A$3:$A$99980,Produccion_UO!$H1412)*$J$1223</f>
        <v>0</v>
      </c>
    </row>
    <row r="1413" spans="8:44" x14ac:dyDescent="0.25">
      <c r="H1413" s="17" t="str">
        <f t="shared" si="1213"/>
        <v>DIC7</v>
      </c>
      <c r="I1413" s="24"/>
      <c r="J1413" s="24" t="s">
        <v>76</v>
      </c>
      <c r="K1413" s="359" t="s">
        <v>380</v>
      </c>
      <c r="L1413" s="316" t="s">
        <v>746</v>
      </c>
      <c r="M1413" s="22">
        <f>+SUMIFS(Resultados_Dic3!H$3:H$99980,Resultados_Dic3!$F$3:$F$99980,Produccion_UO!$K1413,Resultados_Dic3!$D$3:$D$99980,Produccion_UO!$K$1494,Resultados_Dic3!$E$3:$E$99980,Produccion_UO!$J1413,Resultados_Dic3!$A$3:$A$99980,Produccion_UO!$H1413)*$J$1223</f>
        <v>0</v>
      </c>
      <c r="N1413" s="22">
        <f>+SUMIFS(Resultados_Dic3!I$3:I$99980,Resultados_Dic3!$F$3:$F$99980,Produccion_UO!$K1413,Resultados_Dic3!$D$3:$D$99980,Produccion_UO!$K$1494,Resultados_Dic3!$E$3:$E$99980,Produccion_UO!$J1413,Resultados_Dic3!$A$3:$A$99980,Produccion_UO!$H1413)*$J$1223</f>
        <v>0</v>
      </c>
      <c r="O1413" s="22">
        <f>+SUMIFS(Resultados_Dic3!J$3:J$99980,Resultados_Dic3!$F$3:$F$99980,Produccion_UO!$K1413,Resultados_Dic3!$D$3:$D$99980,Produccion_UO!$K$1494,Resultados_Dic3!$E$3:$E$99980,Produccion_UO!$J1413,Resultados_Dic3!$A$3:$A$99980,Produccion_UO!$H1413)*$J$1223</f>
        <v>0</v>
      </c>
      <c r="P1413" s="22">
        <f>+SUMIFS(Resultados_Dic3!K$3:K$99980,Resultados_Dic3!$F$3:$F$99980,Produccion_UO!$K1413,Resultados_Dic3!$D$3:$D$99980,Produccion_UO!$K$1494,Resultados_Dic3!$E$3:$E$99980,Produccion_UO!$J1413,Resultados_Dic3!$A$3:$A$99980,Produccion_UO!$H1413)*$J$1223</f>
        <v>0</v>
      </c>
      <c r="Q1413" s="22">
        <f>+SUMIFS(Resultados_Dic3!L$3:L$99980,Resultados_Dic3!$F$3:$F$99980,Produccion_UO!$K1413,Resultados_Dic3!$D$3:$D$99980,Produccion_UO!$K$1494,Resultados_Dic3!$E$3:$E$99980,Produccion_UO!$J1413,Resultados_Dic3!$A$3:$A$99980,Produccion_UO!$H1413)*$J$1223</f>
        <v>0</v>
      </c>
      <c r="R1413" s="22">
        <f>+SUMIFS(Resultados_Dic3!M$3:M$99980,Resultados_Dic3!$F$3:$F$99980,Produccion_UO!$K1413,Resultados_Dic3!$D$3:$D$99980,Produccion_UO!$K$1494,Resultados_Dic3!$E$3:$E$99980,Produccion_UO!$J1413,Resultados_Dic3!$A$3:$A$99980,Produccion_UO!$H1413)*$J$1223</f>
        <v>0</v>
      </c>
      <c r="S1413" s="22">
        <f>+SUMIFS(Resultados_Dic3!N$3:N$99980,Resultados_Dic3!$F$3:$F$99980,Produccion_UO!$K1413,Resultados_Dic3!$D$3:$D$99980,Produccion_UO!$K$1494,Resultados_Dic3!$E$3:$E$99980,Produccion_UO!$J1413,Resultados_Dic3!$A$3:$A$99980,Produccion_UO!$H1413)*$J$1223</f>
        <v>0</v>
      </c>
      <c r="T1413" s="22">
        <f>+SUMIFS(Resultados_Dic3!O$3:O$99980,Resultados_Dic3!$F$3:$F$99980,Produccion_UO!$K1413,Resultados_Dic3!$D$3:$D$99980,Produccion_UO!$K$1494,Resultados_Dic3!$E$3:$E$99980,Produccion_UO!$J1413,Resultados_Dic3!$A$3:$A$99980,Produccion_UO!$H1413)*$J$1223</f>
        <v>0</v>
      </c>
      <c r="U1413" s="22">
        <f>+SUMIFS(Resultados_Dic3!P$3:P$99980,Resultados_Dic3!$F$3:$F$99980,Produccion_UO!$K1413,Resultados_Dic3!$D$3:$D$99980,Produccion_UO!$K$1494,Resultados_Dic3!$E$3:$E$99980,Produccion_UO!$J1413,Resultados_Dic3!$A$3:$A$99980,Produccion_UO!$H1413)*$J$1223</f>
        <v>0</v>
      </c>
      <c r="V1413" s="22">
        <f>+SUMIFS(Resultados_Dic3!Q$3:Q$99980,Resultados_Dic3!$F$3:$F$99980,Produccion_UO!$K1413,Resultados_Dic3!$D$3:$D$99980,Produccion_UO!$K$1494,Resultados_Dic3!$E$3:$E$99980,Produccion_UO!$J1413,Resultados_Dic3!$A$3:$A$99980,Produccion_UO!$H1413)*$J$1223</f>
        <v>0</v>
      </c>
      <c r="W1413" s="22">
        <f>+SUMIFS(Resultados_Dic3!R$3:R$99980,Resultados_Dic3!$F$3:$F$99980,Produccion_UO!$K1413,Resultados_Dic3!$D$3:$D$99980,Produccion_UO!$K$1494,Resultados_Dic3!$E$3:$E$99980,Produccion_UO!$J1413,Resultados_Dic3!$A$3:$A$99980,Produccion_UO!$H1413)*$J$1223</f>
        <v>0</v>
      </c>
      <c r="X1413" s="22">
        <f>+SUMIFS(Resultados_Dic3!S$3:S$99980,Resultados_Dic3!$F$3:$F$99980,Produccion_UO!$K1413,Resultados_Dic3!$D$3:$D$99980,Produccion_UO!$K$1494,Resultados_Dic3!$E$3:$E$99980,Produccion_UO!$J1413,Resultados_Dic3!$A$3:$A$99980,Produccion_UO!$H1413)*$J$1223</f>
        <v>0</v>
      </c>
      <c r="Y1413" s="22">
        <f>+SUMIFS(Resultados_Dic3!T$3:T$99980,Resultados_Dic3!$F$3:$F$99980,Produccion_UO!$K1413,Resultados_Dic3!$D$3:$D$99980,Produccion_UO!$K$1494,Resultados_Dic3!$E$3:$E$99980,Produccion_UO!$J1413,Resultados_Dic3!$A$3:$A$99980,Produccion_UO!$H1413)*$J$1223</f>
        <v>0</v>
      </c>
      <c r="Z1413" s="22">
        <f>+SUMIFS(Resultados_Dic3!U$3:U$99980,Resultados_Dic3!$F$3:$F$99980,Produccion_UO!$K1413,Resultados_Dic3!$D$3:$D$99980,Produccion_UO!$K$1494,Resultados_Dic3!$E$3:$E$99980,Produccion_UO!$J1413,Resultados_Dic3!$A$3:$A$99980,Produccion_UO!$H1413)*$J$1223</f>
        <v>0</v>
      </c>
      <c r="AA1413" s="22">
        <f>+SUMIFS(Resultados_Dic3!V$3:V$99980,Resultados_Dic3!$F$3:$F$99980,Produccion_UO!$K1413,Resultados_Dic3!$D$3:$D$99980,Produccion_UO!$K$1494,Resultados_Dic3!$E$3:$E$99980,Produccion_UO!$J1413,Resultados_Dic3!$A$3:$A$99980,Produccion_UO!$H1413)*$J$1223</f>
        <v>0</v>
      </c>
      <c r="AB1413" s="22">
        <f>+SUMIFS(Resultados_Dic3!W$3:W$99980,Resultados_Dic3!$F$3:$F$99980,Produccion_UO!$K1413,Resultados_Dic3!$D$3:$D$99980,Produccion_UO!$K$1494,Resultados_Dic3!$E$3:$E$99980,Produccion_UO!$J1413,Resultados_Dic3!$A$3:$A$99980,Produccion_UO!$H1413)*$J$1223</f>
        <v>0</v>
      </c>
      <c r="AC1413" s="22">
        <f>+SUMIFS(Resultados_Dic3!X$3:X$99980,Resultados_Dic3!$F$3:$F$99980,Produccion_UO!$K1413,Resultados_Dic3!$D$3:$D$99980,Produccion_UO!$K$1494,Resultados_Dic3!$E$3:$E$99980,Produccion_UO!$J1413,Resultados_Dic3!$A$3:$A$99980,Produccion_UO!$H1413)*$J$1223</f>
        <v>0</v>
      </c>
      <c r="AD1413" s="22">
        <f>+SUMIFS(Resultados_Dic3!Y$3:Y$99980,Resultados_Dic3!$F$3:$F$99980,Produccion_UO!$K1413,Resultados_Dic3!$D$3:$D$99980,Produccion_UO!$K$1494,Resultados_Dic3!$E$3:$E$99980,Produccion_UO!$J1413,Resultados_Dic3!$A$3:$A$99980,Produccion_UO!$H1413)*$J$1223</f>
        <v>0</v>
      </c>
      <c r="AE1413" s="22">
        <f>+SUMIFS(Resultados_Dic3!Z$3:Z$99980,Resultados_Dic3!$F$3:$F$99980,Produccion_UO!$K1413,Resultados_Dic3!$D$3:$D$99980,Produccion_UO!$K$1494,Resultados_Dic3!$E$3:$E$99980,Produccion_UO!$J1413,Resultados_Dic3!$A$3:$A$99980,Produccion_UO!$H1413)*$J$1223</f>
        <v>0</v>
      </c>
      <c r="AF1413" s="22">
        <f>+SUMIFS(Resultados_Dic3!AA$3:AA$99980,Resultados_Dic3!$F$3:$F$99980,Produccion_UO!$K1413,Resultados_Dic3!$D$3:$D$99980,Produccion_UO!$K$1494,Resultados_Dic3!$E$3:$E$99980,Produccion_UO!$J1413,Resultados_Dic3!$A$3:$A$99980,Produccion_UO!$H1413)*$J$1223</f>
        <v>0</v>
      </c>
      <c r="AG1413" s="22">
        <f>+SUMIFS(Resultados_Dic3!AB$3:AB$99980,Resultados_Dic3!$F$3:$F$99980,Produccion_UO!$K1413,Resultados_Dic3!$D$3:$D$99980,Produccion_UO!$K$1494,Resultados_Dic3!$E$3:$E$99980,Produccion_UO!$J1413,Resultados_Dic3!$A$3:$A$99980,Produccion_UO!$H1413)*$J$1223</f>
        <v>0</v>
      </c>
      <c r="AH1413" s="22">
        <f>+SUMIFS(Resultados_Dic3!AC$3:AC$99980,Resultados_Dic3!$F$3:$F$99980,Produccion_UO!$K1413,Resultados_Dic3!$D$3:$D$99980,Produccion_UO!$K$1494,Resultados_Dic3!$E$3:$E$99980,Produccion_UO!$J1413,Resultados_Dic3!$A$3:$A$99980,Produccion_UO!$H1413)*$J$1223</f>
        <v>0</v>
      </c>
      <c r="AI1413" s="22">
        <f>+SUMIFS(Resultados_Dic3!AD$3:AD$99980,Resultados_Dic3!$F$3:$F$99980,Produccion_UO!$K1413,Resultados_Dic3!$D$3:$D$99980,Produccion_UO!$K$1494,Resultados_Dic3!$E$3:$E$99980,Produccion_UO!$J1413,Resultados_Dic3!$A$3:$A$99980,Produccion_UO!$H1413)*$J$1223</f>
        <v>0</v>
      </c>
      <c r="AJ1413" s="22">
        <f>+SUMIFS(Resultados_Dic3!AE$3:AE$99980,Resultados_Dic3!$F$3:$F$99980,Produccion_UO!$K1413,Resultados_Dic3!$D$3:$D$99980,Produccion_UO!$K$1494,Resultados_Dic3!$E$3:$E$99980,Produccion_UO!$J1413,Resultados_Dic3!$A$3:$A$99980,Produccion_UO!$H1413)*$J$1223</f>
        <v>0</v>
      </c>
      <c r="AK1413" s="22">
        <f>+SUMIFS(Resultados_Dic3!AF$3:AF$99980,Resultados_Dic3!$F$3:$F$99980,Produccion_UO!$K1413,Resultados_Dic3!$D$3:$D$99980,Produccion_UO!$K$1494,Resultados_Dic3!$E$3:$E$99980,Produccion_UO!$J1413,Resultados_Dic3!$A$3:$A$99980,Produccion_UO!$H1413)*$J$1223</f>
        <v>0</v>
      </c>
      <c r="AL1413" s="22">
        <f>+SUMIFS(Resultados_Dic3!AG$3:AG$99980,Resultados_Dic3!$F$3:$F$99980,Produccion_UO!$K1413,Resultados_Dic3!$D$3:$D$99980,Produccion_UO!$K$1494,Resultados_Dic3!$E$3:$E$99980,Produccion_UO!$J1413,Resultados_Dic3!$A$3:$A$99980,Produccion_UO!$H1413)*$J$1223</f>
        <v>0</v>
      </c>
      <c r="AM1413" s="22">
        <f>+SUMIFS(Resultados_Dic3!AH$3:AH$99980,Resultados_Dic3!$F$3:$F$99980,Produccion_UO!$K1413,Resultados_Dic3!$D$3:$D$99980,Produccion_UO!$K$1494,Resultados_Dic3!$E$3:$E$99980,Produccion_UO!$J1413,Resultados_Dic3!$A$3:$A$99980,Produccion_UO!$H1413)*$J$1223</f>
        <v>0</v>
      </c>
      <c r="AN1413" s="22">
        <f>+SUMIFS(Resultados_Dic3!AI$3:AI$99980,Resultados_Dic3!$F$3:$F$99980,Produccion_UO!$K1413,Resultados_Dic3!$D$3:$D$99980,Produccion_UO!$K$1494,Resultados_Dic3!$E$3:$E$99980,Produccion_UO!$J1413,Resultados_Dic3!$A$3:$A$99980,Produccion_UO!$H1413)*$J$1223</f>
        <v>0</v>
      </c>
      <c r="AO1413" s="22">
        <f>+SUMIFS(Resultados_Dic3!AJ$3:AJ$99980,Resultados_Dic3!$F$3:$F$99980,Produccion_UO!$K1413,Resultados_Dic3!$D$3:$D$99980,Produccion_UO!$K$1494,Resultados_Dic3!$E$3:$E$99980,Produccion_UO!$J1413,Resultados_Dic3!$A$3:$A$99980,Produccion_UO!$H1413)*$J$1223</f>
        <v>0</v>
      </c>
      <c r="AP1413" s="22">
        <f>+SUMIFS(Resultados_Dic3!AK$3:AK$99980,Resultados_Dic3!$F$3:$F$99980,Produccion_UO!$K1413,Resultados_Dic3!$D$3:$D$99980,Produccion_UO!$K$1494,Resultados_Dic3!$E$3:$E$99980,Produccion_UO!$J1413,Resultados_Dic3!$A$3:$A$99980,Produccion_UO!$H1413)*$J$1223</f>
        <v>0</v>
      </c>
      <c r="AQ1413" s="22">
        <f>+SUMIFS(Resultados_Dic3!AL$3:AL$99980,Resultados_Dic3!$F$3:$F$99980,Produccion_UO!$K1413,Resultados_Dic3!$D$3:$D$99980,Produccion_UO!$K$1494,Resultados_Dic3!$E$3:$E$99980,Produccion_UO!$J1413,Resultados_Dic3!$A$3:$A$99980,Produccion_UO!$H1413)*$J$1223</f>
        <v>0</v>
      </c>
      <c r="AR1413" s="22">
        <f>+SUMIFS(Resultados_Dic3!AM$3:AM$99980,Resultados_Dic3!$F$3:$F$99980,Produccion_UO!$K1413,Resultados_Dic3!$D$3:$D$99980,Produccion_UO!$K$1494,Resultados_Dic3!$E$3:$E$99980,Produccion_UO!$J1413,Resultados_Dic3!$A$3:$A$99980,Produccion_UO!$H1413)*$J$1223</f>
        <v>0</v>
      </c>
    </row>
    <row r="1414" spans="8:44" x14ac:dyDescent="0.25">
      <c r="H1414" s="17" t="str">
        <f t="shared" si="1213"/>
        <v>DIC7</v>
      </c>
      <c r="I1414" s="24"/>
      <c r="J1414" s="24" t="s">
        <v>76</v>
      </c>
      <c r="K1414" s="359" t="s">
        <v>218</v>
      </c>
      <c r="L1414" s="316" t="s">
        <v>794</v>
      </c>
      <c r="M1414" s="22">
        <f>+SUMIFS(Resultados_Dic3!H$3:H$99980,Resultados_Dic3!$F$3:$F$99980,Produccion_UO!$K1414,Resultados_Dic3!$D$3:$D$99980,Produccion_UO!$K$1494,Resultados_Dic3!$E$3:$E$99980,Produccion_UO!$J1414,Resultados_Dic3!$A$3:$A$99980,Produccion_UO!$H1414)*$J$1223</f>
        <v>0.24657422114451399</v>
      </c>
      <c r="N1414" s="22">
        <f>+SUMIFS(Resultados_Dic3!I$3:I$99980,Resultados_Dic3!$F$3:$F$99980,Produccion_UO!$K1414,Resultados_Dic3!$D$3:$D$99980,Produccion_UO!$K$1494,Resultados_Dic3!$E$3:$E$99980,Produccion_UO!$J1414,Resultados_Dic3!$A$3:$A$99980,Produccion_UO!$H1414)*$J$1223</f>
        <v>0.224938143534058</v>
      </c>
      <c r="O1414" s="22">
        <f>+SUMIFS(Resultados_Dic3!J$3:J$99980,Resultados_Dic3!$F$3:$F$99980,Produccion_UO!$K1414,Resultados_Dic3!$D$3:$D$99980,Produccion_UO!$K$1494,Resultados_Dic3!$E$3:$E$99980,Produccion_UO!$J1414,Resultados_Dic3!$A$3:$A$99980,Produccion_UO!$H1414)*$J$1223</f>
        <v>0.21127755910745499</v>
      </c>
      <c r="P1414" s="22">
        <f>+SUMIFS(Resultados_Dic3!K$3:K$99980,Resultados_Dic3!$F$3:$F$99980,Produccion_UO!$K1414,Resultados_Dic3!$D$3:$D$99980,Produccion_UO!$K$1494,Resultados_Dic3!$E$3:$E$99980,Produccion_UO!$J1414,Resultados_Dic3!$A$3:$A$99980,Produccion_UO!$H1414)*$J$1223</f>
        <v>0.19761697468085099</v>
      </c>
      <c r="Q1414" s="22">
        <f>+SUMIFS(Resultados_Dic3!L$3:L$99980,Resultados_Dic3!$F$3:$F$99980,Produccion_UO!$K1414,Resultados_Dic3!$D$3:$D$99980,Produccion_UO!$K$1494,Resultados_Dic3!$E$3:$E$99980,Produccion_UO!$J1414,Resultados_Dic3!$A$3:$A$99980,Produccion_UO!$H1414)*$J$1223</f>
        <v>0.18395639025424801</v>
      </c>
      <c r="R1414" s="22">
        <f>+SUMIFS(Resultados_Dic3!M$3:M$99980,Resultados_Dic3!$F$3:$F$99980,Produccion_UO!$K1414,Resultados_Dic3!$D$3:$D$99980,Produccion_UO!$K$1494,Resultados_Dic3!$E$3:$E$99980,Produccion_UO!$J1414,Resultados_Dic3!$A$3:$A$99980,Produccion_UO!$H1414)*$J$1223</f>
        <v>0.16411896669036199</v>
      </c>
      <c r="S1414" s="22">
        <f>+SUMIFS(Resultados_Dic3!N$3:N$99980,Resultados_Dic3!$F$3:$F$99980,Produccion_UO!$K1414,Resultados_Dic3!$D$3:$D$99980,Produccion_UO!$K$1494,Resultados_Dic3!$E$3:$E$99980,Produccion_UO!$J1414,Resultados_Dic3!$A$3:$A$99980,Produccion_UO!$H1414)*$J$1223</f>
        <v>0.14428154312647501</v>
      </c>
      <c r="T1414" s="22">
        <f>+SUMIFS(Resultados_Dic3!O$3:O$99980,Resultados_Dic3!$F$3:$F$99980,Produccion_UO!$K1414,Resultados_Dic3!$D$3:$D$99980,Produccion_UO!$K$1494,Resultados_Dic3!$E$3:$E$99980,Produccion_UO!$J1414,Resultados_Dic3!$A$3:$A$99980,Produccion_UO!$H1414)*$J$1223</f>
        <v>0.127761905981358</v>
      </c>
      <c r="U1414" s="22">
        <f>+SUMIFS(Resultados_Dic3!P$3:P$99980,Resultados_Dic3!$F$3:$F$99980,Produccion_UO!$K1414,Resultados_Dic3!$D$3:$D$99980,Produccion_UO!$K$1494,Resultados_Dic3!$E$3:$E$99980,Produccion_UO!$J1414,Resultados_Dic3!$A$3:$A$99980,Produccion_UO!$H1414)*$J$1223</f>
        <v>0.11124226883624</v>
      </c>
      <c r="V1414" s="22">
        <f>+SUMIFS(Resultados_Dic3!Q$3:Q$99980,Resultados_Dic3!$F$3:$F$99980,Produccion_UO!$K1414,Resultados_Dic3!$D$3:$D$99980,Produccion_UO!$K$1494,Resultados_Dic3!$E$3:$E$99980,Produccion_UO!$J1414,Resultados_Dic3!$A$3:$A$99980,Produccion_UO!$H1414)*$J$1223</f>
        <v>9.5488168163755799E-2</v>
      </c>
      <c r="W1414" s="22">
        <f>+SUMIFS(Resultados_Dic3!R$3:R$99980,Resultados_Dic3!$F$3:$F$99980,Produccion_UO!$K1414,Resultados_Dic3!$D$3:$D$99980,Produccion_UO!$K$1494,Resultados_Dic3!$E$3:$E$99980,Produccion_UO!$J1414,Resultados_Dic3!$A$3:$A$99980,Produccion_UO!$H1414)*$J$1223</f>
        <v>7.9734067491271404E-2</v>
      </c>
      <c r="X1414" s="22">
        <f>+SUMIFS(Resultados_Dic3!S$3:S$99980,Resultados_Dic3!$F$3:$F$99980,Produccion_UO!$K1414,Resultados_Dic3!$D$3:$D$99980,Produccion_UO!$K$1494,Resultados_Dic3!$E$3:$E$99980,Produccion_UO!$J1414,Resultados_Dic3!$A$3:$A$99980,Produccion_UO!$H1414)*$J$1223</f>
        <v>6.3979966818787107E-2</v>
      </c>
      <c r="Y1414" s="22">
        <f>+SUMIFS(Resultados_Dic3!T$3:T$99980,Resultados_Dic3!$F$3:$F$99980,Produccion_UO!$K1414,Resultados_Dic3!$D$3:$D$99980,Produccion_UO!$K$1494,Resultados_Dic3!$E$3:$E$99980,Produccion_UO!$J1414,Resultados_Dic3!$A$3:$A$99980,Produccion_UO!$H1414)*$J$1223</f>
        <v>5.5826726017149199E-2</v>
      </c>
      <c r="Z1414" s="22">
        <f>+SUMIFS(Resultados_Dic3!U$3:U$99980,Resultados_Dic3!$F$3:$F$99980,Produccion_UO!$K1414,Resultados_Dic3!$D$3:$D$99980,Produccion_UO!$K$1494,Resultados_Dic3!$E$3:$E$99980,Produccion_UO!$J1414,Resultados_Dic3!$A$3:$A$99980,Produccion_UO!$H1414)*$J$1223</f>
        <v>4.7673485215511402E-2</v>
      </c>
      <c r="AA1414" s="22">
        <f>+SUMIFS(Resultados_Dic3!V$3:V$99980,Resultados_Dic3!$F$3:$F$99980,Produccion_UO!$K1414,Resultados_Dic3!$D$3:$D$99980,Produccion_UO!$K$1494,Resultados_Dic3!$E$3:$E$99980,Produccion_UO!$J1414,Resultados_Dic3!$A$3:$A$99980,Produccion_UO!$H1414)*$J$1223</f>
        <v>0</v>
      </c>
      <c r="AB1414" s="22">
        <f>+SUMIFS(Resultados_Dic3!W$3:W$99980,Resultados_Dic3!$F$3:$F$99980,Produccion_UO!$K1414,Resultados_Dic3!$D$3:$D$99980,Produccion_UO!$K$1494,Resultados_Dic3!$E$3:$E$99980,Produccion_UO!$J1414,Resultados_Dic3!$A$3:$A$99980,Produccion_UO!$H1414)*$J$1223</f>
        <v>0</v>
      </c>
      <c r="AC1414" s="22">
        <f>+SUMIFS(Resultados_Dic3!X$3:X$99980,Resultados_Dic3!$F$3:$F$99980,Produccion_UO!$K1414,Resultados_Dic3!$D$3:$D$99980,Produccion_UO!$K$1494,Resultados_Dic3!$E$3:$E$99980,Produccion_UO!$J1414,Resultados_Dic3!$A$3:$A$99980,Produccion_UO!$H1414)*$J$1223</f>
        <v>0</v>
      </c>
      <c r="AD1414" s="22">
        <f>+SUMIFS(Resultados_Dic3!Y$3:Y$99980,Resultados_Dic3!$F$3:$F$99980,Produccion_UO!$K1414,Resultados_Dic3!$D$3:$D$99980,Produccion_UO!$K$1494,Resultados_Dic3!$E$3:$E$99980,Produccion_UO!$J1414,Resultados_Dic3!$A$3:$A$99980,Produccion_UO!$H1414)*$J$1223</f>
        <v>0</v>
      </c>
      <c r="AE1414" s="22">
        <f>+SUMIFS(Resultados_Dic3!Z$3:Z$99980,Resultados_Dic3!$F$3:$F$99980,Produccion_UO!$K1414,Resultados_Dic3!$D$3:$D$99980,Produccion_UO!$K$1494,Resultados_Dic3!$E$3:$E$99980,Produccion_UO!$J1414,Resultados_Dic3!$A$3:$A$99980,Produccion_UO!$H1414)*$J$1223</f>
        <v>0</v>
      </c>
      <c r="AF1414" s="22">
        <f>+SUMIFS(Resultados_Dic3!AA$3:AA$99980,Resultados_Dic3!$F$3:$F$99980,Produccion_UO!$K1414,Resultados_Dic3!$D$3:$D$99980,Produccion_UO!$K$1494,Resultados_Dic3!$E$3:$E$99980,Produccion_UO!$J1414,Resultados_Dic3!$A$3:$A$99980,Produccion_UO!$H1414)*$J$1223</f>
        <v>0</v>
      </c>
      <c r="AG1414" s="22">
        <f>+SUMIFS(Resultados_Dic3!AB$3:AB$99980,Resultados_Dic3!$F$3:$F$99980,Produccion_UO!$K1414,Resultados_Dic3!$D$3:$D$99980,Produccion_UO!$K$1494,Resultados_Dic3!$E$3:$E$99980,Produccion_UO!$J1414,Resultados_Dic3!$A$3:$A$99980,Produccion_UO!$H1414)*$J$1223</f>
        <v>0</v>
      </c>
      <c r="AH1414" s="22">
        <f>+SUMIFS(Resultados_Dic3!AC$3:AC$99980,Resultados_Dic3!$F$3:$F$99980,Produccion_UO!$K1414,Resultados_Dic3!$D$3:$D$99980,Produccion_UO!$K$1494,Resultados_Dic3!$E$3:$E$99980,Produccion_UO!$J1414,Resultados_Dic3!$A$3:$A$99980,Produccion_UO!$H1414)*$J$1223</f>
        <v>0</v>
      </c>
      <c r="AI1414" s="22">
        <f>+SUMIFS(Resultados_Dic3!AD$3:AD$99980,Resultados_Dic3!$F$3:$F$99980,Produccion_UO!$K1414,Resultados_Dic3!$D$3:$D$99980,Produccion_UO!$K$1494,Resultados_Dic3!$E$3:$E$99980,Produccion_UO!$J1414,Resultados_Dic3!$A$3:$A$99980,Produccion_UO!$H1414)*$J$1223</f>
        <v>0</v>
      </c>
      <c r="AJ1414" s="22">
        <f>+SUMIFS(Resultados_Dic3!AE$3:AE$99980,Resultados_Dic3!$F$3:$F$99980,Produccion_UO!$K1414,Resultados_Dic3!$D$3:$D$99980,Produccion_UO!$K$1494,Resultados_Dic3!$E$3:$E$99980,Produccion_UO!$J1414,Resultados_Dic3!$A$3:$A$99980,Produccion_UO!$H1414)*$J$1223</f>
        <v>0</v>
      </c>
      <c r="AK1414" s="22">
        <f>+SUMIFS(Resultados_Dic3!AF$3:AF$99980,Resultados_Dic3!$F$3:$F$99980,Produccion_UO!$K1414,Resultados_Dic3!$D$3:$D$99980,Produccion_UO!$K$1494,Resultados_Dic3!$E$3:$E$99980,Produccion_UO!$J1414,Resultados_Dic3!$A$3:$A$99980,Produccion_UO!$H1414)*$J$1223</f>
        <v>0</v>
      </c>
      <c r="AL1414" s="22">
        <f>+SUMIFS(Resultados_Dic3!AG$3:AG$99980,Resultados_Dic3!$F$3:$F$99980,Produccion_UO!$K1414,Resultados_Dic3!$D$3:$D$99980,Produccion_UO!$K$1494,Resultados_Dic3!$E$3:$E$99980,Produccion_UO!$J1414,Resultados_Dic3!$A$3:$A$99980,Produccion_UO!$H1414)*$J$1223</f>
        <v>0</v>
      </c>
      <c r="AM1414" s="22">
        <f>+SUMIFS(Resultados_Dic3!AH$3:AH$99980,Resultados_Dic3!$F$3:$F$99980,Produccion_UO!$K1414,Resultados_Dic3!$D$3:$D$99980,Produccion_UO!$K$1494,Resultados_Dic3!$E$3:$E$99980,Produccion_UO!$J1414,Resultados_Dic3!$A$3:$A$99980,Produccion_UO!$H1414)*$J$1223</f>
        <v>0</v>
      </c>
      <c r="AN1414" s="22">
        <f>+SUMIFS(Resultados_Dic3!AI$3:AI$99980,Resultados_Dic3!$F$3:$F$99980,Produccion_UO!$K1414,Resultados_Dic3!$D$3:$D$99980,Produccion_UO!$K$1494,Resultados_Dic3!$E$3:$E$99980,Produccion_UO!$J1414,Resultados_Dic3!$A$3:$A$99980,Produccion_UO!$H1414)*$J$1223</f>
        <v>0</v>
      </c>
      <c r="AO1414" s="22">
        <f>+SUMIFS(Resultados_Dic3!AJ$3:AJ$99980,Resultados_Dic3!$F$3:$F$99980,Produccion_UO!$K1414,Resultados_Dic3!$D$3:$D$99980,Produccion_UO!$K$1494,Resultados_Dic3!$E$3:$E$99980,Produccion_UO!$J1414,Resultados_Dic3!$A$3:$A$99980,Produccion_UO!$H1414)*$J$1223</f>
        <v>0</v>
      </c>
      <c r="AP1414" s="22">
        <f>+SUMIFS(Resultados_Dic3!AK$3:AK$99980,Resultados_Dic3!$F$3:$F$99980,Produccion_UO!$K1414,Resultados_Dic3!$D$3:$D$99980,Produccion_UO!$K$1494,Resultados_Dic3!$E$3:$E$99980,Produccion_UO!$J1414,Resultados_Dic3!$A$3:$A$99980,Produccion_UO!$H1414)*$J$1223</f>
        <v>0</v>
      </c>
      <c r="AQ1414" s="22">
        <f>+SUMIFS(Resultados_Dic3!AL$3:AL$99980,Resultados_Dic3!$F$3:$F$99980,Produccion_UO!$K1414,Resultados_Dic3!$D$3:$D$99980,Produccion_UO!$K$1494,Resultados_Dic3!$E$3:$E$99980,Produccion_UO!$J1414,Resultados_Dic3!$A$3:$A$99980,Produccion_UO!$H1414)*$J$1223</f>
        <v>0</v>
      </c>
      <c r="AR1414" s="22">
        <f>+SUMIFS(Resultados_Dic3!AM$3:AM$99980,Resultados_Dic3!$F$3:$F$99980,Produccion_UO!$K1414,Resultados_Dic3!$D$3:$D$99980,Produccion_UO!$K$1494,Resultados_Dic3!$E$3:$E$99980,Produccion_UO!$J1414,Resultados_Dic3!$A$3:$A$99980,Produccion_UO!$H1414)*$J$1223</f>
        <v>0</v>
      </c>
    </row>
    <row r="1415" spans="8:44" x14ac:dyDescent="0.25">
      <c r="H1415" s="17" t="str">
        <f t="shared" si="1213"/>
        <v>DIC7</v>
      </c>
      <c r="I1415" s="24"/>
      <c r="J1415" s="24" t="s">
        <v>76</v>
      </c>
      <c r="K1415" s="359" t="s">
        <v>289</v>
      </c>
      <c r="L1415" s="230" t="s">
        <v>832</v>
      </c>
      <c r="M1415" s="22">
        <f>+SUMIFS(Resultados_Dic3!H$3:H$99980,Resultados_Dic3!$F$3:$F$99980,Produccion_UO!$K1415,Resultados_Dic3!$D$3:$D$99980,Produccion_UO!$K$1494,Resultados_Dic3!$E$3:$E$99980,Produccion_UO!$J1415,Resultados_Dic3!$A$3:$A$99980,Produccion_UO!$H1415)*$J$1223</f>
        <v>0</v>
      </c>
      <c r="N1415" s="22">
        <f>+SUMIFS(Resultados_Dic3!I$3:I$99980,Resultados_Dic3!$F$3:$F$99980,Produccion_UO!$K1415,Resultados_Dic3!$D$3:$D$99980,Produccion_UO!$K$1494,Resultados_Dic3!$E$3:$E$99980,Produccion_UO!$J1415,Resultados_Dic3!$A$3:$A$99980,Produccion_UO!$H1415)*$J$1223</f>
        <v>0</v>
      </c>
      <c r="O1415" s="22">
        <f>+SUMIFS(Resultados_Dic3!J$3:J$99980,Resultados_Dic3!$F$3:$F$99980,Produccion_UO!$K1415,Resultados_Dic3!$D$3:$D$99980,Produccion_UO!$K$1494,Resultados_Dic3!$E$3:$E$99980,Produccion_UO!$J1415,Resultados_Dic3!$A$3:$A$99980,Produccion_UO!$H1415)*$J$1223</f>
        <v>0</v>
      </c>
      <c r="P1415" s="22">
        <f>+SUMIFS(Resultados_Dic3!K$3:K$99980,Resultados_Dic3!$F$3:$F$99980,Produccion_UO!$K1415,Resultados_Dic3!$D$3:$D$99980,Produccion_UO!$K$1494,Resultados_Dic3!$E$3:$E$99980,Produccion_UO!$J1415,Resultados_Dic3!$A$3:$A$99980,Produccion_UO!$H1415)*$J$1223</f>
        <v>0</v>
      </c>
      <c r="Q1415" s="22">
        <f>+SUMIFS(Resultados_Dic3!L$3:L$99980,Resultados_Dic3!$F$3:$F$99980,Produccion_UO!$K1415,Resultados_Dic3!$D$3:$D$99980,Produccion_UO!$K$1494,Resultados_Dic3!$E$3:$E$99980,Produccion_UO!$J1415,Resultados_Dic3!$A$3:$A$99980,Produccion_UO!$H1415)*$J$1223</f>
        <v>0</v>
      </c>
      <c r="R1415" s="22">
        <f>+SUMIFS(Resultados_Dic3!M$3:M$99980,Resultados_Dic3!$F$3:$F$99980,Produccion_UO!$K1415,Resultados_Dic3!$D$3:$D$99980,Produccion_UO!$K$1494,Resultados_Dic3!$E$3:$E$99980,Produccion_UO!$J1415,Resultados_Dic3!$A$3:$A$99980,Produccion_UO!$H1415)*$J$1223</f>
        <v>0</v>
      </c>
      <c r="S1415" s="22">
        <f>+SUMIFS(Resultados_Dic3!N$3:N$99980,Resultados_Dic3!$F$3:$F$99980,Produccion_UO!$K1415,Resultados_Dic3!$D$3:$D$99980,Produccion_UO!$K$1494,Resultados_Dic3!$E$3:$E$99980,Produccion_UO!$J1415,Resultados_Dic3!$A$3:$A$99980,Produccion_UO!$H1415)*$J$1223</f>
        <v>0</v>
      </c>
      <c r="T1415" s="22">
        <f>+SUMIFS(Resultados_Dic3!O$3:O$99980,Resultados_Dic3!$F$3:$F$99980,Produccion_UO!$K1415,Resultados_Dic3!$D$3:$D$99980,Produccion_UO!$K$1494,Resultados_Dic3!$E$3:$E$99980,Produccion_UO!$J1415,Resultados_Dic3!$A$3:$A$99980,Produccion_UO!$H1415)*$J$1223</f>
        <v>0</v>
      </c>
      <c r="U1415" s="22">
        <f>+SUMIFS(Resultados_Dic3!P$3:P$99980,Resultados_Dic3!$F$3:$F$99980,Produccion_UO!$K1415,Resultados_Dic3!$D$3:$D$99980,Produccion_UO!$K$1494,Resultados_Dic3!$E$3:$E$99980,Produccion_UO!$J1415,Resultados_Dic3!$A$3:$A$99980,Produccion_UO!$H1415)*$J$1223</f>
        <v>0</v>
      </c>
      <c r="V1415" s="22">
        <f>+SUMIFS(Resultados_Dic3!Q$3:Q$99980,Resultados_Dic3!$F$3:$F$99980,Produccion_UO!$K1415,Resultados_Dic3!$D$3:$D$99980,Produccion_UO!$K$1494,Resultados_Dic3!$E$3:$E$99980,Produccion_UO!$J1415,Resultados_Dic3!$A$3:$A$99980,Produccion_UO!$H1415)*$J$1223</f>
        <v>0</v>
      </c>
      <c r="W1415" s="22">
        <f>+SUMIFS(Resultados_Dic3!R$3:R$99980,Resultados_Dic3!$F$3:$F$99980,Produccion_UO!$K1415,Resultados_Dic3!$D$3:$D$99980,Produccion_UO!$K$1494,Resultados_Dic3!$E$3:$E$99980,Produccion_UO!$J1415,Resultados_Dic3!$A$3:$A$99980,Produccion_UO!$H1415)*$J$1223</f>
        <v>0</v>
      </c>
      <c r="X1415" s="22">
        <f>+SUMIFS(Resultados_Dic3!S$3:S$99980,Resultados_Dic3!$F$3:$F$99980,Produccion_UO!$K1415,Resultados_Dic3!$D$3:$D$99980,Produccion_UO!$K$1494,Resultados_Dic3!$E$3:$E$99980,Produccion_UO!$J1415,Resultados_Dic3!$A$3:$A$99980,Produccion_UO!$H1415)*$J$1223</f>
        <v>0</v>
      </c>
      <c r="Y1415" s="22">
        <f>+SUMIFS(Resultados_Dic3!T$3:T$99980,Resultados_Dic3!$F$3:$F$99980,Produccion_UO!$K1415,Resultados_Dic3!$D$3:$D$99980,Produccion_UO!$K$1494,Resultados_Dic3!$E$3:$E$99980,Produccion_UO!$J1415,Resultados_Dic3!$A$3:$A$99980,Produccion_UO!$H1415)*$J$1223</f>
        <v>0</v>
      </c>
      <c r="Z1415" s="22">
        <f>+SUMIFS(Resultados_Dic3!U$3:U$99980,Resultados_Dic3!$F$3:$F$99980,Produccion_UO!$K1415,Resultados_Dic3!$D$3:$D$99980,Produccion_UO!$K$1494,Resultados_Dic3!$E$3:$E$99980,Produccion_UO!$J1415,Resultados_Dic3!$A$3:$A$99980,Produccion_UO!$H1415)*$J$1223</f>
        <v>0</v>
      </c>
      <c r="AA1415" s="22">
        <f>+SUMIFS(Resultados_Dic3!V$3:V$99980,Resultados_Dic3!$F$3:$F$99980,Produccion_UO!$K1415,Resultados_Dic3!$D$3:$D$99980,Produccion_UO!$K$1494,Resultados_Dic3!$E$3:$E$99980,Produccion_UO!$J1415,Resultados_Dic3!$A$3:$A$99980,Produccion_UO!$H1415)*$J$1223</f>
        <v>0</v>
      </c>
      <c r="AB1415" s="22">
        <f>+SUMIFS(Resultados_Dic3!W$3:W$99980,Resultados_Dic3!$F$3:$F$99980,Produccion_UO!$K1415,Resultados_Dic3!$D$3:$D$99980,Produccion_UO!$K$1494,Resultados_Dic3!$E$3:$E$99980,Produccion_UO!$J1415,Resultados_Dic3!$A$3:$A$99980,Produccion_UO!$H1415)*$J$1223</f>
        <v>0</v>
      </c>
      <c r="AC1415" s="22">
        <f>+SUMIFS(Resultados_Dic3!X$3:X$99980,Resultados_Dic3!$F$3:$F$99980,Produccion_UO!$K1415,Resultados_Dic3!$D$3:$D$99980,Produccion_UO!$K$1494,Resultados_Dic3!$E$3:$E$99980,Produccion_UO!$J1415,Resultados_Dic3!$A$3:$A$99980,Produccion_UO!$H1415)*$J$1223</f>
        <v>0</v>
      </c>
      <c r="AD1415" s="22">
        <f>+SUMIFS(Resultados_Dic3!Y$3:Y$99980,Resultados_Dic3!$F$3:$F$99980,Produccion_UO!$K1415,Resultados_Dic3!$D$3:$D$99980,Produccion_UO!$K$1494,Resultados_Dic3!$E$3:$E$99980,Produccion_UO!$J1415,Resultados_Dic3!$A$3:$A$99980,Produccion_UO!$H1415)*$J$1223</f>
        <v>0</v>
      </c>
      <c r="AE1415" s="22">
        <f>+SUMIFS(Resultados_Dic3!Z$3:Z$99980,Resultados_Dic3!$F$3:$F$99980,Produccion_UO!$K1415,Resultados_Dic3!$D$3:$D$99980,Produccion_UO!$K$1494,Resultados_Dic3!$E$3:$E$99980,Produccion_UO!$J1415,Resultados_Dic3!$A$3:$A$99980,Produccion_UO!$H1415)*$J$1223</f>
        <v>0</v>
      </c>
      <c r="AF1415" s="22">
        <f>+SUMIFS(Resultados_Dic3!AA$3:AA$99980,Resultados_Dic3!$F$3:$F$99980,Produccion_UO!$K1415,Resultados_Dic3!$D$3:$D$99980,Produccion_UO!$K$1494,Resultados_Dic3!$E$3:$E$99980,Produccion_UO!$J1415,Resultados_Dic3!$A$3:$A$99980,Produccion_UO!$H1415)*$J$1223</f>
        <v>0</v>
      </c>
      <c r="AG1415" s="22">
        <f>+SUMIFS(Resultados_Dic3!AB$3:AB$99980,Resultados_Dic3!$F$3:$F$99980,Produccion_UO!$K1415,Resultados_Dic3!$D$3:$D$99980,Produccion_UO!$K$1494,Resultados_Dic3!$E$3:$E$99980,Produccion_UO!$J1415,Resultados_Dic3!$A$3:$A$99980,Produccion_UO!$H1415)*$J$1223</f>
        <v>0</v>
      </c>
      <c r="AH1415" s="22">
        <f>+SUMIFS(Resultados_Dic3!AC$3:AC$99980,Resultados_Dic3!$F$3:$F$99980,Produccion_UO!$K1415,Resultados_Dic3!$D$3:$D$99980,Produccion_UO!$K$1494,Resultados_Dic3!$E$3:$E$99980,Produccion_UO!$J1415,Resultados_Dic3!$A$3:$A$99980,Produccion_UO!$H1415)*$J$1223</f>
        <v>0</v>
      </c>
      <c r="AI1415" s="22">
        <f>+SUMIFS(Resultados_Dic3!AD$3:AD$99980,Resultados_Dic3!$F$3:$F$99980,Produccion_UO!$K1415,Resultados_Dic3!$D$3:$D$99980,Produccion_UO!$K$1494,Resultados_Dic3!$E$3:$E$99980,Produccion_UO!$J1415,Resultados_Dic3!$A$3:$A$99980,Produccion_UO!$H1415)*$J$1223</f>
        <v>0</v>
      </c>
      <c r="AJ1415" s="22">
        <f>+SUMIFS(Resultados_Dic3!AE$3:AE$99980,Resultados_Dic3!$F$3:$F$99980,Produccion_UO!$K1415,Resultados_Dic3!$D$3:$D$99980,Produccion_UO!$K$1494,Resultados_Dic3!$E$3:$E$99980,Produccion_UO!$J1415,Resultados_Dic3!$A$3:$A$99980,Produccion_UO!$H1415)*$J$1223</f>
        <v>0</v>
      </c>
      <c r="AK1415" s="22">
        <f>+SUMIFS(Resultados_Dic3!AF$3:AF$99980,Resultados_Dic3!$F$3:$F$99980,Produccion_UO!$K1415,Resultados_Dic3!$D$3:$D$99980,Produccion_UO!$K$1494,Resultados_Dic3!$E$3:$E$99980,Produccion_UO!$J1415,Resultados_Dic3!$A$3:$A$99980,Produccion_UO!$H1415)*$J$1223</f>
        <v>0</v>
      </c>
      <c r="AL1415" s="22">
        <f>+SUMIFS(Resultados_Dic3!AG$3:AG$99980,Resultados_Dic3!$F$3:$F$99980,Produccion_UO!$K1415,Resultados_Dic3!$D$3:$D$99980,Produccion_UO!$K$1494,Resultados_Dic3!$E$3:$E$99980,Produccion_UO!$J1415,Resultados_Dic3!$A$3:$A$99980,Produccion_UO!$H1415)*$J$1223</f>
        <v>0</v>
      </c>
      <c r="AM1415" s="22">
        <f>+SUMIFS(Resultados_Dic3!AH$3:AH$99980,Resultados_Dic3!$F$3:$F$99980,Produccion_UO!$K1415,Resultados_Dic3!$D$3:$D$99980,Produccion_UO!$K$1494,Resultados_Dic3!$E$3:$E$99980,Produccion_UO!$J1415,Resultados_Dic3!$A$3:$A$99980,Produccion_UO!$H1415)*$J$1223</f>
        <v>0</v>
      </c>
      <c r="AN1415" s="22">
        <f>+SUMIFS(Resultados_Dic3!AI$3:AI$99980,Resultados_Dic3!$F$3:$F$99980,Produccion_UO!$K1415,Resultados_Dic3!$D$3:$D$99980,Produccion_UO!$K$1494,Resultados_Dic3!$E$3:$E$99980,Produccion_UO!$J1415,Resultados_Dic3!$A$3:$A$99980,Produccion_UO!$H1415)*$J$1223</f>
        <v>0</v>
      </c>
      <c r="AO1415" s="22">
        <f>+SUMIFS(Resultados_Dic3!AJ$3:AJ$99980,Resultados_Dic3!$F$3:$F$99980,Produccion_UO!$K1415,Resultados_Dic3!$D$3:$D$99980,Produccion_UO!$K$1494,Resultados_Dic3!$E$3:$E$99980,Produccion_UO!$J1415,Resultados_Dic3!$A$3:$A$99980,Produccion_UO!$H1415)*$J$1223</f>
        <v>0</v>
      </c>
      <c r="AP1415" s="22">
        <f>+SUMIFS(Resultados_Dic3!AK$3:AK$99980,Resultados_Dic3!$F$3:$F$99980,Produccion_UO!$K1415,Resultados_Dic3!$D$3:$D$99980,Produccion_UO!$K$1494,Resultados_Dic3!$E$3:$E$99980,Produccion_UO!$J1415,Resultados_Dic3!$A$3:$A$99980,Produccion_UO!$H1415)*$J$1223</f>
        <v>0</v>
      </c>
      <c r="AQ1415" s="22">
        <f>+SUMIFS(Resultados_Dic3!AL$3:AL$99980,Resultados_Dic3!$F$3:$F$99980,Produccion_UO!$K1415,Resultados_Dic3!$D$3:$D$99980,Produccion_UO!$K$1494,Resultados_Dic3!$E$3:$E$99980,Produccion_UO!$J1415,Resultados_Dic3!$A$3:$A$99980,Produccion_UO!$H1415)*$J$1223</f>
        <v>0</v>
      </c>
      <c r="AR1415" s="22">
        <f>+SUMIFS(Resultados_Dic3!AM$3:AM$99980,Resultados_Dic3!$F$3:$F$99980,Produccion_UO!$K1415,Resultados_Dic3!$D$3:$D$99980,Produccion_UO!$K$1494,Resultados_Dic3!$E$3:$E$99980,Produccion_UO!$J1415,Resultados_Dic3!$A$3:$A$99980,Produccion_UO!$H1415)*$J$1223</f>
        <v>0</v>
      </c>
    </row>
    <row r="1416" spans="8:44" x14ac:dyDescent="0.25">
      <c r="H1416" s="17" t="str">
        <f t="shared" si="1213"/>
        <v>DIC7</v>
      </c>
      <c r="I1416" s="24"/>
      <c r="J1416" s="24"/>
      <c r="K1416" s="342"/>
      <c r="L1416" s="302" t="s">
        <v>861</v>
      </c>
      <c r="M1416" s="362">
        <f>+M1411+M1415</f>
        <v>0.31858947995719467</v>
      </c>
      <c r="N1416" s="362">
        <f t="shared" ref="N1416" si="1247">+N1411+N1415</f>
        <v>0.29695340234673873</v>
      </c>
      <c r="O1416" s="362">
        <f t="shared" ref="O1416" si="1248">+O1411+O1415</f>
        <v>0.28329281792013572</v>
      </c>
      <c r="P1416" s="362">
        <f t="shared" ref="P1416" si="1249">+P1411+P1415</f>
        <v>0.26963223349353171</v>
      </c>
      <c r="Q1416" s="362">
        <f t="shared" ref="Q1416" si="1250">+Q1411+Q1415</f>
        <v>0.25597164906692871</v>
      </c>
      <c r="R1416" s="362">
        <f t="shared" ref="R1416" si="1251">+R1411+R1415</f>
        <v>0.23613422550304269</v>
      </c>
      <c r="S1416" s="362">
        <f t="shared" ref="S1416" si="1252">+S1411+S1415</f>
        <v>0.21629680193915571</v>
      </c>
      <c r="T1416" s="362">
        <f t="shared" ref="T1416" si="1253">+T1411+T1415</f>
        <v>0.1997771647940387</v>
      </c>
      <c r="U1416" s="362">
        <f t="shared" ref="U1416" si="1254">+U1411+U1415</f>
        <v>0.1832575276489207</v>
      </c>
      <c r="V1416" s="362">
        <f t="shared" ref="V1416" si="1255">+V1411+V1415</f>
        <v>0.1675034269764365</v>
      </c>
      <c r="W1416" s="362">
        <f t="shared" ref="W1416" si="1256">+W1411+W1415</f>
        <v>0.1517493263039521</v>
      </c>
      <c r="X1416" s="362">
        <f t="shared" ref="X1416" si="1257">+X1411+X1415</f>
        <v>0.13599522563146782</v>
      </c>
      <c r="Y1416" s="362">
        <f t="shared" ref="Y1416" si="1258">+Y1411+Y1415</f>
        <v>0.12784198482982989</v>
      </c>
      <c r="Z1416" s="362">
        <f t="shared" ref="Z1416" si="1259">+Z1411+Z1415</f>
        <v>0.1196887440281921</v>
      </c>
      <c r="AA1416" s="362">
        <f t="shared" ref="AA1416" si="1260">+AA1411+AA1415</f>
        <v>3.5538981795108102E-2</v>
      </c>
      <c r="AB1416" s="362">
        <f t="shared" ref="AB1416" si="1261">+AB1411+AB1415</f>
        <v>0</v>
      </c>
      <c r="AC1416" s="362">
        <f t="shared" ref="AC1416" si="1262">+AC1411+AC1415</f>
        <v>0</v>
      </c>
      <c r="AD1416" s="362">
        <f t="shared" ref="AD1416" si="1263">+AD1411+AD1415</f>
        <v>0</v>
      </c>
      <c r="AE1416" s="362">
        <f t="shared" ref="AE1416" si="1264">+AE1411+AE1415</f>
        <v>0</v>
      </c>
      <c r="AF1416" s="362">
        <f t="shared" ref="AF1416" si="1265">+AF1411+AF1415</f>
        <v>0</v>
      </c>
      <c r="AG1416" s="362">
        <f t="shared" ref="AG1416" si="1266">+AG1411+AG1415</f>
        <v>0</v>
      </c>
      <c r="AH1416" s="362">
        <f t="shared" ref="AH1416" si="1267">+AH1411+AH1415</f>
        <v>0</v>
      </c>
      <c r="AI1416" s="362">
        <f t="shared" ref="AI1416" si="1268">+AI1411+AI1415</f>
        <v>0</v>
      </c>
      <c r="AJ1416" s="362">
        <f t="shared" ref="AJ1416" si="1269">+AJ1411+AJ1415</f>
        <v>0</v>
      </c>
      <c r="AK1416" s="362">
        <f t="shared" ref="AK1416" si="1270">+AK1411+AK1415</f>
        <v>0</v>
      </c>
      <c r="AL1416" s="362">
        <f t="shared" ref="AL1416" si="1271">+AL1411+AL1415</f>
        <v>0</v>
      </c>
      <c r="AM1416" s="362">
        <f t="shared" ref="AM1416" si="1272">+AM1411+AM1415</f>
        <v>0</v>
      </c>
      <c r="AN1416" s="362">
        <f t="shared" ref="AN1416" si="1273">+AN1411+AN1415</f>
        <v>0</v>
      </c>
      <c r="AO1416" s="362">
        <f t="shared" ref="AO1416" si="1274">+AO1411+AO1415</f>
        <v>0</v>
      </c>
      <c r="AP1416" s="362">
        <f t="shared" ref="AP1416" si="1275">+AP1411+AP1415</f>
        <v>0</v>
      </c>
      <c r="AQ1416" s="362">
        <f t="shared" ref="AQ1416" si="1276">+AQ1411+AQ1415</f>
        <v>0</v>
      </c>
      <c r="AR1416" s="362">
        <f t="shared" ref="AR1416" si="1277">+AR1411+AR1415</f>
        <v>0</v>
      </c>
    </row>
    <row r="1417" spans="8:44" x14ac:dyDescent="0.25">
      <c r="H1417" s="17" t="str">
        <f t="shared" si="1213"/>
        <v>DIC7</v>
      </c>
      <c r="I1417" s="24"/>
      <c r="J1417" s="24"/>
      <c r="K1417" s="359"/>
      <c r="L1417" s="230" t="s">
        <v>831</v>
      </c>
      <c r="M1417" s="281">
        <f>+SUM(M1418:M1420)</f>
        <v>5.9071763381396525E-2</v>
      </c>
      <c r="N1417" s="22">
        <f t="shared" ref="N1417" si="1278">+SUM(N1418:N1420)</f>
        <v>5.4945811281531899E-2</v>
      </c>
      <c r="O1417" s="22">
        <f t="shared" ref="O1417" si="1279">+SUM(O1418:O1420)</f>
        <v>5.2354309112840502E-2</v>
      </c>
      <c r="P1417" s="22">
        <f t="shared" ref="P1417" si="1280">+SUM(P1418:P1420)</f>
        <v>4.9762806944149099E-2</v>
      </c>
      <c r="Q1417" s="22">
        <f t="shared" ref="Q1417" si="1281">+SUM(Q1418:Q1420)</f>
        <v>4.7171304775457702E-2</v>
      </c>
      <c r="R1417" s="22">
        <f t="shared" ref="R1417" si="1282">+SUM(R1418:R1420)</f>
        <v>4.3408015842742301E-2</v>
      </c>
      <c r="S1417" s="22">
        <f t="shared" ref="S1417" si="1283">+SUM(S1418:S1420)</f>
        <v>3.97756193979431E-2</v>
      </c>
      <c r="T1417" s="22">
        <f t="shared" ref="T1417" si="1284">+SUM(T1418:T1420)</f>
        <v>3.6775620320530597E-2</v>
      </c>
      <c r="U1417" s="22">
        <f t="shared" ref="U1417" si="1285">+SUM(U1418:U1420)</f>
        <v>3.3775621243118101E-2</v>
      </c>
      <c r="V1417" s="22">
        <f t="shared" ref="V1417" si="1286">+SUM(V1418:V1420)</f>
        <v>3.0914645117084701E-2</v>
      </c>
      <c r="W1417" s="22">
        <f t="shared" ref="W1417" si="1287">+SUM(W1418:W1420)</f>
        <v>2.80536689910513E-2</v>
      </c>
      <c r="X1417" s="22">
        <f t="shared" ref="X1417" si="1288">+SUM(X1418:X1420)</f>
        <v>2.51926928650179E-2</v>
      </c>
      <c r="Y1417" s="22">
        <f t="shared" ref="Y1417" si="1289">+SUM(Y1418:Y1420)</f>
        <v>2.3712048062231497E-2</v>
      </c>
      <c r="Z1417" s="22">
        <f t="shared" ref="Z1417" si="1290">+SUM(Z1418:Z1420)</f>
        <v>2.2231403259445101E-2</v>
      </c>
      <c r="AA1417" s="22">
        <f t="shared" ref="AA1417" si="1291">+SUM(AA1418:AA1420)</f>
        <v>6.7059076178560004E-3</v>
      </c>
      <c r="AB1417" s="22">
        <f t="shared" ref="AB1417" si="1292">+SUM(AB1418:AB1420)</f>
        <v>0</v>
      </c>
      <c r="AC1417" s="22">
        <f t="shared" ref="AC1417" si="1293">+SUM(AC1418:AC1420)</f>
        <v>0</v>
      </c>
      <c r="AD1417" s="22">
        <f t="shared" ref="AD1417" si="1294">+SUM(AD1418:AD1420)</f>
        <v>0</v>
      </c>
      <c r="AE1417" s="22">
        <f t="shared" ref="AE1417" si="1295">+SUM(AE1418:AE1420)</f>
        <v>0</v>
      </c>
      <c r="AF1417" s="22">
        <f t="shared" ref="AF1417" si="1296">+SUM(AF1418:AF1420)</f>
        <v>0</v>
      </c>
      <c r="AG1417" s="22">
        <f t="shared" ref="AG1417" si="1297">+SUM(AG1418:AG1420)</f>
        <v>0</v>
      </c>
      <c r="AH1417" s="22">
        <f t="shared" ref="AH1417" si="1298">+SUM(AH1418:AH1420)</f>
        <v>0</v>
      </c>
      <c r="AI1417" s="22">
        <f t="shared" ref="AI1417" si="1299">+SUM(AI1418:AI1420)</f>
        <v>0</v>
      </c>
      <c r="AJ1417" s="22">
        <f t="shared" ref="AJ1417" si="1300">+SUM(AJ1418:AJ1420)</f>
        <v>0</v>
      </c>
      <c r="AK1417" s="22">
        <f t="shared" ref="AK1417" si="1301">+SUM(AK1418:AK1420)</f>
        <v>0</v>
      </c>
      <c r="AL1417" s="22">
        <f t="shared" ref="AL1417" si="1302">+SUM(AL1418:AL1420)</f>
        <v>0</v>
      </c>
      <c r="AM1417" s="22">
        <f t="shared" ref="AM1417" si="1303">+SUM(AM1418:AM1420)</f>
        <v>0</v>
      </c>
      <c r="AN1417" s="22">
        <f t="shared" ref="AN1417" si="1304">+SUM(AN1418:AN1420)</f>
        <v>0</v>
      </c>
      <c r="AO1417" s="22">
        <f t="shared" ref="AO1417" si="1305">+SUM(AO1418:AO1420)</f>
        <v>0</v>
      </c>
      <c r="AP1417" s="22">
        <f t="shared" ref="AP1417" si="1306">+SUM(AP1418:AP1420)</f>
        <v>0</v>
      </c>
      <c r="AQ1417" s="22">
        <f t="shared" ref="AQ1417" si="1307">+SUM(AQ1418:AQ1420)</f>
        <v>0</v>
      </c>
      <c r="AR1417" s="22">
        <f t="shared" ref="AR1417" si="1308">+SUM(AR1418:AR1420)</f>
        <v>0</v>
      </c>
    </row>
    <row r="1418" spans="8:44" x14ac:dyDescent="0.25">
      <c r="H1418" s="17" t="str">
        <f t="shared" si="1213"/>
        <v>DIC7</v>
      </c>
      <c r="I1418" s="24"/>
      <c r="J1418" s="24" t="s">
        <v>82</v>
      </c>
      <c r="K1418" s="359" t="s">
        <v>204</v>
      </c>
      <c r="L1418" s="316" t="s">
        <v>750</v>
      </c>
      <c r="M1418" s="22">
        <f>+SUMIFS(Resultados_Dic3!H$3:H$99980,Resultados_Dic3!$F$3:$F$99980,Produccion_UO!$K1418,Resultados_Dic3!$D$3:$D$99980,Produccion_UO!$K$1494,Resultados_Dic3!$E$3:$E$99980,Produccion_UO!$J1418,Resultados_Dic3!$A$3:$A$99980,Produccion_UO!$H1418)*$J$1223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N1418" s="22">
        <f>+SUMIFS(Resultados_Dic3!I$3:I$99980,Resultados_Dic3!$F$3:$F$99980,Produccion_UO!$K1418,Resultados_Dic3!$D$3:$D$99980,Produccion_UO!$K$1494,Resultados_Dic3!$E$3:$E$99980,Produccion_UO!$J1418,Resultados_Dic3!$A$3:$A$99980,Produccion_UO!$H1418)*$J$1223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O1418" s="22">
        <f>+SUMIFS(Resultados_Dic3!J$3:J$99980,Resultados_Dic3!$F$3:$F$99980,Produccion_UO!$K1418,Resultados_Dic3!$D$3:$D$99980,Produccion_UO!$K$1494,Resultados_Dic3!$E$3:$E$99980,Produccion_UO!$J1418,Resultados_Dic3!$A$3:$A$99980,Produccion_UO!$H1418)*$J$1223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P1418" s="22">
        <f>+SUMIFS(Resultados_Dic3!K$3:K$99980,Resultados_Dic3!$F$3:$F$99980,Produccion_UO!$K1418,Resultados_Dic3!$D$3:$D$99980,Produccion_UO!$K$1494,Resultados_Dic3!$E$3:$E$99980,Produccion_UO!$J1418,Resultados_Dic3!$A$3:$A$99980,Produccion_UO!$H1418)*$J$1223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Q1418" s="22">
        <f>+SUMIFS(Resultados_Dic3!L$3:L$99980,Resultados_Dic3!$F$3:$F$99980,Produccion_UO!$K1418,Resultados_Dic3!$D$3:$D$99980,Produccion_UO!$K$1494,Resultados_Dic3!$E$3:$E$99980,Produccion_UO!$J1418,Resultados_Dic3!$A$3:$A$99980,Produccion_UO!$H1418)*$J$1223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R1418" s="22">
        <f>+SUMIFS(Resultados_Dic3!M$3:M$99980,Resultados_Dic3!$F$3:$F$99980,Produccion_UO!$K1418,Resultados_Dic3!$D$3:$D$99980,Produccion_UO!$K$1494,Resultados_Dic3!$E$3:$E$99980,Produccion_UO!$J1418,Resultados_Dic3!$A$3:$A$99980,Produccion_UO!$H1418)*$J$1223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S1418" s="22">
        <f>+SUMIFS(Resultados_Dic3!N$3:N$99980,Resultados_Dic3!$F$3:$F$99980,Produccion_UO!$K1418,Resultados_Dic3!$D$3:$D$99980,Produccion_UO!$K$1494,Resultados_Dic3!$E$3:$E$99980,Produccion_UO!$J1418,Resultados_Dic3!$A$3:$A$99980,Produccion_UO!$H1418)*$J$1223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T1418" s="22">
        <f>+SUMIFS(Resultados_Dic3!O$3:O$99980,Resultados_Dic3!$F$3:$F$99980,Produccion_UO!$K1418,Resultados_Dic3!$D$3:$D$99980,Produccion_UO!$K$1494,Resultados_Dic3!$E$3:$E$99980,Produccion_UO!$J1418,Resultados_Dic3!$A$3:$A$99980,Produccion_UO!$H1418)*$J$1223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U1418" s="22">
        <f>+SUMIFS(Resultados_Dic3!P$3:P$99980,Resultados_Dic3!$F$3:$F$99980,Produccion_UO!$K1418,Resultados_Dic3!$D$3:$D$99980,Produccion_UO!$K$1494,Resultados_Dic3!$E$3:$E$99980,Produccion_UO!$J1418,Resultados_Dic3!$A$3:$A$99980,Produccion_UO!$H1418)*$J$1223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V1418" s="22">
        <f>+SUMIFS(Resultados_Dic3!Q$3:Q$99980,Resultados_Dic3!$F$3:$F$99980,Produccion_UO!$K1418,Resultados_Dic3!$D$3:$D$99980,Produccion_UO!$K$1494,Resultados_Dic3!$E$3:$E$99980,Produccion_UO!$J1418,Resultados_Dic3!$A$3:$A$99980,Produccion_UO!$H1418)*$J$1223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W1418" s="22">
        <f>+SUMIFS(Resultados_Dic3!R$3:R$99980,Resultados_Dic3!$F$3:$F$99980,Produccion_UO!$K1418,Resultados_Dic3!$D$3:$D$99980,Produccion_UO!$K$1494,Resultados_Dic3!$E$3:$E$99980,Produccion_UO!$J1418,Resultados_Dic3!$A$3:$A$99980,Produccion_UO!$H1418)*$J$1223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X1418" s="22">
        <f>+SUMIFS(Resultados_Dic3!S$3:S$99980,Resultados_Dic3!$F$3:$F$99980,Produccion_UO!$K1418,Resultados_Dic3!$D$3:$D$99980,Produccion_UO!$K$1494,Resultados_Dic3!$E$3:$E$99980,Produccion_UO!$J1418,Resultados_Dic3!$A$3:$A$99980,Produccion_UO!$H1418)*$J$1223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Y1418" s="22">
        <f>+SUMIFS(Resultados_Dic3!T$3:T$99980,Resultados_Dic3!$F$3:$F$99980,Produccion_UO!$K1418,Resultados_Dic3!$D$3:$D$99980,Produccion_UO!$K$1494,Resultados_Dic3!$E$3:$E$99980,Produccion_UO!$J1418,Resultados_Dic3!$A$3:$A$99980,Produccion_UO!$H1418)*$J$1223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Z1418" s="22">
        <f>+SUMIFS(Resultados_Dic3!U$3:U$99980,Resultados_Dic3!$F$3:$F$99980,Produccion_UO!$K1418,Resultados_Dic3!$D$3:$D$99980,Produccion_UO!$K$1494,Resultados_Dic3!$E$3:$E$99980,Produccion_UO!$J1418,Resultados_Dic3!$A$3:$A$99980,Produccion_UO!$H1418)*$J$1223</f>
        <v>1.10951721216E-2</v>
      </c>
      <c r="AA1418" s="22">
        <f>+SUMIFS(Resultados_Dic3!V$3:V$99980,Resultados_Dic3!$F$3:$F$99980,Produccion_UO!$K1418,Resultados_Dic3!$D$3:$D$99980,Produccion_UO!$K$1494,Resultados_Dic3!$E$3:$E$99980,Produccion_UO!$J1418,Resultados_Dic3!$A$3:$A$99980,Produccion_UO!$H1418)*$J$1223</f>
        <v>6.7059076178560004E-3</v>
      </c>
      <c r="AB1418" s="22">
        <f>+SUMIFS(Resultados_Dic3!W$3:W$99980,Resultados_Dic3!$F$3:$F$99980,Produccion_UO!$K1418,Resultados_Dic3!$D$3:$D$99980,Produccion_UO!$K$1494,Resultados_Dic3!$E$3:$E$99980,Produccion_UO!$J1418,Resultados_Dic3!$A$3:$A$99980,Produccion_UO!$H1418)*$J$1223</f>
        <v>0</v>
      </c>
      <c r="AC1418" s="22">
        <f>+SUMIFS(Resultados_Dic3!X$3:X$99980,Resultados_Dic3!$F$3:$F$99980,Produccion_UO!$K1418,Resultados_Dic3!$D$3:$D$99980,Produccion_UO!$K$1494,Resultados_Dic3!$E$3:$E$99980,Produccion_UO!$J1418,Resultados_Dic3!$A$3:$A$99980,Produccion_UO!$H1418)*$J$1223</f>
        <v>0</v>
      </c>
      <c r="AD1418" s="22">
        <f>+SUMIFS(Resultados_Dic3!Y$3:Y$99980,Resultados_Dic3!$F$3:$F$99980,Produccion_UO!$K1418,Resultados_Dic3!$D$3:$D$99980,Produccion_UO!$K$1494,Resultados_Dic3!$E$3:$E$99980,Produccion_UO!$J1418,Resultados_Dic3!$A$3:$A$99980,Produccion_UO!$H1418)*$J$1223</f>
        <v>0</v>
      </c>
      <c r="AE1418" s="22">
        <f>+SUMIFS(Resultados_Dic3!Z$3:Z$99980,Resultados_Dic3!$F$3:$F$99980,Produccion_UO!$K1418,Resultados_Dic3!$D$3:$D$99980,Produccion_UO!$K$1494,Resultados_Dic3!$E$3:$E$99980,Produccion_UO!$J1418,Resultados_Dic3!$A$3:$A$99980,Produccion_UO!$H1418)*$J$1223</f>
        <v>0</v>
      </c>
      <c r="AF1418" s="22">
        <f>+SUMIFS(Resultados_Dic3!AA$3:AA$99980,Resultados_Dic3!$F$3:$F$99980,Produccion_UO!$K1418,Resultados_Dic3!$D$3:$D$99980,Produccion_UO!$K$1494,Resultados_Dic3!$E$3:$E$99980,Produccion_UO!$J1418,Resultados_Dic3!$A$3:$A$99980,Produccion_UO!$H1418)*$J$1223</f>
        <v>0</v>
      </c>
      <c r="AG1418" s="22">
        <f>+SUMIFS(Resultados_Dic3!AB$3:AB$99980,Resultados_Dic3!$F$3:$F$99980,Produccion_UO!$K1418,Resultados_Dic3!$D$3:$D$99980,Produccion_UO!$K$1494,Resultados_Dic3!$E$3:$E$99980,Produccion_UO!$J1418,Resultados_Dic3!$A$3:$A$99980,Produccion_UO!$H1418)*$J$1223</f>
        <v>0</v>
      </c>
      <c r="AH1418" s="22">
        <f>+SUMIFS(Resultados_Dic3!AC$3:AC$99980,Resultados_Dic3!$F$3:$F$99980,Produccion_UO!$K1418,Resultados_Dic3!$D$3:$D$99980,Produccion_UO!$K$1494,Resultados_Dic3!$E$3:$E$99980,Produccion_UO!$J1418,Resultados_Dic3!$A$3:$A$99980,Produccion_UO!$H1418)*$J$1223</f>
        <v>0</v>
      </c>
      <c r="AI1418" s="22">
        <f>+SUMIFS(Resultados_Dic3!AD$3:AD$99980,Resultados_Dic3!$F$3:$F$99980,Produccion_UO!$K1418,Resultados_Dic3!$D$3:$D$99980,Produccion_UO!$K$1494,Resultados_Dic3!$E$3:$E$99980,Produccion_UO!$J1418,Resultados_Dic3!$A$3:$A$99980,Produccion_UO!$H1418)*$J$1223</f>
        <v>0</v>
      </c>
      <c r="AJ1418" s="22">
        <f>+SUMIFS(Resultados_Dic3!AE$3:AE$99980,Resultados_Dic3!$F$3:$F$99980,Produccion_UO!$K1418,Resultados_Dic3!$D$3:$D$99980,Produccion_UO!$K$1494,Resultados_Dic3!$E$3:$E$99980,Produccion_UO!$J1418,Resultados_Dic3!$A$3:$A$99980,Produccion_UO!$H1418)*$J$1223</f>
        <v>0</v>
      </c>
      <c r="AK1418" s="22">
        <f>+SUMIFS(Resultados_Dic3!AF$3:AF$99980,Resultados_Dic3!$F$3:$F$99980,Produccion_UO!$K1418,Resultados_Dic3!$D$3:$D$99980,Produccion_UO!$K$1494,Resultados_Dic3!$E$3:$E$99980,Produccion_UO!$J1418,Resultados_Dic3!$A$3:$A$99980,Produccion_UO!$H1418)*$J$1223</f>
        <v>0</v>
      </c>
      <c r="AL1418" s="22">
        <f>+SUMIFS(Resultados_Dic3!AG$3:AG$99980,Resultados_Dic3!$F$3:$F$99980,Produccion_UO!$K1418,Resultados_Dic3!$D$3:$D$99980,Produccion_UO!$K$1494,Resultados_Dic3!$E$3:$E$99980,Produccion_UO!$J1418,Resultados_Dic3!$A$3:$A$99980,Produccion_UO!$H1418)*$J$1223</f>
        <v>0</v>
      </c>
      <c r="AM1418" s="22">
        <f>+SUMIFS(Resultados_Dic3!AH$3:AH$99980,Resultados_Dic3!$F$3:$F$99980,Produccion_UO!$K1418,Resultados_Dic3!$D$3:$D$99980,Produccion_UO!$K$1494,Resultados_Dic3!$E$3:$E$99980,Produccion_UO!$J1418,Resultados_Dic3!$A$3:$A$99980,Produccion_UO!$H1418)*$J$1223</f>
        <v>0</v>
      </c>
      <c r="AN1418" s="22">
        <f>+SUMIFS(Resultados_Dic3!AI$3:AI$99980,Resultados_Dic3!$F$3:$F$99980,Produccion_UO!$K1418,Resultados_Dic3!$D$3:$D$99980,Produccion_UO!$K$1494,Resultados_Dic3!$E$3:$E$99980,Produccion_UO!$J1418,Resultados_Dic3!$A$3:$A$99980,Produccion_UO!$H1418)*$J$1223</f>
        <v>0</v>
      </c>
      <c r="AO1418" s="22">
        <f>+SUMIFS(Resultados_Dic3!AJ$3:AJ$99980,Resultados_Dic3!$F$3:$F$99980,Produccion_UO!$K1418,Resultados_Dic3!$D$3:$D$99980,Produccion_UO!$K$1494,Resultados_Dic3!$E$3:$E$99980,Produccion_UO!$J1418,Resultados_Dic3!$A$3:$A$99980,Produccion_UO!$H1418)*$J$1223</f>
        <v>0</v>
      </c>
      <c r="AP1418" s="22">
        <f>+SUMIFS(Resultados_Dic3!AK$3:AK$99980,Resultados_Dic3!$F$3:$F$99980,Produccion_UO!$K1418,Resultados_Dic3!$D$3:$D$99980,Produccion_UO!$K$1494,Resultados_Dic3!$E$3:$E$99980,Produccion_UO!$J1418,Resultados_Dic3!$A$3:$A$99980,Produccion_UO!$H1418)*$J$1223</f>
        <v>0</v>
      </c>
      <c r="AQ1418" s="22">
        <f>+SUMIFS(Resultados_Dic3!AL$3:AL$99980,Resultados_Dic3!$F$3:$F$99980,Produccion_UO!$K1418,Resultados_Dic3!$D$3:$D$99980,Produccion_UO!$K$1494,Resultados_Dic3!$E$3:$E$99980,Produccion_UO!$J1418,Resultados_Dic3!$A$3:$A$99980,Produccion_UO!$H1418)*$J$1223</f>
        <v>0</v>
      </c>
      <c r="AR1418" s="22">
        <f>+SUMIFS(Resultados_Dic3!AM$3:AM$99980,Resultados_Dic3!$F$3:$F$99980,Produccion_UO!$K1418,Resultados_Dic3!$D$3:$D$99980,Produccion_UO!$K$1494,Resultados_Dic3!$E$3:$E$99980,Produccion_UO!$J1418,Resultados_Dic3!$A$3:$A$99980,Produccion_UO!$H1418)*$J$1223</f>
        <v>0</v>
      </c>
    </row>
    <row r="1419" spans="8:44" x14ac:dyDescent="0.25">
      <c r="H1419" s="17" t="str">
        <f t="shared" si="1213"/>
        <v>DIC7</v>
      </c>
      <c r="I1419" s="24"/>
      <c r="J1419" s="24" t="s">
        <v>82</v>
      </c>
      <c r="K1419" s="359" t="s">
        <v>283</v>
      </c>
      <c r="L1419" s="316" t="s">
        <v>746</v>
      </c>
      <c r="M1419" s="22">
        <f>+SUMIFS(Resultados_Dic3!H$3:H$99980,Resultados_Dic3!$F$3:$F$99980,Produccion_UO!$K1419,Resultados_Dic3!$D$3:$D$99980,Produccion_UO!$K$1494,Resultados_Dic3!$E$3:$E$99980,Produccion_UO!$J1419,Resultados_Dic3!$A$3:$A$99980,Produccion_UO!$H1419)*$J$1223</f>
        <v>3.5959027733965302E-3</v>
      </c>
      <c r="N1419" s="22">
        <f>+SUMIFS(Resultados_Dic3!I$3:I$99980,Resultados_Dic3!$F$3:$F$99980,Produccion_UO!$K1419,Resultados_Dic3!$D$3:$D$99980,Produccion_UO!$K$1494,Resultados_Dic3!$E$3:$E$99980,Produccion_UO!$J1419,Resultados_Dic3!$A$3:$A$99980,Produccion_UO!$H1419)*$J$1223</f>
        <v>0</v>
      </c>
      <c r="O1419" s="22">
        <f>+SUMIFS(Resultados_Dic3!J$3:J$99980,Resultados_Dic3!$F$3:$F$99980,Produccion_UO!$K1419,Resultados_Dic3!$D$3:$D$99980,Produccion_UO!$K$1494,Resultados_Dic3!$E$3:$E$99980,Produccion_UO!$J1419,Resultados_Dic3!$A$3:$A$99980,Produccion_UO!$H1419)*$J$1223</f>
        <v>0</v>
      </c>
      <c r="P1419" s="22">
        <f>+SUMIFS(Resultados_Dic3!K$3:K$99980,Resultados_Dic3!$F$3:$F$99980,Produccion_UO!$K1419,Resultados_Dic3!$D$3:$D$99980,Produccion_UO!$K$1494,Resultados_Dic3!$E$3:$E$99980,Produccion_UO!$J1419,Resultados_Dic3!$A$3:$A$99980,Produccion_UO!$H1419)*$J$1223</f>
        <v>0</v>
      </c>
      <c r="Q1419" s="22">
        <f>+SUMIFS(Resultados_Dic3!L$3:L$99980,Resultados_Dic3!$F$3:$F$99980,Produccion_UO!$K1419,Resultados_Dic3!$D$3:$D$99980,Produccion_UO!$K$1494,Resultados_Dic3!$E$3:$E$99980,Produccion_UO!$J1419,Resultados_Dic3!$A$3:$A$99980,Produccion_UO!$H1419)*$J$1223</f>
        <v>0</v>
      </c>
      <c r="R1419" s="22">
        <f>+SUMIFS(Resultados_Dic3!M$3:M$99980,Resultados_Dic3!$F$3:$F$99980,Produccion_UO!$K1419,Resultados_Dic3!$D$3:$D$99980,Produccion_UO!$K$1494,Resultados_Dic3!$E$3:$E$99980,Produccion_UO!$J1419,Resultados_Dic3!$A$3:$A$99980,Produccion_UO!$H1419)*$J$1223</f>
        <v>0</v>
      </c>
      <c r="S1419" s="22">
        <f>+SUMIFS(Resultados_Dic3!N$3:N$99980,Resultados_Dic3!$F$3:$F$99980,Produccion_UO!$K1419,Resultados_Dic3!$D$3:$D$99980,Produccion_UO!$K$1494,Resultados_Dic3!$E$3:$E$99980,Produccion_UO!$J1419,Resultados_Dic3!$A$3:$A$99980,Produccion_UO!$H1419)*$J$1223</f>
        <v>0</v>
      </c>
      <c r="T1419" s="22">
        <f>+SUMIFS(Resultados_Dic3!O$3:O$99980,Resultados_Dic3!$F$3:$F$99980,Produccion_UO!$K1419,Resultados_Dic3!$D$3:$D$99980,Produccion_UO!$K$1494,Resultados_Dic3!$E$3:$E$99980,Produccion_UO!$J1419,Resultados_Dic3!$A$3:$A$99980,Produccion_UO!$H1419)*$J$1223</f>
        <v>0</v>
      </c>
      <c r="U1419" s="22">
        <f>+SUMIFS(Resultados_Dic3!P$3:P$99980,Resultados_Dic3!$F$3:$F$99980,Produccion_UO!$K1419,Resultados_Dic3!$D$3:$D$99980,Produccion_UO!$K$1494,Resultados_Dic3!$E$3:$E$99980,Produccion_UO!$J1419,Resultados_Dic3!$A$3:$A$99980,Produccion_UO!$H1419)*$J$1223</f>
        <v>0</v>
      </c>
      <c r="V1419" s="22">
        <f>+SUMIFS(Resultados_Dic3!Q$3:Q$99980,Resultados_Dic3!$F$3:$F$99980,Produccion_UO!$K1419,Resultados_Dic3!$D$3:$D$99980,Produccion_UO!$K$1494,Resultados_Dic3!$E$3:$E$99980,Produccion_UO!$J1419,Resultados_Dic3!$A$3:$A$99980,Produccion_UO!$H1419)*$J$1223</f>
        <v>0</v>
      </c>
      <c r="W1419" s="22">
        <f>+SUMIFS(Resultados_Dic3!R$3:R$99980,Resultados_Dic3!$F$3:$F$99980,Produccion_UO!$K1419,Resultados_Dic3!$D$3:$D$99980,Produccion_UO!$K$1494,Resultados_Dic3!$E$3:$E$99980,Produccion_UO!$J1419,Resultados_Dic3!$A$3:$A$99980,Produccion_UO!$H1419)*$J$1223</f>
        <v>0</v>
      </c>
      <c r="X1419" s="22">
        <f>+SUMIFS(Resultados_Dic3!S$3:S$99980,Resultados_Dic3!$F$3:$F$99980,Produccion_UO!$K1419,Resultados_Dic3!$D$3:$D$99980,Produccion_UO!$K$1494,Resultados_Dic3!$E$3:$E$99980,Produccion_UO!$J1419,Resultados_Dic3!$A$3:$A$99980,Produccion_UO!$H1419)*$J$1223</f>
        <v>0</v>
      </c>
      <c r="Y1419" s="22">
        <f>+SUMIFS(Resultados_Dic3!T$3:T$99980,Resultados_Dic3!$F$3:$F$99980,Produccion_UO!$K1419,Resultados_Dic3!$D$3:$D$99980,Produccion_UO!$K$1494,Resultados_Dic3!$E$3:$E$99980,Produccion_UO!$J1419,Resultados_Dic3!$A$3:$A$99980,Produccion_UO!$H1419)*$J$1223</f>
        <v>0</v>
      </c>
      <c r="Z1419" s="22">
        <f>+SUMIFS(Resultados_Dic3!U$3:U$99980,Resultados_Dic3!$F$3:$F$99980,Produccion_UO!$K1419,Resultados_Dic3!$D$3:$D$99980,Produccion_UO!$K$1494,Resultados_Dic3!$E$3:$E$99980,Produccion_UO!$J1419,Resultados_Dic3!$A$3:$A$99980,Produccion_UO!$H1419)*$J$1223</f>
        <v>0</v>
      </c>
      <c r="AA1419" s="22">
        <f>+SUMIFS(Resultados_Dic3!V$3:V$99980,Resultados_Dic3!$F$3:$F$99980,Produccion_UO!$K1419,Resultados_Dic3!$D$3:$D$99980,Produccion_UO!$K$1494,Resultados_Dic3!$E$3:$E$99980,Produccion_UO!$J1419,Resultados_Dic3!$A$3:$A$99980,Produccion_UO!$H1419)*$J$1223</f>
        <v>0</v>
      </c>
      <c r="AB1419" s="22">
        <f>+SUMIFS(Resultados_Dic3!W$3:W$99980,Resultados_Dic3!$F$3:$F$99980,Produccion_UO!$K1419,Resultados_Dic3!$D$3:$D$99980,Produccion_UO!$K$1494,Resultados_Dic3!$E$3:$E$99980,Produccion_UO!$J1419,Resultados_Dic3!$A$3:$A$99980,Produccion_UO!$H1419)*$J$1223</f>
        <v>0</v>
      </c>
      <c r="AC1419" s="22">
        <f>+SUMIFS(Resultados_Dic3!X$3:X$99980,Resultados_Dic3!$F$3:$F$99980,Produccion_UO!$K1419,Resultados_Dic3!$D$3:$D$99980,Produccion_UO!$K$1494,Resultados_Dic3!$E$3:$E$99980,Produccion_UO!$J1419,Resultados_Dic3!$A$3:$A$99980,Produccion_UO!$H1419)*$J$1223</f>
        <v>0</v>
      </c>
      <c r="AD1419" s="22">
        <f>+SUMIFS(Resultados_Dic3!Y$3:Y$99980,Resultados_Dic3!$F$3:$F$99980,Produccion_UO!$K1419,Resultados_Dic3!$D$3:$D$99980,Produccion_UO!$K$1494,Resultados_Dic3!$E$3:$E$99980,Produccion_UO!$J1419,Resultados_Dic3!$A$3:$A$99980,Produccion_UO!$H1419)*$J$1223</f>
        <v>0</v>
      </c>
      <c r="AE1419" s="22">
        <f>+SUMIFS(Resultados_Dic3!Z$3:Z$99980,Resultados_Dic3!$F$3:$F$99980,Produccion_UO!$K1419,Resultados_Dic3!$D$3:$D$99980,Produccion_UO!$K$1494,Resultados_Dic3!$E$3:$E$99980,Produccion_UO!$J1419,Resultados_Dic3!$A$3:$A$99980,Produccion_UO!$H1419)*$J$1223</f>
        <v>0</v>
      </c>
      <c r="AF1419" s="22">
        <f>+SUMIFS(Resultados_Dic3!AA$3:AA$99980,Resultados_Dic3!$F$3:$F$99980,Produccion_UO!$K1419,Resultados_Dic3!$D$3:$D$99980,Produccion_UO!$K$1494,Resultados_Dic3!$E$3:$E$99980,Produccion_UO!$J1419,Resultados_Dic3!$A$3:$A$99980,Produccion_UO!$H1419)*$J$1223</f>
        <v>0</v>
      </c>
      <c r="AG1419" s="22">
        <f>+SUMIFS(Resultados_Dic3!AB$3:AB$99980,Resultados_Dic3!$F$3:$F$99980,Produccion_UO!$K1419,Resultados_Dic3!$D$3:$D$99980,Produccion_UO!$K$1494,Resultados_Dic3!$E$3:$E$99980,Produccion_UO!$J1419,Resultados_Dic3!$A$3:$A$99980,Produccion_UO!$H1419)*$J$1223</f>
        <v>0</v>
      </c>
      <c r="AH1419" s="22">
        <f>+SUMIFS(Resultados_Dic3!AC$3:AC$99980,Resultados_Dic3!$F$3:$F$99980,Produccion_UO!$K1419,Resultados_Dic3!$D$3:$D$99980,Produccion_UO!$K$1494,Resultados_Dic3!$E$3:$E$99980,Produccion_UO!$J1419,Resultados_Dic3!$A$3:$A$99980,Produccion_UO!$H1419)*$J$1223</f>
        <v>0</v>
      </c>
      <c r="AI1419" s="22">
        <f>+SUMIFS(Resultados_Dic3!AD$3:AD$99980,Resultados_Dic3!$F$3:$F$99980,Produccion_UO!$K1419,Resultados_Dic3!$D$3:$D$99980,Produccion_UO!$K$1494,Resultados_Dic3!$E$3:$E$99980,Produccion_UO!$J1419,Resultados_Dic3!$A$3:$A$99980,Produccion_UO!$H1419)*$J$1223</f>
        <v>0</v>
      </c>
      <c r="AJ1419" s="22">
        <f>+SUMIFS(Resultados_Dic3!AE$3:AE$99980,Resultados_Dic3!$F$3:$F$99980,Produccion_UO!$K1419,Resultados_Dic3!$D$3:$D$99980,Produccion_UO!$K$1494,Resultados_Dic3!$E$3:$E$99980,Produccion_UO!$J1419,Resultados_Dic3!$A$3:$A$99980,Produccion_UO!$H1419)*$J$1223</f>
        <v>0</v>
      </c>
      <c r="AK1419" s="22">
        <f>+SUMIFS(Resultados_Dic3!AF$3:AF$99980,Resultados_Dic3!$F$3:$F$99980,Produccion_UO!$K1419,Resultados_Dic3!$D$3:$D$99980,Produccion_UO!$K$1494,Resultados_Dic3!$E$3:$E$99980,Produccion_UO!$J1419,Resultados_Dic3!$A$3:$A$99980,Produccion_UO!$H1419)*$J$1223</f>
        <v>0</v>
      </c>
      <c r="AL1419" s="22">
        <f>+SUMIFS(Resultados_Dic3!AG$3:AG$99980,Resultados_Dic3!$F$3:$F$99980,Produccion_UO!$K1419,Resultados_Dic3!$D$3:$D$99980,Produccion_UO!$K$1494,Resultados_Dic3!$E$3:$E$99980,Produccion_UO!$J1419,Resultados_Dic3!$A$3:$A$99980,Produccion_UO!$H1419)*$J$1223</f>
        <v>0</v>
      </c>
      <c r="AM1419" s="22">
        <f>+SUMIFS(Resultados_Dic3!AH$3:AH$99980,Resultados_Dic3!$F$3:$F$99980,Produccion_UO!$K1419,Resultados_Dic3!$D$3:$D$99980,Produccion_UO!$K$1494,Resultados_Dic3!$E$3:$E$99980,Produccion_UO!$J1419,Resultados_Dic3!$A$3:$A$99980,Produccion_UO!$H1419)*$J$1223</f>
        <v>0</v>
      </c>
      <c r="AN1419" s="22">
        <f>+SUMIFS(Resultados_Dic3!AI$3:AI$99980,Resultados_Dic3!$F$3:$F$99980,Produccion_UO!$K1419,Resultados_Dic3!$D$3:$D$99980,Produccion_UO!$K$1494,Resultados_Dic3!$E$3:$E$99980,Produccion_UO!$J1419,Resultados_Dic3!$A$3:$A$99980,Produccion_UO!$H1419)*$J$1223</f>
        <v>0</v>
      </c>
      <c r="AO1419" s="22">
        <f>+SUMIFS(Resultados_Dic3!AJ$3:AJ$99980,Resultados_Dic3!$F$3:$F$99980,Produccion_UO!$K1419,Resultados_Dic3!$D$3:$D$99980,Produccion_UO!$K$1494,Resultados_Dic3!$E$3:$E$99980,Produccion_UO!$J1419,Resultados_Dic3!$A$3:$A$99980,Produccion_UO!$H1419)*$J$1223</f>
        <v>0</v>
      </c>
      <c r="AP1419" s="22">
        <f>+SUMIFS(Resultados_Dic3!AK$3:AK$99980,Resultados_Dic3!$F$3:$F$99980,Produccion_UO!$K1419,Resultados_Dic3!$D$3:$D$99980,Produccion_UO!$K$1494,Resultados_Dic3!$E$3:$E$99980,Produccion_UO!$J1419,Resultados_Dic3!$A$3:$A$99980,Produccion_UO!$H1419)*$J$1223</f>
        <v>0</v>
      </c>
      <c r="AQ1419" s="22">
        <f>+SUMIFS(Resultados_Dic3!AL$3:AL$99980,Resultados_Dic3!$F$3:$F$99980,Produccion_UO!$K1419,Resultados_Dic3!$D$3:$D$99980,Produccion_UO!$K$1494,Resultados_Dic3!$E$3:$E$99980,Produccion_UO!$J1419,Resultados_Dic3!$A$3:$A$99980,Produccion_UO!$H1419)*$J$1223</f>
        <v>0</v>
      </c>
      <c r="AR1419" s="22">
        <f>+SUMIFS(Resultados_Dic3!AM$3:AM$99980,Resultados_Dic3!$F$3:$F$99980,Produccion_UO!$K1419,Resultados_Dic3!$D$3:$D$99980,Produccion_UO!$K$1494,Resultados_Dic3!$E$3:$E$99980,Produccion_UO!$J1419,Resultados_Dic3!$A$3:$A$99980,Produccion_UO!$H1419)*$J$1223</f>
        <v>0</v>
      </c>
    </row>
    <row r="1420" spans="8:44" x14ac:dyDescent="0.25">
      <c r="H1420" s="17" t="str">
        <f t="shared" si="1213"/>
        <v>DIC7</v>
      </c>
      <c r="I1420" s="24"/>
      <c r="J1420" s="24" t="s">
        <v>82</v>
      </c>
      <c r="K1420" s="359" t="s">
        <v>284</v>
      </c>
      <c r="L1420" s="316" t="s">
        <v>794</v>
      </c>
      <c r="M1420" s="22">
        <f>+SUMIFS(Resultados_Dic3!H$3:H$99980,Resultados_Dic3!$F$3:$F$99980,Produccion_UO!$K1420,Resultados_Dic3!$D$3:$D$99980,Produccion_UO!$K$1494,Resultados_Dic3!$E$3:$E$99980,Produccion_UO!$J1420,Resultados_Dic3!$A$3:$A$99980,Produccion_UO!$H1420)*$J$1223</f>
        <v>4.4380688486399998E-2</v>
      </c>
      <c r="N1420" s="22">
        <f>+SUMIFS(Resultados_Dic3!I$3:I$99980,Resultados_Dic3!$F$3:$F$99980,Produccion_UO!$K1420,Resultados_Dic3!$D$3:$D$99980,Produccion_UO!$K$1494,Resultados_Dic3!$E$3:$E$99980,Produccion_UO!$J1420,Resultados_Dic3!$A$3:$A$99980,Produccion_UO!$H1420)*$J$1223</f>
        <v>4.3850639159931898E-2</v>
      </c>
      <c r="O1420" s="22">
        <f>+SUMIFS(Resultados_Dic3!J$3:J$99980,Resultados_Dic3!$F$3:$F$99980,Produccion_UO!$K1420,Resultados_Dic3!$D$3:$D$99980,Produccion_UO!$K$1494,Resultados_Dic3!$E$3:$E$99980,Produccion_UO!$J1420,Resultados_Dic3!$A$3:$A$99980,Produccion_UO!$H1420)*$J$1223</f>
        <v>4.1259136991240501E-2</v>
      </c>
      <c r="P1420" s="22">
        <f>+SUMIFS(Resultados_Dic3!K$3:K$99980,Resultados_Dic3!$F$3:$F$99980,Produccion_UO!$K1420,Resultados_Dic3!$D$3:$D$99980,Produccion_UO!$K$1494,Resultados_Dic3!$E$3:$E$99980,Produccion_UO!$J1420,Resultados_Dic3!$A$3:$A$99980,Produccion_UO!$H1420)*$J$1223</f>
        <v>3.8667634822549098E-2</v>
      </c>
      <c r="Q1420" s="22">
        <f>+SUMIFS(Resultados_Dic3!L$3:L$99980,Resultados_Dic3!$F$3:$F$99980,Produccion_UO!$K1420,Resultados_Dic3!$D$3:$D$99980,Produccion_UO!$K$1494,Resultados_Dic3!$E$3:$E$99980,Produccion_UO!$J1420,Resultados_Dic3!$A$3:$A$99980,Produccion_UO!$H1420)*$J$1223</f>
        <v>3.6076132653857701E-2</v>
      </c>
      <c r="R1420" s="22">
        <f>+SUMIFS(Resultados_Dic3!M$3:M$99980,Resultados_Dic3!$F$3:$F$99980,Produccion_UO!$K1420,Resultados_Dic3!$D$3:$D$99980,Produccion_UO!$K$1494,Resultados_Dic3!$E$3:$E$99980,Produccion_UO!$J1420,Resultados_Dic3!$A$3:$A$99980,Produccion_UO!$H1420)*$J$1223</f>
        <v>3.2312843721142299E-2</v>
      </c>
      <c r="S1420" s="22">
        <f>+SUMIFS(Resultados_Dic3!N$3:N$99980,Resultados_Dic3!$F$3:$F$99980,Produccion_UO!$K1420,Resultados_Dic3!$D$3:$D$99980,Produccion_UO!$K$1494,Resultados_Dic3!$E$3:$E$99980,Produccion_UO!$J1420,Resultados_Dic3!$A$3:$A$99980,Produccion_UO!$H1420)*$J$1223</f>
        <v>2.8680447276343099E-2</v>
      </c>
      <c r="T1420" s="22">
        <f>+SUMIFS(Resultados_Dic3!O$3:O$99980,Resultados_Dic3!$F$3:$F$99980,Produccion_UO!$K1420,Resultados_Dic3!$D$3:$D$99980,Produccion_UO!$K$1494,Resultados_Dic3!$E$3:$E$99980,Produccion_UO!$J1420,Resultados_Dic3!$A$3:$A$99980,Produccion_UO!$H1420)*$J$1223</f>
        <v>2.5680448198930599E-2</v>
      </c>
      <c r="U1420" s="22">
        <f>+SUMIFS(Resultados_Dic3!P$3:P$99980,Resultados_Dic3!$F$3:$F$99980,Produccion_UO!$K1420,Resultados_Dic3!$D$3:$D$99980,Produccion_UO!$K$1494,Resultados_Dic3!$E$3:$E$99980,Produccion_UO!$J1420,Resultados_Dic3!$A$3:$A$99980,Produccion_UO!$H1420)*$J$1223</f>
        <v>2.2680449121518099E-2</v>
      </c>
      <c r="V1420" s="22">
        <f>+SUMIFS(Resultados_Dic3!Q$3:Q$99980,Resultados_Dic3!$F$3:$F$99980,Produccion_UO!$K1420,Resultados_Dic3!$D$3:$D$99980,Produccion_UO!$K$1494,Resultados_Dic3!$E$3:$E$99980,Produccion_UO!$J1420,Resultados_Dic3!$A$3:$A$99980,Produccion_UO!$H1420)*$J$1223</f>
        <v>1.9819472995484699E-2</v>
      </c>
      <c r="W1420" s="22">
        <f>+SUMIFS(Resultados_Dic3!R$3:R$99980,Resultados_Dic3!$F$3:$F$99980,Produccion_UO!$K1420,Resultados_Dic3!$D$3:$D$99980,Produccion_UO!$K$1494,Resultados_Dic3!$E$3:$E$99980,Produccion_UO!$J1420,Resultados_Dic3!$A$3:$A$99980,Produccion_UO!$H1420)*$J$1223</f>
        <v>1.6958496869451299E-2</v>
      </c>
      <c r="X1420" s="22">
        <f>+SUMIFS(Resultados_Dic3!S$3:S$99980,Resultados_Dic3!$F$3:$F$99980,Produccion_UO!$K1420,Resultados_Dic3!$D$3:$D$99980,Produccion_UO!$K$1494,Resultados_Dic3!$E$3:$E$99980,Produccion_UO!$J1420,Resultados_Dic3!$A$3:$A$99980,Produccion_UO!$H1420)*$J$1223</f>
        <v>1.4097520743417901E-2</v>
      </c>
      <c r="Y1420" s="22">
        <f>+SUMIFS(Resultados_Dic3!T$3:T$99980,Resultados_Dic3!$F$3:$F$99980,Produccion_UO!$K1420,Resultados_Dic3!$D$3:$D$99980,Produccion_UO!$K$1494,Resultados_Dic3!$E$3:$E$99980,Produccion_UO!$J1420,Resultados_Dic3!$A$3:$A$99980,Produccion_UO!$H1420)*$J$1223</f>
        <v>1.2616875940631499E-2</v>
      </c>
      <c r="Z1420" s="22">
        <f>+SUMIFS(Resultados_Dic3!U$3:U$99980,Resultados_Dic3!$F$3:$F$99980,Produccion_UO!$K1420,Resultados_Dic3!$D$3:$D$99980,Produccion_UO!$K$1494,Resultados_Dic3!$E$3:$E$99980,Produccion_UO!$J1420,Resultados_Dic3!$A$3:$A$99980,Produccion_UO!$H1420)*$J$1223</f>
        <v>1.11362311378451E-2</v>
      </c>
      <c r="AA1420" s="22">
        <f>+SUMIFS(Resultados_Dic3!V$3:V$99980,Resultados_Dic3!$F$3:$F$99980,Produccion_UO!$K1420,Resultados_Dic3!$D$3:$D$99980,Produccion_UO!$K$1494,Resultados_Dic3!$E$3:$E$99980,Produccion_UO!$J1420,Resultados_Dic3!$A$3:$A$99980,Produccion_UO!$H1420)*$J$1223</f>
        <v>0</v>
      </c>
      <c r="AB1420" s="22">
        <f>+SUMIFS(Resultados_Dic3!W$3:W$99980,Resultados_Dic3!$F$3:$F$99980,Produccion_UO!$K1420,Resultados_Dic3!$D$3:$D$99980,Produccion_UO!$K$1494,Resultados_Dic3!$E$3:$E$99980,Produccion_UO!$J1420,Resultados_Dic3!$A$3:$A$99980,Produccion_UO!$H1420)*$J$1223</f>
        <v>0</v>
      </c>
      <c r="AC1420" s="22">
        <f>+SUMIFS(Resultados_Dic3!X$3:X$99980,Resultados_Dic3!$F$3:$F$99980,Produccion_UO!$K1420,Resultados_Dic3!$D$3:$D$99980,Produccion_UO!$K$1494,Resultados_Dic3!$E$3:$E$99980,Produccion_UO!$J1420,Resultados_Dic3!$A$3:$A$99980,Produccion_UO!$H1420)*$J$1223</f>
        <v>0</v>
      </c>
      <c r="AD1420" s="22">
        <f>+SUMIFS(Resultados_Dic3!Y$3:Y$99980,Resultados_Dic3!$F$3:$F$99980,Produccion_UO!$K1420,Resultados_Dic3!$D$3:$D$99980,Produccion_UO!$K$1494,Resultados_Dic3!$E$3:$E$99980,Produccion_UO!$J1420,Resultados_Dic3!$A$3:$A$99980,Produccion_UO!$H1420)*$J$1223</f>
        <v>0</v>
      </c>
      <c r="AE1420" s="22">
        <f>+SUMIFS(Resultados_Dic3!Z$3:Z$99980,Resultados_Dic3!$F$3:$F$99980,Produccion_UO!$K1420,Resultados_Dic3!$D$3:$D$99980,Produccion_UO!$K$1494,Resultados_Dic3!$E$3:$E$99980,Produccion_UO!$J1420,Resultados_Dic3!$A$3:$A$99980,Produccion_UO!$H1420)*$J$1223</f>
        <v>0</v>
      </c>
      <c r="AF1420" s="22">
        <f>+SUMIFS(Resultados_Dic3!AA$3:AA$99980,Resultados_Dic3!$F$3:$F$99980,Produccion_UO!$K1420,Resultados_Dic3!$D$3:$D$99980,Produccion_UO!$K$1494,Resultados_Dic3!$E$3:$E$99980,Produccion_UO!$J1420,Resultados_Dic3!$A$3:$A$99980,Produccion_UO!$H1420)*$J$1223</f>
        <v>0</v>
      </c>
      <c r="AG1420" s="22">
        <f>+SUMIFS(Resultados_Dic3!AB$3:AB$99980,Resultados_Dic3!$F$3:$F$99980,Produccion_UO!$K1420,Resultados_Dic3!$D$3:$D$99980,Produccion_UO!$K$1494,Resultados_Dic3!$E$3:$E$99980,Produccion_UO!$J1420,Resultados_Dic3!$A$3:$A$99980,Produccion_UO!$H1420)*$J$1223</f>
        <v>0</v>
      </c>
      <c r="AH1420" s="22">
        <f>+SUMIFS(Resultados_Dic3!AC$3:AC$99980,Resultados_Dic3!$F$3:$F$99980,Produccion_UO!$K1420,Resultados_Dic3!$D$3:$D$99980,Produccion_UO!$K$1494,Resultados_Dic3!$E$3:$E$99980,Produccion_UO!$J1420,Resultados_Dic3!$A$3:$A$99980,Produccion_UO!$H1420)*$J$1223</f>
        <v>0</v>
      </c>
      <c r="AI1420" s="22">
        <f>+SUMIFS(Resultados_Dic3!AD$3:AD$99980,Resultados_Dic3!$F$3:$F$99980,Produccion_UO!$K1420,Resultados_Dic3!$D$3:$D$99980,Produccion_UO!$K$1494,Resultados_Dic3!$E$3:$E$99980,Produccion_UO!$J1420,Resultados_Dic3!$A$3:$A$99980,Produccion_UO!$H1420)*$J$1223</f>
        <v>0</v>
      </c>
      <c r="AJ1420" s="22">
        <f>+SUMIFS(Resultados_Dic3!AE$3:AE$99980,Resultados_Dic3!$F$3:$F$99980,Produccion_UO!$K1420,Resultados_Dic3!$D$3:$D$99980,Produccion_UO!$K$1494,Resultados_Dic3!$E$3:$E$99980,Produccion_UO!$J1420,Resultados_Dic3!$A$3:$A$99980,Produccion_UO!$H1420)*$J$1223</f>
        <v>0</v>
      </c>
      <c r="AK1420" s="22">
        <f>+SUMIFS(Resultados_Dic3!AF$3:AF$99980,Resultados_Dic3!$F$3:$F$99980,Produccion_UO!$K1420,Resultados_Dic3!$D$3:$D$99980,Produccion_UO!$K$1494,Resultados_Dic3!$E$3:$E$99980,Produccion_UO!$J1420,Resultados_Dic3!$A$3:$A$99980,Produccion_UO!$H1420)*$J$1223</f>
        <v>0</v>
      </c>
      <c r="AL1420" s="22">
        <f>+SUMIFS(Resultados_Dic3!AG$3:AG$99980,Resultados_Dic3!$F$3:$F$99980,Produccion_UO!$K1420,Resultados_Dic3!$D$3:$D$99980,Produccion_UO!$K$1494,Resultados_Dic3!$E$3:$E$99980,Produccion_UO!$J1420,Resultados_Dic3!$A$3:$A$99980,Produccion_UO!$H1420)*$J$1223</f>
        <v>0</v>
      </c>
      <c r="AM1420" s="22">
        <f>+SUMIFS(Resultados_Dic3!AH$3:AH$99980,Resultados_Dic3!$F$3:$F$99980,Produccion_UO!$K1420,Resultados_Dic3!$D$3:$D$99980,Produccion_UO!$K$1494,Resultados_Dic3!$E$3:$E$99980,Produccion_UO!$J1420,Resultados_Dic3!$A$3:$A$99980,Produccion_UO!$H1420)*$J$1223</f>
        <v>0</v>
      </c>
      <c r="AN1420" s="22">
        <f>+SUMIFS(Resultados_Dic3!AI$3:AI$99980,Resultados_Dic3!$F$3:$F$99980,Produccion_UO!$K1420,Resultados_Dic3!$D$3:$D$99980,Produccion_UO!$K$1494,Resultados_Dic3!$E$3:$E$99980,Produccion_UO!$J1420,Resultados_Dic3!$A$3:$A$99980,Produccion_UO!$H1420)*$J$1223</f>
        <v>0</v>
      </c>
      <c r="AO1420" s="22">
        <f>+SUMIFS(Resultados_Dic3!AJ$3:AJ$99980,Resultados_Dic3!$F$3:$F$99980,Produccion_UO!$K1420,Resultados_Dic3!$D$3:$D$99980,Produccion_UO!$K$1494,Resultados_Dic3!$E$3:$E$99980,Produccion_UO!$J1420,Resultados_Dic3!$A$3:$A$99980,Produccion_UO!$H1420)*$J$1223</f>
        <v>0</v>
      </c>
      <c r="AP1420" s="22">
        <f>+SUMIFS(Resultados_Dic3!AK$3:AK$99980,Resultados_Dic3!$F$3:$F$99980,Produccion_UO!$K1420,Resultados_Dic3!$D$3:$D$99980,Produccion_UO!$K$1494,Resultados_Dic3!$E$3:$E$99980,Produccion_UO!$J1420,Resultados_Dic3!$A$3:$A$99980,Produccion_UO!$H1420)*$J$1223</f>
        <v>0</v>
      </c>
      <c r="AQ1420" s="22">
        <f>+SUMIFS(Resultados_Dic3!AL$3:AL$99980,Resultados_Dic3!$F$3:$F$99980,Produccion_UO!$K1420,Resultados_Dic3!$D$3:$D$99980,Produccion_UO!$K$1494,Resultados_Dic3!$E$3:$E$99980,Produccion_UO!$J1420,Resultados_Dic3!$A$3:$A$99980,Produccion_UO!$H1420)*$J$1223</f>
        <v>0</v>
      </c>
      <c r="AR1420" s="22">
        <f>+SUMIFS(Resultados_Dic3!AM$3:AM$99980,Resultados_Dic3!$F$3:$F$99980,Produccion_UO!$K1420,Resultados_Dic3!$D$3:$D$99980,Produccion_UO!$K$1494,Resultados_Dic3!$E$3:$E$99980,Produccion_UO!$J1420,Resultados_Dic3!$A$3:$A$99980,Produccion_UO!$H1420)*$J$1223</f>
        <v>0</v>
      </c>
    </row>
    <row r="1421" spans="8:44" x14ac:dyDescent="0.25">
      <c r="H1421" s="17" t="str">
        <f t="shared" si="1213"/>
        <v>DIC7</v>
      </c>
      <c r="I1421" s="24"/>
      <c r="J1421" s="24"/>
      <c r="K1421" s="359"/>
      <c r="L1421" s="305" t="s">
        <v>862</v>
      </c>
      <c r="M1421" s="22">
        <f>+M1422+M1423</f>
        <v>0</v>
      </c>
      <c r="N1421" s="22">
        <f t="shared" ref="N1421" si="1309">+N1422+N1423</f>
        <v>0</v>
      </c>
      <c r="O1421" s="22">
        <f t="shared" ref="O1421" si="1310">+O1422+O1423</f>
        <v>0</v>
      </c>
      <c r="P1421" s="22">
        <f t="shared" ref="P1421" si="1311">+P1422+P1423</f>
        <v>0.120809010705882</v>
      </c>
      <c r="Q1421" s="22">
        <f t="shared" ref="Q1421" si="1312">+Q1422+Q1423</f>
        <v>9.5885824077813694E-2</v>
      </c>
      <c r="R1421" s="22">
        <f t="shared" ref="R1421" si="1313">+R1422+R1423</f>
        <v>6.9171922106763498E-2</v>
      </c>
      <c r="S1421" s="22">
        <f t="shared" ref="S1421" si="1314">+S1422+S1423</f>
        <v>4.2458020135713398E-2</v>
      </c>
      <c r="T1421" s="22">
        <f t="shared" ref="T1421" si="1315">+T1422+T1423</f>
        <v>2.40068767462688E-2</v>
      </c>
      <c r="U1421" s="22">
        <f t="shared" ref="U1421" si="1316">+U1422+U1423</f>
        <v>0</v>
      </c>
      <c r="V1421" s="22">
        <f t="shared" ref="V1421" si="1317">+V1422+V1423</f>
        <v>0</v>
      </c>
      <c r="W1421" s="22">
        <f t="shared" ref="W1421" si="1318">+W1422+W1423</f>
        <v>0</v>
      </c>
      <c r="X1421" s="22">
        <f t="shared" ref="X1421" si="1319">+X1422+X1423</f>
        <v>0</v>
      </c>
      <c r="Y1421" s="22">
        <f t="shared" ref="Y1421" si="1320">+Y1422+Y1423</f>
        <v>0</v>
      </c>
      <c r="Z1421" s="22">
        <f t="shared" ref="Z1421" si="1321">+Z1422+Z1423</f>
        <v>0</v>
      </c>
      <c r="AA1421" s="22">
        <f t="shared" ref="AA1421" si="1322">+AA1422+AA1423</f>
        <v>0</v>
      </c>
      <c r="AB1421" s="22">
        <f t="shared" ref="AB1421" si="1323">+AB1422+AB1423</f>
        <v>0</v>
      </c>
      <c r="AC1421" s="22">
        <f t="shared" ref="AC1421" si="1324">+AC1422+AC1423</f>
        <v>0</v>
      </c>
      <c r="AD1421" s="22">
        <f t="shared" ref="AD1421" si="1325">+AD1422+AD1423</f>
        <v>0</v>
      </c>
      <c r="AE1421" s="22">
        <f t="shared" ref="AE1421" si="1326">+AE1422+AE1423</f>
        <v>0</v>
      </c>
      <c r="AF1421" s="22">
        <f t="shared" ref="AF1421" si="1327">+AF1422+AF1423</f>
        <v>0</v>
      </c>
      <c r="AG1421" s="22">
        <f t="shared" ref="AG1421" si="1328">+AG1422+AG1423</f>
        <v>0</v>
      </c>
      <c r="AH1421" s="22">
        <f t="shared" ref="AH1421" si="1329">+AH1422+AH1423</f>
        <v>0</v>
      </c>
      <c r="AI1421" s="22">
        <f t="shared" ref="AI1421" si="1330">+AI1422+AI1423</f>
        <v>0</v>
      </c>
      <c r="AJ1421" s="22">
        <f t="shared" ref="AJ1421" si="1331">+AJ1422+AJ1423</f>
        <v>0</v>
      </c>
      <c r="AK1421" s="22">
        <f t="shared" ref="AK1421" si="1332">+AK1422+AK1423</f>
        <v>0</v>
      </c>
      <c r="AL1421" s="22">
        <f t="shared" ref="AL1421" si="1333">+AL1422+AL1423</f>
        <v>0</v>
      </c>
      <c r="AM1421" s="22">
        <f t="shared" ref="AM1421" si="1334">+AM1422+AM1423</f>
        <v>0</v>
      </c>
      <c r="AN1421" s="22">
        <f t="shared" ref="AN1421" si="1335">+AN1422+AN1423</f>
        <v>0</v>
      </c>
      <c r="AO1421" s="22">
        <f t="shared" ref="AO1421" si="1336">+AO1422+AO1423</f>
        <v>0</v>
      </c>
      <c r="AP1421" s="22">
        <f t="shared" ref="AP1421" si="1337">+AP1422+AP1423</f>
        <v>0</v>
      </c>
      <c r="AQ1421" s="22">
        <f t="shared" ref="AQ1421" si="1338">+AQ1422+AQ1423</f>
        <v>0</v>
      </c>
      <c r="AR1421" s="22">
        <f t="shared" ref="AR1421" si="1339">+AR1422+AR1423</f>
        <v>0</v>
      </c>
    </row>
    <row r="1422" spans="8:44" x14ac:dyDescent="0.25">
      <c r="H1422" s="17" t="str">
        <f t="shared" si="1213"/>
        <v>DIC7</v>
      </c>
      <c r="I1422" s="24"/>
      <c r="J1422" s="24" t="s">
        <v>91</v>
      </c>
      <c r="K1422" s="359" t="s">
        <v>236</v>
      </c>
      <c r="L1422" s="341" t="s">
        <v>834</v>
      </c>
      <c r="M1422" s="22">
        <f>+SUMIFS(Resultados_Dic3!H$3:H$99980,Resultados_Dic3!$F$3:$F$99980,Produccion_UO!$K1422,Resultados_Dic3!$D$3:$D$99980,Produccion_UO!$K$1494,Resultados_Dic3!$E$3:$E$99980,Produccion_UO!$J1422,Resultados_Dic3!$A$3:$A$99980,Produccion_UO!$H1422)*$J$1223</f>
        <v>0</v>
      </c>
      <c r="N1422" s="22">
        <f>+SUMIFS(Resultados_Dic3!I$3:I$99980,Resultados_Dic3!$F$3:$F$99980,Produccion_UO!$K1422,Resultados_Dic3!$D$3:$D$99980,Produccion_UO!$K$1494,Resultados_Dic3!$E$3:$E$99980,Produccion_UO!$J1422,Resultados_Dic3!$A$3:$A$99980,Produccion_UO!$H1422)*$J$1223</f>
        <v>0</v>
      </c>
      <c r="O1422" s="22">
        <f>+SUMIFS(Resultados_Dic3!J$3:J$99980,Resultados_Dic3!$F$3:$F$99980,Produccion_UO!$K1422,Resultados_Dic3!$D$3:$D$99980,Produccion_UO!$K$1494,Resultados_Dic3!$E$3:$E$99980,Produccion_UO!$J1422,Resultados_Dic3!$A$3:$A$99980,Produccion_UO!$H1422)*$J$1223</f>
        <v>0</v>
      </c>
      <c r="P1422" s="22">
        <f>+SUMIFS(Resultados_Dic3!K$3:K$99980,Resultados_Dic3!$F$3:$F$99980,Produccion_UO!$K1422,Resultados_Dic3!$D$3:$D$99980,Produccion_UO!$K$1494,Resultados_Dic3!$E$3:$E$99980,Produccion_UO!$J1422,Resultados_Dic3!$A$3:$A$99980,Produccion_UO!$H1422)*$J$1223</f>
        <v>0.120809010705882</v>
      </c>
      <c r="Q1422" s="22">
        <f>+SUMIFS(Resultados_Dic3!L$3:L$99980,Resultados_Dic3!$F$3:$F$99980,Produccion_UO!$K1422,Resultados_Dic3!$D$3:$D$99980,Produccion_UO!$K$1494,Resultados_Dic3!$E$3:$E$99980,Produccion_UO!$J1422,Resultados_Dic3!$A$3:$A$99980,Produccion_UO!$H1422)*$J$1223</f>
        <v>9.5885824077813694E-2</v>
      </c>
      <c r="R1422" s="22">
        <f>+SUMIFS(Resultados_Dic3!M$3:M$99980,Resultados_Dic3!$F$3:$F$99980,Produccion_UO!$K1422,Resultados_Dic3!$D$3:$D$99980,Produccion_UO!$K$1494,Resultados_Dic3!$E$3:$E$99980,Produccion_UO!$J1422,Resultados_Dic3!$A$3:$A$99980,Produccion_UO!$H1422)*$J$1223</f>
        <v>6.9171922106763498E-2</v>
      </c>
      <c r="S1422" s="22">
        <f>+SUMIFS(Resultados_Dic3!N$3:N$99980,Resultados_Dic3!$F$3:$F$99980,Produccion_UO!$K1422,Resultados_Dic3!$D$3:$D$99980,Produccion_UO!$K$1494,Resultados_Dic3!$E$3:$E$99980,Produccion_UO!$J1422,Resultados_Dic3!$A$3:$A$99980,Produccion_UO!$H1422)*$J$1223</f>
        <v>4.2458020135713398E-2</v>
      </c>
      <c r="T1422" s="22">
        <f>+SUMIFS(Resultados_Dic3!O$3:O$99980,Resultados_Dic3!$F$3:$F$99980,Produccion_UO!$K1422,Resultados_Dic3!$D$3:$D$99980,Produccion_UO!$K$1494,Resultados_Dic3!$E$3:$E$99980,Produccion_UO!$J1422,Resultados_Dic3!$A$3:$A$99980,Produccion_UO!$H1422)*$J$1223</f>
        <v>2.40068767462688E-2</v>
      </c>
      <c r="U1422" s="22">
        <f>+SUMIFS(Resultados_Dic3!P$3:P$99980,Resultados_Dic3!$F$3:$F$99980,Produccion_UO!$K1422,Resultados_Dic3!$D$3:$D$99980,Produccion_UO!$K$1494,Resultados_Dic3!$E$3:$E$99980,Produccion_UO!$J1422,Resultados_Dic3!$A$3:$A$99980,Produccion_UO!$H1422)*$J$1223</f>
        <v>0</v>
      </c>
      <c r="V1422" s="22">
        <f>+SUMIFS(Resultados_Dic3!Q$3:Q$99980,Resultados_Dic3!$F$3:$F$99980,Produccion_UO!$K1422,Resultados_Dic3!$D$3:$D$99980,Produccion_UO!$K$1494,Resultados_Dic3!$E$3:$E$99980,Produccion_UO!$J1422,Resultados_Dic3!$A$3:$A$99980,Produccion_UO!$H1422)*$J$1223</f>
        <v>0</v>
      </c>
      <c r="W1422" s="22">
        <f>+SUMIFS(Resultados_Dic3!R$3:R$99980,Resultados_Dic3!$F$3:$F$99980,Produccion_UO!$K1422,Resultados_Dic3!$D$3:$D$99980,Produccion_UO!$K$1494,Resultados_Dic3!$E$3:$E$99980,Produccion_UO!$J1422,Resultados_Dic3!$A$3:$A$99980,Produccion_UO!$H1422)*$J$1223</f>
        <v>0</v>
      </c>
      <c r="X1422" s="22">
        <f>+SUMIFS(Resultados_Dic3!S$3:S$99980,Resultados_Dic3!$F$3:$F$99980,Produccion_UO!$K1422,Resultados_Dic3!$D$3:$D$99980,Produccion_UO!$K$1494,Resultados_Dic3!$E$3:$E$99980,Produccion_UO!$J1422,Resultados_Dic3!$A$3:$A$99980,Produccion_UO!$H1422)*$J$1223</f>
        <v>0</v>
      </c>
      <c r="Y1422" s="22">
        <f>+SUMIFS(Resultados_Dic3!T$3:T$99980,Resultados_Dic3!$F$3:$F$99980,Produccion_UO!$K1422,Resultados_Dic3!$D$3:$D$99980,Produccion_UO!$K$1494,Resultados_Dic3!$E$3:$E$99980,Produccion_UO!$J1422,Resultados_Dic3!$A$3:$A$99980,Produccion_UO!$H1422)*$J$1223</f>
        <v>0</v>
      </c>
      <c r="Z1422" s="22">
        <f>+SUMIFS(Resultados_Dic3!U$3:U$99980,Resultados_Dic3!$F$3:$F$99980,Produccion_UO!$K1422,Resultados_Dic3!$D$3:$D$99980,Produccion_UO!$K$1494,Resultados_Dic3!$E$3:$E$99980,Produccion_UO!$J1422,Resultados_Dic3!$A$3:$A$99980,Produccion_UO!$H1422)*$J$1223</f>
        <v>0</v>
      </c>
      <c r="AA1422" s="22">
        <f>+SUMIFS(Resultados_Dic3!V$3:V$99980,Resultados_Dic3!$F$3:$F$99980,Produccion_UO!$K1422,Resultados_Dic3!$D$3:$D$99980,Produccion_UO!$K$1494,Resultados_Dic3!$E$3:$E$99980,Produccion_UO!$J1422,Resultados_Dic3!$A$3:$A$99980,Produccion_UO!$H1422)*$J$1223</f>
        <v>0</v>
      </c>
      <c r="AB1422" s="22">
        <f>+SUMIFS(Resultados_Dic3!W$3:W$99980,Resultados_Dic3!$F$3:$F$99980,Produccion_UO!$K1422,Resultados_Dic3!$D$3:$D$99980,Produccion_UO!$K$1494,Resultados_Dic3!$E$3:$E$99980,Produccion_UO!$J1422,Resultados_Dic3!$A$3:$A$99980,Produccion_UO!$H1422)*$J$1223</f>
        <v>0</v>
      </c>
      <c r="AC1422" s="22">
        <f>+SUMIFS(Resultados_Dic3!X$3:X$99980,Resultados_Dic3!$F$3:$F$99980,Produccion_UO!$K1422,Resultados_Dic3!$D$3:$D$99980,Produccion_UO!$K$1494,Resultados_Dic3!$E$3:$E$99980,Produccion_UO!$J1422,Resultados_Dic3!$A$3:$A$99980,Produccion_UO!$H1422)*$J$1223</f>
        <v>0</v>
      </c>
      <c r="AD1422" s="22">
        <f>+SUMIFS(Resultados_Dic3!Y$3:Y$99980,Resultados_Dic3!$F$3:$F$99980,Produccion_UO!$K1422,Resultados_Dic3!$D$3:$D$99980,Produccion_UO!$K$1494,Resultados_Dic3!$E$3:$E$99980,Produccion_UO!$J1422,Resultados_Dic3!$A$3:$A$99980,Produccion_UO!$H1422)*$J$1223</f>
        <v>0</v>
      </c>
      <c r="AE1422" s="22">
        <f>+SUMIFS(Resultados_Dic3!Z$3:Z$99980,Resultados_Dic3!$F$3:$F$99980,Produccion_UO!$K1422,Resultados_Dic3!$D$3:$D$99980,Produccion_UO!$K$1494,Resultados_Dic3!$E$3:$E$99980,Produccion_UO!$J1422,Resultados_Dic3!$A$3:$A$99980,Produccion_UO!$H1422)*$J$1223</f>
        <v>0</v>
      </c>
      <c r="AF1422" s="22">
        <f>+SUMIFS(Resultados_Dic3!AA$3:AA$99980,Resultados_Dic3!$F$3:$F$99980,Produccion_UO!$K1422,Resultados_Dic3!$D$3:$D$99980,Produccion_UO!$K$1494,Resultados_Dic3!$E$3:$E$99980,Produccion_UO!$J1422,Resultados_Dic3!$A$3:$A$99980,Produccion_UO!$H1422)*$J$1223</f>
        <v>0</v>
      </c>
      <c r="AG1422" s="22">
        <f>+SUMIFS(Resultados_Dic3!AB$3:AB$99980,Resultados_Dic3!$F$3:$F$99980,Produccion_UO!$K1422,Resultados_Dic3!$D$3:$D$99980,Produccion_UO!$K$1494,Resultados_Dic3!$E$3:$E$99980,Produccion_UO!$J1422,Resultados_Dic3!$A$3:$A$99980,Produccion_UO!$H1422)*$J$1223</f>
        <v>0</v>
      </c>
      <c r="AH1422" s="22">
        <f>+SUMIFS(Resultados_Dic3!AC$3:AC$99980,Resultados_Dic3!$F$3:$F$99980,Produccion_UO!$K1422,Resultados_Dic3!$D$3:$D$99980,Produccion_UO!$K$1494,Resultados_Dic3!$E$3:$E$99980,Produccion_UO!$J1422,Resultados_Dic3!$A$3:$A$99980,Produccion_UO!$H1422)*$J$1223</f>
        <v>0</v>
      </c>
      <c r="AI1422" s="22">
        <f>+SUMIFS(Resultados_Dic3!AD$3:AD$99980,Resultados_Dic3!$F$3:$F$99980,Produccion_UO!$K1422,Resultados_Dic3!$D$3:$D$99980,Produccion_UO!$K$1494,Resultados_Dic3!$E$3:$E$99980,Produccion_UO!$J1422,Resultados_Dic3!$A$3:$A$99980,Produccion_UO!$H1422)*$J$1223</f>
        <v>0</v>
      </c>
      <c r="AJ1422" s="22">
        <f>+SUMIFS(Resultados_Dic3!AE$3:AE$99980,Resultados_Dic3!$F$3:$F$99980,Produccion_UO!$K1422,Resultados_Dic3!$D$3:$D$99980,Produccion_UO!$K$1494,Resultados_Dic3!$E$3:$E$99980,Produccion_UO!$J1422,Resultados_Dic3!$A$3:$A$99980,Produccion_UO!$H1422)*$J$1223</f>
        <v>0</v>
      </c>
      <c r="AK1422" s="22">
        <f>+SUMIFS(Resultados_Dic3!AF$3:AF$99980,Resultados_Dic3!$F$3:$F$99980,Produccion_UO!$K1422,Resultados_Dic3!$D$3:$D$99980,Produccion_UO!$K$1494,Resultados_Dic3!$E$3:$E$99980,Produccion_UO!$J1422,Resultados_Dic3!$A$3:$A$99980,Produccion_UO!$H1422)*$J$1223</f>
        <v>0</v>
      </c>
      <c r="AL1422" s="22">
        <f>+SUMIFS(Resultados_Dic3!AG$3:AG$99980,Resultados_Dic3!$F$3:$F$99980,Produccion_UO!$K1422,Resultados_Dic3!$D$3:$D$99980,Produccion_UO!$K$1494,Resultados_Dic3!$E$3:$E$99980,Produccion_UO!$J1422,Resultados_Dic3!$A$3:$A$99980,Produccion_UO!$H1422)*$J$1223</f>
        <v>0</v>
      </c>
      <c r="AM1422" s="22">
        <f>+SUMIFS(Resultados_Dic3!AH$3:AH$99980,Resultados_Dic3!$F$3:$F$99980,Produccion_UO!$K1422,Resultados_Dic3!$D$3:$D$99980,Produccion_UO!$K$1494,Resultados_Dic3!$E$3:$E$99980,Produccion_UO!$J1422,Resultados_Dic3!$A$3:$A$99980,Produccion_UO!$H1422)*$J$1223</f>
        <v>0</v>
      </c>
      <c r="AN1422" s="22">
        <f>+SUMIFS(Resultados_Dic3!AI$3:AI$99980,Resultados_Dic3!$F$3:$F$99980,Produccion_UO!$K1422,Resultados_Dic3!$D$3:$D$99980,Produccion_UO!$K$1494,Resultados_Dic3!$E$3:$E$99980,Produccion_UO!$J1422,Resultados_Dic3!$A$3:$A$99980,Produccion_UO!$H1422)*$J$1223</f>
        <v>0</v>
      </c>
      <c r="AO1422" s="22">
        <f>+SUMIFS(Resultados_Dic3!AJ$3:AJ$99980,Resultados_Dic3!$F$3:$F$99980,Produccion_UO!$K1422,Resultados_Dic3!$D$3:$D$99980,Produccion_UO!$K$1494,Resultados_Dic3!$E$3:$E$99980,Produccion_UO!$J1422,Resultados_Dic3!$A$3:$A$99980,Produccion_UO!$H1422)*$J$1223</f>
        <v>0</v>
      </c>
      <c r="AP1422" s="22">
        <f>+SUMIFS(Resultados_Dic3!AK$3:AK$99980,Resultados_Dic3!$F$3:$F$99980,Produccion_UO!$K1422,Resultados_Dic3!$D$3:$D$99980,Produccion_UO!$K$1494,Resultados_Dic3!$E$3:$E$99980,Produccion_UO!$J1422,Resultados_Dic3!$A$3:$A$99980,Produccion_UO!$H1422)*$J$1223</f>
        <v>0</v>
      </c>
      <c r="AQ1422" s="22">
        <f>+SUMIFS(Resultados_Dic3!AL$3:AL$99980,Resultados_Dic3!$F$3:$F$99980,Produccion_UO!$K1422,Resultados_Dic3!$D$3:$D$99980,Produccion_UO!$K$1494,Resultados_Dic3!$E$3:$E$99980,Produccion_UO!$J1422,Resultados_Dic3!$A$3:$A$99980,Produccion_UO!$H1422)*$J$1223</f>
        <v>0</v>
      </c>
      <c r="AR1422" s="22">
        <f>+SUMIFS(Resultados_Dic3!AM$3:AM$99980,Resultados_Dic3!$F$3:$F$99980,Produccion_UO!$K1422,Resultados_Dic3!$D$3:$D$99980,Produccion_UO!$K$1494,Resultados_Dic3!$E$3:$E$99980,Produccion_UO!$J1422,Resultados_Dic3!$A$3:$A$99980,Produccion_UO!$H1422)*$J$1223</f>
        <v>0</v>
      </c>
    </row>
    <row r="1423" spans="8:44" x14ac:dyDescent="0.25">
      <c r="H1423" s="17" t="str">
        <f t="shared" si="1213"/>
        <v>DIC7</v>
      </c>
      <c r="I1423" s="24"/>
      <c r="J1423" s="24" t="s">
        <v>87</v>
      </c>
      <c r="K1423" s="359" t="s">
        <v>293</v>
      </c>
      <c r="L1423" s="341" t="s">
        <v>833</v>
      </c>
      <c r="M1423" s="22">
        <f>+SUMIFS(Resultados_Dic3!H$3:H$99980,Resultados_Dic3!$F$3:$F$99980,Produccion_UO!$K1423,Resultados_Dic3!$D$3:$D$99980,Produccion_UO!$K$1494,Resultados_Dic3!$E$3:$E$99980,Produccion_UO!$J1423,Resultados_Dic3!$A$3:$A$99980,Produccion_UO!$H1423)*$J$1223</f>
        <v>0</v>
      </c>
      <c r="N1423" s="22">
        <f>+SUMIFS(Resultados_Dic3!I$3:I$99980,Resultados_Dic3!$F$3:$F$99980,Produccion_UO!$K1423,Resultados_Dic3!$D$3:$D$99980,Produccion_UO!$K$1494,Resultados_Dic3!$E$3:$E$99980,Produccion_UO!$J1423,Resultados_Dic3!$A$3:$A$99980,Produccion_UO!$H1423)*$J$1223</f>
        <v>0</v>
      </c>
      <c r="O1423" s="22">
        <f>+SUMIFS(Resultados_Dic3!J$3:J$99980,Resultados_Dic3!$F$3:$F$99980,Produccion_UO!$K1423,Resultados_Dic3!$D$3:$D$99980,Produccion_UO!$K$1494,Resultados_Dic3!$E$3:$E$99980,Produccion_UO!$J1423,Resultados_Dic3!$A$3:$A$99980,Produccion_UO!$H1423)*$J$1223</f>
        <v>0</v>
      </c>
      <c r="P1423" s="22">
        <f>+SUMIFS(Resultados_Dic3!K$3:K$99980,Resultados_Dic3!$F$3:$F$99980,Produccion_UO!$K1423,Resultados_Dic3!$D$3:$D$99980,Produccion_UO!$K$1494,Resultados_Dic3!$E$3:$E$99980,Produccion_UO!$J1423,Resultados_Dic3!$A$3:$A$99980,Produccion_UO!$H1423)*$J$1223</f>
        <v>0</v>
      </c>
      <c r="Q1423" s="22">
        <f>+SUMIFS(Resultados_Dic3!L$3:L$99980,Resultados_Dic3!$F$3:$F$99980,Produccion_UO!$K1423,Resultados_Dic3!$D$3:$D$99980,Produccion_UO!$K$1494,Resultados_Dic3!$E$3:$E$99980,Produccion_UO!$J1423,Resultados_Dic3!$A$3:$A$99980,Produccion_UO!$H1423)*$J$1223</f>
        <v>0</v>
      </c>
      <c r="R1423" s="22">
        <f>+SUMIFS(Resultados_Dic3!M$3:M$99980,Resultados_Dic3!$F$3:$F$99980,Produccion_UO!$K1423,Resultados_Dic3!$D$3:$D$99980,Produccion_UO!$K$1494,Resultados_Dic3!$E$3:$E$99980,Produccion_UO!$J1423,Resultados_Dic3!$A$3:$A$99980,Produccion_UO!$H1423)*$J$1223</f>
        <v>0</v>
      </c>
      <c r="S1423" s="22">
        <f>+SUMIFS(Resultados_Dic3!N$3:N$99980,Resultados_Dic3!$F$3:$F$99980,Produccion_UO!$K1423,Resultados_Dic3!$D$3:$D$99980,Produccion_UO!$K$1494,Resultados_Dic3!$E$3:$E$99980,Produccion_UO!$J1423,Resultados_Dic3!$A$3:$A$99980,Produccion_UO!$H1423)*$J$1223</f>
        <v>0</v>
      </c>
      <c r="T1423" s="22">
        <f>+SUMIFS(Resultados_Dic3!O$3:O$99980,Resultados_Dic3!$F$3:$F$99980,Produccion_UO!$K1423,Resultados_Dic3!$D$3:$D$99980,Produccion_UO!$K$1494,Resultados_Dic3!$E$3:$E$99980,Produccion_UO!$J1423,Resultados_Dic3!$A$3:$A$99980,Produccion_UO!$H1423)*$J$1223</f>
        <v>0</v>
      </c>
      <c r="U1423" s="22">
        <f>+SUMIFS(Resultados_Dic3!P$3:P$99980,Resultados_Dic3!$F$3:$F$99980,Produccion_UO!$K1423,Resultados_Dic3!$D$3:$D$99980,Produccion_UO!$K$1494,Resultados_Dic3!$E$3:$E$99980,Produccion_UO!$J1423,Resultados_Dic3!$A$3:$A$99980,Produccion_UO!$H1423)*$J$1223</f>
        <v>0</v>
      </c>
      <c r="V1423" s="22">
        <f>+SUMIFS(Resultados_Dic3!Q$3:Q$99980,Resultados_Dic3!$F$3:$F$99980,Produccion_UO!$K1423,Resultados_Dic3!$D$3:$D$99980,Produccion_UO!$K$1494,Resultados_Dic3!$E$3:$E$99980,Produccion_UO!$J1423,Resultados_Dic3!$A$3:$A$99980,Produccion_UO!$H1423)*$J$1223</f>
        <v>0</v>
      </c>
      <c r="W1423" s="22">
        <f>+SUMIFS(Resultados_Dic3!R$3:R$99980,Resultados_Dic3!$F$3:$F$99980,Produccion_UO!$K1423,Resultados_Dic3!$D$3:$D$99980,Produccion_UO!$K$1494,Resultados_Dic3!$E$3:$E$99980,Produccion_UO!$J1423,Resultados_Dic3!$A$3:$A$99980,Produccion_UO!$H1423)*$J$1223</f>
        <v>0</v>
      </c>
      <c r="X1423" s="22">
        <f>+SUMIFS(Resultados_Dic3!S$3:S$99980,Resultados_Dic3!$F$3:$F$99980,Produccion_UO!$K1423,Resultados_Dic3!$D$3:$D$99980,Produccion_UO!$K$1494,Resultados_Dic3!$E$3:$E$99980,Produccion_UO!$J1423,Resultados_Dic3!$A$3:$A$99980,Produccion_UO!$H1423)*$J$1223</f>
        <v>0</v>
      </c>
      <c r="Y1423" s="22">
        <f>+SUMIFS(Resultados_Dic3!T$3:T$99980,Resultados_Dic3!$F$3:$F$99980,Produccion_UO!$K1423,Resultados_Dic3!$D$3:$D$99980,Produccion_UO!$K$1494,Resultados_Dic3!$E$3:$E$99980,Produccion_UO!$J1423,Resultados_Dic3!$A$3:$A$99980,Produccion_UO!$H1423)*$J$1223</f>
        <v>0</v>
      </c>
      <c r="Z1423" s="22">
        <f>+SUMIFS(Resultados_Dic3!U$3:U$99980,Resultados_Dic3!$F$3:$F$99980,Produccion_UO!$K1423,Resultados_Dic3!$D$3:$D$99980,Produccion_UO!$K$1494,Resultados_Dic3!$E$3:$E$99980,Produccion_UO!$J1423,Resultados_Dic3!$A$3:$A$99980,Produccion_UO!$H1423)*$J$1223</f>
        <v>0</v>
      </c>
      <c r="AA1423" s="22">
        <f>+SUMIFS(Resultados_Dic3!V$3:V$99980,Resultados_Dic3!$F$3:$F$99980,Produccion_UO!$K1423,Resultados_Dic3!$D$3:$D$99980,Produccion_UO!$K$1494,Resultados_Dic3!$E$3:$E$99980,Produccion_UO!$J1423,Resultados_Dic3!$A$3:$A$99980,Produccion_UO!$H1423)*$J$1223</f>
        <v>0</v>
      </c>
      <c r="AB1423" s="22">
        <f>+SUMIFS(Resultados_Dic3!W$3:W$99980,Resultados_Dic3!$F$3:$F$99980,Produccion_UO!$K1423,Resultados_Dic3!$D$3:$D$99980,Produccion_UO!$K$1494,Resultados_Dic3!$E$3:$E$99980,Produccion_UO!$J1423,Resultados_Dic3!$A$3:$A$99980,Produccion_UO!$H1423)*$J$1223</f>
        <v>0</v>
      </c>
      <c r="AC1423" s="22">
        <f>+SUMIFS(Resultados_Dic3!X$3:X$99980,Resultados_Dic3!$F$3:$F$99980,Produccion_UO!$K1423,Resultados_Dic3!$D$3:$D$99980,Produccion_UO!$K$1494,Resultados_Dic3!$E$3:$E$99980,Produccion_UO!$J1423,Resultados_Dic3!$A$3:$A$99980,Produccion_UO!$H1423)*$J$1223</f>
        <v>0</v>
      </c>
      <c r="AD1423" s="22">
        <f>+SUMIFS(Resultados_Dic3!Y$3:Y$99980,Resultados_Dic3!$F$3:$F$99980,Produccion_UO!$K1423,Resultados_Dic3!$D$3:$D$99980,Produccion_UO!$K$1494,Resultados_Dic3!$E$3:$E$99980,Produccion_UO!$J1423,Resultados_Dic3!$A$3:$A$99980,Produccion_UO!$H1423)*$J$1223</f>
        <v>0</v>
      </c>
      <c r="AE1423" s="22">
        <f>+SUMIFS(Resultados_Dic3!Z$3:Z$99980,Resultados_Dic3!$F$3:$F$99980,Produccion_UO!$K1423,Resultados_Dic3!$D$3:$D$99980,Produccion_UO!$K$1494,Resultados_Dic3!$E$3:$E$99980,Produccion_UO!$J1423,Resultados_Dic3!$A$3:$A$99980,Produccion_UO!$H1423)*$J$1223</f>
        <v>0</v>
      </c>
      <c r="AF1423" s="22">
        <f>+SUMIFS(Resultados_Dic3!AA$3:AA$99980,Resultados_Dic3!$F$3:$F$99980,Produccion_UO!$K1423,Resultados_Dic3!$D$3:$D$99980,Produccion_UO!$K$1494,Resultados_Dic3!$E$3:$E$99980,Produccion_UO!$J1423,Resultados_Dic3!$A$3:$A$99980,Produccion_UO!$H1423)*$J$1223</f>
        <v>0</v>
      </c>
      <c r="AG1423" s="22">
        <f>+SUMIFS(Resultados_Dic3!AB$3:AB$99980,Resultados_Dic3!$F$3:$F$99980,Produccion_UO!$K1423,Resultados_Dic3!$D$3:$D$99980,Produccion_UO!$K$1494,Resultados_Dic3!$E$3:$E$99980,Produccion_UO!$J1423,Resultados_Dic3!$A$3:$A$99980,Produccion_UO!$H1423)*$J$1223</f>
        <v>0</v>
      </c>
      <c r="AH1423" s="22">
        <f>+SUMIFS(Resultados_Dic3!AC$3:AC$99980,Resultados_Dic3!$F$3:$F$99980,Produccion_UO!$K1423,Resultados_Dic3!$D$3:$D$99980,Produccion_UO!$K$1494,Resultados_Dic3!$E$3:$E$99980,Produccion_UO!$J1423,Resultados_Dic3!$A$3:$A$99980,Produccion_UO!$H1423)*$J$1223</f>
        <v>0</v>
      </c>
      <c r="AI1423" s="22">
        <f>+SUMIFS(Resultados_Dic3!AD$3:AD$99980,Resultados_Dic3!$F$3:$F$99980,Produccion_UO!$K1423,Resultados_Dic3!$D$3:$D$99980,Produccion_UO!$K$1494,Resultados_Dic3!$E$3:$E$99980,Produccion_UO!$J1423,Resultados_Dic3!$A$3:$A$99980,Produccion_UO!$H1423)*$J$1223</f>
        <v>0</v>
      </c>
      <c r="AJ1423" s="22">
        <f>+SUMIFS(Resultados_Dic3!AE$3:AE$99980,Resultados_Dic3!$F$3:$F$99980,Produccion_UO!$K1423,Resultados_Dic3!$D$3:$D$99980,Produccion_UO!$K$1494,Resultados_Dic3!$E$3:$E$99980,Produccion_UO!$J1423,Resultados_Dic3!$A$3:$A$99980,Produccion_UO!$H1423)*$J$1223</f>
        <v>0</v>
      </c>
      <c r="AK1423" s="22">
        <f>+SUMIFS(Resultados_Dic3!AF$3:AF$99980,Resultados_Dic3!$F$3:$F$99980,Produccion_UO!$K1423,Resultados_Dic3!$D$3:$D$99980,Produccion_UO!$K$1494,Resultados_Dic3!$E$3:$E$99980,Produccion_UO!$J1423,Resultados_Dic3!$A$3:$A$99980,Produccion_UO!$H1423)*$J$1223</f>
        <v>0</v>
      </c>
      <c r="AL1423" s="22">
        <f>+SUMIFS(Resultados_Dic3!AG$3:AG$99980,Resultados_Dic3!$F$3:$F$99980,Produccion_UO!$K1423,Resultados_Dic3!$D$3:$D$99980,Produccion_UO!$K$1494,Resultados_Dic3!$E$3:$E$99980,Produccion_UO!$J1423,Resultados_Dic3!$A$3:$A$99980,Produccion_UO!$H1423)*$J$1223</f>
        <v>0</v>
      </c>
      <c r="AM1423" s="22">
        <f>+SUMIFS(Resultados_Dic3!AH$3:AH$99980,Resultados_Dic3!$F$3:$F$99980,Produccion_UO!$K1423,Resultados_Dic3!$D$3:$D$99980,Produccion_UO!$K$1494,Resultados_Dic3!$E$3:$E$99980,Produccion_UO!$J1423,Resultados_Dic3!$A$3:$A$99980,Produccion_UO!$H1423)*$J$1223</f>
        <v>0</v>
      </c>
      <c r="AN1423" s="22">
        <f>+SUMIFS(Resultados_Dic3!AI$3:AI$99980,Resultados_Dic3!$F$3:$F$99980,Produccion_UO!$K1423,Resultados_Dic3!$D$3:$D$99980,Produccion_UO!$K$1494,Resultados_Dic3!$E$3:$E$99980,Produccion_UO!$J1423,Resultados_Dic3!$A$3:$A$99980,Produccion_UO!$H1423)*$J$1223</f>
        <v>0</v>
      </c>
      <c r="AO1423" s="22">
        <f>+SUMIFS(Resultados_Dic3!AJ$3:AJ$99980,Resultados_Dic3!$F$3:$F$99980,Produccion_UO!$K1423,Resultados_Dic3!$D$3:$D$99980,Produccion_UO!$K$1494,Resultados_Dic3!$E$3:$E$99980,Produccion_UO!$J1423,Resultados_Dic3!$A$3:$A$99980,Produccion_UO!$H1423)*$J$1223</f>
        <v>0</v>
      </c>
      <c r="AP1423" s="22">
        <f>+SUMIFS(Resultados_Dic3!AK$3:AK$99980,Resultados_Dic3!$F$3:$F$99980,Produccion_UO!$K1423,Resultados_Dic3!$D$3:$D$99980,Produccion_UO!$K$1494,Resultados_Dic3!$E$3:$E$99980,Produccion_UO!$J1423,Resultados_Dic3!$A$3:$A$99980,Produccion_UO!$H1423)*$J$1223</f>
        <v>0</v>
      </c>
      <c r="AQ1423" s="22">
        <f>+SUMIFS(Resultados_Dic3!AL$3:AL$99980,Resultados_Dic3!$F$3:$F$99980,Produccion_UO!$K1423,Resultados_Dic3!$D$3:$D$99980,Produccion_UO!$K$1494,Resultados_Dic3!$E$3:$E$99980,Produccion_UO!$J1423,Resultados_Dic3!$A$3:$A$99980,Produccion_UO!$H1423)*$J$1223</f>
        <v>0</v>
      </c>
      <c r="AR1423" s="22">
        <f>+SUMIFS(Resultados_Dic3!AM$3:AM$99980,Resultados_Dic3!$F$3:$F$99980,Produccion_UO!$K1423,Resultados_Dic3!$D$3:$D$99980,Produccion_UO!$K$1494,Resultados_Dic3!$E$3:$E$99980,Produccion_UO!$J1423,Resultados_Dic3!$A$3:$A$99980,Produccion_UO!$H1423)*$J$1223</f>
        <v>0</v>
      </c>
    </row>
    <row r="1424" spans="8:44" x14ac:dyDescent="0.25">
      <c r="H1424" s="17" t="str">
        <f t="shared" si="1213"/>
        <v>DIC7</v>
      </c>
      <c r="I1424" s="24"/>
      <c r="J1424" s="24"/>
      <c r="K1424" s="342"/>
      <c r="L1424" s="302" t="s">
        <v>863</v>
      </c>
      <c r="M1424" s="362">
        <f>+M1421+M1417</f>
        <v>5.9071763381396525E-2</v>
      </c>
      <c r="N1424" s="362">
        <f t="shared" ref="N1424:AR1424" si="1340">+N1421+N1417</f>
        <v>5.4945811281531899E-2</v>
      </c>
      <c r="O1424" s="362">
        <f t="shared" si="1340"/>
        <v>5.2354309112840502E-2</v>
      </c>
      <c r="P1424" s="362">
        <f t="shared" si="1340"/>
        <v>0.1705718176500311</v>
      </c>
      <c r="Q1424" s="362">
        <f t="shared" si="1340"/>
        <v>0.1430571288532714</v>
      </c>
      <c r="R1424" s="362">
        <f t="shared" si="1340"/>
        <v>0.1125799379495058</v>
      </c>
      <c r="S1424" s="362">
        <f t="shared" si="1340"/>
        <v>8.2233639533656505E-2</v>
      </c>
      <c r="T1424" s="362">
        <f t="shared" si="1340"/>
        <v>6.0782497066799397E-2</v>
      </c>
      <c r="U1424" s="362">
        <f t="shared" si="1340"/>
        <v>3.3775621243118101E-2</v>
      </c>
      <c r="V1424" s="362">
        <f t="shared" si="1340"/>
        <v>3.0914645117084701E-2</v>
      </c>
      <c r="W1424" s="362">
        <f t="shared" si="1340"/>
        <v>2.80536689910513E-2</v>
      </c>
      <c r="X1424" s="362">
        <f t="shared" si="1340"/>
        <v>2.51926928650179E-2</v>
      </c>
      <c r="Y1424" s="362">
        <f t="shared" si="1340"/>
        <v>2.3712048062231497E-2</v>
      </c>
      <c r="Z1424" s="362">
        <f t="shared" si="1340"/>
        <v>2.2231403259445101E-2</v>
      </c>
      <c r="AA1424" s="362">
        <f t="shared" si="1340"/>
        <v>6.7059076178560004E-3</v>
      </c>
      <c r="AB1424" s="362">
        <f t="shared" si="1340"/>
        <v>0</v>
      </c>
      <c r="AC1424" s="362">
        <f t="shared" si="1340"/>
        <v>0</v>
      </c>
      <c r="AD1424" s="362">
        <f t="shared" si="1340"/>
        <v>0</v>
      </c>
      <c r="AE1424" s="362">
        <f t="shared" si="1340"/>
        <v>0</v>
      </c>
      <c r="AF1424" s="362">
        <f t="shared" si="1340"/>
        <v>0</v>
      </c>
      <c r="AG1424" s="362">
        <f t="shared" si="1340"/>
        <v>0</v>
      </c>
      <c r="AH1424" s="362">
        <f t="shared" si="1340"/>
        <v>0</v>
      </c>
      <c r="AI1424" s="362">
        <f t="shared" si="1340"/>
        <v>0</v>
      </c>
      <c r="AJ1424" s="362">
        <f t="shared" si="1340"/>
        <v>0</v>
      </c>
      <c r="AK1424" s="362">
        <f t="shared" si="1340"/>
        <v>0</v>
      </c>
      <c r="AL1424" s="362">
        <f t="shared" si="1340"/>
        <v>0</v>
      </c>
      <c r="AM1424" s="362">
        <f t="shared" si="1340"/>
        <v>0</v>
      </c>
      <c r="AN1424" s="362">
        <f t="shared" si="1340"/>
        <v>0</v>
      </c>
      <c r="AO1424" s="362">
        <f t="shared" si="1340"/>
        <v>0</v>
      </c>
      <c r="AP1424" s="362">
        <f t="shared" si="1340"/>
        <v>0</v>
      </c>
      <c r="AQ1424" s="362">
        <f t="shared" si="1340"/>
        <v>0</v>
      </c>
      <c r="AR1424" s="362">
        <f t="shared" si="1340"/>
        <v>0</v>
      </c>
    </row>
    <row r="1425" spans="6:44" x14ac:dyDescent="0.25">
      <c r="H1425" s="17" t="str">
        <f t="shared" si="1213"/>
        <v>DIC7</v>
      </c>
      <c r="I1425" s="24"/>
      <c r="J1425" s="24"/>
      <c r="K1425" s="342"/>
      <c r="L1425" s="302" t="s">
        <v>864</v>
      </c>
      <c r="M1425" s="22">
        <f>+M1424+M1416</f>
        <v>0.37766124333859119</v>
      </c>
      <c r="N1425" s="22">
        <f t="shared" ref="N1425" si="1341">+N1424+N1416</f>
        <v>0.35189921362827065</v>
      </c>
      <c r="O1425" s="22">
        <f t="shared" ref="O1425" si="1342">+O1424+O1416</f>
        <v>0.33564712703297622</v>
      </c>
      <c r="P1425" s="22">
        <f t="shared" ref="P1425" si="1343">+P1424+P1416</f>
        <v>0.44020405114356281</v>
      </c>
      <c r="Q1425" s="22">
        <f t="shared" ref="Q1425" si="1344">+Q1424+Q1416</f>
        <v>0.39902877792020008</v>
      </c>
      <c r="R1425" s="22">
        <f t="shared" ref="R1425" si="1345">+R1424+R1416</f>
        <v>0.34871416345254846</v>
      </c>
      <c r="S1425" s="22">
        <f t="shared" ref="S1425" si="1346">+S1424+S1416</f>
        <v>0.29853044147281221</v>
      </c>
      <c r="T1425" s="22">
        <f t="shared" ref="T1425" si="1347">+T1424+T1416</f>
        <v>0.26055966186083812</v>
      </c>
      <c r="U1425" s="22">
        <f t="shared" ref="U1425" si="1348">+U1424+U1416</f>
        <v>0.21703314889203879</v>
      </c>
      <c r="V1425" s="22">
        <f t="shared" ref="V1425" si="1349">+V1424+V1416</f>
        <v>0.19841807209352119</v>
      </c>
      <c r="W1425" s="22">
        <f t="shared" ref="W1425" si="1350">+W1424+W1416</f>
        <v>0.1798029952950034</v>
      </c>
      <c r="X1425" s="22">
        <f t="shared" ref="X1425" si="1351">+X1424+X1416</f>
        <v>0.16118791849648573</v>
      </c>
      <c r="Y1425" s="22">
        <f t="shared" ref="Y1425" si="1352">+Y1424+Y1416</f>
        <v>0.15155403289206137</v>
      </c>
      <c r="Z1425" s="22">
        <f t="shared" ref="Z1425" si="1353">+Z1424+Z1416</f>
        <v>0.14192014728763719</v>
      </c>
      <c r="AA1425" s="22">
        <f t="shared" ref="AA1425" si="1354">+AA1424+AA1416</f>
        <v>4.2244889412964101E-2</v>
      </c>
      <c r="AB1425" s="22">
        <f t="shared" ref="AB1425" si="1355">+AB1424+AB1416</f>
        <v>0</v>
      </c>
      <c r="AC1425" s="22">
        <f t="shared" ref="AC1425" si="1356">+AC1424+AC1416</f>
        <v>0</v>
      </c>
      <c r="AD1425" s="22">
        <f t="shared" ref="AD1425" si="1357">+AD1424+AD1416</f>
        <v>0</v>
      </c>
      <c r="AE1425" s="22">
        <f t="shared" ref="AE1425" si="1358">+AE1424+AE1416</f>
        <v>0</v>
      </c>
      <c r="AF1425" s="22">
        <f t="shared" ref="AF1425" si="1359">+AF1424+AF1416</f>
        <v>0</v>
      </c>
      <c r="AG1425" s="22">
        <f t="shared" ref="AG1425" si="1360">+AG1424+AG1416</f>
        <v>0</v>
      </c>
      <c r="AH1425" s="22">
        <f t="shared" ref="AH1425" si="1361">+AH1424+AH1416</f>
        <v>0</v>
      </c>
      <c r="AI1425" s="22">
        <f t="shared" ref="AI1425" si="1362">+AI1424+AI1416</f>
        <v>0</v>
      </c>
      <c r="AJ1425" s="22">
        <f t="shared" ref="AJ1425" si="1363">+AJ1424+AJ1416</f>
        <v>0</v>
      </c>
      <c r="AK1425" s="22">
        <f t="shared" ref="AK1425" si="1364">+AK1424+AK1416</f>
        <v>0</v>
      </c>
      <c r="AL1425" s="22">
        <f t="shared" ref="AL1425" si="1365">+AL1424+AL1416</f>
        <v>0</v>
      </c>
      <c r="AM1425" s="22">
        <f t="shared" ref="AM1425" si="1366">+AM1424+AM1416</f>
        <v>0</v>
      </c>
      <c r="AN1425" s="22">
        <f t="shared" ref="AN1425" si="1367">+AN1424+AN1416</f>
        <v>0</v>
      </c>
      <c r="AO1425" s="22">
        <f t="shared" ref="AO1425" si="1368">+AO1424+AO1416</f>
        <v>0</v>
      </c>
      <c r="AP1425" s="22">
        <f t="shared" ref="AP1425" si="1369">+AP1424+AP1416</f>
        <v>0</v>
      </c>
      <c r="AQ1425" s="22">
        <f t="shared" ref="AQ1425" si="1370">+AQ1424+AQ1416</f>
        <v>0</v>
      </c>
      <c r="AR1425" s="22">
        <f t="shared" ref="AR1425" si="1371">+AR1424+AR1416</f>
        <v>0</v>
      </c>
    </row>
    <row r="1426" spans="6:44" x14ac:dyDescent="0.25">
      <c r="L1426" s="345" t="s">
        <v>865</v>
      </c>
      <c r="M1426" s="358">
        <f>+M1410-M1425</f>
        <v>0</v>
      </c>
      <c r="N1426" s="358">
        <f t="shared" ref="N1426" si="1372">+N1410-N1425</f>
        <v>0</v>
      </c>
      <c r="O1426" s="358">
        <f t="shared" ref="O1426" si="1373">+O1410-O1425</f>
        <v>-7.2164496600635175E-16</v>
      </c>
      <c r="P1426" s="358">
        <f t="shared" ref="P1426" si="1374">+P1410-P1425</f>
        <v>-0.12080901070588174</v>
      </c>
      <c r="Q1426" s="358">
        <f t="shared" ref="Q1426" si="1375">+Q1410-Q1425</f>
        <v>-9.5885824077814374E-2</v>
      </c>
      <c r="R1426" s="358">
        <f t="shared" ref="R1426" si="1376">+R1410-R1425</f>
        <v>-6.917192210676415E-2</v>
      </c>
      <c r="S1426" s="358">
        <f t="shared" ref="S1426" si="1377">+S1410-S1425</f>
        <v>-4.2458020135713093E-2</v>
      </c>
      <c r="T1426" s="358">
        <f t="shared" ref="T1426" si="1378">+T1410-T1425</f>
        <v>-2.4006876746268502E-2</v>
      </c>
      <c r="U1426" s="358">
        <f t="shared" ref="U1426" si="1379">+U1410-U1425</f>
        <v>3.3306690738754696E-16</v>
      </c>
      <c r="V1426" s="358">
        <f t="shared" ref="V1426" si="1380">+V1410-V1425</f>
        <v>-4.9960036108132044E-16</v>
      </c>
      <c r="W1426" s="358">
        <f t="shared" ref="W1426" si="1381">+W1410-W1425</f>
        <v>0</v>
      </c>
      <c r="X1426" s="358">
        <f t="shared" ref="X1426" si="1382">+X1410-X1425</f>
        <v>0</v>
      </c>
      <c r="Y1426" s="358">
        <f t="shared" ref="Y1426" si="1383">+Y1410-Y1425</f>
        <v>0</v>
      </c>
      <c r="Z1426" s="358">
        <f t="shared" ref="Z1426" si="1384">+Z1410-Z1425</f>
        <v>0</v>
      </c>
      <c r="AA1426" s="358">
        <f t="shared" ref="AA1426" si="1385">+AA1410-AA1425</f>
        <v>0</v>
      </c>
      <c r="AB1426" s="358">
        <f t="shared" ref="AB1426" si="1386">+AB1410-AB1425</f>
        <v>0</v>
      </c>
      <c r="AC1426" s="358">
        <f t="shared" ref="AC1426" si="1387">+AC1410-AC1425</f>
        <v>0</v>
      </c>
      <c r="AD1426" s="358">
        <f t="shared" ref="AD1426" si="1388">+AD1410-AD1425</f>
        <v>0</v>
      </c>
      <c r="AE1426" s="358">
        <f t="shared" ref="AE1426" si="1389">+AE1410-AE1425</f>
        <v>0</v>
      </c>
      <c r="AF1426" s="358">
        <f t="shared" ref="AF1426" si="1390">+AF1410-AF1425</f>
        <v>0</v>
      </c>
      <c r="AG1426" s="358">
        <f t="shared" ref="AG1426" si="1391">+AG1410-AG1425</f>
        <v>0</v>
      </c>
      <c r="AH1426" s="358">
        <f t="shared" ref="AH1426" si="1392">+AH1410-AH1425</f>
        <v>0</v>
      </c>
      <c r="AI1426" s="358">
        <f t="shared" ref="AI1426" si="1393">+AI1410-AI1425</f>
        <v>0</v>
      </c>
      <c r="AJ1426" s="358">
        <f t="shared" ref="AJ1426" si="1394">+AJ1410-AJ1425</f>
        <v>0</v>
      </c>
      <c r="AK1426" s="358">
        <f t="shared" ref="AK1426" si="1395">+AK1410-AK1425</f>
        <v>0</v>
      </c>
      <c r="AL1426" s="358">
        <f t="shared" ref="AL1426" si="1396">+AL1410-AL1425</f>
        <v>0</v>
      </c>
      <c r="AM1426" s="358">
        <f t="shared" ref="AM1426" si="1397">+AM1410-AM1425</f>
        <v>0</v>
      </c>
      <c r="AN1426" s="358">
        <f t="shared" ref="AN1426" si="1398">+AN1410-AN1425</f>
        <v>0</v>
      </c>
      <c r="AO1426" s="358">
        <f t="shared" ref="AO1426" si="1399">+AO1410-AO1425</f>
        <v>0</v>
      </c>
      <c r="AP1426" s="358">
        <f t="shared" ref="AP1426" si="1400">+AP1410-AP1425</f>
        <v>0</v>
      </c>
      <c r="AQ1426" s="358">
        <f t="shared" ref="AQ1426" si="1401">+AQ1410-AQ1425</f>
        <v>0</v>
      </c>
      <c r="AR1426" s="358">
        <f t="shared" ref="AR1426" si="1402">+AR1410-AR1425</f>
        <v>0</v>
      </c>
    </row>
    <row r="1427" spans="6:44" x14ac:dyDescent="0.25">
      <c r="L1427" s="345"/>
      <c r="M1427" s="358"/>
      <c r="N1427" s="358"/>
      <c r="O1427" s="358"/>
      <c r="P1427" s="358"/>
      <c r="Q1427" s="358"/>
      <c r="R1427" s="358"/>
      <c r="S1427" s="358"/>
      <c r="T1427" s="358"/>
      <c r="U1427" s="358"/>
      <c r="V1427" s="358"/>
      <c r="W1427" s="358"/>
      <c r="X1427" s="358"/>
      <c r="Y1427" s="358"/>
      <c r="Z1427" s="358"/>
      <c r="AA1427" s="358"/>
      <c r="AB1427" s="358"/>
      <c r="AC1427" s="358"/>
      <c r="AD1427" s="358"/>
      <c r="AE1427" s="358"/>
      <c r="AF1427" s="358"/>
      <c r="AG1427" s="358"/>
      <c r="AH1427" s="358"/>
      <c r="AI1427" s="358"/>
      <c r="AJ1427" s="358"/>
      <c r="AK1427" s="358"/>
      <c r="AL1427" s="358"/>
      <c r="AM1427" s="358"/>
      <c r="AN1427" s="358"/>
      <c r="AO1427" s="358"/>
      <c r="AP1427" s="358"/>
      <c r="AQ1427" s="358"/>
      <c r="AR1427" s="358"/>
    </row>
    <row r="1428" spans="6:44" x14ac:dyDescent="0.25">
      <c r="K1428" s="349">
        <f>+I212</f>
        <v>0</v>
      </c>
      <c r="L1428" s="349" t="s">
        <v>866</v>
      </c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/>
    </row>
    <row r="1429" spans="6:44" x14ac:dyDescent="0.25">
      <c r="K1429" s="349" t="s">
        <v>868</v>
      </c>
      <c r="L1429" s="350" t="s">
        <v>867</v>
      </c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</row>
    <row r="1430" spans="6:44" x14ac:dyDescent="0.25">
      <c r="K1430" s="349"/>
      <c r="L1430" s="350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/>
    </row>
    <row r="1431" spans="6:44" x14ac:dyDescent="0.25">
      <c r="J1431">
        <v>1</v>
      </c>
      <c r="K1431" s="360" t="s">
        <v>389</v>
      </c>
      <c r="L1431" s="360" t="s">
        <v>377</v>
      </c>
    </row>
    <row r="1432" spans="6:44" x14ac:dyDescent="0.25">
      <c r="I1432" s="266"/>
    </row>
    <row r="1433" spans="6:44" s="15" customFormat="1" x14ac:dyDescent="0.25">
      <c r="F1433" s="96"/>
      <c r="H1433" s="12"/>
      <c r="I1433" s="346" t="s">
        <v>752</v>
      </c>
      <c r="J1433" s="115">
        <f>+IF(OR(K1433="OIL",K1433="OIL-eq"),$H$5,IF(K1433="GAS",$H$4,IF(K1433="GSL",$H$8,IF(K1433="DSL",$H$9,IF(K1433="KER",$H$10,IF(K1433="LPG",$H$11,IF(K1433="HFO",$H$12,IF(K1433="AVG",$H$13,IF(K1433="RFG",$H$14,IF(K1433="ELC",$H$15,$H$16))))))))))</f>
        <v>1</v>
      </c>
      <c r="K1433" s="347" t="s">
        <v>836</v>
      </c>
      <c r="L1433" s="314" t="s">
        <v>332</v>
      </c>
      <c r="M1433" s="361">
        <v>2019</v>
      </c>
      <c r="N1433" s="361">
        <v>2020</v>
      </c>
      <c r="O1433" s="361">
        <v>2021</v>
      </c>
      <c r="P1433" s="361">
        <v>2022</v>
      </c>
      <c r="Q1433" s="361">
        <v>2023</v>
      </c>
      <c r="R1433" s="361">
        <v>2024</v>
      </c>
      <c r="S1433" s="361">
        <v>2025</v>
      </c>
      <c r="T1433" s="361">
        <v>2026</v>
      </c>
      <c r="U1433" s="361">
        <v>2027</v>
      </c>
      <c r="V1433" s="361">
        <v>2028</v>
      </c>
      <c r="W1433" s="361">
        <v>2029</v>
      </c>
      <c r="X1433" s="361">
        <v>2030</v>
      </c>
      <c r="Y1433" s="361">
        <v>2031</v>
      </c>
      <c r="Z1433" s="361">
        <v>2032</v>
      </c>
      <c r="AA1433" s="361">
        <v>2033</v>
      </c>
      <c r="AB1433" s="361">
        <v>2034</v>
      </c>
      <c r="AC1433" s="361">
        <v>2035</v>
      </c>
      <c r="AD1433" s="361">
        <v>2036</v>
      </c>
      <c r="AE1433" s="361">
        <v>2037</v>
      </c>
      <c r="AF1433" s="361">
        <v>2038</v>
      </c>
      <c r="AG1433" s="361">
        <v>2039</v>
      </c>
      <c r="AH1433" s="361">
        <v>2040</v>
      </c>
      <c r="AI1433" s="361">
        <v>2041</v>
      </c>
      <c r="AJ1433" s="361">
        <v>2042</v>
      </c>
      <c r="AK1433" s="361">
        <v>2043</v>
      </c>
      <c r="AL1433" s="361">
        <v>2044</v>
      </c>
      <c r="AM1433" s="361">
        <v>2045</v>
      </c>
      <c r="AN1433" s="361">
        <v>2046</v>
      </c>
      <c r="AO1433" s="361">
        <v>2047</v>
      </c>
      <c r="AP1433" s="361">
        <v>2048</v>
      </c>
      <c r="AQ1433" s="361">
        <v>2049</v>
      </c>
      <c r="AR1433" s="361">
        <v>2050</v>
      </c>
    </row>
    <row r="1434" spans="6:44" x14ac:dyDescent="0.25">
      <c r="H1434" s="17" t="str">
        <f t="shared" ref="H1434:H1455" si="1403">+$B$1</f>
        <v>DIC7</v>
      </c>
      <c r="I1434" s="24"/>
      <c r="J1434" s="24" t="s">
        <v>77</v>
      </c>
      <c r="K1434" s="359" t="s">
        <v>176</v>
      </c>
      <c r="L1434" s="230" t="s">
        <v>829</v>
      </c>
      <c r="M1434" s="21">
        <f>+SUMIFS(Resultados_Dic3!H$3:H$99980,Resultados_Dic3!$F$3:$F$99980,Produccion_UO!$K1434,Resultados_Dic3!$D$3:$D$99980,Produccion_UO!$L$1221,Resultados_Dic3!$E$3:$E$99980,Produccion_UO!$J1434,Resultados_Dic3!$A$3:$A$99980,Produccion_UO!$H1434)*$J$1223</f>
        <v>0.14870427012989401</v>
      </c>
      <c r="N1434" s="21">
        <f>+SUMIFS(Resultados_Dic3!I$3:I$99980,Resultados_Dic3!$F$3:$F$99980,Produccion_UO!$K1434,Resultados_Dic3!$D$3:$D$99980,Produccion_UO!$L$1221,Resultados_Dic3!$E$3:$E$99980,Produccion_UO!$J1434,Resultados_Dic3!$A$3:$A$99980,Produccion_UO!$H1434)*$J$1223</f>
        <v>0.14600240361227401</v>
      </c>
      <c r="O1434" s="21">
        <f>+SUMIFS(Resultados_Dic3!J$3:J$99980,Resultados_Dic3!$F$3:$F$99980,Produccion_UO!$K1434,Resultados_Dic3!$D$3:$D$99980,Produccion_UO!$L$1221,Resultados_Dic3!$E$3:$E$99980,Produccion_UO!$J1434,Resultados_Dic3!$A$3:$A$99980,Produccion_UO!$H1434)*$J$1223</f>
        <v>0.146093419598187</v>
      </c>
      <c r="P1434" s="21">
        <f>+SUMIFS(Resultados_Dic3!K$3:K$99980,Resultados_Dic3!$F$3:$F$99980,Produccion_UO!$K1434,Resultados_Dic3!$D$3:$D$99980,Produccion_UO!$L$1221,Resultados_Dic3!$E$3:$E$99980,Produccion_UO!$J1434,Resultados_Dic3!$A$3:$A$99980,Produccion_UO!$H1434)*$J$1223</f>
        <v>0.14618443558409999</v>
      </c>
      <c r="Q1434" s="21">
        <f>+SUMIFS(Resultados_Dic3!L$3:L$99980,Resultados_Dic3!$F$3:$F$99980,Produccion_UO!$K1434,Resultados_Dic3!$D$3:$D$99980,Produccion_UO!$L$1221,Resultados_Dic3!$E$3:$E$99980,Produccion_UO!$J1434,Resultados_Dic3!$A$3:$A$99980,Produccion_UO!$H1434)*$J$1223</f>
        <v>0.14627545157001301</v>
      </c>
      <c r="R1434" s="21">
        <f>+SUMIFS(Resultados_Dic3!M$3:M$99980,Resultados_Dic3!$F$3:$F$99980,Produccion_UO!$K1434,Resultados_Dic3!$D$3:$D$99980,Produccion_UO!$L$1221,Resultados_Dic3!$E$3:$E$99980,Produccion_UO!$J1434,Resultados_Dic3!$A$3:$A$99980,Produccion_UO!$H1434)*$J$1223</f>
        <v>0.13514319940043601</v>
      </c>
      <c r="S1434" s="21">
        <f>+SUMIFS(Resultados_Dic3!N$3:N$99980,Resultados_Dic3!$F$3:$F$99980,Produccion_UO!$K1434,Resultados_Dic3!$D$3:$D$99980,Produccion_UO!$L$1221,Resultados_Dic3!$E$3:$E$99980,Produccion_UO!$J1434,Resultados_Dic3!$A$3:$A$99980,Produccion_UO!$H1434)*$J$1223</f>
        <v>0.12401094723085899</v>
      </c>
      <c r="T1434" s="21">
        <f>+SUMIFS(Resultados_Dic3!O$3:O$99980,Resultados_Dic3!$F$3:$F$99980,Produccion_UO!$K1434,Resultados_Dic3!$D$3:$D$99980,Produccion_UO!$L$1221,Resultados_Dic3!$E$3:$E$99980,Produccion_UO!$J1434,Resultados_Dic3!$A$3:$A$99980,Produccion_UO!$H1434)*$J$1223</f>
        <v>0.11485041958601901</v>
      </c>
      <c r="U1434" s="21">
        <f>+SUMIFS(Resultados_Dic3!P$3:P$99980,Resultados_Dic3!$F$3:$F$99980,Produccion_UO!$K1434,Resultados_Dic3!$D$3:$D$99980,Produccion_UO!$L$1221,Resultados_Dic3!$E$3:$E$99980,Produccion_UO!$J1434,Resultados_Dic3!$A$3:$A$99980,Produccion_UO!$H1434)*$J$1223</f>
        <v>0.105689891941179</v>
      </c>
      <c r="V1434" s="21">
        <f>+SUMIFS(Resultados_Dic3!Q$3:Q$99980,Resultados_Dic3!$F$3:$F$99980,Produccion_UO!$K1434,Resultados_Dic3!$D$3:$D$99980,Produccion_UO!$L$1221,Resultados_Dic3!$E$3:$E$99980,Produccion_UO!$J1434,Resultados_Dic3!$A$3:$A$99980,Produccion_UO!$H1434)*$J$1223</f>
        <v>9.8096800266428294E-2</v>
      </c>
      <c r="W1434" s="21">
        <f>+SUMIFS(Resultados_Dic3!R$3:R$99980,Resultados_Dic3!$F$3:$F$99980,Produccion_UO!$K1434,Resultados_Dic3!$D$3:$D$99980,Produccion_UO!$L$1221,Resultados_Dic3!$E$3:$E$99980,Produccion_UO!$J1434,Resultados_Dic3!$A$3:$A$99980,Produccion_UO!$H1434)*$J$1223</f>
        <v>9.0503708591677196E-2</v>
      </c>
      <c r="X1434" s="21">
        <f>+SUMIFS(Resultados_Dic3!S$3:S$99980,Resultados_Dic3!$F$3:$F$99980,Produccion_UO!$K1434,Resultados_Dic3!$D$3:$D$99980,Produccion_UO!$L$1221,Resultados_Dic3!$E$3:$E$99980,Produccion_UO!$J1434,Resultados_Dic3!$A$3:$A$99980,Produccion_UO!$H1434)*$J$1223</f>
        <v>8.2910616916926194E-2</v>
      </c>
      <c r="Y1434" s="21">
        <f>+SUMIFS(Resultados_Dic3!T$3:T$99980,Resultados_Dic3!$F$3:$F$99980,Produccion_UO!$K1434,Resultados_Dic3!$D$3:$D$99980,Produccion_UO!$L$1221,Resultados_Dic3!$E$3:$E$99980,Produccion_UO!$J1434,Resultados_Dic3!$A$3:$A$99980,Produccion_UO!$H1434)*$J$1223</f>
        <v>7.7583880040540606E-2</v>
      </c>
      <c r="Z1434" s="21">
        <f>+SUMIFS(Resultados_Dic3!U$3:U$99980,Resultados_Dic3!$F$3:$F$99980,Produccion_UO!$K1434,Resultados_Dic3!$D$3:$D$99980,Produccion_UO!$L$1221,Resultados_Dic3!$E$3:$E$99980,Produccion_UO!$J1434,Resultados_Dic3!$A$3:$A$99980,Produccion_UO!$H1434)*$J$1223</f>
        <v>7.2257143164155005E-2</v>
      </c>
      <c r="AA1434" s="21">
        <f>+SUMIFS(Resultados_Dic3!V$3:V$99980,Resultados_Dic3!$F$3:$F$99980,Produccion_UO!$K1434,Resultados_Dic3!$D$3:$D$99980,Produccion_UO!$L$1221,Resultados_Dic3!$E$3:$E$99980,Produccion_UO!$J1434,Resultados_Dic3!$A$3:$A$99980,Produccion_UO!$H1434)*$J$1223</f>
        <v>3.5030621213026698E-2</v>
      </c>
      <c r="AB1434" s="21">
        <f>+SUMIFS(Resultados_Dic3!W$3:W$99980,Resultados_Dic3!$F$3:$F$99980,Produccion_UO!$K1434,Resultados_Dic3!$D$3:$D$99980,Produccion_UO!$L$1221,Resultados_Dic3!$E$3:$E$99980,Produccion_UO!$J1434,Resultados_Dic3!$A$3:$A$99980,Produccion_UO!$H1434)*$J$1223</f>
        <v>0</v>
      </c>
      <c r="AC1434" s="21">
        <f>+SUMIFS(Resultados_Dic3!X$3:X$99980,Resultados_Dic3!$F$3:$F$99980,Produccion_UO!$K1434,Resultados_Dic3!$D$3:$D$99980,Produccion_UO!$L$1221,Resultados_Dic3!$E$3:$E$99980,Produccion_UO!$J1434,Resultados_Dic3!$A$3:$A$99980,Produccion_UO!$H1434)*$J$1223</f>
        <v>0</v>
      </c>
      <c r="AD1434" s="21">
        <f>+SUMIFS(Resultados_Dic3!Y$3:Y$99980,Resultados_Dic3!$F$3:$F$99980,Produccion_UO!$K1434,Resultados_Dic3!$D$3:$D$99980,Produccion_UO!$L$1221,Resultados_Dic3!$E$3:$E$99980,Produccion_UO!$J1434,Resultados_Dic3!$A$3:$A$99980,Produccion_UO!$H1434)*$J$1223</f>
        <v>0</v>
      </c>
      <c r="AE1434" s="21">
        <f>+SUMIFS(Resultados_Dic3!Z$3:Z$99980,Resultados_Dic3!$F$3:$F$99980,Produccion_UO!$K1434,Resultados_Dic3!$D$3:$D$99980,Produccion_UO!$L$1221,Resultados_Dic3!$E$3:$E$99980,Produccion_UO!$J1434,Resultados_Dic3!$A$3:$A$99980,Produccion_UO!$H1434)*$J$1223</f>
        <v>0</v>
      </c>
      <c r="AF1434" s="21">
        <f>+SUMIFS(Resultados_Dic3!AA$3:AA$99980,Resultados_Dic3!$F$3:$F$99980,Produccion_UO!$K1434,Resultados_Dic3!$D$3:$D$99980,Produccion_UO!$L$1221,Resultados_Dic3!$E$3:$E$99980,Produccion_UO!$J1434,Resultados_Dic3!$A$3:$A$99980,Produccion_UO!$H1434)*$J$1223</f>
        <v>0</v>
      </c>
      <c r="AG1434" s="21">
        <f>+SUMIFS(Resultados_Dic3!AB$3:AB$99980,Resultados_Dic3!$F$3:$F$99980,Produccion_UO!$K1434,Resultados_Dic3!$D$3:$D$99980,Produccion_UO!$L$1221,Resultados_Dic3!$E$3:$E$99980,Produccion_UO!$J1434,Resultados_Dic3!$A$3:$A$99980,Produccion_UO!$H1434)*$J$1223</f>
        <v>0</v>
      </c>
      <c r="AH1434" s="21">
        <f>+SUMIFS(Resultados_Dic3!AC$3:AC$99980,Resultados_Dic3!$F$3:$F$99980,Produccion_UO!$K1434,Resultados_Dic3!$D$3:$D$99980,Produccion_UO!$L$1221,Resultados_Dic3!$E$3:$E$99980,Produccion_UO!$J1434,Resultados_Dic3!$A$3:$A$99980,Produccion_UO!$H1434)*$J$1223</f>
        <v>0</v>
      </c>
      <c r="AI1434" s="21">
        <f>+SUMIFS(Resultados_Dic3!AD$3:AD$99980,Resultados_Dic3!$F$3:$F$99980,Produccion_UO!$K1434,Resultados_Dic3!$D$3:$D$99980,Produccion_UO!$L$1221,Resultados_Dic3!$E$3:$E$99980,Produccion_UO!$J1434,Resultados_Dic3!$A$3:$A$99980,Produccion_UO!$H1434)*$J$1223</f>
        <v>0</v>
      </c>
      <c r="AJ1434" s="21">
        <f>+SUMIFS(Resultados_Dic3!AE$3:AE$99980,Resultados_Dic3!$F$3:$F$99980,Produccion_UO!$K1434,Resultados_Dic3!$D$3:$D$99980,Produccion_UO!$L$1221,Resultados_Dic3!$E$3:$E$99980,Produccion_UO!$J1434,Resultados_Dic3!$A$3:$A$99980,Produccion_UO!$H1434)*$J$1223</f>
        <v>0</v>
      </c>
      <c r="AK1434" s="21">
        <f>+SUMIFS(Resultados_Dic3!AF$3:AF$99980,Resultados_Dic3!$F$3:$F$99980,Produccion_UO!$K1434,Resultados_Dic3!$D$3:$D$99980,Produccion_UO!$L$1221,Resultados_Dic3!$E$3:$E$99980,Produccion_UO!$J1434,Resultados_Dic3!$A$3:$A$99980,Produccion_UO!$H1434)*$J$1223</f>
        <v>0</v>
      </c>
      <c r="AL1434" s="21">
        <f>+SUMIFS(Resultados_Dic3!AG$3:AG$99980,Resultados_Dic3!$F$3:$F$99980,Produccion_UO!$K1434,Resultados_Dic3!$D$3:$D$99980,Produccion_UO!$L$1221,Resultados_Dic3!$E$3:$E$99980,Produccion_UO!$J1434,Resultados_Dic3!$A$3:$A$99980,Produccion_UO!$H1434)*$J$1223</f>
        <v>0</v>
      </c>
      <c r="AM1434" s="21">
        <f>+SUMIFS(Resultados_Dic3!AH$3:AH$99980,Resultados_Dic3!$F$3:$F$99980,Produccion_UO!$K1434,Resultados_Dic3!$D$3:$D$99980,Produccion_UO!$L$1221,Resultados_Dic3!$E$3:$E$99980,Produccion_UO!$J1434,Resultados_Dic3!$A$3:$A$99980,Produccion_UO!$H1434)*$J$1223</f>
        <v>0</v>
      </c>
      <c r="AN1434" s="21">
        <f>+SUMIFS(Resultados_Dic3!AI$3:AI$99980,Resultados_Dic3!$F$3:$F$99980,Produccion_UO!$K1434,Resultados_Dic3!$D$3:$D$99980,Produccion_UO!$L$1221,Resultados_Dic3!$E$3:$E$99980,Produccion_UO!$J1434,Resultados_Dic3!$A$3:$A$99980,Produccion_UO!$H1434)*$J$1223</f>
        <v>0</v>
      </c>
      <c r="AO1434" s="21">
        <f>+SUMIFS(Resultados_Dic3!AJ$3:AJ$99980,Resultados_Dic3!$F$3:$F$99980,Produccion_UO!$K1434,Resultados_Dic3!$D$3:$D$99980,Produccion_UO!$L$1221,Resultados_Dic3!$E$3:$E$99980,Produccion_UO!$J1434,Resultados_Dic3!$A$3:$A$99980,Produccion_UO!$H1434)*$J$1223</f>
        <v>0</v>
      </c>
      <c r="AP1434" s="21">
        <f>+SUMIFS(Resultados_Dic3!AK$3:AK$99980,Resultados_Dic3!$F$3:$F$99980,Produccion_UO!$K1434,Resultados_Dic3!$D$3:$D$99980,Produccion_UO!$L$1221,Resultados_Dic3!$E$3:$E$99980,Produccion_UO!$J1434,Resultados_Dic3!$A$3:$A$99980,Produccion_UO!$H1434)*$J$1223</f>
        <v>0</v>
      </c>
      <c r="AQ1434" s="21">
        <f>+SUMIFS(Resultados_Dic3!AL$3:AL$99980,Resultados_Dic3!$F$3:$F$99980,Produccion_UO!$K1434,Resultados_Dic3!$D$3:$D$99980,Produccion_UO!$L$1221,Resultados_Dic3!$E$3:$E$99980,Produccion_UO!$J1434,Resultados_Dic3!$A$3:$A$99980,Produccion_UO!$H1434)*$J$1223</f>
        <v>0</v>
      </c>
      <c r="AR1434" s="21">
        <f>+SUMIFS(Resultados_Dic3!AM$3:AM$99980,Resultados_Dic3!$F$3:$F$99980,Produccion_UO!$K1434,Resultados_Dic3!$D$3:$D$99980,Produccion_UO!$L$1221,Resultados_Dic3!$E$3:$E$99980,Produccion_UO!$J1434,Resultados_Dic3!$A$3:$A$99980,Produccion_UO!$H1434)*$J$1223</f>
        <v>0</v>
      </c>
    </row>
    <row r="1435" spans="6:44" x14ac:dyDescent="0.25">
      <c r="H1435" s="17" t="str">
        <f t="shared" si="1403"/>
        <v>DIC7</v>
      </c>
      <c r="I1435" s="24"/>
      <c r="J1435" s="24"/>
      <c r="K1435" s="359"/>
      <c r="L1435" s="230" t="s">
        <v>857</v>
      </c>
      <c r="M1435" s="21">
        <f>+(M1436+M1438+M1439+M1437)</f>
        <v>2.8765035548796301E-2</v>
      </c>
      <c r="N1435" s="21">
        <f t="shared" ref="N1435:AR1435" si="1404">+(N1436+N1438+N1439+N1437)</f>
        <v>2.8241172660933001E-2</v>
      </c>
      <c r="O1435" s="21">
        <f t="shared" si="1404"/>
        <v>2.8258819682690499E-2</v>
      </c>
      <c r="P1435" s="21">
        <f t="shared" si="1404"/>
        <v>2.8276466704447899E-2</v>
      </c>
      <c r="Q1435" s="21">
        <f t="shared" si="1404"/>
        <v>2.8294113726205401E-2</v>
      </c>
      <c r="R1435" s="21">
        <f t="shared" si="1404"/>
        <v>2.6135689639765199E-2</v>
      </c>
      <c r="S1435" s="21">
        <f t="shared" si="1404"/>
        <v>2.3977265553324901E-2</v>
      </c>
      <c r="T1435" s="21">
        <f t="shared" si="1404"/>
        <v>2.22011376672571E-2</v>
      </c>
      <c r="U1435" s="21">
        <f t="shared" si="1404"/>
        <v>2.0425009781189399E-2</v>
      </c>
      <c r="V1435" s="21">
        <f t="shared" si="1404"/>
        <v>1.8952790888581001E-2</v>
      </c>
      <c r="W1435" s="21">
        <f t="shared" si="1404"/>
        <v>1.74805719959727E-2</v>
      </c>
      <c r="X1435" s="21">
        <f t="shared" si="1404"/>
        <v>1.6008353103364299E-2</v>
      </c>
      <c r="Y1435" s="21">
        <f t="shared" si="1404"/>
        <v>1.49807728935297E-2</v>
      </c>
      <c r="Z1435" s="21">
        <f t="shared" si="1404"/>
        <v>1.3954135669075E-2</v>
      </c>
      <c r="AA1435" s="21">
        <f t="shared" si="1404"/>
        <v>6.7412361203863401E-3</v>
      </c>
      <c r="AB1435" s="21">
        <f t="shared" si="1404"/>
        <v>0</v>
      </c>
      <c r="AC1435" s="21">
        <f t="shared" si="1404"/>
        <v>0</v>
      </c>
      <c r="AD1435" s="21">
        <f t="shared" si="1404"/>
        <v>0</v>
      </c>
      <c r="AE1435" s="21">
        <f t="shared" si="1404"/>
        <v>0</v>
      </c>
      <c r="AF1435" s="21">
        <f t="shared" si="1404"/>
        <v>0</v>
      </c>
      <c r="AG1435" s="21">
        <f t="shared" si="1404"/>
        <v>0</v>
      </c>
      <c r="AH1435" s="21">
        <f t="shared" si="1404"/>
        <v>0</v>
      </c>
      <c r="AI1435" s="21">
        <f t="shared" si="1404"/>
        <v>0</v>
      </c>
      <c r="AJ1435" s="21">
        <f t="shared" si="1404"/>
        <v>0</v>
      </c>
      <c r="AK1435" s="21">
        <f t="shared" si="1404"/>
        <v>0</v>
      </c>
      <c r="AL1435" s="21">
        <f t="shared" si="1404"/>
        <v>0</v>
      </c>
      <c r="AM1435" s="21">
        <f t="shared" si="1404"/>
        <v>0</v>
      </c>
      <c r="AN1435" s="21">
        <f t="shared" si="1404"/>
        <v>0</v>
      </c>
      <c r="AO1435" s="21">
        <f t="shared" si="1404"/>
        <v>0</v>
      </c>
      <c r="AP1435" s="21">
        <f t="shared" si="1404"/>
        <v>0</v>
      </c>
      <c r="AQ1435" s="21">
        <f t="shared" si="1404"/>
        <v>0</v>
      </c>
      <c r="AR1435" s="21">
        <f t="shared" si="1404"/>
        <v>0</v>
      </c>
    </row>
    <row r="1436" spans="6:44" x14ac:dyDescent="0.25">
      <c r="H1436" s="17" t="str">
        <f t="shared" si="1403"/>
        <v>DIC7</v>
      </c>
      <c r="I1436" s="24"/>
      <c r="J1436" s="24" t="s">
        <v>83</v>
      </c>
      <c r="K1436" s="359" t="s">
        <v>229</v>
      </c>
      <c r="L1436" s="341" t="s">
        <v>874</v>
      </c>
      <c r="M1436" s="21">
        <f>+SUMIFS(Resultados_Dic3!H$3:H$99980,Resultados_Dic3!$F$3:$F$99980,Produccion_UO!$K1436,Resultados_Dic3!$D$3:$D$99980,Produccion_UO!$L$1221,Resultados_Dic3!$E$3:$E$99980,Produccion_UO!$J1436,Resultados_Dic3!$A$3:$A$99980,Produccion_UO!$H1436)*$J$1223</f>
        <v>2.8765035548796301E-2</v>
      </c>
      <c r="N1436" s="21">
        <f>+SUMIFS(Resultados_Dic3!I$3:I$99980,Resultados_Dic3!$F$3:$F$99980,Produccion_UO!$K1436,Resultados_Dic3!$D$3:$D$99980,Produccion_UO!$L$1221,Resultados_Dic3!$E$3:$E$99980,Produccion_UO!$J1436,Resultados_Dic3!$A$3:$A$99980,Produccion_UO!$H1436)*$J$1223</f>
        <v>2.8241172660933001E-2</v>
      </c>
      <c r="O1436" s="21">
        <f>+SUMIFS(Resultados_Dic3!J$3:J$99980,Resultados_Dic3!$F$3:$F$99980,Produccion_UO!$K1436,Resultados_Dic3!$D$3:$D$99980,Produccion_UO!$L$1221,Resultados_Dic3!$E$3:$E$99980,Produccion_UO!$J1436,Resultados_Dic3!$A$3:$A$99980,Produccion_UO!$H1436)*$J$1223</f>
        <v>2.8258819682690499E-2</v>
      </c>
      <c r="P1436" s="21">
        <f>+SUMIFS(Resultados_Dic3!K$3:K$99980,Resultados_Dic3!$F$3:$F$99980,Produccion_UO!$K1436,Resultados_Dic3!$D$3:$D$99980,Produccion_UO!$L$1221,Resultados_Dic3!$E$3:$E$99980,Produccion_UO!$J1436,Resultados_Dic3!$A$3:$A$99980,Produccion_UO!$H1436)*$J$1223</f>
        <v>2.8276466704447899E-2</v>
      </c>
      <c r="Q1436" s="21">
        <f>+SUMIFS(Resultados_Dic3!L$3:L$99980,Resultados_Dic3!$F$3:$F$99980,Produccion_UO!$K1436,Resultados_Dic3!$D$3:$D$99980,Produccion_UO!$L$1221,Resultados_Dic3!$E$3:$E$99980,Produccion_UO!$J1436,Resultados_Dic3!$A$3:$A$99980,Produccion_UO!$H1436)*$J$1223</f>
        <v>2.8294113726205401E-2</v>
      </c>
      <c r="R1436" s="21">
        <f>+SUMIFS(Resultados_Dic3!M$3:M$99980,Resultados_Dic3!$F$3:$F$99980,Produccion_UO!$K1436,Resultados_Dic3!$D$3:$D$99980,Produccion_UO!$L$1221,Resultados_Dic3!$E$3:$E$99980,Produccion_UO!$J1436,Resultados_Dic3!$A$3:$A$99980,Produccion_UO!$H1436)*$J$1223</f>
        <v>2.6135689639765199E-2</v>
      </c>
      <c r="S1436" s="21">
        <f>+SUMIFS(Resultados_Dic3!N$3:N$99980,Resultados_Dic3!$F$3:$F$99980,Produccion_UO!$K1436,Resultados_Dic3!$D$3:$D$99980,Produccion_UO!$L$1221,Resultados_Dic3!$E$3:$E$99980,Produccion_UO!$J1436,Resultados_Dic3!$A$3:$A$99980,Produccion_UO!$H1436)*$J$1223</f>
        <v>2.3977265553324901E-2</v>
      </c>
      <c r="T1436" s="21">
        <f>+SUMIFS(Resultados_Dic3!O$3:O$99980,Resultados_Dic3!$F$3:$F$99980,Produccion_UO!$K1436,Resultados_Dic3!$D$3:$D$99980,Produccion_UO!$L$1221,Resultados_Dic3!$E$3:$E$99980,Produccion_UO!$J1436,Resultados_Dic3!$A$3:$A$99980,Produccion_UO!$H1436)*$J$1223</f>
        <v>2.22011376672571E-2</v>
      </c>
      <c r="U1436" s="21">
        <f>+SUMIFS(Resultados_Dic3!P$3:P$99980,Resultados_Dic3!$F$3:$F$99980,Produccion_UO!$K1436,Resultados_Dic3!$D$3:$D$99980,Produccion_UO!$L$1221,Resultados_Dic3!$E$3:$E$99980,Produccion_UO!$J1436,Resultados_Dic3!$A$3:$A$99980,Produccion_UO!$H1436)*$J$1223</f>
        <v>2.0425009781189399E-2</v>
      </c>
      <c r="V1436" s="21">
        <f>+SUMIFS(Resultados_Dic3!Q$3:Q$99980,Resultados_Dic3!$F$3:$F$99980,Produccion_UO!$K1436,Resultados_Dic3!$D$3:$D$99980,Produccion_UO!$L$1221,Resultados_Dic3!$E$3:$E$99980,Produccion_UO!$J1436,Resultados_Dic3!$A$3:$A$99980,Produccion_UO!$H1436)*$J$1223</f>
        <v>1.8952790888581001E-2</v>
      </c>
      <c r="W1436" s="21">
        <f>+SUMIFS(Resultados_Dic3!R$3:R$99980,Resultados_Dic3!$F$3:$F$99980,Produccion_UO!$K1436,Resultados_Dic3!$D$3:$D$99980,Produccion_UO!$L$1221,Resultados_Dic3!$E$3:$E$99980,Produccion_UO!$J1436,Resultados_Dic3!$A$3:$A$99980,Produccion_UO!$H1436)*$J$1223</f>
        <v>1.74805719959727E-2</v>
      </c>
      <c r="X1436" s="21">
        <f>+SUMIFS(Resultados_Dic3!S$3:S$99980,Resultados_Dic3!$F$3:$F$99980,Produccion_UO!$K1436,Resultados_Dic3!$D$3:$D$99980,Produccion_UO!$L$1221,Resultados_Dic3!$E$3:$E$99980,Produccion_UO!$J1436,Resultados_Dic3!$A$3:$A$99980,Produccion_UO!$H1436)*$J$1223</f>
        <v>1.6008353103364299E-2</v>
      </c>
      <c r="Y1436" s="21">
        <f>+SUMIFS(Resultados_Dic3!T$3:T$99980,Resultados_Dic3!$F$3:$F$99980,Produccion_UO!$K1436,Resultados_Dic3!$D$3:$D$99980,Produccion_UO!$L$1221,Resultados_Dic3!$E$3:$E$99980,Produccion_UO!$J1436,Resultados_Dic3!$A$3:$A$99980,Produccion_UO!$H1436)*$J$1223</f>
        <v>1.49807728935297E-2</v>
      </c>
      <c r="Z1436" s="21">
        <f>+SUMIFS(Resultados_Dic3!U$3:U$99980,Resultados_Dic3!$F$3:$F$99980,Produccion_UO!$K1436,Resultados_Dic3!$D$3:$D$99980,Produccion_UO!$L$1221,Resultados_Dic3!$E$3:$E$99980,Produccion_UO!$J1436,Resultados_Dic3!$A$3:$A$99980,Produccion_UO!$H1436)*$J$1223</f>
        <v>1.3954135669075E-2</v>
      </c>
      <c r="AA1436" s="21">
        <f>+SUMIFS(Resultados_Dic3!V$3:V$99980,Resultados_Dic3!$F$3:$F$99980,Produccion_UO!$K1436,Resultados_Dic3!$D$3:$D$99980,Produccion_UO!$L$1221,Resultados_Dic3!$E$3:$E$99980,Produccion_UO!$J1436,Resultados_Dic3!$A$3:$A$99980,Produccion_UO!$H1436)*$J$1223</f>
        <v>6.7412361203863401E-3</v>
      </c>
      <c r="AB1436" s="21">
        <f>+SUMIFS(Resultados_Dic3!W$3:W$99980,Resultados_Dic3!$F$3:$F$99980,Produccion_UO!$K1436,Resultados_Dic3!$D$3:$D$99980,Produccion_UO!$L$1221,Resultados_Dic3!$E$3:$E$99980,Produccion_UO!$J1436,Resultados_Dic3!$A$3:$A$99980,Produccion_UO!$H1436)*$J$1223</f>
        <v>0</v>
      </c>
      <c r="AC1436" s="21">
        <f>+SUMIFS(Resultados_Dic3!X$3:X$99980,Resultados_Dic3!$F$3:$F$99980,Produccion_UO!$K1436,Resultados_Dic3!$D$3:$D$99980,Produccion_UO!$L$1221,Resultados_Dic3!$E$3:$E$99980,Produccion_UO!$J1436,Resultados_Dic3!$A$3:$A$99980,Produccion_UO!$H1436)*$J$1223</f>
        <v>0</v>
      </c>
      <c r="AD1436" s="21">
        <f>+SUMIFS(Resultados_Dic3!Y$3:Y$99980,Resultados_Dic3!$F$3:$F$99980,Produccion_UO!$K1436,Resultados_Dic3!$D$3:$D$99980,Produccion_UO!$L$1221,Resultados_Dic3!$E$3:$E$99980,Produccion_UO!$J1436,Resultados_Dic3!$A$3:$A$99980,Produccion_UO!$H1436)*$J$1223</f>
        <v>0</v>
      </c>
      <c r="AE1436" s="21">
        <f>+SUMIFS(Resultados_Dic3!Z$3:Z$99980,Resultados_Dic3!$F$3:$F$99980,Produccion_UO!$K1436,Resultados_Dic3!$D$3:$D$99980,Produccion_UO!$L$1221,Resultados_Dic3!$E$3:$E$99980,Produccion_UO!$J1436,Resultados_Dic3!$A$3:$A$99980,Produccion_UO!$H1436)*$J$1223</f>
        <v>0</v>
      </c>
      <c r="AF1436" s="21">
        <f>+SUMIFS(Resultados_Dic3!AA$3:AA$99980,Resultados_Dic3!$F$3:$F$99980,Produccion_UO!$K1436,Resultados_Dic3!$D$3:$D$99980,Produccion_UO!$L$1221,Resultados_Dic3!$E$3:$E$99980,Produccion_UO!$J1436,Resultados_Dic3!$A$3:$A$99980,Produccion_UO!$H1436)*$J$1223</f>
        <v>0</v>
      </c>
      <c r="AG1436" s="21">
        <f>+SUMIFS(Resultados_Dic3!AB$3:AB$99980,Resultados_Dic3!$F$3:$F$99980,Produccion_UO!$K1436,Resultados_Dic3!$D$3:$D$99980,Produccion_UO!$L$1221,Resultados_Dic3!$E$3:$E$99980,Produccion_UO!$J1436,Resultados_Dic3!$A$3:$A$99980,Produccion_UO!$H1436)*$J$1223</f>
        <v>0</v>
      </c>
      <c r="AH1436" s="21">
        <f>+SUMIFS(Resultados_Dic3!AC$3:AC$99980,Resultados_Dic3!$F$3:$F$99980,Produccion_UO!$K1436,Resultados_Dic3!$D$3:$D$99980,Produccion_UO!$L$1221,Resultados_Dic3!$E$3:$E$99980,Produccion_UO!$J1436,Resultados_Dic3!$A$3:$A$99980,Produccion_UO!$H1436)*$J$1223</f>
        <v>0</v>
      </c>
      <c r="AI1436" s="21">
        <f>+SUMIFS(Resultados_Dic3!AD$3:AD$99980,Resultados_Dic3!$F$3:$F$99980,Produccion_UO!$K1436,Resultados_Dic3!$D$3:$D$99980,Produccion_UO!$L$1221,Resultados_Dic3!$E$3:$E$99980,Produccion_UO!$J1436,Resultados_Dic3!$A$3:$A$99980,Produccion_UO!$H1436)*$J$1223</f>
        <v>0</v>
      </c>
      <c r="AJ1436" s="21">
        <f>+SUMIFS(Resultados_Dic3!AE$3:AE$99980,Resultados_Dic3!$F$3:$F$99980,Produccion_UO!$K1436,Resultados_Dic3!$D$3:$D$99980,Produccion_UO!$L$1221,Resultados_Dic3!$E$3:$E$99980,Produccion_UO!$J1436,Resultados_Dic3!$A$3:$A$99980,Produccion_UO!$H1436)*$J$1223</f>
        <v>0</v>
      </c>
      <c r="AK1436" s="21">
        <f>+SUMIFS(Resultados_Dic3!AF$3:AF$99980,Resultados_Dic3!$F$3:$F$99980,Produccion_UO!$K1436,Resultados_Dic3!$D$3:$D$99980,Produccion_UO!$L$1221,Resultados_Dic3!$E$3:$E$99980,Produccion_UO!$J1436,Resultados_Dic3!$A$3:$A$99980,Produccion_UO!$H1436)*$J$1223</f>
        <v>0</v>
      </c>
      <c r="AL1436" s="21">
        <f>+SUMIFS(Resultados_Dic3!AG$3:AG$99980,Resultados_Dic3!$F$3:$F$99980,Produccion_UO!$K1436,Resultados_Dic3!$D$3:$D$99980,Produccion_UO!$L$1221,Resultados_Dic3!$E$3:$E$99980,Produccion_UO!$J1436,Resultados_Dic3!$A$3:$A$99980,Produccion_UO!$H1436)*$J$1223</f>
        <v>0</v>
      </c>
      <c r="AM1436" s="21">
        <f>+SUMIFS(Resultados_Dic3!AH$3:AH$99980,Resultados_Dic3!$F$3:$F$99980,Produccion_UO!$K1436,Resultados_Dic3!$D$3:$D$99980,Produccion_UO!$L$1221,Resultados_Dic3!$E$3:$E$99980,Produccion_UO!$J1436,Resultados_Dic3!$A$3:$A$99980,Produccion_UO!$H1436)*$J$1223</f>
        <v>0</v>
      </c>
      <c r="AN1436" s="21">
        <f>+SUMIFS(Resultados_Dic3!AI$3:AI$99980,Resultados_Dic3!$F$3:$F$99980,Produccion_UO!$K1436,Resultados_Dic3!$D$3:$D$99980,Produccion_UO!$L$1221,Resultados_Dic3!$E$3:$E$99980,Produccion_UO!$J1436,Resultados_Dic3!$A$3:$A$99980,Produccion_UO!$H1436)*$J$1223</f>
        <v>0</v>
      </c>
      <c r="AO1436" s="21">
        <f>+SUMIFS(Resultados_Dic3!AJ$3:AJ$99980,Resultados_Dic3!$F$3:$F$99980,Produccion_UO!$K1436,Resultados_Dic3!$D$3:$D$99980,Produccion_UO!$L$1221,Resultados_Dic3!$E$3:$E$99980,Produccion_UO!$J1436,Resultados_Dic3!$A$3:$A$99980,Produccion_UO!$H1436)*$J$1223</f>
        <v>0</v>
      </c>
      <c r="AP1436" s="21">
        <f>+SUMIFS(Resultados_Dic3!AK$3:AK$99980,Resultados_Dic3!$F$3:$F$99980,Produccion_UO!$K1436,Resultados_Dic3!$D$3:$D$99980,Produccion_UO!$L$1221,Resultados_Dic3!$E$3:$E$99980,Produccion_UO!$J1436,Resultados_Dic3!$A$3:$A$99980,Produccion_UO!$H1436)*$J$1223</f>
        <v>0</v>
      </c>
      <c r="AQ1436" s="21">
        <f>+SUMIFS(Resultados_Dic3!AL$3:AL$99980,Resultados_Dic3!$F$3:$F$99980,Produccion_UO!$K1436,Resultados_Dic3!$D$3:$D$99980,Produccion_UO!$L$1221,Resultados_Dic3!$E$3:$E$99980,Produccion_UO!$J1436,Resultados_Dic3!$A$3:$A$99980,Produccion_UO!$H1436)*$J$1223</f>
        <v>0</v>
      </c>
      <c r="AR1436" s="21">
        <f>+SUMIFS(Resultados_Dic3!AM$3:AM$99980,Resultados_Dic3!$F$3:$F$99980,Produccion_UO!$K1436,Resultados_Dic3!$D$3:$D$99980,Produccion_UO!$L$1221,Resultados_Dic3!$E$3:$E$99980,Produccion_UO!$J1436,Resultados_Dic3!$A$3:$A$99980,Produccion_UO!$H1436)*$J$1223</f>
        <v>0</v>
      </c>
    </row>
    <row r="1437" spans="6:44" x14ac:dyDescent="0.25">
      <c r="H1437" s="17" t="str">
        <f t="shared" si="1403"/>
        <v>DIC7</v>
      </c>
      <c r="I1437" s="24"/>
      <c r="J1437" s="24" t="s">
        <v>88</v>
      </c>
      <c r="K1437" s="359" t="s">
        <v>223</v>
      </c>
      <c r="L1437" s="341" t="s">
        <v>875</v>
      </c>
      <c r="M1437" s="21">
        <f>+SUMIFS(Resultados_Dic3!H$3:H$99980,Resultados_Dic3!$F$3:$F$99980,Produccion_UO!$K1437,Resultados_Dic3!$D$3:$D$99980,Produccion_UO!$L$1221,Resultados_Dic3!$E$3:$E$99980,Produccion_UO!$J1437,Resultados_Dic3!$A$3:$A$99980,Produccion_UO!$H1437)*$J$1223</f>
        <v>0</v>
      </c>
      <c r="N1437" s="21">
        <f>+SUMIFS(Resultados_Dic3!I$3:I$99980,Resultados_Dic3!$F$3:$F$99980,Produccion_UO!$K1437,Resultados_Dic3!$D$3:$D$99980,Produccion_UO!$L$1221,Resultados_Dic3!$E$3:$E$99980,Produccion_UO!$J1437,Resultados_Dic3!$A$3:$A$99980,Produccion_UO!$H1437)*$J$1223</f>
        <v>0</v>
      </c>
      <c r="O1437" s="21">
        <f>+SUMIFS(Resultados_Dic3!J$3:J$99980,Resultados_Dic3!$F$3:$F$99980,Produccion_UO!$K1437,Resultados_Dic3!$D$3:$D$99980,Produccion_UO!$L$1221,Resultados_Dic3!$E$3:$E$99980,Produccion_UO!$J1437,Resultados_Dic3!$A$3:$A$99980,Produccion_UO!$H1437)*$J$1223</f>
        <v>0</v>
      </c>
      <c r="P1437" s="21">
        <f>+SUMIFS(Resultados_Dic3!K$3:K$99980,Resultados_Dic3!$F$3:$F$99980,Produccion_UO!$K1437,Resultados_Dic3!$D$3:$D$99980,Produccion_UO!$L$1221,Resultados_Dic3!$E$3:$E$99980,Produccion_UO!$J1437,Resultados_Dic3!$A$3:$A$99980,Produccion_UO!$H1437)*$J$1223</f>
        <v>0</v>
      </c>
      <c r="Q1437" s="21">
        <f>+SUMIFS(Resultados_Dic3!L$3:L$99980,Resultados_Dic3!$F$3:$F$99980,Produccion_UO!$K1437,Resultados_Dic3!$D$3:$D$99980,Produccion_UO!$L$1221,Resultados_Dic3!$E$3:$E$99980,Produccion_UO!$J1437,Resultados_Dic3!$A$3:$A$99980,Produccion_UO!$H1437)*$J$1223</f>
        <v>0</v>
      </c>
      <c r="R1437" s="21">
        <f>+SUMIFS(Resultados_Dic3!M$3:M$99980,Resultados_Dic3!$F$3:$F$99980,Produccion_UO!$K1437,Resultados_Dic3!$D$3:$D$99980,Produccion_UO!$L$1221,Resultados_Dic3!$E$3:$E$99980,Produccion_UO!$J1437,Resultados_Dic3!$A$3:$A$99980,Produccion_UO!$H1437)*$J$1223</f>
        <v>0</v>
      </c>
      <c r="S1437" s="21">
        <f>+SUMIFS(Resultados_Dic3!N$3:N$99980,Resultados_Dic3!$F$3:$F$99980,Produccion_UO!$K1437,Resultados_Dic3!$D$3:$D$99980,Produccion_UO!$L$1221,Resultados_Dic3!$E$3:$E$99980,Produccion_UO!$J1437,Resultados_Dic3!$A$3:$A$99980,Produccion_UO!$H1437)*$J$1223</f>
        <v>0</v>
      </c>
      <c r="T1437" s="21">
        <f>+SUMIFS(Resultados_Dic3!O$3:O$99980,Resultados_Dic3!$F$3:$F$99980,Produccion_UO!$K1437,Resultados_Dic3!$D$3:$D$99980,Produccion_UO!$L$1221,Resultados_Dic3!$E$3:$E$99980,Produccion_UO!$J1437,Resultados_Dic3!$A$3:$A$99980,Produccion_UO!$H1437)*$J$1223</f>
        <v>0</v>
      </c>
      <c r="U1437" s="21">
        <f>+SUMIFS(Resultados_Dic3!P$3:P$99980,Resultados_Dic3!$F$3:$F$99980,Produccion_UO!$K1437,Resultados_Dic3!$D$3:$D$99980,Produccion_UO!$L$1221,Resultados_Dic3!$E$3:$E$99980,Produccion_UO!$J1437,Resultados_Dic3!$A$3:$A$99980,Produccion_UO!$H1437)*$J$1223</f>
        <v>0</v>
      </c>
      <c r="V1437" s="21">
        <f>+SUMIFS(Resultados_Dic3!Q$3:Q$99980,Resultados_Dic3!$F$3:$F$99980,Produccion_UO!$K1437,Resultados_Dic3!$D$3:$D$99980,Produccion_UO!$L$1221,Resultados_Dic3!$E$3:$E$99980,Produccion_UO!$J1437,Resultados_Dic3!$A$3:$A$99980,Produccion_UO!$H1437)*$J$1223</f>
        <v>0</v>
      </c>
      <c r="W1437" s="21">
        <f>+SUMIFS(Resultados_Dic3!R$3:R$99980,Resultados_Dic3!$F$3:$F$99980,Produccion_UO!$K1437,Resultados_Dic3!$D$3:$D$99980,Produccion_UO!$L$1221,Resultados_Dic3!$E$3:$E$99980,Produccion_UO!$J1437,Resultados_Dic3!$A$3:$A$99980,Produccion_UO!$H1437)*$J$1223</f>
        <v>0</v>
      </c>
      <c r="X1437" s="21">
        <f>+SUMIFS(Resultados_Dic3!S$3:S$99980,Resultados_Dic3!$F$3:$F$99980,Produccion_UO!$K1437,Resultados_Dic3!$D$3:$D$99980,Produccion_UO!$L$1221,Resultados_Dic3!$E$3:$E$99980,Produccion_UO!$J1437,Resultados_Dic3!$A$3:$A$99980,Produccion_UO!$H1437)*$J$1223</f>
        <v>0</v>
      </c>
      <c r="Y1437" s="21">
        <f>+SUMIFS(Resultados_Dic3!T$3:T$99980,Resultados_Dic3!$F$3:$F$99980,Produccion_UO!$K1437,Resultados_Dic3!$D$3:$D$99980,Produccion_UO!$L$1221,Resultados_Dic3!$E$3:$E$99980,Produccion_UO!$J1437,Resultados_Dic3!$A$3:$A$99980,Produccion_UO!$H1437)*$J$1223</f>
        <v>0</v>
      </c>
      <c r="Z1437" s="21">
        <f>+SUMIFS(Resultados_Dic3!U$3:U$99980,Resultados_Dic3!$F$3:$F$99980,Produccion_UO!$K1437,Resultados_Dic3!$D$3:$D$99980,Produccion_UO!$L$1221,Resultados_Dic3!$E$3:$E$99980,Produccion_UO!$J1437,Resultados_Dic3!$A$3:$A$99980,Produccion_UO!$H1437)*$J$1223</f>
        <v>0</v>
      </c>
      <c r="AA1437" s="21">
        <f>+SUMIFS(Resultados_Dic3!V$3:V$99980,Resultados_Dic3!$F$3:$F$99980,Produccion_UO!$K1437,Resultados_Dic3!$D$3:$D$99980,Produccion_UO!$L$1221,Resultados_Dic3!$E$3:$E$99980,Produccion_UO!$J1437,Resultados_Dic3!$A$3:$A$99980,Produccion_UO!$H1437)*$J$1223</f>
        <v>0</v>
      </c>
      <c r="AB1437" s="21">
        <f>+SUMIFS(Resultados_Dic3!W$3:W$99980,Resultados_Dic3!$F$3:$F$99980,Produccion_UO!$K1437,Resultados_Dic3!$D$3:$D$99980,Produccion_UO!$L$1221,Resultados_Dic3!$E$3:$E$99980,Produccion_UO!$J1437,Resultados_Dic3!$A$3:$A$99980,Produccion_UO!$H1437)*$J$1223</f>
        <v>0</v>
      </c>
      <c r="AC1437" s="21">
        <f>+SUMIFS(Resultados_Dic3!X$3:X$99980,Resultados_Dic3!$F$3:$F$99980,Produccion_UO!$K1437,Resultados_Dic3!$D$3:$D$99980,Produccion_UO!$L$1221,Resultados_Dic3!$E$3:$E$99980,Produccion_UO!$J1437,Resultados_Dic3!$A$3:$A$99980,Produccion_UO!$H1437)*$J$1223</f>
        <v>0</v>
      </c>
      <c r="AD1437" s="21">
        <f>+SUMIFS(Resultados_Dic3!Y$3:Y$99980,Resultados_Dic3!$F$3:$F$99980,Produccion_UO!$K1437,Resultados_Dic3!$D$3:$D$99980,Produccion_UO!$L$1221,Resultados_Dic3!$E$3:$E$99980,Produccion_UO!$J1437,Resultados_Dic3!$A$3:$A$99980,Produccion_UO!$H1437)*$J$1223</f>
        <v>0</v>
      </c>
      <c r="AE1437" s="21">
        <f>+SUMIFS(Resultados_Dic3!Z$3:Z$99980,Resultados_Dic3!$F$3:$F$99980,Produccion_UO!$K1437,Resultados_Dic3!$D$3:$D$99980,Produccion_UO!$L$1221,Resultados_Dic3!$E$3:$E$99980,Produccion_UO!$J1437,Resultados_Dic3!$A$3:$A$99980,Produccion_UO!$H1437)*$J$1223</f>
        <v>0</v>
      </c>
      <c r="AF1437" s="21">
        <f>+SUMIFS(Resultados_Dic3!AA$3:AA$99980,Resultados_Dic3!$F$3:$F$99980,Produccion_UO!$K1437,Resultados_Dic3!$D$3:$D$99980,Produccion_UO!$L$1221,Resultados_Dic3!$E$3:$E$99980,Produccion_UO!$J1437,Resultados_Dic3!$A$3:$A$99980,Produccion_UO!$H1437)*$J$1223</f>
        <v>0</v>
      </c>
      <c r="AG1437" s="21">
        <f>+SUMIFS(Resultados_Dic3!AB$3:AB$99980,Resultados_Dic3!$F$3:$F$99980,Produccion_UO!$K1437,Resultados_Dic3!$D$3:$D$99980,Produccion_UO!$L$1221,Resultados_Dic3!$E$3:$E$99980,Produccion_UO!$J1437,Resultados_Dic3!$A$3:$A$99980,Produccion_UO!$H1437)*$J$1223</f>
        <v>0</v>
      </c>
      <c r="AH1437" s="21">
        <f>+SUMIFS(Resultados_Dic3!AC$3:AC$99980,Resultados_Dic3!$F$3:$F$99980,Produccion_UO!$K1437,Resultados_Dic3!$D$3:$D$99980,Produccion_UO!$L$1221,Resultados_Dic3!$E$3:$E$99980,Produccion_UO!$J1437,Resultados_Dic3!$A$3:$A$99980,Produccion_UO!$H1437)*$J$1223</f>
        <v>0</v>
      </c>
      <c r="AI1437" s="21">
        <f>+SUMIFS(Resultados_Dic3!AD$3:AD$99980,Resultados_Dic3!$F$3:$F$99980,Produccion_UO!$K1437,Resultados_Dic3!$D$3:$D$99980,Produccion_UO!$L$1221,Resultados_Dic3!$E$3:$E$99980,Produccion_UO!$J1437,Resultados_Dic3!$A$3:$A$99980,Produccion_UO!$H1437)*$J$1223</f>
        <v>0</v>
      </c>
      <c r="AJ1437" s="21">
        <f>+SUMIFS(Resultados_Dic3!AE$3:AE$99980,Resultados_Dic3!$F$3:$F$99980,Produccion_UO!$K1437,Resultados_Dic3!$D$3:$D$99980,Produccion_UO!$L$1221,Resultados_Dic3!$E$3:$E$99980,Produccion_UO!$J1437,Resultados_Dic3!$A$3:$A$99980,Produccion_UO!$H1437)*$J$1223</f>
        <v>0</v>
      </c>
      <c r="AK1437" s="21">
        <f>+SUMIFS(Resultados_Dic3!AF$3:AF$99980,Resultados_Dic3!$F$3:$F$99980,Produccion_UO!$K1437,Resultados_Dic3!$D$3:$D$99980,Produccion_UO!$L$1221,Resultados_Dic3!$E$3:$E$99980,Produccion_UO!$J1437,Resultados_Dic3!$A$3:$A$99980,Produccion_UO!$H1437)*$J$1223</f>
        <v>0</v>
      </c>
      <c r="AL1437" s="21">
        <f>+SUMIFS(Resultados_Dic3!AG$3:AG$99980,Resultados_Dic3!$F$3:$F$99980,Produccion_UO!$K1437,Resultados_Dic3!$D$3:$D$99980,Produccion_UO!$L$1221,Resultados_Dic3!$E$3:$E$99980,Produccion_UO!$J1437,Resultados_Dic3!$A$3:$A$99980,Produccion_UO!$H1437)*$J$1223</f>
        <v>0</v>
      </c>
      <c r="AM1437" s="21">
        <f>+SUMIFS(Resultados_Dic3!AH$3:AH$99980,Resultados_Dic3!$F$3:$F$99980,Produccion_UO!$K1437,Resultados_Dic3!$D$3:$D$99980,Produccion_UO!$L$1221,Resultados_Dic3!$E$3:$E$99980,Produccion_UO!$J1437,Resultados_Dic3!$A$3:$A$99980,Produccion_UO!$H1437)*$J$1223</f>
        <v>0</v>
      </c>
      <c r="AN1437" s="21">
        <f>+SUMIFS(Resultados_Dic3!AI$3:AI$99980,Resultados_Dic3!$F$3:$F$99980,Produccion_UO!$K1437,Resultados_Dic3!$D$3:$D$99980,Produccion_UO!$L$1221,Resultados_Dic3!$E$3:$E$99980,Produccion_UO!$J1437,Resultados_Dic3!$A$3:$A$99980,Produccion_UO!$H1437)*$J$1223</f>
        <v>0</v>
      </c>
      <c r="AO1437" s="21">
        <f>+SUMIFS(Resultados_Dic3!AJ$3:AJ$99980,Resultados_Dic3!$F$3:$F$99980,Produccion_UO!$K1437,Resultados_Dic3!$D$3:$D$99980,Produccion_UO!$L$1221,Resultados_Dic3!$E$3:$E$99980,Produccion_UO!$J1437,Resultados_Dic3!$A$3:$A$99980,Produccion_UO!$H1437)*$J$1223</f>
        <v>0</v>
      </c>
      <c r="AP1437" s="21">
        <f>+SUMIFS(Resultados_Dic3!AK$3:AK$99980,Resultados_Dic3!$F$3:$F$99980,Produccion_UO!$K1437,Resultados_Dic3!$D$3:$D$99980,Produccion_UO!$L$1221,Resultados_Dic3!$E$3:$E$99980,Produccion_UO!$J1437,Resultados_Dic3!$A$3:$A$99980,Produccion_UO!$H1437)*$J$1223</f>
        <v>0</v>
      </c>
      <c r="AQ1437" s="21">
        <f>+SUMIFS(Resultados_Dic3!AL$3:AL$99980,Resultados_Dic3!$F$3:$F$99980,Produccion_UO!$K1437,Resultados_Dic3!$D$3:$D$99980,Produccion_UO!$L$1221,Resultados_Dic3!$E$3:$E$99980,Produccion_UO!$J1437,Resultados_Dic3!$A$3:$A$99980,Produccion_UO!$H1437)*$J$1223</f>
        <v>0</v>
      </c>
      <c r="AR1437" s="21">
        <f>+SUMIFS(Resultados_Dic3!AM$3:AM$99980,Resultados_Dic3!$F$3:$F$99980,Produccion_UO!$K1437,Resultados_Dic3!$D$3:$D$99980,Produccion_UO!$L$1221,Resultados_Dic3!$E$3:$E$99980,Produccion_UO!$J1437,Resultados_Dic3!$A$3:$A$99980,Produccion_UO!$H1437)*$J$1223</f>
        <v>0</v>
      </c>
    </row>
    <row r="1438" spans="6:44" x14ac:dyDescent="0.25">
      <c r="H1438" s="17" t="str">
        <f t="shared" si="1403"/>
        <v>DIC7</v>
      </c>
      <c r="I1438" s="24"/>
      <c r="J1438" s="24" t="s">
        <v>83</v>
      </c>
      <c r="K1438" s="359" t="s">
        <v>396</v>
      </c>
      <c r="L1438" s="341" t="s">
        <v>876</v>
      </c>
      <c r="M1438" s="21">
        <f>+SUMIFS(Resultados_Dic3!H$3:H$99980,Resultados_Dic3!$F$3:$F$99980,Produccion_UO!$K1438,Resultados_Dic3!$D$3:$D$99980,Produccion_UO!$L$1221,Resultados_Dic3!$E$3:$E$99980,Produccion_UO!$J1438,Resultados_Dic3!$A$3:$A$99980,Produccion_UO!$H1438)*$J$1223</f>
        <v>0</v>
      </c>
      <c r="N1438" s="21">
        <f>+SUMIFS(Resultados_Dic3!I$3:I$99980,Resultados_Dic3!$F$3:$F$99980,Produccion_UO!$K1438,Resultados_Dic3!$D$3:$D$99980,Produccion_UO!$L$1221,Resultados_Dic3!$E$3:$E$99980,Produccion_UO!$J1438,Resultados_Dic3!$A$3:$A$99980,Produccion_UO!$H1438)*$J$1223</f>
        <v>0</v>
      </c>
      <c r="O1438" s="21">
        <f>+SUMIFS(Resultados_Dic3!J$3:J$99980,Resultados_Dic3!$F$3:$F$99980,Produccion_UO!$K1438,Resultados_Dic3!$D$3:$D$99980,Produccion_UO!$L$1221,Resultados_Dic3!$E$3:$E$99980,Produccion_UO!$J1438,Resultados_Dic3!$A$3:$A$99980,Produccion_UO!$H1438)*$J$1223</f>
        <v>0</v>
      </c>
      <c r="P1438" s="21">
        <f>+SUMIFS(Resultados_Dic3!K$3:K$99980,Resultados_Dic3!$F$3:$F$99980,Produccion_UO!$K1438,Resultados_Dic3!$D$3:$D$99980,Produccion_UO!$L$1221,Resultados_Dic3!$E$3:$E$99980,Produccion_UO!$J1438,Resultados_Dic3!$A$3:$A$99980,Produccion_UO!$H1438)*$J$1223</f>
        <v>0</v>
      </c>
      <c r="Q1438" s="21">
        <f>+SUMIFS(Resultados_Dic3!L$3:L$99980,Resultados_Dic3!$F$3:$F$99980,Produccion_UO!$K1438,Resultados_Dic3!$D$3:$D$99980,Produccion_UO!$L$1221,Resultados_Dic3!$E$3:$E$99980,Produccion_UO!$J1438,Resultados_Dic3!$A$3:$A$99980,Produccion_UO!$H1438)*$J$1223</f>
        <v>0</v>
      </c>
      <c r="R1438" s="21">
        <f>+SUMIFS(Resultados_Dic3!M$3:M$99980,Resultados_Dic3!$F$3:$F$99980,Produccion_UO!$K1438,Resultados_Dic3!$D$3:$D$99980,Produccion_UO!$L$1221,Resultados_Dic3!$E$3:$E$99980,Produccion_UO!$J1438,Resultados_Dic3!$A$3:$A$99980,Produccion_UO!$H1438)*$J$1223</f>
        <v>0</v>
      </c>
      <c r="S1438" s="21">
        <f>+SUMIFS(Resultados_Dic3!N$3:N$99980,Resultados_Dic3!$F$3:$F$99980,Produccion_UO!$K1438,Resultados_Dic3!$D$3:$D$99980,Produccion_UO!$L$1221,Resultados_Dic3!$E$3:$E$99980,Produccion_UO!$J1438,Resultados_Dic3!$A$3:$A$99980,Produccion_UO!$H1438)*$J$1223</f>
        <v>0</v>
      </c>
      <c r="T1438" s="21">
        <f>+SUMIFS(Resultados_Dic3!O$3:O$99980,Resultados_Dic3!$F$3:$F$99980,Produccion_UO!$K1438,Resultados_Dic3!$D$3:$D$99980,Produccion_UO!$L$1221,Resultados_Dic3!$E$3:$E$99980,Produccion_UO!$J1438,Resultados_Dic3!$A$3:$A$99980,Produccion_UO!$H1438)*$J$1223</f>
        <v>0</v>
      </c>
      <c r="U1438" s="21">
        <f>+SUMIFS(Resultados_Dic3!P$3:P$99980,Resultados_Dic3!$F$3:$F$99980,Produccion_UO!$K1438,Resultados_Dic3!$D$3:$D$99980,Produccion_UO!$L$1221,Resultados_Dic3!$E$3:$E$99980,Produccion_UO!$J1438,Resultados_Dic3!$A$3:$A$99980,Produccion_UO!$H1438)*$J$1223</f>
        <v>0</v>
      </c>
      <c r="V1438" s="21">
        <f>+SUMIFS(Resultados_Dic3!Q$3:Q$99980,Resultados_Dic3!$F$3:$F$99980,Produccion_UO!$K1438,Resultados_Dic3!$D$3:$D$99980,Produccion_UO!$L$1221,Resultados_Dic3!$E$3:$E$99980,Produccion_UO!$J1438,Resultados_Dic3!$A$3:$A$99980,Produccion_UO!$H1438)*$J$1223</f>
        <v>0</v>
      </c>
      <c r="W1438" s="21">
        <f>+SUMIFS(Resultados_Dic3!R$3:R$99980,Resultados_Dic3!$F$3:$F$99980,Produccion_UO!$K1438,Resultados_Dic3!$D$3:$D$99980,Produccion_UO!$L$1221,Resultados_Dic3!$E$3:$E$99980,Produccion_UO!$J1438,Resultados_Dic3!$A$3:$A$99980,Produccion_UO!$H1438)*$J$1223</f>
        <v>0</v>
      </c>
      <c r="X1438" s="21">
        <f>+SUMIFS(Resultados_Dic3!S$3:S$99980,Resultados_Dic3!$F$3:$F$99980,Produccion_UO!$K1438,Resultados_Dic3!$D$3:$D$99980,Produccion_UO!$L$1221,Resultados_Dic3!$E$3:$E$99980,Produccion_UO!$J1438,Resultados_Dic3!$A$3:$A$99980,Produccion_UO!$H1438)*$J$1223</f>
        <v>0</v>
      </c>
      <c r="Y1438" s="21">
        <f>+SUMIFS(Resultados_Dic3!T$3:T$99980,Resultados_Dic3!$F$3:$F$99980,Produccion_UO!$K1438,Resultados_Dic3!$D$3:$D$99980,Produccion_UO!$L$1221,Resultados_Dic3!$E$3:$E$99980,Produccion_UO!$J1438,Resultados_Dic3!$A$3:$A$99980,Produccion_UO!$H1438)*$J$1223</f>
        <v>0</v>
      </c>
      <c r="Z1438" s="21">
        <f>+SUMIFS(Resultados_Dic3!U$3:U$99980,Resultados_Dic3!$F$3:$F$99980,Produccion_UO!$K1438,Resultados_Dic3!$D$3:$D$99980,Produccion_UO!$L$1221,Resultados_Dic3!$E$3:$E$99980,Produccion_UO!$J1438,Resultados_Dic3!$A$3:$A$99980,Produccion_UO!$H1438)*$J$1223</f>
        <v>0</v>
      </c>
      <c r="AA1438" s="21">
        <f>+SUMIFS(Resultados_Dic3!V$3:V$99980,Resultados_Dic3!$F$3:$F$99980,Produccion_UO!$K1438,Resultados_Dic3!$D$3:$D$99980,Produccion_UO!$L$1221,Resultados_Dic3!$E$3:$E$99980,Produccion_UO!$J1438,Resultados_Dic3!$A$3:$A$99980,Produccion_UO!$H1438)*$J$1223</f>
        <v>0</v>
      </c>
      <c r="AB1438" s="21">
        <f>+SUMIFS(Resultados_Dic3!W$3:W$99980,Resultados_Dic3!$F$3:$F$99980,Produccion_UO!$K1438,Resultados_Dic3!$D$3:$D$99980,Produccion_UO!$L$1221,Resultados_Dic3!$E$3:$E$99980,Produccion_UO!$J1438,Resultados_Dic3!$A$3:$A$99980,Produccion_UO!$H1438)*$J$1223</f>
        <v>0</v>
      </c>
      <c r="AC1438" s="21">
        <f>+SUMIFS(Resultados_Dic3!X$3:X$99980,Resultados_Dic3!$F$3:$F$99980,Produccion_UO!$K1438,Resultados_Dic3!$D$3:$D$99980,Produccion_UO!$L$1221,Resultados_Dic3!$E$3:$E$99980,Produccion_UO!$J1438,Resultados_Dic3!$A$3:$A$99980,Produccion_UO!$H1438)*$J$1223</f>
        <v>0</v>
      </c>
      <c r="AD1438" s="21">
        <f>+SUMIFS(Resultados_Dic3!Y$3:Y$99980,Resultados_Dic3!$F$3:$F$99980,Produccion_UO!$K1438,Resultados_Dic3!$D$3:$D$99980,Produccion_UO!$L$1221,Resultados_Dic3!$E$3:$E$99980,Produccion_UO!$J1438,Resultados_Dic3!$A$3:$A$99980,Produccion_UO!$H1438)*$J$1223</f>
        <v>0</v>
      </c>
      <c r="AE1438" s="21">
        <f>+SUMIFS(Resultados_Dic3!Z$3:Z$99980,Resultados_Dic3!$F$3:$F$99980,Produccion_UO!$K1438,Resultados_Dic3!$D$3:$D$99980,Produccion_UO!$L$1221,Resultados_Dic3!$E$3:$E$99980,Produccion_UO!$J1438,Resultados_Dic3!$A$3:$A$99980,Produccion_UO!$H1438)*$J$1223</f>
        <v>0</v>
      </c>
      <c r="AF1438" s="21">
        <f>+SUMIFS(Resultados_Dic3!AA$3:AA$99980,Resultados_Dic3!$F$3:$F$99980,Produccion_UO!$K1438,Resultados_Dic3!$D$3:$D$99980,Produccion_UO!$L$1221,Resultados_Dic3!$E$3:$E$99980,Produccion_UO!$J1438,Resultados_Dic3!$A$3:$A$99980,Produccion_UO!$H1438)*$J$1223</f>
        <v>0</v>
      </c>
      <c r="AG1438" s="21">
        <f>+SUMIFS(Resultados_Dic3!AB$3:AB$99980,Resultados_Dic3!$F$3:$F$99980,Produccion_UO!$K1438,Resultados_Dic3!$D$3:$D$99980,Produccion_UO!$L$1221,Resultados_Dic3!$E$3:$E$99980,Produccion_UO!$J1438,Resultados_Dic3!$A$3:$A$99980,Produccion_UO!$H1438)*$J$1223</f>
        <v>0</v>
      </c>
      <c r="AH1438" s="21">
        <f>+SUMIFS(Resultados_Dic3!AC$3:AC$99980,Resultados_Dic3!$F$3:$F$99980,Produccion_UO!$K1438,Resultados_Dic3!$D$3:$D$99980,Produccion_UO!$L$1221,Resultados_Dic3!$E$3:$E$99980,Produccion_UO!$J1438,Resultados_Dic3!$A$3:$A$99980,Produccion_UO!$H1438)*$J$1223</f>
        <v>0</v>
      </c>
      <c r="AI1438" s="21">
        <f>+SUMIFS(Resultados_Dic3!AD$3:AD$99980,Resultados_Dic3!$F$3:$F$99980,Produccion_UO!$K1438,Resultados_Dic3!$D$3:$D$99980,Produccion_UO!$L$1221,Resultados_Dic3!$E$3:$E$99980,Produccion_UO!$J1438,Resultados_Dic3!$A$3:$A$99980,Produccion_UO!$H1438)*$J$1223</f>
        <v>0</v>
      </c>
      <c r="AJ1438" s="21">
        <f>+SUMIFS(Resultados_Dic3!AE$3:AE$99980,Resultados_Dic3!$F$3:$F$99980,Produccion_UO!$K1438,Resultados_Dic3!$D$3:$D$99980,Produccion_UO!$L$1221,Resultados_Dic3!$E$3:$E$99980,Produccion_UO!$J1438,Resultados_Dic3!$A$3:$A$99980,Produccion_UO!$H1438)*$J$1223</f>
        <v>0</v>
      </c>
      <c r="AK1438" s="21">
        <f>+SUMIFS(Resultados_Dic3!AF$3:AF$99980,Resultados_Dic3!$F$3:$F$99980,Produccion_UO!$K1438,Resultados_Dic3!$D$3:$D$99980,Produccion_UO!$L$1221,Resultados_Dic3!$E$3:$E$99980,Produccion_UO!$J1438,Resultados_Dic3!$A$3:$A$99980,Produccion_UO!$H1438)*$J$1223</f>
        <v>0</v>
      </c>
      <c r="AL1438" s="21">
        <f>+SUMIFS(Resultados_Dic3!AG$3:AG$99980,Resultados_Dic3!$F$3:$F$99980,Produccion_UO!$K1438,Resultados_Dic3!$D$3:$D$99980,Produccion_UO!$L$1221,Resultados_Dic3!$E$3:$E$99980,Produccion_UO!$J1438,Resultados_Dic3!$A$3:$A$99980,Produccion_UO!$H1438)*$J$1223</f>
        <v>0</v>
      </c>
      <c r="AM1438" s="21">
        <f>+SUMIFS(Resultados_Dic3!AH$3:AH$99980,Resultados_Dic3!$F$3:$F$99980,Produccion_UO!$K1438,Resultados_Dic3!$D$3:$D$99980,Produccion_UO!$L$1221,Resultados_Dic3!$E$3:$E$99980,Produccion_UO!$J1438,Resultados_Dic3!$A$3:$A$99980,Produccion_UO!$H1438)*$J$1223</f>
        <v>0</v>
      </c>
      <c r="AN1438" s="21">
        <f>+SUMIFS(Resultados_Dic3!AI$3:AI$99980,Resultados_Dic3!$F$3:$F$99980,Produccion_UO!$K1438,Resultados_Dic3!$D$3:$D$99980,Produccion_UO!$L$1221,Resultados_Dic3!$E$3:$E$99980,Produccion_UO!$J1438,Resultados_Dic3!$A$3:$A$99980,Produccion_UO!$H1438)*$J$1223</f>
        <v>0</v>
      </c>
      <c r="AO1438" s="21">
        <f>+SUMIFS(Resultados_Dic3!AJ$3:AJ$99980,Resultados_Dic3!$F$3:$F$99980,Produccion_UO!$K1438,Resultados_Dic3!$D$3:$D$99980,Produccion_UO!$L$1221,Resultados_Dic3!$E$3:$E$99980,Produccion_UO!$J1438,Resultados_Dic3!$A$3:$A$99980,Produccion_UO!$H1438)*$J$1223</f>
        <v>0</v>
      </c>
      <c r="AP1438" s="21">
        <f>+SUMIFS(Resultados_Dic3!AK$3:AK$99980,Resultados_Dic3!$F$3:$F$99980,Produccion_UO!$K1438,Resultados_Dic3!$D$3:$D$99980,Produccion_UO!$L$1221,Resultados_Dic3!$E$3:$E$99980,Produccion_UO!$J1438,Resultados_Dic3!$A$3:$A$99980,Produccion_UO!$H1438)*$J$1223</f>
        <v>0</v>
      </c>
      <c r="AQ1438" s="21">
        <f>+SUMIFS(Resultados_Dic3!AL$3:AL$99980,Resultados_Dic3!$F$3:$F$99980,Produccion_UO!$K1438,Resultados_Dic3!$D$3:$D$99980,Produccion_UO!$L$1221,Resultados_Dic3!$E$3:$E$99980,Produccion_UO!$J1438,Resultados_Dic3!$A$3:$A$99980,Produccion_UO!$H1438)*$J$1223</f>
        <v>0</v>
      </c>
      <c r="AR1438" s="21">
        <f>+SUMIFS(Resultados_Dic3!AM$3:AM$99980,Resultados_Dic3!$F$3:$F$99980,Produccion_UO!$K1438,Resultados_Dic3!$D$3:$D$99980,Produccion_UO!$L$1221,Resultados_Dic3!$E$3:$E$99980,Produccion_UO!$J1438,Resultados_Dic3!$A$3:$A$99980,Produccion_UO!$H1438)*$J$1223</f>
        <v>0</v>
      </c>
    </row>
    <row r="1439" spans="6:44" x14ac:dyDescent="0.25">
      <c r="H1439" s="17" t="str">
        <f t="shared" si="1403"/>
        <v>DIC7</v>
      </c>
      <c r="I1439" s="24"/>
      <c r="J1439" s="24" t="s">
        <v>92</v>
      </c>
      <c r="K1439" s="359" t="s">
        <v>393</v>
      </c>
      <c r="L1439" s="341" t="s">
        <v>877</v>
      </c>
      <c r="M1439" s="21">
        <f>+SUMIFS(Resultados_Dic3!H$3:H$99980,Resultados_Dic3!$F$3:$F$99980,Produccion_UO!$K1439,Resultados_Dic3!$D$3:$D$99980,Produccion_UO!$L$1221,Resultados_Dic3!$E$3:$E$99980,Produccion_UO!$J1439,Resultados_Dic3!$A$3:$A$99980,Produccion_UO!$H1439)*$J$1223</f>
        <v>0</v>
      </c>
      <c r="N1439" s="21">
        <f>+SUMIFS(Resultados_Dic3!I$3:I$99980,Resultados_Dic3!$F$3:$F$99980,Produccion_UO!$K1439,Resultados_Dic3!$D$3:$D$99980,Produccion_UO!$L$1221,Resultados_Dic3!$E$3:$E$99980,Produccion_UO!$J1439,Resultados_Dic3!$A$3:$A$99980,Produccion_UO!$H1439)*$J$1223</f>
        <v>0</v>
      </c>
      <c r="O1439" s="21">
        <f>+SUMIFS(Resultados_Dic3!J$3:J$99980,Resultados_Dic3!$F$3:$F$99980,Produccion_UO!$K1439,Resultados_Dic3!$D$3:$D$99980,Produccion_UO!$L$1221,Resultados_Dic3!$E$3:$E$99980,Produccion_UO!$J1439,Resultados_Dic3!$A$3:$A$99980,Produccion_UO!$H1439)*$J$1223</f>
        <v>0</v>
      </c>
      <c r="P1439" s="21">
        <f>+SUMIFS(Resultados_Dic3!K$3:K$99980,Resultados_Dic3!$F$3:$F$99980,Produccion_UO!$K1439,Resultados_Dic3!$D$3:$D$99980,Produccion_UO!$L$1221,Resultados_Dic3!$E$3:$E$99980,Produccion_UO!$J1439,Resultados_Dic3!$A$3:$A$99980,Produccion_UO!$H1439)*$J$1223</f>
        <v>0</v>
      </c>
      <c r="Q1439" s="21">
        <f>+SUMIFS(Resultados_Dic3!L$3:L$99980,Resultados_Dic3!$F$3:$F$99980,Produccion_UO!$K1439,Resultados_Dic3!$D$3:$D$99980,Produccion_UO!$L$1221,Resultados_Dic3!$E$3:$E$99980,Produccion_UO!$J1439,Resultados_Dic3!$A$3:$A$99980,Produccion_UO!$H1439)*$J$1223</f>
        <v>0</v>
      </c>
      <c r="R1439" s="21">
        <f>+SUMIFS(Resultados_Dic3!M$3:M$99980,Resultados_Dic3!$F$3:$F$99980,Produccion_UO!$K1439,Resultados_Dic3!$D$3:$D$99980,Produccion_UO!$L$1221,Resultados_Dic3!$E$3:$E$99980,Produccion_UO!$J1439,Resultados_Dic3!$A$3:$A$99980,Produccion_UO!$H1439)*$J$1223</f>
        <v>0</v>
      </c>
      <c r="S1439" s="21">
        <f>+SUMIFS(Resultados_Dic3!N$3:N$99980,Resultados_Dic3!$F$3:$F$99980,Produccion_UO!$K1439,Resultados_Dic3!$D$3:$D$99980,Produccion_UO!$L$1221,Resultados_Dic3!$E$3:$E$99980,Produccion_UO!$J1439,Resultados_Dic3!$A$3:$A$99980,Produccion_UO!$H1439)*$J$1223</f>
        <v>0</v>
      </c>
      <c r="T1439" s="21">
        <f>+SUMIFS(Resultados_Dic3!O$3:O$99980,Resultados_Dic3!$F$3:$F$99980,Produccion_UO!$K1439,Resultados_Dic3!$D$3:$D$99980,Produccion_UO!$L$1221,Resultados_Dic3!$E$3:$E$99980,Produccion_UO!$J1439,Resultados_Dic3!$A$3:$A$99980,Produccion_UO!$H1439)*$J$1223</f>
        <v>0</v>
      </c>
      <c r="U1439" s="21">
        <f>+SUMIFS(Resultados_Dic3!P$3:P$99980,Resultados_Dic3!$F$3:$F$99980,Produccion_UO!$K1439,Resultados_Dic3!$D$3:$D$99980,Produccion_UO!$L$1221,Resultados_Dic3!$E$3:$E$99980,Produccion_UO!$J1439,Resultados_Dic3!$A$3:$A$99980,Produccion_UO!$H1439)*$J$1223</f>
        <v>0</v>
      </c>
      <c r="V1439" s="21">
        <f>+SUMIFS(Resultados_Dic3!Q$3:Q$99980,Resultados_Dic3!$F$3:$F$99980,Produccion_UO!$K1439,Resultados_Dic3!$D$3:$D$99980,Produccion_UO!$L$1221,Resultados_Dic3!$E$3:$E$99980,Produccion_UO!$J1439,Resultados_Dic3!$A$3:$A$99980,Produccion_UO!$H1439)*$J$1223</f>
        <v>0</v>
      </c>
      <c r="W1439" s="21">
        <f>+SUMIFS(Resultados_Dic3!R$3:R$99980,Resultados_Dic3!$F$3:$F$99980,Produccion_UO!$K1439,Resultados_Dic3!$D$3:$D$99980,Produccion_UO!$L$1221,Resultados_Dic3!$E$3:$E$99980,Produccion_UO!$J1439,Resultados_Dic3!$A$3:$A$99980,Produccion_UO!$H1439)*$J$1223</f>
        <v>0</v>
      </c>
      <c r="X1439" s="21">
        <f>+SUMIFS(Resultados_Dic3!S$3:S$99980,Resultados_Dic3!$F$3:$F$99980,Produccion_UO!$K1439,Resultados_Dic3!$D$3:$D$99980,Produccion_UO!$L$1221,Resultados_Dic3!$E$3:$E$99980,Produccion_UO!$J1439,Resultados_Dic3!$A$3:$A$99980,Produccion_UO!$H1439)*$J$1223</f>
        <v>0</v>
      </c>
      <c r="Y1439" s="21">
        <f>+SUMIFS(Resultados_Dic3!T$3:T$99980,Resultados_Dic3!$F$3:$F$99980,Produccion_UO!$K1439,Resultados_Dic3!$D$3:$D$99980,Produccion_UO!$L$1221,Resultados_Dic3!$E$3:$E$99980,Produccion_UO!$J1439,Resultados_Dic3!$A$3:$A$99980,Produccion_UO!$H1439)*$J$1223</f>
        <v>0</v>
      </c>
      <c r="Z1439" s="21">
        <f>+SUMIFS(Resultados_Dic3!U$3:U$99980,Resultados_Dic3!$F$3:$F$99980,Produccion_UO!$K1439,Resultados_Dic3!$D$3:$D$99980,Produccion_UO!$L$1221,Resultados_Dic3!$E$3:$E$99980,Produccion_UO!$J1439,Resultados_Dic3!$A$3:$A$99980,Produccion_UO!$H1439)*$J$1223</f>
        <v>0</v>
      </c>
      <c r="AA1439" s="21">
        <f>+SUMIFS(Resultados_Dic3!V$3:V$99980,Resultados_Dic3!$F$3:$F$99980,Produccion_UO!$K1439,Resultados_Dic3!$D$3:$D$99980,Produccion_UO!$L$1221,Resultados_Dic3!$E$3:$E$99980,Produccion_UO!$J1439,Resultados_Dic3!$A$3:$A$99980,Produccion_UO!$H1439)*$J$1223</f>
        <v>0</v>
      </c>
      <c r="AB1439" s="21">
        <f>+SUMIFS(Resultados_Dic3!W$3:W$99980,Resultados_Dic3!$F$3:$F$99980,Produccion_UO!$K1439,Resultados_Dic3!$D$3:$D$99980,Produccion_UO!$L$1221,Resultados_Dic3!$E$3:$E$99980,Produccion_UO!$J1439,Resultados_Dic3!$A$3:$A$99980,Produccion_UO!$H1439)*$J$1223</f>
        <v>0</v>
      </c>
      <c r="AC1439" s="21">
        <f>+SUMIFS(Resultados_Dic3!X$3:X$99980,Resultados_Dic3!$F$3:$F$99980,Produccion_UO!$K1439,Resultados_Dic3!$D$3:$D$99980,Produccion_UO!$L$1221,Resultados_Dic3!$E$3:$E$99980,Produccion_UO!$J1439,Resultados_Dic3!$A$3:$A$99980,Produccion_UO!$H1439)*$J$1223</f>
        <v>0</v>
      </c>
      <c r="AD1439" s="21">
        <f>+SUMIFS(Resultados_Dic3!Y$3:Y$99980,Resultados_Dic3!$F$3:$F$99980,Produccion_UO!$K1439,Resultados_Dic3!$D$3:$D$99980,Produccion_UO!$L$1221,Resultados_Dic3!$E$3:$E$99980,Produccion_UO!$J1439,Resultados_Dic3!$A$3:$A$99980,Produccion_UO!$H1439)*$J$1223</f>
        <v>0</v>
      </c>
      <c r="AE1439" s="21">
        <f>+SUMIFS(Resultados_Dic3!Z$3:Z$99980,Resultados_Dic3!$F$3:$F$99980,Produccion_UO!$K1439,Resultados_Dic3!$D$3:$D$99980,Produccion_UO!$L$1221,Resultados_Dic3!$E$3:$E$99980,Produccion_UO!$J1439,Resultados_Dic3!$A$3:$A$99980,Produccion_UO!$H1439)*$J$1223</f>
        <v>0</v>
      </c>
      <c r="AF1439" s="21">
        <f>+SUMIFS(Resultados_Dic3!AA$3:AA$99980,Resultados_Dic3!$F$3:$F$99980,Produccion_UO!$K1439,Resultados_Dic3!$D$3:$D$99980,Produccion_UO!$L$1221,Resultados_Dic3!$E$3:$E$99980,Produccion_UO!$J1439,Resultados_Dic3!$A$3:$A$99980,Produccion_UO!$H1439)*$J$1223</f>
        <v>0</v>
      </c>
      <c r="AG1439" s="21">
        <f>+SUMIFS(Resultados_Dic3!AB$3:AB$99980,Resultados_Dic3!$F$3:$F$99980,Produccion_UO!$K1439,Resultados_Dic3!$D$3:$D$99980,Produccion_UO!$L$1221,Resultados_Dic3!$E$3:$E$99980,Produccion_UO!$J1439,Resultados_Dic3!$A$3:$A$99980,Produccion_UO!$H1439)*$J$1223</f>
        <v>0</v>
      </c>
      <c r="AH1439" s="21">
        <f>+SUMIFS(Resultados_Dic3!AC$3:AC$99980,Resultados_Dic3!$F$3:$F$99980,Produccion_UO!$K1439,Resultados_Dic3!$D$3:$D$99980,Produccion_UO!$L$1221,Resultados_Dic3!$E$3:$E$99980,Produccion_UO!$J1439,Resultados_Dic3!$A$3:$A$99980,Produccion_UO!$H1439)*$J$1223</f>
        <v>0</v>
      </c>
      <c r="AI1439" s="21">
        <f>+SUMIFS(Resultados_Dic3!AD$3:AD$99980,Resultados_Dic3!$F$3:$F$99980,Produccion_UO!$K1439,Resultados_Dic3!$D$3:$D$99980,Produccion_UO!$L$1221,Resultados_Dic3!$E$3:$E$99980,Produccion_UO!$J1439,Resultados_Dic3!$A$3:$A$99980,Produccion_UO!$H1439)*$J$1223</f>
        <v>0</v>
      </c>
      <c r="AJ1439" s="21">
        <f>+SUMIFS(Resultados_Dic3!AE$3:AE$99980,Resultados_Dic3!$F$3:$F$99980,Produccion_UO!$K1439,Resultados_Dic3!$D$3:$D$99980,Produccion_UO!$L$1221,Resultados_Dic3!$E$3:$E$99980,Produccion_UO!$J1439,Resultados_Dic3!$A$3:$A$99980,Produccion_UO!$H1439)*$J$1223</f>
        <v>0</v>
      </c>
      <c r="AK1439" s="21">
        <f>+SUMIFS(Resultados_Dic3!AF$3:AF$99980,Resultados_Dic3!$F$3:$F$99980,Produccion_UO!$K1439,Resultados_Dic3!$D$3:$D$99980,Produccion_UO!$L$1221,Resultados_Dic3!$E$3:$E$99980,Produccion_UO!$J1439,Resultados_Dic3!$A$3:$A$99980,Produccion_UO!$H1439)*$J$1223</f>
        <v>0</v>
      </c>
      <c r="AL1439" s="21">
        <f>+SUMIFS(Resultados_Dic3!AG$3:AG$99980,Resultados_Dic3!$F$3:$F$99980,Produccion_UO!$K1439,Resultados_Dic3!$D$3:$D$99980,Produccion_UO!$L$1221,Resultados_Dic3!$E$3:$E$99980,Produccion_UO!$J1439,Resultados_Dic3!$A$3:$A$99980,Produccion_UO!$H1439)*$J$1223</f>
        <v>0</v>
      </c>
      <c r="AM1439" s="21">
        <f>+SUMIFS(Resultados_Dic3!AH$3:AH$99980,Resultados_Dic3!$F$3:$F$99980,Produccion_UO!$K1439,Resultados_Dic3!$D$3:$D$99980,Produccion_UO!$L$1221,Resultados_Dic3!$E$3:$E$99980,Produccion_UO!$J1439,Resultados_Dic3!$A$3:$A$99980,Produccion_UO!$H1439)*$J$1223</f>
        <v>0</v>
      </c>
      <c r="AN1439" s="21">
        <f>+SUMIFS(Resultados_Dic3!AI$3:AI$99980,Resultados_Dic3!$F$3:$F$99980,Produccion_UO!$K1439,Resultados_Dic3!$D$3:$D$99980,Produccion_UO!$L$1221,Resultados_Dic3!$E$3:$E$99980,Produccion_UO!$J1439,Resultados_Dic3!$A$3:$A$99980,Produccion_UO!$H1439)*$J$1223</f>
        <v>0</v>
      </c>
      <c r="AO1439" s="21">
        <f>+SUMIFS(Resultados_Dic3!AJ$3:AJ$99980,Resultados_Dic3!$F$3:$F$99980,Produccion_UO!$K1439,Resultados_Dic3!$D$3:$D$99980,Produccion_UO!$L$1221,Resultados_Dic3!$E$3:$E$99980,Produccion_UO!$J1439,Resultados_Dic3!$A$3:$A$99980,Produccion_UO!$H1439)*$J$1223</f>
        <v>0</v>
      </c>
      <c r="AP1439" s="21">
        <f>+SUMIFS(Resultados_Dic3!AK$3:AK$99980,Resultados_Dic3!$F$3:$F$99980,Produccion_UO!$K1439,Resultados_Dic3!$D$3:$D$99980,Produccion_UO!$L$1221,Resultados_Dic3!$E$3:$E$99980,Produccion_UO!$J1439,Resultados_Dic3!$A$3:$A$99980,Produccion_UO!$H1439)*$J$1223</f>
        <v>0</v>
      </c>
      <c r="AQ1439" s="21">
        <f>+SUMIFS(Resultados_Dic3!AL$3:AL$99980,Resultados_Dic3!$F$3:$F$99980,Produccion_UO!$K1439,Resultados_Dic3!$D$3:$D$99980,Produccion_UO!$L$1221,Resultados_Dic3!$E$3:$E$99980,Produccion_UO!$J1439,Resultados_Dic3!$A$3:$A$99980,Produccion_UO!$H1439)*$J$1223</f>
        <v>0</v>
      </c>
      <c r="AR1439" s="21">
        <f>+SUMIFS(Resultados_Dic3!AM$3:AM$99980,Resultados_Dic3!$F$3:$F$99980,Produccion_UO!$K1439,Resultados_Dic3!$D$3:$D$99980,Produccion_UO!$L$1221,Resultados_Dic3!$E$3:$E$99980,Produccion_UO!$J1439,Resultados_Dic3!$A$3:$A$99980,Produccion_UO!$H1439)*$J$1223</f>
        <v>0</v>
      </c>
    </row>
    <row r="1440" spans="6:44" x14ac:dyDescent="0.25">
      <c r="H1440" s="17" t="str">
        <f t="shared" si="1403"/>
        <v>DIC7</v>
      </c>
      <c r="I1440" s="24"/>
      <c r="J1440" s="24"/>
      <c r="K1440" s="342"/>
      <c r="L1440" s="343" t="s">
        <v>860</v>
      </c>
      <c r="M1440" s="344">
        <f>+M1435+M1434</f>
        <v>0.17746930567869032</v>
      </c>
      <c r="N1440" s="344">
        <f t="shared" ref="N1440:AR1440" si="1405">+N1435+N1434</f>
        <v>0.17424357627320702</v>
      </c>
      <c r="O1440" s="344">
        <f t="shared" si="1405"/>
        <v>0.17435223928087751</v>
      </c>
      <c r="P1440" s="344">
        <f t="shared" si="1405"/>
        <v>0.17446090228854788</v>
      </c>
      <c r="Q1440" s="344">
        <f t="shared" si="1405"/>
        <v>0.17456956529621842</v>
      </c>
      <c r="R1440" s="344">
        <f t="shared" si="1405"/>
        <v>0.16127888904020121</v>
      </c>
      <c r="S1440" s="344">
        <f t="shared" si="1405"/>
        <v>0.14798821278418389</v>
      </c>
      <c r="T1440" s="344">
        <f t="shared" si="1405"/>
        <v>0.13705155725327611</v>
      </c>
      <c r="U1440" s="344">
        <f t="shared" si="1405"/>
        <v>0.12611490172236839</v>
      </c>
      <c r="V1440" s="344">
        <f t="shared" si="1405"/>
        <v>0.11704959115500929</v>
      </c>
      <c r="W1440" s="344">
        <f t="shared" si="1405"/>
        <v>0.10798428058764989</v>
      </c>
      <c r="X1440" s="344">
        <f t="shared" si="1405"/>
        <v>9.8918970020290486E-2</v>
      </c>
      <c r="Y1440" s="344">
        <f t="shared" si="1405"/>
        <v>9.2564652934070304E-2</v>
      </c>
      <c r="Z1440" s="344">
        <f t="shared" si="1405"/>
        <v>8.6211278833230001E-2</v>
      </c>
      <c r="AA1440" s="344">
        <f t="shared" si="1405"/>
        <v>4.1771857333413036E-2</v>
      </c>
      <c r="AB1440" s="344">
        <f t="shared" si="1405"/>
        <v>0</v>
      </c>
      <c r="AC1440" s="344">
        <f t="shared" si="1405"/>
        <v>0</v>
      </c>
      <c r="AD1440" s="344">
        <f t="shared" si="1405"/>
        <v>0</v>
      </c>
      <c r="AE1440" s="344">
        <f t="shared" si="1405"/>
        <v>0</v>
      </c>
      <c r="AF1440" s="344">
        <f t="shared" si="1405"/>
        <v>0</v>
      </c>
      <c r="AG1440" s="344">
        <f t="shared" si="1405"/>
        <v>0</v>
      </c>
      <c r="AH1440" s="344">
        <f t="shared" si="1405"/>
        <v>0</v>
      </c>
      <c r="AI1440" s="344">
        <f t="shared" si="1405"/>
        <v>0</v>
      </c>
      <c r="AJ1440" s="344">
        <f t="shared" si="1405"/>
        <v>0</v>
      </c>
      <c r="AK1440" s="344">
        <f t="shared" si="1405"/>
        <v>0</v>
      </c>
      <c r="AL1440" s="344">
        <f t="shared" si="1405"/>
        <v>0</v>
      </c>
      <c r="AM1440" s="344">
        <f t="shared" si="1405"/>
        <v>0</v>
      </c>
      <c r="AN1440" s="344">
        <f t="shared" si="1405"/>
        <v>0</v>
      </c>
      <c r="AO1440" s="344">
        <f t="shared" si="1405"/>
        <v>0</v>
      </c>
      <c r="AP1440" s="344">
        <f t="shared" si="1405"/>
        <v>0</v>
      </c>
      <c r="AQ1440" s="344">
        <f t="shared" si="1405"/>
        <v>0</v>
      </c>
      <c r="AR1440" s="344">
        <f t="shared" si="1405"/>
        <v>0</v>
      </c>
    </row>
    <row r="1441" spans="8:44" x14ac:dyDescent="0.25">
      <c r="H1441" s="17" t="str">
        <f t="shared" si="1403"/>
        <v>DIC7</v>
      </c>
      <c r="I1441" s="24"/>
      <c r="J1441" s="24"/>
      <c r="K1441" s="359"/>
      <c r="L1441" s="230" t="s">
        <v>835</v>
      </c>
      <c r="M1441" s="21">
        <f>+SUM(M1442:M1444)</f>
        <v>0.14870427012989346</v>
      </c>
      <c r="N1441" s="21">
        <f t="shared" ref="N1441" si="1406">+SUM(N1442:N1444)</f>
        <v>0.14600240361227346</v>
      </c>
      <c r="O1441" s="21">
        <f t="shared" ref="O1441" si="1407">+SUM(O1442:O1444)</f>
        <v>8.0173996489854606E-3</v>
      </c>
      <c r="P1441" s="21">
        <f t="shared" ref="P1441" si="1408">+SUM(P1442:P1444)</f>
        <v>8.0173996489854606E-3</v>
      </c>
      <c r="Q1441" s="21">
        <f t="shared" ref="Q1441" si="1409">+SUM(Q1442:Q1444)</f>
        <v>8.0173996489854606E-3</v>
      </c>
      <c r="R1441" s="21">
        <f t="shared" ref="R1441" si="1410">+SUM(R1442:R1444)</f>
        <v>8.0173996489854606E-3</v>
      </c>
      <c r="S1441" s="21">
        <f t="shared" ref="S1441" si="1411">+SUM(S1442:S1444)</f>
        <v>8.0173996489854606E-3</v>
      </c>
      <c r="T1441" s="21">
        <f t="shared" ref="T1441" si="1412">+SUM(T1442:T1444)</f>
        <v>8.0173996489854606E-3</v>
      </c>
      <c r="U1441" s="21">
        <f t="shared" ref="U1441" si="1413">+SUM(U1442:U1444)</f>
        <v>8.0173996489854606E-3</v>
      </c>
      <c r="V1441" s="21">
        <f t="shared" ref="V1441" si="1414">+SUM(V1442:V1444)</f>
        <v>8.0173996489854606E-3</v>
      </c>
      <c r="W1441" s="21">
        <f t="shared" ref="W1441" si="1415">+SUM(W1442:W1444)</f>
        <v>8.0173996489854606E-3</v>
      </c>
      <c r="X1441" s="21">
        <f t="shared" ref="X1441" si="1416">+SUM(X1442:X1444)</f>
        <v>8.0173996489854606E-3</v>
      </c>
      <c r="Y1441" s="21">
        <f t="shared" ref="Y1441" si="1417">+SUM(Y1442:Y1444)</f>
        <v>8.0173996489854606E-3</v>
      </c>
      <c r="Z1441" s="21">
        <f t="shared" ref="Z1441" si="1418">+SUM(Z1442:Z1444)</f>
        <v>8.0173996489854606E-3</v>
      </c>
      <c r="AA1441" s="21">
        <f t="shared" ref="AA1441" si="1419">+SUM(AA1442:AA1444)</f>
        <v>8.0173996489854606E-3</v>
      </c>
      <c r="AB1441" s="21">
        <f t="shared" ref="AB1441" si="1420">+SUM(AB1442:AB1444)</f>
        <v>0</v>
      </c>
      <c r="AC1441" s="21">
        <f t="shared" ref="AC1441" si="1421">+SUM(AC1442:AC1444)</f>
        <v>0</v>
      </c>
      <c r="AD1441" s="21">
        <f t="shared" ref="AD1441" si="1422">+SUM(AD1442:AD1444)</f>
        <v>0</v>
      </c>
      <c r="AE1441" s="21">
        <f t="shared" ref="AE1441" si="1423">+SUM(AE1442:AE1444)</f>
        <v>0</v>
      </c>
      <c r="AF1441" s="21">
        <f t="shared" ref="AF1441" si="1424">+SUM(AF1442:AF1444)</f>
        <v>0</v>
      </c>
      <c r="AG1441" s="21">
        <f t="shared" ref="AG1441" si="1425">+SUM(AG1442:AG1444)</f>
        <v>0</v>
      </c>
      <c r="AH1441" s="21">
        <f t="shared" ref="AH1441" si="1426">+SUM(AH1442:AH1444)</f>
        <v>0</v>
      </c>
      <c r="AI1441" s="21">
        <f t="shared" ref="AI1441" si="1427">+SUM(AI1442:AI1444)</f>
        <v>0</v>
      </c>
      <c r="AJ1441" s="21">
        <f t="shared" ref="AJ1441" si="1428">+SUM(AJ1442:AJ1444)</f>
        <v>0</v>
      </c>
      <c r="AK1441" s="21">
        <f t="shared" ref="AK1441" si="1429">+SUM(AK1442:AK1444)</f>
        <v>0</v>
      </c>
      <c r="AL1441" s="21">
        <f t="shared" ref="AL1441" si="1430">+SUM(AL1442:AL1444)</f>
        <v>0</v>
      </c>
      <c r="AM1441" s="21">
        <f t="shared" ref="AM1441" si="1431">+SUM(AM1442:AM1444)</f>
        <v>0</v>
      </c>
      <c r="AN1441" s="21">
        <f t="shared" ref="AN1441" si="1432">+SUM(AN1442:AN1444)</f>
        <v>0</v>
      </c>
      <c r="AO1441" s="21">
        <f t="shared" ref="AO1441" si="1433">+SUM(AO1442:AO1444)</f>
        <v>0</v>
      </c>
      <c r="AP1441" s="21">
        <f t="shared" ref="AP1441" si="1434">+SUM(AP1442:AP1444)</f>
        <v>0</v>
      </c>
      <c r="AQ1441" s="21">
        <f t="shared" ref="AQ1441" si="1435">+SUM(AQ1442:AQ1444)</f>
        <v>0</v>
      </c>
      <c r="AR1441" s="21">
        <f t="shared" ref="AR1441" si="1436">+SUM(AR1442:AR1444)</f>
        <v>0</v>
      </c>
    </row>
    <row r="1442" spans="8:44" x14ac:dyDescent="0.25">
      <c r="H1442" s="17" t="str">
        <f t="shared" si="1403"/>
        <v>DIC7</v>
      </c>
      <c r="I1442" s="24"/>
      <c r="J1442" s="24" t="s">
        <v>77</v>
      </c>
      <c r="K1442" s="359" t="s">
        <v>214</v>
      </c>
      <c r="L1442" s="316" t="s">
        <v>750</v>
      </c>
      <c r="M1442" s="21">
        <f>+SUMIFS(Resultados_Dic3!H$3:H$99980,Resultados_Dic3!$F$3:$F$99980,Produccion_UO!$K1442,Resultados_Dic3!$D$3:$D$99980,Produccion_UO!$K$1494,Resultados_Dic3!$E$3:$E$99980,Produccion_UO!$J1442,Resultados_Dic3!$A$3:$A$99980,Produccion_UO!$H1442)*$J$1223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N1442" s="21">
        <f>+SUMIFS(Resultados_Dic3!I$3:I$99980,Resultados_Dic3!$F$3:$F$99980,Produccion_UO!$K1442,Resultados_Dic3!$D$3:$D$99980,Produccion_UO!$K$1494,Resultados_Dic3!$E$3:$E$99980,Produccion_UO!$J1442,Resultados_Dic3!$A$3:$A$99980,Produccion_UO!$H1442)*$J$1223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O1442" s="21">
        <f>+SUMIFS(Resultados_Dic3!J$3:J$99980,Resultados_Dic3!$F$3:$F$99980,Produccion_UO!$K1442,Resultados_Dic3!$D$3:$D$99980,Produccion_UO!$K$1494,Resultados_Dic3!$E$3:$E$99980,Produccion_UO!$J1442,Resultados_Dic3!$A$3:$A$99980,Produccion_UO!$H1442)*$J$1223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P1442" s="21">
        <f>+SUMIFS(Resultados_Dic3!K$3:K$99980,Resultados_Dic3!$F$3:$F$99980,Produccion_UO!$K1442,Resultados_Dic3!$D$3:$D$99980,Produccion_UO!$K$1494,Resultados_Dic3!$E$3:$E$99980,Produccion_UO!$J1442,Resultados_Dic3!$A$3:$A$99980,Produccion_UO!$H1442)*$J$1223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Q1442" s="21">
        <f>+SUMIFS(Resultados_Dic3!L$3:L$99980,Resultados_Dic3!$F$3:$F$99980,Produccion_UO!$K1442,Resultados_Dic3!$D$3:$D$99980,Produccion_UO!$K$1494,Resultados_Dic3!$E$3:$E$99980,Produccion_UO!$J1442,Resultados_Dic3!$A$3:$A$99980,Produccion_UO!$H1442)*$J$1223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R1442" s="21">
        <f>+SUMIFS(Resultados_Dic3!M$3:M$99980,Resultados_Dic3!$F$3:$F$99980,Produccion_UO!$K1442,Resultados_Dic3!$D$3:$D$99980,Produccion_UO!$K$1494,Resultados_Dic3!$E$3:$E$99980,Produccion_UO!$J1442,Resultados_Dic3!$A$3:$A$99980,Produccion_UO!$H1442)*$J$1223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S1442" s="21">
        <f>+SUMIFS(Resultados_Dic3!N$3:N$99980,Resultados_Dic3!$F$3:$F$99980,Produccion_UO!$K1442,Resultados_Dic3!$D$3:$D$99980,Produccion_UO!$K$1494,Resultados_Dic3!$E$3:$E$99980,Produccion_UO!$J1442,Resultados_Dic3!$A$3:$A$99980,Produccion_UO!$H1442)*$J$1223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T1442" s="21">
        <f>+SUMIFS(Resultados_Dic3!O$3:O$99980,Resultados_Dic3!$F$3:$F$99980,Produccion_UO!$K1442,Resultados_Dic3!$D$3:$D$99980,Produccion_UO!$K$1494,Resultados_Dic3!$E$3:$E$99980,Produccion_UO!$J1442,Resultados_Dic3!$A$3:$A$99980,Produccion_UO!$H1442)*$J$1223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U1442" s="21">
        <f>+SUMIFS(Resultados_Dic3!P$3:P$99980,Resultados_Dic3!$F$3:$F$99980,Produccion_UO!$K1442,Resultados_Dic3!$D$3:$D$99980,Produccion_UO!$K$1494,Resultados_Dic3!$E$3:$E$99980,Produccion_UO!$J1442,Resultados_Dic3!$A$3:$A$99980,Produccion_UO!$H1442)*$J$1223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V1442" s="21">
        <f>+SUMIFS(Resultados_Dic3!Q$3:Q$99980,Resultados_Dic3!$F$3:$F$99980,Produccion_UO!$K1442,Resultados_Dic3!$D$3:$D$99980,Produccion_UO!$K$1494,Resultados_Dic3!$E$3:$E$99980,Produccion_UO!$J1442,Resultados_Dic3!$A$3:$A$99980,Produccion_UO!$H1442)*$J$1223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W1442" s="21">
        <f>+SUMIFS(Resultados_Dic3!R$3:R$99980,Resultados_Dic3!$F$3:$F$99980,Produccion_UO!$K1442,Resultados_Dic3!$D$3:$D$99980,Produccion_UO!$K$1494,Resultados_Dic3!$E$3:$E$99980,Produccion_UO!$J1442,Resultados_Dic3!$A$3:$A$99980,Produccion_UO!$H1442)*$J$1223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X1442" s="21">
        <f>+SUMIFS(Resultados_Dic3!S$3:S$99980,Resultados_Dic3!$F$3:$F$99980,Produccion_UO!$K1442,Resultados_Dic3!$D$3:$D$99980,Produccion_UO!$K$1494,Resultados_Dic3!$E$3:$E$99980,Produccion_UO!$J1442,Resultados_Dic3!$A$3:$A$99980,Produccion_UO!$H1442)*$J$1223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Y1442" s="21">
        <f>+SUMIFS(Resultados_Dic3!T$3:T$99980,Resultados_Dic3!$F$3:$F$99980,Produccion_UO!$K1442,Resultados_Dic3!$D$3:$D$99980,Produccion_UO!$K$1494,Resultados_Dic3!$E$3:$E$99980,Produccion_UO!$J1442,Resultados_Dic3!$A$3:$A$99980,Produccion_UO!$H1442)*$J$1223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Z1442" s="21">
        <f>+SUMIFS(Resultados_Dic3!U$3:U$99980,Resultados_Dic3!$F$3:$F$99980,Produccion_UO!$K1442,Resultados_Dic3!$D$3:$D$99980,Produccion_UO!$K$1494,Resultados_Dic3!$E$3:$E$99980,Produccion_UO!$J1442,Resultados_Dic3!$A$3:$A$99980,Produccion_UO!$H1442)*$J$1223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AA1442" s="21">
        <f>+SUMIFS(Resultados_Dic3!V$3:V$99980,Resultados_Dic3!$F$3:$F$99980,Produccion_UO!$K1442,Resultados_Dic3!$D$3:$D$99980,Produccion_UO!$K$1494,Resultados_Dic3!$E$3:$E$99980,Produccion_UO!$J1442,Resultados_Dic3!$A$3:$A$99980,Produccion_UO!$H1442)*$J$1223</f>
        <v>8.0173996489854606E-3</v>
      </c>
      <c r="AB1442" s="21">
        <f>+SUMIFS(Resultados_Dic3!W$3:W$99980,Resultados_Dic3!$F$3:$F$99980,Produccion_UO!$K1442,Resultados_Dic3!$D$3:$D$99980,Produccion_UO!$K$1494,Resultados_Dic3!$E$3:$E$99980,Produccion_UO!$J1442,Resultados_Dic3!$A$3:$A$99980,Produccion_UO!$H1442)*$J$1223</f>
        <v>0</v>
      </c>
      <c r="AC1442" s="21">
        <f>+SUMIFS(Resultados_Dic3!X$3:X$99980,Resultados_Dic3!$F$3:$F$99980,Produccion_UO!$K1442,Resultados_Dic3!$D$3:$D$99980,Produccion_UO!$K$1494,Resultados_Dic3!$E$3:$E$99980,Produccion_UO!$J1442,Resultados_Dic3!$A$3:$A$99980,Produccion_UO!$H1442)*$J$1223</f>
        <v>0</v>
      </c>
      <c r="AD1442" s="21">
        <f>+SUMIFS(Resultados_Dic3!Y$3:Y$99980,Resultados_Dic3!$F$3:$F$99980,Produccion_UO!$K1442,Resultados_Dic3!$D$3:$D$99980,Produccion_UO!$K$1494,Resultados_Dic3!$E$3:$E$99980,Produccion_UO!$J1442,Resultados_Dic3!$A$3:$A$99980,Produccion_UO!$H1442)*$J$1223</f>
        <v>0</v>
      </c>
      <c r="AE1442" s="21">
        <f>+SUMIFS(Resultados_Dic3!Z$3:Z$99980,Resultados_Dic3!$F$3:$F$99980,Produccion_UO!$K1442,Resultados_Dic3!$D$3:$D$99980,Produccion_UO!$K$1494,Resultados_Dic3!$E$3:$E$99980,Produccion_UO!$J1442,Resultados_Dic3!$A$3:$A$99980,Produccion_UO!$H1442)*$J$1223</f>
        <v>0</v>
      </c>
      <c r="AF1442" s="21">
        <f>+SUMIFS(Resultados_Dic3!AA$3:AA$99980,Resultados_Dic3!$F$3:$F$99980,Produccion_UO!$K1442,Resultados_Dic3!$D$3:$D$99980,Produccion_UO!$K$1494,Resultados_Dic3!$E$3:$E$99980,Produccion_UO!$J1442,Resultados_Dic3!$A$3:$A$99980,Produccion_UO!$H1442)*$J$1223</f>
        <v>0</v>
      </c>
      <c r="AG1442" s="21">
        <f>+SUMIFS(Resultados_Dic3!AB$3:AB$99980,Resultados_Dic3!$F$3:$F$99980,Produccion_UO!$K1442,Resultados_Dic3!$D$3:$D$99980,Produccion_UO!$K$1494,Resultados_Dic3!$E$3:$E$99980,Produccion_UO!$J1442,Resultados_Dic3!$A$3:$A$99980,Produccion_UO!$H1442)*$J$1223</f>
        <v>0</v>
      </c>
      <c r="AH1442" s="21">
        <f>+SUMIFS(Resultados_Dic3!AC$3:AC$99980,Resultados_Dic3!$F$3:$F$99980,Produccion_UO!$K1442,Resultados_Dic3!$D$3:$D$99980,Produccion_UO!$K$1494,Resultados_Dic3!$E$3:$E$99980,Produccion_UO!$J1442,Resultados_Dic3!$A$3:$A$99980,Produccion_UO!$H1442)*$J$1223</f>
        <v>0</v>
      </c>
      <c r="AI1442" s="21">
        <f>+SUMIFS(Resultados_Dic3!AD$3:AD$99980,Resultados_Dic3!$F$3:$F$99980,Produccion_UO!$K1442,Resultados_Dic3!$D$3:$D$99980,Produccion_UO!$K$1494,Resultados_Dic3!$E$3:$E$99980,Produccion_UO!$J1442,Resultados_Dic3!$A$3:$A$99980,Produccion_UO!$H1442)*$J$1223</f>
        <v>0</v>
      </c>
      <c r="AJ1442" s="21">
        <f>+SUMIFS(Resultados_Dic3!AE$3:AE$99980,Resultados_Dic3!$F$3:$F$99980,Produccion_UO!$K1442,Resultados_Dic3!$D$3:$D$99980,Produccion_UO!$K$1494,Resultados_Dic3!$E$3:$E$99980,Produccion_UO!$J1442,Resultados_Dic3!$A$3:$A$99980,Produccion_UO!$H1442)*$J$1223</f>
        <v>0</v>
      </c>
      <c r="AK1442" s="21">
        <f>+SUMIFS(Resultados_Dic3!AF$3:AF$99980,Resultados_Dic3!$F$3:$F$99980,Produccion_UO!$K1442,Resultados_Dic3!$D$3:$D$99980,Produccion_UO!$K$1494,Resultados_Dic3!$E$3:$E$99980,Produccion_UO!$J1442,Resultados_Dic3!$A$3:$A$99980,Produccion_UO!$H1442)*$J$1223</f>
        <v>0</v>
      </c>
      <c r="AL1442" s="21">
        <f>+SUMIFS(Resultados_Dic3!AG$3:AG$99980,Resultados_Dic3!$F$3:$F$99980,Produccion_UO!$K1442,Resultados_Dic3!$D$3:$D$99980,Produccion_UO!$K$1494,Resultados_Dic3!$E$3:$E$99980,Produccion_UO!$J1442,Resultados_Dic3!$A$3:$A$99980,Produccion_UO!$H1442)*$J$1223</f>
        <v>0</v>
      </c>
      <c r="AM1442" s="21">
        <f>+SUMIFS(Resultados_Dic3!AH$3:AH$99980,Resultados_Dic3!$F$3:$F$99980,Produccion_UO!$K1442,Resultados_Dic3!$D$3:$D$99980,Produccion_UO!$K$1494,Resultados_Dic3!$E$3:$E$99980,Produccion_UO!$J1442,Resultados_Dic3!$A$3:$A$99980,Produccion_UO!$H1442)*$J$1223</f>
        <v>0</v>
      </c>
      <c r="AN1442" s="21">
        <f>+SUMIFS(Resultados_Dic3!AI$3:AI$99980,Resultados_Dic3!$F$3:$F$99980,Produccion_UO!$K1442,Resultados_Dic3!$D$3:$D$99980,Produccion_UO!$K$1494,Resultados_Dic3!$E$3:$E$99980,Produccion_UO!$J1442,Resultados_Dic3!$A$3:$A$99980,Produccion_UO!$H1442)*$J$1223</f>
        <v>0</v>
      </c>
      <c r="AO1442" s="21">
        <f>+SUMIFS(Resultados_Dic3!AJ$3:AJ$99980,Resultados_Dic3!$F$3:$F$99980,Produccion_UO!$K1442,Resultados_Dic3!$D$3:$D$99980,Produccion_UO!$K$1494,Resultados_Dic3!$E$3:$E$99980,Produccion_UO!$J1442,Resultados_Dic3!$A$3:$A$99980,Produccion_UO!$H1442)*$J$1223</f>
        <v>0</v>
      </c>
      <c r="AP1442" s="21">
        <f>+SUMIFS(Resultados_Dic3!AK$3:AK$99980,Resultados_Dic3!$F$3:$F$99980,Produccion_UO!$K1442,Resultados_Dic3!$D$3:$D$99980,Produccion_UO!$K$1494,Resultados_Dic3!$E$3:$E$99980,Produccion_UO!$J1442,Resultados_Dic3!$A$3:$A$99980,Produccion_UO!$H1442)*$J$1223</f>
        <v>0</v>
      </c>
      <c r="AQ1442" s="21">
        <f>+SUMIFS(Resultados_Dic3!AL$3:AL$99980,Resultados_Dic3!$F$3:$F$99980,Produccion_UO!$K1442,Resultados_Dic3!$D$3:$D$99980,Produccion_UO!$K$1494,Resultados_Dic3!$E$3:$E$99980,Produccion_UO!$J1442,Resultados_Dic3!$A$3:$A$99980,Produccion_UO!$H1442)*$J$1223</f>
        <v>0</v>
      </c>
      <c r="AR1442" s="21">
        <f>+SUMIFS(Resultados_Dic3!AM$3:AM$99980,Resultados_Dic3!$F$3:$F$99980,Produccion_UO!$K1442,Resultados_Dic3!$D$3:$D$99980,Produccion_UO!$K$1494,Resultados_Dic3!$E$3:$E$99980,Produccion_UO!$J1442,Resultados_Dic3!$A$3:$A$99980,Produccion_UO!$H1442)*$J$1223</f>
        <v>0</v>
      </c>
    </row>
    <row r="1443" spans="8:44" x14ac:dyDescent="0.25">
      <c r="H1443" s="17" t="str">
        <f t="shared" si="1403"/>
        <v>DIC7</v>
      </c>
      <c r="I1443" s="24"/>
      <c r="J1443" s="24" t="s">
        <v>77</v>
      </c>
      <c r="K1443" s="359" t="s">
        <v>482</v>
      </c>
      <c r="L1443" s="316" t="s">
        <v>746</v>
      </c>
      <c r="M1443" s="21">
        <f>+SUMIFS(Resultados_Dic3!H$3:H$99980,Resultados_Dic3!$F$3:$F$99980,Produccion_UO!$K1443,Resultados_Dic3!$D$3:$D$99980,Produccion_UO!$K$1494,Resultados_Dic3!$E$3:$E$99980,Produccion_UO!$J1443,Resultados_Dic3!$A$3:$A$99980,Produccion_UO!$H1443)*$J$1223</f>
        <v>0.140686870480908</v>
      </c>
      <c r="N1443" s="21">
        <f>+SUMIFS(Resultados_Dic3!I$3:I$99980,Resultados_Dic3!$F$3:$F$99980,Produccion_UO!$K1443,Resultados_Dic3!$D$3:$D$99980,Produccion_UO!$K$1494,Resultados_Dic3!$E$3:$E$99980,Produccion_UO!$J1443,Resultados_Dic3!$A$3:$A$99980,Produccion_UO!$H1443)*$J$1223</f>
        <v>0.137985003963288</v>
      </c>
      <c r="O1443" s="21">
        <f>+SUMIFS(Resultados_Dic3!J$3:J$99980,Resultados_Dic3!$F$3:$F$99980,Produccion_UO!$K1443,Resultados_Dic3!$D$3:$D$99980,Produccion_UO!$K$1494,Resultados_Dic3!$E$3:$E$99980,Produccion_UO!$J1443,Resultados_Dic3!$A$3:$A$99980,Produccion_UO!$H1443)*$J$1223</f>
        <v>0</v>
      </c>
      <c r="P1443" s="21">
        <f>+SUMIFS(Resultados_Dic3!K$3:K$99980,Resultados_Dic3!$F$3:$F$99980,Produccion_UO!$K1443,Resultados_Dic3!$D$3:$D$99980,Produccion_UO!$K$1494,Resultados_Dic3!$E$3:$E$99980,Produccion_UO!$J1443,Resultados_Dic3!$A$3:$A$99980,Produccion_UO!$H1443)*$J$1223</f>
        <v>0</v>
      </c>
      <c r="Q1443" s="21">
        <f>+SUMIFS(Resultados_Dic3!L$3:L$99980,Resultados_Dic3!$F$3:$F$99980,Produccion_UO!$K1443,Resultados_Dic3!$D$3:$D$99980,Produccion_UO!$K$1494,Resultados_Dic3!$E$3:$E$99980,Produccion_UO!$J1443,Resultados_Dic3!$A$3:$A$99980,Produccion_UO!$H1443)*$J$1223</f>
        <v>0</v>
      </c>
      <c r="R1443" s="21">
        <f>+SUMIFS(Resultados_Dic3!M$3:M$99980,Resultados_Dic3!$F$3:$F$99980,Produccion_UO!$K1443,Resultados_Dic3!$D$3:$D$99980,Produccion_UO!$K$1494,Resultados_Dic3!$E$3:$E$99980,Produccion_UO!$J1443,Resultados_Dic3!$A$3:$A$99980,Produccion_UO!$H1443)*$J$1223</f>
        <v>0</v>
      </c>
      <c r="S1443" s="21">
        <f>+SUMIFS(Resultados_Dic3!N$3:N$99980,Resultados_Dic3!$F$3:$F$99980,Produccion_UO!$K1443,Resultados_Dic3!$D$3:$D$99980,Produccion_UO!$K$1494,Resultados_Dic3!$E$3:$E$99980,Produccion_UO!$J1443,Resultados_Dic3!$A$3:$A$99980,Produccion_UO!$H1443)*$J$1223</f>
        <v>0</v>
      </c>
      <c r="T1443" s="21">
        <f>+SUMIFS(Resultados_Dic3!O$3:O$99980,Resultados_Dic3!$F$3:$F$99980,Produccion_UO!$K1443,Resultados_Dic3!$D$3:$D$99980,Produccion_UO!$K$1494,Resultados_Dic3!$E$3:$E$99980,Produccion_UO!$J1443,Resultados_Dic3!$A$3:$A$99980,Produccion_UO!$H1443)*$J$1223</f>
        <v>0</v>
      </c>
      <c r="U1443" s="21">
        <f>+SUMIFS(Resultados_Dic3!P$3:P$99980,Resultados_Dic3!$F$3:$F$99980,Produccion_UO!$K1443,Resultados_Dic3!$D$3:$D$99980,Produccion_UO!$K$1494,Resultados_Dic3!$E$3:$E$99980,Produccion_UO!$J1443,Resultados_Dic3!$A$3:$A$99980,Produccion_UO!$H1443)*$J$1223</f>
        <v>0</v>
      </c>
      <c r="V1443" s="21">
        <f>+SUMIFS(Resultados_Dic3!Q$3:Q$99980,Resultados_Dic3!$F$3:$F$99980,Produccion_UO!$K1443,Resultados_Dic3!$D$3:$D$99980,Produccion_UO!$K$1494,Resultados_Dic3!$E$3:$E$99980,Produccion_UO!$J1443,Resultados_Dic3!$A$3:$A$99980,Produccion_UO!$H1443)*$J$1223</f>
        <v>0</v>
      </c>
      <c r="W1443" s="21">
        <f>+SUMIFS(Resultados_Dic3!R$3:R$99980,Resultados_Dic3!$F$3:$F$99980,Produccion_UO!$K1443,Resultados_Dic3!$D$3:$D$99980,Produccion_UO!$K$1494,Resultados_Dic3!$E$3:$E$99980,Produccion_UO!$J1443,Resultados_Dic3!$A$3:$A$99980,Produccion_UO!$H1443)*$J$1223</f>
        <v>0</v>
      </c>
      <c r="X1443" s="21">
        <f>+SUMIFS(Resultados_Dic3!S$3:S$99980,Resultados_Dic3!$F$3:$F$99980,Produccion_UO!$K1443,Resultados_Dic3!$D$3:$D$99980,Produccion_UO!$K$1494,Resultados_Dic3!$E$3:$E$99980,Produccion_UO!$J1443,Resultados_Dic3!$A$3:$A$99980,Produccion_UO!$H1443)*$J$1223</f>
        <v>0</v>
      </c>
      <c r="Y1443" s="21">
        <f>+SUMIFS(Resultados_Dic3!T$3:T$99980,Resultados_Dic3!$F$3:$F$99980,Produccion_UO!$K1443,Resultados_Dic3!$D$3:$D$99980,Produccion_UO!$K$1494,Resultados_Dic3!$E$3:$E$99980,Produccion_UO!$J1443,Resultados_Dic3!$A$3:$A$99980,Produccion_UO!$H1443)*$J$1223</f>
        <v>0</v>
      </c>
      <c r="Z1443" s="21">
        <f>+SUMIFS(Resultados_Dic3!U$3:U$99980,Resultados_Dic3!$F$3:$F$99980,Produccion_UO!$K1443,Resultados_Dic3!$D$3:$D$99980,Produccion_UO!$K$1494,Resultados_Dic3!$E$3:$E$99980,Produccion_UO!$J1443,Resultados_Dic3!$A$3:$A$99980,Produccion_UO!$H1443)*$J$1223</f>
        <v>0</v>
      </c>
      <c r="AA1443" s="21">
        <f>+SUMIFS(Resultados_Dic3!V$3:V$99980,Resultados_Dic3!$F$3:$F$99980,Produccion_UO!$K1443,Resultados_Dic3!$D$3:$D$99980,Produccion_UO!$K$1494,Resultados_Dic3!$E$3:$E$99980,Produccion_UO!$J1443,Resultados_Dic3!$A$3:$A$99980,Produccion_UO!$H1443)*$J$1223</f>
        <v>0</v>
      </c>
      <c r="AB1443" s="21">
        <f>+SUMIFS(Resultados_Dic3!W$3:W$99980,Resultados_Dic3!$F$3:$F$99980,Produccion_UO!$K1443,Resultados_Dic3!$D$3:$D$99980,Produccion_UO!$K$1494,Resultados_Dic3!$E$3:$E$99980,Produccion_UO!$J1443,Resultados_Dic3!$A$3:$A$99980,Produccion_UO!$H1443)*$J$1223</f>
        <v>0</v>
      </c>
      <c r="AC1443" s="21">
        <f>+SUMIFS(Resultados_Dic3!X$3:X$99980,Resultados_Dic3!$F$3:$F$99980,Produccion_UO!$K1443,Resultados_Dic3!$D$3:$D$99980,Produccion_UO!$K$1494,Resultados_Dic3!$E$3:$E$99980,Produccion_UO!$J1443,Resultados_Dic3!$A$3:$A$99980,Produccion_UO!$H1443)*$J$1223</f>
        <v>0</v>
      </c>
      <c r="AD1443" s="21">
        <f>+SUMIFS(Resultados_Dic3!Y$3:Y$99980,Resultados_Dic3!$F$3:$F$99980,Produccion_UO!$K1443,Resultados_Dic3!$D$3:$D$99980,Produccion_UO!$K$1494,Resultados_Dic3!$E$3:$E$99980,Produccion_UO!$J1443,Resultados_Dic3!$A$3:$A$99980,Produccion_UO!$H1443)*$J$1223</f>
        <v>0</v>
      </c>
      <c r="AE1443" s="21">
        <f>+SUMIFS(Resultados_Dic3!Z$3:Z$99980,Resultados_Dic3!$F$3:$F$99980,Produccion_UO!$K1443,Resultados_Dic3!$D$3:$D$99980,Produccion_UO!$K$1494,Resultados_Dic3!$E$3:$E$99980,Produccion_UO!$J1443,Resultados_Dic3!$A$3:$A$99980,Produccion_UO!$H1443)*$J$1223</f>
        <v>0</v>
      </c>
      <c r="AF1443" s="21">
        <f>+SUMIFS(Resultados_Dic3!AA$3:AA$99980,Resultados_Dic3!$F$3:$F$99980,Produccion_UO!$K1443,Resultados_Dic3!$D$3:$D$99980,Produccion_UO!$K$1494,Resultados_Dic3!$E$3:$E$99980,Produccion_UO!$J1443,Resultados_Dic3!$A$3:$A$99980,Produccion_UO!$H1443)*$J$1223</f>
        <v>0</v>
      </c>
      <c r="AG1443" s="21">
        <f>+SUMIFS(Resultados_Dic3!AB$3:AB$99980,Resultados_Dic3!$F$3:$F$99980,Produccion_UO!$K1443,Resultados_Dic3!$D$3:$D$99980,Produccion_UO!$K$1494,Resultados_Dic3!$E$3:$E$99980,Produccion_UO!$J1443,Resultados_Dic3!$A$3:$A$99980,Produccion_UO!$H1443)*$J$1223</f>
        <v>0</v>
      </c>
      <c r="AH1443" s="21">
        <f>+SUMIFS(Resultados_Dic3!AC$3:AC$99980,Resultados_Dic3!$F$3:$F$99980,Produccion_UO!$K1443,Resultados_Dic3!$D$3:$D$99980,Produccion_UO!$K$1494,Resultados_Dic3!$E$3:$E$99980,Produccion_UO!$J1443,Resultados_Dic3!$A$3:$A$99980,Produccion_UO!$H1443)*$J$1223</f>
        <v>0</v>
      </c>
      <c r="AI1443" s="21">
        <f>+SUMIFS(Resultados_Dic3!AD$3:AD$99980,Resultados_Dic3!$F$3:$F$99980,Produccion_UO!$K1443,Resultados_Dic3!$D$3:$D$99980,Produccion_UO!$K$1494,Resultados_Dic3!$E$3:$E$99980,Produccion_UO!$J1443,Resultados_Dic3!$A$3:$A$99980,Produccion_UO!$H1443)*$J$1223</f>
        <v>0</v>
      </c>
      <c r="AJ1443" s="21">
        <f>+SUMIFS(Resultados_Dic3!AE$3:AE$99980,Resultados_Dic3!$F$3:$F$99980,Produccion_UO!$K1443,Resultados_Dic3!$D$3:$D$99980,Produccion_UO!$K$1494,Resultados_Dic3!$E$3:$E$99980,Produccion_UO!$J1443,Resultados_Dic3!$A$3:$A$99980,Produccion_UO!$H1443)*$J$1223</f>
        <v>0</v>
      </c>
      <c r="AK1443" s="21">
        <f>+SUMIFS(Resultados_Dic3!AF$3:AF$99980,Resultados_Dic3!$F$3:$F$99980,Produccion_UO!$K1443,Resultados_Dic3!$D$3:$D$99980,Produccion_UO!$K$1494,Resultados_Dic3!$E$3:$E$99980,Produccion_UO!$J1443,Resultados_Dic3!$A$3:$A$99980,Produccion_UO!$H1443)*$J$1223</f>
        <v>0</v>
      </c>
      <c r="AL1443" s="21">
        <f>+SUMIFS(Resultados_Dic3!AG$3:AG$99980,Resultados_Dic3!$F$3:$F$99980,Produccion_UO!$K1443,Resultados_Dic3!$D$3:$D$99980,Produccion_UO!$K$1494,Resultados_Dic3!$E$3:$E$99980,Produccion_UO!$J1443,Resultados_Dic3!$A$3:$A$99980,Produccion_UO!$H1443)*$J$1223</f>
        <v>0</v>
      </c>
      <c r="AM1443" s="21">
        <f>+SUMIFS(Resultados_Dic3!AH$3:AH$99980,Resultados_Dic3!$F$3:$F$99980,Produccion_UO!$K1443,Resultados_Dic3!$D$3:$D$99980,Produccion_UO!$K$1494,Resultados_Dic3!$E$3:$E$99980,Produccion_UO!$J1443,Resultados_Dic3!$A$3:$A$99980,Produccion_UO!$H1443)*$J$1223</f>
        <v>0</v>
      </c>
      <c r="AN1443" s="21">
        <f>+SUMIFS(Resultados_Dic3!AI$3:AI$99980,Resultados_Dic3!$F$3:$F$99980,Produccion_UO!$K1443,Resultados_Dic3!$D$3:$D$99980,Produccion_UO!$K$1494,Resultados_Dic3!$E$3:$E$99980,Produccion_UO!$J1443,Resultados_Dic3!$A$3:$A$99980,Produccion_UO!$H1443)*$J$1223</f>
        <v>0</v>
      </c>
      <c r="AO1443" s="21">
        <f>+SUMIFS(Resultados_Dic3!AJ$3:AJ$99980,Resultados_Dic3!$F$3:$F$99980,Produccion_UO!$K1443,Resultados_Dic3!$D$3:$D$99980,Produccion_UO!$K$1494,Resultados_Dic3!$E$3:$E$99980,Produccion_UO!$J1443,Resultados_Dic3!$A$3:$A$99980,Produccion_UO!$H1443)*$J$1223</f>
        <v>0</v>
      </c>
      <c r="AP1443" s="21">
        <f>+SUMIFS(Resultados_Dic3!AK$3:AK$99980,Resultados_Dic3!$F$3:$F$99980,Produccion_UO!$K1443,Resultados_Dic3!$D$3:$D$99980,Produccion_UO!$K$1494,Resultados_Dic3!$E$3:$E$99980,Produccion_UO!$J1443,Resultados_Dic3!$A$3:$A$99980,Produccion_UO!$H1443)*$J$1223</f>
        <v>0</v>
      </c>
      <c r="AQ1443" s="21">
        <f>+SUMIFS(Resultados_Dic3!AL$3:AL$99980,Resultados_Dic3!$F$3:$F$99980,Produccion_UO!$K1443,Resultados_Dic3!$D$3:$D$99980,Produccion_UO!$K$1494,Resultados_Dic3!$E$3:$E$99980,Produccion_UO!$J1443,Resultados_Dic3!$A$3:$A$99980,Produccion_UO!$H1443)*$J$1223</f>
        <v>0</v>
      </c>
      <c r="AR1443" s="21">
        <f>+SUMIFS(Resultados_Dic3!AM$3:AM$99980,Resultados_Dic3!$F$3:$F$99980,Produccion_UO!$K1443,Resultados_Dic3!$D$3:$D$99980,Produccion_UO!$K$1494,Resultados_Dic3!$E$3:$E$99980,Produccion_UO!$J1443,Resultados_Dic3!$A$3:$A$99980,Produccion_UO!$H1443)*$J$1223</f>
        <v>0</v>
      </c>
    </row>
    <row r="1444" spans="8:44" x14ac:dyDescent="0.25">
      <c r="H1444" s="17" t="str">
        <f t="shared" si="1403"/>
        <v>DIC7</v>
      </c>
      <c r="I1444" s="24"/>
      <c r="J1444" s="24" t="s">
        <v>77</v>
      </c>
      <c r="K1444" s="359" t="s">
        <v>467</v>
      </c>
      <c r="L1444" s="316" t="s">
        <v>794</v>
      </c>
      <c r="M1444" s="21">
        <f>+SUMIFS(Resultados_Dic3!H$3:H$99980,Resultados_Dic3!$F$3:$F$99980,Produccion_UO!$K1444,Resultados_Dic3!$D$3:$D$99980,Produccion_UO!$K$1494,Resultados_Dic3!$E$3:$E$99980,Produccion_UO!$J1444,Resultados_Dic3!$A$3:$A$99980,Produccion_UO!$H1444)*$J$1223</f>
        <v>0</v>
      </c>
      <c r="N1444" s="21">
        <f>+SUMIFS(Resultados_Dic3!I$3:I$99980,Resultados_Dic3!$F$3:$F$99980,Produccion_UO!$K1444,Resultados_Dic3!$D$3:$D$99980,Produccion_UO!$K$1494,Resultados_Dic3!$E$3:$E$99980,Produccion_UO!$J1444,Resultados_Dic3!$A$3:$A$99980,Produccion_UO!$H1444)*$J$1223</f>
        <v>0</v>
      </c>
      <c r="O1444" s="21">
        <f>+SUMIFS(Resultados_Dic3!J$3:J$99980,Resultados_Dic3!$F$3:$F$99980,Produccion_UO!$K1444,Resultados_Dic3!$D$3:$D$99980,Produccion_UO!$K$1494,Resultados_Dic3!$E$3:$E$99980,Produccion_UO!$J1444,Resultados_Dic3!$A$3:$A$99980,Produccion_UO!$H1444)*$J$1223</f>
        <v>0</v>
      </c>
      <c r="P1444" s="21">
        <f>+SUMIFS(Resultados_Dic3!K$3:K$99980,Resultados_Dic3!$F$3:$F$99980,Produccion_UO!$K1444,Resultados_Dic3!$D$3:$D$99980,Produccion_UO!$K$1494,Resultados_Dic3!$E$3:$E$99980,Produccion_UO!$J1444,Resultados_Dic3!$A$3:$A$99980,Produccion_UO!$H1444)*$J$1223</f>
        <v>0</v>
      </c>
      <c r="Q1444" s="21">
        <f>+SUMIFS(Resultados_Dic3!L$3:L$99980,Resultados_Dic3!$F$3:$F$99980,Produccion_UO!$K1444,Resultados_Dic3!$D$3:$D$99980,Produccion_UO!$K$1494,Resultados_Dic3!$E$3:$E$99980,Produccion_UO!$J1444,Resultados_Dic3!$A$3:$A$99980,Produccion_UO!$H1444)*$J$1223</f>
        <v>0</v>
      </c>
      <c r="R1444" s="21">
        <f>+SUMIFS(Resultados_Dic3!M$3:M$99980,Resultados_Dic3!$F$3:$F$99980,Produccion_UO!$K1444,Resultados_Dic3!$D$3:$D$99980,Produccion_UO!$K$1494,Resultados_Dic3!$E$3:$E$99980,Produccion_UO!$J1444,Resultados_Dic3!$A$3:$A$99980,Produccion_UO!$H1444)*$J$1223</f>
        <v>0</v>
      </c>
      <c r="S1444" s="21">
        <f>+SUMIFS(Resultados_Dic3!N$3:N$99980,Resultados_Dic3!$F$3:$F$99980,Produccion_UO!$K1444,Resultados_Dic3!$D$3:$D$99980,Produccion_UO!$K$1494,Resultados_Dic3!$E$3:$E$99980,Produccion_UO!$J1444,Resultados_Dic3!$A$3:$A$99980,Produccion_UO!$H1444)*$J$1223</f>
        <v>0</v>
      </c>
      <c r="T1444" s="21">
        <f>+SUMIFS(Resultados_Dic3!O$3:O$99980,Resultados_Dic3!$F$3:$F$99980,Produccion_UO!$K1444,Resultados_Dic3!$D$3:$D$99980,Produccion_UO!$K$1494,Resultados_Dic3!$E$3:$E$99980,Produccion_UO!$J1444,Resultados_Dic3!$A$3:$A$99980,Produccion_UO!$H1444)*$J$1223</f>
        <v>0</v>
      </c>
      <c r="U1444" s="21">
        <f>+SUMIFS(Resultados_Dic3!P$3:P$99980,Resultados_Dic3!$F$3:$F$99980,Produccion_UO!$K1444,Resultados_Dic3!$D$3:$D$99980,Produccion_UO!$K$1494,Resultados_Dic3!$E$3:$E$99980,Produccion_UO!$J1444,Resultados_Dic3!$A$3:$A$99980,Produccion_UO!$H1444)*$J$1223</f>
        <v>0</v>
      </c>
      <c r="V1444" s="21">
        <f>+SUMIFS(Resultados_Dic3!Q$3:Q$99980,Resultados_Dic3!$F$3:$F$99980,Produccion_UO!$K1444,Resultados_Dic3!$D$3:$D$99980,Produccion_UO!$K$1494,Resultados_Dic3!$E$3:$E$99980,Produccion_UO!$J1444,Resultados_Dic3!$A$3:$A$99980,Produccion_UO!$H1444)*$J$1223</f>
        <v>0</v>
      </c>
      <c r="W1444" s="21">
        <f>+SUMIFS(Resultados_Dic3!R$3:R$99980,Resultados_Dic3!$F$3:$F$99980,Produccion_UO!$K1444,Resultados_Dic3!$D$3:$D$99980,Produccion_UO!$K$1494,Resultados_Dic3!$E$3:$E$99980,Produccion_UO!$J1444,Resultados_Dic3!$A$3:$A$99980,Produccion_UO!$H1444)*$J$1223</f>
        <v>0</v>
      </c>
      <c r="X1444" s="21">
        <f>+SUMIFS(Resultados_Dic3!S$3:S$99980,Resultados_Dic3!$F$3:$F$99980,Produccion_UO!$K1444,Resultados_Dic3!$D$3:$D$99980,Produccion_UO!$K$1494,Resultados_Dic3!$E$3:$E$99980,Produccion_UO!$J1444,Resultados_Dic3!$A$3:$A$99980,Produccion_UO!$H1444)*$J$1223</f>
        <v>0</v>
      </c>
      <c r="Y1444" s="21">
        <f>+SUMIFS(Resultados_Dic3!T$3:T$99980,Resultados_Dic3!$F$3:$F$99980,Produccion_UO!$K1444,Resultados_Dic3!$D$3:$D$99980,Produccion_UO!$K$1494,Resultados_Dic3!$E$3:$E$99980,Produccion_UO!$J1444,Resultados_Dic3!$A$3:$A$99980,Produccion_UO!$H1444)*$J$1223</f>
        <v>0</v>
      </c>
      <c r="Z1444" s="21">
        <f>+SUMIFS(Resultados_Dic3!U$3:U$99980,Resultados_Dic3!$F$3:$F$99980,Produccion_UO!$K1444,Resultados_Dic3!$D$3:$D$99980,Produccion_UO!$K$1494,Resultados_Dic3!$E$3:$E$99980,Produccion_UO!$J1444,Resultados_Dic3!$A$3:$A$99980,Produccion_UO!$H1444)*$J$1223</f>
        <v>0</v>
      </c>
      <c r="AA1444" s="21">
        <f>+SUMIFS(Resultados_Dic3!V$3:V$99980,Resultados_Dic3!$F$3:$F$99980,Produccion_UO!$K1444,Resultados_Dic3!$D$3:$D$99980,Produccion_UO!$K$1494,Resultados_Dic3!$E$3:$E$99980,Produccion_UO!$J1444,Resultados_Dic3!$A$3:$A$99980,Produccion_UO!$H1444)*$J$1223</f>
        <v>0</v>
      </c>
      <c r="AB1444" s="21">
        <f>+SUMIFS(Resultados_Dic3!W$3:W$99980,Resultados_Dic3!$F$3:$F$99980,Produccion_UO!$K1444,Resultados_Dic3!$D$3:$D$99980,Produccion_UO!$K$1494,Resultados_Dic3!$E$3:$E$99980,Produccion_UO!$J1444,Resultados_Dic3!$A$3:$A$99980,Produccion_UO!$H1444)*$J$1223</f>
        <v>0</v>
      </c>
      <c r="AC1444" s="21">
        <f>+SUMIFS(Resultados_Dic3!X$3:X$99980,Resultados_Dic3!$F$3:$F$99980,Produccion_UO!$K1444,Resultados_Dic3!$D$3:$D$99980,Produccion_UO!$K$1494,Resultados_Dic3!$E$3:$E$99980,Produccion_UO!$J1444,Resultados_Dic3!$A$3:$A$99980,Produccion_UO!$H1444)*$J$1223</f>
        <v>0</v>
      </c>
      <c r="AD1444" s="21">
        <f>+SUMIFS(Resultados_Dic3!Y$3:Y$99980,Resultados_Dic3!$F$3:$F$99980,Produccion_UO!$K1444,Resultados_Dic3!$D$3:$D$99980,Produccion_UO!$K$1494,Resultados_Dic3!$E$3:$E$99980,Produccion_UO!$J1444,Resultados_Dic3!$A$3:$A$99980,Produccion_UO!$H1444)*$J$1223</f>
        <v>0</v>
      </c>
      <c r="AE1444" s="21">
        <f>+SUMIFS(Resultados_Dic3!Z$3:Z$99980,Resultados_Dic3!$F$3:$F$99980,Produccion_UO!$K1444,Resultados_Dic3!$D$3:$D$99980,Produccion_UO!$K$1494,Resultados_Dic3!$E$3:$E$99980,Produccion_UO!$J1444,Resultados_Dic3!$A$3:$A$99980,Produccion_UO!$H1444)*$J$1223</f>
        <v>0</v>
      </c>
      <c r="AF1444" s="21">
        <f>+SUMIFS(Resultados_Dic3!AA$3:AA$99980,Resultados_Dic3!$F$3:$F$99980,Produccion_UO!$K1444,Resultados_Dic3!$D$3:$D$99980,Produccion_UO!$K$1494,Resultados_Dic3!$E$3:$E$99980,Produccion_UO!$J1444,Resultados_Dic3!$A$3:$A$99980,Produccion_UO!$H1444)*$J$1223</f>
        <v>0</v>
      </c>
      <c r="AG1444" s="21">
        <f>+SUMIFS(Resultados_Dic3!AB$3:AB$99980,Resultados_Dic3!$F$3:$F$99980,Produccion_UO!$K1444,Resultados_Dic3!$D$3:$D$99980,Produccion_UO!$K$1494,Resultados_Dic3!$E$3:$E$99980,Produccion_UO!$J1444,Resultados_Dic3!$A$3:$A$99980,Produccion_UO!$H1444)*$J$1223</f>
        <v>0</v>
      </c>
      <c r="AH1444" s="21">
        <f>+SUMIFS(Resultados_Dic3!AC$3:AC$99980,Resultados_Dic3!$F$3:$F$99980,Produccion_UO!$K1444,Resultados_Dic3!$D$3:$D$99980,Produccion_UO!$K$1494,Resultados_Dic3!$E$3:$E$99980,Produccion_UO!$J1444,Resultados_Dic3!$A$3:$A$99980,Produccion_UO!$H1444)*$J$1223</f>
        <v>0</v>
      </c>
      <c r="AI1444" s="21">
        <f>+SUMIFS(Resultados_Dic3!AD$3:AD$99980,Resultados_Dic3!$F$3:$F$99980,Produccion_UO!$K1444,Resultados_Dic3!$D$3:$D$99980,Produccion_UO!$K$1494,Resultados_Dic3!$E$3:$E$99980,Produccion_UO!$J1444,Resultados_Dic3!$A$3:$A$99980,Produccion_UO!$H1444)*$J$1223</f>
        <v>0</v>
      </c>
      <c r="AJ1444" s="21">
        <f>+SUMIFS(Resultados_Dic3!AE$3:AE$99980,Resultados_Dic3!$F$3:$F$99980,Produccion_UO!$K1444,Resultados_Dic3!$D$3:$D$99980,Produccion_UO!$K$1494,Resultados_Dic3!$E$3:$E$99980,Produccion_UO!$J1444,Resultados_Dic3!$A$3:$A$99980,Produccion_UO!$H1444)*$J$1223</f>
        <v>0</v>
      </c>
      <c r="AK1444" s="21">
        <f>+SUMIFS(Resultados_Dic3!AF$3:AF$99980,Resultados_Dic3!$F$3:$F$99980,Produccion_UO!$K1444,Resultados_Dic3!$D$3:$D$99980,Produccion_UO!$K$1494,Resultados_Dic3!$E$3:$E$99980,Produccion_UO!$J1444,Resultados_Dic3!$A$3:$A$99980,Produccion_UO!$H1444)*$J$1223</f>
        <v>0</v>
      </c>
      <c r="AL1444" s="21">
        <f>+SUMIFS(Resultados_Dic3!AG$3:AG$99980,Resultados_Dic3!$F$3:$F$99980,Produccion_UO!$K1444,Resultados_Dic3!$D$3:$D$99980,Produccion_UO!$K$1494,Resultados_Dic3!$E$3:$E$99980,Produccion_UO!$J1444,Resultados_Dic3!$A$3:$A$99980,Produccion_UO!$H1444)*$J$1223</f>
        <v>0</v>
      </c>
      <c r="AM1444" s="21">
        <f>+SUMIFS(Resultados_Dic3!AH$3:AH$99980,Resultados_Dic3!$F$3:$F$99980,Produccion_UO!$K1444,Resultados_Dic3!$D$3:$D$99980,Produccion_UO!$K$1494,Resultados_Dic3!$E$3:$E$99980,Produccion_UO!$J1444,Resultados_Dic3!$A$3:$A$99980,Produccion_UO!$H1444)*$J$1223</f>
        <v>0</v>
      </c>
      <c r="AN1444" s="21">
        <f>+SUMIFS(Resultados_Dic3!AI$3:AI$99980,Resultados_Dic3!$F$3:$F$99980,Produccion_UO!$K1444,Resultados_Dic3!$D$3:$D$99980,Produccion_UO!$K$1494,Resultados_Dic3!$E$3:$E$99980,Produccion_UO!$J1444,Resultados_Dic3!$A$3:$A$99980,Produccion_UO!$H1444)*$J$1223</f>
        <v>0</v>
      </c>
      <c r="AO1444" s="21">
        <f>+SUMIFS(Resultados_Dic3!AJ$3:AJ$99980,Resultados_Dic3!$F$3:$F$99980,Produccion_UO!$K1444,Resultados_Dic3!$D$3:$D$99980,Produccion_UO!$K$1494,Resultados_Dic3!$E$3:$E$99980,Produccion_UO!$J1444,Resultados_Dic3!$A$3:$A$99980,Produccion_UO!$H1444)*$J$1223</f>
        <v>0</v>
      </c>
      <c r="AP1444" s="21">
        <f>+SUMIFS(Resultados_Dic3!AK$3:AK$99980,Resultados_Dic3!$F$3:$F$99980,Produccion_UO!$K1444,Resultados_Dic3!$D$3:$D$99980,Produccion_UO!$K$1494,Resultados_Dic3!$E$3:$E$99980,Produccion_UO!$J1444,Resultados_Dic3!$A$3:$A$99980,Produccion_UO!$H1444)*$J$1223</f>
        <v>0</v>
      </c>
      <c r="AQ1444" s="21">
        <f>+SUMIFS(Resultados_Dic3!AL$3:AL$99980,Resultados_Dic3!$F$3:$F$99980,Produccion_UO!$K1444,Resultados_Dic3!$D$3:$D$99980,Produccion_UO!$K$1494,Resultados_Dic3!$E$3:$E$99980,Produccion_UO!$J1444,Resultados_Dic3!$A$3:$A$99980,Produccion_UO!$H1444)*$J$1223</f>
        <v>0</v>
      </c>
      <c r="AR1444" s="21">
        <f>+SUMIFS(Resultados_Dic3!AM$3:AM$99980,Resultados_Dic3!$F$3:$F$99980,Produccion_UO!$K1444,Resultados_Dic3!$D$3:$D$99980,Produccion_UO!$K$1494,Resultados_Dic3!$E$3:$E$99980,Produccion_UO!$J1444,Resultados_Dic3!$A$3:$A$99980,Produccion_UO!$H1444)*$J$1223</f>
        <v>0</v>
      </c>
    </row>
    <row r="1445" spans="8:44" x14ac:dyDescent="0.25">
      <c r="H1445" s="17" t="str">
        <f t="shared" si="1403"/>
        <v>DIC7</v>
      </c>
      <c r="I1445" s="24"/>
      <c r="J1445" s="24" t="s">
        <v>77</v>
      </c>
      <c r="K1445" s="359" t="s">
        <v>231</v>
      </c>
      <c r="L1445" s="230" t="s">
        <v>832</v>
      </c>
      <c r="M1445" s="21">
        <f>+SUMIFS(Resultados_Dic3!H$3:H$99980,Resultados_Dic3!$F$3:$F$99980,Produccion_UO!$K1445,Resultados_Dic3!$D$3:$D$99980,Produccion_UO!$K$1494,Resultados_Dic3!$E$3:$E$99980,Produccion_UO!$J1445,Resultados_Dic3!$A$3:$A$99980,Produccion_UO!$H1445)*$J$1223</f>
        <v>0</v>
      </c>
      <c r="N1445" s="21">
        <f>+SUMIFS(Resultados_Dic3!I$3:I$99980,Resultados_Dic3!$F$3:$F$99980,Produccion_UO!$K1445,Resultados_Dic3!$D$3:$D$99980,Produccion_UO!$K$1494,Resultados_Dic3!$E$3:$E$99980,Produccion_UO!$J1445,Resultados_Dic3!$A$3:$A$99980,Produccion_UO!$H1445)*$J$1223</f>
        <v>0</v>
      </c>
      <c r="O1445" s="21">
        <f>+SUMIFS(Resultados_Dic3!J$3:J$99980,Resultados_Dic3!$F$3:$F$99980,Produccion_UO!$K1445,Resultados_Dic3!$D$3:$D$99980,Produccion_UO!$K$1494,Resultados_Dic3!$E$3:$E$99980,Produccion_UO!$J1445,Resultados_Dic3!$A$3:$A$99980,Produccion_UO!$H1445)*$J$1223</f>
        <v>0.13807601994920199</v>
      </c>
      <c r="P1445" s="21">
        <f>+SUMIFS(Resultados_Dic3!K$3:K$99980,Resultados_Dic3!$F$3:$F$99980,Produccion_UO!$K1445,Resultados_Dic3!$D$3:$D$99980,Produccion_UO!$K$1494,Resultados_Dic3!$E$3:$E$99980,Produccion_UO!$J1445,Resultados_Dic3!$A$3:$A$99980,Produccion_UO!$H1445)*$J$1223</f>
        <v>0.13816703593511501</v>
      </c>
      <c r="Q1445" s="21">
        <f>+SUMIFS(Resultados_Dic3!L$3:L$99980,Resultados_Dic3!$F$3:$F$99980,Produccion_UO!$K1445,Resultados_Dic3!$D$3:$D$99980,Produccion_UO!$K$1494,Resultados_Dic3!$E$3:$E$99980,Produccion_UO!$J1445,Resultados_Dic3!$A$3:$A$99980,Produccion_UO!$H1445)*$J$1223</f>
        <v>0.138258051921028</v>
      </c>
      <c r="R1445" s="21">
        <f>+SUMIFS(Resultados_Dic3!M$3:M$99980,Resultados_Dic3!$F$3:$F$99980,Produccion_UO!$K1445,Resultados_Dic3!$D$3:$D$99980,Produccion_UO!$K$1494,Resultados_Dic3!$E$3:$E$99980,Produccion_UO!$J1445,Resultados_Dic3!$A$3:$A$99980,Produccion_UO!$H1445)*$J$1223</f>
        <v>0.127125799751451</v>
      </c>
      <c r="S1445" s="21">
        <f>+SUMIFS(Resultados_Dic3!N$3:N$99980,Resultados_Dic3!$F$3:$F$99980,Produccion_UO!$K1445,Resultados_Dic3!$D$3:$D$99980,Produccion_UO!$K$1494,Resultados_Dic3!$E$3:$E$99980,Produccion_UO!$J1445,Resultados_Dic3!$A$3:$A$99980,Produccion_UO!$H1445)*$J$1223</f>
        <v>0.115993547581874</v>
      </c>
      <c r="T1445" s="21">
        <f>+SUMIFS(Resultados_Dic3!O$3:O$99980,Resultados_Dic3!$F$3:$F$99980,Produccion_UO!$K1445,Resultados_Dic3!$D$3:$D$99980,Produccion_UO!$K$1494,Resultados_Dic3!$E$3:$E$99980,Produccion_UO!$J1445,Resultados_Dic3!$A$3:$A$99980,Produccion_UO!$H1445)*$J$1223</f>
        <v>0.10683301993703399</v>
      </c>
      <c r="U1445" s="21">
        <f>+SUMIFS(Resultados_Dic3!P$3:P$99980,Resultados_Dic3!$F$3:$F$99980,Produccion_UO!$K1445,Resultados_Dic3!$D$3:$D$99980,Produccion_UO!$K$1494,Resultados_Dic3!$E$3:$E$99980,Produccion_UO!$J1445,Resultados_Dic3!$A$3:$A$99980,Produccion_UO!$H1445)*$J$1223</f>
        <v>9.7672492292193894E-2</v>
      </c>
      <c r="V1445" s="21">
        <f>+SUMIFS(Resultados_Dic3!Q$3:Q$99980,Resultados_Dic3!$F$3:$F$99980,Produccion_UO!$K1445,Resultados_Dic3!$D$3:$D$99980,Produccion_UO!$K$1494,Resultados_Dic3!$E$3:$E$99980,Produccion_UO!$J1445,Resultados_Dic3!$A$3:$A$99980,Produccion_UO!$H1445)*$J$1223</f>
        <v>9.0079400617442795E-2</v>
      </c>
      <c r="W1445" s="21">
        <f>+SUMIFS(Resultados_Dic3!R$3:R$99980,Resultados_Dic3!$F$3:$F$99980,Produccion_UO!$K1445,Resultados_Dic3!$D$3:$D$99980,Produccion_UO!$K$1494,Resultados_Dic3!$E$3:$E$99980,Produccion_UO!$J1445,Resultados_Dic3!$A$3:$A$99980,Produccion_UO!$H1445)*$J$1223</f>
        <v>8.2486308942691794E-2</v>
      </c>
      <c r="X1445" s="21">
        <f>+SUMIFS(Resultados_Dic3!S$3:S$99980,Resultados_Dic3!$F$3:$F$99980,Produccion_UO!$K1445,Resultados_Dic3!$D$3:$D$99980,Produccion_UO!$K$1494,Resultados_Dic3!$E$3:$E$99980,Produccion_UO!$J1445,Resultados_Dic3!$A$3:$A$99980,Produccion_UO!$H1445)*$J$1223</f>
        <v>7.4893217267940695E-2</v>
      </c>
      <c r="Y1445" s="21">
        <f>+SUMIFS(Resultados_Dic3!T$3:T$99980,Resultados_Dic3!$F$3:$F$99980,Produccion_UO!$K1445,Resultados_Dic3!$D$3:$D$99980,Produccion_UO!$K$1494,Resultados_Dic3!$E$3:$E$99980,Produccion_UO!$J1445,Resultados_Dic3!$A$3:$A$99980,Produccion_UO!$H1445)*$J$1223</f>
        <v>6.9566480391555094E-2</v>
      </c>
      <c r="Z1445" s="21">
        <f>+SUMIFS(Resultados_Dic3!U$3:U$99980,Resultados_Dic3!$F$3:$F$99980,Produccion_UO!$K1445,Resultados_Dic3!$D$3:$D$99980,Produccion_UO!$K$1494,Resultados_Dic3!$E$3:$E$99980,Produccion_UO!$J1445,Resultados_Dic3!$A$3:$A$99980,Produccion_UO!$H1445)*$J$1223</f>
        <v>6.4239743515169603E-2</v>
      </c>
      <c r="AA1445" s="21">
        <f>+SUMIFS(Resultados_Dic3!V$3:V$99980,Resultados_Dic3!$F$3:$F$99980,Produccion_UO!$K1445,Resultados_Dic3!$D$3:$D$99980,Produccion_UO!$K$1494,Resultados_Dic3!$E$3:$E$99980,Produccion_UO!$J1445,Resultados_Dic3!$A$3:$A$99980,Produccion_UO!$H1445)*$J$1223</f>
        <v>2.70132215640412E-2</v>
      </c>
      <c r="AB1445" s="21">
        <f>+SUMIFS(Resultados_Dic3!W$3:W$99980,Resultados_Dic3!$F$3:$F$99980,Produccion_UO!$K1445,Resultados_Dic3!$D$3:$D$99980,Produccion_UO!$K$1494,Resultados_Dic3!$E$3:$E$99980,Produccion_UO!$J1445,Resultados_Dic3!$A$3:$A$99980,Produccion_UO!$H1445)*$J$1223</f>
        <v>0</v>
      </c>
      <c r="AC1445" s="21">
        <f>+SUMIFS(Resultados_Dic3!X$3:X$99980,Resultados_Dic3!$F$3:$F$99980,Produccion_UO!$K1445,Resultados_Dic3!$D$3:$D$99980,Produccion_UO!$K$1494,Resultados_Dic3!$E$3:$E$99980,Produccion_UO!$J1445,Resultados_Dic3!$A$3:$A$99980,Produccion_UO!$H1445)*$J$1223</f>
        <v>0</v>
      </c>
      <c r="AD1445" s="21">
        <f>+SUMIFS(Resultados_Dic3!Y$3:Y$99980,Resultados_Dic3!$F$3:$F$99980,Produccion_UO!$K1445,Resultados_Dic3!$D$3:$D$99980,Produccion_UO!$K$1494,Resultados_Dic3!$E$3:$E$99980,Produccion_UO!$J1445,Resultados_Dic3!$A$3:$A$99980,Produccion_UO!$H1445)*$J$1223</f>
        <v>0</v>
      </c>
      <c r="AE1445" s="21">
        <f>+SUMIFS(Resultados_Dic3!Z$3:Z$99980,Resultados_Dic3!$F$3:$F$99980,Produccion_UO!$K1445,Resultados_Dic3!$D$3:$D$99980,Produccion_UO!$K$1494,Resultados_Dic3!$E$3:$E$99980,Produccion_UO!$J1445,Resultados_Dic3!$A$3:$A$99980,Produccion_UO!$H1445)*$J$1223</f>
        <v>0</v>
      </c>
      <c r="AF1445" s="21">
        <f>+SUMIFS(Resultados_Dic3!AA$3:AA$99980,Resultados_Dic3!$F$3:$F$99980,Produccion_UO!$K1445,Resultados_Dic3!$D$3:$D$99980,Produccion_UO!$K$1494,Resultados_Dic3!$E$3:$E$99980,Produccion_UO!$J1445,Resultados_Dic3!$A$3:$A$99980,Produccion_UO!$H1445)*$J$1223</f>
        <v>0</v>
      </c>
      <c r="AG1445" s="21">
        <f>+SUMIFS(Resultados_Dic3!AB$3:AB$99980,Resultados_Dic3!$F$3:$F$99980,Produccion_UO!$K1445,Resultados_Dic3!$D$3:$D$99980,Produccion_UO!$K$1494,Resultados_Dic3!$E$3:$E$99980,Produccion_UO!$J1445,Resultados_Dic3!$A$3:$A$99980,Produccion_UO!$H1445)*$J$1223</f>
        <v>0</v>
      </c>
      <c r="AH1445" s="21">
        <f>+SUMIFS(Resultados_Dic3!AC$3:AC$99980,Resultados_Dic3!$F$3:$F$99980,Produccion_UO!$K1445,Resultados_Dic3!$D$3:$D$99980,Produccion_UO!$K$1494,Resultados_Dic3!$E$3:$E$99980,Produccion_UO!$J1445,Resultados_Dic3!$A$3:$A$99980,Produccion_UO!$H1445)*$J$1223</f>
        <v>0</v>
      </c>
      <c r="AI1445" s="21">
        <f>+SUMIFS(Resultados_Dic3!AD$3:AD$99980,Resultados_Dic3!$F$3:$F$99980,Produccion_UO!$K1445,Resultados_Dic3!$D$3:$D$99980,Produccion_UO!$K$1494,Resultados_Dic3!$E$3:$E$99980,Produccion_UO!$J1445,Resultados_Dic3!$A$3:$A$99980,Produccion_UO!$H1445)*$J$1223</f>
        <v>0</v>
      </c>
      <c r="AJ1445" s="21">
        <f>+SUMIFS(Resultados_Dic3!AE$3:AE$99980,Resultados_Dic3!$F$3:$F$99980,Produccion_UO!$K1445,Resultados_Dic3!$D$3:$D$99980,Produccion_UO!$K$1494,Resultados_Dic3!$E$3:$E$99980,Produccion_UO!$J1445,Resultados_Dic3!$A$3:$A$99980,Produccion_UO!$H1445)*$J$1223</f>
        <v>0</v>
      </c>
      <c r="AK1445" s="21">
        <f>+SUMIFS(Resultados_Dic3!AF$3:AF$99980,Resultados_Dic3!$F$3:$F$99980,Produccion_UO!$K1445,Resultados_Dic3!$D$3:$D$99980,Produccion_UO!$K$1494,Resultados_Dic3!$E$3:$E$99980,Produccion_UO!$J1445,Resultados_Dic3!$A$3:$A$99980,Produccion_UO!$H1445)*$J$1223</f>
        <v>0</v>
      </c>
      <c r="AL1445" s="21">
        <f>+SUMIFS(Resultados_Dic3!AG$3:AG$99980,Resultados_Dic3!$F$3:$F$99980,Produccion_UO!$K1445,Resultados_Dic3!$D$3:$D$99980,Produccion_UO!$K$1494,Resultados_Dic3!$E$3:$E$99980,Produccion_UO!$J1445,Resultados_Dic3!$A$3:$A$99980,Produccion_UO!$H1445)*$J$1223</f>
        <v>0</v>
      </c>
      <c r="AM1445" s="21">
        <f>+SUMIFS(Resultados_Dic3!AH$3:AH$99980,Resultados_Dic3!$F$3:$F$99980,Produccion_UO!$K1445,Resultados_Dic3!$D$3:$D$99980,Produccion_UO!$K$1494,Resultados_Dic3!$E$3:$E$99980,Produccion_UO!$J1445,Resultados_Dic3!$A$3:$A$99980,Produccion_UO!$H1445)*$J$1223</f>
        <v>0</v>
      </c>
      <c r="AN1445" s="21">
        <f>+SUMIFS(Resultados_Dic3!AI$3:AI$99980,Resultados_Dic3!$F$3:$F$99980,Produccion_UO!$K1445,Resultados_Dic3!$D$3:$D$99980,Produccion_UO!$K$1494,Resultados_Dic3!$E$3:$E$99980,Produccion_UO!$J1445,Resultados_Dic3!$A$3:$A$99980,Produccion_UO!$H1445)*$J$1223</f>
        <v>0</v>
      </c>
      <c r="AO1445" s="21">
        <f>+SUMIFS(Resultados_Dic3!AJ$3:AJ$99980,Resultados_Dic3!$F$3:$F$99980,Produccion_UO!$K1445,Resultados_Dic3!$D$3:$D$99980,Produccion_UO!$K$1494,Resultados_Dic3!$E$3:$E$99980,Produccion_UO!$J1445,Resultados_Dic3!$A$3:$A$99980,Produccion_UO!$H1445)*$J$1223</f>
        <v>0</v>
      </c>
      <c r="AP1445" s="21">
        <f>+SUMIFS(Resultados_Dic3!AK$3:AK$99980,Resultados_Dic3!$F$3:$F$99980,Produccion_UO!$K1445,Resultados_Dic3!$D$3:$D$99980,Produccion_UO!$K$1494,Resultados_Dic3!$E$3:$E$99980,Produccion_UO!$J1445,Resultados_Dic3!$A$3:$A$99980,Produccion_UO!$H1445)*$J$1223</f>
        <v>0</v>
      </c>
      <c r="AQ1445" s="21">
        <f>+SUMIFS(Resultados_Dic3!AL$3:AL$99980,Resultados_Dic3!$F$3:$F$99980,Produccion_UO!$K1445,Resultados_Dic3!$D$3:$D$99980,Produccion_UO!$K$1494,Resultados_Dic3!$E$3:$E$99980,Produccion_UO!$J1445,Resultados_Dic3!$A$3:$A$99980,Produccion_UO!$H1445)*$J$1223</f>
        <v>0</v>
      </c>
      <c r="AR1445" s="21">
        <f>+SUMIFS(Resultados_Dic3!AM$3:AM$99980,Resultados_Dic3!$F$3:$F$99980,Produccion_UO!$K1445,Resultados_Dic3!$D$3:$D$99980,Produccion_UO!$K$1494,Resultados_Dic3!$E$3:$E$99980,Produccion_UO!$J1445,Resultados_Dic3!$A$3:$A$99980,Produccion_UO!$H1445)*$J$1223</f>
        <v>0</v>
      </c>
    </row>
    <row r="1446" spans="8:44" x14ac:dyDescent="0.25">
      <c r="H1446" s="17" t="str">
        <f t="shared" si="1403"/>
        <v>DIC7</v>
      </c>
      <c r="I1446" s="24"/>
      <c r="J1446" s="24"/>
      <c r="K1446" s="342"/>
      <c r="L1446" s="302" t="s">
        <v>861</v>
      </c>
      <c r="M1446" s="344">
        <f>+M1441+M1445</f>
        <v>0.14870427012989346</v>
      </c>
      <c r="N1446" s="344">
        <f t="shared" ref="N1446" si="1437">+N1441+N1445</f>
        <v>0.14600240361227346</v>
      </c>
      <c r="O1446" s="344">
        <f t="shared" ref="O1446" si="1438">+O1441+O1445</f>
        <v>0.14609341959818745</v>
      </c>
      <c r="P1446" s="344">
        <f t="shared" ref="P1446" si="1439">+P1441+P1445</f>
        <v>0.14618443558410046</v>
      </c>
      <c r="Q1446" s="344">
        <f t="shared" ref="Q1446" si="1440">+Q1441+Q1445</f>
        <v>0.14627545157001345</v>
      </c>
      <c r="R1446" s="344">
        <f t="shared" ref="R1446" si="1441">+R1441+R1445</f>
        <v>0.13514319940043645</v>
      </c>
      <c r="S1446" s="344">
        <f t="shared" ref="S1446" si="1442">+S1441+S1445</f>
        <v>0.12401094723085945</v>
      </c>
      <c r="T1446" s="344">
        <f t="shared" ref="T1446" si="1443">+T1441+T1445</f>
        <v>0.11485041958601945</v>
      </c>
      <c r="U1446" s="344">
        <f t="shared" ref="U1446" si="1444">+U1441+U1445</f>
        <v>0.10568989194117935</v>
      </c>
      <c r="V1446" s="344">
        <f t="shared" ref="V1446" si="1445">+V1441+V1445</f>
        <v>9.8096800266428252E-2</v>
      </c>
      <c r="W1446" s="344">
        <f t="shared" ref="W1446" si="1446">+W1441+W1445</f>
        <v>9.0503708591677251E-2</v>
      </c>
      <c r="X1446" s="344">
        <f t="shared" ref="X1446" si="1447">+X1441+X1445</f>
        <v>8.2910616916926153E-2</v>
      </c>
      <c r="Y1446" s="344">
        <f t="shared" ref="Y1446" si="1448">+Y1441+Y1445</f>
        <v>7.7583880040540551E-2</v>
      </c>
      <c r="Z1446" s="344">
        <f t="shared" ref="Z1446" si="1449">+Z1441+Z1445</f>
        <v>7.225714316415506E-2</v>
      </c>
      <c r="AA1446" s="344">
        <f t="shared" ref="AA1446" si="1450">+AA1441+AA1445</f>
        <v>3.5030621213026664E-2</v>
      </c>
      <c r="AB1446" s="344">
        <f t="shared" ref="AB1446" si="1451">+AB1441+AB1445</f>
        <v>0</v>
      </c>
      <c r="AC1446" s="344">
        <f t="shared" ref="AC1446" si="1452">+AC1441+AC1445</f>
        <v>0</v>
      </c>
      <c r="AD1446" s="344">
        <f t="shared" ref="AD1446" si="1453">+AD1441+AD1445</f>
        <v>0</v>
      </c>
      <c r="AE1446" s="344">
        <f t="shared" ref="AE1446" si="1454">+AE1441+AE1445</f>
        <v>0</v>
      </c>
      <c r="AF1446" s="344">
        <f t="shared" ref="AF1446" si="1455">+AF1441+AF1445</f>
        <v>0</v>
      </c>
      <c r="AG1446" s="344">
        <f t="shared" ref="AG1446" si="1456">+AG1441+AG1445</f>
        <v>0</v>
      </c>
      <c r="AH1446" s="344">
        <f t="shared" ref="AH1446" si="1457">+AH1441+AH1445</f>
        <v>0</v>
      </c>
      <c r="AI1446" s="344">
        <f t="shared" ref="AI1446" si="1458">+AI1441+AI1445</f>
        <v>0</v>
      </c>
      <c r="AJ1446" s="344">
        <f t="shared" ref="AJ1446" si="1459">+AJ1441+AJ1445</f>
        <v>0</v>
      </c>
      <c r="AK1446" s="344">
        <f t="shared" ref="AK1446" si="1460">+AK1441+AK1445</f>
        <v>0</v>
      </c>
      <c r="AL1446" s="344">
        <f t="shared" ref="AL1446" si="1461">+AL1441+AL1445</f>
        <v>0</v>
      </c>
      <c r="AM1446" s="344">
        <f t="shared" ref="AM1446" si="1462">+AM1441+AM1445</f>
        <v>0</v>
      </c>
      <c r="AN1446" s="344">
        <f t="shared" ref="AN1446" si="1463">+AN1441+AN1445</f>
        <v>0</v>
      </c>
      <c r="AO1446" s="344">
        <f t="shared" ref="AO1446" si="1464">+AO1441+AO1445</f>
        <v>0</v>
      </c>
      <c r="AP1446" s="344">
        <f t="shared" ref="AP1446" si="1465">+AP1441+AP1445</f>
        <v>0</v>
      </c>
      <c r="AQ1446" s="344">
        <f t="shared" ref="AQ1446" si="1466">+AQ1441+AQ1445</f>
        <v>0</v>
      </c>
      <c r="AR1446" s="344">
        <f t="shared" ref="AR1446" si="1467">+AR1441+AR1445</f>
        <v>0</v>
      </c>
    </row>
    <row r="1447" spans="8:44" x14ac:dyDescent="0.25">
      <c r="H1447" s="17" t="str">
        <f t="shared" si="1403"/>
        <v>DIC7</v>
      </c>
      <c r="I1447" s="24"/>
      <c r="J1447" s="24"/>
      <c r="K1447" s="359"/>
      <c r="L1447" s="230" t="s">
        <v>831</v>
      </c>
      <c r="M1447" s="21">
        <f>+SUM(M1448:M1450)</f>
        <v>2.8765035548796301E-2</v>
      </c>
      <c r="N1447" s="21">
        <f t="shared" ref="N1447" si="1468">+SUM(N1448:N1450)</f>
        <v>2.8241172660933102E-2</v>
      </c>
      <c r="O1447" s="21">
        <f t="shared" ref="O1447" si="1469">+SUM(O1448:O1450)</f>
        <v>2.8258819682690499E-2</v>
      </c>
      <c r="P1447" s="21">
        <f t="shared" ref="P1447" si="1470">+SUM(P1448:P1450)</f>
        <v>2.8276466704447903E-2</v>
      </c>
      <c r="Q1447" s="21">
        <f t="shared" ref="Q1447" si="1471">+SUM(Q1448:Q1450)</f>
        <v>2.8294113726205401E-2</v>
      </c>
      <c r="R1447" s="21">
        <f t="shared" ref="R1447" si="1472">+SUM(R1448:R1450)</f>
        <v>2.6135689639765203E-2</v>
      </c>
      <c r="S1447" s="21">
        <f t="shared" ref="S1447" si="1473">+SUM(S1448:S1450)</f>
        <v>2.3977265553324911E-2</v>
      </c>
      <c r="T1447" s="21">
        <f t="shared" ref="T1447" si="1474">+SUM(T1448:T1450)</f>
        <v>2.2201137667257141E-2</v>
      </c>
      <c r="U1447" s="21">
        <f t="shared" ref="U1447" si="1475">+SUM(U1448:U1450)</f>
        <v>2.0425009781189371E-2</v>
      </c>
      <c r="V1447" s="21">
        <f t="shared" ref="V1447" si="1476">+SUM(V1448:V1450)</f>
        <v>1.8952790888581032E-2</v>
      </c>
      <c r="W1447" s="21">
        <f t="shared" ref="W1447" si="1477">+SUM(W1448:W1450)</f>
        <v>1.7480571995972673E-2</v>
      </c>
      <c r="X1447" s="21">
        <f t="shared" ref="X1447" si="1478">+SUM(X1448:X1450)</f>
        <v>1.6008353103364327E-2</v>
      </c>
      <c r="Y1447" s="21">
        <f t="shared" ref="Y1447" si="1479">+SUM(Y1448:Y1450)</f>
        <v>1.4980772893529731E-2</v>
      </c>
      <c r="Z1447" s="21">
        <f t="shared" ref="Z1447" si="1480">+SUM(Z1448:Z1450)</f>
        <v>1.3954135669075041E-2</v>
      </c>
      <c r="AA1447" s="21">
        <f t="shared" ref="AA1447" si="1481">+SUM(AA1448:AA1450)</f>
        <v>6.7412361203863357E-3</v>
      </c>
      <c r="AB1447" s="21">
        <f t="shared" ref="AB1447" si="1482">+SUM(AB1448:AB1450)</f>
        <v>0</v>
      </c>
      <c r="AC1447" s="21">
        <f t="shared" ref="AC1447" si="1483">+SUM(AC1448:AC1450)</f>
        <v>0</v>
      </c>
      <c r="AD1447" s="21">
        <f t="shared" ref="AD1447" si="1484">+SUM(AD1448:AD1450)</f>
        <v>0</v>
      </c>
      <c r="AE1447" s="21">
        <f t="shared" ref="AE1447" si="1485">+SUM(AE1448:AE1450)</f>
        <v>0</v>
      </c>
      <c r="AF1447" s="21">
        <f t="shared" ref="AF1447" si="1486">+SUM(AF1448:AF1450)</f>
        <v>0</v>
      </c>
      <c r="AG1447" s="21">
        <f t="shared" ref="AG1447" si="1487">+SUM(AG1448:AG1450)</f>
        <v>0</v>
      </c>
      <c r="AH1447" s="21">
        <f t="shared" ref="AH1447" si="1488">+SUM(AH1448:AH1450)</f>
        <v>0</v>
      </c>
      <c r="AI1447" s="21">
        <f t="shared" ref="AI1447" si="1489">+SUM(AI1448:AI1450)</f>
        <v>0</v>
      </c>
      <c r="AJ1447" s="21">
        <f t="shared" ref="AJ1447" si="1490">+SUM(AJ1448:AJ1450)</f>
        <v>0</v>
      </c>
      <c r="AK1447" s="21">
        <f t="shared" ref="AK1447" si="1491">+SUM(AK1448:AK1450)</f>
        <v>0</v>
      </c>
      <c r="AL1447" s="21">
        <f t="shared" ref="AL1447" si="1492">+SUM(AL1448:AL1450)</f>
        <v>0</v>
      </c>
      <c r="AM1447" s="21">
        <f t="shared" ref="AM1447" si="1493">+SUM(AM1448:AM1450)</f>
        <v>0</v>
      </c>
      <c r="AN1447" s="21">
        <f t="shared" ref="AN1447" si="1494">+SUM(AN1448:AN1450)</f>
        <v>0</v>
      </c>
      <c r="AO1447" s="21">
        <f t="shared" ref="AO1447" si="1495">+SUM(AO1448:AO1450)</f>
        <v>0</v>
      </c>
      <c r="AP1447" s="21">
        <f t="shared" ref="AP1447" si="1496">+SUM(AP1448:AP1450)</f>
        <v>0</v>
      </c>
      <c r="AQ1447" s="21">
        <f t="shared" ref="AQ1447" si="1497">+SUM(AQ1448:AQ1450)</f>
        <v>0</v>
      </c>
      <c r="AR1447" s="21">
        <f t="shared" ref="AR1447" si="1498">+SUM(AR1448:AR1450)</f>
        <v>0</v>
      </c>
    </row>
    <row r="1448" spans="8:44" x14ac:dyDescent="0.25">
      <c r="H1448" s="17" t="str">
        <f t="shared" si="1403"/>
        <v>DIC7</v>
      </c>
      <c r="I1448" s="24"/>
      <c r="J1448" s="24" t="s">
        <v>83</v>
      </c>
      <c r="K1448" s="359" t="s">
        <v>205</v>
      </c>
      <c r="L1448" s="316" t="s">
        <v>750</v>
      </c>
      <c r="M1448" s="21">
        <f>+SUMIFS(Resultados_Dic3!H$3:H$99980,Resultados_Dic3!$F$3:$F$99980,Produccion_UO!$K1448,Resultados_Dic3!$D$3:$D$99980,Produccion_UO!$K$1494,Resultados_Dic3!$E$3:$E$99980,Produccion_UO!$J1448,Resultados_Dic3!$A$3:$A$99980,Produccion_UO!$H1448)*$J$1223</f>
        <v>3.1700491776000001E-3</v>
      </c>
      <c r="N1448" s="21">
        <f>+SUMIFS(Resultados_Dic3!I$3:I$99980,Resultados_Dic3!$F$3:$F$99980,Produccion_UO!$K1448,Resultados_Dic3!$D$3:$D$99980,Produccion_UO!$K$1494,Resultados_Dic3!$E$3:$E$99980,Produccion_UO!$J1448,Resultados_Dic3!$A$3:$A$99980,Produccion_UO!$H1448)*$J$1223</f>
        <v>3.1700491776000001E-3</v>
      </c>
      <c r="O1448" s="21">
        <f>+SUMIFS(Resultados_Dic3!J$3:J$99980,Resultados_Dic3!$F$3:$F$99980,Produccion_UO!$K1448,Resultados_Dic3!$D$3:$D$99980,Produccion_UO!$K$1494,Resultados_Dic3!$E$3:$E$99980,Produccion_UO!$J1448,Resultados_Dic3!$A$3:$A$99980,Produccion_UO!$H1448)*$J$1223</f>
        <v>3.1700491776000001E-3</v>
      </c>
      <c r="P1448" s="21">
        <f>+SUMIFS(Resultados_Dic3!K$3:K$99980,Resultados_Dic3!$F$3:$F$99980,Produccion_UO!$K1448,Resultados_Dic3!$D$3:$D$99980,Produccion_UO!$K$1494,Resultados_Dic3!$E$3:$E$99980,Produccion_UO!$J1448,Resultados_Dic3!$A$3:$A$99980,Produccion_UO!$H1448)*$J$1223</f>
        <v>3.1700491776000001E-3</v>
      </c>
      <c r="Q1448" s="21">
        <f>+SUMIFS(Resultados_Dic3!L$3:L$99980,Resultados_Dic3!$F$3:$F$99980,Produccion_UO!$K1448,Resultados_Dic3!$D$3:$D$99980,Produccion_UO!$K$1494,Resultados_Dic3!$E$3:$E$99980,Produccion_UO!$J1448,Resultados_Dic3!$A$3:$A$99980,Produccion_UO!$H1448)*$J$1223</f>
        <v>3.1700491776000001E-3</v>
      </c>
      <c r="R1448" s="21">
        <f>+SUMIFS(Resultados_Dic3!M$3:M$99980,Resultados_Dic3!$F$3:$F$99980,Produccion_UO!$K1448,Resultados_Dic3!$D$3:$D$99980,Produccion_UO!$K$1494,Resultados_Dic3!$E$3:$E$99980,Produccion_UO!$J1448,Resultados_Dic3!$A$3:$A$99980,Produccion_UO!$H1448)*$J$1223</f>
        <v>3.1700491776000001E-3</v>
      </c>
      <c r="S1448" s="21">
        <f>+SUMIFS(Resultados_Dic3!N$3:N$99980,Resultados_Dic3!$F$3:$F$99980,Produccion_UO!$K1448,Resultados_Dic3!$D$3:$D$99980,Produccion_UO!$K$1494,Resultados_Dic3!$E$3:$E$99980,Produccion_UO!$J1448,Resultados_Dic3!$A$3:$A$99980,Produccion_UO!$H1448)*$J$1223</f>
        <v>3.1700491776000001E-3</v>
      </c>
      <c r="T1448" s="21">
        <f>+SUMIFS(Resultados_Dic3!O$3:O$99980,Resultados_Dic3!$F$3:$F$99980,Produccion_UO!$K1448,Resultados_Dic3!$D$3:$D$99980,Produccion_UO!$K$1494,Resultados_Dic3!$E$3:$E$99980,Produccion_UO!$J1448,Resultados_Dic3!$A$3:$A$99980,Produccion_UO!$H1448)*$J$1223</f>
        <v>3.1700491776000001E-3</v>
      </c>
      <c r="U1448" s="21">
        <f>+SUMIFS(Resultados_Dic3!P$3:P$99980,Resultados_Dic3!$F$3:$F$99980,Produccion_UO!$K1448,Resultados_Dic3!$D$3:$D$99980,Produccion_UO!$K$1494,Resultados_Dic3!$E$3:$E$99980,Produccion_UO!$J1448,Resultados_Dic3!$A$3:$A$99980,Produccion_UO!$H1448)*$J$1223</f>
        <v>3.1700491776000001E-3</v>
      </c>
      <c r="V1448" s="21">
        <f>+SUMIFS(Resultados_Dic3!Q$3:Q$99980,Resultados_Dic3!$F$3:$F$99980,Produccion_UO!$K1448,Resultados_Dic3!$D$3:$D$99980,Produccion_UO!$K$1494,Resultados_Dic3!$E$3:$E$99980,Produccion_UO!$J1448,Resultados_Dic3!$A$3:$A$99980,Produccion_UO!$H1448)*$J$1223</f>
        <v>3.1700491776000001E-3</v>
      </c>
      <c r="W1448" s="21">
        <f>+SUMIFS(Resultados_Dic3!R$3:R$99980,Resultados_Dic3!$F$3:$F$99980,Produccion_UO!$K1448,Resultados_Dic3!$D$3:$D$99980,Produccion_UO!$K$1494,Resultados_Dic3!$E$3:$E$99980,Produccion_UO!$J1448,Resultados_Dic3!$A$3:$A$99980,Produccion_UO!$H1448)*$J$1223</f>
        <v>3.1700491776000001E-3</v>
      </c>
      <c r="X1448" s="21">
        <f>+SUMIFS(Resultados_Dic3!S$3:S$99980,Resultados_Dic3!$F$3:$F$99980,Produccion_UO!$K1448,Resultados_Dic3!$D$3:$D$99980,Produccion_UO!$K$1494,Resultados_Dic3!$E$3:$E$99980,Produccion_UO!$J1448,Resultados_Dic3!$A$3:$A$99980,Produccion_UO!$H1448)*$J$1223</f>
        <v>3.1700491776000001E-3</v>
      </c>
      <c r="Y1448" s="21">
        <f>+SUMIFS(Resultados_Dic3!T$3:T$99980,Resultados_Dic3!$F$3:$F$99980,Produccion_UO!$K1448,Resultados_Dic3!$D$3:$D$99980,Produccion_UO!$K$1494,Resultados_Dic3!$E$3:$E$99980,Produccion_UO!$J1448,Resultados_Dic3!$A$3:$A$99980,Produccion_UO!$H1448)*$J$1223</f>
        <v>2.3005761831297301E-3</v>
      </c>
      <c r="Z1448" s="21">
        <f>+SUMIFS(Resultados_Dic3!U$3:U$99980,Resultados_Dic3!$F$3:$F$99980,Produccion_UO!$K1448,Resultados_Dic3!$D$3:$D$99980,Produccion_UO!$K$1494,Resultados_Dic3!$E$3:$E$99980,Produccion_UO!$J1448,Resultados_Dic3!$A$3:$A$99980,Produccion_UO!$H1448)*$J$1223</f>
        <v>1.27393895867504E-3</v>
      </c>
      <c r="AA1448" s="21">
        <f>+SUMIFS(Resultados_Dic3!V$3:V$99980,Resultados_Dic3!$F$3:$F$99980,Produccion_UO!$K1448,Resultados_Dic3!$D$3:$D$99980,Produccion_UO!$K$1494,Resultados_Dic3!$E$3:$E$99980,Produccion_UO!$J1448,Resultados_Dic3!$A$3:$A$99980,Produccion_UO!$H1448)*$J$1223</f>
        <v>4.5342538774488598E-4</v>
      </c>
      <c r="AB1448" s="21">
        <f>+SUMIFS(Resultados_Dic3!W$3:W$99980,Resultados_Dic3!$F$3:$F$99980,Produccion_UO!$K1448,Resultados_Dic3!$D$3:$D$99980,Produccion_UO!$K$1494,Resultados_Dic3!$E$3:$E$99980,Produccion_UO!$J1448,Resultados_Dic3!$A$3:$A$99980,Produccion_UO!$H1448)*$J$1223</f>
        <v>0</v>
      </c>
      <c r="AC1448" s="21">
        <f>+SUMIFS(Resultados_Dic3!X$3:X$99980,Resultados_Dic3!$F$3:$F$99980,Produccion_UO!$K1448,Resultados_Dic3!$D$3:$D$99980,Produccion_UO!$K$1494,Resultados_Dic3!$E$3:$E$99980,Produccion_UO!$J1448,Resultados_Dic3!$A$3:$A$99980,Produccion_UO!$H1448)*$J$1223</f>
        <v>0</v>
      </c>
      <c r="AD1448" s="21">
        <f>+SUMIFS(Resultados_Dic3!Y$3:Y$99980,Resultados_Dic3!$F$3:$F$99980,Produccion_UO!$K1448,Resultados_Dic3!$D$3:$D$99980,Produccion_UO!$K$1494,Resultados_Dic3!$E$3:$E$99980,Produccion_UO!$J1448,Resultados_Dic3!$A$3:$A$99980,Produccion_UO!$H1448)*$J$1223</f>
        <v>0</v>
      </c>
      <c r="AE1448" s="21">
        <f>+SUMIFS(Resultados_Dic3!Z$3:Z$99980,Resultados_Dic3!$F$3:$F$99980,Produccion_UO!$K1448,Resultados_Dic3!$D$3:$D$99980,Produccion_UO!$K$1494,Resultados_Dic3!$E$3:$E$99980,Produccion_UO!$J1448,Resultados_Dic3!$A$3:$A$99980,Produccion_UO!$H1448)*$J$1223</f>
        <v>0</v>
      </c>
      <c r="AF1448" s="21">
        <f>+SUMIFS(Resultados_Dic3!AA$3:AA$99980,Resultados_Dic3!$F$3:$F$99980,Produccion_UO!$K1448,Resultados_Dic3!$D$3:$D$99980,Produccion_UO!$K$1494,Resultados_Dic3!$E$3:$E$99980,Produccion_UO!$J1448,Resultados_Dic3!$A$3:$A$99980,Produccion_UO!$H1448)*$J$1223</f>
        <v>0</v>
      </c>
      <c r="AG1448" s="21">
        <f>+SUMIFS(Resultados_Dic3!AB$3:AB$99980,Resultados_Dic3!$F$3:$F$99980,Produccion_UO!$K1448,Resultados_Dic3!$D$3:$D$99980,Produccion_UO!$K$1494,Resultados_Dic3!$E$3:$E$99980,Produccion_UO!$J1448,Resultados_Dic3!$A$3:$A$99980,Produccion_UO!$H1448)*$J$1223</f>
        <v>0</v>
      </c>
      <c r="AH1448" s="21">
        <f>+SUMIFS(Resultados_Dic3!AC$3:AC$99980,Resultados_Dic3!$F$3:$F$99980,Produccion_UO!$K1448,Resultados_Dic3!$D$3:$D$99980,Produccion_UO!$K$1494,Resultados_Dic3!$E$3:$E$99980,Produccion_UO!$J1448,Resultados_Dic3!$A$3:$A$99980,Produccion_UO!$H1448)*$J$1223</f>
        <v>0</v>
      </c>
      <c r="AI1448" s="21">
        <f>+SUMIFS(Resultados_Dic3!AD$3:AD$99980,Resultados_Dic3!$F$3:$F$99980,Produccion_UO!$K1448,Resultados_Dic3!$D$3:$D$99980,Produccion_UO!$K$1494,Resultados_Dic3!$E$3:$E$99980,Produccion_UO!$J1448,Resultados_Dic3!$A$3:$A$99980,Produccion_UO!$H1448)*$J$1223</f>
        <v>0</v>
      </c>
      <c r="AJ1448" s="21">
        <f>+SUMIFS(Resultados_Dic3!AE$3:AE$99980,Resultados_Dic3!$F$3:$F$99980,Produccion_UO!$K1448,Resultados_Dic3!$D$3:$D$99980,Produccion_UO!$K$1494,Resultados_Dic3!$E$3:$E$99980,Produccion_UO!$J1448,Resultados_Dic3!$A$3:$A$99980,Produccion_UO!$H1448)*$J$1223</f>
        <v>0</v>
      </c>
      <c r="AK1448" s="21">
        <f>+SUMIFS(Resultados_Dic3!AF$3:AF$99980,Resultados_Dic3!$F$3:$F$99980,Produccion_UO!$K1448,Resultados_Dic3!$D$3:$D$99980,Produccion_UO!$K$1494,Resultados_Dic3!$E$3:$E$99980,Produccion_UO!$J1448,Resultados_Dic3!$A$3:$A$99980,Produccion_UO!$H1448)*$J$1223</f>
        <v>0</v>
      </c>
      <c r="AL1448" s="21">
        <f>+SUMIFS(Resultados_Dic3!AG$3:AG$99980,Resultados_Dic3!$F$3:$F$99980,Produccion_UO!$K1448,Resultados_Dic3!$D$3:$D$99980,Produccion_UO!$K$1494,Resultados_Dic3!$E$3:$E$99980,Produccion_UO!$J1448,Resultados_Dic3!$A$3:$A$99980,Produccion_UO!$H1448)*$J$1223</f>
        <v>0</v>
      </c>
      <c r="AM1448" s="21">
        <f>+SUMIFS(Resultados_Dic3!AH$3:AH$99980,Resultados_Dic3!$F$3:$F$99980,Produccion_UO!$K1448,Resultados_Dic3!$D$3:$D$99980,Produccion_UO!$K$1494,Resultados_Dic3!$E$3:$E$99980,Produccion_UO!$J1448,Resultados_Dic3!$A$3:$A$99980,Produccion_UO!$H1448)*$J$1223</f>
        <v>0</v>
      </c>
      <c r="AN1448" s="21">
        <f>+SUMIFS(Resultados_Dic3!AI$3:AI$99980,Resultados_Dic3!$F$3:$F$99980,Produccion_UO!$K1448,Resultados_Dic3!$D$3:$D$99980,Produccion_UO!$K$1494,Resultados_Dic3!$E$3:$E$99980,Produccion_UO!$J1448,Resultados_Dic3!$A$3:$A$99980,Produccion_UO!$H1448)*$J$1223</f>
        <v>0</v>
      </c>
      <c r="AO1448" s="21">
        <f>+SUMIFS(Resultados_Dic3!AJ$3:AJ$99980,Resultados_Dic3!$F$3:$F$99980,Produccion_UO!$K1448,Resultados_Dic3!$D$3:$D$99980,Produccion_UO!$K$1494,Resultados_Dic3!$E$3:$E$99980,Produccion_UO!$J1448,Resultados_Dic3!$A$3:$A$99980,Produccion_UO!$H1448)*$J$1223</f>
        <v>0</v>
      </c>
      <c r="AP1448" s="21">
        <f>+SUMIFS(Resultados_Dic3!AK$3:AK$99980,Resultados_Dic3!$F$3:$F$99980,Produccion_UO!$K1448,Resultados_Dic3!$D$3:$D$99980,Produccion_UO!$K$1494,Resultados_Dic3!$E$3:$E$99980,Produccion_UO!$J1448,Resultados_Dic3!$A$3:$A$99980,Produccion_UO!$H1448)*$J$1223</f>
        <v>0</v>
      </c>
      <c r="AQ1448" s="21">
        <f>+SUMIFS(Resultados_Dic3!AL$3:AL$99980,Resultados_Dic3!$F$3:$F$99980,Produccion_UO!$K1448,Resultados_Dic3!$D$3:$D$99980,Produccion_UO!$K$1494,Resultados_Dic3!$E$3:$E$99980,Produccion_UO!$J1448,Resultados_Dic3!$A$3:$A$99980,Produccion_UO!$H1448)*$J$1223</f>
        <v>0</v>
      </c>
      <c r="AR1448" s="21">
        <f>+SUMIFS(Resultados_Dic3!AM$3:AM$99980,Resultados_Dic3!$F$3:$F$99980,Produccion_UO!$K1448,Resultados_Dic3!$D$3:$D$99980,Produccion_UO!$K$1494,Resultados_Dic3!$E$3:$E$99980,Produccion_UO!$J1448,Resultados_Dic3!$A$3:$A$99980,Produccion_UO!$H1448)*$J$1223</f>
        <v>0</v>
      </c>
    </row>
    <row r="1449" spans="8:44" x14ac:dyDescent="0.25">
      <c r="H1449" s="17" t="str">
        <f t="shared" si="1403"/>
        <v>DIC7</v>
      </c>
      <c r="I1449" s="24"/>
      <c r="J1449" s="24" t="s">
        <v>83</v>
      </c>
      <c r="K1449" s="359" t="s">
        <v>453</v>
      </c>
      <c r="L1449" s="316" t="s">
        <v>746</v>
      </c>
      <c r="M1449" s="21">
        <f>+SUMIFS(Resultados_Dic3!H$3:H$99980,Resultados_Dic3!$F$3:$F$99980,Produccion_UO!$K1449,Resultados_Dic3!$D$3:$D$99980,Produccion_UO!$K$1494,Resultados_Dic3!$E$3:$E$99980,Produccion_UO!$J1449,Resultados_Dic3!$A$3:$A$99980,Produccion_UO!$H1449)*$J$1223</f>
        <v>1.2914789660796301E-2</v>
      </c>
      <c r="N1449" s="21">
        <f>+SUMIFS(Resultados_Dic3!I$3:I$99980,Resultados_Dic3!$F$3:$F$99980,Produccion_UO!$K1449,Resultados_Dic3!$D$3:$D$99980,Produccion_UO!$K$1494,Resultados_Dic3!$E$3:$E$99980,Produccion_UO!$J1449,Resultados_Dic3!$A$3:$A$99980,Produccion_UO!$H1449)*$J$1223</f>
        <v>1.2390926772933099E-2</v>
      </c>
      <c r="O1449" s="21">
        <f>+SUMIFS(Resultados_Dic3!J$3:J$99980,Resultados_Dic3!$F$3:$F$99980,Produccion_UO!$K1449,Resultados_Dic3!$D$3:$D$99980,Produccion_UO!$K$1494,Resultados_Dic3!$E$3:$E$99980,Produccion_UO!$J1449,Resultados_Dic3!$A$3:$A$99980,Produccion_UO!$H1449)*$J$1223</f>
        <v>1.24085737946905E-2</v>
      </c>
      <c r="P1449" s="21">
        <f>+SUMIFS(Resultados_Dic3!K$3:K$99980,Resultados_Dic3!$F$3:$F$99980,Produccion_UO!$K1449,Resultados_Dic3!$D$3:$D$99980,Produccion_UO!$K$1494,Resultados_Dic3!$E$3:$E$99980,Produccion_UO!$J1449,Resultados_Dic3!$A$3:$A$99980,Produccion_UO!$H1449)*$J$1223</f>
        <v>1.2426220816447901E-2</v>
      </c>
      <c r="Q1449" s="21">
        <f>+SUMIFS(Resultados_Dic3!L$3:L$99980,Resultados_Dic3!$F$3:$F$99980,Produccion_UO!$K1449,Resultados_Dic3!$D$3:$D$99980,Produccion_UO!$K$1494,Resultados_Dic3!$E$3:$E$99980,Produccion_UO!$J1449,Resultados_Dic3!$A$3:$A$99980,Produccion_UO!$H1449)*$J$1223</f>
        <v>1.24438678382054E-2</v>
      </c>
      <c r="R1449" s="21">
        <f>+SUMIFS(Resultados_Dic3!M$3:M$99980,Resultados_Dic3!$F$3:$F$99980,Produccion_UO!$K1449,Resultados_Dic3!$D$3:$D$99980,Produccion_UO!$K$1494,Resultados_Dic3!$E$3:$E$99980,Produccion_UO!$J1449,Resultados_Dic3!$A$3:$A$99980,Produccion_UO!$H1449)*$J$1223</f>
        <v>1.02854437517652E-2</v>
      </c>
      <c r="S1449" s="21">
        <f>+SUMIFS(Resultados_Dic3!N$3:N$99980,Resultados_Dic3!$F$3:$F$99980,Produccion_UO!$K1449,Resultados_Dic3!$D$3:$D$99980,Produccion_UO!$K$1494,Resultados_Dic3!$E$3:$E$99980,Produccion_UO!$J1449,Resultados_Dic3!$A$3:$A$99980,Produccion_UO!$H1449)*$J$1223</f>
        <v>8.1270196653249107E-3</v>
      </c>
      <c r="T1449" s="21">
        <f>+SUMIFS(Resultados_Dic3!O$3:O$99980,Resultados_Dic3!$F$3:$F$99980,Produccion_UO!$K1449,Resultados_Dic3!$D$3:$D$99980,Produccion_UO!$K$1494,Resultados_Dic3!$E$3:$E$99980,Produccion_UO!$J1449,Resultados_Dic3!$A$3:$A$99980,Produccion_UO!$H1449)*$J$1223</f>
        <v>6.3508917792571397E-3</v>
      </c>
      <c r="U1449" s="21">
        <f>+SUMIFS(Resultados_Dic3!P$3:P$99980,Resultados_Dic3!$F$3:$F$99980,Produccion_UO!$K1449,Resultados_Dic3!$D$3:$D$99980,Produccion_UO!$K$1494,Resultados_Dic3!$E$3:$E$99980,Produccion_UO!$J1449,Resultados_Dic3!$A$3:$A$99980,Produccion_UO!$H1449)*$J$1223</f>
        <v>4.5747638931893696E-3</v>
      </c>
      <c r="V1449" s="21">
        <f>+SUMIFS(Resultados_Dic3!Q$3:Q$99980,Resultados_Dic3!$F$3:$F$99980,Produccion_UO!$K1449,Resultados_Dic3!$D$3:$D$99980,Produccion_UO!$K$1494,Resultados_Dic3!$E$3:$E$99980,Produccion_UO!$J1449,Resultados_Dic3!$A$3:$A$99980,Produccion_UO!$H1449)*$J$1223</f>
        <v>3.10254500058103E-3</v>
      </c>
      <c r="W1449" s="21">
        <f>+SUMIFS(Resultados_Dic3!R$3:R$99980,Resultados_Dic3!$F$3:$F$99980,Produccion_UO!$K1449,Resultados_Dic3!$D$3:$D$99980,Produccion_UO!$K$1494,Resultados_Dic3!$E$3:$E$99980,Produccion_UO!$J1449,Resultados_Dic3!$A$3:$A$99980,Produccion_UO!$H1449)*$J$1223</f>
        <v>1.63032610797267E-3</v>
      </c>
      <c r="X1449" s="21">
        <f>+SUMIFS(Resultados_Dic3!S$3:S$99980,Resultados_Dic3!$F$3:$F$99980,Produccion_UO!$K1449,Resultados_Dic3!$D$3:$D$99980,Produccion_UO!$K$1494,Resultados_Dic3!$E$3:$E$99980,Produccion_UO!$J1449,Resultados_Dic3!$A$3:$A$99980,Produccion_UO!$H1449)*$J$1223</f>
        <v>1.58107215364325E-4</v>
      </c>
      <c r="Y1449" s="21">
        <f>+SUMIFS(Resultados_Dic3!T$3:T$99980,Resultados_Dic3!$F$3:$F$99980,Produccion_UO!$K1449,Resultados_Dic3!$D$3:$D$99980,Produccion_UO!$K$1494,Resultados_Dic3!$E$3:$E$99980,Produccion_UO!$J1449,Resultados_Dic3!$A$3:$A$99980,Produccion_UO!$H1449)*$J$1223</f>
        <v>0</v>
      </c>
      <c r="Z1449" s="21">
        <f>+SUMIFS(Resultados_Dic3!U$3:U$99980,Resultados_Dic3!$F$3:$F$99980,Produccion_UO!$K1449,Resultados_Dic3!$D$3:$D$99980,Produccion_UO!$K$1494,Resultados_Dic3!$E$3:$E$99980,Produccion_UO!$J1449,Resultados_Dic3!$A$3:$A$99980,Produccion_UO!$H1449)*$J$1223</f>
        <v>0</v>
      </c>
      <c r="AA1449" s="21">
        <f>+SUMIFS(Resultados_Dic3!V$3:V$99980,Resultados_Dic3!$F$3:$F$99980,Produccion_UO!$K1449,Resultados_Dic3!$D$3:$D$99980,Produccion_UO!$K$1494,Resultados_Dic3!$E$3:$E$99980,Produccion_UO!$J1449,Resultados_Dic3!$A$3:$A$99980,Produccion_UO!$H1449)*$J$1223</f>
        <v>0</v>
      </c>
      <c r="AB1449" s="21">
        <f>+SUMIFS(Resultados_Dic3!W$3:W$99980,Resultados_Dic3!$F$3:$F$99980,Produccion_UO!$K1449,Resultados_Dic3!$D$3:$D$99980,Produccion_UO!$K$1494,Resultados_Dic3!$E$3:$E$99980,Produccion_UO!$J1449,Resultados_Dic3!$A$3:$A$99980,Produccion_UO!$H1449)*$J$1223</f>
        <v>0</v>
      </c>
      <c r="AC1449" s="21">
        <f>+SUMIFS(Resultados_Dic3!X$3:X$99980,Resultados_Dic3!$F$3:$F$99980,Produccion_UO!$K1449,Resultados_Dic3!$D$3:$D$99980,Produccion_UO!$K$1494,Resultados_Dic3!$E$3:$E$99980,Produccion_UO!$J1449,Resultados_Dic3!$A$3:$A$99980,Produccion_UO!$H1449)*$J$1223</f>
        <v>0</v>
      </c>
      <c r="AD1449" s="21">
        <f>+SUMIFS(Resultados_Dic3!Y$3:Y$99980,Resultados_Dic3!$F$3:$F$99980,Produccion_UO!$K1449,Resultados_Dic3!$D$3:$D$99980,Produccion_UO!$K$1494,Resultados_Dic3!$E$3:$E$99980,Produccion_UO!$J1449,Resultados_Dic3!$A$3:$A$99980,Produccion_UO!$H1449)*$J$1223</f>
        <v>0</v>
      </c>
      <c r="AE1449" s="21">
        <f>+SUMIFS(Resultados_Dic3!Z$3:Z$99980,Resultados_Dic3!$F$3:$F$99980,Produccion_UO!$K1449,Resultados_Dic3!$D$3:$D$99980,Produccion_UO!$K$1494,Resultados_Dic3!$E$3:$E$99980,Produccion_UO!$J1449,Resultados_Dic3!$A$3:$A$99980,Produccion_UO!$H1449)*$J$1223</f>
        <v>0</v>
      </c>
      <c r="AF1449" s="21">
        <f>+SUMIFS(Resultados_Dic3!AA$3:AA$99980,Resultados_Dic3!$F$3:$F$99980,Produccion_UO!$K1449,Resultados_Dic3!$D$3:$D$99980,Produccion_UO!$K$1494,Resultados_Dic3!$E$3:$E$99980,Produccion_UO!$J1449,Resultados_Dic3!$A$3:$A$99980,Produccion_UO!$H1449)*$J$1223</f>
        <v>0</v>
      </c>
      <c r="AG1449" s="21">
        <f>+SUMIFS(Resultados_Dic3!AB$3:AB$99980,Resultados_Dic3!$F$3:$F$99980,Produccion_UO!$K1449,Resultados_Dic3!$D$3:$D$99980,Produccion_UO!$K$1494,Resultados_Dic3!$E$3:$E$99980,Produccion_UO!$J1449,Resultados_Dic3!$A$3:$A$99980,Produccion_UO!$H1449)*$J$1223</f>
        <v>0</v>
      </c>
      <c r="AH1449" s="21">
        <f>+SUMIFS(Resultados_Dic3!AC$3:AC$99980,Resultados_Dic3!$F$3:$F$99980,Produccion_UO!$K1449,Resultados_Dic3!$D$3:$D$99980,Produccion_UO!$K$1494,Resultados_Dic3!$E$3:$E$99980,Produccion_UO!$J1449,Resultados_Dic3!$A$3:$A$99980,Produccion_UO!$H1449)*$J$1223</f>
        <v>0</v>
      </c>
      <c r="AI1449" s="21">
        <f>+SUMIFS(Resultados_Dic3!AD$3:AD$99980,Resultados_Dic3!$F$3:$F$99980,Produccion_UO!$K1449,Resultados_Dic3!$D$3:$D$99980,Produccion_UO!$K$1494,Resultados_Dic3!$E$3:$E$99980,Produccion_UO!$J1449,Resultados_Dic3!$A$3:$A$99980,Produccion_UO!$H1449)*$J$1223</f>
        <v>0</v>
      </c>
      <c r="AJ1449" s="21">
        <f>+SUMIFS(Resultados_Dic3!AE$3:AE$99980,Resultados_Dic3!$F$3:$F$99980,Produccion_UO!$K1449,Resultados_Dic3!$D$3:$D$99980,Produccion_UO!$K$1494,Resultados_Dic3!$E$3:$E$99980,Produccion_UO!$J1449,Resultados_Dic3!$A$3:$A$99980,Produccion_UO!$H1449)*$J$1223</f>
        <v>0</v>
      </c>
      <c r="AK1449" s="21">
        <f>+SUMIFS(Resultados_Dic3!AF$3:AF$99980,Resultados_Dic3!$F$3:$F$99980,Produccion_UO!$K1449,Resultados_Dic3!$D$3:$D$99980,Produccion_UO!$K$1494,Resultados_Dic3!$E$3:$E$99980,Produccion_UO!$J1449,Resultados_Dic3!$A$3:$A$99980,Produccion_UO!$H1449)*$J$1223</f>
        <v>0</v>
      </c>
      <c r="AL1449" s="21">
        <f>+SUMIFS(Resultados_Dic3!AG$3:AG$99980,Resultados_Dic3!$F$3:$F$99980,Produccion_UO!$K1449,Resultados_Dic3!$D$3:$D$99980,Produccion_UO!$K$1494,Resultados_Dic3!$E$3:$E$99980,Produccion_UO!$J1449,Resultados_Dic3!$A$3:$A$99980,Produccion_UO!$H1449)*$J$1223</f>
        <v>0</v>
      </c>
      <c r="AM1449" s="21">
        <f>+SUMIFS(Resultados_Dic3!AH$3:AH$99980,Resultados_Dic3!$F$3:$F$99980,Produccion_UO!$K1449,Resultados_Dic3!$D$3:$D$99980,Produccion_UO!$K$1494,Resultados_Dic3!$E$3:$E$99980,Produccion_UO!$J1449,Resultados_Dic3!$A$3:$A$99980,Produccion_UO!$H1449)*$J$1223</f>
        <v>0</v>
      </c>
      <c r="AN1449" s="21">
        <f>+SUMIFS(Resultados_Dic3!AI$3:AI$99980,Resultados_Dic3!$F$3:$F$99980,Produccion_UO!$K1449,Resultados_Dic3!$D$3:$D$99980,Produccion_UO!$K$1494,Resultados_Dic3!$E$3:$E$99980,Produccion_UO!$J1449,Resultados_Dic3!$A$3:$A$99980,Produccion_UO!$H1449)*$J$1223</f>
        <v>0</v>
      </c>
      <c r="AO1449" s="21">
        <f>+SUMIFS(Resultados_Dic3!AJ$3:AJ$99980,Resultados_Dic3!$F$3:$F$99980,Produccion_UO!$K1449,Resultados_Dic3!$D$3:$D$99980,Produccion_UO!$K$1494,Resultados_Dic3!$E$3:$E$99980,Produccion_UO!$J1449,Resultados_Dic3!$A$3:$A$99980,Produccion_UO!$H1449)*$J$1223</f>
        <v>0</v>
      </c>
      <c r="AP1449" s="21">
        <f>+SUMIFS(Resultados_Dic3!AK$3:AK$99980,Resultados_Dic3!$F$3:$F$99980,Produccion_UO!$K1449,Resultados_Dic3!$D$3:$D$99980,Produccion_UO!$K$1494,Resultados_Dic3!$E$3:$E$99980,Produccion_UO!$J1449,Resultados_Dic3!$A$3:$A$99980,Produccion_UO!$H1449)*$J$1223</f>
        <v>0</v>
      </c>
      <c r="AQ1449" s="21">
        <f>+SUMIFS(Resultados_Dic3!AL$3:AL$99980,Resultados_Dic3!$F$3:$F$99980,Produccion_UO!$K1449,Resultados_Dic3!$D$3:$D$99980,Produccion_UO!$K$1494,Resultados_Dic3!$E$3:$E$99980,Produccion_UO!$J1449,Resultados_Dic3!$A$3:$A$99980,Produccion_UO!$H1449)*$J$1223</f>
        <v>0</v>
      </c>
      <c r="AR1449" s="21">
        <f>+SUMIFS(Resultados_Dic3!AM$3:AM$99980,Resultados_Dic3!$F$3:$F$99980,Produccion_UO!$K1449,Resultados_Dic3!$D$3:$D$99980,Produccion_UO!$K$1494,Resultados_Dic3!$E$3:$E$99980,Produccion_UO!$J1449,Resultados_Dic3!$A$3:$A$99980,Produccion_UO!$H1449)*$J$1223</f>
        <v>0</v>
      </c>
    </row>
    <row r="1450" spans="8:44" x14ac:dyDescent="0.25">
      <c r="H1450" s="17" t="str">
        <f t="shared" si="1403"/>
        <v>DIC7</v>
      </c>
      <c r="I1450" s="24"/>
      <c r="J1450" s="24" t="s">
        <v>83</v>
      </c>
      <c r="K1450" s="359" t="s">
        <v>209</v>
      </c>
      <c r="L1450" s="316" t="s">
        <v>794</v>
      </c>
      <c r="M1450" s="21">
        <f>+SUMIFS(Resultados_Dic3!H$3:H$99980,Resultados_Dic3!$F$3:$F$99980,Produccion_UO!$K1450,Resultados_Dic3!$D$3:$D$99980,Produccion_UO!$K$1494,Resultados_Dic3!$E$3:$E$99980,Produccion_UO!$J1450,Resultados_Dic3!$A$3:$A$99980,Produccion_UO!$H1450)*$J$1223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N1450" s="21">
        <f>+SUMIFS(Resultados_Dic3!I$3:I$99980,Resultados_Dic3!$F$3:$F$99980,Produccion_UO!$K1450,Resultados_Dic3!$D$3:$D$99980,Produccion_UO!$K$1494,Resultados_Dic3!$E$3:$E$99980,Produccion_UO!$J1450,Resultados_Dic3!$A$3:$A$99980,Produccion_UO!$H1450)*$J$1223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O1450" s="21">
        <f>+SUMIFS(Resultados_Dic3!J$3:J$99980,Resultados_Dic3!$F$3:$F$99980,Produccion_UO!$K1450,Resultados_Dic3!$D$3:$D$99980,Produccion_UO!$K$1494,Resultados_Dic3!$E$3:$E$99980,Produccion_UO!$J1450,Resultados_Dic3!$A$3:$A$99980,Produccion_UO!$H1450)*$J$1223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P1450" s="21">
        <f>+SUMIFS(Resultados_Dic3!K$3:K$99980,Resultados_Dic3!$F$3:$F$99980,Produccion_UO!$K1450,Resultados_Dic3!$D$3:$D$99980,Produccion_UO!$K$1494,Resultados_Dic3!$E$3:$E$99980,Produccion_UO!$J1450,Resultados_Dic3!$A$3:$A$99980,Produccion_UO!$H1450)*$J$1223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Q1450" s="21">
        <f>+SUMIFS(Resultados_Dic3!L$3:L$99980,Resultados_Dic3!$F$3:$F$99980,Produccion_UO!$K1450,Resultados_Dic3!$D$3:$D$99980,Produccion_UO!$K$1494,Resultados_Dic3!$E$3:$E$99980,Produccion_UO!$J1450,Resultados_Dic3!$A$3:$A$99980,Produccion_UO!$H1450)*$J$1223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R1450" s="21">
        <f>+SUMIFS(Resultados_Dic3!M$3:M$99980,Resultados_Dic3!$F$3:$F$99980,Produccion_UO!$K1450,Resultados_Dic3!$D$3:$D$99980,Produccion_UO!$K$1494,Resultados_Dic3!$E$3:$E$99980,Produccion_UO!$J1450,Resultados_Dic3!$A$3:$A$99980,Produccion_UO!$H1450)*$J$1223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S1450" s="21">
        <f>+SUMIFS(Resultados_Dic3!N$3:N$99980,Resultados_Dic3!$F$3:$F$99980,Produccion_UO!$K1450,Resultados_Dic3!$D$3:$D$99980,Produccion_UO!$K$1494,Resultados_Dic3!$E$3:$E$99980,Produccion_UO!$J1450,Resultados_Dic3!$A$3:$A$99980,Produccion_UO!$H1450)*$J$1223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T1450" s="21">
        <f>+SUMIFS(Resultados_Dic3!O$3:O$99980,Resultados_Dic3!$F$3:$F$99980,Produccion_UO!$K1450,Resultados_Dic3!$D$3:$D$99980,Produccion_UO!$K$1494,Resultados_Dic3!$E$3:$E$99980,Produccion_UO!$J1450,Resultados_Dic3!$A$3:$A$99980,Produccion_UO!$H1450)*$J$1223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U1450" s="21">
        <f>+SUMIFS(Resultados_Dic3!P$3:P$99980,Resultados_Dic3!$F$3:$F$99980,Produccion_UO!$K1450,Resultados_Dic3!$D$3:$D$99980,Produccion_UO!$K$1494,Resultados_Dic3!$E$3:$E$99980,Produccion_UO!$J1450,Resultados_Dic3!$A$3:$A$99980,Produccion_UO!$H1450)*$J$1223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V1450" s="21">
        <f>+SUMIFS(Resultados_Dic3!Q$3:Q$99980,Resultados_Dic3!$F$3:$F$99980,Produccion_UO!$K1450,Resultados_Dic3!$D$3:$D$99980,Produccion_UO!$K$1494,Resultados_Dic3!$E$3:$E$99980,Produccion_UO!$J1450,Resultados_Dic3!$A$3:$A$99980,Produccion_UO!$H1450)*$J$1223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W1450" s="21">
        <f>+SUMIFS(Resultados_Dic3!R$3:R$99980,Resultados_Dic3!$F$3:$F$99980,Produccion_UO!$K1450,Resultados_Dic3!$D$3:$D$99980,Produccion_UO!$K$1494,Resultados_Dic3!$E$3:$E$99980,Produccion_UO!$J1450,Resultados_Dic3!$A$3:$A$99980,Produccion_UO!$H1450)*$J$1223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X1450" s="21">
        <f>+SUMIFS(Resultados_Dic3!S$3:S$99980,Resultados_Dic3!$F$3:$F$99980,Produccion_UO!$K1450,Resultados_Dic3!$D$3:$D$99980,Produccion_UO!$K$1494,Resultados_Dic3!$E$3:$E$99980,Produccion_UO!$J1450,Resultados_Dic3!$A$3:$A$99980,Produccion_UO!$H1450)*$J$1223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Y1450" s="21">
        <f>+SUMIFS(Resultados_Dic3!T$3:T$99980,Resultados_Dic3!$F$3:$F$99980,Produccion_UO!$K1450,Resultados_Dic3!$D$3:$D$99980,Produccion_UO!$K$1494,Resultados_Dic3!$E$3:$E$99980,Produccion_UO!$J1450,Resultados_Dic3!$A$3:$A$99980,Produccion_UO!$H1450)*$J$1223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Z1450" s="21">
        <f>+SUMIFS(Resultados_Dic3!U$3:U$99980,Resultados_Dic3!$F$3:$F$99980,Produccion_UO!$K1450,Resultados_Dic3!$D$3:$D$99980,Produccion_UO!$K$1494,Resultados_Dic3!$E$3:$E$99980,Produccion_UO!$J1450,Resultados_Dic3!$A$3:$A$99980,Produccion_UO!$H1450)*$J$1223</f>
        <v>1.26801967104E-2</v>
      </c>
      <c r="AA1450" s="21">
        <f>+SUMIFS(Resultados_Dic3!V$3:V$99980,Resultados_Dic3!$F$3:$F$99980,Produccion_UO!$K1450,Resultados_Dic3!$D$3:$D$99980,Produccion_UO!$K$1494,Resultados_Dic3!$E$3:$E$99980,Produccion_UO!$J1450,Resultados_Dic3!$A$3:$A$99980,Produccion_UO!$H1450)*$J$1223</f>
        <v>6.2878107326414497E-3</v>
      </c>
      <c r="AB1450" s="21">
        <f>+SUMIFS(Resultados_Dic3!W$3:W$99980,Resultados_Dic3!$F$3:$F$99980,Produccion_UO!$K1450,Resultados_Dic3!$D$3:$D$99980,Produccion_UO!$K$1494,Resultados_Dic3!$E$3:$E$99980,Produccion_UO!$J1450,Resultados_Dic3!$A$3:$A$99980,Produccion_UO!$H1450)*$J$1223</f>
        <v>0</v>
      </c>
      <c r="AC1450" s="21">
        <f>+SUMIFS(Resultados_Dic3!X$3:X$99980,Resultados_Dic3!$F$3:$F$99980,Produccion_UO!$K1450,Resultados_Dic3!$D$3:$D$99980,Produccion_UO!$K$1494,Resultados_Dic3!$E$3:$E$99980,Produccion_UO!$J1450,Resultados_Dic3!$A$3:$A$99980,Produccion_UO!$H1450)*$J$1223</f>
        <v>0</v>
      </c>
      <c r="AD1450" s="21">
        <f>+SUMIFS(Resultados_Dic3!Y$3:Y$99980,Resultados_Dic3!$F$3:$F$99980,Produccion_UO!$K1450,Resultados_Dic3!$D$3:$D$99980,Produccion_UO!$K$1494,Resultados_Dic3!$E$3:$E$99980,Produccion_UO!$J1450,Resultados_Dic3!$A$3:$A$99980,Produccion_UO!$H1450)*$J$1223</f>
        <v>0</v>
      </c>
      <c r="AE1450" s="21">
        <f>+SUMIFS(Resultados_Dic3!Z$3:Z$99980,Resultados_Dic3!$F$3:$F$99980,Produccion_UO!$K1450,Resultados_Dic3!$D$3:$D$99980,Produccion_UO!$K$1494,Resultados_Dic3!$E$3:$E$99980,Produccion_UO!$J1450,Resultados_Dic3!$A$3:$A$99980,Produccion_UO!$H1450)*$J$1223</f>
        <v>0</v>
      </c>
      <c r="AF1450" s="21">
        <f>+SUMIFS(Resultados_Dic3!AA$3:AA$99980,Resultados_Dic3!$F$3:$F$99980,Produccion_UO!$K1450,Resultados_Dic3!$D$3:$D$99980,Produccion_UO!$K$1494,Resultados_Dic3!$E$3:$E$99980,Produccion_UO!$J1450,Resultados_Dic3!$A$3:$A$99980,Produccion_UO!$H1450)*$J$1223</f>
        <v>0</v>
      </c>
      <c r="AG1450" s="21">
        <f>+SUMIFS(Resultados_Dic3!AB$3:AB$99980,Resultados_Dic3!$F$3:$F$99980,Produccion_UO!$K1450,Resultados_Dic3!$D$3:$D$99980,Produccion_UO!$K$1494,Resultados_Dic3!$E$3:$E$99980,Produccion_UO!$J1450,Resultados_Dic3!$A$3:$A$99980,Produccion_UO!$H1450)*$J$1223</f>
        <v>0</v>
      </c>
      <c r="AH1450" s="21">
        <f>+SUMIFS(Resultados_Dic3!AC$3:AC$99980,Resultados_Dic3!$F$3:$F$99980,Produccion_UO!$K1450,Resultados_Dic3!$D$3:$D$99980,Produccion_UO!$K$1494,Resultados_Dic3!$E$3:$E$99980,Produccion_UO!$J1450,Resultados_Dic3!$A$3:$A$99980,Produccion_UO!$H1450)*$J$1223</f>
        <v>0</v>
      </c>
      <c r="AI1450" s="21">
        <f>+SUMIFS(Resultados_Dic3!AD$3:AD$99980,Resultados_Dic3!$F$3:$F$99980,Produccion_UO!$K1450,Resultados_Dic3!$D$3:$D$99980,Produccion_UO!$K$1494,Resultados_Dic3!$E$3:$E$99980,Produccion_UO!$J1450,Resultados_Dic3!$A$3:$A$99980,Produccion_UO!$H1450)*$J$1223</f>
        <v>0</v>
      </c>
      <c r="AJ1450" s="21">
        <f>+SUMIFS(Resultados_Dic3!AE$3:AE$99980,Resultados_Dic3!$F$3:$F$99980,Produccion_UO!$K1450,Resultados_Dic3!$D$3:$D$99980,Produccion_UO!$K$1494,Resultados_Dic3!$E$3:$E$99980,Produccion_UO!$J1450,Resultados_Dic3!$A$3:$A$99980,Produccion_UO!$H1450)*$J$1223</f>
        <v>0</v>
      </c>
      <c r="AK1450" s="21">
        <f>+SUMIFS(Resultados_Dic3!AF$3:AF$99980,Resultados_Dic3!$F$3:$F$99980,Produccion_UO!$K1450,Resultados_Dic3!$D$3:$D$99980,Produccion_UO!$K$1494,Resultados_Dic3!$E$3:$E$99980,Produccion_UO!$J1450,Resultados_Dic3!$A$3:$A$99980,Produccion_UO!$H1450)*$J$1223</f>
        <v>0</v>
      </c>
      <c r="AL1450" s="21">
        <f>+SUMIFS(Resultados_Dic3!AG$3:AG$99980,Resultados_Dic3!$F$3:$F$99980,Produccion_UO!$K1450,Resultados_Dic3!$D$3:$D$99980,Produccion_UO!$K$1494,Resultados_Dic3!$E$3:$E$99980,Produccion_UO!$J1450,Resultados_Dic3!$A$3:$A$99980,Produccion_UO!$H1450)*$J$1223</f>
        <v>0</v>
      </c>
      <c r="AM1450" s="21">
        <f>+SUMIFS(Resultados_Dic3!AH$3:AH$99980,Resultados_Dic3!$F$3:$F$99980,Produccion_UO!$K1450,Resultados_Dic3!$D$3:$D$99980,Produccion_UO!$K$1494,Resultados_Dic3!$E$3:$E$99980,Produccion_UO!$J1450,Resultados_Dic3!$A$3:$A$99980,Produccion_UO!$H1450)*$J$1223</f>
        <v>0</v>
      </c>
      <c r="AN1450" s="21">
        <f>+SUMIFS(Resultados_Dic3!AI$3:AI$99980,Resultados_Dic3!$F$3:$F$99980,Produccion_UO!$K1450,Resultados_Dic3!$D$3:$D$99980,Produccion_UO!$K$1494,Resultados_Dic3!$E$3:$E$99980,Produccion_UO!$J1450,Resultados_Dic3!$A$3:$A$99980,Produccion_UO!$H1450)*$J$1223</f>
        <v>0</v>
      </c>
      <c r="AO1450" s="21">
        <f>+SUMIFS(Resultados_Dic3!AJ$3:AJ$99980,Resultados_Dic3!$F$3:$F$99980,Produccion_UO!$K1450,Resultados_Dic3!$D$3:$D$99980,Produccion_UO!$K$1494,Resultados_Dic3!$E$3:$E$99980,Produccion_UO!$J1450,Resultados_Dic3!$A$3:$A$99980,Produccion_UO!$H1450)*$J$1223</f>
        <v>0</v>
      </c>
      <c r="AP1450" s="21">
        <f>+SUMIFS(Resultados_Dic3!AK$3:AK$99980,Resultados_Dic3!$F$3:$F$99980,Produccion_UO!$K1450,Resultados_Dic3!$D$3:$D$99980,Produccion_UO!$K$1494,Resultados_Dic3!$E$3:$E$99980,Produccion_UO!$J1450,Resultados_Dic3!$A$3:$A$99980,Produccion_UO!$H1450)*$J$1223</f>
        <v>0</v>
      </c>
      <c r="AQ1450" s="21">
        <f>+SUMIFS(Resultados_Dic3!AL$3:AL$99980,Resultados_Dic3!$F$3:$F$99980,Produccion_UO!$K1450,Resultados_Dic3!$D$3:$D$99980,Produccion_UO!$K$1494,Resultados_Dic3!$E$3:$E$99980,Produccion_UO!$J1450,Resultados_Dic3!$A$3:$A$99980,Produccion_UO!$H1450)*$J$1223</f>
        <v>0</v>
      </c>
      <c r="AR1450" s="21">
        <f>+SUMIFS(Resultados_Dic3!AM$3:AM$99980,Resultados_Dic3!$F$3:$F$99980,Produccion_UO!$K1450,Resultados_Dic3!$D$3:$D$99980,Produccion_UO!$K$1494,Resultados_Dic3!$E$3:$E$99980,Produccion_UO!$J1450,Resultados_Dic3!$A$3:$A$99980,Produccion_UO!$H1450)*$J$1223</f>
        <v>0</v>
      </c>
    </row>
    <row r="1451" spans="8:44" x14ac:dyDescent="0.25">
      <c r="H1451" s="17" t="str">
        <f t="shared" si="1403"/>
        <v>DIC7</v>
      </c>
      <c r="I1451" s="24"/>
      <c r="J1451" s="24"/>
      <c r="K1451" s="359"/>
      <c r="L1451" s="305" t="s">
        <v>862</v>
      </c>
      <c r="M1451" s="21">
        <f>+M1452+M1453</f>
        <v>0</v>
      </c>
      <c r="N1451" s="21">
        <f t="shared" ref="N1451" si="1499">+N1452+N1453</f>
        <v>0</v>
      </c>
      <c r="O1451" s="21">
        <f t="shared" ref="O1451" si="1500">+O1452+O1453</f>
        <v>0</v>
      </c>
      <c r="P1451" s="21">
        <f t="shared" ref="P1451" si="1501">+P1452+P1453</f>
        <v>0</v>
      </c>
      <c r="Q1451" s="21">
        <f t="shared" ref="Q1451" si="1502">+Q1452+Q1453</f>
        <v>0</v>
      </c>
      <c r="R1451" s="21">
        <f t="shared" ref="R1451" si="1503">+R1452+R1453</f>
        <v>0</v>
      </c>
      <c r="S1451" s="21">
        <f t="shared" ref="S1451" si="1504">+S1452+S1453</f>
        <v>0</v>
      </c>
      <c r="T1451" s="21">
        <f t="shared" ref="T1451" si="1505">+T1452+T1453</f>
        <v>0</v>
      </c>
      <c r="U1451" s="21">
        <f t="shared" ref="U1451" si="1506">+U1452+U1453</f>
        <v>0</v>
      </c>
      <c r="V1451" s="21">
        <f t="shared" ref="V1451" si="1507">+V1452+V1453</f>
        <v>0</v>
      </c>
      <c r="W1451" s="21">
        <f t="shared" ref="W1451" si="1508">+W1452+W1453</f>
        <v>0</v>
      </c>
      <c r="X1451" s="21">
        <f t="shared" ref="X1451" si="1509">+X1452+X1453</f>
        <v>0</v>
      </c>
      <c r="Y1451" s="21">
        <f t="shared" ref="Y1451" si="1510">+Y1452+Y1453</f>
        <v>0</v>
      </c>
      <c r="Z1451" s="21">
        <f t="shared" ref="Z1451" si="1511">+Z1452+Z1453</f>
        <v>0</v>
      </c>
      <c r="AA1451" s="21">
        <f t="shared" ref="AA1451" si="1512">+AA1452+AA1453</f>
        <v>0</v>
      </c>
      <c r="AB1451" s="21">
        <f t="shared" ref="AB1451" si="1513">+AB1452+AB1453</f>
        <v>0</v>
      </c>
      <c r="AC1451" s="21">
        <f t="shared" ref="AC1451" si="1514">+AC1452+AC1453</f>
        <v>0</v>
      </c>
      <c r="AD1451" s="21">
        <f t="shared" ref="AD1451" si="1515">+AD1452+AD1453</f>
        <v>0</v>
      </c>
      <c r="AE1451" s="21">
        <f t="shared" ref="AE1451" si="1516">+AE1452+AE1453</f>
        <v>0</v>
      </c>
      <c r="AF1451" s="21">
        <f t="shared" ref="AF1451" si="1517">+AF1452+AF1453</f>
        <v>0</v>
      </c>
      <c r="AG1451" s="21">
        <f t="shared" ref="AG1451" si="1518">+AG1452+AG1453</f>
        <v>0</v>
      </c>
      <c r="AH1451" s="21">
        <f t="shared" ref="AH1451" si="1519">+AH1452+AH1453</f>
        <v>0</v>
      </c>
      <c r="AI1451" s="21">
        <f t="shared" ref="AI1451" si="1520">+AI1452+AI1453</f>
        <v>0</v>
      </c>
      <c r="AJ1451" s="21">
        <f t="shared" ref="AJ1451" si="1521">+AJ1452+AJ1453</f>
        <v>0</v>
      </c>
      <c r="AK1451" s="21">
        <f t="shared" ref="AK1451" si="1522">+AK1452+AK1453</f>
        <v>0</v>
      </c>
      <c r="AL1451" s="21">
        <f t="shared" ref="AL1451" si="1523">+AL1452+AL1453</f>
        <v>0</v>
      </c>
      <c r="AM1451" s="21">
        <f t="shared" ref="AM1451" si="1524">+AM1452+AM1453</f>
        <v>0</v>
      </c>
      <c r="AN1451" s="21">
        <f t="shared" ref="AN1451" si="1525">+AN1452+AN1453</f>
        <v>0</v>
      </c>
      <c r="AO1451" s="21">
        <f t="shared" ref="AO1451" si="1526">+AO1452+AO1453</f>
        <v>0</v>
      </c>
      <c r="AP1451" s="21">
        <f t="shared" ref="AP1451" si="1527">+AP1452+AP1453</f>
        <v>0</v>
      </c>
      <c r="AQ1451" s="21">
        <f t="shared" ref="AQ1451" si="1528">+AQ1452+AQ1453</f>
        <v>0</v>
      </c>
      <c r="AR1451" s="21">
        <f t="shared" ref="AR1451" si="1529">+AR1452+AR1453</f>
        <v>0</v>
      </c>
    </row>
    <row r="1452" spans="8:44" x14ac:dyDescent="0.25">
      <c r="H1452" s="17" t="str">
        <f t="shared" si="1403"/>
        <v>DIC7</v>
      </c>
      <c r="I1452" s="24"/>
      <c r="J1452" s="24" t="s">
        <v>92</v>
      </c>
      <c r="K1452" s="359" t="s">
        <v>296</v>
      </c>
      <c r="L1452" s="341" t="s">
        <v>834</v>
      </c>
      <c r="M1452" s="21">
        <f>+SUMIFS(Resultados_Dic3!H$3:H$99980,Resultados_Dic3!$F$3:$F$99980,Produccion_UO!$K1452,Resultados_Dic3!$D$3:$D$99980,Produccion_UO!$K$1494,Resultados_Dic3!$E$3:$E$99980,Produccion_UO!$J1452,Resultados_Dic3!$A$3:$A$99980,Produccion_UO!$H1452)*$J$1223</f>
        <v>0</v>
      </c>
      <c r="N1452" s="21">
        <f>+SUMIFS(Resultados_Dic3!I$3:I$99980,Resultados_Dic3!$F$3:$F$99980,Produccion_UO!$K1452,Resultados_Dic3!$D$3:$D$99980,Produccion_UO!$K$1494,Resultados_Dic3!$E$3:$E$99980,Produccion_UO!$J1452,Resultados_Dic3!$A$3:$A$99980,Produccion_UO!$H1452)*$J$1223</f>
        <v>0</v>
      </c>
      <c r="O1452" s="21">
        <f>+SUMIFS(Resultados_Dic3!J$3:J$99980,Resultados_Dic3!$F$3:$F$99980,Produccion_UO!$K1452,Resultados_Dic3!$D$3:$D$99980,Produccion_UO!$K$1494,Resultados_Dic3!$E$3:$E$99980,Produccion_UO!$J1452,Resultados_Dic3!$A$3:$A$99980,Produccion_UO!$H1452)*$J$1223</f>
        <v>0</v>
      </c>
      <c r="P1452" s="21">
        <f>+SUMIFS(Resultados_Dic3!K$3:K$99980,Resultados_Dic3!$F$3:$F$99980,Produccion_UO!$K1452,Resultados_Dic3!$D$3:$D$99980,Produccion_UO!$K$1494,Resultados_Dic3!$E$3:$E$99980,Produccion_UO!$J1452,Resultados_Dic3!$A$3:$A$99980,Produccion_UO!$H1452)*$J$1223</f>
        <v>0</v>
      </c>
      <c r="Q1452" s="21">
        <f>+SUMIFS(Resultados_Dic3!L$3:L$99980,Resultados_Dic3!$F$3:$F$99980,Produccion_UO!$K1452,Resultados_Dic3!$D$3:$D$99980,Produccion_UO!$K$1494,Resultados_Dic3!$E$3:$E$99980,Produccion_UO!$J1452,Resultados_Dic3!$A$3:$A$99980,Produccion_UO!$H1452)*$J$1223</f>
        <v>0</v>
      </c>
      <c r="R1452" s="21">
        <f>+SUMIFS(Resultados_Dic3!M$3:M$99980,Resultados_Dic3!$F$3:$F$99980,Produccion_UO!$K1452,Resultados_Dic3!$D$3:$D$99980,Produccion_UO!$K$1494,Resultados_Dic3!$E$3:$E$99980,Produccion_UO!$J1452,Resultados_Dic3!$A$3:$A$99980,Produccion_UO!$H1452)*$J$1223</f>
        <v>0</v>
      </c>
      <c r="S1452" s="21">
        <f>+SUMIFS(Resultados_Dic3!N$3:N$99980,Resultados_Dic3!$F$3:$F$99980,Produccion_UO!$K1452,Resultados_Dic3!$D$3:$D$99980,Produccion_UO!$K$1494,Resultados_Dic3!$E$3:$E$99980,Produccion_UO!$J1452,Resultados_Dic3!$A$3:$A$99980,Produccion_UO!$H1452)*$J$1223</f>
        <v>0</v>
      </c>
      <c r="T1452" s="21">
        <f>+SUMIFS(Resultados_Dic3!O$3:O$99980,Resultados_Dic3!$F$3:$F$99980,Produccion_UO!$K1452,Resultados_Dic3!$D$3:$D$99980,Produccion_UO!$K$1494,Resultados_Dic3!$E$3:$E$99980,Produccion_UO!$J1452,Resultados_Dic3!$A$3:$A$99980,Produccion_UO!$H1452)*$J$1223</f>
        <v>0</v>
      </c>
      <c r="U1452" s="21">
        <f>+SUMIFS(Resultados_Dic3!P$3:P$99980,Resultados_Dic3!$F$3:$F$99980,Produccion_UO!$K1452,Resultados_Dic3!$D$3:$D$99980,Produccion_UO!$K$1494,Resultados_Dic3!$E$3:$E$99980,Produccion_UO!$J1452,Resultados_Dic3!$A$3:$A$99980,Produccion_UO!$H1452)*$J$1223</f>
        <v>0</v>
      </c>
      <c r="V1452" s="21">
        <f>+SUMIFS(Resultados_Dic3!Q$3:Q$99980,Resultados_Dic3!$F$3:$F$99980,Produccion_UO!$K1452,Resultados_Dic3!$D$3:$D$99980,Produccion_UO!$K$1494,Resultados_Dic3!$E$3:$E$99980,Produccion_UO!$J1452,Resultados_Dic3!$A$3:$A$99980,Produccion_UO!$H1452)*$J$1223</f>
        <v>0</v>
      </c>
      <c r="W1452" s="21">
        <f>+SUMIFS(Resultados_Dic3!R$3:R$99980,Resultados_Dic3!$F$3:$F$99980,Produccion_UO!$K1452,Resultados_Dic3!$D$3:$D$99980,Produccion_UO!$K$1494,Resultados_Dic3!$E$3:$E$99980,Produccion_UO!$J1452,Resultados_Dic3!$A$3:$A$99980,Produccion_UO!$H1452)*$J$1223</f>
        <v>0</v>
      </c>
      <c r="X1452" s="21">
        <f>+SUMIFS(Resultados_Dic3!S$3:S$99980,Resultados_Dic3!$F$3:$F$99980,Produccion_UO!$K1452,Resultados_Dic3!$D$3:$D$99980,Produccion_UO!$K$1494,Resultados_Dic3!$E$3:$E$99980,Produccion_UO!$J1452,Resultados_Dic3!$A$3:$A$99980,Produccion_UO!$H1452)*$J$1223</f>
        <v>0</v>
      </c>
      <c r="Y1452" s="21">
        <f>+SUMIFS(Resultados_Dic3!T$3:T$99980,Resultados_Dic3!$F$3:$F$99980,Produccion_UO!$K1452,Resultados_Dic3!$D$3:$D$99980,Produccion_UO!$K$1494,Resultados_Dic3!$E$3:$E$99980,Produccion_UO!$J1452,Resultados_Dic3!$A$3:$A$99980,Produccion_UO!$H1452)*$J$1223</f>
        <v>0</v>
      </c>
      <c r="Z1452" s="21">
        <f>+SUMIFS(Resultados_Dic3!U$3:U$99980,Resultados_Dic3!$F$3:$F$99980,Produccion_UO!$K1452,Resultados_Dic3!$D$3:$D$99980,Produccion_UO!$K$1494,Resultados_Dic3!$E$3:$E$99980,Produccion_UO!$J1452,Resultados_Dic3!$A$3:$A$99980,Produccion_UO!$H1452)*$J$1223</f>
        <v>0</v>
      </c>
      <c r="AA1452" s="21">
        <f>+SUMIFS(Resultados_Dic3!V$3:V$99980,Resultados_Dic3!$F$3:$F$99980,Produccion_UO!$K1452,Resultados_Dic3!$D$3:$D$99980,Produccion_UO!$K$1494,Resultados_Dic3!$E$3:$E$99980,Produccion_UO!$J1452,Resultados_Dic3!$A$3:$A$99980,Produccion_UO!$H1452)*$J$1223</f>
        <v>0</v>
      </c>
      <c r="AB1452" s="21">
        <f>+SUMIFS(Resultados_Dic3!W$3:W$99980,Resultados_Dic3!$F$3:$F$99980,Produccion_UO!$K1452,Resultados_Dic3!$D$3:$D$99980,Produccion_UO!$K$1494,Resultados_Dic3!$E$3:$E$99980,Produccion_UO!$J1452,Resultados_Dic3!$A$3:$A$99980,Produccion_UO!$H1452)*$J$1223</f>
        <v>0</v>
      </c>
      <c r="AC1452" s="21">
        <f>+SUMIFS(Resultados_Dic3!X$3:X$99980,Resultados_Dic3!$F$3:$F$99980,Produccion_UO!$K1452,Resultados_Dic3!$D$3:$D$99980,Produccion_UO!$K$1494,Resultados_Dic3!$E$3:$E$99980,Produccion_UO!$J1452,Resultados_Dic3!$A$3:$A$99980,Produccion_UO!$H1452)*$J$1223</f>
        <v>0</v>
      </c>
      <c r="AD1452" s="21">
        <f>+SUMIFS(Resultados_Dic3!Y$3:Y$99980,Resultados_Dic3!$F$3:$F$99980,Produccion_UO!$K1452,Resultados_Dic3!$D$3:$D$99980,Produccion_UO!$K$1494,Resultados_Dic3!$E$3:$E$99980,Produccion_UO!$J1452,Resultados_Dic3!$A$3:$A$99980,Produccion_UO!$H1452)*$J$1223</f>
        <v>0</v>
      </c>
      <c r="AE1452" s="21">
        <f>+SUMIFS(Resultados_Dic3!Z$3:Z$99980,Resultados_Dic3!$F$3:$F$99980,Produccion_UO!$K1452,Resultados_Dic3!$D$3:$D$99980,Produccion_UO!$K$1494,Resultados_Dic3!$E$3:$E$99980,Produccion_UO!$J1452,Resultados_Dic3!$A$3:$A$99980,Produccion_UO!$H1452)*$J$1223</f>
        <v>0</v>
      </c>
      <c r="AF1452" s="21">
        <f>+SUMIFS(Resultados_Dic3!AA$3:AA$99980,Resultados_Dic3!$F$3:$F$99980,Produccion_UO!$K1452,Resultados_Dic3!$D$3:$D$99980,Produccion_UO!$K$1494,Resultados_Dic3!$E$3:$E$99980,Produccion_UO!$J1452,Resultados_Dic3!$A$3:$A$99980,Produccion_UO!$H1452)*$J$1223</f>
        <v>0</v>
      </c>
      <c r="AG1452" s="21">
        <f>+SUMIFS(Resultados_Dic3!AB$3:AB$99980,Resultados_Dic3!$F$3:$F$99980,Produccion_UO!$K1452,Resultados_Dic3!$D$3:$D$99980,Produccion_UO!$K$1494,Resultados_Dic3!$E$3:$E$99980,Produccion_UO!$J1452,Resultados_Dic3!$A$3:$A$99980,Produccion_UO!$H1452)*$J$1223</f>
        <v>0</v>
      </c>
      <c r="AH1452" s="21">
        <f>+SUMIFS(Resultados_Dic3!AC$3:AC$99980,Resultados_Dic3!$F$3:$F$99980,Produccion_UO!$K1452,Resultados_Dic3!$D$3:$D$99980,Produccion_UO!$K$1494,Resultados_Dic3!$E$3:$E$99980,Produccion_UO!$J1452,Resultados_Dic3!$A$3:$A$99980,Produccion_UO!$H1452)*$J$1223</f>
        <v>0</v>
      </c>
      <c r="AI1452" s="21">
        <f>+SUMIFS(Resultados_Dic3!AD$3:AD$99980,Resultados_Dic3!$F$3:$F$99980,Produccion_UO!$K1452,Resultados_Dic3!$D$3:$D$99980,Produccion_UO!$K$1494,Resultados_Dic3!$E$3:$E$99980,Produccion_UO!$J1452,Resultados_Dic3!$A$3:$A$99980,Produccion_UO!$H1452)*$J$1223</f>
        <v>0</v>
      </c>
      <c r="AJ1452" s="21">
        <f>+SUMIFS(Resultados_Dic3!AE$3:AE$99980,Resultados_Dic3!$F$3:$F$99980,Produccion_UO!$K1452,Resultados_Dic3!$D$3:$D$99980,Produccion_UO!$K$1494,Resultados_Dic3!$E$3:$E$99980,Produccion_UO!$J1452,Resultados_Dic3!$A$3:$A$99980,Produccion_UO!$H1452)*$J$1223</f>
        <v>0</v>
      </c>
      <c r="AK1452" s="21">
        <f>+SUMIFS(Resultados_Dic3!AF$3:AF$99980,Resultados_Dic3!$F$3:$F$99980,Produccion_UO!$K1452,Resultados_Dic3!$D$3:$D$99980,Produccion_UO!$K$1494,Resultados_Dic3!$E$3:$E$99980,Produccion_UO!$J1452,Resultados_Dic3!$A$3:$A$99980,Produccion_UO!$H1452)*$J$1223</f>
        <v>0</v>
      </c>
      <c r="AL1452" s="21">
        <f>+SUMIFS(Resultados_Dic3!AG$3:AG$99980,Resultados_Dic3!$F$3:$F$99980,Produccion_UO!$K1452,Resultados_Dic3!$D$3:$D$99980,Produccion_UO!$K$1494,Resultados_Dic3!$E$3:$E$99980,Produccion_UO!$J1452,Resultados_Dic3!$A$3:$A$99980,Produccion_UO!$H1452)*$J$1223</f>
        <v>0</v>
      </c>
      <c r="AM1452" s="21">
        <f>+SUMIFS(Resultados_Dic3!AH$3:AH$99980,Resultados_Dic3!$F$3:$F$99980,Produccion_UO!$K1452,Resultados_Dic3!$D$3:$D$99980,Produccion_UO!$K$1494,Resultados_Dic3!$E$3:$E$99980,Produccion_UO!$J1452,Resultados_Dic3!$A$3:$A$99980,Produccion_UO!$H1452)*$J$1223</f>
        <v>0</v>
      </c>
      <c r="AN1452" s="21">
        <f>+SUMIFS(Resultados_Dic3!AI$3:AI$99980,Resultados_Dic3!$F$3:$F$99980,Produccion_UO!$K1452,Resultados_Dic3!$D$3:$D$99980,Produccion_UO!$K$1494,Resultados_Dic3!$E$3:$E$99980,Produccion_UO!$J1452,Resultados_Dic3!$A$3:$A$99980,Produccion_UO!$H1452)*$J$1223</f>
        <v>0</v>
      </c>
      <c r="AO1452" s="21">
        <f>+SUMIFS(Resultados_Dic3!AJ$3:AJ$99980,Resultados_Dic3!$F$3:$F$99980,Produccion_UO!$K1452,Resultados_Dic3!$D$3:$D$99980,Produccion_UO!$K$1494,Resultados_Dic3!$E$3:$E$99980,Produccion_UO!$J1452,Resultados_Dic3!$A$3:$A$99980,Produccion_UO!$H1452)*$J$1223</f>
        <v>0</v>
      </c>
      <c r="AP1452" s="21">
        <f>+SUMIFS(Resultados_Dic3!AK$3:AK$99980,Resultados_Dic3!$F$3:$F$99980,Produccion_UO!$K1452,Resultados_Dic3!$D$3:$D$99980,Produccion_UO!$K$1494,Resultados_Dic3!$E$3:$E$99980,Produccion_UO!$J1452,Resultados_Dic3!$A$3:$A$99980,Produccion_UO!$H1452)*$J$1223</f>
        <v>0</v>
      </c>
      <c r="AQ1452" s="21">
        <f>+SUMIFS(Resultados_Dic3!AL$3:AL$99980,Resultados_Dic3!$F$3:$F$99980,Produccion_UO!$K1452,Resultados_Dic3!$D$3:$D$99980,Produccion_UO!$K$1494,Resultados_Dic3!$E$3:$E$99980,Produccion_UO!$J1452,Resultados_Dic3!$A$3:$A$99980,Produccion_UO!$H1452)*$J$1223</f>
        <v>0</v>
      </c>
      <c r="AR1452" s="21">
        <f>+SUMIFS(Resultados_Dic3!AM$3:AM$99980,Resultados_Dic3!$F$3:$F$99980,Produccion_UO!$K1452,Resultados_Dic3!$D$3:$D$99980,Produccion_UO!$K$1494,Resultados_Dic3!$E$3:$E$99980,Produccion_UO!$J1452,Resultados_Dic3!$A$3:$A$99980,Produccion_UO!$H1452)*$J$1223</f>
        <v>0</v>
      </c>
    </row>
    <row r="1453" spans="8:44" x14ac:dyDescent="0.25">
      <c r="H1453" s="17" t="str">
        <f t="shared" si="1403"/>
        <v>DIC7</v>
      </c>
      <c r="I1453" s="24"/>
      <c r="J1453" s="24" t="s">
        <v>88</v>
      </c>
      <c r="K1453" s="359" t="s">
        <v>233</v>
      </c>
      <c r="L1453" s="341" t="s">
        <v>833</v>
      </c>
      <c r="M1453" s="21">
        <f>+SUMIFS(Resultados_Dic3!H$3:H$99980,Resultados_Dic3!$F$3:$F$99980,Produccion_UO!$K1453,Resultados_Dic3!$D$3:$D$99980,Produccion_UO!$K$1494,Resultados_Dic3!$E$3:$E$99980,Produccion_UO!$J1453,Resultados_Dic3!$A$3:$A$99980,Produccion_UO!$H1453)*$J$1223</f>
        <v>0</v>
      </c>
      <c r="N1453" s="21">
        <f>+SUMIFS(Resultados_Dic3!I$3:I$99980,Resultados_Dic3!$F$3:$F$99980,Produccion_UO!$K1453,Resultados_Dic3!$D$3:$D$99980,Produccion_UO!$K$1494,Resultados_Dic3!$E$3:$E$99980,Produccion_UO!$J1453,Resultados_Dic3!$A$3:$A$99980,Produccion_UO!$H1453)*$J$1223</f>
        <v>0</v>
      </c>
      <c r="O1453" s="21">
        <f>+SUMIFS(Resultados_Dic3!J$3:J$99980,Resultados_Dic3!$F$3:$F$99980,Produccion_UO!$K1453,Resultados_Dic3!$D$3:$D$99980,Produccion_UO!$K$1494,Resultados_Dic3!$E$3:$E$99980,Produccion_UO!$J1453,Resultados_Dic3!$A$3:$A$99980,Produccion_UO!$H1453)*$J$1223</f>
        <v>0</v>
      </c>
      <c r="P1453" s="21">
        <f>+SUMIFS(Resultados_Dic3!K$3:K$99980,Resultados_Dic3!$F$3:$F$99980,Produccion_UO!$K1453,Resultados_Dic3!$D$3:$D$99980,Produccion_UO!$K$1494,Resultados_Dic3!$E$3:$E$99980,Produccion_UO!$J1453,Resultados_Dic3!$A$3:$A$99980,Produccion_UO!$H1453)*$J$1223</f>
        <v>0</v>
      </c>
      <c r="Q1453" s="21">
        <f>+SUMIFS(Resultados_Dic3!L$3:L$99980,Resultados_Dic3!$F$3:$F$99980,Produccion_UO!$K1453,Resultados_Dic3!$D$3:$D$99980,Produccion_UO!$K$1494,Resultados_Dic3!$E$3:$E$99980,Produccion_UO!$J1453,Resultados_Dic3!$A$3:$A$99980,Produccion_UO!$H1453)*$J$1223</f>
        <v>0</v>
      </c>
      <c r="R1453" s="21">
        <f>+SUMIFS(Resultados_Dic3!M$3:M$99980,Resultados_Dic3!$F$3:$F$99980,Produccion_UO!$K1453,Resultados_Dic3!$D$3:$D$99980,Produccion_UO!$K$1494,Resultados_Dic3!$E$3:$E$99980,Produccion_UO!$J1453,Resultados_Dic3!$A$3:$A$99980,Produccion_UO!$H1453)*$J$1223</f>
        <v>0</v>
      </c>
      <c r="S1453" s="21">
        <f>+SUMIFS(Resultados_Dic3!N$3:N$99980,Resultados_Dic3!$F$3:$F$99980,Produccion_UO!$K1453,Resultados_Dic3!$D$3:$D$99980,Produccion_UO!$K$1494,Resultados_Dic3!$E$3:$E$99980,Produccion_UO!$J1453,Resultados_Dic3!$A$3:$A$99980,Produccion_UO!$H1453)*$J$1223</f>
        <v>0</v>
      </c>
      <c r="T1453" s="21">
        <f>+SUMIFS(Resultados_Dic3!O$3:O$99980,Resultados_Dic3!$F$3:$F$99980,Produccion_UO!$K1453,Resultados_Dic3!$D$3:$D$99980,Produccion_UO!$K$1494,Resultados_Dic3!$E$3:$E$99980,Produccion_UO!$J1453,Resultados_Dic3!$A$3:$A$99980,Produccion_UO!$H1453)*$J$1223</f>
        <v>0</v>
      </c>
      <c r="U1453" s="21">
        <f>+SUMIFS(Resultados_Dic3!P$3:P$99980,Resultados_Dic3!$F$3:$F$99980,Produccion_UO!$K1453,Resultados_Dic3!$D$3:$D$99980,Produccion_UO!$K$1494,Resultados_Dic3!$E$3:$E$99980,Produccion_UO!$J1453,Resultados_Dic3!$A$3:$A$99980,Produccion_UO!$H1453)*$J$1223</f>
        <v>0</v>
      </c>
      <c r="V1453" s="21">
        <f>+SUMIFS(Resultados_Dic3!Q$3:Q$99980,Resultados_Dic3!$F$3:$F$99980,Produccion_UO!$K1453,Resultados_Dic3!$D$3:$D$99980,Produccion_UO!$K$1494,Resultados_Dic3!$E$3:$E$99980,Produccion_UO!$J1453,Resultados_Dic3!$A$3:$A$99980,Produccion_UO!$H1453)*$J$1223</f>
        <v>0</v>
      </c>
      <c r="W1453" s="21">
        <f>+SUMIFS(Resultados_Dic3!R$3:R$99980,Resultados_Dic3!$F$3:$F$99980,Produccion_UO!$K1453,Resultados_Dic3!$D$3:$D$99980,Produccion_UO!$K$1494,Resultados_Dic3!$E$3:$E$99980,Produccion_UO!$J1453,Resultados_Dic3!$A$3:$A$99980,Produccion_UO!$H1453)*$J$1223</f>
        <v>0</v>
      </c>
      <c r="X1453" s="21">
        <f>+SUMIFS(Resultados_Dic3!S$3:S$99980,Resultados_Dic3!$F$3:$F$99980,Produccion_UO!$K1453,Resultados_Dic3!$D$3:$D$99980,Produccion_UO!$K$1494,Resultados_Dic3!$E$3:$E$99980,Produccion_UO!$J1453,Resultados_Dic3!$A$3:$A$99980,Produccion_UO!$H1453)*$J$1223</f>
        <v>0</v>
      </c>
      <c r="Y1453" s="21">
        <f>+SUMIFS(Resultados_Dic3!T$3:T$99980,Resultados_Dic3!$F$3:$F$99980,Produccion_UO!$K1453,Resultados_Dic3!$D$3:$D$99980,Produccion_UO!$K$1494,Resultados_Dic3!$E$3:$E$99980,Produccion_UO!$J1453,Resultados_Dic3!$A$3:$A$99980,Produccion_UO!$H1453)*$J$1223</f>
        <v>0</v>
      </c>
      <c r="Z1453" s="21">
        <f>+SUMIFS(Resultados_Dic3!U$3:U$99980,Resultados_Dic3!$F$3:$F$99980,Produccion_UO!$K1453,Resultados_Dic3!$D$3:$D$99980,Produccion_UO!$K$1494,Resultados_Dic3!$E$3:$E$99980,Produccion_UO!$J1453,Resultados_Dic3!$A$3:$A$99980,Produccion_UO!$H1453)*$J$1223</f>
        <v>0</v>
      </c>
      <c r="AA1453" s="21">
        <f>+SUMIFS(Resultados_Dic3!V$3:V$99980,Resultados_Dic3!$F$3:$F$99980,Produccion_UO!$K1453,Resultados_Dic3!$D$3:$D$99980,Produccion_UO!$K$1494,Resultados_Dic3!$E$3:$E$99980,Produccion_UO!$J1453,Resultados_Dic3!$A$3:$A$99980,Produccion_UO!$H1453)*$J$1223</f>
        <v>0</v>
      </c>
      <c r="AB1453" s="21">
        <f>+SUMIFS(Resultados_Dic3!W$3:W$99980,Resultados_Dic3!$F$3:$F$99980,Produccion_UO!$K1453,Resultados_Dic3!$D$3:$D$99980,Produccion_UO!$K$1494,Resultados_Dic3!$E$3:$E$99980,Produccion_UO!$J1453,Resultados_Dic3!$A$3:$A$99980,Produccion_UO!$H1453)*$J$1223</f>
        <v>0</v>
      </c>
      <c r="AC1453" s="21">
        <f>+SUMIFS(Resultados_Dic3!X$3:X$99980,Resultados_Dic3!$F$3:$F$99980,Produccion_UO!$K1453,Resultados_Dic3!$D$3:$D$99980,Produccion_UO!$K$1494,Resultados_Dic3!$E$3:$E$99980,Produccion_UO!$J1453,Resultados_Dic3!$A$3:$A$99980,Produccion_UO!$H1453)*$J$1223</f>
        <v>0</v>
      </c>
      <c r="AD1453" s="21">
        <f>+SUMIFS(Resultados_Dic3!Y$3:Y$99980,Resultados_Dic3!$F$3:$F$99980,Produccion_UO!$K1453,Resultados_Dic3!$D$3:$D$99980,Produccion_UO!$K$1494,Resultados_Dic3!$E$3:$E$99980,Produccion_UO!$J1453,Resultados_Dic3!$A$3:$A$99980,Produccion_UO!$H1453)*$J$1223</f>
        <v>0</v>
      </c>
      <c r="AE1453" s="21">
        <f>+SUMIFS(Resultados_Dic3!Z$3:Z$99980,Resultados_Dic3!$F$3:$F$99980,Produccion_UO!$K1453,Resultados_Dic3!$D$3:$D$99980,Produccion_UO!$K$1494,Resultados_Dic3!$E$3:$E$99980,Produccion_UO!$J1453,Resultados_Dic3!$A$3:$A$99980,Produccion_UO!$H1453)*$J$1223</f>
        <v>0</v>
      </c>
      <c r="AF1453" s="21">
        <f>+SUMIFS(Resultados_Dic3!AA$3:AA$99980,Resultados_Dic3!$F$3:$F$99980,Produccion_UO!$K1453,Resultados_Dic3!$D$3:$D$99980,Produccion_UO!$K$1494,Resultados_Dic3!$E$3:$E$99980,Produccion_UO!$J1453,Resultados_Dic3!$A$3:$A$99980,Produccion_UO!$H1453)*$J$1223</f>
        <v>0</v>
      </c>
      <c r="AG1453" s="21">
        <f>+SUMIFS(Resultados_Dic3!AB$3:AB$99980,Resultados_Dic3!$F$3:$F$99980,Produccion_UO!$K1453,Resultados_Dic3!$D$3:$D$99980,Produccion_UO!$K$1494,Resultados_Dic3!$E$3:$E$99980,Produccion_UO!$J1453,Resultados_Dic3!$A$3:$A$99980,Produccion_UO!$H1453)*$J$1223</f>
        <v>0</v>
      </c>
      <c r="AH1453" s="21">
        <f>+SUMIFS(Resultados_Dic3!AC$3:AC$99980,Resultados_Dic3!$F$3:$F$99980,Produccion_UO!$K1453,Resultados_Dic3!$D$3:$D$99980,Produccion_UO!$K$1494,Resultados_Dic3!$E$3:$E$99980,Produccion_UO!$J1453,Resultados_Dic3!$A$3:$A$99980,Produccion_UO!$H1453)*$J$1223</f>
        <v>0</v>
      </c>
      <c r="AI1453" s="21">
        <f>+SUMIFS(Resultados_Dic3!AD$3:AD$99980,Resultados_Dic3!$F$3:$F$99980,Produccion_UO!$K1453,Resultados_Dic3!$D$3:$D$99980,Produccion_UO!$K$1494,Resultados_Dic3!$E$3:$E$99980,Produccion_UO!$J1453,Resultados_Dic3!$A$3:$A$99980,Produccion_UO!$H1453)*$J$1223</f>
        <v>0</v>
      </c>
      <c r="AJ1453" s="21">
        <f>+SUMIFS(Resultados_Dic3!AE$3:AE$99980,Resultados_Dic3!$F$3:$F$99980,Produccion_UO!$K1453,Resultados_Dic3!$D$3:$D$99980,Produccion_UO!$K$1494,Resultados_Dic3!$E$3:$E$99980,Produccion_UO!$J1453,Resultados_Dic3!$A$3:$A$99980,Produccion_UO!$H1453)*$J$1223</f>
        <v>0</v>
      </c>
      <c r="AK1453" s="21">
        <f>+SUMIFS(Resultados_Dic3!AF$3:AF$99980,Resultados_Dic3!$F$3:$F$99980,Produccion_UO!$K1453,Resultados_Dic3!$D$3:$D$99980,Produccion_UO!$K$1494,Resultados_Dic3!$E$3:$E$99980,Produccion_UO!$J1453,Resultados_Dic3!$A$3:$A$99980,Produccion_UO!$H1453)*$J$1223</f>
        <v>0</v>
      </c>
      <c r="AL1453" s="21">
        <f>+SUMIFS(Resultados_Dic3!AG$3:AG$99980,Resultados_Dic3!$F$3:$F$99980,Produccion_UO!$K1453,Resultados_Dic3!$D$3:$D$99980,Produccion_UO!$K$1494,Resultados_Dic3!$E$3:$E$99980,Produccion_UO!$J1453,Resultados_Dic3!$A$3:$A$99980,Produccion_UO!$H1453)*$J$1223</f>
        <v>0</v>
      </c>
      <c r="AM1453" s="21">
        <f>+SUMIFS(Resultados_Dic3!AH$3:AH$99980,Resultados_Dic3!$F$3:$F$99980,Produccion_UO!$K1453,Resultados_Dic3!$D$3:$D$99980,Produccion_UO!$K$1494,Resultados_Dic3!$E$3:$E$99980,Produccion_UO!$J1453,Resultados_Dic3!$A$3:$A$99980,Produccion_UO!$H1453)*$J$1223</f>
        <v>0</v>
      </c>
      <c r="AN1453" s="21">
        <f>+SUMIFS(Resultados_Dic3!AI$3:AI$99980,Resultados_Dic3!$F$3:$F$99980,Produccion_UO!$K1453,Resultados_Dic3!$D$3:$D$99980,Produccion_UO!$K$1494,Resultados_Dic3!$E$3:$E$99980,Produccion_UO!$J1453,Resultados_Dic3!$A$3:$A$99980,Produccion_UO!$H1453)*$J$1223</f>
        <v>0</v>
      </c>
      <c r="AO1453" s="21">
        <f>+SUMIFS(Resultados_Dic3!AJ$3:AJ$99980,Resultados_Dic3!$F$3:$F$99980,Produccion_UO!$K1453,Resultados_Dic3!$D$3:$D$99980,Produccion_UO!$K$1494,Resultados_Dic3!$E$3:$E$99980,Produccion_UO!$J1453,Resultados_Dic3!$A$3:$A$99980,Produccion_UO!$H1453)*$J$1223</f>
        <v>0</v>
      </c>
      <c r="AP1453" s="21">
        <f>+SUMIFS(Resultados_Dic3!AK$3:AK$99980,Resultados_Dic3!$F$3:$F$99980,Produccion_UO!$K1453,Resultados_Dic3!$D$3:$D$99980,Produccion_UO!$K$1494,Resultados_Dic3!$E$3:$E$99980,Produccion_UO!$J1453,Resultados_Dic3!$A$3:$A$99980,Produccion_UO!$H1453)*$J$1223</f>
        <v>0</v>
      </c>
      <c r="AQ1453" s="21">
        <f>+SUMIFS(Resultados_Dic3!AL$3:AL$99980,Resultados_Dic3!$F$3:$F$99980,Produccion_UO!$K1453,Resultados_Dic3!$D$3:$D$99980,Produccion_UO!$K$1494,Resultados_Dic3!$E$3:$E$99980,Produccion_UO!$J1453,Resultados_Dic3!$A$3:$A$99980,Produccion_UO!$H1453)*$J$1223</f>
        <v>0</v>
      </c>
      <c r="AR1453" s="21">
        <f>+SUMIFS(Resultados_Dic3!AM$3:AM$99980,Resultados_Dic3!$F$3:$F$99980,Produccion_UO!$K1453,Resultados_Dic3!$D$3:$D$99980,Produccion_UO!$K$1494,Resultados_Dic3!$E$3:$E$99980,Produccion_UO!$J1453,Resultados_Dic3!$A$3:$A$99980,Produccion_UO!$H1453)*$J$1223</f>
        <v>0</v>
      </c>
    </row>
    <row r="1454" spans="8:44" x14ac:dyDescent="0.25">
      <c r="H1454" s="17" t="str">
        <f t="shared" si="1403"/>
        <v>DIC7</v>
      </c>
      <c r="I1454" s="24"/>
      <c r="J1454" s="24"/>
      <c r="K1454" s="342"/>
      <c r="L1454" s="302" t="s">
        <v>863</v>
      </c>
      <c r="M1454" s="344">
        <f>+M1451+M1447</f>
        <v>2.8765035548796301E-2</v>
      </c>
      <c r="N1454" s="344">
        <f t="shared" ref="N1454:AR1454" si="1530">+N1451+N1447</f>
        <v>2.8241172660933102E-2</v>
      </c>
      <c r="O1454" s="344">
        <f t="shared" si="1530"/>
        <v>2.8258819682690499E-2</v>
      </c>
      <c r="P1454" s="344">
        <f t="shared" si="1530"/>
        <v>2.8276466704447903E-2</v>
      </c>
      <c r="Q1454" s="344">
        <f t="shared" si="1530"/>
        <v>2.8294113726205401E-2</v>
      </c>
      <c r="R1454" s="344">
        <f t="shared" si="1530"/>
        <v>2.6135689639765203E-2</v>
      </c>
      <c r="S1454" s="344">
        <f t="shared" si="1530"/>
        <v>2.3977265553324911E-2</v>
      </c>
      <c r="T1454" s="344">
        <f t="shared" si="1530"/>
        <v>2.2201137667257141E-2</v>
      </c>
      <c r="U1454" s="344">
        <f t="shared" si="1530"/>
        <v>2.0425009781189371E-2</v>
      </c>
      <c r="V1454" s="344">
        <f t="shared" si="1530"/>
        <v>1.8952790888581032E-2</v>
      </c>
      <c r="W1454" s="344">
        <f t="shared" si="1530"/>
        <v>1.7480571995972673E-2</v>
      </c>
      <c r="X1454" s="344">
        <f t="shared" si="1530"/>
        <v>1.6008353103364327E-2</v>
      </c>
      <c r="Y1454" s="344">
        <f t="shared" si="1530"/>
        <v>1.4980772893529731E-2</v>
      </c>
      <c r="Z1454" s="344">
        <f t="shared" si="1530"/>
        <v>1.3954135669075041E-2</v>
      </c>
      <c r="AA1454" s="344">
        <f t="shared" si="1530"/>
        <v>6.7412361203863357E-3</v>
      </c>
      <c r="AB1454" s="344">
        <f t="shared" si="1530"/>
        <v>0</v>
      </c>
      <c r="AC1454" s="344">
        <f t="shared" si="1530"/>
        <v>0</v>
      </c>
      <c r="AD1454" s="344">
        <f t="shared" si="1530"/>
        <v>0</v>
      </c>
      <c r="AE1454" s="344">
        <f t="shared" si="1530"/>
        <v>0</v>
      </c>
      <c r="AF1454" s="344">
        <f t="shared" si="1530"/>
        <v>0</v>
      </c>
      <c r="AG1454" s="344">
        <f t="shared" si="1530"/>
        <v>0</v>
      </c>
      <c r="AH1454" s="344">
        <f t="shared" si="1530"/>
        <v>0</v>
      </c>
      <c r="AI1454" s="344">
        <f t="shared" si="1530"/>
        <v>0</v>
      </c>
      <c r="AJ1454" s="344">
        <f t="shared" si="1530"/>
        <v>0</v>
      </c>
      <c r="AK1454" s="344">
        <f t="shared" si="1530"/>
        <v>0</v>
      </c>
      <c r="AL1454" s="344">
        <f t="shared" si="1530"/>
        <v>0</v>
      </c>
      <c r="AM1454" s="344">
        <f t="shared" si="1530"/>
        <v>0</v>
      </c>
      <c r="AN1454" s="344">
        <f t="shared" si="1530"/>
        <v>0</v>
      </c>
      <c r="AO1454" s="344">
        <f t="shared" si="1530"/>
        <v>0</v>
      </c>
      <c r="AP1454" s="344">
        <f t="shared" si="1530"/>
        <v>0</v>
      </c>
      <c r="AQ1454" s="344">
        <f t="shared" si="1530"/>
        <v>0</v>
      </c>
      <c r="AR1454" s="344">
        <f t="shared" si="1530"/>
        <v>0</v>
      </c>
    </row>
    <row r="1455" spans="8:44" x14ac:dyDescent="0.25">
      <c r="H1455" s="17" t="str">
        <f t="shared" si="1403"/>
        <v>DIC7</v>
      </c>
      <c r="I1455" s="24"/>
      <c r="J1455" s="24"/>
      <c r="K1455" s="342"/>
      <c r="L1455" s="302" t="s">
        <v>864</v>
      </c>
      <c r="M1455" s="21">
        <f>+M1454+M1446</f>
        <v>0.17746930567868976</v>
      </c>
      <c r="N1455" s="21">
        <f t="shared" ref="N1455" si="1531">+N1454+N1446</f>
        <v>0.17424357627320655</v>
      </c>
      <c r="O1455" s="21">
        <f t="shared" ref="O1455" si="1532">+O1454+O1446</f>
        <v>0.17435223928087795</v>
      </c>
      <c r="P1455" s="21">
        <f t="shared" ref="P1455" si="1533">+P1454+P1446</f>
        <v>0.17446090228854838</v>
      </c>
      <c r="Q1455" s="21">
        <f t="shared" ref="Q1455" si="1534">+Q1454+Q1446</f>
        <v>0.17456956529621886</v>
      </c>
      <c r="R1455" s="21">
        <f t="shared" ref="R1455" si="1535">+R1454+R1446</f>
        <v>0.16127888904020166</v>
      </c>
      <c r="S1455" s="21">
        <f t="shared" ref="S1455" si="1536">+S1454+S1446</f>
        <v>0.14798821278418436</v>
      </c>
      <c r="T1455" s="21">
        <f t="shared" ref="T1455" si="1537">+T1454+T1446</f>
        <v>0.13705155725327658</v>
      </c>
      <c r="U1455" s="21">
        <f t="shared" ref="U1455" si="1538">+U1454+U1446</f>
        <v>0.12611490172236872</v>
      </c>
      <c r="V1455" s="21">
        <f t="shared" ref="V1455" si="1539">+V1454+V1446</f>
        <v>0.11704959115500929</v>
      </c>
      <c r="W1455" s="21">
        <f t="shared" ref="W1455" si="1540">+W1454+W1446</f>
        <v>0.10798428058764992</v>
      </c>
      <c r="X1455" s="21">
        <f t="shared" ref="X1455" si="1541">+X1454+X1446</f>
        <v>9.8918970020290486E-2</v>
      </c>
      <c r="Y1455" s="21">
        <f t="shared" ref="Y1455" si="1542">+Y1454+Y1446</f>
        <v>9.2564652934070277E-2</v>
      </c>
      <c r="Z1455" s="21">
        <f t="shared" ref="Z1455" si="1543">+Z1454+Z1446</f>
        <v>8.6211278833230098E-2</v>
      </c>
      <c r="AA1455" s="21">
        <f t="shared" ref="AA1455" si="1544">+AA1454+AA1446</f>
        <v>4.1771857333413001E-2</v>
      </c>
      <c r="AB1455" s="21">
        <f t="shared" ref="AB1455" si="1545">+AB1454+AB1446</f>
        <v>0</v>
      </c>
      <c r="AC1455" s="21">
        <f t="shared" ref="AC1455" si="1546">+AC1454+AC1446</f>
        <v>0</v>
      </c>
      <c r="AD1455" s="21">
        <f t="shared" ref="AD1455" si="1547">+AD1454+AD1446</f>
        <v>0</v>
      </c>
      <c r="AE1455" s="21">
        <f t="shared" ref="AE1455" si="1548">+AE1454+AE1446</f>
        <v>0</v>
      </c>
      <c r="AF1455" s="21">
        <f t="shared" ref="AF1455" si="1549">+AF1454+AF1446</f>
        <v>0</v>
      </c>
      <c r="AG1455" s="21">
        <f t="shared" ref="AG1455" si="1550">+AG1454+AG1446</f>
        <v>0</v>
      </c>
      <c r="AH1455" s="21">
        <f t="shared" ref="AH1455" si="1551">+AH1454+AH1446</f>
        <v>0</v>
      </c>
      <c r="AI1455" s="21">
        <f t="shared" ref="AI1455" si="1552">+AI1454+AI1446</f>
        <v>0</v>
      </c>
      <c r="AJ1455" s="21">
        <f t="shared" ref="AJ1455" si="1553">+AJ1454+AJ1446</f>
        <v>0</v>
      </c>
      <c r="AK1455" s="21">
        <f t="shared" ref="AK1455" si="1554">+AK1454+AK1446</f>
        <v>0</v>
      </c>
      <c r="AL1455" s="21">
        <f t="shared" ref="AL1455" si="1555">+AL1454+AL1446</f>
        <v>0</v>
      </c>
      <c r="AM1455" s="21">
        <f t="shared" ref="AM1455" si="1556">+AM1454+AM1446</f>
        <v>0</v>
      </c>
      <c r="AN1455" s="21">
        <f t="shared" ref="AN1455" si="1557">+AN1454+AN1446</f>
        <v>0</v>
      </c>
      <c r="AO1455" s="21">
        <f t="shared" ref="AO1455" si="1558">+AO1454+AO1446</f>
        <v>0</v>
      </c>
      <c r="AP1455" s="21">
        <f t="shared" ref="AP1455" si="1559">+AP1454+AP1446</f>
        <v>0</v>
      </c>
      <c r="AQ1455" s="21">
        <f t="shared" ref="AQ1455" si="1560">+AQ1454+AQ1446</f>
        <v>0</v>
      </c>
      <c r="AR1455" s="21">
        <f t="shared" ref="AR1455" si="1561">+AR1454+AR1446</f>
        <v>0</v>
      </c>
    </row>
    <row r="1456" spans="8:44" x14ac:dyDescent="0.25">
      <c r="L1456" s="345" t="s">
        <v>865</v>
      </c>
      <c r="M1456" s="358">
        <f>+M1440-M1455</f>
        <v>5.5511151231257827E-16</v>
      </c>
      <c r="N1456" s="358">
        <f t="shared" ref="N1456" si="1562">+N1440-N1455</f>
        <v>4.7184478546569153E-16</v>
      </c>
      <c r="O1456" s="358">
        <f t="shared" ref="O1456" si="1563">+O1440-O1455</f>
        <v>-4.4408920985006262E-16</v>
      </c>
      <c r="P1456" s="358">
        <f t="shared" ref="P1456" si="1564">+P1440-P1455</f>
        <v>-4.9960036108132044E-16</v>
      </c>
      <c r="Q1456" s="358">
        <f t="shared" ref="Q1456" si="1565">+Q1440-Q1455</f>
        <v>-4.4408920985006262E-16</v>
      </c>
      <c r="R1456" s="358">
        <f t="shared" ref="R1456" si="1566">+R1440-R1455</f>
        <v>-4.4408920985006262E-16</v>
      </c>
      <c r="S1456" s="358">
        <f t="shared" ref="S1456" si="1567">+S1440-S1455</f>
        <v>-4.7184478546569153E-16</v>
      </c>
      <c r="T1456" s="358">
        <f t="shared" ref="T1456" si="1568">+T1440-T1455</f>
        <v>-4.7184478546569153E-16</v>
      </c>
      <c r="U1456" s="358">
        <f t="shared" ref="U1456" si="1569">+U1440-U1455</f>
        <v>-3.3306690738754696E-16</v>
      </c>
      <c r="V1456" s="358">
        <f t="shared" ref="V1456" si="1570">+V1440-V1455</f>
        <v>0</v>
      </c>
      <c r="W1456" s="358">
        <f t="shared" ref="W1456" si="1571">+W1440-W1455</f>
        <v>0</v>
      </c>
      <c r="X1456" s="358">
        <f t="shared" ref="X1456" si="1572">+X1440-X1455</f>
        <v>0</v>
      </c>
      <c r="Y1456" s="358">
        <f t="shared" ref="Y1456" si="1573">+Y1440-Y1455</f>
        <v>0</v>
      </c>
      <c r="Z1456" s="358">
        <f t="shared" ref="Z1456" si="1574">+Z1440-Z1455</f>
        <v>0</v>
      </c>
      <c r="AA1456" s="358">
        <f t="shared" ref="AA1456" si="1575">+AA1440-AA1455</f>
        <v>0</v>
      </c>
      <c r="AB1456" s="358">
        <f t="shared" ref="AB1456" si="1576">+AB1440-AB1455</f>
        <v>0</v>
      </c>
      <c r="AC1456" s="358">
        <f t="shared" ref="AC1456" si="1577">+AC1440-AC1455</f>
        <v>0</v>
      </c>
      <c r="AD1456" s="358">
        <f t="shared" ref="AD1456" si="1578">+AD1440-AD1455</f>
        <v>0</v>
      </c>
      <c r="AE1456" s="358">
        <f t="shared" ref="AE1456" si="1579">+AE1440-AE1455</f>
        <v>0</v>
      </c>
      <c r="AF1456" s="358">
        <f t="shared" ref="AF1456" si="1580">+AF1440-AF1455</f>
        <v>0</v>
      </c>
      <c r="AG1456" s="358">
        <f t="shared" ref="AG1456" si="1581">+AG1440-AG1455</f>
        <v>0</v>
      </c>
      <c r="AH1456" s="358">
        <f t="shared" ref="AH1456" si="1582">+AH1440-AH1455</f>
        <v>0</v>
      </c>
      <c r="AI1456" s="358">
        <f t="shared" ref="AI1456" si="1583">+AI1440-AI1455</f>
        <v>0</v>
      </c>
      <c r="AJ1456" s="358">
        <f t="shared" ref="AJ1456" si="1584">+AJ1440-AJ1455</f>
        <v>0</v>
      </c>
      <c r="AK1456" s="358">
        <f t="shared" ref="AK1456" si="1585">+AK1440-AK1455</f>
        <v>0</v>
      </c>
      <c r="AL1456" s="358">
        <f t="shared" ref="AL1456" si="1586">+AL1440-AL1455</f>
        <v>0</v>
      </c>
      <c r="AM1456" s="358">
        <f t="shared" ref="AM1456" si="1587">+AM1440-AM1455</f>
        <v>0</v>
      </c>
      <c r="AN1456" s="358">
        <f t="shared" ref="AN1456" si="1588">+AN1440-AN1455</f>
        <v>0</v>
      </c>
      <c r="AO1456" s="358">
        <f t="shared" ref="AO1456" si="1589">+AO1440-AO1455</f>
        <v>0</v>
      </c>
      <c r="AP1456" s="358">
        <f t="shared" ref="AP1456" si="1590">+AP1440-AP1455</f>
        <v>0</v>
      </c>
      <c r="AQ1456" s="358">
        <f t="shared" ref="AQ1456" si="1591">+AQ1440-AQ1455</f>
        <v>0</v>
      </c>
      <c r="AR1456" s="358">
        <f t="shared" ref="AR1456" si="1592">+AR1440-AR1455</f>
        <v>0</v>
      </c>
    </row>
    <row r="1457" spans="10:44" x14ac:dyDescent="0.25">
      <c r="L1457" s="345"/>
      <c r="M1457" s="358"/>
      <c r="N1457" s="358"/>
      <c r="O1457" s="358"/>
      <c r="P1457" s="358"/>
      <c r="Q1457" s="358"/>
      <c r="R1457" s="358"/>
      <c r="S1457" s="358"/>
      <c r="T1457" s="358"/>
      <c r="U1457" s="358"/>
      <c r="V1457" s="358"/>
      <c r="W1457" s="358"/>
      <c r="X1457" s="358"/>
      <c r="Y1457" s="358"/>
      <c r="Z1457" s="358"/>
      <c r="AA1457" s="358"/>
      <c r="AB1457" s="358"/>
      <c r="AC1457" s="358"/>
      <c r="AD1457" s="358"/>
      <c r="AE1457" s="358"/>
      <c r="AF1457" s="358"/>
      <c r="AG1457" s="358"/>
      <c r="AH1457" s="358"/>
      <c r="AI1457" s="358"/>
      <c r="AJ1457" s="358"/>
      <c r="AK1457" s="358"/>
      <c r="AL1457" s="358"/>
      <c r="AM1457" s="358"/>
      <c r="AN1457" s="358"/>
      <c r="AO1457" s="358"/>
      <c r="AP1457" s="358"/>
      <c r="AQ1457" s="358"/>
      <c r="AR1457" s="358"/>
    </row>
    <row r="1458" spans="10:44" x14ac:dyDescent="0.25">
      <c r="K1458" s="349">
        <f>+I241</f>
        <v>0</v>
      </c>
      <c r="L1458" s="349" t="s">
        <v>866</v>
      </c>
      <c r="M1458" s="358"/>
      <c r="N1458" s="358"/>
      <c r="O1458" s="358"/>
      <c r="P1458" s="358"/>
      <c r="Q1458" s="358"/>
      <c r="R1458" s="358"/>
      <c r="S1458" s="358"/>
      <c r="T1458" s="358"/>
      <c r="U1458" s="358"/>
      <c r="V1458" s="358"/>
      <c r="W1458" s="358"/>
      <c r="X1458" s="358"/>
      <c r="Y1458" s="358"/>
      <c r="Z1458" s="358"/>
      <c r="AA1458" s="358"/>
      <c r="AB1458" s="358"/>
      <c r="AC1458" s="358"/>
      <c r="AD1458" s="358"/>
      <c r="AE1458" s="358"/>
      <c r="AF1458" s="358"/>
      <c r="AG1458" s="358"/>
      <c r="AH1458" s="358"/>
      <c r="AI1458" s="358"/>
      <c r="AJ1458" s="358"/>
      <c r="AK1458" s="358"/>
      <c r="AL1458" s="358"/>
      <c r="AM1458" s="358"/>
      <c r="AN1458" s="358"/>
      <c r="AO1458" s="358"/>
      <c r="AP1458" s="358"/>
      <c r="AQ1458" s="358"/>
      <c r="AR1458" s="358"/>
    </row>
    <row r="1459" spans="10:44" x14ac:dyDescent="0.25">
      <c r="K1459" s="349" t="s">
        <v>868</v>
      </c>
      <c r="L1459" s="350" t="s">
        <v>867</v>
      </c>
      <c r="M1459" s="358"/>
      <c r="N1459" s="358"/>
      <c r="O1459" s="358"/>
      <c r="P1459" s="358"/>
      <c r="Q1459" s="358"/>
      <c r="R1459" s="358"/>
      <c r="S1459" s="358"/>
      <c r="T1459" s="358"/>
      <c r="U1459" s="358"/>
      <c r="V1459" s="358"/>
      <c r="W1459" s="358"/>
      <c r="X1459" s="358"/>
      <c r="Y1459" s="358"/>
      <c r="Z1459" s="358"/>
      <c r="AA1459" s="358"/>
      <c r="AB1459" s="358"/>
      <c r="AC1459" s="358"/>
      <c r="AD1459" s="358"/>
      <c r="AE1459" s="358"/>
      <c r="AF1459" s="358"/>
      <c r="AG1459" s="358"/>
      <c r="AH1459" s="358"/>
      <c r="AI1459" s="358"/>
      <c r="AJ1459" s="358"/>
      <c r="AK1459" s="358"/>
      <c r="AL1459" s="358"/>
      <c r="AM1459" s="358"/>
      <c r="AN1459" s="358"/>
      <c r="AO1459" s="358"/>
      <c r="AP1459" s="358"/>
      <c r="AQ1459" s="358"/>
      <c r="AR1459" s="358"/>
    </row>
    <row r="1460" spans="10:44" x14ac:dyDescent="0.25">
      <c r="L1460" s="345"/>
      <c r="M1460" s="358"/>
      <c r="N1460" s="358"/>
      <c r="O1460" s="358"/>
      <c r="P1460" s="358"/>
      <c r="Q1460" s="358"/>
      <c r="R1460" s="358"/>
      <c r="S1460" s="358"/>
      <c r="T1460" s="358"/>
      <c r="U1460" s="358"/>
      <c r="V1460" s="358"/>
      <c r="W1460" s="358"/>
      <c r="X1460" s="358"/>
      <c r="Y1460" s="358"/>
      <c r="Z1460" s="358"/>
      <c r="AA1460" s="358"/>
      <c r="AB1460" s="358"/>
      <c r="AC1460" s="358"/>
      <c r="AD1460" s="358"/>
      <c r="AE1460" s="358"/>
      <c r="AF1460" s="358"/>
      <c r="AG1460" s="358"/>
      <c r="AH1460" s="358"/>
      <c r="AI1460" s="358"/>
      <c r="AJ1460" s="358"/>
      <c r="AK1460" s="358"/>
      <c r="AL1460" s="358"/>
      <c r="AM1460" s="358"/>
      <c r="AN1460" s="358"/>
      <c r="AO1460" s="358"/>
      <c r="AP1460" s="358"/>
      <c r="AQ1460" s="358"/>
      <c r="AR1460" s="358"/>
    </row>
    <row r="1461" spans="10:44" x14ac:dyDescent="0.25">
      <c r="L1461" s="345"/>
      <c r="M1461" s="358"/>
      <c r="N1461" s="358"/>
      <c r="O1461" s="358"/>
      <c r="P1461" s="358"/>
      <c r="Q1461" s="358"/>
      <c r="R1461" s="358"/>
      <c r="S1461" s="358"/>
      <c r="T1461" s="358"/>
      <c r="U1461" s="358"/>
      <c r="V1461" s="358"/>
      <c r="W1461" s="358"/>
      <c r="X1461" s="358"/>
      <c r="Y1461" s="358"/>
      <c r="Z1461" s="358"/>
      <c r="AA1461" s="358"/>
      <c r="AB1461" s="358"/>
      <c r="AC1461" s="358"/>
      <c r="AD1461" s="358"/>
      <c r="AE1461" s="358"/>
      <c r="AF1461" s="358"/>
      <c r="AG1461" s="358"/>
      <c r="AH1461" s="358"/>
      <c r="AI1461" s="358"/>
      <c r="AJ1461" s="358"/>
      <c r="AK1461" s="358"/>
      <c r="AL1461" s="358"/>
      <c r="AM1461" s="358"/>
      <c r="AN1461" s="358"/>
      <c r="AO1461" s="358"/>
      <c r="AP1461" s="358"/>
      <c r="AQ1461" s="358"/>
      <c r="AR1461" s="358"/>
    </row>
    <row r="1462" spans="10:44" x14ac:dyDescent="0.25">
      <c r="L1462" s="345"/>
      <c r="M1462" s="358"/>
      <c r="N1462" s="358"/>
      <c r="O1462" s="358"/>
      <c r="P1462" s="358"/>
      <c r="Q1462" s="358"/>
      <c r="R1462" s="358"/>
      <c r="S1462" s="358"/>
      <c r="T1462" s="358"/>
      <c r="U1462" s="358"/>
      <c r="V1462" s="358"/>
      <c r="W1462" s="358"/>
      <c r="X1462" s="358"/>
      <c r="Y1462" s="358"/>
      <c r="Z1462" s="358"/>
      <c r="AA1462" s="358"/>
      <c r="AB1462" s="358"/>
      <c r="AC1462" s="358"/>
      <c r="AD1462" s="358"/>
      <c r="AE1462" s="358"/>
      <c r="AF1462" s="358"/>
      <c r="AG1462" s="358"/>
      <c r="AH1462" s="358"/>
      <c r="AI1462" s="358"/>
      <c r="AJ1462" s="358"/>
      <c r="AK1462" s="358"/>
      <c r="AL1462" s="358"/>
      <c r="AM1462" s="358"/>
      <c r="AN1462" s="358"/>
      <c r="AO1462" s="358"/>
      <c r="AP1462" s="358"/>
      <c r="AQ1462" s="358"/>
      <c r="AR1462" s="358"/>
    </row>
    <row r="1463" spans="10:44" x14ac:dyDescent="0.25">
      <c r="L1463" s="345"/>
      <c r="M1463" s="358"/>
      <c r="N1463" s="358"/>
      <c r="O1463" s="358"/>
      <c r="P1463" s="358"/>
      <c r="Q1463" s="358"/>
      <c r="R1463" s="358"/>
      <c r="S1463" s="358"/>
      <c r="T1463" s="358"/>
      <c r="U1463" s="358"/>
      <c r="V1463" s="358"/>
      <c r="W1463" s="358"/>
      <c r="X1463" s="358"/>
      <c r="Y1463" s="358"/>
      <c r="Z1463" s="358"/>
      <c r="AA1463" s="358"/>
      <c r="AB1463" s="358"/>
      <c r="AC1463" s="358"/>
      <c r="AD1463" s="358"/>
      <c r="AE1463" s="358"/>
      <c r="AF1463" s="358"/>
      <c r="AG1463" s="358"/>
      <c r="AH1463" s="358"/>
      <c r="AI1463" s="358"/>
      <c r="AJ1463" s="358"/>
      <c r="AK1463" s="358"/>
      <c r="AL1463" s="358"/>
      <c r="AM1463" s="358"/>
      <c r="AN1463" s="358"/>
      <c r="AO1463" s="358"/>
      <c r="AP1463" s="358"/>
      <c r="AQ1463" s="358"/>
      <c r="AR1463" s="358"/>
    </row>
    <row r="1464" spans="10:44" x14ac:dyDescent="0.25">
      <c r="L1464" s="383" t="s">
        <v>885</v>
      </c>
      <c r="M1464" s="358"/>
      <c r="N1464" s="358"/>
      <c r="O1464" s="358"/>
      <c r="P1464" s="358"/>
      <c r="Q1464" s="358"/>
      <c r="R1464" s="358"/>
      <c r="S1464" s="358"/>
      <c r="T1464" s="358"/>
      <c r="U1464" s="358"/>
      <c r="V1464" s="358"/>
      <c r="W1464" s="358"/>
      <c r="X1464" s="358"/>
      <c r="Y1464" s="358"/>
      <c r="Z1464" s="358"/>
      <c r="AA1464" s="358"/>
      <c r="AB1464" s="358"/>
      <c r="AC1464" s="358"/>
      <c r="AD1464" s="358"/>
      <c r="AE1464" s="358"/>
      <c r="AF1464" s="358"/>
      <c r="AG1464" s="358"/>
      <c r="AH1464" s="358"/>
      <c r="AI1464" s="358"/>
      <c r="AJ1464" s="358"/>
      <c r="AK1464" s="358"/>
      <c r="AL1464" s="358"/>
      <c r="AM1464" s="358"/>
      <c r="AN1464" s="358"/>
      <c r="AO1464" s="358"/>
      <c r="AP1464" s="358"/>
      <c r="AQ1464" s="358"/>
      <c r="AR1464" s="358"/>
    </row>
    <row r="1465" spans="10:44" x14ac:dyDescent="0.25">
      <c r="J1465" s="346" t="s">
        <v>752</v>
      </c>
      <c r="K1465" s="115">
        <f>+IF(OR(L1465="OIL",L1465="OIL-eq"),$H$5,IF(L1465="GAS",$H$4,IF(L1465="GSL",$H$8,IF(L1465="DSL",$H$9,IF(L1465="KER",$H$10,IF(L1465="LPG",$H$11,IF(L1465="HFO",$H$12,IF(L1465="AVG",$H$13,IF(L1465="RFG",$H$14,IF(L1465="ELC",$H$15,$H$16))))))))))</f>
        <v>1</v>
      </c>
      <c r="L1465" s="385" t="s">
        <v>836</v>
      </c>
      <c r="M1465" s="361">
        <v>2019</v>
      </c>
      <c r="N1465" s="361">
        <v>2020</v>
      </c>
      <c r="O1465" s="361">
        <v>2021</v>
      </c>
      <c r="P1465" s="361">
        <v>2022</v>
      </c>
      <c r="Q1465" s="361">
        <v>2023</v>
      </c>
      <c r="R1465" s="361">
        <v>2024</v>
      </c>
      <c r="S1465" s="361">
        <v>2025</v>
      </c>
      <c r="T1465" s="361">
        <v>2026</v>
      </c>
      <c r="U1465" s="361">
        <v>2027</v>
      </c>
      <c r="V1465" s="361">
        <v>2028</v>
      </c>
      <c r="W1465" s="361">
        <v>2029</v>
      </c>
      <c r="X1465" s="361">
        <v>2030</v>
      </c>
      <c r="Y1465" s="361">
        <v>2031</v>
      </c>
      <c r="Z1465" s="361">
        <v>2032</v>
      </c>
      <c r="AA1465" s="361">
        <v>2033</v>
      </c>
      <c r="AB1465" s="361">
        <v>2034</v>
      </c>
      <c r="AC1465" s="361">
        <v>2035</v>
      </c>
      <c r="AD1465" s="361">
        <v>2036</v>
      </c>
      <c r="AE1465" s="361">
        <v>2037</v>
      </c>
      <c r="AF1465" s="361">
        <v>2038</v>
      </c>
      <c r="AG1465" s="361">
        <v>2039</v>
      </c>
      <c r="AH1465" s="361">
        <v>2040</v>
      </c>
      <c r="AI1465" s="361">
        <v>2041</v>
      </c>
      <c r="AJ1465" s="361">
        <v>2042</v>
      </c>
      <c r="AK1465" s="361">
        <v>2043</v>
      </c>
      <c r="AL1465" s="361">
        <v>2044</v>
      </c>
      <c r="AM1465" s="361">
        <v>2045</v>
      </c>
      <c r="AN1465" s="361">
        <v>2046</v>
      </c>
      <c r="AO1465" s="361">
        <v>2047</v>
      </c>
      <c r="AP1465" s="361">
        <v>2048</v>
      </c>
      <c r="AQ1465" s="361">
        <v>2049</v>
      </c>
      <c r="AR1465" s="361">
        <v>2050</v>
      </c>
    </row>
    <row r="1466" spans="10:44" x14ac:dyDescent="0.25">
      <c r="L1466" s="345" t="s">
        <v>878</v>
      </c>
      <c r="M1466" s="22">
        <f>+M1434+M1404+M1375+M1346+M1315+M1283+M1224</f>
        <v>17.360475918208348</v>
      </c>
      <c r="N1466" s="22">
        <f>+N1434+N1404+N1375+N1346+N1315+N1283+N1224</f>
        <v>16.82790906607552</v>
      </c>
      <c r="O1466" s="22">
        <f t="shared" ref="O1466:AR1466" si="1593">+O1434+O1404+O1375+O1346+O1315+O1283+O1224</f>
        <v>15.658004613505929</v>
      </c>
      <c r="P1466" s="22">
        <f t="shared" si="1593"/>
        <v>15.066359849961753</v>
      </c>
      <c r="Q1466" s="22">
        <f t="shared" si="1593"/>
        <v>13.752780305538892</v>
      </c>
      <c r="R1466" s="22">
        <f t="shared" si="1593"/>
        <v>11.51026521972938</v>
      </c>
      <c r="S1466" s="22">
        <f t="shared" si="1593"/>
        <v>10.637629904103285</v>
      </c>
      <c r="T1466" s="22">
        <f t="shared" si="1593"/>
        <v>9.9108968874840091</v>
      </c>
      <c r="U1466" s="22">
        <f t="shared" si="1593"/>
        <v>7.5413316397656525</v>
      </c>
      <c r="V1466" s="22">
        <f t="shared" si="1593"/>
        <v>6.2265280688022511</v>
      </c>
      <c r="W1466" s="22">
        <f t="shared" si="1593"/>
        <v>4.0338669128956752</v>
      </c>
      <c r="X1466" s="22">
        <f t="shared" si="1593"/>
        <v>3.908086039473154</v>
      </c>
      <c r="Y1466" s="22">
        <f t="shared" si="1593"/>
        <v>3.8946060617951304</v>
      </c>
      <c r="Z1466" s="22">
        <f t="shared" si="1593"/>
        <v>2.8043115080380572</v>
      </c>
      <c r="AA1466" s="22">
        <f t="shared" si="1593"/>
        <v>7.0569603008134807E-2</v>
      </c>
      <c r="AB1466" s="22">
        <f t="shared" si="1593"/>
        <v>0</v>
      </c>
      <c r="AC1466" s="22">
        <f t="shared" si="1593"/>
        <v>0</v>
      </c>
      <c r="AD1466" s="22">
        <f t="shared" si="1593"/>
        <v>0</v>
      </c>
      <c r="AE1466" s="22">
        <f t="shared" si="1593"/>
        <v>0</v>
      </c>
      <c r="AF1466" s="22">
        <f t="shared" si="1593"/>
        <v>0</v>
      </c>
      <c r="AG1466" s="22">
        <f t="shared" si="1593"/>
        <v>0</v>
      </c>
      <c r="AH1466" s="22">
        <f t="shared" si="1593"/>
        <v>0</v>
      </c>
      <c r="AI1466" s="22">
        <f t="shared" si="1593"/>
        <v>0</v>
      </c>
      <c r="AJ1466" s="22">
        <f t="shared" si="1593"/>
        <v>0</v>
      </c>
      <c r="AK1466" s="22">
        <f t="shared" si="1593"/>
        <v>0</v>
      </c>
      <c r="AL1466" s="22">
        <f t="shared" si="1593"/>
        <v>0</v>
      </c>
      <c r="AM1466" s="22">
        <f t="shared" si="1593"/>
        <v>0</v>
      </c>
      <c r="AN1466" s="22">
        <f t="shared" si="1593"/>
        <v>0</v>
      </c>
      <c r="AO1466" s="22">
        <f t="shared" si="1593"/>
        <v>0</v>
      </c>
      <c r="AP1466" s="22">
        <f t="shared" si="1593"/>
        <v>0</v>
      </c>
      <c r="AQ1466" s="22">
        <f t="shared" si="1593"/>
        <v>0</v>
      </c>
      <c r="AR1466" s="22">
        <f t="shared" si="1593"/>
        <v>0</v>
      </c>
    </row>
    <row r="1467" spans="10:44" x14ac:dyDescent="0.25">
      <c r="L1467" s="345" t="s">
        <v>879</v>
      </c>
      <c r="M1467" s="22">
        <f>+M1435+M1405+M1376+M1347+M1316+M1284+M1225</f>
        <v>2.689220260749003</v>
      </c>
      <c r="N1467" s="22">
        <f t="shared" ref="N1467:AR1467" si="1594">+N1435+N1405+N1376+N1347+N1316+N1284+N1225</f>
        <v>1.5884502854302049</v>
      </c>
      <c r="O1467" s="22">
        <f t="shared" si="1594"/>
        <v>1.0952284071257425</v>
      </c>
      <c r="P1467" s="22">
        <f t="shared" si="1594"/>
        <v>0.76097093089739365</v>
      </c>
      <c r="Q1467" s="22">
        <f t="shared" si="1594"/>
        <v>0.75312202819953278</v>
      </c>
      <c r="R1467" s="22">
        <f t="shared" si="1594"/>
        <v>0.64895611591401359</v>
      </c>
      <c r="S1467" s="22">
        <f t="shared" si="1594"/>
        <v>0.6426957722647213</v>
      </c>
      <c r="T1467" s="22">
        <f t="shared" si="1594"/>
        <v>0.63053508484838761</v>
      </c>
      <c r="U1467" s="22">
        <f t="shared" si="1594"/>
        <v>0.61996867936648359</v>
      </c>
      <c r="V1467" s="22">
        <f t="shared" si="1594"/>
        <v>0.47782407498166601</v>
      </c>
      <c r="W1467" s="22">
        <f t="shared" si="1594"/>
        <v>0.47349087996302452</v>
      </c>
      <c r="X1467" s="22">
        <f t="shared" si="1594"/>
        <v>0.38356635714918175</v>
      </c>
      <c r="Y1467" s="22">
        <f t="shared" si="1594"/>
        <v>0.38105813213656076</v>
      </c>
      <c r="Z1467" s="22">
        <f t="shared" si="1594"/>
        <v>0.37855085010932055</v>
      </c>
      <c r="AA1467" s="22">
        <f t="shared" si="1594"/>
        <v>1.344714373824234E-2</v>
      </c>
      <c r="AB1467" s="22">
        <f t="shared" si="1594"/>
        <v>0</v>
      </c>
      <c r="AC1467" s="22">
        <f t="shared" si="1594"/>
        <v>0</v>
      </c>
      <c r="AD1467" s="22">
        <f t="shared" si="1594"/>
        <v>0</v>
      </c>
      <c r="AE1467" s="22">
        <f t="shared" si="1594"/>
        <v>0</v>
      </c>
      <c r="AF1467" s="22">
        <f t="shared" si="1594"/>
        <v>0</v>
      </c>
      <c r="AG1467" s="22">
        <f t="shared" si="1594"/>
        <v>0</v>
      </c>
      <c r="AH1467" s="22">
        <f t="shared" si="1594"/>
        <v>0</v>
      </c>
      <c r="AI1467" s="22">
        <f t="shared" si="1594"/>
        <v>0</v>
      </c>
      <c r="AJ1467" s="22">
        <f t="shared" si="1594"/>
        <v>0</v>
      </c>
      <c r="AK1467" s="22">
        <f t="shared" si="1594"/>
        <v>0</v>
      </c>
      <c r="AL1467" s="22">
        <f t="shared" si="1594"/>
        <v>0</v>
      </c>
      <c r="AM1467" s="22">
        <f t="shared" si="1594"/>
        <v>0</v>
      </c>
      <c r="AN1467" s="22">
        <f t="shared" si="1594"/>
        <v>0</v>
      </c>
      <c r="AO1467" s="22">
        <f t="shared" si="1594"/>
        <v>0</v>
      </c>
      <c r="AP1467" s="22">
        <f t="shared" si="1594"/>
        <v>0</v>
      </c>
      <c r="AQ1467" s="22">
        <f t="shared" si="1594"/>
        <v>0</v>
      </c>
      <c r="AR1467" s="22">
        <f t="shared" si="1594"/>
        <v>0</v>
      </c>
    </row>
    <row r="1468" spans="10:44" x14ac:dyDescent="0.25">
      <c r="L1468" s="341" t="s">
        <v>880</v>
      </c>
      <c r="M1468" s="22">
        <f>+M1436+M1437+M1406+M1407+M1377+M1378+M1348+M1349+M1317+M1318+M1285+M1286+M1226+M1227</f>
        <v>0.56958223794233298</v>
      </c>
      <c r="N1468" s="22">
        <f t="shared" ref="N1468:AR1468" si="1595">+N1436+N1437+N1406+N1407+N1377+N1378+N1348+N1349+N1317+N1318+N1285+N1286+N1226+N1227</f>
        <v>0.58876419915827616</v>
      </c>
      <c r="O1468" s="22">
        <f t="shared" si="1595"/>
        <v>0.50932741603800058</v>
      </c>
      <c r="P1468" s="22">
        <f t="shared" si="1595"/>
        <v>0.52052507507185031</v>
      </c>
      <c r="Q1468" s="22">
        <f t="shared" si="1595"/>
        <v>0.42669951966709596</v>
      </c>
      <c r="R1468" s="22">
        <f t="shared" si="1595"/>
        <v>0.20750635174944701</v>
      </c>
      <c r="S1468" s="22">
        <f t="shared" si="1595"/>
        <v>0.20459073075901626</v>
      </c>
      <c r="T1468" s="22">
        <f t="shared" si="1595"/>
        <v>0.20230661776842424</v>
      </c>
      <c r="U1468" s="22">
        <f t="shared" si="1595"/>
        <v>2.0933174794034459E-2</v>
      </c>
      <c r="V1468" s="22">
        <f t="shared" si="1595"/>
        <v>1.941633832099128E-2</v>
      </c>
      <c r="W1468" s="22">
        <f t="shared" si="1595"/>
        <v>1.7777252708553213E-2</v>
      </c>
      <c r="X1468" s="22">
        <f t="shared" si="1595"/>
        <v>1.6305033815944843E-2</v>
      </c>
      <c r="Y1468" s="22">
        <f t="shared" si="1595"/>
        <v>1.5277453606110243E-2</v>
      </c>
      <c r="Z1468" s="22">
        <f t="shared" si="1595"/>
        <v>1.416421987546844E-2</v>
      </c>
      <c r="AA1468" s="22">
        <f t="shared" si="1595"/>
        <v>6.7412361203863401E-3</v>
      </c>
      <c r="AB1468" s="22">
        <f t="shared" si="1595"/>
        <v>0</v>
      </c>
      <c r="AC1468" s="22">
        <f t="shared" si="1595"/>
        <v>0</v>
      </c>
      <c r="AD1468" s="22">
        <f t="shared" si="1595"/>
        <v>0</v>
      </c>
      <c r="AE1468" s="22">
        <f t="shared" si="1595"/>
        <v>0</v>
      </c>
      <c r="AF1468" s="22">
        <f t="shared" si="1595"/>
        <v>0</v>
      </c>
      <c r="AG1468" s="22">
        <f t="shared" si="1595"/>
        <v>0</v>
      </c>
      <c r="AH1468" s="22">
        <f t="shared" si="1595"/>
        <v>0</v>
      </c>
      <c r="AI1468" s="22">
        <f t="shared" si="1595"/>
        <v>0</v>
      </c>
      <c r="AJ1468" s="22">
        <f t="shared" si="1595"/>
        <v>0</v>
      </c>
      <c r="AK1468" s="22">
        <f t="shared" si="1595"/>
        <v>0</v>
      </c>
      <c r="AL1468" s="22">
        <f t="shared" si="1595"/>
        <v>0</v>
      </c>
      <c r="AM1468" s="22">
        <f t="shared" si="1595"/>
        <v>0</v>
      </c>
      <c r="AN1468" s="22">
        <f t="shared" si="1595"/>
        <v>0</v>
      </c>
      <c r="AO1468" s="22">
        <f t="shared" si="1595"/>
        <v>0</v>
      </c>
      <c r="AP1468" s="22">
        <f t="shared" si="1595"/>
        <v>0</v>
      </c>
      <c r="AQ1468" s="22">
        <f t="shared" si="1595"/>
        <v>0</v>
      </c>
      <c r="AR1468" s="22">
        <f t="shared" si="1595"/>
        <v>0</v>
      </c>
    </row>
    <row r="1469" spans="10:44" x14ac:dyDescent="0.25">
      <c r="L1469" s="341" t="s">
        <v>881</v>
      </c>
      <c r="M1469" s="22">
        <f>+M1438+M1439+M1408+M1409+M1379+M1380+M1350+M1351+M1319+M1320+M1287+M1288+M1228+M1229</f>
        <v>2.1196380228066696</v>
      </c>
      <c r="N1469" s="22">
        <f t="shared" ref="N1469:AR1469" si="1596">+N1438+N1439+N1408+N1409+N1379+N1380+N1350+N1351+N1319+N1320+N1287+N1288+N1228+N1229</f>
        <v>2.0306597184479447</v>
      </c>
      <c r="O1469" s="22">
        <f t="shared" si="1596"/>
        <v>1.9116649620237718</v>
      </c>
      <c r="P1469" s="22">
        <f t="shared" si="1596"/>
        <v>1.6935790321315942</v>
      </c>
      <c r="Q1469" s="22">
        <f t="shared" si="1596"/>
        <v>1.5826146070452687</v>
      </c>
      <c r="R1469" s="22">
        <f t="shared" si="1596"/>
        <v>1.4298741110808777</v>
      </c>
      <c r="S1469" s="22">
        <f t="shared" si="1596"/>
        <v>1.328320675503563</v>
      </c>
      <c r="T1469" s="22">
        <f t="shared" si="1596"/>
        <v>1.2405654859740654</v>
      </c>
      <c r="U1469" s="22">
        <f t="shared" si="1596"/>
        <v>1.0571517579312661</v>
      </c>
      <c r="V1469" s="22">
        <f t="shared" si="1596"/>
        <v>0.83789109774702186</v>
      </c>
      <c r="W1469" s="22">
        <f t="shared" si="1596"/>
        <v>0.5383697151778879</v>
      </c>
      <c r="X1469" s="22">
        <f t="shared" si="1596"/>
        <v>0.52987292956268595</v>
      </c>
      <c r="Y1469" s="22">
        <f t="shared" si="1596"/>
        <v>0.52839228475989952</v>
      </c>
      <c r="Z1469" s="22">
        <f t="shared" si="1596"/>
        <v>0.37584669689179778</v>
      </c>
      <c r="AA1469" s="22">
        <f t="shared" si="1596"/>
        <v>6.7059076178560004E-3</v>
      </c>
      <c r="AB1469" s="22">
        <f t="shared" si="1596"/>
        <v>0</v>
      </c>
      <c r="AC1469" s="22">
        <f t="shared" si="1596"/>
        <v>0</v>
      </c>
      <c r="AD1469" s="22">
        <f t="shared" si="1596"/>
        <v>0</v>
      </c>
      <c r="AE1469" s="22">
        <f t="shared" si="1596"/>
        <v>0</v>
      </c>
      <c r="AF1469" s="22">
        <f t="shared" si="1596"/>
        <v>0</v>
      </c>
      <c r="AG1469" s="22">
        <f t="shared" si="1596"/>
        <v>0</v>
      </c>
      <c r="AH1469" s="22">
        <f t="shared" si="1596"/>
        <v>0</v>
      </c>
      <c r="AI1469" s="22">
        <f t="shared" si="1596"/>
        <v>0</v>
      </c>
      <c r="AJ1469" s="22">
        <f t="shared" si="1596"/>
        <v>0</v>
      </c>
      <c r="AK1469" s="22">
        <f t="shared" si="1596"/>
        <v>0</v>
      </c>
      <c r="AL1469" s="22">
        <f t="shared" si="1596"/>
        <v>0</v>
      </c>
      <c r="AM1469" s="22">
        <f t="shared" si="1596"/>
        <v>0</v>
      </c>
      <c r="AN1469" s="22">
        <f t="shared" si="1596"/>
        <v>0</v>
      </c>
      <c r="AO1469" s="22">
        <f t="shared" si="1596"/>
        <v>0</v>
      </c>
      <c r="AP1469" s="22">
        <f t="shared" si="1596"/>
        <v>0</v>
      </c>
      <c r="AQ1469" s="22">
        <f t="shared" si="1596"/>
        <v>0</v>
      </c>
      <c r="AR1469" s="22">
        <f t="shared" si="1596"/>
        <v>0</v>
      </c>
    </row>
    <row r="1470" spans="10:44" x14ac:dyDescent="0.25">
      <c r="L1470" s="341"/>
      <c r="M1470" s="380">
        <f>+M1467+M1466</f>
        <v>20.049696178957351</v>
      </c>
      <c r="N1470" s="380">
        <f t="shared" ref="N1470:AR1470" si="1597">+N1467+N1466</f>
        <v>18.416359351505726</v>
      </c>
      <c r="O1470" s="380">
        <f t="shared" si="1597"/>
        <v>16.753233020631672</v>
      </c>
      <c r="P1470" s="380">
        <f t="shared" si="1597"/>
        <v>15.827330780859146</v>
      </c>
      <c r="Q1470" s="380">
        <f t="shared" si="1597"/>
        <v>14.505902333738424</v>
      </c>
      <c r="R1470" s="380">
        <f t="shared" si="1597"/>
        <v>12.159221335643394</v>
      </c>
      <c r="S1470" s="380">
        <f t="shared" si="1597"/>
        <v>11.280325676368006</v>
      </c>
      <c r="T1470" s="380">
        <f t="shared" si="1597"/>
        <v>10.541431972332397</v>
      </c>
      <c r="U1470" s="380">
        <f t="shared" si="1597"/>
        <v>8.1613003191321365</v>
      </c>
      <c r="V1470" s="380">
        <f t="shared" si="1597"/>
        <v>6.7043521437839173</v>
      </c>
      <c r="W1470" s="380">
        <f t="shared" si="1597"/>
        <v>4.5073577928586994</v>
      </c>
      <c r="X1470" s="380">
        <f t="shared" si="1597"/>
        <v>4.2916523966223359</v>
      </c>
      <c r="Y1470" s="380">
        <f t="shared" si="1597"/>
        <v>4.2756641939316911</v>
      </c>
      <c r="Z1470" s="380">
        <f t="shared" si="1597"/>
        <v>3.1828623581473776</v>
      </c>
      <c r="AA1470" s="380">
        <f t="shared" si="1597"/>
        <v>8.4016746746377144E-2</v>
      </c>
      <c r="AB1470" s="380">
        <f t="shared" si="1597"/>
        <v>0</v>
      </c>
      <c r="AC1470" s="380">
        <f t="shared" si="1597"/>
        <v>0</v>
      </c>
      <c r="AD1470" s="380">
        <f t="shared" si="1597"/>
        <v>0</v>
      </c>
      <c r="AE1470" s="380">
        <f t="shared" si="1597"/>
        <v>0</v>
      </c>
      <c r="AF1470" s="380">
        <f t="shared" si="1597"/>
        <v>0</v>
      </c>
      <c r="AG1470" s="380">
        <f t="shared" si="1597"/>
        <v>0</v>
      </c>
      <c r="AH1470" s="380">
        <f t="shared" si="1597"/>
        <v>0</v>
      </c>
      <c r="AI1470" s="380">
        <f t="shared" si="1597"/>
        <v>0</v>
      </c>
      <c r="AJ1470" s="380">
        <f t="shared" si="1597"/>
        <v>0</v>
      </c>
      <c r="AK1470" s="380">
        <f t="shared" si="1597"/>
        <v>0</v>
      </c>
      <c r="AL1470" s="380">
        <f t="shared" si="1597"/>
        <v>0</v>
      </c>
      <c r="AM1470" s="380">
        <f t="shared" si="1597"/>
        <v>0</v>
      </c>
      <c r="AN1470" s="380">
        <f t="shared" si="1597"/>
        <v>0</v>
      </c>
      <c r="AO1470" s="380">
        <f t="shared" si="1597"/>
        <v>0</v>
      </c>
      <c r="AP1470" s="380">
        <f t="shared" si="1597"/>
        <v>0</v>
      </c>
      <c r="AQ1470" s="380">
        <f t="shared" si="1597"/>
        <v>0</v>
      </c>
      <c r="AR1470" s="380">
        <f t="shared" si="1597"/>
        <v>0</v>
      </c>
    </row>
    <row r="1471" spans="10:44" x14ac:dyDescent="0.25">
      <c r="L1471" s="384" t="s">
        <v>886</v>
      </c>
      <c r="M1471" s="358"/>
      <c r="N1471" s="358"/>
      <c r="O1471" s="358"/>
      <c r="P1471" s="358"/>
      <c r="Q1471" s="358"/>
      <c r="R1471" s="358"/>
      <c r="S1471" s="358"/>
      <c r="T1471" s="358"/>
      <c r="U1471" s="358"/>
      <c r="V1471" s="358"/>
      <c r="W1471" s="358"/>
      <c r="X1471" s="358"/>
      <c r="Y1471" s="358"/>
      <c r="Z1471" s="358"/>
      <c r="AA1471" s="358"/>
      <c r="AB1471" s="358"/>
      <c r="AC1471" s="358"/>
      <c r="AD1471" s="358"/>
      <c r="AE1471" s="358"/>
      <c r="AF1471" s="358"/>
      <c r="AG1471" s="358"/>
      <c r="AH1471" s="358"/>
      <c r="AI1471" s="358"/>
      <c r="AJ1471" s="358"/>
      <c r="AK1471" s="358"/>
      <c r="AL1471" s="358"/>
      <c r="AM1471" s="358"/>
      <c r="AN1471" s="358"/>
      <c r="AO1471" s="358"/>
      <c r="AP1471" s="358"/>
      <c r="AQ1471" s="358"/>
      <c r="AR1471" s="358"/>
    </row>
    <row r="1472" spans="10:44" x14ac:dyDescent="0.25">
      <c r="J1472" s="346" t="s">
        <v>752</v>
      </c>
      <c r="K1472" s="115">
        <f>+IF(OR(L1472="OIL",L1472="OIL-eq"),$H$5,IF(L1472="GAS",$H$4,IF(L1472="GSL",$H$8,IF(L1472="DSL",$H$9,IF(L1472="KER",$H$10,IF(L1472="LPG",$H$11,IF(L1472="HFO",$H$12,IF(L1472="AVG",$H$13,IF(L1472="RFG",$H$14,IF(L1472="ELC",$H$15,$H$16))))))))))</f>
        <v>1</v>
      </c>
      <c r="L1472" s="377" t="s">
        <v>836</v>
      </c>
      <c r="M1472" s="361">
        <v>2019</v>
      </c>
      <c r="N1472" s="361">
        <v>2020</v>
      </c>
      <c r="O1472" s="361">
        <v>2021</v>
      </c>
      <c r="P1472" s="361">
        <v>2022</v>
      </c>
      <c r="Q1472" s="361">
        <v>2023</v>
      </c>
      <c r="R1472" s="361">
        <v>2024</v>
      </c>
      <c r="S1472" s="361">
        <v>2025</v>
      </c>
      <c r="T1472" s="361">
        <v>2026</v>
      </c>
      <c r="U1472" s="361">
        <v>2027</v>
      </c>
      <c r="V1472" s="361">
        <v>2028</v>
      </c>
      <c r="W1472" s="361">
        <v>2029</v>
      </c>
      <c r="X1472" s="361">
        <v>2030</v>
      </c>
      <c r="Y1472" s="361">
        <v>2031</v>
      </c>
      <c r="Z1472" s="361">
        <v>2032</v>
      </c>
      <c r="AA1472" s="361">
        <v>2033</v>
      </c>
      <c r="AB1472" s="361">
        <v>2034</v>
      </c>
      <c r="AC1472" s="361">
        <v>2035</v>
      </c>
      <c r="AD1472" s="361">
        <v>2036</v>
      </c>
      <c r="AE1472" s="361">
        <v>2037</v>
      </c>
      <c r="AF1472" s="361">
        <v>2038</v>
      </c>
      <c r="AG1472" s="361">
        <v>2039</v>
      </c>
      <c r="AH1472" s="361">
        <v>2040</v>
      </c>
      <c r="AI1472" s="361">
        <v>2041</v>
      </c>
      <c r="AJ1472" s="361">
        <v>2042</v>
      </c>
      <c r="AK1472" s="361">
        <v>2043</v>
      </c>
      <c r="AL1472" s="361">
        <v>2044</v>
      </c>
      <c r="AM1472" s="361">
        <v>2045</v>
      </c>
      <c r="AN1472" s="361">
        <v>2046</v>
      </c>
      <c r="AO1472" s="361">
        <v>2047</v>
      </c>
      <c r="AP1472" s="361">
        <v>2048</v>
      </c>
      <c r="AQ1472" s="361">
        <v>2049</v>
      </c>
      <c r="AR1472" s="361">
        <v>2050</v>
      </c>
    </row>
    <row r="1473" spans="11:46" x14ac:dyDescent="0.25">
      <c r="L1473" s="345" t="s">
        <v>878</v>
      </c>
      <c r="M1473" s="22">
        <f>+M1479+M1485</f>
        <v>17.360475918208351</v>
      </c>
      <c r="N1473" s="22">
        <f>+N1441+N1411+N1382+N1353+N1322+N1290+N1231</f>
        <v>2.7391685616154469</v>
      </c>
      <c r="O1473" s="22">
        <f t="shared" ref="O1473:AR1473" si="1598">+O1441+O1411+O1382+O1353+O1322+O1290+O1231</f>
        <v>2.3273368459842825</v>
      </c>
      <c r="P1473" s="22">
        <f t="shared" si="1598"/>
        <v>2.2581235980911911</v>
      </c>
      <c r="Q1473" s="22">
        <f t="shared" si="1598"/>
        <v>2.0865936183107081</v>
      </c>
      <c r="R1473" s="22">
        <f t="shared" si="1598"/>
        <v>1.4129220328928938</v>
      </c>
      <c r="S1473" s="22">
        <f t="shared" si="1598"/>
        <v>1.2510649926813313</v>
      </c>
      <c r="T1473" s="22">
        <f t="shared" si="1598"/>
        <v>1.0883054295051453</v>
      </c>
      <c r="U1473" s="22">
        <f t="shared" si="1598"/>
        <v>0.91513359835906716</v>
      </c>
      <c r="V1473" s="22">
        <f t="shared" si="1598"/>
        <v>0.17552082662542196</v>
      </c>
      <c r="W1473" s="22">
        <f t="shared" si="1598"/>
        <v>0.15976672595293756</v>
      </c>
      <c r="X1473" s="22">
        <f t="shared" si="1598"/>
        <v>0.14401262528045328</v>
      </c>
      <c r="Y1473" s="22">
        <f t="shared" si="1598"/>
        <v>0.13585938447881535</v>
      </c>
      <c r="Z1473" s="22">
        <f t="shared" si="1598"/>
        <v>0.12770614367717756</v>
      </c>
      <c r="AA1473" s="22">
        <f t="shared" si="1598"/>
        <v>4.3556381444093559E-2</v>
      </c>
      <c r="AB1473" s="22">
        <f t="shared" si="1598"/>
        <v>0</v>
      </c>
      <c r="AC1473" s="22">
        <f t="shared" si="1598"/>
        <v>0</v>
      </c>
      <c r="AD1473" s="22">
        <f t="shared" si="1598"/>
        <v>0</v>
      </c>
      <c r="AE1473" s="22">
        <f t="shared" si="1598"/>
        <v>0</v>
      </c>
      <c r="AF1473" s="22">
        <f t="shared" si="1598"/>
        <v>0</v>
      </c>
      <c r="AG1473" s="22">
        <f t="shared" si="1598"/>
        <v>0</v>
      </c>
      <c r="AH1473" s="22">
        <f t="shared" si="1598"/>
        <v>0</v>
      </c>
      <c r="AI1473" s="22">
        <f t="shared" si="1598"/>
        <v>0</v>
      </c>
      <c r="AJ1473" s="22">
        <f t="shared" si="1598"/>
        <v>0</v>
      </c>
      <c r="AK1473" s="22">
        <f t="shared" si="1598"/>
        <v>0</v>
      </c>
      <c r="AL1473" s="22">
        <f t="shared" si="1598"/>
        <v>0</v>
      </c>
      <c r="AM1473" s="22">
        <f t="shared" si="1598"/>
        <v>0</v>
      </c>
      <c r="AN1473" s="22">
        <f t="shared" si="1598"/>
        <v>0</v>
      </c>
      <c r="AO1473" s="22">
        <f t="shared" si="1598"/>
        <v>0</v>
      </c>
      <c r="AP1473" s="22">
        <f t="shared" si="1598"/>
        <v>0</v>
      </c>
      <c r="AQ1473" s="22">
        <f t="shared" si="1598"/>
        <v>0</v>
      </c>
      <c r="AR1473" s="22">
        <f t="shared" si="1598"/>
        <v>0</v>
      </c>
    </row>
    <row r="1474" spans="11:46" x14ac:dyDescent="0.25">
      <c r="L1474" s="345" t="s">
        <v>879</v>
      </c>
      <c r="M1474" s="22">
        <f>+M1480+M1486</f>
        <v>2.6892202607490034</v>
      </c>
      <c r="N1474" s="22">
        <f t="shared" ref="N1474:AR1474" si="1599">+N1480+N1486</f>
        <v>2.6194239176062251</v>
      </c>
      <c r="O1474" s="22">
        <f t="shared" si="1599"/>
        <v>2.4209923780617721</v>
      </c>
      <c r="P1474" s="22">
        <f t="shared" si="1599"/>
        <v>2.3349131179093359</v>
      </c>
      <c r="Q1474" s="22">
        <f t="shared" si="1599"/>
        <v>2.1051999507901771</v>
      </c>
      <c r="R1474" s="22">
        <f t="shared" si="1599"/>
        <v>1.7065523849370887</v>
      </c>
      <c r="S1474" s="22">
        <f t="shared" si="1599"/>
        <v>1.5753694263982925</v>
      </c>
      <c r="T1474" s="22">
        <f t="shared" si="1599"/>
        <v>1.4668789804887572</v>
      </c>
      <c r="U1474" s="22">
        <f t="shared" si="1599"/>
        <v>1.0780849327253006</v>
      </c>
      <c r="V1474" s="22">
        <f t="shared" si="1599"/>
        <v>0.85730743606801374</v>
      </c>
      <c r="W1474" s="22">
        <f t="shared" si="1599"/>
        <v>0.55614696788644058</v>
      </c>
      <c r="X1474" s="22">
        <f t="shared" si="1599"/>
        <v>0.54617796337863123</v>
      </c>
      <c r="Y1474" s="22">
        <f t="shared" si="1599"/>
        <v>0.54366973836601018</v>
      </c>
      <c r="Z1474" s="22">
        <f t="shared" si="1599"/>
        <v>0.39001091676726579</v>
      </c>
      <c r="AA1474" s="22">
        <f t="shared" si="1599"/>
        <v>1.3447143738242337E-2</v>
      </c>
      <c r="AB1474" s="22">
        <f t="shared" si="1599"/>
        <v>0</v>
      </c>
      <c r="AC1474" s="22">
        <f t="shared" si="1599"/>
        <v>0</v>
      </c>
      <c r="AD1474" s="22">
        <f t="shared" si="1599"/>
        <v>0</v>
      </c>
      <c r="AE1474" s="22">
        <f t="shared" si="1599"/>
        <v>0</v>
      </c>
      <c r="AF1474" s="22">
        <f t="shared" si="1599"/>
        <v>0</v>
      </c>
      <c r="AG1474" s="22">
        <f t="shared" si="1599"/>
        <v>0</v>
      </c>
      <c r="AH1474" s="22">
        <f t="shared" si="1599"/>
        <v>0</v>
      </c>
      <c r="AI1474" s="22">
        <f t="shared" si="1599"/>
        <v>0</v>
      </c>
      <c r="AJ1474" s="22">
        <f t="shared" si="1599"/>
        <v>0</v>
      </c>
      <c r="AK1474" s="22">
        <f t="shared" si="1599"/>
        <v>0</v>
      </c>
      <c r="AL1474" s="22">
        <f t="shared" si="1599"/>
        <v>0</v>
      </c>
      <c r="AM1474" s="22">
        <f t="shared" si="1599"/>
        <v>0</v>
      </c>
      <c r="AN1474" s="22">
        <f t="shared" si="1599"/>
        <v>0</v>
      </c>
      <c r="AO1474" s="22">
        <f t="shared" si="1599"/>
        <v>0</v>
      </c>
      <c r="AP1474" s="22">
        <f t="shared" si="1599"/>
        <v>0</v>
      </c>
      <c r="AQ1474" s="22">
        <f t="shared" si="1599"/>
        <v>0</v>
      </c>
      <c r="AR1474" s="22">
        <f t="shared" si="1599"/>
        <v>0</v>
      </c>
    </row>
    <row r="1475" spans="11:46" x14ac:dyDescent="0.25">
      <c r="L1475" s="341" t="s">
        <v>880</v>
      </c>
      <c r="M1475" s="22">
        <f>+M1443+M1444+M1413+M1414+M1384+M1385+M1355+M1356+M1324+M1325+M1292+M1293+M1233+M1234</f>
        <v>1.6100284586482854</v>
      </c>
      <c r="N1475" s="22">
        <f t="shared" ref="N1475:AR1475" si="1600">+N1443+N1444+N1413+N1414+N1384+N1385+N1355+N1356+N1324+N1325+N1292+N1293+N1233+N1234</f>
        <v>1.4586149176229652</v>
      </c>
      <c r="O1475" s="22">
        <f t="shared" si="1600"/>
        <v>1.1742550906025742</v>
      </c>
      <c r="P1475" s="22">
        <f t="shared" si="1600"/>
        <v>1.0278802675454728</v>
      </c>
      <c r="Q1475" s="22">
        <f t="shared" si="1600"/>
        <v>0.88150544448837176</v>
      </c>
      <c r="R1475" s="22">
        <f t="shared" si="1600"/>
        <v>0.71964840427681043</v>
      </c>
      <c r="S1475" s="22">
        <f t="shared" si="1600"/>
        <v>0.55779136406524821</v>
      </c>
      <c r="T1475" s="22">
        <f t="shared" si="1600"/>
        <v>0.39503180088906215</v>
      </c>
      <c r="U1475" s="22">
        <f t="shared" si="1600"/>
        <v>0.28059269484207</v>
      </c>
      <c r="V1475" s="22">
        <f t="shared" si="1600"/>
        <v>9.5488168163755799E-2</v>
      </c>
      <c r="W1475" s="22">
        <f t="shared" si="1600"/>
        <v>7.9734067491271404E-2</v>
      </c>
      <c r="X1475" s="22">
        <f t="shared" si="1600"/>
        <v>6.3979966818787107E-2</v>
      </c>
      <c r="Y1475" s="22">
        <f t="shared" si="1600"/>
        <v>5.5826726017149199E-2</v>
      </c>
      <c r="Z1475" s="22">
        <f t="shared" si="1600"/>
        <v>4.7673485215511402E-2</v>
      </c>
      <c r="AA1475" s="22">
        <f t="shared" si="1600"/>
        <v>0</v>
      </c>
      <c r="AB1475" s="22">
        <f t="shared" si="1600"/>
        <v>0</v>
      </c>
      <c r="AC1475" s="22">
        <f t="shared" si="1600"/>
        <v>0</v>
      </c>
      <c r="AD1475" s="22">
        <f t="shared" si="1600"/>
        <v>0</v>
      </c>
      <c r="AE1475" s="22">
        <f t="shared" si="1600"/>
        <v>0</v>
      </c>
      <c r="AF1475" s="22">
        <f t="shared" si="1600"/>
        <v>0</v>
      </c>
      <c r="AG1475" s="22">
        <f t="shared" si="1600"/>
        <v>0</v>
      </c>
      <c r="AH1475" s="22">
        <f t="shared" si="1600"/>
        <v>0</v>
      </c>
      <c r="AI1475" s="22">
        <f t="shared" si="1600"/>
        <v>0</v>
      </c>
      <c r="AJ1475" s="22">
        <f t="shared" si="1600"/>
        <v>0</v>
      </c>
      <c r="AK1475" s="22">
        <f t="shared" si="1600"/>
        <v>0</v>
      </c>
      <c r="AL1475" s="22">
        <f t="shared" si="1600"/>
        <v>0</v>
      </c>
      <c r="AM1475" s="22">
        <f t="shared" si="1600"/>
        <v>0</v>
      </c>
      <c r="AN1475" s="22">
        <f t="shared" si="1600"/>
        <v>0</v>
      </c>
      <c r="AO1475" s="22">
        <f t="shared" si="1600"/>
        <v>0</v>
      </c>
      <c r="AP1475" s="22">
        <f t="shared" si="1600"/>
        <v>0</v>
      </c>
      <c r="AQ1475" s="22">
        <f t="shared" si="1600"/>
        <v>0</v>
      </c>
      <c r="AR1475" s="22">
        <f t="shared" si="1600"/>
        <v>0</v>
      </c>
    </row>
    <row r="1476" spans="11:46" x14ac:dyDescent="0.25">
      <c r="L1476" s="341" t="s">
        <v>881</v>
      </c>
      <c r="M1476" s="22">
        <f>+M1445+M1446+M1415+M1416+M1386+M1387+M1357+M1358+M1326+M1327+M1294+M1295+M1235+M1236</f>
        <v>3.0300600554592263</v>
      </c>
      <c r="N1476" s="22">
        <f t="shared" ref="N1476:AR1476" si="1601">+N1445+N1446+N1415+N1416+N1386+N1387+N1357+N1358+N1326+N1327+N1294+N1295+N1235+N1236</f>
        <v>2.7391685616154469</v>
      </c>
      <c r="O1476" s="22">
        <f t="shared" si="1601"/>
        <v>2.6034888858826863</v>
      </c>
      <c r="P1476" s="22">
        <f t="shared" si="1601"/>
        <v>2.5344576699614212</v>
      </c>
      <c r="Q1476" s="22">
        <f t="shared" si="1601"/>
        <v>2.3631097221527639</v>
      </c>
      <c r="R1476" s="22">
        <f t="shared" si="1601"/>
        <v>1.6671736323957957</v>
      </c>
      <c r="S1476" s="22">
        <f t="shared" si="1601"/>
        <v>1.4830520878450792</v>
      </c>
      <c r="T1476" s="22">
        <f t="shared" si="1601"/>
        <v>1.3019714693792133</v>
      </c>
      <c r="U1476" s="22">
        <f t="shared" si="1601"/>
        <v>1.1104785829434549</v>
      </c>
      <c r="V1476" s="22">
        <f t="shared" si="1601"/>
        <v>0.35567962786030755</v>
      </c>
      <c r="W1476" s="22">
        <f t="shared" si="1601"/>
        <v>0.32473934383832115</v>
      </c>
      <c r="X1476" s="22">
        <f t="shared" si="1601"/>
        <v>0.2937990598163347</v>
      </c>
      <c r="Y1476" s="22">
        <f t="shared" si="1601"/>
        <v>0.27499234526192551</v>
      </c>
      <c r="Z1476" s="22">
        <f t="shared" si="1601"/>
        <v>0.25618563070751676</v>
      </c>
      <c r="AA1476" s="22">
        <f t="shared" si="1601"/>
        <v>9.7582824572175958E-2</v>
      </c>
      <c r="AB1476" s="22">
        <f t="shared" si="1601"/>
        <v>0</v>
      </c>
      <c r="AC1476" s="22">
        <f t="shared" si="1601"/>
        <v>0</v>
      </c>
      <c r="AD1476" s="22">
        <f t="shared" si="1601"/>
        <v>0</v>
      </c>
      <c r="AE1476" s="22">
        <f t="shared" si="1601"/>
        <v>0</v>
      </c>
      <c r="AF1476" s="22">
        <f t="shared" si="1601"/>
        <v>0</v>
      </c>
      <c r="AG1476" s="22">
        <f t="shared" si="1601"/>
        <v>0</v>
      </c>
      <c r="AH1476" s="22">
        <f t="shared" si="1601"/>
        <v>0</v>
      </c>
      <c r="AI1476" s="22">
        <f t="shared" si="1601"/>
        <v>0</v>
      </c>
      <c r="AJ1476" s="22">
        <f t="shared" si="1601"/>
        <v>0</v>
      </c>
      <c r="AK1476" s="22">
        <f t="shared" si="1601"/>
        <v>0</v>
      </c>
      <c r="AL1476" s="22">
        <f t="shared" si="1601"/>
        <v>0</v>
      </c>
      <c r="AM1476" s="22">
        <f t="shared" si="1601"/>
        <v>0</v>
      </c>
      <c r="AN1476" s="22">
        <f t="shared" si="1601"/>
        <v>0</v>
      </c>
      <c r="AO1476" s="22">
        <f t="shared" si="1601"/>
        <v>0</v>
      </c>
      <c r="AP1476" s="22">
        <f t="shared" si="1601"/>
        <v>0</v>
      </c>
      <c r="AQ1476" s="22">
        <f t="shared" si="1601"/>
        <v>0</v>
      </c>
      <c r="AR1476" s="22">
        <f t="shared" si="1601"/>
        <v>0</v>
      </c>
    </row>
    <row r="1477" spans="11:46" x14ac:dyDescent="0.25">
      <c r="L1477" s="341"/>
      <c r="M1477" s="380">
        <f>+M1474+M1473</f>
        <v>20.049696178957355</v>
      </c>
      <c r="N1477" s="380">
        <f t="shared" ref="N1477:AR1477" si="1602">+N1474+N1473</f>
        <v>5.3585924792216719</v>
      </c>
      <c r="O1477" s="380">
        <f t="shared" si="1602"/>
        <v>4.7483292240460546</v>
      </c>
      <c r="P1477" s="380">
        <f t="shared" si="1602"/>
        <v>4.593036716000527</v>
      </c>
      <c r="Q1477" s="380">
        <f t="shared" si="1602"/>
        <v>4.1917935691008852</v>
      </c>
      <c r="R1477" s="380">
        <f t="shared" si="1602"/>
        <v>3.1194744178299825</v>
      </c>
      <c r="S1477" s="380">
        <f t="shared" si="1602"/>
        <v>2.8264344190796238</v>
      </c>
      <c r="T1477" s="380">
        <f t="shared" si="1602"/>
        <v>2.5551844099939025</v>
      </c>
      <c r="U1477" s="380">
        <f t="shared" si="1602"/>
        <v>1.9932185310843678</v>
      </c>
      <c r="V1477" s="380">
        <f t="shared" si="1602"/>
        <v>1.0328282626934358</v>
      </c>
      <c r="W1477" s="380">
        <f t="shared" si="1602"/>
        <v>0.7159136938393782</v>
      </c>
      <c r="X1477" s="380">
        <f t="shared" si="1602"/>
        <v>0.69019058865908445</v>
      </c>
      <c r="Y1477" s="380">
        <f t="shared" si="1602"/>
        <v>0.67952912284482547</v>
      </c>
      <c r="Z1477" s="380">
        <f t="shared" si="1602"/>
        <v>0.51771706044444332</v>
      </c>
      <c r="AA1477" s="380">
        <f t="shared" si="1602"/>
        <v>5.7003525182335896E-2</v>
      </c>
      <c r="AB1477" s="380">
        <f t="shared" si="1602"/>
        <v>0</v>
      </c>
      <c r="AC1477" s="380">
        <f t="shared" si="1602"/>
        <v>0</v>
      </c>
      <c r="AD1477" s="380">
        <f t="shared" si="1602"/>
        <v>0</v>
      </c>
      <c r="AE1477" s="380">
        <f t="shared" si="1602"/>
        <v>0</v>
      </c>
      <c r="AF1477" s="380">
        <f t="shared" si="1602"/>
        <v>0</v>
      </c>
      <c r="AG1477" s="380">
        <f t="shared" si="1602"/>
        <v>0</v>
      </c>
      <c r="AH1477" s="380">
        <f t="shared" si="1602"/>
        <v>0</v>
      </c>
      <c r="AI1477" s="380">
        <f t="shared" si="1602"/>
        <v>0</v>
      </c>
      <c r="AJ1477" s="380">
        <f t="shared" si="1602"/>
        <v>0</v>
      </c>
      <c r="AK1477" s="380">
        <f t="shared" si="1602"/>
        <v>0</v>
      </c>
      <c r="AL1477" s="380">
        <f t="shared" si="1602"/>
        <v>0</v>
      </c>
      <c r="AM1477" s="380">
        <f t="shared" si="1602"/>
        <v>0</v>
      </c>
      <c r="AN1477" s="380">
        <f t="shared" si="1602"/>
        <v>0</v>
      </c>
      <c r="AO1477" s="380">
        <f t="shared" si="1602"/>
        <v>0</v>
      </c>
      <c r="AP1477" s="380">
        <f t="shared" si="1602"/>
        <v>0</v>
      </c>
      <c r="AQ1477" s="380">
        <f t="shared" si="1602"/>
        <v>0</v>
      </c>
      <c r="AR1477" s="380">
        <f t="shared" si="1602"/>
        <v>0</v>
      </c>
    </row>
    <row r="1478" spans="11:46" x14ac:dyDescent="0.25">
      <c r="L1478" s="379" t="s">
        <v>883</v>
      </c>
      <c r="M1478" s="361">
        <v>2019</v>
      </c>
      <c r="N1478" s="361">
        <v>2020</v>
      </c>
      <c r="O1478" s="361">
        <v>2021</v>
      </c>
      <c r="P1478" s="361">
        <v>2022</v>
      </c>
      <c r="Q1478" s="361">
        <v>2023</v>
      </c>
      <c r="R1478" s="361">
        <v>2024</v>
      </c>
      <c r="S1478" s="361">
        <v>2025</v>
      </c>
      <c r="T1478" s="361">
        <v>2026</v>
      </c>
      <c r="U1478" s="361">
        <v>2027</v>
      </c>
      <c r="V1478" s="361">
        <v>2028</v>
      </c>
      <c r="W1478" s="361">
        <v>2029</v>
      </c>
      <c r="X1478" s="361">
        <v>2030</v>
      </c>
      <c r="Y1478" s="361">
        <v>2031</v>
      </c>
      <c r="Z1478" s="361">
        <v>2032</v>
      </c>
      <c r="AA1478" s="361">
        <v>2033</v>
      </c>
      <c r="AB1478" s="361">
        <v>2034</v>
      </c>
      <c r="AC1478" s="361">
        <v>2035</v>
      </c>
      <c r="AD1478" s="361">
        <v>2036</v>
      </c>
      <c r="AE1478" s="361">
        <v>2037</v>
      </c>
      <c r="AF1478" s="361">
        <v>2038</v>
      </c>
      <c r="AG1478" s="361">
        <v>2039</v>
      </c>
      <c r="AH1478" s="361">
        <v>2040</v>
      </c>
      <c r="AI1478" s="361">
        <v>2041</v>
      </c>
      <c r="AJ1478" s="361">
        <v>2042</v>
      </c>
      <c r="AK1478" s="361">
        <v>2043</v>
      </c>
      <c r="AL1478" s="361">
        <v>2044</v>
      </c>
      <c r="AM1478" s="361">
        <v>2045</v>
      </c>
      <c r="AN1478" s="361">
        <v>2046</v>
      </c>
      <c r="AO1478" s="361">
        <v>2047</v>
      </c>
      <c r="AP1478" s="361">
        <v>2048</v>
      </c>
      <c r="AQ1478" s="361">
        <v>2049</v>
      </c>
      <c r="AR1478" s="361">
        <v>2050</v>
      </c>
    </row>
    <row r="1479" spans="11:46" x14ac:dyDescent="0.25">
      <c r="L1479" s="345" t="s">
        <v>878</v>
      </c>
      <c r="M1479" s="22">
        <f t="shared" ref="M1479:AR1479" si="1603">+M1235+M1266+M1357+M1386+M1415+M1445</f>
        <v>6.7255107241891201</v>
      </c>
      <c r="N1479" s="22">
        <f t="shared" si="1603"/>
        <v>6.7398641046239796</v>
      </c>
      <c r="O1479" s="22">
        <f t="shared" si="1603"/>
        <v>6.4450737658639721</v>
      </c>
      <c r="P1479" s="22">
        <f t="shared" si="1603"/>
        <v>6.1968955497880645</v>
      </c>
      <c r="Q1479" s="22">
        <f t="shared" si="1603"/>
        <v>5.4113126855704978</v>
      </c>
      <c r="R1479" s="22">
        <f t="shared" si="1603"/>
        <v>3.8424691851788007</v>
      </c>
      <c r="S1479" s="22">
        <f t="shared" si="1603"/>
        <v>3.1316909097642842</v>
      </c>
      <c r="T1479" s="22">
        <f t="shared" si="1603"/>
        <v>2.5677174563211942</v>
      </c>
      <c r="U1479" s="22">
        <f t="shared" si="1603"/>
        <v>0.37132403974890787</v>
      </c>
      <c r="V1479" s="22">
        <f t="shared" si="1603"/>
        <v>9.0079400617442795E-2</v>
      </c>
      <c r="W1479" s="22">
        <f t="shared" si="1603"/>
        <v>8.2486308942691794E-2</v>
      </c>
      <c r="X1479" s="22">
        <f t="shared" si="1603"/>
        <v>2.242011048507381</v>
      </c>
      <c r="Y1479" s="22">
        <f t="shared" si="1603"/>
        <v>2.2366843116309951</v>
      </c>
      <c r="Z1479" s="22">
        <f t="shared" si="1603"/>
        <v>1.1545429986755595</v>
      </c>
      <c r="AA1479" s="22">
        <f t="shared" si="1603"/>
        <v>2.70132215640412E-2</v>
      </c>
      <c r="AB1479" s="22">
        <f t="shared" si="1603"/>
        <v>0</v>
      </c>
      <c r="AC1479" s="22">
        <f t="shared" si="1603"/>
        <v>0</v>
      </c>
      <c r="AD1479" s="22">
        <f t="shared" si="1603"/>
        <v>0</v>
      </c>
      <c r="AE1479" s="22">
        <f t="shared" si="1603"/>
        <v>0</v>
      </c>
      <c r="AF1479" s="22">
        <f t="shared" si="1603"/>
        <v>0</v>
      </c>
      <c r="AG1479" s="22">
        <f t="shared" si="1603"/>
        <v>0</v>
      </c>
      <c r="AH1479" s="22">
        <f t="shared" si="1603"/>
        <v>0</v>
      </c>
      <c r="AI1479" s="22">
        <f t="shared" si="1603"/>
        <v>0</v>
      </c>
      <c r="AJ1479" s="22">
        <f t="shared" si="1603"/>
        <v>0</v>
      </c>
      <c r="AK1479" s="22">
        <f t="shared" si="1603"/>
        <v>0</v>
      </c>
      <c r="AL1479" s="22">
        <f t="shared" si="1603"/>
        <v>0</v>
      </c>
      <c r="AM1479" s="22">
        <f t="shared" si="1603"/>
        <v>0</v>
      </c>
      <c r="AN1479" s="22">
        <f t="shared" si="1603"/>
        <v>0</v>
      </c>
      <c r="AO1479" s="22">
        <f t="shared" si="1603"/>
        <v>0</v>
      </c>
      <c r="AP1479" s="22">
        <f t="shared" si="1603"/>
        <v>0</v>
      </c>
      <c r="AQ1479" s="22">
        <f t="shared" si="1603"/>
        <v>0</v>
      </c>
      <c r="AR1479" s="22">
        <f t="shared" si="1603"/>
        <v>0</v>
      </c>
      <c r="AT1479" s="22"/>
    </row>
    <row r="1480" spans="11:46" x14ac:dyDescent="0.25">
      <c r="L1480" s="345" t="s">
        <v>879</v>
      </c>
      <c r="M1480" s="22">
        <f>+M1481+M1482</f>
        <v>1.04532701261088</v>
      </c>
      <c r="N1480" s="22">
        <f t="shared" ref="N1480:AR1480" si="1604">+N1481+N1482</f>
        <v>1.0309736321760199</v>
      </c>
      <c r="O1480" s="22">
        <f t="shared" si="1604"/>
        <v>1.32576397093603</v>
      </c>
      <c r="P1480" s="22">
        <f t="shared" si="1604"/>
        <v>1.5739421870119419</v>
      </c>
      <c r="Q1480" s="22">
        <f t="shared" si="1604"/>
        <v>1.3520779225906439</v>
      </c>
      <c r="R1480" s="22">
        <f t="shared" si="1604"/>
        <v>1.0575962690230745</v>
      </c>
      <c r="S1480" s="22">
        <f t="shared" si="1604"/>
        <v>0.93267365413357139</v>
      </c>
      <c r="T1480" s="22">
        <f t="shared" si="1604"/>
        <v>0.83634389564036982</v>
      </c>
      <c r="U1480" s="22">
        <f t="shared" si="1604"/>
        <v>0.458116253358817</v>
      </c>
      <c r="V1480" s="22">
        <f t="shared" si="1604"/>
        <v>0.379483361086348</v>
      </c>
      <c r="W1480" s="22">
        <f t="shared" si="1604"/>
        <v>8.2656087923416596E-2</v>
      </c>
      <c r="X1480" s="22">
        <f t="shared" si="1604"/>
        <v>0.16261160622944901</v>
      </c>
      <c r="Y1480" s="22">
        <f t="shared" si="1604"/>
        <v>0.16261160622944901</v>
      </c>
      <c r="Z1480" s="22">
        <f t="shared" si="1604"/>
        <v>1.1460066657945699E-2</v>
      </c>
      <c r="AA1480" s="22">
        <f t="shared" si="1604"/>
        <v>0</v>
      </c>
      <c r="AB1480" s="22">
        <f t="shared" si="1604"/>
        <v>0</v>
      </c>
      <c r="AC1480" s="22">
        <f t="shared" si="1604"/>
        <v>0</v>
      </c>
      <c r="AD1480" s="22">
        <f t="shared" si="1604"/>
        <v>0</v>
      </c>
      <c r="AE1480" s="22">
        <f t="shared" si="1604"/>
        <v>0</v>
      </c>
      <c r="AF1480" s="22">
        <f t="shared" si="1604"/>
        <v>0</v>
      </c>
      <c r="AG1480" s="22">
        <f t="shared" si="1604"/>
        <v>0</v>
      </c>
      <c r="AH1480" s="22">
        <f t="shared" si="1604"/>
        <v>0</v>
      </c>
      <c r="AI1480" s="22">
        <f t="shared" si="1604"/>
        <v>0</v>
      </c>
      <c r="AJ1480" s="22">
        <f t="shared" si="1604"/>
        <v>0</v>
      </c>
      <c r="AK1480" s="22">
        <f t="shared" si="1604"/>
        <v>0</v>
      </c>
      <c r="AL1480" s="22">
        <f t="shared" si="1604"/>
        <v>0</v>
      </c>
      <c r="AM1480" s="22">
        <f t="shared" si="1604"/>
        <v>0</v>
      </c>
      <c r="AN1480" s="22">
        <f t="shared" si="1604"/>
        <v>0</v>
      </c>
      <c r="AO1480" s="22">
        <f t="shared" si="1604"/>
        <v>0</v>
      </c>
      <c r="AP1480" s="22">
        <f t="shared" si="1604"/>
        <v>0</v>
      </c>
      <c r="AQ1480" s="22">
        <f t="shared" si="1604"/>
        <v>0</v>
      </c>
      <c r="AR1480" s="22">
        <f t="shared" si="1604"/>
        <v>0</v>
      </c>
      <c r="AT1480" s="22">
        <f>+M1486/M1474</f>
        <v>0.61128992374922275</v>
      </c>
    </row>
    <row r="1481" spans="11:46" x14ac:dyDescent="0.25">
      <c r="L1481" s="341" t="s">
        <v>880</v>
      </c>
      <c r="M1481" s="22">
        <f t="shared" ref="M1481:AR1481" si="1605">+M1453+M1423+M1394+M1365+M1274+M1243</f>
        <v>0</v>
      </c>
      <c r="N1481" s="22">
        <f t="shared" si="1605"/>
        <v>0</v>
      </c>
      <c r="O1481" s="22">
        <f t="shared" si="1605"/>
        <v>0</v>
      </c>
      <c r="P1481" s="22">
        <f t="shared" si="1605"/>
        <v>0</v>
      </c>
      <c r="Q1481" s="22">
        <f t="shared" si="1605"/>
        <v>0</v>
      </c>
      <c r="R1481" s="22">
        <f t="shared" si="1605"/>
        <v>0</v>
      </c>
      <c r="S1481" s="22">
        <f t="shared" si="1605"/>
        <v>0</v>
      </c>
      <c r="T1481" s="22">
        <f t="shared" si="1605"/>
        <v>0</v>
      </c>
      <c r="U1481" s="22">
        <f t="shared" si="1605"/>
        <v>0</v>
      </c>
      <c r="V1481" s="22">
        <f t="shared" si="1605"/>
        <v>0</v>
      </c>
      <c r="W1481" s="22">
        <f t="shared" si="1605"/>
        <v>0</v>
      </c>
      <c r="X1481" s="22">
        <f t="shared" si="1605"/>
        <v>0</v>
      </c>
      <c r="Y1481" s="22">
        <f t="shared" si="1605"/>
        <v>0</v>
      </c>
      <c r="Z1481" s="22">
        <f t="shared" si="1605"/>
        <v>0</v>
      </c>
      <c r="AA1481" s="22">
        <f t="shared" si="1605"/>
        <v>0</v>
      </c>
      <c r="AB1481" s="22">
        <f t="shared" si="1605"/>
        <v>0</v>
      </c>
      <c r="AC1481" s="22">
        <f t="shared" si="1605"/>
        <v>0</v>
      </c>
      <c r="AD1481" s="22">
        <f t="shared" si="1605"/>
        <v>0</v>
      </c>
      <c r="AE1481" s="22">
        <f t="shared" si="1605"/>
        <v>0</v>
      </c>
      <c r="AF1481" s="22">
        <f t="shared" si="1605"/>
        <v>0</v>
      </c>
      <c r="AG1481" s="22">
        <f t="shared" si="1605"/>
        <v>0</v>
      </c>
      <c r="AH1481" s="22">
        <f t="shared" si="1605"/>
        <v>0</v>
      </c>
      <c r="AI1481" s="22">
        <f t="shared" si="1605"/>
        <v>0</v>
      </c>
      <c r="AJ1481" s="22">
        <f t="shared" si="1605"/>
        <v>0</v>
      </c>
      <c r="AK1481" s="22">
        <f t="shared" si="1605"/>
        <v>0</v>
      </c>
      <c r="AL1481" s="22">
        <f t="shared" si="1605"/>
        <v>0</v>
      </c>
      <c r="AM1481" s="22">
        <f t="shared" si="1605"/>
        <v>0</v>
      </c>
      <c r="AN1481" s="22">
        <f t="shared" si="1605"/>
        <v>0</v>
      </c>
      <c r="AO1481" s="22">
        <f t="shared" si="1605"/>
        <v>0</v>
      </c>
      <c r="AP1481" s="22">
        <f t="shared" si="1605"/>
        <v>0</v>
      </c>
      <c r="AQ1481" s="22">
        <f t="shared" si="1605"/>
        <v>0</v>
      </c>
      <c r="AR1481" s="22">
        <f t="shared" si="1605"/>
        <v>0</v>
      </c>
    </row>
    <row r="1482" spans="11:46" x14ac:dyDescent="0.25">
      <c r="L1482" s="341" t="s">
        <v>881</v>
      </c>
      <c r="M1482" s="22">
        <f t="shared" ref="M1482:AR1482" si="1606">+M1452+M1422+M1393+M1364+M1273+M1242</f>
        <v>1.04532701261088</v>
      </c>
      <c r="N1482" s="22">
        <f t="shared" si="1606"/>
        <v>1.0309736321760199</v>
      </c>
      <c r="O1482" s="22">
        <f t="shared" si="1606"/>
        <v>1.32576397093603</v>
      </c>
      <c r="P1482" s="22">
        <f t="shared" si="1606"/>
        <v>1.5739421870119419</v>
      </c>
      <c r="Q1482" s="22">
        <f t="shared" si="1606"/>
        <v>1.3520779225906439</v>
      </c>
      <c r="R1482" s="22">
        <f t="shared" si="1606"/>
        <v>1.0575962690230745</v>
      </c>
      <c r="S1482" s="22">
        <f t="shared" si="1606"/>
        <v>0.93267365413357139</v>
      </c>
      <c r="T1482" s="22">
        <f t="shared" si="1606"/>
        <v>0.83634389564036982</v>
      </c>
      <c r="U1482" s="22">
        <f t="shared" si="1606"/>
        <v>0.458116253358817</v>
      </c>
      <c r="V1482" s="22">
        <f t="shared" si="1606"/>
        <v>0.379483361086348</v>
      </c>
      <c r="W1482" s="22">
        <f t="shared" si="1606"/>
        <v>8.2656087923416596E-2</v>
      </c>
      <c r="X1482" s="22">
        <f t="shared" si="1606"/>
        <v>0.16261160622944901</v>
      </c>
      <c r="Y1482" s="22">
        <f t="shared" si="1606"/>
        <v>0.16261160622944901</v>
      </c>
      <c r="Z1482" s="22">
        <f t="shared" si="1606"/>
        <v>1.1460066657945699E-2</v>
      </c>
      <c r="AA1482" s="22">
        <f t="shared" si="1606"/>
        <v>0</v>
      </c>
      <c r="AB1482" s="22">
        <f t="shared" si="1606"/>
        <v>0</v>
      </c>
      <c r="AC1482" s="22">
        <f t="shared" si="1606"/>
        <v>0</v>
      </c>
      <c r="AD1482" s="22">
        <f t="shared" si="1606"/>
        <v>0</v>
      </c>
      <c r="AE1482" s="22">
        <f t="shared" si="1606"/>
        <v>0</v>
      </c>
      <c r="AF1482" s="22">
        <f t="shared" si="1606"/>
        <v>0</v>
      </c>
      <c r="AG1482" s="22">
        <f t="shared" si="1606"/>
        <v>0</v>
      </c>
      <c r="AH1482" s="22">
        <f t="shared" si="1606"/>
        <v>0</v>
      </c>
      <c r="AI1482" s="22">
        <f t="shared" si="1606"/>
        <v>0</v>
      </c>
      <c r="AJ1482" s="22">
        <f t="shared" si="1606"/>
        <v>0</v>
      </c>
      <c r="AK1482" s="22">
        <f t="shared" si="1606"/>
        <v>0</v>
      </c>
      <c r="AL1482" s="22">
        <f t="shared" si="1606"/>
        <v>0</v>
      </c>
      <c r="AM1482" s="22">
        <f t="shared" si="1606"/>
        <v>0</v>
      </c>
      <c r="AN1482" s="22">
        <f t="shared" si="1606"/>
        <v>0</v>
      </c>
      <c r="AO1482" s="22">
        <f t="shared" si="1606"/>
        <v>0</v>
      </c>
      <c r="AP1482" s="22">
        <f t="shared" si="1606"/>
        <v>0</v>
      </c>
      <c r="AQ1482" s="22">
        <f t="shared" si="1606"/>
        <v>0</v>
      </c>
      <c r="AR1482" s="22">
        <f t="shared" si="1606"/>
        <v>0</v>
      </c>
    </row>
    <row r="1483" spans="11:46" x14ac:dyDescent="0.25">
      <c r="L1483" s="341"/>
      <c r="M1483" s="380">
        <f>+M1480+M1479</f>
        <v>7.7708377367999999</v>
      </c>
      <c r="N1483" s="380">
        <f t="shared" ref="N1483:AR1483" si="1607">+N1480+N1479</f>
        <v>7.770837736799999</v>
      </c>
      <c r="O1483" s="380">
        <f t="shared" si="1607"/>
        <v>7.7708377368000026</v>
      </c>
      <c r="P1483" s="380">
        <f t="shared" si="1607"/>
        <v>7.7708377368000061</v>
      </c>
      <c r="Q1483" s="380">
        <f t="shared" si="1607"/>
        <v>6.7633906081611421</v>
      </c>
      <c r="R1483" s="380">
        <f t="shared" si="1607"/>
        <v>4.9000654542018749</v>
      </c>
      <c r="S1483" s="380">
        <f t="shared" si="1607"/>
        <v>4.0643645638978558</v>
      </c>
      <c r="T1483" s="380">
        <f t="shared" si="1607"/>
        <v>3.4040613519615639</v>
      </c>
      <c r="U1483" s="380">
        <f t="shared" si="1607"/>
        <v>0.82944029310772494</v>
      </c>
      <c r="V1483" s="380">
        <f t="shared" si="1607"/>
        <v>0.4695627617037908</v>
      </c>
      <c r="W1483" s="380">
        <f t="shared" si="1607"/>
        <v>0.16514239686610838</v>
      </c>
      <c r="X1483" s="380">
        <f t="shared" si="1607"/>
        <v>2.4046226547368299</v>
      </c>
      <c r="Y1483" s="380">
        <f t="shared" si="1607"/>
        <v>2.399295917860444</v>
      </c>
      <c r="Z1483" s="380">
        <f t="shared" si="1607"/>
        <v>1.1660030653335052</v>
      </c>
      <c r="AA1483" s="380">
        <f t="shared" si="1607"/>
        <v>2.70132215640412E-2</v>
      </c>
      <c r="AB1483" s="380">
        <f t="shared" si="1607"/>
        <v>0</v>
      </c>
      <c r="AC1483" s="380">
        <f t="shared" si="1607"/>
        <v>0</v>
      </c>
      <c r="AD1483" s="380">
        <f t="shared" si="1607"/>
        <v>0</v>
      </c>
      <c r="AE1483" s="380">
        <f t="shared" si="1607"/>
        <v>0</v>
      </c>
      <c r="AF1483" s="380">
        <f t="shared" si="1607"/>
        <v>0</v>
      </c>
      <c r="AG1483" s="380">
        <f t="shared" si="1607"/>
        <v>0</v>
      </c>
      <c r="AH1483" s="380">
        <f t="shared" si="1607"/>
        <v>0</v>
      </c>
      <c r="AI1483" s="380">
        <f t="shared" si="1607"/>
        <v>0</v>
      </c>
      <c r="AJ1483" s="380">
        <f t="shared" si="1607"/>
        <v>0</v>
      </c>
      <c r="AK1483" s="380">
        <f t="shared" si="1607"/>
        <v>0</v>
      </c>
      <c r="AL1483" s="380">
        <f t="shared" si="1607"/>
        <v>0</v>
      </c>
      <c r="AM1483" s="380">
        <f t="shared" si="1607"/>
        <v>0</v>
      </c>
      <c r="AN1483" s="380">
        <f t="shared" si="1607"/>
        <v>0</v>
      </c>
      <c r="AO1483" s="380">
        <f t="shared" si="1607"/>
        <v>0</v>
      </c>
      <c r="AP1483" s="380">
        <f t="shared" si="1607"/>
        <v>0</v>
      </c>
      <c r="AQ1483" s="380">
        <f t="shared" si="1607"/>
        <v>0</v>
      </c>
      <c r="AR1483" s="380">
        <f t="shared" si="1607"/>
        <v>0</v>
      </c>
    </row>
    <row r="1484" spans="11:46" x14ac:dyDescent="0.25">
      <c r="L1484" s="379" t="s">
        <v>884</v>
      </c>
      <c r="M1484" s="361">
        <v>2019</v>
      </c>
      <c r="N1484" s="361">
        <v>2020</v>
      </c>
      <c r="O1484" s="361">
        <v>2021</v>
      </c>
      <c r="P1484" s="361">
        <v>2022</v>
      </c>
      <c r="Q1484" s="361">
        <v>2023</v>
      </c>
      <c r="R1484" s="361">
        <v>2024</v>
      </c>
      <c r="S1484" s="361">
        <v>2025</v>
      </c>
      <c r="T1484" s="361">
        <v>2026</v>
      </c>
      <c r="U1484" s="361">
        <v>2027</v>
      </c>
      <c r="V1484" s="361">
        <v>2028</v>
      </c>
      <c r="W1484" s="361">
        <v>2029</v>
      </c>
      <c r="X1484" s="361">
        <v>2030</v>
      </c>
      <c r="Y1484" s="361">
        <v>2031</v>
      </c>
      <c r="Z1484" s="361">
        <v>2032</v>
      </c>
      <c r="AA1484" s="361">
        <v>2033</v>
      </c>
      <c r="AB1484" s="361">
        <v>2034</v>
      </c>
      <c r="AC1484" s="361">
        <v>2035</v>
      </c>
      <c r="AD1484" s="361">
        <v>2036</v>
      </c>
      <c r="AE1484" s="361">
        <v>2037</v>
      </c>
      <c r="AF1484" s="361">
        <v>2038</v>
      </c>
      <c r="AG1484" s="361">
        <v>2039</v>
      </c>
      <c r="AH1484" s="361">
        <v>2040</v>
      </c>
      <c r="AI1484" s="361">
        <v>2041</v>
      </c>
      <c r="AJ1484" s="361">
        <v>2042</v>
      </c>
      <c r="AK1484" s="361">
        <v>2043</v>
      </c>
      <c r="AL1484" s="361">
        <v>2044</v>
      </c>
      <c r="AM1484" s="361">
        <v>2045</v>
      </c>
      <c r="AN1484" s="361">
        <v>2046</v>
      </c>
      <c r="AO1484" s="361">
        <v>2047</v>
      </c>
      <c r="AP1484" s="361">
        <v>2048</v>
      </c>
      <c r="AQ1484" s="361">
        <v>2049</v>
      </c>
      <c r="AR1484" s="361">
        <v>2050</v>
      </c>
    </row>
    <row r="1485" spans="11:46" x14ac:dyDescent="0.25">
      <c r="K1485" s="22"/>
      <c r="L1485" s="345" t="s">
        <v>878</v>
      </c>
      <c r="M1485" s="22">
        <f t="shared" ref="M1485:AR1485" si="1608">+M1441+M1411+M1382+M1353+M1261+M1231</f>
        <v>10.634965194019232</v>
      </c>
      <c r="N1485" s="22">
        <f t="shared" si="1608"/>
        <v>10.088044961451564</v>
      </c>
      <c r="O1485" s="22">
        <f t="shared" si="1608"/>
        <v>9.212930847641962</v>
      </c>
      <c r="P1485" s="22">
        <f t="shared" si="1608"/>
        <v>8.8694643001736928</v>
      </c>
      <c r="Q1485" s="22">
        <f t="shared" si="1608"/>
        <v>8.3414676199683893</v>
      </c>
      <c r="R1485" s="22">
        <f t="shared" si="1608"/>
        <v>7.667796034550574</v>
      </c>
      <c r="S1485" s="22">
        <f t="shared" si="1608"/>
        <v>7.5059389943390116</v>
      </c>
      <c r="T1485" s="22">
        <f t="shared" si="1608"/>
        <v>7.3431794311628256</v>
      </c>
      <c r="U1485" s="22">
        <f t="shared" si="1608"/>
        <v>7.1700076000167474</v>
      </c>
      <c r="V1485" s="22">
        <f t="shared" si="1608"/>
        <v>6.136448668184812</v>
      </c>
      <c r="W1485" s="22">
        <f t="shared" si="1608"/>
        <v>3.951380603952988</v>
      </c>
      <c r="X1485" s="22">
        <f t="shared" si="1608"/>
        <v>1.6660749909657733</v>
      </c>
      <c r="Y1485" s="22">
        <f t="shared" si="1608"/>
        <v>1.6579217501641355</v>
      </c>
      <c r="Z1485" s="22">
        <f t="shared" si="1608"/>
        <v>1.6497685093624976</v>
      </c>
      <c r="AA1485" s="22">
        <f t="shared" si="1608"/>
        <v>4.3556381444093559E-2</v>
      </c>
      <c r="AB1485" s="22">
        <f t="shared" si="1608"/>
        <v>0</v>
      </c>
      <c r="AC1485" s="22">
        <f t="shared" si="1608"/>
        <v>0</v>
      </c>
      <c r="AD1485" s="22">
        <f t="shared" si="1608"/>
        <v>0</v>
      </c>
      <c r="AE1485" s="22">
        <f t="shared" si="1608"/>
        <v>0</v>
      </c>
      <c r="AF1485" s="22">
        <f t="shared" si="1608"/>
        <v>0</v>
      </c>
      <c r="AG1485" s="22">
        <f t="shared" si="1608"/>
        <v>0</v>
      </c>
      <c r="AH1485" s="22">
        <f t="shared" si="1608"/>
        <v>0</v>
      </c>
      <c r="AI1485" s="22">
        <f t="shared" si="1608"/>
        <v>0</v>
      </c>
      <c r="AJ1485" s="22">
        <f t="shared" si="1608"/>
        <v>0</v>
      </c>
      <c r="AK1485" s="22">
        <f t="shared" si="1608"/>
        <v>0</v>
      </c>
      <c r="AL1485" s="22">
        <f t="shared" si="1608"/>
        <v>0</v>
      </c>
      <c r="AM1485" s="22">
        <f t="shared" si="1608"/>
        <v>0</v>
      </c>
      <c r="AN1485" s="22">
        <f t="shared" si="1608"/>
        <v>0</v>
      </c>
      <c r="AO1485" s="22">
        <f t="shared" si="1608"/>
        <v>0</v>
      </c>
      <c r="AP1485" s="22">
        <f t="shared" si="1608"/>
        <v>0</v>
      </c>
      <c r="AQ1485" s="22">
        <f t="shared" si="1608"/>
        <v>0</v>
      </c>
      <c r="AR1485" s="22">
        <f t="shared" si="1608"/>
        <v>0</v>
      </c>
    </row>
    <row r="1486" spans="11:46" x14ac:dyDescent="0.25">
      <c r="L1486" s="345" t="s">
        <v>879</v>
      </c>
      <c r="M1486" s="22">
        <f t="shared" ref="M1486:AR1486" si="1609">+M1447+M1417+M1388+M1359+M1268+M1237</f>
        <v>1.6438932481381232</v>
      </c>
      <c r="N1486" s="22">
        <f t="shared" si="1609"/>
        <v>1.5884502854302052</v>
      </c>
      <c r="O1486" s="22">
        <f t="shared" si="1609"/>
        <v>1.0952284071257421</v>
      </c>
      <c r="P1486" s="22">
        <f t="shared" si="1609"/>
        <v>0.76097093089739398</v>
      </c>
      <c r="Q1486" s="22">
        <f t="shared" si="1609"/>
        <v>0.753122028199533</v>
      </c>
      <c r="R1486" s="22">
        <f t="shared" si="1609"/>
        <v>0.64895611591401414</v>
      </c>
      <c r="S1486" s="22">
        <f t="shared" si="1609"/>
        <v>0.64269577226472097</v>
      </c>
      <c r="T1486" s="22">
        <f t="shared" si="1609"/>
        <v>0.63053508484838749</v>
      </c>
      <c r="U1486" s="22">
        <f t="shared" si="1609"/>
        <v>0.61996867936648348</v>
      </c>
      <c r="V1486" s="22">
        <f t="shared" si="1609"/>
        <v>0.47782407498166574</v>
      </c>
      <c r="W1486" s="22">
        <f t="shared" si="1609"/>
        <v>0.47349087996302397</v>
      </c>
      <c r="X1486" s="22">
        <f t="shared" si="1609"/>
        <v>0.38356635714918219</v>
      </c>
      <c r="Y1486" s="22">
        <f t="shared" si="1609"/>
        <v>0.3810581321365612</v>
      </c>
      <c r="Z1486" s="22">
        <f t="shared" si="1609"/>
        <v>0.3785508501093201</v>
      </c>
      <c r="AA1486" s="22">
        <f t="shared" si="1609"/>
        <v>1.3447143738242337E-2</v>
      </c>
      <c r="AB1486" s="22">
        <f t="shared" si="1609"/>
        <v>0</v>
      </c>
      <c r="AC1486" s="22">
        <f t="shared" si="1609"/>
        <v>0</v>
      </c>
      <c r="AD1486" s="22">
        <f t="shared" si="1609"/>
        <v>0</v>
      </c>
      <c r="AE1486" s="22">
        <f t="shared" si="1609"/>
        <v>0</v>
      </c>
      <c r="AF1486" s="22">
        <f t="shared" si="1609"/>
        <v>0</v>
      </c>
      <c r="AG1486" s="22">
        <f t="shared" si="1609"/>
        <v>0</v>
      </c>
      <c r="AH1486" s="22">
        <f t="shared" si="1609"/>
        <v>0</v>
      </c>
      <c r="AI1486" s="22">
        <f t="shared" si="1609"/>
        <v>0</v>
      </c>
      <c r="AJ1486" s="22">
        <f t="shared" si="1609"/>
        <v>0</v>
      </c>
      <c r="AK1486" s="22">
        <f t="shared" si="1609"/>
        <v>0</v>
      </c>
      <c r="AL1486" s="22">
        <f t="shared" si="1609"/>
        <v>0</v>
      </c>
      <c r="AM1486" s="22">
        <f t="shared" si="1609"/>
        <v>0</v>
      </c>
      <c r="AN1486" s="22">
        <f t="shared" si="1609"/>
        <v>0</v>
      </c>
      <c r="AO1486" s="22">
        <f t="shared" si="1609"/>
        <v>0</v>
      </c>
      <c r="AP1486" s="22">
        <f t="shared" si="1609"/>
        <v>0</v>
      </c>
      <c r="AQ1486" s="22">
        <f t="shared" si="1609"/>
        <v>0</v>
      </c>
      <c r="AR1486" s="22">
        <f t="shared" si="1609"/>
        <v>0</v>
      </c>
    </row>
    <row r="1487" spans="11:46" x14ac:dyDescent="0.25">
      <c r="L1487" s="341"/>
      <c r="M1487" s="268">
        <f t="shared" ref="M1487:AR1487" si="1610">+M1486+M1485</f>
        <v>12.278858442157356</v>
      </c>
      <c r="N1487" s="268">
        <f t="shared" si="1610"/>
        <v>11.676495246881769</v>
      </c>
      <c r="O1487" s="268">
        <f t="shared" si="1610"/>
        <v>10.308159254767704</v>
      </c>
      <c r="P1487" s="268">
        <f t="shared" si="1610"/>
        <v>9.6304352310710861</v>
      </c>
      <c r="Q1487" s="268">
        <f t="shared" si="1610"/>
        <v>9.094589648167922</v>
      </c>
      <c r="R1487" s="268">
        <f t="shared" si="1610"/>
        <v>8.3167521504645876</v>
      </c>
      <c r="S1487" s="268">
        <f t="shared" si="1610"/>
        <v>8.1486347666037329</v>
      </c>
      <c r="T1487" s="268">
        <f t="shared" si="1610"/>
        <v>7.9737145160112135</v>
      </c>
      <c r="U1487" s="268">
        <f t="shared" si="1610"/>
        <v>7.7899762793832306</v>
      </c>
      <c r="V1487" s="268">
        <f t="shared" si="1610"/>
        <v>6.6142727431664774</v>
      </c>
      <c r="W1487" s="268">
        <f t="shared" si="1610"/>
        <v>4.4248714839160117</v>
      </c>
      <c r="X1487" s="268">
        <f t="shared" si="1610"/>
        <v>2.0496413481149554</v>
      </c>
      <c r="Y1487" s="268">
        <f t="shared" si="1610"/>
        <v>2.0389798823006968</v>
      </c>
      <c r="Z1487" s="268">
        <f t="shared" si="1610"/>
        <v>2.0283193594718179</v>
      </c>
      <c r="AA1487" s="268">
        <f t="shared" si="1610"/>
        <v>5.7003525182335896E-2</v>
      </c>
      <c r="AB1487" s="268">
        <f t="shared" si="1610"/>
        <v>0</v>
      </c>
      <c r="AC1487" s="268">
        <f t="shared" si="1610"/>
        <v>0</v>
      </c>
      <c r="AD1487" s="268">
        <f t="shared" si="1610"/>
        <v>0</v>
      </c>
      <c r="AE1487" s="268">
        <f t="shared" si="1610"/>
        <v>0</v>
      </c>
      <c r="AF1487" s="268">
        <f t="shared" si="1610"/>
        <v>0</v>
      </c>
      <c r="AG1487" s="268">
        <f t="shared" si="1610"/>
        <v>0</v>
      </c>
      <c r="AH1487" s="268">
        <f t="shared" si="1610"/>
        <v>0</v>
      </c>
      <c r="AI1487" s="268">
        <f t="shared" si="1610"/>
        <v>0</v>
      </c>
      <c r="AJ1487" s="268">
        <f t="shared" si="1610"/>
        <v>0</v>
      </c>
      <c r="AK1487" s="268">
        <f t="shared" si="1610"/>
        <v>0</v>
      </c>
      <c r="AL1487" s="268">
        <f t="shared" si="1610"/>
        <v>0</v>
      </c>
      <c r="AM1487" s="268">
        <f t="shared" si="1610"/>
        <v>0</v>
      </c>
      <c r="AN1487" s="268">
        <f t="shared" si="1610"/>
        <v>0</v>
      </c>
      <c r="AO1487" s="268">
        <f t="shared" si="1610"/>
        <v>0</v>
      </c>
      <c r="AP1487" s="268">
        <f t="shared" si="1610"/>
        <v>0</v>
      </c>
      <c r="AQ1487" s="268">
        <f t="shared" si="1610"/>
        <v>0</v>
      </c>
      <c r="AR1487" s="268">
        <f t="shared" si="1610"/>
        <v>0</v>
      </c>
    </row>
    <row r="1488" spans="11:46" x14ac:dyDescent="0.25">
      <c r="L1488" s="341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</row>
    <row r="1489" spans="6:44" x14ac:dyDescent="0.25">
      <c r="L1489" s="382"/>
      <c r="M1489" s="381"/>
      <c r="N1489" s="381"/>
      <c r="O1489" s="381"/>
      <c r="P1489" s="381"/>
      <c r="Q1489" s="381"/>
      <c r="R1489" s="381"/>
      <c r="S1489" s="381"/>
      <c r="T1489" s="381"/>
      <c r="U1489" s="381"/>
      <c r="V1489" s="381"/>
      <c r="W1489" s="381"/>
      <c r="X1489" s="381"/>
      <c r="Y1489" s="381"/>
      <c r="Z1489" s="381"/>
      <c r="AA1489" s="381"/>
      <c r="AB1489" s="381"/>
      <c r="AC1489" s="381"/>
      <c r="AD1489" s="381"/>
      <c r="AE1489" s="381"/>
      <c r="AF1489" s="381"/>
      <c r="AG1489" s="381"/>
      <c r="AH1489" s="381"/>
      <c r="AI1489" s="381"/>
      <c r="AJ1489" s="381"/>
      <c r="AK1489" s="381"/>
      <c r="AL1489" s="381"/>
      <c r="AM1489" s="381"/>
      <c r="AN1489" s="381"/>
      <c r="AO1489" s="381"/>
      <c r="AP1489" s="381"/>
      <c r="AQ1489" s="381"/>
      <c r="AR1489" s="381"/>
    </row>
    <row r="1490" spans="6:44" x14ac:dyDescent="0.25">
      <c r="K1490" s="349"/>
      <c r="L1490" s="350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</row>
    <row r="1491" spans="6:44" x14ac:dyDescent="0.25">
      <c r="M1491" s="22"/>
    </row>
    <row r="1492" spans="6:44" ht="21" x14ac:dyDescent="0.35">
      <c r="K1492" s="356" t="s">
        <v>828</v>
      </c>
      <c r="M1492" s="22"/>
    </row>
    <row r="1494" spans="6:44" x14ac:dyDescent="0.25">
      <c r="J1494">
        <v>1</v>
      </c>
      <c r="K1494" s="108" t="s">
        <v>389</v>
      </c>
      <c r="L1494" s="108" t="s">
        <v>377</v>
      </c>
    </row>
    <row r="1495" spans="6:44" x14ac:dyDescent="0.25">
      <c r="I1495" s="266"/>
      <c r="M1495" s="321">
        <v>2019</v>
      </c>
      <c r="N1495" s="321">
        <v>2020</v>
      </c>
      <c r="O1495" s="321">
        <v>2021</v>
      </c>
      <c r="P1495" s="321">
        <v>2022</v>
      </c>
      <c r="Q1495" s="321">
        <v>2023</v>
      </c>
      <c r="R1495" s="321">
        <v>2024</v>
      </c>
      <c r="S1495" s="321">
        <v>2025</v>
      </c>
      <c r="T1495" s="321">
        <v>2026</v>
      </c>
      <c r="U1495" s="321">
        <v>2027</v>
      </c>
      <c r="V1495" s="321">
        <v>2028</v>
      </c>
      <c r="W1495" s="321">
        <v>2029</v>
      </c>
      <c r="X1495" s="321">
        <v>2030</v>
      </c>
      <c r="Y1495" s="321">
        <v>2031</v>
      </c>
      <c r="Z1495" s="321">
        <v>2032</v>
      </c>
      <c r="AA1495" s="321">
        <v>2033</v>
      </c>
      <c r="AB1495" s="321">
        <v>2034</v>
      </c>
      <c r="AC1495" s="321">
        <v>2035</v>
      </c>
      <c r="AD1495" s="321">
        <v>2036</v>
      </c>
      <c r="AE1495" s="321">
        <v>2037</v>
      </c>
      <c r="AF1495" s="321">
        <v>2038</v>
      </c>
      <c r="AG1495" s="321">
        <v>2039</v>
      </c>
      <c r="AH1495" s="321">
        <v>2040</v>
      </c>
      <c r="AI1495" s="321">
        <v>2041</v>
      </c>
      <c r="AJ1495" s="321">
        <v>2042</v>
      </c>
      <c r="AK1495" s="321">
        <v>2043</v>
      </c>
      <c r="AL1495" s="321">
        <v>2044</v>
      </c>
      <c r="AM1495" s="321">
        <v>2045</v>
      </c>
      <c r="AN1495" s="321">
        <v>2046</v>
      </c>
      <c r="AO1495" s="321">
        <v>2047</v>
      </c>
      <c r="AP1495" s="321">
        <v>2048</v>
      </c>
      <c r="AQ1495" s="321">
        <v>2049</v>
      </c>
      <c r="AR1495" s="321">
        <v>2050</v>
      </c>
    </row>
    <row r="1496" spans="6:44" s="15" customFormat="1" x14ac:dyDescent="0.25">
      <c r="F1496" s="96"/>
      <c r="H1496" s="12"/>
      <c r="I1496" s="17" t="str">
        <f t="shared" ref="I1496" si="1611">+IF(OR(K1496="OIL",K1496="OIL-eq"),$I$5,IF(K1496="GAS",$I$4,IF(K1496="GSL",$I$8,IF(K1496="DSL",$I$9,IF(K1496="KER",$I$10,IF(K1496="LPG",$I$11,IF(K1496="HFO",$I$12,IF(K1496="AVG",$I$13,IF(K1496="RFG",$I$14,IF(K1496="ELC",$I$15,$I$16))))))))))</f>
        <v>Kt CO2e/año</v>
      </c>
      <c r="J1496" s="115">
        <f t="shared" ref="J1496" si="1612">+IF(OR(K1496="OIL",K1496="OIL-eq"),$H$5,IF(K1496="GAS",$H$4,IF(K1496="GSL",$H$8,IF(K1496="DSL",$H$9,IF(K1496="KER",$H$10,IF(K1496="LPG",$H$11,IF(K1496="HFO",$H$12,IF(K1496="AVG",$H$13,IF(K1496="RFG",$H$14,IF(K1496="ELC",$H$15,$H$16))))))))))</f>
        <v>1</v>
      </c>
      <c r="K1496" s="318" t="s">
        <v>836</v>
      </c>
      <c r="L1496" s="314" t="s">
        <v>320</v>
      </c>
      <c r="M1496" s="135"/>
      <c r="N1496" s="135"/>
      <c r="O1496" s="135"/>
      <c r="P1496" s="135"/>
      <c r="Q1496" s="135"/>
      <c r="R1496" s="135"/>
      <c r="S1496" s="135"/>
      <c r="T1496" s="135"/>
      <c r="U1496" s="135"/>
      <c r="V1496" s="135"/>
      <c r="W1496" s="135"/>
      <c r="X1496" s="135"/>
      <c r="Y1496" s="135"/>
      <c r="Z1496" s="135"/>
      <c r="AA1496" s="135"/>
      <c r="AB1496" s="135"/>
      <c r="AC1496" s="135"/>
      <c r="AD1496" s="135"/>
      <c r="AE1496" s="135"/>
      <c r="AF1496" s="135"/>
      <c r="AG1496" s="135"/>
      <c r="AH1496" s="135"/>
      <c r="AI1496" s="135"/>
      <c r="AJ1496" s="135"/>
      <c r="AK1496" s="135"/>
      <c r="AL1496" s="135"/>
      <c r="AM1496" s="135"/>
      <c r="AN1496" s="135"/>
      <c r="AO1496" s="135"/>
      <c r="AP1496" s="135"/>
      <c r="AQ1496" s="135"/>
      <c r="AR1496" s="135"/>
    </row>
    <row r="1497" spans="6:44" x14ac:dyDescent="0.25">
      <c r="H1497" s="17" t="str">
        <f t="shared" ref="H1497:H1509" si="1613">+$B$1</f>
        <v>DIC7</v>
      </c>
      <c r="I1497" s="24"/>
      <c r="J1497" s="24" t="s">
        <v>148</v>
      </c>
      <c r="K1497" s="315" t="s">
        <v>170</v>
      </c>
      <c r="L1497" s="230" t="s">
        <v>829</v>
      </c>
      <c r="M1497" s="21">
        <f>+SUMIFS(Resultados_Dic3!H$3:H$99980,Resultados_Dic3!$F$3:$F$99980,Produccion_UO!$K1497,Resultados_Dic3!$D$3:$D$99980,Produccion_UO!$K$1131,Resultados_Dic3!$E$3:$E$99980,Produccion_UO!$J1497,Resultados_Dic3!$A$3:$A$99980,Produccion_UO!$H1497)*$J$1494</f>
        <v>5.1631789443809799</v>
      </c>
      <c r="N1497" s="21">
        <f>+SUMIFS(Resultados_Dic3!I$3:I$99980,Resultados_Dic3!$F$3:$F$99980,Produccion_UO!$K1497,Resultados_Dic3!$D$3:$D$99980,Produccion_UO!$K$1131,Resultados_Dic3!$E$3:$E$99980,Produccion_UO!$J1497,Resultados_Dic3!$A$3:$A$99980,Produccion_UO!$H1497)*$J$1494</f>
        <v>4.1722718464012196</v>
      </c>
      <c r="O1497" s="21">
        <f>+SUMIFS(Resultados_Dic3!J$3:J$99980,Resultados_Dic3!$F$3:$F$99980,Produccion_UO!$K1497,Resultados_Dic3!$D$3:$D$99980,Produccion_UO!$K$1131,Resultados_Dic3!$E$3:$E$99980,Produccion_UO!$J1497,Resultados_Dic3!$A$3:$A$99980,Produccion_UO!$H1497)*$J$1494</f>
        <v>3.2666606249510002</v>
      </c>
      <c r="P1497" s="21">
        <f>+SUMIFS(Resultados_Dic3!K$3:K$99980,Resultados_Dic3!$F$3:$F$99980,Produccion_UO!$K1497,Resultados_Dic3!$D$3:$D$99980,Produccion_UO!$K$1131,Resultados_Dic3!$E$3:$E$99980,Produccion_UO!$J1497,Resultados_Dic3!$A$3:$A$99980,Produccion_UO!$H1497)*$J$1494</f>
        <v>3.8148472808078902</v>
      </c>
      <c r="Q1497" s="21">
        <f>+SUMIFS(Resultados_Dic3!L$3:L$99980,Resultados_Dic3!$F$3:$F$99980,Produccion_UO!$K1497,Resultados_Dic3!$D$3:$D$99980,Produccion_UO!$K$1131,Resultados_Dic3!$E$3:$E$99980,Produccion_UO!$J1497,Resultados_Dic3!$A$3:$A$99980,Produccion_UO!$H1497)*$J$1494</f>
        <v>3.6361349980112299</v>
      </c>
      <c r="R1497" s="21">
        <f>+SUMIFS(Resultados_Dic3!M$3:M$99980,Resultados_Dic3!$F$3:$F$99980,Produccion_UO!$K1497,Resultados_Dic3!$D$3:$D$99980,Produccion_UO!$K$1131,Resultados_Dic3!$E$3:$E$99980,Produccion_UO!$J1497,Resultados_Dic3!$A$3:$A$99980,Produccion_UO!$H1497)*$J$1494</f>
        <v>0</v>
      </c>
      <c r="S1497" s="21">
        <f>+SUMIFS(Resultados_Dic3!N$3:N$99980,Resultados_Dic3!$F$3:$F$99980,Produccion_UO!$K1497,Resultados_Dic3!$D$3:$D$99980,Produccion_UO!$K$1131,Resultados_Dic3!$E$3:$E$99980,Produccion_UO!$J1497,Resultados_Dic3!$A$3:$A$99980,Produccion_UO!$H1497)*$J$1494</f>
        <v>0</v>
      </c>
      <c r="T1497" s="21">
        <f>+SUMIFS(Resultados_Dic3!O$3:O$99980,Resultados_Dic3!$F$3:$F$99980,Produccion_UO!$K1497,Resultados_Dic3!$D$3:$D$99980,Produccion_UO!$K$1131,Resultados_Dic3!$E$3:$E$99980,Produccion_UO!$J1497,Resultados_Dic3!$A$3:$A$99980,Produccion_UO!$H1497)*$J$1494</f>
        <v>0</v>
      </c>
      <c r="U1497" s="21">
        <f>+SUMIFS(Resultados_Dic3!P$3:P$99980,Resultados_Dic3!$F$3:$F$99980,Produccion_UO!$K1497,Resultados_Dic3!$D$3:$D$99980,Produccion_UO!$K$1131,Resultados_Dic3!$E$3:$E$99980,Produccion_UO!$J1497,Resultados_Dic3!$A$3:$A$99980,Produccion_UO!$H1497)*$J$1494</f>
        <v>0</v>
      </c>
      <c r="V1497" s="21">
        <f>+SUMIFS(Resultados_Dic3!Q$3:Q$99980,Resultados_Dic3!$F$3:$F$99980,Produccion_UO!$K1497,Resultados_Dic3!$D$3:$D$99980,Produccion_UO!$K$1131,Resultados_Dic3!$E$3:$E$99980,Produccion_UO!$J1497,Resultados_Dic3!$A$3:$A$99980,Produccion_UO!$H1497)*$J$1494</f>
        <v>0</v>
      </c>
      <c r="W1497" s="21">
        <f>+SUMIFS(Resultados_Dic3!R$3:R$99980,Resultados_Dic3!$F$3:$F$99980,Produccion_UO!$K1497,Resultados_Dic3!$D$3:$D$99980,Produccion_UO!$K$1131,Resultados_Dic3!$E$3:$E$99980,Produccion_UO!$J1497,Resultados_Dic3!$A$3:$A$99980,Produccion_UO!$H1497)*$J$1494</f>
        <v>0</v>
      </c>
      <c r="X1497" s="21">
        <f>+SUMIFS(Resultados_Dic3!S$3:S$99980,Resultados_Dic3!$F$3:$F$99980,Produccion_UO!$K1497,Resultados_Dic3!$D$3:$D$99980,Produccion_UO!$K$1131,Resultados_Dic3!$E$3:$E$99980,Produccion_UO!$J1497,Resultados_Dic3!$A$3:$A$99980,Produccion_UO!$H1497)*$J$1494</f>
        <v>0</v>
      </c>
      <c r="Y1497" s="21">
        <f>+SUMIFS(Resultados_Dic3!T$3:T$99980,Resultados_Dic3!$F$3:$F$99980,Produccion_UO!$K1497,Resultados_Dic3!$D$3:$D$99980,Produccion_UO!$K$1131,Resultados_Dic3!$E$3:$E$99980,Produccion_UO!$J1497,Resultados_Dic3!$A$3:$A$99980,Produccion_UO!$H1497)*$J$1494</f>
        <v>0</v>
      </c>
      <c r="Z1497" s="21">
        <f>+SUMIFS(Resultados_Dic3!U$3:U$99980,Resultados_Dic3!$F$3:$F$99980,Produccion_UO!$K1497,Resultados_Dic3!$D$3:$D$99980,Produccion_UO!$K$1131,Resultados_Dic3!$E$3:$E$99980,Produccion_UO!$J1497,Resultados_Dic3!$A$3:$A$99980,Produccion_UO!$H1497)*$J$1494</f>
        <v>0</v>
      </c>
      <c r="AA1497" s="21">
        <f>+SUMIFS(Resultados_Dic3!V$3:V$99980,Resultados_Dic3!$F$3:$F$99980,Produccion_UO!$K1497,Resultados_Dic3!$D$3:$D$99980,Produccion_UO!$K$1131,Resultados_Dic3!$E$3:$E$99980,Produccion_UO!$J1497,Resultados_Dic3!$A$3:$A$99980,Produccion_UO!$H1497)*$J$1494</f>
        <v>0</v>
      </c>
      <c r="AB1497" s="21">
        <f>+SUMIFS(Resultados_Dic3!W$3:W$99980,Resultados_Dic3!$F$3:$F$99980,Produccion_UO!$K1497,Resultados_Dic3!$D$3:$D$99980,Produccion_UO!$K$1131,Resultados_Dic3!$E$3:$E$99980,Produccion_UO!$J1497,Resultados_Dic3!$A$3:$A$99980,Produccion_UO!$H1497)*$J$1494</f>
        <v>0</v>
      </c>
      <c r="AC1497" s="21">
        <f>+SUMIFS(Resultados_Dic3!X$3:X$99980,Resultados_Dic3!$F$3:$F$99980,Produccion_UO!$K1497,Resultados_Dic3!$D$3:$D$99980,Produccion_UO!$K$1131,Resultados_Dic3!$E$3:$E$99980,Produccion_UO!$J1497,Resultados_Dic3!$A$3:$A$99980,Produccion_UO!$H1497)*$J$1494</f>
        <v>0</v>
      </c>
      <c r="AD1497" s="21">
        <f>+SUMIFS(Resultados_Dic3!Y$3:Y$99980,Resultados_Dic3!$F$3:$F$99980,Produccion_UO!$K1497,Resultados_Dic3!$D$3:$D$99980,Produccion_UO!$K$1131,Resultados_Dic3!$E$3:$E$99980,Produccion_UO!$J1497,Resultados_Dic3!$A$3:$A$99980,Produccion_UO!$H1497)*$J$1494</f>
        <v>0</v>
      </c>
      <c r="AE1497" s="21">
        <f>+SUMIFS(Resultados_Dic3!Z$3:Z$99980,Resultados_Dic3!$F$3:$F$99980,Produccion_UO!$K1497,Resultados_Dic3!$D$3:$D$99980,Produccion_UO!$K$1131,Resultados_Dic3!$E$3:$E$99980,Produccion_UO!$J1497,Resultados_Dic3!$A$3:$A$99980,Produccion_UO!$H1497)*$J$1494</f>
        <v>0</v>
      </c>
      <c r="AF1497" s="21">
        <f>+SUMIFS(Resultados_Dic3!AA$3:AA$99980,Resultados_Dic3!$F$3:$F$99980,Produccion_UO!$K1497,Resultados_Dic3!$D$3:$D$99980,Produccion_UO!$K$1131,Resultados_Dic3!$E$3:$E$99980,Produccion_UO!$J1497,Resultados_Dic3!$A$3:$A$99980,Produccion_UO!$H1497)*$J$1494</f>
        <v>0</v>
      </c>
      <c r="AG1497" s="21">
        <f>+SUMIFS(Resultados_Dic3!AB$3:AB$99980,Resultados_Dic3!$F$3:$F$99980,Produccion_UO!$K1497,Resultados_Dic3!$D$3:$D$99980,Produccion_UO!$K$1131,Resultados_Dic3!$E$3:$E$99980,Produccion_UO!$J1497,Resultados_Dic3!$A$3:$A$99980,Produccion_UO!$H1497)*$J$1494</f>
        <v>0</v>
      </c>
      <c r="AH1497" s="21">
        <f>+SUMIFS(Resultados_Dic3!AC$3:AC$99980,Resultados_Dic3!$F$3:$F$99980,Produccion_UO!$K1497,Resultados_Dic3!$D$3:$D$99980,Produccion_UO!$K$1131,Resultados_Dic3!$E$3:$E$99980,Produccion_UO!$J1497,Resultados_Dic3!$A$3:$A$99980,Produccion_UO!$H1497)*$J$1494</f>
        <v>0</v>
      </c>
      <c r="AI1497" s="21">
        <f>+SUMIFS(Resultados_Dic3!AD$3:AD$99980,Resultados_Dic3!$F$3:$F$99980,Produccion_UO!$K1497,Resultados_Dic3!$D$3:$D$99980,Produccion_UO!$K$1131,Resultados_Dic3!$E$3:$E$99980,Produccion_UO!$J1497,Resultados_Dic3!$A$3:$A$99980,Produccion_UO!$H1497)*$J$1494</f>
        <v>0</v>
      </c>
      <c r="AJ1497" s="21">
        <f>+SUMIFS(Resultados_Dic3!AE$3:AE$99980,Resultados_Dic3!$F$3:$F$99980,Produccion_UO!$K1497,Resultados_Dic3!$D$3:$D$99980,Produccion_UO!$K$1131,Resultados_Dic3!$E$3:$E$99980,Produccion_UO!$J1497,Resultados_Dic3!$A$3:$A$99980,Produccion_UO!$H1497)*$J$1494</f>
        <v>0</v>
      </c>
      <c r="AK1497" s="21">
        <f>+SUMIFS(Resultados_Dic3!AF$3:AF$99980,Resultados_Dic3!$F$3:$F$99980,Produccion_UO!$K1497,Resultados_Dic3!$D$3:$D$99980,Produccion_UO!$K$1131,Resultados_Dic3!$E$3:$E$99980,Produccion_UO!$J1497,Resultados_Dic3!$A$3:$A$99980,Produccion_UO!$H1497)*$J$1494</f>
        <v>0</v>
      </c>
      <c r="AL1497" s="21">
        <f>+SUMIFS(Resultados_Dic3!AG$3:AG$99980,Resultados_Dic3!$F$3:$F$99980,Produccion_UO!$K1497,Resultados_Dic3!$D$3:$D$99980,Produccion_UO!$K$1131,Resultados_Dic3!$E$3:$E$99980,Produccion_UO!$J1497,Resultados_Dic3!$A$3:$A$99980,Produccion_UO!$H1497)*$J$1494</f>
        <v>0</v>
      </c>
      <c r="AM1497" s="21">
        <f>+SUMIFS(Resultados_Dic3!AH$3:AH$99980,Resultados_Dic3!$F$3:$F$99980,Produccion_UO!$K1497,Resultados_Dic3!$D$3:$D$99980,Produccion_UO!$K$1131,Resultados_Dic3!$E$3:$E$99980,Produccion_UO!$J1497,Resultados_Dic3!$A$3:$A$99980,Produccion_UO!$H1497)*$J$1494</f>
        <v>0</v>
      </c>
      <c r="AN1497" s="21">
        <f>+SUMIFS(Resultados_Dic3!AI$3:AI$99980,Resultados_Dic3!$F$3:$F$99980,Produccion_UO!$K1497,Resultados_Dic3!$D$3:$D$99980,Produccion_UO!$K$1131,Resultados_Dic3!$E$3:$E$99980,Produccion_UO!$J1497,Resultados_Dic3!$A$3:$A$99980,Produccion_UO!$H1497)*$J$1494</f>
        <v>0</v>
      </c>
      <c r="AO1497" s="21">
        <f>+SUMIFS(Resultados_Dic3!AJ$3:AJ$99980,Resultados_Dic3!$F$3:$F$99980,Produccion_UO!$K1497,Resultados_Dic3!$D$3:$D$99980,Produccion_UO!$K$1131,Resultados_Dic3!$E$3:$E$99980,Produccion_UO!$J1497,Resultados_Dic3!$A$3:$A$99980,Produccion_UO!$H1497)*$J$1494</f>
        <v>0</v>
      </c>
      <c r="AP1497" s="21">
        <f>+SUMIFS(Resultados_Dic3!AK$3:AK$99980,Resultados_Dic3!$F$3:$F$99980,Produccion_UO!$K1497,Resultados_Dic3!$D$3:$D$99980,Produccion_UO!$K$1131,Resultados_Dic3!$E$3:$E$99980,Produccion_UO!$J1497,Resultados_Dic3!$A$3:$A$99980,Produccion_UO!$H1497)*$J$1494</f>
        <v>0</v>
      </c>
      <c r="AQ1497" s="21">
        <f>+SUMIFS(Resultados_Dic3!AL$3:AL$99980,Resultados_Dic3!$F$3:$F$99980,Produccion_UO!$K1497,Resultados_Dic3!$D$3:$D$99980,Produccion_UO!$K$1131,Resultados_Dic3!$E$3:$E$99980,Produccion_UO!$J1497,Resultados_Dic3!$A$3:$A$99980,Produccion_UO!$H1497)*$J$1494</f>
        <v>0</v>
      </c>
      <c r="AR1497" s="21">
        <f>+SUMIFS(Resultados_Dic3!AM$3:AM$99980,Resultados_Dic3!$F$3:$F$99980,Produccion_UO!$K1497,Resultados_Dic3!$D$3:$D$99980,Produccion_UO!$K$1131,Resultados_Dic3!$E$3:$E$99980,Produccion_UO!$J1497,Resultados_Dic3!$A$3:$A$99980,Produccion_UO!$H1497)*$J$1494</f>
        <v>0</v>
      </c>
    </row>
    <row r="1498" spans="6:44" x14ac:dyDescent="0.25">
      <c r="H1498" s="17" t="str">
        <f t="shared" si="1613"/>
        <v>DIC7</v>
      </c>
      <c r="I1498" s="24"/>
      <c r="J1498" s="24" t="s">
        <v>148</v>
      </c>
      <c r="K1498" s="315" t="s">
        <v>272</v>
      </c>
      <c r="L1498" s="230" t="s">
        <v>830</v>
      </c>
      <c r="M1498" s="21">
        <f>+SUMIFS(Resultados_Dic3!H$3:H$99980,Resultados_Dic3!$F$3:$F$99980,Produccion_UO!$K1498,Resultados_Dic3!$D$3:$D$99980,Produccion_UO!$K$1494,Resultados_Dic3!$E$3:$E$99980,Produccion_UO!$J1498,Resultados_Dic3!$A$3:$A$99980,Produccion_UO!$H1498)*$J$1494</f>
        <v>27.434292776393399</v>
      </c>
      <c r="N1498" s="21">
        <f>+SUMIFS(Resultados_Dic3!I$3:I$99980,Resultados_Dic3!$F$3:$F$99980,Produccion_UO!$K1498,Resultados_Dic3!$D$3:$D$99980,Produccion_UO!$K$1494,Resultados_Dic3!$E$3:$E$99980,Produccion_UO!$J1498,Resultados_Dic3!$A$3:$A$99980,Produccion_UO!$H1498)*$J$1494</f>
        <v>22.169157530641801</v>
      </c>
      <c r="O1498" s="21">
        <f>+SUMIFS(Resultados_Dic3!J$3:J$99980,Resultados_Dic3!$F$3:$F$99980,Produccion_UO!$K1498,Resultados_Dic3!$D$3:$D$99980,Produccion_UO!$K$1494,Resultados_Dic3!$E$3:$E$99980,Produccion_UO!$J1498,Resultados_Dic3!$A$3:$A$99980,Produccion_UO!$H1498)*$J$1494</f>
        <v>17.3572376536655</v>
      </c>
      <c r="P1498" s="21">
        <f>+SUMIFS(Resultados_Dic3!K$3:K$99980,Resultados_Dic3!$F$3:$F$99980,Produccion_UO!$K1498,Resultados_Dic3!$D$3:$D$99980,Produccion_UO!$K$1494,Resultados_Dic3!$E$3:$E$99980,Produccion_UO!$J1498,Resultados_Dic3!$A$3:$A$99980,Produccion_UO!$H1498)*$J$1494</f>
        <v>20.2699999992853</v>
      </c>
      <c r="Q1498" s="21">
        <f>+SUMIFS(Resultados_Dic3!L$3:L$99980,Resultados_Dic3!$F$3:$F$99980,Produccion_UO!$K1498,Resultados_Dic3!$D$3:$D$99980,Produccion_UO!$K$1494,Resultados_Dic3!$E$3:$E$99980,Produccion_UO!$J1498,Resultados_Dic3!$A$3:$A$99980,Produccion_UO!$H1498)*$J$1494</f>
        <v>19.320421233607</v>
      </c>
      <c r="R1498" s="21">
        <f>+SUMIFS(Resultados_Dic3!M$3:M$99980,Resultados_Dic3!$F$3:$F$99980,Produccion_UO!$K1498,Resultados_Dic3!$D$3:$D$99980,Produccion_UO!$K$1494,Resultados_Dic3!$E$3:$E$99980,Produccion_UO!$J1498,Resultados_Dic3!$A$3:$A$99980,Produccion_UO!$H1498)*$J$1494</f>
        <v>0</v>
      </c>
      <c r="S1498" s="21">
        <f>+SUMIFS(Resultados_Dic3!N$3:N$99980,Resultados_Dic3!$F$3:$F$99980,Produccion_UO!$K1498,Resultados_Dic3!$D$3:$D$99980,Produccion_UO!$K$1494,Resultados_Dic3!$E$3:$E$99980,Produccion_UO!$J1498,Resultados_Dic3!$A$3:$A$99980,Produccion_UO!$H1498)*$J$1494</f>
        <v>0</v>
      </c>
      <c r="T1498" s="21">
        <f>+SUMIFS(Resultados_Dic3!O$3:O$99980,Resultados_Dic3!$F$3:$F$99980,Produccion_UO!$K1498,Resultados_Dic3!$D$3:$D$99980,Produccion_UO!$K$1494,Resultados_Dic3!$E$3:$E$99980,Produccion_UO!$J1498,Resultados_Dic3!$A$3:$A$99980,Produccion_UO!$H1498)*$J$1494</f>
        <v>0</v>
      </c>
      <c r="U1498" s="21">
        <f>+SUMIFS(Resultados_Dic3!P$3:P$99980,Resultados_Dic3!$F$3:$F$99980,Produccion_UO!$K1498,Resultados_Dic3!$D$3:$D$99980,Produccion_UO!$K$1494,Resultados_Dic3!$E$3:$E$99980,Produccion_UO!$J1498,Resultados_Dic3!$A$3:$A$99980,Produccion_UO!$H1498)*$J$1494</f>
        <v>0</v>
      </c>
      <c r="V1498" s="21">
        <f>+SUMIFS(Resultados_Dic3!Q$3:Q$99980,Resultados_Dic3!$F$3:$F$99980,Produccion_UO!$K1498,Resultados_Dic3!$D$3:$D$99980,Produccion_UO!$K$1494,Resultados_Dic3!$E$3:$E$99980,Produccion_UO!$J1498,Resultados_Dic3!$A$3:$A$99980,Produccion_UO!$H1498)*$J$1494</f>
        <v>0</v>
      </c>
      <c r="W1498" s="21">
        <f>+SUMIFS(Resultados_Dic3!R$3:R$99980,Resultados_Dic3!$F$3:$F$99980,Produccion_UO!$K1498,Resultados_Dic3!$D$3:$D$99980,Produccion_UO!$K$1494,Resultados_Dic3!$E$3:$E$99980,Produccion_UO!$J1498,Resultados_Dic3!$A$3:$A$99980,Produccion_UO!$H1498)*$J$1494</f>
        <v>0</v>
      </c>
      <c r="X1498" s="21">
        <f>+SUMIFS(Resultados_Dic3!S$3:S$99980,Resultados_Dic3!$F$3:$F$99980,Produccion_UO!$K1498,Resultados_Dic3!$D$3:$D$99980,Produccion_UO!$K$1494,Resultados_Dic3!$E$3:$E$99980,Produccion_UO!$J1498,Resultados_Dic3!$A$3:$A$99980,Produccion_UO!$H1498)*$J$1494</f>
        <v>0</v>
      </c>
      <c r="Y1498" s="21">
        <f>+SUMIFS(Resultados_Dic3!T$3:T$99980,Resultados_Dic3!$F$3:$F$99980,Produccion_UO!$K1498,Resultados_Dic3!$D$3:$D$99980,Produccion_UO!$K$1494,Resultados_Dic3!$E$3:$E$99980,Produccion_UO!$J1498,Resultados_Dic3!$A$3:$A$99980,Produccion_UO!$H1498)*$J$1494</f>
        <v>0</v>
      </c>
      <c r="Z1498" s="21">
        <f>+SUMIFS(Resultados_Dic3!U$3:U$99980,Resultados_Dic3!$F$3:$F$99980,Produccion_UO!$K1498,Resultados_Dic3!$D$3:$D$99980,Produccion_UO!$K$1494,Resultados_Dic3!$E$3:$E$99980,Produccion_UO!$J1498,Resultados_Dic3!$A$3:$A$99980,Produccion_UO!$H1498)*$J$1494</f>
        <v>0</v>
      </c>
      <c r="AA1498" s="21">
        <f>+SUMIFS(Resultados_Dic3!V$3:V$99980,Resultados_Dic3!$F$3:$F$99980,Produccion_UO!$K1498,Resultados_Dic3!$D$3:$D$99980,Produccion_UO!$K$1494,Resultados_Dic3!$E$3:$E$99980,Produccion_UO!$J1498,Resultados_Dic3!$A$3:$A$99980,Produccion_UO!$H1498)*$J$1494</f>
        <v>0</v>
      </c>
      <c r="AB1498" s="21">
        <f>+SUMIFS(Resultados_Dic3!W$3:W$99980,Resultados_Dic3!$F$3:$F$99980,Produccion_UO!$K1498,Resultados_Dic3!$D$3:$D$99980,Produccion_UO!$K$1494,Resultados_Dic3!$E$3:$E$99980,Produccion_UO!$J1498,Resultados_Dic3!$A$3:$A$99980,Produccion_UO!$H1498)*$J$1494</f>
        <v>0</v>
      </c>
      <c r="AC1498" s="21">
        <f>+SUMIFS(Resultados_Dic3!X$3:X$99980,Resultados_Dic3!$F$3:$F$99980,Produccion_UO!$K1498,Resultados_Dic3!$D$3:$D$99980,Produccion_UO!$K$1494,Resultados_Dic3!$E$3:$E$99980,Produccion_UO!$J1498,Resultados_Dic3!$A$3:$A$99980,Produccion_UO!$H1498)*$J$1494</f>
        <v>0</v>
      </c>
      <c r="AD1498" s="21">
        <f>+SUMIFS(Resultados_Dic3!Y$3:Y$99980,Resultados_Dic3!$F$3:$F$99980,Produccion_UO!$K1498,Resultados_Dic3!$D$3:$D$99980,Produccion_UO!$K$1494,Resultados_Dic3!$E$3:$E$99980,Produccion_UO!$J1498,Resultados_Dic3!$A$3:$A$99980,Produccion_UO!$H1498)*$J$1494</f>
        <v>0</v>
      </c>
      <c r="AE1498" s="21">
        <f>+SUMIFS(Resultados_Dic3!Z$3:Z$99980,Resultados_Dic3!$F$3:$F$99980,Produccion_UO!$K1498,Resultados_Dic3!$D$3:$D$99980,Produccion_UO!$K$1494,Resultados_Dic3!$E$3:$E$99980,Produccion_UO!$J1498,Resultados_Dic3!$A$3:$A$99980,Produccion_UO!$H1498)*$J$1494</f>
        <v>0</v>
      </c>
      <c r="AF1498" s="21">
        <f>+SUMIFS(Resultados_Dic3!AA$3:AA$99980,Resultados_Dic3!$F$3:$F$99980,Produccion_UO!$K1498,Resultados_Dic3!$D$3:$D$99980,Produccion_UO!$K$1494,Resultados_Dic3!$E$3:$E$99980,Produccion_UO!$J1498,Resultados_Dic3!$A$3:$A$99980,Produccion_UO!$H1498)*$J$1494</f>
        <v>0</v>
      </c>
      <c r="AG1498" s="21">
        <f>+SUMIFS(Resultados_Dic3!AB$3:AB$99980,Resultados_Dic3!$F$3:$F$99980,Produccion_UO!$K1498,Resultados_Dic3!$D$3:$D$99980,Produccion_UO!$K$1494,Resultados_Dic3!$E$3:$E$99980,Produccion_UO!$J1498,Resultados_Dic3!$A$3:$A$99980,Produccion_UO!$H1498)*$J$1494</f>
        <v>0</v>
      </c>
      <c r="AH1498" s="21">
        <f>+SUMIFS(Resultados_Dic3!AC$3:AC$99980,Resultados_Dic3!$F$3:$F$99980,Produccion_UO!$K1498,Resultados_Dic3!$D$3:$D$99980,Produccion_UO!$K$1494,Resultados_Dic3!$E$3:$E$99980,Produccion_UO!$J1498,Resultados_Dic3!$A$3:$A$99980,Produccion_UO!$H1498)*$J$1494</f>
        <v>0</v>
      </c>
      <c r="AI1498" s="21">
        <f>+SUMIFS(Resultados_Dic3!AD$3:AD$99980,Resultados_Dic3!$F$3:$F$99980,Produccion_UO!$K1498,Resultados_Dic3!$D$3:$D$99980,Produccion_UO!$K$1494,Resultados_Dic3!$E$3:$E$99980,Produccion_UO!$J1498,Resultados_Dic3!$A$3:$A$99980,Produccion_UO!$H1498)*$J$1494</f>
        <v>0</v>
      </c>
      <c r="AJ1498" s="21">
        <f>+SUMIFS(Resultados_Dic3!AE$3:AE$99980,Resultados_Dic3!$F$3:$F$99980,Produccion_UO!$K1498,Resultados_Dic3!$D$3:$D$99980,Produccion_UO!$K$1494,Resultados_Dic3!$E$3:$E$99980,Produccion_UO!$J1498,Resultados_Dic3!$A$3:$A$99980,Produccion_UO!$H1498)*$J$1494</f>
        <v>0</v>
      </c>
      <c r="AK1498" s="21">
        <f>+SUMIFS(Resultados_Dic3!AF$3:AF$99980,Resultados_Dic3!$F$3:$F$99980,Produccion_UO!$K1498,Resultados_Dic3!$D$3:$D$99980,Produccion_UO!$K$1494,Resultados_Dic3!$E$3:$E$99980,Produccion_UO!$J1498,Resultados_Dic3!$A$3:$A$99980,Produccion_UO!$H1498)*$J$1494</f>
        <v>0</v>
      </c>
      <c r="AL1498" s="21">
        <f>+SUMIFS(Resultados_Dic3!AG$3:AG$99980,Resultados_Dic3!$F$3:$F$99980,Produccion_UO!$K1498,Resultados_Dic3!$D$3:$D$99980,Produccion_UO!$K$1494,Resultados_Dic3!$E$3:$E$99980,Produccion_UO!$J1498,Resultados_Dic3!$A$3:$A$99980,Produccion_UO!$H1498)*$J$1494</f>
        <v>0</v>
      </c>
      <c r="AM1498" s="21">
        <f>+SUMIFS(Resultados_Dic3!AH$3:AH$99980,Resultados_Dic3!$F$3:$F$99980,Produccion_UO!$K1498,Resultados_Dic3!$D$3:$D$99980,Produccion_UO!$K$1494,Resultados_Dic3!$E$3:$E$99980,Produccion_UO!$J1498,Resultados_Dic3!$A$3:$A$99980,Produccion_UO!$H1498)*$J$1494</f>
        <v>0</v>
      </c>
      <c r="AN1498" s="21">
        <f>+SUMIFS(Resultados_Dic3!AI$3:AI$99980,Resultados_Dic3!$F$3:$F$99980,Produccion_UO!$K1498,Resultados_Dic3!$D$3:$D$99980,Produccion_UO!$K$1494,Resultados_Dic3!$E$3:$E$99980,Produccion_UO!$J1498,Resultados_Dic3!$A$3:$A$99980,Produccion_UO!$H1498)*$J$1494</f>
        <v>0</v>
      </c>
      <c r="AO1498" s="21">
        <f>+SUMIFS(Resultados_Dic3!AJ$3:AJ$99980,Resultados_Dic3!$F$3:$F$99980,Produccion_UO!$K1498,Resultados_Dic3!$D$3:$D$99980,Produccion_UO!$K$1494,Resultados_Dic3!$E$3:$E$99980,Produccion_UO!$J1498,Resultados_Dic3!$A$3:$A$99980,Produccion_UO!$H1498)*$J$1494</f>
        <v>0</v>
      </c>
      <c r="AP1498" s="21">
        <f>+SUMIFS(Resultados_Dic3!AK$3:AK$99980,Resultados_Dic3!$F$3:$F$99980,Produccion_UO!$K1498,Resultados_Dic3!$D$3:$D$99980,Produccion_UO!$K$1494,Resultados_Dic3!$E$3:$E$99980,Produccion_UO!$J1498,Resultados_Dic3!$A$3:$A$99980,Produccion_UO!$H1498)*$J$1494</f>
        <v>0</v>
      </c>
      <c r="AQ1498" s="21">
        <f>+SUMIFS(Resultados_Dic3!AL$3:AL$99980,Resultados_Dic3!$F$3:$F$99980,Produccion_UO!$K1498,Resultados_Dic3!$D$3:$D$99980,Produccion_UO!$K$1494,Resultados_Dic3!$E$3:$E$99980,Produccion_UO!$J1498,Resultados_Dic3!$A$3:$A$99980,Produccion_UO!$H1498)*$J$1494</f>
        <v>0</v>
      </c>
      <c r="AR1498" s="21">
        <f>+SUMIFS(Resultados_Dic3!AM$3:AM$99980,Resultados_Dic3!$F$3:$F$99980,Produccion_UO!$K1498,Resultados_Dic3!$D$3:$D$99980,Produccion_UO!$K$1494,Resultados_Dic3!$E$3:$E$99980,Produccion_UO!$J1498,Resultados_Dic3!$A$3:$A$99980,Produccion_UO!$H1498)*$J$1494</f>
        <v>0</v>
      </c>
    </row>
    <row r="1499" spans="6:44" x14ac:dyDescent="0.25">
      <c r="H1499" s="17" t="str">
        <f t="shared" si="1613"/>
        <v>DIC7</v>
      </c>
      <c r="I1499" s="24"/>
      <c r="J1499" s="24" t="s">
        <v>148</v>
      </c>
      <c r="K1499" s="315"/>
      <c r="L1499" s="230" t="s">
        <v>835</v>
      </c>
      <c r="M1499" s="21">
        <f>+SUM(M1500:M1502)</f>
        <v>115.324269547087</v>
      </c>
      <c r="N1499" s="21">
        <f t="shared" ref="N1499:AR1499" si="1614">+SUM(N1500:N1502)</f>
        <v>93.191463674088297</v>
      </c>
      <c r="O1499" s="21">
        <f t="shared" si="1614"/>
        <v>72.963818315979793</v>
      </c>
      <c r="P1499" s="21">
        <f t="shared" si="1614"/>
        <v>85.208062868254501</v>
      </c>
      <c r="Q1499" s="21">
        <f t="shared" si="1614"/>
        <v>81.216362465337596</v>
      </c>
      <c r="R1499" s="21">
        <f t="shared" si="1614"/>
        <v>0</v>
      </c>
      <c r="S1499" s="21">
        <f t="shared" si="1614"/>
        <v>0</v>
      </c>
      <c r="T1499" s="21">
        <f t="shared" si="1614"/>
        <v>0</v>
      </c>
      <c r="U1499" s="21">
        <f t="shared" si="1614"/>
        <v>0</v>
      </c>
      <c r="V1499" s="21">
        <f t="shared" si="1614"/>
        <v>0</v>
      </c>
      <c r="W1499" s="21">
        <f t="shared" si="1614"/>
        <v>0</v>
      </c>
      <c r="X1499" s="21">
        <f t="shared" si="1614"/>
        <v>0</v>
      </c>
      <c r="Y1499" s="21">
        <f t="shared" si="1614"/>
        <v>0</v>
      </c>
      <c r="Z1499" s="21">
        <f t="shared" si="1614"/>
        <v>0</v>
      </c>
      <c r="AA1499" s="21">
        <f t="shared" si="1614"/>
        <v>0</v>
      </c>
      <c r="AB1499" s="21">
        <f t="shared" si="1614"/>
        <v>0</v>
      </c>
      <c r="AC1499" s="21">
        <f t="shared" si="1614"/>
        <v>0</v>
      </c>
      <c r="AD1499" s="21">
        <f t="shared" si="1614"/>
        <v>0</v>
      </c>
      <c r="AE1499" s="21">
        <f t="shared" si="1614"/>
        <v>0</v>
      </c>
      <c r="AF1499" s="21">
        <f t="shared" si="1614"/>
        <v>0</v>
      </c>
      <c r="AG1499" s="21">
        <f t="shared" si="1614"/>
        <v>0</v>
      </c>
      <c r="AH1499" s="21">
        <f t="shared" si="1614"/>
        <v>0</v>
      </c>
      <c r="AI1499" s="21">
        <f t="shared" si="1614"/>
        <v>0</v>
      </c>
      <c r="AJ1499" s="21">
        <f t="shared" si="1614"/>
        <v>0</v>
      </c>
      <c r="AK1499" s="21">
        <f t="shared" si="1614"/>
        <v>0</v>
      </c>
      <c r="AL1499" s="21">
        <f t="shared" si="1614"/>
        <v>0</v>
      </c>
      <c r="AM1499" s="21">
        <f t="shared" si="1614"/>
        <v>0</v>
      </c>
      <c r="AN1499" s="21">
        <f t="shared" si="1614"/>
        <v>0</v>
      </c>
      <c r="AO1499" s="21">
        <f t="shared" si="1614"/>
        <v>0</v>
      </c>
      <c r="AP1499" s="21">
        <f t="shared" si="1614"/>
        <v>0</v>
      </c>
      <c r="AQ1499" s="21">
        <f t="shared" si="1614"/>
        <v>0</v>
      </c>
      <c r="AR1499" s="21">
        <f t="shared" si="1614"/>
        <v>0</v>
      </c>
    </row>
    <row r="1500" spans="6:44" x14ac:dyDescent="0.25">
      <c r="H1500" s="17" t="str">
        <f t="shared" si="1613"/>
        <v>DIC7</v>
      </c>
      <c r="I1500" s="24"/>
      <c r="J1500" s="24" t="s">
        <v>148</v>
      </c>
      <c r="K1500" s="315" t="s">
        <v>210</v>
      </c>
      <c r="L1500" s="316" t="s">
        <v>750</v>
      </c>
      <c r="M1500" s="21">
        <f>+SUMIFS(Resultados_Dic3!H$3:H$99980,Resultados_Dic3!$F$3:$F$99980,Produccion_UO!$K1500,Resultados_Dic3!$D$3:$D$99980,Produccion_UO!$K$1494,Resultados_Dic3!$E$3:$E$99980,Produccion_UO!$J1500,Resultados_Dic3!$A$3:$A$99980,Produccion_UO!$H1500)*$J$1494</f>
        <v>115.324269547087</v>
      </c>
      <c r="N1500" s="21">
        <f>+SUMIFS(Resultados_Dic3!I$3:I$99980,Resultados_Dic3!$F$3:$F$99980,Produccion_UO!$K1500,Resultados_Dic3!$D$3:$D$99980,Produccion_UO!$K$1494,Resultados_Dic3!$E$3:$E$99980,Produccion_UO!$J1500,Resultados_Dic3!$A$3:$A$99980,Produccion_UO!$H1500)*$J$1494</f>
        <v>93.191463674088297</v>
      </c>
      <c r="O1500" s="21">
        <f>+SUMIFS(Resultados_Dic3!J$3:J$99980,Resultados_Dic3!$F$3:$F$99980,Produccion_UO!$K1500,Resultados_Dic3!$D$3:$D$99980,Produccion_UO!$K$1494,Resultados_Dic3!$E$3:$E$99980,Produccion_UO!$J1500,Resultados_Dic3!$A$3:$A$99980,Produccion_UO!$H1500)*$J$1494</f>
        <v>72.963818315979793</v>
      </c>
      <c r="P1500" s="21">
        <f>+SUMIFS(Resultados_Dic3!K$3:K$99980,Resultados_Dic3!$F$3:$F$99980,Produccion_UO!$K1500,Resultados_Dic3!$D$3:$D$99980,Produccion_UO!$K$1494,Resultados_Dic3!$E$3:$E$99980,Produccion_UO!$J1500,Resultados_Dic3!$A$3:$A$99980,Produccion_UO!$H1500)*$J$1494</f>
        <v>85.208062868254501</v>
      </c>
      <c r="Q1500" s="21">
        <f>+SUMIFS(Resultados_Dic3!L$3:L$99980,Resultados_Dic3!$F$3:$F$99980,Produccion_UO!$K1500,Resultados_Dic3!$D$3:$D$99980,Produccion_UO!$K$1494,Resultados_Dic3!$E$3:$E$99980,Produccion_UO!$J1500,Resultados_Dic3!$A$3:$A$99980,Produccion_UO!$H1500)*$J$1494</f>
        <v>81.216362465337596</v>
      </c>
      <c r="R1500" s="21">
        <f>+SUMIFS(Resultados_Dic3!M$3:M$99980,Resultados_Dic3!$F$3:$F$99980,Produccion_UO!$K1500,Resultados_Dic3!$D$3:$D$99980,Produccion_UO!$K$1494,Resultados_Dic3!$E$3:$E$99980,Produccion_UO!$J1500,Resultados_Dic3!$A$3:$A$99980,Produccion_UO!$H1500)*$J$1494</f>
        <v>0</v>
      </c>
      <c r="S1500" s="21">
        <f>+SUMIFS(Resultados_Dic3!N$3:N$99980,Resultados_Dic3!$F$3:$F$99980,Produccion_UO!$K1500,Resultados_Dic3!$D$3:$D$99980,Produccion_UO!$K$1494,Resultados_Dic3!$E$3:$E$99980,Produccion_UO!$J1500,Resultados_Dic3!$A$3:$A$99980,Produccion_UO!$H1500)*$J$1494</f>
        <v>0</v>
      </c>
      <c r="T1500" s="21">
        <f>+SUMIFS(Resultados_Dic3!O$3:O$99980,Resultados_Dic3!$F$3:$F$99980,Produccion_UO!$K1500,Resultados_Dic3!$D$3:$D$99980,Produccion_UO!$K$1494,Resultados_Dic3!$E$3:$E$99980,Produccion_UO!$J1500,Resultados_Dic3!$A$3:$A$99980,Produccion_UO!$H1500)*$J$1494</f>
        <v>0</v>
      </c>
      <c r="U1500" s="21">
        <f>+SUMIFS(Resultados_Dic3!P$3:P$99980,Resultados_Dic3!$F$3:$F$99980,Produccion_UO!$K1500,Resultados_Dic3!$D$3:$D$99980,Produccion_UO!$K$1494,Resultados_Dic3!$E$3:$E$99980,Produccion_UO!$J1500,Resultados_Dic3!$A$3:$A$99980,Produccion_UO!$H1500)*$J$1494</f>
        <v>0</v>
      </c>
      <c r="V1500" s="21">
        <f>+SUMIFS(Resultados_Dic3!Q$3:Q$99980,Resultados_Dic3!$F$3:$F$99980,Produccion_UO!$K1500,Resultados_Dic3!$D$3:$D$99980,Produccion_UO!$K$1494,Resultados_Dic3!$E$3:$E$99980,Produccion_UO!$J1500,Resultados_Dic3!$A$3:$A$99980,Produccion_UO!$H1500)*$J$1494</f>
        <v>0</v>
      </c>
      <c r="W1500" s="21">
        <f>+SUMIFS(Resultados_Dic3!R$3:R$99980,Resultados_Dic3!$F$3:$F$99980,Produccion_UO!$K1500,Resultados_Dic3!$D$3:$D$99980,Produccion_UO!$K$1494,Resultados_Dic3!$E$3:$E$99980,Produccion_UO!$J1500,Resultados_Dic3!$A$3:$A$99980,Produccion_UO!$H1500)*$J$1494</f>
        <v>0</v>
      </c>
      <c r="X1500" s="21">
        <f>+SUMIFS(Resultados_Dic3!S$3:S$99980,Resultados_Dic3!$F$3:$F$99980,Produccion_UO!$K1500,Resultados_Dic3!$D$3:$D$99980,Produccion_UO!$K$1494,Resultados_Dic3!$E$3:$E$99980,Produccion_UO!$J1500,Resultados_Dic3!$A$3:$A$99980,Produccion_UO!$H1500)*$J$1494</f>
        <v>0</v>
      </c>
      <c r="Y1500" s="21">
        <f>+SUMIFS(Resultados_Dic3!T$3:T$99980,Resultados_Dic3!$F$3:$F$99980,Produccion_UO!$K1500,Resultados_Dic3!$D$3:$D$99980,Produccion_UO!$K$1494,Resultados_Dic3!$E$3:$E$99980,Produccion_UO!$J1500,Resultados_Dic3!$A$3:$A$99980,Produccion_UO!$H1500)*$J$1494</f>
        <v>0</v>
      </c>
      <c r="Z1500" s="21">
        <f>+SUMIFS(Resultados_Dic3!U$3:U$99980,Resultados_Dic3!$F$3:$F$99980,Produccion_UO!$K1500,Resultados_Dic3!$D$3:$D$99980,Produccion_UO!$K$1494,Resultados_Dic3!$E$3:$E$99980,Produccion_UO!$J1500,Resultados_Dic3!$A$3:$A$99980,Produccion_UO!$H1500)*$J$1494</f>
        <v>0</v>
      </c>
      <c r="AA1500" s="21">
        <f>+SUMIFS(Resultados_Dic3!V$3:V$99980,Resultados_Dic3!$F$3:$F$99980,Produccion_UO!$K1500,Resultados_Dic3!$D$3:$D$99980,Produccion_UO!$K$1494,Resultados_Dic3!$E$3:$E$99980,Produccion_UO!$J1500,Resultados_Dic3!$A$3:$A$99980,Produccion_UO!$H1500)*$J$1494</f>
        <v>0</v>
      </c>
      <c r="AB1500" s="21">
        <f>+SUMIFS(Resultados_Dic3!W$3:W$99980,Resultados_Dic3!$F$3:$F$99980,Produccion_UO!$K1500,Resultados_Dic3!$D$3:$D$99980,Produccion_UO!$K$1494,Resultados_Dic3!$E$3:$E$99980,Produccion_UO!$J1500,Resultados_Dic3!$A$3:$A$99980,Produccion_UO!$H1500)*$J$1494</f>
        <v>0</v>
      </c>
      <c r="AC1500" s="21">
        <f>+SUMIFS(Resultados_Dic3!X$3:X$99980,Resultados_Dic3!$F$3:$F$99980,Produccion_UO!$K1500,Resultados_Dic3!$D$3:$D$99980,Produccion_UO!$K$1494,Resultados_Dic3!$E$3:$E$99980,Produccion_UO!$J1500,Resultados_Dic3!$A$3:$A$99980,Produccion_UO!$H1500)*$J$1494</f>
        <v>0</v>
      </c>
      <c r="AD1500" s="21">
        <f>+SUMIFS(Resultados_Dic3!Y$3:Y$99980,Resultados_Dic3!$F$3:$F$99980,Produccion_UO!$K1500,Resultados_Dic3!$D$3:$D$99980,Produccion_UO!$K$1494,Resultados_Dic3!$E$3:$E$99980,Produccion_UO!$J1500,Resultados_Dic3!$A$3:$A$99980,Produccion_UO!$H1500)*$J$1494</f>
        <v>0</v>
      </c>
      <c r="AE1500" s="21">
        <f>+SUMIFS(Resultados_Dic3!Z$3:Z$99980,Resultados_Dic3!$F$3:$F$99980,Produccion_UO!$K1500,Resultados_Dic3!$D$3:$D$99980,Produccion_UO!$K$1494,Resultados_Dic3!$E$3:$E$99980,Produccion_UO!$J1500,Resultados_Dic3!$A$3:$A$99980,Produccion_UO!$H1500)*$J$1494</f>
        <v>0</v>
      </c>
      <c r="AF1500" s="21">
        <f>+SUMIFS(Resultados_Dic3!AA$3:AA$99980,Resultados_Dic3!$F$3:$F$99980,Produccion_UO!$K1500,Resultados_Dic3!$D$3:$D$99980,Produccion_UO!$K$1494,Resultados_Dic3!$E$3:$E$99980,Produccion_UO!$J1500,Resultados_Dic3!$A$3:$A$99980,Produccion_UO!$H1500)*$J$1494</f>
        <v>0</v>
      </c>
      <c r="AG1500" s="21">
        <f>+SUMIFS(Resultados_Dic3!AB$3:AB$99980,Resultados_Dic3!$F$3:$F$99980,Produccion_UO!$K1500,Resultados_Dic3!$D$3:$D$99980,Produccion_UO!$K$1494,Resultados_Dic3!$E$3:$E$99980,Produccion_UO!$J1500,Resultados_Dic3!$A$3:$A$99980,Produccion_UO!$H1500)*$J$1494</f>
        <v>0</v>
      </c>
      <c r="AH1500" s="21">
        <f>+SUMIFS(Resultados_Dic3!AC$3:AC$99980,Resultados_Dic3!$F$3:$F$99980,Produccion_UO!$K1500,Resultados_Dic3!$D$3:$D$99980,Produccion_UO!$K$1494,Resultados_Dic3!$E$3:$E$99980,Produccion_UO!$J1500,Resultados_Dic3!$A$3:$A$99980,Produccion_UO!$H1500)*$J$1494</f>
        <v>0</v>
      </c>
      <c r="AI1500" s="21">
        <f>+SUMIFS(Resultados_Dic3!AD$3:AD$99980,Resultados_Dic3!$F$3:$F$99980,Produccion_UO!$K1500,Resultados_Dic3!$D$3:$D$99980,Produccion_UO!$K$1494,Resultados_Dic3!$E$3:$E$99980,Produccion_UO!$J1500,Resultados_Dic3!$A$3:$A$99980,Produccion_UO!$H1500)*$J$1494</f>
        <v>0</v>
      </c>
      <c r="AJ1500" s="21">
        <f>+SUMIFS(Resultados_Dic3!AE$3:AE$99980,Resultados_Dic3!$F$3:$F$99980,Produccion_UO!$K1500,Resultados_Dic3!$D$3:$D$99980,Produccion_UO!$K$1494,Resultados_Dic3!$E$3:$E$99980,Produccion_UO!$J1500,Resultados_Dic3!$A$3:$A$99980,Produccion_UO!$H1500)*$J$1494</f>
        <v>0</v>
      </c>
      <c r="AK1500" s="21">
        <f>+SUMIFS(Resultados_Dic3!AF$3:AF$99980,Resultados_Dic3!$F$3:$F$99980,Produccion_UO!$K1500,Resultados_Dic3!$D$3:$D$99980,Produccion_UO!$K$1494,Resultados_Dic3!$E$3:$E$99980,Produccion_UO!$J1500,Resultados_Dic3!$A$3:$A$99980,Produccion_UO!$H1500)*$J$1494</f>
        <v>0</v>
      </c>
      <c r="AL1500" s="21">
        <f>+SUMIFS(Resultados_Dic3!AG$3:AG$99980,Resultados_Dic3!$F$3:$F$99980,Produccion_UO!$K1500,Resultados_Dic3!$D$3:$D$99980,Produccion_UO!$K$1494,Resultados_Dic3!$E$3:$E$99980,Produccion_UO!$J1500,Resultados_Dic3!$A$3:$A$99980,Produccion_UO!$H1500)*$J$1494</f>
        <v>0</v>
      </c>
      <c r="AM1500" s="21">
        <f>+SUMIFS(Resultados_Dic3!AH$3:AH$99980,Resultados_Dic3!$F$3:$F$99980,Produccion_UO!$K1500,Resultados_Dic3!$D$3:$D$99980,Produccion_UO!$K$1494,Resultados_Dic3!$E$3:$E$99980,Produccion_UO!$J1500,Resultados_Dic3!$A$3:$A$99980,Produccion_UO!$H1500)*$J$1494</f>
        <v>0</v>
      </c>
      <c r="AN1500" s="21">
        <f>+SUMIFS(Resultados_Dic3!AI$3:AI$99980,Resultados_Dic3!$F$3:$F$99980,Produccion_UO!$K1500,Resultados_Dic3!$D$3:$D$99980,Produccion_UO!$K$1494,Resultados_Dic3!$E$3:$E$99980,Produccion_UO!$J1500,Resultados_Dic3!$A$3:$A$99980,Produccion_UO!$H1500)*$J$1494</f>
        <v>0</v>
      </c>
      <c r="AO1500" s="21">
        <f>+SUMIFS(Resultados_Dic3!AJ$3:AJ$99980,Resultados_Dic3!$F$3:$F$99980,Produccion_UO!$K1500,Resultados_Dic3!$D$3:$D$99980,Produccion_UO!$K$1494,Resultados_Dic3!$E$3:$E$99980,Produccion_UO!$J1500,Resultados_Dic3!$A$3:$A$99980,Produccion_UO!$H1500)*$J$1494</f>
        <v>0</v>
      </c>
      <c r="AP1500" s="21">
        <f>+SUMIFS(Resultados_Dic3!AK$3:AK$99980,Resultados_Dic3!$F$3:$F$99980,Produccion_UO!$K1500,Resultados_Dic3!$D$3:$D$99980,Produccion_UO!$K$1494,Resultados_Dic3!$E$3:$E$99980,Produccion_UO!$J1500,Resultados_Dic3!$A$3:$A$99980,Produccion_UO!$H1500)*$J$1494</f>
        <v>0</v>
      </c>
      <c r="AQ1500" s="21">
        <f>+SUMIFS(Resultados_Dic3!AL$3:AL$99980,Resultados_Dic3!$F$3:$F$99980,Produccion_UO!$K1500,Resultados_Dic3!$D$3:$D$99980,Produccion_UO!$K$1494,Resultados_Dic3!$E$3:$E$99980,Produccion_UO!$J1500,Resultados_Dic3!$A$3:$A$99980,Produccion_UO!$H1500)*$J$1494</f>
        <v>0</v>
      </c>
      <c r="AR1500" s="21">
        <f>+SUMIFS(Resultados_Dic3!AM$3:AM$99980,Resultados_Dic3!$F$3:$F$99980,Produccion_UO!$K1500,Resultados_Dic3!$D$3:$D$99980,Produccion_UO!$K$1494,Resultados_Dic3!$E$3:$E$99980,Produccion_UO!$J1500,Resultados_Dic3!$A$3:$A$99980,Produccion_UO!$H1500)*$J$1494</f>
        <v>0</v>
      </c>
    </row>
    <row r="1501" spans="6:44" x14ac:dyDescent="0.25">
      <c r="H1501" s="17" t="str">
        <f t="shared" si="1613"/>
        <v>DIC7</v>
      </c>
      <c r="I1501" s="24"/>
      <c r="J1501" s="24" t="s">
        <v>148</v>
      </c>
      <c r="K1501" s="315" t="s">
        <v>468</v>
      </c>
      <c r="L1501" s="316" t="s">
        <v>746</v>
      </c>
      <c r="M1501" s="21">
        <f>+SUMIFS(Resultados_Dic3!H$3:H$99980,Resultados_Dic3!$F$3:$F$99980,Produccion_UO!$K1501,Resultados_Dic3!$D$3:$D$99980,Produccion_UO!$K$1494,Resultados_Dic3!$E$3:$E$99980,Produccion_UO!$J1501,Resultados_Dic3!$A$3:$A$99980,Produccion_UO!$H1501)*$J$1494</f>
        <v>0</v>
      </c>
      <c r="N1501" s="21">
        <f>+SUMIFS(Resultados_Dic3!I$3:I$99980,Resultados_Dic3!$F$3:$F$99980,Produccion_UO!$K1501,Resultados_Dic3!$D$3:$D$99980,Produccion_UO!$K$1494,Resultados_Dic3!$E$3:$E$99980,Produccion_UO!$J1501,Resultados_Dic3!$A$3:$A$99980,Produccion_UO!$H1501)*$J$1494</f>
        <v>0</v>
      </c>
      <c r="O1501" s="21">
        <f>+SUMIFS(Resultados_Dic3!J$3:J$99980,Resultados_Dic3!$F$3:$F$99980,Produccion_UO!$K1501,Resultados_Dic3!$D$3:$D$99980,Produccion_UO!$K$1494,Resultados_Dic3!$E$3:$E$99980,Produccion_UO!$J1501,Resultados_Dic3!$A$3:$A$99980,Produccion_UO!$H1501)*$J$1494</f>
        <v>0</v>
      </c>
      <c r="P1501" s="21">
        <f>+SUMIFS(Resultados_Dic3!K$3:K$99980,Resultados_Dic3!$F$3:$F$99980,Produccion_UO!$K1501,Resultados_Dic3!$D$3:$D$99980,Produccion_UO!$K$1494,Resultados_Dic3!$E$3:$E$99980,Produccion_UO!$J1501,Resultados_Dic3!$A$3:$A$99980,Produccion_UO!$H1501)*$J$1494</f>
        <v>0</v>
      </c>
      <c r="Q1501" s="21">
        <f>+SUMIFS(Resultados_Dic3!L$3:L$99980,Resultados_Dic3!$F$3:$F$99980,Produccion_UO!$K1501,Resultados_Dic3!$D$3:$D$99980,Produccion_UO!$K$1494,Resultados_Dic3!$E$3:$E$99980,Produccion_UO!$J1501,Resultados_Dic3!$A$3:$A$99980,Produccion_UO!$H1501)*$J$1494</f>
        <v>0</v>
      </c>
      <c r="R1501" s="21">
        <f>+SUMIFS(Resultados_Dic3!M$3:M$99980,Resultados_Dic3!$F$3:$F$99980,Produccion_UO!$K1501,Resultados_Dic3!$D$3:$D$99980,Produccion_UO!$K$1494,Resultados_Dic3!$E$3:$E$99980,Produccion_UO!$J1501,Resultados_Dic3!$A$3:$A$99980,Produccion_UO!$H1501)*$J$1494</f>
        <v>0</v>
      </c>
      <c r="S1501" s="21">
        <f>+SUMIFS(Resultados_Dic3!N$3:N$99980,Resultados_Dic3!$F$3:$F$99980,Produccion_UO!$K1501,Resultados_Dic3!$D$3:$D$99980,Produccion_UO!$K$1494,Resultados_Dic3!$E$3:$E$99980,Produccion_UO!$J1501,Resultados_Dic3!$A$3:$A$99980,Produccion_UO!$H1501)*$J$1494</f>
        <v>0</v>
      </c>
      <c r="T1501" s="21">
        <f>+SUMIFS(Resultados_Dic3!O$3:O$99980,Resultados_Dic3!$F$3:$F$99980,Produccion_UO!$K1501,Resultados_Dic3!$D$3:$D$99980,Produccion_UO!$K$1494,Resultados_Dic3!$E$3:$E$99980,Produccion_UO!$J1501,Resultados_Dic3!$A$3:$A$99980,Produccion_UO!$H1501)*$J$1494</f>
        <v>0</v>
      </c>
      <c r="U1501" s="21">
        <f>+SUMIFS(Resultados_Dic3!P$3:P$99980,Resultados_Dic3!$F$3:$F$99980,Produccion_UO!$K1501,Resultados_Dic3!$D$3:$D$99980,Produccion_UO!$K$1494,Resultados_Dic3!$E$3:$E$99980,Produccion_UO!$J1501,Resultados_Dic3!$A$3:$A$99980,Produccion_UO!$H1501)*$J$1494</f>
        <v>0</v>
      </c>
      <c r="V1501" s="21">
        <f>+SUMIFS(Resultados_Dic3!Q$3:Q$99980,Resultados_Dic3!$F$3:$F$99980,Produccion_UO!$K1501,Resultados_Dic3!$D$3:$D$99980,Produccion_UO!$K$1494,Resultados_Dic3!$E$3:$E$99980,Produccion_UO!$J1501,Resultados_Dic3!$A$3:$A$99980,Produccion_UO!$H1501)*$J$1494</f>
        <v>0</v>
      </c>
      <c r="W1501" s="21">
        <f>+SUMIFS(Resultados_Dic3!R$3:R$99980,Resultados_Dic3!$F$3:$F$99980,Produccion_UO!$K1501,Resultados_Dic3!$D$3:$D$99980,Produccion_UO!$K$1494,Resultados_Dic3!$E$3:$E$99980,Produccion_UO!$J1501,Resultados_Dic3!$A$3:$A$99980,Produccion_UO!$H1501)*$J$1494</f>
        <v>0</v>
      </c>
      <c r="X1501" s="21">
        <f>+SUMIFS(Resultados_Dic3!S$3:S$99980,Resultados_Dic3!$F$3:$F$99980,Produccion_UO!$K1501,Resultados_Dic3!$D$3:$D$99980,Produccion_UO!$K$1494,Resultados_Dic3!$E$3:$E$99980,Produccion_UO!$J1501,Resultados_Dic3!$A$3:$A$99980,Produccion_UO!$H1501)*$J$1494</f>
        <v>0</v>
      </c>
      <c r="Y1501" s="21">
        <f>+SUMIFS(Resultados_Dic3!T$3:T$99980,Resultados_Dic3!$F$3:$F$99980,Produccion_UO!$K1501,Resultados_Dic3!$D$3:$D$99980,Produccion_UO!$K$1494,Resultados_Dic3!$E$3:$E$99980,Produccion_UO!$J1501,Resultados_Dic3!$A$3:$A$99980,Produccion_UO!$H1501)*$J$1494</f>
        <v>0</v>
      </c>
      <c r="Z1501" s="21">
        <f>+SUMIFS(Resultados_Dic3!U$3:U$99980,Resultados_Dic3!$F$3:$F$99980,Produccion_UO!$K1501,Resultados_Dic3!$D$3:$D$99980,Produccion_UO!$K$1494,Resultados_Dic3!$E$3:$E$99980,Produccion_UO!$J1501,Resultados_Dic3!$A$3:$A$99980,Produccion_UO!$H1501)*$J$1494</f>
        <v>0</v>
      </c>
      <c r="AA1501" s="21">
        <f>+SUMIFS(Resultados_Dic3!V$3:V$99980,Resultados_Dic3!$F$3:$F$99980,Produccion_UO!$K1501,Resultados_Dic3!$D$3:$D$99980,Produccion_UO!$K$1494,Resultados_Dic3!$E$3:$E$99980,Produccion_UO!$J1501,Resultados_Dic3!$A$3:$A$99980,Produccion_UO!$H1501)*$J$1494</f>
        <v>0</v>
      </c>
      <c r="AB1501" s="21">
        <f>+SUMIFS(Resultados_Dic3!W$3:W$99980,Resultados_Dic3!$F$3:$F$99980,Produccion_UO!$K1501,Resultados_Dic3!$D$3:$D$99980,Produccion_UO!$K$1494,Resultados_Dic3!$E$3:$E$99980,Produccion_UO!$J1501,Resultados_Dic3!$A$3:$A$99980,Produccion_UO!$H1501)*$J$1494</f>
        <v>0</v>
      </c>
      <c r="AC1501" s="21">
        <f>+SUMIFS(Resultados_Dic3!X$3:X$99980,Resultados_Dic3!$F$3:$F$99980,Produccion_UO!$K1501,Resultados_Dic3!$D$3:$D$99980,Produccion_UO!$K$1494,Resultados_Dic3!$E$3:$E$99980,Produccion_UO!$J1501,Resultados_Dic3!$A$3:$A$99980,Produccion_UO!$H1501)*$J$1494</f>
        <v>0</v>
      </c>
      <c r="AD1501" s="21">
        <f>+SUMIFS(Resultados_Dic3!Y$3:Y$99980,Resultados_Dic3!$F$3:$F$99980,Produccion_UO!$K1501,Resultados_Dic3!$D$3:$D$99980,Produccion_UO!$K$1494,Resultados_Dic3!$E$3:$E$99980,Produccion_UO!$J1501,Resultados_Dic3!$A$3:$A$99980,Produccion_UO!$H1501)*$J$1494</f>
        <v>0</v>
      </c>
      <c r="AE1501" s="21">
        <f>+SUMIFS(Resultados_Dic3!Z$3:Z$99980,Resultados_Dic3!$F$3:$F$99980,Produccion_UO!$K1501,Resultados_Dic3!$D$3:$D$99980,Produccion_UO!$K$1494,Resultados_Dic3!$E$3:$E$99980,Produccion_UO!$J1501,Resultados_Dic3!$A$3:$A$99980,Produccion_UO!$H1501)*$J$1494</f>
        <v>0</v>
      </c>
      <c r="AF1501" s="21">
        <f>+SUMIFS(Resultados_Dic3!AA$3:AA$99980,Resultados_Dic3!$F$3:$F$99980,Produccion_UO!$K1501,Resultados_Dic3!$D$3:$D$99980,Produccion_UO!$K$1494,Resultados_Dic3!$E$3:$E$99980,Produccion_UO!$J1501,Resultados_Dic3!$A$3:$A$99980,Produccion_UO!$H1501)*$J$1494</f>
        <v>0</v>
      </c>
      <c r="AG1501" s="21">
        <f>+SUMIFS(Resultados_Dic3!AB$3:AB$99980,Resultados_Dic3!$F$3:$F$99980,Produccion_UO!$K1501,Resultados_Dic3!$D$3:$D$99980,Produccion_UO!$K$1494,Resultados_Dic3!$E$3:$E$99980,Produccion_UO!$J1501,Resultados_Dic3!$A$3:$A$99980,Produccion_UO!$H1501)*$J$1494</f>
        <v>0</v>
      </c>
      <c r="AH1501" s="21">
        <f>+SUMIFS(Resultados_Dic3!AC$3:AC$99980,Resultados_Dic3!$F$3:$F$99980,Produccion_UO!$K1501,Resultados_Dic3!$D$3:$D$99980,Produccion_UO!$K$1494,Resultados_Dic3!$E$3:$E$99980,Produccion_UO!$J1501,Resultados_Dic3!$A$3:$A$99980,Produccion_UO!$H1501)*$J$1494</f>
        <v>0</v>
      </c>
      <c r="AI1501" s="21">
        <f>+SUMIFS(Resultados_Dic3!AD$3:AD$99980,Resultados_Dic3!$F$3:$F$99980,Produccion_UO!$K1501,Resultados_Dic3!$D$3:$D$99980,Produccion_UO!$K$1494,Resultados_Dic3!$E$3:$E$99980,Produccion_UO!$J1501,Resultados_Dic3!$A$3:$A$99980,Produccion_UO!$H1501)*$J$1494</f>
        <v>0</v>
      </c>
      <c r="AJ1501" s="21">
        <f>+SUMIFS(Resultados_Dic3!AE$3:AE$99980,Resultados_Dic3!$F$3:$F$99980,Produccion_UO!$K1501,Resultados_Dic3!$D$3:$D$99980,Produccion_UO!$K$1494,Resultados_Dic3!$E$3:$E$99980,Produccion_UO!$J1501,Resultados_Dic3!$A$3:$A$99980,Produccion_UO!$H1501)*$J$1494</f>
        <v>0</v>
      </c>
      <c r="AK1501" s="21">
        <f>+SUMIFS(Resultados_Dic3!AF$3:AF$99980,Resultados_Dic3!$F$3:$F$99980,Produccion_UO!$K1501,Resultados_Dic3!$D$3:$D$99980,Produccion_UO!$K$1494,Resultados_Dic3!$E$3:$E$99980,Produccion_UO!$J1501,Resultados_Dic3!$A$3:$A$99980,Produccion_UO!$H1501)*$J$1494</f>
        <v>0</v>
      </c>
      <c r="AL1501" s="21">
        <f>+SUMIFS(Resultados_Dic3!AG$3:AG$99980,Resultados_Dic3!$F$3:$F$99980,Produccion_UO!$K1501,Resultados_Dic3!$D$3:$D$99980,Produccion_UO!$K$1494,Resultados_Dic3!$E$3:$E$99980,Produccion_UO!$J1501,Resultados_Dic3!$A$3:$A$99980,Produccion_UO!$H1501)*$J$1494</f>
        <v>0</v>
      </c>
      <c r="AM1501" s="21">
        <f>+SUMIFS(Resultados_Dic3!AH$3:AH$99980,Resultados_Dic3!$F$3:$F$99980,Produccion_UO!$K1501,Resultados_Dic3!$D$3:$D$99980,Produccion_UO!$K$1494,Resultados_Dic3!$E$3:$E$99980,Produccion_UO!$J1501,Resultados_Dic3!$A$3:$A$99980,Produccion_UO!$H1501)*$J$1494</f>
        <v>0</v>
      </c>
      <c r="AN1501" s="21">
        <f>+SUMIFS(Resultados_Dic3!AI$3:AI$99980,Resultados_Dic3!$F$3:$F$99980,Produccion_UO!$K1501,Resultados_Dic3!$D$3:$D$99980,Produccion_UO!$K$1494,Resultados_Dic3!$E$3:$E$99980,Produccion_UO!$J1501,Resultados_Dic3!$A$3:$A$99980,Produccion_UO!$H1501)*$J$1494</f>
        <v>0</v>
      </c>
      <c r="AO1501" s="21">
        <f>+SUMIFS(Resultados_Dic3!AJ$3:AJ$99980,Resultados_Dic3!$F$3:$F$99980,Produccion_UO!$K1501,Resultados_Dic3!$D$3:$D$99980,Produccion_UO!$K$1494,Resultados_Dic3!$E$3:$E$99980,Produccion_UO!$J1501,Resultados_Dic3!$A$3:$A$99980,Produccion_UO!$H1501)*$J$1494</f>
        <v>0</v>
      </c>
      <c r="AP1501" s="21">
        <f>+SUMIFS(Resultados_Dic3!AK$3:AK$99980,Resultados_Dic3!$F$3:$F$99980,Produccion_UO!$K1501,Resultados_Dic3!$D$3:$D$99980,Produccion_UO!$K$1494,Resultados_Dic3!$E$3:$E$99980,Produccion_UO!$J1501,Resultados_Dic3!$A$3:$A$99980,Produccion_UO!$H1501)*$J$1494</f>
        <v>0</v>
      </c>
      <c r="AQ1501" s="21">
        <f>+SUMIFS(Resultados_Dic3!AL$3:AL$99980,Resultados_Dic3!$F$3:$F$99980,Produccion_UO!$K1501,Resultados_Dic3!$D$3:$D$99980,Produccion_UO!$K$1494,Resultados_Dic3!$E$3:$E$99980,Produccion_UO!$J1501,Resultados_Dic3!$A$3:$A$99980,Produccion_UO!$H1501)*$J$1494</f>
        <v>0</v>
      </c>
      <c r="AR1501" s="21">
        <f>+SUMIFS(Resultados_Dic3!AM$3:AM$99980,Resultados_Dic3!$F$3:$F$99980,Produccion_UO!$K1501,Resultados_Dic3!$D$3:$D$99980,Produccion_UO!$K$1494,Resultados_Dic3!$E$3:$E$99980,Produccion_UO!$J1501,Resultados_Dic3!$A$3:$A$99980,Produccion_UO!$H1501)*$J$1494</f>
        <v>0</v>
      </c>
    </row>
    <row r="1502" spans="6:44" x14ac:dyDescent="0.25">
      <c r="H1502" s="17" t="str">
        <f t="shared" si="1613"/>
        <v>DIC7</v>
      </c>
      <c r="I1502" s="24"/>
      <c r="J1502" s="24" t="s">
        <v>148</v>
      </c>
      <c r="K1502" s="315" t="s">
        <v>466</v>
      </c>
      <c r="L1502" s="316" t="s">
        <v>794</v>
      </c>
      <c r="M1502" s="21">
        <f>+SUMIFS(Resultados_Dic3!H$3:H$99980,Resultados_Dic3!$F$3:$F$99980,Produccion_UO!$K1502,Resultados_Dic3!$D$3:$D$99980,Produccion_UO!$K$1494,Resultados_Dic3!$E$3:$E$99980,Produccion_UO!$J1502,Resultados_Dic3!$A$3:$A$99980,Produccion_UO!$H1502)*$J$1494</f>
        <v>0</v>
      </c>
      <c r="N1502" s="21">
        <f>+SUMIFS(Resultados_Dic3!I$3:I$99980,Resultados_Dic3!$F$3:$F$99980,Produccion_UO!$K1502,Resultados_Dic3!$D$3:$D$99980,Produccion_UO!$K$1494,Resultados_Dic3!$E$3:$E$99980,Produccion_UO!$J1502,Resultados_Dic3!$A$3:$A$99980,Produccion_UO!$H1502)*$J$1494</f>
        <v>0</v>
      </c>
      <c r="O1502" s="21">
        <f>+SUMIFS(Resultados_Dic3!J$3:J$99980,Resultados_Dic3!$F$3:$F$99980,Produccion_UO!$K1502,Resultados_Dic3!$D$3:$D$99980,Produccion_UO!$K$1494,Resultados_Dic3!$E$3:$E$99980,Produccion_UO!$J1502,Resultados_Dic3!$A$3:$A$99980,Produccion_UO!$H1502)*$J$1494</f>
        <v>0</v>
      </c>
      <c r="P1502" s="21">
        <f>+SUMIFS(Resultados_Dic3!K$3:K$99980,Resultados_Dic3!$F$3:$F$99980,Produccion_UO!$K1502,Resultados_Dic3!$D$3:$D$99980,Produccion_UO!$K$1494,Resultados_Dic3!$E$3:$E$99980,Produccion_UO!$J1502,Resultados_Dic3!$A$3:$A$99980,Produccion_UO!$H1502)*$J$1494</f>
        <v>0</v>
      </c>
      <c r="Q1502" s="21">
        <f>+SUMIFS(Resultados_Dic3!L$3:L$99980,Resultados_Dic3!$F$3:$F$99980,Produccion_UO!$K1502,Resultados_Dic3!$D$3:$D$99980,Produccion_UO!$K$1494,Resultados_Dic3!$E$3:$E$99980,Produccion_UO!$J1502,Resultados_Dic3!$A$3:$A$99980,Produccion_UO!$H1502)*$J$1494</f>
        <v>0</v>
      </c>
      <c r="R1502" s="21">
        <f>+SUMIFS(Resultados_Dic3!M$3:M$99980,Resultados_Dic3!$F$3:$F$99980,Produccion_UO!$K1502,Resultados_Dic3!$D$3:$D$99980,Produccion_UO!$K$1494,Resultados_Dic3!$E$3:$E$99980,Produccion_UO!$J1502,Resultados_Dic3!$A$3:$A$99980,Produccion_UO!$H1502)*$J$1494</f>
        <v>0</v>
      </c>
      <c r="S1502" s="21">
        <f>+SUMIFS(Resultados_Dic3!N$3:N$99980,Resultados_Dic3!$F$3:$F$99980,Produccion_UO!$K1502,Resultados_Dic3!$D$3:$D$99980,Produccion_UO!$K$1494,Resultados_Dic3!$E$3:$E$99980,Produccion_UO!$J1502,Resultados_Dic3!$A$3:$A$99980,Produccion_UO!$H1502)*$J$1494</f>
        <v>0</v>
      </c>
      <c r="T1502" s="21">
        <f>+SUMIFS(Resultados_Dic3!O$3:O$99980,Resultados_Dic3!$F$3:$F$99980,Produccion_UO!$K1502,Resultados_Dic3!$D$3:$D$99980,Produccion_UO!$K$1494,Resultados_Dic3!$E$3:$E$99980,Produccion_UO!$J1502,Resultados_Dic3!$A$3:$A$99980,Produccion_UO!$H1502)*$J$1494</f>
        <v>0</v>
      </c>
      <c r="U1502" s="21">
        <f>+SUMIFS(Resultados_Dic3!P$3:P$99980,Resultados_Dic3!$F$3:$F$99980,Produccion_UO!$K1502,Resultados_Dic3!$D$3:$D$99980,Produccion_UO!$K$1494,Resultados_Dic3!$E$3:$E$99980,Produccion_UO!$J1502,Resultados_Dic3!$A$3:$A$99980,Produccion_UO!$H1502)*$J$1494</f>
        <v>0</v>
      </c>
      <c r="V1502" s="21">
        <f>+SUMIFS(Resultados_Dic3!Q$3:Q$99980,Resultados_Dic3!$F$3:$F$99980,Produccion_UO!$K1502,Resultados_Dic3!$D$3:$D$99980,Produccion_UO!$K$1494,Resultados_Dic3!$E$3:$E$99980,Produccion_UO!$J1502,Resultados_Dic3!$A$3:$A$99980,Produccion_UO!$H1502)*$J$1494</f>
        <v>0</v>
      </c>
      <c r="W1502" s="21">
        <f>+SUMIFS(Resultados_Dic3!R$3:R$99980,Resultados_Dic3!$F$3:$F$99980,Produccion_UO!$K1502,Resultados_Dic3!$D$3:$D$99980,Produccion_UO!$K$1494,Resultados_Dic3!$E$3:$E$99980,Produccion_UO!$J1502,Resultados_Dic3!$A$3:$A$99980,Produccion_UO!$H1502)*$J$1494</f>
        <v>0</v>
      </c>
      <c r="X1502" s="21">
        <f>+SUMIFS(Resultados_Dic3!S$3:S$99980,Resultados_Dic3!$F$3:$F$99980,Produccion_UO!$K1502,Resultados_Dic3!$D$3:$D$99980,Produccion_UO!$K$1494,Resultados_Dic3!$E$3:$E$99980,Produccion_UO!$J1502,Resultados_Dic3!$A$3:$A$99980,Produccion_UO!$H1502)*$J$1494</f>
        <v>0</v>
      </c>
      <c r="Y1502" s="21">
        <f>+SUMIFS(Resultados_Dic3!T$3:T$99980,Resultados_Dic3!$F$3:$F$99980,Produccion_UO!$K1502,Resultados_Dic3!$D$3:$D$99980,Produccion_UO!$K$1494,Resultados_Dic3!$E$3:$E$99980,Produccion_UO!$J1502,Resultados_Dic3!$A$3:$A$99980,Produccion_UO!$H1502)*$J$1494</f>
        <v>0</v>
      </c>
      <c r="Z1502" s="21">
        <f>+SUMIFS(Resultados_Dic3!U$3:U$99980,Resultados_Dic3!$F$3:$F$99980,Produccion_UO!$K1502,Resultados_Dic3!$D$3:$D$99980,Produccion_UO!$K$1494,Resultados_Dic3!$E$3:$E$99980,Produccion_UO!$J1502,Resultados_Dic3!$A$3:$A$99980,Produccion_UO!$H1502)*$J$1494</f>
        <v>0</v>
      </c>
      <c r="AA1502" s="21">
        <f>+SUMIFS(Resultados_Dic3!V$3:V$99980,Resultados_Dic3!$F$3:$F$99980,Produccion_UO!$K1502,Resultados_Dic3!$D$3:$D$99980,Produccion_UO!$K$1494,Resultados_Dic3!$E$3:$E$99980,Produccion_UO!$J1502,Resultados_Dic3!$A$3:$A$99980,Produccion_UO!$H1502)*$J$1494</f>
        <v>0</v>
      </c>
      <c r="AB1502" s="21">
        <f>+SUMIFS(Resultados_Dic3!W$3:W$99980,Resultados_Dic3!$F$3:$F$99980,Produccion_UO!$K1502,Resultados_Dic3!$D$3:$D$99980,Produccion_UO!$K$1494,Resultados_Dic3!$E$3:$E$99980,Produccion_UO!$J1502,Resultados_Dic3!$A$3:$A$99980,Produccion_UO!$H1502)*$J$1494</f>
        <v>0</v>
      </c>
      <c r="AC1502" s="21">
        <f>+SUMIFS(Resultados_Dic3!X$3:X$99980,Resultados_Dic3!$F$3:$F$99980,Produccion_UO!$K1502,Resultados_Dic3!$D$3:$D$99980,Produccion_UO!$K$1494,Resultados_Dic3!$E$3:$E$99980,Produccion_UO!$J1502,Resultados_Dic3!$A$3:$A$99980,Produccion_UO!$H1502)*$J$1494</f>
        <v>0</v>
      </c>
      <c r="AD1502" s="21">
        <f>+SUMIFS(Resultados_Dic3!Y$3:Y$99980,Resultados_Dic3!$F$3:$F$99980,Produccion_UO!$K1502,Resultados_Dic3!$D$3:$D$99980,Produccion_UO!$K$1494,Resultados_Dic3!$E$3:$E$99980,Produccion_UO!$J1502,Resultados_Dic3!$A$3:$A$99980,Produccion_UO!$H1502)*$J$1494</f>
        <v>0</v>
      </c>
      <c r="AE1502" s="21">
        <f>+SUMIFS(Resultados_Dic3!Z$3:Z$99980,Resultados_Dic3!$F$3:$F$99980,Produccion_UO!$K1502,Resultados_Dic3!$D$3:$D$99980,Produccion_UO!$K$1494,Resultados_Dic3!$E$3:$E$99980,Produccion_UO!$J1502,Resultados_Dic3!$A$3:$A$99980,Produccion_UO!$H1502)*$J$1494</f>
        <v>0</v>
      </c>
      <c r="AF1502" s="21">
        <f>+SUMIFS(Resultados_Dic3!AA$3:AA$99980,Resultados_Dic3!$F$3:$F$99980,Produccion_UO!$K1502,Resultados_Dic3!$D$3:$D$99980,Produccion_UO!$K$1494,Resultados_Dic3!$E$3:$E$99980,Produccion_UO!$J1502,Resultados_Dic3!$A$3:$A$99980,Produccion_UO!$H1502)*$J$1494</f>
        <v>0</v>
      </c>
      <c r="AG1502" s="21">
        <f>+SUMIFS(Resultados_Dic3!AB$3:AB$99980,Resultados_Dic3!$F$3:$F$99980,Produccion_UO!$K1502,Resultados_Dic3!$D$3:$D$99980,Produccion_UO!$K$1494,Resultados_Dic3!$E$3:$E$99980,Produccion_UO!$J1502,Resultados_Dic3!$A$3:$A$99980,Produccion_UO!$H1502)*$J$1494</f>
        <v>0</v>
      </c>
      <c r="AH1502" s="21">
        <f>+SUMIFS(Resultados_Dic3!AC$3:AC$99980,Resultados_Dic3!$F$3:$F$99980,Produccion_UO!$K1502,Resultados_Dic3!$D$3:$D$99980,Produccion_UO!$K$1494,Resultados_Dic3!$E$3:$E$99980,Produccion_UO!$J1502,Resultados_Dic3!$A$3:$A$99980,Produccion_UO!$H1502)*$J$1494</f>
        <v>0</v>
      </c>
      <c r="AI1502" s="21">
        <f>+SUMIFS(Resultados_Dic3!AD$3:AD$99980,Resultados_Dic3!$F$3:$F$99980,Produccion_UO!$K1502,Resultados_Dic3!$D$3:$D$99980,Produccion_UO!$K$1494,Resultados_Dic3!$E$3:$E$99980,Produccion_UO!$J1502,Resultados_Dic3!$A$3:$A$99980,Produccion_UO!$H1502)*$J$1494</f>
        <v>0</v>
      </c>
      <c r="AJ1502" s="21">
        <f>+SUMIFS(Resultados_Dic3!AE$3:AE$99980,Resultados_Dic3!$F$3:$F$99980,Produccion_UO!$K1502,Resultados_Dic3!$D$3:$D$99980,Produccion_UO!$K$1494,Resultados_Dic3!$E$3:$E$99980,Produccion_UO!$J1502,Resultados_Dic3!$A$3:$A$99980,Produccion_UO!$H1502)*$J$1494</f>
        <v>0</v>
      </c>
      <c r="AK1502" s="21">
        <f>+SUMIFS(Resultados_Dic3!AF$3:AF$99980,Resultados_Dic3!$F$3:$F$99980,Produccion_UO!$K1502,Resultados_Dic3!$D$3:$D$99980,Produccion_UO!$K$1494,Resultados_Dic3!$E$3:$E$99980,Produccion_UO!$J1502,Resultados_Dic3!$A$3:$A$99980,Produccion_UO!$H1502)*$J$1494</f>
        <v>0</v>
      </c>
      <c r="AL1502" s="21">
        <f>+SUMIFS(Resultados_Dic3!AG$3:AG$99980,Resultados_Dic3!$F$3:$F$99980,Produccion_UO!$K1502,Resultados_Dic3!$D$3:$D$99980,Produccion_UO!$K$1494,Resultados_Dic3!$E$3:$E$99980,Produccion_UO!$J1502,Resultados_Dic3!$A$3:$A$99980,Produccion_UO!$H1502)*$J$1494</f>
        <v>0</v>
      </c>
      <c r="AM1502" s="21">
        <f>+SUMIFS(Resultados_Dic3!AH$3:AH$99980,Resultados_Dic3!$F$3:$F$99980,Produccion_UO!$K1502,Resultados_Dic3!$D$3:$D$99980,Produccion_UO!$K$1494,Resultados_Dic3!$E$3:$E$99980,Produccion_UO!$J1502,Resultados_Dic3!$A$3:$A$99980,Produccion_UO!$H1502)*$J$1494</f>
        <v>0</v>
      </c>
      <c r="AN1502" s="21">
        <f>+SUMIFS(Resultados_Dic3!AI$3:AI$99980,Resultados_Dic3!$F$3:$F$99980,Produccion_UO!$K1502,Resultados_Dic3!$D$3:$D$99980,Produccion_UO!$K$1494,Resultados_Dic3!$E$3:$E$99980,Produccion_UO!$J1502,Resultados_Dic3!$A$3:$A$99980,Produccion_UO!$H1502)*$J$1494</f>
        <v>0</v>
      </c>
      <c r="AO1502" s="21">
        <f>+SUMIFS(Resultados_Dic3!AJ$3:AJ$99980,Resultados_Dic3!$F$3:$F$99980,Produccion_UO!$K1502,Resultados_Dic3!$D$3:$D$99980,Produccion_UO!$K$1494,Resultados_Dic3!$E$3:$E$99980,Produccion_UO!$J1502,Resultados_Dic3!$A$3:$A$99980,Produccion_UO!$H1502)*$J$1494</f>
        <v>0</v>
      </c>
      <c r="AP1502" s="21">
        <f>+SUMIFS(Resultados_Dic3!AK$3:AK$99980,Resultados_Dic3!$F$3:$F$99980,Produccion_UO!$K1502,Resultados_Dic3!$D$3:$D$99980,Produccion_UO!$K$1494,Resultados_Dic3!$E$3:$E$99980,Produccion_UO!$J1502,Resultados_Dic3!$A$3:$A$99980,Produccion_UO!$H1502)*$J$1494</f>
        <v>0</v>
      </c>
      <c r="AQ1502" s="21">
        <f>+SUMIFS(Resultados_Dic3!AL$3:AL$99980,Resultados_Dic3!$F$3:$F$99980,Produccion_UO!$K1502,Resultados_Dic3!$D$3:$D$99980,Produccion_UO!$K$1494,Resultados_Dic3!$E$3:$E$99980,Produccion_UO!$J1502,Resultados_Dic3!$A$3:$A$99980,Produccion_UO!$H1502)*$J$1494</f>
        <v>0</v>
      </c>
      <c r="AR1502" s="21">
        <f>+SUMIFS(Resultados_Dic3!AM$3:AM$99980,Resultados_Dic3!$F$3:$F$99980,Produccion_UO!$K1502,Resultados_Dic3!$D$3:$D$99980,Produccion_UO!$K$1494,Resultados_Dic3!$E$3:$E$99980,Produccion_UO!$J1502,Resultados_Dic3!$A$3:$A$99980,Produccion_UO!$H1502)*$J$1494</f>
        <v>0</v>
      </c>
    </row>
    <row r="1503" spans="6:44" x14ac:dyDescent="0.25">
      <c r="H1503" s="17" t="str">
        <f t="shared" si="1613"/>
        <v>DIC7</v>
      </c>
      <c r="I1503" s="24"/>
      <c r="J1503" s="24" t="s">
        <v>148</v>
      </c>
      <c r="K1503" s="315"/>
      <c r="L1503" s="230" t="s">
        <v>831</v>
      </c>
      <c r="M1503" s="21">
        <f>+SUM(M1504:M1506)</f>
        <v>22.031013406355701</v>
      </c>
      <c r="N1503" s="21">
        <f t="shared" ref="N1503:AR1503" si="1615">+SUM(N1504:N1506)</f>
        <v>17.8028648577172</v>
      </c>
      <c r="O1503" s="21">
        <f t="shared" si="1615"/>
        <v>13.9386693348352</v>
      </c>
      <c r="P1503" s="21">
        <f t="shared" si="1615"/>
        <v>16.277753006826</v>
      </c>
      <c r="Q1503" s="21">
        <f t="shared" si="1615"/>
        <v>15.5151970813804</v>
      </c>
      <c r="R1503" s="21">
        <f t="shared" si="1615"/>
        <v>0</v>
      </c>
      <c r="S1503" s="21">
        <f t="shared" si="1615"/>
        <v>0</v>
      </c>
      <c r="T1503" s="21">
        <f t="shared" si="1615"/>
        <v>0</v>
      </c>
      <c r="U1503" s="21">
        <f t="shared" si="1615"/>
        <v>0</v>
      </c>
      <c r="V1503" s="21">
        <f t="shared" si="1615"/>
        <v>0</v>
      </c>
      <c r="W1503" s="21">
        <f t="shared" si="1615"/>
        <v>0</v>
      </c>
      <c r="X1503" s="21">
        <f t="shared" si="1615"/>
        <v>0</v>
      </c>
      <c r="Y1503" s="21">
        <f t="shared" si="1615"/>
        <v>0</v>
      </c>
      <c r="Z1503" s="21">
        <f t="shared" si="1615"/>
        <v>0</v>
      </c>
      <c r="AA1503" s="21">
        <f t="shared" si="1615"/>
        <v>0</v>
      </c>
      <c r="AB1503" s="21">
        <f t="shared" si="1615"/>
        <v>0</v>
      </c>
      <c r="AC1503" s="21">
        <f t="shared" si="1615"/>
        <v>0</v>
      </c>
      <c r="AD1503" s="21">
        <f t="shared" si="1615"/>
        <v>0</v>
      </c>
      <c r="AE1503" s="21">
        <f t="shared" si="1615"/>
        <v>0</v>
      </c>
      <c r="AF1503" s="21">
        <f t="shared" si="1615"/>
        <v>0</v>
      </c>
      <c r="AG1503" s="21">
        <f t="shared" si="1615"/>
        <v>0</v>
      </c>
      <c r="AH1503" s="21">
        <f t="shared" si="1615"/>
        <v>0</v>
      </c>
      <c r="AI1503" s="21">
        <f t="shared" si="1615"/>
        <v>0</v>
      </c>
      <c r="AJ1503" s="21">
        <f t="shared" si="1615"/>
        <v>0</v>
      </c>
      <c r="AK1503" s="21">
        <f t="shared" si="1615"/>
        <v>0</v>
      </c>
      <c r="AL1503" s="21">
        <f t="shared" si="1615"/>
        <v>0</v>
      </c>
      <c r="AM1503" s="21">
        <f t="shared" si="1615"/>
        <v>0</v>
      </c>
      <c r="AN1503" s="21">
        <f t="shared" si="1615"/>
        <v>0</v>
      </c>
      <c r="AO1503" s="21">
        <f t="shared" si="1615"/>
        <v>0</v>
      </c>
      <c r="AP1503" s="21">
        <f t="shared" si="1615"/>
        <v>0</v>
      </c>
      <c r="AQ1503" s="21">
        <f t="shared" si="1615"/>
        <v>0</v>
      </c>
      <c r="AR1503" s="21">
        <f t="shared" si="1615"/>
        <v>0</v>
      </c>
    </row>
    <row r="1504" spans="6:44" x14ac:dyDescent="0.25">
      <c r="H1504" s="17" t="str">
        <f t="shared" si="1613"/>
        <v>DIC7</v>
      </c>
      <c r="I1504" s="24"/>
      <c r="J1504" s="24" t="s">
        <v>148</v>
      </c>
      <c r="K1504" s="315" t="s">
        <v>201</v>
      </c>
      <c r="L1504" s="316" t="s">
        <v>750</v>
      </c>
      <c r="M1504" s="21">
        <f>+SUMIFS(Resultados_Dic3!H$3:H$99980,Resultados_Dic3!$F$3:$F$99980,Produccion_UO!$K1504,Resultados_Dic3!$D$3:$D$99980,Produccion_UO!$K$1494,Resultados_Dic3!$E$3:$E$99980,Produccion_UO!$J1504,Resultados_Dic3!$A$3:$A$99980,Produccion_UO!$H1504)*$J$1494</f>
        <v>22.031013406355701</v>
      </c>
      <c r="N1504" s="21">
        <f>+SUMIFS(Resultados_Dic3!I$3:I$99980,Resultados_Dic3!$F$3:$F$99980,Produccion_UO!$K1504,Resultados_Dic3!$D$3:$D$99980,Produccion_UO!$K$1494,Resultados_Dic3!$E$3:$E$99980,Produccion_UO!$J1504,Resultados_Dic3!$A$3:$A$99980,Produccion_UO!$H1504)*$J$1494</f>
        <v>17.8028648577172</v>
      </c>
      <c r="O1504" s="21">
        <f>+SUMIFS(Resultados_Dic3!J$3:J$99980,Resultados_Dic3!$F$3:$F$99980,Produccion_UO!$K1504,Resultados_Dic3!$D$3:$D$99980,Produccion_UO!$K$1494,Resultados_Dic3!$E$3:$E$99980,Produccion_UO!$J1504,Resultados_Dic3!$A$3:$A$99980,Produccion_UO!$H1504)*$J$1494</f>
        <v>13.9386693348352</v>
      </c>
      <c r="P1504" s="21">
        <f>+SUMIFS(Resultados_Dic3!K$3:K$99980,Resultados_Dic3!$F$3:$F$99980,Produccion_UO!$K1504,Resultados_Dic3!$D$3:$D$99980,Produccion_UO!$K$1494,Resultados_Dic3!$E$3:$E$99980,Produccion_UO!$J1504,Resultados_Dic3!$A$3:$A$99980,Produccion_UO!$H1504)*$J$1494</f>
        <v>16.277753006826</v>
      </c>
      <c r="Q1504" s="21">
        <f>+SUMIFS(Resultados_Dic3!L$3:L$99980,Resultados_Dic3!$F$3:$F$99980,Produccion_UO!$K1504,Resultados_Dic3!$D$3:$D$99980,Produccion_UO!$K$1494,Resultados_Dic3!$E$3:$E$99980,Produccion_UO!$J1504,Resultados_Dic3!$A$3:$A$99980,Produccion_UO!$H1504)*$J$1494</f>
        <v>15.5151970813804</v>
      </c>
      <c r="R1504" s="21">
        <f>+SUMIFS(Resultados_Dic3!M$3:M$99980,Resultados_Dic3!$F$3:$F$99980,Produccion_UO!$K1504,Resultados_Dic3!$D$3:$D$99980,Produccion_UO!$K$1494,Resultados_Dic3!$E$3:$E$99980,Produccion_UO!$J1504,Resultados_Dic3!$A$3:$A$99980,Produccion_UO!$H1504)*$J$1494</f>
        <v>0</v>
      </c>
      <c r="S1504" s="21">
        <f>+SUMIFS(Resultados_Dic3!N$3:N$99980,Resultados_Dic3!$F$3:$F$99980,Produccion_UO!$K1504,Resultados_Dic3!$D$3:$D$99980,Produccion_UO!$K$1494,Resultados_Dic3!$E$3:$E$99980,Produccion_UO!$J1504,Resultados_Dic3!$A$3:$A$99980,Produccion_UO!$H1504)*$J$1494</f>
        <v>0</v>
      </c>
      <c r="T1504" s="21">
        <f>+SUMIFS(Resultados_Dic3!O$3:O$99980,Resultados_Dic3!$F$3:$F$99980,Produccion_UO!$K1504,Resultados_Dic3!$D$3:$D$99980,Produccion_UO!$K$1494,Resultados_Dic3!$E$3:$E$99980,Produccion_UO!$J1504,Resultados_Dic3!$A$3:$A$99980,Produccion_UO!$H1504)*$J$1494</f>
        <v>0</v>
      </c>
      <c r="U1504" s="21">
        <f>+SUMIFS(Resultados_Dic3!P$3:P$99980,Resultados_Dic3!$F$3:$F$99980,Produccion_UO!$K1504,Resultados_Dic3!$D$3:$D$99980,Produccion_UO!$K$1494,Resultados_Dic3!$E$3:$E$99980,Produccion_UO!$J1504,Resultados_Dic3!$A$3:$A$99980,Produccion_UO!$H1504)*$J$1494</f>
        <v>0</v>
      </c>
      <c r="V1504" s="21">
        <f>+SUMIFS(Resultados_Dic3!Q$3:Q$99980,Resultados_Dic3!$F$3:$F$99980,Produccion_UO!$K1504,Resultados_Dic3!$D$3:$D$99980,Produccion_UO!$K$1494,Resultados_Dic3!$E$3:$E$99980,Produccion_UO!$J1504,Resultados_Dic3!$A$3:$A$99980,Produccion_UO!$H1504)*$J$1494</f>
        <v>0</v>
      </c>
      <c r="W1504" s="21">
        <f>+SUMIFS(Resultados_Dic3!R$3:R$99980,Resultados_Dic3!$F$3:$F$99980,Produccion_UO!$K1504,Resultados_Dic3!$D$3:$D$99980,Produccion_UO!$K$1494,Resultados_Dic3!$E$3:$E$99980,Produccion_UO!$J1504,Resultados_Dic3!$A$3:$A$99980,Produccion_UO!$H1504)*$J$1494</f>
        <v>0</v>
      </c>
      <c r="X1504" s="21">
        <f>+SUMIFS(Resultados_Dic3!S$3:S$99980,Resultados_Dic3!$F$3:$F$99980,Produccion_UO!$K1504,Resultados_Dic3!$D$3:$D$99980,Produccion_UO!$K$1494,Resultados_Dic3!$E$3:$E$99980,Produccion_UO!$J1504,Resultados_Dic3!$A$3:$A$99980,Produccion_UO!$H1504)*$J$1494</f>
        <v>0</v>
      </c>
      <c r="Y1504" s="21">
        <f>+SUMIFS(Resultados_Dic3!T$3:T$99980,Resultados_Dic3!$F$3:$F$99980,Produccion_UO!$K1504,Resultados_Dic3!$D$3:$D$99980,Produccion_UO!$K$1494,Resultados_Dic3!$E$3:$E$99980,Produccion_UO!$J1504,Resultados_Dic3!$A$3:$A$99980,Produccion_UO!$H1504)*$J$1494</f>
        <v>0</v>
      </c>
      <c r="Z1504" s="21">
        <f>+SUMIFS(Resultados_Dic3!U$3:U$99980,Resultados_Dic3!$F$3:$F$99980,Produccion_UO!$K1504,Resultados_Dic3!$D$3:$D$99980,Produccion_UO!$K$1494,Resultados_Dic3!$E$3:$E$99980,Produccion_UO!$J1504,Resultados_Dic3!$A$3:$A$99980,Produccion_UO!$H1504)*$J$1494</f>
        <v>0</v>
      </c>
      <c r="AA1504" s="21">
        <f>+SUMIFS(Resultados_Dic3!V$3:V$99980,Resultados_Dic3!$F$3:$F$99980,Produccion_UO!$K1504,Resultados_Dic3!$D$3:$D$99980,Produccion_UO!$K$1494,Resultados_Dic3!$E$3:$E$99980,Produccion_UO!$J1504,Resultados_Dic3!$A$3:$A$99980,Produccion_UO!$H1504)*$J$1494</f>
        <v>0</v>
      </c>
      <c r="AB1504" s="21">
        <f>+SUMIFS(Resultados_Dic3!W$3:W$99980,Resultados_Dic3!$F$3:$F$99980,Produccion_UO!$K1504,Resultados_Dic3!$D$3:$D$99980,Produccion_UO!$K$1494,Resultados_Dic3!$E$3:$E$99980,Produccion_UO!$J1504,Resultados_Dic3!$A$3:$A$99980,Produccion_UO!$H1504)*$J$1494</f>
        <v>0</v>
      </c>
      <c r="AC1504" s="21">
        <f>+SUMIFS(Resultados_Dic3!X$3:X$99980,Resultados_Dic3!$F$3:$F$99980,Produccion_UO!$K1504,Resultados_Dic3!$D$3:$D$99980,Produccion_UO!$K$1494,Resultados_Dic3!$E$3:$E$99980,Produccion_UO!$J1504,Resultados_Dic3!$A$3:$A$99980,Produccion_UO!$H1504)*$J$1494</f>
        <v>0</v>
      </c>
      <c r="AD1504" s="21">
        <f>+SUMIFS(Resultados_Dic3!Y$3:Y$99980,Resultados_Dic3!$F$3:$F$99980,Produccion_UO!$K1504,Resultados_Dic3!$D$3:$D$99980,Produccion_UO!$K$1494,Resultados_Dic3!$E$3:$E$99980,Produccion_UO!$J1504,Resultados_Dic3!$A$3:$A$99980,Produccion_UO!$H1504)*$J$1494</f>
        <v>0</v>
      </c>
      <c r="AE1504" s="21">
        <f>+SUMIFS(Resultados_Dic3!Z$3:Z$99980,Resultados_Dic3!$F$3:$F$99980,Produccion_UO!$K1504,Resultados_Dic3!$D$3:$D$99980,Produccion_UO!$K$1494,Resultados_Dic3!$E$3:$E$99980,Produccion_UO!$J1504,Resultados_Dic3!$A$3:$A$99980,Produccion_UO!$H1504)*$J$1494</f>
        <v>0</v>
      </c>
      <c r="AF1504" s="21">
        <f>+SUMIFS(Resultados_Dic3!AA$3:AA$99980,Resultados_Dic3!$F$3:$F$99980,Produccion_UO!$K1504,Resultados_Dic3!$D$3:$D$99980,Produccion_UO!$K$1494,Resultados_Dic3!$E$3:$E$99980,Produccion_UO!$J1504,Resultados_Dic3!$A$3:$A$99980,Produccion_UO!$H1504)*$J$1494</f>
        <v>0</v>
      </c>
      <c r="AG1504" s="21">
        <f>+SUMIFS(Resultados_Dic3!AB$3:AB$99980,Resultados_Dic3!$F$3:$F$99980,Produccion_UO!$K1504,Resultados_Dic3!$D$3:$D$99980,Produccion_UO!$K$1494,Resultados_Dic3!$E$3:$E$99980,Produccion_UO!$J1504,Resultados_Dic3!$A$3:$A$99980,Produccion_UO!$H1504)*$J$1494</f>
        <v>0</v>
      </c>
      <c r="AH1504" s="21">
        <f>+SUMIFS(Resultados_Dic3!AC$3:AC$99980,Resultados_Dic3!$F$3:$F$99980,Produccion_UO!$K1504,Resultados_Dic3!$D$3:$D$99980,Produccion_UO!$K$1494,Resultados_Dic3!$E$3:$E$99980,Produccion_UO!$J1504,Resultados_Dic3!$A$3:$A$99980,Produccion_UO!$H1504)*$J$1494</f>
        <v>0</v>
      </c>
      <c r="AI1504" s="21">
        <f>+SUMIFS(Resultados_Dic3!AD$3:AD$99980,Resultados_Dic3!$F$3:$F$99980,Produccion_UO!$K1504,Resultados_Dic3!$D$3:$D$99980,Produccion_UO!$K$1494,Resultados_Dic3!$E$3:$E$99980,Produccion_UO!$J1504,Resultados_Dic3!$A$3:$A$99980,Produccion_UO!$H1504)*$J$1494</f>
        <v>0</v>
      </c>
      <c r="AJ1504" s="21">
        <f>+SUMIFS(Resultados_Dic3!AE$3:AE$99980,Resultados_Dic3!$F$3:$F$99980,Produccion_UO!$K1504,Resultados_Dic3!$D$3:$D$99980,Produccion_UO!$K$1494,Resultados_Dic3!$E$3:$E$99980,Produccion_UO!$J1504,Resultados_Dic3!$A$3:$A$99980,Produccion_UO!$H1504)*$J$1494</f>
        <v>0</v>
      </c>
      <c r="AK1504" s="21">
        <f>+SUMIFS(Resultados_Dic3!AF$3:AF$99980,Resultados_Dic3!$F$3:$F$99980,Produccion_UO!$K1504,Resultados_Dic3!$D$3:$D$99980,Produccion_UO!$K$1494,Resultados_Dic3!$E$3:$E$99980,Produccion_UO!$J1504,Resultados_Dic3!$A$3:$A$99980,Produccion_UO!$H1504)*$J$1494</f>
        <v>0</v>
      </c>
      <c r="AL1504" s="21">
        <f>+SUMIFS(Resultados_Dic3!AG$3:AG$99980,Resultados_Dic3!$F$3:$F$99980,Produccion_UO!$K1504,Resultados_Dic3!$D$3:$D$99980,Produccion_UO!$K$1494,Resultados_Dic3!$E$3:$E$99980,Produccion_UO!$J1504,Resultados_Dic3!$A$3:$A$99980,Produccion_UO!$H1504)*$J$1494</f>
        <v>0</v>
      </c>
      <c r="AM1504" s="21">
        <f>+SUMIFS(Resultados_Dic3!AH$3:AH$99980,Resultados_Dic3!$F$3:$F$99980,Produccion_UO!$K1504,Resultados_Dic3!$D$3:$D$99980,Produccion_UO!$K$1494,Resultados_Dic3!$E$3:$E$99980,Produccion_UO!$J1504,Resultados_Dic3!$A$3:$A$99980,Produccion_UO!$H1504)*$J$1494</f>
        <v>0</v>
      </c>
      <c r="AN1504" s="21">
        <f>+SUMIFS(Resultados_Dic3!AI$3:AI$99980,Resultados_Dic3!$F$3:$F$99980,Produccion_UO!$K1504,Resultados_Dic3!$D$3:$D$99980,Produccion_UO!$K$1494,Resultados_Dic3!$E$3:$E$99980,Produccion_UO!$J1504,Resultados_Dic3!$A$3:$A$99980,Produccion_UO!$H1504)*$J$1494</f>
        <v>0</v>
      </c>
      <c r="AO1504" s="21">
        <f>+SUMIFS(Resultados_Dic3!AJ$3:AJ$99980,Resultados_Dic3!$F$3:$F$99980,Produccion_UO!$K1504,Resultados_Dic3!$D$3:$D$99980,Produccion_UO!$K$1494,Resultados_Dic3!$E$3:$E$99980,Produccion_UO!$J1504,Resultados_Dic3!$A$3:$A$99980,Produccion_UO!$H1504)*$J$1494</f>
        <v>0</v>
      </c>
      <c r="AP1504" s="21">
        <f>+SUMIFS(Resultados_Dic3!AK$3:AK$99980,Resultados_Dic3!$F$3:$F$99980,Produccion_UO!$K1504,Resultados_Dic3!$D$3:$D$99980,Produccion_UO!$K$1494,Resultados_Dic3!$E$3:$E$99980,Produccion_UO!$J1504,Resultados_Dic3!$A$3:$A$99980,Produccion_UO!$H1504)*$J$1494</f>
        <v>0</v>
      </c>
      <c r="AQ1504" s="21">
        <f>+SUMIFS(Resultados_Dic3!AL$3:AL$99980,Resultados_Dic3!$F$3:$F$99980,Produccion_UO!$K1504,Resultados_Dic3!$D$3:$D$99980,Produccion_UO!$K$1494,Resultados_Dic3!$E$3:$E$99980,Produccion_UO!$J1504,Resultados_Dic3!$A$3:$A$99980,Produccion_UO!$H1504)*$J$1494</f>
        <v>0</v>
      </c>
      <c r="AR1504" s="21">
        <f>+SUMIFS(Resultados_Dic3!AM$3:AM$99980,Resultados_Dic3!$F$3:$F$99980,Produccion_UO!$K1504,Resultados_Dic3!$D$3:$D$99980,Produccion_UO!$K$1494,Resultados_Dic3!$E$3:$E$99980,Produccion_UO!$J1504,Resultados_Dic3!$A$3:$A$99980,Produccion_UO!$H1504)*$J$1494</f>
        <v>0</v>
      </c>
    </row>
    <row r="1505" spans="8:45" x14ac:dyDescent="0.25">
      <c r="H1505" s="17" t="str">
        <f t="shared" si="1613"/>
        <v>DIC7</v>
      </c>
      <c r="I1505" s="24"/>
      <c r="J1505" s="24" t="s">
        <v>148</v>
      </c>
      <c r="K1505" s="315" t="s">
        <v>452</v>
      </c>
      <c r="L1505" s="316" t="s">
        <v>746</v>
      </c>
      <c r="M1505" s="21">
        <f>+SUMIFS(Resultados_Dic3!H$3:H$99980,Resultados_Dic3!$F$3:$F$99980,Produccion_UO!$K1505,Resultados_Dic3!$D$3:$D$99980,Produccion_UO!$K$1494,Resultados_Dic3!$E$3:$E$99980,Produccion_UO!$J1505,Resultados_Dic3!$A$3:$A$99980,Produccion_UO!$H1505)*$J$1494</f>
        <v>0</v>
      </c>
      <c r="N1505" s="21">
        <f>+SUMIFS(Resultados_Dic3!I$3:I$99980,Resultados_Dic3!$F$3:$F$99980,Produccion_UO!$K1505,Resultados_Dic3!$D$3:$D$99980,Produccion_UO!$K$1494,Resultados_Dic3!$E$3:$E$99980,Produccion_UO!$J1505,Resultados_Dic3!$A$3:$A$99980,Produccion_UO!$H1505)*$J$1494</f>
        <v>0</v>
      </c>
      <c r="O1505" s="21">
        <f>+SUMIFS(Resultados_Dic3!J$3:J$99980,Resultados_Dic3!$F$3:$F$99980,Produccion_UO!$K1505,Resultados_Dic3!$D$3:$D$99980,Produccion_UO!$K$1494,Resultados_Dic3!$E$3:$E$99980,Produccion_UO!$J1505,Resultados_Dic3!$A$3:$A$99980,Produccion_UO!$H1505)*$J$1494</f>
        <v>0</v>
      </c>
      <c r="P1505" s="21">
        <f>+SUMIFS(Resultados_Dic3!K$3:K$99980,Resultados_Dic3!$F$3:$F$99980,Produccion_UO!$K1505,Resultados_Dic3!$D$3:$D$99980,Produccion_UO!$K$1494,Resultados_Dic3!$E$3:$E$99980,Produccion_UO!$J1505,Resultados_Dic3!$A$3:$A$99980,Produccion_UO!$H1505)*$J$1494</f>
        <v>0</v>
      </c>
      <c r="Q1505" s="21">
        <f>+SUMIFS(Resultados_Dic3!L$3:L$99980,Resultados_Dic3!$F$3:$F$99980,Produccion_UO!$K1505,Resultados_Dic3!$D$3:$D$99980,Produccion_UO!$K$1494,Resultados_Dic3!$E$3:$E$99980,Produccion_UO!$J1505,Resultados_Dic3!$A$3:$A$99980,Produccion_UO!$H1505)*$J$1494</f>
        <v>0</v>
      </c>
      <c r="R1505" s="21">
        <f>+SUMIFS(Resultados_Dic3!M$3:M$99980,Resultados_Dic3!$F$3:$F$99980,Produccion_UO!$K1505,Resultados_Dic3!$D$3:$D$99980,Produccion_UO!$K$1494,Resultados_Dic3!$E$3:$E$99980,Produccion_UO!$J1505,Resultados_Dic3!$A$3:$A$99980,Produccion_UO!$H1505)*$J$1494</f>
        <v>0</v>
      </c>
      <c r="S1505" s="21">
        <f>+SUMIFS(Resultados_Dic3!N$3:N$99980,Resultados_Dic3!$F$3:$F$99980,Produccion_UO!$K1505,Resultados_Dic3!$D$3:$D$99980,Produccion_UO!$K$1494,Resultados_Dic3!$E$3:$E$99980,Produccion_UO!$J1505,Resultados_Dic3!$A$3:$A$99980,Produccion_UO!$H1505)*$J$1494</f>
        <v>0</v>
      </c>
      <c r="T1505" s="21">
        <f>+SUMIFS(Resultados_Dic3!O$3:O$99980,Resultados_Dic3!$F$3:$F$99980,Produccion_UO!$K1505,Resultados_Dic3!$D$3:$D$99980,Produccion_UO!$K$1494,Resultados_Dic3!$E$3:$E$99980,Produccion_UO!$J1505,Resultados_Dic3!$A$3:$A$99980,Produccion_UO!$H1505)*$J$1494</f>
        <v>0</v>
      </c>
      <c r="U1505" s="21">
        <f>+SUMIFS(Resultados_Dic3!P$3:P$99980,Resultados_Dic3!$F$3:$F$99980,Produccion_UO!$K1505,Resultados_Dic3!$D$3:$D$99980,Produccion_UO!$K$1494,Resultados_Dic3!$E$3:$E$99980,Produccion_UO!$J1505,Resultados_Dic3!$A$3:$A$99980,Produccion_UO!$H1505)*$J$1494</f>
        <v>0</v>
      </c>
      <c r="V1505" s="21">
        <f>+SUMIFS(Resultados_Dic3!Q$3:Q$99980,Resultados_Dic3!$F$3:$F$99980,Produccion_UO!$K1505,Resultados_Dic3!$D$3:$D$99980,Produccion_UO!$K$1494,Resultados_Dic3!$E$3:$E$99980,Produccion_UO!$J1505,Resultados_Dic3!$A$3:$A$99980,Produccion_UO!$H1505)*$J$1494</f>
        <v>0</v>
      </c>
      <c r="W1505" s="21">
        <f>+SUMIFS(Resultados_Dic3!R$3:R$99980,Resultados_Dic3!$F$3:$F$99980,Produccion_UO!$K1505,Resultados_Dic3!$D$3:$D$99980,Produccion_UO!$K$1494,Resultados_Dic3!$E$3:$E$99980,Produccion_UO!$J1505,Resultados_Dic3!$A$3:$A$99980,Produccion_UO!$H1505)*$J$1494</f>
        <v>0</v>
      </c>
      <c r="X1505" s="21">
        <f>+SUMIFS(Resultados_Dic3!S$3:S$99980,Resultados_Dic3!$F$3:$F$99980,Produccion_UO!$K1505,Resultados_Dic3!$D$3:$D$99980,Produccion_UO!$K$1494,Resultados_Dic3!$E$3:$E$99980,Produccion_UO!$J1505,Resultados_Dic3!$A$3:$A$99980,Produccion_UO!$H1505)*$J$1494</f>
        <v>0</v>
      </c>
      <c r="Y1505" s="21">
        <f>+SUMIFS(Resultados_Dic3!T$3:T$99980,Resultados_Dic3!$F$3:$F$99980,Produccion_UO!$K1505,Resultados_Dic3!$D$3:$D$99980,Produccion_UO!$K$1494,Resultados_Dic3!$E$3:$E$99980,Produccion_UO!$J1505,Resultados_Dic3!$A$3:$A$99980,Produccion_UO!$H1505)*$J$1494</f>
        <v>0</v>
      </c>
      <c r="Z1505" s="21">
        <f>+SUMIFS(Resultados_Dic3!U$3:U$99980,Resultados_Dic3!$F$3:$F$99980,Produccion_UO!$K1505,Resultados_Dic3!$D$3:$D$99980,Produccion_UO!$K$1494,Resultados_Dic3!$E$3:$E$99980,Produccion_UO!$J1505,Resultados_Dic3!$A$3:$A$99980,Produccion_UO!$H1505)*$J$1494</f>
        <v>0</v>
      </c>
      <c r="AA1505" s="21">
        <f>+SUMIFS(Resultados_Dic3!V$3:V$99980,Resultados_Dic3!$F$3:$F$99980,Produccion_UO!$K1505,Resultados_Dic3!$D$3:$D$99980,Produccion_UO!$K$1494,Resultados_Dic3!$E$3:$E$99980,Produccion_UO!$J1505,Resultados_Dic3!$A$3:$A$99980,Produccion_UO!$H1505)*$J$1494</f>
        <v>0</v>
      </c>
      <c r="AB1505" s="21">
        <f>+SUMIFS(Resultados_Dic3!W$3:W$99980,Resultados_Dic3!$F$3:$F$99980,Produccion_UO!$K1505,Resultados_Dic3!$D$3:$D$99980,Produccion_UO!$K$1494,Resultados_Dic3!$E$3:$E$99980,Produccion_UO!$J1505,Resultados_Dic3!$A$3:$A$99980,Produccion_UO!$H1505)*$J$1494</f>
        <v>0</v>
      </c>
      <c r="AC1505" s="21">
        <f>+SUMIFS(Resultados_Dic3!X$3:X$99980,Resultados_Dic3!$F$3:$F$99980,Produccion_UO!$K1505,Resultados_Dic3!$D$3:$D$99980,Produccion_UO!$K$1494,Resultados_Dic3!$E$3:$E$99980,Produccion_UO!$J1505,Resultados_Dic3!$A$3:$A$99980,Produccion_UO!$H1505)*$J$1494</f>
        <v>0</v>
      </c>
      <c r="AD1505" s="21">
        <f>+SUMIFS(Resultados_Dic3!Y$3:Y$99980,Resultados_Dic3!$F$3:$F$99980,Produccion_UO!$K1505,Resultados_Dic3!$D$3:$D$99980,Produccion_UO!$K$1494,Resultados_Dic3!$E$3:$E$99980,Produccion_UO!$J1505,Resultados_Dic3!$A$3:$A$99980,Produccion_UO!$H1505)*$J$1494</f>
        <v>0</v>
      </c>
      <c r="AE1505" s="21">
        <f>+SUMIFS(Resultados_Dic3!Z$3:Z$99980,Resultados_Dic3!$F$3:$F$99980,Produccion_UO!$K1505,Resultados_Dic3!$D$3:$D$99980,Produccion_UO!$K$1494,Resultados_Dic3!$E$3:$E$99980,Produccion_UO!$J1505,Resultados_Dic3!$A$3:$A$99980,Produccion_UO!$H1505)*$J$1494</f>
        <v>0</v>
      </c>
      <c r="AF1505" s="21">
        <f>+SUMIFS(Resultados_Dic3!AA$3:AA$99980,Resultados_Dic3!$F$3:$F$99980,Produccion_UO!$K1505,Resultados_Dic3!$D$3:$D$99980,Produccion_UO!$K$1494,Resultados_Dic3!$E$3:$E$99980,Produccion_UO!$J1505,Resultados_Dic3!$A$3:$A$99980,Produccion_UO!$H1505)*$J$1494</f>
        <v>0</v>
      </c>
      <c r="AG1505" s="21">
        <f>+SUMIFS(Resultados_Dic3!AB$3:AB$99980,Resultados_Dic3!$F$3:$F$99980,Produccion_UO!$K1505,Resultados_Dic3!$D$3:$D$99980,Produccion_UO!$K$1494,Resultados_Dic3!$E$3:$E$99980,Produccion_UO!$J1505,Resultados_Dic3!$A$3:$A$99980,Produccion_UO!$H1505)*$J$1494</f>
        <v>0</v>
      </c>
      <c r="AH1505" s="21">
        <f>+SUMIFS(Resultados_Dic3!AC$3:AC$99980,Resultados_Dic3!$F$3:$F$99980,Produccion_UO!$K1505,Resultados_Dic3!$D$3:$D$99980,Produccion_UO!$K$1494,Resultados_Dic3!$E$3:$E$99980,Produccion_UO!$J1505,Resultados_Dic3!$A$3:$A$99980,Produccion_UO!$H1505)*$J$1494</f>
        <v>0</v>
      </c>
      <c r="AI1505" s="21">
        <f>+SUMIFS(Resultados_Dic3!AD$3:AD$99980,Resultados_Dic3!$F$3:$F$99980,Produccion_UO!$K1505,Resultados_Dic3!$D$3:$D$99980,Produccion_UO!$K$1494,Resultados_Dic3!$E$3:$E$99980,Produccion_UO!$J1505,Resultados_Dic3!$A$3:$A$99980,Produccion_UO!$H1505)*$J$1494</f>
        <v>0</v>
      </c>
      <c r="AJ1505" s="21">
        <f>+SUMIFS(Resultados_Dic3!AE$3:AE$99980,Resultados_Dic3!$F$3:$F$99980,Produccion_UO!$K1505,Resultados_Dic3!$D$3:$D$99980,Produccion_UO!$K$1494,Resultados_Dic3!$E$3:$E$99980,Produccion_UO!$J1505,Resultados_Dic3!$A$3:$A$99980,Produccion_UO!$H1505)*$J$1494</f>
        <v>0</v>
      </c>
      <c r="AK1505" s="21">
        <f>+SUMIFS(Resultados_Dic3!AF$3:AF$99980,Resultados_Dic3!$F$3:$F$99980,Produccion_UO!$K1505,Resultados_Dic3!$D$3:$D$99980,Produccion_UO!$K$1494,Resultados_Dic3!$E$3:$E$99980,Produccion_UO!$J1505,Resultados_Dic3!$A$3:$A$99980,Produccion_UO!$H1505)*$J$1494</f>
        <v>0</v>
      </c>
      <c r="AL1505" s="21">
        <f>+SUMIFS(Resultados_Dic3!AG$3:AG$99980,Resultados_Dic3!$F$3:$F$99980,Produccion_UO!$K1505,Resultados_Dic3!$D$3:$D$99980,Produccion_UO!$K$1494,Resultados_Dic3!$E$3:$E$99980,Produccion_UO!$J1505,Resultados_Dic3!$A$3:$A$99980,Produccion_UO!$H1505)*$J$1494</f>
        <v>0</v>
      </c>
      <c r="AM1505" s="21">
        <f>+SUMIFS(Resultados_Dic3!AH$3:AH$99980,Resultados_Dic3!$F$3:$F$99980,Produccion_UO!$K1505,Resultados_Dic3!$D$3:$D$99980,Produccion_UO!$K$1494,Resultados_Dic3!$E$3:$E$99980,Produccion_UO!$J1505,Resultados_Dic3!$A$3:$A$99980,Produccion_UO!$H1505)*$J$1494</f>
        <v>0</v>
      </c>
      <c r="AN1505" s="21">
        <f>+SUMIFS(Resultados_Dic3!AI$3:AI$99980,Resultados_Dic3!$F$3:$F$99980,Produccion_UO!$K1505,Resultados_Dic3!$D$3:$D$99980,Produccion_UO!$K$1494,Resultados_Dic3!$E$3:$E$99980,Produccion_UO!$J1505,Resultados_Dic3!$A$3:$A$99980,Produccion_UO!$H1505)*$J$1494</f>
        <v>0</v>
      </c>
      <c r="AO1505" s="21">
        <f>+SUMIFS(Resultados_Dic3!AJ$3:AJ$99980,Resultados_Dic3!$F$3:$F$99980,Produccion_UO!$K1505,Resultados_Dic3!$D$3:$D$99980,Produccion_UO!$K$1494,Resultados_Dic3!$E$3:$E$99980,Produccion_UO!$J1505,Resultados_Dic3!$A$3:$A$99980,Produccion_UO!$H1505)*$J$1494</f>
        <v>0</v>
      </c>
      <c r="AP1505" s="21">
        <f>+SUMIFS(Resultados_Dic3!AK$3:AK$99980,Resultados_Dic3!$F$3:$F$99980,Produccion_UO!$K1505,Resultados_Dic3!$D$3:$D$99980,Produccion_UO!$K$1494,Resultados_Dic3!$E$3:$E$99980,Produccion_UO!$J1505,Resultados_Dic3!$A$3:$A$99980,Produccion_UO!$H1505)*$J$1494</f>
        <v>0</v>
      </c>
      <c r="AQ1505" s="21">
        <f>+SUMIFS(Resultados_Dic3!AL$3:AL$99980,Resultados_Dic3!$F$3:$F$99980,Produccion_UO!$K1505,Resultados_Dic3!$D$3:$D$99980,Produccion_UO!$K$1494,Resultados_Dic3!$E$3:$E$99980,Produccion_UO!$J1505,Resultados_Dic3!$A$3:$A$99980,Produccion_UO!$H1505)*$J$1494</f>
        <v>0</v>
      </c>
      <c r="AR1505" s="21">
        <f>+SUMIFS(Resultados_Dic3!AM$3:AM$99980,Resultados_Dic3!$F$3:$F$99980,Produccion_UO!$K1505,Resultados_Dic3!$D$3:$D$99980,Produccion_UO!$K$1494,Resultados_Dic3!$E$3:$E$99980,Produccion_UO!$J1505,Resultados_Dic3!$A$3:$A$99980,Produccion_UO!$H1505)*$J$1494</f>
        <v>0</v>
      </c>
    </row>
    <row r="1506" spans="8:45" x14ac:dyDescent="0.25">
      <c r="H1506" s="17" t="str">
        <f t="shared" si="1613"/>
        <v>DIC7</v>
      </c>
      <c r="I1506" s="24"/>
      <c r="J1506" s="24" t="s">
        <v>148</v>
      </c>
      <c r="K1506" s="315" t="s">
        <v>451</v>
      </c>
      <c r="L1506" s="316" t="s">
        <v>794</v>
      </c>
      <c r="M1506" s="21">
        <f>+SUMIFS(Resultados_Dic3!H$3:H$99980,Resultados_Dic3!$F$3:$F$99980,Produccion_UO!$K1506,Resultados_Dic3!$D$3:$D$99980,Produccion_UO!$K$1494,Resultados_Dic3!$E$3:$E$99980,Produccion_UO!$J1506,Resultados_Dic3!$A$3:$A$99980,Produccion_UO!$H1506)*$J$1494</f>
        <v>0</v>
      </c>
      <c r="N1506" s="21">
        <f>+SUMIFS(Resultados_Dic3!I$3:I$99980,Resultados_Dic3!$F$3:$F$99980,Produccion_UO!$K1506,Resultados_Dic3!$D$3:$D$99980,Produccion_UO!$K$1494,Resultados_Dic3!$E$3:$E$99980,Produccion_UO!$J1506,Resultados_Dic3!$A$3:$A$99980,Produccion_UO!$H1506)*$J$1494</f>
        <v>0</v>
      </c>
      <c r="O1506" s="21">
        <f>+SUMIFS(Resultados_Dic3!J$3:J$99980,Resultados_Dic3!$F$3:$F$99980,Produccion_UO!$K1506,Resultados_Dic3!$D$3:$D$99980,Produccion_UO!$K$1494,Resultados_Dic3!$E$3:$E$99980,Produccion_UO!$J1506,Resultados_Dic3!$A$3:$A$99980,Produccion_UO!$H1506)*$J$1494</f>
        <v>0</v>
      </c>
      <c r="P1506" s="21">
        <f>+SUMIFS(Resultados_Dic3!K$3:K$99980,Resultados_Dic3!$F$3:$F$99980,Produccion_UO!$K1506,Resultados_Dic3!$D$3:$D$99980,Produccion_UO!$K$1494,Resultados_Dic3!$E$3:$E$99980,Produccion_UO!$J1506,Resultados_Dic3!$A$3:$A$99980,Produccion_UO!$H1506)*$J$1494</f>
        <v>0</v>
      </c>
      <c r="Q1506" s="21">
        <f>+SUMIFS(Resultados_Dic3!L$3:L$99980,Resultados_Dic3!$F$3:$F$99980,Produccion_UO!$K1506,Resultados_Dic3!$D$3:$D$99980,Produccion_UO!$K$1494,Resultados_Dic3!$E$3:$E$99980,Produccion_UO!$J1506,Resultados_Dic3!$A$3:$A$99980,Produccion_UO!$H1506)*$J$1494</f>
        <v>0</v>
      </c>
      <c r="R1506" s="21">
        <f>+SUMIFS(Resultados_Dic3!M$3:M$99980,Resultados_Dic3!$F$3:$F$99980,Produccion_UO!$K1506,Resultados_Dic3!$D$3:$D$99980,Produccion_UO!$K$1494,Resultados_Dic3!$E$3:$E$99980,Produccion_UO!$J1506,Resultados_Dic3!$A$3:$A$99980,Produccion_UO!$H1506)*$J$1494</f>
        <v>0</v>
      </c>
      <c r="S1506" s="21">
        <f>+SUMIFS(Resultados_Dic3!N$3:N$99980,Resultados_Dic3!$F$3:$F$99980,Produccion_UO!$K1506,Resultados_Dic3!$D$3:$D$99980,Produccion_UO!$K$1494,Resultados_Dic3!$E$3:$E$99980,Produccion_UO!$J1506,Resultados_Dic3!$A$3:$A$99980,Produccion_UO!$H1506)*$J$1494</f>
        <v>0</v>
      </c>
      <c r="T1506" s="21">
        <f>+SUMIFS(Resultados_Dic3!O$3:O$99980,Resultados_Dic3!$F$3:$F$99980,Produccion_UO!$K1506,Resultados_Dic3!$D$3:$D$99980,Produccion_UO!$K$1494,Resultados_Dic3!$E$3:$E$99980,Produccion_UO!$J1506,Resultados_Dic3!$A$3:$A$99980,Produccion_UO!$H1506)*$J$1494</f>
        <v>0</v>
      </c>
      <c r="U1506" s="21">
        <f>+SUMIFS(Resultados_Dic3!P$3:P$99980,Resultados_Dic3!$F$3:$F$99980,Produccion_UO!$K1506,Resultados_Dic3!$D$3:$D$99980,Produccion_UO!$K$1494,Resultados_Dic3!$E$3:$E$99980,Produccion_UO!$J1506,Resultados_Dic3!$A$3:$A$99980,Produccion_UO!$H1506)*$J$1494</f>
        <v>0</v>
      </c>
      <c r="V1506" s="21">
        <f>+SUMIFS(Resultados_Dic3!Q$3:Q$99980,Resultados_Dic3!$F$3:$F$99980,Produccion_UO!$K1506,Resultados_Dic3!$D$3:$D$99980,Produccion_UO!$K$1494,Resultados_Dic3!$E$3:$E$99980,Produccion_UO!$J1506,Resultados_Dic3!$A$3:$A$99980,Produccion_UO!$H1506)*$J$1494</f>
        <v>0</v>
      </c>
      <c r="W1506" s="21">
        <f>+SUMIFS(Resultados_Dic3!R$3:R$99980,Resultados_Dic3!$F$3:$F$99980,Produccion_UO!$K1506,Resultados_Dic3!$D$3:$D$99980,Produccion_UO!$K$1494,Resultados_Dic3!$E$3:$E$99980,Produccion_UO!$J1506,Resultados_Dic3!$A$3:$A$99980,Produccion_UO!$H1506)*$J$1494</f>
        <v>0</v>
      </c>
      <c r="X1506" s="21">
        <f>+SUMIFS(Resultados_Dic3!S$3:S$99980,Resultados_Dic3!$F$3:$F$99980,Produccion_UO!$K1506,Resultados_Dic3!$D$3:$D$99980,Produccion_UO!$K$1494,Resultados_Dic3!$E$3:$E$99980,Produccion_UO!$J1506,Resultados_Dic3!$A$3:$A$99980,Produccion_UO!$H1506)*$J$1494</f>
        <v>0</v>
      </c>
      <c r="Y1506" s="21">
        <f>+SUMIFS(Resultados_Dic3!T$3:T$99980,Resultados_Dic3!$F$3:$F$99980,Produccion_UO!$K1506,Resultados_Dic3!$D$3:$D$99980,Produccion_UO!$K$1494,Resultados_Dic3!$E$3:$E$99980,Produccion_UO!$J1506,Resultados_Dic3!$A$3:$A$99980,Produccion_UO!$H1506)*$J$1494</f>
        <v>0</v>
      </c>
      <c r="Z1506" s="21">
        <f>+SUMIFS(Resultados_Dic3!U$3:U$99980,Resultados_Dic3!$F$3:$F$99980,Produccion_UO!$K1506,Resultados_Dic3!$D$3:$D$99980,Produccion_UO!$K$1494,Resultados_Dic3!$E$3:$E$99980,Produccion_UO!$J1506,Resultados_Dic3!$A$3:$A$99980,Produccion_UO!$H1506)*$J$1494</f>
        <v>0</v>
      </c>
      <c r="AA1506" s="21">
        <f>+SUMIFS(Resultados_Dic3!V$3:V$99980,Resultados_Dic3!$F$3:$F$99980,Produccion_UO!$K1506,Resultados_Dic3!$D$3:$D$99980,Produccion_UO!$K$1494,Resultados_Dic3!$E$3:$E$99980,Produccion_UO!$J1506,Resultados_Dic3!$A$3:$A$99980,Produccion_UO!$H1506)*$J$1494</f>
        <v>0</v>
      </c>
      <c r="AB1506" s="21">
        <f>+SUMIFS(Resultados_Dic3!W$3:W$99980,Resultados_Dic3!$F$3:$F$99980,Produccion_UO!$K1506,Resultados_Dic3!$D$3:$D$99980,Produccion_UO!$K$1494,Resultados_Dic3!$E$3:$E$99980,Produccion_UO!$J1506,Resultados_Dic3!$A$3:$A$99980,Produccion_UO!$H1506)*$J$1494</f>
        <v>0</v>
      </c>
      <c r="AC1506" s="21">
        <f>+SUMIFS(Resultados_Dic3!X$3:X$99980,Resultados_Dic3!$F$3:$F$99980,Produccion_UO!$K1506,Resultados_Dic3!$D$3:$D$99980,Produccion_UO!$K$1494,Resultados_Dic3!$E$3:$E$99980,Produccion_UO!$J1506,Resultados_Dic3!$A$3:$A$99980,Produccion_UO!$H1506)*$J$1494</f>
        <v>0</v>
      </c>
      <c r="AD1506" s="21">
        <f>+SUMIFS(Resultados_Dic3!Y$3:Y$99980,Resultados_Dic3!$F$3:$F$99980,Produccion_UO!$K1506,Resultados_Dic3!$D$3:$D$99980,Produccion_UO!$K$1494,Resultados_Dic3!$E$3:$E$99980,Produccion_UO!$J1506,Resultados_Dic3!$A$3:$A$99980,Produccion_UO!$H1506)*$J$1494</f>
        <v>0</v>
      </c>
      <c r="AE1506" s="21">
        <f>+SUMIFS(Resultados_Dic3!Z$3:Z$99980,Resultados_Dic3!$F$3:$F$99980,Produccion_UO!$K1506,Resultados_Dic3!$D$3:$D$99980,Produccion_UO!$K$1494,Resultados_Dic3!$E$3:$E$99980,Produccion_UO!$J1506,Resultados_Dic3!$A$3:$A$99980,Produccion_UO!$H1506)*$J$1494</f>
        <v>0</v>
      </c>
      <c r="AF1506" s="21">
        <f>+SUMIFS(Resultados_Dic3!AA$3:AA$99980,Resultados_Dic3!$F$3:$F$99980,Produccion_UO!$K1506,Resultados_Dic3!$D$3:$D$99980,Produccion_UO!$K$1494,Resultados_Dic3!$E$3:$E$99980,Produccion_UO!$J1506,Resultados_Dic3!$A$3:$A$99980,Produccion_UO!$H1506)*$J$1494</f>
        <v>0</v>
      </c>
      <c r="AG1506" s="21">
        <f>+SUMIFS(Resultados_Dic3!AB$3:AB$99980,Resultados_Dic3!$F$3:$F$99980,Produccion_UO!$K1506,Resultados_Dic3!$D$3:$D$99980,Produccion_UO!$K$1494,Resultados_Dic3!$E$3:$E$99980,Produccion_UO!$J1506,Resultados_Dic3!$A$3:$A$99980,Produccion_UO!$H1506)*$J$1494</f>
        <v>0</v>
      </c>
      <c r="AH1506" s="21">
        <f>+SUMIFS(Resultados_Dic3!AC$3:AC$99980,Resultados_Dic3!$F$3:$F$99980,Produccion_UO!$K1506,Resultados_Dic3!$D$3:$D$99980,Produccion_UO!$K$1494,Resultados_Dic3!$E$3:$E$99980,Produccion_UO!$J1506,Resultados_Dic3!$A$3:$A$99980,Produccion_UO!$H1506)*$J$1494</f>
        <v>0</v>
      </c>
      <c r="AI1506" s="21">
        <f>+SUMIFS(Resultados_Dic3!AD$3:AD$99980,Resultados_Dic3!$F$3:$F$99980,Produccion_UO!$K1506,Resultados_Dic3!$D$3:$D$99980,Produccion_UO!$K$1494,Resultados_Dic3!$E$3:$E$99980,Produccion_UO!$J1506,Resultados_Dic3!$A$3:$A$99980,Produccion_UO!$H1506)*$J$1494</f>
        <v>0</v>
      </c>
      <c r="AJ1506" s="21">
        <f>+SUMIFS(Resultados_Dic3!AE$3:AE$99980,Resultados_Dic3!$F$3:$F$99980,Produccion_UO!$K1506,Resultados_Dic3!$D$3:$D$99980,Produccion_UO!$K$1494,Resultados_Dic3!$E$3:$E$99980,Produccion_UO!$J1506,Resultados_Dic3!$A$3:$A$99980,Produccion_UO!$H1506)*$J$1494</f>
        <v>0</v>
      </c>
      <c r="AK1506" s="21">
        <f>+SUMIFS(Resultados_Dic3!AF$3:AF$99980,Resultados_Dic3!$F$3:$F$99980,Produccion_UO!$K1506,Resultados_Dic3!$D$3:$D$99980,Produccion_UO!$K$1494,Resultados_Dic3!$E$3:$E$99980,Produccion_UO!$J1506,Resultados_Dic3!$A$3:$A$99980,Produccion_UO!$H1506)*$J$1494</f>
        <v>0</v>
      </c>
      <c r="AL1506" s="21">
        <f>+SUMIFS(Resultados_Dic3!AG$3:AG$99980,Resultados_Dic3!$F$3:$F$99980,Produccion_UO!$K1506,Resultados_Dic3!$D$3:$D$99980,Produccion_UO!$K$1494,Resultados_Dic3!$E$3:$E$99980,Produccion_UO!$J1506,Resultados_Dic3!$A$3:$A$99980,Produccion_UO!$H1506)*$J$1494</f>
        <v>0</v>
      </c>
      <c r="AM1506" s="21">
        <f>+SUMIFS(Resultados_Dic3!AH$3:AH$99980,Resultados_Dic3!$F$3:$F$99980,Produccion_UO!$K1506,Resultados_Dic3!$D$3:$D$99980,Produccion_UO!$K$1494,Resultados_Dic3!$E$3:$E$99980,Produccion_UO!$J1506,Resultados_Dic3!$A$3:$A$99980,Produccion_UO!$H1506)*$J$1494</f>
        <v>0</v>
      </c>
      <c r="AN1506" s="21">
        <f>+SUMIFS(Resultados_Dic3!AI$3:AI$99980,Resultados_Dic3!$F$3:$F$99980,Produccion_UO!$K1506,Resultados_Dic3!$D$3:$D$99980,Produccion_UO!$K$1494,Resultados_Dic3!$E$3:$E$99980,Produccion_UO!$J1506,Resultados_Dic3!$A$3:$A$99980,Produccion_UO!$H1506)*$J$1494</f>
        <v>0</v>
      </c>
      <c r="AO1506" s="21">
        <f>+SUMIFS(Resultados_Dic3!AJ$3:AJ$99980,Resultados_Dic3!$F$3:$F$99980,Produccion_UO!$K1506,Resultados_Dic3!$D$3:$D$99980,Produccion_UO!$K$1494,Resultados_Dic3!$E$3:$E$99980,Produccion_UO!$J1506,Resultados_Dic3!$A$3:$A$99980,Produccion_UO!$H1506)*$J$1494</f>
        <v>0</v>
      </c>
      <c r="AP1506" s="21">
        <f>+SUMIFS(Resultados_Dic3!AK$3:AK$99980,Resultados_Dic3!$F$3:$F$99980,Produccion_UO!$K1506,Resultados_Dic3!$D$3:$D$99980,Produccion_UO!$K$1494,Resultados_Dic3!$E$3:$E$99980,Produccion_UO!$J1506,Resultados_Dic3!$A$3:$A$99980,Produccion_UO!$H1506)*$J$1494</f>
        <v>0</v>
      </c>
      <c r="AQ1506" s="21">
        <f>+SUMIFS(Resultados_Dic3!AL$3:AL$99980,Resultados_Dic3!$F$3:$F$99980,Produccion_UO!$K1506,Resultados_Dic3!$D$3:$D$99980,Produccion_UO!$K$1494,Resultados_Dic3!$E$3:$E$99980,Produccion_UO!$J1506,Resultados_Dic3!$A$3:$A$99980,Produccion_UO!$H1506)*$J$1494</f>
        <v>0</v>
      </c>
      <c r="AR1506" s="21">
        <f>+SUMIFS(Resultados_Dic3!AM$3:AM$99980,Resultados_Dic3!$F$3:$F$99980,Produccion_UO!$K1506,Resultados_Dic3!$D$3:$D$99980,Produccion_UO!$K$1494,Resultados_Dic3!$E$3:$E$99980,Produccion_UO!$J1506,Resultados_Dic3!$A$3:$A$99980,Produccion_UO!$H1506)*$J$1494</f>
        <v>0</v>
      </c>
    </row>
    <row r="1507" spans="8:45" x14ac:dyDescent="0.25">
      <c r="H1507" s="17" t="str">
        <f t="shared" si="1613"/>
        <v>DIC7</v>
      </c>
      <c r="I1507" s="24"/>
      <c r="J1507" s="24" t="s">
        <v>148</v>
      </c>
      <c r="K1507" s="315" t="s">
        <v>286</v>
      </c>
      <c r="L1507" s="230" t="s">
        <v>832</v>
      </c>
      <c r="M1507" s="21">
        <f>+SUMIFS(Resultados_Dic3!H$3:H$99980,Resultados_Dic3!$F$3:$F$99980,Produccion_UO!$K1507,Resultados_Dic3!$D$3:$D$99980,Produccion_UO!$K$1494,Resultados_Dic3!$E$3:$E$99980,Produccion_UO!$J1507,Resultados_Dic3!$A$3:$A$99980,Produccion_UO!$H1507)*$J$1494</f>
        <v>0</v>
      </c>
      <c r="N1507" s="21">
        <f>+SUMIFS(Resultados_Dic3!I$3:I$99980,Resultados_Dic3!$F$3:$F$99980,Produccion_UO!$K1507,Resultados_Dic3!$D$3:$D$99980,Produccion_UO!$K$1494,Resultados_Dic3!$E$3:$E$99980,Produccion_UO!$J1507,Resultados_Dic3!$A$3:$A$99980,Produccion_UO!$H1507)*$J$1494</f>
        <v>0</v>
      </c>
      <c r="O1507" s="21">
        <f>+SUMIFS(Resultados_Dic3!J$3:J$99980,Resultados_Dic3!$F$3:$F$99980,Produccion_UO!$K1507,Resultados_Dic3!$D$3:$D$99980,Produccion_UO!$K$1494,Resultados_Dic3!$E$3:$E$99980,Produccion_UO!$J1507,Resultados_Dic3!$A$3:$A$99980,Produccion_UO!$H1507)*$J$1494</f>
        <v>0</v>
      </c>
      <c r="P1507" s="21">
        <f>+SUMIFS(Resultados_Dic3!K$3:K$99980,Resultados_Dic3!$F$3:$F$99980,Produccion_UO!$K1507,Resultados_Dic3!$D$3:$D$99980,Produccion_UO!$K$1494,Resultados_Dic3!$E$3:$E$99980,Produccion_UO!$J1507,Resultados_Dic3!$A$3:$A$99980,Produccion_UO!$H1507)*$J$1494</f>
        <v>0</v>
      </c>
      <c r="Q1507" s="21">
        <f>+SUMIFS(Resultados_Dic3!L$3:L$99980,Resultados_Dic3!$F$3:$F$99980,Produccion_UO!$K1507,Resultados_Dic3!$D$3:$D$99980,Produccion_UO!$K$1494,Resultados_Dic3!$E$3:$E$99980,Produccion_UO!$J1507,Resultados_Dic3!$A$3:$A$99980,Produccion_UO!$H1507)*$J$1494</f>
        <v>0</v>
      </c>
      <c r="R1507" s="21">
        <f>+SUMIFS(Resultados_Dic3!M$3:M$99980,Resultados_Dic3!$F$3:$F$99980,Produccion_UO!$K1507,Resultados_Dic3!$D$3:$D$99980,Produccion_UO!$K$1494,Resultados_Dic3!$E$3:$E$99980,Produccion_UO!$J1507,Resultados_Dic3!$A$3:$A$99980,Produccion_UO!$H1507)*$J$1494</f>
        <v>0</v>
      </c>
      <c r="S1507" s="21">
        <f>+SUMIFS(Resultados_Dic3!N$3:N$99980,Resultados_Dic3!$F$3:$F$99980,Produccion_UO!$K1507,Resultados_Dic3!$D$3:$D$99980,Produccion_UO!$K$1494,Resultados_Dic3!$E$3:$E$99980,Produccion_UO!$J1507,Resultados_Dic3!$A$3:$A$99980,Produccion_UO!$H1507)*$J$1494</f>
        <v>0</v>
      </c>
      <c r="T1507" s="21">
        <f>+SUMIFS(Resultados_Dic3!O$3:O$99980,Resultados_Dic3!$F$3:$F$99980,Produccion_UO!$K1507,Resultados_Dic3!$D$3:$D$99980,Produccion_UO!$K$1494,Resultados_Dic3!$E$3:$E$99980,Produccion_UO!$J1507,Resultados_Dic3!$A$3:$A$99980,Produccion_UO!$H1507)*$J$1494</f>
        <v>0</v>
      </c>
      <c r="U1507" s="21">
        <f>+SUMIFS(Resultados_Dic3!P$3:P$99980,Resultados_Dic3!$F$3:$F$99980,Produccion_UO!$K1507,Resultados_Dic3!$D$3:$D$99980,Produccion_UO!$K$1494,Resultados_Dic3!$E$3:$E$99980,Produccion_UO!$J1507,Resultados_Dic3!$A$3:$A$99980,Produccion_UO!$H1507)*$J$1494</f>
        <v>0</v>
      </c>
      <c r="V1507" s="21">
        <f>+SUMIFS(Resultados_Dic3!Q$3:Q$99980,Resultados_Dic3!$F$3:$F$99980,Produccion_UO!$K1507,Resultados_Dic3!$D$3:$D$99980,Produccion_UO!$K$1494,Resultados_Dic3!$E$3:$E$99980,Produccion_UO!$J1507,Resultados_Dic3!$A$3:$A$99980,Produccion_UO!$H1507)*$J$1494</f>
        <v>0</v>
      </c>
      <c r="W1507" s="21">
        <f>+SUMIFS(Resultados_Dic3!R$3:R$99980,Resultados_Dic3!$F$3:$F$99980,Produccion_UO!$K1507,Resultados_Dic3!$D$3:$D$99980,Produccion_UO!$K$1494,Resultados_Dic3!$E$3:$E$99980,Produccion_UO!$J1507,Resultados_Dic3!$A$3:$A$99980,Produccion_UO!$H1507)*$J$1494</f>
        <v>0</v>
      </c>
      <c r="X1507" s="21">
        <f>+SUMIFS(Resultados_Dic3!S$3:S$99980,Resultados_Dic3!$F$3:$F$99980,Produccion_UO!$K1507,Resultados_Dic3!$D$3:$D$99980,Produccion_UO!$K$1494,Resultados_Dic3!$E$3:$E$99980,Produccion_UO!$J1507,Resultados_Dic3!$A$3:$A$99980,Produccion_UO!$H1507)*$J$1494</f>
        <v>0</v>
      </c>
      <c r="Y1507" s="21">
        <f>+SUMIFS(Resultados_Dic3!T$3:T$99980,Resultados_Dic3!$F$3:$F$99980,Produccion_UO!$K1507,Resultados_Dic3!$D$3:$D$99980,Produccion_UO!$K$1494,Resultados_Dic3!$E$3:$E$99980,Produccion_UO!$J1507,Resultados_Dic3!$A$3:$A$99980,Produccion_UO!$H1507)*$J$1494</f>
        <v>0</v>
      </c>
      <c r="Z1507" s="21">
        <f>+SUMIFS(Resultados_Dic3!U$3:U$99980,Resultados_Dic3!$F$3:$F$99980,Produccion_UO!$K1507,Resultados_Dic3!$D$3:$D$99980,Produccion_UO!$K$1494,Resultados_Dic3!$E$3:$E$99980,Produccion_UO!$J1507,Resultados_Dic3!$A$3:$A$99980,Produccion_UO!$H1507)*$J$1494</f>
        <v>0</v>
      </c>
      <c r="AA1507" s="21">
        <f>+SUMIFS(Resultados_Dic3!V$3:V$99980,Resultados_Dic3!$F$3:$F$99980,Produccion_UO!$K1507,Resultados_Dic3!$D$3:$D$99980,Produccion_UO!$K$1494,Resultados_Dic3!$E$3:$E$99980,Produccion_UO!$J1507,Resultados_Dic3!$A$3:$A$99980,Produccion_UO!$H1507)*$J$1494</f>
        <v>0</v>
      </c>
      <c r="AB1507" s="21">
        <f>+SUMIFS(Resultados_Dic3!W$3:W$99980,Resultados_Dic3!$F$3:$F$99980,Produccion_UO!$K1507,Resultados_Dic3!$D$3:$D$99980,Produccion_UO!$K$1494,Resultados_Dic3!$E$3:$E$99980,Produccion_UO!$J1507,Resultados_Dic3!$A$3:$A$99980,Produccion_UO!$H1507)*$J$1494</f>
        <v>0</v>
      </c>
      <c r="AC1507" s="21">
        <f>+SUMIFS(Resultados_Dic3!X$3:X$99980,Resultados_Dic3!$F$3:$F$99980,Produccion_UO!$K1507,Resultados_Dic3!$D$3:$D$99980,Produccion_UO!$K$1494,Resultados_Dic3!$E$3:$E$99980,Produccion_UO!$J1507,Resultados_Dic3!$A$3:$A$99980,Produccion_UO!$H1507)*$J$1494</f>
        <v>0</v>
      </c>
      <c r="AD1507" s="21">
        <f>+SUMIFS(Resultados_Dic3!Y$3:Y$99980,Resultados_Dic3!$F$3:$F$99980,Produccion_UO!$K1507,Resultados_Dic3!$D$3:$D$99980,Produccion_UO!$K$1494,Resultados_Dic3!$E$3:$E$99980,Produccion_UO!$J1507,Resultados_Dic3!$A$3:$A$99980,Produccion_UO!$H1507)*$J$1494</f>
        <v>0</v>
      </c>
      <c r="AE1507" s="21">
        <f>+SUMIFS(Resultados_Dic3!Z$3:Z$99980,Resultados_Dic3!$F$3:$F$99980,Produccion_UO!$K1507,Resultados_Dic3!$D$3:$D$99980,Produccion_UO!$K$1494,Resultados_Dic3!$E$3:$E$99980,Produccion_UO!$J1507,Resultados_Dic3!$A$3:$A$99980,Produccion_UO!$H1507)*$J$1494</f>
        <v>0</v>
      </c>
      <c r="AF1507" s="21">
        <f>+SUMIFS(Resultados_Dic3!AA$3:AA$99980,Resultados_Dic3!$F$3:$F$99980,Produccion_UO!$K1507,Resultados_Dic3!$D$3:$D$99980,Produccion_UO!$K$1494,Resultados_Dic3!$E$3:$E$99980,Produccion_UO!$J1507,Resultados_Dic3!$A$3:$A$99980,Produccion_UO!$H1507)*$J$1494</f>
        <v>0</v>
      </c>
      <c r="AG1507" s="21">
        <f>+SUMIFS(Resultados_Dic3!AB$3:AB$99980,Resultados_Dic3!$F$3:$F$99980,Produccion_UO!$K1507,Resultados_Dic3!$D$3:$D$99980,Produccion_UO!$K$1494,Resultados_Dic3!$E$3:$E$99980,Produccion_UO!$J1507,Resultados_Dic3!$A$3:$A$99980,Produccion_UO!$H1507)*$J$1494</f>
        <v>0</v>
      </c>
      <c r="AH1507" s="21">
        <f>+SUMIFS(Resultados_Dic3!AC$3:AC$99980,Resultados_Dic3!$F$3:$F$99980,Produccion_UO!$K1507,Resultados_Dic3!$D$3:$D$99980,Produccion_UO!$K$1494,Resultados_Dic3!$E$3:$E$99980,Produccion_UO!$J1507,Resultados_Dic3!$A$3:$A$99980,Produccion_UO!$H1507)*$J$1494</f>
        <v>0</v>
      </c>
      <c r="AI1507" s="21">
        <f>+SUMIFS(Resultados_Dic3!AD$3:AD$99980,Resultados_Dic3!$F$3:$F$99980,Produccion_UO!$K1507,Resultados_Dic3!$D$3:$D$99980,Produccion_UO!$K$1494,Resultados_Dic3!$E$3:$E$99980,Produccion_UO!$J1507,Resultados_Dic3!$A$3:$A$99980,Produccion_UO!$H1507)*$J$1494</f>
        <v>0</v>
      </c>
      <c r="AJ1507" s="21">
        <f>+SUMIFS(Resultados_Dic3!AE$3:AE$99980,Resultados_Dic3!$F$3:$F$99980,Produccion_UO!$K1507,Resultados_Dic3!$D$3:$D$99980,Produccion_UO!$K$1494,Resultados_Dic3!$E$3:$E$99980,Produccion_UO!$J1507,Resultados_Dic3!$A$3:$A$99980,Produccion_UO!$H1507)*$J$1494</f>
        <v>0</v>
      </c>
      <c r="AK1507" s="21">
        <f>+SUMIFS(Resultados_Dic3!AF$3:AF$99980,Resultados_Dic3!$F$3:$F$99980,Produccion_UO!$K1507,Resultados_Dic3!$D$3:$D$99980,Produccion_UO!$K$1494,Resultados_Dic3!$E$3:$E$99980,Produccion_UO!$J1507,Resultados_Dic3!$A$3:$A$99980,Produccion_UO!$H1507)*$J$1494</f>
        <v>0</v>
      </c>
      <c r="AL1507" s="21">
        <f>+SUMIFS(Resultados_Dic3!AG$3:AG$99980,Resultados_Dic3!$F$3:$F$99980,Produccion_UO!$K1507,Resultados_Dic3!$D$3:$D$99980,Produccion_UO!$K$1494,Resultados_Dic3!$E$3:$E$99980,Produccion_UO!$J1507,Resultados_Dic3!$A$3:$A$99980,Produccion_UO!$H1507)*$J$1494</f>
        <v>0</v>
      </c>
      <c r="AM1507" s="21">
        <f>+SUMIFS(Resultados_Dic3!AH$3:AH$99980,Resultados_Dic3!$F$3:$F$99980,Produccion_UO!$K1507,Resultados_Dic3!$D$3:$D$99980,Produccion_UO!$K$1494,Resultados_Dic3!$E$3:$E$99980,Produccion_UO!$J1507,Resultados_Dic3!$A$3:$A$99980,Produccion_UO!$H1507)*$J$1494</f>
        <v>0</v>
      </c>
      <c r="AN1507" s="21">
        <f>+SUMIFS(Resultados_Dic3!AI$3:AI$99980,Resultados_Dic3!$F$3:$F$99980,Produccion_UO!$K1507,Resultados_Dic3!$D$3:$D$99980,Produccion_UO!$K$1494,Resultados_Dic3!$E$3:$E$99980,Produccion_UO!$J1507,Resultados_Dic3!$A$3:$A$99980,Produccion_UO!$H1507)*$J$1494</f>
        <v>0</v>
      </c>
      <c r="AO1507" s="21">
        <f>+SUMIFS(Resultados_Dic3!AJ$3:AJ$99980,Resultados_Dic3!$F$3:$F$99980,Produccion_UO!$K1507,Resultados_Dic3!$D$3:$D$99980,Produccion_UO!$K$1494,Resultados_Dic3!$E$3:$E$99980,Produccion_UO!$J1507,Resultados_Dic3!$A$3:$A$99980,Produccion_UO!$H1507)*$J$1494</f>
        <v>0</v>
      </c>
      <c r="AP1507" s="21">
        <f>+SUMIFS(Resultados_Dic3!AK$3:AK$99980,Resultados_Dic3!$F$3:$F$99980,Produccion_UO!$K1507,Resultados_Dic3!$D$3:$D$99980,Produccion_UO!$K$1494,Resultados_Dic3!$E$3:$E$99980,Produccion_UO!$J1507,Resultados_Dic3!$A$3:$A$99980,Produccion_UO!$H1507)*$J$1494</f>
        <v>0</v>
      </c>
      <c r="AQ1507" s="21">
        <f>+SUMIFS(Resultados_Dic3!AL$3:AL$99980,Resultados_Dic3!$F$3:$F$99980,Produccion_UO!$K1507,Resultados_Dic3!$D$3:$D$99980,Produccion_UO!$K$1494,Resultados_Dic3!$E$3:$E$99980,Produccion_UO!$J1507,Resultados_Dic3!$A$3:$A$99980,Produccion_UO!$H1507)*$J$1494</f>
        <v>0</v>
      </c>
      <c r="AR1507" s="21">
        <f>+SUMIFS(Resultados_Dic3!AM$3:AM$99980,Resultados_Dic3!$F$3:$F$99980,Produccion_UO!$K1507,Resultados_Dic3!$D$3:$D$99980,Produccion_UO!$K$1494,Resultados_Dic3!$E$3:$E$99980,Produccion_UO!$J1507,Resultados_Dic3!$A$3:$A$99980,Produccion_UO!$H1507)*$J$1494</f>
        <v>0</v>
      </c>
    </row>
    <row r="1508" spans="8:45" x14ac:dyDescent="0.25">
      <c r="H1508" s="17" t="str">
        <f t="shared" si="1613"/>
        <v>DIC7</v>
      </c>
      <c r="I1508" s="24"/>
      <c r="J1508" s="24" t="s">
        <v>148</v>
      </c>
      <c r="K1508" s="315" t="s">
        <v>294</v>
      </c>
      <c r="L1508" s="230" t="s">
        <v>834</v>
      </c>
      <c r="M1508" s="21">
        <f>+SUMIFS(Resultados_Dic3!H$3:H$99980,Resultados_Dic3!$F$3:$F$99980,Produccion_UO!$K1508,Resultados_Dic3!$D$3:$D$99980,Produccion_UO!$K$1494,Resultados_Dic3!$E$3:$E$99980,Produccion_UO!$J1508,Resultados_Dic3!$A$3:$A$99980,Produccion_UO!$H1508)*$J$1494</f>
        <v>0</v>
      </c>
      <c r="N1508" s="21">
        <f>+SUMIFS(Resultados_Dic3!I$3:I$99980,Resultados_Dic3!$F$3:$F$99980,Produccion_UO!$K1508,Resultados_Dic3!$D$3:$D$99980,Produccion_UO!$K$1494,Resultados_Dic3!$E$3:$E$99980,Produccion_UO!$J1508,Resultados_Dic3!$A$3:$A$99980,Produccion_UO!$H1508)*$J$1494</f>
        <v>0</v>
      </c>
      <c r="O1508" s="21">
        <f>+SUMIFS(Resultados_Dic3!J$3:J$99980,Resultados_Dic3!$F$3:$F$99980,Produccion_UO!$K1508,Resultados_Dic3!$D$3:$D$99980,Produccion_UO!$K$1494,Resultados_Dic3!$E$3:$E$99980,Produccion_UO!$J1508,Resultados_Dic3!$A$3:$A$99980,Produccion_UO!$H1508)*$J$1494</f>
        <v>0</v>
      </c>
      <c r="P1508" s="21">
        <f>+SUMIFS(Resultados_Dic3!K$3:K$99980,Resultados_Dic3!$F$3:$F$99980,Produccion_UO!$K1508,Resultados_Dic3!$D$3:$D$99980,Produccion_UO!$K$1494,Resultados_Dic3!$E$3:$E$99980,Produccion_UO!$J1508,Resultados_Dic3!$A$3:$A$99980,Produccion_UO!$H1508)*$J$1494</f>
        <v>0</v>
      </c>
      <c r="Q1508" s="21">
        <f>+SUMIFS(Resultados_Dic3!L$3:L$99980,Resultados_Dic3!$F$3:$F$99980,Produccion_UO!$K1508,Resultados_Dic3!$D$3:$D$99980,Produccion_UO!$K$1494,Resultados_Dic3!$E$3:$E$99980,Produccion_UO!$J1508,Resultados_Dic3!$A$3:$A$99980,Produccion_UO!$H1508)*$J$1494</f>
        <v>0</v>
      </c>
      <c r="R1508" s="21">
        <f>+SUMIFS(Resultados_Dic3!M$3:M$99980,Resultados_Dic3!$F$3:$F$99980,Produccion_UO!$K1508,Resultados_Dic3!$D$3:$D$99980,Produccion_UO!$K$1494,Resultados_Dic3!$E$3:$E$99980,Produccion_UO!$J1508,Resultados_Dic3!$A$3:$A$99980,Produccion_UO!$H1508)*$J$1494</f>
        <v>0</v>
      </c>
      <c r="S1508" s="21">
        <f>+SUMIFS(Resultados_Dic3!N$3:N$99980,Resultados_Dic3!$F$3:$F$99980,Produccion_UO!$K1508,Resultados_Dic3!$D$3:$D$99980,Produccion_UO!$K$1494,Resultados_Dic3!$E$3:$E$99980,Produccion_UO!$J1508,Resultados_Dic3!$A$3:$A$99980,Produccion_UO!$H1508)*$J$1494</f>
        <v>0</v>
      </c>
      <c r="T1508" s="21">
        <f>+SUMIFS(Resultados_Dic3!O$3:O$99980,Resultados_Dic3!$F$3:$F$99980,Produccion_UO!$K1508,Resultados_Dic3!$D$3:$D$99980,Produccion_UO!$K$1494,Resultados_Dic3!$E$3:$E$99980,Produccion_UO!$J1508,Resultados_Dic3!$A$3:$A$99980,Produccion_UO!$H1508)*$J$1494</f>
        <v>0</v>
      </c>
      <c r="U1508" s="21">
        <f>+SUMIFS(Resultados_Dic3!P$3:P$99980,Resultados_Dic3!$F$3:$F$99980,Produccion_UO!$K1508,Resultados_Dic3!$D$3:$D$99980,Produccion_UO!$K$1494,Resultados_Dic3!$E$3:$E$99980,Produccion_UO!$J1508,Resultados_Dic3!$A$3:$A$99980,Produccion_UO!$H1508)*$J$1494</f>
        <v>0</v>
      </c>
      <c r="V1508" s="21">
        <f>+SUMIFS(Resultados_Dic3!Q$3:Q$99980,Resultados_Dic3!$F$3:$F$99980,Produccion_UO!$K1508,Resultados_Dic3!$D$3:$D$99980,Produccion_UO!$K$1494,Resultados_Dic3!$E$3:$E$99980,Produccion_UO!$J1508,Resultados_Dic3!$A$3:$A$99980,Produccion_UO!$H1508)*$J$1494</f>
        <v>0</v>
      </c>
      <c r="W1508" s="21">
        <f>+SUMIFS(Resultados_Dic3!R$3:R$99980,Resultados_Dic3!$F$3:$F$99980,Produccion_UO!$K1508,Resultados_Dic3!$D$3:$D$99980,Produccion_UO!$K$1494,Resultados_Dic3!$E$3:$E$99980,Produccion_UO!$J1508,Resultados_Dic3!$A$3:$A$99980,Produccion_UO!$H1508)*$J$1494</f>
        <v>0</v>
      </c>
      <c r="X1508" s="21">
        <f>+SUMIFS(Resultados_Dic3!S$3:S$99980,Resultados_Dic3!$F$3:$F$99980,Produccion_UO!$K1508,Resultados_Dic3!$D$3:$D$99980,Produccion_UO!$K$1494,Resultados_Dic3!$E$3:$E$99980,Produccion_UO!$J1508,Resultados_Dic3!$A$3:$A$99980,Produccion_UO!$H1508)*$J$1494</f>
        <v>0</v>
      </c>
      <c r="Y1508" s="21">
        <f>+SUMIFS(Resultados_Dic3!T$3:T$99980,Resultados_Dic3!$F$3:$F$99980,Produccion_UO!$K1508,Resultados_Dic3!$D$3:$D$99980,Produccion_UO!$K$1494,Resultados_Dic3!$E$3:$E$99980,Produccion_UO!$J1508,Resultados_Dic3!$A$3:$A$99980,Produccion_UO!$H1508)*$J$1494</f>
        <v>0</v>
      </c>
      <c r="Z1508" s="21">
        <f>+SUMIFS(Resultados_Dic3!U$3:U$99980,Resultados_Dic3!$F$3:$F$99980,Produccion_UO!$K1508,Resultados_Dic3!$D$3:$D$99980,Produccion_UO!$K$1494,Resultados_Dic3!$E$3:$E$99980,Produccion_UO!$J1508,Resultados_Dic3!$A$3:$A$99980,Produccion_UO!$H1508)*$J$1494</f>
        <v>0</v>
      </c>
      <c r="AA1508" s="21">
        <f>+SUMIFS(Resultados_Dic3!V$3:V$99980,Resultados_Dic3!$F$3:$F$99980,Produccion_UO!$K1508,Resultados_Dic3!$D$3:$D$99980,Produccion_UO!$K$1494,Resultados_Dic3!$E$3:$E$99980,Produccion_UO!$J1508,Resultados_Dic3!$A$3:$A$99980,Produccion_UO!$H1508)*$J$1494</f>
        <v>0</v>
      </c>
      <c r="AB1508" s="21">
        <f>+SUMIFS(Resultados_Dic3!W$3:W$99980,Resultados_Dic3!$F$3:$F$99980,Produccion_UO!$K1508,Resultados_Dic3!$D$3:$D$99980,Produccion_UO!$K$1494,Resultados_Dic3!$E$3:$E$99980,Produccion_UO!$J1508,Resultados_Dic3!$A$3:$A$99980,Produccion_UO!$H1508)*$J$1494</f>
        <v>0</v>
      </c>
      <c r="AC1508" s="21">
        <f>+SUMIFS(Resultados_Dic3!X$3:X$99980,Resultados_Dic3!$F$3:$F$99980,Produccion_UO!$K1508,Resultados_Dic3!$D$3:$D$99980,Produccion_UO!$K$1494,Resultados_Dic3!$E$3:$E$99980,Produccion_UO!$J1508,Resultados_Dic3!$A$3:$A$99980,Produccion_UO!$H1508)*$J$1494</f>
        <v>0</v>
      </c>
      <c r="AD1508" s="21">
        <f>+SUMIFS(Resultados_Dic3!Y$3:Y$99980,Resultados_Dic3!$F$3:$F$99980,Produccion_UO!$K1508,Resultados_Dic3!$D$3:$D$99980,Produccion_UO!$K$1494,Resultados_Dic3!$E$3:$E$99980,Produccion_UO!$J1508,Resultados_Dic3!$A$3:$A$99980,Produccion_UO!$H1508)*$J$1494</f>
        <v>0</v>
      </c>
      <c r="AE1508" s="21">
        <f>+SUMIFS(Resultados_Dic3!Z$3:Z$99980,Resultados_Dic3!$F$3:$F$99980,Produccion_UO!$K1508,Resultados_Dic3!$D$3:$D$99980,Produccion_UO!$K$1494,Resultados_Dic3!$E$3:$E$99980,Produccion_UO!$J1508,Resultados_Dic3!$A$3:$A$99980,Produccion_UO!$H1508)*$J$1494</f>
        <v>0</v>
      </c>
      <c r="AF1508" s="21">
        <f>+SUMIFS(Resultados_Dic3!AA$3:AA$99980,Resultados_Dic3!$F$3:$F$99980,Produccion_UO!$K1508,Resultados_Dic3!$D$3:$D$99980,Produccion_UO!$K$1494,Resultados_Dic3!$E$3:$E$99980,Produccion_UO!$J1508,Resultados_Dic3!$A$3:$A$99980,Produccion_UO!$H1508)*$J$1494</f>
        <v>0</v>
      </c>
      <c r="AG1508" s="21">
        <f>+SUMIFS(Resultados_Dic3!AB$3:AB$99980,Resultados_Dic3!$F$3:$F$99980,Produccion_UO!$K1508,Resultados_Dic3!$D$3:$D$99980,Produccion_UO!$K$1494,Resultados_Dic3!$E$3:$E$99980,Produccion_UO!$J1508,Resultados_Dic3!$A$3:$A$99980,Produccion_UO!$H1508)*$J$1494</f>
        <v>0</v>
      </c>
      <c r="AH1508" s="21">
        <f>+SUMIFS(Resultados_Dic3!AC$3:AC$99980,Resultados_Dic3!$F$3:$F$99980,Produccion_UO!$K1508,Resultados_Dic3!$D$3:$D$99980,Produccion_UO!$K$1494,Resultados_Dic3!$E$3:$E$99980,Produccion_UO!$J1508,Resultados_Dic3!$A$3:$A$99980,Produccion_UO!$H1508)*$J$1494</f>
        <v>0</v>
      </c>
      <c r="AI1508" s="21">
        <f>+SUMIFS(Resultados_Dic3!AD$3:AD$99980,Resultados_Dic3!$F$3:$F$99980,Produccion_UO!$K1508,Resultados_Dic3!$D$3:$D$99980,Produccion_UO!$K$1494,Resultados_Dic3!$E$3:$E$99980,Produccion_UO!$J1508,Resultados_Dic3!$A$3:$A$99980,Produccion_UO!$H1508)*$J$1494</f>
        <v>0</v>
      </c>
      <c r="AJ1508" s="21">
        <f>+SUMIFS(Resultados_Dic3!AE$3:AE$99980,Resultados_Dic3!$F$3:$F$99980,Produccion_UO!$K1508,Resultados_Dic3!$D$3:$D$99980,Produccion_UO!$K$1494,Resultados_Dic3!$E$3:$E$99980,Produccion_UO!$J1508,Resultados_Dic3!$A$3:$A$99980,Produccion_UO!$H1508)*$J$1494</f>
        <v>0</v>
      </c>
      <c r="AK1508" s="21">
        <f>+SUMIFS(Resultados_Dic3!AF$3:AF$99980,Resultados_Dic3!$F$3:$F$99980,Produccion_UO!$K1508,Resultados_Dic3!$D$3:$D$99980,Produccion_UO!$K$1494,Resultados_Dic3!$E$3:$E$99980,Produccion_UO!$J1508,Resultados_Dic3!$A$3:$A$99980,Produccion_UO!$H1508)*$J$1494</f>
        <v>0</v>
      </c>
      <c r="AL1508" s="21">
        <f>+SUMIFS(Resultados_Dic3!AG$3:AG$99980,Resultados_Dic3!$F$3:$F$99980,Produccion_UO!$K1508,Resultados_Dic3!$D$3:$D$99980,Produccion_UO!$K$1494,Resultados_Dic3!$E$3:$E$99980,Produccion_UO!$J1508,Resultados_Dic3!$A$3:$A$99980,Produccion_UO!$H1508)*$J$1494</f>
        <v>0</v>
      </c>
      <c r="AM1508" s="21">
        <f>+SUMIFS(Resultados_Dic3!AH$3:AH$99980,Resultados_Dic3!$F$3:$F$99980,Produccion_UO!$K1508,Resultados_Dic3!$D$3:$D$99980,Produccion_UO!$K$1494,Resultados_Dic3!$E$3:$E$99980,Produccion_UO!$J1508,Resultados_Dic3!$A$3:$A$99980,Produccion_UO!$H1508)*$J$1494</f>
        <v>0</v>
      </c>
      <c r="AN1508" s="21">
        <f>+SUMIFS(Resultados_Dic3!AI$3:AI$99980,Resultados_Dic3!$F$3:$F$99980,Produccion_UO!$K1508,Resultados_Dic3!$D$3:$D$99980,Produccion_UO!$K$1494,Resultados_Dic3!$E$3:$E$99980,Produccion_UO!$J1508,Resultados_Dic3!$A$3:$A$99980,Produccion_UO!$H1508)*$J$1494</f>
        <v>0</v>
      </c>
      <c r="AO1508" s="21">
        <f>+SUMIFS(Resultados_Dic3!AJ$3:AJ$99980,Resultados_Dic3!$F$3:$F$99980,Produccion_UO!$K1508,Resultados_Dic3!$D$3:$D$99980,Produccion_UO!$K$1494,Resultados_Dic3!$E$3:$E$99980,Produccion_UO!$J1508,Resultados_Dic3!$A$3:$A$99980,Produccion_UO!$H1508)*$J$1494</f>
        <v>0</v>
      </c>
      <c r="AP1508" s="21">
        <f>+SUMIFS(Resultados_Dic3!AK$3:AK$99980,Resultados_Dic3!$F$3:$F$99980,Produccion_UO!$K1508,Resultados_Dic3!$D$3:$D$99980,Produccion_UO!$K$1494,Resultados_Dic3!$E$3:$E$99980,Produccion_UO!$J1508,Resultados_Dic3!$A$3:$A$99980,Produccion_UO!$H1508)*$J$1494</f>
        <v>0</v>
      </c>
      <c r="AQ1508" s="21">
        <f>+SUMIFS(Resultados_Dic3!AL$3:AL$99980,Resultados_Dic3!$F$3:$F$99980,Produccion_UO!$K1508,Resultados_Dic3!$D$3:$D$99980,Produccion_UO!$K$1494,Resultados_Dic3!$E$3:$E$99980,Produccion_UO!$J1508,Resultados_Dic3!$A$3:$A$99980,Produccion_UO!$H1508)*$J$1494</f>
        <v>0</v>
      </c>
      <c r="AR1508" s="21">
        <f>+SUMIFS(Resultados_Dic3!AM$3:AM$99980,Resultados_Dic3!$F$3:$F$99980,Produccion_UO!$K1508,Resultados_Dic3!$D$3:$D$99980,Produccion_UO!$K$1494,Resultados_Dic3!$E$3:$E$99980,Produccion_UO!$J1508,Resultados_Dic3!$A$3:$A$99980,Produccion_UO!$H1508)*$J$1494</f>
        <v>0</v>
      </c>
    </row>
    <row r="1509" spans="8:45" x14ac:dyDescent="0.25">
      <c r="H1509" s="17" t="str">
        <f t="shared" si="1613"/>
        <v>DIC7</v>
      </c>
      <c r="I1509" s="24"/>
      <c r="J1509" s="24" t="s">
        <v>148</v>
      </c>
      <c r="K1509" s="315" t="s">
        <v>290</v>
      </c>
      <c r="L1509" s="230" t="s">
        <v>833</v>
      </c>
      <c r="M1509" s="21">
        <f>+SUMIFS(Resultados_Dic3!H$3:H$99980,Resultados_Dic3!$F$3:$F$99980,Produccion_UO!$K1509,Resultados_Dic3!$D$3:$D$99980,Produccion_UO!$K$1494,Resultados_Dic3!$E$3:$E$99980,Produccion_UO!$J1509,Resultados_Dic3!$A$3:$A$99980,Produccion_UO!$H1509)*$J$1494</f>
        <v>0</v>
      </c>
      <c r="N1509" s="21">
        <f>+SUMIFS(Resultados_Dic3!I$3:I$99980,Resultados_Dic3!$F$3:$F$99980,Produccion_UO!$K1509,Resultados_Dic3!$D$3:$D$99980,Produccion_UO!$K$1494,Resultados_Dic3!$E$3:$E$99980,Produccion_UO!$J1509,Resultados_Dic3!$A$3:$A$99980,Produccion_UO!$H1509)*$J$1494</f>
        <v>0</v>
      </c>
      <c r="O1509" s="21">
        <f>+SUMIFS(Resultados_Dic3!J$3:J$99980,Resultados_Dic3!$F$3:$F$99980,Produccion_UO!$K1509,Resultados_Dic3!$D$3:$D$99980,Produccion_UO!$K$1494,Resultados_Dic3!$E$3:$E$99980,Produccion_UO!$J1509,Resultados_Dic3!$A$3:$A$99980,Produccion_UO!$H1509)*$J$1494</f>
        <v>0</v>
      </c>
      <c r="P1509" s="21">
        <f>+SUMIFS(Resultados_Dic3!K$3:K$99980,Resultados_Dic3!$F$3:$F$99980,Produccion_UO!$K1509,Resultados_Dic3!$D$3:$D$99980,Produccion_UO!$K$1494,Resultados_Dic3!$E$3:$E$99980,Produccion_UO!$J1509,Resultados_Dic3!$A$3:$A$99980,Produccion_UO!$H1509)*$J$1494</f>
        <v>0</v>
      </c>
      <c r="Q1509" s="21">
        <f>+SUMIFS(Resultados_Dic3!L$3:L$99980,Resultados_Dic3!$F$3:$F$99980,Produccion_UO!$K1509,Resultados_Dic3!$D$3:$D$99980,Produccion_UO!$K$1494,Resultados_Dic3!$E$3:$E$99980,Produccion_UO!$J1509,Resultados_Dic3!$A$3:$A$99980,Produccion_UO!$H1509)*$J$1494</f>
        <v>0</v>
      </c>
      <c r="R1509" s="21">
        <f>+SUMIFS(Resultados_Dic3!M$3:M$99980,Resultados_Dic3!$F$3:$F$99980,Produccion_UO!$K1509,Resultados_Dic3!$D$3:$D$99980,Produccion_UO!$K$1494,Resultados_Dic3!$E$3:$E$99980,Produccion_UO!$J1509,Resultados_Dic3!$A$3:$A$99980,Produccion_UO!$H1509)*$J$1494</f>
        <v>0</v>
      </c>
      <c r="S1509" s="21">
        <f>+SUMIFS(Resultados_Dic3!N$3:N$99980,Resultados_Dic3!$F$3:$F$99980,Produccion_UO!$K1509,Resultados_Dic3!$D$3:$D$99980,Produccion_UO!$K$1494,Resultados_Dic3!$E$3:$E$99980,Produccion_UO!$J1509,Resultados_Dic3!$A$3:$A$99980,Produccion_UO!$H1509)*$J$1494</f>
        <v>0</v>
      </c>
      <c r="T1509" s="21">
        <f>+SUMIFS(Resultados_Dic3!O$3:O$99980,Resultados_Dic3!$F$3:$F$99980,Produccion_UO!$K1509,Resultados_Dic3!$D$3:$D$99980,Produccion_UO!$K$1494,Resultados_Dic3!$E$3:$E$99980,Produccion_UO!$J1509,Resultados_Dic3!$A$3:$A$99980,Produccion_UO!$H1509)*$J$1494</f>
        <v>0</v>
      </c>
      <c r="U1509" s="21">
        <f>+SUMIFS(Resultados_Dic3!P$3:P$99980,Resultados_Dic3!$F$3:$F$99980,Produccion_UO!$K1509,Resultados_Dic3!$D$3:$D$99980,Produccion_UO!$K$1494,Resultados_Dic3!$E$3:$E$99980,Produccion_UO!$J1509,Resultados_Dic3!$A$3:$A$99980,Produccion_UO!$H1509)*$J$1494</f>
        <v>0</v>
      </c>
      <c r="V1509" s="21">
        <f>+SUMIFS(Resultados_Dic3!Q$3:Q$99980,Resultados_Dic3!$F$3:$F$99980,Produccion_UO!$K1509,Resultados_Dic3!$D$3:$D$99980,Produccion_UO!$K$1494,Resultados_Dic3!$E$3:$E$99980,Produccion_UO!$J1509,Resultados_Dic3!$A$3:$A$99980,Produccion_UO!$H1509)*$J$1494</f>
        <v>0</v>
      </c>
      <c r="W1509" s="21">
        <f>+SUMIFS(Resultados_Dic3!R$3:R$99980,Resultados_Dic3!$F$3:$F$99980,Produccion_UO!$K1509,Resultados_Dic3!$D$3:$D$99980,Produccion_UO!$K$1494,Resultados_Dic3!$E$3:$E$99980,Produccion_UO!$J1509,Resultados_Dic3!$A$3:$A$99980,Produccion_UO!$H1509)*$J$1494</f>
        <v>0</v>
      </c>
      <c r="X1509" s="21">
        <f>+SUMIFS(Resultados_Dic3!S$3:S$99980,Resultados_Dic3!$F$3:$F$99980,Produccion_UO!$K1509,Resultados_Dic3!$D$3:$D$99980,Produccion_UO!$K$1494,Resultados_Dic3!$E$3:$E$99980,Produccion_UO!$J1509,Resultados_Dic3!$A$3:$A$99980,Produccion_UO!$H1509)*$J$1494</f>
        <v>0</v>
      </c>
      <c r="Y1509" s="21">
        <f>+SUMIFS(Resultados_Dic3!T$3:T$99980,Resultados_Dic3!$F$3:$F$99980,Produccion_UO!$K1509,Resultados_Dic3!$D$3:$D$99980,Produccion_UO!$K$1494,Resultados_Dic3!$E$3:$E$99980,Produccion_UO!$J1509,Resultados_Dic3!$A$3:$A$99980,Produccion_UO!$H1509)*$J$1494</f>
        <v>0</v>
      </c>
      <c r="Z1509" s="21">
        <f>+SUMIFS(Resultados_Dic3!U$3:U$99980,Resultados_Dic3!$F$3:$F$99980,Produccion_UO!$K1509,Resultados_Dic3!$D$3:$D$99980,Produccion_UO!$K$1494,Resultados_Dic3!$E$3:$E$99980,Produccion_UO!$J1509,Resultados_Dic3!$A$3:$A$99980,Produccion_UO!$H1509)*$J$1494</f>
        <v>0</v>
      </c>
      <c r="AA1509" s="21">
        <f>+SUMIFS(Resultados_Dic3!V$3:V$99980,Resultados_Dic3!$F$3:$F$99980,Produccion_UO!$K1509,Resultados_Dic3!$D$3:$D$99980,Produccion_UO!$K$1494,Resultados_Dic3!$E$3:$E$99980,Produccion_UO!$J1509,Resultados_Dic3!$A$3:$A$99980,Produccion_UO!$H1509)*$J$1494</f>
        <v>0</v>
      </c>
      <c r="AB1509" s="21">
        <f>+SUMIFS(Resultados_Dic3!W$3:W$99980,Resultados_Dic3!$F$3:$F$99980,Produccion_UO!$K1509,Resultados_Dic3!$D$3:$D$99980,Produccion_UO!$K$1494,Resultados_Dic3!$E$3:$E$99980,Produccion_UO!$J1509,Resultados_Dic3!$A$3:$A$99980,Produccion_UO!$H1509)*$J$1494</f>
        <v>0</v>
      </c>
      <c r="AC1509" s="21">
        <f>+SUMIFS(Resultados_Dic3!X$3:X$99980,Resultados_Dic3!$F$3:$F$99980,Produccion_UO!$K1509,Resultados_Dic3!$D$3:$D$99980,Produccion_UO!$K$1494,Resultados_Dic3!$E$3:$E$99980,Produccion_UO!$J1509,Resultados_Dic3!$A$3:$A$99980,Produccion_UO!$H1509)*$J$1494</f>
        <v>0</v>
      </c>
      <c r="AD1509" s="21">
        <f>+SUMIFS(Resultados_Dic3!Y$3:Y$99980,Resultados_Dic3!$F$3:$F$99980,Produccion_UO!$K1509,Resultados_Dic3!$D$3:$D$99980,Produccion_UO!$K$1494,Resultados_Dic3!$E$3:$E$99980,Produccion_UO!$J1509,Resultados_Dic3!$A$3:$A$99980,Produccion_UO!$H1509)*$J$1494</f>
        <v>0</v>
      </c>
      <c r="AE1509" s="21">
        <f>+SUMIFS(Resultados_Dic3!Z$3:Z$99980,Resultados_Dic3!$F$3:$F$99980,Produccion_UO!$K1509,Resultados_Dic3!$D$3:$D$99980,Produccion_UO!$K$1494,Resultados_Dic3!$E$3:$E$99980,Produccion_UO!$J1509,Resultados_Dic3!$A$3:$A$99980,Produccion_UO!$H1509)*$J$1494</f>
        <v>0</v>
      </c>
      <c r="AF1509" s="21">
        <f>+SUMIFS(Resultados_Dic3!AA$3:AA$99980,Resultados_Dic3!$F$3:$F$99980,Produccion_UO!$K1509,Resultados_Dic3!$D$3:$D$99980,Produccion_UO!$K$1494,Resultados_Dic3!$E$3:$E$99980,Produccion_UO!$J1509,Resultados_Dic3!$A$3:$A$99980,Produccion_UO!$H1509)*$J$1494</f>
        <v>0</v>
      </c>
      <c r="AG1509" s="21">
        <f>+SUMIFS(Resultados_Dic3!AB$3:AB$99980,Resultados_Dic3!$F$3:$F$99980,Produccion_UO!$K1509,Resultados_Dic3!$D$3:$D$99980,Produccion_UO!$K$1494,Resultados_Dic3!$E$3:$E$99980,Produccion_UO!$J1509,Resultados_Dic3!$A$3:$A$99980,Produccion_UO!$H1509)*$J$1494</f>
        <v>0</v>
      </c>
      <c r="AH1509" s="21">
        <f>+SUMIFS(Resultados_Dic3!AC$3:AC$99980,Resultados_Dic3!$F$3:$F$99980,Produccion_UO!$K1509,Resultados_Dic3!$D$3:$D$99980,Produccion_UO!$K$1494,Resultados_Dic3!$E$3:$E$99980,Produccion_UO!$J1509,Resultados_Dic3!$A$3:$A$99980,Produccion_UO!$H1509)*$J$1494</f>
        <v>0</v>
      </c>
      <c r="AI1509" s="21">
        <f>+SUMIFS(Resultados_Dic3!AD$3:AD$99980,Resultados_Dic3!$F$3:$F$99980,Produccion_UO!$K1509,Resultados_Dic3!$D$3:$D$99980,Produccion_UO!$K$1494,Resultados_Dic3!$E$3:$E$99980,Produccion_UO!$J1509,Resultados_Dic3!$A$3:$A$99980,Produccion_UO!$H1509)*$J$1494</f>
        <v>0</v>
      </c>
      <c r="AJ1509" s="21">
        <f>+SUMIFS(Resultados_Dic3!AE$3:AE$99980,Resultados_Dic3!$F$3:$F$99980,Produccion_UO!$K1509,Resultados_Dic3!$D$3:$D$99980,Produccion_UO!$K$1494,Resultados_Dic3!$E$3:$E$99980,Produccion_UO!$J1509,Resultados_Dic3!$A$3:$A$99980,Produccion_UO!$H1509)*$J$1494</f>
        <v>0</v>
      </c>
      <c r="AK1509" s="21">
        <f>+SUMIFS(Resultados_Dic3!AF$3:AF$99980,Resultados_Dic3!$F$3:$F$99980,Produccion_UO!$K1509,Resultados_Dic3!$D$3:$D$99980,Produccion_UO!$K$1494,Resultados_Dic3!$E$3:$E$99980,Produccion_UO!$J1509,Resultados_Dic3!$A$3:$A$99980,Produccion_UO!$H1509)*$J$1494</f>
        <v>0</v>
      </c>
      <c r="AL1509" s="21">
        <f>+SUMIFS(Resultados_Dic3!AG$3:AG$99980,Resultados_Dic3!$F$3:$F$99980,Produccion_UO!$K1509,Resultados_Dic3!$D$3:$D$99980,Produccion_UO!$K$1494,Resultados_Dic3!$E$3:$E$99980,Produccion_UO!$J1509,Resultados_Dic3!$A$3:$A$99980,Produccion_UO!$H1509)*$J$1494</f>
        <v>0</v>
      </c>
      <c r="AM1509" s="21">
        <f>+SUMIFS(Resultados_Dic3!AH$3:AH$99980,Resultados_Dic3!$F$3:$F$99980,Produccion_UO!$K1509,Resultados_Dic3!$D$3:$D$99980,Produccion_UO!$K$1494,Resultados_Dic3!$E$3:$E$99980,Produccion_UO!$J1509,Resultados_Dic3!$A$3:$A$99980,Produccion_UO!$H1509)*$J$1494</f>
        <v>0</v>
      </c>
      <c r="AN1509" s="21">
        <f>+SUMIFS(Resultados_Dic3!AI$3:AI$99980,Resultados_Dic3!$F$3:$F$99980,Produccion_UO!$K1509,Resultados_Dic3!$D$3:$D$99980,Produccion_UO!$K$1494,Resultados_Dic3!$E$3:$E$99980,Produccion_UO!$J1509,Resultados_Dic3!$A$3:$A$99980,Produccion_UO!$H1509)*$J$1494</f>
        <v>0</v>
      </c>
      <c r="AO1509" s="21">
        <f>+SUMIFS(Resultados_Dic3!AJ$3:AJ$99980,Resultados_Dic3!$F$3:$F$99980,Produccion_UO!$K1509,Resultados_Dic3!$D$3:$D$99980,Produccion_UO!$K$1494,Resultados_Dic3!$E$3:$E$99980,Produccion_UO!$J1509,Resultados_Dic3!$A$3:$A$99980,Produccion_UO!$H1509)*$J$1494</f>
        <v>0</v>
      </c>
      <c r="AP1509" s="21">
        <f>+SUMIFS(Resultados_Dic3!AK$3:AK$99980,Resultados_Dic3!$F$3:$F$99980,Produccion_UO!$K1509,Resultados_Dic3!$D$3:$D$99980,Produccion_UO!$K$1494,Resultados_Dic3!$E$3:$E$99980,Produccion_UO!$J1509,Resultados_Dic3!$A$3:$A$99980,Produccion_UO!$H1509)*$J$1494</f>
        <v>0</v>
      </c>
      <c r="AQ1509" s="21">
        <f>+SUMIFS(Resultados_Dic3!AL$3:AL$99980,Resultados_Dic3!$F$3:$F$99980,Produccion_UO!$K1509,Resultados_Dic3!$D$3:$D$99980,Produccion_UO!$K$1494,Resultados_Dic3!$E$3:$E$99980,Produccion_UO!$J1509,Resultados_Dic3!$A$3:$A$99980,Produccion_UO!$H1509)*$J$1494</f>
        <v>0</v>
      </c>
      <c r="AR1509" s="21">
        <f>+SUMIFS(Resultados_Dic3!AM$3:AM$99980,Resultados_Dic3!$F$3:$F$99980,Produccion_UO!$K1509,Resultados_Dic3!$D$3:$D$99980,Produccion_UO!$K$1494,Resultados_Dic3!$E$3:$E$99980,Produccion_UO!$J1509,Resultados_Dic3!$A$3:$A$99980,Produccion_UO!$H1509)*$J$1494</f>
        <v>0</v>
      </c>
    </row>
    <row r="1511" spans="8:45" x14ac:dyDescent="0.25">
      <c r="L1511" s="322" t="s">
        <v>837</v>
      </c>
      <c r="M1511" s="68">
        <f>+M1497</f>
        <v>5.1631789443809799</v>
      </c>
      <c r="N1511" s="68">
        <f t="shared" ref="N1511:AR1511" si="1616">+N1497</f>
        <v>4.1722718464012196</v>
      </c>
      <c r="O1511" s="68">
        <f t="shared" si="1616"/>
        <v>3.2666606249510002</v>
      </c>
      <c r="P1511" s="68">
        <f t="shared" si="1616"/>
        <v>3.8148472808078902</v>
      </c>
      <c r="Q1511" s="68">
        <f t="shared" si="1616"/>
        <v>3.6361349980112299</v>
      </c>
      <c r="R1511" s="68">
        <f t="shared" si="1616"/>
        <v>0</v>
      </c>
      <c r="S1511" s="68">
        <f t="shared" si="1616"/>
        <v>0</v>
      </c>
      <c r="T1511" s="68">
        <f t="shared" si="1616"/>
        <v>0</v>
      </c>
      <c r="U1511" s="68">
        <f t="shared" si="1616"/>
        <v>0</v>
      </c>
      <c r="V1511" s="68">
        <f t="shared" si="1616"/>
        <v>0</v>
      </c>
      <c r="W1511" s="68">
        <f t="shared" si="1616"/>
        <v>0</v>
      </c>
      <c r="X1511" s="68">
        <f t="shared" si="1616"/>
        <v>0</v>
      </c>
      <c r="Y1511" s="68">
        <f t="shared" si="1616"/>
        <v>0</v>
      </c>
      <c r="Z1511" s="68">
        <f t="shared" si="1616"/>
        <v>0</v>
      </c>
      <c r="AA1511" s="68">
        <f t="shared" si="1616"/>
        <v>0</v>
      </c>
      <c r="AB1511" s="68">
        <f t="shared" si="1616"/>
        <v>0</v>
      </c>
      <c r="AC1511" s="68">
        <f t="shared" si="1616"/>
        <v>0</v>
      </c>
      <c r="AD1511" s="68">
        <f t="shared" si="1616"/>
        <v>0</v>
      </c>
      <c r="AE1511" s="68">
        <f t="shared" si="1616"/>
        <v>0</v>
      </c>
      <c r="AF1511" s="68">
        <f t="shared" si="1616"/>
        <v>0</v>
      </c>
      <c r="AG1511" s="68">
        <f t="shared" si="1616"/>
        <v>0</v>
      </c>
      <c r="AH1511" s="68">
        <f t="shared" si="1616"/>
        <v>0</v>
      </c>
      <c r="AI1511" s="68">
        <f t="shared" si="1616"/>
        <v>0</v>
      </c>
      <c r="AJ1511" s="68">
        <f t="shared" si="1616"/>
        <v>0</v>
      </c>
      <c r="AK1511" s="68">
        <f t="shared" si="1616"/>
        <v>0</v>
      </c>
      <c r="AL1511" s="68">
        <f t="shared" si="1616"/>
        <v>0</v>
      </c>
      <c r="AM1511" s="68">
        <f t="shared" si="1616"/>
        <v>0</v>
      </c>
      <c r="AN1511" s="68">
        <f t="shared" si="1616"/>
        <v>0</v>
      </c>
      <c r="AO1511" s="68">
        <f t="shared" si="1616"/>
        <v>0</v>
      </c>
      <c r="AP1511" s="68">
        <f t="shared" si="1616"/>
        <v>0</v>
      </c>
      <c r="AQ1511" s="68">
        <f t="shared" si="1616"/>
        <v>0</v>
      </c>
      <c r="AR1511" s="68">
        <f t="shared" si="1616"/>
        <v>0</v>
      </c>
      <c r="AS1511" s="52"/>
    </row>
    <row r="1512" spans="8:45" x14ac:dyDescent="0.25">
      <c r="L1512" s="322" t="s">
        <v>838</v>
      </c>
      <c r="M1512" s="68">
        <f>+M1498</f>
        <v>27.434292776393399</v>
      </c>
      <c r="N1512" s="68">
        <f t="shared" ref="N1512:AR1512" si="1617">+N1498</f>
        <v>22.169157530641801</v>
      </c>
      <c r="O1512" s="68">
        <f t="shared" si="1617"/>
        <v>17.3572376536655</v>
      </c>
      <c r="P1512" s="68">
        <f t="shared" si="1617"/>
        <v>20.2699999992853</v>
      </c>
      <c r="Q1512" s="68">
        <f t="shared" si="1617"/>
        <v>19.320421233607</v>
      </c>
      <c r="R1512" s="68">
        <f t="shared" si="1617"/>
        <v>0</v>
      </c>
      <c r="S1512" s="68">
        <f t="shared" si="1617"/>
        <v>0</v>
      </c>
      <c r="T1512" s="68">
        <f t="shared" si="1617"/>
        <v>0</v>
      </c>
      <c r="U1512" s="68">
        <f t="shared" si="1617"/>
        <v>0</v>
      </c>
      <c r="V1512" s="68">
        <f t="shared" si="1617"/>
        <v>0</v>
      </c>
      <c r="W1512" s="68">
        <f t="shared" si="1617"/>
        <v>0</v>
      </c>
      <c r="X1512" s="68">
        <f t="shared" si="1617"/>
        <v>0</v>
      </c>
      <c r="Y1512" s="68">
        <f t="shared" si="1617"/>
        <v>0</v>
      </c>
      <c r="Z1512" s="68">
        <f t="shared" si="1617"/>
        <v>0</v>
      </c>
      <c r="AA1512" s="68">
        <f t="shared" si="1617"/>
        <v>0</v>
      </c>
      <c r="AB1512" s="68">
        <f t="shared" si="1617"/>
        <v>0</v>
      </c>
      <c r="AC1512" s="68">
        <f t="shared" si="1617"/>
        <v>0</v>
      </c>
      <c r="AD1512" s="68">
        <f t="shared" si="1617"/>
        <v>0</v>
      </c>
      <c r="AE1512" s="68">
        <f t="shared" si="1617"/>
        <v>0</v>
      </c>
      <c r="AF1512" s="68">
        <f t="shared" si="1617"/>
        <v>0</v>
      </c>
      <c r="AG1512" s="68">
        <f t="shared" si="1617"/>
        <v>0</v>
      </c>
      <c r="AH1512" s="68">
        <f t="shared" si="1617"/>
        <v>0</v>
      </c>
      <c r="AI1512" s="68">
        <f t="shared" si="1617"/>
        <v>0</v>
      </c>
      <c r="AJ1512" s="68">
        <f t="shared" si="1617"/>
        <v>0</v>
      </c>
      <c r="AK1512" s="68">
        <f t="shared" si="1617"/>
        <v>0</v>
      </c>
      <c r="AL1512" s="68">
        <f t="shared" si="1617"/>
        <v>0</v>
      </c>
      <c r="AM1512" s="68">
        <f t="shared" si="1617"/>
        <v>0</v>
      </c>
      <c r="AN1512" s="68">
        <f t="shared" si="1617"/>
        <v>0</v>
      </c>
      <c r="AO1512" s="68">
        <f t="shared" si="1617"/>
        <v>0</v>
      </c>
      <c r="AP1512" s="68">
        <f t="shared" si="1617"/>
        <v>0</v>
      </c>
      <c r="AQ1512" s="68">
        <f t="shared" si="1617"/>
        <v>0</v>
      </c>
      <c r="AR1512" s="68">
        <f t="shared" si="1617"/>
        <v>0</v>
      </c>
      <c r="AS1512" s="52"/>
    </row>
    <row r="1513" spans="8:45" x14ac:dyDescent="0.25">
      <c r="L1513" s="322" t="s">
        <v>839</v>
      </c>
      <c r="M1513" s="68">
        <f t="shared" ref="M1513:AR1513" si="1618">+M1499+M1503</f>
        <v>137.3552829534427</v>
      </c>
      <c r="N1513" s="68">
        <f t="shared" si="1618"/>
        <v>110.99432853180549</v>
      </c>
      <c r="O1513" s="68">
        <f t="shared" si="1618"/>
        <v>86.90248765081499</v>
      </c>
      <c r="P1513" s="68">
        <f t="shared" si="1618"/>
        <v>101.4858158750805</v>
      </c>
      <c r="Q1513" s="68">
        <f t="shared" si="1618"/>
        <v>96.731559546717989</v>
      </c>
      <c r="R1513" s="68">
        <f t="shared" si="1618"/>
        <v>0</v>
      </c>
      <c r="S1513" s="68">
        <f t="shared" si="1618"/>
        <v>0</v>
      </c>
      <c r="T1513" s="68">
        <f t="shared" si="1618"/>
        <v>0</v>
      </c>
      <c r="U1513" s="68">
        <f t="shared" si="1618"/>
        <v>0</v>
      </c>
      <c r="V1513" s="68">
        <f t="shared" si="1618"/>
        <v>0</v>
      </c>
      <c r="W1513" s="68">
        <f t="shared" si="1618"/>
        <v>0</v>
      </c>
      <c r="X1513" s="68">
        <f t="shared" si="1618"/>
        <v>0</v>
      </c>
      <c r="Y1513" s="68">
        <f t="shared" si="1618"/>
        <v>0</v>
      </c>
      <c r="Z1513" s="68">
        <f t="shared" si="1618"/>
        <v>0</v>
      </c>
      <c r="AA1513" s="68">
        <f t="shared" si="1618"/>
        <v>0</v>
      </c>
      <c r="AB1513" s="68">
        <f t="shared" si="1618"/>
        <v>0</v>
      </c>
      <c r="AC1513" s="68">
        <f t="shared" si="1618"/>
        <v>0</v>
      </c>
      <c r="AD1513" s="68">
        <f t="shared" si="1618"/>
        <v>0</v>
      </c>
      <c r="AE1513" s="68">
        <f t="shared" si="1618"/>
        <v>0</v>
      </c>
      <c r="AF1513" s="68">
        <f t="shared" si="1618"/>
        <v>0</v>
      </c>
      <c r="AG1513" s="68">
        <f t="shared" si="1618"/>
        <v>0</v>
      </c>
      <c r="AH1513" s="68">
        <f t="shared" si="1618"/>
        <v>0</v>
      </c>
      <c r="AI1513" s="68">
        <f t="shared" si="1618"/>
        <v>0</v>
      </c>
      <c r="AJ1513" s="68">
        <f t="shared" si="1618"/>
        <v>0</v>
      </c>
      <c r="AK1513" s="68">
        <f t="shared" si="1618"/>
        <v>0</v>
      </c>
      <c r="AL1513" s="68">
        <f t="shared" si="1618"/>
        <v>0</v>
      </c>
      <c r="AM1513" s="68">
        <f t="shared" si="1618"/>
        <v>0</v>
      </c>
      <c r="AN1513" s="68">
        <f t="shared" si="1618"/>
        <v>0</v>
      </c>
      <c r="AO1513" s="68">
        <f t="shared" si="1618"/>
        <v>0</v>
      </c>
      <c r="AP1513" s="68">
        <f t="shared" si="1618"/>
        <v>0</v>
      </c>
      <c r="AQ1513" s="68">
        <f t="shared" si="1618"/>
        <v>0</v>
      </c>
      <c r="AR1513" s="68">
        <f t="shared" si="1618"/>
        <v>0</v>
      </c>
      <c r="AS1513" s="52"/>
    </row>
    <row r="1514" spans="8:45" x14ac:dyDescent="0.25">
      <c r="L1514" s="230" t="s">
        <v>840</v>
      </c>
      <c r="M1514" s="21">
        <f>+SUM(M1511:M1513)</f>
        <v>169.95275467421709</v>
      </c>
      <c r="N1514" s="21">
        <f t="shared" ref="N1514:AR1514" si="1619">+SUM(N1511:N1513)</f>
        <v>137.33575790884851</v>
      </c>
      <c r="O1514" s="21">
        <f t="shared" si="1619"/>
        <v>107.52638592943148</v>
      </c>
      <c r="P1514" s="21">
        <f t="shared" si="1619"/>
        <v>125.57066315517369</v>
      </c>
      <c r="Q1514" s="21">
        <f t="shared" si="1619"/>
        <v>119.68811577833623</v>
      </c>
      <c r="R1514" s="21">
        <f t="shared" si="1619"/>
        <v>0</v>
      </c>
      <c r="S1514" s="21">
        <f t="shared" si="1619"/>
        <v>0</v>
      </c>
      <c r="T1514" s="21">
        <f t="shared" si="1619"/>
        <v>0</v>
      </c>
      <c r="U1514" s="21">
        <f t="shared" si="1619"/>
        <v>0</v>
      </c>
      <c r="V1514" s="21">
        <f t="shared" si="1619"/>
        <v>0</v>
      </c>
      <c r="W1514" s="21">
        <f t="shared" si="1619"/>
        <v>0</v>
      </c>
      <c r="X1514" s="21">
        <f t="shared" si="1619"/>
        <v>0</v>
      </c>
      <c r="Y1514" s="21">
        <f t="shared" si="1619"/>
        <v>0</v>
      </c>
      <c r="Z1514" s="21">
        <f t="shared" si="1619"/>
        <v>0</v>
      </c>
      <c r="AA1514" s="21">
        <f t="shared" si="1619"/>
        <v>0</v>
      </c>
      <c r="AB1514" s="21">
        <f t="shared" si="1619"/>
        <v>0</v>
      </c>
      <c r="AC1514" s="21">
        <f t="shared" si="1619"/>
        <v>0</v>
      </c>
      <c r="AD1514" s="21">
        <f t="shared" si="1619"/>
        <v>0</v>
      </c>
      <c r="AE1514" s="21">
        <f t="shared" si="1619"/>
        <v>0</v>
      </c>
      <c r="AF1514" s="21">
        <f t="shared" si="1619"/>
        <v>0</v>
      </c>
      <c r="AG1514" s="21">
        <f t="shared" si="1619"/>
        <v>0</v>
      </c>
      <c r="AH1514" s="21">
        <f t="shared" si="1619"/>
        <v>0</v>
      </c>
      <c r="AI1514" s="21">
        <f t="shared" si="1619"/>
        <v>0</v>
      </c>
      <c r="AJ1514" s="21">
        <f t="shared" si="1619"/>
        <v>0</v>
      </c>
      <c r="AK1514" s="21">
        <f t="shared" si="1619"/>
        <v>0</v>
      </c>
      <c r="AL1514" s="21">
        <f t="shared" si="1619"/>
        <v>0</v>
      </c>
      <c r="AM1514" s="21">
        <f t="shared" si="1619"/>
        <v>0</v>
      </c>
      <c r="AN1514" s="21">
        <f t="shared" si="1619"/>
        <v>0</v>
      </c>
      <c r="AO1514" s="21">
        <f t="shared" si="1619"/>
        <v>0</v>
      </c>
      <c r="AP1514" s="21">
        <f t="shared" si="1619"/>
        <v>0</v>
      </c>
      <c r="AQ1514" s="21">
        <f t="shared" si="1619"/>
        <v>0</v>
      </c>
      <c r="AR1514" s="21">
        <f t="shared" si="1619"/>
        <v>0</v>
      </c>
    </row>
    <row r="1515" spans="8:45" x14ac:dyDescent="0.25">
      <c r="L1515" s="230" t="s">
        <v>841</v>
      </c>
      <c r="M1515" s="21">
        <f t="shared" ref="M1515:AR1515" si="1620">+M1507+M1508+M1509</f>
        <v>0</v>
      </c>
      <c r="N1515" s="21">
        <f t="shared" si="1620"/>
        <v>0</v>
      </c>
      <c r="O1515" s="21">
        <f t="shared" si="1620"/>
        <v>0</v>
      </c>
      <c r="P1515" s="21">
        <f t="shared" si="1620"/>
        <v>0</v>
      </c>
      <c r="Q1515" s="21">
        <f t="shared" si="1620"/>
        <v>0</v>
      </c>
      <c r="R1515" s="21">
        <f t="shared" si="1620"/>
        <v>0</v>
      </c>
      <c r="S1515" s="21">
        <f t="shared" si="1620"/>
        <v>0</v>
      </c>
      <c r="T1515" s="21">
        <f t="shared" si="1620"/>
        <v>0</v>
      </c>
      <c r="U1515" s="21">
        <f t="shared" si="1620"/>
        <v>0</v>
      </c>
      <c r="V1515" s="21">
        <f t="shared" si="1620"/>
        <v>0</v>
      </c>
      <c r="W1515" s="21">
        <f t="shared" si="1620"/>
        <v>0</v>
      </c>
      <c r="X1515" s="21">
        <f t="shared" si="1620"/>
        <v>0</v>
      </c>
      <c r="Y1515" s="21">
        <f t="shared" si="1620"/>
        <v>0</v>
      </c>
      <c r="Z1515" s="21">
        <f t="shared" si="1620"/>
        <v>0</v>
      </c>
      <c r="AA1515" s="21">
        <f t="shared" si="1620"/>
        <v>0</v>
      </c>
      <c r="AB1515" s="21">
        <f t="shared" si="1620"/>
        <v>0</v>
      </c>
      <c r="AC1515" s="21">
        <f t="shared" si="1620"/>
        <v>0</v>
      </c>
      <c r="AD1515" s="21">
        <f t="shared" si="1620"/>
        <v>0</v>
      </c>
      <c r="AE1515" s="21">
        <f t="shared" si="1620"/>
        <v>0</v>
      </c>
      <c r="AF1515" s="21">
        <f t="shared" si="1620"/>
        <v>0</v>
      </c>
      <c r="AG1515" s="21">
        <f t="shared" si="1620"/>
        <v>0</v>
      </c>
      <c r="AH1515" s="21">
        <f t="shared" si="1620"/>
        <v>0</v>
      </c>
      <c r="AI1515" s="21">
        <f t="shared" si="1620"/>
        <v>0</v>
      </c>
      <c r="AJ1515" s="21">
        <f t="shared" si="1620"/>
        <v>0</v>
      </c>
      <c r="AK1515" s="21">
        <f t="shared" si="1620"/>
        <v>0</v>
      </c>
      <c r="AL1515" s="21">
        <f t="shared" si="1620"/>
        <v>0</v>
      </c>
      <c r="AM1515" s="21">
        <f t="shared" si="1620"/>
        <v>0</v>
      </c>
      <c r="AN1515" s="21">
        <f t="shared" si="1620"/>
        <v>0</v>
      </c>
      <c r="AO1515" s="21">
        <f t="shared" si="1620"/>
        <v>0</v>
      </c>
      <c r="AP1515" s="21">
        <f t="shared" si="1620"/>
        <v>0</v>
      </c>
      <c r="AQ1515" s="21">
        <f t="shared" si="1620"/>
        <v>0</v>
      </c>
      <c r="AR1515" s="21">
        <f t="shared" si="1620"/>
        <v>0</v>
      </c>
    </row>
    <row r="1516" spans="8:45" x14ac:dyDescent="0.25">
      <c r="L1516" s="323" t="s">
        <v>782</v>
      </c>
      <c r="M1516" s="268">
        <f>+M1514+M1515</f>
        <v>169.95275467421709</v>
      </c>
      <c r="N1516" s="268">
        <f t="shared" ref="N1516:AR1516" si="1621">+N1514+N1515</f>
        <v>137.33575790884851</v>
      </c>
      <c r="O1516" s="268">
        <f t="shared" si="1621"/>
        <v>107.52638592943148</v>
      </c>
      <c r="P1516" s="268">
        <f t="shared" si="1621"/>
        <v>125.57066315517369</v>
      </c>
      <c r="Q1516" s="268">
        <f t="shared" si="1621"/>
        <v>119.68811577833623</v>
      </c>
      <c r="R1516" s="268">
        <f t="shared" si="1621"/>
        <v>0</v>
      </c>
      <c r="S1516" s="268">
        <f t="shared" si="1621"/>
        <v>0</v>
      </c>
      <c r="T1516" s="268">
        <f t="shared" si="1621"/>
        <v>0</v>
      </c>
      <c r="U1516" s="268">
        <f t="shared" si="1621"/>
        <v>0</v>
      </c>
      <c r="V1516" s="268">
        <f t="shared" si="1621"/>
        <v>0</v>
      </c>
      <c r="W1516" s="268">
        <f t="shared" si="1621"/>
        <v>0</v>
      </c>
      <c r="X1516" s="268">
        <f t="shared" si="1621"/>
        <v>0</v>
      </c>
      <c r="Y1516" s="268">
        <f t="shared" si="1621"/>
        <v>0</v>
      </c>
      <c r="Z1516" s="268">
        <f t="shared" si="1621"/>
        <v>0</v>
      </c>
      <c r="AA1516" s="268">
        <f t="shared" si="1621"/>
        <v>0</v>
      </c>
      <c r="AB1516" s="268">
        <f t="shared" si="1621"/>
        <v>0</v>
      </c>
      <c r="AC1516" s="268">
        <f t="shared" si="1621"/>
        <v>0</v>
      </c>
      <c r="AD1516" s="268">
        <f t="shared" si="1621"/>
        <v>0</v>
      </c>
      <c r="AE1516" s="268">
        <f t="shared" si="1621"/>
        <v>0</v>
      </c>
      <c r="AF1516" s="268">
        <f t="shared" si="1621"/>
        <v>0</v>
      </c>
      <c r="AG1516" s="268">
        <f t="shared" si="1621"/>
        <v>0</v>
      </c>
      <c r="AH1516" s="268">
        <f t="shared" si="1621"/>
        <v>0</v>
      </c>
      <c r="AI1516" s="268">
        <f t="shared" si="1621"/>
        <v>0</v>
      </c>
      <c r="AJ1516" s="268">
        <f t="shared" si="1621"/>
        <v>0</v>
      </c>
      <c r="AK1516" s="268">
        <f t="shared" si="1621"/>
        <v>0</v>
      </c>
      <c r="AL1516" s="268">
        <f t="shared" si="1621"/>
        <v>0</v>
      </c>
      <c r="AM1516" s="268">
        <f t="shared" si="1621"/>
        <v>0</v>
      </c>
      <c r="AN1516" s="268">
        <f t="shared" si="1621"/>
        <v>0</v>
      </c>
      <c r="AO1516" s="268">
        <f t="shared" si="1621"/>
        <v>0</v>
      </c>
      <c r="AP1516" s="268">
        <f t="shared" si="1621"/>
        <v>0</v>
      </c>
      <c r="AQ1516" s="268">
        <f t="shared" si="1621"/>
        <v>0</v>
      </c>
      <c r="AR1516" s="268">
        <f t="shared" si="1621"/>
        <v>0</v>
      </c>
    </row>
    <row r="1518" spans="8:45" ht="15.75" thickBot="1" x14ac:dyDescent="0.3"/>
    <row r="1519" spans="8:45" x14ac:dyDescent="0.25">
      <c r="H1519" s="325"/>
      <c r="I1519" s="326"/>
      <c r="J1519" s="327"/>
      <c r="K1519" s="327"/>
      <c r="L1519" s="328"/>
      <c r="M1519" s="327"/>
      <c r="N1519" s="327"/>
      <c r="O1519" s="327"/>
      <c r="P1519" s="327"/>
      <c r="Q1519" s="327"/>
      <c r="R1519" s="327"/>
      <c r="S1519" s="327"/>
      <c r="T1519" s="327"/>
      <c r="U1519" s="327"/>
      <c r="V1519" s="327"/>
      <c r="W1519" s="327"/>
      <c r="X1519" s="327"/>
      <c r="Y1519" s="327"/>
      <c r="Z1519" s="327"/>
      <c r="AA1519" s="327"/>
      <c r="AB1519" s="327"/>
      <c r="AC1519" s="327"/>
      <c r="AD1519" s="327"/>
      <c r="AE1519" s="327"/>
      <c r="AF1519" s="327"/>
      <c r="AG1519" s="327"/>
      <c r="AH1519" s="327"/>
      <c r="AI1519" s="327"/>
      <c r="AJ1519" s="327"/>
      <c r="AK1519" s="327"/>
      <c r="AL1519" s="327"/>
      <c r="AM1519" s="327"/>
      <c r="AN1519" s="327"/>
      <c r="AO1519" s="327"/>
      <c r="AP1519" s="327"/>
      <c r="AQ1519" s="327"/>
      <c r="AR1519" s="329"/>
    </row>
    <row r="1520" spans="8:45" x14ac:dyDescent="0.25">
      <c r="H1520" s="330"/>
      <c r="AR1520" s="331"/>
    </row>
    <row r="1521" spans="8:44" x14ac:dyDescent="0.25">
      <c r="H1521" s="330"/>
      <c r="AR1521" s="331"/>
    </row>
    <row r="1522" spans="8:44" x14ac:dyDescent="0.25">
      <c r="H1522" s="330" t="s">
        <v>849</v>
      </c>
      <c r="I1522" s="17">
        <v>46.111111111111114</v>
      </c>
      <c r="J1522" t="s">
        <v>855</v>
      </c>
      <c r="K1522" s="17" t="str">
        <f t="shared" ref="K1522" si="1622">+IF(OR(M1522="OIL",M1522="OIL-eq"),$I$5,IF(M1522="GAS",$I$4,IF(M1522="GSL",$I$8,IF(M1522="DSL",$I$9,IF(M1522="KER",$I$10,IF(M1522="LPG",$I$11,IF(M1522="HFO",$I$12,IF(M1522="AVG",$I$13,IF(M1522="RFG",$I$14,IF(M1522="ELC",$I$15,$I$16))))))))))</f>
        <v>Kt CO2e/año</v>
      </c>
      <c r="L1522" s="115">
        <f t="shared" ref="L1522" si="1623">+IF(OR(M1522="OIL",M1522="OIL-eq"),$H$5,IF(M1522="GAS",$H$4,IF(M1522="GSL",$H$8,IF(M1522="DSL",$H$9,IF(M1522="KER",$H$10,IF(M1522="LPG",$H$11,IF(M1522="HFO",$H$12,IF(M1522="AVG",$H$13,IF(M1522="RFG",$H$14,IF(M1522="ELC",$H$15,$H$16))))))))))</f>
        <v>1</v>
      </c>
      <c r="M1522" s="321">
        <v>2019</v>
      </c>
      <c r="N1522" s="321">
        <v>2020</v>
      </c>
      <c r="O1522" s="321">
        <v>2021</v>
      </c>
      <c r="P1522" s="321">
        <v>2022</v>
      </c>
      <c r="Q1522" s="321">
        <v>2023</v>
      </c>
      <c r="R1522" s="321">
        <v>2024</v>
      </c>
      <c r="S1522" s="321">
        <v>2025</v>
      </c>
      <c r="T1522" s="321">
        <v>2026</v>
      </c>
      <c r="U1522" s="321">
        <v>2027</v>
      </c>
      <c r="V1522" s="321">
        <v>2028</v>
      </c>
      <c r="W1522" s="321">
        <v>2029</v>
      </c>
      <c r="X1522" s="321">
        <v>2030</v>
      </c>
      <c r="Y1522" s="321">
        <v>2031</v>
      </c>
      <c r="Z1522" s="321">
        <v>2032</v>
      </c>
      <c r="AA1522" s="321">
        <v>2033</v>
      </c>
      <c r="AB1522" s="321">
        <v>2034</v>
      </c>
      <c r="AC1522" s="321">
        <v>2035</v>
      </c>
      <c r="AD1522" s="321">
        <v>2036</v>
      </c>
      <c r="AE1522" s="321">
        <v>2037</v>
      </c>
      <c r="AF1522" s="321">
        <v>2038</v>
      </c>
      <c r="AG1522" s="321">
        <v>2039</v>
      </c>
      <c r="AH1522" s="321">
        <v>2040</v>
      </c>
      <c r="AI1522" s="321">
        <v>2041</v>
      </c>
      <c r="AJ1522" s="321">
        <v>2042</v>
      </c>
      <c r="AK1522" s="321">
        <v>2043</v>
      </c>
      <c r="AL1522" s="321">
        <v>2044</v>
      </c>
      <c r="AM1522" s="321">
        <v>2045</v>
      </c>
      <c r="AN1522" s="321">
        <v>2046</v>
      </c>
      <c r="AO1522" s="321">
        <v>2047</v>
      </c>
      <c r="AP1522" s="321">
        <v>2048</v>
      </c>
      <c r="AQ1522" s="321">
        <v>2049</v>
      </c>
      <c r="AR1522" s="332">
        <v>2050</v>
      </c>
    </row>
    <row r="1523" spans="8:44" x14ac:dyDescent="0.25">
      <c r="H1523" s="330"/>
      <c r="K1523" s="17"/>
      <c r="L1523" s="115" t="s">
        <v>848</v>
      </c>
      <c r="M1523" s="324">
        <f>+M1524+M1525+M1526</f>
        <v>358.32196230799991</v>
      </c>
      <c r="N1523" s="324">
        <f t="shared" ref="N1523:AR1523" si="1624">+N1524+N1525+N1526</f>
        <v>358.32196230800014</v>
      </c>
      <c r="O1523" s="324">
        <f t="shared" si="1624"/>
        <v>351.95512361034224</v>
      </c>
      <c r="P1523" s="324">
        <f t="shared" si="1624"/>
        <v>346.3802890462203</v>
      </c>
      <c r="Q1523" s="324">
        <f t="shared" si="1624"/>
        <v>301.07082153859488</v>
      </c>
      <c r="R1523" s="324">
        <f t="shared" si="1624"/>
        <v>216.89595654695739</v>
      </c>
      <c r="S1523" s="324">
        <f t="shared" si="1624"/>
        <v>180.10598815720141</v>
      </c>
      <c r="T1523" s="324">
        <f t="shared" si="1624"/>
        <v>150.93187821560869</v>
      </c>
      <c r="U1523" s="324">
        <f t="shared" si="1624"/>
        <v>33.742626370938297</v>
      </c>
      <c r="V1523" s="324">
        <f t="shared" si="1624"/>
        <v>17.498399427870499</v>
      </c>
      <c r="W1523" s="324">
        <f t="shared" si="1624"/>
        <v>3.8113640542464302</v>
      </c>
      <c r="X1523" s="324">
        <f t="shared" si="1624"/>
        <v>107.42641294995447</v>
      </c>
      <c r="Y1523" s="324">
        <f t="shared" si="1624"/>
        <v>107.42641294995447</v>
      </c>
      <c r="Z1523" s="324">
        <f t="shared" si="1624"/>
        <v>50.803530950512176</v>
      </c>
      <c r="AA1523" s="324">
        <f t="shared" si="1624"/>
        <v>0</v>
      </c>
      <c r="AB1523" s="324">
        <f t="shared" si="1624"/>
        <v>0</v>
      </c>
      <c r="AC1523" s="324">
        <f t="shared" si="1624"/>
        <v>0</v>
      </c>
      <c r="AD1523" s="324">
        <f t="shared" si="1624"/>
        <v>0</v>
      </c>
      <c r="AE1523" s="324">
        <f t="shared" si="1624"/>
        <v>0</v>
      </c>
      <c r="AF1523" s="324">
        <f t="shared" si="1624"/>
        <v>0</v>
      </c>
      <c r="AG1523" s="324">
        <f t="shared" si="1624"/>
        <v>0</v>
      </c>
      <c r="AH1523" s="324">
        <f t="shared" si="1624"/>
        <v>0</v>
      </c>
      <c r="AI1523" s="324">
        <f t="shared" si="1624"/>
        <v>0</v>
      </c>
      <c r="AJ1523" s="324">
        <f t="shared" si="1624"/>
        <v>0</v>
      </c>
      <c r="AK1523" s="324">
        <f t="shared" si="1624"/>
        <v>0</v>
      </c>
      <c r="AL1523" s="324">
        <f t="shared" si="1624"/>
        <v>0</v>
      </c>
      <c r="AM1523" s="324">
        <f t="shared" si="1624"/>
        <v>0</v>
      </c>
      <c r="AN1523" s="324">
        <f t="shared" si="1624"/>
        <v>0</v>
      </c>
      <c r="AO1523" s="324">
        <f t="shared" si="1624"/>
        <v>0</v>
      </c>
      <c r="AP1523" s="324">
        <f t="shared" si="1624"/>
        <v>0</v>
      </c>
      <c r="AQ1523" s="324">
        <f t="shared" si="1624"/>
        <v>0</v>
      </c>
      <c r="AR1523" s="333">
        <f t="shared" si="1624"/>
        <v>0</v>
      </c>
    </row>
    <row r="1524" spans="8:44" x14ac:dyDescent="0.25">
      <c r="H1524" s="330" t="str">
        <f t="shared" ref="H1524:H1529" si="1625">+$B$1</f>
        <v>DIC7</v>
      </c>
      <c r="J1524" s="24" t="s">
        <v>150</v>
      </c>
      <c r="K1524" s="315" t="s">
        <v>230</v>
      </c>
      <c r="L1524" s="230" t="s">
        <v>832</v>
      </c>
      <c r="M1524" s="21">
        <f>+SUMIFS(Resultados_Dic3!H$3:H$99980,Resultados_Dic3!$F$3:$F$99980,Produccion_UO!$K1524,Resultados_Dic3!$D$3:$D$99980,Produccion_UO!$K$1494,Resultados_Dic3!$E$3:$E$99980,Produccion_UO!$J1524,Resultados_Dic3!$A$3:$A$99980,Produccion_UO!$H1524)*$L$1522</f>
        <v>310.12077228205402</v>
      </c>
      <c r="N1524" s="21">
        <f>+SUMIFS(Resultados_Dic3!I$3:I$99980,Resultados_Dic3!$F$3:$F$99980,Produccion_UO!$K1524,Resultados_Dic3!$D$3:$D$99980,Produccion_UO!$K$1494,Resultados_Dic3!$E$3:$E$99980,Produccion_UO!$J1524,Resultados_Dic3!$A$3:$A$99980,Produccion_UO!$H1524)*$L$1522</f>
        <v>310.78262260210602</v>
      </c>
      <c r="O1524" s="21">
        <f>+SUMIFS(Resultados_Dic3!J$3:J$99980,Resultados_Dic3!$F$3:$F$99980,Produccion_UO!$K1524,Resultados_Dic3!$D$3:$D$99980,Produccion_UO!$K$1494,Resultados_Dic3!$E$3:$E$99980,Produccion_UO!$J1524,Resultados_Dic3!$A$3:$A$99980,Produccion_UO!$H1524)*$L$1522</f>
        <v>290.82267383940302</v>
      </c>
      <c r="P1524" s="21">
        <f>+SUMIFS(Resultados_Dic3!K$3:K$99980,Resultados_Dic3!$F$3:$F$99980,Produccion_UO!$K1524,Resultados_Dic3!$D$3:$D$99980,Produccion_UO!$K$1494,Resultados_Dic3!$E$3:$E$99980,Produccion_UO!$J1524,Resultados_Dic3!$A$3:$A$99980,Produccion_UO!$H1524)*$L$1522</f>
        <v>279.37470369432998</v>
      </c>
      <c r="Q1524" s="21">
        <f>+SUMIFS(Resultados_Dic3!L$3:L$99980,Resultados_Dic3!$F$3:$F$99980,Produccion_UO!$K1524,Resultados_Dic3!$D$3:$D$99980,Produccion_UO!$K$1494,Resultados_Dic3!$E$3:$E$99980,Produccion_UO!$J1524,Resultados_Dic3!$A$3:$A$99980,Produccion_UO!$H1524)*$L$1522</f>
        <v>243.14640810717</v>
      </c>
      <c r="R1524" s="21">
        <f>+SUMIFS(Resultados_Dic3!M$3:M$99980,Resultados_Dic3!$F$3:$F$99980,Produccion_UO!$K1524,Resultados_Dic3!$D$3:$D$99980,Produccion_UO!$K$1494,Resultados_Dic3!$E$3:$E$99980,Produccion_UO!$J1524,Resultados_Dic3!$A$3:$A$99980,Produccion_UO!$H1524)*$L$1522</f>
        <v>171.31861166137199</v>
      </c>
      <c r="S1524" s="21">
        <f>+SUMIFS(Resultados_Dic3!N$3:N$99980,Resultados_Dic3!$F$3:$F$99980,Produccion_UO!$K1524,Resultados_Dic3!$D$3:$D$99980,Produccion_UO!$K$1494,Resultados_Dic3!$E$3:$E$99980,Produccion_UO!$J1524,Resultados_Dic3!$A$3:$A$99980,Produccion_UO!$H1524)*$L$1522</f>
        <v>139.05715614507801</v>
      </c>
      <c r="T1524" s="21">
        <f>+SUMIFS(Resultados_Dic3!O$3:O$99980,Resultados_Dic3!$F$3:$F$99980,Produccion_UO!$K1524,Resultados_Dic3!$D$3:$D$99980,Produccion_UO!$K$1494,Resultados_Dic3!$E$3:$E$99980,Produccion_UO!$J1524,Resultados_Dic3!$A$3:$A$99980,Produccion_UO!$H1524)*$L$1522</f>
        <v>113.474115677714</v>
      </c>
      <c r="U1524" s="21">
        <f>+SUMIFS(Resultados_Dic3!P$3:P$99980,Resultados_Dic3!$F$3:$F$99980,Produccion_UO!$K1524,Resultados_Dic3!$D$3:$D$99980,Produccion_UO!$K$1494,Resultados_Dic3!$E$3:$E$99980,Produccion_UO!$J1524,Resultados_Dic3!$A$3:$A$99980,Produccion_UO!$H1524)*$L$1522</f>
        <v>12.618376910504001</v>
      </c>
      <c r="V1524" s="21">
        <f>+SUMIFS(Resultados_Dic3!Q$3:Q$99980,Resultados_Dic3!$F$3:$F$99980,Produccion_UO!$K1524,Resultados_Dic3!$D$3:$D$99980,Produccion_UO!$K$1494,Resultados_Dic3!$E$3:$E$99980,Produccion_UO!$J1524,Resultados_Dic3!$A$3:$A$99980,Produccion_UO!$H1524)*$L$1522</f>
        <v>0</v>
      </c>
      <c r="W1524" s="21">
        <f>+SUMIFS(Resultados_Dic3!R$3:R$99980,Resultados_Dic3!$F$3:$F$99980,Produccion_UO!$K1524,Resultados_Dic3!$D$3:$D$99980,Produccion_UO!$K$1494,Resultados_Dic3!$E$3:$E$99980,Produccion_UO!$J1524,Resultados_Dic3!$A$3:$A$99980,Produccion_UO!$H1524)*$L$1522</f>
        <v>0</v>
      </c>
      <c r="X1524" s="21">
        <f>+SUMIFS(Resultados_Dic3!S$3:S$99980,Resultados_Dic3!$F$3:$F$99980,Produccion_UO!$K1524,Resultados_Dic3!$D$3:$D$99980,Produccion_UO!$K$1494,Resultados_Dic3!$E$3:$E$99980,Produccion_UO!$J1524,Resultados_Dic3!$A$3:$A$99980,Produccion_UO!$H1524)*$L$1522</f>
        <v>99.928211107152094</v>
      </c>
      <c r="Y1524" s="21">
        <f>+SUMIFS(Resultados_Dic3!T$3:T$99980,Resultados_Dic3!$F$3:$F$99980,Produccion_UO!$K1524,Resultados_Dic3!$D$3:$D$99980,Produccion_UO!$K$1494,Resultados_Dic3!$E$3:$E$99980,Produccion_UO!$J1524,Resultados_Dic3!$A$3:$A$99980,Produccion_UO!$H1524)*$L$1522</f>
        <v>99.928211107152094</v>
      </c>
      <c r="Z1524" s="21">
        <f>+SUMIFS(Resultados_Dic3!U$3:U$99980,Resultados_Dic3!$F$3:$F$99980,Produccion_UO!$K1524,Resultados_Dic3!$D$3:$D$99980,Produccion_UO!$K$1494,Resultados_Dic3!$E$3:$E$99980,Produccion_UO!$J1524,Resultados_Dic3!$A$3:$A$99980,Produccion_UO!$H1524)*$L$1522</f>
        <v>50.275094543506903</v>
      </c>
      <c r="AA1524" s="21">
        <f>+SUMIFS(Resultados_Dic3!V$3:V$99980,Resultados_Dic3!$F$3:$F$99980,Produccion_UO!$K1524,Resultados_Dic3!$D$3:$D$99980,Produccion_UO!$K$1494,Resultados_Dic3!$E$3:$E$99980,Produccion_UO!$J1524,Resultados_Dic3!$A$3:$A$99980,Produccion_UO!$H1524)*$L$1522</f>
        <v>0</v>
      </c>
      <c r="AB1524" s="21">
        <f>+SUMIFS(Resultados_Dic3!W$3:W$99980,Resultados_Dic3!$F$3:$F$99980,Produccion_UO!$K1524,Resultados_Dic3!$D$3:$D$99980,Produccion_UO!$K$1494,Resultados_Dic3!$E$3:$E$99980,Produccion_UO!$J1524,Resultados_Dic3!$A$3:$A$99980,Produccion_UO!$H1524)*$L$1522</f>
        <v>0</v>
      </c>
      <c r="AC1524" s="21">
        <f>+SUMIFS(Resultados_Dic3!X$3:X$99980,Resultados_Dic3!$F$3:$F$99980,Produccion_UO!$K1524,Resultados_Dic3!$D$3:$D$99980,Produccion_UO!$K$1494,Resultados_Dic3!$E$3:$E$99980,Produccion_UO!$J1524,Resultados_Dic3!$A$3:$A$99980,Produccion_UO!$H1524)*$L$1522</f>
        <v>0</v>
      </c>
      <c r="AD1524" s="21">
        <f>+SUMIFS(Resultados_Dic3!Y$3:Y$99980,Resultados_Dic3!$F$3:$F$99980,Produccion_UO!$K1524,Resultados_Dic3!$D$3:$D$99980,Produccion_UO!$K$1494,Resultados_Dic3!$E$3:$E$99980,Produccion_UO!$J1524,Resultados_Dic3!$A$3:$A$99980,Produccion_UO!$H1524)*$L$1522</f>
        <v>0</v>
      </c>
      <c r="AE1524" s="21">
        <f>+SUMIFS(Resultados_Dic3!Z$3:Z$99980,Resultados_Dic3!$F$3:$F$99980,Produccion_UO!$K1524,Resultados_Dic3!$D$3:$D$99980,Produccion_UO!$K$1494,Resultados_Dic3!$E$3:$E$99980,Produccion_UO!$J1524,Resultados_Dic3!$A$3:$A$99980,Produccion_UO!$H1524)*$L$1522</f>
        <v>0</v>
      </c>
      <c r="AF1524" s="21">
        <f>+SUMIFS(Resultados_Dic3!AA$3:AA$99980,Resultados_Dic3!$F$3:$F$99980,Produccion_UO!$K1524,Resultados_Dic3!$D$3:$D$99980,Produccion_UO!$K$1494,Resultados_Dic3!$E$3:$E$99980,Produccion_UO!$J1524,Resultados_Dic3!$A$3:$A$99980,Produccion_UO!$H1524)*$L$1522</f>
        <v>0</v>
      </c>
      <c r="AG1524" s="21">
        <f>+SUMIFS(Resultados_Dic3!AB$3:AB$99980,Resultados_Dic3!$F$3:$F$99980,Produccion_UO!$K1524,Resultados_Dic3!$D$3:$D$99980,Produccion_UO!$K$1494,Resultados_Dic3!$E$3:$E$99980,Produccion_UO!$J1524,Resultados_Dic3!$A$3:$A$99980,Produccion_UO!$H1524)*$L$1522</f>
        <v>0</v>
      </c>
      <c r="AH1524" s="21">
        <f>+SUMIFS(Resultados_Dic3!AC$3:AC$99980,Resultados_Dic3!$F$3:$F$99980,Produccion_UO!$K1524,Resultados_Dic3!$D$3:$D$99980,Produccion_UO!$K$1494,Resultados_Dic3!$E$3:$E$99980,Produccion_UO!$J1524,Resultados_Dic3!$A$3:$A$99980,Produccion_UO!$H1524)*$L$1522</f>
        <v>0</v>
      </c>
      <c r="AI1524" s="21">
        <f>+SUMIFS(Resultados_Dic3!AD$3:AD$99980,Resultados_Dic3!$F$3:$F$99980,Produccion_UO!$K1524,Resultados_Dic3!$D$3:$D$99980,Produccion_UO!$K$1494,Resultados_Dic3!$E$3:$E$99980,Produccion_UO!$J1524,Resultados_Dic3!$A$3:$A$99980,Produccion_UO!$H1524)*$L$1522</f>
        <v>0</v>
      </c>
      <c r="AJ1524" s="21">
        <f>+SUMIFS(Resultados_Dic3!AE$3:AE$99980,Resultados_Dic3!$F$3:$F$99980,Produccion_UO!$K1524,Resultados_Dic3!$D$3:$D$99980,Produccion_UO!$K$1494,Resultados_Dic3!$E$3:$E$99980,Produccion_UO!$J1524,Resultados_Dic3!$A$3:$A$99980,Produccion_UO!$H1524)*$L$1522</f>
        <v>0</v>
      </c>
      <c r="AK1524" s="21">
        <f>+SUMIFS(Resultados_Dic3!AF$3:AF$99980,Resultados_Dic3!$F$3:$F$99980,Produccion_UO!$K1524,Resultados_Dic3!$D$3:$D$99980,Produccion_UO!$K$1494,Resultados_Dic3!$E$3:$E$99980,Produccion_UO!$J1524,Resultados_Dic3!$A$3:$A$99980,Produccion_UO!$H1524)*$L$1522</f>
        <v>0</v>
      </c>
      <c r="AL1524" s="21">
        <f>+SUMIFS(Resultados_Dic3!AG$3:AG$99980,Resultados_Dic3!$F$3:$F$99980,Produccion_UO!$K1524,Resultados_Dic3!$D$3:$D$99980,Produccion_UO!$K$1494,Resultados_Dic3!$E$3:$E$99980,Produccion_UO!$J1524,Resultados_Dic3!$A$3:$A$99980,Produccion_UO!$H1524)*$L$1522</f>
        <v>0</v>
      </c>
      <c r="AM1524" s="21">
        <f>+SUMIFS(Resultados_Dic3!AH$3:AH$99980,Resultados_Dic3!$F$3:$F$99980,Produccion_UO!$K1524,Resultados_Dic3!$D$3:$D$99980,Produccion_UO!$K$1494,Resultados_Dic3!$E$3:$E$99980,Produccion_UO!$J1524,Resultados_Dic3!$A$3:$A$99980,Produccion_UO!$H1524)*$L$1522</f>
        <v>0</v>
      </c>
      <c r="AN1524" s="21">
        <f>+SUMIFS(Resultados_Dic3!AI$3:AI$99980,Resultados_Dic3!$F$3:$F$99980,Produccion_UO!$K1524,Resultados_Dic3!$D$3:$D$99980,Produccion_UO!$K$1494,Resultados_Dic3!$E$3:$E$99980,Produccion_UO!$J1524,Resultados_Dic3!$A$3:$A$99980,Produccion_UO!$H1524)*$L$1522</f>
        <v>0</v>
      </c>
      <c r="AO1524" s="21">
        <f>+SUMIFS(Resultados_Dic3!AJ$3:AJ$99980,Resultados_Dic3!$F$3:$F$99980,Produccion_UO!$K1524,Resultados_Dic3!$D$3:$D$99980,Produccion_UO!$K$1494,Resultados_Dic3!$E$3:$E$99980,Produccion_UO!$J1524,Resultados_Dic3!$A$3:$A$99980,Produccion_UO!$H1524)*$L$1522</f>
        <v>0</v>
      </c>
      <c r="AP1524" s="21">
        <f>+SUMIFS(Resultados_Dic3!AK$3:AK$99980,Resultados_Dic3!$F$3:$F$99980,Produccion_UO!$K1524,Resultados_Dic3!$D$3:$D$99980,Produccion_UO!$K$1494,Resultados_Dic3!$E$3:$E$99980,Produccion_UO!$J1524,Resultados_Dic3!$A$3:$A$99980,Produccion_UO!$H1524)*$L$1522</f>
        <v>0</v>
      </c>
      <c r="AQ1524" s="21">
        <f>+SUMIFS(Resultados_Dic3!AL$3:AL$99980,Resultados_Dic3!$F$3:$F$99980,Produccion_UO!$K1524,Resultados_Dic3!$D$3:$D$99980,Produccion_UO!$K$1494,Resultados_Dic3!$E$3:$E$99980,Produccion_UO!$J1524,Resultados_Dic3!$A$3:$A$99980,Produccion_UO!$H1524)*$L$1522</f>
        <v>0</v>
      </c>
      <c r="AR1524" s="334">
        <f>+SUMIFS(Resultados_Dic3!AM$3:AM$99980,Resultados_Dic3!$F$3:$F$99980,Produccion_UO!$K1524,Resultados_Dic3!$D$3:$D$99980,Produccion_UO!$K$1494,Resultados_Dic3!$E$3:$E$99980,Produccion_UO!$J1524,Resultados_Dic3!$A$3:$A$99980,Produccion_UO!$H1524)*$L$1522</f>
        <v>0</v>
      </c>
    </row>
    <row r="1525" spans="8:44" x14ac:dyDescent="0.25">
      <c r="H1525" s="330" t="str">
        <f t="shared" si="1625"/>
        <v>DIC7</v>
      </c>
      <c r="J1525" s="24" t="s">
        <v>150</v>
      </c>
      <c r="K1525" s="315" t="s">
        <v>234</v>
      </c>
      <c r="L1525" s="230" t="s">
        <v>834</v>
      </c>
      <c r="M1525" s="21">
        <f>+SUMIFS(Resultados_Dic3!H$3:H$99980,Resultados_Dic3!$F$3:$F$99980,Produccion_UO!$K1525,Resultados_Dic3!$D$3:$D$99980,Produccion_UO!$K$1494,Resultados_Dic3!$E$3:$E$99980,Produccion_UO!$J1525,Resultados_Dic3!$A$3:$A$99980,Produccion_UO!$H1525)*$L$1522</f>
        <v>48.201190025945898</v>
      </c>
      <c r="N1525" s="21">
        <f>+SUMIFS(Resultados_Dic3!I$3:I$99980,Resultados_Dic3!$F$3:$F$99980,Produccion_UO!$K1525,Resultados_Dic3!$D$3:$D$99980,Produccion_UO!$K$1494,Resultados_Dic3!$E$3:$E$99980,Produccion_UO!$J1525,Resultados_Dic3!$A$3:$A$99980,Produccion_UO!$H1525)*$L$1522</f>
        <v>47.539339705894101</v>
      </c>
      <c r="O1525" s="21">
        <f>+SUMIFS(Resultados_Dic3!J$3:J$99980,Resultados_Dic3!$F$3:$F$99980,Produccion_UO!$K1525,Resultados_Dic3!$D$3:$D$99980,Produccion_UO!$K$1494,Resultados_Dic3!$E$3:$E$99980,Produccion_UO!$J1525,Resultados_Dic3!$A$3:$A$99980,Produccion_UO!$H1525)*$L$1522</f>
        <v>61.132449770939203</v>
      </c>
      <c r="P1525" s="21">
        <f>+SUMIFS(Resultados_Dic3!K$3:K$99980,Resultados_Dic3!$F$3:$F$99980,Produccion_UO!$K1525,Resultados_Dic3!$D$3:$D$99980,Produccion_UO!$K$1494,Resultados_Dic3!$E$3:$E$99980,Produccion_UO!$J1525,Resultados_Dic3!$A$3:$A$99980,Produccion_UO!$H1525)*$L$1522</f>
        <v>67.005585351890304</v>
      </c>
      <c r="Q1525" s="21">
        <f>+SUMIFS(Resultados_Dic3!L$3:L$99980,Resultados_Dic3!$F$3:$F$99980,Produccion_UO!$K1525,Resultados_Dic3!$D$3:$D$99980,Produccion_UO!$K$1494,Resultados_Dic3!$E$3:$E$99980,Produccion_UO!$J1525,Resultados_Dic3!$A$3:$A$99980,Produccion_UO!$H1525)*$L$1522</f>
        <v>57.924413431424902</v>
      </c>
      <c r="R1525" s="21">
        <f>+SUMIFS(Resultados_Dic3!M$3:M$99980,Resultados_Dic3!$F$3:$F$99980,Produccion_UO!$K1525,Resultados_Dic3!$D$3:$D$99980,Produccion_UO!$K$1494,Resultados_Dic3!$E$3:$E$99980,Produccion_UO!$J1525,Resultados_Dic3!$A$3:$A$99980,Produccion_UO!$H1525)*$L$1522</f>
        <v>45.577344885585397</v>
      </c>
      <c r="S1525" s="21">
        <f>+SUMIFS(Resultados_Dic3!N$3:N$99980,Resultados_Dic3!$F$3:$F$99980,Produccion_UO!$K1525,Resultados_Dic3!$D$3:$D$99980,Produccion_UO!$K$1494,Resultados_Dic3!$E$3:$E$99980,Produccion_UO!$J1525,Resultados_Dic3!$A$3:$A$99980,Produccion_UO!$H1525)*$L$1522</f>
        <v>41.048832012123398</v>
      </c>
      <c r="T1525" s="21">
        <f>+SUMIFS(Resultados_Dic3!O$3:O$99980,Resultados_Dic3!$F$3:$F$99980,Produccion_UO!$K1525,Resultados_Dic3!$D$3:$D$99980,Produccion_UO!$K$1494,Resultados_Dic3!$E$3:$E$99980,Produccion_UO!$J1525,Resultados_Dic3!$A$3:$A$99980,Produccion_UO!$H1525)*$L$1522</f>
        <v>37.457762537894702</v>
      </c>
      <c r="U1525" s="21">
        <f>+SUMIFS(Resultados_Dic3!P$3:P$99980,Resultados_Dic3!$F$3:$F$99980,Produccion_UO!$K1525,Resultados_Dic3!$D$3:$D$99980,Produccion_UO!$K$1494,Resultados_Dic3!$E$3:$E$99980,Produccion_UO!$J1525,Resultados_Dic3!$A$3:$A$99980,Produccion_UO!$H1525)*$L$1522</f>
        <v>21.124249460434299</v>
      </c>
      <c r="V1525" s="21">
        <f>+SUMIFS(Resultados_Dic3!Q$3:Q$99980,Resultados_Dic3!$F$3:$F$99980,Produccion_UO!$K1525,Resultados_Dic3!$D$3:$D$99980,Produccion_UO!$K$1494,Resultados_Dic3!$E$3:$E$99980,Produccion_UO!$J1525,Resultados_Dic3!$A$3:$A$99980,Produccion_UO!$H1525)*$L$1522</f>
        <v>17.498399427870499</v>
      </c>
      <c r="W1525" s="21">
        <f>+SUMIFS(Resultados_Dic3!R$3:R$99980,Resultados_Dic3!$F$3:$F$99980,Produccion_UO!$K1525,Resultados_Dic3!$D$3:$D$99980,Produccion_UO!$K$1494,Resultados_Dic3!$E$3:$E$99980,Produccion_UO!$J1525,Resultados_Dic3!$A$3:$A$99980,Produccion_UO!$H1525)*$L$1522</f>
        <v>3.8113640542464302</v>
      </c>
      <c r="X1525" s="21">
        <f>+SUMIFS(Resultados_Dic3!S$3:S$99980,Resultados_Dic3!$F$3:$F$99980,Produccion_UO!$K1525,Resultados_Dic3!$D$3:$D$99980,Produccion_UO!$K$1494,Resultados_Dic3!$E$3:$E$99980,Produccion_UO!$J1525,Resultados_Dic3!$A$3:$A$99980,Produccion_UO!$H1525)*$L$1522</f>
        <v>7.49820184280237</v>
      </c>
      <c r="Y1525" s="21">
        <f>+SUMIFS(Resultados_Dic3!T$3:T$99980,Resultados_Dic3!$F$3:$F$99980,Produccion_UO!$K1525,Resultados_Dic3!$D$3:$D$99980,Produccion_UO!$K$1494,Resultados_Dic3!$E$3:$E$99980,Produccion_UO!$J1525,Resultados_Dic3!$A$3:$A$99980,Produccion_UO!$H1525)*$L$1522</f>
        <v>7.49820184280237</v>
      </c>
      <c r="Z1525" s="21">
        <f>+SUMIFS(Resultados_Dic3!U$3:U$99980,Resultados_Dic3!$F$3:$F$99980,Produccion_UO!$K1525,Resultados_Dic3!$D$3:$D$99980,Produccion_UO!$K$1494,Resultados_Dic3!$E$3:$E$99980,Produccion_UO!$J1525,Resultados_Dic3!$A$3:$A$99980,Produccion_UO!$H1525)*$L$1522</f>
        <v>0.52843640700527605</v>
      </c>
      <c r="AA1525" s="21">
        <f>+SUMIFS(Resultados_Dic3!V$3:V$99980,Resultados_Dic3!$F$3:$F$99980,Produccion_UO!$K1525,Resultados_Dic3!$D$3:$D$99980,Produccion_UO!$K$1494,Resultados_Dic3!$E$3:$E$99980,Produccion_UO!$J1525,Resultados_Dic3!$A$3:$A$99980,Produccion_UO!$H1525)*$L$1522</f>
        <v>0</v>
      </c>
      <c r="AB1525" s="21">
        <f>+SUMIFS(Resultados_Dic3!W$3:W$99980,Resultados_Dic3!$F$3:$F$99980,Produccion_UO!$K1525,Resultados_Dic3!$D$3:$D$99980,Produccion_UO!$K$1494,Resultados_Dic3!$E$3:$E$99980,Produccion_UO!$J1525,Resultados_Dic3!$A$3:$A$99980,Produccion_UO!$H1525)*$L$1522</f>
        <v>0</v>
      </c>
      <c r="AC1525" s="21">
        <f>+SUMIFS(Resultados_Dic3!X$3:X$99980,Resultados_Dic3!$F$3:$F$99980,Produccion_UO!$K1525,Resultados_Dic3!$D$3:$D$99980,Produccion_UO!$K$1494,Resultados_Dic3!$E$3:$E$99980,Produccion_UO!$J1525,Resultados_Dic3!$A$3:$A$99980,Produccion_UO!$H1525)*$L$1522</f>
        <v>0</v>
      </c>
      <c r="AD1525" s="21">
        <f>+SUMIFS(Resultados_Dic3!Y$3:Y$99980,Resultados_Dic3!$F$3:$F$99980,Produccion_UO!$K1525,Resultados_Dic3!$D$3:$D$99980,Produccion_UO!$K$1494,Resultados_Dic3!$E$3:$E$99980,Produccion_UO!$J1525,Resultados_Dic3!$A$3:$A$99980,Produccion_UO!$H1525)*$L$1522</f>
        <v>0</v>
      </c>
      <c r="AE1525" s="21">
        <f>+SUMIFS(Resultados_Dic3!Z$3:Z$99980,Resultados_Dic3!$F$3:$F$99980,Produccion_UO!$K1525,Resultados_Dic3!$D$3:$D$99980,Produccion_UO!$K$1494,Resultados_Dic3!$E$3:$E$99980,Produccion_UO!$J1525,Resultados_Dic3!$A$3:$A$99980,Produccion_UO!$H1525)*$L$1522</f>
        <v>0</v>
      </c>
      <c r="AF1525" s="21">
        <f>+SUMIFS(Resultados_Dic3!AA$3:AA$99980,Resultados_Dic3!$F$3:$F$99980,Produccion_UO!$K1525,Resultados_Dic3!$D$3:$D$99980,Produccion_UO!$K$1494,Resultados_Dic3!$E$3:$E$99980,Produccion_UO!$J1525,Resultados_Dic3!$A$3:$A$99980,Produccion_UO!$H1525)*$L$1522</f>
        <v>0</v>
      </c>
      <c r="AG1525" s="21">
        <f>+SUMIFS(Resultados_Dic3!AB$3:AB$99980,Resultados_Dic3!$F$3:$F$99980,Produccion_UO!$K1525,Resultados_Dic3!$D$3:$D$99980,Produccion_UO!$K$1494,Resultados_Dic3!$E$3:$E$99980,Produccion_UO!$J1525,Resultados_Dic3!$A$3:$A$99980,Produccion_UO!$H1525)*$L$1522</f>
        <v>0</v>
      </c>
      <c r="AH1525" s="21">
        <f>+SUMIFS(Resultados_Dic3!AC$3:AC$99980,Resultados_Dic3!$F$3:$F$99980,Produccion_UO!$K1525,Resultados_Dic3!$D$3:$D$99980,Produccion_UO!$K$1494,Resultados_Dic3!$E$3:$E$99980,Produccion_UO!$J1525,Resultados_Dic3!$A$3:$A$99980,Produccion_UO!$H1525)*$L$1522</f>
        <v>0</v>
      </c>
      <c r="AI1525" s="21">
        <f>+SUMIFS(Resultados_Dic3!AD$3:AD$99980,Resultados_Dic3!$F$3:$F$99980,Produccion_UO!$K1525,Resultados_Dic3!$D$3:$D$99980,Produccion_UO!$K$1494,Resultados_Dic3!$E$3:$E$99980,Produccion_UO!$J1525,Resultados_Dic3!$A$3:$A$99980,Produccion_UO!$H1525)*$L$1522</f>
        <v>0</v>
      </c>
      <c r="AJ1525" s="21">
        <f>+SUMIFS(Resultados_Dic3!AE$3:AE$99980,Resultados_Dic3!$F$3:$F$99980,Produccion_UO!$K1525,Resultados_Dic3!$D$3:$D$99980,Produccion_UO!$K$1494,Resultados_Dic3!$E$3:$E$99980,Produccion_UO!$J1525,Resultados_Dic3!$A$3:$A$99980,Produccion_UO!$H1525)*$L$1522</f>
        <v>0</v>
      </c>
      <c r="AK1525" s="21">
        <f>+SUMIFS(Resultados_Dic3!AF$3:AF$99980,Resultados_Dic3!$F$3:$F$99980,Produccion_UO!$K1525,Resultados_Dic3!$D$3:$D$99980,Produccion_UO!$K$1494,Resultados_Dic3!$E$3:$E$99980,Produccion_UO!$J1525,Resultados_Dic3!$A$3:$A$99980,Produccion_UO!$H1525)*$L$1522</f>
        <v>0</v>
      </c>
      <c r="AL1525" s="21">
        <f>+SUMIFS(Resultados_Dic3!AG$3:AG$99980,Resultados_Dic3!$F$3:$F$99980,Produccion_UO!$K1525,Resultados_Dic3!$D$3:$D$99980,Produccion_UO!$K$1494,Resultados_Dic3!$E$3:$E$99980,Produccion_UO!$J1525,Resultados_Dic3!$A$3:$A$99980,Produccion_UO!$H1525)*$L$1522</f>
        <v>0</v>
      </c>
      <c r="AM1525" s="21">
        <f>+SUMIFS(Resultados_Dic3!AH$3:AH$99980,Resultados_Dic3!$F$3:$F$99980,Produccion_UO!$K1525,Resultados_Dic3!$D$3:$D$99980,Produccion_UO!$K$1494,Resultados_Dic3!$E$3:$E$99980,Produccion_UO!$J1525,Resultados_Dic3!$A$3:$A$99980,Produccion_UO!$H1525)*$L$1522</f>
        <v>0</v>
      </c>
      <c r="AN1525" s="21">
        <f>+SUMIFS(Resultados_Dic3!AI$3:AI$99980,Resultados_Dic3!$F$3:$F$99980,Produccion_UO!$K1525,Resultados_Dic3!$D$3:$D$99980,Produccion_UO!$K$1494,Resultados_Dic3!$E$3:$E$99980,Produccion_UO!$J1525,Resultados_Dic3!$A$3:$A$99980,Produccion_UO!$H1525)*$L$1522</f>
        <v>0</v>
      </c>
      <c r="AO1525" s="21">
        <f>+SUMIFS(Resultados_Dic3!AJ$3:AJ$99980,Resultados_Dic3!$F$3:$F$99980,Produccion_UO!$K1525,Resultados_Dic3!$D$3:$D$99980,Produccion_UO!$K$1494,Resultados_Dic3!$E$3:$E$99980,Produccion_UO!$J1525,Resultados_Dic3!$A$3:$A$99980,Produccion_UO!$H1525)*$L$1522</f>
        <v>0</v>
      </c>
      <c r="AP1525" s="21">
        <f>+SUMIFS(Resultados_Dic3!AK$3:AK$99980,Resultados_Dic3!$F$3:$F$99980,Produccion_UO!$K1525,Resultados_Dic3!$D$3:$D$99980,Produccion_UO!$K$1494,Resultados_Dic3!$E$3:$E$99980,Produccion_UO!$J1525,Resultados_Dic3!$A$3:$A$99980,Produccion_UO!$H1525)*$L$1522</f>
        <v>0</v>
      </c>
      <c r="AQ1525" s="21">
        <f>+SUMIFS(Resultados_Dic3!AL$3:AL$99980,Resultados_Dic3!$F$3:$F$99980,Produccion_UO!$K1525,Resultados_Dic3!$D$3:$D$99980,Produccion_UO!$K$1494,Resultados_Dic3!$E$3:$E$99980,Produccion_UO!$J1525,Resultados_Dic3!$A$3:$A$99980,Produccion_UO!$H1525)*$L$1522</f>
        <v>0</v>
      </c>
      <c r="AR1525" s="334">
        <f>+SUMIFS(Resultados_Dic3!AM$3:AM$99980,Resultados_Dic3!$F$3:$F$99980,Produccion_UO!$K1525,Resultados_Dic3!$D$3:$D$99980,Produccion_UO!$K$1494,Resultados_Dic3!$E$3:$E$99980,Produccion_UO!$J1525,Resultados_Dic3!$A$3:$A$99980,Produccion_UO!$H1525)*$L$1522</f>
        <v>0</v>
      </c>
    </row>
    <row r="1526" spans="8:44" x14ac:dyDescent="0.25">
      <c r="H1526" s="330" t="str">
        <f t="shared" si="1625"/>
        <v>DIC7</v>
      </c>
      <c r="J1526" s="24" t="s">
        <v>150</v>
      </c>
      <c r="K1526" s="315" t="s">
        <v>232</v>
      </c>
      <c r="L1526" s="230" t="s">
        <v>833</v>
      </c>
      <c r="M1526" s="21">
        <f>+SUMIFS(Resultados_Dic3!H$3:H$99980,Resultados_Dic3!$F$3:$F$99980,Produccion_UO!$K1526,Resultados_Dic3!$D$3:$D$99980,Produccion_UO!$K$1494,Resultados_Dic3!$E$3:$E$99980,Produccion_UO!$J1526,Resultados_Dic3!$A$3:$A$99980,Produccion_UO!$H1526)*$L$1522</f>
        <v>0</v>
      </c>
      <c r="N1526" s="21">
        <f>+SUMIFS(Resultados_Dic3!I$3:I$99980,Resultados_Dic3!$F$3:$F$99980,Produccion_UO!$K1526,Resultados_Dic3!$D$3:$D$99980,Produccion_UO!$K$1494,Resultados_Dic3!$E$3:$E$99980,Produccion_UO!$J1526,Resultados_Dic3!$A$3:$A$99980,Produccion_UO!$H1526)*$L$1522</f>
        <v>0</v>
      </c>
      <c r="O1526" s="21">
        <f>+SUMIFS(Resultados_Dic3!J$3:J$99980,Resultados_Dic3!$F$3:$F$99980,Produccion_UO!$K1526,Resultados_Dic3!$D$3:$D$99980,Produccion_UO!$K$1494,Resultados_Dic3!$E$3:$E$99980,Produccion_UO!$J1526,Resultados_Dic3!$A$3:$A$99980,Produccion_UO!$H1526)*$L$1522</f>
        <v>0</v>
      </c>
      <c r="P1526" s="21">
        <f>+SUMIFS(Resultados_Dic3!K$3:K$99980,Resultados_Dic3!$F$3:$F$99980,Produccion_UO!$K1526,Resultados_Dic3!$D$3:$D$99980,Produccion_UO!$K$1494,Resultados_Dic3!$E$3:$E$99980,Produccion_UO!$J1526,Resultados_Dic3!$A$3:$A$99980,Produccion_UO!$H1526)*$L$1522</f>
        <v>0</v>
      </c>
      <c r="Q1526" s="21">
        <f>+SUMIFS(Resultados_Dic3!L$3:L$99980,Resultados_Dic3!$F$3:$F$99980,Produccion_UO!$K1526,Resultados_Dic3!$D$3:$D$99980,Produccion_UO!$K$1494,Resultados_Dic3!$E$3:$E$99980,Produccion_UO!$J1526,Resultados_Dic3!$A$3:$A$99980,Produccion_UO!$H1526)*$L$1522</f>
        <v>0</v>
      </c>
      <c r="R1526" s="21">
        <f>+SUMIFS(Resultados_Dic3!M$3:M$99980,Resultados_Dic3!$F$3:$F$99980,Produccion_UO!$K1526,Resultados_Dic3!$D$3:$D$99980,Produccion_UO!$K$1494,Resultados_Dic3!$E$3:$E$99980,Produccion_UO!$J1526,Resultados_Dic3!$A$3:$A$99980,Produccion_UO!$H1526)*$L$1522</f>
        <v>0</v>
      </c>
      <c r="S1526" s="21">
        <f>+SUMIFS(Resultados_Dic3!N$3:N$99980,Resultados_Dic3!$F$3:$F$99980,Produccion_UO!$K1526,Resultados_Dic3!$D$3:$D$99980,Produccion_UO!$K$1494,Resultados_Dic3!$E$3:$E$99980,Produccion_UO!$J1526,Resultados_Dic3!$A$3:$A$99980,Produccion_UO!$H1526)*$L$1522</f>
        <v>0</v>
      </c>
      <c r="T1526" s="21">
        <f>+SUMIFS(Resultados_Dic3!O$3:O$99980,Resultados_Dic3!$F$3:$F$99980,Produccion_UO!$K1526,Resultados_Dic3!$D$3:$D$99980,Produccion_UO!$K$1494,Resultados_Dic3!$E$3:$E$99980,Produccion_UO!$J1526,Resultados_Dic3!$A$3:$A$99980,Produccion_UO!$H1526)*$L$1522</f>
        <v>0</v>
      </c>
      <c r="U1526" s="21">
        <f>+SUMIFS(Resultados_Dic3!P$3:P$99980,Resultados_Dic3!$F$3:$F$99980,Produccion_UO!$K1526,Resultados_Dic3!$D$3:$D$99980,Produccion_UO!$K$1494,Resultados_Dic3!$E$3:$E$99980,Produccion_UO!$J1526,Resultados_Dic3!$A$3:$A$99980,Produccion_UO!$H1526)*$L$1522</f>
        <v>0</v>
      </c>
      <c r="V1526" s="21">
        <f>+SUMIFS(Resultados_Dic3!Q$3:Q$99980,Resultados_Dic3!$F$3:$F$99980,Produccion_UO!$K1526,Resultados_Dic3!$D$3:$D$99980,Produccion_UO!$K$1494,Resultados_Dic3!$E$3:$E$99980,Produccion_UO!$J1526,Resultados_Dic3!$A$3:$A$99980,Produccion_UO!$H1526)*$L$1522</f>
        <v>0</v>
      </c>
      <c r="W1526" s="21">
        <f>+SUMIFS(Resultados_Dic3!R$3:R$99980,Resultados_Dic3!$F$3:$F$99980,Produccion_UO!$K1526,Resultados_Dic3!$D$3:$D$99980,Produccion_UO!$K$1494,Resultados_Dic3!$E$3:$E$99980,Produccion_UO!$J1526,Resultados_Dic3!$A$3:$A$99980,Produccion_UO!$H1526)*$L$1522</f>
        <v>0</v>
      </c>
      <c r="X1526" s="21">
        <f>+SUMIFS(Resultados_Dic3!S$3:S$99980,Resultados_Dic3!$F$3:$F$99980,Produccion_UO!$K1526,Resultados_Dic3!$D$3:$D$99980,Produccion_UO!$K$1494,Resultados_Dic3!$E$3:$E$99980,Produccion_UO!$J1526,Resultados_Dic3!$A$3:$A$99980,Produccion_UO!$H1526)*$L$1522</f>
        <v>0</v>
      </c>
      <c r="Y1526" s="21">
        <f>+SUMIFS(Resultados_Dic3!T$3:T$99980,Resultados_Dic3!$F$3:$F$99980,Produccion_UO!$K1526,Resultados_Dic3!$D$3:$D$99980,Produccion_UO!$K$1494,Resultados_Dic3!$E$3:$E$99980,Produccion_UO!$J1526,Resultados_Dic3!$A$3:$A$99980,Produccion_UO!$H1526)*$L$1522</f>
        <v>0</v>
      </c>
      <c r="Z1526" s="21">
        <f>+SUMIFS(Resultados_Dic3!U$3:U$99980,Resultados_Dic3!$F$3:$F$99980,Produccion_UO!$K1526,Resultados_Dic3!$D$3:$D$99980,Produccion_UO!$K$1494,Resultados_Dic3!$E$3:$E$99980,Produccion_UO!$J1526,Resultados_Dic3!$A$3:$A$99980,Produccion_UO!$H1526)*$L$1522</f>
        <v>0</v>
      </c>
      <c r="AA1526" s="21">
        <f>+SUMIFS(Resultados_Dic3!V$3:V$99980,Resultados_Dic3!$F$3:$F$99980,Produccion_UO!$K1526,Resultados_Dic3!$D$3:$D$99980,Produccion_UO!$K$1494,Resultados_Dic3!$E$3:$E$99980,Produccion_UO!$J1526,Resultados_Dic3!$A$3:$A$99980,Produccion_UO!$H1526)*$L$1522</f>
        <v>0</v>
      </c>
      <c r="AB1526" s="21">
        <f>+SUMIFS(Resultados_Dic3!W$3:W$99980,Resultados_Dic3!$F$3:$F$99980,Produccion_UO!$K1526,Resultados_Dic3!$D$3:$D$99980,Produccion_UO!$K$1494,Resultados_Dic3!$E$3:$E$99980,Produccion_UO!$J1526,Resultados_Dic3!$A$3:$A$99980,Produccion_UO!$H1526)*$L$1522</f>
        <v>0</v>
      </c>
      <c r="AC1526" s="21">
        <f>+SUMIFS(Resultados_Dic3!X$3:X$99980,Resultados_Dic3!$F$3:$F$99980,Produccion_UO!$K1526,Resultados_Dic3!$D$3:$D$99980,Produccion_UO!$K$1494,Resultados_Dic3!$E$3:$E$99980,Produccion_UO!$J1526,Resultados_Dic3!$A$3:$A$99980,Produccion_UO!$H1526)*$L$1522</f>
        <v>0</v>
      </c>
      <c r="AD1526" s="21">
        <f>+SUMIFS(Resultados_Dic3!Y$3:Y$99980,Resultados_Dic3!$F$3:$F$99980,Produccion_UO!$K1526,Resultados_Dic3!$D$3:$D$99980,Produccion_UO!$K$1494,Resultados_Dic3!$E$3:$E$99980,Produccion_UO!$J1526,Resultados_Dic3!$A$3:$A$99980,Produccion_UO!$H1526)*$L$1522</f>
        <v>0</v>
      </c>
      <c r="AE1526" s="21">
        <f>+SUMIFS(Resultados_Dic3!Z$3:Z$99980,Resultados_Dic3!$F$3:$F$99980,Produccion_UO!$K1526,Resultados_Dic3!$D$3:$D$99980,Produccion_UO!$K$1494,Resultados_Dic3!$E$3:$E$99980,Produccion_UO!$J1526,Resultados_Dic3!$A$3:$A$99980,Produccion_UO!$H1526)*$L$1522</f>
        <v>0</v>
      </c>
      <c r="AF1526" s="21">
        <f>+SUMIFS(Resultados_Dic3!AA$3:AA$99980,Resultados_Dic3!$F$3:$F$99980,Produccion_UO!$K1526,Resultados_Dic3!$D$3:$D$99980,Produccion_UO!$K$1494,Resultados_Dic3!$E$3:$E$99980,Produccion_UO!$J1526,Resultados_Dic3!$A$3:$A$99980,Produccion_UO!$H1526)*$L$1522</f>
        <v>0</v>
      </c>
      <c r="AG1526" s="21">
        <f>+SUMIFS(Resultados_Dic3!AB$3:AB$99980,Resultados_Dic3!$F$3:$F$99980,Produccion_UO!$K1526,Resultados_Dic3!$D$3:$D$99980,Produccion_UO!$K$1494,Resultados_Dic3!$E$3:$E$99980,Produccion_UO!$J1526,Resultados_Dic3!$A$3:$A$99980,Produccion_UO!$H1526)*$L$1522</f>
        <v>0</v>
      </c>
      <c r="AH1526" s="21">
        <f>+SUMIFS(Resultados_Dic3!AC$3:AC$99980,Resultados_Dic3!$F$3:$F$99980,Produccion_UO!$K1526,Resultados_Dic3!$D$3:$D$99980,Produccion_UO!$K$1494,Resultados_Dic3!$E$3:$E$99980,Produccion_UO!$J1526,Resultados_Dic3!$A$3:$A$99980,Produccion_UO!$H1526)*$L$1522</f>
        <v>0</v>
      </c>
      <c r="AI1526" s="21">
        <f>+SUMIFS(Resultados_Dic3!AD$3:AD$99980,Resultados_Dic3!$F$3:$F$99980,Produccion_UO!$K1526,Resultados_Dic3!$D$3:$D$99980,Produccion_UO!$K$1494,Resultados_Dic3!$E$3:$E$99980,Produccion_UO!$J1526,Resultados_Dic3!$A$3:$A$99980,Produccion_UO!$H1526)*$L$1522</f>
        <v>0</v>
      </c>
      <c r="AJ1526" s="21">
        <f>+SUMIFS(Resultados_Dic3!AE$3:AE$99980,Resultados_Dic3!$F$3:$F$99980,Produccion_UO!$K1526,Resultados_Dic3!$D$3:$D$99980,Produccion_UO!$K$1494,Resultados_Dic3!$E$3:$E$99980,Produccion_UO!$J1526,Resultados_Dic3!$A$3:$A$99980,Produccion_UO!$H1526)*$L$1522</f>
        <v>0</v>
      </c>
      <c r="AK1526" s="21">
        <f>+SUMIFS(Resultados_Dic3!AF$3:AF$99980,Resultados_Dic3!$F$3:$F$99980,Produccion_UO!$K1526,Resultados_Dic3!$D$3:$D$99980,Produccion_UO!$K$1494,Resultados_Dic3!$E$3:$E$99980,Produccion_UO!$J1526,Resultados_Dic3!$A$3:$A$99980,Produccion_UO!$H1526)*$L$1522</f>
        <v>0</v>
      </c>
      <c r="AL1526" s="21">
        <f>+SUMIFS(Resultados_Dic3!AG$3:AG$99980,Resultados_Dic3!$F$3:$F$99980,Produccion_UO!$K1526,Resultados_Dic3!$D$3:$D$99980,Produccion_UO!$K$1494,Resultados_Dic3!$E$3:$E$99980,Produccion_UO!$J1526,Resultados_Dic3!$A$3:$A$99980,Produccion_UO!$H1526)*$L$1522</f>
        <v>0</v>
      </c>
      <c r="AM1526" s="21">
        <f>+SUMIFS(Resultados_Dic3!AH$3:AH$99980,Resultados_Dic3!$F$3:$F$99980,Produccion_UO!$K1526,Resultados_Dic3!$D$3:$D$99980,Produccion_UO!$K$1494,Resultados_Dic3!$E$3:$E$99980,Produccion_UO!$J1526,Resultados_Dic3!$A$3:$A$99980,Produccion_UO!$H1526)*$L$1522</f>
        <v>0</v>
      </c>
      <c r="AN1526" s="21">
        <f>+SUMIFS(Resultados_Dic3!AI$3:AI$99980,Resultados_Dic3!$F$3:$F$99980,Produccion_UO!$K1526,Resultados_Dic3!$D$3:$D$99980,Produccion_UO!$K$1494,Resultados_Dic3!$E$3:$E$99980,Produccion_UO!$J1526,Resultados_Dic3!$A$3:$A$99980,Produccion_UO!$H1526)*$L$1522</f>
        <v>0</v>
      </c>
      <c r="AO1526" s="21">
        <f>+SUMIFS(Resultados_Dic3!AJ$3:AJ$99980,Resultados_Dic3!$F$3:$F$99980,Produccion_UO!$K1526,Resultados_Dic3!$D$3:$D$99980,Produccion_UO!$K$1494,Resultados_Dic3!$E$3:$E$99980,Produccion_UO!$J1526,Resultados_Dic3!$A$3:$A$99980,Produccion_UO!$H1526)*$L$1522</f>
        <v>0</v>
      </c>
      <c r="AP1526" s="21">
        <f>+SUMIFS(Resultados_Dic3!AK$3:AK$99980,Resultados_Dic3!$F$3:$F$99980,Produccion_UO!$K1526,Resultados_Dic3!$D$3:$D$99980,Produccion_UO!$K$1494,Resultados_Dic3!$E$3:$E$99980,Produccion_UO!$J1526,Resultados_Dic3!$A$3:$A$99980,Produccion_UO!$H1526)*$L$1522</f>
        <v>0</v>
      </c>
      <c r="AQ1526" s="21">
        <f>+SUMIFS(Resultados_Dic3!AL$3:AL$99980,Resultados_Dic3!$F$3:$F$99980,Produccion_UO!$K1526,Resultados_Dic3!$D$3:$D$99980,Produccion_UO!$K$1494,Resultados_Dic3!$E$3:$E$99980,Produccion_UO!$J1526,Resultados_Dic3!$A$3:$A$99980,Produccion_UO!$H1526)*$L$1522</f>
        <v>0</v>
      </c>
      <c r="AR1526" s="334">
        <f>+SUMIFS(Resultados_Dic3!AM$3:AM$99980,Resultados_Dic3!$F$3:$F$99980,Produccion_UO!$K1526,Resultados_Dic3!$D$3:$D$99980,Produccion_UO!$K$1494,Resultados_Dic3!$E$3:$E$99980,Produccion_UO!$J1526,Resultados_Dic3!$A$3:$A$99980,Produccion_UO!$H1526)*$L$1522</f>
        <v>0</v>
      </c>
    </row>
    <row r="1527" spans="8:44" x14ac:dyDescent="0.25">
      <c r="H1527" s="330" t="str">
        <f t="shared" si="1625"/>
        <v>DIC7</v>
      </c>
      <c r="J1527" s="24" t="s">
        <v>73</v>
      </c>
      <c r="K1527" s="315" t="s">
        <v>230</v>
      </c>
      <c r="L1527" s="230" t="s">
        <v>854</v>
      </c>
      <c r="M1527" s="21">
        <f>+SUMIFS(Resultados_Dic3!H$3:H$99980,Resultados_Dic3!$F$3:$F$99980,Produccion_UO!$K1527,Resultados_Dic3!$D$3:$D$99980,Produccion_UO!$K$1494,Resultados_Dic3!$E$3:$E$99980,Produccion_UO!$J1527,Resultados_Dic3!$A$3:$A$99980,Produccion_UO!$H1527)*$L$1522</f>
        <v>6.7255107241891201</v>
      </c>
      <c r="N1527" s="21">
        <f>+SUMIFS(Resultados_Dic3!I$3:I$99980,Resultados_Dic3!$F$3:$F$99980,Produccion_UO!$K1527,Resultados_Dic3!$D$3:$D$99980,Produccion_UO!$K$1494,Resultados_Dic3!$E$3:$E$99980,Produccion_UO!$J1527,Resultados_Dic3!$A$3:$A$99980,Produccion_UO!$H1527)*$L$1522</f>
        <v>6.7398641046239796</v>
      </c>
      <c r="O1527" s="21">
        <f>+SUMIFS(Resultados_Dic3!J$3:J$99980,Resultados_Dic3!$F$3:$F$99980,Produccion_UO!$K1527,Resultados_Dic3!$D$3:$D$99980,Produccion_UO!$K$1494,Resultados_Dic3!$E$3:$E$99980,Produccion_UO!$J1527,Resultados_Dic3!$A$3:$A$99980,Produccion_UO!$H1527)*$L$1522</f>
        <v>6.3069977459147699</v>
      </c>
      <c r="P1527" s="21">
        <f>+SUMIFS(Resultados_Dic3!K$3:K$99980,Resultados_Dic3!$F$3:$F$99980,Produccion_UO!$K1527,Resultados_Dic3!$D$3:$D$99980,Produccion_UO!$K$1494,Resultados_Dic3!$E$3:$E$99980,Produccion_UO!$J1527,Resultados_Dic3!$A$3:$A$99980,Produccion_UO!$H1527)*$L$1522</f>
        <v>6.0587285138529499</v>
      </c>
      <c r="Q1527" s="21">
        <f>+SUMIFS(Resultados_Dic3!L$3:L$99980,Resultados_Dic3!$F$3:$F$99980,Produccion_UO!$K1527,Resultados_Dic3!$D$3:$D$99980,Produccion_UO!$K$1494,Resultados_Dic3!$E$3:$E$99980,Produccion_UO!$J1527,Resultados_Dic3!$A$3:$A$99980,Produccion_UO!$H1527)*$L$1522</f>
        <v>5.2730546336494699</v>
      </c>
      <c r="R1527" s="21">
        <f>+SUMIFS(Resultados_Dic3!M$3:M$99980,Resultados_Dic3!$F$3:$F$99980,Produccion_UO!$K1527,Resultados_Dic3!$D$3:$D$99980,Produccion_UO!$K$1494,Resultados_Dic3!$E$3:$E$99980,Produccion_UO!$J1527,Resultados_Dic3!$A$3:$A$99980,Produccion_UO!$H1527)*$L$1522</f>
        <v>3.7153433854273499</v>
      </c>
      <c r="S1527" s="21">
        <f>+SUMIFS(Resultados_Dic3!N$3:N$99980,Resultados_Dic3!$F$3:$F$99980,Produccion_UO!$K1527,Resultados_Dic3!$D$3:$D$99980,Produccion_UO!$K$1494,Resultados_Dic3!$E$3:$E$99980,Produccion_UO!$J1527,Resultados_Dic3!$A$3:$A$99980,Produccion_UO!$H1527)*$L$1522</f>
        <v>3.0156973621824101</v>
      </c>
      <c r="T1527" s="21">
        <f>+SUMIFS(Resultados_Dic3!O$3:O$99980,Resultados_Dic3!$F$3:$F$99980,Produccion_UO!$K1527,Resultados_Dic3!$D$3:$D$99980,Produccion_UO!$K$1494,Resultados_Dic3!$E$3:$E$99980,Produccion_UO!$J1527,Resultados_Dic3!$A$3:$A$99980,Produccion_UO!$H1527)*$L$1522</f>
        <v>2.46088443638416</v>
      </c>
      <c r="U1527" s="21">
        <f>+SUMIFS(Resultados_Dic3!P$3:P$99980,Resultados_Dic3!$F$3:$F$99980,Produccion_UO!$K1527,Resultados_Dic3!$D$3:$D$99980,Produccion_UO!$K$1494,Resultados_Dic3!$E$3:$E$99980,Produccion_UO!$J1527,Resultados_Dic3!$A$3:$A$99980,Produccion_UO!$H1527)*$L$1522</f>
        <v>0.27365154745671399</v>
      </c>
      <c r="V1527" s="21">
        <f>+SUMIFS(Resultados_Dic3!Q$3:Q$99980,Resultados_Dic3!$F$3:$F$99980,Produccion_UO!$K1527,Resultados_Dic3!$D$3:$D$99980,Produccion_UO!$K$1494,Resultados_Dic3!$E$3:$E$99980,Produccion_UO!$J1527,Resultados_Dic3!$A$3:$A$99980,Produccion_UO!$H1527)*$L$1522</f>
        <v>0</v>
      </c>
      <c r="W1527" s="21">
        <f>+SUMIFS(Resultados_Dic3!R$3:R$99980,Resultados_Dic3!$F$3:$F$99980,Produccion_UO!$K1527,Resultados_Dic3!$D$3:$D$99980,Produccion_UO!$K$1494,Resultados_Dic3!$E$3:$E$99980,Produccion_UO!$J1527,Resultados_Dic3!$A$3:$A$99980,Produccion_UO!$H1527)*$L$1522</f>
        <v>0</v>
      </c>
      <c r="X1527" s="21">
        <f>+SUMIFS(Resultados_Dic3!S$3:S$99980,Resultados_Dic3!$F$3:$F$99980,Produccion_UO!$K1527,Resultados_Dic3!$D$3:$D$99980,Produccion_UO!$K$1494,Resultados_Dic3!$E$3:$E$99980,Produccion_UO!$J1527,Resultados_Dic3!$A$3:$A$99980,Produccion_UO!$H1527)*$L$1522</f>
        <v>2.1671178312394401</v>
      </c>
      <c r="Y1527" s="21">
        <f>+SUMIFS(Resultados_Dic3!T$3:T$99980,Resultados_Dic3!$F$3:$F$99980,Produccion_UO!$K1527,Resultados_Dic3!$D$3:$D$99980,Produccion_UO!$K$1494,Resultados_Dic3!$E$3:$E$99980,Produccion_UO!$J1527,Resultados_Dic3!$A$3:$A$99980,Produccion_UO!$H1527)*$L$1522</f>
        <v>2.1671178312394401</v>
      </c>
      <c r="Z1527" s="21">
        <f>+SUMIFS(Resultados_Dic3!U$3:U$99980,Resultados_Dic3!$F$3:$F$99980,Produccion_UO!$K1527,Resultados_Dic3!$D$3:$D$99980,Produccion_UO!$K$1494,Resultados_Dic3!$E$3:$E$99980,Produccion_UO!$J1527,Resultados_Dic3!$A$3:$A$99980,Produccion_UO!$H1527)*$L$1522</f>
        <v>1.09030325516039</v>
      </c>
      <c r="AA1527" s="21">
        <f>+SUMIFS(Resultados_Dic3!V$3:V$99980,Resultados_Dic3!$F$3:$F$99980,Produccion_UO!$K1527,Resultados_Dic3!$D$3:$D$99980,Produccion_UO!$K$1494,Resultados_Dic3!$E$3:$E$99980,Produccion_UO!$J1527,Resultados_Dic3!$A$3:$A$99980,Produccion_UO!$H1527)*$L$1522</f>
        <v>0</v>
      </c>
      <c r="AB1527" s="21">
        <f>+SUMIFS(Resultados_Dic3!W$3:W$99980,Resultados_Dic3!$F$3:$F$99980,Produccion_UO!$K1527,Resultados_Dic3!$D$3:$D$99980,Produccion_UO!$K$1494,Resultados_Dic3!$E$3:$E$99980,Produccion_UO!$J1527,Resultados_Dic3!$A$3:$A$99980,Produccion_UO!$H1527)*$L$1522</f>
        <v>0</v>
      </c>
      <c r="AC1527" s="21">
        <f>+SUMIFS(Resultados_Dic3!X$3:X$99980,Resultados_Dic3!$F$3:$F$99980,Produccion_UO!$K1527,Resultados_Dic3!$D$3:$D$99980,Produccion_UO!$K$1494,Resultados_Dic3!$E$3:$E$99980,Produccion_UO!$J1527,Resultados_Dic3!$A$3:$A$99980,Produccion_UO!$H1527)*$L$1522</f>
        <v>0</v>
      </c>
      <c r="AD1527" s="21">
        <f>+SUMIFS(Resultados_Dic3!Y$3:Y$99980,Resultados_Dic3!$F$3:$F$99980,Produccion_UO!$K1527,Resultados_Dic3!$D$3:$D$99980,Produccion_UO!$K$1494,Resultados_Dic3!$E$3:$E$99980,Produccion_UO!$J1527,Resultados_Dic3!$A$3:$A$99980,Produccion_UO!$H1527)*$L$1522</f>
        <v>0</v>
      </c>
      <c r="AE1527" s="21">
        <f>+SUMIFS(Resultados_Dic3!Z$3:Z$99980,Resultados_Dic3!$F$3:$F$99980,Produccion_UO!$K1527,Resultados_Dic3!$D$3:$D$99980,Produccion_UO!$K$1494,Resultados_Dic3!$E$3:$E$99980,Produccion_UO!$J1527,Resultados_Dic3!$A$3:$A$99980,Produccion_UO!$H1527)*$L$1522</f>
        <v>0</v>
      </c>
      <c r="AF1527" s="21">
        <f>+SUMIFS(Resultados_Dic3!AA$3:AA$99980,Resultados_Dic3!$F$3:$F$99980,Produccion_UO!$K1527,Resultados_Dic3!$D$3:$D$99980,Produccion_UO!$K$1494,Resultados_Dic3!$E$3:$E$99980,Produccion_UO!$J1527,Resultados_Dic3!$A$3:$A$99980,Produccion_UO!$H1527)*$L$1522</f>
        <v>0</v>
      </c>
      <c r="AG1527" s="21">
        <f>+SUMIFS(Resultados_Dic3!AB$3:AB$99980,Resultados_Dic3!$F$3:$F$99980,Produccion_UO!$K1527,Resultados_Dic3!$D$3:$D$99980,Produccion_UO!$K$1494,Resultados_Dic3!$E$3:$E$99980,Produccion_UO!$J1527,Resultados_Dic3!$A$3:$A$99980,Produccion_UO!$H1527)*$L$1522</f>
        <v>0</v>
      </c>
      <c r="AH1527" s="21">
        <f>+SUMIFS(Resultados_Dic3!AC$3:AC$99980,Resultados_Dic3!$F$3:$F$99980,Produccion_UO!$K1527,Resultados_Dic3!$D$3:$D$99980,Produccion_UO!$K$1494,Resultados_Dic3!$E$3:$E$99980,Produccion_UO!$J1527,Resultados_Dic3!$A$3:$A$99980,Produccion_UO!$H1527)*$L$1522</f>
        <v>0</v>
      </c>
      <c r="AI1527" s="21">
        <f>+SUMIFS(Resultados_Dic3!AD$3:AD$99980,Resultados_Dic3!$F$3:$F$99980,Produccion_UO!$K1527,Resultados_Dic3!$D$3:$D$99980,Produccion_UO!$K$1494,Resultados_Dic3!$E$3:$E$99980,Produccion_UO!$J1527,Resultados_Dic3!$A$3:$A$99980,Produccion_UO!$H1527)*$L$1522</f>
        <v>0</v>
      </c>
      <c r="AJ1527" s="21">
        <f>+SUMIFS(Resultados_Dic3!AE$3:AE$99980,Resultados_Dic3!$F$3:$F$99980,Produccion_UO!$K1527,Resultados_Dic3!$D$3:$D$99980,Produccion_UO!$K$1494,Resultados_Dic3!$E$3:$E$99980,Produccion_UO!$J1527,Resultados_Dic3!$A$3:$A$99980,Produccion_UO!$H1527)*$L$1522</f>
        <v>0</v>
      </c>
      <c r="AK1527" s="21">
        <f>+SUMIFS(Resultados_Dic3!AF$3:AF$99980,Resultados_Dic3!$F$3:$F$99980,Produccion_UO!$K1527,Resultados_Dic3!$D$3:$D$99980,Produccion_UO!$K$1494,Resultados_Dic3!$E$3:$E$99980,Produccion_UO!$J1527,Resultados_Dic3!$A$3:$A$99980,Produccion_UO!$H1527)*$L$1522</f>
        <v>0</v>
      </c>
      <c r="AL1527" s="21">
        <f>+SUMIFS(Resultados_Dic3!AG$3:AG$99980,Resultados_Dic3!$F$3:$F$99980,Produccion_UO!$K1527,Resultados_Dic3!$D$3:$D$99980,Produccion_UO!$K$1494,Resultados_Dic3!$E$3:$E$99980,Produccion_UO!$J1527,Resultados_Dic3!$A$3:$A$99980,Produccion_UO!$H1527)*$L$1522</f>
        <v>0</v>
      </c>
      <c r="AM1527" s="21">
        <f>+SUMIFS(Resultados_Dic3!AH$3:AH$99980,Resultados_Dic3!$F$3:$F$99980,Produccion_UO!$K1527,Resultados_Dic3!$D$3:$D$99980,Produccion_UO!$K$1494,Resultados_Dic3!$E$3:$E$99980,Produccion_UO!$J1527,Resultados_Dic3!$A$3:$A$99980,Produccion_UO!$H1527)*$L$1522</f>
        <v>0</v>
      </c>
      <c r="AN1527" s="21">
        <f>+SUMIFS(Resultados_Dic3!AI$3:AI$99980,Resultados_Dic3!$F$3:$F$99980,Produccion_UO!$K1527,Resultados_Dic3!$D$3:$D$99980,Produccion_UO!$K$1494,Resultados_Dic3!$E$3:$E$99980,Produccion_UO!$J1527,Resultados_Dic3!$A$3:$A$99980,Produccion_UO!$H1527)*$L$1522</f>
        <v>0</v>
      </c>
      <c r="AO1527" s="21">
        <f>+SUMIFS(Resultados_Dic3!AJ$3:AJ$99980,Resultados_Dic3!$F$3:$F$99980,Produccion_UO!$K1527,Resultados_Dic3!$D$3:$D$99980,Produccion_UO!$K$1494,Resultados_Dic3!$E$3:$E$99980,Produccion_UO!$J1527,Resultados_Dic3!$A$3:$A$99980,Produccion_UO!$H1527)*$L$1522</f>
        <v>0</v>
      </c>
      <c r="AP1527" s="21">
        <f>+SUMIFS(Resultados_Dic3!AK$3:AK$99980,Resultados_Dic3!$F$3:$F$99980,Produccion_UO!$K1527,Resultados_Dic3!$D$3:$D$99980,Produccion_UO!$K$1494,Resultados_Dic3!$E$3:$E$99980,Produccion_UO!$J1527,Resultados_Dic3!$A$3:$A$99980,Produccion_UO!$H1527)*$L$1522</f>
        <v>0</v>
      </c>
      <c r="AQ1527" s="21">
        <f>+SUMIFS(Resultados_Dic3!AL$3:AL$99980,Resultados_Dic3!$F$3:$F$99980,Produccion_UO!$K1527,Resultados_Dic3!$D$3:$D$99980,Produccion_UO!$K$1494,Resultados_Dic3!$E$3:$E$99980,Produccion_UO!$J1527,Resultados_Dic3!$A$3:$A$99980,Produccion_UO!$H1527)*$L$1522</f>
        <v>0</v>
      </c>
      <c r="AR1527" s="21">
        <f>+SUMIFS(Resultados_Dic3!AM$3:AM$99980,Resultados_Dic3!$F$3:$F$99980,Produccion_UO!$K1527,Resultados_Dic3!$D$3:$D$99980,Produccion_UO!$K$1494,Resultados_Dic3!$E$3:$E$99980,Produccion_UO!$J1527,Resultados_Dic3!$A$3:$A$99980,Produccion_UO!$H1527)*$L$1522</f>
        <v>0</v>
      </c>
    </row>
    <row r="1528" spans="8:44" x14ac:dyDescent="0.25">
      <c r="H1528" s="330" t="str">
        <f t="shared" si="1625"/>
        <v>DIC7</v>
      </c>
      <c r="J1528" s="24" t="s">
        <v>89</v>
      </c>
      <c r="K1528" s="315" t="s">
        <v>234</v>
      </c>
      <c r="L1528" s="230" t="s">
        <v>853</v>
      </c>
      <c r="M1528" s="21">
        <f>+SUMIFS(Resultados_Dic3!H$3:H$99980,Resultados_Dic3!$F$3:$F$99980,Produccion_UO!$K1528,Resultados_Dic3!$D$3:$D$99980,Produccion_UO!$K$1494,Resultados_Dic3!$E$3:$E$99980,Produccion_UO!$J1528,Resultados_Dic3!$A$3:$A$99980,Produccion_UO!$H1528)*$L$1522</f>
        <v>1.04532701261088</v>
      </c>
      <c r="N1528" s="21">
        <f>+SUMIFS(Resultados_Dic3!I$3:I$99980,Resultados_Dic3!$F$3:$F$99980,Produccion_UO!$K1528,Resultados_Dic3!$D$3:$D$99980,Produccion_UO!$K$1494,Resultados_Dic3!$E$3:$E$99980,Produccion_UO!$J1528,Resultados_Dic3!$A$3:$A$99980,Produccion_UO!$H1528)*$L$1522</f>
        <v>1.0309736321760199</v>
      </c>
      <c r="O1528" s="21">
        <f>+SUMIFS(Resultados_Dic3!J$3:J$99980,Resultados_Dic3!$F$3:$F$99980,Produccion_UO!$K1528,Resultados_Dic3!$D$3:$D$99980,Produccion_UO!$K$1494,Resultados_Dic3!$E$3:$E$99980,Produccion_UO!$J1528,Resultados_Dic3!$A$3:$A$99980,Produccion_UO!$H1528)*$L$1522</f>
        <v>1.32576397093603</v>
      </c>
      <c r="P1528" s="21">
        <f>+SUMIFS(Resultados_Dic3!K$3:K$99980,Resultados_Dic3!$F$3:$F$99980,Produccion_UO!$K1528,Resultados_Dic3!$D$3:$D$99980,Produccion_UO!$K$1494,Resultados_Dic3!$E$3:$E$99980,Produccion_UO!$J1528,Resultados_Dic3!$A$3:$A$99980,Produccion_UO!$H1528)*$L$1522</f>
        <v>1.45313317630606</v>
      </c>
      <c r="Q1528" s="21">
        <f>+SUMIFS(Resultados_Dic3!L$3:L$99980,Resultados_Dic3!$F$3:$F$99980,Produccion_UO!$K1528,Resultados_Dic3!$D$3:$D$99980,Produccion_UO!$K$1494,Resultados_Dic3!$E$3:$E$99980,Produccion_UO!$J1528,Resultados_Dic3!$A$3:$A$99980,Produccion_UO!$H1528)*$L$1522</f>
        <v>1.2561920985128301</v>
      </c>
      <c r="R1528" s="21">
        <f>+SUMIFS(Resultados_Dic3!M$3:M$99980,Resultados_Dic3!$F$3:$F$99980,Produccion_UO!$K1528,Resultados_Dic3!$D$3:$D$99980,Produccion_UO!$K$1494,Resultados_Dic3!$E$3:$E$99980,Produccion_UO!$J1528,Resultados_Dic3!$A$3:$A$99980,Produccion_UO!$H1528)*$L$1522</f>
        <v>0.98842434691631098</v>
      </c>
      <c r="S1528" s="21">
        <f>+SUMIFS(Resultados_Dic3!N$3:N$99980,Resultados_Dic3!$F$3:$F$99980,Produccion_UO!$K1528,Resultados_Dic3!$D$3:$D$99980,Produccion_UO!$K$1494,Resultados_Dic3!$E$3:$E$99980,Produccion_UO!$J1528,Resultados_Dic3!$A$3:$A$99980,Produccion_UO!$H1528)*$L$1522</f>
        <v>0.89021563399785797</v>
      </c>
      <c r="T1528" s="21">
        <f>+SUMIFS(Resultados_Dic3!O$3:O$99980,Resultados_Dic3!$F$3:$F$99980,Produccion_UO!$K1528,Resultados_Dic3!$D$3:$D$99980,Produccion_UO!$K$1494,Resultados_Dic3!$E$3:$E$99980,Produccion_UO!$J1528,Resultados_Dic3!$A$3:$A$99980,Produccion_UO!$H1528)*$L$1522</f>
        <v>0.81233701889410104</v>
      </c>
      <c r="U1528" s="21">
        <f>+SUMIFS(Resultados_Dic3!P$3:P$99980,Resultados_Dic3!$F$3:$F$99980,Produccion_UO!$K1528,Resultados_Dic3!$D$3:$D$99980,Produccion_UO!$K$1494,Resultados_Dic3!$E$3:$E$99980,Produccion_UO!$J1528,Resultados_Dic3!$A$3:$A$99980,Produccion_UO!$H1528)*$L$1522</f>
        <v>0.458116253358817</v>
      </c>
      <c r="V1528" s="21">
        <f>+SUMIFS(Resultados_Dic3!Q$3:Q$99980,Resultados_Dic3!$F$3:$F$99980,Produccion_UO!$K1528,Resultados_Dic3!$D$3:$D$99980,Produccion_UO!$K$1494,Resultados_Dic3!$E$3:$E$99980,Produccion_UO!$J1528,Resultados_Dic3!$A$3:$A$99980,Produccion_UO!$H1528)*$L$1522</f>
        <v>0.379483361086348</v>
      </c>
      <c r="W1528" s="21">
        <f>+SUMIFS(Resultados_Dic3!R$3:R$99980,Resultados_Dic3!$F$3:$F$99980,Produccion_UO!$K1528,Resultados_Dic3!$D$3:$D$99980,Produccion_UO!$K$1494,Resultados_Dic3!$E$3:$E$99980,Produccion_UO!$J1528,Resultados_Dic3!$A$3:$A$99980,Produccion_UO!$H1528)*$L$1522</f>
        <v>8.2656087923416596E-2</v>
      </c>
      <c r="X1528" s="21">
        <f>+SUMIFS(Resultados_Dic3!S$3:S$99980,Resultados_Dic3!$F$3:$F$99980,Produccion_UO!$K1528,Resultados_Dic3!$D$3:$D$99980,Produccion_UO!$K$1494,Resultados_Dic3!$E$3:$E$99980,Produccion_UO!$J1528,Resultados_Dic3!$A$3:$A$99980,Produccion_UO!$H1528)*$L$1522</f>
        <v>0.16261160622944901</v>
      </c>
      <c r="Y1528" s="21">
        <f>+SUMIFS(Resultados_Dic3!T$3:T$99980,Resultados_Dic3!$F$3:$F$99980,Produccion_UO!$K1528,Resultados_Dic3!$D$3:$D$99980,Produccion_UO!$K$1494,Resultados_Dic3!$E$3:$E$99980,Produccion_UO!$J1528,Resultados_Dic3!$A$3:$A$99980,Produccion_UO!$H1528)*$L$1522</f>
        <v>0.16261160622944901</v>
      </c>
      <c r="Z1528" s="21">
        <f>+SUMIFS(Resultados_Dic3!U$3:U$99980,Resultados_Dic3!$F$3:$F$99980,Produccion_UO!$K1528,Resultados_Dic3!$D$3:$D$99980,Produccion_UO!$K$1494,Resultados_Dic3!$E$3:$E$99980,Produccion_UO!$J1528,Resultados_Dic3!$A$3:$A$99980,Produccion_UO!$H1528)*$L$1522</f>
        <v>1.1460066657945699E-2</v>
      </c>
      <c r="AA1528" s="21">
        <f>+SUMIFS(Resultados_Dic3!V$3:V$99980,Resultados_Dic3!$F$3:$F$99980,Produccion_UO!$K1528,Resultados_Dic3!$D$3:$D$99980,Produccion_UO!$K$1494,Resultados_Dic3!$E$3:$E$99980,Produccion_UO!$J1528,Resultados_Dic3!$A$3:$A$99980,Produccion_UO!$H1528)*$L$1522</f>
        <v>0</v>
      </c>
      <c r="AB1528" s="21">
        <f>+SUMIFS(Resultados_Dic3!W$3:W$99980,Resultados_Dic3!$F$3:$F$99980,Produccion_UO!$K1528,Resultados_Dic3!$D$3:$D$99980,Produccion_UO!$K$1494,Resultados_Dic3!$E$3:$E$99980,Produccion_UO!$J1528,Resultados_Dic3!$A$3:$A$99980,Produccion_UO!$H1528)*$L$1522</f>
        <v>0</v>
      </c>
      <c r="AC1528" s="21">
        <f>+SUMIFS(Resultados_Dic3!X$3:X$99980,Resultados_Dic3!$F$3:$F$99980,Produccion_UO!$K1528,Resultados_Dic3!$D$3:$D$99980,Produccion_UO!$K$1494,Resultados_Dic3!$E$3:$E$99980,Produccion_UO!$J1528,Resultados_Dic3!$A$3:$A$99980,Produccion_UO!$H1528)*$L$1522</f>
        <v>0</v>
      </c>
      <c r="AD1528" s="21">
        <f>+SUMIFS(Resultados_Dic3!Y$3:Y$99980,Resultados_Dic3!$F$3:$F$99980,Produccion_UO!$K1528,Resultados_Dic3!$D$3:$D$99980,Produccion_UO!$K$1494,Resultados_Dic3!$E$3:$E$99980,Produccion_UO!$J1528,Resultados_Dic3!$A$3:$A$99980,Produccion_UO!$H1528)*$L$1522</f>
        <v>0</v>
      </c>
      <c r="AE1528" s="21">
        <f>+SUMIFS(Resultados_Dic3!Z$3:Z$99980,Resultados_Dic3!$F$3:$F$99980,Produccion_UO!$K1528,Resultados_Dic3!$D$3:$D$99980,Produccion_UO!$K$1494,Resultados_Dic3!$E$3:$E$99980,Produccion_UO!$J1528,Resultados_Dic3!$A$3:$A$99980,Produccion_UO!$H1528)*$L$1522</f>
        <v>0</v>
      </c>
      <c r="AF1528" s="21">
        <f>+SUMIFS(Resultados_Dic3!AA$3:AA$99980,Resultados_Dic3!$F$3:$F$99980,Produccion_UO!$K1528,Resultados_Dic3!$D$3:$D$99980,Produccion_UO!$K$1494,Resultados_Dic3!$E$3:$E$99980,Produccion_UO!$J1528,Resultados_Dic3!$A$3:$A$99980,Produccion_UO!$H1528)*$L$1522</f>
        <v>0</v>
      </c>
      <c r="AG1528" s="21">
        <f>+SUMIFS(Resultados_Dic3!AB$3:AB$99980,Resultados_Dic3!$F$3:$F$99980,Produccion_UO!$K1528,Resultados_Dic3!$D$3:$D$99980,Produccion_UO!$K$1494,Resultados_Dic3!$E$3:$E$99980,Produccion_UO!$J1528,Resultados_Dic3!$A$3:$A$99980,Produccion_UO!$H1528)*$L$1522</f>
        <v>0</v>
      </c>
      <c r="AH1528" s="21">
        <f>+SUMIFS(Resultados_Dic3!AC$3:AC$99980,Resultados_Dic3!$F$3:$F$99980,Produccion_UO!$K1528,Resultados_Dic3!$D$3:$D$99980,Produccion_UO!$K$1494,Resultados_Dic3!$E$3:$E$99980,Produccion_UO!$J1528,Resultados_Dic3!$A$3:$A$99980,Produccion_UO!$H1528)*$L$1522</f>
        <v>0</v>
      </c>
      <c r="AI1528" s="21">
        <f>+SUMIFS(Resultados_Dic3!AD$3:AD$99980,Resultados_Dic3!$F$3:$F$99980,Produccion_UO!$K1528,Resultados_Dic3!$D$3:$D$99980,Produccion_UO!$K$1494,Resultados_Dic3!$E$3:$E$99980,Produccion_UO!$J1528,Resultados_Dic3!$A$3:$A$99980,Produccion_UO!$H1528)*$L$1522</f>
        <v>0</v>
      </c>
      <c r="AJ1528" s="21">
        <f>+SUMIFS(Resultados_Dic3!AE$3:AE$99980,Resultados_Dic3!$F$3:$F$99980,Produccion_UO!$K1528,Resultados_Dic3!$D$3:$D$99980,Produccion_UO!$K$1494,Resultados_Dic3!$E$3:$E$99980,Produccion_UO!$J1528,Resultados_Dic3!$A$3:$A$99980,Produccion_UO!$H1528)*$L$1522</f>
        <v>0</v>
      </c>
      <c r="AK1528" s="21">
        <f>+SUMIFS(Resultados_Dic3!AF$3:AF$99980,Resultados_Dic3!$F$3:$F$99980,Produccion_UO!$K1528,Resultados_Dic3!$D$3:$D$99980,Produccion_UO!$K$1494,Resultados_Dic3!$E$3:$E$99980,Produccion_UO!$J1528,Resultados_Dic3!$A$3:$A$99980,Produccion_UO!$H1528)*$L$1522</f>
        <v>0</v>
      </c>
      <c r="AL1528" s="21">
        <f>+SUMIFS(Resultados_Dic3!AG$3:AG$99980,Resultados_Dic3!$F$3:$F$99980,Produccion_UO!$K1528,Resultados_Dic3!$D$3:$D$99980,Produccion_UO!$K$1494,Resultados_Dic3!$E$3:$E$99980,Produccion_UO!$J1528,Resultados_Dic3!$A$3:$A$99980,Produccion_UO!$H1528)*$L$1522</f>
        <v>0</v>
      </c>
      <c r="AM1528" s="21">
        <f>+SUMIFS(Resultados_Dic3!AH$3:AH$99980,Resultados_Dic3!$F$3:$F$99980,Produccion_UO!$K1528,Resultados_Dic3!$D$3:$D$99980,Produccion_UO!$K$1494,Resultados_Dic3!$E$3:$E$99980,Produccion_UO!$J1528,Resultados_Dic3!$A$3:$A$99980,Produccion_UO!$H1528)*$L$1522</f>
        <v>0</v>
      </c>
      <c r="AN1528" s="21">
        <f>+SUMIFS(Resultados_Dic3!AI$3:AI$99980,Resultados_Dic3!$F$3:$F$99980,Produccion_UO!$K1528,Resultados_Dic3!$D$3:$D$99980,Produccion_UO!$K$1494,Resultados_Dic3!$E$3:$E$99980,Produccion_UO!$J1528,Resultados_Dic3!$A$3:$A$99980,Produccion_UO!$H1528)*$L$1522</f>
        <v>0</v>
      </c>
      <c r="AO1528" s="21">
        <f>+SUMIFS(Resultados_Dic3!AJ$3:AJ$99980,Resultados_Dic3!$F$3:$F$99980,Produccion_UO!$K1528,Resultados_Dic3!$D$3:$D$99980,Produccion_UO!$K$1494,Resultados_Dic3!$E$3:$E$99980,Produccion_UO!$J1528,Resultados_Dic3!$A$3:$A$99980,Produccion_UO!$H1528)*$L$1522</f>
        <v>0</v>
      </c>
      <c r="AP1528" s="21">
        <f>+SUMIFS(Resultados_Dic3!AK$3:AK$99980,Resultados_Dic3!$F$3:$F$99980,Produccion_UO!$K1528,Resultados_Dic3!$D$3:$D$99980,Produccion_UO!$K$1494,Resultados_Dic3!$E$3:$E$99980,Produccion_UO!$J1528,Resultados_Dic3!$A$3:$A$99980,Produccion_UO!$H1528)*$L$1522</f>
        <v>0</v>
      </c>
      <c r="AQ1528" s="21">
        <f>+SUMIFS(Resultados_Dic3!AL$3:AL$99980,Resultados_Dic3!$F$3:$F$99980,Produccion_UO!$K1528,Resultados_Dic3!$D$3:$D$99980,Produccion_UO!$K$1494,Resultados_Dic3!$E$3:$E$99980,Produccion_UO!$J1528,Resultados_Dic3!$A$3:$A$99980,Produccion_UO!$H1528)*$L$1522</f>
        <v>0</v>
      </c>
      <c r="AR1528" s="21">
        <f>+SUMIFS(Resultados_Dic3!AM$3:AM$99980,Resultados_Dic3!$F$3:$F$99980,Produccion_UO!$K1528,Resultados_Dic3!$D$3:$D$99980,Produccion_UO!$K$1494,Resultados_Dic3!$E$3:$E$99980,Produccion_UO!$J1528,Resultados_Dic3!$A$3:$A$99980,Produccion_UO!$H1528)*$L$1522</f>
        <v>0</v>
      </c>
    </row>
    <row r="1529" spans="8:44" x14ac:dyDescent="0.25">
      <c r="H1529" s="330" t="str">
        <f t="shared" si="1625"/>
        <v>DIC7</v>
      </c>
      <c r="J1529" s="24" t="s">
        <v>85</v>
      </c>
      <c r="K1529" s="315" t="s">
        <v>232</v>
      </c>
      <c r="L1529" s="230" t="s">
        <v>852</v>
      </c>
      <c r="M1529" s="21">
        <f>+SUMIFS(Resultados_Dic3!H$3:H$99980,Resultados_Dic3!$F$3:$F$99980,Produccion_UO!$K1529,Resultados_Dic3!$D$3:$D$99980,Produccion_UO!$K$1494,Resultados_Dic3!$E$3:$E$99980,Produccion_UO!$J1529,Resultados_Dic3!$A$3:$A$99980,Produccion_UO!$H1529)*$L$1522</f>
        <v>0</v>
      </c>
      <c r="N1529" s="21">
        <f>+SUMIFS(Resultados_Dic3!I$3:I$99980,Resultados_Dic3!$F$3:$F$99980,Produccion_UO!$K1529,Resultados_Dic3!$D$3:$D$99980,Produccion_UO!$K$1494,Resultados_Dic3!$E$3:$E$99980,Produccion_UO!$J1529,Resultados_Dic3!$A$3:$A$99980,Produccion_UO!$H1529)*$L$1522</f>
        <v>0</v>
      </c>
      <c r="O1529" s="21">
        <f>+SUMIFS(Resultados_Dic3!J$3:J$99980,Resultados_Dic3!$F$3:$F$99980,Produccion_UO!$K1529,Resultados_Dic3!$D$3:$D$99980,Produccion_UO!$K$1494,Resultados_Dic3!$E$3:$E$99980,Produccion_UO!$J1529,Resultados_Dic3!$A$3:$A$99980,Produccion_UO!$H1529)*$L$1522</f>
        <v>0</v>
      </c>
      <c r="P1529" s="21">
        <f>+SUMIFS(Resultados_Dic3!K$3:K$99980,Resultados_Dic3!$F$3:$F$99980,Produccion_UO!$K1529,Resultados_Dic3!$D$3:$D$99980,Produccion_UO!$K$1494,Resultados_Dic3!$E$3:$E$99980,Produccion_UO!$J1529,Resultados_Dic3!$A$3:$A$99980,Produccion_UO!$H1529)*$L$1522</f>
        <v>0</v>
      </c>
      <c r="Q1529" s="21">
        <f>+SUMIFS(Resultados_Dic3!L$3:L$99980,Resultados_Dic3!$F$3:$F$99980,Produccion_UO!$K1529,Resultados_Dic3!$D$3:$D$99980,Produccion_UO!$K$1494,Resultados_Dic3!$E$3:$E$99980,Produccion_UO!$J1529,Resultados_Dic3!$A$3:$A$99980,Produccion_UO!$H1529)*$L$1522</f>
        <v>0</v>
      </c>
      <c r="R1529" s="21">
        <f>+SUMIFS(Resultados_Dic3!M$3:M$99980,Resultados_Dic3!$F$3:$F$99980,Produccion_UO!$K1529,Resultados_Dic3!$D$3:$D$99980,Produccion_UO!$K$1494,Resultados_Dic3!$E$3:$E$99980,Produccion_UO!$J1529,Resultados_Dic3!$A$3:$A$99980,Produccion_UO!$H1529)*$L$1522</f>
        <v>0</v>
      </c>
      <c r="S1529" s="21">
        <f>+SUMIFS(Resultados_Dic3!N$3:N$99980,Resultados_Dic3!$F$3:$F$99980,Produccion_UO!$K1529,Resultados_Dic3!$D$3:$D$99980,Produccion_UO!$K$1494,Resultados_Dic3!$E$3:$E$99980,Produccion_UO!$J1529,Resultados_Dic3!$A$3:$A$99980,Produccion_UO!$H1529)*$L$1522</f>
        <v>0</v>
      </c>
      <c r="T1529" s="21">
        <f>+SUMIFS(Resultados_Dic3!O$3:O$99980,Resultados_Dic3!$F$3:$F$99980,Produccion_UO!$K1529,Resultados_Dic3!$D$3:$D$99980,Produccion_UO!$K$1494,Resultados_Dic3!$E$3:$E$99980,Produccion_UO!$J1529,Resultados_Dic3!$A$3:$A$99980,Produccion_UO!$H1529)*$L$1522</f>
        <v>0</v>
      </c>
      <c r="U1529" s="21">
        <f>+SUMIFS(Resultados_Dic3!P$3:P$99980,Resultados_Dic3!$F$3:$F$99980,Produccion_UO!$K1529,Resultados_Dic3!$D$3:$D$99980,Produccion_UO!$K$1494,Resultados_Dic3!$E$3:$E$99980,Produccion_UO!$J1529,Resultados_Dic3!$A$3:$A$99980,Produccion_UO!$H1529)*$L$1522</f>
        <v>0</v>
      </c>
      <c r="V1529" s="21">
        <f>+SUMIFS(Resultados_Dic3!Q$3:Q$99980,Resultados_Dic3!$F$3:$F$99980,Produccion_UO!$K1529,Resultados_Dic3!$D$3:$D$99980,Produccion_UO!$K$1494,Resultados_Dic3!$E$3:$E$99980,Produccion_UO!$J1529,Resultados_Dic3!$A$3:$A$99980,Produccion_UO!$H1529)*$L$1522</f>
        <v>0</v>
      </c>
      <c r="W1529" s="21">
        <f>+SUMIFS(Resultados_Dic3!R$3:R$99980,Resultados_Dic3!$F$3:$F$99980,Produccion_UO!$K1529,Resultados_Dic3!$D$3:$D$99980,Produccion_UO!$K$1494,Resultados_Dic3!$E$3:$E$99980,Produccion_UO!$J1529,Resultados_Dic3!$A$3:$A$99980,Produccion_UO!$H1529)*$L$1522</f>
        <v>0</v>
      </c>
      <c r="X1529" s="21">
        <f>+SUMIFS(Resultados_Dic3!S$3:S$99980,Resultados_Dic3!$F$3:$F$99980,Produccion_UO!$K1529,Resultados_Dic3!$D$3:$D$99980,Produccion_UO!$K$1494,Resultados_Dic3!$E$3:$E$99980,Produccion_UO!$J1529,Resultados_Dic3!$A$3:$A$99980,Produccion_UO!$H1529)*$L$1522</f>
        <v>0</v>
      </c>
      <c r="Y1529" s="21">
        <f>+SUMIFS(Resultados_Dic3!T$3:T$99980,Resultados_Dic3!$F$3:$F$99980,Produccion_UO!$K1529,Resultados_Dic3!$D$3:$D$99980,Produccion_UO!$K$1494,Resultados_Dic3!$E$3:$E$99980,Produccion_UO!$J1529,Resultados_Dic3!$A$3:$A$99980,Produccion_UO!$H1529)*$L$1522</f>
        <v>0</v>
      </c>
      <c r="Z1529" s="21">
        <f>+SUMIFS(Resultados_Dic3!U$3:U$99980,Resultados_Dic3!$F$3:$F$99980,Produccion_UO!$K1529,Resultados_Dic3!$D$3:$D$99980,Produccion_UO!$K$1494,Resultados_Dic3!$E$3:$E$99980,Produccion_UO!$J1529,Resultados_Dic3!$A$3:$A$99980,Produccion_UO!$H1529)*$L$1522</f>
        <v>0</v>
      </c>
      <c r="AA1529" s="21">
        <f>+SUMIFS(Resultados_Dic3!V$3:V$99980,Resultados_Dic3!$F$3:$F$99980,Produccion_UO!$K1529,Resultados_Dic3!$D$3:$D$99980,Produccion_UO!$K$1494,Resultados_Dic3!$E$3:$E$99980,Produccion_UO!$J1529,Resultados_Dic3!$A$3:$A$99980,Produccion_UO!$H1529)*$L$1522</f>
        <v>0</v>
      </c>
      <c r="AB1529" s="21">
        <f>+SUMIFS(Resultados_Dic3!W$3:W$99980,Resultados_Dic3!$F$3:$F$99980,Produccion_UO!$K1529,Resultados_Dic3!$D$3:$D$99980,Produccion_UO!$K$1494,Resultados_Dic3!$E$3:$E$99980,Produccion_UO!$J1529,Resultados_Dic3!$A$3:$A$99980,Produccion_UO!$H1529)*$L$1522</f>
        <v>0</v>
      </c>
      <c r="AC1529" s="21">
        <f>+SUMIFS(Resultados_Dic3!X$3:X$99980,Resultados_Dic3!$F$3:$F$99980,Produccion_UO!$K1529,Resultados_Dic3!$D$3:$D$99980,Produccion_UO!$K$1494,Resultados_Dic3!$E$3:$E$99980,Produccion_UO!$J1529,Resultados_Dic3!$A$3:$A$99980,Produccion_UO!$H1529)*$L$1522</f>
        <v>0</v>
      </c>
      <c r="AD1529" s="21">
        <f>+SUMIFS(Resultados_Dic3!Y$3:Y$99980,Resultados_Dic3!$F$3:$F$99980,Produccion_UO!$K1529,Resultados_Dic3!$D$3:$D$99980,Produccion_UO!$K$1494,Resultados_Dic3!$E$3:$E$99980,Produccion_UO!$J1529,Resultados_Dic3!$A$3:$A$99980,Produccion_UO!$H1529)*$L$1522</f>
        <v>0</v>
      </c>
      <c r="AE1529" s="21">
        <f>+SUMIFS(Resultados_Dic3!Z$3:Z$99980,Resultados_Dic3!$F$3:$F$99980,Produccion_UO!$K1529,Resultados_Dic3!$D$3:$D$99980,Produccion_UO!$K$1494,Resultados_Dic3!$E$3:$E$99980,Produccion_UO!$J1529,Resultados_Dic3!$A$3:$A$99980,Produccion_UO!$H1529)*$L$1522</f>
        <v>0</v>
      </c>
      <c r="AF1529" s="21">
        <f>+SUMIFS(Resultados_Dic3!AA$3:AA$99980,Resultados_Dic3!$F$3:$F$99980,Produccion_UO!$K1529,Resultados_Dic3!$D$3:$D$99980,Produccion_UO!$K$1494,Resultados_Dic3!$E$3:$E$99980,Produccion_UO!$J1529,Resultados_Dic3!$A$3:$A$99980,Produccion_UO!$H1529)*$L$1522</f>
        <v>0</v>
      </c>
      <c r="AG1529" s="21">
        <f>+SUMIFS(Resultados_Dic3!AB$3:AB$99980,Resultados_Dic3!$F$3:$F$99980,Produccion_UO!$K1529,Resultados_Dic3!$D$3:$D$99980,Produccion_UO!$K$1494,Resultados_Dic3!$E$3:$E$99980,Produccion_UO!$J1529,Resultados_Dic3!$A$3:$A$99980,Produccion_UO!$H1529)*$L$1522</f>
        <v>0</v>
      </c>
      <c r="AH1529" s="21">
        <f>+SUMIFS(Resultados_Dic3!AC$3:AC$99980,Resultados_Dic3!$F$3:$F$99980,Produccion_UO!$K1529,Resultados_Dic3!$D$3:$D$99980,Produccion_UO!$K$1494,Resultados_Dic3!$E$3:$E$99980,Produccion_UO!$J1529,Resultados_Dic3!$A$3:$A$99980,Produccion_UO!$H1529)*$L$1522</f>
        <v>0</v>
      </c>
      <c r="AI1529" s="21">
        <f>+SUMIFS(Resultados_Dic3!AD$3:AD$99980,Resultados_Dic3!$F$3:$F$99980,Produccion_UO!$K1529,Resultados_Dic3!$D$3:$D$99980,Produccion_UO!$K$1494,Resultados_Dic3!$E$3:$E$99980,Produccion_UO!$J1529,Resultados_Dic3!$A$3:$A$99980,Produccion_UO!$H1529)*$L$1522</f>
        <v>0</v>
      </c>
      <c r="AJ1529" s="21">
        <f>+SUMIFS(Resultados_Dic3!AE$3:AE$99980,Resultados_Dic3!$F$3:$F$99980,Produccion_UO!$K1529,Resultados_Dic3!$D$3:$D$99980,Produccion_UO!$K$1494,Resultados_Dic3!$E$3:$E$99980,Produccion_UO!$J1529,Resultados_Dic3!$A$3:$A$99980,Produccion_UO!$H1529)*$L$1522</f>
        <v>0</v>
      </c>
      <c r="AK1529" s="21">
        <f>+SUMIFS(Resultados_Dic3!AF$3:AF$99980,Resultados_Dic3!$F$3:$F$99980,Produccion_UO!$K1529,Resultados_Dic3!$D$3:$D$99980,Produccion_UO!$K$1494,Resultados_Dic3!$E$3:$E$99980,Produccion_UO!$J1529,Resultados_Dic3!$A$3:$A$99980,Produccion_UO!$H1529)*$L$1522</f>
        <v>0</v>
      </c>
      <c r="AL1529" s="21">
        <f>+SUMIFS(Resultados_Dic3!AG$3:AG$99980,Resultados_Dic3!$F$3:$F$99980,Produccion_UO!$K1529,Resultados_Dic3!$D$3:$D$99980,Produccion_UO!$K$1494,Resultados_Dic3!$E$3:$E$99980,Produccion_UO!$J1529,Resultados_Dic3!$A$3:$A$99980,Produccion_UO!$H1529)*$L$1522</f>
        <v>0</v>
      </c>
      <c r="AM1529" s="21">
        <f>+SUMIFS(Resultados_Dic3!AH$3:AH$99980,Resultados_Dic3!$F$3:$F$99980,Produccion_UO!$K1529,Resultados_Dic3!$D$3:$D$99980,Produccion_UO!$K$1494,Resultados_Dic3!$E$3:$E$99980,Produccion_UO!$J1529,Resultados_Dic3!$A$3:$A$99980,Produccion_UO!$H1529)*$L$1522</f>
        <v>0</v>
      </c>
      <c r="AN1529" s="21">
        <f>+SUMIFS(Resultados_Dic3!AI$3:AI$99980,Resultados_Dic3!$F$3:$F$99980,Produccion_UO!$K1529,Resultados_Dic3!$D$3:$D$99980,Produccion_UO!$K$1494,Resultados_Dic3!$E$3:$E$99980,Produccion_UO!$J1529,Resultados_Dic3!$A$3:$A$99980,Produccion_UO!$H1529)*$L$1522</f>
        <v>0</v>
      </c>
      <c r="AO1529" s="21">
        <f>+SUMIFS(Resultados_Dic3!AJ$3:AJ$99980,Resultados_Dic3!$F$3:$F$99980,Produccion_UO!$K1529,Resultados_Dic3!$D$3:$D$99980,Produccion_UO!$K$1494,Resultados_Dic3!$E$3:$E$99980,Produccion_UO!$J1529,Resultados_Dic3!$A$3:$A$99980,Produccion_UO!$H1529)*$L$1522</f>
        <v>0</v>
      </c>
      <c r="AP1529" s="21">
        <f>+SUMIFS(Resultados_Dic3!AK$3:AK$99980,Resultados_Dic3!$F$3:$F$99980,Produccion_UO!$K1529,Resultados_Dic3!$D$3:$D$99980,Produccion_UO!$K$1494,Resultados_Dic3!$E$3:$E$99980,Produccion_UO!$J1529,Resultados_Dic3!$A$3:$A$99980,Produccion_UO!$H1529)*$L$1522</f>
        <v>0</v>
      </c>
      <c r="AQ1529" s="21">
        <f>+SUMIFS(Resultados_Dic3!AL$3:AL$99980,Resultados_Dic3!$F$3:$F$99980,Produccion_UO!$K1529,Resultados_Dic3!$D$3:$D$99980,Produccion_UO!$K$1494,Resultados_Dic3!$E$3:$E$99980,Produccion_UO!$J1529,Resultados_Dic3!$A$3:$A$99980,Produccion_UO!$H1529)*$L$1522</f>
        <v>0</v>
      </c>
      <c r="AR1529" s="21">
        <f>+SUMIFS(Resultados_Dic3!AM$3:AM$99980,Resultados_Dic3!$F$3:$F$99980,Produccion_UO!$K1529,Resultados_Dic3!$D$3:$D$99980,Produccion_UO!$K$1494,Resultados_Dic3!$E$3:$E$99980,Produccion_UO!$J1529,Resultados_Dic3!$A$3:$A$99980,Produccion_UO!$H1529)*$L$1522</f>
        <v>0</v>
      </c>
    </row>
    <row r="1530" spans="8:44" x14ac:dyDescent="0.25">
      <c r="H1530" s="330"/>
      <c r="M1530" s="21"/>
      <c r="AR1530" s="331"/>
    </row>
    <row r="1531" spans="8:44" x14ac:dyDescent="0.25">
      <c r="H1531" s="330"/>
      <c r="AR1531" s="331"/>
    </row>
    <row r="1532" spans="8:44" x14ac:dyDescent="0.25">
      <c r="H1532" s="330" t="str">
        <f t="shared" ref="H1532:H1534" si="1626">+$B$1</f>
        <v>DIC7</v>
      </c>
      <c r="J1532" s="24" t="s">
        <v>73</v>
      </c>
      <c r="K1532" s="340" t="s">
        <v>171</v>
      </c>
      <c r="L1532" s="22" t="s">
        <v>850</v>
      </c>
      <c r="M1532" s="21">
        <f>+SUMIFS(Resultados_Dic3!H$3:H$99980,Resultados_Dic3!$F$3:$F$99980,Produccion_UO!$K1532,Resultados_Dic3!$D$3:$D$99980,Produccion_UO!$L$1494,Resultados_Dic3!$E$3:$E$99980,Produccion_UO!$J1532,Resultados_Dic3!$A$3:$A$99980,Produccion_UO!$H1532)*$L$1522</f>
        <v>3.4119006033705301</v>
      </c>
      <c r="N1532" s="21">
        <f>+SUMIFS(Resultados_Dic3!I$3:I$99980,Resultados_Dic3!$F$3:$F$99980,Produccion_UO!$K1532,Resultados_Dic3!$D$3:$D$99980,Produccion_UO!$L$1494,Resultados_Dic3!$E$3:$E$99980,Produccion_UO!$J1532,Resultados_Dic3!$A$3:$A$99980,Produccion_UO!$H1532)*$L$1522</f>
        <v>3.7538184389586799</v>
      </c>
      <c r="O1532" s="21">
        <f>+SUMIFS(Resultados_Dic3!J$3:J$99980,Resultados_Dic3!$F$3:$F$99980,Produccion_UO!$K1532,Resultados_Dic3!$D$3:$D$99980,Produccion_UO!$L$1494,Resultados_Dic3!$E$3:$E$99980,Produccion_UO!$J1532,Resultados_Dic3!$A$3:$A$99980,Produccion_UO!$H1532)*$L$1522</f>
        <v>3.3600191461349</v>
      </c>
      <c r="P1532" s="21">
        <f>+SUMIFS(Resultados_Dic3!K$3:K$99980,Resultados_Dic3!$F$3:$F$99980,Produccion_UO!$K1532,Resultados_Dic3!$D$3:$D$99980,Produccion_UO!$L$1494,Resultados_Dic3!$E$3:$E$99980,Produccion_UO!$J1532,Resultados_Dic3!$A$3:$A$99980,Produccion_UO!$H1532)*$L$1522</f>
        <v>3.3398460785617701</v>
      </c>
      <c r="Q1532" s="21">
        <f>+SUMIFS(Resultados_Dic3!L$3:L$99980,Resultados_Dic3!$F$3:$F$99980,Produccion_UO!$K1532,Resultados_Dic3!$D$3:$D$99980,Produccion_UO!$L$1494,Resultados_Dic3!$E$3:$E$99980,Produccion_UO!$J1532,Resultados_Dic3!$A$3:$A$99980,Produccion_UO!$H1532)*$L$1522</f>
        <v>2.70005496199735</v>
      </c>
      <c r="R1532" s="21">
        <f>+SUMIFS(Resultados_Dic3!M$3:M$99980,Resultados_Dic3!$F$3:$F$99980,Produccion_UO!$K1532,Resultados_Dic3!$D$3:$D$99980,Produccion_UO!$L$1494,Resultados_Dic3!$E$3:$E$99980,Produccion_UO!$J1532,Resultados_Dic3!$A$3:$A$99980,Produccion_UO!$H1532)*$L$1522</f>
        <v>1.8419897370201599</v>
      </c>
      <c r="S1532" s="21">
        <f>+SUMIFS(Resultados_Dic3!N$3:N$99980,Resultados_Dic3!$F$3:$F$99980,Produccion_UO!$K1532,Resultados_Dic3!$D$3:$D$99980,Produccion_UO!$L$1494,Resultados_Dic3!$E$3:$E$99980,Produccion_UO!$J1532,Resultados_Dic3!$A$3:$A$99980,Produccion_UO!$H1532)*$L$1522</f>
        <v>1.8419897370201599</v>
      </c>
      <c r="T1532" s="21">
        <f>+SUMIFS(Resultados_Dic3!O$3:O$99980,Resultados_Dic3!$F$3:$F$99980,Produccion_UO!$K1532,Resultados_Dic3!$D$3:$D$99980,Produccion_UO!$L$1494,Resultados_Dic3!$E$3:$E$99980,Produccion_UO!$J1532,Resultados_Dic3!$A$3:$A$99980,Produccion_UO!$H1532)*$L$1522</f>
        <v>1.8419897370201599</v>
      </c>
      <c r="U1532" s="21">
        <f>+SUMIFS(Resultados_Dic3!P$3:P$99980,Resultados_Dic3!$F$3:$F$99980,Produccion_UO!$K1532,Resultados_Dic3!$D$3:$D$99980,Produccion_UO!$L$1494,Resultados_Dic3!$E$3:$E$99980,Produccion_UO!$J1532,Resultados_Dic3!$A$3:$A$99980,Produccion_UO!$H1532)*$L$1522</f>
        <v>0.20956977389097201</v>
      </c>
      <c r="V1532" s="21">
        <f>+SUMIFS(Resultados_Dic3!Q$3:Q$99980,Resultados_Dic3!$F$3:$F$99980,Produccion_UO!$K1532,Resultados_Dic3!$D$3:$D$99980,Produccion_UO!$L$1494,Resultados_Dic3!$E$3:$E$99980,Produccion_UO!$J1532,Resultados_Dic3!$A$3:$A$99980,Produccion_UO!$H1532)*$L$1522</f>
        <v>0.196784992134207</v>
      </c>
      <c r="W1532" s="21">
        <f>+SUMIFS(Resultados_Dic3!R$3:R$99980,Resultados_Dic3!$F$3:$F$99980,Produccion_UO!$K1532,Resultados_Dic3!$D$3:$D$99980,Produccion_UO!$L$1494,Resultados_Dic3!$E$3:$E$99980,Produccion_UO!$J1532,Resultados_Dic3!$A$3:$A$99980,Produccion_UO!$H1532)*$L$1522</f>
        <v>0.102433681075286</v>
      </c>
      <c r="X1532" s="21">
        <f>+SUMIFS(Resultados_Dic3!S$3:S$99980,Resultados_Dic3!$F$3:$F$99980,Produccion_UO!$K1532,Resultados_Dic3!$D$3:$D$99980,Produccion_UO!$L$1494,Resultados_Dic3!$E$3:$E$99980,Produccion_UO!$J1532,Resultados_Dic3!$A$3:$A$99980,Produccion_UO!$H1532)*$L$1522</f>
        <v>0</v>
      </c>
      <c r="Y1532" s="21">
        <f>+SUMIFS(Resultados_Dic3!T$3:T$99980,Resultados_Dic3!$F$3:$F$99980,Produccion_UO!$K1532,Resultados_Dic3!$D$3:$D$99980,Produccion_UO!$L$1494,Resultados_Dic3!$E$3:$E$99980,Produccion_UO!$J1532,Resultados_Dic3!$A$3:$A$99980,Produccion_UO!$H1532)*$L$1522</f>
        <v>0</v>
      </c>
      <c r="Z1532" s="21">
        <f>+SUMIFS(Resultados_Dic3!U$3:U$99980,Resultados_Dic3!$F$3:$F$99980,Produccion_UO!$K1532,Resultados_Dic3!$D$3:$D$99980,Produccion_UO!$L$1494,Resultados_Dic3!$E$3:$E$99980,Produccion_UO!$J1532,Resultados_Dic3!$A$3:$A$99980,Produccion_UO!$H1532)*$L$1522</f>
        <v>0</v>
      </c>
      <c r="AA1532" s="21">
        <f>+SUMIFS(Resultados_Dic3!V$3:V$99980,Resultados_Dic3!$F$3:$F$99980,Produccion_UO!$K1532,Resultados_Dic3!$D$3:$D$99980,Produccion_UO!$L$1494,Resultados_Dic3!$E$3:$E$99980,Produccion_UO!$J1532,Resultados_Dic3!$A$3:$A$99980,Produccion_UO!$H1532)*$L$1522</f>
        <v>0</v>
      </c>
      <c r="AB1532" s="21">
        <f>+SUMIFS(Resultados_Dic3!W$3:W$99980,Resultados_Dic3!$F$3:$F$99980,Produccion_UO!$K1532,Resultados_Dic3!$D$3:$D$99980,Produccion_UO!$L$1494,Resultados_Dic3!$E$3:$E$99980,Produccion_UO!$J1532,Resultados_Dic3!$A$3:$A$99980,Produccion_UO!$H1532)*$L$1522</f>
        <v>0</v>
      </c>
      <c r="AC1532" s="21">
        <f>+SUMIFS(Resultados_Dic3!X$3:X$99980,Resultados_Dic3!$F$3:$F$99980,Produccion_UO!$K1532,Resultados_Dic3!$D$3:$D$99980,Produccion_UO!$L$1494,Resultados_Dic3!$E$3:$E$99980,Produccion_UO!$J1532,Resultados_Dic3!$A$3:$A$99980,Produccion_UO!$H1532)*$L$1522</f>
        <v>0</v>
      </c>
      <c r="AD1532" s="21">
        <f>+SUMIFS(Resultados_Dic3!Y$3:Y$99980,Resultados_Dic3!$F$3:$F$99980,Produccion_UO!$K1532,Resultados_Dic3!$D$3:$D$99980,Produccion_UO!$L$1494,Resultados_Dic3!$E$3:$E$99980,Produccion_UO!$J1532,Resultados_Dic3!$A$3:$A$99980,Produccion_UO!$H1532)*$L$1522</f>
        <v>0</v>
      </c>
      <c r="AE1532" s="21">
        <f>+SUMIFS(Resultados_Dic3!Z$3:Z$99980,Resultados_Dic3!$F$3:$F$99980,Produccion_UO!$K1532,Resultados_Dic3!$D$3:$D$99980,Produccion_UO!$L$1494,Resultados_Dic3!$E$3:$E$99980,Produccion_UO!$J1532,Resultados_Dic3!$A$3:$A$99980,Produccion_UO!$H1532)*$L$1522</f>
        <v>0</v>
      </c>
      <c r="AF1532" s="21">
        <f>+SUMIFS(Resultados_Dic3!AA$3:AA$99980,Resultados_Dic3!$F$3:$F$99980,Produccion_UO!$K1532,Resultados_Dic3!$D$3:$D$99980,Produccion_UO!$L$1494,Resultados_Dic3!$E$3:$E$99980,Produccion_UO!$J1532,Resultados_Dic3!$A$3:$A$99980,Produccion_UO!$H1532)*$L$1522</f>
        <v>0</v>
      </c>
      <c r="AG1532" s="21">
        <f>+SUMIFS(Resultados_Dic3!AB$3:AB$99980,Resultados_Dic3!$F$3:$F$99980,Produccion_UO!$K1532,Resultados_Dic3!$D$3:$D$99980,Produccion_UO!$L$1494,Resultados_Dic3!$E$3:$E$99980,Produccion_UO!$J1532,Resultados_Dic3!$A$3:$A$99980,Produccion_UO!$H1532)*$L$1522</f>
        <v>0</v>
      </c>
      <c r="AH1532" s="21">
        <f>+SUMIFS(Resultados_Dic3!AC$3:AC$99980,Resultados_Dic3!$F$3:$F$99980,Produccion_UO!$K1532,Resultados_Dic3!$D$3:$D$99980,Produccion_UO!$L$1494,Resultados_Dic3!$E$3:$E$99980,Produccion_UO!$J1532,Resultados_Dic3!$A$3:$A$99980,Produccion_UO!$H1532)*$L$1522</f>
        <v>0</v>
      </c>
      <c r="AI1532" s="21">
        <f>+SUMIFS(Resultados_Dic3!AD$3:AD$99980,Resultados_Dic3!$F$3:$F$99980,Produccion_UO!$K1532,Resultados_Dic3!$D$3:$D$99980,Produccion_UO!$L$1494,Resultados_Dic3!$E$3:$E$99980,Produccion_UO!$J1532,Resultados_Dic3!$A$3:$A$99980,Produccion_UO!$H1532)*$L$1522</f>
        <v>0</v>
      </c>
      <c r="AJ1532" s="21">
        <f>+SUMIFS(Resultados_Dic3!AE$3:AE$99980,Resultados_Dic3!$F$3:$F$99980,Produccion_UO!$K1532,Resultados_Dic3!$D$3:$D$99980,Produccion_UO!$L$1494,Resultados_Dic3!$E$3:$E$99980,Produccion_UO!$J1532,Resultados_Dic3!$A$3:$A$99980,Produccion_UO!$H1532)*$L$1522</f>
        <v>0</v>
      </c>
      <c r="AK1532" s="21">
        <f>+SUMIFS(Resultados_Dic3!AF$3:AF$99980,Resultados_Dic3!$F$3:$F$99980,Produccion_UO!$K1532,Resultados_Dic3!$D$3:$D$99980,Produccion_UO!$L$1494,Resultados_Dic3!$E$3:$E$99980,Produccion_UO!$J1532,Resultados_Dic3!$A$3:$A$99980,Produccion_UO!$H1532)*$L$1522</f>
        <v>0</v>
      </c>
      <c r="AL1532" s="21">
        <f>+SUMIFS(Resultados_Dic3!AG$3:AG$99980,Resultados_Dic3!$F$3:$F$99980,Produccion_UO!$K1532,Resultados_Dic3!$D$3:$D$99980,Produccion_UO!$L$1494,Resultados_Dic3!$E$3:$E$99980,Produccion_UO!$J1532,Resultados_Dic3!$A$3:$A$99980,Produccion_UO!$H1532)*$L$1522</f>
        <v>0</v>
      </c>
      <c r="AM1532" s="21">
        <f>+SUMIFS(Resultados_Dic3!AH$3:AH$99980,Resultados_Dic3!$F$3:$F$99980,Produccion_UO!$K1532,Resultados_Dic3!$D$3:$D$99980,Produccion_UO!$L$1494,Resultados_Dic3!$E$3:$E$99980,Produccion_UO!$J1532,Resultados_Dic3!$A$3:$A$99980,Produccion_UO!$H1532)*$L$1522</f>
        <v>0</v>
      </c>
      <c r="AN1532" s="21">
        <f>+SUMIFS(Resultados_Dic3!AI$3:AI$99980,Resultados_Dic3!$F$3:$F$99980,Produccion_UO!$K1532,Resultados_Dic3!$D$3:$D$99980,Produccion_UO!$L$1494,Resultados_Dic3!$E$3:$E$99980,Produccion_UO!$J1532,Resultados_Dic3!$A$3:$A$99980,Produccion_UO!$H1532)*$L$1522</f>
        <v>0</v>
      </c>
      <c r="AO1532" s="21">
        <f>+SUMIFS(Resultados_Dic3!AJ$3:AJ$99980,Resultados_Dic3!$F$3:$F$99980,Produccion_UO!$K1532,Resultados_Dic3!$D$3:$D$99980,Produccion_UO!$L$1494,Resultados_Dic3!$E$3:$E$99980,Produccion_UO!$J1532,Resultados_Dic3!$A$3:$A$99980,Produccion_UO!$H1532)*$L$1522</f>
        <v>0</v>
      </c>
      <c r="AP1532" s="21">
        <f>+SUMIFS(Resultados_Dic3!AK$3:AK$99980,Resultados_Dic3!$F$3:$F$99980,Produccion_UO!$K1532,Resultados_Dic3!$D$3:$D$99980,Produccion_UO!$L$1494,Resultados_Dic3!$E$3:$E$99980,Produccion_UO!$J1532,Resultados_Dic3!$A$3:$A$99980,Produccion_UO!$H1532)*$L$1522</f>
        <v>0</v>
      </c>
      <c r="AQ1532" s="21">
        <f>+SUMIFS(Resultados_Dic3!AL$3:AL$99980,Resultados_Dic3!$F$3:$F$99980,Produccion_UO!$K1532,Resultados_Dic3!$D$3:$D$99980,Produccion_UO!$L$1494,Resultados_Dic3!$E$3:$E$99980,Produccion_UO!$J1532,Resultados_Dic3!$A$3:$A$99980,Produccion_UO!$H1532)*$L$1522</f>
        <v>0</v>
      </c>
      <c r="AR1532" s="21">
        <f>+SUMIFS(Resultados_Dic3!AM$3:AM$99980,Resultados_Dic3!$F$3:$F$99980,Produccion_UO!$K1532,Resultados_Dic3!$D$3:$D$99980,Produccion_UO!$L$1494,Resultados_Dic3!$E$3:$E$99980,Produccion_UO!$J1532,Resultados_Dic3!$A$3:$A$99980,Produccion_UO!$H1532)*$L$1522</f>
        <v>0</v>
      </c>
    </row>
    <row r="1533" spans="8:44" x14ac:dyDescent="0.25">
      <c r="H1533" s="330" t="str">
        <f t="shared" si="1626"/>
        <v>DIC7</v>
      </c>
      <c r="J1533" s="24" t="s">
        <v>73</v>
      </c>
      <c r="K1533" s="340" t="s">
        <v>172</v>
      </c>
      <c r="L1533" s="22" t="s">
        <v>851</v>
      </c>
      <c r="M1533" s="21">
        <f>+SUMIFS(Resultados_Dic3!H$3:H$99980,Resultados_Dic3!$F$3:$F$99980,Produccion_UO!$K1533,Resultados_Dic3!$D$3:$D$99980,Produccion_UO!$L$1494,Resultados_Dic3!$E$3:$E$99980,Produccion_UO!$J1533,Resultados_Dic3!$A$3:$A$99980,Produccion_UO!$H1533)*$L$1522</f>
        <v>10.9185152593786</v>
      </c>
      <c r="N1533" s="21">
        <f>+SUMIFS(Resultados_Dic3!I$3:I$99980,Resultados_Dic3!$F$3:$F$99980,Produccion_UO!$K1533,Resultados_Dic3!$D$3:$D$99980,Produccion_UO!$L$1494,Resultados_Dic3!$E$3:$E$99980,Produccion_UO!$J1533,Resultados_Dic3!$A$3:$A$99980,Produccion_UO!$H1533)*$L$1522</f>
        <v>10.3349220655014</v>
      </c>
      <c r="O1533" s="21">
        <f>+SUMIFS(Resultados_Dic3!J$3:J$99980,Resultados_Dic3!$F$3:$F$99980,Produccion_UO!$K1533,Resultados_Dic3!$D$3:$D$99980,Produccion_UO!$L$1494,Resultados_Dic3!$E$3:$E$99980,Produccion_UO!$J1533,Resultados_Dic3!$A$3:$A$99980,Produccion_UO!$H1533)*$L$1522</f>
        <v>9.8325726014375494</v>
      </c>
      <c r="P1533" s="21">
        <f>+SUMIFS(Resultados_Dic3!K$3:K$99980,Resultados_Dic3!$F$3:$F$99980,Produccion_UO!$K1533,Resultados_Dic3!$D$3:$D$99980,Produccion_UO!$L$1494,Resultados_Dic3!$E$3:$E$99980,Produccion_UO!$J1533,Resultados_Dic3!$A$3:$A$99980,Produccion_UO!$H1533)*$L$1522</f>
        <v>9.3302231373736806</v>
      </c>
      <c r="Q1533" s="21">
        <f>+SUMIFS(Resultados_Dic3!L$3:L$99980,Resultados_Dic3!$F$3:$F$99980,Produccion_UO!$K1533,Resultados_Dic3!$D$3:$D$99980,Produccion_UO!$L$1494,Resultados_Dic3!$E$3:$E$99980,Produccion_UO!$J1533,Resultados_Dic3!$A$3:$A$99980,Produccion_UO!$H1533)*$L$1522</f>
        <v>8.82787367330981</v>
      </c>
      <c r="R1533" s="21">
        <f>+SUMIFS(Resultados_Dic3!M$3:M$99980,Resultados_Dic3!$F$3:$F$99980,Produccion_UO!$K1533,Resultados_Dic3!$D$3:$D$99980,Produccion_UO!$L$1494,Resultados_Dic3!$E$3:$E$99980,Produccion_UO!$J1533,Resultados_Dic3!$A$3:$A$99980,Produccion_UO!$H1533)*$L$1522</f>
        <v>8.1282276500648702</v>
      </c>
      <c r="S1533" s="21">
        <f>+SUMIFS(Resultados_Dic3!N$3:N$99980,Resultados_Dic3!$F$3:$F$99980,Produccion_UO!$K1533,Resultados_Dic3!$D$3:$D$99980,Produccion_UO!$L$1494,Resultados_Dic3!$E$3:$E$99980,Produccion_UO!$J1533,Resultados_Dic3!$A$3:$A$99980,Produccion_UO!$H1533)*$L$1522</f>
        <v>7.4285816268199198</v>
      </c>
      <c r="T1533" s="21">
        <f>+SUMIFS(Resultados_Dic3!O$3:O$99980,Resultados_Dic3!$F$3:$F$99980,Produccion_UO!$K1533,Resultados_Dic3!$D$3:$D$99980,Produccion_UO!$L$1494,Resultados_Dic3!$E$3:$E$99980,Produccion_UO!$J1533,Resultados_Dic3!$A$3:$A$99980,Produccion_UO!$H1533)*$L$1522</f>
        <v>6.8737687010216701</v>
      </c>
      <c r="U1533" s="21">
        <f>+SUMIFS(Resultados_Dic3!P$3:P$99980,Resultados_Dic3!$F$3:$F$99980,Produccion_UO!$K1533,Resultados_Dic3!$D$3:$D$99980,Produccion_UO!$L$1494,Resultados_Dic3!$E$3:$E$99980,Produccion_UO!$J1533,Resultados_Dic3!$A$3:$A$99980,Produccion_UO!$H1533)*$L$1522</f>
        <v>6.3189557752234196</v>
      </c>
      <c r="V1533" s="21">
        <f>+SUMIFS(Resultados_Dic3!Q$3:Q$99980,Resultados_Dic3!$F$3:$F$99980,Produccion_UO!$K1533,Resultados_Dic3!$D$3:$D$99980,Produccion_UO!$L$1494,Resultados_Dic3!$E$3:$E$99980,Produccion_UO!$J1533,Resultados_Dic3!$A$3:$A$99980,Produccion_UO!$H1533)*$L$1522</f>
        <v>5.7641428494251796</v>
      </c>
      <c r="W1533" s="21">
        <f>+SUMIFS(Resultados_Dic3!R$3:R$99980,Resultados_Dic3!$F$3:$F$99980,Produccion_UO!$K1533,Resultados_Dic3!$D$3:$D$99980,Produccion_UO!$L$1494,Resultados_Dic3!$E$3:$E$99980,Produccion_UO!$J1533,Resultados_Dic3!$A$3:$A$99980,Produccion_UO!$H1533)*$L$1522</f>
        <v>3.68918019692476</v>
      </c>
      <c r="X1533" s="21">
        <f>+SUMIFS(Resultados_Dic3!S$3:S$99980,Resultados_Dic3!$F$3:$F$99980,Produccion_UO!$K1533,Resultados_Dic3!$D$3:$D$99980,Produccion_UO!$L$1494,Resultados_Dic3!$E$3:$E$99980,Produccion_UO!$J1533,Resultados_Dic3!$A$3:$A$99980,Produccion_UO!$H1533)*$L$1522</f>
        <v>3.68918019692476</v>
      </c>
      <c r="Y1533" s="21">
        <f>+SUMIFS(Resultados_Dic3!T$3:T$99980,Resultados_Dic3!$F$3:$F$99980,Produccion_UO!$K1533,Resultados_Dic3!$D$3:$D$99980,Produccion_UO!$L$1494,Resultados_Dic3!$E$3:$E$99980,Produccion_UO!$J1533,Resultados_Dic3!$A$3:$A$99980,Produccion_UO!$H1533)*$L$1522</f>
        <v>3.68918019692476</v>
      </c>
      <c r="Z1533" s="21">
        <f>+SUMIFS(Resultados_Dic3!U$3:U$99980,Resultados_Dic3!$F$3:$F$99980,Produccion_UO!$K1533,Resultados_Dic3!$D$3:$D$99980,Produccion_UO!$L$1494,Resultados_Dic3!$E$3:$E$99980,Produccion_UO!$J1533,Resultados_Dic3!$A$3:$A$99980,Produccion_UO!$H1533)*$L$1522</f>
        <v>2.61236562084571</v>
      </c>
      <c r="AA1533" s="21">
        <f>+SUMIFS(Resultados_Dic3!V$3:V$99980,Resultados_Dic3!$F$3:$F$99980,Produccion_UO!$K1533,Resultados_Dic3!$D$3:$D$99980,Produccion_UO!$L$1494,Resultados_Dic3!$E$3:$E$99980,Produccion_UO!$J1533,Resultados_Dic3!$A$3:$A$99980,Produccion_UO!$H1533)*$L$1522</f>
        <v>0</v>
      </c>
      <c r="AB1533" s="21">
        <f>+SUMIFS(Resultados_Dic3!W$3:W$99980,Resultados_Dic3!$F$3:$F$99980,Produccion_UO!$K1533,Resultados_Dic3!$D$3:$D$99980,Produccion_UO!$L$1494,Resultados_Dic3!$E$3:$E$99980,Produccion_UO!$J1533,Resultados_Dic3!$A$3:$A$99980,Produccion_UO!$H1533)*$L$1522</f>
        <v>0</v>
      </c>
      <c r="AC1533" s="21">
        <f>+SUMIFS(Resultados_Dic3!X$3:X$99980,Resultados_Dic3!$F$3:$F$99980,Produccion_UO!$K1533,Resultados_Dic3!$D$3:$D$99980,Produccion_UO!$L$1494,Resultados_Dic3!$E$3:$E$99980,Produccion_UO!$J1533,Resultados_Dic3!$A$3:$A$99980,Produccion_UO!$H1533)*$L$1522</f>
        <v>0</v>
      </c>
      <c r="AD1533" s="21">
        <f>+SUMIFS(Resultados_Dic3!Y$3:Y$99980,Resultados_Dic3!$F$3:$F$99980,Produccion_UO!$K1533,Resultados_Dic3!$D$3:$D$99980,Produccion_UO!$L$1494,Resultados_Dic3!$E$3:$E$99980,Produccion_UO!$J1533,Resultados_Dic3!$A$3:$A$99980,Produccion_UO!$H1533)*$L$1522</f>
        <v>0</v>
      </c>
      <c r="AE1533" s="21">
        <f>+SUMIFS(Resultados_Dic3!Z$3:Z$99980,Resultados_Dic3!$F$3:$F$99980,Produccion_UO!$K1533,Resultados_Dic3!$D$3:$D$99980,Produccion_UO!$L$1494,Resultados_Dic3!$E$3:$E$99980,Produccion_UO!$J1533,Resultados_Dic3!$A$3:$A$99980,Produccion_UO!$H1533)*$L$1522</f>
        <v>0</v>
      </c>
      <c r="AF1533" s="21">
        <f>+SUMIFS(Resultados_Dic3!AA$3:AA$99980,Resultados_Dic3!$F$3:$F$99980,Produccion_UO!$K1533,Resultados_Dic3!$D$3:$D$99980,Produccion_UO!$L$1494,Resultados_Dic3!$E$3:$E$99980,Produccion_UO!$J1533,Resultados_Dic3!$A$3:$A$99980,Produccion_UO!$H1533)*$L$1522</f>
        <v>0</v>
      </c>
      <c r="AG1533" s="21">
        <f>+SUMIFS(Resultados_Dic3!AB$3:AB$99980,Resultados_Dic3!$F$3:$F$99980,Produccion_UO!$K1533,Resultados_Dic3!$D$3:$D$99980,Produccion_UO!$L$1494,Resultados_Dic3!$E$3:$E$99980,Produccion_UO!$J1533,Resultados_Dic3!$A$3:$A$99980,Produccion_UO!$H1533)*$L$1522</f>
        <v>0</v>
      </c>
      <c r="AH1533" s="21">
        <f>+SUMIFS(Resultados_Dic3!AC$3:AC$99980,Resultados_Dic3!$F$3:$F$99980,Produccion_UO!$K1533,Resultados_Dic3!$D$3:$D$99980,Produccion_UO!$L$1494,Resultados_Dic3!$E$3:$E$99980,Produccion_UO!$J1533,Resultados_Dic3!$A$3:$A$99980,Produccion_UO!$H1533)*$L$1522</f>
        <v>0</v>
      </c>
      <c r="AI1533" s="21">
        <f>+SUMIFS(Resultados_Dic3!AD$3:AD$99980,Resultados_Dic3!$F$3:$F$99980,Produccion_UO!$K1533,Resultados_Dic3!$D$3:$D$99980,Produccion_UO!$L$1494,Resultados_Dic3!$E$3:$E$99980,Produccion_UO!$J1533,Resultados_Dic3!$A$3:$A$99980,Produccion_UO!$H1533)*$L$1522</f>
        <v>0</v>
      </c>
      <c r="AJ1533" s="21">
        <f>+SUMIFS(Resultados_Dic3!AE$3:AE$99980,Resultados_Dic3!$F$3:$F$99980,Produccion_UO!$K1533,Resultados_Dic3!$D$3:$D$99980,Produccion_UO!$L$1494,Resultados_Dic3!$E$3:$E$99980,Produccion_UO!$J1533,Resultados_Dic3!$A$3:$A$99980,Produccion_UO!$H1533)*$L$1522</f>
        <v>0</v>
      </c>
      <c r="AK1533" s="21">
        <f>+SUMIFS(Resultados_Dic3!AF$3:AF$99980,Resultados_Dic3!$F$3:$F$99980,Produccion_UO!$K1533,Resultados_Dic3!$D$3:$D$99980,Produccion_UO!$L$1494,Resultados_Dic3!$E$3:$E$99980,Produccion_UO!$J1533,Resultados_Dic3!$A$3:$A$99980,Produccion_UO!$H1533)*$L$1522</f>
        <v>0</v>
      </c>
      <c r="AL1533" s="21">
        <f>+SUMIFS(Resultados_Dic3!AG$3:AG$99980,Resultados_Dic3!$F$3:$F$99980,Produccion_UO!$K1533,Resultados_Dic3!$D$3:$D$99980,Produccion_UO!$L$1494,Resultados_Dic3!$E$3:$E$99980,Produccion_UO!$J1533,Resultados_Dic3!$A$3:$A$99980,Produccion_UO!$H1533)*$L$1522</f>
        <v>0</v>
      </c>
      <c r="AM1533" s="21">
        <f>+SUMIFS(Resultados_Dic3!AH$3:AH$99980,Resultados_Dic3!$F$3:$F$99980,Produccion_UO!$K1533,Resultados_Dic3!$D$3:$D$99980,Produccion_UO!$L$1494,Resultados_Dic3!$E$3:$E$99980,Produccion_UO!$J1533,Resultados_Dic3!$A$3:$A$99980,Produccion_UO!$H1533)*$L$1522</f>
        <v>0</v>
      </c>
      <c r="AN1533" s="21">
        <f>+SUMIFS(Resultados_Dic3!AI$3:AI$99980,Resultados_Dic3!$F$3:$F$99980,Produccion_UO!$K1533,Resultados_Dic3!$D$3:$D$99980,Produccion_UO!$L$1494,Resultados_Dic3!$E$3:$E$99980,Produccion_UO!$J1533,Resultados_Dic3!$A$3:$A$99980,Produccion_UO!$H1533)*$L$1522</f>
        <v>0</v>
      </c>
      <c r="AO1533" s="21">
        <f>+SUMIFS(Resultados_Dic3!AJ$3:AJ$99980,Resultados_Dic3!$F$3:$F$99980,Produccion_UO!$K1533,Resultados_Dic3!$D$3:$D$99980,Produccion_UO!$L$1494,Resultados_Dic3!$E$3:$E$99980,Produccion_UO!$J1533,Resultados_Dic3!$A$3:$A$99980,Produccion_UO!$H1533)*$L$1522</f>
        <v>0</v>
      </c>
      <c r="AP1533" s="21">
        <f>+SUMIFS(Resultados_Dic3!AK$3:AK$99980,Resultados_Dic3!$F$3:$F$99980,Produccion_UO!$K1533,Resultados_Dic3!$D$3:$D$99980,Produccion_UO!$L$1494,Resultados_Dic3!$E$3:$E$99980,Produccion_UO!$J1533,Resultados_Dic3!$A$3:$A$99980,Produccion_UO!$H1533)*$L$1522</f>
        <v>0</v>
      </c>
      <c r="AQ1533" s="21">
        <f>+SUMIFS(Resultados_Dic3!AL$3:AL$99980,Resultados_Dic3!$F$3:$F$99980,Produccion_UO!$K1533,Resultados_Dic3!$D$3:$D$99980,Produccion_UO!$L$1494,Resultados_Dic3!$E$3:$E$99980,Produccion_UO!$J1533,Resultados_Dic3!$A$3:$A$99980,Produccion_UO!$H1533)*$L$1522</f>
        <v>0</v>
      </c>
      <c r="AR1533" s="21">
        <f>+SUMIFS(Resultados_Dic3!AM$3:AM$99980,Resultados_Dic3!$F$3:$F$99980,Produccion_UO!$K1533,Resultados_Dic3!$D$3:$D$99980,Produccion_UO!$L$1494,Resultados_Dic3!$E$3:$E$99980,Produccion_UO!$J1533,Resultados_Dic3!$A$3:$A$99980,Produccion_UO!$H1533)*$L$1522</f>
        <v>0</v>
      </c>
    </row>
    <row r="1534" spans="8:44" x14ac:dyDescent="0.25">
      <c r="H1534" s="330" t="str">
        <f t="shared" si="1626"/>
        <v>DIC7</v>
      </c>
      <c r="AR1534" s="331"/>
    </row>
    <row r="1535" spans="8:44" x14ac:dyDescent="0.25">
      <c r="H1535" s="330"/>
      <c r="AR1535" s="331"/>
    </row>
    <row r="1536" spans="8:44" x14ac:dyDescent="0.25">
      <c r="H1536" s="330"/>
      <c r="AR1536" s="331"/>
    </row>
    <row r="1537" spans="6:44" ht="15.75" thickBot="1" x14ac:dyDescent="0.3">
      <c r="H1537" s="335"/>
      <c r="I1537" s="336"/>
      <c r="J1537" s="337"/>
      <c r="K1537" s="337"/>
      <c r="L1537" s="338"/>
      <c r="M1537" s="337"/>
      <c r="N1537" s="337"/>
      <c r="O1537" s="337"/>
      <c r="P1537" s="337"/>
      <c r="Q1537" s="337"/>
      <c r="R1537" s="337"/>
      <c r="S1537" s="337"/>
      <c r="T1537" s="337"/>
      <c r="U1537" s="337"/>
      <c r="V1537" s="337"/>
      <c r="W1537" s="337"/>
      <c r="X1537" s="337"/>
      <c r="Y1537" s="337"/>
      <c r="Z1537" s="337"/>
      <c r="AA1537" s="337"/>
      <c r="AB1537" s="337"/>
      <c r="AC1537" s="337"/>
      <c r="AD1537" s="337"/>
      <c r="AE1537" s="337"/>
      <c r="AF1537" s="337"/>
      <c r="AG1537" s="337"/>
      <c r="AH1537" s="337"/>
      <c r="AI1537" s="337"/>
      <c r="AJ1537" s="337"/>
      <c r="AK1537" s="337"/>
      <c r="AL1537" s="337"/>
      <c r="AM1537" s="337"/>
      <c r="AN1537" s="337"/>
      <c r="AO1537" s="337"/>
      <c r="AP1537" s="337"/>
      <c r="AQ1537" s="337"/>
      <c r="AR1537" s="339"/>
    </row>
    <row r="1540" spans="6:44" x14ac:dyDescent="0.25">
      <c r="J1540">
        <v>1</v>
      </c>
      <c r="K1540" s="108" t="s">
        <v>389</v>
      </c>
      <c r="L1540" s="108" t="s">
        <v>377</v>
      </c>
    </row>
    <row r="1541" spans="6:44" x14ac:dyDescent="0.25">
      <c r="I1541" s="266"/>
      <c r="M1541" s="321">
        <v>2019</v>
      </c>
      <c r="N1541" s="321">
        <v>2020</v>
      </c>
      <c r="O1541" s="321">
        <v>2021</v>
      </c>
      <c r="P1541" s="321">
        <v>2022</v>
      </c>
      <c r="Q1541" s="321">
        <v>2023</v>
      </c>
      <c r="R1541" s="321">
        <v>2024</v>
      </c>
      <c r="S1541" s="321">
        <v>2025</v>
      </c>
      <c r="T1541" s="321">
        <v>2026</v>
      </c>
      <c r="U1541" s="321">
        <v>2027</v>
      </c>
      <c r="V1541" s="321">
        <v>2028</v>
      </c>
      <c r="W1541" s="321">
        <v>2029</v>
      </c>
      <c r="X1541" s="321">
        <v>2030</v>
      </c>
      <c r="Y1541" s="321">
        <v>2031</v>
      </c>
      <c r="Z1541" s="321">
        <v>2032</v>
      </c>
      <c r="AA1541" s="321">
        <v>2033</v>
      </c>
      <c r="AB1541" s="321">
        <v>2034</v>
      </c>
      <c r="AC1541" s="321">
        <v>2035</v>
      </c>
      <c r="AD1541" s="321">
        <v>2036</v>
      </c>
      <c r="AE1541" s="321">
        <v>2037</v>
      </c>
      <c r="AF1541" s="321">
        <v>2038</v>
      </c>
      <c r="AG1541" s="321">
        <v>2039</v>
      </c>
      <c r="AH1541" s="321">
        <v>2040</v>
      </c>
      <c r="AI1541" s="321">
        <v>2041</v>
      </c>
      <c r="AJ1541" s="321">
        <v>2042</v>
      </c>
      <c r="AK1541" s="321">
        <v>2043</v>
      </c>
      <c r="AL1541" s="321">
        <v>2044</v>
      </c>
      <c r="AM1541" s="321">
        <v>2045</v>
      </c>
      <c r="AN1541" s="321">
        <v>2046</v>
      </c>
      <c r="AO1541" s="321">
        <v>2047</v>
      </c>
      <c r="AP1541" s="321">
        <v>2048</v>
      </c>
      <c r="AQ1541" s="321">
        <v>2049</v>
      </c>
      <c r="AR1541" s="321">
        <v>2050</v>
      </c>
    </row>
    <row r="1542" spans="6:44" s="15" customFormat="1" x14ac:dyDescent="0.25">
      <c r="F1542" s="96"/>
      <c r="H1542" s="12"/>
      <c r="I1542" s="17" t="str">
        <f t="shared" ref="I1542" si="1627">+IF(OR(K1542="OIL",K1542="OIL-eq"),$I$5,IF(K1542="GAS",$I$4,IF(K1542="GSL",$I$8,IF(K1542="DSL",$I$9,IF(K1542="KER",$I$10,IF(K1542="LPG",$I$11,IF(K1542="HFO",$I$12,IF(K1542="AVG",$I$13,IF(K1542="RFG",$I$14,IF(K1542="ELC",$I$15,$I$16))))))))))</f>
        <v>Kt CO2e/año</v>
      </c>
      <c r="J1542" s="115">
        <f t="shared" ref="J1542" si="1628">+IF(OR(K1542="OIL",K1542="OIL-eq"),$H$5,IF(K1542="GAS",$H$4,IF(K1542="GSL",$H$8,IF(K1542="DSL",$H$9,IF(K1542="KER",$H$10,IF(K1542="LPG",$H$11,IF(K1542="HFO",$H$12,IF(K1542="AVG",$H$13,IF(K1542="RFG",$H$14,IF(K1542="ELC",$H$15,$H$16))))))))))</f>
        <v>1</v>
      </c>
      <c r="K1542" s="318" t="s">
        <v>836</v>
      </c>
      <c r="L1542" s="314" t="s">
        <v>322</v>
      </c>
      <c r="M1542" s="135"/>
      <c r="N1542" s="135"/>
      <c r="O1542" s="135"/>
      <c r="P1542" s="135"/>
      <c r="Q1542" s="135"/>
      <c r="R1542" s="135"/>
      <c r="S1542" s="135"/>
      <c r="T1542" s="135"/>
      <c r="U1542" s="135"/>
      <c r="V1542" s="135"/>
      <c r="W1542" s="135"/>
      <c r="X1542" s="135"/>
      <c r="Y1542" s="135"/>
      <c r="Z1542" s="135"/>
      <c r="AA1542" s="135"/>
      <c r="AB1542" s="135"/>
      <c r="AC1542" s="135"/>
      <c r="AD1542" s="135"/>
      <c r="AE1542" s="135"/>
      <c r="AF1542" s="135"/>
      <c r="AG1542" s="135"/>
      <c r="AH1542" s="135"/>
      <c r="AI1542" s="135"/>
      <c r="AJ1542" s="135"/>
      <c r="AK1542" s="135"/>
      <c r="AL1542" s="135"/>
      <c r="AM1542" s="135"/>
      <c r="AN1542" s="135"/>
      <c r="AO1542" s="135"/>
      <c r="AP1542" s="135"/>
      <c r="AQ1542" s="135"/>
      <c r="AR1542" s="135"/>
    </row>
    <row r="1543" spans="6:44" x14ac:dyDescent="0.25">
      <c r="H1543" s="17" t="str">
        <f t="shared" ref="H1543:H1556" si="1629">+$B$1</f>
        <v>DIC7</v>
      </c>
      <c r="I1543" s="24"/>
      <c r="J1543" s="24" t="s">
        <v>149</v>
      </c>
      <c r="K1543" s="315" t="s">
        <v>171</v>
      </c>
      <c r="L1543" s="230" t="s">
        <v>829</v>
      </c>
      <c r="M1543" s="21">
        <f>+SUMIFS(Resultados_Dic3!H$3:H$99980,Resultados_Dic3!$F$3:$F$99980,Produccion_UO!$K1543,Resultados_Dic3!$D$3:$D$99980,Produccion_UO!$K$1131,Resultados_Dic3!$E$3:$E$99980,Produccion_UO!$J1543,Resultados_Dic3!$A$3:$A$99980,Produccion_UO!$H1543)*$J$1494</f>
        <v>160.66249782621799</v>
      </c>
      <c r="N1543" s="21">
        <f>+SUMIFS(Resultados_Dic3!I$3:I$99980,Resultados_Dic3!$F$3:$F$99980,Produccion_UO!$K1543,Resultados_Dic3!$D$3:$D$99980,Produccion_UO!$K$1131,Resultados_Dic3!$E$3:$E$99980,Produccion_UO!$J1543,Resultados_Dic3!$A$3:$A$99980,Produccion_UO!$H1543)*$J$1494</f>
        <v>176.763017713187</v>
      </c>
      <c r="O1543" s="21">
        <f>+SUMIFS(Resultados_Dic3!J$3:J$99980,Resultados_Dic3!$F$3:$F$99980,Produccion_UO!$K1543,Resultados_Dic3!$D$3:$D$99980,Produccion_UO!$K$1131,Resultados_Dic3!$E$3:$E$99980,Produccion_UO!$J1543,Resultados_Dic3!$A$3:$A$99980,Produccion_UO!$H1543)*$J$1494</f>
        <v>158.219459332627</v>
      </c>
      <c r="P1543" s="21">
        <f>+SUMIFS(Resultados_Dic3!K$3:K$99980,Resultados_Dic3!$F$3:$F$99980,Produccion_UO!$K1543,Resultados_Dic3!$D$3:$D$99980,Produccion_UO!$K$1131,Resultados_Dic3!$E$3:$E$99980,Produccion_UO!$J1543,Resultados_Dic3!$A$3:$A$99980,Produccion_UO!$H1543)*$J$1494</f>
        <v>157.26953264897301</v>
      </c>
      <c r="Q1543" s="21">
        <f>+SUMIFS(Resultados_Dic3!L$3:L$99980,Resultados_Dic3!$F$3:$F$99980,Produccion_UO!$K1543,Resultados_Dic3!$D$3:$D$99980,Produccion_UO!$K$1131,Resultados_Dic3!$E$3:$E$99980,Produccion_UO!$J1543,Resultados_Dic3!$A$3:$A$99980,Produccion_UO!$H1543)*$J$1494</f>
        <v>127.142500585753</v>
      </c>
      <c r="R1543" s="21">
        <f>+SUMIFS(Resultados_Dic3!M$3:M$99980,Resultados_Dic3!$F$3:$F$99980,Produccion_UO!$K1543,Resultados_Dic3!$D$3:$D$99980,Produccion_UO!$K$1131,Resultados_Dic3!$E$3:$E$99980,Produccion_UO!$J1543,Resultados_Dic3!$A$3:$A$99980,Produccion_UO!$H1543)*$J$1494</f>
        <v>86.737190358818694</v>
      </c>
      <c r="S1543" s="21">
        <f>+SUMIFS(Resultados_Dic3!N$3:N$99980,Resultados_Dic3!$F$3:$F$99980,Produccion_UO!$K1543,Resultados_Dic3!$D$3:$D$99980,Produccion_UO!$K$1131,Resultados_Dic3!$E$3:$E$99980,Produccion_UO!$J1543,Resultados_Dic3!$A$3:$A$99980,Produccion_UO!$H1543)*$J$1494</f>
        <v>86.737190358818694</v>
      </c>
      <c r="T1543" s="21">
        <f>+SUMIFS(Resultados_Dic3!O$3:O$99980,Resultados_Dic3!$F$3:$F$99980,Produccion_UO!$K1543,Resultados_Dic3!$D$3:$D$99980,Produccion_UO!$K$1131,Resultados_Dic3!$E$3:$E$99980,Produccion_UO!$J1543,Resultados_Dic3!$A$3:$A$99980,Produccion_UO!$H1543)*$J$1494</f>
        <v>86.737190358818694</v>
      </c>
      <c r="U1543" s="21">
        <f>+SUMIFS(Resultados_Dic3!P$3:P$99980,Resultados_Dic3!$F$3:$F$99980,Produccion_UO!$K1543,Resultados_Dic3!$D$3:$D$99980,Produccion_UO!$K$1131,Resultados_Dic3!$E$3:$E$99980,Produccion_UO!$J1543,Resultados_Dic3!$A$3:$A$99980,Produccion_UO!$H1543)*$J$1494</f>
        <v>9.86840100468857</v>
      </c>
      <c r="V1543" s="21">
        <f>+SUMIFS(Resultados_Dic3!Q$3:Q$99980,Resultados_Dic3!$F$3:$F$99980,Produccion_UO!$K1543,Resultados_Dic3!$D$3:$D$99980,Produccion_UO!$K$1131,Resultados_Dic3!$E$3:$E$99980,Produccion_UO!$J1543,Resultados_Dic3!$A$3:$A$99980,Produccion_UO!$H1543)*$J$1494</f>
        <v>9.2663802514533096</v>
      </c>
      <c r="W1543" s="21">
        <f>+SUMIFS(Resultados_Dic3!R$3:R$99980,Resultados_Dic3!$F$3:$F$99980,Produccion_UO!$K1543,Resultados_Dic3!$D$3:$D$99980,Produccion_UO!$K$1131,Resultados_Dic3!$E$3:$E$99980,Produccion_UO!$J1543,Resultados_Dic3!$A$3:$A$99980,Produccion_UO!$H1543)*$J$1494</f>
        <v>4.8234849065743397</v>
      </c>
      <c r="X1543" s="21">
        <f>+SUMIFS(Resultados_Dic3!S$3:S$99980,Resultados_Dic3!$F$3:$F$99980,Produccion_UO!$K1543,Resultados_Dic3!$D$3:$D$99980,Produccion_UO!$K$1131,Resultados_Dic3!$E$3:$E$99980,Produccion_UO!$J1543,Resultados_Dic3!$A$3:$A$99980,Produccion_UO!$H1543)*$J$1494</f>
        <v>0</v>
      </c>
      <c r="Y1543" s="21">
        <f>+SUMIFS(Resultados_Dic3!T$3:T$99980,Resultados_Dic3!$F$3:$F$99980,Produccion_UO!$K1543,Resultados_Dic3!$D$3:$D$99980,Produccion_UO!$K$1131,Resultados_Dic3!$E$3:$E$99980,Produccion_UO!$J1543,Resultados_Dic3!$A$3:$A$99980,Produccion_UO!$H1543)*$J$1494</f>
        <v>0</v>
      </c>
      <c r="Z1543" s="21">
        <f>+SUMIFS(Resultados_Dic3!U$3:U$99980,Resultados_Dic3!$F$3:$F$99980,Produccion_UO!$K1543,Resultados_Dic3!$D$3:$D$99980,Produccion_UO!$K$1131,Resultados_Dic3!$E$3:$E$99980,Produccion_UO!$J1543,Resultados_Dic3!$A$3:$A$99980,Produccion_UO!$H1543)*$J$1494</f>
        <v>0</v>
      </c>
      <c r="AA1543" s="21">
        <f>+SUMIFS(Resultados_Dic3!V$3:V$99980,Resultados_Dic3!$F$3:$F$99980,Produccion_UO!$K1543,Resultados_Dic3!$D$3:$D$99980,Produccion_UO!$K$1131,Resultados_Dic3!$E$3:$E$99980,Produccion_UO!$J1543,Resultados_Dic3!$A$3:$A$99980,Produccion_UO!$H1543)*$J$1494</f>
        <v>0</v>
      </c>
      <c r="AB1543" s="21">
        <f>+SUMIFS(Resultados_Dic3!W$3:W$99980,Resultados_Dic3!$F$3:$F$99980,Produccion_UO!$K1543,Resultados_Dic3!$D$3:$D$99980,Produccion_UO!$K$1131,Resultados_Dic3!$E$3:$E$99980,Produccion_UO!$J1543,Resultados_Dic3!$A$3:$A$99980,Produccion_UO!$H1543)*$J$1494</f>
        <v>0</v>
      </c>
      <c r="AC1543" s="21">
        <f>+SUMIFS(Resultados_Dic3!X$3:X$99980,Resultados_Dic3!$F$3:$F$99980,Produccion_UO!$K1543,Resultados_Dic3!$D$3:$D$99980,Produccion_UO!$K$1131,Resultados_Dic3!$E$3:$E$99980,Produccion_UO!$J1543,Resultados_Dic3!$A$3:$A$99980,Produccion_UO!$H1543)*$J$1494</f>
        <v>0</v>
      </c>
      <c r="AD1543" s="21">
        <f>+SUMIFS(Resultados_Dic3!Y$3:Y$99980,Resultados_Dic3!$F$3:$F$99980,Produccion_UO!$K1543,Resultados_Dic3!$D$3:$D$99980,Produccion_UO!$K$1131,Resultados_Dic3!$E$3:$E$99980,Produccion_UO!$J1543,Resultados_Dic3!$A$3:$A$99980,Produccion_UO!$H1543)*$J$1494</f>
        <v>0</v>
      </c>
      <c r="AE1543" s="21">
        <f>+SUMIFS(Resultados_Dic3!Z$3:Z$99980,Resultados_Dic3!$F$3:$F$99980,Produccion_UO!$K1543,Resultados_Dic3!$D$3:$D$99980,Produccion_UO!$K$1131,Resultados_Dic3!$E$3:$E$99980,Produccion_UO!$J1543,Resultados_Dic3!$A$3:$A$99980,Produccion_UO!$H1543)*$J$1494</f>
        <v>0</v>
      </c>
      <c r="AF1543" s="21">
        <f>+SUMIFS(Resultados_Dic3!AA$3:AA$99980,Resultados_Dic3!$F$3:$F$99980,Produccion_UO!$K1543,Resultados_Dic3!$D$3:$D$99980,Produccion_UO!$K$1131,Resultados_Dic3!$E$3:$E$99980,Produccion_UO!$J1543,Resultados_Dic3!$A$3:$A$99980,Produccion_UO!$H1543)*$J$1494</f>
        <v>0</v>
      </c>
      <c r="AG1543" s="21">
        <f>+SUMIFS(Resultados_Dic3!AB$3:AB$99980,Resultados_Dic3!$F$3:$F$99980,Produccion_UO!$K1543,Resultados_Dic3!$D$3:$D$99980,Produccion_UO!$K$1131,Resultados_Dic3!$E$3:$E$99980,Produccion_UO!$J1543,Resultados_Dic3!$A$3:$A$99980,Produccion_UO!$H1543)*$J$1494</f>
        <v>0</v>
      </c>
      <c r="AH1543" s="21">
        <f>+SUMIFS(Resultados_Dic3!AC$3:AC$99980,Resultados_Dic3!$F$3:$F$99980,Produccion_UO!$K1543,Resultados_Dic3!$D$3:$D$99980,Produccion_UO!$K$1131,Resultados_Dic3!$E$3:$E$99980,Produccion_UO!$J1543,Resultados_Dic3!$A$3:$A$99980,Produccion_UO!$H1543)*$J$1494</f>
        <v>0</v>
      </c>
      <c r="AI1543" s="21">
        <f>+SUMIFS(Resultados_Dic3!AD$3:AD$99980,Resultados_Dic3!$F$3:$F$99980,Produccion_UO!$K1543,Resultados_Dic3!$D$3:$D$99980,Produccion_UO!$K$1131,Resultados_Dic3!$E$3:$E$99980,Produccion_UO!$J1543,Resultados_Dic3!$A$3:$A$99980,Produccion_UO!$H1543)*$J$1494</f>
        <v>0</v>
      </c>
      <c r="AJ1543" s="21">
        <f>+SUMIFS(Resultados_Dic3!AE$3:AE$99980,Resultados_Dic3!$F$3:$F$99980,Produccion_UO!$K1543,Resultados_Dic3!$D$3:$D$99980,Produccion_UO!$K$1131,Resultados_Dic3!$E$3:$E$99980,Produccion_UO!$J1543,Resultados_Dic3!$A$3:$A$99980,Produccion_UO!$H1543)*$J$1494</f>
        <v>0</v>
      </c>
      <c r="AK1543" s="21">
        <f>+SUMIFS(Resultados_Dic3!AF$3:AF$99980,Resultados_Dic3!$F$3:$F$99980,Produccion_UO!$K1543,Resultados_Dic3!$D$3:$D$99980,Produccion_UO!$K$1131,Resultados_Dic3!$E$3:$E$99980,Produccion_UO!$J1543,Resultados_Dic3!$A$3:$A$99980,Produccion_UO!$H1543)*$J$1494</f>
        <v>0</v>
      </c>
      <c r="AL1543" s="21">
        <f>+SUMIFS(Resultados_Dic3!AG$3:AG$99980,Resultados_Dic3!$F$3:$F$99980,Produccion_UO!$K1543,Resultados_Dic3!$D$3:$D$99980,Produccion_UO!$K$1131,Resultados_Dic3!$E$3:$E$99980,Produccion_UO!$J1543,Resultados_Dic3!$A$3:$A$99980,Produccion_UO!$H1543)*$J$1494</f>
        <v>0</v>
      </c>
      <c r="AM1543" s="21">
        <f>+SUMIFS(Resultados_Dic3!AH$3:AH$99980,Resultados_Dic3!$F$3:$F$99980,Produccion_UO!$K1543,Resultados_Dic3!$D$3:$D$99980,Produccion_UO!$K$1131,Resultados_Dic3!$E$3:$E$99980,Produccion_UO!$J1543,Resultados_Dic3!$A$3:$A$99980,Produccion_UO!$H1543)*$J$1494</f>
        <v>0</v>
      </c>
      <c r="AN1543" s="21">
        <f>+SUMIFS(Resultados_Dic3!AI$3:AI$99980,Resultados_Dic3!$F$3:$F$99980,Produccion_UO!$K1543,Resultados_Dic3!$D$3:$D$99980,Produccion_UO!$K$1131,Resultados_Dic3!$E$3:$E$99980,Produccion_UO!$J1543,Resultados_Dic3!$A$3:$A$99980,Produccion_UO!$H1543)*$J$1494</f>
        <v>0</v>
      </c>
      <c r="AO1543" s="21">
        <f>+SUMIFS(Resultados_Dic3!AJ$3:AJ$99980,Resultados_Dic3!$F$3:$F$99980,Produccion_UO!$K1543,Resultados_Dic3!$D$3:$D$99980,Produccion_UO!$K$1131,Resultados_Dic3!$E$3:$E$99980,Produccion_UO!$J1543,Resultados_Dic3!$A$3:$A$99980,Produccion_UO!$H1543)*$J$1494</f>
        <v>0</v>
      </c>
      <c r="AP1543" s="21">
        <f>+SUMIFS(Resultados_Dic3!AK$3:AK$99980,Resultados_Dic3!$F$3:$F$99980,Produccion_UO!$K1543,Resultados_Dic3!$D$3:$D$99980,Produccion_UO!$K$1131,Resultados_Dic3!$E$3:$E$99980,Produccion_UO!$J1543,Resultados_Dic3!$A$3:$A$99980,Produccion_UO!$H1543)*$J$1494</f>
        <v>0</v>
      </c>
      <c r="AQ1543" s="21">
        <f>+SUMIFS(Resultados_Dic3!AL$3:AL$99980,Resultados_Dic3!$F$3:$F$99980,Produccion_UO!$K1543,Resultados_Dic3!$D$3:$D$99980,Produccion_UO!$K$1131,Resultados_Dic3!$E$3:$E$99980,Produccion_UO!$J1543,Resultados_Dic3!$A$3:$A$99980,Produccion_UO!$H1543)*$J$1494</f>
        <v>0</v>
      </c>
      <c r="AR1543" s="21">
        <f>+SUMIFS(Resultados_Dic3!AM$3:AM$99980,Resultados_Dic3!$F$3:$F$99980,Produccion_UO!$K1543,Resultados_Dic3!$D$3:$D$99980,Produccion_UO!$K$1131,Resultados_Dic3!$E$3:$E$99980,Produccion_UO!$J1543,Resultados_Dic3!$A$3:$A$99980,Produccion_UO!$H1543)*$J$1494</f>
        <v>0</v>
      </c>
    </row>
    <row r="1544" spans="6:44" x14ac:dyDescent="0.25">
      <c r="H1544" s="17" t="str">
        <f t="shared" si="1629"/>
        <v>DIC7</v>
      </c>
      <c r="I1544" s="24"/>
      <c r="J1544" s="24" t="s">
        <v>149</v>
      </c>
      <c r="K1544" s="315" t="s">
        <v>273</v>
      </c>
      <c r="L1544" s="230" t="s">
        <v>830</v>
      </c>
      <c r="M1544" s="21">
        <f>+SUMIFS(Resultados_Dic3!H$3:H$99980,Resultados_Dic3!$F$3:$F$99980,Produccion_UO!$K1544,Resultados_Dic3!$D$3:$D$99980,Produccion_UO!$K$1494,Resultados_Dic3!$E$3:$E$99980,Produccion_UO!$J1544,Resultados_Dic3!$A$3:$A$99980,Produccion_UO!$H1544)*$J$1494</f>
        <v>287.57893357766699</v>
      </c>
      <c r="N1544" s="21">
        <f>+SUMIFS(Resultados_Dic3!I$3:I$99980,Resultados_Dic3!$F$3:$F$99980,Produccion_UO!$K1544,Resultados_Dic3!$D$3:$D$99980,Produccion_UO!$K$1494,Resultados_Dic3!$E$3:$E$99980,Produccion_UO!$J1544,Resultados_Dic3!$A$3:$A$99980,Produccion_UO!$H1544)*$J$1494</f>
        <v>316.39816894240403</v>
      </c>
      <c r="O1544" s="21">
        <f>+SUMIFS(Resultados_Dic3!J$3:J$99980,Resultados_Dic3!$F$3:$F$99980,Produccion_UO!$K1544,Resultados_Dic3!$D$3:$D$99980,Produccion_UO!$K$1494,Resultados_Dic3!$E$3:$E$99980,Produccion_UO!$J1544,Resultados_Dic3!$A$3:$A$99980,Produccion_UO!$H1544)*$J$1494</f>
        <v>283.20600016643601</v>
      </c>
      <c r="P1544" s="21">
        <f>+SUMIFS(Resultados_Dic3!K$3:K$99980,Resultados_Dic3!$F$3:$F$99980,Produccion_UO!$K1544,Resultados_Dic3!$D$3:$D$99980,Produccion_UO!$K$1494,Resultados_Dic3!$E$3:$E$99980,Produccion_UO!$J1544,Resultados_Dic3!$A$3:$A$99980,Produccion_UO!$H1544)*$J$1494</f>
        <v>281.50567242126698</v>
      </c>
      <c r="Q1544" s="21">
        <f>+SUMIFS(Resultados_Dic3!L$3:L$99980,Resultados_Dic3!$F$3:$F$99980,Produccion_UO!$K1544,Resultados_Dic3!$D$3:$D$99980,Produccion_UO!$K$1494,Resultados_Dic3!$E$3:$E$99980,Produccion_UO!$J1544,Resultados_Dic3!$A$3:$A$99980,Produccion_UO!$H1544)*$J$1494</f>
        <v>227.57958593671299</v>
      </c>
      <c r="R1544" s="21">
        <f>+SUMIFS(Resultados_Dic3!M$3:M$99980,Resultados_Dic3!$F$3:$F$99980,Produccion_UO!$K1544,Resultados_Dic3!$D$3:$D$99980,Produccion_UO!$K$1494,Resultados_Dic3!$E$3:$E$99980,Produccion_UO!$J1544,Resultados_Dic3!$A$3:$A$99980,Produccion_UO!$H1544)*$J$1494</f>
        <v>155.25582536313399</v>
      </c>
      <c r="S1544" s="21">
        <f>+SUMIFS(Resultados_Dic3!N$3:N$99980,Resultados_Dic3!$F$3:$F$99980,Produccion_UO!$K1544,Resultados_Dic3!$D$3:$D$99980,Produccion_UO!$K$1494,Resultados_Dic3!$E$3:$E$99980,Produccion_UO!$J1544,Resultados_Dic3!$A$3:$A$99980,Produccion_UO!$H1544)*$J$1494</f>
        <v>155.25582536313399</v>
      </c>
      <c r="T1544" s="21">
        <f>+SUMIFS(Resultados_Dic3!O$3:O$99980,Resultados_Dic3!$F$3:$F$99980,Produccion_UO!$K1544,Resultados_Dic3!$D$3:$D$99980,Produccion_UO!$K$1494,Resultados_Dic3!$E$3:$E$99980,Produccion_UO!$J1544,Resultados_Dic3!$A$3:$A$99980,Produccion_UO!$H1544)*$J$1494</f>
        <v>155.25582536313399</v>
      </c>
      <c r="U1544" s="21">
        <f>+SUMIFS(Resultados_Dic3!P$3:P$99980,Resultados_Dic3!$F$3:$F$99980,Produccion_UO!$K1544,Resultados_Dic3!$D$3:$D$99980,Produccion_UO!$K$1494,Resultados_Dic3!$E$3:$E$99980,Produccion_UO!$J1544,Resultados_Dic3!$A$3:$A$99980,Produccion_UO!$H1544)*$J$1494</f>
        <v>17.664011673183399</v>
      </c>
      <c r="V1544" s="21">
        <f>+SUMIFS(Resultados_Dic3!Q$3:Q$99980,Resultados_Dic3!$F$3:$F$99980,Produccion_UO!$K1544,Resultados_Dic3!$D$3:$D$99980,Produccion_UO!$K$1494,Resultados_Dic3!$E$3:$E$99980,Produccion_UO!$J1544,Resultados_Dic3!$A$3:$A$99980,Produccion_UO!$H1544)*$J$1494</f>
        <v>16.586420520615299</v>
      </c>
      <c r="W1544" s="21">
        <f>+SUMIFS(Resultados_Dic3!R$3:R$99980,Resultados_Dic3!$F$3:$F$99980,Produccion_UO!$K1544,Resultados_Dic3!$D$3:$D$99980,Produccion_UO!$K$1494,Resultados_Dic3!$E$3:$E$99980,Produccion_UO!$J1544,Resultados_Dic3!$A$3:$A$99980,Produccion_UO!$H1544)*$J$1494</f>
        <v>8.6338297009487892</v>
      </c>
      <c r="X1544" s="21">
        <f>+SUMIFS(Resultados_Dic3!S$3:S$99980,Resultados_Dic3!$F$3:$F$99980,Produccion_UO!$K1544,Resultados_Dic3!$D$3:$D$99980,Produccion_UO!$K$1494,Resultados_Dic3!$E$3:$E$99980,Produccion_UO!$J1544,Resultados_Dic3!$A$3:$A$99980,Produccion_UO!$H1544)*$J$1494</f>
        <v>0</v>
      </c>
      <c r="Y1544" s="21">
        <f>+SUMIFS(Resultados_Dic3!T$3:T$99980,Resultados_Dic3!$F$3:$F$99980,Produccion_UO!$K1544,Resultados_Dic3!$D$3:$D$99980,Produccion_UO!$K$1494,Resultados_Dic3!$E$3:$E$99980,Produccion_UO!$J1544,Resultados_Dic3!$A$3:$A$99980,Produccion_UO!$H1544)*$J$1494</f>
        <v>0</v>
      </c>
      <c r="Z1544" s="21">
        <f>+SUMIFS(Resultados_Dic3!U$3:U$99980,Resultados_Dic3!$F$3:$F$99980,Produccion_UO!$K1544,Resultados_Dic3!$D$3:$D$99980,Produccion_UO!$K$1494,Resultados_Dic3!$E$3:$E$99980,Produccion_UO!$J1544,Resultados_Dic3!$A$3:$A$99980,Produccion_UO!$H1544)*$J$1494</f>
        <v>0</v>
      </c>
      <c r="AA1544" s="21">
        <f>+SUMIFS(Resultados_Dic3!V$3:V$99980,Resultados_Dic3!$F$3:$F$99980,Produccion_UO!$K1544,Resultados_Dic3!$D$3:$D$99980,Produccion_UO!$K$1494,Resultados_Dic3!$E$3:$E$99980,Produccion_UO!$J1544,Resultados_Dic3!$A$3:$A$99980,Produccion_UO!$H1544)*$J$1494</f>
        <v>0</v>
      </c>
      <c r="AB1544" s="21">
        <f>+SUMIFS(Resultados_Dic3!W$3:W$99980,Resultados_Dic3!$F$3:$F$99980,Produccion_UO!$K1544,Resultados_Dic3!$D$3:$D$99980,Produccion_UO!$K$1494,Resultados_Dic3!$E$3:$E$99980,Produccion_UO!$J1544,Resultados_Dic3!$A$3:$A$99980,Produccion_UO!$H1544)*$J$1494</f>
        <v>0</v>
      </c>
      <c r="AC1544" s="21">
        <f>+SUMIFS(Resultados_Dic3!X$3:X$99980,Resultados_Dic3!$F$3:$F$99980,Produccion_UO!$K1544,Resultados_Dic3!$D$3:$D$99980,Produccion_UO!$K$1494,Resultados_Dic3!$E$3:$E$99980,Produccion_UO!$J1544,Resultados_Dic3!$A$3:$A$99980,Produccion_UO!$H1544)*$J$1494</f>
        <v>0</v>
      </c>
      <c r="AD1544" s="21">
        <f>+SUMIFS(Resultados_Dic3!Y$3:Y$99980,Resultados_Dic3!$F$3:$F$99980,Produccion_UO!$K1544,Resultados_Dic3!$D$3:$D$99980,Produccion_UO!$K$1494,Resultados_Dic3!$E$3:$E$99980,Produccion_UO!$J1544,Resultados_Dic3!$A$3:$A$99980,Produccion_UO!$H1544)*$J$1494</f>
        <v>0</v>
      </c>
      <c r="AE1544" s="21">
        <f>+SUMIFS(Resultados_Dic3!Z$3:Z$99980,Resultados_Dic3!$F$3:$F$99980,Produccion_UO!$K1544,Resultados_Dic3!$D$3:$D$99980,Produccion_UO!$K$1494,Resultados_Dic3!$E$3:$E$99980,Produccion_UO!$J1544,Resultados_Dic3!$A$3:$A$99980,Produccion_UO!$H1544)*$J$1494</f>
        <v>0</v>
      </c>
      <c r="AF1544" s="21">
        <f>+SUMIFS(Resultados_Dic3!AA$3:AA$99980,Resultados_Dic3!$F$3:$F$99980,Produccion_UO!$K1544,Resultados_Dic3!$D$3:$D$99980,Produccion_UO!$K$1494,Resultados_Dic3!$E$3:$E$99980,Produccion_UO!$J1544,Resultados_Dic3!$A$3:$A$99980,Produccion_UO!$H1544)*$J$1494</f>
        <v>0</v>
      </c>
      <c r="AG1544" s="21">
        <f>+SUMIFS(Resultados_Dic3!AB$3:AB$99980,Resultados_Dic3!$F$3:$F$99980,Produccion_UO!$K1544,Resultados_Dic3!$D$3:$D$99980,Produccion_UO!$K$1494,Resultados_Dic3!$E$3:$E$99980,Produccion_UO!$J1544,Resultados_Dic3!$A$3:$A$99980,Produccion_UO!$H1544)*$J$1494</f>
        <v>0</v>
      </c>
      <c r="AH1544" s="21">
        <f>+SUMIFS(Resultados_Dic3!AC$3:AC$99980,Resultados_Dic3!$F$3:$F$99980,Produccion_UO!$K1544,Resultados_Dic3!$D$3:$D$99980,Produccion_UO!$K$1494,Resultados_Dic3!$E$3:$E$99980,Produccion_UO!$J1544,Resultados_Dic3!$A$3:$A$99980,Produccion_UO!$H1544)*$J$1494</f>
        <v>0</v>
      </c>
      <c r="AI1544" s="21">
        <f>+SUMIFS(Resultados_Dic3!AD$3:AD$99980,Resultados_Dic3!$F$3:$F$99980,Produccion_UO!$K1544,Resultados_Dic3!$D$3:$D$99980,Produccion_UO!$K$1494,Resultados_Dic3!$E$3:$E$99980,Produccion_UO!$J1544,Resultados_Dic3!$A$3:$A$99980,Produccion_UO!$H1544)*$J$1494</f>
        <v>0</v>
      </c>
      <c r="AJ1544" s="21">
        <f>+SUMIFS(Resultados_Dic3!AE$3:AE$99980,Resultados_Dic3!$F$3:$F$99980,Produccion_UO!$K1544,Resultados_Dic3!$D$3:$D$99980,Produccion_UO!$K$1494,Resultados_Dic3!$E$3:$E$99980,Produccion_UO!$J1544,Resultados_Dic3!$A$3:$A$99980,Produccion_UO!$H1544)*$J$1494</f>
        <v>0</v>
      </c>
      <c r="AK1544" s="21">
        <f>+SUMIFS(Resultados_Dic3!AF$3:AF$99980,Resultados_Dic3!$F$3:$F$99980,Produccion_UO!$K1544,Resultados_Dic3!$D$3:$D$99980,Produccion_UO!$K$1494,Resultados_Dic3!$E$3:$E$99980,Produccion_UO!$J1544,Resultados_Dic3!$A$3:$A$99980,Produccion_UO!$H1544)*$J$1494</f>
        <v>0</v>
      </c>
      <c r="AL1544" s="21">
        <f>+SUMIFS(Resultados_Dic3!AG$3:AG$99980,Resultados_Dic3!$F$3:$F$99980,Produccion_UO!$K1544,Resultados_Dic3!$D$3:$D$99980,Produccion_UO!$K$1494,Resultados_Dic3!$E$3:$E$99980,Produccion_UO!$J1544,Resultados_Dic3!$A$3:$A$99980,Produccion_UO!$H1544)*$J$1494</f>
        <v>0</v>
      </c>
      <c r="AM1544" s="21">
        <f>+SUMIFS(Resultados_Dic3!AH$3:AH$99980,Resultados_Dic3!$F$3:$F$99980,Produccion_UO!$K1544,Resultados_Dic3!$D$3:$D$99980,Produccion_UO!$K$1494,Resultados_Dic3!$E$3:$E$99980,Produccion_UO!$J1544,Resultados_Dic3!$A$3:$A$99980,Produccion_UO!$H1544)*$J$1494</f>
        <v>0</v>
      </c>
      <c r="AN1544" s="21">
        <f>+SUMIFS(Resultados_Dic3!AI$3:AI$99980,Resultados_Dic3!$F$3:$F$99980,Produccion_UO!$K1544,Resultados_Dic3!$D$3:$D$99980,Produccion_UO!$K$1494,Resultados_Dic3!$E$3:$E$99980,Produccion_UO!$J1544,Resultados_Dic3!$A$3:$A$99980,Produccion_UO!$H1544)*$J$1494</f>
        <v>0</v>
      </c>
      <c r="AO1544" s="21">
        <f>+SUMIFS(Resultados_Dic3!AJ$3:AJ$99980,Resultados_Dic3!$F$3:$F$99980,Produccion_UO!$K1544,Resultados_Dic3!$D$3:$D$99980,Produccion_UO!$K$1494,Resultados_Dic3!$E$3:$E$99980,Produccion_UO!$J1544,Resultados_Dic3!$A$3:$A$99980,Produccion_UO!$H1544)*$J$1494</f>
        <v>0</v>
      </c>
      <c r="AP1544" s="21">
        <f>+SUMIFS(Resultados_Dic3!AK$3:AK$99980,Resultados_Dic3!$F$3:$F$99980,Produccion_UO!$K1544,Resultados_Dic3!$D$3:$D$99980,Produccion_UO!$K$1494,Resultados_Dic3!$E$3:$E$99980,Produccion_UO!$J1544,Resultados_Dic3!$A$3:$A$99980,Produccion_UO!$H1544)*$J$1494</f>
        <v>0</v>
      </c>
      <c r="AQ1544" s="21">
        <f>+SUMIFS(Resultados_Dic3!AL$3:AL$99980,Resultados_Dic3!$F$3:$F$99980,Produccion_UO!$K1544,Resultados_Dic3!$D$3:$D$99980,Produccion_UO!$K$1494,Resultados_Dic3!$E$3:$E$99980,Produccion_UO!$J1544,Resultados_Dic3!$A$3:$A$99980,Produccion_UO!$H1544)*$J$1494</f>
        <v>0</v>
      </c>
      <c r="AR1544" s="21">
        <f>+SUMIFS(Resultados_Dic3!AM$3:AM$99980,Resultados_Dic3!$F$3:$F$99980,Produccion_UO!$K1544,Resultados_Dic3!$D$3:$D$99980,Produccion_UO!$K$1494,Resultados_Dic3!$E$3:$E$99980,Produccion_UO!$J1544,Resultados_Dic3!$A$3:$A$99980,Produccion_UO!$H1544)*$J$1494</f>
        <v>0</v>
      </c>
    </row>
    <row r="1545" spans="6:44" x14ac:dyDescent="0.25">
      <c r="H1545" s="17" t="str">
        <f t="shared" si="1629"/>
        <v>DIC7</v>
      </c>
      <c r="I1545" s="24"/>
      <c r="J1545" s="24" t="s">
        <v>149</v>
      </c>
      <c r="K1545" s="315"/>
      <c r="L1545" s="230" t="s">
        <v>835</v>
      </c>
      <c r="M1545" s="21">
        <f>+SUM(M1546:M1548)</f>
        <v>905.49765910817302</v>
      </c>
      <c r="N1545" s="21">
        <f t="shared" ref="N1545" si="1630">+SUM(N1546:N1548)</f>
        <v>850.51265234493064</v>
      </c>
      <c r="O1545" s="21">
        <f t="shared" ref="O1545" si="1631">+SUM(O1546:O1548)</f>
        <v>751.01762720010004</v>
      </c>
      <c r="P1545" s="21">
        <f t="shared" ref="P1545" si="1632">+SUM(P1546:P1548)</f>
        <v>751.01762720010004</v>
      </c>
      <c r="Q1545" s="21">
        <f t="shared" ref="Q1545" si="1633">+SUM(Q1546:Q1548)</f>
        <v>751.01762720010004</v>
      </c>
      <c r="R1545" s="21">
        <f t="shared" ref="R1545" si="1634">+SUM(R1546:R1548)</f>
        <v>751.01762720010004</v>
      </c>
      <c r="S1545" s="21">
        <f t="shared" ref="S1545" si="1635">+SUM(S1546:S1548)</f>
        <v>751.01762720010004</v>
      </c>
      <c r="T1545" s="21">
        <f t="shared" ref="T1545" si="1636">+SUM(T1546:T1548)</f>
        <v>751.01762720010004</v>
      </c>
      <c r="U1545" s="21">
        <f t="shared" ref="U1545" si="1637">+SUM(U1546:U1548)</f>
        <v>751.01762720010004</v>
      </c>
      <c r="V1545" s="21">
        <f t="shared" ref="V1545" si="1638">+SUM(V1546:V1548)</f>
        <v>704.37331412334595</v>
      </c>
      <c r="W1545" s="21">
        <f t="shared" ref="W1545" si="1639">+SUM(W1546:W1548)</f>
        <v>360.13966383786197</v>
      </c>
      <c r="X1545" s="21">
        <f t="shared" ref="X1545" si="1640">+SUM(X1546:X1548)</f>
        <v>0</v>
      </c>
      <c r="Y1545" s="21">
        <f t="shared" ref="Y1545" si="1641">+SUM(Y1546:Y1548)</f>
        <v>0</v>
      </c>
      <c r="Z1545" s="21">
        <f t="shared" ref="Z1545" si="1642">+SUM(Z1546:Z1548)</f>
        <v>0</v>
      </c>
      <c r="AA1545" s="21">
        <f t="shared" ref="AA1545" si="1643">+SUM(AA1546:AA1548)</f>
        <v>0</v>
      </c>
      <c r="AB1545" s="21">
        <f t="shared" ref="AB1545" si="1644">+SUM(AB1546:AB1548)</f>
        <v>0</v>
      </c>
      <c r="AC1545" s="21">
        <f t="shared" ref="AC1545" si="1645">+SUM(AC1546:AC1548)</f>
        <v>0</v>
      </c>
      <c r="AD1545" s="21">
        <f t="shared" ref="AD1545" si="1646">+SUM(AD1546:AD1548)</f>
        <v>0</v>
      </c>
      <c r="AE1545" s="21">
        <f t="shared" ref="AE1545" si="1647">+SUM(AE1546:AE1548)</f>
        <v>0</v>
      </c>
      <c r="AF1545" s="21">
        <f t="shared" ref="AF1545" si="1648">+SUM(AF1546:AF1548)</f>
        <v>0</v>
      </c>
      <c r="AG1545" s="21">
        <f t="shared" ref="AG1545" si="1649">+SUM(AG1546:AG1548)</f>
        <v>0</v>
      </c>
      <c r="AH1545" s="21">
        <f t="shared" ref="AH1545" si="1650">+SUM(AH1546:AH1548)</f>
        <v>0</v>
      </c>
      <c r="AI1545" s="21">
        <f t="shared" ref="AI1545" si="1651">+SUM(AI1546:AI1548)</f>
        <v>0</v>
      </c>
      <c r="AJ1545" s="21">
        <f t="shared" ref="AJ1545" si="1652">+SUM(AJ1546:AJ1548)</f>
        <v>0</v>
      </c>
      <c r="AK1545" s="21">
        <f t="shared" ref="AK1545" si="1653">+SUM(AK1546:AK1548)</f>
        <v>0</v>
      </c>
      <c r="AL1545" s="21">
        <f t="shared" ref="AL1545" si="1654">+SUM(AL1546:AL1548)</f>
        <v>0</v>
      </c>
      <c r="AM1545" s="21">
        <f t="shared" ref="AM1545" si="1655">+SUM(AM1546:AM1548)</f>
        <v>0</v>
      </c>
      <c r="AN1545" s="21">
        <f t="shared" ref="AN1545" si="1656">+SUM(AN1546:AN1548)</f>
        <v>0</v>
      </c>
      <c r="AO1545" s="21">
        <f t="shared" ref="AO1545" si="1657">+SUM(AO1546:AO1548)</f>
        <v>0</v>
      </c>
      <c r="AP1545" s="21">
        <f t="shared" ref="AP1545" si="1658">+SUM(AP1546:AP1548)</f>
        <v>0</v>
      </c>
      <c r="AQ1545" s="21">
        <f t="shared" ref="AQ1545" si="1659">+SUM(AQ1546:AQ1548)</f>
        <v>0</v>
      </c>
      <c r="AR1545" s="21">
        <f t="shared" ref="AR1545" si="1660">+SUM(AR1546:AR1548)</f>
        <v>0</v>
      </c>
    </row>
    <row r="1546" spans="6:44" x14ac:dyDescent="0.25">
      <c r="H1546" s="17" t="str">
        <f t="shared" si="1629"/>
        <v>DIC7</v>
      </c>
      <c r="I1546" s="24"/>
      <c r="J1546" s="24" t="s">
        <v>149</v>
      </c>
      <c r="K1546" s="315" t="s">
        <v>211</v>
      </c>
      <c r="L1546" s="316" t="s">
        <v>750</v>
      </c>
      <c r="M1546" s="21">
        <f>+SUMIFS(Resultados_Dic3!H$3:H$99980,Resultados_Dic3!$F$3:$F$99980,Produccion_UO!$K1546,Resultados_Dic3!$D$3:$D$99980,Produccion_UO!$K$1494,Resultados_Dic3!$E$3:$E$99980,Produccion_UO!$J1546,Resultados_Dic3!$A$3:$A$99980,Produccion_UO!$H1546)*$J$1494</f>
        <v>751.01762720010004</v>
      </c>
      <c r="N1546" s="21">
        <f>+SUMIFS(Resultados_Dic3!I$3:I$99980,Resultados_Dic3!$F$3:$F$99980,Produccion_UO!$K1546,Resultados_Dic3!$D$3:$D$99980,Produccion_UO!$K$1494,Resultados_Dic3!$E$3:$E$99980,Produccion_UO!$J1546,Resultados_Dic3!$A$3:$A$99980,Produccion_UO!$H1546)*$J$1494</f>
        <v>751.01762720010004</v>
      </c>
      <c r="O1546" s="21">
        <f>+SUMIFS(Resultados_Dic3!J$3:J$99980,Resultados_Dic3!$F$3:$F$99980,Produccion_UO!$K1546,Resultados_Dic3!$D$3:$D$99980,Produccion_UO!$K$1494,Resultados_Dic3!$E$3:$E$99980,Produccion_UO!$J1546,Resultados_Dic3!$A$3:$A$99980,Produccion_UO!$H1546)*$J$1494</f>
        <v>751.01762720010004</v>
      </c>
      <c r="P1546" s="21">
        <f>+SUMIFS(Resultados_Dic3!K$3:K$99980,Resultados_Dic3!$F$3:$F$99980,Produccion_UO!$K1546,Resultados_Dic3!$D$3:$D$99980,Produccion_UO!$K$1494,Resultados_Dic3!$E$3:$E$99980,Produccion_UO!$J1546,Resultados_Dic3!$A$3:$A$99980,Produccion_UO!$H1546)*$J$1494</f>
        <v>751.01762720010004</v>
      </c>
      <c r="Q1546" s="21">
        <f>+SUMIFS(Resultados_Dic3!L$3:L$99980,Resultados_Dic3!$F$3:$F$99980,Produccion_UO!$K1546,Resultados_Dic3!$D$3:$D$99980,Produccion_UO!$K$1494,Resultados_Dic3!$E$3:$E$99980,Produccion_UO!$J1546,Resultados_Dic3!$A$3:$A$99980,Produccion_UO!$H1546)*$J$1494</f>
        <v>751.01762720010004</v>
      </c>
      <c r="R1546" s="21">
        <f>+SUMIFS(Resultados_Dic3!M$3:M$99980,Resultados_Dic3!$F$3:$F$99980,Produccion_UO!$K1546,Resultados_Dic3!$D$3:$D$99980,Produccion_UO!$K$1494,Resultados_Dic3!$E$3:$E$99980,Produccion_UO!$J1546,Resultados_Dic3!$A$3:$A$99980,Produccion_UO!$H1546)*$J$1494</f>
        <v>751.01762720010004</v>
      </c>
      <c r="S1546" s="21">
        <f>+SUMIFS(Resultados_Dic3!N$3:N$99980,Resultados_Dic3!$F$3:$F$99980,Produccion_UO!$K1546,Resultados_Dic3!$D$3:$D$99980,Produccion_UO!$K$1494,Resultados_Dic3!$E$3:$E$99980,Produccion_UO!$J1546,Resultados_Dic3!$A$3:$A$99980,Produccion_UO!$H1546)*$J$1494</f>
        <v>751.01762720010004</v>
      </c>
      <c r="T1546" s="21">
        <f>+SUMIFS(Resultados_Dic3!O$3:O$99980,Resultados_Dic3!$F$3:$F$99980,Produccion_UO!$K1546,Resultados_Dic3!$D$3:$D$99980,Produccion_UO!$K$1494,Resultados_Dic3!$E$3:$E$99980,Produccion_UO!$J1546,Resultados_Dic3!$A$3:$A$99980,Produccion_UO!$H1546)*$J$1494</f>
        <v>751.01762720010004</v>
      </c>
      <c r="U1546" s="21">
        <f>+SUMIFS(Resultados_Dic3!P$3:P$99980,Resultados_Dic3!$F$3:$F$99980,Produccion_UO!$K1546,Resultados_Dic3!$D$3:$D$99980,Produccion_UO!$K$1494,Resultados_Dic3!$E$3:$E$99980,Produccion_UO!$J1546,Resultados_Dic3!$A$3:$A$99980,Produccion_UO!$H1546)*$J$1494</f>
        <v>751.01762720010004</v>
      </c>
      <c r="V1546" s="21">
        <f>+SUMIFS(Resultados_Dic3!Q$3:Q$99980,Resultados_Dic3!$F$3:$F$99980,Produccion_UO!$K1546,Resultados_Dic3!$D$3:$D$99980,Produccion_UO!$K$1494,Resultados_Dic3!$E$3:$E$99980,Produccion_UO!$J1546,Resultados_Dic3!$A$3:$A$99980,Produccion_UO!$H1546)*$J$1494</f>
        <v>704.37331412334595</v>
      </c>
      <c r="W1546" s="21">
        <f>+SUMIFS(Resultados_Dic3!R$3:R$99980,Resultados_Dic3!$F$3:$F$99980,Produccion_UO!$K1546,Resultados_Dic3!$D$3:$D$99980,Produccion_UO!$K$1494,Resultados_Dic3!$E$3:$E$99980,Produccion_UO!$J1546,Resultados_Dic3!$A$3:$A$99980,Produccion_UO!$H1546)*$J$1494</f>
        <v>360.13966383786197</v>
      </c>
      <c r="X1546" s="21">
        <f>+SUMIFS(Resultados_Dic3!S$3:S$99980,Resultados_Dic3!$F$3:$F$99980,Produccion_UO!$K1546,Resultados_Dic3!$D$3:$D$99980,Produccion_UO!$K$1494,Resultados_Dic3!$E$3:$E$99980,Produccion_UO!$J1546,Resultados_Dic3!$A$3:$A$99980,Produccion_UO!$H1546)*$J$1494</f>
        <v>0</v>
      </c>
      <c r="Y1546" s="21">
        <f>+SUMIFS(Resultados_Dic3!T$3:T$99980,Resultados_Dic3!$F$3:$F$99980,Produccion_UO!$K1546,Resultados_Dic3!$D$3:$D$99980,Produccion_UO!$K$1494,Resultados_Dic3!$E$3:$E$99980,Produccion_UO!$J1546,Resultados_Dic3!$A$3:$A$99980,Produccion_UO!$H1546)*$J$1494</f>
        <v>0</v>
      </c>
      <c r="Z1546" s="21">
        <f>+SUMIFS(Resultados_Dic3!U$3:U$99980,Resultados_Dic3!$F$3:$F$99980,Produccion_UO!$K1546,Resultados_Dic3!$D$3:$D$99980,Produccion_UO!$K$1494,Resultados_Dic3!$E$3:$E$99980,Produccion_UO!$J1546,Resultados_Dic3!$A$3:$A$99980,Produccion_UO!$H1546)*$J$1494</f>
        <v>0</v>
      </c>
      <c r="AA1546" s="21">
        <f>+SUMIFS(Resultados_Dic3!V$3:V$99980,Resultados_Dic3!$F$3:$F$99980,Produccion_UO!$K1546,Resultados_Dic3!$D$3:$D$99980,Produccion_UO!$K$1494,Resultados_Dic3!$E$3:$E$99980,Produccion_UO!$J1546,Resultados_Dic3!$A$3:$A$99980,Produccion_UO!$H1546)*$J$1494</f>
        <v>0</v>
      </c>
      <c r="AB1546" s="21">
        <f>+SUMIFS(Resultados_Dic3!W$3:W$99980,Resultados_Dic3!$F$3:$F$99980,Produccion_UO!$K1546,Resultados_Dic3!$D$3:$D$99980,Produccion_UO!$K$1494,Resultados_Dic3!$E$3:$E$99980,Produccion_UO!$J1546,Resultados_Dic3!$A$3:$A$99980,Produccion_UO!$H1546)*$J$1494</f>
        <v>0</v>
      </c>
      <c r="AC1546" s="21">
        <f>+SUMIFS(Resultados_Dic3!X$3:X$99980,Resultados_Dic3!$F$3:$F$99980,Produccion_UO!$K1546,Resultados_Dic3!$D$3:$D$99980,Produccion_UO!$K$1494,Resultados_Dic3!$E$3:$E$99980,Produccion_UO!$J1546,Resultados_Dic3!$A$3:$A$99980,Produccion_UO!$H1546)*$J$1494</f>
        <v>0</v>
      </c>
      <c r="AD1546" s="21">
        <f>+SUMIFS(Resultados_Dic3!Y$3:Y$99980,Resultados_Dic3!$F$3:$F$99980,Produccion_UO!$K1546,Resultados_Dic3!$D$3:$D$99980,Produccion_UO!$K$1494,Resultados_Dic3!$E$3:$E$99980,Produccion_UO!$J1546,Resultados_Dic3!$A$3:$A$99980,Produccion_UO!$H1546)*$J$1494</f>
        <v>0</v>
      </c>
      <c r="AE1546" s="21">
        <f>+SUMIFS(Resultados_Dic3!Z$3:Z$99980,Resultados_Dic3!$F$3:$F$99980,Produccion_UO!$K1546,Resultados_Dic3!$D$3:$D$99980,Produccion_UO!$K$1494,Resultados_Dic3!$E$3:$E$99980,Produccion_UO!$J1546,Resultados_Dic3!$A$3:$A$99980,Produccion_UO!$H1546)*$J$1494</f>
        <v>0</v>
      </c>
      <c r="AF1546" s="21">
        <f>+SUMIFS(Resultados_Dic3!AA$3:AA$99980,Resultados_Dic3!$F$3:$F$99980,Produccion_UO!$K1546,Resultados_Dic3!$D$3:$D$99980,Produccion_UO!$K$1494,Resultados_Dic3!$E$3:$E$99980,Produccion_UO!$J1546,Resultados_Dic3!$A$3:$A$99980,Produccion_UO!$H1546)*$J$1494</f>
        <v>0</v>
      </c>
      <c r="AG1546" s="21">
        <f>+SUMIFS(Resultados_Dic3!AB$3:AB$99980,Resultados_Dic3!$F$3:$F$99980,Produccion_UO!$K1546,Resultados_Dic3!$D$3:$D$99980,Produccion_UO!$K$1494,Resultados_Dic3!$E$3:$E$99980,Produccion_UO!$J1546,Resultados_Dic3!$A$3:$A$99980,Produccion_UO!$H1546)*$J$1494</f>
        <v>0</v>
      </c>
      <c r="AH1546" s="21">
        <f>+SUMIFS(Resultados_Dic3!AC$3:AC$99980,Resultados_Dic3!$F$3:$F$99980,Produccion_UO!$K1546,Resultados_Dic3!$D$3:$D$99980,Produccion_UO!$K$1494,Resultados_Dic3!$E$3:$E$99980,Produccion_UO!$J1546,Resultados_Dic3!$A$3:$A$99980,Produccion_UO!$H1546)*$J$1494</f>
        <v>0</v>
      </c>
      <c r="AI1546" s="21">
        <f>+SUMIFS(Resultados_Dic3!AD$3:AD$99980,Resultados_Dic3!$F$3:$F$99980,Produccion_UO!$K1546,Resultados_Dic3!$D$3:$D$99980,Produccion_UO!$K$1494,Resultados_Dic3!$E$3:$E$99980,Produccion_UO!$J1546,Resultados_Dic3!$A$3:$A$99980,Produccion_UO!$H1546)*$J$1494</f>
        <v>0</v>
      </c>
      <c r="AJ1546" s="21">
        <f>+SUMIFS(Resultados_Dic3!AE$3:AE$99980,Resultados_Dic3!$F$3:$F$99980,Produccion_UO!$K1546,Resultados_Dic3!$D$3:$D$99980,Produccion_UO!$K$1494,Resultados_Dic3!$E$3:$E$99980,Produccion_UO!$J1546,Resultados_Dic3!$A$3:$A$99980,Produccion_UO!$H1546)*$J$1494</f>
        <v>0</v>
      </c>
      <c r="AK1546" s="21">
        <f>+SUMIFS(Resultados_Dic3!AF$3:AF$99980,Resultados_Dic3!$F$3:$F$99980,Produccion_UO!$K1546,Resultados_Dic3!$D$3:$D$99980,Produccion_UO!$K$1494,Resultados_Dic3!$E$3:$E$99980,Produccion_UO!$J1546,Resultados_Dic3!$A$3:$A$99980,Produccion_UO!$H1546)*$J$1494</f>
        <v>0</v>
      </c>
      <c r="AL1546" s="21">
        <f>+SUMIFS(Resultados_Dic3!AG$3:AG$99980,Resultados_Dic3!$F$3:$F$99980,Produccion_UO!$K1546,Resultados_Dic3!$D$3:$D$99980,Produccion_UO!$K$1494,Resultados_Dic3!$E$3:$E$99980,Produccion_UO!$J1546,Resultados_Dic3!$A$3:$A$99980,Produccion_UO!$H1546)*$J$1494</f>
        <v>0</v>
      </c>
      <c r="AM1546" s="21">
        <f>+SUMIFS(Resultados_Dic3!AH$3:AH$99980,Resultados_Dic3!$F$3:$F$99980,Produccion_UO!$K1546,Resultados_Dic3!$D$3:$D$99980,Produccion_UO!$K$1494,Resultados_Dic3!$E$3:$E$99980,Produccion_UO!$J1546,Resultados_Dic3!$A$3:$A$99980,Produccion_UO!$H1546)*$J$1494</f>
        <v>0</v>
      </c>
      <c r="AN1546" s="21">
        <f>+SUMIFS(Resultados_Dic3!AI$3:AI$99980,Resultados_Dic3!$F$3:$F$99980,Produccion_UO!$K1546,Resultados_Dic3!$D$3:$D$99980,Produccion_UO!$K$1494,Resultados_Dic3!$E$3:$E$99980,Produccion_UO!$J1546,Resultados_Dic3!$A$3:$A$99980,Produccion_UO!$H1546)*$J$1494</f>
        <v>0</v>
      </c>
      <c r="AO1546" s="21">
        <f>+SUMIFS(Resultados_Dic3!AJ$3:AJ$99980,Resultados_Dic3!$F$3:$F$99980,Produccion_UO!$K1546,Resultados_Dic3!$D$3:$D$99980,Produccion_UO!$K$1494,Resultados_Dic3!$E$3:$E$99980,Produccion_UO!$J1546,Resultados_Dic3!$A$3:$A$99980,Produccion_UO!$H1546)*$J$1494</f>
        <v>0</v>
      </c>
      <c r="AP1546" s="21">
        <f>+SUMIFS(Resultados_Dic3!AK$3:AK$99980,Resultados_Dic3!$F$3:$F$99980,Produccion_UO!$K1546,Resultados_Dic3!$D$3:$D$99980,Produccion_UO!$K$1494,Resultados_Dic3!$E$3:$E$99980,Produccion_UO!$J1546,Resultados_Dic3!$A$3:$A$99980,Produccion_UO!$H1546)*$J$1494</f>
        <v>0</v>
      </c>
      <c r="AQ1546" s="21">
        <f>+SUMIFS(Resultados_Dic3!AL$3:AL$99980,Resultados_Dic3!$F$3:$F$99980,Produccion_UO!$K1546,Resultados_Dic3!$D$3:$D$99980,Produccion_UO!$K$1494,Resultados_Dic3!$E$3:$E$99980,Produccion_UO!$J1546,Resultados_Dic3!$A$3:$A$99980,Produccion_UO!$H1546)*$J$1494</f>
        <v>0</v>
      </c>
      <c r="AR1546" s="21">
        <f>+SUMIFS(Resultados_Dic3!AM$3:AM$99980,Resultados_Dic3!$F$3:$F$99980,Produccion_UO!$K1546,Resultados_Dic3!$D$3:$D$99980,Produccion_UO!$K$1494,Resultados_Dic3!$E$3:$E$99980,Produccion_UO!$J1546,Resultados_Dic3!$A$3:$A$99980,Produccion_UO!$H1546)*$J$1494</f>
        <v>0</v>
      </c>
    </row>
    <row r="1547" spans="6:44" x14ac:dyDescent="0.25">
      <c r="H1547" s="17" t="str">
        <f t="shared" si="1629"/>
        <v>DIC7</v>
      </c>
      <c r="I1547" s="24"/>
      <c r="J1547" s="24" t="s">
        <v>149</v>
      </c>
      <c r="K1547" s="315" t="s">
        <v>469</v>
      </c>
      <c r="L1547" s="316" t="s">
        <v>746</v>
      </c>
      <c r="M1547" s="21">
        <f>+SUMIFS(Resultados_Dic3!H$3:H$99980,Resultados_Dic3!$F$3:$F$99980,Produccion_UO!$K1547,Resultados_Dic3!$D$3:$D$99980,Produccion_UO!$K$1494,Resultados_Dic3!$E$3:$E$99980,Produccion_UO!$J1547,Resultados_Dic3!$A$3:$A$99980,Produccion_UO!$H1547)*$J$1494</f>
        <v>154.48003190807299</v>
      </c>
      <c r="N1547" s="21">
        <f>+SUMIFS(Resultados_Dic3!I$3:I$99980,Resultados_Dic3!$F$3:$F$99980,Produccion_UO!$K1547,Resultados_Dic3!$D$3:$D$99980,Produccion_UO!$K$1494,Resultados_Dic3!$E$3:$E$99980,Produccion_UO!$J1547,Resultados_Dic3!$A$3:$A$99980,Produccion_UO!$H1547)*$J$1494</f>
        <v>99.495025144830606</v>
      </c>
      <c r="O1547" s="21">
        <f>+SUMIFS(Resultados_Dic3!J$3:J$99980,Resultados_Dic3!$F$3:$F$99980,Produccion_UO!$K1547,Resultados_Dic3!$D$3:$D$99980,Produccion_UO!$K$1494,Resultados_Dic3!$E$3:$E$99980,Produccion_UO!$J1547,Resultados_Dic3!$A$3:$A$99980,Produccion_UO!$H1547)*$J$1494</f>
        <v>0</v>
      </c>
      <c r="P1547" s="21">
        <f>+SUMIFS(Resultados_Dic3!K$3:K$99980,Resultados_Dic3!$F$3:$F$99980,Produccion_UO!$K1547,Resultados_Dic3!$D$3:$D$99980,Produccion_UO!$K$1494,Resultados_Dic3!$E$3:$E$99980,Produccion_UO!$J1547,Resultados_Dic3!$A$3:$A$99980,Produccion_UO!$H1547)*$J$1494</f>
        <v>0</v>
      </c>
      <c r="Q1547" s="21">
        <f>+SUMIFS(Resultados_Dic3!L$3:L$99980,Resultados_Dic3!$F$3:$F$99980,Produccion_UO!$K1547,Resultados_Dic3!$D$3:$D$99980,Produccion_UO!$K$1494,Resultados_Dic3!$E$3:$E$99980,Produccion_UO!$J1547,Resultados_Dic3!$A$3:$A$99980,Produccion_UO!$H1547)*$J$1494</f>
        <v>0</v>
      </c>
      <c r="R1547" s="21">
        <f>+SUMIFS(Resultados_Dic3!M$3:M$99980,Resultados_Dic3!$F$3:$F$99980,Produccion_UO!$K1547,Resultados_Dic3!$D$3:$D$99980,Produccion_UO!$K$1494,Resultados_Dic3!$E$3:$E$99980,Produccion_UO!$J1547,Resultados_Dic3!$A$3:$A$99980,Produccion_UO!$H1547)*$J$1494</f>
        <v>0</v>
      </c>
      <c r="S1547" s="21">
        <f>+SUMIFS(Resultados_Dic3!N$3:N$99980,Resultados_Dic3!$F$3:$F$99980,Produccion_UO!$K1547,Resultados_Dic3!$D$3:$D$99980,Produccion_UO!$K$1494,Resultados_Dic3!$E$3:$E$99980,Produccion_UO!$J1547,Resultados_Dic3!$A$3:$A$99980,Produccion_UO!$H1547)*$J$1494</f>
        <v>0</v>
      </c>
      <c r="T1547" s="21">
        <f>+SUMIFS(Resultados_Dic3!O$3:O$99980,Resultados_Dic3!$F$3:$F$99980,Produccion_UO!$K1547,Resultados_Dic3!$D$3:$D$99980,Produccion_UO!$K$1494,Resultados_Dic3!$E$3:$E$99980,Produccion_UO!$J1547,Resultados_Dic3!$A$3:$A$99980,Produccion_UO!$H1547)*$J$1494</f>
        <v>0</v>
      </c>
      <c r="U1547" s="21">
        <f>+SUMIFS(Resultados_Dic3!P$3:P$99980,Resultados_Dic3!$F$3:$F$99980,Produccion_UO!$K1547,Resultados_Dic3!$D$3:$D$99980,Produccion_UO!$K$1494,Resultados_Dic3!$E$3:$E$99980,Produccion_UO!$J1547,Resultados_Dic3!$A$3:$A$99980,Produccion_UO!$H1547)*$J$1494</f>
        <v>0</v>
      </c>
      <c r="V1547" s="21">
        <f>+SUMIFS(Resultados_Dic3!Q$3:Q$99980,Resultados_Dic3!$F$3:$F$99980,Produccion_UO!$K1547,Resultados_Dic3!$D$3:$D$99980,Produccion_UO!$K$1494,Resultados_Dic3!$E$3:$E$99980,Produccion_UO!$J1547,Resultados_Dic3!$A$3:$A$99980,Produccion_UO!$H1547)*$J$1494</f>
        <v>0</v>
      </c>
      <c r="W1547" s="21">
        <f>+SUMIFS(Resultados_Dic3!R$3:R$99980,Resultados_Dic3!$F$3:$F$99980,Produccion_UO!$K1547,Resultados_Dic3!$D$3:$D$99980,Produccion_UO!$K$1494,Resultados_Dic3!$E$3:$E$99980,Produccion_UO!$J1547,Resultados_Dic3!$A$3:$A$99980,Produccion_UO!$H1547)*$J$1494</f>
        <v>0</v>
      </c>
      <c r="X1547" s="21">
        <f>+SUMIFS(Resultados_Dic3!S$3:S$99980,Resultados_Dic3!$F$3:$F$99980,Produccion_UO!$K1547,Resultados_Dic3!$D$3:$D$99980,Produccion_UO!$K$1494,Resultados_Dic3!$E$3:$E$99980,Produccion_UO!$J1547,Resultados_Dic3!$A$3:$A$99980,Produccion_UO!$H1547)*$J$1494</f>
        <v>0</v>
      </c>
      <c r="Y1547" s="21">
        <f>+SUMIFS(Resultados_Dic3!T$3:T$99980,Resultados_Dic3!$F$3:$F$99980,Produccion_UO!$K1547,Resultados_Dic3!$D$3:$D$99980,Produccion_UO!$K$1494,Resultados_Dic3!$E$3:$E$99980,Produccion_UO!$J1547,Resultados_Dic3!$A$3:$A$99980,Produccion_UO!$H1547)*$J$1494</f>
        <v>0</v>
      </c>
      <c r="Z1547" s="21">
        <f>+SUMIFS(Resultados_Dic3!U$3:U$99980,Resultados_Dic3!$F$3:$F$99980,Produccion_UO!$K1547,Resultados_Dic3!$D$3:$D$99980,Produccion_UO!$K$1494,Resultados_Dic3!$E$3:$E$99980,Produccion_UO!$J1547,Resultados_Dic3!$A$3:$A$99980,Produccion_UO!$H1547)*$J$1494</f>
        <v>0</v>
      </c>
      <c r="AA1547" s="21">
        <f>+SUMIFS(Resultados_Dic3!V$3:V$99980,Resultados_Dic3!$F$3:$F$99980,Produccion_UO!$K1547,Resultados_Dic3!$D$3:$D$99980,Produccion_UO!$K$1494,Resultados_Dic3!$E$3:$E$99980,Produccion_UO!$J1547,Resultados_Dic3!$A$3:$A$99980,Produccion_UO!$H1547)*$J$1494</f>
        <v>0</v>
      </c>
      <c r="AB1547" s="21">
        <f>+SUMIFS(Resultados_Dic3!W$3:W$99980,Resultados_Dic3!$F$3:$F$99980,Produccion_UO!$K1547,Resultados_Dic3!$D$3:$D$99980,Produccion_UO!$K$1494,Resultados_Dic3!$E$3:$E$99980,Produccion_UO!$J1547,Resultados_Dic3!$A$3:$A$99980,Produccion_UO!$H1547)*$J$1494</f>
        <v>0</v>
      </c>
      <c r="AC1547" s="21">
        <f>+SUMIFS(Resultados_Dic3!X$3:X$99980,Resultados_Dic3!$F$3:$F$99980,Produccion_UO!$K1547,Resultados_Dic3!$D$3:$D$99980,Produccion_UO!$K$1494,Resultados_Dic3!$E$3:$E$99980,Produccion_UO!$J1547,Resultados_Dic3!$A$3:$A$99980,Produccion_UO!$H1547)*$J$1494</f>
        <v>0</v>
      </c>
      <c r="AD1547" s="21">
        <f>+SUMIFS(Resultados_Dic3!Y$3:Y$99980,Resultados_Dic3!$F$3:$F$99980,Produccion_UO!$K1547,Resultados_Dic3!$D$3:$D$99980,Produccion_UO!$K$1494,Resultados_Dic3!$E$3:$E$99980,Produccion_UO!$J1547,Resultados_Dic3!$A$3:$A$99980,Produccion_UO!$H1547)*$J$1494</f>
        <v>0</v>
      </c>
      <c r="AE1547" s="21">
        <f>+SUMIFS(Resultados_Dic3!Z$3:Z$99980,Resultados_Dic3!$F$3:$F$99980,Produccion_UO!$K1547,Resultados_Dic3!$D$3:$D$99980,Produccion_UO!$K$1494,Resultados_Dic3!$E$3:$E$99980,Produccion_UO!$J1547,Resultados_Dic3!$A$3:$A$99980,Produccion_UO!$H1547)*$J$1494</f>
        <v>0</v>
      </c>
      <c r="AF1547" s="21">
        <f>+SUMIFS(Resultados_Dic3!AA$3:AA$99980,Resultados_Dic3!$F$3:$F$99980,Produccion_UO!$K1547,Resultados_Dic3!$D$3:$D$99980,Produccion_UO!$K$1494,Resultados_Dic3!$E$3:$E$99980,Produccion_UO!$J1547,Resultados_Dic3!$A$3:$A$99980,Produccion_UO!$H1547)*$J$1494</f>
        <v>0</v>
      </c>
      <c r="AG1547" s="21">
        <f>+SUMIFS(Resultados_Dic3!AB$3:AB$99980,Resultados_Dic3!$F$3:$F$99980,Produccion_UO!$K1547,Resultados_Dic3!$D$3:$D$99980,Produccion_UO!$K$1494,Resultados_Dic3!$E$3:$E$99980,Produccion_UO!$J1547,Resultados_Dic3!$A$3:$A$99980,Produccion_UO!$H1547)*$J$1494</f>
        <v>0</v>
      </c>
      <c r="AH1547" s="21">
        <f>+SUMIFS(Resultados_Dic3!AC$3:AC$99980,Resultados_Dic3!$F$3:$F$99980,Produccion_UO!$K1547,Resultados_Dic3!$D$3:$D$99980,Produccion_UO!$K$1494,Resultados_Dic3!$E$3:$E$99980,Produccion_UO!$J1547,Resultados_Dic3!$A$3:$A$99980,Produccion_UO!$H1547)*$J$1494</f>
        <v>0</v>
      </c>
      <c r="AI1547" s="21">
        <f>+SUMIFS(Resultados_Dic3!AD$3:AD$99980,Resultados_Dic3!$F$3:$F$99980,Produccion_UO!$K1547,Resultados_Dic3!$D$3:$D$99980,Produccion_UO!$K$1494,Resultados_Dic3!$E$3:$E$99980,Produccion_UO!$J1547,Resultados_Dic3!$A$3:$A$99980,Produccion_UO!$H1547)*$J$1494</f>
        <v>0</v>
      </c>
      <c r="AJ1547" s="21">
        <f>+SUMIFS(Resultados_Dic3!AE$3:AE$99980,Resultados_Dic3!$F$3:$F$99980,Produccion_UO!$K1547,Resultados_Dic3!$D$3:$D$99980,Produccion_UO!$K$1494,Resultados_Dic3!$E$3:$E$99980,Produccion_UO!$J1547,Resultados_Dic3!$A$3:$A$99980,Produccion_UO!$H1547)*$J$1494</f>
        <v>0</v>
      </c>
      <c r="AK1547" s="21">
        <f>+SUMIFS(Resultados_Dic3!AF$3:AF$99980,Resultados_Dic3!$F$3:$F$99980,Produccion_UO!$K1547,Resultados_Dic3!$D$3:$D$99980,Produccion_UO!$K$1494,Resultados_Dic3!$E$3:$E$99980,Produccion_UO!$J1547,Resultados_Dic3!$A$3:$A$99980,Produccion_UO!$H1547)*$J$1494</f>
        <v>0</v>
      </c>
      <c r="AL1547" s="21">
        <f>+SUMIFS(Resultados_Dic3!AG$3:AG$99980,Resultados_Dic3!$F$3:$F$99980,Produccion_UO!$K1547,Resultados_Dic3!$D$3:$D$99980,Produccion_UO!$K$1494,Resultados_Dic3!$E$3:$E$99980,Produccion_UO!$J1547,Resultados_Dic3!$A$3:$A$99980,Produccion_UO!$H1547)*$J$1494</f>
        <v>0</v>
      </c>
      <c r="AM1547" s="21">
        <f>+SUMIFS(Resultados_Dic3!AH$3:AH$99980,Resultados_Dic3!$F$3:$F$99980,Produccion_UO!$K1547,Resultados_Dic3!$D$3:$D$99980,Produccion_UO!$K$1494,Resultados_Dic3!$E$3:$E$99980,Produccion_UO!$J1547,Resultados_Dic3!$A$3:$A$99980,Produccion_UO!$H1547)*$J$1494</f>
        <v>0</v>
      </c>
      <c r="AN1547" s="21">
        <f>+SUMIFS(Resultados_Dic3!AI$3:AI$99980,Resultados_Dic3!$F$3:$F$99980,Produccion_UO!$K1547,Resultados_Dic3!$D$3:$D$99980,Produccion_UO!$K$1494,Resultados_Dic3!$E$3:$E$99980,Produccion_UO!$J1547,Resultados_Dic3!$A$3:$A$99980,Produccion_UO!$H1547)*$J$1494</f>
        <v>0</v>
      </c>
      <c r="AO1547" s="21">
        <f>+SUMIFS(Resultados_Dic3!AJ$3:AJ$99980,Resultados_Dic3!$F$3:$F$99980,Produccion_UO!$K1547,Resultados_Dic3!$D$3:$D$99980,Produccion_UO!$K$1494,Resultados_Dic3!$E$3:$E$99980,Produccion_UO!$J1547,Resultados_Dic3!$A$3:$A$99980,Produccion_UO!$H1547)*$J$1494</f>
        <v>0</v>
      </c>
      <c r="AP1547" s="21">
        <f>+SUMIFS(Resultados_Dic3!AK$3:AK$99980,Resultados_Dic3!$F$3:$F$99980,Produccion_UO!$K1547,Resultados_Dic3!$D$3:$D$99980,Produccion_UO!$K$1494,Resultados_Dic3!$E$3:$E$99980,Produccion_UO!$J1547,Resultados_Dic3!$A$3:$A$99980,Produccion_UO!$H1547)*$J$1494</f>
        <v>0</v>
      </c>
      <c r="AQ1547" s="21">
        <f>+SUMIFS(Resultados_Dic3!AL$3:AL$99980,Resultados_Dic3!$F$3:$F$99980,Produccion_UO!$K1547,Resultados_Dic3!$D$3:$D$99980,Produccion_UO!$K$1494,Resultados_Dic3!$E$3:$E$99980,Produccion_UO!$J1547,Resultados_Dic3!$A$3:$A$99980,Produccion_UO!$H1547)*$J$1494</f>
        <v>0</v>
      </c>
      <c r="AR1547" s="21">
        <f>+SUMIFS(Resultados_Dic3!AM$3:AM$99980,Resultados_Dic3!$F$3:$F$99980,Produccion_UO!$K1547,Resultados_Dic3!$D$3:$D$99980,Produccion_UO!$K$1494,Resultados_Dic3!$E$3:$E$99980,Produccion_UO!$J1547,Resultados_Dic3!$A$3:$A$99980,Produccion_UO!$H1547)*$J$1494</f>
        <v>0</v>
      </c>
    </row>
    <row r="1548" spans="6:44" x14ac:dyDescent="0.25">
      <c r="H1548" s="17" t="str">
        <f t="shared" si="1629"/>
        <v>DIC7</v>
      </c>
      <c r="I1548" s="24"/>
      <c r="J1548" s="24" t="s">
        <v>149</v>
      </c>
      <c r="K1548" s="315" t="s">
        <v>215</v>
      </c>
      <c r="L1548" s="316" t="s">
        <v>794</v>
      </c>
      <c r="M1548" s="21">
        <f>+SUMIFS(Resultados_Dic3!H$3:H$99980,Resultados_Dic3!$F$3:$F$99980,Produccion_UO!$K1548,Resultados_Dic3!$D$3:$D$99980,Produccion_UO!$K$1494,Resultados_Dic3!$E$3:$E$99980,Produccion_UO!$J1548,Resultados_Dic3!$A$3:$A$99980,Produccion_UO!$H1548)*$J$1494</f>
        <v>0</v>
      </c>
      <c r="N1548" s="21">
        <f>+SUMIFS(Resultados_Dic3!I$3:I$99980,Resultados_Dic3!$F$3:$F$99980,Produccion_UO!$K1548,Resultados_Dic3!$D$3:$D$99980,Produccion_UO!$K$1494,Resultados_Dic3!$E$3:$E$99980,Produccion_UO!$J1548,Resultados_Dic3!$A$3:$A$99980,Produccion_UO!$H1548)*$J$1494</f>
        <v>0</v>
      </c>
      <c r="O1548" s="21">
        <f>+SUMIFS(Resultados_Dic3!J$3:J$99980,Resultados_Dic3!$F$3:$F$99980,Produccion_UO!$K1548,Resultados_Dic3!$D$3:$D$99980,Produccion_UO!$K$1494,Resultados_Dic3!$E$3:$E$99980,Produccion_UO!$J1548,Resultados_Dic3!$A$3:$A$99980,Produccion_UO!$H1548)*$J$1494</f>
        <v>0</v>
      </c>
      <c r="P1548" s="21">
        <f>+SUMIFS(Resultados_Dic3!K$3:K$99980,Resultados_Dic3!$F$3:$F$99980,Produccion_UO!$K1548,Resultados_Dic3!$D$3:$D$99980,Produccion_UO!$K$1494,Resultados_Dic3!$E$3:$E$99980,Produccion_UO!$J1548,Resultados_Dic3!$A$3:$A$99980,Produccion_UO!$H1548)*$J$1494</f>
        <v>0</v>
      </c>
      <c r="Q1548" s="21">
        <f>+SUMIFS(Resultados_Dic3!L$3:L$99980,Resultados_Dic3!$F$3:$F$99980,Produccion_UO!$K1548,Resultados_Dic3!$D$3:$D$99980,Produccion_UO!$K$1494,Resultados_Dic3!$E$3:$E$99980,Produccion_UO!$J1548,Resultados_Dic3!$A$3:$A$99980,Produccion_UO!$H1548)*$J$1494</f>
        <v>0</v>
      </c>
      <c r="R1548" s="21">
        <f>+SUMIFS(Resultados_Dic3!M$3:M$99980,Resultados_Dic3!$F$3:$F$99980,Produccion_UO!$K1548,Resultados_Dic3!$D$3:$D$99980,Produccion_UO!$K$1494,Resultados_Dic3!$E$3:$E$99980,Produccion_UO!$J1548,Resultados_Dic3!$A$3:$A$99980,Produccion_UO!$H1548)*$J$1494</f>
        <v>0</v>
      </c>
      <c r="S1548" s="21">
        <f>+SUMIFS(Resultados_Dic3!N$3:N$99980,Resultados_Dic3!$F$3:$F$99980,Produccion_UO!$K1548,Resultados_Dic3!$D$3:$D$99980,Produccion_UO!$K$1494,Resultados_Dic3!$E$3:$E$99980,Produccion_UO!$J1548,Resultados_Dic3!$A$3:$A$99980,Produccion_UO!$H1548)*$J$1494</f>
        <v>0</v>
      </c>
      <c r="T1548" s="21">
        <f>+SUMIFS(Resultados_Dic3!O$3:O$99980,Resultados_Dic3!$F$3:$F$99980,Produccion_UO!$K1548,Resultados_Dic3!$D$3:$D$99980,Produccion_UO!$K$1494,Resultados_Dic3!$E$3:$E$99980,Produccion_UO!$J1548,Resultados_Dic3!$A$3:$A$99980,Produccion_UO!$H1548)*$J$1494</f>
        <v>0</v>
      </c>
      <c r="U1548" s="21">
        <f>+SUMIFS(Resultados_Dic3!P$3:P$99980,Resultados_Dic3!$F$3:$F$99980,Produccion_UO!$K1548,Resultados_Dic3!$D$3:$D$99980,Produccion_UO!$K$1494,Resultados_Dic3!$E$3:$E$99980,Produccion_UO!$J1548,Resultados_Dic3!$A$3:$A$99980,Produccion_UO!$H1548)*$J$1494</f>
        <v>0</v>
      </c>
      <c r="V1548" s="21">
        <f>+SUMIFS(Resultados_Dic3!Q$3:Q$99980,Resultados_Dic3!$F$3:$F$99980,Produccion_UO!$K1548,Resultados_Dic3!$D$3:$D$99980,Produccion_UO!$K$1494,Resultados_Dic3!$E$3:$E$99980,Produccion_UO!$J1548,Resultados_Dic3!$A$3:$A$99980,Produccion_UO!$H1548)*$J$1494</f>
        <v>0</v>
      </c>
      <c r="W1548" s="21">
        <f>+SUMIFS(Resultados_Dic3!R$3:R$99980,Resultados_Dic3!$F$3:$F$99980,Produccion_UO!$K1548,Resultados_Dic3!$D$3:$D$99980,Produccion_UO!$K$1494,Resultados_Dic3!$E$3:$E$99980,Produccion_UO!$J1548,Resultados_Dic3!$A$3:$A$99980,Produccion_UO!$H1548)*$J$1494</f>
        <v>0</v>
      </c>
      <c r="X1548" s="21">
        <f>+SUMIFS(Resultados_Dic3!S$3:S$99980,Resultados_Dic3!$F$3:$F$99980,Produccion_UO!$K1548,Resultados_Dic3!$D$3:$D$99980,Produccion_UO!$K$1494,Resultados_Dic3!$E$3:$E$99980,Produccion_UO!$J1548,Resultados_Dic3!$A$3:$A$99980,Produccion_UO!$H1548)*$J$1494</f>
        <v>0</v>
      </c>
      <c r="Y1548" s="21">
        <f>+SUMIFS(Resultados_Dic3!T$3:T$99980,Resultados_Dic3!$F$3:$F$99980,Produccion_UO!$K1548,Resultados_Dic3!$D$3:$D$99980,Produccion_UO!$K$1494,Resultados_Dic3!$E$3:$E$99980,Produccion_UO!$J1548,Resultados_Dic3!$A$3:$A$99980,Produccion_UO!$H1548)*$J$1494</f>
        <v>0</v>
      </c>
      <c r="Z1548" s="21">
        <f>+SUMIFS(Resultados_Dic3!U$3:U$99980,Resultados_Dic3!$F$3:$F$99980,Produccion_UO!$K1548,Resultados_Dic3!$D$3:$D$99980,Produccion_UO!$K$1494,Resultados_Dic3!$E$3:$E$99980,Produccion_UO!$J1548,Resultados_Dic3!$A$3:$A$99980,Produccion_UO!$H1548)*$J$1494</f>
        <v>0</v>
      </c>
      <c r="AA1548" s="21">
        <f>+SUMIFS(Resultados_Dic3!V$3:V$99980,Resultados_Dic3!$F$3:$F$99980,Produccion_UO!$K1548,Resultados_Dic3!$D$3:$D$99980,Produccion_UO!$K$1494,Resultados_Dic3!$E$3:$E$99980,Produccion_UO!$J1548,Resultados_Dic3!$A$3:$A$99980,Produccion_UO!$H1548)*$J$1494</f>
        <v>0</v>
      </c>
      <c r="AB1548" s="21">
        <f>+SUMIFS(Resultados_Dic3!W$3:W$99980,Resultados_Dic3!$F$3:$F$99980,Produccion_UO!$K1548,Resultados_Dic3!$D$3:$D$99980,Produccion_UO!$K$1494,Resultados_Dic3!$E$3:$E$99980,Produccion_UO!$J1548,Resultados_Dic3!$A$3:$A$99980,Produccion_UO!$H1548)*$J$1494</f>
        <v>0</v>
      </c>
      <c r="AC1548" s="21">
        <f>+SUMIFS(Resultados_Dic3!X$3:X$99980,Resultados_Dic3!$F$3:$F$99980,Produccion_UO!$K1548,Resultados_Dic3!$D$3:$D$99980,Produccion_UO!$K$1494,Resultados_Dic3!$E$3:$E$99980,Produccion_UO!$J1548,Resultados_Dic3!$A$3:$A$99980,Produccion_UO!$H1548)*$J$1494</f>
        <v>0</v>
      </c>
      <c r="AD1548" s="21">
        <f>+SUMIFS(Resultados_Dic3!Y$3:Y$99980,Resultados_Dic3!$F$3:$F$99980,Produccion_UO!$K1548,Resultados_Dic3!$D$3:$D$99980,Produccion_UO!$K$1494,Resultados_Dic3!$E$3:$E$99980,Produccion_UO!$J1548,Resultados_Dic3!$A$3:$A$99980,Produccion_UO!$H1548)*$J$1494</f>
        <v>0</v>
      </c>
      <c r="AE1548" s="21">
        <f>+SUMIFS(Resultados_Dic3!Z$3:Z$99980,Resultados_Dic3!$F$3:$F$99980,Produccion_UO!$K1548,Resultados_Dic3!$D$3:$D$99980,Produccion_UO!$K$1494,Resultados_Dic3!$E$3:$E$99980,Produccion_UO!$J1548,Resultados_Dic3!$A$3:$A$99980,Produccion_UO!$H1548)*$J$1494</f>
        <v>0</v>
      </c>
      <c r="AF1548" s="21">
        <f>+SUMIFS(Resultados_Dic3!AA$3:AA$99980,Resultados_Dic3!$F$3:$F$99980,Produccion_UO!$K1548,Resultados_Dic3!$D$3:$D$99980,Produccion_UO!$K$1494,Resultados_Dic3!$E$3:$E$99980,Produccion_UO!$J1548,Resultados_Dic3!$A$3:$A$99980,Produccion_UO!$H1548)*$J$1494</f>
        <v>0</v>
      </c>
      <c r="AG1548" s="21">
        <f>+SUMIFS(Resultados_Dic3!AB$3:AB$99980,Resultados_Dic3!$F$3:$F$99980,Produccion_UO!$K1548,Resultados_Dic3!$D$3:$D$99980,Produccion_UO!$K$1494,Resultados_Dic3!$E$3:$E$99980,Produccion_UO!$J1548,Resultados_Dic3!$A$3:$A$99980,Produccion_UO!$H1548)*$J$1494</f>
        <v>0</v>
      </c>
      <c r="AH1548" s="21">
        <f>+SUMIFS(Resultados_Dic3!AC$3:AC$99980,Resultados_Dic3!$F$3:$F$99980,Produccion_UO!$K1548,Resultados_Dic3!$D$3:$D$99980,Produccion_UO!$K$1494,Resultados_Dic3!$E$3:$E$99980,Produccion_UO!$J1548,Resultados_Dic3!$A$3:$A$99980,Produccion_UO!$H1548)*$J$1494</f>
        <v>0</v>
      </c>
      <c r="AI1548" s="21">
        <f>+SUMIFS(Resultados_Dic3!AD$3:AD$99980,Resultados_Dic3!$F$3:$F$99980,Produccion_UO!$K1548,Resultados_Dic3!$D$3:$D$99980,Produccion_UO!$K$1494,Resultados_Dic3!$E$3:$E$99980,Produccion_UO!$J1548,Resultados_Dic3!$A$3:$A$99980,Produccion_UO!$H1548)*$J$1494</f>
        <v>0</v>
      </c>
      <c r="AJ1548" s="21">
        <f>+SUMIFS(Resultados_Dic3!AE$3:AE$99980,Resultados_Dic3!$F$3:$F$99980,Produccion_UO!$K1548,Resultados_Dic3!$D$3:$D$99980,Produccion_UO!$K$1494,Resultados_Dic3!$E$3:$E$99980,Produccion_UO!$J1548,Resultados_Dic3!$A$3:$A$99980,Produccion_UO!$H1548)*$J$1494</f>
        <v>0</v>
      </c>
      <c r="AK1548" s="21">
        <f>+SUMIFS(Resultados_Dic3!AF$3:AF$99980,Resultados_Dic3!$F$3:$F$99980,Produccion_UO!$K1548,Resultados_Dic3!$D$3:$D$99980,Produccion_UO!$K$1494,Resultados_Dic3!$E$3:$E$99980,Produccion_UO!$J1548,Resultados_Dic3!$A$3:$A$99980,Produccion_UO!$H1548)*$J$1494</f>
        <v>0</v>
      </c>
      <c r="AL1548" s="21">
        <f>+SUMIFS(Resultados_Dic3!AG$3:AG$99980,Resultados_Dic3!$F$3:$F$99980,Produccion_UO!$K1548,Resultados_Dic3!$D$3:$D$99980,Produccion_UO!$K$1494,Resultados_Dic3!$E$3:$E$99980,Produccion_UO!$J1548,Resultados_Dic3!$A$3:$A$99980,Produccion_UO!$H1548)*$J$1494</f>
        <v>0</v>
      </c>
      <c r="AM1548" s="21">
        <f>+SUMIFS(Resultados_Dic3!AH$3:AH$99980,Resultados_Dic3!$F$3:$F$99980,Produccion_UO!$K1548,Resultados_Dic3!$D$3:$D$99980,Produccion_UO!$K$1494,Resultados_Dic3!$E$3:$E$99980,Produccion_UO!$J1548,Resultados_Dic3!$A$3:$A$99980,Produccion_UO!$H1548)*$J$1494</f>
        <v>0</v>
      </c>
      <c r="AN1548" s="21">
        <f>+SUMIFS(Resultados_Dic3!AI$3:AI$99980,Resultados_Dic3!$F$3:$F$99980,Produccion_UO!$K1548,Resultados_Dic3!$D$3:$D$99980,Produccion_UO!$K$1494,Resultados_Dic3!$E$3:$E$99980,Produccion_UO!$J1548,Resultados_Dic3!$A$3:$A$99980,Produccion_UO!$H1548)*$J$1494</f>
        <v>0</v>
      </c>
      <c r="AO1548" s="21">
        <f>+SUMIFS(Resultados_Dic3!AJ$3:AJ$99980,Resultados_Dic3!$F$3:$F$99980,Produccion_UO!$K1548,Resultados_Dic3!$D$3:$D$99980,Produccion_UO!$K$1494,Resultados_Dic3!$E$3:$E$99980,Produccion_UO!$J1548,Resultados_Dic3!$A$3:$A$99980,Produccion_UO!$H1548)*$J$1494</f>
        <v>0</v>
      </c>
      <c r="AP1548" s="21">
        <f>+SUMIFS(Resultados_Dic3!AK$3:AK$99980,Resultados_Dic3!$F$3:$F$99980,Produccion_UO!$K1548,Resultados_Dic3!$D$3:$D$99980,Produccion_UO!$K$1494,Resultados_Dic3!$E$3:$E$99980,Produccion_UO!$J1548,Resultados_Dic3!$A$3:$A$99980,Produccion_UO!$H1548)*$J$1494</f>
        <v>0</v>
      </c>
      <c r="AQ1548" s="21">
        <f>+SUMIFS(Resultados_Dic3!AL$3:AL$99980,Resultados_Dic3!$F$3:$F$99980,Produccion_UO!$K1548,Resultados_Dic3!$D$3:$D$99980,Produccion_UO!$K$1494,Resultados_Dic3!$E$3:$E$99980,Produccion_UO!$J1548,Resultados_Dic3!$A$3:$A$99980,Produccion_UO!$H1548)*$J$1494</f>
        <v>0</v>
      </c>
      <c r="AR1548" s="21">
        <f>+SUMIFS(Resultados_Dic3!AM$3:AM$99980,Resultados_Dic3!$F$3:$F$99980,Produccion_UO!$K1548,Resultados_Dic3!$D$3:$D$99980,Produccion_UO!$K$1494,Resultados_Dic3!$E$3:$E$99980,Produccion_UO!$J1548,Resultados_Dic3!$A$3:$A$99980,Produccion_UO!$H1548)*$J$1494</f>
        <v>0</v>
      </c>
    </row>
    <row r="1549" spans="6:44" x14ac:dyDescent="0.25">
      <c r="H1549" s="17" t="str">
        <f t="shared" si="1629"/>
        <v>DIC7</v>
      </c>
      <c r="I1549" s="24"/>
      <c r="J1549" s="24" t="s">
        <v>149</v>
      </c>
      <c r="K1549" s="315" t="s">
        <v>472</v>
      </c>
      <c r="L1549" s="341" t="s">
        <v>43</v>
      </c>
      <c r="M1549" s="21">
        <f>+SUMIFS(Resultados_Dic3!H$3:H$99980,Resultados_Dic3!$F$3:$F$99980,Produccion_UO!$K1549,Resultados_Dic3!$D$3:$D$99980,Produccion_UO!$K$1494,Resultados_Dic3!$E$3:$E$99980,Produccion_UO!$J1549,Resultados_Dic3!$A$3:$A$99980,Produccion_UO!$H1549)*$J$1494</f>
        <v>85.218089768690007</v>
      </c>
      <c r="N1549" s="21">
        <f>+SUMIFS(Resultados_Dic3!I$3:I$99980,Resultados_Dic3!$F$3:$F$99980,Produccion_UO!$K1549,Resultados_Dic3!$D$3:$D$99980,Produccion_UO!$K$1494,Resultados_Dic3!$E$3:$E$99980,Produccion_UO!$J1549,Resultados_Dic3!$A$3:$A$99980,Produccion_UO!$H1549)*$J$1494</f>
        <v>85.218089768690007</v>
      </c>
      <c r="O1549" s="21">
        <f>+SUMIFS(Resultados_Dic3!J$3:J$99980,Resultados_Dic3!$F$3:$F$99980,Produccion_UO!$K1549,Resultados_Dic3!$D$3:$D$99980,Produccion_UO!$K$1494,Resultados_Dic3!$E$3:$E$99980,Produccion_UO!$J1549,Resultados_Dic3!$A$3:$A$99980,Produccion_UO!$H1549)*$J$1494</f>
        <v>85.218089768690007</v>
      </c>
      <c r="P1549" s="21">
        <f>+SUMIFS(Resultados_Dic3!K$3:K$99980,Resultados_Dic3!$F$3:$F$99980,Produccion_UO!$K1549,Resultados_Dic3!$D$3:$D$99980,Produccion_UO!$K$1494,Resultados_Dic3!$E$3:$E$99980,Produccion_UO!$J1549,Resultados_Dic3!$A$3:$A$99980,Produccion_UO!$H1549)*$J$1494</f>
        <v>48.163069628918002</v>
      </c>
      <c r="Q1549" s="21">
        <f>+SUMIFS(Resultados_Dic3!L$3:L$99980,Resultados_Dic3!$F$3:$F$99980,Produccion_UO!$K1549,Resultados_Dic3!$D$3:$D$99980,Produccion_UO!$K$1494,Resultados_Dic3!$E$3:$E$99980,Produccion_UO!$J1549,Resultados_Dic3!$A$3:$A$99980,Produccion_UO!$H1549)*$J$1494</f>
        <v>0</v>
      </c>
      <c r="R1549" s="21">
        <f>+SUMIFS(Resultados_Dic3!M$3:M$99980,Resultados_Dic3!$F$3:$F$99980,Produccion_UO!$K1549,Resultados_Dic3!$D$3:$D$99980,Produccion_UO!$K$1494,Resultados_Dic3!$E$3:$E$99980,Produccion_UO!$J1549,Resultados_Dic3!$A$3:$A$99980,Produccion_UO!$H1549)*$J$1494</f>
        <v>0</v>
      </c>
      <c r="S1549" s="21">
        <f>+SUMIFS(Resultados_Dic3!N$3:N$99980,Resultados_Dic3!$F$3:$F$99980,Produccion_UO!$K1549,Resultados_Dic3!$D$3:$D$99980,Produccion_UO!$K$1494,Resultados_Dic3!$E$3:$E$99980,Produccion_UO!$J1549,Resultados_Dic3!$A$3:$A$99980,Produccion_UO!$H1549)*$J$1494</f>
        <v>0</v>
      </c>
      <c r="T1549" s="21">
        <f>+SUMIFS(Resultados_Dic3!O$3:O$99980,Resultados_Dic3!$F$3:$F$99980,Produccion_UO!$K1549,Resultados_Dic3!$D$3:$D$99980,Produccion_UO!$K$1494,Resultados_Dic3!$E$3:$E$99980,Produccion_UO!$J1549,Resultados_Dic3!$A$3:$A$99980,Produccion_UO!$H1549)*$J$1494</f>
        <v>0</v>
      </c>
      <c r="U1549" s="21">
        <f>+SUMIFS(Resultados_Dic3!P$3:P$99980,Resultados_Dic3!$F$3:$F$99980,Produccion_UO!$K1549,Resultados_Dic3!$D$3:$D$99980,Produccion_UO!$K$1494,Resultados_Dic3!$E$3:$E$99980,Produccion_UO!$J1549,Resultados_Dic3!$A$3:$A$99980,Produccion_UO!$H1549)*$J$1494</f>
        <v>0</v>
      </c>
      <c r="V1549" s="21">
        <f>+SUMIFS(Resultados_Dic3!Q$3:Q$99980,Resultados_Dic3!$F$3:$F$99980,Produccion_UO!$K1549,Resultados_Dic3!$D$3:$D$99980,Produccion_UO!$K$1494,Resultados_Dic3!$E$3:$E$99980,Produccion_UO!$J1549,Resultados_Dic3!$A$3:$A$99980,Produccion_UO!$H1549)*$J$1494</f>
        <v>0</v>
      </c>
      <c r="W1549" s="21">
        <f>+SUMIFS(Resultados_Dic3!R$3:R$99980,Resultados_Dic3!$F$3:$F$99980,Produccion_UO!$K1549,Resultados_Dic3!$D$3:$D$99980,Produccion_UO!$K$1494,Resultados_Dic3!$E$3:$E$99980,Produccion_UO!$J1549,Resultados_Dic3!$A$3:$A$99980,Produccion_UO!$H1549)*$J$1494</f>
        <v>0</v>
      </c>
      <c r="X1549" s="21">
        <f>+SUMIFS(Resultados_Dic3!S$3:S$99980,Resultados_Dic3!$F$3:$F$99980,Produccion_UO!$K1549,Resultados_Dic3!$D$3:$D$99980,Produccion_UO!$K$1494,Resultados_Dic3!$E$3:$E$99980,Produccion_UO!$J1549,Resultados_Dic3!$A$3:$A$99980,Produccion_UO!$H1549)*$J$1494</f>
        <v>0</v>
      </c>
      <c r="Y1549" s="21">
        <f>+SUMIFS(Resultados_Dic3!T$3:T$99980,Resultados_Dic3!$F$3:$F$99980,Produccion_UO!$K1549,Resultados_Dic3!$D$3:$D$99980,Produccion_UO!$K$1494,Resultados_Dic3!$E$3:$E$99980,Produccion_UO!$J1549,Resultados_Dic3!$A$3:$A$99980,Produccion_UO!$H1549)*$J$1494</f>
        <v>0</v>
      </c>
      <c r="Z1549" s="21">
        <f>+SUMIFS(Resultados_Dic3!U$3:U$99980,Resultados_Dic3!$F$3:$F$99980,Produccion_UO!$K1549,Resultados_Dic3!$D$3:$D$99980,Produccion_UO!$K$1494,Resultados_Dic3!$E$3:$E$99980,Produccion_UO!$J1549,Resultados_Dic3!$A$3:$A$99980,Produccion_UO!$H1549)*$J$1494</f>
        <v>0</v>
      </c>
      <c r="AA1549" s="21">
        <f>+SUMIFS(Resultados_Dic3!V$3:V$99980,Resultados_Dic3!$F$3:$F$99980,Produccion_UO!$K1549,Resultados_Dic3!$D$3:$D$99980,Produccion_UO!$K$1494,Resultados_Dic3!$E$3:$E$99980,Produccion_UO!$J1549,Resultados_Dic3!$A$3:$A$99980,Produccion_UO!$H1549)*$J$1494</f>
        <v>0</v>
      </c>
      <c r="AB1549" s="21">
        <f>+SUMIFS(Resultados_Dic3!W$3:W$99980,Resultados_Dic3!$F$3:$F$99980,Produccion_UO!$K1549,Resultados_Dic3!$D$3:$D$99980,Produccion_UO!$K$1494,Resultados_Dic3!$E$3:$E$99980,Produccion_UO!$J1549,Resultados_Dic3!$A$3:$A$99980,Produccion_UO!$H1549)*$J$1494</f>
        <v>0</v>
      </c>
      <c r="AC1549" s="21">
        <f>+SUMIFS(Resultados_Dic3!X$3:X$99980,Resultados_Dic3!$F$3:$F$99980,Produccion_UO!$K1549,Resultados_Dic3!$D$3:$D$99980,Produccion_UO!$K$1494,Resultados_Dic3!$E$3:$E$99980,Produccion_UO!$J1549,Resultados_Dic3!$A$3:$A$99980,Produccion_UO!$H1549)*$J$1494</f>
        <v>0</v>
      </c>
      <c r="AD1549" s="21">
        <f>+SUMIFS(Resultados_Dic3!Y$3:Y$99980,Resultados_Dic3!$F$3:$F$99980,Produccion_UO!$K1549,Resultados_Dic3!$D$3:$D$99980,Produccion_UO!$K$1494,Resultados_Dic3!$E$3:$E$99980,Produccion_UO!$J1549,Resultados_Dic3!$A$3:$A$99980,Produccion_UO!$H1549)*$J$1494</f>
        <v>0</v>
      </c>
      <c r="AE1549" s="21">
        <f>+SUMIFS(Resultados_Dic3!Z$3:Z$99980,Resultados_Dic3!$F$3:$F$99980,Produccion_UO!$K1549,Resultados_Dic3!$D$3:$D$99980,Produccion_UO!$K$1494,Resultados_Dic3!$E$3:$E$99980,Produccion_UO!$J1549,Resultados_Dic3!$A$3:$A$99980,Produccion_UO!$H1549)*$J$1494</f>
        <v>0</v>
      </c>
      <c r="AF1549" s="21">
        <f>+SUMIFS(Resultados_Dic3!AA$3:AA$99980,Resultados_Dic3!$F$3:$F$99980,Produccion_UO!$K1549,Resultados_Dic3!$D$3:$D$99980,Produccion_UO!$K$1494,Resultados_Dic3!$E$3:$E$99980,Produccion_UO!$J1549,Resultados_Dic3!$A$3:$A$99980,Produccion_UO!$H1549)*$J$1494</f>
        <v>0</v>
      </c>
      <c r="AG1549" s="21">
        <f>+SUMIFS(Resultados_Dic3!AB$3:AB$99980,Resultados_Dic3!$F$3:$F$99980,Produccion_UO!$K1549,Resultados_Dic3!$D$3:$D$99980,Produccion_UO!$K$1494,Resultados_Dic3!$E$3:$E$99980,Produccion_UO!$J1549,Resultados_Dic3!$A$3:$A$99980,Produccion_UO!$H1549)*$J$1494</f>
        <v>0</v>
      </c>
      <c r="AH1549" s="21">
        <f>+SUMIFS(Resultados_Dic3!AC$3:AC$99980,Resultados_Dic3!$F$3:$F$99980,Produccion_UO!$K1549,Resultados_Dic3!$D$3:$D$99980,Produccion_UO!$K$1494,Resultados_Dic3!$E$3:$E$99980,Produccion_UO!$J1549,Resultados_Dic3!$A$3:$A$99980,Produccion_UO!$H1549)*$J$1494</f>
        <v>0</v>
      </c>
      <c r="AI1549" s="21">
        <f>+SUMIFS(Resultados_Dic3!AD$3:AD$99980,Resultados_Dic3!$F$3:$F$99980,Produccion_UO!$K1549,Resultados_Dic3!$D$3:$D$99980,Produccion_UO!$K$1494,Resultados_Dic3!$E$3:$E$99980,Produccion_UO!$J1549,Resultados_Dic3!$A$3:$A$99980,Produccion_UO!$H1549)*$J$1494</f>
        <v>0</v>
      </c>
      <c r="AJ1549" s="21">
        <f>+SUMIFS(Resultados_Dic3!AE$3:AE$99980,Resultados_Dic3!$F$3:$F$99980,Produccion_UO!$K1549,Resultados_Dic3!$D$3:$D$99980,Produccion_UO!$K$1494,Resultados_Dic3!$E$3:$E$99980,Produccion_UO!$J1549,Resultados_Dic3!$A$3:$A$99980,Produccion_UO!$H1549)*$J$1494</f>
        <v>0</v>
      </c>
      <c r="AK1549" s="21">
        <f>+SUMIFS(Resultados_Dic3!AF$3:AF$99980,Resultados_Dic3!$F$3:$F$99980,Produccion_UO!$K1549,Resultados_Dic3!$D$3:$D$99980,Produccion_UO!$K$1494,Resultados_Dic3!$E$3:$E$99980,Produccion_UO!$J1549,Resultados_Dic3!$A$3:$A$99980,Produccion_UO!$H1549)*$J$1494</f>
        <v>0</v>
      </c>
      <c r="AL1549" s="21">
        <f>+SUMIFS(Resultados_Dic3!AG$3:AG$99980,Resultados_Dic3!$F$3:$F$99980,Produccion_UO!$K1549,Resultados_Dic3!$D$3:$D$99980,Produccion_UO!$K$1494,Resultados_Dic3!$E$3:$E$99980,Produccion_UO!$J1549,Resultados_Dic3!$A$3:$A$99980,Produccion_UO!$H1549)*$J$1494</f>
        <v>0</v>
      </c>
      <c r="AM1549" s="21">
        <f>+SUMIFS(Resultados_Dic3!AH$3:AH$99980,Resultados_Dic3!$F$3:$F$99980,Produccion_UO!$K1549,Resultados_Dic3!$D$3:$D$99980,Produccion_UO!$K$1494,Resultados_Dic3!$E$3:$E$99980,Produccion_UO!$J1549,Resultados_Dic3!$A$3:$A$99980,Produccion_UO!$H1549)*$J$1494</f>
        <v>0</v>
      </c>
      <c r="AN1549" s="21">
        <f>+SUMIFS(Resultados_Dic3!AI$3:AI$99980,Resultados_Dic3!$F$3:$F$99980,Produccion_UO!$K1549,Resultados_Dic3!$D$3:$D$99980,Produccion_UO!$K$1494,Resultados_Dic3!$E$3:$E$99980,Produccion_UO!$J1549,Resultados_Dic3!$A$3:$A$99980,Produccion_UO!$H1549)*$J$1494</f>
        <v>0</v>
      </c>
      <c r="AO1549" s="21">
        <f>+SUMIFS(Resultados_Dic3!AJ$3:AJ$99980,Resultados_Dic3!$F$3:$F$99980,Produccion_UO!$K1549,Resultados_Dic3!$D$3:$D$99980,Produccion_UO!$K$1494,Resultados_Dic3!$E$3:$E$99980,Produccion_UO!$J1549,Resultados_Dic3!$A$3:$A$99980,Produccion_UO!$H1549)*$J$1494</f>
        <v>0</v>
      </c>
      <c r="AP1549" s="21">
        <f>+SUMIFS(Resultados_Dic3!AK$3:AK$99980,Resultados_Dic3!$F$3:$F$99980,Produccion_UO!$K1549,Resultados_Dic3!$D$3:$D$99980,Produccion_UO!$K$1494,Resultados_Dic3!$E$3:$E$99980,Produccion_UO!$J1549,Resultados_Dic3!$A$3:$A$99980,Produccion_UO!$H1549)*$J$1494</f>
        <v>0</v>
      </c>
      <c r="AQ1549" s="21">
        <f>+SUMIFS(Resultados_Dic3!AL$3:AL$99980,Resultados_Dic3!$F$3:$F$99980,Produccion_UO!$K1549,Resultados_Dic3!$D$3:$D$99980,Produccion_UO!$K$1494,Resultados_Dic3!$E$3:$E$99980,Produccion_UO!$J1549,Resultados_Dic3!$A$3:$A$99980,Produccion_UO!$H1549)*$J$1494</f>
        <v>0</v>
      </c>
      <c r="AR1549" s="21">
        <f>+SUMIFS(Resultados_Dic3!AM$3:AM$99980,Resultados_Dic3!$F$3:$F$99980,Produccion_UO!$K1549,Resultados_Dic3!$D$3:$D$99980,Produccion_UO!$K$1494,Resultados_Dic3!$E$3:$E$99980,Produccion_UO!$J1549,Resultados_Dic3!$A$3:$A$99980,Produccion_UO!$H1549)*$J$1494</f>
        <v>0</v>
      </c>
    </row>
    <row r="1550" spans="6:44" x14ac:dyDescent="0.25">
      <c r="H1550" s="17" t="str">
        <f t="shared" si="1629"/>
        <v>DIC7</v>
      </c>
      <c r="I1550" s="24"/>
      <c r="J1550" s="24" t="s">
        <v>149</v>
      </c>
      <c r="K1550" s="315"/>
      <c r="L1550" s="230" t="s">
        <v>831</v>
      </c>
      <c r="M1550" s="21">
        <f>+SUM(M1551:M1553)</f>
        <v>151.4445453204824</v>
      </c>
      <c r="N1550" s="21">
        <f t="shared" ref="N1550" si="1661">+SUM(N1551:N1553)</f>
        <v>13.581904553539401</v>
      </c>
      <c r="O1550" s="21">
        <f t="shared" ref="O1550" si="1662">+SUM(O1551:O1553)</f>
        <v>56.730231298879303</v>
      </c>
      <c r="P1550" s="21">
        <f t="shared" ref="P1550" si="1663">+SUM(P1551:P1553)</f>
        <v>13.581904553539401</v>
      </c>
      <c r="Q1550" s="21">
        <f t="shared" ref="Q1550" si="1664">+SUM(Q1551:Q1553)</f>
        <v>13.581904553539401</v>
      </c>
      <c r="R1550" s="21">
        <f t="shared" ref="R1550" si="1665">+SUM(R1551:R1553)</f>
        <v>13.581904553539401</v>
      </c>
      <c r="S1550" s="21">
        <f t="shared" ref="S1550" si="1666">+SUM(S1551:S1553)</f>
        <v>13.581904553539401</v>
      </c>
      <c r="T1550" s="21">
        <f t="shared" ref="T1550" si="1667">+SUM(T1551:T1553)</f>
        <v>13.581904553539401</v>
      </c>
      <c r="U1550" s="21">
        <f t="shared" ref="U1550" si="1668">+SUM(U1551:U1553)</f>
        <v>13.581904553539401</v>
      </c>
      <c r="V1550" s="21">
        <f t="shared" ref="V1550" si="1669">+SUM(V1551:V1553)</f>
        <v>13.581904553539401</v>
      </c>
      <c r="W1550" s="21">
        <f t="shared" ref="W1550" si="1670">+SUM(W1551:W1553)</f>
        <v>13.581904553539401</v>
      </c>
      <c r="X1550" s="21">
        <f t="shared" ref="X1550" si="1671">+SUM(X1551:X1553)</f>
        <v>0</v>
      </c>
      <c r="Y1550" s="21">
        <f t="shared" ref="Y1550" si="1672">+SUM(Y1551:Y1553)</f>
        <v>0</v>
      </c>
      <c r="Z1550" s="21">
        <f t="shared" ref="Z1550" si="1673">+SUM(Z1551:Z1553)</f>
        <v>0</v>
      </c>
      <c r="AA1550" s="21">
        <f t="shared" ref="AA1550" si="1674">+SUM(AA1551:AA1553)</f>
        <v>0</v>
      </c>
      <c r="AB1550" s="21">
        <f t="shared" ref="AB1550" si="1675">+SUM(AB1551:AB1553)</f>
        <v>0</v>
      </c>
      <c r="AC1550" s="21">
        <f t="shared" ref="AC1550" si="1676">+SUM(AC1551:AC1553)</f>
        <v>0</v>
      </c>
      <c r="AD1550" s="21">
        <f t="shared" ref="AD1550" si="1677">+SUM(AD1551:AD1553)</f>
        <v>0</v>
      </c>
      <c r="AE1550" s="21">
        <f t="shared" ref="AE1550" si="1678">+SUM(AE1551:AE1553)</f>
        <v>0</v>
      </c>
      <c r="AF1550" s="21">
        <f t="shared" ref="AF1550" si="1679">+SUM(AF1551:AF1553)</f>
        <v>0</v>
      </c>
      <c r="AG1550" s="21">
        <f t="shared" ref="AG1550" si="1680">+SUM(AG1551:AG1553)</f>
        <v>0</v>
      </c>
      <c r="AH1550" s="21">
        <f t="shared" ref="AH1550" si="1681">+SUM(AH1551:AH1553)</f>
        <v>0</v>
      </c>
      <c r="AI1550" s="21">
        <f t="shared" ref="AI1550" si="1682">+SUM(AI1551:AI1553)</f>
        <v>0</v>
      </c>
      <c r="AJ1550" s="21">
        <f t="shared" ref="AJ1550" si="1683">+SUM(AJ1551:AJ1553)</f>
        <v>0</v>
      </c>
      <c r="AK1550" s="21">
        <f t="shared" ref="AK1550" si="1684">+SUM(AK1551:AK1553)</f>
        <v>0</v>
      </c>
      <c r="AL1550" s="21">
        <f t="shared" ref="AL1550" si="1685">+SUM(AL1551:AL1553)</f>
        <v>0</v>
      </c>
      <c r="AM1550" s="21">
        <f t="shared" ref="AM1550" si="1686">+SUM(AM1551:AM1553)</f>
        <v>0</v>
      </c>
      <c r="AN1550" s="21">
        <f t="shared" ref="AN1550" si="1687">+SUM(AN1551:AN1553)</f>
        <v>0</v>
      </c>
      <c r="AO1550" s="21">
        <f t="shared" ref="AO1550" si="1688">+SUM(AO1551:AO1553)</f>
        <v>0</v>
      </c>
      <c r="AP1550" s="21">
        <f t="shared" ref="AP1550" si="1689">+SUM(AP1551:AP1553)</f>
        <v>0</v>
      </c>
      <c r="AQ1550" s="21">
        <f t="shared" ref="AQ1550" si="1690">+SUM(AQ1551:AQ1553)</f>
        <v>0</v>
      </c>
      <c r="AR1550" s="21">
        <f t="shared" ref="AR1550" si="1691">+SUM(AR1551:AR1553)</f>
        <v>0</v>
      </c>
    </row>
    <row r="1551" spans="6:44" x14ac:dyDescent="0.25">
      <c r="H1551" s="17" t="str">
        <f t="shared" si="1629"/>
        <v>DIC7</v>
      </c>
      <c r="I1551" s="24"/>
      <c r="J1551" s="24" t="s">
        <v>149</v>
      </c>
      <c r="K1551" s="315" t="s">
        <v>202</v>
      </c>
      <c r="L1551" s="316" t="s">
        <v>750</v>
      </c>
      <c r="M1551" s="21">
        <f>+SUMIFS(Resultados_Dic3!H$3:H$99980,Resultados_Dic3!$F$3:$F$99980,Produccion_UO!$K1551,Resultados_Dic3!$D$3:$D$99980,Produccion_UO!$K$1494,Resultados_Dic3!$E$3:$E$99980,Produccion_UO!$J1551,Resultados_Dic3!$A$3:$A$99980,Produccion_UO!$H1551)*$J$1494</f>
        <v>13.581904553539401</v>
      </c>
      <c r="N1551" s="21">
        <f>+SUMIFS(Resultados_Dic3!I$3:I$99980,Resultados_Dic3!$F$3:$F$99980,Produccion_UO!$K1551,Resultados_Dic3!$D$3:$D$99980,Produccion_UO!$K$1494,Resultados_Dic3!$E$3:$E$99980,Produccion_UO!$J1551,Resultados_Dic3!$A$3:$A$99980,Produccion_UO!$H1551)*$J$1494</f>
        <v>13.581904553539401</v>
      </c>
      <c r="O1551" s="21">
        <f>+SUMIFS(Resultados_Dic3!J$3:J$99980,Resultados_Dic3!$F$3:$F$99980,Produccion_UO!$K1551,Resultados_Dic3!$D$3:$D$99980,Produccion_UO!$K$1494,Resultados_Dic3!$E$3:$E$99980,Produccion_UO!$J1551,Resultados_Dic3!$A$3:$A$99980,Produccion_UO!$H1551)*$J$1494</f>
        <v>13.581904553539401</v>
      </c>
      <c r="P1551" s="21">
        <f>+SUMIFS(Resultados_Dic3!K$3:K$99980,Resultados_Dic3!$F$3:$F$99980,Produccion_UO!$K1551,Resultados_Dic3!$D$3:$D$99980,Produccion_UO!$K$1494,Resultados_Dic3!$E$3:$E$99980,Produccion_UO!$J1551,Resultados_Dic3!$A$3:$A$99980,Produccion_UO!$H1551)*$J$1494</f>
        <v>13.581904553539401</v>
      </c>
      <c r="Q1551" s="21">
        <f>+SUMIFS(Resultados_Dic3!L$3:L$99980,Resultados_Dic3!$F$3:$F$99980,Produccion_UO!$K1551,Resultados_Dic3!$D$3:$D$99980,Produccion_UO!$K$1494,Resultados_Dic3!$E$3:$E$99980,Produccion_UO!$J1551,Resultados_Dic3!$A$3:$A$99980,Produccion_UO!$H1551)*$J$1494</f>
        <v>13.581904553539401</v>
      </c>
      <c r="R1551" s="21">
        <f>+SUMIFS(Resultados_Dic3!M$3:M$99980,Resultados_Dic3!$F$3:$F$99980,Produccion_UO!$K1551,Resultados_Dic3!$D$3:$D$99980,Produccion_UO!$K$1494,Resultados_Dic3!$E$3:$E$99980,Produccion_UO!$J1551,Resultados_Dic3!$A$3:$A$99980,Produccion_UO!$H1551)*$J$1494</f>
        <v>13.581904553539401</v>
      </c>
      <c r="S1551" s="21">
        <f>+SUMIFS(Resultados_Dic3!N$3:N$99980,Resultados_Dic3!$F$3:$F$99980,Produccion_UO!$K1551,Resultados_Dic3!$D$3:$D$99980,Produccion_UO!$K$1494,Resultados_Dic3!$E$3:$E$99980,Produccion_UO!$J1551,Resultados_Dic3!$A$3:$A$99980,Produccion_UO!$H1551)*$J$1494</f>
        <v>13.581904553539401</v>
      </c>
      <c r="T1551" s="21">
        <f>+SUMIFS(Resultados_Dic3!O$3:O$99980,Resultados_Dic3!$F$3:$F$99980,Produccion_UO!$K1551,Resultados_Dic3!$D$3:$D$99980,Produccion_UO!$K$1494,Resultados_Dic3!$E$3:$E$99980,Produccion_UO!$J1551,Resultados_Dic3!$A$3:$A$99980,Produccion_UO!$H1551)*$J$1494</f>
        <v>13.581904553539401</v>
      </c>
      <c r="U1551" s="21">
        <f>+SUMIFS(Resultados_Dic3!P$3:P$99980,Resultados_Dic3!$F$3:$F$99980,Produccion_UO!$K1551,Resultados_Dic3!$D$3:$D$99980,Produccion_UO!$K$1494,Resultados_Dic3!$E$3:$E$99980,Produccion_UO!$J1551,Resultados_Dic3!$A$3:$A$99980,Produccion_UO!$H1551)*$J$1494</f>
        <v>13.581904553539401</v>
      </c>
      <c r="V1551" s="21">
        <f>+SUMIFS(Resultados_Dic3!Q$3:Q$99980,Resultados_Dic3!$F$3:$F$99980,Produccion_UO!$K1551,Resultados_Dic3!$D$3:$D$99980,Produccion_UO!$K$1494,Resultados_Dic3!$E$3:$E$99980,Produccion_UO!$J1551,Resultados_Dic3!$A$3:$A$99980,Produccion_UO!$H1551)*$J$1494</f>
        <v>13.581904553539401</v>
      </c>
      <c r="W1551" s="21">
        <f>+SUMIFS(Resultados_Dic3!R$3:R$99980,Resultados_Dic3!$F$3:$F$99980,Produccion_UO!$K1551,Resultados_Dic3!$D$3:$D$99980,Produccion_UO!$K$1494,Resultados_Dic3!$E$3:$E$99980,Produccion_UO!$J1551,Resultados_Dic3!$A$3:$A$99980,Produccion_UO!$H1551)*$J$1494</f>
        <v>13.581904553539401</v>
      </c>
      <c r="X1551" s="21">
        <f>+SUMIFS(Resultados_Dic3!S$3:S$99980,Resultados_Dic3!$F$3:$F$99980,Produccion_UO!$K1551,Resultados_Dic3!$D$3:$D$99980,Produccion_UO!$K$1494,Resultados_Dic3!$E$3:$E$99980,Produccion_UO!$J1551,Resultados_Dic3!$A$3:$A$99980,Produccion_UO!$H1551)*$J$1494</f>
        <v>0</v>
      </c>
      <c r="Y1551" s="21">
        <f>+SUMIFS(Resultados_Dic3!T$3:T$99980,Resultados_Dic3!$F$3:$F$99980,Produccion_UO!$K1551,Resultados_Dic3!$D$3:$D$99980,Produccion_UO!$K$1494,Resultados_Dic3!$E$3:$E$99980,Produccion_UO!$J1551,Resultados_Dic3!$A$3:$A$99980,Produccion_UO!$H1551)*$J$1494</f>
        <v>0</v>
      </c>
      <c r="Z1551" s="21">
        <f>+SUMIFS(Resultados_Dic3!U$3:U$99980,Resultados_Dic3!$F$3:$F$99980,Produccion_UO!$K1551,Resultados_Dic3!$D$3:$D$99980,Produccion_UO!$K$1494,Resultados_Dic3!$E$3:$E$99980,Produccion_UO!$J1551,Resultados_Dic3!$A$3:$A$99980,Produccion_UO!$H1551)*$J$1494</f>
        <v>0</v>
      </c>
      <c r="AA1551" s="21">
        <f>+SUMIFS(Resultados_Dic3!V$3:V$99980,Resultados_Dic3!$F$3:$F$99980,Produccion_UO!$K1551,Resultados_Dic3!$D$3:$D$99980,Produccion_UO!$K$1494,Resultados_Dic3!$E$3:$E$99980,Produccion_UO!$J1551,Resultados_Dic3!$A$3:$A$99980,Produccion_UO!$H1551)*$J$1494</f>
        <v>0</v>
      </c>
      <c r="AB1551" s="21">
        <f>+SUMIFS(Resultados_Dic3!W$3:W$99980,Resultados_Dic3!$F$3:$F$99980,Produccion_UO!$K1551,Resultados_Dic3!$D$3:$D$99980,Produccion_UO!$K$1494,Resultados_Dic3!$E$3:$E$99980,Produccion_UO!$J1551,Resultados_Dic3!$A$3:$A$99980,Produccion_UO!$H1551)*$J$1494</f>
        <v>0</v>
      </c>
      <c r="AC1551" s="21">
        <f>+SUMIFS(Resultados_Dic3!X$3:X$99980,Resultados_Dic3!$F$3:$F$99980,Produccion_UO!$K1551,Resultados_Dic3!$D$3:$D$99980,Produccion_UO!$K$1494,Resultados_Dic3!$E$3:$E$99980,Produccion_UO!$J1551,Resultados_Dic3!$A$3:$A$99980,Produccion_UO!$H1551)*$J$1494</f>
        <v>0</v>
      </c>
      <c r="AD1551" s="21">
        <f>+SUMIFS(Resultados_Dic3!Y$3:Y$99980,Resultados_Dic3!$F$3:$F$99980,Produccion_UO!$K1551,Resultados_Dic3!$D$3:$D$99980,Produccion_UO!$K$1494,Resultados_Dic3!$E$3:$E$99980,Produccion_UO!$J1551,Resultados_Dic3!$A$3:$A$99980,Produccion_UO!$H1551)*$J$1494</f>
        <v>0</v>
      </c>
      <c r="AE1551" s="21">
        <f>+SUMIFS(Resultados_Dic3!Z$3:Z$99980,Resultados_Dic3!$F$3:$F$99980,Produccion_UO!$K1551,Resultados_Dic3!$D$3:$D$99980,Produccion_UO!$K$1494,Resultados_Dic3!$E$3:$E$99980,Produccion_UO!$J1551,Resultados_Dic3!$A$3:$A$99980,Produccion_UO!$H1551)*$J$1494</f>
        <v>0</v>
      </c>
      <c r="AF1551" s="21">
        <f>+SUMIFS(Resultados_Dic3!AA$3:AA$99980,Resultados_Dic3!$F$3:$F$99980,Produccion_UO!$K1551,Resultados_Dic3!$D$3:$D$99980,Produccion_UO!$K$1494,Resultados_Dic3!$E$3:$E$99980,Produccion_UO!$J1551,Resultados_Dic3!$A$3:$A$99980,Produccion_UO!$H1551)*$J$1494</f>
        <v>0</v>
      </c>
      <c r="AG1551" s="21">
        <f>+SUMIFS(Resultados_Dic3!AB$3:AB$99980,Resultados_Dic3!$F$3:$F$99980,Produccion_UO!$K1551,Resultados_Dic3!$D$3:$D$99980,Produccion_UO!$K$1494,Resultados_Dic3!$E$3:$E$99980,Produccion_UO!$J1551,Resultados_Dic3!$A$3:$A$99980,Produccion_UO!$H1551)*$J$1494</f>
        <v>0</v>
      </c>
      <c r="AH1551" s="21">
        <f>+SUMIFS(Resultados_Dic3!AC$3:AC$99980,Resultados_Dic3!$F$3:$F$99980,Produccion_UO!$K1551,Resultados_Dic3!$D$3:$D$99980,Produccion_UO!$K$1494,Resultados_Dic3!$E$3:$E$99980,Produccion_UO!$J1551,Resultados_Dic3!$A$3:$A$99980,Produccion_UO!$H1551)*$J$1494</f>
        <v>0</v>
      </c>
      <c r="AI1551" s="21">
        <f>+SUMIFS(Resultados_Dic3!AD$3:AD$99980,Resultados_Dic3!$F$3:$F$99980,Produccion_UO!$K1551,Resultados_Dic3!$D$3:$D$99980,Produccion_UO!$K$1494,Resultados_Dic3!$E$3:$E$99980,Produccion_UO!$J1551,Resultados_Dic3!$A$3:$A$99980,Produccion_UO!$H1551)*$J$1494</f>
        <v>0</v>
      </c>
      <c r="AJ1551" s="21">
        <f>+SUMIFS(Resultados_Dic3!AE$3:AE$99980,Resultados_Dic3!$F$3:$F$99980,Produccion_UO!$K1551,Resultados_Dic3!$D$3:$D$99980,Produccion_UO!$K$1494,Resultados_Dic3!$E$3:$E$99980,Produccion_UO!$J1551,Resultados_Dic3!$A$3:$A$99980,Produccion_UO!$H1551)*$J$1494</f>
        <v>0</v>
      </c>
      <c r="AK1551" s="21">
        <f>+SUMIFS(Resultados_Dic3!AF$3:AF$99980,Resultados_Dic3!$F$3:$F$99980,Produccion_UO!$K1551,Resultados_Dic3!$D$3:$D$99980,Produccion_UO!$K$1494,Resultados_Dic3!$E$3:$E$99980,Produccion_UO!$J1551,Resultados_Dic3!$A$3:$A$99980,Produccion_UO!$H1551)*$J$1494</f>
        <v>0</v>
      </c>
      <c r="AL1551" s="21">
        <f>+SUMIFS(Resultados_Dic3!AG$3:AG$99980,Resultados_Dic3!$F$3:$F$99980,Produccion_UO!$K1551,Resultados_Dic3!$D$3:$D$99980,Produccion_UO!$K$1494,Resultados_Dic3!$E$3:$E$99980,Produccion_UO!$J1551,Resultados_Dic3!$A$3:$A$99980,Produccion_UO!$H1551)*$J$1494</f>
        <v>0</v>
      </c>
      <c r="AM1551" s="21">
        <f>+SUMIFS(Resultados_Dic3!AH$3:AH$99980,Resultados_Dic3!$F$3:$F$99980,Produccion_UO!$K1551,Resultados_Dic3!$D$3:$D$99980,Produccion_UO!$K$1494,Resultados_Dic3!$E$3:$E$99980,Produccion_UO!$J1551,Resultados_Dic3!$A$3:$A$99980,Produccion_UO!$H1551)*$J$1494</f>
        <v>0</v>
      </c>
      <c r="AN1551" s="21">
        <f>+SUMIFS(Resultados_Dic3!AI$3:AI$99980,Resultados_Dic3!$F$3:$F$99980,Produccion_UO!$K1551,Resultados_Dic3!$D$3:$D$99980,Produccion_UO!$K$1494,Resultados_Dic3!$E$3:$E$99980,Produccion_UO!$J1551,Resultados_Dic3!$A$3:$A$99980,Produccion_UO!$H1551)*$J$1494</f>
        <v>0</v>
      </c>
      <c r="AO1551" s="21">
        <f>+SUMIFS(Resultados_Dic3!AJ$3:AJ$99980,Resultados_Dic3!$F$3:$F$99980,Produccion_UO!$K1551,Resultados_Dic3!$D$3:$D$99980,Produccion_UO!$K$1494,Resultados_Dic3!$E$3:$E$99980,Produccion_UO!$J1551,Resultados_Dic3!$A$3:$A$99980,Produccion_UO!$H1551)*$J$1494</f>
        <v>0</v>
      </c>
      <c r="AP1551" s="21">
        <f>+SUMIFS(Resultados_Dic3!AK$3:AK$99980,Resultados_Dic3!$F$3:$F$99980,Produccion_UO!$K1551,Resultados_Dic3!$D$3:$D$99980,Produccion_UO!$K$1494,Resultados_Dic3!$E$3:$E$99980,Produccion_UO!$J1551,Resultados_Dic3!$A$3:$A$99980,Produccion_UO!$H1551)*$J$1494</f>
        <v>0</v>
      </c>
      <c r="AQ1551" s="21">
        <f>+SUMIFS(Resultados_Dic3!AL$3:AL$99980,Resultados_Dic3!$F$3:$F$99980,Produccion_UO!$K1551,Resultados_Dic3!$D$3:$D$99980,Produccion_UO!$K$1494,Resultados_Dic3!$E$3:$E$99980,Produccion_UO!$J1551,Resultados_Dic3!$A$3:$A$99980,Produccion_UO!$H1551)*$J$1494</f>
        <v>0</v>
      </c>
      <c r="AR1551" s="21">
        <f>+SUMIFS(Resultados_Dic3!AM$3:AM$99980,Resultados_Dic3!$F$3:$F$99980,Produccion_UO!$K1551,Resultados_Dic3!$D$3:$D$99980,Produccion_UO!$K$1494,Resultados_Dic3!$E$3:$E$99980,Produccion_UO!$J1551,Resultados_Dic3!$A$3:$A$99980,Produccion_UO!$H1551)*$J$1494</f>
        <v>0</v>
      </c>
    </row>
    <row r="1552" spans="6:44" x14ac:dyDescent="0.25">
      <c r="H1552" s="17" t="str">
        <f t="shared" si="1629"/>
        <v>DIC7</v>
      </c>
      <c r="I1552" s="24"/>
      <c r="J1552" s="24" t="s">
        <v>149</v>
      </c>
      <c r="K1552" s="315" t="s">
        <v>454</v>
      </c>
      <c r="L1552" s="316" t="s">
        <v>746</v>
      </c>
      <c r="M1552" s="21">
        <f>+SUMIFS(Resultados_Dic3!H$3:H$99980,Resultados_Dic3!$F$3:$F$99980,Produccion_UO!$K1552,Resultados_Dic3!$D$3:$D$99980,Produccion_UO!$K$1494,Resultados_Dic3!$E$3:$E$99980,Produccion_UO!$J1552,Resultados_Dic3!$A$3:$A$99980,Produccion_UO!$H1552)*$J$1494</f>
        <v>137.862640766943</v>
      </c>
      <c r="N1552" s="21">
        <f>+SUMIFS(Resultados_Dic3!I$3:I$99980,Resultados_Dic3!$F$3:$F$99980,Produccion_UO!$K1552,Resultados_Dic3!$D$3:$D$99980,Produccion_UO!$K$1494,Resultados_Dic3!$E$3:$E$99980,Produccion_UO!$J1552,Resultados_Dic3!$A$3:$A$99980,Produccion_UO!$H1552)*$J$1494</f>
        <v>0</v>
      </c>
      <c r="O1552" s="21">
        <f>+SUMIFS(Resultados_Dic3!J$3:J$99980,Resultados_Dic3!$F$3:$F$99980,Produccion_UO!$K1552,Resultados_Dic3!$D$3:$D$99980,Produccion_UO!$K$1494,Resultados_Dic3!$E$3:$E$99980,Produccion_UO!$J1552,Resultados_Dic3!$A$3:$A$99980,Produccion_UO!$H1552)*$J$1494</f>
        <v>43.148326745339901</v>
      </c>
      <c r="P1552" s="21">
        <f>+SUMIFS(Resultados_Dic3!K$3:K$99980,Resultados_Dic3!$F$3:$F$99980,Produccion_UO!$K1552,Resultados_Dic3!$D$3:$D$99980,Produccion_UO!$K$1494,Resultados_Dic3!$E$3:$E$99980,Produccion_UO!$J1552,Resultados_Dic3!$A$3:$A$99980,Produccion_UO!$H1552)*$J$1494</f>
        <v>0</v>
      </c>
      <c r="Q1552" s="21">
        <f>+SUMIFS(Resultados_Dic3!L$3:L$99980,Resultados_Dic3!$F$3:$F$99980,Produccion_UO!$K1552,Resultados_Dic3!$D$3:$D$99980,Produccion_UO!$K$1494,Resultados_Dic3!$E$3:$E$99980,Produccion_UO!$J1552,Resultados_Dic3!$A$3:$A$99980,Produccion_UO!$H1552)*$J$1494</f>
        <v>0</v>
      </c>
      <c r="R1552" s="21">
        <f>+SUMIFS(Resultados_Dic3!M$3:M$99980,Resultados_Dic3!$F$3:$F$99980,Produccion_UO!$K1552,Resultados_Dic3!$D$3:$D$99980,Produccion_UO!$K$1494,Resultados_Dic3!$E$3:$E$99980,Produccion_UO!$J1552,Resultados_Dic3!$A$3:$A$99980,Produccion_UO!$H1552)*$J$1494</f>
        <v>0</v>
      </c>
      <c r="S1552" s="21">
        <f>+SUMIFS(Resultados_Dic3!N$3:N$99980,Resultados_Dic3!$F$3:$F$99980,Produccion_UO!$K1552,Resultados_Dic3!$D$3:$D$99980,Produccion_UO!$K$1494,Resultados_Dic3!$E$3:$E$99980,Produccion_UO!$J1552,Resultados_Dic3!$A$3:$A$99980,Produccion_UO!$H1552)*$J$1494</f>
        <v>0</v>
      </c>
      <c r="T1552" s="21">
        <f>+SUMIFS(Resultados_Dic3!O$3:O$99980,Resultados_Dic3!$F$3:$F$99980,Produccion_UO!$K1552,Resultados_Dic3!$D$3:$D$99980,Produccion_UO!$K$1494,Resultados_Dic3!$E$3:$E$99980,Produccion_UO!$J1552,Resultados_Dic3!$A$3:$A$99980,Produccion_UO!$H1552)*$J$1494</f>
        <v>0</v>
      </c>
      <c r="U1552" s="21">
        <f>+SUMIFS(Resultados_Dic3!P$3:P$99980,Resultados_Dic3!$F$3:$F$99980,Produccion_UO!$K1552,Resultados_Dic3!$D$3:$D$99980,Produccion_UO!$K$1494,Resultados_Dic3!$E$3:$E$99980,Produccion_UO!$J1552,Resultados_Dic3!$A$3:$A$99980,Produccion_UO!$H1552)*$J$1494</f>
        <v>0</v>
      </c>
      <c r="V1552" s="21">
        <f>+SUMIFS(Resultados_Dic3!Q$3:Q$99980,Resultados_Dic3!$F$3:$F$99980,Produccion_UO!$K1552,Resultados_Dic3!$D$3:$D$99980,Produccion_UO!$K$1494,Resultados_Dic3!$E$3:$E$99980,Produccion_UO!$J1552,Resultados_Dic3!$A$3:$A$99980,Produccion_UO!$H1552)*$J$1494</f>
        <v>0</v>
      </c>
      <c r="W1552" s="21">
        <f>+SUMIFS(Resultados_Dic3!R$3:R$99980,Resultados_Dic3!$F$3:$F$99980,Produccion_UO!$K1552,Resultados_Dic3!$D$3:$D$99980,Produccion_UO!$K$1494,Resultados_Dic3!$E$3:$E$99980,Produccion_UO!$J1552,Resultados_Dic3!$A$3:$A$99980,Produccion_UO!$H1552)*$J$1494</f>
        <v>0</v>
      </c>
      <c r="X1552" s="21">
        <f>+SUMIFS(Resultados_Dic3!S$3:S$99980,Resultados_Dic3!$F$3:$F$99980,Produccion_UO!$K1552,Resultados_Dic3!$D$3:$D$99980,Produccion_UO!$K$1494,Resultados_Dic3!$E$3:$E$99980,Produccion_UO!$J1552,Resultados_Dic3!$A$3:$A$99980,Produccion_UO!$H1552)*$J$1494</f>
        <v>0</v>
      </c>
      <c r="Y1552" s="21">
        <f>+SUMIFS(Resultados_Dic3!T$3:T$99980,Resultados_Dic3!$F$3:$F$99980,Produccion_UO!$K1552,Resultados_Dic3!$D$3:$D$99980,Produccion_UO!$K$1494,Resultados_Dic3!$E$3:$E$99980,Produccion_UO!$J1552,Resultados_Dic3!$A$3:$A$99980,Produccion_UO!$H1552)*$J$1494</f>
        <v>0</v>
      </c>
      <c r="Z1552" s="21">
        <f>+SUMIFS(Resultados_Dic3!U$3:U$99980,Resultados_Dic3!$F$3:$F$99980,Produccion_UO!$K1552,Resultados_Dic3!$D$3:$D$99980,Produccion_UO!$K$1494,Resultados_Dic3!$E$3:$E$99980,Produccion_UO!$J1552,Resultados_Dic3!$A$3:$A$99980,Produccion_UO!$H1552)*$J$1494</f>
        <v>0</v>
      </c>
      <c r="AA1552" s="21">
        <f>+SUMIFS(Resultados_Dic3!V$3:V$99980,Resultados_Dic3!$F$3:$F$99980,Produccion_UO!$K1552,Resultados_Dic3!$D$3:$D$99980,Produccion_UO!$K$1494,Resultados_Dic3!$E$3:$E$99980,Produccion_UO!$J1552,Resultados_Dic3!$A$3:$A$99980,Produccion_UO!$H1552)*$J$1494</f>
        <v>0</v>
      </c>
      <c r="AB1552" s="21">
        <f>+SUMIFS(Resultados_Dic3!W$3:W$99980,Resultados_Dic3!$F$3:$F$99980,Produccion_UO!$K1552,Resultados_Dic3!$D$3:$D$99980,Produccion_UO!$K$1494,Resultados_Dic3!$E$3:$E$99980,Produccion_UO!$J1552,Resultados_Dic3!$A$3:$A$99980,Produccion_UO!$H1552)*$J$1494</f>
        <v>0</v>
      </c>
      <c r="AC1552" s="21">
        <f>+SUMIFS(Resultados_Dic3!X$3:X$99980,Resultados_Dic3!$F$3:$F$99980,Produccion_UO!$K1552,Resultados_Dic3!$D$3:$D$99980,Produccion_UO!$K$1494,Resultados_Dic3!$E$3:$E$99980,Produccion_UO!$J1552,Resultados_Dic3!$A$3:$A$99980,Produccion_UO!$H1552)*$J$1494</f>
        <v>0</v>
      </c>
      <c r="AD1552" s="21">
        <f>+SUMIFS(Resultados_Dic3!Y$3:Y$99980,Resultados_Dic3!$F$3:$F$99980,Produccion_UO!$K1552,Resultados_Dic3!$D$3:$D$99980,Produccion_UO!$K$1494,Resultados_Dic3!$E$3:$E$99980,Produccion_UO!$J1552,Resultados_Dic3!$A$3:$A$99980,Produccion_UO!$H1552)*$J$1494</f>
        <v>0</v>
      </c>
      <c r="AE1552" s="21">
        <f>+SUMIFS(Resultados_Dic3!Z$3:Z$99980,Resultados_Dic3!$F$3:$F$99980,Produccion_UO!$K1552,Resultados_Dic3!$D$3:$D$99980,Produccion_UO!$K$1494,Resultados_Dic3!$E$3:$E$99980,Produccion_UO!$J1552,Resultados_Dic3!$A$3:$A$99980,Produccion_UO!$H1552)*$J$1494</f>
        <v>0</v>
      </c>
      <c r="AF1552" s="21">
        <f>+SUMIFS(Resultados_Dic3!AA$3:AA$99980,Resultados_Dic3!$F$3:$F$99980,Produccion_UO!$K1552,Resultados_Dic3!$D$3:$D$99980,Produccion_UO!$K$1494,Resultados_Dic3!$E$3:$E$99980,Produccion_UO!$J1552,Resultados_Dic3!$A$3:$A$99980,Produccion_UO!$H1552)*$J$1494</f>
        <v>0</v>
      </c>
      <c r="AG1552" s="21">
        <f>+SUMIFS(Resultados_Dic3!AB$3:AB$99980,Resultados_Dic3!$F$3:$F$99980,Produccion_UO!$K1552,Resultados_Dic3!$D$3:$D$99980,Produccion_UO!$K$1494,Resultados_Dic3!$E$3:$E$99980,Produccion_UO!$J1552,Resultados_Dic3!$A$3:$A$99980,Produccion_UO!$H1552)*$J$1494</f>
        <v>0</v>
      </c>
      <c r="AH1552" s="21">
        <f>+SUMIFS(Resultados_Dic3!AC$3:AC$99980,Resultados_Dic3!$F$3:$F$99980,Produccion_UO!$K1552,Resultados_Dic3!$D$3:$D$99980,Produccion_UO!$K$1494,Resultados_Dic3!$E$3:$E$99980,Produccion_UO!$J1552,Resultados_Dic3!$A$3:$A$99980,Produccion_UO!$H1552)*$J$1494</f>
        <v>0</v>
      </c>
      <c r="AI1552" s="21">
        <f>+SUMIFS(Resultados_Dic3!AD$3:AD$99980,Resultados_Dic3!$F$3:$F$99980,Produccion_UO!$K1552,Resultados_Dic3!$D$3:$D$99980,Produccion_UO!$K$1494,Resultados_Dic3!$E$3:$E$99980,Produccion_UO!$J1552,Resultados_Dic3!$A$3:$A$99980,Produccion_UO!$H1552)*$J$1494</f>
        <v>0</v>
      </c>
      <c r="AJ1552" s="21">
        <f>+SUMIFS(Resultados_Dic3!AE$3:AE$99980,Resultados_Dic3!$F$3:$F$99980,Produccion_UO!$K1552,Resultados_Dic3!$D$3:$D$99980,Produccion_UO!$K$1494,Resultados_Dic3!$E$3:$E$99980,Produccion_UO!$J1552,Resultados_Dic3!$A$3:$A$99980,Produccion_UO!$H1552)*$J$1494</f>
        <v>0</v>
      </c>
      <c r="AK1552" s="21">
        <f>+SUMIFS(Resultados_Dic3!AF$3:AF$99980,Resultados_Dic3!$F$3:$F$99980,Produccion_UO!$K1552,Resultados_Dic3!$D$3:$D$99980,Produccion_UO!$K$1494,Resultados_Dic3!$E$3:$E$99980,Produccion_UO!$J1552,Resultados_Dic3!$A$3:$A$99980,Produccion_UO!$H1552)*$J$1494</f>
        <v>0</v>
      </c>
      <c r="AL1552" s="21">
        <f>+SUMIFS(Resultados_Dic3!AG$3:AG$99980,Resultados_Dic3!$F$3:$F$99980,Produccion_UO!$K1552,Resultados_Dic3!$D$3:$D$99980,Produccion_UO!$K$1494,Resultados_Dic3!$E$3:$E$99980,Produccion_UO!$J1552,Resultados_Dic3!$A$3:$A$99980,Produccion_UO!$H1552)*$J$1494</f>
        <v>0</v>
      </c>
      <c r="AM1552" s="21">
        <f>+SUMIFS(Resultados_Dic3!AH$3:AH$99980,Resultados_Dic3!$F$3:$F$99980,Produccion_UO!$K1552,Resultados_Dic3!$D$3:$D$99980,Produccion_UO!$K$1494,Resultados_Dic3!$E$3:$E$99980,Produccion_UO!$J1552,Resultados_Dic3!$A$3:$A$99980,Produccion_UO!$H1552)*$J$1494</f>
        <v>0</v>
      </c>
      <c r="AN1552" s="21">
        <f>+SUMIFS(Resultados_Dic3!AI$3:AI$99980,Resultados_Dic3!$F$3:$F$99980,Produccion_UO!$K1552,Resultados_Dic3!$D$3:$D$99980,Produccion_UO!$K$1494,Resultados_Dic3!$E$3:$E$99980,Produccion_UO!$J1552,Resultados_Dic3!$A$3:$A$99980,Produccion_UO!$H1552)*$J$1494</f>
        <v>0</v>
      </c>
      <c r="AO1552" s="21">
        <f>+SUMIFS(Resultados_Dic3!AJ$3:AJ$99980,Resultados_Dic3!$F$3:$F$99980,Produccion_UO!$K1552,Resultados_Dic3!$D$3:$D$99980,Produccion_UO!$K$1494,Resultados_Dic3!$E$3:$E$99980,Produccion_UO!$J1552,Resultados_Dic3!$A$3:$A$99980,Produccion_UO!$H1552)*$J$1494</f>
        <v>0</v>
      </c>
      <c r="AP1552" s="21">
        <f>+SUMIFS(Resultados_Dic3!AK$3:AK$99980,Resultados_Dic3!$F$3:$F$99980,Produccion_UO!$K1552,Resultados_Dic3!$D$3:$D$99980,Produccion_UO!$K$1494,Resultados_Dic3!$E$3:$E$99980,Produccion_UO!$J1552,Resultados_Dic3!$A$3:$A$99980,Produccion_UO!$H1552)*$J$1494</f>
        <v>0</v>
      </c>
      <c r="AQ1552" s="21">
        <f>+SUMIFS(Resultados_Dic3!AL$3:AL$99980,Resultados_Dic3!$F$3:$F$99980,Produccion_UO!$K1552,Resultados_Dic3!$D$3:$D$99980,Produccion_UO!$K$1494,Resultados_Dic3!$E$3:$E$99980,Produccion_UO!$J1552,Resultados_Dic3!$A$3:$A$99980,Produccion_UO!$H1552)*$J$1494</f>
        <v>0</v>
      </c>
      <c r="AR1552" s="21">
        <f>+SUMIFS(Resultados_Dic3!AM$3:AM$99980,Resultados_Dic3!$F$3:$F$99980,Produccion_UO!$K1552,Resultados_Dic3!$D$3:$D$99980,Produccion_UO!$K$1494,Resultados_Dic3!$E$3:$E$99980,Produccion_UO!$J1552,Resultados_Dic3!$A$3:$A$99980,Produccion_UO!$H1552)*$J$1494</f>
        <v>0</v>
      </c>
    </row>
    <row r="1553" spans="6:45" x14ac:dyDescent="0.25">
      <c r="H1553" s="17" t="str">
        <f t="shared" si="1629"/>
        <v>DIC7</v>
      </c>
      <c r="I1553" s="24"/>
      <c r="J1553" s="24" t="s">
        <v>149</v>
      </c>
      <c r="K1553" s="315" t="s">
        <v>206</v>
      </c>
      <c r="L1553" s="316" t="s">
        <v>794</v>
      </c>
      <c r="M1553" s="21">
        <f>+SUMIFS(Resultados_Dic3!H$3:H$99980,Resultados_Dic3!$F$3:$F$99980,Produccion_UO!$K1553,Resultados_Dic3!$D$3:$D$99980,Produccion_UO!$K$1494,Resultados_Dic3!$E$3:$E$99980,Produccion_UO!$J1553,Resultados_Dic3!$A$3:$A$99980,Produccion_UO!$H1553)*$J$1494</f>
        <v>0</v>
      </c>
      <c r="N1553" s="21">
        <f>+SUMIFS(Resultados_Dic3!I$3:I$99980,Resultados_Dic3!$F$3:$F$99980,Produccion_UO!$K1553,Resultados_Dic3!$D$3:$D$99980,Produccion_UO!$K$1494,Resultados_Dic3!$E$3:$E$99980,Produccion_UO!$J1553,Resultados_Dic3!$A$3:$A$99980,Produccion_UO!$H1553)*$J$1494</f>
        <v>0</v>
      </c>
      <c r="O1553" s="21">
        <f>+SUMIFS(Resultados_Dic3!J$3:J$99980,Resultados_Dic3!$F$3:$F$99980,Produccion_UO!$K1553,Resultados_Dic3!$D$3:$D$99980,Produccion_UO!$K$1494,Resultados_Dic3!$E$3:$E$99980,Produccion_UO!$J1553,Resultados_Dic3!$A$3:$A$99980,Produccion_UO!$H1553)*$J$1494</f>
        <v>0</v>
      </c>
      <c r="P1553" s="21">
        <f>+SUMIFS(Resultados_Dic3!K$3:K$99980,Resultados_Dic3!$F$3:$F$99980,Produccion_UO!$K1553,Resultados_Dic3!$D$3:$D$99980,Produccion_UO!$K$1494,Resultados_Dic3!$E$3:$E$99980,Produccion_UO!$J1553,Resultados_Dic3!$A$3:$A$99980,Produccion_UO!$H1553)*$J$1494</f>
        <v>0</v>
      </c>
      <c r="Q1553" s="21">
        <f>+SUMIFS(Resultados_Dic3!L$3:L$99980,Resultados_Dic3!$F$3:$F$99980,Produccion_UO!$K1553,Resultados_Dic3!$D$3:$D$99980,Produccion_UO!$K$1494,Resultados_Dic3!$E$3:$E$99980,Produccion_UO!$J1553,Resultados_Dic3!$A$3:$A$99980,Produccion_UO!$H1553)*$J$1494</f>
        <v>0</v>
      </c>
      <c r="R1553" s="21">
        <f>+SUMIFS(Resultados_Dic3!M$3:M$99980,Resultados_Dic3!$F$3:$F$99980,Produccion_UO!$K1553,Resultados_Dic3!$D$3:$D$99980,Produccion_UO!$K$1494,Resultados_Dic3!$E$3:$E$99980,Produccion_UO!$J1553,Resultados_Dic3!$A$3:$A$99980,Produccion_UO!$H1553)*$J$1494</f>
        <v>0</v>
      </c>
      <c r="S1553" s="21">
        <f>+SUMIFS(Resultados_Dic3!N$3:N$99980,Resultados_Dic3!$F$3:$F$99980,Produccion_UO!$K1553,Resultados_Dic3!$D$3:$D$99980,Produccion_UO!$K$1494,Resultados_Dic3!$E$3:$E$99980,Produccion_UO!$J1553,Resultados_Dic3!$A$3:$A$99980,Produccion_UO!$H1553)*$J$1494</f>
        <v>0</v>
      </c>
      <c r="T1553" s="21">
        <f>+SUMIFS(Resultados_Dic3!O$3:O$99980,Resultados_Dic3!$F$3:$F$99980,Produccion_UO!$K1553,Resultados_Dic3!$D$3:$D$99980,Produccion_UO!$K$1494,Resultados_Dic3!$E$3:$E$99980,Produccion_UO!$J1553,Resultados_Dic3!$A$3:$A$99980,Produccion_UO!$H1553)*$J$1494</f>
        <v>0</v>
      </c>
      <c r="U1553" s="21">
        <f>+SUMIFS(Resultados_Dic3!P$3:P$99980,Resultados_Dic3!$F$3:$F$99980,Produccion_UO!$K1553,Resultados_Dic3!$D$3:$D$99980,Produccion_UO!$K$1494,Resultados_Dic3!$E$3:$E$99980,Produccion_UO!$J1553,Resultados_Dic3!$A$3:$A$99980,Produccion_UO!$H1553)*$J$1494</f>
        <v>0</v>
      </c>
      <c r="V1553" s="21">
        <f>+SUMIFS(Resultados_Dic3!Q$3:Q$99980,Resultados_Dic3!$F$3:$F$99980,Produccion_UO!$K1553,Resultados_Dic3!$D$3:$D$99980,Produccion_UO!$K$1494,Resultados_Dic3!$E$3:$E$99980,Produccion_UO!$J1553,Resultados_Dic3!$A$3:$A$99980,Produccion_UO!$H1553)*$J$1494</f>
        <v>0</v>
      </c>
      <c r="W1553" s="21">
        <f>+SUMIFS(Resultados_Dic3!R$3:R$99980,Resultados_Dic3!$F$3:$F$99980,Produccion_UO!$K1553,Resultados_Dic3!$D$3:$D$99980,Produccion_UO!$K$1494,Resultados_Dic3!$E$3:$E$99980,Produccion_UO!$J1553,Resultados_Dic3!$A$3:$A$99980,Produccion_UO!$H1553)*$J$1494</f>
        <v>0</v>
      </c>
      <c r="X1553" s="21">
        <f>+SUMIFS(Resultados_Dic3!S$3:S$99980,Resultados_Dic3!$F$3:$F$99980,Produccion_UO!$K1553,Resultados_Dic3!$D$3:$D$99980,Produccion_UO!$K$1494,Resultados_Dic3!$E$3:$E$99980,Produccion_UO!$J1553,Resultados_Dic3!$A$3:$A$99980,Produccion_UO!$H1553)*$J$1494</f>
        <v>0</v>
      </c>
      <c r="Y1553" s="21">
        <f>+SUMIFS(Resultados_Dic3!T$3:T$99980,Resultados_Dic3!$F$3:$F$99980,Produccion_UO!$K1553,Resultados_Dic3!$D$3:$D$99980,Produccion_UO!$K$1494,Resultados_Dic3!$E$3:$E$99980,Produccion_UO!$J1553,Resultados_Dic3!$A$3:$A$99980,Produccion_UO!$H1553)*$J$1494</f>
        <v>0</v>
      </c>
      <c r="Z1553" s="21">
        <f>+SUMIFS(Resultados_Dic3!U$3:U$99980,Resultados_Dic3!$F$3:$F$99980,Produccion_UO!$K1553,Resultados_Dic3!$D$3:$D$99980,Produccion_UO!$K$1494,Resultados_Dic3!$E$3:$E$99980,Produccion_UO!$J1553,Resultados_Dic3!$A$3:$A$99980,Produccion_UO!$H1553)*$J$1494</f>
        <v>0</v>
      </c>
      <c r="AA1553" s="21">
        <f>+SUMIFS(Resultados_Dic3!V$3:V$99980,Resultados_Dic3!$F$3:$F$99980,Produccion_UO!$K1553,Resultados_Dic3!$D$3:$D$99980,Produccion_UO!$K$1494,Resultados_Dic3!$E$3:$E$99980,Produccion_UO!$J1553,Resultados_Dic3!$A$3:$A$99980,Produccion_UO!$H1553)*$J$1494</f>
        <v>0</v>
      </c>
      <c r="AB1553" s="21">
        <f>+SUMIFS(Resultados_Dic3!W$3:W$99980,Resultados_Dic3!$F$3:$F$99980,Produccion_UO!$K1553,Resultados_Dic3!$D$3:$D$99980,Produccion_UO!$K$1494,Resultados_Dic3!$E$3:$E$99980,Produccion_UO!$J1553,Resultados_Dic3!$A$3:$A$99980,Produccion_UO!$H1553)*$J$1494</f>
        <v>0</v>
      </c>
      <c r="AC1553" s="21">
        <f>+SUMIFS(Resultados_Dic3!X$3:X$99980,Resultados_Dic3!$F$3:$F$99980,Produccion_UO!$K1553,Resultados_Dic3!$D$3:$D$99980,Produccion_UO!$K$1494,Resultados_Dic3!$E$3:$E$99980,Produccion_UO!$J1553,Resultados_Dic3!$A$3:$A$99980,Produccion_UO!$H1553)*$J$1494</f>
        <v>0</v>
      </c>
      <c r="AD1553" s="21">
        <f>+SUMIFS(Resultados_Dic3!Y$3:Y$99980,Resultados_Dic3!$F$3:$F$99980,Produccion_UO!$K1553,Resultados_Dic3!$D$3:$D$99980,Produccion_UO!$K$1494,Resultados_Dic3!$E$3:$E$99980,Produccion_UO!$J1553,Resultados_Dic3!$A$3:$A$99980,Produccion_UO!$H1553)*$J$1494</f>
        <v>0</v>
      </c>
      <c r="AE1553" s="21">
        <f>+SUMIFS(Resultados_Dic3!Z$3:Z$99980,Resultados_Dic3!$F$3:$F$99980,Produccion_UO!$K1553,Resultados_Dic3!$D$3:$D$99980,Produccion_UO!$K$1494,Resultados_Dic3!$E$3:$E$99980,Produccion_UO!$J1553,Resultados_Dic3!$A$3:$A$99980,Produccion_UO!$H1553)*$J$1494</f>
        <v>0</v>
      </c>
      <c r="AF1553" s="21">
        <f>+SUMIFS(Resultados_Dic3!AA$3:AA$99980,Resultados_Dic3!$F$3:$F$99980,Produccion_UO!$K1553,Resultados_Dic3!$D$3:$D$99980,Produccion_UO!$K$1494,Resultados_Dic3!$E$3:$E$99980,Produccion_UO!$J1553,Resultados_Dic3!$A$3:$A$99980,Produccion_UO!$H1553)*$J$1494</f>
        <v>0</v>
      </c>
      <c r="AG1553" s="21">
        <f>+SUMIFS(Resultados_Dic3!AB$3:AB$99980,Resultados_Dic3!$F$3:$F$99980,Produccion_UO!$K1553,Resultados_Dic3!$D$3:$D$99980,Produccion_UO!$K$1494,Resultados_Dic3!$E$3:$E$99980,Produccion_UO!$J1553,Resultados_Dic3!$A$3:$A$99980,Produccion_UO!$H1553)*$J$1494</f>
        <v>0</v>
      </c>
      <c r="AH1553" s="21">
        <f>+SUMIFS(Resultados_Dic3!AC$3:AC$99980,Resultados_Dic3!$F$3:$F$99980,Produccion_UO!$K1553,Resultados_Dic3!$D$3:$D$99980,Produccion_UO!$K$1494,Resultados_Dic3!$E$3:$E$99980,Produccion_UO!$J1553,Resultados_Dic3!$A$3:$A$99980,Produccion_UO!$H1553)*$J$1494</f>
        <v>0</v>
      </c>
      <c r="AI1553" s="21">
        <f>+SUMIFS(Resultados_Dic3!AD$3:AD$99980,Resultados_Dic3!$F$3:$F$99980,Produccion_UO!$K1553,Resultados_Dic3!$D$3:$D$99980,Produccion_UO!$K$1494,Resultados_Dic3!$E$3:$E$99980,Produccion_UO!$J1553,Resultados_Dic3!$A$3:$A$99980,Produccion_UO!$H1553)*$J$1494</f>
        <v>0</v>
      </c>
      <c r="AJ1553" s="21">
        <f>+SUMIFS(Resultados_Dic3!AE$3:AE$99980,Resultados_Dic3!$F$3:$F$99980,Produccion_UO!$K1553,Resultados_Dic3!$D$3:$D$99980,Produccion_UO!$K$1494,Resultados_Dic3!$E$3:$E$99980,Produccion_UO!$J1553,Resultados_Dic3!$A$3:$A$99980,Produccion_UO!$H1553)*$J$1494</f>
        <v>0</v>
      </c>
      <c r="AK1553" s="21">
        <f>+SUMIFS(Resultados_Dic3!AF$3:AF$99980,Resultados_Dic3!$F$3:$F$99980,Produccion_UO!$K1553,Resultados_Dic3!$D$3:$D$99980,Produccion_UO!$K$1494,Resultados_Dic3!$E$3:$E$99980,Produccion_UO!$J1553,Resultados_Dic3!$A$3:$A$99980,Produccion_UO!$H1553)*$J$1494</f>
        <v>0</v>
      </c>
      <c r="AL1553" s="21">
        <f>+SUMIFS(Resultados_Dic3!AG$3:AG$99980,Resultados_Dic3!$F$3:$F$99980,Produccion_UO!$K1553,Resultados_Dic3!$D$3:$D$99980,Produccion_UO!$K$1494,Resultados_Dic3!$E$3:$E$99980,Produccion_UO!$J1553,Resultados_Dic3!$A$3:$A$99980,Produccion_UO!$H1553)*$J$1494</f>
        <v>0</v>
      </c>
      <c r="AM1553" s="21">
        <f>+SUMIFS(Resultados_Dic3!AH$3:AH$99980,Resultados_Dic3!$F$3:$F$99980,Produccion_UO!$K1553,Resultados_Dic3!$D$3:$D$99980,Produccion_UO!$K$1494,Resultados_Dic3!$E$3:$E$99980,Produccion_UO!$J1553,Resultados_Dic3!$A$3:$A$99980,Produccion_UO!$H1553)*$J$1494</f>
        <v>0</v>
      </c>
      <c r="AN1553" s="21">
        <f>+SUMIFS(Resultados_Dic3!AI$3:AI$99980,Resultados_Dic3!$F$3:$F$99980,Produccion_UO!$K1553,Resultados_Dic3!$D$3:$D$99980,Produccion_UO!$K$1494,Resultados_Dic3!$E$3:$E$99980,Produccion_UO!$J1553,Resultados_Dic3!$A$3:$A$99980,Produccion_UO!$H1553)*$J$1494</f>
        <v>0</v>
      </c>
      <c r="AO1553" s="21">
        <f>+SUMIFS(Resultados_Dic3!AJ$3:AJ$99980,Resultados_Dic3!$F$3:$F$99980,Produccion_UO!$K1553,Resultados_Dic3!$D$3:$D$99980,Produccion_UO!$K$1494,Resultados_Dic3!$E$3:$E$99980,Produccion_UO!$J1553,Resultados_Dic3!$A$3:$A$99980,Produccion_UO!$H1553)*$J$1494</f>
        <v>0</v>
      </c>
      <c r="AP1553" s="21">
        <f>+SUMIFS(Resultados_Dic3!AK$3:AK$99980,Resultados_Dic3!$F$3:$F$99980,Produccion_UO!$K1553,Resultados_Dic3!$D$3:$D$99980,Produccion_UO!$K$1494,Resultados_Dic3!$E$3:$E$99980,Produccion_UO!$J1553,Resultados_Dic3!$A$3:$A$99980,Produccion_UO!$H1553)*$J$1494</f>
        <v>0</v>
      </c>
      <c r="AQ1553" s="21">
        <f>+SUMIFS(Resultados_Dic3!AL$3:AL$99980,Resultados_Dic3!$F$3:$F$99980,Produccion_UO!$K1553,Resultados_Dic3!$D$3:$D$99980,Produccion_UO!$K$1494,Resultados_Dic3!$E$3:$E$99980,Produccion_UO!$J1553,Resultados_Dic3!$A$3:$A$99980,Produccion_UO!$H1553)*$J$1494</f>
        <v>0</v>
      </c>
      <c r="AR1553" s="21">
        <f>+SUMIFS(Resultados_Dic3!AM$3:AM$99980,Resultados_Dic3!$F$3:$F$99980,Produccion_UO!$K1553,Resultados_Dic3!$D$3:$D$99980,Produccion_UO!$K$1494,Resultados_Dic3!$E$3:$E$99980,Produccion_UO!$J1553,Resultados_Dic3!$A$3:$A$99980,Produccion_UO!$H1553)*$J$1494</f>
        <v>0</v>
      </c>
    </row>
    <row r="1554" spans="6:45" x14ac:dyDescent="0.25">
      <c r="H1554" s="17" t="str">
        <f t="shared" si="1629"/>
        <v>DIC7</v>
      </c>
      <c r="I1554" s="24"/>
      <c r="J1554" s="24" t="s">
        <v>149</v>
      </c>
      <c r="K1554" s="315" t="s">
        <v>842</v>
      </c>
      <c r="L1554" s="230" t="s">
        <v>832</v>
      </c>
      <c r="M1554" s="21">
        <f>+SUMIFS(Resultados_Dic3!H$3:H$99980,Resultados_Dic3!$F$3:$F$99980,Produccion_UO!$K1554,Resultados_Dic3!$D$3:$D$99980,Produccion_UO!$K$1494,Resultados_Dic3!$E$3:$E$99980,Produccion_UO!$J1554,Resultados_Dic3!$A$3:$A$99980,Produccion_UO!$H1554)*$J$1494</f>
        <v>0</v>
      </c>
      <c r="N1554" s="21">
        <f>+SUMIFS(Resultados_Dic3!I$3:I$99980,Resultados_Dic3!$F$3:$F$99980,Produccion_UO!$K1554,Resultados_Dic3!$D$3:$D$99980,Produccion_UO!$K$1494,Resultados_Dic3!$E$3:$E$99980,Produccion_UO!$J1554,Resultados_Dic3!$A$3:$A$99980,Produccion_UO!$H1554)*$J$1494</f>
        <v>0</v>
      </c>
      <c r="O1554" s="21">
        <f>+SUMIFS(Resultados_Dic3!J$3:J$99980,Resultados_Dic3!$F$3:$F$99980,Produccion_UO!$K1554,Resultados_Dic3!$D$3:$D$99980,Produccion_UO!$K$1494,Resultados_Dic3!$E$3:$E$99980,Produccion_UO!$J1554,Resultados_Dic3!$A$3:$A$99980,Produccion_UO!$H1554)*$J$1494</f>
        <v>0</v>
      </c>
      <c r="P1554" s="21">
        <f>+SUMIFS(Resultados_Dic3!K$3:K$99980,Resultados_Dic3!$F$3:$F$99980,Produccion_UO!$K1554,Resultados_Dic3!$D$3:$D$99980,Produccion_UO!$K$1494,Resultados_Dic3!$E$3:$E$99980,Produccion_UO!$J1554,Resultados_Dic3!$A$3:$A$99980,Produccion_UO!$H1554)*$J$1494</f>
        <v>0</v>
      </c>
      <c r="Q1554" s="21">
        <f>+SUMIFS(Resultados_Dic3!L$3:L$99980,Resultados_Dic3!$F$3:$F$99980,Produccion_UO!$K1554,Resultados_Dic3!$D$3:$D$99980,Produccion_UO!$K$1494,Resultados_Dic3!$E$3:$E$99980,Produccion_UO!$J1554,Resultados_Dic3!$A$3:$A$99980,Produccion_UO!$H1554)*$J$1494</f>
        <v>0</v>
      </c>
      <c r="R1554" s="21">
        <f>+SUMIFS(Resultados_Dic3!M$3:M$99980,Resultados_Dic3!$F$3:$F$99980,Produccion_UO!$K1554,Resultados_Dic3!$D$3:$D$99980,Produccion_UO!$K$1494,Resultados_Dic3!$E$3:$E$99980,Produccion_UO!$J1554,Resultados_Dic3!$A$3:$A$99980,Produccion_UO!$H1554)*$J$1494</f>
        <v>0</v>
      </c>
      <c r="S1554" s="21">
        <f>+SUMIFS(Resultados_Dic3!N$3:N$99980,Resultados_Dic3!$F$3:$F$99980,Produccion_UO!$K1554,Resultados_Dic3!$D$3:$D$99980,Produccion_UO!$K$1494,Resultados_Dic3!$E$3:$E$99980,Produccion_UO!$J1554,Resultados_Dic3!$A$3:$A$99980,Produccion_UO!$H1554)*$J$1494</f>
        <v>0</v>
      </c>
      <c r="T1554" s="21">
        <f>+SUMIFS(Resultados_Dic3!O$3:O$99980,Resultados_Dic3!$F$3:$F$99980,Produccion_UO!$K1554,Resultados_Dic3!$D$3:$D$99980,Produccion_UO!$K$1494,Resultados_Dic3!$E$3:$E$99980,Produccion_UO!$J1554,Resultados_Dic3!$A$3:$A$99980,Produccion_UO!$H1554)*$J$1494</f>
        <v>0</v>
      </c>
      <c r="U1554" s="21">
        <f>+SUMIFS(Resultados_Dic3!P$3:P$99980,Resultados_Dic3!$F$3:$F$99980,Produccion_UO!$K1554,Resultados_Dic3!$D$3:$D$99980,Produccion_UO!$K$1494,Resultados_Dic3!$E$3:$E$99980,Produccion_UO!$J1554,Resultados_Dic3!$A$3:$A$99980,Produccion_UO!$H1554)*$J$1494</f>
        <v>0</v>
      </c>
      <c r="V1554" s="21">
        <f>+SUMIFS(Resultados_Dic3!Q$3:Q$99980,Resultados_Dic3!$F$3:$F$99980,Produccion_UO!$K1554,Resultados_Dic3!$D$3:$D$99980,Produccion_UO!$K$1494,Resultados_Dic3!$E$3:$E$99980,Produccion_UO!$J1554,Resultados_Dic3!$A$3:$A$99980,Produccion_UO!$H1554)*$J$1494</f>
        <v>0</v>
      </c>
      <c r="W1554" s="21">
        <f>+SUMIFS(Resultados_Dic3!R$3:R$99980,Resultados_Dic3!$F$3:$F$99980,Produccion_UO!$K1554,Resultados_Dic3!$D$3:$D$99980,Produccion_UO!$K$1494,Resultados_Dic3!$E$3:$E$99980,Produccion_UO!$J1554,Resultados_Dic3!$A$3:$A$99980,Produccion_UO!$H1554)*$J$1494</f>
        <v>0</v>
      </c>
      <c r="X1554" s="21">
        <f>+SUMIFS(Resultados_Dic3!S$3:S$99980,Resultados_Dic3!$F$3:$F$99980,Produccion_UO!$K1554,Resultados_Dic3!$D$3:$D$99980,Produccion_UO!$K$1494,Resultados_Dic3!$E$3:$E$99980,Produccion_UO!$J1554,Resultados_Dic3!$A$3:$A$99980,Produccion_UO!$H1554)*$J$1494</f>
        <v>0</v>
      </c>
      <c r="Y1554" s="21">
        <f>+SUMIFS(Resultados_Dic3!T$3:T$99980,Resultados_Dic3!$F$3:$F$99980,Produccion_UO!$K1554,Resultados_Dic3!$D$3:$D$99980,Produccion_UO!$K$1494,Resultados_Dic3!$E$3:$E$99980,Produccion_UO!$J1554,Resultados_Dic3!$A$3:$A$99980,Produccion_UO!$H1554)*$J$1494</f>
        <v>0</v>
      </c>
      <c r="Z1554" s="21">
        <f>+SUMIFS(Resultados_Dic3!U$3:U$99980,Resultados_Dic3!$F$3:$F$99980,Produccion_UO!$K1554,Resultados_Dic3!$D$3:$D$99980,Produccion_UO!$K$1494,Resultados_Dic3!$E$3:$E$99980,Produccion_UO!$J1554,Resultados_Dic3!$A$3:$A$99980,Produccion_UO!$H1554)*$J$1494</f>
        <v>0</v>
      </c>
      <c r="AA1554" s="21">
        <f>+SUMIFS(Resultados_Dic3!V$3:V$99980,Resultados_Dic3!$F$3:$F$99980,Produccion_UO!$K1554,Resultados_Dic3!$D$3:$D$99980,Produccion_UO!$K$1494,Resultados_Dic3!$E$3:$E$99980,Produccion_UO!$J1554,Resultados_Dic3!$A$3:$A$99980,Produccion_UO!$H1554)*$J$1494</f>
        <v>0</v>
      </c>
      <c r="AB1554" s="21">
        <f>+SUMIFS(Resultados_Dic3!W$3:W$99980,Resultados_Dic3!$F$3:$F$99980,Produccion_UO!$K1554,Resultados_Dic3!$D$3:$D$99980,Produccion_UO!$K$1494,Resultados_Dic3!$E$3:$E$99980,Produccion_UO!$J1554,Resultados_Dic3!$A$3:$A$99980,Produccion_UO!$H1554)*$J$1494</f>
        <v>0</v>
      </c>
      <c r="AC1554" s="21">
        <f>+SUMIFS(Resultados_Dic3!X$3:X$99980,Resultados_Dic3!$F$3:$F$99980,Produccion_UO!$K1554,Resultados_Dic3!$D$3:$D$99980,Produccion_UO!$K$1494,Resultados_Dic3!$E$3:$E$99980,Produccion_UO!$J1554,Resultados_Dic3!$A$3:$A$99980,Produccion_UO!$H1554)*$J$1494</f>
        <v>0</v>
      </c>
      <c r="AD1554" s="21">
        <f>+SUMIFS(Resultados_Dic3!Y$3:Y$99980,Resultados_Dic3!$F$3:$F$99980,Produccion_UO!$K1554,Resultados_Dic3!$D$3:$D$99980,Produccion_UO!$K$1494,Resultados_Dic3!$E$3:$E$99980,Produccion_UO!$J1554,Resultados_Dic3!$A$3:$A$99980,Produccion_UO!$H1554)*$J$1494</f>
        <v>0</v>
      </c>
      <c r="AE1554" s="21">
        <f>+SUMIFS(Resultados_Dic3!Z$3:Z$99980,Resultados_Dic3!$F$3:$F$99980,Produccion_UO!$K1554,Resultados_Dic3!$D$3:$D$99980,Produccion_UO!$K$1494,Resultados_Dic3!$E$3:$E$99980,Produccion_UO!$J1554,Resultados_Dic3!$A$3:$A$99980,Produccion_UO!$H1554)*$J$1494</f>
        <v>0</v>
      </c>
      <c r="AF1554" s="21">
        <f>+SUMIFS(Resultados_Dic3!AA$3:AA$99980,Resultados_Dic3!$F$3:$F$99980,Produccion_UO!$K1554,Resultados_Dic3!$D$3:$D$99980,Produccion_UO!$K$1494,Resultados_Dic3!$E$3:$E$99980,Produccion_UO!$J1554,Resultados_Dic3!$A$3:$A$99980,Produccion_UO!$H1554)*$J$1494</f>
        <v>0</v>
      </c>
      <c r="AG1554" s="21">
        <f>+SUMIFS(Resultados_Dic3!AB$3:AB$99980,Resultados_Dic3!$F$3:$F$99980,Produccion_UO!$K1554,Resultados_Dic3!$D$3:$D$99980,Produccion_UO!$K$1494,Resultados_Dic3!$E$3:$E$99980,Produccion_UO!$J1554,Resultados_Dic3!$A$3:$A$99980,Produccion_UO!$H1554)*$J$1494</f>
        <v>0</v>
      </c>
      <c r="AH1554" s="21">
        <f>+SUMIFS(Resultados_Dic3!AC$3:AC$99980,Resultados_Dic3!$F$3:$F$99980,Produccion_UO!$K1554,Resultados_Dic3!$D$3:$D$99980,Produccion_UO!$K$1494,Resultados_Dic3!$E$3:$E$99980,Produccion_UO!$J1554,Resultados_Dic3!$A$3:$A$99980,Produccion_UO!$H1554)*$J$1494</f>
        <v>0</v>
      </c>
      <c r="AI1554" s="21">
        <f>+SUMIFS(Resultados_Dic3!AD$3:AD$99980,Resultados_Dic3!$F$3:$F$99980,Produccion_UO!$K1554,Resultados_Dic3!$D$3:$D$99980,Produccion_UO!$K$1494,Resultados_Dic3!$E$3:$E$99980,Produccion_UO!$J1554,Resultados_Dic3!$A$3:$A$99980,Produccion_UO!$H1554)*$J$1494</f>
        <v>0</v>
      </c>
      <c r="AJ1554" s="21">
        <f>+SUMIFS(Resultados_Dic3!AE$3:AE$99980,Resultados_Dic3!$F$3:$F$99980,Produccion_UO!$K1554,Resultados_Dic3!$D$3:$D$99980,Produccion_UO!$K$1494,Resultados_Dic3!$E$3:$E$99980,Produccion_UO!$J1554,Resultados_Dic3!$A$3:$A$99980,Produccion_UO!$H1554)*$J$1494</f>
        <v>0</v>
      </c>
      <c r="AK1554" s="21">
        <f>+SUMIFS(Resultados_Dic3!AF$3:AF$99980,Resultados_Dic3!$F$3:$F$99980,Produccion_UO!$K1554,Resultados_Dic3!$D$3:$D$99980,Produccion_UO!$K$1494,Resultados_Dic3!$E$3:$E$99980,Produccion_UO!$J1554,Resultados_Dic3!$A$3:$A$99980,Produccion_UO!$H1554)*$J$1494</f>
        <v>0</v>
      </c>
      <c r="AL1554" s="21">
        <f>+SUMIFS(Resultados_Dic3!AG$3:AG$99980,Resultados_Dic3!$F$3:$F$99980,Produccion_UO!$K1554,Resultados_Dic3!$D$3:$D$99980,Produccion_UO!$K$1494,Resultados_Dic3!$E$3:$E$99980,Produccion_UO!$J1554,Resultados_Dic3!$A$3:$A$99980,Produccion_UO!$H1554)*$J$1494</f>
        <v>0</v>
      </c>
      <c r="AM1554" s="21">
        <f>+SUMIFS(Resultados_Dic3!AH$3:AH$99980,Resultados_Dic3!$F$3:$F$99980,Produccion_UO!$K1554,Resultados_Dic3!$D$3:$D$99980,Produccion_UO!$K$1494,Resultados_Dic3!$E$3:$E$99980,Produccion_UO!$J1554,Resultados_Dic3!$A$3:$A$99980,Produccion_UO!$H1554)*$J$1494</f>
        <v>0</v>
      </c>
      <c r="AN1554" s="21">
        <f>+SUMIFS(Resultados_Dic3!AI$3:AI$99980,Resultados_Dic3!$F$3:$F$99980,Produccion_UO!$K1554,Resultados_Dic3!$D$3:$D$99980,Produccion_UO!$K$1494,Resultados_Dic3!$E$3:$E$99980,Produccion_UO!$J1554,Resultados_Dic3!$A$3:$A$99980,Produccion_UO!$H1554)*$J$1494</f>
        <v>0</v>
      </c>
      <c r="AO1554" s="21">
        <f>+SUMIFS(Resultados_Dic3!AJ$3:AJ$99980,Resultados_Dic3!$F$3:$F$99980,Produccion_UO!$K1554,Resultados_Dic3!$D$3:$D$99980,Produccion_UO!$K$1494,Resultados_Dic3!$E$3:$E$99980,Produccion_UO!$J1554,Resultados_Dic3!$A$3:$A$99980,Produccion_UO!$H1554)*$J$1494</f>
        <v>0</v>
      </c>
      <c r="AP1554" s="21">
        <f>+SUMIFS(Resultados_Dic3!AK$3:AK$99980,Resultados_Dic3!$F$3:$F$99980,Produccion_UO!$K1554,Resultados_Dic3!$D$3:$D$99980,Produccion_UO!$K$1494,Resultados_Dic3!$E$3:$E$99980,Produccion_UO!$J1554,Resultados_Dic3!$A$3:$A$99980,Produccion_UO!$H1554)*$J$1494</f>
        <v>0</v>
      </c>
      <c r="AQ1554" s="21">
        <f>+SUMIFS(Resultados_Dic3!AL$3:AL$99980,Resultados_Dic3!$F$3:$F$99980,Produccion_UO!$K1554,Resultados_Dic3!$D$3:$D$99980,Produccion_UO!$K$1494,Resultados_Dic3!$E$3:$E$99980,Produccion_UO!$J1554,Resultados_Dic3!$A$3:$A$99980,Produccion_UO!$H1554)*$J$1494</f>
        <v>0</v>
      </c>
      <c r="AR1554" s="21">
        <f>+SUMIFS(Resultados_Dic3!AM$3:AM$99980,Resultados_Dic3!$F$3:$F$99980,Produccion_UO!$K1554,Resultados_Dic3!$D$3:$D$99980,Produccion_UO!$K$1494,Resultados_Dic3!$E$3:$E$99980,Produccion_UO!$J1554,Resultados_Dic3!$A$3:$A$99980,Produccion_UO!$H1554)*$J$1494</f>
        <v>0</v>
      </c>
    </row>
    <row r="1555" spans="6:45" x14ac:dyDescent="0.25">
      <c r="H1555" s="17" t="str">
        <f t="shared" si="1629"/>
        <v>DIC7</v>
      </c>
      <c r="I1555" s="24"/>
      <c r="J1555" s="24" t="s">
        <v>149</v>
      </c>
      <c r="K1555" s="315" t="s">
        <v>843</v>
      </c>
      <c r="L1555" s="230" t="s">
        <v>834</v>
      </c>
      <c r="M1555" s="21">
        <f>+SUMIFS(Resultados_Dic3!H$3:H$99980,Resultados_Dic3!$F$3:$F$99980,Produccion_UO!$K1555,Resultados_Dic3!$D$3:$D$99980,Produccion_UO!$K$1494,Resultados_Dic3!$E$3:$E$99980,Produccion_UO!$J1555,Resultados_Dic3!$A$3:$A$99980,Produccion_UO!$H1555)*$J$1494</f>
        <v>0</v>
      </c>
      <c r="N1555" s="21">
        <f>+SUMIFS(Resultados_Dic3!I$3:I$99980,Resultados_Dic3!$F$3:$F$99980,Produccion_UO!$K1555,Resultados_Dic3!$D$3:$D$99980,Produccion_UO!$K$1494,Resultados_Dic3!$E$3:$E$99980,Produccion_UO!$J1555,Resultados_Dic3!$A$3:$A$99980,Produccion_UO!$H1555)*$J$1494</f>
        <v>0</v>
      </c>
      <c r="O1555" s="21">
        <f>+SUMIFS(Resultados_Dic3!J$3:J$99980,Resultados_Dic3!$F$3:$F$99980,Produccion_UO!$K1555,Resultados_Dic3!$D$3:$D$99980,Produccion_UO!$K$1494,Resultados_Dic3!$E$3:$E$99980,Produccion_UO!$J1555,Resultados_Dic3!$A$3:$A$99980,Produccion_UO!$H1555)*$J$1494</f>
        <v>0</v>
      </c>
      <c r="P1555" s="21">
        <f>+SUMIFS(Resultados_Dic3!K$3:K$99980,Resultados_Dic3!$F$3:$F$99980,Produccion_UO!$K1555,Resultados_Dic3!$D$3:$D$99980,Produccion_UO!$K$1494,Resultados_Dic3!$E$3:$E$99980,Produccion_UO!$J1555,Resultados_Dic3!$A$3:$A$99980,Produccion_UO!$H1555)*$J$1494</f>
        <v>0</v>
      </c>
      <c r="Q1555" s="21">
        <f>+SUMIFS(Resultados_Dic3!L$3:L$99980,Resultados_Dic3!$F$3:$F$99980,Produccion_UO!$K1555,Resultados_Dic3!$D$3:$D$99980,Produccion_UO!$K$1494,Resultados_Dic3!$E$3:$E$99980,Produccion_UO!$J1555,Resultados_Dic3!$A$3:$A$99980,Produccion_UO!$H1555)*$J$1494</f>
        <v>0</v>
      </c>
      <c r="R1555" s="21">
        <f>+SUMIFS(Resultados_Dic3!M$3:M$99980,Resultados_Dic3!$F$3:$F$99980,Produccion_UO!$K1555,Resultados_Dic3!$D$3:$D$99980,Produccion_UO!$K$1494,Resultados_Dic3!$E$3:$E$99980,Produccion_UO!$J1555,Resultados_Dic3!$A$3:$A$99980,Produccion_UO!$H1555)*$J$1494</f>
        <v>0</v>
      </c>
      <c r="S1555" s="21">
        <f>+SUMIFS(Resultados_Dic3!N$3:N$99980,Resultados_Dic3!$F$3:$F$99980,Produccion_UO!$K1555,Resultados_Dic3!$D$3:$D$99980,Produccion_UO!$K$1494,Resultados_Dic3!$E$3:$E$99980,Produccion_UO!$J1555,Resultados_Dic3!$A$3:$A$99980,Produccion_UO!$H1555)*$J$1494</f>
        <v>0</v>
      </c>
      <c r="T1555" s="21">
        <f>+SUMIFS(Resultados_Dic3!O$3:O$99980,Resultados_Dic3!$F$3:$F$99980,Produccion_UO!$K1555,Resultados_Dic3!$D$3:$D$99980,Produccion_UO!$K$1494,Resultados_Dic3!$E$3:$E$99980,Produccion_UO!$J1555,Resultados_Dic3!$A$3:$A$99980,Produccion_UO!$H1555)*$J$1494</f>
        <v>0</v>
      </c>
      <c r="U1555" s="21">
        <f>+SUMIFS(Resultados_Dic3!P$3:P$99980,Resultados_Dic3!$F$3:$F$99980,Produccion_UO!$K1555,Resultados_Dic3!$D$3:$D$99980,Produccion_UO!$K$1494,Resultados_Dic3!$E$3:$E$99980,Produccion_UO!$J1555,Resultados_Dic3!$A$3:$A$99980,Produccion_UO!$H1555)*$J$1494</f>
        <v>0</v>
      </c>
      <c r="V1555" s="21">
        <f>+SUMIFS(Resultados_Dic3!Q$3:Q$99980,Resultados_Dic3!$F$3:$F$99980,Produccion_UO!$K1555,Resultados_Dic3!$D$3:$D$99980,Produccion_UO!$K$1494,Resultados_Dic3!$E$3:$E$99980,Produccion_UO!$J1555,Resultados_Dic3!$A$3:$A$99980,Produccion_UO!$H1555)*$J$1494</f>
        <v>0</v>
      </c>
      <c r="W1555" s="21">
        <f>+SUMIFS(Resultados_Dic3!R$3:R$99980,Resultados_Dic3!$F$3:$F$99980,Produccion_UO!$K1555,Resultados_Dic3!$D$3:$D$99980,Produccion_UO!$K$1494,Resultados_Dic3!$E$3:$E$99980,Produccion_UO!$J1555,Resultados_Dic3!$A$3:$A$99980,Produccion_UO!$H1555)*$J$1494</f>
        <v>0</v>
      </c>
      <c r="X1555" s="21">
        <f>+SUMIFS(Resultados_Dic3!S$3:S$99980,Resultados_Dic3!$F$3:$F$99980,Produccion_UO!$K1555,Resultados_Dic3!$D$3:$D$99980,Produccion_UO!$K$1494,Resultados_Dic3!$E$3:$E$99980,Produccion_UO!$J1555,Resultados_Dic3!$A$3:$A$99980,Produccion_UO!$H1555)*$J$1494</f>
        <v>0</v>
      </c>
      <c r="Y1555" s="21">
        <f>+SUMIFS(Resultados_Dic3!T$3:T$99980,Resultados_Dic3!$F$3:$F$99980,Produccion_UO!$K1555,Resultados_Dic3!$D$3:$D$99980,Produccion_UO!$K$1494,Resultados_Dic3!$E$3:$E$99980,Produccion_UO!$J1555,Resultados_Dic3!$A$3:$A$99980,Produccion_UO!$H1555)*$J$1494</f>
        <v>0</v>
      </c>
      <c r="Z1555" s="21">
        <f>+SUMIFS(Resultados_Dic3!U$3:U$99980,Resultados_Dic3!$F$3:$F$99980,Produccion_UO!$K1555,Resultados_Dic3!$D$3:$D$99980,Produccion_UO!$K$1494,Resultados_Dic3!$E$3:$E$99980,Produccion_UO!$J1555,Resultados_Dic3!$A$3:$A$99980,Produccion_UO!$H1555)*$J$1494</f>
        <v>0</v>
      </c>
      <c r="AA1555" s="21">
        <f>+SUMIFS(Resultados_Dic3!V$3:V$99980,Resultados_Dic3!$F$3:$F$99980,Produccion_UO!$K1555,Resultados_Dic3!$D$3:$D$99980,Produccion_UO!$K$1494,Resultados_Dic3!$E$3:$E$99980,Produccion_UO!$J1555,Resultados_Dic3!$A$3:$A$99980,Produccion_UO!$H1555)*$J$1494</f>
        <v>0</v>
      </c>
      <c r="AB1555" s="21">
        <f>+SUMIFS(Resultados_Dic3!W$3:W$99980,Resultados_Dic3!$F$3:$F$99980,Produccion_UO!$K1555,Resultados_Dic3!$D$3:$D$99980,Produccion_UO!$K$1494,Resultados_Dic3!$E$3:$E$99980,Produccion_UO!$J1555,Resultados_Dic3!$A$3:$A$99980,Produccion_UO!$H1555)*$J$1494</f>
        <v>0</v>
      </c>
      <c r="AC1555" s="21">
        <f>+SUMIFS(Resultados_Dic3!X$3:X$99980,Resultados_Dic3!$F$3:$F$99980,Produccion_UO!$K1555,Resultados_Dic3!$D$3:$D$99980,Produccion_UO!$K$1494,Resultados_Dic3!$E$3:$E$99980,Produccion_UO!$J1555,Resultados_Dic3!$A$3:$A$99980,Produccion_UO!$H1555)*$J$1494</f>
        <v>0</v>
      </c>
      <c r="AD1555" s="21">
        <f>+SUMIFS(Resultados_Dic3!Y$3:Y$99980,Resultados_Dic3!$F$3:$F$99980,Produccion_UO!$K1555,Resultados_Dic3!$D$3:$D$99980,Produccion_UO!$K$1494,Resultados_Dic3!$E$3:$E$99980,Produccion_UO!$J1555,Resultados_Dic3!$A$3:$A$99980,Produccion_UO!$H1555)*$J$1494</f>
        <v>0</v>
      </c>
      <c r="AE1555" s="21">
        <f>+SUMIFS(Resultados_Dic3!Z$3:Z$99980,Resultados_Dic3!$F$3:$F$99980,Produccion_UO!$K1555,Resultados_Dic3!$D$3:$D$99980,Produccion_UO!$K$1494,Resultados_Dic3!$E$3:$E$99980,Produccion_UO!$J1555,Resultados_Dic3!$A$3:$A$99980,Produccion_UO!$H1555)*$J$1494</f>
        <v>0</v>
      </c>
      <c r="AF1555" s="21">
        <f>+SUMIFS(Resultados_Dic3!AA$3:AA$99980,Resultados_Dic3!$F$3:$F$99980,Produccion_UO!$K1555,Resultados_Dic3!$D$3:$D$99980,Produccion_UO!$K$1494,Resultados_Dic3!$E$3:$E$99980,Produccion_UO!$J1555,Resultados_Dic3!$A$3:$A$99980,Produccion_UO!$H1555)*$J$1494</f>
        <v>0</v>
      </c>
      <c r="AG1555" s="21">
        <f>+SUMIFS(Resultados_Dic3!AB$3:AB$99980,Resultados_Dic3!$F$3:$F$99980,Produccion_UO!$K1555,Resultados_Dic3!$D$3:$D$99980,Produccion_UO!$K$1494,Resultados_Dic3!$E$3:$E$99980,Produccion_UO!$J1555,Resultados_Dic3!$A$3:$A$99980,Produccion_UO!$H1555)*$J$1494</f>
        <v>0</v>
      </c>
      <c r="AH1555" s="21">
        <f>+SUMIFS(Resultados_Dic3!AC$3:AC$99980,Resultados_Dic3!$F$3:$F$99980,Produccion_UO!$K1555,Resultados_Dic3!$D$3:$D$99980,Produccion_UO!$K$1494,Resultados_Dic3!$E$3:$E$99980,Produccion_UO!$J1555,Resultados_Dic3!$A$3:$A$99980,Produccion_UO!$H1555)*$J$1494</f>
        <v>0</v>
      </c>
      <c r="AI1555" s="21">
        <f>+SUMIFS(Resultados_Dic3!AD$3:AD$99980,Resultados_Dic3!$F$3:$F$99980,Produccion_UO!$K1555,Resultados_Dic3!$D$3:$D$99980,Produccion_UO!$K$1494,Resultados_Dic3!$E$3:$E$99980,Produccion_UO!$J1555,Resultados_Dic3!$A$3:$A$99980,Produccion_UO!$H1555)*$J$1494</f>
        <v>0</v>
      </c>
      <c r="AJ1555" s="21">
        <f>+SUMIFS(Resultados_Dic3!AE$3:AE$99980,Resultados_Dic3!$F$3:$F$99980,Produccion_UO!$K1555,Resultados_Dic3!$D$3:$D$99980,Produccion_UO!$K$1494,Resultados_Dic3!$E$3:$E$99980,Produccion_UO!$J1555,Resultados_Dic3!$A$3:$A$99980,Produccion_UO!$H1555)*$J$1494</f>
        <v>0</v>
      </c>
      <c r="AK1555" s="21">
        <f>+SUMIFS(Resultados_Dic3!AF$3:AF$99980,Resultados_Dic3!$F$3:$F$99980,Produccion_UO!$K1555,Resultados_Dic3!$D$3:$D$99980,Produccion_UO!$K$1494,Resultados_Dic3!$E$3:$E$99980,Produccion_UO!$J1555,Resultados_Dic3!$A$3:$A$99980,Produccion_UO!$H1555)*$J$1494</f>
        <v>0</v>
      </c>
      <c r="AL1555" s="21">
        <f>+SUMIFS(Resultados_Dic3!AG$3:AG$99980,Resultados_Dic3!$F$3:$F$99980,Produccion_UO!$K1555,Resultados_Dic3!$D$3:$D$99980,Produccion_UO!$K$1494,Resultados_Dic3!$E$3:$E$99980,Produccion_UO!$J1555,Resultados_Dic3!$A$3:$A$99980,Produccion_UO!$H1555)*$J$1494</f>
        <v>0</v>
      </c>
      <c r="AM1555" s="21">
        <f>+SUMIFS(Resultados_Dic3!AH$3:AH$99980,Resultados_Dic3!$F$3:$F$99980,Produccion_UO!$K1555,Resultados_Dic3!$D$3:$D$99980,Produccion_UO!$K$1494,Resultados_Dic3!$E$3:$E$99980,Produccion_UO!$J1555,Resultados_Dic3!$A$3:$A$99980,Produccion_UO!$H1555)*$J$1494</f>
        <v>0</v>
      </c>
      <c r="AN1555" s="21">
        <f>+SUMIFS(Resultados_Dic3!AI$3:AI$99980,Resultados_Dic3!$F$3:$F$99980,Produccion_UO!$K1555,Resultados_Dic3!$D$3:$D$99980,Produccion_UO!$K$1494,Resultados_Dic3!$E$3:$E$99980,Produccion_UO!$J1555,Resultados_Dic3!$A$3:$A$99980,Produccion_UO!$H1555)*$J$1494</f>
        <v>0</v>
      </c>
      <c r="AO1555" s="21">
        <f>+SUMIFS(Resultados_Dic3!AJ$3:AJ$99980,Resultados_Dic3!$F$3:$F$99980,Produccion_UO!$K1555,Resultados_Dic3!$D$3:$D$99980,Produccion_UO!$K$1494,Resultados_Dic3!$E$3:$E$99980,Produccion_UO!$J1555,Resultados_Dic3!$A$3:$A$99980,Produccion_UO!$H1555)*$J$1494</f>
        <v>0</v>
      </c>
      <c r="AP1555" s="21">
        <f>+SUMIFS(Resultados_Dic3!AK$3:AK$99980,Resultados_Dic3!$F$3:$F$99980,Produccion_UO!$K1555,Resultados_Dic3!$D$3:$D$99980,Produccion_UO!$K$1494,Resultados_Dic3!$E$3:$E$99980,Produccion_UO!$J1555,Resultados_Dic3!$A$3:$A$99980,Produccion_UO!$H1555)*$J$1494</f>
        <v>0</v>
      </c>
      <c r="AQ1555" s="21">
        <f>+SUMIFS(Resultados_Dic3!AL$3:AL$99980,Resultados_Dic3!$F$3:$F$99980,Produccion_UO!$K1555,Resultados_Dic3!$D$3:$D$99980,Produccion_UO!$K$1494,Resultados_Dic3!$E$3:$E$99980,Produccion_UO!$J1555,Resultados_Dic3!$A$3:$A$99980,Produccion_UO!$H1555)*$J$1494</f>
        <v>0</v>
      </c>
      <c r="AR1555" s="21">
        <f>+SUMIFS(Resultados_Dic3!AM$3:AM$99980,Resultados_Dic3!$F$3:$F$99980,Produccion_UO!$K1555,Resultados_Dic3!$D$3:$D$99980,Produccion_UO!$K$1494,Resultados_Dic3!$E$3:$E$99980,Produccion_UO!$J1555,Resultados_Dic3!$A$3:$A$99980,Produccion_UO!$H1555)*$J$1494</f>
        <v>0</v>
      </c>
    </row>
    <row r="1556" spans="6:45" x14ac:dyDescent="0.25">
      <c r="H1556" s="17" t="str">
        <f t="shared" si="1629"/>
        <v>DIC7</v>
      </c>
      <c r="I1556" s="24"/>
      <c r="J1556" s="24" t="s">
        <v>149</v>
      </c>
      <c r="K1556" s="315" t="s">
        <v>844</v>
      </c>
      <c r="L1556" s="230" t="s">
        <v>833</v>
      </c>
      <c r="M1556" s="21">
        <f>+SUMIFS(Resultados_Dic3!H$3:H$99980,Resultados_Dic3!$F$3:$F$99980,Produccion_UO!$K1556,Resultados_Dic3!$D$3:$D$99980,Produccion_UO!$K$1494,Resultados_Dic3!$E$3:$E$99980,Produccion_UO!$J1556,Resultados_Dic3!$A$3:$A$99980,Produccion_UO!$H1556)*$J$1494</f>
        <v>0</v>
      </c>
      <c r="N1556" s="21">
        <f>+SUMIFS(Resultados_Dic3!I$3:I$99980,Resultados_Dic3!$F$3:$F$99980,Produccion_UO!$K1556,Resultados_Dic3!$D$3:$D$99980,Produccion_UO!$K$1494,Resultados_Dic3!$E$3:$E$99980,Produccion_UO!$J1556,Resultados_Dic3!$A$3:$A$99980,Produccion_UO!$H1556)*$J$1494</f>
        <v>0</v>
      </c>
      <c r="O1556" s="21">
        <f>+SUMIFS(Resultados_Dic3!J$3:J$99980,Resultados_Dic3!$F$3:$F$99980,Produccion_UO!$K1556,Resultados_Dic3!$D$3:$D$99980,Produccion_UO!$K$1494,Resultados_Dic3!$E$3:$E$99980,Produccion_UO!$J1556,Resultados_Dic3!$A$3:$A$99980,Produccion_UO!$H1556)*$J$1494</f>
        <v>0</v>
      </c>
      <c r="P1556" s="21">
        <f>+SUMIFS(Resultados_Dic3!K$3:K$99980,Resultados_Dic3!$F$3:$F$99980,Produccion_UO!$K1556,Resultados_Dic3!$D$3:$D$99980,Produccion_UO!$K$1494,Resultados_Dic3!$E$3:$E$99980,Produccion_UO!$J1556,Resultados_Dic3!$A$3:$A$99980,Produccion_UO!$H1556)*$J$1494</f>
        <v>0</v>
      </c>
      <c r="Q1556" s="21">
        <f>+SUMIFS(Resultados_Dic3!L$3:L$99980,Resultados_Dic3!$F$3:$F$99980,Produccion_UO!$K1556,Resultados_Dic3!$D$3:$D$99980,Produccion_UO!$K$1494,Resultados_Dic3!$E$3:$E$99980,Produccion_UO!$J1556,Resultados_Dic3!$A$3:$A$99980,Produccion_UO!$H1556)*$J$1494</f>
        <v>0</v>
      </c>
      <c r="R1556" s="21">
        <f>+SUMIFS(Resultados_Dic3!M$3:M$99980,Resultados_Dic3!$F$3:$F$99980,Produccion_UO!$K1556,Resultados_Dic3!$D$3:$D$99980,Produccion_UO!$K$1494,Resultados_Dic3!$E$3:$E$99980,Produccion_UO!$J1556,Resultados_Dic3!$A$3:$A$99980,Produccion_UO!$H1556)*$J$1494</f>
        <v>0</v>
      </c>
      <c r="S1556" s="21">
        <f>+SUMIFS(Resultados_Dic3!N$3:N$99980,Resultados_Dic3!$F$3:$F$99980,Produccion_UO!$K1556,Resultados_Dic3!$D$3:$D$99980,Produccion_UO!$K$1494,Resultados_Dic3!$E$3:$E$99980,Produccion_UO!$J1556,Resultados_Dic3!$A$3:$A$99980,Produccion_UO!$H1556)*$J$1494</f>
        <v>0</v>
      </c>
      <c r="T1556" s="21">
        <f>+SUMIFS(Resultados_Dic3!O$3:O$99980,Resultados_Dic3!$F$3:$F$99980,Produccion_UO!$K1556,Resultados_Dic3!$D$3:$D$99980,Produccion_UO!$K$1494,Resultados_Dic3!$E$3:$E$99980,Produccion_UO!$J1556,Resultados_Dic3!$A$3:$A$99980,Produccion_UO!$H1556)*$J$1494</f>
        <v>0</v>
      </c>
      <c r="U1556" s="21">
        <f>+SUMIFS(Resultados_Dic3!P$3:P$99980,Resultados_Dic3!$F$3:$F$99980,Produccion_UO!$K1556,Resultados_Dic3!$D$3:$D$99980,Produccion_UO!$K$1494,Resultados_Dic3!$E$3:$E$99980,Produccion_UO!$J1556,Resultados_Dic3!$A$3:$A$99980,Produccion_UO!$H1556)*$J$1494</f>
        <v>0</v>
      </c>
      <c r="V1556" s="21">
        <f>+SUMIFS(Resultados_Dic3!Q$3:Q$99980,Resultados_Dic3!$F$3:$F$99980,Produccion_UO!$K1556,Resultados_Dic3!$D$3:$D$99980,Produccion_UO!$K$1494,Resultados_Dic3!$E$3:$E$99980,Produccion_UO!$J1556,Resultados_Dic3!$A$3:$A$99980,Produccion_UO!$H1556)*$J$1494</f>
        <v>0</v>
      </c>
      <c r="W1556" s="21">
        <f>+SUMIFS(Resultados_Dic3!R$3:R$99980,Resultados_Dic3!$F$3:$F$99980,Produccion_UO!$K1556,Resultados_Dic3!$D$3:$D$99980,Produccion_UO!$K$1494,Resultados_Dic3!$E$3:$E$99980,Produccion_UO!$J1556,Resultados_Dic3!$A$3:$A$99980,Produccion_UO!$H1556)*$J$1494</f>
        <v>0</v>
      </c>
      <c r="X1556" s="21">
        <f>+SUMIFS(Resultados_Dic3!S$3:S$99980,Resultados_Dic3!$F$3:$F$99980,Produccion_UO!$K1556,Resultados_Dic3!$D$3:$D$99980,Produccion_UO!$K$1494,Resultados_Dic3!$E$3:$E$99980,Produccion_UO!$J1556,Resultados_Dic3!$A$3:$A$99980,Produccion_UO!$H1556)*$J$1494</f>
        <v>0</v>
      </c>
      <c r="Y1556" s="21">
        <f>+SUMIFS(Resultados_Dic3!T$3:T$99980,Resultados_Dic3!$F$3:$F$99980,Produccion_UO!$K1556,Resultados_Dic3!$D$3:$D$99980,Produccion_UO!$K$1494,Resultados_Dic3!$E$3:$E$99980,Produccion_UO!$J1556,Resultados_Dic3!$A$3:$A$99980,Produccion_UO!$H1556)*$J$1494</f>
        <v>0</v>
      </c>
      <c r="Z1556" s="21">
        <f>+SUMIFS(Resultados_Dic3!U$3:U$99980,Resultados_Dic3!$F$3:$F$99980,Produccion_UO!$K1556,Resultados_Dic3!$D$3:$D$99980,Produccion_UO!$K$1494,Resultados_Dic3!$E$3:$E$99980,Produccion_UO!$J1556,Resultados_Dic3!$A$3:$A$99980,Produccion_UO!$H1556)*$J$1494</f>
        <v>0</v>
      </c>
      <c r="AA1556" s="21">
        <f>+SUMIFS(Resultados_Dic3!V$3:V$99980,Resultados_Dic3!$F$3:$F$99980,Produccion_UO!$K1556,Resultados_Dic3!$D$3:$D$99980,Produccion_UO!$K$1494,Resultados_Dic3!$E$3:$E$99980,Produccion_UO!$J1556,Resultados_Dic3!$A$3:$A$99980,Produccion_UO!$H1556)*$J$1494</f>
        <v>0</v>
      </c>
      <c r="AB1556" s="21">
        <f>+SUMIFS(Resultados_Dic3!W$3:W$99980,Resultados_Dic3!$F$3:$F$99980,Produccion_UO!$K1556,Resultados_Dic3!$D$3:$D$99980,Produccion_UO!$K$1494,Resultados_Dic3!$E$3:$E$99980,Produccion_UO!$J1556,Resultados_Dic3!$A$3:$A$99980,Produccion_UO!$H1556)*$J$1494</f>
        <v>0</v>
      </c>
      <c r="AC1556" s="21">
        <f>+SUMIFS(Resultados_Dic3!X$3:X$99980,Resultados_Dic3!$F$3:$F$99980,Produccion_UO!$K1556,Resultados_Dic3!$D$3:$D$99980,Produccion_UO!$K$1494,Resultados_Dic3!$E$3:$E$99980,Produccion_UO!$J1556,Resultados_Dic3!$A$3:$A$99980,Produccion_UO!$H1556)*$J$1494</f>
        <v>0</v>
      </c>
      <c r="AD1556" s="21">
        <f>+SUMIFS(Resultados_Dic3!Y$3:Y$99980,Resultados_Dic3!$F$3:$F$99980,Produccion_UO!$K1556,Resultados_Dic3!$D$3:$D$99980,Produccion_UO!$K$1494,Resultados_Dic3!$E$3:$E$99980,Produccion_UO!$J1556,Resultados_Dic3!$A$3:$A$99980,Produccion_UO!$H1556)*$J$1494</f>
        <v>0</v>
      </c>
      <c r="AE1556" s="21">
        <f>+SUMIFS(Resultados_Dic3!Z$3:Z$99980,Resultados_Dic3!$F$3:$F$99980,Produccion_UO!$K1556,Resultados_Dic3!$D$3:$D$99980,Produccion_UO!$K$1494,Resultados_Dic3!$E$3:$E$99980,Produccion_UO!$J1556,Resultados_Dic3!$A$3:$A$99980,Produccion_UO!$H1556)*$J$1494</f>
        <v>0</v>
      </c>
      <c r="AF1556" s="21">
        <f>+SUMIFS(Resultados_Dic3!AA$3:AA$99980,Resultados_Dic3!$F$3:$F$99980,Produccion_UO!$K1556,Resultados_Dic3!$D$3:$D$99980,Produccion_UO!$K$1494,Resultados_Dic3!$E$3:$E$99980,Produccion_UO!$J1556,Resultados_Dic3!$A$3:$A$99980,Produccion_UO!$H1556)*$J$1494</f>
        <v>0</v>
      </c>
      <c r="AG1556" s="21">
        <f>+SUMIFS(Resultados_Dic3!AB$3:AB$99980,Resultados_Dic3!$F$3:$F$99980,Produccion_UO!$K1556,Resultados_Dic3!$D$3:$D$99980,Produccion_UO!$K$1494,Resultados_Dic3!$E$3:$E$99980,Produccion_UO!$J1556,Resultados_Dic3!$A$3:$A$99980,Produccion_UO!$H1556)*$J$1494</f>
        <v>0</v>
      </c>
      <c r="AH1556" s="21">
        <f>+SUMIFS(Resultados_Dic3!AC$3:AC$99980,Resultados_Dic3!$F$3:$F$99980,Produccion_UO!$K1556,Resultados_Dic3!$D$3:$D$99980,Produccion_UO!$K$1494,Resultados_Dic3!$E$3:$E$99980,Produccion_UO!$J1556,Resultados_Dic3!$A$3:$A$99980,Produccion_UO!$H1556)*$J$1494</f>
        <v>0</v>
      </c>
      <c r="AI1556" s="21">
        <f>+SUMIFS(Resultados_Dic3!AD$3:AD$99980,Resultados_Dic3!$F$3:$F$99980,Produccion_UO!$K1556,Resultados_Dic3!$D$3:$D$99980,Produccion_UO!$K$1494,Resultados_Dic3!$E$3:$E$99980,Produccion_UO!$J1556,Resultados_Dic3!$A$3:$A$99980,Produccion_UO!$H1556)*$J$1494</f>
        <v>0</v>
      </c>
      <c r="AJ1556" s="21">
        <f>+SUMIFS(Resultados_Dic3!AE$3:AE$99980,Resultados_Dic3!$F$3:$F$99980,Produccion_UO!$K1556,Resultados_Dic3!$D$3:$D$99980,Produccion_UO!$K$1494,Resultados_Dic3!$E$3:$E$99980,Produccion_UO!$J1556,Resultados_Dic3!$A$3:$A$99980,Produccion_UO!$H1556)*$J$1494</f>
        <v>0</v>
      </c>
      <c r="AK1556" s="21">
        <f>+SUMIFS(Resultados_Dic3!AF$3:AF$99980,Resultados_Dic3!$F$3:$F$99980,Produccion_UO!$K1556,Resultados_Dic3!$D$3:$D$99980,Produccion_UO!$K$1494,Resultados_Dic3!$E$3:$E$99980,Produccion_UO!$J1556,Resultados_Dic3!$A$3:$A$99980,Produccion_UO!$H1556)*$J$1494</f>
        <v>0</v>
      </c>
      <c r="AL1556" s="21">
        <f>+SUMIFS(Resultados_Dic3!AG$3:AG$99980,Resultados_Dic3!$F$3:$F$99980,Produccion_UO!$K1556,Resultados_Dic3!$D$3:$D$99980,Produccion_UO!$K$1494,Resultados_Dic3!$E$3:$E$99980,Produccion_UO!$J1556,Resultados_Dic3!$A$3:$A$99980,Produccion_UO!$H1556)*$J$1494</f>
        <v>0</v>
      </c>
      <c r="AM1556" s="21">
        <f>+SUMIFS(Resultados_Dic3!AH$3:AH$99980,Resultados_Dic3!$F$3:$F$99980,Produccion_UO!$K1556,Resultados_Dic3!$D$3:$D$99980,Produccion_UO!$K$1494,Resultados_Dic3!$E$3:$E$99980,Produccion_UO!$J1556,Resultados_Dic3!$A$3:$A$99980,Produccion_UO!$H1556)*$J$1494</f>
        <v>0</v>
      </c>
      <c r="AN1556" s="21">
        <f>+SUMIFS(Resultados_Dic3!AI$3:AI$99980,Resultados_Dic3!$F$3:$F$99980,Produccion_UO!$K1556,Resultados_Dic3!$D$3:$D$99980,Produccion_UO!$K$1494,Resultados_Dic3!$E$3:$E$99980,Produccion_UO!$J1556,Resultados_Dic3!$A$3:$A$99980,Produccion_UO!$H1556)*$J$1494</f>
        <v>0</v>
      </c>
      <c r="AO1556" s="21">
        <f>+SUMIFS(Resultados_Dic3!AJ$3:AJ$99980,Resultados_Dic3!$F$3:$F$99980,Produccion_UO!$K1556,Resultados_Dic3!$D$3:$D$99980,Produccion_UO!$K$1494,Resultados_Dic3!$E$3:$E$99980,Produccion_UO!$J1556,Resultados_Dic3!$A$3:$A$99980,Produccion_UO!$H1556)*$J$1494</f>
        <v>0</v>
      </c>
      <c r="AP1556" s="21">
        <f>+SUMIFS(Resultados_Dic3!AK$3:AK$99980,Resultados_Dic3!$F$3:$F$99980,Produccion_UO!$K1556,Resultados_Dic3!$D$3:$D$99980,Produccion_UO!$K$1494,Resultados_Dic3!$E$3:$E$99980,Produccion_UO!$J1556,Resultados_Dic3!$A$3:$A$99980,Produccion_UO!$H1556)*$J$1494</f>
        <v>0</v>
      </c>
      <c r="AQ1556" s="21">
        <f>+SUMIFS(Resultados_Dic3!AL$3:AL$99980,Resultados_Dic3!$F$3:$F$99980,Produccion_UO!$K1556,Resultados_Dic3!$D$3:$D$99980,Produccion_UO!$K$1494,Resultados_Dic3!$E$3:$E$99980,Produccion_UO!$J1556,Resultados_Dic3!$A$3:$A$99980,Produccion_UO!$H1556)*$J$1494</f>
        <v>0</v>
      </c>
      <c r="AR1556" s="21">
        <f>+SUMIFS(Resultados_Dic3!AM$3:AM$99980,Resultados_Dic3!$F$3:$F$99980,Produccion_UO!$K1556,Resultados_Dic3!$D$3:$D$99980,Produccion_UO!$K$1494,Resultados_Dic3!$E$3:$E$99980,Produccion_UO!$J1556,Resultados_Dic3!$A$3:$A$99980,Produccion_UO!$H1556)*$J$1494</f>
        <v>0</v>
      </c>
    </row>
    <row r="1558" spans="6:45" x14ac:dyDescent="0.25">
      <c r="L1558" s="322" t="s">
        <v>837</v>
      </c>
      <c r="M1558" s="68">
        <f>+M1543</f>
        <v>160.66249782621799</v>
      </c>
      <c r="N1558" s="68">
        <f t="shared" ref="N1558:AR1558" si="1692">+N1543</f>
        <v>176.763017713187</v>
      </c>
      <c r="O1558" s="68">
        <f t="shared" si="1692"/>
        <v>158.219459332627</v>
      </c>
      <c r="P1558" s="68">
        <f t="shared" si="1692"/>
        <v>157.26953264897301</v>
      </c>
      <c r="Q1558" s="68">
        <f t="shared" si="1692"/>
        <v>127.142500585753</v>
      </c>
      <c r="R1558" s="68">
        <f t="shared" si="1692"/>
        <v>86.737190358818694</v>
      </c>
      <c r="S1558" s="68">
        <f t="shared" si="1692"/>
        <v>86.737190358818694</v>
      </c>
      <c r="T1558" s="68">
        <f t="shared" si="1692"/>
        <v>86.737190358818694</v>
      </c>
      <c r="U1558" s="68">
        <f t="shared" si="1692"/>
        <v>9.86840100468857</v>
      </c>
      <c r="V1558" s="68">
        <f t="shared" si="1692"/>
        <v>9.2663802514533096</v>
      </c>
      <c r="W1558" s="68">
        <f t="shared" si="1692"/>
        <v>4.8234849065743397</v>
      </c>
      <c r="X1558" s="68">
        <f t="shared" si="1692"/>
        <v>0</v>
      </c>
      <c r="Y1558" s="68">
        <f t="shared" si="1692"/>
        <v>0</v>
      </c>
      <c r="Z1558" s="68">
        <f t="shared" si="1692"/>
        <v>0</v>
      </c>
      <c r="AA1558" s="68">
        <f t="shared" si="1692"/>
        <v>0</v>
      </c>
      <c r="AB1558" s="68">
        <f t="shared" si="1692"/>
        <v>0</v>
      </c>
      <c r="AC1558" s="68">
        <f t="shared" si="1692"/>
        <v>0</v>
      </c>
      <c r="AD1558" s="68">
        <f t="shared" si="1692"/>
        <v>0</v>
      </c>
      <c r="AE1558" s="68">
        <f t="shared" si="1692"/>
        <v>0</v>
      </c>
      <c r="AF1558" s="68">
        <f t="shared" si="1692"/>
        <v>0</v>
      </c>
      <c r="AG1558" s="68">
        <f t="shared" si="1692"/>
        <v>0</v>
      </c>
      <c r="AH1558" s="68">
        <f t="shared" si="1692"/>
        <v>0</v>
      </c>
      <c r="AI1558" s="68">
        <f t="shared" si="1692"/>
        <v>0</v>
      </c>
      <c r="AJ1558" s="68">
        <f t="shared" si="1692"/>
        <v>0</v>
      </c>
      <c r="AK1558" s="68">
        <f t="shared" si="1692"/>
        <v>0</v>
      </c>
      <c r="AL1558" s="68">
        <f t="shared" si="1692"/>
        <v>0</v>
      </c>
      <c r="AM1558" s="68">
        <f t="shared" si="1692"/>
        <v>0</v>
      </c>
      <c r="AN1558" s="68">
        <f t="shared" si="1692"/>
        <v>0</v>
      </c>
      <c r="AO1558" s="68">
        <f t="shared" si="1692"/>
        <v>0</v>
      </c>
      <c r="AP1558" s="68">
        <f t="shared" si="1692"/>
        <v>0</v>
      </c>
      <c r="AQ1558" s="68">
        <f t="shared" si="1692"/>
        <v>0</v>
      </c>
      <c r="AR1558" s="68">
        <f t="shared" si="1692"/>
        <v>0</v>
      </c>
      <c r="AS1558" s="52"/>
    </row>
    <row r="1559" spans="6:45" x14ac:dyDescent="0.25">
      <c r="L1559" s="322" t="s">
        <v>838</v>
      </c>
      <c r="M1559" s="68">
        <f>+M1544</f>
        <v>287.57893357766699</v>
      </c>
      <c r="N1559" s="68">
        <f t="shared" ref="N1559:AR1559" si="1693">+N1544</f>
        <v>316.39816894240403</v>
      </c>
      <c r="O1559" s="68">
        <f t="shared" si="1693"/>
        <v>283.20600016643601</v>
      </c>
      <c r="P1559" s="68">
        <f t="shared" si="1693"/>
        <v>281.50567242126698</v>
      </c>
      <c r="Q1559" s="68">
        <f t="shared" si="1693"/>
        <v>227.57958593671299</v>
      </c>
      <c r="R1559" s="68">
        <f t="shared" si="1693"/>
        <v>155.25582536313399</v>
      </c>
      <c r="S1559" s="68">
        <f t="shared" si="1693"/>
        <v>155.25582536313399</v>
      </c>
      <c r="T1559" s="68">
        <f t="shared" si="1693"/>
        <v>155.25582536313399</v>
      </c>
      <c r="U1559" s="68">
        <f t="shared" si="1693"/>
        <v>17.664011673183399</v>
      </c>
      <c r="V1559" s="68">
        <f t="shared" si="1693"/>
        <v>16.586420520615299</v>
      </c>
      <c r="W1559" s="68">
        <f t="shared" si="1693"/>
        <v>8.6338297009487892</v>
      </c>
      <c r="X1559" s="68">
        <f t="shared" si="1693"/>
        <v>0</v>
      </c>
      <c r="Y1559" s="68">
        <f t="shared" si="1693"/>
        <v>0</v>
      </c>
      <c r="Z1559" s="68">
        <f t="shared" si="1693"/>
        <v>0</v>
      </c>
      <c r="AA1559" s="68">
        <f t="shared" si="1693"/>
        <v>0</v>
      </c>
      <c r="AB1559" s="68">
        <f t="shared" si="1693"/>
        <v>0</v>
      </c>
      <c r="AC1559" s="68">
        <f t="shared" si="1693"/>
        <v>0</v>
      </c>
      <c r="AD1559" s="68">
        <f t="shared" si="1693"/>
        <v>0</v>
      </c>
      <c r="AE1559" s="68">
        <f t="shared" si="1693"/>
        <v>0</v>
      </c>
      <c r="AF1559" s="68">
        <f t="shared" si="1693"/>
        <v>0</v>
      </c>
      <c r="AG1559" s="68">
        <f t="shared" si="1693"/>
        <v>0</v>
      </c>
      <c r="AH1559" s="68">
        <f t="shared" si="1693"/>
        <v>0</v>
      </c>
      <c r="AI1559" s="68">
        <f t="shared" si="1693"/>
        <v>0</v>
      </c>
      <c r="AJ1559" s="68">
        <f t="shared" si="1693"/>
        <v>0</v>
      </c>
      <c r="AK1559" s="68">
        <f t="shared" si="1693"/>
        <v>0</v>
      </c>
      <c r="AL1559" s="68">
        <f t="shared" si="1693"/>
        <v>0</v>
      </c>
      <c r="AM1559" s="68">
        <f t="shared" si="1693"/>
        <v>0</v>
      </c>
      <c r="AN1559" s="68">
        <f t="shared" si="1693"/>
        <v>0</v>
      </c>
      <c r="AO1559" s="68">
        <f t="shared" si="1693"/>
        <v>0</v>
      </c>
      <c r="AP1559" s="68">
        <f t="shared" si="1693"/>
        <v>0</v>
      </c>
      <c r="AQ1559" s="68">
        <f t="shared" si="1693"/>
        <v>0</v>
      </c>
      <c r="AR1559" s="68">
        <f t="shared" si="1693"/>
        <v>0</v>
      </c>
      <c r="AS1559" s="52"/>
    </row>
    <row r="1560" spans="6:45" x14ac:dyDescent="0.25">
      <c r="L1560" s="322" t="s">
        <v>839</v>
      </c>
      <c r="M1560" s="68">
        <f t="shared" ref="M1560:AR1560" si="1694">+M1545+M1550</f>
        <v>1056.9422044286555</v>
      </c>
      <c r="N1560" s="68">
        <f t="shared" si="1694"/>
        <v>864.09455689847005</v>
      </c>
      <c r="O1560" s="68">
        <f t="shared" si="1694"/>
        <v>807.74785849897933</v>
      </c>
      <c r="P1560" s="68">
        <f t="shared" si="1694"/>
        <v>764.59953175363944</v>
      </c>
      <c r="Q1560" s="68">
        <f t="shared" si="1694"/>
        <v>764.59953175363944</v>
      </c>
      <c r="R1560" s="68">
        <f t="shared" si="1694"/>
        <v>764.59953175363944</v>
      </c>
      <c r="S1560" s="68">
        <f t="shared" si="1694"/>
        <v>764.59953175363944</v>
      </c>
      <c r="T1560" s="68">
        <f t="shared" si="1694"/>
        <v>764.59953175363944</v>
      </c>
      <c r="U1560" s="68">
        <f t="shared" si="1694"/>
        <v>764.59953175363944</v>
      </c>
      <c r="V1560" s="68">
        <f t="shared" si="1694"/>
        <v>717.95521867688535</v>
      </c>
      <c r="W1560" s="68">
        <f t="shared" si="1694"/>
        <v>373.72156839140138</v>
      </c>
      <c r="X1560" s="68">
        <f t="shared" si="1694"/>
        <v>0</v>
      </c>
      <c r="Y1560" s="68">
        <f t="shared" si="1694"/>
        <v>0</v>
      </c>
      <c r="Z1560" s="68">
        <f t="shared" si="1694"/>
        <v>0</v>
      </c>
      <c r="AA1560" s="68">
        <f t="shared" si="1694"/>
        <v>0</v>
      </c>
      <c r="AB1560" s="68">
        <f t="shared" si="1694"/>
        <v>0</v>
      </c>
      <c r="AC1560" s="68">
        <f t="shared" si="1694"/>
        <v>0</v>
      </c>
      <c r="AD1560" s="68">
        <f t="shared" si="1694"/>
        <v>0</v>
      </c>
      <c r="AE1560" s="68">
        <f t="shared" si="1694"/>
        <v>0</v>
      </c>
      <c r="AF1560" s="68">
        <f t="shared" si="1694"/>
        <v>0</v>
      </c>
      <c r="AG1560" s="68">
        <f t="shared" si="1694"/>
        <v>0</v>
      </c>
      <c r="AH1560" s="68">
        <f t="shared" si="1694"/>
        <v>0</v>
      </c>
      <c r="AI1560" s="68">
        <f t="shared" si="1694"/>
        <v>0</v>
      </c>
      <c r="AJ1560" s="68">
        <f t="shared" si="1694"/>
        <v>0</v>
      </c>
      <c r="AK1560" s="68">
        <f t="shared" si="1694"/>
        <v>0</v>
      </c>
      <c r="AL1560" s="68">
        <f t="shared" si="1694"/>
        <v>0</v>
      </c>
      <c r="AM1560" s="68">
        <f t="shared" si="1694"/>
        <v>0</v>
      </c>
      <c r="AN1560" s="68">
        <f t="shared" si="1694"/>
        <v>0</v>
      </c>
      <c r="AO1560" s="68">
        <f t="shared" si="1694"/>
        <v>0</v>
      </c>
      <c r="AP1560" s="68">
        <f t="shared" si="1694"/>
        <v>0</v>
      </c>
      <c r="AQ1560" s="68">
        <f t="shared" si="1694"/>
        <v>0</v>
      </c>
      <c r="AR1560" s="68">
        <f t="shared" si="1694"/>
        <v>0</v>
      </c>
      <c r="AS1560" s="52"/>
    </row>
    <row r="1561" spans="6:45" x14ac:dyDescent="0.25">
      <c r="L1561" s="230" t="s">
        <v>840</v>
      </c>
      <c r="M1561" s="21">
        <f>+SUM(M1558:M1560)</f>
        <v>1505.1836358325404</v>
      </c>
      <c r="N1561" s="21">
        <f t="shared" ref="N1561" si="1695">+SUM(N1558:N1560)</f>
        <v>1357.2557435540612</v>
      </c>
      <c r="O1561" s="21">
        <f t="shared" ref="O1561" si="1696">+SUM(O1558:O1560)</f>
        <v>1249.1733179980424</v>
      </c>
      <c r="P1561" s="21">
        <f t="shared" ref="P1561" si="1697">+SUM(P1558:P1560)</f>
        <v>1203.3747368238794</v>
      </c>
      <c r="Q1561" s="21">
        <f t="shared" ref="Q1561" si="1698">+SUM(Q1558:Q1560)</f>
        <v>1119.3216182761055</v>
      </c>
      <c r="R1561" s="21">
        <f t="shared" ref="R1561" si="1699">+SUM(R1558:R1560)</f>
        <v>1006.5925474755921</v>
      </c>
      <c r="S1561" s="21">
        <f t="shared" ref="S1561" si="1700">+SUM(S1558:S1560)</f>
        <v>1006.5925474755921</v>
      </c>
      <c r="T1561" s="21">
        <f t="shared" ref="T1561" si="1701">+SUM(T1558:T1560)</f>
        <v>1006.5925474755921</v>
      </c>
      <c r="U1561" s="21">
        <f t="shared" ref="U1561" si="1702">+SUM(U1558:U1560)</f>
        <v>792.13194443151144</v>
      </c>
      <c r="V1561" s="21">
        <f t="shared" ref="V1561" si="1703">+SUM(V1558:V1560)</f>
        <v>743.80801944895393</v>
      </c>
      <c r="W1561" s="21">
        <f t="shared" ref="W1561" si="1704">+SUM(W1558:W1560)</f>
        <v>387.17888299892451</v>
      </c>
      <c r="X1561" s="21">
        <f t="shared" ref="X1561" si="1705">+SUM(X1558:X1560)</f>
        <v>0</v>
      </c>
      <c r="Y1561" s="21">
        <f t="shared" ref="Y1561" si="1706">+SUM(Y1558:Y1560)</f>
        <v>0</v>
      </c>
      <c r="Z1561" s="21">
        <f t="shared" ref="Z1561" si="1707">+SUM(Z1558:Z1560)</f>
        <v>0</v>
      </c>
      <c r="AA1561" s="21">
        <f t="shared" ref="AA1561" si="1708">+SUM(AA1558:AA1560)</f>
        <v>0</v>
      </c>
      <c r="AB1561" s="21">
        <f t="shared" ref="AB1561" si="1709">+SUM(AB1558:AB1560)</f>
        <v>0</v>
      </c>
      <c r="AC1561" s="21">
        <f t="shared" ref="AC1561" si="1710">+SUM(AC1558:AC1560)</f>
        <v>0</v>
      </c>
      <c r="AD1561" s="21">
        <f t="shared" ref="AD1561" si="1711">+SUM(AD1558:AD1560)</f>
        <v>0</v>
      </c>
      <c r="AE1561" s="21">
        <f t="shared" ref="AE1561" si="1712">+SUM(AE1558:AE1560)</f>
        <v>0</v>
      </c>
      <c r="AF1561" s="21">
        <f t="shared" ref="AF1561" si="1713">+SUM(AF1558:AF1560)</f>
        <v>0</v>
      </c>
      <c r="AG1561" s="21">
        <f t="shared" ref="AG1561" si="1714">+SUM(AG1558:AG1560)</f>
        <v>0</v>
      </c>
      <c r="AH1561" s="21">
        <f t="shared" ref="AH1561" si="1715">+SUM(AH1558:AH1560)</f>
        <v>0</v>
      </c>
      <c r="AI1561" s="21">
        <f t="shared" ref="AI1561" si="1716">+SUM(AI1558:AI1560)</f>
        <v>0</v>
      </c>
      <c r="AJ1561" s="21">
        <f t="shared" ref="AJ1561" si="1717">+SUM(AJ1558:AJ1560)</f>
        <v>0</v>
      </c>
      <c r="AK1561" s="21">
        <f t="shared" ref="AK1561" si="1718">+SUM(AK1558:AK1560)</f>
        <v>0</v>
      </c>
      <c r="AL1561" s="21">
        <f t="shared" ref="AL1561" si="1719">+SUM(AL1558:AL1560)</f>
        <v>0</v>
      </c>
      <c r="AM1561" s="21">
        <f t="shared" ref="AM1561" si="1720">+SUM(AM1558:AM1560)</f>
        <v>0</v>
      </c>
      <c r="AN1561" s="21">
        <f t="shared" ref="AN1561" si="1721">+SUM(AN1558:AN1560)</f>
        <v>0</v>
      </c>
      <c r="AO1561" s="21">
        <f t="shared" ref="AO1561" si="1722">+SUM(AO1558:AO1560)</f>
        <v>0</v>
      </c>
      <c r="AP1561" s="21">
        <f t="shared" ref="AP1561" si="1723">+SUM(AP1558:AP1560)</f>
        <v>0</v>
      </c>
      <c r="AQ1561" s="21">
        <f t="shared" ref="AQ1561" si="1724">+SUM(AQ1558:AQ1560)</f>
        <v>0</v>
      </c>
      <c r="AR1561" s="21">
        <f t="shared" ref="AR1561" si="1725">+SUM(AR1558:AR1560)</f>
        <v>0</v>
      </c>
    </row>
    <row r="1562" spans="6:45" x14ac:dyDescent="0.25">
      <c r="L1562" s="230" t="s">
        <v>841</v>
      </c>
      <c r="M1562" s="21">
        <f t="shared" ref="M1562:AR1562" si="1726">+M1554+M1555+M1556</f>
        <v>0</v>
      </c>
      <c r="N1562" s="21">
        <f t="shared" si="1726"/>
        <v>0</v>
      </c>
      <c r="O1562" s="21">
        <f t="shared" si="1726"/>
        <v>0</v>
      </c>
      <c r="P1562" s="21">
        <f t="shared" si="1726"/>
        <v>0</v>
      </c>
      <c r="Q1562" s="21">
        <f t="shared" si="1726"/>
        <v>0</v>
      </c>
      <c r="R1562" s="21">
        <f t="shared" si="1726"/>
        <v>0</v>
      </c>
      <c r="S1562" s="21">
        <f t="shared" si="1726"/>
        <v>0</v>
      </c>
      <c r="T1562" s="21">
        <f t="shared" si="1726"/>
        <v>0</v>
      </c>
      <c r="U1562" s="21">
        <f t="shared" si="1726"/>
        <v>0</v>
      </c>
      <c r="V1562" s="21">
        <f t="shared" si="1726"/>
        <v>0</v>
      </c>
      <c r="W1562" s="21">
        <f t="shared" si="1726"/>
        <v>0</v>
      </c>
      <c r="X1562" s="21">
        <f t="shared" si="1726"/>
        <v>0</v>
      </c>
      <c r="Y1562" s="21">
        <f t="shared" si="1726"/>
        <v>0</v>
      </c>
      <c r="Z1562" s="21">
        <f t="shared" si="1726"/>
        <v>0</v>
      </c>
      <c r="AA1562" s="21">
        <f t="shared" si="1726"/>
        <v>0</v>
      </c>
      <c r="AB1562" s="21">
        <f t="shared" si="1726"/>
        <v>0</v>
      </c>
      <c r="AC1562" s="21">
        <f t="shared" si="1726"/>
        <v>0</v>
      </c>
      <c r="AD1562" s="21">
        <f t="shared" si="1726"/>
        <v>0</v>
      </c>
      <c r="AE1562" s="21">
        <f t="shared" si="1726"/>
        <v>0</v>
      </c>
      <c r="AF1562" s="21">
        <f t="shared" si="1726"/>
        <v>0</v>
      </c>
      <c r="AG1562" s="21">
        <f t="shared" si="1726"/>
        <v>0</v>
      </c>
      <c r="AH1562" s="21">
        <f t="shared" si="1726"/>
        <v>0</v>
      </c>
      <c r="AI1562" s="21">
        <f t="shared" si="1726"/>
        <v>0</v>
      </c>
      <c r="AJ1562" s="21">
        <f t="shared" si="1726"/>
        <v>0</v>
      </c>
      <c r="AK1562" s="21">
        <f t="shared" si="1726"/>
        <v>0</v>
      </c>
      <c r="AL1562" s="21">
        <f t="shared" si="1726"/>
        <v>0</v>
      </c>
      <c r="AM1562" s="21">
        <f t="shared" si="1726"/>
        <v>0</v>
      </c>
      <c r="AN1562" s="21">
        <f t="shared" si="1726"/>
        <v>0</v>
      </c>
      <c r="AO1562" s="21">
        <f t="shared" si="1726"/>
        <v>0</v>
      </c>
      <c r="AP1562" s="21">
        <f t="shared" si="1726"/>
        <v>0</v>
      </c>
      <c r="AQ1562" s="21">
        <f t="shared" si="1726"/>
        <v>0</v>
      </c>
      <c r="AR1562" s="21">
        <f t="shared" si="1726"/>
        <v>0</v>
      </c>
    </row>
    <row r="1563" spans="6:45" x14ac:dyDescent="0.25">
      <c r="L1563" s="323" t="s">
        <v>782</v>
      </c>
      <c r="M1563" s="268">
        <f>+M1561+M1562</f>
        <v>1505.1836358325404</v>
      </c>
      <c r="N1563" s="268">
        <f t="shared" ref="N1563" si="1727">+N1561+N1562</f>
        <v>1357.2557435540612</v>
      </c>
      <c r="O1563" s="268">
        <f t="shared" ref="O1563" si="1728">+O1561+O1562</f>
        <v>1249.1733179980424</v>
      </c>
      <c r="P1563" s="268">
        <f t="shared" ref="P1563" si="1729">+P1561+P1562</f>
        <v>1203.3747368238794</v>
      </c>
      <c r="Q1563" s="268">
        <f t="shared" ref="Q1563" si="1730">+Q1561+Q1562</f>
        <v>1119.3216182761055</v>
      </c>
      <c r="R1563" s="268">
        <f t="shared" ref="R1563" si="1731">+R1561+R1562</f>
        <v>1006.5925474755921</v>
      </c>
      <c r="S1563" s="268">
        <f t="shared" ref="S1563" si="1732">+S1561+S1562</f>
        <v>1006.5925474755921</v>
      </c>
      <c r="T1563" s="268">
        <f t="shared" ref="T1563" si="1733">+T1561+T1562</f>
        <v>1006.5925474755921</v>
      </c>
      <c r="U1563" s="268">
        <f t="shared" ref="U1563" si="1734">+U1561+U1562</f>
        <v>792.13194443151144</v>
      </c>
      <c r="V1563" s="268">
        <f t="shared" ref="V1563" si="1735">+V1561+V1562</f>
        <v>743.80801944895393</v>
      </c>
      <c r="W1563" s="268">
        <f t="shared" ref="W1563" si="1736">+W1561+W1562</f>
        <v>387.17888299892451</v>
      </c>
      <c r="X1563" s="268">
        <f t="shared" ref="X1563" si="1737">+X1561+X1562</f>
        <v>0</v>
      </c>
      <c r="Y1563" s="268">
        <f t="shared" ref="Y1563" si="1738">+Y1561+Y1562</f>
        <v>0</v>
      </c>
      <c r="Z1563" s="268">
        <f t="shared" ref="Z1563" si="1739">+Z1561+Z1562</f>
        <v>0</v>
      </c>
      <c r="AA1563" s="268">
        <f t="shared" ref="AA1563" si="1740">+AA1561+AA1562</f>
        <v>0</v>
      </c>
      <c r="AB1563" s="268">
        <f t="shared" ref="AB1563" si="1741">+AB1561+AB1562</f>
        <v>0</v>
      </c>
      <c r="AC1563" s="268">
        <f t="shared" ref="AC1563" si="1742">+AC1561+AC1562</f>
        <v>0</v>
      </c>
      <c r="AD1563" s="268">
        <f t="shared" ref="AD1563" si="1743">+AD1561+AD1562</f>
        <v>0</v>
      </c>
      <c r="AE1563" s="268">
        <f t="shared" ref="AE1563" si="1744">+AE1561+AE1562</f>
        <v>0</v>
      </c>
      <c r="AF1563" s="268">
        <f t="shared" ref="AF1563" si="1745">+AF1561+AF1562</f>
        <v>0</v>
      </c>
      <c r="AG1563" s="268">
        <f t="shared" ref="AG1563" si="1746">+AG1561+AG1562</f>
        <v>0</v>
      </c>
      <c r="AH1563" s="268">
        <f t="shared" ref="AH1563" si="1747">+AH1561+AH1562</f>
        <v>0</v>
      </c>
      <c r="AI1563" s="268">
        <f t="shared" ref="AI1563" si="1748">+AI1561+AI1562</f>
        <v>0</v>
      </c>
      <c r="AJ1563" s="268">
        <f t="shared" ref="AJ1563" si="1749">+AJ1561+AJ1562</f>
        <v>0</v>
      </c>
      <c r="AK1563" s="268">
        <f t="shared" ref="AK1563" si="1750">+AK1561+AK1562</f>
        <v>0</v>
      </c>
      <c r="AL1563" s="268">
        <f t="shared" ref="AL1563" si="1751">+AL1561+AL1562</f>
        <v>0</v>
      </c>
      <c r="AM1563" s="268">
        <f t="shared" ref="AM1563" si="1752">+AM1561+AM1562</f>
        <v>0</v>
      </c>
      <c r="AN1563" s="268">
        <f t="shared" ref="AN1563" si="1753">+AN1561+AN1562</f>
        <v>0</v>
      </c>
      <c r="AO1563" s="268">
        <f t="shared" ref="AO1563" si="1754">+AO1561+AO1562</f>
        <v>0</v>
      </c>
      <c r="AP1563" s="268">
        <f t="shared" ref="AP1563" si="1755">+AP1561+AP1562</f>
        <v>0</v>
      </c>
      <c r="AQ1563" s="268">
        <f t="shared" ref="AQ1563" si="1756">+AQ1561+AQ1562</f>
        <v>0</v>
      </c>
      <c r="AR1563" s="268">
        <f t="shared" ref="AR1563" si="1757">+AR1561+AR1562</f>
        <v>0</v>
      </c>
    </row>
    <row r="1566" spans="6:45" x14ac:dyDescent="0.25">
      <c r="J1566">
        <v>1</v>
      </c>
      <c r="K1566" s="108" t="s">
        <v>389</v>
      </c>
      <c r="L1566" s="108" t="s">
        <v>377</v>
      </c>
    </row>
    <row r="1567" spans="6:45" x14ac:dyDescent="0.25">
      <c r="I1567" s="266"/>
      <c r="M1567" s="321">
        <v>2019</v>
      </c>
      <c r="N1567" s="321">
        <v>2020</v>
      </c>
      <c r="O1567" s="321">
        <v>2021</v>
      </c>
      <c r="P1567" s="321">
        <v>2022</v>
      </c>
      <c r="Q1567" s="321">
        <v>2023</v>
      </c>
      <c r="R1567" s="321">
        <v>2024</v>
      </c>
      <c r="S1567" s="321">
        <v>2025</v>
      </c>
      <c r="T1567" s="321">
        <v>2026</v>
      </c>
      <c r="U1567" s="321">
        <v>2027</v>
      </c>
      <c r="V1567" s="321">
        <v>2028</v>
      </c>
      <c r="W1567" s="321">
        <v>2029</v>
      </c>
      <c r="X1567" s="321">
        <v>2030</v>
      </c>
      <c r="Y1567" s="321">
        <v>2031</v>
      </c>
      <c r="Z1567" s="321">
        <v>2032</v>
      </c>
      <c r="AA1567" s="321">
        <v>2033</v>
      </c>
      <c r="AB1567" s="321">
        <v>2034</v>
      </c>
      <c r="AC1567" s="321">
        <v>2035</v>
      </c>
      <c r="AD1567" s="321">
        <v>2036</v>
      </c>
      <c r="AE1567" s="321">
        <v>2037</v>
      </c>
      <c r="AF1567" s="321">
        <v>2038</v>
      </c>
      <c r="AG1567" s="321">
        <v>2039</v>
      </c>
      <c r="AH1567" s="321">
        <v>2040</v>
      </c>
      <c r="AI1567" s="321">
        <v>2041</v>
      </c>
      <c r="AJ1567" s="321">
        <v>2042</v>
      </c>
      <c r="AK1567" s="321">
        <v>2043</v>
      </c>
      <c r="AL1567" s="321">
        <v>2044</v>
      </c>
      <c r="AM1567" s="321">
        <v>2045</v>
      </c>
      <c r="AN1567" s="321">
        <v>2046</v>
      </c>
      <c r="AO1567" s="321">
        <v>2047</v>
      </c>
      <c r="AP1567" s="321">
        <v>2048</v>
      </c>
      <c r="AQ1567" s="321">
        <v>2049</v>
      </c>
      <c r="AR1567" s="321">
        <v>2050</v>
      </c>
    </row>
    <row r="1568" spans="6:45" s="15" customFormat="1" x14ac:dyDescent="0.25">
      <c r="F1568" s="96"/>
      <c r="H1568" s="12"/>
      <c r="I1568" s="17" t="str">
        <f t="shared" ref="I1568" si="1758">+IF(OR(K1568="OIL",K1568="OIL-eq"),$I$5,IF(K1568="GAS",$I$4,IF(K1568="GSL",$I$8,IF(K1568="DSL",$I$9,IF(K1568="KER",$I$10,IF(K1568="LPG",$I$11,IF(K1568="HFO",$I$12,IF(K1568="AVG",$I$13,IF(K1568="RFG",$I$14,IF(K1568="ELC",$I$15,$I$16))))))))))</f>
        <v>Kt CO2e/año</v>
      </c>
      <c r="J1568" s="115">
        <f t="shared" ref="J1568" si="1759">+IF(OR(K1568="OIL",K1568="OIL-eq"),$H$5,IF(K1568="GAS",$H$4,IF(K1568="GSL",$H$8,IF(K1568="DSL",$H$9,IF(K1568="KER",$H$10,IF(K1568="LPG",$H$11,IF(K1568="HFO",$H$12,IF(K1568="AVG",$H$13,IF(K1568="RFG",$H$14,IF(K1568="ELC",$H$15,$H$16))))))))))</f>
        <v>1</v>
      </c>
      <c r="K1568" s="318" t="s">
        <v>836</v>
      </c>
      <c r="L1568" s="314" t="s">
        <v>324</v>
      </c>
      <c r="M1568" s="135"/>
      <c r="N1568" s="135"/>
      <c r="O1568" s="135"/>
      <c r="P1568" s="135"/>
      <c r="Q1568" s="135"/>
      <c r="R1568" s="135"/>
      <c r="S1568" s="135"/>
      <c r="T1568" s="135"/>
      <c r="U1568" s="135"/>
      <c r="V1568" s="135"/>
      <c r="W1568" s="135"/>
      <c r="X1568" s="135"/>
      <c r="Y1568" s="135"/>
      <c r="Z1568" s="135"/>
      <c r="AA1568" s="135"/>
      <c r="AB1568" s="135"/>
      <c r="AC1568" s="135"/>
      <c r="AD1568" s="135"/>
      <c r="AE1568" s="135"/>
      <c r="AF1568" s="135"/>
      <c r="AG1568" s="135"/>
      <c r="AH1568" s="135"/>
      <c r="AI1568" s="135"/>
      <c r="AJ1568" s="135"/>
      <c r="AK1568" s="135"/>
      <c r="AL1568" s="135"/>
      <c r="AM1568" s="135"/>
      <c r="AN1568" s="135"/>
      <c r="AO1568" s="135"/>
      <c r="AP1568" s="135"/>
      <c r="AQ1568" s="135"/>
      <c r="AR1568" s="135"/>
    </row>
    <row r="1569" spans="8:45" x14ac:dyDescent="0.25">
      <c r="H1569" s="17" t="str">
        <f t="shared" ref="H1569:H1581" si="1760">+$B$1</f>
        <v>DIC7</v>
      </c>
      <c r="I1569" s="24"/>
      <c r="J1569" s="24" t="s">
        <v>151</v>
      </c>
      <c r="K1569" s="315" t="s">
        <v>172</v>
      </c>
      <c r="L1569" s="230" t="s">
        <v>829</v>
      </c>
      <c r="M1569" s="21">
        <f>+SUMIFS(Resultados_Dic3!H$3:H$99980,Resultados_Dic3!$F$3:$F$99980,Produccion_UO!$K1569,Resultados_Dic3!$D$3:$D$99980,Produccion_UO!$K$1131,Resultados_Dic3!$E$3:$E$99980,Produccion_UO!$J1569,Resultados_Dic3!$A$3:$A$99980,Produccion_UO!$H1569)*$J$1494</f>
        <v>71.8438916873057</v>
      </c>
      <c r="N1569" s="21">
        <f>+SUMIFS(Resultados_Dic3!I$3:I$99980,Resultados_Dic3!$F$3:$F$99980,Produccion_UO!$K1569,Resultados_Dic3!$D$3:$D$99980,Produccion_UO!$K$1131,Resultados_Dic3!$E$3:$E$99980,Produccion_UO!$J1569,Resultados_Dic3!$A$3:$A$99980,Produccion_UO!$H1569)*$J$1494</f>
        <v>68.003845196154202</v>
      </c>
      <c r="O1569" s="21">
        <f>+SUMIFS(Resultados_Dic3!J$3:J$99980,Resultados_Dic3!$F$3:$F$99980,Produccion_UO!$K1569,Resultados_Dic3!$D$3:$D$99980,Produccion_UO!$K$1131,Resultados_Dic3!$E$3:$E$99980,Produccion_UO!$J1569,Resultados_Dic3!$A$3:$A$99980,Produccion_UO!$H1569)*$J$1494</f>
        <v>64.698382903157906</v>
      </c>
      <c r="P1569" s="21">
        <f>+SUMIFS(Resultados_Dic3!K$3:K$99980,Resultados_Dic3!$F$3:$F$99980,Produccion_UO!$K1569,Resultados_Dic3!$D$3:$D$99980,Produccion_UO!$K$1131,Resultados_Dic3!$E$3:$E$99980,Produccion_UO!$J1569,Resultados_Dic3!$A$3:$A$99980,Produccion_UO!$H1569)*$J$1494</f>
        <v>61.392920610161603</v>
      </c>
      <c r="Q1569" s="21">
        <f>+SUMIFS(Resultados_Dic3!L$3:L$99980,Resultados_Dic3!$F$3:$F$99980,Produccion_UO!$K1569,Resultados_Dic3!$D$3:$D$99980,Produccion_UO!$K$1131,Resultados_Dic3!$E$3:$E$99980,Produccion_UO!$J1569,Resultados_Dic3!$A$3:$A$99980,Produccion_UO!$H1569)*$J$1494</f>
        <v>58.087458317165201</v>
      </c>
      <c r="R1569" s="21">
        <f>+SUMIFS(Resultados_Dic3!M$3:M$99980,Resultados_Dic3!$F$3:$F$99980,Produccion_UO!$K1569,Resultados_Dic3!$D$3:$D$99980,Produccion_UO!$K$1131,Resultados_Dic3!$E$3:$E$99980,Produccion_UO!$J1569,Resultados_Dic3!$A$3:$A$99980,Produccion_UO!$H1569)*$J$1494</f>
        <v>53.483783557422797</v>
      </c>
      <c r="S1569" s="21">
        <f>+SUMIFS(Resultados_Dic3!N$3:N$99980,Resultados_Dic3!$F$3:$F$99980,Produccion_UO!$K1569,Resultados_Dic3!$D$3:$D$99980,Produccion_UO!$K$1131,Resultados_Dic3!$E$3:$E$99980,Produccion_UO!$J1569,Resultados_Dic3!$A$3:$A$99980,Produccion_UO!$H1569)*$J$1494</f>
        <v>48.8801087976804</v>
      </c>
      <c r="T1569" s="21">
        <f>+SUMIFS(Resultados_Dic3!O$3:O$99980,Resultados_Dic3!$F$3:$F$99980,Produccion_UO!$K1569,Resultados_Dic3!$D$3:$D$99980,Produccion_UO!$K$1131,Resultados_Dic3!$E$3:$E$99980,Produccion_UO!$J1569,Resultados_Dic3!$A$3:$A$99980,Produccion_UO!$H1569)*$J$1494</f>
        <v>45.229436632018597</v>
      </c>
      <c r="U1569" s="21">
        <f>+SUMIFS(Resultados_Dic3!P$3:P$99980,Resultados_Dic3!$F$3:$F$99980,Produccion_UO!$K1569,Resultados_Dic3!$D$3:$D$99980,Produccion_UO!$K$1131,Resultados_Dic3!$E$3:$E$99980,Produccion_UO!$J1569,Resultados_Dic3!$A$3:$A$99980,Produccion_UO!$H1569)*$J$1494</f>
        <v>41.578764466356901</v>
      </c>
      <c r="V1569" s="21">
        <f>+SUMIFS(Resultados_Dic3!Q$3:Q$99980,Resultados_Dic3!$F$3:$F$99980,Produccion_UO!$K1569,Resultados_Dic3!$D$3:$D$99980,Produccion_UO!$K$1131,Resultados_Dic3!$E$3:$E$99980,Produccion_UO!$J1569,Resultados_Dic3!$A$3:$A$99980,Produccion_UO!$H1569)*$J$1494</f>
        <v>37.928092300695198</v>
      </c>
      <c r="W1569" s="21">
        <f>+SUMIFS(Resultados_Dic3!R$3:R$99980,Resultados_Dic3!$F$3:$F$99980,Produccion_UO!$K1569,Resultados_Dic3!$D$3:$D$99980,Produccion_UO!$K$1131,Resultados_Dic3!$E$3:$E$99980,Produccion_UO!$J1569,Resultados_Dic3!$A$3:$A$99980,Produccion_UO!$H1569)*$J$1494</f>
        <v>24.274826401433302</v>
      </c>
      <c r="X1569" s="21">
        <f>+SUMIFS(Resultados_Dic3!S$3:S$99980,Resultados_Dic3!$F$3:$F$99980,Produccion_UO!$K1569,Resultados_Dic3!$D$3:$D$99980,Produccion_UO!$K$1131,Resultados_Dic3!$E$3:$E$99980,Produccion_UO!$J1569,Resultados_Dic3!$A$3:$A$99980,Produccion_UO!$H1569)*$J$1494</f>
        <v>24.274826401433302</v>
      </c>
      <c r="Y1569" s="21">
        <f>+SUMIFS(Resultados_Dic3!T$3:T$99980,Resultados_Dic3!$F$3:$F$99980,Produccion_UO!$K1569,Resultados_Dic3!$D$3:$D$99980,Produccion_UO!$K$1131,Resultados_Dic3!$E$3:$E$99980,Produccion_UO!$J1569,Resultados_Dic3!$A$3:$A$99980,Produccion_UO!$H1569)*$J$1494</f>
        <v>24.274826401433302</v>
      </c>
      <c r="Z1569" s="21">
        <f>+SUMIFS(Resultados_Dic3!U$3:U$99980,Resultados_Dic3!$F$3:$F$99980,Produccion_UO!$K1569,Resultados_Dic3!$D$3:$D$99980,Produccion_UO!$K$1131,Resultados_Dic3!$E$3:$E$99980,Produccion_UO!$J1569,Resultados_Dic3!$A$3:$A$99980,Produccion_UO!$H1569)*$J$1494</f>
        <v>17.1893804471691</v>
      </c>
      <c r="AA1569" s="21">
        <f>+SUMIFS(Resultados_Dic3!V$3:V$99980,Resultados_Dic3!$F$3:$F$99980,Produccion_UO!$K1569,Resultados_Dic3!$D$3:$D$99980,Produccion_UO!$K$1131,Resultados_Dic3!$E$3:$E$99980,Produccion_UO!$J1569,Resultados_Dic3!$A$3:$A$99980,Produccion_UO!$H1569)*$J$1494</f>
        <v>0</v>
      </c>
      <c r="AB1569" s="21">
        <f>+SUMIFS(Resultados_Dic3!W$3:W$99980,Resultados_Dic3!$F$3:$F$99980,Produccion_UO!$K1569,Resultados_Dic3!$D$3:$D$99980,Produccion_UO!$K$1131,Resultados_Dic3!$E$3:$E$99980,Produccion_UO!$J1569,Resultados_Dic3!$A$3:$A$99980,Produccion_UO!$H1569)*$J$1494</f>
        <v>0</v>
      </c>
      <c r="AC1569" s="21">
        <f>+SUMIFS(Resultados_Dic3!X$3:X$99980,Resultados_Dic3!$F$3:$F$99980,Produccion_UO!$K1569,Resultados_Dic3!$D$3:$D$99980,Produccion_UO!$K$1131,Resultados_Dic3!$E$3:$E$99980,Produccion_UO!$J1569,Resultados_Dic3!$A$3:$A$99980,Produccion_UO!$H1569)*$J$1494</f>
        <v>0</v>
      </c>
      <c r="AD1569" s="21">
        <f>+SUMIFS(Resultados_Dic3!Y$3:Y$99980,Resultados_Dic3!$F$3:$F$99980,Produccion_UO!$K1569,Resultados_Dic3!$D$3:$D$99980,Produccion_UO!$K$1131,Resultados_Dic3!$E$3:$E$99980,Produccion_UO!$J1569,Resultados_Dic3!$A$3:$A$99980,Produccion_UO!$H1569)*$J$1494</f>
        <v>0</v>
      </c>
      <c r="AE1569" s="21">
        <f>+SUMIFS(Resultados_Dic3!Z$3:Z$99980,Resultados_Dic3!$F$3:$F$99980,Produccion_UO!$K1569,Resultados_Dic3!$D$3:$D$99980,Produccion_UO!$K$1131,Resultados_Dic3!$E$3:$E$99980,Produccion_UO!$J1569,Resultados_Dic3!$A$3:$A$99980,Produccion_UO!$H1569)*$J$1494</f>
        <v>0</v>
      </c>
      <c r="AF1569" s="21">
        <f>+SUMIFS(Resultados_Dic3!AA$3:AA$99980,Resultados_Dic3!$F$3:$F$99980,Produccion_UO!$K1569,Resultados_Dic3!$D$3:$D$99980,Produccion_UO!$K$1131,Resultados_Dic3!$E$3:$E$99980,Produccion_UO!$J1569,Resultados_Dic3!$A$3:$A$99980,Produccion_UO!$H1569)*$J$1494</f>
        <v>0</v>
      </c>
      <c r="AG1569" s="21">
        <f>+SUMIFS(Resultados_Dic3!AB$3:AB$99980,Resultados_Dic3!$F$3:$F$99980,Produccion_UO!$K1569,Resultados_Dic3!$D$3:$D$99980,Produccion_UO!$K$1131,Resultados_Dic3!$E$3:$E$99980,Produccion_UO!$J1569,Resultados_Dic3!$A$3:$A$99980,Produccion_UO!$H1569)*$J$1494</f>
        <v>0</v>
      </c>
      <c r="AH1569" s="21">
        <f>+SUMIFS(Resultados_Dic3!AC$3:AC$99980,Resultados_Dic3!$F$3:$F$99980,Produccion_UO!$K1569,Resultados_Dic3!$D$3:$D$99980,Produccion_UO!$K$1131,Resultados_Dic3!$E$3:$E$99980,Produccion_UO!$J1569,Resultados_Dic3!$A$3:$A$99980,Produccion_UO!$H1569)*$J$1494</f>
        <v>0</v>
      </c>
      <c r="AI1569" s="21">
        <f>+SUMIFS(Resultados_Dic3!AD$3:AD$99980,Resultados_Dic3!$F$3:$F$99980,Produccion_UO!$K1569,Resultados_Dic3!$D$3:$D$99980,Produccion_UO!$K$1131,Resultados_Dic3!$E$3:$E$99980,Produccion_UO!$J1569,Resultados_Dic3!$A$3:$A$99980,Produccion_UO!$H1569)*$J$1494</f>
        <v>0</v>
      </c>
      <c r="AJ1569" s="21">
        <f>+SUMIFS(Resultados_Dic3!AE$3:AE$99980,Resultados_Dic3!$F$3:$F$99980,Produccion_UO!$K1569,Resultados_Dic3!$D$3:$D$99980,Produccion_UO!$K$1131,Resultados_Dic3!$E$3:$E$99980,Produccion_UO!$J1569,Resultados_Dic3!$A$3:$A$99980,Produccion_UO!$H1569)*$J$1494</f>
        <v>0</v>
      </c>
      <c r="AK1569" s="21">
        <f>+SUMIFS(Resultados_Dic3!AF$3:AF$99980,Resultados_Dic3!$F$3:$F$99980,Produccion_UO!$K1569,Resultados_Dic3!$D$3:$D$99980,Produccion_UO!$K$1131,Resultados_Dic3!$E$3:$E$99980,Produccion_UO!$J1569,Resultados_Dic3!$A$3:$A$99980,Produccion_UO!$H1569)*$J$1494</f>
        <v>0</v>
      </c>
      <c r="AL1569" s="21">
        <f>+SUMIFS(Resultados_Dic3!AG$3:AG$99980,Resultados_Dic3!$F$3:$F$99980,Produccion_UO!$K1569,Resultados_Dic3!$D$3:$D$99980,Produccion_UO!$K$1131,Resultados_Dic3!$E$3:$E$99980,Produccion_UO!$J1569,Resultados_Dic3!$A$3:$A$99980,Produccion_UO!$H1569)*$J$1494</f>
        <v>0</v>
      </c>
      <c r="AM1569" s="21">
        <f>+SUMIFS(Resultados_Dic3!AH$3:AH$99980,Resultados_Dic3!$F$3:$F$99980,Produccion_UO!$K1569,Resultados_Dic3!$D$3:$D$99980,Produccion_UO!$K$1131,Resultados_Dic3!$E$3:$E$99980,Produccion_UO!$J1569,Resultados_Dic3!$A$3:$A$99980,Produccion_UO!$H1569)*$J$1494</f>
        <v>0</v>
      </c>
      <c r="AN1569" s="21">
        <f>+SUMIFS(Resultados_Dic3!AI$3:AI$99980,Resultados_Dic3!$F$3:$F$99980,Produccion_UO!$K1569,Resultados_Dic3!$D$3:$D$99980,Produccion_UO!$K$1131,Resultados_Dic3!$E$3:$E$99980,Produccion_UO!$J1569,Resultados_Dic3!$A$3:$A$99980,Produccion_UO!$H1569)*$J$1494</f>
        <v>0</v>
      </c>
      <c r="AO1569" s="21">
        <f>+SUMIFS(Resultados_Dic3!AJ$3:AJ$99980,Resultados_Dic3!$F$3:$F$99980,Produccion_UO!$K1569,Resultados_Dic3!$D$3:$D$99980,Produccion_UO!$K$1131,Resultados_Dic3!$E$3:$E$99980,Produccion_UO!$J1569,Resultados_Dic3!$A$3:$A$99980,Produccion_UO!$H1569)*$J$1494</f>
        <v>0</v>
      </c>
      <c r="AP1569" s="21">
        <f>+SUMIFS(Resultados_Dic3!AK$3:AK$99980,Resultados_Dic3!$F$3:$F$99980,Produccion_UO!$K1569,Resultados_Dic3!$D$3:$D$99980,Produccion_UO!$K$1131,Resultados_Dic3!$E$3:$E$99980,Produccion_UO!$J1569,Resultados_Dic3!$A$3:$A$99980,Produccion_UO!$H1569)*$J$1494</f>
        <v>0</v>
      </c>
      <c r="AQ1569" s="21">
        <f>+SUMIFS(Resultados_Dic3!AL$3:AL$99980,Resultados_Dic3!$F$3:$F$99980,Produccion_UO!$K1569,Resultados_Dic3!$D$3:$D$99980,Produccion_UO!$K$1131,Resultados_Dic3!$E$3:$E$99980,Produccion_UO!$J1569,Resultados_Dic3!$A$3:$A$99980,Produccion_UO!$H1569)*$J$1494</f>
        <v>0</v>
      </c>
      <c r="AR1569" s="21">
        <f>+SUMIFS(Resultados_Dic3!AM$3:AM$99980,Resultados_Dic3!$F$3:$F$99980,Produccion_UO!$K1569,Resultados_Dic3!$D$3:$D$99980,Produccion_UO!$K$1131,Resultados_Dic3!$E$3:$E$99980,Produccion_UO!$J1569,Resultados_Dic3!$A$3:$A$99980,Produccion_UO!$H1569)*$J$1494</f>
        <v>0</v>
      </c>
    </row>
    <row r="1570" spans="8:45" x14ac:dyDescent="0.25">
      <c r="H1570" s="17" t="str">
        <f t="shared" si="1760"/>
        <v>DIC7</v>
      </c>
      <c r="I1570" s="24"/>
      <c r="J1570" s="24" t="s">
        <v>151</v>
      </c>
      <c r="K1570" s="315" t="s">
        <v>274</v>
      </c>
      <c r="L1570" s="230" t="s">
        <v>830</v>
      </c>
      <c r="M1570" s="21">
        <f>+SUMIFS(Resultados_Dic3!H$3:H$99980,Resultados_Dic3!$F$3:$F$99980,Produccion_UO!$K1570,Resultados_Dic3!$D$3:$D$99980,Produccion_UO!$K$1494,Resultados_Dic3!$E$3:$E$99980,Produccion_UO!$J1570,Resultados_Dic3!$A$3:$A$99980,Produccion_UO!$H1570)*$J$1494</f>
        <v>363.35225542234201</v>
      </c>
      <c r="N1570" s="21">
        <f>+SUMIFS(Resultados_Dic3!I$3:I$99980,Resultados_Dic3!$F$3:$F$99980,Produccion_UO!$K1570,Resultados_Dic3!$D$3:$D$99980,Produccion_UO!$K$1494,Resultados_Dic3!$E$3:$E$99980,Produccion_UO!$J1570,Resultados_Dic3!$A$3:$A$99980,Produccion_UO!$H1570)*$J$1494</f>
        <v>343.93112551530101</v>
      </c>
      <c r="O1570" s="21">
        <f>+SUMIFS(Resultados_Dic3!J$3:J$99980,Resultados_Dic3!$F$3:$F$99980,Produccion_UO!$K1570,Resultados_Dic3!$D$3:$D$99980,Produccion_UO!$K$1494,Resultados_Dic3!$E$3:$E$99980,Produccion_UO!$J1570,Resultados_Dic3!$A$3:$A$99980,Produccion_UO!$H1570)*$J$1494</f>
        <v>327.21366838476098</v>
      </c>
      <c r="P1570" s="21">
        <f>+SUMIFS(Resultados_Dic3!K$3:K$99980,Resultados_Dic3!$F$3:$F$99980,Produccion_UO!$K1570,Resultados_Dic3!$D$3:$D$99980,Produccion_UO!$K$1494,Resultados_Dic3!$E$3:$E$99980,Produccion_UO!$J1570,Resultados_Dic3!$A$3:$A$99980,Produccion_UO!$H1570)*$J$1494</f>
        <v>310.49621125421999</v>
      </c>
      <c r="Q1570" s="21">
        <f>+SUMIFS(Resultados_Dic3!L$3:L$99980,Resultados_Dic3!$F$3:$F$99980,Produccion_UO!$K1570,Resultados_Dic3!$D$3:$D$99980,Produccion_UO!$K$1494,Resultados_Dic3!$E$3:$E$99980,Produccion_UO!$J1570,Resultados_Dic3!$A$3:$A$99980,Produccion_UO!$H1570)*$J$1494</f>
        <v>293.77875412368002</v>
      </c>
      <c r="R1570" s="21">
        <f>+SUMIFS(Resultados_Dic3!M$3:M$99980,Resultados_Dic3!$F$3:$F$99980,Produccion_UO!$K1570,Resultados_Dic3!$D$3:$D$99980,Produccion_UO!$K$1494,Resultados_Dic3!$E$3:$E$99980,Produccion_UO!$J1570,Resultados_Dic3!$A$3:$A$99980,Produccion_UO!$H1570)*$J$1494</f>
        <v>270.49555540076199</v>
      </c>
      <c r="S1570" s="21">
        <f>+SUMIFS(Resultados_Dic3!N$3:N$99980,Resultados_Dic3!$F$3:$F$99980,Produccion_UO!$K1570,Resultados_Dic3!$D$3:$D$99980,Produccion_UO!$K$1494,Resultados_Dic3!$E$3:$E$99980,Produccion_UO!$J1570,Resultados_Dic3!$A$3:$A$99980,Produccion_UO!$H1570)*$J$1494</f>
        <v>247.21235667784401</v>
      </c>
      <c r="T1570" s="21">
        <f>+SUMIFS(Resultados_Dic3!O$3:O$99980,Resultados_Dic3!$F$3:$F$99980,Produccion_UO!$K1570,Resultados_Dic3!$D$3:$D$99980,Produccion_UO!$K$1494,Resultados_Dic3!$E$3:$E$99980,Produccion_UO!$J1570,Resultados_Dic3!$A$3:$A$99980,Produccion_UO!$H1570)*$J$1494</f>
        <v>228.74899209600699</v>
      </c>
      <c r="U1570" s="21">
        <f>+SUMIFS(Resultados_Dic3!P$3:P$99980,Resultados_Dic3!$F$3:$F$99980,Produccion_UO!$K1570,Resultados_Dic3!$D$3:$D$99980,Produccion_UO!$K$1494,Resultados_Dic3!$E$3:$E$99980,Produccion_UO!$J1570,Resultados_Dic3!$A$3:$A$99980,Produccion_UO!$H1570)*$J$1494</f>
        <v>210.28562751416999</v>
      </c>
      <c r="V1570" s="21">
        <f>+SUMIFS(Resultados_Dic3!Q$3:Q$99980,Resultados_Dic3!$F$3:$F$99980,Produccion_UO!$K1570,Resultados_Dic3!$D$3:$D$99980,Produccion_UO!$K$1494,Resultados_Dic3!$E$3:$E$99980,Produccion_UO!$J1570,Resultados_Dic3!$A$3:$A$99980,Produccion_UO!$H1570)*$J$1494</f>
        <v>191.82226293233199</v>
      </c>
      <c r="W1570" s="21">
        <f>+SUMIFS(Resultados_Dic3!R$3:R$99980,Resultados_Dic3!$F$3:$F$99980,Produccion_UO!$K1570,Resultados_Dic3!$D$3:$D$99980,Produccion_UO!$K$1494,Resultados_Dic3!$E$3:$E$99980,Produccion_UO!$J1570,Resultados_Dic3!$A$3:$A$99980,Produccion_UO!$H1570)*$J$1494</f>
        <v>122.770533663965</v>
      </c>
      <c r="X1570" s="21">
        <f>+SUMIFS(Resultados_Dic3!S$3:S$99980,Resultados_Dic3!$F$3:$F$99980,Produccion_UO!$K1570,Resultados_Dic3!$D$3:$D$99980,Produccion_UO!$K$1494,Resultados_Dic3!$E$3:$E$99980,Produccion_UO!$J1570,Resultados_Dic3!$A$3:$A$99980,Produccion_UO!$H1570)*$J$1494</f>
        <v>122.770533663965</v>
      </c>
      <c r="Y1570" s="21">
        <f>+SUMIFS(Resultados_Dic3!T$3:T$99980,Resultados_Dic3!$F$3:$F$99980,Produccion_UO!$K1570,Resultados_Dic3!$D$3:$D$99980,Produccion_UO!$K$1494,Resultados_Dic3!$E$3:$E$99980,Produccion_UO!$J1570,Resultados_Dic3!$A$3:$A$99980,Produccion_UO!$H1570)*$J$1494</f>
        <v>122.770533663965</v>
      </c>
      <c r="Z1570" s="21">
        <f>+SUMIFS(Resultados_Dic3!U$3:U$99980,Resultados_Dic3!$F$3:$F$99980,Produccion_UO!$K1570,Resultados_Dic3!$D$3:$D$99980,Produccion_UO!$K$1494,Resultados_Dic3!$E$3:$E$99980,Produccion_UO!$J1570,Resultados_Dic3!$A$3:$A$99980,Produccion_UO!$H1570)*$J$1494</f>
        <v>86.935715870959697</v>
      </c>
      <c r="AA1570" s="21">
        <f>+SUMIFS(Resultados_Dic3!V$3:V$99980,Resultados_Dic3!$F$3:$F$99980,Produccion_UO!$K1570,Resultados_Dic3!$D$3:$D$99980,Produccion_UO!$K$1494,Resultados_Dic3!$E$3:$E$99980,Produccion_UO!$J1570,Resultados_Dic3!$A$3:$A$99980,Produccion_UO!$H1570)*$J$1494</f>
        <v>0</v>
      </c>
      <c r="AB1570" s="21">
        <f>+SUMIFS(Resultados_Dic3!W$3:W$99980,Resultados_Dic3!$F$3:$F$99980,Produccion_UO!$K1570,Resultados_Dic3!$D$3:$D$99980,Produccion_UO!$K$1494,Resultados_Dic3!$E$3:$E$99980,Produccion_UO!$J1570,Resultados_Dic3!$A$3:$A$99980,Produccion_UO!$H1570)*$J$1494</f>
        <v>0</v>
      </c>
      <c r="AC1570" s="21">
        <f>+SUMIFS(Resultados_Dic3!X$3:X$99980,Resultados_Dic3!$F$3:$F$99980,Produccion_UO!$K1570,Resultados_Dic3!$D$3:$D$99980,Produccion_UO!$K$1494,Resultados_Dic3!$E$3:$E$99980,Produccion_UO!$J1570,Resultados_Dic3!$A$3:$A$99980,Produccion_UO!$H1570)*$J$1494</f>
        <v>0</v>
      </c>
      <c r="AD1570" s="21">
        <f>+SUMIFS(Resultados_Dic3!Y$3:Y$99980,Resultados_Dic3!$F$3:$F$99980,Produccion_UO!$K1570,Resultados_Dic3!$D$3:$D$99980,Produccion_UO!$K$1494,Resultados_Dic3!$E$3:$E$99980,Produccion_UO!$J1570,Resultados_Dic3!$A$3:$A$99980,Produccion_UO!$H1570)*$J$1494</f>
        <v>0</v>
      </c>
      <c r="AE1570" s="21">
        <f>+SUMIFS(Resultados_Dic3!Z$3:Z$99980,Resultados_Dic3!$F$3:$F$99980,Produccion_UO!$K1570,Resultados_Dic3!$D$3:$D$99980,Produccion_UO!$K$1494,Resultados_Dic3!$E$3:$E$99980,Produccion_UO!$J1570,Resultados_Dic3!$A$3:$A$99980,Produccion_UO!$H1570)*$J$1494</f>
        <v>0</v>
      </c>
      <c r="AF1570" s="21">
        <f>+SUMIFS(Resultados_Dic3!AA$3:AA$99980,Resultados_Dic3!$F$3:$F$99980,Produccion_UO!$K1570,Resultados_Dic3!$D$3:$D$99980,Produccion_UO!$K$1494,Resultados_Dic3!$E$3:$E$99980,Produccion_UO!$J1570,Resultados_Dic3!$A$3:$A$99980,Produccion_UO!$H1570)*$J$1494</f>
        <v>0</v>
      </c>
      <c r="AG1570" s="21">
        <f>+SUMIFS(Resultados_Dic3!AB$3:AB$99980,Resultados_Dic3!$F$3:$F$99980,Produccion_UO!$K1570,Resultados_Dic3!$D$3:$D$99980,Produccion_UO!$K$1494,Resultados_Dic3!$E$3:$E$99980,Produccion_UO!$J1570,Resultados_Dic3!$A$3:$A$99980,Produccion_UO!$H1570)*$J$1494</f>
        <v>0</v>
      </c>
      <c r="AH1570" s="21">
        <f>+SUMIFS(Resultados_Dic3!AC$3:AC$99980,Resultados_Dic3!$F$3:$F$99980,Produccion_UO!$K1570,Resultados_Dic3!$D$3:$D$99980,Produccion_UO!$K$1494,Resultados_Dic3!$E$3:$E$99980,Produccion_UO!$J1570,Resultados_Dic3!$A$3:$A$99980,Produccion_UO!$H1570)*$J$1494</f>
        <v>0</v>
      </c>
      <c r="AI1570" s="21">
        <f>+SUMIFS(Resultados_Dic3!AD$3:AD$99980,Resultados_Dic3!$F$3:$F$99980,Produccion_UO!$K1570,Resultados_Dic3!$D$3:$D$99980,Produccion_UO!$K$1494,Resultados_Dic3!$E$3:$E$99980,Produccion_UO!$J1570,Resultados_Dic3!$A$3:$A$99980,Produccion_UO!$H1570)*$J$1494</f>
        <v>0</v>
      </c>
      <c r="AJ1570" s="21">
        <f>+SUMIFS(Resultados_Dic3!AE$3:AE$99980,Resultados_Dic3!$F$3:$F$99980,Produccion_UO!$K1570,Resultados_Dic3!$D$3:$D$99980,Produccion_UO!$K$1494,Resultados_Dic3!$E$3:$E$99980,Produccion_UO!$J1570,Resultados_Dic3!$A$3:$A$99980,Produccion_UO!$H1570)*$J$1494</f>
        <v>0</v>
      </c>
      <c r="AK1570" s="21">
        <f>+SUMIFS(Resultados_Dic3!AF$3:AF$99980,Resultados_Dic3!$F$3:$F$99980,Produccion_UO!$K1570,Resultados_Dic3!$D$3:$D$99980,Produccion_UO!$K$1494,Resultados_Dic3!$E$3:$E$99980,Produccion_UO!$J1570,Resultados_Dic3!$A$3:$A$99980,Produccion_UO!$H1570)*$J$1494</f>
        <v>0</v>
      </c>
      <c r="AL1570" s="21">
        <f>+SUMIFS(Resultados_Dic3!AG$3:AG$99980,Resultados_Dic3!$F$3:$F$99980,Produccion_UO!$K1570,Resultados_Dic3!$D$3:$D$99980,Produccion_UO!$K$1494,Resultados_Dic3!$E$3:$E$99980,Produccion_UO!$J1570,Resultados_Dic3!$A$3:$A$99980,Produccion_UO!$H1570)*$J$1494</f>
        <v>0</v>
      </c>
      <c r="AM1570" s="21">
        <f>+SUMIFS(Resultados_Dic3!AH$3:AH$99980,Resultados_Dic3!$F$3:$F$99980,Produccion_UO!$K1570,Resultados_Dic3!$D$3:$D$99980,Produccion_UO!$K$1494,Resultados_Dic3!$E$3:$E$99980,Produccion_UO!$J1570,Resultados_Dic3!$A$3:$A$99980,Produccion_UO!$H1570)*$J$1494</f>
        <v>0</v>
      </c>
      <c r="AN1570" s="21">
        <f>+SUMIFS(Resultados_Dic3!AI$3:AI$99980,Resultados_Dic3!$F$3:$F$99980,Produccion_UO!$K1570,Resultados_Dic3!$D$3:$D$99980,Produccion_UO!$K$1494,Resultados_Dic3!$E$3:$E$99980,Produccion_UO!$J1570,Resultados_Dic3!$A$3:$A$99980,Produccion_UO!$H1570)*$J$1494</f>
        <v>0</v>
      </c>
      <c r="AO1570" s="21">
        <f>+SUMIFS(Resultados_Dic3!AJ$3:AJ$99980,Resultados_Dic3!$F$3:$F$99980,Produccion_UO!$K1570,Resultados_Dic3!$D$3:$D$99980,Produccion_UO!$K$1494,Resultados_Dic3!$E$3:$E$99980,Produccion_UO!$J1570,Resultados_Dic3!$A$3:$A$99980,Produccion_UO!$H1570)*$J$1494</f>
        <v>0</v>
      </c>
      <c r="AP1570" s="21">
        <f>+SUMIFS(Resultados_Dic3!AK$3:AK$99980,Resultados_Dic3!$F$3:$F$99980,Produccion_UO!$K1570,Resultados_Dic3!$D$3:$D$99980,Produccion_UO!$K$1494,Resultados_Dic3!$E$3:$E$99980,Produccion_UO!$J1570,Resultados_Dic3!$A$3:$A$99980,Produccion_UO!$H1570)*$J$1494</f>
        <v>0</v>
      </c>
      <c r="AQ1570" s="21">
        <f>+SUMIFS(Resultados_Dic3!AL$3:AL$99980,Resultados_Dic3!$F$3:$F$99980,Produccion_UO!$K1570,Resultados_Dic3!$D$3:$D$99980,Produccion_UO!$K$1494,Resultados_Dic3!$E$3:$E$99980,Produccion_UO!$J1570,Resultados_Dic3!$A$3:$A$99980,Produccion_UO!$H1570)*$J$1494</f>
        <v>0</v>
      </c>
      <c r="AR1570" s="21">
        <f>+SUMIFS(Resultados_Dic3!AM$3:AM$99980,Resultados_Dic3!$F$3:$F$99980,Produccion_UO!$K1570,Resultados_Dic3!$D$3:$D$99980,Produccion_UO!$K$1494,Resultados_Dic3!$E$3:$E$99980,Produccion_UO!$J1570,Resultados_Dic3!$A$3:$A$99980,Produccion_UO!$H1570)*$J$1494</f>
        <v>0</v>
      </c>
    </row>
    <row r="1571" spans="8:45" x14ac:dyDescent="0.25">
      <c r="H1571" s="17" t="str">
        <f t="shared" si="1760"/>
        <v>DIC7</v>
      </c>
      <c r="I1571" s="24"/>
      <c r="J1571" s="24" t="s">
        <v>151</v>
      </c>
      <c r="K1571" s="315"/>
      <c r="L1571" s="230" t="s">
        <v>835</v>
      </c>
      <c r="M1571" s="21">
        <f>+SUM(M1572:M1574)</f>
        <v>338.51440085262902</v>
      </c>
      <c r="N1571" s="21">
        <f t="shared" ref="N1571" si="1761">+SUM(N1572:N1574)</f>
        <v>338.51440085262902</v>
      </c>
      <c r="O1571" s="21">
        <f t="shared" ref="O1571" si="1762">+SUM(O1572:O1574)</f>
        <v>338.51440085262902</v>
      </c>
      <c r="P1571" s="21">
        <f t="shared" ref="P1571" si="1763">+SUM(P1572:P1574)</f>
        <v>338.51440085262902</v>
      </c>
      <c r="Q1571" s="21">
        <f t="shared" ref="Q1571" si="1764">+SUM(Q1572:Q1574)</f>
        <v>338.51440085262902</v>
      </c>
      <c r="R1571" s="21">
        <f t="shared" ref="R1571" si="1765">+SUM(R1572:R1574)</f>
        <v>338.51440085262902</v>
      </c>
      <c r="S1571" s="21">
        <f t="shared" ref="S1571" si="1766">+SUM(S1572:S1574)</f>
        <v>338.51440085262902</v>
      </c>
      <c r="T1571" s="21">
        <f t="shared" ref="T1571" si="1767">+SUM(T1572:T1574)</f>
        <v>338.51440085262902</v>
      </c>
      <c r="U1571" s="21">
        <f t="shared" ref="U1571" si="1768">+SUM(U1572:U1574)</f>
        <v>338.51440085262902</v>
      </c>
      <c r="V1571" s="21">
        <f t="shared" ref="V1571" si="1769">+SUM(V1572:V1574)</f>
        <v>338.51440085262902</v>
      </c>
      <c r="W1571" s="21">
        <f t="shared" ref="W1571" si="1770">+SUM(W1572:W1574)</f>
        <v>338.51440085262902</v>
      </c>
      <c r="X1571" s="21">
        <f t="shared" ref="X1571" si="1771">+SUM(X1572:X1574)</f>
        <v>338.51440085262902</v>
      </c>
      <c r="Y1571" s="21">
        <f t="shared" ref="Y1571" si="1772">+SUM(Y1572:Y1574)</f>
        <v>338.51440085262902</v>
      </c>
      <c r="Z1571" s="21">
        <f t="shared" ref="Z1571" si="1773">+SUM(Z1572:Z1574)</f>
        <v>338.51440085262902</v>
      </c>
      <c r="AA1571" s="21">
        <f t="shared" ref="AA1571" si="1774">+SUM(AA1572:AA1574)</f>
        <v>0</v>
      </c>
      <c r="AB1571" s="21">
        <f t="shared" ref="AB1571" si="1775">+SUM(AB1572:AB1574)</f>
        <v>0</v>
      </c>
      <c r="AC1571" s="21">
        <f t="shared" ref="AC1571" si="1776">+SUM(AC1572:AC1574)</f>
        <v>0</v>
      </c>
      <c r="AD1571" s="21">
        <f t="shared" ref="AD1571" si="1777">+SUM(AD1572:AD1574)</f>
        <v>0</v>
      </c>
      <c r="AE1571" s="21">
        <f t="shared" ref="AE1571" si="1778">+SUM(AE1572:AE1574)</f>
        <v>0</v>
      </c>
      <c r="AF1571" s="21">
        <f t="shared" ref="AF1571" si="1779">+SUM(AF1572:AF1574)</f>
        <v>0</v>
      </c>
      <c r="AG1571" s="21">
        <f t="shared" ref="AG1571" si="1780">+SUM(AG1572:AG1574)</f>
        <v>0</v>
      </c>
      <c r="AH1571" s="21">
        <f t="shared" ref="AH1571" si="1781">+SUM(AH1572:AH1574)</f>
        <v>0</v>
      </c>
      <c r="AI1571" s="21">
        <f t="shared" ref="AI1571" si="1782">+SUM(AI1572:AI1574)</f>
        <v>0</v>
      </c>
      <c r="AJ1571" s="21">
        <f t="shared" ref="AJ1571" si="1783">+SUM(AJ1572:AJ1574)</f>
        <v>0</v>
      </c>
      <c r="AK1571" s="21">
        <f t="shared" ref="AK1571" si="1784">+SUM(AK1572:AK1574)</f>
        <v>0</v>
      </c>
      <c r="AL1571" s="21">
        <f t="shared" ref="AL1571" si="1785">+SUM(AL1572:AL1574)</f>
        <v>0</v>
      </c>
      <c r="AM1571" s="21">
        <f t="shared" ref="AM1571" si="1786">+SUM(AM1572:AM1574)</f>
        <v>0</v>
      </c>
      <c r="AN1571" s="21">
        <f t="shared" ref="AN1571" si="1787">+SUM(AN1572:AN1574)</f>
        <v>0</v>
      </c>
      <c r="AO1571" s="21">
        <f t="shared" ref="AO1571" si="1788">+SUM(AO1572:AO1574)</f>
        <v>0</v>
      </c>
      <c r="AP1571" s="21">
        <f t="shared" ref="AP1571" si="1789">+SUM(AP1572:AP1574)</f>
        <v>0</v>
      </c>
      <c r="AQ1571" s="21">
        <f t="shared" ref="AQ1571" si="1790">+SUM(AQ1572:AQ1574)</f>
        <v>0</v>
      </c>
      <c r="AR1571" s="21">
        <f t="shared" ref="AR1571" si="1791">+SUM(AR1572:AR1574)</f>
        <v>0</v>
      </c>
    </row>
    <row r="1572" spans="8:45" x14ac:dyDescent="0.25">
      <c r="H1572" s="17" t="str">
        <f t="shared" si="1760"/>
        <v>DIC7</v>
      </c>
      <c r="I1572" s="24"/>
      <c r="J1572" s="24" t="s">
        <v>151</v>
      </c>
      <c r="K1572" s="315" t="s">
        <v>211</v>
      </c>
      <c r="L1572" s="316" t="s">
        <v>750</v>
      </c>
      <c r="M1572" s="21">
        <f>+SUMIFS(Resultados_Dic3!H$3:H$99980,Resultados_Dic3!$F$3:$F$99980,Produccion_UO!$K1572,Resultados_Dic3!$D$3:$D$99980,Produccion_UO!$K$1494,Resultados_Dic3!$E$3:$E$99980,Produccion_UO!$J1572,Resultados_Dic3!$A$3:$A$99980,Produccion_UO!$H1572)*$J$1494</f>
        <v>0</v>
      </c>
      <c r="N1572" s="21">
        <f>+SUMIFS(Resultados_Dic3!I$3:I$99980,Resultados_Dic3!$F$3:$F$99980,Produccion_UO!$K1572,Resultados_Dic3!$D$3:$D$99980,Produccion_UO!$K$1494,Resultados_Dic3!$E$3:$E$99980,Produccion_UO!$J1572,Resultados_Dic3!$A$3:$A$99980,Produccion_UO!$H1572)*$J$1494</f>
        <v>0</v>
      </c>
      <c r="O1572" s="21">
        <f>+SUMIFS(Resultados_Dic3!J$3:J$99980,Resultados_Dic3!$F$3:$F$99980,Produccion_UO!$K1572,Resultados_Dic3!$D$3:$D$99980,Produccion_UO!$K$1494,Resultados_Dic3!$E$3:$E$99980,Produccion_UO!$J1572,Resultados_Dic3!$A$3:$A$99980,Produccion_UO!$H1572)*$J$1494</f>
        <v>0</v>
      </c>
      <c r="P1572" s="21">
        <f>+SUMIFS(Resultados_Dic3!K$3:K$99980,Resultados_Dic3!$F$3:$F$99980,Produccion_UO!$K1572,Resultados_Dic3!$D$3:$D$99980,Produccion_UO!$K$1494,Resultados_Dic3!$E$3:$E$99980,Produccion_UO!$J1572,Resultados_Dic3!$A$3:$A$99980,Produccion_UO!$H1572)*$J$1494</f>
        <v>0</v>
      </c>
      <c r="Q1572" s="21">
        <f>+SUMIFS(Resultados_Dic3!L$3:L$99980,Resultados_Dic3!$F$3:$F$99980,Produccion_UO!$K1572,Resultados_Dic3!$D$3:$D$99980,Produccion_UO!$K$1494,Resultados_Dic3!$E$3:$E$99980,Produccion_UO!$J1572,Resultados_Dic3!$A$3:$A$99980,Produccion_UO!$H1572)*$J$1494</f>
        <v>0</v>
      </c>
      <c r="R1572" s="21">
        <f>+SUMIFS(Resultados_Dic3!M$3:M$99980,Resultados_Dic3!$F$3:$F$99980,Produccion_UO!$K1572,Resultados_Dic3!$D$3:$D$99980,Produccion_UO!$K$1494,Resultados_Dic3!$E$3:$E$99980,Produccion_UO!$J1572,Resultados_Dic3!$A$3:$A$99980,Produccion_UO!$H1572)*$J$1494</f>
        <v>0</v>
      </c>
      <c r="S1572" s="21">
        <f>+SUMIFS(Resultados_Dic3!N$3:N$99980,Resultados_Dic3!$F$3:$F$99980,Produccion_UO!$K1572,Resultados_Dic3!$D$3:$D$99980,Produccion_UO!$K$1494,Resultados_Dic3!$E$3:$E$99980,Produccion_UO!$J1572,Resultados_Dic3!$A$3:$A$99980,Produccion_UO!$H1572)*$J$1494</f>
        <v>0</v>
      </c>
      <c r="T1572" s="21">
        <f>+SUMIFS(Resultados_Dic3!O$3:O$99980,Resultados_Dic3!$F$3:$F$99980,Produccion_UO!$K1572,Resultados_Dic3!$D$3:$D$99980,Produccion_UO!$K$1494,Resultados_Dic3!$E$3:$E$99980,Produccion_UO!$J1572,Resultados_Dic3!$A$3:$A$99980,Produccion_UO!$H1572)*$J$1494</f>
        <v>0</v>
      </c>
      <c r="U1572" s="21">
        <f>+SUMIFS(Resultados_Dic3!P$3:P$99980,Resultados_Dic3!$F$3:$F$99980,Produccion_UO!$K1572,Resultados_Dic3!$D$3:$D$99980,Produccion_UO!$K$1494,Resultados_Dic3!$E$3:$E$99980,Produccion_UO!$J1572,Resultados_Dic3!$A$3:$A$99980,Produccion_UO!$H1572)*$J$1494</f>
        <v>0</v>
      </c>
      <c r="V1572" s="21">
        <f>+SUMIFS(Resultados_Dic3!Q$3:Q$99980,Resultados_Dic3!$F$3:$F$99980,Produccion_UO!$K1572,Resultados_Dic3!$D$3:$D$99980,Produccion_UO!$K$1494,Resultados_Dic3!$E$3:$E$99980,Produccion_UO!$J1572,Resultados_Dic3!$A$3:$A$99980,Produccion_UO!$H1572)*$J$1494</f>
        <v>0</v>
      </c>
      <c r="W1572" s="21">
        <f>+SUMIFS(Resultados_Dic3!R$3:R$99980,Resultados_Dic3!$F$3:$F$99980,Produccion_UO!$K1572,Resultados_Dic3!$D$3:$D$99980,Produccion_UO!$K$1494,Resultados_Dic3!$E$3:$E$99980,Produccion_UO!$J1572,Resultados_Dic3!$A$3:$A$99980,Produccion_UO!$H1572)*$J$1494</f>
        <v>0</v>
      </c>
      <c r="X1572" s="21">
        <f>+SUMIFS(Resultados_Dic3!S$3:S$99980,Resultados_Dic3!$F$3:$F$99980,Produccion_UO!$K1572,Resultados_Dic3!$D$3:$D$99980,Produccion_UO!$K$1494,Resultados_Dic3!$E$3:$E$99980,Produccion_UO!$J1572,Resultados_Dic3!$A$3:$A$99980,Produccion_UO!$H1572)*$J$1494</f>
        <v>0</v>
      </c>
      <c r="Y1572" s="21">
        <f>+SUMIFS(Resultados_Dic3!T$3:T$99980,Resultados_Dic3!$F$3:$F$99980,Produccion_UO!$K1572,Resultados_Dic3!$D$3:$D$99980,Produccion_UO!$K$1494,Resultados_Dic3!$E$3:$E$99980,Produccion_UO!$J1572,Resultados_Dic3!$A$3:$A$99980,Produccion_UO!$H1572)*$J$1494</f>
        <v>0</v>
      </c>
      <c r="Z1572" s="21">
        <f>+SUMIFS(Resultados_Dic3!U$3:U$99980,Resultados_Dic3!$F$3:$F$99980,Produccion_UO!$K1572,Resultados_Dic3!$D$3:$D$99980,Produccion_UO!$K$1494,Resultados_Dic3!$E$3:$E$99980,Produccion_UO!$J1572,Resultados_Dic3!$A$3:$A$99980,Produccion_UO!$H1572)*$J$1494</f>
        <v>0</v>
      </c>
      <c r="AA1572" s="21">
        <f>+SUMIFS(Resultados_Dic3!V$3:V$99980,Resultados_Dic3!$F$3:$F$99980,Produccion_UO!$K1572,Resultados_Dic3!$D$3:$D$99980,Produccion_UO!$K$1494,Resultados_Dic3!$E$3:$E$99980,Produccion_UO!$J1572,Resultados_Dic3!$A$3:$A$99980,Produccion_UO!$H1572)*$J$1494</f>
        <v>0</v>
      </c>
      <c r="AB1572" s="21">
        <f>+SUMIFS(Resultados_Dic3!W$3:W$99980,Resultados_Dic3!$F$3:$F$99980,Produccion_UO!$K1572,Resultados_Dic3!$D$3:$D$99980,Produccion_UO!$K$1494,Resultados_Dic3!$E$3:$E$99980,Produccion_UO!$J1572,Resultados_Dic3!$A$3:$A$99980,Produccion_UO!$H1572)*$J$1494</f>
        <v>0</v>
      </c>
      <c r="AC1572" s="21">
        <f>+SUMIFS(Resultados_Dic3!X$3:X$99980,Resultados_Dic3!$F$3:$F$99980,Produccion_UO!$K1572,Resultados_Dic3!$D$3:$D$99980,Produccion_UO!$K$1494,Resultados_Dic3!$E$3:$E$99980,Produccion_UO!$J1572,Resultados_Dic3!$A$3:$A$99980,Produccion_UO!$H1572)*$J$1494</f>
        <v>0</v>
      </c>
      <c r="AD1572" s="21">
        <f>+SUMIFS(Resultados_Dic3!Y$3:Y$99980,Resultados_Dic3!$F$3:$F$99980,Produccion_UO!$K1572,Resultados_Dic3!$D$3:$D$99980,Produccion_UO!$K$1494,Resultados_Dic3!$E$3:$E$99980,Produccion_UO!$J1572,Resultados_Dic3!$A$3:$A$99980,Produccion_UO!$H1572)*$J$1494</f>
        <v>0</v>
      </c>
      <c r="AE1572" s="21">
        <f>+SUMIFS(Resultados_Dic3!Z$3:Z$99980,Resultados_Dic3!$F$3:$F$99980,Produccion_UO!$K1572,Resultados_Dic3!$D$3:$D$99980,Produccion_UO!$K$1494,Resultados_Dic3!$E$3:$E$99980,Produccion_UO!$J1572,Resultados_Dic3!$A$3:$A$99980,Produccion_UO!$H1572)*$J$1494</f>
        <v>0</v>
      </c>
      <c r="AF1572" s="21">
        <f>+SUMIFS(Resultados_Dic3!AA$3:AA$99980,Resultados_Dic3!$F$3:$F$99980,Produccion_UO!$K1572,Resultados_Dic3!$D$3:$D$99980,Produccion_UO!$K$1494,Resultados_Dic3!$E$3:$E$99980,Produccion_UO!$J1572,Resultados_Dic3!$A$3:$A$99980,Produccion_UO!$H1572)*$J$1494</f>
        <v>0</v>
      </c>
      <c r="AG1572" s="21">
        <f>+SUMIFS(Resultados_Dic3!AB$3:AB$99980,Resultados_Dic3!$F$3:$F$99980,Produccion_UO!$K1572,Resultados_Dic3!$D$3:$D$99980,Produccion_UO!$K$1494,Resultados_Dic3!$E$3:$E$99980,Produccion_UO!$J1572,Resultados_Dic3!$A$3:$A$99980,Produccion_UO!$H1572)*$J$1494</f>
        <v>0</v>
      </c>
      <c r="AH1572" s="21">
        <f>+SUMIFS(Resultados_Dic3!AC$3:AC$99980,Resultados_Dic3!$F$3:$F$99980,Produccion_UO!$K1572,Resultados_Dic3!$D$3:$D$99980,Produccion_UO!$K$1494,Resultados_Dic3!$E$3:$E$99980,Produccion_UO!$J1572,Resultados_Dic3!$A$3:$A$99980,Produccion_UO!$H1572)*$J$1494</f>
        <v>0</v>
      </c>
      <c r="AI1572" s="21">
        <f>+SUMIFS(Resultados_Dic3!AD$3:AD$99980,Resultados_Dic3!$F$3:$F$99980,Produccion_UO!$K1572,Resultados_Dic3!$D$3:$D$99980,Produccion_UO!$K$1494,Resultados_Dic3!$E$3:$E$99980,Produccion_UO!$J1572,Resultados_Dic3!$A$3:$A$99980,Produccion_UO!$H1572)*$J$1494</f>
        <v>0</v>
      </c>
      <c r="AJ1572" s="21">
        <f>+SUMIFS(Resultados_Dic3!AE$3:AE$99980,Resultados_Dic3!$F$3:$F$99980,Produccion_UO!$K1572,Resultados_Dic3!$D$3:$D$99980,Produccion_UO!$K$1494,Resultados_Dic3!$E$3:$E$99980,Produccion_UO!$J1572,Resultados_Dic3!$A$3:$A$99980,Produccion_UO!$H1572)*$J$1494</f>
        <v>0</v>
      </c>
      <c r="AK1572" s="21">
        <f>+SUMIFS(Resultados_Dic3!AF$3:AF$99980,Resultados_Dic3!$F$3:$F$99980,Produccion_UO!$K1572,Resultados_Dic3!$D$3:$D$99980,Produccion_UO!$K$1494,Resultados_Dic3!$E$3:$E$99980,Produccion_UO!$J1572,Resultados_Dic3!$A$3:$A$99980,Produccion_UO!$H1572)*$J$1494</f>
        <v>0</v>
      </c>
      <c r="AL1572" s="21">
        <f>+SUMIFS(Resultados_Dic3!AG$3:AG$99980,Resultados_Dic3!$F$3:$F$99980,Produccion_UO!$K1572,Resultados_Dic3!$D$3:$D$99980,Produccion_UO!$K$1494,Resultados_Dic3!$E$3:$E$99980,Produccion_UO!$J1572,Resultados_Dic3!$A$3:$A$99980,Produccion_UO!$H1572)*$J$1494</f>
        <v>0</v>
      </c>
      <c r="AM1572" s="21">
        <f>+SUMIFS(Resultados_Dic3!AH$3:AH$99980,Resultados_Dic3!$F$3:$F$99980,Produccion_UO!$K1572,Resultados_Dic3!$D$3:$D$99980,Produccion_UO!$K$1494,Resultados_Dic3!$E$3:$E$99980,Produccion_UO!$J1572,Resultados_Dic3!$A$3:$A$99980,Produccion_UO!$H1572)*$J$1494</f>
        <v>0</v>
      </c>
      <c r="AN1572" s="21">
        <f>+SUMIFS(Resultados_Dic3!AI$3:AI$99980,Resultados_Dic3!$F$3:$F$99980,Produccion_UO!$K1572,Resultados_Dic3!$D$3:$D$99980,Produccion_UO!$K$1494,Resultados_Dic3!$E$3:$E$99980,Produccion_UO!$J1572,Resultados_Dic3!$A$3:$A$99980,Produccion_UO!$H1572)*$J$1494</f>
        <v>0</v>
      </c>
      <c r="AO1572" s="21">
        <f>+SUMIFS(Resultados_Dic3!AJ$3:AJ$99980,Resultados_Dic3!$F$3:$F$99980,Produccion_UO!$K1572,Resultados_Dic3!$D$3:$D$99980,Produccion_UO!$K$1494,Resultados_Dic3!$E$3:$E$99980,Produccion_UO!$J1572,Resultados_Dic3!$A$3:$A$99980,Produccion_UO!$H1572)*$J$1494</f>
        <v>0</v>
      </c>
      <c r="AP1572" s="21">
        <f>+SUMIFS(Resultados_Dic3!AK$3:AK$99980,Resultados_Dic3!$F$3:$F$99980,Produccion_UO!$K1572,Resultados_Dic3!$D$3:$D$99980,Produccion_UO!$K$1494,Resultados_Dic3!$E$3:$E$99980,Produccion_UO!$J1572,Resultados_Dic3!$A$3:$A$99980,Produccion_UO!$H1572)*$J$1494</f>
        <v>0</v>
      </c>
      <c r="AQ1572" s="21">
        <f>+SUMIFS(Resultados_Dic3!AL$3:AL$99980,Resultados_Dic3!$F$3:$F$99980,Produccion_UO!$K1572,Resultados_Dic3!$D$3:$D$99980,Produccion_UO!$K$1494,Resultados_Dic3!$E$3:$E$99980,Produccion_UO!$J1572,Resultados_Dic3!$A$3:$A$99980,Produccion_UO!$H1572)*$J$1494</f>
        <v>0</v>
      </c>
      <c r="AR1572" s="21">
        <f>+SUMIFS(Resultados_Dic3!AM$3:AM$99980,Resultados_Dic3!$F$3:$F$99980,Produccion_UO!$K1572,Resultados_Dic3!$D$3:$D$99980,Produccion_UO!$K$1494,Resultados_Dic3!$E$3:$E$99980,Produccion_UO!$J1572,Resultados_Dic3!$A$3:$A$99980,Produccion_UO!$H1572)*$J$1494</f>
        <v>0</v>
      </c>
    </row>
    <row r="1573" spans="8:45" x14ac:dyDescent="0.25">
      <c r="H1573" s="17" t="str">
        <f t="shared" si="1760"/>
        <v>DIC7</v>
      </c>
      <c r="I1573" s="24"/>
      <c r="J1573" s="24" t="s">
        <v>151</v>
      </c>
      <c r="K1573" s="315" t="s">
        <v>469</v>
      </c>
      <c r="L1573" s="316" t="s">
        <v>746</v>
      </c>
      <c r="M1573" s="21">
        <f>+SUMIFS(Resultados_Dic3!H$3:H$99980,Resultados_Dic3!$F$3:$F$99980,Produccion_UO!$K1573,Resultados_Dic3!$D$3:$D$99980,Produccion_UO!$K$1494,Resultados_Dic3!$E$3:$E$99980,Produccion_UO!$J1573,Resultados_Dic3!$A$3:$A$99980,Produccion_UO!$H1573)*$J$1494</f>
        <v>0</v>
      </c>
      <c r="N1573" s="21">
        <f>+SUMIFS(Resultados_Dic3!I$3:I$99980,Resultados_Dic3!$F$3:$F$99980,Produccion_UO!$K1573,Resultados_Dic3!$D$3:$D$99980,Produccion_UO!$K$1494,Resultados_Dic3!$E$3:$E$99980,Produccion_UO!$J1573,Resultados_Dic3!$A$3:$A$99980,Produccion_UO!$H1573)*$J$1494</f>
        <v>0</v>
      </c>
      <c r="O1573" s="21">
        <f>+SUMIFS(Resultados_Dic3!J$3:J$99980,Resultados_Dic3!$F$3:$F$99980,Produccion_UO!$K1573,Resultados_Dic3!$D$3:$D$99980,Produccion_UO!$K$1494,Resultados_Dic3!$E$3:$E$99980,Produccion_UO!$J1573,Resultados_Dic3!$A$3:$A$99980,Produccion_UO!$H1573)*$J$1494</f>
        <v>0</v>
      </c>
      <c r="P1573" s="21">
        <f>+SUMIFS(Resultados_Dic3!K$3:K$99980,Resultados_Dic3!$F$3:$F$99980,Produccion_UO!$K1573,Resultados_Dic3!$D$3:$D$99980,Produccion_UO!$K$1494,Resultados_Dic3!$E$3:$E$99980,Produccion_UO!$J1573,Resultados_Dic3!$A$3:$A$99980,Produccion_UO!$H1573)*$J$1494</f>
        <v>0</v>
      </c>
      <c r="Q1573" s="21">
        <f>+SUMIFS(Resultados_Dic3!L$3:L$99980,Resultados_Dic3!$F$3:$F$99980,Produccion_UO!$K1573,Resultados_Dic3!$D$3:$D$99980,Produccion_UO!$K$1494,Resultados_Dic3!$E$3:$E$99980,Produccion_UO!$J1573,Resultados_Dic3!$A$3:$A$99980,Produccion_UO!$H1573)*$J$1494</f>
        <v>0</v>
      </c>
      <c r="R1573" s="21">
        <f>+SUMIFS(Resultados_Dic3!M$3:M$99980,Resultados_Dic3!$F$3:$F$99980,Produccion_UO!$K1573,Resultados_Dic3!$D$3:$D$99980,Produccion_UO!$K$1494,Resultados_Dic3!$E$3:$E$99980,Produccion_UO!$J1573,Resultados_Dic3!$A$3:$A$99980,Produccion_UO!$H1573)*$J$1494</f>
        <v>0</v>
      </c>
      <c r="S1573" s="21">
        <f>+SUMIFS(Resultados_Dic3!N$3:N$99980,Resultados_Dic3!$F$3:$F$99980,Produccion_UO!$K1573,Resultados_Dic3!$D$3:$D$99980,Produccion_UO!$K$1494,Resultados_Dic3!$E$3:$E$99980,Produccion_UO!$J1573,Resultados_Dic3!$A$3:$A$99980,Produccion_UO!$H1573)*$J$1494</f>
        <v>0</v>
      </c>
      <c r="T1573" s="21">
        <f>+SUMIFS(Resultados_Dic3!O$3:O$99980,Resultados_Dic3!$F$3:$F$99980,Produccion_UO!$K1573,Resultados_Dic3!$D$3:$D$99980,Produccion_UO!$K$1494,Resultados_Dic3!$E$3:$E$99980,Produccion_UO!$J1573,Resultados_Dic3!$A$3:$A$99980,Produccion_UO!$H1573)*$J$1494</f>
        <v>0</v>
      </c>
      <c r="U1573" s="21">
        <f>+SUMIFS(Resultados_Dic3!P$3:P$99980,Resultados_Dic3!$F$3:$F$99980,Produccion_UO!$K1573,Resultados_Dic3!$D$3:$D$99980,Produccion_UO!$K$1494,Resultados_Dic3!$E$3:$E$99980,Produccion_UO!$J1573,Resultados_Dic3!$A$3:$A$99980,Produccion_UO!$H1573)*$J$1494</f>
        <v>0</v>
      </c>
      <c r="V1573" s="21">
        <f>+SUMIFS(Resultados_Dic3!Q$3:Q$99980,Resultados_Dic3!$F$3:$F$99980,Produccion_UO!$K1573,Resultados_Dic3!$D$3:$D$99980,Produccion_UO!$K$1494,Resultados_Dic3!$E$3:$E$99980,Produccion_UO!$J1573,Resultados_Dic3!$A$3:$A$99980,Produccion_UO!$H1573)*$J$1494</f>
        <v>0</v>
      </c>
      <c r="W1573" s="21">
        <f>+SUMIFS(Resultados_Dic3!R$3:R$99980,Resultados_Dic3!$F$3:$F$99980,Produccion_UO!$K1573,Resultados_Dic3!$D$3:$D$99980,Produccion_UO!$K$1494,Resultados_Dic3!$E$3:$E$99980,Produccion_UO!$J1573,Resultados_Dic3!$A$3:$A$99980,Produccion_UO!$H1573)*$J$1494</f>
        <v>0</v>
      </c>
      <c r="X1573" s="21">
        <f>+SUMIFS(Resultados_Dic3!S$3:S$99980,Resultados_Dic3!$F$3:$F$99980,Produccion_UO!$K1573,Resultados_Dic3!$D$3:$D$99980,Produccion_UO!$K$1494,Resultados_Dic3!$E$3:$E$99980,Produccion_UO!$J1573,Resultados_Dic3!$A$3:$A$99980,Produccion_UO!$H1573)*$J$1494</f>
        <v>0</v>
      </c>
      <c r="Y1573" s="21">
        <f>+SUMIFS(Resultados_Dic3!T$3:T$99980,Resultados_Dic3!$F$3:$F$99980,Produccion_UO!$K1573,Resultados_Dic3!$D$3:$D$99980,Produccion_UO!$K$1494,Resultados_Dic3!$E$3:$E$99980,Produccion_UO!$J1573,Resultados_Dic3!$A$3:$A$99980,Produccion_UO!$H1573)*$J$1494</f>
        <v>0</v>
      </c>
      <c r="Z1573" s="21">
        <f>+SUMIFS(Resultados_Dic3!U$3:U$99980,Resultados_Dic3!$F$3:$F$99980,Produccion_UO!$K1573,Resultados_Dic3!$D$3:$D$99980,Produccion_UO!$K$1494,Resultados_Dic3!$E$3:$E$99980,Produccion_UO!$J1573,Resultados_Dic3!$A$3:$A$99980,Produccion_UO!$H1573)*$J$1494</f>
        <v>0</v>
      </c>
      <c r="AA1573" s="21">
        <f>+SUMIFS(Resultados_Dic3!V$3:V$99980,Resultados_Dic3!$F$3:$F$99980,Produccion_UO!$K1573,Resultados_Dic3!$D$3:$D$99980,Produccion_UO!$K$1494,Resultados_Dic3!$E$3:$E$99980,Produccion_UO!$J1573,Resultados_Dic3!$A$3:$A$99980,Produccion_UO!$H1573)*$J$1494</f>
        <v>0</v>
      </c>
      <c r="AB1573" s="21">
        <f>+SUMIFS(Resultados_Dic3!W$3:W$99980,Resultados_Dic3!$F$3:$F$99980,Produccion_UO!$K1573,Resultados_Dic3!$D$3:$D$99980,Produccion_UO!$K$1494,Resultados_Dic3!$E$3:$E$99980,Produccion_UO!$J1573,Resultados_Dic3!$A$3:$A$99980,Produccion_UO!$H1573)*$J$1494</f>
        <v>0</v>
      </c>
      <c r="AC1573" s="21">
        <f>+SUMIFS(Resultados_Dic3!X$3:X$99980,Resultados_Dic3!$F$3:$F$99980,Produccion_UO!$K1573,Resultados_Dic3!$D$3:$D$99980,Produccion_UO!$K$1494,Resultados_Dic3!$E$3:$E$99980,Produccion_UO!$J1573,Resultados_Dic3!$A$3:$A$99980,Produccion_UO!$H1573)*$J$1494</f>
        <v>0</v>
      </c>
      <c r="AD1573" s="21">
        <f>+SUMIFS(Resultados_Dic3!Y$3:Y$99980,Resultados_Dic3!$F$3:$F$99980,Produccion_UO!$K1573,Resultados_Dic3!$D$3:$D$99980,Produccion_UO!$K$1494,Resultados_Dic3!$E$3:$E$99980,Produccion_UO!$J1573,Resultados_Dic3!$A$3:$A$99980,Produccion_UO!$H1573)*$J$1494</f>
        <v>0</v>
      </c>
      <c r="AE1573" s="21">
        <f>+SUMIFS(Resultados_Dic3!Z$3:Z$99980,Resultados_Dic3!$F$3:$F$99980,Produccion_UO!$K1573,Resultados_Dic3!$D$3:$D$99980,Produccion_UO!$K$1494,Resultados_Dic3!$E$3:$E$99980,Produccion_UO!$J1573,Resultados_Dic3!$A$3:$A$99980,Produccion_UO!$H1573)*$J$1494</f>
        <v>0</v>
      </c>
      <c r="AF1573" s="21">
        <f>+SUMIFS(Resultados_Dic3!AA$3:AA$99980,Resultados_Dic3!$F$3:$F$99980,Produccion_UO!$K1573,Resultados_Dic3!$D$3:$D$99980,Produccion_UO!$K$1494,Resultados_Dic3!$E$3:$E$99980,Produccion_UO!$J1573,Resultados_Dic3!$A$3:$A$99980,Produccion_UO!$H1573)*$J$1494</f>
        <v>0</v>
      </c>
      <c r="AG1573" s="21">
        <f>+SUMIFS(Resultados_Dic3!AB$3:AB$99980,Resultados_Dic3!$F$3:$F$99980,Produccion_UO!$K1573,Resultados_Dic3!$D$3:$D$99980,Produccion_UO!$K$1494,Resultados_Dic3!$E$3:$E$99980,Produccion_UO!$J1573,Resultados_Dic3!$A$3:$A$99980,Produccion_UO!$H1573)*$J$1494</f>
        <v>0</v>
      </c>
      <c r="AH1573" s="21">
        <f>+SUMIFS(Resultados_Dic3!AC$3:AC$99980,Resultados_Dic3!$F$3:$F$99980,Produccion_UO!$K1573,Resultados_Dic3!$D$3:$D$99980,Produccion_UO!$K$1494,Resultados_Dic3!$E$3:$E$99980,Produccion_UO!$J1573,Resultados_Dic3!$A$3:$A$99980,Produccion_UO!$H1573)*$J$1494</f>
        <v>0</v>
      </c>
      <c r="AI1573" s="21">
        <f>+SUMIFS(Resultados_Dic3!AD$3:AD$99980,Resultados_Dic3!$F$3:$F$99980,Produccion_UO!$K1573,Resultados_Dic3!$D$3:$D$99980,Produccion_UO!$K$1494,Resultados_Dic3!$E$3:$E$99980,Produccion_UO!$J1573,Resultados_Dic3!$A$3:$A$99980,Produccion_UO!$H1573)*$J$1494</f>
        <v>0</v>
      </c>
      <c r="AJ1573" s="21">
        <f>+SUMIFS(Resultados_Dic3!AE$3:AE$99980,Resultados_Dic3!$F$3:$F$99980,Produccion_UO!$K1573,Resultados_Dic3!$D$3:$D$99980,Produccion_UO!$K$1494,Resultados_Dic3!$E$3:$E$99980,Produccion_UO!$J1573,Resultados_Dic3!$A$3:$A$99980,Produccion_UO!$H1573)*$J$1494</f>
        <v>0</v>
      </c>
      <c r="AK1573" s="21">
        <f>+SUMIFS(Resultados_Dic3!AF$3:AF$99980,Resultados_Dic3!$F$3:$F$99980,Produccion_UO!$K1573,Resultados_Dic3!$D$3:$D$99980,Produccion_UO!$K$1494,Resultados_Dic3!$E$3:$E$99980,Produccion_UO!$J1573,Resultados_Dic3!$A$3:$A$99980,Produccion_UO!$H1573)*$J$1494</f>
        <v>0</v>
      </c>
      <c r="AL1573" s="21">
        <f>+SUMIFS(Resultados_Dic3!AG$3:AG$99980,Resultados_Dic3!$F$3:$F$99980,Produccion_UO!$K1573,Resultados_Dic3!$D$3:$D$99980,Produccion_UO!$K$1494,Resultados_Dic3!$E$3:$E$99980,Produccion_UO!$J1573,Resultados_Dic3!$A$3:$A$99980,Produccion_UO!$H1573)*$J$1494</f>
        <v>0</v>
      </c>
      <c r="AM1573" s="21">
        <f>+SUMIFS(Resultados_Dic3!AH$3:AH$99980,Resultados_Dic3!$F$3:$F$99980,Produccion_UO!$K1573,Resultados_Dic3!$D$3:$D$99980,Produccion_UO!$K$1494,Resultados_Dic3!$E$3:$E$99980,Produccion_UO!$J1573,Resultados_Dic3!$A$3:$A$99980,Produccion_UO!$H1573)*$J$1494</f>
        <v>0</v>
      </c>
      <c r="AN1573" s="21">
        <f>+SUMIFS(Resultados_Dic3!AI$3:AI$99980,Resultados_Dic3!$F$3:$F$99980,Produccion_UO!$K1573,Resultados_Dic3!$D$3:$D$99980,Produccion_UO!$K$1494,Resultados_Dic3!$E$3:$E$99980,Produccion_UO!$J1573,Resultados_Dic3!$A$3:$A$99980,Produccion_UO!$H1573)*$J$1494</f>
        <v>0</v>
      </c>
      <c r="AO1573" s="21">
        <f>+SUMIFS(Resultados_Dic3!AJ$3:AJ$99980,Resultados_Dic3!$F$3:$F$99980,Produccion_UO!$K1573,Resultados_Dic3!$D$3:$D$99980,Produccion_UO!$K$1494,Resultados_Dic3!$E$3:$E$99980,Produccion_UO!$J1573,Resultados_Dic3!$A$3:$A$99980,Produccion_UO!$H1573)*$J$1494</f>
        <v>0</v>
      </c>
      <c r="AP1573" s="21">
        <f>+SUMIFS(Resultados_Dic3!AK$3:AK$99980,Resultados_Dic3!$F$3:$F$99980,Produccion_UO!$K1573,Resultados_Dic3!$D$3:$D$99980,Produccion_UO!$K$1494,Resultados_Dic3!$E$3:$E$99980,Produccion_UO!$J1573,Resultados_Dic3!$A$3:$A$99980,Produccion_UO!$H1573)*$J$1494</f>
        <v>0</v>
      </c>
      <c r="AQ1573" s="21">
        <f>+SUMIFS(Resultados_Dic3!AL$3:AL$99980,Resultados_Dic3!$F$3:$F$99980,Produccion_UO!$K1573,Resultados_Dic3!$D$3:$D$99980,Produccion_UO!$K$1494,Resultados_Dic3!$E$3:$E$99980,Produccion_UO!$J1573,Resultados_Dic3!$A$3:$A$99980,Produccion_UO!$H1573)*$J$1494</f>
        <v>0</v>
      </c>
      <c r="AR1573" s="21">
        <f>+SUMIFS(Resultados_Dic3!AM$3:AM$99980,Resultados_Dic3!$F$3:$F$99980,Produccion_UO!$K1573,Resultados_Dic3!$D$3:$D$99980,Produccion_UO!$K$1494,Resultados_Dic3!$E$3:$E$99980,Produccion_UO!$J1573,Resultados_Dic3!$A$3:$A$99980,Produccion_UO!$H1573)*$J$1494</f>
        <v>0</v>
      </c>
    </row>
    <row r="1574" spans="8:45" x14ac:dyDescent="0.25">
      <c r="H1574" s="17" t="str">
        <f t="shared" si="1760"/>
        <v>DIC7</v>
      </c>
      <c r="I1574" s="24"/>
      <c r="J1574" s="24" t="s">
        <v>151</v>
      </c>
      <c r="K1574" s="315" t="s">
        <v>215</v>
      </c>
      <c r="L1574" s="316" t="s">
        <v>794</v>
      </c>
      <c r="M1574" s="21">
        <f>+SUMIFS(Resultados_Dic3!H$3:H$99980,Resultados_Dic3!$F$3:$F$99980,Produccion_UO!$K1574,Resultados_Dic3!$D$3:$D$99980,Produccion_UO!$K$1494,Resultados_Dic3!$E$3:$E$99980,Produccion_UO!$J1574,Resultados_Dic3!$A$3:$A$99980,Produccion_UO!$H1574)*$J$1494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N1574" s="21">
        <f>+SUMIFS(Resultados_Dic3!I$3:I$99980,Resultados_Dic3!$F$3:$F$99980,Produccion_UO!$K1574,Resultados_Dic3!$D$3:$D$99980,Produccion_UO!$K$1494,Resultados_Dic3!$E$3:$E$99980,Produccion_UO!$J1574,Resultados_Dic3!$A$3:$A$99980,Produccion_UO!$H1574)*$J$1494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O1574" s="21">
        <f>+SUMIFS(Resultados_Dic3!J$3:J$99980,Resultados_Dic3!$F$3:$F$99980,Produccion_UO!$K1574,Resultados_Dic3!$D$3:$D$99980,Produccion_UO!$K$1494,Resultados_Dic3!$E$3:$E$99980,Produccion_UO!$J1574,Resultados_Dic3!$A$3:$A$99980,Produccion_UO!$H1574)*$J$1494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P1574" s="21">
        <f>+SUMIFS(Resultados_Dic3!K$3:K$99980,Resultados_Dic3!$F$3:$F$99980,Produccion_UO!$K1574,Resultados_Dic3!$D$3:$D$99980,Produccion_UO!$K$1494,Resultados_Dic3!$E$3:$E$99980,Produccion_UO!$J1574,Resultados_Dic3!$A$3:$A$99980,Produccion_UO!$H1574)*$J$1494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Q1574" s="21">
        <f>+SUMIFS(Resultados_Dic3!L$3:L$99980,Resultados_Dic3!$F$3:$F$99980,Produccion_UO!$K1574,Resultados_Dic3!$D$3:$D$99980,Produccion_UO!$K$1494,Resultados_Dic3!$E$3:$E$99980,Produccion_UO!$J1574,Resultados_Dic3!$A$3:$A$99980,Produccion_UO!$H1574)*$J$1494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R1574" s="21">
        <f>+SUMIFS(Resultados_Dic3!M$3:M$99980,Resultados_Dic3!$F$3:$F$99980,Produccion_UO!$K1574,Resultados_Dic3!$D$3:$D$99980,Produccion_UO!$K$1494,Resultados_Dic3!$E$3:$E$99980,Produccion_UO!$J1574,Resultados_Dic3!$A$3:$A$99980,Produccion_UO!$H1574)*$J$1494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S1574" s="21">
        <f>+SUMIFS(Resultados_Dic3!N$3:N$99980,Resultados_Dic3!$F$3:$F$99980,Produccion_UO!$K1574,Resultados_Dic3!$D$3:$D$99980,Produccion_UO!$K$1494,Resultados_Dic3!$E$3:$E$99980,Produccion_UO!$J1574,Resultados_Dic3!$A$3:$A$99980,Produccion_UO!$H1574)*$J$1494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T1574" s="21">
        <f>+SUMIFS(Resultados_Dic3!O$3:O$99980,Resultados_Dic3!$F$3:$F$99980,Produccion_UO!$K1574,Resultados_Dic3!$D$3:$D$99980,Produccion_UO!$K$1494,Resultados_Dic3!$E$3:$E$99980,Produccion_UO!$J1574,Resultados_Dic3!$A$3:$A$99980,Produccion_UO!$H1574)*$J$1494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U1574" s="21">
        <f>+SUMIFS(Resultados_Dic3!P$3:P$99980,Resultados_Dic3!$F$3:$F$99980,Produccion_UO!$K1574,Resultados_Dic3!$D$3:$D$99980,Produccion_UO!$K$1494,Resultados_Dic3!$E$3:$E$99980,Produccion_UO!$J1574,Resultados_Dic3!$A$3:$A$99980,Produccion_UO!$H1574)*$J$1494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V1574" s="21">
        <f>+SUMIFS(Resultados_Dic3!Q$3:Q$99980,Resultados_Dic3!$F$3:$F$99980,Produccion_UO!$K1574,Resultados_Dic3!$D$3:$D$99980,Produccion_UO!$K$1494,Resultados_Dic3!$E$3:$E$99980,Produccion_UO!$J1574,Resultados_Dic3!$A$3:$A$99980,Produccion_UO!$H1574)*$J$1494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W1574" s="21">
        <f>+SUMIFS(Resultados_Dic3!R$3:R$99980,Resultados_Dic3!$F$3:$F$99980,Produccion_UO!$K1574,Resultados_Dic3!$D$3:$D$99980,Produccion_UO!$K$1494,Resultados_Dic3!$E$3:$E$99980,Produccion_UO!$J1574,Resultados_Dic3!$A$3:$A$99980,Produccion_UO!$H1574)*$J$1494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X1574" s="21">
        <f>+SUMIFS(Resultados_Dic3!S$3:S$99980,Resultados_Dic3!$F$3:$F$99980,Produccion_UO!$K1574,Resultados_Dic3!$D$3:$D$99980,Produccion_UO!$K$1494,Resultados_Dic3!$E$3:$E$99980,Produccion_UO!$J1574,Resultados_Dic3!$A$3:$A$99980,Produccion_UO!$H1574)*$J$1494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Y1574" s="21">
        <f>+SUMIFS(Resultados_Dic3!T$3:T$99980,Resultados_Dic3!$F$3:$F$99980,Produccion_UO!$K1574,Resultados_Dic3!$D$3:$D$99980,Produccion_UO!$K$1494,Resultados_Dic3!$E$3:$E$99980,Produccion_UO!$J1574,Resultados_Dic3!$A$3:$A$99980,Produccion_UO!$H1574)*$J$1494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Z1574" s="21">
        <f>+SUMIFS(Resultados_Dic3!U$3:U$99980,Resultados_Dic3!$F$3:$F$99980,Produccion_UO!$K1574,Resultados_Dic3!$D$3:$D$99980,Produccion_UO!$K$1494,Resultados_Dic3!$E$3:$E$99980,Produccion_UO!$J1574,Resultados_Dic3!$A$3:$A$99980,Produccion_UO!$H1574)*$J$1494</f>
        <v>338.51440085262902</v>
      </c>
      <c r="AA1574" s="21">
        <f>+SUMIFS(Resultados_Dic3!V$3:V$99980,Resultados_Dic3!$F$3:$F$99980,Produccion_UO!$K1574,Resultados_Dic3!$D$3:$D$99980,Produccion_UO!$K$1494,Resultados_Dic3!$E$3:$E$99980,Produccion_UO!$J1574,Resultados_Dic3!$A$3:$A$99980,Produccion_UO!$H1574)*$J$1494</f>
        <v>0</v>
      </c>
      <c r="AB1574" s="21">
        <f>+SUMIFS(Resultados_Dic3!W$3:W$99980,Resultados_Dic3!$F$3:$F$99980,Produccion_UO!$K1574,Resultados_Dic3!$D$3:$D$99980,Produccion_UO!$K$1494,Resultados_Dic3!$E$3:$E$99980,Produccion_UO!$J1574,Resultados_Dic3!$A$3:$A$99980,Produccion_UO!$H1574)*$J$1494</f>
        <v>0</v>
      </c>
      <c r="AC1574" s="21">
        <f>+SUMIFS(Resultados_Dic3!X$3:X$99980,Resultados_Dic3!$F$3:$F$99980,Produccion_UO!$K1574,Resultados_Dic3!$D$3:$D$99980,Produccion_UO!$K$1494,Resultados_Dic3!$E$3:$E$99980,Produccion_UO!$J1574,Resultados_Dic3!$A$3:$A$99980,Produccion_UO!$H1574)*$J$1494</f>
        <v>0</v>
      </c>
      <c r="AD1574" s="21">
        <f>+SUMIFS(Resultados_Dic3!Y$3:Y$99980,Resultados_Dic3!$F$3:$F$99980,Produccion_UO!$K1574,Resultados_Dic3!$D$3:$D$99980,Produccion_UO!$K$1494,Resultados_Dic3!$E$3:$E$99980,Produccion_UO!$J1574,Resultados_Dic3!$A$3:$A$99980,Produccion_UO!$H1574)*$J$1494</f>
        <v>0</v>
      </c>
      <c r="AE1574" s="21">
        <f>+SUMIFS(Resultados_Dic3!Z$3:Z$99980,Resultados_Dic3!$F$3:$F$99980,Produccion_UO!$K1574,Resultados_Dic3!$D$3:$D$99980,Produccion_UO!$K$1494,Resultados_Dic3!$E$3:$E$99980,Produccion_UO!$J1574,Resultados_Dic3!$A$3:$A$99980,Produccion_UO!$H1574)*$J$1494</f>
        <v>0</v>
      </c>
      <c r="AF1574" s="21">
        <f>+SUMIFS(Resultados_Dic3!AA$3:AA$99980,Resultados_Dic3!$F$3:$F$99980,Produccion_UO!$K1574,Resultados_Dic3!$D$3:$D$99980,Produccion_UO!$K$1494,Resultados_Dic3!$E$3:$E$99980,Produccion_UO!$J1574,Resultados_Dic3!$A$3:$A$99980,Produccion_UO!$H1574)*$J$1494</f>
        <v>0</v>
      </c>
      <c r="AG1574" s="21">
        <f>+SUMIFS(Resultados_Dic3!AB$3:AB$99980,Resultados_Dic3!$F$3:$F$99980,Produccion_UO!$K1574,Resultados_Dic3!$D$3:$D$99980,Produccion_UO!$K$1494,Resultados_Dic3!$E$3:$E$99980,Produccion_UO!$J1574,Resultados_Dic3!$A$3:$A$99980,Produccion_UO!$H1574)*$J$1494</f>
        <v>0</v>
      </c>
      <c r="AH1574" s="21">
        <f>+SUMIFS(Resultados_Dic3!AC$3:AC$99980,Resultados_Dic3!$F$3:$F$99980,Produccion_UO!$K1574,Resultados_Dic3!$D$3:$D$99980,Produccion_UO!$K$1494,Resultados_Dic3!$E$3:$E$99980,Produccion_UO!$J1574,Resultados_Dic3!$A$3:$A$99980,Produccion_UO!$H1574)*$J$1494</f>
        <v>0</v>
      </c>
      <c r="AI1574" s="21">
        <f>+SUMIFS(Resultados_Dic3!AD$3:AD$99980,Resultados_Dic3!$F$3:$F$99980,Produccion_UO!$K1574,Resultados_Dic3!$D$3:$D$99980,Produccion_UO!$K$1494,Resultados_Dic3!$E$3:$E$99980,Produccion_UO!$J1574,Resultados_Dic3!$A$3:$A$99980,Produccion_UO!$H1574)*$J$1494</f>
        <v>0</v>
      </c>
      <c r="AJ1574" s="21">
        <f>+SUMIFS(Resultados_Dic3!AE$3:AE$99980,Resultados_Dic3!$F$3:$F$99980,Produccion_UO!$K1574,Resultados_Dic3!$D$3:$D$99980,Produccion_UO!$K$1494,Resultados_Dic3!$E$3:$E$99980,Produccion_UO!$J1574,Resultados_Dic3!$A$3:$A$99980,Produccion_UO!$H1574)*$J$1494</f>
        <v>0</v>
      </c>
      <c r="AK1574" s="21">
        <f>+SUMIFS(Resultados_Dic3!AF$3:AF$99980,Resultados_Dic3!$F$3:$F$99980,Produccion_UO!$K1574,Resultados_Dic3!$D$3:$D$99980,Produccion_UO!$K$1494,Resultados_Dic3!$E$3:$E$99980,Produccion_UO!$J1574,Resultados_Dic3!$A$3:$A$99980,Produccion_UO!$H1574)*$J$1494</f>
        <v>0</v>
      </c>
      <c r="AL1574" s="21">
        <f>+SUMIFS(Resultados_Dic3!AG$3:AG$99980,Resultados_Dic3!$F$3:$F$99980,Produccion_UO!$K1574,Resultados_Dic3!$D$3:$D$99980,Produccion_UO!$K$1494,Resultados_Dic3!$E$3:$E$99980,Produccion_UO!$J1574,Resultados_Dic3!$A$3:$A$99980,Produccion_UO!$H1574)*$J$1494</f>
        <v>0</v>
      </c>
      <c r="AM1574" s="21">
        <f>+SUMIFS(Resultados_Dic3!AH$3:AH$99980,Resultados_Dic3!$F$3:$F$99980,Produccion_UO!$K1574,Resultados_Dic3!$D$3:$D$99980,Produccion_UO!$K$1494,Resultados_Dic3!$E$3:$E$99980,Produccion_UO!$J1574,Resultados_Dic3!$A$3:$A$99980,Produccion_UO!$H1574)*$J$1494</f>
        <v>0</v>
      </c>
      <c r="AN1574" s="21">
        <f>+SUMIFS(Resultados_Dic3!AI$3:AI$99980,Resultados_Dic3!$F$3:$F$99980,Produccion_UO!$K1574,Resultados_Dic3!$D$3:$D$99980,Produccion_UO!$K$1494,Resultados_Dic3!$E$3:$E$99980,Produccion_UO!$J1574,Resultados_Dic3!$A$3:$A$99980,Produccion_UO!$H1574)*$J$1494</f>
        <v>0</v>
      </c>
      <c r="AO1574" s="21">
        <f>+SUMIFS(Resultados_Dic3!AJ$3:AJ$99980,Resultados_Dic3!$F$3:$F$99980,Produccion_UO!$K1574,Resultados_Dic3!$D$3:$D$99980,Produccion_UO!$K$1494,Resultados_Dic3!$E$3:$E$99980,Produccion_UO!$J1574,Resultados_Dic3!$A$3:$A$99980,Produccion_UO!$H1574)*$J$1494</f>
        <v>0</v>
      </c>
      <c r="AP1574" s="21">
        <f>+SUMIFS(Resultados_Dic3!AK$3:AK$99980,Resultados_Dic3!$F$3:$F$99980,Produccion_UO!$K1574,Resultados_Dic3!$D$3:$D$99980,Produccion_UO!$K$1494,Resultados_Dic3!$E$3:$E$99980,Produccion_UO!$J1574,Resultados_Dic3!$A$3:$A$99980,Produccion_UO!$H1574)*$J$1494</f>
        <v>0</v>
      </c>
      <c r="AQ1574" s="21">
        <f>+SUMIFS(Resultados_Dic3!AL$3:AL$99980,Resultados_Dic3!$F$3:$F$99980,Produccion_UO!$K1574,Resultados_Dic3!$D$3:$D$99980,Produccion_UO!$K$1494,Resultados_Dic3!$E$3:$E$99980,Produccion_UO!$J1574,Resultados_Dic3!$A$3:$A$99980,Produccion_UO!$H1574)*$J$1494</f>
        <v>0</v>
      </c>
      <c r="AR1574" s="21">
        <f>+SUMIFS(Resultados_Dic3!AM$3:AM$99980,Resultados_Dic3!$F$3:$F$99980,Produccion_UO!$K1574,Resultados_Dic3!$D$3:$D$99980,Produccion_UO!$K$1494,Resultados_Dic3!$E$3:$E$99980,Produccion_UO!$J1574,Resultados_Dic3!$A$3:$A$99980,Produccion_UO!$H1574)*$J$1494</f>
        <v>0</v>
      </c>
    </row>
    <row r="1575" spans="8:45" x14ac:dyDescent="0.25">
      <c r="H1575" s="17" t="str">
        <f t="shared" si="1760"/>
        <v>DIC7</v>
      </c>
      <c r="I1575" s="24"/>
      <c r="J1575" s="24" t="s">
        <v>151</v>
      </c>
      <c r="K1575" s="315"/>
      <c r="L1575" s="230" t="s">
        <v>831</v>
      </c>
      <c r="M1575" s="21">
        <f>+SUM(M1576:M1578)</f>
        <v>76.143784118142506</v>
      </c>
      <c r="N1575" s="21">
        <f t="shared" ref="N1575" si="1792">+SUM(N1576:N1578)</f>
        <v>214.00642488508549</v>
      </c>
      <c r="O1575" s="21">
        <f t="shared" ref="O1575" si="1793">+SUM(O1576:O1578)</f>
        <v>76.143784118142506</v>
      </c>
      <c r="P1575" s="21">
        <f t="shared" ref="P1575" si="1794">+SUM(P1576:P1578)</f>
        <v>76.143784118142506</v>
      </c>
      <c r="Q1575" s="21">
        <f t="shared" ref="Q1575" si="1795">+SUM(Q1576:Q1578)</f>
        <v>76.143784118142506</v>
      </c>
      <c r="R1575" s="21">
        <f t="shared" ref="R1575" si="1796">+SUM(R1576:R1578)</f>
        <v>76.143784118142506</v>
      </c>
      <c r="S1575" s="21">
        <f t="shared" ref="S1575" si="1797">+SUM(S1576:S1578)</f>
        <v>76.143784118142506</v>
      </c>
      <c r="T1575" s="21">
        <f t="shared" ref="T1575" si="1798">+SUM(T1576:T1578)</f>
        <v>76.143784118142506</v>
      </c>
      <c r="U1575" s="21">
        <f t="shared" ref="U1575" si="1799">+SUM(U1576:U1578)</f>
        <v>76.143784118142506</v>
      </c>
      <c r="V1575" s="21">
        <f t="shared" ref="V1575" si="1800">+SUM(V1576:V1578)</f>
        <v>76.143784118142506</v>
      </c>
      <c r="W1575" s="21">
        <f t="shared" ref="W1575" si="1801">+SUM(W1576:W1578)</f>
        <v>76.143784118142506</v>
      </c>
      <c r="X1575" s="21">
        <f t="shared" ref="X1575" si="1802">+SUM(X1576:X1578)</f>
        <v>76.143784118142506</v>
      </c>
      <c r="Y1575" s="21">
        <f t="shared" ref="Y1575" si="1803">+SUM(Y1576:Y1578)</f>
        <v>76.143784118142506</v>
      </c>
      <c r="Z1575" s="21">
        <f t="shared" ref="Z1575" si="1804">+SUM(Z1576:Z1578)</f>
        <v>76.143784118142506</v>
      </c>
      <c r="AA1575" s="21">
        <f t="shared" ref="AA1575" si="1805">+SUM(AA1576:AA1578)</f>
        <v>0</v>
      </c>
      <c r="AB1575" s="21">
        <f t="shared" ref="AB1575" si="1806">+SUM(AB1576:AB1578)</f>
        <v>0</v>
      </c>
      <c r="AC1575" s="21">
        <f t="shared" ref="AC1575" si="1807">+SUM(AC1576:AC1578)</f>
        <v>0</v>
      </c>
      <c r="AD1575" s="21">
        <f t="shared" ref="AD1575" si="1808">+SUM(AD1576:AD1578)</f>
        <v>0</v>
      </c>
      <c r="AE1575" s="21">
        <f t="shared" ref="AE1575" si="1809">+SUM(AE1576:AE1578)</f>
        <v>0</v>
      </c>
      <c r="AF1575" s="21">
        <f t="shared" ref="AF1575" si="1810">+SUM(AF1576:AF1578)</f>
        <v>0</v>
      </c>
      <c r="AG1575" s="21">
        <f t="shared" ref="AG1575" si="1811">+SUM(AG1576:AG1578)</f>
        <v>0</v>
      </c>
      <c r="AH1575" s="21">
        <f t="shared" ref="AH1575" si="1812">+SUM(AH1576:AH1578)</f>
        <v>0</v>
      </c>
      <c r="AI1575" s="21">
        <f t="shared" ref="AI1575" si="1813">+SUM(AI1576:AI1578)</f>
        <v>0</v>
      </c>
      <c r="AJ1575" s="21">
        <f t="shared" ref="AJ1575" si="1814">+SUM(AJ1576:AJ1578)</f>
        <v>0</v>
      </c>
      <c r="AK1575" s="21">
        <f t="shared" ref="AK1575" si="1815">+SUM(AK1576:AK1578)</f>
        <v>0</v>
      </c>
      <c r="AL1575" s="21">
        <f t="shared" ref="AL1575" si="1816">+SUM(AL1576:AL1578)</f>
        <v>0</v>
      </c>
      <c r="AM1575" s="21">
        <f t="shared" ref="AM1575" si="1817">+SUM(AM1576:AM1578)</f>
        <v>0</v>
      </c>
      <c r="AN1575" s="21">
        <f t="shared" ref="AN1575" si="1818">+SUM(AN1576:AN1578)</f>
        <v>0</v>
      </c>
      <c r="AO1575" s="21">
        <f t="shared" ref="AO1575" si="1819">+SUM(AO1576:AO1578)</f>
        <v>0</v>
      </c>
      <c r="AP1575" s="21">
        <f t="shared" ref="AP1575" si="1820">+SUM(AP1576:AP1578)</f>
        <v>0</v>
      </c>
      <c r="AQ1575" s="21">
        <f t="shared" ref="AQ1575" si="1821">+SUM(AQ1576:AQ1578)</f>
        <v>0</v>
      </c>
      <c r="AR1575" s="21">
        <f t="shared" ref="AR1575" si="1822">+SUM(AR1576:AR1578)</f>
        <v>0</v>
      </c>
    </row>
    <row r="1576" spans="8:45" x14ac:dyDescent="0.25">
      <c r="H1576" s="17" t="str">
        <f t="shared" si="1760"/>
        <v>DIC7</v>
      </c>
      <c r="I1576" s="24"/>
      <c r="J1576" s="24" t="s">
        <v>151</v>
      </c>
      <c r="K1576" s="315" t="s">
        <v>202</v>
      </c>
      <c r="L1576" s="316" t="s">
        <v>750</v>
      </c>
      <c r="M1576" s="21">
        <f>+SUMIFS(Resultados_Dic3!H$3:H$99980,Resultados_Dic3!$F$3:$F$99980,Produccion_UO!$K1576,Resultados_Dic3!$D$3:$D$99980,Produccion_UO!$K$1494,Resultados_Dic3!$E$3:$E$99980,Produccion_UO!$J1576,Resultados_Dic3!$A$3:$A$99980,Produccion_UO!$H1576)*$J$1494</f>
        <v>0</v>
      </c>
      <c r="N1576" s="21">
        <f>+SUMIFS(Resultados_Dic3!I$3:I$99980,Resultados_Dic3!$F$3:$F$99980,Produccion_UO!$K1576,Resultados_Dic3!$D$3:$D$99980,Produccion_UO!$K$1494,Resultados_Dic3!$E$3:$E$99980,Produccion_UO!$J1576,Resultados_Dic3!$A$3:$A$99980,Produccion_UO!$H1576)*$J$1494</f>
        <v>0</v>
      </c>
      <c r="O1576" s="21">
        <f>+SUMIFS(Resultados_Dic3!J$3:J$99980,Resultados_Dic3!$F$3:$F$99980,Produccion_UO!$K1576,Resultados_Dic3!$D$3:$D$99980,Produccion_UO!$K$1494,Resultados_Dic3!$E$3:$E$99980,Produccion_UO!$J1576,Resultados_Dic3!$A$3:$A$99980,Produccion_UO!$H1576)*$J$1494</f>
        <v>0</v>
      </c>
      <c r="P1576" s="21">
        <f>+SUMIFS(Resultados_Dic3!K$3:K$99980,Resultados_Dic3!$F$3:$F$99980,Produccion_UO!$K1576,Resultados_Dic3!$D$3:$D$99980,Produccion_UO!$K$1494,Resultados_Dic3!$E$3:$E$99980,Produccion_UO!$J1576,Resultados_Dic3!$A$3:$A$99980,Produccion_UO!$H1576)*$J$1494</f>
        <v>0</v>
      </c>
      <c r="Q1576" s="21">
        <f>+SUMIFS(Resultados_Dic3!L$3:L$99980,Resultados_Dic3!$F$3:$F$99980,Produccion_UO!$K1576,Resultados_Dic3!$D$3:$D$99980,Produccion_UO!$K$1494,Resultados_Dic3!$E$3:$E$99980,Produccion_UO!$J1576,Resultados_Dic3!$A$3:$A$99980,Produccion_UO!$H1576)*$J$1494</f>
        <v>0</v>
      </c>
      <c r="R1576" s="21">
        <f>+SUMIFS(Resultados_Dic3!M$3:M$99980,Resultados_Dic3!$F$3:$F$99980,Produccion_UO!$K1576,Resultados_Dic3!$D$3:$D$99980,Produccion_UO!$K$1494,Resultados_Dic3!$E$3:$E$99980,Produccion_UO!$J1576,Resultados_Dic3!$A$3:$A$99980,Produccion_UO!$H1576)*$J$1494</f>
        <v>0</v>
      </c>
      <c r="S1576" s="21">
        <f>+SUMIFS(Resultados_Dic3!N$3:N$99980,Resultados_Dic3!$F$3:$F$99980,Produccion_UO!$K1576,Resultados_Dic3!$D$3:$D$99980,Produccion_UO!$K$1494,Resultados_Dic3!$E$3:$E$99980,Produccion_UO!$J1576,Resultados_Dic3!$A$3:$A$99980,Produccion_UO!$H1576)*$J$1494</f>
        <v>0</v>
      </c>
      <c r="T1576" s="21">
        <f>+SUMIFS(Resultados_Dic3!O$3:O$99980,Resultados_Dic3!$F$3:$F$99980,Produccion_UO!$K1576,Resultados_Dic3!$D$3:$D$99980,Produccion_UO!$K$1494,Resultados_Dic3!$E$3:$E$99980,Produccion_UO!$J1576,Resultados_Dic3!$A$3:$A$99980,Produccion_UO!$H1576)*$J$1494</f>
        <v>0</v>
      </c>
      <c r="U1576" s="21">
        <f>+SUMIFS(Resultados_Dic3!P$3:P$99980,Resultados_Dic3!$F$3:$F$99980,Produccion_UO!$K1576,Resultados_Dic3!$D$3:$D$99980,Produccion_UO!$K$1494,Resultados_Dic3!$E$3:$E$99980,Produccion_UO!$J1576,Resultados_Dic3!$A$3:$A$99980,Produccion_UO!$H1576)*$J$1494</f>
        <v>0</v>
      </c>
      <c r="V1576" s="21">
        <f>+SUMIFS(Resultados_Dic3!Q$3:Q$99980,Resultados_Dic3!$F$3:$F$99980,Produccion_UO!$K1576,Resultados_Dic3!$D$3:$D$99980,Produccion_UO!$K$1494,Resultados_Dic3!$E$3:$E$99980,Produccion_UO!$J1576,Resultados_Dic3!$A$3:$A$99980,Produccion_UO!$H1576)*$J$1494</f>
        <v>0</v>
      </c>
      <c r="W1576" s="21">
        <f>+SUMIFS(Resultados_Dic3!R$3:R$99980,Resultados_Dic3!$F$3:$F$99980,Produccion_UO!$K1576,Resultados_Dic3!$D$3:$D$99980,Produccion_UO!$K$1494,Resultados_Dic3!$E$3:$E$99980,Produccion_UO!$J1576,Resultados_Dic3!$A$3:$A$99980,Produccion_UO!$H1576)*$J$1494</f>
        <v>0</v>
      </c>
      <c r="X1576" s="21">
        <f>+SUMIFS(Resultados_Dic3!S$3:S$99980,Resultados_Dic3!$F$3:$F$99980,Produccion_UO!$K1576,Resultados_Dic3!$D$3:$D$99980,Produccion_UO!$K$1494,Resultados_Dic3!$E$3:$E$99980,Produccion_UO!$J1576,Resultados_Dic3!$A$3:$A$99980,Produccion_UO!$H1576)*$J$1494</f>
        <v>0</v>
      </c>
      <c r="Y1576" s="21">
        <f>+SUMIFS(Resultados_Dic3!T$3:T$99980,Resultados_Dic3!$F$3:$F$99980,Produccion_UO!$K1576,Resultados_Dic3!$D$3:$D$99980,Produccion_UO!$K$1494,Resultados_Dic3!$E$3:$E$99980,Produccion_UO!$J1576,Resultados_Dic3!$A$3:$A$99980,Produccion_UO!$H1576)*$J$1494</f>
        <v>0</v>
      </c>
      <c r="Z1576" s="21">
        <f>+SUMIFS(Resultados_Dic3!U$3:U$99980,Resultados_Dic3!$F$3:$F$99980,Produccion_UO!$K1576,Resultados_Dic3!$D$3:$D$99980,Produccion_UO!$K$1494,Resultados_Dic3!$E$3:$E$99980,Produccion_UO!$J1576,Resultados_Dic3!$A$3:$A$99980,Produccion_UO!$H1576)*$J$1494</f>
        <v>0</v>
      </c>
      <c r="AA1576" s="21">
        <f>+SUMIFS(Resultados_Dic3!V$3:V$99980,Resultados_Dic3!$F$3:$F$99980,Produccion_UO!$K1576,Resultados_Dic3!$D$3:$D$99980,Produccion_UO!$K$1494,Resultados_Dic3!$E$3:$E$99980,Produccion_UO!$J1576,Resultados_Dic3!$A$3:$A$99980,Produccion_UO!$H1576)*$J$1494</f>
        <v>0</v>
      </c>
      <c r="AB1576" s="21">
        <f>+SUMIFS(Resultados_Dic3!W$3:W$99980,Resultados_Dic3!$F$3:$F$99980,Produccion_UO!$K1576,Resultados_Dic3!$D$3:$D$99980,Produccion_UO!$K$1494,Resultados_Dic3!$E$3:$E$99980,Produccion_UO!$J1576,Resultados_Dic3!$A$3:$A$99980,Produccion_UO!$H1576)*$J$1494</f>
        <v>0</v>
      </c>
      <c r="AC1576" s="21">
        <f>+SUMIFS(Resultados_Dic3!X$3:X$99980,Resultados_Dic3!$F$3:$F$99980,Produccion_UO!$K1576,Resultados_Dic3!$D$3:$D$99980,Produccion_UO!$K$1494,Resultados_Dic3!$E$3:$E$99980,Produccion_UO!$J1576,Resultados_Dic3!$A$3:$A$99980,Produccion_UO!$H1576)*$J$1494</f>
        <v>0</v>
      </c>
      <c r="AD1576" s="21">
        <f>+SUMIFS(Resultados_Dic3!Y$3:Y$99980,Resultados_Dic3!$F$3:$F$99980,Produccion_UO!$K1576,Resultados_Dic3!$D$3:$D$99980,Produccion_UO!$K$1494,Resultados_Dic3!$E$3:$E$99980,Produccion_UO!$J1576,Resultados_Dic3!$A$3:$A$99980,Produccion_UO!$H1576)*$J$1494</f>
        <v>0</v>
      </c>
      <c r="AE1576" s="21">
        <f>+SUMIFS(Resultados_Dic3!Z$3:Z$99980,Resultados_Dic3!$F$3:$F$99980,Produccion_UO!$K1576,Resultados_Dic3!$D$3:$D$99980,Produccion_UO!$K$1494,Resultados_Dic3!$E$3:$E$99980,Produccion_UO!$J1576,Resultados_Dic3!$A$3:$A$99980,Produccion_UO!$H1576)*$J$1494</f>
        <v>0</v>
      </c>
      <c r="AF1576" s="21">
        <f>+SUMIFS(Resultados_Dic3!AA$3:AA$99980,Resultados_Dic3!$F$3:$F$99980,Produccion_UO!$K1576,Resultados_Dic3!$D$3:$D$99980,Produccion_UO!$K$1494,Resultados_Dic3!$E$3:$E$99980,Produccion_UO!$J1576,Resultados_Dic3!$A$3:$A$99980,Produccion_UO!$H1576)*$J$1494</f>
        <v>0</v>
      </c>
      <c r="AG1576" s="21">
        <f>+SUMIFS(Resultados_Dic3!AB$3:AB$99980,Resultados_Dic3!$F$3:$F$99980,Produccion_UO!$K1576,Resultados_Dic3!$D$3:$D$99980,Produccion_UO!$K$1494,Resultados_Dic3!$E$3:$E$99980,Produccion_UO!$J1576,Resultados_Dic3!$A$3:$A$99980,Produccion_UO!$H1576)*$J$1494</f>
        <v>0</v>
      </c>
      <c r="AH1576" s="21">
        <f>+SUMIFS(Resultados_Dic3!AC$3:AC$99980,Resultados_Dic3!$F$3:$F$99980,Produccion_UO!$K1576,Resultados_Dic3!$D$3:$D$99980,Produccion_UO!$K$1494,Resultados_Dic3!$E$3:$E$99980,Produccion_UO!$J1576,Resultados_Dic3!$A$3:$A$99980,Produccion_UO!$H1576)*$J$1494</f>
        <v>0</v>
      </c>
      <c r="AI1576" s="21">
        <f>+SUMIFS(Resultados_Dic3!AD$3:AD$99980,Resultados_Dic3!$F$3:$F$99980,Produccion_UO!$K1576,Resultados_Dic3!$D$3:$D$99980,Produccion_UO!$K$1494,Resultados_Dic3!$E$3:$E$99980,Produccion_UO!$J1576,Resultados_Dic3!$A$3:$A$99980,Produccion_UO!$H1576)*$J$1494</f>
        <v>0</v>
      </c>
      <c r="AJ1576" s="21">
        <f>+SUMIFS(Resultados_Dic3!AE$3:AE$99980,Resultados_Dic3!$F$3:$F$99980,Produccion_UO!$K1576,Resultados_Dic3!$D$3:$D$99980,Produccion_UO!$K$1494,Resultados_Dic3!$E$3:$E$99980,Produccion_UO!$J1576,Resultados_Dic3!$A$3:$A$99980,Produccion_UO!$H1576)*$J$1494</f>
        <v>0</v>
      </c>
      <c r="AK1576" s="21">
        <f>+SUMIFS(Resultados_Dic3!AF$3:AF$99980,Resultados_Dic3!$F$3:$F$99980,Produccion_UO!$K1576,Resultados_Dic3!$D$3:$D$99980,Produccion_UO!$K$1494,Resultados_Dic3!$E$3:$E$99980,Produccion_UO!$J1576,Resultados_Dic3!$A$3:$A$99980,Produccion_UO!$H1576)*$J$1494</f>
        <v>0</v>
      </c>
      <c r="AL1576" s="21">
        <f>+SUMIFS(Resultados_Dic3!AG$3:AG$99980,Resultados_Dic3!$F$3:$F$99980,Produccion_UO!$K1576,Resultados_Dic3!$D$3:$D$99980,Produccion_UO!$K$1494,Resultados_Dic3!$E$3:$E$99980,Produccion_UO!$J1576,Resultados_Dic3!$A$3:$A$99980,Produccion_UO!$H1576)*$J$1494</f>
        <v>0</v>
      </c>
      <c r="AM1576" s="21">
        <f>+SUMIFS(Resultados_Dic3!AH$3:AH$99980,Resultados_Dic3!$F$3:$F$99980,Produccion_UO!$K1576,Resultados_Dic3!$D$3:$D$99980,Produccion_UO!$K$1494,Resultados_Dic3!$E$3:$E$99980,Produccion_UO!$J1576,Resultados_Dic3!$A$3:$A$99980,Produccion_UO!$H1576)*$J$1494</f>
        <v>0</v>
      </c>
      <c r="AN1576" s="21">
        <f>+SUMIFS(Resultados_Dic3!AI$3:AI$99980,Resultados_Dic3!$F$3:$F$99980,Produccion_UO!$K1576,Resultados_Dic3!$D$3:$D$99980,Produccion_UO!$K$1494,Resultados_Dic3!$E$3:$E$99980,Produccion_UO!$J1576,Resultados_Dic3!$A$3:$A$99980,Produccion_UO!$H1576)*$J$1494</f>
        <v>0</v>
      </c>
      <c r="AO1576" s="21">
        <f>+SUMIFS(Resultados_Dic3!AJ$3:AJ$99980,Resultados_Dic3!$F$3:$F$99980,Produccion_UO!$K1576,Resultados_Dic3!$D$3:$D$99980,Produccion_UO!$K$1494,Resultados_Dic3!$E$3:$E$99980,Produccion_UO!$J1576,Resultados_Dic3!$A$3:$A$99980,Produccion_UO!$H1576)*$J$1494</f>
        <v>0</v>
      </c>
      <c r="AP1576" s="21">
        <f>+SUMIFS(Resultados_Dic3!AK$3:AK$99980,Resultados_Dic3!$F$3:$F$99980,Produccion_UO!$K1576,Resultados_Dic3!$D$3:$D$99980,Produccion_UO!$K$1494,Resultados_Dic3!$E$3:$E$99980,Produccion_UO!$J1576,Resultados_Dic3!$A$3:$A$99980,Produccion_UO!$H1576)*$J$1494</f>
        <v>0</v>
      </c>
      <c r="AQ1576" s="21">
        <f>+SUMIFS(Resultados_Dic3!AL$3:AL$99980,Resultados_Dic3!$F$3:$F$99980,Produccion_UO!$K1576,Resultados_Dic3!$D$3:$D$99980,Produccion_UO!$K$1494,Resultados_Dic3!$E$3:$E$99980,Produccion_UO!$J1576,Resultados_Dic3!$A$3:$A$99980,Produccion_UO!$H1576)*$J$1494</f>
        <v>0</v>
      </c>
      <c r="AR1576" s="21">
        <f>+SUMIFS(Resultados_Dic3!AM$3:AM$99980,Resultados_Dic3!$F$3:$F$99980,Produccion_UO!$K1576,Resultados_Dic3!$D$3:$D$99980,Produccion_UO!$K$1494,Resultados_Dic3!$E$3:$E$99980,Produccion_UO!$J1576,Resultados_Dic3!$A$3:$A$99980,Produccion_UO!$H1576)*$J$1494</f>
        <v>0</v>
      </c>
    </row>
    <row r="1577" spans="8:45" x14ac:dyDescent="0.25">
      <c r="H1577" s="17" t="str">
        <f t="shared" si="1760"/>
        <v>DIC7</v>
      </c>
      <c r="I1577" s="24"/>
      <c r="J1577" s="24" t="s">
        <v>151</v>
      </c>
      <c r="K1577" s="315" t="s">
        <v>454</v>
      </c>
      <c r="L1577" s="316" t="s">
        <v>746</v>
      </c>
      <c r="M1577" s="21">
        <f>+SUMIFS(Resultados_Dic3!H$3:H$99980,Resultados_Dic3!$F$3:$F$99980,Produccion_UO!$K1577,Resultados_Dic3!$D$3:$D$99980,Produccion_UO!$K$1494,Resultados_Dic3!$E$3:$E$99980,Produccion_UO!$J1577,Resultados_Dic3!$A$3:$A$99980,Produccion_UO!$H1577)*$J$1494</f>
        <v>0</v>
      </c>
      <c r="N1577" s="21">
        <f>+SUMIFS(Resultados_Dic3!I$3:I$99980,Resultados_Dic3!$F$3:$F$99980,Produccion_UO!$K1577,Resultados_Dic3!$D$3:$D$99980,Produccion_UO!$K$1494,Resultados_Dic3!$E$3:$E$99980,Produccion_UO!$J1577,Resultados_Dic3!$A$3:$A$99980,Produccion_UO!$H1577)*$J$1494</f>
        <v>137.862640766943</v>
      </c>
      <c r="O1577" s="21">
        <f>+SUMIFS(Resultados_Dic3!J$3:J$99980,Resultados_Dic3!$F$3:$F$99980,Produccion_UO!$K1577,Resultados_Dic3!$D$3:$D$99980,Produccion_UO!$K$1494,Resultados_Dic3!$E$3:$E$99980,Produccion_UO!$J1577,Resultados_Dic3!$A$3:$A$99980,Produccion_UO!$H1577)*$J$1494</f>
        <v>0</v>
      </c>
      <c r="P1577" s="21">
        <f>+SUMIFS(Resultados_Dic3!K$3:K$99980,Resultados_Dic3!$F$3:$F$99980,Produccion_UO!$K1577,Resultados_Dic3!$D$3:$D$99980,Produccion_UO!$K$1494,Resultados_Dic3!$E$3:$E$99980,Produccion_UO!$J1577,Resultados_Dic3!$A$3:$A$99980,Produccion_UO!$H1577)*$J$1494</f>
        <v>0</v>
      </c>
      <c r="Q1577" s="21">
        <f>+SUMIFS(Resultados_Dic3!L$3:L$99980,Resultados_Dic3!$F$3:$F$99980,Produccion_UO!$K1577,Resultados_Dic3!$D$3:$D$99980,Produccion_UO!$K$1494,Resultados_Dic3!$E$3:$E$99980,Produccion_UO!$J1577,Resultados_Dic3!$A$3:$A$99980,Produccion_UO!$H1577)*$J$1494</f>
        <v>0</v>
      </c>
      <c r="R1577" s="21">
        <f>+SUMIFS(Resultados_Dic3!M$3:M$99980,Resultados_Dic3!$F$3:$F$99980,Produccion_UO!$K1577,Resultados_Dic3!$D$3:$D$99980,Produccion_UO!$K$1494,Resultados_Dic3!$E$3:$E$99980,Produccion_UO!$J1577,Resultados_Dic3!$A$3:$A$99980,Produccion_UO!$H1577)*$J$1494</f>
        <v>0</v>
      </c>
      <c r="S1577" s="21">
        <f>+SUMIFS(Resultados_Dic3!N$3:N$99980,Resultados_Dic3!$F$3:$F$99980,Produccion_UO!$K1577,Resultados_Dic3!$D$3:$D$99980,Produccion_UO!$K$1494,Resultados_Dic3!$E$3:$E$99980,Produccion_UO!$J1577,Resultados_Dic3!$A$3:$A$99980,Produccion_UO!$H1577)*$J$1494</f>
        <v>0</v>
      </c>
      <c r="T1577" s="21">
        <f>+SUMIFS(Resultados_Dic3!O$3:O$99980,Resultados_Dic3!$F$3:$F$99980,Produccion_UO!$K1577,Resultados_Dic3!$D$3:$D$99980,Produccion_UO!$K$1494,Resultados_Dic3!$E$3:$E$99980,Produccion_UO!$J1577,Resultados_Dic3!$A$3:$A$99980,Produccion_UO!$H1577)*$J$1494</f>
        <v>0</v>
      </c>
      <c r="U1577" s="21">
        <f>+SUMIFS(Resultados_Dic3!P$3:P$99980,Resultados_Dic3!$F$3:$F$99980,Produccion_UO!$K1577,Resultados_Dic3!$D$3:$D$99980,Produccion_UO!$K$1494,Resultados_Dic3!$E$3:$E$99980,Produccion_UO!$J1577,Resultados_Dic3!$A$3:$A$99980,Produccion_UO!$H1577)*$J$1494</f>
        <v>0</v>
      </c>
      <c r="V1577" s="21">
        <f>+SUMIFS(Resultados_Dic3!Q$3:Q$99980,Resultados_Dic3!$F$3:$F$99980,Produccion_UO!$K1577,Resultados_Dic3!$D$3:$D$99980,Produccion_UO!$K$1494,Resultados_Dic3!$E$3:$E$99980,Produccion_UO!$J1577,Resultados_Dic3!$A$3:$A$99980,Produccion_UO!$H1577)*$J$1494</f>
        <v>0</v>
      </c>
      <c r="W1577" s="21">
        <f>+SUMIFS(Resultados_Dic3!R$3:R$99980,Resultados_Dic3!$F$3:$F$99980,Produccion_UO!$K1577,Resultados_Dic3!$D$3:$D$99980,Produccion_UO!$K$1494,Resultados_Dic3!$E$3:$E$99980,Produccion_UO!$J1577,Resultados_Dic3!$A$3:$A$99980,Produccion_UO!$H1577)*$J$1494</f>
        <v>0</v>
      </c>
      <c r="X1577" s="21">
        <f>+SUMIFS(Resultados_Dic3!S$3:S$99980,Resultados_Dic3!$F$3:$F$99980,Produccion_UO!$K1577,Resultados_Dic3!$D$3:$D$99980,Produccion_UO!$K$1494,Resultados_Dic3!$E$3:$E$99980,Produccion_UO!$J1577,Resultados_Dic3!$A$3:$A$99980,Produccion_UO!$H1577)*$J$1494</f>
        <v>0</v>
      </c>
      <c r="Y1577" s="21">
        <f>+SUMIFS(Resultados_Dic3!T$3:T$99980,Resultados_Dic3!$F$3:$F$99980,Produccion_UO!$K1577,Resultados_Dic3!$D$3:$D$99980,Produccion_UO!$K$1494,Resultados_Dic3!$E$3:$E$99980,Produccion_UO!$J1577,Resultados_Dic3!$A$3:$A$99980,Produccion_UO!$H1577)*$J$1494</f>
        <v>0</v>
      </c>
      <c r="Z1577" s="21">
        <f>+SUMIFS(Resultados_Dic3!U$3:U$99980,Resultados_Dic3!$F$3:$F$99980,Produccion_UO!$K1577,Resultados_Dic3!$D$3:$D$99980,Produccion_UO!$K$1494,Resultados_Dic3!$E$3:$E$99980,Produccion_UO!$J1577,Resultados_Dic3!$A$3:$A$99980,Produccion_UO!$H1577)*$J$1494</f>
        <v>0</v>
      </c>
      <c r="AA1577" s="21">
        <f>+SUMIFS(Resultados_Dic3!V$3:V$99980,Resultados_Dic3!$F$3:$F$99980,Produccion_UO!$K1577,Resultados_Dic3!$D$3:$D$99980,Produccion_UO!$K$1494,Resultados_Dic3!$E$3:$E$99980,Produccion_UO!$J1577,Resultados_Dic3!$A$3:$A$99980,Produccion_UO!$H1577)*$J$1494</f>
        <v>0</v>
      </c>
      <c r="AB1577" s="21">
        <f>+SUMIFS(Resultados_Dic3!W$3:W$99980,Resultados_Dic3!$F$3:$F$99980,Produccion_UO!$K1577,Resultados_Dic3!$D$3:$D$99980,Produccion_UO!$K$1494,Resultados_Dic3!$E$3:$E$99980,Produccion_UO!$J1577,Resultados_Dic3!$A$3:$A$99980,Produccion_UO!$H1577)*$J$1494</f>
        <v>0</v>
      </c>
      <c r="AC1577" s="21">
        <f>+SUMIFS(Resultados_Dic3!X$3:X$99980,Resultados_Dic3!$F$3:$F$99980,Produccion_UO!$K1577,Resultados_Dic3!$D$3:$D$99980,Produccion_UO!$K$1494,Resultados_Dic3!$E$3:$E$99980,Produccion_UO!$J1577,Resultados_Dic3!$A$3:$A$99980,Produccion_UO!$H1577)*$J$1494</f>
        <v>0</v>
      </c>
      <c r="AD1577" s="21">
        <f>+SUMIFS(Resultados_Dic3!Y$3:Y$99980,Resultados_Dic3!$F$3:$F$99980,Produccion_UO!$K1577,Resultados_Dic3!$D$3:$D$99980,Produccion_UO!$K$1494,Resultados_Dic3!$E$3:$E$99980,Produccion_UO!$J1577,Resultados_Dic3!$A$3:$A$99980,Produccion_UO!$H1577)*$J$1494</f>
        <v>0</v>
      </c>
      <c r="AE1577" s="21">
        <f>+SUMIFS(Resultados_Dic3!Z$3:Z$99980,Resultados_Dic3!$F$3:$F$99980,Produccion_UO!$K1577,Resultados_Dic3!$D$3:$D$99980,Produccion_UO!$K$1494,Resultados_Dic3!$E$3:$E$99980,Produccion_UO!$J1577,Resultados_Dic3!$A$3:$A$99980,Produccion_UO!$H1577)*$J$1494</f>
        <v>0</v>
      </c>
      <c r="AF1577" s="21">
        <f>+SUMIFS(Resultados_Dic3!AA$3:AA$99980,Resultados_Dic3!$F$3:$F$99980,Produccion_UO!$K1577,Resultados_Dic3!$D$3:$D$99980,Produccion_UO!$K$1494,Resultados_Dic3!$E$3:$E$99980,Produccion_UO!$J1577,Resultados_Dic3!$A$3:$A$99980,Produccion_UO!$H1577)*$J$1494</f>
        <v>0</v>
      </c>
      <c r="AG1577" s="21">
        <f>+SUMIFS(Resultados_Dic3!AB$3:AB$99980,Resultados_Dic3!$F$3:$F$99980,Produccion_UO!$K1577,Resultados_Dic3!$D$3:$D$99980,Produccion_UO!$K$1494,Resultados_Dic3!$E$3:$E$99980,Produccion_UO!$J1577,Resultados_Dic3!$A$3:$A$99980,Produccion_UO!$H1577)*$J$1494</f>
        <v>0</v>
      </c>
      <c r="AH1577" s="21">
        <f>+SUMIFS(Resultados_Dic3!AC$3:AC$99980,Resultados_Dic3!$F$3:$F$99980,Produccion_UO!$K1577,Resultados_Dic3!$D$3:$D$99980,Produccion_UO!$K$1494,Resultados_Dic3!$E$3:$E$99980,Produccion_UO!$J1577,Resultados_Dic3!$A$3:$A$99980,Produccion_UO!$H1577)*$J$1494</f>
        <v>0</v>
      </c>
      <c r="AI1577" s="21">
        <f>+SUMIFS(Resultados_Dic3!AD$3:AD$99980,Resultados_Dic3!$F$3:$F$99980,Produccion_UO!$K1577,Resultados_Dic3!$D$3:$D$99980,Produccion_UO!$K$1494,Resultados_Dic3!$E$3:$E$99980,Produccion_UO!$J1577,Resultados_Dic3!$A$3:$A$99980,Produccion_UO!$H1577)*$J$1494</f>
        <v>0</v>
      </c>
      <c r="AJ1577" s="21">
        <f>+SUMIFS(Resultados_Dic3!AE$3:AE$99980,Resultados_Dic3!$F$3:$F$99980,Produccion_UO!$K1577,Resultados_Dic3!$D$3:$D$99980,Produccion_UO!$K$1494,Resultados_Dic3!$E$3:$E$99980,Produccion_UO!$J1577,Resultados_Dic3!$A$3:$A$99980,Produccion_UO!$H1577)*$J$1494</f>
        <v>0</v>
      </c>
      <c r="AK1577" s="21">
        <f>+SUMIFS(Resultados_Dic3!AF$3:AF$99980,Resultados_Dic3!$F$3:$F$99980,Produccion_UO!$K1577,Resultados_Dic3!$D$3:$D$99980,Produccion_UO!$K$1494,Resultados_Dic3!$E$3:$E$99980,Produccion_UO!$J1577,Resultados_Dic3!$A$3:$A$99980,Produccion_UO!$H1577)*$J$1494</f>
        <v>0</v>
      </c>
      <c r="AL1577" s="21">
        <f>+SUMIFS(Resultados_Dic3!AG$3:AG$99980,Resultados_Dic3!$F$3:$F$99980,Produccion_UO!$K1577,Resultados_Dic3!$D$3:$D$99980,Produccion_UO!$K$1494,Resultados_Dic3!$E$3:$E$99980,Produccion_UO!$J1577,Resultados_Dic3!$A$3:$A$99980,Produccion_UO!$H1577)*$J$1494</f>
        <v>0</v>
      </c>
      <c r="AM1577" s="21">
        <f>+SUMIFS(Resultados_Dic3!AH$3:AH$99980,Resultados_Dic3!$F$3:$F$99980,Produccion_UO!$K1577,Resultados_Dic3!$D$3:$D$99980,Produccion_UO!$K$1494,Resultados_Dic3!$E$3:$E$99980,Produccion_UO!$J1577,Resultados_Dic3!$A$3:$A$99980,Produccion_UO!$H1577)*$J$1494</f>
        <v>0</v>
      </c>
      <c r="AN1577" s="21">
        <f>+SUMIFS(Resultados_Dic3!AI$3:AI$99980,Resultados_Dic3!$F$3:$F$99980,Produccion_UO!$K1577,Resultados_Dic3!$D$3:$D$99980,Produccion_UO!$K$1494,Resultados_Dic3!$E$3:$E$99980,Produccion_UO!$J1577,Resultados_Dic3!$A$3:$A$99980,Produccion_UO!$H1577)*$J$1494</f>
        <v>0</v>
      </c>
      <c r="AO1577" s="21">
        <f>+SUMIFS(Resultados_Dic3!AJ$3:AJ$99980,Resultados_Dic3!$F$3:$F$99980,Produccion_UO!$K1577,Resultados_Dic3!$D$3:$D$99980,Produccion_UO!$K$1494,Resultados_Dic3!$E$3:$E$99980,Produccion_UO!$J1577,Resultados_Dic3!$A$3:$A$99980,Produccion_UO!$H1577)*$J$1494</f>
        <v>0</v>
      </c>
      <c r="AP1577" s="21">
        <f>+SUMIFS(Resultados_Dic3!AK$3:AK$99980,Resultados_Dic3!$F$3:$F$99980,Produccion_UO!$K1577,Resultados_Dic3!$D$3:$D$99980,Produccion_UO!$K$1494,Resultados_Dic3!$E$3:$E$99980,Produccion_UO!$J1577,Resultados_Dic3!$A$3:$A$99980,Produccion_UO!$H1577)*$J$1494</f>
        <v>0</v>
      </c>
      <c r="AQ1577" s="21">
        <f>+SUMIFS(Resultados_Dic3!AL$3:AL$99980,Resultados_Dic3!$F$3:$F$99980,Produccion_UO!$K1577,Resultados_Dic3!$D$3:$D$99980,Produccion_UO!$K$1494,Resultados_Dic3!$E$3:$E$99980,Produccion_UO!$J1577,Resultados_Dic3!$A$3:$A$99980,Produccion_UO!$H1577)*$J$1494</f>
        <v>0</v>
      </c>
      <c r="AR1577" s="21">
        <f>+SUMIFS(Resultados_Dic3!AM$3:AM$99980,Resultados_Dic3!$F$3:$F$99980,Produccion_UO!$K1577,Resultados_Dic3!$D$3:$D$99980,Produccion_UO!$K$1494,Resultados_Dic3!$E$3:$E$99980,Produccion_UO!$J1577,Resultados_Dic3!$A$3:$A$99980,Produccion_UO!$H1577)*$J$1494</f>
        <v>0</v>
      </c>
    </row>
    <row r="1578" spans="8:45" x14ac:dyDescent="0.25">
      <c r="H1578" s="17" t="str">
        <f t="shared" si="1760"/>
        <v>DIC7</v>
      </c>
      <c r="I1578" s="24"/>
      <c r="J1578" s="24" t="s">
        <v>151</v>
      </c>
      <c r="K1578" s="315" t="s">
        <v>206</v>
      </c>
      <c r="L1578" s="316" t="s">
        <v>794</v>
      </c>
      <c r="M1578" s="21">
        <f>+SUMIFS(Resultados_Dic3!H$3:H$99980,Resultados_Dic3!$F$3:$F$99980,Produccion_UO!$K1578,Resultados_Dic3!$D$3:$D$99980,Produccion_UO!$K$1494,Resultados_Dic3!$E$3:$E$99980,Produccion_UO!$J1578,Resultados_Dic3!$A$3:$A$99980,Produccion_UO!$H1578)*$J$1494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N1578" s="21">
        <f>+SUMIFS(Resultados_Dic3!I$3:I$99980,Resultados_Dic3!$F$3:$F$99980,Produccion_UO!$K1578,Resultados_Dic3!$D$3:$D$99980,Produccion_UO!$K$1494,Resultados_Dic3!$E$3:$E$99980,Produccion_UO!$J1578,Resultados_Dic3!$A$3:$A$99980,Produccion_UO!$H1578)*$J$1494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O1578" s="21">
        <f>+SUMIFS(Resultados_Dic3!J$3:J$99980,Resultados_Dic3!$F$3:$F$99980,Produccion_UO!$K1578,Resultados_Dic3!$D$3:$D$99980,Produccion_UO!$K$1494,Resultados_Dic3!$E$3:$E$99980,Produccion_UO!$J1578,Resultados_Dic3!$A$3:$A$99980,Produccion_UO!$H1578)*$J$1494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P1578" s="21">
        <f>+SUMIFS(Resultados_Dic3!K$3:K$99980,Resultados_Dic3!$F$3:$F$99980,Produccion_UO!$K1578,Resultados_Dic3!$D$3:$D$99980,Produccion_UO!$K$1494,Resultados_Dic3!$E$3:$E$99980,Produccion_UO!$J1578,Resultados_Dic3!$A$3:$A$99980,Produccion_UO!$H1578)*$J$1494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Q1578" s="21">
        <f>+SUMIFS(Resultados_Dic3!L$3:L$99980,Resultados_Dic3!$F$3:$F$99980,Produccion_UO!$K1578,Resultados_Dic3!$D$3:$D$99980,Produccion_UO!$K$1494,Resultados_Dic3!$E$3:$E$99980,Produccion_UO!$J1578,Resultados_Dic3!$A$3:$A$99980,Produccion_UO!$H1578)*$J$1494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R1578" s="21">
        <f>+SUMIFS(Resultados_Dic3!M$3:M$99980,Resultados_Dic3!$F$3:$F$99980,Produccion_UO!$K1578,Resultados_Dic3!$D$3:$D$99980,Produccion_UO!$K$1494,Resultados_Dic3!$E$3:$E$99980,Produccion_UO!$J1578,Resultados_Dic3!$A$3:$A$99980,Produccion_UO!$H1578)*$J$1494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S1578" s="21">
        <f>+SUMIFS(Resultados_Dic3!N$3:N$99980,Resultados_Dic3!$F$3:$F$99980,Produccion_UO!$K1578,Resultados_Dic3!$D$3:$D$99980,Produccion_UO!$K$1494,Resultados_Dic3!$E$3:$E$99980,Produccion_UO!$J1578,Resultados_Dic3!$A$3:$A$99980,Produccion_UO!$H1578)*$J$1494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T1578" s="21">
        <f>+SUMIFS(Resultados_Dic3!O$3:O$99980,Resultados_Dic3!$F$3:$F$99980,Produccion_UO!$K1578,Resultados_Dic3!$D$3:$D$99980,Produccion_UO!$K$1494,Resultados_Dic3!$E$3:$E$99980,Produccion_UO!$J1578,Resultados_Dic3!$A$3:$A$99980,Produccion_UO!$H1578)*$J$1494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U1578" s="21">
        <f>+SUMIFS(Resultados_Dic3!P$3:P$99980,Resultados_Dic3!$F$3:$F$99980,Produccion_UO!$K1578,Resultados_Dic3!$D$3:$D$99980,Produccion_UO!$K$1494,Resultados_Dic3!$E$3:$E$99980,Produccion_UO!$J1578,Resultados_Dic3!$A$3:$A$99980,Produccion_UO!$H1578)*$J$1494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V1578" s="21">
        <f>+SUMIFS(Resultados_Dic3!Q$3:Q$99980,Resultados_Dic3!$F$3:$F$99980,Produccion_UO!$K1578,Resultados_Dic3!$D$3:$D$99980,Produccion_UO!$K$1494,Resultados_Dic3!$E$3:$E$99980,Produccion_UO!$J1578,Resultados_Dic3!$A$3:$A$99980,Produccion_UO!$H1578)*$J$1494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W1578" s="21">
        <f>+SUMIFS(Resultados_Dic3!R$3:R$99980,Resultados_Dic3!$F$3:$F$99980,Produccion_UO!$K1578,Resultados_Dic3!$D$3:$D$99980,Produccion_UO!$K$1494,Resultados_Dic3!$E$3:$E$99980,Produccion_UO!$J1578,Resultados_Dic3!$A$3:$A$99980,Produccion_UO!$H1578)*$J$1494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X1578" s="21">
        <f>+SUMIFS(Resultados_Dic3!S$3:S$99980,Resultados_Dic3!$F$3:$F$99980,Produccion_UO!$K1578,Resultados_Dic3!$D$3:$D$99980,Produccion_UO!$K$1494,Resultados_Dic3!$E$3:$E$99980,Produccion_UO!$J1578,Resultados_Dic3!$A$3:$A$99980,Produccion_UO!$H1578)*$J$1494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Y1578" s="21">
        <f>+SUMIFS(Resultados_Dic3!T$3:T$99980,Resultados_Dic3!$F$3:$F$99980,Produccion_UO!$K1578,Resultados_Dic3!$D$3:$D$99980,Produccion_UO!$K$1494,Resultados_Dic3!$E$3:$E$99980,Produccion_UO!$J1578,Resultados_Dic3!$A$3:$A$99980,Produccion_UO!$H1578)*$J$1494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Z1578" s="21">
        <f>+SUMIFS(Resultados_Dic3!U$3:U$99980,Resultados_Dic3!$F$3:$F$99980,Produccion_UO!$K1578,Resultados_Dic3!$D$3:$D$99980,Produccion_UO!$K$1494,Resultados_Dic3!$E$3:$E$99980,Produccion_UO!$J1578,Resultados_Dic3!$A$3:$A$99980,Produccion_UO!$H1578)*$J$1494</f>
        <v>76.143784118142506</v>
      </c>
      <c r="AA1578" s="21">
        <f>+SUMIFS(Resultados_Dic3!V$3:V$99980,Resultados_Dic3!$F$3:$F$99980,Produccion_UO!$K1578,Resultados_Dic3!$D$3:$D$99980,Produccion_UO!$K$1494,Resultados_Dic3!$E$3:$E$99980,Produccion_UO!$J1578,Resultados_Dic3!$A$3:$A$99980,Produccion_UO!$H1578)*$J$1494</f>
        <v>0</v>
      </c>
      <c r="AB1578" s="21">
        <f>+SUMIFS(Resultados_Dic3!W$3:W$99980,Resultados_Dic3!$F$3:$F$99980,Produccion_UO!$K1578,Resultados_Dic3!$D$3:$D$99980,Produccion_UO!$K$1494,Resultados_Dic3!$E$3:$E$99980,Produccion_UO!$J1578,Resultados_Dic3!$A$3:$A$99980,Produccion_UO!$H1578)*$J$1494</f>
        <v>0</v>
      </c>
      <c r="AC1578" s="21">
        <f>+SUMIFS(Resultados_Dic3!X$3:X$99980,Resultados_Dic3!$F$3:$F$99980,Produccion_UO!$K1578,Resultados_Dic3!$D$3:$D$99980,Produccion_UO!$K$1494,Resultados_Dic3!$E$3:$E$99980,Produccion_UO!$J1578,Resultados_Dic3!$A$3:$A$99980,Produccion_UO!$H1578)*$J$1494</f>
        <v>0</v>
      </c>
      <c r="AD1578" s="21">
        <f>+SUMIFS(Resultados_Dic3!Y$3:Y$99980,Resultados_Dic3!$F$3:$F$99980,Produccion_UO!$K1578,Resultados_Dic3!$D$3:$D$99980,Produccion_UO!$K$1494,Resultados_Dic3!$E$3:$E$99980,Produccion_UO!$J1578,Resultados_Dic3!$A$3:$A$99980,Produccion_UO!$H1578)*$J$1494</f>
        <v>0</v>
      </c>
      <c r="AE1578" s="21">
        <f>+SUMIFS(Resultados_Dic3!Z$3:Z$99980,Resultados_Dic3!$F$3:$F$99980,Produccion_UO!$K1578,Resultados_Dic3!$D$3:$D$99980,Produccion_UO!$K$1494,Resultados_Dic3!$E$3:$E$99980,Produccion_UO!$J1578,Resultados_Dic3!$A$3:$A$99980,Produccion_UO!$H1578)*$J$1494</f>
        <v>0</v>
      </c>
      <c r="AF1578" s="21">
        <f>+SUMIFS(Resultados_Dic3!AA$3:AA$99980,Resultados_Dic3!$F$3:$F$99980,Produccion_UO!$K1578,Resultados_Dic3!$D$3:$D$99980,Produccion_UO!$K$1494,Resultados_Dic3!$E$3:$E$99980,Produccion_UO!$J1578,Resultados_Dic3!$A$3:$A$99980,Produccion_UO!$H1578)*$J$1494</f>
        <v>0</v>
      </c>
      <c r="AG1578" s="21">
        <f>+SUMIFS(Resultados_Dic3!AB$3:AB$99980,Resultados_Dic3!$F$3:$F$99980,Produccion_UO!$K1578,Resultados_Dic3!$D$3:$D$99980,Produccion_UO!$K$1494,Resultados_Dic3!$E$3:$E$99980,Produccion_UO!$J1578,Resultados_Dic3!$A$3:$A$99980,Produccion_UO!$H1578)*$J$1494</f>
        <v>0</v>
      </c>
      <c r="AH1578" s="21">
        <f>+SUMIFS(Resultados_Dic3!AC$3:AC$99980,Resultados_Dic3!$F$3:$F$99980,Produccion_UO!$K1578,Resultados_Dic3!$D$3:$D$99980,Produccion_UO!$K$1494,Resultados_Dic3!$E$3:$E$99980,Produccion_UO!$J1578,Resultados_Dic3!$A$3:$A$99980,Produccion_UO!$H1578)*$J$1494</f>
        <v>0</v>
      </c>
      <c r="AI1578" s="21">
        <f>+SUMIFS(Resultados_Dic3!AD$3:AD$99980,Resultados_Dic3!$F$3:$F$99980,Produccion_UO!$K1578,Resultados_Dic3!$D$3:$D$99980,Produccion_UO!$K$1494,Resultados_Dic3!$E$3:$E$99980,Produccion_UO!$J1578,Resultados_Dic3!$A$3:$A$99980,Produccion_UO!$H1578)*$J$1494</f>
        <v>0</v>
      </c>
      <c r="AJ1578" s="21">
        <f>+SUMIFS(Resultados_Dic3!AE$3:AE$99980,Resultados_Dic3!$F$3:$F$99980,Produccion_UO!$K1578,Resultados_Dic3!$D$3:$D$99980,Produccion_UO!$K$1494,Resultados_Dic3!$E$3:$E$99980,Produccion_UO!$J1578,Resultados_Dic3!$A$3:$A$99980,Produccion_UO!$H1578)*$J$1494</f>
        <v>0</v>
      </c>
      <c r="AK1578" s="21">
        <f>+SUMIFS(Resultados_Dic3!AF$3:AF$99980,Resultados_Dic3!$F$3:$F$99980,Produccion_UO!$K1578,Resultados_Dic3!$D$3:$D$99980,Produccion_UO!$K$1494,Resultados_Dic3!$E$3:$E$99980,Produccion_UO!$J1578,Resultados_Dic3!$A$3:$A$99980,Produccion_UO!$H1578)*$J$1494</f>
        <v>0</v>
      </c>
      <c r="AL1578" s="21">
        <f>+SUMIFS(Resultados_Dic3!AG$3:AG$99980,Resultados_Dic3!$F$3:$F$99980,Produccion_UO!$K1578,Resultados_Dic3!$D$3:$D$99980,Produccion_UO!$K$1494,Resultados_Dic3!$E$3:$E$99980,Produccion_UO!$J1578,Resultados_Dic3!$A$3:$A$99980,Produccion_UO!$H1578)*$J$1494</f>
        <v>0</v>
      </c>
      <c r="AM1578" s="21">
        <f>+SUMIFS(Resultados_Dic3!AH$3:AH$99980,Resultados_Dic3!$F$3:$F$99980,Produccion_UO!$K1578,Resultados_Dic3!$D$3:$D$99980,Produccion_UO!$K$1494,Resultados_Dic3!$E$3:$E$99980,Produccion_UO!$J1578,Resultados_Dic3!$A$3:$A$99980,Produccion_UO!$H1578)*$J$1494</f>
        <v>0</v>
      </c>
      <c r="AN1578" s="21">
        <f>+SUMIFS(Resultados_Dic3!AI$3:AI$99980,Resultados_Dic3!$F$3:$F$99980,Produccion_UO!$K1578,Resultados_Dic3!$D$3:$D$99980,Produccion_UO!$K$1494,Resultados_Dic3!$E$3:$E$99980,Produccion_UO!$J1578,Resultados_Dic3!$A$3:$A$99980,Produccion_UO!$H1578)*$J$1494</f>
        <v>0</v>
      </c>
      <c r="AO1578" s="21">
        <f>+SUMIFS(Resultados_Dic3!AJ$3:AJ$99980,Resultados_Dic3!$F$3:$F$99980,Produccion_UO!$K1578,Resultados_Dic3!$D$3:$D$99980,Produccion_UO!$K$1494,Resultados_Dic3!$E$3:$E$99980,Produccion_UO!$J1578,Resultados_Dic3!$A$3:$A$99980,Produccion_UO!$H1578)*$J$1494</f>
        <v>0</v>
      </c>
      <c r="AP1578" s="21">
        <f>+SUMIFS(Resultados_Dic3!AK$3:AK$99980,Resultados_Dic3!$F$3:$F$99980,Produccion_UO!$K1578,Resultados_Dic3!$D$3:$D$99980,Produccion_UO!$K$1494,Resultados_Dic3!$E$3:$E$99980,Produccion_UO!$J1578,Resultados_Dic3!$A$3:$A$99980,Produccion_UO!$H1578)*$J$1494</f>
        <v>0</v>
      </c>
      <c r="AQ1578" s="21">
        <f>+SUMIFS(Resultados_Dic3!AL$3:AL$99980,Resultados_Dic3!$F$3:$F$99980,Produccion_UO!$K1578,Resultados_Dic3!$D$3:$D$99980,Produccion_UO!$K$1494,Resultados_Dic3!$E$3:$E$99980,Produccion_UO!$J1578,Resultados_Dic3!$A$3:$A$99980,Produccion_UO!$H1578)*$J$1494</f>
        <v>0</v>
      </c>
      <c r="AR1578" s="21">
        <f>+SUMIFS(Resultados_Dic3!AM$3:AM$99980,Resultados_Dic3!$F$3:$F$99980,Produccion_UO!$K1578,Resultados_Dic3!$D$3:$D$99980,Produccion_UO!$K$1494,Resultados_Dic3!$E$3:$E$99980,Produccion_UO!$J1578,Resultados_Dic3!$A$3:$A$99980,Produccion_UO!$H1578)*$J$1494</f>
        <v>0</v>
      </c>
    </row>
    <row r="1579" spans="8:45" x14ac:dyDescent="0.25">
      <c r="H1579" s="17" t="str">
        <f t="shared" si="1760"/>
        <v>DIC7</v>
      </c>
      <c r="I1579" s="24"/>
      <c r="J1579" s="24" t="s">
        <v>151</v>
      </c>
      <c r="K1579" s="315" t="s">
        <v>845</v>
      </c>
      <c r="L1579" s="230" t="s">
        <v>832</v>
      </c>
      <c r="M1579" s="21">
        <f>+SUMIFS(Resultados_Dic3!H$3:H$99980,Resultados_Dic3!$F$3:$F$99980,Produccion_UO!$K1579,Resultados_Dic3!$D$3:$D$99980,Produccion_UO!$K$1494,Resultados_Dic3!$E$3:$E$99980,Produccion_UO!$J1579,Resultados_Dic3!$A$3:$A$99980,Produccion_UO!$H1579)*$J$1494</f>
        <v>0</v>
      </c>
      <c r="N1579" s="21">
        <f>+SUMIFS(Resultados_Dic3!I$3:I$99980,Resultados_Dic3!$F$3:$F$99980,Produccion_UO!$K1579,Resultados_Dic3!$D$3:$D$99980,Produccion_UO!$K$1494,Resultados_Dic3!$E$3:$E$99980,Produccion_UO!$J1579,Resultados_Dic3!$A$3:$A$99980,Produccion_UO!$H1579)*$J$1494</f>
        <v>0</v>
      </c>
      <c r="O1579" s="21">
        <f>+SUMIFS(Resultados_Dic3!J$3:J$99980,Resultados_Dic3!$F$3:$F$99980,Produccion_UO!$K1579,Resultados_Dic3!$D$3:$D$99980,Produccion_UO!$K$1494,Resultados_Dic3!$E$3:$E$99980,Produccion_UO!$J1579,Resultados_Dic3!$A$3:$A$99980,Produccion_UO!$H1579)*$J$1494</f>
        <v>0</v>
      </c>
      <c r="P1579" s="21">
        <f>+SUMIFS(Resultados_Dic3!K$3:K$99980,Resultados_Dic3!$F$3:$F$99980,Produccion_UO!$K1579,Resultados_Dic3!$D$3:$D$99980,Produccion_UO!$K$1494,Resultados_Dic3!$E$3:$E$99980,Produccion_UO!$J1579,Resultados_Dic3!$A$3:$A$99980,Produccion_UO!$H1579)*$J$1494</f>
        <v>0</v>
      </c>
      <c r="Q1579" s="21">
        <f>+SUMIFS(Resultados_Dic3!L$3:L$99980,Resultados_Dic3!$F$3:$F$99980,Produccion_UO!$K1579,Resultados_Dic3!$D$3:$D$99980,Produccion_UO!$K$1494,Resultados_Dic3!$E$3:$E$99980,Produccion_UO!$J1579,Resultados_Dic3!$A$3:$A$99980,Produccion_UO!$H1579)*$J$1494</f>
        <v>0</v>
      </c>
      <c r="R1579" s="21">
        <f>+SUMIFS(Resultados_Dic3!M$3:M$99980,Resultados_Dic3!$F$3:$F$99980,Produccion_UO!$K1579,Resultados_Dic3!$D$3:$D$99980,Produccion_UO!$K$1494,Resultados_Dic3!$E$3:$E$99980,Produccion_UO!$J1579,Resultados_Dic3!$A$3:$A$99980,Produccion_UO!$H1579)*$J$1494</f>
        <v>0</v>
      </c>
      <c r="S1579" s="21">
        <f>+SUMIFS(Resultados_Dic3!N$3:N$99980,Resultados_Dic3!$F$3:$F$99980,Produccion_UO!$K1579,Resultados_Dic3!$D$3:$D$99980,Produccion_UO!$K$1494,Resultados_Dic3!$E$3:$E$99980,Produccion_UO!$J1579,Resultados_Dic3!$A$3:$A$99980,Produccion_UO!$H1579)*$J$1494</f>
        <v>0</v>
      </c>
      <c r="T1579" s="21">
        <f>+SUMIFS(Resultados_Dic3!O$3:O$99980,Resultados_Dic3!$F$3:$F$99980,Produccion_UO!$K1579,Resultados_Dic3!$D$3:$D$99980,Produccion_UO!$K$1494,Resultados_Dic3!$E$3:$E$99980,Produccion_UO!$J1579,Resultados_Dic3!$A$3:$A$99980,Produccion_UO!$H1579)*$J$1494</f>
        <v>0</v>
      </c>
      <c r="U1579" s="21">
        <f>+SUMIFS(Resultados_Dic3!P$3:P$99980,Resultados_Dic3!$F$3:$F$99980,Produccion_UO!$K1579,Resultados_Dic3!$D$3:$D$99980,Produccion_UO!$K$1494,Resultados_Dic3!$E$3:$E$99980,Produccion_UO!$J1579,Resultados_Dic3!$A$3:$A$99980,Produccion_UO!$H1579)*$J$1494</f>
        <v>0</v>
      </c>
      <c r="V1579" s="21">
        <f>+SUMIFS(Resultados_Dic3!Q$3:Q$99980,Resultados_Dic3!$F$3:$F$99980,Produccion_UO!$K1579,Resultados_Dic3!$D$3:$D$99980,Produccion_UO!$K$1494,Resultados_Dic3!$E$3:$E$99980,Produccion_UO!$J1579,Resultados_Dic3!$A$3:$A$99980,Produccion_UO!$H1579)*$J$1494</f>
        <v>0</v>
      </c>
      <c r="W1579" s="21">
        <f>+SUMIFS(Resultados_Dic3!R$3:R$99980,Resultados_Dic3!$F$3:$F$99980,Produccion_UO!$K1579,Resultados_Dic3!$D$3:$D$99980,Produccion_UO!$K$1494,Resultados_Dic3!$E$3:$E$99980,Produccion_UO!$J1579,Resultados_Dic3!$A$3:$A$99980,Produccion_UO!$H1579)*$J$1494</f>
        <v>0</v>
      </c>
      <c r="X1579" s="21">
        <f>+SUMIFS(Resultados_Dic3!S$3:S$99980,Resultados_Dic3!$F$3:$F$99980,Produccion_UO!$K1579,Resultados_Dic3!$D$3:$D$99980,Produccion_UO!$K$1494,Resultados_Dic3!$E$3:$E$99980,Produccion_UO!$J1579,Resultados_Dic3!$A$3:$A$99980,Produccion_UO!$H1579)*$J$1494</f>
        <v>0</v>
      </c>
      <c r="Y1579" s="21">
        <f>+SUMIFS(Resultados_Dic3!T$3:T$99980,Resultados_Dic3!$F$3:$F$99980,Produccion_UO!$K1579,Resultados_Dic3!$D$3:$D$99980,Produccion_UO!$K$1494,Resultados_Dic3!$E$3:$E$99980,Produccion_UO!$J1579,Resultados_Dic3!$A$3:$A$99980,Produccion_UO!$H1579)*$J$1494</f>
        <v>0</v>
      </c>
      <c r="Z1579" s="21">
        <f>+SUMIFS(Resultados_Dic3!U$3:U$99980,Resultados_Dic3!$F$3:$F$99980,Produccion_UO!$K1579,Resultados_Dic3!$D$3:$D$99980,Produccion_UO!$K$1494,Resultados_Dic3!$E$3:$E$99980,Produccion_UO!$J1579,Resultados_Dic3!$A$3:$A$99980,Produccion_UO!$H1579)*$J$1494</f>
        <v>0</v>
      </c>
      <c r="AA1579" s="21">
        <f>+SUMIFS(Resultados_Dic3!V$3:V$99980,Resultados_Dic3!$F$3:$F$99980,Produccion_UO!$K1579,Resultados_Dic3!$D$3:$D$99980,Produccion_UO!$K$1494,Resultados_Dic3!$E$3:$E$99980,Produccion_UO!$J1579,Resultados_Dic3!$A$3:$A$99980,Produccion_UO!$H1579)*$J$1494</f>
        <v>0</v>
      </c>
      <c r="AB1579" s="21">
        <f>+SUMIFS(Resultados_Dic3!W$3:W$99980,Resultados_Dic3!$F$3:$F$99980,Produccion_UO!$K1579,Resultados_Dic3!$D$3:$D$99980,Produccion_UO!$K$1494,Resultados_Dic3!$E$3:$E$99980,Produccion_UO!$J1579,Resultados_Dic3!$A$3:$A$99980,Produccion_UO!$H1579)*$J$1494</f>
        <v>0</v>
      </c>
      <c r="AC1579" s="21">
        <f>+SUMIFS(Resultados_Dic3!X$3:X$99980,Resultados_Dic3!$F$3:$F$99980,Produccion_UO!$K1579,Resultados_Dic3!$D$3:$D$99980,Produccion_UO!$K$1494,Resultados_Dic3!$E$3:$E$99980,Produccion_UO!$J1579,Resultados_Dic3!$A$3:$A$99980,Produccion_UO!$H1579)*$J$1494</f>
        <v>0</v>
      </c>
      <c r="AD1579" s="21">
        <f>+SUMIFS(Resultados_Dic3!Y$3:Y$99980,Resultados_Dic3!$F$3:$F$99980,Produccion_UO!$K1579,Resultados_Dic3!$D$3:$D$99980,Produccion_UO!$K$1494,Resultados_Dic3!$E$3:$E$99980,Produccion_UO!$J1579,Resultados_Dic3!$A$3:$A$99980,Produccion_UO!$H1579)*$J$1494</f>
        <v>0</v>
      </c>
      <c r="AE1579" s="21">
        <f>+SUMIFS(Resultados_Dic3!Z$3:Z$99980,Resultados_Dic3!$F$3:$F$99980,Produccion_UO!$K1579,Resultados_Dic3!$D$3:$D$99980,Produccion_UO!$K$1494,Resultados_Dic3!$E$3:$E$99980,Produccion_UO!$J1579,Resultados_Dic3!$A$3:$A$99980,Produccion_UO!$H1579)*$J$1494</f>
        <v>0</v>
      </c>
      <c r="AF1579" s="21">
        <f>+SUMIFS(Resultados_Dic3!AA$3:AA$99980,Resultados_Dic3!$F$3:$F$99980,Produccion_UO!$K1579,Resultados_Dic3!$D$3:$D$99980,Produccion_UO!$K$1494,Resultados_Dic3!$E$3:$E$99980,Produccion_UO!$J1579,Resultados_Dic3!$A$3:$A$99980,Produccion_UO!$H1579)*$J$1494</f>
        <v>0</v>
      </c>
      <c r="AG1579" s="21">
        <f>+SUMIFS(Resultados_Dic3!AB$3:AB$99980,Resultados_Dic3!$F$3:$F$99980,Produccion_UO!$K1579,Resultados_Dic3!$D$3:$D$99980,Produccion_UO!$K$1494,Resultados_Dic3!$E$3:$E$99980,Produccion_UO!$J1579,Resultados_Dic3!$A$3:$A$99980,Produccion_UO!$H1579)*$J$1494</f>
        <v>0</v>
      </c>
      <c r="AH1579" s="21">
        <f>+SUMIFS(Resultados_Dic3!AC$3:AC$99980,Resultados_Dic3!$F$3:$F$99980,Produccion_UO!$K1579,Resultados_Dic3!$D$3:$D$99980,Produccion_UO!$K$1494,Resultados_Dic3!$E$3:$E$99980,Produccion_UO!$J1579,Resultados_Dic3!$A$3:$A$99980,Produccion_UO!$H1579)*$J$1494</f>
        <v>0</v>
      </c>
      <c r="AI1579" s="21">
        <f>+SUMIFS(Resultados_Dic3!AD$3:AD$99980,Resultados_Dic3!$F$3:$F$99980,Produccion_UO!$K1579,Resultados_Dic3!$D$3:$D$99980,Produccion_UO!$K$1494,Resultados_Dic3!$E$3:$E$99980,Produccion_UO!$J1579,Resultados_Dic3!$A$3:$A$99980,Produccion_UO!$H1579)*$J$1494</f>
        <v>0</v>
      </c>
      <c r="AJ1579" s="21">
        <f>+SUMIFS(Resultados_Dic3!AE$3:AE$99980,Resultados_Dic3!$F$3:$F$99980,Produccion_UO!$K1579,Resultados_Dic3!$D$3:$D$99980,Produccion_UO!$K$1494,Resultados_Dic3!$E$3:$E$99980,Produccion_UO!$J1579,Resultados_Dic3!$A$3:$A$99980,Produccion_UO!$H1579)*$J$1494</f>
        <v>0</v>
      </c>
      <c r="AK1579" s="21">
        <f>+SUMIFS(Resultados_Dic3!AF$3:AF$99980,Resultados_Dic3!$F$3:$F$99980,Produccion_UO!$K1579,Resultados_Dic3!$D$3:$D$99980,Produccion_UO!$K$1494,Resultados_Dic3!$E$3:$E$99980,Produccion_UO!$J1579,Resultados_Dic3!$A$3:$A$99980,Produccion_UO!$H1579)*$J$1494</f>
        <v>0</v>
      </c>
      <c r="AL1579" s="21">
        <f>+SUMIFS(Resultados_Dic3!AG$3:AG$99980,Resultados_Dic3!$F$3:$F$99980,Produccion_UO!$K1579,Resultados_Dic3!$D$3:$D$99980,Produccion_UO!$K$1494,Resultados_Dic3!$E$3:$E$99980,Produccion_UO!$J1579,Resultados_Dic3!$A$3:$A$99980,Produccion_UO!$H1579)*$J$1494</f>
        <v>0</v>
      </c>
      <c r="AM1579" s="21">
        <f>+SUMIFS(Resultados_Dic3!AH$3:AH$99980,Resultados_Dic3!$F$3:$F$99980,Produccion_UO!$K1579,Resultados_Dic3!$D$3:$D$99980,Produccion_UO!$K$1494,Resultados_Dic3!$E$3:$E$99980,Produccion_UO!$J1579,Resultados_Dic3!$A$3:$A$99980,Produccion_UO!$H1579)*$J$1494</f>
        <v>0</v>
      </c>
      <c r="AN1579" s="21">
        <f>+SUMIFS(Resultados_Dic3!AI$3:AI$99980,Resultados_Dic3!$F$3:$F$99980,Produccion_UO!$K1579,Resultados_Dic3!$D$3:$D$99980,Produccion_UO!$K$1494,Resultados_Dic3!$E$3:$E$99980,Produccion_UO!$J1579,Resultados_Dic3!$A$3:$A$99980,Produccion_UO!$H1579)*$J$1494</f>
        <v>0</v>
      </c>
      <c r="AO1579" s="21">
        <f>+SUMIFS(Resultados_Dic3!AJ$3:AJ$99980,Resultados_Dic3!$F$3:$F$99980,Produccion_UO!$K1579,Resultados_Dic3!$D$3:$D$99980,Produccion_UO!$K$1494,Resultados_Dic3!$E$3:$E$99980,Produccion_UO!$J1579,Resultados_Dic3!$A$3:$A$99980,Produccion_UO!$H1579)*$J$1494</f>
        <v>0</v>
      </c>
      <c r="AP1579" s="21">
        <f>+SUMIFS(Resultados_Dic3!AK$3:AK$99980,Resultados_Dic3!$F$3:$F$99980,Produccion_UO!$K1579,Resultados_Dic3!$D$3:$D$99980,Produccion_UO!$K$1494,Resultados_Dic3!$E$3:$E$99980,Produccion_UO!$J1579,Resultados_Dic3!$A$3:$A$99980,Produccion_UO!$H1579)*$J$1494</f>
        <v>0</v>
      </c>
      <c r="AQ1579" s="21">
        <f>+SUMIFS(Resultados_Dic3!AL$3:AL$99980,Resultados_Dic3!$F$3:$F$99980,Produccion_UO!$K1579,Resultados_Dic3!$D$3:$D$99980,Produccion_UO!$K$1494,Resultados_Dic3!$E$3:$E$99980,Produccion_UO!$J1579,Resultados_Dic3!$A$3:$A$99980,Produccion_UO!$H1579)*$J$1494</f>
        <v>0</v>
      </c>
      <c r="AR1579" s="21">
        <f>+SUMIFS(Resultados_Dic3!AM$3:AM$99980,Resultados_Dic3!$F$3:$F$99980,Produccion_UO!$K1579,Resultados_Dic3!$D$3:$D$99980,Produccion_UO!$K$1494,Resultados_Dic3!$E$3:$E$99980,Produccion_UO!$J1579,Resultados_Dic3!$A$3:$A$99980,Produccion_UO!$H1579)*$J$1494</f>
        <v>0</v>
      </c>
    </row>
    <row r="1580" spans="8:45" x14ac:dyDescent="0.25">
      <c r="H1580" s="17" t="str">
        <f t="shared" si="1760"/>
        <v>DIC7</v>
      </c>
      <c r="I1580" s="24"/>
      <c r="J1580" s="24" t="s">
        <v>151</v>
      </c>
      <c r="K1580" s="315" t="s">
        <v>846</v>
      </c>
      <c r="L1580" s="230" t="s">
        <v>834</v>
      </c>
      <c r="M1580" s="21">
        <f>+SUMIFS(Resultados_Dic3!H$3:H$99980,Resultados_Dic3!$F$3:$F$99980,Produccion_UO!$K1580,Resultados_Dic3!$D$3:$D$99980,Produccion_UO!$K$1494,Resultados_Dic3!$E$3:$E$99980,Produccion_UO!$J1580,Resultados_Dic3!$A$3:$A$99980,Produccion_UO!$H1580)*$J$1494</f>
        <v>0</v>
      </c>
      <c r="N1580" s="21">
        <f>+SUMIFS(Resultados_Dic3!I$3:I$99980,Resultados_Dic3!$F$3:$F$99980,Produccion_UO!$K1580,Resultados_Dic3!$D$3:$D$99980,Produccion_UO!$K$1494,Resultados_Dic3!$E$3:$E$99980,Produccion_UO!$J1580,Resultados_Dic3!$A$3:$A$99980,Produccion_UO!$H1580)*$J$1494</f>
        <v>0</v>
      </c>
      <c r="O1580" s="21">
        <f>+SUMIFS(Resultados_Dic3!J$3:J$99980,Resultados_Dic3!$F$3:$F$99980,Produccion_UO!$K1580,Resultados_Dic3!$D$3:$D$99980,Produccion_UO!$K$1494,Resultados_Dic3!$E$3:$E$99980,Produccion_UO!$J1580,Resultados_Dic3!$A$3:$A$99980,Produccion_UO!$H1580)*$J$1494</f>
        <v>0</v>
      </c>
      <c r="P1580" s="21">
        <f>+SUMIFS(Resultados_Dic3!K$3:K$99980,Resultados_Dic3!$F$3:$F$99980,Produccion_UO!$K1580,Resultados_Dic3!$D$3:$D$99980,Produccion_UO!$K$1494,Resultados_Dic3!$E$3:$E$99980,Produccion_UO!$J1580,Resultados_Dic3!$A$3:$A$99980,Produccion_UO!$H1580)*$J$1494</f>
        <v>0</v>
      </c>
      <c r="Q1580" s="21">
        <f>+SUMIFS(Resultados_Dic3!L$3:L$99980,Resultados_Dic3!$F$3:$F$99980,Produccion_UO!$K1580,Resultados_Dic3!$D$3:$D$99980,Produccion_UO!$K$1494,Resultados_Dic3!$E$3:$E$99980,Produccion_UO!$J1580,Resultados_Dic3!$A$3:$A$99980,Produccion_UO!$H1580)*$J$1494</f>
        <v>0</v>
      </c>
      <c r="R1580" s="21">
        <f>+SUMIFS(Resultados_Dic3!M$3:M$99980,Resultados_Dic3!$F$3:$F$99980,Produccion_UO!$K1580,Resultados_Dic3!$D$3:$D$99980,Produccion_UO!$K$1494,Resultados_Dic3!$E$3:$E$99980,Produccion_UO!$J1580,Resultados_Dic3!$A$3:$A$99980,Produccion_UO!$H1580)*$J$1494</f>
        <v>0</v>
      </c>
      <c r="S1580" s="21">
        <f>+SUMIFS(Resultados_Dic3!N$3:N$99980,Resultados_Dic3!$F$3:$F$99980,Produccion_UO!$K1580,Resultados_Dic3!$D$3:$D$99980,Produccion_UO!$K$1494,Resultados_Dic3!$E$3:$E$99980,Produccion_UO!$J1580,Resultados_Dic3!$A$3:$A$99980,Produccion_UO!$H1580)*$J$1494</f>
        <v>0</v>
      </c>
      <c r="T1580" s="21">
        <f>+SUMIFS(Resultados_Dic3!O$3:O$99980,Resultados_Dic3!$F$3:$F$99980,Produccion_UO!$K1580,Resultados_Dic3!$D$3:$D$99980,Produccion_UO!$K$1494,Resultados_Dic3!$E$3:$E$99980,Produccion_UO!$J1580,Resultados_Dic3!$A$3:$A$99980,Produccion_UO!$H1580)*$J$1494</f>
        <v>0</v>
      </c>
      <c r="U1580" s="21">
        <f>+SUMIFS(Resultados_Dic3!P$3:P$99980,Resultados_Dic3!$F$3:$F$99980,Produccion_UO!$K1580,Resultados_Dic3!$D$3:$D$99980,Produccion_UO!$K$1494,Resultados_Dic3!$E$3:$E$99980,Produccion_UO!$J1580,Resultados_Dic3!$A$3:$A$99980,Produccion_UO!$H1580)*$J$1494</f>
        <v>0</v>
      </c>
      <c r="V1580" s="21">
        <f>+SUMIFS(Resultados_Dic3!Q$3:Q$99980,Resultados_Dic3!$F$3:$F$99980,Produccion_UO!$K1580,Resultados_Dic3!$D$3:$D$99980,Produccion_UO!$K$1494,Resultados_Dic3!$E$3:$E$99980,Produccion_UO!$J1580,Resultados_Dic3!$A$3:$A$99980,Produccion_UO!$H1580)*$J$1494</f>
        <v>0</v>
      </c>
      <c r="W1580" s="21">
        <f>+SUMIFS(Resultados_Dic3!R$3:R$99980,Resultados_Dic3!$F$3:$F$99980,Produccion_UO!$K1580,Resultados_Dic3!$D$3:$D$99980,Produccion_UO!$K$1494,Resultados_Dic3!$E$3:$E$99980,Produccion_UO!$J1580,Resultados_Dic3!$A$3:$A$99980,Produccion_UO!$H1580)*$J$1494</f>
        <v>0</v>
      </c>
      <c r="X1580" s="21">
        <f>+SUMIFS(Resultados_Dic3!S$3:S$99980,Resultados_Dic3!$F$3:$F$99980,Produccion_UO!$K1580,Resultados_Dic3!$D$3:$D$99980,Produccion_UO!$K$1494,Resultados_Dic3!$E$3:$E$99980,Produccion_UO!$J1580,Resultados_Dic3!$A$3:$A$99980,Produccion_UO!$H1580)*$J$1494</f>
        <v>0</v>
      </c>
      <c r="Y1580" s="21">
        <f>+SUMIFS(Resultados_Dic3!T$3:T$99980,Resultados_Dic3!$F$3:$F$99980,Produccion_UO!$K1580,Resultados_Dic3!$D$3:$D$99980,Produccion_UO!$K$1494,Resultados_Dic3!$E$3:$E$99980,Produccion_UO!$J1580,Resultados_Dic3!$A$3:$A$99980,Produccion_UO!$H1580)*$J$1494</f>
        <v>0</v>
      </c>
      <c r="Z1580" s="21">
        <f>+SUMIFS(Resultados_Dic3!U$3:U$99980,Resultados_Dic3!$F$3:$F$99980,Produccion_UO!$K1580,Resultados_Dic3!$D$3:$D$99980,Produccion_UO!$K$1494,Resultados_Dic3!$E$3:$E$99980,Produccion_UO!$J1580,Resultados_Dic3!$A$3:$A$99980,Produccion_UO!$H1580)*$J$1494</f>
        <v>0</v>
      </c>
      <c r="AA1580" s="21">
        <f>+SUMIFS(Resultados_Dic3!V$3:V$99980,Resultados_Dic3!$F$3:$F$99980,Produccion_UO!$K1580,Resultados_Dic3!$D$3:$D$99980,Produccion_UO!$K$1494,Resultados_Dic3!$E$3:$E$99980,Produccion_UO!$J1580,Resultados_Dic3!$A$3:$A$99980,Produccion_UO!$H1580)*$J$1494</f>
        <v>0</v>
      </c>
      <c r="AB1580" s="21">
        <f>+SUMIFS(Resultados_Dic3!W$3:W$99980,Resultados_Dic3!$F$3:$F$99980,Produccion_UO!$K1580,Resultados_Dic3!$D$3:$D$99980,Produccion_UO!$K$1494,Resultados_Dic3!$E$3:$E$99980,Produccion_UO!$J1580,Resultados_Dic3!$A$3:$A$99980,Produccion_UO!$H1580)*$J$1494</f>
        <v>0</v>
      </c>
      <c r="AC1580" s="21">
        <f>+SUMIFS(Resultados_Dic3!X$3:X$99980,Resultados_Dic3!$F$3:$F$99980,Produccion_UO!$K1580,Resultados_Dic3!$D$3:$D$99980,Produccion_UO!$K$1494,Resultados_Dic3!$E$3:$E$99980,Produccion_UO!$J1580,Resultados_Dic3!$A$3:$A$99980,Produccion_UO!$H1580)*$J$1494</f>
        <v>0</v>
      </c>
      <c r="AD1580" s="21">
        <f>+SUMIFS(Resultados_Dic3!Y$3:Y$99980,Resultados_Dic3!$F$3:$F$99980,Produccion_UO!$K1580,Resultados_Dic3!$D$3:$D$99980,Produccion_UO!$K$1494,Resultados_Dic3!$E$3:$E$99980,Produccion_UO!$J1580,Resultados_Dic3!$A$3:$A$99980,Produccion_UO!$H1580)*$J$1494</f>
        <v>0</v>
      </c>
      <c r="AE1580" s="21">
        <f>+SUMIFS(Resultados_Dic3!Z$3:Z$99980,Resultados_Dic3!$F$3:$F$99980,Produccion_UO!$K1580,Resultados_Dic3!$D$3:$D$99980,Produccion_UO!$K$1494,Resultados_Dic3!$E$3:$E$99980,Produccion_UO!$J1580,Resultados_Dic3!$A$3:$A$99980,Produccion_UO!$H1580)*$J$1494</f>
        <v>0</v>
      </c>
      <c r="AF1580" s="21">
        <f>+SUMIFS(Resultados_Dic3!AA$3:AA$99980,Resultados_Dic3!$F$3:$F$99980,Produccion_UO!$K1580,Resultados_Dic3!$D$3:$D$99980,Produccion_UO!$K$1494,Resultados_Dic3!$E$3:$E$99980,Produccion_UO!$J1580,Resultados_Dic3!$A$3:$A$99980,Produccion_UO!$H1580)*$J$1494</f>
        <v>0</v>
      </c>
      <c r="AG1580" s="21">
        <f>+SUMIFS(Resultados_Dic3!AB$3:AB$99980,Resultados_Dic3!$F$3:$F$99980,Produccion_UO!$K1580,Resultados_Dic3!$D$3:$D$99980,Produccion_UO!$K$1494,Resultados_Dic3!$E$3:$E$99980,Produccion_UO!$J1580,Resultados_Dic3!$A$3:$A$99980,Produccion_UO!$H1580)*$J$1494</f>
        <v>0</v>
      </c>
      <c r="AH1580" s="21">
        <f>+SUMIFS(Resultados_Dic3!AC$3:AC$99980,Resultados_Dic3!$F$3:$F$99980,Produccion_UO!$K1580,Resultados_Dic3!$D$3:$D$99980,Produccion_UO!$K$1494,Resultados_Dic3!$E$3:$E$99980,Produccion_UO!$J1580,Resultados_Dic3!$A$3:$A$99980,Produccion_UO!$H1580)*$J$1494</f>
        <v>0</v>
      </c>
      <c r="AI1580" s="21">
        <f>+SUMIFS(Resultados_Dic3!AD$3:AD$99980,Resultados_Dic3!$F$3:$F$99980,Produccion_UO!$K1580,Resultados_Dic3!$D$3:$D$99980,Produccion_UO!$K$1494,Resultados_Dic3!$E$3:$E$99980,Produccion_UO!$J1580,Resultados_Dic3!$A$3:$A$99980,Produccion_UO!$H1580)*$J$1494</f>
        <v>0</v>
      </c>
      <c r="AJ1580" s="21">
        <f>+SUMIFS(Resultados_Dic3!AE$3:AE$99980,Resultados_Dic3!$F$3:$F$99980,Produccion_UO!$K1580,Resultados_Dic3!$D$3:$D$99980,Produccion_UO!$K$1494,Resultados_Dic3!$E$3:$E$99980,Produccion_UO!$J1580,Resultados_Dic3!$A$3:$A$99980,Produccion_UO!$H1580)*$J$1494</f>
        <v>0</v>
      </c>
      <c r="AK1580" s="21">
        <f>+SUMIFS(Resultados_Dic3!AF$3:AF$99980,Resultados_Dic3!$F$3:$F$99980,Produccion_UO!$K1580,Resultados_Dic3!$D$3:$D$99980,Produccion_UO!$K$1494,Resultados_Dic3!$E$3:$E$99980,Produccion_UO!$J1580,Resultados_Dic3!$A$3:$A$99980,Produccion_UO!$H1580)*$J$1494</f>
        <v>0</v>
      </c>
      <c r="AL1580" s="21">
        <f>+SUMIFS(Resultados_Dic3!AG$3:AG$99980,Resultados_Dic3!$F$3:$F$99980,Produccion_UO!$K1580,Resultados_Dic3!$D$3:$D$99980,Produccion_UO!$K$1494,Resultados_Dic3!$E$3:$E$99980,Produccion_UO!$J1580,Resultados_Dic3!$A$3:$A$99980,Produccion_UO!$H1580)*$J$1494</f>
        <v>0</v>
      </c>
      <c r="AM1580" s="21">
        <f>+SUMIFS(Resultados_Dic3!AH$3:AH$99980,Resultados_Dic3!$F$3:$F$99980,Produccion_UO!$K1580,Resultados_Dic3!$D$3:$D$99980,Produccion_UO!$K$1494,Resultados_Dic3!$E$3:$E$99980,Produccion_UO!$J1580,Resultados_Dic3!$A$3:$A$99980,Produccion_UO!$H1580)*$J$1494</f>
        <v>0</v>
      </c>
      <c r="AN1580" s="21">
        <f>+SUMIFS(Resultados_Dic3!AI$3:AI$99980,Resultados_Dic3!$F$3:$F$99980,Produccion_UO!$K1580,Resultados_Dic3!$D$3:$D$99980,Produccion_UO!$K$1494,Resultados_Dic3!$E$3:$E$99980,Produccion_UO!$J1580,Resultados_Dic3!$A$3:$A$99980,Produccion_UO!$H1580)*$J$1494</f>
        <v>0</v>
      </c>
      <c r="AO1580" s="21">
        <f>+SUMIFS(Resultados_Dic3!AJ$3:AJ$99980,Resultados_Dic3!$F$3:$F$99980,Produccion_UO!$K1580,Resultados_Dic3!$D$3:$D$99980,Produccion_UO!$K$1494,Resultados_Dic3!$E$3:$E$99980,Produccion_UO!$J1580,Resultados_Dic3!$A$3:$A$99980,Produccion_UO!$H1580)*$J$1494</f>
        <v>0</v>
      </c>
      <c r="AP1580" s="21">
        <f>+SUMIFS(Resultados_Dic3!AK$3:AK$99980,Resultados_Dic3!$F$3:$F$99980,Produccion_UO!$K1580,Resultados_Dic3!$D$3:$D$99980,Produccion_UO!$K$1494,Resultados_Dic3!$E$3:$E$99980,Produccion_UO!$J1580,Resultados_Dic3!$A$3:$A$99980,Produccion_UO!$H1580)*$J$1494</f>
        <v>0</v>
      </c>
      <c r="AQ1580" s="21">
        <f>+SUMIFS(Resultados_Dic3!AL$3:AL$99980,Resultados_Dic3!$F$3:$F$99980,Produccion_UO!$K1580,Resultados_Dic3!$D$3:$D$99980,Produccion_UO!$K$1494,Resultados_Dic3!$E$3:$E$99980,Produccion_UO!$J1580,Resultados_Dic3!$A$3:$A$99980,Produccion_UO!$H1580)*$J$1494</f>
        <v>0</v>
      </c>
      <c r="AR1580" s="21">
        <f>+SUMIFS(Resultados_Dic3!AM$3:AM$99980,Resultados_Dic3!$F$3:$F$99980,Produccion_UO!$K1580,Resultados_Dic3!$D$3:$D$99980,Produccion_UO!$K$1494,Resultados_Dic3!$E$3:$E$99980,Produccion_UO!$J1580,Resultados_Dic3!$A$3:$A$99980,Produccion_UO!$H1580)*$J$1494</f>
        <v>0</v>
      </c>
    </row>
    <row r="1581" spans="8:45" x14ac:dyDescent="0.25">
      <c r="H1581" s="17" t="str">
        <f t="shared" si="1760"/>
        <v>DIC7</v>
      </c>
      <c r="I1581" s="24"/>
      <c r="J1581" s="24" t="s">
        <v>151</v>
      </c>
      <c r="K1581" s="315" t="s">
        <v>847</v>
      </c>
      <c r="L1581" s="230" t="s">
        <v>833</v>
      </c>
      <c r="M1581" s="21">
        <f>+SUMIFS(Resultados_Dic3!H$3:H$99980,Resultados_Dic3!$F$3:$F$99980,Produccion_UO!$K1581,Resultados_Dic3!$D$3:$D$99980,Produccion_UO!$K$1494,Resultados_Dic3!$E$3:$E$99980,Produccion_UO!$J1581,Resultados_Dic3!$A$3:$A$99980,Produccion_UO!$H1581)*$J$1494</f>
        <v>0</v>
      </c>
      <c r="N1581" s="21">
        <f>+SUMIFS(Resultados_Dic3!I$3:I$99980,Resultados_Dic3!$F$3:$F$99980,Produccion_UO!$K1581,Resultados_Dic3!$D$3:$D$99980,Produccion_UO!$K$1494,Resultados_Dic3!$E$3:$E$99980,Produccion_UO!$J1581,Resultados_Dic3!$A$3:$A$99980,Produccion_UO!$H1581)*$J$1494</f>
        <v>0</v>
      </c>
      <c r="O1581" s="21">
        <f>+SUMIFS(Resultados_Dic3!J$3:J$99980,Resultados_Dic3!$F$3:$F$99980,Produccion_UO!$K1581,Resultados_Dic3!$D$3:$D$99980,Produccion_UO!$K$1494,Resultados_Dic3!$E$3:$E$99980,Produccion_UO!$J1581,Resultados_Dic3!$A$3:$A$99980,Produccion_UO!$H1581)*$J$1494</f>
        <v>0</v>
      </c>
      <c r="P1581" s="21">
        <f>+SUMIFS(Resultados_Dic3!K$3:K$99980,Resultados_Dic3!$F$3:$F$99980,Produccion_UO!$K1581,Resultados_Dic3!$D$3:$D$99980,Produccion_UO!$K$1494,Resultados_Dic3!$E$3:$E$99980,Produccion_UO!$J1581,Resultados_Dic3!$A$3:$A$99980,Produccion_UO!$H1581)*$J$1494</f>
        <v>0</v>
      </c>
      <c r="Q1581" s="21">
        <f>+SUMIFS(Resultados_Dic3!L$3:L$99980,Resultados_Dic3!$F$3:$F$99980,Produccion_UO!$K1581,Resultados_Dic3!$D$3:$D$99980,Produccion_UO!$K$1494,Resultados_Dic3!$E$3:$E$99980,Produccion_UO!$J1581,Resultados_Dic3!$A$3:$A$99980,Produccion_UO!$H1581)*$J$1494</f>
        <v>0</v>
      </c>
      <c r="R1581" s="21">
        <f>+SUMIFS(Resultados_Dic3!M$3:M$99980,Resultados_Dic3!$F$3:$F$99980,Produccion_UO!$K1581,Resultados_Dic3!$D$3:$D$99980,Produccion_UO!$K$1494,Resultados_Dic3!$E$3:$E$99980,Produccion_UO!$J1581,Resultados_Dic3!$A$3:$A$99980,Produccion_UO!$H1581)*$J$1494</f>
        <v>0</v>
      </c>
      <c r="S1581" s="21">
        <f>+SUMIFS(Resultados_Dic3!N$3:N$99980,Resultados_Dic3!$F$3:$F$99980,Produccion_UO!$K1581,Resultados_Dic3!$D$3:$D$99980,Produccion_UO!$K$1494,Resultados_Dic3!$E$3:$E$99980,Produccion_UO!$J1581,Resultados_Dic3!$A$3:$A$99980,Produccion_UO!$H1581)*$J$1494</f>
        <v>0</v>
      </c>
      <c r="T1581" s="21">
        <f>+SUMIFS(Resultados_Dic3!O$3:O$99980,Resultados_Dic3!$F$3:$F$99980,Produccion_UO!$K1581,Resultados_Dic3!$D$3:$D$99980,Produccion_UO!$K$1494,Resultados_Dic3!$E$3:$E$99980,Produccion_UO!$J1581,Resultados_Dic3!$A$3:$A$99980,Produccion_UO!$H1581)*$J$1494</f>
        <v>0</v>
      </c>
      <c r="U1581" s="21">
        <f>+SUMIFS(Resultados_Dic3!P$3:P$99980,Resultados_Dic3!$F$3:$F$99980,Produccion_UO!$K1581,Resultados_Dic3!$D$3:$D$99980,Produccion_UO!$K$1494,Resultados_Dic3!$E$3:$E$99980,Produccion_UO!$J1581,Resultados_Dic3!$A$3:$A$99980,Produccion_UO!$H1581)*$J$1494</f>
        <v>0</v>
      </c>
      <c r="V1581" s="21">
        <f>+SUMIFS(Resultados_Dic3!Q$3:Q$99980,Resultados_Dic3!$F$3:$F$99980,Produccion_UO!$K1581,Resultados_Dic3!$D$3:$D$99980,Produccion_UO!$K$1494,Resultados_Dic3!$E$3:$E$99980,Produccion_UO!$J1581,Resultados_Dic3!$A$3:$A$99980,Produccion_UO!$H1581)*$J$1494</f>
        <v>0</v>
      </c>
      <c r="W1581" s="21">
        <f>+SUMIFS(Resultados_Dic3!R$3:R$99980,Resultados_Dic3!$F$3:$F$99980,Produccion_UO!$K1581,Resultados_Dic3!$D$3:$D$99980,Produccion_UO!$K$1494,Resultados_Dic3!$E$3:$E$99980,Produccion_UO!$J1581,Resultados_Dic3!$A$3:$A$99980,Produccion_UO!$H1581)*$J$1494</f>
        <v>0</v>
      </c>
      <c r="X1581" s="21">
        <f>+SUMIFS(Resultados_Dic3!S$3:S$99980,Resultados_Dic3!$F$3:$F$99980,Produccion_UO!$K1581,Resultados_Dic3!$D$3:$D$99980,Produccion_UO!$K$1494,Resultados_Dic3!$E$3:$E$99980,Produccion_UO!$J1581,Resultados_Dic3!$A$3:$A$99980,Produccion_UO!$H1581)*$J$1494</f>
        <v>0</v>
      </c>
      <c r="Y1581" s="21">
        <f>+SUMIFS(Resultados_Dic3!T$3:T$99980,Resultados_Dic3!$F$3:$F$99980,Produccion_UO!$K1581,Resultados_Dic3!$D$3:$D$99980,Produccion_UO!$K$1494,Resultados_Dic3!$E$3:$E$99980,Produccion_UO!$J1581,Resultados_Dic3!$A$3:$A$99980,Produccion_UO!$H1581)*$J$1494</f>
        <v>0</v>
      </c>
      <c r="Z1581" s="21">
        <f>+SUMIFS(Resultados_Dic3!U$3:U$99980,Resultados_Dic3!$F$3:$F$99980,Produccion_UO!$K1581,Resultados_Dic3!$D$3:$D$99980,Produccion_UO!$K$1494,Resultados_Dic3!$E$3:$E$99980,Produccion_UO!$J1581,Resultados_Dic3!$A$3:$A$99980,Produccion_UO!$H1581)*$J$1494</f>
        <v>0</v>
      </c>
      <c r="AA1581" s="21">
        <f>+SUMIFS(Resultados_Dic3!V$3:V$99980,Resultados_Dic3!$F$3:$F$99980,Produccion_UO!$K1581,Resultados_Dic3!$D$3:$D$99980,Produccion_UO!$K$1494,Resultados_Dic3!$E$3:$E$99980,Produccion_UO!$J1581,Resultados_Dic3!$A$3:$A$99980,Produccion_UO!$H1581)*$J$1494</f>
        <v>0</v>
      </c>
      <c r="AB1581" s="21">
        <f>+SUMIFS(Resultados_Dic3!W$3:W$99980,Resultados_Dic3!$F$3:$F$99980,Produccion_UO!$K1581,Resultados_Dic3!$D$3:$D$99980,Produccion_UO!$K$1494,Resultados_Dic3!$E$3:$E$99980,Produccion_UO!$J1581,Resultados_Dic3!$A$3:$A$99980,Produccion_UO!$H1581)*$J$1494</f>
        <v>0</v>
      </c>
      <c r="AC1581" s="21">
        <f>+SUMIFS(Resultados_Dic3!X$3:X$99980,Resultados_Dic3!$F$3:$F$99980,Produccion_UO!$K1581,Resultados_Dic3!$D$3:$D$99980,Produccion_UO!$K$1494,Resultados_Dic3!$E$3:$E$99980,Produccion_UO!$J1581,Resultados_Dic3!$A$3:$A$99980,Produccion_UO!$H1581)*$J$1494</f>
        <v>0</v>
      </c>
      <c r="AD1581" s="21">
        <f>+SUMIFS(Resultados_Dic3!Y$3:Y$99980,Resultados_Dic3!$F$3:$F$99980,Produccion_UO!$K1581,Resultados_Dic3!$D$3:$D$99980,Produccion_UO!$K$1494,Resultados_Dic3!$E$3:$E$99980,Produccion_UO!$J1581,Resultados_Dic3!$A$3:$A$99980,Produccion_UO!$H1581)*$J$1494</f>
        <v>0</v>
      </c>
      <c r="AE1581" s="21">
        <f>+SUMIFS(Resultados_Dic3!Z$3:Z$99980,Resultados_Dic3!$F$3:$F$99980,Produccion_UO!$K1581,Resultados_Dic3!$D$3:$D$99980,Produccion_UO!$K$1494,Resultados_Dic3!$E$3:$E$99980,Produccion_UO!$J1581,Resultados_Dic3!$A$3:$A$99980,Produccion_UO!$H1581)*$J$1494</f>
        <v>0</v>
      </c>
      <c r="AF1581" s="21">
        <f>+SUMIFS(Resultados_Dic3!AA$3:AA$99980,Resultados_Dic3!$F$3:$F$99980,Produccion_UO!$K1581,Resultados_Dic3!$D$3:$D$99980,Produccion_UO!$K$1494,Resultados_Dic3!$E$3:$E$99980,Produccion_UO!$J1581,Resultados_Dic3!$A$3:$A$99980,Produccion_UO!$H1581)*$J$1494</f>
        <v>0</v>
      </c>
      <c r="AG1581" s="21">
        <f>+SUMIFS(Resultados_Dic3!AB$3:AB$99980,Resultados_Dic3!$F$3:$F$99980,Produccion_UO!$K1581,Resultados_Dic3!$D$3:$D$99980,Produccion_UO!$K$1494,Resultados_Dic3!$E$3:$E$99980,Produccion_UO!$J1581,Resultados_Dic3!$A$3:$A$99980,Produccion_UO!$H1581)*$J$1494</f>
        <v>0</v>
      </c>
      <c r="AH1581" s="21">
        <f>+SUMIFS(Resultados_Dic3!AC$3:AC$99980,Resultados_Dic3!$F$3:$F$99980,Produccion_UO!$K1581,Resultados_Dic3!$D$3:$D$99980,Produccion_UO!$K$1494,Resultados_Dic3!$E$3:$E$99980,Produccion_UO!$J1581,Resultados_Dic3!$A$3:$A$99980,Produccion_UO!$H1581)*$J$1494</f>
        <v>0</v>
      </c>
      <c r="AI1581" s="21">
        <f>+SUMIFS(Resultados_Dic3!AD$3:AD$99980,Resultados_Dic3!$F$3:$F$99980,Produccion_UO!$K1581,Resultados_Dic3!$D$3:$D$99980,Produccion_UO!$K$1494,Resultados_Dic3!$E$3:$E$99980,Produccion_UO!$J1581,Resultados_Dic3!$A$3:$A$99980,Produccion_UO!$H1581)*$J$1494</f>
        <v>0</v>
      </c>
      <c r="AJ1581" s="21">
        <f>+SUMIFS(Resultados_Dic3!AE$3:AE$99980,Resultados_Dic3!$F$3:$F$99980,Produccion_UO!$K1581,Resultados_Dic3!$D$3:$D$99980,Produccion_UO!$K$1494,Resultados_Dic3!$E$3:$E$99980,Produccion_UO!$J1581,Resultados_Dic3!$A$3:$A$99980,Produccion_UO!$H1581)*$J$1494</f>
        <v>0</v>
      </c>
      <c r="AK1581" s="21">
        <f>+SUMIFS(Resultados_Dic3!AF$3:AF$99980,Resultados_Dic3!$F$3:$F$99980,Produccion_UO!$K1581,Resultados_Dic3!$D$3:$D$99980,Produccion_UO!$K$1494,Resultados_Dic3!$E$3:$E$99980,Produccion_UO!$J1581,Resultados_Dic3!$A$3:$A$99980,Produccion_UO!$H1581)*$J$1494</f>
        <v>0</v>
      </c>
      <c r="AL1581" s="21">
        <f>+SUMIFS(Resultados_Dic3!AG$3:AG$99980,Resultados_Dic3!$F$3:$F$99980,Produccion_UO!$K1581,Resultados_Dic3!$D$3:$D$99980,Produccion_UO!$K$1494,Resultados_Dic3!$E$3:$E$99980,Produccion_UO!$J1581,Resultados_Dic3!$A$3:$A$99980,Produccion_UO!$H1581)*$J$1494</f>
        <v>0</v>
      </c>
      <c r="AM1581" s="21">
        <f>+SUMIFS(Resultados_Dic3!AH$3:AH$99980,Resultados_Dic3!$F$3:$F$99980,Produccion_UO!$K1581,Resultados_Dic3!$D$3:$D$99980,Produccion_UO!$K$1494,Resultados_Dic3!$E$3:$E$99980,Produccion_UO!$J1581,Resultados_Dic3!$A$3:$A$99980,Produccion_UO!$H1581)*$J$1494</f>
        <v>0</v>
      </c>
      <c r="AN1581" s="21">
        <f>+SUMIFS(Resultados_Dic3!AI$3:AI$99980,Resultados_Dic3!$F$3:$F$99980,Produccion_UO!$K1581,Resultados_Dic3!$D$3:$D$99980,Produccion_UO!$K$1494,Resultados_Dic3!$E$3:$E$99980,Produccion_UO!$J1581,Resultados_Dic3!$A$3:$A$99980,Produccion_UO!$H1581)*$J$1494</f>
        <v>0</v>
      </c>
      <c r="AO1581" s="21">
        <f>+SUMIFS(Resultados_Dic3!AJ$3:AJ$99980,Resultados_Dic3!$F$3:$F$99980,Produccion_UO!$K1581,Resultados_Dic3!$D$3:$D$99980,Produccion_UO!$K$1494,Resultados_Dic3!$E$3:$E$99980,Produccion_UO!$J1581,Resultados_Dic3!$A$3:$A$99980,Produccion_UO!$H1581)*$J$1494</f>
        <v>0</v>
      </c>
      <c r="AP1581" s="21">
        <f>+SUMIFS(Resultados_Dic3!AK$3:AK$99980,Resultados_Dic3!$F$3:$F$99980,Produccion_UO!$K1581,Resultados_Dic3!$D$3:$D$99980,Produccion_UO!$K$1494,Resultados_Dic3!$E$3:$E$99980,Produccion_UO!$J1581,Resultados_Dic3!$A$3:$A$99980,Produccion_UO!$H1581)*$J$1494</f>
        <v>0</v>
      </c>
      <c r="AQ1581" s="21">
        <f>+SUMIFS(Resultados_Dic3!AL$3:AL$99980,Resultados_Dic3!$F$3:$F$99980,Produccion_UO!$K1581,Resultados_Dic3!$D$3:$D$99980,Produccion_UO!$K$1494,Resultados_Dic3!$E$3:$E$99980,Produccion_UO!$J1581,Resultados_Dic3!$A$3:$A$99980,Produccion_UO!$H1581)*$J$1494</f>
        <v>0</v>
      </c>
      <c r="AR1581" s="21">
        <f>+SUMIFS(Resultados_Dic3!AM$3:AM$99980,Resultados_Dic3!$F$3:$F$99980,Produccion_UO!$K1581,Resultados_Dic3!$D$3:$D$99980,Produccion_UO!$K$1494,Resultados_Dic3!$E$3:$E$99980,Produccion_UO!$J1581,Resultados_Dic3!$A$3:$A$99980,Produccion_UO!$H1581)*$J$1494</f>
        <v>0</v>
      </c>
    </row>
    <row r="1583" spans="8:45" x14ac:dyDescent="0.25">
      <c r="L1583" s="322" t="s">
        <v>837</v>
      </c>
      <c r="M1583" s="68">
        <f t="shared" ref="M1583:AR1583" si="1823">+M1569</f>
        <v>71.8438916873057</v>
      </c>
      <c r="N1583" s="68">
        <f t="shared" si="1823"/>
        <v>68.003845196154202</v>
      </c>
      <c r="O1583" s="68">
        <f t="shared" si="1823"/>
        <v>64.698382903157906</v>
      </c>
      <c r="P1583" s="68">
        <f t="shared" si="1823"/>
        <v>61.392920610161603</v>
      </c>
      <c r="Q1583" s="68">
        <f t="shared" si="1823"/>
        <v>58.087458317165201</v>
      </c>
      <c r="R1583" s="68">
        <f t="shared" si="1823"/>
        <v>53.483783557422797</v>
      </c>
      <c r="S1583" s="68">
        <f t="shared" si="1823"/>
        <v>48.8801087976804</v>
      </c>
      <c r="T1583" s="68">
        <f t="shared" si="1823"/>
        <v>45.229436632018597</v>
      </c>
      <c r="U1583" s="68">
        <f t="shared" si="1823"/>
        <v>41.578764466356901</v>
      </c>
      <c r="V1583" s="68">
        <f t="shared" si="1823"/>
        <v>37.928092300695198</v>
      </c>
      <c r="W1583" s="68">
        <f t="shared" si="1823"/>
        <v>24.274826401433302</v>
      </c>
      <c r="X1583" s="68">
        <f t="shared" si="1823"/>
        <v>24.274826401433302</v>
      </c>
      <c r="Y1583" s="68">
        <f t="shared" si="1823"/>
        <v>24.274826401433302</v>
      </c>
      <c r="Z1583" s="68">
        <f t="shared" si="1823"/>
        <v>17.1893804471691</v>
      </c>
      <c r="AA1583" s="68">
        <f t="shared" si="1823"/>
        <v>0</v>
      </c>
      <c r="AB1583" s="68">
        <f t="shared" si="1823"/>
        <v>0</v>
      </c>
      <c r="AC1583" s="68">
        <f t="shared" si="1823"/>
        <v>0</v>
      </c>
      <c r="AD1583" s="68">
        <f t="shared" si="1823"/>
        <v>0</v>
      </c>
      <c r="AE1583" s="68">
        <f t="shared" si="1823"/>
        <v>0</v>
      </c>
      <c r="AF1583" s="68">
        <f t="shared" si="1823"/>
        <v>0</v>
      </c>
      <c r="AG1583" s="68">
        <f t="shared" si="1823"/>
        <v>0</v>
      </c>
      <c r="AH1583" s="68">
        <f t="shared" si="1823"/>
        <v>0</v>
      </c>
      <c r="AI1583" s="68">
        <f t="shared" si="1823"/>
        <v>0</v>
      </c>
      <c r="AJ1583" s="68">
        <f t="shared" si="1823"/>
        <v>0</v>
      </c>
      <c r="AK1583" s="68">
        <f t="shared" si="1823"/>
        <v>0</v>
      </c>
      <c r="AL1583" s="68">
        <f t="shared" si="1823"/>
        <v>0</v>
      </c>
      <c r="AM1583" s="68">
        <f t="shared" si="1823"/>
        <v>0</v>
      </c>
      <c r="AN1583" s="68">
        <f t="shared" si="1823"/>
        <v>0</v>
      </c>
      <c r="AO1583" s="68">
        <f t="shared" si="1823"/>
        <v>0</v>
      </c>
      <c r="AP1583" s="68">
        <f t="shared" si="1823"/>
        <v>0</v>
      </c>
      <c r="AQ1583" s="68">
        <f t="shared" si="1823"/>
        <v>0</v>
      </c>
      <c r="AR1583" s="68">
        <f t="shared" si="1823"/>
        <v>0</v>
      </c>
      <c r="AS1583" s="52"/>
    </row>
    <row r="1584" spans="8:45" x14ac:dyDescent="0.25">
      <c r="L1584" s="322" t="s">
        <v>838</v>
      </c>
      <c r="M1584" s="68">
        <f t="shared" ref="M1584:AR1584" si="1824">+M1570</f>
        <v>363.35225542234201</v>
      </c>
      <c r="N1584" s="68">
        <f t="shared" si="1824"/>
        <v>343.93112551530101</v>
      </c>
      <c r="O1584" s="68">
        <f t="shared" si="1824"/>
        <v>327.21366838476098</v>
      </c>
      <c r="P1584" s="68">
        <f t="shared" si="1824"/>
        <v>310.49621125421999</v>
      </c>
      <c r="Q1584" s="68">
        <f t="shared" si="1824"/>
        <v>293.77875412368002</v>
      </c>
      <c r="R1584" s="68">
        <f t="shared" si="1824"/>
        <v>270.49555540076199</v>
      </c>
      <c r="S1584" s="68">
        <f t="shared" si="1824"/>
        <v>247.21235667784401</v>
      </c>
      <c r="T1584" s="68">
        <f t="shared" si="1824"/>
        <v>228.74899209600699</v>
      </c>
      <c r="U1584" s="68">
        <f t="shared" si="1824"/>
        <v>210.28562751416999</v>
      </c>
      <c r="V1584" s="68">
        <f t="shared" si="1824"/>
        <v>191.82226293233199</v>
      </c>
      <c r="W1584" s="68">
        <f t="shared" si="1824"/>
        <v>122.770533663965</v>
      </c>
      <c r="X1584" s="68">
        <f t="shared" si="1824"/>
        <v>122.770533663965</v>
      </c>
      <c r="Y1584" s="68">
        <f t="shared" si="1824"/>
        <v>122.770533663965</v>
      </c>
      <c r="Z1584" s="68">
        <f t="shared" si="1824"/>
        <v>86.935715870959697</v>
      </c>
      <c r="AA1584" s="68">
        <f t="shared" si="1824"/>
        <v>0</v>
      </c>
      <c r="AB1584" s="68">
        <f t="shared" si="1824"/>
        <v>0</v>
      </c>
      <c r="AC1584" s="68">
        <f t="shared" si="1824"/>
        <v>0</v>
      </c>
      <c r="AD1584" s="68">
        <f t="shared" si="1824"/>
        <v>0</v>
      </c>
      <c r="AE1584" s="68">
        <f t="shared" si="1824"/>
        <v>0</v>
      </c>
      <c r="AF1584" s="68">
        <f t="shared" si="1824"/>
        <v>0</v>
      </c>
      <c r="AG1584" s="68">
        <f t="shared" si="1824"/>
        <v>0</v>
      </c>
      <c r="AH1584" s="68">
        <f t="shared" si="1824"/>
        <v>0</v>
      </c>
      <c r="AI1584" s="68">
        <f t="shared" si="1824"/>
        <v>0</v>
      </c>
      <c r="AJ1584" s="68">
        <f t="shared" si="1824"/>
        <v>0</v>
      </c>
      <c r="AK1584" s="68">
        <f t="shared" si="1824"/>
        <v>0</v>
      </c>
      <c r="AL1584" s="68">
        <f t="shared" si="1824"/>
        <v>0</v>
      </c>
      <c r="AM1584" s="68">
        <f t="shared" si="1824"/>
        <v>0</v>
      </c>
      <c r="AN1584" s="68">
        <f t="shared" si="1824"/>
        <v>0</v>
      </c>
      <c r="AO1584" s="68">
        <f t="shared" si="1824"/>
        <v>0</v>
      </c>
      <c r="AP1584" s="68">
        <f t="shared" si="1824"/>
        <v>0</v>
      </c>
      <c r="AQ1584" s="68">
        <f t="shared" si="1824"/>
        <v>0</v>
      </c>
      <c r="AR1584" s="68">
        <f t="shared" si="1824"/>
        <v>0</v>
      </c>
      <c r="AS1584" s="52"/>
    </row>
    <row r="1585" spans="6:45" x14ac:dyDescent="0.25">
      <c r="L1585" s="322" t="s">
        <v>839</v>
      </c>
      <c r="M1585" s="68">
        <f t="shared" ref="M1585:AR1585" si="1825">+M1571+M1575</f>
        <v>414.65818497077152</v>
      </c>
      <c r="N1585" s="68">
        <f t="shared" si="1825"/>
        <v>552.52082573771452</v>
      </c>
      <c r="O1585" s="68">
        <f t="shared" si="1825"/>
        <v>414.65818497077152</v>
      </c>
      <c r="P1585" s="68">
        <f t="shared" si="1825"/>
        <v>414.65818497077152</v>
      </c>
      <c r="Q1585" s="68">
        <f t="shared" si="1825"/>
        <v>414.65818497077152</v>
      </c>
      <c r="R1585" s="68">
        <f t="shared" si="1825"/>
        <v>414.65818497077152</v>
      </c>
      <c r="S1585" s="68">
        <f t="shared" si="1825"/>
        <v>414.65818497077152</v>
      </c>
      <c r="T1585" s="68">
        <f t="shared" si="1825"/>
        <v>414.65818497077152</v>
      </c>
      <c r="U1585" s="68">
        <f t="shared" si="1825"/>
        <v>414.65818497077152</v>
      </c>
      <c r="V1585" s="68">
        <f t="shared" si="1825"/>
        <v>414.65818497077152</v>
      </c>
      <c r="W1585" s="68">
        <f t="shared" si="1825"/>
        <v>414.65818497077152</v>
      </c>
      <c r="X1585" s="68">
        <f t="shared" si="1825"/>
        <v>414.65818497077152</v>
      </c>
      <c r="Y1585" s="68">
        <f t="shared" si="1825"/>
        <v>414.65818497077152</v>
      </c>
      <c r="Z1585" s="68">
        <f t="shared" si="1825"/>
        <v>414.65818497077152</v>
      </c>
      <c r="AA1585" s="68">
        <f t="shared" si="1825"/>
        <v>0</v>
      </c>
      <c r="AB1585" s="68">
        <f t="shared" si="1825"/>
        <v>0</v>
      </c>
      <c r="AC1585" s="68">
        <f t="shared" si="1825"/>
        <v>0</v>
      </c>
      <c r="AD1585" s="68">
        <f t="shared" si="1825"/>
        <v>0</v>
      </c>
      <c r="AE1585" s="68">
        <f t="shared" si="1825"/>
        <v>0</v>
      </c>
      <c r="AF1585" s="68">
        <f t="shared" si="1825"/>
        <v>0</v>
      </c>
      <c r="AG1585" s="68">
        <f t="shared" si="1825"/>
        <v>0</v>
      </c>
      <c r="AH1585" s="68">
        <f t="shared" si="1825"/>
        <v>0</v>
      </c>
      <c r="AI1585" s="68">
        <f t="shared" si="1825"/>
        <v>0</v>
      </c>
      <c r="AJ1585" s="68">
        <f t="shared" si="1825"/>
        <v>0</v>
      </c>
      <c r="AK1585" s="68">
        <f t="shared" si="1825"/>
        <v>0</v>
      </c>
      <c r="AL1585" s="68">
        <f t="shared" si="1825"/>
        <v>0</v>
      </c>
      <c r="AM1585" s="68">
        <f t="shared" si="1825"/>
        <v>0</v>
      </c>
      <c r="AN1585" s="68">
        <f t="shared" si="1825"/>
        <v>0</v>
      </c>
      <c r="AO1585" s="68">
        <f t="shared" si="1825"/>
        <v>0</v>
      </c>
      <c r="AP1585" s="68">
        <f t="shared" si="1825"/>
        <v>0</v>
      </c>
      <c r="AQ1585" s="68">
        <f t="shared" si="1825"/>
        <v>0</v>
      </c>
      <c r="AR1585" s="68">
        <f t="shared" si="1825"/>
        <v>0</v>
      </c>
      <c r="AS1585" s="52"/>
    </row>
    <row r="1586" spans="6:45" x14ac:dyDescent="0.25">
      <c r="L1586" s="230" t="s">
        <v>840</v>
      </c>
      <c r="M1586" s="21">
        <f>+SUM(M1583:M1585)</f>
        <v>849.85433208041923</v>
      </c>
      <c r="N1586" s="21">
        <f t="shared" ref="N1586" si="1826">+SUM(N1583:N1585)</f>
        <v>964.45579644916972</v>
      </c>
      <c r="O1586" s="21">
        <f t="shared" ref="O1586" si="1827">+SUM(O1583:O1585)</f>
        <v>806.57023625869033</v>
      </c>
      <c r="P1586" s="21">
        <f t="shared" ref="P1586" si="1828">+SUM(P1583:P1585)</f>
        <v>786.54731683515308</v>
      </c>
      <c r="Q1586" s="21">
        <f t="shared" ref="Q1586" si="1829">+SUM(Q1583:Q1585)</f>
        <v>766.52439741161675</v>
      </c>
      <c r="R1586" s="21">
        <f t="shared" ref="R1586" si="1830">+SUM(R1583:R1585)</f>
        <v>738.63752392895628</v>
      </c>
      <c r="S1586" s="21">
        <f t="shared" ref="S1586" si="1831">+SUM(S1583:S1585)</f>
        <v>710.75065044629594</v>
      </c>
      <c r="T1586" s="21">
        <f t="shared" ref="T1586" si="1832">+SUM(T1583:T1585)</f>
        <v>688.63661369879708</v>
      </c>
      <c r="U1586" s="21">
        <f t="shared" ref="U1586" si="1833">+SUM(U1583:U1585)</f>
        <v>666.52257695129833</v>
      </c>
      <c r="V1586" s="21">
        <f t="shared" ref="V1586" si="1834">+SUM(V1583:V1585)</f>
        <v>644.40854020379868</v>
      </c>
      <c r="W1586" s="21">
        <f t="shared" ref="W1586" si="1835">+SUM(W1583:W1585)</f>
        <v>561.70354503616977</v>
      </c>
      <c r="X1586" s="21">
        <f t="shared" ref="X1586" si="1836">+SUM(X1583:X1585)</f>
        <v>561.70354503616977</v>
      </c>
      <c r="Y1586" s="21">
        <f t="shared" ref="Y1586" si="1837">+SUM(Y1583:Y1585)</f>
        <v>561.70354503616977</v>
      </c>
      <c r="Z1586" s="21">
        <f t="shared" ref="Z1586" si="1838">+SUM(Z1583:Z1585)</f>
        <v>518.7832812889003</v>
      </c>
      <c r="AA1586" s="21">
        <f t="shared" ref="AA1586" si="1839">+SUM(AA1583:AA1585)</f>
        <v>0</v>
      </c>
      <c r="AB1586" s="21">
        <f t="shared" ref="AB1586" si="1840">+SUM(AB1583:AB1585)</f>
        <v>0</v>
      </c>
      <c r="AC1586" s="21">
        <f t="shared" ref="AC1586" si="1841">+SUM(AC1583:AC1585)</f>
        <v>0</v>
      </c>
      <c r="AD1586" s="21">
        <f t="shared" ref="AD1586" si="1842">+SUM(AD1583:AD1585)</f>
        <v>0</v>
      </c>
      <c r="AE1586" s="21">
        <f t="shared" ref="AE1586" si="1843">+SUM(AE1583:AE1585)</f>
        <v>0</v>
      </c>
      <c r="AF1586" s="21">
        <f t="shared" ref="AF1586" si="1844">+SUM(AF1583:AF1585)</f>
        <v>0</v>
      </c>
      <c r="AG1586" s="21">
        <f t="shared" ref="AG1586" si="1845">+SUM(AG1583:AG1585)</f>
        <v>0</v>
      </c>
      <c r="AH1586" s="21">
        <f t="shared" ref="AH1586" si="1846">+SUM(AH1583:AH1585)</f>
        <v>0</v>
      </c>
      <c r="AI1586" s="21">
        <f t="shared" ref="AI1586" si="1847">+SUM(AI1583:AI1585)</f>
        <v>0</v>
      </c>
      <c r="AJ1586" s="21">
        <f t="shared" ref="AJ1586" si="1848">+SUM(AJ1583:AJ1585)</f>
        <v>0</v>
      </c>
      <c r="AK1586" s="21">
        <f t="shared" ref="AK1586" si="1849">+SUM(AK1583:AK1585)</f>
        <v>0</v>
      </c>
      <c r="AL1586" s="21">
        <f t="shared" ref="AL1586" si="1850">+SUM(AL1583:AL1585)</f>
        <v>0</v>
      </c>
      <c r="AM1586" s="21">
        <f t="shared" ref="AM1586" si="1851">+SUM(AM1583:AM1585)</f>
        <v>0</v>
      </c>
      <c r="AN1586" s="21">
        <f t="shared" ref="AN1586" si="1852">+SUM(AN1583:AN1585)</f>
        <v>0</v>
      </c>
      <c r="AO1586" s="21">
        <f t="shared" ref="AO1586" si="1853">+SUM(AO1583:AO1585)</f>
        <v>0</v>
      </c>
      <c r="AP1586" s="21">
        <f t="shared" ref="AP1586" si="1854">+SUM(AP1583:AP1585)</f>
        <v>0</v>
      </c>
      <c r="AQ1586" s="21">
        <f t="shared" ref="AQ1586" si="1855">+SUM(AQ1583:AQ1585)</f>
        <v>0</v>
      </c>
      <c r="AR1586" s="21">
        <f t="shared" ref="AR1586" si="1856">+SUM(AR1583:AR1585)</f>
        <v>0</v>
      </c>
    </row>
    <row r="1587" spans="6:45" x14ac:dyDescent="0.25">
      <c r="L1587" s="230" t="s">
        <v>841</v>
      </c>
      <c r="M1587" s="21">
        <f t="shared" ref="M1587:AR1587" si="1857">+M1579+M1580+M1581</f>
        <v>0</v>
      </c>
      <c r="N1587" s="21">
        <f t="shared" si="1857"/>
        <v>0</v>
      </c>
      <c r="O1587" s="21">
        <f t="shared" si="1857"/>
        <v>0</v>
      </c>
      <c r="P1587" s="21">
        <f t="shared" si="1857"/>
        <v>0</v>
      </c>
      <c r="Q1587" s="21">
        <f t="shared" si="1857"/>
        <v>0</v>
      </c>
      <c r="R1587" s="21">
        <f t="shared" si="1857"/>
        <v>0</v>
      </c>
      <c r="S1587" s="21">
        <f t="shared" si="1857"/>
        <v>0</v>
      </c>
      <c r="T1587" s="21">
        <f t="shared" si="1857"/>
        <v>0</v>
      </c>
      <c r="U1587" s="21">
        <f t="shared" si="1857"/>
        <v>0</v>
      </c>
      <c r="V1587" s="21">
        <f t="shared" si="1857"/>
        <v>0</v>
      </c>
      <c r="W1587" s="21">
        <f t="shared" si="1857"/>
        <v>0</v>
      </c>
      <c r="X1587" s="21">
        <f t="shared" si="1857"/>
        <v>0</v>
      </c>
      <c r="Y1587" s="21">
        <f t="shared" si="1857"/>
        <v>0</v>
      </c>
      <c r="Z1587" s="21">
        <f t="shared" si="1857"/>
        <v>0</v>
      </c>
      <c r="AA1587" s="21">
        <f t="shared" si="1857"/>
        <v>0</v>
      </c>
      <c r="AB1587" s="21">
        <f t="shared" si="1857"/>
        <v>0</v>
      </c>
      <c r="AC1587" s="21">
        <f t="shared" si="1857"/>
        <v>0</v>
      </c>
      <c r="AD1587" s="21">
        <f t="shared" si="1857"/>
        <v>0</v>
      </c>
      <c r="AE1587" s="21">
        <f t="shared" si="1857"/>
        <v>0</v>
      </c>
      <c r="AF1587" s="21">
        <f t="shared" si="1857"/>
        <v>0</v>
      </c>
      <c r="AG1587" s="21">
        <f t="shared" si="1857"/>
        <v>0</v>
      </c>
      <c r="AH1587" s="21">
        <f t="shared" si="1857"/>
        <v>0</v>
      </c>
      <c r="AI1587" s="21">
        <f t="shared" si="1857"/>
        <v>0</v>
      </c>
      <c r="AJ1587" s="21">
        <f t="shared" si="1857"/>
        <v>0</v>
      </c>
      <c r="AK1587" s="21">
        <f t="shared" si="1857"/>
        <v>0</v>
      </c>
      <c r="AL1587" s="21">
        <f t="shared" si="1857"/>
        <v>0</v>
      </c>
      <c r="AM1587" s="21">
        <f t="shared" si="1857"/>
        <v>0</v>
      </c>
      <c r="AN1587" s="21">
        <f t="shared" si="1857"/>
        <v>0</v>
      </c>
      <c r="AO1587" s="21">
        <f t="shared" si="1857"/>
        <v>0</v>
      </c>
      <c r="AP1587" s="21">
        <f t="shared" si="1857"/>
        <v>0</v>
      </c>
      <c r="AQ1587" s="21">
        <f t="shared" si="1857"/>
        <v>0</v>
      </c>
      <c r="AR1587" s="21">
        <f t="shared" si="1857"/>
        <v>0</v>
      </c>
    </row>
    <row r="1588" spans="6:45" x14ac:dyDescent="0.25">
      <c r="L1588" s="323" t="s">
        <v>782</v>
      </c>
      <c r="M1588" s="268">
        <f>+M1586+M1587</f>
        <v>849.85433208041923</v>
      </c>
      <c r="N1588" s="268">
        <f t="shared" ref="N1588" si="1858">+N1586+N1587</f>
        <v>964.45579644916972</v>
      </c>
      <c r="O1588" s="268">
        <f t="shared" ref="O1588" si="1859">+O1586+O1587</f>
        <v>806.57023625869033</v>
      </c>
      <c r="P1588" s="268">
        <f t="shared" ref="P1588" si="1860">+P1586+P1587</f>
        <v>786.54731683515308</v>
      </c>
      <c r="Q1588" s="268">
        <f t="shared" ref="Q1588" si="1861">+Q1586+Q1587</f>
        <v>766.52439741161675</v>
      </c>
      <c r="R1588" s="268">
        <f t="shared" ref="R1588" si="1862">+R1586+R1587</f>
        <v>738.63752392895628</v>
      </c>
      <c r="S1588" s="268">
        <f t="shared" ref="S1588" si="1863">+S1586+S1587</f>
        <v>710.75065044629594</v>
      </c>
      <c r="T1588" s="268">
        <f t="shared" ref="T1588" si="1864">+T1586+T1587</f>
        <v>688.63661369879708</v>
      </c>
      <c r="U1588" s="268">
        <f t="shared" ref="U1588" si="1865">+U1586+U1587</f>
        <v>666.52257695129833</v>
      </c>
      <c r="V1588" s="268">
        <f t="shared" ref="V1588" si="1866">+V1586+V1587</f>
        <v>644.40854020379868</v>
      </c>
      <c r="W1588" s="268">
        <f t="shared" ref="W1588" si="1867">+W1586+W1587</f>
        <v>561.70354503616977</v>
      </c>
      <c r="X1588" s="268">
        <f t="shared" ref="X1588" si="1868">+X1586+X1587</f>
        <v>561.70354503616977</v>
      </c>
      <c r="Y1588" s="268">
        <f t="shared" ref="Y1588" si="1869">+Y1586+Y1587</f>
        <v>561.70354503616977</v>
      </c>
      <c r="Z1588" s="268">
        <f t="shared" ref="Z1588" si="1870">+Z1586+Z1587</f>
        <v>518.7832812889003</v>
      </c>
      <c r="AA1588" s="268">
        <f t="shared" ref="AA1588" si="1871">+AA1586+AA1587</f>
        <v>0</v>
      </c>
      <c r="AB1588" s="268">
        <f t="shared" ref="AB1588" si="1872">+AB1586+AB1587</f>
        <v>0</v>
      </c>
      <c r="AC1588" s="268">
        <f t="shared" ref="AC1588" si="1873">+AC1586+AC1587</f>
        <v>0</v>
      </c>
      <c r="AD1588" s="268">
        <f t="shared" ref="AD1588" si="1874">+AD1586+AD1587</f>
        <v>0</v>
      </c>
      <c r="AE1588" s="268">
        <f t="shared" ref="AE1588" si="1875">+AE1586+AE1587</f>
        <v>0</v>
      </c>
      <c r="AF1588" s="268">
        <f t="shared" ref="AF1588" si="1876">+AF1586+AF1587</f>
        <v>0</v>
      </c>
      <c r="AG1588" s="268">
        <f t="shared" ref="AG1588" si="1877">+AG1586+AG1587</f>
        <v>0</v>
      </c>
      <c r="AH1588" s="268">
        <f t="shared" ref="AH1588" si="1878">+AH1586+AH1587</f>
        <v>0</v>
      </c>
      <c r="AI1588" s="268">
        <f t="shared" ref="AI1588" si="1879">+AI1586+AI1587</f>
        <v>0</v>
      </c>
      <c r="AJ1588" s="268">
        <f t="shared" ref="AJ1588" si="1880">+AJ1586+AJ1587</f>
        <v>0</v>
      </c>
      <c r="AK1588" s="268">
        <f t="shared" ref="AK1588" si="1881">+AK1586+AK1587</f>
        <v>0</v>
      </c>
      <c r="AL1588" s="268">
        <f t="shared" ref="AL1588" si="1882">+AL1586+AL1587</f>
        <v>0</v>
      </c>
      <c r="AM1588" s="268">
        <f t="shared" ref="AM1588" si="1883">+AM1586+AM1587</f>
        <v>0</v>
      </c>
      <c r="AN1588" s="268">
        <f t="shared" ref="AN1588" si="1884">+AN1586+AN1587</f>
        <v>0</v>
      </c>
      <c r="AO1588" s="268">
        <f t="shared" ref="AO1588" si="1885">+AO1586+AO1587</f>
        <v>0</v>
      </c>
      <c r="AP1588" s="268">
        <f t="shared" ref="AP1588" si="1886">+AP1586+AP1587</f>
        <v>0</v>
      </c>
      <c r="AQ1588" s="268">
        <f t="shared" ref="AQ1588" si="1887">+AQ1586+AQ1587</f>
        <v>0</v>
      </c>
      <c r="AR1588" s="268">
        <f t="shared" ref="AR1588" si="1888">+AR1586+AR1587</f>
        <v>0</v>
      </c>
    </row>
    <row r="1591" spans="6:45" x14ac:dyDescent="0.25">
      <c r="J1591">
        <v>1</v>
      </c>
      <c r="K1591" s="108" t="s">
        <v>389</v>
      </c>
      <c r="L1591" s="108" t="s">
        <v>377</v>
      </c>
    </row>
    <row r="1592" spans="6:45" x14ac:dyDescent="0.25">
      <c r="I1592" s="266"/>
      <c r="M1592" s="321">
        <v>2019</v>
      </c>
      <c r="N1592" s="321">
        <v>2020</v>
      </c>
      <c r="O1592" s="321">
        <v>2021</v>
      </c>
      <c r="P1592" s="321">
        <v>2022</v>
      </c>
      <c r="Q1592" s="321">
        <v>2023</v>
      </c>
      <c r="R1592" s="321">
        <v>2024</v>
      </c>
      <c r="S1592" s="321">
        <v>2025</v>
      </c>
      <c r="T1592" s="321">
        <v>2026</v>
      </c>
      <c r="U1592" s="321">
        <v>2027</v>
      </c>
      <c r="V1592" s="321">
        <v>2028</v>
      </c>
      <c r="W1592" s="321">
        <v>2029</v>
      </c>
      <c r="X1592" s="321">
        <v>2030</v>
      </c>
      <c r="Y1592" s="321">
        <v>2031</v>
      </c>
      <c r="Z1592" s="321">
        <v>2032</v>
      </c>
      <c r="AA1592" s="321">
        <v>2033</v>
      </c>
      <c r="AB1592" s="321">
        <v>2034</v>
      </c>
      <c r="AC1592" s="321">
        <v>2035</v>
      </c>
      <c r="AD1592" s="321">
        <v>2036</v>
      </c>
      <c r="AE1592" s="321">
        <v>2037</v>
      </c>
      <c r="AF1592" s="321">
        <v>2038</v>
      </c>
      <c r="AG1592" s="321">
        <v>2039</v>
      </c>
      <c r="AH1592" s="321">
        <v>2040</v>
      </c>
      <c r="AI1592" s="321">
        <v>2041</v>
      </c>
      <c r="AJ1592" s="321">
        <v>2042</v>
      </c>
      <c r="AK1592" s="321">
        <v>2043</v>
      </c>
      <c r="AL1592" s="321">
        <v>2044</v>
      </c>
      <c r="AM1592" s="321">
        <v>2045</v>
      </c>
      <c r="AN1592" s="321">
        <v>2046</v>
      </c>
      <c r="AO1592" s="321">
        <v>2047</v>
      </c>
      <c r="AP1592" s="321">
        <v>2048</v>
      </c>
      <c r="AQ1592" s="321">
        <v>2049</v>
      </c>
      <c r="AR1592" s="321">
        <v>2050</v>
      </c>
    </row>
    <row r="1593" spans="6:45" s="15" customFormat="1" x14ac:dyDescent="0.25">
      <c r="F1593" s="96"/>
      <c r="H1593" s="12"/>
      <c r="I1593" s="17" t="str">
        <f t="shared" ref="I1593" si="1889">+IF(OR(K1593="OIL",K1593="OIL-eq"),$I$5,IF(K1593="GAS",$I$4,IF(K1593="GSL",$I$8,IF(K1593="DSL",$I$9,IF(K1593="KER",$I$10,IF(K1593="LPG",$I$11,IF(K1593="HFO",$I$12,IF(K1593="AVG",$I$13,IF(K1593="RFG",$I$14,IF(K1593="ELC",$I$15,$I$16))))))))))</f>
        <v>Kt CO2e/año</v>
      </c>
      <c r="J1593" s="115">
        <f t="shared" ref="J1593" si="1890">+IF(OR(K1593="OIL",K1593="OIL-eq"),$H$5,IF(K1593="GAS",$H$4,IF(K1593="GSL",$H$8,IF(K1593="DSL",$H$9,IF(K1593="KER",$H$10,IF(K1593="LPG",$H$11,IF(K1593="HFO",$H$12,IF(K1593="AVG",$H$13,IF(K1593="RFG",$H$14,IF(K1593="ELC",$H$15,$H$16))))))))))</f>
        <v>1</v>
      </c>
      <c r="K1593" s="318" t="s">
        <v>836</v>
      </c>
      <c r="L1593" s="314" t="s">
        <v>326</v>
      </c>
      <c r="M1593" s="135"/>
      <c r="N1593" s="135"/>
      <c r="O1593" s="135"/>
      <c r="P1593" s="135"/>
      <c r="Q1593" s="135"/>
      <c r="R1593" s="135"/>
      <c r="S1593" s="135"/>
      <c r="T1593" s="135"/>
      <c r="U1593" s="135"/>
      <c r="V1593" s="135"/>
      <c r="W1593" s="135"/>
      <c r="X1593" s="135"/>
      <c r="Y1593" s="135"/>
      <c r="Z1593" s="135"/>
      <c r="AA1593" s="135"/>
      <c r="AB1593" s="135"/>
      <c r="AC1593" s="135"/>
      <c r="AD1593" s="135"/>
      <c r="AE1593" s="135"/>
      <c r="AF1593" s="135"/>
      <c r="AG1593" s="135"/>
      <c r="AH1593" s="135"/>
      <c r="AI1593" s="135"/>
      <c r="AJ1593" s="135"/>
      <c r="AK1593" s="135"/>
      <c r="AL1593" s="135"/>
      <c r="AM1593" s="135"/>
      <c r="AN1593" s="135"/>
      <c r="AO1593" s="135"/>
      <c r="AP1593" s="135"/>
      <c r="AQ1593" s="135"/>
      <c r="AR1593" s="135"/>
    </row>
    <row r="1594" spans="6:45" x14ac:dyDescent="0.25">
      <c r="H1594" s="17" t="str">
        <f t="shared" ref="H1594:H1606" si="1891">+$B$1</f>
        <v>DIC7</v>
      </c>
      <c r="I1594" s="24"/>
      <c r="J1594" s="24" t="s">
        <v>152</v>
      </c>
      <c r="K1594" s="315" t="s">
        <v>173</v>
      </c>
      <c r="L1594" s="230" t="s">
        <v>829</v>
      </c>
      <c r="M1594" s="21">
        <f>+SUMIFS(Resultados_Dic3!H$3:H$99980,Resultados_Dic3!$F$3:$F$99980,Produccion_UO!$K1594,Resultados_Dic3!$D$3:$D$99980,Produccion_UO!$K$1131,Resultados_Dic3!$E$3:$E$99980,Produccion_UO!$J1594,Resultados_Dic3!$A$3:$A$99980,Produccion_UO!$H1594)*$J$1494</f>
        <v>91.605878192078194</v>
      </c>
      <c r="N1594" s="21">
        <f>+SUMIFS(Resultados_Dic3!I$3:I$99980,Resultados_Dic3!$F$3:$F$99980,Produccion_UO!$K1594,Resultados_Dic3!$D$3:$D$99980,Produccion_UO!$K$1131,Resultados_Dic3!$E$3:$E$99980,Produccion_UO!$J1594,Resultados_Dic3!$A$3:$A$99980,Produccion_UO!$H1594)*$J$1494</f>
        <v>86.564225498225596</v>
      </c>
      <c r="O1594" s="21">
        <f>+SUMIFS(Resultados_Dic3!J$3:J$99980,Resultados_Dic3!$F$3:$F$99980,Produccion_UO!$K1594,Resultados_Dic3!$D$3:$D$99980,Produccion_UO!$K$1131,Resultados_Dic3!$E$3:$E$99980,Produccion_UO!$J1594,Resultados_Dic3!$A$3:$A$99980,Produccion_UO!$H1594)*$J$1494</f>
        <v>82.7592045972047</v>
      </c>
      <c r="P1594" s="21">
        <f>+SUMIFS(Resultados_Dic3!K$3:K$99980,Resultados_Dic3!$F$3:$F$99980,Produccion_UO!$K1594,Resultados_Dic3!$D$3:$D$99980,Produccion_UO!$K$1131,Resultados_Dic3!$E$3:$E$99980,Produccion_UO!$J1594,Resultados_Dic3!$A$3:$A$99980,Produccion_UO!$H1594)*$J$1494</f>
        <v>78.954183696183705</v>
      </c>
      <c r="Q1594" s="21">
        <f>+SUMIFS(Resultados_Dic3!L$3:L$99980,Resultados_Dic3!$F$3:$F$99980,Produccion_UO!$K1594,Resultados_Dic3!$D$3:$D$99980,Produccion_UO!$K$1131,Resultados_Dic3!$E$3:$E$99980,Produccion_UO!$J1594,Resultados_Dic3!$A$3:$A$99980,Produccion_UO!$H1594)*$J$1494</f>
        <v>75.149162795162795</v>
      </c>
      <c r="R1594" s="21">
        <f>+SUMIFS(Resultados_Dic3!M$3:M$99980,Resultados_Dic3!$F$3:$F$99980,Produccion_UO!$K1594,Resultados_Dic3!$D$3:$D$99980,Produccion_UO!$K$1131,Resultados_Dic3!$E$3:$E$99980,Produccion_UO!$J1594,Resultados_Dic3!$A$3:$A$99980,Produccion_UO!$H1594)*$J$1494</f>
        <v>71.344141894141899</v>
      </c>
      <c r="S1594" s="21">
        <f>+SUMIFS(Resultados_Dic3!N$3:N$99980,Resultados_Dic3!$F$3:$F$99980,Produccion_UO!$K1594,Resultados_Dic3!$D$3:$D$99980,Produccion_UO!$K$1131,Resultados_Dic3!$E$3:$E$99980,Produccion_UO!$J1594,Resultados_Dic3!$A$3:$A$99980,Produccion_UO!$H1594)*$J$1494</f>
        <v>67.539120993121003</v>
      </c>
      <c r="T1594" s="21">
        <f>+SUMIFS(Resultados_Dic3!O$3:O$99980,Resultados_Dic3!$F$3:$F$99980,Produccion_UO!$K1594,Resultados_Dic3!$D$3:$D$99980,Produccion_UO!$K$1131,Resultados_Dic3!$E$3:$E$99980,Produccion_UO!$J1594,Resultados_Dic3!$A$3:$A$99980,Produccion_UO!$H1594)*$J$1494</f>
        <v>7.6945557575798498</v>
      </c>
      <c r="U1594" s="21">
        <f>+SUMIFS(Resultados_Dic3!P$3:P$99980,Resultados_Dic3!$F$3:$F$99980,Produccion_UO!$K1594,Resultados_Dic3!$D$3:$D$99980,Produccion_UO!$K$1131,Resultados_Dic3!$E$3:$E$99980,Produccion_UO!$J1594,Resultados_Dic3!$A$3:$A$99980,Produccion_UO!$H1594)*$J$1494</f>
        <v>0</v>
      </c>
      <c r="V1594" s="21">
        <f>+SUMIFS(Resultados_Dic3!Q$3:Q$99980,Resultados_Dic3!$F$3:$F$99980,Produccion_UO!$K1594,Resultados_Dic3!$D$3:$D$99980,Produccion_UO!$K$1131,Resultados_Dic3!$E$3:$E$99980,Produccion_UO!$J1594,Resultados_Dic3!$A$3:$A$99980,Produccion_UO!$H1594)*$J$1494</f>
        <v>0</v>
      </c>
      <c r="W1594" s="21">
        <f>+SUMIFS(Resultados_Dic3!R$3:R$99980,Resultados_Dic3!$F$3:$F$99980,Produccion_UO!$K1594,Resultados_Dic3!$D$3:$D$99980,Produccion_UO!$K$1131,Resultados_Dic3!$E$3:$E$99980,Produccion_UO!$J1594,Resultados_Dic3!$A$3:$A$99980,Produccion_UO!$H1594)*$J$1494</f>
        <v>0</v>
      </c>
      <c r="X1594" s="21">
        <f>+SUMIFS(Resultados_Dic3!S$3:S$99980,Resultados_Dic3!$F$3:$F$99980,Produccion_UO!$K1594,Resultados_Dic3!$D$3:$D$99980,Produccion_UO!$K$1131,Resultados_Dic3!$E$3:$E$99980,Produccion_UO!$J1594,Resultados_Dic3!$A$3:$A$99980,Produccion_UO!$H1594)*$J$1494</f>
        <v>0</v>
      </c>
      <c r="Y1594" s="21">
        <f>+SUMIFS(Resultados_Dic3!T$3:T$99980,Resultados_Dic3!$F$3:$F$99980,Produccion_UO!$K1594,Resultados_Dic3!$D$3:$D$99980,Produccion_UO!$K$1131,Resultados_Dic3!$E$3:$E$99980,Produccion_UO!$J1594,Resultados_Dic3!$A$3:$A$99980,Produccion_UO!$H1594)*$J$1494</f>
        <v>0</v>
      </c>
      <c r="Z1594" s="21">
        <f>+SUMIFS(Resultados_Dic3!U$3:U$99980,Resultados_Dic3!$F$3:$F$99980,Produccion_UO!$K1594,Resultados_Dic3!$D$3:$D$99980,Produccion_UO!$K$1131,Resultados_Dic3!$E$3:$E$99980,Produccion_UO!$J1594,Resultados_Dic3!$A$3:$A$99980,Produccion_UO!$H1594)*$J$1494</f>
        <v>0</v>
      </c>
      <c r="AA1594" s="21">
        <f>+SUMIFS(Resultados_Dic3!V$3:V$99980,Resultados_Dic3!$F$3:$F$99980,Produccion_UO!$K1594,Resultados_Dic3!$D$3:$D$99980,Produccion_UO!$K$1131,Resultados_Dic3!$E$3:$E$99980,Produccion_UO!$J1594,Resultados_Dic3!$A$3:$A$99980,Produccion_UO!$H1594)*$J$1494</f>
        <v>0</v>
      </c>
      <c r="AB1594" s="21">
        <f>+SUMIFS(Resultados_Dic3!W$3:W$99980,Resultados_Dic3!$F$3:$F$99980,Produccion_UO!$K1594,Resultados_Dic3!$D$3:$D$99980,Produccion_UO!$K$1131,Resultados_Dic3!$E$3:$E$99980,Produccion_UO!$J1594,Resultados_Dic3!$A$3:$A$99980,Produccion_UO!$H1594)*$J$1494</f>
        <v>0</v>
      </c>
      <c r="AC1594" s="21">
        <f>+SUMIFS(Resultados_Dic3!X$3:X$99980,Resultados_Dic3!$F$3:$F$99980,Produccion_UO!$K1594,Resultados_Dic3!$D$3:$D$99980,Produccion_UO!$K$1131,Resultados_Dic3!$E$3:$E$99980,Produccion_UO!$J1594,Resultados_Dic3!$A$3:$A$99980,Produccion_UO!$H1594)*$J$1494</f>
        <v>0</v>
      </c>
      <c r="AD1594" s="21">
        <f>+SUMIFS(Resultados_Dic3!Y$3:Y$99980,Resultados_Dic3!$F$3:$F$99980,Produccion_UO!$K1594,Resultados_Dic3!$D$3:$D$99980,Produccion_UO!$K$1131,Resultados_Dic3!$E$3:$E$99980,Produccion_UO!$J1594,Resultados_Dic3!$A$3:$A$99980,Produccion_UO!$H1594)*$J$1494</f>
        <v>0</v>
      </c>
      <c r="AE1594" s="21">
        <f>+SUMIFS(Resultados_Dic3!Z$3:Z$99980,Resultados_Dic3!$F$3:$F$99980,Produccion_UO!$K1594,Resultados_Dic3!$D$3:$D$99980,Produccion_UO!$K$1131,Resultados_Dic3!$E$3:$E$99980,Produccion_UO!$J1594,Resultados_Dic3!$A$3:$A$99980,Produccion_UO!$H1594)*$J$1494</f>
        <v>0</v>
      </c>
      <c r="AF1594" s="21">
        <f>+SUMIFS(Resultados_Dic3!AA$3:AA$99980,Resultados_Dic3!$F$3:$F$99980,Produccion_UO!$K1594,Resultados_Dic3!$D$3:$D$99980,Produccion_UO!$K$1131,Resultados_Dic3!$E$3:$E$99980,Produccion_UO!$J1594,Resultados_Dic3!$A$3:$A$99980,Produccion_UO!$H1594)*$J$1494</f>
        <v>0</v>
      </c>
      <c r="AG1594" s="21">
        <f>+SUMIFS(Resultados_Dic3!AB$3:AB$99980,Resultados_Dic3!$F$3:$F$99980,Produccion_UO!$K1594,Resultados_Dic3!$D$3:$D$99980,Produccion_UO!$K$1131,Resultados_Dic3!$E$3:$E$99980,Produccion_UO!$J1594,Resultados_Dic3!$A$3:$A$99980,Produccion_UO!$H1594)*$J$1494</f>
        <v>0</v>
      </c>
      <c r="AH1594" s="21">
        <f>+SUMIFS(Resultados_Dic3!AC$3:AC$99980,Resultados_Dic3!$F$3:$F$99980,Produccion_UO!$K1594,Resultados_Dic3!$D$3:$D$99980,Produccion_UO!$K$1131,Resultados_Dic3!$E$3:$E$99980,Produccion_UO!$J1594,Resultados_Dic3!$A$3:$A$99980,Produccion_UO!$H1594)*$J$1494</f>
        <v>0</v>
      </c>
      <c r="AI1594" s="21">
        <f>+SUMIFS(Resultados_Dic3!AD$3:AD$99980,Resultados_Dic3!$F$3:$F$99980,Produccion_UO!$K1594,Resultados_Dic3!$D$3:$D$99980,Produccion_UO!$K$1131,Resultados_Dic3!$E$3:$E$99980,Produccion_UO!$J1594,Resultados_Dic3!$A$3:$A$99980,Produccion_UO!$H1594)*$J$1494</f>
        <v>0</v>
      </c>
      <c r="AJ1594" s="21">
        <f>+SUMIFS(Resultados_Dic3!AE$3:AE$99980,Resultados_Dic3!$F$3:$F$99980,Produccion_UO!$K1594,Resultados_Dic3!$D$3:$D$99980,Produccion_UO!$K$1131,Resultados_Dic3!$E$3:$E$99980,Produccion_UO!$J1594,Resultados_Dic3!$A$3:$A$99980,Produccion_UO!$H1594)*$J$1494</f>
        <v>0</v>
      </c>
      <c r="AK1594" s="21">
        <f>+SUMIFS(Resultados_Dic3!AF$3:AF$99980,Resultados_Dic3!$F$3:$F$99980,Produccion_UO!$K1594,Resultados_Dic3!$D$3:$D$99980,Produccion_UO!$K$1131,Resultados_Dic3!$E$3:$E$99980,Produccion_UO!$J1594,Resultados_Dic3!$A$3:$A$99980,Produccion_UO!$H1594)*$J$1494</f>
        <v>0</v>
      </c>
      <c r="AL1594" s="21">
        <f>+SUMIFS(Resultados_Dic3!AG$3:AG$99980,Resultados_Dic3!$F$3:$F$99980,Produccion_UO!$K1594,Resultados_Dic3!$D$3:$D$99980,Produccion_UO!$K$1131,Resultados_Dic3!$E$3:$E$99980,Produccion_UO!$J1594,Resultados_Dic3!$A$3:$A$99980,Produccion_UO!$H1594)*$J$1494</f>
        <v>0</v>
      </c>
      <c r="AM1594" s="21">
        <f>+SUMIFS(Resultados_Dic3!AH$3:AH$99980,Resultados_Dic3!$F$3:$F$99980,Produccion_UO!$K1594,Resultados_Dic3!$D$3:$D$99980,Produccion_UO!$K$1131,Resultados_Dic3!$E$3:$E$99980,Produccion_UO!$J1594,Resultados_Dic3!$A$3:$A$99980,Produccion_UO!$H1594)*$J$1494</f>
        <v>0</v>
      </c>
      <c r="AN1594" s="21">
        <f>+SUMIFS(Resultados_Dic3!AI$3:AI$99980,Resultados_Dic3!$F$3:$F$99980,Produccion_UO!$K1594,Resultados_Dic3!$D$3:$D$99980,Produccion_UO!$K$1131,Resultados_Dic3!$E$3:$E$99980,Produccion_UO!$J1594,Resultados_Dic3!$A$3:$A$99980,Produccion_UO!$H1594)*$J$1494</f>
        <v>0</v>
      </c>
      <c r="AO1594" s="21">
        <f>+SUMIFS(Resultados_Dic3!AJ$3:AJ$99980,Resultados_Dic3!$F$3:$F$99980,Produccion_UO!$K1594,Resultados_Dic3!$D$3:$D$99980,Produccion_UO!$K$1131,Resultados_Dic3!$E$3:$E$99980,Produccion_UO!$J1594,Resultados_Dic3!$A$3:$A$99980,Produccion_UO!$H1594)*$J$1494</f>
        <v>0</v>
      </c>
      <c r="AP1594" s="21">
        <f>+SUMIFS(Resultados_Dic3!AK$3:AK$99980,Resultados_Dic3!$F$3:$F$99980,Produccion_UO!$K1594,Resultados_Dic3!$D$3:$D$99980,Produccion_UO!$K$1131,Resultados_Dic3!$E$3:$E$99980,Produccion_UO!$J1594,Resultados_Dic3!$A$3:$A$99980,Produccion_UO!$H1594)*$J$1494</f>
        <v>0</v>
      </c>
      <c r="AQ1594" s="21">
        <f>+SUMIFS(Resultados_Dic3!AL$3:AL$99980,Resultados_Dic3!$F$3:$F$99980,Produccion_UO!$K1594,Resultados_Dic3!$D$3:$D$99980,Produccion_UO!$K$1131,Resultados_Dic3!$E$3:$E$99980,Produccion_UO!$J1594,Resultados_Dic3!$A$3:$A$99980,Produccion_UO!$H1594)*$J$1494</f>
        <v>0</v>
      </c>
      <c r="AR1594" s="21">
        <f>+SUMIFS(Resultados_Dic3!AM$3:AM$99980,Resultados_Dic3!$F$3:$F$99980,Produccion_UO!$K1594,Resultados_Dic3!$D$3:$D$99980,Produccion_UO!$K$1131,Resultados_Dic3!$E$3:$E$99980,Produccion_UO!$J1594,Resultados_Dic3!$A$3:$A$99980,Produccion_UO!$H1594)*$J$1494</f>
        <v>0</v>
      </c>
    </row>
    <row r="1595" spans="6:45" x14ac:dyDescent="0.25">
      <c r="H1595" s="17" t="str">
        <f t="shared" si="1891"/>
        <v>DIC7</v>
      </c>
      <c r="I1595" s="24"/>
      <c r="J1595" s="24" t="s">
        <v>152</v>
      </c>
      <c r="K1595" s="315" t="s">
        <v>275</v>
      </c>
      <c r="L1595" s="230" t="s">
        <v>830</v>
      </c>
      <c r="M1595" s="21">
        <f>+SUMIFS(Resultados_Dic3!H$3:H$99980,Resultados_Dic3!$F$3:$F$99980,Produccion_UO!$K1595,Resultados_Dic3!$D$3:$D$99980,Produccion_UO!$K$1494,Resultados_Dic3!$E$3:$E$99980,Produccion_UO!$J1595,Resultados_Dic3!$A$3:$A$99980,Produccion_UO!$H1595)*$J$1494</f>
        <v>2.81764544993815</v>
      </c>
      <c r="N1595" s="21">
        <f>+SUMIFS(Resultados_Dic3!I$3:I$99980,Resultados_Dic3!$F$3:$F$99980,Produccion_UO!$K1595,Resultados_Dic3!$D$3:$D$99980,Produccion_UO!$K$1494,Resultados_Dic3!$E$3:$E$99980,Produccion_UO!$J1595,Resultados_Dic3!$A$3:$A$99980,Produccion_UO!$H1595)*$J$1494</f>
        <v>2.6625725435552599</v>
      </c>
      <c r="O1595" s="21">
        <f>+SUMIFS(Resultados_Dic3!J$3:J$99980,Resultados_Dic3!$F$3:$F$99980,Produccion_UO!$K1595,Resultados_Dic3!$D$3:$D$99980,Produccion_UO!$K$1494,Resultados_Dic3!$E$3:$E$99980,Produccion_UO!$J1595,Resultados_Dic3!$A$3:$A$99980,Produccion_UO!$H1595)*$J$1494</f>
        <v>2.54553638779459</v>
      </c>
      <c r="P1595" s="21">
        <f>+SUMIFS(Resultados_Dic3!K$3:K$99980,Resultados_Dic3!$F$3:$F$99980,Produccion_UO!$K1595,Resultados_Dic3!$D$3:$D$99980,Produccion_UO!$K$1494,Resultados_Dic3!$E$3:$E$99980,Produccion_UO!$J1595,Resultados_Dic3!$A$3:$A$99980,Produccion_UO!$H1595)*$J$1494</f>
        <v>2.4285002320339202</v>
      </c>
      <c r="Q1595" s="21">
        <f>+SUMIFS(Resultados_Dic3!L$3:L$99980,Resultados_Dic3!$F$3:$F$99980,Produccion_UO!$K1595,Resultados_Dic3!$D$3:$D$99980,Produccion_UO!$K$1494,Resultados_Dic3!$E$3:$E$99980,Produccion_UO!$J1595,Resultados_Dic3!$A$3:$A$99980,Produccion_UO!$H1595)*$J$1494</f>
        <v>2.3114640762732499</v>
      </c>
      <c r="R1595" s="21">
        <f>+SUMIFS(Resultados_Dic3!M$3:M$99980,Resultados_Dic3!$F$3:$F$99980,Produccion_UO!$K1595,Resultados_Dic3!$D$3:$D$99980,Produccion_UO!$K$1494,Resultados_Dic3!$E$3:$E$99980,Produccion_UO!$J1595,Resultados_Dic3!$A$3:$A$99980,Produccion_UO!$H1595)*$J$1494</f>
        <v>2.1944279205125699</v>
      </c>
      <c r="S1595" s="21">
        <f>+SUMIFS(Resultados_Dic3!N$3:N$99980,Resultados_Dic3!$F$3:$F$99980,Produccion_UO!$K1595,Resultados_Dic3!$D$3:$D$99980,Produccion_UO!$K$1494,Resultados_Dic3!$E$3:$E$99980,Produccion_UO!$J1595,Resultados_Dic3!$A$3:$A$99980,Produccion_UO!$H1595)*$J$1494</f>
        <v>2.0773917647519</v>
      </c>
      <c r="T1595" s="21">
        <f>+SUMIFS(Resultados_Dic3!O$3:O$99980,Resultados_Dic3!$F$3:$F$99980,Produccion_UO!$K1595,Resultados_Dic3!$D$3:$D$99980,Produccion_UO!$K$1494,Resultados_Dic3!$E$3:$E$99980,Produccion_UO!$J1595,Resultados_Dic3!$A$3:$A$99980,Produccion_UO!$H1595)*$J$1494</f>
        <v>0.23667182114864699</v>
      </c>
      <c r="U1595" s="21">
        <f>+SUMIFS(Resultados_Dic3!P$3:P$99980,Resultados_Dic3!$F$3:$F$99980,Produccion_UO!$K1595,Resultados_Dic3!$D$3:$D$99980,Produccion_UO!$K$1494,Resultados_Dic3!$E$3:$E$99980,Produccion_UO!$J1595,Resultados_Dic3!$A$3:$A$99980,Produccion_UO!$H1595)*$J$1494</f>
        <v>0</v>
      </c>
      <c r="V1595" s="21">
        <f>+SUMIFS(Resultados_Dic3!Q$3:Q$99980,Resultados_Dic3!$F$3:$F$99980,Produccion_UO!$K1595,Resultados_Dic3!$D$3:$D$99980,Produccion_UO!$K$1494,Resultados_Dic3!$E$3:$E$99980,Produccion_UO!$J1595,Resultados_Dic3!$A$3:$A$99980,Produccion_UO!$H1595)*$J$1494</f>
        <v>0</v>
      </c>
      <c r="W1595" s="21">
        <f>+SUMIFS(Resultados_Dic3!R$3:R$99980,Resultados_Dic3!$F$3:$F$99980,Produccion_UO!$K1595,Resultados_Dic3!$D$3:$D$99980,Produccion_UO!$K$1494,Resultados_Dic3!$E$3:$E$99980,Produccion_UO!$J1595,Resultados_Dic3!$A$3:$A$99980,Produccion_UO!$H1595)*$J$1494</f>
        <v>0</v>
      </c>
      <c r="X1595" s="21">
        <f>+SUMIFS(Resultados_Dic3!S$3:S$99980,Resultados_Dic3!$F$3:$F$99980,Produccion_UO!$K1595,Resultados_Dic3!$D$3:$D$99980,Produccion_UO!$K$1494,Resultados_Dic3!$E$3:$E$99980,Produccion_UO!$J1595,Resultados_Dic3!$A$3:$A$99980,Produccion_UO!$H1595)*$J$1494</f>
        <v>0</v>
      </c>
      <c r="Y1595" s="21">
        <f>+SUMIFS(Resultados_Dic3!T$3:T$99980,Resultados_Dic3!$F$3:$F$99980,Produccion_UO!$K1595,Resultados_Dic3!$D$3:$D$99980,Produccion_UO!$K$1494,Resultados_Dic3!$E$3:$E$99980,Produccion_UO!$J1595,Resultados_Dic3!$A$3:$A$99980,Produccion_UO!$H1595)*$J$1494</f>
        <v>0</v>
      </c>
      <c r="Z1595" s="21">
        <f>+SUMIFS(Resultados_Dic3!U$3:U$99980,Resultados_Dic3!$F$3:$F$99980,Produccion_UO!$K1595,Resultados_Dic3!$D$3:$D$99980,Produccion_UO!$K$1494,Resultados_Dic3!$E$3:$E$99980,Produccion_UO!$J1595,Resultados_Dic3!$A$3:$A$99980,Produccion_UO!$H1595)*$J$1494</f>
        <v>0</v>
      </c>
      <c r="AA1595" s="21">
        <f>+SUMIFS(Resultados_Dic3!V$3:V$99980,Resultados_Dic3!$F$3:$F$99980,Produccion_UO!$K1595,Resultados_Dic3!$D$3:$D$99980,Produccion_UO!$K$1494,Resultados_Dic3!$E$3:$E$99980,Produccion_UO!$J1595,Resultados_Dic3!$A$3:$A$99980,Produccion_UO!$H1595)*$J$1494</f>
        <v>0</v>
      </c>
      <c r="AB1595" s="21">
        <f>+SUMIFS(Resultados_Dic3!W$3:W$99980,Resultados_Dic3!$F$3:$F$99980,Produccion_UO!$K1595,Resultados_Dic3!$D$3:$D$99980,Produccion_UO!$K$1494,Resultados_Dic3!$E$3:$E$99980,Produccion_UO!$J1595,Resultados_Dic3!$A$3:$A$99980,Produccion_UO!$H1595)*$J$1494</f>
        <v>0</v>
      </c>
      <c r="AC1595" s="21">
        <f>+SUMIFS(Resultados_Dic3!X$3:X$99980,Resultados_Dic3!$F$3:$F$99980,Produccion_UO!$K1595,Resultados_Dic3!$D$3:$D$99980,Produccion_UO!$K$1494,Resultados_Dic3!$E$3:$E$99980,Produccion_UO!$J1595,Resultados_Dic3!$A$3:$A$99980,Produccion_UO!$H1595)*$J$1494</f>
        <v>0</v>
      </c>
      <c r="AD1595" s="21">
        <f>+SUMIFS(Resultados_Dic3!Y$3:Y$99980,Resultados_Dic3!$F$3:$F$99980,Produccion_UO!$K1595,Resultados_Dic3!$D$3:$D$99980,Produccion_UO!$K$1494,Resultados_Dic3!$E$3:$E$99980,Produccion_UO!$J1595,Resultados_Dic3!$A$3:$A$99980,Produccion_UO!$H1595)*$J$1494</f>
        <v>0</v>
      </c>
      <c r="AE1595" s="21">
        <f>+SUMIFS(Resultados_Dic3!Z$3:Z$99980,Resultados_Dic3!$F$3:$F$99980,Produccion_UO!$K1595,Resultados_Dic3!$D$3:$D$99980,Produccion_UO!$K$1494,Resultados_Dic3!$E$3:$E$99980,Produccion_UO!$J1595,Resultados_Dic3!$A$3:$A$99980,Produccion_UO!$H1595)*$J$1494</f>
        <v>0</v>
      </c>
      <c r="AF1595" s="21">
        <f>+SUMIFS(Resultados_Dic3!AA$3:AA$99980,Resultados_Dic3!$F$3:$F$99980,Produccion_UO!$K1595,Resultados_Dic3!$D$3:$D$99980,Produccion_UO!$K$1494,Resultados_Dic3!$E$3:$E$99980,Produccion_UO!$J1595,Resultados_Dic3!$A$3:$A$99980,Produccion_UO!$H1595)*$J$1494</f>
        <v>0</v>
      </c>
      <c r="AG1595" s="21">
        <f>+SUMIFS(Resultados_Dic3!AB$3:AB$99980,Resultados_Dic3!$F$3:$F$99980,Produccion_UO!$K1595,Resultados_Dic3!$D$3:$D$99980,Produccion_UO!$K$1494,Resultados_Dic3!$E$3:$E$99980,Produccion_UO!$J1595,Resultados_Dic3!$A$3:$A$99980,Produccion_UO!$H1595)*$J$1494</f>
        <v>0</v>
      </c>
      <c r="AH1595" s="21">
        <f>+SUMIFS(Resultados_Dic3!AC$3:AC$99980,Resultados_Dic3!$F$3:$F$99980,Produccion_UO!$K1595,Resultados_Dic3!$D$3:$D$99980,Produccion_UO!$K$1494,Resultados_Dic3!$E$3:$E$99980,Produccion_UO!$J1595,Resultados_Dic3!$A$3:$A$99980,Produccion_UO!$H1595)*$J$1494</f>
        <v>0</v>
      </c>
      <c r="AI1595" s="21">
        <f>+SUMIFS(Resultados_Dic3!AD$3:AD$99980,Resultados_Dic3!$F$3:$F$99980,Produccion_UO!$K1595,Resultados_Dic3!$D$3:$D$99980,Produccion_UO!$K$1494,Resultados_Dic3!$E$3:$E$99980,Produccion_UO!$J1595,Resultados_Dic3!$A$3:$A$99980,Produccion_UO!$H1595)*$J$1494</f>
        <v>0</v>
      </c>
      <c r="AJ1595" s="21">
        <f>+SUMIFS(Resultados_Dic3!AE$3:AE$99980,Resultados_Dic3!$F$3:$F$99980,Produccion_UO!$K1595,Resultados_Dic3!$D$3:$D$99980,Produccion_UO!$K$1494,Resultados_Dic3!$E$3:$E$99980,Produccion_UO!$J1595,Resultados_Dic3!$A$3:$A$99980,Produccion_UO!$H1595)*$J$1494</f>
        <v>0</v>
      </c>
      <c r="AK1595" s="21">
        <f>+SUMIFS(Resultados_Dic3!AF$3:AF$99980,Resultados_Dic3!$F$3:$F$99980,Produccion_UO!$K1595,Resultados_Dic3!$D$3:$D$99980,Produccion_UO!$K$1494,Resultados_Dic3!$E$3:$E$99980,Produccion_UO!$J1595,Resultados_Dic3!$A$3:$A$99980,Produccion_UO!$H1595)*$J$1494</f>
        <v>0</v>
      </c>
      <c r="AL1595" s="21">
        <f>+SUMIFS(Resultados_Dic3!AG$3:AG$99980,Resultados_Dic3!$F$3:$F$99980,Produccion_UO!$K1595,Resultados_Dic3!$D$3:$D$99980,Produccion_UO!$K$1494,Resultados_Dic3!$E$3:$E$99980,Produccion_UO!$J1595,Resultados_Dic3!$A$3:$A$99980,Produccion_UO!$H1595)*$J$1494</f>
        <v>0</v>
      </c>
      <c r="AM1595" s="21">
        <f>+SUMIFS(Resultados_Dic3!AH$3:AH$99980,Resultados_Dic3!$F$3:$F$99980,Produccion_UO!$K1595,Resultados_Dic3!$D$3:$D$99980,Produccion_UO!$K$1494,Resultados_Dic3!$E$3:$E$99980,Produccion_UO!$J1595,Resultados_Dic3!$A$3:$A$99980,Produccion_UO!$H1595)*$J$1494</f>
        <v>0</v>
      </c>
      <c r="AN1595" s="21">
        <f>+SUMIFS(Resultados_Dic3!AI$3:AI$99980,Resultados_Dic3!$F$3:$F$99980,Produccion_UO!$K1595,Resultados_Dic3!$D$3:$D$99980,Produccion_UO!$K$1494,Resultados_Dic3!$E$3:$E$99980,Produccion_UO!$J1595,Resultados_Dic3!$A$3:$A$99980,Produccion_UO!$H1595)*$J$1494</f>
        <v>0</v>
      </c>
      <c r="AO1595" s="21">
        <f>+SUMIFS(Resultados_Dic3!AJ$3:AJ$99980,Resultados_Dic3!$F$3:$F$99980,Produccion_UO!$K1595,Resultados_Dic3!$D$3:$D$99980,Produccion_UO!$K$1494,Resultados_Dic3!$E$3:$E$99980,Produccion_UO!$J1595,Resultados_Dic3!$A$3:$A$99980,Produccion_UO!$H1595)*$J$1494</f>
        <v>0</v>
      </c>
      <c r="AP1595" s="21">
        <f>+SUMIFS(Resultados_Dic3!AK$3:AK$99980,Resultados_Dic3!$F$3:$F$99980,Produccion_UO!$K1595,Resultados_Dic3!$D$3:$D$99980,Produccion_UO!$K$1494,Resultados_Dic3!$E$3:$E$99980,Produccion_UO!$J1595,Resultados_Dic3!$A$3:$A$99980,Produccion_UO!$H1595)*$J$1494</f>
        <v>0</v>
      </c>
      <c r="AQ1595" s="21">
        <f>+SUMIFS(Resultados_Dic3!AL$3:AL$99980,Resultados_Dic3!$F$3:$F$99980,Produccion_UO!$K1595,Resultados_Dic3!$D$3:$D$99980,Produccion_UO!$K$1494,Resultados_Dic3!$E$3:$E$99980,Produccion_UO!$J1595,Resultados_Dic3!$A$3:$A$99980,Produccion_UO!$H1595)*$J$1494</f>
        <v>0</v>
      </c>
      <c r="AR1595" s="21">
        <f>+SUMIFS(Resultados_Dic3!AM$3:AM$99980,Resultados_Dic3!$F$3:$F$99980,Produccion_UO!$K1595,Resultados_Dic3!$D$3:$D$99980,Produccion_UO!$K$1494,Resultados_Dic3!$E$3:$E$99980,Produccion_UO!$J1595,Resultados_Dic3!$A$3:$A$99980,Produccion_UO!$H1595)*$J$1494</f>
        <v>0</v>
      </c>
    </row>
    <row r="1596" spans="6:45" x14ac:dyDescent="0.25">
      <c r="H1596" s="17" t="str">
        <f t="shared" si="1891"/>
        <v>DIC7</v>
      </c>
      <c r="I1596" s="24"/>
      <c r="J1596" s="24" t="s">
        <v>152</v>
      </c>
      <c r="K1596" s="315"/>
      <c r="L1596" s="230" t="s">
        <v>835</v>
      </c>
      <c r="M1596" s="21">
        <f>+SUM(M1597:M1599)</f>
        <v>17.1444368481772</v>
      </c>
      <c r="N1596" s="21">
        <f t="shared" ref="N1596" si="1892">+SUM(N1597:N1599)</f>
        <v>16.200869711153899</v>
      </c>
      <c r="O1596" s="21">
        <f t="shared" ref="O1596" si="1893">+SUM(O1597:O1599)</f>
        <v>15.488743570004299</v>
      </c>
      <c r="P1596" s="21">
        <f t="shared" ref="P1596" si="1894">+SUM(P1597:P1599)</f>
        <v>14.776617428854699</v>
      </c>
      <c r="Q1596" s="21">
        <f t="shared" ref="Q1596" si="1895">+SUM(Q1597:Q1599)</f>
        <v>14.064491287705099</v>
      </c>
      <c r="R1596" s="21">
        <f t="shared" ref="R1596" si="1896">+SUM(R1597:R1599)</f>
        <v>13.3523651465554</v>
      </c>
      <c r="S1596" s="21">
        <f t="shared" ref="S1596" si="1897">+SUM(S1597:S1599)</f>
        <v>12.6402390054058</v>
      </c>
      <c r="T1596" s="21">
        <f t="shared" ref="T1596" si="1898">+SUM(T1597:T1599)</f>
        <v>1.44006943510765</v>
      </c>
      <c r="U1596" s="21">
        <f t="shared" ref="U1596" si="1899">+SUM(U1597:U1599)</f>
        <v>0</v>
      </c>
      <c r="V1596" s="21">
        <f t="shared" ref="V1596" si="1900">+SUM(V1597:V1599)</f>
        <v>0</v>
      </c>
      <c r="W1596" s="21">
        <f t="shared" ref="W1596" si="1901">+SUM(W1597:W1599)</f>
        <v>0</v>
      </c>
      <c r="X1596" s="21">
        <f t="shared" ref="X1596" si="1902">+SUM(X1597:X1599)</f>
        <v>0</v>
      </c>
      <c r="Y1596" s="21">
        <f t="shared" ref="Y1596" si="1903">+SUM(Y1597:Y1599)</f>
        <v>0</v>
      </c>
      <c r="Z1596" s="21">
        <f t="shared" ref="Z1596" si="1904">+SUM(Z1597:Z1599)</f>
        <v>0</v>
      </c>
      <c r="AA1596" s="21">
        <f t="shared" ref="AA1596" si="1905">+SUM(AA1597:AA1599)</f>
        <v>0</v>
      </c>
      <c r="AB1596" s="21">
        <f t="shared" ref="AB1596" si="1906">+SUM(AB1597:AB1599)</f>
        <v>0</v>
      </c>
      <c r="AC1596" s="21">
        <f t="shared" ref="AC1596" si="1907">+SUM(AC1597:AC1599)</f>
        <v>0</v>
      </c>
      <c r="AD1596" s="21">
        <f t="shared" ref="AD1596" si="1908">+SUM(AD1597:AD1599)</f>
        <v>0</v>
      </c>
      <c r="AE1596" s="21">
        <f t="shared" ref="AE1596" si="1909">+SUM(AE1597:AE1599)</f>
        <v>0</v>
      </c>
      <c r="AF1596" s="21">
        <f t="shared" ref="AF1596" si="1910">+SUM(AF1597:AF1599)</f>
        <v>0</v>
      </c>
      <c r="AG1596" s="21">
        <f t="shared" ref="AG1596" si="1911">+SUM(AG1597:AG1599)</f>
        <v>0</v>
      </c>
      <c r="AH1596" s="21">
        <f t="shared" ref="AH1596" si="1912">+SUM(AH1597:AH1599)</f>
        <v>0</v>
      </c>
      <c r="AI1596" s="21">
        <f t="shared" ref="AI1596" si="1913">+SUM(AI1597:AI1599)</f>
        <v>0</v>
      </c>
      <c r="AJ1596" s="21">
        <f t="shared" ref="AJ1596" si="1914">+SUM(AJ1597:AJ1599)</f>
        <v>0</v>
      </c>
      <c r="AK1596" s="21">
        <f t="shared" ref="AK1596" si="1915">+SUM(AK1597:AK1599)</f>
        <v>0</v>
      </c>
      <c r="AL1596" s="21">
        <f t="shared" ref="AL1596" si="1916">+SUM(AL1597:AL1599)</f>
        <v>0</v>
      </c>
      <c r="AM1596" s="21">
        <f t="shared" ref="AM1596" si="1917">+SUM(AM1597:AM1599)</f>
        <v>0</v>
      </c>
      <c r="AN1596" s="21">
        <f t="shared" ref="AN1596" si="1918">+SUM(AN1597:AN1599)</f>
        <v>0</v>
      </c>
      <c r="AO1596" s="21">
        <f t="shared" ref="AO1596" si="1919">+SUM(AO1597:AO1599)</f>
        <v>0</v>
      </c>
      <c r="AP1596" s="21">
        <f t="shared" ref="AP1596" si="1920">+SUM(AP1597:AP1599)</f>
        <v>0</v>
      </c>
      <c r="AQ1596" s="21">
        <f t="shared" ref="AQ1596" si="1921">+SUM(AQ1597:AQ1599)</f>
        <v>0</v>
      </c>
      <c r="AR1596" s="21">
        <f t="shared" ref="AR1596" si="1922">+SUM(AR1597:AR1599)</f>
        <v>0</v>
      </c>
    </row>
    <row r="1597" spans="6:45" x14ac:dyDescent="0.25">
      <c r="H1597" s="17" t="str">
        <f t="shared" si="1891"/>
        <v>DIC7</v>
      </c>
      <c r="I1597" s="24"/>
      <c r="J1597" s="24" t="s">
        <v>152</v>
      </c>
      <c r="K1597" s="315" t="s">
        <v>463</v>
      </c>
      <c r="L1597" s="316" t="s">
        <v>750</v>
      </c>
      <c r="M1597" s="21">
        <f>+SUMIFS(Resultados_Dic3!H$3:H$99980,Resultados_Dic3!$F$3:$F$99980,Produccion_UO!$K1597,Resultados_Dic3!$D$3:$D$99980,Produccion_UO!$K$1494,Resultados_Dic3!$E$3:$E$99980,Produccion_UO!$J1597,Resultados_Dic3!$A$3:$A$99980,Produccion_UO!$H1597)*$J$1494</f>
        <v>0</v>
      </c>
      <c r="N1597" s="21">
        <f>+SUMIFS(Resultados_Dic3!I$3:I$99980,Resultados_Dic3!$F$3:$F$99980,Produccion_UO!$K1597,Resultados_Dic3!$D$3:$D$99980,Produccion_UO!$K$1494,Resultados_Dic3!$E$3:$E$99980,Produccion_UO!$J1597,Resultados_Dic3!$A$3:$A$99980,Produccion_UO!$H1597)*$J$1494</f>
        <v>0</v>
      </c>
      <c r="O1597" s="21">
        <f>+SUMIFS(Resultados_Dic3!J$3:J$99980,Resultados_Dic3!$F$3:$F$99980,Produccion_UO!$K1597,Resultados_Dic3!$D$3:$D$99980,Produccion_UO!$K$1494,Resultados_Dic3!$E$3:$E$99980,Produccion_UO!$J1597,Resultados_Dic3!$A$3:$A$99980,Produccion_UO!$H1597)*$J$1494</f>
        <v>0</v>
      </c>
      <c r="P1597" s="21">
        <f>+SUMIFS(Resultados_Dic3!K$3:K$99980,Resultados_Dic3!$F$3:$F$99980,Produccion_UO!$K1597,Resultados_Dic3!$D$3:$D$99980,Produccion_UO!$K$1494,Resultados_Dic3!$E$3:$E$99980,Produccion_UO!$J1597,Resultados_Dic3!$A$3:$A$99980,Produccion_UO!$H1597)*$J$1494</f>
        <v>0</v>
      </c>
      <c r="Q1597" s="21">
        <f>+SUMIFS(Resultados_Dic3!L$3:L$99980,Resultados_Dic3!$F$3:$F$99980,Produccion_UO!$K1597,Resultados_Dic3!$D$3:$D$99980,Produccion_UO!$K$1494,Resultados_Dic3!$E$3:$E$99980,Produccion_UO!$J1597,Resultados_Dic3!$A$3:$A$99980,Produccion_UO!$H1597)*$J$1494</f>
        <v>0</v>
      </c>
      <c r="R1597" s="21">
        <f>+SUMIFS(Resultados_Dic3!M$3:M$99980,Resultados_Dic3!$F$3:$F$99980,Produccion_UO!$K1597,Resultados_Dic3!$D$3:$D$99980,Produccion_UO!$K$1494,Resultados_Dic3!$E$3:$E$99980,Produccion_UO!$J1597,Resultados_Dic3!$A$3:$A$99980,Produccion_UO!$H1597)*$J$1494</f>
        <v>0</v>
      </c>
      <c r="S1597" s="21">
        <f>+SUMIFS(Resultados_Dic3!N$3:N$99980,Resultados_Dic3!$F$3:$F$99980,Produccion_UO!$K1597,Resultados_Dic3!$D$3:$D$99980,Produccion_UO!$K$1494,Resultados_Dic3!$E$3:$E$99980,Produccion_UO!$J1597,Resultados_Dic3!$A$3:$A$99980,Produccion_UO!$H1597)*$J$1494</f>
        <v>0</v>
      </c>
      <c r="T1597" s="21">
        <f>+SUMIFS(Resultados_Dic3!O$3:O$99980,Resultados_Dic3!$F$3:$F$99980,Produccion_UO!$K1597,Resultados_Dic3!$D$3:$D$99980,Produccion_UO!$K$1494,Resultados_Dic3!$E$3:$E$99980,Produccion_UO!$J1597,Resultados_Dic3!$A$3:$A$99980,Produccion_UO!$H1597)*$J$1494</f>
        <v>0</v>
      </c>
      <c r="U1597" s="21">
        <f>+SUMIFS(Resultados_Dic3!P$3:P$99980,Resultados_Dic3!$F$3:$F$99980,Produccion_UO!$K1597,Resultados_Dic3!$D$3:$D$99980,Produccion_UO!$K$1494,Resultados_Dic3!$E$3:$E$99980,Produccion_UO!$J1597,Resultados_Dic3!$A$3:$A$99980,Produccion_UO!$H1597)*$J$1494</f>
        <v>0</v>
      </c>
      <c r="V1597" s="21">
        <f>+SUMIFS(Resultados_Dic3!Q$3:Q$99980,Resultados_Dic3!$F$3:$F$99980,Produccion_UO!$K1597,Resultados_Dic3!$D$3:$D$99980,Produccion_UO!$K$1494,Resultados_Dic3!$E$3:$E$99980,Produccion_UO!$J1597,Resultados_Dic3!$A$3:$A$99980,Produccion_UO!$H1597)*$J$1494</f>
        <v>0</v>
      </c>
      <c r="W1597" s="21">
        <f>+SUMIFS(Resultados_Dic3!R$3:R$99980,Resultados_Dic3!$F$3:$F$99980,Produccion_UO!$K1597,Resultados_Dic3!$D$3:$D$99980,Produccion_UO!$K$1494,Resultados_Dic3!$E$3:$E$99980,Produccion_UO!$J1597,Resultados_Dic3!$A$3:$A$99980,Produccion_UO!$H1597)*$J$1494</f>
        <v>0</v>
      </c>
      <c r="X1597" s="21">
        <f>+SUMIFS(Resultados_Dic3!S$3:S$99980,Resultados_Dic3!$F$3:$F$99980,Produccion_UO!$K1597,Resultados_Dic3!$D$3:$D$99980,Produccion_UO!$K$1494,Resultados_Dic3!$E$3:$E$99980,Produccion_UO!$J1597,Resultados_Dic3!$A$3:$A$99980,Produccion_UO!$H1597)*$J$1494</f>
        <v>0</v>
      </c>
      <c r="Y1597" s="21">
        <f>+SUMIFS(Resultados_Dic3!T$3:T$99980,Resultados_Dic3!$F$3:$F$99980,Produccion_UO!$K1597,Resultados_Dic3!$D$3:$D$99980,Produccion_UO!$K$1494,Resultados_Dic3!$E$3:$E$99980,Produccion_UO!$J1597,Resultados_Dic3!$A$3:$A$99980,Produccion_UO!$H1597)*$J$1494</f>
        <v>0</v>
      </c>
      <c r="Z1597" s="21">
        <f>+SUMIFS(Resultados_Dic3!U$3:U$99980,Resultados_Dic3!$F$3:$F$99980,Produccion_UO!$K1597,Resultados_Dic3!$D$3:$D$99980,Produccion_UO!$K$1494,Resultados_Dic3!$E$3:$E$99980,Produccion_UO!$J1597,Resultados_Dic3!$A$3:$A$99980,Produccion_UO!$H1597)*$J$1494</f>
        <v>0</v>
      </c>
      <c r="AA1597" s="21">
        <f>+SUMIFS(Resultados_Dic3!V$3:V$99980,Resultados_Dic3!$F$3:$F$99980,Produccion_UO!$K1597,Resultados_Dic3!$D$3:$D$99980,Produccion_UO!$K$1494,Resultados_Dic3!$E$3:$E$99980,Produccion_UO!$J1597,Resultados_Dic3!$A$3:$A$99980,Produccion_UO!$H1597)*$J$1494</f>
        <v>0</v>
      </c>
      <c r="AB1597" s="21">
        <f>+SUMIFS(Resultados_Dic3!W$3:W$99980,Resultados_Dic3!$F$3:$F$99980,Produccion_UO!$K1597,Resultados_Dic3!$D$3:$D$99980,Produccion_UO!$K$1494,Resultados_Dic3!$E$3:$E$99980,Produccion_UO!$J1597,Resultados_Dic3!$A$3:$A$99980,Produccion_UO!$H1597)*$J$1494</f>
        <v>0</v>
      </c>
      <c r="AC1597" s="21">
        <f>+SUMIFS(Resultados_Dic3!X$3:X$99980,Resultados_Dic3!$F$3:$F$99980,Produccion_UO!$K1597,Resultados_Dic3!$D$3:$D$99980,Produccion_UO!$K$1494,Resultados_Dic3!$E$3:$E$99980,Produccion_UO!$J1597,Resultados_Dic3!$A$3:$A$99980,Produccion_UO!$H1597)*$J$1494</f>
        <v>0</v>
      </c>
      <c r="AD1597" s="21">
        <f>+SUMIFS(Resultados_Dic3!Y$3:Y$99980,Resultados_Dic3!$F$3:$F$99980,Produccion_UO!$K1597,Resultados_Dic3!$D$3:$D$99980,Produccion_UO!$K$1494,Resultados_Dic3!$E$3:$E$99980,Produccion_UO!$J1597,Resultados_Dic3!$A$3:$A$99980,Produccion_UO!$H1597)*$J$1494</f>
        <v>0</v>
      </c>
      <c r="AE1597" s="21">
        <f>+SUMIFS(Resultados_Dic3!Z$3:Z$99980,Resultados_Dic3!$F$3:$F$99980,Produccion_UO!$K1597,Resultados_Dic3!$D$3:$D$99980,Produccion_UO!$K$1494,Resultados_Dic3!$E$3:$E$99980,Produccion_UO!$J1597,Resultados_Dic3!$A$3:$A$99980,Produccion_UO!$H1597)*$J$1494</f>
        <v>0</v>
      </c>
      <c r="AF1597" s="21">
        <f>+SUMIFS(Resultados_Dic3!AA$3:AA$99980,Resultados_Dic3!$F$3:$F$99980,Produccion_UO!$K1597,Resultados_Dic3!$D$3:$D$99980,Produccion_UO!$K$1494,Resultados_Dic3!$E$3:$E$99980,Produccion_UO!$J1597,Resultados_Dic3!$A$3:$A$99980,Produccion_UO!$H1597)*$J$1494</f>
        <v>0</v>
      </c>
      <c r="AG1597" s="21">
        <f>+SUMIFS(Resultados_Dic3!AB$3:AB$99980,Resultados_Dic3!$F$3:$F$99980,Produccion_UO!$K1597,Resultados_Dic3!$D$3:$D$99980,Produccion_UO!$K$1494,Resultados_Dic3!$E$3:$E$99980,Produccion_UO!$J1597,Resultados_Dic3!$A$3:$A$99980,Produccion_UO!$H1597)*$J$1494</f>
        <v>0</v>
      </c>
      <c r="AH1597" s="21">
        <f>+SUMIFS(Resultados_Dic3!AC$3:AC$99980,Resultados_Dic3!$F$3:$F$99980,Produccion_UO!$K1597,Resultados_Dic3!$D$3:$D$99980,Produccion_UO!$K$1494,Resultados_Dic3!$E$3:$E$99980,Produccion_UO!$J1597,Resultados_Dic3!$A$3:$A$99980,Produccion_UO!$H1597)*$J$1494</f>
        <v>0</v>
      </c>
      <c r="AI1597" s="21">
        <f>+SUMIFS(Resultados_Dic3!AD$3:AD$99980,Resultados_Dic3!$F$3:$F$99980,Produccion_UO!$K1597,Resultados_Dic3!$D$3:$D$99980,Produccion_UO!$K$1494,Resultados_Dic3!$E$3:$E$99980,Produccion_UO!$J1597,Resultados_Dic3!$A$3:$A$99980,Produccion_UO!$H1597)*$J$1494</f>
        <v>0</v>
      </c>
      <c r="AJ1597" s="21">
        <f>+SUMIFS(Resultados_Dic3!AE$3:AE$99980,Resultados_Dic3!$F$3:$F$99980,Produccion_UO!$K1597,Resultados_Dic3!$D$3:$D$99980,Produccion_UO!$K$1494,Resultados_Dic3!$E$3:$E$99980,Produccion_UO!$J1597,Resultados_Dic3!$A$3:$A$99980,Produccion_UO!$H1597)*$J$1494</f>
        <v>0</v>
      </c>
      <c r="AK1597" s="21">
        <f>+SUMIFS(Resultados_Dic3!AF$3:AF$99980,Resultados_Dic3!$F$3:$F$99980,Produccion_UO!$K1597,Resultados_Dic3!$D$3:$D$99980,Produccion_UO!$K$1494,Resultados_Dic3!$E$3:$E$99980,Produccion_UO!$J1597,Resultados_Dic3!$A$3:$A$99980,Produccion_UO!$H1597)*$J$1494</f>
        <v>0</v>
      </c>
      <c r="AL1597" s="21">
        <f>+SUMIFS(Resultados_Dic3!AG$3:AG$99980,Resultados_Dic3!$F$3:$F$99980,Produccion_UO!$K1597,Resultados_Dic3!$D$3:$D$99980,Produccion_UO!$K$1494,Resultados_Dic3!$E$3:$E$99980,Produccion_UO!$J1597,Resultados_Dic3!$A$3:$A$99980,Produccion_UO!$H1597)*$J$1494</f>
        <v>0</v>
      </c>
      <c r="AM1597" s="21">
        <f>+SUMIFS(Resultados_Dic3!AH$3:AH$99980,Resultados_Dic3!$F$3:$F$99980,Produccion_UO!$K1597,Resultados_Dic3!$D$3:$D$99980,Produccion_UO!$K$1494,Resultados_Dic3!$E$3:$E$99980,Produccion_UO!$J1597,Resultados_Dic3!$A$3:$A$99980,Produccion_UO!$H1597)*$J$1494</f>
        <v>0</v>
      </c>
      <c r="AN1597" s="21">
        <f>+SUMIFS(Resultados_Dic3!AI$3:AI$99980,Resultados_Dic3!$F$3:$F$99980,Produccion_UO!$K1597,Resultados_Dic3!$D$3:$D$99980,Produccion_UO!$K$1494,Resultados_Dic3!$E$3:$E$99980,Produccion_UO!$J1597,Resultados_Dic3!$A$3:$A$99980,Produccion_UO!$H1597)*$J$1494</f>
        <v>0</v>
      </c>
      <c r="AO1597" s="21">
        <f>+SUMIFS(Resultados_Dic3!AJ$3:AJ$99980,Resultados_Dic3!$F$3:$F$99980,Produccion_UO!$K1597,Resultados_Dic3!$D$3:$D$99980,Produccion_UO!$K$1494,Resultados_Dic3!$E$3:$E$99980,Produccion_UO!$J1597,Resultados_Dic3!$A$3:$A$99980,Produccion_UO!$H1597)*$J$1494</f>
        <v>0</v>
      </c>
      <c r="AP1597" s="21">
        <f>+SUMIFS(Resultados_Dic3!AK$3:AK$99980,Resultados_Dic3!$F$3:$F$99980,Produccion_UO!$K1597,Resultados_Dic3!$D$3:$D$99980,Produccion_UO!$K$1494,Resultados_Dic3!$E$3:$E$99980,Produccion_UO!$J1597,Resultados_Dic3!$A$3:$A$99980,Produccion_UO!$H1597)*$J$1494</f>
        <v>0</v>
      </c>
      <c r="AQ1597" s="21">
        <f>+SUMIFS(Resultados_Dic3!AL$3:AL$99980,Resultados_Dic3!$F$3:$F$99980,Produccion_UO!$K1597,Resultados_Dic3!$D$3:$D$99980,Produccion_UO!$K$1494,Resultados_Dic3!$E$3:$E$99980,Produccion_UO!$J1597,Resultados_Dic3!$A$3:$A$99980,Produccion_UO!$H1597)*$J$1494</f>
        <v>0</v>
      </c>
      <c r="AR1597" s="21">
        <f>+SUMIFS(Resultados_Dic3!AM$3:AM$99980,Resultados_Dic3!$F$3:$F$99980,Produccion_UO!$K1597,Resultados_Dic3!$D$3:$D$99980,Produccion_UO!$K$1494,Resultados_Dic3!$E$3:$E$99980,Produccion_UO!$J1597,Resultados_Dic3!$A$3:$A$99980,Produccion_UO!$H1597)*$J$1494</f>
        <v>0</v>
      </c>
    </row>
    <row r="1598" spans="6:45" x14ac:dyDescent="0.25">
      <c r="H1598" s="17" t="str">
        <f t="shared" si="1891"/>
        <v>DIC7</v>
      </c>
      <c r="I1598" s="24"/>
      <c r="J1598" s="24" t="s">
        <v>152</v>
      </c>
      <c r="K1598" s="315" t="s">
        <v>470</v>
      </c>
      <c r="L1598" s="316" t="s">
        <v>746</v>
      </c>
      <c r="M1598" s="21">
        <f>+SUMIFS(Resultados_Dic3!H$3:H$99980,Resultados_Dic3!$F$3:$F$99980,Produccion_UO!$K1598,Resultados_Dic3!$D$3:$D$99980,Produccion_UO!$K$1494,Resultados_Dic3!$E$3:$E$99980,Produccion_UO!$J1598,Resultados_Dic3!$A$3:$A$99980,Produccion_UO!$H1598)*$J$1494</f>
        <v>0</v>
      </c>
      <c r="N1598" s="21">
        <f>+SUMIFS(Resultados_Dic3!I$3:I$99980,Resultados_Dic3!$F$3:$F$99980,Produccion_UO!$K1598,Resultados_Dic3!$D$3:$D$99980,Produccion_UO!$K$1494,Resultados_Dic3!$E$3:$E$99980,Produccion_UO!$J1598,Resultados_Dic3!$A$3:$A$99980,Produccion_UO!$H1598)*$J$1494</f>
        <v>0</v>
      </c>
      <c r="O1598" s="21">
        <f>+SUMIFS(Resultados_Dic3!J$3:J$99980,Resultados_Dic3!$F$3:$F$99980,Produccion_UO!$K1598,Resultados_Dic3!$D$3:$D$99980,Produccion_UO!$K$1494,Resultados_Dic3!$E$3:$E$99980,Produccion_UO!$J1598,Resultados_Dic3!$A$3:$A$99980,Produccion_UO!$H1598)*$J$1494</f>
        <v>0</v>
      </c>
      <c r="P1598" s="21">
        <f>+SUMIFS(Resultados_Dic3!K$3:K$99980,Resultados_Dic3!$F$3:$F$99980,Produccion_UO!$K1598,Resultados_Dic3!$D$3:$D$99980,Produccion_UO!$K$1494,Resultados_Dic3!$E$3:$E$99980,Produccion_UO!$J1598,Resultados_Dic3!$A$3:$A$99980,Produccion_UO!$H1598)*$J$1494</f>
        <v>0</v>
      </c>
      <c r="Q1598" s="21">
        <f>+SUMIFS(Resultados_Dic3!L$3:L$99980,Resultados_Dic3!$F$3:$F$99980,Produccion_UO!$K1598,Resultados_Dic3!$D$3:$D$99980,Produccion_UO!$K$1494,Resultados_Dic3!$E$3:$E$99980,Produccion_UO!$J1598,Resultados_Dic3!$A$3:$A$99980,Produccion_UO!$H1598)*$J$1494</f>
        <v>0</v>
      </c>
      <c r="R1598" s="21">
        <f>+SUMIFS(Resultados_Dic3!M$3:M$99980,Resultados_Dic3!$F$3:$F$99980,Produccion_UO!$K1598,Resultados_Dic3!$D$3:$D$99980,Produccion_UO!$K$1494,Resultados_Dic3!$E$3:$E$99980,Produccion_UO!$J1598,Resultados_Dic3!$A$3:$A$99980,Produccion_UO!$H1598)*$J$1494</f>
        <v>0</v>
      </c>
      <c r="S1598" s="21">
        <f>+SUMIFS(Resultados_Dic3!N$3:N$99980,Resultados_Dic3!$F$3:$F$99980,Produccion_UO!$K1598,Resultados_Dic3!$D$3:$D$99980,Produccion_UO!$K$1494,Resultados_Dic3!$E$3:$E$99980,Produccion_UO!$J1598,Resultados_Dic3!$A$3:$A$99980,Produccion_UO!$H1598)*$J$1494</f>
        <v>0</v>
      </c>
      <c r="T1598" s="21">
        <f>+SUMIFS(Resultados_Dic3!O$3:O$99980,Resultados_Dic3!$F$3:$F$99980,Produccion_UO!$K1598,Resultados_Dic3!$D$3:$D$99980,Produccion_UO!$K$1494,Resultados_Dic3!$E$3:$E$99980,Produccion_UO!$J1598,Resultados_Dic3!$A$3:$A$99980,Produccion_UO!$H1598)*$J$1494</f>
        <v>0</v>
      </c>
      <c r="U1598" s="21">
        <f>+SUMIFS(Resultados_Dic3!P$3:P$99980,Resultados_Dic3!$F$3:$F$99980,Produccion_UO!$K1598,Resultados_Dic3!$D$3:$D$99980,Produccion_UO!$K$1494,Resultados_Dic3!$E$3:$E$99980,Produccion_UO!$J1598,Resultados_Dic3!$A$3:$A$99980,Produccion_UO!$H1598)*$J$1494</f>
        <v>0</v>
      </c>
      <c r="V1598" s="21">
        <f>+SUMIFS(Resultados_Dic3!Q$3:Q$99980,Resultados_Dic3!$F$3:$F$99980,Produccion_UO!$K1598,Resultados_Dic3!$D$3:$D$99980,Produccion_UO!$K$1494,Resultados_Dic3!$E$3:$E$99980,Produccion_UO!$J1598,Resultados_Dic3!$A$3:$A$99980,Produccion_UO!$H1598)*$J$1494</f>
        <v>0</v>
      </c>
      <c r="W1598" s="21">
        <f>+SUMIFS(Resultados_Dic3!R$3:R$99980,Resultados_Dic3!$F$3:$F$99980,Produccion_UO!$K1598,Resultados_Dic3!$D$3:$D$99980,Produccion_UO!$K$1494,Resultados_Dic3!$E$3:$E$99980,Produccion_UO!$J1598,Resultados_Dic3!$A$3:$A$99980,Produccion_UO!$H1598)*$J$1494</f>
        <v>0</v>
      </c>
      <c r="X1598" s="21">
        <f>+SUMIFS(Resultados_Dic3!S$3:S$99980,Resultados_Dic3!$F$3:$F$99980,Produccion_UO!$K1598,Resultados_Dic3!$D$3:$D$99980,Produccion_UO!$K$1494,Resultados_Dic3!$E$3:$E$99980,Produccion_UO!$J1598,Resultados_Dic3!$A$3:$A$99980,Produccion_UO!$H1598)*$J$1494</f>
        <v>0</v>
      </c>
      <c r="Y1598" s="21">
        <f>+SUMIFS(Resultados_Dic3!T$3:T$99980,Resultados_Dic3!$F$3:$F$99980,Produccion_UO!$K1598,Resultados_Dic3!$D$3:$D$99980,Produccion_UO!$K$1494,Resultados_Dic3!$E$3:$E$99980,Produccion_UO!$J1598,Resultados_Dic3!$A$3:$A$99980,Produccion_UO!$H1598)*$J$1494</f>
        <v>0</v>
      </c>
      <c r="Z1598" s="21">
        <f>+SUMIFS(Resultados_Dic3!U$3:U$99980,Resultados_Dic3!$F$3:$F$99980,Produccion_UO!$K1598,Resultados_Dic3!$D$3:$D$99980,Produccion_UO!$K$1494,Resultados_Dic3!$E$3:$E$99980,Produccion_UO!$J1598,Resultados_Dic3!$A$3:$A$99980,Produccion_UO!$H1598)*$J$1494</f>
        <v>0</v>
      </c>
      <c r="AA1598" s="21">
        <f>+SUMIFS(Resultados_Dic3!V$3:V$99980,Resultados_Dic3!$F$3:$F$99980,Produccion_UO!$K1598,Resultados_Dic3!$D$3:$D$99980,Produccion_UO!$K$1494,Resultados_Dic3!$E$3:$E$99980,Produccion_UO!$J1598,Resultados_Dic3!$A$3:$A$99980,Produccion_UO!$H1598)*$J$1494</f>
        <v>0</v>
      </c>
      <c r="AB1598" s="21">
        <f>+SUMIFS(Resultados_Dic3!W$3:W$99980,Resultados_Dic3!$F$3:$F$99980,Produccion_UO!$K1598,Resultados_Dic3!$D$3:$D$99980,Produccion_UO!$K$1494,Resultados_Dic3!$E$3:$E$99980,Produccion_UO!$J1598,Resultados_Dic3!$A$3:$A$99980,Produccion_UO!$H1598)*$J$1494</f>
        <v>0</v>
      </c>
      <c r="AC1598" s="21">
        <f>+SUMIFS(Resultados_Dic3!X$3:X$99980,Resultados_Dic3!$F$3:$F$99980,Produccion_UO!$K1598,Resultados_Dic3!$D$3:$D$99980,Produccion_UO!$K$1494,Resultados_Dic3!$E$3:$E$99980,Produccion_UO!$J1598,Resultados_Dic3!$A$3:$A$99980,Produccion_UO!$H1598)*$J$1494</f>
        <v>0</v>
      </c>
      <c r="AD1598" s="21">
        <f>+SUMIFS(Resultados_Dic3!Y$3:Y$99980,Resultados_Dic3!$F$3:$F$99980,Produccion_UO!$K1598,Resultados_Dic3!$D$3:$D$99980,Produccion_UO!$K$1494,Resultados_Dic3!$E$3:$E$99980,Produccion_UO!$J1598,Resultados_Dic3!$A$3:$A$99980,Produccion_UO!$H1598)*$J$1494</f>
        <v>0</v>
      </c>
      <c r="AE1598" s="21">
        <f>+SUMIFS(Resultados_Dic3!Z$3:Z$99980,Resultados_Dic3!$F$3:$F$99980,Produccion_UO!$K1598,Resultados_Dic3!$D$3:$D$99980,Produccion_UO!$K$1494,Resultados_Dic3!$E$3:$E$99980,Produccion_UO!$J1598,Resultados_Dic3!$A$3:$A$99980,Produccion_UO!$H1598)*$J$1494</f>
        <v>0</v>
      </c>
      <c r="AF1598" s="21">
        <f>+SUMIFS(Resultados_Dic3!AA$3:AA$99980,Resultados_Dic3!$F$3:$F$99980,Produccion_UO!$K1598,Resultados_Dic3!$D$3:$D$99980,Produccion_UO!$K$1494,Resultados_Dic3!$E$3:$E$99980,Produccion_UO!$J1598,Resultados_Dic3!$A$3:$A$99980,Produccion_UO!$H1598)*$J$1494</f>
        <v>0</v>
      </c>
      <c r="AG1598" s="21">
        <f>+SUMIFS(Resultados_Dic3!AB$3:AB$99980,Resultados_Dic3!$F$3:$F$99980,Produccion_UO!$K1598,Resultados_Dic3!$D$3:$D$99980,Produccion_UO!$K$1494,Resultados_Dic3!$E$3:$E$99980,Produccion_UO!$J1598,Resultados_Dic3!$A$3:$A$99980,Produccion_UO!$H1598)*$J$1494</f>
        <v>0</v>
      </c>
      <c r="AH1598" s="21">
        <f>+SUMIFS(Resultados_Dic3!AC$3:AC$99980,Resultados_Dic3!$F$3:$F$99980,Produccion_UO!$K1598,Resultados_Dic3!$D$3:$D$99980,Produccion_UO!$K$1494,Resultados_Dic3!$E$3:$E$99980,Produccion_UO!$J1598,Resultados_Dic3!$A$3:$A$99980,Produccion_UO!$H1598)*$J$1494</f>
        <v>0</v>
      </c>
      <c r="AI1598" s="21">
        <f>+SUMIFS(Resultados_Dic3!AD$3:AD$99980,Resultados_Dic3!$F$3:$F$99980,Produccion_UO!$K1598,Resultados_Dic3!$D$3:$D$99980,Produccion_UO!$K$1494,Resultados_Dic3!$E$3:$E$99980,Produccion_UO!$J1598,Resultados_Dic3!$A$3:$A$99980,Produccion_UO!$H1598)*$J$1494</f>
        <v>0</v>
      </c>
      <c r="AJ1598" s="21">
        <f>+SUMIFS(Resultados_Dic3!AE$3:AE$99980,Resultados_Dic3!$F$3:$F$99980,Produccion_UO!$K1598,Resultados_Dic3!$D$3:$D$99980,Produccion_UO!$K$1494,Resultados_Dic3!$E$3:$E$99980,Produccion_UO!$J1598,Resultados_Dic3!$A$3:$A$99980,Produccion_UO!$H1598)*$J$1494</f>
        <v>0</v>
      </c>
      <c r="AK1598" s="21">
        <f>+SUMIFS(Resultados_Dic3!AF$3:AF$99980,Resultados_Dic3!$F$3:$F$99980,Produccion_UO!$K1598,Resultados_Dic3!$D$3:$D$99980,Produccion_UO!$K$1494,Resultados_Dic3!$E$3:$E$99980,Produccion_UO!$J1598,Resultados_Dic3!$A$3:$A$99980,Produccion_UO!$H1598)*$J$1494</f>
        <v>0</v>
      </c>
      <c r="AL1598" s="21">
        <f>+SUMIFS(Resultados_Dic3!AG$3:AG$99980,Resultados_Dic3!$F$3:$F$99980,Produccion_UO!$K1598,Resultados_Dic3!$D$3:$D$99980,Produccion_UO!$K$1494,Resultados_Dic3!$E$3:$E$99980,Produccion_UO!$J1598,Resultados_Dic3!$A$3:$A$99980,Produccion_UO!$H1598)*$J$1494</f>
        <v>0</v>
      </c>
      <c r="AM1598" s="21">
        <f>+SUMIFS(Resultados_Dic3!AH$3:AH$99980,Resultados_Dic3!$F$3:$F$99980,Produccion_UO!$K1598,Resultados_Dic3!$D$3:$D$99980,Produccion_UO!$K$1494,Resultados_Dic3!$E$3:$E$99980,Produccion_UO!$J1598,Resultados_Dic3!$A$3:$A$99980,Produccion_UO!$H1598)*$J$1494</f>
        <v>0</v>
      </c>
      <c r="AN1598" s="21">
        <f>+SUMIFS(Resultados_Dic3!AI$3:AI$99980,Resultados_Dic3!$F$3:$F$99980,Produccion_UO!$K1598,Resultados_Dic3!$D$3:$D$99980,Produccion_UO!$K$1494,Resultados_Dic3!$E$3:$E$99980,Produccion_UO!$J1598,Resultados_Dic3!$A$3:$A$99980,Produccion_UO!$H1598)*$J$1494</f>
        <v>0</v>
      </c>
      <c r="AO1598" s="21">
        <f>+SUMIFS(Resultados_Dic3!AJ$3:AJ$99980,Resultados_Dic3!$F$3:$F$99980,Produccion_UO!$K1598,Resultados_Dic3!$D$3:$D$99980,Produccion_UO!$K$1494,Resultados_Dic3!$E$3:$E$99980,Produccion_UO!$J1598,Resultados_Dic3!$A$3:$A$99980,Produccion_UO!$H1598)*$J$1494</f>
        <v>0</v>
      </c>
      <c r="AP1598" s="21">
        <f>+SUMIFS(Resultados_Dic3!AK$3:AK$99980,Resultados_Dic3!$F$3:$F$99980,Produccion_UO!$K1598,Resultados_Dic3!$D$3:$D$99980,Produccion_UO!$K$1494,Resultados_Dic3!$E$3:$E$99980,Produccion_UO!$J1598,Resultados_Dic3!$A$3:$A$99980,Produccion_UO!$H1598)*$J$1494</f>
        <v>0</v>
      </c>
      <c r="AQ1598" s="21">
        <f>+SUMIFS(Resultados_Dic3!AL$3:AL$99980,Resultados_Dic3!$F$3:$F$99980,Produccion_UO!$K1598,Resultados_Dic3!$D$3:$D$99980,Produccion_UO!$K$1494,Resultados_Dic3!$E$3:$E$99980,Produccion_UO!$J1598,Resultados_Dic3!$A$3:$A$99980,Produccion_UO!$H1598)*$J$1494</f>
        <v>0</v>
      </c>
      <c r="AR1598" s="21">
        <f>+SUMIFS(Resultados_Dic3!AM$3:AM$99980,Resultados_Dic3!$F$3:$F$99980,Produccion_UO!$K1598,Resultados_Dic3!$D$3:$D$99980,Produccion_UO!$K$1494,Resultados_Dic3!$E$3:$E$99980,Produccion_UO!$J1598,Resultados_Dic3!$A$3:$A$99980,Produccion_UO!$H1598)*$J$1494</f>
        <v>0</v>
      </c>
    </row>
    <row r="1599" spans="6:45" x14ac:dyDescent="0.25">
      <c r="H1599" s="17" t="str">
        <f t="shared" si="1891"/>
        <v>DIC7</v>
      </c>
      <c r="I1599" s="24"/>
      <c r="J1599" s="24" t="s">
        <v>152</v>
      </c>
      <c r="K1599" s="315" t="s">
        <v>216</v>
      </c>
      <c r="L1599" s="316" t="s">
        <v>794</v>
      </c>
      <c r="M1599" s="21">
        <f>+SUMIFS(Resultados_Dic3!H$3:H$99980,Resultados_Dic3!$F$3:$F$99980,Produccion_UO!$K1599,Resultados_Dic3!$D$3:$D$99980,Produccion_UO!$K$1494,Resultados_Dic3!$E$3:$E$99980,Produccion_UO!$J1599,Resultados_Dic3!$A$3:$A$99980,Produccion_UO!$H1599)*$J$1494</f>
        <v>17.1444368481772</v>
      </c>
      <c r="N1599" s="21">
        <f>+SUMIFS(Resultados_Dic3!I$3:I$99980,Resultados_Dic3!$F$3:$F$99980,Produccion_UO!$K1599,Resultados_Dic3!$D$3:$D$99980,Produccion_UO!$K$1494,Resultados_Dic3!$E$3:$E$99980,Produccion_UO!$J1599,Resultados_Dic3!$A$3:$A$99980,Produccion_UO!$H1599)*$J$1494</f>
        <v>16.200869711153899</v>
      </c>
      <c r="O1599" s="21">
        <f>+SUMIFS(Resultados_Dic3!J$3:J$99980,Resultados_Dic3!$F$3:$F$99980,Produccion_UO!$K1599,Resultados_Dic3!$D$3:$D$99980,Produccion_UO!$K$1494,Resultados_Dic3!$E$3:$E$99980,Produccion_UO!$J1599,Resultados_Dic3!$A$3:$A$99980,Produccion_UO!$H1599)*$J$1494</f>
        <v>15.488743570004299</v>
      </c>
      <c r="P1599" s="21">
        <f>+SUMIFS(Resultados_Dic3!K$3:K$99980,Resultados_Dic3!$F$3:$F$99980,Produccion_UO!$K1599,Resultados_Dic3!$D$3:$D$99980,Produccion_UO!$K$1494,Resultados_Dic3!$E$3:$E$99980,Produccion_UO!$J1599,Resultados_Dic3!$A$3:$A$99980,Produccion_UO!$H1599)*$J$1494</f>
        <v>14.776617428854699</v>
      </c>
      <c r="Q1599" s="21">
        <f>+SUMIFS(Resultados_Dic3!L$3:L$99980,Resultados_Dic3!$F$3:$F$99980,Produccion_UO!$K1599,Resultados_Dic3!$D$3:$D$99980,Produccion_UO!$K$1494,Resultados_Dic3!$E$3:$E$99980,Produccion_UO!$J1599,Resultados_Dic3!$A$3:$A$99980,Produccion_UO!$H1599)*$J$1494</f>
        <v>14.064491287705099</v>
      </c>
      <c r="R1599" s="21">
        <f>+SUMIFS(Resultados_Dic3!M$3:M$99980,Resultados_Dic3!$F$3:$F$99980,Produccion_UO!$K1599,Resultados_Dic3!$D$3:$D$99980,Produccion_UO!$K$1494,Resultados_Dic3!$E$3:$E$99980,Produccion_UO!$J1599,Resultados_Dic3!$A$3:$A$99980,Produccion_UO!$H1599)*$J$1494</f>
        <v>13.3523651465554</v>
      </c>
      <c r="S1599" s="21">
        <f>+SUMIFS(Resultados_Dic3!N$3:N$99980,Resultados_Dic3!$F$3:$F$99980,Produccion_UO!$K1599,Resultados_Dic3!$D$3:$D$99980,Produccion_UO!$K$1494,Resultados_Dic3!$E$3:$E$99980,Produccion_UO!$J1599,Resultados_Dic3!$A$3:$A$99980,Produccion_UO!$H1599)*$J$1494</f>
        <v>12.6402390054058</v>
      </c>
      <c r="T1599" s="21">
        <f>+SUMIFS(Resultados_Dic3!O$3:O$99980,Resultados_Dic3!$F$3:$F$99980,Produccion_UO!$K1599,Resultados_Dic3!$D$3:$D$99980,Produccion_UO!$K$1494,Resultados_Dic3!$E$3:$E$99980,Produccion_UO!$J1599,Resultados_Dic3!$A$3:$A$99980,Produccion_UO!$H1599)*$J$1494</f>
        <v>1.44006943510765</v>
      </c>
      <c r="U1599" s="21">
        <f>+SUMIFS(Resultados_Dic3!P$3:P$99980,Resultados_Dic3!$F$3:$F$99980,Produccion_UO!$K1599,Resultados_Dic3!$D$3:$D$99980,Produccion_UO!$K$1494,Resultados_Dic3!$E$3:$E$99980,Produccion_UO!$J1599,Resultados_Dic3!$A$3:$A$99980,Produccion_UO!$H1599)*$J$1494</f>
        <v>0</v>
      </c>
      <c r="V1599" s="21">
        <f>+SUMIFS(Resultados_Dic3!Q$3:Q$99980,Resultados_Dic3!$F$3:$F$99980,Produccion_UO!$K1599,Resultados_Dic3!$D$3:$D$99980,Produccion_UO!$K$1494,Resultados_Dic3!$E$3:$E$99980,Produccion_UO!$J1599,Resultados_Dic3!$A$3:$A$99980,Produccion_UO!$H1599)*$J$1494</f>
        <v>0</v>
      </c>
      <c r="W1599" s="21">
        <f>+SUMIFS(Resultados_Dic3!R$3:R$99980,Resultados_Dic3!$F$3:$F$99980,Produccion_UO!$K1599,Resultados_Dic3!$D$3:$D$99980,Produccion_UO!$K$1494,Resultados_Dic3!$E$3:$E$99980,Produccion_UO!$J1599,Resultados_Dic3!$A$3:$A$99980,Produccion_UO!$H1599)*$J$1494</f>
        <v>0</v>
      </c>
      <c r="X1599" s="21">
        <f>+SUMIFS(Resultados_Dic3!S$3:S$99980,Resultados_Dic3!$F$3:$F$99980,Produccion_UO!$K1599,Resultados_Dic3!$D$3:$D$99980,Produccion_UO!$K$1494,Resultados_Dic3!$E$3:$E$99980,Produccion_UO!$J1599,Resultados_Dic3!$A$3:$A$99980,Produccion_UO!$H1599)*$J$1494</f>
        <v>0</v>
      </c>
      <c r="Y1599" s="21">
        <f>+SUMIFS(Resultados_Dic3!T$3:T$99980,Resultados_Dic3!$F$3:$F$99980,Produccion_UO!$K1599,Resultados_Dic3!$D$3:$D$99980,Produccion_UO!$K$1494,Resultados_Dic3!$E$3:$E$99980,Produccion_UO!$J1599,Resultados_Dic3!$A$3:$A$99980,Produccion_UO!$H1599)*$J$1494</f>
        <v>0</v>
      </c>
      <c r="Z1599" s="21">
        <f>+SUMIFS(Resultados_Dic3!U$3:U$99980,Resultados_Dic3!$F$3:$F$99980,Produccion_UO!$K1599,Resultados_Dic3!$D$3:$D$99980,Produccion_UO!$K$1494,Resultados_Dic3!$E$3:$E$99980,Produccion_UO!$J1599,Resultados_Dic3!$A$3:$A$99980,Produccion_UO!$H1599)*$J$1494</f>
        <v>0</v>
      </c>
      <c r="AA1599" s="21">
        <f>+SUMIFS(Resultados_Dic3!V$3:V$99980,Resultados_Dic3!$F$3:$F$99980,Produccion_UO!$K1599,Resultados_Dic3!$D$3:$D$99980,Produccion_UO!$K$1494,Resultados_Dic3!$E$3:$E$99980,Produccion_UO!$J1599,Resultados_Dic3!$A$3:$A$99980,Produccion_UO!$H1599)*$J$1494</f>
        <v>0</v>
      </c>
      <c r="AB1599" s="21">
        <f>+SUMIFS(Resultados_Dic3!W$3:W$99980,Resultados_Dic3!$F$3:$F$99980,Produccion_UO!$K1599,Resultados_Dic3!$D$3:$D$99980,Produccion_UO!$K$1494,Resultados_Dic3!$E$3:$E$99980,Produccion_UO!$J1599,Resultados_Dic3!$A$3:$A$99980,Produccion_UO!$H1599)*$J$1494</f>
        <v>0</v>
      </c>
      <c r="AC1599" s="21">
        <f>+SUMIFS(Resultados_Dic3!X$3:X$99980,Resultados_Dic3!$F$3:$F$99980,Produccion_UO!$K1599,Resultados_Dic3!$D$3:$D$99980,Produccion_UO!$K$1494,Resultados_Dic3!$E$3:$E$99980,Produccion_UO!$J1599,Resultados_Dic3!$A$3:$A$99980,Produccion_UO!$H1599)*$J$1494</f>
        <v>0</v>
      </c>
      <c r="AD1599" s="21">
        <f>+SUMIFS(Resultados_Dic3!Y$3:Y$99980,Resultados_Dic3!$F$3:$F$99980,Produccion_UO!$K1599,Resultados_Dic3!$D$3:$D$99980,Produccion_UO!$K$1494,Resultados_Dic3!$E$3:$E$99980,Produccion_UO!$J1599,Resultados_Dic3!$A$3:$A$99980,Produccion_UO!$H1599)*$J$1494</f>
        <v>0</v>
      </c>
      <c r="AE1599" s="21">
        <f>+SUMIFS(Resultados_Dic3!Z$3:Z$99980,Resultados_Dic3!$F$3:$F$99980,Produccion_UO!$K1599,Resultados_Dic3!$D$3:$D$99980,Produccion_UO!$K$1494,Resultados_Dic3!$E$3:$E$99980,Produccion_UO!$J1599,Resultados_Dic3!$A$3:$A$99980,Produccion_UO!$H1599)*$J$1494</f>
        <v>0</v>
      </c>
      <c r="AF1599" s="21">
        <f>+SUMIFS(Resultados_Dic3!AA$3:AA$99980,Resultados_Dic3!$F$3:$F$99980,Produccion_UO!$K1599,Resultados_Dic3!$D$3:$D$99980,Produccion_UO!$K$1494,Resultados_Dic3!$E$3:$E$99980,Produccion_UO!$J1599,Resultados_Dic3!$A$3:$A$99980,Produccion_UO!$H1599)*$J$1494</f>
        <v>0</v>
      </c>
      <c r="AG1599" s="21">
        <f>+SUMIFS(Resultados_Dic3!AB$3:AB$99980,Resultados_Dic3!$F$3:$F$99980,Produccion_UO!$K1599,Resultados_Dic3!$D$3:$D$99980,Produccion_UO!$K$1494,Resultados_Dic3!$E$3:$E$99980,Produccion_UO!$J1599,Resultados_Dic3!$A$3:$A$99980,Produccion_UO!$H1599)*$J$1494</f>
        <v>0</v>
      </c>
      <c r="AH1599" s="21">
        <f>+SUMIFS(Resultados_Dic3!AC$3:AC$99980,Resultados_Dic3!$F$3:$F$99980,Produccion_UO!$K1599,Resultados_Dic3!$D$3:$D$99980,Produccion_UO!$K$1494,Resultados_Dic3!$E$3:$E$99980,Produccion_UO!$J1599,Resultados_Dic3!$A$3:$A$99980,Produccion_UO!$H1599)*$J$1494</f>
        <v>0</v>
      </c>
      <c r="AI1599" s="21">
        <f>+SUMIFS(Resultados_Dic3!AD$3:AD$99980,Resultados_Dic3!$F$3:$F$99980,Produccion_UO!$K1599,Resultados_Dic3!$D$3:$D$99980,Produccion_UO!$K$1494,Resultados_Dic3!$E$3:$E$99980,Produccion_UO!$J1599,Resultados_Dic3!$A$3:$A$99980,Produccion_UO!$H1599)*$J$1494</f>
        <v>0</v>
      </c>
      <c r="AJ1599" s="21">
        <f>+SUMIFS(Resultados_Dic3!AE$3:AE$99980,Resultados_Dic3!$F$3:$F$99980,Produccion_UO!$K1599,Resultados_Dic3!$D$3:$D$99980,Produccion_UO!$K$1494,Resultados_Dic3!$E$3:$E$99980,Produccion_UO!$J1599,Resultados_Dic3!$A$3:$A$99980,Produccion_UO!$H1599)*$J$1494</f>
        <v>0</v>
      </c>
      <c r="AK1599" s="21">
        <f>+SUMIFS(Resultados_Dic3!AF$3:AF$99980,Resultados_Dic3!$F$3:$F$99980,Produccion_UO!$K1599,Resultados_Dic3!$D$3:$D$99980,Produccion_UO!$K$1494,Resultados_Dic3!$E$3:$E$99980,Produccion_UO!$J1599,Resultados_Dic3!$A$3:$A$99980,Produccion_UO!$H1599)*$J$1494</f>
        <v>0</v>
      </c>
      <c r="AL1599" s="21">
        <f>+SUMIFS(Resultados_Dic3!AG$3:AG$99980,Resultados_Dic3!$F$3:$F$99980,Produccion_UO!$K1599,Resultados_Dic3!$D$3:$D$99980,Produccion_UO!$K$1494,Resultados_Dic3!$E$3:$E$99980,Produccion_UO!$J1599,Resultados_Dic3!$A$3:$A$99980,Produccion_UO!$H1599)*$J$1494</f>
        <v>0</v>
      </c>
      <c r="AM1599" s="21">
        <f>+SUMIFS(Resultados_Dic3!AH$3:AH$99980,Resultados_Dic3!$F$3:$F$99980,Produccion_UO!$K1599,Resultados_Dic3!$D$3:$D$99980,Produccion_UO!$K$1494,Resultados_Dic3!$E$3:$E$99980,Produccion_UO!$J1599,Resultados_Dic3!$A$3:$A$99980,Produccion_UO!$H1599)*$J$1494</f>
        <v>0</v>
      </c>
      <c r="AN1599" s="21">
        <f>+SUMIFS(Resultados_Dic3!AI$3:AI$99980,Resultados_Dic3!$F$3:$F$99980,Produccion_UO!$K1599,Resultados_Dic3!$D$3:$D$99980,Produccion_UO!$K$1494,Resultados_Dic3!$E$3:$E$99980,Produccion_UO!$J1599,Resultados_Dic3!$A$3:$A$99980,Produccion_UO!$H1599)*$J$1494</f>
        <v>0</v>
      </c>
      <c r="AO1599" s="21">
        <f>+SUMIFS(Resultados_Dic3!AJ$3:AJ$99980,Resultados_Dic3!$F$3:$F$99980,Produccion_UO!$K1599,Resultados_Dic3!$D$3:$D$99980,Produccion_UO!$K$1494,Resultados_Dic3!$E$3:$E$99980,Produccion_UO!$J1599,Resultados_Dic3!$A$3:$A$99980,Produccion_UO!$H1599)*$J$1494</f>
        <v>0</v>
      </c>
      <c r="AP1599" s="21">
        <f>+SUMIFS(Resultados_Dic3!AK$3:AK$99980,Resultados_Dic3!$F$3:$F$99980,Produccion_UO!$K1599,Resultados_Dic3!$D$3:$D$99980,Produccion_UO!$K$1494,Resultados_Dic3!$E$3:$E$99980,Produccion_UO!$J1599,Resultados_Dic3!$A$3:$A$99980,Produccion_UO!$H1599)*$J$1494</f>
        <v>0</v>
      </c>
      <c r="AQ1599" s="21">
        <f>+SUMIFS(Resultados_Dic3!AL$3:AL$99980,Resultados_Dic3!$F$3:$F$99980,Produccion_UO!$K1599,Resultados_Dic3!$D$3:$D$99980,Produccion_UO!$K$1494,Resultados_Dic3!$E$3:$E$99980,Produccion_UO!$J1599,Resultados_Dic3!$A$3:$A$99980,Produccion_UO!$H1599)*$J$1494</f>
        <v>0</v>
      </c>
      <c r="AR1599" s="21">
        <f>+SUMIFS(Resultados_Dic3!AM$3:AM$99980,Resultados_Dic3!$F$3:$F$99980,Produccion_UO!$K1599,Resultados_Dic3!$D$3:$D$99980,Produccion_UO!$K$1494,Resultados_Dic3!$E$3:$E$99980,Produccion_UO!$J1599,Resultados_Dic3!$A$3:$A$99980,Produccion_UO!$H1599)*$J$1494</f>
        <v>0</v>
      </c>
    </row>
    <row r="1600" spans="6:45" x14ac:dyDescent="0.25">
      <c r="H1600" s="17" t="str">
        <f t="shared" si="1891"/>
        <v>DIC7</v>
      </c>
      <c r="I1600" s="24"/>
      <c r="J1600" s="24" t="s">
        <v>152</v>
      </c>
      <c r="K1600" s="315"/>
      <c r="L1600" s="230" t="s">
        <v>831</v>
      </c>
      <c r="M1600" s="21">
        <f>+SUM(M1601:M1603)</f>
        <v>2.5140156536340901</v>
      </c>
      <c r="N1600" s="21">
        <f t="shared" ref="N1600" si="1923">+SUM(N1601:N1603)</f>
        <v>2.3756534213987801</v>
      </c>
      <c r="O1600" s="21">
        <f t="shared" ref="O1600" si="1924">+SUM(O1601:O1603)</f>
        <v>2.27122909518345</v>
      </c>
      <c r="P1600" s="21">
        <f t="shared" ref="P1600" si="1925">+SUM(P1601:P1603)</f>
        <v>2.1668047689681198</v>
      </c>
      <c r="Q1600" s="21">
        <f t="shared" ref="Q1600" si="1926">+SUM(Q1601:Q1603)</f>
        <v>2.0623804427527901</v>
      </c>
      <c r="R1600" s="21">
        <f t="shared" ref="R1600" si="1927">+SUM(R1601:R1603)</f>
        <v>1.9579561165374499</v>
      </c>
      <c r="S1600" s="21">
        <f t="shared" ref="S1600" si="1928">+SUM(S1601:S1603)</f>
        <v>1.85353179032212</v>
      </c>
      <c r="T1600" s="21">
        <f t="shared" ref="T1600" si="1929">+SUM(T1601:T1603)</f>
        <v>0.21116803860288599</v>
      </c>
      <c r="U1600" s="21">
        <f t="shared" ref="U1600" si="1930">+SUM(U1601:U1603)</f>
        <v>0</v>
      </c>
      <c r="V1600" s="21">
        <f t="shared" ref="V1600" si="1931">+SUM(V1601:V1603)</f>
        <v>0</v>
      </c>
      <c r="W1600" s="21">
        <f t="shared" ref="W1600" si="1932">+SUM(W1601:W1603)</f>
        <v>0</v>
      </c>
      <c r="X1600" s="21">
        <f t="shared" ref="X1600" si="1933">+SUM(X1601:X1603)</f>
        <v>0</v>
      </c>
      <c r="Y1600" s="21">
        <f t="shared" ref="Y1600" si="1934">+SUM(Y1601:Y1603)</f>
        <v>0</v>
      </c>
      <c r="Z1600" s="21">
        <f t="shared" ref="Z1600" si="1935">+SUM(Z1601:Z1603)</f>
        <v>0</v>
      </c>
      <c r="AA1600" s="21">
        <f t="shared" ref="AA1600" si="1936">+SUM(AA1601:AA1603)</f>
        <v>0</v>
      </c>
      <c r="AB1600" s="21">
        <f t="shared" ref="AB1600" si="1937">+SUM(AB1601:AB1603)</f>
        <v>0</v>
      </c>
      <c r="AC1600" s="21">
        <f t="shared" ref="AC1600" si="1938">+SUM(AC1601:AC1603)</f>
        <v>0</v>
      </c>
      <c r="AD1600" s="21">
        <f t="shared" ref="AD1600" si="1939">+SUM(AD1601:AD1603)</f>
        <v>0</v>
      </c>
      <c r="AE1600" s="21">
        <f t="shared" ref="AE1600" si="1940">+SUM(AE1601:AE1603)</f>
        <v>0</v>
      </c>
      <c r="AF1600" s="21">
        <f t="shared" ref="AF1600" si="1941">+SUM(AF1601:AF1603)</f>
        <v>0</v>
      </c>
      <c r="AG1600" s="21">
        <f t="shared" ref="AG1600" si="1942">+SUM(AG1601:AG1603)</f>
        <v>0</v>
      </c>
      <c r="AH1600" s="21">
        <f t="shared" ref="AH1600" si="1943">+SUM(AH1601:AH1603)</f>
        <v>0</v>
      </c>
      <c r="AI1600" s="21">
        <f t="shared" ref="AI1600" si="1944">+SUM(AI1601:AI1603)</f>
        <v>0</v>
      </c>
      <c r="AJ1600" s="21">
        <f t="shared" ref="AJ1600" si="1945">+SUM(AJ1601:AJ1603)</f>
        <v>0</v>
      </c>
      <c r="AK1600" s="21">
        <f t="shared" ref="AK1600" si="1946">+SUM(AK1601:AK1603)</f>
        <v>0</v>
      </c>
      <c r="AL1600" s="21">
        <f t="shared" ref="AL1600" si="1947">+SUM(AL1601:AL1603)</f>
        <v>0</v>
      </c>
      <c r="AM1600" s="21">
        <f t="shared" ref="AM1600" si="1948">+SUM(AM1601:AM1603)</f>
        <v>0</v>
      </c>
      <c r="AN1600" s="21">
        <f t="shared" ref="AN1600" si="1949">+SUM(AN1601:AN1603)</f>
        <v>0</v>
      </c>
      <c r="AO1600" s="21">
        <f t="shared" ref="AO1600" si="1950">+SUM(AO1601:AO1603)</f>
        <v>0</v>
      </c>
      <c r="AP1600" s="21">
        <f t="shared" ref="AP1600" si="1951">+SUM(AP1601:AP1603)</f>
        <v>0</v>
      </c>
      <c r="AQ1600" s="21">
        <f t="shared" ref="AQ1600" si="1952">+SUM(AQ1601:AQ1603)</f>
        <v>0</v>
      </c>
      <c r="AR1600" s="21">
        <f t="shared" ref="AR1600" si="1953">+SUM(AR1601:AR1603)</f>
        <v>0</v>
      </c>
    </row>
    <row r="1601" spans="8:45" x14ac:dyDescent="0.25">
      <c r="H1601" s="17" t="str">
        <f t="shared" si="1891"/>
        <v>DIC7</v>
      </c>
      <c r="I1601" s="24"/>
      <c r="J1601" s="24" t="s">
        <v>152</v>
      </c>
      <c r="K1601" s="315" t="s">
        <v>450</v>
      </c>
      <c r="L1601" s="316" t="s">
        <v>750</v>
      </c>
      <c r="M1601" s="21">
        <f>+SUMIFS(Resultados_Dic3!H$3:H$99980,Resultados_Dic3!$F$3:$F$99980,Produccion_UO!$K1601,Resultados_Dic3!$D$3:$D$99980,Produccion_UO!$K$1494,Resultados_Dic3!$E$3:$E$99980,Produccion_UO!$J1601,Resultados_Dic3!$A$3:$A$99980,Produccion_UO!$H1601)*$J$1494</f>
        <v>0</v>
      </c>
      <c r="N1601" s="21">
        <f>+SUMIFS(Resultados_Dic3!I$3:I$99980,Resultados_Dic3!$F$3:$F$99980,Produccion_UO!$K1601,Resultados_Dic3!$D$3:$D$99980,Produccion_UO!$K$1494,Resultados_Dic3!$E$3:$E$99980,Produccion_UO!$J1601,Resultados_Dic3!$A$3:$A$99980,Produccion_UO!$H1601)*$J$1494</f>
        <v>0</v>
      </c>
      <c r="O1601" s="21">
        <f>+SUMIFS(Resultados_Dic3!J$3:J$99980,Resultados_Dic3!$F$3:$F$99980,Produccion_UO!$K1601,Resultados_Dic3!$D$3:$D$99980,Produccion_UO!$K$1494,Resultados_Dic3!$E$3:$E$99980,Produccion_UO!$J1601,Resultados_Dic3!$A$3:$A$99980,Produccion_UO!$H1601)*$J$1494</f>
        <v>0</v>
      </c>
      <c r="P1601" s="21">
        <f>+SUMIFS(Resultados_Dic3!K$3:K$99980,Resultados_Dic3!$F$3:$F$99980,Produccion_UO!$K1601,Resultados_Dic3!$D$3:$D$99980,Produccion_UO!$K$1494,Resultados_Dic3!$E$3:$E$99980,Produccion_UO!$J1601,Resultados_Dic3!$A$3:$A$99980,Produccion_UO!$H1601)*$J$1494</f>
        <v>0</v>
      </c>
      <c r="Q1601" s="21">
        <f>+SUMIFS(Resultados_Dic3!L$3:L$99980,Resultados_Dic3!$F$3:$F$99980,Produccion_UO!$K1601,Resultados_Dic3!$D$3:$D$99980,Produccion_UO!$K$1494,Resultados_Dic3!$E$3:$E$99980,Produccion_UO!$J1601,Resultados_Dic3!$A$3:$A$99980,Produccion_UO!$H1601)*$J$1494</f>
        <v>0</v>
      </c>
      <c r="R1601" s="21">
        <f>+SUMIFS(Resultados_Dic3!M$3:M$99980,Resultados_Dic3!$F$3:$F$99980,Produccion_UO!$K1601,Resultados_Dic3!$D$3:$D$99980,Produccion_UO!$K$1494,Resultados_Dic3!$E$3:$E$99980,Produccion_UO!$J1601,Resultados_Dic3!$A$3:$A$99980,Produccion_UO!$H1601)*$J$1494</f>
        <v>0</v>
      </c>
      <c r="S1601" s="21">
        <f>+SUMIFS(Resultados_Dic3!N$3:N$99980,Resultados_Dic3!$F$3:$F$99980,Produccion_UO!$K1601,Resultados_Dic3!$D$3:$D$99980,Produccion_UO!$K$1494,Resultados_Dic3!$E$3:$E$99980,Produccion_UO!$J1601,Resultados_Dic3!$A$3:$A$99980,Produccion_UO!$H1601)*$J$1494</f>
        <v>0</v>
      </c>
      <c r="T1601" s="21">
        <f>+SUMIFS(Resultados_Dic3!O$3:O$99980,Resultados_Dic3!$F$3:$F$99980,Produccion_UO!$K1601,Resultados_Dic3!$D$3:$D$99980,Produccion_UO!$K$1494,Resultados_Dic3!$E$3:$E$99980,Produccion_UO!$J1601,Resultados_Dic3!$A$3:$A$99980,Produccion_UO!$H1601)*$J$1494</f>
        <v>0</v>
      </c>
      <c r="U1601" s="21">
        <f>+SUMIFS(Resultados_Dic3!P$3:P$99980,Resultados_Dic3!$F$3:$F$99980,Produccion_UO!$K1601,Resultados_Dic3!$D$3:$D$99980,Produccion_UO!$K$1494,Resultados_Dic3!$E$3:$E$99980,Produccion_UO!$J1601,Resultados_Dic3!$A$3:$A$99980,Produccion_UO!$H1601)*$J$1494</f>
        <v>0</v>
      </c>
      <c r="V1601" s="21">
        <f>+SUMIFS(Resultados_Dic3!Q$3:Q$99980,Resultados_Dic3!$F$3:$F$99980,Produccion_UO!$K1601,Resultados_Dic3!$D$3:$D$99980,Produccion_UO!$K$1494,Resultados_Dic3!$E$3:$E$99980,Produccion_UO!$J1601,Resultados_Dic3!$A$3:$A$99980,Produccion_UO!$H1601)*$J$1494</f>
        <v>0</v>
      </c>
      <c r="W1601" s="21">
        <f>+SUMIFS(Resultados_Dic3!R$3:R$99980,Resultados_Dic3!$F$3:$F$99980,Produccion_UO!$K1601,Resultados_Dic3!$D$3:$D$99980,Produccion_UO!$K$1494,Resultados_Dic3!$E$3:$E$99980,Produccion_UO!$J1601,Resultados_Dic3!$A$3:$A$99980,Produccion_UO!$H1601)*$J$1494</f>
        <v>0</v>
      </c>
      <c r="X1601" s="21">
        <f>+SUMIFS(Resultados_Dic3!S$3:S$99980,Resultados_Dic3!$F$3:$F$99980,Produccion_UO!$K1601,Resultados_Dic3!$D$3:$D$99980,Produccion_UO!$K$1494,Resultados_Dic3!$E$3:$E$99980,Produccion_UO!$J1601,Resultados_Dic3!$A$3:$A$99980,Produccion_UO!$H1601)*$J$1494</f>
        <v>0</v>
      </c>
      <c r="Y1601" s="21">
        <f>+SUMIFS(Resultados_Dic3!T$3:T$99980,Resultados_Dic3!$F$3:$F$99980,Produccion_UO!$K1601,Resultados_Dic3!$D$3:$D$99980,Produccion_UO!$K$1494,Resultados_Dic3!$E$3:$E$99980,Produccion_UO!$J1601,Resultados_Dic3!$A$3:$A$99980,Produccion_UO!$H1601)*$J$1494</f>
        <v>0</v>
      </c>
      <c r="Z1601" s="21">
        <f>+SUMIFS(Resultados_Dic3!U$3:U$99980,Resultados_Dic3!$F$3:$F$99980,Produccion_UO!$K1601,Resultados_Dic3!$D$3:$D$99980,Produccion_UO!$K$1494,Resultados_Dic3!$E$3:$E$99980,Produccion_UO!$J1601,Resultados_Dic3!$A$3:$A$99980,Produccion_UO!$H1601)*$J$1494</f>
        <v>0</v>
      </c>
      <c r="AA1601" s="21">
        <f>+SUMIFS(Resultados_Dic3!V$3:V$99980,Resultados_Dic3!$F$3:$F$99980,Produccion_UO!$K1601,Resultados_Dic3!$D$3:$D$99980,Produccion_UO!$K$1494,Resultados_Dic3!$E$3:$E$99980,Produccion_UO!$J1601,Resultados_Dic3!$A$3:$A$99980,Produccion_UO!$H1601)*$J$1494</f>
        <v>0</v>
      </c>
      <c r="AB1601" s="21">
        <f>+SUMIFS(Resultados_Dic3!W$3:W$99980,Resultados_Dic3!$F$3:$F$99980,Produccion_UO!$K1601,Resultados_Dic3!$D$3:$D$99980,Produccion_UO!$K$1494,Resultados_Dic3!$E$3:$E$99980,Produccion_UO!$J1601,Resultados_Dic3!$A$3:$A$99980,Produccion_UO!$H1601)*$J$1494</f>
        <v>0</v>
      </c>
      <c r="AC1601" s="21">
        <f>+SUMIFS(Resultados_Dic3!X$3:X$99980,Resultados_Dic3!$F$3:$F$99980,Produccion_UO!$K1601,Resultados_Dic3!$D$3:$D$99980,Produccion_UO!$K$1494,Resultados_Dic3!$E$3:$E$99980,Produccion_UO!$J1601,Resultados_Dic3!$A$3:$A$99980,Produccion_UO!$H1601)*$J$1494</f>
        <v>0</v>
      </c>
      <c r="AD1601" s="21">
        <f>+SUMIFS(Resultados_Dic3!Y$3:Y$99980,Resultados_Dic3!$F$3:$F$99980,Produccion_UO!$K1601,Resultados_Dic3!$D$3:$D$99980,Produccion_UO!$K$1494,Resultados_Dic3!$E$3:$E$99980,Produccion_UO!$J1601,Resultados_Dic3!$A$3:$A$99980,Produccion_UO!$H1601)*$J$1494</f>
        <v>0</v>
      </c>
      <c r="AE1601" s="21">
        <f>+SUMIFS(Resultados_Dic3!Z$3:Z$99980,Resultados_Dic3!$F$3:$F$99980,Produccion_UO!$K1601,Resultados_Dic3!$D$3:$D$99980,Produccion_UO!$K$1494,Resultados_Dic3!$E$3:$E$99980,Produccion_UO!$J1601,Resultados_Dic3!$A$3:$A$99980,Produccion_UO!$H1601)*$J$1494</f>
        <v>0</v>
      </c>
      <c r="AF1601" s="21">
        <f>+SUMIFS(Resultados_Dic3!AA$3:AA$99980,Resultados_Dic3!$F$3:$F$99980,Produccion_UO!$K1601,Resultados_Dic3!$D$3:$D$99980,Produccion_UO!$K$1494,Resultados_Dic3!$E$3:$E$99980,Produccion_UO!$J1601,Resultados_Dic3!$A$3:$A$99980,Produccion_UO!$H1601)*$J$1494</f>
        <v>0</v>
      </c>
      <c r="AG1601" s="21">
        <f>+SUMIFS(Resultados_Dic3!AB$3:AB$99980,Resultados_Dic3!$F$3:$F$99980,Produccion_UO!$K1601,Resultados_Dic3!$D$3:$D$99980,Produccion_UO!$K$1494,Resultados_Dic3!$E$3:$E$99980,Produccion_UO!$J1601,Resultados_Dic3!$A$3:$A$99980,Produccion_UO!$H1601)*$J$1494</f>
        <v>0</v>
      </c>
      <c r="AH1601" s="21">
        <f>+SUMIFS(Resultados_Dic3!AC$3:AC$99980,Resultados_Dic3!$F$3:$F$99980,Produccion_UO!$K1601,Resultados_Dic3!$D$3:$D$99980,Produccion_UO!$K$1494,Resultados_Dic3!$E$3:$E$99980,Produccion_UO!$J1601,Resultados_Dic3!$A$3:$A$99980,Produccion_UO!$H1601)*$J$1494</f>
        <v>0</v>
      </c>
      <c r="AI1601" s="21">
        <f>+SUMIFS(Resultados_Dic3!AD$3:AD$99980,Resultados_Dic3!$F$3:$F$99980,Produccion_UO!$K1601,Resultados_Dic3!$D$3:$D$99980,Produccion_UO!$K$1494,Resultados_Dic3!$E$3:$E$99980,Produccion_UO!$J1601,Resultados_Dic3!$A$3:$A$99980,Produccion_UO!$H1601)*$J$1494</f>
        <v>0</v>
      </c>
      <c r="AJ1601" s="21">
        <f>+SUMIFS(Resultados_Dic3!AE$3:AE$99980,Resultados_Dic3!$F$3:$F$99980,Produccion_UO!$K1601,Resultados_Dic3!$D$3:$D$99980,Produccion_UO!$K$1494,Resultados_Dic3!$E$3:$E$99980,Produccion_UO!$J1601,Resultados_Dic3!$A$3:$A$99980,Produccion_UO!$H1601)*$J$1494</f>
        <v>0</v>
      </c>
      <c r="AK1601" s="21">
        <f>+SUMIFS(Resultados_Dic3!AF$3:AF$99980,Resultados_Dic3!$F$3:$F$99980,Produccion_UO!$K1601,Resultados_Dic3!$D$3:$D$99980,Produccion_UO!$K$1494,Resultados_Dic3!$E$3:$E$99980,Produccion_UO!$J1601,Resultados_Dic3!$A$3:$A$99980,Produccion_UO!$H1601)*$J$1494</f>
        <v>0</v>
      </c>
      <c r="AL1601" s="21">
        <f>+SUMIFS(Resultados_Dic3!AG$3:AG$99980,Resultados_Dic3!$F$3:$F$99980,Produccion_UO!$K1601,Resultados_Dic3!$D$3:$D$99980,Produccion_UO!$K$1494,Resultados_Dic3!$E$3:$E$99980,Produccion_UO!$J1601,Resultados_Dic3!$A$3:$A$99980,Produccion_UO!$H1601)*$J$1494</f>
        <v>0</v>
      </c>
      <c r="AM1601" s="21">
        <f>+SUMIFS(Resultados_Dic3!AH$3:AH$99980,Resultados_Dic3!$F$3:$F$99980,Produccion_UO!$K1601,Resultados_Dic3!$D$3:$D$99980,Produccion_UO!$K$1494,Resultados_Dic3!$E$3:$E$99980,Produccion_UO!$J1601,Resultados_Dic3!$A$3:$A$99980,Produccion_UO!$H1601)*$J$1494</f>
        <v>0</v>
      </c>
      <c r="AN1601" s="21">
        <f>+SUMIFS(Resultados_Dic3!AI$3:AI$99980,Resultados_Dic3!$F$3:$F$99980,Produccion_UO!$K1601,Resultados_Dic3!$D$3:$D$99980,Produccion_UO!$K$1494,Resultados_Dic3!$E$3:$E$99980,Produccion_UO!$J1601,Resultados_Dic3!$A$3:$A$99980,Produccion_UO!$H1601)*$J$1494</f>
        <v>0</v>
      </c>
      <c r="AO1601" s="21">
        <f>+SUMIFS(Resultados_Dic3!AJ$3:AJ$99980,Resultados_Dic3!$F$3:$F$99980,Produccion_UO!$K1601,Resultados_Dic3!$D$3:$D$99980,Produccion_UO!$K$1494,Resultados_Dic3!$E$3:$E$99980,Produccion_UO!$J1601,Resultados_Dic3!$A$3:$A$99980,Produccion_UO!$H1601)*$J$1494</f>
        <v>0</v>
      </c>
      <c r="AP1601" s="21">
        <f>+SUMIFS(Resultados_Dic3!AK$3:AK$99980,Resultados_Dic3!$F$3:$F$99980,Produccion_UO!$K1601,Resultados_Dic3!$D$3:$D$99980,Produccion_UO!$K$1494,Resultados_Dic3!$E$3:$E$99980,Produccion_UO!$J1601,Resultados_Dic3!$A$3:$A$99980,Produccion_UO!$H1601)*$J$1494</f>
        <v>0</v>
      </c>
      <c r="AQ1601" s="21">
        <f>+SUMIFS(Resultados_Dic3!AL$3:AL$99980,Resultados_Dic3!$F$3:$F$99980,Produccion_UO!$K1601,Resultados_Dic3!$D$3:$D$99980,Produccion_UO!$K$1494,Resultados_Dic3!$E$3:$E$99980,Produccion_UO!$J1601,Resultados_Dic3!$A$3:$A$99980,Produccion_UO!$H1601)*$J$1494</f>
        <v>0</v>
      </c>
      <c r="AR1601" s="21">
        <f>+SUMIFS(Resultados_Dic3!AM$3:AM$99980,Resultados_Dic3!$F$3:$F$99980,Produccion_UO!$K1601,Resultados_Dic3!$D$3:$D$99980,Produccion_UO!$K$1494,Resultados_Dic3!$E$3:$E$99980,Produccion_UO!$J1601,Resultados_Dic3!$A$3:$A$99980,Produccion_UO!$H1601)*$J$1494</f>
        <v>0</v>
      </c>
    </row>
    <row r="1602" spans="8:45" x14ac:dyDescent="0.25">
      <c r="H1602" s="17" t="str">
        <f t="shared" si="1891"/>
        <v>DIC7</v>
      </c>
      <c r="I1602" s="24"/>
      <c r="J1602" s="24" t="s">
        <v>152</v>
      </c>
      <c r="K1602" s="315" t="s">
        <v>281</v>
      </c>
      <c r="L1602" s="316" t="s">
        <v>746</v>
      </c>
      <c r="M1602" s="21">
        <f>+SUMIFS(Resultados_Dic3!H$3:H$99980,Resultados_Dic3!$F$3:$F$99980,Produccion_UO!$K1602,Resultados_Dic3!$D$3:$D$99980,Produccion_UO!$K$1494,Resultados_Dic3!$E$3:$E$99980,Produccion_UO!$J1602,Resultados_Dic3!$A$3:$A$99980,Produccion_UO!$H1602)*$J$1494</f>
        <v>0</v>
      </c>
      <c r="N1602" s="21">
        <f>+SUMIFS(Resultados_Dic3!I$3:I$99980,Resultados_Dic3!$F$3:$F$99980,Produccion_UO!$K1602,Resultados_Dic3!$D$3:$D$99980,Produccion_UO!$K$1494,Resultados_Dic3!$E$3:$E$99980,Produccion_UO!$J1602,Resultados_Dic3!$A$3:$A$99980,Produccion_UO!$H1602)*$J$1494</f>
        <v>0</v>
      </c>
      <c r="O1602" s="21">
        <f>+SUMIFS(Resultados_Dic3!J$3:J$99980,Resultados_Dic3!$F$3:$F$99980,Produccion_UO!$K1602,Resultados_Dic3!$D$3:$D$99980,Produccion_UO!$K$1494,Resultados_Dic3!$E$3:$E$99980,Produccion_UO!$J1602,Resultados_Dic3!$A$3:$A$99980,Produccion_UO!$H1602)*$J$1494</f>
        <v>0</v>
      </c>
      <c r="P1602" s="21">
        <f>+SUMIFS(Resultados_Dic3!K$3:K$99980,Resultados_Dic3!$F$3:$F$99980,Produccion_UO!$K1602,Resultados_Dic3!$D$3:$D$99980,Produccion_UO!$K$1494,Resultados_Dic3!$E$3:$E$99980,Produccion_UO!$J1602,Resultados_Dic3!$A$3:$A$99980,Produccion_UO!$H1602)*$J$1494</f>
        <v>0</v>
      </c>
      <c r="Q1602" s="21">
        <f>+SUMIFS(Resultados_Dic3!L$3:L$99980,Resultados_Dic3!$F$3:$F$99980,Produccion_UO!$K1602,Resultados_Dic3!$D$3:$D$99980,Produccion_UO!$K$1494,Resultados_Dic3!$E$3:$E$99980,Produccion_UO!$J1602,Resultados_Dic3!$A$3:$A$99980,Produccion_UO!$H1602)*$J$1494</f>
        <v>0</v>
      </c>
      <c r="R1602" s="21">
        <f>+SUMIFS(Resultados_Dic3!M$3:M$99980,Resultados_Dic3!$F$3:$F$99980,Produccion_UO!$K1602,Resultados_Dic3!$D$3:$D$99980,Produccion_UO!$K$1494,Resultados_Dic3!$E$3:$E$99980,Produccion_UO!$J1602,Resultados_Dic3!$A$3:$A$99980,Produccion_UO!$H1602)*$J$1494</f>
        <v>0</v>
      </c>
      <c r="S1602" s="21">
        <f>+SUMIFS(Resultados_Dic3!N$3:N$99980,Resultados_Dic3!$F$3:$F$99980,Produccion_UO!$K1602,Resultados_Dic3!$D$3:$D$99980,Produccion_UO!$K$1494,Resultados_Dic3!$E$3:$E$99980,Produccion_UO!$J1602,Resultados_Dic3!$A$3:$A$99980,Produccion_UO!$H1602)*$J$1494</f>
        <v>0</v>
      </c>
      <c r="T1602" s="21">
        <f>+SUMIFS(Resultados_Dic3!O$3:O$99980,Resultados_Dic3!$F$3:$F$99980,Produccion_UO!$K1602,Resultados_Dic3!$D$3:$D$99980,Produccion_UO!$K$1494,Resultados_Dic3!$E$3:$E$99980,Produccion_UO!$J1602,Resultados_Dic3!$A$3:$A$99980,Produccion_UO!$H1602)*$J$1494</f>
        <v>0</v>
      </c>
      <c r="U1602" s="21">
        <f>+SUMIFS(Resultados_Dic3!P$3:P$99980,Resultados_Dic3!$F$3:$F$99980,Produccion_UO!$K1602,Resultados_Dic3!$D$3:$D$99980,Produccion_UO!$K$1494,Resultados_Dic3!$E$3:$E$99980,Produccion_UO!$J1602,Resultados_Dic3!$A$3:$A$99980,Produccion_UO!$H1602)*$J$1494</f>
        <v>0</v>
      </c>
      <c r="V1602" s="21">
        <f>+SUMIFS(Resultados_Dic3!Q$3:Q$99980,Resultados_Dic3!$F$3:$F$99980,Produccion_UO!$K1602,Resultados_Dic3!$D$3:$D$99980,Produccion_UO!$K$1494,Resultados_Dic3!$E$3:$E$99980,Produccion_UO!$J1602,Resultados_Dic3!$A$3:$A$99980,Produccion_UO!$H1602)*$J$1494</f>
        <v>0</v>
      </c>
      <c r="W1602" s="21">
        <f>+SUMIFS(Resultados_Dic3!R$3:R$99980,Resultados_Dic3!$F$3:$F$99980,Produccion_UO!$K1602,Resultados_Dic3!$D$3:$D$99980,Produccion_UO!$K$1494,Resultados_Dic3!$E$3:$E$99980,Produccion_UO!$J1602,Resultados_Dic3!$A$3:$A$99980,Produccion_UO!$H1602)*$J$1494</f>
        <v>0</v>
      </c>
      <c r="X1602" s="21">
        <f>+SUMIFS(Resultados_Dic3!S$3:S$99980,Resultados_Dic3!$F$3:$F$99980,Produccion_UO!$K1602,Resultados_Dic3!$D$3:$D$99980,Produccion_UO!$K$1494,Resultados_Dic3!$E$3:$E$99980,Produccion_UO!$J1602,Resultados_Dic3!$A$3:$A$99980,Produccion_UO!$H1602)*$J$1494</f>
        <v>0</v>
      </c>
      <c r="Y1602" s="21">
        <f>+SUMIFS(Resultados_Dic3!T$3:T$99980,Resultados_Dic3!$F$3:$F$99980,Produccion_UO!$K1602,Resultados_Dic3!$D$3:$D$99980,Produccion_UO!$K$1494,Resultados_Dic3!$E$3:$E$99980,Produccion_UO!$J1602,Resultados_Dic3!$A$3:$A$99980,Produccion_UO!$H1602)*$J$1494</f>
        <v>0</v>
      </c>
      <c r="Z1602" s="21">
        <f>+SUMIFS(Resultados_Dic3!U$3:U$99980,Resultados_Dic3!$F$3:$F$99980,Produccion_UO!$K1602,Resultados_Dic3!$D$3:$D$99980,Produccion_UO!$K$1494,Resultados_Dic3!$E$3:$E$99980,Produccion_UO!$J1602,Resultados_Dic3!$A$3:$A$99980,Produccion_UO!$H1602)*$J$1494</f>
        <v>0</v>
      </c>
      <c r="AA1602" s="21">
        <f>+SUMIFS(Resultados_Dic3!V$3:V$99980,Resultados_Dic3!$F$3:$F$99980,Produccion_UO!$K1602,Resultados_Dic3!$D$3:$D$99980,Produccion_UO!$K$1494,Resultados_Dic3!$E$3:$E$99980,Produccion_UO!$J1602,Resultados_Dic3!$A$3:$A$99980,Produccion_UO!$H1602)*$J$1494</f>
        <v>0</v>
      </c>
      <c r="AB1602" s="21">
        <f>+SUMIFS(Resultados_Dic3!W$3:W$99980,Resultados_Dic3!$F$3:$F$99980,Produccion_UO!$K1602,Resultados_Dic3!$D$3:$D$99980,Produccion_UO!$K$1494,Resultados_Dic3!$E$3:$E$99980,Produccion_UO!$J1602,Resultados_Dic3!$A$3:$A$99980,Produccion_UO!$H1602)*$J$1494</f>
        <v>0</v>
      </c>
      <c r="AC1602" s="21">
        <f>+SUMIFS(Resultados_Dic3!X$3:X$99980,Resultados_Dic3!$F$3:$F$99980,Produccion_UO!$K1602,Resultados_Dic3!$D$3:$D$99980,Produccion_UO!$K$1494,Resultados_Dic3!$E$3:$E$99980,Produccion_UO!$J1602,Resultados_Dic3!$A$3:$A$99980,Produccion_UO!$H1602)*$J$1494</f>
        <v>0</v>
      </c>
      <c r="AD1602" s="21">
        <f>+SUMIFS(Resultados_Dic3!Y$3:Y$99980,Resultados_Dic3!$F$3:$F$99980,Produccion_UO!$K1602,Resultados_Dic3!$D$3:$D$99980,Produccion_UO!$K$1494,Resultados_Dic3!$E$3:$E$99980,Produccion_UO!$J1602,Resultados_Dic3!$A$3:$A$99980,Produccion_UO!$H1602)*$J$1494</f>
        <v>0</v>
      </c>
      <c r="AE1602" s="21">
        <f>+SUMIFS(Resultados_Dic3!Z$3:Z$99980,Resultados_Dic3!$F$3:$F$99980,Produccion_UO!$K1602,Resultados_Dic3!$D$3:$D$99980,Produccion_UO!$K$1494,Resultados_Dic3!$E$3:$E$99980,Produccion_UO!$J1602,Resultados_Dic3!$A$3:$A$99980,Produccion_UO!$H1602)*$J$1494</f>
        <v>0</v>
      </c>
      <c r="AF1602" s="21">
        <f>+SUMIFS(Resultados_Dic3!AA$3:AA$99980,Resultados_Dic3!$F$3:$F$99980,Produccion_UO!$K1602,Resultados_Dic3!$D$3:$D$99980,Produccion_UO!$K$1494,Resultados_Dic3!$E$3:$E$99980,Produccion_UO!$J1602,Resultados_Dic3!$A$3:$A$99980,Produccion_UO!$H1602)*$J$1494</f>
        <v>0</v>
      </c>
      <c r="AG1602" s="21">
        <f>+SUMIFS(Resultados_Dic3!AB$3:AB$99980,Resultados_Dic3!$F$3:$F$99980,Produccion_UO!$K1602,Resultados_Dic3!$D$3:$D$99980,Produccion_UO!$K$1494,Resultados_Dic3!$E$3:$E$99980,Produccion_UO!$J1602,Resultados_Dic3!$A$3:$A$99980,Produccion_UO!$H1602)*$J$1494</f>
        <v>0</v>
      </c>
      <c r="AH1602" s="21">
        <f>+SUMIFS(Resultados_Dic3!AC$3:AC$99980,Resultados_Dic3!$F$3:$F$99980,Produccion_UO!$K1602,Resultados_Dic3!$D$3:$D$99980,Produccion_UO!$K$1494,Resultados_Dic3!$E$3:$E$99980,Produccion_UO!$J1602,Resultados_Dic3!$A$3:$A$99980,Produccion_UO!$H1602)*$J$1494</f>
        <v>0</v>
      </c>
      <c r="AI1602" s="21">
        <f>+SUMIFS(Resultados_Dic3!AD$3:AD$99980,Resultados_Dic3!$F$3:$F$99980,Produccion_UO!$K1602,Resultados_Dic3!$D$3:$D$99980,Produccion_UO!$K$1494,Resultados_Dic3!$E$3:$E$99980,Produccion_UO!$J1602,Resultados_Dic3!$A$3:$A$99980,Produccion_UO!$H1602)*$J$1494</f>
        <v>0</v>
      </c>
      <c r="AJ1602" s="21">
        <f>+SUMIFS(Resultados_Dic3!AE$3:AE$99980,Resultados_Dic3!$F$3:$F$99980,Produccion_UO!$K1602,Resultados_Dic3!$D$3:$D$99980,Produccion_UO!$K$1494,Resultados_Dic3!$E$3:$E$99980,Produccion_UO!$J1602,Resultados_Dic3!$A$3:$A$99980,Produccion_UO!$H1602)*$J$1494</f>
        <v>0</v>
      </c>
      <c r="AK1602" s="21">
        <f>+SUMIFS(Resultados_Dic3!AF$3:AF$99980,Resultados_Dic3!$F$3:$F$99980,Produccion_UO!$K1602,Resultados_Dic3!$D$3:$D$99980,Produccion_UO!$K$1494,Resultados_Dic3!$E$3:$E$99980,Produccion_UO!$J1602,Resultados_Dic3!$A$3:$A$99980,Produccion_UO!$H1602)*$J$1494</f>
        <v>0</v>
      </c>
      <c r="AL1602" s="21">
        <f>+SUMIFS(Resultados_Dic3!AG$3:AG$99980,Resultados_Dic3!$F$3:$F$99980,Produccion_UO!$K1602,Resultados_Dic3!$D$3:$D$99980,Produccion_UO!$K$1494,Resultados_Dic3!$E$3:$E$99980,Produccion_UO!$J1602,Resultados_Dic3!$A$3:$A$99980,Produccion_UO!$H1602)*$J$1494</f>
        <v>0</v>
      </c>
      <c r="AM1602" s="21">
        <f>+SUMIFS(Resultados_Dic3!AH$3:AH$99980,Resultados_Dic3!$F$3:$F$99980,Produccion_UO!$K1602,Resultados_Dic3!$D$3:$D$99980,Produccion_UO!$K$1494,Resultados_Dic3!$E$3:$E$99980,Produccion_UO!$J1602,Resultados_Dic3!$A$3:$A$99980,Produccion_UO!$H1602)*$J$1494</f>
        <v>0</v>
      </c>
      <c r="AN1602" s="21">
        <f>+SUMIFS(Resultados_Dic3!AI$3:AI$99980,Resultados_Dic3!$F$3:$F$99980,Produccion_UO!$K1602,Resultados_Dic3!$D$3:$D$99980,Produccion_UO!$K$1494,Resultados_Dic3!$E$3:$E$99980,Produccion_UO!$J1602,Resultados_Dic3!$A$3:$A$99980,Produccion_UO!$H1602)*$J$1494</f>
        <v>0</v>
      </c>
      <c r="AO1602" s="21">
        <f>+SUMIFS(Resultados_Dic3!AJ$3:AJ$99980,Resultados_Dic3!$F$3:$F$99980,Produccion_UO!$K1602,Resultados_Dic3!$D$3:$D$99980,Produccion_UO!$K$1494,Resultados_Dic3!$E$3:$E$99980,Produccion_UO!$J1602,Resultados_Dic3!$A$3:$A$99980,Produccion_UO!$H1602)*$J$1494</f>
        <v>0</v>
      </c>
      <c r="AP1602" s="21">
        <f>+SUMIFS(Resultados_Dic3!AK$3:AK$99980,Resultados_Dic3!$F$3:$F$99980,Produccion_UO!$K1602,Resultados_Dic3!$D$3:$D$99980,Produccion_UO!$K$1494,Resultados_Dic3!$E$3:$E$99980,Produccion_UO!$J1602,Resultados_Dic3!$A$3:$A$99980,Produccion_UO!$H1602)*$J$1494</f>
        <v>0</v>
      </c>
      <c r="AQ1602" s="21">
        <f>+SUMIFS(Resultados_Dic3!AL$3:AL$99980,Resultados_Dic3!$F$3:$F$99980,Produccion_UO!$K1602,Resultados_Dic3!$D$3:$D$99980,Produccion_UO!$K$1494,Resultados_Dic3!$E$3:$E$99980,Produccion_UO!$J1602,Resultados_Dic3!$A$3:$A$99980,Produccion_UO!$H1602)*$J$1494</f>
        <v>0</v>
      </c>
      <c r="AR1602" s="21">
        <f>+SUMIFS(Resultados_Dic3!AM$3:AM$99980,Resultados_Dic3!$F$3:$F$99980,Produccion_UO!$K1602,Resultados_Dic3!$D$3:$D$99980,Produccion_UO!$K$1494,Resultados_Dic3!$E$3:$E$99980,Produccion_UO!$J1602,Resultados_Dic3!$A$3:$A$99980,Produccion_UO!$H1602)*$J$1494</f>
        <v>0</v>
      </c>
    </row>
    <row r="1603" spans="8:45" x14ac:dyDescent="0.25">
      <c r="H1603" s="17" t="str">
        <f t="shared" si="1891"/>
        <v>DIC7</v>
      </c>
      <c r="I1603" s="24"/>
      <c r="J1603" s="24" t="s">
        <v>152</v>
      </c>
      <c r="K1603" s="315" t="s">
        <v>207</v>
      </c>
      <c r="L1603" s="316" t="s">
        <v>794</v>
      </c>
      <c r="M1603" s="21">
        <f>+SUMIFS(Resultados_Dic3!H$3:H$99980,Resultados_Dic3!$F$3:$F$99980,Produccion_UO!$K1603,Resultados_Dic3!$D$3:$D$99980,Produccion_UO!$K$1494,Resultados_Dic3!$E$3:$E$99980,Produccion_UO!$J1603,Resultados_Dic3!$A$3:$A$99980,Produccion_UO!$H1603)*$J$1494</f>
        <v>2.5140156536340901</v>
      </c>
      <c r="N1603" s="21">
        <f>+SUMIFS(Resultados_Dic3!I$3:I$99980,Resultados_Dic3!$F$3:$F$99980,Produccion_UO!$K1603,Resultados_Dic3!$D$3:$D$99980,Produccion_UO!$K$1494,Resultados_Dic3!$E$3:$E$99980,Produccion_UO!$J1603,Resultados_Dic3!$A$3:$A$99980,Produccion_UO!$H1603)*$J$1494</f>
        <v>2.3756534213987801</v>
      </c>
      <c r="O1603" s="21">
        <f>+SUMIFS(Resultados_Dic3!J$3:J$99980,Resultados_Dic3!$F$3:$F$99980,Produccion_UO!$K1603,Resultados_Dic3!$D$3:$D$99980,Produccion_UO!$K$1494,Resultados_Dic3!$E$3:$E$99980,Produccion_UO!$J1603,Resultados_Dic3!$A$3:$A$99980,Produccion_UO!$H1603)*$J$1494</f>
        <v>2.27122909518345</v>
      </c>
      <c r="P1603" s="21">
        <f>+SUMIFS(Resultados_Dic3!K$3:K$99980,Resultados_Dic3!$F$3:$F$99980,Produccion_UO!$K1603,Resultados_Dic3!$D$3:$D$99980,Produccion_UO!$K$1494,Resultados_Dic3!$E$3:$E$99980,Produccion_UO!$J1603,Resultados_Dic3!$A$3:$A$99980,Produccion_UO!$H1603)*$J$1494</f>
        <v>2.1668047689681198</v>
      </c>
      <c r="Q1603" s="21">
        <f>+SUMIFS(Resultados_Dic3!L$3:L$99980,Resultados_Dic3!$F$3:$F$99980,Produccion_UO!$K1603,Resultados_Dic3!$D$3:$D$99980,Produccion_UO!$K$1494,Resultados_Dic3!$E$3:$E$99980,Produccion_UO!$J1603,Resultados_Dic3!$A$3:$A$99980,Produccion_UO!$H1603)*$J$1494</f>
        <v>2.0623804427527901</v>
      </c>
      <c r="R1603" s="21">
        <f>+SUMIFS(Resultados_Dic3!M$3:M$99980,Resultados_Dic3!$F$3:$F$99980,Produccion_UO!$K1603,Resultados_Dic3!$D$3:$D$99980,Produccion_UO!$K$1494,Resultados_Dic3!$E$3:$E$99980,Produccion_UO!$J1603,Resultados_Dic3!$A$3:$A$99980,Produccion_UO!$H1603)*$J$1494</f>
        <v>1.9579561165374499</v>
      </c>
      <c r="S1603" s="21">
        <f>+SUMIFS(Resultados_Dic3!N$3:N$99980,Resultados_Dic3!$F$3:$F$99980,Produccion_UO!$K1603,Resultados_Dic3!$D$3:$D$99980,Produccion_UO!$K$1494,Resultados_Dic3!$E$3:$E$99980,Produccion_UO!$J1603,Resultados_Dic3!$A$3:$A$99980,Produccion_UO!$H1603)*$J$1494</f>
        <v>1.85353179032212</v>
      </c>
      <c r="T1603" s="21">
        <f>+SUMIFS(Resultados_Dic3!O$3:O$99980,Resultados_Dic3!$F$3:$F$99980,Produccion_UO!$K1603,Resultados_Dic3!$D$3:$D$99980,Produccion_UO!$K$1494,Resultados_Dic3!$E$3:$E$99980,Produccion_UO!$J1603,Resultados_Dic3!$A$3:$A$99980,Produccion_UO!$H1603)*$J$1494</f>
        <v>0.21116803860288599</v>
      </c>
      <c r="U1603" s="21">
        <f>+SUMIFS(Resultados_Dic3!P$3:P$99980,Resultados_Dic3!$F$3:$F$99980,Produccion_UO!$K1603,Resultados_Dic3!$D$3:$D$99980,Produccion_UO!$K$1494,Resultados_Dic3!$E$3:$E$99980,Produccion_UO!$J1603,Resultados_Dic3!$A$3:$A$99980,Produccion_UO!$H1603)*$J$1494</f>
        <v>0</v>
      </c>
      <c r="V1603" s="21">
        <f>+SUMIFS(Resultados_Dic3!Q$3:Q$99980,Resultados_Dic3!$F$3:$F$99980,Produccion_UO!$K1603,Resultados_Dic3!$D$3:$D$99980,Produccion_UO!$K$1494,Resultados_Dic3!$E$3:$E$99980,Produccion_UO!$J1603,Resultados_Dic3!$A$3:$A$99980,Produccion_UO!$H1603)*$J$1494</f>
        <v>0</v>
      </c>
      <c r="W1603" s="21">
        <f>+SUMIFS(Resultados_Dic3!R$3:R$99980,Resultados_Dic3!$F$3:$F$99980,Produccion_UO!$K1603,Resultados_Dic3!$D$3:$D$99980,Produccion_UO!$K$1494,Resultados_Dic3!$E$3:$E$99980,Produccion_UO!$J1603,Resultados_Dic3!$A$3:$A$99980,Produccion_UO!$H1603)*$J$1494</f>
        <v>0</v>
      </c>
      <c r="X1603" s="21">
        <f>+SUMIFS(Resultados_Dic3!S$3:S$99980,Resultados_Dic3!$F$3:$F$99980,Produccion_UO!$K1603,Resultados_Dic3!$D$3:$D$99980,Produccion_UO!$K$1494,Resultados_Dic3!$E$3:$E$99980,Produccion_UO!$J1603,Resultados_Dic3!$A$3:$A$99980,Produccion_UO!$H1603)*$J$1494</f>
        <v>0</v>
      </c>
      <c r="Y1603" s="21">
        <f>+SUMIFS(Resultados_Dic3!T$3:T$99980,Resultados_Dic3!$F$3:$F$99980,Produccion_UO!$K1603,Resultados_Dic3!$D$3:$D$99980,Produccion_UO!$K$1494,Resultados_Dic3!$E$3:$E$99980,Produccion_UO!$J1603,Resultados_Dic3!$A$3:$A$99980,Produccion_UO!$H1603)*$J$1494</f>
        <v>0</v>
      </c>
      <c r="Z1603" s="21">
        <f>+SUMIFS(Resultados_Dic3!U$3:U$99980,Resultados_Dic3!$F$3:$F$99980,Produccion_UO!$K1603,Resultados_Dic3!$D$3:$D$99980,Produccion_UO!$K$1494,Resultados_Dic3!$E$3:$E$99980,Produccion_UO!$J1603,Resultados_Dic3!$A$3:$A$99980,Produccion_UO!$H1603)*$J$1494</f>
        <v>0</v>
      </c>
      <c r="AA1603" s="21">
        <f>+SUMIFS(Resultados_Dic3!V$3:V$99980,Resultados_Dic3!$F$3:$F$99980,Produccion_UO!$K1603,Resultados_Dic3!$D$3:$D$99980,Produccion_UO!$K$1494,Resultados_Dic3!$E$3:$E$99980,Produccion_UO!$J1603,Resultados_Dic3!$A$3:$A$99980,Produccion_UO!$H1603)*$J$1494</f>
        <v>0</v>
      </c>
      <c r="AB1603" s="21">
        <f>+SUMIFS(Resultados_Dic3!W$3:W$99980,Resultados_Dic3!$F$3:$F$99980,Produccion_UO!$K1603,Resultados_Dic3!$D$3:$D$99980,Produccion_UO!$K$1494,Resultados_Dic3!$E$3:$E$99980,Produccion_UO!$J1603,Resultados_Dic3!$A$3:$A$99980,Produccion_UO!$H1603)*$J$1494</f>
        <v>0</v>
      </c>
      <c r="AC1603" s="21">
        <f>+SUMIFS(Resultados_Dic3!X$3:X$99980,Resultados_Dic3!$F$3:$F$99980,Produccion_UO!$K1603,Resultados_Dic3!$D$3:$D$99980,Produccion_UO!$K$1494,Resultados_Dic3!$E$3:$E$99980,Produccion_UO!$J1603,Resultados_Dic3!$A$3:$A$99980,Produccion_UO!$H1603)*$J$1494</f>
        <v>0</v>
      </c>
      <c r="AD1603" s="21">
        <f>+SUMIFS(Resultados_Dic3!Y$3:Y$99980,Resultados_Dic3!$F$3:$F$99980,Produccion_UO!$K1603,Resultados_Dic3!$D$3:$D$99980,Produccion_UO!$K$1494,Resultados_Dic3!$E$3:$E$99980,Produccion_UO!$J1603,Resultados_Dic3!$A$3:$A$99980,Produccion_UO!$H1603)*$J$1494</f>
        <v>0</v>
      </c>
      <c r="AE1603" s="21">
        <f>+SUMIFS(Resultados_Dic3!Z$3:Z$99980,Resultados_Dic3!$F$3:$F$99980,Produccion_UO!$K1603,Resultados_Dic3!$D$3:$D$99980,Produccion_UO!$K$1494,Resultados_Dic3!$E$3:$E$99980,Produccion_UO!$J1603,Resultados_Dic3!$A$3:$A$99980,Produccion_UO!$H1603)*$J$1494</f>
        <v>0</v>
      </c>
      <c r="AF1603" s="21">
        <f>+SUMIFS(Resultados_Dic3!AA$3:AA$99980,Resultados_Dic3!$F$3:$F$99980,Produccion_UO!$K1603,Resultados_Dic3!$D$3:$D$99980,Produccion_UO!$K$1494,Resultados_Dic3!$E$3:$E$99980,Produccion_UO!$J1603,Resultados_Dic3!$A$3:$A$99980,Produccion_UO!$H1603)*$J$1494</f>
        <v>0</v>
      </c>
      <c r="AG1603" s="21">
        <f>+SUMIFS(Resultados_Dic3!AB$3:AB$99980,Resultados_Dic3!$F$3:$F$99980,Produccion_UO!$K1603,Resultados_Dic3!$D$3:$D$99980,Produccion_UO!$K$1494,Resultados_Dic3!$E$3:$E$99980,Produccion_UO!$J1603,Resultados_Dic3!$A$3:$A$99980,Produccion_UO!$H1603)*$J$1494</f>
        <v>0</v>
      </c>
      <c r="AH1603" s="21">
        <f>+SUMIFS(Resultados_Dic3!AC$3:AC$99980,Resultados_Dic3!$F$3:$F$99980,Produccion_UO!$K1603,Resultados_Dic3!$D$3:$D$99980,Produccion_UO!$K$1494,Resultados_Dic3!$E$3:$E$99980,Produccion_UO!$J1603,Resultados_Dic3!$A$3:$A$99980,Produccion_UO!$H1603)*$J$1494</f>
        <v>0</v>
      </c>
      <c r="AI1603" s="21">
        <f>+SUMIFS(Resultados_Dic3!AD$3:AD$99980,Resultados_Dic3!$F$3:$F$99980,Produccion_UO!$K1603,Resultados_Dic3!$D$3:$D$99980,Produccion_UO!$K$1494,Resultados_Dic3!$E$3:$E$99980,Produccion_UO!$J1603,Resultados_Dic3!$A$3:$A$99980,Produccion_UO!$H1603)*$J$1494</f>
        <v>0</v>
      </c>
      <c r="AJ1603" s="21">
        <f>+SUMIFS(Resultados_Dic3!AE$3:AE$99980,Resultados_Dic3!$F$3:$F$99980,Produccion_UO!$K1603,Resultados_Dic3!$D$3:$D$99980,Produccion_UO!$K$1494,Resultados_Dic3!$E$3:$E$99980,Produccion_UO!$J1603,Resultados_Dic3!$A$3:$A$99980,Produccion_UO!$H1603)*$J$1494</f>
        <v>0</v>
      </c>
      <c r="AK1603" s="21">
        <f>+SUMIFS(Resultados_Dic3!AF$3:AF$99980,Resultados_Dic3!$F$3:$F$99980,Produccion_UO!$K1603,Resultados_Dic3!$D$3:$D$99980,Produccion_UO!$K$1494,Resultados_Dic3!$E$3:$E$99980,Produccion_UO!$J1603,Resultados_Dic3!$A$3:$A$99980,Produccion_UO!$H1603)*$J$1494</f>
        <v>0</v>
      </c>
      <c r="AL1603" s="21">
        <f>+SUMIFS(Resultados_Dic3!AG$3:AG$99980,Resultados_Dic3!$F$3:$F$99980,Produccion_UO!$K1603,Resultados_Dic3!$D$3:$D$99980,Produccion_UO!$K$1494,Resultados_Dic3!$E$3:$E$99980,Produccion_UO!$J1603,Resultados_Dic3!$A$3:$A$99980,Produccion_UO!$H1603)*$J$1494</f>
        <v>0</v>
      </c>
      <c r="AM1603" s="21">
        <f>+SUMIFS(Resultados_Dic3!AH$3:AH$99980,Resultados_Dic3!$F$3:$F$99980,Produccion_UO!$K1603,Resultados_Dic3!$D$3:$D$99980,Produccion_UO!$K$1494,Resultados_Dic3!$E$3:$E$99980,Produccion_UO!$J1603,Resultados_Dic3!$A$3:$A$99980,Produccion_UO!$H1603)*$J$1494</f>
        <v>0</v>
      </c>
      <c r="AN1603" s="21">
        <f>+SUMIFS(Resultados_Dic3!AI$3:AI$99980,Resultados_Dic3!$F$3:$F$99980,Produccion_UO!$K1603,Resultados_Dic3!$D$3:$D$99980,Produccion_UO!$K$1494,Resultados_Dic3!$E$3:$E$99980,Produccion_UO!$J1603,Resultados_Dic3!$A$3:$A$99980,Produccion_UO!$H1603)*$J$1494</f>
        <v>0</v>
      </c>
      <c r="AO1603" s="21">
        <f>+SUMIFS(Resultados_Dic3!AJ$3:AJ$99980,Resultados_Dic3!$F$3:$F$99980,Produccion_UO!$K1603,Resultados_Dic3!$D$3:$D$99980,Produccion_UO!$K$1494,Resultados_Dic3!$E$3:$E$99980,Produccion_UO!$J1603,Resultados_Dic3!$A$3:$A$99980,Produccion_UO!$H1603)*$J$1494</f>
        <v>0</v>
      </c>
      <c r="AP1603" s="21">
        <f>+SUMIFS(Resultados_Dic3!AK$3:AK$99980,Resultados_Dic3!$F$3:$F$99980,Produccion_UO!$K1603,Resultados_Dic3!$D$3:$D$99980,Produccion_UO!$K$1494,Resultados_Dic3!$E$3:$E$99980,Produccion_UO!$J1603,Resultados_Dic3!$A$3:$A$99980,Produccion_UO!$H1603)*$J$1494</f>
        <v>0</v>
      </c>
      <c r="AQ1603" s="21">
        <f>+SUMIFS(Resultados_Dic3!AL$3:AL$99980,Resultados_Dic3!$F$3:$F$99980,Produccion_UO!$K1603,Resultados_Dic3!$D$3:$D$99980,Produccion_UO!$K$1494,Resultados_Dic3!$E$3:$E$99980,Produccion_UO!$J1603,Resultados_Dic3!$A$3:$A$99980,Produccion_UO!$H1603)*$J$1494</f>
        <v>0</v>
      </c>
      <c r="AR1603" s="21">
        <f>+SUMIFS(Resultados_Dic3!AM$3:AM$99980,Resultados_Dic3!$F$3:$F$99980,Produccion_UO!$K1603,Resultados_Dic3!$D$3:$D$99980,Produccion_UO!$K$1494,Resultados_Dic3!$E$3:$E$99980,Produccion_UO!$J1603,Resultados_Dic3!$A$3:$A$99980,Produccion_UO!$H1603)*$J$1494</f>
        <v>0</v>
      </c>
    </row>
    <row r="1604" spans="8:45" x14ac:dyDescent="0.25">
      <c r="H1604" s="17" t="str">
        <f t="shared" si="1891"/>
        <v>DIC7</v>
      </c>
      <c r="I1604" s="24"/>
      <c r="J1604" s="24" t="s">
        <v>152</v>
      </c>
      <c r="K1604" s="315" t="s">
        <v>287</v>
      </c>
      <c r="L1604" s="230" t="s">
        <v>832</v>
      </c>
      <c r="M1604" s="21">
        <f>+SUMIFS(Resultados_Dic3!H$3:H$99980,Resultados_Dic3!$F$3:$F$99980,Produccion_UO!$K1604,Resultados_Dic3!$D$3:$D$99980,Produccion_UO!$K$1494,Resultados_Dic3!$E$3:$E$99980,Produccion_UO!$J1604,Resultados_Dic3!$A$3:$A$99980,Produccion_UO!$H1604)*$J$1494</f>
        <v>0</v>
      </c>
      <c r="N1604" s="21">
        <f>+SUMIFS(Resultados_Dic3!I$3:I$99980,Resultados_Dic3!$F$3:$F$99980,Produccion_UO!$K1604,Resultados_Dic3!$D$3:$D$99980,Produccion_UO!$K$1494,Resultados_Dic3!$E$3:$E$99980,Produccion_UO!$J1604,Resultados_Dic3!$A$3:$A$99980,Produccion_UO!$H1604)*$J$1494</f>
        <v>0</v>
      </c>
      <c r="O1604" s="21">
        <f>+SUMIFS(Resultados_Dic3!J$3:J$99980,Resultados_Dic3!$F$3:$F$99980,Produccion_UO!$K1604,Resultados_Dic3!$D$3:$D$99980,Produccion_UO!$K$1494,Resultados_Dic3!$E$3:$E$99980,Produccion_UO!$J1604,Resultados_Dic3!$A$3:$A$99980,Produccion_UO!$H1604)*$J$1494</f>
        <v>0</v>
      </c>
      <c r="P1604" s="21">
        <f>+SUMIFS(Resultados_Dic3!K$3:K$99980,Resultados_Dic3!$F$3:$F$99980,Produccion_UO!$K1604,Resultados_Dic3!$D$3:$D$99980,Produccion_UO!$K$1494,Resultados_Dic3!$E$3:$E$99980,Produccion_UO!$J1604,Resultados_Dic3!$A$3:$A$99980,Produccion_UO!$H1604)*$J$1494</f>
        <v>0</v>
      </c>
      <c r="Q1604" s="21">
        <f>+SUMIFS(Resultados_Dic3!L$3:L$99980,Resultados_Dic3!$F$3:$F$99980,Produccion_UO!$K1604,Resultados_Dic3!$D$3:$D$99980,Produccion_UO!$K$1494,Resultados_Dic3!$E$3:$E$99980,Produccion_UO!$J1604,Resultados_Dic3!$A$3:$A$99980,Produccion_UO!$H1604)*$J$1494</f>
        <v>0</v>
      </c>
      <c r="R1604" s="21">
        <f>+SUMIFS(Resultados_Dic3!M$3:M$99980,Resultados_Dic3!$F$3:$F$99980,Produccion_UO!$K1604,Resultados_Dic3!$D$3:$D$99980,Produccion_UO!$K$1494,Resultados_Dic3!$E$3:$E$99980,Produccion_UO!$J1604,Resultados_Dic3!$A$3:$A$99980,Produccion_UO!$H1604)*$J$1494</f>
        <v>0</v>
      </c>
      <c r="S1604" s="21">
        <f>+SUMIFS(Resultados_Dic3!N$3:N$99980,Resultados_Dic3!$F$3:$F$99980,Produccion_UO!$K1604,Resultados_Dic3!$D$3:$D$99980,Produccion_UO!$K$1494,Resultados_Dic3!$E$3:$E$99980,Produccion_UO!$J1604,Resultados_Dic3!$A$3:$A$99980,Produccion_UO!$H1604)*$J$1494</f>
        <v>0</v>
      </c>
      <c r="T1604" s="21">
        <f>+SUMIFS(Resultados_Dic3!O$3:O$99980,Resultados_Dic3!$F$3:$F$99980,Produccion_UO!$K1604,Resultados_Dic3!$D$3:$D$99980,Produccion_UO!$K$1494,Resultados_Dic3!$E$3:$E$99980,Produccion_UO!$J1604,Resultados_Dic3!$A$3:$A$99980,Produccion_UO!$H1604)*$J$1494</f>
        <v>0</v>
      </c>
      <c r="U1604" s="21">
        <f>+SUMIFS(Resultados_Dic3!P$3:P$99980,Resultados_Dic3!$F$3:$F$99980,Produccion_UO!$K1604,Resultados_Dic3!$D$3:$D$99980,Produccion_UO!$K$1494,Resultados_Dic3!$E$3:$E$99980,Produccion_UO!$J1604,Resultados_Dic3!$A$3:$A$99980,Produccion_UO!$H1604)*$J$1494</f>
        <v>0</v>
      </c>
      <c r="V1604" s="21">
        <f>+SUMIFS(Resultados_Dic3!Q$3:Q$99980,Resultados_Dic3!$F$3:$F$99980,Produccion_UO!$K1604,Resultados_Dic3!$D$3:$D$99980,Produccion_UO!$K$1494,Resultados_Dic3!$E$3:$E$99980,Produccion_UO!$J1604,Resultados_Dic3!$A$3:$A$99980,Produccion_UO!$H1604)*$J$1494</f>
        <v>0</v>
      </c>
      <c r="W1604" s="21">
        <f>+SUMIFS(Resultados_Dic3!R$3:R$99980,Resultados_Dic3!$F$3:$F$99980,Produccion_UO!$K1604,Resultados_Dic3!$D$3:$D$99980,Produccion_UO!$K$1494,Resultados_Dic3!$E$3:$E$99980,Produccion_UO!$J1604,Resultados_Dic3!$A$3:$A$99980,Produccion_UO!$H1604)*$J$1494</f>
        <v>0</v>
      </c>
      <c r="X1604" s="21">
        <f>+SUMIFS(Resultados_Dic3!S$3:S$99980,Resultados_Dic3!$F$3:$F$99980,Produccion_UO!$K1604,Resultados_Dic3!$D$3:$D$99980,Produccion_UO!$K$1494,Resultados_Dic3!$E$3:$E$99980,Produccion_UO!$J1604,Resultados_Dic3!$A$3:$A$99980,Produccion_UO!$H1604)*$J$1494</f>
        <v>0</v>
      </c>
      <c r="Y1604" s="21">
        <f>+SUMIFS(Resultados_Dic3!T$3:T$99980,Resultados_Dic3!$F$3:$F$99980,Produccion_UO!$K1604,Resultados_Dic3!$D$3:$D$99980,Produccion_UO!$K$1494,Resultados_Dic3!$E$3:$E$99980,Produccion_UO!$J1604,Resultados_Dic3!$A$3:$A$99980,Produccion_UO!$H1604)*$J$1494</f>
        <v>0</v>
      </c>
      <c r="Z1604" s="21">
        <f>+SUMIFS(Resultados_Dic3!U$3:U$99980,Resultados_Dic3!$F$3:$F$99980,Produccion_UO!$K1604,Resultados_Dic3!$D$3:$D$99980,Produccion_UO!$K$1494,Resultados_Dic3!$E$3:$E$99980,Produccion_UO!$J1604,Resultados_Dic3!$A$3:$A$99980,Produccion_UO!$H1604)*$J$1494</f>
        <v>0</v>
      </c>
      <c r="AA1604" s="21">
        <f>+SUMIFS(Resultados_Dic3!V$3:V$99980,Resultados_Dic3!$F$3:$F$99980,Produccion_UO!$K1604,Resultados_Dic3!$D$3:$D$99980,Produccion_UO!$K$1494,Resultados_Dic3!$E$3:$E$99980,Produccion_UO!$J1604,Resultados_Dic3!$A$3:$A$99980,Produccion_UO!$H1604)*$J$1494</f>
        <v>0</v>
      </c>
      <c r="AB1604" s="21">
        <f>+SUMIFS(Resultados_Dic3!W$3:W$99980,Resultados_Dic3!$F$3:$F$99980,Produccion_UO!$K1604,Resultados_Dic3!$D$3:$D$99980,Produccion_UO!$K$1494,Resultados_Dic3!$E$3:$E$99980,Produccion_UO!$J1604,Resultados_Dic3!$A$3:$A$99980,Produccion_UO!$H1604)*$J$1494</f>
        <v>0</v>
      </c>
      <c r="AC1604" s="21">
        <f>+SUMIFS(Resultados_Dic3!X$3:X$99980,Resultados_Dic3!$F$3:$F$99980,Produccion_UO!$K1604,Resultados_Dic3!$D$3:$D$99980,Produccion_UO!$K$1494,Resultados_Dic3!$E$3:$E$99980,Produccion_UO!$J1604,Resultados_Dic3!$A$3:$A$99980,Produccion_UO!$H1604)*$J$1494</f>
        <v>0</v>
      </c>
      <c r="AD1604" s="21">
        <f>+SUMIFS(Resultados_Dic3!Y$3:Y$99980,Resultados_Dic3!$F$3:$F$99980,Produccion_UO!$K1604,Resultados_Dic3!$D$3:$D$99980,Produccion_UO!$K$1494,Resultados_Dic3!$E$3:$E$99980,Produccion_UO!$J1604,Resultados_Dic3!$A$3:$A$99980,Produccion_UO!$H1604)*$J$1494</f>
        <v>0</v>
      </c>
      <c r="AE1604" s="21">
        <f>+SUMIFS(Resultados_Dic3!Z$3:Z$99980,Resultados_Dic3!$F$3:$F$99980,Produccion_UO!$K1604,Resultados_Dic3!$D$3:$D$99980,Produccion_UO!$K$1494,Resultados_Dic3!$E$3:$E$99980,Produccion_UO!$J1604,Resultados_Dic3!$A$3:$A$99980,Produccion_UO!$H1604)*$J$1494</f>
        <v>0</v>
      </c>
      <c r="AF1604" s="21">
        <f>+SUMIFS(Resultados_Dic3!AA$3:AA$99980,Resultados_Dic3!$F$3:$F$99980,Produccion_UO!$K1604,Resultados_Dic3!$D$3:$D$99980,Produccion_UO!$K$1494,Resultados_Dic3!$E$3:$E$99980,Produccion_UO!$J1604,Resultados_Dic3!$A$3:$A$99980,Produccion_UO!$H1604)*$J$1494</f>
        <v>0</v>
      </c>
      <c r="AG1604" s="21">
        <f>+SUMIFS(Resultados_Dic3!AB$3:AB$99980,Resultados_Dic3!$F$3:$F$99980,Produccion_UO!$K1604,Resultados_Dic3!$D$3:$D$99980,Produccion_UO!$K$1494,Resultados_Dic3!$E$3:$E$99980,Produccion_UO!$J1604,Resultados_Dic3!$A$3:$A$99980,Produccion_UO!$H1604)*$J$1494</f>
        <v>0</v>
      </c>
      <c r="AH1604" s="21">
        <f>+SUMIFS(Resultados_Dic3!AC$3:AC$99980,Resultados_Dic3!$F$3:$F$99980,Produccion_UO!$K1604,Resultados_Dic3!$D$3:$D$99980,Produccion_UO!$K$1494,Resultados_Dic3!$E$3:$E$99980,Produccion_UO!$J1604,Resultados_Dic3!$A$3:$A$99980,Produccion_UO!$H1604)*$J$1494</f>
        <v>0</v>
      </c>
      <c r="AI1604" s="21">
        <f>+SUMIFS(Resultados_Dic3!AD$3:AD$99980,Resultados_Dic3!$F$3:$F$99980,Produccion_UO!$K1604,Resultados_Dic3!$D$3:$D$99980,Produccion_UO!$K$1494,Resultados_Dic3!$E$3:$E$99980,Produccion_UO!$J1604,Resultados_Dic3!$A$3:$A$99980,Produccion_UO!$H1604)*$J$1494</f>
        <v>0</v>
      </c>
      <c r="AJ1604" s="21">
        <f>+SUMIFS(Resultados_Dic3!AE$3:AE$99980,Resultados_Dic3!$F$3:$F$99980,Produccion_UO!$K1604,Resultados_Dic3!$D$3:$D$99980,Produccion_UO!$K$1494,Resultados_Dic3!$E$3:$E$99980,Produccion_UO!$J1604,Resultados_Dic3!$A$3:$A$99980,Produccion_UO!$H1604)*$J$1494</f>
        <v>0</v>
      </c>
      <c r="AK1604" s="21">
        <f>+SUMIFS(Resultados_Dic3!AF$3:AF$99980,Resultados_Dic3!$F$3:$F$99980,Produccion_UO!$K1604,Resultados_Dic3!$D$3:$D$99980,Produccion_UO!$K$1494,Resultados_Dic3!$E$3:$E$99980,Produccion_UO!$J1604,Resultados_Dic3!$A$3:$A$99980,Produccion_UO!$H1604)*$J$1494</f>
        <v>0</v>
      </c>
      <c r="AL1604" s="21">
        <f>+SUMIFS(Resultados_Dic3!AG$3:AG$99980,Resultados_Dic3!$F$3:$F$99980,Produccion_UO!$K1604,Resultados_Dic3!$D$3:$D$99980,Produccion_UO!$K$1494,Resultados_Dic3!$E$3:$E$99980,Produccion_UO!$J1604,Resultados_Dic3!$A$3:$A$99980,Produccion_UO!$H1604)*$J$1494</f>
        <v>0</v>
      </c>
      <c r="AM1604" s="21">
        <f>+SUMIFS(Resultados_Dic3!AH$3:AH$99980,Resultados_Dic3!$F$3:$F$99980,Produccion_UO!$K1604,Resultados_Dic3!$D$3:$D$99980,Produccion_UO!$K$1494,Resultados_Dic3!$E$3:$E$99980,Produccion_UO!$J1604,Resultados_Dic3!$A$3:$A$99980,Produccion_UO!$H1604)*$J$1494</f>
        <v>0</v>
      </c>
      <c r="AN1604" s="21">
        <f>+SUMIFS(Resultados_Dic3!AI$3:AI$99980,Resultados_Dic3!$F$3:$F$99980,Produccion_UO!$K1604,Resultados_Dic3!$D$3:$D$99980,Produccion_UO!$K$1494,Resultados_Dic3!$E$3:$E$99980,Produccion_UO!$J1604,Resultados_Dic3!$A$3:$A$99980,Produccion_UO!$H1604)*$J$1494</f>
        <v>0</v>
      </c>
      <c r="AO1604" s="21">
        <f>+SUMIFS(Resultados_Dic3!AJ$3:AJ$99980,Resultados_Dic3!$F$3:$F$99980,Produccion_UO!$K1604,Resultados_Dic3!$D$3:$D$99980,Produccion_UO!$K$1494,Resultados_Dic3!$E$3:$E$99980,Produccion_UO!$J1604,Resultados_Dic3!$A$3:$A$99980,Produccion_UO!$H1604)*$J$1494</f>
        <v>0</v>
      </c>
      <c r="AP1604" s="21">
        <f>+SUMIFS(Resultados_Dic3!AK$3:AK$99980,Resultados_Dic3!$F$3:$F$99980,Produccion_UO!$K1604,Resultados_Dic3!$D$3:$D$99980,Produccion_UO!$K$1494,Resultados_Dic3!$E$3:$E$99980,Produccion_UO!$J1604,Resultados_Dic3!$A$3:$A$99980,Produccion_UO!$H1604)*$J$1494</f>
        <v>0</v>
      </c>
      <c r="AQ1604" s="21">
        <f>+SUMIFS(Resultados_Dic3!AL$3:AL$99980,Resultados_Dic3!$F$3:$F$99980,Produccion_UO!$K1604,Resultados_Dic3!$D$3:$D$99980,Produccion_UO!$K$1494,Resultados_Dic3!$E$3:$E$99980,Produccion_UO!$J1604,Resultados_Dic3!$A$3:$A$99980,Produccion_UO!$H1604)*$J$1494</f>
        <v>0</v>
      </c>
      <c r="AR1604" s="21">
        <f>+SUMIFS(Resultados_Dic3!AM$3:AM$99980,Resultados_Dic3!$F$3:$F$99980,Produccion_UO!$K1604,Resultados_Dic3!$D$3:$D$99980,Produccion_UO!$K$1494,Resultados_Dic3!$E$3:$E$99980,Produccion_UO!$J1604,Resultados_Dic3!$A$3:$A$99980,Produccion_UO!$H1604)*$J$1494</f>
        <v>0</v>
      </c>
    </row>
    <row r="1605" spans="8:45" x14ac:dyDescent="0.25">
      <c r="H1605" s="17" t="str">
        <f t="shared" si="1891"/>
        <v>DIC7</v>
      </c>
      <c r="I1605" s="24"/>
      <c r="J1605" s="24" t="s">
        <v>152</v>
      </c>
      <c r="K1605" s="315" t="s">
        <v>235</v>
      </c>
      <c r="L1605" s="230" t="s">
        <v>834</v>
      </c>
      <c r="M1605" s="21">
        <f>+SUMIFS(Resultados_Dic3!H$3:H$99980,Resultados_Dic3!$F$3:$F$99980,Produccion_UO!$K1605,Resultados_Dic3!$D$3:$D$99980,Produccion_UO!$K$1494,Resultados_Dic3!$E$3:$E$99980,Produccion_UO!$J1605,Resultados_Dic3!$A$3:$A$99980,Produccion_UO!$H1605)*$J$1494</f>
        <v>0</v>
      </c>
      <c r="N1605" s="21">
        <f>+SUMIFS(Resultados_Dic3!I$3:I$99980,Resultados_Dic3!$F$3:$F$99980,Produccion_UO!$K1605,Resultados_Dic3!$D$3:$D$99980,Produccion_UO!$K$1494,Resultados_Dic3!$E$3:$E$99980,Produccion_UO!$J1605,Resultados_Dic3!$A$3:$A$99980,Produccion_UO!$H1605)*$J$1494</f>
        <v>0</v>
      </c>
      <c r="O1605" s="21">
        <f>+SUMIFS(Resultados_Dic3!J$3:J$99980,Resultados_Dic3!$F$3:$F$99980,Produccion_UO!$K1605,Resultados_Dic3!$D$3:$D$99980,Produccion_UO!$K$1494,Resultados_Dic3!$E$3:$E$99980,Produccion_UO!$J1605,Resultados_Dic3!$A$3:$A$99980,Produccion_UO!$H1605)*$J$1494</f>
        <v>0</v>
      </c>
      <c r="P1605" s="21">
        <f>+SUMIFS(Resultados_Dic3!K$3:K$99980,Resultados_Dic3!$F$3:$F$99980,Produccion_UO!$K1605,Resultados_Dic3!$D$3:$D$99980,Produccion_UO!$K$1494,Resultados_Dic3!$E$3:$E$99980,Produccion_UO!$J1605,Resultados_Dic3!$A$3:$A$99980,Produccion_UO!$H1605)*$J$1494</f>
        <v>0</v>
      </c>
      <c r="Q1605" s="21">
        <f>+SUMIFS(Resultados_Dic3!L$3:L$99980,Resultados_Dic3!$F$3:$F$99980,Produccion_UO!$K1605,Resultados_Dic3!$D$3:$D$99980,Produccion_UO!$K$1494,Resultados_Dic3!$E$3:$E$99980,Produccion_UO!$J1605,Resultados_Dic3!$A$3:$A$99980,Produccion_UO!$H1605)*$J$1494</f>
        <v>0</v>
      </c>
      <c r="R1605" s="21">
        <f>+SUMIFS(Resultados_Dic3!M$3:M$99980,Resultados_Dic3!$F$3:$F$99980,Produccion_UO!$K1605,Resultados_Dic3!$D$3:$D$99980,Produccion_UO!$K$1494,Resultados_Dic3!$E$3:$E$99980,Produccion_UO!$J1605,Resultados_Dic3!$A$3:$A$99980,Produccion_UO!$H1605)*$J$1494</f>
        <v>0</v>
      </c>
      <c r="S1605" s="21">
        <f>+SUMIFS(Resultados_Dic3!N$3:N$99980,Resultados_Dic3!$F$3:$F$99980,Produccion_UO!$K1605,Resultados_Dic3!$D$3:$D$99980,Produccion_UO!$K$1494,Resultados_Dic3!$E$3:$E$99980,Produccion_UO!$J1605,Resultados_Dic3!$A$3:$A$99980,Produccion_UO!$H1605)*$J$1494</f>
        <v>0</v>
      </c>
      <c r="T1605" s="21">
        <f>+SUMIFS(Resultados_Dic3!O$3:O$99980,Resultados_Dic3!$F$3:$F$99980,Produccion_UO!$K1605,Resultados_Dic3!$D$3:$D$99980,Produccion_UO!$K$1494,Resultados_Dic3!$E$3:$E$99980,Produccion_UO!$J1605,Resultados_Dic3!$A$3:$A$99980,Produccion_UO!$H1605)*$J$1494</f>
        <v>0</v>
      </c>
      <c r="U1605" s="21">
        <f>+SUMIFS(Resultados_Dic3!P$3:P$99980,Resultados_Dic3!$F$3:$F$99980,Produccion_UO!$K1605,Resultados_Dic3!$D$3:$D$99980,Produccion_UO!$K$1494,Resultados_Dic3!$E$3:$E$99980,Produccion_UO!$J1605,Resultados_Dic3!$A$3:$A$99980,Produccion_UO!$H1605)*$J$1494</f>
        <v>0</v>
      </c>
      <c r="V1605" s="21">
        <f>+SUMIFS(Resultados_Dic3!Q$3:Q$99980,Resultados_Dic3!$F$3:$F$99980,Produccion_UO!$K1605,Resultados_Dic3!$D$3:$D$99980,Produccion_UO!$K$1494,Resultados_Dic3!$E$3:$E$99980,Produccion_UO!$J1605,Resultados_Dic3!$A$3:$A$99980,Produccion_UO!$H1605)*$J$1494</f>
        <v>0</v>
      </c>
      <c r="W1605" s="21">
        <f>+SUMIFS(Resultados_Dic3!R$3:R$99980,Resultados_Dic3!$F$3:$F$99980,Produccion_UO!$K1605,Resultados_Dic3!$D$3:$D$99980,Produccion_UO!$K$1494,Resultados_Dic3!$E$3:$E$99980,Produccion_UO!$J1605,Resultados_Dic3!$A$3:$A$99980,Produccion_UO!$H1605)*$J$1494</f>
        <v>0</v>
      </c>
      <c r="X1605" s="21">
        <f>+SUMIFS(Resultados_Dic3!S$3:S$99980,Resultados_Dic3!$F$3:$F$99980,Produccion_UO!$K1605,Resultados_Dic3!$D$3:$D$99980,Produccion_UO!$K$1494,Resultados_Dic3!$E$3:$E$99980,Produccion_UO!$J1605,Resultados_Dic3!$A$3:$A$99980,Produccion_UO!$H1605)*$J$1494</f>
        <v>0</v>
      </c>
      <c r="Y1605" s="21">
        <f>+SUMIFS(Resultados_Dic3!T$3:T$99980,Resultados_Dic3!$F$3:$F$99980,Produccion_UO!$K1605,Resultados_Dic3!$D$3:$D$99980,Produccion_UO!$K$1494,Resultados_Dic3!$E$3:$E$99980,Produccion_UO!$J1605,Resultados_Dic3!$A$3:$A$99980,Produccion_UO!$H1605)*$J$1494</f>
        <v>0</v>
      </c>
      <c r="Z1605" s="21">
        <f>+SUMIFS(Resultados_Dic3!U$3:U$99980,Resultados_Dic3!$F$3:$F$99980,Produccion_UO!$K1605,Resultados_Dic3!$D$3:$D$99980,Produccion_UO!$K$1494,Resultados_Dic3!$E$3:$E$99980,Produccion_UO!$J1605,Resultados_Dic3!$A$3:$A$99980,Produccion_UO!$H1605)*$J$1494</f>
        <v>0</v>
      </c>
      <c r="AA1605" s="21">
        <f>+SUMIFS(Resultados_Dic3!V$3:V$99980,Resultados_Dic3!$F$3:$F$99980,Produccion_UO!$K1605,Resultados_Dic3!$D$3:$D$99980,Produccion_UO!$K$1494,Resultados_Dic3!$E$3:$E$99980,Produccion_UO!$J1605,Resultados_Dic3!$A$3:$A$99980,Produccion_UO!$H1605)*$J$1494</f>
        <v>0</v>
      </c>
      <c r="AB1605" s="21">
        <f>+SUMIFS(Resultados_Dic3!W$3:W$99980,Resultados_Dic3!$F$3:$F$99980,Produccion_UO!$K1605,Resultados_Dic3!$D$3:$D$99980,Produccion_UO!$K$1494,Resultados_Dic3!$E$3:$E$99980,Produccion_UO!$J1605,Resultados_Dic3!$A$3:$A$99980,Produccion_UO!$H1605)*$J$1494</f>
        <v>0</v>
      </c>
      <c r="AC1605" s="21">
        <f>+SUMIFS(Resultados_Dic3!X$3:X$99980,Resultados_Dic3!$F$3:$F$99980,Produccion_UO!$K1605,Resultados_Dic3!$D$3:$D$99980,Produccion_UO!$K$1494,Resultados_Dic3!$E$3:$E$99980,Produccion_UO!$J1605,Resultados_Dic3!$A$3:$A$99980,Produccion_UO!$H1605)*$J$1494</f>
        <v>0</v>
      </c>
      <c r="AD1605" s="21">
        <f>+SUMIFS(Resultados_Dic3!Y$3:Y$99980,Resultados_Dic3!$F$3:$F$99980,Produccion_UO!$K1605,Resultados_Dic3!$D$3:$D$99980,Produccion_UO!$K$1494,Resultados_Dic3!$E$3:$E$99980,Produccion_UO!$J1605,Resultados_Dic3!$A$3:$A$99980,Produccion_UO!$H1605)*$J$1494</f>
        <v>0</v>
      </c>
      <c r="AE1605" s="21">
        <f>+SUMIFS(Resultados_Dic3!Z$3:Z$99980,Resultados_Dic3!$F$3:$F$99980,Produccion_UO!$K1605,Resultados_Dic3!$D$3:$D$99980,Produccion_UO!$K$1494,Resultados_Dic3!$E$3:$E$99980,Produccion_UO!$J1605,Resultados_Dic3!$A$3:$A$99980,Produccion_UO!$H1605)*$J$1494</f>
        <v>0</v>
      </c>
      <c r="AF1605" s="21">
        <f>+SUMIFS(Resultados_Dic3!AA$3:AA$99980,Resultados_Dic3!$F$3:$F$99980,Produccion_UO!$K1605,Resultados_Dic3!$D$3:$D$99980,Produccion_UO!$K$1494,Resultados_Dic3!$E$3:$E$99980,Produccion_UO!$J1605,Resultados_Dic3!$A$3:$A$99980,Produccion_UO!$H1605)*$J$1494</f>
        <v>0</v>
      </c>
      <c r="AG1605" s="21">
        <f>+SUMIFS(Resultados_Dic3!AB$3:AB$99980,Resultados_Dic3!$F$3:$F$99980,Produccion_UO!$K1605,Resultados_Dic3!$D$3:$D$99980,Produccion_UO!$K$1494,Resultados_Dic3!$E$3:$E$99980,Produccion_UO!$J1605,Resultados_Dic3!$A$3:$A$99980,Produccion_UO!$H1605)*$J$1494</f>
        <v>0</v>
      </c>
      <c r="AH1605" s="21">
        <f>+SUMIFS(Resultados_Dic3!AC$3:AC$99980,Resultados_Dic3!$F$3:$F$99980,Produccion_UO!$K1605,Resultados_Dic3!$D$3:$D$99980,Produccion_UO!$K$1494,Resultados_Dic3!$E$3:$E$99980,Produccion_UO!$J1605,Resultados_Dic3!$A$3:$A$99980,Produccion_UO!$H1605)*$J$1494</f>
        <v>0</v>
      </c>
      <c r="AI1605" s="21">
        <f>+SUMIFS(Resultados_Dic3!AD$3:AD$99980,Resultados_Dic3!$F$3:$F$99980,Produccion_UO!$K1605,Resultados_Dic3!$D$3:$D$99980,Produccion_UO!$K$1494,Resultados_Dic3!$E$3:$E$99980,Produccion_UO!$J1605,Resultados_Dic3!$A$3:$A$99980,Produccion_UO!$H1605)*$J$1494</f>
        <v>0</v>
      </c>
      <c r="AJ1605" s="21">
        <f>+SUMIFS(Resultados_Dic3!AE$3:AE$99980,Resultados_Dic3!$F$3:$F$99980,Produccion_UO!$K1605,Resultados_Dic3!$D$3:$D$99980,Produccion_UO!$K$1494,Resultados_Dic3!$E$3:$E$99980,Produccion_UO!$J1605,Resultados_Dic3!$A$3:$A$99980,Produccion_UO!$H1605)*$J$1494</f>
        <v>0</v>
      </c>
      <c r="AK1605" s="21">
        <f>+SUMIFS(Resultados_Dic3!AF$3:AF$99980,Resultados_Dic3!$F$3:$F$99980,Produccion_UO!$K1605,Resultados_Dic3!$D$3:$D$99980,Produccion_UO!$K$1494,Resultados_Dic3!$E$3:$E$99980,Produccion_UO!$J1605,Resultados_Dic3!$A$3:$A$99980,Produccion_UO!$H1605)*$J$1494</f>
        <v>0</v>
      </c>
      <c r="AL1605" s="21">
        <f>+SUMIFS(Resultados_Dic3!AG$3:AG$99980,Resultados_Dic3!$F$3:$F$99980,Produccion_UO!$K1605,Resultados_Dic3!$D$3:$D$99980,Produccion_UO!$K$1494,Resultados_Dic3!$E$3:$E$99980,Produccion_UO!$J1605,Resultados_Dic3!$A$3:$A$99980,Produccion_UO!$H1605)*$J$1494</f>
        <v>0</v>
      </c>
      <c r="AM1605" s="21">
        <f>+SUMIFS(Resultados_Dic3!AH$3:AH$99980,Resultados_Dic3!$F$3:$F$99980,Produccion_UO!$K1605,Resultados_Dic3!$D$3:$D$99980,Produccion_UO!$K$1494,Resultados_Dic3!$E$3:$E$99980,Produccion_UO!$J1605,Resultados_Dic3!$A$3:$A$99980,Produccion_UO!$H1605)*$J$1494</f>
        <v>0</v>
      </c>
      <c r="AN1605" s="21">
        <f>+SUMIFS(Resultados_Dic3!AI$3:AI$99980,Resultados_Dic3!$F$3:$F$99980,Produccion_UO!$K1605,Resultados_Dic3!$D$3:$D$99980,Produccion_UO!$K$1494,Resultados_Dic3!$E$3:$E$99980,Produccion_UO!$J1605,Resultados_Dic3!$A$3:$A$99980,Produccion_UO!$H1605)*$J$1494</f>
        <v>0</v>
      </c>
      <c r="AO1605" s="21">
        <f>+SUMIFS(Resultados_Dic3!AJ$3:AJ$99980,Resultados_Dic3!$F$3:$F$99980,Produccion_UO!$K1605,Resultados_Dic3!$D$3:$D$99980,Produccion_UO!$K$1494,Resultados_Dic3!$E$3:$E$99980,Produccion_UO!$J1605,Resultados_Dic3!$A$3:$A$99980,Produccion_UO!$H1605)*$J$1494</f>
        <v>0</v>
      </c>
      <c r="AP1605" s="21">
        <f>+SUMIFS(Resultados_Dic3!AK$3:AK$99980,Resultados_Dic3!$F$3:$F$99980,Produccion_UO!$K1605,Resultados_Dic3!$D$3:$D$99980,Produccion_UO!$K$1494,Resultados_Dic3!$E$3:$E$99980,Produccion_UO!$J1605,Resultados_Dic3!$A$3:$A$99980,Produccion_UO!$H1605)*$J$1494</f>
        <v>0</v>
      </c>
      <c r="AQ1605" s="21">
        <f>+SUMIFS(Resultados_Dic3!AL$3:AL$99980,Resultados_Dic3!$F$3:$F$99980,Produccion_UO!$K1605,Resultados_Dic3!$D$3:$D$99980,Produccion_UO!$K$1494,Resultados_Dic3!$E$3:$E$99980,Produccion_UO!$J1605,Resultados_Dic3!$A$3:$A$99980,Produccion_UO!$H1605)*$J$1494</f>
        <v>0</v>
      </c>
      <c r="AR1605" s="21">
        <f>+SUMIFS(Resultados_Dic3!AM$3:AM$99980,Resultados_Dic3!$F$3:$F$99980,Produccion_UO!$K1605,Resultados_Dic3!$D$3:$D$99980,Produccion_UO!$K$1494,Resultados_Dic3!$E$3:$E$99980,Produccion_UO!$J1605,Resultados_Dic3!$A$3:$A$99980,Produccion_UO!$H1605)*$J$1494</f>
        <v>0</v>
      </c>
    </row>
    <row r="1606" spans="8:45" x14ac:dyDescent="0.25">
      <c r="H1606" s="17" t="str">
        <f t="shared" si="1891"/>
        <v>DIC7</v>
      </c>
      <c r="I1606" s="24"/>
      <c r="J1606" s="24" t="s">
        <v>152</v>
      </c>
      <c r="K1606" s="315" t="s">
        <v>291</v>
      </c>
      <c r="L1606" s="230" t="s">
        <v>833</v>
      </c>
      <c r="M1606" s="21">
        <f>+SUMIFS(Resultados_Dic3!H$3:H$99980,Resultados_Dic3!$F$3:$F$99980,Produccion_UO!$K1606,Resultados_Dic3!$D$3:$D$99980,Produccion_UO!$K$1494,Resultados_Dic3!$E$3:$E$99980,Produccion_UO!$J1606,Resultados_Dic3!$A$3:$A$99980,Produccion_UO!$H1606)*$J$1494</f>
        <v>0</v>
      </c>
      <c r="N1606" s="21">
        <f>+SUMIFS(Resultados_Dic3!I$3:I$99980,Resultados_Dic3!$F$3:$F$99980,Produccion_UO!$K1606,Resultados_Dic3!$D$3:$D$99980,Produccion_UO!$K$1494,Resultados_Dic3!$E$3:$E$99980,Produccion_UO!$J1606,Resultados_Dic3!$A$3:$A$99980,Produccion_UO!$H1606)*$J$1494</f>
        <v>0</v>
      </c>
      <c r="O1606" s="21">
        <f>+SUMIFS(Resultados_Dic3!J$3:J$99980,Resultados_Dic3!$F$3:$F$99980,Produccion_UO!$K1606,Resultados_Dic3!$D$3:$D$99980,Produccion_UO!$K$1494,Resultados_Dic3!$E$3:$E$99980,Produccion_UO!$J1606,Resultados_Dic3!$A$3:$A$99980,Produccion_UO!$H1606)*$J$1494</f>
        <v>0</v>
      </c>
      <c r="P1606" s="21">
        <f>+SUMIFS(Resultados_Dic3!K$3:K$99980,Resultados_Dic3!$F$3:$F$99980,Produccion_UO!$K1606,Resultados_Dic3!$D$3:$D$99980,Produccion_UO!$K$1494,Resultados_Dic3!$E$3:$E$99980,Produccion_UO!$J1606,Resultados_Dic3!$A$3:$A$99980,Produccion_UO!$H1606)*$J$1494</f>
        <v>0</v>
      </c>
      <c r="Q1606" s="21">
        <f>+SUMIFS(Resultados_Dic3!L$3:L$99980,Resultados_Dic3!$F$3:$F$99980,Produccion_UO!$K1606,Resultados_Dic3!$D$3:$D$99980,Produccion_UO!$K$1494,Resultados_Dic3!$E$3:$E$99980,Produccion_UO!$J1606,Resultados_Dic3!$A$3:$A$99980,Produccion_UO!$H1606)*$J$1494</f>
        <v>0</v>
      </c>
      <c r="R1606" s="21">
        <f>+SUMIFS(Resultados_Dic3!M$3:M$99980,Resultados_Dic3!$F$3:$F$99980,Produccion_UO!$K1606,Resultados_Dic3!$D$3:$D$99980,Produccion_UO!$K$1494,Resultados_Dic3!$E$3:$E$99980,Produccion_UO!$J1606,Resultados_Dic3!$A$3:$A$99980,Produccion_UO!$H1606)*$J$1494</f>
        <v>0</v>
      </c>
      <c r="S1606" s="21">
        <f>+SUMIFS(Resultados_Dic3!N$3:N$99980,Resultados_Dic3!$F$3:$F$99980,Produccion_UO!$K1606,Resultados_Dic3!$D$3:$D$99980,Produccion_UO!$K$1494,Resultados_Dic3!$E$3:$E$99980,Produccion_UO!$J1606,Resultados_Dic3!$A$3:$A$99980,Produccion_UO!$H1606)*$J$1494</f>
        <v>0</v>
      </c>
      <c r="T1606" s="21">
        <f>+SUMIFS(Resultados_Dic3!O$3:O$99980,Resultados_Dic3!$F$3:$F$99980,Produccion_UO!$K1606,Resultados_Dic3!$D$3:$D$99980,Produccion_UO!$K$1494,Resultados_Dic3!$E$3:$E$99980,Produccion_UO!$J1606,Resultados_Dic3!$A$3:$A$99980,Produccion_UO!$H1606)*$J$1494</f>
        <v>0</v>
      </c>
      <c r="U1606" s="21">
        <f>+SUMIFS(Resultados_Dic3!P$3:P$99980,Resultados_Dic3!$F$3:$F$99980,Produccion_UO!$K1606,Resultados_Dic3!$D$3:$D$99980,Produccion_UO!$K$1494,Resultados_Dic3!$E$3:$E$99980,Produccion_UO!$J1606,Resultados_Dic3!$A$3:$A$99980,Produccion_UO!$H1606)*$J$1494</f>
        <v>0</v>
      </c>
      <c r="V1606" s="21">
        <f>+SUMIFS(Resultados_Dic3!Q$3:Q$99980,Resultados_Dic3!$F$3:$F$99980,Produccion_UO!$K1606,Resultados_Dic3!$D$3:$D$99980,Produccion_UO!$K$1494,Resultados_Dic3!$E$3:$E$99980,Produccion_UO!$J1606,Resultados_Dic3!$A$3:$A$99980,Produccion_UO!$H1606)*$J$1494</f>
        <v>0</v>
      </c>
      <c r="W1606" s="21">
        <f>+SUMIFS(Resultados_Dic3!R$3:R$99980,Resultados_Dic3!$F$3:$F$99980,Produccion_UO!$K1606,Resultados_Dic3!$D$3:$D$99980,Produccion_UO!$K$1494,Resultados_Dic3!$E$3:$E$99980,Produccion_UO!$J1606,Resultados_Dic3!$A$3:$A$99980,Produccion_UO!$H1606)*$J$1494</f>
        <v>0</v>
      </c>
      <c r="X1606" s="21">
        <f>+SUMIFS(Resultados_Dic3!S$3:S$99980,Resultados_Dic3!$F$3:$F$99980,Produccion_UO!$K1606,Resultados_Dic3!$D$3:$D$99980,Produccion_UO!$K$1494,Resultados_Dic3!$E$3:$E$99980,Produccion_UO!$J1606,Resultados_Dic3!$A$3:$A$99980,Produccion_UO!$H1606)*$J$1494</f>
        <v>0</v>
      </c>
      <c r="Y1606" s="21">
        <f>+SUMIFS(Resultados_Dic3!T$3:T$99980,Resultados_Dic3!$F$3:$F$99980,Produccion_UO!$K1606,Resultados_Dic3!$D$3:$D$99980,Produccion_UO!$K$1494,Resultados_Dic3!$E$3:$E$99980,Produccion_UO!$J1606,Resultados_Dic3!$A$3:$A$99980,Produccion_UO!$H1606)*$J$1494</f>
        <v>0</v>
      </c>
      <c r="Z1606" s="21">
        <f>+SUMIFS(Resultados_Dic3!U$3:U$99980,Resultados_Dic3!$F$3:$F$99980,Produccion_UO!$K1606,Resultados_Dic3!$D$3:$D$99980,Produccion_UO!$K$1494,Resultados_Dic3!$E$3:$E$99980,Produccion_UO!$J1606,Resultados_Dic3!$A$3:$A$99980,Produccion_UO!$H1606)*$J$1494</f>
        <v>0</v>
      </c>
      <c r="AA1606" s="21">
        <f>+SUMIFS(Resultados_Dic3!V$3:V$99980,Resultados_Dic3!$F$3:$F$99980,Produccion_UO!$K1606,Resultados_Dic3!$D$3:$D$99980,Produccion_UO!$K$1494,Resultados_Dic3!$E$3:$E$99980,Produccion_UO!$J1606,Resultados_Dic3!$A$3:$A$99980,Produccion_UO!$H1606)*$J$1494</f>
        <v>0</v>
      </c>
      <c r="AB1606" s="21">
        <f>+SUMIFS(Resultados_Dic3!W$3:W$99980,Resultados_Dic3!$F$3:$F$99980,Produccion_UO!$K1606,Resultados_Dic3!$D$3:$D$99980,Produccion_UO!$K$1494,Resultados_Dic3!$E$3:$E$99980,Produccion_UO!$J1606,Resultados_Dic3!$A$3:$A$99980,Produccion_UO!$H1606)*$J$1494</f>
        <v>0</v>
      </c>
      <c r="AC1606" s="21">
        <f>+SUMIFS(Resultados_Dic3!X$3:X$99980,Resultados_Dic3!$F$3:$F$99980,Produccion_UO!$K1606,Resultados_Dic3!$D$3:$D$99980,Produccion_UO!$K$1494,Resultados_Dic3!$E$3:$E$99980,Produccion_UO!$J1606,Resultados_Dic3!$A$3:$A$99980,Produccion_UO!$H1606)*$J$1494</f>
        <v>0</v>
      </c>
      <c r="AD1606" s="21">
        <f>+SUMIFS(Resultados_Dic3!Y$3:Y$99980,Resultados_Dic3!$F$3:$F$99980,Produccion_UO!$K1606,Resultados_Dic3!$D$3:$D$99980,Produccion_UO!$K$1494,Resultados_Dic3!$E$3:$E$99980,Produccion_UO!$J1606,Resultados_Dic3!$A$3:$A$99980,Produccion_UO!$H1606)*$J$1494</f>
        <v>0</v>
      </c>
      <c r="AE1606" s="21">
        <f>+SUMIFS(Resultados_Dic3!Z$3:Z$99980,Resultados_Dic3!$F$3:$F$99980,Produccion_UO!$K1606,Resultados_Dic3!$D$3:$D$99980,Produccion_UO!$K$1494,Resultados_Dic3!$E$3:$E$99980,Produccion_UO!$J1606,Resultados_Dic3!$A$3:$A$99980,Produccion_UO!$H1606)*$J$1494</f>
        <v>0</v>
      </c>
      <c r="AF1606" s="21">
        <f>+SUMIFS(Resultados_Dic3!AA$3:AA$99980,Resultados_Dic3!$F$3:$F$99980,Produccion_UO!$K1606,Resultados_Dic3!$D$3:$D$99980,Produccion_UO!$K$1494,Resultados_Dic3!$E$3:$E$99980,Produccion_UO!$J1606,Resultados_Dic3!$A$3:$A$99980,Produccion_UO!$H1606)*$J$1494</f>
        <v>0</v>
      </c>
      <c r="AG1606" s="21">
        <f>+SUMIFS(Resultados_Dic3!AB$3:AB$99980,Resultados_Dic3!$F$3:$F$99980,Produccion_UO!$K1606,Resultados_Dic3!$D$3:$D$99980,Produccion_UO!$K$1494,Resultados_Dic3!$E$3:$E$99980,Produccion_UO!$J1606,Resultados_Dic3!$A$3:$A$99980,Produccion_UO!$H1606)*$J$1494</f>
        <v>0</v>
      </c>
      <c r="AH1606" s="21">
        <f>+SUMIFS(Resultados_Dic3!AC$3:AC$99980,Resultados_Dic3!$F$3:$F$99980,Produccion_UO!$K1606,Resultados_Dic3!$D$3:$D$99980,Produccion_UO!$K$1494,Resultados_Dic3!$E$3:$E$99980,Produccion_UO!$J1606,Resultados_Dic3!$A$3:$A$99980,Produccion_UO!$H1606)*$J$1494</f>
        <v>0</v>
      </c>
      <c r="AI1606" s="21">
        <f>+SUMIFS(Resultados_Dic3!AD$3:AD$99980,Resultados_Dic3!$F$3:$F$99980,Produccion_UO!$K1606,Resultados_Dic3!$D$3:$D$99980,Produccion_UO!$K$1494,Resultados_Dic3!$E$3:$E$99980,Produccion_UO!$J1606,Resultados_Dic3!$A$3:$A$99980,Produccion_UO!$H1606)*$J$1494</f>
        <v>0</v>
      </c>
      <c r="AJ1606" s="21">
        <f>+SUMIFS(Resultados_Dic3!AE$3:AE$99980,Resultados_Dic3!$F$3:$F$99980,Produccion_UO!$K1606,Resultados_Dic3!$D$3:$D$99980,Produccion_UO!$K$1494,Resultados_Dic3!$E$3:$E$99980,Produccion_UO!$J1606,Resultados_Dic3!$A$3:$A$99980,Produccion_UO!$H1606)*$J$1494</f>
        <v>0</v>
      </c>
      <c r="AK1606" s="21">
        <f>+SUMIFS(Resultados_Dic3!AF$3:AF$99980,Resultados_Dic3!$F$3:$F$99980,Produccion_UO!$K1606,Resultados_Dic3!$D$3:$D$99980,Produccion_UO!$K$1494,Resultados_Dic3!$E$3:$E$99980,Produccion_UO!$J1606,Resultados_Dic3!$A$3:$A$99980,Produccion_UO!$H1606)*$J$1494</f>
        <v>0</v>
      </c>
      <c r="AL1606" s="21">
        <f>+SUMIFS(Resultados_Dic3!AG$3:AG$99980,Resultados_Dic3!$F$3:$F$99980,Produccion_UO!$K1606,Resultados_Dic3!$D$3:$D$99980,Produccion_UO!$K$1494,Resultados_Dic3!$E$3:$E$99980,Produccion_UO!$J1606,Resultados_Dic3!$A$3:$A$99980,Produccion_UO!$H1606)*$J$1494</f>
        <v>0</v>
      </c>
      <c r="AM1606" s="21">
        <f>+SUMIFS(Resultados_Dic3!AH$3:AH$99980,Resultados_Dic3!$F$3:$F$99980,Produccion_UO!$K1606,Resultados_Dic3!$D$3:$D$99980,Produccion_UO!$K$1494,Resultados_Dic3!$E$3:$E$99980,Produccion_UO!$J1606,Resultados_Dic3!$A$3:$A$99980,Produccion_UO!$H1606)*$J$1494</f>
        <v>0</v>
      </c>
      <c r="AN1606" s="21">
        <f>+SUMIFS(Resultados_Dic3!AI$3:AI$99980,Resultados_Dic3!$F$3:$F$99980,Produccion_UO!$K1606,Resultados_Dic3!$D$3:$D$99980,Produccion_UO!$K$1494,Resultados_Dic3!$E$3:$E$99980,Produccion_UO!$J1606,Resultados_Dic3!$A$3:$A$99980,Produccion_UO!$H1606)*$J$1494</f>
        <v>0</v>
      </c>
      <c r="AO1606" s="21">
        <f>+SUMIFS(Resultados_Dic3!AJ$3:AJ$99980,Resultados_Dic3!$F$3:$F$99980,Produccion_UO!$K1606,Resultados_Dic3!$D$3:$D$99980,Produccion_UO!$K$1494,Resultados_Dic3!$E$3:$E$99980,Produccion_UO!$J1606,Resultados_Dic3!$A$3:$A$99980,Produccion_UO!$H1606)*$J$1494</f>
        <v>0</v>
      </c>
      <c r="AP1606" s="21">
        <f>+SUMIFS(Resultados_Dic3!AK$3:AK$99980,Resultados_Dic3!$F$3:$F$99980,Produccion_UO!$K1606,Resultados_Dic3!$D$3:$D$99980,Produccion_UO!$K$1494,Resultados_Dic3!$E$3:$E$99980,Produccion_UO!$J1606,Resultados_Dic3!$A$3:$A$99980,Produccion_UO!$H1606)*$J$1494</f>
        <v>0</v>
      </c>
      <c r="AQ1606" s="21">
        <f>+SUMIFS(Resultados_Dic3!AL$3:AL$99980,Resultados_Dic3!$F$3:$F$99980,Produccion_UO!$K1606,Resultados_Dic3!$D$3:$D$99980,Produccion_UO!$K$1494,Resultados_Dic3!$E$3:$E$99980,Produccion_UO!$J1606,Resultados_Dic3!$A$3:$A$99980,Produccion_UO!$H1606)*$J$1494</f>
        <v>0</v>
      </c>
      <c r="AR1606" s="21">
        <f>+SUMIFS(Resultados_Dic3!AM$3:AM$99980,Resultados_Dic3!$F$3:$F$99980,Produccion_UO!$K1606,Resultados_Dic3!$D$3:$D$99980,Produccion_UO!$K$1494,Resultados_Dic3!$E$3:$E$99980,Produccion_UO!$J1606,Resultados_Dic3!$A$3:$A$99980,Produccion_UO!$H1606)*$J$1494</f>
        <v>0</v>
      </c>
    </row>
    <row r="1608" spans="8:45" x14ac:dyDescent="0.25">
      <c r="L1608" s="322" t="s">
        <v>837</v>
      </c>
      <c r="M1608" s="68">
        <f>+M1594</f>
        <v>91.605878192078194</v>
      </c>
      <c r="N1608" s="68">
        <f t="shared" ref="N1608:AR1608" si="1954">+N1594</f>
        <v>86.564225498225596</v>
      </c>
      <c r="O1608" s="68">
        <f t="shared" si="1954"/>
        <v>82.7592045972047</v>
      </c>
      <c r="P1608" s="68">
        <f t="shared" si="1954"/>
        <v>78.954183696183705</v>
      </c>
      <c r="Q1608" s="68">
        <f t="shared" si="1954"/>
        <v>75.149162795162795</v>
      </c>
      <c r="R1608" s="68">
        <f t="shared" si="1954"/>
        <v>71.344141894141899</v>
      </c>
      <c r="S1608" s="68">
        <f t="shared" si="1954"/>
        <v>67.539120993121003</v>
      </c>
      <c r="T1608" s="68">
        <f t="shared" si="1954"/>
        <v>7.6945557575798498</v>
      </c>
      <c r="U1608" s="68">
        <f t="shared" si="1954"/>
        <v>0</v>
      </c>
      <c r="V1608" s="68">
        <f t="shared" si="1954"/>
        <v>0</v>
      </c>
      <c r="W1608" s="68">
        <f t="shared" si="1954"/>
        <v>0</v>
      </c>
      <c r="X1608" s="68">
        <f t="shared" si="1954"/>
        <v>0</v>
      </c>
      <c r="Y1608" s="68">
        <f t="shared" si="1954"/>
        <v>0</v>
      </c>
      <c r="Z1608" s="68">
        <f t="shared" si="1954"/>
        <v>0</v>
      </c>
      <c r="AA1608" s="68">
        <f t="shared" si="1954"/>
        <v>0</v>
      </c>
      <c r="AB1608" s="68">
        <f t="shared" si="1954"/>
        <v>0</v>
      </c>
      <c r="AC1608" s="68">
        <f t="shared" si="1954"/>
        <v>0</v>
      </c>
      <c r="AD1608" s="68">
        <f t="shared" si="1954"/>
        <v>0</v>
      </c>
      <c r="AE1608" s="68">
        <f t="shared" si="1954"/>
        <v>0</v>
      </c>
      <c r="AF1608" s="68">
        <f t="shared" si="1954"/>
        <v>0</v>
      </c>
      <c r="AG1608" s="68">
        <f t="shared" si="1954"/>
        <v>0</v>
      </c>
      <c r="AH1608" s="68">
        <f t="shared" si="1954"/>
        <v>0</v>
      </c>
      <c r="AI1608" s="68">
        <f t="shared" si="1954"/>
        <v>0</v>
      </c>
      <c r="AJ1608" s="68">
        <f t="shared" si="1954"/>
        <v>0</v>
      </c>
      <c r="AK1608" s="68">
        <f t="shared" si="1954"/>
        <v>0</v>
      </c>
      <c r="AL1608" s="68">
        <f t="shared" si="1954"/>
        <v>0</v>
      </c>
      <c r="AM1608" s="68">
        <f t="shared" si="1954"/>
        <v>0</v>
      </c>
      <c r="AN1608" s="68">
        <f t="shared" si="1954"/>
        <v>0</v>
      </c>
      <c r="AO1608" s="68">
        <f t="shared" si="1954"/>
        <v>0</v>
      </c>
      <c r="AP1608" s="68">
        <f t="shared" si="1954"/>
        <v>0</v>
      </c>
      <c r="AQ1608" s="68">
        <f t="shared" si="1954"/>
        <v>0</v>
      </c>
      <c r="AR1608" s="68">
        <f t="shared" si="1954"/>
        <v>0</v>
      </c>
      <c r="AS1608" s="52"/>
    </row>
    <row r="1609" spans="8:45" x14ac:dyDescent="0.25">
      <c r="L1609" s="322" t="s">
        <v>838</v>
      </c>
      <c r="M1609" s="68">
        <f>+M1595</f>
        <v>2.81764544993815</v>
      </c>
      <c r="N1609" s="68">
        <f t="shared" ref="N1609:AR1609" si="1955">+N1595</f>
        <v>2.6625725435552599</v>
      </c>
      <c r="O1609" s="68">
        <f t="shared" si="1955"/>
        <v>2.54553638779459</v>
      </c>
      <c r="P1609" s="68">
        <f t="shared" si="1955"/>
        <v>2.4285002320339202</v>
      </c>
      <c r="Q1609" s="68">
        <f t="shared" si="1955"/>
        <v>2.3114640762732499</v>
      </c>
      <c r="R1609" s="68">
        <f t="shared" si="1955"/>
        <v>2.1944279205125699</v>
      </c>
      <c r="S1609" s="68">
        <f t="shared" si="1955"/>
        <v>2.0773917647519</v>
      </c>
      <c r="T1609" s="68">
        <f t="shared" si="1955"/>
        <v>0.23667182114864699</v>
      </c>
      <c r="U1609" s="68">
        <f t="shared" si="1955"/>
        <v>0</v>
      </c>
      <c r="V1609" s="68">
        <f t="shared" si="1955"/>
        <v>0</v>
      </c>
      <c r="W1609" s="68">
        <f t="shared" si="1955"/>
        <v>0</v>
      </c>
      <c r="X1609" s="68">
        <f t="shared" si="1955"/>
        <v>0</v>
      </c>
      <c r="Y1609" s="68">
        <f t="shared" si="1955"/>
        <v>0</v>
      </c>
      <c r="Z1609" s="68">
        <f t="shared" si="1955"/>
        <v>0</v>
      </c>
      <c r="AA1609" s="68">
        <f t="shared" si="1955"/>
        <v>0</v>
      </c>
      <c r="AB1609" s="68">
        <f t="shared" si="1955"/>
        <v>0</v>
      </c>
      <c r="AC1609" s="68">
        <f t="shared" si="1955"/>
        <v>0</v>
      </c>
      <c r="AD1609" s="68">
        <f t="shared" si="1955"/>
        <v>0</v>
      </c>
      <c r="AE1609" s="68">
        <f t="shared" si="1955"/>
        <v>0</v>
      </c>
      <c r="AF1609" s="68">
        <f t="shared" si="1955"/>
        <v>0</v>
      </c>
      <c r="AG1609" s="68">
        <f t="shared" si="1955"/>
        <v>0</v>
      </c>
      <c r="AH1609" s="68">
        <f t="shared" si="1955"/>
        <v>0</v>
      </c>
      <c r="AI1609" s="68">
        <f t="shared" si="1955"/>
        <v>0</v>
      </c>
      <c r="AJ1609" s="68">
        <f t="shared" si="1955"/>
        <v>0</v>
      </c>
      <c r="AK1609" s="68">
        <f t="shared" si="1955"/>
        <v>0</v>
      </c>
      <c r="AL1609" s="68">
        <f t="shared" si="1955"/>
        <v>0</v>
      </c>
      <c r="AM1609" s="68">
        <f t="shared" si="1955"/>
        <v>0</v>
      </c>
      <c r="AN1609" s="68">
        <f t="shared" si="1955"/>
        <v>0</v>
      </c>
      <c r="AO1609" s="68">
        <f t="shared" si="1955"/>
        <v>0</v>
      </c>
      <c r="AP1609" s="68">
        <f t="shared" si="1955"/>
        <v>0</v>
      </c>
      <c r="AQ1609" s="68">
        <f t="shared" si="1955"/>
        <v>0</v>
      </c>
      <c r="AR1609" s="68">
        <f t="shared" si="1955"/>
        <v>0</v>
      </c>
      <c r="AS1609" s="52"/>
    </row>
    <row r="1610" spans="8:45" x14ac:dyDescent="0.25">
      <c r="L1610" s="322" t="s">
        <v>839</v>
      </c>
      <c r="M1610" s="68">
        <f t="shared" ref="M1610:AR1610" si="1956">+M1596+M1600</f>
        <v>19.65845250181129</v>
      </c>
      <c r="N1610" s="68">
        <f t="shared" si="1956"/>
        <v>18.57652313255268</v>
      </c>
      <c r="O1610" s="68">
        <f t="shared" si="1956"/>
        <v>17.75997266518775</v>
      </c>
      <c r="P1610" s="68">
        <f t="shared" si="1956"/>
        <v>16.943422197822819</v>
      </c>
      <c r="Q1610" s="68">
        <f t="shared" si="1956"/>
        <v>16.126871730457889</v>
      </c>
      <c r="R1610" s="68">
        <f t="shared" si="1956"/>
        <v>15.310321263092849</v>
      </c>
      <c r="S1610" s="68">
        <f t="shared" si="1956"/>
        <v>14.493770795727919</v>
      </c>
      <c r="T1610" s="68">
        <f t="shared" si="1956"/>
        <v>1.651237473710536</v>
      </c>
      <c r="U1610" s="68">
        <f t="shared" si="1956"/>
        <v>0</v>
      </c>
      <c r="V1610" s="68">
        <f t="shared" si="1956"/>
        <v>0</v>
      </c>
      <c r="W1610" s="68">
        <f t="shared" si="1956"/>
        <v>0</v>
      </c>
      <c r="X1610" s="68">
        <f t="shared" si="1956"/>
        <v>0</v>
      </c>
      <c r="Y1610" s="68">
        <f t="shared" si="1956"/>
        <v>0</v>
      </c>
      <c r="Z1610" s="68">
        <f t="shared" si="1956"/>
        <v>0</v>
      </c>
      <c r="AA1610" s="68">
        <f t="shared" si="1956"/>
        <v>0</v>
      </c>
      <c r="AB1610" s="68">
        <f t="shared" si="1956"/>
        <v>0</v>
      </c>
      <c r="AC1610" s="68">
        <f t="shared" si="1956"/>
        <v>0</v>
      </c>
      <c r="AD1610" s="68">
        <f t="shared" si="1956"/>
        <v>0</v>
      </c>
      <c r="AE1610" s="68">
        <f t="shared" si="1956"/>
        <v>0</v>
      </c>
      <c r="AF1610" s="68">
        <f t="shared" si="1956"/>
        <v>0</v>
      </c>
      <c r="AG1610" s="68">
        <f t="shared" si="1956"/>
        <v>0</v>
      </c>
      <c r="AH1610" s="68">
        <f t="shared" si="1956"/>
        <v>0</v>
      </c>
      <c r="AI1610" s="68">
        <f t="shared" si="1956"/>
        <v>0</v>
      </c>
      <c r="AJ1610" s="68">
        <f t="shared" si="1956"/>
        <v>0</v>
      </c>
      <c r="AK1610" s="68">
        <f t="shared" si="1956"/>
        <v>0</v>
      </c>
      <c r="AL1610" s="68">
        <f t="shared" si="1956"/>
        <v>0</v>
      </c>
      <c r="AM1610" s="68">
        <f t="shared" si="1956"/>
        <v>0</v>
      </c>
      <c r="AN1610" s="68">
        <f t="shared" si="1956"/>
        <v>0</v>
      </c>
      <c r="AO1610" s="68">
        <f t="shared" si="1956"/>
        <v>0</v>
      </c>
      <c r="AP1610" s="68">
        <f t="shared" si="1956"/>
        <v>0</v>
      </c>
      <c r="AQ1610" s="68">
        <f t="shared" si="1956"/>
        <v>0</v>
      </c>
      <c r="AR1610" s="68">
        <f t="shared" si="1956"/>
        <v>0</v>
      </c>
      <c r="AS1610" s="52"/>
    </row>
    <row r="1611" spans="8:45" x14ac:dyDescent="0.25">
      <c r="L1611" s="230" t="s">
        <v>840</v>
      </c>
      <c r="M1611" s="21">
        <f>+SUM(M1608:M1610)</f>
        <v>114.08197614382763</v>
      </c>
      <c r="N1611" s="21">
        <f t="shared" ref="N1611" si="1957">+SUM(N1608:N1610)</f>
        <v>107.80332117433353</v>
      </c>
      <c r="O1611" s="21">
        <f t="shared" ref="O1611" si="1958">+SUM(O1608:O1610)</f>
        <v>103.06471365018703</v>
      </c>
      <c r="P1611" s="21">
        <f t="shared" ref="P1611" si="1959">+SUM(P1608:P1610)</f>
        <v>98.326106126040457</v>
      </c>
      <c r="Q1611" s="21">
        <f t="shared" ref="Q1611" si="1960">+SUM(Q1608:Q1610)</f>
        <v>93.587498601893941</v>
      </c>
      <c r="R1611" s="21">
        <f t="shared" ref="R1611" si="1961">+SUM(R1608:R1610)</f>
        <v>88.848891077747311</v>
      </c>
      <c r="S1611" s="21">
        <f t="shared" ref="S1611" si="1962">+SUM(S1608:S1610)</f>
        <v>84.110283553600823</v>
      </c>
      <c r="T1611" s="21">
        <f t="shared" ref="T1611" si="1963">+SUM(T1608:T1610)</f>
        <v>9.5824650524390336</v>
      </c>
      <c r="U1611" s="21">
        <f t="shared" ref="U1611" si="1964">+SUM(U1608:U1610)</f>
        <v>0</v>
      </c>
      <c r="V1611" s="21">
        <f t="shared" ref="V1611" si="1965">+SUM(V1608:V1610)</f>
        <v>0</v>
      </c>
      <c r="W1611" s="21">
        <f t="shared" ref="W1611" si="1966">+SUM(W1608:W1610)</f>
        <v>0</v>
      </c>
      <c r="X1611" s="21">
        <f t="shared" ref="X1611" si="1967">+SUM(X1608:X1610)</f>
        <v>0</v>
      </c>
      <c r="Y1611" s="21">
        <f t="shared" ref="Y1611" si="1968">+SUM(Y1608:Y1610)</f>
        <v>0</v>
      </c>
      <c r="Z1611" s="21">
        <f t="shared" ref="Z1611" si="1969">+SUM(Z1608:Z1610)</f>
        <v>0</v>
      </c>
      <c r="AA1611" s="21">
        <f t="shared" ref="AA1611" si="1970">+SUM(AA1608:AA1610)</f>
        <v>0</v>
      </c>
      <c r="AB1611" s="21">
        <f t="shared" ref="AB1611" si="1971">+SUM(AB1608:AB1610)</f>
        <v>0</v>
      </c>
      <c r="AC1611" s="21">
        <f t="shared" ref="AC1611" si="1972">+SUM(AC1608:AC1610)</f>
        <v>0</v>
      </c>
      <c r="AD1611" s="21">
        <f t="shared" ref="AD1611" si="1973">+SUM(AD1608:AD1610)</f>
        <v>0</v>
      </c>
      <c r="AE1611" s="21">
        <f t="shared" ref="AE1611" si="1974">+SUM(AE1608:AE1610)</f>
        <v>0</v>
      </c>
      <c r="AF1611" s="21">
        <f t="shared" ref="AF1611" si="1975">+SUM(AF1608:AF1610)</f>
        <v>0</v>
      </c>
      <c r="AG1611" s="21">
        <f t="shared" ref="AG1611" si="1976">+SUM(AG1608:AG1610)</f>
        <v>0</v>
      </c>
      <c r="AH1611" s="21">
        <f t="shared" ref="AH1611" si="1977">+SUM(AH1608:AH1610)</f>
        <v>0</v>
      </c>
      <c r="AI1611" s="21">
        <f t="shared" ref="AI1611" si="1978">+SUM(AI1608:AI1610)</f>
        <v>0</v>
      </c>
      <c r="AJ1611" s="21">
        <f t="shared" ref="AJ1611" si="1979">+SUM(AJ1608:AJ1610)</f>
        <v>0</v>
      </c>
      <c r="AK1611" s="21">
        <f t="shared" ref="AK1611" si="1980">+SUM(AK1608:AK1610)</f>
        <v>0</v>
      </c>
      <c r="AL1611" s="21">
        <f t="shared" ref="AL1611" si="1981">+SUM(AL1608:AL1610)</f>
        <v>0</v>
      </c>
      <c r="AM1611" s="21">
        <f t="shared" ref="AM1611" si="1982">+SUM(AM1608:AM1610)</f>
        <v>0</v>
      </c>
      <c r="AN1611" s="21">
        <f t="shared" ref="AN1611" si="1983">+SUM(AN1608:AN1610)</f>
        <v>0</v>
      </c>
      <c r="AO1611" s="21">
        <f t="shared" ref="AO1611" si="1984">+SUM(AO1608:AO1610)</f>
        <v>0</v>
      </c>
      <c r="AP1611" s="21">
        <f t="shared" ref="AP1611" si="1985">+SUM(AP1608:AP1610)</f>
        <v>0</v>
      </c>
      <c r="AQ1611" s="21">
        <f t="shared" ref="AQ1611" si="1986">+SUM(AQ1608:AQ1610)</f>
        <v>0</v>
      </c>
      <c r="AR1611" s="21">
        <f t="shared" ref="AR1611" si="1987">+SUM(AR1608:AR1610)</f>
        <v>0</v>
      </c>
    </row>
    <row r="1612" spans="8:45" x14ac:dyDescent="0.25">
      <c r="L1612" s="230" t="s">
        <v>841</v>
      </c>
      <c r="M1612" s="21">
        <f t="shared" ref="M1612:AR1612" si="1988">+M1604+M1605+M1606</f>
        <v>0</v>
      </c>
      <c r="N1612" s="21">
        <f t="shared" si="1988"/>
        <v>0</v>
      </c>
      <c r="O1612" s="21">
        <f t="shared" si="1988"/>
        <v>0</v>
      </c>
      <c r="P1612" s="21">
        <f t="shared" si="1988"/>
        <v>0</v>
      </c>
      <c r="Q1612" s="21">
        <f t="shared" si="1988"/>
        <v>0</v>
      </c>
      <c r="R1612" s="21">
        <f t="shared" si="1988"/>
        <v>0</v>
      </c>
      <c r="S1612" s="21">
        <f t="shared" si="1988"/>
        <v>0</v>
      </c>
      <c r="T1612" s="21">
        <f t="shared" si="1988"/>
        <v>0</v>
      </c>
      <c r="U1612" s="21">
        <f t="shared" si="1988"/>
        <v>0</v>
      </c>
      <c r="V1612" s="21">
        <f t="shared" si="1988"/>
        <v>0</v>
      </c>
      <c r="W1612" s="21">
        <f t="shared" si="1988"/>
        <v>0</v>
      </c>
      <c r="X1612" s="21">
        <f t="shared" si="1988"/>
        <v>0</v>
      </c>
      <c r="Y1612" s="21">
        <f t="shared" si="1988"/>
        <v>0</v>
      </c>
      <c r="Z1612" s="21">
        <f t="shared" si="1988"/>
        <v>0</v>
      </c>
      <c r="AA1612" s="21">
        <f t="shared" si="1988"/>
        <v>0</v>
      </c>
      <c r="AB1612" s="21">
        <f t="shared" si="1988"/>
        <v>0</v>
      </c>
      <c r="AC1612" s="21">
        <f t="shared" si="1988"/>
        <v>0</v>
      </c>
      <c r="AD1612" s="21">
        <f t="shared" si="1988"/>
        <v>0</v>
      </c>
      <c r="AE1612" s="21">
        <f t="shared" si="1988"/>
        <v>0</v>
      </c>
      <c r="AF1612" s="21">
        <f t="shared" si="1988"/>
        <v>0</v>
      </c>
      <c r="AG1612" s="21">
        <f t="shared" si="1988"/>
        <v>0</v>
      </c>
      <c r="AH1612" s="21">
        <f t="shared" si="1988"/>
        <v>0</v>
      </c>
      <c r="AI1612" s="21">
        <f t="shared" si="1988"/>
        <v>0</v>
      </c>
      <c r="AJ1612" s="21">
        <f t="shared" si="1988"/>
        <v>0</v>
      </c>
      <c r="AK1612" s="21">
        <f t="shared" si="1988"/>
        <v>0</v>
      </c>
      <c r="AL1612" s="21">
        <f t="shared" si="1988"/>
        <v>0</v>
      </c>
      <c r="AM1612" s="21">
        <f t="shared" si="1988"/>
        <v>0</v>
      </c>
      <c r="AN1612" s="21">
        <f t="shared" si="1988"/>
        <v>0</v>
      </c>
      <c r="AO1612" s="21">
        <f t="shared" si="1988"/>
        <v>0</v>
      </c>
      <c r="AP1612" s="21">
        <f t="shared" si="1988"/>
        <v>0</v>
      </c>
      <c r="AQ1612" s="21">
        <f t="shared" si="1988"/>
        <v>0</v>
      </c>
      <c r="AR1612" s="21">
        <f t="shared" si="1988"/>
        <v>0</v>
      </c>
    </row>
    <row r="1613" spans="8:45" x14ac:dyDescent="0.25">
      <c r="L1613" s="323" t="s">
        <v>782</v>
      </c>
      <c r="M1613" s="268">
        <f>+M1611+M1612</f>
        <v>114.08197614382763</v>
      </c>
      <c r="N1613" s="268">
        <f t="shared" ref="N1613" si="1989">+N1611+N1612</f>
        <v>107.80332117433353</v>
      </c>
      <c r="O1613" s="268">
        <f t="shared" ref="O1613" si="1990">+O1611+O1612</f>
        <v>103.06471365018703</v>
      </c>
      <c r="P1613" s="268">
        <f t="shared" ref="P1613" si="1991">+P1611+P1612</f>
        <v>98.326106126040457</v>
      </c>
      <c r="Q1613" s="268">
        <f t="shared" ref="Q1613" si="1992">+Q1611+Q1612</f>
        <v>93.587498601893941</v>
      </c>
      <c r="R1613" s="268">
        <f t="shared" ref="R1613" si="1993">+R1611+R1612</f>
        <v>88.848891077747311</v>
      </c>
      <c r="S1613" s="268">
        <f t="shared" ref="S1613" si="1994">+S1611+S1612</f>
        <v>84.110283553600823</v>
      </c>
      <c r="T1613" s="268">
        <f t="shared" ref="T1613" si="1995">+T1611+T1612</f>
        <v>9.5824650524390336</v>
      </c>
      <c r="U1613" s="268">
        <f t="shared" ref="U1613" si="1996">+U1611+U1612</f>
        <v>0</v>
      </c>
      <c r="V1613" s="268">
        <f t="shared" ref="V1613" si="1997">+V1611+V1612</f>
        <v>0</v>
      </c>
      <c r="W1613" s="268">
        <f t="shared" ref="W1613" si="1998">+W1611+W1612</f>
        <v>0</v>
      </c>
      <c r="X1613" s="268">
        <f t="shared" ref="X1613" si="1999">+X1611+X1612</f>
        <v>0</v>
      </c>
      <c r="Y1613" s="268">
        <f t="shared" ref="Y1613" si="2000">+Y1611+Y1612</f>
        <v>0</v>
      </c>
      <c r="Z1613" s="268">
        <f t="shared" ref="Z1613" si="2001">+Z1611+Z1612</f>
        <v>0</v>
      </c>
      <c r="AA1613" s="268">
        <f t="shared" ref="AA1613" si="2002">+AA1611+AA1612</f>
        <v>0</v>
      </c>
      <c r="AB1613" s="268">
        <f t="shared" ref="AB1613" si="2003">+AB1611+AB1612</f>
        <v>0</v>
      </c>
      <c r="AC1613" s="268">
        <f t="shared" ref="AC1613" si="2004">+AC1611+AC1612</f>
        <v>0</v>
      </c>
      <c r="AD1613" s="268">
        <f t="shared" ref="AD1613" si="2005">+AD1611+AD1612</f>
        <v>0</v>
      </c>
      <c r="AE1613" s="268">
        <f t="shared" ref="AE1613" si="2006">+AE1611+AE1612</f>
        <v>0</v>
      </c>
      <c r="AF1613" s="268">
        <f t="shared" ref="AF1613" si="2007">+AF1611+AF1612</f>
        <v>0</v>
      </c>
      <c r="AG1613" s="268">
        <f t="shared" ref="AG1613" si="2008">+AG1611+AG1612</f>
        <v>0</v>
      </c>
      <c r="AH1613" s="268">
        <f t="shared" ref="AH1613" si="2009">+AH1611+AH1612</f>
        <v>0</v>
      </c>
      <c r="AI1613" s="268">
        <f t="shared" ref="AI1613" si="2010">+AI1611+AI1612</f>
        <v>0</v>
      </c>
      <c r="AJ1613" s="268">
        <f t="shared" ref="AJ1613" si="2011">+AJ1611+AJ1612</f>
        <v>0</v>
      </c>
      <c r="AK1613" s="268">
        <f t="shared" ref="AK1613" si="2012">+AK1611+AK1612</f>
        <v>0</v>
      </c>
      <c r="AL1613" s="268">
        <f t="shared" ref="AL1613" si="2013">+AL1611+AL1612</f>
        <v>0</v>
      </c>
      <c r="AM1613" s="268">
        <f t="shared" ref="AM1613" si="2014">+AM1611+AM1612</f>
        <v>0</v>
      </c>
      <c r="AN1613" s="268">
        <f t="shared" ref="AN1613" si="2015">+AN1611+AN1612</f>
        <v>0</v>
      </c>
      <c r="AO1613" s="268">
        <f t="shared" ref="AO1613" si="2016">+AO1611+AO1612</f>
        <v>0</v>
      </c>
      <c r="AP1613" s="268">
        <f t="shared" ref="AP1613" si="2017">+AP1611+AP1612</f>
        <v>0</v>
      </c>
      <c r="AQ1613" s="268">
        <f t="shared" ref="AQ1613" si="2018">+AQ1611+AQ1612</f>
        <v>0</v>
      </c>
      <c r="AR1613" s="268">
        <f t="shared" ref="AR1613" si="2019">+AR1611+AR1612</f>
        <v>0</v>
      </c>
    </row>
    <row r="1616" spans="8:45" x14ac:dyDescent="0.25">
      <c r="J1616">
        <v>1</v>
      </c>
      <c r="K1616" s="108" t="s">
        <v>389</v>
      </c>
      <c r="L1616" s="108" t="s">
        <v>377</v>
      </c>
    </row>
    <row r="1617" spans="6:44" x14ac:dyDescent="0.25">
      <c r="I1617" s="266"/>
      <c r="M1617" s="321">
        <v>2019</v>
      </c>
      <c r="N1617" s="321">
        <v>2020</v>
      </c>
      <c r="O1617" s="321">
        <v>2021</v>
      </c>
      <c r="P1617" s="321">
        <v>2022</v>
      </c>
      <c r="Q1617" s="321">
        <v>2023</v>
      </c>
      <c r="R1617" s="321">
        <v>2024</v>
      </c>
      <c r="S1617" s="321">
        <v>2025</v>
      </c>
      <c r="T1617" s="321">
        <v>2026</v>
      </c>
      <c r="U1617" s="321">
        <v>2027</v>
      </c>
      <c r="V1617" s="321">
        <v>2028</v>
      </c>
      <c r="W1617" s="321">
        <v>2029</v>
      </c>
      <c r="X1617" s="321">
        <v>2030</v>
      </c>
      <c r="Y1617" s="321">
        <v>2031</v>
      </c>
      <c r="Z1617" s="321">
        <v>2032</v>
      </c>
      <c r="AA1617" s="321">
        <v>2033</v>
      </c>
      <c r="AB1617" s="321">
        <v>2034</v>
      </c>
      <c r="AC1617" s="321">
        <v>2035</v>
      </c>
      <c r="AD1617" s="321">
        <v>2036</v>
      </c>
      <c r="AE1617" s="321">
        <v>2037</v>
      </c>
      <c r="AF1617" s="321">
        <v>2038</v>
      </c>
      <c r="AG1617" s="321">
        <v>2039</v>
      </c>
      <c r="AH1617" s="321">
        <v>2040</v>
      </c>
      <c r="AI1617" s="321">
        <v>2041</v>
      </c>
      <c r="AJ1617" s="321">
        <v>2042</v>
      </c>
      <c r="AK1617" s="321">
        <v>2043</v>
      </c>
      <c r="AL1617" s="321">
        <v>2044</v>
      </c>
      <c r="AM1617" s="321">
        <v>2045</v>
      </c>
      <c r="AN1617" s="321">
        <v>2046</v>
      </c>
      <c r="AO1617" s="321">
        <v>2047</v>
      </c>
      <c r="AP1617" s="321">
        <v>2048</v>
      </c>
      <c r="AQ1617" s="321">
        <v>2049</v>
      </c>
      <c r="AR1617" s="321">
        <v>2050</v>
      </c>
    </row>
    <row r="1618" spans="6:44" s="15" customFormat="1" x14ac:dyDescent="0.25">
      <c r="F1618" s="96"/>
      <c r="H1618" s="12"/>
      <c r="I1618" s="17" t="str">
        <f t="shared" ref="I1618" si="2020">+IF(OR(K1618="OIL",K1618="OIL-eq"),$I$5,IF(K1618="GAS",$I$4,IF(K1618="GSL",$I$8,IF(K1618="DSL",$I$9,IF(K1618="KER",$I$10,IF(K1618="LPG",$I$11,IF(K1618="HFO",$I$12,IF(K1618="AVG",$I$13,IF(K1618="RFG",$I$14,IF(K1618="ELC",$I$15,$I$16))))))))))</f>
        <v>Kt CO2e/año</v>
      </c>
      <c r="J1618" s="115">
        <f t="shared" ref="J1618" si="2021">+IF(OR(K1618="OIL",K1618="OIL-eq"),$H$5,IF(K1618="GAS",$H$4,IF(K1618="GSL",$H$8,IF(K1618="DSL",$H$9,IF(K1618="KER",$H$10,IF(K1618="LPG",$H$11,IF(K1618="HFO",$H$12,IF(K1618="AVG",$H$13,IF(K1618="RFG",$H$14,IF(K1618="ELC",$H$15,$H$16))))))))))</f>
        <v>1</v>
      </c>
      <c r="K1618" s="318" t="s">
        <v>836</v>
      </c>
      <c r="L1618" s="314" t="s">
        <v>328</v>
      </c>
      <c r="M1618" s="135"/>
      <c r="N1618" s="135"/>
      <c r="O1618" s="135"/>
      <c r="P1618" s="135"/>
      <c r="Q1618" s="135"/>
      <c r="R1618" s="135"/>
      <c r="S1618" s="135"/>
      <c r="T1618" s="135"/>
      <c r="U1618" s="135"/>
      <c r="V1618" s="135"/>
      <c r="W1618" s="135"/>
      <c r="X1618" s="135"/>
      <c r="Y1618" s="135"/>
      <c r="Z1618" s="135"/>
      <c r="AA1618" s="135"/>
      <c r="AB1618" s="135"/>
      <c r="AC1618" s="135"/>
      <c r="AD1618" s="135"/>
      <c r="AE1618" s="135"/>
      <c r="AF1618" s="135"/>
      <c r="AG1618" s="135"/>
      <c r="AH1618" s="135"/>
      <c r="AI1618" s="135"/>
      <c r="AJ1618" s="135"/>
      <c r="AK1618" s="135"/>
      <c r="AL1618" s="135"/>
      <c r="AM1618" s="135"/>
      <c r="AN1618" s="135"/>
      <c r="AO1618" s="135"/>
      <c r="AP1618" s="135"/>
      <c r="AQ1618" s="135"/>
      <c r="AR1618" s="135"/>
    </row>
    <row r="1619" spans="6:44" x14ac:dyDescent="0.25">
      <c r="H1619" s="17" t="str">
        <f t="shared" ref="H1619:H1631" si="2022">+$B$1</f>
        <v>DIC7</v>
      </c>
      <c r="I1619" s="24"/>
      <c r="J1619" s="24" t="s">
        <v>153</v>
      </c>
      <c r="K1619" s="315" t="s">
        <v>174</v>
      </c>
      <c r="L1619" s="230" t="s">
        <v>829</v>
      </c>
      <c r="M1619" s="21">
        <f>+SUMIFS(Resultados_Dic3!H$3:H$99980,Resultados_Dic3!$F$3:$F$99980,Produccion_UO!$K1619,Resultados_Dic3!$D$3:$D$99980,Produccion_UO!$K$1131,Resultados_Dic3!$E$3:$E$99980,Produccion_UO!$J1619,Resultados_Dic3!$A$3:$A$99980,Produccion_UO!$H1619)*$J$1494</f>
        <v>42.958828655929999</v>
      </c>
      <c r="N1619" s="21">
        <f>+SUMIFS(Resultados_Dic3!I$3:I$99980,Resultados_Dic3!$F$3:$F$99980,Produccion_UO!$K1619,Resultados_Dic3!$D$3:$D$99980,Produccion_UO!$K$1131,Resultados_Dic3!$E$3:$E$99980,Produccion_UO!$J1619,Resultados_Dic3!$A$3:$A$99980,Produccion_UO!$H1619)*$J$1494</f>
        <v>39.958829832401896</v>
      </c>
      <c r="O1619" s="21">
        <f>+SUMIFS(Resultados_Dic3!J$3:J$99980,Resultados_Dic3!$F$3:$F$99980,Produccion_UO!$K1619,Resultados_Dic3!$D$3:$D$99980,Produccion_UO!$K$1131,Resultados_Dic3!$E$3:$E$99980,Produccion_UO!$J1619,Resultados_Dic3!$A$3:$A$99980,Produccion_UO!$H1619)*$J$1494</f>
        <v>36.795700611627403</v>
      </c>
      <c r="P1619" s="21">
        <f>+SUMIFS(Resultados_Dic3!K$3:K$99980,Resultados_Dic3!$F$3:$F$99980,Produccion_UO!$K1619,Resultados_Dic3!$D$3:$D$99980,Produccion_UO!$K$1131,Resultados_Dic3!$E$3:$E$99980,Produccion_UO!$J1619,Resultados_Dic3!$A$3:$A$99980,Produccion_UO!$H1619)*$J$1494</f>
        <v>33.632571390852902</v>
      </c>
      <c r="Q1619" s="21">
        <f>+SUMIFS(Resultados_Dic3!L$3:L$99980,Resultados_Dic3!$F$3:$F$99980,Produccion_UO!$K1619,Resultados_Dic3!$D$3:$D$99980,Produccion_UO!$K$1131,Resultados_Dic3!$E$3:$E$99980,Produccion_UO!$J1619,Resultados_Dic3!$A$3:$A$99980,Produccion_UO!$H1619)*$J$1494</f>
        <v>30.469442170078398</v>
      </c>
      <c r="R1619" s="21">
        <f>+SUMIFS(Resultados_Dic3!M$3:M$99980,Resultados_Dic3!$F$3:$F$99980,Produccion_UO!$K1619,Resultados_Dic3!$D$3:$D$99980,Produccion_UO!$K$1131,Resultados_Dic3!$E$3:$E$99980,Produccion_UO!$J1619,Resultados_Dic3!$A$3:$A$99980,Produccion_UO!$H1619)*$J$1494</f>
        <v>27.079044096728701</v>
      </c>
      <c r="S1619" s="21">
        <f>+SUMIFS(Resultados_Dic3!N$3:N$99980,Resultados_Dic3!$F$3:$F$99980,Produccion_UO!$K1619,Resultados_Dic3!$D$3:$D$99980,Produccion_UO!$K$1131,Resultados_Dic3!$E$3:$E$99980,Produccion_UO!$J1619,Resultados_Dic3!$A$3:$A$99980,Produccion_UO!$H1619)*$J$1494</f>
        <v>23.6886460233791</v>
      </c>
      <c r="T1619" s="21">
        <f>+SUMIFS(Resultados_Dic3!O$3:O$99980,Resultados_Dic3!$F$3:$F$99980,Produccion_UO!$K1619,Resultados_Dic3!$D$3:$D$99980,Produccion_UO!$K$1131,Resultados_Dic3!$E$3:$E$99980,Produccion_UO!$J1619,Resultados_Dic3!$A$3:$A$99980,Produccion_UO!$H1619)*$J$1494</f>
        <v>21.346916946643599</v>
      </c>
      <c r="U1619" s="21">
        <f>+SUMIFS(Resultados_Dic3!P$3:P$99980,Resultados_Dic3!$F$3:$F$99980,Produccion_UO!$K1619,Resultados_Dic3!$D$3:$D$99980,Produccion_UO!$K$1131,Resultados_Dic3!$E$3:$E$99980,Produccion_UO!$J1619,Resultados_Dic3!$A$3:$A$99980,Produccion_UO!$H1619)*$J$1494</f>
        <v>17.679080774036802</v>
      </c>
      <c r="V1619" s="21">
        <f>+SUMIFS(Resultados_Dic3!Q$3:Q$99980,Resultados_Dic3!$F$3:$F$99980,Produccion_UO!$K1619,Resultados_Dic3!$D$3:$D$99980,Produccion_UO!$K$1131,Resultados_Dic3!$E$3:$E$99980,Produccion_UO!$J1619,Resultados_Dic3!$A$3:$A$99980,Produccion_UO!$H1619)*$J$1494</f>
        <v>0</v>
      </c>
      <c r="W1619" s="21">
        <f>+SUMIFS(Resultados_Dic3!R$3:R$99980,Resultados_Dic3!$F$3:$F$99980,Produccion_UO!$K1619,Resultados_Dic3!$D$3:$D$99980,Produccion_UO!$K$1131,Resultados_Dic3!$E$3:$E$99980,Produccion_UO!$J1619,Resultados_Dic3!$A$3:$A$99980,Produccion_UO!$H1619)*$J$1494</f>
        <v>0</v>
      </c>
      <c r="X1619" s="21">
        <f>+SUMIFS(Resultados_Dic3!S$3:S$99980,Resultados_Dic3!$F$3:$F$99980,Produccion_UO!$K1619,Resultados_Dic3!$D$3:$D$99980,Produccion_UO!$K$1131,Resultados_Dic3!$E$3:$E$99980,Produccion_UO!$J1619,Resultados_Dic3!$A$3:$A$99980,Produccion_UO!$H1619)*$J$1494</f>
        <v>0</v>
      </c>
      <c r="Y1619" s="21">
        <f>+SUMIFS(Resultados_Dic3!T$3:T$99980,Resultados_Dic3!$F$3:$F$99980,Produccion_UO!$K1619,Resultados_Dic3!$D$3:$D$99980,Produccion_UO!$K$1131,Resultados_Dic3!$E$3:$E$99980,Produccion_UO!$J1619,Resultados_Dic3!$A$3:$A$99980,Produccion_UO!$H1619)*$J$1494</f>
        <v>0</v>
      </c>
      <c r="Z1619" s="21">
        <f>+SUMIFS(Resultados_Dic3!U$3:U$99980,Resultados_Dic3!$F$3:$F$99980,Produccion_UO!$K1619,Resultados_Dic3!$D$3:$D$99980,Produccion_UO!$K$1131,Resultados_Dic3!$E$3:$E$99980,Produccion_UO!$J1619,Resultados_Dic3!$A$3:$A$99980,Produccion_UO!$H1619)*$J$1494</f>
        <v>0</v>
      </c>
      <c r="AA1619" s="21">
        <f>+SUMIFS(Resultados_Dic3!V$3:V$99980,Resultados_Dic3!$F$3:$F$99980,Produccion_UO!$K1619,Resultados_Dic3!$D$3:$D$99980,Produccion_UO!$K$1131,Resultados_Dic3!$E$3:$E$99980,Produccion_UO!$J1619,Resultados_Dic3!$A$3:$A$99980,Produccion_UO!$H1619)*$J$1494</f>
        <v>0</v>
      </c>
      <c r="AB1619" s="21">
        <f>+SUMIFS(Resultados_Dic3!W$3:W$99980,Resultados_Dic3!$F$3:$F$99980,Produccion_UO!$K1619,Resultados_Dic3!$D$3:$D$99980,Produccion_UO!$K$1131,Resultados_Dic3!$E$3:$E$99980,Produccion_UO!$J1619,Resultados_Dic3!$A$3:$A$99980,Produccion_UO!$H1619)*$J$1494</f>
        <v>0</v>
      </c>
      <c r="AC1619" s="21">
        <f>+SUMIFS(Resultados_Dic3!X$3:X$99980,Resultados_Dic3!$F$3:$F$99980,Produccion_UO!$K1619,Resultados_Dic3!$D$3:$D$99980,Produccion_UO!$K$1131,Resultados_Dic3!$E$3:$E$99980,Produccion_UO!$J1619,Resultados_Dic3!$A$3:$A$99980,Produccion_UO!$H1619)*$J$1494</f>
        <v>0</v>
      </c>
      <c r="AD1619" s="21">
        <f>+SUMIFS(Resultados_Dic3!Y$3:Y$99980,Resultados_Dic3!$F$3:$F$99980,Produccion_UO!$K1619,Resultados_Dic3!$D$3:$D$99980,Produccion_UO!$K$1131,Resultados_Dic3!$E$3:$E$99980,Produccion_UO!$J1619,Resultados_Dic3!$A$3:$A$99980,Produccion_UO!$H1619)*$J$1494</f>
        <v>0</v>
      </c>
      <c r="AE1619" s="21">
        <f>+SUMIFS(Resultados_Dic3!Z$3:Z$99980,Resultados_Dic3!$F$3:$F$99980,Produccion_UO!$K1619,Resultados_Dic3!$D$3:$D$99980,Produccion_UO!$K$1131,Resultados_Dic3!$E$3:$E$99980,Produccion_UO!$J1619,Resultados_Dic3!$A$3:$A$99980,Produccion_UO!$H1619)*$J$1494</f>
        <v>0</v>
      </c>
      <c r="AF1619" s="21">
        <f>+SUMIFS(Resultados_Dic3!AA$3:AA$99980,Resultados_Dic3!$F$3:$F$99980,Produccion_UO!$K1619,Resultados_Dic3!$D$3:$D$99980,Produccion_UO!$K$1131,Resultados_Dic3!$E$3:$E$99980,Produccion_UO!$J1619,Resultados_Dic3!$A$3:$A$99980,Produccion_UO!$H1619)*$J$1494</f>
        <v>0</v>
      </c>
      <c r="AG1619" s="21">
        <f>+SUMIFS(Resultados_Dic3!AB$3:AB$99980,Resultados_Dic3!$F$3:$F$99980,Produccion_UO!$K1619,Resultados_Dic3!$D$3:$D$99980,Produccion_UO!$K$1131,Resultados_Dic3!$E$3:$E$99980,Produccion_UO!$J1619,Resultados_Dic3!$A$3:$A$99980,Produccion_UO!$H1619)*$J$1494</f>
        <v>0</v>
      </c>
      <c r="AH1619" s="21">
        <f>+SUMIFS(Resultados_Dic3!AC$3:AC$99980,Resultados_Dic3!$F$3:$F$99980,Produccion_UO!$K1619,Resultados_Dic3!$D$3:$D$99980,Produccion_UO!$K$1131,Resultados_Dic3!$E$3:$E$99980,Produccion_UO!$J1619,Resultados_Dic3!$A$3:$A$99980,Produccion_UO!$H1619)*$J$1494</f>
        <v>0</v>
      </c>
      <c r="AI1619" s="21">
        <f>+SUMIFS(Resultados_Dic3!AD$3:AD$99980,Resultados_Dic3!$F$3:$F$99980,Produccion_UO!$K1619,Resultados_Dic3!$D$3:$D$99980,Produccion_UO!$K$1131,Resultados_Dic3!$E$3:$E$99980,Produccion_UO!$J1619,Resultados_Dic3!$A$3:$A$99980,Produccion_UO!$H1619)*$J$1494</f>
        <v>0</v>
      </c>
      <c r="AJ1619" s="21">
        <f>+SUMIFS(Resultados_Dic3!AE$3:AE$99980,Resultados_Dic3!$F$3:$F$99980,Produccion_UO!$K1619,Resultados_Dic3!$D$3:$D$99980,Produccion_UO!$K$1131,Resultados_Dic3!$E$3:$E$99980,Produccion_UO!$J1619,Resultados_Dic3!$A$3:$A$99980,Produccion_UO!$H1619)*$J$1494</f>
        <v>0</v>
      </c>
      <c r="AK1619" s="21">
        <f>+SUMIFS(Resultados_Dic3!AF$3:AF$99980,Resultados_Dic3!$F$3:$F$99980,Produccion_UO!$K1619,Resultados_Dic3!$D$3:$D$99980,Produccion_UO!$K$1131,Resultados_Dic3!$E$3:$E$99980,Produccion_UO!$J1619,Resultados_Dic3!$A$3:$A$99980,Produccion_UO!$H1619)*$J$1494</f>
        <v>0</v>
      </c>
      <c r="AL1619" s="21">
        <f>+SUMIFS(Resultados_Dic3!AG$3:AG$99980,Resultados_Dic3!$F$3:$F$99980,Produccion_UO!$K1619,Resultados_Dic3!$D$3:$D$99980,Produccion_UO!$K$1131,Resultados_Dic3!$E$3:$E$99980,Produccion_UO!$J1619,Resultados_Dic3!$A$3:$A$99980,Produccion_UO!$H1619)*$J$1494</f>
        <v>0</v>
      </c>
      <c r="AM1619" s="21">
        <f>+SUMIFS(Resultados_Dic3!AH$3:AH$99980,Resultados_Dic3!$F$3:$F$99980,Produccion_UO!$K1619,Resultados_Dic3!$D$3:$D$99980,Produccion_UO!$K$1131,Resultados_Dic3!$E$3:$E$99980,Produccion_UO!$J1619,Resultados_Dic3!$A$3:$A$99980,Produccion_UO!$H1619)*$J$1494</f>
        <v>0</v>
      </c>
      <c r="AN1619" s="21">
        <f>+SUMIFS(Resultados_Dic3!AI$3:AI$99980,Resultados_Dic3!$F$3:$F$99980,Produccion_UO!$K1619,Resultados_Dic3!$D$3:$D$99980,Produccion_UO!$K$1131,Resultados_Dic3!$E$3:$E$99980,Produccion_UO!$J1619,Resultados_Dic3!$A$3:$A$99980,Produccion_UO!$H1619)*$J$1494</f>
        <v>0</v>
      </c>
      <c r="AO1619" s="21">
        <f>+SUMIFS(Resultados_Dic3!AJ$3:AJ$99980,Resultados_Dic3!$F$3:$F$99980,Produccion_UO!$K1619,Resultados_Dic3!$D$3:$D$99980,Produccion_UO!$K$1131,Resultados_Dic3!$E$3:$E$99980,Produccion_UO!$J1619,Resultados_Dic3!$A$3:$A$99980,Produccion_UO!$H1619)*$J$1494</f>
        <v>0</v>
      </c>
      <c r="AP1619" s="21">
        <f>+SUMIFS(Resultados_Dic3!AK$3:AK$99980,Resultados_Dic3!$F$3:$F$99980,Produccion_UO!$K1619,Resultados_Dic3!$D$3:$D$99980,Produccion_UO!$K$1131,Resultados_Dic3!$E$3:$E$99980,Produccion_UO!$J1619,Resultados_Dic3!$A$3:$A$99980,Produccion_UO!$H1619)*$J$1494</f>
        <v>0</v>
      </c>
      <c r="AQ1619" s="21">
        <f>+SUMIFS(Resultados_Dic3!AL$3:AL$99980,Resultados_Dic3!$F$3:$F$99980,Produccion_UO!$K1619,Resultados_Dic3!$D$3:$D$99980,Produccion_UO!$K$1131,Resultados_Dic3!$E$3:$E$99980,Produccion_UO!$J1619,Resultados_Dic3!$A$3:$A$99980,Produccion_UO!$H1619)*$J$1494</f>
        <v>0</v>
      </c>
      <c r="AR1619" s="21">
        <f>+SUMIFS(Resultados_Dic3!AM$3:AM$99980,Resultados_Dic3!$F$3:$F$99980,Produccion_UO!$K1619,Resultados_Dic3!$D$3:$D$99980,Produccion_UO!$K$1131,Resultados_Dic3!$E$3:$E$99980,Produccion_UO!$J1619,Resultados_Dic3!$A$3:$A$99980,Produccion_UO!$H1619)*$J$1494</f>
        <v>0</v>
      </c>
    </row>
    <row r="1620" spans="6:44" x14ac:dyDescent="0.25">
      <c r="H1620" s="17" t="str">
        <f t="shared" si="2022"/>
        <v>DIC7</v>
      </c>
      <c r="I1620" s="24"/>
      <c r="J1620" s="24" t="s">
        <v>153</v>
      </c>
      <c r="K1620" s="315" t="s">
        <v>276</v>
      </c>
      <c r="L1620" s="230" t="s">
        <v>830</v>
      </c>
      <c r="M1620" s="21">
        <f>+SUMIFS(Resultados_Dic3!H$3:H$99980,Resultados_Dic3!$F$3:$F$99980,Produccion_UO!$K1620,Resultados_Dic3!$D$3:$D$99980,Produccion_UO!$K$1494,Resultados_Dic3!$E$3:$E$99980,Produccion_UO!$J1620,Resultados_Dic3!$A$3:$A$99980,Produccion_UO!$H1620)*$J$1494</f>
        <v>82.722394368899998</v>
      </c>
      <c r="N1620" s="21">
        <f>+SUMIFS(Resultados_Dic3!I$3:I$99980,Resultados_Dic3!$F$3:$F$99980,Produccion_UO!$K1620,Resultados_Dic3!$D$3:$D$99980,Produccion_UO!$K$1494,Resultados_Dic3!$E$3:$E$99980,Produccion_UO!$J1620,Resultados_Dic3!$A$3:$A$99980,Produccion_UO!$H1620)*$J$1494</f>
        <v>76.945535605506507</v>
      </c>
      <c r="O1620" s="21">
        <f>+SUMIFS(Resultados_Dic3!J$3:J$99980,Resultados_Dic3!$F$3:$F$99980,Produccion_UO!$K1620,Resultados_Dic3!$D$3:$D$99980,Produccion_UO!$K$1494,Resultados_Dic3!$E$3:$E$99980,Produccion_UO!$J1620,Resultados_Dic3!$A$3:$A$99980,Produccion_UO!$H1620)*$J$1494</f>
        <v>70.854549630622799</v>
      </c>
      <c r="P1620" s="21">
        <f>+SUMIFS(Resultados_Dic3!K$3:K$99980,Resultados_Dic3!$F$3:$F$99980,Produccion_UO!$K1620,Resultados_Dic3!$D$3:$D$99980,Produccion_UO!$K$1494,Resultados_Dic3!$E$3:$E$99980,Produccion_UO!$J1620,Resultados_Dic3!$A$3:$A$99980,Produccion_UO!$H1620)*$J$1494</f>
        <v>64.763563655739205</v>
      </c>
      <c r="Q1620" s="21">
        <f>+SUMIFS(Resultados_Dic3!L$3:L$99980,Resultados_Dic3!$F$3:$F$99980,Produccion_UO!$K1620,Resultados_Dic3!$D$3:$D$99980,Produccion_UO!$K$1494,Resultados_Dic3!$E$3:$E$99980,Produccion_UO!$J1620,Resultados_Dic3!$A$3:$A$99980,Produccion_UO!$H1620)*$J$1494</f>
        <v>58.672577680855497</v>
      </c>
      <c r="R1620" s="21">
        <f>+SUMIFS(Resultados_Dic3!M$3:M$99980,Resultados_Dic3!$F$3:$F$99980,Produccion_UO!$K1620,Resultados_Dic3!$D$3:$D$99980,Produccion_UO!$K$1494,Resultados_Dic3!$E$3:$E$99980,Produccion_UO!$J1620,Resultados_Dic3!$A$3:$A$99980,Produccion_UO!$H1620)*$J$1494</f>
        <v>52.143958180135598</v>
      </c>
      <c r="S1620" s="21">
        <f>+SUMIFS(Resultados_Dic3!N$3:N$99980,Resultados_Dic3!$F$3:$F$99980,Produccion_UO!$K1620,Resultados_Dic3!$D$3:$D$99980,Produccion_UO!$K$1494,Resultados_Dic3!$E$3:$E$99980,Produccion_UO!$J1620,Resultados_Dic3!$A$3:$A$99980,Produccion_UO!$H1620)*$J$1494</f>
        <v>45.6153386794158</v>
      </c>
      <c r="T1620" s="21">
        <f>+SUMIFS(Resultados_Dic3!O$3:O$99980,Resultados_Dic3!$F$3:$F$99980,Produccion_UO!$K1620,Resultados_Dic3!$D$3:$D$99980,Produccion_UO!$K$1494,Resultados_Dic3!$E$3:$E$99980,Produccion_UO!$J1620,Resultados_Dic3!$A$3:$A$99980,Produccion_UO!$H1620)*$J$1494</f>
        <v>41.1060575315907</v>
      </c>
      <c r="U1620" s="21">
        <f>+SUMIFS(Resultados_Dic3!P$3:P$99980,Resultados_Dic3!$F$3:$F$99980,Produccion_UO!$K1620,Resultados_Dic3!$D$3:$D$99980,Produccion_UO!$K$1494,Resultados_Dic3!$E$3:$E$99980,Produccion_UO!$J1620,Resultados_Dic3!$A$3:$A$99980,Produccion_UO!$H1620)*$J$1494</f>
        <v>34.043197583033503</v>
      </c>
      <c r="V1620" s="21">
        <f>+SUMIFS(Resultados_Dic3!Q$3:Q$99980,Resultados_Dic3!$F$3:$F$99980,Produccion_UO!$K1620,Resultados_Dic3!$D$3:$D$99980,Produccion_UO!$K$1494,Resultados_Dic3!$E$3:$E$99980,Produccion_UO!$J1620,Resultados_Dic3!$A$3:$A$99980,Produccion_UO!$H1620)*$J$1494</f>
        <v>0</v>
      </c>
      <c r="W1620" s="21">
        <f>+SUMIFS(Resultados_Dic3!R$3:R$99980,Resultados_Dic3!$F$3:$F$99980,Produccion_UO!$K1620,Resultados_Dic3!$D$3:$D$99980,Produccion_UO!$K$1494,Resultados_Dic3!$E$3:$E$99980,Produccion_UO!$J1620,Resultados_Dic3!$A$3:$A$99980,Produccion_UO!$H1620)*$J$1494</f>
        <v>0</v>
      </c>
      <c r="X1620" s="21">
        <f>+SUMIFS(Resultados_Dic3!S$3:S$99980,Resultados_Dic3!$F$3:$F$99980,Produccion_UO!$K1620,Resultados_Dic3!$D$3:$D$99980,Produccion_UO!$K$1494,Resultados_Dic3!$E$3:$E$99980,Produccion_UO!$J1620,Resultados_Dic3!$A$3:$A$99980,Produccion_UO!$H1620)*$J$1494</f>
        <v>0</v>
      </c>
      <c r="Y1620" s="21">
        <f>+SUMIFS(Resultados_Dic3!T$3:T$99980,Resultados_Dic3!$F$3:$F$99980,Produccion_UO!$K1620,Resultados_Dic3!$D$3:$D$99980,Produccion_UO!$K$1494,Resultados_Dic3!$E$3:$E$99980,Produccion_UO!$J1620,Resultados_Dic3!$A$3:$A$99980,Produccion_UO!$H1620)*$J$1494</f>
        <v>0</v>
      </c>
      <c r="Z1620" s="21">
        <f>+SUMIFS(Resultados_Dic3!U$3:U$99980,Resultados_Dic3!$F$3:$F$99980,Produccion_UO!$K1620,Resultados_Dic3!$D$3:$D$99980,Produccion_UO!$K$1494,Resultados_Dic3!$E$3:$E$99980,Produccion_UO!$J1620,Resultados_Dic3!$A$3:$A$99980,Produccion_UO!$H1620)*$J$1494</f>
        <v>0</v>
      </c>
      <c r="AA1620" s="21">
        <f>+SUMIFS(Resultados_Dic3!V$3:V$99980,Resultados_Dic3!$F$3:$F$99980,Produccion_UO!$K1620,Resultados_Dic3!$D$3:$D$99980,Produccion_UO!$K$1494,Resultados_Dic3!$E$3:$E$99980,Produccion_UO!$J1620,Resultados_Dic3!$A$3:$A$99980,Produccion_UO!$H1620)*$J$1494</f>
        <v>0</v>
      </c>
      <c r="AB1620" s="21">
        <f>+SUMIFS(Resultados_Dic3!W$3:W$99980,Resultados_Dic3!$F$3:$F$99980,Produccion_UO!$K1620,Resultados_Dic3!$D$3:$D$99980,Produccion_UO!$K$1494,Resultados_Dic3!$E$3:$E$99980,Produccion_UO!$J1620,Resultados_Dic3!$A$3:$A$99980,Produccion_UO!$H1620)*$J$1494</f>
        <v>0</v>
      </c>
      <c r="AC1620" s="21">
        <f>+SUMIFS(Resultados_Dic3!X$3:X$99980,Resultados_Dic3!$F$3:$F$99980,Produccion_UO!$K1620,Resultados_Dic3!$D$3:$D$99980,Produccion_UO!$K$1494,Resultados_Dic3!$E$3:$E$99980,Produccion_UO!$J1620,Resultados_Dic3!$A$3:$A$99980,Produccion_UO!$H1620)*$J$1494</f>
        <v>0</v>
      </c>
      <c r="AD1620" s="21">
        <f>+SUMIFS(Resultados_Dic3!Y$3:Y$99980,Resultados_Dic3!$F$3:$F$99980,Produccion_UO!$K1620,Resultados_Dic3!$D$3:$D$99980,Produccion_UO!$K$1494,Resultados_Dic3!$E$3:$E$99980,Produccion_UO!$J1620,Resultados_Dic3!$A$3:$A$99980,Produccion_UO!$H1620)*$J$1494</f>
        <v>0</v>
      </c>
      <c r="AE1620" s="21">
        <f>+SUMIFS(Resultados_Dic3!Z$3:Z$99980,Resultados_Dic3!$F$3:$F$99980,Produccion_UO!$K1620,Resultados_Dic3!$D$3:$D$99980,Produccion_UO!$K$1494,Resultados_Dic3!$E$3:$E$99980,Produccion_UO!$J1620,Resultados_Dic3!$A$3:$A$99980,Produccion_UO!$H1620)*$J$1494</f>
        <v>0</v>
      </c>
      <c r="AF1620" s="21">
        <f>+SUMIFS(Resultados_Dic3!AA$3:AA$99980,Resultados_Dic3!$F$3:$F$99980,Produccion_UO!$K1620,Resultados_Dic3!$D$3:$D$99980,Produccion_UO!$K$1494,Resultados_Dic3!$E$3:$E$99980,Produccion_UO!$J1620,Resultados_Dic3!$A$3:$A$99980,Produccion_UO!$H1620)*$J$1494</f>
        <v>0</v>
      </c>
      <c r="AG1620" s="21">
        <f>+SUMIFS(Resultados_Dic3!AB$3:AB$99980,Resultados_Dic3!$F$3:$F$99980,Produccion_UO!$K1620,Resultados_Dic3!$D$3:$D$99980,Produccion_UO!$K$1494,Resultados_Dic3!$E$3:$E$99980,Produccion_UO!$J1620,Resultados_Dic3!$A$3:$A$99980,Produccion_UO!$H1620)*$J$1494</f>
        <v>0</v>
      </c>
      <c r="AH1620" s="21">
        <f>+SUMIFS(Resultados_Dic3!AC$3:AC$99980,Resultados_Dic3!$F$3:$F$99980,Produccion_UO!$K1620,Resultados_Dic3!$D$3:$D$99980,Produccion_UO!$K$1494,Resultados_Dic3!$E$3:$E$99980,Produccion_UO!$J1620,Resultados_Dic3!$A$3:$A$99980,Produccion_UO!$H1620)*$J$1494</f>
        <v>0</v>
      </c>
      <c r="AI1620" s="21">
        <f>+SUMIFS(Resultados_Dic3!AD$3:AD$99980,Resultados_Dic3!$F$3:$F$99980,Produccion_UO!$K1620,Resultados_Dic3!$D$3:$D$99980,Produccion_UO!$K$1494,Resultados_Dic3!$E$3:$E$99980,Produccion_UO!$J1620,Resultados_Dic3!$A$3:$A$99980,Produccion_UO!$H1620)*$J$1494</f>
        <v>0</v>
      </c>
      <c r="AJ1620" s="21">
        <f>+SUMIFS(Resultados_Dic3!AE$3:AE$99980,Resultados_Dic3!$F$3:$F$99980,Produccion_UO!$K1620,Resultados_Dic3!$D$3:$D$99980,Produccion_UO!$K$1494,Resultados_Dic3!$E$3:$E$99980,Produccion_UO!$J1620,Resultados_Dic3!$A$3:$A$99980,Produccion_UO!$H1620)*$J$1494</f>
        <v>0</v>
      </c>
      <c r="AK1620" s="21">
        <f>+SUMIFS(Resultados_Dic3!AF$3:AF$99980,Resultados_Dic3!$F$3:$F$99980,Produccion_UO!$K1620,Resultados_Dic3!$D$3:$D$99980,Produccion_UO!$K$1494,Resultados_Dic3!$E$3:$E$99980,Produccion_UO!$J1620,Resultados_Dic3!$A$3:$A$99980,Produccion_UO!$H1620)*$J$1494</f>
        <v>0</v>
      </c>
      <c r="AL1620" s="21">
        <f>+SUMIFS(Resultados_Dic3!AG$3:AG$99980,Resultados_Dic3!$F$3:$F$99980,Produccion_UO!$K1620,Resultados_Dic3!$D$3:$D$99980,Produccion_UO!$K$1494,Resultados_Dic3!$E$3:$E$99980,Produccion_UO!$J1620,Resultados_Dic3!$A$3:$A$99980,Produccion_UO!$H1620)*$J$1494</f>
        <v>0</v>
      </c>
      <c r="AM1620" s="21">
        <f>+SUMIFS(Resultados_Dic3!AH$3:AH$99980,Resultados_Dic3!$F$3:$F$99980,Produccion_UO!$K1620,Resultados_Dic3!$D$3:$D$99980,Produccion_UO!$K$1494,Resultados_Dic3!$E$3:$E$99980,Produccion_UO!$J1620,Resultados_Dic3!$A$3:$A$99980,Produccion_UO!$H1620)*$J$1494</f>
        <v>0</v>
      </c>
      <c r="AN1620" s="21">
        <f>+SUMIFS(Resultados_Dic3!AI$3:AI$99980,Resultados_Dic3!$F$3:$F$99980,Produccion_UO!$K1620,Resultados_Dic3!$D$3:$D$99980,Produccion_UO!$K$1494,Resultados_Dic3!$E$3:$E$99980,Produccion_UO!$J1620,Resultados_Dic3!$A$3:$A$99980,Produccion_UO!$H1620)*$J$1494</f>
        <v>0</v>
      </c>
      <c r="AO1620" s="21">
        <f>+SUMIFS(Resultados_Dic3!AJ$3:AJ$99980,Resultados_Dic3!$F$3:$F$99980,Produccion_UO!$K1620,Resultados_Dic3!$D$3:$D$99980,Produccion_UO!$K$1494,Resultados_Dic3!$E$3:$E$99980,Produccion_UO!$J1620,Resultados_Dic3!$A$3:$A$99980,Produccion_UO!$H1620)*$J$1494</f>
        <v>0</v>
      </c>
      <c r="AP1620" s="21">
        <f>+SUMIFS(Resultados_Dic3!AK$3:AK$99980,Resultados_Dic3!$F$3:$F$99980,Produccion_UO!$K1620,Resultados_Dic3!$D$3:$D$99980,Produccion_UO!$K$1494,Resultados_Dic3!$E$3:$E$99980,Produccion_UO!$J1620,Resultados_Dic3!$A$3:$A$99980,Produccion_UO!$H1620)*$J$1494</f>
        <v>0</v>
      </c>
      <c r="AQ1620" s="21">
        <f>+SUMIFS(Resultados_Dic3!AL$3:AL$99980,Resultados_Dic3!$F$3:$F$99980,Produccion_UO!$K1620,Resultados_Dic3!$D$3:$D$99980,Produccion_UO!$K$1494,Resultados_Dic3!$E$3:$E$99980,Produccion_UO!$J1620,Resultados_Dic3!$A$3:$A$99980,Produccion_UO!$H1620)*$J$1494</f>
        <v>0</v>
      </c>
      <c r="AR1620" s="21">
        <f>+SUMIFS(Resultados_Dic3!AM$3:AM$99980,Resultados_Dic3!$F$3:$F$99980,Produccion_UO!$K1620,Resultados_Dic3!$D$3:$D$99980,Produccion_UO!$K$1494,Resultados_Dic3!$E$3:$E$99980,Produccion_UO!$J1620,Resultados_Dic3!$A$3:$A$99980,Produccion_UO!$H1620)*$J$1494</f>
        <v>0</v>
      </c>
    </row>
    <row r="1621" spans="6:44" x14ac:dyDescent="0.25">
      <c r="H1621" s="17" t="str">
        <f t="shared" si="2022"/>
        <v>DIC7</v>
      </c>
      <c r="I1621" s="24"/>
      <c r="J1621" s="24" t="s">
        <v>153</v>
      </c>
      <c r="K1621" s="315"/>
      <c r="L1621" s="230" t="s">
        <v>835</v>
      </c>
      <c r="M1621" s="21">
        <f>+SUM(M1622:M1624)</f>
        <v>352.11626682855848</v>
      </c>
      <c r="N1621" s="21">
        <f t="shared" ref="N1621" si="2023">+SUM(N1622:N1624)</f>
        <v>324.79757578453052</v>
      </c>
      <c r="O1621" s="21">
        <f t="shared" ref="O1621" si="2024">+SUM(O1622:O1624)</f>
        <v>295.99338118386351</v>
      </c>
      <c r="P1621" s="21">
        <f t="shared" ref="P1621" si="2025">+SUM(P1622:P1624)</f>
        <v>267.18918658319751</v>
      </c>
      <c r="Q1621" s="21">
        <f t="shared" ref="Q1621" si="2026">+SUM(Q1622:Q1624)</f>
        <v>238.38499198253049</v>
      </c>
      <c r="R1621" s="21">
        <f t="shared" ref="R1621" si="2027">+SUM(R1622:R1624)</f>
        <v>207.5112340477925</v>
      </c>
      <c r="S1621" s="21">
        <f t="shared" ref="S1621" si="2028">+SUM(S1622:S1624)</f>
        <v>176.63747611305428</v>
      </c>
      <c r="T1621" s="21">
        <f t="shared" ref="T1621" si="2029">+SUM(T1622:T1624)</f>
        <v>155.3131433651769</v>
      </c>
      <c r="U1621" s="21">
        <f t="shared" ref="U1621" si="2030">+SUM(U1622:U1624)</f>
        <v>125.65552965543679</v>
      </c>
      <c r="V1621" s="21">
        <f t="shared" ref="V1621" si="2031">+SUM(V1622:V1624)</f>
        <v>0</v>
      </c>
      <c r="W1621" s="21">
        <f t="shared" ref="W1621" si="2032">+SUM(W1622:W1624)</f>
        <v>0</v>
      </c>
      <c r="X1621" s="21">
        <f t="shared" ref="X1621" si="2033">+SUM(X1622:X1624)</f>
        <v>0</v>
      </c>
      <c r="Y1621" s="21">
        <f t="shared" ref="Y1621" si="2034">+SUM(Y1622:Y1624)</f>
        <v>0</v>
      </c>
      <c r="Z1621" s="21">
        <f t="shared" ref="Z1621" si="2035">+SUM(Z1622:Z1624)</f>
        <v>0</v>
      </c>
      <c r="AA1621" s="21">
        <f t="shared" ref="AA1621" si="2036">+SUM(AA1622:AA1624)</f>
        <v>0</v>
      </c>
      <c r="AB1621" s="21">
        <f t="shared" ref="AB1621" si="2037">+SUM(AB1622:AB1624)</f>
        <v>0</v>
      </c>
      <c r="AC1621" s="21">
        <f t="shared" ref="AC1621" si="2038">+SUM(AC1622:AC1624)</f>
        <v>0</v>
      </c>
      <c r="AD1621" s="21">
        <f t="shared" ref="AD1621" si="2039">+SUM(AD1622:AD1624)</f>
        <v>0</v>
      </c>
      <c r="AE1621" s="21">
        <f t="shared" ref="AE1621" si="2040">+SUM(AE1622:AE1624)</f>
        <v>0</v>
      </c>
      <c r="AF1621" s="21">
        <f t="shared" ref="AF1621" si="2041">+SUM(AF1622:AF1624)</f>
        <v>0</v>
      </c>
      <c r="AG1621" s="21">
        <f t="shared" ref="AG1621" si="2042">+SUM(AG1622:AG1624)</f>
        <v>0</v>
      </c>
      <c r="AH1621" s="21">
        <f t="shared" ref="AH1621" si="2043">+SUM(AH1622:AH1624)</f>
        <v>0</v>
      </c>
      <c r="AI1621" s="21">
        <f t="shared" ref="AI1621" si="2044">+SUM(AI1622:AI1624)</f>
        <v>0</v>
      </c>
      <c r="AJ1621" s="21">
        <f t="shared" ref="AJ1621" si="2045">+SUM(AJ1622:AJ1624)</f>
        <v>0</v>
      </c>
      <c r="AK1621" s="21">
        <f t="shared" ref="AK1621" si="2046">+SUM(AK1622:AK1624)</f>
        <v>0</v>
      </c>
      <c r="AL1621" s="21">
        <f t="shared" ref="AL1621" si="2047">+SUM(AL1622:AL1624)</f>
        <v>0</v>
      </c>
      <c r="AM1621" s="21">
        <f t="shared" ref="AM1621" si="2048">+SUM(AM1622:AM1624)</f>
        <v>0</v>
      </c>
      <c r="AN1621" s="21">
        <f t="shared" ref="AN1621" si="2049">+SUM(AN1622:AN1624)</f>
        <v>0</v>
      </c>
      <c r="AO1621" s="21">
        <f t="shared" ref="AO1621" si="2050">+SUM(AO1622:AO1624)</f>
        <v>0</v>
      </c>
      <c r="AP1621" s="21">
        <f t="shared" ref="AP1621" si="2051">+SUM(AP1622:AP1624)</f>
        <v>0</v>
      </c>
      <c r="AQ1621" s="21">
        <f t="shared" ref="AQ1621" si="2052">+SUM(AQ1622:AQ1624)</f>
        <v>0</v>
      </c>
      <c r="AR1621" s="21">
        <f t="shared" ref="AR1621" si="2053">+SUM(AR1622:AR1624)</f>
        <v>0</v>
      </c>
    </row>
    <row r="1622" spans="6:44" x14ac:dyDescent="0.25">
      <c r="H1622" s="17" t="str">
        <f t="shared" si="2022"/>
        <v>DIC7</v>
      </c>
      <c r="I1622" s="24"/>
      <c r="J1622" s="24" t="s">
        <v>153</v>
      </c>
      <c r="K1622" s="315" t="s">
        <v>212</v>
      </c>
      <c r="L1622" s="316" t="s">
        <v>750</v>
      </c>
      <c r="M1622" s="21">
        <f>+SUMIFS(Resultados_Dic3!H$3:H$99980,Resultados_Dic3!$F$3:$F$99980,Produccion_UO!$K1622,Resultados_Dic3!$D$3:$D$99980,Produccion_UO!$K$1494,Resultados_Dic3!$E$3:$E$99980,Produccion_UO!$J1622,Resultados_Dic3!$A$3:$A$99980,Produccion_UO!$H1622)*$J$1494</f>
        <v>97.311030679258494</v>
      </c>
      <c r="N1622" s="21">
        <f>+SUMIFS(Resultados_Dic3!I$3:I$99980,Resultados_Dic3!$F$3:$F$99980,Produccion_UO!$K1622,Resultados_Dic3!$D$3:$D$99980,Produccion_UO!$K$1494,Resultados_Dic3!$E$3:$E$99980,Produccion_UO!$J1622,Resultados_Dic3!$A$3:$A$99980,Produccion_UO!$H1622)*$J$1494</f>
        <v>97.311030679258494</v>
      </c>
      <c r="O1622" s="21">
        <f>+SUMIFS(Resultados_Dic3!J$3:J$99980,Resultados_Dic3!$F$3:$F$99980,Produccion_UO!$K1622,Resultados_Dic3!$D$3:$D$99980,Produccion_UO!$K$1494,Resultados_Dic3!$E$3:$E$99980,Produccion_UO!$J1622,Resultados_Dic3!$A$3:$A$99980,Produccion_UO!$H1622)*$J$1494</f>
        <v>97.311030679258494</v>
      </c>
      <c r="P1622" s="21">
        <f>+SUMIFS(Resultados_Dic3!K$3:K$99980,Resultados_Dic3!$F$3:$F$99980,Produccion_UO!$K1622,Resultados_Dic3!$D$3:$D$99980,Produccion_UO!$K$1494,Resultados_Dic3!$E$3:$E$99980,Produccion_UO!$J1622,Resultados_Dic3!$A$3:$A$99980,Produccion_UO!$H1622)*$J$1494</f>
        <v>97.311030679258494</v>
      </c>
      <c r="Q1622" s="21">
        <f>+SUMIFS(Resultados_Dic3!L$3:L$99980,Resultados_Dic3!$F$3:$F$99980,Produccion_UO!$K1622,Resultados_Dic3!$D$3:$D$99980,Produccion_UO!$K$1494,Resultados_Dic3!$E$3:$E$99980,Produccion_UO!$J1622,Resultados_Dic3!$A$3:$A$99980,Produccion_UO!$H1622)*$J$1494</f>
        <v>97.311030679258494</v>
      </c>
      <c r="R1622" s="21">
        <f>+SUMIFS(Resultados_Dic3!M$3:M$99980,Resultados_Dic3!$F$3:$F$99980,Produccion_UO!$K1622,Resultados_Dic3!$D$3:$D$99980,Produccion_UO!$K$1494,Resultados_Dic3!$E$3:$E$99980,Produccion_UO!$J1622,Resultados_Dic3!$A$3:$A$99980,Produccion_UO!$H1622)*$J$1494</f>
        <v>97.311030679258494</v>
      </c>
      <c r="S1622" s="21">
        <f>+SUMIFS(Resultados_Dic3!N$3:N$99980,Resultados_Dic3!$F$3:$F$99980,Produccion_UO!$K1622,Resultados_Dic3!$D$3:$D$99980,Produccion_UO!$K$1494,Resultados_Dic3!$E$3:$E$99980,Produccion_UO!$J1622,Resultados_Dic3!$A$3:$A$99980,Produccion_UO!$H1622)*$J$1494</f>
        <v>97.311030679258494</v>
      </c>
      <c r="T1622" s="21">
        <f>+SUMIFS(Resultados_Dic3!O$3:O$99980,Resultados_Dic3!$F$3:$F$99980,Produccion_UO!$K1622,Resultados_Dic3!$D$3:$D$99980,Produccion_UO!$K$1494,Resultados_Dic3!$E$3:$E$99980,Produccion_UO!$J1622,Resultados_Dic3!$A$3:$A$99980,Produccion_UO!$H1622)*$J$1494</f>
        <v>97.311030679258494</v>
      </c>
      <c r="U1622" s="21">
        <f>+SUMIFS(Resultados_Dic3!P$3:P$99980,Resultados_Dic3!$F$3:$F$99980,Produccion_UO!$K1622,Resultados_Dic3!$D$3:$D$99980,Produccion_UO!$K$1494,Resultados_Dic3!$E$3:$E$99980,Produccion_UO!$J1622,Resultados_Dic3!$A$3:$A$99980,Produccion_UO!$H1622)*$J$1494</f>
        <v>87.991134762071994</v>
      </c>
      <c r="V1622" s="21">
        <f>+SUMIFS(Resultados_Dic3!Q$3:Q$99980,Resultados_Dic3!$F$3:$F$99980,Produccion_UO!$K1622,Resultados_Dic3!$D$3:$D$99980,Produccion_UO!$K$1494,Resultados_Dic3!$E$3:$E$99980,Produccion_UO!$J1622,Resultados_Dic3!$A$3:$A$99980,Produccion_UO!$H1622)*$J$1494</f>
        <v>0</v>
      </c>
      <c r="W1622" s="21">
        <f>+SUMIFS(Resultados_Dic3!R$3:R$99980,Resultados_Dic3!$F$3:$F$99980,Produccion_UO!$K1622,Resultados_Dic3!$D$3:$D$99980,Produccion_UO!$K$1494,Resultados_Dic3!$E$3:$E$99980,Produccion_UO!$J1622,Resultados_Dic3!$A$3:$A$99980,Produccion_UO!$H1622)*$J$1494</f>
        <v>0</v>
      </c>
      <c r="X1622" s="21">
        <f>+SUMIFS(Resultados_Dic3!S$3:S$99980,Resultados_Dic3!$F$3:$F$99980,Produccion_UO!$K1622,Resultados_Dic3!$D$3:$D$99980,Produccion_UO!$K$1494,Resultados_Dic3!$E$3:$E$99980,Produccion_UO!$J1622,Resultados_Dic3!$A$3:$A$99980,Produccion_UO!$H1622)*$J$1494</f>
        <v>0</v>
      </c>
      <c r="Y1622" s="21">
        <f>+SUMIFS(Resultados_Dic3!T$3:T$99980,Resultados_Dic3!$F$3:$F$99980,Produccion_UO!$K1622,Resultados_Dic3!$D$3:$D$99980,Produccion_UO!$K$1494,Resultados_Dic3!$E$3:$E$99980,Produccion_UO!$J1622,Resultados_Dic3!$A$3:$A$99980,Produccion_UO!$H1622)*$J$1494</f>
        <v>0</v>
      </c>
      <c r="Z1622" s="21">
        <f>+SUMIFS(Resultados_Dic3!U$3:U$99980,Resultados_Dic3!$F$3:$F$99980,Produccion_UO!$K1622,Resultados_Dic3!$D$3:$D$99980,Produccion_UO!$K$1494,Resultados_Dic3!$E$3:$E$99980,Produccion_UO!$J1622,Resultados_Dic3!$A$3:$A$99980,Produccion_UO!$H1622)*$J$1494</f>
        <v>0</v>
      </c>
      <c r="AA1622" s="21">
        <f>+SUMIFS(Resultados_Dic3!V$3:V$99980,Resultados_Dic3!$F$3:$F$99980,Produccion_UO!$K1622,Resultados_Dic3!$D$3:$D$99980,Produccion_UO!$K$1494,Resultados_Dic3!$E$3:$E$99980,Produccion_UO!$J1622,Resultados_Dic3!$A$3:$A$99980,Produccion_UO!$H1622)*$J$1494</f>
        <v>0</v>
      </c>
      <c r="AB1622" s="21">
        <f>+SUMIFS(Resultados_Dic3!W$3:W$99980,Resultados_Dic3!$F$3:$F$99980,Produccion_UO!$K1622,Resultados_Dic3!$D$3:$D$99980,Produccion_UO!$K$1494,Resultados_Dic3!$E$3:$E$99980,Produccion_UO!$J1622,Resultados_Dic3!$A$3:$A$99980,Produccion_UO!$H1622)*$J$1494</f>
        <v>0</v>
      </c>
      <c r="AC1622" s="21">
        <f>+SUMIFS(Resultados_Dic3!X$3:X$99980,Resultados_Dic3!$F$3:$F$99980,Produccion_UO!$K1622,Resultados_Dic3!$D$3:$D$99980,Produccion_UO!$K$1494,Resultados_Dic3!$E$3:$E$99980,Produccion_UO!$J1622,Resultados_Dic3!$A$3:$A$99980,Produccion_UO!$H1622)*$J$1494</f>
        <v>0</v>
      </c>
      <c r="AD1622" s="21">
        <f>+SUMIFS(Resultados_Dic3!Y$3:Y$99980,Resultados_Dic3!$F$3:$F$99980,Produccion_UO!$K1622,Resultados_Dic3!$D$3:$D$99980,Produccion_UO!$K$1494,Resultados_Dic3!$E$3:$E$99980,Produccion_UO!$J1622,Resultados_Dic3!$A$3:$A$99980,Produccion_UO!$H1622)*$J$1494</f>
        <v>0</v>
      </c>
      <c r="AE1622" s="21">
        <f>+SUMIFS(Resultados_Dic3!Z$3:Z$99980,Resultados_Dic3!$F$3:$F$99980,Produccion_UO!$K1622,Resultados_Dic3!$D$3:$D$99980,Produccion_UO!$K$1494,Resultados_Dic3!$E$3:$E$99980,Produccion_UO!$J1622,Resultados_Dic3!$A$3:$A$99980,Produccion_UO!$H1622)*$J$1494</f>
        <v>0</v>
      </c>
      <c r="AF1622" s="21">
        <f>+SUMIFS(Resultados_Dic3!AA$3:AA$99980,Resultados_Dic3!$F$3:$F$99980,Produccion_UO!$K1622,Resultados_Dic3!$D$3:$D$99980,Produccion_UO!$K$1494,Resultados_Dic3!$E$3:$E$99980,Produccion_UO!$J1622,Resultados_Dic3!$A$3:$A$99980,Produccion_UO!$H1622)*$J$1494</f>
        <v>0</v>
      </c>
      <c r="AG1622" s="21">
        <f>+SUMIFS(Resultados_Dic3!AB$3:AB$99980,Resultados_Dic3!$F$3:$F$99980,Produccion_UO!$K1622,Resultados_Dic3!$D$3:$D$99980,Produccion_UO!$K$1494,Resultados_Dic3!$E$3:$E$99980,Produccion_UO!$J1622,Resultados_Dic3!$A$3:$A$99980,Produccion_UO!$H1622)*$J$1494</f>
        <v>0</v>
      </c>
      <c r="AH1622" s="21">
        <f>+SUMIFS(Resultados_Dic3!AC$3:AC$99980,Resultados_Dic3!$F$3:$F$99980,Produccion_UO!$K1622,Resultados_Dic3!$D$3:$D$99980,Produccion_UO!$K$1494,Resultados_Dic3!$E$3:$E$99980,Produccion_UO!$J1622,Resultados_Dic3!$A$3:$A$99980,Produccion_UO!$H1622)*$J$1494</f>
        <v>0</v>
      </c>
      <c r="AI1622" s="21">
        <f>+SUMIFS(Resultados_Dic3!AD$3:AD$99980,Resultados_Dic3!$F$3:$F$99980,Produccion_UO!$K1622,Resultados_Dic3!$D$3:$D$99980,Produccion_UO!$K$1494,Resultados_Dic3!$E$3:$E$99980,Produccion_UO!$J1622,Resultados_Dic3!$A$3:$A$99980,Produccion_UO!$H1622)*$J$1494</f>
        <v>0</v>
      </c>
      <c r="AJ1622" s="21">
        <f>+SUMIFS(Resultados_Dic3!AE$3:AE$99980,Resultados_Dic3!$F$3:$F$99980,Produccion_UO!$K1622,Resultados_Dic3!$D$3:$D$99980,Produccion_UO!$K$1494,Resultados_Dic3!$E$3:$E$99980,Produccion_UO!$J1622,Resultados_Dic3!$A$3:$A$99980,Produccion_UO!$H1622)*$J$1494</f>
        <v>0</v>
      </c>
      <c r="AK1622" s="21">
        <f>+SUMIFS(Resultados_Dic3!AF$3:AF$99980,Resultados_Dic3!$F$3:$F$99980,Produccion_UO!$K1622,Resultados_Dic3!$D$3:$D$99980,Produccion_UO!$K$1494,Resultados_Dic3!$E$3:$E$99980,Produccion_UO!$J1622,Resultados_Dic3!$A$3:$A$99980,Produccion_UO!$H1622)*$J$1494</f>
        <v>0</v>
      </c>
      <c r="AL1622" s="21">
        <f>+SUMIFS(Resultados_Dic3!AG$3:AG$99980,Resultados_Dic3!$F$3:$F$99980,Produccion_UO!$K1622,Resultados_Dic3!$D$3:$D$99980,Produccion_UO!$K$1494,Resultados_Dic3!$E$3:$E$99980,Produccion_UO!$J1622,Resultados_Dic3!$A$3:$A$99980,Produccion_UO!$H1622)*$J$1494</f>
        <v>0</v>
      </c>
      <c r="AM1622" s="21">
        <f>+SUMIFS(Resultados_Dic3!AH$3:AH$99980,Resultados_Dic3!$F$3:$F$99980,Produccion_UO!$K1622,Resultados_Dic3!$D$3:$D$99980,Produccion_UO!$K$1494,Resultados_Dic3!$E$3:$E$99980,Produccion_UO!$J1622,Resultados_Dic3!$A$3:$A$99980,Produccion_UO!$H1622)*$J$1494</f>
        <v>0</v>
      </c>
      <c r="AN1622" s="21">
        <f>+SUMIFS(Resultados_Dic3!AI$3:AI$99980,Resultados_Dic3!$F$3:$F$99980,Produccion_UO!$K1622,Resultados_Dic3!$D$3:$D$99980,Produccion_UO!$K$1494,Resultados_Dic3!$E$3:$E$99980,Produccion_UO!$J1622,Resultados_Dic3!$A$3:$A$99980,Produccion_UO!$H1622)*$J$1494</f>
        <v>0</v>
      </c>
      <c r="AO1622" s="21">
        <f>+SUMIFS(Resultados_Dic3!AJ$3:AJ$99980,Resultados_Dic3!$F$3:$F$99980,Produccion_UO!$K1622,Resultados_Dic3!$D$3:$D$99980,Produccion_UO!$K$1494,Resultados_Dic3!$E$3:$E$99980,Produccion_UO!$J1622,Resultados_Dic3!$A$3:$A$99980,Produccion_UO!$H1622)*$J$1494</f>
        <v>0</v>
      </c>
      <c r="AP1622" s="21">
        <f>+SUMIFS(Resultados_Dic3!AK$3:AK$99980,Resultados_Dic3!$F$3:$F$99980,Produccion_UO!$K1622,Resultados_Dic3!$D$3:$D$99980,Produccion_UO!$K$1494,Resultados_Dic3!$E$3:$E$99980,Produccion_UO!$J1622,Resultados_Dic3!$A$3:$A$99980,Produccion_UO!$H1622)*$J$1494</f>
        <v>0</v>
      </c>
      <c r="AQ1622" s="21">
        <f>+SUMIFS(Resultados_Dic3!AL$3:AL$99980,Resultados_Dic3!$F$3:$F$99980,Produccion_UO!$K1622,Resultados_Dic3!$D$3:$D$99980,Produccion_UO!$K$1494,Resultados_Dic3!$E$3:$E$99980,Produccion_UO!$J1622,Resultados_Dic3!$A$3:$A$99980,Produccion_UO!$H1622)*$J$1494</f>
        <v>0</v>
      </c>
      <c r="AR1622" s="21">
        <f>+SUMIFS(Resultados_Dic3!AM$3:AM$99980,Resultados_Dic3!$F$3:$F$99980,Produccion_UO!$K1622,Resultados_Dic3!$D$3:$D$99980,Produccion_UO!$K$1494,Resultados_Dic3!$E$3:$E$99980,Produccion_UO!$J1622,Resultados_Dic3!$A$3:$A$99980,Produccion_UO!$H1622)*$J$1494</f>
        <v>0</v>
      </c>
    </row>
    <row r="1623" spans="6:44" x14ac:dyDescent="0.25">
      <c r="H1623" s="17" t="str">
        <f t="shared" si="2022"/>
        <v>DIC7</v>
      </c>
      <c r="I1623" s="24"/>
      <c r="J1623" s="24" t="s">
        <v>153</v>
      </c>
      <c r="K1623" s="315" t="s">
        <v>285</v>
      </c>
      <c r="L1623" s="316" t="s">
        <v>746</v>
      </c>
      <c r="M1623" s="21">
        <f>+SUMIFS(Resultados_Dic3!H$3:H$99980,Resultados_Dic3!$F$3:$F$99980,Produccion_UO!$K1623,Resultados_Dic3!$D$3:$D$99980,Produccion_UO!$K$1494,Resultados_Dic3!$E$3:$E$99980,Produccion_UO!$J1623,Resultados_Dic3!$A$3:$A$99980,Produccion_UO!$H1623)*$J$1494</f>
        <v>0</v>
      </c>
      <c r="N1623" s="21">
        <f>+SUMIFS(Resultados_Dic3!I$3:I$99980,Resultados_Dic3!$F$3:$F$99980,Produccion_UO!$K1623,Resultados_Dic3!$D$3:$D$99980,Produccion_UO!$K$1494,Resultados_Dic3!$E$3:$E$99980,Produccion_UO!$J1623,Resultados_Dic3!$A$3:$A$99980,Produccion_UO!$H1623)*$J$1494</f>
        <v>0</v>
      </c>
      <c r="O1623" s="21">
        <f>+SUMIFS(Resultados_Dic3!J$3:J$99980,Resultados_Dic3!$F$3:$F$99980,Produccion_UO!$K1623,Resultados_Dic3!$D$3:$D$99980,Produccion_UO!$K$1494,Resultados_Dic3!$E$3:$E$99980,Produccion_UO!$J1623,Resultados_Dic3!$A$3:$A$99980,Produccion_UO!$H1623)*$J$1494</f>
        <v>0</v>
      </c>
      <c r="P1623" s="21">
        <f>+SUMIFS(Resultados_Dic3!K$3:K$99980,Resultados_Dic3!$F$3:$F$99980,Produccion_UO!$K1623,Resultados_Dic3!$D$3:$D$99980,Produccion_UO!$K$1494,Resultados_Dic3!$E$3:$E$99980,Produccion_UO!$J1623,Resultados_Dic3!$A$3:$A$99980,Produccion_UO!$H1623)*$J$1494</f>
        <v>0</v>
      </c>
      <c r="Q1623" s="21">
        <f>+SUMIFS(Resultados_Dic3!L$3:L$99980,Resultados_Dic3!$F$3:$F$99980,Produccion_UO!$K1623,Resultados_Dic3!$D$3:$D$99980,Produccion_UO!$K$1494,Resultados_Dic3!$E$3:$E$99980,Produccion_UO!$J1623,Resultados_Dic3!$A$3:$A$99980,Produccion_UO!$H1623)*$J$1494</f>
        <v>0</v>
      </c>
      <c r="R1623" s="21">
        <f>+SUMIFS(Resultados_Dic3!M$3:M$99980,Resultados_Dic3!$F$3:$F$99980,Produccion_UO!$K1623,Resultados_Dic3!$D$3:$D$99980,Produccion_UO!$K$1494,Resultados_Dic3!$E$3:$E$99980,Produccion_UO!$J1623,Resultados_Dic3!$A$3:$A$99980,Produccion_UO!$H1623)*$J$1494</f>
        <v>0</v>
      </c>
      <c r="S1623" s="21">
        <f>+SUMIFS(Resultados_Dic3!N$3:N$99980,Resultados_Dic3!$F$3:$F$99980,Produccion_UO!$K1623,Resultados_Dic3!$D$3:$D$99980,Produccion_UO!$K$1494,Resultados_Dic3!$E$3:$E$99980,Produccion_UO!$J1623,Resultados_Dic3!$A$3:$A$99980,Produccion_UO!$H1623)*$J$1494</f>
        <v>0</v>
      </c>
      <c r="T1623" s="21">
        <f>+SUMIFS(Resultados_Dic3!O$3:O$99980,Resultados_Dic3!$F$3:$F$99980,Produccion_UO!$K1623,Resultados_Dic3!$D$3:$D$99980,Produccion_UO!$K$1494,Resultados_Dic3!$E$3:$E$99980,Produccion_UO!$J1623,Resultados_Dic3!$A$3:$A$99980,Produccion_UO!$H1623)*$J$1494</f>
        <v>0</v>
      </c>
      <c r="U1623" s="21">
        <f>+SUMIFS(Resultados_Dic3!P$3:P$99980,Resultados_Dic3!$F$3:$F$99980,Produccion_UO!$K1623,Resultados_Dic3!$D$3:$D$99980,Produccion_UO!$K$1494,Resultados_Dic3!$E$3:$E$99980,Produccion_UO!$J1623,Resultados_Dic3!$A$3:$A$99980,Produccion_UO!$H1623)*$J$1494</f>
        <v>0</v>
      </c>
      <c r="V1623" s="21">
        <f>+SUMIFS(Resultados_Dic3!Q$3:Q$99980,Resultados_Dic3!$F$3:$F$99980,Produccion_UO!$K1623,Resultados_Dic3!$D$3:$D$99980,Produccion_UO!$K$1494,Resultados_Dic3!$E$3:$E$99980,Produccion_UO!$J1623,Resultados_Dic3!$A$3:$A$99980,Produccion_UO!$H1623)*$J$1494</f>
        <v>0</v>
      </c>
      <c r="W1623" s="21">
        <f>+SUMIFS(Resultados_Dic3!R$3:R$99980,Resultados_Dic3!$F$3:$F$99980,Produccion_UO!$K1623,Resultados_Dic3!$D$3:$D$99980,Produccion_UO!$K$1494,Resultados_Dic3!$E$3:$E$99980,Produccion_UO!$J1623,Resultados_Dic3!$A$3:$A$99980,Produccion_UO!$H1623)*$J$1494</f>
        <v>0</v>
      </c>
      <c r="X1623" s="21">
        <f>+SUMIFS(Resultados_Dic3!S$3:S$99980,Resultados_Dic3!$F$3:$F$99980,Produccion_UO!$K1623,Resultados_Dic3!$D$3:$D$99980,Produccion_UO!$K$1494,Resultados_Dic3!$E$3:$E$99980,Produccion_UO!$J1623,Resultados_Dic3!$A$3:$A$99980,Produccion_UO!$H1623)*$J$1494</f>
        <v>0</v>
      </c>
      <c r="Y1623" s="21">
        <f>+SUMIFS(Resultados_Dic3!T$3:T$99980,Resultados_Dic3!$F$3:$F$99980,Produccion_UO!$K1623,Resultados_Dic3!$D$3:$D$99980,Produccion_UO!$K$1494,Resultados_Dic3!$E$3:$E$99980,Produccion_UO!$J1623,Resultados_Dic3!$A$3:$A$99980,Produccion_UO!$H1623)*$J$1494</f>
        <v>0</v>
      </c>
      <c r="Z1623" s="21">
        <f>+SUMIFS(Resultados_Dic3!U$3:U$99980,Resultados_Dic3!$F$3:$F$99980,Produccion_UO!$K1623,Resultados_Dic3!$D$3:$D$99980,Produccion_UO!$K$1494,Resultados_Dic3!$E$3:$E$99980,Produccion_UO!$J1623,Resultados_Dic3!$A$3:$A$99980,Produccion_UO!$H1623)*$J$1494</f>
        <v>0</v>
      </c>
      <c r="AA1623" s="21">
        <f>+SUMIFS(Resultados_Dic3!V$3:V$99980,Resultados_Dic3!$F$3:$F$99980,Produccion_UO!$K1623,Resultados_Dic3!$D$3:$D$99980,Produccion_UO!$K$1494,Resultados_Dic3!$E$3:$E$99980,Produccion_UO!$J1623,Resultados_Dic3!$A$3:$A$99980,Produccion_UO!$H1623)*$J$1494</f>
        <v>0</v>
      </c>
      <c r="AB1623" s="21">
        <f>+SUMIFS(Resultados_Dic3!W$3:W$99980,Resultados_Dic3!$F$3:$F$99980,Produccion_UO!$K1623,Resultados_Dic3!$D$3:$D$99980,Produccion_UO!$K$1494,Resultados_Dic3!$E$3:$E$99980,Produccion_UO!$J1623,Resultados_Dic3!$A$3:$A$99980,Produccion_UO!$H1623)*$J$1494</f>
        <v>0</v>
      </c>
      <c r="AC1623" s="21">
        <f>+SUMIFS(Resultados_Dic3!X$3:X$99980,Resultados_Dic3!$F$3:$F$99980,Produccion_UO!$K1623,Resultados_Dic3!$D$3:$D$99980,Produccion_UO!$K$1494,Resultados_Dic3!$E$3:$E$99980,Produccion_UO!$J1623,Resultados_Dic3!$A$3:$A$99980,Produccion_UO!$H1623)*$J$1494</f>
        <v>0</v>
      </c>
      <c r="AD1623" s="21">
        <f>+SUMIFS(Resultados_Dic3!Y$3:Y$99980,Resultados_Dic3!$F$3:$F$99980,Produccion_UO!$K1623,Resultados_Dic3!$D$3:$D$99980,Produccion_UO!$K$1494,Resultados_Dic3!$E$3:$E$99980,Produccion_UO!$J1623,Resultados_Dic3!$A$3:$A$99980,Produccion_UO!$H1623)*$J$1494</f>
        <v>0</v>
      </c>
      <c r="AE1623" s="21">
        <f>+SUMIFS(Resultados_Dic3!Z$3:Z$99980,Resultados_Dic3!$F$3:$F$99980,Produccion_UO!$K1623,Resultados_Dic3!$D$3:$D$99980,Produccion_UO!$K$1494,Resultados_Dic3!$E$3:$E$99980,Produccion_UO!$J1623,Resultados_Dic3!$A$3:$A$99980,Produccion_UO!$H1623)*$J$1494</f>
        <v>0</v>
      </c>
      <c r="AF1623" s="21">
        <f>+SUMIFS(Resultados_Dic3!AA$3:AA$99980,Resultados_Dic3!$F$3:$F$99980,Produccion_UO!$K1623,Resultados_Dic3!$D$3:$D$99980,Produccion_UO!$K$1494,Resultados_Dic3!$E$3:$E$99980,Produccion_UO!$J1623,Resultados_Dic3!$A$3:$A$99980,Produccion_UO!$H1623)*$J$1494</f>
        <v>0</v>
      </c>
      <c r="AG1623" s="21">
        <f>+SUMIFS(Resultados_Dic3!AB$3:AB$99980,Resultados_Dic3!$F$3:$F$99980,Produccion_UO!$K1623,Resultados_Dic3!$D$3:$D$99980,Produccion_UO!$K$1494,Resultados_Dic3!$E$3:$E$99980,Produccion_UO!$J1623,Resultados_Dic3!$A$3:$A$99980,Produccion_UO!$H1623)*$J$1494</f>
        <v>0</v>
      </c>
      <c r="AH1623" s="21">
        <f>+SUMIFS(Resultados_Dic3!AC$3:AC$99980,Resultados_Dic3!$F$3:$F$99980,Produccion_UO!$K1623,Resultados_Dic3!$D$3:$D$99980,Produccion_UO!$K$1494,Resultados_Dic3!$E$3:$E$99980,Produccion_UO!$J1623,Resultados_Dic3!$A$3:$A$99980,Produccion_UO!$H1623)*$J$1494</f>
        <v>0</v>
      </c>
      <c r="AI1623" s="21">
        <f>+SUMIFS(Resultados_Dic3!AD$3:AD$99980,Resultados_Dic3!$F$3:$F$99980,Produccion_UO!$K1623,Resultados_Dic3!$D$3:$D$99980,Produccion_UO!$K$1494,Resultados_Dic3!$E$3:$E$99980,Produccion_UO!$J1623,Resultados_Dic3!$A$3:$A$99980,Produccion_UO!$H1623)*$J$1494</f>
        <v>0</v>
      </c>
      <c r="AJ1623" s="21">
        <f>+SUMIFS(Resultados_Dic3!AE$3:AE$99980,Resultados_Dic3!$F$3:$F$99980,Produccion_UO!$K1623,Resultados_Dic3!$D$3:$D$99980,Produccion_UO!$K$1494,Resultados_Dic3!$E$3:$E$99980,Produccion_UO!$J1623,Resultados_Dic3!$A$3:$A$99980,Produccion_UO!$H1623)*$J$1494</f>
        <v>0</v>
      </c>
      <c r="AK1623" s="21">
        <f>+SUMIFS(Resultados_Dic3!AF$3:AF$99980,Resultados_Dic3!$F$3:$F$99980,Produccion_UO!$K1623,Resultados_Dic3!$D$3:$D$99980,Produccion_UO!$K$1494,Resultados_Dic3!$E$3:$E$99980,Produccion_UO!$J1623,Resultados_Dic3!$A$3:$A$99980,Produccion_UO!$H1623)*$J$1494</f>
        <v>0</v>
      </c>
      <c r="AL1623" s="21">
        <f>+SUMIFS(Resultados_Dic3!AG$3:AG$99980,Resultados_Dic3!$F$3:$F$99980,Produccion_UO!$K1623,Resultados_Dic3!$D$3:$D$99980,Produccion_UO!$K$1494,Resultados_Dic3!$E$3:$E$99980,Produccion_UO!$J1623,Resultados_Dic3!$A$3:$A$99980,Produccion_UO!$H1623)*$J$1494</f>
        <v>0</v>
      </c>
      <c r="AM1623" s="21">
        <f>+SUMIFS(Resultados_Dic3!AH$3:AH$99980,Resultados_Dic3!$F$3:$F$99980,Produccion_UO!$K1623,Resultados_Dic3!$D$3:$D$99980,Produccion_UO!$K$1494,Resultados_Dic3!$E$3:$E$99980,Produccion_UO!$J1623,Resultados_Dic3!$A$3:$A$99980,Produccion_UO!$H1623)*$J$1494</f>
        <v>0</v>
      </c>
      <c r="AN1623" s="21">
        <f>+SUMIFS(Resultados_Dic3!AI$3:AI$99980,Resultados_Dic3!$F$3:$F$99980,Produccion_UO!$K1623,Resultados_Dic3!$D$3:$D$99980,Produccion_UO!$K$1494,Resultados_Dic3!$E$3:$E$99980,Produccion_UO!$J1623,Resultados_Dic3!$A$3:$A$99980,Produccion_UO!$H1623)*$J$1494</f>
        <v>0</v>
      </c>
      <c r="AO1623" s="21">
        <f>+SUMIFS(Resultados_Dic3!AJ$3:AJ$99980,Resultados_Dic3!$F$3:$F$99980,Produccion_UO!$K1623,Resultados_Dic3!$D$3:$D$99980,Produccion_UO!$K$1494,Resultados_Dic3!$E$3:$E$99980,Produccion_UO!$J1623,Resultados_Dic3!$A$3:$A$99980,Produccion_UO!$H1623)*$J$1494</f>
        <v>0</v>
      </c>
      <c r="AP1623" s="21">
        <f>+SUMIFS(Resultados_Dic3!AK$3:AK$99980,Resultados_Dic3!$F$3:$F$99980,Produccion_UO!$K1623,Resultados_Dic3!$D$3:$D$99980,Produccion_UO!$K$1494,Resultados_Dic3!$E$3:$E$99980,Produccion_UO!$J1623,Resultados_Dic3!$A$3:$A$99980,Produccion_UO!$H1623)*$J$1494</f>
        <v>0</v>
      </c>
      <c r="AQ1623" s="21">
        <f>+SUMIFS(Resultados_Dic3!AL$3:AL$99980,Resultados_Dic3!$F$3:$F$99980,Produccion_UO!$K1623,Resultados_Dic3!$D$3:$D$99980,Produccion_UO!$K$1494,Resultados_Dic3!$E$3:$E$99980,Produccion_UO!$J1623,Resultados_Dic3!$A$3:$A$99980,Produccion_UO!$H1623)*$J$1494</f>
        <v>0</v>
      </c>
      <c r="AR1623" s="21">
        <f>+SUMIFS(Resultados_Dic3!AM$3:AM$99980,Resultados_Dic3!$F$3:$F$99980,Produccion_UO!$K1623,Resultados_Dic3!$D$3:$D$99980,Produccion_UO!$K$1494,Resultados_Dic3!$E$3:$E$99980,Produccion_UO!$J1623,Resultados_Dic3!$A$3:$A$99980,Produccion_UO!$H1623)*$J$1494</f>
        <v>0</v>
      </c>
    </row>
    <row r="1624" spans="6:44" x14ac:dyDescent="0.25">
      <c r="H1624" s="17" t="str">
        <f t="shared" si="2022"/>
        <v>DIC7</v>
      </c>
      <c r="I1624" s="24"/>
      <c r="J1624" s="24" t="s">
        <v>153</v>
      </c>
      <c r="K1624" s="315" t="s">
        <v>217</v>
      </c>
      <c r="L1624" s="316" t="s">
        <v>794</v>
      </c>
      <c r="M1624" s="21">
        <f>+SUMIFS(Resultados_Dic3!H$3:H$99980,Resultados_Dic3!$F$3:$F$99980,Produccion_UO!$K1624,Resultados_Dic3!$D$3:$D$99980,Produccion_UO!$K$1494,Resultados_Dic3!$E$3:$E$99980,Produccion_UO!$J1624,Resultados_Dic3!$A$3:$A$99980,Produccion_UO!$H1624)*$J$1494</f>
        <v>254.80523614929999</v>
      </c>
      <c r="N1624" s="21">
        <f>+SUMIFS(Resultados_Dic3!I$3:I$99980,Resultados_Dic3!$F$3:$F$99980,Produccion_UO!$K1624,Resultados_Dic3!$D$3:$D$99980,Produccion_UO!$K$1494,Resultados_Dic3!$E$3:$E$99980,Produccion_UO!$J1624,Resultados_Dic3!$A$3:$A$99980,Produccion_UO!$H1624)*$J$1494</f>
        <v>227.486545105272</v>
      </c>
      <c r="O1624" s="21">
        <f>+SUMIFS(Resultados_Dic3!J$3:J$99980,Resultados_Dic3!$F$3:$F$99980,Produccion_UO!$K1624,Resultados_Dic3!$D$3:$D$99980,Produccion_UO!$K$1494,Resultados_Dic3!$E$3:$E$99980,Produccion_UO!$J1624,Resultados_Dic3!$A$3:$A$99980,Produccion_UO!$H1624)*$J$1494</f>
        <v>198.68235050460501</v>
      </c>
      <c r="P1624" s="21">
        <f>+SUMIFS(Resultados_Dic3!K$3:K$99980,Resultados_Dic3!$F$3:$F$99980,Produccion_UO!$K1624,Resultados_Dic3!$D$3:$D$99980,Produccion_UO!$K$1494,Resultados_Dic3!$E$3:$E$99980,Produccion_UO!$J1624,Resultados_Dic3!$A$3:$A$99980,Produccion_UO!$H1624)*$J$1494</f>
        <v>169.87815590393899</v>
      </c>
      <c r="Q1624" s="21">
        <f>+SUMIFS(Resultados_Dic3!L$3:L$99980,Resultados_Dic3!$F$3:$F$99980,Produccion_UO!$K1624,Resultados_Dic3!$D$3:$D$99980,Produccion_UO!$K$1494,Resultados_Dic3!$E$3:$E$99980,Produccion_UO!$J1624,Resultados_Dic3!$A$3:$A$99980,Produccion_UO!$H1624)*$J$1494</f>
        <v>141.073961303272</v>
      </c>
      <c r="R1624" s="21">
        <f>+SUMIFS(Resultados_Dic3!M$3:M$99980,Resultados_Dic3!$F$3:$F$99980,Produccion_UO!$K1624,Resultados_Dic3!$D$3:$D$99980,Produccion_UO!$K$1494,Resultados_Dic3!$E$3:$E$99980,Produccion_UO!$J1624,Resultados_Dic3!$A$3:$A$99980,Produccion_UO!$H1624)*$J$1494</f>
        <v>110.20020336853401</v>
      </c>
      <c r="S1624" s="21">
        <f>+SUMIFS(Resultados_Dic3!N$3:N$99980,Resultados_Dic3!$F$3:$F$99980,Produccion_UO!$K1624,Resultados_Dic3!$D$3:$D$99980,Produccion_UO!$K$1494,Resultados_Dic3!$E$3:$E$99980,Produccion_UO!$J1624,Resultados_Dic3!$A$3:$A$99980,Produccion_UO!$H1624)*$J$1494</f>
        <v>79.326445433795797</v>
      </c>
      <c r="T1624" s="21">
        <f>+SUMIFS(Resultados_Dic3!O$3:O$99980,Resultados_Dic3!$F$3:$F$99980,Produccion_UO!$K1624,Resultados_Dic3!$D$3:$D$99980,Produccion_UO!$K$1494,Resultados_Dic3!$E$3:$E$99980,Produccion_UO!$J1624,Resultados_Dic3!$A$3:$A$99980,Produccion_UO!$H1624)*$J$1494</f>
        <v>58.002112685918398</v>
      </c>
      <c r="U1624" s="21">
        <f>+SUMIFS(Resultados_Dic3!P$3:P$99980,Resultados_Dic3!$F$3:$F$99980,Produccion_UO!$K1624,Resultados_Dic3!$D$3:$D$99980,Produccion_UO!$K$1494,Resultados_Dic3!$E$3:$E$99980,Produccion_UO!$J1624,Resultados_Dic3!$A$3:$A$99980,Produccion_UO!$H1624)*$J$1494</f>
        <v>37.664394893364801</v>
      </c>
      <c r="V1624" s="21">
        <f>+SUMIFS(Resultados_Dic3!Q$3:Q$99980,Resultados_Dic3!$F$3:$F$99980,Produccion_UO!$K1624,Resultados_Dic3!$D$3:$D$99980,Produccion_UO!$K$1494,Resultados_Dic3!$E$3:$E$99980,Produccion_UO!$J1624,Resultados_Dic3!$A$3:$A$99980,Produccion_UO!$H1624)*$J$1494</f>
        <v>0</v>
      </c>
      <c r="W1624" s="21">
        <f>+SUMIFS(Resultados_Dic3!R$3:R$99980,Resultados_Dic3!$F$3:$F$99980,Produccion_UO!$K1624,Resultados_Dic3!$D$3:$D$99980,Produccion_UO!$K$1494,Resultados_Dic3!$E$3:$E$99980,Produccion_UO!$J1624,Resultados_Dic3!$A$3:$A$99980,Produccion_UO!$H1624)*$J$1494</f>
        <v>0</v>
      </c>
      <c r="X1624" s="21">
        <f>+SUMIFS(Resultados_Dic3!S$3:S$99980,Resultados_Dic3!$F$3:$F$99980,Produccion_UO!$K1624,Resultados_Dic3!$D$3:$D$99980,Produccion_UO!$K$1494,Resultados_Dic3!$E$3:$E$99980,Produccion_UO!$J1624,Resultados_Dic3!$A$3:$A$99980,Produccion_UO!$H1624)*$J$1494</f>
        <v>0</v>
      </c>
      <c r="Y1624" s="21">
        <f>+SUMIFS(Resultados_Dic3!T$3:T$99980,Resultados_Dic3!$F$3:$F$99980,Produccion_UO!$K1624,Resultados_Dic3!$D$3:$D$99980,Produccion_UO!$K$1494,Resultados_Dic3!$E$3:$E$99980,Produccion_UO!$J1624,Resultados_Dic3!$A$3:$A$99980,Produccion_UO!$H1624)*$J$1494</f>
        <v>0</v>
      </c>
      <c r="Z1624" s="21">
        <f>+SUMIFS(Resultados_Dic3!U$3:U$99980,Resultados_Dic3!$F$3:$F$99980,Produccion_UO!$K1624,Resultados_Dic3!$D$3:$D$99980,Produccion_UO!$K$1494,Resultados_Dic3!$E$3:$E$99980,Produccion_UO!$J1624,Resultados_Dic3!$A$3:$A$99980,Produccion_UO!$H1624)*$J$1494</f>
        <v>0</v>
      </c>
      <c r="AA1624" s="21">
        <f>+SUMIFS(Resultados_Dic3!V$3:V$99980,Resultados_Dic3!$F$3:$F$99980,Produccion_UO!$K1624,Resultados_Dic3!$D$3:$D$99980,Produccion_UO!$K$1494,Resultados_Dic3!$E$3:$E$99980,Produccion_UO!$J1624,Resultados_Dic3!$A$3:$A$99980,Produccion_UO!$H1624)*$J$1494</f>
        <v>0</v>
      </c>
      <c r="AB1624" s="21">
        <f>+SUMIFS(Resultados_Dic3!W$3:W$99980,Resultados_Dic3!$F$3:$F$99980,Produccion_UO!$K1624,Resultados_Dic3!$D$3:$D$99980,Produccion_UO!$K$1494,Resultados_Dic3!$E$3:$E$99980,Produccion_UO!$J1624,Resultados_Dic3!$A$3:$A$99980,Produccion_UO!$H1624)*$J$1494</f>
        <v>0</v>
      </c>
      <c r="AC1624" s="21">
        <f>+SUMIFS(Resultados_Dic3!X$3:X$99980,Resultados_Dic3!$F$3:$F$99980,Produccion_UO!$K1624,Resultados_Dic3!$D$3:$D$99980,Produccion_UO!$K$1494,Resultados_Dic3!$E$3:$E$99980,Produccion_UO!$J1624,Resultados_Dic3!$A$3:$A$99980,Produccion_UO!$H1624)*$J$1494</f>
        <v>0</v>
      </c>
      <c r="AD1624" s="21">
        <f>+SUMIFS(Resultados_Dic3!Y$3:Y$99980,Resultados_Dic3!$F$3:$F$99980,Produccion_UO!$K1624,Resultados_Dic3!$D$3:$D$99980,Produccion_UO!$K$1494,Resultados_Dic3!$E$3:$E$99980,Produccion_UO!$J1624,Resultados_Dic3!$A$3:$A$99980,Produccion_UO!$H1624)*$J$1494</f>
        <v>0</v>
      </c>
      <c r="AE1624" s="21">
        <f>+SUMIFS(Resultados_Dic3!Z$3:Z$99980,Resultados_Dic3!$F$3:$F$99980,Produccion_UO!$K1624,Resultados_Dic3!$D$3:$D$99980,Produccion_UO!$K$1494,Resultados_Dic3!$E$3:$E$99980,Produccion_UO!$J1624,Resultados_Dic3!$A$3:$A$99980,Produccion_UO!$H1624)*$J$1494</f>
        <v>0</v>
      </c>
      <c r="AF1624" s="21">
        <f>+SUMIFS(Resultados_Dic3!AA$3:AA$99980,Resultados_Dic3!$F$3:$F$99980,Produccion_UO!$K1624,Resultados_Dic3!$D$3:$D$99980,Produccion_UO!$K$1494,Resultados_Dic3!$E$3:$E$99980,Produccion_UO!$J1624,Resultados_Dic3!$A$3:$A$99980,Produccion_UO!$H1624)*$J$1494</f>
        <v>0</v>
      </c>
      <c r="AG1624" s="21">
        <f>+SUMIFS(Resultados_Dic3!AB$3:AB$99980,Resultados_Dic3!$F$3:$F$99980,Produccion_UO!$K1624,Resultados_Dic3!$D$3:$D$99980,Produccion_UO!$K$1494,Resultados_Dic3!$E$3:$E$99980,Produccion_UO!$J1624,Resultados_Dic3!$A$3:$A$99980,Produccion_UO!$H1624)*$J$1494</f>
        <v>0</v>
      </c>
      <c r="AH1624" s="21">
        <f>+SUMIFS(Resultados_Dic3!AC$3:AC$99980,Resultados_Dic3!$F$3:$F$99980,Produccion_UO!$K1624,Resultados_Dic3!$D$3:$D$99980,Produccion_UO!$K$1494,Resultados_Dic3!$E$3:$E$99980,Produccion_UO!$J1624,Resultados_Dic3!$A$3:$A$99980,Produccion_UO!$H1624)*$J$1494</f>
        <v>0</v>
      </c>
      <c r="AI1624" s="21">
        <f>+SUMIFS(Resultados_Dic3!AD$3:AD$99980,Resultados_Dic3!$F$3:$F$99980,Produccion_UO!$K1624,Resultados_Dic3!$D$3:$D$99980,Produccion_UO!$K$1494,Resultados_Dic3!$E$3:$E$99980,Produccion_UO!$J1624,Resultados_Dic3!$A$3:$A$99980,Produccion_UO!$H1624)*$J$1494</f>
        <v>0</v>
      </c>
      <c r="AJ1624" s="21">
        <f>+SUMIFS(Resultados_Dic3!AE$3:AE$99980,Resultados_Dic3!$F$3:$F$99980,Produccion_UO!$K1624,Resultados_Dic3!$D$3:$D$99980,Produccion_UO!$K$1494,Resultados_Dic3!$E$3:$E$99980,Produccion_UO!$J1624,Resultados_Dic3!$A$3:$A$99980,Produccion_UO!$H1624)*$J$1494</f>
        <v>0</v>
      </c>
      <c r="AK1624" s="21">
        <f>+SUMIFS(Resultados_Dic3!AF$3:AF$99980,Resultados_Dic3!$F$3:$F$99980,Produccion_UO!$K1624,Resultados_Dic3!$D$3:$D$99980,Produccion_UO!$K$1494,Resultados_Dic3!$E$3:$E$99980,Produccion_UO!$J1624,Resultados_Dic3!$A$3:$A$99980,Produccion_UO!$H1624)*$J$1494</f>
        <v>0</v>
      </c>
      <c r="AL1624" s="21">
        <f>+SUMIFS(Resultados_Dic3!AG$3:AG$99980,Resultados_Dic3!$F$3:$F$99980,Produccion_UO!$K1624,Resultados_Dic3!$D$3:$D$99980,Produccion_UO!$K$1494,Resultados_Dic3!$E$3:$E$99980,Produccion_UO!$J1624,Resultados_Dic3!$A$3:$A$99980,Produccion_UO!$H1624)*$J$1494</f>
        <v>0</v>
      </c>
      <c r="AM1624" s="21">
        <f>+SUMIFS(Resultados_Dic3!AH$3:AH$99980,Resultados_Dic3!$F$3:$F$99980,Produccion_UO!$K1624,Resultados_Dic3!$D$3:$D$99980,Produccion_UO!$K$1494,Resultados_Dic3!$E$3:$E$99980,Produccion_UO!$J1624,Resultados_Dic3!$A$3:$A$99980,Produccion_UO!$H1624)*$J$1494</f>
        <v>0</v>
      </c>
      <c r="AN1624" s="21">
        <f>+SUMIFS(Resultados_Dic3!AI$3:AI$99980,Resultados_Dic3!$F$3:$F$99980,Produccion_UO!$K1624,Resultados_Dic3!$D$3:$D$99980,Produccion_UO!$K$1494,Resultados_Dic3!$E$3:$E$99980,Produccion_UO!$J1624,Resultados_Dic3!$A$3:$A$99980,Produccion_UO!$H1624)*$J$1494</f>
        <v>0</v>
      </c>
      <c r="AO1624" s="21">
        <f>+SUMIFS(Resultados_Dic3!AJ$3:AJ$99980,Resultados_Dic3!$F$3:$F$99980,Produccion_UO!$K1624,Resultados_Dic3!$D$3:$D$99980,Produccion_UO!$K$1494,Resultados_Dic3!$E$3:$E$99980,Produccion_UO!$J1624,Resultados_Dic3!$A$3:$A$99980,Produccion_UO!$H1624)*$J$1494</f>
        <v>0</v>
      </c>
      <c r="AP1624" s="21">
        <f>+SUMIFS(Resultados_Dic3!AK$3:AK$99980,Resultados_Dic3!$F$3:$F$99980,Produccion_UO!$K1624,Resultados_Dic3!$D$3:$D$99980,Produccion_UO!$K$1494,Resultados_Dic3!$E$3:$E$99980,Produccion_UO!$J1624,Resultados_Dic3!$A$3:$A$99980,Produccion_UO!$H1624)*$J$1494</f>
        <v>0</v>
      </c>
      <c r="AQ1624" s="21">
        <f>+SUMIFS(Resultados_Dic3!AL$3:AL$99980,Resultados_Dic3!$F$3:$F$99980,Produccion_UO!$K1624,Resultados_Dic3!$D$3:$D$99980,Produccion_UO!$K$1494,Resultados_Dic3!$E$3:$E$99980,Produccion_UO!$J1624,Resultados_Dic3!$A$3:$A$99980,Produccion_UO!$H1624)*$J$1494</f>
        <v>0</v>
      </c>
      <c r="AR1624" s="21">
        <f>+SUMIFS(Resultados_Dic3!AM$3:AM$99980,Resultados_Dic3!$F$3:$F$99980,Produccion_UO!$K1624,Resultados_Dic3!$D$3:$D$99980,Produccion_UO!$K$1494,Resultados_Dic3!$E$3:$E$99980,Produccion_UO!$J1624,Resultados_Dic3!$A$3:$A$99980,Produccion_UO!$H1624)*$J$1494</f>
        <v>0</v>
      </c>
    </row>
    <row r="1625" spans="6:44" x14ac:dyDescent="0.25">
      <c r="H1625" s="17" t="str">
        <f t="shared" si="2022"/>
        <v>DIC7</v>
      </c>
      <c r="I1625" s="24"/>
      <c r="J1625" s="24" t="s">
        <v>153</v>
      </c>
      <c r="K1625" s="315"/>
      <c r="L1625" s="230" t="s">
        <v>831</v>
      </c>
      <c r="M1625" s="21">
        <f>+SUM(M1626:M1628)</f>
        <v>71.437426932861356</v>
      </c>
      <c r="N1625" s="21">
        <f t="shared" ref="N1625" si="2054">+SUM(N1626:N1628)</f>
        <v>66.384999025900356</v>
      </c>
      <c r="O1625" s="21">
        <f t="shared" ref="O1625" si="2055">+SUM(O1626:O1628)</f>
        <v>61.057836154026361</v>
      </c>
      <c r="P1625" s="21">
        <f t="shared" ref="P1625" si="2056">+SUM(P1626:P1628)</f>
        <v>29.90856289056066</v>
      </c>
      <c r="Q1625" s="21">
        <f t="shared" ref="Q1625" si="2057">+SUM(Q1626:Q1628)</f>
        <v>29.90856289056066</v>
      </c>
      <c r="R1625" s="21">
        <f t="shared" ref="R1625" si="2058">+SUM(R1626:R1628)</f>
        <v>29.90856289056066</v>
      </c>
      <c r="S1625" s="21">
        <f t="shared" ref="S1625" si="2059">+SUM(S1626:S1628)</f>
        <v>29.90856289056066</v>
      </c>
      <c r="T1625" s="21">
        <f t="shared" ref="T1625" si="2060">+SUM(T1626:T1628)</f>
        <v>29.90856289056066</v>
      </c>
      <c r="U1625" s="21">
        <f t="shared" ref="U1625" si="2061">+SUM(U1626:U1628)</f>
        <v>28.83194357719676</v>
      </c>
      <c r="V1625" s="21">
        <f t="shared" ref="V1625" si="2062">+SUM(V1626:V1628)</f>
        <v>0</v>
      </c>
      <c r="W1625" s="21">
        <f t="shared" ref="W1625" si="2063">+SUM(W1626:W1628)</f>
        <v>0</v>
      </c>
      <c r="X1625" s="21">
        <f t="shared" ref="X1625" si="2064">+SUM(X1626:X1628)</f>
        <v>0</v>
      </c>
      <c r="Y1625" s="21">
        <f t="shared" ref="Y1625" si="2065">+SUM(Y1626:Y1628)</f>
        <v>0</v>
      </c>
      <c r="Z1625" s="21">
        <f t="shared" ref="Z1625" si="2066">+SUM(Z1626:Z1628)</f>
        <v>0</v>
      </c>
      <c r="AA1625" s="21">
        <f t="shared" ref="AA1625" si="2067">+SUM(AA1626:AA1628)</f>
        <v>0</v>
      </c>
      <c r="AB1625" s="21">
        <f t="shared" ref="AB1625" si="2068">+SUM(AB1626:AB1628)</f>
        <v>0</v>
      </c>
      <c r="AC1625" s="21">
        <f t="shared" ref="AC1625" si="2069">+SUM(AC1626:AC1628)</f>
        <v>0</v>
      </c>
      <c r="AD1625" s="21">
        <f t="shared" ref="AD1625" si="2070">+SUM(AD1626:AD1628)</f>
        <v>0</v>
      </c>
      <c r="AE1625" s="21">
        <f t="shared" ref="AE1625" si="2071">+SUM(AE1626:AE1628)</f>
        <v>0</v>
      </c>
      <c r="AF1625" s="21">
        <f t="shared" ref="AF1625" si="2072">+SUM(AF1626:AF1628)</f>
        <v>0</v>
      </c>
      <c r="AG1625" s="21">
        <f t="shared" ref="AG1625" si="2073">+SUM(AG1626:AG1628)</f>
        <v>0</v>
      </c>
      <c r="AH1625" s="21">
        <f t="shared" ref="AH1625" si="2074">+SUM(AH1626:AH1628)</f>
        <v>0</v>
      </c>
      <c r="AI1625" s="21">
        <f t="shared" ref="AI1625" si="2075">+SUM(AI1626:AI1628)</f>
        <v>0</v>
      </c>
      <c r="AJ1625" s="21">
        <f t="shared" ref="AJ1625" si="2076">+SUM(AJ1626:AJ1628)</f>
        <v>0</v>
      </c>
      <c r="AK1625" s="21">
        <f t="shared" ref="AK1625" si="2077">+SUM(AK1626:AK1628)</f>
        <v>0</v>
      </c>
      <c r="AL1625" s="21">
        <f t="shared" ref="AL1625" si="2078">+SUM(AL1626:AL1628)</f>
        <v>0</v>
      </c>
      <c r="AM1625" s="21">
        <f t="shared" ref="AM1625" si="2079">+SUM(AM1626:AM1628)</f>
        <v>0</v>
      </c>
      <c r="AN1625" s="21">
        <f t="shared" ref="AN1625" si="2080">+SUM(AN1626:AN1628)</f>
        <v>0</v>
      </c>
      <c r="AO1625" s="21">
        <f t="shared" ref="AO1625" si="2081">+SUM(AO1626:AO1628)</f>
        <v>0</v>
      </c>
      <c r="AP1625" s="21">
        <f t="shared" ref="AP1625" si="2082">+SUM(AP1626:AP1628)</f>
        <v>0</v>
      </c>
      <c r="AQ1625" s="21">
        <f t="shared" ref="AQ1625" si="2083">+SUM(AQ1626:AQ1628)</f>
        <v>0</v>
      </c>
      <c r="AR1625" s="21">
        <f t="shared" ref="AR1625" si="2084">+SUM(AR1626:AR1628)</f>
        <v>0</v>
      </c>
    </row>
    <row r="1626" spans="6:44" x14ac:dyDescent="0.25">
      <c r="H1626" s="17" t="str">
        <f t="shared" si="2022"/>
        <v>DIC7</v>
      </c>
      <c r="I1626" s="24"/>
      <c r="J1626" s="24" t="s">
        <v>153</v>
      </c>
      <c r="K1626" s="315" t="s">
        <v>203</v>
      </c>
      <c r="L1626" s="316" t="s">
        <v>750</v>
      </c>
      <c r="M1626" s="21">
        <f>+SUMIFS(Resultados_Dic3!H$3:H$99980,Resultados_Dic3!$F$3:$F$99980,Produccion_UO!$K1626,Resultados_Dic3!$D$3:$D$99980,Produccion_UO!$K$1494,Resultados_Dic3!$E$3:$E$99980,Produccion_UO!$J1626,Resultados_Dic3!$A$3:$A$99980,Produccion_UO!$H1626)*$J$1494</f>
        <v>4.5273015178464604</v>
      </c>
      <c r="N1626" s="21">
        <f>+SUMIFS(Resultados_Dic3!I$3:I$99980,Resultados_Dic3!$F$3:$F$99980,Produccion_UO!$K1626,Resultados_Dic3!$D$3:$D$99980,Produccion_UO!$K$1494,Resultados_Dic3!$E$3:$E$99980,Produccion_UO!$J1626,Resultados_Dic3!$A$3:$A$99980,Produccion_UO!$H1626)*$J$1494</f>
        <v>4.5273015178464604</v>
      </c>
      <c r="O1626" s="21">
        <f>+SUMIFS(Resultados_Dic3!J$3:J$99980,Resultados_Dic3!$F$3:$F$99980,Produccion_UO!$K1626,Resultados_Dic3!$D$3:$D$99980,Produccion_UO!$K$1494,Resultados_Dic3!$E$3:$E$99980,Produccion_UO!$J1626,Resultados_Dic3!$A$3:$A$99980,Produccion_UO!$H1626)*$J$1494</f>
        <v>4.5273015178464604</v>
      </c>
      <c r="P1626" s="21">
        <f>+SUMIFS(Resultados_Dic3!K$3:K$99980,Resultados_Dic3!$F$3:$F$99980,Produccion_UO!$K1626,Resultados_Dic3!$D$3:$D$99980,Produccion_UO!$K$1494,Resultados_Dic3!$E$3:$E$99980,Produccion_UO!$J1626,Resultados_Dic3!$A$3:$A$99980,Produccion_UO!$H1626)*$J$1494</f>
        <v>4.5273015178464604</v>
      </c>
      <c r="Q1626" s="21">
        <f>+SUMIFS(Resultados_Dic3!L$3:L$99980,Resultados_Dic3!$F$3:$F$99980,Produccion_UO!$K1626,Resultados_Dic3!$D$3:$D$99980,Produccion_UO!$K$1494,Resultados_Dic3!$E$3:$E$99980,Produccion_UO!$J1626,Resultados_Dic3!$A$3:$A$99980,Produccion_UO!$H1626)*$J$1494</f>
        <v>4.5273015178464604</v>
      </c>
      <c r="R1626" s="21">
        <f>+SUMIFS(Resultados_Dic3!M$3:M$99980,Resultados_Dic3!$F$3:$F$99980,Produccion_UO!$K1626,Resultados_Dic3!$D$3:$D$99980,Produccion_UO!$K$1494,Resultados_Dic3!$E$3:$E$99980,Produccion_UO!$J1626,Resultados_Dic3!$A$3:$A$99980,Produccion_UO!$H1626)*$J$1494</f>
        <v>4.5273015178464604</v>
      </c>
      <c r="S1626" s="21">
        <f>+SUMIFS(Resultados_Dic3!N$3:N$99980,Resultados_Dic3!$F$3:$F$99980,Produccion_UO!$K1626,Resultados_Dic3!$D$3:$D$99980,Produccion_UO!$K$1494,Resultados_Dic3!$E$3:$E$99980,Produccion_UO!$J1626,Resultados_Dic3!$A$3:$A$99980,Produccion_UO!$H1626)*$J$1494</f>
        <v>4.5273015178464604</v>
      </c>
      <c r="T1626" s="21">
        <f>+SUMIFS(Resultados_Dic3!O$3:O$99980,Resultados_Dic3!$F$3:$F$99980,Produccion_UO!$K1626,Resultados_Dic3!$D$3:$D$99980,Produccion_UO!$K$1494,Resultados_Dic3!$E$3:$E$99980,Produccion_UO!$J1626,Resultados_Dic3!$A$3:$A$99980,Produccion_UO!$H1626)*$J$1494</f>
        <v>4.5273015178464604</v>
      </c>
      <c r="U1626" s="21">
        <f>+SUMIFS(Resultados_Dic3!P$3:P$99980,Resultados_Dic3!$F$3:$F$99980,Produccion_UO!$K1626,Resultados_Dic3!$D$3:$D$99980,Produccion_UO!$K$1494,Resultados_Dic3!$E$3:$E$99980,Produccion_UO!$J1626,Resultados_Dic3!$A$3:$A$99980,Produccion_UO!$H1626)*$J$1494</f>
        <v>4.5273015178464604</v>
      </c>
      <c r="V1626" s="21">
        <f>+SUMIFS(Resultados_Dic3!Q$3:Q$99980,Resultados_Dic3!$F$3:$F$99980,Produccion_UO!$K1626,Resultados_Dic3!$D$3:$D$99980,Produccion_UO!$K$1494,Resultados_Dic3!$E$3:$E$99980,Produccion_UO!$J1626,Resultados_Dic3!$A$3:$A$99980,Produccion_UO!$H1626)*$J$1494</f>
        <v>0</v>
      </c>
      <c r="W1626" s="21">
        <f>+SUMIFS(Resultados_Dic3!R$3:R$99980,Resultados_Dic3!$F$3:$F$99980,Produccion_UO!$K1626,Resultados_Dic3!$D$3:$D$99980,Produccion_UO!$K$1494,Resultados_Dic3!$E$3:$E$99980,Produccion_UO!$J1626,Resultados_Dic3!$A$3:$A$99980,Produccion_UO!$H1626)*$J$1494</f>
        <v>0</v>
      </c>
      <c r="X1626" s="21">
        <f>+SUMIFS(Resultados_Dic3!S$3:S$99980,Resultados_Dic3!$F$3:$F$99980,Produccion_UO!$K1626,Resultados_Dic3!$D$3:$D$99980,Produccion_UO!$K$1494,Resultados_Dic3!$E$3:$E$99980,Produccion_UO!$J1626,Resultados_Dic3!$A$3:$A$99980,Produccion_UO!$H1626)*$J$1494</f>
        <v>0</v>
      </c>
      <c r="Y1626" s="21">
        <f>+SUMIFS(Resultados_Dic3!T$3:T$99980,Resultados_Dic3!$F$3:$F$99980,Produccion_UO!$K1626,Resultados_Dic3!$D$3:$D$99980,Produccion_UO!$K$1494,Resultados_Dic3!$E$3:$E$99980,Produccion_UO!$J1626,Resultados_Dic3!$A$3:$A$99980,Produccion_UO!$H1626)*$J$1494</f>
        <v>0</v>
      </c>
      <c r="Z1626" s="21">
        <f>+SUMIFS(Resultados_Dic3!U$3:U$99980,Resultados_Dic3!$F$3:$F$99980,Produccion_UO!$K1626,Resultados_Dic3!$D$3:$D$99980,Produccion_UO!$K$1494,Resultados_Dic3!$E$3:$E$99980,Produccion_UO!$J1626,Resultados_Dic3!$A$3:$A$99980,Produccion_UO!$H1626)*$J$1494</f>
        <v>0</v>
      </c>
      <c r="AA1626" s="21">
        <f>+SUMIFS(Resultados_Dic3!V$3:V$99980,Resultados_Dic3!$F$3:$F$99980,Produccion_UO!$K1626,Resultados_Dic3!$D$3:$D$99980,Produccion_UO!$K$1494,Resultados_Dic3!$E$3:$E$99980,Produccion_UO!$J1626,Resultados_Dic3!$A$3:$A$99980,Produccion_UO!$H1626)*$J$1494</f>
        <v>0</v>
      </c>
      <c r="AB1626" s="21">
        <f>+SUMIFS(Resultados_Dic3!W$3:W$99980,Resultados_Dic3!$F$3:$F$99980,Produccion_UO!$K1626,Resultados_Dic3!$D$3:$D$99980,Produccion_UO!$K$1494,Resultados_Dic3!$E$3:$E$99980,Produccion_UO!$J1626,Resultados_Dic3!$A$3:$A$99980,Produccion_UO!$H1626)*$J$1494</f>
        <v>0</v>
      </c>
      <c r="AC1626" s="21">
        <f>+SUMIFS(Resultados_Dic3!X$3:X$99980,Resultados_Dic3!$F$3:$F$99980,Produccion_UO!$K1626,Resultados_Dic3!$D$3:$D$99980,Produccion_UO!$K$1494,Resultados_Dic3!$E$3:$E$99980,Produccion_UO!$J1626,Resultados_Dic3!$A$3:$A$99980,Produccion_UO!$H1626)*$J$1494</f>
        <v>0</v>
      </c>
      <c r="AD1626" s="21">
        <f>+SUMIFS(Resultados_Dic3!Y$3:Y$99980,Resultados_Dic3!$F$3:$F$99980,Produccion_UO!$K1626,Resultados_Dic3!$D$3:$D$99980,Produccion_UO!$K$1494,Resultados_Dic3!$E$3:$E$99980,Produccion_UO!$J1626,Resultados_Dic3!$A$3:$A$99980,Produccion_UO!$H1626)*$J$1494</f>
        <v>0</v>
      </c>
      <c r="AE1626" s="21">
        <f>+SUMIFS(Resultados_Dic3!Z$3:Z$99980,Resultados_Dic3!$F$3:$F$99980,Produccion_UO!$K1626,Resultados_Dic3!$D$3:$D$99980,Produccion_UO!$K$1494,Resultados_Dic3!$E$3:$E$99980,Produccion_UO!$J1626,Resultados_Dic3!$A$3:$A$99980,Produccion_UO!$H1626)*$J$1494</f>
        <v>0</v>
      </c>
      <c r="AF1626" s="21">
        <f>+SUMIFS(Resultados_Dic3!AA$3:AA$99980,Resultados_Dic3!$F$3:$F$99980,Produccion_UO!$K1626,Resultados_Dic3!$D$3:$D$99980,Produccion_UO!$K$1494,Resultados_Dic3!$E$3:$E$99980,Produccion_UO!$J1626,Resultados_Dic3!$A$3:$A$99980,Produccion_UO!$H1626)*$J$1494</f>
        <v>0</v>
      </c>
      <c r="AG1626" s="21">
        <f>+SUMIFS(Resultados_Dic3!AB$3:AB$99980,Resultados_Dic3!$F$3:$F$99980,Produccion_UO!$K1626,Resultados_Dic3!$D$3:$D$99980,Produccion_UO!$K$1494,Resultados_Dic3!$E$3:$E$99980,Produccion_UO!$J1626,Resultados_Dic3!$A$3:$A$99980,Produccion_UO!$H1626)*$J$1494</f>
        <v>0</v>
      </c>
      <c r="AH1626" s="21">
        <f>+SUMIFS(Resultados_Dic3!AC$3:AC$99980,Resultados_Dic3!$F$3:$F$99980,Produccion_UO!$K1626,Resultados_Dic3!$D$3:$D$99980,Produccion_UO!$K$1494,Resultados_Dic3!$E$3:$E$99980,Produccion_UO!$J1626,Resultados_Dic3!$A$3:$A$99980,Produccion_UO!$H1626)*$J$1494</f>
        <v>0</v>
      </c>
      <c r="AI1626" s="21">
        <f>+SUMIFS(Resultados_Dic3!AD$3:AD$99980,Resultados_Dic3!$F$3:$F$99980,Produccion_UO!$K1626,Resultados_Dic3!$D$3:$D$99980,Produccion_UO!$K$1494,Resultados_Dic3!$E$3:$E$99980,Produccion_UO!$J1626,Resultados_Dic3!$A$3:$A$99980,Produccion_UO!$H1626)*$J$1494</f>
        <v>0</v>
      </c>
      <c r="AJ1626" s="21">
        <f>+SUMIFS(Resultados_Dic3!AE$3:AE$99980,Resultados_Dic3!$F$3:$F$99980,Produccion_UO!$K1626,Resultados_Dic3!$D$3:$D$99980,Produccion_UO!$K$1494,Resultados_Dic3!$E$3:$E$99980,Produccion_UO!$J1626,Resultados_Dic3!$A$3:$A$99980,Produccion_UO!$H1626)*$J$1494</f>
        <v>0</v>
      </c>
      <c r="AK1626" s="21">
        <f>+SUMIFS(Resultados_Dic3!AF$3:AF$99980,Resultados_Dic3!$F$3:$F$99980,Produccion_UO!$K1626,Resultados_Dic3!$D$3:$D$99980,Produccion_UO!$K$1494,Resultados_Dic3!$E$3:$E$99980,Produccion_UO!$J1626,Resultados_Dic3!$A$3:$A$99980,Produccion_UO!$H1626)*$J$1494</f>
        <v>0</v>
      </c>
      <c r="AL1626" s="21">
        <f>+SUMIFS(Resultados_Dic3!AG$3:AG$99980,Resultados_Dic3!$F$3:$F$99980,Produccion_UO!$K1626,Resultados_Dic3!$D$3:$D$99980,Produccion_UO!$K$1494,Resultados_Dic3!$E$3:$E$99980,Produccion_UO!$J1626,Resultados_Dic3!$A$3:$A$99980,Produccion_UO!$H1626)*$J$1494</f>
        <v>0</v>
      </c>
      <c r="AM1626" s="21">
        <f>+SUMIFS(Resultados_Dic3!AH$3:AH$99980,Resultados_Dic3!$F$3:$F$99980,Produccion_UO!$K1626,Resultados_Dic3!$D$3:$D$99980,Produccion_UO!$K$1494,Resultados_Dic3!$E$3:$E$99980,Produccion_UO!$J1626,Resultados_Dic3!$A$3:$A$99980,Produccion_UO!$H1626)*$J$1494</f>
        <v>0</v>
      </c>
      <c r="AN1626" s="21">
        <f>+SUMIFS(Resultados_Dic3!AI$3:AI$99980,Resultados_Dic3!$F$3:$F$99980,Produccion_UO!$K1626,Resultados_Dic3!$D$3:$D$99980,Produccion_UO!$K$1494,Resultados_Dic3!$E$3:$E$99980,Produccion_UO!$J1626,Resultados_Dic3!$A$3:$A$99980,Produccion_UO!$H1626)*$J$1494</f>
        <v>0</v>
      </c>
      <c r="AO1626" s="21">
        <f>+SUMIFS(Resultados_Dic3!AJ$3:AJ$99980,Resultados_Dic3!$F$3:$F$99980,Produccion_UO!$K1626,Resultados_Dic3!$D$3:$D$99980,Produccion_UO!$K$1494,Resultados_Dic3!$E$3:$E$99980,Produccion_UO!$J1626,Resultados_Dic3!$A$3:$A$99980,Produccion_UO!$H1626)*$J$1494</f>
        <v>0</v>
      </c>
      <c r="AP1626" s="21">
        <f>+SUMIFS(Resultados_Dic3!AK$3:AK$99980,Resultados_Dic3!$F$3:$F$99980,Produccion_UO!$K1626,Resultados_Dic3!$D$3:$D$99980,Produccion_UO!$K$1494,Resultados_Dic3!$E$3:$E$99980,Produccion_UO!$J1626,Resultados_Dic3!$A$3:$A$99980,Produccion_UO!$H1626)*$J$1494</f>
        <v>0</v>
      </c>
      <c r="AQ1626" s="21">
        <f>+SUMIFS(Resultados_Dic3!AL$3:AL$99980,Resultados_Dic3!$F$3:$F$99980,Produccion_UO!$K1626,Resultados_Dic3!$D$3:$D$99980,Produccion_UO!$K$1494,Resultados_Dic3!$E$3:$E$99980,Produccion_UO!$J1626,Resultados_Dic3!$A$3:$A$99980,Produccion_UO!$H1626)*$J$1494</f>
        <v>0</v>
      </c>
      <c r="AR1626" s="21">
        <f>+SUMIFS(Resultados_Dic3!AM$3:AM$99980,Resultados_Dic3!$F$3:$F$99980,Produccion_UO!$K1626,Resultados_Dic3!$D$3:$D$99980,Produccion_UO!$K$1494,Resultados_Dic3!$E$3:$E$99980,Produccion_UO!$J1626,Resultados_Dic3!$A$3:$A$99980,Produccion_UO!$H1626)*$J$1494</f>
        <v>0</v>
      </c>
    </row>
    <row r="1627" spans="6:44" x14ac:dyDescent="0.25">
      <c r="H1627" s="17" t="str">
        <f t="shared" si="2022"/>
        <v>DIC7</v>
      </c>
      <c r="I1627" s="24"/>
      <c r="J1627" s="24" t="s">
        <v>153</v>
      </c>
      <c r="K1627" s="315" t="s">
        <v>282</v>
      </c>
      <c r="L1627" s="316" t="s">
        <v>746</v>
      </c>
      <c r="M1627" s="21">
        <f>+SUMIFS(Resultados_Dic3!H$3:H$99980,Resultados_Dic3!$F$3:$F$99980,Produccion_UO!$K1627,Resultados_Dic3!$D$3:$D$99980,Produccion_UO!$K$1494,Resultados_Dic3!$E$3:$E$99980,Produccion_UO!$J1627,Resultados_Dic3!$A$3:$A$99980,Produccion_UO!$H1627)*$J$1494</f>
        <v>41.528864042300697</v>
      </c>
      <c r="N1627" s="21">
        <f>+SUMIFS(Resultados_Dic3!I$3:I$99980,Resultados_Dic3!$F$3:$F$99980,Produccion_UO!$K1627,Resultados_Dic3!$D$3:$D$99980,Produccion_UO!$K$1494,Resultados_Dic3!$E$3:$E$99980,Produccion_UO!$J1627,Resultados_Dic3!$A$3:$A$99980,Produccion_UO!$H1627)*$J$1494</f>
        <v>36.476436135339704</v>
      </c>
      <c r="O1627" s="21">
        <f>+SUMIFS(Resultados_Dic3!J$3:J$99980,Resultados_Dic3!$F$3:$F$99980,Produccion_UO!$K1627,Resultados_Dic3!$D$3:$D$99980,Produccion_UO!$K$1494,Resultados_Dic3!$E$3:$E$99980,Produccion_UO!$J1627,Resultados_Dic3!$A$3:$A$99980,Produccion_UO!$H1627)*$J$1494</f>
        <v>31.149273263465702</v>
      </c>
      <c r="P1627" s="21">
        <f>+SUMIFS(Resultados_Dic3!K$3:K$99980,Resultados_Dic3!$F$3:$F$99980,Produccion_UO!$K1627,Resultados_Dic3!$D$3:$D$99980,Produccion_UO!$K$1494,Resultados_Dic3!$E$3:$E$99980,Produccion_UO!$J1627,Resultados_Dic3!$A$3:$A$99980,Produccion_UO!$H1627)*$J$1494</f>
        <v>0</v>
      </c>
      <c r="Q1627" s="21">
        <f>+SUMIFS(Resultados_Dic3!L$3:L$99980,Resultados_Dic3!$F$3:$F$99980,Produccion_UO!$K1627,Resultados_Dic3!$D$3:$D$99980,Produccion_UO!$K$1494,Resultados_Dic3!$E$3:$E$99980,Produccion_UO!$J1627,Resultados_Dic3!$A$3:$A$99980,Produccion_UO!$H1627)*$J$1494</f>
        <v>0</v>
      </c>
      <c r="R1627" s="21">
        <f>+SUMIFS(Resultados_Dic3!M$3:M$99980,Resultados_Dic3!$F$3:$F$99980,Produccion_UO!$K1627,Resultados_Dic3!$D$3:$D$99980,Produccion_UO!$K$1494,Resultados_Dic3!$E$3:$E$99980,Produccion_UO!$J1627,Resultados_Dic3!$A$3:$A$99980,Produccion_UO!$H1627)*$J$1494</f>
        <v>0</v>
      </c>
      <c r="S1627" s="21">
        <f>+SUMIFS(Resultados_Dic3!N$3:N$99980,Resultados_Dic3!$F$3:$F$99980,Produccion_UO!$K1627,Resultados_Dic3!$D$3:$D$99980,Produccion_UO!$K$1494,Resultados_Dic3!$E$3:$E$99980,Produccion_UO!$J1627,Resultados_Dic3!$A$3:$A$99980,Produccion_UO!$H1627)*$J$1494</f>
        <v>0</v>
      </c>
      <c r="T1627" s="21">
        <f>+SUMIFS(Resultados_Dic3!O$3:O$99980,Resultados_Dic3!$F$3:$F$99980,Produccion_UO!$K1627,Resultados_Dic3!$D$3:$D$99980,Produccion_UO!$K$1494,Resultados_Dic3!$E$3:$E$99980,Produccion_UO!$J1627,Resultados_Dic3!$A$3:$A$99980,Produccion_UO!$H1627)*$J$1494</f>
        <v>0</v>
      </c>
      <c r="U1627" s="21">
        <f>+SUMIFS(Resultados_Dic3!P$3:P$99980,Resultados_Dic3!$F$3:$F$99980,Produccion_UO!$K1627,Resultados_Dic3!$D$3:$D$99980,Produccion_UO!$K$1494,Resultados_Dic3!$E$3:$E$99980,Produccion_UO!$J1627,Resultados_Dic3!$A$3:$A$99980,Produccion_UO!$H1627)*$J$1494</f>
        <v>0</v>
      </c>
      <c r="V1627" s="21">
        <f>+SUMIFS(Resultados_Dic3!Q$3:Q$99980,Resultados_Dic3!$F$3:$F$99980,Produccion_UO!$K1627,Resultados_Dic3!$D$3:$D$99980,Produccion_UO!$K$1494,Resultados_Dic3!$E$3:$E$99980,Produccion_UO!$J1627,Resultados_Dic3!$A$3:$A$99980,Produccion_UO!$H1627)*$J$1494</f>
        <v>0</v>
      </c>
      <c r="W1627" s="21">
        <f>+SUMIFS(Resultados_Dic3!R$3:R$99980,Resultados_Dic3!$F$3:$F$99980,Produccion_UO!$K1627,Resultados_Dic3!$D$3:$D$99980,Produccion_UO!$K$1494,Resultados_Dic3!$E$3:$E$99980,Produccion_UO!$J1627,Resultados_Dic3!$A$3:$A$99980,Produccion_UO!$H1627)*$J$1494</f>
        <v>0</v>
      </c>
      <c r="X1627" s="21">
        <f>+SUMIFS(Resultados_Dic3!S$3:S$99980,Resultados_Dic3!$F$3:$F$99980,Produccion_UO!$K1627,Resultados_Dic3!$D$3:$D$99980,Produccion_UO!$K$1494,Resultados_Dic3!$E$3:$E$99980,Produccion_UO!$J1627,Resultados_Dic3!$A$3:$A$99980,Produccion_UO!$H1627)*$J$1494</f>
        <v>0</v>
      </c>
      <c r="Y1627" s="21">
        <f>+SUMIFS(Resultados_Dic3!T$3:T$99980,Resultados_Dic3!$F$3:$F$99980,Produccion_UO!$K1627,Resultados_Dic3!$D$3:$D$99980,Produccion_UO!$K$1494,Resultados_Dic3!$E$3:$E$99980,Produccion_UO!$J1627,Resultados_Dic3!$A$3:$A$99980,Produccion_UO!$H1627)*$J$1494</f>
        <v>0</v>
      </c>
      <c r="Z1627" s="21">
        <f>+SUMIFS(Resultados_Dic3!U$3:U$99980,Resultados_Dic3!$F$3:$F$99980,Produccion_UO!$K1627,Resultados_Dic3!$D$3:$D$99980,Produccion_UO!$K$1494,Resultados_Dic3!$E$3:$E$99980,Produccion_UO!$J1627,Resultados_Dic3!$A$3:$A$99980,Produccion_UO!$H1627)*$J$1494</f>
        <v>0</v>
      </c>
      <c r="AA1627" s="21">
        <f>+SUMIFS(Resultados_Dic3!V$3:V$99980,Resultados_Dic3!$F$3:$F$99980,Produccion_UO!$K1627,Resultados_Dic3!$D$3:$D$99980,Produccion_UO!$K$1494,Resultados_Dic3!$E$3:$E$99980,Produccion_UO!$J1627,Resultados_Dic3!$A$3:$A$99980,Produccion_UO!$H1627)*$J$1494</f>
        <v>0</v>
      </c>
      <c r="AB1627" s="21">
        <f>+SUMIFS(Resultados_Dic3!W$3:W$99980,Resultados_Dic3!$F$3:$F$99980,Produccion_UO!$K1627,Resultados_Dic3!$D$3:$D$99980,Produccion_UO!$K$1494,Resultados_Dic3!$E$3:$E$99980,Produccion_UO!$J1627,Resultados_Dic3!$A$3:$A$99980,Produccion_UO!$H1627)*$J$1494</f>
        <v>0</v>
      </c>
      <c r="AC1627" s="21">
        <f>+SUMIFS(Resultados_Dic3!X$3:X$99980,Resultados_Dic3!$F$3:$F$99980,Produccion_UO!$K1627,Resultados_Dic3!$D$3:$D$99980,Produccion_UO!$K$1494,Resultados_Dic3!$E$3:$E$99980,Produccion_UO!$J1627,Resultados_Dic3!$A$3:$A$99980,Produccion_UO!$H1627)*$J$1494</f>
        <v>0</v>
      </c>
      <c r="AD1627" s="21">
        <f>+SUMIFS(Resultados_Dic3!Y$3:Y$99980,Resultados_Dic3!$F$3:$F$99980,Produccion_UO!$K1627,Resultados_Dic3!$D$3:$D$99980,Produccion_UO!$K$1494,Resultados_Dic3!$E$3:$E$99980,Produccion_UO!$J1627,Resultados_Dic3!$A$3:$A$99980,Produccion_UO!$H1627)*$J$1494</f>
        <v>0</v>
      </c>
      <c r="AE1627" s="21">
        <f>+SUMIFS(Resultados_Dic3!Z$3:Z$99980,Resultados_Dic3!$F$3:$F$99980,Produccion_UO!$K1627,Resultados_Dic3!$D$3:$D$99980,Produccion_UO!$K$1494,Resultados_Dic3!$E$3:$E$99980,Produccion_UO!$J1627,Resultados_Dic3!$A$3:$A$99980,Produccion_UO!$H1627)*$J$1494</f>
        <v>0</v>
      </c>
      <c r="AF1627" s="21">
        <f>+SUMIFS(Resultados_Dic3!AA$3:AA$99980,Resultados_Dic3!$F$3:$F$99980,Produccion_UO!$K1627,Resultados_Dic3!$D$3:$D$99980,Produccion_UO!$K$1494,Resultados_Dic3!$E$3:$E$99980,Produccion_UO!$J1627,Resultados_Dic3!$A$3:$A$99980,Produccion_UO!$H1627)*$J$1494</f>
        <v>0</v>
      </c>
      <c r="AG1627" s="21">
        <f>+SUMIFS(Resultados_Dic3!AB$3:AB$99980,Resultados_Dic3!$F$3:$F$99980,Produccion_UO!$K1627,Resultados_Dic3!$D$3:$D$99980,Produccion_UO!$K$1494,Resultados_Dic3!$E$3:$E$99980,Produccion_UO!$J1627,Resultados_Dic3!$A$3:$A$99980,Produccion_UO!$H1627)*$J$1494</f>
        <v>0</v>
      </c>
      <c r="AH1627" s="21">
        <f>+SUMIFS(Resultados_Dic3!AC$3:AC$99980,Resultados_Dic3!$F$3:$F$99980,Produccion_UO!$K1627,Resultados_Dic3!$D$3:$D$99980,Produccion_UO!$K$1494,Resultados_Dic3!$E$3:$E$99980,Produccion_UO!$J1627,Resultados_Dic3!$A$3:$A$99980,Produccion_UO!$H1627)*$J$1494</f>
        <v>0</v>
      </c>
      <c r="AI1627" s="21">
        <f>+SUMIFS(Resultados_Dic3!AD$3:AD$99980,Resultados_Dic3!$F$3:$F$99980,Produccion_UO!$K1627,Resultados_Dic3!$D$3:$D$99980,Produccion_UO!$K$1494,Resultados_Dic3!$E$3:$E$99980,Produccion_UO!$J1627,Resultados_Dic3!$A$3:$A$99980,Produccion_UO!$H1627)*$J$1494</f>
        <v>0</v>
      </c>
      <c r="AJ1627" s="21">
        <f>+SUMIFS(Resultados_Dic3!AE$3:AE$99980,Resultados_Dic3!$F$3:$F$99980,Produccion_UO!$K1627,Resultados_Dic3!$D$3:$D$99980,Produccion_UO!$K$1494,Resultados_Dic3!$E$3:$E$99980,Produccion_UO!$J1627,Resultados_Dic3!$A$3:$A$99980,Produccion_UO!$H1627)*$J$1494</f>
        <v>0</v>
      </c>
      <c r="AK1627" s="21">
        <f>+SUMIFS(Resultados_Dic3!AF$3:AF$99980,Resultados_Dic3!$F$3:$F$99980,Produccion_UO!$K1627,Resultados_Dic3!$D$3:$D$99980,Produccion_UO!$K$1494,Resultados_Dic3!$E$3:$E$99980,Produccion_UO!$J1627,Resultados_Dic3!$A$3:$A$99980,Produccion_UO!$H1627)*$J$1494</f>
        <v>0</v>
      </c>
      <c r="AL1627" s="21">
        <f>+SUMIFS(Resultados_Dic3!AG$3:AG$99980,Resultados_Dic3!$F$3:$F$99980,Produccion_UO!$K1627,Resultados_Dic3!$D$3:$D$99980,Produccion_UO!$K$1494,Resultados_Dic3!$E$3:$E$99980,Produccion_UO!$J1627,Resultados_Dic3!$A$3:$A$99980,Produccion_UO!$H1627)*$J$1494</f>
        <v>0</v>
      </c>
      <c r="AM1627" s="21">
        <f>+SUMIFS(Resultados_Dic3!AH$3:AH$99980,Resultados_Dic3!$F$3:$F$99980,Produccion_UO!$K1627,Resultados_Dic3!$D$3:$D$99980,Produccion_UO!$K$1494,Resultados_Dic3!$E$3:$E$99980,Produccion_UO!$J1627,Resultados_Dic3!$A$3:$A$99980,Produccion_UO!$H1627)*$J$1494</f>
        <v>0</v>
      </c>
      <c r="AN1627" s="21">
        <f>+SUMIFS(Resultados_Dic3!AI$3:AI$99980,Resultados_Dic3!$F$3:$F$99980,Produccion_UO!$K1627,Resultados_Dic3!$D$3:$D$99980,Produccion_UO!$K$1494,Resultados_Dic3!$E$3:$E$99980,Produccion_UO!$J1627,Resultados_Dic3!$A$3:$A$99980,Produccion_UO!$H1627)*$J$1494</f>
        <v>0</v>
      </c>
      <c r="AO1627" s="21">
        <f>+SUMIFS(Resultados_Dic3!AJ$3:AJ$99980,Resultados_Dic3!$F$3:$F$99980,Produccion_UO!$K1627,Resultados_Dic3!$D$3:$D$99980,Produccion_UO!$K$1494,Resultados_Dic3!$E$3:$E$99980,Produccion_UO!$J1627,Resultados_Dic3!$A$3:$A$99980,Produccion_UO!$H1627)*$J$1494</f>
        <v>0</v>
      </c>
      <c r="AP1627" s="21">
        <f>+SUMIFS(Resultados_Dic3!AK$3:AK$99980,Resultados_Dic3!$F$3:$F$99980,Produccion_UO!$K1627,Resultados_Dic3!$D$3:$D$99980,Produccion_UO!$K$1494,Resultados_Dic3!$E$3:$E$99980,Produccion_UO!$J1627,Resultados_Dic3!$A$3:$A$99980,Produccion_UO!$H1627)*$J$1494</f>
        <v>0</v>
      </c>
      <c r="AQ1627" s="21">
        <f>+SUMIFS(Resultados_Dic3!AL$3:AL$99980,Resultados_Dic3!$F$3:$F$99980,Produccion_UO!$K1627,Resultados_Dic3!$D$3:$D$99980,Produccion_UO!$K$1494,Resultados_Dic3!$E$3:$E$99980,Produccion_UO!$J1627,Resultados_Dic3!$A$3:$A$99980,Produccion_UO!$H1627)*$J$1494</f>
        <v>0</v>
      </c>
      <c r="AR1627" s="21">
        <f>+SUMIFS(Resultados_Dic3!AM$3:AM$99980,Resultados_Dic3!$F$3:$F$99980,Produccion_UO!$K1627,Resultados_Dic3!$D$3:$D$99980,Produccion_UO!$K$1494,Resultados_Dic3!$E$3:$E$99980,Produccion_UO!$J1627,Resultados_Dic3!$A$3:$A$99980,Produccion_UO!$H1627)*$J$1494</f>
        <v>0</v>
      </c>
    </row>
    <row r="1628" spans="6:44" x14ac:dyDescent="0.25">
      <c r="H1628" s="17" t="str">
        <f t="shared" si="2022"/>
        <v>DIC7</v>
      </c>
      <c r="I1628" s="24"/>
      <c r="J1628" s="24" t="s">
        <v>153</v>
      </c>
      <c r="K1628" s="315" t="s">
        <v>208</v>
      </c>
      <c r="L1628" s="316" t="s">
        <v>794</v>
      </c>
      <c r="M1628" s="21">
        <f>+SUMIFS(Resultados_Dic3!H$3:H$99980,Resultados_Dic3!$F$3:$F$99980,Produccion_UO!$K1628,Resultados_Dic3!$D$3:$D$99980,Produccion_UO!$K$1494,Resultados_Dic3!$E$3:$E$99980,Produccion_UO!$J1628,Resultados_Dic3!$A$3:$A$99980,Produccion_UO!$H1628)*$J$1494</f>
        <v>25.381261372714199</v>
      </c>
      <c r="N1628" s="21">
        <f>+SUMIFS(Resultados_Dic3!I$3:I$99980,Resultados_Dic3!$F$3:$F$99980,Produccion_UO!$K1628,Resultados_Dic3!$D$3:$D$99980,Produccion_UO!$K$1494,Resultados_Dic3!$E$3:$E$99980,Produccion_UO!$J1628,Resultados_Dic3!$A$3:$A$99980,Produccion_UO!$H1628)*$J$1494</f>
        <v>25.381261372714199</v>
      </c>
      <c r="O1628" s="21">
        <f>+SUMIFS(Resultados_Dic3!J$3:J$99980,Resultados_Dic3!$F$3:$F$99980,Produccion_UO!$K1628,Resultados_Dic3!$D$3:$D$99980,Produccion_UO!$K$1494,Resultados_Dic3!$E$3:$E$99980,Produccion_UO!$J1628,Resultados_Dic3!$A$3:$A$99980,Produccion_UO!$H1628)*$J$1494</f>
        <v>25.381261372714199</v>
      </c>
      <c r="P1628" s="21">
        <f>+SUMIFS(Resultados_Dic3!K$3:K$99980,Resultados_Dic3!$F$3:$F$99980,Produccion_UO!$K1628,Resultados_Dic3!$D$3:$D$99980,Produccion_UO!$K$1494,Resultados_Dic3!$E$3:$E$99980,Produccion_UO!$J1628,Resultados_Dic3!$A$3:$A$99980,Produccion_UO!$H1628)*$J$1494</f>
        <v>25.381261372714199</v>
      </c>
      <c r="Q1628" s="21">
        <f>+SUMIFS(Resultados_Dic3!L$3:L$99980,Resultados_Dic3!$F$3:$F$99980,Produccion_UO!$K1628,Resultados_Dic3!$D$3:$D$99980,Produccion_UO!$K$1494,Resultados_Dic3!$E$3:$E$99980,Produccion_UO!$J1628,Resultados_Dic3!$A$3:$A$99980,Produccion_UO!$H1628)*$J$1494</f>
        <v>25.381261372714199</v>
      </c>
      <c r="R1628" s="21">
        <f>+SUMIFS(Resultados_Dic3!M$3:M$99980,Resultados_Dic3!$F$3:$F$99980,Produccion_UO!$K1628,Resultados_Dic3!$D$3:$D$99980,Produccion_UO!$K$1494,Resultados_Dic3!$E$3:$E$99980,Produccion_UO!$J1628,Resultados_Dic3!$A$3:$A$99980,Produccion_UO!$H1628)*$J$1494</f>
        <v>25.381261372714199</v>
      </c>
      <c r="S1628" s="21">
        <f>+SUMIFS(Resultados_Dic3!N$3:N$99980,Resultados_Dic3!$F$3:$F$99980,Produccion_UO!$K1628,Resultados_Dic3!$D$3:$D$99980,Produccion_UO!$K$1494,Resultados_Dic3!$E$3:$E$99980,Produccion_UO!$J1628,Resultados_Dic3!$A$3:$A$99980,Produccion_UO!$H1628)*$J$1494</f>
        <v>25.381261372714199</v>
      </c>
      <c r="T1628" s="21">
        <f>+SUMIFS(Resultados_Dic3!O$3:O$99980,Resultados_Dic3!$F$3:$F$99980,Produccion_UO!$K1628,Resultados_Dic3!$D$3:$D$99980,Produccion_UO!$K$1494,Resultados_Dic3!$E$3:$E$99980,Produccion_UO!$J1628,Resultados_Dic3!$A$3:$A$99980,Produccion_UO!$H1628)*$J$1494</f>
        <v>25.381261372714199</v>
      </c>
      <c r="U1628" s="21">
        <f>+SUMIFS(Resultados_Dic3!P$3:P$99980,Resultados_Dic3!$F$3:$F$99980,Produccion_UO!$K1628,Resultados_Dic3!$D$3:$D$99980,Produccion_UO!$K$1494,Resultados_Dic3!$E$3:$E$99980,Produccion_UO!$J1628,Resultados_Dic3!$A$3:$A$99980,Produccion_UO!$H1628)*$J$1494</f>
        <v>24.3046420593503</v>
      </c>
      <c r="V1628" s="21">
        <f>+SUMIFS(Resultados_Dic3!Q$3:Q$99980,Resultados_Dic3!$F$3:$F$99980,Produccion_UO!$K1628,Resultados_Dic3!$D$3:$D$99980,Produccion_UO!$K$1494,Resultados_Dic3!$E$3:$E$99980,Produccion_UO!$J1628,Resultados_Dic3!$A$3:$A$99980,Produccion_UO!$H1628)*$J$1494</f>
        <v>0</v>
      </c>
      <c r="W1628" s="21">
        <f>+SUMIFS(Resultados_Dic3!R$3:R$99980,Resultados_Dic3!$F$3:$F$99980,Produccion_UO!$K1628,Resultados_Dic3!$D$3:$D$99980,Produccion_UO!$K$1494,Resultados_Dic3!$E$3:$E$99980,Produccion_UO!$J1628,Resultados_Dic3!$A$3:$A$99980,Produccion_UO!$H1628)*$J$1494</f>
        <v>0</v>
      </c>
      <c r="X1628" s="21">
        <f>+SUMIFS(Resultados_Dic3!S$3:S$99980,Resultados_Dic3!$F$3:$F$99980,Produccion_UO!$K1628,Resultados_Dic3!$D$3:$D$99980,Produccion_UO!$K$1494,Resultados_Dic3!$E$3:$E$99980,Produccion_UO!$J1628,Resultados_Dic3!$A$3:$A$99980,Produccion_UO!$H1628)*$J$1494</f>
        <v>0</v>
      </c>
      <c r="Y1628" s="21">
        <f>+SUMIFS(Resultados_Dic3!T$3:T$99980,Resultados_Dic3!$F$3:$F$99980,Produccion_UO!$K1628,Resultados_Dic3!$D$3:$D$99980,Produccion_UO!$K$1494,Resultados_Dic3!$E$3:$E$99980,Produccion_UO!$J1628,Resultados_Dic3!$A$3:$A$99980,Produccion_UO!$H1628)*$J$1494</f>
        <v>0</v>
      </c>
      <c r="Z1628" s="21">
        <f>+SUMIFS(Resultados_Dic3!U$3:U$99980,Resultados_Dic3!$F$3:$F$99980,Produccion_UO!$K1628,Resultados_Dic3!$D$3:$D$99980,Produccion_UO!$K$1494,Resultados_Dic3!$E$3:$E$99980,Produccion_UO!$J1628,Resultados_Dic3!$A$3:$A$99980,Produccion_UO!$H1628)*$J$1494</f>
        <v>0</v>
      </c>
      <c r="AA1628" s="21">
        <f>+SUMIFS(Resultados_Dic3!V$3:V$99980,Resultados_Dic3!$F$3:$F$99980,Produccion_UO!$K1628,Resultados_Dic3!$D$3:$D$99980,Produccion_UO!$K$1494,Resultados_Dic3!$E$3:$E$99980,Produccion_UO!$J1628,Resultados_Dic3!$A$3:$A$99980,Produccion_UO!$H1628)*$J$1494</f>
        <v>0</v>
      </c>
      <c r="AB1628" s="21">
        <f>+SUMIFS(Resultados_Dic3!W$3:W$99980,Resultados_Dic3!$F$3:$F$99980,Produccion_UO!$K1628,Resultados_Dic3!$D$3:$D$99980,Produccion_UO!$K$1494,Resultados_Dic3!$E$3:$E$99980,Produccion_UO!$J1628,Resultados_Dic3!$A$3:$A$99980,Produccion_UO!$H1628)*$J$1494</f>
        <v>0</v>
      </c>
      <c r="AC1628" s="21">
        <f>+SUMIFS(Resultados_Dic3!X$3:X$99980,Resultados_Dic3!$F$3:$F$99980,Produccion_UO!$K1628,Resultados_Dic3!$D$3:$D$99980,Produccion_UO!$K$1494,Resultados_Dic3!$E$3:$E$99980,Produccion_UO!$J1628,Resultados_Dic3!$A$3:$A$99980,Produccion_UO!$H1628)*$J$1494</f>
        <v>0</v>
      </c>
      <c r="AD1628" s="21">
        <f>+SUMIFS(Resultados_Dic3!Y$3:Y$99980,Resultados_Dic3!$F$3:$F$99980,Produccion_UO!$K1628,Resultados_Dic3!$D$3:$D$99980,Produccion_UO!$K$1494,Resultados_Dic3!$E$3:$E$99980,Produccion_UO!$J1628,Resultados_Dic3!$A$3:$A$99980,Produccion_UO!$H1628)*$J$1494</f>
        <v>0</v>
      </c>
      <c r="AE1628" s="21">
        <f>+SUMIFS(Resultados_Dic3!Z$3:Z$99980,Resultados_Dic3!$F$3:$F$99980,Produccion_UO!$K1628,Resultados_Dic3!$D$3:$D$99980,Produccion_UO!$K$1494,Resultados_Dic3!$E$3:$E$99980,Produccion_UO!$J1628,Resultados_Dic3!$A$3:$A$99980,Produccion_UO!$H1628)*$J$1494</f>
        <v>0</v>
      </c>
      <c r="AF1628" s="21">
        <f>+SUMIFS(Resultados_Dic3!AA$3:AA$99980,Resultados_Dic3!$F$3:$F$99980,Produccion_UO!$K1628,Resultados_Dic3!$D$3:$D$99980,Produccion_UO!$K$1494,Resultados_Dic3!$E$3:$E$99980,Produccion_UO!$J1628,Resultados_Dic3!$A$3:$A$99980,Produccion_UO!$H1628)*$J$1494</f>
        <v>0</v>
      </c>
      <c r="AG1628" s="21">
        <f>+SUMIFS(Resultados_Dic3!AB$3:AB$99980,Resultados_Dic3!$F$3:$F$99980,Produccion_UO!$K1628,Resultados_Dic3!$D$3:$D$99980,Produccion_UO!$K$1494,Resultados_Dic3!$E$3:$E$99980,Produccion_UO!$J1628,Resultados_Dic3!$A$3:$A$99980,Produccion_UO!$H1628)*$J$1494</f>
        <v>0</v>
      </c>
      <c r="AH1628" s="21">
        <f>+SUMIFS(Resultados_Dic3!AC$3:AC$99980,Resultados_Dic3!$F$3:$F$99980,Produccion_UO!$K1628,Resultados_Dic3!$D$3:$D$99980,Produccion_UO!$K$1494,Resultados_Dic3!$E$3:$E$99980,Produccion_UO!$J1628,Resultados_Dic3!$A$3:$A$99980,Produccion_UO!$H1628)*$J$1494</f>
        <v>0</v>
      </c>
      <c r="AI1628" s="21">
        <f>+SUMIFS(Resultados_Dic3!AD$3:AD$99980,Resultados_Dic3!$F$3:$F$99980,Produccion_UO!$K1628,Resultados_Dic3!$D$3:$D$99980,Produccion_UO!$K$1494,Resultados_Dic3!$E$3:$E$99980,Produccion_UO!$J1628,Resultados_Dic3!$A$3:$A$99980,Produccion_UO!$H1628)*$J$1494</f>
        <v>0</v>
      </c>
      <c r="AJ1628" s="21">
        <f>+SUMIFS(Resultados_Dic3!AE$3:AE$99980,Resultados_Dic3!$F$3:$F$99980,Produccion_UO!$K1628,Resultados_Dic3!$D$3:$D$99980,Produccion_UO!$K$1494,Resultados_Dic3!$E$3:$E$99980,Produccion_UO!$J1628,Resultados_Dic3!$A$3:$A$99980,Produccion_UO!$H1628)*$J$1494</f>
        <v>0</v>
      </c>
      <c r="AK1628" s="21">
        <f>+SUMIFS(Resultados_Dic3!AF$3:AF$99980,Resultados_Dic3!$F$3:$F$99980,Produccion_UO!$K1628,Resultados_Dic3!$D$3:$D$99980,Produccion_UO!$K$1494,Resultados_Dic3!$E$3:$E$99980,Produccion_UO!$J1628,Resultados_Dic3!$A$3:$A$99980,Produccion_UO!$H1628)*$J$1494</f>
        <v>0</v>
      </c>
      <c r="AL1628" s="21">
        <f>+SUMIFS(Resultados_Dic3!AG$3:AG$99980,Resultados_Dic3!$F$3:$F$99980,Produccion_UO!$K1628,Resultados_Dic3!$D$3:$D$99980,Produccion_UO!$K$1494,Resultados_Dic3!$E$3:$E$99980,Produccion_UO!$J1628,Resultados_Dic3!$A$3:$A$99980,Produccion_UO!$H1628)*$J$1494</f>
        <v>0</v>
      </c>
      <c r="AM1628" s="21">
        <f>+SUMIFS(Resultados_Dic3!AH$3:AH$99980,Resultados_Dic3!$F$3:$F$99980,Produccion_UO!$K1628,Resultados_Dic3!$D$3:$D$99980,Produccion_UO!$K$1494,Resultados_Dic3!$E$3:$E$99980,Produccion_UO!$J1628,Resultados_Dic3!$A$3:$A$99980,Produccion_UO!$H1628)*$J$1494</f>
        <v>0</v>
      </c>
      <c r="AN1628" s="21">
        <f>+SUMIFS(Resultados_Dic3!AI$3:AI$99980,Resultados_Dic3!$F$3:$F$99980,Produccion_UO!$K1628,Resultados_Dic3!$D$3:$D$99980,Produccion_UO!$K$1494,Resultados_Dic3!$E$3:$E$99980,Produccion_UO!$J1628,Resultados_Dic3!$A$3:$A$99980,Produccion_UO!$H1628)*$J$1494</f>
        <v>0</v>
      </c>
      <c r="AO1628" s="21">
        <f>+SUMIFS(Resultados_Dic3!AJ$3:AJ$99980,Resultados_Dic3!$F$3:$F$99980,Produccion_UO!$K1628,Resultados_Dic3!$D$3:$D$99980,Produccion_UO!$K$1494,Resultados_Dic3!$E$3:$E$99980,Produccion_UO!$J1628,Resultados_Dic3!$A$3:$A$99980,Produccion_UO!$H1628)*$J$1494</f>
        <v>0</v>
      </c>
      <c r="AP1628" s="21">
        <f>+SUMIFS(Resultados_Dic3!AK$3:AK$99980,Resultados_Dic3!$F$3:$F$99980,Produccion_UO!$K1628,Resultados_Dic3!$D$3:$D$99980,Produccion_UO!$K$1494,Resultados_Dic3!$E$3:$E$99980,Produccion_UO!$J1628,Resultados_Dic3!$A$3:$A$99980,Produccion_UO!$H1628)*$J$1494</f>
        <v>0</v>
      </c>
      <c r="AQ1628" s="21">
        <f>+SUMIFS(Resultados_Dic3!AL$3:AL$99980,Resultados_Dic3!$F$3:$F$99980,Produccion_UO!$K1628,Resultados_Dic3!$D$3:$D$99980,Produccion_UO!$K$1494,Resultados_Dic3!$E$3:$E$99980,Produccion_UO!$J1628,Resultados_Dic3!$A$3:$A$99980,Produccion_UO!$H1628)*$J$1494</f>
        <v>0</v>
      </c>
      <c r="AR1628" s="21">
        <f>+SUMIFS(Resultados_Dic3!AM$3:AM$99980,Resultados_Dic3!$F$3:$F$99980,Produccion_UO!$K1628,Resultados_Dic3!$D$3:$D$99980,Produccion_UO!$K$1494,Resultados_Dic3!$E$3:$E$99980,Produccion_UO!$J1628,Resultados_Dic3!$A$3:$A$99980,Produccion_UO!$H1628)*$J$1494</f>
        <v>0</v>
      </c>
    </row>
    <row r="1629" spans="6:44" x14ac:dyDescent="0.25">
      <c r="H1629" s="17" t="str">
        <f t="shared" si="2022"/>
        <v>DIC7</v>
      </c>
      <c r="I1629" s="24"/>
      <c r="J1629" s="24" t="s">
        <v>153</v>
      </c>
      <c r="K1629" s="315" t="s">
        <v>288</v>
      </c>
      <c r="L1629" s="230" t="s">
        <v>832</v>
      </c>
      <c r="M1629" s="21">
        <f>+SUMIFS(Resultados_Dic3!H$3:H$99980,Resultados_Dic3!$F$3:$F$99980,Produccion_UO!$K1629,Resultados_Dic3!$D$3:$D$99980,Produccion_UO!$K$1494,Resultados_Dic3!$E$3:$E$99980,Produccion_UO!$J1629,Resultados_Dic3!$A$3:$A$99980,Produccion_UO!$H1629)*$J$1494</f>
        <v>0</v>
      </c>
      <c r="N1629" s="21">
        <f>+SUMIFS(Resultados_Dic3!I$3:I$99980,Resultados_Dic3!$F$3:$F$99980,Produccion_UO!$K1629,Resultados_Dic3!$D$3:$D$99980,Produccion_UO!$K$1494,Resultados_Dic3!$E$3:$E$99980,Produccion_UO!$J1629,Resultados_Dic3!$A$3:$A$99980,Produccion_UO!$H1629)*$J$1494</f>
        <v>0</v>
      </c>
      <c r="O1629" s="21">
        <f>+SUMIFS(Resultados_Dic3!J$3:J$99980,Resultados_Dic3!$F$3:$F$99980,Produccion_UO!$K1629,Resultados_Dic3!$D$3:$D$99980,Produccion_UO!$K$1494,Resultados_Dic3!$E$3:$E$99980,Produccion_UO!$J1629,Resultados_Dic3!$A$3:$A$99980,Produccion_UO!$H1629)*$J$1494</f>
        <v>0</v>
      </c>
      <c r="P1629" s="21">
        <f>+SUMIFS(Resultados_Dic3!K$3:K$99980,Resultados_Dic3!$F$3:$F$99980,Produccion_UO!$K1629,Resultados_Dic3!$D$3:$D$99980,Produccion_UO!$K$1494,Resultados_Dic3!$E$3:$E$99980,Produccion_UO!$J1629,Resultados_Dic3!$A$3:$A$99980,Produccion_UO!$H1629)*$J$1494</f>
        <v>0</v>
      </c>
      <c r="Q1629" s="21">
        <f>+SUMIFS(Resultados_Dic3!L$3:L$99980,Resultados_Dic3!$F$3:$F$99980,Produccion_UO!$K1629,Resultados_Dic3!$D$3:$D$99980,Produccion_UO!$K$1494,Resultados_Dic3!$E$3:$E$99980,Produccion_UO!$J1629,Resultados_Dic3!$A$3:$A$99980,Produccion_UO!$H1629)*$J$1494</f>
        <v>0</v>
      </c>
      <c r="R1629" s="21">
        <f>+SUMIFS(Resultados_Dic3!M$3:M$99980,Resultados_Dic3!$F$3:$F$99980,Produccion_UO!$K1629,Resultados_Dic3!$D$3:$D$99980,Produccion_UO!$K$1494,Resultados_Dic3!$E$3:$E$99980,Produccion_UO!$J1629,Resultados_Dic3!$A$3:$A$99980,Produccion_UO!$H1629)*$J$1494</f>
        <v>0</v>
      </c>
      <c r="S1629" s="21">
        <f>+SUMIFS(Resultados_Dic3!N$3:N$99980,Resultados_Dic3!$F$3:$F$99980,Produccion_UO!$K1629,Resultados_Dic3!$D$3:$D$99980,Produccion_UO!$K$1494,Resultados_Dic3!$E$3:$E$99980,Produccion_UO!$J1629,Resultados_Dic3!$A$3:$A$99980,Produccion_UO!$H1629)*$J$1494</f>
        <v>0</v>
      </c>
      <c r="T1629" s="21">
        <f>+SUMIFS(Resultados_Dic3!O$3:O$99980,Resultados_Dic3!$F$3:$F$99980,Produccion_UO!$K1629,Resultados_Dic3!$D$3:$D$99980,Produccion_UO!$K$1494,Resultados_Dic3!$E$3:$E$99980,Produccion_UO!$J1629,Resultados_Dic3!$A$3:$A$99980,Produccion_UO!$H1629)*$J$1494</f>
        <v>0</v>
      </c>
      <c r="U1629" s="21">
        <f>+SUMIFS(Resultados_Dic3!P$3:P$99980,Resultados_Dic3!$F$3:$F$99980,Produccion_UO!$K1629,Resultados_Dic3!$D$3:$D$99980,Produccion_UO!$K$1494,Resultados_Dic3!$E$3:$E$99980,Produccion_UO!$J1629,Resultados_Dic3!$A$3:$A$99980,Produccion_UO!$H1629)*$J$1494</f>
        <v>0</v>
      </c>
      <c r="V1629" s="21">
        <f>+SUMIFS(Resultados_Dic3!Q$3:Q$99980,Resultados_Dic3!$F$3:$F$99980,Produccion_UO!$K1629,Resultados_Dic3!$D$3:$D$99980,Produccion_UO!$K$1494,Resultados_Dic3!$E$3:$E$99980,Produccion_UO!$J1629,Resultados_Dic3!$A$3:$A$99980,Produccion_UO!$H1629)*$J$1494</f>
        <v>0</v>
      </c>
      <c r="W1629" s="21">
        <f>+SUMIFS(Resultados_Dic3!R$3:R$99980,Resultados_Dic3!$F$3:$F$99980,Produccion_UO!$K1629,Resultados_Dic3!$D$3:$D$99980,Produccion_UO!$K$1494,Resultados_Dic3!$E$3:$E$99980,Produccion_UO!$J1629,Resultados_Dic3!$A$3:$A$99980,Produccion_UO!$H1629)*$J$1494</f>
        <v>0</v>
      </c>
      <c r="X1629" s="21">
        <f>+SUMIFS(Resultados_Dic3!S$3:S$99980,Resultados_Dic3!$F$3:$F$99980,Produccion_UO!$K1629,Resultados_Dic3!$D$3:$D$99980,Produccion_UO!$K$1494,Resultados_Dic3!$E$3:$E$99980,Produccion_UO!$J1629,Resultados_Dic3!$A$3:$A$99980,Produccion_UO!$H1629)*$J$1494</f>
        <v>0</v>
      </c>
      <c r="Y1629" s="21">
        <f>+SUMIFS(Resultados_Dic3!T$3:T$99980,Resultados_Dic3!$F$3:$F$99980,Produccion_UO!$K1629,Resultados_Dic3!$D$3:$D$99980,Produccion_UO!$K$1494,Resultados_Dic3!$E$3:$E$99980,Produccion_UO!$J1629,Resultados_Dic3!$A$3:$A$99980,Produccion_UO!$H1629)*$J$1494</f>
        <v>0</v>
      </c>
      <c r="Z1629" s="21">
        <f>+SUMIFS(Resultados_Dic3!U$3:U$99980,Resultados_Dic3!$F$3:$F$99980,Produccion_UO!$K1629,Resultados_Dic3!$D$3:$D$99980,Produccion_UO!$K$1494,Resultados_Dic3!$E$3:$E$99980,Produccion_UO!$J1629,Resultados_Dic3!$A$3:$A$99980,Produccion_UO!$H1629)*$J$1494</f>
        <v>0</v>
      </c>
      <c r="AA1629" s="21">
        <f>+SUMIFS(Resultados_Dic3!V$3:V$99980,Resultados_Dic3!$F$3:$F$99980,Produccion_UO!$K1629,Resultados_Dic3!$D$3:$D$99980,Produccion_UO!$K$1494,Resultados_Dic3!$E$3:$E$99980,Produccion_UO!$J1629,Resultados_Dic3!$A$3:$A$99980,Produccion_UO!$H1629)*$J$1494</f>
        <v>0</v>
      </c>
      <c r="AB1629" s="21">
        <f>+SUMIFS(Resultados_Dic3!W$3:W$99980,Resultados_Dic3!$F$3:$F$99980,Produccion_UO!$K1629,Resultados_Dic3!$D$3:$D$99980,Produccion_UO!$K$1494,Resultados_Dic3!$E$3:$E$99980,Produccion_UO!$J1629,Resultados_Dic3!$A$3:$A$99980,Produccion_UO!$H1629)*$J$1494</f>
        <v>0</v>
      </c>
      <c r="AC1629" s="21">
        <f>+SUMIFS(Resultados_Dic3!X$3:X$99980,Resultados_Dic3!$F$3:$F$99980,Produccion_UO!$K1629,Resultados_Dic3!$D$3:$D$99980,Produccion_UO!$K$1494,Resultados_Dic3!$E$3:$E$99980,Produccion_UO!$J1629,Resultados_Dic3!$A$3:$A$99980,Produccion_UO!$H1629)*$J$1494</f>
        <v>0</v>
      </c>
      <c r="AD1629" s="21">
        <f>+SUMIFS(Resultados_Dic3!Y$3:Y$99980,Resultados_Dic3!$F$3:$F$99980,Produccion_UO!$K1629,Resultados_Dic3!$D$3:$D$99980,Produccion_UO!$K$1494,Resultados_Dic3!$E$3:$E$99980,Produccion_UO!$J1629,Resultados_Dic3!$A$3:$A$99980,Produccion_UO!$H1629)*$J$1494</f>
        <v>0</v>
      </c>
      <c r="AE1629" s="21">
        <f>+SUMIFS(Resultados_Dic3!Z$3:Z$99980,Resultados_Dic3!$F$3:$F$99980,Produccion_UO!$K1629,Resultados_Dic3!$D$3:$D$99980,Produccion_UO!$K$1494,Resultados_Dic3!$E$3:$E$99980,Produccion_UO!$J1629,Resultados_Dic3!$A$3:$A$99980,Produccion_UO!$H1629)*$J$1494</f>
        <v>0</v>
      </c>
      <c r="AF1629" s="21">
        <f>+SUMIFS(Resultados_Dic3!AA$3:AA$99980,Resultados_Dic3!$F$3:$F$99980,Produccion_UO!$K1629,Resultados_Dic3!$D$3:$D$99980,Produccion_UO!$K$1494,Resultados_Dic3!$E$3:$E$99980,Produccion_UO!$J1629,Resultados_Dic3!$A$3:$A$99980,Produccion_UO!$H1629)*$J$1494</f>
        <v>0</v>
      </c>
      <c r="AG1629" s="21">
        <f>+SUMIFS(Resultados_Dic3!AB$3:AB$99980,Resultados_Dic3!$F$3:$F$99980,Produccion_UO!$K1629,Resultados_Dic3!$D$3:$D$99980,Produccion_UO!$K$1494,Resultados_Dic3!$E$3:$E$99980,Produccion_UO!$J1629,Resultados_Dic3!$A$3:$A$99980,Produccion_UO!$H1629)*$J$1494</f>
        <v>0</v>
      </c>
      <c r="AH1629" s="21">
        <f>+SUMIFS(Resultados_Dic3!AC$3:AC$99980,Resultados_Dic3!$F$3:$F$99980,Produccion_UO!$K1629,Resultados_Dic3!$D$3:$D$99980,Produccion_UO!$K$1494,Resultados_Dic3!$E$3:$E$99980,Produccion_UO!$J1629,Resultados_Dic3!$A$3:$A$99980,Produccion_UO!$H1629)*$J$1494</f>
        <v>0</v>
      </c>
      <c r="AI1629" s="21">
        <f>+SUMIFS(Resultados_Dic3!AD$3:AD$99980,Resultados_Dic3!$F$3:$F$99980,Produccion_UO!$K1629,Resultados_Dic3!$D$3:$D$99980,Produccion_UO!$K$1494,Resultados_Dic3!$E$3:$E$99980,Produccion_UO!$J1629,Resultados_Dic3!$A$3:$A$99980,Produccion_UO!$H1629)*$J$1494</f>
        <v>0</v>
      </c>
      <c r="AJ1629" s="21">
        <f>+SUMIFS(Resultados_Dic3!AE$3:AE$99980,Resultados_Dic3!$F$3:$F$99980,Produccion_UO!$K1629,Resultados_Dic3!$D$3:$D$99980,Produccion_UO!$K$1494,Resultados_Dic3!$E$3:$E$99980,Produccion_UO!$J1629,Resultados_Dic3!$A$3:$A$99980,Produccion_UO!$H1629)*$J$1494</f>
        <v>0</v>
      </c>
      <c r="AK1629" s="21">
        <f>+SUMIFS(Resultados_Dic3!AF$3:AF$99980,Resultados_Dic3!$F$3:$F$99980,Produccion_UO!$K1629,Resultados_Dic3!$D$3:$D$99980,Produccion_UO!$K$1494,Resultados_Dic3!$E$3:$E$99980,Produccion_UO!$J1629,Resultados_Dic3!$A$3:$A$99980,Produccion_UO!$H1629)*$J$1494</f>
        <v>0</v>
      </c>
      <c r="AL1629" s="21">
        <f>+SUMIFS(Resultados_Dic3!AG$3:AG$99980,Resultados_Dic3!$F$3:$F$99980,Produccion_UO!$K1629,Resultados_Dic3!$D$3:$D$99980,Produccion_UO!$K$1494,Resultados_Dic3!$E$3:$E$99980,Produccion_UO!$J1629,Resultados_Dic3!$A$3:$A$99980,Produccion_UO!$H1629)*$J$1494</f>
        <v>0</v>
      </c>
      <c r="AM1629" s="21">
        <f>+SUMIFS(Resultados_Dic3!AH$3:AH$99980,Resultados_Dic3!$F$3:$F$99980,Produccion_UO!$K1629,Resultados_Dic3!$D$3:$D$99980,Produccion_UO!$K$1494,Resultados_Dic3!$E$3:$E$99980,Produccion_UO!$J1629,Resultados_Dic3!$A$3:$A$99980,Produccion_UO!$H1629)*$J$1494</f>
        <v>0</v>
      </c>
      <c r="AN1629" s="21">
        <f>+SUMIFS(Resultados_Dic3!AI$3:AI$99980,Resultados_Dic3!$F$3:$F$99980,Produccion_UO!$K1629,Resultados_Dic3!$D$3:$D$99980,Produccion_UO!$K$1494,Resultados_Dic3!$E$3:$E$99980,Produccion_UO!$J1629,Resultados_Dic3!$A$3:$A$99980,Produccion_UO!$H1629)*$J$1494</f>
        <v>0</v>
      </c>
      <c r="AO1629" s="21">
        <f>+SUMIFS(Resultados_Dic3!AJ$3:AJ$99980,Resultados_Dic3!$F$3:$F$99980,Produccion_UO!$K1629,Resultados_Dic3!$D$3:$D$99980,Produccion_UO!$K$1494,Resultados_Dic3!$E$3:$E$99980,Produccion_UO!$J1629,Resultados_Dic3!$A$3:$A$99980,Produccion_UO!$H1629)*$J$1494</f>
        <v>0</v>
      </c>
      <c r="AP1629" s="21">
        <f>+SUMIFS(Resultados_Dic3!AK$3:AK$99980,Resultados_Dic3!$F$3:$F$99980,Produccion_UO!$K1629,Resultados_Dic3!$D$3:$D$99980,Produccion_UO!$K$1494,Resultados_Dic3!$E$3:$E$99980,Produccion_UO!$J1629,Resultados_Dic3!$A$3:$A$99980,Produccion_UO!$H1629)*$J$1494</f>
        <v>0</v>
      </c>
      <c r="AQ1629" s="21">
        <f>+SUMIFS(Resultados_Dic3!AL$3:AL$99980,Resultados_Dic3!$F$3:$F$99980,Produccion_UO!$K1629,Resultados_Dic3!$D$3:$D$99980,Produccion_UO!$K$1494,Resultados_Dic3!$E$3:$E$99980,Produccion_UO!$J1629,Resultados_Dic3!$A$3:$A$99980,Produccion_UO!$H1629)*$J$1494</f>
        <v>0</v>
      </c>
      <c r="AR1629" s="21">
        <f>+SUMIFS(Resultados_Dic3!AM$3:AM$99980,Resultados_Dic3!$F$3:$F$99980,Produccion_UO!$K1629,Resultados_Dic3!$D$3:$D$99980,Produccion_UO!$K$1494,Resultados_Dic3!$E$3:$E$99980,Produccion_UO!$J1629,Resultados_Dic3!$A$3:$A$99980,Produccion_UO!$H1629)*$J$1494</f>
        <v>0</v>
      </c>
    </row>
    <row r="1630" spans="6:44" x14ac:dyDescent="0.25">
      <c r="H1630" s="17" t="str">
        <f t="shared" si="2022"/>
        <v>DIC7</v>
      </c>
      <c r="I1630" s="24"/>
      <c r="J1630" s="24" t="s">
        <v>153</v>
      </c>
      <c r="K1630" s="315" t="s">
        <v>295</v>
      </c>
      <c r="L1630" s="230" t="s">
        <v>834</v>
      </c>
      <c r="M1630" s="21">
        <f>+SUMIFS(Resultados_Dic3!H$3:H$99980,Resultados_Dic3!$F$3:$F$99980,Produccion_UO!$K1630,Resultados_Dic3!$D$3:$D$99980,Produccion_UO!$K$1494,Resultados_Dic3!$E$3:$E$99980,Produccion_UO!$J1630,Resultados_Dic3!$A$3:$A$99980,Produccion_UO!$H1630)*$J$1494</f>
        <v>0</v>
      </c>
      <c r="N1630" s="21">
        <f>+SUMIFS(Resultados_Dic3!I$3:I$99980,Resultados_Dic3!$F$3:$F$99980,Produccion_UO!$K1630,Resultados_Dic3!$D$3:$D$99980,Produccion_UO!$K$1494,Resultados_Dic3!$E$3:$E$99980,Produccion_UO!$J1630,Resultados_Dic3!$A$3:$A$99980,Produccion_UO!$H1630)*$J$1494</f>
        <v>0</v>
      </c>
      <c r="O1630" s="21">
        <f>+SUMIFS(Resultados_Dic3!J$3:J$99980,Resultados_Dic3!$F$3:$F$99980,Produccion_UO!$K1630,Resultados_Dic3!$D$3:$D$99980,Produccion_UO!$K$1494,Resultados_Dic3!$E$3:$E$99980,Produccion_UO!$J1630,Resultados_Dic3!$A$3:$A$99980,Produccion_UO!$H1630)*$J$1494</f>
        <v>0</v>
      </c>
      <c r="P1630" s="21">
        <f>+SUMIFS(Resultados_Dic3!K$3:K$99980,Resultados_Dic3!$F$3:$F$99980,Produccion_UO!$K1630,Resultados_Dic3!$D$3:$D$99980,Produccion_UO!$K$1494,Resultados_Dic3!$E$3:$E$99980,Produccion_UO!$J1630,Resultados_Dic3!$A$3:$A$99980,Produccion_UO!$H1630)*$J$1494</f>
        <v>0</v>
      </c>
      <c r="Q1630" s="21">
        <f>+SUMIFS(Resultados_Dic3!L$3:L$99980,Resultados_Dic3!$F$3:$F$99980,Produccion_UO!$K1630,Resultados_Dic3!$D$3:$D$99980,Produccion_UO!$K$1494,Resultados_Dic3!$E$3:$E$99980,Produccion_UO!$J1630,Resultados_Dic3!$A$3:$A$99980,Produccion_UO!$H1630)*$J$1494</f>
        <v>0</v>
      </c>
      <c r="R1630" s="21">
        <f>+SUMIFS(Resultados_Dic3!M$3:M$99980,Resultados_Dic3!$F$3:$F$99980,Produccion_UO!$K1630,Resultados_Dic3!$D$3:$D$99980,Produccion_UO!$K$1494,Resultados_Dic3!$E$3:$E$99980,Produccion_UO!$J1630,Resultados_Dic3!$A$3:$A$99980,Produccion_UO!$H1630)*$J$1494</f>
        <v>0</v>
      </c>
      <c r="S1630" s="21">
        <f>+SUMIFS(Resultados_Dic3!N$3:N$99980,Resultados_Dic3!$F$3:$F$99980,Produccion_UO!$K1630,Resultados_Dic3!$D$3:$D$99980,Produccion_UO!$K$1494,Resultados_Dic3!$E$3:$E$99980,Produccion_UO!$J1630,Resultados_Dic3!$A$3:$A$99980,Produccion_UO!$H1630)*$J$1494</f>
        <v>0</v>
      </c>
      <c r="T1630" s="21">
        <f>+SUMIFS(Resultados_Dic3!O$3:O$99980,Resultados_Dic3!$F$3:$F$99980,Produccion_UO!$K1630,Resultados_Dic3!$D$3:$D$99980,Produccion_UO!$K$1494,Resultados_Dic3!$E$3:$E$99980,Produccion_UO!$J1630,Resultados_Dic3!$A$3:$A$99980,Produccion_UO!$H1630)*$J$1494</f>
        <v>0</v>
      </c>
      <c r="U1630" s="21">
        <f>+SUMIFS(Resultados_Dic3!P$3:P$99980,Resultados_Dic3!$F$3:$F$99980,Produccion_UO!$K1630,Resultados_Dic3!$D$3:$D$99980,Produccion_UO!$K$1494,Resultados_Dic3!$E$3:$E$99980,Produccion_UO!$J1630,Resultados_Dic3!$A$3:$A$99980,Produccion_UO!$H1630)*$J$1494</f>
        <v>0</v>
      </c>
      <c r="V1630" s="21">
        <f>+SUMIFS(Resultados_Dic3!Q$3:Q$99980,Resultados_Dic3!$F$3:$F$99980,Produccion_UO!$K1630,Resultados_Dic3!$D$3:$D$99980,Produccion_UO!$K$1494,Resultados_Dic3!$E$3:$E$99980,Produccion_UO!$J1630,Resultados_Dic3!$A$3:$A$99980,Produccion_UO!$H1630)*$J$1494</f>
        <v>0</v>
      </c>
      <c r="W1630" s="21">
        <f>+SUMIFS(Resultados_Dic3!R$3:R$99980,Resultados_Dic3!$F$3:$F$99980,Produccion_UO!$K1630,Resultados_Dic3!$D$3:$D$99980,Produccion_UO!$K$1494,Resultados_Dic3!$E$3:$E$99980,Produccion_UO!$J1630,Resultados_Dic3!$A$3:$A$99980,Produccion_UO!$H1630)*$J$1494</f>
        <v>0</v>
      </c>
      <c r="X1630" s="21">
        <f>+SUMIFS(Resultados_Dic3!S$3:S$99980,Resultados_Dic3!$F$3:$F$99980,Produccion_UO!$K1630,Resultados_Dic3!$D$3:$D$99980,Produccion_UO!$K$1494,Resultados_Dic3!$E$3:$E$99980,Produccion_UO!$J1630,Resultados_Dic3!$A$3:$A$99980,Produccion_UO!$H1630)*$J$1494</f>
        <v>0</v>
      </c>
      <c r="Y1630" s="21">
        <f>+SUMIFS(Resultados_Dic3!T$3:T$99980,Resultados_Dic3!$F$3:$F$99980,Produccion_UO!$K1630,Resultados_Dic3!$D$3:$D$99980,Produccion_UO!$K$1494,Resultados_Dic3!$E$3:$E$99980,Produccion_UO!$J1630,Resultados_Dic3!$A$3:$A$99980,Produccion_UO!$H1630)*$J$1494</f>
        <v>0</v>
      </c>
      <c r="Z1630" s="21">
        <f>+SUMIFS(Resultados_Dic3!U$3:U$99980,Resultados_Dic3!$F$3:$F$99980,Produccion_UO!$K1630,Resultados_Dic3!$D$3:$D$99980,Produccion_UO!$K$1494,Resultados_Dic3!$E$3:$E$99980,Produccion_UO!$J1630,Resultados_Dic3!$A$3:$A$99980,Produccion_UO!$H1630)*$J$1494</f>
        <v>0</v>
      </c>
      <c r="AA1630" s="21">
        <f>+SUMIFS(Resultados_Dic3!V$3:V$99980,Resultados_Dic3!$F$3:$F$99980,Produccion_UO!$K1630,Resultados_Dic3!$D$3:$D$99980,Produccion_UO!$K$1494,Resultados_Dic3!$E$3:$E$99980,Produccion_UO!$J1630,Resultados_Dic3!$A$3:$A$99980,Produccion_UO!$H1630)*$J$1494</f>
        <v>0</v>
      </c>
      <c r="AB1630" s="21">
        <f>+SUMIFS(Resultados_Dic3!W$3:W$99980,Resultados_Dic3!$F$3:$F$99980,Produccion_UO!$K1630,Resultados_Dic3!$D$3:$D$99980,Produccion_UO!$K$1494,Resultados_Dic3!$E$3:$E$99980,Produccion_UO!$J1630,Resultados_Dic3!$A$3:$A$99980,Produccion_UO!$H1630)*$J$1494</f>
        <v>0</v>
      </c>
      <c r="AC1630" s="21">
        <f>+SUMIFS(Resultados_Dic3!X$3:X$99980,Resultados_Dic3!$F$3:$F$99980,Produccion_UO!$K1630,Resultados_Dic3!$D$3:$D$99980,Produccion_UO!$K$1494,Resultados_Dic3!$E$3:$E$99980,Produccion_UO!$J1630,Resultados_Dic3!$A$3:$A$99980,Produccion_UO!$H1630)*$J$1494</f>
        <v>0</v>
      </c>
      <c r="AD1630" s="21">
        <f>+SUMIFS(Resultados_Dic3!Y$3:Y$99980,Resultados_Dic3!$F$3:$F$99980,Produccion_UO!$K1630,Resultados_Dic3!$D$3:$D$99980,Produccion_UO!$K$1494,Resultados_Dic3!$E$3:$E$99980,Produccion_UO!$J1630,Resultados_Dic3!$A$3:$A$99980,Produccion_UO!$H1630)*$J$1494</f>
        <v>0</v>
      </c>
      <c r="AE1630" s="21">
        <f>+SUMIFS(Resultados_Dic3!Z$3:Z$99980,Resultados_Dic3!$F$3:$F$99980,Produccion_UO!$K1630,Resultados_Dic3!$D$3:$D$99980,Produccion_UO!$K$1494,Resultados_Dic3!$E$3:$E$99980,Produccion_UO!$J1630,Resultados_Dic3!$A$3:$A$99980,Produccion_UO!$H1630)*$J$1494</f>
        <v>0</v>
      </c>
      <c r="AF1630" s="21">
        <f>+SUMIFS(Resultados_Dic3!AA$3:AA$99980,Resultados_Dic3!$F$3:$F$99980,Produccion_UO!$K1630,Resultados_Dic3!$D$3:$D$99980,Produccion_UO!$K$1494,Resultados_Dic3!$E$3:$E$99980,Produccion_UO!$J1630,Resultados_Dic3!$A$3:$A$99980,Produccion_UO!$H1630)*$J$1494</f>
        <v>0</v>
      </c>
      <c r="AG1630" s="21">
        <f>+SUMIFS(Resultados_Dic3!AB$3:AB$99980,Resultados_Dic3!$F$3:$F$99980,Produccion_UO!$K1630,Resultados_Dic3!$D$3:$D$99980,Produccion_UO!$K$1494,Resultados_Dic3!$E$3:$E$99980,Produccion_UO!$J1630,Resultados_Dic3!$A$3:$A$99980,Produccion_UO!$H1630)*$J$1494</f>
        <v>0</v>
      </c>
      <c r="AH1630" s="21">
        <f>+SUMIFS(Resultados_Dic3!AC$3:AC$99980,Resultados_Dic3!$F$3:$F$99980,Produccion_UO!$K1630,Resultados_Dic3!$D$3:$D$99980,Produccion_UO!$K$1494,Resultados_Dic3!$E$3:$E$99980,Produccion_UO!$J1630,Resultados_Dic3!$A$3:$A$99980,Produccion_UO!$H1630)*$J$1494</f>
        <v>0</v>
      </c>
      <c r="AI1630" s="21">
        <f>+SUMIFS(Resultados_Dic3!AD$3:AD$99980,Resultados_Dic3!$F$3:$F$99980,Produccion_UO!$K1630,Resultados_Dic3!$D$3:$D$99980,Produccion_UO!$K$1494,Resultados_Dic3!$E$3:$E$99980,Produccion_UO!$J1630,Resultados_Dic3!$A$3:$A$99980,Produccion_UO!$H1630)*$J$1494</f>
        <v>0</v>
      </c>
      <c r="AJ1630" s="21">
        <f>+SUMIFS(Resultados_Dic3!AE$3:AE$99980,Resultados_Dic3!$F$3:$F$99980,Produccion_UO!$K1630,Resultados_Dic3!$D$3:$D$99980,Produccion_UO!$K$1494,Resultados_Dic3!$E$3:$E$99980,Produccion_UO!$J1630,Resultados_Dic3!$A$3:$A$99980,Produccion_UO!$H1630)*$J$1494</f>
        <v>0</v>
      </c>
      <c r="AK1630" s="21">
        <f>+SUMIFS(Resultados_Dic3!AF$3:AF$99980,Resultados_Dic3!$F$3:$F$99980,Produccion_UO!$K1630,Resultados_Dic3!$D$3:$D$99980,Produccion_UO!$K$1494,Resultados_Dic3!$E$3:$E$99980,Produccion_UO!$J1630,Resultados_Dic3!$A$3:$A$99980,Produccion_UO!$H1630)*$J$1494</f>
        <v>0</v>
      </c>
      <c r="AL1630" s="21">
        <f>+SUMIFS(Resultados_Dic3!AG$3:AG$99980,Resultados_Dic3!$F$3:$F$99980,Produccion_UO!$K1630,Resultados_Dic3!$D$3:$D$99980,Produccion_UO!$K$1494,Resultados_Dic3!$E$3:$E$99980,Produccion_UO!$J1630,Resultados_Dic3!$A$3:$A$99980,Produccion_UO!$H1630)*$J$1494</f>
        <v>0</v>
      </c>
      <c r="AM1630" s="21">
        <f>+SUMIFS(Resultados_Dic3!AH$3:AH$99980,Resultados_Dic3!$F$3:$F$99980,Produccion_UO!$K1630,Resultados_Dic3!$D$3:$D$99980,Produccion_UO!$K$1494,Resultados_Dic3!$E$3:$E$99980,Produccion_UO!$J1630,Resultados_Dic3!$A$3:$A$99980,Produccion_UO!$H1630)*$J$1494</f>
        <v>0</v>
      </c>
      <c r="AN1630" s="21">
        <f>+SUMIFS(Resultados_Dic3!AI$3:AI$99980,Resultados_Dic3!$F$3:$F$99980,Produccion_UO!$K1630,Resultados_Dic3!$D$3:$D$99980,Produccion_UO!$K$1494,Resultados_Dic3!$E$3:$E$99980,Produccion_UO!$J1630,Resultados_Dic3!$A$3:$A$99980,Produccion_UO!$H1630)*$J$1494</f>
        <v>0</v>
      </c>
      <c r="AO1630" s="21">
        <f>+SUMIFS(Resultados_Dic3!AJ$3:AJ$99980,Resultados_Dic3!$F$3:$F$99980,Produccion_UO!$K1630,Resultados_Dic3!$D$3:$D$99980,Produccion_UO!$K$1494,Resultados_Dic3!$E$3:$E$99980,Produccion_UO!$J1630,Resultados_Dic3!$A$3:$A$99980,Produccion_UO!$H1630)*$J$1494</f>
        <v>0</v>
      </c>
      <c r="AP1630" s="21">
        <f>+SUMIFS(Resultados_Dic3!AK$3:AK$99980,Resultados_Dic3!$F$3:$F$99980,Produccion_UO!$K1630,Resultados_Dic3!$D$3:$D$99980,Produccion_UO!$K$1494,Resultados_Dic3!$E$3:$E$99980,Produccion_UO!$J1630,Resultados_Dic3!$A$3:$A$99980,Produccion_UO!$H1630)*$J$1494</f>
        <v>0</v>
      </c>
      <c r="AQ1630" s="21">
        <f>+SUMIFS(Resultados_Dic3!AL$3:AL$99980,Resultados_Dic3!$F$3:$F$99980,Produccion_UO!$K1630,Resultados_Dic3!$D$3:$D$99980,Produccion_UO!$K$1494,Resultados_Dic3!$E$3:$E$99980,Produccion_UO!$J1630,Resultados_Dic3!$A$3:$A$99980,Produccion_UO!$H1630)*$J$1494</f>
        <v>0</v>
      </c>
      <c r="AR1630" s="21">
        <f>+SUMIFS(Resultados_Dic3!AM$3:AM$99980,Resultados_Dic3!$F$3:$F$99980,Produccion_UO!$K1630,Resultados_Dic3!$D$3:$D$99980,Produccion_UO!$K$1494,Resultados_Dic3!$E$3:$E$99980,Produccion_UO!$J1630,Resultados_Dic3!$A$3:$A$99980,Produccion_UO!$H1630)*$J$1494</f>
        <v>0</v>
      </c>
    </row>
    <row r="1631" spans="6:44" x14ac:dyDescent="0.25">
      <c r="H1631" s="17" t="str">
        <f t="shared" si="2022"/>
        <v>DIC7</v>
      </c>
      <c r="I1631" s="24"/>
      <c r="J1631" s="24" t="s">
        <v>153</v>
      </c>
      <c r="K1631" s="315" t="s">
        <v>292</v>
      </c>
      <c r="L1631" s="230" t="s">
        <v>833</v>
      </c>
      <c r="M1631" s="21">
        <f>+SUMIFS(Resultados_Dic3!H$3:H$99980,Resultados_Dic3!$F$3:$F$99980,Produccion_UO!$K1631,Resultados_Dic3!$D$3:$D$99980,Produccion_UO!$K$1494,Resultados_Dic3!$E$3:$E$99980,Produccion_UO!$J1631,Resultados_Dic3!$A$3:$A$99980,Produccion_UO!$H1631)*$J$1494</f>
        <v>0</v>
      </c>
      <c r="N1631" s="21">
        <f>+SUMIFS(Resultados_Dic3!I$3:I$99980,Resultados_Dic3!$F$3:$F$99980,Produccion_UO!$K1631,Resultados_Dic3!$D$3:$D$99980,Produccion_UO!$K$1494,Resultados_Dic3!$E$3:$E$99980,Produccion_UO!$J1631,Resultados_Dic3!$A$3:$A$99980,Produccion_UO!$H1631)*$J$1494</f>
        <v>0</v>
      </c>
      <c r="O1631" s="21">
        <f>+SUMIFS(Resultados_Dic3!J$3:J$99980,Resultados_Dic3!$F$3:$F$99980,Produccion_UO!$K1631,Resultados_Dic3!$D$3:$D$99980,Produccion_UO!$K$1494,Resultados_Dic3!$E$3:$E$99980,Produccion_UO!$J1631,Resultados_Dic3!$A$3:$A$99980,Produccion_UO!$H1631)*$J$1494</f>
        <v>0</v>
      </c>
      <c r="P1631" s="21">
        <f>+SUMIFS(Resultados_Dic3!K$3:K$99980,Resultados_Dic3!$F$3:$F$99980,Produccion_UO!$K1631,Resultados_Dic3!$D$3:$D$99980,Produccion_UO!$K$1494,Resultados_Dic3!$E$3:$E$99980,Produccion_UO!$J1631,Resultados_Dic3!$A$3:$A$99980,Produccion_UO!$H1631)*$J$1494</f>
        <v>0</v>
      </c>
      <c r="Q1631" s="21">
        <f>+SUMIFS(Resultados_Dic3!L$3:L$99980,Resultados_Dic3!$F$3:$F$99980,Produccion_UO!$K1631,Resultados_Dic3!$D$3:$D$99980,Produccion_UO!$K$1494,Resultados_Dic3!$E$3:$E$99980,Produccion_UO!$J1631,Resultados_Dic3!$A$3:$A$99980,Produccion_UO!$H1631)*$J$1494</f>
        <v>0</v>
      </c>
      <c r="R1631" s="21">
        <f>+SUMIFS(Resultados_Dic3!M$3:M$99980,Resultados_Dic3!$F$3:$F$99980,Produccion_UO!$K1631,Resultados_Dic3!$D$3:$D$99980,Produccion_UO!$K$1494,Resultados_Dic3!$E$3:$E$99980,Produccion_UO!$J1631,Resultados_Dic3!$A$3:$A$99980,Produccion_UO!$H1631)*$J$1494</f>
        <v>0</v>
      </c>
      <c r="S1631" s="21">
        <f>+SUMIFS(Resultados_Dic3!N$3:N$99980,Resultados_Dic3!$F$3:$F$99980,Produccion_UO!$K1631,Resultados_Dic3!$D$3:$D$99980,Produccion_UO!$K$1494,Resultados_Dic3!$E$3:$E$99980,Produccion_UO!$J1631,Resultados_Dic3!$A$3:$A$99980,Produccion_UO!$H1631)*$J$1494</f>
        <v>0</v>
      </c>
      <c r="T1631" s="21">
        <f>+SUMIFS(Resultados_Dic3!O$3:O$99980,Resultados_Dic3!$F$3:$F$99980,Produccion_UO!$K1631,Resultados_Dic3!$D$3:$D$99980,Produccion_UO!$K$1494,Resultados_Dic3!$E$3:$E$99980,Produccion_UO!$J1631,Resultados_Dic3!$A$3:$A$99980,Produccion_UO!$H1631)*$J$1494</f>
        <v>0</v>
      </c>
      <c r="U1631" s="21">
        <f>+SUMIFS(Resultados_Dic3!P$3:P$99980,Resultados_Dic3!$F$3:$F$99980,Produccion_UO!$K1631,Resultados_Dic3!$D$3:$D$99980,Produccion_UO!$K$1494,Resultados_Dic3!$E$3:$E$99980,Produccion_UO!$J1631,Resultados_Dic3!$A$3:$A$99980,Produccion_UO!$H1631)*$J$1494</f>
        <v>0</v>
      </c>
      <c r="V1631" s="21">
        <f>+SUMIFS(Resultados_Dic3!Q$3:Q$99980,Resultados_Dic3!$F$3:$F$99980,Produccion_UO!$K1631,Resultados_Dic3!$D$3:$D$99980,Produccion_UO!$K$1494,Resultados_Dic3!$E$3:$E$99980,Produccion_UO!$J1631,Resultados_Dic3!$A$3:$A$99980,Produccion_UO!$H1631)*$J$1494</f>
        <v>0</v>
      </c>
      <c r="W1631" s="21">
        <f>+SUMIFS(Resultados_Dic3!R$3:R$99980,Resultados_Dic3!$F$3:$F$99980,Produccion_UO!$K1631,Resultados_Dic3!$D$3:$D$99980,Produccion_UO!$K$1494,Resultados_Dic3!$E$3:$E$99980,Produccion_UO!$J1631,Resultados_Dic3!$A$3:$A$99980,Produccion_UO!$H1631)*$J$1494</f>
        <v>0</v>
      </c>
      <c r="X1631" s="21">
        <f>+SUMIFS(Resultados_Dic3!S$3:S$99980,Resultados_Dic3!$F$3:$F$99980,Produccion_UO!$K1631,Resultados_Dic3!$D$3:$D$99980,Produccion_UO!$K$1494,Resultados_Dic3!$E$3:$E$99980,Produccion_UO!$J1631,Resultados_Dic3!$A$3:$A$99980,Produccion_UO!$H1631)*$J$1494</f>
        <v>0</v>
      </c>
      <c r="Y1631" s="21">
        <f>+SUMIFS(Resultados_Dic3!T$3:T$99980,Resultados_Dic3!$F$3:$F$99980,Produccion_UO!$K1631,Resultados_Dic3!$D$3:$D$99980,Produccion_UO!$K$1494,Resultados_Dic3!$E$3:$E$99980,Produccion_UO!$J1631,Resultados_Dic3!$A$3:$A$99980,Produccion_UO!$H1631)*$J$1494</f>
        <v>0</v>
      </c>
      <c r="Z1631" s="21">
        <f>+SUMIFS(Resultados_Dic3!U$3:U$99980,Resultados_Dic3!$F$3:$F$99980,Produccion_UO!$K1631,Resultados_Dic3!$D$3:$D$99980,Produccion_UO!$K$1494,Resultados_Dic3!$E$3:$E$99980,Produccion_UO!$J1631,Resultados_Dic3!$A$3:$A$99980,Produccion_UO!$H1631)*$J$1494</f>
        <v>0</v>
      </c>
      <c r="AA1631" s="21">
        <f>+SUMIFS(Resultados_Dic3!V$3:V$99980,Resultados_Dic3!$F$3:$F$99980,Produccion_UO!$K1631,Resultados_Dic3!$D$3:$D$99980,Produccion_UO!$K$1494,Resultados_Dic3!$E$3:$E$99980,Produccion_UO!$J1631,Resultados_Dic3!$A$3:$A$99980,Produccion_UO!$H1631)*$J$1494</f>
        <v>0</v>
      </c>
      <c r="AB1631" s="21">
        <f>+SUMIFS(Resultados_Dic3!W$3:W$99980,Resultados_Dic3!$F$3:$F$99980,Produccion_UO!$K1631,Resultados_Dic3!$D$3:$D$99980,Produccion_UO!$K$1494,Resultados_Dic3!$E$3:$E$99980,Produccion_UO!$J1631,Resultados_Dic3!$A$3:$A$99980,Produccion_UO!$H1631)*$J$1494</f>
        <v>0</v>
      </c>
      <c r="AC1631" s="21">
        <f>+SUMIFS(Resultados_Dic3!X$3:X$99980,Resultados_Dic3!$F$3:$F$99980,Produccion_UO!$K1631,Resultados_Dic3!$D$3:$D$99980,Produccion_UO!$K$1494,Resultados_Dic3!$E$3:$E$99980,Produccion_UO!$J1631,Resultados_Dic3!$A$3:$A$99980,Produccion_UO!$H1631)*$J$1494</f>
        <v>0</v>
      </c>
      <c r="AD1631" s="21">
        <f>+SUMIFS(Resultados_Dic3!Y$3:Y$99980,Resultados_Dic3!$F$3:$F$99980,Produccion_UO!$K1631,Resultados_Dic3!$D$3:$D$99980,Produccion_UO!$K$1494,Resultados_Dic3!$E$3:$E$99980,Produccion_UO!$J1631,Resultados_Dic3!$A$3:$A$99980,Produccion_UO!$H1631)*$J$1494</f>
        <v>0</v>
      </c>
      <c r="AE1631" s="21">
        <f>+SUMIFS(Resultados_Dic3!Z$3:Z$99980,Resultados_Dic3!$F$3:$F$99980,Produccion_UO!$K1631,Resultados_Dic3!$D$3:$D$99980,Produccion_UO!$K$1494,Resultados_Dic3!$E$3:$E$99980,Produccion_UO!$J1631,Resultados_Dic3!$A$3:$A$99980,Produccion_UO!$H1631)*$J$1494</f>
        <v>0</v>
      </c>
      <c r="AF1631" s="21">
        <f>+SUMIFS(Resultados_Dic3!AA$3:AA$99980,Resultados_Dic3!$F$3:$F$99980,Produccion_UO!$K1631,Resultados_Dic3!$D$3:$D$99980,Produccion_UO!$K$1494,Resultados_Dic3!$E$3:$E$99980,Produccion_UO!$J1631,Resultados_Dic3!$A$3:$A$99980,Produccion_UO!$H1631)*$J$1494</f>
        <v>0</v>
      </c>
      <c r="AG1631" s="21">
        <f>+SUMIFS(Resultados_Dic3!AB$3:AB$99980,Resultados_Dic3!$F$3:$F$99980,Produccion_UO!$K1631,Resultados_Dic3!$D$3:$D$99980,Produccion_UO!$K$1494,Resultados_Dic3!$E$3:$E$99980,Produccion_UO!$J1631,Resultados_Dic3!$A$3:$A$99980,Produccion_UO!$H1631)*$J$1494</f>
        <v>0</v>
      </c>
      <c r="AH1631" s="21">
        <f>+SUMIFS(Resultados_Dic3!AC$3:AC$99980,Resultados_Dic3!$F$3:$F$99980,Produccion_UO!$K1631,Resultados_Dic3!$D$3:$D$99980,Produccion_UO!$K$1494,Resultados_Dic3!$E$3:$E$99980,Produccion_UO!$J1631,Resultados_Dic3!$A$3:$A$99980,Produccion_UO!$H1631)*$J$1494</f>
        <v>0</v>
      </c>
      <c r="AI1631" s="21">
        <f>+SUMIFS(Resultados_Dic3!AD$3:AD$99980,Resultados_Dic3!$F$3:$F$99980,Produccion_UO!$K1631,Resultados_Dic3!$D$3:$D$99980,Produccion_UO!$K$1494,Resultados_Dic3!$E$3:$E$99980,Produccion_UO!$J1631,Resultados_Dic3!$A$3:$A$99980,Produccion_UO!$H1631)*$J$1494</f>
        <v>0</v>
      </c>
      <c r="AJ1631" s="21">
        <f>+SUMIFS(Resultados_Dic3!AE$3:AE$99980,Resultados_Dic3!$F$3:$F$99980,Produccion_UO!$K1631,Resultados_Dic3!$D$3:$D$99980,Produccion_UO!$K$1494,Resultados_Dic3!$E$3:$E$99980,Produccion_UO!$J1631,Resultados_Dic3!$A$3:$A$99980,Produccion_UO!$H1631)*$J$1494</f>
        <v>0</v>
      </c>
      <c r="AK1631" s="21">
        <f>+SUMIFS(Resultados_Dic3!AF$3:AF$99980,Resultados_Dic3!$F$3:$F$99980,Produccion_UO!$K1631,Resultados_Dic3!$D$3:$D$99980,Produccion_UO!$K$1494,Resultados_Dic3!$E$3:$E$99980,Produccion_UO!$J1631,Resultados_Dic3!$A$3:$A$99980,Produccion_UO!$H1631)*$J$1494</f>
        <v>0</v>
      </c>
      <c r="AL1631" s="21">
        <f>+SUMIFS(Resultados_Dic3!AG$3:AG$99980,Resultados_Dic3!$F$3:$F$99980,Produccion_UO!$K1631,Resultados_Dic3!$D$3:$D$99980,Produccion_UO!$K$1494,Resultados_Dic3!$E$3:$E$99980,Produccion_UO!$J1631,Resultados_Dic3!$A$3:$A$99980,Produccion_UO!$H1631)*$J$1494</f>
        <v>0</v>
      </c>
      <c r="AM1631" s="21">
        <f>+SUMIFS(Resultados_Dic3!AH$3:AH$99980,Resultados_Dic3!$F$3:$F$99980,Produccion_UO!$K1631,Resultados_Dic3!$D$3:$D$99980,Produccion_UO!$K$1494,Resultados_Dic3!$E$3:$E$99980,Produccion_UO!$J1631,Resultados_Dic3!$A$3:$A$99980,Produccion_UO!$H1631)*$J$1494</f>
        <v>0</v>
      </c>
      <c r="AN1631" s="21">
        <f>+SUMIFS(Resultados_Dic3!AI$3:AI$99980,Resultados_Dic3!$F$3:$F$99980,Produccion_UO!$K1631,Resultados_Dic3!$D$3:$D$99980,Produccion_UO!$K$1494,Resultados_Dic3!$E$3:$E$99980,Produccion_UO!$J1631,Resultados_Dic3!$A$3:$A$99980,Produccion_UO!$H1631)*$J$1494</f>
        <v>0</v>
      </c>
      <c r="AO1631" s="21">
        <f>+SUMIFS(Resultados_Dic3!AJ$3:AJ$99980,Resultados_Dic3!$F$3:$F$99980,Produccion_UO!$K1631,Resultados_Dic3!$D$3:$D$99980,Produccion_UO!$K$1494,Resultados_Dic3!$E$3:$E$99980,Produccion_UO!$J1631,Resultados_Dic3!$A$3:$A$99980,Produccion_UO!$H1631)*$J$1494</f>
        <v>0</v>
      </c>
      <c r="AP1631" s="21">
        <f>+SUMIFS(Resultados_Dic3!AK$3:AK$99980,Resultados_Dic3!$F$3:$F$99980,Produccion_UO!$K1631,Resultados_Dic3!$D$3:$D$99980,Produccion_UO!$K$1494,Resultados_Dic3!$E$3:$E$99980,Produccion_UO!$J1631,Resultados_Dic3!$A$3:$A$99980,Produccion_UO!$H1631)*$J$1494</f>
        <v>0</v>
      </c>
      <c r="AQ1631" s="21">
        <f>+SUMIFS(Resultados_Dic3!AL$3:AL$99980,Resultados_Dic3!$F$3:$F$99980,Produccion_UO!$K1631,Resultados_Dic3!$D$3:$D$99980,Produccion_UO!$K$1494,Resultados_Dic3!$E$3:$E$99980,Produccion_UO!$J1631,Resultados_Dic3!$A$3:$A$99980,Produccion_UO!$H1631)*$J$1494</f>
        <v>0</v>
      </c>
      <c r="AR1631" s="21">
        <f>+SUMIFS(Resultados_Dic3!AM$3:AM$99980,Resultados_Dic3!$F$3:$F$99980,Produccion_UO!$K1631,Resultados_Dic3!$D$3:$D$99980,Produccion_UO!$K$1494,Resultados_Dic3!$E$3:$E$99980,Produccion_UO!$J1631,Resultados_Dic3!$A$3:$A$99980,Produccion_UO!$H1631)*$J$1494</f>
        <v>0</v>
      </c>
    </row>
    <row r="1633" spans="6:45" x14ac:dyDescent="0.25">
      <c r="L1633" s="322" t="s">
        <v>837</v>
      </c>
      <c r="M1633" s="68">
        <f>+M1619</f>
        <v>42.958828655929999</v>
      </c>
      <c r="N1633" s="68">
        <f t="shared" ref="N1633:AR1633" si="2085">+N1619</f>
        <v>39.958829832401896</v>
      </c>
      <c r="O1633" s="68">
        <f t="shared" si="2085"/>
        <v>36.795700611627403</v>
      </c>
      <c r="P1633" s="68">
        <f t="shared" si="2085"/>
        <v>33.632571390852902</v>
      </c>
      <c r="Q1633" s="68">
        <f t="shared" si="2085"/>
        <v>30.469442170078398</v>
      </c>
      <c r="R1633" s="68">
        <f t="shared" si="2085"/>
        <v>27.079044096728701</v>
      </c>
      <c r="S1633" s="68">
        <f t="shared" si="2085"/>
        <v>23.6886460233791</v>
      </c>
      <c r="T1633" s="68">
        <f t="shared" si="2085"/>
        <v>21.346916946643599</v>
      </c>
      <c r="U1633" s="68">
        <f t="shared" si="2085"/>
        <v>17.679080774036802</v>
      </c>
      <c r="V1633" s="68">
        <f t="shared" si="2085"/>
        <v>0</v>
      </c>
      <c r="W1633" s="68">
        <f t="shared" si="2085"/>
        <v>0</v>
      </c>
      <c r="X1633" s="68">
        <f t="shared" si="2085"/>
        <v>0</v>
      </c>
      <c r="Y1633" s="68">
        <f t="shared" si="2085"/>
        <v>0</v>
      </c>
      <c r="Z1633" s="68">
        <f t="shared" si="2085"/>
        <v>0</v>
      </c>
      <c r="AA1633" s="68">
        <f t="shared" si="2085"/>
        <v>0</v>
      </c>
      <c r="AB1633" s="68">
        <f t="shared" si="2085"/>
        <v>0</v>
      </c>
      <c r="AC1633" s="68">
        <f t="shared" si="2085"/>
        <v>0</v>
      </c>
      <c r="AD1633" s="68">
        <f t="shared" si="2085"/>
        <v>0</v>
      </c>
      <c r="AE1633" s="68">
        <f t="shared" si="2085"/>
        <v>0</v>
      </c>
      <c r="AF1633" s="68">
        <f t="shared" si="2085"/>
        <v>0</v>
      </c>
      <c r="AG1633" s="68">
        <f t="shared" si="2085"/>
        <v>0</v>
      </c>
      <c r="AH1633" s="68">
        <f t="shared" si="2085"/>
        <v>0</v>
      </c>
      <c r="AI1633" s="68">
        <f t="shared" si="2085"/>
        <v>0</v>
      </c>
      <c r="AJ1633" s="68">
        <f t="shared" si="2085"/>
        <v>0</v>
      </c>
      <c r="AK1633" s="68">
        <f t="shared" si="2085"/>
        <v>0</v>
      </c>
      <c r="AL1633" s="68">
        <f t="shared" si="2085"/>
        <v>0</v>
      </c>
      <c r="AM1633" s="68">
        <f t="shared" si="2085"/>
        <v>0</v>
      </c>
      <c r="AN1633" s="68">
        <f t="shared" si="2085"/>
        <v>0</v>
      </c>
      <c r="AO1633" s="68">
        <f t="shared" si="2085"/>
        <v>0</v>
      </c>
      <c r="AP1633" s="68">
        <f t="shared" si="2085"/>
        <v>0</v>
      </c>
      <c r="AQ1633" s="68">
        <f t="shared" si="2085"/>
        <v>0</v>
      </c>
      <c r="AR1633" s="68">
        <f t="shared" si="2085"/>
        <v>0</v>
      </c>
      <c r="AS1633" s="52"/>
    </row>
    <row r="1634" spans="6:45" x14ac:dyDescent="0.25">
      <c r="L1634" s="322" t="s">
        <v>838</v>
      </c>
      <c r="M1634" s="68">
        <f>+M1620</f>
        <v>82.722394368899998</v>
      </c>
      <c r="N1634" s="68">
        <f t="shared" ref="N1634:AR1634" si="2086">+N1620</f>
        <v>76.945535605506507</v>
      </c>
      <c r="O1634" s="68">
        <f t="shared" si="2086"/>
        <v>70.854549630622799</v>
      </c>
      <c r="P1634" s="68">
        <f t="shared" si="2086"/>
        <v>64.763563655739205</v>
      </c>
      <c r="Q1634" s="68">
        <f t="shared" si="2086"/>
        <v>58.672577680855497</v>
      </c>
      <c r="R1634" s="68">
        <f t="shared" si="2086"/>
        <v>52.143958180135598</v>
      </c>
      <c r="S1634" s="68">
        <f t="shared" si="2086"/>
        <v>45.6153386794158</v>
      </c>
      <c r="T1634" s="68">
        <f t="shared" si="2086"/>
        <v>41.1060575315907</v>
      </c>
      <c r="U1634" s="68">
        <f t="shared" si="2086"/>
        <v>34.043197583033503</v>
      </c>
      <c r="V1634" s="68">
        <f t="shared" si="2086"/>
        <v>0</v>
      </c>
      <c r="W1634" s="68">
        <f t="shared" si="2086"/>
        <v>0</v>
      </c>
      <c r="X1634" s="68">
        <f t="shared" si="2086"/>
        <v>0</v>
      </c>
      <c r="Y1634" s="68">
        <f t="shared" si="2086"/>
        <v>0</v>
      </c>
      <c r="Z1634" s="68">
        <f t="shared" si="2086"/>
        <v>0</v>
      </c>
      <c r="AA1634" s="68">
        <f t="shared" si="2086"/>
        <v>0</v>
      </c>
      <c r="AB1634" s="68">
        <f t="shared" si="2086"/>
        <v>0</v>
      </c>
      <c r="AC1634" s="68">
        <f t="shared" si="2086"/>
        <v>0</v>
      </c>
      <c r="AD1634" s="68">
        <f t="shared" si="2086"/>
        <v>0</v>
      </c>
      <c r="AE1634" s="68">
        <f t="shared" si="2086"/>
        <v>0</v>
      </c>
      <c r="AF1634" s="68">
        <f t="shared" si="2086"/>
        <v>0</v>
      </c>
      <c r="AG1634" s="68">
        <f t="shared" si="2086"/>
        <v>0</v>
      </c>
      <c r="AH1634" s="68">
        <f t="shared" si="2086"/>
        <v>0</v>
      </c>
      <c r="AI1634" s="68">
        <f t="shared" si="2086"/>
        <v>0</v>
      </c>
      <c r="AJ1634" s="68">
        <f t="shared" si="2086"/>
        <v>0</v>
      </c>
      <c r="AK1634" s="68">
        <f t="shared" si="2086"/>
        <v>0</v>
      </c>
      <c r="AL1634" s="68">
        <f t="shared" si="2086"/>
        <v>0</v>
      </c>
      <c r="AM1634" s="68">
        <f t="shared" si="2086"/>
        <v>0</v>
      </c>
      <c r="AN1634" s="68">
        <f t="shared" si="2086"/>
        <v>0</v>
      </c>
      <c r="AO1634" s="68">
        <f t="shared" si="2086"/>
        <v>0</v>
      </c>
      <c r="AP1634" s="68">
        <f t="shared" si="2086"/>
        <v>0</v>
      </c>
      <c r="AQ1634" s="68">
        <f t="shared" si="2086"/>
        <v>0</v>
      </c>
      <c r="AR1634" s="68">
        <f t="shared" si="2086"/>
        <v>0</v>
      </c>
      <c r="AS1634" s="52"/>
    </row>
    <row r="1635" spans="6:45" x14ac:dyDescent="0.25">
      <c r="L1635" s="322" t="s">
        <v>839</v>
      </c>
      <c r="M1635" s="68">
        <f t="shared" ref="M1635:AR1635" si="2087">+M1621+M1625</f>
        <v>423.55369376141982</v>
      </c>
      <c r="N1635" s="68">
        <f t="shared" si="2087"/>
        <v>391.18257481043088</v>
      </c>
      <c r="O1635" s="68">
        <f t="shared" si="2087"/>
        <v>357.05121733788985</v>
      </c>
      <c r="P1635" s="68">
        <f t="shared" si="2087"/>
        <v>297.0977494737582</v>
      </c>
      <c r="Q1635" s="68">
        <f t="shared" si="2087"/>
        <v>268.29355487309113</v>
      </c>
      <c r="R1635" s="68">
        <f t="shared" si="2087"/>
        <v>237.41979693835316</v>
      </c>
      <c r="S1635" s="68">
        <f t="shared" si="2087"/>
        <v>206.54603900361494</v>
      </c>
      <c r="T1635" s="68">
        <f t="shared" si="2087"/>
        <v>185.22170625573756</v>
      </c>
      <c r="U1635" s="68">
        <f t="shared" si="2087"/>
        <v>154.48747323263356</v>
      </c>
      <c r="V1635" s="68">
        <f t="shared" si="2087"/>
        <v>0</v>
      </c>
      <c r="W1635" s="68">
        <f t="shared" si="2087"/>
        <v>0</v>
      </c>
      <c r="X1635" s="68">
        <f t="shared" si="2087"/>
        <v>0</v>
      </c>
      <c r="Y1635" s="68">
        <f t="shared" si="2087"/>
        <v>0</v>
      </c>
      <c r="Z1635" s="68">
        <f t="shared" si="2087"/>
        <v>0</v>
      </c>
      <c r="AA1635" s="68">
        <f t="shared" si="2087"/>
        <v>0</v>
      </c>
      <c r="AB1635" s="68">
        <f t="shared" si="2087"/>
        <v>0</v>
      </c>
      <c r="AC1635" s="68">
        <f t="shared" si="2087"/>
        <v>0</v>
      </c>
      <c r="AD1635" s="68">
        <f t="shared" si="2087"/>
        <v>0</v>
      </c>
      <c r="AE1635" s="68">
        <f t="shared" si="2087"/>
        <v>0</v>
      </c>
      <c r="AF1635" s="68">
        <f t="shared" si="2087"/>
        <v>0</v>
      </c>
      <c r="AG1635" s="68">
        <f t="shared" si="2087"/>
        <v>0</v>
      </c>
      <c r="AH1635" s="68">
        <f t="shared" si="2087"/>
        <v>0</v>
      </c>
      <c r="AI1635" s="68">
        <f t="shared" si="2087"/>
        <v>0</v>
      </c>
      <c r="AJ1635" s="68">
        <f t="shared" si="2087"/>
        <v>0</v>
      </c>
      <c r="AK1635" s="68">
        <f t="shared" si="2087"/>
        <v>0</v>
      </c>
      <c r="AL1635" s="68">
        <f t="shared" si="2087"/>
        <v>0</v>
      </c>
      <c r="AM1635" s="68">
        <f t="shared" si="2087"/>
        <v>0</v>
      </c>
      <c r="AN1635" s="68">
        <f t="shared" si="2087"/>
        <v>0</v>
      </c>
      <c r="AO1635" s="68">
        <f t="shared" si="2087"/>
        <v>0</v>
      </c>
      <c r="AP1635" s="68">
        <f t="shared" si="2087"/>
        <v>0</v>
      </c>
      <c r="AQ1635" s="68">
        <f t="shared" si="2087"/>
        <v>0</v>
      </c>
      <c r="AR1635" s="68">
        <f t="shared" si="2087"/>
        <v>0</v>
      </c>
      <c r="AS1635" s="52"/>
    </row>
    <row r="1636" spans="6:45" x14ac:dyDescent="0.25">
      <c r="L1636" s="230" t="s">
        <v>840</v>
      </c>
      <c r="M1636" s="21">
        <f>+SUM(M1633:M1635)</f>
        <v>549.23491678624987</v>
      </c>
      <c r="N1636" s="21">
        <f t="shared" ref="N1636" si="2088">+SUM(N1633:N1635)</f>
        <v>508.08694024833926</v>
      </c>
      <c r="O1636" s="21">
        <f t="shared" ref="O1636" si="2089">+SUM(O1633:O1635)</f>
        <v>464.70146758014005</v>
      </c>
      <c r="P1636" s="21">
        <f t="shared" ref="P1636" si="2090">+SUM(P1633:P1635)</f>
        <v>395.49388452035032</v>
      </c>
      <c r="Q1636" s="21">
        <f t="shared" ref="Q1636" si="2091">+SUM(Q1633:Q1635)</f>
        <v>357.435574724025</v>
      </c>
      <c r="R1636" s="21">
        <f t="shared" ref="R1636" si="2092">+SUM(R1633:R1635)</f>
        <v>316.64279921521745</v>
      </c>
      <c r="S1636" s="21">
        <f t="shared" ref="S1636" si="2093">+SUM(S1633:S1635)</f>
        <v>275.85002370640984</v>
      </c>
      <c r="T1636" s="21">
        <f t="shared" ref="T1636" si="2094">+SUM(T1633:T1635)</f>
        <v>247.67468073397185</v>
      </c>
      <c r="U1636" s="21">
        <f t="shared" ref="U1636" si="2095">+SUM(U1633:U1635)</f>
        <v>206.20975158970387</v>
      </c>
      <c r="V1636" s="21">
        <f t="shared" ref="V1636" si="2096">+SUM(V1633:V1635)</f>
        <v>0</v>
      </c>
      <c r="W1636" s="21">
        <f t="shared" ref="W1636" si="2097">+SUM(W1633:W1635)</f>
        <v>0</v>
      </c>
      <c r="X1636" s="21">
        <f t="shared" ref="X1636" si="2098">+SUM(X1633:X1635)</f>
        <v>0</v>
      </c>
      <c r="Y1636" s="21">
        <f t="shared" ref="Y1636" si="2099">+SUM(Y1633:Y1635)</f>
        <v>0</v>
      </c>
      <c r="Z1636" s="21">
        <f t="shared" ref="Z1636" si="2100">+SUM(Z1633:Z1635)</f>
        <v>0</v>
      </c>
      <c r="AA1636" s="21">
        <f t="shared" ref="AA1636" si="2101">+SUM(AA1633:AA1635)</f>
        <v>0</v>
      </c>
      <c r="AB1636" s="21">
        <f t="shared" ref="AB1636" si="2102">+SUM(AB1633:AB1635)</f>
        <v>0</v>
      </c>
      <c r="AC1636" s="21">
        <f t="shared" ref="AC1636" si="2103">+SUM(AC1633:AC1635)</f>
        <v>0</v>
      </c>
      <c r="AD1636" s="21">
        <f t="shared" ref="AD1636" si="2104">+SUM(AD1633:AD1635)</f>
        <v>0</v>
      </c>
      <c r="AE1636" s="21">
        <f t="shared" ref="AE1636" si="2105">+SUM(AE1633:AE1635)</f>
        <v>0</v>
      </c>
      <c r="AF1636" s="21">
        <f t="shared" ref="AF1636" si="2106">+SUM(AF1633:AF1635)</f>
        <v>0</v>
      </c>
      <c r="AG1636" s="21">
        <f t="shared" ref="AG1636" si="2107">+SUM(AG1633:AG1635)</f>
        <v>0</v>
      </c>
      <c r="AH1636" s="21">
        <f t="shared" ref="AH1636" si="2108">+SUM(AH1633:AH1635)</f>
        <v>0</v>
      </c>
      <c r="AI1636" s="21">
        <f t="shared" ref="AI1636" si="2109">+SUM(AI1633:AI1635)</f>
        <v>0</v>
      </c>
      <c r="AJ1636" s="21">
        <f t="shared" ref="AJ1636" si="2110">+SUM(AJ1633:AJ1635)</f>
        <v>0</v>
      </c>
      <c r="AK1636" s="21">
        <f t="shared" ref="AK1636" si="2111">+SUM(AK1633:AK1635)</f>
        <v>0</v>
      </c>
      <c r="AL1636" s="21">
        <f t="shared" ref="AL1636" si="2112">+SUM(AL1633:AL1635)</f>
        <v>0</v>
      </c>
      <c r="AM1636" s="21">
        <f t="shared" ref="AM1636" si="2113">+SUM(AM1633:AM1635)</f>
        <v>0</v>
      </c>
      <c r="AN1636" s="21">
        <f t="shared" ref="AN1636" si="2114">+SUM(AN1633:AN1635)</f>
        <v>0</v>
      </c>
      <c r="AO1636" s="21">
        <f t="shared" ref="AO1636" si="2115">+SUM(AO1633:AO1635)</f>
        <v>0</v>
      </c>
      <c r="AP1636" s="21">
        <f t="shared" ref="AP1636" si="2116">+SUM(AP1633:AP1635)</f>
        <v>0</v>
      </c>
      <c r="AQ1636" s="21">
        <f t="shared" ref="AQ1636" si="2117">+SUM(AQ1633:AQ1635)</f>
        <v>0</v>
      </c>
      <c r="AR1636" s="21">
        <f t="shared" ref="AR1636" si="2118">+SUM(AR1633:AR1635)</f>
        <v>0</v>
      </c>
    </row>
    <row r="1637" spans="6:45" x14ac:dyDescent="0.25">
      <c r="L1637" s="230" t="s">
        <v>841</v>
      </c>
      <c r="M1637" s="21">
        <f t="shared" ref="M1637:AR1637" si="2119">+M1629+M1630+M1631</f>
        <v>0</v>
      </c>
      <c r="N1637" s="21">
        <f t="shared" si="2119"/>
        <v>0</v>
      </c>
      <c r="O1637" s="21">
        <f t="shared" si="2119"/>
        <v>0</v>
      </c>
      <c r="P1637" s="21">
        <f t="shared" si="2119"/>
        <v>0</v>
      </c>
      <c r="Q1637" s="21">
        <f t="shared" si="2119"/>
        <v>0</v>
      </c>
      <c r="R1637" s="21">
        <f t="shared" si="2119"/>
        <v>0</v>
      </c>
      <c r="S1637" s="21">
        <f t="shared" si="2119"/>
        <v>0</v>
      </c>
      <c r="T1637" s="21">
        <f t="shared" si="2119"/>
        <v>0</v>
      </c>
      <c r="U1637" s="21">
        <f t="shared" si="2119"/>
        <v>0</v>
      </c>
      <c r="V1637" s="21">
        <f t="shared" si="2119"/>
        <v>0</v>
      </c>
      <c r="W1637" s="21">
        <f t="shared" si="2119"/>
        <v>0</v>
      </c>
      <c r="X1637" s="21">
        <f t="shared" si="2119"/>
        <v>0</v>
      </c>
      <c r="Y1637" s="21">
        <f t="shared" si="2119"/>
        <v>0</v>
      </c>
      <c r="Z1637" s="21">
        <f t="shared" si="2119"/>
        <v>0</v>
      </c>
      <c r="AA1637" s="21">
        <f t="shared" si="2119"/>
        <v>0</v>
      </c>
      <c r="AB1637" s="21">
        <f t="shared" si="2119"/>
        <v>0</v>
      </c>
      <c r="AC1637" s="21">
        <f t="shared" si="2119"/>
        <v>0</v>
      </c>
      <c r="AD1637" s="21">
        <f t="shared" si="2119"/>
        <v>0</v>
      </c>
      <c r="AE1637" s="21">
        <f t="shared" si="2119"/>
        <v>0</v>
      </c>
      <c r="AF1637" s="21">
        <f t="shared" si="2119"/>
        <v>0</v>
      </c>
      <c r="AG1637" s="21">
        <f t="shared" si="2119"/>
        <v>0</v>
      </c>
      <c r="AH1637" s="21">
        <f t="shared" si="2119"/>
        <v>0</v>
      </c>
      <c r="AI1637" s="21">
        <f t="shared" si="2119"/>
        <v>0</v>
      </c>
      <c r="AJ1637" s="21">
        <f t="shared" si="2119"/>
        <v>0</v>
      </c>
      <c r="AK1637" s="21">
        <f t="shared" si="2119"/>
        <v>0</v>
      </c>
      <c r="AL1637" s="21">
        <f t="shared" si="2119"/>
        <v>0</v>
      </c>
      <c r="AM1637" s="21">
        <f t="shared" si="2119"/>
        <v>0</v>
      </c>
      <c r="AN1637" s="21">
        <f t="shared" si="2119"/>
        <v>0</v>
      </c>
      <c r="AO1637" s="21">
        <f t="shared" si="2119"/>
        <v>0</v>
      </c>
      <c r="AP1637" s="21">
        <f t="shared" si="2119"/>
        <v>0</v>
      </c>
      <c r="AQ1637" s="21">
        <f t="shared" si="2119"/>
        <v>0</v>
      </c>
      <c r="AR1637" s="21">
        <f t="shared" si="2119"/>
        <v>0</v>
      </c>
    </row>
    <row r="1638" spans="6:45" x14ac:dyDescent="0.25">
      <c r="L1638" s="323" t="s">
        <v>782</v>
      </c>
      <c r="M1638" s="268">
        <f>+M1636+M1637</f>
        <v>549.23491678624987</v>
      </c>
      <c r="N1638" s="268">
        <f t="shared" ref="N1638" si="2120">+N1636+N1637</f>
        <v>508.08694024833926</v>
      </c>
      <c r="O1638" s="268">
        <f t="shared" ref="O1638" si="2121">+O1636+O1637</f>
        <v>464.70146758014005</v>
      </c>
      <c r="P1638" s="268">
        <f t="shared" ref="P1638" si="2122">+P1636+P1637</f>
        <v>395.49388452035032</v>
      </c>
      <c r="Q1638" s="268">
        <f t="shared" ref="Q1638" si="2123">+Q1636+Q1637</f>
        <v>357.435574724025</v>
      </c>
      <c r="R1638" s="268">
        <f t="shared" ref="R1638" si="2124">+R1636+R1637</f>
        <v>316.64279921521745</v>
      </c>
      <c r="S1638" s="268">
        <f t="shared" ref="S1638" si="2125">+S1636+S1637</f>
        <v>275.85002370640984</v>
      </c>
      <c r="T1638" s="268">
        <f t="shared" ref="T1638" si="2126">+T1636+T1637</f>
        <v>247.67468073397185</v>
      </c>
      <c r="U1638" s="268">
        <f t="shared" ref="U1638" si="2127">+U1636+U1637</f>
        <v>206.20975158970387</v>
      </c>
      <c r="V1638" s="268">
        <f t="shared" ref="V1638" si="2128">+V1636+V1637</f>
        <v>0</v>
      </c>
      <c r="W1638" s="268">
        <f t="shared" ref="W1638" si="2129">+W1636+W1637</f>
        <v>0</v>
      </c>
      <c r="X1638" s="268">
        <f t="shared" ref="X1638" si="2130">+X1636+X1637</f>
        <v>0</v>
      </c>
      <c r="Y1638" s="268">
        <f t="shared" ref="Y1638" si="2131">+Y1636+Y1637</f>
        <v>0</v>
      </c>
      <c r="Z1638" s="268">
        <f t="shared" ref="Z1638" si="2132">+Z1636+Z1637</f>
        <v>0</v>
      </c>
      <c r="AA1638" s="268">
        <f t="shared" ref="AA1638" si="2133">+AA1636+AA1637</f>
        <v>0</v>
      </c>
      <c r="AB1638" s="268">
        <f t="shared" ref="AB1638" si="2134">+AB1636+AB1637</f>
        <v>0</v>
      </c>
      <c r="AC1638" s="268">
        <f t="shared" ref="AC1638" si="2135">+AC1636+AC1637</f>
        <v>0</v>
      </c>
      <c r="AD1638" s="268">
        <f t="shared" ref="AD1638" si="2136">+AD1636+AD1637</f>
        <v>0</v>
      </c>
      <c r="AE1638" s="268">
        <f t="shared" ref="AE1638" si="2137">+AE1636+AE1637</f>
        <v>0</v>
      </c>
      <c r="AF1638" s="268">
        <f t="shared" ref="AF1638" si="2138">+AF1636+AF1637</f>
        <v>0</v>
      </c>
      <c r="AG1638" s="268">
        <f t="shared" ref="AG1638" si="2139">+AG1636+AG1637</f>
        <v>0</v>
      </c>
      <c r="AH1638" s="268">
        <f t="shared" ref="AH1638" si="2140">+AH1636+AH1637</f>
        <v>0</v>
      </c>
      <c r="AI1638" s="268">
        <f t="shared" ref="AI1638" si="2141">+AI1636+AI1637</f>
        <v>0</v>
      </c>
      <c r="AJ1638" s="268">
        <f t="shared" ref="AJ1638" si="2142">+AJ1636+AJ1637</f>
        <v>0</v>
      </c>
      <c r="AK1638" s="268">
        <f t="shared" ref="AK1638" si="2143">+AK1636+AK1637</f>
        <v>0</v>
      </c>
      <c r="AL1638" s="268">
        <f t="shared" ref="AL1638" si="2144">+AL1636+AL1637</f>
        <v>0</v>
      </c>
      <c r="AM1638" s="268">
        <f t="shared" ref="AM1638" si="2145">+AM1636+AM1637</f>
        <v>0</v>
      </c>
      <c r="AN1638" s="268">
        <f t="shared" ref="AN1638" si="2146">+AN1636+AN1637</f>
        <v>0</v>
      </c>
      <c r="AO1638" s="268">
        <f t="shared" ref="AO1638" si="2147">+AO1636+AO1637</f>
        <v>0</v>
      </c>
      <c r="AP1638" s="268">
        <f t="shared" ref="AP1638" si="2148">+AP1636+AP1637</f>
        <v>0</v>
      </c>
      <c r="AQ1638" s="268">
        <f t="shared" ref="AQ1638" si="2149">+AQ1636+AQ1637</f>
        <v>0</v>
      </c>
      <c r="AR1638" s="268">
        <f t="shared" ref="AR1638" si="2150">+AR1636+AR1637</f>
        <v>0</v>
      </c>
    </row>
    <row r="1641" spans="6:45" x14ac:dyDescent="0.25">
      <c r="J1641">
        <v>1</v>
      </c>
      <c r="K1641" s="108" t="s">
        <v>389</v>
      </c>
      <c r="L1641" s="108" t="s">
        <v>377</v>
      </c>
    </row>
    <row r="1642" spans="6:45" x14ac:dyDescent="0.25">
      <c r="I1642" s="266"/>
      <c r="M1642" s="321">
        <v>2019</v>
      </c>
      <c r="N1642" s="321">
        <v>2020</v>
      </c>
      <c r="O1642" s="321">
        <v>2021</v>
      </c>
      <c r="P1642" s="321">
        <v>2022</v>
      </c>
      <c r="Q1642" s="321">
        <v>2023</v>
      </c>
      <c r="R1642" s="321">
        <v>2024</v>
      </c>
      <c r="S1642" s="321">
        <v>2025</v>
      </c>
      <c r="T1642" s="321">
        <v>2026</v>
      </c>
      <c r="U1642" s="321">
        <v>2027</v>
      </c>
      <c r="V1642" s="321">
        <v>2028</v>
      </c>
      <c r="W1642" s="321">
        <v>2029</v>
      </c>
      <c r="X1642" s="321">
        <v>2030</v>
      </c>
      <c r="Y1642" s="321">
        <v>2031</v>
      </c>
      <c r="Z1642" s="321">
        <v>2032</v>
      </c>
      <c r="AA1642" s="321">
        <v>2033</v>
      </c>
      <c r="AB1642" s="321">
        <v>2034</v>
      </c>
      <c r="AC1642" s="321">
        <v>2035</v>
      </c>
      <c r="AD1642" s="321">
        <v>2036</v>
      </c>
      <c r="AE1642" s="321">
        <v>2037</v>
      </c>
      <c r="AF1642" s="321">
        <v>2038</v>
      </c>
      <c r="AG1642" s="321">
        <v>2039</v>
      </c>
      <c r="AH1642" s="321">
        <v>2040</v>
      </c>
      <c r="AI1642" s="321">
        <v>2041</v>
      </c>
      <c r="AJ1642" s="321">
        <v>2042</v>
      </c>
      <c r="AK1642" s="321">
        <v>2043</v>
      </c>
      <c r="AL1642" s="321">
        <v>2044</v>
      </c>
      <c r="AM1642" s="321">
        <v>2045</v>
      </c>
      <c r="AN1642" s="321">
        <v>2046</v>
      </c>
      <c r="AO1642" s="321">
        <v>2047</v>
      </c>
      <c r="AP1642" s="321">
        <v>2048</v>
      </c>
      <c r="AQ1642" s="321">
        <v>2049</v>
      </c>
      <c r="AR1642" s="321">
        <v>2050</v>
      </c>
    </row>
    <row r="1643" spans="6:45" s="15" customFormat="1" x14ac:dyDescent="0.25">
      <c r="F1643" s="96"/>
      <c r="H1643" s="12"/>
      <c r="I1643" s="17" t="str">
        <f t="shared" ref="I1643" si="2151">+IF(OR(K1643="OIL",K1643="OIL-eq"),$I$5,IF(K1643="GAS",$I$4,IF(K1643="GSL",$I$8,IF(K1643="DSL",$I$9,IF(K1643="KER",$I$10,IF(K1643="LPG",$I$11,IF(K1643="HFO",$I$12,IF(K1643="AVG",$I$13,IF(K1643="RFG",$I$14,IF(K1643="ELC",$I$15,$I$16))))))))))</f>
        <v>Kt CO2e/año</v>
      </c>
      <c r="J1643" s="115">
        <f t="shared" ref="J1643" si="2152">+IF(OR(K1643="OIL",K1643="OIL-eq"),$H$5,IF(K1643="GAS",$H$4,IF(K1643="GSL",$H$8,IF(K1643="DSL",$H$9,IF(K1643="KER",$H$10,IF(K1643="LPG",$H$11,IF(K1643="HFO",$H$12,IF(K1643="AVG",$H$13,IF(K1643="RFG",$H$14,IF(K1643="ELC",$H$15,$H$16))))))))))</f>
        <v>1</v>
      </c>
      <c r="K1643" s="318" t="s">
        <v>836</v>
      </c>
      <c r="L1643" s="314" t="s">
        <v>330</v>
      </c>
      <c r="M1643" s="135"/>
      <c r="N1643" s="135"/>
      <c r="O1643" s="135"/>
      <c r="P1643" s="135"/>
      <c r="Q1643" s="135"/>
      <c r="R1643" s="135"/>
      <c r="S1643" s="135"/>
      <c r="T1643" s="135"/>
      <c r="U1643" s="135"/>
      <c r="V1643" s="135"/>
      <c r="W1643" s="135"/>
      <c r="X1643" s="135"/>
      <c r="Y1643" s="135"/>
      <c r="Z1643" s="135"/>
      <c r="AA1643" s="135"/>
      <c r="AB1643" s="135"/>
      <c r="AC1643" s="135"/>
      <c r="AD1643" s="135"/>
      <c r="AE1643" s="135"/>
      <c r="AF1643" s="135"/>
      <c r="AG1643" s="135"/>
      <c r="AH1643" s="135"/>
      <c r="AI1643" s="135"/>
      <c r="AJ1643" s="135"/>
      <c r="AK1643" s="135"/>
      <c r="AL1643" s="135"/>
      <c r="AM1643" s="135"/>
      <c r="AN1643" s="135"/>
      <c r="AO1643" s="135"/>
      <c r="AP1643" s="135"/>
      <c r="AQ1643" s="135"/>
      <c r="AR1643" s="135"/>
    </row>
    <row r="1644" spans="6:45" x14ac:dyDescent="0.25">
      <c r="H1644" s="17" t="str">
        <f t="shared" ref="H1644:H1656" si="2153">+$B$1</f>
        <v>DIC7</v>
      </c>
      <c r="I1644" s="24"/>
      <c r="J1644" s="24" t="s">
        <v>154</v>
      </c>
      <c r="K1644" s="315" t="s">
        <v>175</v>
      </c>
      <c r="L1644" s="230" t="s">
        <v>829</v>
      </c>
      <c r="M1644" s="21">
        <f>+SUMIFS(Resultados_Dic3!H$3:H$99980,Resultados_Dic3!$F$3:$F$99980,Produccion_UO!$K1644,Resultados_Dic3!$D$3:$D$99980,Produccion_UO!$K$1131,Resultados_Dic3!$E$3:$E$99980,Produccion_UO!$J1644,Resultados_Dic3!$A$3:$A$99980,Produccion_UO!$H1644)*$J$1494</f>
        <v>13.5269625803303</v>
      </c>
      <c r="N1644" s="21">
        <f>+SUMIFS(Resultados_Dic3!I$3:I$99980,Resultados_Dic3!$F$3:$F$99980,Produccion_UO!$K1644,Resultados_Dic3!$D$3:$D$99980,Produccion_UO!$K$1131,Resultados_Dic3!$E$3:$E$99980,Produccion_UO!$J1644,Resultados_Dic3!$A$3:$A$99980,Produccion_UO!$H1644)*$J$1494</f>
        <v>12.608318272737099</v>
      </c>
      <c r="O1644" s="21">
        <f>+SUMIFS(Resultados_Dic3!J$3:J$99980,Resultados_Dic3!$F$3:$F$99980,Produccion_UO!$K1644,Resultados_Dic3!$D$3:$D$99980,Produccion_UO!$K$1131,Resultados_Dic3!$E$3:$E$99980,Produccion_UO!$J1644,Resultados_Dic3!$A$3:$A$99980,Produccion_UO!$H1644)*$J$1494</f>
        <v>12.028304725557399</v>
      </c>
      <c r="P1644" s="21">
        <f>+SUMIFS(Resultados_Dic3!K$3:K$99980,Resultados_Dic3!$F$3:$F$99980,Produccion_UO!$K1644,Resultados_Dic3!$D$3:$D$99980,Produccion_UO!$K$1131,Resultados_Dic3!$E$3:$E$99980,Produccion_UO!$J1644,Resultados_Dic3!$A$3:$A$99980,Produccion_UO!$H1644)*$J$1494</f>
        <v>11.448291178377699</v>
      </c>
      <c r="Q1644" s="21">
        <f>+SUMIFS(Resultados_Dic3!L$3:L$99980,Resultados_Dic3!$F$3:$F$99980,Produccion_UO!$K1644,Resultados_Dic3!$D$3:$D$99980,Produccion_UO!$K$1131,Resultados_Dic3!$E$3:$E$99980,Produccion_UO!$J1644,Resultados_Dic3!$A$3:$A$99980,Produccion_UO!$H1644)*$J$1494</f>
        <v>10.868277631198</v>
      </c>
      <c r="R1644" s="21">
        <f>+SUMIFS(Resultados_Dic3!M$3:M$99980,Resultados_Dic3!$F$3:$F$99980,Produccion_UO!$K1644,Resultados_Dic3!$D$3:$D$99980,Produccion_UO!$K$1131,Resultados_Dic3!$E$3:$E$99980,Produccion_UO!$J1644,Resultados_Dic3!$A$3:$A$99980,Produccion_UO!$H1644)*$J$1494</f>
        <v>10.0260022168469</v>
      </c>
      <c r="S1644" s="21">
        <f>+SUMIFS(Resultados_Dic3!N$3:N$99980,Resultados_Dic3!$F$3:$F$99980,Produccion_UO!$K1644,Resultados_Dic3!$D$3:$D$99980,Produccion_UO!$K$1131,Resultados_Dic3!$E$3:$E$99980,Produccion_UO!$J1644,Resultados_Dic3!$A$3:$A$99980,Produccion_UO!$H1644)*$J$1494</f>
        <v>9.1837268024957996</v>
      </c>
      <c r="T1644" s="21">
        <f>+SUMIFS(Resultados_Dic3!O$3:O$99980,Resultados_Dic3!$F$3:$F$99980,Produccion_UO!$K1644,Resultados_Dic3!$D$3:$D$99980,Produccion_UO!$K$1131,Resultados_Dic3!$E$3:$E$99980,Produccion_UO!$J1644,Resultados_Dic3!$A$3:$A$99980,Produccion_UO!$H1644)*$J$1494</f>
        <v>8.4823209885540898</v>
      </c>
      <c r="U1644" s="21">
        <f>+SUMIFS(Resultados_Dic3!P$3:P$99980,Resultados_Dic3!$F$3:$F$99980,Produccion_UO!$K1644,Resultados_Dic3!$D$3:$D$99980,Produccion_UO!$K$1131,Resultados_Dic3!$E$3:$E$99980,Produccion_UO!$J1644,Resultados_Dic3!$A$3:$A$99980,Produccion_UO!$H1644)*$J$1494</f>
        <v>7.7809151746123799</v>
      </c>
      <c r="V1644" s="21">
        <f>+SUMIFS(Resultados_Dic3!Q$3:Q$99980,Resultados_Dic3!$F$3:$F$99980,Produccion_UO!$K1644,Resultados_Dic3!$D$3:$D$99980,Produccion_UO!$K$1131,Resultados_Dic3!$E$3:$E$99980,Produccion_UO!$J1644,Resultados_Dic3!$A$3:$A$99980,Produccion_UO!$H1644)*$J$1494</f>
        <v>7.1120132061227599</v>
      </c>
      <c r="W1644" s="21">
        <f>+SUMIFS(Resultados_Dic3!R$3:R$99980,Resultados_Dic3!$F$3:$F$99980,Produccion_UO!$K1644,Resultados_Dic3!$D$3:$D$99980,Produccion_UO!$K$1131,Resultados_Dic3!$E$3:$E$99980,Produccion_UO!$J1644,Resultados_Dic3!$A$3:$A$99980,Produccion_UO!$H1644)*$J$1494</f>
        <v>6.4431112376331399</v>
      </c>
      <c r="X1644" s="21">
        <f>+SUMIFS(Resultados_Dic3!S$3:S$99980,Resultados_Dic3!$F$3:$F$99980,Produccion_UO!$K1644,Resultados_Dic3!$D$3:$D$99980,Produccion_UO!$K$1131,Resultados_Dic3!$E$3:$E$99980,Produccion_UO!$J1644,Resultados_Dic3!$A$3:$A$99980,Produccion_UO!$H1644)*$J$1494</f>
        <v>5.7742092691435101</v>
      </c>
      <c r="Y1644" s="21">
        <f>+SUMIFS(Resultados_Dic3!T$3:T$99980,Resultados_Dic3!$F$3:$F$99980,Produccion_UO!$K1644,Resultados_Dic3!$D$3:$D$99980,Produccion_UO!$K$1131,Resultados_Dic3!$E$3:$E$99980,Produccion_UO!$J1644,Resultados_Dic3!$A$3:$A$99980,Produccion_UO!$H1644)*$J$1494</f>
        <v>5.4280315383314504</v>
      </c>
      <c r="Z1644" s="21">
        <f>+SUMIFS(Resultados_Dic3!U$3:U$99980,Resultados_Dic3!$F$3:$F$99980,Produccion_UO!$K1644,Resultados_Dic3!$D$3:$D$99980,Produccion_UO!$K$1131,Resultados_Dic3!$E$3:$E$99980,Produccion_UO!$J1644,Resultados_Dic3!$A$3:$A$99980,Produccion_UO!$H1644)*$J$1494</f>
        <v>5.08185380751938</v>
      </c>
      <c r="AA1644" s="21">
        <f>+SUMIFS(Resultados_Dic3!V$3:V$99980,Resultados_Dic3!$F$3:$F$99980,Produccion_UO!$K1644,Resultados_Dic3!$D$3:$D$99980,Produccion_UO!$K$1131,Resultados_Dic3!$E$3:$E$99980,Produccion_UO!$J1644,Resultados_Dic3!$A$3:$A$99980,Produccion_UO!$H1644)*$J$1494</f>
        <v>1.50894648796959</v>
      </c>
      <c r="AB1644" s="21">
        <f>+SUMIFS(Resultados_Dic3!W$3:W$99980,Resultados_Dic3!$F$3:$F$99980,Produccion_UO!$K1644,Resultados_Dic3!$D$3:$D$99980,Produccion_UO!$K$1131,Resultados_Dic3!$E$3:$E$99980,Produccion_UO!$J1644,Resultados_Dic3!$A$3:$A$99980,Produccion_UO!$H1644)*$J$1494</f>
        <v>0</v>
      </c>
      <c r="AC1644" s="21">
        <f>+SUMIFS(Resultados_Dic3!X$3:X$99980,Resultados_Dic3!$F$3:$F$99980,Produccion_UO!$K1644,Resultados_Dic3!$D$3:$D$99980,Produccion_UO!$K$1131,Resultados_Dic3!$E$3:$E$99980,Produccion_UO!$J1644,Resultados_Dic3!$A$3:$A$99980,Produccion_UO!$H1644)*$J$1494</f>
        <v>0</v>
      </c>
      <c r="AD1644" s="21">
        <f>+SUMIFS(Resultados_Dic3!Y$3:Y$99980,Resultados_Dic3!$F$3:$F$99980,Produccion_UO!$K1644,Resultados_Dic3!$D$3:$D$99980,Produccion_UO!$K$1131,Resultados_Dic3!$E$3:$E$99980,Produccion_UO!$J1644,Resultados_Dic3!$A$3:$A$99980,Produccion_UO!$H1644)*$J$1494</f>
        <v>0</v>
      </c>
      <c r="AE1644" s="21">
        <f>+SUMIFS(Resultados_Dic3!Z$3:Z$99980,Resultados_Dic3!$F$3:$F$99980,Produccion_UO!$K1644,Resultados_Dic3!$D$3:$D$99980,Produccion_UO!$K$1131,Resultados_Dic3!$E$3:$E$99980,Produccion_UO!$J1644,Resultados_Dic3!$A$3:$A$99980,Produccion_UO!$H1644)*$J$1494</f>
        <v>0</v>
      </c>
      <c r="AF1644" s="21">
        <f>+SUMIFS(Resultados_Dic3!AA$3:AA$99980,Resultados_Dic3!$F$3:$F$99980,Produccion_UO!$K1644,Resultados_Dic3!$D$3:$D$99980,Produccion_UO!$K$1131,Resultados_Dic3!$E$3:$E$99980,Produccion_UO!$J1644,Resultados_Dic3!$A$3:$A$99980,Produccion_UO!$H1644)*$J$1494</f>
        <v>0</v>
      </c>
      <c r="AG1644" s="21">
        <f>+SUMIFS(Resultados_Dic3!AB$3:AB$99980,Resultados_Dic3!$F$3:$F$99980,Produccion_UO!$K1644,Resultados_Dic3!$D$3:$D$99980,Produccion_UO!$K$1131,Resultados_Dic3!$E$3:$E$99980,Produccion_UO!$J1644,Resultados_Dic3!$A$3:$A$99980,Produccion_UO!$H1644)*$J$1494</f>
        <v>0</v>
      </c>
      <c r="AH1644" s="21">
        <f>+SUMIFS(Resultados_Dic3!AC$3:AC$99980,Resultados_Dic3!$F$3:$F$99980,Produccion_UO!$K1644,Resultados_Dic3!$D$3:$D$99980,Produccion_UO!$K$1131,Resultados_Dic3!$E$3:$E$99980,Produccion_UO!$J1644,Resultados_Dic3!$A$3:$A$99980,Produccion_UO!$H1644)*$J$1494</f>
        <v>0</v>
      </c>
      <c r="AI1644" s="21">
        <f>+SUMIFS(Resultados_Dic3!AD$3:AD$99980,Resultados_Dic3!$F$3:$F$99980,Produccion_UO!$K1644,Resultados_Dic3!$D$3:$D$99980,Produccion_UO!$K$1131,Resultados_Dic3!$E$3:$E$99980,Produccion_UO!$J1644,Resultados_Dic3!$A$3:$A$99980,Produccion_UO!$H1644)*$J$1494</f>
        <v>0</v>
      </c>
      <c r="AJ1644" s="21">
        <f>+SUMIFS(Resultados_Dic3!AE$3:AE$99980,Resultados_Dic3!$F$3:$F$99980,Produccion_UO!$K1644,Resultados_Dic3!$D$3:$D$99980,Produccion_UO!$K$1131,Resultados_Dic3!$E$3:$E$99980,Produccion_UO!$J1644,Resultados_Dic3!$A$3:$A$99980,Produccion_UO!$H1644)*$J$1494</f>
        <v>0</v>
      </c>
      <c r="AK1644" s="21">
        <f>+SUMIFS(Resultados_Dic3!AF$3:AF$99980,Resultados_Dic3!$F$3:$F$99980,Produccion_UO!$K1644,Resultados_Dic3!$D$3:$D$99980,Produccion_UO!$K$1131,Resultados_Dic3!$E$3:$E$99980,Produccion_UO!$J1644,Resultados_Dic3!$A$3:$A$99980,Produccion_UO!$H1644)*$J$1494</f>
        <v>0</v>
      </c>
      <c r="AL1644" s="21">
        <f>+SUMIFS(Resultados_Dic3!AG$3:AG$99980,Resultados_Dic3!$F$3:$F$99980,Produccion_UO!$K1644,Resultados_Dic3!$D$3:$D$99980,Produccion_UO!$K$1131,Resultados_Dic3!$E$3:$E$99980,Produccion_UO!$J1644,Resultados_Dic3!$A$3:$A$99980,Produccion_UO!$H1644)*$J$1494</f>
        <v>0</v>
      </c>
      <c r="AM1644" s="21">
        <f>+SUMIFS(Resultados_Dic3!AH$3:AH$99980,Resultados_Dic3!$F$3:$F$99980,Produccion_UO!$K1644,Resultados_Dic3!$D$3:$D$99980,Produccion_UO!$K$1131,Resultados_Dic3!$E$3:$E$99980,Produccion_UO!$J1644,Resultados_Dic3!$A$3:$A$99980,Produccion_UO!$H1644)*$J$1494</f>
        <v>0</v>
      </c>
      <c r="AN1644" s="21">
        <f>+SUMIFS(Resultados_Dic3!AI$3:AI$99980,Resultados_Dic3!$F$3:$F$99980,Produccion_UO!$K1644,Resultados_Dic3!$D$3:$D$99980,Produccion_UO!$K$1131,Resultados_Dic3!$E$3:$E$99980,Produccion_UO!$J1644,Resultados_Dic3!$A$3:$A$99980,Produccion_UO!$H1644)*$J$1494</f>
        <v>0</v>
      </c>
      <c r="AO1644" s="21">
        <f>+SUMIFS(Resultados_Dic3!AJ$3:AJ$99980,Resultados_Dic3!$F$3:$F$99980,Produccion_UO!$K1644,Resultados_Dic3!$D$3:$D$99980,Produccion_UO!$K$1131,Resultados_Dic3!$E$3:$E$99980,Produccion_UO!$J1644,Resultados_Dic3!$A$3:$A$99980,Produccion_UO!$H1644)*$J$1494</f>
        <v>0</v>
      </c>
      <c r="AP1644" s="21">
        <f>+SUMIFS(Resultados_Dic3!AK$3:AK$99980,Resultados_Dic3!$F$3:$F$99980,Produccion_UO!$K1644,Resultados_Dic3!$D$3:$D$99980,Produccion_UO!$K$1131,Resultados_Dic3!$E$3:$E$99980,Produccion_UO!$J1644,Resultados_Dic3!$A$3:$A$99980,Produccion_UO!$H1644)*$J$1494</f>
        <v>0</v>
      </c>
      <c r="AQ1644" s="21">
        <f>+SUMIFS(Resultados_Dic3!AL$3:AL$99980,Resultados_Dic3!$F$3:$F$99980,Produccion_UO!$K1644,Resultados_Dic3!$D$3:$D$99980,Produccion_UO!$K$1131,Resultados_Dic3!$E$3:$E$99980,Produccion_UO!$J1644,Resultados_Dic3!$A$3:$A$99980,Produccion_UO!$H1644)*$J$1494</f>
        <v>0</v>
      </c>
      <c r="AR1644" s="21">
        <f>+SUMIFS(Resultados_Dic3!AM$3:AM$99980,Resultados_Dic3!$F$3:$F$99980,Produccion_UO!$K1644,Resultados_Dic3!$D$3:$D$99980,Produccion_UO!$K$1131,Resultados_Dic3!$E$3:$E$99980,Produccion_UO!$J1644,Resultados_Dic3!$A$3:$A$99980,Produccion_UO!$H1644)*$J$1494</f>
        <v>0</v>
      </c>
    </row>
    <row r="1645" spans="6:45" x14ac:dyDescent="0.25">
      <c r="H1645" s="17" t="str">
        <f t="shared" si="2153"/>
        <v>DIC7</v>
      </c>
      <c r="I1645" s="24"/>
      <c r="J1645" s="24" t="s">
        <v>154</v>
      </c>
      <c r="K1645" s="315" t="s">
        <v>277</v>
      </c>
      <c r="L1645" s="230" t="s">
        <v>830</v>
      </c>
      <c r="M1645" s="21">
        <f>+SUMIFS(Resultados_Dic3!H$3:H$99980,Resultados_Dic3!$F$3:$F$99980,Produccion_UO!$K1645,Resultados_Dic3!$D$3:$D$99980,Produccion_UO!$K$1494,Resultados_Dic3!$E$3:$E$99980,Produccion_UO!$J1645,Resultados_Dic3!$A$3:$A$99980,Produccion_UO!$H1645)*$J$1494</f>
        <v>14.9315892800564</v>
      </c>
      <c r="N1645" s="21">
        <f>+SUMIFS(Resultados_Dic3!I$3:I$99980,Resultados_Dic3!$F$3:$F$99980,Produccion_UO!$K1645,Resultados_Dic3!$D$3:$D$99980,Produccion_UO!$K$1494,Resultados_Dic3!$E$3:$E$99980,Produccion_UO!$J1645,Resultados_Dic3!$A$3:$A$99980,Produccion_UO!$H1645)*$J$1494</f>
        <v>13.9175538368454</v>
      </c>
      <c r="O1645" s="21">
        <f>+SUMIFS(Resultados_Dic3!J$3:J$99980,Resultados_Dic3!$F$3:$F$99980,Produccion_UO!$K1645,Resultados_Dic3!$D$3:$D$99980,Produccion_UO!$K$1494,Resultados_Dic3!$E$3:$E$99980,Produccion_UO!$J1645,Resultados_Dic3!$A$3:$A$99980,Produccion_UO!$H1645)*$J$1494</f>
        <v>13.2773122444018</v>
      </c>
      <c r="P1645" s="21">
        <f>+SUMIFS(Resultados_Dic3!K$3:K$99980,Resultados_Dic3!$F$3:$F$99980,Produccion_UO!$K1645,Resultados_Dic3!$D$3:$D$99980,Produccion_UO!$K$1494,Resultados_Dic3!$E$3:$E$99980,Produccion_UO!$J1645,Resultados_Dic3!$A$3:$A$99980,Produccion_UO!$H1645)*$J$1494</f>
        <v>12.637070651958201</v>
      </c>
      <c r="Q1645" s="21">
        <f>+SUMIFS(Resultados_Dic3!L$3:L$99980,Resultados_Dic3!$F$3:$F$99980,Produccion_UO!$K1645,Resultados_Dic3!$D$3:$D$99980,Produccion_UO!$K$1494,Resultados_Dic3!$E$3:$E$99980,Produccion_UO!$J1645,Resultados_Dic3!$A$3:$A$99980,Produccion_UO!$H1645)*$J$1494</f>
        <v>11.996829059514599</v>
      </c>
      <c r="R1645" s="21">
        <f>+SUMIFS(Resultados_Dic3!M$3:M$99980,Resultados_Dic3!$F$3:$F$99980,Produccion_UO!$K1645,Resultados_Dic3!$D$3:$D$99980,Produccion_UO!$K$1494,Resultados_Dic3!$E$3:$E$99980,Produccion_UO!$J1645,Resultados_Dic3!$A$3:$A$99980,Produccion_UO!$H1645)*$J$1494</f>
        <v>11.067092581492</v>
      </c>
      <c r="S1645" s="21">
        <f>+SUMIFS(Resultados_Dic3!N$3:N$99980,Resultados_Dic3!$F$3:$F$99980,Produccion_UO!$K1645,Resultados_Dic3!$D$3:$D$99980,Produccion_UO!$K$1494,Resultados_Dic3!$E$3:$E$99980,Produccion_UO!$J1645,Resultados_Dic3!$A$3:$A$99980,Produccion_UO!$H1645)*$J$1494</f>
        <v>10.137356103469299</v>
      </c>
      <c r="T1645" s="21">
        <f>+SUMIFS(Resultados_Dic3!O$3:O$99980,Resultados_Dic3!$F$3:$F$99980,Produccion_UO!$K1645,Resultados_Dic3!$D$3:$D$99980,Produccion_UO!$K$1494,Resultados_Dic3!$E$3:$E$99980,Produccion_UO!$J1645,Resultados_Dic3!$A$3:$A$99980,Produccion_UO!$H1645)*$J$1494</f>
        <v>9.3631169887955004</v>
      </c>
      <c r="U1645" s="21">
        <f>+SUMIFS(Resultados_Dic3!P$3:P$99980,Resultados_Dic3!$F$3:$F$99980,Produccion_UO!$K1645,Resultados_Dic3!$D$3:$D$99980,Produccion_UO!$K$1494,Resultados_Dic3!$E$3:$E$99980,Produccion_UO!$J1645,Resultados_Dic3!$A$3:$A$99980,Produccion_UO!$H1645)*$J$1494</f>
        <v>8.5888778741216498</v>
      </c>
      <c r="V1645" s="21">
        <f>+SUMIFS(Resultados_Dic3!Q$3:Q$99980,Resultados_Dic3!$F$3:$F$99980,Produccion_UO!$K1645,Resultados_Dic3!$D$3:$D$99980,Produccion_UO!$K$1494,Resultados_Dic3!$E$3:$E$99980,Produccion_UO!$J1645,Resultados_Dic3!$A$3:$A$99980,Produccion_UO!$H1645)*$J$1494</f>
        <v>7.8505177727466702</v>
      </c>
      <c r="W1645" s="21">
        <f>+SUMIFS(Resultados_Dic3!R$3:R$99980,Resultados_Dic3!$F$3:$F$99980,Produccion_UO!$K1645,Resultados_Dic3!$D$3:$D$99980,Produccion_UO!$K$1494,Resultados_Dic3!$E$3:$E$99980,Produccion_UO!$J1645,Resultados_Dic3!$A$3:$A$99980,Produccion_UO!$H1645)*$J$1494</f>
        <v>7.1121576713716799</v>
      </c>
      <c r="X1645" s="21">
        <f>+SUMIFS(Resultados_Dic3!S$3:S$99980,Resultados_Dic3!$F$3:$F$99980,Produccion_UO!$K1645,Resultados_Dic3!$D$3:$D$99980,Produccion_UO!$K$1494,Resultados_Dic3!$E$3:$E$99980,Produccion_UO!$J1645,Resultados_Dic3!$A$3:$A$99980,Produccion_UO!$H1645)*$J$1494</f>
        <v>6.3737975699967002</v>
      </c>
      <c r="Y1645" s="21">
        <f>+SUMIFS(Resultados_Dic3!T$3:T$99980,Resultados_Dic3!$F$3:$F$99980,Produccion_UO!$K1645,Resultados_Dic3!$D$3:$D$99980,Produccion_UO!$K$1494,Resultados_Dic3!$E$3:$E$99980,Produccion_UO!$J1645,Resultados_Dic3!$A$3:$A$99980,Produccion_UO!$H1645)*$J$1494</f>
        <v>5.9916730787303498</v>
      </c>
      <c r="Z1645" s="21">
        <f>+SUMIFS(Resultados_Dic3!U$3:U$99980,Resultados_Dic3!$F$3:$F$99980,Produccion_UO!$K1645,Resultados_Dic3!$D$3:$D$99980,Produccion_UO!$K$1494,Resultados_Dic3!$E$3:$E$99980,Produccion_UO!$J1645,Resultados_Dic3!$A$3:$A$99980,Produccion_UO!$H1645)*$J$1494</f>
        <v>5.6095485874640003</v>
      </c>
      <c r="AA1645" s="21">
        <f>+SUMIFS(Resultados_Dic3!V$3:V$99980,Resultados_Dic3!$F$3:$F$99980,Produccion_UO!$K1645,Resultados_Dic3!$D$3:$D$99980,Produccion_UO!$K$1494,Resultados_Dic3!$E$3:$E$99980,Produccion_UO!$J1645,Resultados_Dic3!$A$3:$A$99980,Produccion_UO!$H1645)*$J$1494</f>
        <v>1.66563403056264</v>
      </c>
      <c r="AB1645" s="21">
        <f>+SUMIFS(Resultados_Dic3!W$3:W$99980,Resultados_Dic3!$F$3:$F$99980,Produccion_UO!$K1645,Resultados_Dic3!$D$3:$D$99980,Produccion_UO!$K$1494,Resultados_Dic3!$E$3:$E$99980,Produccion_UO!$J1645,Resultados_Dic3!$A$3:$A$99980,Produccion_UO!$H1645)*$J$1494</f>
        <v>0</v>
      </c>
      <c r="AC1645" s="21">
        <f>+SUMIFS(Resultados_Dic3!X$3:X$99980,Resultados_Dic3!$F$3:$F$99980,Produccion_UO!$K1645,Resultados_Dic3!$D$3:$D$99980,Produccion_UO!$K$1494,Resultados_Dic3!$E$3:$E$99980,Produccion_UO!$J1645,Resultados_Dic3!$A$3:$A$99980,Produccion_UO!$H1645)*$J$1494</f>
        <v>0</v>
      </c>
      <c r="AD1645" s="21">
        <f>+SUMIFS(Resultados_Dic3!Y$3:Y$99980,Resultados_Dic3!$F$3:$F$99980,Produccion_UO!$K1645,Resultados_Dic3!$D$3:$D$99980,Produccion_UO!$K$1494,Resultados_Dic3!$E$3:$E$99980,Produccion_UO!$J1645,Resultados_Dic3!$A$3:$A$99980,Produccion_UO!$H1645)*$J$1494</f>
        <v>0</v>
      </c>
      <c r="AE1645" s="21">
        <f>+SUMIFS(Resultados_Dic3!Z$3:Z$99980,Resultados_Dic3!$F$3:$F$99980,Produccion_UO!$K1645,Resultados_Dic3!$D$3:$D$99980,Produccion_UO!$K$1494,Resultados_Dic3!$E$3:$E$99980,Produccion_UO!$J1645,Resultados_Dic3!$A$3:$A$99980,Produccion_UO!$H1645)*$J$1494</f>
        <v>0</v>
      </c>
      <c r="AF1645" s="21">
        <f>+SUMIFS(Resultados_Dic3!AA$3:AA$99980,Resultados_Dic3!$F$3:$F$99980,Produccion_UO!$K1645,Resultados_Dic3!$D$3:$D$99980,Produccion_UO!$K$1494,Resultados_Dic3!$E$3:$E$99980,Produccion_UO!$J1645,Resultados_Dic3!$A$3:$A$99980,Produccion_UO!$H1645)*$J$1494</f>
        <v>0</v>
      </c>
      <c r="AG1645" s="21">
        <f>+SUMIFS(Resultados_Dic3!AB$3:AB$99980,Resultados_Dic3!$F$3:$F$99980,Produccion_UO!$K1645,Resultados_Dic3!$D$3:$D$99980,Produccion_UO!$K$1494,Resultados_Dic3!$E$3:$E$99980,Produccion_UO!$J1645,Resultados_Dic3!$A$3:$A$99980,Produccion_UO!$H1645)*$J$1494</f>
        <v>0</v>
      </c>
      <c r="AH1645" s="21">
        <f>+SUMIFS(Resultados_Dic3!AC$3:AC$99980,Resultados_Dic3!$F$3:$F$99980,Produccion_UO!$K1645,Resultados_Dic3!$D$3:$D$99980,Produccion_UO!$K$1494,Resultados_Dic3!$E$3:$E$99980,Produccion_UO!$J1645,Resultados_Dic3!$A$3:$A$99980,Produccion_UO!$H1645)*$J$1494</f>
        <v>0</v>
      </c>
      <c r="AI1645" s="21">
        <f>+SUMIFS(Resultados_Dic3!AD$3:AD$99980,Resultados_Dic3!$F$3:$F$99980,Produccion_UO!$K1645,Resultados_Dic3!$D$3:$D$99980,Produccion_UO!$K$1494,Resultados_Dic3!$E$3:$E$99980,Produccion_UO!$J1645,Resultados_Dic3!$A$3:$A$99980,Produccion_UO!$H1645)*$J$1494</f>
        <v>0</v>
      </c>
      <c r="AJ1645" s="21">
        <f>+SUMIFS(Resultados_Dic3!AE$3:AE$99980,Resultados_Dic3!$F$3:$F$99980,Produccion_UO!$K1645,Resultados_Dic3!$D$3:$D$99980,Produccion_UO!$K$1494,Resultados_Dic3!$E$3:$E$99980,Produccion_UO!$J1645,Resultados_Dic3!$A$3:$A$99980,Produccion_UO!$H1645)*$J$1494</f>
        <v>0</v>
      </c>
      <c r="AK1645" s="21">
        <f>+SUMIFS(Resultados_Dic3!AF$3:AF$99980,Resultados_Dic3!$F$3:$F$99980,Produccion_UO!$K1645,Resultados_Dic3!$D$3:$D$99980,Produccion_UO!$K$1494,Resultados_Dic3!$E$3:$E$99980,Produccion_UO!$J1645,Resultados_Dic3!$A$3:$A$99980,Produccion_UO!$H1645)*$J$1494</f>
        <v>0</v>
      </c>
      <c r="AL1645" s="21">
        <f>+SUMIFS(Resultados_Dic3!AG$3:AG$99980,Resultados_Dic3!$F$3:$F$99980,Produccion_UO!$K1645,Resultados_Dic3!$D$3:$D$99980,Produccion_UO!$K$1494,Resultados_Dic3!$E$3:$E$99980,Produccion_UO!$J1645,Resultados_Dic3!$A$3:$A$99980,Produccion_UO!$H1645)*$J$1494</f>
        <v>0</v>
      </c>
      <c r="AM1645" s="21">
        <f>+SUMIFS(Resultados_Dic3!AH$3:AH$99980,Resultados_Dic3!$F$3:$F$99980,Produccion_UO!$K1645,Resultados_Dic3!$D$3:$D$99980,Produccion_UO!$K$1494,Resultados_Dic3!$E$3:$E$99980,Produccion_UO!$J1645,Resultados_Dic3!$A$3:$A$99980,Produccion_UO!$H1645)*$J$1494</f>
        <v>0</v>
      </c>
      <c r="AN1645" s="21">
        <f>+SUMIFS(Resultados_Dic3!AI$3:AI$99980,Resultados_Dic3!$F$3:$F$99980,Produccion_UO!$K1645,Resultados_Dic3!$D$3:$D$99980,Produccion_UO!$K$1494,Resultados_Dic3!$E$3:$E$99980,Produccion_UO!$J1645,Resultados_Dic3!$A$3:$A$99980,Produccion_UO!$H1645)*$J$1494</f>
        <v>0</v>
      </c>
      <c r="AO1645" s="21">
        <f>+SUMIFS(Resultados_Dic3!AJ$3:AJ$99980,Resultados_Dic3!$F$3:$F$99980,Produccion_UO!$K1645,Resultados_Dic3!$D$3:$D$99980,Produccion_UO!$K$1494,Resultados_Dic3!$E$3:$E$99980,Produccion_UO!$J1645,Resultados_Dic3!$A$3:$A$99980,Produccion_UO!$H1645)*$J$1494</f>
        <v>0</v>
      </c>
      <c r="AP1645" s="21">
        <f>+SUMIFS(Resultados_Dic3!AK$3:AK$99980,Resultados_Dic3!$F$3:$F$99980,Produccion_UO!$K1645,Resultados_Dic3!$D$3:$D$99980,Produccion_UO!$K$1494,Resultados_Dic3!$E$3:$E$99980,Produccion_UO!$J1645,Resultados_Dic3!$A$3:$A$99980,Produccion_UO!$H1645)*$J$1494</f>
        <v>0</v>
      </c>
      <c r="AQ1645" s="21">
        <f>+SUMIFS(Resultados_Dic3!AL$3:AL$99980,Resultados_Dic3!$F$3:$F$99980,Produccion_UO!$K1645,Resultados_Dic3!$D$3:$D$99980,Produccion_UO!$K$1494,Resultados_Dic3!$E$3:$E$99980,Produccion_UO!$J1645,Resultados_Dic3!$A$3:$A$99980,Produccion_UO!$H1645)*$J$1494</f>
        <v>0</v>
      </c>
      <c r="AR1645" s="21">
        <f>+SUMIFS(Resultados_Dic3!AM$3:AM$99980,Resultados_Dic3!$F$3:$F$99980,Produccion_UO!$K1645,Resultados_Dic3!$D$3:$D$99980,Produccion_UO!$K$1494,Resultados_Dic3!$E$3:$E$99980,Produccion_UO!$J1645,Resultados_Dic3!$A$3:$A$99980,Produccion_UO!$H1645)*$J$1494</f>
        <v>0</v>
      </c>
    </row>
    <row r="1646" spans="6:45" x14ac:dyDescent="0.25">
      <c r="H1646" s="17" t="str">
        <f t="shared" si="2153"/>
        <v>DIC7</v>
      </c>
      <c r="I1646" s="24"/>
      <c r="J1646" s="24" t="s">
        <v>154</v>
      </c>
      <c r="K1646" s="315"/>
      <c r="L1646" s="230" t="s">
        <v>835</v>
      </c>
      <c r="M1646" s="21">
        <f>+SUM(M1647:M1649)</f>
        <v>66.266969840046102</v>
      </c>
      <c r="N1646" s="21">
        <f t="shared" ref="N1646" si="2154">+SUM(N1647:N1649)</f>
        <v>61.454996287433602</v>
      </c>
      <c r="O1646" s="21">
        <f t="shared" ref="O1646" si="2155">+SUM(O1647:O1649)</f>
        <v>58.416812927327797</v>
      </c>
      <c r="P1646" s="21">
        <f t="shared" ref="P1646" si="2156">+SUM(P1647:P1649)</f>
        <v>55.378629567221992</v>
      </c>
      <c r="Q1646" s="21">
        <f t="shared" ref="Q1646" si="2157">+SUM(Q1647:Q1649)</f>
        <v>52.340446207116202</v>
      </c>
      <c r="R1646" s="21">
        <f t="shared" ref="R1646" si="2158">+SUM(R1647:R1649)</f>
        <v>47.928502450025093</v>
      </c>
      <c r="S1646" s="21">
        <f t="shared" ref="S1646" si="2159">+SUM(S1647:S1649)</f>
        <v>43.516558692933899</v>
      </c>
      <c r="T1646" s="21">
        <f t="shared" ref="T1646" si="2160">+SUM(T1647:T1649)</f>
        <v>39.842507486783504</v>
      </c>
      <c r="U1646" s="21">
        <f t="shared" ref="U1646" si="2161">+SUM(U1647:U1649)</f>
        <v>36.168456280632995</v>
      </c>
      <c r="V1646" s="21">
        <f t="shared" ref="V1646" si="2162">+SUM(V1647:V1649)</f>
        <v>32.664664274241204</v>
      </c>
      <c r="W1646" s="21">
        <f t="shared" ref="W1646" si="2163">+SUM(W1647:W1649)</f>
        <v>29.160872267849399</v>
      </c>
      <c r="X1646" s="21">
        <f t="shared" ref="X1646" si="2164">+SUM(X1647:X1649)</f>
        <v>25.657080261457601</v>
      </c>
      <c r="Y1646" s="21">
        <f t="shared" ref="Y1646" si="2165">+SUM(Y1647:Y1649)</f>
        <v>23.8437580959556</v>
      </c>
      <c r="Z1646" s="21">
        <f t="shared" ref="Z1646" si="2166">+SUM(Z1647:Z1649)</f>
        <v>22.030435930453599</v>
      </c>
      <c r="AA1646" s="21">
        <f t="shared" ref="AA1646" si="2167">+SUM(AA1647:AA1649)</f>
        <v>5.6394388439222203</v>
      </c>
      <c r="AB1646" s="21">
        <f t="shared" ref="AB1646" si="2168">+SUM(AB1647:AB1649)</f>
        <v>0</v>
      </c>
      <c r="AC1646" s="21">
        <f t="shared" ref="AC1646" si="2169">+SUM(AC1647:AC1649)</f>
        <v>0</v>
      </c>
      <c r="AD1646" s="21">
        <f t="shared" ref="AD1646" si="2170">+SUM(AD1647:AD1649)</f>
        <v>0</v>
      </c>
      <c r="AE1646" s="21">
        <f t="shared" ref="AE1646" si="2171">+SUM(AE1647:AE1649)</f>
        <v>0</v>
      </c>
      <c r="AF1646" s="21">
        <f t="shared" ref="AF1646" si="2172">+SUM(AF1647:AF1649)</f>
        <v>0</v>
      </c>
      <c r="AG1646" s="21">
        <f t="shared" ref="AG1646" si="2173">+SUM(AG1647:AG1649)</f>
        <v>0</v>
      </c>
      <c r="AH1646" s="21">
        <f t="shared" ref="AH1646" si="2174">+SUM(AH1647:AH1649)</f>
        <v>0</v>
      </c>
      <c r="AI1646" s="21">
        <f t="shared" ref="AI1646" si="2175">+SUM(AI1647:AI1649)</f>
        <v>0</v>
      </c>
      <c r="AJ1646" s="21">
        <f t="shared" ref="AJ1646" si="2176">+SUM(AJ1647:AJ1649)</f>
        <v>0</v>
      </c>
      <c r="AK1646" s="21">
        <f t="shared" ref="AK1646" si="2177">+SUM(AK1647:AK1649)</f>
        <v>0</v>
      </c>
      <c r="AL1646" s="21">
        <f t="shared" ref="AL1646" si="2178">+SUM(AL1647:AL1649)</f>
        <v>0</v>
      </c>
      <c r="AM1646" s="21">
        <f t="shared" ref="AM1646" si="2179">+SUM(AM1647:AM1649)</f>
        <v>0</v>
      </c>
      <c r="AN1646" s="21">
        <f t="shared" ref="AN1646" si="2180">+SUM(AN1647:AN1649)</f>
        <v>0</v>
      </c>
      <c r="AO1646" s="21">
        <f t="shared" ref="AO1646" si="2181">+SUM(AO1647:AO1649)</f>
        <v>0</v>
      </c>
      <c r="AP1646" s="21">
        <f t="shared" ref="AP1646" si="2182">+SUM(AP1647:AP1649)</f>
        <v>0</v>
      </c>
      <c r="AQ1646" s="21">
        <f t="shared" ref="AQ1646" si="2183">+SUM(AQ1647:AQ1649)</f>
        <v>0</v>
      </c>
      <c r="AR1646" s="21">
        <f t="shared" ref="AR1646" si="2184">+SUM(AR1647:AR1649)</f>
        <v>0</v>
      </c>
    </row>
    <row r="1647" spans="6:45" x14ac:dyDescent="0.25">
      <c r="H1647" s="17" t="str">
        <f t="shared" si="2153"/>
        <v>DIC7</v>
      </c>
      <c r="I1647" s="24"/>
      <c r="J1647" s="24" t="s">
        <v>154</v>
      </c>
      <c r="K1647" s="315" t="s">
        <v>213</v>
      </c>
      <c r="L1647" s="316" t="s">
        <v>750</v>
      </c>
      <c r="M1647" s="21">
        <f>+SUMIFS(Resultados_Dic3!H$3:H$99980,Resultados_Dic3!$F$3:$F$99980,Produccion_UO!$K1647,Resultados_Dic3!$D$3:$D$99980,Produccion_UO!$K$1494,Resultados_Dic3!$E$3:$E$99980,Produccion_UO!$J1647,Resultados_Dic3!$A$3:$A$99980,Produccion_UO!$H1647)*$J$1494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N1647" s="21">
        <f>+SUMIFS(Resultados_Dic3!I$3:I$99980,Resultados_Dic3!$F$3:$F$99980,Produccion_UO!$K1647,Resultados_Dic3!$D$3:$D$99980,Produccion_UO!$K$1494,Resultados_Dic3!$E$3:$E$99980,Produccion_UO!$J1647,Resultados_Dic3!$A$3:$A$99980,Produccion_UO!$H1647)*$J$1494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O1647" s="21">
        <f>+SUMIFS(Resultados_Dic3!J$3:J$99980,Resultados_Dic3!$F$3:$F$99980,Produccion_UO!$K1647,Resultados_Dic3!$D$3:$D$99980,Produccion_UO!$K$1494,Resultados_Dic3!$E$3:$E$99980,Produccion_UO!$J1647,Resultados_Dic3!$A$3:$A$99980,Produccion_UO!$H1647)*$J$1494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P1647" s="21">
        <f>+SUMIFS(Resultados_Dic3!K$3:K$99980,Resultados_Dic3!$F$3:$F$99980,Produccion_UO!$K1647,Resultados_Dic3!$D$3:$D$99980,Produccion_UO!$K$1494,Resultados_Dic3!$E$3:$E$99980,Produccion_UO!$J1647,Resultados_Dic3!$A$3:$A$99980,Produccion_UO!$H1647)*$J$1494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Q1647" s="21">
        <f>+SUMIFS(Resultados_Dic3!L$3:L$99980,Resultados_Dic3!$F$3:$F$99980,Produccion_UO!$K1647,Resultados_Dic3!$D$3:$D$99980,Produccion_UO!$K$1494,Resultados_Dic3!$E$3:$E$99980,Produccion_UO!$J1647,Resultados_Dic3!$A$3:$A$99980,Produccion_UO!$H1647)*$J$1494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R1647" s="21">
        <f>+SUMIFS(Resultados_Dic3!M$3:M$99980,Resultados_Dic3!$F$3:$F$99980,Produccion_UO!$K1647,Resultados_Dic3!$D$3:$D$99980,Produccion_UO!$K$1494,Resultados_Dic3!$E$3:$E$99980,Produccion_UO!$J1647,Resultados_Dic3!$A$3:$A$99980,Produccion_UO!$H1647)*$J$1494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S1647" s="21">
        <f>+SUMIFS(Resultados_Dic3!N$3:N$99980,Resultados_Dic3!$F$3:$F$99980,Produccion_UO!$K1647,Resultados_Dic3!$D$3:$D$99980,Produccion_UO!$K$1494,Resultados_Dic3!$E$3:$E$99980,Produccion_UO!$J1647,Resultados_Dic3!$A$3:$A$99980,Produccion_UO!$H1647)*$J$1494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T1647" s="21">
        <f>+SUMIFS(Resultados_Dic3!O$3:O$99980,Resultados_Dic3!$F$3:$F$99980,Produccion_UO!$K1647,Resultados_Dic3!$D$3:$D$99980,Produccion_UO!$K$1494,Resultados_Dic3!$E$3:$E$99980,Produccion_UO!$J1647,Resultados_Dic3!$A$3:$A$99980,Produccion_UO!$H1647)*$J$1494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U1647" s="21">
        <f>+SUMIFS(Resultados_Dic3!P$3:P$99980,Resultados_Dic3!$F$3:$F$99980,Produccion_UO!$K1647,Resultados_Dic3!$D$3:$D$99980,Produccion_UO!$K$1494,Resultados_Dic3!$E$3:$E$99980,Produccion_UO!$J1647,Resultados_Dic3!$A$3:$A$99980,Produccion_UO!$H1647)*$J$1494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V1647" s="21">
        <f>+SUMIFS(Resultados_Dic3!Q$3:Q$99980,Resultados_Dic3!$F$3:$F$99980,Produccion_UO!$K1647,Resultados_Dic3!$D$3:$D$99980,Produccion_UO!$K$1494,Resultados_Dic3!$E$3:$E$99980,Produccion_UO!$J1647,Resultados_Dic3!$A$3:$A$99980,Produccion_UO!$H1647)*$J$1494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W1647" s="21">
        <f>+SUMIFS(Resultados_Dic3!R$3:R$99980,Resultados_Dic3!$F$3:$F$99980,Produccion_UO!$K1647,Resultados_Dic3!$D$3:$D$99980,Produccion_UO!$K$1494,Resultados_Dic3!$E$3:$E$99980,Produccion_UO!$J1647,Resultados_Dic3!$A$3:$A$99980,Produccion_UO!$H1647)*$J$1494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X1647" s="21">
        <f>+SUMIFS(Resultados_Dic3!S$3:S$99980,Resultados_Dic3!$F$3:$F$99980,Produccion_UO!$K1647,Resultados_Dic3!$D$3:$D$99980,Produccion_UO!$K$1494,Resultados_Dic3!$E$3:$E$99980,Produccion_UO!$J1647,Resultados_Dic3!$A$3:$A$99980,Produccion_UO!$H1647)*$J$1494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Y1647" s="21">
        <f>+SUMIFS(Resultados_Dic3!T$3:T$99980,Resultados_Dic3!$F$3:$F$99980,Produccion_UO!$K1647,Resultados_Dic3!$D$3:$D$99980,Produccion_UO!$K$1494,Resultados_Dic3!$E$3:$E$99980,Produccion_UO!$J1647,Resultados_Dic3!$A$3:$A$99980,Produccion_UO!$H1647)*$J$1494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Z1647" s="21">
        <f>+SUMIFS(Resultados_Dic3!U$3:U$99980,Resultados_Dic3!$F$3:$F$99980,Produccion_UO!$K1647,Resultados_Dic3!$D$3:$D$99980,Produccion_UO!$K$1494,Resultados_Dic3!$E$3:$E$99980,Produccion_UO!$J1647,Resultados_Dic3!$A$3:$A$99980,Produccion_UO!$H1647)*$J$1494</f>
        <v>11.427610679584699</v>
      </c>
      <c r="AA1647" s="21">
        <f>+SUMIFS(Resultados_Dic3!V$3:V$99980,Resultados_Dic3!$F$3:$F$99980,Produccion_UO!$K1647,Resultados_Dic3!$D$3:$D$99980,Produccion_UO!$K$1494,Resultados_Dic3!$E$3:$E$99980,Produccion_UO!$J1647,Resultados_Dic3!$A$3:$A$99980,Produccion_UO!$H1647)*$J$1494</f>
        <v>5.6394388439222203</v>
      </c>
      <c r="AB1647" s="21">
        <f>+SUMIFS(Resultados_Dic3!W$3:W$99980,Resultados_Dic3!$F$3:$F$99980,Produccion_UO!$K1647,Resultados_Dic3!$D$3:$D$99980,Produccion_UO!$K$1494,Resultados_Dic3!$E$3:$E$99980,Produccion_UO!$J1647,Resultados_Dic3!$A$3:$A$99980,Produccion_UO!$H1647)*$J$1494</f>
        <v>0</v>
      </c>
      <c r="AC1647" s="21">
        <f>+SUMIFS(Resultados_Dic3!X$3:X$99980,Resultados_Dic3!$F$3:$F$99980,Produccion_UO!$K1647,Resultados_Dic3!$D$3:$D$99980,Produccion_UO!$K$1494,Resultados_Dic3!$E$3:$E$99980,Produccion_UO!$J1647,Resultados_Dic3!$A$3:$A$99980,Produccion_UO!$H1647)*$J$1494</f>
        <v>0</v>
      </c>
      <c r="AD1647" s="21">
        <f>+SUMIFS(Resultados_Dic3!Y$3:Y$99980,Resultados_Dic3!$F$3:$F$99980,Produccion_UO!$K1647,Resultados_Dic3!$D$3:$D$99980,Produccion_UO!$K$1494,Resultados_Dic3!$E$3:$E$99980,Produccion_UO!$J1647,Resultados_Dic3!$A$3:$A$99980,Produccion_UO!$H1647)*$J$1494</f>
        <v>0</v>
      </c>
      <c r="AE1647" s="21">
        <f>+SUMIFS(Resultados_Dic3!Z$3:Z$99980,Resultados_Dic3!$F$3:$F$99980,Produccion_UO!$K1647,Resultados_Dic3!$D$3:$D$99980,Produccion_UO!$K$1494,Resultados_Dic3!$E$3:$E$99980,Produccion_UO!$J1647,Resultados_Dic3!$A$3:$A$99980,Produccion_UO!$H1647)*$J$1494</f>
        <v>0</v>
      </c>
      <c r="AF1647" s="21">
        <f>+SUMIFS(Resultados_Dic3!AA$3:AA$99980,Resultados_Dic3!$F$3:$F$99980,Produccion_UO!$K1647,Resultados_Dic3!$D$3:$D$99980,Produccion_UO!$K$1494,Resultados_Dic3!$E$3:$E$99980,Produccion_UO!$J1647,Resultados_Dic3!$A$3:$A$99980,Produccion_UO!$H1647)*$J$1494</f>
        <v>0</v>
      </c>
      <c r="AG1647" s="21">
        <f>+SUMIFS(Resultados_Dic3!AB$3:AB$99980,Resultados_Dic3!$F$3:$F$99980,Produccion_UO!$K1647,Resultados_Dic3!$D$3:$D$99980,Produccion_UO!$K$1494,Resultados_Dic3!$E$3:$E$99980,Produccion_UO!$J1647,Resultados_Dic3!$A$3:$A$99980,Produccion_UO!$H1647)*$J$1494</f>
        <v>0</v>
      </c>
      <c r="AH1647" s="21">
        <f>+SUMIFS(Resultados_Dic3!AC$3:AC$99980,Resultados_Dic3!$F$3:$F$99980,Produccion_UO!$K1647,Resultados_Dic3!$D$3:$D$99980,Produccion_UO!$K$1494,Resultados_Dic3!$E$3:$E$99980,Produccion_UO!$J1647,Resultados_Dic3!$A$3:$A$99980,Produccion_UO!$H1647)*$J$1494</f>
        <v>0</v>
      </c>
      <c r="AI1647" s="21">
        <f>+SUMIFS(Resultados_Dic3!AD$3:AD$99980,Resultados_Dic3!$F$3:$F$99980,Produccion_UO!$K1647,Resultados_Dic3!$D$3:$D$99980,Produccion_UO!$K$1494,Resultados_Dic3!$E$3:$E$99980,Produccion_UO!$J1647,Resultados_Dic3!$A$3:$A$99980,Produccion_UO!$H1647)*$J$1494</f>
        <v>0</v>
      </c>
      <c r="AJ1647" s="21">
        <f>+SUMIFS(Resultados_Dic3!AE$3:AE$99980,Resultados_Dic3!$F$3:$F$99980,Produccion_UO!$K1647,Resultados_Dic3!$D$3:$D$99980,Produccion_UO!$K$1494,Resultados_Dic3!$E$3:$E$99980,Produccion_UO!$J1647,Resultados_Dic3!$A$3:$A$99980,Produccion_UO!$H1647)*$J$1494</f>
        <v>0</v>
      </c>
      <c r="AK1647" s="21">
        <f>+SUMIFS(Resultados_Dic3!AF$3:AF$99980,Resultados_Dic3!$F$3:$F$99980,Produccion_UO!$K1647,Resultados_Dic3!$D$3:$D$99980,Produccion_UO!$K$1494,Resultados_Dic3!$E$3:$E$99980,Produccion_UO!$J1647,Resultados_Dic3!$A$3:$A$99980,Produccion_UO!$H1647)*$J$1494</f>
        <v>0</v>
      </c>
      <c r="AL1647" s="21">
        <f>+SUMIFS(Resultados_Dic3!AG$3:AG$99980,Resultados_Dic3!$F$3:$F$99980,Produccion_UO!$K1647,Resultados_Dic3!$D$3:$D$99980,Produccion_UO!$K$1494,Resultados_Dic3!$E$3:$E$99980,Produccion_UO!$J1647,Resultados_Dic3!$A$3:$A$99980,Produccion_UO!$H1647)*$J$1494</f>
        <v>0</v>
      </c>
      <c r="AM1647" s="21">
        <f>+SUMIFS(Resultados_Dic3!AH$3:AH$99980,Resultados_Dic3!$F$3:$F$99980,Produccion_UO!$K1647,Resultados_Dic3!$D$3:$D$99980,Produccion_UO!$K$1494,Resultados_Dic3!$E$3:$E$99980,Produccion_UO!$J1647,Resultados_Dic3!$A$3:$A$99980,Produccion_UO!$H1647)*$J$1494</f>
        <v>0</v>
      </c>
      <c r="AN1647" s="21">
        <f>+SUMIFS(Resultados_Dic3!AI$3:AI$99980,Resultados_Dic3!$F$3:$F$99980,Produccion_UO!$K1647,Resultados_Dic3!$D$3:$D$99980,Produccion_UO!$K$1494,Resultados_Dic3!$E$3:$E$99980,Produccion_UO!$J1647,Resultados_Dic3!$A$3:$A$99980,Produccion_UO!$H1647)*$J$1494</f>
        <v>0</v>
      </c>
      <c r="AO1647" s="21">
        <f>+SUMIFS(Resultados_Dic3!AJ$3:AJ$99980,Resultados_Dic3!$F$3:$F$99980,Produccion_UO!$K1647,Resultados_Dic3!$D$3:$D$99980,Produccion_UO!$K$1494,Resultados_Dic3!$E$3:$E$99980,Produccion_UO!$J1647,Resultados_Dic3!$A$3:$A$99980,Produccion_UO!$H1647)*$J$1494</f>
        <v>0</v>
      </c>
      <c r="AP1647" s="21">
        <f>+SUMIFS(Resultados_Dic3!AK$3:AK$99980,Resultados_Dic3!$F$3:$F$99980,Produccion_UO!$K1647,Resultados_Dic3!$D$3:$D$99980,Produccion_UO!$K$1494,Resultados_Dic3!$E$3:$E$99980,Produccion_UO!$J1647,Resultados_Dic3!$A$3:$A$99980,Produccion_UO!$H1647)*$J$1494</f>
        <v>0</v>
      </c>
      <c r="AQ1647" s="21">
        <f>+SUMIFS(Resultados_Dic3!AL$3:AL$99980,Resultados_Dic3!$F$3:$F$99980,Produccion_UO!$K1647,Resultados_Dic3!$D$3:$D$99980,Produccion_UO!$K$1494,Resultados_Dic3!$E$3:$E$99980,Produccion_UO!$J1647,Resultados_Dic3!$A$3:$A$99980,Produccion_UO!$H1647)*$J$1494</f>
        <v>0</v>
      </c>
      <c r="AR1647" s="21">
        <f>+SUMIFS(Resultados_Dic3!AM$3:AM$99980,Resultados_Dic3!$F$3:$F$99980,Produccion_UO!$K1647,Resultados_Dic3!$D$3:$D$99980,Produccion_UO!$K$1494,Resultados_Dic3!$E$3:$E$99980,Produccion_UO!$J1647,Resultados_Dic3!$A$3:$A$99980,Produccion_UO!$H1647)*$J$1494</f>
        <v>0</v>
      </c>
    </row>
    <row r="1648" spans="6:45" x14ac:dyDescent="0.25">
      <c r="H1648" s="17" t="str">
        <f t="shared" si="2153"/>
        <v>DIC7</v>
      </c>
      <c r="I1648" s="24"/>
      <c r="J1648" s="24" t="s">
        <v>154</v>
      </c>
      <c r="K1648" s="315" t="s">
        <v>380</v>
      </c>
      <c r="L1648" s="316" t="s">
        <v>746</v>
      </c>
      <c r="M1648" s="21">
        <f>+SUMIFS(Resultados_Dic3!H$3:H$99980,Resultados_Dic3!$F$3:$F$99980,Produccion_UO!$K1648,Resultados_Dic3!$D$3:$D$99980,Produccion_UO!$K$1494,Resultados_Dic3!$E$3:$E$99980,Produccion_UO!$J1648,Resultados_Dic3!$A$3:$A$99980,Produccion_UO!$H1648)*$J$1494</f>
        <v>0</v>
      </c>
      <c r="N1648" s="21">
        <f>+SUMIFS(Resultados_Dic3!I$3:I$99980,Resultados_Dic3!$F$3:$F$99980,Produccion_UO!$K1648,Resultados_Dic3!$D$3:$D$99980,Produccion_UO!$K$1494,Resultados_Dic3!$E$3:$E$99980,Produccion_UO!$J1648,Resultados_Dic3!$A$3:$A$99980,Produccion_UO!$H1648)*$J$1494</f>
        <v>0</v>
      </c>
      <c r="O1648" s="21">
        <f>+SUMIFS(Resultados_Dic3!J$3:J$99980,Resultados_Dic3!$F$3:$F$99980,Produccion_UO!$K1648,Resultados_Dic3!$D$3:$D$99980,Produccion_UO!$K$1494,Resultados_Dic3!$E$3:$E$99980,Produccion_UO!$J1648,Resultados_Dic3!$A$3:$A$99980,Produccion_UO!$H1648)*$J$1494</f>
        <v>0</v>
      </c>
      <c r="P1648" s="21">
        <f>+SUMIFS(Resultados_Dic3!K$3:K$99980,Resultados_Dic3!$F$3:$F$99980,Produccion_UO!$K1648,Resultados_Dic3!$D$3:$D$99980,Produccion_UO!$K$1494,Resultados_Dic3!$E$3:$E$99980,Produccion_UO!$J1648,Resultados_Dic3!$A$3:$A$99980,Produccion_UO!$H1648)*$J$1494</f>
        <v>0</v>
      </c>
      <c r="Q1648" s="21">
        <f>+SUMIFS(Resultados_Dic3!L$3:L$99980,Resultados_Dic3!$F$3:$F$99980,Produccion_UO!$K1648,Resultados_Dic3!$D$3:$D$99980,Produccion_UO!$K$1494,Resultados_Dic3!$E$3:$E$99980,Produccion_UO!$J1648,Resultados_Dic3!$A$3:$A$99980,Produccion_UO!$H1648)*$J$1494</f>
        <v>0</v>
      </c>
      <c r="R1648" s="21">
        <f>+SUMIFS(Resultados_Dic3!M$3:M$99980,Resultados_Dic3!$F$3:$F$99980,Produccion_UO!$K1648,Resultados_Dic3!$D$3:$D$99980,Produccion_UO!$K$1494,Resultados_Dic3!$E$3:$E$99980,Produccion_UO!$J1648,Resultados_Dic3!$A$3:$A$99980,Produccion_UO!$H1648)*$J$1494</f>
        <v>0</v>
      </c>
      <c r="S1648" s="21">
        <f>+SUMIFS(Resultados_Dic3!N$3:N$99980,Resultados_Dic3!$F$3:$F$99980,Produccion_UO!$K1648,Resultados_Dic3!$D$3:$D$99980,Produccion_UO!$K$1494,Resultados_Dic3!$E$3:$E$99980,Produccion_UO!$J1648,Resultados_Dic3!$A$3:$A$99980,Produccion_UO!$H1648)*$J$1494</f>
        <v>0</v>
      </c>
      <c r="T1648" s="21">
        <f>+SUMIFS(Resultados_Dic3!O$3:O$99980,Resultados_Dic3!$F$3:$F$99980,Produccion_UO!$K1648,Resultados_Dic3!$D$3:$D$99980,Produccion_UO!$K$1494,Resultados_Dic3!$E$3:$E$99980,Produccion_UO!$J1648,Resultados_Dic3!$A$3:$A$99980,Produccion_UO!$H1648)*$J$1494</f>
        <v>0</v>
      </c>
      <c r="U1648" s="21">
        <f>+SUMIFS(Resultados_Dic3!P$3:P$99980,Resultados_Dic3!$F$3:$F$99980,Produccion_UO!$K1648,Resultados_Dic3!$D$3:$D$99980,Produccion_UO!$K$1494,Resultados_Dic3!$E$3:$E$99980,Produccion_UO!$J1648,Resultados_Dic3!$A$3:$A$99980,Produccion_UO!$H1648)*$J$1494</f>
        <v>0</v>
      </c>
      <c r="V1648" s="21">
        <f>+SUMIFS(Resultados_Dic3!Q$3:Q$99980,Resultados_Dic3!$F$3:$F$99980,Produccion_UO!$K1648,Resultados_Dic3!$D$3:$D$99980,Produccion_UO!$K$1494,Resultados_Dic3!$E$3:$E$99980,Produccion_UO!$J1648,Resultados_Dic3!$A$3:$A$99980,Produccion_UO!$H1648)*$J$1494</f>
        <v>0</v>
      </c>
      <c r="W1648" s="21">
        <f>+SUMIFS(Resultados_Dic3!R$3:R$99980,Resultados_Dic3!$F$3:$F$99980,Produccion_UO!$K1648,Resultados_Dic3!$D$3:$D$99980,Produccion_UO!$K$1494,Resultados_Dic3!$E$3:$E$99980,Produccion_UO!$J1648,Resultados_Dic3!$A$3:$A$99980,Produccion_UO!$H1648)*$J$1494</f>
        <v>0</v>
      </c>
      <c r="X1648" s="21">
        <f>+SUMIFS(Resultados_Dic3!S$3:S$99980,Resultados_Dic3!$F$3:$F$99980,Produccion_UO!$K1648,Resultados_Dic3!$D$3:$D$99980,Produccion_UO!$K$1494,Resultados_Dic3!$E$3:$E$99980,Produccion_UO!$J1648,Resultados_Dic3!$A$3:$A$99980,Produccion_UO!$H1648)*$J$1494</f>
        <v>0</v>
      </c>
      <c r="Y1648" s="21">
        <f>+SUMIFS(Resultados_Dic3!T$3:T$99980,Resultados_Dic3!$F$3:$F$99980,Produccion_UO!$K1648,Resultados_Dic3!$D$3:$D$99980,Produccion_UO!$K$1494,Resultados_Dic3!$E$3:$E$99980,Produccion_UO!$J1648,Resultados_Dic3!$A$3:$A$99980,Produccion_UO!$H1648)*$J$1494</f>
        <v>0</v>
      </c>
      <c r="Z1648" s="21">
        <f>+SUMIFS(Resultados_Dic3!U$3:U$99980,Resultados_Dic3!$F$3:$F$99980,Produccion_UO!$K1648,Resultados_Dic3!$D$3:$D$99980,Produccion_UO!$K$1494,Resultados_Dic3!$E$3:$E$99980,Produccion_UO!$J1648,Resultados_Dic3!$A$3:$A$99980,Produccion_UO!$H1648)*$J$1494</f>
        <v>0</v>
      </c>
      <c r="AA1648" s="21">
        <f>+SUMIFS(Resultados_Dic3!V$3:V$99980,Resultados_Dic3!$F$3:$F$99980,Produccion_UO!$K1648,Resultados_Dic3!$D$3:$D$99980,Produccion_UO!$K$1494,Resultados_Dic3!$E$3:$E$99980,Produccion_UO!$J1648,Resultados_Dic3!$A$3:$A$99980,Produccion_UO!$H1648)*$J$1494</f>
        <v>0</v>
      </c>
      <c r="AB1648" s="21">
        <f>+SUMIFS(Resultados_Dic3!W$3:W$99980,Resultados_Dic3!$F$3:$F$99980,Produccion_UO!$K1648,Resultados_Dic3!$D$3:$D$99980,Produccion_UO!$K$1494,Resultados_Dic3!$E$3:$E$99980,Produccion_UO!$J1648,Resultados_Dic3!$A$3:$A$99980,Produccion_UO!$H1648)*$J$1494</f>
        <v>0</v>
      </c>
      <c r="AC1648" s="21">
        <f>+SUMIFS(Resultados_Dic3!X$3:X$99980,Resultados_Dic3!$F$3:$F$99980,Produccion_UO!$K1648,Resultados_Dic3!$D$3:$D$99980,Produccion_UO!$K$1494,Resultados_Dic3!$E$3:$E$99980,Produccion_UO!$J1648,Resultados_Dic3!$A$3:$A$99980,Produccion_UO!$H1648)*$J$1494</f>
        <v>0</v>
      </c>
      <c r="AD1648" s="21">
        <f>+SUMIFS(Resultados_Dic3!Y$3:Y$99980,Resultados_Dic3!$F$3:$F$99980,Produccion_UO!$K1648,Resultados_Dic3!$D$3:$D$99980,Produccion_UO!$K$1494,Resultados_Dic3!$E$3:$E$99980,Produccion_UO!$J1648,Resultados_Dic3!$A$3:$A$99980,Produccion_UO!$H1648)*$J$1494</f>
        <v>0</v>
      </c>
      <c r="AE1648" s="21">
        <f>+SUMIFS(Resultados_Dic3!Z$3:Z$99980,Resultados_Dic3!$F$3:$F$99980,Produccion_UO!$K1648,Resultados_Dic3!$D$3:$D$99980,Produccion_UO!$K$1494,Resultados_Dic3!$E$3:$E$99980,Produccion_UO!$J1648,Resultados_Dic3!$A$3:$A$99980,Produccion_UO!$H1648)*$J$1494</f>
        <v>0</v>
      </c>
      <c r="AF1648" s="21">
        <f>+SUMIFS(Resultados_Dic3!AA$3:AA$99980,Resultados_Dic3!$F$3:$F$99980,Produccion_UO!$K1648,Resultados_Dic3!$D$3:$D$99980,Produccion_UO!$K$1494,Resultados_Dic3!$E$3:$E$99980,Produccion_UO!$J1648,Resultados_Dic3!$A$3:$A$99980,Produccion_UO!$H1648)*$J$1494</f>
        <v>0</v>
      </c>
      <c r="AG1648" s="21">
        <f>+SUMIFS(Resultados_Dic3!AB$3:AB$99980,Resultados_Dic3!$F$3:$F$99980,Produccion_UO!$K1648,Resultados_Dic3!$D$3:$D$99980,Produccion_UO!$K$1494,Resultados_Dic3!$E$3:$E$99980,Produccion_UO!$J1648,Resultados_Dic3!$A$3:$A$99980,Produccion_UO!$H1648)*$J$1494</f>
        <v>0</v>
      </c>
      <c r="AH1648" s="21">
        <f>+SUMIFS(Resultados_Dic3!AC$3:AC$99980,Resultados_Dic3!$F$3:$F$99980,Produccion_UO!$K1648,Resultados_Dic3!$D$3:$D$99980,Produccion_UO!$K$1494,Resultados_Dic3!$E$3:$E$99980,Produccion_UO!$J1648,Resultados_Dic3!$A$3:$A$99980,Produccion_UO!$H1648)*$J$1494</f>
        <v>0</v>
      </c>
      <c r="AI1648" s="21">
        <f>+SUMIFS(Resultados_Dic3!AD$3:AD$99980,Resultados_Dic3!$F$3:$F$99980,Produccion_UO!$K1648,Resultados_Dic3!$D$3:$D$99980,Produccion_UO!$K$1494,Resultados_Dic3!$E$3:$E$99980,Produccion_UO!$J1648,Resultados_Dic3!$A$3:$A$99980,Produccion_UO!$H1648)*$J$1494</f>
        <v>0</v>
      </c>
      <c r="AJ1648" s="21">
        <f>+SUMIFS(Resultados_Dic3!AE$3:AE$99980,Resultados_Dic3!$F$3:$F$99980,Produccion_UO!$K1648,Resultados_Dic3!$D$3:$D$99980,Produccion_UO!$K$1494,Resultados_Dic3!$E$3:$E$99980,Produccion_UO!$J1648,Resultados_Dic3!$A$3:$A$99980,Produccion_UO!$H1648)*$J$1494</f>
        <v>0</v>
      </c>
      <c r="AK1648" s="21">
        <f>+SUMIFS(Resultados_Dic3!AF$3:AF$99980,Resultados_Dic3!$F$3:$F$99980,Produccion_UO!$K1648,Resultados_Dic3!$D$3:$D$99980,Produccion_UO!$K$1494,Resultados_Dic3!$E$3:$E$99980,Produccion_UO!$J1648,Resultados_Dic3!$A$3:$A$99980,Produccion_UO!$H1648)*$J$1494</f>
        <v>0</v>
      </c>
      <c r="AL1648" s="21">
        <f>+SUMIFS(Resultados_Dic3!AG$3:AG$99980,Resultados_Dic3!$F$3:$F$99980,Produccion_UO!$K1648,Resultados_Dic3!$D$3:$D$99980,Produccion_UO!$K$1494,Resultados_Dic3!$E$3:$E$99980,Produccion_UO!$J1648,Resultados_Dic3!$A$3:$A$99980,Produccion_UO!$H1648)*$J$1494</f>
        <v>0</v>
      </c>
      <c r="AM1648" s="21">
        <f>+SUMIFS(Resultados_Dic3!AH$3:AH$99980,Resultados_Dic3!$F$3:$F$99980,Produccion_UO!$K1648,Resultados_Dic3!$D$3:$D$99980,Produccion_UO!$K$1494,Resultados_Dic3!$E$3:$E$99980,Produccion_UO!$J1648,Resultados_Dic3!$A$3:$A$99980,Produccion_UO!$H1648)*$J$1494</f>
        <v>0</v>
      </c>
      <c r="AN1648" s="21">
        <f>+SUMIFS(Resultados_Dic3!AI$3:AI$99980,Resultados_Dic3!$F$3:$F$99980,Produccion_UO!$K1648,Resultados_Dic3!$D$3:$D$99980,Produccion_UO!$K$1494,Resultados_Dic3!$E$3:$E$99980,Produccion_UO!$J1648,Resultados_Dic3!$A$3:$A$99980,Produccion_UO!$H1648)*$J$1494</f>
        <v>0</v>
      </c>
      <c r="AO1648" s="21">
        <f>+SUMIFS(Resultados_Dic3!AJ$3:AJ$99980,Resultados_Dic3!$F$3:$F$99980,Produccion_UO!$K1648,Resultados_Dic3!$D$3:$D$99980,Produccion_UO!$K$1494,Resultados_Dic3!$E$3:$E$99980,Produccion_UO!$J1648,Resultados_Dic3!$A$3:$A$99980,Produccion_UO!$H1648)*$J$1494</f>
        <v>0</v>
      </c>
      <c r="AP1648" s="21">
        <f>+SUMIFS(Resultados_Dic3!AK$3:AK$99980,Resultados_Dic3!$F$3:$F$99980,Produccion_UO!$K1648,Resultados_Dic3!$D$3:$D$99980,Produccion_UO!$K$1494,Resultados_Dic3!$E$3:$E$99980,Produccion_UO!$J1648,Resultados_Dic3!$A$3:$A$99980,Produccion_UO!$H1648)*$J$1494</f>
        <v>0</v>
      </c>
      <c r="AQ1648" s="21">
        <f>+SUMIFS(Resultados_Dic3!AL$3:AL$99980,Resultados_Dic3!$F$3:$F$99980,Produccion_UO!$K1648,Resultados_Dic3!$D$3:$D$99980,Produccion_UO!$K$1494,Resultados_Dic3!$E$3:$E$99980,Produccion_UO!$J1648,Resultados_Dic3!$A$3:$A$99980,Produccion_UO!$H1648)*$J$1494</f>
        <v>0</v>
      </c>
      <c r="AR1648" s="21">
        <f>+SUMIFS(Resultados_Dic3!AM$3:AM$99980,Resultados_Dic3!$F$3:$F$99980,Produccion_UO!$K1648,Resultados_Dic3!$D$3:$D$99980,Produccion_UO!$K$1494,Resultados_Dic3!$E$3:$E$99980,Produccion_UO!$J1648,Resultados_Dic3!$A$3:$A$99980,Produccion_UO!$H1648)*$J$1494</f>
        <v>0</v>
      </c>
    </row>
    <row r="1649" spans="8:45" x14ac:dyDescent="0.25">
      <c r="H1649" s="17" t="str">
        <f t="shared" si="2153"/>
        <v>DIC7</v>
      </c>
      <c r="I1649" s="24"/>
      <c r="J1649" s="24" t="s">
        <v>154</v>
      </c>
      <c r="K1649" s="315" t="s">
        <v>218</v>
      </c>
      <c r="L1649" s="316" t="s">
        <v>794</v>
      </c>
      <c r="M1649" s="21">
        <f>+SUMIFS(Resultados_Dic3!H$3:H$99980,Resultados_Dic3!$F$3:$F$99980,Produccion_UO!$K1649,Resultados_Dic3!$D$3:$D$99980,Produccion_UO!$K$1494,Resultados_Dic3!$E$3:$E$99980,Produccion_UO!$J1649,Resultados_Dic3!$A$3:$A$99980,Produccion_UO!$H1649)*$J$1494</f>
        <v>54.839359160461399</v>
      </c>
      <c r="N1649" s="21">
        <f>+SUMIFS(Resultados_Dic3!I$3:I$99980,Resultados_Dic3!$F$3:$F$99980,Produccion_UO!$K1649,Resultados_Dic3!$D$3:$D$99980,Produccion_UO!$K$1494,Resultados_Dic3!$E$3:$E$99980,Produccion_UO!$J1649,Resultados_Dic3!$A$3:$A$99980,Produccion_UO!$H1649)*$J$1494</f>
        <v>50.027385607848899</v>
      </c>
      <c r="O1649" s="21">
        <f>+SUMIFS(Resultados_Dic3!J$3:J$99980,Resultados_Dic3!$F$3:$F$99980,Produccion_UO!$K1649,Resultados_Dic3!$D$3:$D$99980,Produccion_UO!$K$1494,Resultados_Dic3!$E$3:$E$99980,Produccion_UO!$J1649,Resultados_Dic3!$A$3:$A$99980,Produccion_UO!$H1649)*$J$1494</f>
        <v>46.989202247743101</v>
      </c>
      <c r="P1649" s="21">
        <f>+SUMIFS(Resultados_Dic3!K$3:K$99980,Resultados_Dic3!$F$3:$F$99980,Produccion_UO!$K1649,Resultados_Dic3!$D$3:$D$99980,Produccion_UO!$K$1494,Resultados_Dic3!$E$3:$E$99980,Produccion_UO!$J1649,Resultados_Dic3!$A$3:$A$99980,Produccion_UO!$H1649)*$J$1494</f>
        <v>43.951018887637296</v>
      </c>
      <c r="Q1649" s="21">
        <f>+SUMIFS(Resultados_Dic3!L$3:L$99980,Resultados_Dic3!$F$3:$F$99980,Produccion_UO!$K1649,Resultados_Dic3!$D$3:$D$99980,Produccion_UO!$K$1494,Resultados_Dic3!$E$3:$E$99980,Produccion_UO!$J1649,Resultados_Dic3!$A$3:$A$99980,Produccion_UO!$H1649)*$J$1494</f>
        <v>40.912835527531499</v>
      </c>
      <c r="R1649" s="21">
        <f>+SUMIFS(Resultados_Dic3!M$3:M$99980,Resultados_Dic3!$F$3:$F$99980,Produccion_UO!$K1649,Resultados_Dic3!$D$3:$D$99980,Produccion_UO!$K$1494,Resultados_Dic3!$E$3:$E$99980,Produccion_UO!$J1649,Resultados_Dic3!$A$3:$A$99980,Produccion_UO!$H1649)*$J$1494</f>
        <v>36.500891770440397</v>
      </c>
      <c r="S1649" s="21">
        <f>+SUMIFS(Resultados_Dic3!N$3:N$99980,Resultados_Dic3!$F$3:$F$99980,Produccion_UO!$K1649,Resultados_Dic3!$D$3:$D$99980,Produccion_UO!$K$1494,Resultados_Dic3!$E$3:$E$99980,Produccion_UO!$J1649,Resultados_Dic3!$A$3:$A$99980,Produccion_UO!$H1649)*$J$1494</f>
        <v>32.088948013349203</v>
      </c>
      <c r="T1649" s="21">
        <f>+SUMIFS(Resultados_Dic3!O$3:O$99980,Resultados_Dic3!$F$3:$F$99980,Produccion_UO!$K1649,Resultados_Dic3!$D$3:$D$99980,Produccion_UO!$K$1494,Resultados_Dic3!$E$3:$E$99980,Produccion_UO!$J1649,Resultados_Dic3!$A$3:$A$99980,Produccion_UO!$H1649)*$J$1494</f>
        <v>28.414896807198801</v>
      </c>
      <c r="U1649" s="21">
        <f>+SUMIFS(Resultados_Dic3!P$3:P$99980,Resultados_Dic3!$F$3:$F$99980,Produccion_UO!$K1649,Resultados_Dic3!$D$3:$D$99980,Produccion_UO!$K$1494,Resultados_Dic3!$E$3:$E$99980,Produccion_UO!$J1649,Resultados_Dic3!$A$3:$A$99980,Produccion_UO!$H1649)*$J$1494</f>
        <v>24.740845601048299</v>
      </c>
      <c r="V1649" s="21">
        <f>+SUMIFS(Resultados_Dic3!Q$3:Q$99980,Resultados_Dic3!$F$3:$F$99980,Produccion_UO!$K1649,Resultados_Dic3!$D$3:$D$99980,Produccion_UO!$K$1494,Resultados_Dic3!$E$3:$E$99980,Produccion_UO!$J1649,Resultados_Dic3!$A$3:$A$99980,Produccion_UO!$H1649)*$J$1494</f>
        <v>21.237053594656501</v>
      </c>
      <c r="W1649" s="21">
        <f>+SUMIFS(Resultados_Dic3!R$3:R$99980,Resultados_Dic3!$F$3:$F$99980,Produccion_UO!$K1649,Resultados_Dic3!$D$3:$D$99980,Produccion_UO!$K$1494,Resultados_Dic3!$E$3:$E$99980,Produccion_UO!$J1649,Resultados_Dic3!$A$3:$A$99980,Produccion_UO!$H1649)*$J$1494</f>
        <v>17.7332615882647</v>
      </c>
      <c r="X1649" s="21">
        <f>+SUMIFS(Resultados_Dic3!S$3:S$99980,Resultados_Dic3!$F$3:$F$99980,Produccion_UO!$K1649,Resultados_Dic3!$D$3:$D$99980,Produccion_UO!$K$1494,Resultados_Dic3!$E$3:$E$99980,Produccion_UO!$J1649,Resultados_Dic3!$A$3:$A$99980,Produccion_UO!$H1649)*$J$1494</f>
        <v>14.2294695818729</v>
      </c>
      <c r="Y1649" s="21">
        <f>+SUMIFS(Resultados_Dic3!T$3:T$99980,Resultados_Dic3!$F$3:$F$99980,Produccion_UO!$K1649,Resultados_Dic3!$D$3:$D$99980,Produccion_UO!$K$1494,Resultados_Dic3!$E$3:$E$99980,Produccion_UO!$J1649,Resultados_Dic3!$A$3:$A$99980,Produccion_UO!$H1649)*$J$1494</f>
        <v>12.416147416370899</v>
      </c>
      <c r="Z1649" s="21">
        <f>+SUMIFS(Resultados_Dic3!U$3:U$99980,Resultados_Dic3!$F$3:$F$99980,Produccion_UO!$K1649,Resultados_Dic3!$D$3:$D$99980,Produccion_UO!$K$1494,Resultados_Dic3!$E$3:$E$99980,Produccion_UO!$J1649,Resultados_Dic3!$A$3:$A$99980,Produccion_UO!$H1649)*$J$1494</f>
        <v>10.6028252508689</v>
      </c>
      <c r="AA1649" s="21">
        <f>+SUMIFS(Resultados_Dic3!V$3:V$99980,Resultados_Dic3!$F$3:$F$99980,Produccion_UO!$K1649,Resultados_Dic3!$D$3:$D$99980,Produccion_UO!$K$1494,Resultados_Dic3!$E$3:$E$99980,Produccion_UO!$J1649,Resultados_Dic3!$A$3:$A$99980,Produccion_UO!$H1649)*$J$1494</f>
        <v>0</v>
      </c>
      <c r="AB1649" s="21">
        <f>+SUMIFS(Resultados_Dic3!W$3:W$99980,Resultados_Dic3!$F$3:$F$99980,Produccion_UO!$K1649,Resultados_Dic3!$D$3:$D$99980,Produccion_UO!$K$1494,Resultados_Dic3!$E$3:$E$99980,Produccion_UO!$J1649,Resultados_Dic3!$A$3:$A$99980,Produccion_UO!$H1649)*$J$1494</f>
        <v>0</v>
      </c>
      <c r="AC1649" s="21">
        <f>+SUMIFS(Resultados_Dic3!X$3:X$99980,Resultados_Dic3!$F$3:$F$99980,Produccion_UO!$K1649,Resultados_Dic3!$D$3:$D$99980,Produccion_UO!$K$1494,Resultados_Dic3!$E$3:$E$99980,Produccion_UO!$J1649,Resultados_Dic3!$A$3:$A$99980,Produccion_UO!$H1649)*$J$1494</f>
        <v>0</v>
      </c>
      <c r="AD1649" s="21">
        <f>+SUMIFS(Resultados_Dic3!Y$3:Y$99980,Resultados_Dic3!$F$3:$F$99980,Produccion_UO!$K1649,Resultados_Dic3!$D$3:$D$99980,Produccion_UO!$K$1494,Resultados_Dic3!$E$3:$E$99980,Produccion_UO!$J1649,Resultados_Dic3!$A$3:$A$99980,Produccion_UO!$H1649)*$J$1494</f>
        <v>0</v>
      </c>
      <c r="AE1649" s="21">
        <f>+SUMIFS(Resultados_Dic3!Z$3:Z$99980,Resultados_Dic3!$F$3:$F$99980,Produccion_UO!$K1649,Resultados_Dic3!$D$3:$D$99980,Produccion_UO!$K$1494,Resultados_Dic3!$E$3:$E$99980,Produccion_UO!$J1649,Resultados_Dic3!$A$3:$A$99980,Produccion_UO!$H1649)*$J$1494</f>
        <v>0</v>
      </c>
      <c r="AF1649" s="21">
        <f>+SUMIFS(Resultados_Dic3!AA$3:AA$99980,Resultados_Dic3!$F$3:$F$99980,Produccion_UO!$K1649,Resultados_Dic3!$D$3:$D$99980,Produccion_UO!$K$1494,Resultados_Dic3!$E$3:$E$99980,Produccion_UO!$J1649,Resultados_Dic3!$A$3:$A$99980,Produccion_UO!$H1649)*$J$1494</f>
        <v>0</v>
      </c>
      <c r="AG1649" s="21">
        <f>+SUMIFS(Resultados_Dic3!AB$3:AB$99980,Resultados_Dic3!$F$3:$F$99980,Produccion_UO!$K1649,Resultados_Dic3!$D$3:$D$99980,Produccion_UO!$K$1494,Resultados_Dic3!$E$3:$E$99980,Produccion_UO!$J1649,Resultados_Dic3!$A$3:$A$99980,Produccion_UO!$H1649)*$J$1494</f>
        <v>0</v>
      </c>
      <c r="AH1649" s="21">
        <f>+SUMIFS(Resultados_Dic3!AC$3:AC$99980,Resultados_Dic3!$F$3:$F$99980,Produccion_UO!$K1649,Resultados_Dic3!$D$3:$D$99980,Produccion_UO!$K$1494,Resultados_Dic3!$E$3:$E$99980,Produccion_UO!$J1649,Resultados_Dic3!$A$3:$A$99980,Produccion_UO!$H1649)*$J$1494</f>
        <v>0</v>
      </c>
      <c r="AI1649" s="21">
        <f>+SUMIFS(Resultados_Dic3!AD$3:AD$99980,Resultados_Dic3!$F$3:$F$99980,Produccion_UO!$K1649,Resultados_Dic3!$D$3:$D$99980,Produccion_UO!$K$1494,Resultados_Dic3!$E$3:$E$99980,Produccion_UO!$J1649,Resultados_Dic3!$A$3:$A$99980,Produccion_UO!$H1649)*$J$1494</f>
        <v>0</v>
      </c>
      <c r="AJ1649" s="21">
        <f>+SUMIFS(Resultados_Dic3!AE$3:AE$99980,Resultados_Dic3!$F$3:$F$99980,Produccion_UO!$K1649,Resultados_Dic3!$D$3:$D$99980,Produccion_UO!$K$1494,Resultados_Dic3!$E$3:$E$99980,Produccion_UO!$J1649,Resultados_Dic3!$A$3:$A$99980,Produccion_UO!$H1649)*$J$1494</f>
        <v>0</v>
      </c>
      <c r="AK1649" s="21">
        <f>+SUMIFS(Resultados_Dic3!AF$3:AF$99980,Resultados_Dic3!$F$3:$F$99980,Produccion_UO!$K1649,Resultados_Dic3!$D$3:$D$99980,Produccion_UO!$K$1494,Resultados_Dic3!$E$3:$E$99980,Produccion_UO!$J1649,Resultados_Dic3!$A$3:$A$99980,Produccion_UO!$H1649)*$J$1494</f>
        <v>0</v>
      </c>
      <c r="AL1649" s="21">
        <f>+SUMIFS(Resultados_Dic3!AG$3:AG$99980,Resultados_Dic3!$F$3:$F$99980,Produccion_UO!$K1649,Resultados_Dic3!$D$3:$D$99980,Produccion_UO!$K$1494,Resultados_Dic3!$E$3:$E$99980,Produccion_UO!$J1649,Resultados_Dic3!$A$3:$A$99980,Produccion_UO!$H1649)*$J$1494</f>
        <v>0</v>
      </c>
      <c r="AM1649" s="21">
        <f>+SUMIFS(Resultados_Dic3!AH$3:AH$99980,Resultados_Dic3!$F$3:$F$99980,Produccion_UO!$K1649,Resultados_Dic3!$D$3:$D$99980,Produccion_UO!$K$1494,Resultados_Dic3!$E$3:$E$99980,Produccion_UO!$J1649,Resultados_Dic3!$A$3:$A$99980,Produccion_UO!$H1649)*$J$1494</f>
        <v>0</v>
      </c>
      <c r="AN1649" s="21">
        <f>+SUMIFS(Resultados_Dic3!AI$3:AI$99980,Resultados_Dic3!$F$3:$F$99980,Produccion_UO!$K1649,Resultados_Dic3!$D$3:$D$99980,Produccion_UO!$K$1494,Resultados_Dic3!$E$3:$E$99980,Produccion_UO!$J1649,Resultados_Dic3!$A$3:$A$99980,Produccion_UO!$H1649)*$J$1494</f>
        <v>0</v>
      </c>
      <c r="AO1649" s="21">
        <f>+SUMIFS(Resultados_Dic3!AJ$3:AJ$99980,Resultados_Dic3!$F$3:$F$99980,Produccion_UO!$K1649,Resultados_Dic3!$D$3:$D$99980,Produccion_UO!$K$1494,Resultados_Dic3!$E$3:$E$99980,Produccion_UO!$J1649,Resultados_Dic3!$A$3:$A$99980,Produccion_UO!$H1649)*$J$1494</f>
        <v>0</v>
      </c>
      <c r="AP1649" s="21">
        <f>+SUMIFS(Resultados_Dic3!AK$3:AK$99980,Resultados_Dic3!$F$3:$F$99980,Produccion_UO!$K1649,Resultados_Dic3!$D$3:$D$99980,Produccion_UO!$K$1494,Resultados_Dic3!$E$3:$E$99980,Produccion_UO!$J1649,Resultados_Dic3!$A$3:$A$99980,Produccion_UO!$H1649)*$J$1494</f>
        <v>0</v>
      </c>
      <c r="AQ1649" s="21">
        <f>+SUMIFS(Resultados_Dic3!AL$3:AL$99980,Resultados_Dic3!$F$3:$F$99980,Produccion_UO!$K1649,Resultados_Dic3!$D$3:$D$99980,Produccion_UO!$K$1494,Resultados_Dic3!$E$3:$E$99980,Produccion_UO!$J1649,Resultados_Dic3!$A$3:$A$99980,Produccion_UO!$H1649)*$J$1494</f>
        <v>0</v>
      </c>
      <c r="AR1649" s="21">
        <f>+SUMIFS(Resultados_Dic3!AM$3:AM$99980,Resultados_Dic3!$F$3:$F$99980,Produccion_UO!$K1649,Resultados_Dic3!$D$3:$D$99980,Produccion_UO!$K$1494,Resultados_Dic3!$E$3:$E$99980,Produccion_UO!$J1649,Resultados_Dic3!$A$3:$A$99980,Produccion_UO!$H1649)*$J$1494</f>
        <v>0</v>
      </c>
    </row>
    <row r="1650" spans="8:45" x14ac:dyDescent="0.25">
      <c r="H1650" s="17" t="str">
        <f t="shared" si="2153"/>
        <v>DIC7</v>
      </c>
      <c r="I1650" s="24"/>
      <c r="J1650" s="24" t="s">
        <v>154</v>
      </c>
      <c r="K1650" s="315"/>
      <c r="L1650" s="230" t="s">
        <v>831</v>
      </c>
      <c r="M1650" s="21">
        <f>+SUM(M1651:M1653)</f>
        <v>12.403367730421998</v>
      </c>
      <c r="N1650" s="21">
        <f t="shared" ref="N1650" si="2185">+SUM(N1651:N1653)</f>
        <v>11.513222128387529</v>
      </c>
      <c r="O1650" s="21">
        <f t="shared" ref="O1650" si="2186">+SUM(O1651:O1653)</f>
        <v>10.93685888354252</v>
      </c>
      <c r="P1650" s="21">
        <f t="shared" ref="P1650" si="2187">+SUM(P1651:P1653)</f>
        <v>10.36049563869752</v>
      </c>
      <c r="Q1650" s="21">
        <f t="shared" ref="Q1650" si="2188">+SUM(Q1651:Q1653)</f>
        <v>9.7841323938525093</v>
      </c>
      <c r="R1650" s="21">
        <f t="shared" ref="R1650" si="2189">+SUM(R1651:R1653)</f>
        <v>8.9471578210531302</v>
      </c>
      <c r="S1650" s="21">
        <f t="shared" ref="S1650" si="2190">+SUM(S1651:S1653)</f>
        <v>8.1392944023838396</v>
      </c>
      <c r="T1650" s="21">
        <f t="shared" ref="T1650" si="2191">+SUM(T1651:T1653)</f>
        <v>7.4720793702379904</v>
      </c>
      <c r="U1650" s="21">
        <f t="shared" ref="U1650" si="2192">+SUM(U1651:U1653)</f>
        <v>6.8048643380921305</v>
      </c>
      <c r="V1650" s="21">
        <f t="shared" ref="V1650" si="2193">+SUM(V1651:V1653)</f>
        <v>6.1685687164460301</v>
      </c>
      <c r="W1650" s="21">
        <f t="shared" ref="W1650" si="2194">+SUM(W1651:W1653)</f>
        <v>5.5322730947999199</v>
      </c>
      <c r="X1650" s="21">
        <f t="shared" ref="X1650" si="2195">+SUM(X1651:X1653)</f>
        <v>4.8959774731538204</v>
      </c>
      <c r="Y1650" s="21">
        <f t="shared" ref="Y1650" si="2196">+SUM(Y1651:Y1653)</f>
        <v>4.5666745486543299</v>
      </c>
      <c r="Z1650" s="21">
        <f t="shared" ref="Z1650" si="2197">+SUM(Z1651:Z1653)</f>
        <v>4.2373716241548403</v>
      </c>
      <c r="AA1650" s="21">
        <f t="shared" ref="AA1650" si="2198">+SUM(AA1651:AA1653)</f>
        <v>1.06411478308297</v>
      </c>
      <c r="AB1650" s="21">
        <f t="shared" ref="AB1650" si="2199">+SUM(AB1651:AB1653)</f>
        <v>0</v>
      </c>
      <c r="AC1650" s="21">
        <f t="shared" ref="AC1650" si="2200">+SUM(AC1651:AC1653)</f>
        <v>0</v>
      </c>
      <c r="AD1650" s="21">
        <f t="shared" ref="AD1650" si="2201">+SUM(AD1651:AD1653)</f>
        <v>0</v>
      </c>
      <c r="AE1650" s="21">
        <f t="shared" ref="AE1650" si="2202">+SUM(AE1651:AE1653)</f>
        <v>0</v>
      </c>
      <c r="AF1650" s="21">
        <f t="shared" ref="AF1650" si="2203">+SUM(AF1651:AF1653)</f>
        <v>0</v>
      </c>
      <c r="AG1650" s="21">
        <f t="shared" ref="AG1650" si="2204">+SUM(AG1651:AG1653)</f>
        <v>0</v>
      </c>
      <c r="AH1650" s="21">
        <f t="shared" ref="AH1650" si="2205">+SUM(AH1651:AH1653)</f>
        <v>0</v>
      </c>
      <c r="AI1650" s="21">
        <f t="shared" ref="AI1650" si="2206">+SUM(AI1651:AI1653)</f>
        <v>0</v>
      </c>
      <c r="AJ1650" s="21">
        <f t="shared" ref="AJ1650" si="2207">+SUM(AJ1651:AJ1653)</f>
        <v>0</v>
      </c>
      <c r="AK1650" s="21">
        <f t="shared" ref="AK1650" si="2208">+SUM(AK1651:AK1653)</f>
        <v>0</v>
      </c>
      <c r="AL1650" s="21">
        <f t="shared" ref="AL1650" si="2209">+SUM(AL1651:AL1653)</f>
        <v>0</v>
      </c>
      <c r="AM1650" s="21">
        <f t="shared" ref="AM1650" si="2210">+SUM(AM1651:AM1653)</f>
        <v>0</v>
      </c>
      <c r="AN1650" s="21">
        <f t="shared" ref="AN1650" si="2211">+SUM(AN1651:AN1653)</f>
        <v>0</v>
      </c>
      <c r="AO1650" s="21">
        <f t="shared" ref="AO1650" si="2212">+SUM(AO1651:AO1653)</f>
        <v>0</v>
      </c>
      <c r="AP1650" s="21">
        <f t="shared" ref="AP1650" si="2213">+SUM(AP1651:AP1653)</f>
        <v>0</v>
      </c>
      <c r="AQ1650" s="21">
        <f t="shared" ref="AQ1650" si="2214">+SUM(AQ1651:AQ1653)</f>
        <v>0</v>
      </c>
      <c r="AR1650" s="21">
        <f t="shared" ref="AR1650" si="2215">+SUM(AR1651:AR1653)</f>
        <v>0</v>
      </c>
    </row>
    <row r="1651" spans="8:45" x14ac:dyDescent="0.25">
      <c r="H1651" s="17" t="str">
        <f t="shared" si="2153"/>
        <v>DIC7</v>
      </c>
      <c r="I1651" s="24"/>
      <c r="J1651" s="24" t="s">
        <v>154</v>
      </c>
      <c r="K1651" s="315" t="s">
        <v>204</v>
      </c>
      <c r="L1651" s="316" t="s">
        <v>750</v>
      </c>
      <c r="M1651" s="21">
        <f>+SUMIFS(Resultados_Dic3!H$3:H$99980,Resultados_Dic3!$F$3:$F$99980,Produccion_UO!$K1651,Resultados_Dic3!$D$3:$D$99980,Produccion_UO!$K$1494,Resultados_Dic3!$E$3:$E$99980,Produccion_UO!$J1651,Resultados_Dic3!$A$3:$A$99980,Produccion_UO!$H1651)*$J$1494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N1651" s="21">
        <f>+SUMIFS(Resultados_Dic3!I$3:I$99980,Resultados_Dic3!$F$3:$F$99980,Produccion_UO!$K1651,Resultados_Dic3!$D$3:$D$99980,Produccion_UO!$K$1494,Resultados_Dic3!$E$3:$E$99980,Produccion_UO!$J1651,Resultados_Dic3!$A$3:$A$99980,Produccion_UO!$H1651)*$J$1494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O1651" s="21">
        <f>+SUMIFS(Resultados_Dic3!J$3:J$99980,Resultados_Dic3!$F$3:$F$99980,Produccion_UO!$K1651,Resultados_Dic3!$D$3:$D$99980,Produccion_UO!$K$1494,Resultados_Dic3!$E$3:$E$99980,Produccion_UO!$J1651,Resultados_Dic3!$A$3:$A$99980,Produccion_UO!$H1651)*$J$1494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P1651" s="21">
        <f>+SUMIFS(Resultados_Dic3!K$3:K$99980,Resultados_Dic3!$F$3:$F$99980,Produccion_UO!$K1651,Resultados_Dic3!$D$3:$D$99980,Produccion_UO!$K$1494,Resultados_Dic3!$E$3:$E$99980,Produccion_UO!$J1651,Resultados_Dic3!$A$3:$A$99980,Produccion_UO!$H1651)*$J$1494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Q1651" s="21">
        <f>+SUMIFS(Resultados_Dic3!L$3:L$99980,Resultados_Dic3!$F$3:$F$99980,Produccion_UO!$K1651,Resultados_Dic3!$D$3:$D$99980,Produccion_UO!$K$1494,Resultados_Dic3!$E$3:$E$99980,Produccion_UO!$J1651,Resultados_Dic3!$A$3:$A$99980,Produccion_UO!$H1651)*$J$1494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R1651" s="21">
        <f>+SUMIFS(Resultados_Dic3!M$3:M$99980,Resultados_Dic3!$F$3:$F$99980,Produccion_UO!$K1651,Resultados_Dic3!$D$3:$D$99980,Produccion_UO!$K$1494,Resultados_Dic3!$E$3:$E$99980,Produccion_UO!$J1651,Resultados_Dic3!$A$3:$A$99980,Produccion_UO!$H1651)*$J$1494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S1651" s="21">
        <f>+SUMIFS(Resultados_Dic3!N$3:N$99980,Resultados_Dic3!$F$3:$F$99980,Produccion_UO!$K1651,Resultados_Dic3!$D$3:$D$99980,Produccion_UO!$K$1494,Resultados_Dic3!$E$3:$E$99980,Produccion_UO!$J1651,Resultados_Dic3!$A$3:$A$99980,Produccion_UO!$H1651)*$J$1494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T1651" s="21">
        <f>+SUMIFS(Resultados_Dic3!O$3:O$99980,Resultados_Dic3!$F$3:$F$99980,Produccion_UO!$K1651,Resultados_Dic3!$D$3:$D$99980,Produccion_UO!$K$1494,Resultados_Dic3!$E$3:$E$99980,Produccion_UO!$J1651,Resultados_Dic3!$A$3:$A$99980,Produccion_UO!$H1651)*$J$1494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U1651" s="21">
        <f>+SUMIFS(Resultados_Dic3!P$3:P$99980,Resultados_Dic3!$F$3:$F$99980,Produccion_UO!$K1651,Resultados_Dic3!$D$3:$D$99980,Produccion_UO!$K$1494,Resultados_Dic3!$E$3:$E$99980,Produccion_UO!$J1651,Resultados_Dic3!$A$3:$A$99980,Produccion_UO!$H1651)*$J$1494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V1651" s="21">
        <f>+SUMIFS(Resultados_Dic3!Q$3:Q$99980,Resultados_Dic3!$F$3:$F$99980,Produccion_UO!$K1651,Resultados_Dic3!$D$3:$D$99980,Produccion_UO!$K$1494,Resultados_Dic3!$E$3:$E$99980,Produccion_UO!$J1651,Resultados_Dic3!$A$3:$A$99980,Produccion_UO!$H1651)*$J$1494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W1651" s="21">
        <f>+SUMIFS(Resultados_Dic3!R$3:R$99980,Resultados_Dic3!$F$3:$F$99980,Produccion_UO!$K1651,Resultados_Dic3!$D$3:$D$99980,Produccion_UO!$K$1494,Resultados_Dic3!$E$3:$E$99980,Produccion_UO!$J1651,Resultados_Dic3!$A$3:$A$99980,Produccion_UO!$H1651)*$J$1494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X1651" s="21">
        <f>+SUMIFS(Resultados_Dic3!S$3:S$99980,Resultados_Dic3!$F$3:$F$99980,Produccion_UO!$K1651,Resultados_Dic3!$D$3:$D$99980,Produccion_UO!$K$1494,Resultados_Dic3!$E$3:$E$99980,Produccion_UO!$J1651,Resultados_Dic3!$A$3:$A$99980,Produccion_UO!$H1651)*$J$1494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Y1651" s="21">
        <f>+SUMIFS(Resultados_Dic3!T$3:T$99980,Resultados_Dic3!$F$3:$F$99980,Produccion_UO!$K1651,Resultados_Dic3!$D$3:$D$99980,Produccion_UO!$K$1494,Resultados_Dic3!$E$3:$E$99980,Produccion_UO!$J1651,Resultados_Dic3!$A$3:$A$99980,Produccion_UO!$H1651)*$J$1494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Z1651" s="21">
        <f>+SUMIFS(Resultados_Dic3!U$3:U$99980,Resultados_Dic3!$F$3:$F$99980,Produccion_UO!$K1651,Resultados_Dic3!$D$3:$D$99980,Produccion_UO!$K$1494,Resultados_Dic3!$E$3:$E$99980,Produccion_UO!$J1651,Resultados_Dic3!$A$3:$A$99980,Produccion_UO!$H1651)*$J$1494</f>
        <v>1.76061725694029</v>
      </c>
      <c r="AA1651" s="21">
        <f>+SUMIFS(Resultados_Dic3!V$3:V$99980,Resultados_Dic3!$F$3:$F$99980,Produccion_UO!$K1651,Resultados_Dic3!$D$3:$D$99980,Produccion_UO!$K$1494,Resultados_Dic3!$E$3:$E$99980,Produccion_UO!$J1651,Resultados_Dic3!$A$3:$A$99980,Produccion_UO!$H1651)*$J$1494</f>
        <v>1.06411478308297</v>
      </c>
      <c r="AB1651" s="21">
        <f>+SUMIFS(Resultados_Dic3!W$3:W$99980,Resultados_Dic3!$F$3:$F$99980,Produccion_UO!$K1651,Resultados_Dic3!$D$3:$D$99980,Produccion_UO!$K$1494,Resultados_Dic3!$E$3:$E$99980,Produccion_UO!$J1651,Resultados_Dic3!$A$3:$A$99980,Produccion_UO!$H1651)*$J$1494</f>
        <v>0</v>
      </c>
      <c r="AC1651" s="21">
        <f>+SUMIFS(Resultados_Dic3!X$3:X$99980,Resultados_Dic3!$F$3:$F$99980,Produccion_UO!$K1651,Resultados_Dic3!$D$3:$D$99980,Produccion_UO!$K$1494,Resultados_Dic3!$E$3:$E$99980,Produccion_UO!$J1651,Resultados_Dic3!$A$3:$A$99980,Produccion_UO!$H1651)*$J$1494</f>
        <v>0</v>
      </c>
      <c r="AD1651" s="21">
        <f>+SUMIFS(Resultados_Dic3!Y$3:Y$99980,Resultados_Dic3!$F$3:$F$99980,Produccion_UO!$K1651,Resultados_Dic3!$D$3:$D$99980,Produccion_UO!$K$1494,Resultados_Dic3!$E$3:$E$99980,Produccion_UO!$J1651,Resultados_Dic3!$A$3:$A$99980,Produccion_UO!$H1651)*$J$1494</f>
        <v>0</v>
      </c>
      <c r="AE1651" s="21">
        <f>+SUMIFS(Resultados_Dic3!Z$3:Z$99980,Resultados_Dic3!$F$3:$F$99980,Produccion_UO!$K1651,Resultados_Dic3!$D$3:$D$99980,Produccion_UO!$K$1494,Resultados_Dic3!$E$3:$E$99980,Produccion_UO!$J1651,Resultados_Dic3!$A$3:$A$99980,Produccion_UO!$H1651)*$J$1494</f>
        <v>0</v>
      </c>
      <c r="AF1651" s="21">
        <f>+SUMIFS(Resultados_Dic3!AA$3:AA$99980,Resultados_Dic3!$F$3:$F$99980,Produccion_UO!$K1651,Resultados_Dic3!$D$3:$D$99980,Produccion_UO!$K$1494,Resultados_Dic3!$E$3:$E$99980,Produccion_UO!$J1651,Resultados_Dic3!$A$3:$A$99980,Produccion_UO!$H1651)*$J$1494</f>
        <v>0</v>
      </c>
      <c r="AG1651" s="21">
        <f>+SUMIFS(Resultados_Dic3!AB$3:AB$99980,Resultados_Dic3!$F$3:$F$99980,Produccion_UO!$K1651,Resultados_Dic3!$D$3:$D$99980,Produccion_UO!$K$1494,Resultados_Dic3!$E$3:$E$99980,Produccion_UO!$J1651,Resultados_Dic3!$A$3:$A$99980,Produccion_UO!$H1651)*$J$1494</f>
        <v>0</v>
      </c>
      <c r="AH1651" s="21">
        <f>+SUMIFS(Resultados_Dic3!AC$3:AC$99980,Resultados_Dic3!$F$3:$F$99980,Produccion_UO!$K1651,Resultados_Dic3!$D$3:$D$99980,Produccion_UO!$K$1494,Resultados_Dic3!$E$3:$E$99980,Produccion_UO!$J1651,Resultados_Dic3!$A$3:$A$99980,Produccion_UO!$H1651)*$J$1494</f>
        <v>0</v>
      </c>
      <c r="AI1651" s="21">
        <f>+SUMIFS(Resultados_Dic3!AD$3:AD$99980,Resultados_Dic3!$F$3:$F$99980,Produccion_UO!$K1651,Resultados_Dic3!$D$3:$D$99980,Produccion_UO!$K$1494,Resultados_Dic3!$E$3:$E$99980,Produccion_UO!$J1651,Resultados_Dic3!$A$3:$A$99980,Produccion_UO!$H1651)*$J$1494</f>
        <v>0</v>
      </c>
      <c r="AJ1651" s="21">
        <f>+SUMIFS(Resultados_Dic3!AE$3:AE$99980,Resultados_Dic3!$F$3:$F$99980,Produccion_UO!$K1651,Resultados_Dic3!$D$3:$D$99980,Produccion_UO!$K$1494,Resultados_Dic3!$E$3:$E$99980,Produccion_UO!$J1651,Resultados_Dic3!$A$3:$A$99980,Produccion_UO!$H1651)*$J$1494</f>
        <v>0</v>
      </c>
      <c r="AK1651" s="21">
        <f>+SUMIFS(Resultados_Dic3!AF$3:AF$99980,Resultados_Dic3!$F$3:$F$99980,Produccion_UO!$K1651,Resultados_Dic3!$D$3:$D$99980,Produccion_UO!$K$1494,Resultados_Dic3!$E$3:$E$99980,Produccion_UO!$J1651,Resultados_Dic3!$A$3:$A$99980,Produccion_UO!$H1651)*$J$1494</f>
        <v>0</v>
      </c>
      <c r="AL1651" s="21">
        <f>+SUMIFS(Resultados_Dic3!AG$3:AG$99980,Resultados_Dic3!$F$3:$F$99980,Produccion_UO!$K1651,Resultados_Dic3!$D$3:$D$99980,Produccion_UO!$K$1494,Resultados_Dic3!$E$3:$E$99980,Produccion_UO!$J1651,Resultados_Dic3!$A$3:$A$99980,Produccion_UO!$H1651)*$J$1494</f>
        <v>0</v>
      </c>
      <c r="AM1651" s="21">
        <f>+SUMIFS(Resultados_Dic3!AH$3:AH$99980,Resultados_Dic3!$F$3:$F$99980,Produccion_UO!$K1651,Resultados_Dic3!$D$3:$D$99980,Produccion_UO!$K$1494,Resultados_Dic3!$E$3:$E$99980,Produccion_UO!$J1651,Resultados_Dic3!$A$3:$A$99980,Produccion_UO!$H1651)*$J$1494</f>
        <v>0</v>
      </c>
      <c r="AN1651" s="21">
        <f>+SUMIFS(Resultados_Dic3!AI$3:AI$99980,Resultados_Dic3!$F$3:$F$99980,Produccion_UO!$K1651,Resultados_Dic3!$D$3:$D$99980,Produccion_UO!$K$1494,Resultados_Dic3!$E$3:$E$99980,Produccion_UO!$J1651,Resultados_Dic3!$A$3:$A$99980,Produccion_UO!$H1651)*$J$1494</f>
        <v>0</v>
      </c>
      <c r="AO1651" s="21">
        <f>+SUMIFS(Resultados_Dic3!AJ$3:AJ$99980,Resultados_Dic3!$F$3:$F$99980,Produccion_UO!$K1651,Resultados_Dic3!$D$3:$D$99980,Produccion_UO!$K$1494,Resultados_Dic3!$E$3:$E$99980,Produccion_UO!$J1651,Resultados_Dic3!$A$3:$A$99980,Produccion_UO!$H1651)*$J$1494</f>
        <v>0</v>
      </c>
      <c r="AP1651" s="21">
        <f>+SUMIFS(Resultados_Dic3!AK$3:AK$99980,Resultados_Dic3!$F$3:$F$99980,Produccion_UO!$K1651,Resultados_Dic3!$D$3:$D$99980,Produccion_UO!$K$1494,Resultados_Dic3!$E$3:$E$99980,Produccion_UO!$J1651,Resultados_Dic3!$A$3:$A$99980,Produccion_UO!$H1651)*$J$1494</f>
        <v>0</v>
      </c>
      <c r="AQ1651" s="21">
        <f>+SUMIFS(Resultados_Dic3!AL$3:AL$99980,Resultados_Dic3!$F$3:$F$99980,Produccion_UO!$K1651,Resultados_Dic3!$D$3:$D$99980,Produccion_UO!$K$1494,Resultados_Dic3!$E$3:$E$99980,Produccion_UO!$J1651,Resultados_Dic3!$A$3:$A$99980,Produccion_UO!$H1651)*$J$1494</f>
        <v>0</v>
      </c>
      <c r="AR1651" s="21">
        <f>+SUMIFS(Resultados_Dic3!AM$3:AM$99980,Resultados_Dic3!$F$3:$F$99980,Produccion_UO!$K1651,Resultados_Dic3!$D$3:$D$99980,Produccion_UO!$K$1494,Resultados_Dic3!$E$3:$E$99980,Produccion_UO!$J1651,Resultados_Dic3!$A$3:$A$99980,Produccion_UO!$H1651)*$J$1494</f>
        <v>0</v>
      </c>
    </row>
    <row r="1652" spans="8:45" x14ac:dyDescent="0.25">
      <c r="H1652" s="17" t="str">
        <f t="shared" si="2153"/>
        <v>DIC7</v>
      </c>
      <c r="I1652" s="24"/>
      <c r="J1652" s="24" t="s">
        <v>154</v>
      </c>
      <c r="K1652" s="315" t="s">
        <v>283</v>
      </c>
      <c r="L1652" s="316" t="s">
        <v>746</v>
      </c>
      <c r="M1652" s="21">
        <f>+SUMIFS(Resultados_Dic3!H$3:H$99980,Resultados_Dic3!$F$3:$F$99980,Produccion_UO!$K1652,Resultados_Dic3!$D$3:$D$99980,Produccion_UO!$K$1494,Resultados_Dic3!$E$3:$E$99980,Produccion_UO!$J1652,Resultados_Dic3!$A$3:$A$99980,Produccion_UO!$H1652)*$J$1494</f>
        <v>0.77225993964841799</v>
      </c>
      <c r="N1652" s="21">
        <f>+SUMIFS(Resultados_Dic3!I$3:I$99980,Resultados_Dic3!$F$3:$F$99980,Produccion_UO!$K1652,Resultados_Dic3!$D$3:$D$99980,Produccion_UO!$K$1494,Resultados_Dic3!$E$3:$E$99980,Produccion_UO!$J1652,Resultados_Dic3!$A$3:$A$99980,Produccion_UO!$H1652)*$J$1494</f>
        <v>0</v>
      </c>
      <c r="O1652" s="21">
        <f>+SUMIFS(Resultados_Dic3!J$3:J$99980,Resultados_Dic3!$F$3:$F$99980,Produccion_UO!$K1652,Resultados_Dic3!$D$3:$D$99980,Produccion_UO!$K$1494,Resultados_Dic3!$E$3:$E$99980,Produccion_UO!$J1652,Resultados_Dic3!$A$3:$A$99980,Produccion_UO!$H1652)*$J$1494</f>
        <v>0</v>
      </c>
      <c r="P1652" s="21">
        <f>+SUMIFS(Resultados_Dic3!K$3:K$99980,Resultados_Dic3!$F$3:$F$99980,Produccion_UO!$K1652,Resultados_Dic3!$D$3:$D$99980,Produccion_UO!$K$1494,Resultados_Dic3!$E$3:$E$99980,Produccion_UO!$J1652,Resultados_Dic3!$A$3:$A$99980,Produccion_UO!$H1652)*$J$1494</f>
        <v>0</v>
      </c>
      <c r="Q1652" s="21">
        <f>+SUMIFS(Resultados_Dic3!L$3:L$99980,Resultados_Dic3!$F$3:$F$99980,Produccion_UO!$K1652,Resultados_Dic3!$D$3:$D$99980,Produccion_UO!$K$1494,Resultados_Dic3!$E$3:$E$99980,Produccion_UO!$J1652,Resultados_Dic3!$A$3:$A$99980,Produccion_UO!$H1652)*$J$1494</f>
        <v>0</v>
      </c>
      <c r="R1652" s="21">
        <f>+SUMIFS(Resultados_Dic3!M$3:M$99980,Resultados_Dic3!$F$3:$F$99980,Produccion_UO!$K1652,Resultados_Dic3!$D$3:$D$99980,Produccion_UO!$K$1494,Resultados_Dic3!$E$3:$E$99980,Produccion_UO!$J1652,Resultados_Dic3!$A$3:$A$99980,Produccion_UO!$H1652)*$J$1494</f>
        <v>0</v>
      </c>
      <c r="S1652" s="21">
        <f>+SUMIFS(Resultados_Dic3!N$3:N$99980,Resultados_Dic3!$F$3:$F$99980,Produccion_UO!$K1652,Resultados_Dic3!$D$3:$D$99980,Produccion_UO!$K$1494,Resultados_Dic3!$E$3:$E$99980,Produccion_UO!$J1652,Resultados_Dic3!$A$3:$A$99980,Produccion_UO!$H1652)*$J$1494</f>
        <v>0</v>
      </c>
      <c r="T1652" s="21">
        <f>+SUMIFS(Resultados_Dic3!O$3:O$99980,Resultados_Dic3!$F$3:$F$99980,Produccion_UO!$K1652,Resultados_Dic3!$D$3:$D$99980,Produccion_UO!$K$1494,Resultados_Dic3!$E$3:$E$99980,Produccion_UO!$J1652,Resultados_Dic3!$A$3:$A$99980,Produccion_UO!$H1652)*$J$1494</f>
        <v>0</v>
      </c>
      <c r="U1652" s="21">
        <f>+SUMIFS(Resultados_Dic3!P$3:P$99980,Resultados_Dic3!$F$3:$F$99980,Produccion_UO!$K1652,Resultados_Dic3!$D$3:$D$99980,Produccion_UO!$K$1494,Resultados_Dic3!$E$3:$E$99980,Produccion_UO!$J1652,Resultados_Dic3!$A$3:$A$99980,Produccion_UO!$H1652)*$J$1494</f>
        <v>0</v>
      </c>
      <c r="V1652" s="21">
        <f>+SUMIFS(Resultados_Dic3!Q$3:Q$99980,Resultados_Dic3!$F$3:$F$99980,Produccion_UO!$K1652,Resultados_Dic3!$D$3:$D$99980,Produccion_UO!$K$1494,Resultados_Dic3!$E$3:$E$99980,Produccion_UO!$J1652,Resultados_Dic3!$A$3:$A$99980,Produccion_UO!$H1652)*$J$1494</f>
        <v>0</v>
      </c>
      <c r="W1652" s="21">
        <f>+SUMIFS(Resultados_Dic3!R$3:R$99980,Resultados_Dic3!$F$3:$F$99980,Produccion_UO!$K1652,Resultados_Dic3!$D$3:$D$99980,Produccion_UO!$K$1494,Resultados_Dic3!$E$3:$E$99980,Produccion_UO!$J1652,Resultados_Dic3!$A$3:$A$99980,Produccion_UO!$H1652)*$J$1494</f>
        <v>0</v>
      </c>
      <c r="X1652" s="21">
        <f>+SUMIFS(Resultados_Dic3!S$3:S$99980,Resultados_Dic3!$F$3:$F$99980,Produccion_UO!$K1652,Resultados_Dic3!$D$3:$D$99980,Produccion_UO!$K$1494,Resultados_Dic3!$E$3:$E$99980,Produccion_UO!$J1652,Resultados_Dic3!$A$3:$A$99980,Produccion_UO!$H1652)*$J$1494</f>
        <v>0</v>
      </c>
      <c r="Y1652" s="21">
        <f>+SUMIFS(Resultados_Dic3!T$3:T$99980,Resultados_Dic3!$F$3:$F$99980,Produccion_UO!$K1652,Resultados_Dic3!$D$3:$D$99980,Produccion_UO!$K$1494,Resultados_Dic3!$E$3:$E$99980,Produccion_UO!$J1652,Resultados_Dic3!$A$3:$A$99980,Produccion_UO!$H1652)*$J$1494</f>
        <v>0</v>
      </c>
      <c r="Z1652" s="21">
        <f>+SUMIFS(Resultados_Dic3!U$3:U$99980,Resultados_Dic3!$F$3:$F$99980,Produccion_UO!$K1652,Resultados_Dic3!$D$3:$D$99980,Produccion_UO!$K$1494,Resultados_Dic3!$E$3:$E$99980,Produccion_UO!$J1652,Resultados_Dic3!$A$3:$A$99980,Produccion_UO!$H1652)*$J$1494</f>
        <v>0</v>
      </c>
      <c r="AA1652" s="21">
        <f>+SUMIFS(Resultados_Dic3!V$3:V$99980,Resultados_Dic3!$F$3:$F$99980,Produccion_UO!$K1652,Resultados_Dic3!$D$3:$D$99980,Produccion_UO!$K$1494,Resultados_Dic3!$E$3:$E$99980,Produccion_UO!$J1652,Resultados_Dic3!$A$3:$A$99980,Produccion_UO!$H1652)*$J$1494</f>
        <v>0</v>
      </c>
      <c r="AB1652" s="21">
        <f>+SUMIFS(Resultados_Dic3!W$3:W$99980,Resultados_Dic3!$F$3:$F$99980,Produccion_UO!$K1652,Resultados_Dic3!$D$3:$D$99980,Produccion_UO!$K$1494,Resultados_Dic3!$E$3:$E$99980,Produccion_UO!$J1652,Resultados_Dic3!$A$3:$A$99980,Produccion_UO!$H1652)*$J$1494</f>
        <v>0</v>
      </c>
      <c r="AC1652" s="21">
        <f>+SUMIFS(Resultados_Dic3!X$3:X$99980,Resultados_Dic3!$F$3:$F$99980,Produccion_UO!$K1652,Resultados_Dic3!$D$3:$D$99980,Produccion_UO!$K$1494,Resultados_Dic3!$E$3:$E$99980,Produccion_UO!$J1652,Resultados_Dic3!$A$3:$A$99980,Produccion_UO!$H1652)*$J$1494</f>
        <v>0</v>
      </c>
      <c r="AD1652" s="21">
        <f>+SUMIFS(Resultados_Dic3!Y$3:Y$99980,Resultados_Dic3!$F$3:$F$99980,Produccion_UO!$K1652,Resultados_Dic3!$D$3:$D$99980,Produccion_UO!$K$1494,Resultados_Dic3!$E$3:$E$99980,Produccion_UO!$J1652,Resultados_Dic3!$A$3:$A$99980,Produccion_UO!$H1652)*$J$1494</f>
        <v>0</v>
      </c>
      <c r="AE1652" s="21">
        <f>+SUMIFS(Resultados_Dic3!Z$3:Z$99980,Resultados_Dic3!$F$3:$F$99980,Produccion_UO!$K1652,Resultados_Dic3!$D$3:$D$99980,Produccion_UO!$K$1494,Resultados_Dic3!$E$3:$E$99980,Produccion_UO!$J1652,Resultados_Dic3!$A$3:$A$99980,Produccion_UO!$H1652)*$J$1494</f>
        <v>0</v>
      </c>
      <c r="AF1652" s="21">
        <f>+SUMIFS(Resultados_Dic3!AA$3:AA$99980,Resultados_Dic3!$F$3:$F$99980,Produccion_UO!$K1652,Resultados_Dic3!$D$3:$D$99980,Produccion_UO!$K$1494,Resultados_Dic3!$E$3:$E$99980,Produccion_UO!$J1652,Resultados_Dic3!$A$3:$A$99980,Produccion_UO!$H1652)*$J$1494</f>
        <v>0</v>
      </c>
      <c r="AG1652" s="21">
        <f>+SUMIFS(Resultados_Dic3!AB$3:AB$99980,Resultados_Dic3!$F$3:$F$99980,Produccion_UO!$K1652,Resultados_Dic3!$D$3:$D$99980,Produccion_UO!$K$1494,Resultados_Dic3!$E$3:$E$99980,Produccion_UO!$J1652,Resultados_Dic3!$A$3:$A$99980,Produccion_UO!$H1652)*$J$1494</f>
        <v>0</v>
      </c>
      <c r="AH1652" s="21">
        <f>+SUMIFS(Resultados_Dic3!AC$3:AC$99980,Resultados_Dic3!$F$3:$F$99980,Produccion_UO!$K1652,Resultados_Dic3!$D$3:$D$99980,Produccion_UO!$K$1494,Resultados_Dic3!$E$3:$E$99980,Produccion_UO!$J1652,Resultados_Dic3!$A$3:$A$99980,Produccion_UO!$H1652)*$J$1494</f>
        <v>0</v>
      </c>
      <c r="AI1652" s="21">
        <f>+SUMIFS(Resultados_Dic3!AD$3:AD$99980,Resultados_Dic3!$F$3:$F$99980,Produccion_UO!$K1652,Resultados_Dic3!$D$3:$D$99980,Produccion_UO!$K$1494,Resultados_Dic3!$E$3:$E$99980,Produccion_UO!$J1652,Resultados_Dic3!$A$3:$A$99980,Produccion_UO!$H1652)*$J$1494</f>
        <v>0</v>
      </c>
      <c r="AJ1652" s="21">
        <f>+SUMIFS(Resultados_Dic3!AE$3:AE$99980,Resultados_Dic3!$F$3:$F$99980,Produccion_UO!$K1652,Resultados_Dic3!$D$3:$D$99980,Produccion_UO!$K$1494,Resultados_Dic3!$E$3:$E$99980,Produccion_UO!$J1652,Resultados_Dic3!$A$3:$A$99980,Produccion_UO!$H1652)*$J$1494</f>
        <v>0</v>
      </c>
      <c r="AK1652" s="21">
        <f>+SUMIFS(Resultados_Dic3!AF$3:AF$99980,Resultados_Dic3!$F$3:$F$99980,Produccion_UO!$K1652,Resultados_Dic3!$D$3:$D$99980,Produccion_UO!$K$1494,Resultados_Dic3!$E$3:$E$99980,Produccion_UO!$J1652,Resultados_Dic3!$A$3:$A$99980,Produccion_UO!$H1652)*$J$1494</f>
        <v>0</v>
      </c>
      <c r="AL1652" s="21">
        <f>+SUMIFS(Resultados_Dic3!AG$3:AG$99980,Resultados_Dic3!$F$3:$F$99980,Produccion_UO!$K1652,Resultados_Dic3!$D$3:$D$99980,Produccion_UO!$K$1494,Resultados_Dic3!$E$3:$E$99980,Produccion_UO!$J1652,Resultados_Dic3!$A$3:$A$99980,Produccion_UO!$H1652)*$J$1494</f>
        <v>0</v>
      </c>
      <c r="AM1652" s="21">
        <f>+SUMIFS(Resultados_Dic3!AH$3:AH$99980,Resultados_Dic3!$F$3:$F$99980,Produccion_UO!$K1652,Resultados_Dic3!$D$3:$D$99980,Produccion_UO!$K$1494,Resultados_Dic3!$E$3:$E$99980,Produccion_UO!$J1652,Resultados_Dic3!$A$3:$A$99980,Produccion_UO!$H1652)*$J$1494</f>
        <v>0</v>
      </c>
      <c r="AN1652" s="21">
        <f>+SUMIFS(Resultados_Dic3!AI$3:AI$99980,Resultados_Dic3!$F$3:$F$99980,Produccion_UO!$K1652,Resultados_Dic3!$D$3:$D$99980,Produccion_UO!$K$1494,Resultados_Dic3!$E$3:$E$99980,Produccion_UO!$J1652,Resultados_Dic3!$A$3:$A$99980,Produccion_UO!$H1652)*$J$1494</f>
        <v>0</v>
      </c>
      <c r="AO1652" s="21">
        <f>+SUMIFS(Resultados_Dic3!AJ$3:AJ$99980,Resultados_Dic3!$F$3:$F$99980,Produccion_UO!$K1652,Resultados_Dic3!$D$3:$D$99980,Produccion_UO!$K$1494,Resultados_Dic3!$E$3:$E$99980,Produccion_UO!$J1652,Resultados_Dic3!$A$3:$A$99980,Produccion_UO!$H1652)*$J$1494</f>
        <v>0</v>
      </c>
      <c r="AP1652" s="21">
        <f>+SUMIFS(Resultados_Dic3!AK$3:AK$99980,Resultados_Dic3!$F$3:$F$99980,Produccion_UO!$K1652,Resultados_Dic3!$D$3:$D$99980,Produccion_UO!$K$1494,Resultados_Dic3!$E$3:$E$99980,Produccion_UO!$J1652,Resultados_Dic3!$A$3:$A$99980,Produccion_UO!$H1652)*$J$1494</f>
        <v>0</v>
      </c>
      <c r="AQ1652" s="21">
        <f>+SUMIFS(Resultados_Dic3!AL$3:AL$99980,Resultados_Dic3!$F$3:$F$99980,Produccion_UO!$K1652,Resultados_Dic3!$D$3:$D$99980,Produccion_UO!$K$1494,Resultados_Dic3!$E$3:$E$99980,Produccion_UO!$J1652,Resultados_Dic3!$A$3:$A$99980,Produccion_UO!$H1652)*$J$1494</f>
        <v>0</v>
      </c>
      <c r="AR1652" s="21">
        <f>+SUMIFS(Resultados_Dic3!AM$3:AM$99980,Resultados_Dic3!$F$3:$F$99980,Produccion_UO!$K1652,Resultados_Dic3!$D$3:$D$99980,Produccion_UO!$K$1494,Resultados_Dic3!$E$3:$E$99980,Produccion_UO!$J1652,Resultados_Dic3!$A$3:$A$99980,Produccion_UO!$H1652)*$J$1494</f>
        <v>0</v>
      </c>
    </row>
    <row r="1653" spans="8:45" x14ac:dyDescent="0.25">
      <c r="H1653" s="17" t="str">
        <f t="shared" si="2153"/>
        <v>DIC7</v>
      </c>
      <c r="I1653" s="24"/>
      <c r="J1653" s="24" t="s">
        <v>154</v>
      </c>
      <c r="K1653" s="315" t="s">
        <v>284</v>
      </c>
      <c r="L1653" s="316" t="s">
        <v>794</v>
      </c>
      <c r="M1653" s="21">
        <f>+SUMIFS(Resultados_Dic3!H$3:H$99980,Resultados_Dic3!$F$3:$F$99980,Produccion_UO!$K1653,Resultados_Dic3!$D$3:$D$99980,Produccion_UO!$K$1494,Resultados_Dic3!$E$3:$E$99980,Produccion_UO!$J1653,Resultados_Dic3!$A$3:$A$99980,Produccion_UO!$H1653)*$J$1494</f>
        <v>9.8704905338332907</v>
      </c>
      <c r="N1653" s="21">
        <f>+SUMIFS(Resultados_Dic3!I$3:I$99980,Resultados_Dic3!$F$3:$F$99980,Produccion_UO!$K1653,Resultados_Dic3!$D$3:$D$99980,Produccion_UO!$K$1494,Resultados_Dic3!$E$3:$E$99980,Produccion_UO!$J1653,Resultados_Dic3!$A$3:$A$99980,Produccion_UO!$H1653)*$J$1494</f>
        <v>9.7526048714472395</v>
      </c>
      <c r="O1653" s="21">
        <f>+SUMIFS(Resultados_Dic3!J$3:J$99980,Resultados_Dic3!$F$3:$F$99980,Produccion_UO!$K1653,Resultados_Dic3!$D$3:$D$99980,Produccion_UO!$K$1494,Resultados_Dic3!$E$3:$E$99980,Produccion_UO!$J1653,Resultados_Dic3!$A$3:$A$99980,Produccion_UO!$H1653)*$J$1494</f>
        <v>9.1762416266022306</v>
      </c>
      <c r="P1653" s="21">
        <f>+SUMIFS(Resultados_Dic3!K$3:K$99980,Resultados_Dic3!$F$3:$F$99980,Produccion_UO!$K1653,Resultados_Dic3!$D$3:$D$99980,Produccion_UO!$K$1494,Resultados_Dic3!$E$3:$E$99980,Produccion_UO!$J1653,Resultados_Dic3!$A$3:$A$99980,Produccion_UO!$H1653)*$J$1494</f>
        <v>8.5998783817572306</v>
      </c>
      <c r="Q1653" s="21">
        <f>+SUMIFS(Resultados_Dic3!L$3:L$99980,Resultados_Dic3!$F$3:$F$99980,Produccion_UO!$K1653,Resultados_Dic3!$D$3:$D$99980,Produccion_UO!$K$1494,Resultados_Dic3!$E$3:$E$99980,Produccion_UO!$J1653,Resultados_Dic3!$A$3:$A$99980,Produccion_UO!$H1653)*$J$1494</f>
        <v>8.02351513691222</v>
      </c>
      <c r="R1653" s="21">
        <f>+SUMIFS(Resultados_Dic3!M$3:M$99980,Resultados_Dic3!$F$3:$F$99980,Produccion_UO!$K1653,Resultados_Dic3!$D$3:$D$99980,Produccion_UO!$K$1494,Resultados_Dic3!$E$3:$E$99980,Produccion_UO!$J1653,Resultados_Dic3!$A$3:$A$99980,Produccion_UO!$H1653)*$J$1494</f>
        <v>7.1865405641128399</v>
      </c>
      <c r="S1653" s="21">
        <f>+SUMIFS(Resultados_Dic3!N$3:N$99980,Resultados_Dic3!$F$3:$F$99980,Produccion_UO!$K1653,Resultados_Dic3!$D$3:$D$99980,Produccion_UO!$K$1494,Resultados_Dic3!$E$3:$E$99980,Produccion_UO!$J1653,Resultados_Dic3!$A$3:$A$99980,Produccion_UO!$H1653)*$J$1494</f>
        <v>6.3786771454435502</v>
      </c>
      <c r="T1653" s="21">
        <f>+SUMIFS(Resultados_Dic3!O$3:O$99980,Resultados_Dic3!$F$3:$F$99980,Produccion_UO!$K1653,Resultados_Dic3!$D$3:$D$99980,Produccion_UO!$K$1494,Resultados_Dic3!$E$3:$E$99980,Produccion_UO!$J1653,Resultados_Dic3!$A$3:$A$99980,Produccion_UO!$H1653)*$J$1494</f>
        <v>5.7114621132977001</v>
      </c>
      <c r="U1653" s="21">
        <f>+SUMIFS(Resultados_Dic3!P$3:P$99980,Resultados_Dic3!$F$3:$F$99980,Produccion_UO!$K1653,Resultados_Dic3!$D$3:$D$99980,Produccion_UO!$K$1494,Resultados_Dic3!$E$3:$E$99980,Produccion_UO!$J1653,Resultados_Dic3!$A$3:$A$99980,Produccion_UO!$H1653)*$J$1494</f>
        <v>5.0442470811518403</v>
      </c>
      <c r="V1653" s="21">
        <f>+SUMIFS(Resultados_Dic3!Q$3:Q$99980,Resultados_Dic3!$F$3:$F$99980,Produccion_UO!$K1653,Resultados_Dic3!$D$3:$D$99980,Produccion_UO!$K$1494,Resultados_Dic3!$E$3:$E$99980,Produccion_UO!$J1653,Resultados_Dic3!$A$3:$A$99980,Produccion_UO!$H1653)*$J$1494</f>
        <v>4.4079514595057399</v>
      </c>
      <c r="W1653" s="21">
        <f>+SUMIFS(Resultados_Dic3!R$3:R$99980,Resultados_Dic3!$F$3:$F$99980,Produccion_UO!$K1653,Resultados_Dic3!$D$3:$D$99980,Produccion_UO!$K$1494,Resultados_Dic3!$E$3:$E$99980,Produccion_UO!$J1653,Resultados_Dic3!$A$3:$A$99980,Produccion_UO!$H1653)*$J$1494</f>
        <v>3.7716558378596301</v>
      </c>
      <c r="X1653" s="21">
        <f>+SUMIFS(Resultados_Dic3!S$3:S$99980,Resultados_Dic3!$F$3:$F$99980,Produccion_UO!$K1653,Resultados_Dic3!$D$3:$D$99980,Produccion_UO!$K$1494,Resultados_Dic3!$E$3:$E$99980,Produccion_UO!$J1653,Resultados_Dic3!$A$3:$A$99980,Produccion_UO!$H1653)*$J$1494</f>
        <v>3.1353602162135301</v>
      </c>
      <c r="Y1653" s="21">
        <f>+SUMIFS(Resultados_Dic3!T$3:T$99980,Resultados_Dic3!$F$3:$F$99980,Produccion_UO!$K1653,Resultados_Dic3!$D$3:$D$99980,Produccion_UO!$K$1494,Resultados_Dic3!$E$3:$E$99980,Produccion_UO!$J1653,Resultados_Dic3!$A$3:$A$99980,Produccion_UO!$H1653)*$J$1494</f>
        <v>2.8060572917140401</v>
      </c>
      <c r="Z1653" s="21">
        <f>+SUMIFS(Resultados_Dic3!U$3:U$99980,Resultados_Dic3!$F$3:$F$99980,Produccion_UO!$K1653,Resultados_Dic3!$D$3:$D$99980,Produccion_UO!$K$1494,Resultados_Dic3!$E$3:$E$99980,Produccion_UO!$J1653,Resultados_Dic3!$A$3:$A$99980,Produccion_UO!$H1653)*$J$1494</f>
        <v>2.47675436721455</v>
      </c>
      <c r="AA1653" s="21">
        <f>+SUMIFS(Resultados_Dic3!V$3:V$99980,Resultados_Dic3!$F$3:$F$99980,Produccion_UO!$K1653,Resultados_Dic3!$D$3:$D$99980,Produccion_UO!$K$1494,Resultados_Dic3!$E$3:$E$99980,Produccion_UO!$J1653,Resultados_Dic3!$A$3:$A$99980,Produccion_UO!$H1653)*$J$1494</f>
        <v>0</v>
      </c>
      <c r="AB1653" s="21">
        <f>+SUMIFS(Resultados_Dic3!W$3:W$99980,Resultados_Dic3!$F$3:$F$99980,Produccion_UO!$K1653,Resultados_Dic3!$D$3:$D$99980,Produccion_UO!$K$1494,Resultados_Dic3!$E$3:$E$99980,Produccion_UO!$J1653,Resultados_Dic3!$A$3:$A$99980,Produccion_UO!$H1653)*$J$1494</f>
        <v>0</v>
      </c>
      <c r="AC1653" s="21">
        <f>+SUMIFS(Resultados_Dic3!X$3:X$99980,Resultados_Dic3!$F$3:$F$99980,Produccion_UO!$K1653,Resultados_Dic3!$D$3:$D$99980,Produccion_UO!$K$1494,Resultados_Dic3!$E$3:$E$99980,Produccion_UO!$J1653,Resultados_Dic3!$A$3:$A$99980,Produccion_UO!$H1653)*$J$1494</f>
        <v>0</v>
      </c>
      <c r="AD1653" s="21">
        <f>+SUMIFS(Resultados_Dic3!Y$3:Y$99980,Resultados_Dic3!$F$3:$F$99980,Produccion_UO!$K1653,Resultados_Dic3!$D$3:$D$99980,Produccion_UO!$K$1494,Resultados_Dic3!$E$3:$E$99980,Produccion_UO!$J1653,Resultados_Dic3!$A$3:$A$99980,Produccion_UO!$H1653)*$J$1494</f>
        <v>0</v>
      </c>
      <c r="AE1653" s="21">
        <f>+SUMIFS(Resultados_Dic3!Z$3:Z$99980,Resultados_Dic3!$F$3:$F$99980,Produccion_UO!$K1653,Resultados_Dic3!$D$3:$D$99980,Produccion_UO!$K$1494,Resultados_Dic3!$E$3:$E$99980,Produccion_UO!$J1653,Resultados_Dic3!$A$3:$A$99980,Produccion_UO!$H1653)*$J$1494</f>
        <v>0</v>
      </c>
      <c r="AF1653" s="21">
        <f>+SUMIFS(Resultados_Dic3!AA$3:AA$99980,Resultados_Dic3!$F$3:$F$99980,Produccion_UO!$K1653,Resultados_Dic3!$D$3:$D$99980,Produccion_UO!$K$1494,Resultados_Dic3!$E$3:$E$99980,Produccion_UO!$J1653,Resultados_Dic3!$A$3:$A$99980,Produccion_UO!$H1653)*$J$1494</f>
        <v>0</v>
      </c>
      <c r="AG1653" s="21">
        <f>+SUMIFS(Resultados_Dic3!AB$3:AB$99980,Resultados_Dic3!$F$3:$F$99980,Produccion_UO!$K1653,Resultados_Dic3!$D$3:$D$99980,Produccion_UO!$K$1494,Resultados_Dic3!$E$3:$E$99980,Produccion_UO!$J1653,Resultados_Dic3!$A$3:$A$99980,Produccion_UO!$H1653)*$J$1494</f>
        <v>0</v>
      </c>
      <c r="AH1653" s="21">
        <f>+SUMIFS(Resultados_Dic3!AC$3:AC$99980,Resultados_Dic3!$F$3:$F$99980,Produccion_UO!$K1653,Resultados_Dic3!$D$3:$D$99980,Produccion_UO!$K$1494,Resultados_Dic3!$E$3:$E$99980,Produccion_UO!$J1653,Resultados_Dic3!$A$3:$A$99980,Produccion_UO!$H1653)*$J$1494</f>
        <v>0</v>
      </c>
      <c r="AI1653" s="21">
        <f>+SUMIFS(Resultados_Dic3!AD$3:AD$99980,Resultados_Dic3!$F$3:$F$99980,Produccion_UO!$K1653,Resultados_Dic3!$D$3:$D$99980,Produccion_UO!$K$1494,Resultados_Dic3!$E$3:$E$99980,Produccion_UO!$J1653,Resultados_Dic3!$A$3:$A$99980,Produccion_UO!$H1653)*$J$1494</f>
        <v>0</v>
      </c>
      <c r="AJ1653" s="21">
        <f>+SUMIFS(Resultados_Dic3!AE$3:AE$99980,Resultados_Dic3!$F$3:$F$99980,Produccion_UO!$K1653,Resultados_Dic3!$D$3:$D$99980,Produccion_UO!$K$1494,Resultados_Dic3!$E$3:$E$99980,Produccion_UO!$J1653,Resultados_Dic3!$A$3:$A$99980,Produccion_UO!$H1653)*$J$1494</f>
        <v>0</v>
      </c>
      <c r="AK1653" s="21">
        <f>+SUMIFS(Resultados_Dic3!AF$3:AF$99980,Resultados_Dic3!$F$3:$F$99980,Produccion_UO!$K1653,Resultados_Dic3!$D$3:$D$99980,Produccion_UO!$K$1494,Resultados_Dic3!$E$3:$E$99980,Produccion_UO!$J1653,Resultados_Dic3!$A$3:$A$99980,Produccion_UO!$H1653)*$J$1494</f>
        <v>0</v>
      </c>
      <c r="AL1653" s="21">
        <f>+SUMIFS(Resultados_Dic3!AG$3:AG$99980,Resultados_Dic3!$F$3:$F$99980,Produccion_UO!$K1653,Resultados_Dic3!$D$3:$D$99980,Produccion_UO!$K$1494,Resultados_Dic3!$E$3:$E$99980,Produccion_UO!$J1653,Resultados_Dic3!$A$3:$A$99980,Produccion_UO!$H1653)*$J$1494</f>
        <v>0</v>
      </c>
      <c r="AM1653" s="21">
        <f>+SUMIFS(Resultados_Dic3!AH$3:AH$99980,Resultados_Dic3!$F$3:$F$99980,Produccion_UO!$K1653,Resultados_Dic3!$D$3:$D$99980,Produccion_UO!$K$1494,Resultados_Dic3!$E$3:$E$99980,Produccion_UO!$J1653,Resultados_Dic3!$A$3:$A$99980,Produccion_UO!$H1653)*$J$1494</f>
        <v>0</v>
      </c>
      <c r="AN1653" s="21">
        <f>+SUMIFS(Resultados_Dic3!AI$3:AI$99980,Resultados_Dic3!$F$3:$F$99980,Produccion_UO!$K1653,Resultados_Dic3!$D$3:$D$99980,Produccion_UO!$K$1494,Resultados_Dic3!$E$3:$E$99980,Produccion_UO!$J1653,Resultados_Dic3!$A$3:$A$99980,Produccion_UO!$H1653)*$J$1494</f>
        <v>0</v>
      </c>
      <c r="AO1653" s="21">
        <f>+SUMIFS(Resultados_Dic3!AJ$3:AJ$99980,Resultados_Dic3!$F$3:$F$99980,Produccion_UO!$K1653,Resultados_Dic3!$D$3:$D$99980,Produccion_UO!$K$1494,Resultados_Dic3!$E$3:$E$99980,Produccion_UO!$J1653,Resultados_Dic3!$A$3:$A$99980,Produccion_UO!$H1653)*$J$1494</f>
        <v>0</v>
      </c>
      <c r="AP1653" s="21">
        <f>+SUMIFS(Resultados_Dic3!AK$3:AK$99980,Resultados_Dic3!$F$3:$F$99980,Produccion_UO!$K1653,Resultados_Dic3!$D$3:$D$99980,Produccion_UO!$K$1494,Resultados_Dic3!$E$3:$E$99980,Produccion_UO!$J1653,Resultados_Dic3!$A$3:$A$99980,Produccion_UO!$H1653)*$J$1494</f>
        <v>0</v>
      </c>
      <c r="AQ1653" s="21">
        <f>+SUMIFS(Resultados_Dic3!AL$3:AL$99980,Resultados_Dic3!$F$3:$F$99980,Produccion_UO!$K1653,Resultados_Dic3!$D$3:$D$99980,Produccion_UO!$K$1494,Resultados_Dic3!$E$3:$E$99980,Produccion_UO!$J1653,Resultados_Dic3!$A$3:$A$99980,Produccion_UO!$H1653)*$J$1494</f>
        <v>0</v>
      </c>
      <c r="AR1653" s="21">
        <f>+SUMIFS(Resultados_Dic3!AM$3:AM$99980,Resultados_Dic3!$F$3:$F$99980,Produccion_UO!$K1653,Resultados_Dic3!$D$3:$D$99980,Produccion_UO!$K$1494,Resultados_Dic3!$E$3:$E$99980,Produccion_UO!$J1653,Resultados_Dic3!$A$3:$A$99980,Produccion_UO!$H1653)*$J$1494</f>
        <v>0</v>
      </c>
    </row>
    <row r="1654" spans="8:45" x14ac:dyDescent="0.25">
      <c r="H1654" s="17" t="str">
        <f t="shared" si="2153"/>
        <v>DIC7</v>
      </c>
      <c r="I1654" s="24"/>
      <c r="J1654" s="24" t="s">
        <v>154</v>
      </c>
      <c r="K1654" s="315" t="s">
        <v>289</v>
      </c>
      <c r="L1654" s="230" t="s">
        <v>832</v>
      </c>
      <c r="M1654" s="21">
        <f>+SUMIFS(Resultados_Dic3!H$3:H$99980,Resultados_Dic3!$F$3:$F$99980,Produccion_UO!$K1654,Resultados_Dic3!$D$3:$D$99980,Produccion_UO!$K$1494,Resultados_Dic3!$E$3:$E$99980,Produccion_UO!$J1654,Resultados_Dic3!$A$3:$A$99980,Produccion_UO!$H1654)*$J$1494</f>
        <v>0</v>
      </c>
      <c r="N1654" s="21">
        <f>+SUMIFS(Resultados_Dic3!I$3:I$99980,Resultados_Dic3!$F$3:$F$99980,Produccion_UO!$K1654,Resultados_Dic3!$D$3:$D$99980,Produccion_UO!$K$1494,Resultados_Dic3!$E$3:$E$99980,Produccion_UO!$J1654,Resultados_Dic3!$A$3:$A$99980,Produccion_UO!$H1654)*$J$1494</f>
        <v>0</v>
      </c>
      <c r="O1654" s="21">
        <f>+SUMIFS(Resultados_Dic3!J$3:J$99980,Resultados_Dic3!$F$3:$F$99980,Produccion_UO!$K1654,Resultados_Dic3!$D$3:$D$99980,Produccion_UO!$K$1494,Resultados_Dic3!$E$3:$E$99980,Produccion_UO!$J1654,Resultados_Dic3!$A$3:$A$99980,Produccion_UO!$H1654)*$J$1494</f>
        <v>0</v>
      </c>
      <c r="P1654" s="21">
        <f>+SUMIFS(Resultados_Dic3!K$3:K$99980,Resultados_Dic3!$F$3:$F$99980,Produccion_UO!$K1654,Resultados_Dic3!$D$3:$D$99980,Produccion_UO!$K$1494,Resultados_Dic3!$E$3:$E$99980,Produccion_UO!$J1654,Resultados_Dic3!$A$3:$A$99980,Produccion_UO!$H1654)*$J$1494</f>
        <v>0</v>
      </c>
      <c r="Q1654" s="21">
        <f>+SUMIFS(Resultados_Dic3!L$3:L$99980,Resultados_Dic3!$F$3:$F$99980,Produccion_UO!$K1654,Resultados_Dic3!$D$3:$D$99980,Produccion_UO!$K$1494,Resultados_Dic3!$E$3:$E$99980,Produccion_UO!$J1654,Resultados_Dic3!$A$3:$A$99980,Produccion_UO!$H1654)*$J$1494</f>
        <v>0</v>
      </c>
      <c r="R1654" s="21">
        <f>+SUMIFS(Resultados_Dic3!M$3:M$99980,Resultados_Dic3!$F$3:$F$99980,Produccion_UO!$K1654,Resultados_Dic3!$D$3:$D$99980,Produccion_UO!$K$1494,Resultados_Dic3!$E$3:$E$99980,Produccion_UO!$J1654,Resultados_Dic3!$A$3:$A$99980,Produccion_UO!$H1654)*$J$1494</f>
        <v>0</v>
      </c>
      <c r="S1654" s="21">
        <f>+SUMIFS(Resultados_Dic3!N$3:N$99980,Resultados_Dic3!$F$3:$F$99980,Produccion_UO!$K1654,Resultados_Dic3!$D$3:$D$99980,Produccion_UO!$K$1494,Resultados_Dic3!$E$3:$E$99980,Produccion_UO!$J1654,Resultados_Dic3!$A$3:$A$99980,Produccion_UO!$H1654)*$J$1494</f>
        <v>0</v>
      </c>
      <c r="T1654" s="21">
        <f>+SUMIFS(Resultados_Dic3!O$3:O$99980,Resultados_Dic3!$F$3:$F$99980,Produccion_UO!$K1654,Resultados_Dic3!$D$3:$D$99980,Produccion_UO!$K$1494,Resultados_Dic3!$E$3:$E$99980,Produccion_UO!$J1654,Resultados_Dic3!$A$3:$A$99980,Produccion_UO!$H1654)*$J$1494</f>
        <v>0</v>
      </c>
      <c r="U1654" s="21">
        <f>+SUMIFS(Resultados_Dic3!P$3:P$99980,Resultados_Dic3!$F$3:$F$99980,Produccion_UO!$K1654,Resultados_Dic3!$D$3:$D$99980,Produccion_UO!$K$1494,Resultados_Dic3!$E$3:$E$99980,Produccion_UO!$J1654,Resultados_Dic3!$A$3:$A$99980,Produccion_UO!$H1654)*$J$1494</f>
        <v>0</v>
      </c>
      <c r="V1654" s="21">
        <f>+SUMIFS(Resultados_Dic3!Q$3:Q$99980,Resultados_Dic3!$F$3:$F$99980,Produccion_UO!$K1654,Resultados_Dic3!$D$3:$D$99980,Produccion_UO!$K$1494,Resultados_Dic3!$E$3:$E$99980,Produccion_UO!$J1654,Resultados_Dic3!$A$3:$A$99980,Produccion_UO!$H1654)*$J$1494</f>
        <v>0</v>
      </c>
      <c r="W1654" s="21">
        <f>+SUMIFS(Resultados_Dic3!R$3:R$99980,Resultados_Dic3!$F$3:$F$99980,Produccion_UO!$K1654,Resultados_Dic3!$D$3:$D$99980,Produccion_UO!$K$1494,Resultados_Dic3!$E$3:$E$99980,Produccion_UO!$J1654,Resultados_Dic3!$A$3:$A$99980,Produccion_UO!$H1654)*$J$1494</f>
        <v>0</v>
      </c>
      <c r="X1654" s="21">
        <f>+SUMIFS(Resultados_Dic3!S$3:S$99980,Resultados_Dic3!$F$3:$F$99980,Produccion_UO!$K1654,Resultados_Dic3!$D$3:$D$99980,Produccion_UO!$K$1494,Resultados_Dic3!$E$3:$E$99980,Produccion_UO!$J1654,Resultados_Dic3!$A$3:$A$99980,Produccion_UO!$H1654)*$J$1494</f>
        <v>0</v>
      </c>
      <c r="Y1654" s="21">
        <f>+SUMIFS(Resultados_Dic3!T$3:T$99980,Resultados_Dic3!$F$3:$F$99980,Produccion_UO!$K1654,Resultados_Dic3!$D$3:$D$99980,Produccion_UO!$K$1494,Resultados_Dic3!$E$3:$E$99980,Produccion_UO!$J1654,Resultados_Dic3!$A$3:$A$99980,Produccion_UO!$H1654)*$J$1494</f>
        <v>0</v>
      </c>
      <c r="Z1654" s="21">
        <f>+SUMIFS(Resultados_Dic3!U$3:U$99980,Resultados_Dic3!$F$3:$F$99980,Produccion_UO!$K1654,Resultados_Dic3!$D$3:$D$99980,Produccion_UO!$K$1494,Resultados_Dic3!$E$3:$E$99980,Produccion_UO!$J1654,Resultados_Dic3!$A$3:$A$99980,Produccion_UO!$H1654)*$J$1494</f>
        <v>0</v>
      </c>
      <c r="AA1654" s="21">
        <f>+SUMIFS(Resultados_Dic3!V$3:V$99980,Resultados_Dic3!$F$3:$F$99980,Produccion_UO!$K1654,Resultados_Dic3!$D$3:$D$99980,Produccion_UO!$K$1494,Resultados_Dic3!$E$3:$E$99980,Produccion_UO!$J1654,Resultados_Dic3!$A$3:$A$99980,Produccion_UO!$H1654)*$J$1494</f>
        <v>0</v>
      </c>
      <c r="AB1654" s="21">
        <f>+SUMIFS(Resultados_Dic3!W$3:W$99980,Resultados_Dic3!$F$3:$F$99980,Produccion_UO!$K1654,Resultados_Dic3!$D$3:$D$99980,Produccion_UO!$K$1494,Resultados_Dic3!$E$3:$E$99980,Produccion_UO!$J1654,Resultados_Dic3!$A$3:$A$99980,Produccion_UO!$H1654)*$J$1494</f>
        <v>0</v>
      </c>
      <c r="AC1654" s="21">
        <f>+SUMIFS(Resultados_Dic3!X$3:X$99980,Resultados_Dic3!$F$3:$F$99980,Produccion_UO!$K1654,Resultados_Dic3!$D$3:$D$99980,Produccion_UO!$K$1494,Resultados_Dic3!$E$3:$E$99980,Produccion_UO!$J1654,Resultados_Dic3!$A$3:$A$99980,Produccion_UO!$H1654)*$J$1494</f>
        <v>0</v>
      </c>
      <c r="AD1654" s="21">
        <f>+SUMIFS(Resultados_Dic3!Y$3:Y$99980,Resultados_Dic3!$F$3:$F$99980,Produccion_UO!$K1654,Resultados_Dic3!$D$3:$D$99980,Produccion_UO!$K$1494,Resultados_Dic3!$E$3:$E$99980,Produccion_UO!$J1654,Resultados_Dic3!$A$3:$A$99980,Produccion_UO!$H1654)*$J$1494</f>
        <v>0</v>
      </c>
      <c r="AE1654" s="21">
        <f>+SUMIFS(Resultados_Dic3!Z$3:Z$99980,Resultados_Dic3!$F$3:$F$99980,Produccion_UO!$K1654,Resultados_Dic3!$D$3:$D$99980,Produccion_UO!$K$1494,Resultados_Dic3!$E$3:$E$99980,Produccion_UO!$J1654,Resultados_Dic3!$A$3:$A$99980,Produccion_UO!$H1654)*$J$1494</f>
        <v>0</v>
      </c>
      <c r="AF1654" s="21">
        <f>+SUMIFS(Resultados_Dic3!AA$3:AA$99980,Resultados_Dic3!$F$3:$F$99980,Produccion_UO!$K1654,Resultados_Dic3!$D$3:$D$99980,Produccion_UO!$K$1494,Resultados_Dic3!$E$3:$E$99980,Produccion_UO!$J1654,Resultados_Dic3!$A$3:$A$99980,Produccion_UO!$H1654)*$J$1494</f>
        <v>0</v>
      </c>
      <c r="AG1654" s="21">
        <f>+SUMIFS(Resultados_Dic3!AB$3:AB$99980,Resultados_Dic3!$F$3:$F$99980,Produccion_UO!$K1654,Resultados_Dic3!$D$3:$D$99980,Produccion_UO!$K$1494,Resultados_Dic3!$E$3:$E$99980,Produccion_UO!$J1654,Resultados_Dic3!$A$3:$A$99980,Produccion_UO!$H1654)*$J$1494</f>
        <v>0</v>
      </c>
      <c r="AH1654" s="21">
        <f>+SUMIFS(Resultados_Dic3!AC$3:AC$99980,Resultados_Dic3!$F$3:$F$99980,Produccion_UO!$K1654,Resultados_Dic3!$D$3:$D$99980,Produccion_UO!$K$1494,Resultados_Dic3!$E$3:$E$99980,Produccion_UO!$J1654,Resultados_Dic3!$A$3:$A$99980,Produccion_UO!$H1654)*$J$1494</f>
        <v>0</v>
      </c>
      <c r="AI1654" s="21">
        <f>+SUMIFS(Resultados_Dic3!AD$3:AD$99980,Resultados_Dic3!$F$3:$F$99980,Produccion_UO!$K1654,Resultados_Dic3!$D$3:$D$99980,Produccion_UO!$K$1494,Resultados_Dic3!$E$3:$E$99980,Produccion_UO!$J1654,Resultados_Dic3!$A$3:$A$99980,Produccion_UO!$H1654)*$J$1494</f>
        <v>0</v>
      </c>
      <c r="AJ1654" s="21">
        <f>+SUMIFS(Resultados_Dic3!AE$3:AE$99980,Resultados_Dic3!$F$3:$F$99980,Produccion_UO!$K1654,Resultados_Dic3!$D$3:$D$99980,Produccion_UO!$K$1494,Resultados_Dic3!$E$3:$E$99980,Produccion_UO!$J1654,Resultados_Dic3!$A$3:$A$99980,Produccion_UO!$H1654)*$J$1494</f>
        <v>0</v>
      </c>
      <c r="AK1654" s="21">
        <f>+SUMIFS(Resultados_Dic3!AF$3:AF$99980,Resultados_Dic3!$F$3:$F$99980,Produccion_UO!$K1654,Resultados_Dic3!$D$3:$D$99980,Produccion_UO!$K$1494,Resultados_Dic3!$E$3:$E$99980,Produccion_UO!$J1654,Resultados_Dic3!$A$3:$A$99980,Produccion_UO!$H1654)*$J$1494</f>
        <v>0</v>
      </c>
      <c r="AL1654" s="21">
        <f>+SUMIFS(Resultados_Dic3!AG$3:AG$99980,Resultados_Dic3!$F$3:$F$99980,Produccion_UO!$K1654,Resultados_Dic3!$D$3:$D$99980,Produccion_UO!$K$1494,Resultados_Dic3!$E$3:$E$99980,Produccion_UO!$J1654,Resultados_Dic3!$A$3:$A$99980,Produccion_UO!$H1654)*$J$1494</f>
        <v>0</v>
      </c>
      <c r="AM1654" s="21">
        <f>+SUMIFS(Resultados_Dic3!AH$3:AH$99980,Resultados_Dic3!$F$3:$F$99980,Produccion_UO!$K1654,Resultados_Dic3!$D$3:$D$99980,Produccion_UO!$K$1494,Resultados_Dic3!$E$3:$E$99980,Produccion_UO!$J1654,Resultados_Dic3!$A$3:$A$99980,Produccion_UO!$H1654)*$J$1494</f>
        <v>0</v>
      </c>
      <c r="AN1654" s="21">
        <f>+SUMIFS(Resultados_Dic3!AI$3:AI$99980,Resultados_Dic3!$F$3:$F$99980,Produccion_UO!$K1654,Resultados_Dic3!$D$3:$D$99980,Produccion_UO!$K$1494,Resultados_Dic3!$E$3:$E$99980,Produccion_UO!$J1654,Resultados_Dic3!$A$3:$A$99980,Produccion_UO!$H1654)*$J$1494</f>
        <v>0</v>
      </c>
      <c r="AO1654" s="21">
        <f>+SUMIFS(Resultados_Dic3!AJ$3:AJ$99980,Resultados_Dic3!$F$3:$F$99980,Produccion_UO!$K1654,Resultados_Dic3!$D$3:$D$99980,Produccion_UO!$K$1494,Resultados_Dic3!$E$3:$E$99980,Produccion_UO!$J1654,Resultados_Dic3!$A$3:$A$99980,Produccion_UO!$H1654)*$J$1494</f>
        <v>0</v>
      </c>
      <c r="AP1654" s="21">
        <f>+SUMIFS(Resultados_Dic3!AK$3:AK$99980,Resultados_Dic3!$F$3:$F$99980,Produccion_UO!$K1654,Resultados_Dic3!$D$3:$D$99980,Produccion_UO!$K$1494,Resultados_Dic3!$E$3:$E$99980,Produccion_UO!$J1654,Resultados_Dic3!$A$3:$A$99980,Produccion_UO!$H1654)*$J$1494</f>
        <v>0</v>
      </c>
      <c r="AQ1654" s="21">
        <f>+SUMIFS(Resultados_Dic3!AL$3:AL$99980,Resultados_Dic3!$F$3:$F$99980,Produccion_UO!$K1654,Resultados_Dic3!$D$3:$D$99980,Produccion_UO!$K$1494,Resultados_Dic3!$E$3:$E$99980,Produccion_UO!$J1654,Resultados_Dic3!$A$3:$A$99980,Produccion_UO!$H1654)*$J$1494</f>
        <v>0</v>
      </c>
      <c r="AR1654" s="21">
        <f>+SUMIFS(Resultados_Dic3!AM$3:AM$99980,Resultados_Dic3!$F$3:$F$99980,Produccion_UO!$K1654,Resultados_Dic3!$D$3:$D$99980,Produccion_UO!$K$1494,Resultados_Dic3!$E$3:$E$99980,Produccion_UO!$J1654,Resultados_Dic3!$A$3:$A$99980,Produccion_UO!$H1654)*$J$1494</f>
        <v>0</v>
      </c>
    </row>
    <row r="1655" spans="8:45" x14ac:dyDescent="0.25">
      <c r="H1655" s="17" t="str">
        <f t="shared" si="2153"/>
        <v>DIC7</v>
      </c>
      <c r="I1655" s="24"/>
      <c r="J1655" s="24" t="s">
        <v>154</v>
      </c>
      <c r="K1655" s="315" t="s">
        <v>236</v>
      </c>
      <c r="L1655" s="230" t="s">
        <v>834</v>
      </c>
      <c r="M1655" s="21">
        <f>+SUMIFS(Resultados_Dic3!H$3:H$99980,Resultados_Dic3!$F$3:$F$99980,Produccion_UO!$K1655,Resultados_Dic3!$D$3:$D$99980,Produccion_UO!$K$1494,Resultados_Dic3!$E$3:$E$99980,Produccion_UO!$J1655,Resultados_Dic3!$A$3:$A$99980,Produccion_UO!$H1655)*$J$1494</f>
        <v>0</v>
      </c>
      <c r="N1655" s="21">
        <f>+SUMIFS(Resultados_Dic3!I$3:I$99980,Resultados_Dic3!$F$3:$F$99980,Produccion_UO!$K1655,Resultados_Dic3!$D$3:$D$99980,Produccion_UO!$K$1494,Resultados_Dic3!$E$3:$E$99980,Produccion_UO!$J1655,Resultados_Dic3!$A$3:$A$99980,Produccion_UO!$H1655)*$J$1494</f>
        <v>0</v>
      </c>
      <c r="O1655" s="21">
        <f>+SUMIFS(Resultados_Dic3!J$3:J$99980,Resultados_Dic3!$F$3:$F$99980,Produccion_UO!$K1655,Resultados_Dic3!$D$3:$D$99980,Produccion_UO!$K$1494,Resultados_Dic3!$E$3:$E$99980,Produccion_UO!$J1655,Resultados_Dic3!$A$3:$A$99980,Produccion_UO!$H1655)*$J$1494</f>
        <v>0</v>
      </c>
      <c r="P1655" s="21">
        <f>+SUMIFS(Resultados_Dic3!K$3:K$99980,Resultados_Dic3!$F$3:$F$99980,Produccion_UO!$K1655,Resultados_Dic3!$D$3:$D$99980,Produccion_UO!$K$1494,Resultados_Dic3!$E$3:$E$99980,Produccion_UO!$J1655,Resultados_Dic3!$A$3:$A$99980,Produccion_UO!$H1655)*$J$1494</f>
        <v>5.5706377158823104</v>
      </c>
      <c r="Q1655" s="21">
        <f>+SUMIFS(Resultados_Dic3!L$3:L$99980,Resultados_Dic3!$F$3:$F$99980,Produccion_UO!$K1655,Resultados_Dic3!$D$3:$D$99980,Produccion_UO!$K$1494,Resultados_Dic3!$E$3:$E$99980,Produccion_UO!$J1655,Resultados_Dic3!$A$3:$A$99980,Produccion_UO!$H1655)*$J$1494</f>
        <v>4.4214018880325199</v>
      </c>
      <c r="R1655" s="21">
        <f>+SUMIFS(Resultados_Dic3!M$3:M$99980,Resultados_Dic3!$F$3:$F$99980,Produccion_UO!$K1655,Resultados_Dic3!$D$3:$D$99980,Produccion_UO!$K$1494,Resultados_Dic3!$E$3:$E$99980,Produccion_UO!$J1655,Resultados_Dic3!$A$3:$A$99980,Produccion_UO!$H1655)*$J$1494</f>
        <v>3.18959418603409</v>
      </c>
      <c r="S1655" s="21">
        <f>+SUMIFS(Resultados_Dic3!N$3:N$99980,Resultados_Dic3!$F$3:$F$99980,Produccion_UO!$K1655,Resultados_Dic3!$D$3:$D$99980,Produccion_UO!$K$1494,Resultados_Dic3!$E$3:$E$99980,Produccion_UO!$J1655,Resultados_Dic3!$A$3:$A$99980,Produccion_UO!$H1655)*$J$1494</f>
        <v>1.95778648403567</v>
      </c>
      <c r="T1655" s="21">
        <f>+SUMIFS(Resultados_Dic3!O$3:O$99980,Resultados_Dic3!$F$3:$F$99980,Produccion_UO!$K1655,Resultados_Dic3!$D$3:$D$99980,Produccion_UO!$K$1494,Resultados_Dic3!$E$3:$E$99980,Produccion_UO!$J1655,Resultados_Dic3!$A$3:$A$99980,Produccion_UO!$H1655)*$J$1494</f>
        <v>1.10698376107795</v>
      </c>
      <c r="U1655" s="21">
        <f>+SUMIFS(Resultados_Dic3!P$3:P$99980,Resultados_Dic3!$F$3:$F$99980,Produccion_UO!$K1655,Resultados_Dic3!$D$3:$D$99980,Produccion_UO!$K$1494,Resultados_Dic3!$E$3:$E$99980,Produccion_UO!$J1655,Resultados_Dic3!$A$3:$A$99980,Produccion_UO!$H1655)*$J$1494</f>
        <v>0</v>
      </c>
      <c r="V1655" s="21">
        <f>+SUMIFS(Resultados_Dic3!Q$3:Q$99980,Resultados_Dic3!$F$3:$F$99980,Produccion_UO!$K1655,Resultados_Dic3!$D$3:$D$99980,Produccion_UO!$K$1494,Resultados_Dic3!$E$3:$E$99980,Produccion_UO!$J1655,Resultados_Dic3!$A$3:$A$99980,Produccion_UO!$H1655)*$J$1494</f>
        <v>0</v>
      </c>
      <c r="W1655" s="21">
        <f>+SUMIFS(Resultados_Dic3!R$3:R$99980,Resultados_Dic3!$F$3:$F$99980,Produccion_UO!$K1655,Resultados_Dic3!$D$3:$D$99980,Produccion_UO!$K$1494,Resultados_Dic3!$E$3:$E$99980,Produccion_UO!$J1655,Resultados_Dic3!$A$3:$A$99980,Produccion_UO!$H1655)*$J$1494</f>
        <v>0</v>
      </c>
      <c r="X1655" s="21">
        <f>+SUMIFS(Resultados_Dic3!S$3:S$99980,Resultados_Dic3!$F$3:$F$99980,Produccion_UO!$K1655,Resultados_Dic3!$D$3:$D$99980,Produccion_UO!$K$1494,Resultados_Dic3!$E$3:$E$99980,Produccion_UO!$J1655,Resultados_Dic3!$A$3:$A$99980,Produccion_UO!$H1655)*$J$1494</f>
        <v>0</v>
      </c>
      <c r="Y1655" s="21">
        <f>+SUMIFS(Resultados_Dic3!T$3:T$99980,Resultados_Dic3!$F$3:$F$99980,Produccion_UO!$K1655,Resultados_Dic3!$D$3:$D$99980,Produccion_UO!$K$1494,Resultados_Dic3!$E$3:$E$99980,Produccion_UO!$J1655,Resultados_Dic3!$A$3:$A$99980,Produccion_UO!$H1655)*$J$1494</f>
        <v>0</v>
      </c>
      <c r="Z1655" s="21">
        <f>+SUMIFS(Resultados_Dic3!U$3:U$99980,Resultados_Dic3!$F$3:$F$99980,Produccion_UO!$K1655,Resultados_Dic3!$D$3:$D$99980,Produccion_UO!$K$1494,Resultados_Dic3!$E$3:$E$99980,Produccion_UO!$J1655,Resultados_Dic3!$A$3:$A$99980,Produccion_UO!$H1655)*$J$1494</f>
        <v>0</v>
      </c>
      <c r="AA1655" s="21">
        <f>+SUMIFS(Resultados_Dic3!V$3:V$99980,Resultados_Dic3!$F$3:$F$99980,Produccion_UO!$K1655,Resultados_Dic3!$D$3:$D$99980,Produccion_UO!$K$1494,Resultados_Dic3!$E$3:$E$99980,Produccion_UO!$J1655,Resultados_Dic3!$A$3:$A$99980,Produccion_UO!$H1655)*$J$1494</f>
        <v>0</v>
      </c>
      <c r="AB1655" s="21">
        <f>+SUMIFS(Resultados_Dic3!W$3:W$99980,Resultados_Dic3!$F$3:$F$99980,Produccion_UO!$K1655,Resultados_Dic3!$D$3:$D$99980,Produccion_UO!$K$1494,Resultados_Dic3!$E$3:$E$99980,Produccion_UO!$J1655,Resultados_Dic3!$A$3:$A$99980,Produccion_UO!$H1655)*$J$1494</f>
        <v>0</v>
      </c>
      <c r="AC1655" s="21">
        <f>+SUMIFS(Resultados_Dic3!X$3:X$99980,Resultados_Dic3!$F$3:$F$99980,Produccion_UO!$K1655,Resultados_Dic3!$D$3:$D$99980,Produccion_UO!$K$1494,Resultados_Dic3!$E$3:$E$99980,Produccion_UO!$J1655,Resultados_Dic3!$A$3:$A$99980,Produccion_UO!$H1655)*$J$1494</f>
        <v>0</v>
      </c>
      <c r="AD1655" s="21">
        <f>+SUMIFS(Resultados_Dic3!Y$3:Y$99980,Resultados_Dic3!$F$3:$F$99980,Produccion_UO!$K1655,Resultados_Dic3!$D$3:$D$99980,Produccion_UO!$K$1494,Resultados_Dic3!$E$3:$E$99980,Produccion_UO!$J1655,Resultados_Dic3!$A$3:$A$99980,Produccion_UO!$H1655)*$J$1494</f>
        <v>0</v>
      </c>
      <c r="AE1655" s="21">
        <f>+SUMIFS(Resultados_Dic3!Z$3:Z$99980,Resultados_Dic3!$F$3:$F$99980,Produccion_UO!$K1655,Resultados_Dic3!$D$3:$D$99980,Produccion_UO!$K$1494,Resultados_Dic3!$E$3:$E$99980,Produccion_UO!$J1655,Resultados_Dic3!$A$3:$A$99980,Produccion_UO!$H1655)*$J$1494</f>
        <v>0</v>
      </c>
      <c r="AF1655" s="21">
        <f>+SUMIFS(Resultados_Dic3!AA$3:AA$99980,Resultados_Dic3!$F$3:$F$99980,Produccion_UO!$K1655,Resultados_Dic3!$D$3:$D$99980,Produccion_UO!$K$1494,Resultados_Dic3!$E$3:$E$99980,Produccion_UO!$J1655,Resultados_Dic3!$A$3:$A$99980,Produccion_UO!$H1655)*$J$1494</f>
        <v>0</v>
      </c>
      <c r="AG1655" s="21">
        <f>+SUMIFS(Resultados_Dic3!AB$3:AB$99980,Resultados_Dic3!$F$3:$F$99980,Produccion_UO!$K1655,Resultados_Dic3!$D$3:$D$99980,Produccion_UO!$K$1494,Resultados_Dic3!$E$3:$E$99980,Produccion_UO!$J1655,Resultados_Dic3!$A$3:$A$99980,Produccion_UO!$H1655)*$J$1494</f>
        <v>0</v>
      </c>
      <c r="AH1655" s="21">
        <f>+SUMIFS(Resultados_Dic3!AC$3:AC$99980,Resultados_Dic3!$F$3:$F$99980,Produccion_UO!$K1655,Resultados_Dic3!$D$3:$D$99980,Produccion_UO!$K$1494,Resultados_Dic3!$E$3:$E$99980,Produccion_UO!$J1655,Resultados_Dic3!$A$3:$A$99980,Produccion_UO!$H1655)*$J$1494</f>
        <v>0</v>
      </c>
      <c r="AI1655" s="21">
        <f>+SUMIFS(Resultados_Dic3!AD$3:AD$99980,Resultados_Dic3!$F$3:$F$99980,Produccion_UO!$K1655,Resultados_Dic3!$D$3:$D$99980,Produccion_UO!$K$1494,Resultados_Dic3!$E$3:$E$99980,Produccion_UO!$J1655,Resultados_Dic3!$A$3:$A$99980,Produccion_UO!$H1655)*$J$1494</f>
        <v>0</v>
      </c>
      <c r="AJ1655" s="21">
        <f>+SUMIFS(Resultados_Dic3!AE$3:AE$99980,Resultados_Dic3!$F$3:$F$99980,Produccion_UO!$K1655,Resultados_Dic3!$D$3:$D$99980,Produccion_UO!$K$1494,Resultados_Dic3!$E$3:$E$99980,Produccion_UO!$J1655,Resultados_Dic3!$A$3:$A$99980,Produccion_UO!$H1655)*$J$1494</f>
        <v>0</v>
      </c>
      <c r="AK1655" s="21">
        <f>+SUMIFS(Resultados_Dic3!AF$3:AF$99980,Resultados_Dic3!$F$3:$F$99980,Produccion_UO!$K1655,Resultados_Dic3!$D$3:$D$99980,Produccion_UO!$K$1494,Resultados_Dic3!$E$3:$E$99980,Produccion_UO!$J1655,Resultados_Dic3!$A$3:$A$99980,Produccion_UO!$H1655)*$J$1494</f>
        <v>0</v>
      </c>
      <c r="AL1655" s="21">
        <f>+SUMIFS(Resultados_Dic3!AG$3:AG$99980,Resultados_Dic3!$F$3:$F$99980,Produccion_UO!$K1655,Resultados_Dic3!$D$3:$D$99980,Produccion_UO!$K$1494,Resultados_Dic3!$E$3:$E$99980,Produccion_UO!$J1655,Resultados_Dic3!$A$3:$A$99980,Produccion_UO!$H1655)*$J$1494</f>
        <v>0</v>
      </c>
      <c r="AM1655" s="21">
        <f>+SUMIFS(Resultados_Dic3!AH$3:AH$99980,Resultados_Dic3!$F$3:$F$99980,Produccion_UO!$K1655,Resultados_Dic3!$D$3:$D$99980,Produccion_UO!$K$1494,Resultados_Dic3!$E$3:$E$99980,Produccion_UO!$J1655,Resultados_Dic3!$A$3:$A$99980,Produccion_UO!$H1655)*$J$1494</f>
        <v>0</v>
      </c>
      <c r="AN1655" s="21">
        <f>+SUMIFS(Resultados_Dic3!AI$3:AI$99980,Resultados_Dic3!$F$3:$F$99980,Produccion_UO!$K1655,Resultados_Dic3!$D$3:$D$99980,Produccion_UO!$K$1494,Resultados_Dic3!$E$3:$E$99980,Produccion_UO!$J1655,Resultados_Dic3!$A$3:$A$99980,Produccion_UO!$H1655)*$J$1494</f>
        <v>0</v>
      </c>
      <c r="AO1655" s="21">
        <f>+SUMIFS(Resultados_Dic3!AJ$3:AJ$99980,Resultados_Dic3!$F$3:$F$99980,Produccion_UO!$K1655,Resultados_Dic3!$D$3:$D$99980,Produccion_UO!$K$1494,Resultados_Dic3!$E$3:$E$99980,Produccion_UO!$J1655,Resultados_Dic3!$A$3:$A$99980,Produccion_UO!$H1655)*$J$1494</f>
        <v>0</v>
      </c>
      <c r="AP1655" s="21">
        <f>+SUMIFS(Resultados_Dic3!AK$3:AK$99980,Resultados_Dic3!$F$3:$F$99980,Produccion_UO!$K1655,Resultados_Dic3!$D$3:$D$99980,Produccion_UO!$K$1494,Resultados_Dic3!$E$3:$E$99980,Produccion_UO!$J1655,Resultados_Dic3!$A$3:$A$99980,Produccion_UO!$H1655)*$J$1494</f>
        <v>0</v>
      </c>
      <c r="AQ1655" s="21">
        <f>+SUMIFS(Resultados_Dic3!AL$3:AL$99980,Resultados_Dic3!$F$3:$F$99980,Produccion_UO!$K1655,Resultados_Dic3!$D$3:$D$99980,Produccion_UO!$K$1494,Resultados_Dic3!$E$3:$E$99980,Produccion_UO!$J1655,Resultados_Dic3!$A$3:$A$99980,Produccion_UO!$H1655)*$J$1494</f>
        <v>0</v>
      </c>
      <c r="AR1655" s="21">
        <f>+SUMIFS(Resultados_Dic3!AM$3:AM$99980,Resultados_Dic3!$F$3:$F$99980,Produccion_UO!$K1655,Resultados_Dic3!$D$3:$D$99980,Produccion_UO!$K$1494,Resultados_Dic3!$E$3:$E$99980,Produccion_UO!$J1655,Resultados_Dic3!$A$3:$A$99980,Produccion_UO!$H1655)*$J$1494</f>
        <v>0</v>
      </c>
    </row>
    <row r="1656" spans="8:45" x14ac:dyDescent="0.25">
      <c r="H1656" s="17" t="str">
        <f t="shared" si="2153"/>
        <v>DIC7</v>
      </c>
      <c r="I1656" s="24"/>
      <c r="J1656" s="24" t="s">
        <v>154</v>
      </c>
      <c r="K1656" s="315" t="s">
        <v>293</v>
      </c>
      <c r="L1656" s="230" t="s">
        <v>833</v>
      </c>
      <c r="M1656" s="21">
        <f>+SUMIFS(Resultados_Dic3!H$3:H$99980,Resultados_Dic3!$F$3:$F$99980,Produccion_UO!$K1656,Resultados_Dic3!$D$3:$D$99980,Produccion_UO!$K$1494,Resultados_Dic3!$E$3:$E$99980,Produccion_UO!$J1656,Resultados_Dic3!$A$3:$A$99980,Produccion_UO!$H1656)*$J$1494</f>
        <v>0</v>
      </c>
      <c r="N1656" s="21">
        <f>+SUMIFS(Resultados_Dic3!I$3:I$99980,Resultados_Dic3!$F$3:$F$99980,Produccion_UO!$K1656,Resultados_Dic3!$D$3:$D$99980,Produccion_UO!$K$1494,Resultados_Dic3!$E$3:$E$99980,Produccion_UO!$J1656,Resultados_Dic3!$A$3:$A$99980,Produccion_UO!$H1656)*$J$1494</f>
        <v>0</v>
      </c>
      <c r="O1656" s="21">
        <f>+SUMIFS(Resultados_Dic3!J$3:J$99980,Resultados_Dic3!$F$3:$F$99980,Produccion_UO!$K1656,Resultados_Dic3!$D$3:$D$99980,Produccion_UO!$K$1494,Resultados_Dic3!$E$3:$E$99980,Produccion_UO!$J1656,Resultados_Dic3!$A$3:$A$99980,Produccion_UO!$H1656)*$J$1494</f>
        <v>0</v>
      </c>
      <c r="P1656" s="21">
        <f>+SUMIFS(Resultados_Dic3!K$3:K$99980,Resultados_Dic3!$F$3:$F$99980,Produccion_UO!$K1656,Resultados_Dic3!$D$3:$D$99980,Produccion_UO!$K$1494,Resultados_Dic3!$E$3:$E$99980,Produccion_UO!$J1656,Resultados_Dic3!$A$3:$A$99980,Produccion_UO!$H1656)*$J$1494</f>
        <v>0</v>
      </c>
      <c r="Q1656" s="21">
        <f>+SUMIFS(Resultados_Dic3!L$3:L$99980,Resultados_Dic3!$F$3:$F$99980,Produccion_UO!$K1656,Resultados_Dic3!$D$3:$D$99980,Produccion_UO!$K$1494,Resultados_Dic3!$E$3:$E$99980,Produccion_UO!$J1656,Resultados_Dic3!$A$3:$A$99980,Produccion_UO!$H1656)*$J$1494</f>
        <v>0</v>
      </c>
      <c r="R1656" s="21">
        <f>+SUMIFS(Resultados_Dic3!M$3:M$99980,Resultados_Dic3!$F$3:$F$99980,Produccion_UO!$K1656,Resultados_Dic3!$D$3:$D$99980,Produccion_UO!$K$1494,Resultados_Dic3!$E$3:$E$99980,Produccion_UO!$J1656,Resultados_Dic3!$A$3:$A$99980,Produccion_UO!$H1656)*$J$1494</f>
        <v>0</v>
      </c>
      <c r="S1656" s="21">
        <f>+SUMIFS(Resultados_Dic3!N$3:N$99980,Resultados_Dic3!$F$3:$F$99980,Produccion_UO!$K1656,Resultados_Dic3!$D$3:$D$99980,Produccion_UO!$K$1494,Resultados_Dic3!$E$3:$E$99980,Produccion_UO!$J1656,Resultados_Dic3!$A$3:$A$99980,Produccion_UO!$H1656)*$J$1494</f>
        <v>0</v>
      </c>
      <c r="T1656" s="21">
        <f>+SUMIFS(Resultados_Dic3!O$3:O$99980,Resultados_Dic3!$F$3:$F$99980,Produccion_UO!$K1656,Resultados_Dic3!$D$3:$D$99980,Produccion_UO!$K$1494,Resultados_Dic3!$E$3:$E$99980,Produccion_UO!$J1656,Resultados_Dic3!$A$3:$A$99980,Produccion_UO!$H1656)*$J$1494</f>
        <v>0</v>
      </c>
      <c r="U1656" s="21">
        <f>+SUMIFS(Resultados_Dic3!P$3:P$99980,Resultados_Dic3!$F$3:$F$99980,Produccion_UO!$K1656,Resultados_Dic3!$D$3:$D$99980,Produccion_UO!$K$1494,Resultados_Dic3!$E$3:$E$99980,Produccion_UO!$J1656,Resultados_Dic3!$A$3:$A$99980,Produccion_UO!$H1656)*$J$1494</f>
        <v>0</v>
      </c>
      <c r="V1656" s="21">
        <f>+SUMIFS(Resultados_Dic3!Q$3:Q$99980,Resultados_Dic3!$F$3:$F$99980,Produccion_UO!$K1656,Resultados_Dic3!$D$3:$D$99980,Produccion_UO!$K$1494,Resultados_Dic3!$E$3:$E$99980,Produccion_UO!$J1656,Resultados_Dic3!$A$3:$A$99980,Produccion_UO!$H1656)*$J$1494</f>
        <v>0</v>
      </c>
      <c r="W1656" s="21">
        <f>+SUMIFS(Resultados_Dic3!R$3:R$99980,Resultados_Dic3!$F$3:$F$99980,Produccion_UO!$K1656,Resultados_Dic3!$D$3:$D$99980,Produccion_UO!$K$1494,Resultados_Dic3!$E$3:$E$99980,Produccion_UO!$J1656,Resultados_Dic3!$A$3:$A$99980,Produccion_UO!$H1656)*$J$1494</f>
        <v>0</v>
      </c>
      <c r="X1656" s="21">
        <f>+SUMIFS(Resultados_Dic3!S$3:S$99980,Resultados_Dic3!$F$3:$F$99980,Produccion_UO!$K1656,Resultados_Dic3!$D$3:$D$99980,Produccion_UO!$K$1494,Resultados_Dic3!$E$3:$E$99980,Produccion_UO!$J1656,Resultados_Dic3!$A$3:$A$99980,Produccion_UO!$H1656)*$J$1494</f>
        <v>0</v>
      </c>
      <c r="Y1656" s="21">
        <f>+SUMIFS(Resultados_Dic3!T$3:T$99980,Resultados_Dic3!$F$3:$F$99980,Produccion_UO!$K1656,Resultados_Dic3!$D$3:$D$99980,Produccion_UO!$K$1494,Resultados_Dic3!$E$3:$E$99980,Produccion_UO!$J1656,Resultados_Dic3!$A$3:$A$99980,Produccion_UO!$H1656)*$J$1494</f>
        <v>0</v>
      </c>
      <c r="Z1656" s="21">
        <f>+SUMIFS(Resultados_Dic3!U$3:U$99980,Resultados_Dic3!$F$3:$F$99980,Produccion_UO!$K1656,Resultados_Dic3!$D$3:$D$99980,Produccion_UO!$K$1494,Resultados_Dic3!$E$3:$E$99980,Produccion_UO!$J1656,Resultados_Dic3!$A$3:$A$99980,Produccion_UO!$H1656)*$J$1494</f>
        <v>0</v>
      </c>
      <c r="AA1656" s="21">
        <f>+SUMIFS(Resultados_Dic3!V$3:V$99980,Resultados_Dic3!$F$3:$F$99980,Produccion_UO!$K1656,Resultados_Dic3!$D$3:$D$99980,Produccion_UO!$K$1494,Resultados_Dic3!$E$3:$E$99980,Produccion_UO!$J1656,Resultados_Dic3!$A$3:$A$99980,Produccion_UO!$H1656)*$J$1494</f>
        <v>0</v>
      </c>
      <c r="AB1656" s="21">
        <f>+SUMIFS(Resultados_Dic3!W$3:W$99980,Resultados_Dic3!$F$3:$F$99980,Produccion_UO!$K1656,Resultados_Dic3!$D$3:$D$99980,Produccion_UO!$K$1494,Resultados_Dic3!$E$3:$E$99980,Produccion_UO!$J1656,Resultados_Dic3!$A$3:$A$99980,Produccion_UO!$H1656)*$J$1494</f>
        <v>0</v>
      </c>
      <c r="AC1656" s="21">
        <f>+SUMIFS(Resultados_Dic3!X$3:X$99980,Resultados_Dic3!$F$3:$F$99980,Produccion_UO!$K1656,Resultados_Dic3!$D$3:$D$99980,Produccion_UO!$K$1494,Resultados_Dic3!$E$3:$E$99980,Produccion_UO!$J1656,Resultados_Dic3!$A$3:$A$99980,Produccion_UO!$H1656)*$J$1494</f>
        <v>0</v>
      </c>
      <c r="AD1656" s="21">
        <f>+SUMIFS(Resultados_Dic3!Y$3:Y$99980,Resultados_Dic3!$F$3:$F$99980,Produccion_UO!$K1656,Resultados_Dic3!$D$3:$D$99980,Produccion_UO!$K$1494,Resultados_Dic3!$E$3:$E$99980,Produccion_UO!$J1656,Resultados_Dic3!$A$3:$A$99980,Produccion_UO!$H1656)*$J$1494</f>
        <v>0</v>
      </c>
      <c r="AE1656" s="21">
        <f>+SUMIFS(Resultados_Dic3!Z$3:Z$99980,Resultados_Dic3!$F$3:$F$99980,Produccion_UO!$K1656,Resultados_Dic3!$D$3:$D$99980,Produccion_UO!$K$1494,Resultados_Dic3!$E$3:$E$99980,Produccion_UO!$J1656,Resultados_Dic3!$A$3:$A$99980,Produccion_UO!$H1656)*$J$1494</f>
        <v>0</v>
      </c>
      <c r="AF1656" s="21">
        <f>+SUMIFS(Resultados_Dic3!AA$3:AA$99980,Resultados_Dic3!$F$3:$F$99980,Produccion_UO!$K1656,Resultados_Dic3!$D$3:$D$99980,Produccion_UO!$K$1494,Resultados_Dic3!$E$3:$E$99980,Produccion_UO!$J1656,Resultados_Dic3!$A$3:$A$99980,Produccion_UO!$H1656)*$J$1494</f>
        <v>0</v>
      </c>
      <c r="AG1656" s="21">
        <f>+SUMIFS(Resultados_Dic3!AB$3:AB$99980,Resultados_Dic3!$F$3:$F$99980,Produccion_UO!$K1656,Resultados_Dic3!$D$3:$D$99980,Produccion_UO!$K$1494,Resultados_Dic3!$E$3:$E$99980,Produccion_UO!$J1656,Resultados_Dic3!$A$3:$A$99980,Produccion_UO!$H1656)*$J$1494</f>
        <v>0</v>
      </c>
      <c r="AH1656" s="21">
        <f>+SUMIFS(Resultados_Dic3!AC$3:AC$99980,Resultados_Dic3!$F$3:$F$99980,Produccion_UO!$K1656,Resultados_Dic3!$D$3:$D$99980,Produccion_UO!$K$1494,Resultados_Dic3!$E$3:$E$99980,Produccion_UO!$J1656,Resultados_Dic3!$A$3:$A$99980,Produccion_UO!$H1656)*$J$1494</f>
        <v>0</v>
      </c>
      <c r="AI1656" s="21">
        <f>+SUMIFS(Resultados_Dic3!AD$3:AD$99980,Resultados_Dic3!$F$3:$F$99980,Produccion_UO!$K1656,Resultados_Dic3!$D$3:$D$99980,Produccion_UO!$K$1494,Resultados_Dic3!$E$3:$E$99980,Produccion_UO!$J1656,Resultados_Dic3!$A$3:$A$99980,Produccion_UO!$H1656)*$J$1494</f>
        <v>0</v>
      </c>
      <c r="AJ1656" s="21">
        <f>+SUMIFS(Resultados_Dic3!AE$3:AE$99980,Resultados_Dic3!$F$3:$F$99980,Produccion_UO!$K1656,Resultados_Dic3!$D$3:$D$99980,Produccion_UO!$K$1494,Resultados_Dic3!$E$3:$E$99980,Produccion_UO!$J1656,Resultados_Dic3!$A$3:$A$99980,Produccion_UO!$H1656)*$J$1494</f>
        <v>0</v>
      </c>
      <c r="AK1656" s="21">
        <f>+SUMIFS(Resultados_Dic3!AF$3:AF$99980,Resultados_Dic3!$F$3:$F$99980,Produccion_UO!$K1656,Resultados_Dic3!$D$3:$D$99980,Produccion_UO!$K$1494,Resultados_Dic3!$E$3:$E$99980,Produccion_UO!$J1656,Resultados_Dic3!$A$3:$A$99980,Produccion_UO!$H1656)*$J$1494</f>
        <v>0</v>
      </c>
      <c r="AL1656" s="21">
        <f>+SUMIFS(Resultados_Dic3!AG$3:AG$99980,Resultados_Dic3!$F$3:$F$99980,Produccion_UO!$K1656,Resultados_Dic3!$D$3:$D$99980,Produccion_UO!$K$1494,Resultados_Dic3!$E$3:$E$99980,Produccion_UO!$J1656,Resultados_Dic3!$A$3:$A$99980,Produccion_UO!$H1656)*$J$1494</f>
        <v>0</v>
      </c>
      <c r="AM1656" s="21">
        <f>+SUMIFS(Resultados_Dic3!AH$3:AH$99980,Resultados_Dic3!$F$3:$F$99980,Produccion_UO!$K1656,Resultados_Dic3!$D$3:$D$99980,Produccion_UO!$K$1494,Resultados_Dic3!$E$3:$E$99980,Produccion_UO!$J1656,Resultados_Dic3!$A$3:$A$99980,Produccion_UO!$H1656)*$J$1494</f>
        <v>0</v>
      </c>
      <c r="AN1656" s="21">
        <f>+SUMIFS(Resultados_Dic3!AI$3:AI$99980,Resultados_Dic3!$F$3:$F$99980,Produccion_UO!$K1656,Resultados_Dic3!$D$3:$D$99980,Produccion_UO!$K$1494,Resultados_Dic3!$E$3:$E$99980,Produccion_UO!$J1656,Resultados_Dic3!$A$3:$A$99980,Produccion_UO!$H1656)*$J$1494</f>
        <v>0</v>
      </c>
      <c r="AO1656" s="21">
        <f>+SUMIFS(Resultados_Dic3!AJ$3:AJ$99980,Resultados_Dic3!$F$3:$F$99980,Produccion_UO!$K1656,Resultados_Dic3!$D$3:$D$99980,Produccion_UO!$K$1494,Resultados_Dic3!$E$3:$E$99980,Produccion_UO!$J1656,Resultados_Dic3!$A$3:$A$99980,Produccion_UO!$H1656)*$J$1494</f>
        <v>0</v>
      </c>
      <c r="AP1656" s="21">
        <f>+SUMIFS(Resultados_Dic3!AK$3:AK$99980,Resultados_Dic3!$F$3:$F$99980,Produccion_UO!$K1656,Resultados_Dic3!$D$3:$D$99980,Produccion_UO!$K$1494,Resultados_Dic3!$E$3:$E$99980,Produccion_UO!$J1656,Resultados_Dic3!$A$3:$A$99980,Produccion_UO!$H1656)*$J$1494</f>
        <v>0</v>
      </c>
      <c r="AQ1656" s="21">
        <f>+SUMIFS(Resultados_Dic3!AL$3:AL$99980,Resultados_Dic3!$F$3:$F$99980,Produccion_UO!$K1656,Resultados_Dic3!$D$3:$D$99980,Produccion_UO!$K$1494,Resultados_Dic3!$E$3:$E$99980,Produccion_UO!$J1656,Resultados_Dic3!$A$3:$A$99980,Produccion_UO!$H1656)*$J$1494</f>
        <v>0</v>
      </c>
      <c r="AR1656" s="21">
        <f>+SUMIFS(Resultados_Dic3!AM$3:AM$99980,Resultados_Dic3!$F$3:$F$99980,Produccion_UO!$K1656,Resultados_Dic3!$D$3:$D$99980,Produccion_UO!$K$1494,Resultados_Dic3!$E$3:$E$99980,Produccion_UO!$J1656,Resultados_Dic3!$A$3:$A$99980,Produccion_UO!$H1656)*$J$1494</f>
        <v>0</v>
      </c>
    </row>
    <row r="1658" spans="8:45" x14ac:dyDescent="0.25">
      <c r="L1658" s="322" t="s">
        <v>837</v>
      </c>
      <c r="M1658" s="68">
        <f>+M1644</f>
        <v>13.5269625803303</v>
      </c>
      <c r="N1658" s="68">
        <f t="shared" ref="N1658:AR1658" si="2216">+N1644</f>
        <v>12.608318272737099</v>
      </c>
      <c r="O1658" s="68">
        <f t="shared" si="2216"/>
        <v>12.028304725557399</v>
      </c>
      <c r="P1658" s="68">
        <f t="shared" si="2216"/>
        <v>11.448291178377699</v>
      </c>
      <c r="Q1658" s="68">
        <f t="shared" si="2216"/>
        <v>10.868277631198</v>
      </c>
      <c r="R1658" s="68">
        <f t="shared" si="2216"/>
        <v>10.0260022168469</v>
      </c>
      <c r="S1658" s="68">
        <f t="shared" si="2216"/>
        <v>9.1837268024957996</v>
      </c>
      <c r="T1658" s="68">
        <f t="shared" si="2216"/>
        <v>8.4823209885540898</v>
      </c>
      <c r="U1658" s="68">
        <f t="shared" si="2216"/>
        <v>7.7809151746123799</v>
      </c>
      <c r="V1658" s="68">
        <f t="shared" si="2216"/>
        <v>7.1120132061227599</v>
      </c>
      <c r="W1658" s="68">
        <f t="shared" si="2216"/>
        <v>6.4431112376331399</v>
      </c>
      <c r="X1658" s="68">
        <f t="shared" si="2216"/>
        <v>5.7742092691435101</v>
      </c>
      <c r="Y1658" s="68">
        <f t="shared" si="2216"/>
        <v>5.4280315383314504</v>
      </c>
      <c r="Z1658" s="68">
        <f t="shared" si="2216"/>
        <v>5.08185380751938</v>
      </c>
      <c r="AA1658" s="68">
        <f t="shared" si="2216"/>
        <v>1.50894648796959</v>
      </c>
      <c r="AB1658" s="68">
        <f t="shared" si="2216"/>
        <v>0</v>
      </c>
      <c r="AC1658" s="68">
        <f t="shared" si="2216"/>
        <v>0</v>
      </c>
      <c r="AD1658" s="68">
        <f t="shared" si="2216"/>
        <v>0</v>
      </c>
      <c r="AE1658" s="68">
        <f t="shared" si="2216"/>
        <v>0</v>
      </c>
      <c r="AF1658" s="68">
        <f t="shared" si="2216"/>
        <v>0</v>
      </c>
      <c r="AG1658" s="68">
        <f t="shared" si="2216"/>
        <v>0</v>
      </c>
      <c r="AH1658" s="68">
        <f t="shared" si="2216"/>
        <v>0</v>
      </c>
      <c r="AI1658" s="68">
        <f t="shared" si="2216"/>
        <v>0</v>
      </c>
      <c r="AJ1658" s="68">
        <f t="shared" si="2216"/>
        <v>0</v>
      </c>
      <c r="AK1658" s="68">
        <f t="shared" si="2216"/>
        <v>0</v>
      </c>
      <c r="AL1658" s="68">
        <f t="shared" si="2216"/>
        <v>0</v>
      </c>
      <c r="AM1658" s="68">
        <f t="shared" si="2216"/>
        <v>0</v>
      </c>
      <c r="AN1658" s="68">
        <f t="shared" si="2216"/>
        <v>0</v>
      </c>
      <c r="AO1658" s="68">
        <f t="shared" si="2216"/>
        <v>0</v>
      </c>
      <c r="AP1658" s="68">
        <f t="shared" si="2216"/>
        <v>0</v>
      </c>
      <c r="AQ1658" s="68">
        <f t="shared" si="2216"/>
        <v>0</v>
      </c>
      <c r="AR1658" s="68">
        <f t="shared" si="2216"/>
        <v>0</v>
      </c>
      <c r="AS1658" s="52"/>
    </row>
    <row r="1659" spans="8:45" x14ac:dyDescent="0.25">
      <c r="L1659" s="322" t="s">
        <v>838</v>
      </c>
      <c r="M1659" s="68">
        <f>+M1645</f>
        <v>14.9315892800564</v>
      </c>
      <c r="N1659" s="68">
        <f t="shared" ref="N1659:AR1659" si="2217">+N1645</f>
        <v>13.9175538368454</v>
      </c>
      <c r="O1659" s="68">
        <f t="shared" si="2217"/>
        <v>13.2773122444018</v>
      </c>
      <c r="P1659" s="68">
        <f t="shared" si="2217"/>
        <v>12.637070651958201</v>
      </c>
      <c r="Q1659" s="68">
        <f t="shared" si="2217"/>
        <v>11.996829059514599</v>
      </c>
      <c r="R1659" s="68">
        <f t="shared" si="2217"/>
        <v>11.067092581492</v>
      </c>
      <c r="S1659" s="68">
        <f t="shared" si="2217"/>
        <v>10.137356103469299</v>
      </c>
      <c r="T1659" s="68">
        <f t="shared" si="2217"/>
        <v>9.3631169887955004</v>
      </c>
      <c r="U1659" s="68">
        <f t="shared" si="2217"/>
        <v>8.5888778741216498</v>
      </c>
      <c r="V1659" s="68">
        <f t="shared" si="2217"/>
        <v>7.8505177727466702</v>
      </c>
      <c r="W1659" s="68">
        <f t="shared" si="2217"/>
        <v>7.1121576713716799</v>
      </c>
      <c r="X1659" s="68">
        <f t="shared" si="2217"/>
        <v>6.3737975699967002</v>
      </c>
      <c r="Y1659" s="68">
        <f t="shared" si="2217"/>
        <v>5.9916730787303498</v>
      </c>
      <c r="Z1659" s="68">
        <f t="shared" si="2217"/>
        <v>5.6095485874640003</v>
      </c>
      <c r="AA1659" s="68">
        <f t="shared" si="2217"/>
        <v>1.66563403056264</v>
      </c>
      <c r="AB1659" s="68">
        <f t="shared" si="2217"/>
        <v>0</v>
      </c>
      <c r="AC1659" s="68">
        <f t="shared" si="2217"/>
        <v>0</v>
      </c>
      <c r="AD1659" s="68">
        <f t="shared" si="2217"/>
        <v>0</v>
      </c>
      <c r="AE1659" s="68">
        <f t="shared" si="2217"/>
        <v>0</v>
      </c>
      <c r="AF1659" s="68">
        <f t="shared" si="2217"/>
        <v>0</v>
      </c>
      <c r="AG1659" s="68">
        <f t="shared" si="2217"/>
        <v>0</v>
      </c>
      <c r="AH1659" s="68">
        <f t="shared" si="2217"/>
        <v>0</v>
      </c>
      <c r="AI1659" s="68">
        <f t="shared" si="2217"/>
        <v>0</v>
      </c>
      <c r="AJ1659" s="68">
        <f t="shared" si="2217"/>
        <v>0</v>
      </c>
      <c r="AK1659" s="68">
        <f t="shared" si="2217"/>
        <v>0</v>
      </c>
      <c r="AL1659" s="68">
        <f t="shared" si="2217"/>
        <v>0</v>
      </c>
      <c r="AM1659" s="68">
        <f t="shared" si="2217"/>
        <v>0</v>
      </c>
      <c r="AN1659" s="68">
        <f t="shared" si="2217"/>
        <v>0</v>
      </c>
      <c r="AO1659" s="68">
        <f t="shared" si="2217"/>
        <v>0</v>
      </c>
      <c r="AP1659" s="68">
        <f t="shared" si="2217"/>
        <v>0</v>
      </c>
      <c r="AQ1659" s="68">
        <f t="shared" si="2217"/>
        <v>0</v>
      </c>
      <c r="AR1659" s="68">
        <f t="shared" si="2217"/>
        <v>0</v>
      </c>
      <c r="AS1659" s="52"/>
    </row>
    <row r="1660" spans="8:45" x14ac:dyDescent="0.25">
      <c r="L1660" s="322" t="s">
        <v>839</v>
      </c>
      <c r="M1660" s="68">
        <f t="shared" ref="M1660:AR1660" si="2218">+M1646+M1650</f>
        <v>78.670337570468092</v>
      </c>
      <c r="N1660" s="68">
        <f t="shared" si="2218"/>
        <v>72.968218415821127</v>
      </c>
      <c r="O1660" s="68">
        <f t="shared" si="2218"/>
        <v>69.35367181087031</v>
      </c>
      <c r="P1660" s="68">
        <f t="shared" si="2218"/>
        <v>65.739125205919507</v>
      </c>
      <c r="Q1660" s="68">
        <f t="shared" si="2218"/>
        <v>62.124578600968711</v>
      </c>
      <c r="R1660" s="68">
        <f t="shared" si="2218"/>
        <v>56.875660271078225</v>
      </c>
      <c r="S1660" s="68">
        <f t="shared" si="2218"/>
        <v>51.655853095317738</v>
      </c>
      <c r="T1660" s="68">
        <f t="shared" si="2218"/>
        <v>47.314586857021496</v>
      </c>
      <c r="U1660" s="68">
        <f t="shared" si="2218"/>
        <v>42.973320618725126</v>
      </c>
      <c r="V1660" s="68">
        <f t="shared" si="2218"/>
        <v>38.833232990687236</v>
      </c>
      <c r="W1660" s="68">
        <f t="shared" si="2218"/>
        <v>34.693145362649318</v>
      </c>
      <c r="X1660" s="68">
        <f t="shared" si="2218"/>
        <v>30.553057734611421</v>
      </c>
      <c r="Y1660" s="68">
        <f t="shared" si="2218"/>
        <v>28.41043264460993</v>
      </c>
      <c r="Z1660" s="68">
        <f t="shared" si="2218"/>
        <v>26.267807554608439</v>
      </c>
      <c r="AA1660" s="68">
        <f t="shared" si="2218"/>
        <v>6.7035536270051903</v>
      </c>
      <c r="AB1660" s="68">
        <f t="shared" si="2218"/>
        <v>0</v>
      </c>
      <c r="AC1660" s="68">
        <f t="shared" si="2218"/>
        <v>0</v>
      </c>
      <c r="AD1660" s="68">
        <f t="shared" si="2218"/>
        <v>0</v>
      </c>
      <c r="AE1660" s="68">
        <f t="shared" si="2218"/>
        <v>0</v>
      </c>
      <c r="AF1660" s="68">
        <f t="shared" si="2218"/>
        <v>0</v>
      </c>
      <c r="AG1660" s="68">
        <f t="shared" si="2218"/>
        <v>0</v>
      </c>
      <c r="AH1660" s="68">
        <f t="shared" si="2218"/>
        <v>0</v>
      </c>
      <c r="AI1660" s="68">
        <f t="shared" si="2218"/>
        <v>0</v>
      </c>
      <c r="AJ1660" s="68">
        <f t="shared" si="2218"/>
        <v>0</v>
      </c>
      <c r="AK1660" s="68">
        <f t="shared" si="2218"/>
        <v>0</v>
      </c>
      <c r="AL1660" s="68">
        <f t="shared" si="2218"/>
        <v>0</v>
      </c>
      <c r="AM1660" s="68">
        <f t="shared" si="2218"/>
        <v>0</v>
      </c>
      <c r="AN1660" s="68">
        <f t="shared" si="2218"/>
        <v>0</v>
      </c>
      <c r="AO1660" s="68">
        <f t="shared" si="2218"/>
        <v>0</v>
      </c>
      <c r="AP1660" s="68">
        <f t="shared" si="2218"/>
        <v>0</v>
      </c>
      <c r="AQ1660" s="68">
        <f t="shared" si="2218"/>
        <v>0</v>
      </c>
      <c r="AR1660" s="68">
        <f t="shared" si="2218"/>
        <v>0</v>
      </c>
      <c r="AS1660" s="52"/>
    </row>
    <row r="1661" spans="8:45" x14ac:dyDescent="0.25">
      <c r="L1661" s="230" t="s">
        <v>840</v>
      </c>
      <c r="M1661" s="21">
        <f>+SUM(M1658:M1660)</f>
        <v>107.1288894308548</v>
      </c>
      <c r="N1661" s="21">
        <f t="shared" ref="N1661" si="2219">+SUM(N1658:N1660)</f>
        <v>99.494090525403635</v>
      </c>
      <c r="O1661" s="21">
        <f t="shared" ref="O1661" si="2220">+SUM(O1658:O1660)</f>
        <v>94.659288780829513</v>
      </c>
      <c r="P1661" s="21">
        <f t="shared" ref="P1661" si="2221">+SUM(P1658:P1660)</f>
        <v>89.824487036255405</v>
      </c>
      <c r="Q1661" s="21">
        <f t="shared" ref="Q1661" si="2222">+SUM(Q1658:Q1660)</f>
        <v>84.989685291681312</v>
      </c>
      <c r="R1661" s="21">
        <f t="shared" ref="R1661" si="2223">+SUM(R1658:R1660)</f>
        <v>77.968755069417128</v>
      </c>
      <c r="S1661" s="21">
        <f t="shared" ref="S1661" si="2224">+SUM(S1658:S1660)</f>
        <v>70.976936001282837</v>
      </c>
      <c r="T1661" s="21">
        <f t="shared" ref="T1661" si="2225">+SUM(T1658:T1660)</f>
        <v>65.160024834371086</v>
      </c>
      <c r="U1661" s="21">
        <f t="shared" ref="U1661" si="2226">+SUM(U1658:U1660)</f>
        <v>59.343113667459157</v>
      </c>
      <c r="V1661" s="21">
        <f t="shared" ref="V1661" si="2227">+SUM(V1658:V1660)</f>
        <v>53.795763969556667</v>
      </c>
      <c r="W1661" s="21">
        <f t="shared" ref="W1661" si="2228">+SUM(W1658:W1660)</f>
        <v>48.248414271654141</v>
      </c>
      <c r="X1661" s="21">
        <f t="shared" ref="X1661" si="2229">+SUM(X1658:X1660)</f>
        <v>42.70106457375163</v>
      </c>
      <c r="Y1661" s="21">
        <f t="shared" ref="Y1661" si="2230">+SUM(Y1658:Y1660)</f>
        <v>39.83013726167173</v>
      </c>
      <c r="Z1661" s="21">
        <f t="shared" ref="Z1661" si="2231">+SUM(Z1658:Z1660)</f>
        <v>36.959209949591823</v>
      </c>
      <c r="AA1661" s="21">
        <f t="shared" ref="AA1661" si="2232">+SUM(AA1658:AA1660)</f>
        <v>9.8781341455374196</v>
      </c>
      <c r="AB1661" s="21">
        <f t="shared" ref="AB1661" si="2233">+SUM(AB1658:AB1660)</f>
        <v>0</v>
      </c>
      <c r="AC1661" s="21">
        <f t="shared" ref="AC1661" si="2234">+SUM(AC1658:AC1660)</f>
        <v>0</v>
      </c>
      <c r="AD1661" s="21">
        <f t="shared" ref="AD1661" si="2235">+SUM(AD1658:AD1660)</f>
        <v>0</v>
      </c>
      <c r="AE1661" s="21">
        <f t="shared" ref="AE1661" si="2236">+SUM(AE1658:AE1660)</f>
        <v>0</v>
      </c>
      <c r="AF1661" s="21">
        <f t="shared" ref="AF1661" si="2237">+SUM(AF1658:AF1660)</f>
        <v>0</v>
      </c>
      <c r="AG1661" s="21">
        <f t="shared" ref="AG1661" si="2238">+SUM(AG1658:AG1660)</f>
        <v>0</v>
      </c>
      <c r="AH1661" s="21">
        <f t="shared" ref="AH1661" si="2239">+SUM(AH1658:AH1660)</f>
        <v>0</v>
      </c>
      <c r="AI1661" s="21">
        <f t="shared" ref="AI1661" si="2240">+SUM(AI1658:AI1660)</f>
        <v>0</v>
      </c>
      <c r="AJ1661" s="21">
        <f t="shared" ref="AJ1661" si="2241">+SUM(AJ1658:AJ1660)</f>
        <v>0</v>
      </c>
      <c r="AK1661" s="21">
        <f t="shared" ref="AK1661" si="2242">+SUM(AK1658:AK1660)</f>
        <v>0</v>
      </c>
      <c r="AL1661" s="21">
        <f t="shared" ref="AL1661" si="2243">+SUM(AL1658:AL1660)</f>
        <v>0</v>
      </c>
      <c r="AM1661" s="21">
        <f t="shared" ref="AM1661" si="2244">+SUM(AM1658:AM1660)</f>
        <v>0</v>
      </c>
      <c r="AN1661" s="21">
        <f t="shared" ref="AN1661" si="2245">+SUM(AN1658:AN1660)</f>
        <v>0</v>
      </c>
      <c r="AO1661" s="21">
        <f t="shared" ref="AO1661" si="2246">+SUM(AO1658:AO1660)</f>
        <v>0</v>
      </c>
      <c r="AP1661" s="21">
        <f t="shared" ref="AP1661" si="2247">+SUM(AP1658:AP1660)</f>
        <v>0</v>
      </c>
      <c r="AQ1661" s="21">
        <f t="shared" ref="AQ1661" si="2248">+SUM(AQ1658:AQ1660)</f>
        <v>0</v>
      </c>
      <c r="AR1661" s="21">
        <f t="shared" ref="AR1661" si="2249">+SUM(AR1658:AR1660)</f>
        <v>0</v>
      </c>
    </row>
    <row r="1662" spans="8:45" x14ac:dyDescent="0.25">
      <c r="L1662" s="230" t="s">
        <v>841</v>
      </c>
      <c r="M1662" s="21">
        <f t="shared" ref="M1662:AR1662" si="2250">+M1654+M1655+M1656</f>
        <v>0</v>
      </c>
      <c r="N1662" s="21">
        <f t="shared" si="2250"/>
        <v>0</v>
      </c>
      <c r="O1662" s="21">
        <f t="shared" si="2250"/>
        <v>0</v>
      </c>
      <c r="P1662" s="21">
        <f t="shared" si="2250"/>
        <v>5.5706377158823104</v>
      </c>
      <c r="Q1662" s="21">
        <f t="shared" si="2250"/>
        <v>4.4214018880325199</v>
      </c>
      <c r="R1662" s="21">
        <f t="shared" si="2250"/>
        <v>3.18959418603409</v>
      </c>
      <c r="S1662" s="21">
        <f t="shared" si="2250"/>
        <v>1.95778648403567</v>
      </c>
      <c r="T1662" s="21">
        <f t="shared" si="2250"/>
        <v>1.10698376107795</v>
      </c>
      <c r="U1662" s="21">
        <f t="shared" si="2250"/>
        <v>0</v>
      </c>
      <c r="V1662" s="21">
        <f t="shared" si="2250"/>
        <v>0</v>
      </c>
      <c r="W1662" s="21">
        <f t="shared" si="2250"/>
        <v>0</v>
      </c>
      <c r="X1662" s="21">
        <f t="shared" si="2250"/>
        <v>0</v>
      </c>
      <c r="Y1662" s="21">
        <f t="shared" si="2250"/>
        <v>0</v>
      </c>
      <c r="Z1662" s="21">
        <f t="shared" si="2250"/>
        <v>0</v>
      </c>
      <c r="AA1662" s="21">
        <f t="shared" si="2250"/>
        <v>0</v>
      </c>
      <c r="AB1662" s="21">
        <f t="shared" si="2250"/>
        <v>0</v>
      </c>
      <c r="AC1662" s="21">
        <f t="shared" si="2250"/>
        <v>0</v>
      </c>
      <c r="AD1662" s="21">
        <f t="shared" si="2250"/>
        <v>0</v>
      </c>
      <c r="AE1662" s="21">
        <f t="shared" si="2250"/>
        <v>0</v>
      </c>
      <c r="AF1662" s="21">
        <f t="shared" si="2250"/>
        <v>0</v>
      </c>
      <c r="AG1662" s="21">
        <f t="shared" si="2250"/>
        <v>0</v>
      </c>
      <c r="AH1662" s="21">
        <f t="shared" si="2250"/>
        <v>0</v>
      </c>
      <c r="AI1662" s="21">
        <f t="shared" si="2250"/>
        <v>0</v>
      </c>
      <c r="AJ1662" s="21">
        <f t="shared" si="2250"/>
        <v>0</v>
      </c>
      <c r="AK1662" s="21">
        <f t="shared" si="2250"/>
        <v>0</v>
      </c>
      <c r="AL1662" s="21">
        <f t="shared" si="2250"/>
        <v>0</v>
      </c>
      <c r="AM1662" s="21">
        <f t="shared" si="2250"/>
        <v>0</v>
      </c>
      <c r="AN1662" s="21">
        <f t="shared" si="2250"/>
        <v>0</v>
      </c>
      <c r="AO1662" s="21">
        <f t="shared" si="2250"/>
        <v>0</v>
      </c>
      <c r="AP1662" s="21">
        <f t="shared" si="2250"/>
        <v>0</v>
      </c>
      <c r="AQ1662" s="21">
        <f t="shared" si="2250"/>
        <v>0</v>
      </c>
      <c r="AR1662" s="21">
        <f t="shared" si="2250"/>
        <v>0</v>
      </c>
    </row>
    <row r="1663" spans="8:45" x14ac:dyDescent="0.25">
      <c r="L1663" s="323" t="s">
        <v>782</v>
      </c>
      <c r="M1663" s="268">
        <f>+M1661+M1662</f>
        <v>107.1288894308548</v>
      </c>
      <c r="N1663" s="268">
        <f t="shared" ref="N1663" si="2251">+N1661+N1662</f>
        <v>99.494090525403635</v>
      </c>
      <c r="O1663" s="268">
        <f t="shared" ref="O1663" si="2252">+O1661+O1662</f>
        <v>94.659288780829513</v>
      </c>
      <c r="P1663" s="268">
        <f t="shared" ref="P1663" si="2253">+P1661+P1662</f>
        <v>95.395124752137718</v>
      </c>
      <c r="Q1663" s="268">
        <f t="shared" ref="Q1663" si="2254">+Q1661+Q1662</f>
        <v>89.411087179713832</v>
      </c>
      <c r="R1663" s="268">
        <f t="shared" ref="R1663" si="2255">+R1661+R1662</f>
        <v>81.158349255451213</v>
      </c>
      <c r="S1663" s="268">
        <f t="shared" ref="S1663" si="2256">+S1661+S1662</f>
        <v>72.934722485318503</v>
      </c>
      <c r="T1663" s="268">
        <f t="shared" ref="T1663" si="2257">+T1661+T1662</f>
        <v>66.267008595449042</v>
      </c>
      <c r="U1663" s="268">
        <f t="shared" ref="U1663" si="2258">+U1661+U1662</f>
        <v>59.343113667459157</v>
      </c>
      <c r="V1663" s="268">
        <f t="shared" ref="V1663" si="2259">+V1661+V1662</f>
        <v>53.795763969556667</v>
      </c>
      <c r="W1663" s="268">
        <f t="shared" ref="W1663" si="2260">+W1661+W1662</f>
        <v>48.248414271654141</v>
      </c>
      <c r="X1663" s="268">
        <f t="shared" ref="X1663" si="2261">+X1661+X1662</f>
        <v>42.70106457375163</v>
      </c>
      <c r="Y1663" s="268">
        <f t="shared" ref="Y1663" si="2262">+Y1661+Y1662</f>
        <v>39.83013726167173</v>
      </c>
      <c r="Z1663" s="268">
        <f t="shared" ref="Z1663" si="2263">+Z1661+Z1662</f>
        <v>36.959209949591823</v>
      </c>
      <c r="AA1663" s="268">
        <f t="shared" ref="AA1663" si="2264">+AA1661+AA1662</f>
        <v>9.8781341455374196</v>
      </c>
      <c r="AB1663" s="268">
        <f t="shared" ref="AB1663" si="2265">+AB1661+AB1662</f>
        <v>0</v>
      </c>
      <c r="AC1663" s="268">
        <f t="shared" ref="AC1663" si="2266">+AC1661+AC1662</f>
        <v>0</v>
      </c>
      <c r="AD1663" s="268">
        <f t="shared" ref="AD1663" si="2267">+AD1661+AD1662</f>
        <v>0</v>
      </c>
      <c r="AE1663" s="268">
        <f t="shared" ref="AE1663" si="2268">+AE1661+AE1662</f>
        <v>0</v>
      </c>
      <c r="AF1663" s="268">
        <f t="shared" ref="AF1663" si="2269">+AF1661+AF1662</f>
        <v>0</v>
      </c>
      <c r="AG1663" s="268">
        <f t="shared" ref="AG1663" si="2270">+AG1661+AG1662</f>
        <v>0</v>
      </c>
      <c r="AH1663" s="268">
        <f t="shared" ref="AH1663" si="2271">+AH1661+AH1662</f>
        <v>0</v>
      </c>
      <c r="AI1663" s="268">
        <f t="shared" ref="AI1663" si="2272">+AI1661+AI1662</f>
        <v>0</v>
      </c>
      <c r="AJ1663" s="268">
        <f t="shared" ref="AJ1663" si="2273">+AJ1661+AJ1662</f>
        <v>0</v>
      </c>
      <c r="AK1663" s="268">
        <f t="shared" ref="AK1663" si="2274">+AK1661+AK1662</f>
        <v>0</v>
      </c>
      <c r="AL1663" s="268">
        <f t="shared" ref="AL1663" si="2275">+AL1661+AL1662</f>
        <v>0</v>
      </c>
      <c r="AM1663" s="268">
        <f t="shared" ref="AM1663" si="2276">+AM1661+AM1662</f>
        <v>0</v>
      </c>
      <c r="AN1663" s="268">
        <f t="shared" ref="AN1663" si="2277">+AN1661+AN1662</f>
        <v>0</v>
      </c>
      <c r="AO1663" s="268">
        <f t="shared" ref="AO1663" si="2278">+AO1661+AO1662</f>
        <v>0</v>
      </c>
      <c r="AP1663" s="268">
        <f t="shared" ref="AP1663" si="2279">+AP1661+AP1662</f>
        <v>0</v>
      </c>
      <c r="AQ1663" s="268">
        <f t="shared" ref="AQ1663" si="2280">+AQ1661+AQ1662</f>
        <v>0</v>
      </c>
      <c r="AR1663" s="268">
        <f t="shared" ref="AR1663" si="2281">+AR1661+AR1662</f>
        <v>0</v>
      </c>
    </row>
    <row r="1666" spans="6:44" x14ac:dyDescent="0.25">
      <c r="J1666">
        <v>1</v>
      </c>
      <c r="K1666" s="108" t="s">
        <v>389</v>
      </c>
      <c r="L1666" s="108" t="s">
        <v>377</v>
      </c>
    </row>
    <row r="1667" spans="6:44" x14ac:dyDescent="0.25">
      <c r="I1667" s="266"/>
      <c r="M1667" s="321">
        <v>2019</v>
      </c>
      <c r="N1667" s="321">
        <v>2020</v>
      </c>
      <c r="O1667" s="321">
        <v>2021</v>
      </c>
      <c r="P1667" s="321">
        <v>2022</v>
      </c>
      <c r="Q1667" s="321">
        <v>2023</v>
      </c>
      <c r="R1667" s="321">
        <v>2024</v>
      </c>
      <c r="S1667" s="321">
        <v>2025</v>
      </c>
      <c r="T1667" s="321">
        <v>2026</v>
      </c>
      <c r="U1667" s="321">
        <v>2027</v>
      </c>
      <c r="V1667" s="321">
        <v>2028</v>
      </c>
      <c r="W1667" s="321">
        <v>2029</v>
      </c>
      <c r="X1667" s="321">
        <v>2030</v>
      </c>
      <c r="Y1667" s="321">
        <v>2031</v>
      </c>
      <c r="Z1667" s="321">
        <v>2032</v>
      </c>
      <c r="AA1667" s="321">
        <v>2033</v>
      </c>
      <c r="AB1667" s="321">
        <v>2034</v>
      </c>
      <c r="AC1667" s="321">
        <v>2035</v>
      </c>
      <c r="AD1667" s="321">
        <v>2036</v>
      </c>
      <c r="AE1667" s="321">
        <v>2037</v>
      </c>
      <c r="AF1667" s="321">
        <v>2038</v>
      </c>
      <c r="AG1667" s="321">
        <v>2039</v>
      </c>
      <c r="AH1667" s="321">
        <v>2040</v>
      </c>
      <c r="AI1667" s="321">
        <v>2041</v>
      </c>
      <c r="AJ1667" s="321">
        <v>2042</v>
      </c>
      <c r="AK1667" s="321">
        <v>2043</v>
      </c>
      <c r="AL1667" s="321">
        <v>2044</v>
      </c>
      <c r="AM1667" s="321">
        <v>2045</v>
      </c>
      <c r="AN1667" s="321">
        <v>2046</v>
      </c>
      <c r="AO1667" s="321">
        <v>2047</v>
      </c>
      <c r="AP1667" s="321">
        <v>2048</v>
      </c>
      <c r="AQ1667" s="321">
        <v>2049</v>
      </c>
      <c r="AR1667" s="321">
        <v>2050</v>
      </c>
    </row>
    <row r="1668" spans="6:44" s="15" customFormat="1" x14ac:dyDescent="0.25">
      <c r="F1668" s="96"/>
      <c r="H1668" s="12"/>
      <c r="I1668" s="17" t="str">
        <f t="shared" ref="I1668" si="2282">+IF(OR(K1668="OIL",K1668="OIL-eq"),$I$5,IF(K1668="GAS",$I$4,IF(K1668="GSL",$I$8,IF(K1668="DSL",$I$9,IF(K1668="KER",$I$10,IF(K1668="LPG",$I$11,IF(K1668="HFO",$I$12,IF(K1668="AVG",$I$13,IF(K1668="RFG",$I$14,IF(K1668="ELC",$I$15,$I$16))))))))))</f>
        <v>Kt CO2e/año</v>
      </c>
      <c r="J1668" s="115">
        <f t="shared" ref="J1668" si="2283">+IF(OR(K1668="OIL",K1668="OIL-eq"),$H$5,IF(K1668="GAS",$H$4,IF(K1668="GSL",$H$8,IF(K1668="DSL",$H$9,IF(K1668="KER",$H$10,IF(K1668="LPG",$H$11,IF(K1668="HFO",$H$12,IF(K1668="AVG",$H$13,IF(K1668="RFG",$H$14,IF(K1668="ELC",$H$15,$H$16))))))))))</f>
        <v>1</v>
      </c>
      <c r="K1668" s="318" t="s">
        <v>836</v>
      </c>
      <c r="L1668" s="314" t="s">
        <v>332</v>
      </c>
      <c r="M1668" s="135"/>
      <c r="N1668" s="135"/>
      <c r="O1668" s="135"/>
      <c r="P1668" s="135"/>
      <c r="Q1668" s="135"/>
      <c r="R1668" s="135"/>
      <c r="S1668" s="135"/>
      <c r="T1668" s="135"/>
      <c r="U1668" s="135"/>
      <c r="V1668" s="135"/>
      <c r="W1668" s="135"/>
      <c r="X1668" s="135"/>
      <c r="Y1668" s="135"/>
      <c r="Z1668" s="135"/>
      <c r="AA1668" s="135"/>
      <c r="AB1668" s="135"/>
      <c r="AC1668" s="135"/>
      <c r="AD1668" s="135"/>
      <c r="AE1668" s="135"/>
      <c r="AF1668" s="135"/>
      <c r="AG1668" s="135"/>
      <c r="AH1668" s="135"/>
      <c r="AI1668" s="135"/>
      <c r="AJ1668" s="135"/>
      <c r="AK1668" s="135"/>
      <c r="AL1668" s="135"/>
      <c r="AM1668" s="135"/>
      <c r="AN1668" s="135"/>
      <c r="AO1668" s="135"/>
      <c r="AP1668" s="135"/>
      <c r="AQ1668" s="135"/>
      <c r="AR1668" s="135"/>
    </row>
    <row r="1669" spans="6:44" x14ac:dyDescent="0.25">
      <c r="H1669" s="17" t="str">
        <f t="shared" ref="H1669:H1681" si="2284">+$B$1</f>
        <v>DIC7</v>
      </c>
      <c r="I1669" s="24"/>
      <c r="J1669" s="24" t="s">
        <v>155</v>
      </c>
      <c r="K1669" s="315" t="s">
        <v>176</v>
      </c>
      <c r="L1669" s="230" t="s">
        <v>829</v>
      </c>
      <c r="M1669" s="21">
        <f>+SUMIFS(Resultados_Dic3!H$3:H$99980,Resultados_Dic3!$F$3:$F$99980,Produccion_UO!$K1669,Resultados_Dic3!$D$3:$D$99980,Produccion_UO!$K$1131,Resultados_Dic3!$E$3:$E$99980,Produccion_UO!$J1669,Resultados_Dic3!$A$3:$A$99980,Produccion_UO!$H1669)*$J$1494</f>
        <v>13.701814610340501</v>
      </c>
      <c r="N1669" s="21">
        <f>+SUMIFS(Resultados_Dic3!I$3:I$99980,Resultados_Dic3!$F$3:$F$99980,Produccion_UO!$K1669,Resultados_Dic3!$D$3:$D$99980,Produccion_UO!$K$1131,Resultados_Dic3!$E$3:$E$99980,Produccion_UO!$J1669,Resultados_Dic3!$A$3:$A$99980,Produccion_UO!$H1669)*$J$1494</f>
        <v>13.4528609381024</v>
      </c>
      <c r="O1669" s="21">
        <f>+SUMIFS(Resultados_Dic3!J$3:J$99980,Resultados_Dic3!$F$3:$F$99980,Produccion_UO!$K1669,Resultados_Dic3!$D$3:$D$99980,Produccion_UO!$K$1131,Resultados_Dic3!$E$3:$E$99980,Produccion_UO!$J1669,Resultados_Dic3!$A$3:$A$99980,Produccion_UO!$H1669)*$J$1494</f>
        <v>13.461247275391001</v>
      </c>
      <c r="P1669" s="21">
        <f>+SUMIFS(Resultados_Dic3!K$3:K$99980,Resultados_Dic3!$F$3:$F$99980,Produccion_UO!$K1669,Resultados_Dic3!$D$3:$D$99980,Produccion_UO!$K$1131,Resultados_Dic3!$E$3:$E$99980,Produccion_UO!$J1669,Resultados_Dic3!$A$3:$A$99980,Produccion_UO!$H1669)*$J$1494</f>
        <v>13.469633612679599</v>
      </c>
      <c r="Q1669" s="21">
        <f>+SUMIFS(Resultados_Dic3!L$3:L$99980,Resultados_Dic3!$F$3:$F$99980,Produccion_UO!$K1669,Resultados_Dic3!$D$3:$D$99980,Produccion_UO!$K$1131,Resultados_Dic3!$E$3:$E$99980,Produccion_UO!$J1669,Resultados_Dic3!$A$3:$A$99980,Produccion_UO!$H1669)*$J$1494</f>
        <v>13.4780199499681</v>
      </c>
      <c r="R1669" s="21">
        <f>+SUMIFS(Resultados_Dic3!M$3:M$99980,Resultados_Dic3!$F$3:$F$99980,Produccion_UO!$K1669,Resultados_Dic3!$D$3:$D$99980,Produccion_UO!$K$1131,Resultados_Dic3!$E$3:$E$99980,Produccion_UO!$J1669,Resultados_Dic3!$A$3:$A$99980,Produccion_UO!$H1669)*$J$1494</f>
        <v>12.4522790261206</v>
      </c>
      <c r="S1669" s="21">
        <f>+SUMIFS(Resultados_Dic3!N$3:N$99980,Resultados_Dic3!$F$3:$F$99980,Produccion_UO!$K1669,Resultados_Dic3!$D$3:$D$99980,Produccion_UO!$K$1131,Resultados_Dic3!$E$3:$E$99980,Produccion_UO!$J1669,Resultados_Dic3!$A$3:$A$99980,Produccion_UO!$H1669)*$J$1494</f>
        <v>11.426538102273099</v>
      </c>
      <c r="T1669" s="21">
        <f>+SUMIFS(Resultados_Dic3!O$3:O$99980,Resultados_Dic3!$F$3:$F$99980,Produccion_UO!$K1669,Resultados_Dic3!$D$3:$D$99980,Produccion_UO!$K$1131,Resultados_Dic3!$E$3:$E$99980,Produccion_UO!$J1669,Resultados_Dic3!$A$3:$A$99980,Produccion_UO!$H1669)*$J$1494</f>
        <v>10.582474569915499</v>
      </c>
      <c r="U1669" s="21">
        <f>+SUMIFS(Resultados_Dic3!P$3:P$99980,Resultados_Dic3!$F$3:$F$99980,Produccion_UO!$K1669,Resultados_Dic3!$D$3:$D$99980,Produccion_UO!$K$1131,Resultados_Dic3!$E$3:$E$99980,Produccion_UO!$J1669,Resultados_Dic3!$A$3:$A$99980,Produccion_UO!$H1669)*$J$1494</f>
        <v>9.7384110375579507</v>
      </c>
      <c r="V1669" s="21">
        <f>+SUMIFS(Resultados_Dic3!Q$3:Q$99980,Resultados_Dic3!$F$3:$F$99980,Produccion_UO!$K1669,Resultados_Dic3!$D$3:$D$99980,Produccion_UO!$K$1131,Resultados_Dic3!$E$3:$E$99980,Produccion_UO!$J1669,Resultados_Dic3!$A$3:$A$99980,Produccion_UO!$H1669)*$J$1494</f>
        <v>9.0387731969237795</v>
      </c>
      <c r="W1669" s="21">
        <f>+SUMIFS(Resultados_Dic3!R$3:R$99980,Resultados_Dic3!$F$3:$F$99980,Produccion_UO!$K1669,Resultados_Dic3!$D$3:$D$99980,Produccion_UO!$K$1131,Resultados_Dic3!$E$3:$E$99980,Produccion_UO!$J1669,Resultados_Dic3!$A$3:$A$99980,Produccion_UO!$H1669)*$J$1494</f>
        <v>8.33913535628961</v>
      </c>
      <c r="X1669" s="21">
        <f>+SUMIFS(Resultados_Dic3!S$3:S$99980,Resultados_Dic3!$F$3:$F$99980,Produccion_UO!$K1669,Resultados_Dic3!$D$3:$D$99980,Produccion_UO!$K$1131,Resultados_Dic3!$E$3:$E$99980,Produccion_UO!$J1669,Resultados_Dic3!$A$3:$A$99980,Produccion_UO!$H1669)*$J$1494</f>
        <v>7.6394975156554503</v>
      </c>
      <c r="Y1669" s="21">
        <f>+SUMIFS(Resultados_Dic3!T$3:T$99980,Resultados_Dic3!$F$3:$F$99980,Produccion_UO!$K1669,Resultados_Dic3!$D$3:$D$99980,Produccion_UO!$K$1131,Resultados_Dic3!$E$3:$E$99980,Produccion_UO!$J1669,Resultados_Dic3!$A$3:$A$99980,Produccion_UO!$H1669)*$J$1494</f>
        <v>7.1486847024487696</v>
      </c>
      <c r="Z1669" s="21">
        <f>+SUMIFS(Resultados_Dic3!U$3:U$99980,Resultados_Dic3!$F$3:$F$99980,Produccion_UO!$K1669,Resultados_Dic3!$D$3:$D$99980,Produccion_UO!$K$1131,Resultados_Dic3!$E$3:$E$99980,Produccion_UO!$J1669,Resultados_Dic3!$A$3:$A$99980,Produccion_UO!$H1669)*$J$1494</f>
        <v>6.6578718892420898</v>
      </c>
      <c r="AA1669" s="21">
        <f>+SUMIFS(Resultados_Dic3!V$3:V$99980,Resultados_Dic3!$F$3:$F$99980,Produccion_UO!$K1669,Resultados_Dic3!$D$3:$D$99980,Produccion_UO!$K$1131,Resultados_Dic3!$E$3:$E$99980,Produccion_UO!$J1669,Resultados_Dic3!$A$3:$A$99980,Produccion_UO!$H1669)*$J$1494</f>
        <v>3.2277692975910099</v>
      </c>
      <c r="AB1669" s="21">
        <f>+SUMIFS(Resultados_Dic3!W$3:W$99980,Resultados_Dic3!$F$3:$F$99980,Produccion_UO!$K1669,Resultados_Dic3!$D$3:$D$99980,Produccion_UO!$K$1131,Resultados_Dic3!$E$3:$E$99980,Produccion_UO!$J1669,Resultados_Dic3!$A$3:$A$99980,Produccion_UO!$H1669)*$J$1494</f>
        <v>0</v>
      </c>
      <c r="AC1669" s="21">
        <f>+SUMIFS(Resultados_Dic3!X$3:X$99980,Resultados_Dic3!$F$3:$F$99980,Produccion_UO!$K1669,Resultados_Dic3!$D$3:$D$99980,Produccion_UO!$K$1131,Resultados_Dic3!$E$3:$E$99980,Produccion_UO!$J1669,Resultados_Dic3!$A$3:$A$99980,Produccion_UO!$H1669)*$J$1494</f>
        <v>0</v>
      </c>
      <c r="AD1669" s="21">
        <f>+SUMIFS(Resultados_Dic3!Y$3:Y$99980,Resultados_Dic3!$F$3:$F$99980,Produccion_UO!$K1669,Resultados_Dic3!$D$3:$D$99980,Produccion_UO!$K$1131,Resultados_Dic3!$E$3:$E$99980,Produccion_UO!$J1669,Resultados_Dic3!$A$3:$A$99980,Produccion_UO!$H1669)*$J$1494</f>
        <v>0</v>
      </c>
      <c r="AE1669" s="21">
        <f>+SUMIFS(Resultados_Dic3!Z$3:Z$99980,Resultados_Dic3!$F$3:$F$99980,Produccion_UO!$K1669,Resultados_Dic3!$D$3:$D$99980,Produccion_UO!$K$1131,Resultados_Dic3!$E$3:$E$99980,Produccion_UO!$J1669,Resultados_Dic3!$A$3:$A$99980,Produccion_UO!$H1669)*$J$1494</f>
        <v>0</v>
      </c>
      <c r="AF1669" s="21">
        <f>+SUMIFS(Resultados_Dic3!AA$3:AA$99980,Resultados_Dic3!$F$3:$F$99980,Produccion_UO!$K1669,Resultados_Dic3!$D$3:$D$99980,Produccion_UO!$K$1131,Resultados_Dic3!$E$3:$E$99980,Produccion_UO!$J1669,Resultados_Dic3!$A$3:$A$99980,Produccion_UO!$H1669)*$J$1494</f>
        <v>0</v>
      </c>
      <c r="AG1669" s="21">
        <f>+SUMIFS(Resultados_Dic3!AB$3:AB$99980,Resultados_Dic3!$F$3:$F$99980,Produccion_UO!$K1669,Resultados_Dic3!$D$3:$D$99980,Produccion_UO!$K$1131,Resultados_Dic3!$E$3:$E$99980,Produccion_UO!$J1669,Resultados_Dic3!$A$3:$A$99980,Produccion_UO!$H1669)*$J$1494</f>
        <v>0</v>
      </c>
      <c r="AH1669" s="21">
        <f>+SUMIFS(Resultados_Dic3!AC$3:AC$99980,Resultados_Dic3!$F$3:$F$99980,Produccion_UO!$K1669,Resultados_Dic3!$D$3:$D$99980,Produccion_UO!$K$1131,Resultados_Dic3!$E$3:$E$99980,Produccion_UO!$J1669,Resultados_Dic3!$A$3:$A$99980,Produccion_UO!$H1669)*$J$1494</f>
        <v>0</v>
      </c>
      <c r="AI1669" s="21">
        <f>+SUMIFS(Resultados_Dic3!AD$3:AD$99980,Resultados_Dic3!$F$3:$F$99980,Produccion_UO!$K1669,Resultados_Dic3!$D$3:$D$99980,Produccion_UO!$K$1131,Resultados_Dic3!$E$3:$E$99980,Produccion_UO!$J1669,Resultados_Dic3!$A$3:$A$99980,Produccion_UO!$H1669)*$J$1494</f>
        <v>0</v>
      </c>
      <c r="AJ1669" s="21">
        <f>+SUMIFS(Resultados_Dic3!AE$3:AE$99980,Resultados_Dic3!$F$3:$F$99980,Produccion_UO!$K1669,Resultados_Dic3!$D$3:$D$99980,Produccion_UO!$K$1131,Resultados_Dic3!$E$3:$E$99980,Produccion_UO!$J1669,Resultados_Dic3!$A$3:$A$99980,Produccion_UO!$H1669)*$J$1494</f>
        <v>0</v>
      </c>
      <c r="AK1669" s="21">
        <f>+SUMIFS(Resultados_Dic3!AF$3:AF$99980,Resultados_Dic3!$F$3:$F$99980,Produccion_UO!$K1669,Resultados_Dic3!$D$3:$D$99980,Produccion_UO!$K$1131,Resultados_Dic3!$E$3:$E$99980,Produccion_UO!$J1669,Resultados_Dic3!$A$3:$A$99980,Produccion_UO!$H1669)*$J$1494</f>
        <v>0</v>
      </c>
      <c r="AL1669" s="21">
        <f>+SUMIFS(Resultados_Dic3!AG$3:AG$99980,Resultados_Dic3!$F$3:$F$99980,Produccion_UO!$K1669,Resultados_Dic3!$D$3:$D$99980,Produccion_UO!$K$1131,Resultados_Dic3!$E$3:$E$99980,Produccion_UO!$J1669,Resultados_Dic3!$A$3:$A$99980,Produccion_UO!$H1669)*$J$1494</f>
        <v>0</v>
      </c>
      <c r="AM1669" s="21">
        <f>+SUMIFS(Resultados_Dic3!AH$3:AH$99980,Resultados_Dic3!$F$3:$F$99980,Produccion_UO!$K1669,Resultados_Dic3!$D$3:$D$99980,Produccion_UO!$K$1131,Resultados_Dic3!$E$3:$E$99980,Produccion_UO!$J1669,Resultados_Dic3!$A$3:$A$99980,Produccion_UO!$H1669)*$J$1494</f>
        <v>0</v>
      </c>
      <c r="AN1669" s="21">
        <f>+SUMIFS(Resultados_Dic3!AI$3:AI$99980,Resultados_Dic3!$F$3:$F$99980,Produccion_UO!$K1669,Resultados_Dic3!$D$3:$D$99980,Produccion_UO!$K$1131,Resultados_Dic3!$E$3:$E$99980,Produccion_UO!$J1669,Resultados_Dic3!$A$3:$A$99980,Produccion_UO!$H1669)*$J$1494</f>
        <v>0</v>
      </c>
      <c r="AO1669" s="21">
        <f>+SUMIFS(Resultados_Dic3!AJ$3:AJ$99980,Resultados_Dic3!$F$3:$F$99980,Produccion_UO!$K1669,Resultados_Dic3!$D$3:$D$99980,Produccion_UO!$K$1131,Resultados_Dic3!$E$3:$E$99980,Produccion_UO!$J1669,Resultados_Dic3!$A$3:$A$99980,Produccion_UO!$H1669)*$J$1494</f>
        <v>0</v>
      </c>
      <c r="AP1669" s="21">
        <f>+SUMIFS(Resultados_Dic3!AK$3:AK$99980,Resultados_Dic3!$F$3:$F$99980,Produccion_UO!$K1669,Resultados_Dic3!$D$3:$D$99980,Produccion_UO!$K$1131,Resultados_Dic3!$E$3:$E$99980,Produccion_UO!$J1669,Resultados_Dic3!$A$3:$A$99980,Produccion_UO!$H1669)*$J$1494</f>
        <v>0</v>
      </c>
      <c r="AQ1669" s="21">
        <f>+SUMIFS(Resultados_Dic3!AL$3:AL$99980,Resultados_Dic3!$F$3:$F$99980,Produccion_UO!$K1669,Resultados_Dic3!$D$3:$D$99980,Produccion_UO!$K$1131,Resultados_Dic3!$E$3:$E$99980,Produccion_UO!$J1669,Resultados_Dic3!$A$3:$A$99980,Produccion_UO!$H1669)*$J$1494</f>
        <v>0</v>
      </c>
      <c r="AR1669" s="21">
        <f>+SUMIFS(Resultados_Dic3!AM$3:AM$99980,Resultados_Dic3!$F$3:$F$99980,Produccion_UO!$K1669,Resultados_Dic3!$D$3:$D$99980,Produccion_UO!$K$1131,Resultados_Dic3!$E$3:$E$99980,Produccion_UO!$J1669,Resultados_Dic3!$A$3:$A$99980,Produccion_UO!$H1669)*$J$1494</f>
        <v>0</v>
      </c>
    </row>
    <row r="1670" spans="6:44" x14ac:dyDescent="0.25">
      <c r="H1670" s="17" t="str">
        <f t="shared" si="2284"/>
        <v>DIC7</v>
      </c>
      <c r="I1670" s="24"/>
      <c r="J1670" s="24" t="s">
        <v>155</v>
      </c>
      <c r="K1670" s="315" t="s">
        <v>278</v>
      </c>
      <c r="L1670" s="230" t="s">
        <v>830</v>
      </c>
      <c r="M1670" s="21">
        <f>+SUMIFS(Resultados_Dic3!H$3:H$99980,Resultados_Dic3!$F$3:$F$99980,Produccion_UO!$K1670,Resultados_Dic3!$D$3:$D$99980,Produccion_UO!$K$1494,Resultados_Dic3!$E$3:$E$99980,Produccion_UO!$J1670,Resultados_Dic3!$A$3:$A$99980,Produccion_UO!$H1670)*$J$1494</f>
        <v>5.5223447636222396</v>
      </c>
      <c r="N1670" s="21">
        <f>+SUMIFS(Resultados_Dic3!I$3:I$99980,Resultados_Dic3!$F$3:$F$99980,Produccion_UO!$K1670,Resultados_Dic3!$D$3:$D$99980,Produccion_UO!$K$1494,Resultados_Dic3!$E$3:$E$99980,Produccion_UO!$J1670,Resultados_Dic3!$A$3:$A$99980,Produccion_UO!$H1670)*$J$1494</f>
        <v>5.4220071041686797</v>
      </c>
      <c r="O1670" s="21">
        <f>+SUMIFS(Resultados_Dic3!J$3:J$99980,Resultados_Dic3!$F$3:$F$99980,Produccion_UO!$K1670,Resultados_Dic3!$D$3:$D$99980,Produccion_UO!$K$1494,Resultados_Dic3!$E$3:$E$99980,Produccion_UO!$J1670,Resultados_Dic3!$A$3:$A$99980,Produccion_UO!$H1670)*$J$1494</f>
        <v>5.4253871123740502</v>
      </c>
      <c r="P1670" s="21">
        <f>+SUMIFS(Resultados_Dic3!K$3:K$99980,Resultados_Dic3!$F$3:$F$99980,Produccion_UO!$K1670,Resultados_Dic3!$D$3:$D$99980,Produccion_UO!$K$1494,Resultados_Dic3!$E$3:$E$99980,Produccion_UO!$J1670,Resultados_Dic3!$A$3:$A$99980,Produccion_UO!$H1670)*$J$1494</f>
        <v>5.4287671205794297</v>
      </c>
      <c r="Q1670" s="21">
        <f>+SUMIFS(Resultados_Dic3!L$3:L$99980,Resultados_Dic3!$F$3:$F$99980,Produccion_UO!$K1670,Resultados_Dic3!$D$3:$D$99980,Produccion_UO!$K$1494,Resultados_Dic3!$E$3:$E$99980,Produccion_UO!$J1670,Resultados_Dic3!$A$3:$A$99980,Produccion_UO!$H1670)*$J$1494</f>
        <v>5.4321471287848002</v>
      </c>
      <c r="R1670" s="21">
        <f>+SUMIFS(Resultados_Dic3!M$3:M$99980,Resultados_Dic3!$F$3:$F$99980,Produccion_UO!$K1670,Resultados_Dic3!$D$3:$D$99980,Produccion_UO!$K$1494,Resultados_Dic3!$E$3:$E$99980,Produccion_UO!$J1670,Resultados_Dic3!$A$3:$A$99980,Produccion_UO!$H1670)*$J$1494</f>
        <v>5.0187350968217199</v>
      </c>
      <c r="S1670" s="21">
        <f>+SUMIFS(Resultados_Dic3!N$3:N$99980,Resultados_Dic3!$F$3:$F$99980,Produccion_UO!$K1670,Resultados_Dic3!$D$3:$D$99980,Produccion_UO!$K$1494,Resultados_Dic3!$E$3:$E$99980,Produccion_UO!$J1670,Resultados_Dic3!$A$3:$A$99980,Produccion_UO!$H1670)*$J$1494</f>
        <v>4.6053230648586396</v>
      </c>
      <c r="T1670" s="21">
        <f>+SUMIFS(Resultados_Dic3!O$3:O$99980,Resultados_Dic3!$F$3:$F$99980,Produccion_UO!$K1670,Resultados_Dic3!$D$3:$D$99980,Produccion_UO!$K$1494,Resultados_Dic3!$E$3:$E$99980,Produccion_UO!$J1670,Resultados_Dic3!$A$3:$A$99980,Produccion_UO!$H1670)*$J$1494</f>
        <v>4.26513383002826</v>
      </c>
      <c r="U1670" s="21">
        <f>+SUMIFS(Resultados_Dic3!P$3:P$99980,Resultados_Dic3!$F$3:$F$99980,Produccion_UO!$K1670,Resultados_Dic3!$D$3:$D$99980,Produccion_UO!$K$1494,Resultados_Dic3!$E$3:$E$99980,Produccion_UO!$J1670,Resultados_Dic3!$A$3:$A$99980,Produccion_UO!$H1670)*$J$1494</f>
        <v>3.9249445951978799</v>
      </c>
      <c r="V1670" s="21">
        <f>+SUMIFS(Resultados_Dic3!Q$3:Q$99980,Resultados_Dic3!$F$3:$F$99980,Produccion_UO!$K1670,Resultados_Dic3!$D$3:$D$99980,Produccion_UO!$K$1494,Resultados_Dic3!$E$3:$E$99980,Produccion_UO!$J1670,Resultados_Dic3!$A$3:$A$99980,Produccion_UO!$H1670)*$J$1494</f>
        <v>3.64296432648645</v>
      </c>
      <c r="W1670" s="21">
        <f>+SUMIFS(Resultados_Dic3!R$3:R$99980,Resultados_Dic3!$F$3:$F$99980,Produccion_UO!$K1670,Resultados_Dic3!$D$3:$D$99980,Produccion_UO!$K$1494,Resultados_Dic3!$E$3:$E$99980,Produccion_UO!$J1670,Resultados_Dic3!$A$3:$A$99980,Produccion_UO!$H1670)*$J$1494</f>
        <v>3.3609840577750201</v>
      </c>
      <c r="X1670" s="21">
        <f>+SUMIFS(Resultados_Dic3!S$3:S$99980,Resultados_Dic3!$F$3:$F$99980,Produccion_UO!$K1670,Resultados_Dic3!$D$3:$D$99980,Produccion_UO!$K$1494,Resultados_Dic3!$E$3:$E$99980,Produccion_UO!$J1670,Resultados_Dic3!$A$3:$A$99980,Produccion_UO!$H1670)*$J$1494</f>
        <v>3.07900378906358</v>
      </c>
      <c r="Y1670" s="21">
        <f>+SUMIFS(Resultados_Dic3!T$3:T$99980,Resultados_Dic3!$F$3:$F$99980,Produccion_UO!$K1670,Resultados_Dic3!$D$3:$D$99980,Produccion_UO!$K$1494,Resultados_Dic3!$E$3:$E$99980,Produccion_UO!$J1670,Resultados_Dic3!$A$3:$A$99980,Produccion_UO!$H1670)*$J$1494</f>
        <v>2.8811878321256499</v>
      </c>
      <c r="Z1670" s="21">
        <f>+SUMIFS(Resultados_Dic3!U$3:U$99980,Resultados_Dic3!$F$3:$F$99980,Produccion_UO!$K1670,Resultados_Dic3!$D$3:$D$99980,Produccion_UO!$K$1494,Resultados_Dic3!$E$3:$E$99980,Produccion_UO!$J1670,Resultados_Dic3!$A$3:$A$99980,Produccion_UO!$H1670)*$J$1494</f>
        <v>2.6833718751877198</v>
      </c>
      <c r="AA1670" s="21">
        <f>+SUMIFS(Resultados_Dic3!V$3:V$99980,Resultados_Dic3!$F$3:$F$99980,Produccion_UO!$K1670,Resultados_Dic3!$D$3:$D$99980,Produccion_UO!$K$1494,Resultados_Dic3!$E$3:$E$99980,Produccion_UO!$J1670,Resultados_Dic3!$A$3:$A$99980,Produccion_UO!$H1670)*$J$1494</f>
        <v>1.3009119876195301</v>
      </c>
      <c r="AB1670" s="21">
        <f>+SUMIFS(Resultados_Dic3!W$3:W$99980,Resultados_Dic3!$F$3:$F$99980,Produccion_UO!$K1670,Resultados_Dic3!$D$3:$D$99980,Produccion_UO!$K$1494,Resultados_Dic3!$E$3:$E$99980,Produccion_UO!$J1670,Resultados_Dic3!$A$3:$A$99980,Produccion_UO!$H1670)*$J$1494</f>
        <v>0</v>
      </c>
      <c r="AC1670" s="21">
        <f>+SUMIFS(Resultados_Dic3!X$3:X$99980,Resultados_Dic3!$F$3:$F$99980,Produccion_UO!$K1670,Resultados_Dic3!$D$3:$D$99980,Produccion_UO!$K$1494,Resultados_Dic3!$E$3:$E$99980,Produccion_UO!$J1670,Resultados_Dic3!$A$3:$A$99980,Produccion_UO!$H1670)*$J$1494</f>
        <v>0</v>
      </c>
      <c r="AD1670" s="21">
        <f>+SUMIFS(Resultados_Dic3!Y$3:Y$99980,Resultados_Dic3!$F$3:$F$99980,Produccion_UO!$K1670,Resultados_Dic3!$D$3:$D$99980,Produccion_UO!$K$1494,Resultados_Dic3!$E$3:$E$99980,Produccion_UO!$J1670,Resultados_Dic3!$A$3:$A$99980,Produccion_UO!$H1670)*$J$1494</f>
        <v>0</v>
      </c>
      <c r="AE1670" s="21">
        <f>+SUMIFS(Resultados_Dic3!Z$3:Z$99980,Resultados_Dic3!$F$3:$F$99980,Produccion_UO!$K1670,Resultados_Dic3!$D$3:$D$99980,Produccion_UO!$K$1494,Resultados_Dic3!$E$3:$E$99980,Produccion_UO!$J1670,Resultados_Dic3!$A$3:$A$99980,Produccion_UO!$H1670)*$J$1494</f>
        <v>0</v>
      </c>
      <c r="AF1670" s="21">
        <f>+SUMIFS(Resultados_Dic3!AA$3:AA$99980,Resultados_Dic3!$F$3:$F$99980,Produccion_UO!$K1670,Resultados_Dic3!$D$3:$D$99980,Produccion_UO!$K$1494,Resultados_Dic3!$E$3:$E$99980,Produccion_UO!$J1670,Resultados_Dic3!$A$3:$A$99980,Produccion_UO!$H1670)*$J$1494</f>
        <v>0</v>
      </c>
      <c r="AG1670" s="21">
        <f>+SUMIFS(Resultados_Dic3!AB$3:AB$99980,Resultados_Dic3!$F$3:$F$99980,Produccion_UO!$K1670,Resultados_Dic3!$D$3:$D$99980,Produccion_UO!$K$1494,Resultados_Dic3!$E$3:$E$99980,Produccion_UO!$J1670,Resultados_Dic3!$A$3:$A$99980,Produccion_UO!$H1670)*$J$1494</f>
        <v>0</v>
      </c>
      <c r="AH1670" s="21">
        <f>+SUMIFS(Resultados_Dic3!AC$3:AC$99980,Resultados_Dic3!$F$3:$F$99980,Produccion_UO!$K1670,Resultados_Dic3!$D$3:$D$99980,Produccion_UO!$K$1494,Resultados_Dic3!$E$3:$E$99980,Produccion_UO!$J1670,Resultados_Dic3!$A$3:$A$99980,Produccion_UO!$H1670)*$J$1494</f>
        <v>0</v>
      </c>
      <c r="AI1670" s="21">
        <f>+SUMIFS(Resultados_Dic3!AD$3:AD$99980,Resultados_Dic3!$F$3:$F$99980,Produccion_UO!$K1670,Resultados_Dic3!$D$3:$D$99980,Produccion_UO!$K$1494,Resultados_Dic3!$E$3:$E$99980,Produccion_UO!$J1670,Resultados_Dic3!$A$3:$A$99980,Produccion_UO!$H1670)*$J$1494</f>
        <v>0</v>
      </c>
      <c r="AJ1670" s="21">
        <f>+SUMIFS(Resultados_Dic3!AE$3:AE$99980,Resultados_Dic3!$F$3:$F$99980,Produccion_UO!$K1670,Resultados_Dic3!$D$3:$D$99980,Produccion_UO!$K$1494,Resultados_Dic3!$E$3:$E$99980,Produccion_UO!$J1670,Resultados_Dic3!$A$3:$A$99980,Produccion_UO!$H1670)*$J$1494</f>
        <v>0</v>
      </c>
      <c r="AK1670" s="21">
        <f>+SUMIFS(Resultados_Dic3!AF$3:AF$99980,Resultados_Dic3!$F$3:$F$99980,Produccion_UO!$K1670,Resultados_Dic3!$D$3:$D$99980,Produccion_UO!$K$1494,Resultados_Dic3!$E$3:$E$99980,Produccion_UO!$J1670,Resultados_Dic3!$A$3:$A$99980,Produccion_UO!$H1670)*$J$1494</f>
        <v>0</v>
      </c>
      <c r="AL1670" s="21">
        <f>+SUMIFS(Resultados_Dic3!AG$3:AG$99980,Resultados_Dic3!$F$3:$F$99980,Produccion_UO!$K1670,Resultados_Dic3!$D$3:$D$99980,Produccion_UO!$K$1494,Resultados_Dic3!$E$3:$E$99980,Produccion_UO!$J1670,Resultados_Dic3!$A$3:$A$99980,Produccion_UO!$H1670)*$J$1494</f>
        <v>0</v>
      </c>
      <c r="AM1670" s="21">
        <f>+SUMIFS(Resultados_Dic3!AH$3:AH$99980,Resultados_Dic3!$F$3:$F$99980,Produccion_UO!$K1670,Resultados_Dic3!$D$3:$D$99980,Produccion_UO!$K$1494,Resultados_Dic3!$E$3:$E$99980,Produccion_UO!$J1670,Resultados_Dic3!$A$3:$A$99980,Produccion_UO!$H1670)*$J$1494</f>
        <v>0</v>
      </c>
      <c r="AN1670" s="21">
        <f>+SUMIFS(Resultados_Dic3!AI$3:AI$99980,Resultados_Dic3!$F$3:$F$99980,Produccion_UO!$K1670,Resultados_Dic3!$D$3:$D$99980,Produccion_UO!$K$1494,Resultados_Dic3!$E$3:$E$99980,Produccion_UO!$J1670,Resultados_Dic3!$A$3:$A$99980,Produccion_UO!$H1670)*$J$1494</f>
        <v>0</v>
      </c>
      <c r="AO1670" s="21">
        <f>+SUMIFS(Resultados_Dic3!AJ$3:AJ$99980,Resultados_Dic3!$F$3:$F$99980,Produccion_UO!$K1670,Resultados_Dic3!$D$3:$D$99980,Produccion_UO!$K$1494,Resultados_Dic3!$E$3:$E$99980,Produccion_UO!$J1670,Resultados_Dic3!$A$3:$A$99980,Produccion_UO!$H1670)*$J$1494</f>
        <v>0</v>
      </c>
      <c r="AP1670" s="21">
        <f>+SUMIFS(Resultados_Dic3!AK$3:AK$99980,Resultados_Dic3!$F$3:$F$99980,Produccion_UO!$K1670,Resultados_Dic3!$D$3:$D$99980,Produccion_UO!$K$1494,Resultados_Dic3!$E$3:$E$99980,Produccion_UO!$J1670,Resultados_Dic3!$A$3:$A$99980,Produccion_UO!$H1670)*$J$1494</f>
        <v>0</v>
      </c>
      <c r="AQ1670" s="21">
        <f>+SUMIFS(Resultados_Dic3!AL$3:AL$99980,Resultados_Dic3!$F$3:$F$99980,Produccion_UO!$K1670,Resultados_Dic3!$D$3:$D$99980,Produccion_UO!$K$1494,Resultados_Dic3!$E$3:$E$99980,Produccion_UO!$J1670,Resultados_Dic3!$A$3:$A$99980,Produccion_UO!$H1670)*$J$1494</f>
        <v>0</v>
      </c>
      <c r="AR1670" s="21">
        <f>+SUMIFS(Resultados_Dic3!AM$3:AM$99980,Resultados_Dic3!$F$3:$F$99980,Produccion_UO!$K1670,Resultados_Dic3!$D$3:$D$99980,Produccion_UO!$K$1494,Resultados_Dic3!$E$3:$E$99980,Produccion_UO!$J1670,Resultados_Dic3!$A$3:$A$99980,Produccion_UO!$H1670)*$J$1494</f>
        <v>0</v>
      </c>
    </row>
    <row r="1671" spans="6:44" x14ac:dyDescent="0.25">
      <c r="H1671" s="17" t="str">
        <f t="shared" si="2284"/>
        <v>DIC7</v>
      </c>
      <c r="I1671" s="24"/>
      <c r="J1671" s="24" t="s">
        <v>155</v>
      </c>
      <c r="K1671" s="315"/>
      <c r="L1671" s="230" t="s">
        <v>835</v>
      </c>
      <c r="M1671" s="21">
        <f>+SUM(M1672:M1674)</f>
        <v>31.48628984172872</v>
      </c>
      <c r="N1671" s="21">
        <f t="shared" ref="N1671" si="2285">+SUM(N1672:N1674)</f>
        <v>30.906034088077121</v>
      </c>
      <c r="O1671" s="21">
        <f t="shared" ref="O1671" si="2286">+SUM(O1672:O1674)</f>
        <v>1.2722265164603199</v>
      </c>
      <c r="P1671" s="21">
        <f t="shared" ref="P1671" si="2287">+SUM(P1672:P1674)</f>
        <v>1.2722265164603199</v>
      </c>
      <c r="Q1671" s="21">
        <f t="shared" ref="Q1671" si="2288">+SUM(Q1672:Q1674)</f>
        <v>1.2722265164603199</v>
      </c>
      <c r="R1671" s="21">
        <f t="shared" ref="R1671" si="2289">+SUM(R1672:R1674)</f>
        <v>1.2722265164603199</v>
      </c>
      <c r="S1671" s="21">
        <f t="shared" ref="S1671" si="2290">+SUM(S1672:S1674)</f>
        <v>1.2722265164603199</v>
      </c>
      <c r="T1671" s="21">
        <f t="shared" ref="T1671" si="2291">+SUM(T1672:T1674)</f>
        <v>1.2722265164603199</v>
      </c>
      <c r="U1671" s="21">
        <f t="shared" ref="U1671" si="2292">+SUM(U1672:U1674)</f>
        <v>1.2722265164603199</v>
      </c>
      <c r="V1671" s="21">
        <f t="shared" ref="V1671" si="2293">+SUM(V1672:V1674)</f>
        <v>1.2722265164603199</v>
      </c>
      <c r="W1671" s="21">
        <f t="shared" ref="W1671" si="2294">+SUM(W1672:W1674)</f>
        <v>1.2722265164603199</v>
      </c>
      <c r="X1671" s="21">
        <f t="shared" ref="X1671" si="2295">+SUM(X1672:X1674)</f>
        <v>1.2722265164603199</v>
      </c>
      <c r="Y1671" s="21">
        <f t="shared" ref="Y1671" si="2296">+SUM(Y1672:Y1674)</f>
        <v>1.2722265164603199</v>
      </c>
      <c r="Z1671" s="21">
        <f t="shared" ref="Z1671" si="2297">+SUM(Z1672:Z1674)</f>
        <v>1.2722265164603199</v>
      </c>
      <c r="AA1671" s="21">
        <f t="shared" ref="AA1671" si="2298">+SUM(AA1672:AA1674)</f>
        <v>1.2722265164603199</v>
      </c>
      <c r="AB1671" s="21">
        <f t="shared" ref="AB1671" si="2299">+SUM(AB1672:AB1674)</f>
        <v>0</v>
      </c>
      <c r="AC1671" s="21">
        <f t="shared" ref="AC1671" si="2300">+SUM(AC1672:AC1674)</f>
        <v>0</v>
      </c>
      <c r="AD1671" s="21">
        <f t="shared" ref="AD1671" si="2301">+SUM(AD1672:AD1674)</f>
        <v>0</v>
      </c>
      <c r="AE1671" s="21">
        <f t="shared" ref="AE1671" si="2302">+SUM(AE1672:AE1674)</f>
        <v>0</v>
      </c>
      <c r="AF1671" s="21">
        <f t="shared" ref="AF1671" si="2303">+SUM(AF1672:AF1674)</f>
        <v>0</v>
      </c>
      <c r="AG1671" s="21">
        <f t="shared" ref="AG1671" si="2304">+SUM(AG1672:AG1674)</f>
        <v>0</v>
      </c>
      <c r="AH1671" s="21">
        <f t="shared" ref="AH1671" si="2305">+SUM(AH1672:AH1674)</f>
        <v>0</v>
      </c>
      <c r="AI1671" s="21">
        <f t="shared" ref="AI1671" si="2306">+SUM(AI1672:AI1674)</f>
        <v>0</v>
      </c>
      <c r="AJ1671" s="21">
        <f t="shared" ref="AJ1671" si="2307">+SUM(AJ1672:AJ1674)</f>
        <v>0</v>
      </c>
      <c r="AK1671" s="21">
        <f t="shared" ref="AK1671" si="2308">+SUM(AK1672:AK1674)</f>
        <v>0</v>
      </c>
      <c r="AL1671" s="21">
        <f t="shared" ref="AL1671" si="2309">+SUM(AL1672:AL1674)</f>
        <v>0</v>
      </c>
      <c r="AM1671" s="21">
        <f t="shared" ref="AM1671" si="2310">+SUM(AM1672:AM1674)</f>
        <v>0</v>
      </c>
      <c r="AN1671" s="21">
        <f t="shared" ref="AN1671" si="2311">+SUM(AN1672:AN1674)</f>
        <v>0</v>
      </c>
      <c r="AO1671" s="21">
        <f t="shared" ref="AO1671" si="2312">+SUM(AO1672:AO1674)</f>
        <v>0</v>
      </c>
      <c r="AP1671" s="21">
        <f t="shared" ref="AP1671" si="2313">+SUM(AP1672:AP1674)</f>
        <v>0</v>
      </c>
      <c r="AQ1671" s="21">
        <f t="shared" ref="AQ1671" si="2314">+SUM(AQ1672:AQ1674)</f>
        <v>0</v>
      </c>
      <c r="AR1671" s="21">
        <f t="shared" ref="AR1671" si="2315">+SUM(AR1672:AR1674)</f>
        <v>0</v>
      </c>
    </row>
    <row r="1672" spans="6:44" x14ac:dyDescent="0.25">
      <c r="H1672" s="17" t="str">
        <f t="shared" si="2284"/>
        <v>DIC7</v>
      </c>
      <c r="I1672" s="24"/>
      <c r="J1672" s="24" t="s">
        <v>155</v>
      </c>
      <c r="K1672" s="315" t="s">
        <v>214</v>
      </c>
      <c r="L1672" s="316" t="s">
        <v>750</v>
      </c>
      <c r="M1672" s="21">
        <f>+SUMIFS(Resultados_Dic3!H$3:H$99980,Resultados_Dic3!$F$3:$F$99980,Produccion_UO!$K1672,Resultados_Dic3!$D$3:$D$99980,Produccion_UO!$K$1494,Resultados_Dic3!$E$3:$E$99980,Produccion_UO!$J1672,Resultados_Dic3!$A$3:$A$99980,Produccion_UO!$H1672)*$J$1494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N1672" s="21">
        <f>+SUMIFS(Resultados_Dic3!I$3:I$99980,Resultados_Dic3!$F$3:$F$99980,Produccion_UO!$K1672,Resultados_Dic3!$D$3:$D$99980,Produccion_UO!$K$1494,Resultados_Dic3!$E$3:$E$99980,Produccion_UO!$J1672,Resultados_Dic3!$A$3:$A$99980,Produccion_UO!$H1672)*$J$1494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O1672" s="21">
        <f>+SUMIFS(Resultados_Dic3!J$3:J$99980,Resultados_Dic3!$F$3:$F$99980,Produccion_UO!$K1672,Resultados_Dic3!$D$3:$D$99980,Produccion_UO!$K$1494,Resultados_Dic3!$E$3:$E$99980,Produccion_UO!$J1672,Resultados_Dic3!$A$3:$A$99980,Produccion_UO!$H1672)*$J$1494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P1672" s="21">
        <f>+SUMIFS(Resultados_Dic3!K$3:K$99980,Resultados_Dic3!$F$3:$F$99980,Produccion_UO!$K1672,Resultados_Dic3!$D$3:$D$99980,Produccion_UO!$K$1494,Resultados_Dic3!$E$3:$E$99980,Produccion_UO!$J1672,Resultados_Dic3!$A$3:$A$99980,Produccion_UO!$H1672)*$J$1494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Q1672" s="21">
        <f>+SUMIFS(Resultados_Dic3!L$3:L$99980,Resultados_Dic3!$F$3:$F$99980,Produccion_UO!$K1672,Resultados_Dic3!$D$3:$D$99980,Produccion_UO!$K$1494,Resultados_Dic3!$E$3:$E$99980,Produccion_UO!$J1672,Resultados_Dic3!$A$3:$A$99980,Produccion_UO!$H1672)*$J$1494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R1672" s="21">
        <f>+SUMIFS(Resultados_Dic3!M$3:M$99980,Resultados_Dic3!$F$3:$F$99980,Produccion_UO!$K1672,Resultados_Dic3!$D$3:$D$99980,Produccion_UO!$K$1494,Resultados_Dic3!$E$3:$E$99980,Produccion_UO!$J1672,Resultados_Dic3!$A$3:$A$99980,Produccion_UO!$H1672)*$J$1494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S1672" s="21">
        <f>+SUMIFS(Resultados_Dic3!N$3:N$99980,Resultados_Dic3!$F$3:$F$99980,Produccion_UO!$K1672,Resultados_Dic3!$D$3:$D$99980,Produccion_UO!$K$1494,Resultados_Dic3!$E$3:$E$99980,Produccion_UO!$J1672,Resultados_Dic3!$A$3:$A$99980,Produccion_UO!$H1672)*$J$1494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T1672" s="21">
        <f>+SUMIFS(Resultados_Dic3!O$3:O$99980,Resultados_Dic3!$F$3:$F$99980,Produccion_UO!$K1672,Resultados_Dic3!$D$3:$D$99980,Produccion_UO!$K$1494,Resultados_Dic3!$E$3:$E$99980,Produccion_UO!$J1672,Resultados_Dic3!$A$3:$A$99980,Produccion_UO!$H1672)*$J$1494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U1672" s="21">
        <f>+SUMIFS(Resultados_Dic3!P$3:P$99980,Resultados_Dic3!$F$3:$F$99980,Produccion_UO!$K1672,Resultados_Dic3!$D$3:$D$99980,Produccion_UO!$K$1494,Resultados_Dic3!$E$3:$E$99980,Produccion_UO!$J1672,Resultados_Dic3!$A$3:$A$99980,Produccion_UO!$H1672)*$J$1494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V1672" s="21">
        <f>+SUMIFS(Resultados_Dic3!Q$3:Q$99980,Resultados_Dic3!$F$3:$F$99980,Produccion_UO!$K1672,Resultados_Dic3!$D$3:$D$99980,Produccion_UO!$K$1494,Resultados_Dic3!$E$3:$E$99980,Produccion_UO!$J1672,Resultados_Dic3!$A$3:$A$99980,Produccion_UO!$H1672)*$J$1494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W1672" s="21">
        <f>+SUMIFS(Resultados_Dic3!R$3:R$99980,Resultados_Dic3!$F$3:$F$99980,Produccion_UO!$K1672,Resultados_Dic3!$D$3:$D$99980,Produccion_UO!$K$1494,Resultados_Dic3!$E$3:$E$99980,Produccion_UO!$J1672,Resultados_Dic3!$A$3:$A$99980,Produccion_UO!$H1672)*$J$1494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X1672" s="21">
        <f>+SUMIFS(Resultados_Dic3!S$3:S$99980,Resultados_Dic3!$F$3:$F$99980,Produccion_UO!$K1672,Resultados_Dic3!$D$3:$D$99980,Produccion_UO!$K$1494,Resultados_Dic3!$E$3:$E$99980,Produccion_UO!$J1672,Resultados_Dic3!$A$3:$A$99980,Produccion_UO!$H1672)*$J$1494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Y1672" s="21">
        <f>+SUMIFS(Resultados_Dic3!T$3:T$99980,Resultados_Dic3!$F$3:$F$99980,Produccion_UO!$K1672,Resultados_Dic3!$D$3:$D$99980,Produccion_UO!$K$1494,Resultados_Dic3!$E$3:$E$99980,Produccion_UO!$J1672,Resultados_Dic3!$A$3:$A$99980,Produccion_UO!$H1672)*$J$1494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Z1672" s="21">
        <f>+SUMIFS(Resultados_Dic3!U$3:U$99980,Resultados_Dic3!$F$3:$F$99980,Produccion_UO!$K1672,Resultados_Dic3!$D$3:$D$99980,Produccion_UO!$K$1494,Resultados_Dic3!$E$3:$E$99980,Produccion_UO!$J1672,Resultados_Dic3!$A$3:$A$99980,Produccion_UO!$H1672)*$J$1494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AA1672" s="21">
        <f>+SUMIFS(Resultados_Dic3!V$3:V$99980,Resultados_Dic3!$F$3:$F$99980,Produccion_UO!$K1672,Resultados_Dic3!$D$3:$D$99980,Produccion_UO!$K$1494,Resultados_Dic3!$E$3:$E$99980,Produccion_UO!$J1672,Resultados_Dic3!$A$3:$A$99980,Produccion_UO!$H1672)*$J$1494</f>
        <v>1.2722265164603199</v>
      </c>
      <c r="AB1672" s="21">
        <f>+SUMIFS(Resultados_Dic3!W$3:W$99980,Resultados_Dic3!$F$3:$F$99980,Produccion_UO!$K1672,Resultados_Dic3!$D$3:$D$99980,Produccion_UO!$K$1494,Resultados_Dic3!$E$3:$E$99980,Produccion_UO!$J1672,Resultados_Dic3!$A$3:$A$99980,Produccion_UO!$H1672)*$J$1494</f>
        <v>0</v>
      </c>
      <c r="AC1672" s="21">
        <f>+SUMIFS(Resultados_Dic3!X$3:X$99980,Resultados_Dic3!$F$3:$F$99980,Produccion_UO!$K1672,Resultados_Dic3!$D$3:$D$99980,Produccion_UO!$K$1494,Resultados_Dic3!$E$3:$E$99980,Produccion_UO!$J1672,Resultados_Dic3!$A$3:$A$99980,Produccion_UO!$H1672)*$J$1494</f>
        <v>0</v>
      </c>
      <c r="AD1672" s="21">
        <f>+SUMIFS(Resultados_Dic3!Y$3:Y$99980,Resultados_Dic3!$F$3:$F$99980,Produccion_UO!$K1672,Resultados_Dic3!$D$3:$D$99980,Produccion_UO!$K$1494,Resultados_Dic3!$E$3:$E$99980,Produccion_UO!$J1672,Resultados_Dic3!$A$3:$A$99980,Produccion_UO!$H1672)*$J$1494</f>
        <v>0</v>
      </c>
      <c r="AE1672" s="21">
        <f>+SUMIFS(Resultados_Dic3!Z$3:Z$99980,Resultados_Dic3!$F$3:$F$99980,Produccion_UO!$K1672,Resultados_Dic3!$D$3:$D$99980,Produccion_UO!$K$1494,Resultados_Dic3!$E$3:$E$99980,Produccion_UO!$J1672,Resultados_Dic3!$A$3:$A$99980,Produccion_UO!$H1672)*$J$1494</f>
        <v>0</v>
      </c>
      <c r="AF1672" s="21">
        <f>+SUMIFS(Resultados_Dic3!AA$3:AA$99980,Resultados_Dic3!$F$3:$F$99980,Produccion_UO!$K1672,Resultados_Dic3!$D$3:$D$99980,Produccion_UO!$K$1494,Resultados_Dic3!$E$3:$E$99980,Produccion_UO!$J1672,Resultados_Dic3!$A$3:$A$99980,Produccion_UO!$H1672)*$J$1494</f>
        <v>0</v>
      </c>
      <c r="AG1672" s="21">
        <f>+SUMIFS(Resultados_Dic3!AB$3:AB$99980,Resultados_Dic3!$F$3:$F$99980,Produccion_UO!$K1672,Resultados_Dic3!$D$3:$D$99980,Produccion_UO!$K$1494,Resultados_Dic3!$E$3:$E$99980,Produccion_UO!$J1672,Resultados_Dic3!$A$3:$A$99980,Produccion_UO!$H1672)*$J$1494</f>
        <v>0</v>
      </c>
      <c r="AH1672" s="21">
        <f>+SUMIFS(Resultados_Dic3!AC$3:AC$99980,Resultados_Dic3!$F$3:$F$99980,Produccion_UO!$K1672,Resultados_Dic3!$D$3:$D$99980,Produccion_UO!$K$1494,Resultados_Dic3!$E$3:$E$99980,Produccion_UO!$J1672,Resultados_Dic3!$A$3:$A$99980,Produccion_UO!$H1672)*$J$1494</f>
        <v>0</v>
      </c>
      <c r="AI1672" s="21">
        <f>+SUMIFS(Resultados_Dic3!AD$3:AD$99980,Resultados_Dic3!$F$3:$F$99980,Produccion_UO!$K1672,Resultados_Dic3!$D$3:$D$99980,Produccion_UO!$K$1494,Resultados_Dic3!$E$3:$E$99980,Produccion_UO!$J1672,Resultados_Dic3!$A$3:$A$99980,Produccion_UO!$H1672)*$J$1494</f>
        <v>0</v>
      </c>
      <c r="AJ1672" s="21">
        <f>+SUMIFS(Resultados_Dic3!AE$3:AE$99980,Resultados_Dic3!$F$3:$F$99980,Produccion_UO!$K1672,Resultados_Dic3!$D$3:$D$99980,Produccion_UO!$K$1494,Resultados_Dic3!$E$3:$E$99980,Produccion_UO!$J1672,Resultados_Dic3!$A$3:$A$99980,Produccion_UO!$H1672)*$J$1494</f>
        <v>0</v>
      </c>
      <c r="AK1672" s="21">
        <f>+SUMIFS(Resultados_Dic3!AF$3:AF$99980,Resultados_Dic3!$F$3:$F$99980,Produccion_UO!$K1672,Resultados_Dic3!$D$3:$D$99980,Produccion_UO!$K$1494,Resultados_Dic3!$E$3:$E$99980,Produccion_UO!$J1672,Resultados_Dic3!$A$3:$A$99980,Produccion_UO!$H1672)*$J$1494</f>
        <v>0</v>
      </c>
      <c r="AL1672" s="21">
        <f>+SUMIFS(Resultados_Dic3!AG$3:AG$99980,Resultados_Dic3!$F$3:$F$99980,Produccion_UO!$K1672,Resultados_Dic3!$D$3:$D$99980,Produccion_UO!$K$1494,Resultados_Dic3!$E$3:$E$99980,Produccion_UO!$J1672,Resultados_Dic3!$A$3:$A$99980,Produccion_UO!$H1672)*$J$1494</f>
        <v>0</v>
      </c>
      <c r="AM1672" s="21">
        <f>+SUMIFS(Resultados_Dic3!AH$3:AH$99980,Resultados_Dic3!$F$3:$F$99980,Produccion_UO!$K1672,Resultados_Dic3!$D$3:$D$99980,Produccion_UO!$K$1494,Resultados_Dic3!$E$3:$E$99980,Produccion_UO!$J1672,Resultados_Dic3!$A$3:$A$99980,Produccion_UO!$H1672)*$J$1494</f>
        <v>0</v>
      </c>
      <c r="AN1672" s="21">
        <f>+SUMIFS(Resultados_Dic3!AI$3:AI$99980,Resultados_Dic3!$F$3:$F$99980,Produccion_UO!$K1672,Resultados_Dic3!$D$3:$D$99980,Produccion_UO!$K$1494,Resultados_Dic3!$E$3:$E$99980,Produccion_UO!$J1672,Resultados_Dic3!$A$3:$A$99980,Produccion_UO!$H1672)*$J$1494</f>
        <v>0</v>
      </c>
      <c r="AO1672" s="21">
        <f>+SUMIFS(Resultados_Dic3!AJ$3:AJ$99980,Resultados_Dic3!$F$3:$F$99980,Produccion_UO!$K1672,Resultados_Dic3!$D$3:$D$99980,Produccion_UO!$K$1494,Resultados_Dic3!$E$3:$E$99980,Produccion_UO!$J1672,Resultados_Dic3!$A$3:$A$99980,Produccion_UO!$H1672)*$J$1494</f>
        <v>0</v>
      </c>
      <c r="AP1672" s="21">
        <f>+SUMIFS(Resultados_Dic3!AK$3:AK$99980,Resultados_Dic3!$F$3:$F$99980,Produccion_UO!$K1672,Resultados_Dic3!$D$3:$D$99980,Produccion_UO!$K$1494,Resultados_Dic3!$E$3:$E$99980,Produccion_UO!$J1672,Resultados_Dic3!$A$3:$A$99980,Produccion_UO!$H1672)*$J$1494</f>
        <v>0</v>
      </c>
      <c r="AQ1672" s="21">
        <f>+SUMIFS(Resultados_Dic3!AL$3:AL$99980,Resultados_Dic3!$F$3:$F$99980,Produccion_UO!$K1672,Resultados_Dic3!$D$3:$D$99980,Produccion_UO!$K$1494,Resultados_Dic3!$E$3:$E$99980,Produccion_UO!$J1672,Resultados_Dic3!$A$3:$A$99980,Produccion_UO!$H1672)*$J$1494</f>
        <v>0</v>
      </c>
      <c r="AR1672" s="21">
        <f>+SUMIFS(Resultados_Dic3!AM$3:AM$99980,Resultados_Dic3!$F$3:$F$99980,Produccion_UO!$K1672,Resultados_Dic3!$D$3:$D$99980,Produccion_UO!$K$1494,Resultados_Dic3!$E$3:$E$99980,Produccion_UO!$J1672,Resultados_Dic3!$A$3:$A$99980,Produccion_UO!$H1672)*$J$1494</f>
        <v>0</v>
      </c>
    </row>
    <row r="1673" spans="6:44" x14ac:dyDescent="0.25">
      <c r="H1673" s="17" t="str">
        <f t="shared" si="2284"/>
        <v>DIC7</v>
      </c>
      <c r="I1673" s="24"/>
      <c r="J1673" s="24" t="s">
        <v>155</v>
      </c>
      <c r="K1673" s="315" t="s">
        <v>482</v>
      </c>
      <c r="L1673" s="316" t="s">
        <v>746</v>
      </c>
      <c r="M1673" s="21">
        <f>+SUMIFS(Resultados_Dic3!H$3:H$99980,Resultados_Dic3!$F$3:$F$99980,Produccion_UO!$K1673,Resultados_Dic3!$D$3:$D$99980,Produccion_UO!$K$1494,Resultados_Dic3!$E$3:$E$99980,Produccion_UO!$J1673,Resultados_Dic3!$A$3:$A$99980,Produccion_UO!$H1673)*$J$1494</f>
        <v>30.214063325268398</v>
      </c>
      <c r="N1673" s="21">
        <f>+SUMIFS(Resultados_Dic3!I$3:I$99980,Resultados_Dic3!$F$3:$F$99980,Produccion_UO!$K1673,Resultados_Dic3!$D$3:$D$99980,Produccion_UO!$K$1494,Resultados_Dic3!$E$3:$E$99980,Produccion_UO!$J1673,Resultados_Dic3!$A$3:$A$99980,Produccion_UO!$H1673)*$J$1494</f>
        <v>29.633807571616799</v>
      </c>
      <c r="O1673" s="21">
        <f>+SUMIFS(Resultados_Dic3!J$3:J$99980,Resultados_Dic3!$F$3:$F$99980,Produccion_UO!$K1673,Resultados_Dic3!$D$3:$D$99980,Produccion_UO!$K$1494,Resultados_Dic3!$E$3:$E$99980,Produccion_UO!$J1673,Resultados_Dic3!$A$3:$A$99980,Produccion_UO!$H1673)*$J$1494</f>
        <v>0</v>
      </c>
      <c r="P1673" s="21">
        <f>+SUMIFS(Resultados_Dic3!K$3:K$99980,Resultados_Dic3!$F$3:$F$99980,Produccion_UO!$K1673,Resultados_Dic3!$D$3:$D$99980,Produccion_UO!$K$1494,Resultados_Dic3!$E$3:$E$99980,Produccion_UO!$J1673,Resultados_Dic3!$A$3:$A$99980,Produccion_UO!$H1673)*$J$1494</f>
        <v>0</v>
      </c>
      <c r="Q1673" s="21">
        <f>+SUMIFS(Resultados_Dic3!L$3:L$99980,Resultados_Dic3!$F$3:$F$99980,Produccion_UO!$K1673,Resultados_Dic3!$D$3:$D$99980,Produccion_UO!$K$1494,Resultados_Dic3!$E$3:$E$99980,Produccion_UO!$J1673,Resultados_Dic3!$A$3:$A$99980,Produccion_UO!$H1673)*$J$1494</f>
        <v>0</v>
      </c>
      <c r="R1673" s="21">
        <f>+SUMIFS(Resultados_Dic3!M$3:M$99980,Resultados_Dic3!$F$3:$F$99980,Produccion_UO!$K1673,Resultados_Dic3!$D$3:$D$99980,Produccion_UO!$K$1494,Resultados_Dic3!$E$3:$E$99980,Produccion_UO!$J1673,Resultados_Dic3!$A$3:$A$99980,Produccion_UO!$H1673)*$J$1494</f>
        <v>0</v>
      </c>
      <c r="S1673" s="21">
        <f>+SUMIFS(Resultados_Dic3!N$3:N$99980,Resultados_Dic3!$F$3:$F$99980,Produccion_UO!$K1673,Resultados_Dic3!$D$3:$D$99980,Produccion_UO!$K$1494,Resultados_Dic3!$E$3:$E$99980,Produccion_UO!$J1673,Resultados_Dic3!$A$3:$A$99980,Produccion_UO!$H1673)*$J$1494</f>
        <v>0</v>
      </c>
      <c r="T1673" s="21">
        <f>+SUMIFS(Resultados_Dic3!O$3:O$99980,Resultados_Dic3!$F$3:$F$99980,Produccion_UO!$K1673,Resultados_Dic3!$D$3:$D$99980,Produccion_UO!$K$1494,Resultados_Dic3!$E$3:$E$99980,Produccion_UO!$J1673,Resultados_Dic3!$A$3:$A$99980,Produccion_UO!$H1673)*$J$1494</f>
        <v>0</v>
      </c>
      <c r="U1673" s="21">
        <f>+SUMIFS(Resultados_Dic3!P$3:P$99980,Resultados_Dic3!$F$3:$F$99980,Produccion_UO!$K1673,Resultados_Dic3!$D$3:$D$99980,Produccion_UO!$K$1494,Resultados_Dic3!$E$3:$E$99980,Produccion_UO!$J1673,Resultados_Dic3!$A$3:$A$99980,Produccion_UO!$H1673)*$J$1494</f>
        <v>0</v>
      </c>
      <c r="V1673" s="21">
        <f>+SUMIFS(Resultados_Dic3!Q$3:Q$99980,Resultados_Dic3!$F$3:$F$99980,Produccion_UO!$K1673,Resultados_Dic3!$D$3:$D$99980,Produccion_UO!$K$1494,Resultados_Dic3!$E$3:$E$99980,Produccion_UO!$J1673,Resultados_Dic3!$A$3:$A$99980,Produccion_UO!$H1673)*$J$1494</f>
        <v>0</v>
      </c>
      <c r="W1673" s="21">
        <f>+SUMIFS(Resultados_Dic3!R$3:R$99980,Resultados_Dic3!$F$3:$F$99980,Produccion_UO!$K1673,Resultados_Dic3!$D$3:$D$99980,Produccion_UO!$K$1494,Resultados_Dic3!$E$3:$E$99980,Produccion_UO!$J1673,Resultados_Dic3!$A$3:$A$99980,Produccion_UO!$H1673)*$J$1494</f>
        <v>0</v>
      </c>
      <c r="X1673" s="21">
        <f>+SUMIFS(Resultados_Dic3!S$3:S$99980,Resultados_Dic3!$F$3:$F$99980,Produccion_UO!$K1673,Resultados_Dic3!$D$3:$D$99980,Produccion_UO!$K$1494,Resultados_Dic3!$E$3:$E$99980,Produccion_UO!$J1673,Resultados_Dic3!$A$3:$A$99980,Produccion_UO!$H1673)*$J$1494</f>
        <v>0</v>
      </c>
      <c r="Y1673" s="21">
        <f>+SUMIFS(Resultados_Dic3!T$3:T$99980,Resultados_Dic3!$F$3:$F$99980,Produccion_UO!$K1673,Resultados_Dic3!$D$3:$D$99980,Produccion_UO!$K$1494,Resultados_Dic3!$E$3:$E$99980,Produccion_UO!$J1673,Resultados_Dic3!$A$3:$A$99980,Produccion_UO!$H1673)*$J$1494</f>
        <v>0</v>
      </c>
      <c r="Z1673" s="21">
        <f>+SUMIFS(Resultados_Dic3!U$3:U$99980,Resultados_Dic3!$F$3:$F$99980,Produccion_UO!$K1673,Resultados_Dic3!$D$3:$D$99980,Produccion_UO!$K$1494,Resultados_Dic3!$E$3:$E$99980,Produccion_UO!$J1673,Resultados_Dic3!$A$3:$A$99980,Produccion_UO!$H1673)*$J$1494</f>
        <v>0</v>
      </c>
      <c r="AA1673" s="21">
        <f>+SUMIFS(Resultados_Dic3!V$3:V$99980,Resultados_Dic3!$F$3:$F$99980,Produccion_UO!$K1673,Resultados_Dic3!$D$3:$D$99980,Produccion_UO!$K$1494,Resultados_Dic3!$E$3:$E$99980,Produccion_UO!$J1673,Resultados_Dic3!$A$3:$A$99980,Produccion_UO!$H1673)*$J$1494</f>
        <v>0</v>
      </c>
      <c r="AB1673" s="21">
        <f>+SUMIFS(Resultados_Dic3!W$3:W$99980,Resultados_Dic3!$F$3:$F$99980,Produccion_UO!$K1673,Resultados_Dic3!$D$3:$D$99980,Produccion_UO!$K$1494,Resultados_Dic3!$E$3:$E$99980,Produccion_UO!$J1673,Resultados_Dic3!$A$3:$A$99980,Produccion_UO!$H1673)*$J$1494</f>
        <v>0</v>
      </c>
      <c r="AC1673" s="21">
        <f>+SUMIFS(Resultados_Dic3!X$3:X$99980,Resultados_Dic3!$F$3:$F$99980,Produccion_UO!$K1673,Resultados_Dic3!$D$3:$D$99980,Produccion_UO!$K$1494,Resultados_Dic3!$E$3:$E$99980,Produccion_UO!$J1673,Resultados_Dic3!$A$3:$A$99980,Produccion_UO!$H1673)*$J$1494</f>
        <v>0</v>
      </c>
      <c r="AD1673" s="21">
        <f>+SUMIFS(Resultados_Dic3!Y$3:Y$99980,Resultados_Dic3!$F$3:$F$99980,Produccion_UO!$K1673,Resultados_Dic3!$D$3:$D$99980,Produccion_UO!$K$1494,Resultados_Dic3!$E$3:$E$99980,Produccion_UO!$J1673,Resultados_Dic3!$A$3:$A$99980,Produccion_UO!$H1673)*$J$1494</f>
        <v>0</v>
      </c>
      <c r="AE1673" s="21">
        <f>+SUMIFS(Resultados_Dic3!Z$3:Z$99980,Resultados_Dic3!$F$3:$F$99980,Produccion_UO!$K1673,Resultados_Dic3!$D$3:$D$99980,Produccion_UO!$K$1494,Resultados_Dic3!$E$3:$E$99980,Produccion_UO!$J1673,Resultados_Dic3!$A$3:$A$99980,Produccion_UO!$H1673)*$J$1494</f>
        <v>0</v>
      </c>
      <c r="AF1673" s="21">
        <f>+SUMIFS(Resultados_Dic3!AA$3:AA$99980,Resultados_Dic3!$F$3:$F$99980,Produccion_UO!$K1673,Resultados_Dic3!$D$3:$D$99980,Produccion_UO!$K$1494,Resultados_Dic3!$E$3:$E$99980,Produccion_UO!$J1673,Resultados_Dic3!$A$3:$A$99980,Produccion_UO!$H1673)*$J$1494</f>
        <v>0</v>
      </c>
      <c r="AG1673" s="21">
        <f>+SUMIFS(Resultados_Dic3!AB$3:AB$99980,Resultados_Dic3!$F$3:$F$99980,Produccion_UO!$K1673,Resultados_Dic3!$D$3:$D$99980,Produccion_UO!$K$1494,Resultados_Dic3!$E$3:$E$99980,Produccion_UO!$J1673,Resultados_Dic3!$A$3:$A$99980,Produccion_UO!$H1673)*$J$1494</f>
        <v>0</v>
      </c>
      <c r="AH1673" s="21">
        <f>+SUMIFS(Resultados_Dic3!AC$3:AC$99980,Resultados_Dic3!$F$3:$F$99980,Produccion_UO!$K1673,Resultados_Dic3!$D$3:$D$99980,Produccion_UO!$K$1494,Resultados_Dic3!$E$3:$E$99980,Produccion_UO!$J1673,Resultados_Dic3!$A$3:$A$99980,Produccion_UO!$H1673)*$J$1494</f>
        <v>0</v>
      </c>
      <c r="AI1673" s="21">
        <f>+SUMIFS(Resultados_Dic3!AD$3:AD$99980,Resultados_Dic3!$F$3:$F$99980,Produccion_UO!$K1673,Resultados_Dic3!$D$3:$D$99980,Produccion_UO!$K$1494,Resultados_Dic3!$E$3:$E$99980,Produccion_UO!$J1673,Resultados_Dic3!$A$3:$A$99980,Produccion_UO!$H1673)*$J$1494</f>
        <v>0</v>
      </c>
      <c r="AJ1673" s="21">
        <f>+SUMIFS(Resultados_Dic3!AE$3:AE$99980,Resultados_Dic3!$F$3:$F$99980,Produccion_UO!$K1673,Resultados_Dic3!$D$3:$D$99980,Produccion_UO!$K$1494,Resultados_Dic3!$E$3:$E$99980,Produccion_UO!$J1673,Resultados_Dic3!$A$3:$A$99980,Produccion_UO!$H1673)*$J$1494</f>
        <v>0</v>
      </c>
      <c r="AK1673" s="21">
        <f>+SUMIFS(Resultados_Dic3!AF$3:AF$99980,Resultados_Dic3!$F$3:$F$99980,Produccion_UO!$K1673,Resultados_Dic3!$D$3:$D$99980,Produccion_UO!$K$1494,Resultados_Dic3!$E$3:$E$99980,Produccion_UO!$J1673,Resultados_Dic3!$A$3:$A$99980,Produccion_UO!$H1673)*$J$1494</f>
        <v>0</v>
      </c>
      <c r="AL1673" s="21">
        <f>+SUMIFS(Resultados_Dic3!AG$3:AG$99980,Resultados_Dic3!$F$3:$F$99980,Produccion_UO!$K1673,Resultados_Dic3!$D$3:$D$99980,Produccion_UO!$K$1494,Resultados_Dic3!$E$3:$E$99980,Produccion_UO!$J1673,Resultados_Dic3!$A$3:$A$99980,Produccion_UO!$H1673)*$J$1494</f>
        <v>0</v>
      </c>
      <c r="AM1673" s="21">
        <f>+SUMIFS(Resultados_Dic3!AH$3:AH$99980,Resultados_Dic3!$F$3:$F$99980,Produccion_UO!$K1673,Resultados_Dic3!$D$3:$D$99980,Produccion_UO!$K$1494,Resultados_Dic3!$E$3:$E$99980,Produccion_UO!$J1673,Resultados_Dic3!$A$3:$A$99980,Produccion_UO!$H1673)*$J$1494</f>
        <v>0</v>
      </c>
      <c r="AN1673" s="21">
        <f>+SUMIFS(Resultados_Dic3!AI$3:AI$99980,Resultados_Dic3!$F$3:$F$99980,Produccion_UO!$K1673,Resultados_Dic3!$D$3:$D$99980,Produccion_UO!$K$1494,Resultados_Dic3!$E$3:$E$99980,Produccion_UO!$J1673,Resultados_Dic3!$A$3:$A$99980,Produccion_UO!$H1673)*$J$1494</f>
        <v>0</v>
      </c>
      <c r="AO1673" s="21">
        <f>+SUMIFS(Resultados_Dic3!AJ$3:AJ$99980,Resultados_Dic3!$F$3:$F$99980,Produccion_UO!$K1673,Resultados_Dic3!$D$3:$D$99980,Produccion_UO!$K$1494,Resultados_Dic3!$E$3:$E$99980,Produccion_UO!$J1673,Resultados_Dic3!$A$3:$A$99980,Produccion_UO!$H1673)*$J$1494</f>
        <v>0</v>
      </c>
      <c r="AP1673" s="21">
        <f>+SUMIFS(Resultados_Dic3!AK$3:AK$99980,Resultados_Dic3!$F$3:$F$99980,Produccion_UO!$K1673,Resultados_Dic3!$D$3:$D$99980,Produccion_UO!$K$1494,Resultados_Dic3!$E$3:$E$99980,Produccion_UO!$J1673,Resultados_Dic3!$A$3:$A$99980,Produccion_UO!$H1673)*$J$1494</f>
        <v>0</v>
      </c>
      <c r="AQ1673" s="21">
        <f>+SUMIFS(Resultados_Dic3!AL$3:AL$99980,Resultados_Dic3!$F$3:$F$99980,Produccion_UO!$K1673,Resultados_Dic3!$D$3:$D$99980,Produccion_UO!$K$1494,Resultados_Dic3!$E$3:$E$99980,Produccion_UO!$J1673,Resultados_Dic3!$A$3:$A$99980,Produccion_UO!$H1673)*$J$1494</f>
        <v>0</v>
      </c>
      <c r="AR1673" s="21">
        <f>+SUMIFS(Resultados_Dic3!AM$3:AM$99980,Resultados_Dic3!$F$3:$F$99980,Produccion_UO!$K1673,Resultados_Dic3!$D$3:$D$99980,Produccion_UO!$K$1494,Resultados_Dic3!$E$3:$E$99980,Produccion_UO!$J1673,Resultados_Dic3!$A$3:$A$99980,Produccion_UO!$H1673)*$J$1494</f>
        <v>0</v>
      </c>
    </row>
    <row r="1674" spans="6:44" x14ac:dyDescent="0.25">
      <c r="H1674" s="17" t="str">
        <f t="shared" si="2284"/>
        <v>DIC7</v>
      </c>
      <c r="I1674" s="24"/>
      <c r="J1674" s="24" t="s">
        <v>155</v>
      </c>
      <c r="K1674" s="315" t="s">
        <v>467</v>
      </c>
      <c r="L1674" s="316" t="s">
        <v>794</v>
      </c>
      <c r="M1674" s="21">
        <f>+SUMIFS(Resultados_Dic3!H$3:H$99980,Resultados_Dic3!$F$3:$F$99980,Produccion_UO!$K1674,Resultados_Dic3!$D$3:$D$99980,Produccion_UO!$K$1494,Resultados_Dic3!$E$3:$E$99980,Produccion_UO!$J1674,Resultados_Dic3!$A$3:$A$99980,Produccion_UO!$H1674)*$J$1494</f>
        <v>0</v>
      </c>
      <c r="N1674" s="21">
        <f>+SUMIFS(Resultados_Dic3!I$3:I$99980,Resultados_Dic3!$F$3:$F$99980,Produccion_UO!$K1674,Resultados_Dic3!$D$3:$D$99980,Produccion_UO!$K$1494,Resultados_Dic3!$E$3:$E$99980,Produccion_UO!$J1674,Resultados_Dic3!$A$3:$A$99980,Produccion_UO!$H1674)*$J$1494</f>
        <v>0</v>
      </c>
      <c r="O1674" s="21">
        <f>+SUMIFS(Resultados_Dic3!J$3:J$99980,Resultados_Dic3!$F$3:$F$99980,Produccion_UO!$K1674,Resultados_Dic3!$D$3:$D$99980,Produccion_UO!$K$1494,Resultados_Dic3!$E$3:$E$99980,Produccion_UO!$J1674,Resultados_Dic3!$A$3:$A$99980,Produccion_UO!$H1674)*$J$1494</f>
        <v>0</v>
      </c>
      <c r="P1674" s="21">
        <f>+SUMIFS(Resultados_Dic3!K$3:K$99980,Resultados_Dic3!$F$3:$F$99980,Produccion_UO!$K1674,Resultados_Dic3!$D$3:$D$99980,Produccion_UO!$K$1494,Resultados_Dic3!$E$3:$E$99980,Produccion_UO!$J1674,Resultados_Dic3!$A$3:$A$99980,Produccion_UO!$H1674)*$J$1494</f>
        <v>0</v>
      </c>
      <c r="Q1674" s="21">
        <f>+SUMIFS(Resultados_Dic3!L$3:L$99980,Resultados_Dic3!$F$3:$F$99980,Produccion_UO!$K1674,Resultados_Dic3!$D$3:$D$99980,Produccion_UO!$K$1494,Resultados_Dic3!$E$3:$E$99980,Produccion_UO!$J1674,Resultados_Dic3!$A$3:$A$99980,Produccion_UO!$H1674)*$J$1494</f>
        <v>0</v>
      </c>
      <c r="R1674" s="21">
        <f>+SUMIFS(Resultados_Dic3!M$3:M$99980,Resultados_Dic3!$F$3:$F$99980,Produccion_UO!$K1674,Resultados_Dic3!$D$3:$D$99980,Produccion_UO!$K$1494,Resultados_Dic3!$E$3:$E$99980,Produccion_UO!$J1674,Resultados_Dic3!$A$3:$A$99980,Produccion_UO!$H1674)*$J$1494</f>
        <v>0</v>
      </c>
      <c r="S1674" s="21">
        <f>+SUMIFS(Resultados_Dic3!N$3:N$99980,Resultados_Dic3!$F$3:$F$99980,Produccion_UO!$K1674,Resultados_Dic3!$D$3:$D$99980,Produccion_UO!$K$1494,Resultados_Dic3!$E$3:$E$99980,Produccion_UO!$J1674,Resultados_Dic3!$A$3:$A$99980,Produccion_UO!$H1674)*$J$1494</f>
        <v>0</v>
      </c>
      <c r="T1674" s="21">
        <f>+SUMIFS(Resultados_Dic3!O$3:O$99980,Resultados_Dic3!$F$3:$F$99980,Produccion_UO!$K1674,Resultados_Dic3!$D$3:$D$99980,Produccion_UO!$K$1494,Resultados_Dic3!$E$3:$E$99980,Produccion_UO!$J1674,Resultados_Dic3!$A$3:$A$99980,Produccion_UO!$H1674)*$J$1494</f>
        <v>0</v>
      </c>
      <c r="U1674" s="21">
        <f>+SUMIFS(Resultados_Dic3!P$3:P$99980,Resultados_Dic3!$F$3:$F$99980,Produccion_UO!$K1674,Resultados_Dic3!$D$3:$D$99980,Produccion_UO!$K$1494,Resultados_Dic3!$E$3:$E$99980,Produccion_UO!$J1674,Resultados_Dic3!$A$3:$A$99980,Produccion_UO!$H1674)*$J$1494</f>
        <v>0</v>
      </c>
      <c r="V1674" s="21">
        <f>+SUMIFS(Resultados_Dic3!Q$3:Q$99980,Resultados_Dic3!$F$3:$F$99980,Produccion_UO!$K1674,Resultados_Dic3!$D$3:$D$99980,Produccion_UO!$K$1494,Resultados_Dic3!$E$3:$E$99980,Produccion_UO!$J1674,Resultados_Dic3!$A$3:$A$99980,Produccion_UO!$H1674)*$J$1494</f>
        <v>0</v>
      </c>
      <c r="W1674" s="21">
        <f>+SUMIFS(Resultados_Dic3!R$3:R$99980,Resultados_Dic3!$F$3:$F$99980,Produccion_UO!$K1674,Resultados_Dic3!$D$3:$D$99980,Produccion_UO!$K$1494,Resultados_Dic3!$E$3:$E$99980,Produccion_UO!$J1674,Resultados_Dic3!$A$3:$A$99980,Produccion_UO!$H1674)*$J$1494</f>
        <v>0</v>
      </c>
      <c r="X1674" s="21">
        <f>+SUMIFS(Resultados_Dic3!S$3:S$99980,Resultados_Dic3!$F$3:$F$99980,Produccion_UO!$K1674,Resultados_Dic3!$D$3:$D$99980,Produccion_UO!$K$1494,Resultados_Dic3!$E$3:$E$99980,Produccion_UO!$J1674,Resultados_Dic3!$A$3:$A$99980,Produccion_UO!$H1674)*$J$1494</f>
        <v>0</v>
      </c>
      <c r="Y1674" s="21">
        <f>+SUMIFS(Resultados_Dic3!T$3:T$99980,Resultados_Dic3!$F$3:$F$99980,Produccion_UO!$K1674,Resultados_Dic3!$D$3:$D$99980,Produccion_UO!$K$1494,Resultados_Dic3!$E$3:$E$99980,Produccion_UO!$J1674,Resultados_Dic3!$A$3:$A$99980,Produccion_UO!$H1674)*$J$1494</f>
        <v>0</v>
      </c>
      <c r="Z1674" s="21">
        <f>+SUMIFS(Resultados_Dic3!U$3:U$99980,Resultados_Dic3!$F$3:$F$99980,Produccion_UO!$K1674,Resultados_Dic3!$D$3:$D$99980,Produccion_UO!$K$1494,Resultados_Dic3!$E$3:$E$99980,Produccion_UO!$J1674,Resultados_Dic3!$A$3:$A$99980,Produccion_UO!$H1674)*$J$1494</f>
        <v>0</v>
      </c>
      <c r="AA1674" s="21">
        <f>+SUMIFS(Resultados_Dic3!V$3:V$99980,Resultados_Dic3!$F$3:$F$99980,Produccion_UO!$K1674,Resultados_Dic3!$D$3:$D$99980,Produccion_UO!$K$1494,Resultados_Dic3!$E$3:$E$99980,Produccion_UO!$J1674,Resultados_Dic3!$A$3:$A$99980,Produccion_UO!$H1674)*$J$1494</f>
        <v>0</v>
      </c>
      <c r="AB1674" s="21">
        <f>+SUMIFS(Resultados_Dic3!W$3:W$99980,Resultados_Dic3!$F$3:$F$99980,Produccion_UO!$K1674,Resultados_Dic3!$D$3:$D$99980,Produccion_UO!$K$1494,Resultados_Dic3!$E$3:$E$99980,Produccion_UO!$J1674,Resultados_Dic3!$A$3:$A$99980,Produccion_UO!$H1674)*$J$1494</f>
        <v>0</v>
      </c>
      <c r="AC1674" s="21">
        <f>+SUMIFS(Resultados_Dic3!X$3:X$99980,Resultados_Dic3!$F$3:$F$99980,Produccion_UO!$K1674,Resultados_Dic3!$D$3:$D$99980,Produccion_UO!$K$1494,Resultados_Dic3!$E$3:$E$99980,Produccion_UO!$J1674,Resultados_Dic3!$A$3:$A$99980,Produccion_UO!$H1674)*$J$1494</f>
        <v>0</v>
      </c>
      <c r="AD1674" s="21">
        <f>+SUMIFS(Resultados_Dic3!Y$3:Y$99980,Resultados_Dic3!$F$3:$F$99980,Produccion_UO!$K1674,Resultados_Dic3!$D$3:$D$99980,Produccion_UO!$K$1494,Resultados_Dic3!$E$3:$E$99980,Produccion_UO!$J1674,Resultados_Dic3!$A$3:$A$99980,Produccion_UO!$H1674)*$J$1494</f>
        <v>0</v>
      </c>
      <c r="AE1674" s="21">
        <f>+SUMIFS(Resultados_Dic3!Z$3:Z$99980,Resultados_Dic3!$F$3:$F$99980,Produccion_UO!$K1674,Resultados_Dic3!$D$3:$D$99980,Produccion_UO!$K$1494,Resultados_Dic3!$E$3:$E$99980,Produccion_UO!$J1674,Resultados_Dic3!$A$3:$A$99980,Produccion_UO!$H1674)*$J$1494</f>
        <v>0</v>
      </c>
      <c r="AF1674" s="21">
        <f>+SUMIFS(Resultados_Dic3!AA$3:AA$99980,Resultados_Dic3!$F$3:$F$99980,Produccion_UO!$K1674,Resultados_Dic3!$D$3:$D$99980,Produccion_UO!$K$1494,Resultados_Dic3!$E$3:$E$99980,Produccion_UO!$J1674,Resultados_Dic3!$A$3:$A$99980,Produccion_UO!$H1674)*$J$1494</f>
        <v>0</v>
      </c>
      <c r="AG1674" s="21">
        <f>+SUMIFS(Resultados_Dic3!AB$3:AB$99980,Resultados_Dic3!$F$3:$F$99980,Produccion_UO!$K1674,Resultados_Dic3!$D$3:$D$99980,Produccion_UO!$K$1494,Resultados_Dic3!$E$3:$E$99980,Produccion_UO!$J1674,Resultados_Dic3!$A$3:$A$99980,Produccion_UO!$H1674)*$J$1494</f>
        <v>0</v>
      </c>
      <c r="AH1674" s="21">
        <f>+SUMIFS(Resultados_Dic3!AC$3:AC$99980,Resultados_Dic3!$F$3:$F$99980,Produccion_UO!$K1674,Resultados_Dic3!$D$3:$D$99980,Produccion_UO!$K$1494,Resultados_Dic3!$E$3:$E$99980,Produccion_UO!$J1674,Resultados_Dic3!$A$3:$A$99980,Produccion_UO!$H1674)*$J$1494</f>
        <v>0</v>
      </c>
      <c r="AI1674" s="21">
        <f>+SUMIFS(Resultados_Dic3!AD$3:AD$99980,Resultados_Dic3!$F$3:$F$99980,Produccion_UO!$K1674,Resultados_Dic3!$D$3:$D$99980,Produccion_UO!$K$1494,Resultados_Dic3!$E$3:$E$99980,Produccion_UO!$J1674,Resultados_Dic3!$A$3:$A$99980,Produccion_UO!$H1674)*$J$1494</f>
        <v>0</v>
      </c>
      <c r="AJ1674" s="21">
        <f>+SUMIFS(Resultados_Dic3!AE$3:AE$99980,Resultados_Dic3!$F$3:$F$99980,Produccion_UO!$K1674,Resultados_Dic3!$D$3:$D$99980,Produccion_UO!$K$1494,Resultados_Dic3!$E$3:$E$99980,Produccion_UO!$J1674,Resultados_Dic3!$A$3:$A$99980,Produccion_UO!$H1674)*$J$1494</f>
        <v>0</v>
      </c>
      <c r="AK1674" s="21">
        <f>+SUMIFS(Resultados_Dic3!AF$3:AF$99980,Resultados_Dic3!$F$3:$F$99980,Produccion_UO!$K1674,Resultados_Dic3!$D$3:$D$99980,Produccion_UO!$K$1494,Resultados_Dic3!$E$3:$E$99980,Produccion_UO!$J1674,Resultados_Dic3!$A$3:$A$99980,Produccion_UO!$H1674)*$J$1494</f>
        <v>0</v>
      </c>
      <c r="AL1674" s="21">
        <f>+SUMIFS(Resultados_Dic3!AG$3:AG$99980,Resultados_Dic3!$F$3:$F$99980,Produccion_UO!$K1674,Resultados_Dic3!$D$3:$D$99980,Produccion_UO!$K$1494,Resultados_Dic3!$E$3:$E$99980,Produccion_UO!$J1674,Resultados_Dic3!$A$3:$A$99980,Produccion_UO!$H1674)*$J$1494</f>
        <v>0</v>
      </c>
      <c r="AM1674" s="21">
        <f>+SUMIFS(Resultados_Dic3!AH$3:AH$99980,Resultados_Dic3!$F$3:$F$99980,Produccion_UO!$K1674,Resultados_Dic3!$D$3:$D$99980,Produccion_UO!$K$1494,Resultados_Dic3!$E$3:$E$99980,Produccion_UO!$J1674,Resultados_Dic3!$A$3:$A$99980,Produccion_UO!$H1674)*$J$1494</f>
        <v>0</v>
      </c>
      <c r="AN1674" s="21">
        <f>+SUMIFS(Resultados_Dic3!AI$3:AI$99980,Resultados_Dic3!$F$3:$F$99980,Produccion_UO!$K1674,Resultados_Dic3!$D$3:$D$99980,Produccion_UO!$K$1494,Resultados_Dic3!$E$3:$E$99980,Produccion_UO!$J1674,Resultados_Dic3!$A$3:$A$99980,Produccion_UO!$H1674)*$J$1494</f>
        <v>0</v>
      </c>
      <c r="AO1674" s="21">
        <f>+SUMIFS(Resultados_Dic3!AJ$3:AJ$99980,Resultados_Dic3!$F$3:$F$99980,Produccion_UO!$K1674,Resultados_Dic3!$D$3:$D$99980,Produccion_UO!$K$1494,Resultados_Dic3!$E$3:$E$99980,Produccion_UO!$J1674,Resultados_Dic3!$A$3:$A$99980,Produccion_UO!$H1674)*$J$1494</f>
        <v>0</v>
      </c>
      <c r="AP1674" s="21">
        <f>+SUMIFS(Resultados_Dic3!AK$3:AK$99980,Resultados_Dic3!$F$3:$F$99980,Produccion_UO!$K1674,Resultados_Dic3!$D$3:$D$99980,Produccion_UO!$K$1494,Resultados_Dic3!$E$3:$E$99980,Produccion_UO!$J1674,Resultados_Dic3!$A$3:$A$99980,Produccion_UO!$H1674)*$J$1494</f>
        <v>0</v>
      </c>
      <c r="AQ1674" s="21">
        <f>+SUMIFS(Resultados_Dic3!AL$3:AL$99980,Resultados_Dic3!$F$3:$F$99980,Produccion_UO!$K1674,Resultados_Dic3!$D$3:$D$99980,Produccion_UO!$K$1494,Resultados_Dic3!$E$3:$E$99980,Produccion_UO!$J1674,Resultados_Dic3!$A$3:$A$99980,Produccion_UO!$H1674)*$J$1494</f>
        <v>0</v>
      </c>
      <c r="AR1674" s="21">
        <f>+SUMIFS(Resultados_Dic3!AM$3:AM$99980,Resultados_Dic3!$F$3:$F$99980,Produccion_UO!$K1674,Resultados_Dic3!$D$3:$D$99980,Produccion_UO!$K$1494,Resultados_Dic3!$E$3:$E$99980,Produccion_UO!$J1674,Resultados_Dic3!$A$3:$A$99980,Produccion_UO!$H1674)*$J$1494</f>
        <v>0</v>
      </c>
    </row>
    <row r="1675" spans="6:44" x14ac:dyDescent="0.25">
      <c r="H1675" s="17" t="str">
        <f t="shared" si="2284"/>
        <v>DIC7</v>
      </c>
      <c r="I1675" s="24"/>
      <c r="J1675" s="24" t="s">
        <v>155</v>
      </c>
      <c r="K1675" s="315"/>
      <c r="L1675" s="230" t="s">
        <v>831</v>
      </c>
      <c r="M1675" s="21">
        <f>+SUM(M1676:M1678)</f>
        <v>6.0967677454832305</v>
      </c>
      <c r="N1675" s="21">
        <f t="shared" ref="N1675" si="2316">+SUM(N1676:N1678)</f>
        <v>5.9842623893433604</v>
      </c>
      <c r="O1675" s="21">
        <f t="shared" ref="O1675" si="2317">+SUM(O1676:O1678)</f>
        <v>5.9880522826792397</v>
      </c>
      <c r="P1675" s="21">
        <f t="shared" ref="P1675" si="2318">+SUM(P1676:P1678)</f>
        <v>5.9918421760151199</v>
      </c>
      <c r="Q1675" s="21">
        <f t="shared" ref="Q1675" si="2319">+SUM(Q1676:Q1678)</f>
        <v>5.9956320693510099</v>
      </c>
      <c r="R1675" s="21">
        <f t="shared" ref="R1675" si="2320">+SUM(R1676:R1678)</f>
        <v>5.5320865955795906</v>
      </c>
      <c r="S1675" s="21">
        <f t="shared" ref="S1675" si="2321">+SUM(S1676:S1678)</f>
        <v>5.0685411218081802</v>
      </c>
      <c r="T1675" s="21">
        <f t="shared" ref="T1675" si="2322">+SUM(T1676:T1678)</f>
        <v>4.6870979904058796</v>
      </c>
      <c r="U1675" s="21">
        <f t="shared" ref="U1675" si="2323">+SUM(U1676:U1678)</f>
        <v>4.3056548590035906</v>
      </c>
      <c r="V1675" s="21">
        <f t="shared" ref="V1675" si="2324">+SUM(V1676:V1678)</f>
        <v>3.9894795492687609</v>
      </c>
      <c r="W1675" s="21">
        <f t="shared" ref="W1675" si="2325">+SUM(W1676:W1678)</f>
        <v>3.673304239533929</v>
      </c>
      <c r="X1675" s="21">
        <f t="shared" ref="X1675" si="2326">+SUM(X1676:X1678)</f>
        <v>3.357128929799098</v>
      </c>
      <c r="Y1675" s="21">
        <f t="shared" ref="Y1675" si="2327">+SUM(Y1676:Y1678)</f>
        <v>3.1852029099585102</v>
      </c>
      <c r="Z1675" s="21">
        <f t="shared" ref="Z1675" si="2328">+SUM(Z1676:Z1678)</f>
        <v>3.0222928447353361</v>
      </c>
      <c r="AA1675" s="21">
        <f t="shared" ref="AA1675" si="2329">+SUM(AA1676:AA1678)</f>
        <v>1.4703920283855905</v>
      </c>
      <c r="AB1675" s="21">
        <f t="shared" ref="AB1675" si="2330">+SUM(AB1676:AB1678)</f>
        <v>0</v>
      </c>
      <c r="AC1675" s="21">
        <f t="shared" ref="AC1675" si="2331">+SUM(AC1676:AC1678)</f>
        <v>0</v>
      </c>
      <c r="AD1675" s="21">
        <f t="shared" ref="AD1675" si="2332">+SUM(AD1676:AD1678)</f>
        <v>0</v>
      </c>
      <c r="AE1675" s="21">
        <f t="shared" ref="AE1675" si="2333">+SUM(AE1676:AE1678)</f>
        <v>0</v>
      </c>
      <c r="AF1675" s="21">
        <f t="shared" ref="AF1675" si="2334">+SUM(AF1676:AF1678)</f>
        <v>0</v>
      </c>
      <c r="AG1675" s="21">
        <f t="shared" ref="AG1675" si="2335">+SUM(AG1676:AG1678)</f>
        <v>0</v>
      </c>
      <c r="AH1675" s="21">
        <f t="shared" ref="AH1675" si="2336">+SUM(AH1676:AH1678)</f>
        <v>0</v>
      </c>
      <c r="AI1675" s="21">
        <f t="shared" ref="AI1675" si="2337">+SUM(AI1676:AI1678)</f>
        <v>0</v>
      </c>
      <c r="AJ1675" s="21">
        <f t="shared" ref="AJ1675" si="2338">+SUM(AJ1676:AJ1678)</f>
        <v>0</v>
      </c>
      <c r="AK1675" s="21">
        <f t="shared" ref="AK1675" si="2339">+SUM(AK1676:AK1678)</f>
        <v>0</v>
      </c>
      <c r="AL1675" s="21">
        <f t="shared" ref="AL1675" si="2340">+SUM(AL1676:AL1678)</f>
        <v>0</v>
      </c>
      <c r="AM1675" s="21">
        <f t="shared" ref="AM1675" si="2341">+SUM(AM1676:AM1678)</f>
        <v>0</v>
      </c>
      <c r="AN1675" s="21">
        <f t="shared" ref="AN1675" si="2342">+SUM(AN1676:AN1678)</f>
        <v>0</v>
      </c>
      <c r="AO1675" s="21">
        <f t="shared" ref="AO1675" si="2343">+SUM(AO1676:AO1678)</f>
        <v>0</v>
      </c>
      <c r="AP1675" s="21">
        <f t="shared" ref="AP1675" si="2344">+SUM(AP1676:AP1678)</f>
        <v>0</v>
      </c>
      <c r="AQ1675" s="21">
        <f t="shared" ref="AQ1675" si="2345">+SUM(AQ1676:AQ1678)</f>
        <v>0</v>
      </c>
      <c r="AR1675" s="21">
        <f t="shared" ref="AR1675" si="2346">+SUM(AR1676:AR1678)</f>
        <v>0</v>
      </c>
    </row>
    <row r="1676" spans="6:44" x14ac:dyDescent="0.25">
      <c r="H1676" s="17" t="str">
        <f t="shared" si="2284"/>
        <v>DIC7</v>
      </c>
      <c r="I1676" s="24"/>
      <c r="J1676" s="24" t="s">
        <v>155</v>
      </c>
      <c r="K1676" s="315" t="s">
        <v>205</v>
      </c>
      <c r="L1676" s="316" t="s">
        <v>750</v>
      </c>
      <c r="M1676" s="21">
        <f>+SUMIFS(Resultados_Dic3!H$3:H$99980,Resultados_Dic3!$F$3:$F$99980,Produccion_UO!$K1676,Resultados_Dic3!$D$3:$D$99980,Produccion_UO!$K$1494,Resultados_Dic3!$E$3:$E$99980,Produccion_UO!$J1676,Resultados_Dic3!$A$3:$A$99980,Produccion_UO!$H1676)*$J$1494</f>
        <v>0.50303350198293995</v>
      </c>
      <c r="N1676" s="21">
        <f>+SUMIFS(Resultados_Dic3!I$3:I$99980,Resultados_Dic3!$F$3:$F$99980,Produccion_UO!$K1676,Resultados_Dic3!$D$3:$D$99980,Produccion_UO!$K$1494,Resultados_Dic3!$E$3:$E$99980,Produccion_UO!$J1676,Resultados_Dic3!$A$3:$A$99980,Produccion_UO!$H1676)*$J$1494</f>
        <v>0.50303350198293995</v>
      </c>
      <c r="O1676" s="21">
        <f>+SUMIFS(Resultados_Dic3!J$3:J$99980,Resultados_Dic3!$F$3:$F$99980,Produccion_UO!$K1676,Resultados_Dic3!$D$3:$D$99980,Produccion_UO!$K$1494,Resultados_Dic3!$E$3:$E$99980,Produccion_UO!$J1676,Resultados_Dic3!$A$3:$A$99980,Produccion_UO!$H1676)*$J$1494</f>
        <v>0.50303350198293995</v>
      </c>
      <c r="P1676" s="21">
        <f>+SUMIFS(Resultados_Dic3!K$3:K$99980,Resultados_Dic3!$F$3:$F$99980,Produccion_UO!$K1676,Resultados_Dic3!$D$3:$D$99980,Produccion_UO!$K$1494,Resultados_Dic3!$E$3:$E$99980,Produccion_UO!$J1676,Resultados_Dic3!$A$3:$A$99980,Produccion_UO!$H1676)*$J$1494</f>
        <v>0.50303350198293995</v>
      </c>
      <c r="Q1676" s="21">
        <f>+SUMIFS(Resultados_Dic3!L$3:L$99980,Resultados_Dic3!$F$3:$F$99980,Produccion_UO!$K1676,Resultados_Dic3!$D$3:$D$99980,Produccion_UO!$K$1494,Resultados_Dic3!$E$3:$E$99980,Produccion_UO!$J1676,Resultados_Dic3!$A$3:$A$99980,Produccion_UO!$H1676)*$J$1494</f>
        <v>0.50303350198293995</v>
      </c>
      <c r="R1676" s="21">
        <f>+SUMIFS(Resultados_Dic3!M$3:M$99980,Resultados_Dic3!$F$3:$F$99980,Produccion_UO!$K1676,Resultados_Dic3!$D$3:$D$99980,Produccion_UO!$K$1494,Resultados_Dic3!$E$3:$E$99980,Produccion_UO!$J1676,Resultados_Dic3!$A$3:$A$99980,Produccion_UO!$H1676)*$J$1494</f>
        <v>0.50303350198293995</v>
      </c>
      <c r="S1676" s="21">
        <f>+SUMIFS(Resultados_Dic3!N$3:N$99980,Resultados_Dic3!$F$3:$F$99980,Produccion_UO!$K1676,Resultados_Dic3!$D$3:$D$99980,Produccion_UO!$K$1494,Resultados_Dic3!$E$3:$E$99980,Produccion_UO!$J1676,Resultados_Dic3!$A$3:$A$99980,Produccion_UO!$H1676)*$J$1494</f>
        <v>0.50303350198293995</v>
      </c>
      <c r="T1676" s="21">
        <f>+SUMIFS(Resultados_Dic3!O$3:O$99980,Resultados_Dic3!$F$3:$F$99980,Produccion_UO!$K1676,Resultados_Dic3!$D$3:$D$99980,Produccion_UO!$K$1494,Resultados_Dic3!$E$3:$E$99980,Produccion_UO!$J1676,Resultados_Dic3!$A$3:$A$99980,Produccion_UO!$H1676)*$J$1494</f>
        <v>0.50303350198293995</v>
      </c>
      <c r="U1676" s="21">
        <f>+SUMIFS(Resultados_Dic3!P$3:P$99980,Resultados_Dic3!$F$3:$F$99980,Produccion_UO!$K1676,Resultados_Dic3!$D$3:$D$99980,Produccion_UO!$K$1494,Resultados_Dic3!$E$3:$E$99980,Produccion_UO!$J1676,Resultados_Dic3!$A$3:$A$99980,Produccion_UO!$H1676)*$J$1494</f>
        <v>0.50303350198293995</v>
      </c>
      <c r="V1676" s="21">
        <f>+SUMIFS(Resultados_Dic3!Q$3:Q$99980,Resultados_Dic3!$F$3:$F$99980,Produccion_UO!$K1676,Resultados_Dic3!$D$3:$D$99980,Produccion_UO!$K$1494,Resultados_Dic3!$E$3:$E$99980,Produccion_UO!$J1676,Resultados_Dic3!$A$3:$A$99980,Produccion_UO!$H1676)*$J$1494</f>
        <v>0.50303350198293995</v>
      </c>
      <c r="W1676" s="21">
        <f>+SUMIFS(Resultados_Dic3!R$3:R$99980,Resultados_Dic3!$F$3:$F$99980,Produccion_UO!$K1676,Resultados_Dic3!$D$3:$D$99980,Produccion_UO!$K$1494,Resultados_Dic3!$E$3:$E$99980,Produccion_UO!$J1676,Resultados_Dic3!$A$3:$A$99980,Produccion_UO!$H1676)*$J$1494</f>
        <v>0.50303350198293995</v>
      </c>
      <c r="X1676" s="21">
        <f>+SUMIFS(Resultados_Dic3!S$3:S$99980,Resultados_Dic3!$F$3:$F$99980,Produccion_UO!$K1676,Resultados_Dic3!$D$3:$D$99980,Produccion_UO!$K$1494,Resultados_Dic3!$E$3:$E$99980,Produccion_UO!$J1676,Resultados_Dic3!$A$3:$A$99980,Produccion_UO!$H1676)*$J$1494</f>
        <v>0.50303350198293995</v>
      </c>
      <c r="Y1676" s="21">
        <f>+SUMIFS(Resultados_Dic3!T$3:T$99980,Resultados_Dic3!$F$3:$F$99980,Produccion_UO!$K1676,Resultados_Dic3!$D$3:$D$99980,Produccion_UO!$K$1494,Resultados_Dic3!$E$3:$E$99980,Produccion_UO!$J1676,Resultados_Dic3!$A$3:$A$99980,Produccion_UO!$H1676)*$J$1494</f>
        <v>0.36506275743471001</v>
      </c>
      <c r="Z1676" s="21">
        <f>+SUMIFS(Resultados_Dic3!U$3:U$99980,Resultados_Dic3!$F$3:$F$99980,Produccion_UO!$K1676,Resultados_Dic3!$D$3:$D$99980,Produccion_UO!$K$1494,Resultados_Dic3!$E$3:$E$99980,Produccion_UO!$J1676,Resultados_Dic3!$A$3:$A$99980,Produccion_UO!$H1676)*$J$1494</f>
        <v>0.20215269221153601</v>
      </c>
      <c r="AA1676" s="21">
        <f>+SUMIFS(Resultados_Dic3!V$3:V$99980,Resultados_Dic3!$F$3:$F$99980,Produccion_UO!$K1676,Resultados_Dic3!$D$3:$D$99980,Produccion_UO!$K$1494,Resultados_Dic3!$E$3:$E$99980,Produccion_UO!$J1676,Resultados_Dic3!$A$3:$A$99980,Produccion_UO!$H1676)*$J$1494</f>
        <v>7.1950984955370501E-2</v>
      </c>
      <c r="AB1676" s="21">
        <f>+SUMIFS(Resultados_Dic3!W$3:W$99980,Resultados_Dic3!$F$3:$F$99980,Produccion_UO!$K1676,Resultados_Dic3!$D$3:$D$99980,Produccion_UO!$K$1494,Resultados_Dic3!$E$3:$E$99980,Produccion_UO!$J1676,Resultados_Dic3!$A$3:$A$99980,Produccion_UO!$H1676)*$J$1494</f>
        <v>0</v>
      </c>
      <c r="AC1676" s="21">
        <f>+SUMIFS(Resultados_Dic3!X$3:X$99980,Resultados_Dic3!$F$3:$F$99980,Produccion_UO!$K1676,Resultados_Dic3!$D$3:$D$99980,Produccion_UO!$K$1494,Resultados_Dic3!$E$3:$E$99980,Produccion_UO!$J1676,Resultados_Dic3!$A$3:$A$99980,Produccion_UO!$H1676)*$J$1494</f>
        <v>0</v>
      </c>
      <c r="AD1676" s="21">
        <f>+SUMIFS(Resultados_Dic3!Y$3:Y$99980,Resultados_Dic3!$F$3:$F$99980,Produccion_UO!$K1676,Resultados_Dic3!$D$3:$D$99980,Produccion_UO!$K$1494,Resultados_Dic3!$E$3:$E$99980,Produccion_UO!$J1676,Resultados_Dic3!$A$3:$A$99980,Produccion_UO!$H1676)*$J$1494</f>
        <v>0</v>
      </c>
      <c r="AE1676" s="21">
        <f>+SUMIFS(Resultados_Dic3!Z$3:Z$99980,Resultados_Dic3!$F$3:$F$99980,Produccion_UO!$K1676,Resultados_Dic3!$D$3:$D$99980,Produccion_UO!$K$1494,Resultados_Dic3!$E$3:$E$99980,Produccion_UO!$J1676,Resultados_Dic3!$A$3:$A$99980,Produccion_UO!$H1676)*$J$1494</f>
        <v>0</v>
      </c>
      <c r="AF1676" s="21">
        <f>+SUMIFS(Resultados_Dic3!AA$3:AA$99980,Resultados_Dic3!$F$3:$F$99980,Produccion_UO!$K1676,Resultados_Dic3!$D$3:$D$99980,Produccion_UO!$K$1494,Resultados_Dic3!$E$3:$E$99980,Produccion_UO!$J1676,Resultados_Dic3!$A$3:$A$99980,Produccion_UO!$H1676)*$J$1494</f>
        <v>0</v>
      </c>
      <c r="AG1676" s="21">
        <f>+SUMIFS(Resultados_Dic3!AB$3:AB$99980,Resultados_Dic3!$F$3:$F$99980,Produccion_UO!$K1676,Resultados_Dic3!$D$3:$D$99980,Produccion_UO!$K$1494,Resultados_Dic3!$E$3:$E$99980,Produccion_UO!$J1676,Resultados_Dic3!$A$3:$A$99980,Produccion_UO!$H1676)*$J$1494</f>
        <v>0</v>
      </c>
      <c r="AH1676" s="21">
        <f>+SUMIFS(Resultados_Dic3!AC$3:AC$99980,Resultados_Dic3!$F$3:$F$99980,Produccion_UO!$K1676,Resultados_Dic3!$D$3:$D$99980,Produccion_UO!$K$1494,Resultados_Dic3!$E$3:$E$99980,Produccion_UO!$J1676,Resultados_Dic3!$A$3:$A$99980,Produccion_UO!$H1676)*$J$1494</f>
        <v>0</v>
      </c>
      <c r="AI1676" s="21">
        <f>+SUMIFS(Resultados_Dic3!AD$3:AD$99980,Resultados_Dic3!$F$3:$F$99980,Produccion_UO!$K1676,Resultados_Dic3!$D$3:$D$99980,Produccion_UO!$K$1494,Resultados_Dic3!$E$3:$E$99980,Produccion_UO!$J1676,Resultados_Dic3!$A$3:$A$99980,Produccion_UO!$H1676)*$J$1494</f>
        <v>0</v>
      </c>
      <c r="AJ1676" s="21">
        <f>+SUMIFS(Resultados_Dic3!AE$3:AE$99980,Resultados_Dic3!$F$3:$F$99980,Produccion_UO!$K1676,Resultados_Dic3!$D$3:$D$99980,Produccion_UO!$K$1494,Resultados_Dic3!$E$3:$E$99980,Produccion_UO!$J1676,Resultados_Dic3!$A$3:$A$99980,Produccion_UO!$H1676)*$J$1494</f>
        <v>0</v>
      </c>
      <c r="AK1676" s="21">
        <f>+SUMIFS(Resultados_Dic3!AF$3:AF$99980,Resultados_Dic3!$F$3:$F$99980,Produccion_UO!$K1676,Resultados_Dic3!$D$3:$D$99980,Produccion_UO!$K$1494,Resultados_Dic3!$E$3:$E$99980,Produccion_UO!$J1676,Resultados_Dic3!$A$3:$A$99980,Produccion_UO!$H1676)*$J$1494</f>
        <v>0</v>
      </c>
      <c r="AL1676" s="21">
        <f>+SUMIFS(Resultados_Dic3!AG$3:AG$99980,Resultados_Dic3!$F$3:$F$99980,Produccion_UO!$K1676,Resultados_Dic3!$D$3:$D$99980,Produccion_UO!$K$1494,Resultados_Dic3!$E$3:$E$99980,Produccion_UO!$J1676,Resultados_Dic3!$A$3:$A$99980,Produccion_UO!$H1676)*$J$1494</f>
        <v>0</v>
      </c>
      <c r="AM1676" s="21">
        <f>+SUMIFS(Resultados_Dic3!AH$3:AH$99980,Resultados_Dic3!$F$3:$F$99980,Produccion_UO!$K1676,Resultados_Dic3!$D$3:$D$99980,Produccion_UO!$K$1494,Resultados_Dic3!$E$3:$E$99980,Produccion_UO!$J1676,Resultados_Dic3!$A$3:$A$99980,Produccion_UO!$H1676)*$J$1494</f>
        <v>0</v>
      </c>
      <c r="AN1676" s="21">
        <f>+SUMIFS(Resultados_Dic3!AI$3:AI$99980,Resultados_Dic3!$F$3:$F$99980,Produccion_UO!$K1676,Resultados_Dic3!$D$3:$D$99980,Produccion_UO!$K$1494,Resultados_Dic3!$E$3:$E$99980,Produccion_UO!$J1676,Resultados_Dic3!$A$3:$A$99980,Produccion_UO!$H1676)*$J$1494</f>
        <v>0</v>
      </c>
      <c r="AO1676" s="21">
        <f>+SUMIFS(Resultados_Dic3!AJ$3:AJ$99980,Resultados_Dic3!$F$3:$F$99980,Produccion_UO!$K1676,Resultados_Dic3!$D$3:$D$99980,Produccion_UO!$K$1494,Resultados_Dic3!$E$3:$E$99980,Produccion_UO!$J1676,Resultados_Dic3!$A$3:$A$99980,Produccion_UO!$H1676)*$J$1494</f>
        <v>0</v>
      </c>
      <c r="AP1676" s="21">
        <f>+SUMIFS(Resultados_Dic3!AK$3:AK$99980,Resultados_Dic3!$F$3:$F$99980,Produccion_UO!$K1676,Resultados_Dic3!$D$3:$D$99980,Produccion_UO!$K$1494,Resultados_Dic3!$E$3:$E$99980,Produccion_UO!$J1676,Resultados_Dic3!$A$3:$A$99980,Produccion_UO!$H1676)*$J$1494</f>
        <v>0</v>
      </c>
      <c r="AQ1676" s="21">
        <f>+SUMIFS(Resultados_Dic3!AL$3:AL$99980,Resultados_Dic3!$F$3:$F$99980,Produccion_UO!$K1676,Resultados_Dic3!$D$3:$D$99980,Produccion_UO!$K$1494,Resultados_Dic3!$E$3:$E$99980,Produccion_UO!$J1676,Resultados_Dic3!$A$3:$A$99980,Produccion_UO!$H1676)*$J$1494</f>
        <v>0</v>
      </c>
      <c r="AR1676" s="21">
        <f>+SUMIFS(Resultados_Dic3!AM$3:AM$99980,Resultados_Dic3!$F$3:$F$99980,Produccion_UO!$K1676,Resultados_Dic3!$D$3:$D$99980,Produccion_UO!$K$1494,Resultados_Dic3!$E$3:$E$99980,Produccion_UO!$J1676,Resultados_Dic3!$A$3:$A$99980,Produccion_UO!$H1676)*$J$1494</f>
        <v>0</v>
      </c>
    </row>
    <row r="1677" spans="6:44" x14ac:dyDescent="0.25">
      <c r="H1677" s="17" t="str">
        <f t="shared" si="2284"/>
        <v>DIC7</v>
      </c>
      <c r="I1677" s="24"/>
      <c r="J1677" s="24" t="s">
        <v>155</v>
      </c>
      <c r="K1677" s="315" t="s">
        <v>453</v>
      </c>
      <c r="L1677" s="316" t="s">
        <v>746</v>
      </c>
      <c r="M1677" s="21">
        <f>+SUMIFS(Resultados_Dic3!H$3:H$99980,Resultados_Dic3!$F$3:$F$99980,Produccion_UO!$K1677,Resultados_Dic3!$D$3:$D$99980,Produccion_UO!$K$1494,Resultados_Dic3!$E$3:$E$99980,Produccion_UO!$J1677,Resultados_Dic3!$A$3:$A$99980,Produccion_UO!$H1677)*$J$1494</f>
        <v>2.77359409097649</v>
      </c>
      <c r="N1677" s="21">
        <f>+SUMIFS(Resultados_Dic3!I$3:I$99980,Resultados_Dic3!$F$3:$F$99980,Produccion_UO!$K1677,Resultados_Dic3!$D$3:$D$99980,Produccion_UO!$K$1494,Resultados_Dic3!$E$3:$E$99980,Produccion_UO!$J1677,Resultados_Dic3!$A$3:$A$99980,Produccion_UO!$H1677)*$J$1494</f>
        <v>2.6610887348366199</v>
      </c>
      <c r="O1677" s="21">
        <f>+SUMIFS(Resultados_Dic3!J$3:J$99980,Resultados_Dic3!$F$3:$F$99980,Produccion_UO!$K1677,Resultados_Dic3!$D$3:$D$99980,Produccion_UO!$K$1494,Resultados_Dic3!$E$3:$E$99980,Produccion_UO!$J1677,Resultados_Dic3!$A$3:$A$99980,Produccion_UO!$H1677)*$J$1494</f>
        <v>2.6648786281725001</v>
      </c>
      <c r="P1677" s="21">
        <f>+SUMIFS(Resultados_Dic3!K$3:K$99980,Resultados_Dic3!$F$3:$F$99980,Produccion_UO!$K1677,Resultados_Dic3!$D$3:$D$99980,Produccion_UO!$K$1494,Resultados_Dic3!$E$3:$E$99980,Produccion_UO!$J1677,Resultados_Dic3!$A$3:$A$99980,Produccion_UO!$H1677)*$J$1494</f>
        <v>2.6686685215083799</v>
      </c>
      <c r="Q1677" s="21">
        <f>+SUMIFS(Resultados_Dic3!L$3:L$99980,Resultados_Dic3!$F$3:$F$99980,Produccion_UO!$K1677,Resultados_Dic3!$D$3:$D$99980,Produccion_UO!$K$1494,Resultados_Dic3!$E$3:$E$99980,Produccion_UO!$J1677,Resultados_Dic3!$A$3:$A$99980,Produccion_UO!$H1677)*$J$1494</f>
        <v>2.6724584148442698</v>
      </c>
      <c r="R1677" s="21">
        <f>+SUMIFS(Resultados_Dic3!M$3:M$99980,Resultados_Dic3!$F$3:$F$99980,Produccion_UO!$K1677,Resultados_Dic3!$D$3:$D$99980,Produccion_UO!$K$1494,Resultados_Dic3!$E$3:$E$99980,Produccion_UO!$J1677,Resultados_Dic3!$A$3:$A$99980,Produccion_UO!$H1677)*$J$1494</f>
        <v>2.2089129410728501</v>
      </c>
      <c r="S1677" s="21">
        <f>+SUMIFS(Resultados_Dic3!N$3:N$99980,Resultados_Dic3!$F$3:$F$99980,Produccion_UO!$K1677,Resultados_Dic3!$D$3:$D$99980,Produccion_UO!$K$1494,Resultados_Dic3!$E$3:$E$99980,Produccion_UO!$J1677,Resultados_Dic3!$A$3:$A$99980,Produccion_UO!$H1677)*$J$1494</f>
        <v>1.7453674673014401</v>
      </c>
      <c r="T1677" s="21">
        <f>+SUMIFS(Resultados_Dic3!O$3:O$99980,Resultados_Dic3!$F$3:$F$99980,Produccion_UO!$K1677,Resultados_Dic3!$D$3:$D$99980,Produccion_UO!$K$1494,Resultados_Dic3!$E$3:$E$99980,Produccion_UO!$J1677,Resultados_Dic3!$A$3:$A$99980,Produccion_UO!$H1677)*$J$1494</f>
        <v>1.36392433589914</v>
      </c>
      <c r="U1677" s="21">
        <f>+SUMIFS(Resultados_Dic3!P$3:P$99980,Resultados_Dic3!$F$3:$F$99980,Produccion_UO!$K1677,Resultados_Dic3!$D$3:$D$99980,Produccion_UO!$K$1494,Resultados_Dic3!$E$3:$E$99980,Produccion_UO!$J1677,Resultados_Dic3!$A$3:$A$99980,Produccion_UO!$H1677)*$J$1494</f>
        <v>0.98248120449685095</v>
      </c>
      <c r="V1677" s="21">
        <f>+SUMIFS(Resultados_Dic3!Q$3:Q$99980,Resultados_Dic3!$F$3:$F$99980,Produccion_UO!$K1677,Resultados_Dic3!$D$3:$D$99980,Produccion_UO!$K$1494,Resultados_Dic3!$E$3:$E$99980,Produccion_UO!$J1677,Resultados_Dic3!$A$3:$A$99980,Produccion_UO!$H1677)*$J$1494</f>
        <v>0.66630589476202096</v>
      </c>
      <c r="W1677" s="21">
        <f>+SUMIFS(Resultados_Dic3!R$3:R$99980,Resultados_Dic3!$F$3:$F$99980,Produccion_UO!$K1677,Resultados_Dic3!$D$3:$D$99980,Produccion_UO!$K$1494,Resultados_Dic3!$E$3:$E$99980,Produccion_UO!$J1677,Resultados_Dic3!$A$3:$A$99980,Produccion_UO!$H1677)*$J$1494</f>
        <v>0.35013058502718902</v>
      </c>
      <c r="X1677" s="21">
        <f>+SUMIFS(Resultados_Dic3!S$3:S$99980,Resultados_Dic3!$F$3:$F$99980,Produccion_UO!$K1677,Resultados_Dic3!$D$3:$D$99980,Produccion_UO!$K$1494,Resultados_Dic3!$E$3:$E$99980,Produccion_UO!$J1677,Resultados_Dic3!$A$3:$A$99980,Produccion_UO!$H1677)*$J$1494</f>
        <v>3.3955275292357999E-2</v>
      </c>
      <c r="Y1677" s="21">
        <f>+SUMIFS(Resultados_Dic3!T$3:T$99980,Resultados_Dic3!$F$3:$F$99980,Produccion_UO!$K1677,Resultados_Dic3!$D$3:$D$99980,Produccion_UO!$K$1494,Resultados_Dic3!$E$3:$E$99980,Produccion_UO!$J1677,Resultados_Dic3!$A$3:$A$99980,Produccion_UO!$H1677)*$J$1494</f>
        <v>0</v>
      </c>
      <c r="Z1677" s="21">
        <f>+SUMIFS(Resultados_Dic3!U$3:U$99980,Resultados_Dic3!$F$3:$F$99980,Produccion_UO!$K1677,Resultados_Dic3!$D$3:$D$99980,Produccion_UO!$K$1494,Resultados_Dic3!$E$3:$E$99980,Produccion_UO!$J1677,Resultados_Dic3!$A$3:$A$99980,Produccion_UO!$H1677)*$J$1494</f>
        <v>0</v>
      </c>
      <c r="AA1677" s="21">
        <f>+SUMIFS(Resultados_Dic3!V$3:V$99980,Resultados_Dic3!$F$3:$F$99980,Produccion_UO!$K1677,Resultados_Dic3!$D$3:$D$99980,Produccion_UO!$K$1494,Resultados_Dic3!$E$3:$E$99980,Produccion_UO!$J1677,Resultados_Dic3!$A$3:$A$99980,Produccion_UO!$H1677)*$J$1494</f>
        <v>0</v>
      </c>
      <c r="AB1677" s="21">
        <f>+SUMIFS(Resultados_Dic3!W$3:W$99980,Resultados_Dic3!$F$3:$F$99980,Produccion_UO!$K1677,Resultados_Dic3!$D$3:$D$99980,Produccion_UO!$K$1494,Resultados_Dic3!$E$3:$E$99980,Produccion_UO!$J1677,Resultados_Dic3!$A$3:$A$99980,Produccion_UO!$H1677)*$J$1494</f>
        <v>0</v>
      </c>
      <c r="AC1677" s="21">
        <f>+SUMIFS(Resultados_Dic3!X$3:X$99980,Resultados_Dic3!$F$3:$F$99980,Produccion_UO!$K1677,Resultados_Dic3!$D$3:$D$99980,Produccion_UO!$K$1494,Resultados_Dic3!$E$3:$E$99980,Produccion_UO!$J1677,Resultados_Dic3!$A$3:$A$99980,Produccion_UO!$H1677)*$J$1494</f>
        <v>0</v>
      </c>
      <c r="AD1677" s="21">
        <f>+SUMIFS(Resultados_Dic3!Y$3:Y$99980,Resultados_Dic3!$F$3:$F$99980,Produccion_UO!$K1677,Resultados_Dic3!$D$3:$D$99980,Produccion_UO!$K$1494,Resultados_Dic3!$E$3:$E$99980,Produccion_UO!$J1677,Resultados_Dic3!$A$3:$A$99980,Produccion_UO!$H1677)*$J$1494</f>
        <v>0</v>
      </c>
      <c r="AE1677" s="21">
        <f>+SUMIFS(Resultados_Dic3!Z$3:Z$99980,Resultados_Dic3!$F$3:$F$99980,Produccion_UO!$K1677,Resultados_Dic3!$D$3:$D$99980,Produccion_UO!$K$1494,Resultados_Dic3!$E$3:$E$99980,Produccion_UO!$J1677,Resultados_Dic3!$A$3:$A$99980,Produccion_UO!$H1677)*$J$1494</f>
        <v>0</v>
      </c>
      <c r="AF1677" s="21">
        <f>+SUMIFS(Resultados_Dic3!AA$3:AA$99980,Resultados_Dic3!$F$3:$F$99980,Produccion_UO!$K1677,Resultados_Dic3!$D$3:$D$99980,Produccion_UO!$K$1494,Resultados_Dic3!$E$3:$E$99980,Produccion_UO!$J1677,Resultados_Dic3!$A$3:$A$99980,Produccion_UO!$H1677)*$J$1494</f>
        <v>0</v>
      </c>
      <c r="AG1677" s="21">
        <f>+SUMIFS(Resultados_Dic3!AB$3:AB$99980,Resultados_Dic3!$F$3:$F$99980,Produccion_UO!$K1677,Resultados_Dic3!$D$3:$D$99980,Produccion_UO!$K$1494,Resultados_Dic3!$E$3:$E$99980,Produccion_UO!$J1677,Resultados_Dic3!$A$3:$A$99980,Produccion_UO!$H1677)*$J$1494</f>
        <v>0</v>
      </c>
      <c r="AH1677" s="21">
        <f>+SUMIFS(Resultados_Dic3!AC$3:AC$99980,Resultados_Dic3!$F$3:$F$99980,Produccion_UO!$K1677,Resultados_Dic3!$D$3:$D$99980,Produccion_UO!$K$1494,Resultados_Dic3!$E$3:$E$99980,Produccion_UO!$J1677,Resultados_Dic3!$A$3:$A$99980,Produccion_UO!$H1677)*$J$1494</f>
        <v>0</v>
      </c>
      <c r="AI1677" s="21">
        <f>+SUMIFS(Resultados_Dic3!AD$3:AD$99980,Resultados_Dic3!$F$3:$F$99980,Produccion_UO!$K1677,Resultados_Dic3!$D$3:$D$99980,Produccion_UO!$K$1494,Resultados_Dic3!$E$3:$E$99980,Produccion_UO!$J1677,Resultados_Dic3!$A$3:$A$99980,Produccion_UO!$H1677)*$J$1494</f>
        <v>0</v>
      </c>
      <c r="AJ1677" s="21">
        <f>+SUMIFS(Resultados_Dic3!AE$3:AE$99980,Resultados_Dic3!$F$3:$F$99980,Produccion_UO!$K1677,Resultados_Dic3!$D$3:$D$99980,Produccion_UO!$K$1494,Resultados_Dic3!$E$3:$E$99980,Produccion_UO!$J1677,Resultados_Dic3!$A$3:$A$99980,Produccion_UO!$H1677)*$J$1494</f>
        <v>0</v>
      </c>
      <c r="AK1677" s="21">
        <f>+SUMIFS(Resultados_Dic3!AF$3:AF$99980,Resultados_Dic3!$F$3:$F$99980,Produccion_UO!$K1677,Resultados_Dic3!$D$3:$D$99980,Produccion_UO!$K$1494,Resultados_Dic3!$E$3:$E$99980,Produccion_UO!$J1677,Resultados_Dic3!$A$3:$A$99980,Produccion_UO!$H1677)*$J$1494</f>
        <v>0</v>
      </c>
      <c r="AL1677" s="21">
        <f>+SUMIFS(Resultados_Dic3!AG$3:AG$99980,Resultados_Dic3!$F$3:$F$99980,Produccion_UO!$K1677,Resultados_Dic3!$D$3:$D$99980,Produccion_UO!$K$1494,Resultados_Dic3!$E$3:$E$99980,Produccion_UO!$J1677,Resultados_Dic3!$A$3:$A$99980,Produccion_UO!$H1677)*$J$1494</f>
        <v>0</v>
      </c>
      <c r="AM1677" s="21">
        <f>+SUMIFS(Resultados_Dic3!AH$3:AH$99980,Resultados_Dic3!$F$3:$F$99980,Produccion_UO!$K1677,Resultados_Dic3!$D$3:$D$99980,Produccion_UO!$K$1494,Resultados_Dic3!$E$3:$E$99980,Produccion_UO!$J1677,Resultados_Dic3!$A$3:$A$99980,Produccion_UO!$H1677)*$J$1494</f>
        <v>0</v>
      </c>
      <c r="AN1677" s="21">
        <f>+SUMIFS(Resultados_Dic3!AI$3:AI$99980,Resultados_Dic3!$F$3:$F$99980,Produccion_UO!$K1677,Resultados_Dic3!$D$3:$D$99980,Produccion_UO!$K$1494,Resultados_Dic3!$E$3:$E$99980,Produccion_UO!$J1677,Resultados_Dic3!$A$3:$A$99980,Produccion_UO!$H1677)*$J$1494</f>
        <v>0</v>
      </c>
      <c r="AO1677" s="21">
        <f>+SUMIFS(Resultados_Dic3!AJ$3:AJ$99980,Resultados_Dic3!$F$3:$F$99980,Produccion_UO!$K1677,Resultados_Dic3!$D$3:$D$99980,Produccion_UO!$K$1494,Resultados_Dic3!$E$3:$E$99980,Produccion_UO!$J1677,Resultados_Dic3!$A$3:$A$99980,Produccion_UO!$H1677)*$J$1494</f>
        <v>0</v>
      </c>
      <c r="AP1677" s="21">
        <f>+SUMIFS(Resultados_Dic3!AK$3:AK$99980,Resultados_Dic3!$F$3:$F$99980,Produccion_UO!$K1677,Resultados_Dic3!$D$3:$D$99980,Produccion_UO!$K$1494,Resultados_Dic3!$E$3:$E$99980,Produccion_UO!$J1677,Resultados_Dic3!$A$3:$A$99980,Produccion_UO!$H1677)*$J$1494</f>
        <v>0</v>
      </c>
      <c r="AQ1677" s="21">
        <f>+SUMIFS(Resultados_Dic3!AL$3:AL$99980,Resultados_Dic3!$F$3:$F$99980,Produccion_UO!$K1677,Resultados_Dic3!$D$3:$D$99980,Produccion_UO!$K$1494,Resultados_Dic3!$E$3:$E$99980,Produccion_UO!$J1677,Resultados_Dic3!$A$3:$A$99980,Produccion_UO!$H1677)*$J$1494</f>
        <v>0</v>
      </c>
      <c r="AR1677" s="21">
        <f>+SUMIFS(Resultados_Dic3!AM$3:AM$99980,Resultados_Dic3!$F$3:$F$99980,Produccion_UO!$K1677,Resultados_Dic3!$D$3:$D$99980,Produccion_UO!$K$1494,Resultados_Dic3!$E$3:$E$99980,Produccion_UO!$J1677,Resultados_Dic3!$A$3:$A$99980,Produccion_UO!$H1677)*$J$1494</f>
        <v>0</v>
      </c>
    </row>
    <row r="1678" spans="6:44" x14ac:dyDescent="0.25">
      <c r="H1678" s="17" t="str">
        <f t="shared" si="2284"/>
        <v>DIC7</v>
      </c>
      <c r="I1678" s="24"/>
      <c r="J1678" s="24" t="s">
        <v>155</v>
      </c>
      <c r="K1678" s="315" t="s">
        <v>209</v>
      </c>
      <c r="L1678" s="316" t="s">
        <v>794</v>
      </c>
      <c r="M1678" s="21">
        <f>+SUMIFS(Resultados_Dic3!H$3:H$99980,Resultados_Dic3!$F$3:$F$99980,Produccion_UO!$K1678,Resultados_Dic3!$D$3:$D$99980,Produccion_UO!$K$1494,Resultados_Dic3!$E$3:$E$99980,Produccion_UO!$J1678,Resultados_Dic3!$A$3:$A$99980,Produccion_UO!$H1678)*$J$1494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N1678" s="21">
        <f>+SUMIFS(Resultados_Dic3!I$3:I$99980,Resultados_Dic3!$F$3:$F$99980,Produccion_UO!$K1678,Resultados_Dic3!$D$3:$D$99980,Produccion_UO!$K$1494,Resultados_Dic3!$E$3:$E$99980,Produccion_UO!$J1678,Resultados_Dic3!$A$3:$A$99980,Produccion_UO!$H1678)*$J$1494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O1678" s="21">
        <f>+SUMIFS(Resultados_Dic3!J$3:J$99980,Resultados_Dic3!$F$3:$F$99980,Produccion_UO!$K1678,Resultados_Dic3!$D$3:$D$99980,Produccion_UO!$K$1494,Resultados_Dic3!$E$3:$E$99980,Produccion_UO!$J1678,Resultados_Dic3!$A$3:$A$99980,Produccion_UO!$H1678)*$J$1494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P1678" s="21">
        <f>+SUMIFS(Resultados_Dic3!K$3:K$99980,Resultados_Dic3!$F$3:$F$99980,Produccion_UO!$K1678,Resultados_Dic3!$D$3:$D$99980,Produccion_UO!$K$1494,Resultados_Dic3!$E$3:$E$99980,Produccion_UO!$J1678,Resultados_Dic3!$A$3:$A$99980,Produccion_UO!$H1678)*$J$1494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Q1678" s="21">
        <f>+SUMIFS(Resultados_Dic3!L$3:L$99980,Resultados_Dic3!$F$3:$F$99980,Produccion_UO!$K1678,Resultados_Dic3!$D$3:$D$99980,Produccion_UO!$K$1494,Resultados_Dic3!$E$3:$E$99980,Produccion_UO!$J1678,Resultados_Dic3!$A$3:$A$99980,Produccion_UO!$H1678)*$J$1494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R1678" s="21">
        <f>+SUMIFS(Resultados_Dic3!M$3:M$99980,Resultados_Dic3!$F$3:$F$99980,Produccion_UO!$K1678,Resultados_Dic3!$D$3:$D$99980,Produccion_UO!$K$1494,Resultados_Dic3!$E$3:$E$99980,Produccion_UO!$J1678,Resultados_Dic3!$A$3:$A$99980,Produccion_UO!$H1678)*$J$1494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S1678" s="21">
        <f>+SUMIFS(Resultados_Dic3!N$3:N$99980,Resultados_Dic3!$F$3:$F$99980,Produccion_UO!$K1678,Resultados_Dic3!$D$3:$D$99980,Produccion_UO!$K$1494,Resultados_Dic3!$E$3:$E$99980,Produccion_UO!$J1678,Resultados_Dic3!$A$3:$A$99980,Produccion_UO!$H1678)*$J$1494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T1678" s="21">
        <f>+SUMIFS(Resultados_Dic3!O$3:O$99980,Resultados_Dic3!$F$3:$F$99980,Produccion_UO!$K1678,Resultados_Dic3!$D$3:$D$99980,Produccion_UO!$K$1494,Resultados_Dic3!$E$3:$E$99980,Produccion_UO!$J1678,Resultados_Dic3!$A$3:$A$99980,Produccion_UO!$H1678)*$J$1494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U1678" s="21">
        <f>+SUMIFS(Resultados_Dic3!P$3:P$99980,Resultados_Dic3!$F$3:$F$99980,Produccion_UO!$K1678,Resultados_Dic3!$D$3:$D$99980,Produccion_UO!$K$1494,Resultados_Dic3!$E$3:$E$99980,Produccion_UO!$J1678,Resultados_Dic3!$A$3:$A$99980,Produccion_UO!$H1678)*$J$1494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V1678" s="21">
        <f>+SUMIFS(Resultados_Dic3!Q$3:Q$99980,Resultados_Dic3!$F$3:$F$99980,Produccion_UO!$K1678,Resultados_Dic3!$D$3:$D$99980,Produccion_UO!$K$1494,Resultados_Dic3!$E$3:$E$99980,Produccion_UO!$J1678,Resultados_Dic3!$A$3:$A$99980,Produccion_UO!$H1678)*$J$1494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W1678" s="21">
        <f>+SUMIFS(Resultados_Dic3!R$3:R$99980,Resultados_Dic3!$F$3:$F$99980,Produccion_UO!$K1678,Resultados_Dic3!$D$3:$D$99980,Produccion_UO!$K$1494,Resultados_Dic3!$E$3:$E$99980,Produccion_UO!$J1678,Resultados_Dic3!$A$3:$A$99980,Produccion_UO!$H1678)*$J$1494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X1678" s="21">
        <f>+SUMIFS(Resultados_Dic3!S$3:S$99980,Resultados_Dic3!$F$3:$F$99980,Produccion_UO!$K1678,Resultados_Dic3!$D$3:$D$99980,Produccion_UO!$K$1494,Resultados_Dic3!$E$3:$E$99980,Produccion_UO!$J1678,Resultados_Dic3!$A$3:$A$99980,Produccion_UO!$H1678)*$J$1494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Y1678" s="21">
        <f>+SUMIFS(Resultados_Dic3!T$3:T$99980,Resultados_Dic3!$F$3:$F$99980,Produccion_UO!$K1678,Resultados_Dic3!$D$3:$D$99980,Produccion_UO!$K$1494,Resultados_Dic3!$E$3:$E$99980,Produccion_UO!$J1678,Resultados_Dic3!$A$3:$A$99980,Produccion_UO!$H1678)*$J$1494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Z1678" s="21">
        <f>+SUMIFS(Resultados_Dic3!U$3:U$99980,Resultados_Dic3!$F$3:$F$99980,Produccion_UO!$K1678,Resultados_Dic3!$D$3:$D$99980,Produccion_UO!$K$1494,Resultados_Dic3!$E$3:$E$99980,Produccion_UO!$J1678,Resultados_Dic3!$A$3:$A$99980,Produccion_UO!$H1678)*$J$1494</f>
        <v>2.8201401525238001</v>
      </c>
      <c r="AA1678" s="21">
        <f>+SUMIFS(Resultados_Dic3!V$3:V$99980,Resultados_Dic3!$F$3:$F$99980,Produccion_UO!$K1678,Resultados_Dic3!$D$3:$D$99980,Produccion_UO!$K$1494,Resultados_Dic3!$E$3:$E$99980,Produccion_UO!$J1678,Resultados_Dic3!$A$3:$A$99980,Produccion_UO!$H1678)*$J$1494</f>
        <v>1.3984410434302199</v>
      </c>
      <c r="AB1678" s="21">
        <f>+SUMIFS(Resultados_Dic3!W$3:W$99980,Resultados_Dic3!$F$3:$F$99980,Produccion_UO!$K1678,Resultados_Dic3!$D$3:$D$99980,Produccion_UO!$K$1494,Resultados_Dic3!$E$3:$E$99980,Produccion_UO!$J1678,Resultados_Dic3!$A$3:$A$99980,Produccion_UO!$H1678)*$J$1494</f>
        <v>0</v>
      </c>
      <c r="AC1678" s="21">
        <f>+SUMIFS(Resultados_Dic3!X$3:X$99980,Resultados_Dic3!$F$3:$F$99980,Produccion_UO!$K1678,Resultados_Dic3!$D$3:$D$99980,Produccion_UO!$K$1494,Resultados_Dic3!$E$3:$E$99980,Produccion_UO!$J1678,Resultados_Dic3!$A$3:$A$99980,Produccion_UO!$H1678)*$J$1494</f>
        <v>0</v>
      </c>
      <c r="AD1678" s="21">
        <f>+SUMIFS(Resultados_Dic3!Y$3:Y$99980,Resultados_Dic3!$F$3:$F$99980,Produccion_UO!$K1678,Resultados_Dic3!$D$3:$D$99980,Produccion_UO!$K$1494,Resultados_Dic3!$E$3:$E$99980,Produccion_UO!$J1678,Resultados_Dic3!$A$3:$A$99980,Produccion_UO!$H1678)*$J$1494</f>
        <v>0</v>
      </c>
      <c r="AE1678" s="21">
        <f>+SUMIFS(Resultados_Dic3!Z$3:Z$99980,Resultados_Dic3!$F$3:$F$99980,Produccion_UO!$K1678,Resultados_Dic3!$D$3:$D$99980,Produccion_UO!$K$1494,Resultados_Dic3!$E$3:$E$99980,Produccion_UO!$J1678,Resultados_Dic3!$A$3:$A$99980,Produccion_UO!$H1678)*$J$1494</f>
        <v>0</v>
      </c>
      <c r="AF1678" s="21">
        <f>+SUMIFS(Resultados_Dic3!AA$3:AA$99980,Resultados_Dic3!$F$3:$F$99980,Produccion_UO!$K1678,Resultados_Dic3!$D$3:$D$99980,Produccion_UO!$K$1494,Resultados_Dic3!$E$3:$E$99980,Produccion_UO!$J1678,Resultados_Dic3!$A$3:$A$99980,Produccion_UO!$H1678)*$J$1494</f>
        <v>0</v>
      </c>
      <c r="AG1678" s="21">
        <f>+SUMIFS(Resultados_Dic3!AB$3:AB$99980,Resultados_Dic3!$F$3:$F$99980,Produccion_UO!$K1678,Resultados_Dic3!$D$3:$D$99980,Produccion_UO!$K$1494,Resultados_Dic3!$E$3:$E$99980,Produccion_UO!$J1678,Resultados_Dic3!$A$3:$A$99980,Produccion_UO!$H1678)*$J$1494</f>
        <v>0</v>
      </c>
      <c r="AH1678" s="21">
        <f>+SUMIFS(Resultados_Dic3!AC$3:AC$99980,Resultados_Dic3!$F$3:$F$99980,Produccion_UO!$K1678,Resultados_Dic3!$D$3:$D$99980,Produccion_UO!$K$1494,Resultados_Dic3!$E$3:$E$99980,Produccion_UO!$J1678,Resultados_Dic3!$A$3:$A$99980,Produccion_UO!$H1678)*$J$1494</f>
        <v>0</v>
      </c>
      <c r="AI1678" s="21">
        <f>+SUMIFS(Resultados_Dic3!AD$3:AD$99980,Resultados_Dic3!$F$3:$F$99980,Produccion_UO!$K1678,Resultados_Dic3!$D$3:$D$99980,Produccion_UO!$K$1494,Resultados_Dic3!$E$3:$E$99980,Produccion_UO!$J1678,Resultados_Dic3!$A$3:$A$99980,Produccion_UO!$H1678)*$J$1494</f>
        <v>0</v>
      </c>
      <c r="AJ1678" s="21">
        <f>+SUMIFS(Resultados_Dic3!AE$3:AE$99980,Resultados_Dic3!$F$3:$F$99980,Produccion_UO!$K1678,Resultados_Dic3!$D$3:$D$99980,Produccion_UO!$K$1494,Resultados_Dic3!$E$3:$E$99980,Produccion_UO!$J1678,Resultados_Dic3!$A$3:$A$99980,Produccion_UO!$H1678)*$J$1494</f>
        <v>0</v>
      </c>
      <c r="AK1678" s="21">
        <f>+SUMIFS(Resultados_Dic3!AF$3:AF$99980,Resultados_Dic3!$F$3:$F$99980,Produccion_UO!$K1678,Resultados_Dic3!$D$3:$D$99980,Produccion_UO!$K$1494,Resultados_Dic3!$E$3:$E$99980,Produccion_UO!$J1678,Resultados_Dic3!$A$3:$A$99980,Produccion_UO!$H1678)*$J$1494</f>
        <v>0</v>
      </c>
      <c r="AL1678" s="21">
        <f>+SUMIFS(Resultados_Dic3!AG$3:AG$99980,Resultados_Dic3!$F$3:$F$99980,Produccion_UO!$K1678,Resultados_Dic3!$D$3:$D$99980,Produccion_UO!$K$1494,Resultados_Dic3!$E$3:$E$99980,Produccion_UO!$J1678,Resultados_Dic3!$A$3:$A$99980,Produccion_UO!$H1678)*$J$1494</f>
        <v>0</v>
      </c>
      <c r="AM1678" s="21">
        <f>+SUMIFS(Resultados_Dic3!AH$3:AH$99980,Resultados_Dic3!$F$3:$F$99980,Produccion_UO!$K1678,Resultados_Dic3!$D$3:$D$99980,Produccion_UO!$K$1494,Resultados_Dic3!$E$3:$E$99980,Produccion_UO!$J1678,Resultados_Dic3!$A$3:$A$99980,Produccion_UO!$H1678)*$J$1494</f>
        <v>0</v>
      </c>
      <c r="AN1678" s="21">
        <f>+SUMIFS(Resultados_Dic3!AI$3:AI$99980,Resultados_Dic3!$F$3:$F$99980,Produccion_UO!$K1678,Resultados_Dic3!$D$3:$D$99980,Produccion_UO!$K$1494,Resultados_Dic3!$E$3:$E$99980,Produccion_UO!$J1678,Resultados_Dic3!$A$3:$A$99980,Produccion_UO!$H1678)*$J$1494</f>
        <v>0</v>
      </c>
      <c r="AO1678" s="21">
        <f>+SUMIFS(Resultados_Dic3!AJ$3:AJ$99980,Resultados_Dic3!$F$3:$F$99980,Produccion_UO!$K1678,Resultados_Dic3!$D$3:$D$99980,Produccion_UO!$K$1494,Resultados_Dic3!$E$3:$E$99980,Produccion_UO!$J1678,Resultados_Dic3!$A$3:$A$99980,Produccion_UO!$H1678)*$J$1494</f>
        <v>0</v>
      </c>
      <c r="AP1678" s="21">
        <f>+SUMIFS(Resultados_Dic3!AK$3:AK$99980,Resultados_Dic3!$F$3:$F$99980,Produccion_UO!$K1678,Resultados_Dic3!$D$3:$D$99980,Produccion_UO!$K$1494,Resultados_Dic3!$E$3:$E$99980,Produccion_UO!$J1678,Resultados_Dic3!$A$3:$A$99980,Produccion_UO!$H1678)*$J$1494</f>
        <v>0</v>
      </c>
      <c r="AQ1678" s="21">
        <f>+SUMIFS(Resultados_Dic3!AL$3:AL$99980,Resultados_Dic3!$F$3:$F$99980,Produccion_UO!$K1678,Resultados_Dic3!$D$3:$D$99980,Produccion_UO!$K$1494,Resultados_Dic3!$E$3:$E$99980,Produccion_UO!$J1678,Resultados_Dic3!$A$3:$A$99980,Produccion_UO!$H1678)*$J$1494</f>
        <v>0</v>
      </c>
      <c r="AR1678" s="21">
        <f>+SUMIFS(Resultados_Dic3!AM$3:AM$99980,Resultados_Dic3!$F$3:$F$99980,Produccion_UO!$K1678,Resultados_Dic3!$D$3:$D$99980,Produccion_UO!$K$1494,Resultados_Dic3!$E$3:$E$99980,Produccion_UO!$J1678,Resultados_Dic3!$A$3:$A$99980,Produccion_UO!$H1678)*$J$1494</f>
        <v>0</v>
      </c>
    </row>
    <row r="1679" spans="6:44" x14ac:dyDescent="0.25">
      <c r="H1679" s="17" t="str">
        <f t="shared" si="2284"/>
        <v>DIC7</v>
      </c>
      <c r="I1679" s="24"/>
      <c r="J1679" s="24" t="s">
        <v>155</v>
      </c>
      <c r="K1679" s="315" t="s">
        <v>231</v>
      </c>
      <c r="L1679" s="230" t="s">
        <v>832</v>
      </c>
      <c r="M1679" s="21">
        <f>+SUMIFS(Resultados_Dic3!H$3:H$99980,Resultados_Dic3!$F$3:$F$99980,Produccion_UO!$K1679,Resultados_Dic3!$D$3:$D$99980,Produccion_UO!$K$1494,Resultados_Dic3!$E$3:$E$99980,Produccion_UO!$J1679,Resultados_Dic3!$A$3:$A$99980,Produccion_UO!$H1679)*$J$1494</f>
        <v>0</v>
      </c>
      <c r="N1679" s="21">
        <f>+SUMIFS(Resultados_Dic3!I$3:I$99980,Resultados_Dic3!$F$3:$F$99980,Produccion_UO!$K1679,Resultados_Dic3!$D$3:$D$99980,Produccion_UO!$K$1494,Resultados_Dic3!$E$3:$E$99980,Produccion_UO!$J1679,Resultados_Dic3!$A$3:$A$99980,Produccion_UO!$H1679)*$J$1494</f>
        <v>0</v>
      </c>
      <c r="O1679" s="21">
        <f>+SUMIFS(Resultados_Dic3!J$3:J$99980,Resultados_Dic3!$F$3:$F$99980,Produccion_UO!$K1679,Resultados_Dic3!$D$3:$D$99980,Produccion_UO!$K$1494,Resultados_Dic3!$E$3:$E$99980,Produccion_UO!$J1679,Resultados_Dic3!$A$3:$A$99980,Produccion_UO!$H1679)*$J$1494</f>
        <v>6.3668386976576299</v>
      </c>
      <c r="P1679" s="21">
        <f>+SUMIFS(Resultados_Dic3!K$3:K$99980,Resultados_Dic3!$F$3:$F$99980,Produccion_UO!$K1679,Resultados_Dic3!$D$3:$D$99980,Produccion_UO!$K$1494,Resultados_Dic3!$E$3:$E$99980,Produccion_UO!$J1679,Resultados_Dic3!$A$3:$A$99980,Produccion_UO!$H1679)*$J$1494</f>
        <v>6.3710355458969499</v>
      </c>
      <c r="Q1679" s="21">
        <f>+SUMIFS(Resultados_Dic3!L$3:L$99980,Resultados_Dic3!$F$3:$F$99980,Produccion_UO!$K1679,Resultados_Dic3!$D$3:$D$99980,Produccion_UO!$K$1494,Resultados_Dic3!$E$3:$E$99980,Produccion_UO!$J1679,Resultados_Dic3!$A$3:$A$99980,Produccion_UO!$H1679)*$J$1494</f>
        <v>6.3752323941362796</v>
      </c>
      <c r="R1679" s="21">
        <f>+SUMIFS(Resultados_Dic3!M$3:M$99980,Resultados_Dic3!$F$3:$F$99980,Produccion_UO!$K1679,Resultados_Dic3!$D$3:$D$99980,Produccion_UO!$K$1494,Resultados_Dic3!$E$3:$E$99980,Produccion_UO!$J1679,Resultados_Dic3!$A$3:$A$99980,Produccion_UO!$H1679)*$J$1494</f>
        <v>5.8619118774279997</v>
      </c>
      <c r="S1679" s="21">
        <f>+SUMIFS(Resultados_Dic3!N$3:N$99980,Resultados_Dic3!$F$3:$F$99980,Produccion_UO!$K1679,Resultados_Dic3!$D$3:$D$99980,Produccion_UO!$K$1494,Resultados_Dic3!$E$3:$E$99980,Produccion_UO!$J1679,Resultados_Dic3!$A$3:$A$99980,Produccion_UO!$H1679)*$J$1494</f>
        <v>5.3485913607197304</v>
      </c>
      <c r="T1679" s="21">
        <f>+SUMIFS(Resultados_Dic3!O$3:O$99980,Resultados_Dic3!$F$3:$F$99980,Produccion_UO!$K1679,Resultados_Dic3!$D$3:$D$99980,Produccion_UO!$K$1494,Resultados_Dic3!$E$3:$E$99980,Produccion_UO!$J1679,Resultados_Dic3!$A$3:$A$99980,Produccion_UO!$H1679)*$J$1494</f>
        <v>4.9261892526521098</v>
      </c>
      <c r="U1679" s="21">
        <f>+SUMIFS(Resultados_Dic3!P$3:P$99980,Resultados_Dic3!$F$3:$F$99980,Produccion_UO!$K1679,Resultados_Dic3!$D$3:$D$99980,Produccion_UO!$K$1494,Resultados_Dic3!$E$3:$E$99980,Produccion_UO!$J1679,Resultados_Dic3!$A$3:$A$99980,Produccion_UO!$H1679)*$J$1494</f>
        <v>4.5037871445844999</v>
      </c>
      <c r="V1679" s="21">
        <f>+SUMIFS(Resultados_Dic3!Q$3:Q$99980,Resultados_Dic3!$F$3:$F$99980,Produccion_UO!$K1679,Resultados_Dic3!$D$3:$D$99980,Produccion_UO!$K$1494,Resultados_Dic3!$E$3:$E$99980,Produccion_UO!$J1679,Resultados_Dic3!$A$3:$A$99980,Produccion_UO!$H1679)*$J$1494</f>
        <v>4.1536612506932</v>
      </c>
      <c r="W1679" s="21">
        <f>+SUMIFS(Resultados_Dic3!R$3:R$99980,Resultados_Dic3!$F$3:$F$99980,Produccion_UO!$K1679,Resultados_Dic3!$D$3:$D$99980,Produccion_UO!$K$1494,Resultados_Dic3!$E$3:$E$99980,Produccion_UO!$J1679,Resultados_Dic3!$A$3:$A$99980,Produccion_UO!$H1679)*$J$1494</f>
        <v>3.8035353568019001</v>
      </c>
      <c r="X1679" s="21">
        <f>+SUMIFS(Resultados_Dic3!S$3:S$99980,Resultados_Dic3!$F$3:$F$99980,Produccion_UO!$K1679,Resultados_Dic3!$D$3:$D$99980,Produccion_UO!$K$1494,Resultados_Dic3!$E$3:$E$99980,Produccion_UO!$J1679,Resultados_Dic3!$A$3:$A$99980,Produccion_UO!$H1679)*$J$1494</f>
        <v>3.4534094629105998</v>
      </c>
      <c r="Y1679" s="21">
        <f>+SUMIFS(Resultados_Dic3!T$3:T$99980,Resultados_Dic3!$F$3:$F$99980,Produccion_UO!$K1679,Resultados_Dic3!$D$3:$D$99980,Produccion_UO!$K$1494,Resultados_Dic3!$E$3:$E$99980,Produccion_UO!$J1679,Resultados_Dic3!$A$3:$A$99980,Produccion_UO!$H1679)*$J$1494</f>
        <v>3.2077877069439298</v>
      </c>
      <c r="Z1679" s="21">
        <f>+SUMIFS(Resultados_Dic3!U$3:U$99980,Resultados_Dic3!$F$3:$F$99980,Produccion_UO!$K1679,Resultados_Dic3!$D$3:$D$99980,Produccion_UO!$K$1494,Resultados_Dic3!$E$3:$E$99980,Produccion_UO!$J1679,Resultados_Dic3!$A$3:$A$99980,Produccion_UO!$H1679)*$J$1494</f>
        <v>2.9621659509772602</v>
      </c>
      <c r="AA1679" s="21">
        <f>+SUMIFS(Resultados_Dic3!V$3:V$99980,Resultados_Dic3!$F$3:$F$99980,Produccion_UO!$K1679,Resultados_Dic3!$D$3:$D$99980,Produccion_UO!$K$1494,Resultados_Dic3!$E$3:$E$99980,Produccion_UO!$J1679,Resultados_Dic3!$A$3:$A$99980,Produccion_UO!$H1679)*$J$1494</f>
        <v>1.2456096610085701</v>
      </c>
      <c r="AB1679" s="21">
        <f>+SUMIFS(Resultados_Dic3!W$3:W$99980,Resultados_Dic3!$F$3:$F$99980,Produccion_UO!$K1679,Resultados_Dic3!$D$3:$D$99980,Produccion_UO!$K$1494,Resultados_Dic3!$E$3:$E$99980,Produccion_UO!$J1679,Resultados_Dic3!$A$3:$A$99980,Produccion_UO!$H1679)*$J$1494</f>
        <v>0</v>
      </c>
      <c r="AC1679" s="21">
        <f>+SUMIFS(Resultados_Dic3!X$3:X$99980,Resultados_Dic3!$F$3:$F$99980,Produccion_UO!$K1679,Resultados_Dic3!$D$3:$D$99980,Produccion_UO!$K$1494,Resultados_Dic3!$E$3:$E$99980,Produccion_UO!$J1679,Resultados_Dic3!$A$3:$A$99980,Produccion_UO!$H1679)*$J$1494</f>
        <v>0</v>
      </c>
      <c r="AD1679" s="21">
        <f>+SUMIFS(Resultados_Dic3!Y$3:Y$99980,Resultados_Dic3!$F$3:$F$99980,Produccion_UO!$K1679,Resultados_Dic3!$D$3:$D$99980,Produccion_UO!$K$1494,Resultados_Dic3!$E$3:$E$99980,Produccion_UO!$J1679,Resultados_Dic3!$A$3:$A$99980,Produccion_UO!$H1679)*$J$1494</f>
        <v>0</v>
      </c>
      <c r="AE1679" s="21">
        <f>+SUMIFS(Resultados_Dic3!Z$3:Z$99980,Resultados_Dic3!$F$3:$F$99980,Produccion_UO!$K1679,Resultados_Dic3!$D$3:$D$99980,Produccion_UO!$K$1494,Resultados_Dic3!$E$3:$E$99980,Produccion_UO!$J1679,Resultados_Dic3!$A$3:$A$99980,Produccion_UO!$H1679)*$J$1494</f>
        <v>0</v>
      </c>
      <c r="AF1679" s="21">
        <f>+SUMIFS(Resultados_Dic3!AA$3:AA$99980,Resultados_Dic3!$F$3:$F$99980,Produccion_UO!$K1679,Resultados_Dic3!$D$3:$D$99980,Produccion_UO!$K$1494,Resultados_Dic3!$E$3:$E$99980,Produccion_UO!$J1679,Resultados_Dic3!$A$3:$A$99980,Produccion_UO!$H1679)*$J$1494</f>
        <v>0</v>
      </c>
      <c r="AG1679" s="21">
        <f>+SUMIFS(Resultados_Dic3!AB$3:AB$99980,Resultados_Dic3!$F$3:$F$99980,Produccion_UO!$K1679,Resultados_Dic3!$D$3:$D$99980,Produccion_UO!$K$1494,Resultados_Dic3!$E$3:$E$99980,Produccion_UO!$J1679,Resultados_Dic3!$A$3:$A$99980,Produccion_UO!$H1679)*$J$1494</f>
        <v>0</v>
      </c>
      <c r="AH1679" s="21">
        <f>+SUMIFS(Resultados_Dic3!AC$3:AC$99980,Resultados_Dic3!$F$3:$F$99980,Produccion_UO!$K1679,Resultados_Dic3!$D$3:$D$99980,Produccion_UO!$K$1494,Resultados_Dic3!$E$3:$E$99980,Produccion_UO!$J1679,Resultados_Dic3!$A$3:$A$99980,Produccion_UO!$H1679)*$J$1494</f>
        <v>0</v>
      </c>
      <c r="AI1679" s="21">
        <f>+SUMIFS(Resultados_Dic3!AD$3:AD$99980,Resultados_Dic3!$F$3:$F$99980,Produccion_UO!$K1679,Resultados_Dic3!$D$3:$D$99980,Produccion_UO!$K$1494,Resultados_Dic3!$E$3:$E$99980,Produccion_UO!$J1679,Resultados_Dic3!$A$3:$A$99980,Produccion_UO!$H1679)*$J$1494</f>
        <v>0</v>
      </c>
      <c r="AJ1679" s="21">
        <f>+SUMIFS(Resultados_Dic3!AE$3:AE$99980,Resultados_Dic3!$F$3:$F$99980,Produccion_UO!$K1679,Resultados_Dic3!$D$3:$D$99980,Produccion_UO!$K$1494,Resultados_Dic3!$E$3:$E$99980,Produccion_UO!$J1679,Resultados_Dic3!$A$3:$A$99980,Produccion_UO!$H1679)*$J$1494</f>
        <v>0</v>
      </c>
      <c r="AK1679" s="21">
        <f>+SUMIFS(Resultados_Dic3!AF$3:AF$99980,Resultados_Dic3!$F$3:$F$99980,Produccion_UO!$K1679,Resultados_Dic3!$D$3:$D$99980,Produccion_UO!$K$1494,Resultados_Dic3!$E$3:$E$99980,Produccion_UO!$J1679,Resultados_Dic3!$A$3:$A$99980,Produccion_UO!$H1679)*$J$1494</f>
        <v>0</v>
      </c>
      <c r="AL1679" s="21">
        <f>+SUMIFS(Resultados_Dic3!AG$3:AG$99980,Resultados_Dic3!$F$3:$F$99980,Produccion_UO!$K1679,Resultados_Dic3!$D$3:$D$99980,Produccion_UO!$K$1494,Resultados_Dic3!$E$3:$E$99980,Produccion_UO!$J1679,Resultados_Dic3!$A$3:$A$99980,Produccion_UO!$H1679)*$J$1494</f>
        <v>0</v>
      </c>
      <c r="AM1679" s="21">
        <f>+SUMIFS(Resultados_Dic3!AH$3:AH$99980,Resultados_Dic3!$F$3:$F$99980,Produccion_UO!$K1679,Resultados_Dic3!$D$3:$D$99980,Produccion_UO!$K$1494,Resultados_Dic3!$E$3:$E$99980,Produccion_UO!$J1679,Resultados_Dic3!$A$3:$A$99980,Produccion_UO!$H1679)*$J$1494</f>
        <v>0</v>
      </c>
      <c r="AN1679" s="21">
        <f>+SUMIFS(Resultados_Dic3!AI$3:AI$99980,Resultados_Dic3!$F$3:$F$99980,Produccion_UO!$K1679,Resultados_Dic3!$D$3:$D$99980,Produccion_UO!$K$1494,Resultados_Dic3!$E$3:$E$99980,Produccion_UO!$J1679,Resultados_Dic3!$A$3:$A$99980,Produccion_UO!$H1679)*$J$1494</f>
        <v>0</v>
      </c>
      <c r="AO1679" s="21">
        <f>+SUMIFS(Resultados_Dic3!AJ$3:AJ$99980,Resultados_Dic3!$F$3:$F$99980,Produccion_UO!$K1679,Resultados_Dic3!$D$3:$D$99980,Produccion_UO!$K$1494,Resultados_Dic3!$E$3:$E$99980,Produccion_UO!$J1679,Resultados_Dic3!$A$3:$A$99980,Produccion_UO!$H1679)*$J$1494</f>
        <v>0</v>
      </c>
      <c r="AP1679" s="21">
        <f>+SUMIFS(Resultados_Dic3!AK$3:AK$99980,Resultados_Dic3!$F$3:$F$99980,Produccion_UO!$K1679,Resultados_Dic3!$D$3:$D$99980,Produccion_UO!$K$1494,Resultados_Dic3!$E$3:$E$99980,Produccion_UO!$J1679,Resultados_Dic3!$A$3:$A$99980,Produccion_UO!$H1679)*$J$1494</f>
        <v>0</v>
      </c>
      <c r="AQ1679" s="21">
        <f>+SUMIFS(Resultados_Dic3!AL$3:AL$99980,Resultados_Dic3!$F$3:$F$99980,Produccion_UO!$K1679,Resultados_Dic3!$D$3:$D$99980,Produccion_UO!$K$1494,Resultados_Dic3!$E$3:$E$99980,Produccion_UO!$J1679,Resultados_Dic3!$A$3:$A$99980,Produccion_UO!$H1679)*$J$1494</f>
        <v>0</v>
      </c>
      <c r="AR1679" s="21">
        <f>+SUMIFS(Resultados_Dic3!AM$3:AM$99980,Resultados_Dic3!$F$3:$F$99980,Produccion_UO!$K1679,Resultados_Dic3!$D$3:$D$99980,Produccion_UO!$K$1494,Resultados_Dic3!$E$3:$E$99980,Produccion_UO!$J1679,Resultados_Dic3!$A$3:$A$99980,Produccion_UO!$H1679)*$J$1494</f>
        <v>0</v>
      </c>
    </row>
    <row r="1680" spans="6:44" x14ac:dyDescent="0.25">
      <c r="H1680" s="17" t="str">
        <f t="shared" si="2284"/>
        <v>DIC7</v>
      </c>
      <c r="I1680" s="24"/>
      <c r="J1680" s="24" t="s">
        <v>155</v>
      </c>
      <c r="K1680" s="315" t="s">
        <v>296</v>
      </c>
      <c r="L1680" s="230" t="s">
        <v>834</v>
      </c>
      <c r="M1680" s="21">
        <f>+SUMIFS(Resultados_Dic3!H$3:H$99980,Resultados_Dic3!$F$3:$F$99980,Produccion_UO!$K1680,Resultados_Dic3!$D$3:$D$99980,Produccion_UO!$K$1494,Resultados_Dic3!$E$3:$E$99980,Produccion_UO!$J1680,Resultados_Dic3!$A$3:$A$99980,Produccion_UO!$H1680)*$J$1494</f>
        <v>0</v>
      </c>
      <c r="N1680" s="21">
        <f>+SUMIFS(Resultados_Dic3!I$3:I$99980,Resultados_Dic3!$F$3:$F$99980,Produccion_UO!$K1680,Resultados_Dic3!$D$3:$D$99980,Produccion_UO!$K$1494,Resultados_Dic3!$E$3:$E$99980,Produccion_UO!$J1680,Resultados_Dic3!$A$3:$A$99980,Produccion_UO!$H1680)*$J$1494</f>
        <v>0</v>
      </c>
      <c r="O1680" s="21">
        <f>+SUMIFS(Resultados_Dic3!J$3:J$99980,Resultados_Dic3!$F$3:$F$99980,Produccion_UO!$K1680,Resultados_Dic3!$D$3:$D$99980,Produccion_UO!$K$1494,Resultados_Dic3!$E$3:$E$99980,Produccion_UO!$J1680,Resultados_Dic3!$A$3:$A$99980,Produccion_UO!$H1680)*$J$1494</f>
        <v>0</v>
      </c>
      <c r="P1680" s="21">
        <f>+SUMIFS(Resultados_Dic3!K$3:K$99980,Resultados_Dic3!$F$3:$F$99980,Produccion_UO!$K1680,Resultados_Dic3!$D$3:$D$99980,Produccion_UO!$K$1494,Resultados_Dic3!$E$3:$E$99980,Produccion_UO!$J1680,Resultados_Dic3!$A$3:$A$99980,Produccion_UO!$H1680)*$J$1494</f>
        <v>0</v>
      </c>
      <c r="Q1680" s="21">
        <f>+SUMIFS(Resultados_Dic3!L$3:L$99980,Resultados_Dic3!$F$3:$F$99980,Produccion_UO!$K1680,Resultados_Dic3!$D$3:$D$99980,Produccion_UO!$K$1494,Resultados_Dic3!$E$3:$E$99980,Produccion_UO!$J1680,Resultados_Dic3!$A$3:$A$99980,Produccion_UO!$H1680)*$J$1494</f>
        <v>0</v>
      </c>
      <c r="R1680" s="21">
        <f>+SUMIFS(Resultados_Dic3!M$3:M$99980,Resultados_Dic3!$F$3:$F$99980,Produccion_UO!$K1680,Resultados_Dic3!$D$3:$D$99980,Produccion_UO!$K$1494,Resultados_Dic3!$E$3:$E$99980,Produccion_UO!$J1680,Resultados_Dic3!$A$3:$A$99980,Produccion_UO!$H1680)*$J$1494</f>
        <v>0</v>
      </c>
      <c r="S1680" s="21">
        <f>+SUMIFS(Resultados_Dic3!N$3:N$99980,Resultados_Dic3!$F$3:$F$99980,Produccion_UO!$K1680,Resultados_Dic3!$D$3:$D$99980,Produccion_UO!$K$1494,Resultados_Dic3!$E$3:$E$99980,Produccion_UO!$J1680,Resultados_Dic3!$A$3:$A$99980,Produccion_UO!$H1680)*$J$1494</f>
        <v>0</v>
      </c>
      <c r="T1680" s="21">
        <f>+SUMIFS(Resultados_Dic3!O$3:O$99980,Resultados_Dic3!$F$3:$F$99980,Produccion_UO!$K1680,Resultados_Dic3!$D$3:$D$99980,Produccion_UO!$K$1494,Resultados_Dic3!$E$3:$E$99980,Produccion_UO!$J1680,Resultados_Dic3!$A$3:$A$99980,Produccion_UO!$H1680)*$J$1494</f>
        <v>0</v>
      </c>
      <c r="U1680" s="21">
        <f>+SUMIFS(Resultados_Dic3!P$3:P$99980,Resultados_Dic3!$F$3:$F$99980,Produccion_UO!$K1680,Resultados_Dic3!$D$3:$D$99980,Produccion_UO!$K$1494,Resultados_Dic3!$E$3:$E$99980,Produccion_UO!$J1680,Resultados_Dic3!$A$3:$A$99980,Produccion_UO!$H1680)*$J$1494</f>
        <v>0</v>
      </c>
      <c r="V1680" s="21">
        <f>+SUMIFS(Resultados_Dic3!Q$3:Q$99980,Resultados_Dic3!$F$3:$F$99980,Produccion_UO!$K1680,Resultados_Dic3!$D$3:$D$99980,Produccion_UO!$K$1494,Resultados_Dic3!$E$3:$E$99980,Produccion_UO!$J1680,Resultados_Dic3!$A$3:$A$99980,Produccion_UO!$H1680)*$J$1494</f>
        <v>0</v>
      </c>
      <c r="W1680" s="21">
        <f>+SUMIFS(Resultados_Dic3!R$3:R$99980,Resultados_Dic3!$F$3:$F$99980,Produccion_UO!$K1680,Resultados_Dic3!$D$3:$D$99980,Produccion_UO!$K$1494,Resultados_Dic3!$E$3:$E$99980,Produccion_UO!$J1680,Resultados_Dic3!$A$3:$A$99980,Produccion_UO!$H1680)*$J$1494</f>
        <v>0</v>
      </c>
      <c r="X1680" s="21">
        <f>+SUMIFS(Resultados_Dic3!S$3:S$99980,Resultados_Dic3!$F$3:$F$99980,Produccion_UO!$K1680,Resultados_Dic3!$D$3:$D$99980,Produccion_UO!$K$1494,Resultados_Dic3!$E$3:$E$99980,Produccion_UO!$J1680,Resultados_Dic3!$A$3:$A$99980,Produccion_UO!$H1680)*$J$1494</f>
        <v>0</v>
      </c>
      <c r="Y1680" s="21">
        <f>+SUMIFS(Resultados_Dic3!T$3:T$99980,Resultados_Dic3!$F$3:$F$99980,Produccion_UO!$K1680,Resultados_Dic3!$D$3:$D$99980,Produccion_UO!$K$1494,Resultados_Dic3!$E$3:$E$99980,Produccion_UO!$J1680,Resultados_Dic3!$A$3:$A$99980,Produccion_UO!$H1680)*$J$1494</f>
        <v>0</v>
      </c>
      <c r="Z1680" s="21">
        <f>+SUMIFS(Resultados_Dic3!U$3:U$99980,Resultados_Dic3!$F$3:$F$99980,Produccion_UO!$K1680,Resultados_Dic3!$D$3:$D$99980,Produccion_UO!$K$1494,Resultados_Dic3!$E$3:$E$99980,Produccion_UO!$J1680,Resultados_Dic3!$A$3:$A$99980,Produccion_UO!$H1680)*$J$1494</f>
        <v>0</v>
      </c>
      <c r="AA1680" s="21">
        <f>+SUMIFS(Resultados_Dic3!V$3:V$99980,Resultados_Dic3!$F$3:$F$99980,Produccion_UO!$K1680,Resultados_Dic3!$D$3:$D$99980,Produccion_UO!$K$1494,Resultados_Dic3!$E$3:$E$99980,Produccion_UO!$J1680,Resultados_Dic3!$A$3:$A$99980,Produccion_UO!$H1680)*$J$1494</f>
        <v>0</v>
      </c>
      <c r="AB1680" s="21">
        <f>+SUMIFS(Resultados_Dic3!W$3:W$99980,Resultados_Dic3!$F$3:$F$99980,Produccion_UO!$K1680,Resultados_Dic3!$D$3:$D$99980,Produccion_UO!$K$1494,Resultados_Dic3!$E$3:$E$99980,Produccion_UO!$J1680,Resultados_Dic3!$A$3:$A$99980,Produccion_UO!$H1680)*$J$1494</f>
        <v>0</v>
      </c>
      <c r="AC1680" s="21">
        <f>+SUMIFS(Resultados_Dic3!X$3:X$99980,Resultados_Dic3!$F$3:$F$99980,Produccion_UO!$K1680,Resultados_Dic3!$D$3:$D$99980,Produccion_UO!$K$1494,Resultados_Dic3!$E$3:$E$99980,Produccion_UO!$J1680,Resultados_Dic3!$A$3:$A$99980,Produccion_UO!$H1680)*$J$1494</f>
        <v>0</v>
      </c>
      <c r="AD1680" s="21">
        <f>+SUMIFS(Resultados_Dic3!Y$3:Y$99980,Resultados_Dic3!$F$3:$F$99980,Produccion_UO!$K1680,Resultados_Dic3!$D$3:$D$99980,Produccion_UO!$K$1494,Resultados_Dic3!$E$3:$E$99980,Produccion_UO!$J1680,Resultados_Dic3!$A$3:$A$99980,Produccion_UO!$H1680)*$J$1494</f>
        <v>0</v>
      </c>
      <c r="AE1680" s="21">
        <f>+SUMIFS(Resultados_Dic3!Z$3:Z$99980,Resultados_Dic3!$F$3:$F$99980,Produccion_UO!$K1680,Resultados_Dic3!$D$3:$D$99980,Produccion_UO!$K$1494,Resultados_Dic3!$E$3:$E$99980,Produccion_UO!$J1680,Resultados_Dic3!$A$3:$A$99980,Produccion_UO!$H1680)*$J$1494</f>
        <v>0</v>
      </c>
      <c r="AF1680" s="21">
        <f>+SUMIFS(Resultados_Dic3!AA$3:AA$99980,Resultados_Dic3!$F$3:$F$99980,Produccion_UO!$K1680,Resultados_Dic3!$D$3:$D$99980,Produccion_UO!$K$1494,Resultados_Dic3!$E$3:$E$99980,Produccion_UO!$J1680,Resultados_Dic3!$A$3:$A$99980,Produccion_UO!$H1680)*$J$1494</f>
        <v>0</v>
      </c>
      <c r="AG1680" s="21">
        <f>+SUMIFS(Resultados_Dic3!AB$3:AB$99980,Resultados_Dic3!$F$3:$F$99980,Produccion_UO!$K1680,Resultados_Dic3!$D$3:$D$99980,Produccion_UO!$K$1494,Resultados_Dic3!$E$3:$E$99980,Produccion_UO!$J1680,Resultados_Dic3!$A$3:$A$99980,Produccion_UO!$H1680)*$J$1494</f>
        <v>0</v>
      </c>
      <c r="AH1680" s="21">
        <f>+SUMIFS(Resultados_Dic3!AC$3:AC$99980,Resultados_Dic3!$F$3:$F$99980,Produccion_UO!$K1680,Resultados_Dic3!$D$3:$D$99980,Produccion_UO!$K$1494,Resultados_Dic3!$E$3:$E$99980,Produccion_UO!$J1680,Resultados_Dic3!$A$3:$A$99980,Produccion_UO!$H1680)*$J$1494</f>
        <v>0</v>
      </c>
      <c r="AI1680" s="21">
        <f>+SUMIFS(Resultados_Dic3!AD$3:AD$99980,Resultados_Dic3!$F$3:$F$99980,Produccion_UO!$K1680,Resultados_Dic3!$D$3:$D$99980,Produccion_UO!$K$1494,Resultados_Dic3!$E$3:$E$99980,Produccion_UO!$J1680,Resultados_Dic3!$A$3:$A$99980,Produccion_UO!$H1680)*$J$1494</f>
        <v>0</v>
      </c>
      <c r="AJ1680" s="21">
        <f>+SUMIFS(Resultados_Dic3!AE$3:AE$99980,Resultados_Dic3!$F$3:$F$99980,Produccion_UO!$K1680,Resultados_Dic3!$D$3:$D$99980,Produccion_UO!$K$1494,Resultados_Dic3!$E$3:$E$99980,Produccion_UO!$J1680,Resultados_Dic3!$A$3:$A$99980,Produccion_UO!$H1680)*$J$1494</f>
        <v>0</v>
      </c>
      <c r="AK1680" s="21">
        <f>+SUMIFS(Resultados_Dic3!AF$3:AF$99980,Resultados_Dic3!$F$3:$F$99980,Produccion_UO!$K1680,Resultados_Dic3!$D$3:$D$99980,Produccion_UO!$K$1494,Resultados_Dic3!$E$3:$E$99980,Produccion_UO!$J1680,Resultados_Dic3!$A$3:$A$99980,Produccion_UO!$H1680)*$J$1494</f>
        <v>0</v>
      </c>
      <c r="AL1680" s="21">
        <f>+SUMIFS(Resultados_Dic3!AG$3:AG$99980,Resultados_Dic3!$F$3:$F$99980,Produccion_UO!$K1680,Resultados_Dic3!$D$3:$D$99980,Produccion_UO!$K$1494,Resultados_Dic3!$E$3:$E$99980,Produccion_UO!$J1680,Resultados_Dic3!$A$3:$A$99980,Produccion_UO!$H1680)*$J$1494</f>
        <v>0</v>
      </c>
      <c r="AM1680" s="21">
        <f>+SUMIFS(Resultados_Dic3!AH$3:AH$99980,Resultados_Dic3!$F$3:$F$99980,Produccion_UO!$K1680,Resultados_Dic3!$D$3:$D$99980,Produccion_UO!$K$1494,Resultados_Dic3!$E$3:$E$99980,Produccion_UO!$J1680,Resultados_Dic3!$A$3:$A$99980,Produccion_UO!$H1680)*$J$1494</f>
        <v>0</v>
      </c>
      <c r="AN1680" s="21">
        <f>+SUMIFS(Resultados_Dic3!AI$3:AI$99980,Resultados_Dic3!$F$3:$F$99980,Produccion_UO!$K1680,Resultados_Dic3!$D$3:$D$99980,Produccion_UO!$K$1494,Resultados_Dic3!$E$3:$E$99980,Produccion_UO!$J1680,Resultados_Dic3!$A$3:$A$99980,Produccion_UO!$H1680)*$J$1494</f>
        <v>0</v>
      </c>
      <c r="AO1680" s="21">
        <f>+SUMIFS(Resultados_Dic3!AJ$3:AJ$99980,Resultados_Dic3!$F$3:$F$99980,Produccion_UO!$K1680,Resultados_Dic3!$D$3:$D$99980,Produccion_UO!$K$1494,Resultados_Dic3!$E$3:$E$99980,Produccion_UO!$J1680,Resultados_Dic3!$A$3:$A$99980,Produccion_UO!$H1680)*$J$1494</f>
        <v>0</v>
      </c>
      <c r="AP1680" s="21">
        <f>+SUMIFS(Resultados_Dic3!AK$3:AK$99980,Resultados_Dic3!$F$3:$F$99980,Produccion_UO!$K1680,Resultados_Dic3!$D$3:$D$99980,Produccion_UO!$K$1494,Resultados_Dic3!$E$3:$E$99980,Produccion_UO!$J1680,Resultados_Dic3!$A$3:$A$99980,Produccion_UO!$H1680)*$J$1494</f>
        <v>0</v>
      </c>
      <c r="AQ1680" s="21">
        <f>+SUMIFS(Resultados_Dic3!AL$3:AL$99980,Resultados_Dic3!$F$3:$F$99980,Produccion_UO!$K1680,Resultados_Dic3!$D$3:$D$99980,Produccion_UO!$K$1494,Resultados_Dic3!$E$3:$E$99980,Produccion_UO!$J1680,Resultados_Dic3!$A$3:$A$99980,Produccion_UO!$H1680)*$J$1494</f>
        <v>0</v>
      </c>
      <c r="AR1680" s="21">
        <f>+SUMIFS(Resultados_Dic3!AM$3:AM$99980,Resultados_Dic3!$F$3:$F$99980,Produccion_UO!$K1680,Resultados_Dic3!$D$3:$D$99980,Produccion_UO!$K$1494,Resultados_Dic3!$E$3:$E$99980,Produccion_UO!$J1680,Resultados_Dic3!$A$3:$A$99980,Produccion_UO!$H1680)*$J$1494</f>
        <v>0</v>
      </c>
    </row>
    <row r="1681" spans="8:45" x14ac:dyDescent="0.25">
      <c r="H1681" s="17" t="str">
        <f t="shared" si="2284"/>
        <v>DIC7</v>
      </c>
      <c r="I1681" s="24"/>
      <c r="J1681" s="24" t="s">
        <v>155</v>
      </c>
      <c r="K1681" s="315" t="s">
        <v>233</v>
      </c>
      <c r="L1681" s="230" t="s">
        <v>833</v>
      </c>
      <c r="M1681" s="21">
        <f>+SUMIFS(Resultados_Dic3!H$3:H$99980,Resultados_Dic3!$F$3:$F$99980,Produccion_UO!$K1681,Resultados_Dic3!$D$3:$D$99980,Produccion_UO!$K$1494,Resultados_Dic3!$E$3:$E$99980,Produccion_UO!$J1681,Resultados_Dic3!$A$3:$A$99980,Produccion_UO!$H1681)*$J$1494</f>
        <v>0</v>
      </c>
      <c r="N1681" s="21">
        <f>+SUMIFS(Resultados_Dic3!I$3:I$99980,Resultados_Dic3!$F$3:$F$99980,Produccion_UO!$K1681,Resultados_Dic3!$D$3:$D$99980,Produccion_UO!$K$1494,Resultados_Dic3!$E$3:$E$99980,Produccion_UO!$J1681,Resultados_Dic3!$A$3:$A$99980,Produccion_UO!$H1681)*$J$1494</f>
        <v>0</v>
      </c>
      <c r="O1681" s="21">
        <f>+SUMIFS(Resultados_Dic3!J$3:J$99980,Resultados_Dic3!$F$3:$F$99980,Produccion_UO!$K1681,Resultados_Dic3!$D$3:$D$99980,Produccion_UO!$K$1494,Resultados_Dic3!$E$3:$E$99980,Produccion_UO!$J1681,Resultados_Dic3!$A$3:$A$99980,Produccion_UO!$H1681)*$J$1494</f>
        <v>0</v>
      </c>
      <c r="P1681" s="21">
        <f>+SUMIFS(Resultados_Dic3!K$3:K$99980,Resultados_Dic3!$F$3:$F$99980,Produccion_UO!$K1681,Resultados_Dic3!$D$3:$D$99980,Produccion_UO!$K$1494,Resultados_Dic3!$E$3:$E$99980,Produccion_UO!$J1681,Resultados_Dic3!$A$3:$A$99980,Produccion_UO!$H1681)*$J$1494</f>
        <v>0</v>
      </c>
      <c r="Q1681" s="21">
        <f>+SUMIFS(Resultados_Dic3!L$3:L$99980,Resultados_Dic3!$F$3:$F$99980,Produccion_UO!$K1681,Resultados_Dic3!$D$3:$D$99980,Produccion_UO!$K$1494,Resultados_Dic3!$E$3:$E$99980,Produccion_UO!$J1681,Resultados_Dic3!$A$3:$A$99980,Produccion_UO!$H1681)*$J$1494</f>
        <v>0</v>
      </c>
      <c r="R1681" s="21">
        <f>+SUMIFS(Resultados_Dic3!M$3:M$99980,Resultados_Dic3!$F$3:$F$99980,Produccion_UO!$K1681,Resultados_Dic3!$D$3:$D$99980,Produccion_UO!$K$1494,Resultados_Dic3!$E$3:$E$99980,Produccion_UO!$J1681,Resultados_Dic3!$A$3:$A$99980,Produccion_UO!$H1681)*$J$1494</f>
        <v>0</v>
      </c>
      <c r="S1681" s="21">
        <f>+SUMIFS(Resultados_Dic3!N$3:N$99980,Resultados_Dic3!$F$3:$F$99980,Produccion_UO!$K1681,Resultados_Dic3!$D$3:$D$99980,Produccion_UO!$K$1494,Resultados_Dic3!$E$3:$E$99980,Produccion_UO!$J1681,Resultados_Dic3!$A$3:$A$99980,Produccion_UO!$H1681)*$J$1494</f>
        <v>0</v>
      </c>
      <c r="T1681" s="21">
        <f>+SUMIFS(Resultados_Dic3!O$3:O$99980,Resultados_Dic3!$F$3:$F$99980,Produccion_UO!$K1681,Resultados_Dic3!$D$3:$D$99980,Produccion_UO!$K$1494,Resultados_Dic3!$E$3:$E$99980,Produccion_UO!$J1681,Resultados_Dic3!$A$3:$A$99980,Produccion_UO!$H1681)*$J$1494</f>
        <v>0</v>
      </c>
      <c r="U1681" s="21">
        <f>+SUMIFS(Resultados_Dic3!P$3:P$99980,Resultados_Dic3!$F$3:$F$99980,Produccion_UO!$K1681,Resultados_Dic3!$D$3:$D$99980,Produccion_UO!$K$1494,Resultados_Dic3!$E$3:$E$99980,Produccion_UO!$J1681,Resultados_Dic3!$A$3:$A$99980,Produccion_UO!$H1681)*$J$1494</f>
        <v>0</v>
      </c>
      <c r="V1681" s="21">
        <f>+SUMIFS(Resultados_Dic3!Q$3:Q$99980,Resultados_Dic3!$F$3:$F$99980,Produccion_UO!$K1681,Resultados_Dic3!$D$3:$D$99980,Produccion_UO!$K$1494,Resultados_Dic3!$E$3:$E$99980,Produccion_UO!$J1681,Resultados_Dic3!$A$3:$A$99980,Produccion_UO!$H1681)*$J$1494</f>
        <v>0</v>
      </c>
      <c r="W1681" s="21">
        <f>+SUMIFS(Resultados_Dic3!R$3:R$99980,Resultados_Dic3!$F$3:$F$99980,Produccion_UO!$K1681,Resultados_Dic3!$D$3:$D$99980,Produccion_UO!$K$1494,Resultados_Dic3!$E$3:$E$99980,Produccion_UO!$J1681,Resultados_Dic3!$A$3:$A$99980,Produccion_UO!$H1681)*$J$1494</f>
        <v>0</v>
      </c>
      <c r="X1681" s="21">
        <f>+SUMIFS(Resultados_Dic3!S$3:S$99980,Resultados_Dic3!$F$3:$F$99980,Produccion_UO!$K1681,Resultados_Dic3!$D$3:$D$99980,Produccion_UO!$K$1494,Resultados_Dic3!$E$3:$E$99980,Produccion_UO!$J1681,Resultados_Dic3!$A$3:$A$99980,Produccion_UO!$H1681)*$J$1494</f>
        <v>0</v>
      </c>
      <c r="Y1681" s="21">
        <f>+SUMIFS(Resultados_Dic3!T$3:T$99980,Resultados_Dic3!$F$3:$F$99980,Produccion_UO!$K1681,Resultados_Dic3!$D$3:$D$99980,Produccion_UO!$K$1494,Resultados_Dic3!$E$3:$E$99980,Produccion_UO!$J1681,Resultados_Dic3!$A$3:$A$99980,Produccion_UO!$H1681)*$J$1494</f>
        <v>0</v>
      </c>
      <c r="Z1681" s="21">
        <f>+SUMIFS(Resultados_Dic3!U$3:U$99980,Resultados_Dic3!$F$3:$F$99980,Produccion_UO!$K1681,Resultados_Dic3!$D$3:$D$99980,Produccion_UO!$K$1494,Resultados_Dic3!$E$3:$E$99980,Produccion_UO!$J1681,Resultados_Dic3!$A$3:$A$99980,Produccion_UO!$H1681)*$J$1494</f>
        <v>0</v>
      </c>
      <c r="AA1681" s="21">
        <f>+SUMIFS(Resultados_Dic3!V$3:V$99980,Resultados_Dic3!$F$3:$F$99980,Produccion_UO!$K1681,Resultados_Dic3!$D$3:$D$99980,Produccion_UO!$K$1494,Resultados_Dic3!$E$3:$E$99980,Produccion_UO!$J1681,Resultados_Dic3!$A$3:$A$99980,Produccion_UO!$H1681)*$J$1494</f>
        <v>0</v>
      </c>
      <c r="AB1681" s="21">
        <f>+SUMIFS(Resultados_Dic3!W$3:W$99980,Resultados_Dic3!$F$3:$F$99980,Produccion_UO!$K1681,Resultados_Dic3!$D$3:$D$99980,Produccion_UO!$K$1494,Resultados_Dic3!$E$3:$E$99980,Produccion_UO!$J1681,Resultados_Dic3!$A$3:$A$99980,Produccion_UO!$H1681)*$J$1494</f>
        <v>0</v>
      </c>
      <c r="AC1681" s="21">
        <f>+SUMIFS(Resultados_Dic3!X$3:X$99980,Resultados_Dic3!$F$3:$F$99980,Produccion_UO!$K1681,Resultados_Dic3!$D$3:$D$99980,Produccion_UO!$K$1494,Resultados_Dic3!$E$3:$E$99980,Produccion_UO!$J1681,Resultados_Dic3!$A$3:$A$99980,Produccion_UO!$H1681)*$J$1494</f>
        <v>0</v>
      </c>
      <c r="AD1681" s="21">
        <f>+SUMIFS(Resultados_Dic3!Y$3:Y$99980,Resultados_Dic3!$F$3:$F$99980,Produccion_UO!$K1681,Resultados_Dic3!$D$3:$D$99980,Produccion_UO!$K$1494,Resultados_Dic3!$E$3:$E$99980,Produccion_UO!$J1681,Resultados_Dic3!$A$3:$A$99980,Produccion_UO!$H1681)*$J$1494</f>
        <v>0</v>
      </c>
      <c r="AE1681" s="21">
        <f>+SUMIFS(Resultados_Dic3!Z$3:Z$99980,Resultados_Dic3!$F$3:$F$99980,Produccion_UO!$K1681,Resultados_Dic3!$D$3:$D$99980,Produccion_UO!$K$1494,Resultados_Dic3!$E$3:$E$99980,Produccion_UO!$J1681,Resultados_Dic3!$A$3:$A$99980,Produccion_UO!$H1681)*$J$1494</f>
        <v>0</v>
      </c>
      <c r="AF1681" s="21">
        <f>+SUMIFS(Resultados_Dic3!AA$3:AA$99980,Resultados_Dic3!$F$3:$F$99980,Produccion_UO!$K1681,Resultados_Dic3!$D$3:$D$99980,Produccion_UO!$K$1494,Resultados_Dic3!$E$3:$E$99980,Produccion_UO!$J1681,Resultados_Dic3!$A$3:$A$99980,Produccion_UO!$H1681)*$J$1494</f>
        <v>0</v>
      </c>
      <c r="AG1681" s="21">
        <f>+SUMIFS(Resultados_Dic3!AB$3:AB$99980,Resultados_Dic3!$F$3:$F$99980,Produccion_UO!$K1681,Resultados_Dic3!$D$3:$D$99980,Produccion_UO!$K$1494,Resultados_Dic3!$E$3:$E$99980,Produccion_UO!$J1681,Resultados_Dic3!$A$3:$A$99980,Produccion_UO!$H1681)*$J$1494</f>
        <v>0</v>
      </c>
      <c r="AH1681" s="21">
        <f>+SUMIFS(Resultados_Dic3!AC$3:AC$99980,Resultados_Dic3!$F$3:$F$99980,Produccion_UO!$K1681,Resultados_Dic3!$D$3:$D$99980,Produccion_UO!$K$1494,Resultados_Dic3!$E$3:$E$99980,Produccion_UO!$J1681,Resultados_Dic3!$A$3:$A$99980,Produccion_UO!$H1681)*$J$1494</f>
        <v>0</v>
      </c>
      <c r="AI1681" s="21">
        <f>+SUMIFS(Resultados_Dic3!AD$3:AD$99980,Resultados_Dic3!$F$3:$F$99980,Produccion_UO!$K1681,Resultados_Dic3!$D$3:$D$99980,Produccion_UO!$K$1494,Resultados_Dic3!$E$3:$E$99980,Produccion_UO!$J1681,Resultados_Dic3!$A$3:$A$99980,Produccion_UO!$H1681)*$J$1494</f>
        <v>0</v>
      </c>
      <c r="AJ1681" s="21">
        <f>+SUMIFS(Resultados_Dic3!AE$3:AE$99980,Resultados_Dic3!$F$3:$F$99980,Produccion_UO!$K1681,Resultados_Dic3!$D$3:$D$99980,Produccion_UO!$K$1494,Resultados_Dic3!$E$3:$E$99980,Produccion_UO!$J1681,Resultados_Dic3!$A$3:$A$99980,Produccion_UO!$H1681)*$J$1494</f>
        <v>0</v>
      </c>
      <c r="AK1681" s="21">
        <f>+SUMIFS(Resultados_Dic3!AF$3:AF$99980,Resultados_Dic3!$F$3:$F$99980,Produccion_UO!$K1681,Resultados_Dic3!$D$3:$D$99980,Produccion_UO!$K$1494,Resultados_Dic3!$E$3:$E$99980,Produccion_UO!$J1681,Resultados_Dic3!$A$3:$A$99980,Produccion_UO!$H1681)*$J$1494</f>
        <v>0</v>
      </c>
      <c r="AL1681" s="21">
        <f>+SUMIFS(Resultados_Dic3!AG$3:AG$99980,Resultados_Dic3!$F$3:$F$99980,Produccion_UO!$K1681,Resultados_Dic3!$D$3:$D$99980,Produccion_UO!$K$1494,Resultados_Dic3!$E$3:$E$99980,Produccion_UO!$J1681,Resultados_Dic3!$A$3:$A$99980,Produccion_UO!$H1681)*$J$1494</f>
        <v>0</v>
      </c>
      <c r="AM1681" s="21">
        <f>+SUMIFS(Resultados_Dic3!AH$3:AH$99980,Resultados_Dic3!$F$3:$F$99980,Produccion_UO!$K1681,Resultados_Dic3!$D$3:$D$99980,Produccion_UO!$K$1494,Resultados_Dic3!$E$3:$E$99980,Produccion_UO!$J1681,Resultados_Dic3!$A$3:$A$99980,Produccion_UO!$H1681)*$J$1494</f>
        <v>0</v>
      </c>
      <c r="AN1681" s="21">
        <f>+SUMIFS(Resultados_Dic3!AI$3:AI$99980,Resultados_Dic3!$F$3:$F$99980,Produccion_UO!$K1681,Resultados_Dic3!$D$3:$D$99980,Produccion_UO!$K$1494,Resultados_Dic3!$E$3:$E$99980,Produccion_UO!$J1681,Resultados_Dic3!$A$3:$A$99980,Produccion_UO!$H1681)*$J$1494</f>
        <v>0</v>
      </c>
      <c r="AO1681" s="21">
        <f>+SUMIFS(Resultados_Dic3!AJ$3:AJ$99980,Resultados_Dic3!$F$3:$F$99980,Produccion_UO!$K1681,Resultados_Dic3!$D$3:$D$99980,Produccion_UO!$K$1494,Resultados_Dic3!$E$3:$E$99980,Produccion_UO!$J1681,Resultados_Dic3!$A$3:$A$99980,Produccion_UO!$H1681)*$J$1494</f>
        <v>0</v>
      </c>
      <c r="AP1681" s="21">
        <f>+SUMIFS(Resultados_Dic3!AK$3:AK$99980,Resultados_Dic3!$F$3:$F$99980,Produccion_UO!$K1681,Resultados_Dic3!$D$3:$D$99980,Produccion_UO!$K$1494,Resultados_Dic3!$E$3:$E$99980,Produccion_UO!$J1681,Resultados_Dic3!$A$3:$A$99980,Produccion_UO!$H1681)*$J$1494</f>
        <v>0</v>
      </c>
      <c r="AQ1681" s="21">
        <f>+SUMIFS(Resultados_Dic3!AL$3:AL$99980,Resultados_Dic3!$F$3:$F$99980,Produccion_UO!$K1681,Resultados_Dic3!$D$3:$D$99980,Produccion_UO!$K$1494,Resultados_Dic3!$E$3:$E$99980,Produccion_UO!$J1681,Resultados_Dic3!$A$3:$A$99980,Produccion_UO!$H1681)*$J$1494</f>
        <v>0</v>
      </c>
      <c r="AR1681" s="21">
        <f>+SUMIFS(Resultados_Dic3!AM$3:AM$99980,Resultados_Dic3!$F$3:$F$99980,Produccion_UO!$K1681,Resultados_Dic3!$D$3:$D$99980,Produccion_UO!$K$1494,Resultados_Dic3!$E$3:$E$99980,Produccion_UO!$J1681,Resultados_Dic3!$A$3:$A$99980,Produccion_UO!$H1681)*$J$1494</f>
        <v>0</v>
      </c>
    </row>
    <row r="1683" spans="8:45" x14ac:dyDescent="0.25">
      <c r="L1683" s="322" t="s">
        <v>837</v>
      </c>
      <c r="M1683" s="68">
        <f>+M1669</f>
        <v>13.701814610340501</v>
      </c>
      <c r="N1683" s="68">
        <f t="shared" ref="N1683:AR1683" si="2347">+N1669</f>
        <v>13.4528609381024</v>
      </c>
      <c r="O1683" s="68">
        <f t="shared" si="2347"/>
        <v>13.461247275391001</v>
      </c>
      <c r="P1683" s="68">
        <f t="shared" si="2347"/>
        <v>13.469633612679599</v>
      </c>
      <c r="Q1683" s="68">
        <f t="shared" si="2347"/>
        <v>13.4780199499681</v>
      </c>
      <c r="R1683" s="68">
        <f t="shared" si="2347"/>
        <v>12.4522790261206</v>
      </c>
      <c r="S1683" s="68">
        <f t="shared" si="2347"/>
        <v>11.426538102273099</v>
      </c>
      <c r="T1683" s="68">
        <f t="shared" si="2347"/>
        <v>10.582474569915499</v>
      </c>
      <c r="U1683" s="68">
        <f t="shared" si="2347"/>
        <v>9.7384110375579507</v>
      </c>
      <c r="V1683" s="68">
        <f t="shared" si="2347"/>
        <v>9.0387731969237795</v>
      </c>
      <c r="W1683" s="68">
        <f t="shared" si="2347"/>
        <v>8.33913535628961</v>
      </c>
      <c r="X1683" s="68">
        <f t="shared" si="2347"/>
        <v>7.6394975156554503</v>
      </c>
      <c r="Y1683" s="68">
        <f t="shared" si="2347"/>
        <v>7.1486847024487696</v>
      </c>
      <c r="Z1683" s="68">
        <f t="shared" si="2347"/>
        <v>6.6578718892420898</v>
      </c>
      <c r="AA1683" s="68">
        <f t="shared" si="2347"/>
        <v>3.2277692975910099</v>
      </c>
      <c r="AB1683" s="68">
        <f t="shared" si="2347"/>
        <v>0</v>
      </c>
      <c r="AC1683" s="68">
        <f t="shared" si="2347"/>
        <v>0</v>
      </c>
      <c r="AD1683" s="68">
        <f t="shared" si="2347"/>
        <v>0</v>
      </c>
      <c r="AE1683" s="68">
        <f t="shared" si="2347"/>
        <v>0</v>
      </c>
      <c r="AF1683" s="68">
        <f t="shared" si="2347"/>
        <v>0</v>
      </c>
      <c r="AG1683" s="68">
        <f t="shared" si="2347"/>
        <v>0</v>
      </c>
      <c r="AH1683" s="68">
        <f t="shared" si="2347"/>
        <v>0</v>
      </c>
      <c r="AI1683" s="68">
        <f t="shared" si="2347"/>
        <v>0</v>
      </c>
      <c r="AJ1683" s="68">
        <f t="shared" si="2347"/>
        <v>0</v>
      </c>
      <c r="AK1683" s="68">
        <f t="shared" si="2347"/>
        <v>0</v>
      </c>
      <c r="AL1683" s="68">
        <f t="shared" si="2347"/>
        <v>0</v>
      </c>
      <c r="AM1683" s="68">
        <f t="shared" si="2347"/>
        <v>0</v>
      </c>
      <c r="AN1683" s="68">
        <f t="shared" si="2347"/>
        <v>0</v>
      </c>
      <c r="AO1683" s="68">
        <f t="shared" si="2347"/>
        <v>0</v>
      </c>
      <c r="AP1683" s="68">
        <f t="shared" si="2347"/>
        <v>0</v>
      </c>
      <c r="AQ1683" s="68">
        <f t="shared" si="2347"/>
        <v>0</v>
      </c>
      <c r="AR1683" s="68">
        <f t="shared" si="2347"/>
        <v>0</v>
      </c>
      <c r="AS1683" s="52"/>
    </row>
    <row r="1684" spans="8:45" x14ac:dyDescent="0.25">
      <c r="L1684" s="322" t="s">
        <v>838</v>
      </c>
      <c r="M1684" s="68">
        <f>+M1670</f>
        <v>5.5223447636222396</v>
      </c>
      <c r="N1684" s="68">
        <f t="shared" ref="N1684:AR1684" si="2348">+N1670</f>
        <v>5.4220071041686797</v>
      </c>
      <c r="O1684" s="68">
        <f t="shared" si="2348"/>
        <v>5.4253871123740502</v>
      </c>
      <c r="P1684" s="68">
        <f t="shared" si="2348"/>
        <v>5.4287671205794297</v>
      </c>
      <c r="Q1684" s="68">
        <f t="shared" si="2348"/>
        <v>5.4321471287848002</v>
      </c>
      <c r="R1684" s="68">
        <f t="shared" si="2348"/>
        <v>5.0187350968217199</v>
      </c>
      <c r="S1684" s="68">
        <f t="shared" si="2348"/>
        <v>4.6053230648586396</v>
      </c>
      <c r="T1684" s="68">
        <f t="shared" si="2348"/>
        <v>4.26513383002826</v>
      </c>
      <c r="U1684" s="68">
        <f t="shared" si="2348"/>
        <v>3.9249445951978799</v>
      </c>
      <c r="V1684" s="68">
        <f t="shared" si="2348"/>
        <v>3.64296432648645</v>
      </c>
      <c r="W1684" s="68">
        <f t="shared" si="2348"/>
        <v>3.3609840577750201</v>
      </c>
      <c r="X1684" s="68">
        <f t="shared" si="2348"/>
        <v>3.07900378906358</v>
      </c>
      <c r="Y1684" s="68">
        <f t="shared" si="2348"/>
        <v>2.8811878321256499</v>
      </c>
      <c r="Z1684" s="68">
        <f t="shared" si="2348"/>
        <v>2.6833718751877198</v>
      </c>
      <c r="AA1684" s="68">
        <f t="shared" si="2348"/>
        <v>1.3009119876195301</v>
      </c>
      <c r="AB1684" s="68">
        <f t="shared" si="2348"/>
        <v>0</v>
      </c>
      <c r="AC1684" s="68">
        <f t="shared" si="2348"/>
        <v>0</v>
      </c>
      <c r="AD1684" s="68">
        <f t="shared" si="2348"/>
        <v>0</v>
      </c>
      <c r="AE1684" s="68">
        <f t="shared" si="2348"/>
        <v>0</v>
      </c>
      <c r="AF1684" s="68">
        <f t="shared" si="2348"/>
        <v>0</v>
      </c>
      <c r="AG1684" s="68">
        <f t="shared" si="2348"/>
        <v>0</v>
      </c>
      <c r="AH1684" s="68">
        <f t="shared" si="2348"/>
        <v>0</v>
      </c>
      <c r="AI1684" s="68">
        <f t="shared" si="2348"/>
        <v>0</v>
      </c>
      <c r="AJ1684" s="68">
        <f t="shared" si="2348"/>
        <v>0</v>
      </c>
      <c r="AK1684" s="68">
        <f t="shared" si="2348"/>
        <v>0</v>
      </c>
      <c r="AL1684" s="68">
        <f t="shared" si="2348"/>
        <v>0</v>
      </c>
      <c r="AM1684" s="68">
        <f t="shared" si="2348"/>
        <v>0</v>
      </c>
      <c r="AN1684" s="68">
        <f t="shared" si="2348"/>
        <v>0</v>
      </c>
      <c r="AO1684" s="68">
        <f t="shared" si="2348"/>
        <v>0</v>
      </c>
      <c r="AP1684" s="68">
        <f t="shared" si="2348"/>
        <v>0</v>
      </c>
      <c r="AQ1684" s="68">
        <f t="shared" si="2348"/>
        <v>0</v>
      </c>
      <c r="AR1684" s="68">
        <f t="shared" si="2348"/>
        <v>0</v>
      </c>
      <c r="AS1684" s="52"/>
    </row>
    <row r="1685" spans="8:45" x14ac:dyDescent="0.25">
      <c r="L1685" s="322" t="s">
        <v>839</v>
      </c>
      <c r="M1685" s="68">
        <f t="shared" ref="M1685:AR1685" si="2349">+M1671+M1675</f>
        <v>37.583057587211954</v>
      </c>
      <c r="N1685" s="68">
        <f t="shared" si="2349"/>
        <v>36.890296477420478</v>
      </c>
      <c r="O1685" s="68">
        <f t="shared" si="2349"/>
        <v>7.2602787991395594</v>
      </c>
      <c r="P1685" s="68">
        <f t="shared" si="2349"/>
        <v>7.2640686924754396</v>
      </c>
      <c r="Q1685" s="68">
        <f t="shared" si="2349"/>
        <v>7.2678585858113296</v>
      </c>
      <c r="R1685" s="68">
        <f t="shared" si="2349"/>
        <v>6.8043131120399103</v>
      </c>
      <c r="S1685" s="68">
        <f t="shared" si="2349"/>
        <v>6.3407676382684999</v>
      </c>
      <c r="T1685" s="68">
        <f t="shared" si="2349"/>
        <v>5.9593245068661993</v>
      </c>
      <c r="U1685" s="68">
        <f t="shared" si="2349"/>
        <v>5.5778813754639103</v>
      </c>
      <c r="V1685" s="68">
        <f t="shared" si="2349"/>
        <v>5.2617060657290811</v>
      </c>
      <c r="W1685" s="68">
        <f t="shared" si="2349"/>
        <v>4.9455307559942492</v>
      </c>
      <c r="X1685" s="68">
        <f t="shared" si="2349"/>
        <v>4.6293554462594182</v>
      </c>
      <c r="Y1685" s="68">
        <f t="shared" si="2349"/>
        <v>4.4574294264188303</v>
      </c>
      <c r="Z1685" s="68">
        <f t="shared" si="2349"/>
        <v>4.2945193611956558</v>
      </c>
      <c r="AA1685" s="68">
        <f t="shared" si="2349"/>
        <v>2.7426185448459104</v>
      </c>
      <c r="AB1685" s="68">
        <f t="shared" si="2349"/>
        <v>0</v>
      </c>
      <c r="AC1685" s="68">
        <f t="shared" si="2349"/>
        <v>0</v>
      </c>
      <c r="AD1685" s="68">
        <f t="shared" si="2349"/>
        <v>0</v>
      </c>
      <c r="AE1685" s="68">
        <f t="shared" si="2349"/>
        <v>0</v>
      </c>
      <c r="AF1685" s="68">
        <f t="shared" si="2349"/>
        <v>0</v>
      </c>
      <c r="AG1685" s="68">
        <f t="shared" si="2349"/>
        <v>0</v>
      </c>
      <c r="AH1685" s="68">
        <f t="shared" si="2349"/>
        <v>0</v>
      </c>
      <c r="AI1685" s="68">
        <f t="shared" si="2349"/>
        <v>0</v>
      </c>
      <c r="AJ1685" s="68">
        <f t="shared" si="2349"/>
        <v>0</v>
      </c>
      <c r="AK1685" s="68">
        <f t="shared" si="2349"/>
        <v>0</v>
      </c>
      <c r="AL1685" s="68">
        <f t="shared" si="2349"/>
        <v>0</v>
      </c>
      <c r="AM1685" s="68">
        <f t="shared" si="2349"/>
        <v>0</v>
      </c>
      <c r="AN1685" s="68">
        <f t="shared" si="2349"/>
        <v>0</v>
      </c>
      <c r="AO1685" s="68">
        <f t="shared" si="2349"/>
        <v>0</v>
      </c>
      <c r="AP1685" s="68">
        <f t="shared" si="2349"/>
        <v>0</v>
      </c>
      <c r="AQ1685" s="68">
        <f t="shared" si="2349"/>
        <v>0</v>
      </c>
      <c r="AR1685" s="68">
        <f t="shared" si="2349"/>
        <v>0</v>
      </c>
      <c r="AS1685" s="52"/>
    </row>
    <row r="1686" spans="8:45" x14ac:dyDescent="0.25">
      <c r="L1686" s="230" t="s">
        <v>840</v>
      </c>
      <c r="M1686" s="21">
        <f>+SUM(M1683:M1685)</f>
        <v>56.807216961174696</v>
      </c>
      <c r="N1686" s="21">
        <f t="shared" ref="N1686" si="2350">+SUM(N1683:N1685)</f>
        <v>55.76516451969156</v>
      </c>
      <c r="O1686" s="21">
        <f t="shared" ref="O1686" si="2351">+SUM(O1683:O1685)</f>
        <v>26.146913186904609</v>
      </c>
      <c r="P1686" s="21">
        <f t="shared" ref="P1686" si="2352">+SUM(P1683:P1685)</f>
        <v>26.162469425734471</v>
      </c>
      <c r="Q1686" s="21">
        <f t="shared" ref="Q1686" si="2353">+SUM(Q1683:Q1685)</f>
        <v>26.178025664564228</v>
      </c>
      <c r="R1686" s="21">
        <f t="shared" ref="R1686" si="2354">+SUM(R1683:R1685)</f>
        <v>24.275327234982232</v>
      </c>
      <c r="S1686" s="21">
        <f t="shared" ref="S1686" si="2355">+SUM(S1683:S1685)</f>
        <v>22.372628805400236</v>
      </c>
      <c r="T1686" s="21">
        <f t="shared" ref="T1686" si="2356">+SUM(T1683:T1685)</f>
        <v>20.806932906809958</v>
      </c>
      <c r="U1686" s="21">
        <f t="shared" ref="U1686" si="2357">+SUM(U1683:U1685)</f>
        <v>19.241237008219741</v>
      </c>
      <c r="V1686" s="21">
        <f t="shared" ref="V1686" si="2358">+SUM(V1683:V1685)</f>
        <v>17.94344358913931</v>
      </c>
      <c r="W1686" s="21">
        <f t="shared" ref="W1686" si="2359">+SUM(W1683:W1685)</f>
        <v>16.645650170058879</v>
      </c>
      <c r="X1686" s="21">
        <f t="shared" ref="X1686" si="2360">+SUM(X1683:X1685)</f>
        <v>15.347856750978448</v>
      </c>
      <c r="Y1686" s="21">
        <f t="shared" ref="Y1686" si="2361">+SUM(Y1683:Y1685)</f>
        <v>14.48730196099325</v>
      </c>
      <c r="Z1686" s="21">
        <f t="shared" ref="Z1686" si="2362">+SUM(Z1683:Z1685)</f>
        <v>13.635763125625465</v>
      </c>
      <c r="AA1686" s="21">
        <f t="shared" ref="AA1686" si="2363">+SUM(AA1683:AA1685)</f>
        <v>7.2712998300564511</v>
      </c>
      <c r="AB1686" s="21">
        <f t="shared" ref="AB1686" si="2364">+SUM(AB1683:AB1685)</f>
        <v>0</v>
      </c>
      <c r="AC1686" s="21">
        <f t="shared" ref="AC1686" si="2365">+SUM(AC1683:AC1685)</f>
        <v>0</v>
      </c>
      <c r="AD1686" s="21">
        <f t="shared" ref="AD1686" si="2366">+SUM(AD1683:AD1685)</f>
        <v>0</v>
      </c>
      <c r="AE1686" s="21">
        <f t="shared" ref="AE1686" si="2367">+SUM(AE1683:AE1685)</f>
        <v>0</v>
      </c>
      <c r="AF1686" s="21">
        <f t="shared" ref="AF1686" si="2368">+SUM(AF1683:AF1685)</f>
        <v>0</v>
      </c>
      <c r="AG1686" s="21">
        <f t="shared" ref="AG1686" si="2369">+SUM(AG1683:AG1685)</f>
        <v>0</v>
      </c>
      <c r="AH1686" s="21">
        <f t="shared" ref="AH1686" si="2370">+SUM(AH1683:AH1685)</f>
        <v>0</v>
      </c>
      <c r="AI1686" s="21">
        <f t="shared" ref="AI1686" si="2371">+SUM(AI1683:AI1685)</f>
        <v>0</v>
      </c>
      <c r="AJ1686" s="21">
        <f t="shared" ref="AJ1686" si="2372">+SUM(AJ1683:AJ1685)</f>
        <v>0</v>
      </c>
      <c r="AK1686" s="21">
        <f t="shared" ref="AK1686" si="2373">+SUM(AK1683:AK1685)</f>
        <v>0</v>
      </c>
      <c r="AL1686" s="21">
        <f t="shared" ref="AL1686" si="2374">+SUM(AL1683:AL1685)</f>
        <v>0</v>
      </c>
      <c r="AM1686" s="21">
        <f t="shared" ref="AM1686" si="2375">+SUM(AM1683:AM1685)</f>
        <v>0</v>
      </c>
      <c r="AN1686" s="21">
        <f t="shared" ref="AN1686" si="2376">+SUM(AN1683:AN1685)</f>
        <v>0</v>
      </c>
      <c r="AO1686" s="21">
        <f t="shared" ref="AO1686" si="2377">+SUM(AO1683:AO1685)</f>
        <v>0</v>
      </c>
      <c r="AP1686" s="21">
        <f t="shared" ref="AP1686" si="2378">+SUM(AP1683:AP1685)</f>
        <v>0</v>
      </c>
      <c r="AQ1686" s="21">
        <f t="shared" ref="AQ1686" si="2379">+SUM(AQ1683:AQ1685)</f>
        <v>0</v>
      </c>
      <c r="AR1686" s="21">
        <f t="shared" ref="AR1686" si="2380">+SUM(AR1683:AR1685)</f>
        <v>0</v>
      </c>
    </row>
    <row r="1687" spans="8:45" x14ac:dyDescent="0.25">
      <c r="L1687" s="230" t="s">
        <v>841</v>
      </c>
      <c r="M1687" s="21">
        <f t="shared" ref="M1687:AR1687" si="2381">+M1679+M1680+M1681</f>
        <v>0</v>
      </c>
      <c r="N1687" s="21">
        <f t="shared" si="2381"/>
        <v>0</v>
      </c>
      <c r="O1687" s="21">
        <f t="shared" si="2381"/>
        <v>6.3668386976576299</v>
      </c>
      <c r="P1687" s="21">
        <f t="shared" si="2381"/>
        <v>6.3710355458969499</v>
      </c>
      <c r="Q1687" s="21">
        <f t="shared" si="2381"/>
        <v>6.3752323941362796</v>
      </c>
      <c r="R1687" s="21">
        <f t="shared" si="2381"/>
        <v>5.8619118774279997</v>
      </c>
      <c r="S1687" s="21">
        <f t="shared" si="2381"/>
        <v>5.3485913607197304</v>
      </c>
      <c r="T1687" s="21">
        <f t="shared" si="2381"/>
        <v>4.9261892526521098</v>
      </c>
      <c r="U1687" s="21">
        <f t="shared" si="2381"/>
        <v>4.5037871445844999</v>
      </c>
      <c r="V1687" s="21">
        <f t="shared" si="2381"/>
        <v>4.1536612506932</v>
      </c>
      <c r="W1687" s="21">
        <f t="shared" si="2381"/>
        <v>3.8035353568019001</v>
      </c>
      <c r="X1687" s="21">
        <f t="shared" si="2381"/>
        <v>3.4534094629105998</v>
      </c>
      <c r="Y1687" s="21">
        <f t="shared" si="2381"/>
        <v>3.2077877069439298</v>
      </c>
      <c r="Z1687" s="21">
        <f t="shared" si="2381"/>
        <v>2.9621659509772602</v>
      </c>
      <c r="AA1687" s="21">
        <f t="shared" si="2381"/>
        <v>1.2456096610085701</v>
      </c>
      <c r="AB1687" s="21">
        <f t="shared" si="2381"/>
        <v>0</v>
      </c>
      <c r="AC1687" s="21">
        <f t="shared" si="2381"/>
        <v>0</v>
      </c>
      <c r="AD1687" s="21">
        <f t="shared" si="2381"/>
        <v>0</v>
      </c>
      <c r="AE1687" s="21">
        <f t="shared" si="2381"/>
        <v>0</v>
      </c>
      <c r="AF1687" s="21">
        <f t="shared" si="2381"/>
        <v>0</v>
      </c>
      <c r="AG1687" s="21">
        <f t="shared" si="2381"/>
        <v>0</v>
      </c>
      <c r="AH1687" s="21">
        <f t="shared" si="2381"/>
        <v>0</v>
      </c>
      <c r="AI1687" s="21">
        <f t="shared" si="2381"/>
        <v>0</v>
      </c>
      <c r="AJ1687" s="21">
        <f t="shared" si="2381"/>
        <v>0</v>
      </c>
      <c r="AK1687" s="21">
        <f t="shared" si="2381"/>
        <v>0</v>
      </c>
      <c r="AL1687" s="21">
        <f t="shared" si="2381"/>
        <v>0</v>
      </c>
      <c r="AM1687" s="21">
        <f t="shared" si="2381"/>
        <v>0</v>
      </c>
      <c r="AN1687" s="21">
        <f t="shared" si="2381"/>
        <v>0</v>
      </c>
      <c r="AO1687" s="21">
        <f t="shared" si="2381"/>
        <v>0</v>
      </c>
      <c r="AP1687" s="21">
        <f t="shared" si="2381"/>
        <v>0</v>
      </c>
      <c r="AQ1687" s="21">
        <f t="shared" si="2381"/>
        <v>0</v>
      </c>
      <c r="AR1687" s="21">
        <f t="shared" si="2381"/>
        <v>0</v>
      </c>
    </row>
    <row r="1688" spans="8:45" x14ac:dyDescent="0.25">
      <c r="L1688" s="323" t="s">
        <v>782</v>
      </c>
      <c r="M1688" s="268">
        <f>+M1686+M1687</f>
        <v>56.807216961174696</v>
      </c>
      <c r="N1688" s="268">
        <f t="shared" ref="N1688" si="2382">+N1686+N1687</f>
        <v>55.76516451969156</v>
      </c>
      <c r="O1688" s="268">
        <f t="shared" ref="O1688" si="2383">+O1686+O1687</f>
        <v>32.51375188456224</v>
      </c>
      <c r="P1688" s="268">
        <f t="shared" ref="P1688" si="2384">+P1686+P1687</f>
        <v>32.533504971631423</v>
      </c>
      <c r="Q1688" s="268">
        <f t="shared" ref="Q1688" si="2385">+Q1686+Q1687</f>
        <v>32.553258058700507</v>
      </c>
      <c r="R1688" s="268">
        <f t="shared" ref="R1688" si="2386">+R1686+R1687</f>
        <v>30.137239112410231</v>
      </c>
      <c r="S1688" s="268">
        <f t="shared" ref="S1688" si="2387">+S1686+S1687</f>
        <v>27.721220166119966</v>
      </c>
      <c r="T1688" s="268">
        <f t="shared" ref="T1688" si="2388">+T1686+T1687</f>
        <v>25.73312215946207</v>
      </c>
      <c r="U1688" s="268">
        <f t="shared" ref="U1688" si="2389">+U1686+U1687</f>
        <v>23.745024152804241</v>
      </c>
      <c r="V1688" s="268">
        <f t="shared" ref="V1688" si="2390">+V1686+V1687</f>
        <v>22.097104839832511</v>
      </c>
      <c r="W1688" s="268">
        <f t="shared" ref="W1688" si="2391">+W1686+W1687</f>
        <v>20.449185526860781</v>
      </c>
      <c r="X1688" s="268">
        <f t="shared" ref="X1688" si="2392">+X1686+X1687</f>
        <v>18.801266213889047</v>
      </c>
      <c r="Y1688" s="268">
        <f t="shared" ref="Y1688" si="2393">+Y1686+Y1687</f>
        <v>17.695089667937179</v>
      </c>
      <c r="Z1688" s="268">
        <f t="shared" ref="Z1688" si="2394">+Z1686+Z1687</f>
        <v>16.597929076602725</v>
      </c>
      <c r="AA1688" s="268">
        <f t="shared" ref="AA1688" si="2395">+AA1686+AA1687</f>
        <v>8.5169094910650216</v>
      </c>
      <c r="AB1688" s="268">
        <f t="shared" ref="AB1688" si="2396">+AB1686+AB1687</f>
        <v>0</v>
      </c>
      <c r="AC1688" s="268">
        <f t="shared" ref="AC1688" si="2397">+AC1686+AC1687</f>
        <v>0</v>
      </c>
      <c r="AD1688" s="268">
        <f t="shared" ref="AD1688" si="2398">+AD1686+AD1687</f>
        <v>0</v>
      </c>
      <c r="AE1688" s="268">
        <f t="shared" ref="AE1688" si="2399">+AE1686+AE1687</f>
        <v>0</v>
      </c>
      <c r="AF1688" s="268">
        <f t="shared" ref="AF1688" si="2400">+AF1686+AF1687</f>
        <v>0</v>
      </c>
      <c r="AG1688" s="268">
        <f t="shared" ref="AG1688" si="2401">+AG1686+AG1687</f>
        <v>0</v>
      </c>
      <c r="AH1688" s="268">
        <f t="shared" ref="AH1688" si="2402">+AH1686+AH1687</f>
        <v>0</v>
      </c>
      <c r="AI1688" s="268">
        <f t="shared" ref="AI1688" si="2403">+AI1686+AI1687</f>
        <v>0</v>
      </c>
      <c r="AJ1688" s="268">
        <f t="shared" ref="AJ1688" si="2404">+AJ1686+AJ1687</f>
        <v>0</v>
      </c>
      <c r="AK1688" s="268">
        <f t="shared" ref="AK1688" si="2405">+AK1686+AK1687</f>
        <v>0</v>
      </c>
      <c r="AL1688" s="268">
        <f t="shared" ref="AL1688" si="2406">+AL1686+AL1687</f>
        <v>0</v>
      </c>
      <c r="AM1688" s="268">
        <f t="shared" ref="AM1688" si="2407">+AM1686+AM1687</f>
        <v>0</v>
      </c>
      <c r="AN1688" s="268">
        <f t="shared" ref="AN1688" si="2408">+AN1686+AN1687</f>
        <v>0</v>
      </c>
      <c r="AO1688" s="268">
        <f t="shared" ref="AO1688" si="2409">+AO1686+AO1687</f>
        <v>0</v>
      </c>
      <c r="AP1688" s="268">
        <f t="shared" ref="AP1688" si="2410">+AP1686+AP1687</f>
        <v>0</v>
      </c>
      <c r="AQ1688" s="268">
        <f t="shared" ref="AQ1688" si="2411">+AQ1686+AQ1687</f>
        <v>0</v>
      </c>
      <c r="AR1688" s="268">
        <f t="shared" ref="AR1688" si="2412">+AR1686+AR1687</f>
        <v>0</v>
      </c>
    </row>
    <row r="1692" spans="8:45" ht="15.75" thickBot="1" x14ac:dyDescent="0.3">
      <c r="K1692" s="348"/>
    </row>
    <row r="1693" spans="8:45" x14ac:dyDescent="0.25">
      <c r="I1693" s="266"/>
      <c r="L1693" s="365" t="s">
        <v>848</v>
      </c>
      <c r="M1693" s="366">
        <v>2019</v>
      </c>
      <c r="N1693" s="366">
        <v>2020</v>
      </c>
      <c r="O1693" s="366">
        <v>2021</v>
      </c>
      <c r="P1693" s="366">
        <v>2022</v>
      </c>
      <c r="Q1693" s="366">
        <v>2023</v>
      </c>
      <c r="R1693" s="366">
        <v>2024</v>
      </c>
      <c r="S1693" s="366">
        <v>2025</v>
      </c>
      <c r="T1693" s="366">
        <v>2026</v>
      </c>
      <c r="U1693" s="366">
        <v>2027</v>
      </c>
      <c r="V1693" s="366">
        <v>2028</v>
      </c>
      <c r="W1693" s="366">
        <v>2029</v>
      </c>
      <c r="X1693" s="366">
        <v>2030</v>
      </c>
      <c r="Y1693" s="366">
        <v>2031</v>
      </c>
      <c r="Z1693" s="366">
        <v>2032</v>
      </c>
      <c r="AA1693" s="366">
        <v>2033</v>
      </c>
      <c r="AB1693" s="366">
        <v>2034</v>
      </c>
      <c r="AC1693" s="366">
        <v>2035</v>
      </c>
      <c r="AD1693" s="366">
        <v>2036</v>
      </c>
      <c r="AE1693" s="366">
        <v>2037</v>
      </c>
      <c r="AF1693" s="366">
        <v>2038</v>
      </c>
      <c r="AG1693" s="366">
        <v>2039</v>
      </c>
      <c r="AH1693" s="366">
        <v>2040</v>
      </c>
      <c r="AI1693" s="366">
        <v>2041</v>
      </c>
      <c r="AJ1693" s="366">
        <v>2042</v>
      </c>
      <c r="AK1693" s="366">
        <v>2043</v>
      </c>
      <c r="AL1693" s="366">
        <v>2044</v>
      </c>
      <c r="AM1693" s="366">
        <v>2045</v>
      </c>
      <c r="AN1693" s="366">
        <v>2046</v>
      </c>
      <c r="AO1693" s="366">
        <v>2047</v>
      </c>
      <c r="AP1693" s="366">
        <v>2048</v>
      </c>
      <c r="AQ1693" s="366">
        <v>2049</v>
      </c>
      <c r="AR1693" s="367">
        <v>2050</v>
      </c>
    </row>
    <row r="1694" spans="8:45" x14ac:dyDescent="0.25">
      <c r="L1694" s="368" t="s">
        <v>829</v>
      </c>
      <c r="M1694" s="21">
        <f t="shared" ref="M1694:AR1694" si="2413">+M1669+M1644+M1619+M1594+M1569+M1543+M1497</f>
        <v>399.46305249658371</v>
      </c>
      <c r="N1694" s="21">
        <f t="shared" si="2413"/>
        <v>401.5233692972094</v>
      </c>
      <c r="O1694" s="21">
        <f t="shared" si="2413"/>
        <v>371.22896007051634</v>
      </c>
      <c r="P1694" s="21">
        <f t="shared" si="2413"/>
        <v>359.98198041803641</v>
      </c>
      <c r="Q1694" s="21">
        <f t="shared" si="2413"/>
        <v>318.83099644733676</v>
      </c>
      <c r="R1694" s="21">
        <f t="shared" si="2413"/>
        <v>261.12244115007957</v>
      </c>
      <c r="S1694" s="21">
        <f t="shared" si="2413"/>
        <v>247.45533107776811</v>
      </c>
      <c r="T1694" s="21">
        <f t="shared" si="2413"/>
        <v>180.07289525353031</v>
      </c>
      <c r="U1694" s="21">
        <f t="shared" si="2413"/>
        <v>86.645572457252598</v>
      </c>
      <c r="V1694" s="21">
        <f t="shared" si="2413"/>
        <v>63.34525895519505</v>
      </c>
      <c r="W1694" s="21">
        <f t="shared" si="2413"/>
        <v>43.880557901930388</v>
      </c>
      <c r="X1694" s="21">
        <f t="shared" si="2413"/>
        <v>37.688533186232263</v>
      </c>
      <c r="Y1694" s="21">
        <f t="shared" si="2413"/>
        <v>36.851542642213523</v>
      </c>
      <c r="Z1694" s="21">
        <f t="shared" si="2413"/>
        <v>28.929106143930568</v>
      </c>
      <c r="AA1694" s="21">
        <f t="shared" si="2413"/>
        <v>4.7367157855605999</v>
      </c>
      <c r="AB1694" s="21">
        <f t="shared" si="2413"/>
        <v>0</v>
      </c>
      <c r="AC1694" s="21">
        <f t="shared" si="2413"/>
        <v>0</v>
      </c>
      <c r="AD1694" s="21">
        <f t="shared" si="2413"/>
        <v>0</v>
      </c>
      <c r="AE1694" s="21">
        <f t="shared" si="2413"/>
        <v>0</v>
      </c>
      <c r="AF1694" s="21">
        <f t="shared" si="2413"/>
        <v>0</v>
      </c>
      <c r="AG1694" s="21">
        <f t="shared" si="2413"/>
        <v>0</v>
      </c>
      <c r="AH1694" s="21">
        <f t="shared" si="2413"/>
        <v>0</v>
      </c>
      <c r="AI1694" s="21">
        <f t="shared" si="2413"/>
        <v>0</v>
      </c>
      <c r="AJ1694" s="21">
        <f t="shared" si="2413"/>
        <v>0</v>
      </c>
      <c r="AK1694" s="21">
        <f t="shared" si="2413"/>
        <v>0</v>
      </c>
      <c r="AL1694" s="21">
        <f t="shared" si="2413"/>
        <v>0</v>
      </c>
      <c r="AM1694" s="21">
        <f t="shared" si="2413"/>
        <v>0</v>
      </c>
      <c r="AN1694" s="21">
        <f t="shared" si="2413"/>
        <v>0</v>
      </c>
      <c r="AO1694" s="21">
        <f t="shared" si="2413"/>
        <v>0</v>
      </c>
      <c r="AP1694" s="21">
        <f t="shared" si="2413"/>
        <v>0</v>
      </c>
      <c r="AQ1694" s="21">
        <f t="shared" si="2413"/>
        <v>0</v>
      </c>
      <c r="AR1694" s="334">
        <f t="shared" si="2413"/>
        <v>0</v>
      </c>
    </row>
    <row r="1695" spans="8:45" x14ac:dyDescent="0.25">
      <c r="L1695" s="368" t="s">
        <v>830</v>
      </c>
      <c r="M1695" s="21">
        <f t="shared" ref="M1695:AR1695" si="2414">+M1670+M1645+M1620+M1595+M1570+M1544+M1498</f>
        <v>784.35945563891914</v>
      </c>
      <c r="N1695" s="21">
        <f t="shared" si="2414"/>
        <v>781.44612107842261</v>
      </c>
      <c r="O1695" s="21">
        <f t="shared" si="2414"/>
        <v>719.87969158005569</v>
      </c>
      <c r="P1695" s="21">
        <f t="shared" si="2414"/>
        <v>697.52978533508303</v>
      </c>
      <c r="Q1695" s="21">
        <f t="shared" si="2414"/>
        <v>619.09177923942821</v>
      </c>
      <c r="R1695" s="21">
        <f t="shared" si="2414"/>
        <v>496.17559454285788</v>
      </c>
      <c r="S1695" s="21">
        <f t="shared" si="2414"/>
        <v>464.90359165347365</v>
      </c>
      <c r="T1695" s="21">
        <f t="shared" si="2414"/>
        <v>438.97579763070405</v>
      </c>
      <c r="U1695" s="21">
        <f t="shared" si="2414"/>
        <v>274.50665923970638</v>
      </c>
      <c r="V1695" s="21">
        <f t="shared" si="2414"/>
        <v>219.90216555218041</v>
      </c>
      <c r="W1695" s="21">
        <f t="shared" si="2414"/>
        <v>141.87750509406047</v>
      </c>
      <c r="X1695" s="21">
        <f t="shared" si="2414"/>
        <v>132.22333502302527</v>
      </c>
      <c r="Y1695" s="21">
        <f t="shared" si="2414"/>
        <v>131.643394574821</v>
      </c>
      <c r="Z1695" s="21">
        <f t="shared" si="2414"/>
        <v>95.228636333611419</v>
      </c>
      <c r="AA1695" s="21">
        <f t="shared" si="2414"/>
        <v>2.9665460181821701</v>
      </c>
      <c r="AB1695" s="21">
        <f t="shared" si="2414"/>
        <v>0</v>
      </c>
      <c r="AC1695" s="21">
        <f t="shared" si="2414"/>
        <v>0</v>
      </c>
      <c r="AD1695" s="21">
        <f t="shared" si="2414"/>
        <v>0</v>
      </c>
      <c r="AE1695" s="21">
        <f t="shared" si="2414"/>
        <v>0</v>
      </c>
      <c r="AF1695" s="21">
        <f t="shared" si="2414"/>
        <v>0</v>
      </c>
      <c r="AG1695" s="21">
        <f t="shared" si="2414"/>
        <v>0</v>
      </c>
      <c r="AH1695" s="21">
        <f t="shared" si="2414"/>
        <v>0</v>
      </c>
      <c r="AI1695" s="21">
        <f t="shared" si="2414"/>
        <v>0</v>
      </c>
      <c r="AJ1695" s="21">
        <f t="shared" si="2414"/>
        <v>0</v>
      </c>
      <c r="AK1695" s="21">
        <f t="shared" si="2414"/>
        <v>0</v>
      </c>
      <c r="AL1695" s="21">
        <f t="shared" si="2414"/>
        <v>0</v>
      </c>
      <c r="AM1695" s="21">
        <f t="shared" si="2414"/>
        <v>0</v>
      </c>
      <c r="AN1695" s="21">
        <f t="shared" si="2414"/>
        <v>0</v>
      </c>
      <c r="AO1695" s="21">
        <f t="shared" si="2414"/>
        <v>0</v>
      </c>
      <c r="AP1695" s="21">
        <f t="shared" si="2414"/>
        <v>0</v>
      </c>
      <c r="AQ1695" s="21">
        <f t="shared" si="2414"/>
        <v>0</v>
      </c>
      <c r="AR1695" s="334">
        <f t="shared" si="2414"/>
        <v>0</v>
      </c>
    </row>
    <row r="1696" spans="8:45" x14ac:dyDescent="0.25">
      <c r="L1696" s="368" t="s">
        <v>835</v>
      </c>
      <c r="M1696" s="21">
        <f t="shared" ref="M1696:AR1696" si="2415">+M1671+M1646+M1621+M1596+M1571+M1545+M1499</f>
        <v>1826.3502928663995</v>
      </c>
      <c r="N1696" s="21">
        <f t="shared" si="2415"/>
        <v>1715.5779927428432</v>
      </c>
      <c r="O1696" s="21">
        <f t="shared" si="2415"/>
        <v>1533.6670105663648</v>
      </c>
      <c r="P1696" s="21">
        <f t="shared" si="2415"/>
        <v>1513.3567510167179</v>
      </c>
      <c r="Q1696" s="21">
        <f t="shared" si="2415"/>
        <v>1476.8105465118788</v>
      </c>
      <c r="R1696" s="21">
        <f t="shared" si="2415"/>
        <v>1359.5963562135623</v>
      </c>
      <c r="S1696" s="21">
        <f t="shared" si="2415"/>
        <v>1323.5985283805835</v>
      </c>
      <c r="T1696" s="21">
        <f t="shared" si="2415"/>
        <v>1287.3999748562574</v>
      </c>
      <c r="U1696" s="21">
        <f t="shared" si="2415"/>
        <v>1252.6282405052591</v>
      </c>
      <c r="V1696" s="21">
        <f t="shared" si="2415"/>
        <v>1076.8246057666765</v>
      </c>
      <c r="W1696" s="21">
        <f t="shared" si="2415"/>
        <v>729.08716347480072</v>
      </c>
      <c r="X1696" s="21">
        <f t="shared" si="2415"/>
        <v>365.44370763054695</v>
      </c>
      <c r="Y1696" s="21">
        <f t="shared" si="2415"/>
        <v>363.63038546504492</v>
      </c>
      <c r="Z1696" s="21">
        <f t="shared" si="2415"/>
        <v>361.81706329954295</v>
      </c>
      <c r="AA1696" s="21">
        <f t="shared" si="2415"/>
        <v>6.91166536038254</v>
      </c>
      <c r="AB1696" s="21">
        <f t="shared" si="2415"/>
        <v>0</v>
      </c>
      <c r="AC1696" s="21">
        <f t="shared" si="2415"/>
        <v>0</v>
      </c>
      <c r="AD1696" s="21">
        <f t="shared" si="2415"/>
        <v>0</v>
      </c>
      <c r="AE1696" s="21">
        <f t="shared" si="2415"/>
        <v>0</v>
      </c>
      <c r="AF1696" s="21">
        <f t="shared" si="2415"/>
        <v>0</v>
      </c>
      <c r="AG1696" s="21">
        <f t="shared" si="2415"/>
        <v>0</v>
      </c>
      <c r="AH1696" s="21">
        <f t="shared" si="2415"/>
        <v>0</v>
      </c>
      <c r="AI1696" s="21">
        <f t="shared" si="2415"/>
        <v>0</v>
      </c>
      <c r="AJ1696" s="21">
        <f t="shared" si="2415"/>
        <v>0</v>
      </c>
      <c r="AK1696" s="21">
        <f t="shared" si="2415"/>
        <v>0</v>
      </c>
      <c r="AL1696" s="21">
        <f t="shared" si="2415"/>
        <v>0</v>
      </c>
      <c r="AM1696" s="21">
        <f t="shared" si="2415"/>
        <v>0</v>
      </c>
      <c r="AN1696" s="21">
        <f t="shared" si="2415"/>
        <v>0</v>
      </c>
      <c r="AO1696" s="21">
        <f t="shared" si="2415"/>
        <v>0</v>
      </c>
      <c r="AP1696" s="21">
        <f t="shared" si="2415"/>
        <v>0</v>
      </c>
      <c r="AQ1696" s="21">
        <f t="shared" si="2415"/>
        <v>0</v>
      </c>
      <c r="AR1696" s="334">
        <f t="shared" si="2415"/>
        <v>0</v>
      </c>
    </row>
    <row r="1697" spans="12:44" x14ac:dyDescent="0.25">
      <c r="L1697" s="369" t="s">
        <v>750</v>
      </c>
      <c r="M1697" s="21">
        <f t="shared" ref="M1697:AR1697" si="2416">+M1672+M1647+M1622+M1597+M1572+M1546+M1500</f>
        <v>976.35276462249044</v>
      </c>
      <c r="N1697" s="21">
        <f t="shared" si="2416"/>
        <v>954.21995874949175</v>
      </c>
      <c r="O1697" s="21">
        <f t="shared" si="2416"/>
        <v>933.99231339138328</v>
      </c>
      <c r="P1697" s="21">
        <f t="shared" si="2416"/>
        <v>946.236557943658</v>
      </c>
      <c r="Q1697" s="21">
        <f t="shared" si="2416"/>
        <v>942.24485754074112</v>
      </c>
      <c r="R1697" s="21">
        <f t="shared" si="2416"/>
        <v>861.0284950754035</v>
      </c>
      <c r="S1697" s="21">
        <f t="shared" si="2416"/>
        <v>861.0284950754035</v>
      </c>
      <c r="T1697" s="21">
        <f t="shared" si="2416"/>
        <v>861.0284950754035</v>
      </c>
      <c r="U1697" s="21">
        <f t="shared" si="2416"/>
        <v>851.70859915821711</v>
      </c>
      <c r="V1697" s="21">
        <f t="shared" si="2416"/>
        <v>717.07315131939094</v>
      </c>
      <c r="W1697" s="21">
        <f t="shared" si="2416"/>
        <v>372.83950103390697</v>
      </c>
      <c r="X1697" s="21">
        <f t="shared" si="2416"/>
        <v>12.699837196045019</v>
      </c>
      <c r="Y1697" s="21">
        <f t="shared" si="2416"/>
        <v>12.699837196045019</v>
      </c>
      <c r="Z1697" s="21">
        <f t="shared" si="2416"/>
        <v>12.699837196045019</v>
      </c>
      <c r="AA1697" s="21">
        <f t="shared" si="2416"/>
        <v>6.91166536038254</v>
      </c>
      <c r="AB1697" s="21">
        <f t="shared" si="2416"/>
        <v>0</v>
      </c>
      <c r="AC1697" s="21">
        <f t="shared" si="2416"/>
        <v>0</v>
      </c>
      <c r="AD1697" s="21">
        <f t="shared" si="2416"/>
        <v>0</v>
      </c>
      <c r="AE1697" s="21">
        <f t="shared" si="2416"/>
        <v>0</v>
      </c>
      <c r="AF1697" s="21">
        <f t="shared" si="2416"/>
        <v>0</v>
      </c>
      <c r="AG1697" s="21">
        <f t="shared" si="2416"/>
        <v>0</v>
      </c>
      <c r="AH1697" s="21">
        <f t="shared" si="2416"/>
        <v>0</v>
      </c>
      <c r="AI1697" s="21">
        <f t="shared" si="2416"/>
        <v>0</v>
      </c>
      <c r="AJ1697" s="21">
        <f t="shared" si="2416"/>
        <v>0</v>
      </c>
      <c r="AK1697" s="21">
        <f t="shared" si="2416"/>
        <v>0</v>
      </c>
      <c r="AL1697" s="21">
        <f t="shared" si="2416"/>
        <v>0</v>
      </c>
      <c r="AM1697" s="21">
        <f t="shared" si="2416"/>
        <v>0</v>
      </c>
      <c r="AN1697" s="21">
        <f t="shared" si="2416"/>
        <v>0</v>
      </c>
      <c r="AO1697" s="21">
        <f t="shared" si="2416"/>
        <v>0</v>
      </c>
      <c r="AP1697" s="21">
        <f t="shared" si="2416"/>
        <v>0</v>
      </c>
      <c r="AQ1697" s="21">
        <f t="shared" si="2416"/>
        <v>0</v>
      </c>
      <c r="AR1697" s="334">
        <f t="shared" si="2416"/>
        <v>0</v>
      </c>
    </row>
    <row r="1698" spans="12:44" x14ac:dyDescent="0.25">
      <c r="L1698" s="369" t="s">
        <v>746</v>
      </c>
      <c r="M1698" s="21">
        <f t="shared" ref="M1698:AR1698" si="2417">+M1673+M1648+M1623+M1598+M1573+M1547+M1501</f>
        <v>184.69409523334139</v>
      </c>
      <c r="N1698" s="21">
        <f t="shared" si="2417"/>
        <v>129.12883271644739</v>
      </c>
      <c r="O1698" s="21">
        <f t="shared" si="2417"/>
        <v>0</v>
      </c>
      <c r="P1698" s="21">
        <f t="shared" si="2417"/>
        <v>0</v>
      </c>
      <c r="Q1698" s="21">
        <f t="shared" si="2417"/>
        <v>0</v>
      </c>
      <c r="R1698" s="21">
        <f t="shared" si="2417"/>
        <v>0</v>
      </c>
      <c r="S1698" s="21">
        <f t="shared" si="2417"/>
        <v>0</v>
      </c>
      <c r="T1698" s="21">
        <f t="shared" si="2417"/>
        <v>0</v>
      </c>
      <c r="U1698" s="21">
        <f t="shared" si="2417"/>
        <v>0</v>
      </c>
      <c r="V1698" s="21">
        <f t="shared" si="2417"/>
        <v>0</v>
      </c>
      <c r="W1698" s="21">
        <f t="shared" si="2417"/>
        <v>0</v>
      </c>
      <c r="X1698" s="21">
        <f t="shared" si="2417"/>
        <v>0</v>
      </c>
      <c r="Y1698" s="21">
        <f t="shared" si="2417"/>
        <v>0</v>
      </c>
      <c r="Z1698" s="21">
        <f t="shared" si="2417"/>
        <v>0</v>
      </c>
      <c r="AA1698" s="21">
        <f t="shared" si="2417"/>
        <v>0</v>
      </c>
      <c r="AB1698" s="21">
        <f t="shared" si="2417"/>
        <v>0</v>
      </c>
      <c r="AC1698" s="21">
        <f t="shared" si="2417"/>
        <v>0</v>
      </c>
      <c r="AD1698" s="21">
        <f t="shared" si="2417"/>
        <v>0</v>
      </c>
      <c r="AE1698" s="21">
        <f t="shared" si="2417"/>
        <v>0</v>
      </c>
      <c r="AF1698" s="21">
        <f t="shared" si="2417"/>
        <v>0</v>
      </c>
      <c r="AG1698" s="21">
        <f t="shared" si="2417"/>
        <v>0</v>
      </c>
      <c r="AH1698" s="21">
        <f t="shared" si="2417"/>
        <v>0</v>
      </c>
      <c r="AI1698" s="21">
        <f t="shared" si="2417"/>
        <v>0</v>
      </c>
      <c r="AJ1698" s="21">
        <f t="shared" si="2417"/>
        <v>0</v>
      </c>
      <c r="AK1698" s="21">
        <f t="shared" si="2417"/>
        <v>0</v>
      </c>
      <c r="AL1698" s="21">
        <f t="shared" si="2417"/>
        <v>0</v>
      </c>
      <c r="AM1698" s="21">
        <f t="shared" si="2417"/>
        <v>0</v>
      </c>
      <c r="AN1698" s="21">
        <f t="shared" si="2417"/>
        <v>0</v>
      </c>
      <c r="AO1698" s="21">
        <f t="shared" si="2417"/>
        <v>0</v>
      </c>
      <c r="AP1698" s="21">
        <f t="shared" si="2417"/>
        <v>0</v>
      </c>
      <c r="AQ1698" s="21">
        <f t="shared" si="2417"/>
        <v>0</v>
      </c>
      <c r="AR1698" s="334">
        <f t="shared" si="2417"/>
        <v>0</v>
      </c>
    </row>
    <row r="1699" spans="12:44" x14ac:dyDescent="0.25">
      <c r="L1699" s="369" t="s">
        <v>794</v>
      </c>
      <c r="M1699" s="21">
        <f t="shared" ref="M1699:AR1699" si="2418">+M1674+M1649+M1624+M1599+M1574+M1548+M1502</f>
        <v>665.30343301056757</v>
      </c>
      <c r="N1699" s="21">
        <f t="shared" si="2418"/>
        <v>632.22920127690384</v>
      </c>
      <c r="O1699" s="21">
        <f t="shared" si="2418"/>
        <v>599.67469717498147</v>
      </c>
      <c r="P1699" s="21">
        <f t="shared" si="2418"/>
        <v>567.12019307306002</v>
      </c>
      <c r="Q1699" s="21">
        <f t="shared" si="2418"/>
        <v>534.56568897113766</v>
      </c>
      <c r="R1699" s="21">
        <f t="shared" si="2418"/>
        <v>498.56786113815883</v>
      </c>
      <c r="S1699" s="21">
        <f t="shared" si="2418"/>
        <v>462.57003330517983</v>
      </c>
      <c r="T1699" s="21">
        <f t="shared" si="2418"/>
        <v>426.37147978085386</v>
      </c>
      <c r="U1699" s="21">
        <f t="shared" si="2418"/>
        <v>400.9196413470421</v>
      </c>
      <c r="V1699" s="21">
        <f t="shared" si="2418"/>
        <v>359.75145444728554</v>
      </c>
      <c r="W1699" s="21">
        <f t="shared" si="2418"/>
        <v>356.24766244089375</v>
      </c>
      <c r="X1699" s="21">
        <f t="shared" si="2418"/>
        <v>352.7438704345019</v>
      </c>
      <c r="Y1699" s="21">
        <f t="shared" si="2418"/>
        <v>350.93054826899993</v>
      </c>
      <c r="Z1699" s="21">
        <f t="shared" si="2418"/>
        <v>349.1172261034979</v>
      </c>
      <c r="AA1699" s="21">
        <f t="shared" si="2418"/>
        <v>0</v>
      </c>
      <c r="AB1699" s="21">
        <f t="shared" si="2418"/>
        <v>0</v>
      </c>
      <c r="AC1699" s="21">
        <f t="shared" si="2418"/>
        <v>0</v>
      </c>
      <c r="AD1699" s="21">
        <f t="shared" si="2418"/>
        <v>0</v>
      </c>
      <c r="AE1699" s="21">
        <f t="shared" si="2418"/>
        <v>0</v>
      </c>
      <c r="AF1699" s="21">
        <f t="shared" si="2418"/>
        <v>0</v>
      </c>
      <c r="AG1699" s="21">
        <f t="shared" si="2418"/>
        <v>0</v>
      </c>
      <c r="AH1699" s="21">
        <f t="shared" si="2418"/>
        <v>0</v>
      </c>
      <c r="AI1699" s="21">
        <f t="shared" si="2418"/>
        <v>0</v>
      </c>
      <c r="AJ1699" s="21">
        <f t="shared" si="2418"/>
        <v>0</v>
      </c>
      <c r="AK1699" s="21">
        <f t="shared" si="2418"/>
        <v>0</v>
      </c>
      <c r="AL1699" s="21">
        <f t="shared" si="2418"/>
        <v>0</v>
      </c>
      <c r="AM1699" s="21">
        <f t="shared" si="2418"/>
        <v>0</v>
      </c>
      <c r="AN1699" s="21">
        <f t="shared" si="2418"/>
        <v>0</v>
      </c>
      <c r="AO1699" s="21">
        <f t="shared" si="2418"/>
        <v>0</v>
      </c>
      <c r="AP1699" s="21">
        <f t="shared" si="2418"/>
        <v>0</v>
      </c>
      <c r="AQ1699" s="21">
        <f t="shared" si="2418"/>
        <v>0</v>
      </c>
      <c r="AR1699" s="334">
        <f t="shared" si="2418"/>
        <v>0</v>
      </c>
    </row>
    <row r="1700" spans="12:44" x14ac:dyDescent="0.25">
      <c r="L1700" s="370" t="s">
        <v>43</v>
      </c>
      <c r="M1700" s="21">
        <f>+M1549</f>
        <v>85.218089768690007</v>
      </c>
      <c r="N1700" s="21">
        <f t="shared" ref="N1700:AR1700" si="2419">+N1549</f>
        <v>85.218089768690007</v>
      </c>
      <c r="O1700" s="21">
        <f t="shared" si="2419"/>
        <v>85.218089768690007</v>
      </c>
      <c r="P1700" s="21">
        <f t="shared" si="2419"/>
        <v>48.163069628918002</v>
      </c>
      <c r="Q1700" s="21">
        <f t="shared" si="2419"/>
        <v>0</v>
      </c>
      <c r="R1700" s="21">
        <f t="shared" si="2419"/>
        <v>0</v>
      </c>
      <c r="S1700" s="21">
        <f t="shared" si="2419"/>
        <v>0</v>
      </c>
      <c r="T1700" s="21">
        <f t="shared" si="2419"/>
        <v>0</v>
      </c>
      <c r="U1700" s="21">
        <f t="shared" si="2419"/>
        <v>0</v>
      </c>
      <c r="V1700" s="21">
        <f t="shared" si="2419"/>
        <v>0</v>
      </c>
      <c r="W1700" s="21">
        <f t="shared" si="2419"/>
        <v>0</v>
      </c>
      <c r="X1700" s="21">
        <f t="shared" si="2419"/>
        <v>0</v>
      </c>
      <c r="Y1700" s="21">
        <f t="shared" si="2419"/>
        <v>0</v>
      </c>
      <c r="Z1700" s="21">
        <f t="shared" si="2419"/>
        <v>0</v>
      </c>
      <c r="AA1700" s="21">
        <f t="shared" si="2419"/>
        <v>0</v>
      </c>
      <c r="AB1700" s="21">
        <f t="shared" si="2419"/>
        <v>0</v>
      </c>
      <c r="AC1700" s="21">
        <f t="shared" si="2419"/>
        <v>0</v>
      </c>
      <c r="AD1700" s="21">
        <f t="shared" si="2419"/>
        <v>0</v>
      </c>
      <c r="AE1700" s="21">
        <f t="shared" si="2419"/>
        <v>0</v>
      </c>
      <c r="AF1700" s="21">
        <f t="shared" si="2419"/>
        <v>0</v>
      </c>
      <c r="AG1700" s="21">
        <f t="shared" si="2419"/>
        <v>0</v>
      </c>
      <c r="AH1700" s="21">
        <f t="shared" si="2419"/>
        <v>0</v>
      </c>
      <c r="AI1700" s="21">
        <f t="shared" si="2419"/>
        <v>0</v>
      </c>
      <c r="AJ1700" s="21">
        <f t="shared" si="2419"/>
        <v>0</v>
      </c>
      <c r="AK1700" s="21">
        <f t="shared" si="2419"/>
        <v>0</v>
      </c>
      <c r="AL1700" s="21">
        <f t="shared" si="2419"/>
        <v>0</v>
      </c>
      <c r="AM1700" s="21">
        <f t="shared" si="2419"/>
        <v>0</v>
      </c>
      <c r="AN1700" s="21">
        <f t="shared" si="2419"/>
        <v>0</v>
      </c>
      <c r="AO1700" s="21">
        <f t="shared" si="2419"/>
        <v>0</v>
      </c>
      <c r="AP1700" s="21">
        <f t="shared" si="2419"/>
        <v>0</v>
      </c>
      <c r="AQ1700" s="21">
        <f t="shared" si="2419"/>
        <v>0</v>
      </c>
      <c r="AR1700" s="334">
        <f t="shared" si="2419"/>
        <v>0</v>
      </c>
    </row>
    <row r="1701" spans="12:44" x14ac:dyDescent="0.25">
      <c r="L1701" s="368" t="s">
        <v>831</v>
      </c>
      <c r="M1701" s="21">
        <f t="shared" ref="M1701:AR1701" si="2420">+M1675+M1650+M1625+M1600+M1575+M1550+M1503</f>
        <v>342.07092090738132</v>
      </c>
      <c r="N1701" s="21">
        <f t="shared" si="2420"/>
        <v>331.64933126137214</v>
      </c>
      <c r="O1701" s="21">
        <f t="shared" si="2420"/>
        <v>227.06666116728854</v>
      </c>
      <c r="P1701" s="21">
        <f t="shared" si="2420"/>
        <v>154.43114715274933</v>
      </c>
      <c r="Q1701" s="21">
        <f t="shared" si="2420"/>
        <v>152.99159354957928</v>
      </c>
      <c r="R1701" s="21">
        <f t="shared" si="2420"/>
        <v>136.07145209541275</v>
      </c>
      <c r="S1701" s="21">
        <f t="shared" si="2420"/>
        <v>134.6956188767567</v>
      </c>
      <c r="T1701" s="21">
        <f t="shared" si="2420"/>
        <v>132.00459696148931</v>
      </c>
      <c r="U1701" s="21">
        <f t="shared" si="2420"/>
        <v>129.66815144597439</v>
      </c>
      <c r="V1701" s="21">
        <f t="shared" si="2420"/>
        <v>99.883736937396705</v>
      </c>
      <c r="W1701" s="21">
        <f t="shared" si="2420"/>
        <v>98.931266006015761</v>
      </c>
      <c r="X1701" s="21">
        <f t="shared" si="2420"/>
        <v>84.396890521095429</v>
      </c>
      <c r="Y1701" s="21">
        <f t="shared" si="2420"/>
        <v>83.895661576755344</v>
      </c>
      <c r="Z1701" s="21">
        <f t="shared" si="2420"/>
        <v>83.403448587032685</v>
      </c>
      <c r="AA1701" s="21">
        <f t="shared" si="2420"/>
        <v>2.5345068114685603</v>
      </c>
      <c r="AB1701" s="21">
        <f t="shared" si="2420"/>
        <v>0</v>
      </c>
      <c r="AC1701" s="21">
        <f t="shared" si="2420"/>
        <v>0</v>
      </c>
      <c r="AD1701" s="21">
        <f t="shared" si="2420"/>
        <v>0</v>
      </c>
      <c r="AE1701" s="21">
        <f t="shared" si="2420"/>
        <v>0</v>
      </c>
      <c r="AF1701" s="21">
        <f t="shared" si="2420"/>
        <v>0</v>
      </c>
      <c r="AG1701" s="21">
        <f t="shared" si="2420"/>
        <v>0</v>
      </c>
      <c r="AH1701" s="21">
        <f t="shared" si="2420"/>
        <v>0</v>
      </c>
      <c r="AI1701" s="21">
        <f t="shared" si="2420"/>
        <v>0</v>
      </c>
      <c r="AJ1701" s="21">
        <f t="shared" si="2420"/>
        <v>0</v>
      </c>
      <c r="AK1701" s="21">
        <f t="shared" si="2420"/>
        <v>0</v>
      </c>
      <c r="AL1701" s="21">
        <f t="shared" si="2420"/>
        <v>0</v>
      </c>
      <c r="AM1701" s="21">
        <f t="shared" si="2420"/>
        <v>0</v>
      </c>
      <c r="AN1701" s="21">
        <f t="shared" si="2420"/>
        <v>0</v>
      </c>
      <c r="AO1701" s="21">
        <f t="shared" si="2420"/>
        <v>0</v>
      </c>
      <c r="AP1701" s="21">
        <f t="shared" si="2420"/>
        <v>0</v>
      </c>
      <c r="AQ1701" s="21">
        <f t="shared" si="2420"/>
        <v>0</v>
      </c>
      <c r="AR1701" s="334">
        <f t="shared" si="2420"/>
        <v>0</v>
      </c>
    </row>
    <row r="1702" spans="12:44" x14ac:dyDescent="0.25">
      <c r="L1702" s="369" t="s">
        <v>750</v>
      </c>
      <c r="M1702" s="21">
        <f t="shared" ref="M1702:AR1702" si="2421">+M1676+M1651+M1626+M1601+M1576+M1551+M1504</f>
        <v>42.403870236664787</v>
      </c>
      <c r="N1702" s="21">
        <f t="shared" si="2421"/>
        <v>38.175721688026286</v>
      </c>
      <c r="O1702" s="21">
        <f t="shared" si="2421"/>
        <v>34.311526165144286</v>
      </c>
      <c r="P1702" s="21">
        <f t="shared" si="2421"/>
        <v>36.650609837135093</v>
      </c>
      <c r="Q1702" s="21">
        <f t="shared" si="2421"/>
        <v>35.888053911689489</v>
      </c>
      <c r="R1702" s="21">
        <f t="shared" si="2421"/>
        <v>20.37285683030909</v>
      </c>
      <c r="S1702" s="21">
        <f t="shared" si="2421"/>
        <v>20.37285683030909</v>
      </c>
      <c r="T1702" s="21">
        <f t="shared" si="2421"/>
        <v>20.37285683030909</v>
      </c>
      <c r="U1702" s="21">
        <f t="shared" si="2421"/>
        <v>20.37285683030909</v>
      </c>
      <c r="V1702" s="21">
        <f t="shared" si="2421"/>
        <v>15.845555312462631</v>
      </c>
      <c r="W1702" s="21">
        <f t="shared" si="2421"/>
        <v>15.845555312462631</v>
      </c>
      <c r="X1702" s="21">
        <f t="shared" si="2421"/>
        <v>2.2636507589232302</v>
      </c>
      <c r="Y1702" s="21">
        <f t="shared" si="2421"/>
        <v>2.1256800143749999</v>
      </c>
      <c r="Z1702" s="21">
        <f t="shared" si="2421"/>
        <v>1.962769949151826</v>
      </c>
      <c r="AA1702" s="21">
        <f t="shared" si="2421"/>
        <v>1.1360657680383406</v>
      </c>
      <c r="AB1702" s="21">
        <f t="shared" si="2421"/>
        <v>0</v>
      </c>
      <c r="AC1702" s="21">
        <f t="shared" si="2421"/>
        <v>0</v>
      </c>
      <c r="AD1702" s="21">
        <f t="shared" si="2421"/>
        <v>0</v>
      </c>
      <c r="AE1702" s="21">
        <f t="shared" si="2421"/>
        <v>0</v>
      </c>
      <c r="AF1702" s="21">
        <f t="shared" si="2421"/>
        <v>0</v>
      </c>
      <c r="AG1702" s="21">
        <f t="shared" si="2421"/>
        <v>0</v>
      </c>
      <c r="AH1702" s="21">
        <f t="shared" si="2421"/>
        <v>0</v>
      </c>
      <c r="AI1702" s="21">
        <f t="shared" si="2421"/>
        <v>0</v>
      </c>
      <c r="AJ1702" s="21">
        <f t="shared" si="2421"/>
        <v>0</v>
      </c>
      <c r="AK1702" s="21">
        <f t="shared" si="2421"/>
        <v>0</v>
      </c>
      <c r="AL1702" s="21">
        <f t="shared" si="2421"/>
        <v>0</v>
      </c>
      <c r="AM1702" s="21">
        <f t="shared" si="2421"/>
        <v>0</v>
      </c>
      <c r="AN1702" s="21">
        <f t="shared" si="2421"/>
        <v>0</v>
      </c>
      <c r="AO1702" s="21">
        <f t="shared" si="2421"/>
        <v>0</v>
      </c>
      <c r="AP1702" s="21">
        <f t="shared" si="2421"/>
        <v>0</v>
      </c>
      <c r="AQ1702" s="21">
        <f t="shared" si="2421"/>
        <v>0</v>
      </c>
      <c r="AR1702" s="334">
        <f t="shared" si="2421"/>
        <v>0</v>
      </c>
    </row>
    <row r="1703" spans="12:44" x14ac:dyDescent="0.25">
      <c r="L1703" s="369" t="s">
        <v>746</v>
      </c>
      <c r="M1703" s="21">
        <f t="shared" ref="M1703:AR1703" si="2422">+M1677+M1652+M1627+M1602+M1577+M1552+M1505</f>
        <v>182.93735883986861</v>
      </c>
      <c r="N1703" s="21">
        <f t="shared" si="2422"/>
        <v>177.00016563711932</v>
      </c>
      <c r="O1703" s="21">
        <f t="shared" si="2422"/>
        <v>76.962478636978105</v>
      </c>
      <c r="P1703" s="21">
        <f t="shared" si="2422"/>
        <v>2.6686685215083799</v>
      </c>
      <c r="Q1703" s="21">
        <f t="shared" si="2422"/>
        <v>2.6724584148442698</v>
      </c>
      <c r="R1703" s="21">
        <f t="shared" si="2422"/>
        <v>2.2089129410728501</v>
      </c>
      <c r="S1703" s="21">
        <f t="shared" si="2422"/>
        <v>1.7453674673014401</v>
      </c>
      <c r="T1703" s="21">
        <f t="shared" si="2422"/>
        <v>1.36392433589914</v>
      </c>
      <c r="U1703" s="21">
        <f t="shared" si="2422"/>
        <v>0.98248120449685095</v>
      </c>
      <c r="V1703" s="21">
        <f t="shared" si="2422"/>
        <v>0.66630589476202096</v>
      </c>
      <c r="W1703" s="21">
        <f t="shared" si="2422"/>
        <v>0.35013058502718902</v>
      </c>
      <c r="X1703" s="21">
        <f t="shared" si="2422"/>
        <v>3.3955275292357999E-2</v>
      </c>
      <c r="Y1703" s="21">
        <f t="shared" si="2422"/>
        <v>0</v>
      </c>
      <c r="Z1703" s="21">
        <f t="shared" si="2422"/>
        <v>0</v>
      </c>
      <c r="AA1703" s="21">
        <f t="shared" si="2422"/>
        <v>0</v>
      </c>
      <c r="AB1703" s="21">
        <f t="shared" si="2422"/>
        <v>0</v>
      </c>
      <c r="AC1703" s="21">
        <f t="shared" si="2422"/>
        <v>0</v>
      </c>
      <c r="AD1703" s="21">
        <f t="shared" si="2422"/>
        <v>0</v>
      </c>
      <c r="AE1703" s="21">
        <f t="shared" si="2422"/>
        <v>0</v>
      </c>
      <c r="AF1703" s="21">
        <f t="shared" si="2422"/>
        <v>0</v>
      </c>
      <c r="AG1703" s="21">
        <f t="shared" si="2422"/>
        <v>0</v>
      </c>
      <c r="AH1703" s="21">
        <f t="shared" si="2422"/>
        <v>0</v>
      </c>
      <c r="AI1703" s="21">
        <f t="shared" si="2422"/>
        <v>0</v>
      </c>
      <c r="AJ1703" s="21">
        <f t="shared" si="2422"/>
        <v>0</v>
      </c>
      <c r="AK1703" s="21">
        <f t="shared" si="2422"/>
        <v>0</v>
      </c>
      <c r="AL1703" s="21">
        <f t="shared" si="2422"/>
        <v>0</v>
      </c>
      <c r="AM1703" s="21">
        <f t="shared" si="2422"/>
        <v>0</v>
      </c>
      <c r="AN1703" s="21">
        <f t="shared" si="2422"/>
        <v>0</v>
      </c>
      <c r="AO1703" s="21">
        <f t="shared" si="2422"/>
        <v>0</v>
      </c>
      <c r="AP1703" s="21">
        <f t="shared" si="2422"/>
        <v>0</v>
      </c>
      <c r="AQ1703" s="21">
        <f t="shared" si="2422"/>
        <v>0</v>
      </c>
      <c r="AR1703" s="334">
        <f t="shared" si="2422"/>
        <v>0</v>
      </c>
    </row>
    <row r="1704" spans="12:44" x14ac:dyDescent="0.25">
      <c r="L1704" s="369" t="s">
        <v>794</v>
      </c>
      <c r="M1704" s="21">
        <f t="shared" ref="M1704:AR1704" si="2423">+M1678+M1653+M1628+M1603+M1578+M1553+M1506</f>
        <v>116.72969183084788</v>
      </c>
      <c r="N1704" s="21">
        <f t="shared" si="2423"/>
        <v>116.47344393622652</v>
      </c>
      <c r="O1704" s="21">
        <f t="shared" si="2423"/>
        <v>115.79265636516618</v>
      </c>
      <c r="P1704" s="21">
        <f t="shared" si="2423"/>
        <v>115.11186879410586</v>
      </c>
      <c r="Q1704" s="21">
        <f t="shared" si="2423"/>
        <v>114.43108122304551</v>
      </c>
      <c r="R1704" s="21">
        <f t="shared" si="2423"/>
        <v>113.48968232403081</v>
      </c>
      <c r="S1704" s="21">
        <f t="shared" si="2423"/>
        <v>112.57739457914619</v>
      </c>
      <c r="T1704" s="21">
        <f t="shared" si="2423"/>
        <v>110.26781579528108</v>
      </c>
      <c r="U1704" s="21">
        <f t="shared" si="2423"/>
        <v>108.31281341116845</v>
      </c>
      <c r="V1704" s="21">
        <f t="shared" si="2423"/>
        <v>83.37187573017205</v>
      </c>
      <c r="W1704" s="21">
        <f t="shared" si="2423"/>
        <v>82.735580108525937</v>
      </c>
      <c r="X1704" s="21">
        <f t="shared" si="2423"/>
        <v>82.099284486879839</v>
      </c>
      <c r="Y1704" s="21">
        <f t="shared" si="2423"/>
        <v>81.769981562380352</v>
      </c>
      <c r="Z1704" s="21">
        <f t="shared" si="2423"/>
        <v>81.44067863788085</v>
      </c>
      <c r="AA1704" s="21">
        <f t="shared" si="2423"/>
        <v>1.3984410434302199</v>
      </c>
      <c r="AB1704" s="21">
        <f t="shared" si="2423"/>
        <v>0</v>
      </c>
      <c r="AC1704" s="21">
        <f t="shared" si="2423"/>
        <v>0</v>
      </c>
      <c r="AD1704" s="21">
        <f t="shared" si="2423"/>
        <v>0</v>
      </c>
      <c r="AE1704" s="21">
        <f t="shared" si="2423"/>
        <v>0</v>
      </c>
      <c r="AF1704" s="21">
        <f t="shared" si="2423"/>
        <v>0</v>
      </c>
      <c r="AG1704" s="21">
        <f t="shared" si="2423"/>
        <v>0</v>
      </c>
      <c r="AH1704" s="21">
        <f t="shared" si="2423"/>
        <v>0</v>
      </c>
      <c r="AI1704" s="21">
        <f t="shared" si="2423"/>
        <v>0</v>
      </c>
      <c r="AJ1704" s="21">
        <f t="shared" si="2423"/>
        <v>0</v>
      </c>
      <c r="AK1704" s="21">
        <f t="shared" si="2423"/>
        <v>0</v>
      </c>
      <c r="AL1704" s="21">
        <f t="shared" si="2423"/>
        <v>0</v>
      </c>
      <c r="AM1704" s="21">
        <f t="shared" si="2423"/>
        <v>0</v>
      </c>
      <c r="AN1704" s="21">
        <f t="shared" si="2423"/>
        <v>0</v>
      </c>
      <c r="AO1704" s="21">
        <f t="shared" si="2423"/>
        <v>0</v>
      </c>
      <c r="AP1704" s="21">
        <f t="shared" si="2423"/>
        <v>0</v>
      </c>
      <c r="AQ1704" s="21">
        <f t="shared" si="2423"/>
        <v>0</v>
      </c>
      <c r="AR1704" s="334">
        <f t="shared" si="2423"/>
        <v>0</v>
      </c>
    </row>
    <row r="1705" spans="12:44" x14ac:dyDescent="0.25">
      <c r="L1705" s="368" t="s">
        <v>832</v>
      </c>
      <c r="M1705" s="21">
        <f t="shared" ref="M1705:AR1705" si="2424">+M1679+M1654+M1629+M1604+M1579+M1554+M1507+M1524</f>
        <v>310.12077228205402</v>
      </c>
      <c r="N1705" s="21">
        <f t="shared" si="2424"/>
        <v>310.78262260210602</v>
      </c>
      <c r="O1705" s="21">
        <f t="shared" si="2424"/>
        <v>297.18951253706064</v>
      </c>
      <c r="P1705" s="21">
        <f t="shared" si="2424"/>
        <v>285.74573924022695</v>
      </c>
      <c r="Q1705" s="21">
        <f t="shared" si="2424"/>
        <v>249.52164050130628</v>
      </c>
      <c r="R1705" s="21">
        <f t="shared" si="2424"/>
        <v>177.1805235388</v>
      </c>
      <c r="S1705" s="21">
        <f t="shared" si="2424"/>
        <v>144.40574750579773</v>
      </c>
      <c r="T1705" s="21">
        <f t="shared" si="2424"/>
        <v>118.4003049303661</v>
      </c>
      <c r="U1705" s="21">
        <f t="shared" si="2424"/>
        <v>17.122164055088501</v>
      </c>
      <c r="V1705" s="21">
        <f t="shared" si="2424"/>
        <v>4.1536612506932</v>
      </c>
      <c r="W1705" s="21">
        <f t="shared" si="2424"/>
        <v>3.8035353568019001</v>
      </c>
      <c r="X1705" s="21">
        <f t="shared" si="2424"/>
        <v>103.38162057006269</v>
      </c>
      <c r="Y1705" s="21">
        <f t="shared" si="2424"/>
        <v>103.13599881409603</v>
      </c>
      <c r="Z1705" s="21">
        <f t="shared" si="2424"/>
        <v>53.237260494484161</v>
      </c>
      <c r="AA1705" s="21">
        <f t="shared" si="2424"/>
        <v>1.2456096610085701</v>
      </c>
      <c r="AB1705" s="21">
        <f t="shared" si="2424"/>
        <v>0</v>
      </c>
      <c r="AC1705" s="21">
        <f t="shared" si="2424"/>
        <v>0</v>
      </c>
      <c r="AD1705" s="21">
        <f t="shared" si="2424"/>
        <v>0</v>
      </c>
      <c r="AE1705" s="21">
        <f t="shared" si="2424"/>
        <v>0</v>
      </c>
      <c r="AF1705" s="21">
        <f t="shared" si="2424"/>
        <v>0</v>
      </c>
      <c r="AG1705" s="21">
        <f t="shared" si="2424"/>
        <v>0</v>
      </c>
      <c r="AH1705" s="21">
        <f t="shared" si="2424"/>
        <v>0</v>
      </c>
      <c r="AI1705" s="21">
        <f t="shared" si="2424"/>
        <v>0</v>
      </c>
      <c r="AJ1705" s="21">
        <f t="shared" si="2424"/>
        <v>0</v>
      </c>
      <c r="AK1705" s="21">
        <f t="shared" si="2424"/>
        <v>0</v>
      </c>
      <c r="AL1705" s="21">
        <f t="shared" si="2424"/>
        <v>0</v>
      </c>
      <c r="AM1705" s="21">
        <f t="shared" si="2424"/>
        <v>0</v>
      </c>
      <c r="AN1705" s="21">
        <f t="shared" si="2424"/>
        <v>0</v>
      </c>
      <c r="AO1705" s="21">
        <f t="shared" si="2424"/>
        <v>0</v>
      </c>
      <c r="AP1705" s="21">
        <f t="shared" si="2424"/>
        <v>0</v>
      </c>
      <c r="AQ1705" s="21">
        <f t="shared" si="2424"/>
        <v>0</v>
      </c>
      <c r="AR1705" s="334">
        <f t="shared" si="2424"/>
        <v>0</v>
      </c>
    </row>
    <row r="1706" spans="12:44" x14ac:dyDescent="0.25">
      <c r="L1706" s="368" t="s">
        <v>834</v>
      </c>
      <c r="M1706" s="21">
        <f t="shared" ref="M1706:AR1706" si="2425">+M1680+M1655+M1630+M1605+M1580+M1555+M1508+M1525</f>
        <v>48.201190025945898</v>
      </c>
      <c r="N1706" s="21">
        <f t="shared" si="2425"/>
        <v>47.539339705894101</v>
      </c>
      <c r="O1706" s="21">
        <f t="shared" si="2425"/>
        <v>61.132449770939203</v>
      </c>
      <c r="P1706" s="21">
        <f t="shared" si="2425"/>
        <v>72.576223067772617</v>
      </c>
      <c r="Q1706" s="21">
        <f t="shared" si="2425"/>
        <v>62.345815319457422</v>
      </c>
      <c r="R1706" s="21">
        <f t="shared" si="2425"/>
        <v>48.76693907161949</v>
      </c>
      <c r="S1706" s="21">
        <f t="shared" si="2425"/>
        <v>43.006618496159071</v>
      </c>
      <c r="T1706" s="21">
        <f t="shared" si="2425"/>
        <v>38.564746298972651</v>
      </c>
      <c r="U1706" s="21">
        <f t="shared" si="2425"/>
        <v>21.124249460434299</v>
      </c>
      <c r="V1706" s="21">
        <f t="shared" si="2425"/>
        <v>17.498399427870499</v>
      </c>
      <c r="W1706" s="21">
        <f t="shared" si="2425"/>
        <v>3.8113640542464302</v>
      </c>
      <c r="X1706" s="21">
        <f t="shared" si="2425"/>
        <v>7.49820184280237</v>
      </c>
      <c r="Y1706" s="21">
        <f t="shared" si="2425"/>
        <v>7.49820184280237</v>
      </c>
      <c r="Z1706" s="21">
        <f t="shared" si="2425"/>
        <v>0.52843640700527605</v>
      </c>
      <c r="AA1706" s="21">
        <f t="shared" si="2425"/>
        <v>0</v>
      </c>
      <c r="AB1706" s="21">
        <f t="shared" si="2425"/>
        <v>0</v>
      </c>
      <c r="AC1706" s="21">
        <f t="shared" si="2425"/>
        <v>0</v>
      </c>
      <c r="AD1706" s="21">
        <f t="shared" si="2425"/>
        <v>0</v>
      </c>
      <c r="AE1706" s="21">
        <f t="shared" si="2425"/>
        <v>0</v>
      </c>
      <c r="AF1706" s="21">
        <f t="shared" si="2425"/>
        <v>0</v>
      </c>
      <c r="AG1706" s="21">
        <f t="shared" si="2425"/>
        <v>0</v>
      </c>
      <c r="AH1706" s="21">
        <f t="shared" si="2425"/>
        <v>0</v>
      </c>
      <c r="AI1706" s="21">
        <f t="shared" si="2425"/>
        <v>0</v>
      </c>
      <c r="AJ1706" s="21">
        <f t="shared" si="2425"/>
        <v>0</v>
      </c>
      <c r="AK1706" s="21">
        <f t="shared" si="2425"/>
        <v>0</v>
      </c>
      <c r="AL1706" s="21">
        <f t="shared" si="2425"/>
        <v>0</v>
      </c>
      <c r="AM1706" s="21">
        <f t="shared" si="2425"/>
        <v>0</v>
      </c>
      <c r="AN1706" s="21">
        <f t="shared" si="2425"/>
        <v>0</v>
      </c>
      <c r="AO1706" s="21">
        <f t="shared" si="2425"/>
        <v>0</v>
      </c>
      <c r="AP1706" s="21">
        <f t="shared" si="2425"/>
        <v>0</v>
      </c>
      <c r="AQ1706" s="21">
        <f t="shared" si="2425"/>
        <v>0</v>
      </c>
      <c r="AR1706" s="334">
        <f t="shared" si="2425"/>
        <v>0</v>
      </c>
    </row>
    <row r="1707" spans="12:44" x14ac:dyDescent="0.25">
      <c r="L1707" s="368" t="s">
        <v>833</v>
      </c>
      <c r="M1707" s="21">
        <f t="shared" ref="M1707:AR1707" si="2426">+M1681+M1656+M1631+M1606+M1581+M1556+M1509+M1526</f>
        <v>0</v>
      </c>
      <c r="N1707" s="21">
        <f t="shared" si="2426"/>
        <v>0</v>
      </c>
      <c r="O1707" s="21">
        <f t="shared" si="2426"/>
        <v>0</v>
      </c>
      <c r="P1707" s="21">
        <f t="shared" si="2426"/>
        <v>0</v>
      </c>
      <c r="Q1707" s="21">
        <f t="shared" si="2426"/>
        <v>0</v>
      </c>
      <c r="R1707" s="21">
        <f t="shared" si="2426"/>
        <v>0</v>
      </c>
      <c r="S1707" s="21">
        <f t="shared" si="2426"/>
        <v>0</v>
      </c>
      <c r="T1707" s="21">
        <f t="shared" si="2426"/>
        <v>0</v>
      </c>
      <c r="U1707" s="21">
        <f t="shared" si="2426"/>
        <v>0</v>
      </c>
      <c r="V1707" s="21">
        <f t="shared" si="2426"/>
        <v>0</v>
      </c>
      <c r="W1707" s="21">
        <f t="shared" si="2426"/>
        <v>0</v>
      </c>
      <c r="X1707" s="21">
        <f t="shared" si="2426"/>
        <v>0</v>
      </c>
      <c r="Y1707" s="21">
        <f t="shared" si="2426"/>
        <v>0</v>
      </c>
      <c r="Z1707" s="21">
        <f t="shared" si="2426"/>
        <v>0</v>
      </c>
      <c r="AA1707" s="21">
        <f t="shared" si="2426"/>
        <v>0</v>
      </c>
      <c r="AB1707" s="21">
        <f t="shared" si="2426"/>
        <v>0</v>
      </c>
      <c r="AC1707" s="21">
        <f t="shared" si="2426"/>
        <v>0</v>
      </c>
      <c r="AD1707" s="21">
        <f t="shared" si="2426"/>
        <v>0</v>
      </c>
      <c r="AE1707" s="21">
        <f t="shared" si="2426"/>
        <v>0</v>
      </c>
      <c r="AF1707" s="21">
        <f t="shared" si="2426"/>
        <v>0</v>
      </c>
      <c r="AG1707" s="21">
        <f t="shared" si="2426"/>
        <v>0</v>
      </c>
      <c r="AH1707" s="21">
        <f t="shared" si="2426"/>
        <v>0</v>
      </c>
      <c r="AI1707" s="21">
        <f t="shared" si="2426"/>
        <v>0</v>
      </c>
      <c r="AJ1707" s="21">
        <f t="shared" si="2426"/>
        <v>0</v>
      </c>
      <c r="AK1707" s="21">
        <f t="shared" si="2426"/>
        <v>0</v>
      </c>
      <c r="AL1707" s="21">
        <f t="shared" si="2426"/>
        <v>0</v>
      </c>
      <c r="AM1707" s="21">
        <f t="shared" si="2426"/>
        <v>0</v>
      </c>
      <c r="AN1707" s="21">
        <f t="shared" si="2426"/>
        <v>0</v>
      </c>
      <c r="AO1707" s="21">
        <f t="shared" si="2426"/>
        <v>0</v>
      </c>
      <c r="AP1707" s="21">
        <f t="shared" si="2426"/>
        <v>0</v>
      </c>
      <c r="AQ1707" s="21">
        <f t="shared" si="2426"/>
        <v>0</v>
      </c>
      <c r="AR1707" s="334">
        <f t="shared" si="2426"/>
        <v>0</v>
      </c>
    </row>
    <row r="1708" spans="12:44" x14ac:dyDescent="0.25">
      <c r="L1708" s="371"/>
      <c r="AR1708" s="331"/>
    </row>
    <row r="1709" spans="12:44" x14ac:dyDescent="0.25">
      <c r="L1709" s="372" t="s">
        <v>882</v>
      </c>
      <c r="M1709" s="68">
        <f>+M1707+M1706+M1705+M1701+M1696+M1694+M1695</f>
        <v>3710.5656842172839</v>
      </c>
      <c r="N1709" s="68">
        <f t="shared" ref="N1709:AR1709" si="2427">+N1707+N1706+N1705+N1701+N1696+N1694+N1695</f>
        <v>3588.5187766878471</v>
      </c>
      <c r="O1709" s="68">
        <f t="shared" si="2427"/>
        <v>3210.1642856922253</v>
      </c>
      <c r="P1709" s="68">
        <f t="shared" si="2427"/>
        <v>3083.6216262305861</v>
      </c>
      <c r="Q1709" s="68">
        <f t="shared" si="2427"/>
        <v>2879.5923715689869</v>
      </c>
      <c r="R1709" s="68">
        <f t="shared" si="2427"/>
        <v>2478.9133066123322</v>
      </c>
      <c r="S1709" s="68">
        <f t="shared" si="2427"/>
        <v>2358.0654359905388</v>
      </c>
      <c r="T1709" s="68">
        <f t="shared" si="2427"/>
        <v>2195.4183159313197</v>
      </c>
      <c r="U1709" s="68">
        <f t="shared" si="2427"/>
        <v>1781.6950371637154</v>
      </c>
      <c r="V1709" s="68">
        <f t="shared" si="2427"/>
        <v>1481.6078278900122</v>
      </c>
      <c r="W1709" s="68">
        <f t="shared" si="2427"/>
        <v>1021.3913918878557</v>
      </c>
      <c r="X1709" s="68">
        <f t="shared" si="2427"/>
        <v>730.63228877376491</v>
      </c>
      <c r="Y1709" s="68">
        <f t="shared" si="2427"/>
        <v>726.65518491573312</v>
      </c>
      <c r="Z1709" s="68">
        <f t="shared" si="2427"/>
        <v>623.14395126560714</v>
      </c>
      <c r="AA1709" s="68">
        <f t="shared" si="2427"/>
        <v>18.395043636602441</v>
      </c>
      <c r="AB1709" s="68">
        <f t="shared" si="2427"/>
        <v>0</v>
      </c>
      <c r="AC1709" s="68">
        <f t="shared" si="2427"/>
        <v>0</v>
      </c>
      <c r="AD1709" s="68">
        <f t="shared" si="2427"/>
        <v>0</v>
      </c>
      <c r="AE1709" s="68">
        <f t="shared" si="2427"/>
        <v>0</v>
      </c>
      <c r="AF1709" s="68">
        <f t="shared" si="2427"/>
        <v>0</v>
      </c>
      <c r="AG1709" s="68">
        <f t="shared" si="2427"/>
        <v>0</v>
      </c>
      <c r="AH1709" s="68">
        <f t="shared" si="2427"/>
        <v>0</v>
      </c>
      <c r="AI1709" s="68">
        <f t="shared" si="2427"/>
        <v>0</v>
      </c>
      <c r="AJ1709" s="68">
        <f t="shared" si="2427"/>
        <v>0</v>
      </c>
      <c r="AK1709" s="68">
        <f t="shared" si="2427"/>
        <v>0</v>
      </c>
      <c r="AL1709" s="68">
        <f t="shared" si="2427"/>
        <v>0</v>
      </c>
      <c r="AM1709" s="68">
        <f t="shared" si="2427"/>
        <v>0</v>
      </c>
      <c r="AN1709" s="68">
        <f t="shared" si="2427"/>
        <v>0</v>
      </c>
      <c r="AO1709" s="68">
        <f t="shared" si="2427"/>
        <v>0</v>
      </c>
      <c r="AP1709" s="68">
        <f t="shared" si="2427"/>
        <v>0</v>
      </c>
      <c r="AQ1709" s="68">
        <f t="shared" si="2427"/>
        <v>0</v>
      </c>
      <c r="AR1709" s="373">
        <f t="shared" si="2427"/>
        <v>0</v>
      </c>
    </row>
    <row r="1710" spans="12:44" x14ac:dyDescent="0.25">
      <c r="L1710" s="371"/>
      <c r="AR1710" s="331"/>
    </row>
    <row r="1711" spans="12:44" x14ac:dyDescent="0.25">
      <c r="L1711" s="371"/>
      <c r="M1711" s="363">
        <v>2019</v>
      </c>
      <c r="N1711" s="363">
        <v>2020</v>
      </c>
      <c r="O1711" s="363">
        <v>2021</v>
      </c>
      <c r="P1711" s="363">
        <v>2022</v>
      </c>
      <c r="Q1711" s="363">
        <v>2023</v>
      </c>
      <c r="R1711" s="363">
        <v>2024</v>
      </c>
      <c r="S1711" s="363">
        <v>2025</v>
      </c>
      <c r="T1711" s="363">
        <v>2026</v>
      </c>
      <c r="U1711" s="363">
        <v>2027</v>
      </c>
      <c r="V1711" s="363">
        <v>2028</v>
      </c>
      <c r="W1711" s="363">
        <v>2029</v>
      </c>
      <c r="X1711" s="363">
        <v>2030</v>
      </c>
      <c r="Y1711" s="363">
        <v>2031</v>
      </c>
      <c r="Z1711" s="363">
        <v>2032</v>
      </c>
      <c r="AA1711" s="363">
        <v>2033</v>
      </c>
      <c r="AB1711" s="363">
        <v>2034</v>
      </c>
      <c r="AC1711" s="363">
        <v>2035</v>
      </c>
      <c r="AD1711" s="363">
        <v>2036</v>
      </c>
      <c r="AE1711" s="363">
        <v>2037</v>
      </c>
      <c r="AF1711" s="363">
        <v>2038</v>
      </c>
      <c r="AG1711" s="363">
        <v>2039</v>
      </c>
      <c r="AH1711" s="363">
        <v>2040</v>
      </c>
      <c r="AI1711" s="363">
        <v>2041</v>
      </c>
      <c r="AJ1711" s="363">
        <v>2042</v>
      </c>
      <c r="AK1711" s="363">
        <v>2043</v>
      </c>
      <c r="AL1711" s="363">
        <v>2044</v>
      </c>
      <c r="AM1711" s="363">
        <v>2045</v>
      </c>
      <c r="AN1711" s="363">
        <v>2046</v>
      </c>
      <c r="AO1711" s="363">
        <v>2047</v>
      </c>
      <c r="AP1711" s="363">
        <v>2048</v>
      </c>
      <c r="AQ1711" s="363">
        <v>2049</v>
      </c>
      <c r="AR1711" s="374">
        <v>2050</v>
      </c>
    </row>
    <row r="1712" spans="12:44" x14ac:dyDescent="0.25">
      <c r="L1712" s="375" t="s">
        <v>837</v>
      </c>
      <c r="M1712" s="68">
        <f>+M1694</f>
        <v>399.46305249658371</v>
      </c>
      <c r="N1712" s="68">
        <f t="shared" ref="N1712:AR1712" si="2428">+N1694</f>
        <v>401.5233692972094</v>
      </c>
      <c r="O1712" s="68">
        <f t="shared" si="2428"/>
        <v>371.22896007051634</v>
      </c>
      <c r="P1712" s="68">
        <f t="shared" si="2428"/>
        <v>359.98198041803641</v>
      </c>
      <c r="Q1712" s="68">
        <f t="shared" si="2428"/>
        <v>318.83099644733676</v>
      </c>
      <c r="R1712" s="68">
        <f t="shared" si="2428"/>
        <v>261.12244115007957</v>
      </c>
      <c r="S1712" s="68">
        <f t="shared" si="2428"/>
        <v>247.45533107776811</v>
      </c>
      <c r="T1712" s="68">
        <f t="shared" si="2428"/>
        <v>180.07289525353031</v>
      </c>
      <c r="U1712" s="68">
        <f t="shared" si="2428"/>
        <v>86.645572457252598</v>
      </c>
      <c r="V1712" s="68">
        <f t="shared" si="2428"/>
        <v>63.34525895519505</v>
      </c>
      <c r="W1712" s="68">
        <f t="shared" si="2428"/>
        <v>43.880557901930388</v>
      </c>
      <c r="X1712" s="68">
        <f t="shared" si="2428"/>
        <v>37.688533186232263</v>
      </c>
      <c r="Y1712" s="68">
        <f t="shared" si="2428"/>
        <v>36.851542642213523</v>
      </c>
      <c r="Z1712" s="68">
        <f t="shared" si="2428"/>
        <v>28.929106143930568</v>
      </c>
      <c r="AA1712" s="68">
        <f t="shared" si="2428"/>
        <v>4.7367157855605999</v>
      </c>
      <c r="AB1712" s="68">
        <f t="shared" si="2428"/>
        <v>0</v>
      </c>
      <c r="AC1712" s="68">
        <f t="shared" si="2428"/>
        <v>0</v>
      </c>
      <c r="AD1712" s="68">
        <f t="shared" si="2428"/>
        <v>0</v>
      </c>
      <c r="AE1712" s="68">
        <f t="shared" si="2428"/>
        <v>0</v>
      </c>
      <c r="AF1712" s="68">
        <f t="shared" si="2428"/>
        <v>0</v>
      </c>
      <c r="AG1712" s="68">
        <f t="shared" si="2428"/>
        <v>0</v>
      </c>
      <c r="AH1712" s="68">
        <f t="shared" si="2428"/>
        <v>0</v>
      </c>
      <c r="AI1712" s="68">
        <f t="shared" si="2428"/>
        <v>0</v>
      </c>
      <c r="AJ1712" s="68">
        <f t="shared" si="2428"/>
        <v>0</v>
      </c>
      <c r="AK1712" s="68">
        <f t="shared" si="2428"/>
        <v>0</v>
      </c>
      <c r="AL1712" s="68">
        <f t="shared" si="2428"/>
        <v>0</v>
      </c>
      <c r="AM1712" s="68">
        <f t="shared" si="2428"/>
        <v>0</v>
      </c>
      <c r="AN1712" s="68">
        <f t="shared" si="2428"/>
        <v>0</v>
      </c>
      <c r="AO1712" s="68">
        <f t="shared" si="2428"/>
        <v>0</v>
      </c>
      <c r="AP1712" s="68">
        <f t="shared" si="2428"/>
        <v>0</v>
      </c>
      <c r="AQ1712" s="68">
        <f t="shared" si="2428"/>
        <v>0</v>
      </c>
      <c r="AR1712" s="373">
        <f t="shared" si="2428"/>
        <v>0</v>
      </c>
    </row>
    <row r="1713" spans="12:44" x14ac:dyDescent="0.25">
      <c r="L1713" s="375" t="s">
        <v>838</v>
      </c>
      <c r="M1713" s="68">
        <f>+M1695</f>
        <v>784.35945563891914</v>
      </c>
      <c r="N1713" s="68">
        <f t="shared" ref="N1713:AR1713" si="2429">+N1695</f>
        <v>781.44612107842261</v>
      </c>
      <c r="O1713" s="68">
        <f t="shared" si="2429"/>
        <v>719.87969158005569</v>
      </c>
      <c r="P1713" s="68">
        <f t="shared" si="2429"/>
        <v>697.52978533508303</v>
      </c>
      <c r="Q1713" s="68">
        <f t="shared" si="2429"/>
        <v>619.09177923942821</v>
      </c>
      <c r="R1713" s="68">
        <f t="shared" si="2429"/>
        <v>496.17559454285788</v>
      </c>
      <c r="S1713" s="68">
        <f t="shared" si="2429"/>
        <v>464.90359165347365</v>
      </c>
      <c r="T1713" s="68">
        <f t="shared" si="2429"/>
        <v>438.97579763070405</v>
      </c>
      <c r="U1713" s="68">
        <f t="shared" si="2429"/>
        <v>274.50665923970638</v>
      </c>
      <c r="V1713" s="68">
        <f t="shared" si="2429"/>
        <v>219.90216555218041</v>
      </c>
      <c r="W1713" s="68">
        <f t="shared" si="2429"/>
        <v>141.87750509406047</v>
      </c>
      <c r="X1713" s="68">
        <f t="shared" si="2429"/>
        <v>132.22333502302527</v>
      </c>
      <c r="Y1713" s="68">
        <f t="shared" si="2429"/>
        <v>131.643394574821</v>
      </c>
      <c r="Z1713" s="68">
        <f t="shared" si="2429"/>
        <v>95.228636333611419</v>
      </c>
      <c r="AA1713" s="68">
        <f t="shared" si="2429"/>
        <v>2.9665460181821701</v>
      </c>
      <c r="AB1713" s="68">
        <f t="shared" si="2429"/>
        <v>0</v>
      </c>
      <c r="AC1713" s="68">
        <f t="shared" si="2429"/>
        <v>0</v>
      </c>
      <c r="AD1713" s="68">
        <f t="shared" si="2429"/>
        <v>0</v>
      </c>
      <c r="AE1713" s="68">
        <f t="shared" si="2429"/>
        <v>0</v>
      </c>
      <c r="AF1713" s="68">
        <f t="shared" si="2429"/>
        <v>0</v>
      </c>
      <c r="AG1713" s="68">
        <f t="shared" si="2429"/>
        <v>0</v>
      </c>
      <c r="AH1713" s="68">
        <f t="shared" si="2429"/>
        <v>0</v>
      </c>
      <c r="AI1713" s="68">
        <f t="shared" si="2429"/>
        <v>0</v>
      </c>
      <c r="AJ1713" s="68">
        <f t="shared" si="2429"/>
        <v>0</v>
      </c>
      <c r="AK1713" s="68">
        <f t="shared" si="2429"/>
        <v>0</v>
      </c>
      <c r="AL1713" s="68">
        <f t="shared" si="2429"/>
        <v>0</v>
      </c>
      <c r="AM1713" s="68">
        <f t="shared" si="2429"/>
        <v>0</v>
      </c>
      <c r="AN1713" s="68">
        <f t="shared" si="2429"/>
        <v>0</v>
      </c>
      <c r="AO1713" s="68">
        <f t="shared" si="2429"/>
        <v>0</v>
      </c>
      <c r="AP1713" s="68">
        <f t="shared" si="2429"/>
        <v>0</v>
      </c>
      <c r="AQ1713" s="68">
        <f t="shared" si="2429"/>
        <v>0</v>
      </c>
      <c r="AR1713" s="373">
        <f t="shared" si="2429"/>
        <v>0</v>
      </c>
    </row>
    <row r="1714" spans="12:44" x14ac:dyDescent="0.25">
      <c r="L1714" s="375" t="s">
        <v>839</v>
      </c>
      <c r="M1714" s="68">
        <f>+M1696+M1701</f>
        <v>2168.4212137737809</v>
      </c>
      <c r="N1714" s="68">
        <f t="shared" ref="N1714:AR1714" si="2430">+N1696+N1701</f>
        <v>2047.2273240042155</v>
      </c>
      <c r="O1714" s="68">
        <f t="shared" si="2430"/>
        <v>1760.7336717336534</v>
      </c>
      <c r="P1714" s="68">
        <f t="shared" si="2430"/>
        <v>1667.7878981694673</v>
      </c>
      <c r="Q1714" s="68">
        <f t="shared" si="2430"/>
        <v>1629.802140061458</v>
      </c>
      <c r="R1714" s="68">
        <f t="shared" si="2430"/>
        <v>1495.6678083089751</v>
      </c>
      <c r="S1714" s="68">
        <f t="shared" si="2430"/>
        <v>1458.2941472573402</v>
      </c>
      <c r="T1714" s="68">
        <f t="shared" si="2430"/>
        <v>1419.4045718177467</v>
      </c>
      <c r="U1714" s="68">
        <f t="shared" si="2430"/>
        <v>1382.2963919512335</v>
      </c>
      <c r="V1714" s="68">
        <f t="shared" si="2430"/>
        <v>1176.7083427040732</v>
      </c>
      <c r="W1714" s="68">
        <f t="shared" si="2430"/>
        <v>828.01842948081651</v>
      </c>
      <c r="X1714" s="68">
        <f t="shared" si="2430"/>
        <v>449.84059815164238</v>
      </c>
      <c r="Y1714" s="68">
        <f t="shared" si="2430"/>
        <v>447.52604704180027</v>
      </c>
      <c r="Z1714" s="68">
        <f t="shared" si="2430"/>
        <v>445.22051188657565</v>
      </c>
      <c r="AA1714" s="68">
        <f t="shared" si="2430"/>
        <v>9.4461721718510994</v>
      </c>
      <c r="AB1714" s="68">
        <f t="shared" si="2430"/>
        <v>0</v>
      </c>
      <c r="AC1714" s="68">
        <f t="shared" si="2430"/>
        <v>0</v>
      </c>
      <c r="AD1714" s="68">
        <f t="shared" si="2430"/>
        <v>0</v>
      </c>
      <c r="AE1714" s="68">
        <f t="shared" si="2430"/>
        <v>0</v>
      </c>
      <c r="AF1714" s="68">
        <f t="shared" si="2430"/>
        <v>0</v>
      </c>
      <c r="AG1714" s="68">
        <f t="shared" si="2430"/>
        <v>0</v>
      </c>
      <c r="AH1714" s="68">
        <f t="shared" si="2430"/>
        <v>0</v>
      </c>
      <c r="AI1714" s="68">
        <f t="shared" si="2430"/>
        <v>0</v>
      </c>
      <c r="AJ1714" s="68">
        <f t="shared" si="2430"/>
        <v>0</v>
      </c>
      <c r="AK1714" s="68">
        <f t="shared" si="2430"/>
        <v>0</v>
      </c>
      <c r="AL1714" s="68">
        <f t="shared" si="2430"/>
        <v>0</v>
      </c>
      <c r="AM1714" s="68">
        <f t="shared" si="2430"/>
        <v>0</v>
      </c>
      <c r="AN1714" s="68">
        <f t="shared" si="2430"/>
        <v>0</v>
      </c>
      <c r="AO1714" s="68">
        <f t="shared" si="2430"/>
        <v>0</v>
      </c>
      <c r="AP1714" s="68">
        <f t="shared" si="2430"/>
        <v>0</v>
      </c>
      <c r="AQ1714" s="68">
        <f t="shared" si="2430"/>
        <v>0</v>
      </c>
      <c r="AR1714" s="373">
        <f t="shared" si="2430"/>
        <v>0</v>
      </c>
    </row>
    <row r="1715" spans="12:44" x14ac:dyDescent="0.25">
      <c r="L1715" s="368" t="s">
        <v>840</v>
      </c>
      <c r="M1715" s="68">
        <f>+M1714+M1713+M1712</f>
        <v>3352.243721909284</v>
      </c>
      <c r="N1715" s="68">
        <f t="shared" ref="N1715:AR1715" si="2431">+N1714+N1713+N1712</f>
        <v>3230.1968143798472</v>
      </c>
      <c r="O1715" s="68">
        <f t="shared" si="2431"/>
        <v>2851.8423233842254</v>
      </c>
      <c r="P1715" s="68">
        <f t="shared" si="2431"/>
        <v>2725.2996639225871</v>
      </c>
      <c r="Q1715" s="68">
        <f t="shared" si="2431"/>
        <v>2567.7249157482233</v>
      </c>
      <c r="R1715" s="68">
        <f t="shared" si="2431"/>
        <v>2252.9658440019125</v>
      </c>
      <c r="S1715" s="68">
        <f t="shared" si="2431"/>
        <v>2170.653069988582</v>
      </c>
      <c r="T1715" s="68">
        <f t="shared" si="2431"/>
        <v>2038.4532647019812</v>
      </c>
      <c r="U1715" s="68">
        <f t="shared" si="2431"/>
        <v>1743.4486236481926</v>
      </c>
      <c r="V1715" s="68">
        <f t="shared" si="2431"/>
        <v>1459.9557672114486</v>
      </c>
      <c r="W1715" s="68">
        <f t="shared" si="2431"/>
        <v>1013.7764924768073</v>
      </c>
      <c r="X1715" s="68">
        <f t="shared" si="2431"/>
        <v>619.75246636089992</v>
      </c>
      <c r="Y1715" s="68">
        <f t="shared" si="2431"/>
        <v>616.0209842588348</v>
      </c>
      <c r="Z1715" s="68">
        <f t="shared" si="2431"/>
        <v>569.37825436411765</v>
      </c>
      <c r="AA1715" s="68">
        <f t="shared" si="2431"/>
        <v>17.149433975593869</v>
      </c>
      <c r="AB1715" s="68">
        <f t="shared" si="2431"/>
        <v>0</v>
      </c>
      <c r="AC1715" s="68">
        <f t="shared" si="2431"/>
        <v>0</v>
      </c>
      <c r="AD1715" s="68">
        <f t="shared" si="2431"/>
        <v>0</v>
      </c>
      <c r="AE1715" s="68">
        <f t="shared" si="2431"/>
        <v>0</v>
      </c>
      <c r="AF1715" s="68">
        <f t="shared" si="2431"/>
        <v>0</v>
      </c>
      <c r="AG1715" s="68">
        <f t="shared" si="2431"/>
        <v>0</v>
      </c>
      <c r="AH1715" s="68">
        <f t="shared" si="2431"/>
        <v>0</v>
      </c>
      <c r="AI1715" s="68">
        <f t="shared" si="2431"/>
        <v>0</v>
      </c>
      <c r="AJ1715" s="68">
        <f t="shared" si="2431"/>
        <v>0</v>
      </c>
      <c r="AK1715" s="68">
        <f t="shared" si="2431"/>
        <v>0</v>
      </c>
      <c r="AL1715" s="68">
        <f t="shared" si="2431"/>
        <v>0</v>
      </c>
      <c r="AM1715" s="68">
        <f t="shared" si="2431"/>
        <v>0</v>
      </c>
      <c r="AN1715" s="68">
        <f t="shared" si="2431"/>
        <v>0</v>
      </c>
      <c r="AO1715" s="68">
        <f t="shared" si="2431"/>
        <v>0</v>
      </c>
      <c r="AP1715" s="68">
        <f t="shared" si="2431"/>
        <v>0</v>
      </c>
      <c r="AQ1715" s="68">
        <f t="shared" si="2431"/>
        <v>0</v>
      </c>
      <c r="AR1715" s="373">
        <f t="shared" si="2431"/>
        <v>0</v>
      </c>
    </row>
    <row r="1716" spans="12:44" x14ac:dyDescent="0.25">
      <c r="L1716" s="368" t="s">
        <v>841</v>
      </c>
      <c r="M1716" s="68">
        <f>+M1705+M1706+M1707</f>
        <v>358.32196230799991</v>
      </c>
      <c r="N1716" s="68">
        <f t="shared" ref="N1716:AR1716" si="2432">+N1705+N1706+N1707</f>
        <v>358.32196230800014</v>
      </c>
      <c r="O1716" s="68">
        <f t="shared" si="2432"/>
        <v>358.32196230799985</v>
      </c>
      <c r="P1716" s="68">
        <f t="shared" si="2432"/>
        <v>358.32196230799957</v>
      </c>
      <c r="Q1716" s="68">
        <f t="shared" si="2432"/>
        <v>311.86745582076372</v>
      </c>
      <c r="R1716" s="68">
        <f t="shared" si="2432"/>
        <v>225.94746261041951</v>
      </c>
      <c r="S1716" s="68">
        <f t="shared" si="2432"/>
        <v>187.4123660019568</v>
      </c>
      <c r="T1716" s="68">
        <f t="shared" si="2432"/>
        <v>156.96505122933877</v>
      </c>
      <c r="U1716" s="68">
        <f t="shared" si="2432"/>
        <v>38.246413515522804</v>
      </c>
      <c r="V1716" s="68">
        <f t="shared" si="2432"/>
        <v>21.6520606785637</v>
      </c>
      <c r="W1716" s="68">
        <f t="shared" si="2432"/>
        <v>7.6148994110483308</v>
      </c>
      <c r="X1716" s="68">
        <f t="shared" si="2432"/>
        <v>110.87982241286507</v>
      </c>
      <c r="Y1716" s="68">
        <f t="shared" si="2432"/>
        <v>110.6342006568984</v>
      </c>
      <c r="Z1716" s="68">
        <f t="shared" si="2432"/>
        <v>53.765696901489434</v>
      </c>
      <c r="AA1716" s="68">
        <f t="shared" si="2432"/>
        <v>1.2456096610085701</v>
      </c>
      <c r="AB1716" s="68">
        <f t="shared" si="2432"/>
        <v>0</v>
      </c>
      <c r="AC1716" s="68">
        <f t="shared" si="2432"/>
        <v>0</v>
      </c>
      <c r="AD1716" s="68">
        <f t="shared" si="2432"/>
        <v>0</v>
      </c>
      <c r="AE1716" s="68">
        <f t="shared" si="2432"/>
        <v>0</v>
      </c>
      <c r="AF1716" s="68">
        <f t="shared" si="2432"/>
        <v>0</v>
      </c>
      <c r="AG1716" s="68">
        <f t="shared" si="2432"/>
        <v>0</v>
      </c>
      <c r="AH1716" s="68">
        <f t="shared" si="2432"/>
        <v>0</v>
      </c>
      <c r="AI1716" s="68">
        <f t="shared" si="2432"/>
        <v>0</v>
      </c>
      <c r="AJ1716" s="68">
        <f t="shared" si="2432"/>
        <v>0</v>
      </c>
      <c r="AK1716" s="68">
        <f t="shared" si="2432"/>
        <v>0</v>
      </c>
      <c r="AL1716" s="68">
        <f t="shared" si="2432"/>
        <v>0</v>
      </c>
      <c r="AM1716" s="68">
        <f t="shared" si="2432"/>
        <v>0</v>
      </c>
      <c r="AN1716" s="68">
        <f t="shared" si="2432"/>
        <v>0</v>
      </c>
      <c r="AO1716" s="68">
        <f t="shared" si="2432"/>
        <v>0</v>
      </c>
      <c r="AP1716" s="68">
        <f t="shared" si="2432"/>
        <v>0</v>
      </c>
      <c r="AQ1716" s="68">
        <f t="shared" si="2432"/>
        <v>0</v>
      </c>
      <c r="AR1716" s="373">
        <f t="shared" si="2432"/>
        <v>0</v>
      </c>
    </row>
    <row r="1717" spans="12:44" ht="15.75" thickBot="1" x14ac:dyDescent="0.3">
      <c r="L1717" s="376" t="s">
        <v>782</v>
      </c>
      <c r="M1717" s="337"/>
      <c r="N1717" s="337"/>
      <c r="O1717" s="337"/>
      <c r="P1717" s="337"/>
      <c r="Q1717" s="337"/>
      <c r="R1717" s="337"/>
      <c r="S1717" s="337"/>
      <c r="T1717" s="337"/>
      <c r="U1717" s="337"/>
      <c r="V1717" s="337"/>
      <c r="W1717" s="337"/>
      <c r="X1717" s="337"/>
      <c r="Y1717" s="337"/>
      <c r="Z1717" s="337"/>
      <c r="AA1717" s="337"/>
      <c r="AB1717" s="337"/>
      <c r="AC1717" s="337"/>
      <c r="AD1717" s="337"/>
      <c r="AE1717" s="337"/>
      <c r="AF1717" s="337"/>
      <c r="AG1717" s="337"/>
      <c r="AH1717" s="337"/>
      <c r="AI1717" s="337"/>
      <c r="AJ1717" s="337"/>
      <c r="AK1717" s="337"/>
      <c r="AL1717" s="337"/>
      <c r="AM1717" s="337"/>
      <c r="AN1717" s="337"/>
      <c r="AO1717" s="337"/>
      <c r="AP1717" s="337"/>
      <c r="AQ1717" s="337"/>
      <c r="AR1717" s="339"/>
    </row>
  </sheetData>
  <phoneticPr fontId="24" type="noConversion"/>
  <conditionalFormatting sqref="M26:AR32">
    <cfRule type="cellIs" dxfId="1966" priority="1238" operator="equal">
      <formula>0</formula>
    </cfRule>
  </conditionalFormatting>
  <conditionalFormatting sqref="M280:AR286">
    <cfRule type="cellIs" dxfId="1965" priority="1237" operator="equal">
      <formula>0</formula>
    </cfRule>
  </conditionalFormatting>
  <conditionalFormatting sqref="M39:AR45">
    <cfRule type="cellIs" dxfId="1964" priority="1236" operator="equal">
      <formula>0</formula>
    </cfRule>
  </conditionalFormatting>
  <conditionalFormatting sqref="M52:AR58">
    <cfRule type="cellIs" dxfId="1963" priority="1235" operator="equal">
      <formula>0</formula>
    </cfRule>
  </conditionalFormatting>
  <conditionalFormatting sqref="M92:AR98">
    <cfRule type="cellIs" dxfId="1962" priority="1233" operator="equal">
      <formula>0</formula>
    </cfRule>
  </conditionalFormatting>
  <conditionalFormatting sqref="M105:AR111">
    <cfRule type="cellIs" dxfId="1961" priority="1232" operator="equal">
      <formula>0</formula>
    </cfRule>
  </conditionalFormatting>
  <conditionalFormatting sqref="M118:AR124">
    <cfRule type="cellIs" dxfId="1960" priority="1231" operator="equal">
      <formula>0</formula>
    </cfRule>
  </conditionalFormatting>
  <conditionalFormatting sqref="M131:AR137">
    <cfRule type="cellIs" dxfId="1959" priority="1230" operator="equal">
      <formula>0</formula>
    </cfRule>
  </conditionalFormatting>
  <conditionalFormatting sqref="M145:AR151">
    <cfRule type="cellIs" dxfId="1958" priority="1229" operator="equal">
      <formula>0</formula>
    </cfRule>
  </conditionalFormatting>
  <conditionalFormatting sqref="M158:AR164">
    <cfRule type="cellIs" dxfId="1957" priority="1228" operator="equal">
      <formula>0</formula>
    </cfRule>
  </conditionalFormatting>
  <conditionalFormatting sqref="M171:AR177">
    <cfRule type="cellIs" dxfId="1956" priority="1227" operator="equal">
      <formula>0</formula>
    </cfRule>
  </conditionalFormatting>
  <conditionalFormatting sqref="M186:AR192">
    <cfRule type="cellIs" dxfId="1955" priority="1225" operator="equal">
      <formula>0</formula>
    </cfRule>
  </conditionalFormatting>
  <conditionalFormatting sqref="M199:AR205">
    <cfRule type="cellIs" dxfId="1954" priority="1224" operator="equal">
      <formula>0</formula>
    </cfRule>
  </conditionalFormatting>
  <conditionalFormatting sqref="M212:AR218">
    <cfRule type="cellIs" dxfId="1953" priority="1223" operator="equal">
      <formula>0</formula>
    </cfRule>
  </conditionalFormatting>
  <conditionalFormatting sqref="M225:AR231">
    <cfRule type="cellIs" dxfId="1952" priority="1222" operator="equal">
      <formula>0</formula>
    </cfRule>
  </conditionalFormatting>
  <conditionalFormatting sqref="M239:AR245">
    <cfRule type="cellIs" dxfId="1951" priority="1221" operator="equal">
      <formula>0</formula>
    </cfRule>
  </conditionalFormatting>
  <conditionalFormatting sqref="M252:AR258">
    <cfRule type="cellIs" dxfId="1950" priority="1220" operator="equal">
      <formula>0</formula>
    </cfRule>
  </conditionalFormatting>
  <conditionalFormatting sqref="M306:AR312">
    <cfRule type="cellIs" dxfId="1949" priority="1219" operator="equal">
      <formula>0</formula>
    </cfRule>
  </conditionalFormatting>
  <conditionalFormatting sqref="M319:AR325">
    <cfRule type="cellIs" dxfId="1948" priority="1218" operator="equal">
      <formula>0</formula>
    </cfRule>
  </conditionalFormatting>
  <conditionalFormatting sqref="M332:AR338">
    <cfRule type="cellIs" dxfId="1947" priority="1217" operator="equal">
      <formula>0</formula>
    </cfRule>
  </conditionalFormatting>
  <conditionalFormatting sqref="M345:AR351">
    <cfRule type="cellIs" dxfId="1946" priority="1216" operator="equal">
      <formula>0</formula>
    </cfRule>
  </conditionalFormatting>
  <conditionalFormatting sqref="M358:AR364">
    <cfRule type="cellIs" dxfId="1945" priority="1215" operator="equal">
      <formula>0</formula>
    </cfRule>
  </conditionalFormatting>
  <conditionalFormatting sqref="M371:AR377">
    <cfRule type="cellIs" dxfId="1944" priority="1214" operator="equal">
      <formula>0</formula>
    </cfRule>
  </conditionalFormatting>
  <conditionalFormatting sqref="J23">
    <cfRule type="containsText" dxfId="1943" priority="1206" operator="containsText" text="CO2e">
      <formula>NOT(ISERROR(SEARCH("CO2e",J23)))</formula>
    </cfRule>
    <cfRule type="containsText" dxfId="1942" priority="1207" operator="containsText" text="HFO">
      <formula>NOT(ISERROR(SEARCH("HFO",J23)))</formula>
    </cfRule>
    <cfRule type="containsText" dxfId="1941" priority="1208" operator="containsText" text="LPG">
      <formula>NOT(ISERROR(SEARCH("LPG",J23)))</formula>
    </cfRule>
    <cfRule type="containsText" dxfId="1940" priority="1209" operator="containsText" text="KER">
      <formula>NOT(ISERROR(SEARCH("KER",J23)))</formula>
    </cfRule>
    <cfRule type="containsText" dxfId="1939" priority="1210" operator="containsText" text="DSL">
      <formula>NOT(ISERROR(SEARCH("DSL",J23)))</formula>
    </cfRule>
    <cfRule type="containsText" dxfId="1938" priority="1211" operator="containsText" text="GSL">
      <formula>NOT(ISERROR(SEARCH("GSL",J23)))</formula>
    </cfRule>
    <cfRule type="containsText" dxfId="1937" priority="1212" operator="containsText" text="OIL">
      <formula>NOT(ISERROR(SEARCH("OIL",J23)))</formula>
    </cfRule>
    <cfRule type="containsText" dxfId="1936" priority="1213" operator="containsText" text="GAS">
      <formula>NOT(ISERROR(SEARCH("GAS",J23)))</formula>
    </cfRule>
  </conditionalFormatting>
  <conditionalFormatting sqref="J36">
    <cfRule type="containsText" dxfId="1935" priority="1198" operator="containsText" text="CO2e">
      <formula>NOT(ISERROR(SEARCH("CO2e",J36)))</formula>
    </cfRule>
    <cfRule type="containsText" dxfId="1934" priority="1199" operator="containsText" text="HFO">
      <formula>NOT(ISERROR(SEARCH("HFO",J36)))</formula>
    </cfRule>
    <cfRule type="containsText" dxfId="1933" priority="1200" operator="containsText" text="LPG">
      <formula>NOT(ISERROR(SEARCH("LPG",J36)))</formula>
    </cfRule>
    <cfRule type="containsText" dxfId="1932" priority="1201" operator="containsText" text="KER">
      <formula>NOT(ISERROR(SEARCH("KER",J36)))</formula>
    </cfRule>
    <cfRule type="containsText" dxfId="1931" priority="1202" operator="containsText" text="DSL">
      <formula>NOT(ISERROR(SEARCH("DSL",J36)))</formula>
    </cfRule>
    <cfRule type="containsText" dxfId="1930" priority="1203" operator="containsText" text="GSL">
      <formula>NOT(ISERROR(SEARCH("GSL",J36)))</formula>
    </cfRule>
    <cfRule type="containsText" dxfId="1929" priority="1204" operator="containsText" text="OIL">
      <formula>NOT(ISERROR(SEARCH("OIL",J36)))</formula>
    </cfRule>
    <cfRule type="containsText" dxfId="1928" priority="1205" operator="containsText" text="GAS">
      <formula>NOT(ISERROR(SEARCH("GAS",J36)))</formula>
    </cfRule>
  </conditionalFormatting>
  <conditionalFormatting sqref="J49">
    <cfRule type="containsText" dxfId="1927" priority="1190" operator="containsText" text="CO2e">
      <formula>NOT(ISERROR(SEARCH("CO2e",J49)))</formula>
    </cfRule>
    <cfRule type="containsText" dxfId="1926" priority="1191" operator="containsText" text="HFO">
      <formula>NOT(ISERROR(SEARCH("HFO",J49)))</formula>
    </cfRule>
    <cfRule type="containsText" dxfId="1925" priority="1192" operator="containsText" text="LPG">
      <formula>NOT(ISERROR(SEARCH("LPG",J49)))</formula>
    </cfRule>
    <cfRule type="containsText" dxfId="1924" priority="1193" operator="containsText" text="KER">
      <formula>NOT(ISERROR(SEARCH("KER",J49)))</formula>
    </cfRule>
    <cfRule type="containsText" dxfId="1923" priority="1194" operator="containsText" text="DSL">
      <formula>NOT(ISERROR(SEARCH("DSL",J49)))</formula>
    </cfRule>
    <cfRule type="containsText" dxfId="1922" priority="1195" operator="containsText" text="GSL">
      <formula>NOT(ISERROR(SEARCH("GSL",J49)))</formula>
    </cfRule>
    <cfRule type="containsText" dxfId="1921" priority="1196" operator="containsText" text="OIL">
      <formula>NOT(ISERROR(SEARCH("OIL",J49)))</formula>
    </cfRule>
    <cfRule type="containsText" dxfId="1920" priority="1197" operator="containsText" text="GAS">
      <formula>NOT(ISERROR(SEARCH("GAS",J49)))</formula>
    </cfRule>
  </conditionalFormatting>
  <conditionalFormatting sqref="J62">
    <cfRule type="containsText" dxfId="1919" priority="1182" operator="containsText" text="CO2e">
      <formula>NOT(ISERROR(SEARCH("CO2e",J62)))</formula>
    </cfRule>
    <cfRule type="containsText" dxfId="1918" priority="1183" operator="containsText" text="HFO">
      <formula>NOT(ISERROR(SEARCH("HFO",J62)))</formula>
    </cfRule>
    <cfRule type="containsText" dxfId="1917" priority="1184" operator="containsText" text="LPG">
      <formula>NOT(ISERROR(SEARCH("LPG",J62)))</formula>
    </cfRule>
    <cfRule type="containsText" dxfId="1916" priority="1185" operator="containsText" text="KER">
      <formula>NOT(ISERROR(SEARCH("KER",J62)))</formula>
    </cfRule>
    <cfRule type="containsText" dxfId="1915" priority="1186" operator="containsText" text="DSL">
      <formula>NOT(ISERROR(SEARCH("DSL",J62)))</formula>
    </cfRule>
    <cfRule type="containsText" dxfId="1914" priority="1187" operator="containsText" text="GSL">
      <formula>NOT(ISERROR(SEARCH("GSL",J62)))</formula>
    </cfRule>
    <cfRule type="containsText" dxfId="1913" priority="1188" operator="containsText" text="OIL">
      <formula>NOT(ISERROR(SEARCH("OIL",J62)))</formula>
    </cfRule>
    <cfRule type="containsText" dxfId="1912" priority="1189" operator="containsText" text="GAS">
      <formula>NOT(ISERROR(SEARCH("GAS",J62)))</formula>
    </cfRule>
  </conditionalFormatting>
  <conditionalFormatting sqref="J75">
    <cfRule type="containsText" dxfId="1911" priority="1174" operator="containsText" text="CO2e">
      <formula>NOT(ISERROR(SEARCH("CO2e",J75)))</formula>
    </cfRule>
    <cfRule type="containsText" dxfId="1910" priority="1175" operator="containsText" text="HFO">
      <formula>NOT(ISERROR(SEARCH("HFO",J75)))</formula>
    </cfRule>
    <cfRule type="containsText" dxfId="1909" priority="1176" operator="containsText" text="LPG">
      <formula>NOT(ISERROR(SEARCH("LPG",J75)))</formula>
    </cfRule>
    <cfRule type="containsText" dxfId="1908" priority="1177" operator="containsText" text="KER">
      <formula>NOT(ISERROR(SEARCH("KER",J75)))</formula>
    </cfRule>
    <cfRule type="containsText" dxfId="1907" priority="1178" operator="containsText" text="DSL">
      <formula>NOT(ISERROR(SEARCH("DSL",J75)))</formula>
    </cfRule>
    <cfRule type="containsText" dxfId="1906" priority="1179" operator="containsText" text="GSL">
      <formula>NOT(ISERROR(SEARCH("GSL",J75)))</formula>
    </cfRule>
    <cfRule type="containsText" dxfId="1905" priority="1180" operator="containsText" text="OIL">
      <formula>NOT(ISERROR(SEARCH("OIL",J75)))</formula>
    </cfRule>
    <cfRule type="containsText" dxfId="1904" priority="1181" operator="containsText" text="GAS">
      <formula>NOT(ISERROR(SEARCH("GAS",J75)))</formula>
    </cfRule>
  </conditionalFormatting>
  <conditionalFormatting sqref="J89">
    <cfRule type="containsText" dxfId="1903" priority="1166" operator="containsText" text="CO2e">
      <formula>NOT(ISERROR(SEARCH("CO2e",J89)))</formula>
    </cfRule>
    <cfRule type="containsText" dxfId="1902" priority="1167" operator="containsText" text="HFO">
      <formula>NOT(ISERROR(SEARCH("HFO",J89)))</formula>
    </cfRule>
    <cfRule type="containsText" dxfId="1901" priority="1168" operator="containsText" text="LPG">
      <formula>NOT(ISERROR(SEARCH("LPG",J89)))</formula>
    </cfRule>
    <cfRule type="containsText" dxfId="1900" priority="1169" operator="containsText" text="KER">
      <formula>NOT(ISERROR(SEARCH("KER",J89)))</formula>
    </cfRule>
    <cfRule type="containsText" dxfId="1899" priority="1170" operator="containsText" text="DSL">
      <formula>NOT(ISERROR(SEARCH("DSL",J89)))</formula>
    </cfRule>
    <cfRule type="containsText" dxfId="1898" priority="1171" operator="containsText" text="GSL">
      <formula>NOT(ISERROR(SEARCH("GSL",J89)))</formula>
    </cfRule>
    <cfRule type="containsText" dxfId="1897" priority="1172" operator="containsText" text="OIL">
      <formula>NOT(ISERROR(SEARCH("OIL",J89)))</formula>
    </cfRule>
    <cfRule type="containsText" dxfId="1896" priority="1173" operator="containsText" text="GAS">
      <formula>NOT(ISERROR(SEARCH("GAS",J89)))</formula>
    </cfRule>
  </conditionalFormatting>
  <conditionalFormatting sqref="J102">
    <cfRule type="containsText" dxfId="1895" priority="1158" operator="containsText" text="CO2e">
      <formula>NOT(ISERROR(SEARCH("CO2e",J102)))</formula>
    </cfRule>
    <cfRule type="containsText" dxfId="1894" priority="1159" operator="containsText" text="HFO">
      <formula>NOT(ISERROR(SEARCH("HFO",J102)))</formula>
    </cfRule>
    <cfRule type="containsText" dxfId="1893" priority="1160" operator="containsText" text="LPG">
      <formula>NOT(ISERROR(SEARCH("LPG",J102)))</formula>
    </cfRule>
    <cfRule type="containsText" dxfId="1892" priority="1161" operator="containsText" text="KER">
      <formula>NOT(ISERROR(SEARCH("KER",J102)))</formula>
    </cfRule>
    <cfRule type="containsText" dxfId="1891" priority="1162" operator="containsText" text="DSL">
      <formula>NOT(ISERROR(SEARCH("DSL",J102)))</formula>
    </cfRule>
    <cfRule type="containsText" dxfId="1890" priority="1163" operator="containsText" text="GSL">
      <formula>NOT(ISERROR(SEARCH("GSL",J102)))</formula>
    </cfRule>
    <cfRule type="containsText" dxfId="1889" priority="1164" operator="containsText" text="OIL">
      <formula>NOT(ISERROR(SEARCH("OIL",J102)))</formula>
    </cfRule>
    <cfRule type="containsText" dxfId="1888" priority="1165" operator="containsText" text="GAS">
      <formula>NOT(ISERROR(SEARCH("GAS",J102)))</formula>
    </cfRule>
  </conditionalFormatting>
  <conditionalFormatting sqref="J115">
    <cfRule type="containsText" dxfId="1887" priority="1150" operator="containsText" text="CO2e">
      <formula>NOT(ISERROR(SEARCH("CO2e",J115)))</formula>
    </cfRule>
    <cfRule type="containsText" dxfId="1886" priority="1151" operator="containsText" text="HFO">
      <formula>NOT(ISERROR(SEARCH("HFO",J115)))</formula>
    </cfRule>
    <cfRule type="containsText" dxfId="1885" priority="1152" operator="containsText" text="LPG">
      <formula>NOT(ISERROR(SEARCH("LPG",J115)))</formula>
    </cfRule>
    <cfRule type="containsText" dxfId="1884" priority="1153" operator="containsText" text="KER">
      <formula>NOT(ISERROR(SEARCH("KER",J115)))</formula>
    </cfRule>
    <cfRule type="containsText" dxfId="1883" priority="1154" operator="containsText" text="DSL">
      <formula>NOT(ISERROR(SEARCH("DSL",J115)))</formula>
    </cfRule>
    <cfRule type="containsText" dxfId="1882" priority="1155" operator="containsText" text="GSL">
      <formula>NOT(ISERROR(SEARCH("GSL",J115)))</formula>
    </cfRule>
    <cfRule type="containsText" dxfId="1881" priority="1156" operator="containsText" text="OIL">
      <formula>NOT(ISERROR(SEARCH("OIL",J115)))</formula>
    </cfRule>
    <cfRule type="containsText" dxfId="1880" priority="1157" operator="containsText" text="GAS">
      <formula>NOT(ISERROR(SEARCH("GAS",J115)))</formula>
    </cfRule>
  </conditionalFormatting>
  <conditionalFormatting sqref="J128">
    <cfRule type="containsText" dxfId="1879" priority="1142" operator="containsText" text="CO2e">
      <formula>NOT(ISERROR(SEARCH("CO2e",J128)))</formula>
    </cfRule>
    <cfRule type="containsText" dxfId="1878" priority="1143" operator="containsText" text="HFO">
      <formula>NOT(ISERROR(SEARCH("HFO",J128)))</formula>
    </cfRule>
    <cfRule type="containsText" dxfId="1877" priority="1144" operator="containsText" text="LPG">
      <formula>NOT(ISERROR(SEARCH("LPG",J128)))</formula>
    </cfRule>
    <cfRule type="containsText" dxfId="1876" priority="1145" operator="containsText" text="KER">
      <formula>NOT(ISERROR(SEARCH("KER",J128)))</formula>
    </cfRule>
    <cfRule type="containsText" dxfId="1875" priority="1146" operator="containsText" text="DSL">
      <formula>NOT(ISERROR(SEARCH("DSL",J128)))</formula>
    </cfRule>
    <cfRule type="containsText" dxfId="1874" priority="1147" operator="containsText" text="GSL">
      <formula>NOT(ISERROR(SEARCH("GSL",J128)))</formula>
    </cfRule>
    <cfRule type="containsText" dxfId="1873" priority="1148" operator="containsText" text="OIL">
      <formula>NOT(ISERROR(SEARCH("OIL",J128)))</formula>
    </cfRule>
    <cfRule type="containsText" dxfId="1872" priority="1149" operator="containsText" text="GAS">
      <formula>NOT(ISERROR(SEARCH("GAS",J128)))</formula>
    </cfRule>
  </conditionalFormatting>
  <conditionalFormatting sqref="J142">
    <cfRule type="containsText" dxfId="1871" priority="1134" operator="containsText" text="CO2e">
      <formula>NOT(ISERROR(SEARCH("CO2e",J142)))</formula>
    </cfRule>
    <cfRule type="containsText" dxfId="1870" priority="1135" operator="containsText" text="HFO">
      <formula>NOT(ISERROR(SEARCH("HFO",J142)))</formula>
    </cfRule>
    <cfRule type="containsText" dxfId="1869" priority="1136" operator="containsText" text="LPG">
      <formula>NOT(ISERROR(SEARCH("LPG",J142)))</formula>
    </cfRule>
    <cfRule type="containsText" dxfId="1868" priority="1137" operator="containsText" text="KER">
      <formula>NOT(ISERROR(SEARCH("KER",J142)))</formula>
    </cfRule>
    <cfRule type="containsText" dxfId="1867" priority="1138" operator="containsText" text="DSL">
      <formula>NOT(ISERROR(SEARCH("DSL",J142)))</formula>
    </cfRule>
    <cfRule type="containsText" dxfId="1866" priority="1139" operator="containsText" text="GSL">
      <formula>NOT(ISERROR(SEARCH("GSL",J142)))</formula>
    </cfRule>
    <cfRule type="containsText" dxfId="1865" priority="1140" operator="containsText" text="OIL">
      <formula>NOT(ISERROR(SEARCH("OIL",J142)))</formula>
    </cfRule>
    <cfRule type="containsText" dxfId="1864" priority="1141" operator="containsText" text="GAS">
      <formula>NOT(ISERROR(SEARCH("GAS",J142)))</formula>
    </cfRule>
  </conditionalFormatting>
  <conditionalFormatting sqref="J155">
    <cfRule type="containsText" dxfId="1863" priority="1126" operator="containsText" text="CO2e">
      <formula>NOT(ISERROR(SEARCH("CO2e",J155)))</formula>
    </cfRule>
    <cfRule type="containsText" dxfId="1862" priority="1127" operator="containsText" text="HFO">
      <formula>NOT(ISERROR(SEARCH("HFO",J155)))</formula>
    </cfRule>
    <cfRule type="containsText" dxfId="1861" priority="1128" operator="containsText" text="LPG">
      <formula>NOT(ISERROR(SEARCH("LPG",J155)))</formula>
    </cfRule>
    <cfRule type="containsText" dxfId="1860" priority="1129" operator="containsText" text="KER">
      <formula>NOT(ISERROR(SEARCH("KER",J155)))</formula>
    </cfRule>
    <cfRule type="containsText" dxfId="1859" priority="1130" operator="containsText" text="DSL">
      <formula>NOT(ISERROR(SEARCH("DSL",J155)))</formula>
    </cfRule>
    <cfRule type="containsText" dxfId="1858" priority="1131" operator="containsText" text="GSL">
      <formula>NOT(ISERROR(SEARCH("GSL",J155)))</formula>
    </cfRule>
    <cfRule type="containsText" dxfId="1857" priority="1132" operator="containsText" text="OIL">
      <formula>NOT(ISERROR(SEARCH("OIL",J155)))</formula>
    </cfRule>
    <cfRule type="containsText" dxfId="1856" priority="1133" operator="containsText" text="GAS">
      <formula>NOT(ISERROR(SEARCH("GAS",J155)))</formula>
    </cfRule>
  </conditionalFormatting>
  <conditionalFormatting sqref="J168">
    <cfRule type="containsText" dxfId="1855" priority="1118" operator="containsText" text="CO2e">
      <formula>NOT(ISERROR(SEARCH("CO2e",J168)))</formula>
    </cfRule>
    <cfRule type="containsText" dxfId="1854" priority="1119" operator="containsText" text="HFO">
      <formula>NOT(ISERROR(SEARCH("HFO",J168)))</formula>
    </cfRule>
    <cfRule type="containsText" dxfId="1853" priority="1120" operator="containsText" text="LPG">
      <formula>NOT(ISERROR(SEARCH("LPG",J168)))</formula>
    </cfRule>
    <cfRule type="containsText" dxfId="1852" priority="1121" operator="containsText" text="KER">
      <formula>NOT(ISERROR(SEARCH("KER",J168)))</formula>
    </cfRule>
    <cfRule type="containsText" dxfId="1851" priority="1122" operator="containsText" text="DSL">
      <formula>NOT(ISERROR(SEARCH("DSL",J168)))</formula>
    </cfRule>
    <cfRule type="containsText" dxfId="1850" priority="1123" operator="containsText" text="GSL">
      <formula>NOT(ISERROR(SEARCH("GSL",J168)))</formula>
    </cfRule>
    <cfRule type="containsText" dxfId="1849" priority="1124" operator="containsText" text="OIL">
      <formula>NOT(ISERROR(SEARCH("OIL",J168)))</formula>
    </cfRule>
    <cfRule type="containsText" dxfId="1848" priority="1125" operator="containsText" text="GAS">
      <formula>NOT(ISERROR(SEARCH("GAS",J168)))</formula>
    </cfRule>
  </conditionalFormatting>
  <conditionalFormatting sqref="J183">
    <cfRule type="containsText" dxfId="1847" priority="1110" operator="containsText" text="CO2e">
      <formula>NOT(ISERROR(SEARCH("CO2e",J183)))</formula>
    </cfRule>
    <cfRule type="containsText" dxfId="1846" priority="1111" operator="containsText" text="HFO">
      <formula>NOT(ISERROR(SEARCH("HFO",J183)))</formula>
    </cfRule>
    <cfRule type="containsText" dxfId="1845" priority="1112" operator="containsText" text="LPG">
      <formula>NOT(ISERROR(SEARCH("LPG",J183)))</formula>
    </cfRule>
    <cfRule type="containsText" dxfId="1844" priority="1113" operator="containsText" text="KER">
      <formula>NOT(ISERROR(SEARCH("KER",J183)))</formula>
    </cfRule>
    <cfRule type="containsText" dxfId="1843" priority="1114" operator="containsText" text="DSL">
      <formula>NOT(ISERROR(SEARCH("DSL",J183)))</formula>
    </cfRule>
    <cfRule type="containsText" dxfId="1842" priority="1115" operator="containsText" text="GSL">
      <formula>NOT(ISERROR(SEARCH("GSL",J183)))</formula>
    </cfRule>
    <cfRule type="containsText" dxfId="1841" priority="1116" operator="containsText" text="OIL">
      <formula>NOT(ISERROR(SEARCH("OIL",J183)))</formula>
    </cfRule>
    <cfRule type="containsText" dxfId="1840" priority="1117" operator="containsText" text="GAS">
      <formula>NOT(ISERROR(SEARCH("GAS",J183)))</formula>
    </cfRule>
  </conditionalFormatting>
  <conditionalFormatting sqref="J196">
    <cfRule type="containsText" dxfId="1839" priority="1102" operator="containsText" text="CO2e">
      <formula>NOT(ISERROR(SEARCH("CO2e",J196)))</formula>
    </cfRule>
    <cfRule type="containsText" dxfId="1838" priority="1103" operator="containsText" text="HFO">
      <formula>NOT(ISERROR(SEARCH("HFO",J196)))</formula>
    </cfRule>
    <cfRule type="containsText" dxfId="1837" priority="1104" operator="containsText" text="LPG">
      <formula>NOT(ISERROR(SEARCH("LPG",J196)))</formula>
    </cfRule>
    <cfRule type="containsText" dxfId="1836" priority="1105" operator="containsText" text="KER">
      <formula>NOT(ISERROR(SEARCH("KER",J196)))</formula>
    </cfRule>
    <cfRule type="containsText" dxfId="1835" priority="1106" operator="containsText" text="DSL">
      <formula>NOT(ISERROR(SEARCH("DSL",J196)))</formula>
    </cfRule>
    <cfRule type="containsText" dxfId="1834" priority="1107" operator="containsText" text="GSL">
      <formula>NOT(ISERROR(SEARCH("GSL",J196)))</formula>
    </cfRule>
    <cfRule type="containsText" dxfId="1833" priority="1108" operator="containsText" text="OIL">
      <formula>NOT(ISERROR(SEARCH("OIL",J196)))</formula>
    </cfRule>
    <cfRule type="containsText" dxfId="1832" priority="1109" operator="containsText" text="GAS">
      <formula>NOT(ISERROR(SEARCH("GAS",J196)))</formula>
    </cfRule>
  </conditionalFormatting>
  <conditionalFormatting sqref="J209">
    <cfRule type="containsText" dxfId="1831" priority="1094" operator="containsText" text="CO2e">
      <formula>NOT(ISERROR(SEARCH("CO2e",J209)))</formula>
    </cfRule>
    <cfRule type="containsText" dxfId="1830" priority="1095" operator="containsText" text="HFO">
      <formula>NOT(ISERROR(SEARCH("HFO",J209)))</formula>
    </cfRule>
    <cfRule type="containsText" dxfId="1829" priority="1096" operator="containsText" text="LPG">
      <formula>NOT(ISERROR(SEARCH("LPG",J209)))</formula>
    </cfRule>
    <cfRule type="containsText" dxfId="1828" priority="1097" operator="containsText" text="KER">
      <formula>NOT(ISERROR(SEARCH("KER",J209)))</formula>
    </cfRule>
    <cfRule type="containsText" dxfId="1827" priority="1098" operator="containsText" text="DSL">
      <formula>NOT(ISERROR(SEARCH("DSL",J209)))</formula>
    </cfRule>
    <cfRule type="containsText" dxfId="1826" priority="1099" operator="containsText" text="GSL">
      <formula>NOT(ISERROR(SEARCH("GSL",J209)))</formula>
    </cfRule>
    <cfRule type="containsText" dxfId="1825" priority="1100" operator="containsText" text="OIL">
      <formula>NOT(ISERROR(SEARCH("OIL",J209)))</formula>
    </cfRule>
    <cfRule type="containsText" dxfId="1824" priority="1101" operator="containsText" text="GAS">
      <formula>NOT(ISERROR(SEARCH("GAS",J209)))</formula>
    </cfRule>
  </conditionalFormatting>
  <conditionalFormatting sqref="J222">
    <cfRule type="containsText" dxfId="1823" priority="1086" operator="containsText" text="CO2e">
      <formula>NOT(ISERROR(SEARCH("CO2e",J222)))</formula>
    </cfRule>
    <cfRule type="containsText" dxfId="1822" priority="1087" operator="containsText" text="HFO">
      <formula>NOT(ISERROR(SEARCH("HFO",J222)))</formula>
    </cfRule>
    <cfRule type="containsText" dxfId="1821" priority="1088" operator="containsText" text="LPG">
      <formula>NOT(ISERROR(SEARCH("LPG",J222)))</formula>
    </cfRule>
    <cfRule type="containsText" dxfId="1820" priority="1089" operator="containsText" text="KER">
      <formula>NOT(ISERROR(SEARCH("KER",J222)))</formula>
    </cfRule>
    <cfRule type="containsText" dxfId="1819" priority="1090" operator="containsText" text="DSL">
      <formula>NOT(ISERROR(SEARCH("DSL",J222)))</formula>
    </cfRule>
    <cfRule type="containsText" dxfId="1818" priority="1091" operator="containsText" text="GSL">
      <formula>NOT(ISERROR(SEARCH("GSL",J222)))</formula>
    </cfRule>
    <cfRule type="containsText" dxfId="1817" priority="1092" operator="containsText" text="OIL">
      <formula>NOT(ISERROR(SEARCH("OIL",J222)))</formula>
    </cfRule>
    <cfRule type="containsText" dxfId="1816" priority="1093" operator="containsText" text="GAS">
      <formula>NOT(ISERROR(SEARCH("GAS",J222)))</formula>
    </cfRule>
  </conditionalFormatting>
  <conditionalFormatting sqref="J236">
    <cfRule type="containsText" dxfId="1815" priority="1078" operator="containsText" text="CO2e">
      <formula>NOT(ISERROR(SEARCH("CO2e",J236)))</formula>
    </cfRule>
    <cfRule type="containsText" dxfId="1814" priority="1079" operator="containsText" text="HFO">
      <formula>NOT(ISERROR(SEARCH("HFO",J236)))</formula>
    </cfRule>
    <cfRule type="containsText" dxfId="1813" priority="1080" operator="containsText" text="LPG">
      <formula>NOT(ISERROR(SEARCH("LPG",J236)))</formula>
    </cfRule>
    <cfRule type="containsText" dxfId="1812" priority="1081" operator="containsText" text="KER">
      <formula>NOT(ISERROR(SEARCH("KER",J236)))</formula>
    </cfRule>
    <cfRule type="containsText" dxfId="1811" priority="1082" operator="containsText" text="DSL">
      <formula>NOT(ISERROR(SEARCH("DSL",J236)))</formula>
    </cfRule>
    <cfRule type="containsText" dxfId="1810" priority="1083" operator="containsText" text="GSL">
      <formula>NOT(ISERROR(SEARCH("GSL",J236)))</formula>
    </cfRule>
    <cfRule type="containsText" dxfId="1809" priority="1084" operator="containsText" text="OIL">
      <formula>NOT(ISERROR(SEARCH("OIL",J236)))</formula>
    </cfRule>
    <cfRule type="containsText" dxfId="1808" priority="1085" operator="containsText" text="GAS">
      <formula>NOT(ISERROR(SEARCH("GAS",J236)))</formula>
    </cfRule>
  </conditionalFormatting>
  <conditionalFormatting sqref="J249">
    <cfRule type="containsText" dxfId="1807" priority="1070" operator="containsText" text="CO2e">
      <formula>NOT(ISERROR(SEARCH("CO2e",J249)))</formula>
    </cfRule>
    <cfRule type="containsText" dxfId="1806" priority="1071" operator="containsText" text="HFO">
      <formula>NOT(ISERROR(SEARCH("HFO",J249)))</formula>
    </cfRule>
    <cfRule type="containsText" dxfId="1805" priority="1072" operator="containsText" text="LPG">
      <formula>NOT(ISERROR(SEARCH("LPG",J249)))</formula>
    </cfRule>
    <cfRule type="containsText" dxfId="1804" priority="1073" operator="containsText" text="KER">
      <formula>NOT(ISERROR(SEARCH("KER",J249)))</formula>
    </cfRule>
    <cfRule type="containsText" dxfId="1803" priority="1074" operator="containsText" text="DSL">
      <formula>NOT(ISERROR(SEARCH("DSL",J249)))</formula>
    </cfRule>
    <cfRule type="containsText" dxfId="1802" priority="1075" operator="containsText" text="GSL">
      <formula>NOT(ISERROR(SEARCH("GSL",J249)))</formula>
    </cfRule>
    <cfRule type="containsText" dxfId="1801" priority="1076" operator="containsText" text="OIL">
      <formula>NOT(ISERROR(SEARCH("OIL",J249)))</formula>
    </cfRule>
    <cfRule type="containsText" dxfId="1800" priority="1077" operator="containsText" text="GAS">
      <formula>NOT(ISERROR(SEARCH("GAS",J249)))</formula>
    </cfRule>
  </conditionalFormatting>
  <conditionalFormatting sqref="J447 J525 J564 J551 J590 J632 J592:J593 J604:J606 J577:J579 J512:J514 J499:J501 J460:J462 J409:J410 J395:J397 J313:J317 J300:J305 J287:J292 J274:J279 J1:J266 J671 J645:J647 J663:J664 J666:J669 I664 J684 J676:J677 J679:J682 I677 J697 J689:J690 J692:J695 I690 J702:J703 J705:J708 I703 J715:J716 J718:J721 I716 J710:J711 J737 J753:J754 J756:J759 I754 J748:J749 J766:J767 J769:J772 I767 J761:J762 J779:J780 J782:J785 I780 J774:J775 J805:J806 J808:J811 I806 J801 J787:J789 J818:J819 J821:J824 J813:J814 I819 J617:J619 J723 J725:J735 J886:J887 J826:J881 I887 J889:J900 J904:J908 J930:J931 J916:J928 J936:J943 J964 J945:J956 J972:J977 J979:J990 J992:J1000 J1002:J1010 J1012:J1028 J1030:J1049 J1117:J1119 J1139:J1141 J1148:J1150 J1157:J1159 J1166:J1168 J1175:J1177 J1125:J1132 J1184:J1186 J1194:J1196 J1204:J1206 J1214 J1510:J1523 J1557:J1567 J1582:J1592 J1607:J1617 J1632:J1642 J1657:J1667 J1530:J1541 J1216:J1222 J1246:J1253 K1248 J1278:J1281 J1306:J1307 K1308 J1275:J1276 J1309:J1313 J1338:J1339 K1340 J1341:J1344 K1370 J1368:J1373 K1399 J1397:J1402 K1428 J1426:J1432 J1456:J1464 K1458 J1682:J1048576 J1466:J1471 J1473:J1495 J1061:J1108">
    <cfRule type="containsText" dxfId="1799" priority="1069" operator="containsText" text="ELC">
      <formula>NOT(ISERROR(SEARCH("ELC",I1)))</formula>
    </cfRule>
  </conditionalFormatting>
  <conditionalFormatting sqref="J326">
    <cfRule type="containsText" dxfId="1798" priority="1068" operator="containsText" text="ELC">
      <formula>NOT(ISERROR(SEARCH("ELC",J326)))</formula>
    </cfRule>
  </conditionalFormatting>
  <conditionalFormatting sqref="J339">
    <cfRule type="containsText" dxfId="1797" priority="1067" operator="containsText" text="ELC">
      <formula>NOT(ISERROR(SEARCH("ELC",J339)))</formula>
    </cfRule>
  </conditionalFormatting>
  <conditionalFormatting sqref="J352">
    <cfRule type="containsText" dxfId="1796" priority="1066" operator="containsText" text="ELC">
      <formula>NOT(ISERROR(SEARCH("ELC",J352)))</formula>
    </cfRule>
  </conditionalFormatting>
  <conditionalFormatting sqref="J365">
    <cfRule type="containsText" dxfId="1795" priority="1065" operator="containsText" text="ELC">
      <formula>NOT(ISERROR(SEARCH("ELC",J365)))</formula>
    </cfRule>
  </conditionalFormatting>
  <conditionalFormatting sqref="J378">
    <cfRule type="containsText" dxfId="1794" priority="1064" operator="containsText" text="ELC">
      <formula>NOT(ISERROR(SEARCH("ELC",J378)))</formula>
    </cfRule>
  </conditionalFormatting>
  <conditionalFormatting sqref="M267:AR273">
    <cfRule type="cellIs" dxfId="1793" priority="1063" operator="equal">
      <formula>0</formula>
    </cfRule>
  </conditionalFormatting>
  <conditionalFormatting sqref="J383 J385:J386">
    <cfRule type="containsText" dxfId="1792" priority="1062" operator="containsText" text="ELC">
      <formula>NOT(ISERROR(SEARCH("ELC",J383)))</formula>
    </cfRule>
  </conditionalFormatting>
  <conditionalFormatting sqref="M387:AR393">
    <cfRule type="cellIs" dxfId="1791" priority="1061" operator="equal">
      <formula>0</formula>
    </cfRule>
  </conditionalFormatting>
  <conditionalFormatting sqref="J394">
    <cfRule type="containsText" dxfId="1790" priority="1060" operator="containsText" text="ELC">
      <formula>NOT(ISERROR(SEARCH("ELC",J394)))</formula>
    </cfRule>
  </conditionalFormatting>
  <conditionalFormatting sqref="J411:J412">
    <cfRule type="containsText" dxfId="1789" priority="1059" operator="containsText" text="ELC">
      <formula>NOT(ISERROR(SEARCH("ELC",J411)))</formula>
    </cfRule>
  </conditionalFormatting>
  <conditionalFormatting sqref="M413:AR419">
    <cfRule type="cellIs" dxfId="1788" priority="1058" operator="equal">
      <formula>0</formula>
    </cfRule>
  </conditionalFormatting>
  <conditionalFormatting sqref="J420">
    <cfRule type="containsText" dxfId="1787" priority="1057" operator="containsText" text="ELC">
      <formula>NOT(ISERROR(SEARCH("ELC",J420)))</formula>
    </cfRule>
  </conditionalFormatting>
  <conditionalFormatting sqref="M426:AR432">
    <cfRule type="cellIs" dxfId="1786" priority="1056" operator="equal">
      <formula>0</formula>
    </cfRule>
  </conditionalFormatting>
  <conditionalFormatting sqref="J433 J422 J424:J425">
    <cfRule type="containsText" dxfId="1785" priority="1055" operator="containsText" text="ELC">
      <formula>NOT(ISERROR(SEARCH("ELC",J422)))</formula>
    </cfRule>
  </conditionalFormatting>
  <conditionalFormatting sqref="M439:AR445">
    <cfRule type="cellIs" dxfId="1784" priority="1054" operator="equal">
      <formula>0</formula>
    </cfRule>
  </conditionalFormatting>
  <conditionalFormatting sqref="J446 J435 J437:J438">
    <cfRule type="containsText" dxfId="1783" priority="1053" operator="containsText" text="ELC">
      <formula>NOT(ISERROR(SEARCH("ELC",J435)))</formula>
    </cfRule>
  </conditionalFormatting>
  <conditionalFormatting sqref="M452:AR458">
    <cfRule type="cellIs" dxfId="1782" priority="1052" operator="equal">
      <formula>0</formula>
    </cfRule>
  </conditionalFormatting>
  <conditionalFormatting sqref="J459 J448 J450:J451">
    <cfRule type="containsText" dxfId="1781" priority="1051" operator="containsText" text="ELC">
      <formula>NOT(ISERROR(SEARCH("ELC",J448)))</formula>
    </cfRule>
  </conditionalFormatting>
  <conditionalFormatting sqref="J398:J399">
    <cfRule type="containsText" dxfId="1780" priority="1050" operator="containsText" text="ELC">
      <formula>NOT(ISERROR(SEARCH("ELC",J398)))</formula>
    </cfRule>
  </conditionalFormatting>
  <conditionalFormatting sqref="M400:AR406">
    <cfRule type="cellIs" dxfId="1779" priority="1049" operator="equal">
      <formula>0</formula>
    </cfRule>
  </conditionalFormatting>
  <conditionalFormatting sqref="J407:J408">
    <cfRule type="containsText" dxfId="1778" priority="1048" operator="containsText" text="ELC">
      <formula>NOT(ISERROR(SEARCH("ELC",J407)))</formula>
    </cfRule>
  </conditionalFormatting>
  <conditionalFormatting sqref="J463:J464">
    <cfRule type="containsText" dxfId="1777" priority="1047" operator="containsText" text="ELC">
      <formula>NOT(ISERROR(SEARCH("ELC",J463)))</formula>
    </cfRule>
  </conditionalFormatting>
  <conditionalFormatting sqref="M465:AR471">
    <cfRule type="cellIs" dxfId="1776" priority="1046" operator="equal">
      <formula>0</formula>
    </cfRule>
  </conditionalFormatting>
  <conditionalFormatting sqref="J472">
    <cfRule type="containsText" dxfId="1775" priority="1045" operator="containsText" text="ELC">
      <formula>NOT(ISERROR(SEARCH("ELC",J472)))</formula>
    </cfRule>
  </conditionalFormatting>
  <conditionalFormatting sqref="M478:AR484">
    <cfRule type="cellIs" dxfId="1774" priority="1044" operator="equal">
      <formula>0</formula>
    </cfRule>
  </conditionalFormatting>
  <conditionalFormatting sqref="J474 J476:J477">
    <cfRule type="containsText" dxfId="1773" priority="1043" operator="containsText" text="ELC">
      <formula>NOT(ISERROR(SEARCH("ELC",J474)))</formula>
    </cfRule>
  </conditionalFormatting>
  <conditionalFormatting sqref="M491:AR497">
    <cfRule type="cellIs" dxfId="1772" priority="1042" operator="equal">
      <formula>0</formula>
    </cfRule>
  </conditionalFormatting>
  <conditionalFormatting sqref="J487 J489:J490">
    <cfRule type="containsText" dxfId="1771" priority="1041" operator="containsText" text="ELC">
      <formula>NOT(ISERROR(SEARCH("ELC",J487)))</formula>
    </cfRule>
  </conditionalFormatting>
  <conditionalFormatting sqref="J485">
    <cfRule type="containsText" dxfId="1770" priority="1040" operator="containsText" text="ELC">
      <formula>NOT(ISERROR(SEARCH("ELC",J485)))</formula>
    </cfRule>
  </conditionalFormatting>
  <conditionalFormatting sqref="J498">
    <cfRule type="containsText" dxfId="1769" priority="1039" operator="containsText" text="ELC">
      <formula>NOT(ISERROR(SEARCH("ELC",J498)))</formula>
    </cfRule>
  </conditionalFormatting>
  <conditionalFormatting sqref="J502:J503">
    <cfRule type="containsText" dxfId="1768" priority="1038" operator="containsText" text="ELC">
      <formula>NOT(ISERROR(SEARCH("ELC",J502)))</formula>
    </cfRule>
  </conditionalFormatting>
  <conditionalFormatting sqref="M504:AR510">
    <cfRule type="cellIs" dxfId="1767" priority="1037" operator="equal">
      <formula>0</formula>
    </cfRule>
  </conditionalFormatting>
  <conditionalFormatting sqref="J511">
    <cfRule type="containsText" dxfId="1766" priority="1036" operator="containsText" text="ELC">
      <formula>NOT(ISERROR(SEARCH("ELC",J511)))</formula>
    </cfRule>
  </conditionalFormatting>
  <conditionalFormatting sqref="J515:J516">
    <cfRule type="containsText" dxfId="1765" priority="1035" operator="containsText" text="ELC">
      <formula>NOT(ISERROR(SEARCH("ELC",J515)))</formula>
    </cfRule>
  </conditionalFormatting>
  <conditionalFormatting sqref="M517:AR523">
    <cfRule type="cellIs" dxfId="1764" priority="1034" operator="equal">
      <formula>0</formula>
    </cfRule>
  </conditionalFormatting>
  <conditionalFormatting sqref="J524">
    <cfRule type="containsText" dxfId="1763" priority="1033" operator="containsText" text="ELC">
      <formula>NOT(ISERROR(SEARCH("ELC",J524)))</formula>
    </cfRule>
  </conditionalFormatting>
  <conditionalFormatting sqref="M530:AR536">
    <cfRule type="cellIs" dxfId="1762" priority="1032" operator="equal">
      <formula>0</formula>
    </cfRule>
  </conditionalFormatting>
  <conditionalFormatting sqref="J537 J526 J528:J529">
    <cfRule type="containsText" dxfId="1761" priority="1031" operator="containsText" text="ELC">
      <formula>NOT(ISERROR(SEARCH("ELC",J526)))</formula>
    </cfRule>
  </conditionalFormatting>
  <conditionalFormatting sqref="M543:AR549">
    <cfRule type="cellIs" dxfId="1760" priority="1030" operator="equal">
      <formula>0</formula>
    </cfRule>
  </conditionalFormatting>
  <conditionalFormatting sqref="J550 J539 J541:J542">
    <cfRule type="containsText" dxfId="1759" priority="1029" operator="containsText" text="ELC">
      <formula>NOT(ISERROR(SEARCH("ELC",J539)))</formula>
    </cfRule>
  </conditionalFormatting>
  <conditionalFormatting sqref="M556:AR562">
    <cfRule type="cellIs" dxfId="1758" priority="1028" operator="equal">
      <formula>0</formula>
    </cfRule>
  </conditionalFormatting>
  <conditionalFormatting sqref="J552 J554:J555">
    <cfRule type="containsText" dxfId="1757" priority="1027" operator="containsText" text="ELC">
      <formula>NOT(ISERROR(SEARCH("ELC",J552)))</formula>
    </cfRule>
  </conditionalFormatting>
  <conditionalFormatting sqref="J563">
    <cfRule type="containsText" dxfId="1756" priority="1026" operator="containsText" text="ELC">
      <formula>NOT(ISERROR(SEARCH("ELC",J563)))</formula>
    </cfRule>
  </conditionalFormatting>
  <conditionalFormatting sqref="M569:AR575">
    <cfRule type="cellIs" dxfId="1755" priority="1025" operator="equal">
      <formula>0</formula>
    </cfRule>
  </conditionalFormatting>
  <conditionalFormatting sqref="J565 J567:J568">
    <cfRule type="containsText" dxfId="1754" priority="1024" operator="containsText" text="ELC">
      <formula>NOT(ISERROR(SEARCH("ELC",J565)))</formula>
    </cfRule>
  </conditionalFormatting>
  <conditionalFormatting sqref="J576">
    <cfRule type="containsText" dxfId="1753" priority="1023" operator="containsText" text="ELC">
      <formula>NOT(ISERROR(SEARCH("ELC",J576)))</formula>
    </cfRule>
  </conditionalFormatting>
  <conditionalFormatting sqref="M582:AR588">
    <cfRule type="cellIs" dxfId="1752" priority="1022" operator="equal">
      <formula>0</formula>
    </cfRule>
  </conditionalFormatting>
  <conditionalFormatting sqref="J589 J580:J581">
    <cfRule type="containsText" dxfId="1751" priority="1021" operator="containsText" text="ELC">
      <formula>NOT(ISERROR(SEARCH("ELC",J580)))</formula>
    </cfRule>
  </conditionalFormatting>
  <conditionalFormatting sqref="M293:AR299">
    <cfRule type="cellIs" dxfId="1750" priority="1020" operator="equal">
      <formula>0</formula>
    </cfRule>
  </conditionalFormatting>
  <conditionalFormatting sqref="J382">
    <cfRule type="containsText" dxfId="1749" priority="1019" operator="containsText" text="ELC">
      <formula>NOT(ISERROR(SEARCH("ELC",J382)))</formula>
    </cfRule>
  </conditionalFormatting>
  <conditionalFormatting sqref="J594:J595">
    <cfRule type="containsText" dxfId="1748" priority="1018" operator="containsText" text="ELC">
      <formula>NOT(ISERROR(SEARCH("ELC",J594)))</formula>
    </cfRule>
  </conditionalFormatting>
  <conditionalFormatting sqref="M596:AR602">
    <cfRule type="cellIs" dxfId="1747" priority="1017" operator="equal">
      <formula>0</formula>
    </cfRule>
  </conditionalFormatting>
  <conditionalFormatting sqref="J607:J608">
    <cfRule type="containsText" dxfId="1746" priority="1016" operator="containsText" text="ELC">
      <formula>NOT(ISERROR(SEARCH("ELC",J607)))</formula>
    </cfRule>
  </conditionalFormatting>
  <conditionalFormatting sqref="M609:AR615">
    <cfRule type="cellIs" dxfId="1745" priority="1015" operator="equal">
      <formula>0</formula>
    </cfRule>
  </conditionalFormatting>
  <conditionalFormatting sqref="J726:J727">
    <cfRule type="containsText" dxfId="1744" priority="1014" operator="containsText" text="ELC">
      <formula>NOT(ISERROR(SEARCH("ELC",J726)))</formula>
    </cfRule>
  </conditionalFormatting>
  <conditionalFormatting sqref="M728:AR734">
    <cfRule type="cellIs" dxfId="1743" priority="1013" operator="equal">
      <formula>0</formula>
    </cfRule>
  </conditionalFormatting>
  <conditionalFormatting sqref="J603">
    <cfRule type="containsText" dxfId="1742" priority="1012" operator="containsText" text="ELC">
      <formula>NOT(ISERROR(SEARCH("ELC",J603)))</formula>
    </cfRule>
  </conditionalFormatting>
  <conditionalFormatting sqref="J616">
    <cfRule type="containsText" dxfId="1741" priority="1011" operator="containsText" text="ELC">
      <formula>NOT(ISERROR(SEARCH("ELC",J616)))</formula>
    </cfRule>
  </conditionalFormatting>
  <conditionalFormatting sqref="J735">
    <cfRule type="containsText" dxfId="1740" priority="1010" operator="containsText" text="ELC">
      <formula>NOT(ISERROR(SEARCH("ELC",J735)))</formula>
    </cfRule>
  </conditionalFormatting>
  <conditionalFormatting sqref="M624:AR630 M981:AR987 M1032:AR1042 M1238:AR1243 M1230:AR1230 M1224:AR1228">
    <cfRule type="cellIs" dxfId="1739" priority="1009" operator="equal">
      <formula>0</formula>
    </cfRule>
  </conditionalFormatting>
  <conditionalFormatting sqref="J620 J622:J623">
    <cfRule type="containsText" dxfId="1738" priority="1008" operator="containsText" text="ELC">
      <formula>NOT(ISERROR(SEARCH("ELC",J620)))</formula>
    </cfRule>
  </conditionalFormatting>
  <conditionalFormatting sqref="J591">
    <cfRule type="containsText" dxfId="1737" priority="1007" operator="containsText" text="ELC">
      <formula>NOT(ISERROR(SEARCH("ELC",J591)))</formula>
    </cfRule>
  </conditionalFormatting>
  <conditionalFormatting sqref="J593">
    <cfRule type="containsText" dxfId="1736" priority="999" operator="containsText" text="CO2e">
      <formula>NOT(ISERROR(SEARCH("CO2e",J593)))</formula>
    </cfRule>
    <cfRule type="containsText" dxfId="1735" priority="1000" operator="containsText" text="HFO">
      <formula>NOT(ISERROR(SEARCH("HFO",J593)))</formula>
    </cfRule>
    <cfRule type="containsText" dxfId="1734" priority="1001" operator="containsText" text="LPG">
      <formula>NOT(ISERROR(SEARCH("LPG",J593)))</formula>
    </cfRule>
    <cfRule type="containsText" dxfId="1733" priority="1002" operator="containsText" text="KER">
      <formula>NOT(ISERROR(SEARCH("KER",J593)))</formula>
    </cfRule>
    <cfRule type="containsText" dxfId="1732" priority="1003" operator="containsText" text="DSL">
      <formula>NOT(ISERROR(SEARCH("DSL",J593)))</formula>
    </cfRule>
    <cfRule type="containsText" dxfId="1731" priority="1004" operator="containsText" text="GSL">
      <formula>NOT(ISERROR(SEARCH("GSL",J593)))</formula>
    </cfRule>
    <cfRule type="containsText" dxfId="1730" priority="1005" operator="containsText" text="OIL">
      <formula>NOT(ISERROR(SEARCH("OIL",J593)))</formula>
    </cfRule>
    <cfRule type="containsText" dxfId="1729" priority="1006" operator="containsText" text="GAS">
      <formula>NOT(ISERROR(SEARCH("GAS",J593)))</formula>
    </cfRule>
  </conditionalFormatting>
  <conditionalFormatting sqref="J606">
    <cfRule type="containsText" dxfId="1728" priority="991" operator="containsText" text="CO2e">
      <formula>NOT(ISERROR(SEARCH("CO2e",J606)))</formula>
    </cfRule>
    <cfRule type="containsText" dxfId="1727" priority="992" operator="containsText" text="HFO">
      <formula>NOT(ISERROR(SEARCH("HFO",J606)))</formula>
    </cfRule>
    <cfRule type="containsText" dxfId="1726" priority="993" operator="containsText" text="LPG">
      <formula>NOT(ISERROR(SEARCH("LPG",J606)))</formula>
    </cfRule>
    <cfRule type="containsText" dxfId="1725" priority="994" operator="containsText" text="KER">
      <formula>NOT(ISERROR(SEARCH("KER",J606)))</formula>
    </cfRule>
    <cfRule type="containsText" dxfId="1724" priority="995" operator="containsText" text="DSL">
      <formula>NOT(ISERROR(SEARCH("DSL",J606)))</formula>
    </cfRule>
    <cfRule type="containsText" dxfId="1723" priority="996" operator="containsText" text="GSL">
      <formula>NOT(ISERROR(SEARCH("GSL",J606)))</formula>
    </cfRule>
    <cfRule type="containsText" dxfId="1722" priority="997" operator="containsText" text="OIL">
      <formula>NOT(ISERROR(SEARCH("OIL",J606)))</formula>
    </cfRule>
    <cfRule type="containsText" dxfId="1721" priority="998" operator="containsText" text="GAS">
      <formula>NOT(ISERROR(SEARCH("GAS",J606)))</formula>
    </cfRule>
  </conditionalFormatting>
  <conditionalFormatting sqref="J725">
    <cfRule type="containsText" dxfId="1720" priority="983" operator="containsText" text="CO2e">
      <formula>NOT(ISERROR(SEARCH("CO2e",J725)))</formula>
    </cfRule>
    <cfRule type="containsText" dxfId="1719" priority="984" operator="containsText" text="HFO">
      <formula>NOT(ISERROR(SEARCH("HFO",J725)))</formula>
    </cfRule>
    <cfRule type="containsText" dxfId="1718" priority="985" operator="containsText" text="LPG">
      <formula>NOT(ISERROR(SEARCH("LPG",J725)))</formula>
    </cfRule>
    <cfRule type="containsText" dxfId="1717" priority="986" operator="containsText" text="KER">
      <formula>NOT(ISERROR(SEARCH("KER",J725)))</formula>
    </cfRule>
    <cfRule type="containsText" dxfId="1716" priority="987" operator="containsText" text="DSL">
      <formula>NOT(ISERROR(SEARCH("DSL",J725)))</formula>
    </cfRule>
    <cfRule type="containsText" dxfId="1715" priority="988" operator="containsText" text="GSL">
      <formula>NOT(ISERROR(SEARCH("GSL",J725)))</formula>
    </cfRule>
    <cfRule type="containsText" dxfId="1714" priority="989" operator="containsText" text="OIL">
      <formula>NOT(ISERROR(SEARCH("OIL",J725)))</formula>
    </cfRule>
    <cfRule type="containsText" dxfId="1713" priority="990" operator="containsText" text="GAS">
      <formula>NOT(ISERROR(SEARCH("GAS",J725)))</formula>
    </cfRule>
  </conditionalFormatting>
  <conditionalFormatting sqref="J621">
    <cfRule type="containsText" dxfId="1712" priority="982" operator="containsText" text="ELC">
      <formula>NOT(ISERROR(SEARCH("ELC",J621)))</formula>
    </cfRule>
  </conditionalFormatting>
  <conditionalFormatting sqref="J621">
    <cfRule type="containsText" dxfId="1711" priority="974" operator="containsText" text="CO2e">
      <formula>NOT(ISERROR(SEARCH("CO2e",J621)))</formula>
    </cfRule>
    <cfRule type="containsText" dxfId="1710" priority="975" operator="containsText" text="HFO">
      <formula>NOT(ISERROR(SEARCH("HFO",J621)))</formula>
    </cfRule>
    <cfRule type="containsText" dxfId="1709" priority="976" operator="containsText" text="LPG">
      <formula>NOT(ISERROR(SEARCH("LPG",J621)))</formula>
    </cfRule>
    <cfRule type="containsText" dxfId="1708" priority="977" operator="containsText" text="KER">
      <formula>NOT(ISERROR(SEARCH("KER",J621)))</formula>
    </cfRule>
    <cfRule type="containsText" dxfId="1707" priority="978" operator="containsText" text="DSL">
      <formula>NOT(ISERROR(SEARCH("DSL",J621)))</formula>
    </cfRule>
    <cfRule type="containsText" dxfId="1706" priority="979" operator="containsText" text="GSL">
      <formula>NOT(ISERROR(SEARCH("GSL",J621)))</formula>
    </cfRule>
    <cfRule type="containsText" dxfId="1705" priority="980" operator="containsText" text="OIL">
      <formula>NOT(ISERROR(SEARCH("OIL",J621)))</formula>
    </cfRule>
    <cfRule type="containsText" dxfId="1704" priority="981" operator="containsText" text="GAS">
      <formula>NOT(ISERROR(SEARCH("GAS",J621)))</formula>
    </cfRule>
  </conditionalFormatting>
  <conditionalFormatting sqref="J579">
    <cfRule type="containsText" dxfId="1703" priority="966" operator="containsText" text="CO2e">
      <formula>NOT(ISERROR(SEARCH("CO2e",J579)))</formula>
    </cfRule>
    <cfRule type="containsText" dxfId="1702" priority="967" operator="containsText" text="HFO">
      <formula>NOT(ISERROR(SEARCH("HFO",J579)))</formula>
    </cfRule>
    <cfRule type="containsText" dxfId="1701" priority="968" operator="containsText" text="LPG">
      <formula>NOT(ISERROR(SEARCH("LPG",J579)))</formula>
    </cfRule>
    <cfRule type="containsText" dxfId="1700" priority="969" operator="containsText" text="KER">
      <formula>NOT(ISERROR(SEARCH("KER",J579)))</formula>
    </cfRule>
    <cfRule type="containsText" dxfId="1699" priority="970" operator="containsText" text="DSL">
      <formula>NOT(ISERROR(SEARCH("DSL",J579)))</formula>
    </cfRule>
    <cfRule type="containsText" dxfId="1698" priority="971" operator="containsText" text="GSL">
      <formula>NOT(ISERROR(SEARCH("GSL",J579)))</formula>
    </cfRule>
    <cfRule type="containsText" dxfId="1697" priority="972" operator="containsText" text="OIL">
      <formula>NOT(ISERROR(SEARCH("OIL",J579)))</formula>
    </cfRule>
    <cfRule type="containsText" dxfId="1696" priority="973" operator="containsText" text="GAS">
      <formula>NOT(ISERROR(SEARCH("GAS",J579)))</formula>
    </cfRule>
  </conditionalFormatting>
  <conditionalFormatting sqref="J566">
    <cfRule type="containsText" dxfId="1695" priority="965" operator="containsText" text="ELC">
      <formula>NOT(ISERROR(SEARCH("ELC",J566)))</formula>
    </cfRule>
  </conditionalFormatting>
  <conditionalFormatting sqref="J566">
    <cfRule type="containsText" dxfId="1694" priority="957" operator="containsText" text="CO2e">
      <formula>NOT(ISERROR(SEARCH("CO2e",J566)))</formula>
    </cfRule>
    <cfRule type="containsText" dxfId="1693" priority="958" operator="containsText" text="HFO">
      <formula>NOT(ISERROR(SEARCH("HFO",J566)))</formula>
    </cfRule>
    <cfRule type="containsText" dxfId="1692" priority="959" operator="containsText" text="LPG">
      <formula>NOT(ISERROR(SEARCH("LPG",J566)))</formula>
    </cfRule>
    <cfRule type="containsText" dxfId="1691" priority="960" operator="containsText" text="KER">
      <formula>NOT(ISERROR(SEARCH("KER",J566)))</formula>
    </cfRule>
    <cfRule type="containsText" dxfId="1690" priority="961" operator="containsText" text="DSL">
      <formula>NOT(ISERROR(SEARCH("DSL",J566)))</formula>
    </cfRule>
    <cfRule type="containsText" dxfId="1689" priority="962" operator="containsText" text="GSL">
      <formula>NOT(ISERROR(SEARCH("GSL",J566)))</formula>
    </cfRule>
    <cfRule type="containsText" dxfId="1688" priority="963" operator="containsText" text="OIL">
      <formula>NOT(ISERROR(SEARCH("OIL",J566)))</formula>
    </cfRule>
    <cfRule type="containsText" dxfId="1687" priority="964" operator="containsText" text="GAS">
      <formula>NOT(ISERROR(SEARCH("GAS",J566)))</formula>
    </cfRule>
  </conditionalFormatting>
  <conditionalFormatting sqref="J553">
    <cfRule type="containsText" dxfId="1686" priority="956" operator="containsText" text="ELC">
      <formula>NOT(ISERROR(SEARCH("ELC",J553)))</formula>
    </cfRule>
  </conditionalFormatting>
  <conditionalFormatting sqref="J553">
    <cfRule type="containsText" dxfId="1685" priority="948" operator="containsText" text="CO2e">
      <formula>NOT(ISERROR(SEARCH("CO2e",J553)))</formula>
    </cfRule>
    <cfRule type="containsText" dxfId="1684" priority="949" operator="containsText" text="HFO">
      <formula>NOT(ISERROR(SEARCH("HFO",J553)))</formula>
    </cfRule>
    <cfRule type="containsText" dxfId="1683" priority="950" operator="containsText" text="LPG">
      <formula>NOT(ISERROR(SEARCH("LPG",J553)))</formula>
    </cfRule>
    <cfRule type="containsText" dxfId="1682" priority="951" operator="containsText" text="KER">
      <formula>NOT(ISERROR(SEARCH("KER",J553)))</formula>
    </cfRule>
    <cfRule type="containsText" dxfId="1681" priority="952" operator="containsText" text="DSL">
      <formula>NOT(ISERROR(SEARCH("DSL",J553)))</formula>
    </cfRule>
    <cfRule type="containsText" dxfId="1680" priority="953" operator="containsText" text="GSL">
      <formula>NOT(ISERROR(SEARCH("GSL",J553)))</formula>
    </cfRule>
    <cfRule type="containsText" dxfId="1679" priority="954" operator="containsText" text="OIL">
      <formula>NOT(ISERROR(SEARCH("OIL",J553)))</formula>
    </cfRule>
    <cfRule type="containsText" dxfId="1678" priority="955" operator="containsText" text="GAS">
      <formula>NOT(ISERROR(SEARCH("GAS",J553)))</formula>
    </cfRule>
  </conditionalFormatting>
  <conditionalFormatting sqref="J540">
    <cfRule type="containsText" dxfId="1677" priority="947" operator="containsText" text="ELC">
      <formula>NOT(ISERROR(SEARCH("ELC",J540)))</formula>
    </cfRule>
  </conditionalFormatting>
  <conditionalFormatting sqref="J540">
    <cfRule type="containsText" dxfId="1676" priority="939" operator="containsText" text="CO2e">
      <formula>NOT(ISERROR(SEARCH("CO2e",J540)))</formula>
    </cfRule>
    <cfRule type="containsText" dxfId="1675" priority="940" operator="containsText" text="HFO">
      <formula>NOT(ISERROR(SEARCH("HFO",J540)))</formula>
    </cfRule>
    <cfRule type="containsText" dxfId="1674" priority="941" operator="containsText" text="LPG">
      <formula>NOT(ISERROR(SEARCH("LPG",J540)))</formula>
    </cfRule>
    <cfRule type="containsText" dxfId="1673" priority="942" operator="containsText" text="KER">
      <formula>NOT(ISERROR(SEARCH("KER",J540)))</formula>
    </cfRule>
    <cfRule type="containsText" dxfId="1672" priority="943" operator="containsText" text="DSL">
      <formula>NOT(ISERROR(SEARCH("DSL",J540)))</formula>
    </cfRule>
    <cfRule type="containsText" dxfId="1671" priority="944" operator="containsText" text="GSL">
      <formula>NOT(ISERROR(SEARCH("GSL",J540)))</formula>
    </cfRule>
    <cfRule type="containsText" dxfId="1670" priority="945" operator="containsText" text="OIL">
      <formula>NOT(ISERROR(SEARCH("OIL",J540)))</formula>
    </cfRule>
    <cfRule type="containsText" dxfId="1669" priority="946" operator="containsText" text="GAS">
      <formula>NOT(ISERROR(SEARCH("GAS",J540)))</formula>
    </cfRule>
  </conditionalFormatting>
  <conditionalFormatting sqref="J527">
    <cfRule type="containsText" dxfId="1668" priority="938" operator="containsText" text="ELC">
      <formula>NOT(ISERROR(SEARCH("ELC",J527)))</formula>
    </cfRule>
  </conditionalFormatting>
  <conditionalFormatting sqref="J527">
    <cfRule type="containsText" dxfId="1667" priority="930" operator="containsText" text="CO2e">
      <formula>NOT(ISERROR(SEARCH("CO2e",J527)))</formula>
    </cfRule>
    <cfRule type="containsText" dxfId="1666" priority="931" operator="containsText" text="HFO">
      <formula>NOT(ISERROR(SEARCH("HFO",J527)))</formula>
    </cfRule>
    <cfRule type="containsText" dxfId="1665" priority="932" operator="containsText" text="LPG">
      <formula>NOT(ISERROR(SEARCH("LPG",J527)))</formula>
    </cfRule>
    <cfRule type="containsText" dxfId="1664" priority="933" operator="containsText" text="KER">
      <formula>NOT(ISERROR(SEARCH("KER",J527)))</formula>
    </cfRule>
    <cfRule type="containsText" dxfId="1663" priority="934" operator="containsText" text="DSL">
      <formula>NOT(ISERROR(SEARCH("DSL",J527)))</formula>
    </cfRule>
    <cfRule type="containsText" dxfId="1662" priority="935" operator="containsText" text="GSL">
      <formula>NOT(ISERROR(SEARCH("GSL",J527)))</formula>
    </cfRule>
    <cfRule type="containsText" dxfId="1661" priority="936" operator="containsText" text="OIL">
      <formula>NOT(ISERROR(SEARCH("OIL",J527)))</formula>
    </cfRule>
    <cfRule type="containsText" dxfId="1660" priority="937" operator="containsText" text="GAS">
      <formula>NOT(ISERROR(SEARCH("GAS",J527)))</formula>
    </cfRule>
  </conditionalFormatting>
  <conditionalFormatting sqref="J514">
    <cfRule type="containsText" dxfId="1659" priority="922" operator="containsText" text="CO2e">
      <formula>NOT(ISERROR(SEARCH("CO2e",J514)))</formula>
    </cfRule>
    <cfRule type="containsText" dxfId="1658" priority="923" operator="containsText" text="HFO">
      <formula>NOT(ISERROR(SEARCH("HFO",J514)))</formula>
    </cfRule>
    <cfRule type="containsText" dxfId="1657" priority="924" operator="containsText" text="LPG">
      <formula>NOT(ISERROR(SEARCH("LPG",J514)))</formula>
    </cfRule>
    <cfRule type="containsText" dxfId="1656" priority="925" operator="containsText" text="KER">
      <formula>NOT(ISERROR(SEARCH("KER",J514)))</formula>
    </cfRule>
    <cfRule type="containsText" dxfId="1655" priority="926" operator="containsText" text="DSL">
      <formula>NOT(ISERROR(SEARCH("DSL",J514)))</formula>
    </cfRule>
    <cfRule type="containsText" dxfId="1654" priority="927" operator="containsText" text="GSL">
      <formula>NOT(ISERROR(SEARCH("GSL",J514)))</formula>
    </cfRule>
    <cfRule type="containsText" dxfId="1653" priority="928" operator="containsText" text="OIL">
      <formula>NOT(ISERROR(SEARCH("OIL",J514)))</formula>
    </cfRule>
    <cfRule type="containsText" dxfId="1652" priority="929" operator="containsText" text="GAS">
      <formula>NOT(ISERROR(SEARCH("GAS",J514)))</formula>
    </cfRule>
  </conditionalFormatting>
  <conditionalFormatting sqref="J501">
    <cfRule type="containsText" dxfId="1651" priority="914" operator="containsText" text="CO2e">
      <formula>NOT(ISERROR(SEARCH("CO2e",J501)))</formula>
    </cfRule>
    <cfRule type="containsText" dxfId="1650" priority="915" operator="containsText" text="HFO">
      <formula>NOT(ISERROR(SEARCH("HFO",J501)))</formula>
    </cfRule>
    <cfRule type="containsText" dxfId="1649" priority="916" operator="containsText" text="LPG">
      <formula>NOT(ISERROR(SEARCH("LPG",J501)))</formula>
    </cfRule>
    <cfRule type="containsText" dxfId="1648" priority="917" operator="containsText" text="KER">
      <formula>NOT(ISERROR(SEARCH("KER",J501)))</formula>
    </cfRule>
    <cfRule type="containsText" dxfId="1647" priority="918" operator="containsText" text="DSL">
      <formula>NOT(ISERROR(SEARCH("DSL",J501)))</formula>
    </cfRule>
    <cfRule type="containsText" dxfId="1646" priority="919" operator="containsText" text="GSL">
      <formula>NOT(ISERROR(SEARCH("GSL",J501)))</formula>
    </cfRule>
    <cfRule type="containsText" dxfId="1645" priority="920" operator="containsText" text="OIL">
      <formula>NOT(ISERROR(SEARCH("OIL",J501)))</formula>
    </cfRule>
    <cfRule type="containsText" dxfId="1644" priority="921" operator="containsText" text="GAS">
      <formula>NOT(ISERROR(SEARCH("GAS",J501)))</formula>
    </cfRule>
  </conditionalFormatting>
  <conditionalFormatting sqref="J488">
    <cfRule type="containsText" dxfId="1643" priority="913" operator="containsText" text="ELC">
      <formula>NOT(ISERROR(SEARCH("ELC",J488)))</formula>
    </cfRule>
  </conditionalFormatting>
  <conditionalFormatting sqref="J488">
    <cfRule type="containsText" dxfId="1642" priority="905" operator="containsText" text="CO2e">
      <formula>NOT(ISERROR(SEARCH("CO2e",J488)))</formula>
    </cfRule>
    <cfRule type="containsText" dxfId="1641" priority="906" operator="containsText" text="HFO">
      <formula>NOT(ISERROR(SEARCH("HFO",J488)))</formula>
    </cfRule>
    <cfRule type="containsText" dxfId="1640" priority="907" operator="containsText" text="LPG">
      <formula>NOT(ISERROR(SEARCH("LPG",J488)))</formula>
    </cfRule>
    <cfRule type="containsText" dxfId="1639" priority="908" operator="containsText" text="KER">
      <formula>NOT(ISERROR(SEARCH("KER",J488)))</formula>
    </cfRule>
    <cfRule type="containsText" dxfId="1638" priority="909" operator="containsText" text="DSL">
      <formula>NOT(ISERROR(SEARCH("DSL",J488)))</formula>
    </cfRule>
    <cfRule type="containsText" dxfId="1637" priority="910" operator="containsText" text="GSL">
      <formula>NOT(ISERROR(SEARCH("GSL",J488)))</formula>
    </cfRule>
    <cfRule type="containsText" dxfId="1636" priority="911" operator="containsText" text="OIL">
      <formula>NOT(ISERROR(SEARCH("OIL",J488)))</formula>
    </cfRule>
    <cfRule type="containsText" dxfId="1635" priority="912" operator="containsText" text="GAS">
      <formula>NOT(ISERROR(SEARCH("GAS",J488)))</formula>
    </cfRule>
  </conditionalFormatting>
  <conditionalFormatting sqref="J475">
    <cfRule type="containsText" dxfId="1634" priority="904" operator="containsText" text="ELC">
      <formula>NOT(ISERROR(SEARCH("ELC",J475)))</formula>
    </cfRule>
  </conditionalFormatting>
  <conditionalFormatting sqref="J475">
    <cfRule type="containsText" dxfId="1633" priority="896" operator="containsText" text="CO2e">
      <formula>NOT(ISERROR(SEARCH("CO2e",J475)))</formula>
    </cfRule>
    <cfRule type="containsText" dxfId="1632" priority="897" operator="containsText" text="HFO">
      <formula>NOT(ISERROR(SEARCH("HFO",J475)))</formula>
    </cfRule>
    <cfRule type="containsText" dxfId="1631" priority="898" operator="containsText" text="LPG">
      <formula>NOT(ISERROR(SEARCH("LPG",J475)))</formula>
    </cfRule>
    <cfRule type="containsText" dxfId="1630" priority="899" operator="containsText" text="KER">
      <formula>NOT(ISERROR(SEARCH("KER",J475)))</formula>
    </cfRule>
    <cfRule type="containsText" dxfId="1629" priority="900" operator="containsText" text="DSL">
      <formula>NOT(ISERROR(SEARCH("DSL",J475)))</formula>
    </cfRule>
    <cfRule type="containsText" dxfId="1628" priority="901" operator="containsText" text="GSL">
      <formula>NOT(ISERROR(SEARCH("GSL",J475)))</formula>
    </cfRule>
    <cfRule type="containsText" dxfId="1627" priority="902" operator="containsText" text="OIL">
      <formula>NOT(ISERROR(SEARCH("OIL",J475)))</formula>
    </cfRule>
    <cfRule type="containsText" dxfId="1626" priority="903" operator="containsText" text="GAS">
      <formula>NOT(ISERROR(SEARCH("GAS",J475)))</formula>
    </cfRule>
  </conditionalFormatting>
  <conditionalFormatting sqref="J462">
    <cfRule type="containsText" dxfId="1625" priority="888" operator="containsText" text="CO2e">
      <formula>NOT(ISERROR(SEARCH("CO2e",J462)))</formula>
    </cfRule>
    <cfRule type="containsText" dxfId="1624" priority="889" operator="containsText" text="HFO">
      <formula>NOT(ISERROR(SEARCH("HFO",J462)))</formula>
    </cfRule>
    <cfRule type="containsText" dxfId="1623" priority="890" operator="containsText" text="LPG">
      <formula>NOT(ISERROR(SEARCH("LPG",J462)))</formula>
    </cfRule>
    <cfRule type="containsText" dxfId="1622" priority="891" operator="containsText" text="KER">
      <formula>NOT(ISERROR(SEARCH("KER",J462)))</formula>
    </cfRule>
    <cfRule type="containsText" dxfId="1621" priority="892" operator="containsText" text="DSL">
      <formula>NOT(ISERROR(SEARCH("DSL",J462)))</formula>
    </cfRule>
    <cfRule type="containsText" dxfId="1620" priority="893" operator="containsText" text="GSL">
      <formula>NOT(ISERROR(SEARCH("GSL",J462)))</formula>
    </cfRule>
    <cfRule type="containsText" dxfId="1619" priority="894" operator="containsText" text="OIL">
      <formula>NOT(ISERROR(SEARCH("OIL",J462)))</formula>
    </cfRule>
    <cfRule type="containsText" dxfId="1618" priority="895" operator="containsText" text="GAS">
      <formula>NOT(ISERROR(SEARCH("GAS",J462)))</formula>
    </cfRule>
  </conditionalFormatting>
  <conditionalFormatting sqref="J449">
    <cfRule type="containsText" dxfId="1617" priority="887" operator="containsText" text="ELC">
      <formula>NOT(ISERROR(SEARCH("ELC",J449)))</formula>
    </cfRule>
  </conditionalFormatting>
  <conditionalFormatting sqref="J449">
    <cfRule type="containsText" dxfId="1616" priority="879" operator="containsText" text="CO2e">
      <formula>NOT(ISERROR(SEARCH("CO2e",J449)))</formula>
    </cfRule>
    <cfRule type="containsText" dxfId="1615" priority="880" operator="containsText" text="HFO">
      <formula>NOT(ISERROR(SEARCH("HFO",J449)))</formula>
    </cfRule>
    <cfRule type="containsText" dxfId="1614" priority="881" operator="containsText" text="LPG">
      <formula>NOT(ISERROR(SEARCH("LPG",J449)))</formula>
    </cfRule>
    <cfRule type="containsText" dxfId="1613" priority="882" operator="containsText" text="KER">
      <formula>NOT(ISERROR(SEARCH("KER",J449)))</formula>
    </cfRule>
    <cfRule type="containsText" dxfId="1612" priority="883" operator="containsText" text="DSL">
      <formula>NOT(ISERROR(SEARCH("DSL",J449)))</formula>
    </cfRule>
    <cfRule type="containsText" dxfId="1611" priority="884" operator="containsText" text="GSL">
      <formula>NOT(ISERROR(SEARCH("GSL",J449)))</formula>
    </cfRule>
    <cfRule type="containsText" dxfId="1610" priority="885" operator="containsText" text="OIL">
      <formula>NOT(ISERROR(SEARCH("OIL",J449)))</formula>
    </cfRule>
    <cfRule type="containsText" dxfId="1609" priority="886" operator="containsText" text="GAS">
      <formula>NOT(ISERROR(SEARCH("GAS",J449)))</formula>
    </cfRule>
  </conditionalFormatting>
  <conditionalFormatting sqref="J436">
    <cfRule type="containsText" dxfId="1608" priority="878" operator="containsText" text="ELC">
      <formula>NOT(ISERROR(SEARCH("ELC",J436)))</formula>
    </cfRule>
  </conditionalFormatting>
  <conditionalFormatting sqref="J436">
    <cfRule type="containsText" dxfId="1607" priority="870" operator="containsText" text="CO2e">
      <formula>NOT(ISERROR(SEARCH("CO2e",J436)))</formula>
    </cfRule>
    <cfRule type="containsText" dxfId="1606" priority="871" operator="containsText" text="HFO">
      <formula>NOT(ISERROR(SEARCH("HFO",J436)))</formula>
    </cfRule>
    <cfRule type="containsText" dxfId="1605" priority="872" operator="containsText" text="LPG">
      <formula>NOT(ISERROR(SEARCH("LPG",J436)))</formula>
    </cfRule>
    <cfRule type="containsText" dxfId="1604" priority="873" operator="containsText" text="KER">
      <formula>NOT(ISERROR(SEARCH("KER",J436)))</formula>
    </cfRule>
    <cfRule type="containsText" dxfId="1603" priority="874" operator="containsText" text="DSL">
      <formula>NOT(ISERROR(SEARCH("DSL",J436)))</formula>
    </cfRule>
    <cfRule type="containsText" dxfId="1602" priority="875" operator="containsText" text="GSL">
      <formula>NOT(ISERROR(SEARCH("GSL",J436)))</formula>
    </cfRule>
    <cfRule type="containsText" dxfId="1601" priority="876" operator="containsText" text="OIL">
      <formula>NOT(ISERROR(SEARCH("OIL",J436)))</formula>
    </cfRule>
    <cfRule type="containsText" dxfId="1600" priority="877" operator="containsText" text="GAS">
      <formula>NOT(ISERROR(SEARCH("GAS",J436)))</formula>
    </cfRule>
  </conditionalFormatting>
  <conditionalFormatting sqref="J423">
    <cfRule type="containsText" dxfId="1599" priority="869" operator="containsText" text="ELC">
      <formula>NOT(ISERROR(SEARCH("ELC",J423)))</formula>
    </cfRule>
  </conditionalFormatting>
  <conditionalFormatting sqref="J423">
    <cfRule type="containsText" dxfId="1598" priority="861" operator="containsText" text="CO2e">
      <formula>NOT(ISERROR(SEARCH("CO2e",J423)))</formula>
    </cfRule>
    <cfRule type="containsText" dxfId="1597" priority="862" operator="containsText" text="HFO">
      <formula>NOT(ISERROR(SEARCH("HFO",J423)))</formula>
    </cfRule>
    <cfRule type="containsText" dxfId="1596" priority="863" operator="containsText" text="LPG">
      <formula>NOT(ISERROR(SEARCH("LPG",J423)))</formula>
    </cfRule>
    <cfRule type="containsText" dxfId="1595" priority="864" operator="containsText" text="KER">
      <formula>NOT(ISERROR(SEARCH("KER",J423)))</formula>
    </cfRule>
    <cfRule type="containsText" dxfId="1594" priority="865" operator="containsText" text="DSL">
      <formula>NOT(ISERROR(SEARCH("DSL",J423)))</formula>
    </cfRule>
    <cfRule type="containsText" dxfId="1593" priority="866" operator="containsText" text="GSL">
      <formula>NOT(ISERROR(SEARCH("GSL",J423)))</formula>
    </cfRule>
    <cfRule type="containsText" dxfId="1592" priority="867" operator="containsText" text="OIL">
      <formula>NOT(ISERROR(SEARCH("OIL",J423)))</formula>
    </cfRule>
    <cfRule type="containsText" dxfId="1591" priority="868" operator="containsText" text="GAS">
      <formula>NOT(ISERROR(SEARCH("GAS",J423)))</formula>
    </cfRule>
  </conditionalFormatting>
  <conditionalFormatting sqref="J410">
    <cfRule type="containsText" dxfId="1590" priority="853" operator="containsText" text="CO2e">
      <formula>NOT(ISERROR(SEARCH("CO2e",J410)))</formula>
    </cfRule>
    <cfRule type="containsText" dxfId="1589" priority="854" operator="containsText" text="HFO">
      <formula>NOT(ISERROR(SEARCH("HFO",J410)))</formula>
    </cfRule>
    <cfRule type="containsText" dxfId="1588" priority="855" operator="containsText" text="LPG">
      <formula>NOT(ISERROR(SEARCH("LPG",J410)))</formula>
    </cfRule>
    <cfRule type="containsText" dxfId="1587" priority="856" operator="containsText" text="KER">
      <formula>NOT(ISERROR(SEARCH("KER",J410)))</formula>
    </cfRule>
    <cfRule type="containsText" dxfId="1586" priority="857" operator="containsText" text="DSL">
      <formula>NOT(ISERROR(SEARCH("DSL",J410)))</formula>
    </cfRule>
    <cfRule type="containsText" dxfId="1585" priority="858" operator="containsText" text="GSL">
      <formula>NOT(ISERROR(SEARCH("GSL",J410)))</formula>
    </cfRule>
    <cfRule type="containsText" dxfId="1584" priority="859" operator="containsText" text="OIL">
      <formula>NOT(ISERROR(SEARCH("OIL",J410)))</formula>
    </cfRule>
    <cfRule type="containsText" dxfId="1583" priority="860" operator="containsText" text="GAS">
      <formula>NOT(ISERROR(SEARCH("GAS",J410)))</formula>
    </cfRule>
  </conditionalFormatting>
  <conditionalFormatting sqref="J397">
    <cfRule type="containsText" dxfId="1582" priority="845" operator="containsText" text="CO2e">
      <formula>NOT(ISERROR(SEARCH("CO2e",J397)))</formula>
    </cfRule>
    <cfRule type="containsText" dxfId="1581" priority="846" operator="containsText" text="HFO">
      <formula>NOT(ISERROR(SEARCH("HFO",J397)))</formula>
    </cfRule>
    <cfRule type="containsText" dxfId="1580" priority="847" operator="containsText" text="LPG">
      <formula>NOT(ISERROR(SEARCH("LPG",J397)))</formula>
    </cfRule>
    <cfRule type="containsText" dxfId="1579" priority="848" operator="containsText" text="KER">
      <formula>NOT(ISERROR(SEARCH("KER",J397)))</formula>
    </cfRule>
    <cfRule type="containsText" dxfId="1578" priority="849" operator="containsText" text="DSL">
      <formula>NOT(ISERROR(SEARCH("DSL",J397)))</formula>
    </cfRule>
    <cfRule type="containsText" dxfId="1577" priority="850" operator="containsText" text="GSL">
      <formula>NOT(ISERROR(SEARCH("GSL",J397)))</formula>
    </cfRule>
    <cfRule type="containsText" dxfId="1576" priority="851" operator="containsText" text="OIL">
      <formula>NOT(ISERROR(SEARCH("OIL",J397)))</formula>
    </cfRule>
    <cfRule type="containsText" dxfId="1575" priority="852" operator="containsText" text="GAS">
      <formula>NOT(ISERROR(SEARCH("GAS",J397)))</formula>
    </cfRule>
  </conditionalFormatting>
  <conditionalFormatting sqref="J384">
    <cfRule type="containsText" dxfId="1574" priority="844" operator="containsText" text="ELC">
      <formula>NOT(ISERROR(SEARCH("ELC",J384)))</formula>
    </cfRule>
  </conditionalFormatting>
  <conditionalFormatting sqref="J384">
    <cfRule type="containsText" dxfId="1573" priority="836" operator="containsText" text="CO2e">
      <formula>NOT(ISERROR(SEARCH("CO2e",J384)))</formula>
    </cfRule>
    <cfRule type="containsText" dxfId="1572" priority="837" operator="containsText" text="HFO">
      <formula>NOT(ISERROR(SEARCH("HFO",J384)))</formula>
    </cfRule>
    <cfRule type="containsText" dxfId="1571" priority="838" operator="containsText" text="LPG">
      <formula>NOT(ISERROR(SEARCH("LPG",J384)))</formula>
    </cfRule>
    <cfRule type="containsText" dxfId="1570" priority="839" operator="containsText" text="KER">
      <formula>NOT(ISERROR(SEARCH("KER",J384)))</formula>
    </cfRule>
    <cfRule type="containsText" dxfId="1569" priority="840" operator="containsText" text="DSL">
      <formula>NOT(ISERROR(SEARCH("DSL",J384)))</formula>
    </cfRule>
    <cfRule type="containsText" dxfId="1568" priority="841" operator="containsText" text="GSL">
      <formula>NOT(ISERROR(SEARCH("GSL",J384)))</formula>
    </cfRule>
    <cfRule type="containsText" dxfId="1567" priority="842" operator="containsText" text="OIL">
      <formula>NOT(ISERROR(SEARCH("OIL",J384)))</formula>
    </cfRule>
    <cfRule type="containsText" dxfId="1566" priority="843" operator="containsText" text="GAS">
      <formula>NOT(ISERROR(SEARCH("GAS",J384)))</formula>
    </cfRule>
  </conditionalFormatting>
  <conditionalFormatting sqref="J368">
    <cfRule type="containsText" dxfId="1565" priority="835" operator="containsText" text="ELC">
      <formula>NOT(ISERROR(SEARCH("ELC",J368)))</formula>
    </cfRule>
  </conditionalFormatting>
  <conditionalFormatting sqref="J368">
    <cfRule type="containsText" dxfId="1564" priority="827" operator="containsText" text="CO2e">
      <formula>NOT(ISERROR(SEARCH("CO2e",J368)))</formula>
    </cfRule>
    <cfRule type="containsText" dxfId="1563" priority="828" operator="containsText" text="HFO">
      <formula>NOT(ISERROR(SEARCH("HFO",J368)))</formula>
    </cfRule>
    <cfRule type="containsText" dxfId="1562" priority="829" operator="containsText" text="LPG">
      <formula>NOT(ISERROR(SEARCH("LPG",J368)))</formula>
    </cfRule>
    <cfRule type="containsText" dxfId="1561" priority="830" operator="containsText" text="KER">
      <formula>NOT(ISERROR(SEARCH("KER",J368)))</formula>
    </cfRule>
    <cfRule type="containsText" dxfId="1560" priority="831" operator="containsText" text="DSL">
      <formula>NOT(ISERROR(SEARCH("DSL",J368)))</formula>
    </cfRule>
    <cfRule type="containsText" dxfId="1559" priority="832" operator="containsText" text="GSL">
      <formula>NOT(ISERROR(SEARCH("GSL",J368)))</formula>
    </cfRule>
    <cfRule type="containsText" dxfId="1558" priority="833" operator="containsText" text="OIL">
      <formula>NOT(ISERROR(SEARCH("OIL",J368)))</formula>
    </cfRule>
    <cfRule type="containsText" dxfId="1557" priority="834" operator="containsText" text="GAS">
      <formula>NOT(ISERROR(SEARCH("GAS",J368)))</formula>
    </cfRule>
  </conditionalFormatting>
  <conditionalFormatting sqref="J355">
    <cfRule type="containsText" dxfId="1556" priority="826" operator="containsText" text="ELC">
      <formula>NOT(ISERROR(SEARCH("ELC",J355)))</formula>
    </cfRule>
  </conditionalFormatting>
  <conditionalFormatting sqref="J355">
    <cfRule type="containsText" dxfId="1555" priority="818" operator="containsText" text="CO2e">
      <formula>NOT(ISERROR(SEARCH("CO2e",J355)))</formula>
    </cfRule>
    <cfRule type="containsText" dxfId="1554" priority="819" operator="containsText" text="HFO">
      <formula>NOT(ISERROR(SEARCH("HFO",J355)))</formula>
    </cfRule>
    <cfRule type="containsText" dxfId="1553" priority="820" operator="containsText" text="LPG">
      <formula>NOT(ISERROR(SEARCH("LPG",J355)))</formula>
    </cfRule>
    <cfRule type="containsText" dxfId="1552" priority="821" operator="containsText" text="KER">
      <formula>NOT(ISERROR(SEARCH("KER",J355)))</formula>
    </cfRule>
    <cfRule type="containsText" dxfId="1551" priority="822" operator="containsText" text="DSL">
      <formula>NOT(ISERROR(SEARCH("DSL",J355)))</formula>
    </cfRule>
    <cfRule type="containsText" dxfId="1550" priority="823" operator="containsText" text="GSL">
      <formula>NOT(ISERROR(SEARCH("GSL",J355)))</formula>
    </cfRule>
    <cfRule type="containsText" dxfId="1549" priority="824" operator="containsText" text="OIL">
      <formula>NOT(ISERROR(SEARCH("OIL",J355)))</formula>
    </cfRule>
    <cfRule type="containsText" dxfId="1548" priority="825" operator="containsText" text="GAS">
      <formula>NOT(ISERROR(SEARCH("GAS",J355)))</formula>
    </cfRule>
  </conditionalFormatting>
  <conditionalFormatting sqref="J342">
    <cfRule type="containsText" dxfId="1547" priority="817" operator="containsText" text="ELC">
      <formula>NOT(ISERROR(SEARCH("ELC",J342)))</formula>
    </cfRule>
  </conditionalFormatting>
  <conditionalFormatting sqref="J342">
    <cfRule type="containsText" dxfId="1546" priority="809" operator="containsText" text="CO2e">
      <formula>NOT(ISERROR(SEARCH("CO2e",J342)))</formula>
    </cfRule>
    <cfRule type="containsText" dxfId="1545" priority="810" operator="containsText" text="HFO">
      <formula>NOT(ISERROR(SEARCH("HFO",J342)))</formula>
    </cfRule>
    <cfRule type="containsText" dxfId="1544" priority="811" operator="containsText" text="LPG">
      <formula>NOT(ISERROR(SEARCH("LPG",J342)))</formula>
    </cfRule>
    <cfRule type="containsText" dxfId="1543" priority="812" operator="containsText" text="KER">
      <formula>NOT(ISERROR(SEARCH("KER",J342)))</formula>
    </cfRule>
    <cfRule type="containsText" dxfId="1542" priority="813" operator="containsText" text="DSL">
      <formula>NOT(ISERROR(SEARCH("DSL",J342)))</formula>
    </cfRule>
    <cfRule type="containsText" dxfId="1541" priority="814" operator="containsText" text="GSL">
      <formula>NOT(ISERROR(SEARCH("GSL",J342)))</formula>
    </cfRule>
    <cfRule type="containsText" dxfId="1540" priority="815" operator="containsText" text="OIL">
      <formula>NOT(ISERROR(SEARCH("OIL",J342)))</formula>
    </cfRule>
    <cfRule type="containsText" dxfId="1539" priority="816" operator="containsText" text="GAS">
      <formula>NOT(ISERROR(SEARCH("GAS",J342)))</formula>
    </cfRule>
  </conditionalFormatting>
  <conditionalFormatting sqref="J329">
    <cfRule type="containsText" dxfId="1538" priority="808" operator="containsText" text="ELC">
      <formula>NOT(ISERROR(SEARCH("ELC",J329)))</formula>
    </cfRule>
  </conditionalFormatting>
  <conditionalFormatting sqref="J329">
    <cfRule type="containsText" dxfId="1537" priority="800" operator="containsText" text="CO2e">
      <formula>NOT(ISERROR(SEARCH("CO2e",J329)))</formula>
    </cfRule>
    <cfRule type="containsText" dxfId="1536" priority="801" operator="containsText" text="HFO">
      <formula>NOT(ISERROR(SEARCH("HFO",J329)))</formula>
    </cfRule>
    <cfRule type="containsText" dxfId="1535" priority="802" operator="containsText" text="LPG">
      <formula>NOT(ISERROR(SEARCH("LPG",J329)))</formula>
    </cfRule>
    <cfRule type="containsText" dxfId="1534" priority="803" operator="containsText" text="KER">
      <formula>NOT(ISERROR(SEARCH("KER",J329)))</formula>
    </cfRule>
    <cfRule type="containsText" dxfId="1533" priority="804" operator="containsText" text="DSL">
      <formula>NOT(ISERROR(SEARCH("DSL",J329)))</formula>
    </cfRule>
    <cfRule type="containsText" dxfId="1532" priority="805" operator="containsText" text="GSL">
      <formula>NOT(ISERROR(SEARCH("GSL",J329)))</formula>
    </cfRule>
    <cfRule type="containsText" dxfId="1531" priority="806" operator="containsText" text="OIL">
      <formula>NOT(ISERROR(SEARCH("OIL",J329)))</formula>
    </cfRule>
    <cfRule type="containsText" dxfId="1530" priority="807" operator="containsText" text="GAS">
      <formula>NOT(ISERROR(SEARCH("GAS",J329)))</formula>
    </cfRule>
  </conditionalFormatting>
  <conditionalFormatting sqref="J316">
    <cfRule type="containsText" dxfId="1529" priority="792" operator="containsText" text="CO2e">
      <formula>NOT(ISERROR(SEARCH("CO2e",J316)))</formula>
    </cfRule>
    <cfRule type="containsText" dxfId="1528" priority="793" operator="containsText" text="HFO">
      <formula>NOT(ISERROR(SEARCH("HFO",J316)))</formula>
    </cfRule>
    <cfRule type="containsText" dxfId="1527" priority="794" operator="containsText" text="LPG">
      <formula>NOT(ISERROR(SEARCH("LPG",J316)))</formula>
    </cfRule>
    <cfRule type="containsText" dxfId="1526" priority="795" operator="containsText" text="KER">
      <formula>NOT(ISERROR(SEARCH("KER",J316)))</formula>
    </cfRule>
    <cfRule type="containsText" dxfId="1525" priority="796" operator="containsText" text="DSL">
      <formula>NOT(ISERROR(SEARCH("DSL",J316)))</formula>
    </cfRule>
    <cfRule type="containsText" dxfId="1524" priority="797" operator="containsText" text="GSL">
      <formula>NOT(ISERROR(SEARCH("GSL",J316)))</formula>
    </cfRule>
    <cfRule type="containsText" dxfId="1523" priority="798" operator="containsText" text="OIL">
      <formula>NOT(ISERROR(SEARCH("OIL",J316)))</formula>
    </cfRule>
    <cfRule type="containsText" dxfId="1522" priority="799" operator="containsText" text="GAS">
      <formula>NOT(ISERROR(SEARCH("GAS",J316)))</formula>
    </cfRule>
  </conditionalFormatting>
  <conditionalFormatting sqref="J303">
    <cfRule type="containsText" dxfId="1521" priority="784" operator="containsText" text="CO2e">
      <formula>NOT(ISERROR(SEARCH("CO2e",J303)))</formula>
    </cfRule>
    <cfRule type="containsText" dxfId="1520" priority="785" operator="containsText" text="HFO">
      <formula>NOT(ISERROR(SEARCH("HFO",J303)))</formula>
    </cfRule>
    <cfRule type="containsText" dxfId="1519" priority="786" operator="containsText" text="LPG">
      <formula>NOT(ISERROR(SEARCH("LPG",J303)))</formula>
    </cfRule>
    <cfRule type="containsText" dxfId="1518" priority="787" operator="containsText" text="KER">
      <formula>NOT(ISERROR(SEARCH("KER",J303)))</formula>
    </cfRule>
    <cfRule type="containsText" dxfId="1517" priority="788" operator="containsText" text="DSL">
      <formula>NOT(ISERROR(SEARCH("DSL",J303)))</formula>
    </cfRule>
    <cfRule type="containsText" dxfId="1516" priority="789" operator="containsText" text="GSL">
      <formula>NOT(ISERROR(SEARCH("GSL",J303)))</formula>
    </cfRule>
    <cfRule type="containsText" dxfId="1515" priority="790" operator="containsText" text="OIL">
      <formula>NOT(ISERROR(SEARCH("OIL",J303)))</formula>
    </cfRule>
    <cfRule type="containsText" dxfId="1514" priority="791" operator="containsText" text="GAS">
      <formula>NOT(ISERROR(SEARCH("GAS",J303)))</formula>
    </cfRule>
  </conditionalFormatting>
  <conditionalFormatting sqref="J290">
    <cfRule type="containsText" dxfId="1513" priority="776" operator="containsText" text="CO2e">
      <formula>NOT(ISERROR(SEARCH("CO2e",J290)))</formula>
    </cfRule>
    <cfRule type="containsText" dxfId="1512" priority="777" operator="containsText" text="HFO">
      <formula>NOT(ISERROR(SEARCH("HFO",J290)))</formula>
    </cfRule>
    <cfRule type="containsText" dxfId="1511" priority="778" operator="containsText" text="LPG">
      <formula>NOT(ISERROR(SEARCH("LPG",J290)))</formula>
    </cfRule>
    <cfRule type="containsText" dxfId="1510" priority="779" operator="containsText" text="KER">
      <formula>NOT(ISERROR(SEARCH("KER",J290)))</formula>
    </cfRule>
    <cfRule type="containsText" dxfId="1509" priority="780" operator="containsText" text="DSL">
      <formula>NOT(ISERROR(SEARCH("DSL",J290)))</formula>
    </cfRule>
    <cfRule type="containsText" dxfId="1508" priority="781" operator="containsText" text="GSL">
      <formula>NOT(ISERROR(SEARCH("GSL",J290)))</formula>
    </cfRule>
    <cfRule type="containsText" dxfId="1507" priority="782" operator="containsText" text="OIL">
      <formula>NOT(ISERROR(SEARCH("OIL",J290)))</formula>
    </cfRule>
    <cfRule type="containsText" dxfId="1506" priority="783" operator="containsText" text="GAS">
      <formula>NOT(ISERROR(SEARCH("GAS",J290)))</formula>
    </cfRule>
  </conditionalFormatting>
  <conditionalFormatting sqref="J277">
    <cfRule type="containsText" dxfId="1505" priority="768" operator="containsText" text="CO2e">
      <formula>NOT(ISERROR(SEARCH("CO2e",J277)))</formula>
    </cfRule>
    <cfRule type="containsText" dxfId="1504" priority="769" operator="containsText" text="HFO">
      <formula>NOT(ISERROR(SEARCH("HFO",J277)))</formula>
    </cfRule>
    <cfRule type="containsText" dxfId="1503" priority="770" operator="containsText" text="LPG">
      <formula>NOT(ISERROR(SEARCH("LPG",J277)))</formula>
    </cfRule>
    <cfRule type="containsText" dxfId="1502" priority="771" operator="containsText" text="KER">
      <formula>NOT(ISERROR(SEARCH("KER",J277)))</formula>
    </cfRule>
    <cfRule type="containsText" dxfId="1501" priority="772" operator="containsText" text="DSL">
      <formula>NOT(ISERROR(SEARCH("DSL",J277)))</formula>
    </cfRule>
    <cfRule type="containsText" dxfId="1500" priority="773" operator="containsText" text="GSL">
      <formula>NOT(ISERROR(SEARCH("GSL",J277)))</formula>
    </cfRule>
    <cfRule type="containsText" dxfId="1499" priority="774" operator="containsText" text="OIL">
      <formula>NOT(ISERROR(SEARCH("OIL",J277)))</formula>
    </cfRule>
    <cfRule type="containsText" dxfId="1498" priority="775" operator="containsText" text="GAS">
      <formula>NOT(ISERROR(SEARCH("GAS",J277)))</formula>
    </cfRule>
  </conditionalFormatting>
  <conditionalFormatting sqref="J264">
    <cfRule type="containsText" dxfId="1497" priority="760" operator="containsText" text="CO2e">
      <formula>NOT(ISERROR(SEARCH("CO2e",J264)))</formula>
    </cfRule>
    <cfRule type="containsText" dxfId="1496" priority="761" operator="containsText" text="HFO">
      <formula>NOT(ISERROR(SEARCH("HFO",J264)))</formula>
    </cfRule>
    <cfRule type="containsText" dxfId="1495" priority="762" operator="containsText" text="LPG">
      <formula>NOT(ISERROR(SEARCH("LPG",J264)))</formula>
    </cfRule>
    <cfRule type="containsText" dxfId="1494" priority="763" operator="containsText" text="KER">
      <formula>NOT(ISERROR(SEARCH("KER",J264)))</formula>
    </cfRule>
    <cfRule type="containsText" dxfId="1493" priority="764" operator="containsText" text="DSL">
      <formula>NOT(ISERROR(SEARCH("DSL",J264)))</formula>
    </cfRule>
    <cfRule type="containsText" dxfId="1492" priority="765" operator="containsText" text="GSL">
      <formula>NOT(ISERROR(SEARCH("GSL",J264)))</formula>
    </cfRule>
    <cfRule type="containsText" dxfId="1491" priority="766" operator="containsText" text="OIL">
      <formula>NOT(ISERROR(SEARCH("OIL",J264)))</formula>
    </cfRule>
    <cfRule type="containsText" dxfId="1490" priority="767" operator="containsText" text="GAS">
      <formula>NOT(ISERROR(SEARCH("GAS",J264)))</formula>
    </cfRule>
  </conditionalFormatting>
  <conditionalFormatting sqref="J631">
    <cfRule type="containsText" dxfId="1489" priority="759" operator="containsText" text="ELC">
      <formula>NOT(ISERROR(SEARCH("ELC",J631)))</formula>
    </cfRule>
  </conditionalFormatting>
  <conditionalFormatting sqref="J633 J635:J636">
    <cfRule type="containsText" dxfId="1488" priority="758" operator="containsText" text="ELC">
      <formula>NOT(ISERROR(SEARCH("ELC",J633)))</formula>
    </cfRule>
  </conditionalFormatting>
  <conditionalFormatting sqref="J634">
    <cfRule type="containsText" dxfId="1487" priority="757" operator="containsText" text="ELC">
      <formula>NOT(ISERROR(SEARCH("ELC",J634)))</formula>
    </cfRule>
  </conditionalFormatting>
  <conditionalFormatting sqref="J634">
    <cfRule type="containsText" dxfId="1486" priority="749" operator="containsText" text="CO2e">
      <formula>NOT(ISERROR(SEARCH("CO2e",J634)))</formula>
    </cfRule>
    <cfRule type="containsText" dxfId="1485" priority="750" operator="containsText" text="HFO">
      <formula>NOT(ISERROR(SEARCH("HFO",J634)))</formula>
    </cfRule>
    <cfRule type="containsText" dxfId="1484" priority="751" operator="containsText" text="LPG">
      <formula>NOT(ISERROR(SEARCH("LPG",J634)))</formula>
    </cfRule>
    <cfRule type="containsText" dxfId="1483" priority="752" operator="containsText" text="KER">
      <formula>NOT(ISERROR(SEARCH("KER",J634)))</formula>
    </cfRule>
    <cfRule type="containsText" dxfId="1482" priority="753" operator="containsText" text="DSL">
      <formula>NOT(ISERROR(SEARCH("DSL",J634)))</formula>
    </cfRule>
    <cfRule type="containsText" dxfId="1481" priority="754" operator="containsText" text="GSL">
      <formula>NOT(ISERROR(SEARCH("GSL",J634)))</formula>
    </cfRule>
    <cfRule type="containsText" dxfId="1480" priority="755" operator="containsText" text="OIL">
      <formula>NOT(ISERROR(SEARCH("OIL",J634)))</formula>
    </cfRule>
    <cfRule type="containsText" dxfId="1479" priority="756" operator="containsText" text="GAS">
      <formula>NOT(ISERROR(SEARCH("GAS",J634)))</formula>
    </cfRule>
  </conditionalFormatting>
  <conditionalFormatting sqref="J644">
    <cfRule type="containsText" dxfId="1478" priority="748" operator="containsText" text="ELC">
      <formula>NOT(ISERROR(SEARCH("ELC",J644)))</formula>
    </cfRule>
  </conditionalFormatting>
  <conditionalFormatting sqref="J659 J661:J662">
    <cfRule type="containsText" dxfId="1477" priority="747" operator="containsText" text="ELC">
      <formula>NOT(ISERROR(SEARCH("ELC",J659)))</formula>
    </cfRule>
  </conditionalFormatting>
  <conditionalFormatting sqref="J660">
    <cfRule type="containsText" dxfId="1476" priority="746" operator="containsText" text="ELC">
      <formula>NOT(ISERROR(SEARCH("ELC",J660)))</formula>
    </cfRule>
  </conditionalFormatting>
  <conditionalFormatting sqref="J660">
    <cfRule type="containsText" dxfId="1475" priority="738" operator="containsText" text="CO2e">
      <formula>NOT(ISERROR(SEARCH("CO2e",J660)))</formula>
    </cfRule>
    <cfRule type="containsText" dxfId="1474" priority="739" operator="containsText" text="HFO">
      <formula>NOT(ISERROR(SEARCH("HFO",J660)))</formula>
    </cfRule>
    <cfRule type="containsText" dxfId="1473" priority="740" operator="containsText" text="LPG">
      <formula>NOT(ISERROR(SEARCH("LPG",J660)))</formula>
    </cfRule>
    <cfRule type="containsText" dxfId="1472" priority="741" operator="containsText" text="KER">
      <formula>NOT(ISERROR(SEARCH("KER",J660)))</formula>
    </cfRule>
    <cfRule type="containsText" dxfId="1471" priority="742" operator="containsText" text="DSL">
      <formula>NOT(ISERROR(SEARCH("DSL",J660)))</formula>
    </cfRule>
    <cfRule type="containsText" dxfId="1470" priority="743" operator="containsText" text="GSL">
      <formula>NOT(ISERROR(SEARCH("GSL",J660)))</formula>
    </cfRule>
    <cfRule type="containsText" dxfId="1469" priority="744" operator="containsText" text="OIL">
      <formula>NOT(ISERROR(SEARCH("OIL",J660)))</formula>
    </cfRule>
    <cfRule type="containsText" dxfId="1468" priority="745" operator="containsText" text="GAS">
      <formula>NOT(ISERROR(SEARCH("GAS",J660)))</formula>
    </cfRule>
  </conditionalFormatting>
  <conditionalFormatting sqref="J670">
    <cfRule type="containsText" dxfId="1467" priority="737" operator="containsText" text="ELC">
      <formula>NOT(ISERROR(SEARCH("ELC",J670)))</formula>
    </cfRule>
  </conditionalFormatting>
  <conditionalFormatting sqref="J648:J649">
    <cfRule type="containsText" dxfId="1466" priority="736" operator="containsText" text="ELC">
      <formula>NOT(ISERROR(SEARCH("ELC",J648)))</formula>
    </cfRule>
  </conditionalFormatting>
  <conditionalFormatting sqref="M650:AR656">
    <cfRule type="cellIs" dxfId="1465" priority="735" operator="equal">
      <formula>0</formula>
    </cfRule>
  </conditionalFormatting>
  <conditionalFormatting sqref="J657:J658">
    <cfRule type="containsText" dxfId="1464" priority="734" operator="containsText" text="ELC">
      <formula>NOT(ISERROR(SEARCH("ELC",J657)))</formula>
    </cfRule>
  </conditionalFormatting>
  <conditionalFormatting sqref="J647">
    <cfRule type="containsText" dxfId="1463" priority="726" operator="containsText" text="CO2e">
      <formula>NOT(ISERROR(SEARCH("CO2e",J647)))</formula>
    </cfRule>
    <cfRule type="containsText" dxfId="1462" priority="727" operator="containsText" text="HFO">
      <formula>NOT(ISERROR(SEARCH("HFO",J647)))</formula>
    </cfRule>
    <cfRule type="containsText" dxfId="1461" priority="728" operator="containsText" text="LPG">
      <formula>NOT(ISERROR(SEARCH("LPG",J647)))</formula>
    </cfRule>
    <cfRule type="containsText" dxfId="1460" priority="729" operator="containsText" text="KER">
      <formula>NOT(ISERROR(SEARCH("KER",J647)))</formula>
    </cfRule>
    <cfRule type="containsText" dxfId="1459" priority="730" operator="containsText" text="DSL">
      <formula>NOT(ISERROR(SEARCH("DSL",J647)))</formula>
    </cfRule>
    <cfRule type="containsText" dxfId="1458" priority="731" operator="containsText" text="GSL">
      <formula>NOT(ISERROR(SEARCH("GSL",J647)))</formula>
    </cfRule>
    <cfRule type="containsText" dxfId="1457" priority="732" operator="containsText" text="OIL">
      <formula>NOT(ISERROR(SEARCH("OIL",J647)))</formula>
    </cfRule>
    <cfRule type="containsText" dxfId="1456" priority="733" operator="containsText" text="GAS">
      <formula>NOT(ISERROR(SEARCH("GAS",J647)))</formula>
    </cfRule>
  </conditionalFormatting>
  <conditionalFormatting sqref="M637:AR643 M1074:AR1081">
    <cfRule type="cellIs" dxfId="1455" priority="725" operator="equal">
      <formula>0</formula>
    </cfRule>
  </conditionalFormatting>
  <conditionalFormatting sqref="M663:AR663 M665:AR669">
    <cfRule type="cellIs" dxfId="1454" priority="724" operator="equal">
      <formula>0</formula>
    </cfRule>
  </conditionalFormatting>
  <conditionalFormatting sqref="M664:AR664">
    <cfRule type="cellIs" dxfId="1453" priority="723" operator="equal">
      <formula>0</formula>
    </cfRule>
  </conditionalFormatting>
  <conditionalFormatting sqref="J672 J674:J675">
    <cfRule type="containsText" dxfId="1452" priority="722" operator="containsText" text="ELC">
      <formula>NOT(ISERROR(SEARCH("ELC",J672)))</formula>
    </cfRule>
  </conditionalFormatting>
  <conditionalFormatting sqref="J673">
    <cfRule type="containsText" dxfId="1451" priority="721" operator="containsText" text="ELC">
      <formula>NOT(ISERROR(SEARCH("ELC",J673)))</formula>
    </cfRule>
  </conditionalFormatting>
  <conditionalFormatting sqref="J673">
    <cfRule type="containsText" dxfId="1450" priority="713" operator="containsText" text="CO2e">
      <formula>NOT(ISERROR(SEARCH("CO2e",J673)))</formula>
    </cfRule>
    <cfRule type="containsText" dxfId="1449" priority="714" operator="containsText" text="HFO">
      <formula>NOT(ISERROR(SEARCH("HFO",J673)))</formula>
    </cfRule>
    <cfRule type="containsText" dxfId="1448" priority="715" operator="containsText" text="LPG">
      <formula>NOT(ISERROR(SEARCH("LPG",J673)))</formula>
    </cfRule>
    <cfRule type="containsText" dxfId="1447" priority="716" operator="containsText" text="KER">
      <formula>NOT(ISERROR(SEARCH("KER",J673)))</formula>
    </cfRule>
    <cfRule type="containsText" dxfId="1446" priority="717" operator="containsText" text="DSL">
      <formula>NOT(ISERROR(SEARCH("DSL",J673)))</formula>
    </cfRule>
    <cfRule type="containsText" dxfId="1445" priority="718" operator="containsText" text="GSL">
      <formula>NOT(ISERROR(SEARCH("GSL",J673)))</formula>
    </cfRule>
    <cfRule type="containsText" dxfId="1444" priority="719" operator="containsText" text="OIL">
      <formula>NOT(ISERROR(SEARCH("OIL",J673)))</formula>
    </cfRule>
    <cfRule type="containsText" dxfId="1443" priority="720" operator="containsText" text="GAS">
      <formula>NOT(ISERROR(SEARCH("GAS",J673)))</formula>
    </cfRule>
  </conditionalFormatting>
  <conditionalFormatting sqref="J683">
    <cfRule type="containsText" dxfId="1442" priority="712" operator="containsText" text="ELC">
      <formula>NOT(ISERROR(SEARCH("ELC",J683)))</formula>
    </cfRule>
  </conditionalFormatting>
  <conditionalFormatting sqref="M676:AR676 M678:AR682">
    <cfRule type="cellIs" dxfId="1441" priority="711" operator="equal">
      <formula>0</formula>
    </cfRule>
  </conditionalFormatting>
  <conditionalFormatting sqref="M677:AR677">
    <cfRule type="cellIs" dxfId="1440" priority="710" operator="equal">
      <formula>0</formula>
    </cfRule>
  </conditionalFormatting>
  <conditionalFormatting sqref="J685 J687:J688">
    <cfRule type="containsText" dxfId="1439" priority="709" operator="containsText" text="ELC">
      <formula>NOT(ISERROR(SEARCH("ELC",J685)))</formula>
    </cfRule>
  </conditionalFormatting>
  <conditionalFormatting sqref="J686">
    <cfRule type="containsText" dxfId="1438" priority="708" operator="containsText" text="ELC">
      <formula>NOT(ISERROR(SEARCH("ELC",J686)))</formula>
    </cfRule>
  </conditionalFormatting>
  <conditionalFormatting sqref="J686">
    <cfRule type="containsText" dxfId="1437" priority="700" operator="containsText" text="CO2e">
      <formula>NOT(ISERROR(SEARCH("CO2e",J686)))</formula>
    </cfRule>
    <cfRule type="containsText" dxfId="1436" priority="701" operator="containsText" text="HFO">
      <formula>NOT(ISERROR(SEARCH("HFO",J686)))</formula>
    </cfRule>
    <cfRule type="containsText" dxfId="1435" priority="702" operator="containsText" text="LPG">
      <formula>NOT(ISERROR(SEARCH("LPG",J686)))</formula>
    </cfRule>
    <cfRule type="containsText" dxfId="1434" priority="703" operator="containsText" text="KER">
      <formula>NOT(ISERROR(SEARCH("KER",J686)))</formula>
    </cfRule>
    <cfRule type="containsText" dxfId="1433" priority="704" operator="containsText" text="DSL">
      <formula>NOT(ISERROR(SEARCH("DSL",J686)))</formula>
    </cfRule>
    <cfRule type="containsText" dxfId="1432" priority="705" operator="containsText" text="GSL">
      <formula>NOT(ISERROR(SEARCH("GSL",J686)))</formula>
    </cfRule>
    <cfRule type="containsText" dxfId="1431" priority="706" operator="containsText" text="OIL">
      <formula>NOT(ISERROR(SEARCH("OIL",J686)))</formula>
    </cfRule>
    <cfRule type="containsText" dxfId="1430" priority="707" operator="containsText" text="GAS">
      <formula>NOT(ISERROR(SEARCH("GAS",J686)))</formula>
    </cfRule>
  </conditionalFormatting>
  <conditionalFormatting sqref="J696">
    <cfRule type="containsText" dxfId="1429" priority="699" operator="containsText" text="ELC">
      <formula>NOT(ISERROR(SEARCH("ELC",J696)))</formula>
    </cfRule>
  </conditionalFormatting>
  <conditionalFormatting sqref="M689:AR689 M691:AR695">
    <cfRule type="cellIs" dxfId="1428" priority="698" operator="equal">
      <formula>0</formula>
    </cfRule>
  </conditionalFormatting>
  <conditionalFormatting sqref="M690:AR690">
    <cfRule type="cellIs" dxfId="1427" priority="697" operator="equal">
      <formula>0</formula>
    </cfRule>
  </conditionalFormatting>
  <conditionalFormatting sqref="J698 J700:J701">
    <cfRule type="containsText" dxfId="1426" priority="696" operator="containsText" text="ELC">
      <formula>NOT(ISERROR(SEARCH("ELC",J698)))</formula>
    </cfRule>
  </conditionalFormatting>
  <conditionalFormatting sqref="J699">
    <cfRule type="containsText" dxfId="1425" priority="695" operator="containsText" text="ELC">
      <formula>NOT(ISERROR(SEARCH("ELC",J699)))</formula>
    </cfRule>
  </conditionalFormatting>
  <conditionalFormatting sqref="J699">
    <cfRule type="containsText" dxfId="1424" priority="687" operator="containsText" text="CO2e">
      <formula>NOT(ISERROR(SEARCH("CO2e",J699)))</formula>
    </cfRule>
    <cfRule type="containsText" dxfId="1423" priority="688" operator="containsText" text="HFO">
      <formula>NOT(ISERROR(SEARCH("HFO",J699)))</formula>
    </cfRule>
    <cfRule type="containsText" dxfId="1422" priority="689" operator="containsText" text="LPG">
      <formula>NOT(ISERROR(SEARCH("LPG",J699)))</formula>
    </cfRule>
    <cfRule type="containsText" dxfId="1421" priority="690" operator="containsText" text="KER">
      <formula>NOT(ISERROR(SEARCH("KER",J699)))</formula>
    </cfRule>
    <cfRule type="containsText" dxfId="1420" priority="691" operator="containsText" text="DSL">
      <formula>NOT(ISERROR(SEARCH("DSL",J699)))</formula>
    </cfRule>
    <cfRule type="containsText" dxfId="1419" priority="692" operator="containsText" text="GSL">
      <formula>NOT(ISERROR(SEARCH("GSL",J699)))</formula>
    </cfRule>
    <cfRule type="containsText" dxfId="1418" priority="693" operator="containsText" text="OIL">
      <formula>NOT(ISERROR(SEARCH("OIL",J699)))</formula>
    </cfRule>
    <cfRule type="containsText" dxfId="1417" priority="694" operator="containsText" text="GAS">
      <formula>NOT(ISERROR(SEARCH("GAS",J699)))</formula>
    </cfRule>
  </conditionalFormatting>
  <conditionalFormatting sqref="J709">
    <cfRule type="containsText" dxfId="1416" priority="686" operator="containsText" text="ELC">
      <formula>NOT(ISERROR(SEARCH("ELC",J709)))</formula>
    </cfRule>
  </conditionalFormatting>
  <conditionalFormatting sqref="M702:AR702 M704:AR708">
    <cfRule type="cellIs" dxfId="1415" priority="685" operator="equal">
      <formula>0</formula>
    </cfRule>
  </conditionalFormatting>
  <conditionalFormatting sqref="M703:AR703">
    <cfRule type="cellIs" dxfId="1414" priority="684" operator="equal">
      <formula>0</formula>
    </cfRule>
  </conditionalFormatting>
  <conditionalFormatting sqref="J713:J714">
    <cfRule type="containsText" dxfId="1413" priority="683" operator="containsText" text="ELC">
      <formula>NOT(ISERROR(SEARCH("ELC",J713)))</formula>
    </cfRule>
  </conditionalFormatting>
  <conditionalFormatting sqref="J712">
    <cfRule type="containsText" dxfId="1412" priority="682" operator="containsText" text="ELC">
      <formula>NOT(ISERROR(SEARCH("ELC",J712)))</formula>
    </cfRule>
  </conditionalFormatting>
  <conditionalFormatting sqref="J712">
    <cfRule type="containsText" dxfId="1411" priority="674" operator="containsText" text="CO2e">
      <formula>NOT(ISERROR(SEARCH("CO2e",J712)))</formula>
    </cfRule>
    <cfRule type="containsText" dxfId="1410" priority="675" operator="containsText" text="HFO">
      <formula>NOT(ISERROR(SEARCH("HFO",J712)))</formula>
    </cfRule>
    <cfRule type="containsText" dxfId="1409" priority="676" operator="containsText" text="LPG">
      <formula>NOT(ISERROR(SEARCH("LPG",J712)))</formula>
    </cfRule>
    <cfRule type="containsText" dxfId="1408" priority="677" operator="containsText" text="KER">
      <formula>NOT(ISERROR(SEARCH("KER",J712)))</formula>
    </cfRule>
    <cfRule type="containsText" dxfId="1407" priority="678" operator="containsText" text="DSL">
      <formula>NOT(ISERROR(SEARCH("DSL",J712)))</formula>
    </cfRule>
    <cfRule type="containsText" dxfId="1406" priority="679" operator="containsText" text="GSL">
      <formula>NOT(ISERROR(SEARCH("GSL",J712)))</formula>
    </cfRule>
    <cfRule type="containsText" dxfId="1405" priority="680" operator="containsText" text="OIL">
      <formula>NOT(ISERROR(SEARCH("OIL",J712)))</formula>
    </cfRule>
    <cfRule type="containsText" dxfId="1404" priority="681" operator="containsText" text="GAS">
      <formula>NOT(ISERROR(SEARCH("GAS",J712)))</formula>
    </cfRule>
  </conditionalFormatting>
  <conditionalFormatting sqref="M715:AR715 M717:AR721">
    <cfRule type="cellIs" dxfId="1403" priority="673" operator="equal">
      <formula>0</formula>
    </cfRule>
  </conditionalFormatting>
  <conditionalFormatting sqref="M716:AR716">
    <cfRule type="cellIs" dxfId="1402" priority="672" operator="equal">
      <formula>0</formula>
    </cfRule>
  </conditionalFormatting>
  <conditionalFormatting sqref="J722">
    <cfRule type="containsText" dxfId="1401" priority="671" operator="containsText" text="ELC">
      <formula>NOT(ISERROR(SEARCH("ELC",J722)))</formula>
    </cfRule>
  </conditionalFormatting>
  <conditionalFormatting sqref="J738:J739">
    <cfRule type="containsText" dxfId="1400" priority="670" operator="containsText" text="ELC">
      <formula>NOT(ISERROR(SEARCH("ELC",J738)))</formula>
    </cfRule>
  </conditionalFormatting>
  <conditionalFormatting sqref="M740:AR746">
    <cfRule type="cellIs" dxfId="1399" priority="669" operator="equal">
      <formula>0</formula>
    </cfRule>
  </conditionalFormatting>
  <conditionalFormatting sqref="J747">
    <cfRule type="containsText" dxfId="1398" priority="668" operator="containsText" text="ELC">
      <formula>NOT(ISERROR(SEARCH("ELC",J747)))</formula>
    </cfRule>
  </conditionalFormatting>
  <conditionalFormatting sqref="J737">
    <cfRule type="containsText" dxfId="1397" priority="660" operator="containsText" text="CO2e">
      <formula>NOT(ISERROR(SEARCH("CO2e",J737)))</formula>
    </cfRule>
    <cfRule type="containsText" dxfId="1396" priority="661" operator="containsText" text="HFO">
      <formula>NOT(ISERROR(SEARCH("HFO",J737)))</formula>
    </cfRule>
    <cfRule type="containsText" dxfId="1395" priority="662" operator="containsText" text="LPG">
      <formula>NOT(ISERROR(SEARCH("LPG",J737)))</formula>
    </cfRule>
    <cfRule type="containsText" dxfId="1394" priority="663" operator="containsText" text="KER">
      <formula>NOT(ISERROR(SEARCH("KER",J737)))</formula>
    </cfRule>
    <cfRule type="containsText" dxfId="1393" priority="664" operator="containsText" text="DSL">
      <formula>NOT(ISERROR(SEARCH("DSL",J737)))</formula>
    </cfRule>
    <cfRule type="containsText" dxfId="1392" priority="665" operator="containsText" text="GSL">
      <formula>NOT(ISERROR(SEARCH("GSL",J737)))</formula>
    </cfRule>
    <cfRule type="containsText" dxfId="1391" priority="666" operator="containsText" text="OIL">
      <formula>NOT(ISERROR(SEARCH("OIL",J737)))</formula>
    </cfRule>
    <cfRule type="containsText" dxfId="1390" priority="667" operator="containsText" text="GAS">
      <formula>NOT(ISERROR(SEARCH("GAS",J737)))</formula>
    </cfRule>
  </conditionalFormatting>
  <conditionalFormatting sqref="J736">
    <cfRule type="containsText" dxfId="1389" priority="659" operator="containsText" text="ELC">
      <formula>NOT(ISERROR(SEARCH("ELC",J736)))</formula>
    </cfRule>
  </conditionalFormatting>
  <conditionalFormatting sqref="J751:J752">
    <cfRule type="containsText" dxfId="1388" priority="658" operator="containsText" text="ELC">
      <formula>NOT(ISERROR(SEARCH("ELC",J751)))</formula>
    </cfRule>
  </conditionalFormatting>
  <conditionalFormatting sqref="J750">
    <cfRule type="containsText" dxfId="1387" priority="657" operator="containsText" text="ELC">
      <formula>NOT(ISERROR(SEARCH("ELC",J750)))</formula>
    </cfRule>
  </conditionalFormatting>
  <conditionalFormatting sqref="J750">
    <cfRule type="containsText" dxfId="1386" priority="649" operator="containsText" text="CO2e">
      <formula>NOT(ISERROR(SEARCH("CO2e",J750)))</formula>
    </cfRule>
    <cfRule type="containsText" dxfId="1385" priority="650" operator="containsText" text="HFO">
      <formula>NOT(ISERROR(SEARCH("HFO",J750)))</formula>
    </cfRule>
    <cfRule type="containsText" dxfId="1384" priority="651" operator="containsText" text="LPG">
      <formula>NOT(ISERROR(SEARCH("LPG",J750)))</formula>
    </cfRule>
    <cfRule type="containsText" dxfId="1383" priority="652" operator="containsText" text="KER">
      <formula>NOT(ISERROR(SEARCH("KER",J750)))</formula>
    </cfRule>
    <cfRule type="containsText" dxfId="1382" priority="653" operator="containsText" text="DSL">
      <formula>NOT(ISERROR(SEARCH("DSL",J750)))</formula>
    </cfRule>
    <cfRule type="containsText" dxfId="1381" priority="654" operator="containsText" text="GSL">
      <formula>NOT(ISERROR(SEARCH("GSL",J750)))</formula>
    </cfRule>
    <cfRule type="containsText" dxfId="1380" priority="655" operator="containsText" text="OIL">
      <formula>NOT(ISERROR(SEARCH("OIL",J750)))</formula>
    </cfRule>
    <cfRule type="containsText" dxfId="1379" priority="656" operator="containsText" text="GAS">
      <formula>NOT(ISERROR(SEARCH("GAS",J750)))</formula>
    </cfRule>
  </conditionalFormatting>
  <conditionalFormatting sqref="M755:AR759 M753:AR753">
    <cfRule type="cellIs" dxfId="1378" priority="648" operator="equal">
      <formula>0</formula>
    </cfRule>
  </conditionalFormatting>
  <conditionalFormatting sqref="M754:AR754">
    <cfRule type="cellIs" dxfId="1377" priority="647" operator="equal">
      <formula>0</formula>
    </cfRule>
  </conditionalFormatting>
  <conditionalFormatting sqref="J760">
    <cfRule type="containsText" dxfId="1376" priority="646" operator="containsText" text="ELC">
      <formula>NOT(ISERROR(SEARCH("ELC",J760)))</formula>
    </cfRule>
  </conditionalFormatting>
  <conditionalFormatting sqref="J764:J765">
    <cfRule type="containsText" dxfId="1375" priority="645" operator="containsText" text="ELC">
      <formula>NOT(ISERROR(SEARCH("ELC",J764)))</formula>
    </cfRule>
  </conditionalFormatting>
  <conditionalFormatting sqref="J763">
    <cfRule type="containsText" dxfId="1374" priority="644" operator="containsText" text="ELC">
      <formula>NOT(ISERROR(SEARCH("ELC",J763)))</formula>
    </cfRule>
  </conditionalFormatting>
  <conditionalFormatting sqref="J763">
    <cfRule type="containsText" dxfId="1373" priority="636" operator="containsText" text="CO2e">
      <formula>NOT(ISERROR(SEARCH("CO2e",J763)))</formula>
    </cfRule>
    <cfRule type="containsText" dxfId="1372" priority="637" operator="containsText" text="HFO">
      <formula>NOT(ISERROR(SEARCH("HFO",J763)))</formula>
    </cfRule>
    <cfRule type="containsText" dxfId="1371" priority="638" operator="containsText" text="LPG">
      <formula>NOT(ISERROR(SEARCH("LPG",J763)))</formula>
    </cfRule>
    <cfRule type="containsText" dxfId="1370" priority="639" operator="containsText" text="KER">
      <formula>NOT(ISERROR(SEARCH("KER",J763)))</formula>
    </cfRule>
    <cfRule type="containsText" dxfId="1369" priority="640" operator="containsText" text="DSL">
      <formula>NOT(ISERROR(SEARCH("DSL",J763)))</formula>
    </cfRule>
    <cfRule type="containsText" dxfId="1368" priority="641" operator="containsText" text="GSL">
      <formula>NOT(ISERROR(SEARCH("GSL",J763)))</formula>
    </cfRule>
    <cfRule type="containsText" dxfId="1367" priority="642" operator="containsText" text="OIL">
      <formula>NOT(ISERROR(SEARCH("OIL",J763)))</formula>
    </cfRule>
    <cfRule type="containsText" dxfId="1366" priority="643" operator="containsText" text="GAS">
      <formula>NOT(ISERROR(SEARCH("GAS",J763)))</formula>
    </cfRule>
  </conditionalFormatting>
  <conditionalFormatting sqref="M768:AR772 M766:AR766">
    <cfRule type="cellIs" dxfId="1365" priority="635" operator="equal">
      <formula>0</formula>
    </cfRule>
  </conditionalFormatting>
  <conditionalFormatting sqref="M767:AR767">
    <cfRule type="cellIs" dxfId="1364" priority="634" operator="equal">
      <formula>0</formula>
    </cfRule>
  </conditionalFormatting>
  <conditionalFormatting sqref="J773">
    <cfRule type="containsText" dxfId="1363" priority="633" operator="containsText" text="ELC">
      <formula>NOT(ISERROR(SEARCH("ELC",J773)))</formula>
    </cfRule>
  </conditionalFormatting>
  <conditionalFormatting sqref="J777:J778">
    <cfRule type="containsText" dxfId="1362" priority="632" operator="containsText" text="ELC">
      <formula>NOT(ISERROR(SEARCH("ELC",J777)))</formula>
    </cfRule>
  </conditionalFormatting>
  <conditionalFormatting sqref="J776">
    <cfRule type="containsText" dxfId="1361" priority="631" operator="containsText" text="ELC">
      <formula>NOT(ISERROR(SEARCH("ELC",J776)))</formula>
    </cfRule>
  </conditionalFormatting>
  <conditionalFormatting sqref="J776">
    <cfRule type="containsText" dxfId="1360" priority="623" operator="containsText" text="CO2e">
      <formula>NOT(ISERROR(SEARCH("CO2e",J776)))</formula>
    </cfRule>
    <cfRule type="containsText" dxfId="1359" priority="624" operator="containsText" text="HFO">
      <formula>NOT(ISERROR(SEARCH("HFO",J776)))</formula>
    </cfRule>
    <cfRule type="containsText" dxfId="1358" priority="625" operator="containsText" text="LPG">
      <formula>NOT(ISERROR(SEARCH("LPG",J776)))</formula>
    </cfRule>
    <cfRule type="containsText" dxfId="1357" priority="626" operator="containsText" text="KER">
      <formula>NOT(ISERROR(SEARCH("KER",J776)))</formula>
    </cfRule>
    <cfRule type="containsText" dxfId="1356" priority="627" operator="containsText" text="DSL">
      <formula>NOT(ISERROR(SEARCH("DSL",J776)))</formula>
    </cfRule>
    <cfRule type="containsText" dxfId="1355" priority="628" operator="containsText" text="GSL">
      <formula>NOT(ISERROR(SEARCH("GSL",J776)))</formula>
    </cfRule>
    <cfRule type="containsText" dxfId="1354" priority="629" operator="containsText" text="OIL">
      <formula>NOT(ISERROR(SEARCH("OIL",J776)))</formula>
    </cfRule>
    <cfRule type="containsText" dxfId="1353" priority="630" operator="containsText" text="GAS">
      <formula>NOT(ISERROR(SEARCH("GAS",J776)))</formula>
    </cfRule>
  </conditionalFormatting>
  <conditionalFormatting sqref="M781:AR785 M779:AR779">
    <cfRule type="cellIs" dxfId="1352" priority="622" operator="equal">
      <formula>0</formula>
    </cfRule>
  </conditionalFormatting>
  <conditionalFormatting sqref="M780:AR780">
    <cfRule type="cellIs" dxfId="1351" priority="621" operator="equal">
      <formula>0</formula>
    </cfRule>
  </conditionalFormatting>
  <conditionalFormatting sqref="J786">
    <cfRule type="containsText" dxfId="1350" priority="620" operator="containsText" text="ELC">
      <formula>NOT(ISERROR(SEARCH("ELC",J786)))</formula>
    </cfRule>
  </conditionalFormatting>
  <conditionalFormatting sqref="J803:J804">
    <cfRule type="containsText" dxfId="1349" priority="619" operator="containsText" text="ELC">
      <formula>NOT(ISERROR(SEARCH("ELC",J803)))</formula>
    </cfRule>
  </conditionalFormatting>
  <conditionalFormatting sqref="J802">
    <cfRule type="containsText" dxfId="1348" priority="618" operator="containsText" text="ELC">
      <formula>NOT(ISERROR(SEARCH("ELC",J802)))</formula>
    </cfRule>
  </conditionalFormatting>
  <conditionalFormatting sqref="J802">
    <cfRule type="containsText" dxfId="1347" priority="610" operator="containsText" text="CO2e">
      <formula>NOT(ISERROR(SEARCH("CO2e",J802)))</formula>
    </cfRule>
    <cfRule type="containsText" dxfId="1346" priority="611" operator="containsText" text="HFO">
      <formula>NOT(ISERROR(SEARCH("HFO",J802)))</formula>
    </cfRule>
    <cfRule type="containsText" dxfId="1345" priority="612" operator="containsText" text="LPG">
      <formula>NOT(ISERROR(SEARCH("LPG",J802)))</formula>
    </cfRule>
    <cfRule type="containsText" dxfId="1344" priority="613" operator="containsText" text="KER">
      <formula>NOT(ISERROR(SEARCH("KER",J802)))</formula>
    </cfRule>
    <cfRule type="containsText" dxfId="1343" priority="614" operator="containsText" text="DSL">
      <formula>NOT(ISERROR(SEARCH("DSL",J802)))</formula>
    </cfRule>
    <cfRule type="containsText" dxfId="1342" priority="615" operator="containsText" text="GSL">
      <formula>NOT(ISERROR(SEARCH("GSL",J802)))</formula>
    </cfRule>
    <cfRule type="containsText" dxfId="1341" priority="616" operator="containsText" text="OIL">
      <formula>NOT(ISERROR(SEARCH("OIL",J802)))</formula>
    </cfRule>
    <cfRule type="containsText" dxfId="1340" priority="617" operator="containsText" text="GAS">
      <formula>NOT(ISERROR(SEARCH("GAS",J802)))</formula>
    </cfRule>
  </conditionalFormatting>
  <conditionalFormatting sqref="M805:AR805 M807:AR811">
    <cfRule type="cellIs" dxfId="1339" priority="609" operator="equal">
      <formula>0</formula>
    </cfRule>
  </conditionalFormatting>
  <conditionalFormatting sqref="M806:AR806">
    <cfRule type="cellIs" dxfId="1338" priority="608" operator="equal">
      <formula>0</formula>
    </cfRule>
  </conditionalFormatting>
  <conditionalFormatting sqref="J812">
    <cfRule type="containsText" dxfId="1337" priority="607" operator="containsText" text="ELC">
      <formula>NOT(ISERROR(SEARCH("ELC",J812)))</formula>
    </cfRule>
  </conditionalFormatting>
  <conditionalFormatting sqref="J790:J791">
    <cfRule type="containsText" dxfId="1336" priority="606" operator="containsText" text="ELC">
      <formula>NOT(ISERROR(SEARCH("ELC",J790)))</formula>
    </cfRule>
  </conditionalFormatting>
  <conditionalFormatting sqref="M792:AR798">
    <cfRule type="cellIs" dxfId="1335" priority="605" operator="equal">
      <formula>0</formula>
    </cfRule>
  </conditionalFormatting>
  <conditionalFormatting sqref="J799:J800">
    <cfRule type="containsText" dxfId="1334" priority="604" operator="containsText" text="ELC">
      <formula>NOT(ISERROR(SEARCH("ELC",J799)))</formula>
    </cfRule>
  </conditionalFormatting>
  <conditionalFormatting sqref="J789">
    <cfRule type="containsText" dxfId="1333" priority="596" operator="containsText" text="CO2e">
      <formula>NOT(ISERROR(SEARCH("CO2e",J789)))</formula>
    </cfRule>
    <cfRule type="containsText" dxfId="1332" priority="597" operator="containsText" text="HFO">
      <formula>NOT(ISERROR(SEARCH("HFO",J789)))</formula>
    </cfRule>
    <cfRule type="containsText" dxfId="1331" priority="598" operator="containsText" text="LPG">
      <formula>NOT(ISERROR(SEARCH("LPG",J789)))</formula>
    </cfRule>
    <cfRule type="containsText" dxfId="1330" priority="599" operator="containsText" text="KER">
      <formula>NOT(ISERROR(SEARCH("KER",J789)))</formula>
    </cfRule>
    <cfRule type="containsText" dxfId="1329" priority="600" operator="containsText" text="DSL">
      <formula>NOT(ISERROR(SEARCH("DSL",J789)))</formula>
    </cfRule>
    <cfRule type="containsText" dxfId="1328" priority="601" operator="containsText" text="GSL">
      <formula>NOT(ISERROR(SEARCH("GSL",J789)))</formula>
    </cfRule>
    <cfRule type="containsText" dxfId="1327" priority="602" operator="containsText" text="OIL">
      <formula>NOT(ISERROR(SEARCH("OIL",J789)))</formula>
    </cfRule>
    <cfRule type="containsText" dxfId="1326" priority="603" operator="containsText" text="GAS">
      <formula>NOT(ISERROR(SEARCH("GAS",J789)))</formula>
    </cfRule>
  </conditionalFormatting>
  <conditionalFormatting sqref="J816:J817">
    <cfRule type="containsText" dxfId="1325" priority="595" operator="containsText" text="ELC">
      <formula>NOT(ISERROR(SEARCH("ELC",J816)))</formula>
    </cfRule>
  </conditionalFormatting>
  <conditionalFormatting sqref="J815">
    <cfRule type="containsText" dxfId="1324" priority="594" operator="containsText" text="ELC">
      <formula>NOT(ISERROR(SEARCH("ELC",J815)))</formula>
    </cfRule>
  </conditionalFormatting>
  <conditionalFormatting sqref="J815">
    <cfRule type="containsText" dxfId="1323" priority="586" operator="containsText" text="CO2e">
      <formula>NOT(ISERROR(SEARCH("CO2e",J815)))</formula>
    </cfRule>
    <cfRule type="containsText" dxfId="1322" priority="587" operator="containsText" text="HFO">
      <formula>NOT(ISERROR(SEARCH("HFO",J815)))</formula>
    </cfRule>
    <cfRule type="containsText" dxfId="1321" priority="588" operator="containsText" text="LPG">
      <formula>NOT(ISERROR(SEARCH("LPG",J815)))</formula>
    </cfRule>
    <cfRule type="containsText" dxfId="1320" priority="589" operator="containsText" text="KER">
      <formula>NOT(ISERROR(SEARCH("KER",J815)))</formula>
    </cfRule>
    <cfRule type="containsText" dxfId="1319" priority="590" operator="containsText" text="DSL">
      <formula>NOT(ISERROR(SEARCH("DSL",J815)))</formula>
    </cfRule>
    <cfRule type="containsText" dxfId="1318" priority="591" operator="containsText" text="GSL">
      <formula>NOT(ISERROR(SEARCH("GSL",J815)))</formula>
    </cfRule>
    <cfRule type="containsText" dxfId="1317" priority="592" operator="containsText" text="OIL">
      <formula>NOT(ISERROR(SEARCH("OIL",J815)))</formula>
    </cfRule>
    <cfRule type="containsText" dxfId="1316" priority="593" operator="containsText" text="GAS">
      <formula>NOT(ISERROR(SEARCH("GAS",J815)))</formula>
    </cfRule>
  </conditionalFormatting>
  <conditionalFormatting sqref="M820:AR824 M818:AR818">
    <cfRule type="cellIs" dxfId="1315" priority="585" operator="equal">
      <formula>0</formula>
    </cfRule>
  </conditionalFormatting>
  <conditionalFormatting sqref="M819:AR819">
    <cfRule type="cellIs" dxfId="1314" priority="584" operator="equal">
      <formula>0</formula>
    </cfRule>
  </conditionalFormatting>
  <conditionalFormatting sqref="J825">
    <cfRule type="containsText" dxfId="1313" priority="583" operator="containsText" text="ELC">
      <formula>NOT(ISERROR(SEARCH("ELC",J825)))</formula>
    </cfRule>
  </conditionalFormatting>
  <conditionalFormatting sqref="M65:AR71">
    <cfRule type="cellIs" dxfId="1312" priority="581" operator="equal">
      <formula>0</formula>
    </cfRule>
  </conditionalFormatting>
  <conditionalFormatting sqref="M78:AR84">
    <cfRule type="cellIs" dxfId="1311" priority="580" operator="equal">
      <formula>0</formula>
    </cfRule>
  </conditionalFormatting>
  <conditionalFormatting sqref="J724">
    <cfRule type="containsText" dxfId="1310" priority="579" operator="containsText" text="ELC">
      <formula>NOT(ISERROR(SEARCH("ELC",J724)))</formula>
    </cfRule>
  </conditionalFormatting>
  <conditionalFormatting sqref="J883:J885">
    <cfRule type="containsText" dxfId="1309" priority="578" operator="containsText" text="ELC">
      <formula>NOT(ISERROR(SEARCH("ELC",J883)))</formula>
    </cfRule>
  </conditionalFormatting>
  <conditionalFormatting sqref="J882">
    <cfRule type="containsText" dxfId="1308" priority="577" operator="containsText" text="ELC">
      <formula>NOT(ISERROR(SEARCH("ELC",J882)))</formula>
    </cfRule>
  </conditionalFormatting>
  <conditionalFormatting sqref="J882">
    <cfRule type="containsText" dxfId="1307" priority="569" operator="containsText" text="CO2e">
      <formula>NOT(ISERROR(SEARCH("CO2e",J882)))</formula>
    </cfRule>
    <cfRule type="containsText" dxfId="1306" priority="570" operator="containsText" text="HFO">
      <formula>NOT(ISERROR(SEARCH("HFO",J882)))</formula>
    </cfRule>
    <cfRule type="containsText" dxfId="1305" priority="571" operator="containsText" text="LPG">
      <formula>NOT(ISERROR(SEARCH("LPG",J882)))</formula>
    </cfRule>
    <cfRule type="containsText" dxfId="1304" priority="572" operator="containsText" text="KER">
      <formula>NOT(ISERROR(SEARCH("KER",J882)))</formula>
    </cfRule>
    <cfRule type="containsText" dxfId="1303" priority="573" operator="containsText" text="DSL">
      <formula>NOT(ISERROR(SEARCH("DSL",J882)))</formula>
    </cfRule>
    <cfRule type="containsText" dxfId="1302" priority="574" operator="containsText" text="GSL">
      <formula>NOT(ISERROR(SEARCH("GSL",J882)))</formula>
    </cfRule>
    <cfRule type="containsText" dxfId="1301" priority="575" operator="containsText" text="OIL">
      <formula>NOT(ISERROR(SEARCH("OIL",J882)))</formula>
    </cfRule>
    <cfRule type="containsText" dxfId="1300" priority="576" operator="containsText" text="GAS">
      <formula>NOT(ISERROR(SEARCH("GAS",J882)))</formula>
    </cfRule>
  </conditionalFormatting>
  <conditionalFormatting sqref="M886:AR893">
    <cfRule type="cellIs" dxfId="1299" priority="568" operator="equal">
      <formula>0</formula>
    </cfRule>
  </conditionalFormatting>
  <conditionalFormatting sqref="M895:AR895">
    <cfRule type="cellIs" dxfId="1298" priority="566" operator="equal">
      <formula>0</formula>
    </cfRule>
  </conditionalFormatting>
  <conditionalFormatting sqref="M898:AR898">
    <cfRule type="cellIs" dxfId="1297" priority="565" operator="equal">
      <formula>0</formula>
    </cfRule>
  </conditionalFormatting>
  <conditionalFormatting sqref="M896:AR897">
    <cfRule type="cellIs" dxfId="1296" priority="564" operator="equal">
      <formula>0</formula>
    </cfRule>
  </conditionalFormatting>
  <conditionalFormatting sqref="M899:AR900">
    <cfRule type="cellIs" dxfId="1295" priority="563" operator="equal">
      <formula>0</formula>
    </cfRule>
  </conditionalFormatting>
  <conditionalFormatting sqref="J917:J923">
    <cfRule type="containsText" dxfId="1294" priority="560" operator="containsText" text="ELC">
      <formula>NOT(ISERROR(SEARCH("ELC",J917)))</formula>
    </cfRule>
  </conditionalFormatting>
  <conditionalFormatting sqref="M909:AR915">
    <cfRule type="cellIs" dxfId="1293" priority="559" operator="equal">
      <formula>0</formula>
    </cfRule>
  </conditionalFormatting>
  <conditionalFormatting sqref="J909:J915">
    <cfRule type="containsText" dxfId="1292" priority="558" operator="containsText" text="ELC">
      <formula>NOT(ISERROR(SEARCH("ELC",J909)))</formula>
    </cfRule>
  </conditionalFormatting>
  <conditionalFormatting sqref="M917:AR923">
    <cfRule type="cellIs" dxfId="1291" priority="556" operator="equal">
      <formula>0</formula>
    </cfRule>
  </conditionalFormatting>
  <conditionalFormatting sqref="J929">
    <cfRule type="containsText" dxfId="1290" priority="555" operator="containsText" text="ELC">
      <formula>NOT(ISERROR(SEARCH("ELC",J929)))</formula>
    </cfRule>
  </conditionalFormatting>
  <conditionalFormatting sqref="J929">
    <cfRule type="containsText" dxfId="1289" priority="547" operator="containsText" text="CO2e">
      <formula>NOT(ISERROR(SEARCH("CO2e",J929)))</formula>
    </cfRule>
    <cfRule type="containsText" dxfId="1288" priority="548" operator="containsText" text="HFO">
      <formula>NOT(ISERROR(SEARCH("HFO",J929)))</formula>
    </cfRule>
    <cfRule type="containsText" dxfId="1287" priority="549" operator="containsText" text="LPG">
      <formula>NOT(ISERROR(SEARCH("LPG",J929)))</formula>
    </cfRule>
    <cfRule type="containsText" dxfId="1286" priority="550" operator="containsText" text="KER">
      <formula>NOT(ISERROR(SEARCH("KER",J929)))</formula>
    </cfRule>
    <cfRule type="containsText" dxfId="1285" priority="551" operator="containsText" text="DSL">
      <formula>NOT(ISERROR(SEARCH("DSL",J929)))</formula>
    </cfRule>
    <cfRule type="containsText" dxfId="1284" priority="552" operator="containsText" text="GSL">
      <formula>NOT(ISERROR(SEARCH("GSL",J929)))</formula>
    </cfRule>
    <cfRule type="containsText" dxfId="1283" priority="553" operator="containsText" text="OIL">
      <formula>NOT(ISERROR(SEARCH("OIL",J929)))</formula>
    </cfRule>
    <cfRule type="containsText" dxfId="1282" priority="554" operator="containsText" text="GAS">
      <formula>NOT(ISERROR(SEARCH("GAS",J929)))</formula>
    </cfRule>
  </conditionalFormatting>
  <conditionalFormatting sqref="J932:J935">
    <cfRule type="containsText" dxfId="1281" priority="546" operator="containsText" text="ELC">
      <formula>NOT(ISERROR(SEARCH("ELC",J932)))</formula>
    </cfRule>
  </conditionalFormatting>
  <conditionalFormatting sqref="J957:J963">
    <cfRule type="containsText" dxfId="1280" priority="544" operator="containsText" text="ELC">
      <formula>NOT(ISERROR(SEARCH("ELC",J957)))</formula>
    </cfRule>
  </conditionalFormatting>
  <conditionalFormatting sqref="M937:AR939">
    <cfRule type="cellIs" dxfId="1279" priority="543" operator="equal">
      <formula>0</formula>
    </cfRule>
  </conditionalFormatting>
  <conditionalFormatting sqref="M941:AR943">
    <cfRule type="cellIs" dxfId="1278" priority="542" operator="equal">
      <formula>0</formula>
    </cfRule>
  </conditionalFormatting>
  <conditionalFormatting sqref="M945:AR945">
    <cfRule type="cellIs" dxfId="1277" priority="541" operator="equal">
      <formula>0</formula>
    </cfRule>
  </conditionalFormatting>
  <conditionalFormatting sqref="M948:AR950">
    <cfRule type="cellIs" dxfId="1276" priority="540" operator="equal">
      <formula>0</formula>
    </cfRule>
  </conditionalFormatting>
  <conditionalFormatting sqref="M952:AR954">
    <cfRule type="cellIs" dxfId="1275" priority="539" operator="equal">
      <formula>0</formula>
    </cfRule>
  </conditionalFormatting>
  <conditionalFormatting sqref="M957:AR963">
    <cfRule type="cellIs" dxfId="1274" priority="538" operator="equal">
      <formula>0</formula>
    </cfRule>
  </conditionalFormatting>
  <conditionalFormatting sqref="M965:AR971">
    <cfRule type="cellIs" dxfId="1273" priority="537" operator="equal">
      <formula>0</formula>
    </cfRule>
  </conditionalFormatting>
  <conditionalFormatting sqref="J965:J971">
    <cfRule type="containsText" dxfId="1272" priority="536" operator="containsText" text="ELC">
      <formula>NOT(ISERROR(SEARCH("ELC",J965)))</formula>
    </cfRule>
  </conditionalFormatting>
  <conditionalFormatting sqref="J978">
    <cfRule type="containsText" dxfId="1271" priority="535" operator="containsText" text="ELC">
      <formula>NOT(ISERROR(SEARCH("ELC",J978)))</formula>
    </cfRule>
  </conditionalFormatting>
  <conditionalFormatting sqref="J978">
    <cfRule type="containsText" dxfId="1270" priority="527" operator="containsText" text="CO2e">
      <formula>NOT(ISERROR(SEARCH("CO2e",J978)))</formula>
    </cfRule>
    <cfRule type="containsText" dxfId="1269" priority="528" operator="containsText" text="HFO">
      <formula>NOT(ISERROR(SEARCH("HFO",J978)))</formula>
    </cfRule>
    <cfRule type="containsText" dxfId="1268" priority="529" operator="containsText" text="LPG">
      <formula>NOT(ISERROR(SEARCH("LPG",J978)))</formula>
    </cfRule>
    <cfRule type="containsText" dxfId="1267" priority="530" operator="containsText" text="KER">
      <formula>NOT(ISERROR(SEARCH("KER",J978)))</formula>
    </cfRule>
    <cfRule type="containsText" dxfId="1266" priority="531" operator="containsText" text="DSL">
      <formula>NOT(ISERROR(SEARCH("DSL",J978)))</formula>
    </cfRule>
    <cfRule type="containsText" dxfId="1265" priority="532" operator="containsText" text="GSL">
      <formula>NOT(ISERROR(SEARCH("GSL",J978)))</formula>
    </cfRule>
    <cfRule type="containsText" dxfId="1264" priority="533" operator="containsText" text="OIL">
      <formula>NOT(ISERROR(SEARCH("OIL",J978)))</formula>
    </cfRule>
    <cfRule type="containsText" dxfId="1263" priority="534" operator="containsText" text="GAS">
      <formula>NOT(ISERROR(SEARCH("GAS",J978)))</formula>
    </cfRule>
  </conditionalFormatting>
  <conditionalFormatting sqref="M994:AR996">
    <cfRule type="cellIs" dxfId="1262" priority="525" operator="equal">
      <formula>0</formula>
    </cfRule>
  </conditionalFormatting>
  <conditionalFormatting sqref="J991">
    <cfRule type="containsText" dxfId="1261" priority="524" operator="containsText" text="ELC">
      <formula>NOT(ISERROR(SEARCH("ELC",J991)))</formula>
    </cfRule>
  </conditionalFormatting>
  <conditionalFormatting sqref="J991">
    <cfRule type="containsText" dxfId="1260" priority="516" operator="containsText" text="CO2e">
      <formula>NOT(ISERROR(SEARCH("CO2e",J991)))</formula>
    </cfRule>
    <cfRule type="containsText" dxfId="1259" priority="517" operator="containsText" text="HFO">
      <formula>NOT(ISERROR(SEARCH("HFO",J991)))</formula>
    </cfRule>
    <cfRule type="containsText" dxfId="1258" priority="518" operator="containsText" text="LPG">
      <formula>NOT(ISERROR(SEARCH("LPG",J991)))</formula>
    </cfRule>
    <cfRule type="containsText" dxfId="1257" priority="519" operator="containsText" text="KER">
      <formula>NOT(ISERROR(SEARCH("KER",J991)))</formula>
    </cfRule>
    <cfRule type="containsText" dxfId="1256" priority="520" operator="containsText" text="DSL">
      <formula>NOT(ISERROR(SEARCH("DSL",J991)))</formula>
    </cfRule>
    <cfRule type="containsText" dxfId="1255" priority="521" operator="containsText" text="GSL">
      <formula>NOT(ISERROR(SEARCH("GSL",J991)))</formula>
    </cfRule>
    <cfRule type="containsText" dxfId="1254" priority="522" operator="containsText" text="OIL">
      <formula>NOT(ISERROR(SEARCH("OIL",J991)))</formula>
    </cfRule>
    <cfRule type="containsText" dxfId="1253" priority="523" operator="containsText" text="GAS">
      <formula>NOT(ISERROR(SEARCH("GAS",J991)))</formula>
    </cfRule>
  </conditionalFormatting>
  <conditionalFormatting sqref="M1004:AR1006">
    <cfRule type="cellIs" dxfId="1252" priority="515" operator="equal">
      <formula>0</formula>
    </cfRule>
  </conditionalFormatting>
  <conditionalFormatting sqref="J1001">
    <cfRule type="containsText" dxfId="1251" priority="514" operator="containsText" text="ELC">
      <formula>NOT(ISERROR(SEARCH("ELC",J1001)))</formula>
    </cfRule>
  </conditionalFormatting>
  <conditionalFormatting sqref="J1001">
    <cfRule type="containsText" dxfId="1250" priority="506" operator="containsText" text="CO2e">
      <formula>NOT(ISERROR(SEARCH("CO2e",J1001)))</formula>
    </cfRule>
    <cfRule type="containsText" dxfId="1249" priority="507" operator="containsText" text="HFO">
      <formula>NOT(ISERROR(SEARCH("HFO",J1001)))</formula>
    </cfRule>
    <cfRule type="containsText" dxfId="1248" priority="508" operator="containsText" text="LPG">
      <formula>NOT(ISERROR(SEARCH("LPG",J1001)))</formula>
    </cfRule>
    <cfRule type="containsText" dxfId="1247" priority="509" operator="containsText" text="KER">
      <formula>NOT(ISERROR(SEARCH("KER",J1001)))</formula>
    </cfRule>
    <cfRule type="containsText" dxfId="1246" priority="510" operator="containsText" text="DSL">
      <formula>NOT(ISERROR(SEARCH("DSL",J1001)))</formula>
    </cfRule>
    <cfRule type="containsText" dxfId="1245" priority="511" operator="containsText" text="GSL">
      <formula>NOT(ISERROR(SEARCH("GSL",J1001)))</formula>
    </cfRule>
    <cfRule type="containsText" dxfId="1244" priority="512" operator="containsText" text="OIL">
      <formula>NOT(ISERROR(SEARCH("OIL",J1001)))</formula>
    </cfRule>
    <cfRule type="containsText" dxfId="1243" priority="513" operator="containsText" text="GAS">
      <formula>NOT(ISERROR(SEARCH("GAS",J1001)))</formula>
    </cfRule>
  </conditionalFormatting>
  <conditionalFormatting sqref="M997:AR997">
    <cfRule type="cellIs" dxfId="1242" priority="505" operator="equal">
      <formula>0</formula>
    </cfRule>
  </conditionalFormatting>
  <conditionalFormatting sqref="M1007:AR1007">
    <cfRule type="cellIs" dxfId="1241" priority="504" operator="equal">
      <formula>0</formula>
    </cfRule>
  </conditionalFormatting>
  <conditionalFormatting sqref="M1014:AR1024">
    <cfRule type="cellIs" dxfId="1240" priority="503" operator="equal">
      <formula>0</formula>
    </cfRule>
  </conditionalFormatting>
  <conditionalFormatting sqref="J1011">
    <cfRule type="containsText" dxfId="1239" priority="502" operator="containsText" text="ELC">
      <formula>NOT(ISERROR(SEARCH("ELC",J1011)))</formula>
    </cfRule>
  </conditionalFormatting>
  <conditionalFormatting sqref="J1011">
    <cfRule type="containsText" dxfId="1238" priority="494" operator="containsText" text="CO2e">
      <formula>NOT(ISERROR(SEARCH("CO2e",J1011)))</formula>
    </cfRule>
    <cfRule type="containsText" dxfId="1237" priority="495" operator="containsText" text="HFO">
      <formula>NOT(ISERROR(SEARCH("HFO",J1011)))</formula>
    </cfRule>
    <cfRule type="containsText" dxfId="1236" priority="496" operator="containsText" text="LPG">
      <formula>NOT(ISERROR(SEARCH("LPG",J1011)))</formula>
    </cfRule>
    <cfRule type="containsText" dxfId="1235" priority="497" operator="containsText" text="KER">
      <formula>NOT(ISERROR(SEARCH("KER",J1011)))</formula>
    </cfRule>
    <cfRule type="containsText" dxfId="1234" priority="498" operator="containsText" text="DSL">
      <formula>NOT(ISERROR(SEARCH("DSL",J1011)))</formula>
    </cfRule>
    <cfRule type="containsText" dxfId="1233" priority="499" operator="containsText" text="GSL">
      <formula>NOT(ISERROR(SEARCH("GSL",J1011)))</formula>
    </cfRule>
    <cfRule type="containsText" dxfId="1232" priority="500" operator="containsText" text="OIL">
      <formula>NOT(ISERROR(SEARCH("OIL",J1011)))</formula>
    </cfRule>
    <cfRule type="containsText" dxfId="1231" priority="501" operator="containsText" text="GAS">
      <formula>NOT(ISERROR(SEARCH("GAS",J1011)))</formula>
    </cfRule>
  </conditionalFormatting>
  <conditionalFormatting sqref="M1025:AR1025">
    <cfRule type="cellIs" dxfId="1230" priority="493" operator="equal">
      <formula>0</formula>
    </cfRule>
  </conditionalFormatting>
  <conditionalFormatting sqref="J1029">
    <cfRule type="containsText" dxfId="1229" priority="491" operator="containsText" text="ELC">
      <formula>NOT(ISERROR(SEARCH("ELC",J1029)))</formula>
    </cfRule>
  </conditionalFormatting>
  <conditionalFormatting sqref="J1029">
    <cfRule type="containsText" dxfId="1228" priority="483" operator="containsText" text="CO2e">
      <formula>NOT(ISERROR(SEARCH("CO2e",J1029)))</formula>
    </cfRule>
    <cfRule type="containsText" dxfId="1227" priority="484" operator="containsText" text="HFO">
      <formula>NOT(ISERROR(SEARCH("HFO",J1029)))</formula>
    </cfRule>
    <cfRule type="containsText" dxfId="1226" priority="485" operator="containsText" text="LPG">
      <formula>NOT(ISERROR(SEARCH("LPG",J1029)))</formula>
    </cfRule>
    <cfRule type="containsText" dxfId="1225" priority="486" operator="containsText" text="KER">
      <formula>NOT(ISERROR(SEARCH("KER",J1029)))</formula>
    </cfRule>
    <cfRule type="containsText" dxfId="1224" priority="487" operator="containsText" text="DSL">
      <formula>NOT(ISERROR(SEARCH("DSL",J1029)))</formula>
    </cfRule>
    <cfRule type="containsText" dxfId="1223" priority="488" operator="containsText" text="GSL">
      <formula>NOT(ISERROR(SEARCH("GSL",J1029)))</formula>
    </cfRule>
    <cfRule type="containsText" dxfId="1222" priority="489" operator="containsText" text="OIL">
      <formula>NOT(ISERROR(SEARCH("OIL",J1029)))</formula>
    </cfRule>
    <cfRule type="containsText" dxfId="1221" priority="490" operator="containsText" text="GAS">
      <formula>NOT(ISERROR(SEARCH("GAS",J1029)))</formula>
    </cfRule>
  </conditionalFormatting>
  <conditionalFormatting sqref="M1043:AR1043">
    <cfRule type="cellIs" dxfId="1220" priority="482" operator="equal">
      <formula>0</formula>
    </cfRule>
  </conditionalFormatting>
  <conditionalFormatting sqref="J1050:J1060">
    <cfRule type="containsText" dxfId="1219" priority="481" operator="containsText" text="ELC">
      <formula>NOT(ISERROR(SEARCH("ELC",J1050)))</formula>
    </cfRule>
  </conditionalFormatting>
  <conditionalFormatting sqref="J1050:J1060">
    <cfRule type="containsText" dxfId="1218" priority="473" operator="containsText" text="CO2e">
      <formula>NOT(ISERROR(SEARCH("CO2e",J1050)))</formula>
    </cfRule>
    <cfRule type="containsText" dxfId="1217" priority="474" operator="containsText" text="HFO">
      <formula>NOT(ISERROR(SEARCH("HFO",J1050)))</formula>
    </cfRule>
    <cfRule type="containsText" dxfId="1216" priority="475" operator="containsText" text="LPG">
      <formula>NOT(ISERROR(SEARCH("LPG",J1050)))</formula>
    </cfRule>
    <cfRule type="containsText" dxfId="1215" priority="476" operator="containsText" text="KER">
      <formula>NOT(ISERROR(SEARCH("KER",J1050)))</formula>
    </cfRule>
    <cfRule type="containsText" dxfId="1214" priority="477" operator="containsText" text="DSL">
      <formula>NOT(ISERROR(SEARCH("DSL",J1050)))</formula>
    </cfRule>
    <cfRule type="containsText" dxfId="1213" priority="478" operator="containsText" text="GSL">
      <formula>NOT(ISERROR(SEARCH("GSL",J1050)))</formula>
    </cfRule>
    <cfRule type="containsText" dxfId="1212" priority="479" operator="containsText" text="OIL">
      <formula>NOT(ISERROR(SEARCH("OIL",J1050)))</formula>
    </cfRule>
    <cfRule type="containsText" dxfId="1211" priority="480" operator="containsText" text="GAS">
      <formula>NOT(ISERROR(SEARCH("GAS",J1050)))</formula>
    </cfRule>
  </conditionalFormatting>
  <conditionalFormatting sqref="M1063:AR1063">
    <cfRule type="cellIs" dxfId="1210" priority="472" operator="equal">
      <formula>0</formula>
    </cfRule>
  </conditionalFormatting>
  <conditionalFormatting sqref="M1065:AR1068">
    <cfRule type="cellIs" dxfId="1209" priority="471" operator="equal">
      <formula>0</formula>
    </cfRule>
  </conditionalFormatting>
  <conditionalFormatting sqref="M1069:AR1069">
    <cfRule type="cellIs" dxfId="1208" priority="470" operator="equal">
      <formula>0</formula>
    </cfRule>
  </conditionalFormatting>
  <conditionalFormatting sqref="M1072:AR1072">
    <cfRule type="cellIs" dxfId="1207" priority="469" operator="equal">
      <formula>0</formula>
    </cfRule>
  </conditionalFormatting>
  <conditionalFormatting sqref="M1093:AR1099 M1101:AR1102">
    <cfRule type="cellIs" dxfId="1206" priority="467" operator="equal">
      <formula>0</formula>
    </cfRule>
  </conditionalFormatting>
  <conditionalFormatting sqref="M1091:AR1091">
    <cfRule type="cellIs" dxfId="1205" priority="466" operator="equal">
      <formula>0</formula>
    </cfRule>
  </conditionalFormatting>
  <conditionalFormatting sqref="M1084:AR1087">
    <cfRule type="cellIs" dxfId="1204" priority="465" operator="equal">
      <formula>0</formula>
    </cfRule>
  </conditionalFormatting>
  <conditionalFormatting sqref="M1109:AR1111">
    <cfRule type="cellIs" dxfId="1203" priority="464" operator="equal">
      <formula>0</formula>
    </cfRule>
  </conditionalFormatting>
  <conditionalFormatting sqref="M1112:AR1117">
    <cfRule type="cellIs" dxfId="1202" priority="463" operator="equal">
      <formula>0</formula>
    </cfRule>
  </conditionalFormatting>
  <conditionalFormatting sqref="M1120:AR1126">
    <cfRule type="cellIs" dxfId="1201" priority="462" operator="equal">
      <formula>0</formula>
    </cfRule>
  </conditionalFormatting>
  <conditionalFormatting sqref="M1100:AR1100">
    <cfRule type="cellIs" dxfId="1200" priority="461" operator="equal">
      <formula>0</formula>
    </cfRule>
  </conditionalFormatting>
  <conditionalFormatting sqref="M1134:AR1135">
    <cfRule type="cellIs" dxfId="1199" priority="459" operator="equal">
      <formula>0</formula>
    </cfRule>
  </conditionalFormatting>
  <conditionalFormatting sqref="M1137:AR1138">
    <cfRule type="cellIs" dxfId="1198" priority="458" operator="equal">
      <formula>0</formula>
    </cfRule>
  </conditionalFormatting>
  <conditionalFormatting sqref="M1140:AR1140">
    <cfRule type="cellIs" dxfId="1197" priority="457" operator="equal">
      <formula>0</formula>
    </cfRule>
  </conditionalFormatting>
  <conditionalFormatting sqref="K1133">
    <cfRule type="containsText" dxfId="1196" priority="456" operator="containsText" text="ELC">
      <formula>NOT(ISERROR(SEARCH("ELC",K1133)))</formula>
    </cfRule>
  </conditionalFormatting>
  <conditionalFormatting sqref="K1133">
    <cfRule type="containsText" dxfId="1195" priority="448" operator="containsText" text="CO2e">
      <formula>NOT(ISERROR(SEARCH("CO2e",K1133)))</formula>
    </cfRule>
    <cfRule type="containsText" dxfId="1194" priority="449" operator="containsText" text="HFO">
      <formula>NOT(ISERROR(SEARCH("HFO",K1133)))</formula>
    </cfRule>
    <cfRule type="containsText" dxfId="1193" priority="450" operator="containsText" text="LPG">
      <formula>NOT(ISERROR(SEARCH("LPG",K1133)))</formula>
    </cfRule>
    <cfRule type="containsText" dxfId="1192" priority="451" operator="containsText" text="KER">
      <formula>NOT(ISERROR(SEARCH("KER",K1133)))</formula>
    </cfRule>
    <cfRule type="containsText" dxfId="1191" priority="452" operator="containsText" text="DSL">
      <formula>NOT(ISERROR(SEARCH("DSL",K1133)))</formula>
    </cfRule>
    <cfRule type="containsText" dxfId="1190" priority="453" operator="containsText" text="GSL">
      <formula>NOT(ISERROR(SEARCH("GSL",K1133)))</formula>
    </cfRule>
    <cfRule type="containsText" dxfId="1189" priority="454" operator="containsText" text="OIL">
      <formula>NOT(ISERROR(SEARCH("OIL",K1133)))</formula>
    </cfRule>
    <cfRule type="containsText" dxfId="1188" priority="455" operator="containsText" text="GAS">
      <formula>NOT(ISERROR(SEARCH("GAS",K1133)))</formula>
    </cfRule>
  </conditionalFormatting>
  <conditionalFormatting sqref="M1143:AR1144">
    <cfRule type="cellIs" dxfId="1187" priority="447" operator="equal">
      <formula>0</formula>
    </cfRule>
  </conditionalFormatting>
  <conditionalFormatting sqref="M1146:AR1147">
    <cfRule type="cellIs" dxfId="1186" priority="446" operator="equal">
      <formula>0</formula>
    </cfRule>
  </conditionalFormatting>
  <conditionalFormatting sqref="M1149:AR1149">
    <cfRule type="cellIs" dxfId="1185" priority="445" operator="equal">
      <formula>0</formula>
    </cfRule>
  </conditionalFormatting>
  <conditionalFormatting sqref="K1142">
    <cfRule type="containsText" dxfId="1184" priority="444" operator="containsText" text="ELC">
      <formula>NOT(ISERROR(SEARCH("ELC",K1142)))</formula>
    </cfRule>
  </conditionalFormatting>
  <conditionalFormatting sqref="K1142">
    <cfRule type="containsText" dxfId="1183" priority="436" operator="containsText" text="CO2e">
      <formula>NOT(ISERROR(SEARCH("CO2e",K1142)))</formula>
    </cfRule>
    <cfRule type="containsText" dxfId="1182" priority="437" operator="containsText" text="HFO">
      <formula>NOT(ISERROR(SEARCH("HFO",K1142)))</formula>
    </cfRule>
    <cfRule type="containsText" dxfId="1181" priority="438" operator="containsText" text="LPG">
      <formula>NOT(ISERROR(SEARCH("LPG",K1142)))</formula>
    </cfRule>
    <cfRule type="containsText" dxfId="1180" priority="439" operator="containsText" text="KER">
      <formula>NOT(ISERROR(SEARCH("KER",K1142)))</formula>
    </cfRule>
    <cfRule type="containsText" dxfId="1179" priority="440" operator="containsText" text="DSL">
      <formula>NOT(ISERROR(SEARCH("DSL",K1142)))</formula>
    </cfRule>
    <cfRule type="containsText" dxfId="1178" priority="441" operator="containsText" text="GSL">
      <formula>NOT(ISERROR(SEARCH("GSL",K1142)))</formula>
    </cfRule>
    <cfRule type="containsText" dxfId="1177" priority="442" operator="containsText" text="OIL">
      <formula>NOT(ISERROR(SEARCH("OIL",K1142)))</formula>
    </cfRule>
    <cfRule type="containsText" dxfId="1176" priority="443" operator="containsText" text="GAS">
      <formula>NOT(ISERROR(SEARCH("GAS",K1142)))</formula>
    </cfRule>
  </conditionalFormatting>
  <conditionalFormatting sqref="M1152:AR1153">
    <cfRule type="cellIs" dxfId="1175" priority="435" operator="equal">
      <formula>0</formula>
    </cfRule>
  </conditionalFormatting>
  <conditionalFormatting sqref="M1155:AR1156">
    <cfRule type="cellIs" dxfId="1174" priority="434" operator="equal">
      <formula>0</formula>
    </cfRule>
  </conditionalFormatting>
  <conditionalFormatting sqref="M1158:AR1158">
    <cfRule type="cellIs" dxfId="1173" priority="433" operator="equal">
      <formula>0</formula>
    </cfRule>
  </conditionalFormatting>
  <conditionalFormatting sqref="K1151">
    <cfRule type="containsText" dxfId="1172" priority="432" operator="containsText" text="ELC">
      <formula>NOT(ISERROR(SEARCH("ELC",K1151)))</formula>
    </cfRule>
  </conditionalFormatting>
  <conditionalFormatting sqref="K1151">
    <cfRule type="containsText" dxfId="1171" priority="424" operator="containsText" text="CO2e">
      <formula>NOT(ISERROR(SEARCH("CO2e",K1151)))</formula>
    </cfRule>
    <cfRule type="containsText" dxfId="1170" priority="425" operator="containsText" text="HFO">
      <formula>NOT(ISERROR(SEARCH("HFO",K1151)))</formula>
    </cfRule>
    <cfRule type="containsText" dxfId="1169" priority="426" operator="containsText" text="LPG">
      <formula>NOT(ISERROR(SEARCH("LPG",K1151)))</formula>
    </cfRule>
    <cfRule type="containsText" dxfId="1168" priority="427" operator="containsText" text="KER">
      <formula>NOT(ISERROR(SEARCH("KER",K1151)))</formula>
    </cfRule>
    <cfRule type="containsText" dxfId="1167" priority="428" operator="containsText" text="DSL">
      <formula>NOT(ISERROR(SEARCH("DSL",K1151)))</formula>
    </cfRule>
    <cfRule type="containsText" dxfId="1166" priority="429" operator="containsText" text="GSL">
      <formula>NOT(ISERROR(SEARCH("GSL",K1151)))</formula>
    </cfRule>
    <cfRule type="containsText" dxfId="1165" priority="430" operator="containsText" text="OIL">
      <formula>NOT(ISERROR(SEARCH("OIL",K1151)))</formula>
    </cfRule>
    <cfRule type="containsText" dxfId="1164" priority="431" operator="containsText" text="GAS">
      <formula>NOT(ISERROR(SEARCH("GAS",K1151)))</formula>
    </cfRule>
  </conditionalFormatting>
  <conditionalFormatting sqref="M1161:AR1162">
    <cfRule type="cellIs" dxfId="1163" priority="423" operator="equal">
      <formula>0</formula>
    </cfRule>
  </conditionalFormatting>
  <conditionalFormatting sqref="M1164:AR1165">
    <cfRule type="cellIs" dxfId="1162" priority="422" operator="equal">
      <formula>0</formula>
    </cfRule>
  </conditionalFormatting>
  <conditionalFormatting sqref="M1167:AR1167">
    <cfRule type="cellIs" dxfId="1161" priority="421" operator="equal">
      <formula>0</formula>
    </cfRule>
  </conditionalFormatting>
  <conditionalFormatting sqref="K1160">
    <cfRule type="containsText" dxfId="1160" priority="420" operator="containsText" text="ELC">
      <formula>NOT(ISERROR(SEARCH("ELC",K1160)))</formula>
    </cfRule>
  </conditionalFormatting>
  <conditionalFormatting sqref="K1160">
    <cfRule type="containsText" dxfId="1159" priority="412" operator="containsText" text="CO2e">
      <formula>NOT(ISERROR(SEARCH("CO2e",K1160)))</formula>
    </cfRule>
    <cfRule type="containsText" dxfId="1158" priority="413" operator="containsText" text="HFO">
      <formula>NOT(ISERROR(SEARCH("HFO",K1160)))</formula>
    </cfRule>
    <cfRule type="containsText" dxfId="1157" priority="414" operator="containsText" text="LPG">
      <formula>NOT(ISERROR(SEARCH("LPG",K1160)))</formula>
    </cfRule>
    <cfRule type="containsText" dxfId="1156" priority="415" operator="containsText" text="KER">
      <formula>NOT(ISERROR(SEARCH("KER",K1160)))</formula>
    </cfRule>
    <cfRule type="containsText" dxfId="1155" priority="416" operator="containsText" text="DSL">
      <formula>NOT(ISERROR(SEARCH("DSL",K1160)))</formula>
    </cfRule>
    <cfRule type="containsText" dxfId="1154" priority="417" operator="containsText" text="GSL">
      <formula>NOT(ISERROR(SEARCH("GSL",K1160)))</formula>
    </cfRule>
    <cfRule type="containsText" dxfId="1153" priority="418" operator="containsText" text="OIL">
      <formula>NOT(ISERROR(SEARCH("OIL",K1160)))</formula>
    </cfRule>
    <cfRule type="containsText" dxfId="1152" priority="419" operator="containsText" text="GAS">
      <formula>NOT(ISERROR(SEARCH("GAS",K1160)))</formula>
    </cfRule>
  </conditionalFormatting>
  <conditionalFormatting sqref="M1170:AR1171">
    <cfRule type="cellIs" dxfId="1151" priority="411" operator="equal">
      <formula>0</formula>
    </cfRule>
  </conditionalFormatting>
  <conditionalFormatting sqref="M1173:AR1174">
    <cfRule type="cellIs" dxfId="1150" priority="410" operator="equal">
      <formula>0</formula>
    </cfRule>
  </conditionalFormatting>
  <conditionalFormatting sqref="M1176:AR1176">
    <cfRule type="cellIs" dxfId="1149" priority="409" operator="equal">
      <formula>0</formula>
    </cfRule>
  </conditionalFormatting>
  <conditionalFormatting sqref="K1169">
    <cfRule type="containsText" dxfId="1148" priority="408" operator="containsText" text="ELC">
      <formula>NOT(ISERROR(SEARCH("ELC",K1169)))</formula>
    </cfRule>
  </conditionalFormatting>
  <conditionalFormatting sqref="K1169">
    <cfRule type="containsText" dxfId="1147" priority="400" operator="containsText" text="CO2e">
      <formula>NOT(ISERROR(SEARCH("CO2e",K1169)))</formula>
    </cfRule>
    <cfRule type="containsText" dxfId="1146" priority="401" operator="containsText" text="HFO">
      <formula>NOT(ISERROR(SEARCH("HFO",K1169)))</formula>
    </cfRule>
    <cfRule type="containsText" dxfId="1145" priority="402" operator="containsText" text="LPG">
      <formula>NOT(ISERROR(SEARCH("LPG",K1169)))</formula>
    </cfRule>
    <cfRule type="containsText" dxfId="1144" priority="403" operator="containsText" text="KER">
      <formula>NOT(ISERROR(SEARCH("KER",K1169)))</formula>
    </cfRule>
    <cfRule type="containsText" dxfId="1143" priority="404" operator="containsText" text="DSL">
      <formula>NOT(ISERROR(SEARCH("DSL",K1169)))</formula>
    </cfRule>
    <cfRule type="containsText" dxfId="1142" priority="405" operator="containsText" text="GSL">
      <formula>NOT(ISERROR(SEARCH("GSL",K1169)))</formula>
    </cfRule>
    <cfRule type="containsText" dxfId="1141" priority="406" operator="containsText" text="OIL">
      <formula>NOT(ISERROR(SEARCH("OIL",K1169)))</formula>
    </cfRule>
    <cfRule type="containsText" dxfId="1140" priority="407" operator="containsText" text="GAS">
      <formula>NOT(ISERROR(SEARCH("GAS",K1169)))</formula>
    </cfRule>
  </conditionalFormatting>
  <conditionalFormatting sqref="M1179:AR1180">
    <cfRule type="cellIs" dxfId="1139" priority="399" operator="equal">
      <formula>0</formula>
    </cfRule>
  </conditionalFormatting>
  <conditionalFormatting sqref="M1182:AR1183">
    <cfRule type="cellIs" dxfId="1138" priority="398" operator="equal">
      <formula>0</formula>
    </cfRule>
  </conditionalFormatting>
  <conditionalFormatting sqref="M1185:AR1185">
    <cfRule type="cellIs" dxfId="1137" priority="397" operator="equal">
      <formula>0</formula>
    </cfRule>
  </conditionalFormatting>
  <conditionalFormatting sqref="K1178">
    <cfRule type="containsText" dxfId="1136" priority="396" operator="containsText" text="ELC">
      <formula>NOT(ISERROR(SEARCH("ELC",K1178)))</formula>
    </cfRule>
  </conditionalFormatting>
  <conditionalFormatting sqref="K1178">
    <cfRule type="containsText" dxfId="1135" priority="388" operator="containsText" text="CO2e">
      <formula>NOT(ISERROR(SEARCH("CO2e",K1178)))</formula>
    </cfRule>
    <cfRule type="containsText" dxfId="1134" priority="389" operator="containsText" text="HFO">
      <formula>NOT(ISERROR(SEARCH("HFO",K1178)))</formula>
    </cfRule>
    <cfRule type="containsText" dxfId="1133" priority="390" operator="containsText" text="LPG">
      <formula>NOT(ISERROR(SEARCH("LPG",K1178)))</formula>
    </cfRule>
    <cfRule type="containsText" dxfId="1132" priority="391" operator="containsText" text="KER">
      <formula>NOT(ISERROR(SEARCH("KER",K1178)))</formula>
    </cfRule>
    <cfRule type="containsText" dxfId="1131" priority="392" operator="containsText" text="DSL">
      <formula>NOT(ISERROR(SEARCH("DSL",K1178)))</formula>
    </cfRule>
    <cfRule type="containsText" dxfId="1130" priority="393" operator="containsText" text="GSL">
      <formula>NOT(ISERROR(SEARCH("GSL",K1178)))</formula>
    </cfRule>
    <cfRule type="containsText" dxfId="1129" priority="394" operator="containsText" text="OIL">
      <formula>NOT(ISERROR(SEARCH("OIL",K1178)))</formula>
    </cfRule>
    <cfRule type="containsText" dxfId="1128" priority="395" operator="containsText" text="GAS">
      <formula>NOT(ISERROR(SEARCH("GAS",K1178)))</formula>
    </cfRule>
  </conditionalFormatting>
  <conditionalFormatting sqref="M1188:AR1189">
    <cfRule type="cellIs" dxfId="1127" priority="387" operator="equal">
      <formula>0</formula>
    </cfRule>
  </conditionalFormatting>
  <conditionalFormatting sqref="M1191:AR1193">
    <cfRule type="cellIs" dxfId="1126" priority="386" operator="equal">
      <formula>0</formula>
    </cfRule>
  </conditionalFormatting>
  <conditionalFormatting sqref="M1195:AR1195">
    <cfRule type="cellIs" dxfId="1125" priority="385" operator="equal">
      <formula>0</formula>
    </cfRule>
  </conditionalFormatting>
  <conditionalFormatting sqref="K1187">
    <cfRule type="containsText" dxfId="1124" priority="384" operator="containsText" text="ELC">
      <formula>NOT(ISERROR(SEARCH("ELC",K1187)))</formula>
    </cfRule>
  </conditionalFormatting>
  <conditionalFormatting sqref="K1187">
    <cfRule type="containsText" dxfId="1123" priority="376" operator="containsText" text="CO2e">
      <formula>NOT(ISERROR(SEARCH("CO2e",K1187)))</formula>
    </cfRule>
    <cfRule type="containsText" dxfId="1122" priority="377" operator="containsText" text="HFO">
      <formula>NOT(ISERROR(SEARCH("HFO",K1187)))</formula>
    </cfRule>
    <cfRule type="containsText" dxfId="1121" priority="378" operator="containsText" text="LPG">
      <formula>NOT(ISERROR(SEARCH("LPG",K1187)))</formula>
    </cfRule>
    <cfRule type="containsText" dxfId="1120" priority="379" operator="containsText" text="KER">
      <formula>NOT(ISERROR(SEARCH("KER",K1187)))</formula>
    </cfRule>
    <cfRule type="containsText" dxfId="1119" priority="380" operator="containsText" text="DSL">
      <formula>NOT(ISERROR(SEARCH("DSL",K1187)))</formula>
    </cfRule>
    <cfRule type="containsText" dxfId="1118" priority="381" operator="containsText" text="GSL">
      <formula>NOT(ISERROR(SEARCH("GSL",K1187)))</formula>
    </cfRule>
    <cfRule type="containsText" dxfId="1117" priority="382" operator="containsText" text="OIL">
      <formula>NOT(ISERROR(SEARCH("OIL",K1187)))</formula>
    </cfRule>
    <cfRule type="containsText" dxfId="1116" priority="383" operator="containsText" text="GAS">
      <formula>NOT(ISERROR(SEARCH("GAS",K1187)))</formula>
    </cfRule>
  </conditionalFormatting>
  <conditionalFormatting sqref="M1198:AR1199">
    <cfRule type="cellIs" dxfId="1115" priority="375" operator="equal">
      <formula>0</formula>
    </cfRule>
  </conditionalFormatting>
  <conditionalFormatting sqref="M1201:AR1203">
    <cfRule type="cellIs" dxfId="1114" priority="374" operator="equal">
      <formula>0</formula>
    </cfRule>
  </conditionalFormatting>
  <conditionalFormatting sqref="M1205:AR1205">
    <cfRule type="cellIs" dxfId="1113" priority="373" operator="equal">
      <formula>0</formula>
    </cfRule>
  </conditionalFormatting>
  <conditionalFormatting sqref="K1197">
    <cfRule type="containsText" dxfId="1112" priority="372" operator="containsText" text="ELC">
      <formula>NOT(ISERROR(SEARCH("ELC",K1197)))</formula>
    </cfRule>
  </conditionalFormatting>
  <conditionalFormatting sqref="K1197">
    <cfRule type="containsText" dxfId="1111" priority="364" operator="containsText" text="CO2e">
      <formula>NOT(ISERROR(SEARCH("CO2e",K1197)))</formula>
    </cfRule>
    <cfRule type="containsText" dxfId="1110" priority="365" operator="containsText" text="HFO">
      <formula>NOT(ISERROR(SEARCH("HFO",K1197)))</formula>
    </cfRule>
    <cfRule type="containsText" dxfId="1109" priority="366" operator="containsText" text="LPG">
      <formula>NOT(ISERROR(SEARCH("LPG",K1197)))</formula>
    </cfRule>
    <cfRule type="containsText" dxfId="1108" priority="367" operator="containsText" text="KER">
      <formula>NOT(ISERROR(SEARCH("KER",K1197)))</formula>
    </cfRule>
    <cfRule type="containsText" dxfId="1107" priority="368" operator="containsText" text="DSL">
      <formula>NOT(ISERROR(SEARCH("DSL",K1197)))</formula>
    </cfRule>
    <cfRule type="containsText" dxfId="1106" priority="369" operator="containsText" text="GSL">
      <formula>NOT(ISERROR(SEARCH("GSL",K1197)))</formula>
    </cfRule>
    <cfRule type="containsText" dxfId="1105" priority="370" operator="containsText" text="OIL">
      <formula>NOT(ISERROR(SEARCH("OIL",K1197)))</formula>
    </cfRule>
    <cfRule type="containsText" dxfId="1104" priority="371" operator="containsText" text="GAS">
      <formula>NOT(ISERROR(SEARCH("GAS",K1197)))</formula>
    </cfRule>
  </conditionalFormatting>
  <conditionalFormatting sqref="M1208:AR1209">
    <cfRule type="cellIs" dxfId="1103" priority="363" operator="equal">
      <formula>0</formula>
    </cfRule>
  </conditionalFormatting>
  <conditionalFormatting sqref="M1211:AR1213">
    <cfRule type="cellIs" dxfId="1102" priority="362" operator="equal">
      <formula>0</formula>
    </cfRule>
  </conditionalFormatting>
  <conditionalFormatting sqref="M1215:AR1215">
    <cfRule type="cellIs" dxfId="1101" priority="361" operator="equal">
      <formula>0</formula>
    </cfRule>
  </conditionalFormatting>
  <conditionalFormatting sqref="K1207">
    <cfRule type="containsText" dxfId="1100" priority="360" operator="containsText" text="ELC">
      <formula>NOT(ISERROR(SEARCH("ELC",K1207)))</formula>
    </cfRule>
  </conditionalFormatting>
  <conditionalFormatting sqref="K1207">
    <cfRule type="containsText" dxfId="1099" priority="352" operator="containsText" text="CO2e">
      <formula>NOT(ISERROR(SEARCH("CO2e",K1207)))</formula>
    </cfRule>
    <cfRule type="containsText" dxfId="1098" priority="353" operator="containsText" text="HFO">
      <formula>NOT(ISERROR(SEARCH("HFO",K1207)))</formula>
    </cfRule>
    <cfRule type="containsText" dxfId="1097" priority="354" operator="containsText" text="LPG">
      <formula>NOT(ISERROR(SEARCH("LPG",K1207)))</formula>
    </cfRule>
    <cfRule type="containsText" dxfId="1096" priority="355" operator="containsText" text="KER">
      <formula>NOT(ISERROR(SEARCH("KER",K1207)))</formula>
    </cfRule>
    <cfRule type="containsText" dxfId="1095" priority="356" operator="containsText" text="DSL">
      <formula>NOT(ISERROR(SEARCH("DSL",K1207)))</formula>
    </cfRule>
    <cfRule type="containsText" dxfId="1094" priority="357" operator="containsText" text="GSL">
      <formula>NOT(ISERROR(SEARCH("GSL",K1207)))</formula>
    </cfRule>
    <cfRule type="containsText" dxfId="1093" priority="358" operator="containsText" text="OIL">
      <formula>NOT(ISERROR(SEARCH("OIL",K1207)))</formula>
    </cfRule>
    <cfRule type="containsText" dxfId="1092" priority="359" operator="containsText" text="GAS">
      <formula>NOT(ISERROR(SEARCH("GAS",K1207)))</formula>
    </cfRule>
  </conditionalFormatting>
  <conditionalFormatting sqref="M1497:AR1498">
    <cfRule type="cellIs" dxfId="1091" priority="351" operator="equal">
      <formula>0</formula>
    </cfRule>
  </conditionalFormatting>
  <conditionalFormatting sqref="K1496">
    <cfRule type="containsText" dxfId="1090" priority="350" operator="containsText" text="ELC">
      <formula>NOT(ISERROR(SEARCH("ELC",K1496)))</formula>
    </cfRule>
  </conditionalFormatting>
  <conditionalFormatting sqref="K1496">
    <cfRule type="containsText" dxfId="1089" priority="342" operator="containsText" text="CO2e">
      <formula>NOT(ISERROR(SEARCH("CO2e",K1496)))</formula>
    </cfRule>
    <cfRule type="containsText" dxfId="1088" priority="343" operator="containsText" text="HFO">
      <formula>NOT(ISERROR(SEARCH("HFO",K1496)))</formula>
    </cfRule>
    <cfRule type="containsText" dxfId="1087" priority="344" operator="containsText" text="LPG">
      <formula>NOT(ISERROR(SEARCH("LPG",K1496)))</formula>
    </cfRule>
    <cfRule type="containsText" dxfId="1086" priority="345" operator="containsText" text="KER">
      <formula>NOT(ISERROR(SEARCH("KER",K1496)))</formula>
    </cfRule>
    <cfRule type="containsText" dxfId="1085" priority="346" operator="containsText" text="DSL">
      <formula>NOT(ISERROR(SEARCH("DSL",K1496)))</formula>
    </cfRule>
    <cfRule type="containsText" dxfId="1084" priority="347" operator="containsText" text="GSL">
      <formula>NOT(ISERROR(SEARCH("GSL",K1496)))</formula>
    </cfRule>
    <cfRule type="containsText" dxfId="1083" priority="348" operator="containsText" text="OIL">
      <formula>NOT(ISERROR(SEARCH("OIL",K1496)))</formula>
    </cfRule>
    <cfRule type="containsText" dxfId="1082" priority="349" operator="containsText" text="GAS">
      <formula>NOT(ISERROR(SEARCH("GAS",K1496)))</formula>
    </cfRule>
  </conditionalFormatting>
  <conditionalFormatting sqref="M1500:AR1502">
    <cfRule type="cellIs" dxfId="1081" priority="341" operator="equal">
      <formula>0</formula>
    </cfRule>
  </conditionalFormatting>
  <conditionalFormatting sqref="M1504:AR1509">
    <cfRule type="cellIs" dxfId="1080" priority="340" operator="equal">
      <formula>0</formula>
    </cfRule>
  </conditionalFormatting>
  <conditionalFormatting sqref="M1543:AR1544">
    <cfRule type="cellIs" dxfId="1079" priority="339" operator="equal">
      <formula>0</formula>
    </cfRule>
  </conditionalFormatting>
  <conditionalFormatting sqref="K1542">
    <cfRule type="containsText" dxfId="1078" priority="338" operator="containsText" text="ELC">
      <formula>NOT(ISERROR(SEARCH("ELC",K1542)))</formula>
    </cfRule>
  </conditionalFormatting>
  <conditionalFormatting sqref="K1542">
    <cfRule type="containsText" dxfId="1077" priority="330" operator="containsText" text="CO2e">
      <formula>NOT(ISERROR(SEARCH("CO2e",K1542)))</formula>
    </cfRule>
    <cfRule type="containsText" dxfId="1076" priority="331" operator="containsText" text="HFO">
      <formula>NOT(ISERROR(SEARCH("HFO",K1542)))</formula>
    </cfRule>
    <cfRule type="containsText" dxfId="1075" priority="332" operator="containsText" text="LPG">
      <formula>NOT(ISERROR(SEARCH("LPG",K1542)))</formula>
    </cfRule>
    <cfRule type="containsText" dxfId="1074" priority="333" operator="containsText" text="KER">
      <formula>NOT(ISERROR(SEARCH("KER",K1542)))</formula>
    </cfRule>
    <cfRule type="containsText" dxfId="1073" priority="334" operator="containsText" text="DSL">
      <formula>NOT(ISERROR(SEARCH("DSL",K1542)))</formula>
    </cfRule>
    <cfRule type="containsText" dxfId="1072" priority="335" operator="containsText" text="GSL">
      <formula>NOT(ISERROR(SEARCH("GSL",K1542)))</formula>
    </cfRule>
    <cfRule type="containsText" dxfId="1071" priority="336" operator="containsText" text="OIL">
      <formula>NOT(ISERROR(SEARCH("OIL",K1542)))</formula>
    </cfRule>
    <cfRule type="containsText" dxfId="1070" priority="337" operator="containsText" text="GAS">
      <formula>NOT(ISERROR(SEARCH("GAS",K1542)))</formula>
    </cfRule>
  </conditionalFormatting>
  <conditionalFormatting sqref="M1546:AR1549">
    <cfRule type="cellIs" dxfId="1069" priority="329" operator="equal">
      <formula>0</formula>
    </cfRule>
  </conditionalFormatting>
  <conditionalFormatting sqref="M1551:AR1556">
    <cfRule type="cellIs" dxfId="1068" priority="328" operator="equal">
      <formula>0</formula>
    </cfRule>
  </conditionalFormatting>
  <conditionalFormatting sqref="M1569:AR1570">
    <cfRule type="cellIs" dxfId="1067" priority="327" operator="equal">
      <formula>0</formula>
    </cfRule>
  </conditionalFormatting>
  <conditionalFormatting sqref="K1568">
    <cfRule type="containsText" dxfId="1066" priority="326" operator="containsText" text="ELC">
      <formula>NOT(ISERROR(SEARCH("ELC",K1568)))</formula>
    </cfRule>
  </conditionalFormatting>
  <conditionalFormatting sqref="K1568">
    <cfRule type="containsText" dxfId="1065" priority="318" operator="containsText" text="CO2e">
      <formula>NOT(ISERROR(SEARCH("CO2e",K1568)))</formula>
    </cfRule>
    <cfRule type="containsText" dxfId="1064" priority="319" operator="containsText" text="HFO">
      <formula>NOT(ISERROR(SEARCH("HFO",K1568)))</formula>
    </cfRule>
    <cfRule type="containsText" dxfId="1063" priority="320" operator="containsText" text="LPG">
      <formula>NOT(ISERROR(SEARCH("LPG",K1568)))</formula>
    </cfRule>
    <cfRule type="containsText" dxfId="1062" priority="321" operator="containsText" text="KER">
      <formula>NOT(ISERROR(SEARCH("KER",K1568)))</formula>
    </cfRule>
    <cfRule type="containsText" dxfId="1061" priority="322" operator="containsText" text="DSL">
      <formula>NOT(ISERROR(SEARCH("DSL",K1568)))</formula>
    </cfRule>
    <cfRule type="containsText" dxfId="1060" priority="323" operator="containsText" text="GSL">
      <formula>NOT(ISERROR(SEARCH("GSL",K1568)))</formula>
    </cfRule>
    <cfRule type="containsText" dxfId="1059" priority="324" operator="containsText" text="OIL">
      <formula>NOT(ISERROR(SEARCH("OIL",K1568)))</formula>
    </cfRule>
    <cfRule type="containsText" dxfId="1058" priority="325" operator="containsText" text="GAS">
      <formula>NOT(ISERROR(SEARCH("GAS",K1568)))</formula>
    </cfRule>
  </conditionalFormatting>
  <conditionalFormatting sqref="M1572:AR1574">
    <cfRule type="cellIs" dxfId="1057" priority="317" operator="equal">
      <formula>0</formula>
    </cfRule>
  </conditionalFormatting>
  <conditionalFormatting sqref="M1576:AR1581">
    <cfRule type="cellIs" dxfId="1056" priority="316" operator="equal">
      <formula>0</formula>
    </cfRule>
  </conditionalFormatting>
  <conditionalFormatting sqref="M1594:AR1595">
    <cfRule type="cellIs" dxfId="1055" priority="315" operator="equal">
      <formula>0</formula>
    </cfRule>
  </conditionalFormatting>
  <conditionalFormatting sqref="K1593">
    <cfRule type="containsText" dxfId="1054" priority="314" operator="containsText" text="ELC">
      <formula>NOT(ISERROR(SEARCH("ELC",K1593)))</formula>
    </cfRule>
  </conditionalFormatting>
  <conditionalFormatting sqref="K1593">
    <cfRule type="containsText" dxfId="1053" priority="306" operator="containsText" text="CO2e">
      <formula>NOT(ISERROR(SEARCH("CO2e",K1593)))</formula>
    </cfRule>
    <cfRule type="containsText" dxfId="1052" priority="307" operator="containsText" text="HFO">
      <formula>NOT(ISERROR(SEARCH("HFO",K1593)))</formula>
    </cfRule>
    <cfRule type="containsText" dxfId="1051" priority="308" operator="containsText" text="LPG">
      <formula>NOT(ISERROR(SEARCH("LPG",K1593)))</formula>
    </cfRule>
    <cfRule type="containsText" dxfId="1050" priority="309" operator="containsText" text="KER">
      <formula>NOT(ISERROR(SEARCH("KER",K1593)))</formula>
    </cfRule>
    <cfRule type="containsText" dxfId="1049" priority="310" operator="containsText" text="DSL">
      <formula>NOT(ISERROR(SEARCH("DSL",K1593)))</formula>
    </cfRule>
    <cfRule type="containsText" dxfId="1048" priority="311" operator="containsText" text="GSL">
      <formula>NOT(ISERROR(SEARCH("GSL",K1593)))</formula>
    </cfRule>
    <cfRule type="containsText" dxfId="1047" priority="312" operator="containsText" text="OIL">
      <formula>NOT(ISERROR(SEARCH("OIL",K1593)))</formula>
    </cfRule>
    <cfRule type="containsText" dxfId="1046" priority="313" operator="containsText" text="GAS">
      <formula>NOT(ISERROR(SEARCH("GAS",K1593)))</formula>
    </cfRule>
  </conditionalFormatting>
  <conditionalFormatting sqref="M1597:AR1599">
    <cfRule type="cellIs" dxfId="1045" priority="305" operator="equal">
      <formula>0</formula>
    </cfRule>
  </conditionalFormatting>
  <conditionalFormatting sqref="M1601:AR1606">
    <cfRule type="cellIs" dxfId="1044" priority="304" operator="equal">
      <formula>0</formula>
    </cfRule>
  </conditionalFormatting>
  <conditionalFormatting sqref="M1619:AR1620">
    <cfRule type="cellIs" dxfId="1043" priority="303" operator="equal">
      <formula>0</formula>
    </cfRule>
  </conditionalFormatting>
  <conditionalFormatting sqref="K1618">
    <cfRule type="containsText" dxfId="1042" priority="302" operator="containsText" text="ELC">
      <formula>NOT(ISERROR(SEARCH("ELC",K1618)))</formula>
    </cfRule>
  </conditionalFormatting>
  <conditionalFormatting sqref="K1618">
    <cfRule type="containsText" dxfId="1041" priority="294" operator="containsText" text="CO2e">
      <formula>NOT(ISERROR(SEARCH("CO2e",K1618)))</formula>
    </cfRule>
    <cfRule type="containsText" dxfId="1040" priority="295" operator="containsText" text="HFO">
      <formula>NOT(ISERROR(SEARCH("HFO",K1618)))</formula>
    </cfRule>
    <cfRule type="containsText" dxfId="1039" priority="296" operator="containsText" text="LPG">
      <formula>NOT(ISERROR(SEARCH("LPG",K1618)))</formula>
    </cfRule>
    <cfRule type="containsText" dxfId="1038" priority="297" operator="containsText" text="KER">
      <formula>NOT(ISERROR(SEARCH("KER",K1618)))</formula>
    </cfRule>
    <cfRule type="containsText" dxfId="1037" priority="298" operator="containsText" text="DSL">
      <formula>NOT(ISERROR(SEARCH("DSL",K1618)))</formula>
    </cfRule>
    <cfRule type="containsText" dxfId="1036" priority="299" operator="containsText" text="GSL">
      <formula>NOT(ISERROR(SEARCH("GSL",K1618)))</formula>
    </cfRule>
    <cfRule type="containsText" dxfId="1035" priority="300" operator="containsText" text="OIL">
      <formula>NOT(ISERROR(SEARCH("OIL",K1618)))</formula>
    </cfRule>
    <cfRule type="containsText" dxfId="1034" priority="301" operator="containsText" text="GAS">
      <formula>NOT(ISERROR(SEARCH("GAS",K1618)))</formula>
    </cfRule>
  </conditionalFormatting>
  <conditionalFormatting sqref="M1622:AR1624">
    <cfRule type="cellIs" dxfId="1033" priority="293" operator="equal">
      <formula>0</formula>
    </cfRule>
  </conditionalFormatting>
  <conditionalFormatting sqref="M1626:AR1631">
    <cfRule type="cellIs" dxfId="1032" priority="292" operator="equal">
      <formula>0</formula>
    </cfRule>
  </conditionalFormatting>
  <conditionalFormatting sqref="M1644:AR1645">
    <cfRule type="cellIs" dxfId="1031" priority="291" operator="equal">
      <formula>0</formula>
    </cfRule>
  </conditionalFormatting>
  <conditionalFormatting sqref="K1643">
    <cfRule type="containsText" dxfId="1030" priority="290" operator="containsText" text="ELC">
      <formula>NOT(ISERROR(SEARCH("ELC",K1643)))</formula>
    </cfRule>
  </conditionalFormatting>
  <conditionalFormatting sqref="K1643">
    <cfRule type="containsText" dxfId="1029" priority="282" operator="containsText" text="CO2e">
      <formula>NOT(ISERROR(SEARCH("CO2e",K1643)))</formula>
    </cfRule>
    <cfRule type="containsText" dxfId="1028" priority="283" operator="containsText" text="HFO">
      <formula>NOT(ISERROR(SEARCH("HFO",K1643)))</formula>
    </cfRule>
    <cfRule type="containsText" dxfId="1027" priority="284" operator="containsText" text="LPG">
      <formula>NOT(ISERROR(SEARCH("LPG",K1643)))</formula>
    </cfRule>
    <cfRule type="containsText" dxfId="1026" priority="285" operator="containsText" text="KER">
      <formula>NOT(ISERROR(SEARCH("KER",K1643)))</formula>
    </cfRule>
    <cfRule type="containsText" dxfId="1025" priority="286" operator="containsText" text="DSL">
      <formula>NOT(ISERROR(SEARCH("DSL",K1643)))</formula>
    </cfRule>
    <cfRule type="containsText" dxfId="1024" priority="287" operator="containsText" text="GSL">
      <formula>NOT(ISERROR(SEARCH("GSL",K1643)))</formula>
    </cfRule>
    <cfRule type="containsText" dxfId="1023" priority="288" operator="containsText" text="OIL">
      <formula>NOT(ISERROR(SEARCH("OIL",K1643)))</formula>
    </cfRule>
    <cfRule type="containsText" dxfId="1022" priority="289" operator="containsText" text="GAS">
      <formula>NOT(ISERROR(SEARCH("GAS",K1643)))</formula>
    </cfRule>
  </conditionalFormatting>
  <conditionalFormatting sqref="M1647:AR1649">
    <cfRule type="cellIs" dxfId="1021" priority="281" operator="equal">
      <formula>0</formula>
    </cfRule>
  </conditionalFormatting>
  <conditionalFormatting sqref="M1651:AR1656">
    <cfRule type="cellIs" dxfId="1020" priority="280" operator="equal">
      <formula>0</formula>
    </cfRule>
  </conditionalFormatting>
  <conditionalFormatting sqref="M1669:AR1670">
    <cfRule type="cellIs" dxfId="1019" priority="279" operator="equal">
      <formula>0</formula>
    </cfRule>
  </conditionalFormatting>
  <conditionalFormatting sqref="K1668">
    <cfRule type="containsText" dxfId="1018" priority="278" operator="containsText" text="ELC">
      <formula>NOT(ISERROR(SEARCH("ELC",K1668)))</formula>
    </cfRule>
  </conditionalFormatting>
  <conditionalFormatting sqref="K1668">
    <cfRule type="containsText" dxfId="1017" priority="270" operator="containsText" text="CO2e">
      <formula>NOT(ISERROR(SEARCH("CO2e",K1668)))</formula>
    </cfRule>
    <cfRule type="containsText" dxfId="1016" priority="271" operator="containsText" text="HFO">
      <formula>NOT(ISERROR(SEARCH("HFO",K1668)))</formula>
    </cfRule>
    <cfRule type="containsText" dxfId="1015" priority="272" operator="containsText" text="LPG">
      <formula>NOT(ISERROR(SEARCH("LPG",K1668)))</formula>
    </cfRule>
    <cfRule type="containsText" dxfId="1014" priority="273" operator="containsText" text="KER">
      <formula>NOT(ISERROR(SEARCH("KER",K1668)))</formula>
    </cfRule>
    <cfRule type="containsText" dxfId="1013" priority="274" operator="containsText" text="DSL">
      <formula>NOT(ISERROR(SEARCH("DSL",K1668)))</formula>
    </cfRule>
    <cfRule type="containsText" dxfId="1012" priority="275" operator="containsText" text="GSL">
      <formula>NOT(ISERROR(SEARCH("GSL",K1668)))</formula>
    </cfRule>
    <cfRule type="containsText" dxfId="1011" priority="276" operator="containsText" text="OIL">
      <formula>NOT(ISERROR(SEARCH("OIL",K1668)))</formula>
    </cfRule>
    <cfRule type="containsText" dxfId="1010" priority="277" operator="containsText" text="GAS">
      <formula>NOT(ISERROR(SEARCH("GAS",K1668)))</formula>
    </cfRule>
  </conditionalFormatting>
  <conditionalFormatting sqref="M1672:AR1674">
    <cfRule type="cellIs" dxfId="1009" priority="269" operator="equal">
      <formula>0</formula>
    </cfRule>
  </conditionalFormatting>
  <conditionalFormatting sqref="M1676:AR1681">
    <cfRule type="cellIs" dxfId="1008" priority="268" operator="equal">
      <formula>0</formula>
    </cfRule>
  </conditionalFormatting>
  <conditionalFormatting sqref="M1524:AR1529">
    <cfRule type="cellIs" dxfId="1007" priority="267" operator="equal">
      <formula>0</formula>
    </cfRule>
  </conditionalFormatting>
  <conditionalFormatting sqref="M1532:AR1533">
    <cfRule type="cellIs" dxfId="1006" priority="266" operator="equal">
      <formula>0</formula>
    </cfRule>
  </conditionalFormatting>
  <conditionalFormatting sqref="J1527:J1529">
    <cfRule type="containsText" dxfId="1005" priority="265" operator="containsText" text="ELC">
      <formula>NOT(ISERROR(SEARCH("ELC",J1527)))</formula>
    </cfRule>
  </conditionalFormatting>
  <conditionalFormatting sqref="K1223">
    <cfRule type="containsText" dxfId="1004" priority="263" operator="containsText" text="ELC">
      <formula>NOT(ISERROR(SEARCH("ELC",K1223)))</formula>
    </cfRule>
  </conditionalFormatting>
  <conditionalFormatting sqref="K1223">
    <cfRule type="containsText" dxfId="1003" priority="255" operator="containsText" text="CO2e">
      <formula>NOT(ISERROR(SEARCH("CO2e",K1223)))</formula>
    </cfRule>
    <cfRule type="containsText" dxfId="1002" priority="256" operator="containsText" text="HFO">
      <formula>NOT(ISERROR(SEARCH("HFO",K1223)))</formula>
    </cfRule>
    <cfRule type="containsText" dxfId="1001" priority="257" operator="containsText" text="LPG">
      <formula>NOT(ISERROR(SEARCH("LPG",K1223)))</formula>
    </cfRule>
    <cfRule type="containsText" dxfId="1000" priority="258" operator="containsText" text="KER">
      <formula>NOT(ISERROR(SEARCH("KER",K1223)))</formula>
    </cfRule>
    <cfRule type="containsText" dxfId="999" priority="259" operator="containsText" text="DSL">
      <formula>NOT(ISERROR(SEARCH("DSL",K1223)))</formula>
    </cfRule>
    <cfRule type="containsText" dxfId="998" priority="260" operator="containsText" text="GSL">
      <formula>NOT(ISERROR(SEARCH("GSL",K1223)))</formula>
    </cfRule>
    <cfRule type="containsText" dxfId="997" priority="261" operator="containsText" text="OIL">
      <formula>NOT(ISERROR(SEARCH("OIL",K1223)))</formula>
    </cfRule>
    <cfRule type="containsText" dxfId="996" priority="262" operator="containsText" text="GAS">
      <formula>NOT(ISERROR(SEARCH("GAS",K1223)))</formula>
    </cfRule>
  </conditionalFormatting>
  <conditionalFormatting sqref="M1232:AR1234">
    <cfRule type="cellIs" dxfId="995" priority="254" operator="equal">
      <formula>0</formula>
    </cfRule>
  </conditionalFormatting>
  <conditionalFormatting sqref="M1244:AR1244">
    <cfRule type="cellIs" dxfId="994" priority="253" operator="equal">
      <formula>0</formula>
    </cfRule>
  </conditionalFormatting>
  <conditionalFormatting sqref="M1235:AR1236">
    <cfRule type="cellIs" dxfId="993" priority="177" operator="equal">
      <formula>0</formula>
    </cfRule>
  </conditionalFormatting>
  <conditionalFormatting sqref="K1282">
    <cfRule type="containsText" dxfId="992" priority="174" operator="containsText" text="ELC">
      <formula>NOT(ISERROR(SEARCH("ELC",K1282)))</formula>
    </cfRule>
  </conditionalFormatting>
  <conditionalFormatting sqref="K1282">
    <cfRule type="containsText" dxfId="991" priority="166" operator="containsText" text="CO2e">
      <formula>NOT(ISERROR(SEARCH("CO2e",K1282)))</formula>
    </cfRule>
    <cfRule type="containsText" dxfId="990" priority="167" operator="containsText" text="HFO">
      <formula>NOT(ISERROR(SEARCH("HFO",K1282)))</formula>
    </cfRule>
    <cfRule type="containsText" dxfId="989" priority="168" operator="containsText" text="LPG">
      <formula>NOT(ISERROR(SEARCH("LPG",K1282)))</formula>
    </cfRule>
    <cfRule type="containsText" dxfId="988" priority="169" operator="containsText" text="KER">
      <formula>NOT(ISERROR(SEARCH("KER",K1282)))</formula>
    </cfRule>
    <cfRule type="containsText" dxfId="987" priority="170" operator="containsText" text="DSL">
      <formula>NOT(ISERROR(SEARCH("DSL",K1282)))</formula>
    </cfRule>
    <cfRule type="containsText" dxfId="986" priority="171" operator="containsText" text="GSL">
      <formula>NOT(ISERROR(SEARCH("GSL",K1282)))</formula>
    </cfRule>
    <cfRule type="containsText" dxfId="985" priority="172" operator="containsText" text="OIL">
      <formula>NOT(ISERROR(SEARCH("OIL",K1282)))</formula>
    </cfRule>
    <cfRule type="containsText" dxfId="984" priority="173" operator="containsText" text="GAS">
      <formula>NOT(ISERROR(SEARCH("GAS",K1282)))</formula>
    </cfRule>
  </conditionalFormatting>
  <conditionalFormatting sqref="K1314">
    <cfRule type="containsText" dxfId="983" priority="157" operator="containsText" text="ELC">
      <formula>NOT(ISERROR(SEARCH("ELC",K1314)))</formula>
    </cfRule>
  </conditionalFormatting>
  <conditionalFormatting sqref="K1314">
    <cfRule type="containsText" dxfId="982" priority="149" operator="containsText" text="CO2e">
      <formula>NOT(ISERROR(SEARCH("CO2e",K1314)))</formula>
    </cfRule>
    <cfRule type="containsText" dxfId="981" priority="150" operator="containsText" text="HFO">
      <formula>NOT(ISERROR(SEARCH("HFO",K1314)))</formula>
    </cfRule>
    <cfRule type="containsText" dxfId="980" priority="151" operator="containsText" text="LPG">
      <formula>NOT(ISERROR(SEARCH("LPG",K1314)))</formula>
    </cfRule>
    <cfRule type="containsText" dxfId="979" priority="152" operator="containsText" text="KER">
      <formula>NOT(ISERROR(SEARCH("KER",K1314)))</formula>
    </cfRule>
    <cfRule type="containsText" dxfId="978" priority="153" operator="containsText" text="DSL">
      <formula>NOT(ISERROR(SEARCH("DSL",K1314)))</formula>
    </cfRule>
    <cfRule type="containsText" dxfId="977" priority="154" operator="containsText" text="GSL">
      <formula>NOT(ISERROR(SEARCH("GSL",K1314)))</formula>
    </cfRule>
    <cfRule type="containsText" dxfId="976" priority="155" operator="containsText" text="OIL">
      <formula>NOT(ISERROR(SEARCH("OIL",K1314)))</formula>
    </cfRule>
    <cfRule type="containsText" dxfId="975" priority="156" operator="containsText" text="GAS">
      <formula>NOT(ISERROR(SEARCH("GAS",K1314)))</formula>
    </cfRule>
  </conditionalFormatting>
  <conditionalFormatting sqref="M1229:AR1229">
    <cfRule type="cellIs" dxfId="974" priority="144" operator="equal">
      <formula>0</formula>
    </cfRule>
  </conditionalFormatting>
  <conditionalFormatting sqref="K1253">
    <cfRule type="containsText" dxfId="973" priority="139" operator="containsText" text="ELC">
      <formula>NOT(ISERROR(SEARCH("ELC",K1253)))</formula>
    </cfRule>
  </conditionalFormatting>
  <conditionalFormatting sqref="K1253">
    <cfRule type="containsText" dxfId="972" priority="131" operator="containsText" text="CO2e">
      <formula>NOT(ISERROR(SEARCH("CO2e",K1253)))</formula>
    </cfRule>
    <cfRule type="containsText" dxfId="971" priority="132" operator="containsText" text="HFO">
      <formula>NOT(ISERROR(SEARCH("HFO",K1253)))</formula>
    </cfRule>
    <cfRule type="containsText" dxfId="970" priority="133" operator="containsText" text="LPG">
      <formula>NOT(ISERROR(SEARCH("LPG",K1253)))</formula>
    </cfRule>
    <cfRule type="containsText" dxfId="969" priority="134" operator="containsText" text="KER">
      <formula>NOT(ISERROR(SEARCH("KER",K1253)))</formula>
    </cfRule>
    <cfRule type="containsText" dxfId="968" priority="135" operator="containsText" text="DSL">
      <formula>NOT(ISERROR(SEARCH("DSL",K1253)))</formula>
    </cfRule>
    <cfRule type="containsText" dxfId="967" priority="136" operator="containsText" text="GSL">
      <formula>NOT(ISERROR(SEARCH("GSL",K1253)))</formula>
    </cfRule>
    <cfRule type="containsText" dxfId="966" priority="137" operator="containsText" text="OIL">
      <formula>NOT(ISERROR(SEARCH("OIL",K1253)))</formula>
    </cfRule>
    <cfRule type="containsText" dxfId="965" priority="138" operator="containsText" text="GAS">
      <formula>NOT(ISERROR(SEARCH("GAS",K1253)))</formula>
    </cfRule>
  </conditionalFormatting>
  <conditionalFormatting sqref="K1345">
    <cfRule type="containsText" dxfId="964" priority="127" operator="containsText" text="ELC">
      <formula>NOT(ISERROR(SEARCH("ELC",K1345)))</formula>
    </cfRule>
  </conditionalFormatting>
  <conditionalFormatting sqref="K1345">
    <cfRule type="containsText" dxfId="963" priority="119" operator="containsText" text="CO2e">
      <formula>NOT(ISERROR(SEARCH("CO2e",K1345)))</formula>
    </cfRule>
    <cfRule type="containsText" dxfId="962" priority="120" operator="containsText" text="HFO">
      <formula>NOT(ISERROR(SEARCH("HFO",K1345)))</formula>
    </cfRule>
    <cfRule type="containsText" dxfId="961" priority="121" operator="containsText" text="LPG">
      <formula>NOT(ISERROR(SEARCH("LPG",K1345)))</formula>
    </cfRule>
    <cfRule type="containsText" dxfId="960" priority="122" operator="containsText" text="KER">
      <formula>NOT(ISERROR(SEARCH("KER",K1345)))</formula>
    </cfRule>
    <cfRule type="containsText" dxfId="959" priority="123" operator="containsText" text="DSL">
      <formula>NOT(ISERROR(SEARCH("DSL",K1345)))</formula>
    </cfRule>
    <cfRule type="containsText" dxfId="958" priority="124" operator="containsText" text="GSL">
      <formula>NOT(ISERROR(SEARCH("GSL",K1345)))</formula>
    </cfRule>
    <cfRule type="containsText" dxfId="957" priority="125" operator="containsText" text="OIL">
      <formula>NOT(ISERROR(SEARCH("OIL",K1345)))</formula>
    </cfRule>
    <cfRule type="containsText" dxfId="956" priority="126" operator="containsText" text="GAS">
      <formula>NOT(ISERROR(SEARCH("GAS",K1345)))</formula>
    </cfRule>
  </conditionalFormatting>
  <conditionalFormatting sqref="K1374">
    <cfRule type="containsText" dxfId="955" priority="113" operator="containsText" text="ELC">
      <formula>NOT(ISERROR(SEARCH("ELC",K1374)))</formula>
    </cfRule>
  </conditionalFormatting>
  <conditionalFormatting sqref="K1374">
    <cfRule type="containsText" dxfId="954" priority="105" operator="containsText" text="CO2e">
      <formula>NOT(ISERROR(SEARCH("CO2e",K1374)))</formula>
    </cfRule>
    <cfRule type="containsText" dxfId="953" priority="106" operator="containsText" text="HFO">
      <formula>NOT(ISERROR(SEARCH("HFO",K1374)))</formula>
    </cfRule>
    <cfRule type="containsText" dxfId="952" priority="107" operator="containsText" text="LPG">
      <formula>NOT(ISERROR(SEARCH("LPG",K1374)))</formula>
    </cfRule>
    <cfRule type="containsText" dxfId="951" priority="108" operator="containsText" text="KER">
      <formula>NOT(ISERROR(SEARCH("KER",K1374)))</formula>
    </cfRule>
    <cfRule type="containsText" dxfId="950" priority="109" operator="containsText" text="DSL">
      <formula>NOT(ISERROR(SEARCH("DSL",K1374)))</formula>
    </cfRule>
    <cfRule type="containsText" dxfId="949" priority="110" operator="containsText" text="GSL">
      <formula>NOT(ISERROR(SEARCH("GSL",K1374)))</formula>
    </cfRule>
    <cfRule type="containsText" dxfId="948" priority="111" operator="containsText" text="OIL">
      <formula>NOT(ISERROR(SEARCH("OIL",K1374)))</formula>
    </cfRule>
    <cfRule type="containsText" dxfId="947" priority="112" operator="containsText" text="GAS">
      <formula>NOT(ISERROR(SEARCH("GAS",K1374)))</formula>
    </cfRule>
  </conditionalFormatting>
  <conditionalFormatting sqref="M1269:AR1274 M1260:AR1260 M1254:AR1258">
    <cfRule type="cellIs" dxfId="946" priority="100" operator="equal">
      <formula>0</formula>
    </cfRule>
  </conditionalFormatting>
  <conditionalFormatting sqref="M1262:AR1265">
    <cfRule type="cellIs" dxfId="945" priority="99" operator="equal">
      <formula>0</formula>
    </cfRule>
  </conditionalFormatting>
  <conditionalFormatting sqref="M1275:AR1275">
    <cfRule type="cellIs" dxfId="944" priority="98" operator="equal">
      <formula>0</formula>
    </cfRule>
  </conditionalFormatting>
  <conditionalFormatting sqref="M1266:AR1267">
    <cfRule type="cellIs" dxfId="943" priority="97" operator="equal">
      <formula>0</formula>
    </cfRule>
  </conditionalFormatting>
  <conditionalFormatting sqref="M1259:AR1259">
    <cfRule type="cellIs" dxfId="942" priority="96" operator="equal">
      <formula>0</formula>
    </cfRule>
  </conditionalFormatting>
  <conditionalFormatting sqref="M1298:AR1303 M1289:AR1289 M1283:AR1287 M1305:AR1306">
    <cfRule type="cellIs" dxfId="941" priority="95" operator="equal">
      <formula>0</formula>
    </cfRule>
  </conditionalFormatting>
  <conditionalFormatting sqref="M1291:AR1294">
    <cfRule type="cellIs" dxfId="940" priority="94" operator="equal">
      <formula>0</formula>
    </cfRule>
  </conditionalFormatting>
  <conditionalFormatting sqref="M1304:AR1304">
    <cfRule type="cellIs" dxfId="939" priority="93" operator="equal">
      <formula>0</formula>
    </cfRule>
  </conditionalFormatting>
  <conditionalFormatting sqref="M1295:AR1296">
    <cfRule type="cellIs" dxfId="938" priority="92" operator="equal">
      <formula>0</formula>
    </cfRule>
  </conditionalFormatting>
  <conditionalFormatting sqref="M1288:AR1288">
    <cfRule type="cellIs" dxfId="937" priority="91" operator="equal">
      <formula>0</formula>
    </cfRule>
  </conditionalFormatting>
  <conditionalFormatting sqref="M1330:AR1335 M1321:AR1321 M1315:AR1319 M1337:AR1337">
    <cfRule type="cellIs" dxfId="936" priority="90" operator="equal">
      <formula>0</formula>
    </cfRule>
  </conditionalFormatting>
  <conditionalFormatting sqref="M1323:AR1325">
    <cfRule type="cellIs" dxfId="935" priority="89" operator="equal">
      <formula>0</formula>
    </cfRule>
  </conditionalFormatting>
  <conditionalFormatting sqref="M1336:AR1336">
    <cfRule type="cellIs" dxfId="934" priority="88" operator="equal">
      <formula>0</formula>
    </cfRule>
  </conditionalFormatting>
  <conditionalFormatting sqref="M1327:AR1328">
    <cfRule type="cellIs" dxfId="933" priority="87" operator="equal">
      <formula>0</formula>
    </cfRule>
  </conditionalFormatting>
  <conditionalFormatting sqref="M1320:AR1320">
    <cfRule type="cellIs" dxfId="932" priority="86" operator="equal">
      <formula>0</formula>
    </cfRule>
  </conditionalFormatting>
  <conditionalFormatting sqref="M1360:AR1365 M1352:AR1352 M1346:AR1350 M1367:AR1367">
    <cfRule type="cellIs" dxfId="931" priority="85" operator="equal">
      <formula>0</formula>
    </cfRule>
  </conditionalFormatting>
  <conditionalFormatting sqref="M1354:AR1356">
    <cfRule type="cellIs" dxfId="930" priority="84" operator="equal">
      <formula>0</formula>
    </cfRule>
  </conditionalFormatting>
  <conditionalFormatting sqref="M1366:AR1366">
    <cfRule type="cellIs" dxfId="929" priority="83" operator="equal">
      <formula>0</formula>
    </cfRule>
  </conditionalFormatting>
  <conditionalFormatting sqref="M1357:AR1358">
    <cfRule type="cellIs" dxfId="928" priority="82" operator="equal">
      <formula>0</formula>
    </cfRule>
  </conditionalFormatting>
  <conditionalFormatting sqref="M1351:AR1351">
    <cfRule type="cellIs" dxfId="927" priority="81" operator="equal">
      <formula>0</formula>
    </cfRule>
  </conditionalFormatting>
  <conditionalFormatting sqref="M1389:AR1394 M1381:AR1381 M1396:AR1396 M1375:AR1379">
    <cfRule type="cellIs" dxfId="926" priority="80" operator="equal">
      <formula>0</formula>
    </cfRule>
  </conditionalFormatting>
  <conditionalFormatting sqref="M1383:AR1385">
    <cfRule type="cellIs" dxfId="925" priority="79" operator="equal">
      <formula>0</formula>
    </cfRule>
  </conditionalFormatting>
  <conditionalFormatting sqref="M1395:AR1395">
    <cfRule type="cellIs" dxfId="924" priority="78" operator="equal">
      <formula>0</formula>
    </cfRule>
  </conditionalFormatting>
  <conditionalFormatting sqref="M1386:AR1387">
    <cfRule type="cellIs" dxfId="923" priority="77" operator="equal">
      <formula>0</formula>
    </cfRule>
  </conditionalFormatting>
  <conditionalFormatting sqref="M1380:AR1380">
    <cfRule type="cellIs" dxfId="922" priority="76" operator="equal">
      <formula>0</formula>
    </cfRule>
  </conditionalFormatting>
  <conditionalFormatting sqref="K1403">
    <cfRule type="containsText" dxfId="921" priority="75" operator="containsText" text="ELC">
      <formula>NOT(ISERROR(SEARCH("ELC",K1403)))</formula>
    </cfRule>
  </conditionalFormatting>
  <conditionalFormatting sqref="K1403">
    <cfRule type="containsText" dxfId="920" priority="67" operator="containsText" text="CO2e">
      <formula>NOT(ISERROR(SEARCH("CO2e",K1403)))</formula>
    </cfRule>
    <cfRule type="containsText" dxfId="919" priority="68" operator="containsText" text="HFO">
      <formula>NOT(ISERROR(SEARCH("HFO",K1403)))</formula>
    </cfRule>
    <cfRule type="containsText" dxfId="918" priority="69" operator="containsText" text="LPG">
      <formula>NOT(ISERROR(SEARCH("LPG",K1403)))</formula>
    </cfRule>
    <cfRule type="containsText" dxfId="917" priority="70" operator="containsText" text="KER">
      <formula>NOT(ISERROR(SEARCH("KER",K1403)))</formula>
    </cfRule>
    <cfRule type="containsText" dxfId="916" priority="71" operator="containsText" text="DSL">
      <formula>NOT(ISERROR(SEARCH("DSL",K1403)))</formula>
    </cfRule>
    <cfRule type="containsText" dxfId="915" priority="72" operator="containsText" text="GSL">
      <formula>NOT(ISERROR(SEARCH("GSL",K1403)))</formula>
    </cfRule>
    <cfRule type="containsText" dxfId="914" priority="73" operator="containsText" text="OIL">
      <formula>NOT(ISERROR(SEARCH("OIL",K1403)))</formula>
    </cfRule>
    <cfRule type="containsText" dxfId="913" priority="74" operator="containsText" text="GAS">
      <formula>NOT(ISERROR(SEARCH("GAS",K1403)))</formula>
    </cfRule>
  </conditionalFormatting>
  <conditionalFormatting sqref="M1418:AR1423 M1410:AR1410 M1425:AR1425 M1404:AR1408">
    <cfRule type="cellIs" dxfId="912" priority="66" operator="equal">
      <formula>0</formula>
    </cfRule>
  </conditionalFormatting>
  <conditionalFormatting sqref="M1412:AR1414">
    <cfRule type="cellIs" dxfId="911" priority="65" operator="equal">
      <formula>0</formula>
    </cfRule>
  </conditionalFormatting>
  <conditionalFormatting sqref="M1424:AR1424">
    <cfRule type="cellIs" dxfId="910" priority="64" operator="equal">
      <formula>0</formula>
    </cfRule>
  </conditionalFormatting>
  <conditionalFormatting sqref="M1415:AR1416">
    <cfRule type="cellIs" dxfId="909" priority="63" operator="equal">
      <formula>0</formula>
    </cfRule>
  </conditionalFormatting>
  <conditionalFormatting sqref="M1409:AR1409">
    <cfRule type="cellIs" dxfId="908" priority="62" operator="equal">
      <formula>0</formula>
    </cfRule>
  </conditionalFormatting>
  <conditionalFormatting sqref="K1433">
    <cfRule type="containsText" dxfId="907" priority="61" operator="containsText" text="ELC">
      <formula>NOT(ISERROR(SEARCH("ELC",K1433)))</formula>
    </cfRule>
  </conditionalFormatting>
  <conditionalFormatting sqref="K1433">
    <cfRule type="containsText" dxfId="906" priority="53" operator="containsText" text="CO2e">
      <formula>NOT(ISERROR(SEARCH("CO2e",K1433)))</formula>
    </cfRule>
    <cfRule type="containsText" dxfId="905" priority="54" operator="containsText" text="HFO">
      <formula>NOT(ISERROR(SEARCH("HFO",K1433)))</formula>
    </cfRule>
    <cfRule type="containsText" dxfId="904" priority="55" operator="containsText" text="LPG">
      <formula>NOT(ISERROR(SEARCH("LPG",K1433)))</formula>
    </cfRule>
    <cfRule type="containsText" dxfId="903" priority="56" operator="containsText" text="KER">
      <formula>NOT(ISERROR(SEARCH("KER",K1433)))</formula>
    </cfRule>
    <cfRule type="containsText" dxfId="902" priority="57" operator="containsText" text="DSL">
      <formula>NOT(ISERROR(SEARCH("DSL",K1433)))</formula>
    </cfRule>
    <cfRule type="containsText" dxfId="901" priority="58" operator="containsText" text="GSL">
      <formula>NOT(ISERROR(SEARCH("GSL",K1433)))</formula>
    </cfRule>
    <cfRule type="containsText" dxfId="900" priority="59" operator="containsText" text="OIL">
      <formula>NOT(ISERROR(SEARCH("OIL",K1433)))</formula>
    </cfRule>
    <cfRule type="containsText" dxfId="899" priority="60" operator="containsText" text="GAS">
      <formula>NOT(ISERROR(SEARCH("GAS",K1433)))</formula>
    </cfRule>
  </conditionalFormatting>
  <conditionalFormatting sqref="M1448:AR1453 M1440:AR1440 M1455:AR1455 M1434:AR1438">
    <cfRule type="cellIs" dxfId="898" priority="52" operator="equal">
      <formula>0</formula>
    </cfRule>
  </conditionalFormatting>
  <conditionalFormatting sqref="M1442:AR1444">
    <cfRule type="cellIs" dxfId="897" priority="51" operator="equal">
      <formula>0</formula>
    </cfRule>
  </conditionalFormatting>
  <conditionalFormatting sqref="M1454:AR1454">
    <cfRule type="cellIs" dxfId="896" priority="50" operator="equal">
      <formula>0</formula>
    </cfRule>
  </conditionalFormatting>
  <conditionalFormatting sqref="M1445:AR1446">
    <cfRule type="cellIs" dxfId="895" priority="49" operator="equal">
      <formula>0</formula>
    </cfRule>
  </conditionalFormatting>
  <conditionalFormatting sqref="M1439:AR1439">
    <cfRule type="cellIs" dxfId="894" priority="48" operator="equal">
      <formula>0</formula>
    </cfRule>
  </conditionalFormatting>
  <conditionalFormatting sqref="L1465">
    <cfRule type="containsText" dxfId="893" priority="47" operator="containsText" text="ELC">
      <formula>NOT(ISERROR(SEARCH("ELC",L1465)))</formula>
    </cfRule>
  </conditionalFormatting>
  <conditionalFormatting sqref="L1465">
    <cfRule type="containsText" dxfId="892" priority="39" operator="containsText" text="CO2e">
      <formula>NOT(ISERROR(SEARCH("CO2e",L1465)))</formula>
    </cfRule>
    <cfRule type="containsText" dxfId="891" priority="40" operator="containsText" text="HFO">
      <formula>NOT(ISERROR(SEARCH("HFO",L1465)))</formula>
    </cfRule>
    <cfRule type="containsText" dxfId="890" priority="41" operator="containsText" text="LPG">
      <formula>NOT(ISERROR(SEARCH("LPG",L1465)))</formula>
    </cfRule>
    <cfRule type="containsText" dxfId="889" priority="42" operator="containsText" text="KER">
      <formula>NOT(ISERROR(SEARCH("KER",L1465)))</formula>
    </cfRule>
    <cfRule type="containsText" dxfId="888" priority="43" operator="containsText" text="DSL">
      <formula>NOT(ISERROR(SEARCH("DSL",L1465)))</formula>
    </cfRule>
    <cfRule type="containsText" dxfId="887" priority="44" operator="containsText" text="GSL">
      <formula>NOT(ISERROR(SEARCH("GSL",L1465)))</formula>
    </cfRule>
    <cfRule type="containsText" dxfId="886" priority="45" operator="containsText" text="OIL">
      <formula>NOT(ISERROR(SEARCH("OIL",L1465)))</formula>
    </cfRule>
    <cfRule type="containsText" dxfId="885" priority="46" operator="containsText" text="GAS">
      <formula>NOT(ISERROR(SEARCH("GAS",L1465)))</formula>
    </cfRule>
  </conditionalFormatting>
  <conditionalFormatting sqref="M1326:AR1326">
    <cfRule type="cellIs" dxfId="884" priority="29" operator="equal">
      <formula>0</formula>
    </cfRule>
  </conditionalFormatting>
  <conditionalFormatting sqref="L1478">
    <cfRule type="containsText" dxfId="883" priority="27" operator="containsText" text="ELC">
      <formula>NOT(ISERROR(SEARCH("ELC",L1478)))</formula>
    </cfRule>
  </conditionalFormatting>
  <conditionalFormatting sqref="L1478">
    <cfRule type="containsText" dxfId="882" priority="19" operator="containsText" text="CO2e">
      <formula>NOT(ISERROR(SEARCH("CO2e",L1478)))</formula>
    </cfRule>
    <cfRule type="containsText" dxfId="881" priority="20" operator="containsText" text="HFO">
      <formula>NOT(ISERROR(SEARCH("HFO",L1478)))</formula>
    </cfRule>
    <cfRule type="containsText" dxfId="880" priority="21" operator="containsText" text="LPG">
      <formula>NOT(ISERROR(SEARCH("LPG",L1478)))</formula>
    </cfRule>
    <cfRule type="containsText" dxfId="879" priority="22" operator="containsText" text="KER">
      <formula>NOT(ISERROR(SEARCH("KER",L1478)))</formula>
    </cfRule>
    <cfRule type="containsText" dxfId="878" priority="23" operator="containsText" text="DSL">
      <formula>NOT(ISERROR(SEARCH("DSL",L1478)))</formula>
    </cfRule>
    <cfRule type="containsText" dxfId="877" priority="24" operator="containsText" text="GSL">
      <formula>NOT(ISERROR(SEARCH("GSL",L1478)))</formula>
    </cfRule>
    <cfRule type="containsText" dxfId="876" priority="25" operator="containsText" text="OIL">
      <formula>NOT(ISERROR(SEARCH("OIL",L1478)))</formula>
    </cfRule>
    <cfRule type="containsText" dxfId="875" priority="26" operator="containsText" text="GAS">
      <formula>NOT(ISERROR(SEARCH("GAS",L1478)))</formula>
    </cfRule>
  </conditionalFormatting>
  <conditionalFormatting sqref="L1484">
    <cfRule type="containsText" dxfId="874" priority="18" operator="containsText" text="ELC">
      <formula>NOT(ISERROR(SEARCH("ELC",L1484)))</formula>
    </cfRule>
  </conditionalFormatting>
  <conditionalFormatting sqref="L1484">
    <cfRule type="containsText" dxfId="873" priority="10" operator="containsText" text="CO2e">
      <formula>NOT(ISERROR(SEARCH("CO2e",L1484)))</formula>
    </cfRule>
    <cfRule type="containsText" dxfId="872" priority="11" operator="containsText" text="HFO">
      <formula>NOT(ISERROR(SEARCH("HFO",L1484)))</formula>
    </cfRule>
    <cfRule type="containsText" dxfId="871" priority="12" operator="containsText" text="LPG">
      <formula>NOT(ISERROR(SEARCH("LPG",L1484)))</formula>
    </cfRule>
    <cfRule type="containsText" dxfId="870" priority="13" operator="containsText" text="KER">
      <formula>NOT(ISERROR(SEARCH("KER",L1484)))</formula>
    </cfRule>
    <cfRule type="containsText" dxfId="869" priority="14" operator="containsText" text="DSL">
      <formula>NOT(ISERROR(SEARCH("DSL",L1484)))</formula>
    </cfRule>
    <cfRule type="containsText" dxfId="868" priority="15" operator="containsText" text="GSL">
      <formula>NOT(ISERROR(SEARCH("GSL",L1484)))</formula>
    </cfRule>
    <cfRule type="containsText" dxfId="867" priority="16" operator="containsText" text="OIL">
      <formula>NOT(ISERROR(SEARCH("OIL",L1484)))</formula>
    </cfRule>
    <cfRule type="containsText" dxfId="866" priority="17" operator="containsText" text="GAS">
      <formula>NOT(ISERROR(SEARCH("GAS",L1484)))</formula>
    </cfRule>
  </conditionalFormatting>
  <conditionalFormatting sqref="L1472">
    <cfRule type="containsText" dxfId="865" priority="9" operator="containsText" text="ELC">
      <formula>NOT(ISERROR(SEARCH("ELC",L1472)))</formula>
    </cfRule>
  </conditionalFormatting>
  <conditionalFormatting sqref="L1472">
    <cfRule type="containsText" dxfId="864" priority="1" operator="containsText" text="CO2e">
      <formula>NOT(ISERROR(SEARCH("CO2e",L1472)))</formula>
    </cfRule>
    <cfRule type="containsText" dxfId="863" priority="2" operator="containsText" text="HFO">
      <formula>NOT(ISERROR(SEARCH("HFO",L1472)))</formula>
    </cfRule>
    <cfRule type="containsText" dxfId="862" priority="3" operator="containsText" text="LPG">
      <formula>NOT(ISERROR(SEARCH("LPG",L1472)))</formula>
    </cfRule>
    <cfRule type="containsText" dxfId="861" priority="4" operator="containsText" text="KER">
      <formula>NOT(ISERROR(SEARCH("KER",L1472)))</formula>
    </cfRule>
    <cfRule type="containsText" dxfId="860" priority="5" operator="containsText" text="DSL">
      <formula>NOT(ISERROR(SEARCH("DSL",L1472)))</formula>
    </cfRule>
    <cfRule type="containsText" dxfId="859" priority="6" operator="containsText" text="GSL">
      <formula>NOT(ISERROR(SEARCH("GSL",L1472)))</formula>
    </cfRule>
    <cfRule type="containsText" dxfId="858" priority="7" operator="containsText" text="OIL">
      <formula>NOT(ISERROR(SEARCH("OIL",L1472)))</formula>
    </cfRule>
    <cfRule type="containsText" dxfId="857" priority="8" operator="containsText" text="GAS">
      <formula>NOT(ISERROR(SEARCH("GAS",L1472)))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BA1F0-FD48-488D-A67C-1688F1193120}">
  <dimension ref="A1:AS279"/>
  <sheetViews>
    <sheetView showGridLines="0" topLeftCell="F1" zoomScale="115" zoomScaleNormal="115" workbookViewId="0">
      <selection activeCell="M191" sqref="M191"/>
    </sheetView>
  </sheetViews>
  <sheetFormatPr baseColWidth="10" defaultRowHeight="15" x14ac:dyDescent="0.25"/>
  <cols>
    <col min="1" max="1" width="21.85546875" customWidth="1"/>
    <col min="2" max="2" width="10.42578125" customWidth="1"/>
    <col min="3" max="3" width="26.5703125" customWidth="1"/>
    <col min="4" max="4" width="19.140625" customWidth="1"/>
    <col min="5" max="5" width="23.42578125" customWidth="1"/>
    <col min="6" max="6" width="31" style="93" customWidth="1"/>
    <col min="10" max="10" width="13.28515625" customWidth="1"/>
    <col min="11" max="11" width="16.5703125" customWidth="1"/>
    <col min="12" max="12" width="21.140625" customWidth="1"/>
    <col min="13" max="21" width="14.7109375" bestFit="1" customWidth="1"/>
    <col min="22" max="44" width="15.85546875" bestFit="1" customWidth="1"/>
  </cols>
  <sheetData>
    <row r="1" spans="1:16" x14ac:dyDescent="0.25">
      <c r="A1" s="184" t="s">
        <v>345</v>
      </c>
      <c r="B1" s="185" t="str">
        <f>+Produccion_UO!B1</f>
        <v>DIC7</v>
      </c>
      <c r="C1" s="15"/>
      <c r="D1" s="220" t="s">
        <v>692</v>
      </c>
      <c r="E1" s="25"/>
      <c r="F1" s="26" t="s">
        <v>334</v>
      </c>
      <c r="G1" s="26" t="s">
        <v>335</v>
      </c>
    </row>
    <row r="2" spans="1:16" ht="19.5" thickBot="1" x14ac:dyDescent="0.3">
      <c r="A2" s="15"/>
      <c r="B2" s="15"/>
      <c r="C2" s="15"/>
      <c r="D2" s="221" t="s">
        <v>693</v>
      </c>
      <c r="E2" s="25"/>
      <c r="F2" s="26"/>
      <c r="G2" s="26" t="s">
        <v>336</v>
      </c>
    </row>
    <row r="3" spans="1:16" ht="16.5" thickBot="1" x14ac:dyDescent="0.3">
      <c r="A3" s="22" t="str">
        <f>+C3</f>
        <v>GU - Gas</v>
      </c>
      <c r="B3" s="9" t="s">
        <v>320</v>
      </c>
      <c r="C3" s="10" t="s">
        <v>321</v>
      </c>
      <c r="D3" s="222">
        <v>1</v>
      </c>
      <c r="E3" s="121" t="s">
        <v>518</v>
      </c>
      <c r="F3" s="26" t="s">
        <v>337</v>
      </c>
      <c r="G3" s="26" t="s">
        <v>338</v>
      </c>
      <c r="H3" s="120" t="s">
        <v>505</v>
      </c>
      <c r="I3" s="120" t="s">
        <v>517</v>
      </c>
    </row>
    <row r="4" spans="1:16" ht="15.75" x14ac:dyDescent="0.25">
      <c r="A4" s="22" t="str">
        <f t="shared" ref="A4:A9" si="0">+C4</f>
        <v>LLO - Ligth</v>
      </c>
      <c r="B4" s="9" t="s">
        <v>322</v>
      </c>
      <c r="C4" s="11" t="s">
        <v>323</v>
      </c>
      <c r="D4" s="222">
        <v>0.70411500249785086</v>
      </c>
      <c r="E4" s="110" t="s">
        <v>37</v>
      </c>
      <c r="F4" s="28">
        <v>1.01</v>
      </c>
      <c r="G4" s="28">
        <v>55.54</v>
      </c>
      <c r="H4" s="113">
        <f>+Produccion_UO!H4</f>
        <v>2.7126000271260002</v>
      </c>
      <c r="I4" s="123" t="str">
        <f t="shared" ref="I4:I14" si="1">+P4</f>
        <v>MPC/d</v>
      </c>
      <c r="K4">
        <f>1/F4</f>
        <v>0.99009900990099009</v>
      </c>
      <c r="L4" s="105" t="s">
        <v>509</v>
      </c>
      <c r="M4">
        <f>+K4*1000</f>
        <v>990.09900990099004</v>
      </c>
      <c r="N4" s="105" t="s">
        <v>510</v>
      </c>
      <c r="O4">
        <f>+M4/365</f>
        <v>2.7126000271260002</v>
      </c>
      <c r="P4" s="105" t="s">
        <v>511</v>
      </c>
    </row>
    <row r="5" spans="1:16" ht="15.75" x14ac:dyDescent="0.25">
      <c r="A5" s="22" t="str">
        <f t="shared" si="0"/>
        <v>LLO - Heavy</v>
      </c>
      <c r="B5" s="9" t="s">
        <v>324</v>
      </c>
      <c r="C5" s="8" t="s">
        <v>325</v>
      </c>
      <c r="D5" s="222">
        <v>2.8224919834781799E-3</v>
      </c>
      <c r="E5" s="111" t="s">
        <v>42</v>
      </c>
      <c r="F5" s="28">
        <v>6.09</v>
      </c>
      <c r="G5" s="28">
        <v>77.84</v>
      </c>
      <c r="H5" s="113">
        <f>+Produccion_UO!H5</f>
        <v>0.44987291090267001</v>
      </c>
      <c r="I5" s="124" t="str">
        <f t="shared" si="1"/>
        <v>Kb/d</v>
      </c>
      <c r="K5">
        <f>1/F5</f>
        <v>0.16420361247947454</v>
      </c>
      <c r="L5" s="105" t="s">
        <v>507</v>
      </c>
      <c r="M5">
        <f>+K5*1000</f>
        <v>164.20361247947454</v>
      </c>
      <c r="N5" s="105" t="s">
        <v>508</v>
      </c>
      <c r="O5">
        <f>+M5/365</f>
        <v>0.44987291090267001</v>
      </c>
      <c r="P5" s="105" t="s">
        <v>513</v>
      </c>
    </row>
    <row r="6" spans="1:16" ht="15.75" x14ac:dyDescent="0.25">
      <c r="A6" s="22" t="str">
        <f t="shared" si="0"/>
        <v>PU - Ligth</v>
      </c>
      <c r="B6" s="9" t="s">
        <v>326</v>
      </c>
      <c r="C6" s="8" t="s">
        <v>327</v>
      </c>
      <c r="D6" s="222">
        <v>0.2264193930205074</v>
      </c>
      <c r="E6" s="111" t="s">
        <v>44</v>
      </c>
      <c r="F6" s="27">
        <v>6.09</v>
      </c>
      <c r="G6" s="27">
        <v>77.84</v>
      </c>
      <c r="H6" s="113">
        <f>+Produccion_UO!H6</f>
        <v>0.44987291090267001</v>
      </c>
      <c r="I6" s="124" t="str">
        <f t="shared" si="1"/>
        <v>Kb/d</v>
      </c>
      <c r="K6">
        <f t="shared" ref="K6:K14" si="2">1/F6</f>
        <v>0.16420361247947454</v>
      </c>
      <c r="L6" s="105" t="s">
        <v>507</v>
      </c>
      <c r="M6">
        <f t="shared" ref="M6:M13" si="3">+K6*1000</f>
        <v>164.20361247947454</v>
      </c>
      <c r="N6" s="105" t="s">
        <v>508</v>
      </c>
      <c r="O6">
        <f t="shared" ref="O6:O13" si="4">+M6/365</f>
        <v>0.44987291090267001</v>
      </c>
      <c r="P6" s="105" t="s">
        <v>513</v>
      </c>
    </row>
    <row r="7" spans="1:16" ht="15.75" x14ac:dyDescent="0.25">
      <c r="A7" s="22" t="str">
        <f t="shared" si="0"/>
        <v>VMM - Medium</v>
      </c>
      <c r="B7" s="9" t="s">
        <v>328</v>
      </c>
      <c r="C7" s="8" t="s">
        <v>329</v>
      </c>
      <c r="D7" s="222">
        <v>2.9005932398423979E-2</v>
      </c>
      <c r="E7" s="111" t="s">
        <v>40</v>
      </c>
      <c r="F7" s="31">
        <v>6.09</v>
      </c>
      <c r="G7" s="31">
        <v>77.84</v>
      </c>
      <c r="H7" s="113">
        <f>+Produccion_UO!H7</f>
        <v>0.44987291090267001</v>
      </c>
      <c r="I7" s="124" t="str">
        <f t="shared" si="1"/>
        <v>Kb/d</v>
      </c>
      <c r="K7">
        <f t="shared" si="2"/>
        <v>0.16420361247947454</v>
      </c>
      <c r="L7" s="105" t="s">
        <v>507</v>
      </c>
      <c r="M7">
        <f t="shared" si="3"/>
        <v>164.20361247947454</v>
      </c>
      <c r="N7" s="105" t="s">
        <v>508</v>
      </c>
      <c r="O7">
        <f t="shared" si="4"/>
        <v>0.44987291090267001</v>
      </c>
      <c r="P7" s="105" t="s">
        <v>513</v>
      </c>
    </row>
    <row r="8" spans="1:16" ht="15.75" x14ac:dyDescent="0.25">
      <c r="A8" s="22" t="str">
        <f t="shared" si="0"/>
        <v>VSM - Medium</v>
      </c>
      <c r="B8" s="9" t="s">
        <v>330</v>
      </c>
      <c r="C8" s="11" t="s">
        <v>331</v>
      </c>
      <c r="D8" s="222">
        <v>4.9174002504380532E-2</v>
      </c>
      <c r="E8" s="111" t="s">
        <v>38</v>
      </c>
      <c r="F8" s="28">
        <v>5.33</v>
      </c>
      <c r="G8" s="28">
        <v>69.19</v>
      </c>
      <c r="H8" s="113">
        <f>+Produccion_UO!H8</f>
        <v>0.51401989256984237</v>
      </c>
      <c r="I8" s="124" t="str">
        <f t="shared" si="1"/>
        <v>Kb/d</v>
      </c>
      <c r="K8">
        <f t="shared" si="2"/>
        <v>0.18761726078799248</v>
      </c>
      <c r="L8" s="105" t="s">
        <v>507</v>
      </c>
      <c r="M8">
        <f t="shared" si="3"/>
        <v>187.61726078799248</v>
      </c>
      <c r="N8" s="105" t="s">
        <v>508</v>
      </c>
      <c r="O8">
        <f t="shared" si="4"/>
        <v>0.51401989256984237</v>
      </c>
      <c r="P8" s="105" t="s">
        <v>513</v>
      </c>
    </row>
    <row r="9" spans="1:16" ht="15.75" x14ac:dyDescent="0.25">
      <c r="A9" s="22" t="str">
        <f t="shared" si="0"/>
        <v>VIM - GAS</v>
      </c>
      <c r="B9" s="9" t="s">
        <v>332</v>
      </c>
      <c r="C9" s="11" t="s">
        <v>333</v>
      </c>
      <c r="D9" s="222">
        <v>0.99457310605335914</v>
      </c>
      <c r="E9" s="111" t="s">
        <v>34</v>
      </c>
      <c r="F9" s="27">
        <v>5.67</v>
      </c>
      <c r="G9" s="27">
        <v>75.17</v>
      </c>
      <c r="H9" s="113">
        <f>+Produccion_UO!H9</f>
        <v>0.48319683022879367</v>
      </c>
      <c r="I9" s="124" t="str">
        <f t="shared" si="1"/>
        <v>Kb/d</v>
      </c>
      <c r="K9">
        <f t="shared" si="2"/>
        <v>0.17636684303350969</v>
      </c>
      <c r="L9" s="105" t="s">
        <v>507</v>
      </c>
      <c r="M9">
        <f t="shared" si="3"/>
        <v>176.3668430335097</v>
      </c>
      <c r="N9" s="105" t="s">
        <v>508</v>
      </c>
      <c r="O9">
        <f t="shared" si="4"/>
        <v>0.48319683022879367</v>
      </c>
      <c r="P9" s="105" t="s">
        <v>513</v>
      </c>
    </row>
    <row r="10" spans="1:16" x14ac:dyDescent="0.25">
      <c r="A10" s="22"/>
      <c r="B10" s="22"/>
      <c r="D10" s="15"/>
      <c r="E10" s="111" t="s">
        <v>41</v>
      </c>
      <c r="F10" s="31">
        <v>4.71</v>
      </c>
      <c r="G10" s="31">
        <v>87.74</v>
      </c>
      <c r="H10" s="113">
        <f>+Produccion_UO!H10</f>
        <v>0.58168280836459885</v>
      </c>
      <c r="I10" s="124" t="str">
        <f t="shared" si="1"/>
        <v>Kb/d</v>
      </c>
      <c r="K10">
        <f t="shared" si="2"/>
        <v>0.21231422505307856</v>
      </c>
      <c r="L10" s="105" t="s">
        <v>507</v>
      </c>
      <c r="M10">
        <f t="shared" si="3"/>
        <v>212.31422505307856</v>
      </c>
      <c r="N10" s="105" t="s">
        <v>508</v>
      </c>
      <c r="O10">
        <f t="shared" si="4"/>
        <v>0.58168280836459885</v>
      </c>
      <c r="P10" s="105" t="s">
        <v>513</v>
      </c>
    </row>
    <row r="11" spans="1:16" x14ac:dyDescent="0.25">
      <c r="A11" s="15"/>
      <c r="B11" s="15"/>
      <c r="C11" s="15"/>
      <c r="D11" s="15"/>
      <c r="E11" s="111" t="s">
        <v>43</v>
      </c>
      <c r="F11" s="28">
        <v>4.0599999999999996</v>
      </c>
      <c r="G11" s="28">
        <v>47.29</v>
      </c>
      <c r="H11" s="113">
        <f>+Produccion_UO!H11</f>
        <v>0.67480936635400501</v>
      </c>
      <c r="I11" s="124" t="str">
        <f t="shared" si="1"/>
        <v>Kb/d</v>
      </c>
      <c r="K11">
        <f t="shared" si="2"/>
        <v>0.24630541871921185</v>
      </c>
      <c r="L11" s="105" t="s">
        <v>507</v>
      </c>
      <c r="M11">
        <f t="shared" si="3"/>
        <v>246.30541871921184</v>
      </c>
      <c r="N11" s="105" t="s">
        <v>508</v>
      </c>
      <c r="O11">
        <f t="shared" si="4"/>
        <v>0.67480936635400501</v>
      </c>
      <c r="P11" s="105" t="s">
        <v>513</v>
      </c>
    </row>
    <row r="12" spans="1:16" x14ac:dyDescent="0.25">
      <c r="A12" s="15"/>
      <c r="B12" s="15"/>
      <c r="C12" s="15"/>
      <c r="D12" s="15"/>
      <c r="E12" s="111" t="s">
        <v>39</v>
      </c>
      <c r="F12" s="27">
        <v>5.46</v>
      </c>
      <c r="G12" s="27">
        <v>78.28</v>
      </c>
      <c r="H12" s="113">
        <f>+Produccion_UO!H12</f>
        <v>0.50178132369913186</v>
      </c>
      <c r="I12" s="124" t="str">
        <f t="shared" si="1"/>
        <v>Kb/d</v>
      </c>
      <c r="K12">
        <f t="shared" si="2"/>
        <v>0.18315018315018314</v>
      </c>
      <c r="L12" s="105" t="s">
        <v>507</v>
      </c>
      <c r="M12">
        <f t="shared" si="3"/>
        <v>183.15018315018312</v>
      </c>
      <c r="N12" s="105" t="s">
        <v>508</v>
      </c>
      <c r="O12">
        <f t="shared" si="4"/>
        <v>0.50178132369913186</v>
      </c>
      <c r="P12" s="105" t="s">
        <v>513</v>
      </c>
    </row>
    <row r="13" spans="1:16" x14ac:dyDescent="0.25">
      <c r="A13" s="15"/>
      <c r="B13" s="15"/>
      <c r="C13" s="15"/>
      <c r="D13" s="15"/>
      <c r="E13" s="111" t="s">
        <v>32</v>
      </c>
      <c r="F13" s="27">
        <v>4.76</v>
      </c>
      <c r="G13" s="27">
        <v>56.34</v>
      </c>
      <c r="H13" s="113">
        <f>+Produccion_UO!H13</f>
        <v>0.5755726948313572</v>
      </c>
      <c r="I13" s="124" t="str">
        <f t="shared" si="1"/>
        <v>Kb/d</v>
      </c>
      <c r="K13">
        <f t="shared" si="2"/>
        <v>0.21008403361344538</v>
      </c>
      <c r="L13" s="105" t="s">
        <v>507</v>
      </c>
      <c r="M13">
        <f t="shared" si="3"/>
        <v>210.08403361344537</v>
      </c>
      <c r="N13" s="105" t="s">
        <v>508</v>
      </c>
      <c r="O13">
        <f t="shared" si="4"/>
        <v>0.5755726948313572</v>
      </c>
      <c r="P13" s="105" t="s">
        <v>513</v>
      </c>
    </row>
    <row r="14" spans="1:16" x14ac:dyDescent="0.25">
      <c r="A14" s="15"/>
      <c r="B14" s="15"/>
      <c r="C14" s="15"/>
      <c r="D14" s="15"/>
      <c r="E14" s="111" t="s">
        <v>339</v>
      </c>
      <c r="F14" s="31">
        <v>4.1900000000000004</v>
      </c>
      <c r="G14" s="31">
        <v>40.78</v>
      </c>
      <c r="H14" s="113">
        <f>+Produccion_UO!H14</f>
        <v>0.65387256023800955</v>
      </c>
      <c r="I14" s="124" t="str">
        <f t="shared" si="1"/>
        <v>Kb/d</v>
      </c>
      <c r="K14">
        <f t="shared" si="2"/>
        <v>0.2386634844868735</v>
      </c>
      <c r="L14" s="105" t="s">
        <v>507</v>
      </c>
      <c r="M14">
        <f>+K14*1000</f>
        <v>238.6634844868735</v>
      </c>
      <c r="N14" s="105" t="s">
        <v>508</v>
      </c>
      <c r="O14">
        <f>+M14/365</f>
        <v>0.65387256023800955</v>
      </c>
      <c r="P14" s="105" t="s">
        <v>513</v>
      </c>
    </row>
    <row r="15" spans="1:16" ht="15.75" thickBot="1" x14ac:dyDescent="0.3">
      <c r="A15" s="15"/>
      <c r="B15" s="15"/>
      <c r="C15" s="15"/>
      <c r="D15" s="15"/>
      <c r="E15" s="112" t="s">
        <v>348</v>
      </c>
      <c r="F15"/>
      <c r="H15" s="114">
        <f>+Produccion_UO!H15</f>
        <v>277.77777777777777</v>
      </c>
      <c r="I15" s="125" t="s">
        <v>506</v>
      </c>
    </row>
    <row r="16" spans="1:16" ht="15.75" thickBot="1" x14ac:dyDescent="0.3">
      <c r="A16" s="44"/>
      <c r="B16" s="44"/>
      <c r="C16" s="44"/>
      <c r="D16" s="15"/>
      <c r="E16" s="117" t="s">
        <v>514</v>
      </c>
      <c r="F16"/>
      <c r="H16" s="118">
        <f>+Produccion_UO!H16</f>
        <v>1</v>
      </c>
      <c r="I16" s="126" t="s">
        <v>515</v>
      </c>
    </row>
    <row r="17" spans="1:44" ht="15.75" thickBot="1" x14ac:dyDescent="0.3">
      <c r="A17" s="15"/>
      <c r="B17" s="15"/>
      <c r="C17" s="15"/>
      <c r="D17" s="15"/>
      <c r="E17" s="119" t="s">
        <v>516</v>
      </c>
      <c r="F17"/>
      <c r="H17" s="122">
        <f>+Produccion_UO!H17</f>
        <v>6.0297029702970297</v>
      </c>
      <c r="I17" s="126" t="s">
        <v>519</v>
      </c>
    </row>
    <row r="18" spans="1:44" x14ac:dyDescent="0.25">
      <c r="A18" s="15"/>
      <c r="B18" s="15"/>
      <c r="C18" s="15"/>
      <c r="D18" s="15"/>
      <c r="E18" s="288" t="s">
        <v>36</v>
      </c>
      <c r="F18"/>
      <c r="H18" s="147">
        <f>+O18</f>
        <v>0.93391468070690575</v>
      </c>
      <c r="I18" s="287"/>
      <c r="K18">
        <f>1/2.93359348985015</f>
        <v>0.34087885845802063</v>
      </c>
      <c r="L18" s="105" t="s">
        <v>507</v>
      </c>
      <c r="M18">
        <f>+K18*1000</f>
        <v>340.8788584580206</v>
      </c>
      <c r="N18" s="280" t="s">
        <v>508</v>
      </c>
      <c r="O18">
        <f>+M18/365</f>
        <v>0.93391468070690575</v>
      </c>
      <c r="P18" s="105" t="s">
        <v>513</v>
      </c>
    </row>
    <row r="19" spans="1:44" x14ac:dyDescent="0.25">
      <c r="A19" s="15"/>
      <c r="B19" s="15"/>
      <c r="C19" s="15"/>
      <c r="D19" s="15"/>
      <c r="E19" s="288" t="s">
        <v>33</v>
      </c>
      <c r="F19"/>
      <c r="H19" s="147">
        <f>+O19</f>
        <v>0.51946683001047056</v>
      </c>
      <c r="I19" s="287"/>
      <c r="K19">
        <f>1/5.2741115873405</f>
        <v>0.18960539295382173</v>
      </c>
      <c r="L19" s="105" t="s">
        <v>507</v>
      </c>
      <c r="M19">
        <f>+K19*1000</f>
        <v>189.60539295382173</v>
      </c>
      <c r="N19" s="280" t="s">
        <v>508</v>
      </c>
      <c r="O19">
        <f>+M19/365</f>
        <v>0.51946683001047056</v>
      </c>
      <c r="P19" s="105" t="s">
        <v>513</v>
      </c>
    </row>
    <row r="20" spans="1:44" x14ac:dyDescent="0.25">
      <c r="A20" s="15"/>
      <c r="B20" s="15"/>
      <c r="C20" s="15"/>
      <c r="D20" s="15"/>
      <c r="E20" s="15"/>
      <c r="F20" s="15"/>
      <c r="H20" s="17"/>
      <c r="I20" s="17"/>
      <c r="L20" s="22"/>
    </row>
    <row r="21" spans="1:44" s="175" customFormat="1" ht="15.75" thickBot="1" x14ac:dyDescent="0.3">
      <c r="A21" s="173"/>
      <c r="B21" s="173"/>
      <c r="C21" s="173"/>
      <c r="D21" s="173"/>
      <c r="E21" s="173"/>
      <c r="F21" s="174"/>
      <c r="H21" s="176"/>
      <c r="I21" s="176"/>
      <c r="L21" s="177"/>
    </row>
    <row r="24" spans="1:44" ht="18.75" x14ac:dyDescent="0.3">
      <c r="H24" s="216"/>
      <c r="I24" s="17" t="str">
        <f>+IF(OR(J25="OIL",J25="OIL-eq"),$I$5,IF(J25="GAS",$I$4,IF(J25="GSL",$I$8,IF(J25="DSL",$I$9,IF(J25="KER",$I$10,IF(J25="LPG",$I$11,IF(J25="HFO",$I$12,IF(J25="AVG",$I$13,IF(J25="RFG",$I$14,IF(J25="ELC",$I$15,$I$16))))))))))</f>
        <v>Kb/d</v>
      </c>
      <c r="K24" s="34" t="s">
        <v>699</v>
      </c>
    </row>
    <row r="25" spans="1:44" x14ac:dyDescent="0.25">
      <c r="I25" s="115">
        <f>+IF(OR(J25="OIL",J25="OIL-eq"),$H$5,IF(J25="GAS",$H$4,IF(J25="GSL",$H$8,IF(J25="DSL",$H$9,IF(J25="KER",$H$10,IF(J25="LPG",$H$11,IF(J25="HFO",$H$12,IF(J25="AVG",$H$13,IF(J25="RFG",$H$14,IF(J25="ELC",$H$15,$H$16))))))))))</f>
        <v>0.44987291090267001</v>
      </c>
      <c r="J25" s="217" t="s">
        <v>436</v>
      </c>
      <c r="K25" s="63" t="s">
        <v>26</v>
      </c>
    </row>
    <row r="27" spans="1:44" x14ac:dyDescent="0.25">
      <c r="M27" s="5">
        <v>2019</v>
      </c>
      <c r="N27" s="5">
        <v>2020</v>
      </c>
      <c r="O27" s="5">
        <v>2021</v>
      </c>
      <c r="P27" s="5">
        <v>2022</v>
      </c>
      <c r="Q27" s="5">
        <v>2023</v>
      </c>
      <c r="R27" s="5">
        <v>2024</v>
      </c>
      <c r="S27" s="5">
        <v>2025</v>
      </c>
      <c r="T27" s="5">
        <v>2026</v>
      </c>
      <c r="U27" s="5">
        <v>2027</v>
      </c>
      <c r="V27" s="5">
        <v>2028</v>
      </c>
      <c r="W27" s="5">
        <v>2029</v>
      </c>
      <c r="X27" s="5">
        <v>2030</v>
      </c>
      <c r="Y27" s="5">
        <v>2031</v>
      </c>
      <c r="Z27" s="5">
        <v>2032</v>
      </c>
      <c r="AA27" s="5">
        <v>2033</v>
      </c>
      <c r="AB27" s="5">
        <v>2034</v>
      </c>
      <c r="AC27" s="5">
        <v>2035</v>
      </c>
      <c r="AD27" s="5">
        <v>2036</v>
      </c>
      <c r="AE27" s="5">
        <v>2037</v>
      </c>
      <c r="AF27" s="5">
        <v>2038</v>
      </c>
      <c r="AG27" s="5">
        <v>2039</v>
      </c>
      <c r="AH27" s="5">
        <v>2040</v>
      </c>
      <c r="AI27" s="5">
        <v>2041</v>
      </c>
      <c r="AJ27" s="5">
        <v>2042</v>
      </c>
      <c r="AK27" s="5">
        <v>2043</v>
      </c>
      <c r="AL27" s="5">
        <v>2044</v>
      </c>
      <c r="AM27" s="5">
        <v>2045</v>
      </c>
      <c r="AN27" s="5">
        <v>2046</v>
      </c>
      <c r="AO27" s="5">
        <v>2047</v>
      </c>
      <c r="AP27" s="5">
        <v>2048</v>
      </c>
      <c r="AQ27" s="5">
        <v>2049</v>
      </c>
      <c r="AR27" s="5">
        <v>2050</v>
      </c>
    </row>
    <row r="28" spans="1:44" x14ac:dyDescent="0.25">
      <c r="K28" s="215"/>
      <c r="L28" s="219" t="s">
        <v>37</v>
      </c>
      <c r="M28" s="21">
        <f>+SUMPRODUCT($D$3:$D$9,Produccion_UO!M26:M32)</f>
        <v>143.81770246811598</v>
      </c>
      <c r="N28" s="21">
        <f>+SUMPRODUCT($D$3:$D$9,Produccion_UO!N26:N32)</f>
        <v>147.72187462062561</v>
      </c>
      <c r="O28" s="21">
        <f>+SUMPRODUCT($D$3:$D$9,Produccion_UO!O26:O32)</f>
        <v>130.25687864235854</v>
      </c>
      <c r="P28" s="21">
        <f>+SUMPRODUCT($D$3:$D$9,Produccion_UO!P26:P32)</f>
        <v>132.67562313688993</v>
      </c>
      <c r="Q28" s="21">
        <f>+SUMPRODUCT($D$3:$D$9,Produccion_UO!Q26:Q32)</f>
        <v>112.1968867084076</v>
      </c>
      <c r="R28" s="21">
        <f>+SUMPRODUCT($D$3:$D$9,Produccion_UO!R26:R32)</f>
        <v>63.979315696410097</v>
      </c>
      <c r="S28" s="21">
        <f>+SUMPRODUCT($D$3:$D$9,Produccion_UO!S26:S32)</f>
        <v>63.205912530606717</v>
      </c>
      <c r="T28" s="21">
        <f>+SUMPRODUCT($D$3:$D$9,Produccion_UO!T26:T32)</f>
        <v>62.134096847914478</v>
      </c>
      <c r="U28" s="21">
        <f>+SUMPRODUCT($D$3:$D$9,Produccion_UO!U26:U32)</f>
        <v>12.552783432440769</v>
      </c>
      <c r="V28" s="21">
        <f>+SUMPRODUCT($D$3:$D$9,Produccion_UO!V26:V32)</f>
        <v>10.876511321421562</v>
      </c>
      <c r="W28" s="21">
        <f>+SUMPRODUCT($D$3:$D$9,Produccion_UO!W26:W32)</f>
        <v>7.5225343293640758</v>
      </c>
      <c r="X28" s="21">
        <f>+SUMPRODUCT($D$3:$D$9,Produccion_UO!X26:X32)</f>
        <v>4.1022899215310034</v>
      </c>
      <c r="Y28" s="21">
        <f>+SUMPRODUCT($D$3:$D$9,Produccion_UO!Y26:Y32)</f>
        <v>3.8600184911874589</v>
      </c>
      <c r="Z28" s="21">
        <f>+SUMPRODUCT($D$3:$D$9,Produccion_UO!Z26:Z32)</f>
        <v>3.5265816409915463</v>
      </c>
      <c r="AA28" s="21">
        <f>+SUMPRODUCT($D$3:$D$9,Produccion_UO!AA26:AA32)</f>
        <v>1.5554714163099386</v>
      </c>
      <c r="AB28" s="21">
        <f>+SUMPRODUCT($D$3:$D$9,Produccion_UO!AB26:AB32)</f>
        <v>0</v>
      </c>
      <c r="AC28" s="21">
        <f>+SUMPRODUCT($D$3:$D$9,Produccion_UO!AC26:AC32)</f>
        <v>0</v>
      </c>
      <c r="AD28" s="21">
        <f>+SUMPRODUCT($D$3:$D$9,Produccion_UO!AD26:AD32)</f>
        <v>0</v>
      </c>
      <c r="AE28" s="21">
        <f>+SUMPRODUCT($D$3:$D$9,Produccion_UO!AE26:AE32)</f>
        <v>0</v>
      </c>
      <c r="AF28" s="21">
        <f>+SUMPRODUCT($D$3:$D$9,Produccion_UO!AF26:AF32)</f>
        <v>0</v>
      </c>
      <c r="AG28" s="21">
        <f>+SUMPRODUCT($D$3:$D$9,Produccion_UO!AG26:AG32)</f>
        <v>0</v>
      </c>
      <c r="AH28" s="21">
        <f>+SUMPRODUCT($D$3:$D$9,Produccion_UO!AH26:AH32)</f>
        <v>0</v>
      </c>
      <c r="AI28" s="21">
        <f>+SUMPRODUCT($D$3:$D$9,Produccion_UO!AI26:AI32)</f>
        <v>0</v>
      </c>
      <c r="AJ28" s="21">
        <f>+SUMPRODUCT($D$3:$D$9,Produccion_UO!AJ26:AJ32)</f>
        <v>0</v>
      </c>
      <c r="AK28" s="21">
        <f>+SUMPRODUCT($D$3:$D$9,Produccion_UO!AK26:AK32)</f>
        <v>0</v>
      </c>
      <c r="AL28" s="21">
        <f>+SUMPRODUCT($D$3:$D$9,Produccion_UO!AL26:AL32)</f>
        <v>0</v>
      </c>
      <c r="AM28" s="21">
        <f>+SUMPRODUCT($D$3:$D$9,Produccion_UO!AM26:AM32)</f>
        <v>0</v>
      </c>
      <c r="AN28" s="21">
        <f>+SUMPRODUCT($D$3:$D$9,Produccion_UO!AN26:AN32)</f>
        <v>0</v>
      </c>
      <c r="AO28" s="21">
        <f>+SUMPRODUCT($D$3:$D$9,Produccion_UO!AO26:AO32)</f>
        <v>0</v>
      </c>
      <c r="AP28" s="21">
        <f>+SUMPRODUCT($D$3:$D$9,Produccion_UO!AP26:AP32)</f>
        <v>0</v>
      </c>
      <c r="AQ28" s="21">
        <f>+SUMPRODUCT($D$3:$D$9,Produccion_UO!AQ26:AQ32)</f>
        <v>0</v>
      </c>
      <c r="AR28" s="225">
        <f>+SUMPRODUCT($D$3:$D$9,Produccion_UO!AR26:AR32)</f>
        <v>0</v>
      </c>
    </row>
    <row r="29" spans="1:44" x14ac:dyDescent="0.25">
      <c r="L29" s="219" t="s">
        <v>42</v>
      </c>
      <c r="M29" s="21">
        <f>+(100%-$D$4)*Produccion_UO!M27+(100%-$D$6)*Produccion_UO!M29+(100%-$D$9)*Produccion_UO!M31</f>
        <v>45.526858045313553</v>
      </c>
      <c r="N29" s="21">
        <f>+(100%-$D$4)*Produccion_UO!N27+(100%-$D$6)*Produccion_UO!N29+(100%-$D$9)*Produccion_UO!N31</f>
        <v>49.683313803832263</v>
      </c>
      <c r="O29" s="21">
        <f>+(100%-$D$4)*Produccion_UO!O27+(100%-$D$6)*Produccion_UO!O29+(100%-$D$9)*Produccion_UO!O31</f>
        <v>44.621270410883561</v>
      </c>
      <c r="P29" s="21">
        <f>+(100%-$D$4)*Produccion_UO!P27+(100%-$D$6)*Produccion_UO!P29+(100%-$D$9)*Produccion_UO!P31</f>
        <v>44.259059552085937</v>
      </c>
      <c r="Q29" s="21">
        <f>+(100%-$D$4)*Produccion_UO!Q27+(100%-$D$6)*Produccion_UO!Q29+(100%-$D$9)*Produccion_UO!Q31</f>
        <v>36.102692746545614</v>
      </c>
      <c r="R29" s="21">
        <f>+(100%-$D$4)*Produccion_UO!R27+(100%-$D$6)*Produccion_UO!R29+(100%-$D$9)*Produccion_UO!R31</f>
        <v>25.199237716067618</v>
      </c>
      <c r="S29" s="21">
        <f>+(100%-$D$4)*Produccion_UO!S27+(100%-$D$6)*Produccion_UO!S29+(100%-$D$9)*Produccion_UO!S31</f>
        <v>25.089358158151349</v>
      </c>
      <c r="T29" s="21">
        <f>+(100%-$D$4)*Produccion_UO!T27+(100%-$D$6)*Produccion_UO!T29+(100%-$D$9)*Produccion_UO!T31</f>
        <v>23.429366772854411</v>
      </c>
      <c r="U29" s="21">
        <f>+(100%-$D$4)*Produccion_UO!U27+(100%-$D$6)*Produccion_UO!U29+(100%-$D$9)*Produccion_UO!U31</f>
        <v>2.6784516190541185</v>
      </c>
      <c r="V29" s="21">
        <f>+(100%-$D$4)*Produccion_UO!V27+(100%-$D$6)*Produccion_UO!V29+(100%-$D$9)*Produccion_UO!V31</f>
        <v>2.5139975643513037</v>
      </c>
      <c r="W29" s="21">
        <f>+(100%-$D$4)*Produccion_UO!W27+(100%-$D$6)*Produccion_UO!W29+(100%-$D$9)*Produccion_UO!W31</f>
        <v>1.3235207034205201</v>
      </c>
      <c r="X29" s="21">
        <f>+(100%-$D$4)*Produccion_UO!X27+(100%-$D$6)*Produccion_UO!X29+(100%-$D$9)*Produccion_UO!X31</f>
        <v>3.1375964303517169E-2</v>
      </c>
      <c r="Y29" s="21">
        <f>+(100%-$D$4)*Produccion_UO!Y27+(100%-$D$6)*Produccion_UO!Y29+(100%-$D$9)*Produccion_UO!Y31</f>
        <v>2.9494899794359965E-2</v>
      </c>
      <c r="Z29" s="21">
        <f>+(100%-$D$4)*Produccion_UO!Z27+(100%-$D$6)*Produccion_UO!Z29+(100%-$D$9)*Produccion_UO!Z31</f>
        <v>2.761383528520301E-2</v>
      </c>
      <c r="AA29" s="21">
        <f>+(100%-$D$4)*Produccion_UO!AA27+(100%-$D$6)*Produccion_UO!AA29+(100%-$D$9)*Produccion_UO!AA31</f>
        <v>8.1993306677425205E-3</v>
      </c>
      <c r="AB29" s="21">
        <f>+(100%-$D$4)*Produccion_UO!AB27+(100%-$D$6)*Produccion_UO!AB29+(100%-$D$9)*Produccion_UO!AB31</f>
        <v>0</v>
      </c>
      <c r="AC29" s="21">
        <f>+(100%-$D$4)*Produccion_UO!AC27+(100%-$D$6)*Produccion_UO!AC29+(100%-$D$9)*Produccion_UO!AC31</f>
        <v>0</v>
      </c>
      <c r="AD29" s="21">
        <f>+(100%-$D$4)*Produccion_UO!AD27+(100%-$D$6)*Produccion_UO!AD29+(100%-$D$9)*Produccion_UO!AD31</f>
        <v>0</v>
      </c>
      <c r="AE29" s="21">
        <f>+(100%-$D$4)*Produccion_UO!AE27+(100%-$D$6)*Produccion_UO!AE29+(100%-$D$9)*Produccion_UO!AE31</f>
        <v>0</v>
      </c>
      <c r="AF29" s="21">
        <f>+(100%-$D$4)*Produccion_UO!AF27+(100%-$D$6)*Produccion_UO!AF29+(100%-$D$9)*Produccion_UO!AF31</f>
        <v>0</v>
      </c>
      <c r="AG29" s="21">
        <f>+(100%-$D$4)*Produccion_UO!AG27+(100%-$D$6)*Produccion_UO!AG29+(100%-$D$9)*Produccion_UO!AG31</f>
        <v>0</v>
      </c>
      <c r="AH29" s="21">
        <f>+(100%-$D$4)*Produccion_UO!AH27+(100%-$D$6)*Produccion_UO!AH29+(100%-$D$9)*Produccion_UO!AH31</f>
        <v>0</v>
      </c>
      <c r="AI29" s="21">
        <f>+(100%-$D$4)*Produccion_UO!AI27+(100%-$D$6)*Produccion_UO!AI29+(100%-$D$9)*Produccion_UO!AI31</f>
        <v>0</v>
      </c>
      <c r="AJ29" s="21">
        <f>+(100%-$D$4)*Produccion_UO!AJ27+(100%-$D$6)*Produccion_UO!AJ29+(100%-$D$9)*Produccion_UO!AJ31</f>
        <v>0</v>
      </c>
      <c r="AK29" s="21">
        <f>+(100%-$D$4)*Produccion_UO!AK27+(100%-$D$6)*Produccion_UO!AK29+(100%-$D$9)*Produccion_UO!AK31</f>
        <v>0</v>
      </c>
      <c r="AL29" s="21">
        <f>+(100%-$D$4)*Produccion_UO!AL27+(100%-$D$6)*Produccion_UO!AL29+(100%-$D$9)*Produccion_UO!AL31</f>
        <v>0</v>
      </c>
      <c r="AM29" s="21">
        <f>+(100%-$D$4)*Produccion_UO!AM27+(100%-$D$6)*Produccion_UO!AM29+(100%-$D$9)*Produccion_UO!AM31</f>
        <v>0</v>
      </c>
      <c r="AN29" s="21">
        <f>+(100%-$D$4)*Produccion_UO!AN27+(100%-$D$6)*Produccion_UO!AN29+(100%-$D$9)*Produccion_UO!AN31</f>
        <v>0</v>
      </c>
      <c r="AO29" s="21">
        <f>+(100%-$D$4)*Produccion_UO!AO27+(100%-$D$6)*Produccion_UO!AO29+(100%-$D$9)*Produccion_UO!AO31</f>
        <v>0</v>
      </c>
      <c r="AP29" s="21">
        <f>+(100%-$D$4)*Produccion_UO!AP27+(100%-$D$6)*Produccion_UO!AP29+(100%-$D$9)*Produccion_UO!AP31</f>
        <v>0</v>
      </c>
      <c r="AQ29" s="21">
        <f>+(100%-$D$4)*Produccion_UO!AQ27+(100%-$D$6)*Produccion_UO!AQ29+(100%-$D$9)*Produccion_UO!AQ31</f>
        <v>0</v>
      </c>
      <c r="AR29" s="21">
        <f>+(100%-$D$4)*Produccion_UO!AR27+(100%-$D$6)*Produccion_UO!AR29+(100%-$D$9)*Produccion_UO!AR31</f>
        <v>0</v>
      </c>
    </row>
    <row r="30" spans="1:44" x14ac:dyDescent="0.25">
      <c r="L30" s="219" t="s">
        <v>44</v>
      </c>
      <c r="M30" s="21">
        <f>+(100%-$D$7)*Produccion_UO!M30+Produccion_UO!M31*(100%-Produccion_C!$D$8)</f>
        <v>85.486302590121909</v>
      </c>
      <c r="N30" s="21">
        <f>+(100%-$D$7)*Produccion_UO!N30+Produccion_UO!N31*(100%-Produccion_C!$D$8)</f>
        <v>79.541182581391368</v>
      </c>
      <c r="O30" s="21">
        <f>+(100%-$D$7)*Produccion_UO!O30+Produccion_UO!O31*(100%-Produccion_C!$D$8)</f>
        <v>73.642732307939752</v>
      </c>
      <c r="P30" s="21">
        <f>+(100%-$D$7)*Produccion_UO!P30+Produccion_UO!P31*(100%-Produccion_C!$D$8)</f>
        <v>67.744282034488123</v>
      </c>
      <c r="Q30" s="21">
        <f>+(100%-$D$7)*Produccion_UO!Q30+Produccion_UO!Q31*(100%-Produccion_C!$D$8)</f>
        <v>61.845831761036465</v>
      </c>
      <c r="R30" s="21">
        <f>+(100%-$D$7)*Produccion_UO!R30+Produccion_UO!R31*(100%-Produccion_C!$D$8)</f>
        <v>55.313573131670275</v>
      </c>
      <c r="S30" s="21">
        <f>+(100%-$D$7)*Produccion_UO!S30+Produccion_UO!S31*(100%-Produccion_C!$D$8)</f>
        <v>48.7813145023039</v>
      </c>
      <c r="T30" s="21">
        <f>+(100%-$D$7)*Produccion_UO!T30+Produccion_UO!T31*(100%-Produccion_C!$D$8)</f>
        <v>44.155607652019675</v>
      </c>
      <c r="U30" s="21">
        <f>+(100%-$D$7)*Produccion_UO!U30+Produccion_UO!U31*(100%-Produccion_C!$D$8)</f>
        <v>37.288542116926976</v>
      </c>
      <c r="V30" s="21">
        <f>+(100%-$D$7)*Produccion_UO!V30+Produccion_UO!V31*(100%-Produccion_C!$D$8)</f>
        <v>6.7709067111484593</v>
      </c>
      <c r="W30" s="21">
        <f>+(100%-$D$7)*Produccion_UO!W30+Produccion_UO!W31*(100%-Produccion_C!$D$8)</f>
        <v>6.1340866299304313</v>
      </c>
      <c r="X30" s="21">
        <f>+(100%-$D$7)*Produccion_UO!X30+Produccion_UO!X31*(100%-Produccion_C!$D$8)</f>
        <v>5.4972665487124033</v>
      </c>
      <c r="Y30" s="21">
        <f>+(100%-$D$7)*Produccion_UO!Y30+Produccion_UO!Y31*(100%-Produccion_C!$D$8)</f>
        <v>5.1676921999488545</v>
      </c>
      <c r="Z30" s="21">
        <f>+(100%-$D$7)*Produccion_UO!Z30+Produccion_UO!Z31*(100%-Produccion_C!$D$8)</f>
        <v>4.8381178511853502</v>
      </c>
      <c r="AA30" s="21">
        <f>+(100%-$D$7)*Produccion_UO!AA30+Produccion_UO!AA31*(100%-Produccion_C!$D$8)</f>
        <v>1.4365743715663271</v>
      </c>
      <c r="AB30" s="21">
        <f>+(100%-$D$7)*Produccion_UO!AB30+Produccion_UO!AB31*(100%-Produccion_C!$D$8)</f>
        <v>0</v>
      </c>
      <c r="AC30" s="21">
        <f>+(100%-$D$7)*Produccion_UO!AC30+Produccion_UO!AC31*(100%-Produccion_C!$D$8)</f>
        <v>0</v>
      </c>
      <c r="AD30" s="21">
        <f>+(100%-$D$7)*Produccion_UO!AD30+Produccion_UO!AD31*(100%-Produccion_C!$D$8)</f>
        <v>0</v>
      </c>
      <c r="AE30" s="21">
        <f>+(100%-$D$7)*Produccion_UO!AE30+Produccion_UO!AE31*(100%-Produccion_C!$D$8)</f>
        <v>0</v>
      </c>
      <c r="AF30" s="21">
        <f>+(100%-$D$7)*Produccion_UO!AF30+Produccion_UO!AF31*(100%-Produccion_C!$D$8)</f>
        <v>0</v>
      </c>
      <c r="AG30" s="21">
        <f>+(100%-$D$7)*Produccion_UO!AG30+Produccion_UO!AG31*(100%-Produccion_C!$D$8)</f>
        <v>0</v>
      </c>
      <c r="AH30" s="21">
        <f>+(100%-$D$7)*Produccion_UO!AH30+Produccion_UO!AH31*(100%-Produccion_C!$D$8)</f>
        <v>0</v>
      </c>
      <c r="AI30" s="21">
        <f>+(100%-$D$7)*Produccion_UO!AI30+Produccion_UO!AI31*(100%-Produccion_C!$D$8)</f>
        <v>0</v>
      </c>
      <c r="AJ30" s="21">
        <f>+(100%-$D$7)*Produccion_UO!AJ30+Produccion_UO!AJ31*(100%-Produccion_C!$D$8)</f>
        <v>0</v>
      </c>
      <c r="AK30" s="21">
        <f>+(100%-$D$7)*Produccion_UO!AK30+Produccion_UO!AK31*(100%-Produccion_C!$D$8)</f>
        <v>0</v>
      </c>
      <c r="AL30" s="21">
        <f>+(100%-$D$7)*Produccion_UO!AL30+Produccion_UO!AL31*(100%-Produccion_C!$D$8)</f>
        <v>0</v>
      </c>
      <c r="AM30" s="21">
        <f>+(100%-$D$7)*Produccion_UO!AM30+Produccion_UO!AM31*(100%-Produccion_C!$D$8)</f>
        <v>0</v>
      </c>
      <c r="AN30" s="21">
        <f>+(100%-$D$7)*Produccion_UO!AN30+Produccion_UO!AN31*(100%-Produccion_C!$D$8)</f>
        <v>0</v>
      </c>
      <c r="AO30" s="21">
        <f>+(100%-$D$7)*Produccion_UO!AO30+Produccion_UO!AO31*(100%-Produccion_C!$D$8)</f>
        <v>0</v>
      </c>
      <c r="AP30" s="21">
        <f>+(100%-$D$7)*Produccion_UO!AP30+Produccion_UO!AP31*(100%-Produccion_C!$D$8)</f>
        <v>0</v>
      </c>
      <c r="AQ30" s="21">
        <f>+(100%-$D$7)*Produccion_UO!AQ30+Produccion_UO!AQ31*(100%-Produccion_C!$D$8)</f>
        <v>0</v>
      </c>
      <c r="AR30" s="226">
        <f>+(100%-$D$7)*Produccion_UO!AR30+Produccion_UO!AR31*(100%-Produccion_C!$D$8)</f>
        <v>0</v>
      </c>
    </row>
    <row r="31" spans="1:44" x14ac:dyDescent="0.25">
      <c r="L31" s="219" t="s">
        <v>40</v>
      </c>
      <c r="M31" s="21">
        <f>+Produccion_UO!M28*(100%-Produccion_C!$D$5)</f>
        <v>326.58223224591563</v>
      </c>
      <c r="N31" s="21">
        <f>+Produccion_UO!N28*(100%-Produccion_C!$D$5)</f>
        <v>309.12645520551456</v>
      </c>
      <c r="O31" s="21">
        <f>+Produccion_UO!O28*(100%-Produccion_C!$D$5)</f>
        <v>294.10074837228944</v>
      </c>
      <c r="P31" s="21">
        <f>+Produccion_UO!P28*(100%-Produccion_C!$D$5)</f>
        <v>279.07504153906422</v>
      </c>
      <c r="Q31" s="21">
        <f>+Produccion_UO!Q28*(100%-Produccion_C!$D$5)</f>
        <v>264.04933470583904</v>
      </c>
      <c r="R31" s="21">
        <f>+Produccion_UO!R28*(100%-Produccion_C!$D$5)</f>
        <v>243.12231719244164</v>
      </c>
      <c r="S31" s="21">
        <f>+Produccion_UO!S28*(100%-Produccion_C!$D$5)</f>
        <v>222.1952996790443</v>
      </c>
      <c r="T31" s="21">
        <f>+Produccion_UO!T28*(100%-Produccion_C!$D$5)</f>
        <v>205.60036534212151</v>
      </c>
      <c r="U31" s="21">
        <f>+Produccion_UO!U28*(100%-Produccion_C!$D$5)</f>
        <v>189.00543100519829</v>
      </c>
      <c r="V31" s="21">
        <f>+Produccion_UO!V28*(100%-Produccion_C!$D$5)</f>
        <v>172.4104966682755</v>
      </c>
      <c r="W31" s="21">
        <f>+Produccion_UO!W28*(100%-Produccion_C!$D$5)</f>
        <v>110.3465695882248</v>
      </c>
      <c r="X31" s="21">
        <f>+Produccion_UO!X28*(100%-Produccion_C!$D$5)</f>
        <v>110.3465695882248</v>
      </c>
      <c r="Y31" s="21">
        <f>+Produccion_UO!Y28*(100%-Produccion_C!$D$5)</f>
        <v>110.3465695882248</v>
      </c>
      <c r="Z31" s="21">
        <f>+Produccion_UO!Z28*(100%-Produccion_C!$D$5)</f>
        <v>78.138114535806878</v>
      </c>
      <c r="AA31" s="21">
        <f>+Produccion_UO!AA28*(100%-Produccion_C!$D$5)</f>
        <v>0</v>
      </c>
      <c r="AB31" s="21">
        <f>+Produccion_UO!AB28*(100%-Produccion_C!$D$5)</f>
        <v>0</v>
      </c>
      <c r="AC31" s="21">
        <f>+Produccion_UO!AC28*(100%-Produccion_C!$D$5)</f>
        <v>0</v>
      </c>
      <c r="AD31" s="21">
        <f>+Produccion_UO!AD28*(100%-Produccion_C!$D$5)</f>
        <v>0</v>
      </c>
      <c r="AE31" s="21">
        <f>+Produccion_UO!AE28*(100%-Produccion_C!$D$5)</f>
        <v>0</v>
      </c>
      <c r="AF31" s="21">
        <f>+Produccion_UO!AF28*(100%-Produccion_C!$D$5)</f>
        <v>0</v>
      </c>
      <c r="AG31" s="21">
        <f>+Produccion_UO!AG28*(100%-Produccion_C!$D$5)</f>
        <v>0</v>
      </c>
      <c r="AH31" s="21">
        <f>+Produccion_UO!AH28*(100%-Produccion_C!$D$5)</f>
        <v>0</v>
      </c>
      <c r="AI31" s="21">
        <f>+Produccion_UO!AI28*(100%-Produccion_C!$D$5)</f>
        <v>0</v>
      </c>
      <c r="AJ31" s="21">
        <f>+Produccion_UO!AJ28*(100%-Produccion_C!$D$5)</f>
        <v>0</v>
      </c>
      <c r="AK31" s="21">
        <f>+Produccion_UO!AK28*(100%-Produccion_C!$D$5)</f>
        <v>0</v>
      </c>
      <c r="AL31" s="21">
        <f>+Produccion_UO!AL28*(100%-Produccion_C!$D$5)</f>
        <v>0</v>
      </c>
      <c r="AM31" s="21">
        <f>+Produccion_UO!AM28*(100%-Produccion_C!$D$5)</f>
        <v>0</v>
      </c>
      <c r="AN31" s="21">
        <f>+Produccion_UO!AN28*(100%-Produccion_C!$D$5)</f>
        <v>0</v>
      </c>
      <c r="AO31" s="21">
        <f>+Produccion_UO!AO28*(100%-Produccion_C!$D$5)</f>
        <v>0</v>
      </c>
      <c r="AP31" s="21">
        <f>+Produccion_UO!AP28*(100%-Produccion_C!$D$5)</f>
        <v>0</v>
      </c>
      <c r="AQ31" s="21">
        <f>+Produccion_UO!AQ28*(100%-Produccion_C!$D$5)</f>
        <v>0</v>
      </c>
      <c r="AR31" s="226">
        <f>+Produccion_UO!AR28*(100%-Produccion_C!$D$5)</f>
        <v>0</v>
      </c>
    </row>
    <row r="32" spans="1:44" x14ac:dyDescent="0.25">
      <c r="L32" s="223" t="s">
        <v>435</v>
      </c>
      <c r="M32" s="21">
        <f>+SUM(M29:M31)</f>
        <v>457.59539288135113</v>
      </c>
      <c r="N32" s="21">
        <f t="shared" ref="N32:AR32" si="5">+SUM(N29:N31)</f>
        <v>438.35095159073819</v>
      </c>
      <c r="O32" s="21">
        <f t="shared" si="5"/>
        <v>412.36475109111279</v>
      </c>
      <c r="P32" s="21">
        <f t="shared" si="5"/>
        <v>391.07838312563831</v>
      </c>
      <c r="Q32" s="21">
        <f t="shared" si="5"/>
        <v>361.99785921342112</v>
      </c>
      <c r="R32" s="21">
        <f t="shared" si="5"/>
        <v>323.63512804017955</v>
      </c>
      <c r="S32" s="21">
        <f t="shared" si="5"/>
        <v>296.06597233949958</v>
      </c>
      <c r="T32" s="21">
        <f t="shared" si="5"/>
        <v>273.18533976699558</v>
      </c>
      <c r="U32" s="21">
        <f t="shared" si="5"/>
        <v>228.9724247411794</v>
      </c>
      <c r="V32" s="21">
        <f t="shared" si="5"/>
        <v>181.69540094377527</v>
      </c>
      <c r="W32" s="21">
        <f t="shared" si="5"/>
        <v>117.80417692157575</v>
      </c>
      <c r="X32" s="21">
        <f t="shared" si="5"/>
        <v>115.87521210124072</v>
      </c>
      <c r="Y32" s="21">
        <f t="shared" si="5"/>
        <v>115.54375668796801</v>
      </c>
      <c r="Z32" s="21">
        <f t="shared" si="5"/>
        <v>83.003846222277431</v>
      </c>
      <c r="AA32" s="21">
        <f t="shared" si="5"/>
        <v>1.4447737022340696</v>
      </c>
      <c r="AB32" s="21">
        <f t="shared" si="5"/>
        <v>0</v>
      </c>
      <c r="AC32" s="21">
        <f t="shared" si="5"/>
        <v>0</v>
      </c>
      <c r="AD32" s="21">
        <f t="shared" si="5"/>
        <v>0</v>
      </c>
      <c r="AE32" s="21">
        <f t="shared" si="5"/>
        <v>0</v>
      </c>
      <c r="AF32" s="21">
        <f t="shared" si="5"/>
        <v>0</v>
      </c>
      <c r="AG32" s="21">
        <f t="shared" si="5"/>
        <v>0</v>
      </c>
      <c r="AH32" s="21">
        <f t="shared" si="5"/>
        <v>0</v>
      </c>
      <c r="AI32" s="21">
        <f t="shared" si="5"/>
        <v>0</v>
      </c>
      <c r="AJ32" s="21">
        <f t="shared" si="5"/>
        <v>0</v>
      </c>
      <c r="AK32" s="21">
        <f t="shared" si="5"/>
        <v>0</v>
      </c>
      <c r="AL32" s="21">
        <f t="shared" si="5"/>
        <v>0</v>
      </c>
      <c r="AM32" s="21">
        <f t="shared" si="5"/>
        <v>0</v>
      </c>
      <c r="AN32" s="21">
        <f t="shared" si="5"/>
        <v>0</v>
      </c>
      <c r="AO32" s="21">
        <f t="shared" si="5"/>
        <v>0</v>
      </c>
      <c r="AP32" s="21">
        <f t="shared" si="5"/>
        <v>0</v>
      </c>
      <c r="AQ32" s="21">
        <f t="shared" si="5"/>
        <v>0</v>
      </c>
      <c r="AR32" s="227">
        <f t="shared" si="5"/>
        <v>0</v>
      </c>
    </row>
    <row r="33" spans="9:44" x14ac:dyDescent="0.25">
      <c r="M33" s="69">
        <f>+M29+M30+M31+M28</f>
        <v>601.41309534946708</v>
      </c>
      <c r="N33" s="69">
        <f t="shared" ref="N33:AR33" si="6">+N29+N30+N31+N28</f>
        <v>586.0728262113638</v>
      </c>
      <c r="O33" s="69">
        <f t="shared" si="6"/>
        <v>542.62162973347131</v>
      </c>
      <c r="P33" s="69">
        <f t="shared" si="6"/>
        <v>523.75400626252826</v>
      </c>
      <c r="Q33" s="69">
        <f t="shared" si="6"/>
        <v>474.19474592182871</v>
      </c>
      <c r="R33" s="69">
        <f t="shared" si="6"/>
        <v>387.61444373658964</v>
      </c>
      <c r="S33" s="69">
        <f t="shared" si="6"/>
        <v>359.27188487010631</v>
      </c>
      <c r="T33" s="69">
        <f t="shared" si="6"/>
        <v>335.31943661491005</v>
      </c>
      <c r="U33" s="69">
        <f t="shared" si="6"/>
        <v>241.52520817362017</v>
      </c>
      <c r="V33" s="69">
        <f t="shared" si="6"/>
        <v>192.57191226519683</v>
      </c>
      <c r="W33" s="69">
        <f t="shared" si="6"/>
        <v>125.32671125093982</v>
      </c>
      <c r="X33" s="69">
        <f t="shared" si="6"/>
        <v>119.97750202277172</v>
      </c>
      <c r="Y33" s="69">
        <f t="shared" si="6"/>
        <v>119.40377517915547</v>
      </c>
      <c r="Z33" s="69">
        <f t="shared" si="6"/>
        <v>86.530427863268983</v>
      </c>
      <c r="AA33" s="69">
        <f t="shared" si="6"/>
        <v>3.000245118544008</v>
      </c>
      <c r="AB33" s="69">
        <f t="shared" si="6"/>
        <v>0</v>
      </c>
      <c r="AC33" s="69">
        <f t="shared" si="6"/>
        <v>0</v>
      </c>
      <c r="AD33" s="69">
        <f t="shared" si="6"/>
        <v>0</v>
      </c>
      <c r="AE33" s="69">
        <f t="shared" si="6"/>
        <v>0</v>
      </c>
      <c r="AF33" s="69">
        <f t="shared" si="6"/>
        <v>0</v>
      </c>
      <c r="AG33" s="69">
        <f t="shared" si="6"/>
        <v>0</v>
      </c>
      <c r="AH33" s="69">
        <f t="shared" si="6"/>
        <v>0</v>
      </c>
      <c r="AI33" s="69">
        <f t="shared" si="6"/>
        <v>0</v>
      </c>
      <c r="AJ33" s="69">
        <f t="shared" si="6"/>
        <v>0</v>
      </c>
      <c r="AK33" s="69">
        <f t="shared" si="6"/>
        <v>0</v>
      </c>
      <c r="AL33" s="69">
        <f t="shared" si="6"/>
        <v>0</v>
      </c>
      <c r="AM33" s="69">
        <f t="shared" si="6"/>
        <v>0</v>
      </c>
      <c r="AN33" s="69">
        <f t="shared" si="6"/>
        <v>0</v>
      </c>
      <c r="AO33" s="69">
        <f t="shared" si="6"/>
        <v>0</v>
      </c>
      <c r="AP33" s="69">
        <f t="shared" si="6"/>
        <v>0</v>
      </c>
      <c r="AQ33" s="69">
        <f t="shared" si="6"/>
        <v>0</v>
      </c>
      <c r="AR33" s="69">
        <f t="shared" si="6"/>
        <v>0</v>
      </c>
    </row>
    <row r="37" spans="9:44" ht="18.75" x14ac:dyDescent="0.3">
      <c r="I37" s="17" t="str">
        <f>+IF(OR(J38="OIL",J38="OIL-eq"),$I$5,IF(J38="GAS",$I$4,IF(J38="GSL",$I$8,IF(J38="DSL",$I$9,IF(J38="KER",$I$10,IF(J38="LPG",$I$11,IF(J38="HFO",$I$12,IF(J38="AVG",$I$13,IF(J38="RFG",$I$14,IF(J38="ELC",$I$15,$I$16))))))))))</f>
        <v>Kb/d</v>
      </c>
      <c r="K37" s="34" t="s">
        <v>700</v>
      </c>
    </row>
    <row r="38" spans="9:44" x14ac:dyDescent="0.25">
      <c r="I38" s="115">
        <f>+IF(OR(J38="OIL",J38="OIL-eq"),$H$5,IF(J38="GAS",$H$4,IF(J38="GSL",$H$8,IF(J38="DSL",$H$9,IF(J38="KER",$H$10,IF(J38="LPG",$H$11,IF(J38="HFO",$H$12,IF(J38="AVG",$H$13,IF(J38="RFG",$H$14,IF(J38="ELC",$H$15,$H$16))))))))))</f>
        <v>0.44987291090267001</v>
      </c>
      <c r="J38" s="217" t="s">
        <v>436</v>
      </c>
      <c r="K38" s="63" t="s">
        <v>26</v>
      </c>
    </row>
    <row r="40" spans="9:44" x14ac:dyDescent="0.25">
      <c r="M40" s="5">
        <v>2019</v>
      </c>
      <c r="N40" s="5">
        <v>2020</v>
      </c>
      <c r="O40" s="5">
        <v>2021</v>
      </c>
      <c r="P40" s="5">
        <v>2022</v>
      </c>
      <c r="Q40" s="5">
        <v>2023</v>
      </c>
      <c r="R40" s="5">
        <v>2024</v>
      </c>
      <c r="S40" s="5">
        <v>2025</v>
      </c>
      <c r="T40" s="5">
        <v>2026</v>
      </c>
      <c r="U40" s="5">
        <v>2027</v>
      </c>
      <c r="V40" s="5">
        <v>2028</v>
      </c>
      <c r="W40" s="5">
        <v>2029</v>
      </c>
      <c r="X40" s="5">
        <v>2030</v>
      </c>
      <c r="Y40" s="5">
        <v>2031</v>
      </c>
      <c r="Z40" s="5">
        <v>2032</v>
      </c>
      <c r="AA40" s="5">
        <v>2033</v>
      </c>
      <c r="AB40" s="5">
        <v>2034</v>
      </c>
      <c r="AC40" s="5">
        <v>2035</v>
      </c>
      <c r="AD40" s="5">
        <v>2036</v>
      </c>
      <c r="AE40" s="5">
        <v>2037</v>
      </c>
      <c r="AF40" s="5">
        <v>2038</v>
      </c>
      <c r="AG40" s="5">
        <v>2039</v>
      </c>
      <c r="AH40" s="5">
        <v>2040</v>
      </c>
      <c r="AI40" s="5">
        <v>2041</v>
      </c>
      <c r="AJ40" s="5">
        <v>2042</v>
      </c>
      <c r="AK40" s="5">
        <v>2043</v>
      </c>
      <c r="AL40" s="5">
        <v>2044</v>
      </c>
      <c r="AM40" s="5">
        <v>2045</v>
      </c>
      <c r="AN40" s="5">
        <v>2046</v>
      </c>
      <c r="AO40" s="5">
        <v>2047</v>
      </c>
      <c r="AP40" s="5">
        <v>2048</v>
      </c>
      <c r="AQ40" s="5">
        <v>2049</v>
      </c>
      <c r="AR40" s="5">
        <v>2050</v>
      </c>
    </row>
    <row r="41" spans="9:44" x14ac:dyDescent="0.25">
      <c r="J41" s="21"/>
      <c r="L41" s="219" t="s">
        <v>37</v>
      </c>
      <c r="M41" s="21">
        <f>+M28-(Produccion_UO!M33-Produccion_UO!M46)</f>
        <v>140.58200801450678</v>
      </c>
      <c r="N41" s="21">
        <f>+N28-(Produccion_UO!N33-Produccion_UO!N46)</f>
        <v>144.46949137539207</v>
      </c>
      <c r="O41" s="21">
        <f>+O28-(Produccion_UO!O33-Produccion_UO!O46)</f>
        <v>127.24988342812711</v>
      </c>
      <c r="P41" s="21">
        <f>+P28-(Produccion_UO!P33-Produccion_UO!P46)</f>
        <v>129.75972968902701</v>
      </c>
      <c r="Q41" s="21">
        <f>+Q28-(Produccion_UO!Q33-Produccion_UO!Q46)</f>
        <v>109.61432073541955</v>
      </c>
      <c r="R41" s="21">
        <f>+R28-(Produccion_UO!R33-Produccion_UO!R46)</f>
        <v>61.864195338565153</v>
      </c>
      <c r="S41" s="21">
        <f>+S28-(Produccion_UO!S33-Produccion_UO!S46)</f>
        <v>61.201497260457693</v>
      </c>
      <c r="T41" s="21">
        <f>+T28-(Produccion_UO!T33-Produccion_UO!T46)</f>
        <v>60.675486684156297</v>
      </c>
      <c r="U41" s="21">
        <f>+U28-(Produccion_UO!U33-Produccion_UO!U46)</f>
        <v>11.850944810626878</v>
      </c>
      <c r="V41" s="21">
        <f>+V28-(Produccion_UO!V33-Produccion_UO!V46)</f>
        <v>10.363407789611218</v>
      </c>
      <c r="W41" s="21">
        <f>+W28-(Produccion_UO!W33-Produccion_UO!W46)</f>
        <v>7.1670970068452515</v>
      </c>
      <c r="X41" s="21">
        <f>+X28-(Produccion_UO!X33-Produccion_UO!X46)</f>
        <v>3.7970086770373328</v>
      </c>
      <c r="Y41" s="21">
        <f>+Y28-(Produccion_UO!Y33-Produccion_UO!Y46)</f>
        <v>3.5615169617239655</v>
      </c>
      <c r="Z41" s="21">
        <f>+Z28-(Produccion_UO!Z33-Produccion_UO!Z46)</f>
        <v>3.2922527144165574</v>
      </c>
      <c r="AA41" s="21">
        <f>+AA28-(Produccion_UO!AA33-Produccion_UO!AA46)</f>
        <v>1.5171034999285002</v>
      </c>
      <c r="AB41" s="21">
        <f>+AB28-(Produccion_UO!AB33-Produccion_UO!AB46)</f>
        <v>0</v>
      </c>
      <c r="AC41" s="21">
        <f>+AC28-(Produccion_UO!AC33-Produccion_UO!AC46)</f>
        <v>0</v>
      </c>
      <c r="AD41" s="21">
        <f>+AD28-(Produccion_UO!AD33-Produccion_UO!AD46)</f>
        <v>0</v>
      </c>
      <c r="AE41" s="21">
        <f>+AE28-(Produccion_UO!AE33-Produccion_UO!AE46)</f>
        <v>0</v>
      </c>
      <c r="AF41" s="21">
        <f>+AF28-(Produccion_UO!AF33-Produccion_UO!AF46)</f>
        <v>0</v>
      </c>
      <c r="AG41" s="21">
        <f>+AG28-(Produccion_UO!AG33-Produccion_UO!AG46)</f>
        <v>0</v>
      </c>
      <c r="AH41" s="21">
        <f>+AH28-(Produccion_UO!AH33-Produccion_UO!AH46)</f>
        <v>0</v>
      </c>
      <c r="AI41" s="21">
        <f>+AI28-(Produccion_UO!AI33-Produccion_UO!AI46)</f>
        <v>0</v>
      </c>
      <c r="AJ41" s="21">
        <f>+AJ28-(Produccion_UO!AJ33-Produccion_UO!AJ46)</f>
        <v>0</v>
      </c>
      <c r="AK41" s="21">
        <f>+AK28-(Produccion_UO!AK33-Produccion_UO!AK46)</f>
        <v>0</v>
      </c>
      <c r="AL41" s="21">
        <f>+AL28-(Produccion_UO!AL33-Produccion_UO!AL46)</f>
        <v>0</v>
      </c>
      <c r="AM41" s="21">
        <f>+AM28-(Produccion_UO!AM33-Produccion_UO!AM46)</f>
        <v>0</v>
      </c>
      <c r="AN41" s="21">
        <f>+AN28-(Produccion_UO!AN33-Produccion_UO!AN46)</f>
        <v>0</v>
      </c>
      <c r="AO41" s="21">
        <f>+AO28-(Produccion_UO!AO33-Produccion_UO!AO46)</f>
        <v>0</v>
      </c>
      <c r="AP41" s="21">
        <f>+AP28-(Produccion_UO!AP33-Produccion_UO!AP46)</f>
        <v>0</v>
      </c>
      <c r="AQ41" s="21">
        <f>+AQ28-(Produccion_UO!AQ33-Produccion_UO!AQ46)</f>
        <v>0</v>
      </c>
      <c r="AR41" s="21">
        <f>+AR28-(Produccion_UO!AR33-Produccion_UO!AR46)</f>
        <v>0</v>
      </c>
    </row>
    <row r="42" spans="9:44" x14ac:dyDescent="0.25">
      <c r="J42" s="21"/>
      <c r="L42" s="219" t="s">
        <v>42</v>
      </c>
      <c r="M42" s="21">
        <f>+M29</f>
        <v>45.526858045313553</v>
      </c>
      <c r="N42" s="21">
        <f t="shared" ref="N42:AR42" si="7">+N29</f>
        <v>49.683313803832263</v>
      </c>
      <c r="O42" s="21">
        <f t="shared" si="7"/>
        <v>44.621270410883561</v>
      </c>
      <c r="P42" s="21">
        <f t="shared" si="7"/>
        <v>44.259059552085937</v>
      </c>
      <c r="Q42" s="21">
        <f t="shared" si="7"/>
        <v>36.102692746545614</v>
      </c>
      <c r="R42" s="21">
        <f t="shared" si="7"/>
        <v>25.199237716067618</v>
      </c>
      <c r="S42" s="21">
        <f t="shared" si="7"/>
        <v>25.089358158151349</v>
      </c>
      <c r="T42" s="21">
        <f t="shared" si="7"/>
        <v>23.429366772854411</v>
      </c>
      <c r="U42" s="21">
        <f t="shared" si="7"/>
        <v>2.6784516190541185</v>
      </c>
      <c r="V42" s="21">
        <f t="shared" si="7"/>
        <v>2.5139975643513037</v>
      </c>
      <c r="W42" s="21">
        <f t="shared" si="7"/>
        <v>1.3235207034205201</v>
      </c>
      <c r="X42" s="21">
        <f t="shared" si="7"/>
        <v>3.1375964303517169E-2</v>
      </c>
      <c r="Y42" s="21">
        <f t="shared" si="7"/>
        <v>2.9494899794359965E-2</v>
      </c>
      <c r="Z42" s="21">
        <f t="shared" si="7"/>
        <v>2.761383528520301E-2</v>
      </c>
      <c r="AA42" s="21">
        <f t="shared" si="7"/>
        <v>8.1993306677425205E-3</v>
      </c>
      <c r="AB42" s="21">
        <f t="shared" si="7"/>
        <v>0</v>
      </c>
      <c r="AC42" s="21">
        <f t="shared" si="7"/>
        <v>0</v>
      </c>
      <c r="AD42" s="21">
        <f t="shared" si="7"/>
        <v>0</v>
      </c>
      <c r="AE42" s="21">
        <f t="shared" si="7"/>
        <v>0</v>
      </c>
      <c r="AF42" s="21">
        <f t="shared" si="7"/>
        <v>0</v>
      </c>
      <c r="AG42" s="21">
        <f t="shared" si="7"/>
        <v>0</v>
      </c>
      <c r="AH42" s="21">
        <f t="shared" si="7"/>
        <v>0</v>
      </c>
      <c r="AI42" s="21">
        <f t="shared" si="7"/>
        <v>0</v>
      </c>
      <c r="AJ42" s="21">
        <f t="shared" si="7"/>
        <v>0</v>
      </c>
      <c r="AK42" s="21">
        <f t="shared" si="7"/>
        <v>0</v>
      </c>
      <c r="AL42" s="21">
        <f t="shared" si="7"/>
        <v>0</v>
      </c>
      <c r="AM42" s="21">
        <f t="shared" si="7"/>
        <v>0</v>
      </c>
      <c r="AN42" s="21">
        <f t="shared" si="7"/>
        <v>0</v>
      </c>
      <c r="AO42" s="21">
        <f t="shared" si="7"/>
        <v>0</v>
      </c>
      <c r="AP42" s="21">
        <f t="shared" si="7"/>
        <v>0</v>
      </c>
      <c r="AQ42" s="21">
        <f t="shared" si="7"/>
        <v>0</v>
      </c>
      <c r="AR42" s="21">
        <f t="shared" si="7"/>
        <v>0</v>
      </c>
    </row>
    <row r="43" spans="9:44" x14ac:dyDescent="0.25">
      <c r="J43" s="21"/>
      <c r="L43" s="219" t="s">
        <v>44</v>
      </c>
      <c r="M43" s="21">
        <f t="shared" ref="M43:M44" si="8">+M30</f>
        <v>85.486302590121909</v>
      </c>
      <c r="N43" s="21">
        <f t="shared" ref="N43:AR43" si="9">+N30</f>
        <v>79.541182581391368</v>
      </c>
      <c r="O43" s="21">
        <f t="shared" si="9"/>
        <v>73.642732307939752</v>
      </c>
      <c r="P43" s="21">
        <f t="shared" si="9"/>
        <v>67.744282034488123</v>
      </c>
      <c r="Q43" s="21">
        <f t="shared" si="9"/>
        <v>61.845831761036465</v>
      </c>
      <c r="R43" s="21">
        <f t="shared" si="9"/>
        <v>55.313573131670275</v>
      </c>
      <c r="S43" s="21">
        <f t="shared" si="9"/>
        <v>48.7813145023039</v>
      </c>
      <c r="T43" s="21">
        <f t="shared" si="9"/>
        <v>44.155607652019675</v>
      </c>
      <c r="U43" s="21">
        <f t="shared" si="9"/>
        <v>37.288542116926976</v>
      </c>
      <c r="V43" s="21">
        <f t="shared" si="9"/>
        <v>6.7709067111484593</v>
      </c>
      <c r="W43" s="21">
        <f t="shared" si="9"/>
        <v>6.1340866299304313</v>
      </c>
      <c r="X43" s="21">
        <f t="shared" si="9"/>
        <v>5.4972665487124033</v>
      </c>
      <c r="Y43" s="21">
        <f t="shared" si="9"/>
        <v>5.1676921999488545</v>
      </c>
      <c r="Z43" s="21">
        <f t="shared" si="9"/>
        <v>4.8381178511853502</v>
      </c>
      <c r="AA43" s="21">
        <f t="shared" si="9"/>
        <v>1.4365743715663271</v>
      </c>
      <c r="AB43" s="21">
        <f t="shared" si="9"/>
        <v>0</v>
      </c>
      <c r="AC43" s="21">
        <f t="shared" si="9"/>
        <v>0</v>
      </c>
      <c r="AD43" s="21">
        <f t="shared" si="9"/>
        <v>0</v>
      </c>
      <c r="AE43" s="21">
        <f t="shared" si="9"/>
        <v>0</v>
      </c>
      <c r="AF43" s="21">
        <f t="shared" si="9"/>
        <v>0</v>
      </c>
      <c r="AG43" s="21">
        <f t="shared" si="9"/>
        <v>0</v>
      </c>
      <c r="AH43" s="21">
        <f t="shared" si="9"/>
        <v>0</v>
      </c>
      <c r="AI43" s="21">
        <f t="shared" si="9"/>
        <v>0</v>
      </c>
      <c r="AJ43" s="21">
        <f t="shared" si="9"/>
        <v>0</v>
      </c>
      <c r="AK43" s="21">
        <f t="shared" si="9"/>
        <v>0</v>
      </c>
      <c r="AL43" s="21">
        <f t="shared" si="9"/>
        <v>0</v>
      </c>
      <c r="AM43" s="21">
        <f t="shared" si="9"/>
        <v>0</v>
      </c>
      <c r="AN43" s="21">
        <f t="shared" si="9"/>
        <v>0</v>
      </c>
      <c r="AO43" s="21">
        <f t="shared" si="9"/>
        <v>0</v>
      </c>
      <c r="AP43" s="21">
        <f t="shared" si="9"/>
        <v>0</v>
      </c>
      <c r="AQ43" s="21">
        <f t="shared" si="9"/>
        <v>0</v>
      </c>
      <c r="AR43" s="21">
        <f t="shared" si="9"/>
        <v>0</v>
      </c>
    </row>
    <row r="44" spans="9:44" x14ac:dyDescent="0.25">
      <c r="J44" s="21"/>
      <c r="L44" s="219" t="s">
        <v>40</v>
      </c>
      <c r="M44" s="21">
        <f t="shared" si="8"/>
        <v>326.58223224591563</v>
      </c>
      <c r="N44" s="21">
        <f t="shared" ref="N44:AR44" si="10">+N31</f>
        <v>309.12645520551456</v>
      </c>
      <c r="O44" s="21">
        <f t="shared" si="10"/>
        <v>294.10074837228944</v>
      </c>
      <c r="P44" s="21">
        <f t="shared" si="10"/>
        <v>279.07504153906422</v>
      </c>
      <c r="Q44" s="21">
        <f t="shared" si="10"/>
        <v>264.04933470583904</v>
      </c>
      <c r="R44" s="21">
        <f t="shared" si="10"/>
        <v>243.12231719244164</v>
      </c>
      <c r="S44" s="21">
        <f t="shared" si="10"/>
        <v>222.1952996790443</v>
      </c>
      <c r="T44" s="21">
        <f t="shared" si="10"/>
        <v>205.60036534212151</v>
      </c>
      <c r="U44" s="21">
        <f t="shared" si="10"/>
        <v>189.00543100519829</v>
      </c>
      <c r="V44" s="21">
        <f t="shared" si="10"/>
        <v>172.4104966682755</v>
      </c>
      <c r="W44" s="21">
        <f t="shared" si="10"/>
        <v>110.3465695882248</v>
      </c>
      <c r="X44" s="21">
        <f t="shared" si="10"/>
        <v>110.3465695882248</v>
      </c>
      <c r="Y44" s="21">
        <f t="shared" si="10"/>
        <v>110.3465695882248</v>
      </c>
      <c r="Z44" s="21">
        <f t="shared" si="10"/>
        <v>78.138114535806878</v>
      </c>
      <c r="AA44" s="21">
        <f t="shared" si="10"/>
        <v>0</v>
      </c>
      <c r="AB44" s="21">
        <f t="shared" si="10"/>
        <v>0</v>
      </c>
      <c r="AC44" s="21">
        <f t="shared" si="10"/>
        <v>0</v>
      </c>
      <c r="AD44" s="21">
        <f t="shared" si="10"/>
        <v>0</v>
      </c>
      <c r="AE44" s="21">
        <f t="shared" si="10"/>
        <v>0</v>
      </c>
      <c r="AF44" s="21">
        <f t="shared" si="10"/>
        <v>0</v>
      </c>
      <c r="AG44" s="21">
        <f t="shared" si="10"/>
        <v>0</v>
      </c>
      <c r="AH44" s="21">
        <f t="shared" si="10"/>
        <v>0</v>
      </c>
      <c r="AI44" s="21">
        <f t="shared" si="10"/>
        <v>0</v>
      </c>
      <c r="AJ44" s="21">
        <f t="shared" si="10"/>
        <v>0</v>
      </c>
      <c r="AK44" s="21">
        <f t="shared" si="10"/>
        <v>0</v>
      </c>
      <c r="AL44" s="21">
        <f t="shared" si="10"/>
        <v>0</v>
      </c>
      <c r="AM44" s="21">
        <f t="shared" si="10"/>
        <v>0</v>
      </c>
      <c r="AN44" s="21">
        <f t="shared" si="10"/>
        <v>0</v>
      </c>
      <c r="AO44" s="21">
        <f t="shared" si="10"/>
        <v>0</v>
      </c>
      <c r="AP44" s="21">
        <f t="shared" si="10"/>
        <v>0</v>
      </c>
      <c r="AQ44" s="21">
        <f t="shared" si="10"/>
        <v>0</v>
      </c>
      <c r="AR44" s="21">
        <f t="shared" si="10"/>
        <v>0</v>
      </c>
    </row>
    <row r="45" spans="9:44" x14ac:dyDescent="0.25">
      <c r="I45" s="21"/>
      <c r="L45" s="223" t="s">
        <v>435</v>
      </c>
      <c r="M45" s="21">
        <f>+SUM(M42:M44)</f>
        <v>457.59539288135113</v>
      </c>
      <c r="N45" s="21">
        <f t="shared" ref="N45:AR45" si="11">+SUM(N42:N44)</f>
        <v>438.35095159073819</v>
      </c>
      <c r="O45" s="21">
        <f t="shared" si="11"/>
        <v>412.36475109111279</v>
      </c>
      <c r="P45" s="21">
        <f t="shared" si="11"/>
        <v>391.07838312563831</v>
      </c>
      <c r="Q45" s="21">
        <f t="shared" si="11"/>
        <v>361.99785921342112</v>
      </c>
      <c r="R45" s="21">
        <f t="shared" si="11"/>
        <v>323.63512804017955</v>
      </c>
      <c r="S45" s="21">
        <f t="shared" si="11"/>
        <v>296.06597233949958</v>
      </c>
      <c r="T45" s="21">
        <f t="shared" si="11"/>
        <v>273.18533976699558</v>
      </c>
      <c r="U45" s="21">
        <f t="shared" si="11"/>
        <v>228.9724247411794</v>
      </c>
      <c r="V45" s="21">
        <f t="shared" si="11"/>
        <v>181.69540094377527</v>
      </c>
      <c r="W45" s="21">
        <f t="shared" si="11"/>
        <v>117.80417692157575</v>
      </c>
      <c r="X45" s="21">
        <f t="shared" si="11"/>
        <v>115.87521210124072</v>
      </c>
      <c r="Y45" s="21">
        <f t="shared" si="11"/>
        <v>115.54375668796801</v>
      </c>
      <c r="Z45" s="21">
        <f t="shared" si="11"/>
        <v>83.003846222277431</v>
      </c>
      <c r="AA45" s="21">
        <f t="shared" si="11"/>
        <v>1.4447737022340696</v>
      </c>
      <c r="AB45" s="21">
        <f t="shared" si="11"/>
        <v>0</v>
      </c>
      <c r="AC45" s="21">
        <f t="shared" si="11"/>
        <v>0</v>
      </c>
      <c r="AD45" s="21">
        <f t="shared" si="11"/>
        <v>0</v>
      </c>
      <c r="AE45" s="21">
        <f t="shared" si="11"/>
        <v>0</v>
      </c>
      <c r="AF45" s="21">
        <f t="shared" si="11"/>
        <v>0</v>
      </c>
      <c r="AG45" s="21">
        <f t="shared" si="11"/>
        <v>0</v>
      </c>
      <c r="AH45" s="21">
        <f t="shared" si="11"/>
        <v>0</v>
      </c>
      <c r="AI45" s="21">
        <f t="shared" si="11"/>
        <v>0</v>
      </c>
      <c r="AJ45" s="21">
        <f t="shared" si="11"/>
        <v>0</v>
      </c>
      <c r="AK45" s="21">
        <f t="shared" si="11"/>
        <v>0</v>
      </c>
      <c r="AL45" s="21">
        <f t="shared" si="11"/>
        <v>0</v>
      </c>
      <c r="AM45" s="21">
        <f t="shared" si="11"/>
        <v>0</v>
      </c>
      <c r="AN45" s="21">
        <f t="shared" si="11"/>
        <v>0</v>
      </c>
      <c r="AO45" s="21">
        <f t="shared" si="11"/>
        <v>0</v>
      </c>
      <c r="AP45" s="21">
        <f t="shared" si="11"/>
        <v>0</v>
      </c>
      <c r="AQ45" s="21">
        <f t="shared" si="11"/>
        <v>0</v>
      </c>
      <c r="AR45" s="21">
        <f t="shared" si="11"/>
        <v>0</v>
      </c>
    </row>
    <row r="46" spans="9:44" x14ac:dyDescent="0.25">
      <c r="I46" s="21"/>
      <c r="M46" s="69">
        <f>+M42+M43+M44+M41</f>
        <v>598.17740089585789</v>
      </c>
      <c r="N46" s="69">
        <f t="shared" ref="N46:AR46" si="12">+N42+N43+N44+N41</f>
        <v>582.82044296613026</v>
      </c>
      <c r="O46" s="69">
        <f t="shared" si="12"/>
        <v>539.61463451923987</v>
      </c>
      <c r="P46" s="69">
        <f t="shared" si="12"/>
        <v>520.83811281466535</v>
      </c>
      <c r="Q46" s="69">
        <f t="shared" si="12"/>
        <v>471.61217994884066</v>
      </c>
      <c r="R46" s="69">
        <f t="shared" si="12"/>
        <v>385.49932337874469</v>
      </c>
      <c r="S46" s="69">
        <f t="shared" si="12"/>
        <v>357.26746959995728</v>
      </c>
      <c r="T46" s="69">
        <f t="shared" si="12"/>
        <v>333.86082645115187</v>
      </c>
      <c r="U46" s="69">
        <f t="shared" si="12"/>
        <v>240.82336955180628</v>
      </c>
      <c r="V46" s="69">
        <f t="shared" si="12"/>
        <v>192.05880873338648</v>
      </c>
      <c r="W46" s="69">
        <f t="shared" si="12"/>
        <v>124.971273928421</v>
      </c>
      <c r="X46" s="69">
        <f t="shared" si="12"/>
        <v>119.67222077827805</v>
      </c>
      <c r="Y46" s="69">
        <f t="shared" si="12"/>
        <v>119.10527364969198</v>
      </c>
      <c r="Z46" s="69">
        <f t="shared" si="12"/>
        <v>86.296098936693994</v>
      </c>
      <c r="AA46" s="69">
        <f t="shared" si="12"/>
        <v>2.9618772021625697</v>
      </c>
      <c r="AB46" s="69">
        <f t="shared" si="12"/>
        <v>0</v>
      </c>
      <c r="AC46" s="69">
        <f t="shared" si="12"/>
        <v>0</v>
      </c>
      <c r="AD46" s="69">
        <f t="shared" si="12"/>
        <v>0</v>
      </c>
      <c r="AE46" s="69">
        <f t="shared" si="12"/>
        <v>0</v>
      </c>
      <c r="AF46" s="69">
        <f t="shared" si="12"/>
        <v>0</v>
      </c>
      <c r="AG46" s="69">
        <f t="shared" si="12"/>
        <v>0</v>
      </c>
      <c r="AH46" s="69">
        <f t="shared" si="12"/>
        <v>0</v>
      </c>
      <c r="AI46" s="69">
        <f t="shared" si="12"/>
        <v>0</v>
      </c>
      <c r="AJ46" s="69">
        <f t="shared" si="12"/>
        <v>0</v>
      </c>
      <c r="AK46" s="69">
        <f t="shared" si="12"/>
        <v>0</v>
      </c>
      <c r="AL46" s="69">
        <f t="shared" si="12"/>
        <v>0</v>
      </c>
      <c r="AM46" s="69">
        <f t="shared" si="12"/>
        <v>0</v>
      </c>
      <c r="AN46" s="69">
        <f t="shared" si="12"/>
        <v>0</v>
      </c>
      <c r="AO46" s="69">
        <f t="shared" si="12"/>
        <v>0</v>
      </c>
      <c r="AP46" s="69">
        <f t="shared" si="12"/>
        <v>0</v>
      </c>
      <c r="AQ46" s="69">
        <f t="shared" si="12"/>
        <v>0</v>
      </c>
      <c r="AR46" s="69">
        <f t="shared" si="12"/>
        <v>0</v>
      </c>
    </row>
    <row r="49" spans="1:44" x14ac:dyDescent="0.25">
      <c r="F49" s="96"/>
    </row>
    <row r="50" spans="1:44" ht="18.75" x14ac:dyDescent="0.3">
      <c r="A50" s="15"/>
      <c r="B50" s="15"/>
      <c r="C50" s="15"/>
      <c r="D50" s="15"/>
      <c r="F50" s="96"/>
      <c r="H50" s="17"/>
      <c r="I50" s="17"/>
      <c r="K50" s="34" t="s">
        <v>695</v>
      </c>
      <c r="L50" s="22"/>
    </row>
    <row r="51" spans="1:44" x14ac:dyDescent="0.25">
      <c r="A51" s="15"/>
      <c r="B51" s="15"/>
      <c r="C51" s="15"/>
      <c r="D51" s="15"/>
      <c r="F51" s="96"/>
      <c r="H51" s="17"/>
      <c r="I51" s="115">
        <f>+H17</f>
        <v>6.0297029702970297</v>
      </c>
      <c r="J51" s="67" t="str">
        <f>+E17</f>
        <v>Kb/d - Mpc/d</v>
      </c>
      <c r="K51" s="128" t="s">
        <v>520</v>
      </c>
      <c r="L51" s="22"/>
      <c r="M51" s="52" t="s">
        <v>405</v>
      </c>
    </row>
    <row r="52" spans="1:44" x14ac:dyDescent="0.25">
      <c r="A52" s="15"/>
      <c r="B52" s="15"/>
      <c r="C52" s="15"/>
      <c r="D52" s="15"/>
      <c r="F52" s="96"/>
      <c r="H52" s="17"/>
      <c r="I52" s="17"/>
      <c r="L52" s="22"/>
    </row>
    <row r="53" spans="1:44" x14ac:dyDescent="0.25">
      <c r="A53" s="15"/>
      <c r="B53" s="15"/>
      <c r="C53" s="15"/>
      <c r="D53" s="15"/>
      <c r="F53" s="96"/>
      <c r="H53" s="17"/>
      <c r="I53" s="17"/>
      <c r="L53" s="22"/>
      <c r="M53" s="40">
        <v>2019</v>
      </c>
      <c r="N53" s="40">
        <v>2020</v>
      </c>
      <c r="O53" s="40">
        <v>2021</v>
      </c>
      <c r="P53" s="40">
        <v>2022</v>
      </c>
      <c r="Q53" s="40">
        <v>2023</v>
      </c>
      <c r="R53" s="40">
        <v>2024</v>
      </c>
      <c r="S53" s="40">
        <v>2025</v>
      </c>
      <c r="T53" s="40">
        <v>2026</v>
      </c>
      <c r="U53" s="40">
        <v>2027</v>
      </c>
      <c r="V53" s="40">
        <v>2028</v>
      </c>
      <c r="W53" s="40">
        <v>2029</v>
      </c>
      <c r="X53" s="40">
        <v>2030</v>
      </c>
      <c r="Y53" s="40">
        <v>2031</v>
      </c>
      <c r="Z53" s="40">
        <v>2032</v>
      </c>
      <c r="AA53" s="40">
        <v>2033</v>
      </c>
      <c r="AB53" s="40">
        <v>2034</v>
      </c>
      <c r="AC53" s="40">
        <v>2035</v>
      </c>
      <c r="AD53" s="40">
        <v>2036</v>
      </c>
      <c r="AE53" s="40">
        <v>2037</v>
      </c>
      <c r="AF53" s="40">
        <v>2038</v>
      </c>
      <c r="AG53" s="40">
        <v>2039</v>
      </c>
      <c r="AH53" s="40">
        <v>2040</v>
      </c>
      <c r="AI53" s="40">
        <v>2041</v>
      </c>
      <c r="AJ53" s="40">
        <v>2042</v>
      </c>
      <c r="AK53" s="40">
        <v>2043</v>
      </c>
      <c r="AL53" s="40">
        <v>2044</v>
      </c>
      <c r="AM53" s="40">
        <v>2045</v>
      </c>
      <c r="AN53" s="40">
        <v>2046</v>
      </c>
      <c r="AO53" s="40">
        <v>2047</v>
      </c>
      <c r="AP53" s="40">
        <v>2048</v>
      </c>
      <c r="AQ53" s="40">
        <v>2049</v>
      </c>
      <c r="AR53" s="40">
        <v>2050</v>
      </c>
    </row>
    <row r="54" spans="1:44" x14ac:dyDescent="0.25">
      <c r="A54" s="15"/>
      <c r="B54" s="15"/>
      <c r="C54" s="15"/>
      <c r="D54" s="15"/>
      <c r="F54" s="96"/>
      <c r="H54" s="17" t="str">
        <f t="shared" ref="H54:H60" si="13">+$B$1</f>
        <v>DIC7</v>
      </c>
      <c r="I54" s="17"/>
      <c r="J54" s="62"/>
      <c r="K54" s="41" t="s">
        <v>170</v>
      </c>
      <c r="L54" s="228" t="str">
        <f>+$A$3</f>
        <v>GU - Gas</v>
      </c>
      <c r="M54" s="21">
        <f>+Produccion_UO!M52</f>
        <v>0.25217613488129526</v>
      </c>
      <c r="N54" s="21">
        <f>+Produccion_UO!N52</f>
        <v>0.20377898950113899</v>
      </c>
      <c r="O54" s="21">
        <f>+Produccion_UO!O52</f>
        <v>0.15954780170190741</v>
      </c>
      <c r="P54" s="21">
        <f>+Produccion_UO!P52</f>
        <v>0.18632192546506707</v>
      </c>
      <c r="Q54" s="21">
        <f>+Produccion_UO!Q52</f>
        <v>0.1775933934466348</v>
      </c>
      <c r="R54" s="21">
        <f>+Produccion_UO!R52</f>
        <v>0</v>
      </c>
      <c r="S54" s="21">
        <f>+Produccion_UO!S52</f>
        <v>0</v>
      </c>
      <c r="T54" s="21">
        <f>+Produccion_UO!T52</f>
        <v>0</v>
      </c>
      <c r="U54" s="21">
        <f>+Produccion_UO!U52</f>
        <v>0</v>
      </c>
      <c r="V54" s="21">
        <f>+Produccion_UO!V52</f>
        <v>0</v>
      </c>
      <c r="W54" s="21">
        <f>+Produccion_UO!W52</f>
        <v>0</v>
      </c>
      <c r="X54" s="21">
        <f>+Produccion_UO!X52</f>
        <v>0</v>
      </c>
      <c r="Y54" s="21">
        <f>+Produccion_UO!Y52</f>
        <v>0</v>
      </c>
      <c r="Z54" s="21">
        <f>+Produccion_UO!Z52</f>
        <v>0</v>
      </c>
      <c r="AA54" s="21">
        <f>+Produccion_UO!AA52</f>
        <v>0</v>
      </c>
      <c r="AB54" s="21">
        <f>+Produccion_UO!AB52</f>
        <v>0</v>
      </c>
      <c r="AC54" s="21">
        <f>+Produccion_UO!AC52</f>
        <v>0</v>
      </c>
      <c r="AD54" s="21">
        <f>+Produccion_UO!AD52</f>
        <v>0</v>
      </c>
      <c r="AE54" s="21">
        <f>+Produccion_UO!AE52</f>
        <v>0</v>
      </c>
      <c r="AF54" s="21">
        <f>+Produccion_UO!AF52</f>
        <v>0</v>
      </c>
      <c r="AG54" s="21">
        <f>+Produccion_UO!AG52</f>
        <v>0</v>
      </c>
      <c r="AH54" s="21">
        <f>+Produccion_UO!AH52</f>
        <v>0</v>
      </c>
      <c r="AI54" s="21">
        <f>+Produccion_UO!AI52</f>
        <v>0</v>
      </c>
      <c r="AJ54" s="21">
        <f>+Produccion_UO!AJ52</f>
        <v>0</v>
      </c>
      <c r="AK54" s="21">
        <f>+Produccion_UO!AK52</f>
        <v>0</v>
      </c>
      <c r="AL54" s="21">
        <f>+Produccion_UO!AL52</f>
        <v>0</v>
      </c>
      <c r="AM54" s="21">
        <f>+Produccion_UO!AM52</f>
        <v>0</v>
      </c>
      <c r="AN54" s="21">
        <f>+Produccion_UO!AN52</f>
        <v>0</v>
      </c>
      <c r="AO54" s="21">
        <f>+Produccion_UO!AO52</f>
        <v>0</v>
      </c>
      <c r="AP54" s="21">
        <f>+Produccion_UO!AP52</f>
        <v>0</v>
      </c>
      <c r="AQ54" s="21">
        <f>+Produccion_UO!AQ52</f>
        <v>0</v>
      </c>
      <c r="AR54" s="21">
        <f>+Produccion_UO!AR52</f>
        <v>0</v>
      </c>
    </row>
    <row r="55" spans="1:44" x14ac:dyDescent="0.25">
      <c r="A55" s="15"/>
      <c r="B55" s="15"/>
      <c r="C55" s="15"/>
      <c r="D55" s="15"/>
      <c r="F55" s="96"/>
      <c r="H55" s="17" t="str">
        <f t="shared" si="13"/>
        <v>DIC7</v>
      </c>
      <c r="I55" s="17"/>
      <c r="J55" s="62"/>
      <c r="K55" s="41" t="s">
        <v>171</v>
      </c>
      <c r="L55" s="22" t="str">
        <f>+$A$4</f>
        <v>LLO - Ligth</v>
      </c>
      <c r="M55" s="21">
        <f>+Produccion_UO!M53</f>
        <v>7.8469578836294431</v>
      </c>
      <c r="N55" s="21">
        <f>+Produccion_UO!N53</f>
        <v>8.6333274668682716</v>
      </c>
      <c r="O55" s="21">
        <f>+Produccion_UO!O53</f>
        <v>7.7276368197424299</v>
      </c>
      <c r="P55" s="21">
        <f>+Produccion_UO!P53</f>
        <v>7.6812412091929554</v>
      </c>
      <c r="Q55" s="21">
        <f>+Produccion_UO!Q53</f>
        <v>6.2097991803607249</v>
      </c>
      <c r="R55" s="21">
        <f>+Produccion_UO!R53</f>
        <v>4.2363531558334726</v>
      </c>
      <c r="S55" s="21">
        <f>+Produccion_UO!S53</f>
        <v>4.2363531558334726</v>
      </c>
      <c r="T55" s="21">
        <f>+Produccion_UO!T53</f>
        <v>4.2363531558334726</v>
      </c>
      <c r="U55" s="21">
        <f>+Produccion_UO!U53</f>
        <v>0.48198508121254091</v>
      </c>
      <c r="V55" s="21">
        <f>+Produccion_UO!V53</f>
        <v>0.4525816326190264</v>
      </c>
      <c r="W55" s="21">
        <f>+Produccion_UO!W53</f>
        <v>0.23558505205832028</v>
      </c>
      <c r="X55" s="21">
        <f>+Produccion_UO!X53</f>
        <v>0</v>
      </c>
      <c r="Y55" s="21">
        <f>+Produccion_UO!Y53</f>
        <v>0</v>
      </c>
      <c r="Z55" s="21">
        <f>+Produccion_UO!Z53</f>
        <v>0</v>
      </c>
      <c r="AA55" s="21">
        <f>+Produccion_UO!AA53</f>
        <v>0</v>
      </c>
      <c r="AB55" s="21">
        <f>+Produccion_UO!AB53</f>
        <v>0</v>
      </c>
      <c r="AC55" s="21">
        <f>+Produccion_UO!AC53</f>
        <v>0</v>
      </c>
      <c r="AD55" s="21">
        <f>+Produccion_UO!AD53</f>
        <v>0</v>
      </c>
      <c r="AE55" s="21">
        <f>+Produccion_UO!AE53</f>
        <v>0</v>
      </c>
      <c r="AF55" s="21">
        <f>+Produccion_UO!AF53</f>
        <v>0</v>
      </c>
      <c r="AG55" s="21">
        <f>+Produccion_UO!AG53</f>
        <v>0</v>
      </c>
      <c r="AH55" s="21">
        <f>+Produccion_UO!AH53</f>
        <v>0</v>
      </c>
      <c r="AI55" s="21">
        <f>+Produccion_UO!AI53</f>
        <v>0</v>
      </c>
      <c r="AJ55" s="21">
        <f>+Produccion_UO!AJ53</f>
        <v>0</v>
      </c>
      <c r="AK55" s="21">
        <f>+Produccion_UO!AK53</f>
        <v>0</v>
      </c>
      <c r="AL55" s="21">
        <f>+Produccion_UO!AL53</f>
        <v>0</v>
      </c>
      <c r="AM55" s="21">
        <f>+Produccion_UO!AM53</f>
        <v>0</v>
      </c>
      <c r="AN55" s="21">
        <f>+Produccion_UO!AN53</f>
        <v>0</v>
      </c>
      <c r="AO55" s="21">
        <f>+Produccion_UO!AO53</f>
        <v>0</v>
      </c>
      <c r="AP55" s="21">
        <f>+Produccion_UO!AP53</f>
        <v>0</v>
      </c>
      <c r="AQ55" s="21">
        <f>+Produccion_UO!AQ53</f>
        <v>0</v>
      </c>
      <c r="AR55" s="21">
        <f>+Produccion_UO!AR53</f>
        <v>0</v>
      </c>
    </row>
    <row r="56" spans="1:44" x14ac:dyDescent="0.25">
      <c r="A56" s="15"/>
      <c r="B56" s="15"/>
      <c r="C56" s="15"/>
      <c r="D56" s="15"/>
      <c r="F56" s="96"/>
      <c r="H56" s="17" t="str">
        <f t="shared" si="13"/>
        <v>DIC7</v>
      </c>
      <c r="I56" s="17"/>
      <c r="J56" s="62"/>
      <c r="K56" s="41" t="s">
        <v>172</v>
      </c>
      <c r="L56" s="22" t="str">
        <f>+$A$5</f>
        <v>LLO - Heavy</v>
      </c>
      <c r="M56" s="21">
        <f>+Produccion_UO!M54</f>
        <v>3.5089457707551621</v>
      </c>
      <c r="N56" s="21">
        <f>+Produccion_UO!N54</f>
        <v>3.3213930842559902</v>
      </c>
      <c r="O56" s="21">
        <f>+Produccion_UO!O54</f>
        <v>3.1599501604261406</v>
      </c>
      <c r="P56" s="21">
        <f>+Produccion_UO!P54</f>
        <v>2.9985072365928636</v>
      </c>
      <c r="Q56" s="21">
        <f>+Produccion_UO!Q54</f>
        <v>2.8370643127630135</v>
      </c>
      <c r="R56" s="21">
        <f>+Produccion_UO!R54</f>
        <v>2.6122150639413309</v>
      </c>
      <c r="S56" s="21">
        <f>+Produccion_UO!S54</f>
        <v>2.3873658151227328</v>
      </c>
      <c r="T56" s="21">
        <f>+Produccion_UO!T54</f>
        <v>2.209062408178553</v>
      </c>
      <c r="U56" s="21">
        <f>+Produccion_UO!U54</f>
        <v>2.03075900123146</v>
      </c>
      <c r="V56" s="21">
        <f>+Produccion_UO!V54</f>
        <v>1.8524555942843666</v>
      </c>
      <c r="W56" s="21">
        <f>+Produccion_UO!W54</f>
        <v>1.1856129649532419</v>
      </c>
      <c r="X56" s="21">
        <f>+Produccion_UO!X54</f>
        <v>1.1856129649532419</v>
      </c>
      <c r="Y56" s="21">
        <f>+Produccion_UO!Y54</f>
        <v>1.1856129649532419</v>
      </c>
      <c r="Z56" s="21">
        <f>+Produccion_UO!Z54</f>
        <v>0.83955089855961795</v>
      </c>
      <c r="AA56" s="21">
        <f>+Produccion_UO!AA54</f>
        <v>0</v>
      </c>
      <c r="AB56" s="21">
        <f>+Produccion_UO!AB54</f>
        <v>0</v>
      </c>
      <c r="AC56" s="21">
        <f>+Produccion_UO!AC54</f>
        <v>0</v>
      </c>
      <c r="AD56" s="21">
        <f>+Produccion_UO!AD54</f>
        <v>0</v>
      </c>
      <c r="AE56" s="21">
        <f>+Produccion_UO!AE54</f>
        <v>0</v>
      </c>
      <c r="AF56" s="21">
        <f>+Produccion_UO!AF54</f>
        <v>0</v>
      </c>
      <c r="AG56" s="21">
        <f>+Produccion_UO!AG54</f>
        <v>0</v>
      </c>
      <c r="AH56" s="21">
        <f>+Produccion_UO!AH54</f>
        <v>0</v>
      </c>
      <c r="AI56" s="21">
        <f>+Produccion_UO!AI54</f>
        <v>0</v>
      </c>
      <c r="AJ56" s="21">
        <f>+Produccion_UO!AJ54</f>
        <v>0</v>
      </c>
      <c r="AK56" s="21">
        <f>+Produccion_UO!AK54</f>
        <v>0</v>
      </c>
      <c r="AL56" s="21">
        <f>+Produccion_UO!AL54</f>
        <v>0</v>
      </c>
      <c r="AM56" s="21">
        <f>+Produccion_UO!AM54</f>
        <v>0</v>
      </c>
      <c r="AN56" s="21">
        <f>+Produccion_UO!AN54</f>
        <v>0</v>
      </c>
      <c r="AO56" s="21">
        <f>+Produccion_UO!AO54</f>
        <v>0</v>
      </c>
      <c r="AP56" s="21">
        <f>+Produccion_UO!AP54</f>
        <v>0</v>
      </c>
      <c r="AQ56" s="21">
        <f>+Produccion_UO!AQ54</f>
        <v>0</v>
      </c>
      <c r="AR56" s="21">
        <f>+Produccion_UO!AR54</f>
        <v>0</v>
      </c>
    </row>
    <row r="57" spans="1:44" x14ac:dyDescent="0.25">
      <c r="A57" s="15"/>
      <c r="B57" s="15"/>
      <c r="C57" s="15"/>
      <c r="D57" s="15"/>
      <c r="F57" s="96"/>
      <c r="H57" s="17" t="str">
        <f t="shared" si="13"/>
        <v>DIC7</v>
      </c>
      <c r="I57" s="17"/>
      <c r="J57" s="62"/>
      <c r="K57" s="41" t="s">
        <v>173</v>
      </c>
      <c r="L57" s="22" t="str">
        <f>+$A$6</f>
        <v>PU - Ligth</v>
      </c>
      <c r="M57" s="21">
        <f>+Produccion_UO!M55</f>
        <v>4.4741459755197601</v>
      </c>
      <c r="N57" s="21">
        <f>+Produccion_UO!N55</f>
        <v>4.2279053351225038</v>
      </c>
      <c r="O57" s="21">
        <f>+Produccion_UO!O55</f>
        <v>4.0420633423698629</v>
      </c>
      <c r="P57" s="21">
        <f>+Produccion_UO!P55</f>
        <v>3.8562213496172273</v>
      </c>
      <c r="Q57" s="21">
        <f>+Produccion_UO!Q55</f>
        <v>3.6703793568645864</v>
      </c>
      <c r="R57" s="21">
        <f>+Produccion_UO!R55</f>
        <v>3.4845373641119481</v>
      </c>
      <c r="S57" s="21">
        <f>+Produccion_UO!S55</f>
        <v>3.2986953713593112</v>
      </c>
      <c r="T57" s="21">
        <f>+Produccion_UO!T55</f>
        <v>0.37581175308426162</v>
      </c>
      <c r="U57" s="21">
        <f>+Produccion_UO!U55</f>
        <v>0</v>
      </c>
      <c r="V57" s="21">
        <f>+Produccion_UO!V55</f>
        <v>0</v>
      </c>
      <c r="W57" s="21">
        <f>+Produccion_UO!W55</f>
        <v>0</v>
      </c>
      <c r="X57" s="21">
        <f>+Produccion_UO!X55</f>
        <v>0</v>
      </c>
      <c r="Y57" s="21">
        <f>+Produccion_UO!Y55</f>
        <v>0</v>
      </c>
      <c r="Z57" s="21">
        <f>+Produccion_UO!Z55</f>
        <v>0</v>
      </c>
      <c r="AA57" s="21">
        <f>+Produccion_UO!AA55</f>
        <v>0</v>
      </c>
      <c r="AB57" s="21">
        <f>+Produccion_UO!AB55</f>
        <v>0</v>
      </c>
      <c r="AC57" s="21">
        <f>+Produccion_UO!AC55</f>
        <v>0</v>
      </c>
      <c r="AD57" s="21">
        <f>+Produccion_UO!AD55</f>
        <v>0</v>
      </c>
      <c r="AE57" s="21">
        <f>+Produccion_UO!AE55</f>
        <v>0</v>
      </c>
      <c r="AF57" s="21">
        <f>+Produccion_UO!AF55</f>
        <v>0</v>
      </c>
      <c r="AG57" s="21">
        <f>+Produccion_UO!AG55</f>
        <v>0</v>
      </c>
      <c r="AH57" s="21">
        <f>+Produccion_UO!AH55</f>
        <v>0</v>
      </c>
      <c r="AI57" s="21">
        <f>+Produccion_UO!AI55</f>
        <v>0</v>
      </c>
      <c r="AJ57" s="21">
        <f>+Produccion_UO!AJ55</f>
        <v>0</v>
      </c>
      <c r="AK57" s="21">
        <f>+Produccion_UO!AK55</f>
        <v>0</v>
      </c>
      <c r="AL57" s="21">
        <f>+Produccion_UO!AL55</f>
        <v>0</v>
      </c>
      <c r="AM57" s="21">
        <f>+Produccion_UO!AM55</f>
        <v>0</v>
      </c>
      <c r="AN57" s="21">
        <f>+Produccion_UO!AN55</f>
        <v>0</v>
      </c>
      <c r="AO57" s="21">
        <f>+Produccion_UO!AO55</f>
        <v>0</v>
      </c>
      <c r="AP57" s="21">
        <f>+Produccion_UO!AP55</f>
        <v>0</v>
      </c>
      <c r="AQ57" s="21">
        <f>+Produccion_UO!AQ55</f>
        <v>0</v>
      </c>
      <c r="AR57" s="21">
        <f>+Produccion_UO!AR55</f>
        <v>0</v>
      </c>
    </row>
    <row r="58" spans="1:44" x14ac:dyDescent="0.25">
      <c r="A58" s="15"/>
      <c r="B58" s="15"/>
      <c r="C58" s="15"/>
      <c r="D58" s="15"/>
      <c r="F58" s="96"/>
      <c r="H58" s="17" t="str">
        <f t="shared" si="13"/>
        <v>DIC7</v>
      </c>
      <c r="I58" s="17"/>
      <c r="J58" s="62"/>
      <c r="K58" s="41" t="s">
        <v>174</v>
      </c>
      <c r="L58" s="22" t="str">
        <f>+$A$7</f>
        <v>VMM - Medium</v>
      </c>
      <c r="M58" s="21">
        <f>+Produccion_UO!M56</f>
        <v>2.0981630670120945</v>
      </c>
      <c r="N58" s="21">
        <f>+Produccion_UO!N56</f>
        <v>1.9516393621185575</v>
      </c>
      <c r="O58" s="21">
        <f>+Produccion_UO!O56</f>
        <v>1.797148164036364</v>
      </c>
      <c r="P58" s="21">
        <f>+Produccion_UO!P56</f>
        <v>1.6426569659568695</v>
      </c>
      <c r="Q58" s="21">
        <f>+Produccion_UO!Q56</f>
        <v>1.4881657678746758</v>
      </c>
      <c r="R58" s="21">
        <f>+Produccion_UO!R56</f>
        <v>1.3225744740133241</v>
      </c>
      <c r="S58" s="21">
        <f>+Produccion_UO!S56</f>
        <v>1.1569831801489303</v>
      </c>
      <c r="T58" s="21">
        <f>+Produccion_UO!T56</f>
        <v>1.0426101952355944</v>
      </c>
      <c r="U58" s="21">
        <f>+Produccion_UO!U56</f>
        <v>0.86346847666455173</v>
      </c>
      <c r="V58" s="21">
        <f>+Produccion_UO!V56</f>
        <v>0</v>
      </c>
      <c r="W58" s="21">
        <f>+Produccion_UO!W56</f>
        <v>0</v>
      </c>
      <c r="X58" s="21">
        <f>+Produccion_UO!X56</f>
        <v>0</v>
      </c>
      <c r="Y58" s="21">
        <f>+Produccion_UO!Y56</f>
        <v>0</v>
      </c>
      <c r="Z58" s="21">
        <f>+Produccion_UO!Z56</f>
        <v>0</v>
      </c>
      <c r="AA58" s="21">
        <f>+Produccion_UO!AA56</f>
        <v>0</v>
      </c>
      <c r="AB58" s="21">
        <f>+Produccion_UO!AB56</f>
        <v>0</v>
      </c>
      <c r="AC58" s="21">
        <f>+Produccion_UO!AC56</f>
        <v>0</v>
      </c>
      <c r="AD58" s="21">
        <f>+Produccion_UO!AD56</f>
        <v>0</v>
      </c>
      <c r="AE58" s="21">
        <f>+Produccion_UO!AE56</f>
        <v>0</v>
      </c>
      <c r="AF58" s="21">
        <f>+Produccion_UO!AF56</f>
        <v>0</v>
      </c>
      <c r="AG58" s="21">
        <f>+Produccion_UO!AG56</f>
        <v>0</v>
      </c>
      <c r="AH58" s="21">
        <f>+Produccion_UO!AH56</f>
        <v>0</v>
      </c>
      <c r="AI58" s="21">
        <f>+Produccion_UO!AI56</f>
        <v>0</v>
      </c>
      <c r="AJ58" s="21">
        <f>+Produccion_UO!AJ56</f>
        <v>0</v>
      </c>
      <c r="AK58" s="21">
        <f>+Produccion_UO!AK56</f>
        <v>0</v>
      </c>
      <c r="AL58" s="21">
        <f>+Produccion_UO!AL56</f>
        <v>0</v>
      </c>
      <c r="AM58" s="21">
        <f>+Produccion_UO!AM56</f>
        <v>0</v>
      </c>
      <c r="AN58" s="21">
        <f>+Produccion_UO!AN56</f>
        <v>0</v>
      </c>
      <c r="AO58" s="21">
        <f>+Produccion_UO!AO56</f>
        <v>0</v>
      </c>
      <c r="AP58" s="21">
        <f>+Produccion_UO!AP56</f>
        <v>0</v>
      </c>
      <c r="AQ58" s="21">
        <f>+Produccion_UO!AQ56</f>
        <v>0</v>
      </c>
      <c r="AR58" s="21">
        <f>+Produccion_UO!AR56</f>
        <v>0</v>
      </c>
    </row>
    <row r="59" spans="1:44" x14ac:dyDescent="0.25">
      <c r="A59" s="15"/>
      <c r="B59" s="15"/>
      <c r="C59" s="15"/>
      <c r="D59" s="15"/>
      <c r="F59" s="96"/>
      <c r="H59" s="17" t="str">
        <f t="shared" si="13"/>
        <v>DIC7</v>
      </c>
      <c r="I59" s="17"/>
      <c r="J59" s="62"/>
      <c r="K59" s="41" t="s">
        <v>175</v>
      </c>
      <c r="L59" s="22" t="str">
        <f>+$A$8</f>
        <v>VSM - Medium</v>
      </c>
      <c r="M59" s="21">
        <f>+Produccion_UO!M57</f>
        <v>0.66067381683601856</v>
      </c>
      <c r="N59" s="21">
        <f>+Produccion_UO!N57</f>
        <v>0.61580607676441379</v>
      </c>
      <c r="O59" s="21">
        <f>+Produccion_UO!O57</f>
        <v>0.58747748771462927</v>
      </c>
      <c r="P59" s="21">
        <f>+Produccion_UO!P57</f>
        <v>0.5591488986648554</v>
      </c>
      <c r="Q59" s="21">
        <f>+Produccion_UO!Q57</f>
        <v>0.53082030961481375</v>
      </c>
      <c r="R59" s="21">
        <f>+Produccion_UO!R57</f>
        <v>0.48968252206483182</v>
      </c>
      <c r="S59" s="21">
        <f>+Produccion_UO!S57</f>
        <v>0.4485447345148606</v>
      </c>
      <c r="T59" s="21">
        <f>+Produccion_UO!T57</f>
        <v>0.4142871949157701</v>
      </c>
      <c r="U59" s="21">
        <f>+Produccion_UO!U57</f>
        <v>0.38002965531696875</v>
      </c>
      <c r="V59" s="21">
        <f>+Produccion_UO!V57</f>
        <v>0.34735964429377159</v>
      </c>
      <c r="W59" s="21">
        <f>+Produccion_UO!W57</f>
        <v>0.31468963327031196</v>
      </c>
      <c r="X59" s="21">
        <f>+Produccion_UO!X57</f>
        <v>0.28201962224712018</v>
      </c>
      <c r="Y59" s="21">
        <f>+Produccion_UO!Y57</f>
        <v>0.26511186772629752</v>
      </c>
      <c r="Z59" s="21">
        <f>+Produccion_UO!Z57</f>
        <v>0.24820411320574798</v>
      </c>
      <c r="AA59" s="21">
        <f>+Produccion_UO!AA57</f>
        <v>7.3698838870012759E-2</v>
      </c>
      <c r="AB59" s="21">
        <f>+Produccion_UO!AB57</f>
        <v>0</v>
      </c>
      <c r="AC59" s="21">
        <f>+Produccion_UO!AC57</f>
        <v>0</v>
      </c>
      <c r="AD59" s="21">
        <f>+Produccion_UO!AD57</f>
        <v>0</v>
      </c>
      <c r="AE59" s="21">
        <f>+Produccion_UO!AE57</f>
        <v>0</v>
      </c>
      <c r="AF59" s="21">
        <f>+Produccion_UO!AF57</f>
        <v>0</v>
      </c>
      <c r="AG59" s="21">
        <f>+Produccion_UO!AG57</f>
        <v>0</v>
      </c>
      <c r="AH59" s="21">
        <f>+Produccion_UO!AH57</f>
        <v>0</v>
      </c>
      <c r="AI59" s="21">
        <f>+Produccion_UO!AI57</f>
        <v>0</v>
      </c>
      <c r="AJ59" s="21">
        <f>+Produccion_UO!AJ57</f>
        <v>0</v>
      </c>
      <c r="AK59" s="21">
        <f>+Produccion_UO!AK57</f>
        <v>0</v>
      </c>
      <c r="AL59" s="21">
        <f>+Produccion_UO!AL57</f>
        <v>0</v>
      </c>
      <c r="AM59" s="21">
        <f>+Produccion_UO!AM57</f>
        <v>0</v>
      </c>
      <c r="AN59" s="21">
        <f>+Produccion_UO!AN57</f>
        <v>0</v>
      </c>
      <c r="AO59" s="21">
        <f>+Produccion_UO!AO57</f>
        <v>0</v>
      </c>
      <c r="AP59" s="21">
        <f>+Produccion_UO!AP57</f>
        <v>0</v>
      </c>
      <c r="AQ59" s="21">
        <f>+Produccion_UO!AQ57</f>
        <v>0</v>
      </c>
      <c r="AR59" s="21">
        <f>+Produccion_UO!AR57</f>
        <v>0</v>
      </c>
    </row>
    <row r="60" spans="1:44" x14ac:dyDescent="0.25">
      <c r="A60" s="15"/>
      <c r="B60" s="15"/>
      <c r="C60" s="15"/>
      <c r="D60" s="15"/>
      <c r="F60" s="96"/>
      <c r="H60" s="17" t="str">
        <f t="shared" si="13"/>
        <v>DIC7</v>
      </c>
      <c r="I60" s="17"/>
      <c r="J60" s="62"/>
      <c r="K60" s="41" t="s">
        <v>176</v>
      </c>
      <c r="L60" s="229" t="str">
        <f>+$A$9</f>
        <v>VIM - GAS</v>
      </c>
      <c r="M60" s="21">
        <f>+Produccion_UO!M58</f>
        <v>0.66921380926705709</v>
      </c>
      <c r="N60" s="21">
        <f>+Produccion_UO!N58</f>
        <v>0.65705459969754754</v>
      </c>
      <c r="O60" s="21">
        <f>+Produccion_UO!O58</f>
        <v>0.65746419892825003</v>
      </c>
      <c r="P60" s="21">
        <f>+Produccion_UO!P58</f>
        <v>0.65787379815868474</v>
      </c>
      <c r="Q60" s="21">
        <f>+Produccion_UO!Q58</f>
        <v>0.65828339738939801</v>
      </c>
      <c r="R60" s="21">
        <f>+Produccion_UO!R58</f>
        <v>0.60818492426827253</v>
      </c>
      <c r="S60" s="21">
        <f>+Produccion_UO!S58</f>
        <v>0.5580864511468846</v>
      </c>
      <c r="T60" s="21">
        <f>+Produccion_UO!T58</f>
        <v>0.5168613296706891</v>
      </c>
      <c r="U60" s="21">
        <f>+Produccion_UO!U58</f>
        <v>0.4756362081949273</v>
      </c>
      <c r="V60" s="21">
        <f>+Produccion_UO!V58</f>
        <v>0.44146501862967197</v>
      </c>
      <c r="W60" s="21">
        <f>+Produccion_UO!W58</f>
        <v>0.40729382906436851</v>
      </c>
      <c r="X60" s="21">
        <f>+Produccion_UO!X58</f>
        <v>0.37312263949911856</v>
      </c>
      <c r="Y60" s="21">
        <f>+Produccion_UO!Y58</f>
        <v>0.34915072616470921</v>
      </c>
      <c r="Z60" s="21">
        <f>+Produccion_UO!Z58</f>
        <v>0.32517881283032668</v>
      </c>
      <c r="AA60" s="21">
        <f>+Produccion_UO!AA58</f>
        <v>0.15764830049925399</v>
      </c>
      <c r="AB60" s="21">
        <f>+Produccion_UO!AB58</f>
        <v>0</v>
      </c>
      <c r="AC60" s="21">
        <f>+Produccion_UO!AC58</f>
        <v>0</v>
      </c>
      <c r="AD60" s="21">
        <f>+Produccion_UO!AD58</f>
        <v>0</v>
      </c>
      <c r="AE60" s="21">
        <f>+Produccion_UO!AE58</f>
        <v>0</v>
      </c>
      <c r="AF60" s="21">
        <f>+Produccion_UO!AF58</f>
        <v>0</v>
      </c>
      <c r="AG60" s="21">
        <f>+Produccion_UO!AG58</f>
        <v>0</v>
      </c>
      <c r="AH60" s="21">
        <f>+Produccion_UO!AH58</f>
        <v>0</v>
      </c>
      <c r="AI60" s="21">
        <f>+Produccion_UO!AI58</f>
        <v>0</v>
      </c>
      <c r="AJ60" s="21">
        <f>+Produccion_UO!AJ58</f>
        <v>0</v>
      </c>
      <c r="AK60" s="21">
        <f>+Produccion_UO!AK58</f>
        <v>0</v>
      </c>
      <c r="AL60" s="21">
        <f>+Produccion_UO!AL58</f>
        <v>0</v>
      </c>
      <c r="AM60" s="21">
        <f>+Produccion_UO!AM58</f>
        <v>0</v>
      </c>
      <c r="AN60" s="21">
        <f>+Produccion_UO!AN58</f>
        <v>0</v>
      </c>
      <c r="AO60" s="21">
        <f>+Produccion_UO!AO58</f>
        <v>0</v>
      </c>
      <c r="AP60" s="21">
        <f>+Produccion_UO!AP58</f>
        <v>0</v>
      </c>
      <c r="AQ60" s="21">
        <f>+Produccion_UO!AQ58</f>
        <v>0</v>
      </c>
      <c r="AR60" s="21">
        <f>+Produccion_UO!AR58</f>
        <v>0</v>
      </c>
    </row>
    <row r="61" spans="1:44" s="73" customFormat="1" x14ac:dyDescent="0.25">
      <c r="A61" s="129"/>
      <c r="B61" s="129"/>
      <c r="C61" s="129"/>
      <c r="D61" s="129"/>
      <c r="F61" s="96"/>
      <c r="H61" s="74"/>
      <c r="I61" s="74"/>
      <c r="L61" s="231" t="s">
        <v>694</v>
      </c>
      <c r="M61" s="127">
        <f>+SUM(M54:M60)</f>
        <v>19.510276457900833</v>
      </c>
      <c r="N61" s="75">
        <f t="shared" ref="N61:AR61" si="14">+SUM(N54:N60)</f>
        <v>19.610904914328426</v>
      </c>
      <c r="O61" s="75">
        <f t="shared" si="14"/>
        <v>18.131287974919584</v>
      </c>
      <c r="P61" s="75">
        <f t="shared" si="14"/>
        <v>17.581971383648522</v>
      </c>
      <c r="Q61" s="75">
        <f t="shared" si="14"/>
        <v>15.572105718313848</v>
      </c>
      <c r="R61" s="75">
        <f t="shared" si="14"/>
        <v>12.753547504233181</v>
      </c>
      <c r="S61" s="75">
        <f t="shared" si="14"/>
        <v>12.086028708126193</v>
      </c>
      <c r="T61" s="75">
        <f t="shared" si="14"/>
        <v>8.7949860369183401</v>
      </c>
      <c r="U61" s="75">
        <f t="shared" si="14"/>
        <v>4.2318784226204489</v>
      </c>
      <c r="V61" s="75">
        <f t="shared" si="14"/>
        <v>3.0938618898268366</v>
      </c>
      <c r="W61" s="75">
        <f t="shared" si="14"/>
        <v>2.1431814793462425</v>
      </c>
      <c r="X61" s="75">
        <f t="shared" si="14"/>
        <v>1.8407552266994807</v>
      </c>
      <c r="Y61" s="75">
        <f t="shared" si="14"/>
        <v>1.7998755588442488</v>
      </c>
      <c r="Z61" s="75">
        <f t="shared" si="14"/>
        <v>1.4129338245956928</v>
      </c>
      <c r="AA61" s="75">
        <f t="shared" si="14"/>
        <v>0.23134713936926676</v>
      </c>
      <c r="AB61" s="75">
        <f t="shared" si="14"/>
        <v>0</v>
      </c>
      <c r="AC61" s="75">
        <f t="shared" si="14"/>
        <v>0</v>
      </c>
      <c r="AD61" s="75">
        <f t="shared" si="14"/>
        <v>0</v>
      </c>
      <c r="AE61" s="75">
        <f t="shared" si="14"/>
        <v>0</v>
      </c>
      <c r="AF61" s="75">
        <f t="shared" si="14"/>
        <v>0</v>
      </c>
      <c r="AG61" s="75">
        <f t="shared" si="14"/>
        <v>0</v>
      </c>
      <c r="AH61" s="75">
        <f t="shared" si="14"/>
        <v>0</v>
      </c>
      <c r="AI61" s="75">
        <f t="shared" si="14"/>
        <v>0</v>
      </c>
      <c r="AJ61" s="75">
        <f t="shared" si="14"/>
        <v>0</v>
      </c>
      <c r="AK61" s="75">
        <f t="shared" si="14"/>
        <v>0</v>
      </c>
      <c r="AL61" s="75">
        <f t="shared" si="14"/>
        <v>0</v>
      </c>
      <c r="AM61" s="75">
        <f t="shared" si="14"/>
        <v>0</v>
      </c>
      <c r="AN61" s="75">
        <f t="shared" si="14"/>
        <v>0</v>
      </c>
      <c r="AO61" s="75">
        <f t="shared" si="14"/>
        <v>0</v>
      </c>
      <c r="AP61" s="75">
        <f t="shared" si="14"/>
        <v>0</v>
      </c>
      <c r="AQ61" s="75">
        <f t="shared" si="14"/>
        <v>0</v>
      </c>
      <c r="AR61" s="75">
        <f t="shared" si="14"/>
        <v>0</v>
      </c>
    </row>
    <row r="62" spans="1:44" x14ac:dyDescent="0.25">
      <c r="F62" s="96"/>
    </row>
    <row r="63" spans="1:44" x14ac:dyDescent="0.25">
      <c r="F63" s="96"/>
    </row>
    <row r="64" spans="1:44" ht="18.75" x14ac:dyDescent="0.3">
      <c r="F64" s="96"/>
      <c r="K64" s="34" t="s">
        <v>719</v>
      </c>
    </row>
    <row r="65" spans="1:45" x14ac:dyDescent="0.25">
      <c r="A65" s="15"/>
      <c r="B65" s="15"/>
      <c r="C65" s="15"/>
      <c r="D65" s="15"/>
      <c r="E65" s="15"/>
      <c r="F65" s="96"/>
      <c r="H65" s="17"/>
      <c r="I65" s="115">
        <f>+IF(OR(J65="OIL",J65="OIL-eq"),$H$5,IF(J65="GAS",$H$4,IF(J65="GSL",$H$8,IF(J65="DSL",$H$9,IF(J65="KER",$H$10,IF(J65="LPG",$H$11,IF(J65="HFO",$H$12,IF(J65="AVG",$H$13,IF(J65="RFG",$H$14,IF(J65="ELC",$H$15,$H$16))))))))))</f>
        <v>2.7126000271260002</v>
      </c>
      <c r="J65" s="67" t="s">
        <v>37</v>
      </c>
      <c r="K65" s="2" t="s">
        <v>27</v>
      </c>
      <c r="L65" s="63" t="s">
        <v>26</v>
      </c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</row>
    <row r="66" spans="1:45" x14ac:dyDescent="0.25">
      <c r="A66" s="15"/>
      <c r="B66" s="15"/>
      <c r="C66" s="15"/>
      <c r="D66" s="15"/>
      <c r="E66" s="15"/>
      <c r="F66" s="96"/>
      <c r="H66" s="17"/>
      <c r="I66" s="17"/>
      <c r="L66" s="22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</row>
    <row r="67" spans="1:45" x14ac:dyDescent="0.25">
      <c r="A67" s="15"/>
      <c r="B67" s="15"/>
      <c r="C67" s="15"/>
      <c r="D67" s="15"/>
      <c r="E67" s="15"/>
      <c r="F67" s="96"/>
      <c r="H67" s="17"/>
      <c r="I67" s="17"/>
      <c r="L67" s="22"/>
      <c r="M67" s="236">
        <v>2019</v>
      </c>
      <c r="N67" s="236">
        <v>2020</v>
      </c>
      <c r="O67" s="236">
        <v>2021</v>
      </c>
      <c r="P67" s="236">
        <v>2022</v>
      </c>
      <c r="Q67" s="236">
        <v>2023</v>
      </c>
      <c r="R67" s="236">
        <v>2024</v>
      </c>
      <c r="S67" s="236">
        <v>2025</v>
      </c>
      <c r="T67" s="236">
        <v>2026</v>
      </c>
      <c r="U67" s="236">
        <v>2027</v>
      </c>
      <c r="V67" s="236">
        <v>2028</v>
      </c>
      <c r="W67" s="236">
        <v>2029</v>
      </c>
      <c r="X67" s="236">
        <v>2030</v>
      </c>
      <c r="Y67" s="236">
        <v>2031</v>
      </c>
      <c r="Z67" s="236">
        <v>2032</v>
      </c>
      <c r="AA67" s="236">
        <v>2033</v>
      </c>
      <c r="AB67" s="236">
        <v>2034</v>
      </c>
      <c r="AC67" s="236">
        <v>2035</v>
      </c>
      <c r="AD67" s="236">
        <v>2036</v>
      </c>
      <c r="AE67" s="236">
        <v>2037</v>
      </c>
      <c r="AF67" s="236">
        <v>2038</v>
      </c>
      <c r="AG67" s="236">
        <v>2039</v>
      </c>
      <c r="AH67" s="236">
        <v>2040</v>
      </c>
      <c r="AI67" s="236">
        <v>2041</v>
      </c>
      <c r="AJ67" s="236">
        <v>2042</v>
      </c>
      <c r="AK67" s="236">
        <v>2043</v>
      </c>
      <c r="AL67" s="236">
        <v>2044</v>
      </c>
      <c r="AM67" s="236">
        <v>2045</v>
      </c>
      <c r="AN67" s="236">
        <v>2046</v>
      </c>
      <c r="AO67" s="236">
        <v>2047</v>
      </c>
      <c r="AP67" s="236">
        <v>2048</v>
      </c>
      <c r="AQ67" s="236">
        <v>2049</v>
      </c>
      <c r="AR67" s="236">
        <v>2050</v>
      </c>
      <c r="AS67" s="21"/>
    </row>
    <row r="68" spans="1:45" x14ac:dyDescent="0.25">
      <c r="I68" s="15"/>
      <c r="J68" s="237"/>
      <c r="K68" s="238" t="s">
        <v>721</v>
      </c>
      <c r="L68" s="244" t="s">
        <v>718</v>
      </c>
      <c r="M68" s="132">
        <f>+Produccion_UO!M885</f>
        <v>867.17802775329164</v>
      </c>
      <c r="N68" s="132">
        <f>+Produccion_UO!N885</f>
        <v>890.71902617783257</v>
      </c>
      <c r="O68" s="132">
        <f>+Produccion_UO!O885</f>
        <v>785.41028805145083</v>
      </c>
      <c r="P68" s="132">
        <f>+Produccion_UO!P885</f>
        <v>799.99459891451784</v>
      </c>
      <c r="Q68" s="132">
        <f>+Produccion_UO!Q885</f>
        <v>676.5139010437681</v>
      </c>
      <c r="R68" s="132">
        <f>+Produccion_UO!R885</f>
        <v>385.77626989221579</v>
      </c>
      <c r="S68" s="132">
        <f>+Produccion_UO!S885</f>
        <v>381.11287852613316</v>
      </c>
      <c r="T68" s="132">
        <f>+Produccion_UO!T885</f>
        <v>374.65014832059433</v>
      </c>
      <c r="U68" s="132">
        <f>+Produccion_UO!U885</f>
        <v>75.689555548084201</v>
      </c>
      <c r="V68" s="132">
        <f>+Produccion_UO!V885</f>
        <v>65.582132621244497</v>
      </c>
      <c r="W68" s="132">
        <f>+Produccion_UO!W885</f>
        <v>45.358647589928438</v>
      </c>
      <c r="X68" s="132">
        <f>+Produccion_UO!X885</f>
        <v>24.73558972487568</v>
      </c>
      <c r="Y68" s="132">
        <f>+Produccion_UO!Y885</f>
        <v>23.274764961714975</v>
      </c>
      <c r="Z68" s="132">
        <f>+Produccion_UO!Z885</f>
        <v>21.264239795683221</v>
      </c>
      <c r="AA68" s="132">
        <f>+Produccion_UO!AA885</f>
        <v>9.3790306191361488</v>
      </c>
      <c r="AB68" s="132">
        <f>+Produccion_UO!AB885</f>
        <v>0</v>
      </c>
      <c r="AC68" s="132">
        <f>+Produccion_UO!AC885</f>
        <v>0</v>
      </c>
      <c r="AD68" s="132">
        <f>+Produccion_UO!AD885</f>
        <v>0</v>
      </c>
      <c r="AE68" s="132">
        <f>+Produccion_UO!AE885</f>
        <v>0</v>
      </c>
      <c r="AF68" s="132">
        <f>+Produccion_UO!AF885</f>
        <v>0</v>
      </c>
      <c r="AG68" s="132">
        <f>+Produccion_UO!AG885</f>
        <v>0</v>
      </c>
      <c r="AH68" s="132">
        <f>+Produccion_UO!AH885</f>
        <v>0</v>
      </c>
      <c r="AI68" s="132">
        <f>+Produccion_UO!AI885</f>
        <v>0</v>
      </c>
      <c r="AJ68" s="132">
        <f>+Produccion_UO!AJ885</f>
        <v>0</v>
      </c>
      <c r="AK68" s="132">
        <f>+Produccion_UO!AK885</f>
        <v>0</v>
      </c>
      <c r="AL68" s="132">
        <f>+Produccion_UO!AL885</f>
        <v>0</v>
      </c>
      <c r="AM68" s="132">
        <f>+Produccion_UO!AM885</f>
        <v>0</v>
      </c>
      <c r="AN68" s="132">
        <f>+Produccion_UO!AN885</f>
        <v>0</v>
      </c>
      <c r="AO68" s="132">
        <f>+Produccion_UO!AO885</f>
        <v>0</v>
      </c>
      <c r="AP68" s="132">
        <f>+Produccion_UO!AP885</f>
        <v>0</v>
      </c>
      <c r="AQ68" s="132">
        <f>+Produccion_UO!AQ885</f>
        <v>0</v>
      </c>
      <c r="AR68" s="132">
        <f>+Produccion_UO!AR885</f>
        <v>0</v>
      </c>
    </row>
    <row r="69" spans="1:45" x14ac:dyDescent="0.25">
      <c r="I69" s="15"/>
      <c r="J69" s="15"/>
      <c r="K69" s="240" t="s">
        <v>721</v>
      </c>
      <c r="L69" s="244" t="s">
        <v>701</v>
      </c>
      <c r="M69" s="132">
        <f>+Produccion_UO!M886</f>
        <v>0</v>
      </c>
      <c r="N69" s="132">
        <f>+Produccion_UO!N886</f>
        <v>0</v>
      </c>
      <c r="O69" s="132">
        <f>+Produccion_UO!O886</f>
        <v>0</v>
      </c>
      <c r="P69" s="132">
        <f>+Produccion_UO!P886</f>
        <v>0</v>
      </c>
      <c r="Q69" s="132">
        <f>+Produccion_UO!Q886</f>
        <v>135.56944502109289</v>
      </c>
      <c r="R69" s="132">
        <f>+Produccion_UO!R886</f>
        <v>432.98748495288754</v>
      </c>
      <c r="S69" s="132">
        <f>+Produccion_UO!S886</f>
        <v>450.94618228837925</v>
      </c>
      <c r="T69" s="132">
        <f>+Produccion_UO!T886</f>
        <v>470.40493826096571</v>
      </c>
      <c r="U69" s="132">
        <f>+Produccion_UO!U886</f>
        <v>721.22448239930009</v>
      </c>
      <c r="V69" s="132">
        <f>+Produccion_UO!V886</f>
        <v>739.74921610986848</v>
      </c>
      <c r="W69" s="132">
        <f>+Produccion_UO!W886</f>
        <v>758.46040067514161</v>
      </c>
      <c r="X69" s="132">
        <f>+Produccion_UO!X886</f>
        <v>776.98458100579944</v>
      </c>
      <c r="Y69" s="132">
        <f>+Produccion_UO!Y886</f>
        <v>796.32969053401325</v>
      </c>
      <c r="Z69" s="132">
        <f>+Produccion_UO!Z886</f>
        <v>815.88212959374744</v>
      </c>
      <c r="AA69" s="132">
        <f>+Produccion_UO!AA886</f>
        <v>843.68165263480807</v>
      </c>
      <c r="AB69" s="132">
        <f>+Produccion_UO!AB886</f>
        <v>870.69724216203713</v>
      </c>
      <c r="AC69" s="132">
        <f>+Produccion_UO!AC886</f>
        <v>889.10177025608027</v>
      </c>
      <c r="AD69" s="132">
        <f>+Produccion_UO!AD886</f>
        <v>912.39081010460325</v>
      </c>
      <c r="AE69" s="132">
        <f>+Produccion_UO!AE886</f>
        <v>935.87539513126535</v>
      </c>
      <c r="AF69" s="132">
        <f>+Produccion_UO!AF886</f>
        <v>959.55552533606669</v>
      </c>
      <c r="AG69" s="132">
        <f>+Produccion_UO!AG886</f>
        <v>983.43120071900717</v>
      </c>
      <c r="AH69" s="132">
        <f>+Produccion_UO!AH886</f>
        <v>1007.5024212800868</v>
      </c>
      <c r="AI69" s="132">
        <f>+Produccion_UO!AI886</f>
        <v>1040.4357923923612</v>
      </c>
      <c r="AJ69" s="132">
        <f>+Produccion_UO!AJ886</f>
        <v>1073.6261725097354</v>
      </c>
      <c r="AK69" s="132">
        <f>+Produccion_UO!AK886</f>
        <v>1107.0735616322092</v>
      </c>
      <c r="AL69" s="132">
        <f>+Produccion_UO!AL886</f>
        <v>1140.777959759783</v>
      </c>
      <c r="AM69" s="132">
        <f>+Produccion_UO!AM886</f>
        <v>1174.7393668924562</v>
      </c>
      <c r="AN69" s="132">
        <f>+Produccion_UO!AN886</f>
        <v>1215.1121927598995</v>
      </c>
      <c r="AO69" s="132">
        <f>+Produccion_UO!AO886</f>
        <v>1255.8212152148487</v>
      </c>
      <c r="AP69" s="132">
        <f>+Produccion_UO!AP886</f>
        <v>1296.8664342573011</v>
      </c>
      <c r="AQ69" s="132">
        <f>+Produccion_UO!AQ886</f>
        <v>1338.2478498872561</v>
      </c>
      <c r="AR69" s="132">
        <f>+Produccion_UO!AR886</f>
        <v>1379.9654621047198</v>
      </c>
    </row>
    <row r="70" spans="1:45" x14ac:dyDescent="0.25">
      <c r="I70" s="15"/>
      <c r="J70" s="15"/>
      <c r="K70" s="240" t="s">
        <v>722</v>
      </c>
      <c r="L70" s="244" t="s">
        <v>702</v>
      </c>
      <c r="M70" s="132">
        <f>-Produccion_UO!M887</f>
        <v>-52.347721910697409</v>
      </c>
      <c r="N70" s="132">
        <f>-Produccion_UO!N887</f>
        <v>-117.16434763645408</v>
      </c>
      <c r="O70" s="132">
        <f>-Produccion_UO!O887</f>
        <v>0</v>
      </c>
      <c r="P70" s="132">
        <f>-Produccion_UO!P887</f>
        <v>0</v>
      </c>
      <c r="Q70" s="132">
        <f>-Produccion_UO!Q887</f>
        <v>0</v>
      </c>
      <c r="R70" s="132">
        <f>-Produccion_UO!R887</f>
        <v>0</v>
      </c>
      <c r="S70" s="132">
        <f>-Produccion_UO!S887</f>
        <v>0</v>
      </c>
      <c r="T70" s="132">
        <f>-Produccion_UO!T887</f>
        <v>0</v>
      </c>
      <c r="U70" s="132">
        <f>-Produccion_UO!U887</f>
        <v>0</v>
      </c>
      <c r="V70" s="132">
        <f>-Produccion_UO!V887</f>
        <v>0</v>
      </c>
      <c r="W70" s="132">
        <f>-Produccion_UO!W887</f>
        <v>0</v>
      </c>
      <c r="X70" s="132">
        <f>-Produccion_UO!X887</f>
        <v>0</v>
      </c>
      <c r="Y70" s="132">
        <f>-Produccion_UO!Y887</f>
        <v>0</v>
      </c>
      <c r="Z70" s="132">
        <f>-Produccion_UO!Z887</f>
        <v>0</v>
      </c>
      <c r="AA70" s="132">
        <f>-Produccion_UO!AA887</f>
        <v>0</v>
      </c>
      <c r="AB70" s="132">
        <f>-Produccion_UO!AB887</f>
        <v>0</v>
      </c>
      <c r="AC70" s="132">
        <f>-Produccion_UO!AC887</f>
        <v>0</v>
      </c>
      <c r="AD70" s="132">
        <f>-Produccion_UO!AD887</f>
        <v>0</v>
      </c>
      <c r="AE70" s="132">
        <f>-Produccion_UO!AE887</f>
        <v>0</v>
      </c>
      <c r="AF70" s="132">
        <f>-Produccion_UO!AF887</f>
        <v>0</v>
      </c>
      <c r="AG70" s="132">
        <f>-Produccion_UO!AG887</f>
        <v>0</v>
      </c>
      <c r="AH70" s="132">
        <f>-Produccion_UO!AH887</f>
        <v>0</v>
      </c>
      <c r="AI70" s="132">
        <f>-Produccion_UO!AI887</f>
        <v>0</v>
      </c>
      <c r="AJ70" s="132">
        <f>-Produccion_UO!AJ887</f>
        <v>0</v>
      </c>
      <c r="AK70" s="132">
        <f>-Produccion_UO!AK887</f>
        <v>0</v>
      </c>
      <c r="AL70" s="132">
        <f>-Produccion_UO!AL887</f>
        <v>0</v>
      </c>
      <c r="AM70" s="132">
        <f>-Produccion_UO!AM887</f>
        <v>0</v>
      </c>
      <c r="AN70" s="132">
        <f>-Produccion_UO!AN887</f>
        <v>0</v>
      </c>
      <c r="AO70" s="132">
        <f>-Produccion_UO!AO887</f>
        <v>0</v>
      </c>
      <c r="AP70" s="132">
        <f>-Produccion_UO!AP887</f>
        <v>0</v>
      </c>
      <c r="AQ70" s="132">
        <f>-Produccion_UO!AQ887</f>
        <v>0</v>
      </c>
      <c r="AR70" s="132">
        <f>-Produccion_UO!AR887</f>
        <v>0</v>
      </c>
    </row>
    <row r="71" spans="1:45" x14ac:dyDescent="0.25">
      <c r="I71" s="15"/>
      <c r="J71" s="15"/>
      <c r="K71" s="240" t="s">
        <v>722</v>
      </c>
      <c r="L71" s="244" t="s">
        <v>698</v>
      </c>
      <c r="M71" s="132">
        <f>-Produccion_UO!M888</f>
        <v>-647.81174555811742</v>
      </c>
      <c r="N71" s="132">
        <f>-Produccion_UO!N888</f>
        <v>-604.69713820697143</v>
      </c>
      <c r="O71" s="132">
        <f>-Produccion_UO!O888</f>
        <v>-619.25185724968128</v>
      </c>
      <c r="P71" s="132">
        <f>-Produccion_UO!P888</f>
        <v>-633.7160335349057</v>
      </c>
      <c r="Q71" s="132">
        <f>-Produccion_UO!Q888</f>
        <v>-648.08966706264209</v>
      </c>
      <c r="R71" s="132">
        <f>-Produccion_UO!R888</f>
        <v>-662.37275783289033</v>
      </c>
      <c r="S71" s="132">
        <f>-Produccion_UO!S888</f>
        <v>-676.56530584565303</v>
      </c>
      <c r="T71" s="132">
        <f>-Produccion_UO!T888</f>
        <v>-693.0736404086017</v>
      </c>
      <c r="U71" s="132">
        <f>-Produccion_UO!U888</f>
        <v>-709.6105148649043</v>
      </c>
      <c r="V71" s="132">
        <f>-Produccion_UO!V888</f>
        <v>-726.17592921455855</v>
      </c>
      <c r="W71" s="132">
        <f>-Produccion_UO!W888</f>
        <v>-742.76988345756411</v>
      </c>
      <c r="X71" s="132">
        <f>-Produccion_UO!X888</f>
        <v>-759.3923775939237</v>
      </c>
      <c r="Y71" s="132">
        <f>-Produccion_UO!Y888</f>
        <v>-777.41014707210365</v>
      </c>
      <c r="Z71" s="132">
        <f>-Produccion_UO!Z888</f>
        <v>-795.52460620425063</v>
      </c>
      <c r="AA71" s="132">
        <f>-Produccion_UO!AA888</f>
        <v>-813.73575499036201</v>
      </c>
      <c r="AB71" s="132">
        <f>-Produccion_UO!AB888</f>
        <v>-832.04359343043802</v>
      </c>
      <c r="AC71" s="132">
        <f>-Produccion_UO!AC888</f>
        <v>-850.44812152448117</v>
      </c>
      <c r="AD71" s="132">
        <f>-Produccion_UO!AD888</f>
        <v>-873.73716137300426</v>
      </c>
      <c r="AE71" s="132">
        <f>-Produccion_UO!AE888</f>
        <v>-897.22174639966636</v>
      </c>
      <c r="AF71" s="132">
        <f>-Produccion_UO!AF888</f>
        <v>-920.90187660446759</v>
      </c>
      <c r="AG71" s="132">
        <f>-Produccion_UO!AG888</f>
        <v>-944.77755198740806</v>
      </c>
      <c r="AH71" s="132">
        <f>-Produccion_UO!AH888</f>
        <v>-968.84877254848766</v>
      </c>
      <c r="AI71" s="132">
        <f>-Produccion_UO!AI888</f>
        <v>-1001.7821436607621</v>
      </c>
      <c r="AJ71" s="132">
        <f>-Produccion_UO!AJ888</f>
        <v>-1034.9725237781363</v>
      </c>
      <c r="AK71" s="132">
        <f>-Produccion_UO!AK888</f>
        <v>-1068.4199129006101</v>
      </c>
      <c r="AL71" s="132">
        <f>-Produccion_UO!AL888</f>
        <v>-1102.1243110281839</v>
      </c>
      <c r="AM71" s="132">
        <f>-Produccion_UO!AM888</f>
        <v>-1136.0857181608571</v>
      </c>
      <c r="AN71" s="132">
        <f>-Produccion_UO!AN888</f>
        <v>-1176.4585440283004</v>
      </c>
      <c r="AO71" s="132">
        <f>-Produccion_UO!AO888</f>
        <v>-1217.1675664832471</v>
      </c>
      <c r="AP71" s="132">
        <f>-Produccion_UO!AP888</f>
        <v>-1258.212785525699</v>
      </c>
      <c r="AQ71" s="132">
        <f>-Produccion_UO!AQ888</f>
        <v>-1299.5942011556572</v>
      </c>
      <c r="AR71" s="132">
        <f>-Produccion_UO!AR888</f>
        <v>-1341.3118133731182</v>
      </c>
    </row>
    <row r="72" spans="1:45" x14ac:dyDescent="0.25">
      <c r="I72" s="15"/>
      <c r="J72" s="15"/>
      <c r="K72" s="240" t="s">
        <v>722</v>
      </c>
      <c r="L72" s="241" t="s">
        <v>697</v>
      </c>
      <c r="M72" s="132">
        <f>-Produccion_UO!M894</f>
        <v>-36.176561670308203</v>
      </c>
      <c r="N72" s="132">
        <f>-Produccion_UO!N894</f>
        <v>-38.510533390973094</v>
      </c>
      <c r="O72" s="132">
        <f>-Produccion_UO!O894</f>
        <v>-38.510533390973094</v>
      </c>
      <c r="P72" s="132">
        <f>-Produccion_UO!P894</f>
        <v>-38.510533390973094</v>
      </c>
      <c r="Q72" s="132">
        <f>-Produccion_UO!Q894</f>
        <v>-38.510533390973094</v>
      </c>
      <c r="R72" s="132">
        <f>-Produccion_UO!R894</f>
        <v>-38.510533390973094</v>
      </c>
      <c r="S72" s="132">
        <f>-Produccion_UO!S894</f>
        <v>-38.510533390973094</v>
      </c>
      <c r="T72" s="132">
        <f>-Produccion_UO!T894</f>
        <v>-38.510533390973094</v>
      </c>
      <c r="U72" s="132">
        <f>-Produccion_UO!U894</f>
        <v>-38.510533390973094</v>
      </c>
      <c r="V72" s="132">
        <f>-Produccion_UO!V894</f>
        <v>-38.510533390973094</v>
      </c>
      <c r="W72" s="132">
        <f>-Produccion_UO!W894</f>
        <v>-38.510533390973094</v>
      </c>
      <c r="X72" s="132">
        <f>-Produccion_UO!X894</f>
        <v>-38.510533390973094</v>
      </c>
      <c r="Y72" s="132">
        <f>-Produccion_UO!Y894</f>
        <v>-38.510533390973094</v>
      </c>
      <c r="Z72" s="132">
        <f>-Produccion_UO!Z894</f>
        <v>-38.510533390973094</v>
      </c>
      <c r="AA72" s="132">
        <f>-Produccion_UO!AA894</f>
        <v>-38.510533390973094</v>
      </c>
      <c r="AB72" s="132">
        <f>-Produccion_UO!AB894</f>
        <v>-38.510533390973094</v>
      </c>
      <c r="AC72" s="132">
        <f>-Produccion_UO!AC894</f>
        <v>-38.510533390973094</v>
      </c>
      <c r="AD72" s="132">
        <f>-Produccion_UO!AD894</f>
        <v>-38.510533390973094</v>
      </c>
      <c r="AE72" s="132">
        <f>-Produccion_UO!AE894</f>
        <v>-38.510533390973094</v>
      </c>
      <c r="AF72" s="132">
        <f>-Produccion_UO!AF894</f>
        <v>-38.510533390973094</v>
      </c>
      <c r="AG72" s="132">
        <f>-Produccion_UO!AG894</f>
        <v>-38.510533390973094</v>
      </c>
      <c r="AH72" s="132">
        <f>-Produccion_UO!AH894</f>
        <v>-38.510533390973094</v>
      </c>
      <c r="AI72" s="132">
        <f>-Produccion_UO!AI894</f>
        <v>-38.510533390973094</v>
      </c>
      <c r="AJ72" s="132">
        <f>-Produccion_UO!AJ894</f>
        <v>-38.510533390973094</v>
      </c>
      <c r="AK72" s="132">
        <f>-Produccion_UO!AK894</f>
        <v>-38.510533390973094</v>
      </c>
      <c r="AL72" s="132">
        <f>-Produccion_UO!AL894</f>
        <v>-38.510533390973094</v>
      </c>
      <c r="AM72" s="132">
        <f>-Produccion_UO!AM894</f>
        <v>-38.510533390973094</v>
      </c>
      <c r="AN72" s="132">
        <f>-Produccion_UO!AN894</f>
        <v>-38.510533390973094</v>
      </c>
      <c r="AO72" s="132">
        <f>-Produccion_UO!AO894</f>
        <v>-38.510533390973094</v>
      </c>
      <c r="AP72" s="132">
        <f>-Produccion_UO!AP894</f>
        <v>-38.510533390973094</v>
      </c>
      <c r="AQ72" s="132">
        <f>-Produccion_UO!AQ894</f>
        <v>-38.510533390973094</v>
      </c>
      <c r="AR72" s="132">
        <f>-Produccion_UO!AR894</f>
        <v>-38.510533390973094</v>
      </c>
    </row>
    <row r="73" spans="1:45" x14ac:dyDescent="0.25">
      <c r="I73" s="15"/>
      <c r="J73" s="237"/>
      <c r="K73" s="238" t="s">
        <v>722</v>
      </c>
      <c r="L73" s="241" t="s">
        <v>717</v>
      </c>
      <c r="M73" s="132">
        <f>-Produccion_UO!M904</f>
        <v>-61.078725608775642</v>
      </c>
      <c r="N73" s="132">
        <f>-Produccion_UO!N904</f>
        <v>-61.02898407217333</v>
      </c>
      <c r="O73" s="132">
        <f>-Produccion_UO!O904</f>
        <v>-60.986167201592849</v>
      </c>
      <c r="P73" s="132">
        <f>-Produccion_UO!P904</f>
        <v>-60.943350331012368</v>
      </c>
      <c r="Q73" s="132">
        <f>-Produccion_UO!Q904</f>
        <v>-60.900533460431888</v>
      </c>
      <c r="R73" s="132">
        <f>-Produccion_UO!R904</f>
        <v>-60.840900365599651</v>
      </c>
      <c r="S73" s="132">
        <f>-Produccion_UO!S904</f>
        <v>-60.714344816149094</v>
      </c>
      <c r="T73" s="132">
        <f>-Produccion_UO!T904</f>
        <v>-60.59860432376172</v>
      </c>
      <c r="U73" s="132">
        <f>-Produccion_UO!U904</f>
        <v>-1.0445098847333889</v>
      </c>
      <c r="V73" s="132">
        <f>-Produccion_UO!V904</f>
        <v>-0.93194152593521729</v>
      </c>
      <c r="W73" s="132">
        <f>-Produccion_UO!W904</f>
        <v>-0.68980588625530981</v>
      </c>
      <c r="X73" s="132">
        <f>-Produccion_UO!X904</f>
        <v>-0.62452602866926621</v>
      </c>
      <c r="Y73" s="132">
        <f>-Produccion_UO!Y904</f>
        <v>-0.59074165662158107</v>
      </c>
      <c r="Z73" s="132">
        <f>-Produccion_UO!Z904</f>
        <v>-0.46517689334946422</v>
      </c>
      <c r="AA73" s="132">
        <f>-Produccion_UO!AA904</f>
        <v>-1.8441572232762517E-2</v>
      </c>
      <c r="AB73" s="132">
        <f>-Produccion_UO!AB904</f>
        <v>0</v>
      </c>
      <c r="AC73" s="132">
        <f>-Produccion_UO!AC904</f>
        <v>0</v>
      </c>
      <c r="AD73" s="132">
        <f>-Produccion_UO!AD904</f>
        <v>0</v>
      </c>
      <c r="AE73" s="132">
        <f>-Produccion_UO!AE904</f>
        <v>0</v>
      </c>
      <c r="AF73" s="132">
        <f>-Produccion_UO!AF904</f>
        <v>0</v>
      </c>
      <c r="AG73" s="132">
        <f>-Produccion_UO!AG904</f>
        <v>0</v>
      </c>
      <c r="AH73" s="132">
        <f>-Produccion_UO!AH904</f>
        <v>0</v>
      </c>
      <c r="AI73" s="132">
        <f>-Produccion_UO!AI904</f>
        <v>0</v>
      </c>
      <c r="AJ73" s="132">
        <f>-Produccion_UO!AJ904</f>
        <v>0</v>
      </c>
      <c r="AK73" s="132">
        <f>-Produccion_UO!AK904</f>
        <v>0</v>
      </c>
      <c r="AL73" s="132">
        <f>-Produccion_UO!AL904</f>
        <v>0</v>
      </c>
      <c r="AM73" s="132">
        <f>-Produccion_UO!AM904</f>
        <v>0</v>
      </c>
      <c r="AN73" s="132">
        <f>-Produccion_UO!AN904</f>
        <v>0</v>
      </c>
      <c r="AO73" s="132">
        <f>-Produccion_UO!AO904</f>
        <v>0</v>
      </c>
      <c r="AP73" s="132">
        <f>-Produccion_UO!AP904</f>
        <v>0</v>
      </c>
      <c r="AQ73" s="132">
        <f>-Produccion_UO!AQ904</f>
        <v>0</v>
      </c>
      <c r="AR73" s="132">
        <f>-Produccion_UO!AR904</f>
        <v>0</v>
      </c>
    </row>
    <row r="74" spans="1:45" x14ac:dyDescent="0.25">
      <c r="I74" s="15"/>
      <c r="J74" s="15"/>
      <c r="K74" s="240" t="s">
        <v>722</v>
      </c>
      <c r="L74" s="241" t="s">
        <v>696</v>
      </c>
      <c r="M74" s="132">
        <f>-Produccion_UO!M905</f>
        <v>-19.510276457900833</v>
      </c>
      <c r="N74" s="132">
        <f>-Produccion_UO!N905</f>
        <v>-19.610904914328426</v>
      </c>
      <c r="O74" s="132">
        <f>-Produccion_UO!O905</f>
        <v>-18.131287974919584</v>
      </c>
      <c r="P74" s="132">
        <f>-Produccion_UO!P905</f>
        <v>-17.581971383648522</v>
      </c>
      <c r="Q74" s="132">
        <f>-Produccion_UO!Q905</f>
        <v>-15.572105718313848</v>
      </c>
      <c r="R74" s="132">
        <f>-Produccion_UO!R905</f>
        <v>-12.753547504233181</v>
      </c>
      <c r="S74" s="132">
        <f>-Produccion_UO!S905</f>
        <v>-12.086028708126193</v>
      </c>
      <c r="T74" s="132">
        <f>-Produccion_UO!T905</f>
        <v>-8.7949860369183401</v>
      </c>
      <c r="U74" s="132">
        <f>-Produccion_UO!U905</f>
        <v>-4.2318784226204489</v>
      </c>
      <c r="V74" s="132">
        <f>-Produccion_UO!V905</f>
        <v>-3.0938618898268366</v>
      </c>
      <c r="W74" s="132">
        <f>-Produccion_UO!W905</f>
        <v>-2.1431814793462425</v>
      </c>
      <c r="X74" s="132">
        <f>-Produccion_UO!X905</f>
        <v>-1.8407552266994807</v>
      </c>
      <c r="Y74" s="132">
        <f>-Produccion_UO!Y905</f>
        <v>-1.7998755588442488</v>
      </c>
      <c r="Z74" s="132">
        <f>-Produccion_UO!Z905</f>
        <v>-1.4129338245956928</v>
      </c>
      <c r="AA74" s="132">
        <f>-Produccion_UO!AA905</f>
        <v>-0.23134713936926676</v>
      </c>
      <c r="AB74" s="132">
        <f>-Produccion_UO!AB905</f>
        <v>0</v>
      </c>
      <c r="AC74" s="132">
        <f>-Produccion_UO!AC905</f>
        <v>0</v>
      </c>
      <c r="AD74" s="132">
        <f>-Produccion_UO!AD905</f>
        <v>0</v>
      </c>
      <c r="AE74" s="132">
        <f>-Produccion_UO!AE905</f>
        <v>0</v>
      </c>
      <c r="AF74" s="132">
        <f>-Produccion_UO!AF905</f>
        <v>0</v>
      </c>
      <c r="AG74" s="132">
        <f>-Produccion_UO!AG905</f>
        <v>0</v>
      </c>
      <c r="AH74" s="132">
        <f>-Produccion_UO!AH905</f>
        <v>0</v>
      </c>
      <c r="AI74" s="132">
        <f>-Produccion_UO!AI905</f>
        <v>0</v>
      </c>
      <c r="AJ74" s="132">
        <f>-Produccion_UO!AJ905</f>
        <v>0</v>
      </c>
      <c r="AK74" s="132">
        <f>-Produccion_UO!AK905</f>
        <v>0</v>
      </c>
      <c r="AL74" s="132">
        <f>-Produccion_UO!AL905</f>
        <v>0</v>
      </c>
      <c r="AM74" s="132">
        <f>-Produccion_UO!AM905</f>
        <v>0</v>
      </c>
      <c r="AN74" s="132">
        <f>-Produccion_UO!AN905</f>
        <v>0</v>
      </c>
      <c r="AO74" s="132">
        <f>-Produccion_UO!AO905</f>
        <v>0</v>
      </c>
      <c r="AP74" s="132">
        <f>-Produccion_UO!AP905</f>
        <v>0</v>
      </c>
      <c r="AQ74" s="132">
        <f>-Produccion_UO!AQ905</f>
        <v>0</v>
      </c>
      <c r="AR74" s="132">
        <f>-Produccion_UO!AR905</f>
        <v>0</v>
      </c>
      <c r="AS74" s="21"/>
    </row>
    <row r="75" spans="1:45" x14ac:dyDescent="0.25">
      <c r="I75" s="15"/>
      <c r="J75" s="15"/>
      <c r="K75" s="240" t="s">
        <v>722</v>
      </c>
      <c r="L75" s="241" t="s">
        <v>720</v>
      </c>
      <c r="M75" s="132">
        <f>-Produccion_UO!M907</f>
        <v>-49.757351687976168</v>
      </c>
      <c r="N75" s="132">
        <f>-Produccion_UO!N907</f>
        <v>-48.469849614265065</v>
      </c>
      <c r="O75" s="132">
        <f>-Produccion_UO!O907</f>
        <v>-47.293173891616206</v>
      </c>
      <c r="P75" s="132">
        <f>-Produccion_UO!P907</f>
        <v>-48.005441931309797</v>
      </c>
      <c r="Q75" s="132">
        <f>-Produccion_UO!Q907</f>
        <v>-47.773238089832184</v>
      </c>
      <c r="R75" s="132">
        <f>-Produccion_UO!R907</f>
        <v>-43.048747408740446</v>
      </c>
      <c r="S75" s="132">
        <f>-Produccion_UO!S907</f>
        <v>-43.048747408740446</v>
      </c>
      <c r="T75" s="132">
        <f>-Produccion_UO!T907</f>
        <v>-43.048747408740446</v>
      </c>
      <c r="U75" s="132">
        <f>-Produccion_UO!U907</f>
        <v>-42.593552003891972</v>
      </c>
      <c r="V75" s="132">
        <f>-Produccion_UO!V907</f>
        <v>-35.796668798745358</v>
      </c>
      <c r="W75" s="132">
        <f>-Produccion_UO!W907</f>
        <v>-18.983865609043004</v>
      </c>
      <c r="X75" s="132">
        <f>-Produccion_UO!X907</f>
        <v>-0.73083551770642863</v>
      </c>
      <c r="Y75" s="132">
        <f>-Produccion_UO!Y907</f>
        <v>-0.72409685351104169</v>
      </c>
      <c r="Z75" s="132">
        <f>-Produccion_UO!Z907</f>
        <v>-0.71614012161702945</v>
      </c>
      <c r="AA75" s="132">
        <f>-Produccion_UO!AA907</f>
        <v>-0.39306128111987249</v>
      </c>
      <c r="AB75" s="132">
        <f>-Produccion_UO!AB907</f>
        <v>0</v>
      </c>
      <c r="AC75" s="132">
        <f>-Produccion_UO!AC907</f>
        <v>0</v>
      </c>
      <c r="AD75" s="132">
        <f>-Produccion_UO!AD907</f>
        <v>0</v>
      </c>
      <c r="AE75" s="132">
        <f>-Produccion_UO!AE907</f>
        <v>0</v>
      </c>
      <c r="AF75" s="132">
        <f>-Produccion_UO!AF907</f>
        <v>0</v>
      </c>
      <c r="AG75" s="132">
        <f>-Produccion_UO!AG907</f>
        <v>0</v>
      </c>
      <c r="AH75" s="132">
        <f>-Produccion_UO!AH907</f>
        <v>0</v>
      </c>
      <c r="AI75" s="132">
        <f>-Produccion_UO!AI907</f>
        <v>0</v>
      </c>
      <c r="AJ75" s="132">
        <f>-Produccion_UO!AJ907</f>
        <v>0</v>
      </c>
      <c r="AK75" s="132">
        <f>-Produccion_UO!AK907</f>
        <v>0</v>
      </c>
      <c r="AL75" s="132">
        <f>-Produccion_UO!AL907</f>
        <v>0</v>
      </c>
      <c r="AM75" s="132">
        <f>-Produccion_UO!AM907</f>
        <v>0</v>
      </c>
      <c r="AN75" s="132">
        <f>-Produccion_UO!AN907</f>
        <v>0</v>
      </c>
      <c r="AO75" s="132">
        <f>-Produccion_UO!AO907</f>
        <v>0</v>
      </c>
      <c r="AP75" s="132">
        <f>-Produccion_UO!AP907</f>
        <v>0</v>
      </c>
      <c r="AQ75" s="132">
        <f>-Produccion_UO!AQ907</f>
        <v>0</v>
      </c>
      <c r="AR75" s="132">
        <f>-Produccion_UO!AR907</f>
        <v>0</v>
      </c>
    </row>
    <row r="76" spans="1:45" x14ac:dyDescent="0.25"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</row>
    <row r="77" spans="1:45" x14ac:dyDescent="0.25">
      <c r="I77" s="15"/>
      <c r="J77" s="15"/>
      <c r="K77" s="15"/>
      <c r="L77" s="15"/>
      <c r="M77" s="13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</row>
    <row r="78" spans="1:45" ht="18.75" x14ac:dyDescent="0.3">
      <c r="I78" s="15"/>
      <c r="J78" s="15"/>
      <c r="K78" s="34" t="s">
        <v>724</v>
      </c>
      <c r="L78" s="239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1"/>
    </row>
    <row r="79" spans="1:45" x14ac:dyDescent="0.25">
      <c r="I79" s="115">
        <f>+IF(OR(J79="OIL",J79="OIL-eq"),$H$5,IF(J79="GAS",$H$4,IF(J79="GSL",$H$8,IF(J79="DSL",$H$9,IF(J79="KER",$H$10,IF(J79="LPG",$H$11,IF(J79="HFO",$H$12,IF(J79="AVG",$H$13,IF(J79="RFG",$H$14,IF(J79="ELC",$H$15,$H$16))))))))))</f>
        <v>0.44987291090267001</v>
      </c>
      <c r="J79" s="262" t="s">
        <v>435</v>
      </c>
      <c r="K79" s="2" t="s">
        <v>27</v>
      </c>
      <c r="L79" s="63" t="s">
        <v>26</v>
      </c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1"/>
    </row>
    <row r="80" spans="1:45" x14ac:dyDescent="0.25">
      <c r="I80" s="17"/>
      <c r="L80" s="22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1"/>
    </row>
    <row r="81" spans="1:45" x14ac:dyDescent="0.25">
      <c r="A81" s="15"/>
      <c r="B81" s="15"/>
      <c r="C81" s="15"/>
      <c r="D81" s="15"/>
      <c r="E81" s="15"/>
      <c r="F81" s="96"/>
      <c r="H81" s="17"/>
      <c r="I81" s="17"/>
      <c r="L81" s="22"/>
      <c r="M81" s="236">
        <v>2019</v>
      </c>
      <c r="N81" s="236">
        <v>2020</v>
      </c>
      <c r="O81" s="236">
        <v>2021</v>
      </c>
      <c r="P81" s="236">
        <v>2022</v>
      </c>
      <c r="Q81" s="236">
        <v>2023</v>
      </c>
      <c r="R81" s="236">
        <v>2024</v>
      </c>
      <c r="S81" s="236">
        <v>2025</v>
      </c>
      <c r="T81" s="236">
        <v>2026</v>
      </c>
      <c r="U81" s="236">
        <v>2027</v>
      </c>
      <c r="V81" s="236">
        <v>2028</v>
      </c>
      <c r="W81" s="236">
        <v>2029</v>
      </c>
      <c r="X81" s="236">
        <v>2030</v>
      </c>
      <c r="Y81" s="236">
        <v>2031</v>
      </c>
      <c r="Z81" s="236">
        <v>2032</v>
      </c>
      <c r="AA81" s="236">
        <v>2033</v>
      </c>
      <c r="AB81" s="236">
        <v>2034</v>
      </c>
      <c r="AC81" s="236">
        <v>2035</v>
      </c>
      <c r="AD81" s="236">
        <v>2036</v>
      </c>
      <c r="AE81" s="236">
        <v>2037</v>
      </c>
      <c r="AF81" s="236">
        <v>2038</v>
      </c>
      <c r="AG81" s="236">
        <v>2039</v>
      </c>
      <c r="AH81" s="236">
        <v>2040</v>
      </c>
      <c r="AI81" s="236">
        <v>2041</v>
      </c>
      <c r="AJ81" s="236">
        <v>2042</v>
      </c>
      <c r="AK81" s="236">
        <v>2043</v>
      </c>
      <c r="AL81" s="236">
        <v>2044</v>
      </c>
      <c r="AM81" s="236">
        <v>2045</v>
      </c>
      <c r="AN81" s="236">
        <v>2046</v>
      </c>
      <c r="AO81" s="236">
        <v>2047</v>
      </c>
      <c r="AP81" s="236">
        <v>2048</v>
      </c>
      <c r="AQ81" s="236">
        <v>2049</v>
      </c>
      <c r="AR81" s="236">
        <v>2050</v>
      </c>
      <c r="AS81" s="21"/>
    </row>
    <row r="82" spans="1:45" x14ac:dyDescent="0.25">
      <c r="I82" s="15"/>
      <c r="J82" s="237"/>
      <c r="K82" s="238" t="s">
        <v>721</v>
      </c>
      <c r="L82" s="244" t="s">
        <v>718</v>
      </c>
      <c r="M82" s="132">
        <f>+Produccion_UO!M932</f>
        <v>457.55619803274863</v>
      </c>
      <c r="N82" s="132">
        <f>+Produccion_UO!N932</f>
        <v>438.31612512439762</v>
      </c>
      <c r="O82" s="132">
        <f>+Produccion_UO!O932</f>
        <v>412.33309730764915</v>
      </c>
      <c r="P82" s="132">
        <f>+Produccion_UO!P932</f>
        <v>391.04990202505093</v>
      </c>
      <c r="Q82" s="132">
        <f>+Produccion_UO!Q932</f>
        <v>361.9725507957105</v>
      </c>
      <c r="R82" s="132">
        <f>+Produccion_UO!R932</f>
        <v>323.61182802493823</v>
      </c>
      <c r="S82" s="132">
        <f>+Produccion_UO!S932</f>
        <v>296.04468072672717</v>
      </c>
      <c r="T82" s="132">
        <f>+Produccion_UO!T932</f>
        <v>273.16574600174579</v>
      </c>
      <c r="U82" s="132">
        <f>+Produccion_UO!U932</f>
        <v>228.95452882345307</v>
      </c>
      <c r="V82" s="132">
        <f>+Produccion_UO!V932</f>
        <v>181.67938788278744</v>
      </c>
      <c r="W82" s="132">
        <f>+Produccion_UO!W932</f>
        <v>117.7900467173268</v>
      </c>
      <c r="X82" s="132">
        <f>+Produccion_UO!X932</f>
        <v>115.86296475373034</v>
      </c>
      <c r="Y82" s="132">
        <f>+Produccion_UO!Y932</f>
        <v>115.53216145369063</v>
      </c>
      <c r="Z82" s="132">
        <f>+Produccion_UO!Z932</f>
        <v>82.992903101232699</v>
      </c>
      <c r="AA82" s="132">
        <f>+Produccion_UO!AA932</f>
        <v>1.4446564164734654</v>
      </c>
      <c r="AB82" s="132">
        <f>+Produccion_UO!AB932</f>
        <v>0</v>
      </c>
      <c r="AC82" s="132">
        <f>+Produccion_UO!AC932</f>
        <v>0</v>
      </c>
      <c r="AD82" s="132">
        <f>+Produccion_UO!AD932</f>
        <v>0</v>
      </c>
      <c r="AE82" s="132">
        <f>+Produccion_UO!AE932</f>
        <v>0</v>
      </c>
      <c r="AF82" s="132">
        <f>+Produccion_UO!AF932</f>
        <v>0</v>
      </c>
      <c r="AG82" s="132">
        <f>+Produccion_UO!AG932</f>
        <v>0</v>
      </c>
      <c r="AH82" s="132">
        <f>+Produccion_UO!AH932</f>
        <v>0</v>
      </c>
      <c r="AI82" s="132">
        <f>+Produccion_UO!AI932</f>
        <v>0</v>
      </c>
      <c r="AJ82" s="132">
        <f>+Produccion_UO!AJ932</f>
        <v>0</v>
      </c>
      <c r="AK82" s="132">
        <f>+Produccion_UO!AK932</f>
        <v>0</v>
      </c>
      <c r="AL82" s="132">
        <f>+Produccion_UO!AL932</f>
        <v>0</v>
      </c>
      <c r="AM82" s="132">
        <f>+Produccion_UO!AM932</f>
        <v>0</v>
      </c>
      <c r="AN82" s="132">
        <f>+Produccion_UO!AN932</f>
        <v>0</v>
      </c>
      <c r="AO82" s="132">
        <f>+Produccion_UO!AO932</f>
        <v>0</v>
      </c>
      <c r="AP82" s="132">
        <f>+Produccion_UO!AP932</f>
        <v>0</v>
      </c>
      <c r="AQ82" s="132">
        <f>+Produccion_UO!AQ932</f>
        <v>0</v>
      </c>
      <c r="AR82" s="132">
        <f>+Produccion_UO!AR932</f>
        <v>0</v>
      </c>
    </row>
    <row r="83" spans="1:45" x14ac:dyDescent="0.25">
      <c r="I83" s="15"/>
      <c r="J83" s="15"/>
      <c r="K83" s="240" t="s">
        <v>721</v>
      </c>
      <c r="L83" s="244" t="s">
        <v>701</v>
      </c>
      <c r="M83" s="78">
        <f>+Produccion_UO!M936</f>
        <v>148.09144940524567</v>
      </c>
      <c r="N83" s="78">
        <f>+Produccion_UO!N936</f>
        <v>179.64598893412648</v>
      </c>
      <c r="O83" s="78">
        <f>+Produccion_UO!O936</f>
        <v>190.41237027921991</v>
      </c>
      <c r="P83" s="78">
        <f>+Produccion_UO!P936</f>
        <v>196.47893197573862</v>
      </c>
      <c r="Q83" s="78">
        <f>+Produccion_UO!Q936</f>
        <v>210.33966250457667</v>
      </c>
      <c r="R83" s="78">
        <f>+Produccion_UO!R936</f>
        <v>227.55847117482492</v>
      </c>
      <c r="S83" s="78">
        <f>+Produccion_UO!S936</f>
        <v>233.98388550090064</v>
      </c>
      <c r="T83" s="78">
        <f>+Produccion_UO!T936</f>
        <v>240.04399009890659</v>
      </c>
      <c r="U83" s="78">
        <f>+Produccion_UO!U936</f>
        <v>267.50053317528216</v>
      </c>
      <c r="V83" s="78">
        <f>+Produccion_UO!V936</f>
        <v>297.7976866339186</v>
      </c>
      <c r="W83" s="78">
        <f>+Produccion_UO!W936</f>
        <v>299.59818481864141</v>
      </c>
      <c r="X83" s="78">
        <f>+Produccion_UO!X936</f>
        <v>301.50034893815285</v>
      </c>
      <c r="Y83" s="78">
        <f>+Produccion_UO!Y936</f>
        <v>301.81803807030974</v>
      </c>
      <c r="Z83" s="78">
        <f>+Produccion_UO!Z936</f>
        <v>334.34417183274513</v>
      </c>
      <c r="AA83" s="78">
        <f>+Produccion_UO!AA936</f>
        <v>413.41227127218622</v>
      </c>
      <c r="AB83" s="78">
        <f>+Produccion_UO!AB936</f>
        <v>414.84931208689795</v>
      </c>
      <c r="AC83" s="78">
        <f>+Produccion_UO!AC936</f>
        <v>414.84976810790386</v>
      </c>
      <c r="AD83" s="78">
        <f>+Produccion_UO!AD936</f>
        <v>414.85022678713142</v>
      </c>
      <c r="AE83" s="78">
        <f>+Produccion_UO!AE936</f>
        <v>414.85067206574217</v>
      </c>
      <c r="AF83" s="78">
        <f>+Produccion_UO!AF936</f>
        <v>414.85110394373669</v>
      </c>
      <c r="AG83" s="78">
        <f>+Produccion_UO!AG936</f>
        <v>414.85152242111485</v>
      </c>
      <c r="AH83" s="78">
        <f>+Produccion_UO!AH936</f>
        <v>414.8519274978762</v>
      </c>
      <c r="AI83" s="78">
        <f>+Produccion_UO!AI936</f>
        <v>414.8527305284864</v>
      </c>
      <c r="AJ83" s="78">
        <f>+Produccion_UO!AJ936</f>
        <v>414.85352343322404</v>
      </c>
      <c r="AK83" s="78">
        <f>+Produccion_UO!AK936</f>
        <v>414.854306212089</v>
      </c>
      <c r="AL83" s="78">
        <f>+Produccion_UO!AL936</f>
        <v>414.8550788650814</v>
      </c>
      <c r="AM83" s="78">
        <f>+Produccion_UO!AM936</f>
        <v>414.855841392201</v>
      </c>
      <c r="AN83" s="78">
        <f>+Produccion_UO!AN936</f>
        <v>414.85693522009274</v>
      </c>
      <c r="AO83" s="78">
        <f>+Produccion_UO!AO936</f>
        <v>414.85802198153181</v>
      </c>
      <c r="AP83" s="78">
        <f>+Produccion_UO!AP936</f>
        <v>414.85910167651798</v>
      </c>
      <c r="AQ83" s="78">
        <f>+Produccion_UO!AQ936</f>
        <v>414.8601743050516</v>
      </c>
      <c r="AR83" s="78">
        <f>+Produccion_UO!AR936</f>
        <v>414.86123986713187</v>
      </c>
    </row>
    <row r="84" spans="1:45" x14ac:dyDescent="0.25">
      <c r="I84" s="15"/>
      <c r="J84" s="15"/>
      <c r="K84" s="240" t="s">
        <v>722</v>
      </c>
      <c r="L84" s="244" t="s">
        <v>702</v>
      </c>
      <c r="M84" s="78">
        <f>+Produccion_UO!M940</f>
        <v>227.65039360617047</v>
      </c>
      <c r="N84" s="78">
        <f>+Produccion_UO!N940</f>
        <v>198.77988561728952</v>
      </c>
      <c r="O84" s="78">
        <f>+Produccion_UO!O940</f>
        <v>183.75417878406415</v>
      </c>
      <c r="P84" s="78">
        <f>+Produccion_UO!P940</f>
        <v>168.72847195083881</v>
      </c>
      <c r="Q84" s="78">
        <f>+Produccion_UO!Q940</f>
        <v>153.70276511761389</v>
      </c>
      <c r="R84" s="78">
        <f>+Produccion_UO!R940</f>
        <v>132.77574760421666</v>
      </c>
      <c r="S84" s="78">
        <f>+Produccion_UO!S940</f>
        <v>111.84873009081944</v>
      </c>
      <c r="T84" s="78">
        <f>+Produccion_UO!T940</f>
        <v>95.253795753896128</v>
      </c>
      <c r="U84" s="78">
        <f>+Produccion_UO!U940</f>
        <v>78.658861416973252</v>
      </c>
      <c r="V84" s="78">
        <f>+Produccion_UO!V940</f>
        <v>62.063927080050384</v>
      </c>
      <c r="W84" s="78">
        <f>+Produccion_UO!W940</f>
        <v>0</v>
      </c>
      <c r="X84" s="78">
        <f>+Produccion_UO!X940</f>
        <v>0</v>
      </c>
      <c r="Y84" s="78">
        <f>+Produccion_UO!Y940</f>
        <v>0</v>
      </c>
      <c r="Z84" s="78">
        <f>+Produccion_UO!Z940</f>
        <v>0</v>
      </c>
      <c r="AA84" s="78">
        <f>+Produccion_UO!AA940</f>
        <v>0</v>
      </c>
      <c r="AB84" s="78">
        <f>+Produccion_UO!AB940</f>
        <v>0</v>
      </c>
      <c r="AC84" s="78">
        <f>+Produccion_UO!AC940</f>
        <v>0</v>
      </c>
      <c r="AD84" s="78">
        <f>+Produccion_UO!AD940</f>
        <v>0</v>
      </c>
      <c r="AE84" s="78">
        <f>+Produccion_UO!AE940</f>
        <v>0</v>
      </c>
      <c r="AF84" s="78">
        <f>+Produccion_UO!AF940</f>
        <v>0</v>
      </c>
      <c r="AG84" s="78">
        <f>+Produccion_UO!AG940</f>
        <v>0</v>
      </c>
      <c r="AH84" s="78">
        <f>+Produccion_UO!AH940</f>
        <v>0</v>
      </c>
      <c r="AI84" s="78">
        <f>+Produccion_UO!AI940</f>
        <v>0</v>
      </c>
      <c r="AJ84" s="78">
        <f>+Produccion_UO!AJ940</f>
        <v>0</v>
      </c>
      <c r="AK84" s="78">
        <f>+Produccion_UO!AK940</f>
        <v>0</v>
      </c>
      <c r="AL84" s="78">
        <f>+Produccion_UO!AL940</f>
        <v>0</v>
      </c>
      <c r="AM84" s="78">
        <f>+Produccion_UO!AM940</f>
        <v>0</v>
      </c>
      <c r="AN84" s="78">
        <f>+Produccion_UO!AN940</f>
        <v>0</v>
      </c>
      <c r="AO84" s="78">
        <f>+Produccion_UO!AO940</f>
        <v>0</v>
      </c>
      <c r="AP84" s="78">
        <f>+Produccion_UO!AP940</f>
        <v>0</v>
      </c>
      <c r="AQ84" s="78">
        <f>+Produccion_UO!AQ940</f>
        <v>0</v>
      </c>
      <c r="AR84" s="78">
        <f>+Produccion_UO!AR940</f>
        <v>0</v>
      </c>
    </row>
    <row r="85" spans="1:45" x14ac:dyDescent="0.25">
      <c r="I85" s="15"/>
      <c r="J85" s="15"/>
      <c r="K85" s="240" t="s">
        <v>722</v>
      </c>
      <c r="L85" s="244" t="s">
        <v>698</v>
      </c>
      <c r="M85" s="78">
        <f>+Produccion_UO!M944</f>
        <v>3.297568436916571E-2</v>
      </c>
      <c r="N85" s="78">
        <f>+Produccion_UO!N944</f>
        <v>3.0411408777020491E-2</v>
      </c>
      <c r="O85" s="78">
        <f>+Produccion_UO!O944</f>
        <v>3.1528314817428391E-2</v>
      </c>
      <c r="P85" s="78">
        <f>+Produccion_UO!P944</f>
        <v>3.2658106434478758E-2</v>
      </c>
      <c r="Q85" s="78">
        <f>+Produccion_UO!Q944</f>
        <v>3.3800783628171537E-2</v>
      </c>
      <c r="R85" s="78">
        <f>+Produccion_UO!R944</f>
        <v>3.4956346398506741E-2</v>
      </c>
      <c r="S85" s="78">
        <f>+Produccion_UO!S944</f>
        <v>3.6124794745484447E-2</v>
      </c>
      <c r="T85" s="78">
        <f>+Produccion_UO!T944</f>
        <v>3.6893465489780779E-2</v>
      </c>
      <c r="U85" s="78">
        <f>+Produccion_UO!U944</f>
        <v>3.7660192836196239E-2</v>
      </c>
      <c r="V85" s="78">
        <f>+Produccion_UO!V944</f>
        <v>3.8424976784730773E-2</v>
      </c>
      <c r="W85" s="78">
        <f>+Produccion_UO!W944</f>
        <v>3.9187817335384394E-2</v>
      </c>
      <c r="X85" s="78">
        <f>+Produccion_UO!X944</f>
        <v>3.9948714488157101E-2</v>
      </c>
      <c r="Y85" s="78">
        <f>+Produccion_UO!Y944</f>
        <v>4.0446424053422449E-2</v>
      </c>
      <c r="Z85" s="78">
        <f>+Produccion_UO!Z944</f>
        <v>4.0933711478833575E-2</v>
      </c>
      <c r="AA85" s="78">
        <f>+Produccion_UO!AA944</f>
        <v>4.1410576764390396E-2</v>
      </c>
      <c r="AB85" s="78">
        <f>+Produccion_UO!AB944</f>
        <v>4.1877019910092995E-2</v>
      </c>
      <c r="AC85" s="78">
        <f>+Produccion_UO!AC944</f>
        <v>4.2333040915941249E-2</v>
      </c>
      <c r="AD85" s="78">
        <f>+Produccion_UO!AD944</f>
        <v>4.2791720143413092E-2</v>
      </c>
      <c r="AE85" s="78">
        <f>+Produccion_UO!AE944</f>
        <v>4.3236998754382305E-2</v>
      </c>
      <c r="AF85" s="78">
        <f>+Produccion_UO!AF944</f>
        <v>4.3668876748848867E-2</v>
      </c>
      <c r="AG85" s="78">
        <f>+Produccion_UO!AG944</f>
        <v>4.4087354126812792E-2</v>
      </c>
      <c r="AH85" s="78">
        <f>+Produccion_UO!AH944</f>
        <v>4.4492430888274065E-2</v>
      </c>
      <c r="AI85" s="78">
        <f>+Produccion_UO!AI944</f>
        <v>4.5295461498507772E-2</v>
      </c>
      <c r="AJ85" s="78">
        <f>+Produccion_UO!AJ944</f>
        <v>4.6088366236109499E-2</v>
      </c>
      <c r="AK85" s="78">
        <f>+Produccion_UO!AK944</f>
        <v>4.6871145101080147E-2</v>
      </c>
      <c r="AL85" s="78">
        <f>+Produccion_UO!AL944</f>
        <v>4.7643798093419711E-2</v>
      </c>
      <c r="AM85" s="78">
        <f>+Produccion_UO!AM944</f>
        <v>4.8406325213127294E-2</v>
      </c>
      <c r="AN85" s="78">
        <f>+Produccion_UO!AN944</f>
        <v>4.9500153104911258E-2</v>
      </c>
      <c r="AO85" s="78">
        <f>+Produccion_UO!AO944</f>
        <v>5.0586914543886453E-2</v>
      </c>
      <c r="AP85" s="78">
        <f>+Produccion_UO!AP944</f>
        <v>5.1666609530052865E-2</v>
      </c>
      <c r="AQ85" s="78">
        <f>+Produccion_UO!AQ944</f>
        <v>5.2739238063410493E-2</v>
      </c>
      <c r="AR85" s="78">
        <f>+Produccion_UO!AR944</f>
        <v>5.380480014395933E-2</v>
      </c>
    </row>
    <row r="86" spans="1:45" x14ac:dyDescent="0.25">
      <c r="I86" s="15"/>
      <c r="J86" s="15"/>
      <c r="K86" s="240" t="s">
        <v>722</v>
      </c>
      <c r="L86" s="241" t="s">
        <v>697</v>
      </c>
      <c r="M86" s="78">
        <f>+Produccion_UO!M946</f>
        <v>373.42664515910064</v>
      </c>
      <c r="N86" s="78">
        <f>+Produccion_UO!N946</f>
        <v>414.80743506698775</v>
      </c>
      <c r="O86" s="78">
        <f>+Produccion_UO!O946</f>
        <v>414.80743506698775</v>
      </c>
      <c r="P86" s="78">
        <f>+Produccion_UO!P946</f>
        <v>414.80743506698775</v>
      </c>
      <c r="Q86" s="78">
        <f>+Produccion_UO!Q946</f>
        <v>414.80743506698775</v>
      </c>
      <c r="R86" s="78">
        <f>+Produccion_UO!R946</f>
        <v>414.80743506698775</v>
      </c>
      <c r="S86" s="78">
        <f>+Produccion_UO!S946</f>
        <v>414.80743506698775</v>
      </c>
      <c r="T86" s="78">
        <f>+Produccion_UO!T946</f>
        <v>414.80743506698775</v>
      </c>
      <c r="U86" s="78">
        <f>+Produccion_UO!U946</f>
        <v>414.80743506698775</v>
      </c>
      <c r="V86" s="78">
        <f>+Produccion_UO!V946</f>
        <v>414.80743506698775</v>
      </c>
      <c r="W86" s="78">
        <f>+Produccion_UO!W946</f>
        <v>414.80743506698775</v>
      </c>
      <c r="X86" s="78">
        <f>+Produccion_UO!X946</f>
        <v>414.80743506698775</v>
      </c>
      <c r="Y86" s="78">
        <f>+Produccion_UO!Y946</f>
        <v>414.80743506698775</v>
      </c>
      <c r="Z86" s="78">
        <f>+Produccion_UO!Z946</f>
        <v>414.80743506698775</v>
      </c>
      <c r="AA86" s="78">
        <f>+Produccion_UO!AA946</f>
        <v>414.80743506698775</v>
      </c>
      <c r="AB86" s="78">
        <f>+Produccion_UO!AB946</f>
        <v>414.80743506698775</v>
      </c>
      <c r="AC86" s="78">
        <f>+Produccion_UO!AC946</f>
        <v>414.80743506698775</v>
      </c>
      <c r="AD86" s="78">
        <f>+Produccion_UO!AD946</f>
        <v>414.80743506698775</v>
      </c>
      <c r="AE86" s="78">
        <f>+Produccion_UO!AE946</f>
        <v>414.80743506698775</v>
      </c>
      <c r="AF86" s="78">
        <f>+Produccion_UO!AF946</f>
        <v>414.80743506698775</v>
      </c>
      <c r="AG86" s="78">
        <f>+Produccion_UO!AG946</f>
        <v>414.80743506698775</v>
      </c>
      <c r="AH86" s="78">
        <f>+Produccion_UO!AH946</f>
        <v>414.80743506698775</v>
      </c>
      <c r="AI86" s="78">
        <f>+Produccion_UO!AI946</f>
        <v>414.80743506698775</v>
      </c>
      <c r="AJ86" s="78">
        <f>+Produccion_UO!AJ946</f>
        <v>414.80743506698775</v>
      </c>
      <c r="AK86" s="78">
        <f>+Produccion_UO!AK946</f>
        <v>414.80743506698775</v>
      </c>
      <c r="AL86" s="78">
        <f>+Produccion_UO!AL946</f>
        <v>414.80743506698775</v>
      </c>
      <c r="AM86" s="78">
        <f>+Produccion_UO!AM946</f>
        <v>414.80743506698775</v>
      </c>
      <c r="AN86" s="78">
        <f>+Produccion_UO!AN946</f>
        <v>414.80743506698775</v>
      </c>
      <c r="AO86" s="78">
        <f>+Produccion_UO!AO946</f>
        <v>414.80743506698775</v>
      </c>
      <c r="AP86" s="78">
        <f>+Produccion_UO!AP946</f>
        <v>414.80743506698775</v>
      </c>
      <c r="AQ86" s="78">
        <f>+Produccion_UO!AQ946</f>
        <v>414.80743506698775</v>
      </c>
      <c r="AR86" s="78">
        <f>+Produccion_UO!AR946</f>
        <v>414.80743506698775</v>
      </c>
    </row>
    <row r="87" spans="1:45" x14ac:dyDescent="0.25">
      <c r="I87" s="15"/>
      <c r="J87" s="237"/>
      <c r="K87" s="238" t="s">
        <v>722</v>
      </c>
      <c r="L87" s="241" t="s">
        <v>717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5" x14ac:dyDescent="0.25">
      <c r="I88" s="15"/>
      <c r="J88" s="15"/>
      <c r="K88" s="240" t="s">
        <v>722</v>
      </c>
      <c r="L88" s="241" t="s">
        <v>696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5" x14ac:dyDescent="0.25">
      <c r="I89" s="15"/>
      <c r="J89" s="15"/>
      <c r="K89" s="240" t="s">
        <v>722</v>
      </c>
      <c r="L89" s="241" t="s">
        <v>720</v>
      </c>
      <c r="M89" s="78">
        <f>+Produccion_UO!M955</f>
        <v>4.5033248731270135</v>
      </c>
      <c r="N89" s="78">
        <f>+Produccion_UO!N955</f>
        <v>4.3106972079152541</v>
      </c>
      <c r="O89" s="78">
        <f>+Produccion_UO!O955</f>
        <v>4.1186196648076665</v>
      </c>
      <c r="P89" s="78">
        <f>+Produccion_UO!P955</f>
        <v>3.9265421217000789</v>
      </c>
      <c r="Q89" s="78">
        <f>+Produccion_UO!Q955</f>
        <v>3.7344645785924868</v>
      </c>
      <c r="R89" s="78">
        <f>+Produccion_UO!R955</f>
        <v>3.5209807919963496</v>
      </c>
      <c r="S89" s="78">
        <f>+Produccion_UO!S955</f>
        <v>3.3076652482132198</v>
      </c>
      <c r="T89" s="78">
        <f>+Produccion_UO!T955</f>
        <v>3.0851142468199604</v>
      </c>
      <c r="U89" s="78">
        <f>+Produccion_UO!U955</f>
        <v>2.9267212138824146</v>
      </c>
      <c r="V89" s="78">
        <f>+Produccion_UO!V955</f>
        <v>2.5446551152482626</v>
      </c>
      <c r="W89" s="78">
        <f>+Produccion_UO!W955</f>
        <v>2.5207282044310459</v>
      </c>
      <c r="X89" s="78">
        <f>+Produccion_UO!X955</f>
        <v>2.4968012936138284</v>
      </c>
      <c r="Y89" s="78">
        <f>+Produccion_UO!Y955</f>
        <v>2.4844183674419265</v>
      </c>
      <c r="Z89" s="78">
        <f>+Produccion_UO!Z955</f>
        <v>2.4720354412700249</v>
      </c>
      <c r="AA89" s="78">
        <f>+Produccion_UO!AA955</f>
        <v>0</v>
      </c>
      <c r="AB89" s="78">
        <f>+Produccion_UO!AB955</f>
        <v>0</v>
      </c>
      <c r="AC89" s="78">
        <f>+Produccion_UO!AC955</f>
        <v>0</v>
      </c>
      <c r="AD89" s="78">
        <f>+Produccion_UO!AD955</f>
        <v>0</v>
      </c>
      <c r="AE89" s="78">
        <f>+Produccion_UO!AE955</f>
        <v>0</v>
      </c>
      <c r="AF89" s="78">
        <f>+Produccion_UO!AF955</f>
        <v>0</v>
      </c>
      <c r="AG89" s="78">
        <f>+Produccion_UO!AG955</f>
        <v>0</v>
      </c>
      <c r="AH89" s="78">
        <f>+Produccion_UO!AH955</f>
        <v>0</v>
      </c>
      <c r="AI89" s="78">
        <f>+Produccion_UO!AI955</f>
        <v>0</v>
      </c>
      <c r="AJ89" s="78">
        <f>+Produccion_UO!AJ955</f>
        <v>0</v>
      </c>
      <c r="AK89" s="78">
        <f>+Produccion_UO!AK955</f>
        <v>0</v>
      </c>
      <c r="AL89" s="78">
        <f>+Produccion_UO!AL955</f>
        <v>0</v>
      </c>
      <c r="AM89" s="78">
        <f>+Produccion_UO!AM955</f>
        <v>0</v>
      </c>
      <c r="AN89" s="78">
        <f>+Produccion_UO!AN955</f>
        <v>0</v>
      </c>
      <c r="AO89" s="78">
        <f>+Produccion_UO!AO955</f>
        <v>0</v>
      </c>
      <c r="AP89" s="78">
        <f>+Produccion_UO!AP955</f>
        <v>0</v>
      </c>
      <c r="AQ89" s="78">
        <f>+Produccion_UO!AQ955</f>
        <v>0</v>
      </c>
      <c r="AR89" s="78">
        <f>+Produccion_UO!AR955</f>
        <v>0</v>
      </c>
    </row>
    <row r="91" spans="1:45" ht="18.75" x14ac:dyDescent="0.3">
      <c r="K91" s="34" t="s">
        <v>736</v>
      </c>
      <c r="M91" s="78"/>
    </row>
    <row r="92" spans="1:45" x14ac:dyDescent="0.25">
      <c r="I92" s="115">
        <f>+IF(OR(J92="OIL",J92="OIL-eq"),$H$5,IF(J92="GAS",$H$4,IF(J92="GSL",$H$8,IF(J92="DSL",$H$9,IF(J92="KER",$H$10,IF(J92="LPG",$H$11,IF(J92="HFO",$H$12,IF(J92="AVG",$H$13,IF(J92="RFG",$H$14,IF(J92="ELC",$H$15,$H$16))))))))))</f>
        <v>0.44987291090267001</v>
      </c>
      <c r="J92" s="262" t="s">
        <v>435</v>
      </c>
      <c r="K92" s="2" t="s">
        <v>27</v>
      </c>
      <c r="L92" s="63" t="s">
        <v>26</v>
      </c>
    </row>
    <row r="94" spans="1:45" x14ac:dyDescent="0.25">
      <c r="A94" s="15"/>
      <c r="B94" s="15"/>
      <c r="C94" s="15"/>
      <c r="D94" s="15"/>
      <c r="E94" s="15"/>
      <c r="F94" s="96"/>
      <c r="H94" s="17"/>
      <c r="I94" s="17"/>
      <c r="L94" s="22"/>
      <c r="M94" s="236">
        <v>2019</v>
      </c>
      <c r="N94" s="236">
        <v>2020</v>
      </c>
      <c r="O94" s="236">
        <v>2021</v>
      </c>
      <c r="P94" s="236">
        <v>2022</v>
      </c>
      <c r="Q94" s="236">
        <v>2023</v>
      </c>
      <c r="R94" s="236">
        <v>2024</v>
      </c>
      <c r="S94" s="236">
        <v>2025</v>
      </c>
      <c r="T94" s="236">
        <v>2026</v>
      </c>
      <c r="U94" s="236">
        <v>2027</v>
      </c>
      <c r="V94" s="236">
        <v>2028</v>
      </c>
      <c r="W94" s="236">
        <v>2029</v>
      </c>
      <c r="X94" s="236">
        <v>2030</v>
      </c>
      <c r="Y94" s="236">
        <v>2031</v>
      </c>
      <c r="Z94" s="236">
        <v>2032</v>
      </c>
      <c r="AA94" s="236">
        <v>2033</v>
      </c>
      <c r="AB94" s="236">
        <v>2034</v>
      </c>
      <c r="AC94" s="236">
        <v>2035</v>
      </c>
      <c r="AD94" s="236">
        <v>2036</v>
      </c>
      <c r="AE94" s="236">
        <v>2037</v>
      </c>
      <c r="AF94" s="236">
        <v>2038</v>
      </c>
      <c r="AG94" s="236">
        <v>2039</v>
      </c>
      <c r="AH94" s="236">
        <v>2040</v>
      </c>
      <c r="AI94" s="236">
        <v>2041</v>
      </c>
      <c r="AJ94" s="236">
        <v>2042</v>
      </c>
      <c r="AK94" s="236">
        <v>2043</v>
      </c>
      <c r="AL94" s="236">
        <v>2044</v>
      </c>
      <c r="AM94" s="236">
        <v>2045</v>
      </c>
      <c r="AN94" s="236">
        <v>2046</v>
      </c>
      <c r="AO94" s="236">
        <v>2047</v>
      </c>
      <c r="AP94" s="236">
        <v>2048</v>
      </c>
      <c r="AQ94" s="236">
        <v>2049</v>
      </c>
      <c r="AR94" s="236">
        <v>2050</v>
      </c>
      <c r="AS94" s="21"/>
    </row>
    <row r="95" spans="1:45" x14ac:dyDescent="0.25">
      <c r="J95" s="263" t="s">
        <v>742</v>
      </c>
      <c r="K95" s="392" t="s">
        <v>741</v>
      </c>
      <c r="L95" s="147" t="s">
        <v>737</v>
      </c>
      <c r="M95" s="78">
        <f>+M82-M88-M87-M89</f>
        <v>453.05287315962164</v>
      </c>
      <c r="N95" s="78">
        <f t="shared" ref="N95:AR95" si="15">+N82-N88-N87-N89</f>
        <v>434.00542791648235</v>
      </c>
      <c r="O95" s="78">
        <f t="shared" si="15"/>
        <v>408.21447764284147</v>
      </c>
      <c r="P95" s="78">
        <f t="shared" si="15"/>
        <v>387.12335990335083</v>
      </c>
      <c r="Q95" s="78">
        <f t="shared" si="15"/>
        <v>358.238086217118</v>
      </c>
      <c r="R95" s="78">
        <f t="shared" si="15"/>
        <v>320.09084723294188</v>
      </c>
      <c r="S95" s="78">
        <f t="shared" si="15"/>
        <v>292.73701547851397</v>
      </c>
      <c r="T95" s="78">
        <f t="shared" si="15"/>
        <v>270.08063175492583</v>
      </c>
      <c r="U95" s="78">
        <f t="shared" si="15"/>
        <v>226.02780760957066</v>
      </c>
      <c r="V95" s="78">
        <f t="shared" si="15"/>
        <v>179.13473276753916</v>
      </c>
      <c r="W95" s="78">
        <f t="shared" si="15"/>
        <v>115.26931851289575</v>
      </c>
      <c r="X95" s="78">
        <f t="shared" si="15"/>
        <v>113.36616346011651</v>
      </c>
      <c r="Y95" s="78">
        <f t="shared" si="15"/>
        <v>113.0477430862487</v>
      </c>
      <c r="Z95" s="78">
        <f t="shared" si="15"/>
        <v>80.520867659962676</v>
      </c>
      <c r="AA95" s="78">
        <f t="shared" si="15"/>
        <v>1.4446564164734654</v>
      </c>
      <c r="AB95" s="78">
        <f t="shared" si="15"/>
        <v>0</v>
      </c>
      <c r="AC95" s="78">
        <f t="shared" si="15"/>
        <v>0</v>
      </c>
      <c r="AD95" s="78">
        <f t="shared" si="15"/>
        <v>0</v>
      </c>
      <c r="AE95" s="78">
        <f t="shared" si="15"/>
        <v>0</v>
      </c>
      <c r="AF95" s="78">
        <f t="shared" si="15"/>
        <v>0</v>
      </c>
      <c r="AG95" s="78">
        <f t="shared" si="15"/>
        <v>0</v>
      </c>
      <c r="AH95" s="78">
        <f t="shared" si="15"/>
        <v>0</v>
      </c>
      <c r="AI95" s="78">
        <f t="shared" si="15"/>
        <v>0</v>
      </c>
      <c r="AJ95" s="78">
        <f t="shared" si="15"/>
        <v>0</v>
      </c>
      <c r="AK95" s="78">
        <f t="shared" si="15"/>
        <v>0</v>
      </c>
      <c r="AL95" s="78">
        <f t="shared" si="15"/>
        <v>0</v>
      </c>
      <c r="AM95" s="78">
        <f t="shared" si="15"/>
        <v>0</v>
      </c>
      <c r="AN95" s="78">
        <f t="shared" si="15"/>
        <v>0</v>
      </c>
      <c r="AO95" s="78">
        <f t="shared" si="15"/>
        <v>0</v>
      </c>
      <c r="AP95" s="78">
        <f t="shared" si="15"/>
        <v>0</v>
      </c>
      <c r="AQ95" s="78">
        <f t="shared" si="15"/>
        <v>0</v>
      </c>
      <c r="AR95" s="78">
        <f t="shared" si="15"/>
        <v>0</v>
      </c>
    </row>
    <row r="96" spans="1:45" x14ac:dyDescent="0.25">
      <c r="K96" s="392"/>
      <c r="L96" s="147" t="s">
        <v>738</v>
      </c>
      <c r="M96" s="78">
        <f>+M83</f>
        <v>148.09144940524567</v>
      </c>
      <c r="N96" s="78">
        <f t="shared" ref="N96:AR96" si="16">+N83</f>
        <v>179.64598893412648</v>
      </c>
      <c r="O96" s="78">
        <f t="shared" si="16"/>
        <v>190.41237027921991</v>
      </c>
      <c r="P96" s="78">
        <f t="shared" si="16"/>
        <v>196.47893197573862</v>
      </c>
      <c r="Q96" s="78">
        <f t="shared" si="16"/>
        <v>210.33966250457667</v>
      </c>
      <c r="R96" s="78">
        <f t="shared" si="16"/>
        <v>227.55847117482492</v>
      </c>
      <c r="S96" s="78">
        <f t="shared" si="16"/>
        <v>233.98388550090064</v>
      </c>
      <c r="T96" s="78">
        <f t="shared" si="16"/>
        <v>240.04399009890659</v>
      </c>
      <c r="U96" s="78">
        <f t="shared" si="16"/>
        <v>267.50053317528216</v>
      </c>
      <c r="V96" s="78">
        <f t="shared" si="16"/>
        <v>297.7976866339186</v>
      </c>
      <c r="W96" s="78">
        <f t="shared" si="16"/>
        <v>299.59818481864141</v>
      </c>
      <c r="X96" s="78">
        <f t="shared" si="16"/>
        <v>301.50034893815285</v>
      </c>
      <c r="Y96" s="78">
        <f t="shared" si="16"/>
        <v>301.81803807030974</v>
      </c>
      <c r="Z96" s="78">
        <f t="shared" si="16"/>
        <v>334.34417183274513</v>
      </c>
      <c r="AA96" s="78">
        <f t="shared" si="16"/>
        <v>413.41227127218622</v>
      </c>
      <c r="AB96" s="78">
        <f t="shared" si="16"/>
        <v>414.84931208689795</v>
      </c>
      <c r="AC96" s="78">
        <f t="shared" si="16"/>
        <v>414.84976810790386</v>
      </c>
      <c r="AD96" s="78">
        <f t="shared" si="16"/>
        <v>414.85022678713142</v>
      </c>
      <c r="AE96" s="78">
        <f t="shared" si="16"/>
        <v>414.85067206574217</v>
      </c>
      <c r="AF96" s="78">
        <f t="shared" si="16"/>
        <v>414.85110394373669</v>
      </c>
      <c r="AG96" s="78">
        <f t="shared" si="16"/>
        <v>414.85152242111485</v>
      </c>
      <c r="AH96" s="78">
        <f t="shared" si="16"/>
        <v>414.8519274978762</v>
      </c>
      <c r="AI96" s="78">
        <f t="shared" si="16"/>
        <v>414.8527305284864</v>
      </c>
      <c r="AJ96" s="78">
        <f t="shared" si="16"/>
        <v>414.85352343322404</v>
      </c>
      <c r="AK96" s="78">
        <f t="shared" si="16"/>
        <v>414.854306212089</v>
      </c>
      <c r="AL96" s="78">
        <f t="shared" si="16"/>
        <v>414.8550788650814</v>
      </c>
      <c r="AM96" s="78">
        <f t="shared" si="16"/>
        <v>414.855841392201</v>
      </c>
      <c r="AN96" s="78">
        <f t="shared" si="16"/>
        <v>414.85693522009274</v>
      </c>
      <c r="AO96" s="78">
        <f t="shared" si="16"/>
        <v>414.85802198153181</v>
      </c>
      <c r="AP96" s="78">
        <f t="shared" si="16"/>
        <v>414.85910167651798</v>
      </c>
      <c r="AQ96" s="78">
        <f t="shared" si="16"/>
        <v>414.8601743050516</v>
      </c>
      <c r="AR96" s="78">
        <f t="shared" si="16"/>
        <v>414.86123986713187</v>
      </c>
    </row>
    <row r="97" spans="1:45" x14ac:dyDescent="0.25">
      <c r="K97" s="392"/>
      <c r="L97" s="147" t="s">
        <v>739</v>
      </c>
      <c r="M97" s="78">
        <f>-M84</f>
        <v>-227.65039360617047</v>
      </c>
      <c r="N97" s="78">
        <f t="shared" ref="N97:AR97" si="17">-N84</f>
        <v>-198.77988561728952</v>
      </c>
      <c r="O97" s="78">
        <f t="shared" si="17"/>
        <v>-183.75417878406415</v>
      </c>
      <c r="P97" s="78">
        <f t="shared" si="17"/>
        <v>-168.72847195083881</v>
      </c>
      <c r="Q97" s="78">
        <f t="shared" si="17"/>
        <v>-153.70276511761389</v>
      </c>
      <c r="R97" s="78">
        <f t="shared" si="17"/>
        <v>-132.77574760421666</v>
      </c>
      <c r="S97" s="78">
        <f t="shared" si="17"/>
        <v>-111.84873009081944</v>
      </c>
      <c r="T97" s="78">
        <f t="shared" si="17"/>
        <v>-95.253795753896128</v>
      </c>
      <c r="U97" s="78">
        <f t="shared" si="17"/>
        <v>-78.658861416973252</v>
      </c>
      <c r="V97" s="78">
        <f t="shared" si="17"/>
        <v>-62.063927080050384</v>
      </c>
      <c r="W97" s="78">
        <f t="shared" si="17"/>
        <v>0</v>
      </c>
      <c r="X97" s="78">
        <f t="shared" si="17"/>
        <v>0</v>
      </c>
      <c r="Y97" s="78">
        <f t="shared" si="17"/>
        <v>0</v>
      </c>
      <c r="Z97" s="78">
        <f t="shared" si="17"/>
        <v>0</v>
      </c>
      <c r="AA97" s="78">
        <f t="shared" si="17"/>
        <v>0</v>
      </c>
      <c r="AB97" s="78">
        <f t="shared" si="17"/>
        <v>0</v>
      </c>
      <c r="AC97" s="78">
        <f t="shared" si="17"/>
        <v>0</v>
      </c>
      <c r="AD97" s="78">
        <f t="shared" si="17"/>
        <v>0</v>
      </c>
      <c r="AE97" s="78">
        <f t="shared" si="17"/>
        <v>0</v>
      </c>
      <c r="AF97" s="78">
        <f t="shared" si="17"/>
        <v>0</v>
      </c>
      <c r="AG97" s="78">
        <f t="shared" si="17"/>
        <v>0</v>
      </c>
      <c r="AH97" s="78">
        <f t="shared" si="17"/>
        <v>0</v>
      </c>
      <c r="AI97" s="78">
        <f t="shared" si="17"/>
        <v>0</v>
      </c>
      <c r="AJ97" s="78">
        <f t="shared" si="17"/>
        <v>0</v>
      </c>
      <c r="AK97" s="78">
        <f t="shared" si="17"/>
        <v>0</v>
      </c>
      <c r="AL97" s="78">
        <f t="shared" si="17"/>
        <v>0</v>
      </c>
      <c r="AM97" s="78">
        <f t="shared" si="17"/>
        <v>0</v>
      </c>
      <c r="AN97" s="78">
        <f t="shared" si="17"/>
        <v>0</v>
      </c>
      <c r="AO97" s="78">
        <f t="shared" si="17"/>
        <v>0</v>
      </c>
      <c r="AP97" s="78">
        <f t="shared" si="17"/>
        <v>0</v>
      </c>
      <c r="AQ97" s="78">
        <f t="shared" si="17"/>
        <v>0</v>
      </c>
      <c r="AR97" s="78">
        <f t="shared" si="17"/>
        <v>0</v>
      </c>
    </row>
    <row r="98" spans="1:45" x14ac:dyDescent="0.25">
      <c r="K98" s="392"/>
      <c r="L98" s="147" t="s">
        <v>740</v>
      </c>
      <c r="M98" s="78">
        <f>-M86+M85</f>
        <v>-373.3936694747315</v>
      </c>
      <c r="N98" s="78">
        <f t="shared" ref="N98:AR98" si="18">-N86+N85</f>
        <v>-414.77702365821074</v>
      </c>
      <c r="O98" s="78">
        <f t="shared" si="18"/>
        <v>-414.77590675217033</v>
      </c>
      <c r="P98" s="78">
        <f t="shared" si="18"/>
        <v>-414.77477696055325</v>
      </c>
      <c r="Q98" s="78">
        <f t="shared" si="18"/>
        <v>-414.77363428335957</v>
      </c>
      <c r="R98" s="78">
        <f t="shared" si="18"/>
        <v>-414.77247872058922</v>
      </c>
      <c r="S98" s="78">
        <f t="shared" si="18"/>
        <v>-414.77131027224226</v>
      </c>
      <c r="T98" s="78">
        <f t="shared" si="18"/>
        <v>-414.770541601498</v>
      </c>
      <c r="U98" s="78">
        <f t="shared" si="18"/>
        <v>-414.76977487415155</v>
      </c>
      <c r="V98" s="78">
        <f t="shared" si="18"/>
        <v>-414.76901009020304</v>
      </c>
      <c r="W98" s="78">
        <f t="shared" si="18"/>
        <v>-414.76824724965235</v>
      </c>
      <c r="X98" s="78">
        <f t="shared" si="18"/>
        <v>-414.76748635249959</v>
      </c>
      <c r="Y98" s="78">
        <f t="shared" si="18"/>
        <v>-414.76698864293434</v>
      </c>
      <c r="Z98" s="78">
        <f t="shared" si="18"/>
        <v>-414.76650135550892</v>
      </c>
      <c r="AA98" s="78">
        <f t="shared" si="18"/>
        <v>-414.76602449022334</v>
      </c>
      <c r="AB98" s="78">
        <f t="shared" si="18"/>
        <v>-414.76555804707766</v>
      </c>
      <c r="AC98" s="78">
        <f t="shared" si="18"/>
        <v>-414.76510202607182</v>
      </c>
      <c r="AD98" s="78">
        <f t="shared" si="18"/>
        <v>-414.76464334684431</v>
      </c>
      <c r="AE98" s="78">
        <f t="shared" si="18"/>
        <v>-414.76419806823338</v>
      </c>
      <c r="AF98" s="78">
        <f t="shared" si="18"/>
        <v>-414.76376619023893</v>
      </c>
      <c r="AG98" s="78">
        <f t="shared" si="18"/>
        <v>-414.76334771286093</v>
      </c>
      <c r="AH98" s="78">
        <f t="shared" si="18"/>
        <v>-414.76294263609947</v>
      </c>
      <c r="AI98" s="78">
        <f t="shared" si="18"/>
        <v>-414.76213960548927</v>
      </c>
      <c r="AJ98" s="78">
        <f t="shared" si="18"/>
        <v>-414.76134670075163</v>
      </c>
      <c r="AK98" s="78">
        <f t="shared" si="18"/>
        <v>-414.76056392188667</v>
      </c>
      <c r="AL98" s="78">
        <f t="shared" si="18"/>
        <v>-414.75979126889433</v>
      </c>
      <c r="AM98" s="78">
        <f t="shared" si="18"/>
        <v>-414.75902874177461</v>
      </c>
      <c r="AN98" s="78">
        <f t="shared" si="18"/>
        <v>-414.75793491388282</v>
      </c>
      <c r="AO98" s="78">
        <f t="shared" si="18"/>
        <v>-414.75684815244387</v>
      </c>
      <c r="AP98" s="78">
        <f t="shared" si="18"/>
        <v>-414.75576845745769</v>
      </c>
      <c r="AQ98" s="78">
        <f t="shared" si="18"/>
        <v>-414.75469582892435</v>
      </c>
      <c r="AR98" s="78">
        <f t="shared" si="18"/>
        <v>-414.7536302668438</v>
      </c>
    </row>
    <row r="99" spans="1:45" x14ac:dyDescent="0.25">
      <c r="J99" s="263" t="s">
        <v>743</v>
      </c>
      <c r="K99" s="392" t="s">
        <v>37</v>
      </c>
      <c r="L99" s="147" t="s">
        <v>737</v>
      </c>
      <c r="M99" s="78">
        <f>+M68+M73+M74+M75</f>
        <v>736.83167399863896</v>
      </c>
      <c r="N99" s="78">
        <f t="shared" ref="N99:AR99" si="19">+N68+N73+N74+N75</f>
        <v>761.60928757706574</v>
      </c>
      <c r="O99" s="78">
        <f t="shared" si="19"/>
        <v>658.99965898332221</v>
      </c>
      <c r="P99" s="78">
        <f t="shared" si="19"/>
        <v>673.46383526854709</v>
      </c>
      <c r="Q99" s="78">
        <f t="shared" si="19"/>
        <v>552.26802377519016</v>
      </c>
      <c r="R99" s="78">
        <f t="shared" si="19"/>
        <v>269.13307461364252</v>
      </c>
      <c r="S99" s="78">
        <f t="shared" si="19"/>
        <v>265.26375759311742</v>
      </c>
      <c r="T99" s="78">
        <f t="shared" si="19"/>
        <v>262.20781055117385</v>
      </c>
      <c r="U99" s="78">
        <f t="shared" si="19"/>
        <v>27.819615236838388</v>
      </c>
      <c r="V99" s="78">
        <f t="shared" si="19"/>
        <v>25.759660406737083</v>
      </c>
      <c r="W99" s="78">
        <f t="shared" si="19"/>
        <v>23.541794615283887</v>
      </c>
      <c r="X99" s="78">
        <f t="shared" si="19"/>
        <v>21.539472951800505</v>
      </c>
      <c r="Y99" s="78">
        <f t="shared" si="19"/>
        <v>20.160050892738102</v>
      </c>
      <c r="Z99" s="78">
        <f t="shared" si="19"/>
        <v>18.669988956121031</v>
      </c>
      <c r="AA99" s="78">
        <f t="shared" si="19"/>
        <v>8.7361806264142476</v>
      </c>
      <c r="AB99" s="78">
        <f t="shared" si="19"/>
        <v>0</v>
      </c>
      <c r="AC99" s="78">
        <f t="shared" si="19"/>
        <v>0</v>
      </c>
      <c r="AD99" s="78">
        <f t="shared" si="19"/>
        <v>0</v>
      </c>
      <c r="AE99" s="78">
        <f t="shared" si="19"/>
        <v>0</v>
      </c>
      <c r="AF99" s="78">
        <f t="shared" si="19"/>
        <v>0</v>
      </c>
      <c r="AG99" s="78">
        <f t="shared" si="19"/>
        <v>0</v>
      </c>
      <c r="AH99" s="78">
        <f t="shared" si="19"/>
        <v>0</v>
      </c>
      <c r="AI99" s="78">
        <f t="shared" si="19"/>
        <v>0</v>
      </c>
      <c r="AJ99" s="78">
        <f t="shared" si="19"/>
        <v>0</v>
      </c>
      <c r="AK99" s="78">
        <f t="shared" si="19"/>
        <v>0</v>
      </c>
      <c r="AL99" s="78">
        <f t="shared" si="19"/>
        <v>0</v>
      </c>
      <c r="AM99" s="78">
        <f t="shared" si="19"/>
        <v>0</v>
      </c>
      <c r="AN99" s="78">
        <f t="shared" si="19"/>
        <v>0</v>
      </c>
      <c r="AO99" s="78">
        <f t="shared" si="19"/>
        <v>0</v>
      </c>
      <c r="AP99" s="78">
        <f t="shared" si="19"/>
        <v>0</v>
      </c>
      <c r="AQ99" s="78">
        <f t="shared" si="19"/>
        <v>0</v>
      </c>
      <c r="AR99" s="78">
        <f t="shared" si="19"/>
        <v>0</v>
      </c>
    </row>
    <row r="100" spans="1:45" x14ac:dyDescent="0.25">
      <c r="K100" s="392"/>
      <c r="L100" s="147" t="s">
        <v>738</v>
      </c>
      <c r="M100" s="78">
        <f>+M69</f>
        <v>0</v>
      </c>
      <c r="N100" s="78">
        <f t="shared" ref="N100:AR100" si="20">+N69</f>
        <v>0</v>
      </c>
      <c r="O100" s="78">
        <f t="shared" si="20"/>
        <v>0</v>
      </c>
      <c r="P100" s="78">
        <f t="shared" si="20"/>
        <v>0</v>
      </c>
      <c r="Q100" s="78">
        <f t="shared" si="20"/>
        <v>135.56944502109289</v>
      </c>
      <c r="R100" s="78">
        <f t="shared" si="20"/>
        <v>432.98748495288754</v>
      </c>
      <c r="S100" s="78">
        <f t="shared" si="20"/>
        <v>450.94618228837925</v>
      </c>
      <c r="T100" s="78">
        <f t="shared" si="20"/>
        <v>470.40493826096571</v>
      </c>
      <c r="U100" s="78">
        <f t="shared" si="20"/>
        <v>721.22448239930009</v>
      </c>
      <c r="V100" s="78">
        <f t="shared" si="20"/>
        <v>739.74921610986848</v>
      </c>
      <c r="W100" s="78">
        <f t="shared" si="20"/>
        <v>758.46040067514161</v>
      </c>
      <c r="X100" s="78">
        <f t="shared" si="20"/>
        <v>776.98458100579944</v>
      </c>
      <c r="Y100" s="78">
        <f t="shared" si="20"/>
        <v>796.32969053401325</v>
      </c>
      <c r="Z100" s="78">
        <f t="shared" si="20"/>
        <v>815.88212959374744</v>
      </c>
      <c r="AA100" s="78">
        <f t="shared" si="20"/>
        <v>843.68165263480807</v>
      </c>
      <c r="AB100" s="78">
        <f t="shared" si="20"/>
        <v>870.69724216203713</v>
      </c>
      <c r="AC100" s="78">
        <f t="shared" si="20"/>
        <v>889.10177025608027</v>
      </c>
      <c r="AD100" s="78">
        <f t="shared" si="20"/>
        <v>912.39081010460325</v>
      </c>
      <c r="AE100" s="78">
        <f t="shared" si="20"/>
        <v>935.87539513126535</v>
      </c>
      <c r="AF100" s="78">
        <f t="shared" si="20"/>
        <v>959.55552533606669</v>
      </c>
      <c r="AG100" s="78">
        <f t="shared" si="20"/>
        <v>983.43120071900717</v>
      </c>
      <c r="AH100" s="78">
        <f t="shared" si="20"/>
        <v>1007.5024212800868</v>
      </c>
      <c r="AI100" s="78">
        <f t="shared" si="20"/>
        <v>1040.4357923923612</v>
      </c>
      <c r="AJ100" s="78">
        <f t="shared" si="20"/>
        <v>1073.6261725097354</v>
      </c>
      <c r="AK100" s="78">
        <f t="shared" si="20"/>
        <v>1107.0735616322092</v>
      </c>
      <c r="AL100" s="78">
        <f t="shared" si="20"/>
        <v>1140.777959759783</v>
      </c>
      <c r="AM100" s="78">
        <f t="shared" si="20"/>
        <v>1174.7393668924562</v>
      </c>
      <c r="AN100" s="78">
        <f t="shared" si="20"/>
        <v>1215.1121927598995</v>
      </c>
      <c r="AO100" s="78">
        <f t="shared" si="20"/>
        <v>1255.8212152148487</v>
      </c>
      <c r="AP100" s="78">
        <f t="shared" si="20"/>
        <v>1296.8664342573011</v>
      </c>
      <c r="AQ100" s="78">
        <f t="shared" si="20"/>
        <v>1338.2478498872561</v>
      </c>
      <c r="AR100" s="78">
        <f t="shared" si="20"/>
        <v>1379.9654621047198</v>
      </c>
    </row>
    <row r="101" spans="1:45" x14ac:dyDescent="0.25">
      <c r="K101" s="392"/>
      <c r="L101" s="147" t="s">
        <v>739</v>
      </c>
      <c r="M101" s="78">
        <f>+M70</f>
        <v>-52.347721910697409</v>
      </c>
      <c r="N101" s="78">
        <f t="shared" ref="N101:AR101" si="21">+N70</f>
        <v>-117.16434763645408</v>
      </c>
      <c r="O101" s="78">
        <f t="shared" si="21"/>
        <v>0</v>
      </c>
      <c r="P101" s="78">
        <f t="shared" si="21"/>
        <v>0</v>
      </c>
      <c r="Q101" s="78">
        <f t="shared" si="21"/>
        <v>0</v>
      </c>
      <c r="R101" s="78">
        <f t="shared" si="21"/>
        <v>0</v>
      </c>
      <c r="S101" s="78">
        <f t="shared" si="21"/>
        <v>0</v>
      </c>
      <c r="T101" s="78">
        <f t="shared" si="21"/>
        <v>0</v>
      </c>
      <c r="U101" s="78">
        <f t="shared" si="21"/>
        <v>0</v>
      </c>
      <c r="V101" s="78">
        <f t="shared" si="21"/>
        <v>0</v>
      </c>
      <c r="W101" s="78">
        <f t="shared" si="21"/>
        <v>0</v>
      </c>
      <c r="X101" s="78">
        <f t="shared" si="21"/>
        <v>0</v>
      </c>
      <c r="Y101" s="78">
        <f t="shared" si="21"/>
        <v>0</v>
      </c>
      <c r="Z101" s="78">
        <f t="shared" si="21"/>
        <v>0</v>
      </c>
      <c r="AA101" s="78">
        <f t="shared" si="21"/>
        <v>0</v>
      </c>
      <c r="AB101" s="78">
        <f t="shared" si="21"/>
        <v>0</v>
      </c>
      <c r="AC101" s="78">
        <f t="shared" si="21"/>
        <v>0</v>
      </c>
      <c r="AD101" s="78">
        <f t="shared" si="21"/>
        <v>0</v>
      </c>
      <c r="AE101" s="78">
        <f t="shared" si="21"/>
        <v>0</v>
      </c>
      <c r="AF101" s="78">
        <f t="shared" si="21"/>
        <v>0</v>
      </c>
      <c r="AG101" s="78">
        <f t="shared" si="21"/>
        <v>0</v>
      </c>
      <c r="AH101" s="78">
        <f t="shared" si="21"/>
        <v>0</v>
      </c>
      <c r="AI101" s="78">
        <f t="shared" si="21"/>
        <v>0</v>
      </c>
      <c r="AJ101" s="78">
        <f t="shared" si="21"/>
        <v>0</v>
      </c>
      <c r="AK101" s="78">
        <f t="shared" si="21"/>
        <v>0</v>
      </c>
      <c r="AL101" s="78">
        <f t="shared" si="21"/>
        <v>0</v>
      </c>
      <c r="AM101" s="78">
        <f t="shared" si="21"/>
        <v>0</v>
      </c>
      <c r="AN101" s="78">
        <f t="shared" si="21"/>
        <v>0</v>
      </c>
      <c r="AO101" s="78">
        <f t="shared" si="21"/>
        <v>0</v>
      </c>
      <c r="AP101" s="78">
        <f t="shared" si="21"/>
        <v>0</v>
      </c>
      <c r="AQ101" s="78">
        <f t="shared" si="21"/>
        <v>0</v>
      </c>
      <c r="AR101" s="78">
        <f t="shared" si="21"/>
        <v>0</v>
      </c>
    </row>
    <row r="102" spans="1:45" x14ac:dyDescent="0.25">
      <c r="K102" s="392"/>
      <c r="L102" s="147" t="s">
        <v>740</v>
      </c>
      <c r="M102" s="78">
        <f>+M72+M71</f>
        <v>-683.98830722842558</v>
      </c>
      <c r="N102" s="78">
        <f t="shared" ref="N102:AR102" si="22">+N72+N71</f>
        <v>-643.20767159794457</v>
      </c>
      <c r="O102" s="78">
        <f t="shared" si="22"/>
        <v>-657.76239064065442</v>
      </c>
      <c r="P102" s="78">
        <f t="shared" si="22"/>
        <v>-672.22656692587884</v>
      </c>
      <c r="Q102" s="78">
        <f t="shared" si="22"/>
        <v>-686.60020045361523</v>
      </c>
      <c r="R102" s="78">
        <f t="shared" si="22"/>
        <v>-700.88329122386347</v>
      </c>
      <c r="S102" s="78">
        <f t="shared" si="22"/>
        <v>-715.07583923662617</v>
      </c>
      <c r="T102" s="78">
        <f t="shared" si="22"/>
        <v>-731.58417379957484</v>
      </c>
      <c r="U102" s="78">
        <f t="shared" si="22"/>
        <v>-748.12104825587744</v>
      </c>
      <c r="V102" s="78">
        <f t="shared" si="22"/>
        <v>-764.68646260553169</v>
      </c>
      <c r="W102" s="78">
        <f t="shared" si="22"/>
        <v>-781.28041684853724</v>
      </c>
      <c r="X102" s="78">
        <f t="shared" si="22"/>
        <v>-797.90291098489683</v>
      </c>
      <c r="Y102" s="78">
        <f t="shared" si="22"/>
        <v>-815.92068046307679</v>
      </c>
      <c r="Z102" s="78">
        <f t="shared" si="22"/>
        <v>-834.03513959522377</v>
      </c>
      <c r="AA102" s="78">
        <f t="shared" si="22"/>
        <v>-852.24628838133515</v>
      </c>
      <c r="AB102" s="78">
        <f t="shared" si="22"/>
        <v>-870.55412682141116</v>
      </c>
      <c r="AC102" s="78">
        <f t="shared" si="22"/>
        <v>-888.9586549154543</v>
      </c>
      <c r="AD102" s="78">
        <f t="shared" si="22"/>
        <v>-912.24769476397739</v>
      </c>
      <c r="AE102" s="78">
        <f t="shared" si="22"/>
        <v>-935.7322797906395</v>
      </c>
      <c r="AF102" s="78">
        <f t="shared" si="22"/>
        <v>-959.41240999544073</v>
      </c>
      <c r="AG102" s="78">
        <f t="shared" si="22"/>
        <v>-983.2880853783812</v>
      </c>
      <c r="AH102" s="78">
        <f t="shared" si="22"/>
        <v>-1007.3593059394608</v>
      </c>
      <c r="AI102" s="78">
        <f t="shared" si="22"/>
        <v>-1040.2926770517352</v>
      </c>
      <c r="AJ102" s="78">
        <f t="shared" si="22"/>
        <v>-1073.4830571691093</v>
      </c>
      <c r="AK102" s="78">
        <f t="shared" si="22"/>
        <v>-1106.9304462915832</v>
      </c>
      <c r="AL102" s="78">
        <f t="shared" si="22"/>
        <v>-1140.6348444191569</v>
      </c>
      <c r="AM102" s="78">
        <f t="shared" si="22"/>
        <v>-1174.5962515518302</v>
      </c>
      <c r="AN102" s="78">
        <f t="shared" si="22"/>
        <v>-1214.9690774192734</v>
      </c>
      <c r="AO102" s="78">
        <f t="shared" si="22"/>
        <v>-1255.6780998742202</v>
      </c>
      <c r="AP102" s="78">
        <f t="shared" si="22"/>
        <v>-1296.723318916672</v>
      </c>
      <c r="AQ102" s="78">
        <f t="shared" si="22"/>
        <v>-1338.1047345466302</v>
      </c>
      <c r="AR102" s="78">
        <f t="shared" si="22"/>
        <v>-1379.8223467640912</v>
      </c>
    </row>
    <row r="104" spans="1:45" x14ac:dyDescent="0.25">
      <c r="M104" s="78"/>
    </row>
    <row r="105" spans="1:45" ht="18.75" x14ac:dyDescent="0.3">
      <c r="K105" s="34" t="s">
        <v>764</v>
      </c>
    </row>
    <row r="106" spans="1:45" ht="18.75" x14ac:dyDescent="0.3">
      <c r="I106" s="17" t="str">
        <f>+IF(OR(J107="OIL",J107="OIL-eq"),$I$5,IF(J107="GAS",$I$4,IF(J107="GSL",$I$8,IF(J107="DSL",$I$9,IF(J107="KER",$I$10,IF(J107="LPG",$I$11,IF(J107="HFO",$I$12,IF(J107="AVG",$I$13,IF(J107="RFG",$I$14,IF(J107="ELC",$I$15,$I$16))))))))))</f>
        <v>MPC/d</v>
      </c>
      <c r="K106" s="34" t="s">
        <v>765</v>
      </c>
    </row>
    <row r="107" spans="1:45" x14ac:dyDescent="0.25">
      <c r="I107" s="115">
        <f>+IF(OR(J107="OIL",J107="OIL-eq"),$H$5,IF(J107="GAS",$H$4,IF(J107="GSL",$H$8,IF(J107="DSL",$H$9,IF(J107="KER",$H$10,IF(J107="LPG",$H$11,IF(J107="HFO",$H$12,IF(J107="AVG",$H$13,IF(J107="RFG",$H$14,IF(J107="ELC",$H$15,$H$16))))))))))</f>
        <v>2.7126000271260002</v>
      </c>
      <c r="J107" s="279" t="s">
        <v>37</v>
      </c>
      <c r="K107" s="2" t="s">
        <v>27</v>
      </c>
      <c r="L107" s="63" t="s">
        <v>26</v>
      </c>
    </row>
    <row r="109" spans="1:45" x14ac:dyDescent="0.25">
      <c r="A109" s="15"/>
      <c r="B109" s="15"/>
      <c r="C109" s="15"/>
      <c r="D109" s="15"/>
      <c r="E109" s="15"/>
      <c r="F109" s="96"/>
      <c r="H109" s="17"/>
      <c r="I109" s="17"/>
      <c r="L109" s="22"/>
      <c r="M109" s="236">
        <v>2019</v>
      </c>
      <c r="N109" s="236">
        <v>2020</v>
      </c>
      <c r="O109" s="236">
        <v>2021</v>
      </c>
      <c r="P109" s="236">
        <v>2022</v>
      </c>
      <c r="Q109" s="236">
        <v>2023</v>
      </c>
      <c r="R109" s="236">
        <v>2024</v>
      </c>
      <c r="S109" s="236">
        <v>2025</v>
      </c>
      <c r="T109" s="236">
        <v>2026</v>
      </c>
      <c r="U109" s="236">
        <v>2027</v>
      </c>
      <c r="V109" s="236">
        <v>2028</v>
      </c>
      <c r="W109" s="236">
        <v>2029</v>
      </c>
      <c r="X109" s="236">
        <v>2030</v>
      </c>
      <c r="Y109" s="236">
        <v>2031</v>
      </c>
      <c r="Z109" s="236">
        <v>2032</v>
      </c>
      <c r="AA109" s="236">
        <v>2033</v>
      </c>
      <c r="AB109" s="236">
        <v>2034</v>
      </c>
      <c r="AC109" s="236">
        <v>2035</v>
      </c>
      <c r="AD109" s="236">
        <v>2036</v>
      </c>
      <c r="AE109" s="236">
        <v>2037</v>
      </c>
      <c r="AF109" s="236">
        <v>2038</v>
      </c>
      <c r="AG109" s="236">
        <v>2039</v>
      </c>
      <c r="AH109" s="236">
        <v>2040</v>
      </c>
      <c r="AI109" s="236">
        <v>2041</v>
      </c>
      <c r="AJ109" s="236">
        <v>2042</v>
      </c>
      <c r="AK109" s="236">
        <v>2043</v>
      </c>
      <c r="AL109" s="236">
        <v>2044</v>
      </c>
      <c r="AM109" s="236">
        <v>2045</v>
      </c>
      <c r="AN109" s="236">
        <v>2046</v>
      </c>
      <c r="AO109" s="236">
        <v>2047</v>
      </c>
      <c r="AP109" s="236">
        <v>2048</v>
      </c>
      <c r="AQ109" s="236">
        <v>2049</v>
      </c>
      <c r="AR109" s="236">
        <v>2050</v>
      </c>
      <c r="AS109" s="21"/>
    </row>
    <row r="110" spans="1:45" x14ac:dyDescent="0.25">
      <c r="J110" s="280" t="s">
        <v>771</v>
      </c>
      <c r="L110" s="218" t="s">
        <v>766</v>
      </c>
      <c r="M110" s="267">
        <f>+Produccion_UO!M986*$I$107</f>
        <v>24.770378407703809</v>
      </c>
      <c r="N110" s="267">
        <f>+Produccion_UO!N986*$I$107</f>
        <v>21.091278990912762</v>
      </c>
      <c r="O110" s="267">
        <f>+Produccion_UO!O986*$I$107</f>
        <v>22.117844493607866</v>
      </c>
      <c r="P110" s="267">
        <f>+Produccion_UO!P986*$I$107</f>
        <v>23.143971406083846</v>
      </c>
      <c r="Q110" s="267">
        <f>+Produccion_UO!Q986*$I$107</f>
        <v>24.169659728340754</v>
      </c>
      <c r="R110" s="267">
        <f>+Produccion_UO!R986*$I$107</f>
        <v>25.194909460378543</v>
      </c>
      <c r="S110" s="267">
        <f>+Produccion_UO!S986*$I$107</f>
        <v>26.219720602197231</v>
      </c>
      <c r="T110" s="267">
        <f>+Produccion_UO!T986*$I$107</f>
        <v>27.175828753148242</v>
      </c>
      <c r="U110" s="267">
        <f>+Produccion_UO!U986*$I$107</f>
        <v>28.127719801361998</v>
      </c>
      <c r="V110" s="267">
        <f>+Produccion_UO!V986*$I$107</f>
        <v>29.075393746838735</v>
      </c>
      <c r="W110" s="267">
        <f>+Produccion_UO!W986*$I$107</f>
        <v>30.018850589578459</v>
      </c>
      <c r="X110" s="267">
        <f>+Produccion_UO!X986*$I$107</f>
        <v>30.958090329580902</v>
      </c>
      <c r="Y110" s="267">
        <f>+Produccion_UO!Y986*$I$107</f>
        <v>32.026164408642344</v>
      </c>
      <c r="Z110" s="267">
        <f>+Produccion_UO!Z986*$I$107</f>
        <v>33.091681171487863</v>
      </c>
      <c r="AA110" s="267">
        <f>+Produccion_UO!AA986*$I$107</f>
        <v>34.154640618117455</v>
      </c>
      <c r="AB110" s="267">
        <f>+Produccion_UO!AB986*$I$107</f>
        <v>35.215042748531125</v>
      </c>
      <c r="AC110" s="267">
        <f>+Produccion_UO!AC986*$I$107</f>
        <v>36.272887562728876</v>
      </c>
      <c r="AD110" s="267">
        <f>+Produccion_UO!AD986*$I$107</f>
        <v>37.49772384801085</v>
      </c>
      <c r="AE110" s="267">
        <f>+Produccion_UO!AE986*$I$107</f>
        <v>38.722294438773361</v>
      </c>
      <c r="AF110" s="267">
        <f>+Produccion_UO!AF986*$I$107</f>
        <v>39.946599335016415</v>
      </c>
      <c r="AG110" s="267">
        <f>+Produccion_UO!AG986*$I$107</f>
        <v>41.170638536739993</v>
      </c>
      <c r="AH110" s="267">
        <f>+Produccion_UO!AH986*$I$107</f>
        <v>42.394412043944122</v>
      </c>
      <c r="AI110" s="267">
        <f>+Produccion_UO!AI986*$I$107</f>
        <v>43.823692580232468</v>
      </c>
      <c r="AJ110" s="267">
        <f>+Produccion_UO!AJ986*$I$107</f>
        <v>45.255083153544014</v>
      </c>
      <c r="AK110" s="267">
        <f>+Produccion_UO!AK986*$I$107</f>
        <v>46.688583763879016</v>
      </c>
      <c r="AL110" s="267">
        <f>+Produccion_UO!AL986*$I$107</f>
        <v>48.12419441123749</v>
      </c>
      <c r="AM110" s="267">
        <f>+Produccion_UO!AM986*$I$107</f>
        <v>49.561915095619149</v>
      </c>
      <c r="AN110" s="267">
        <f>+Produccion_UO!AN986*$I$107</f>
        <v>51.195400775921875</v>
      </c>
      <c r="AO110" s="267">
        <f>+Produccion_UO!AO986*$I$107</f>
        <v>52.833464652286452</v>
      </c>
      <c r="AP110" s="267">
        <f>+Produccion_UO!AP986*$I$107</f>
        <v>54.476106724712871</v>
      </c>
      <c r="AQ110" s="267">
        <f>+Produccion_UO!AQ986*$I$107</f>
        <v>56.12332699320114</v>
      </c>
      <c r="AR110" s="267">
        <f>+Produccion_UO!AR986*$I$107</f>
        <v>57.775125457751251</v>
      </c>
    </row>
    <row r="111" spans="1:45" x14ac:dyDescent="0.25">
      <c r="L111" s="218" t="s">
        <v>767</v>
      </c>
      <c r="M111" s="270">
        <f>+Produccion_UO!M995*$I$107</f>
        <v>138.93204936932051</v>
      </c>
      <c r="N111" s="270">
        <f>+Produccion_UO!N995*$I$107</f>
        <v>143.74582937745831</v>
      </c>
      <c r="O111" s="270">
        <f>+Produccion_UO!O995*$I$107</f>
        <v>147.84534962511296</v>
      </c>
      <c r="P111" s="270">
        <f>+Produccion_UO!P995*$I$107</f>
        <v>151.9568213995573</v>
      </c>
      <c r="Q111" s="270">
        <f>+Produccion_UO!Q995*$I$107</f>
        <v>156.08024470079152</v>
      </c>
      <c r="R111" s="270">
        <f>+Produccion_UO!R995*$I$107</f>
        <v>160.21561952881569</v>
      </c>
      <c r="S111" s="270">
        <f>+Produccion_UO!S995*$I$107</f>
        <v>164.36294588362946</v>
      </c>
      <c r="T111" s="270">
        <f>+Produccion_UO!T995*$I$107</f>
        <v>168.22577749721552</v>
      </c>
      <c r="U111" s="270">
        <f>+Produccion_UO!U995*$I$107</f>
        <v>172.10017445143848</v>
      </c>
      <c r="V111" s="270">
        <f>+Produccion_UO!V995*$I$107</f>
        <v>175.98613674629811</v>
      </c>
      <c r="W111" s="270">
        <f>+Produccion_UO!W995*$I$107</f>
        <v>179.88366438179438</v>
      </c>
      <c r="X111" s="270">
        <f>+Produccion_UO!X995*$I$107</f>
        <v>183.79275735792757</v>
      </c>
      <c r="Y111" s="270">
        <f>+Produccion_UO!Y995*$I$107</f>
        <v>186.2074022735622</v>
      </c>
      <c r="Z111" s="270">
        <f>+Produccion_UO!Z995*$I$107</f>
        <v>188.62831485751525</v>
      </c>
      <c r="AA111" s="270">
        <f>+Produccion_UO!AA995*$I$107</f>
        <v>191.05549510978707</v>
      </c>
      <c r="AB111" s="270">
        <f>+Produccion_UO!AB995*$I$107</f>
        <v>193.48894303037758</v>
      </c>
      <c r="AC111" s="270">
        <f>+Produccion_UO!AC995*$I$107</f>
        <v>195.92865861928658</v>
      </c>
      <c r="AD111" s="270">
        <f>+Produccion_UO!AD995*$I$107</f>
        <v>197.66659621575232</v>
      </c>
      <c r="AE111" s="270">
        <f>+Produccion_UO!AE995*$I$107</f>
        <v>199.4084797027142</v>
      </c>
      <c r="AF111" s="270">
        <f>+Produccion_UO!AF995*$I$107</f>
        <v>201.15430908017251</v>
      </c>
      <c r="AG111" s="270">
        <f>+Produccion_UO!AG995*$I$107</f>
        <v>202.90408434812721</v>
      </c>
      <c r="AH111" s="270">
        <f>+Produccion_UO!AH995*$I$107</f>
        <v>204.65780550657806</v>
      </c>
      <c r="AI111" s="270">
        <f>+Produccion_UO!AI995*$I$107</f>
        <v>207.05226639194115</v>
      </c>
      <c r="AJ111" s="270">
        <f>+Produccion_UO!AJ995*$I$107</f>
        <v>209.45199242664751</v>
      </c>
      <c r="AK111" s="270">
        <f>+Produccion_UO!AK995*$I$107</f>
        <v>211.85698361069743</v>
      </c>
      <c r="AL111" s="270">
        <f>+Produccion_UO!AL995*$I$107</f>
        <v>214.26723994409087</v>
      </c>
      <c r="AM111" s="270">
        <f>+Produccion_UO!AM995*$I$107</f>
        <v>216.6827614268276</v>
      </c>
      <c r="AN111" s="270">
        <f>+Produccion_UO!AN995*$I$107</f>
        <v>219.47285438712083</v>
      </c>
      <c r="AO111" s="270">
        <f>+Produccion_UO!AO995*$I$107</f>
        <v>222.26871464727571</v>
      </c>
      <c r="AP111" s="270">
        <f>+Produccion_UO!AP995*$I$107</f>
        <v>225.07034220729201</v>
      </c>
      <c r="AQ111" s="270">
        <f>+Produccion_UO!AQ995*$I$107</f>
        <v>227.87773706716968</v>
      </c>
      <c r="AR111" s="270">
        <f>+Produccion_UO!AR995*$I$107</f>
        <v>230.69089922690901</v>
      </c>
    </row>
    <row r="112" spans="1:45" x14ac:dyDescent="0.25">
      <c r="L112" s="218" t="s">
        <v>768</v>
      </c>
      <c r="M112" s="270">
        <f>+Produccion_UO!M1005*$I$107</f>
        <v>160.09575478095755</v>
      </c>
      <c r="N112" s="270">
        <f>+Produccion_UO!N1005*$I$107</f>
        <v>139.93272751932727</v>
      </c>
      <c r="O112" s="270">
        <f>+Produccion_UO!O1005*$I$107</f>
        <v>142.68856665741055</v>
      </c>
      <c r="P112" s="270">
        <f>+Produccion_UO!P1005*$I$107</f>
        <v>145.43792254816654</v>
      </c>
      <c r="Q112" s="270">
        <f>+Produccion_UO!Q1005*$I$107</f>
        <v>148.18079519159528</v>
      </c>
      <c r="R112" s="270">
        <f>+Produccion_UO!R1005*$I$107</f>
        <v>150.91718458769674</v>
      </c>
      <c r="S112" s="270">
        <f>+Produccion_UO!S1005*$I$107</f>
        <v>153.64709073647091</v>
      </c>
      <c r="T112" s="270">
        <f>+Produccion_UO!T1005*$I$107</f>
        <v>157.436511722788</v>
      </c>
      <c r="U112" s="270">
        <f>+Produccion_UO!U1005*$I$107</f>
        <v>161.22111778084579</v>
      </c>
      <c r="V112" s="270">
        <f>+Produccion_UO!V1005*$I$107</f>
        <v>165.00090891064369</v>
      </c>
      <c r="W112" s="270">
        <f>+Produccion_UO!W1005*$I$107</f>
        <v>168.77588511218175</v>
      </c>
      <c r="X112" s="270">
        <f>+Produccion_UO!X1005*$I$107</f>
        <v>172.54604638546044</v>
      </c>
      <c r="Y112" s="270">
        <f>+Produccion_UO!Y1005*$I$107</f>
        <v>175.93583481986624</v>
      </c>
      <c r="Z112" s="270">
        <f>+Produccion_UO!Z1005*$I$107</f>
        <v>179.32200802798209</v>
      </c>
      <c r="AA112" s="270">
        <f>+Produccion_UO!AA1005*$I$107</f>
        <v>182.70456600980768</v>
      </c>
      <c r="AB112" s="270">
        <f>+Produccion_UO!AB1005*$I$107</f>
        <v>186.08350876534303</v>
      </c>
      <c r="AC112" s="270">
        <f>+Produccion_UO!AC1005*$I$107</f>
        <v>189.45883629458834</v>
      </c>
      <c r="AD112" s="270">
        <f>+Produccion_UO!AD1005*$I$107</f>
        <v>192.55797134991971</v>
      </c>
      <c r="AE112" s="270">
        <f>+Produccion_UO!AE1005*$I$107</f>
        <v>195.65317837304164</v>
      </c>
      <c r="AF112" s="270">
        <f>+Produccion_UO!AF1005*$I$107</f>
        <v>198.74445736395444</v>
      </c>
      <c r="AG112" s="270">
        <f>+Produccion_UO!AG1005*$I$107</f>
        <v>201.83180832265808</v>
      </c>
      <c r="AH112" s="270">
        <f>+Produccion_UO!AH1005*$I$107</f>
        <v>204.91523124915233</v>
      </c>
      <c r="AI112" s="270">
        <f>+Produccion_UO!AI1005*$I$107</f>
        <v>209.9016742271325</v>
      </c>
      <c r="AJ112" s="270">
        <f>+Produccion_UO!AJ1005*$I$107</f>
        <v>214.88457427301938</v>
      </c>
      <c r="AK112" s="270">
        <f>+Produccion_UO!AK1005*$I$107</f>
        <v>219.86393138681294</v>
      </c>
      <c r="AL112" s="270">
        <f>+Produccion_UO!AL1005*$I$107</f>
        <v>224.83974556851325</v>
      </c>
      <c r="AM112" s="270">
        <f>+Produccion_UO!AM1005*$I$107</f>
        <v>229.81201681812018</v>
      </c>
      <c r="AN112" s="270">
        <f>+Produccion_UO!AN1005*$I$107</f>
        <v>236.53917775479047</v>
      </c>
      <c r="AO112" s="270">
        <f>+Produccion_UO!AO1005*$I$107</f>
        <v>243.2643749327419</v>
      </c>
      <c r="AP112" s="270">
        <f>+Produccion_UO!AP1005*$I$107</f>
        <v>249.98760835197425</v>
      </c>
      <c r="AQ112" s="270">
        <f>+Produccion_UO!AQ1005*$I$107</f>
        <v>256.70887801248745</v>
      </c>
      <c r="AR112" s="270">
        <f>+Produccion_UO!AR1005*$I$107</f>
        <v>263.42818391428182</v>
      </c>
    </row>
    <row r="113" spans="1:45" x14ac:dyDescent="0.25">
      <c r="L113" s="218" t="s">
        <v>769</v>
      </c>
      <c r="M113" s="270">
        <f>+Produccion_UO!M1020*$I$107</f>
        <v>56.726163027261627</v>
      </c>
      <c r="N113" s="270">
        <f>+Produccion_UO!N1020*$I$107</f>
        <v>54.715312627153125</v>
      </c>
      <c r="O113" s="270">
        <f>+Produccion_UO!O1020*$I$107</f>
        <v>54.036175503782992</v>
      </c>
      <c r="P113" s="270">
        <f>+Produccion_UO!P1020*$I$107</f>
        <v>53.251659159648177</v>
      </c>
      <c r="Q113" s="270">
        <f>+Produccion_UO!Q1020*$I$107</f>
        <v>52.36176359474922</v>
      </c>
      <c r="R113" s="270">
        <f>+Produccion_UO!R1020*$I$107</f>
        <v>51.366488809086121</v>
      </c>
      <c r="S113" s="270">
        <f>+Produccion_UO!S1020*$I$107</f>
        <v>50.265834802658347</v>
      </c>
      <c r="T113" s="270">
        <f>+Produccion_UO!T1020*$I$107</f>
        <v>51.626712627516881</v>
      </c>
      <c r="U113" s="270">
        <f>+Produccion_UO!U1020*$I$107</f>
        <v>53.005130652925814</v>
      </c>
      <c r="V113" s="270">
        <f>+Produccion_UO!V1020*$I$107</f>
        <v>54.401088878885389</v>
      </c>
      <c r="W113" s="270">
        <f>+Produccion_UO!W1020*$I$107</f>
        <v>55.814587305395634</v>
      </c>
      <c r="X113" s="270">
        <f>+Produccion_UO!X1020*$I$107</f>
        <v>57.245625932456257</v>
      </c>
      <c r="Y113" s="270">
        <f>+Produccion_UO!Y1020*$I$107</f>
        <v>62.086629656439982</v>
      </c>
      <c r="Z113" s="270">
        <f>+Produccion_UO!Z1020*$I$107</f>
        <v>67.016015283520673</v>
      </c>
      <c r="AA113" s="270">
        <f>+Produccion_UO!AA1020*$I$107</f>
        <v>72.033782813698366</v>
      </c>
      <c r="AB113" s="270">
        <f>+Produccion_UO!AB1020*$I$107</f>
        <v>77.139932246973004</v>
      </c>
      <c r="AC113" s="270">
        <f>+Produccion_UO!AC1020*$I$107</f>
        <v>82.334463583344629</v>
      </c>
      <c r="AD113" s="270">
        <f>+Produccion_UO!AD1020*$I$107</f>
        <v>92.667238074449216</v>
      </c>
      <c r="AE113" s="270">
        <f>+Produccion_UO!AE1020*$I$107</f>
        <v>103.18699572553533</v>
      </c>
      <c r="AF113" s="270">
        <f>+Produccion_UO!AF1020*$I$107</f>
        <v>113.89373653660274</v>
      </c>
      <c r="AG113" s="270">
        <f>+Produccion_UO!AG1020*$I$107</f>
        <v>124.78746050765143</v>
      </c>
      <c r="AH113" s="270">
        <f>+Produccion_UO!AH1020*$I$107</f>
        <v>135.86816763868168</v>
      </c>
      <c r="AI113" s="270">
        <f>+Produccion_UO!AI1020*$I$107</f>
        <v>150.95089596974259</v>
      </c>
      <c r="AJ113" s="270">
        <f>+Produccion_UO!AJ1020*$I$107</f>
        <v>166.27584890510917</v>
      </c>
      <c r="AK113" s="270">
        <f>+Produccion_UO!AK1020*$I$107</f>
        <v>181.84302644478069</v>
      </c>
      <c r="AL113" s="270">
        <f>+Produccion_UO!AL1020*$I$107</f>
        <v>197.65242858875817</v>
      </c>
      <c r="AM113" s="270">
        <f>+Produccion_UO!AM1020*$I$107</f>
        <v>213.70405533704053</v>
      </c>
      <c r="AN113" s="270">
        <f>+Produccion_UO!AN1020*$I$107</f>
        <v>231.78937841790099</v>
      </c>
      <c r="AO113" s="270">
        <f>+Produccion_UO!AO1020*$I$107</f>
        <v>250.18991327991023</v>
      </c>
      <c r="AP113" s="270">
        <f>+Produccion_UO!AP1020*$I$107</f>
        <v>268.90565992306767</v>
      </c>
      <c r="AQ113" s="270">
        <f>+Produccion_UO!AQ1020*$I$107</f>
        <v>287.93661834737281</v>
      </c>
      <c r="AR113" s="270">
        <f>+Produccion_UO!AR1020*$I$107</f>
        <v>307.28278855282787</v>
      </c>
    </row>
    <row r="114" spans="1:45" x14ac:dyDescent="0.25">
      <c r="L114" s="218" t="s">
        <v>770</v>
      </c>
      <c r="M114" s="271">
        <f>+Produccion_UO!M1037*$I$107</f>
        <v>267.28739997287397</v>
      </c>
      <c r="N114" s="271">
        <f>+Produccion_UO!N1037*$I$107</f>
        <v>245.21198969211991</v>
      </c>
      <c r="O114" s="271">
        <f>+Produccion_UO!O1037*$I$107</f>
        <v>252.56392096976754</v>
      </c>
      <c r="P114" s="271">
        <f>+Produccion_UO!P1037*$I$107</f>
        <v>259.92565902144906</v>
      </c>
      <c r="Q114" s="271">
        <f>+Produccion_UO!Q1037*$I$107</f>
        <v>267.2972038471645</v>
      </c>
      <c r="R114" s="271">
        <f>+Produccion_UO!R1037*$I$107</f>
        <v>274.6785554469144</v>
      </c>
      <c r="S114" s="271">
        <f>+Produccion_UO!S1037*$I$107</f>
        <v>282.06971382069713</v>
      </c>
      <c r="T114" s="271">
        <f>+Produccion_UO!T1037*$I$107</f>
        <v>288.60880980793434</v>
      </c>
      <c r="U114" s="271">
        <f>+Produccion_UO!U1037*$I$107</f>
        <v>295.15637217833176</v>
      </c>
      <c r="V114" s="271">
        <f>+Produccion_UO!V1037*$I$107</f>
        <v>301.71240093189203</v>
      </c>
      <c r="W114" s="271">
        <f>+Produccion_UO!W1037*$I$107</f>
        <v>308.2768960686152</v>
      </c>
      <c r="X114" s="271">
        <f>+Produccion_UO!X1037*$I$107</f>
        <v>314.84985758849859</v>
      </c>
      <c r="Y114" s="271">
        <f>+Produccion_UO!Y1037*$I$107</f>
        <v>321.15411591359282</v>
      </c>
      <c r="Z114" s="271">
        <f>+Produccion_UO!Z1037*$I$107</f>
        <v>327.46658686374337</v>
      </c>
      <c r="AA114" s="271">
        <f>+Produccion_UO!AA1037*$I$107</f>
        <v>333.7872704389502</v>
      </c>
      <c r="AB114" s="271">
        <f>+Produccion_UO!AB1037*$I$107</f>
        <v>340.1161666392133</v>
      </c>
      <c r="AC114" s="271">
        <f>+Produccion_UO!AC1037*$I$107</f>
        <v>346.45327546453274</v>
      </c>
      <c r="AD114" s="271">
        <f>+Produccion_UO!AD1037*$I$107</f>
        <v>353.34763188487187</v>
      </c>
      <c r="AE114" s="271">
        <f>+Produccion_UO!AE1037*$I$107</f>
        <v>360.25079815960123</v>
      </c>
      <c r="AF114" s="271">
        <f>+Produccion_UO!AF1037*$I$107</f>
        <v>367.16277428872104</v>
      </c>
      <c r="AG114" s="271">
        <f>+Produccion_UO!AG1037*$I$107</f>
        <v>374.08356027223113</v>
      </c>
      <c r="AH114" s="271">
        <f>+Produccion_UO!AH1037*$I$107</f>
        <v>381.01315611013155</v>
      </c>
      <c r="AI114" s="271">
        <f>+Produccion_UO!AI1037*$I$107</f>
        <v>390.05361449171301</v>
      </c>
      <c r="AJ114" s="271">
        <f>+Produccion_UO!AJ1037*$I$107</f>
        <v>399.10502501981551</v>
      </c>
      <c r="AK114" s="271">
        <f>+Produccion_UO!AK1037*$I$107</f>
        <v>408.16738769443918</v>
      </c>
      <c r="AL114" s="271">
        <f>+Produccion_UO!AL1037*$I$107</f>
        <v>417.24070251558385</v>
      </c>
      <c r="AM114" s="271">
        <f>+Produccion_UO!AM1037*$I$107</f>
        <v>426.32496948324973</v>
      </c>
      <c r="AN114" s="271">
        <f>+Produccion_UO!AN1037*$I$107</f>
        <v>437.46173269256747</v>
      </c>
      <c r="AO114" s="271">
        <f>+Produccion_UO!AO1037*$I$107</f>
        <v>448.61109897103483</v>
      </c>
      <c r="AP114" s="271">
        <f>+Produccion_UO!AP1037*$I$107</f>
        <v>459.77306831865451</v>
      </c>
      <c r="AQ114" s="271">
        <f>+Produccion_UO!AQ1037*$I$107</f>
        <v>470.94764073542387</v>
      </c>
      <c r="AR114" s="271">
        <f>+Produccion_UO!AR1037*$I$107</f>
        <v>482.13481622134816</v>
      </c>
    </row>
    <row r="115" spans="1:45" x14ac:dyDescent="0.25">
      <c r="M115" s="68">
        <f>+SUM(M110:M114)</f>
        <v>647.81174555811754</v>
      </c>
      <c r="N115" s="68">
        <f t="shared" ref="N115:AR115" si="23">+SUM(N110:N114)</f>
        <v>604.69713820697143</v>
      </c>
      <c r="O115" s="68">
        <f t="shared" si="23"/>
        <v>619.25185724968196</v>
      </c>
      <c r="P115" s="68">
        <f t="shared" si="23"/>
        <v>633.71603353490491</v>
      </c>
      <c r="Q115" s="68">
        <f t="shared" si="23"/>
        <v>648.08966706264118</v>
      </c>
      <c r="R115" s="68">
        <f t="shared" si="23"/>
        <v>662.37275783289147</v>
      </c>
      <c r="S115" s="68">
        <f t="shared" si="23"/>
        <v>676.56530584565303</v>
      </c>
      <c r="T115" s="68">
        <f t="shared" si="23"/>
        <v>693.07364040860296</v>
      </c>
      <c r="U115" s="68">
        <f t="shared" si="23"/>
        <v>709.61051486490373</v>
      </c>
      <c r="V115" s="68">
        <f t="shared" si="23"/>
        <v>726.17592921455798</v>
      </c>
      <c r="W115" s="68">
        <f t="shared" si="23"/>
        <v>742.76988345756547</v>
      </c>
      <c r="X115" s="68">
        <f t="shared" si="23"/>
        <v>759.39237759392381</v>
      </c>
      <c r="Y115" s="68">
        <f t="shared" si="23"/>
        <v>777.41014707210354</v>
      </c>
      <c r="Z115" s="68">
        <f t="shared" si="23"/>
        <v>795.52460620424927</v>
      </c>
      <c r="AA115" s="68">
        <f t="shared" si="23"/>
        <v>813.73575499036087</v>
      </c>
      <c r="AB115" s="68">
        <f t="shared" si="23"/>
        <v>832.04359343043802</v>
      </c>
      <c r="AC115" s="68">
        <f t="shared" si="23"/>
        <v>850.44812152448117</v>
      </c>
      <c r="AD115" s="68">
        <f t="shared" si="23"/>
        <v>873.73716137300403</v>
      </c>
      <c r="AE115" s="68">
        <f t="shared" si="23"/>
        <v>897.22174639966579</v>
      </c>
      <c r="AF115" s="68">
        <f t="shared" si="23"/>
        <v>920.90187660446713</v>
      </c>
      <c r="AG115" s="68">
        <f t="shared" si="23"/>
        <v>944.77755198740783</v>
      </c>
      <c r="AH115" s="68">
        <f t="shared" si="23"/>
        <v>968.84877254848766</v>
      </c>
      <c r="AI115" s="68">
        <f t="shared" si="23"/>
        <v>1001.7821436607617</v>
      </c>
      <c r="AJ115" s="68">
        <f t="shared" si="23"/>
        <v>1034.9725237781356</v>
      </c>
      <c r="AK115" s="68">
        <f t="shared" si="23"/>
        <v>1068.4199129006092</v>
      </c>
      <c r="AL115" s="68">
        <f t="shared" si="23"/>
        <v>1102.1243110281837</v>
      </c>
      <c r="AM115" s="68">
        <f t="shared" si="23"/>
        <v>1136.0857181608571</v>
      </c>
      <c r="AN115" s="68">
        <f t="shared" si="23"/>
        <v>1176.4585440283017</v>
      </c>
      <c r="AO115" s="68">
        <f t="shared" si="23"/>
        <v>1217.1675664832492</v>
      </c>
      <c r="AP115" s="68">
        <f t="shared" si="23"/>
        <v>1258.2127855257013</v>
      </c>
      <c r="AQ115" s="68">
        <f t="shared" si="23"/>
        <v>1299.5942011556549</v>
      </c>
      <c r="AR115" s="68">
        <f t="shared" si="23"/>
        <v>1341.3118133731182</v>
      </c>
    </row>
    <row r="117" spans="1:45" ht="18.75" x14ac:dyDescent="0.3">
      <c r="I117" s="17" t="str">
        <f>+IF(OR(J118="OIL",J118="OIL-eq"),$I$5,IF(J118="GAS",$I$4,IF(J118="GSL",$I$8,IF(J118="DSL",$I$9,IF(J118="KER",$I$10,IF(J118="LPG",$I$11,IF(J118="HFO",$I$12,IF(J118="AVG",$I$13,IF(J118="RFG",$I$14,IF(J118="ELC",$I$15,$I$16))))))))))</f>
        <v>Kb/d</v>
      </c>
      <c r="K117" s="34" t="s">
        <v>772</v>
      </c>
    </row>
    <row r="118" spans="1:45" x14ac:dyDescent="0.25">
      <c r="I118" s="115">
        <f>+IF(OR(J118="OIL",J118="OIL-eq"),$H$5,IF(J118="GAS",$H$4,IF(J118="GSL",$H$8,IF(J118="DSL",$H$9,IF(J118="KER",$H$10,IF(J118="LPG",$H$11,IF(J118="HFO",$H$12,IF(J118="AVG",$H$13,IF(J118="RFG",$H$14,IF(J118="ELC",$H$15,$H$16))))))))))</f>
        <v>0.44987291090267001</v>
      </c>
      <c r="J118" s="279" t="s">
        <v>435</v>
      </c>
      <c r="K118" s="2" t="s">
        <v>27</v>
      </c>
      <c r="L118" s="63" t="s">
        <v>26</v>
      </c>
    </row>
    <row r="120" spans="1:45" x14ac:dyDescent="0.25">
      <c r="A120" s="15"/>
      <c r="B120" s="15"/>
      <c r="C120" s="15"/>
      <c r="D120" s="15"/>
      <c r="E120" s="15"/>
      <c r="F120" s="96"/>
      <c r="H120" s="17"/>
      <c r="I120" s="17"/>
      <c r="L120" s="22"/>
      <c r="M120" s="236">
        <v>2019</v>
      </c>
      <c r="N120" s="236">
        <v>2020</v>
      </c>
      <c r="O120" s="236">
        <v>2021</v>
      </c>
      <c r="P120" s="236">
        <v>2022</v>
      </c>
      <c r="Q120" s="236">
        <v>2023</v>
      </c>
      <c r="R120" s="236">
        <v>2024</v>
      </c>
      <c r="S120" s="236">
        <v>2025</v>
      </c>
      <c r="T120" s="236">
        <v>2026</v>
      </c>
      <c r="U120" s="236">
        <v>2027</v>
      </c>
      <c r="V120" s="236">
        <v>2028</v>
      </c>
      <c r="W120" s="236">
        <v>2029</v>
      </c>
      <c r="X120" s="236">
        <v>2030</v>
      </c>
      <c r="Y120" s="236">
        <v>2031</v>
      </c>
      <c r="Z120" s="236">
        <v>2032</v>
      </c>
      <c r="AA120" s="236">
        <v>2033</v>
      </c>
      <c r="AB120" s="236">
        <v>2034</v>
      </c>
      <c r="AC120" s="236">
        <v>2035</v>
      </c>
      <c r="AD120" s="236">
        <v>2036</v>
      </c>
      <c r="AE120" s="236">
        <v>2037</v>
      </c>
      <c r="AF120" s="236">
        <v>2038</v>
      </c>
      <c r="AG120" s="236">
        <v>2039</v>
      </c>
      <c r="AH120" s="236">
        <v>2040</v>
      </c>
      <c r="AI120" s="236">
        <v>2041</v>
      </c>
      <c r="AJ120" s="236">
        <v>2042</v>
      </c>
      <c r="AK120" s="236">
        <v>2043</v>
      </c>
      <c r="AL120" s="236">
        <v>2044</v>
      </c>
      <c r="AM120" s="236">
        <v>2045</v>
      </c>
      <c r="AN120" s="236">
        <v>2046</v>
      </c>
      <c r="AO120" s="236">
        <v>2047</v>
      </c>
      <c r="AP120" s="236">
        <v>2048</v>
      </c>
      <c r="AQ120" s="236">
        <v>2049</v>
      </c>
      <c r="AR120" s="236">
        <v>2050</v>
      </c>
      <c r="AS120" s="21"/>
    </row>
    <row r="121" spans="1:45" x14ac:dyDescent="0.25">
      <c r="J121" s="280"/>
      <c r="L121" s="218" t="s">
        <v>766</v>
      </c>
      <c r="M121" s="267">
        <v>0</v>
      </c>
      <c r="N121" s="267">
        <v>0</v>
      </c>
      <c r="O121" s="267">
        <v>0</v>
      </c>
      <c r="P121" s="267">
        <v>0</v>
      </c>
      <c r="Q121" s="267">
        <v>0</v>
      </c>
      <c r="R121" s="267">
        <v>0</v>
      </c>
      <c r="S121" s="267">
        <v>0</v>
      </c>
      <c r="T121" s="267">
        <v>0</v>
      </c>
      <c r="U121" s="267">
        <v>0</v>
      </c>
      <c r="V121" s="267">
        <v>0</v>
      </c>
      <c r="W121" s="267">
        <v>0</v>
      </c>
      <c r="X121" s="267">
        <v>0</v>
      </c>
      <c r="Y121" s="267">
        <v>0</v>
      </c>
      <c r="Z121" s="267">
        <v>0</v>
      </c>
      <c r="AA121" s="267">
        <v>0</v>
      </c>
      <c r="AB121" s="267">
        <v>0</v>
      </c>
      <c r="AC121" s="267">
        <v>0</v>
      </c>
      <c r="AD121" s="267">
        <v>0</v>
      </c>
      <c r="AE121" s="267">
        <v>0</v>
      </c>
      <c r="AF121" s="267">
        <v>0</v>
      </c>
      <c r="AG121" s="267">
        <v>0</v>
      </c>
      <c r="AH121" s="267">
        <v>0</v>
      </c>
      <c r="AI121" s="267">
        <v>0</v>
      </c>
      <c r="AJ121" s="267">
        <v>0</v>
      </c>
      <c r="AK121" s="267">
        <v>0</v>
      </c>
      <c r="AL121" s="267">
        <v>0</v>
      </c>
      <c r="AM121" s="267">
        <v>0</v>
      </c>
      <c r="AN121" s="267">
        <v>0</v>
      </c>
      <c r="AO121" s="267">
        <v>0</v>
      </c>
      <c r="AP121" s="267">
        <v>0</v>
      </c>
      <c r="AQ121" s="267">
        <v>0</v>
      </c>
      <c r="AR121" s="267">
        <v>0</v>
      </c>
    </row>
    <row r="122" spans="1:45" x14ac:dyDescent="0.25">
      <c r="L122" s="218" t="s">
        <v>767</v>
      </c>
      <c r="M122" s="270">
        <v>0</v>
      </c>
      <c r="N122" s="270">
        <v>0</v>
      </c>
      <c r="O122" s="270">
        <v>0</v>
      </c>
      <c r="P122" s="270">
        <v>0</v>
      </c>
      <c r="Q122" s="270">
        <v>0</v>
      </c>
      <c r="R122" s="270">
        <v>0</v>
      </c>
      <c r="S122" s="270">
        <v>0</v>
      </c>
      <c r="T122" s="270">
        <v>0</v>
      </c>
      <c r="U122" s="270">
        <v>0</v>
      </c>
      <c r="V122" s="270">
        <v>0</v>
      </c>
      <c r="W122" s="270">
        <v>0</v>
      </c>
      <c r="X122" s="270">
        <v>0</v>
      </c>
      <c r="Y122" s="270">
        <v>0</v>
      </c>
      <c r="Z122" s="270">
        <v>0</v>
      </c>
      <c r="AA122" s="270">
        <v>0</v>
      </c>
      <c r="AB122" s="270">
        <v>0</v>
      </c>
      <c r="AC122" s="270">
        <v>0</v>
      </c>
      <c r="AD122" s="270">
        <v>0</v>
      </c>
      <c r="AE122" s="270">
        <v>0</v>
      </c>
      <c r="AF122" s="270">
        <v>0</v>
      </c>
      <c r="AG122" s="270">
        <v>0</v>
      </c>
      <c r="AH122" s="270">
        <v>0</v>
      </c>
      <c r="AI122" s="270">
        <v>0</v>
      </c>
      <c r="AJ122" s="270">
        <v>0</v>
      </c>
      <c r="AK122" s="270">
        <v>0</v>
      </c>
      <c r="AL122" s="270">
        <v>0</v>
      </c>
      <c r="AM122" s="270">
        <v>0</v>
      </c>
      <c r="AN122" s="270">
        <v>0</v>
      </c>
      <c r="AO122" s="270">
        <v>0</v>
      </c>
      <c r="AP122" s="270">
        <v>0</v>
      </c>
      <c r="AQ122" s="270">
        <v>0</v>
      </c>
      <c r="AR122" s="270">
        <v>0</v>
      </c>
    </row>
    <row r="123" spans="1:45" x14ac:dyDescent="0.25">
      <c r="L123" s="218" t="s">
        <v>768</v>
      </c>
      <c r="M123" s="270">
        <v>0</v>
      </c>
      <c r="N123" s="270">
        <v>0</v>
      </c>
      <c r="O123" s="270">
        <v>0</v>
      </c>
      <c r="P123" s="270">
        <v>0</v>
      </c>
      <c r="Q123" s="270">
        <v>0</v>
      </c>
      <c r="R123" s="270">
        <v>0</v>
      </c>
      <c r="S123" s="270">
        <v>0</v>
      </c>
      <c r="T123" s="270">
        <v>0</v>
      </c>
      <c r="U123" s="270">
        <v>0</v>
      </c>
      <c r="V123" s="270">
        <v>0</v>
      </c>
      <c r="W123" s="270">
        <v>0</v>
      </c>
      <c r="X123" s="270">
        <v>0</v>
      </c>
      <c r="Y123" s="270">
        <v>0</v>
      </c>
      <c r="Z123" s="270">
        <v>0</v>
      </c>
      <c r="AA123" s="270">
        <v>0</v>
      </c>
      <c r="AB123" s="270">
        <v>0</v>
      </c>
      <c r="AC123" s="270">
        <v>0</v>
      </c>
      <c r="AD123" s="270">
        <v>0</v>
      </c>
      <c r="AE123" s="270">
        <v>0</v>
      </c>
      <c r="AF123" s="270">
        <v>0</v>
      </c>
      <c r="AG123" s="270">
        <v>0</v>
      </c>
      <c r="AH123" s="270">
        <v>0</v>
      </c>
      <c r="AI123" s="270">
        <v>0</v>
      </c>
      <c r="AJ123" s="270">
        <v>0</v>
      </c>
      <c r="AK123" s="270">
        <v>0</v>
      </c>
      <c r="AL123" s="270">
        <v>0</v>
      </c>
      <c r="AM123" s="270">
        <v>0</v>
      </c>
      <c r="AN123" s="270">
        <v>0</v>
      </c>
      <c r="AO123" s="270">
        <v>0</v>
      </c>
      <c r="AP123" s="270">
        <v>0</v>
      </c>
      <c r="AQ123" s="270">
        <v>0</v>
      </c>
      <c r="AR123" s="270">
        <v>0</v>
      </c>
    </row>
    <row r="124" spans="1:45" x14ac:dyDescent="0.25">
      <c r="L124" s="218" t="s">
        <v>769</v>
      </c>
      <c r="M124" s="270">
        <v>0</v>
      </c>
      <c r="N124" s="270">
        <v>0</v>
      </c>
      <c r="O124" s="270">
        <v>0</v>
      </c>
      <c r="P124" s="270">
        <v>0</v>
      </c>
      <c r="Q124" s="270">
        <v>0</v>
      </c>
      <c r="R124" s="270">
        <v>0</v>
      </c>
      <c r="S124" s="270">
        <v>0</v>
      </c>
      <c r="T124" s="270">
        <v>0</v>
      </c>
      <c r="U124" s="270">
        <v>0</v>
      </c>
      <c r="V124" s="270">
        <v>0</v>
      </c>
      <c r="W124" s="270">
        <v>0</v>
      </c>
      <c r="X124" s="270">
        <v>0</v>
      </c>
      <c r="Y124" s="270">
        <v>0</v>
      </c>
      <c r="Z124" s="270">
        <v>0</v>
      </c>
      <c r="AA124" s="270">
        <v>0</v>
      </c>
      <c r="AB124" s="270">
        <v>0</v>
      </c>
      <c r="AC124" s="270">
        <v>0</v>
      </c>
      <c r="AD124" s="270">
        <v>0</v>
      </c>
      <c r="AE124" s="270">
        <v>0</v>
      </c>
      <c r="AF124" s="270">
        <v>0</v>
      </c>
      <c r="AG124" s="270">
        <v>0</v>
      </c>
      <c r="AH124" s="270">
        <v>0</v>
      </c>
      <c r="AI124" s="270">
        <v>0</v>
      </c>
      <c r="AJ124" s="270">
        <v>0</v>
      </c>
      <c r="AK124" s="270">
        <v>0</v>
      </c>
      <c r="AL124" s="270">
        <v>0</v>
      </c>
      <c r="AM124" s="270">
        <v>0</v>
      </c>
      <c r="AN124" s="270">
        <v>0</v>
      </c>
      <c r="AO124" s="270">
        <v>0</v>
      </c>
      <c r="AP124" s="270">
        <v>0</v>
      </c>
      <c r="AQ124" s="270">
        <v>0</v>
      </c>
      <c r="AR124" s="270">
        <v>0</v>
      </c>
    </row>
    <row r="125" spans="1:45" x14ac:dyDescent="0.25">
      <c r="L125" s="218" t="s">
        <v>770</v>
      </c>
      <c r="M125" s="284">
        <f>+Produccion_UO!M1041*$I$118</f>
        <v>3.297568436916571E-2</v>
      </c>
      <c r="N125" s="284">
        <f>+Produccion_UO!N1041*$I$118</f>
        <v>3.0411408777020491E-2</v>
      </c>
      <c r="O125" s="284">
        <f>+Produccion_UO!O1041*$I$118</f>
        <v>3.1528314817428391E-2</v>
      </c>
      <c r="P125" s="284">
        <f>+Produccion_UO!P1041*$I$118</f>
        <v>3.2658106434478758E-2</v>
      </c>
      <c r="Q125" s="284">
        <f>+Produccion_UO!Q1041*$I$118</f>
        <v>3.3800783628171537E-2</v>
      </c>
      <c r="R125" s="284">
        <f>+Produccion_UO!R1041*$I$118</f>
        <v>3.4956346398506741E-2</v>
      </c>
      <c r="S125" s="284">
        <f>+Produccion_UO!S1041*$I$118</f>
        <v>3.6124794745484447E-2</v>
      </c>
      <c r="T125" s="284">
        <f>+Produccion_UO!T1041*$I$118</f>
        <v>3.6893465489780779E-2</v>
      </c>
      <c r="U125" s="284">
        <f>+Produccion_UO!U1041*$I$118</f>
        <v>3.7660192836196239E-2</v>
      </c>
      <c r="V125" s="284">
        <f>+Produccion_UO!V1041*$I$118</f>
        <v>3.8424976784730773E-2</v>
      </c>
      <c r="W125" s="284">
        <f>+Produccion_UO!W1041*$I$118</f>
        <v>3.9187817335384394E-2</v>
      </c>
      <c r="X125" s="284">
        <f>+Produccion_UO!X1041*$I$118</f>
        <v>3.9948714488157101E-2</v>
      </c>
      <c r="Y125" s="284">
        <f>+Produccion_UO!Y1041*$I$118</f>
        <v>4.0446424053422449E-2</v>
      </c>
      <c r="Z125" s="284">
        <f>+Produccion_UO!Z1041*$I$118</f>
        <v>4.0933711478833575E-2</v>
      </c>
      <c r="AA125" s="284">
        <f>+Produccion_UO!AA1041*$I$118</f>
        <v>4.1410576764390396E-2</v>
      </c>
      <c r="AB125" s="284">
        <f>+Produccion_UO!AB1041*$I$118</f>
        <v>4.1877019910092995E-2</v>
      </c>
      <c r="AC125" s="284">
        <f>+Produccion_UO!AC1041*$I$118</f>
        <v>4.2333040915941249E-2</v>
      </c>
      <c r="AD125" s="284">
        <f>+Produccion_UO!AD1041*$I$118</f>
        <v>4.2791720143413092E-2</v>
      </c>
      <c r="AE125" s="284">
        <f>+Produccion_UO!AE1041*$I$118</f>
        <v>4.3236998754382305E-2</v>
      </c>
      <c r="AF125" s="284">
        <f>+Produccion_UO!AF1041*$I$118</f>
        <v>4.3668876748848867E-2</v>
      </c>
      <c r="AG125" s="284">
        <f>+Produccion_UO!AG1041*$I$118</f>
        <v>4.4087354126812792E-2</v>
      </c>
      <c r="AH125" s="284">
        <f>+Produccion_UO!AH1041*$I$118</f>
        <v>4.4492430888274065E-2</v>
      </c>
      <c r="AI125" s="284">
        <f>+Produccion_UO!AI1041*$I$118</f>
        <v>4.5295461498507772E-2</v>
      </c>
      <c r="AJ125" s="284">
        <f>+Produccion_UO!AJ1041*$I$118</f>
        <v>4.6088366236109499E-2</v>
      </c>
      <c r="AK125" s="284">
        <f>+Produccion_UO!AK1041*$I$118</f>
        <v>4.6871145101080147E-2</v>
      </c>
      <c r="AL125" s="284">
        <f>+Produccion_UO!AL1041*$I$118</f>
        <v>4.7643798093419711E-2</v>
      </c>
      <c r="AM125" s="284">
        <f>+Produccion_UO!AM1041*$I$118</f>
        <v>4.8406325213127294E-2</v>
      </c>
      <c r="AN125" s="284">
        <f>+Produccion_UO!AN1041*$I$118</f>
        <v>4.9500153104911258E-2</v>
      </c>
      <c r="AO125" s="284">
        <f>+Produccion_UO!AO1041*$I$118</f>
        <v>5.0586914543886453E-2</v>
      </c>
      <c r="AP125" s="284">
        <f>+Produccion_UO!AP1041*$I$118</f>
        <v>5.1666609530052865E-2</v>
      </c>
      <c r="AQ125" s="284">
        <f>+Produccion_UO!AQ1041*$I$118</f>
        <v>5.2739238063410493E-2</v>
      </c>
      <c r="AR125" s="284">
        <f>+Produccion_UO!AR1041*$I$118</f>
        <v>5.380480014395933E-2</v>
      </c>
    </row>
    <row r="126" spans="1:45" x14ac:dyDescent="0.25">
      <c r="M126" s="283">
        <f>+SUM(M121:M125)</f>
        <v>3.297568436916571E-2</v>
      </c>
      <c r="N126" s="283">
        <f t="shared" ref="N126" si="24">+SUM(N121:N125)</f>
        <v>3.0411408777020491E-2</v>
      </c>
      <c r="O126" s="283">
        <f t="shared" ref="O126" si="25">+SUM(O121:O125)</f>
        <v>3.1528314817428391E-2</v>
      </c>
      <c r="P126" s="283">
        <f t="shared" ref="P126" si="26">+SUM(P121:P125)</f>
        <v>3.2658106434478758E-2</v>
      </c>
      <c r="Q126" s="283">
        <f t="shared" ref="Q126" si="27">+SUM(Q121:Q125)</f>
        <v>3.3800783628171537E-2</v>
      </c>
      <c r="R126" s="283">
        <f t="shared" ref="R126" si="28">+SUM(R121:R125)</f>
        <v>3.4956346398506741E-2</v>
      </c>
      <c r="S126" s="283">
        <f t="shared" ref="S126" si="29">+SUM(S121:S125)</f>
        <v>3.6124794745484447E-2</v>
      </c>
      <c r="T126" s="283">
        <f t="shared" ref="T126" si="30">+SUM(T121:T125)</f>
        <v>3.6893465489780779E-2</v>
      </c>
      <c r="U126" s="283">
        <f t="shared" ref="U126" si="31">+SUM(U121:U125)</f>
        <v>3.7660192836196239E-2</v>
      </c>
      <c r="V126" s="283">
        <f t="shared" ref="V126" si="32">+SUM(V121:V125)</f>
        <v>3.8424976784730773E-2</v>
      </c>
      <c r="W126" s="283">
        <f t="shared" ref="W126" si="33">+SUM(W121:W125)</f>
        <v>3.9187817335384394E-2</v>
      </c>
      <c r="X126" s="283">
        <f t="shared" ref="X126" si="34">+SUM(X121:X125)</f>
        <v>3.9948714488157101E-2</v>
      </c>
      <c r="Y126" s="283">
        <f t="shared" ref="Y126" si="35">+SUM(Y121:Y125)</f>
        <v>4.0446424053422449E-2</v>
      </c>
      <c r="Z126" s="283">
        <f t="shared" ref="Z126" si="36">+SUM(Z121:Z125)</f>
        <v>4.0933711478833575E-2</v>
      </c>
      <c r="AA126" s="283">
        <f t="shared" ref="AA126" si="37">+SUM(AA121:AA125)</f>
        <v>4.1410576764390396E-2</v>
      </c>
      <c r="AB126" s="283">
        <f t="shared" ref="AB126" si="38">+SUM(AB121:AB125)</f>
        <v>4.1877019910092995E-2</v>
      </c>
      <c r="AC126" s="283">
        <f t="shared" ref="AC126" si="39">+SUM(AC121:AC125)</f>
        <v>4.2333040915941249E-2</v>
      </c>
      <c r="AD126" s="283">
        <f t="shared" ref="AD126" si="40">+SUM(AD121:AD125)</f>
        <v>4.2791720143413092E-2</v>
      </c>
      <c r="AE126" s="283">
        <f t="shared" ref="AE126" si="41">+SUM(AE121:AE125)</f>
        <v>4.3236998754382305E-2</v>
      </c>
      <c r="AF126" s="283">
        <f t="shared" ref="AF126" si="42">+SUM(AF121:AF125)</f>
        <v>4.3668876748848867E-2</v>
      </c>
      <c r="AG126" s="283">
        <f t="shared" ref="AG126" si="43">+SUM(AG121:AG125)</f>
        <v>4.4087354126812792E-2</v>
      </c>
      <c r="AH126" s="283">
        <f t="shared" ref="AH126" si="44">+SUM(AH121:AH125)</f>
        <v>4.4492430888274065E-2</v>
      </c>
      <c r="AI126" s="283">
        <f t="shared" ref="AI126" si="45">+SUM(AI121:AI125)</f>
        <v>4.5295461498507772E-2</v>
      </c>
      <c r="AJ126" s="283">
        <f t="shared" ref="AJ126" si="46">+SUM(AJ121:AJ125)</f>
        <v>4.6088366236109499E-2</v>
      </c>
      <c r="AK126" s="283">
        <f t="shared" ref="AK126" si="47">+SUM(AK121:AK125)</f>
        <v>4.6871145101080147E-2</v>
      </c>
      <c r="AL126" s="283">
        <f t="shared" ref="AL126" si="48">+SUM(AL121:AL125)</f>
        <v>4.7643798093419711E-2</v>
      </c>
      <c r="AM126" s="283">
        <f t="shared" ref="AM126" si="49">+SUM(AM121:AM125)</f>
        <v>4.8406325213127294E-2</v>
      </c>
      <c r="AN126" s="283">
        <f t="shared" ref="AN126" si="50">+SUM(AN121:AN125)</f>
        <v>4.9500153104911258E-2</v>
      </c>
      <c r="AO126" s="283">
        <f t="shared" ref="AO126" si="51">+SUM(AO121:AO125)</f>
        <v>5.0586914543886453E-2</v>
      </c>
      <c r="AP126" s="283">
        <f t="shared" ref="AP126" si="52">+SUM(AP121:AP125)</f>
        <v>5.1666609530052865E-2</v>
      </c>
      <c r="AQ126" s="283">
        <f t="shared" ref="AQ126" si="53">+SUM(AQ121:AQ125)</f>
        <v>5.2739238063410493E-2</v>
      </c>
      <c r="AR126" s="283">
        <f t="shared" ref="AR126" si="54">+SUM(AR121:AR125)</f>
        <v>5.380480014395933E-2</v>
      </c>
    </row>
    <row r="128" spans="1:45" ht="18.75" x14ac:dyDescent="0.3">
      <c r="I128" s="17" t="str">
        <f>+IF(OR(J129="OIL",J129="OIL-eq"),$I$5,IF(J129="GAS",$I$4,IF(J129="GSL",$I$8,IF(J129="DSL",$I$9,IF(J129="KER",$I$10,IF(J129="LPG",$I$11,IF(J129="HFO",$I$12,IF(J129="AVG",$I$13,IF(J129="RFG",$I$14,IF(J129="ELC",$I$15,$I$16))))))))))</f>
        <v>Kb/d</v>
      </c>
      <c r="K128" s="34" t="s">
        <v>773</v>
      </c>
    </row>
    <row r="129" spans="1:45" x14ac:dyDescent="0.25">
      <c r="I129" s="115">
        <f>+IF(OR(J129="OIL",J129="OIL-eq"),$H$5,IF(J129="GAS",$H$4,IF(J129="GSL",$H$8,IF(J129="DSL",$H$9,IF(J129="KER",$H$10,IF(J129="LPG",$H$11,IF(J129="HFO",$H$12,IF(J129="AVG",$H$13,IF(J129="RFG",$H$14,IF(J129="ELC",$H$15,$H$16))))))))))</f>
        <v>0.67480936635400501</v>
      </c>
      <c r="J129" s="279" t="s">
        <v>43</v>
      </c>
      <c r="K129" s="2" t="s">
        <v>27</v>
      </c>
      <c r="L129" s="63" t="s">
        <v>26</v>
      </c>
    </row>
    <row r="131" spans="1:45" x14ac:dyDescent="0.25">
      <c r="A131" s="15"/>
      <c r="B131" s="15"/>
      <c r="C131" s="15"/>
      <c r="D131" s="15"/>
      <c r="E131" s="15"/>
      <c r="F131" s="96"/>
      <c r="H131" s="17"/>
      <c r="I131" s="17"/>
      <c r="L131" s="22"/>
      <c r="M131" s="236">
        <v>2019</v>
      </c>
      <c r="N131" s="236">
        <v>2020</v>
      </c>
      <c r="O131" s="236">
        <v>2021</v>
      </c>
      <c r="P131" s="236">
        <v>2022</v>
      </c>
      <c r="Q131" s="236">
        <v>2023</v>
      </c>
      <c r="R131" s="236">
        <v>2024</v>
      </c>
      <c r="S131" s="236">
        <v>2025</v>
      </c>
      <c r="T131" s="236">
        <v>2026</v>
      </c>
      <c r="U131" s="236">
        <v>2027</v>
      </c>
      <c r="V131" s="236">
        <v>2028</v>
      </c>
      <c r="W131" s="236">
        <v>2029</v>
      </c>
      <c r="X131" s="236">
        <v>2030</v>
      </c>
      <c r="Y131" s="236">
        <v>2031</v>
      </c>
      <c r="Z131" s="236">
        <v>2032</v>
      </c>
      <c r="AA131" s="236">
        <v>2033</v>
      </c>
      <c r="AB131" s="236">
        <v>2034</v>
      </c>
      <c r="AC131" s="236">
        <v>2035</v>
      </c>
      <c r="AD131" s="236">
        <v>2036</v>
      </c>
      <c r="AE131" s="236">
        <v>2037</v>
      </c>
      <c r="AF131" s="236">
        <v>2038</v>
      </c>
      <c r="AG131" s="236">
        <v>2039</v>
      </c>
      <c r="AH131" s="236">
        <v>2040</v>
      </c>
      <c r="AI131" s="236">
        <v>2041</v>
      </c>
      <c r="AJ131" s="236">
        <v>2042</v>
      </c>
      <c r="AK131" s="236">
        <v>2043</v>
      </c>
      <c r="AL131" s="236">
        <v>2044</v>
      </c>
      <c r="AM131" s="236">
        <v>2045</v>
      </c>
      <c r="AN131" s="236">
        <v>2046</v>
      </c>
      <c r="AO131" s="236">
        <v>2047</v>
      </c>
      <c r="AP131" s="236">
        <v>2048</v>
      </c>
      <c r="AQ131" s="236">
        <v>2049</v>
      </c>
      <c r="AR131" s="236">
        <v>2050</v>
      </c>
      <c r="AS131" s="21"/>
    </row>
    <row r="132" spans="1:45" x14ac:dyDescent="0.25">
      <c r="J132" s="280"/>
      <c r="L132" s="218" t="s">
        <v>766</v>
      </c>
      <c r="M132" s="267">
        <v>0</v>
      </c>
      <c r="N132" s="267">
        <v>1</v>
      </c>
      <c r="O132" s="267">
        <v>2</v>
      </c>
      <c r="P132" s="267">
        <v>3</v>
      </c>
      <c r="Q132" s="267">
        <v>4</v>
      </c>
      <c r="R132" s="267">
        <v>5</v>
      </c>
      <c r="S132" s="267">
        <v>6</v>
      </c>
      <c r="T132" s="267">
        <v>7</v>
      </c>
      <c r="U132" s="267">
        <v>8</v>
      </c>
      <c r="V132" s="267">
        <v>9</v>
      </c>
      <c r="W132" s="267">
        <v>10</v>
      </c>
      <c r="X132" s="267">
        <v>11</v>
      </c>
      <c r="Y132" s="267">
        <v>12</v>
      </c>
      <c r="Z132" s="267">
        <v>13</v>
      </c>
      <c r="AA132" s="267">
        <v>14</v>
      </c>
      <c r="AB132" s="267">
        <v>15</v>
      </c>
      <c r="AC132" s="267">
        <v>16</v>
      </c>
      <c r="AD132" s="267">
        <v>17</v>
      </c>
      <c r="AE132" s="267">
        <v>18</v>
      </c>
      <c r="AF132" s="267">
        <v>19</v>
      </c>
      <c r="AG132" s="267">
        <v>20</v>
      </c>
      <c r="AH132" s="267">
        <v>21</v>
      </c>
      <c r="AI132" s="267">
        <v>22</v>
      </c>
      <c r="AJ132" s="267">
        <v>23</v>
      </c>
      <c r="AK132" s="267">
        <v>24</v>
      </c>
      <c r="AL132" s="267">
        <v>25</v>
      </c>
      <c r="AM132" s="267">
        <v>26</v>
      </c>
      <c r="AN132" s="267">
        <v>27</v>
      </c>
      <c r="AO132" s="267">
        <v>28</v>
      </c>
      <c r="AP132" s="267">
        <v>29</v>
      </c>
      <c r="AQ132" s="267">
        <v>30</v>
      </c>
      <c r="AR132" s="267">
        <v>31</v>
      </c>
    </row>
    <row r="133" spans="1:45" x14ac:dyDescent="0.25">
      <c r="L133" s="218" t="s">
        <v>767</v>
      </c>
      <c r="M133" s="270">
        <f>+Produccion_UO!M996*$I$129</f>
        <v>12.230244955799986</v>
      </c>
      <c r="N133" s="270">
        <f>+Produccion_UO!N996*$I$129</f>
        <v>12.204939604561712</v>
      </c>
      <c r="O133" s="270">
        <f>+Produccion_UO!O996*$I$129</f>
        <v>12.476990256226534</v>
      </c>
      <c r="P133" s="270">
        <f>+Produccion_UO!P996*$I$129</f>
        <v>12.746067744822998</v>
      </c>
      <c r="Q133" s="270">
        <f>+Produccion_UO!Q996*$I$129</f>
        <v>13.012172070351037</v>
      </c>
      <c r="R133" s="270">
        <f>+Produccion_UO!R996*$I$129</f>
        <v>13.275303232810648</v>
      </c>
      <c r="S133" s="270">
        <f>+Produccion_UO!S996*$I$129</f>
        <v>13.535461232201904</v>
      </c>
      <c r="T133" s="270">
        <f>+Produccion_UO!T996*$I$129</f>
        <v>13.764050965417033</v>
      </c>
      <c r="U133" s="270">
        <f>+Produccion_UO!U996*$I$129</f>
        <v>13.989763606503274</v>
      </c>
      <c r="V133" s="270">
        <f>+Produccion_UO!V996*$I$129</f>
        <v>14.212599155460694</v>
      </c>
      <c r="W133" s="270">
        <f>+Produccion_UO!W996*$I$129</f>
        <v>14.43255761228929</v>
      </c>
      <c r="X133" s="270">
        <f>+Produccion_UO!X996*$I$129</f>
        <v>14.649638976989001</v>
      </c>
      <c r="Y133" s="270">
        <f>+Produccion_UO!Y996*$I$129</f>
        <v>14.752777617822593</v>
      </c>
      <c r="Z133" s="270">
        <f>+Produccion_UO!Z996*$I$129</f>
        <v>14.854357060379918</v>
      </c>
      <c r="AA133" s="270">
        <f>+Produccion_UO!AA996*$I$129</f>
        <v>14.954377304660907</v>
      </c>
      <c r="AB133" s="270">
        <f>+Produccion_UO!AB996*$I$129</f>
        <v>15.052838350665631</v>
      </c>
      <c r="AC133" s="270">
        <f>+Produccion_UO!AC996*$I$129</f>
        <v>15.149740198393953</v>
      </c>
      <c r="AD133" s="270">
        <f>+Produccion_UO!AD996*$I$129</f>
        <v>15.197941362482558</v>
      </c>
      <c r="AE133" s="270">
        <f>+Produccion_UO!AE996*$I$129</f>
        <v>15.24516091341818</v>
      </c>
      <c r="AF133" s="270">
        <f>+Produccion_UO!AF996*$I$129</f>
        <v>15.291398851200757</v>
      </c>
      <c r="AG133" s="270">
        <f>+Produccion_UO!AG996*$I$129</f>
        <v>15.336655175830286</v>
      </c>
      <c r="AH133" s="270">
        <f>+Produccion_UO!AH996*$I$129</f>
        <v>15.380929887306836</v>
      </c>
      <c r="AI133" s="270">
        <f>+Produccion_UO!AI996*$I$129</f>
        <v>15.478481675289089</v>
      </c>
      <c r="AJ133" s="270">
        <f>+Produccion_UO!AJ996*$I$129</f>
        <v>15.574723660109589</v>
      </c>
      <c r="AK133" s="270">
        <f>+Produccion_UO!AK996*$I$129</f>
        <v>15.66965584176827</v>
      </c>
      <c r="AL133" s="270">
        <f>+Produccion_UO!AL996*$I$129</f>
        <v>15.763278220265134</v>
      </c>
      <c r="AM133" s="270">
        <f>+Produccion_UO!AM996*$I$129</f>
        <v>15.855590795600245</v>
      </c>
      <c r="AN133" s="270">
        <f>+Produccion_UO!AN996*$I$129</f>
        <v>15.979669498743437</v>
      </c>
      <c r="AO133" s="270">
        <f>+Produccion_UO!AO996*$I$129</f>
        <v>16.102313479507256</v>
      </c>
      <c r="AP133" s="270">
        <f>+Produccion_UO!AP996*$I$129</f>
        <v>16.223522737891763</v>
      </c>
      <c r="AQ133" s="270">
        <f>+Produccion_UO!AQ996*$I$129</f>
        <v>16.343297273896958</v>
      </c>
      <c r="AR133" s="270">
        <f>+Produccion_UO!AR996*$I$129</f>
        <v>16.461637087522774</v>
      </c>
    </row>
    <row r="134" spans="1:45" x14ac:dyDescent="0.25">
      <c r="L134" s="218" t="s">
        <v>768</v>
      </c>
      <c r="M134" s="270">
        <f>+Produccion_UO!M1006*$I$129</f>
        <v>2.1338146973479994</v>
      </c>
      <c r="N134" s="270">
        <f>+Produccion_UO!N1006*$I$129</f>
        <v>1.8671300357648966</v>
      </c>
      <c r="O134" s="270">
        <f>+Produccion_UO!O1006*$I$129</f>
        <v>1.9455428178322289</v>
      </c>
      <c r="P134" s="270">
        <f>+Produccion_UO!P1006*$I$129</f>
        <v>2.0255684274366423</v>
      </c>
      <c r="Q134" s="270">
        <f>+Produccion_UO!Q1006*$I$129</f>
        <v>2.1072068645781497</v>
      </c>
      <c r="R134" s="270">
        <f>+Produccion_UO!R1006*$I$129</f>
        <v>2.1904581292567449</v>
      </c>
      <c r="S134" s="270">
        <f>+Produccion_UO!S1006*$I$129</f>
        <v>2.2753222214724342</v>
      </c>
      <c r="T134" s="270">
        <f>+Produccion_UO!T1006*$I$129</f>
        <v>2.3571563218801268</v>
      </c>
      <c r="U134" s="270">
        <f>+Produccion_UO!U1006*$I$129</f>
        <v>2.4401882246381268</v>
      </c>
      <c r="V134" s="270">
        <f>+Produccion_UO!V1006*$I$129</f>
        <v>2.5244179297464338</v>
      </c>
      <c r="W134" s="270">
        <f>+Produccion_UO!W1006*$I$129</f>
        <v>2.6098454372050477</v>
      </c>
      <c r="X134" s="270">
        <f>+Produccion_UO!X1006*$I$129</f>
        <v>2.6964707470139686</v>
      </c>
      <c r="Y134" s="270">
        <f>+Produccion_UO!Y1006*$I$129</f>
        <v>2.7736112380432347</v>
      </c>
      <c r="Z134" s="270">
        <f>+Produccion_UO!Z1006*$I$129</f>
        <v>2.851651083395911</v>
      </c>
      <c r="AA134" s="270">
        <f>+Produccion_UO!AA1006*$I$129</f>
        <v>2.9305902830720023</v>
      </c>
      <c r="AB134" s="270">
        <f>+Produccion_UO!AB1006*$I$129</f>
        <v>3.0104288370715033</v>
      </c>
      <c r="AC134" s="270">
        <f>+Produccion_UO!AC1006*$I$129</f>
        <v>3.091166745394426</v>
      </c>
      <c r="AD134" s="270">
        <f>+Produccion_UO!AD1006*$I$129</f>
        <v>3.1729157580485325</v>
      </c>
      <c r="AE134" s="270">
        <f>+Produccion_UO!AE1006*$I$129</f>
        <v>3.2556419412768607</v>
      </c>
      <c r="AF134" s="270">
        <f>+Produccion_UO!AF1006*$I$129</f>
        <v>3.3393452950794118</v>
      </c>
      <c r="AG134" s="270">
        <f>+Produccion_UO!AG1006*$I$129</f>
        <v>3.424025819456185</v>
      </c>
      <c r="AH134" s="270">
        <f>+Produccion_UO!AH1006*$I$129</f>
        <v>3.5096835144071798</v>
      </c>
      <c r="AI134" s="270">
        <f>+Produccion_UO!AI1006*$I$129</f>
        <v>3.6146351279894731</v>
      </c>
      <c r="AJ134" s="270">
        <f>+Produccion_UO!AJ1006*$I$129</f>
        <v>3.7204681113782243</v>
      </c>
      <c r="AK134" s="270">
        <f>+Produccion_UO!AK1006*$I$129</f>
        <v>3.8271824645734465</v>
      </c>
      <c r="AL134" s="270">
        <f>+Produccion_UO!AL1006*$I$129</f>
        <v>3.9347781875751333</v>
      </c>
      <c r="AM134" s="270">
        <f>+Produccion_UO!AM1006*$I$129</f>
        <v>4.043255280383292</v>
      </c>
      <c r="AN134" s="270">
        <f>+Produccion_UO!AN1006*$I$129</f>
        <v>4.1707619412217154</v>
      </c>
      <c r="AO134" s="270">
        <f>+Produccion_UO!AO1006*$I$129</f>
        <v>4.298757123317829</v>
      </c>
      <c r="AP134" s="270">
        <f>+Produccion_UO!AP1006*$I$129</f>
        <v>4.427240826671631</v>
      </c>
      <c r="AQ134" s="270">
        <f>+Produccion_UO!AQ1006*$I$129</f>
        <v>4.5562130512831231</v>
      </c>
      <c r="AR134" s="270">
        <f>+Produccion_UO!AR1006*$I$129</f>
        <v>4.6856737971523046</v>
      </c>
    </row>
    <row r="135" spans="1:45" x14ac:dyDescent="0.25">
      <c r="L135" s="218" t="s">
        <v>769</v>
      </c>
      <c r="M135" s="270">
        <f>+Produccion_UO!M1024*$I$129</f>
        <v>0</v>
      </c>
      <c r="N135" s="270">
        <f>+Produccion_UO!N1024*$I$129</f>
        <v>0</v>
      </c>
      <c r="O135" s="270">
        <f>+Produccion_UO!O1024*$I$129</f>
        <v>0</v>
      </c>
      <c r="P135" s="270">
        <f>+Produccion_UO!P1024*$I$129</f>
        <v>0</v>
      </c>
      <c r="Q135" s="270">
        <f>+Produccion_UO!Q1024*$I$129</f>
        <v>0</v>
      </c>
      <c r="R135" s="270">
        <f>+Produccion_UO!R1024*$I$129</f>
        <v>0</v>
      </c>
      <c r="S135" s="270">
        <f>+Produccion_UO!S1024*$I$129</f>
        <v>0</v>
      </c>
      <c r="T135" s="270">
        <f>+Produccion_UO!T1024*$I$129</f>
        <v>0</v>
      </c>
      <c r="U135" s="270">
        <f>+Produccion_UO!U1024*$I$129</f>
        <v>0</v>
      </c>
      <c r="V135" s="270">
        <f>+Produccion_UO!V1024*$I$129</f>
        <v>4.5019328839021523E-2</v>
      </c>
      <c r="W135" s="270">
        <f>+Produccion_UO!W1024*$I$129</f>
        <v>5.2038663610475738E-2</v>
      </c>
      <c r="X135" s="270">
        <f>+Produccion_UO!X1024*$I$129</f>
        <v>5.924826236588171E-2</v>
      </c>
      <c r="Y135" s="270">
        <f>+Produccion_UO!Y1024*$I$129</f>
        <v>0.11868847369212093</v>
      </c>
      <c r="Z135" s="270">
        <f>+Produccion_UO!Z1024*$I$129</f>
        <v>0.17935533689623523</v>
      </c>
      <c r="AA135" s="270">
        <f>+Produccion_UO!AA1024*$I$129</f>
        <v>0.24124885197822526</v>
      </c>
      <c r="AB135" s="270">
        <f>+Produccion_UO!AB1024*$I$129</f>
        <v>0.3043690189380896</v>
      </c>
      <c r="AC135" s="270">
        <f>+Produccion_UO!AC1024*$I$129</f>
        <v>0.36871583777582834</v>
      </c>
      <c r="AD135" s="270">
        <f>+Produccion_UO!AD1024*$I$129</f>
        <v>0.52593103229462446</v>
      </c>
      <c r="AE135" s="270">
        <f>+Produccion_UO!AE1024*$I$129</f>
        <v>0.68616357050820564</v>
      </c>
      <c r="AF135" s="270">
        <f>+Produccion_UO!AF1024*$I$129</f>
        <v>0.84941345241656663</v>
      </c>
      <c r="AG135" s="270">
        <f>+Produccion_UO!AG1024*$I$129</f>
        <v>1.0156806780197045</v>
      </c>
      <c r="AH135" s="270">
        <f>+Produccion_UO!AH1024*$I$129</f>
        <v>1.1849652473176329</v>
      </c>
      <c r="AI135" s="270">
        <f>+Produccion_UO!AI1024*$I$129</f>
        <v>1.369928661099683</v>
      </c>
      <c r="AJ135" s="270">
        <f>+Produccion_UO!AJ1024*$I$129</f>
        <v>1.5579363818917811</v>
      </c>
      <c r="AK135" s="270">
        <f>+Produccion_UO!AK1024*$I$129</f>
        <v>1.7489884096939268</v>
      </c>
      <c r="AL135" s="270">
        <f>+Produccion_UO!AL1024*$I$129</f>
        <v>1.9430847445061206</v>
      </c>
      <c r="AM135" s="270">
        <f>+Produccion_UO!AM1024*$I$129</f>
        <v>2.1402253863283622</v>
      </c>
      <c r="AN135" s="270">
        <f>+Produccion_UO!AN1024*$I$129</f>
        <v>2.3317463395759765</v>
      </c>
      <c r="AO135" s="270">
        <f>+Produccion_UO!AO1024*$I$129</f>
        <v>2.5266295640235241</v>
      </c>
      <c r="AP135" s="270">
        <f>+Produccion_UO!AP1024*$I$129</f>
        <v>2.7248750596710036</v>
      </c>
      <c r="AQ135" s="270">
        <f>+Produccion_UO!AQ1024*$I$129</f>
        <v>2.9264828265184155</v>
      </c>
      <c r="AR135" s="270">
        <f>+Produccion_UO!AR1024*$I$129</f>
        <v>3.1314528645657607</v>
      </c>
    </row>
    <row r="136" spans="1:45" x14ac:dyDescent="0.25">
      <c r="L136" s="218" t="s">
        <v>770</v>
      </c>
      <c r="M136" s="284">
        <f>+Produccion_UO!M1042*$I$129</f>
        <v>2.8132802483298467</v>
      </c>
      <c r="N136" s="284">
        <f>+Produccion_UO!N1042*$I$129</f>
        <v>2.7179296848640262</v>
      </c>
      <c r="O136" s="284">
        <f>+Produccion_UO!O1042*$I$129</f>
        <v>2.7410001809828666</v>
      </c>
      <c r="P136" s="284">
        <f>+Produccion_UO!P1042*$I$129</f>
        <v>2.7608558285294351</v>
      </c>
      <c r="Q136" s="284">
        <f>+Produccion_UO!Q1042*$I$129</f>
        <v>2.7774966275037252</v>
      </c>
      <c r="R136" s="284">
        <f>+Produccion_UO!R1042*$I$129</f>
        <v>2.7909225779057358</v>
      </c>
      <c r="S136" s="284">
        <f>+Produccion_UO!S1042*$I$129</f>
        <v>2.8011336797354747</v>
      </c>
      <c r="T136" s="284">
        <f>+Produccion_UO!T1042*$I$129</f>
        <v>2.8170491936339226</v>
      </c>
      <c r="U136" s="284">
        <f>+Produccion_UO!U1042*$I$129</f>
        <v>2.8308912882577566</v>
      </c>
      <c r="V136" s="284">
        <f>+Produccion_UO!V1042*$I$129</f>
        <v>2.8426599636069709</v>
      </c>
      <c r="W136" s="284">
        <f>+Produccion_UO!W1042*$I$129</f>
        <v>2.8523552196815642</v>
      </c>
      <c r="X136" s="284">
        <f>+Produccion_UO!X1042*$I$129</f>
        <v>2.8599770564815441</v>
      </c>
      <c r="Y136" s="284">
        <f>+Produccion_UO!Y1042*$I$129</f>
        <v>2.8722566140930699</v>
      </c>
      <c r="Z136" s="284">
        <f>+Produccion_UO!Z1042*$I$129</f>
        <v>2.8829041194660845</v>
      </c>
      <c r="AA136" s="284">
        <f>+Produccion_UO!AA1042*$I$129</f>
        <v>2.8919195726005733</v>
      </c>
      <c r="AB136" s="284">
        <f>+Produccion_UO!AB1042*$I$129</f>
        <v>2.8993029734965452</v>
      </c>
      <c r="AC136" s="284">
        <f>+Produccion_UO!AC1042*$I$129</f>
        <v>2.9050543221539984</v>
      </c>
      <c r="AD136" s="284">
        <f>+Produccion_UO!AD1042*$I$129</f>
        <v>2.917343220204879</v>
      </c>
      <c r="AE136" s="284">
        <f>+Produccion_UO!AE1042*$I$129</f>
        <v>2.9279886477039003</v>
      </c>
      <c r="AF136" s="284">
        <f>+Produccion_UO!AF1042*$I$129</f>
        <v>2.9369906046510632</v>
      </c>
      <c r="AG136" s="284">
        <f>+Produccion_UO!AG1042*$I$129</f>
        <v>2.9443490910463659</v>
      </c>
      <c r="AH136" s="284">
        <f>+Produccion_UO!AH1042*$I$129</f>
        <v>2.9500641068898035</v>
      </c>
      <c r="AI136" s="284">
        <f>+Produccion_UO!AI1042*$I$129</f>
        <v>2.9678851298445981</v>
      </c>
      <c r="AJ136" s="284">
        <f>+Produccion_UO!AJ1042*$I$129</f>
        <v>2.9834357654869157</v>
      </c>
      <c r="AK136" s="284">
        <f>+Produccion_UO!AK1042*$I$129</f>
        <v>2.9967160138167626</v>
      </c>
      <c r="AL136" s="284">
        <f>+Produccion_UO!AL1042*$I$129</f>
        <v>3.0077258748341387</v>
      </c>
      <c r="AM136" s="284">
        <f>+Produccion_UO!AM1042*$I$129</f>
        <v>3.0164653485390382</v>
      </c>
      <c r="AN136" s="284">
        <f>+Produccion_UO!AN1042*$I$129</f>
        <v>3.0387200112588975</v>
      </c>
      <c r="AO136" s="284">
        <f>+Produccion_UO!AO1042*$I$129</f>
        <v>3.0582487192299346</v>
      </c>
      <c r="AP136" s="284">
        <f>+Produccion_UO!AP1042*$I$129</f>
        <v>3.0750514724521492</v>
      </c>
      <c r="AQ136" s="284">
        <f>+Produccion_UO!AQ1042*$I$129</f>
        <v>3.0891282709255412</v>
      </c>
      <c r="AR136" s="284">
        <f>+Produccion_UO!AR1042*$I$129</f>
        <v>3.1004791146501112</v>
      </c>
    </row>
    <row r="137" spans="1:45" x14ac:dyDescent="0.25">
      <c r="M137" s="282">
        <f>+SUM(M132:M136)</f>
        <v>17.177339901477833</v>
      </c>
      <c r="N137" s="68">
        <f t="shared" ref="N137" si="55">+SUM(N132:N136)</f>
        <v>17.789999325190635</v>
      </c>
      <c r="O137" s="68">
        <f t="shared" ref="O137" si="56">+SUM(O132:O136)</f>
        <v>19.163533255041628</v>
      </c>
      <c r="P137" s="68">
        <f t="shared" ref="P137" si="57">+SUM(P132:P136)</f>
        <v>20.532492000789077</v>
      </c>
      <c r="Q137" s="68">
        <f t="shared" ref="Q137" si="58">+SUM(Q132:Q136)</f>
        <v>21.896875562432911</v>
      </c>
      <c r="R137" s="68">
        <f t="shared" ref="R137" si="59">+SUM(R132:R136)</f>
        <v>23.256683939973129</v>
      </c>
      <c r="S137" s="68">
        <f t="shared" ref="S137" si="60">+SUM(S132:S136)</f>
        <v>24.611917133409815</v>
      </c>
      <c r="T137" s="68">
        <f t="shared" ref="T137" si="61">+SUM(T132:T136)</f>
        <v>25.938256480931084</v>
      </c>
      <c r="U137" s="68">
        <f t="shared" ref="U137" si="62">+SUM(U132:U136)</f>
        <v>27.260843119399158</v>
      </c>
      <c r="V137" s="68">
        <f t="shared" ref="V137" si="63">+SUM(V132:V136)</f>
        <v>28.62469637765312</v>
      </c>
      <c r="W137" s="68">
        <f t="shared" ref="W137" si="64">+SUM(W132:W136)</f>
        <v>29.946796932786377</v>
      </c>
      <c r="X137" s="68">
        <f t="shared" ref="X137" si="65">+SUM(X132:X136)</f>
        <v>31.265335042850396</v>
      </c>
      <c r="Y137" s="68">
        <f t="shared" ref="Y137" si="66">+SUM(Y132:Y136)</f>
        <v>32.517333943651018</v>
      </c>
      <c r="Z137" s="68">
        <f t="shared" ref="Z137" si="67">+SUM(Z132:Z136)</f>
        <v>33.768267600138152</v>
      </c>
      <c r="AA137" s="68">
        <f t="shared" ref="AA137" si="68">+SUM(AA132:AA136)</f>
        <v>35.018136012311707</v>
      </c>
      <c r="AB137" s="68">
        <f t="shared" ref="AB137" si="69">+SUM(AB132:AB136)</f>
        <v>36.266939180171768</v>
      </c>
      <c r="AC137" s="68">
        <f t="shared" ref="AC137" si="70">+SUM(AC132:AC136)</f>
        <v>37.514677103718213</v>
      </c>
      <c r="AD137" s="68">
        <f t="shared" ref="AD137" si="71">+SUM(AD132:AD136)</f>
        <v>38.814131373030591</v>
      </c>
      <c r="AE137" s="68">
        <f t="shared" ref="AE137" si="72">+SUM(AE132:AE136)</f>
        <v>40.114955072907151</v>
      </c>
      <c r="AF137" s="68">
        <f t="shared" ref="AF137" si="73">+SUM(AF132:AF136)</f>
        <v>41.4171482033478</v>
      </c>
      <c r="AG137" s="68">
        <f t="shared" ref="AG137" si="74">+SUM(AG132:AG136)</f>
        <v>42.720710764352546</v>
      </c>
      <c r="AH137" s="68">
        <f t="shared" ref="AH137" si="75">+SUM(AH132:AH136)</f>
        <v>44.025642755921453</v>
      </c>
      <c r="AI137" s="68">
        <f t="shared" ref="AI137" si="76">+SUM(AI132:AI136)</f>
        <v>45.430930594222843</v>
      </c>
      <c r="AJ137" s="68">
        <f t="shared" ref="AJ137" si="77">+SUM(AJ132:AJ136)</f>
        <v>46.83656391886651</v>
      </c>
      <c r="AK137" s="68">
        <f t="shared" ref="AK137" si="78">+SUM(AK132:AK136)</f>
        <v>48.24254272985241</v>
      </c>
      <c r="AL137" s="68">
        <f t="shared" ref="AL137" si="79">+SUM(AL132:AL136)</f>
        <v>49.648867027180529</v>
      </c>
      <c r="AM137" s="68">
        <f t="shared" ref="AM137" si="80">+SUM(AM132:AM136)</f>
        <v>51.055536810850931</v>
      </c>
      <c r="AN137" s="68">
        <f t="shared" ref="AN137" si="81">+SUM(AN132:AN136)</f>
        <v>52.520897790800021</v>
      </c>
      <c r="AO137" s="68">
        <f t="shared" ref="AO137" si="82">+SUM(AO132:AO136)</f>
        <v>53.985948886078546</v>
      </c>
      <c r="AP137" s="68">
        <f t="shared" ref="AP137" si="83">+SUM(AP132:AP136)</f>
        <v>55.45069009668655</v>
      </c>
      <c r="AQ137" s="68">
        <f t="shared" ref="AQ137" si="84">+SUM(AQ132:AQ136)</f>
        <v>56.91512142262404</v>
      </c>
      <c r="AR137" s="68">
        <f t="shared" ref="AR137" si="85">+SUM(AR132:AR136)</f>
        <v>58.379242863890951</v>
      </c>
    </row>
    <row r="139" spans="1:45" ht="18.75" x14ac:dyDescent="0.3">
      <c r="I139" s="17" t="str">
        <f>+IF(OR(J140="OIL",J140="OIL-eq"),$I$5,IF(J140="GAS",$I$4,IF(J140="GSL",$I$8,IF(J140="DSL",$I$9,IF(J140="KER",$I$10,IF(J140="LPG",$I$11,IF(J140="HFO",$I$12,IF(J140="AVG",$I$13,IF(J140="RFG",$I$14,IF(J140="ELC",$I$15,$I$16))))))))))</f>
        <v>Kb/d</v>
      </c>
      <c r="K139" s="34" t="s">
        <v>774</v>
      </c>
    </row>
    <row r="140" spans="1:45" x14ac:dyDescent="0.25">
      <c r="I140" s="115">
        <f>+IF(OR(J140="OIL",J140="OIL-eq"),$H$5,IF(J140="GAS",$H$4,IF(J140="GSL",$H$8,IF(J140="DSL",$H$9,IF(J140="KER",$H$10,IF(J140="LPG",$H$11,IF(J140="HFO",$H$12,IF(J140="AVG",$H$13,IF(J140="RFG",$H$14,IF(J140="ELC",$H$15,$H$16))))))))))</f>
        <v>0.50178132369913186</v>
      </c>
      <c r="J140" s="279" t="s">
        <v>39</v>
      </c>
      <c r="K140" s="2" t="s">
        <v>27</v>
      </c>
      <c r="L140" s="63" t="s">
        <v>26</v>
      </c>
    </row>
    <row r="142" spans="1:45" x14ac:dyDescent="0.25">
      <c r="A142" s="15"/>
      <c r="B142" s="15"/>
      <c r="C142" s="15"/>
      <c r="D142" s="15"/>
      <c r="E142" s="15"/>
      <c r="F142" s="96"/>
      <c r="H142" s="17"/>
      <c r="I142" s="17"/>
      <c r="L142" s="22"/>
      <c r="M142" s="236">
        <v>2019</v>
      </c>
      <c r="N142" s="236">
        <v>2020</v>
      </c>
      <c r="O142" s="236">
        <v>2021</v>
      </c>
      <c r="P142" s="236">
        <v>2022</v>
      </c>
      <c r="Q142" s="236">
        <v>2023</v>
      </c>
      <c r="R142" s="236">
        <v>2024</v>
      </c>
      <c r="S142" s="236">
        <v>2025</v>
      </c>
      <c r="T142" s="236">
        <v>2026</v>
      </c>
      <c r="U142" s="236">
        <v>2027</v>
      </c>
      <c r="V142" s="236">
        <v>2028</v>
      </c>
      <c r="W142" s="236">
        <v>2029</v>
      </c>
      <c r="X142" s="236">
        <v>2030</v>
      </c>
      <c r="Y142" s="236">
        <v>2031</v>
      </c>
      <c r="Z142" s="236">
        <v>2032</v>
      </c>
      <c r="AA142" s="236">
        <v>2033</v>
      </c>
      <c r="AB142" s="236">
        <v>2034</v>
      </c>
      <c r="AC142" s="236">
        <v>2035</v>
      </c>
      <c r="AD142" s="236">
        <v>2036</v>
      </c>
      <c r="AE142" s="236">
        <v>2037</v>
      </c>
      <c r="AF142" s="236">
        <v>2038</v>
      </c>
      <c r="AG142" s="236">
        <v>2039</v>
      </c>
      <c r="AH142" s="236">
        <v>2040</v>
      </c>
      <c r="AI142" s="236">
        <v>2041</v>
      </c>
      <c r="AJ142" s="236">
        <v>2042</v>
      </c>
      <c r="AK142" s="236">
        <v>2043</v>
      </c>
      <c r="AL142" s="236">
        <v>2044</v>
      </c>
      <c r="AM142" s="236">
        <v>2045</v>
      </c>
      <c r="AN142" s="236">
        <v>2046</v>
      </c>
      <c r="AO142" s="236">
        <v>2047</v>
      </c>
      <c r="AP142" s="236">
        <v>2048</v>
      </c>
      <c r="AQ142" s="236">
        <v>2049</v>
      </c>
      <c r="AR142" s="236">
        <v>2050</v>
      </c>
      <c r="AS142" s="21"/>
    </row>
    <row r="143" spans="1:45" x14ac:dyDescent="0.25">
      <c r="J143" s="280"/>
      <c r="L143" s="218" t="s">
        <v>766</v>
      </c>
      <c r="M143" s="267">
        <v>0</v>
      </c>
      <c r="N143" s="267">
        <v>0</v>
      </c>
      <c r="O143" s="267">
        <v>0</v>
      </c>
      <c r="P143" s="267">
        <v>0</v>
      </c>
      <c r="Q143" s="267">
        <v>0</v>
      </c>
      <c r="R143" s="267">
        <v>0</v>
      </c>
      <c r="S143" s="267">
        <v>0</v>
      </c>
      <c r="T143" s="267">
        <v>0</v>
      </c>
      <c r="U143" s="267">
        <v>0</v>
      </c>
      <c r="V143" s="267">
        <v>0</v>
      </c>
      <c r="W143" s="267">
        <v>0</v>
      </c>
      <c r="X143" s="267">
        <v>0</v>
      </c>
      <c r="Y143" s="267">
        <v>0</v>
      </c>
      <c r="Z143" s="267">
        <v>0</v>
      </c>
      <c r="AA143" s="267">
        <v>0</v>
      </c>
      <c r="AB143" s="267">
        <v>0</v>
      </c>
      <c r="AC143" s="267">
        <v>0</v>
      </c>
      <c r="AD143" s="267">
        <v>0</v>
      </c>
      <c r="AE143" s="267">
        <v>0</v>
      </c>
      <c r="AF143" s="267">
        <v>0</v>
      </c>
      <c r="AG143" s="267">
        <v>0</v>
      </c>
      <c r="AH143" s="267">
        <v>0</v>
      </c>
      <c r="AI143" s="267">
        <v>0</v>
      </c>
      <c r="AJ143" s="267">
        <v>0</v>
      </c>
      <c r="AK143" s="267">
        <v>0</v>
      </c>
      <c r="AL143" s="267">
        <v>0</v>
      </c>
      <c r="AM143" s="267">
        <v>0</v>
      </c>
      <c r="AN143" s="267">
        <v>0</v>
      </c>
      <c r="AO143" s="267">
        <v>0</v>
      </c>
      <c r="AP143" s="267">
        <v>0</v>
      </c>
      <c r="AQ143" s="267">
        <v>0</v>
      </c>
      <c r="AR143" s="267">
        <v>0</v>
      </c>
    </row>
    <row r="144" spans="1:45" x14ac:dyDescent="0.25">
      <c r="L144" s="218" t="s">
        <v>767</v>
      </c>
      <c r="M144" s="270">
        <v>0</v>
      </c>
      <c r="N144" s="270">
        <v>0</v>
      </c>
      <c r="O144" s="270">
        <v>0</v>
      </c>
      <c r="P144" s="270">
        <v>0</v>
      </c>
      <c r="Q144" s="270">
        <v>0</v>
      </c>
      <c r="R144" s="270">
        <v>0</v>
      </c>
      <c r="S144" s="270">
        <v>0</v>
      </c>
      <c r="T144" s="270">
        <v>0</v>
      </c>
      <c r="U144" s="270">
        <v>0</v>
      </c>
      <c r="V144" s="270">
        <v>0</v>
      </c>
      <c r="W144" s="270">
        <v>0</v>
      </c>
      <c r="X144" s="270">
        <v>0</v>
      </c>
      <c r="Y144" s="270">
        <v>0</v>
      </c>
      <c r="Z144" s="270">
        <v>0</v>
      </c>
      <c r="AA144" s="270">
        <v>0</v>
      </c>
      <c r="AB144" s="270">
        <v>0</v>
      </c>
      <c r="AC144" s="270">
        <v>0</v>
      </c>
      <c r="AD144" s="270">
        <v>0</v>
      </c>
      <c r="AE144" s="270">
        <v>0</v>
      </c>
      <c r="AF144" s="270">
        <v>0</v>
      </c>
      <c r="AG144" s="270">
        <v>0</v>
      </c>
      <c r="AH144" s="270">
        <v>0</v>
      </c>
      <c r="AI144" s="270">
        <v>0</v>
      </c>
      <c r="AJ144" s="270">
        <v>0</v>
      </c>
      <c r="AK144" s="270">
        <v>0</v>
      </c>
      <c r="AL144" s="270">
        <v>0</v>
      </c>
      <c r="AM144" s="270">
        <v>0</v>
      </c>
      <c r="AN144" s="270">
        <v>0</v>
      </c>
      <c r="AO144" s="270">
        <v>0</v>
      </c>
      <c r="AP144" s="270">
        <v>0</v>
      </c>
      <c r="AQ144" s="270">
        <v>0</v>
      </c>
      <c r="AR144" s="270">
        <v>0</v>
      </c>
    </row>
    <row r="145" spans="1:45" x14ac:dyDescent="0.25">
      <c r="L145" s="218" t="s">
        <v>768</v>
      </c>
      <c r="M145" s="270">
        <v>0</v>
      </c>
      <c r="N145" s="270">
        <v>0</v>
      </c>
      <c r="O145" s="270">
        <v>0</v>
      </c>
      <c r="P145" s="270">
        <v>0</v>
      </c>
      <c r="Q145" s="270">
        <v>0</v>
      </c>
      <c r="R145" s="270">
        <v>0</v>
      </c>
      <c r="S145" s="270">
        <v>0</v>
      </c>
      <c r="T145" s="270">
        <v>0</v>
      </c>
      <c r="U145" s="270">
        <v>0</v>
      </c>
      <c r="V145" s="270">
        <v>0</v>
      </c>
      <c r="W145" s="270">
        <v>0</v>
      </c>
      <c r="X145" s="270">
        <v>0</v>
      </c>
      <c r="Y145" s="270">
        <v>0</v>
      </c>
      <c r="Z145" s="270">
        <v>0</v>
      </c>
      <c r="AA145" s="270">
        <v>0</v>
      </c>
      <c r="AB145" s="270">
        <v>0</v>
      </c>
      <c r="AC145" s="270">
        <v>0</v>
      </c>
      <c r="AD145" s="270">
        <v>0</v>
      </c>
      <c r="AE145" s="270">
        <v>0</v>
      </c>
      <c r="AF145" s="270">
        <v>0</v>
      </c>
      <c r="AG145" s="270">
        <v>0</v>
      </c>
      <c r="AH145" s="270">
        <v>0</v>
      </c>
      <c r="AI145" s="270">
        <v>0</v>
      </c>
      <c r="AJ145" s="270">
        <v>0</v>
      </c>
      <c r="AK145" s="270">
        <v>0</v>
      </c>
      <c r="AL145" s="270">
        <v>0</v>
      </c>
      <c r="AM145" s="270">
        <v>0</v>
      </c>
      <c r="AN145" s="270">
        <v>0</v>
      </c>
      <c r="AO145" s="270">
        <v>0</v>
      </c>
      <c r="AP145" s="270">
        <v>0</v>
      </c>
      <c r="AQ145" s="270">
        <v>0</v>
      </c>
      <c r="AR145" s="270">
        <v>0</v>
      </c>
    </row>
    <row r="146" spans="1:45" x14ac:dyDescent="0.25">
      <c r="L146" s="218" t="s">
        <v>769</v>
      </c>
      <c r="M146" s="270">
        <f>+Produccion_UO!M1022*$I$140</f>
        <v>0.37367655175874354</v>
      </c>
      <c r="N146" s="270">
        <f>+Produccion_UO!N1022*$I$140</f>
        <v>0.43790456119223392</v>
      </c>
      <c r="O146" s="270">
        <f>+Produccion_UO!O1022*$I$140</f>
        <v>0.45664544309026939</v>
      </c>
      <c r="P146" s="270">
        <f>+Produccion_UO!P1022*$I$140</f>
        <v>0.47576047734552407</v>
      </c>
      <c r="Q146" s="270">
        <f>+Produccion_UO!Q1022*$I$140</f>
        <v>0.49524966395799835</v>
      </c>
      <c r="R146" s="270">
        <f>+Produccion_UO!R1022*$I$140</f>
        <v>0.51511300292769324</v>
      </c>
      <c r="S146" s="270">
        <f>+Produccion_UO!S1022*$I$140</f>
        <v>0.53535049425460379</v>
      </c>
      <c r="T146" s="270">
        <f>+Produccion_UO!T1022*$I$140</f>
        <v>0.555032752976933</v>
      </c>
      <c r="U146" s="270">
        <f>+Produccion_UO!U1022*$I$140</f>
        <v>0.5750650610224296</v>
      </c>
      <c r="V146" s="270">
        <f>+Produccion_UO!V1022*$I$140</f>
        <v>0.59544741839108828</v>
      </c>
      <c r="W146" s="270">
        <f>+Produccion_UO!W1022*$I$140</f>
        <v>0.61617982508290925</v>
      </c>
      <c r="X146" s="270">
        <f>+Produccion_UO!X1022*$I$140</f>
        <v>0.63726228109789751</v>
      </c>
      <c r="Y146" s="270">
        <f>+Produccion_UO!Y1022*$I$140</f>
        <v>0.65913012043412611</v>
      </c>
      <c r="Z146" s="270">
        <f>+Produccion_UO!Z1022*$I$140</f>
        <v>0.68131397737957744</v>
      </c>
      <c r="AA146" s="270">
        <f>+Produccion_UO!AA1022*$I$140</f>
        <v>0.7038138519342465</v>
      </c>
      <c r="AB146" s="270">
        <f>+Produccion_UO!AB1022*$I$140</f>
        <v>0.7266297440981333</v>
      </c>
      <c r="AC146" s="270">
        <f>+Produccion_UO!AC1022*$I$140</f>
        <v>0.74976165387124283</v>
      </c>
      <c r="AD146" s="270">
        <f>+Produccion_UO!AD1022*$I$140</f>
        <v>0.77432816845383612</v>
      </c>
      <c r="AE146" s="270">
        <f>+Produccion_UO!AE1022*$I$140</f>
        <v>0.79923122603616836</v>
      </c>
      <c r="AF146" s="270">
        <f>+Produccion_UO!AF1022*$I$140</f>
        <v>0.82447082661823468</v>
      </c>
      <c r="AG146" s="270">
        <f>+Produccion_UO!AG1022*$I$140</f>
        <v>0.85004697020003495</v>
      </c>
      <c r="AH146" s="270">
        <f>+Produccion_UO!AH1022*$I$140</f>
        <v>0.8759596567815745</v>
      </c>
      <c r="AI146" s="270">
        <f>+Produccion_UO!AI1022*$I$140</f>
        <v>0.90405080383909375</v>
      </c>
      <c r="AJ146" s="270">
        <f>+Produccion_UO!AJ1022*$I$140</f>
        <v>0.93249750135801579</v>
      </c>
      <c r="AK146" s="270">
        <f>+Produccion_UO!AK1022*$I$140</f>
        <v>0.96129974933834605</v>
      </c>
      <c r="AL146" s="270">
        <f>+Produccion_UO!AL1022*$I$140</f>
        <v>0.99045754778008421</v>
      </c>
      <c r="AM146" s="270">
        <f>+Produccion_UO!AM1022*$I$140</f>
        <v>1.0199708966832255</v>
      </c>
      <c r="AN146" s="270">
        <f>+Produccion_UO!AN1022*$I$140</f>
        <v>1.0512992391635805</v>
      </c>
      <c r="AO146" s="270">
        <f>+Produccion_UO!AO1022*$I$140</f>
        <v>1.0830455018283205</v>
      </c>
      <c r="AP146" s="270">
        <f>+Produccion_UO!AP1022*$I$140</f>
        <v>1.1152096846774349</v>
      </c>
      <c r="AQ146" s="270">
        <f>+Produccion_UO!AQ1022*$I$140</f>
        <v>1.1477917877109238</v>
      </c>
      <c r="AR146" s="270">
        <f>+Produccion_UO!AR1022*$I$140</f>
        <v>1.1807918109287971</v>
      </c>
    </row>
    <row r="147" spans="1:45" x14ac:dyDescent="0.25">
      <c r="L147" s="218" t="s">
        <v>770</v>
      </c>
      <c r="M147" s="284">
        <f>+Produccion_UO!M1039*$I$140</f>
        <v>0.22118520748657683</v>
      </c>
      <c r="N147" s="284">
        <f>+Produccion_UO!N1039*$I$140</f>
        <v>0.16945155301319684</v>
      </c>
      <c r="O147" s="284">
        <f>+Produccion_UO!O1039*$I$140</f>
        <v>0.17575208489444025</v>
      </c>
      <c r="P147" s="284">
        <f>+Produccion_UO!P1039*$I$140</f>
        <v>0.18212880474644735</v>
      </c>
      <c r="Q147" s="284">
        <f>+Produccion_UO!Q1039*$I$140</f>
        <v>0.18858171256921821</v>
      </c>
      <c r="R147" s="284">
        <f>+Produccion_UO!R1039*$I$140</f>
        <v>0.19511080836275274</v>
      </c>
      <c r="S147" s="284">
        <f>+Produccion_UO!S1039*$I$140</f>
        <v>0.20171609212705102</v>
      </c>
      <c r="T147" s="284">
        <f>+Produccion_UO!T1039*$I$140</f>
        <v>0.20634464472620451</v>
      </c>
      <c r="U147" s="284">
        <f>+Produccion_UO!U1039*$I$140</f>
        <v>0.21097715074127099</v>
      </c>
      <c r="V147" s="284">
        <f>+Produccion_UO!V1039*$I$140</f>
        <v>0.21561361017225095</v>
      </c>
      <c r="W147" s="284">
        <f>+Produccion_UO!W1039*$I$140</f>
        <v>0.22025402301914393</v>
      </c>
      <c r="X147" s="284">
        <f>+Produccion_UO!X1039*$I$140</f>
        <v>0.22489838928195038</v>
      </c>
      <c r="Y147" s="284">
        <f>+Produccion_UO!Y1039*$I$140</f>
        <v>0.22861906637377488</v>
      </c>
      <c r="Z147" s="284">
        <f>+Produccion_UO!Z1039*$I$140</f>
        <v>0.23231592456442621</v>
      </c>
      <c r="AA147" s="284">
        <f>+Produccion_UO!AA1039*$I$140</f>
        <v>0.23598896385390383</v>
      </c>
      <c r="AB147" s="284">
        <f>+Produccion_UO!AB1039*$I$140</f>
        <v>0.23963818424220781</v>
      </c>
      <c r="AC147" s="284">
        <f>+Produccion_UO!AC1039*$I$140</f>
        <v>0.24326358572933912</v>
      </c>
      <c r="AD147" s="284">
        <f>+Produccion_UO!AD1039*$I$140</f>
        <v>0.24701638859139244</v>
      </c>
      <c r="AE147" s="284">
        <f>+Produccion_UO!AE1039*$I$140</f>
        <v>0.25073432748039487</v>
      </c>
      <c r="AF147" s="284">
        <f>+Produccion_UO!AF1039*$I$140</f>
        <v>0.25441740239634653</v>
      </c>
      <c r="AG147" s="284">
        <f>+Produccion_UO!AG1039*$I$140</f>
        <v>0.25806561333924732</v>
      </c>
      <c r="AH147" s="284">
        <f>+Produccion_UO!AH1039*$I$140</f>
        <v>0.26167896030909776</v>
      </c>
      <c r="AI147" s="284">
        <f>+Produccion_UO!AI1039*$I$140</f>
        <v>0.2670209268834608</v>
      </c>
      <c r="AJ147" s="284">
        <f>+Produccion_UO!AJ1039*$I$140</f>
        <v>0.27233127993329914</v>
      </c>
      <c r="AK147" s="284">
        <f>+Produccion_UO!AK1039*$I$140</f>
        <v>0.27761001945861408</v>
      </c>
      <c r="AL147" s="284">
        <f>+Produccion_UO!AL1039*$I$140</f>
        <v>0.28285714545940482</v>
      </c>
      <c r="AM147" s="284">
        <f>+Produccion_UO!AM1039*$I$140</f>
        <v>0.28807265793567161</v>
      </c>
      <c r="AN147" s="284">
        <f>+Produccion_UO!AN1039*$I$140</f>
        <v>0.29474408522570622</v>
      </c>
      <c r="AO147" s="284">
        <f>+Produccion_UO!AO1039*$I$140</f>
        <v>0.30138151998066331</v>
      </c>
      <c r="AP147" s="284">
        <f>+Produccion_UO!AP1039*$I$140</f>
        <v>0.30798496220054389</v>
      </c>
      <c r="AQ147" s="284">
        <f>+Produccion_UO!AQ1039*$I$140</f>
        <v>0.3145544118853475</v>
      </c>
      <c r="AR147" s="284">
        <f>+Produccion_UO!AR1039*$I$140</f>
        <v>0.32108986903507447</v>
      </c>
    </row>
    <row r="148" spans="1:45" x14ac:dyDescent="0.25">
      <c r="M148" s="282">
        <f>+SUM(M143:M147)</f>
        <v>0.59486175924532037</v>
      </c>
      <c r="N148" s="68">
        <f t="shared" ref="N148" si="86">+SUM(N143:N147)</f>
        <v>0.60735611420543079</v>
      </c>
      <c r="O148" s="68">
        <f t="shared" ref="O148" si="87">+SUM(O143:O147)</f>
        <v>0.63239752798470961</v>
      </c>
      <c r="P148" s="68">
        <f t="shared" ref="P148" si="88">+SUM(P143:P147)</f>
        <v>0.65788928209197139</v>
      </c>
      <c r="Q148" s="68">
        <f t="shared" ref="Q148" si="89">+SUM(Q143:Q147)</f>
        <v>0.68383137652721659</v>
      </c>
      <c r="R148" s="68">
        <f t="shared" ref="R148" si="90">+SUM(R143:R147)</f>
        <v>0.71022381129044598</v>
      </c>
      <c r="S148" s="68">
        <f t="shared" ref="S148" si="91">+SUM(S143:S147)</f>
        <v>0.73706658638165479</v>
      </c>
      <c r="T148" s="68">
        <f t="shared" ref="T148" si="92">+SUM(T143:T147)</f>
        <v>0.7613773977031375</v>
      </c>
      <c r="U148" s="68">
        <f t="shared" ref="U148" si="93">+SUM(U143:U147)</f>
        <v>0.78604221176370059</v>
      </c>
      <c r="V148" s="68">
        <f t="shared" ref="V148" si="94">+SUM(V143:V147)</f>
        <v>0.81106102856333928</v>
      </c>
      <c r="W148" s="68">
        <f t="shared" ref="W148" si="95">+SUM(W143:W147)</f>
        <v>0.83643384810205323</v>
      </c>
      <c r="X148" s="68">
        <f t="shared" ref="X148" si="96">+SUM(X143:X147)</f>
        <v>0.86216067037984789</v>
      </c>
      <c r="Y148" s="68">
        <f t="shared" ref="Y148" si="97">+SUM(Y143:Y147)</f>
        <v>0.88774918680790105</v>
      </c>
      <c r="Z148" s="68">
        <f t="shared" ref="Z148" si="98">+SUM(Z143:Z147)</f>
        <v>0.91362990194400362</v>
      </c>
      <c r="AA148" s="68">
        <f t="shared" ref="AA148" si="99">+SUM(AA143:AA147)</f>
        <v>0.93980281578815039</v>
      </c>
      <c r="AB148" s="68">
        <f t="shared" ref="AB148" si="100">+SUM(AB143:AB147)</f>
        <v>0.96626792834034114</v>
      </c>
      <c r="AC148" s="68">
        <f t="shared" ref="AC148" si="101">+SUM(AC143:AC147)</f>
        <v>0.99302523960058198</v>
      </c>
      <c r="AD148" s="68">
        <f t="shared" ref="AD148" si="102">+SUM(AD143:AD147)</f>
        <v>1.0213445570452286</v>
      </c>
      <c r="AE148" s="68">
        <f t="shared" ref="AE148" si="103">+SUM(AE143:AE147)</f>
        <v>1.0499655535165633</v>
      </c>
      <c r="AF148" s="68">
        <f t="shared" ref="AF148" si="104">+SUM(AF143:AF147)</f>
        <v>1.0788882290145811</v>
      </c>
      <c r="AG148" s="68">
        <f t="shared" ref="AG148" si="105">+SUM(AG143:AG147)</f>
        <v>1.1081125835392822</v>
      </c>
      <c r="AH148" s="68">
        <f t="shared" ref="AH148" si="106">+SUM(AH143:AH147)</f>
        <v>1.1376386170906723</v>
      </c>
      <c r="AI148" s="68">
        <f t="shared" ref="AI148" si="107">+SUM(AI143:AI147)</f>
        <v>1.1710717307225544</v>
      </c>
      <c r="AJ148" s="68">
        <f t="shared" ref="AJ148" si="108">+SUM(AJ143:AJ147)</f>
        <v>1.204828781291315</v>
      </c>
      <c r="AK148" s="68">
        <f t="shared" ref="AK148" si="109">+SUM(AK143:AK147)</f>
        <v>1.2389097687969601</v>
      </c>
      <c r="AL148" s="68">
        <f t="shared" ref="AL148" si="110">+SUM(AL143:AL147)</f>
        <v>1.273314693239489</v>
      </c>
      <c r="AM148" s="68">
        <f t="shared" ref="AM148" si="111">+SUM(AM143:AM147)</f>
        <v>1.3080435546188971</v>
      </c>
      <c r="AN148" s="68">
        <f t="shared" ref="AN148" si="112">+SUM(AN143:AN147)</f>
        <v>1.3460433243892866</v>
      </c>
      <c r="AO148" s="68">
        <f t="shared" ref="AO148" si="113">+SUM(AO143:AO147)</f>
        <v>1.3844270218089838</v>
      </c>
      <c r="AP148" s="68">
        <f t="shared" ref="AP148" si="114">+SUM(AP143:AP147)</f>
        <v>1.4231946468779788</v>
      </c>
      <c r="AQ148" s="68">
        <f t="shared" ref="AQ148" si="115">+SUM(AQ143:AQ147)</f>
        <v>1.4623461995962712</v>
      </c>
      <c r="AR148" s="68">
        <f t="shared" ref="AR148" si="116">+SUM(AR143:AR147)</f>
        <v>1.5018816799638717</v>
      </c>
    </row>
    <row r="151" spans="1:45" ht="18.75" x14ac:dyDescent="0.3">
      <c r="I151" s="17" t="str">
        <f>+IF(OR(J152="OIL",J152="OIL-eq"),$I$5,IF(J152="GAS",$I$4,IF(J152="GSL",$I$8,IF(J152="DSL",$I$9,IF(J152="KER",$I$10,IF(J152="LPG",$I$11,IF(J152="HFO",$I$12,IF(J152="AVG",$I$13,IF(J152="RFG",$I$14,IF(J152="ELC",$I$15,$I$16))))))))))</f>
        <v>Kb/d</v>
      </c>
      <c r="K151" s="34" t="s">
        <v>775</v>
      </c>
    </row>
    <row r="152" spans="1:45" x14ac:dyDescent="0.25">
      <c r="I152" s="115">
        <f>+IF(OR(J152="OIL",J152="OIL-eq"),$H$5,IF(J152="GAS",$H$4,IF(J152="GSL",$H$8,IF(J152="DSL",$H$9,IF(J152="KER",$H$10,IF(J152="LPG",$H$11,IF(J152="HFO",$H$12,IF(J152="AVG",$H$13,IF(J152="RFG",$H$14,IF(J152="ELC",$H$15,$H$16))))))))))</f>
        <v>0.58168280836459885</v>
      </c>
      <c r="J152" s="279" t="s">
        <v>41</v>
      </c>
      <c r="K152" s="2" t="s">
        <v>27</v>
      </c>
      <c r="L152" s="63" t="s">
        <v>26</v>
      </c>
    </row>
    <row r="154" spans="1:45" x14ac:dyDescent="0.25">
      <c r="A154" s="15"/>
      <c r="B154" s="15"/>
      <c r="C154" s="15"/>
      <c r="D154" s="15"/>
      <c r="E154" s="15"/>
      <c r="F154" s="96"/>
      <c r="H154" s="17"/>
      <c r="I154" s="17"/>
      <c r="L154" s="22"/>
      <c r="M154" s="236">
        <v>2019</v>
      </c>
      <c r="N154" s="236">
        <v>2020</v>
      </c>
      <c r="O154" s="236">
        <v>2021</v>
      </c>
      <c r="P154" s="236">
        <v>2022</v>
      </c>
      <c r="Q154" s="236">
        <v>2023</v>
      </c>
      <c r="R154" s="236">
        <v>2024</v>
      </c>
      <c r="S154" s="236">
        <v>2025</v>
      </c>
      <c r="T154" s="236">
        <v>2026</v>
      </c>
      <c r="U154" s="236">
        <v>2027</v>
      </c>
      <c r="V154" s="236">
        <v>2028</v>
      </c>
      <c r="W154" s="236">
        <v>2029</v>
      </c>
      <c r="X154" s="236">
        <v>2030</v>
      </c>
      <c r="Y154" s="236">
        <v>2031</v>
      </c>
      <c r="Z154" s="236">
        <v>2032</v>
      </c>
      <c r="AA154" s="236">
        <v>2033</v>
      </c>
      <c r="AB154" s="236">
        <v>2034</v>
      </c>
      <c r="AC154" s="236">
        <v>2035</v>
      </c>
      <c r="AD154" s="236">
        <v>2036</v>
      </c>
      <c r="AE154" s="236">
        <v>2037</v>
      </c>
      <c r="AF154" s="236">
        <v>2038</v>
      </c>
      <c r="AG154" s="236">
        <v>2039</v>
      </c>
      <c r="AH154" s="236">
        <v>2040</v>
      </c>
      <c r="AI154" s="236">
        <v>2041</v>
      </c>
      <c r="AJ154" s="236">
        <v>2042</v>
      </c>
      <c r="AK154" s="236">
        <v>2043</v>
      </c>
      <c r="AL154" s="236">
        <v>2044</v>
      </c>
      <c r="AM154" s="236">
        <v>2045</v>
      </c>
      <c r="AN154" s="236">
        <v>2046</v>
      </c>
      <c r="AO154" s="236">
        <v>2047</v>
      </c>
      <c r="AP154" s="236">
        <v>2048</v>
      </c>
      <c r="AQ154" s="236">
        <v>2049</v>
      </c>
      <c r="AR154" s="236">
        <v>2050</v>
      </c>
      <c r="AS154" s="21"/>
    </row>
    <row r="155" spans="1:45" x14ac:dyDescent="0.25">
      <c r="J155" s="280"/>
      <c r="L155" s="218" t="s">
        <v>766</v>
      </c>
      <c r="M155" s="267">
        <v>0</v>
      </c>
      <c r="N155" s="267">
        <v>0</v>
      </c>
      <c r="O155" s="267">
        <v>0</v>
      </c>
      <c r="P155" s="267">
        <v>0</v>
      </c>
      <c r="Q155" s="267">
        <v>0</v>
      </c>
      <c r="R155" s="267">
        <v>0</v>
      </c>
      <c r="S155" s="267">
        <v>0</v>
      </c>
      <c r="T155" s="267">
        <v>0</v>
      </c>
      <c r="U155" s="267">
        <v>0</v>
      </c>
      <c r="V155" s="267">
        <v>0</v>
      </c>
      <c r="W155" s="267">
        <v>0</v>
      </c>
      <c r="X155" s="267">
        <v>0</v>
      </c>
      <c r="Y155" s="267">
        <v>0</v>
      </c>
      <c r="Z155" s="267">
        <v>0</v>
      </c>
      <c r="AA155" s="267">
        <v>0</v>
      </c>
      <c r="AB155" s="267">
        <v>0</v>
      </c>
      <c r="AC155" s="267">
        <v>0</v>
      </c>
      <c r="AD155" s="267">
        <v>0</v>
      </c>
      <c r="AE155" s="267">
        <v>0</v>
      </c>
      <c r="AF155" s="267">
        <v>0</v>
      </c>
      <c r="AG155" s="267">
        <v>0</v>
      </c>
      <c r="AH155" s="267">
        <v>0</v>
      </c>
      <c r="AI155" s="267">
        <v>0</v>
      </c>
      <c r="AJ155" s="267">
        <v>0</v>
      </c>
      <c r="AK155" s="267">
        <v>0</v>
      </c>
      <c r="AL155" s="267">
        <v>0</v>
      </c>
      <c r="AM155" s="267">
        <v>0</v>
      </c>
      <c r="AN155" s="267">
        <v>0</v>
      </c>
      <c r="AO155" s="267">
        <v>0</v>
      </c>
      <c r="AP155" s="267">
        <v>0</v>
      </c>
      <c r="AQ155" s="267">
        <v>0</v>
      </c>
      <c r="AR155" s="267">
        <v>0</v>
      </c>
    </row>
    <row r="156" spans="1:45" x14ac:dyDescent="0.25">
      <c r="L156" s="218" t="s">
        <v>767</v>
      </c>
      <c r="M156" s="270">
        <v>0</v>
      </c>
      <c r="N156" s="270">
        <v>0</v>
      </c>
      <c r="O156" s="270">
        <v>0</v>
      </c>
      <c r="P156" s="270">
        <v>0</v>
      </c>
      <c r="Q156" s="270">
        <v>0</v>
      </c>
      <c r="R156" s="270">
        <v>0</v>
      </c>
      <c r="S156" s="270">
        <v>0</v>
      </c>
      <c r="T156" s="270">
        <v>0</v>
      </c>
      <c r="U156" s="270">
        <v>0</v>
      </c>
      <c r="V156" s="270">
        <v>0</v>
      </c>
      <c r="W156" s="270">
        <v>0</v>
      </c>
      <c r="X156" s="270">
        <v>0</v>
      </c>
      <c r="Y156" s="270">
        <v>0</v>
      </c>
      <c r="Z156" s="270">
        <v>0</v>
      </c>
      <c r="AA156" s="270">
        <v>0</v>
      </c>
      <c r="AB156" s="270">
        <v>0</v>
      </c>
      <c r="AC156" s="270">
        <v>0</v>
      </c>
      <c r="AD156" s="270">
        <v>0</v>
      </c>
      <c r="AE156" s="270">
        <v>0</v>
      </c>
      <c r="AF156" s="270">
        <v>0</v>
      </c>
      <c r="AG156" s="270">
        <v>0</v>
      </c>
      <c r="AH156" s="270">
        <v>0</v>
      </c>
      <c r="AI156" s="270">
        <v>0</v>
      </c>
      <c r="AJ156" s="270">
        <v>0</v>
      </c>
      <c r="AK156" s="270">
        <v>0</v>
      </c>
      <c r="AL156" s="270">
        <v>0</v>
      </c>
      <c r="AM156" s="270">
        <v>0</v>
      </c>
      <c r="AN156" s="270">
        <v>0</v>
      </c>
      <c r="AO156" s="270">
        <v>0</v>
      </c>
      <c r="AP156" s="270">
        <v>0</v>
      </c>
      <c r="AQ156" s="270">
        <v>0</v>
      </c>
      <c r="AR156" s="270">
        <v>0</v>
      </c>
    </row>
    <row r="157" spans="1:45" x14ac:dyDescent="0.25">
      <c r="L157" s="218" t="s">
        <v>768</v>
      </c>
      <c r="M157" s="270">
        <v>0</v>
      </c>
      <c r="N157" s="270">
        <v>0</v>
      </c>
      <c r="O157" s="270">
        <v>0</v>
      </c>
      <c r="P157" s="270">
        <v>0</v>
      </c>
      <c r="Q157" s="270">
        <v>0</v>
      </c>
      <c r="R157" s="270">
        <v>0</v>
      </c>
      <c r="S157" s="270">
        <v>0</v>
      </c>
      <c r="T157" s="270">
        <v>0</v>
      </c>
      <c r="U157" s="270">
        <v>0</v>
      </c>
      <c r="V157" s="270">
        <v>0</v>
      </c>
      <c r="W157" s="270">
        <v>0</v>
      </c>
      <c r="X157" s="270">
        <v>0</v>
      </c>
      <c r="Y157" s="270">
        <v>0</v>
      </c>
      <c r="Z157" s="270">
        <v>0</v>
      </c>
      <c r="AA157" s="270">
        <v>0</v>
      </c>
      <c r="AB157" s="270">
        <v>0</v>
      </c>
      <c r="AC157" s="270">
        <v>0</v>
      </c>
      <c r="AD157" s="270">
        <v>0</v>
      </c>
      <c r="AE157" s="270">
        <v>0</v>
      </c>
      <c r="AF157" s="270">
        <v>0</v>
      </c>
      <c r="AG157" s="270">
        <v>0</v>
      </c>
      <c r="AH157" s="270">
        <v>0</v>
      </c>
      <c r="AI157" s="270">
        <v>0</v>
      </c>
      <c r="AJ157" s="270">
        <v>0</v>
      </c>
      <c r="AK157" s="270">
        <v>0</v>
      </c>
      <c r="AL157" s="270">
        <v>0</v>
      </c>
      <c r="AM157" s="270">
        <v>0</v>
      </c>
      <c r="AN157" s="270">
        <v>0</v>
      </c>
      <c r="AO157" s="270">
        <v>0</v>
      </c>
      <c r="AP157" s="270">
        <v>0</v>
      </c>
      <c r="AQ157" s="270">
        <v>0</v>
      </c>
      <c r="AR157" s="270">
        <v>0</v>
      </c>
    </row>
    <row r="158" spans="1:45" x14ac:dyDescent="0.25">
      <c r="L158" s="218" t="s">
        <v>769</v>
      </c>
      <c r="M158" s="270">
        <f>+Produccion_UO!M1023*$I$152</f>
        <v>34.395195300002854</v>
      </c>
      <c r="N158" s="270">
        <f>+Produccion_UO!N1023*$I$152</f>
        <v>34.715295349445832</v>
      </c>
      <c r="O158" s="270">
        <f>+Produccion_UO!O1023*$I$152</f>
        <v>36.417891919095489</v>
      </c>
      <c r="P158" s="270">
        <f>+Produccion_UO!P1023*$I$152</f>
        <v>38.161072820329643</v>
      </c>
      <c r="Q158" s="270">
        <f>+Produccion_UO!Q1023*$I$152</f>
        <v>39.944838053148246</v>
      </c>
      <c r="R158" s="270">
        <f>+Produccion_UO!R1023*$I$152</f>
        <v>41.769187617551296</v>
      </c>
      <c r="S158" s="270">
        <f>+Produccion_UO!S1023*$I$152</f>
        <v>43.634121513538844</v>
      </c>
      <c r="T158" s="270">
        <f>+Produccion_UO!T1023*$I$152</f>
        <v>45.463734402011582</v>
      </c>
      <c r="U158" s="270">
        <f>+Produccion_UO!U1023*$I$152</f>
        <v>47.328969837319086</v>
      </c>
      <c r="V158" s="270">
        <f>+Produccion_UO!V1023*$I$152</f>
        <v>49.22982781946137</v>
      </c>
      <c r="W158" s="270">
        <f>+Produccion_UO!W1023*$I$152</f>
        <v>51.16630834843842</v>
      </c>
      <c r="X158" s="270">
        <f>+Produccion_UO!X1023*$I$152</f>
        <v>53.138411424250251</v>
      </c>
      <c r="Y158" s="270">
        <f>+Produccion_UO!Y1023*$I$152</f>
        <v>55.181338874566855</v>
      </c>
      <c r="Z158" s="270">
        <f>+Produccion_UO!Z1023*$I$152</f>
        <v>57.255194770274557</v>
      </c>
      <c r="AA158" s="270">
        <f>+Produccion_UO!AA1023*$I$152</f>
        <v>59.359979111373647</v>
      </c>
      <c r="AB158" s="270">
        <f>+Produccion_UO!AB1023*$I$152</f>
        <v>61.495691897863487</v>
      </c>
      <c r="AC158" s="270">
        <f>+Produccion_UO!AC1023*$I$152</f>
        <v>63.662333129744354</v>
      </c>
      <c r="AD158" s="270">
        <f>+Produccion_UO!AD1023*$I$152</f>
        <v>65.960531271670888</v>
      </c>
      <c r="AE158" s="270">
        <f>+Produccion_UO!AE1023*$I$152</f>
        <v>68.291476022185392</v>
      </c>
      <c r="AF158" s="270">
        <f>+Produccion_UO!AF1023*$I$152</f>
        <v>70.655167381287271</v>
      </c>
      <c r="AG158" s="270">
        <f>+Produccion_UO!AG1023*$I$152</f>
        <v>73.051605348976537</v>
      </c>
      <c r="AH158" s="270">
        <f>+Produccion_UO!AH1023*$I$152</f>
        <v>75.48078992525376</v>
      </c>
      <c r="AI158" s="270">
        <f>+Produccion_UO!AI1023*$I$152</f>
        <v>77.892275381042381</v>
      </c>
      <c r="AJ158" s="270">
        <f>+Produccion_UO!AJ1023*$I$152</f>
        <v>80.334239497413265</v>
      </c>
      <c r="AK158" s="270">
        <f>+Produccion_UO!AK1023*$I$152</f>
        <v>82.806682274366992</v>
      </c>
      <c r="AL158" s="270">
        <f>+Produccion_UO!AL1023*$I$152</f>
        <v>85.309603711903577</v>
      </c>
      <c r="AM158" s="270">
        <f>+Produccion_UO!AM1023*$I$152</f>
        <v>87.843003810022395</v>
      </c>
      <c r="AN158" s="270">
        <f>+Produccion_UO!AN1023*$I$152</f>
        <v>90.265575841420485</v>
      </c>
      <c r="AO158" s="270">
        <f>+Produccion_UO!AO1023*$I$152</f>
        <v>92.718696484697105</v>
      </c>
      <c r="AP158" s="270">
        <f>+Produccion_UO!AP1023*$I$152</f>
        <v>95.202365739852269</v>
      </c>
      <c r="AQ158" s="270">
        <f>+Produccion_UO!AQ1023*$I$152</f>
        <v>97.716583606885976</v>
      </c>
      <c r="AR158" s="270">
        <f>+Produccion_UO!AR1023*$I$152</f>
        <v>100.26135008579821</v>
      </c>
    </row>
    <row r="159" spans="1:45" x14ac:dyDescent="0.25">
      <c r="L159" s="218" t="s">
        <v>770</v>
      </c>
      <c r="M159" s="284">
        <f>+Produccion_UO!M1040*$I$152</f>
        <v>0</v>
      </c>
      <c r="N159" s="284">
        <f>+Produccion_UO!N1050*$I$140</f>
        <v>0</v>
      </c>
      <c r="O159" s="284">
        <f>+Produccion_UO!O1050*$I$140</f>
        <v>0</v>
      </c>
      <c r="P159" s="284">
        <f>+Produccion_UO!P1050*$I$140</f>
        <v>0</v>
      </c>
      <c r="Q159" s="284">
        <f>+Produccion_UO!Q1050*$I$140</f>
        <v>0</v>
      </c>
      <c r="R159" s="284">
        <f>+Produccion_UO!R1050*$I$140</f>
        <v>0</v>
      </c>
      <c r="S159" s="284">
        <f>+Produccion_UO!S1050*$I$140</f>
        <v>0</v>
      </c>
      <c r="T159" s="284">
        <f>+Produccion_UO!T1050*$I$140</f>
        <v>0</v>
      </c>
      <c r="U159" s="284">
        <f>+Produccion_UO!U1050*$I$140</f>
        <v>0</v>
      </c>
      <c r="V159" s="284">
        <f>+Produccion_UO!V1050*$I$140</f>
        <v>0</v>
      </c>
      <c r="W159" s="284">
        <f>+Produccion_UO!W1050*$I$140</f>
        <v>0</v>
      </c>
      <c r="X159" s="284">
        <f>+Produccion_UO!X1050*$I$140</f>
        <v>0</v>
      </c>
      <c r="Y159" s="284">
        <f>+Produccion_UO!Y1050*$I$140</f>
        <v>0</v>
      </c>
      <c r="Z159" s="284">
        <f>+Produccion_UO!Z1050*$I$140</f>
        <v>0</v>
      </c>
      <c r="AA159" s="284">
        <f>+Produccion_UO!AA1050*$I$140</f>
        <v>0</v>
      </c>
      <c r="AB159" s="284">
        <f>+Produccion_UO!AB1050*$I$140</f>
        <v>0</v>
      </c>
      <c r="AC159" s="284">
        <f>+Produccion_UO!AC1050*$I$140</f>
        <v>0</v>
      </c>
      <c r="AD159" s="284">
        <f>+Produccion_UO!AD1050*$I$140</f>
        <v>0</v>
      </c>
      <c r="AE159" s="284">
        <f>+Produccion_UO!AE1050*$I$140</f>
        <v>0</v>
      </c>
      <c r="AF159" s="284">
        <f>+Produccion_UO!AF1050*$I$140</f>
        <v>0</v>
      </c>
      <c r="AG159" s="284">
        <f>+Produccion_UO!AG1050*$I$140</f>
        <v>0</v>
      </c>
      <c r="AH159" s="284">
        <f>+Produccion_UO!AH1050*$I$140</f>
        <v>0</v>
      </c>
      <c r="AI159" s="284">
        <f>+Produccion_UO!AI1050*$I$140</f>
        <v>0</v>
      </c>
      <c r="AJ159" s="284">
        <f>+Produccion_UO!AJ1050*$I$140</f>
        <v>0</v>
      </c>
      <c r="AK159" s="284">
        <f>+Produccion_UO!AK1050*$I$140</f>
        <v>0</v>
      </c>
      <c r="AL159" s="284">
        <f>+Produccion_UO!AL1050*$I$140</f>
        <v>0</v>
      </c>
      <c r="AM159" s="284">
        <f>+Produccion_UO!AM1050*$I$140</f>
        <v>0</v>
      </c>
      <c r="AN159" s="284">
        <f>+Produccion_UO!AN1050*$I$140</f>
        <v>0</v>
      </c>
      <c r="AO159" s="284">
        <f>+Produccion_UO!AO1050*$I$140</f>
        <v>0</v>
      </c>
      <c r="AP159" s="284">
        <f>+Produccion_UO!AP1050*$I$140</f>
        <v>0</v>
      </c>
      <c r="AQ159" s="284">
        <f>+Produccion_UO!AQ1050*$I$140</f>
        <v>0</v>
      </c>
      <c r="AR159" s="284">
        <f>+Produccion_UO!AR1050*$I$140</f>
        <v>0</v>
      </c>
    </row>
    <row r="160" spans="1:45" x14ac:dyDescent="0.25">
      <c r="M160" s="282">
        <f>+SUM(M155:M159)</f>
        <v>34.395195300002854</v>
      </c>
      <c r="N160" s="68">
        <f t="shared" ref="N160" si="117">+SUM(N155:N159)</f>
        <v>34.715295349445832</v>
      </c>
      <c r="O160" s="68">
        <f t="shared" ref="O160" si="118">+SUM(O155:O159)</f>
        <v>36.417891919095489</v>
      </c>
      <c r="P160" s="68">
        <f t="shared" ref="P160" si="119">+SUM(P155:P159)</f>
        <v>38.161072820329643</v>
      </c>
      <c r="Q160" s="68">
        <f t="shared" ref="Q160" si="120">+SUM(Q155:Q159)</f>
        <v>39.944838053148246</v>
      </c>
      <c r="R160" s="68">
        <f t="shared" ref="R160" si="121">+SUM(R155:R159)</f>
        <v>41.769187617551296</v>
      </c>
      <c r="S160" s="68">
        <f t="shared" ref="S160" si="122">+SUM(S155:S159)</f>
        <v>43.634121513538844</v>
      </c>
      <c r="T160" s="68">
        <f t="shared" ref="T160" si="123">+SUM(T155:T159)</f>
        <v>45.463734402011582</v>
      </c>
      <c r="U160" s="68">
        <f t="shared" ref="U160" si="124">+SUM(U155:U159)</f>
        <v>47.328969837319086</v>
      </c>
      <c r="V160" s="68">
        <f t="shared" ref="V160" si="125">+SUM(V155:V159)</f>
        <v>49.22982781946137</v>
      </c>
      <c r="W160" s="68">
        <f t="shared" ref="W160" si="126">+SUM(W155:W159)</f>
        <v>51.16630834843842</v>
      </c>
      <c r="X160" s="68">
        <f t="shared" ref="X160" si="127">+SUM(X155:X159)</f>
        <v>53.138411424250251</v>
      </c>
      <c r="Y160" s="68">
        <f t="shared" ref="Y160" si="128">+SUM(Y155:Y159)</f>
        <v>55.181338874566855</v>
      </c>
      <c r="Z160" s="68">
        <f t="shared" ref="Z160" si="129">+SUM(Z155:Z159)</f>
        <v>57.255194770274557</v>
      </c>
      <c r="AA160" s="68">
        <f t="shared" ref="AA160" si="130">+SUM(AA155:AA159)</f>
        <v>59.359979111373647</v>
      </c>
      <c r="AB160" s="68">
        <f t="shared" ref="AB160" si="131">+SUM(AB155:AB159)</f>
        <v>61.495691897863487</v>
      </c>
      <c r="AC160" s="68">
        <f t="shared" ref="AC160" si="132">+SUM(AC155:AC159)</f>
        <v>63.662333129744354</v>
      </c>
      <c r="AD160" s="68">
        <f t="shared" ref="AD160" si="133">+SUM(AD155:AD159)</f>
        <v>65.960531271670888</v>
      </c>
      <c r="AE160" s="68">
        <f t="shared" ref="AE160" si="134">+SUM(AE155:AE159)</f>
        <v>68.291476022185392</v>
      </c>
      <c r="AF160" s="68">
        <f t="shared" ref="AF160" si="135">+SUM(AF155:AF159)</f>
        <v>70.655167381287271</v>
      </c>
      <c r="AG160" s="68">
        <f t="shared" ref="AG160" si="136">+SUM(AG155:AG159)</f>
        <v>73.051605348976537</v>
      </c>
      <c r="AH160" s="68">
        <f t="shared" ref="AH160" si="137">+SUM(AH155:AH159)</f>
        <v>75.48078992525376</v>
      </c>
      <c r="AI160" s="68">
        <f t="shared" ref="AI160" si="138">+SUM(AI155:AI159)</f>
        <v>77.892275381042381</v>
      </c>
      <c r="AJ160" s="68">
        <f t="shared" ref="AJ160" si="139">+SUM(AJ155:AJ159)</f>
        <v>80.334239497413265</v>
      </c>
      <c r="AK160" s="68">
        <f t="shared" ref="AK160" si="140">+SUM(AK155:AK159)</f>
        <v>82.806682274366992</v>
      </c>
      <c r="AL160" s="68">
        <f t="shared" ref="AL160" si="141">+SUM(AL155:AL159)</f>
        <v>85.309603711903577</v>
      </c>
      <c r="AM160" s="68">
        <f t="shared" ref="AM160" si="142">+SUM(AM155:AM159)</f>
        <v>87.843003810022395</v>
      </c>
      <c r="AN160" s="68">
        <f t="shared" ref="AN160" si="143">+SUM(AN155:AN159)</f>
        <v>90.265575841420485</v>
      </c>
      <c r="AO160" s="68">
        <f t="shared" ref="AO160" si="144">+SUM(AO155:AO159)</f>
        <v>92.718696484697105</v>
      </c>
      <c r="AP160" s="68">
        <f t="shared" ref="AP160" si="145">+SUM(AP155:AP159)</f>
        <v>95.202365739852269</v>
      </c>
      <c r="AQ160" s="68">
        <f t="shared" ref="AQ160" si="146">+SUM(AQ155:AQ159)</f>
        <v>97.716583606885976</v>
      </c>
      <c r="AR160" s="68">
        <f t="shared" ref="AR160" si="147">+SUM(AR155:AR159)</f>
        <v>100.26135008579821</v>
      </c>
    </row>
    <row r="163" spans="1:45" ht="18.75" x14ac:dyDescent="0.3">
      <c r="I163" s="17" t="str">
        <f>+IF(OR(J164="OIL",J164="OIL-eq"),$I$5,IF(J164="GAS",$I$4,IF(J164="GSL",$I$8,IF(J164="DSL",$I$9,IF(J164="KER",$I$10,IF(J164="LPG",$I$11,IF(J164="HFO",$I$12,IF(J164="AVG",$I$13,IF(J164="RFG",$I$14,IF(J164="ELC",$I$15,$I$16))))))))))</f>
        <v>Kb/d</v>
      </c>
      <c r="K163" s="34" t="s">
        <v>776</v>
      </c>
    </row>
    <row r="164" spans="1:45" x14ac:dyDescent="0.25">
      <c r="I164" s="285">
        <f>+IF(OR(J164="OIL",J164="OIL-eq"),$H$5,IF(J164="GAS",$H$4,IF(J164="GSL",$H$8,IF(J164="DSL",$H$9,IF(J164="KER",$H$10,IF(J164="LPG",$H$11,IF(J164="HFO",$H$12,IF(J164="AVG",$H$13,IF(J164="RFG",$H$14,IF(J164="ELC",$H$15,$H$16))))))))))</f>
        <v>0.5755726948313572</v>
      </c>
      <c r="J164" s="279" t="s">
        <v>32</v>
      </c>
      <c r="K164" s="2" t="s">
        <v>27</v>
      </c>
      <c r="L164" s="63" t="s">
        <v>26</v>
      </c>
    </row>
    <row r="166" spans="1:45" x14ac:dyDescent="0.25">
      <c r="A166" s="15"/>
      <c r="B166" s="15"/>
      <c r="C166" s="15"/>
      <c r="D166" s="15"/>
      <c r="E166" s="15"/>
      <c r="F166" s="96"/>
      <c r="H166" s="17"/>
      <c r="I166" s="17"/>
      <c r="L166" s="22"/>
      <c r="M166" s="236">
        <v>2019</v>
      </c>
      <c r="N166" s="236">
        <v>2020</v>
      </c>
      <c r="O166" s="236">
        <v>2021</v>
      </c>
      <c r="P166" s="236">
        <v>2022</v>
      </c>
      <c r="Q166" s="236">
        <v>2023</v>
      </c>
      <c r="R166" s="236">
        <v>2024</v>
      </c>
      <c r="S166" s="236">
        <v>2025</v>
      </c>
      <c r="T166" s="236">
        <v>2026</v>
      </c>
      <c r="U166" s="236">
        <v>2027</v>
      </c>
      <c r="V166" s="236">
        <v>2028</v>
      </c>
      <c r="W166" s="236">
        <v>2029</v>
      </c>
      <c r="X166" s="236">
        <v>2030</v>
      </c>
      <c r="Y166" s="236">
        <v>2031</v>
      </c>
      <c r="Z166" s="236">
        <v>2032</v>
      </c>
      <c r="AA166" s="236">
        <v>2033</v>
      </c>
      <c r="AB166" s="236">
        <v>2034</v>
      </c>
      <c r="AC166" s="236">
        <v>2035</v>
      </c>
      <c r="AD166" s="236">
        <v>2036</v>
      </c>
      <c r="AE166" s="236">
        <v>2037</v>
      </c>
      <c r="AF166" s="236">
        <v>2038</v>
      </c>
      <c r="AG166" s="236">
        <v>2039</v>
      </c>
      <c r="AH166" s="236">
        <v>2040</v>
      </c>
      <c r="AI166" s="236">
        <v>2041</v>
      </c>
      <c r="AJ166" s="236">
        <v>2042</v>
      </c>
      <c r="AK166" s="236">
        <v>2043</v>
      </c>
      <c r="AL166" s="236">
        <v>2044</v>
      </c>
      <c r="AM166" s="236">
        <v>2045</v>
      </c>
      <c r="AN166" s="236">
        <v>2046</v>
      </c>
      <c r="AO166" s="236">
        <v>2047</v>
      </c>
      <c r="AP166" s="236">
        <v>2048</v>
      </c>
      <c r="AQ166" s="236">
        <v>2049</v>
      </c>
      <c r="AR166" s="236">
        <v>2050</v>
      </c>
      <c r="AS166" s="21"/>
    </row>
    <row r="167" spans="1:45" x14ac:dyDescent="0.25">
      <c r="J167" s="280"/>
      <c r="L167" s="218" t="s">
        <v>766</v>
      </c>
      <c r="M167" s="267">
        <v>0</v>
      </c>
      <c r="N167" s="267">
        <v>0</v>
      </c>
      <c r="O167" s="267">
        <v>0</v>
      </c>
      <c r="P167" s="267">
        <v>0</v>
      </c>
      <c r="Q167" s="267">
        <v>0</v>
      </c>
      <c r="R167" s="267">
        <v>0</v>
      </c>
      <c r="S167" s="267">
        <v>0</v>
      </c>
      <c r="T167" s="267">
        <v>0</v>
      </c>
      <c r="U167" s="267">
        <v>0</v>
      </c>
      <c r="V167" s="267">
        <v>0</v>
      </c>
      <c r="W167" s="267">
        <v>0</v>
      </c>
      <c r="X167" s="267">
        <v>0</v>
      </c>
      <c r="Y167" s="267">
        <v>0</v>
      </c>
      <c r="Z167" s="267">
        <v>0</v>
      </c>
      <c r="AA167" s="267">
        <v>0</v>
      </c>
      <c r="AB167" s="267">
        <v>0</v>
      </c>
      <c r="AC167" s="267">
        <v>0</v>
      </c>
      <c r="AD167" s="267">
        <v>0</v>
      </c>
      <c r="AE167" s="267">
        <v>0</v>
      </c>
      <c r="AF167" s="267">
        <v>0</v>
      </c>
      <c r="AG167" s="267">
        <v>0</v>
      </c>
      <c r="AH167" s="267">
        <v>0</v>
      </c>
      <c r="AI167" s="267">
        <v>0</v>
      </c>
      <c r="AJ167" s="267">
        <v>0</v>
      </c>
      <c r="AK167" s="267">
        <v>0</v>
      </c>
      <c r="AL167" s="267">
        <v>0</v>
      </c>
      <c r="AM167" s="267">
        <v>0</v>
      </c>
      <c r="AN167" s="267">
        <v>0</v>
      </c>
      <c r="AO167" s="267">
        <v>0</v>
      </c>
      <c r="AP167" s="267">
        <v>0</v>
      </c>
      <c r="AQ167" s="267">
        <v>0</v>
      </c>
      <c r="AR167" s="267">
        <v>0</v>
      </c>
    </row>
    <row r="168" spans="1:45" x14ac:dyDescent="0.25">
      <c r="L168" s="218" t="s">
        <v>767</v>
      </c>
      <c r="M168" s="270">
        <v>0</v>
      </c>
      <c r="N168" s="270">
        <v>0</v>
      </c>
      <c r="O168" s="270">
        <v>0</v>
      </c>
      <c r="P168" s="270">
        <v>0</v>
      </c>
      <c r="Q168" s="270">
        <v>0</v>
      </c>
      <c r="R168" s="270">
        <v>0</v>
      </c>
      <c r="S168" s="270">
        <v>0</v>
      </c>
      <c r="T168" s="270">
        <v>0</v>
      </c>
      <c r="U168" s="270">
        <v>0</v>
      </c>
      <c r="V168" s="270">
        <v>0</v>
      </c>
      <c r="W168" s="270">
        <v>0</v>
      </c>
      <c r="X168" s="270">
        <v>0</v>
      </c>
      <c r="Y168" s="270">
        <v>0</v>
      </c>
      <c r="Z168" s="270">
        <v>0</v>
      </c>
      <c r="AA168" s="270">
        <v>0</v>
      </c>
      <c r="AB168" s="270">
        <v>0</v>
      </c>
      <c r="AC168" s="270">
        <v>0</v>
      </c>
      <c r="AD168" s="270">
        <v>0</v>
      </c>
      <c r="AE168" s="270">
        <v>0</v>
      </c>
      <c r="AF168" s="270">
        <v>0</v>
      </c>
      <c r="AG168" s="270">
        <v>0</v>
      </c>
      <c r="AH168" s="270">
        <v>0</v>
      </c>
      <c r="AI168" s="270">
        <v>0</v>
      </c>
      <c r="AJ168" s="270">
        <v>0</v>
      </c>
      <c r="AK168" s="270">
        <v>0</v>
      </c>
      <c r="AL168" s="270">
        <v>0</v>
      </c>
      <c r="AM168" s="270">
        <v>0</v>
      </c>
      <c r="AN168" s="270">
        <v>0</v>
      </c>
      <c r="AO168" s="270">
        <v>0</v>
      </c>
      <c r="AP168" s="270">
        <v>0</v>
      </c>
      <c r="AQ168" s="270">
        <v>0</v>
      </c>
      <c r="AR168" s="270">
        <v>0</v>
      </c>
    </row>
    <row r="169" spans="1:45" x14ac:dyDescent="0.25">
      <c r="L169" s="218" t="s">
        <v>768</v>
      </c>
      <c r="M169" s="270">
        <v>0</v>
      </c>
      <c r="N169" s="270">
        <v>0</v>
      </c>
      <c r="O169" s="270">
        <v>0</v>
      </c>
      <c r="P169" s="270">
        <v>0</v>
      </c>
      <c r="Q169" s="270">
        <v>0</v>
      </c>
      <c r="R169" s="270">
        <v>0</v>
      </c>
      <c r="S169" s="270">
        <v>0</v>
      </c>
      <c r="T169" s="270">
        <v>0</v>
      </c>
      <c r="U169" s="270">
        <v>0</v>
      </c>
      <c r="V169" s="270">
        <v>0</v>
      </c>
      <c r="W169" s="270">
        <v>0</v>
      </c>
      <c r="X169" s="270">
        <v>0</v>
      </c>
      <c r="Y169" s="270">
        <v>0</v>
      </c>
      <c r="Z169" s="270">
        <v>0</v>
      </c>
      <c r="AA169" s="270">
        <v>0</v>
      </c>
      <c r="AB169" s="270">
        <v>0</v>
      </c>
      <c r="AC169" s="270">
        <v>0</v>
      </c>
      <c r="AD169" s="270">
        <v>0</v>
      </c>
      <c r="AE169" s="270">
        <v>0</v>
      </c>
      <c r="AF169" s="270">
        <v>0</v>
      </c>
      <c r="AG169" s="270">
        <v>0</v>
      </c>
      <c r="AH169" s="270">
        <v>0</v>
      </c>
      <c r="AI169" s="270">
        <v>0</v>
      </c>
      <c r="AJ169" s="270">
        <v>0</v>
      </c>
      <c r="AK169" s="270">
        <v>0</v>
      </c>
      <c r="AL169" s="270">
        <v>0</v>
      </c>
      <c r="AM169" s="270">
        <v>0</v>
      </c>
      <c r="AN169" s="270">
        <v>0</v>
      </c>
      <c r="AO169" s="270">
        <v>0</v>
      </c>
      <c r="AP169" s="270">
        <v>0</v>
      </c>
      <c r="AQ169" s="270">
        <v>0</v>
      </c>
      <c r="AR169" s="270">
        <v>0</v>
      </c>
    </row>
    <row r="170" spans="1:45" x14ac:dyDescent="0.25">
      <c r="L170" s="218" t="s">
        <v>769</v>
      </c>
      <c r="M170" s="270">
        <f>+Produccion_UO!M1015*$I$164</f>
        <v>0.30188787843904685</v>
      </c>
      <c r="N170" s="270">
        <f>+Produccion_UO!N1015*$I$164</f>
        <v>0.30470818464372051</v>
      </c>
      <c r="O170" s="270">
        <f>+Produccion_UO!O1015*$I$164</f>
        <v>0.31965142155011855</v>
      </c>
      <c r="P170" s="270">
        <f>+Produccion_UO!P1015*$I$164</f>
        <v>0.33495082865302406</v>
      </c>
      <c r="Q170" s="270">
        <f>+Produccion_UO!Q1015*$I$164</f>
        <v>0.35060640595243697</v>
      </c>
      <c r="R170" s="270">
        <f>+Produccion_UO!R1015*$I$164</f>
        <v>0.3666181534483573</v>
      </c>
      <c r="S170" s="270">
        <f>+Produccion_UO!S1015*$I$164</f>
        <v>0.38298607114078509</v>
      </c>
      <c r="T170" s="270">
        <f>+Produccion_UO!T1015*$I$164</f>
        <v>0.39904107957216761</v>
      </c>
      <c r="U170" s="270">
        <f>+Produccion_UO!U1015*$I$164</f>
        <v>0.41540863213596524</v>
      </c>
      <c r="V170" s="270">
        <f>+Produccion_UO!V1015*$I$164</f>
        <v>0.43208872883217853</v>
      </c>
      <c r="W170" s="270">
        <f>+Produccion_UO!W1015*$I$164</f>
        <v>0.44908136966080636</v>
      </c>
      <c r="X170" s="270">
        <f>+Produccion_UO!X1015*$I$164</f>
        <v>0.4663865546218493</v>
      </c>
      <c r="Y170" s="270">
        <f>+Produccion_UO!Y1015*$I$164</f>
        <v>0.48431942853440368</v>
      </c>
      <c r="Z170" s="270">
        <f>+Produccion_UO!Z1015*$I$164</f>
        <v>0.50252380724272361</v>
      </c>
      <c r="AA170" s="270">
        <f>+Produccion_UO!AA1015*$I$164</f>
        <v>0.52099969074681018</v>
      </c>
      <c r="AB170" s="270">
        <f>+Produccion_UO!AB1015*$I$164</f>
        <v>0.5397470790466623</v>
      </c>
      <c r="AC170" s="270">
        <f>+Produccion_UO!AC1015*$I$164</f>
        <v>0.55876597214228041</v>
      </c>
      <c r="AD170" s="270">
        <f>+Produccion_UO!AD1015*$I$164</f>
        <v>0.57894594863657767</v>
      </c>
      <c r="AE170" s="270">
        <f>+Produccion_UO!AE1015*$I$164</f>
        <v>0.59941351257153219</v>
      </c>
      <c r="AF170" s="270">
        <f>+Produccion_UO!AF1015*$I$164</f>
        <v>0.62016866394715087</v>
      </c>
      <c r="AG170" s="270">
        <f>+Produccion_UO!AG1015*$I$164</f>
        <v>0.6412114027634338</v>
      </c>
      <c r="AH170" s="270">
        <f>+Produccion_UO!AH1015*$I$164</f>
        <v>0.66254172902037534</v>
      </c>
      <c r="AI170" s="270">
        <f>+Produccion_UO!AI1015*$I$164</f>
        <v>0.68370586299625302</v>
      </c>
      <c r="AJ170" s="270">
        <f>+Produccion_UO!AJ1015*$I$164</f>
        <v>0.70513747528176007</v>
      </c>
      <c r="AK170" s="270">
        <f>+Produccion_UO!AK1015*$I$164</f>
        <v>0.72683656587690226</v>
      </c>
      <c r="AL170" s="270">
        <f>+Produccion_UO!AL1015*$I$164</f>
        <v>0.74880313478167948</v>
      </c>
      <c r="AM170" s="270">
        <f>+Produccion_UO!AM1015*$I$164</f>
        <v>0.77103718199608606</v>
      </c>
      <c r="AN170" s="270">
        <f>+Produccion_UO!AN1015*$I$164</f>
        <v>0.79230350604700128</v>
      </c>
      <c r="AO170" s="270">
        <f>+Produccion_UO!AO1015*$I$164</f>
        <v>0.81383801491257057</v>
      </c>
      <c r="AP170" s="270">
        <f>+Produccion_UO!AP1015*$I$164</f>
        <v>0.8356407085927765</v>
      </c>
      <c r="AQ170" s="270">
        <f>+Produccion_UO!AQ1015*$I$164</f>
        <v>0.85771158708763673</v>
      </c>
      <c r="AR170" s="270">
        <f>+Produccion_UO!AR1015*$I$164</f>
        <v>0.88005065039714514</v>
      </c>
    </row>
    <row r="171" spans="1:45" x14ac:dyDescent="0.25">
      <c r="L171" s="218" t="s">
        <v>770</v>
      </c>
      <c r="M171" s="284">
        <v>0</v>
      </c>
      <c r="N171" s="284">
        <v>0</v>
      </c>
      <c r="O171" s="284">
        <v>0</v>
      </c>
      <c r="P171" s="284">
        <v>0</v>
      </c>
      <c r="Q171" s="284">
        <v>0</v>
      </c>
      <c r="R171" s="284">
        <v>0</v>
      </c>
      <c r="S171" s="284">
        <v>0</v>
      </c>
      <c r="T171" s="284">
        <v>0</v>
      </c>
      <c r="U171" s="284">
        <v>0</v>
      </c>
      <c r="V171" s="284">
        <v>0</v>
      </c>
      <c r="W171" s="284">
        <v>0</v>
      </c>
      <c r="X171" s="284">
        <v>0</v>
      </c>
      <c r="Y171" s="284">
        <v>0</v>
      </c>
      <c r="Z171" s="284">
        <v>0</v>
      </c>
      <c r="AA171" s="284">
        <v>0</v>
      </c>
      <c r="AB171" s="284">
        <v>0</v>
      </c>
      <c r="AC171" s="284">
        <v>0</v>
      </c>
      <c r="AD171" s="284">
        <v>0</v>
      </c>
      <c r="AE171" s="284">
        <v>0</v>
      </c>
      <c r="AF171" s="284">
        <v>0</v>
      </c>
      <c r="AG171" s="284">
        <v>0</v>
      </c>
      <c r="AH171" s="284">
        <v>0</v>
      </c>
      <c r="AI171" s="284">
        <v>0</v>
      </c>
      <c r="AJ171" s="284">
        <v>0</v>
      </c>
      <c r="AK171" s="284">
        <v>0</v>
      </c>
      <c r="AL171" s="284">
        <v>0</v>
      </c>
      <c r="AM171" s="284">
        <v>0</v>
      </c>
      <c r="AN171" s="284">
        <v>0</v>
      </c>
      <c r="AO171" s="284">
        <v>0</v>
      </c>
      <c r="AP171" s="284">
        <v>0</v>
      </c>
      <c r="AQ171" s="284">
        <v>0</v>
      </c>
      <c r="AR171" s="284">
        <v>0</v>
      </c>
    </row>
    <row r="172" spans="1:45" x14ac:dyDescent="0.25">
      <c r="M172" s="282">
        <f>+SUM(M167:M171)</f>
        <v>0.30188787843904685</v>
      </c>
      <c r="N172" s="68">
        <f t="shared" ref="N172" si="148">+SUM(N167:N171)</f>
        <v>0.30470818464372051</v>
      </c>
      <c r="O172" s="68">
        <f t="shared" ref="O172" si="149">+SUM(O167:O171)</f>
        <v>0.31965142155011855</v>
      </c>
      <c r="P172" s="68">
        <f t="shared" ref="P172" si="150">+SUM(P167:P171)</f>
        <v>0.33495082865302406</v>
      </c>
      <c r="Q172" s="68">
        <f t="shared" ref="Q172" si="151">+SUM(Q167:Q171)</f>
        <v>0.35060640595243697</v>
      </c>
      <c r="R172" s="68">
        <f t="shared" ref="R172" si="152">+SUM(R167:R171)</f>
        <v>0.3666181534483573</v>
      </c>
      <c r="S172" s="68">
        <f t="shared" ref="S172" si="153">+SUM(S167:S171)</f>
        <v>0.38298607114078509</v>
      </c>
      <c r="T172" s="68">
        <f t="shared" ref="T172" si="154">+SUM(T167:T171)</f>
        <v>0.39904107957216761</v>
      </c>
      <c r="U172" s="68">
        <f t="shared" ref="U172" si="155">+SUM(U167:U171)</f>
        <v>0.41540863213596524</v>
      </c>
      <c r="V172" s="68">
        <f t="shared" ref="V172" si="156">+SUM(V167:V171)</f>
        <v>0.43208872883217853</v>
      </c>
      <c r="W172" s="68">
        <f t="shared" ref="W172" si="157">+SUM(W167:W171)</f>
        <v>0.44908136966080636</v>
      </c>
      <c r="X172" s="68">
        <f t="shared" ref="X172" si="158">+SUM(X167:X171)</f>
        <v>0.4663865546218493</v>
      </c>
      <c r="Y172" s="68">
        <f t="shared" ref="Y172" si="159">+SUM(Y167:Y171)</f>
        <v>0.48431942853440368</v>
      </c>
      <c r="Z172" s="68">
        <f t="shared" ref="Z172" si="160">+SUM(Z167:Z171)</f>
        <v>0.50252380724272361</v>
      </c>
      <c r="AA172" s="68">
        <f t="shared" ref="AA172" si="161">+SUM(AA167:AA171)</f>
        <v>0.52099969074681018</v>
      </c>
      <c r="AB172" s="68">
        <f t="shared" ref="AB172" si="162">+SUM(AB167:AB171)</f>
        <v>0.5397470790466623</v>
      </c>
      <c r="AC172" s="68">
        <f t="shared" ref="AC172" si="163">+SUM(AC167:AC171)</f>
        <v>0.55876597214228041</v>
      </c>
      <c r="AD172" s="68">
        <f t="shared" ref="AD172" si="164">+SUM(AD167:AD171)</f>
        <v>0.57894594863657767</v>
      </c>
      <c r="AE172" s="68">
        <f t="shared" ref="AE172" si="165">+SUM(AE167:AE171)</f>
        <v>0.59941351257153219</v>
      </c>
      <c r="AF172" s="68">
        <f t="shared" ref="AF172" si="166">+SUM(AF167:AF171)</f>
        <v>0.62016866394715087</v>
      </c>
      <c r="AG172" s="68">
        <f t="shared" ref="AG172" si="167">+SUM(AG167:AG171)</f>
        <v>0.6412114027634338</v>
      </c>
      <c r="AH172" s="68">
        <f t="shared" ref="AH172" si="168">+SUM(AH167:AH171)</f>
        <v>0.66254172902037534</v>
      </c>
      <c r="AI172" s="68">
        <f t="shared" ref="AI172" si="169">+SUM(AI167:AI171)</f>
        <v>0.68370586299625302</v>
      </c>
      <c r="AJ172" s="68">
        <f t="shared" ref="AJ172" si="170">+SUM(AJ167:AJ171)</f>
        <v>0.70513747528176007</v>
      </c>
      <c r="AK172" s="68">
        <f t="shared" ref="AK172" si="171">+SUM(AK167:AK171)</f>
        <v>0.72683656587690226</v>
      </c>
      <c r="AL172" s="68">
        <f t="shared" ref="AL172" si="172">+SUM(AL167:AL171)</f>
        <v>0.74880313478167948</v>
      </c>
      <c r="AM172" s="68">
        <f t="shared" ref="AM172" si="173">+SUM(AM167:AM171)</f>
        <v>0.77103718199608606</v>
      </c>
      <c r="AN172" s="68">
        <f t="shared" ref="AN172" si="174">+SUM(AN167:AN171)</f>
        <v>0.79230350604700128</v>
      </c>
      <c r="AO172" s="68">
        <f t="shared" ref="AO172" si="175">+SUM(AO167:AO171)</f>
        <v>0.81383801491257057</v>
      </c>
      <c r="AP172" s="68">
        <f t="shared" ref="AP172" si="176">+SUM(AP167:AP171)</f>
        <v>0.8356407085927765</v>
      </c>
      <c r="AQ172" s="68">
        <f t="shared" ref="AQ172" si="177">+SUM(AQ167:AQ171)</f>
        <v>0.85771158708763673</v>
      </c>
      <c r="AR172" s="68">
        <f t="shared" ref="AR172" si="178">+SUM(AR167:AR171)</f>
        <v>0.88005065039714514</v>
      </c>
    </row>
    <row r="175" spans="1:45" ht="18.75" x14ac:dyDescent="0.3">
      <c r="I175" s="17" t="str">
        <f>+IF(OR(J176="OIL",J176="OIL-eq"),$I$5,IF(J176="GAS",$I$4,IF(J176="GSL",$I$8,IF(J176="DSL",$I$9,IF(J176="KER",$I$10,IF(J176="LPG",$I$11,IF(J176="HFO",$I$12,IF(J176="AVG",$I$13,IF(J176="RFG",$I$14,IF(J176="ELC",$I$15,$I$16))))))))))</f>
        <v>Kb/d</v>
      </c>
      <c r="K175" s="34" t="s">
        <v>777</v>
      </c>
    </row>
    <row r="176" spans="1:45" x14ac:dyDescent="0.25">
      <c r="I176" s="285">
        <v>1</v>
      </c>
      <c r="J176" s="279" t="s">
        <v>32</v>
      </c>
      <c r="K176" s="2" t="s">
        <v>27</v>
      </c>
      <c r="L176" s="63" t="s">
        <v>26</v>
      </c>
    </row>
    <row r="178" spans="1:45" x14ac:dyDescent="0.25">
      <c r="A178" s="15"/>
      <c r="B178" s="15"/>
      <c r="C178" s="15"/>
      <c r="D178" s="15"/>
      <c r="E178" s="15"/>
      <c r="F178" s="96"/>
      <c r="H178" s="17"/>
      <c r="I178" s="17"/>
      <c r="L178" s="22"/>
      <c r="M178" s="236">
        <v>2019</v>
      </c>
      <c r="N178" s="236">
        <v>2020</v>
      </c>
      <c r="O178" s="236">
        <v>2021</v>
      </c>
      <c r="P178" s="236">
        <v>2022</v>
      </c>
      <c r="Q178" s="236">
        <v>2023</v>
      </c>
      <c r="R178" s="236">
        <v>2024</v>
      </c>
      <c r="S178" s="236">
        <v>2025</v>
      </c>
      <c r="T178" s="236">
        <v>2026</v>
      </c>
      <c r="U178" s="236">
        <v>2027</v>
      </c>
      <c r="V178" s="236">
        <v>2028</v>
      </c>
      <c r="W178" s="236">
        <v>2029</v>
      </c>
      <c r="X178" s="236">
        <v>2030</v>
      </c>
      <c r="Y178" s="236">
        <v>2031</v>
      </c>
      <c r="Z178" s="236">
        <v>2032</v>
      </c>
      <c r="AA178" s="236">
        <v>2033</v>
      </c>
      <c r="AB178" s="236">
        <v>2034</v>
      </c>
      <c r="AC178" s="236">
        <v>2035</v>
      </c>
      <c r="AD178" s="236">
        <v>2036</v>
      </c>
      <c r="AE178" s="236">
        <v>2037</v>
      </c>
      <c r="AF178" s="236">
        <v>2038</v>
      </c>
      <c r="AG178" s="236">
        <v>2039</v>
      </c>
      <c r="AH178" s="236">
        <v>2040</v>
      </c>
      <c r="AI178" s="236">
        <v>2041</v>
      </c>
      <c r="AJ178" s="236">
        <v>2042</v>
      </c>
      <c r="AK178" s="236">
        <v>2043</v>
      </c>
      <c r="AL178" s="236">
        <v>2044</v>
      </c>
      <c r="AM178" s="236">
        <v>2045</v>
      </c>
      <c r="AN178" s="236">
        <v>2046</v>
      </c>
      <c r="AO178" s="236">
        <v>2047</v>
      </c>
      <c r="AP178" s="236">
        <v>2048</v>
      </c>
      <c r="AQ178" s="236">
        <v>2049</v>
      </c>
      <c r="AR178" s="236">
        <v>2050</v>
      </c>
      <c r="AS178" s="21"/>
    </row>
    <row r="179" spans="1:45" x14ac:dyDescent="0.25">
      <c r="J179" s="280"/>
      <c r="L179" s="218" t="s">
        <v>766</v>
      </c>
      <c r="M179" s="267">
        <v>0</v>
      </c>
      <c r="N179" s="267">
        <v>0</v>
      </c>
      <c r="O179" s="267">
        <v>0</v>
      </c>
      <c r="P179" s="267">
        <v>0</v>
      </c>
      <c r="Q179" s="267">
        <v>0</v>
      </c>
      <c r="R179" s="267">
        <v>0</v>
      </c>
      <c r="S179" s="267">
        <v>0</v>
      </c>
      <c r="T179" s="267">
        <v>0</v>
      </c>
      <c r="U179" s="267">
        <v>0</v>
      </c>
      <c r="V179" s="267">
        <v>0</v>
      </c>
      <c r="W179" s="267">
        <v>0</v>
      </c>
      <c r="X179" s="267">
        <v>0</v>
      </c>
      <c r="Y179" s="267">
        <v>0</v>
      </c>
      <c r="Z179" s="267">
        <v>0</v>
      </c>
      <c r="AA179" s="267">
        <v>0</v>
      </c>
      <c r="AB179" s="267">
        <v>0</v>
      </c>
      <c r="AC179" s="267">
        <v>0</v>
      </c>
      <c r="AD179" s="267">
        <v>0</v>
      </c>
      <c r="AE179" s="267">
        <v>0</v>
      </c>
      <c r="AF179" s="267">
        <v>0</v>
      </c>
      <c r="AG179" s="267">
        <v>0</v>
      </c>
      <c r="AH179" s="267">
        <v>0</v>
      </c>
      <c r="AI179" s="267">
        <v>0</v>
      </c>
      <c r="AJ179" s="267">
        <v>0</v>
      </c>
      <c r="AK179" s="267">
        <v>0</v>
      </c>
      <c r="AL179" s="267">
        <v>0</v>
      </c>
      <c r="AM179" s="267">
        <v>0</v>
      </c>
      <c r="AN179" s="267">
        <v>0</v>
      </c>
      <c r="AO179" s="267">
        <v>0</v>
      </c>
      <c r="AP179" s="267">
        <v>0</v>
      </c>
      <c r="AQ179" s="267">
        <v>0</v>
      </c>
      <c r="AR179" s="267">
        <v>0</v>
      </c>
    </row>
    <row r="180" spans="1:45" x14ac:dyDescent="0.25">
      <c r="L180" s="218" t="s">
        <v>767</v>
      </c>
      <c r="M180" s="270">
        <v>0</v>
      </c>
      <c r="N180" s="270">
        <v>0</v>
      </c>
      <c r="O180" s="270">
        <v>0</v>
      </c>
      <c r="P180" s="270">
        <v>0</v>
      </c>
      <c r="Q180" s="270">
        <v>0</v>
      </c>
      <c r="R180" s="270">
        <v>0</v>
      </c>
      <c r="S180" s="270">
        <v>0</v>
      </c>
      <c r="T180" s="270">
        <v>0</v>
      </c>
      <c r="U180" s="270">
        <v>0</v>
      </c>
      <c r="V180" s="270">
        <v>0</v>
      </c>
      <c r="W180" s="270">
        <v>0</v>
      </c>
      <c r="X180" s="270">
        <v>0</v>
      </c>
      <c r="Y180" s="270">
        <v>0</v>
      </c>
      <c r="Z180" s="270">
        <v>0</v>
      </c>
      <c r="AA180" s="270">
        <v>0</v>
      </c>
      <c r="AB180" s="270">
        <v>0</v>
      </c>
      <c r="AC180" s="270">
        <v>0</v>
      </c>
      <c r="AD180" s="270">
        <v>0</v>
      </c>
      <c r="AE180" s="270">
        <v>0</v>
      </c>
      <c r="AF180" s="270">
        <v>0</v>
      </c>
      <c r="AG180" s="270">
        <v>0</v>
      </c>
      <c r="AH180" s="270">
        <v>0</v>
      </c>
      <c r="AI180" s="270">
        <v>0</v>
      </c>
      <c r="AJ180" s="270">
        <v>0</v>
      </c>
      <c r="AK180" s="270">
        <v>0</v>
      </c>
      <c r="AL180" s="270">
        <v>0</v>
      </c>
      <c r="AM180" s="270">
        <v>0</v>
      </c>
      <c r="AN180" s="270">
        <v>0</v>
      </c>
      <c r="AO180" s="270">
        <v>0</v>
      </c>
      <c r="AP180" s="270">
        <v>0</v>
      </c>
      <c r="AQ180" s="270">
        <v>0</v>
      </c>
      <c r="AR180" s="270">
        <v>0</v>
      </c>
    </row>
    <row r="181" spans="1:45" x14ac:dyDescent="0.25">
      <c r="L181" s="218" t="s">
        <v>768</v>
      </c>
      <c r="M181" s="270">
        <v>0</v>
      </c>
      <c r="N181" s="270">
        <v>0</v>
      </c>
      <c r="O181" s="270">
        <v>0</v>
      </c>
      <c r="P181" s="270">
        <v>0</v>
      </c>
      <c r="Q181" s="270">
        <v>0</v>
      </c>
      <c r="R181" s="270">
        <v>0</v>
      </c>
      <c r="S181" s="270">
        <v>0</v>
      </c>
      <c r="T181" s="270">
        <v>0</v>
      </c>
      <c r="U181" s="270">
        <v>0</v>
      </c>
      <c r="V181" s="270">
        <v>0</v>
      </c>
      <c r="W181" s="270">
        <v>0</v>
      </c>
      <c r="X181" s="270">
        <v>0</v>
      </c>
      <c r="Y181" s="270">
        <v>0</v>
      </c>
      <c r="Z181" s="270">
        <v>0</v>
      </c>
      <c r="AA181" s="270">
        <v>0</v>
      </c>
      <c r="AB181" s="270">
        <v>0</v>
      </c>
      <c r="AC181" s="270">
        <v>0</v>
      </c>
      <c r="AD181" s="270">
        <v>0</v>
      </c>
      <c r="AE181" s="270">
        <v>0</v>
      </c>
      <c r="AF181" s="270">
        <v>0</v>
      </c>
      <c r="AG181" s="270">
        <v>0</v>
      </c>
      <c r="AH181" s="270">
        <v>0</v>
      </c>
      <c r="AI181" s="270">
        <v>0</v>
      </c>
      <c r="AJ181" s="270">
        <v>0</v>
      </c>
      <c r="AK181" s="270">
        <v>0</v>
      </c>
      <c r="AL181" s="270">
        <v>0</v>
      </c>
      <c r="AM181" s="270">
        <v>0</v>
      </c>
      <c r="AN181" s="270">
        <v>0</v>
      </c>
      <c r="AO181" s="270">
        <v>0</v>
      </c>
      <c r="AP181" s="270">
        <v>0</v>
      </c>
      <c r="AQ181" s="270">
        <v>0</v>
      </c>
      <c r="AR181" s="270">
        <v>0</v>
      </c>
    </row>
    <row r="182" spans="1:45" x14ac:dyDescent="0.25">
      <c r="L182" s="218" t="s">
        <v>769</v>
      </c>
      <c r="M182" s="270">
        <f>+Produccion_UO!M1021</f>
        <v>0</v>
      </c>
      <c r="N182" s="270">
        <f>+Produccion_UO!N1021</f>
        <v>0</v>
      </c>
      <c r="O182" s="270">
        <f>+Produccion_UO!O1021</f>
        <v>0</v>
      </c>
      <c r="P182" s="270">
        <f>+Produccion_UO!P1021</f>
        <v>0</v>
      </c>
      <c r="Q182" s="270">
        <f>+Produccion_UO!Q1021</f>
        <v>0</v>
      </c>
      <c r="R182" s="270">
        <f>+Produccion_UO!R1021</f>
        <v>0</v>
      </c>
      <c r="S182" s="270">
        <f>+Produccion_UO!S1021</f>
        <v>0</v>
      </c>
      <c r="T182" s="270">
        <f>+Produccion_UO!T1021</f>
        <v>0</v>
      </c>
      <c r="U182" s="270">
        <f>+Produccion_UO!U1021</f>
        <v>0</v>
      </c>
      <c r="V182" s="270">
        <f>+Produccion_UO!V1021</f>
        <v>0</v>
      </c>
      <c r="W182" s="270">
        <f>+Produccion_UO!W1021</f>
        <v>0</v>
      </c>
      <c r="X182" s="270">
        <f>+Produccion_UO!X1021</f>
        <v>0</v>
      </c>
      <c r="Y182" s="270">
        <f>+Produccion_UO!Y1021</f>
        <v>0</v>
      </c>
      <c r="Z182" s="270">
        <f>+Produccion_UO!Z1021</f>
        <v>0</v>
      </c>
      <c r="AA182" s="270">
        <f>+Produccion_UO!AA1021</f>
        <v>0</v>
      </c>
      <c r="AB182" s="270">
        <f>+Produccion_UO!AB1021</f>
        <v>0</v>
      </c>
      <c r="AC182" s="270">
        <f>+Produccion_UO!AC1021</f>
        <v>0</v>
      </c>
      <c r="AD182" s="270">
        <f>+Produccion_UO!AD1021</f>
        <v>0</v>
      </c>
      <c r="AE182" s="270">
        <f>+Produccion_UO!AE1021</f>
        <v>0</v>
      </c>
      <c r="AF182" s="270">
        <f>+Produccion_UO!AF1021</f>
        <v>0</v>
      </c>
      <c r="AG182" s="270">
        <f>+Produccion_UO!AG1021</f>
        <v>0</v>
      </c>
      <c r="AH182" s="270">
        <f>+Produccion_UO!AH1021</f>
        <v>0</v>
      </c>
      <c r="AI182" s="270">
        <f>+Produccion_UO!AI1021</f>
        <v>0</v>
      </c>
      <c r="AJ182" s="270">
        <f>+Produccion_UO!AJ1021</f>
        <v>0</v>
      </c>
      <c r="AK182" s="270">
        <f>+Produccion_UO!AK1021</f>
        <v>0</v>
      </c>
      <c r="AL182" s="270">
        <f>+Produccion_UO!AL1021</f>
        <v>0</v>
      </c>
      <c r="AM182" s="270">
        <f>+Produccion_UO!AM1021</f>
        <v>0</v>
      </c>
      <c r="AN182" s="270">
        <f>+Produccion_UO!AN1021</f>
        <v>0</v>
      </c>
      <c r="AO182" s="270">
        <f>+Produccion_UO!AO1021</f>
        <v>0</v>
      </c>
      <c r="AP182" s="270">
        <f>+Produccion_UO!AP1021</f>
        <v>0</v>
      </c>
      <c r="AQ182" s="270">
        <f>+Produccion_UO!AQ1021</f>
        <v>0</v>
      </c>
      <c r="AR182" s="270">
        <f>+Produccion_UO!AR1021</f>
        <v>0</v>
      </c>
    </row>
    <row r="183" spans="1:45" x14ac:dyDescent="0.25">
      <c r="L183" s="218" t="s">
        <v>770</v>
      </c>
      <c r="M183" s="284">
        <f>+Produccion_UO!M1038</f>
        <v>0</v>
      </c>
      <c r="N183" s="284">
        <f>+Produccion_UO!N1038</f>
        <v>0</v>
      </c>
      <c r="O183" s="284">
        <f>+Produccion_UO!O1038</f>
        <v>0</v>
      </c>
      <c r="P183" s="284">
        <f>+Produccion_UO!P1038</f>
        <v>0</v>
      </c>
      <c r="Q183" s="284">
        <f>+Produccion_UO!Q1038</f>
        <v>0</v>
      </c>
      <c r="R183" s="284">
        <f>+Produccion_UO!R1038</f>
        <v>0</v>
      </c>
      <c r="S183" s="284">
        <f>+Produccion_UO!S1038</f>
        <v>0</v>
      </c>
      <c r="T183" s="284">
        <f>+Produccion_UO!T1038</f>
        <v>0</v>
      </c>
      <c r="U183" s="284">
        <f>+Produccion_UO!U1038</f>
        <v>0</v>
      </c>
      <c r="V183" s="284">
        <f>+Produccion_UO!V1038</f>
        <v>0</v>
      </c>
      <c r="W183" s="284">
        <f>+Produccion_UO!W1038</f>
        <v>0</v>
      </c>
      <c r="X183" s="284">
        <f>+Produccion_UO!X1038</f>
        <v>0</v>
      </c>
      <c r="Y183" s="284">
        <f>+Produccion_UO!Y1038</f>
        <v>0</v>
      </c>
      <c r="Z183" s="284">
        <f>+Produccion_UO!Z1038</f>
        <v>0</v>
      </c>
      <c r="AA183" s="284">
        <f>+Produccion_UO!AA1038</f>
        <v>0</v>
      </c>
      <c r="AB183" s="284">
        <f>+Produccion_UO!AB1038</f>
        <v>0</v>
      </c>
      <c r="AC183" s="284">
        <f>+Produccion_UO!AC1038</f>
        <v>0</v>
      </c>
      <c r="AD183" s="284">
        <f>+Produccion_UO!AD1038</f>
        <v>0</v>
      </c>
      <c r="AE183" s="284">
        <f>+Produccion_UO!AE1038</f>
        <v>0</v>
      </c>
      <c r="AF183" s="284">
        <f>+Produccion_UO!AF1038</f>
        <v>0</v>
      </c>
      <c r="AG183" s="284">
        <f>+Produccion_UO!AG1038</f>
        <v>0</v>
      </c>
      <c r="AH183" s="284">
        <f>+Produccion_UO!AH1038</f>
        <v>0</v>
      </c>
      <c r="AI183" s="284">
        <f>+Produccion_UO!AI1038</f>
        <v>0</v>
      </c>
      <c r="AJ183" s="284">
        <f>+Produccion_UO!AJ1038</f>
        <v>0</v>
      </c>
      <c r="AK183" s="284">
        <f>+Produccion_UO!AK1038</f>
        <v>0</v>
      </c>
      <c r="AL183" s="284">
        <f>+Produccion_UO!AL1038</f>
        <v>0</v>
      </c>
      <c r="AM183" s="284">
        <f>+Produccion_UO!AM1038</f>
        <v>0</v>
      </c>
      <c r="AN183" s="284">
        <f>+Produccion_UO!AN1038</f>
        <v>0</v>
      </c>
      <c r="AO183" s="284">
        <f>+Produccion_UO!AO1038</f>
        <v>0</v>
      </c>
      <c r="AP183" s="284">
        <f>+Produccion_UO!AP1038</f>
        <v>0</v>
      </c>
      <c r="AQ183" s="284">
        <f>+Produccion_UO!AQ1038</f>
        <v>0</v>
      </c>
      <c r="AR183" s="284">
        <f>+Produccion_UO!AR1038</f>
        <v>0</v>
      </c>
    </row>
    <row r="184" spans="1:45" x14ac:dyDescent="0.25">
      <c r="M184" s="282">
        <f>+SUM(M179:M183)</f>
        <v>0</v>
      </c>
      <c r="N184" s="68">
        <f t="shared" ref="N184" si="179">+SUM(N179:N183)</f>
        <v>0</v>
      </c>
      <c r="O184" s="68">
        <f t="shared" ref="O184" si="180">+SUM(O179:O183)</f>
        <v>0</v>
      </c>
      <c r="P184" s="68">
        <f t="shared" ref="P184" si="181">+SUM(P179:P183)</f>
        <v>0</v>
      </c>
      <c r="Q184" s="68">
        <f t="shared" ref="Q184" si="182">+SUM(Q179:Q183)</f>
        <v>0</v>
      </c>
      <c r="R184" s="68">
        <f t="shared" ref="R184" si="183">+SUM(R179:R183)</f>
        <v>0</v>
      </c>
      <c r="S184" s="68">
        <f t="shared" ref="S184" si="184">+SUM(S179:S183)</f>
        <v>0</v>
      </c>
      <c r="T184" s="68">
        <f t="shared" ref="T184" si="185">+SUM(T179:T183)</f>
        <v>0</v>
      </c>
      <c r="U184" s="68">
        <f t="shared" ref="U184" si="186">+SUM(U179:U183)</f>
        <v>0</v>
      </c>
      <c r="V184" s="68">
        <f t="shared" ref="V184" si="187">+SUM(V179:V183)</f>
        <v>0</v>
      </c>
      <c r="W184" s="68">
        <f t="shared" ref="W184" si="188">+SUM(W179:W183)</f>
        <v>0</v>
      </c>
      <c r="X184" s="68">
        <f t="shared" ref="X184" si="189">+SUM(X179:X183)</f>
        <v>0</v>
      </c>
      <c r="Y184" s="68">
        <f t="shared" ref="Y184" si="190">+SUM(Y179:Y183)</f>
        <v>0</v>
      </c>
      <c r="Z184" s="68">
        <f t="shared" ref="Z184" si="191">+SUM(Z179:Z183)</f>
        <v>0</v>
      </c>
      <c r="AA184" s="68">
        <f t="shared" ref="AA184" si="192">+SUM(AA179:AA183)</f>
        <v>0</v>
      </c>
      <c r="AB184" s="68">
        <f t="shared" ref="AB184" si="193">+SUM(AB179:AB183)</f>
        <v>0</v>
      </c>
      <c r="AC184" s="68">
        <f t="shared" ref="AC184" si="194">+SUM(AC179:AC183)</f>
        <v>0</v>
      </c>
      <c r="AD184" s="68">
        <f t="shared" ref="AD184" si="195">+SUM(AD179:AD183)</f>
        <v>0</v>
      </c>
      <c r="AE184" s="68">
        <f t="shared" ref="AE184" si="196">+SUM(AE179:AE183)</f>
        <v>0</v>
      </c>
      <c r="AF184" s="68">
        <f t="shared" ref="AF184" si="197">+SUM(AF179:AF183)</f>
        <v>0</v>
      </c>
      <c r="AG184" s="68">
        <f t="shared" ref="AG184" si="198">+SUM(AG179:AG183)</f>
        <v>0</v>
      </c>
      <c r="AH184" s="68">
        <f t="shared" ref="AH184" si="199">+SUM(AH179:AH183)</f>
        <v>0</v>
      </c>
      <c r="AI184" s="68">
        <f t="shared" ref="AI184" si="200">+SUM(AI179:AI183)</f>
        <v>0</v>
      </c>
      <c r="AJ184" s="68">
        <f t="shared" ref="AJ184" si="201">+SUM(AJ179:AJ183)</f>
        <v>0</v>
      </c>
      <c r="AK184" s="68">
        <f t="shared" ref="AK184" si="202">+SUM(AK179:AK183)</f>
        <v>0</v>
      </c>
      <c r="AL184" s="68">
        <f t="shared" ref="AL184" si="203">+SUM(AL179:AL183)</f>
        <v>0</v>
      </c>
      <c r="AM184" s="68">
        <f t="shared" ref="AM184" si="204">+SUM(AM179:AM183)</f>
        <v>0</v>
      </c>
      <c r="AN184" s="68">
        <f t="shared" ref="AN184" si="205">+SUM(AN179:AN183)</f>
        <v>0</v>
      </c>
      <c r="AO184" s="68">
        <f t="shared" ref="AO184" si="206">+SUM(AO179:AO183)</f>
        <v>0</v>
      </c>
      <c r="AP184" s="68">
        <f t="shared" ref="AP184" si="207">+SUM(AP179:AP183)</f>
        <v>0</v>
      </c>
      <c r="AQ184" s="68">
        <f t="shared" ref="AQ184" si="208">+SUM(AQ179:AQ183)</f>
        <v>0</v>
      </c>
      <c r="AR184" s="68">
        <f t="shared" ref="AR184" si="209">+SUM(AR179:AR183)</f>
        <v>0</v>
      </c>
    </row>
    <row r="187" spans="1:45" ht="18.75" x14ac:dyDescent="0.3">
      <c r="I187" s="17" t="str">
        <f>+IF(OR(J188="OIL",J188="OIL-eq"),$I$5,IF(J188="GAS",$I$4,IF(J188="GSL",$I$8,IF(J188="DSL",$I$9,IF(J188="KER",$I$10,IF(J188="LPG",$I$11,IF(J188="HFO",$I$12,IF(J188="AVG",$I$13,IF(J188="RFG",$I$14,IF(J188="ELC",$I$15,$I$16))))))))))</f>
        <v>Kb/d</v>
      </c>
      <c r="K187" s="34" t="s">
        <v>778</v>
      </c>
    </row>
    <row r="188" spans="1:45" x14ac:dyDescent="0.25">
      <c r="I188" s="285">
        <f>+IF(OR(J188="OIL",J188="OIL-eq"),$H$5,IF(J188="GAS",$H$4,IF(J188="GSL",$H$8,IF(J188="DSL",$H$9,IF(J188="KER",$H$10,IF(J188="LPG",$H$11,IF(J188="HFO",$H$12,IF(J188="AVG",$H$13,IF(J188="RFG",$H$14,IF(J188="ELC",$H$15,$H$16))))))))))</f>
        <v>0.51401989256984237</v>
      </c>
      <c r="J188" s="279" t="s">
        <v>38</v>
      </c>
      <c r="K188" s="2" t="s">
        <v>27</v>
      </c>
      <c r="L188" s="63" t="s">
        <v>26</v>
      </c>
    </row>
    <row r="190" spans="1:45" x14ac:dyDescent="0.25">
      <c r="A190" s="15"/>
      <c r="B190" s="15"/>
      <c r="C190" s="15"/>
      <c r="D190" s="15"/>
      <c r="E190" s="15"/>
      <c r="F190" s="96"/>
      <c r="H190" s="17"/>
      <c r="I190" s="17"/>
      <c r="L190" s="22"/>
      <c r="M190" s="236">
        <v>2019</v>
      </c>
      <c r="N190" s="236">
        <v>2020</v>
      </c>
      <c r="O190" s="236">
        <v>2021</v>
      </c>
      <c r="P190" s="236">
        <v>2022</v>
      </c>
      <c r="Q190" s="236">
        <v>2023</v>
      </c>
      <c r="R190" s="236">
        <v>2024</v>
      </c>
      <c r="S190" s="236">
        <v>2025</v>
      </c>
      <c r="T190" s="236">
        <v>2026</v>
      </c>
      <c r="U190" s="236">
        <v>2027</v>
      </c>
      <c r="V190" s="236">
        <v>2028</v>
      </c>
      <c r="W190" s="236">
        <v>2029</v>
      </c>
      <c r="X190" s="236">
        <v>2030</v>
      </c>
      <c r="Y190" s="236">
        <v>2031</v>
      </c>
      <c r="Z190" s="236">
        <v>2032</v>
      </c>
      <c r="AA190" s="236">
        <v>2033</v>
      </c>
      <c r="AB190" s="236">
        <v>2034</v>
      </c>
      <c r="AC190" s="236">
        <v>2035</v>
      </c>
      <c r="AD190" s="236">
        <v>2036</v>
      </c>
      <c r="AE190" s="236">
        <v>2037</v>
      </c>
      <c r="AF190" s="236">
        <v>2038</v>
      </c>
      <c r="AG190" s="236">
        <v>2039</v>
      </c>
      <c r="AH190" s="236">
        <v>2040</v>
      </c>
      <c r="AI190" s="236">
        <v>2041</v>
      </c>
      <c r="AJ190" s="236">
        <v>2042</v>
      </c>
      <c r="AK190" s="236">
        <v>2043</v>
      </c>
      <c r="AL190" s="236">
        <v>2044</v>
      </c>
      <c r="AM190" s="236">
        <v>2045</v>
      </c>
      <c r="AN190" s="236">
        <v>2046</v>
      </c>
      <c r="AO190" s="236">
        <v>2047</v>
      </c>
      <c r="AP190" s="236">
        <v>2048</v>
      </c>
      <c r="AQ190" s="236">
        <v>2049</v>
      </c>
      <c r="AR190" s="236">
        <v>2050</v>
      </c>
      <c r="AS190" s="21"/>
    </row>
    <row r="191" spans="1:45" x14ac:dyDescent="0.25">
      <c r="J191" s="280"/>
      <c r="L191" s="218" t="s">
        <v>766</v>
      </c>
      <c r="M191" s="267">
        <f>+Produccion_UO!M984*$I$188</f>
        <v>0.1026446644327523</v>
      </c>
      <c r="N191" s="267">
        <f>+Produccion_UO!N984*$I$188</f>
        <v>9.6056804893888278E-2</v>
      </c>
      <c r="O191" s="267">
        <f>+Produccion_UO!O984*$I$188</f>
        <v>0.10010195683181215</v>
      </c>
      <c r="P191" s="267">
        <f>+Produccion_UO!P984*$I$188</f>
        <v>0.1040863586193333</v>
      </c>
      <c r="Q191" s="267">
        <f>+Produccion_UO!Q984*$I$188</f>
        <v>0.10801001025644913</v>
      </c>
      <c r="R191" s="267">
        <f>+Produccion_UO!R984*$I$188</f>
        <v>0.11187291174316122</v>
      </c>
      <c r="S191" s="267">
        <f>+Produccion_UO!S984*$I$188</f>
        <v>0.11567506307946694</v>
      </c>
      <c r="T191" s="267">
        <f>+Produccion_UO!T984*$I$188</f>
        <v>0.11957647103647792</v>
      </c>
      <c r="U191" s="267">
        <f>+Produccion_UO!U984*$I$188</f>
        <v>0.12343571667551052</v>
      </c>
      <c r="V191" s="267">
        <f>+Produccion_UO!V984*$I$188</f>
        <v>0.12725279999656067</v>
      </c>
      <c r="W191" s="267">
        <f>+Produccion_UO!W984*$I$188</f>
        <v>0.13102772099963192</v>
      </c>
      <c r="X191" s="267">
        <f>+Produccion_UO!X984*$I$188</f>
        <v>0.13476047968472127</v>
      </c>
      <c r="Y191" s="267">
        <f>+Produccion_UO!Y984*$I$188</f>
        <v>0.13907259271756506</v>
      </c>
      <c r="Z191" s="267">
        <f>+Produccion_UO!Z984*$I$188</f>
        <v>0.14335032752665397</v>
      </c>
      <c r="AA191" s="267">
        <f>+Produccion_UO!AA984*$I$188</f>
        <v>0.1475936841119854</v>
      </c>
      <c r="AB191" s="267">
        <f>+Produccion_UO!AB984*$I$188</f>
        <v>0.15180266247355778</v>
      </c>
      <c r="AC191" s="267">
        <f>+Produccion_UO!AC984*$I$188</f>
        <v>0.15597726261137268</v>
      </c>
      <c r="AD191" s="267">
        <f>+Produccion_UO!AD984*$I$188</f>
        <v>0.16085517593762313</v>
      </c>
      <c r="AE191" s="267">
        <f>+Produccion_UO!AE984*$I$188</f>
        <v>0.16570645175541698</v>
      </c>
      <c r="AF191" s="267">
        <f>+Produccion_UO!AF984*$I$188</f>
        <v>0.1705310900647603</v>
      </c>
      <c r="AG191" s="267">
        <f>+Produccion_UO!AG984*$I$188</f>
        <v>0.17532909086564752</v>
      </c>
      <c r="AH191" s="267">
        <f>+Produccion_UO!AH984*$I$188</f>
        <v>0.18010045415808268</v>
      </c>
      <c r="AI191" s="267">
        <f>+Produccion_UO!AI984*$I$188</f>
        <v>0.18571186851271373</v>
      </c>
      <c r="AJ191" s="267">
        <f>+Produccion_UO!AJ984*$I$188</f>
        <v>0.19130288395095066</v>
      </c>
      <c r="AK191" s="267">
        <f>+Produccion_UO!AK984*$I$188</f>
        <v>0.19687350047277799</v>
      </c>
      <c r="AL191" s="267">
        <f>+Produccion_UO!AL984*$I$188</f>
        <v>0.20242371807821324</v>
      </c>
      <c r="AM191" s="267">
        <f>+Produccion_UO!AM984*$I$188</f>
        <v>0.20795353676725226</v>
      </c>
      <c r="AN191" s="267">
        <f>+Produccion_UO!AN984*$I$188</f>
        <v>0.21426837370589219</v>
      </c>
      <c r="AO191" s="267">
        <f>+Produccion_UO!AO984*$I$188</f>
        <v>0.22056955749927418</v>
      </c>
      <c r="AP191" s="267">
        <f>+Produccion_UO!AP984*$I$188</f>
        <v>0.22685708814739056</v>
      </c>
      <c r="AQ191" s="267">
        <f>+Produccion_UO!AQ984*$I$188</f>
        <v>0.23313096565025415</v>
      </c>
      <c r="AR191" s="267">
        <f>+Produccion_UO!AR984*$I$188</f>
        <v>0.23939119000785009</v>
      </c>
    </row>
    <row r="192" spans="1:45" x14ac:dyDescent="0.25">
      <c r="L192" s="218" t="s">
        <v>767</v>
      </c>
      <c r="M192" s="270">
        <v>0</v>
      </c>
      <c r="N192" s="270">
        <v>0</v>
      </c>
      <c r="O192" s="270">
        <v>0</v>
      </c>
      <c r="P192" s="270">
        <v>0</v>
      </c>
      <c r="Q192" s="270">
        <v>0</v>
      </c>
      <c r="R192" s="270">
        <v>0</v>
      </c>
      <c r="S192" s="270">
        <v>0</v>
      </c>
      <c r="T192" s="270">
        <v>0</v>
      </c>
      <c r="U192" s="270">
        <v>0</v>
      </c>
      <c r="V192" s="270">
        <v>0</v>
      </c>
      <c r="W192" s="270">
        <v>0</v>
      </c>
      <c r="X192" s="270">
        <v>0</v>
      </c>
      <c r="Y192" s="270">
        <v>0</v>
      </c>
      <c r="Z192" s="270">
        <v>0</v>
      </c>
      <c r="AA192" s="270">
        <v>0</v>
      </c>
      <c r="AB192" s="270">
        <v>0</v>
      </c>
      <c r="AC192" s="270">
        <v>0</v>
      </c>
      <c r="AD192" s="270">
        <v>0</v>
      </c>
      <c r="AE192" s="270">
        <v>0</v>
      </c>
      <c r="AF192" s="270">
        <v>0</v>
      </c>
      <c r="AG192" s="270">
        <v>0</v>
      </c>
      <c r="AH192" s="270">
        <v>0</v>
      </c>
      <c r="AI192" s="270">
        <v>0</v>
      </c>
      <c r="AJ192" s="270">
        <v>0</v>
      </c>
      <c r="AK192" s="270">
        <v>0</v>
      </c>
      <c r="AL192" s="270">
        <v>0</v>
      </c>
      <c r="AM192" s="270">
        <v>0</v>
      </c>
      <c r="AN192" s="270">
        <v>0</v>
      </c>
      <c r="AO192" s="270">
        <v>0</v>
      </c>
      <c r="AP192" s="270">
        <v>0</v>
      </c>
      <c r="AQ192" s="270">
        <v>0</v>
      </c>
      <c r="AR192" s="270">
        <v>0</v>
      </c>
    </row>
    <row r="193" spans="1:45" x14ac:dyDescent="0.25">
      <c r="L193" s="218" t="s">
        <v>768</v>
      </c>
      <c r="M193" s="270">
        <v>0</v>
      </c>
      <c r="N193" s="270">
        <v>0</v>
      </c>
      <c r="O193" s="270">
        <v>0</v>
      </c>
      <c r="P193" s="270">
        <v>0</v>
      </c>
      <c r="Q193" s="270">
        <v>0</v>
      </c>
      <c r="R193" s="270">
        <v>0</v>
      </c>
      <c r="S193" s="270">
        <v>0</v>
      </c>
      <c r="T193" s="270">
        <v>0</v>
      </c>
      <c r="U193" s="270">
        <v>0</v>
      </c>
      <c r="V193" s="270">
        <v>0</v>
      </c>
      <c r="W193" s="270">
        <v>0</v>
      </c>
      <c r="X193" s="270">
        <v>0</v>
      </c>
      <c r="Y193" s="270">
        <v>0</v>
      </c>
      <c r="Z193" s="270">
        <v>0</v>
      </c>
      <c r="AA193" s="270">
        <v>0</v>
      </c>
      <c r="AB193" s="270">
        <v>0</v>
      </c>
      <c r="AC193" s="270">
        <v>0</v>
      </c>
      <c r="AD193" s="270">
        <v>0</v>
      </c>
      <c r="AE193" s="270">
        <v>0</v>
      </c>
      <c r="AF193" s="270">
        <v>0</v>
      </c>
      <c r="AG193" s="270">
        <v>0</v>
      </c>
      <c r="AH193" s="270">
        <v>0</v>
      </c>
      <c r="AI193" s="270">
        <v>0</v>
      </c>
      <c r="AJ193" s="270">
        <v>0</v>
      </c>
      <c r="AK193" s="270">
        <v>0</v>
      </c>
      <c r="AL193" s="270">
        <v>0</v>
      </c>
      <c r="AM193" s="270">
        <v>0</v>
      </c>
      <c r="AN193" s="270">
        <v>0</v>
      </c>
      <c r="AO193" s="270">
        <v>0</v>
      </c>
      <c r="AP193" s="270">
        <v>0</v>
      </c>
      <c r="AQ193" s="270">
        <v>0</v>
      </c>
      <c r="AR193" s="270">
        <v>0</v>
      </c>
    </row>
    <row r="194" spans="1:45" x14ac:dyDescent="0.25">
      <c r="L194" s="218" t="s">
        <v>769</v>
      </c>
      <c r="M194" s="270">
        <f>+Produccion_UO!M1018*$I$188</f>
        <v>120.53903555672927</v>
      </c>
      <c r="N194" s="270">
        <f>+Produccion_UO!N1018*$I$188</f>
        <v>123.83498204112209</v>
      </c>
      <c r="O194" s="270">
        <f>+Produccion_UO!O1018*$I$188</f>
        <v>126.64837259515021</v>
      </c>
      <c r="P194" s="270">
        <f>+Produccion_UO!P1018*$I$188</f>
        <v>129.44235530301265</v>
      </c>
      <c r="Q194" s="270">
        <f>+Produccion_UO!Q1018*$I$188</f>
        <v>132.21693016470891</v>
      </c>
      <c r="R194" s="270">
        <f>+Produccion_UO!R1018*$I$188</f>
        <v>134.97209718023899</v>
      </c>
      <c r="S194" s="270">
        <f>+Produccion_UO!S1018*$I$188</f>
        <v>137.70785634960288</v>
      </c>
      <c r="T194" s="270">
        <f>+Produccion_UO!T1018*$I$188</f>
        <v>138.99839019685109</v>
      </c>
      <c r="U194" s="270">
        <f>+Produccion_UO!U1018*$I$188</f>
        <v>140.26028047825434</v>
      </c>
      <c r="V194" s="270">
        <f>+Produccion_UO!V1018*$I$188</f>
        <v>141.45923479698578</v>
      </c>
      <c r="W194" s="270">
        <f>+Produccion_UO!W1018*$I$188</f>
        <v>142.65849113634786</v>
      </c>
      <c r="X194" s="270">
        <f>+Produccion_UO!X1018*$I$188</f>
        <v>143.82895898082703</v>
      </c>
      <c r="Y194" s="270">
        <f>+Produccion_UO!Y1018*$I$188</f>
        <v>144.06950205172529</v>
      </c>
      <c r="Z194" s="270">
        <f>+Produccion_UO!Z1018*$I$188</f>
        <v>144.28345198101414</v>
      </c>
      <c r="AA194" s="270">
        <f>+Produccion_UO!AA1018*$I$188</f>
        <v>144.47080876869413</v>
      </c>
      <c r="AB194" s="270">
        <f>+Produccion_UO!AB1018*$I$188</f>
        <v>144.63157241476418</v>
      </c>
      <c r="AC194" s="270">
        <f>+Produccion_UO!AC1018*$I$188</f>
        <v>144.76574291922483</v>
      </c>
      <c r="AD194" s="270">
        <f>+Produccion_UO!AD1018*$I$188</f>
        <v>144.65007755937495</v>
      </c>
      <c r="AE194" s="270">
        <f>+Produccion_UO!AE1018*$I$188</f>
        <v>144.50391427747047</v>
      </c>
      <c r="AF194" s="270">
        <f>+Produccion_UO!AF1018*$I$188</f>
        <v>144.32725307351305</v>
      </c>
      <c r="AG194" s="270">
        <f>+Produccion_UO!AG1018*$I$188</f>
        <v>144.1200939475016</v>
      </c>
      <c r="AH194" s="270">
        <f>+Produccion_UO!AH1018*$I$188</f>
        <v>143.88243689943661</v>
      </c>
      <c r="AI194" s="270">
        <f>+Produccion_UO!AI1018*$I$188</f>
        <v>143.62421003447477</v>
      </c>
      <c r="AJ194" s="270">
        <f>+Produccion_UO!AJ1018*$I$188</f>
        <v>143.33940029221566</v>
      </c>
      <c r="AK194" s="270">
        <f>+Produccion_UO!AK1018*$I$188</f>
        <v>143.02800767265924</v>
      </c>
      <c r="AL194" s="270">
        <f>+Produccion_UO!AL1018*$I$188</f>
        <v>142.6900321758061</v>
      </c>
      <c r="AM194" s="270">
        <f>+Produccion_UO!AM1018*$I$188</f>
        <v>142.32547380165565</v>
      </c>
      <c r="AN194" s="270">
        <f>+Produccion_UO!AN1018*$I$188</f>
        <v>142.28230183895292</v>
      </c>
      <c r="AO194" s="270">
        <f>+Produccion_UO!AO1018*$I$188</f>
        <v>142.21021700782694</v>
      </c>
      <c r="AP194" s="270">
        <f>+Produccion_UO!AP1018*$I$188</f>
        <v>142.10921930827928</v>
      </c>
      <c r="AQ194" s="270">
        <f>+Produccion_UO!AQ1018*$I$188</f>
        <v>141.9793087403084</v>
      </c>
      <c r="AR194" s="270">
        <f>+Produccion_UO!AR1018*$I$188</f>
        <v>141.82048530391577</v>
      </c>
    </row>
    <row r="195" spans="1:45" x14ac:dyDescent="0.25">
      <c r="L195" s="218" t="s">
        <v>770</v>
      </c>
      <c r="M195" s="284">
        <f>+Produccion_UO!M1035*$I$188</f>
        <v>0.10847907520913359</v>
      </c>
      <c r="N195" s="284">
        <f>+Produccion_UO!N1035*$I$188</f>
        <v>7.7519899714051238E-2</v>
      </c>
      <c r="O195" s="284">
        <f>+Produccion_UO!O1035*$I$188</f>
        <v>8.0268772259209933E-2</v>
      </c>
      <c r="P195" s="284">
        <f>+Produccion_UO!P1035*$I$188</f>
        <v>8.3044905791150106E-2</v>
      </c>
      <c r="Q195" s="284">
        <f>+Produccion_UO!Q1035*$I$188</f>
        <v>8.5848300309871214E-2</v>
      </c>
      <c r="R195" s="284">
        <f>+Produccion_UO!R1035*$I$188</f>
        <v>8.8678955815380489E-2</v>
      </c>
      <c r="S195" s="284">
        <f>+Produccion_UO!S1035*$I$188</f>
        <v>9.1536872307664538E-2</v>
      </c>
      <c r="T195" s="284">
        <f>+Produccion_UO!T1035*$I$188</f>
        <v>9.342365346020097E-2</v>
      </c>
      <c r="U195" s="284">
        <f>+Produccion_UO!U1035*$I$188</f>
        <v>9.530282736293505E-2</v>
      </c>
      <c r="V195" s="284">
        <f>+Produccion_UO!V1035*$I$188</f>
        <v>9.7174394015879087E-2</v>
      </c>
      <c r="W195" s="284">
        <f>+Produccion_UO!W1035*$I$188</f>
        <v>9.9038353419019745E-2</v>
      </c>
      <c r="X195" s="284">
        <f>+Produccion_UO!X1035*$I$188</f>
        <v>0.10089470557237039</v>
      </c>
      <c r="Y195" s="284">
        <f>+Produccion_UO!Y1035*$I$188</f>
        <v>0.10214152823178287</v>
      </c>
      <c r="Z195" s="284">
        <f>+Produccion_UO!Z1035*$I$188</f>
        <v>0.10336164188228378</v>
      </c>
      <c r="AA195" s="284">
        <f>+Produccion_UO!AA1035*$I$188</f>
        <v>0.10455504652386594</v>
      </c>
      <c r="AB195" s="284">
        <f>+Produccion_UO!AB1035*$I$188</f>
        <v>0.10572174215654422</v>
      </c>
      <c r="AC195" s="284">
        <f>+Produccion_UO!AC1035*$I$188</f>
        <v>0.10686172878030993</v>
      </c>
      <c r="AD195" s="284">
        <f>+Produccion_UO!AD1035*$I$188</f>
        <v>0.10802491282519569</v>
      </c>
      <c r="AE195" s="284">
        <f>+Produccion_UO!AE1035*$I$188</f>
        <v>0.11305455549715232</v>
      </c>
      <c r="AF195" s="284">
        <f>+Produccion_UO!AF1035*$I$188</f>
        <v>0.11419567965865789</v>
      </c>
      <c r="AG195" s="284">
        <f>+Produccion_UO!AG1035*$I$188</f>
        <v>0.11530219571887736</v>
      </c>
      <c r="AH195" s="284">
        <f>+Produccion_UO!AH1035*$I$188</f>
        <v>0.11637410367781231</v>
      </c>
      <c r="AI195" s="284">
        <f>+Produccion_UO!AI1035*$I$188</f>
        <v>0.11846357915709987</v>
      </c>
      <c r="AJ195" s="284">
        <f>+Produccion_UO!AJ1035*$I$188</f>
        <v>0.12052607628403196</v>
      </c>
      <c r="AK195" s="284">
        <f>+Produccion_UO!AK1035*$I$188</f>
        <v>0.12256159505860853</v>
      </c>
      <c r="AL195" s="284">
        <f>+Produccion_UO!AL1035*$I$188</f>
        <v>0.12457013548082961</v>
      </c>
      <c r="AM195" s="284">
        <f>+Produccion_UO!AM1035*$I$188</f>
        <v>0.1265516975506952</v>
      </c>
      <c r="AN195" s="284">
        <f>+Produccion_UO!AN1035*$I$188</f>
        <v>0.12934991143453081</v>
      </c>
      <c r="AO195" s="284">
        <f>+Produccion_UO!AO1035*$I$188</f>
        <v>0.13212659168853527</v>
      </c>
      <c r="AP195" s="284">
        <f>+Produccion_UO!AP1035*$I$188</f>
        <v>0.13488173831271014</v>
      </c>
      <c r="AQ195" s="284">
        <f>+Produccion_UO!AQ1035*$I$188</f>
        <v>0.13761535130705388</v>
      </c>
      <c r="AR195" s="284">
        <f>+Produccion_UO!AR1035*$I$188</f>
        <v>0.1403274306715675</v>
      </c>
    </row>
    <row r="196" spans="1:45" x14ac:dyDescent="0.25">
      <c r="M196" s="282">
        <f>+SUM(M191:M195)</f>
        <v>120.75015929637117</v>
      </c>
      <c r="N196" s="68">
        <f t="shared" ref="N196" si="210">+SUM(N191:N195)</f>
        <v>124.00855874573003</v>
      </c>
      <c r="O196" s="68">
        <f t="shared" ref="O196" si="211">+SUM(O191:O195)</f>
        <v>126.82874332424123</v>
      </c>
      <c r="P196" s="68">
        <f t="shared" ref="P196" si="212">+SUM(P191:P195)</f>
        <v>129.62948656742313</v>
      </c>
      <c r="Q196" s="68">
        <f t="shared" ref="Q196" si="213">+SUM(Q191:Q195)</f>
        <v>132.41078847527521</v>
      </c>
      <c r="R196" s="68">
        <f t="shared" ref="R196" si="214">+SUM(R191:R195)</f>
        <v>135.17264904779751</v>
      </c>
      <c r="S196" s="68">
        <f t="shared" ref="S196" si="215">+SUM(S191:S195)</f>
        <v>137.91506828499001</v>
      </c>
      <c r="T196" s="68">
        <f t="shared" ref="T196" si="216">+SUM(T191:T195)</f>
        <v>139.21139032134778</v>
      </c>
      <c r="U196" s="68">
        <f t="shared" ref="U196" si="217">+SUM(U191:U195)</f>
        <v>140.47901902229279</v>
      </c>
      <c r="V196" s="68">
        <f t="shared" ref="V196" si="218">+SUM(V191:V195)</f>
        <v>141.68366199099822</v>
      </c>
      <c r="W196" s="68">
        <f t="shared" ref="W196" si="219">+SUM(W191:W195)</f>
        <v>142.88855721076652</v>
      </c>
      <c r="X196" s="68">
        <f t="shared" ref="X196" si="220">+SUM(X191:X195)</f>
        <v>144.06461416608411</v>
      </c>
      <c r="Y196" s="68">
        <f t="shared" ref="Y196" si="221">+SUM(Y191:Y195)</f>
        <v>144.31071617267463</v>
      </c>
      <c r="Z196" s="68">
        <f t="shared" ref="Z196" si="222">+SUM(Z191:Z195)</f>
        <v>144.53016395042309</v>
      </c>
      <c r="AA196" s="68">
        <f t="shared" ref="AA196" si="223">+SUM(AA191:AA195)</f>
        <v>144.72295749932999</v>
      </c>
      <c r="AB196" s="68">
        <f t="shared" ref="AB196" si="224">+SUM(AB191:AB195)</f>
        <v>144.88909681939427</v>
      </c>
      <c r="AC196" s="68">
        <f t="shared" ref="AC196" si="225">+SUM(AC191:AC195)</f>
        <v>145.02858191061651</v>
      </c>
      <c r="AD196" s="68">
        <f t="shared" ref="AD196" si="226">+SUM(AD191:AD195)</f>
        <v>144.91895764813776</v>
      </c>
      <c r="AE196" s="68">
        <f t="shared" ref="AE196" si="227">+SUM(AE191:AE195)</f>
        <v>144.78267528472304</v>
      </c>
      <c r="AF196" s="68">
        <f t="shared" ref="AF196" si="228">+SUM(AF191:AF195)</f>
        <v>144.61197984323647</v>
      </c>
      <c r="AG196" s="68">
        <f t="shared" ref="AG196" si="229">+SUM(AG191:AG195)</f>
        <v>144.41072523408613</v>
      </c>
      <c r="AH196" s="68">
        <f t="shared" ref="AH196" si="230">+SUM(AH191:AH195)</f>
        <v>144.17891145727251</v>
      </c>
      <c r="AI196" s="68">
        <f t="shared" ref="AI196" si="231">+SUM(AI191:AI195)</f>
        <v>143.92838548214459</v>
      </c>
      <c r="AJ196" s="68">
        <f t="shared" ref="AJ196" si="232">+SUM(AJ191:AJ195)</f>
        <v>143.65122925245063</v>
      </c>
      <c r="AK196" s="68">
        <f t="shared" ref="AK196" si="233">+SUM(AK191:AK195)</f>
        <v>143.34744276819063</v>
      </c>
      <c r="AL196" s="68">
        <f t="shared" ref="AL196" si="234">+SUM(AL191:AL195)</f>
        <v>143.01702602936516</v>
      </c>
      <c r="AM196" s="68">
        <f t="shared" ref="AM196" si="235">+SUM(AM191:AM195)</f>
        <v>142.65997903597361</v>
      </c>
      <c r="AN196" s="68">
        <f t="shared" ref="AN196" si="236">+SUM(AN191:AN195)</f>
        <v>142.62592012409334</v>
      </c>
      <c r="AO196" s="68">
        <f t="shared" ref="AO196" si="237">+SUM(AO191:AO195)</f>
        <v>142.56291315701475</v>
      </c>
      <c r="AP196" s="68">
        <f t="shared" ref="AP196" si="238">+SUM(AP191:AP195)</f>
        <v>142.47095813473939</v>
      </c>
      <c r="AQ196" s="68">
        <f t="shared" ref="AQ196" si="239">+SUM(AQ191:AQ195)</f>
        <v>142.35005505726571</v>
      </c>
      <c r="AR196" s="68">
        <f t="shared" ref="AR196" si="240">+SUM(AR191:AR195)</f>
        <v>142.20020392459517</v>
      </c>
    </row>
    <row r="198" spans="1:45" ht="18.75" x14ac:dyDescent="0.3">
      <c r="I198" s="17" t="str">
        <f>+IF(OR(J199="OIL",J199="OIL-eq"),$I$5,IF(J199="GAS",$I$4,IF(J199="GSL",$I$8,IF(J199="DSL",$I$9,IF(J199="KER",$I$10,IF(J199="LPG",$I$11,IF(J199="HFO",$I$12,IF(J199="AVG",$I$13,IF(J199="RFG",$I$14,IF(J199="ELC",$I$15,$I$16))))))))))</f>
        <v>Kt CO2e/año</v>
      </c>
      <c r="K198" s="34" t="s">
        <v>781</v>
      </c>
    </row>
    <row r="199" spans="1:45" x14ac:dyDescent="0.25">
      <c r="I199" s="285">
        <f>+H18</f>
        <v>0.93391468070690575</v>
      </c>
      <c r="J199" s="279" t="s">
        <v>36</v>
      </c>
      <c r="K199" s="2" t="s">
        <v>27</v>
      </c>
      <c r="L199" s="63" t="s">
        <v>26</v>
      </c>
    </row>
    <row r="201" spans="1:45" x14ac:dyDescent="0.25">
      <c r="A201" s="15"/>
      <c r="B201" s="15"/>
      <c r="C201" s="15"/>
      <c r="D201" s="15"/>
      <c r="E201" s="15"/>
      <c r="F201" s="96"/>
      <c r="H201" s="17"/>
      <c r="I201" s="17"/>
      <c r="L201" s="22"/>
      <c r="M201" s="236">
        <v>2019</v>
      </c>
      <c r="N201" s="236">
        <v>2020</v>
      </c>
      <c r="O201" s="236">
        <v>2021</v>
      </c>
      <c r="P201" s="236">
        <v>2022</v>
      </c>
      <c r="Q201" s="236">
        <v>2023</v>
      </c>
      <c r="R201" s="236">
        <v>2024</v>
      </c>
      <c r="S201" s="236">
        <v>2025</v>
      </c>
      <c r="T201" s="236">
        <v>2026</v>
      </c>
      <c r="U201" s="236">
        <v>2027</v>
      </c>
      <c r="V201" s="236">
        <v>2028</v>
      </c>
      <c r="W201" s="236">
        <v>2029</v>
      </c>
      <c r="X201" s="236">
        <v>2030</v>
      </c>
      <c r="Y201" s="236">
        <v>2031</v>
      </c>
      <c r="Z201" s="236">
        <v>2032</v>
      </c>
      <c r="AA201" s="236">
        <v>2033</v>
      </c>
      <c r="AB201" s="236">
        <v>2034</v>
      </c>
      <c r="AC201" s="236">
        <v>2035</v>
      </c>
      <c r="AD201" s="236">
        <v>2036</v>
      </c>
      <c r="AE201" s="236">
        <v>2037</v>
      </c>
      <c r="AF201" s="236">
        <v>2038</v>
      </c>
      <c r="AG201" s="236">
        <v>2039</v>
      </c>
      <c r="AH201" s="236">
        <v>2040</v>
      </c>
      <c r="AI201" s="236">
        <v>2041</v>
      </c>
      <c r="AJ201" s="236">
        <v>2042</v>
      </c>
      <c r="AK201" s="236">
        <v>2043</v>
      </c>
      <c r="AL201" s="236">
        <v>2044</v>
      </c>
      <c r="AM201" s="236">
        <v>2045</v>
      </c>
      <c r="AN201" s="236">
        <v>2046</v>
      </c>
      <c r="AO201" s="236">
        <v>2047</v>
      </c>
      <c r="AP201" s="236">
        <v>2048</v>
      </c>
      <c r="AQ201" s="236">
        <v>2049</v>
      </c>
      <c r="AR201" s="236">
        <v>2050</v>
      </c>
      <c r="AS201" s="21"/>
    </row>
    <row r="202" spans="1:45" x14ac:dyDescent="0.25">
      <c r="J202" s="280"/>
      <c r="L202" s="218" t="s">
        <v>766</v>
      </c>
      <c r="M202" s="267">
        <f>+Produccion_UO!M985*$I$199</f>
        <v>1.1403039955825076E-2</v>
      </c>
      <c r="N202" s="267">
        <f>+Produccion_UO!N985*$I$199</f>
        <v>1.0671178967626729E-2</v>
      </c>
      <c r="O202" s="267">
        <f>+Produccion_UO!O985*$I$199</f>
        <v>1.1120564519525335E-2</v>
      </c>
      <c r="P202" s="267">
        <f>+Produccion_UO!P985*$I$199</f>
        <v>1.1563201192695464E-2</v>
      </c>
      <c r="Q202" s="267">
        <f>+Produccion_UO!Q985*$I$199</f>
        <v>1.1999088987137118E-2</v>
      </c>
      <c r="R202" s="267">
        <f>+Produccion_UO!R985*$I$199</f>
        <v>1.2428227902850204E-2</v>
      </c>
      <c r="S202" s="267">
        <f>+Produccion_UO!S985*$I$199</f>
        <v>1.2850617939834908E-2</v>
      </c>
      <c r="T202" s="267">
        <f>+Produccion_UO!T985*$I$199</f>
        <v>1.3284034630937313E-2</v>
      </c>
      <c r="U202" s="267">
        <f>+Produccion_UO!U985*$I$199</f>
        <v>1.3712767409834197E-2</v>
      </c>
      <c r="V202" s="267">
        <f>+Produccion_UO!V985*$I$199</f>
        <v>1.4136816276525558E-2</v>
      </c>
      <c r="W202" s="267">
        <f>+Produccion_UO!W985*$I$199</f>
        <v>1.4556181231011395E-2</v>
      </c>
      <c r="X202" s="267">
        <f>+Produccion_UO!X985*$I$199</f>
        <v>1.4970862273291806E-2</v>
      </c>
      <c r="Y202" s="267">
        <f>+Produccion_UO!Y985*$I$199</f>
        <v>1.5449905168305154E-2</v>
      </c>
      <c r="Z202" s="267">
        <f>+Produccion_UO!Z985*$I$199</f>
        <v>1.5925128904658054E-2</v>
      </c>
      <c r="AA202" s="267">
        <f>+Produccion_UO!AA985*$I$199</f>
        <v>1.6396533482350494E-2</v>
      </c>
      <c r="AB202" s="267">
        <f>+Produccion_UO!AB985*$I$199</f>
        <v>1.6864118901382483E-2</v>
      </c>
      <c r="AC202" s="267">
        <f>+Produccion_UO!AC985*$I$199</f>
        <v>1.7327885161754018E-2</v>
      </c>
      <c r="AD202" s="267">
        <f>+Produccion_UO!AD985*$I$199</f>
        <v>1.7869784157358876E-2</v>
      </c>
      <c r="AE202" s="267">
        <f>+Produccion_UO!AE985*$I$199</f>
        <v>1.8408723928781068E-2</v>
      </c>
      <c r="AF202" s="267">
        <f>+Produccion_UO!AF985*$I$199</f>
        <v>1.8944704476020417E-2</v>
      </c>
      <c r="AG202" s="267">
        <f>+Produccion_UO!AG985*$I$199</f>
        <v>1.9477725799076917E-2</v>
      </c>
      <c r="AH202" s="267">
        <f>+Produccion_UO!AH985*$I$199</f>
        <v>2.0007787897950755E-2</v>
      </c>
      <c r="AI202" s="267">
        <f>+Produccion_UO!AI985*$I$199</f>
        <v>2.0631173267742272E-2</v>
      </c>
      <c r="AJ202" s="267">
        <f>+Produccion_UO!AJ985*$I$199</f>
        <v>2.1252292473383734E-2</v>
      </c>
      <c r="AK202" s="267">
        <f>+Produccion_UO!AK985*$I$199</f>
        <v>2.187114551487495E-2</v>
      </c>
      <c r="AL202" s="267">
        <f>+Produccion_UO!AL985*$I$199</f>
        <v>2.2487732392215926E-2</v>
      </c>
      <c r="AM202" s="267">
        <f>+Produccion_UO!AM985*$I$199</f>
        <v>2.3102053105406754E-2</v>
      </c>
      <c r="AN202" s="267">
        <f>+Produccion_UO!AN985*$I$199</f>
        <v>2.380358336344587E-2</v>
      </c>
      <c r="AO202" s="267">
        <f>+Produccion_UO!AO985*$I$199</f>
        <v>2.4503596861098348E-2</v>
      </c>
      <c r="AP202" s="267">
        <f>+Produccion_UO!AP985*$I$199</f>
        <v>2.52020935983641E-2</v>
      </c>
      <c r="AQ202" s="267">
        <f>+Produccion_UO!AQ985*$I$199</f>
        <v>2.5899073575243129E-2</v>
      </c>
      <c r="AR202" s="267">
        <f>+Produccion_UO!AR985*$I$199</f>
        <v>2.6594536791735426E-2</v>
      </c>
    </row>
    <row r="203" spans="1:45" x14ac:dyDescent="0.25">
      <c r="L203" s="218" t="s">
        <v>767</v>
      </c>
      <c r="M203" s="270">
        <v>0</v>
      </c>
      <c r="N203" s="270">
        <v>0</v>
      </c>
      <c r="O203" s="270">
        <v>0</v>
      </c>
      <c r="P203" s="270">
        <v>0</v>
      </c>
      <c r="Q203" s="270">
        <v>0</v>
      </c>
      <c r="R203" s="270">
        <v>0</v>
      </c>
      <c r="S203" s="270">
        <v>0</v>
      </c>
      <c r="T203" s="270">
        <v>0</v>
      </c>
      <c r="U203" s="270">
        <v>0</v>
      </c>
      <c r="V203" s="270">
        <v>0</v>
      </c>
      <c r="W203" s="270">
        <v>0</v>
      </c>
      <c r="X203" s="270">
        <v>0</v>
      </c>
      <c r="Y203" s="270">
        <v>0</v>
      </c>
      <c r="Z203" s="270">
        <v>0</v>
      </c>
      <c r="AA203" s="270">
        <v>0</v>
      </c>
      <c r="AB203" s="270">
        <v>0</v>
      </c>
      <c r="AC203" s="270">
        <v>0</v>
      </c>
      <c r="AD203" s="270">
        <v>0</v>
      </c>
      <c r="AE203" s="270">
        <v>0</v>
      </c>
      <c r="AF203" s="270">
        <v>0</v>
      </c>
      <c r="AG203" s="270">
        <v>0</v>
      </c>
      <c r="AH203" s="270">
        <v>0</v>
      </c>
      <c r="AI203" s="270">
        <v>0</v>
      </c>
      <c r="AJ203" s="270">
        <v>0</v>
      </c>
      <c r="AK203" s="270">
        <v>0</v>
      </c>
      <c r="AL203" s="270">
        <v>0</v>
      </c>
      <c r="AM203" s="270">
        <v>0</v>
      </c>
      <c r="AN203" s="270">
        <v>0</v>
      </c>
      <c r="AO203" s="270">
        <v>0</v>
      </c>
      <c r="AP203" s="270">
        <v>0</v>
      </c>
      <c r="AQ203" s="270">
        <v>0</v>
      </c>
      <c r="AR203" s="270">
        <v>0</v>
      </c>
    </row>
    <row r="204" spans="1:45" x14ac:dyDescent="0.25">
      <c r="L204" s="218" t="s">
        <v>768</v>
      </c>
      <c r="M204" s="270">
        <v>0</v>
      </c>
      <c r="N204" s="270">
        <v>0</v>
      </c>
      <c r="O204" s="270">
        <v>0</v>
      </c>
      <c r="P204" s="270">
        <v>0</v>
      </c>
      <c r="Q204" s="270">
        <v>0</v>
      </c>
      <c r="R204" s="270">
        <v>0</v>
      </c>
      <c r="S204" s="270">
        <v>0</v>
      </c>
      <c r="T204" s="270">
        <v>0</v>
      </c>
      <c r="U204" s="270">
        <v>0</v>
      </c>
      <c r="V204" s="270">
        <v>0</v>
      </c>
      <c r="W204" s="270">
        <v>0</v>
      </c>
      <c r="X204" s="270">
        <v>0</v>
      </c>
      <c r="Y204" s="270">
        <v>0</v>
      </c>
      <c r="Z204" s="270">
        <v>0</v>
      </c>
      <c r="AA204" s="270">
        <v>0</v>
      </c>
      <c r="AB204" s="270">
        <v>0</v>
      </c>
      <c r="AC204" s="270">
        <v>0</v>
      </c>
      <c r="AD204" s="270">
        <v>0</v>
      </c>
      <c r="AE204" s="270">
        <v>0</v>
      </c>
      <c r="AF204" s="270">
        <v>0</v>
      </c>
      <c r="AG204" s="270">
        <v>0</v>
      </c>
      <c r="AH204" s="270">
        <v>0</v>
      </c>
      <c r="AI204" s="270">
        <v>0</v>
      </c>
      <c r="AJ204" s="270">
        <v>0</v>
      </c>
      <c r="AK204" s="270">
        <v>0</v>
      </c>
      <c r="AL204" s="270">
        <v>0</v>
      </c>
      <c r="AM204" s="270">
        <v>0</v>
      </c>
      <c r="AN204" s="270">
        <v>0</v>
      </c>
      <c r="AO204" s="270">
        <v>0</v>
      </c>
      <c r="AP204" s="270">
        <v>0</v>
      </c>
      <c r="AQ204" s="270">
        <v>0</v>
      </c>
      <c r="AR204" s="270">
        <v>0</v>
      </c>
    </row>
    <row r="205" spans="1:45" x14ac:dyDescent="0.25">
      <c r="L205" s="218" t="s">
        <v>769</v>
      </c>
      <c r="M205" s="270">
        <f>+Produccion_UO!M1019*$I$199</f>
        <v>13.389192288517714</v>
      </c>
      <c r="N205" s="270">
        <f>+Produccion_UO!N1019*$I$199</f>
        <v>13.755381086495085</v>
      </c>
      <c r="O205" s="270">
        <f>+Produccion_UO!O1019*$I$199</f>
        <v>14.067853702224411</v>
      </c>
      <c r="P205" s="270">
        <f>+Produccion_UO!P1019*$I$199</f>
        <v>14.378168811561126</v>
      </c>
      <c r="Q205" s="270">
        <f>+Produccion_UO!Q1019*$I$199</f>
        <v>14.686326414505139</v>
      </c>
      <c r="R205" s="270">
        <f>+Produccion_UO!R1019*$I$199</f>
        <v>14.992326511056447</v>
      </c>
      <c r="S205" s="270">
        <f>+Produccion_UO!S1019*$I$199</f>
        <v>15.296169101215147</v>
      </c>
      <c r="T205" s="270">
        <f>+Produccion_UO!T1019*$I$199</f>
        <v>15.438991888042944</v>
      </c>
      <c r="U205" s="270">
        <f>+Produccion_UO!U1019*$I$199</f>
        <v>15.5786164924885</v>
      </c>
      <c r="V205" s="270">
        <f>+Produccion_UO!V1019*$I$199</f>
        <v>15.715042914551812</v>
      </c>
      <c r="W205" s="270">
        <f>+Produccion_UO!W1019*$I$199</f>
        <v>15.848271154232798</v>
      </c>
      <c r="X205" s="270">
        <f>+Produccion_UO!X1019*$I$199</f>
        <v>15.978301211531541</v>
      </c>
      <c r="Y205" s="270">
        <f>+Produccion_UO!Y1019*$I$199</f>
        <v>16.005023713511655</v>
      </c>
      <c r="Z205" s="270">
        <f>+Produccion_UO!Z1019*$I$199</f>
        <v>16.028791920127233</v>
      </c>
      <c r="AA205" s="270">
        <f>+Produccion_UO!AA1019*$I$199</f>
        <v>16.049605831378376</v>
      </c>
      <c r="AB205" s="270">
        <f>+Produccion_UO!AB1019*$I$199</f>
        <v>16.067465447264979</v>
      </c>
      <c r="AC205" s="270">
        <f>+Produccion_UO!AC1019*$I$199</f>
        <v>16.08237076778714</v>
      </c>
      <c r="AD205" s="270">
        <f>+Produccion_UO!AD1019*$I$199</f>
        <v>16.069521227802102</v>
      </c>
      <c r="AE205" s="270">
        <f>+Produccion_UO!AE1019*$I$199</f>
        <v>16.053283601103946</v>
      </c>
      <c r="AF205" s="270">
        <f>+Produccion_UO!AF1019*$I$199</f>
        <v>16.033657887692485</v>
      </c>
      <c r="AG205" s="270">
        <f>+Produccion_UO!AG1019*$I$199</f>
        <v>16.010644087567712</v>
      </c>
      <c r="AH205" s="270">
        <f>+Produccion_UO!AH1019*$I$199</f>
        <v>15.98424220072982</v>
      </c>
      <c r="AI205" s="270">
        <f>+Produccion_UO!AI1019*$I$199</f>
        <v>15.955555163998785</v>
      </c>
      <c r="AJ205" s="270">
        <f>+Produccion_UO!AJ1019*$I$199</f>
        <v>15.923914972190065</v>
      </c>
      <c r="AK205" s="270">
        <f>+Produccion_UO!AK1019*$I$199</f>
        <v>15.889321625303847</v>
      </c>
      <c r="AL205" s="270">
        <f>+Produccion_UO!AL1019*$I$199</f>
        <v>15.851775123339946</v>
      </c>
      <c r="AM205" s="270">
        <f>+Produccion_UO!AM1019*$I$199</f>
        <v>15.811275466298456</v>
      </c>
      <c r="AN205" s="270">
        <f>+Produccion_UO!AN1019*$I$199</f>
        <v>15.806479390258865</v>
      </c>
      <c r="AO205" s="270">
        <f>+Produccion_UO!AO1019*$I$199</f>
        <v>15.798471314884715</v>
      </c>
      <c r="AP205" s="270">
        <f>+Produccion_UO!AP1019*$I$199</f>
        <v>15.787251240175912</v>
      </c>
      <c r="AQ205" s="270">
        <f>+Produccion_UO!AQ1019*$I$199</f>
        <v>15.772819166132557</v>
      </c>
      <c r="AR205" s="270">
        <f>+Produccion_UO!AR1019*$I$199</f>
        <v>15.755175092754548</v>
      </c>
    </row>
    <row r="206" spans="1:45" x14ac:dyDescent="0.25">
      <c r="L206" s="218" t="s">
        <v>770</v>
      </c>
      <c r="M206" s="284">
        <f>+Produccion_UO!M1036*$I$199</f>
        <v>1.1822783757879958E-2</v>
      </c>
      <c r="N206" s="284">
        <f>+Produccion_UO!N1036*$I$199</f>
        <v>8.3948760410981933E-3</v>
      </c>
      <c r="O206" s="284">
        <f>+Produccion_UO!O1036*$I$199</f>
        <v>8.6934533744307575E-3</v>
      </c>
      <c r="P206" s="284">
        <f>+Produccion_UO!P1036*$I$199</f>
        <v>8.9950337026118432E-3</v>
      </c>
      <c r="Q206" s="284">
        <f>+Produccion_UO!Q1036*$I$199</f>
        <v>9.2996170256414313E-3</v>
      </c>
      <c r="R206" s="284">
        <f>+Produccion_UO!R1036*$I$199</f>
        <v>9.6072033435194801E-3</v>
      </c>
      <c r="S206" s="284">
        <f>+Produccion_UO!S1036*$I$199</f>
        <v>9.9177926562461719E-3</v>
      </c>
      <c r="T206" s="284">
        <f>+Produccion_UO!T1036*$I$199</f>
        <v>1.0123793260749315E-2</v>
      </c>
      <c r="U206" s="284">
        <f>+Produccion_UO!U1036*$I$199</f>
        <v>1.0329038848116773E-2</v>
      </c>
      <c r="V206" s="284">
        <f>+Produccion_UO!V1036*$I$199</f>
        <v>1.0533529418348639E-2</v>
      </c>
      <c r="W206" s="284">
        <f>+Produccion_UO!W1036*$I$199</f>
        <v>1.073726497144491E-2</v>
      </c>
      <c r="X206" s="284">
        <f>+Produccion_UO!X1036*$I$199</f>
        <v>1.0940245507405499E-2</v>
      </c>
      <c r="Y206" s="284">
        <f>+Produccion_UO!Y1036*$I$199</f>
        <v>1.1075207434578961E-2</v>
      </c>
      <c r="Z206" s="284">
        <f>+Produccion_UO!Z1036*$I$199</f>
        <v>1.1207264367712596E-2</v>
      </c>
      <c r="AA206" s="284">
        <f>+Produccion_UO!AA1036*$I$199</f>
        <v>1.1336416306806407E-2</v>
      </c>
      <c r="AB206" s="284">
        <f>+Produccion_UO!AB1036*$I$199</f>
        <v>1.146266325186039E-2</v>
      </c>
      <c r="AC206" s="284">
        <f>+Produccion_UO!AC1036*$I$199</f>
        <v>1.1586005202874642E-2</v>
      </c>
      <c r="AD206" s="284">
        <f>+Produccion_UO!AD1036*$I$199</f>
        <v>1.1712717066918749E-2</v>
      </c>
      <c r="AE206" s="284">
        <f>+Produccion_UO!AE1036*$I$199</f>
        <v>0</v>
      </c>
      <c r="AF206" s="284">
        <f>+Produccion_UO!AF1036*$I$199</f>
        <v>0</v>
      </c>
      <c r="AG206" s="284">
        <f>+Produccion_UO!AG1036*$I$199</f>
        <v>0</v>
      </c>
      <c r="AH206" s="284">
        <f>+Produccion_UO!AH1036*$I$199</f>
        <v>0</v>
      </c>
      <c r="AI206" s="284">
        <f>+Produccion_UO!AI1036*$I$199</f>
        <v>0</v>
      </c>
      <c r="AJ206" s="284">
        <f>+Produccion_UO!AJ1036*$I$199</f>
        <v>0</v>
      </c>
      <c r="AK206" s="284">
        <f>+Produccion_UO!AK1036*$I$199</f>
        <v>0</v>
      </c>
      <c r="AL206" s="284">
        <f>+Produccion_UO!AL1036*$I$199</f>
        <v>0</v>
      </c>
      <c r="AM206" s="284">
        <f>+Produccion_UO!AM1036*$I$199</f>
        <v>0</v>
      </c>
      <c r="AN206" s="284">
        <f>+Produccion_UO!AN1036*$I$199</f>
        <v>0</v>
      </c>
      <c r="AO206" s="284">
        <f>+Produccion_UO!AO1036*$I$199</f>
        <v>0</v>
      </c>
      <c r="AP206" s="284">
        <f>+Produccion_UO!AP1036*$I$199</f>
        <v>0</v>
      </c>
      <c r="AQ206" s="284">
        <f>+Produccion_UO!AQ1036*$I$199</f>
        <v>0</v>
      </c>
      <c r="AR206" s="284">
        <f>+Produccion_UO!AR1036*$I$199</f>
        <v>0</v>
      </c>
    </row>
    <row r="207" spans="1:45" x14ac:dyDescent="0.25">
      <c r="M207" s="282">
        <f>+SUM(M202:M206)</f>
        <v>13.412418112231419</v>
      </c>
      <c r="N207" s="68">
        <f t="shared" ref="N207" si="241">+SUM(N202:N206)</f>
        <v>13.77444714150381</v>
      </c>
      <c r="O207" s="68">
        <f t="shared" ref="O207" si="242">+SUM(O202:O206)</f>
        <v>14.087667720118366</v>
      </c>
      <c r="P207" s="68">
        <f t="shared" ref="P207" si="243">+SUM(P202:P206)</f>
        <v>14.398727046456433</v>
      </c>
      <c r="Q207" s="68">
        <f t="shared" ref="Q207" si="244">+SUM(Q202:Q206)</f>
        <v>14.707625120517918</v>
      </c>
      <c r="R207" s="68">
        <f t="shared" ref="R207" si="245">+SUM(R202:R206)</f>
        <v>15.014361942302816</v>
      </c>
      <c r="S207" s="68">
        <f t="shared" ref="S207" si="246">+SUM(S202:S206)</f>
        <v>15.318937511811228</v>
      </c>
      <c r="T207" s="68">
        <f t="shared" ref="T207" si="247">+SUM(T202:T206)</f>
        <v>15.46239971593463</v>
      </c>
      <c r="U207" s="68">
        <f t="shared" ref="U207" si="248">+SUM(U202:U206)</f>
        <v>15.60265829874645</v>
      </c>
      <c r="V207" s="68">
        <f t="shared" ref="V207" si="249">+SUM(V202:V206)</f>
        <v>15.739713260246686</v>
      </c>
      <c r="W207" s="68">
        <f t="shared" ref="W207" si="250">+SUM(W202:W206)</f>
        <v>15.873564600435254</v>
      </c>
      <c r="X207" s="68">
        <f t="shared" ref="X207" si="251">+SUM(X202:X206)</f>
        <v>16.004212319312238</v>
      </c>
      <c r="Y207" s="68">
        <f t="shared" ref="Y207" si="252">+SUM(Y202:Y206)</f>
        <v>16.031548826114541</v>
      </c>
      <c r="Z207" s="68">
        <f t="shared" ref="Z207" si="253">+SUM(Z202:Z206)</f>
        <v>16.055924313399604</v>
      </c>
      <c r="AA207" s="68">
        <f t="shared" ref="AA207" si="254">+SUM(AA202:AA206)</f>
        <v>16.077338781167533</v>
      </c>
      <c r="AB207" s="68">
        <f t="shared" ref="AB207" si="255">+SUM(AB202:AB206)</f>
        <v>16.095792229418219</v>
      </c>
      <c r="AC207" s="68">
        <f t="shared" ref="AC207" si="256">+SUM(AC202:AC206)</f>
        <v>16.111284658151771</v>
      </c>
      <c r="AD207" s="68">
        <f t="shared" ref="AD207" si="257">+SUM(AD202:AD206)</f>
        <v>16.099103729026378</v>
      </c>
      <c r="AE207" s="68">
        <f t="shared" ref="AE207" si="258">+SUM(AE202:AE206)</f>
        <v>16.071692325032728</v>
      </c>
      <c r="AF207" s="68">
        <f t="shared" ref="AF207" si="259">+SUM(AF202:AF206)</f>
        <v>16.052602592168505</v>
      </c>
      <c r="AG207" s="68">
        <f t="shared" ref="AG207" si="260">+SUM(AG202:AG206)</f>
        <v>16.03012181336679</v>
      </c>
      <c r="AH207" s="68">
        <f t="shared" ref="AH207" si="261">+SUM(AH202:AH206)</f>
        <v>16.00424998862777</v>
      </c>
      <c r="AI207" s="68">
        <f t="shared" ref="AI207" si="262">+SUM(AI202:AI206)</f>
        <v>15.976186337266528</v>
      </c>
      <c r="AJ207" s="68">
        <f t="shared" ref="AJ207" si="263">+SUM(AJ202:AJ206)</f>
        <v>15.945167264663448</v>
      </c>
      <c r="AK207" s="68">
        <f t="shared" ref="AK207" si="264">+SUM(AK202:AK206)</f>
        <v>15.911192770818722</v>
      </c>
      <c r="AL207" s="68">
        <f t="shared" ref="AL207" si="265">+SUM(AL202:AL206)</f>
        <v>15.874262855732162</v>
      </c>
      <c r="AM207" s="68">
        <f t="shared" ref="AM207" si="266">+SUM(AM202:AM206)</f>
        <v>15.834377519403862</v>
      </c>
      <c r="AN207" s="68">
        <f t="shared" ref="AN207" si="267">+SUM(AN202:AN206)</f>
        <v>15.83028297362231</v>
      </c>
      <c r="AO207" s="68">
        <f t="shared" ref="AO207" si="268">+SUM(AO202:AO206)</f>
        <v>15.822974911745813</v>
      </c>
      <c r="AP207" s="68">
        <f t="shared" ref="AP207" si="269">+SUM(AP202:AP206)</f>
        <v>15.812453333774277</v>
      </c>
      <c r="AQ207" s="68">
        <f t="shared" ref="AQ207" si="270">+SUM(AQ202:AQ206)</f>
        <v>15.798718239707799</v>
      </c>
      <c r="AR207" s="68">
        <f t="shared" ref="AR207" si="271">+SUM(AR202:AR206)</f>
        <v>15.781769629546284</v>
      </c>
    </row>
    <row r="209" spans="1:45" x14ac:dyDescent="0.25">
      <c r="K209" s="280" t="s">
        <v>780</v>
      </c>
      <c r="L209" s="218" t="s">
        <v>779</v>
      </c>
      <c r="M209" s="286">
        <f>+M207/(M207+M196)</f>
        <v>9.9971380777687774E-2</v>
      </c>
      <c r="N209" s="286">
        <f t="shared" ref="N209:AR209" si="272">+N207/(N207+N196)</f>
        <v>9.9972032492724641E-2</v>
      </c>
      <c r="O209" s="286">
        <f t="shared" si="272"/>
        <v>9.9971803253516428E-2</v>
      </c>
      <c r="P209" s="286">
        <f t="shared" si="272"/>
        <v>9.9971572827095539E-2</v>
      </c>
      <c r="Q209" s="286">
        <f t="shared" si="272"/>
        <v>9.9971341187290258E-2</v>
      </c>
      <c r="R209" s="286">
        <f t="shared" si="272"/>
        <v>9.9971108309043433E-2</v>
      </c>
      <c r="S209" s="286">
        <f t="shared" si="272"/>
        <v>9.9970874168265153E-2</v>
      </c>
      <c r="T209" s="286">
        <f t="shared" si="272"/>
        <v>9.9967807811572926E-2</v>
      </c>
      <c r="U209" s="286">
        <f t="shared" si="272"/>
        <v>9.9964701600776987E-2</v>
      </c>
      <c r="V209" s="286">
        <f t="shared" si="272"/>
        <v>9.9983329890661957E-2</v>
      </c>
      <c r="W209" s="286">
        <f t="shared" si="272"/>
        <v>9.9983323599768512E-2</v>
      </c>
      <c r="X209" s="286">
        <f t="shared" si="272"/>
        <v>9.9983317618514297E-2</v>
      </c>
      <c r="Y209" s="286">
        <f t="shared" si="272"/>
        <v>9.9983300262320746E-2</v>
      </c>
      <c r="Z209" s="286">
        <f t="shared" si="272"/>
        <v>9.9983283028986583E-2</v>
      </c>
      <c r="AA209" s="286">
        <f t="shared" si="272"/>
        <v>9.9983265908431387E-2</v>
      </c>
      <c r="AB209" s="286">
        <f t="shared" si="272"/>
        <v>9.9983248890756382E-2</v>
      </c>
      <c r="AC209" s="286">
        <f t="shared" si="272"/>
        <v>9.9983231966225425E-2</v>
      </c>
      <c r="AD209" s="286">
        <f t="shared" si="272"/>
        <v>9.998321673564492E-2</v>
      </c>
      <c r="AE209" s="286">
        <f t="shared" si="272"/>
        <v>9.9914553542144444E-2</v>
      </c>
      <c r="AF209" s="286">
        <f t="shared" si="272"/>
        <v>9.9913760387249237E-2</v>
      </c>
      <c r="AG209" s="286">
        <f t="shared" si="272"/>
        <v>9.9912971717393328E-2</v>
      </c>
      <c r="AH209" s="286">
        <f t="shared" si="272"/>
        <v>9.9912187049904067E-2</v>
      </c>
      <c r="AI209" s="286">
        <f t="shared" si="272"/>
        <v>9.9910753992132867E-2</v>
      </c>
      <c r="AJ209" s="286">
        <f t="shared" si="272"/>
        <v>9.9909318835739461E-2</v>
      </c>
      <c r="AK209" s="286">
        <f t="shared" si="272"/>
        <v>9.9907880768709587E-2</v>
      </c>
      <c r="AL209" s="286">
        <f t="shared" si="272"/>
        <v>9.9906438969172701E-2</v>
      </c>
      <c r="AM209" s="286">
        <f t="shared" si="272"/>
        <v>9.9904992603767423E-2</v>
      </c>
      <c r="AN209" s="286">
        <f t="shared" si="272"/>
        <v>9.9903207726492124E-2</v>
      </c>
      <c r="AO209" s="286">
        <f t="shared" si="272"/>
        <v>9.9901418647073761E-2</v>
      </c>
      <c r="AP209" s="286">
        <f t="shared" si="272"/>
        <v>9.9899624269342652E-2</v>
      </c>
      <c r="AQ209" s="286">
        <f t="shared" si="272"/>
        <v>9.9897823488271975E-2</v>
      </c>
      <c r="AR209" s="286">
        <f t="shared" si="272"/>
        <v>9.9896015187693352E-2</v>
      </c>
    </row>
    <row r="210" spans="1:45" x14ac:dyDescent="0.25">
      <c r="L210" s="218" t="s">
        <v>782</v>
      </c>
      <c r="M210" s="281">
        <f>+M207+M196</f>
        <v>134.16257740860257</v>
      </c>
      <c r="N210" s="281">
        <f t="shared" ref="N210:AR210" si="273">+N207+N196</f>
        <v>137.78300588723383</v>
      </c>
      <c r="O210" s="281">
        <f t="shared" si="273"/>
        <v>140.91641104435959</v>
      </c>
      <c r="P210" s="281">
        <f t="shared" si="273"/>
        <v>144.02821361387956</v>
      </c>
      <c r="Q210" s="281">
        <f t="shared" si="273"/>
        <v>147.11841359579313</v>
      </c>
      <c r="R210" s="281">
        <f t="shared" si="273"/>
        <v>150.18701099010033</v>
      </c>
      <c r="S210" s="281">
        <f t="shared" si="273"/>
        <v>153.23400579680123</v>
      </c>
      <c r="T210" s="281">
        <f t="shared" si="273"/>
        <v>154.6737900372824</v>
      </c>
      <c r="U210" s="281">
        <f t="shared" si="273"/>
        <v>156.08167732103925</v>
      </c>
      <c r="V210" s="281">
        <f t="shared" si="273"/>
        <v>157.42337525124489</v>
      </c>
      <c r="W210" s="281">
        <f t="shared" si="273"/>
        <v>158.76212181120178</v>
      </c>
      <c r="X210" s="281">
        <f t="shared" si="273"/>
        <v>160.06882648539636</v>
      </c>
      <c r="Y210" s="281">
        <f t="shared" si="273"/>
        <v>160.34226499878918</v>
      </c>
      <c r="Z210" s="281">
        <f t="shared" si="273"/>
        <v>160.58608826382269</v>
      </c>
      <c r="AA210" s="281">
        <f t="shared" si="273"/>
        <v>160.80029628049752</v>
      </c>
      <c r="AB210" s="281">
        <f t="shared" si="273"/>
        <v>160.98488904881248</v>
      </c>
      <c r="AC210" s="281">
        <f t="shared" si="273"/>
        <v>161.13986656876827</v>
      </c>
      <c r="AD210" s="281">
        <f t="shared" si="273"/>
        <v>161.01806137716414</v>
      </c>
      <c r="AE210" s="281">
        <f t="shared" si="273"/>
        <v>160.85436760975577</v>
      </c>
      <c r="AF210" s="281">
        <f t="shared" si="273"/>
        <v>160.66458243540498</v>
      </c>
      <c r="AG210" s="281">
        <f t="shared" si="273"/>
        <v>160.44084704745291</v>
      </c>
      <c r="AH210" s="281">
        <f t="shared" si="273"/>
        <v>160.18316144590028</v>
      </c>
      <c r="AI210" s="281">
        <f t="shared" si="273"/>
        <v>159.90457181941113</v>
      </c>
      <c r="AJ210" s="281">
        <f t="shared" si="273"/>
        <v>159.59639651711407</v>
      </c>
      <c r="AK210" s="281">
        <f t="shared" si="273"/>
        <v>159.25863553900936</v>
      </c>
      <c r="AL210" s="281">
        <f t="shared" si="273"/>
        <v>158.89128888509731</v>
      </c>
      <c r="AM210" s="281">
        <f t="shared" si="273"/>
        <v>158.49435655537746</v>
      </c>
      <c r="AN210" s="281">
        <f t="shared" si="273"/>
        <v>158.45620309771564</v>
      </c>
      <c r="AO210" s="281">
        <f t="shared" si="273"/>
        <v>158.38588806876055</v>
      </c>
      <c r="AP210" s="281">
        <f t="shared" si="273"/>
        <v>158.28341146851366</v>
      </c>
      <c r="AQ210" s="281">
        <f t="shared" si="273"/>
        <v>158.1487732969735</v>
      </c>
      <c r="AR210" s="281">
        <f t="shared" si="273"/>
        <v>157.98197355414146</v>
      </c>
    </row>
    <row r="213" spans="1:45" ht="18.75" x14ac:dyDescent="0.3">
      <c r="I213" s="17" t="str">
        <f>+IF(OR(J214="OIL",J214="OIL-eq"),$I$5,IF(J214="GAS",$I$4,IF(J214="GSL",$I$8,IF(J214="DSL",$I$9,IF(J214="KER",$I$10,IF(J214="LPG",$I$11,IF(J214="HFO",$I$12,IF(J214="AVG",$I$13,IF(J214="RFG",$I$14,IF(J214="ELC",$I$15,$I$16))))))))))</f>
        <v>Kb/d</v>
      </c>
      <c r="K213" s="34" t="s">
        <v>783</v>
      </c>
    </row>
    <row r="214" spans="1:45" x14ac:dyDescent="0.25">
      <c r="I214" s="285">
        <f>+IF(OR(J214="OIL",J214="OIL-eq"),$H$5,IF(J214="GAS",$H$4,IF(J214="GSL",$H$8,IF(J214="DSL",$H$9,IF(J214="KER",$H$10,IF(J214="LPG",$H$11,IF(J214="HFO",$H$12,IF(J214="AVG",$H$13,IF(J214="RFG",$H$14,IF(J214="ELC",$H$15,$H$16))))))))))</f>
        <v>0.48319683022879367</v>
      </c>
      <c r="J214" s="279" t="s">
        <v>34</v>
      </c>
      <c r="K214" s="2" t="s">
        <v>27</v>
      </c>
      <c r="L214" s="63" t="s">
        <v>26</v>
      </c>
    </row>
    <row r="216" spans="1:45" x14ac:dyDescent="0.25">
      <c r="A216" s="15"/>
      <c r="B216" s="15"/>
      <c r="C216" s="15"/>
      <c r="D216" s="15"/>
      <c r="E216" s="15"/>
      <c r="F216" s="96"/>
      <c r="H216" s="17"/>
      <c r="I216" s="17"/>
      <c r="L216" s="22"/>
      <c r="M216" s="236">
        <v>2019</v>
      </c>
      <c r="N216" s="236">
        <v>2020</v>
      </c>
      <c r="O216" s="236">
        <v>2021</v>
      </c>
      <c r="P216" s="236">
        <v>2022</v>
      </c>
      <c r="Q216" s="236">
        <v>2023</v>
      </c>
      <c r="R216" s="236">
        <v>2024</v>
      </c>
      <c r="S216" s="236">
        <v>2025</v>
      </c>
      <c r="T216" s="236">
        <v>2026</v>
      </c>
      <c r="U216" s="236">
        <v>2027</v>
      </c>
      <c r="V216" s="236">
        <v>2028</v>
      </c>
      <c r="W216" s="236">
        <v>2029</v>
      </c>
      <c r="X216" s="236">
        <v>2030</v>
      </c>
      <c r="Y216" s="236">
        <v>2031</v>
      </c>
      <c r="Z216" s="236">
        <v>2032</v>
      </c>
      <c r="AA216" s="236">
        <v>2033</v>
      </c>
      <c r="AB216" s="236">
        <v>2034</v>
      </c>
      <c r="AC216" s="236">
        <v>2035</v>
      </c>
      <c r="AD216" s="236">
        <v>2036</v>
      </c>
      <c r="AE216" s="236">
        <v>2037</v>
      </c>
      <c r="AF216" s="236">
        <v>2038</v>
      </c>
      <c r="AG216" s="236">
        <v>2039</v>
      </c>
      <c r="AH216" s="236">
        <v>2040</v>
      </c>
      <c r="AI216" s="236">
        <v>2041</v>
      </c>
      <c r="AJ216" s="236">
        <v>2042</v>
      </c>
      <c r="AK216" s="236">
        <v>2043</v>
      </c>
      <c r="AL216" s="236">
        <v>2044</v>
      </c>
      <c r="AM216" s="236">
        <v>2045</v>
      </c>
      <c r="AN216" s="236">
        <v>2046</v>
      </c>
      <c r="AO216" s="236">
        <v>2047</v>
      </c>
      <c r="AP216" s="236">
        <v>2048</v>
      </c>
      <c r="AQ216" s="236">
        <v>2049</v>
      </c>
      <c r="AR216" s="236">
        <v>2050</v>
      </c>
      <c r="AS216" s="21"/>
    </row>
    <row r="217" spans="1:45" x14ac:dyDescent="0.25">
      <c r="J217" s="280"/>
      <c r="L217" s="218" t="s">
        <v>766</v>
      </c>
      <c r="M217" s="267">
        <f>+Produccion_UO!M982*$I$214</f>
        <v>10.785484767219927</v>
      </c>
      <c r="N217" s="267">
        <f>+Produccion_UO!N982*$I$214</f>
        <v>9.615665241236016</v>
      </c>
      <c r="O217" s="267">
        <f>+Produccion_UO!O982*$I$214</f>
        <v>10.087316470629171</v>
      </c>
      <c r="P217" s="267">
        <f>+Produccion_UO!P982*$I$214</f>
        <v>10.559106425399627</v>
      </c>
      <c r="Q217" s="267">
        <f>+Produccion_UO!Q982*$I$214</f>
        <v>11.031035105547486</v>
      </c>
      <c r="R217" s="267">
        <f>+Produccion_UO!R982*$I$214</f>
        <v>11.503102511072743</v>
      </c>
      <c r="S217" s="267">
        <f>+Produccion_UO!S982*$I$214</f>
        <v>11.975308641975309</v>
      </c>
      <c r="T217" s="267">
        <f>+Produccion_UO!T982*$I$214</f>
        <v>12.448549998831629</v>
      </c>
      <c r="U217" s="267">
        <f>+Produccion_UO!U982*$I$214</f>
        <v>12.922584607824406</v>
      </c>
      <c r="V217" s="267">
        <f>+Produccion_UO!V982*$I$214</f>
        <v>13.397412468953636</v>
      </c>
      <c r="W217" s="267">
        <f>+Produccion_UO!W982*$I$214</f>
        <v>13.873033582219323</v>
      </c>
      <c r="X217" s="267">
        <f>+Produccion_UO!X982*$I$214</f>
        <v>14.349447947621462</v>
      </c>
      <c r="Y217" s="267">
        <f>+Produccion_UO!Y982*$I$214</f>
        <v>14.868813292602788</v>
      </c>
      <c r="Z217" s="267">
        <f>+Produccion_UO!Z982*$I$214</f>
        <v>15.388668466361864</v>
      </c>
      <c r="AA217" s="267">
        <f>+Produccion_UO!AA982*$I$214</f>
        <v>15.90901346889865</v>
      </c>
      <c r="AB217" s="267">
        <f>+Produccion_UO!AB982*$I$214</f>
        <v>16.429848300213138</v>
      </c>
      <c r="AC217" s="267">
        <f>+Produccion_UO!AC982*$I$214</f>
        <v>16.951172960305378</v>
      </c>
      <c r="AD217" s="267">
        <f>+Produccion_UO!AD982*$I$214</f>
        <v>17.526589897466501</v>
      </c>
      <c r="AE217" s="267">
        <f>+Produccion_UO!AE982*$I$214</f>
        <v>18.102080734194725</v>
      </c>
      <c r="AF217" s="267">
        <f>+Produccion_UO!AF982*$I$214</f>
        <v>18.677645470490059</v>
      </c>
      <c r="AG217" s="267">
        <f>+Produccion_UO!AG982*$I$214</f>
        <v>19.253284106352492</v>
      </c>
      <c r="AH217" s="267">
        <f>+Produccion_UO!AH982*$I$214</f>
        <v>19.82899664178203</v>
      </c>
      <c r="AI217" s="267">
        <f>+Produccion_UO!AI982*$I$214</f>
        <v>20.476456962678022</v>
      </c>
      <c r="AJ217" s="267">
        <f>+Produccion_UO!AJ982*$I$214</f>
        <v>21.123561769788356</v>
      </c>
      <c r="AK217" s="267">
        <f>+Produccion_UO!AK982*$I$214</f>
        <v>21.770311063112995</v>
      </c>
      <c r="AL217" s="267">
        <f>+Produccion_UO!AL982*$I$214</f>
        <v>22.416704842651928</v>
      </c>
      <c r="AM217" s="267">
        <f>+Produccion_UO!AM982*$I$214</f>
        <v>23.062743108405208</v>
      </c>
      <c r="AN217" s="267">
        <f>+Produccion_UO!AN982*$I$214</f>
        <v>23.774762210507546</v>
      </c>
      <c r="AO217" s="267">
        <f>+Produccion_UO!AO982*$I$214</f>
        <v>24.485979415396535</v>
      </c>
      <c r="AP217" s="267">
        <f>+Produccion_UO!AP982*$I$214</f>
        <v>25.196394723072114</v>
      </c>
      <c r="AQ217" s="267">
        <f>+Produccion_UO!AQ982*$I$214</f>
        <v>25.906008133534293</v>
      </c>
      <c r="AR217" s="267">
        <f>+Produccion_UO!AR982*$I$214</f>
        <v>26.614819646783115</v>
      </c>
    </row>
    <row r="218" spans="1:45" x14ac:dyDescent="0.25">
      <c r="L218" s="218" t="s">
        <v>767</v>
      </c>
      <c r="M218" s="270">
        <v>0</v>
      </c>
      <c r="N218" s="270">
        <v>0</v>
      </c>
      <c r="O218" s="270">
        <v>0</v>
      </c>
      <c r="P218" s="270">
        <v>0</v>
      </c>
      <c r="Q218" s="270">
        <v>0</v>
      </c>
      <c r="R218" s="270">
        <v>0</v>
      </c>
      <c r="S218" s="270">
        <v>0</v>
      </c>
      <c r="T218" s="270">
        <v>0</v>
      </c>
      <c r="U218" s="270">
        <v>0</v>
      </c>
      <c r="V218" s="270">
        <v>0</v>
      </c>
      <c r="W218" s="270">
        <v>0</v>
      </c>
      <c r="X218" s="270">
        <v>0</v>
      </c>
      <c r="Y218" s="270">
        <v>0</v>
      </c>
      <c r="Z218" s="270">
        <v>0</v>
      </c>
      <c r="AA218" s="270">
        <v>0</v>
      </c>
      <c r="AB218" s="270">
        <v>0</v>
      </c>
      <c r="AC218" s="270">
        <v>0</v>
      </c>
      <c r="AD218" s="270">
        <v>0</v>
      </c>
      <c r="AE218" s="270">
        <v>0</v>
      </c>
      <c r="AF218" s="270">
        <v>0</v>
      </c>
      <c r="AG218" s="270">
        <v>0</v>
      </c>
      <c r="AH218" s="270">
        <v>0</v>
      </c>
      <c r="AI218" s="270">
        <v>0</v>
      </c>
      <c r="AJ218" s="270">
        <v>0</v>
      </c>
      <c r="AK218" s="270">
        <v>0</v>
      </c>
      <c r="AL218" s="270">
        <v>0</v>
      </c>
      <c r="AM218" s="270">
        <v>0</v>
      </c>
      <c r="AN218" s="270">
        <v>0</v>
      </c>
      <c r="AO218" s="270">
        <v>0</v>
      </c>
      <c r="AP218" s="270">
        <v>0</v>
      </c>
      <c r="AQ218" s="270">
        <v>0</v>
      </c>
      <c r="AR218" s="270">
        <v>0</v>
      </c>
    </row>
    <row r="219" spans="1:45" x14ac:dyDescent="0.25">
      <c r="L219" s="218" t="s">
        <v>768</v>
      </c>
      <c r="M219" s="270">
        <v>0</v>
      </c>
      <c r="N219" s="270">
        <v>0</v>
      </c>
      <c r="O219" s="270">
        <v>0</v>
      </c>
      <c r="P219" s="270">
        <v>0</v>
      </c>
      <c r="Q219" s="270">
        <v>0</v>
      </c>
      <c r="R219" s="270">
        <v>0</v>
      </c>
      <c r="S219" s="270">
        <v>0</v>
      </c>
      <c r="T219" s="270">
        <v>0</v>
      </c>
      <c r="U219" s="270">
        <v>0</v>
      </c>
      <c r="V219" s="270">
        <v>0</v>
      </c>
      <c r="W219" s="270">
        <v>0</v>
      </c>
      <c r="X219" s="270">
        <v>0</v>
      </c>
      <c r="Y219" s="270">
        <v>0</v>
      </c>
      <c r="Z219" s="270">
        <v>0</v>
      </c>
      <c r="AA219" s="270">
        <v>0</v>
      </c>
      <c r="AB219" s="270">
        <v>0</v>
      </c>
      <c r="AC219" s="270">
        <v>0</v>
      </c>
      <c r="AD219" s="270">
        <v>0</v>
      </c>
      <c r="AE219" s="270">
        <v>0</v>
      </c>
      <c r="AF219" s="270">
        <v>0</v>
      </c>
      <c r="AG219" s="270">
        <v>0</v>
      </c>
      <c r="AH219" s="270">
        <v>0</v>
      </c>
      <c r="AI219" s="270">
        <v>0</v>
      </c>
      <c r="AJ219" s="270">
        <v>0</v>
      </c>
      <c r="AK219" s="270">
        <v>0</v>
      </c>
      <c r="AL219" s="270">
        <v>0</v>
      </c>
      <c r="AM219" s="270">
        <v>0</v>
      </c>
      <c r="AN219" s="270">
        <v>0</v>
      </c>
      <c r="AO219" s="270">
        <v>0</v>
      </c>
      <c r="AP219" s="270">
        <v>0</v>
      </c>
      <c r="AQ219" s="270">
        <v>0</v>
      </c>
      <c r="AR219" s="270">
        <v>0</v>
      </c>
    </row>
    <row r="220" spans="1:45" x14ac:dyDescent="0.25">
      <c r="L220" s="218" t="s">
        <v>769</v>
      </c>
      <c r="M220" s="270">
        <f>+Produccion_UO!M1017*$I$214</f>
        <v>118.18404967263413</v>
      </c>
      <c r="N220" s="270">
        <f>+Produccion_UO!N1017*$I$214</f>
        <v>122.23082312580028</v>
      </c>
      <c r="O220" s="270">
        <f>+Produccion_UO!O1017*$I$214</f>
        <v>125.46280089185476</v>
      </c>
      <c r="P220" s="270">
        <f>+Produccion_UO!P1017*$I$214</f>
        <v>128.69853802933295</v>
      </c>
      <c r="Q220" s="270">
        <f>+Produccion_UO!Q1017*$I$214</f>
        <v>131.93803453823585</v>
      </c>
      <c r="R220" s="270">
        <f>+Produccion_UO!R1017*$I$214</f>
        <v>135.18129041856298</v>
      </c>
      <c r="S220" s="270">
        <f>+Produccion_UO!S1017*$I$214</f>
        <v>138.42830567031481</v>
      </c>
      <c r="T220" s="270">
        <f>+Produccion_UO!T1017*$I$214</f>
        <v>140.49027876365588</v>
      </c>
      <c r="U220" s="270">
        <f>+Produccion_UO!U1017*$I$214</f>
        <v>142.54751739411273</v>
      </c>
      <c r="V220" s="270">
        <f>+Produccion_UO!V1017*$I$214</f>
        <v>144.60002156168537</v>
      </c>
      <c r="W220" s="270">
        <f>+Produccion_UO!W1017*$I$214</f>
        <v>146.64779126637384</v>
      </c>
      <c r="X220" s="270">
        <f>+Produccion_UO!X1017*$I$214</f>
        <v>148.69082650817811</v>
      </c>
      <c r="Y220" s="270">
        <f>+Produccion_UO!Y1017*$I$214</f>
        <v>149.47523174735474</v>
      </c>
      <c r="Z220" s="270">
        <f>+Produccion_UO!Z1017*$I$214</f>
        <v>150.24331801314582</v>
      </c>
      <c r="AA220" s="270">
        <f>+Produccion_UO!AA1017*$I$214</f>
        <v>150.99508530555241</v>
      </c>
      <c r="AB220" s="270">
        <f>+Produccion_UO!AB1017*$I$214</f>
        <v>151.73053362457392</v>
      </c>
      <c r="AC220" s="270">
        <f>+Produccion_UO!AC1017*$I$214</f>
        <v>152.44966297021091</v>
      </c>
      <c r="AD220" s="270">
        <f>+Produccion_UO!AD1017*$I$214</f>
        <v>152.2923914966785</v>
      </c>
      <c r="AE220" s="270">
        <f>+Produccion_UO!AE1017*$I$214</f>
        <v>152.10230641101978</v>
      </c>
      <c r="AF220" s="270">
        <f>+Produccion_UO!AF1017*$I$214</f>
        <v>151.87940771323525</v>
      </c>
      <c r="AG220" s="270">
        <f>+Produccion_UO!AG1017*$I$214</f>
        <v>151.62369540332489</v>
      </c>
      <c r="AH220" s="270">
        <f>+Produccion_UO!AH1017*$I$214</f>
        <v>151.33516948128818</v>
      </c>
      <c r="AI220" s="270">
        <f>+Produccion_UO!AI1017*$I$214</f>
        <v>150.1040422873011</v>
      </c>
      <c r="AJ220" s="270">
        <f>+Produccion_UO!AJ1017*$I$214</f>
        <v>148.82821921360971</v>
      </c>
      <c r="AK220" s="270">
        <f>+Produccion_UO!AK1017*$I$214</f>
        <v>147.50770026021405</v>
      </c>
      <c r="AL220" s="270">
        <f>+Produccion_UO!AL1017*$I$214</f>
        <v>146.14248542711411</v>
      </c>
      <c r="AM220" s="270">
        <f>+Produccion_UO!AM1017*$I$214</f>
        <v>144.73257471430986</v>
      </c>
      <c r="AN220" s="270">
        <f>+Produccion_UO!AN1017*$I$214</f>
        <v>143.35673359992219</v>
      </c>
      <c r="AO220" s="270">
        <f>+Produccion_UO!AO1017*$I$214</f>
        <v>141.925173121006</v>
      </c>
      <c r="AP220" s="270">
        <f>+Produccion_UO!AP1017*$I$214</f>
        <v>140.43789327756176</v>
      </c>
      <c r="AQ220" s="270">
        <f>+Produccion_UO!AQ1017*$I$214</f>
        <v>138.89489406958953</v>
      </c>
      <c r="AR220" s="270">
        <f>+Produccion_UO!AR1017*$I$214</f>
        <v>137.29617549708874</v>
      </c>
    </row>
    <row r="221" spans="1:45" x14ac:dyDescent="0.25">
      <c r="L221" s="218" t="s">
        <v>770</v>
      </c>
      <c r="M221" s="284">
        <f>+Produccion_UO!M1034*$I$214</f>
        <v>1.2193955207653837</v>
      </c>
      <c r="N221" s="284">
        <f>+Produccion_UO!N1034*$I$214</f>
        <v>1.0387765456258606</v>
      </c>
      <c r="O221" s="284">
        <f>+Produccion_UO!O1034*$I$214</f>
        <v>1.076937412710681</v>
      </c>
      <c r="P221" s="284">
        <f>+Produccion_UO!P1034*$I$214</f>
        <v>1.1155389981943322</v>
      </c>
      <c r="Q221" s="284">
        <f>+Produccion_UO!Q1034*$I$214</f>
        <v>1.1545813020768187</v>
      </c>
      <c r="R221" s="284">
        <f>+Produccion_UO!R1034*$I$214</f>
        <v>1.1940643243581406</v>
      </c>
      <c r="S221" s="284">
        <f>+Produccion_UO!S1034*$I$214</f>
        <v>1.2339880650382933</v>
      </c>
      <c r="T221" s="284">
        <f>+Produccion_UO!T1034*$I$214</f>
        <v>1.2613529347370924</v>
      </c>
      <c r="U221" s="284">
        <f>+Produccion_UO!U1034*$I$214</f>
        <v>1.2887001759453649</v>
      </c>
      <c r="V221" s="284">
        <f>+Produccion_UO!V1034*$I$214</f>
        <v>1.3160297886631056</v>
      </c>
      <c r="W221" s="284">
        <f>+Produccion_UO!W1034*$I$214</f>
        <v>1.3433417728903143</v>
      </c>
      <c r="X221" s="284">
        <f>+Produccion_UO!X1034*$I$214</f>
        <v>1.3706361286269961</v>
      </c>
      <c r="Y221" s="284">
        <f>+Produccion_UO!Y1034*$I$214</f>
        <v>1.3909819418476816</v>
      </c>
      <c r="Z221" s="284">
        <f>+Produccion_UO!Z1034*$I$214</f>
        <v>1.4110942072558332</v>
      </c>
      <c r="AA221" s="284">
        <f>+Produccion_UO!AA1034*$I$214</f>
        <v>1.4309729248514509</v>
      </c>
      <c r="AB221" s="284">
        <f>+Produccion_UO!AB1034*$I$214</f>
        <v>1.4506180946345244</v>
      </c>
      <c r="AC221" s="284">
        <f>+Produccion_UO!AC1034*$I$214</f>
        <v>1.4700297166050591</v>
      </c>
      <c r="AD221" s="284">
        <f>+Produccion_UO!AD1034*$I$214</f>
        <v>1.4900473325478534</v>
      </c>
      <c r="AE221" s="284">
        <f>+Produccion_UO!AE1034*$I$214</f>
        <v>1.5097539009019447</v>
      </c>
      <c r="AF221" s="284">
        <f>+Produccion_UO!AF1034*$I$214</f>
        <v>1.5291494216673285</v>
      </c>
      <c r="AG221" s="284">
        <f>+Produccion_UO!AG1034*$I$214</f>
        <v>1.5482338948440046</v>
      </c>
      <c r="AH221" s="284">
        <f>+Produccion_UO!AH1034*$I$214</f>
        <v>1.5670073204319779</v>
      </c>
      <c r="AI221" s="284">
        <f>+Produccion_UO!AI1034*$I$214</f>
        <v>1.597480966328622</v>
      </c>
      <c r="AJ221" s="284">
        <f>+Produccion_UO!AJ1034*$I$214</f>
        <v>1.6276968910140368</v>
      </c>
      <c r="AK221" s="284">
        <f>+Produccion_UO!AK1034*$I$214</f>
        <v>1.657655094488222</v>
      </c>
      <c r="AL221" s="284">
        <f>+Produccion_UO!AL1034*$I$214</f>
        <v>1.6873555767511776</v>
      </c>
      <c r="AM221" s="284">
        <f>+Produccion_UO!AM1034*$I$214</f>
        <v>1.7167983378029088</v>
      </c>
      <c r="AN221" s="284">
        <f>+Produccion_UO!AN1034*$I$214</f>
        <v>1.7559752022062041</v>
      </c>
      <c r="AO221" s="284">
        <f>+Produccion_UO!AO1034*$I$214</f>
        <v>1.7949204994268173</v>
      </c>
      <c r="AP221" s="284">
        <f>+Produccion_UO!AP1034*$I$214</f>
        <v>1.8336342294647483</v>
      </c>
      <c r="AQ221" s="284">
        <f>+Produccion_UO!AQ1034*$I$214</f>
        <v>1.8721163923199922</v>
      </c>
      <c r="AR221" s="284">
        <f>+Produccion_UO!AR1034*$I$214</f>
        <v>1.9103669879925587</v>
      </c>
    </row>
    <row r="222" spans="1:45" x14ac:dyDescent="0.25">
      <c r="M222" s="282">
        <f>+SUM(M217:M221)</f>
        <v>130.18892996061942</v>
      </c>
      <c r="N222" s="68">
        <f t="shared" ref="N222" si="274">+SUM(N217:N221)</f>
        <v>132.88526491266217</v>
      </c>
      <c r="O222" s="68">
        <f t="shared" ref="O222" si="275">+SUM(O217:O221)</f>
        <v>136.62705477519461</v>
      </c>
      <c r="P222" s="68">
        <f t="shared" ref="P222" si="276">+SUM(P217:P221)</f>
        <v>140.3731834529269</v>
      </c>
      <c r="Q222" s="68">
        <f t="shared" ref="Q222" si="277">+SUM(Q217:Q221)</f>
        <v>144.12365094586016</v>
      </c>
      <c r="R222" s="68">
        <f t="shared" ref="R222" si="278">+SUM(R217:R221)</f>
        <v>147.87845725399387</v>
      </c>
      <c r="S222" s="68">
        <f t="shared" ref="S222" si="279">+SUM(S217:S221)</f>
        <v>151.63760237732842</v>
      </c>
      <c r="T222" s="68">
        <f t="shared" ref="T222" si="280">+SUM(T217:T221)</f>
        <v>154.20018169722459</v>
      </c>
      <c r="U222" s="68">
        <f t="shared" ref="U222" si="281">+SUM(U217:U221)</f>
        <v>156.7588021778825</v>
      </c>
      <c r="V222" s="68">
        <f t="shared" ref="V222" si="282">+SUM(V217:V221)</f>
        <v>159.31346381930211</v>
      </c>
      <c r="W222" s="68">
        <f t="shared" ref="W222" si="283">+SUM(W217:W221)</f>
        <v>161.86416662148349</v>
      </c>
      <c r="X222" s="68">
        <f t="shared" ref="X222" si="284">+SUM(X217:X221)</f>
        <v>164.41091058442655</v>
      </c>
      <c r="Y222" s="68">
        <f t="shared" ref="Y222" si="285">+SUM(Y217:Y221)</f>
        <v>165.73502698180522</v>
      </c>
      <c r="Z222" s="68">
        <f t="shared" ref="Z222" si="286">+SUM(Z217:Z221)</f>
        <v>167.04308068676355</v>
      </c>
      <c r="AA222" s="68">
        <f t="shared" ref="AA222" si="287">+SUM(AA217:AA221)</f>
        <v>168.33507169930252</v>
      </c>
      <c r="AB222" s="68">
        <f t="shared" ref="AB222" si="288">+SUM(AB217:AB221)</f>
        <v>169.6110000194216</v>
      </c>
      <c r="AC222" s="68">
        <f t="shared" ref="AC222" si="289">+SUM(AC217:AC221)</f>
        <v>170.87086564712135</v>
      </c>
      <c r="AD222" s="68">
        <f t="shared" ref="AD222" si="290">+SUM(AD217:AD221)</f>
        <v>171.30902872669284</v>
      </c>
      <c r="AE222" s="68">
        <f t="shared" ref="AE222" si="291">+SUM(AE217:AE221)</f>
        <v>171.71414104611645</v>
      </c>
      <c r="AF222" s="68">
        <f t="shared" ref="AF222" si="292">+SUM(AF217:AF221)</f>
        <v>172.08620260539266</v>
      </c>
      <c r="AG222" s="68">
        <f t="shared" ref="AG222" si="293">+SUM(AG217:AG221)</f>
        <v>172.42521340452137</v>
      </c>
      <c r="AH222" s="68">
        <f t="shared" ref="AH222" si="294">+SUM(AH217:AH221)</f>
        <v>172.73117344350217</v>
      </c>
      <c r="AI222" s="68">
        <f t="shared" ref="AI222" si="295">+SUM(AI217:AI221)</f>
        <v>172.17798021630773</v>
      </c>
      <c r="AJ222" s="68">
        <f t="shared" ref="AJ222" si="296">+SUM(AJ217:AJ221)</f>
        <v>171.57947787441211</v>
      </c>
      <c r="AK222" s="68">
        <f t="shared" ref="AK222" si="297">+SUM(AK217:AK221)</f>
        <v>170.93566641781527</v>
      </c>
      <c r="AL222" s="68">
        <f t="shared" ref="AL222" si="298">+SUM(AL217:AL221)</f>
        <v>170.24654584651722</v>
      </c>
      <c r="AM222" s="68">
        <f t="shared" ref="AM222" si="299">+SUM(AM217:AM221)</f>
        <v>169.51211616051799</v>
      </c>
      <c r="AN222" s="68">
        <f t="shared" ref="AN222" si="300">+SUM(AN217:AN221)</f>
        <v>168.88747101263593</v>
      </c>
      <c r="AO222" s="68">
        <f t="shared" ref="AO222" si="301">+SUM(AO217:AO221)</f>
        <v>168.20607303582935</v>
      </c>
      <c r="AP222" s="68">
        <f t="shared" ref="AP222" si="302">+SUM(AP217:AP221)</f>
        <v>167.46792223009859</v>
      </c>
      <c r="AQ222" s="68">
        <f t="shared" ref="AQ222" si="303">+SUM(AQ217:AQ221)</f>
        <v>166.67301859544381</v>
      </c>
      <c r="AR222" s="68">
        <f t="shared" ref="AR222" si="304">+SUM(AR217:AR221)</f>
        <v>165.82136213186439</v>
      </c>
    </row>
    <row r="224" spans="1:45" ht="18.75" x14ac:dyDescent="0.3">
      <c r="I224" s="17" t="str">
        <f>+IF(OR(J225="OIL",J225="OIL-eq"),$I$5,IF(J225="GAS",$I$4,IF(J225="GSL",$I$8,IF(J225="DSL",$I$9,IF(J225="KER",$I$10,IF(J225="LPG",$I$11,IF(J225="HFO",$I$12,IF(J225="AVG",$I$13,IF(J225="RFG",$I$14,IF(J225="ELC",$I$15,$I$16))))))))))</f>
        <v>Kt CO2e/año</v>
      </c>
      <c r="K224" s="34" t="s">
        <v>784</v>
      </c>
    </row>
    <row r="225" spans="1:45" x14ac:dyDescent="0.25">
      <c r="I225" s="285">
        <f>+H19</f>
        <v>0.51946683001047056</v>
      </c>
      <c r="J225" s="279" t="s">
        <v>33</v>
      </c>
      <c r="K225" s="2" t="s">
        <v>27</v>
      </c>
      <c r="L225" s="63" t="s">
        <v>26</v>
      </c>
    </row>
    <row r="227" spans="1:45" x14ac:dyDescent="0.25">
      <c r="A227" s="15"/>
      <c r="B227" s="15"/>
      <c r="C227" s="15"/>
      <c r="D227" s="15"/>
      <c r="E227" s="15"/>
      <c r="F227" s="96"/>
      <c r="H227" s="17"/>
      <c r="I227" s="17"/>
      <c r="L227" s="22"/>
      <c r="M227" s="236">
        <v>2019</v>
      </c>
      <c r="N227" s="236">
        <v>2020</v>
      </c>
      <c r="O227" s="236">
        <v>2021</v>
      </c>
      <c r="P227" s="236">
        <v>2022</v>
      </c>
      <c r="Q227" s="236">
        <v>2023</v>
      </c>
      <c r="R227" s="236">
        <v>2024</v>
      </c>
      <c r="S227" s="236">
        <v>2025</v>
      </c>
      <c r="T227" s="236">
        <v>2026</v>
      </c>
      <c r="U227" s="236">
        <v>2027</v>
      </c>
      <c r="V227" s="236">
        <v>2028</v>
      </c>
      <c r="W227" s="236">
        <v>2029</v>
      </c>
      <c r="X227" s="236">
        <v>2030</v>
      </c>
      <c r="Y227" s="236">
        <v>2031</v>
      </c>
      <c r="Z227" s="236">
        <v>2032</v>
      </c>
      <c r="AA227" s="236">
        <v>2033</v>
      </c>
      <c r="AB227" s="236">
        <v>2034</v>
      </c>
      <c r="AC227" s="236">
        <v>2035</v>
      </c>
      <c r="AD227" s="236">
        <v>2036</v>
      </c>
      <c r="AE227" s="236">
        <v>2037</v>
      </c>
      <c r="AF227" s="236">
        <v>2038</v>
      </c>
      <c r="AG227" s="236">
        <v>2039</v>
      </c>
      <c r="AH227" s="236">
        <v>2040</v>
      </c>
      <c r="AI227" s="236">
        <v>2041</v>
      </c>
      <c r="AJ227" s="236">
        <v>2042</v>
      </c>
      <c r="AK227" s="236">
        <v>2043</v>
      </c>
      <c r="AL227" s="236">
        <v>2044</v>
      </c>
      <c r="AM227" s="236">
        <v>2045</v>
      </c>
      <c r="AN227" s="236">
        <v>2046</v>
      </c>
      <c r="AO227" s="236">
        <v>2047</v>
      </c>
      <c r="AP227" s="236">
        <v>2048</v>
      </c>
      <c r="AQ227" s="236">
        <v>2049</v>
      </c>
      <c r="AR227" s="236">
        <v>2050</v>
      </c>
      <c r="AS227" s="21"/>
    </row>
    <row r="228" spans="1:45" x14ac:dyDescent="0.25">
      <c r="J228" s="280"/>
      <c r="L228" s="218" t="s">
        <v>766</v>
      </c>
      <c r="M228" s="267">
        <f>+Produccion_UO!M983*$I$225</f>
        <v>0</v>
      </c>
      <c r="N228" s="267">
        <f>+Produccion_UO!N983*$I$225</f>
        <v>0</v>
      </c>
      <c r="O228" s="267">
        <f>+Produccion_UO!O983*$I$225</f>
        <v>0</v>
      </c>
      <c r="P228" s="267">
        <f>+Produccion_UO!P983*$I$225</f>
        <v>0</v>
      </c>
      <c r="Q228" s="267">
        <f>+Produccion_UO!Q983*$I$225</f>
        <v>0</v>
      </c>
      <c r="R228" s="267">
        <f>+Produccion_UO!R983*$I$225</f>
        <v>0</v>
      </c>
      <c r="S228" s="267">
        <f>+Produccion_UO!S983*$I$225</f>
        <v>0</v>
      </c>
      <c r="T228" s="267">
        <f>+Produccion_UO!T983*$I$225</f>
        <v>0</v>
      </c>
      <c r="U228" s="267">
        <f>+Produccion_UO!U983*$I$225</f>
        <v>0</v>
      </c>
      <c r="V228" s="267">
        <f>+Produccion_UO!V983*$I$225</f>
        <v>0</v>
      </c>
      <c r="W228" s="267">
        <f>+Produccion_UO!W983*$I$225</f>
        <v>0</v>
      </c>
      <c r="X228" s="267">
        <f>+Produccion_UO!X983*$I$225</f>
        <v>0</v>
      </c>
      <c r="Y228" s="267">
        <f>+Produccion_UO!Y983*$I$225</f>
        <v>0</v>
      </c>
      <c r="Z228" s="267">
        <f>+Produccion_UO!Z983*$I$225</f>
        <v>0</v>
      </c>
      <c r="AA228" s="267">
        <f>+Produccion_UO!AA983*$I$225</f>
        <v>0</v>
      </c>
      <c r="AB228" s="267">
        <f>+Produccion_UO!AB983*$I$225</f>
        <v>0</v>
      </c>
      <c r="AC228" s="267">
        <f>+Produccion_UO!AC983*$I$225</f>
        <v>0</v>
      </c>
      <c r="AD228" s="267">
        <f>+Produccion_UO!AD983*$I$225</f>
        <v>0</v>
      </c>
      <c r="AE228" s="267">
        <f>+Produccion_UO!AE983*$I$225</f>
        <v>0</v>
      </c>
      <c r="AF228" s="267">
        <f>+Produccion_UO!AF983*$I$225</f>
        <v>0</v>
      </c>
      <c r="AG228" s="267">
        <f>+Produccion_UO!AG983*$I$225</f>
        <v>0</v>
      </c>
      <c r="AH228" s="267">
        <f>+Produccion_UO!AH983*$I$225</f>
        <v>0</v>
      </c>
      <c r="AI228" s="267">
        <f>+Produccion_UO!AI983*$I$225</f>
        <v>0</v>
      </c>
      <c r="AJ228" s="267">
        <f>+Produccion_UO!AJ983*$I$225</f>
        <v>0</v>
      </c>
      <c r="AK228" s="267">
        <f>+Produccion_UO!AK983*$I$225</f>
        <v>0</v>
      </c>
      <c r="AL228" s="267">
        <f>+Produccion_UO!AL983*$I$225</f>
        <v>0</v>
      </c>
      <c r="AM228" s="267">
        <f>+Produccion_UO!AM983*$I$225</f>
        <v>0</v>
      </c>
      <c r="AN228" s="267">
        <f>+Produccion_UO!AN983*$I$225</f>
        <v>0</v>
      </c>
      <c r="AO228" s="267">
        <f>+Produccion_UO!AO983*$I$225</f>
        <v>0</v>
      </c>
      <c r="AP228" s="267">
        <f>+Produccion_UO!AP983*$I$225</f>
        <v>0</v>
      </c>
      <c r="AQ228" s="267">
        <f>+Produccion_UO!AQ983*$I$225</f>
        <v>0</v>
      </c>
      <c r="AR228" s="267">
        <f>+Produccion_UO!AR983*$I$225</f>
        <v>0</v>
      </c>
    </row>
    <row r="229" spans="1:45" x14ac:dyDescent="0.25">
      <c r="L229" s="218" t="s">
        <v>767</v>
      </c>
      <c r="M229" s="270">
        <v>0</v>
      </c>
      <c r="N229" s="270">
        <v>0</v>
      </c>
      <c r="O229" s="270">
        <v>0</v>
      </c>
      <c r="P229" s="270">
        <v>0</v>
      </c>
      <c r="Q229" s="270">
        <v>0</v>
      </c>
      <c r="R229" s="270">
        <v>0</v>
      </c>
      <c r="S229" s="270">
        <v>0</v>
      </c>
      <c r="T229" s="270">
        <v>0</v>
      </c>
      <c r="U229" s="270">
        <v>0</v>
      </c>
      <c r="V229" s="270">
        <v>0</v>
      </c>
      <c r="W229" s="270">
        <v>0</v>
      </c>
      <c r="X229" s="270">
        <v>0</v>
      </c>
      <c r="Y229" s="270">
        <v>0</v>
      </c>
      <c r="Z229" s="270">
        <v>0</v>
      </c>
      <c r="AA229" s="270">
        <v>0</v>
      </c>
      <c r="AB229" s="270">
        <v>0</v>
      </c>
      <c r="AC229" s="270">
        <v>0</v>
      </c>
      <c r="AD229" s="270">
        <v>0</v>
      </c>
      <c r="AE229" s="270">
        <v>0</v>
      </c>
      <c r="AF229" s="270">
        <v>0</v>
      </c>
      <c r="AG229" s="270">
        <v>0</v>
      </c>
      <c r="AH229" s="270">
        <v>0</v>
      </c>
      <c r="AI229" s="270">
        <v>0</v>
      </c>
      <c r="AJ229" s="270">
        <v>0</v>
      </c>
      <c r="AK229" s="270">
        <v>0</v>
      </c>
      <c r="AL229" s="270">
        <v>0</v>
      </c>
      <c r="AM229" s="270">
        <v>0</v>
      </c>
      <c r="AN229" s="270">
        <v>0</v>
      </c>
      <c r="AO229" s="270">
        <v>0</v>
      </c>
      <c r="AP229" s="270">
        <v>0</v>
      </c>
      <c r="AQ229" s="270">
        <v>0</v>
      </c>
      <c r="AR229" s="270">
        <v>0</v>
      </c>
    </row>
    <row r="230" spans="1:45" x14ac:dyDescent="0.25">
      <c r="L230" s="218" t="s">
        <v>768</v>
      </c>
      <c r="M230" s="270">
        <v>0</v>
      </c>
      <c r="N230" s="270">
        <v>0</v>
      </c>
      <c r="O230" s="270">
        <v>0</v>
      </c>
      <c r="P230" s="270">
        <v>0</v>
      </c>
      <c r="Q230" s="270">
        <v>0</v>
      </c>
      <c r="R230" s="270">
        <v>0</v>
      </c>
      <c r="S230" s="270">
        <v>0</v>
      </c>
      <c r="T230" s="270">
        <v>0</v>
      </c>
      <c r="U230" s="270">
        <v>0</v>
      </c>
      <c r="V230" s="270">
        <v>0</v>
      </c>
      <c r="W230" s="270">
        <v>0</v>
      </c>
      <c r="X230" s="270">
        <v>0</v>
      </c>
      <c r="Y230" s="270">
        <v>0</v>
      </c>
      <c r="Z230" s="270">
        <v>0</v>
      </c>
      <c r="AA230" s="270">
        <v>0</v>
      </c>
      <c r="AB230" s="270">
        <v>0</v>
      </c>
      <c r="AC230" s="270">
        <v>0</v>
      </c>
      <c r="AD230" s="270">
        <v>0</v>
      </c>
      <c r="AE230" s="270">
        <v>0</v>
      </c>
      <c r="AF230" s="270">
        <v>0</v>
      </c>
      <c r="AG230" s="270">
        <v>0</v>
      </c>
      <c r="AH230" s="270">
        <v>0</v>
      </c>
      <c r="AI230" s="270">
        <v>0</v>
      </c>
      <c r="AJ230" s="270">
        <v>0</v>
      </c>
      <c r="AK230" s="270">
        <v>0</v>
      </c>
      <c r="AL230" s="270">
        <v>0</v>
      </c>
      <c r="AM230" s="270">
        <v>0</v>
      </c>
      <c r="AN230" s="270">
        <v>0</v>
      </c>
      <c r="AO230" s="270">
        <v>0</v>
      </c>
      <c r="AP230" s="270">
        <v>0</v>
      </c>
      <c r="AQ230" s="270">
        <v>0</v>
      </c>
      <c r="AR230" s="270">
        <v>0</v>
      </c>
    </row>
    <row r="231" spans="1:45" x14ac:dyDescent="0.25">
      <c r="L231" s="218" t="s">
        <v>769</v>
      </c>
      <c r="M231" s="270">
        <f>+Produccion_UO!M1016*$I$225</f>
        <v>0</v>
      </c>
      <c r="N231" s="270">
        <f>+Produccion_UO!N1016*$I$225</f>
        <v>0</v>
      </c>
      <c r="O231" s="270">
        <f>+Produccion_UO!O1016*$I$225</f>
        <v>0</v>
      </c>
      <c r="P231" s="270">
        <f>+Produccion_UO!P1016*$I$225</f>
        <v>0</v>
      </c>
      <c r="Q231" s="270">
        <f>+Produccion_UO!Q1016*$I$225</f>
        <v>0</v>
      </c>
      <c r="R231" s="270">
        <f>+Produccion_UO!R1016*$I$225</f>
        <v>0</v>
      </c>
      <c r="S231" s="270">
        <f>+Produccion_UO!S1016*$I$225</f>
        <v>0</v>
      </c>
      <c r="T231" s="270">
        <f>+Produccion_UO!T1016*$I$225</f>
        <v>0</v>
      </c>
      <c r="U231" s="270">
        <f>+Produccion_UO!U1016*$I$225</f>
        <v>0</v>
      </c>
      <c r="V231" s="270">
        <f>+Produccion_UO!V1016*$I$225</f>
        <v>0</v>
      </c>
      <c r="W231" s="270">
        <f>+Produccion_UO!W1016*$I$225</f>
        <v>0</v>
      </c>
      <c r="X231" s="270">
        <f>+Produccion_UO!X1016*$I$225</f>
        <v>0</v>
      </c>
      <c r="Y231" s="270">
        <f>+Produccion_UO!Y1016*$I$225</f>
        <v>0</v>
      </c>
      <c r="Z231" s="270">
        <f>+Produccion_UO!Z1016*$I$225</f>
        <v>0</v>
      </c>
      <c r="AA231" s="270">
        <f>+Produccion_UO!AA1016*$I$225</f>
        <v>0</v>
      </c>
      <c r="AB231" s="270">
        <f>+Produccion_UO!AB1016*$I$225</f>
        <v>0</v>
      </c>
      <c r="AC231" s="270">
        <f>+Produccion_UO!AC1016*$I$225</f>
        <v>0</v>
      </c>
      <c r="AD231" s="270">
        <f>+Produccion_UO!AD1016*$I$225</f>
        <v>0</v>
      </c>
      <c r="AE231" s="270">
        <f>+Produccion_UO!AE1016*$I$225</f>
        <v>0</v>
      </c>
      <c r="AF231" s="270">
        <f>+Produccion_UO!AF1016*$I$225</f>
        <v>0</v>
      </c>
      <c r="AG231" s="270">
        <f>+Produccion_UO!AG1016*$I$225</f>
        <v>0</v>
      </c>
      <c r="AH231" s="270">
        <f>+Produccion_UO!AH1016*$I$225</f>
        <v>0</v>
      </c>
      <c r="AI231" s="270">
        <f>+Produccion_UO!AI1016*$I$225</f>
        <v>0</v>
      </c>
      <c r="AJ231" s="270">
        <f>+Produccion_UO!AJ1016*$I$225</f>
        <v>0</v>
      </c>
      <c r="AK231" s="270">
        <f>+Produccion_UO!AK1016*$I$225</f>
        <v>0</v>
      </c>
      <c r="AL231" s="270">
        <f>+Produccion_UO!AL1016*$I$225</f>
        <v>0</v>
      </c>
      <c r="AM231" s="270">
        <f>+Produccion_UO!AM1016*$I$225</f>
        <v>0</v>
      </c>
      <c r="AN231" s="270">
        <f>+Produccion_UO!AN1016*$I$225</f>
        <v>0</v>
      </c>
      <c r="AO231" s="270">
        <f>+Produccion_UO!AO1016*$I$225</f>
        <v>0</v>
      </c>
      <c r="AP231" s="270">
        <f>+Produccion_UO!AP1016*$I$225</f>
        <v>0</v>
      </c>
      <c r="AQ231" s="270">
        <f>+Produccion_UO!AQ1016*$I$225</f>
        <v>0</v>
      </c>
      <c r="AR231" s="270">
        <f>+Produccion_UO!AR1016*$I$225</f>
        <v>0</v>
      </c>
    </row>
    <row r="232" spans="1:45" x14ac:dyDescent="0.25">
      <c r="L232" s="218" t="s">
        <v>770</v>
      </c>
      <c r="M232" s="284">
        <f>+Produccion_UO!M1033*$I$225</f>
        <v>0</v>
      </c>
      <c r="N232" s="284">
        <f>+Produccion_UO!N1033*$I$225</f>
        <v>0</v>
      </c>
      <c r="O232" s="284">
        <f>+Produccion_UO!O1033*$I$225</f>
        <v>0</v>
      </c>
      <c r="P232" s="284">
        <f>+Produccion_UO!P1033*$I$225</f>
        <v>0</v>
      </c>
      <c r="Q232" s="284">
        <f>+Produccion_UO!Q1033*$I$225</f>
        <v>0</v>
      </c>
      <c r="R232" s="284">
        <f>+Produccion_UO!R1033*$I$225</f>
        <v>0</v>
      </c>
      <c r="S232" s="284">
        <f>+Produccion_UO!S1033*$I$225</f>
        <v>0</v>
      </c>
      <c r="T232" s="284">
        <f>+Produccion_UO!T1033*$I$225</f>
        <v>0</v>
      </c>
      <c r="U232" s="284">
        <f>+Produccion_UO!U1033*$I$225</f>
        <v>0</v>
      </c>
      <c r="V232" s="284">
        <f>+Produccion_UO!V1033*$I$225</f>
        <v>0</v>
      </c>
      <c r="W232" s="284">
        <f>+Produccion_UO!W1033*$I$225</f>
        <v>0</v>
      </c>
      <c r="X232" s="284">
        <f>+Produccion_UO!X1033*$I$225</f>
        <v>0</v>
      </c>
      <c r="Y232" s="284">
        <f>+Produccion_UO!Y1033*$I$225</f>
        <v>0</v>
      </c>
      <c r="Z232" s="284">
        <f>+Produccion_UO!Z1033*$I$225</f>
        <v>0</v>
      </c>
      <c r="AA232" s="284">
        <f>+Produccion_UO!AA1033*$I$225</f>
        <v>0</v>
      </c>
      <c r="AB232" s="284">
        <f>+Produccion_UO!AB1033*$I$225</f>
        <v>0</v>
      </c>
      <c r="AC232" s="284">
        <f>+Produccion_UO!AC1033*$I$225</f>
        <v>0</v>
      </c>
      <c r="AD232" s="284">
        <f>+Produccion_UO!AD1033*$I$225</f>
        <v>0</v>
      </c>
      <c r="AE232" s="284">
        <f>+Produccion_UO!AE1033*$I$225</f>
        <v>2.6419599403556659E-3</v>
      </c>
      <c r="AF232" s="284">
        <f>+Produccion_UO!AF1033*$I$225</f>
        <v>2.6627386135631443E-3</v>
      </c>
      <c r="AG232" s="284">
        <f>+Produccion_UO!AG1033*$I$225</f>
        <v>2.6824944721285352E-3</v>
      </c>
      <c r="AH232" s="284">
        <f>+Produccion_UO!AH1033*$I$225</f>
        <v>2.701227516066836E-3</v>
      </c>
      <c r="AI232" s="284">
        <f>+Produccion_UO!AI1033*$I$225</f>
        <v>2.7445084526821406E-3</v>
      </c>
      <c r="AJ232" s="284">
        <f>+Produccion_UO!AJ1033*$I$225</f>
        <v>2.7869275941966917E-3</v>
      </c>
      <c r="AK232" s="284">
        <f>+Produccion_UO!AK1033*$I$225</f>
        <v>2.8284849405924959E-3</v>
      </c>
      <c r="AL232" s="284">
        <f>+Produccion_UO!AL1033*$I$225</f>
        <v>2.8691804918898533E-3</v>
      </c>
      <c r="AM232" s="284">
        <f>+Produccion_UO!AM1033*$I$225</f>
        <v>2.9090142480675441E-3</v>
      </c>
      <c r="AN232" s="284">
        <f>+Produccion_UO!AN1033*$I$225</f>
        <v>2.9629819163424307E-3</v>
      </c>
      <c r="AO232" s="284">
        <f>+Produccion_UO!AO1033*$I$225</f>
        <v>3.0159390919834547E-3</v>
      </c>
      <c r="AP232" s="284">
        <f>+Produccion_UO!AP1033*$I$225</f>
        <v>3.0678857750005275E-3</v>
      </c>
      <c r="AQ232" s="284">
        <f>+Produccion_UO!AQ1033*$I$225</f>
        <v>3.1188219653756595E-3</v>
      </c>
      <c r="AR232" s="284">
        <f>+Produccion_UO!AR1033*$I$225</f>
        <v>3.168747663114617E-3</v>
      </c>
    </row>
    <row r="233" spans="1:45" x14ac:dyDescent="0.25">
      <c r="M233" s="282">
        <f>+SUM(M228:M232)</f>
        <v>0</v>
      </c>
      <c r="N233" s="68">
        <f t="shared" ref="N233" si="305">+SUM(N228:N232)</f>
        <v>0</v>
      </c>
      <c r="O233" s="68">
        <f t="shared" ref="O233" si="306">+SUM(O228:O232)</f>
        <v>0</v>
      </c>
      <c r="P233" s="68">
        <f t="shared" ref="P233" si="307">+SUM(P228:P232)</f>
        <v>0</v>
      </c>
      <c r="Q233" s="68">
        <f t="shared" ref="Q233" si="308">+SUM(Q228:Q232)</f>
        <v>0</v>
      </c>
      <c r="R233" s="68">
        <f t="shared" ref="R233" si="309">+SUM(R228:R232)</f>
        <v>0</v>
      </c>
      <c r="S233" s="68">
        <f t="shared" ref="S233" si="310">+SUM(S228:S232)</f>
        <v>0</v>
      </c>
      <c r="T233" s="68">
        <f t="shared" ref="T233" si="311">+SUM(T228:T232)</f>
        <v>0</v>
      </c>
      <c r="U233" s="68">
        <f t="shared" ref="U233" si="312">+SUM(U228:U232)</f>
        <v>0</v>
      </c>
      <c r="V233" s="68">
        <f t="shared" ref="V233" si="313">+SUM(V228:V232)</f>
        <v>0</v>
      </c>
      <c r="W233" s="68">
        <f t="shared" ref="W233" si="314">+SUM(W228:W232)</f>
        <v>0</v>
      </c>
      <c r="X233" s="68">
        <f t="shared" ref="X233" si="315">+SUM(X228:X232)</f>
        <v>0</v>
      </c>
      <c r="Y233" s="68">
        <f t="shared" ref="Y233" si="316">+SUM(Y228:Y232)</f>
        <v>0</v>
      </c>
      <c r="Z233" s="68">
        <f t="shared" ref="Z233" si="317">+SUM(Z228:Z232)</f>
        <v>0</v>
      </c>
      <c r="AA233" s="68">
        <f t="shared" ref="AA233" si="318">+SUM(AA228:AA232)</f>
        <v>0</v>
      </c>
      <c r="AB233" s="68">
        <f t="shared" ref="AB233" si="319">+SUM(AB228:AB232)</f>
        <v>0</v>
      </c>
      <c r="AC233" s="68">
        <f t="shared" ref="AC233" si="320">+SUM(AC228:AC232)</f>
        <v>0</v>
      </c>
      <c r="AD233" s="68">
        <f t="shared" ref="AD233" si="321">+SUM(AD228:AD232)</f>
        <v>0</v>
      </c>
      <c r="AE233" s="68">
        <f t="shared" ref="AE233" si="322">+SUM(AE228:AE232)</f>
        <v>2.6419599403556659E-3</v>
      </c>
      <c r="AF233" s="68">
        <f t="shared" ref="AF233" si="323">+SUM(AF228:AF232)</f>
        <v>2.6627386135631443E-3</v>
      </c>
      <c r="AG233" s="68">
        <f t="shared" ref="AG233" si="324">+SUM(AG228:AG232)</f>
        <v>2.6824944721285352E-3</v>
      </c>
      <c r="AH233" s="68">
        <f t="shared" ref="AH233" si="325">+SUM(AH228:AH232)</f>
        <v>2.701227516066836E-3</v>
      </c>
      <c r="AI233" s="68">
        <f t="shared" ref="AI233" si="326">+SUM(AI228:AI232)</f>
        <v>2.7445084526821406E-3</v>
      </c>
      <c r="AJ233" s="68">
        <f t="shared" ref="AJ233" si="327">+SUM(AJ228:AJ232)</f>
        <v>2.7869275941966917E-3</v>
      </c>
      <c r="AK233" s="68">
        <f t="shared" ref="AK233" si="328">+SUM(AK228:AK232)</f>
        <v>2.8284849405924959E-3</v>
      </c>
      <c r="AL233" s="68">
        <f t="shared" ref="AL233" si="329">+SUM(AL228:AL232)</f>
        <v>2.8691804918898533E-3</v>
      </c>
      <c r="AM233" s="68">
        <f t="shared" ref="AM233" si="330">+SUM(AM228:AM232)</f>
        <v>2.9090142480675441E-3</v>
      </c>
      <c r="AN233" s="68">
        <f t="shared" ref="AN233" si="331">+SUM(AN228:AN232)</f>
        <v>2.9629819163424307E-3</v>
      </c>
      <c r="AO233" s="68">
        <f t="shared" ref="AO233" si="332">+SUM(AO228:AO232)</f>
        <v>3.0159390919834547E-3</v>
      </c>
      <c r="AP233" s="68">
        <f t="shared" ref="AP233" si="333">+SUM(AP228:AP232)</f>
        <v>3.0678857750005275E-3</v>
      </c>
      <c r="AQ233" s="68">
        <f t="shared" ref="AQ233" si="334">+SUM(AQ228:AQ232)</f>
        <v>3.1188219653756595E-3</v>
      </c>
      <c r="AR233" s="68">
        <f t="shared" ref="AR233" si="335">+SUM(AR228:AR232)</f>
        <v>3.168747663114617E-3</v>
      </c>
    </row>
    <row r="235" spans="1:45" x14ac:dyDescent="0.25">
      <c r="K235" s="280" t="s">
        <v>780</v>
      </c>
      <c r="L235" s="218" t="s">
        <v>779</v>
      </c>
      <c r="M235" s="286">
        <f>+M233/(M233+M222)</f>
        <v>0</v>
      </c>
      <c r="N235" s="286">
        <f t="shared" ref="N235:AR235" si="336">+N233/(N233+N222)</f>
        <v>0</v>
      </c>
      <c r="O235" s="286">
        <f t="shared" si="336"/>
        <v>0</v>
      </c>
      <c r="P235" s="286">
        <f t="shared" si="336"/>
        <v>0</v>
      </c>
      <c r="Q235" s="286">
        <f t="shared" si="336"/>
        <v>0</v>
      </c>
      <c r="R235" s="286">
        <f t="shared" si="336"/>
        <v>0</v>
      </c>
      <c r="S235" s="286">
        <f t="shared" si="336"/>
        <v>0</v>
      </c>
      <c r="T235" s="286">
        <f t="shared" si="336"/>
        <v>0</v>
      </c>
      <c r="U235" s="286">
        <f t="shared" si="336"/>
        <v>0</v>
      </c>
      <c r="V235" s="286">
        <f t="shared" si="336"/>
        <v>0</v>
      </c>
      <c r="W235" s="286">
        <f t="shared" si="336"/>
        <v>0</v>
      </c>
      <c r="X235" s="286">
        <f t="shared" si="336"/>
        <v>0</v>
      </c>
      <c r="Y235" s="286">
        <f t="shared" si="336"/>
        <v>0</v>
      </c>
      <c r="Z235" s="286">
        <f t="shared" si="336"/>
        <v>0</v>
      </c>
      <c r="AA235" s="286">
        <f t="shared" si="336"/>
        <v>0</v>
      </c>
      <c r="AB235" s="286">
        <f t="shared" si="336"/>
        <v>0</v>
      </c>
      <c r="AC235" s="286">
        <f t="shared" si="336"/>
        <v>0</v>
      </c>
      <c r="AD235" s="286">
        <f t="shared" si="336"/>
        <v>0</v>
      </c>
      <c r="AE235" s="286">
        <f t="shared" si="336"/>
        <v>1.5385566245219481E-5</v>
      </c>
      <c r="AF235" s="286">
        <f t="shared" si="336"/>
        <v>1.5473044163783174E-5</v>
      </c>
      <c r="AG235" s="286">
        <f t="shared" si="336"/>
        <v>1.5557195418657273E-5</v>
      </c>
      <c r="AH235" s="286">
        <f t="shared" si="336"/>
        <v>1.5638087903785415E-5</v>
      </c>
      <c r="AI235" s="286">
        <f t="shared" si="336"/>
        <v>1.5939696252698299E-5</v>
      </c>
      <c r="AJ235" s="286">
        <f t="shared" si="336"/>
        <v>1.6242515491986352E-5</v>
      </c>
      <c r="AK235" s="286">
        <f t="shared" si="336"/>
        <v>1.654679914083469E-5</v>
      </c>
      <c r="AL235" s="286">
        <f t="shared" si="336"/>
        <v>1.6852806756690905E-5</v>
      </c>
      <c r="AM235" s="286">
        <f t="shared" si="336"/>
        <v>1.7160804743228027E-5</v>
      </c>
      <c r="AN235" s="286">
        <f t="shared" si="336"/>
        <v>1.7543811370855998E-5</v>
      </c>
      <c r="AO235" s="286">
        <f t="shared" si="336"/>
        <v>1.7929703503911776E-5</v>
      </c>
      <c r="AP235" s="286">
        <f t="shared" si="336"/>
        <v>1.8318908683096992E-5</v>
      </c>
      <c r="AQ235" s="286">
        <f t="shared" si="336"/>
        <v>1.8711868499599038E-5</v>
      </c>
      <c r="AR235" s="286">
        <f t="shared" si="336"/>
        <v>1.9109040419458389E-5</v>
      </c>
    </row>
    <row r="236" spans="1:45" x14ac:dyDescent="0.25">
      <c r="L236" s="218" t="s">
        <v>782</v>
      </c>
      <c r="M236" s="281">
        <f>+M233+M222</f>
        <v>130.18892996061942</v>
      </c>
      <c r="N236" s="281">
        <f t="shared" ref="N236:AR236" si="337">+N233+N222</f>
        <v>132.88526491266217</v>
      </c>
      <c r="O236" s="281">
        <f t="shared" si="337"/>
        <v>136.62705477519461</v>
      </c>
      <c r="P236" s="281">
        <f t="shared" si="337"/>
        <v>140.3731834529269</v>
      </c>
      <c r="Q236" s="281">
        <f t="shared" si="337"/>
        <v>144.12365094586016</v>
      </c>
      <c r="R236" s="281">
        <f t="shared" si="337"/>
        <v>147.87845725399387</v>
      </c>
      <c r="S236" s="281">
        <f t="shared" si="337"/>
        <v>151.63760237732842</v>
      </c>
      <c r="T236" s="281">
        <f t="shared" si="337"/>
        <v>154.20018169722459</v>
      </c>
      <c r="U236" s="281">
        <f t="shared" si="337"/>
        <v>156.7588021778825</v>
      </c>
      <c r="V236" s="281">
        <f t="shared" si="337"/>
        <v>159.31346381930211</v>
      </c>
      <c r="W236" s="281">
        <f t="shared" si="337"/>
        <v>161.86416662148349</v>
      </c>
      <c r="X236" s="281">
        <f t="shared" si="337"/>
        <v>164.41091058442655</v>
      </c>
      <c r="Y236" s="281">
        <f t="shared" si="337"/>
        <v>165.73502698180522</v>
      </c>
      <c r="Z236" s="281">
        <f t="shared" si="337"/>
        <v>167.04308068676355</v>
      </c>
      <c r="AA236" s="281">
        <f t="shared" si="337"/>
        <v>168.33507169930252</v>
      </c>
      <c r="AB236" s="281">
        <f t="shared" si="337"/>
        <v>169.6110000194216</v>
      </c>
      <c r="AC236" s="281">
        <f t="shared" si="337"/>
        <v>170.87086564712135</v>
      </c>
      <c r="AD236" s="281">
        <f t="shared" si="337"/>
        <v>171.30902872669284</v>
      </c>
      <c r="AE236" s="281">
        <f t="shared" si="337"/>
        <v>171.7167830060568</v>
      </c>
      <c r="AF236" s="281">
        <f t="shared" si="337"/>
        <v>172.08886534400622</v>
      </c>
      <c r="AG236" s="281">
        <f t="shared" si="337"/>
        <v>172.42789589899351</v>
      </c>
      <c r="AH236" s="281">
        <f t="shared" si="337"/>
        <v>172.73387467101824</v>
      </c>
      <c r="AI236" s="281">
        <f t="shared" si="337"/>
        <v>172.18072472476041</v>
      </c>
      <c r="AJ236" s="281">
        <f t="shared" si="337"/>
        <v>171.58226480200631</v>
      </c>
      <c r="AK236" s="281">
        <f t="shared" si="337"/>
        <v>170.93849490275585</v>
      </c>
      <c r="AL236" s="281">
        <f t="shared" si="337"/>
        <v>170.24941502700912</v>
      </c>
      <c r="AM236" s="281">
        <f t="shared" si="337"/>
        <v>169.51502517476607</v>
      </c>
      <c r="AN236" s="281">
        <f t="shared" si="337"/>
        <v>168.89043399455227</v>
      </c>
      <c r="AO236" s="281">
        <f t="shared" si="337"/>
        <v>168.20908897492134</v>
      </c>
      <c r="AP236" s="281">
        <f t="shared" si="337"/>
        <v>167.4709901158736</v>
      </c>
      <c r="AQ236" s="281">
        <f t="shared" si="337"/>
        <v>166.67613741740919</v>
      </c>
      <c r="AR236" s="281">
        <f t="shared" si="337"/>
        <v>165.82453087952752</v>
      </c>
    </row>
    <row r="239" spans="1:45" ht="18.75" x14ac:dyDescent="0.3">
      <c r="K239" s="34" t="s">
        <v>785</v>
      </c>
    </row>
    <row r="241" spans="1:45" x14ac:dyDescent="0.25">
      <c r="A241" s="15"/>
      <c r="B241" s="15"/>
      <c r="C241" s="15"/>
      <c r="D241" s="15"/>
      <c r="E241" s="15"/>
      <c r="F241" s="96"/>
      <c r="H241" s="17"/>
      <c r="I241" s="17"/>
      <c r="L241" s="298" t="s">
        <v>752</v>
      </c>
      <c r="M241" s="236">
        <v>2019</v>
      </c>
      <c r="N241" s="236">
        <v>2020</v>
      </c>
      <c r="O241" s="236">
        <v>2021</v>
      </c>
      <c r="P241" s="236">
        <v>2022</v>
      </c>
      <c r="Q241" s="236">
        <v>2023</v>
      </c>
      <c r="R241" s="236">
        <v>2024</v>
      </c>
      <c r="S241" s="236">
        <v>2025</v>
      </c>
      <c r="T241" s="236">
        <v>2026</v>
      </c>
      <c r="U241" s="236">
        <v>2027</v>
      </c>
      <c r="V241" s="236">
        <v>2028</v>
      </c>
      <c r="W241" s="236">
        <v>2029</v>
      </c>
      <c r="X241" s="236">
        <v>2030</v>
      </c>
      <c r="Y241" s="236">
        <v>2031</v>
      </c>
      <c r="Z241" s="236">
        <v>2032</v>
      </c>
      <c r="AA241" s="236">
        <v>2033</v>
      </c>
      <c r="AB241" s="236">
        <v>2034</v>
      </c>
      <c r="AC241" s="236">
        <v>2035</v>
      </c>
      <c r="AD241" s="236">
        <v>2036</v>
      </c>
      <c r="AE241" s="236">
        <v>2037</v>
      </c>
      <c r="AF241" s="236">
        <v>2038</v>
      </c>
      <c r="AG241" s="236">
        <v>2039</v>
      </c>
      <c r="AH241" s="236">
        <v>2040</v>
      </c>
      <c r="AI241" s="236">
        <v>2041</v>
      </c>
      <c r="AJ241" s="236">
        <v>2042</v>
      </c>
      <c r="AK241" s="236">
        <v>2043</v>
      </c>
      <c r="AL241" s="236">
        <v>2044</v>
      </c>
      <c r="AM241" s="236">
        <v>2045</v>
      </c>
      <c r="AN241" s="236">
        <v>2046</v>
      </c>
      <c r="AO241" s="236">
        <v>2047</v>
      </c>
      <c r="AP241" s="236">
        <v>2048</v>
      </c>
      <c r="AQ241" s="236">
        <v>2049</v>
      </c>
      <c r="AR241" s="236">
        <v>2050</v>
      </c>
      <c r="AS241" s="21"/>
    </row>
    <row r="242" spans="1:45" x14ac:dyDescent="0.25">
      <c r="L242" s="218" t="s">
        <v>37</v>
      </c>
      <c r="M242" s="267">
        <f>+Produccion_UO!M986+Produccion_UO!M995+Produccion_UO!M1005+Produccion_UO!M1020+Produccion_UO!M1037</f>
        <v>238.81580000000002</v>
      </c>
      <c r="N242" s="268">
        <f>+Produccion_UO!N986+Produccion_UO!N995+Produccion_UO!N1005+Produccion_UO!N1020+Produccion_UO!N1037</f>
        <v>222.92160000000001</v>
      </c>
      <c r="O242" s="268">
        <f>+Produccion_UO!O986+Produccion_UO!O995+Produccion_UO!O1005+Produccion_UO!O1020+Produccion_UO!O1037</f>
        <v>228.28719717509523</v>
      </c>
      <c r="P242" s="268">
        <f>+Produccion_UO!P986+Produccion_UO!P995+Produccion_UO!P1005+Produccion_UO!P1020+Produccion_UO!P1037</f>
        <v>233.61941576264272</v>
      </c>
      <c r="Q242" s="268">
        <f>+Produccion_UO!Q986+Produccion_UO!Q995+Produccion_UO!Q1005+Produccion_UO!Q1020+Produccion_UO!Q1037</f>
        <v>238.91825576264273</v>
      </c>
      <c r="R242" s="268">
        <f>+Produccion_UO!R986+Produccion_UO!R995+Produccion_UO!R1005+Produccion_UO!R1020+Produccion_UO!R1037</f>
        <v>244.18371717509547</v>
      </c>
      <c r="S242" s="268">
        <f>+Produccion_UO!S986+Produccion_UO!S995+Produccion_UO!S1005+Produccion_UO!S1020+Produccion_UO!S1037</f>
        <v>249.41579999999999</v>
      </c>
      <c r="T242" s="268">
        <f>+Produccion_UO!T986+Produccion_UO!T995+Produccion_UO!T1005+Produccion_UO!T1020+Produccion_UO!T1037</f>
        <v>255.50159753663149</v>
      </c>
      <c r="U242" s="268">
        <f>+Produccion_UO!U986+Produccion_UO!U995+Produccion_UO!U1005+Produccion_UO!U1020+Produccion_UO!U1037</f>
        <v>261.59791630494681</v>
      </c>
      <c r="V242" s="268">
        <f>+Produccion_UO!V986+Produccion_UO!V995+Produccion_UO!V1005+Produccion_UO!V1020+Produccion_UO!V1037</f>
        <v>267.70475630494678</v>
      </c>
      <c r="W242" s="268">
        <f>+Produccion_UO!W986+Produccion_UO!W995+Produccion_UO!W1005+Produccion_UO!W1020+Produccion_UO!W1037</f>
        <v>273.82211753663154</v>
      </c>
      <c r="X242" s="268">
        <f>+Produccion_UO!X986+Produccion_UO!X995+Produccion_UO!X1005+Produccion_UO!X1020+Produccion_UO!X1037</f>
        <v>279.95</v>
      </c>
      <c r="Y242" s="268">
        <f>+Produccion_UO!Y986+Produccion_UO!Y995+Produccion_UO!Y1005+Produccion_UO!Y1020+Produccion_UO!Y1037</f>
        <v>286.59225071813103</v>
      </c>
      <c r="Z242" s="268">
        <f>+Produccion_UO!Z986+Produccion_UO!Z995+Produccion_UO!Z1005+Produccion_UO!Z1020+Produccion_UO!Z1037</f>
        <v>293.2701460771965</v>
      </c>
      <c r="AA242" s="268">
        <f>+Produccion_UO!AA986+Produccion_UO!AA995+Produccion_UO!AA1005+Produccion_UO!AA1020+Produccion_UO!AA1037</f>
        <v>299.98368607719652</v>
      </c>
      <c r="AB242" s="268">
        <f>+Produccion_UO!AB986+Produccion_UO!AB995+Produccion_UO!AB1005+Produccion_UO!AB1020+Produccion_UO!AB1037</f>
        <v>306.73287071813098</v>
      </c>
      <c r="AC242" s="268">
        <f>+Produccion_UO!AC986+Produccion_UO!AC995+Produccion_UO!AC1005+Produccion_UO!AC1020+Produccion_UO!AC1037</f>
        <v>313.51769999999999</v>
      </c>
      <c r="AD242" s="268">
        <f>+Produccion_UO!AD986+Produccion_UO!AD995+Produccion_UO!AD1005+Produccion_UO!AD1020+Produccion_UO!AD1037</f>
        <v>322.10320454015789</v>
      </c>
      <c r="AE242" s="268">
        <f>+Produccion_UO!AE986+Produccion_UO!AE995+Produccion_UO!AE1005+Produccion_UO!AE1020+Produccion_UO!AE1037</f>
        <v>330.7607968102368</v>
      </c>
      <c r="AF242" s="268">
        <f>+Produccion_UO!AF986+Produccion_UO!AF995+Produccion_UO!AF1005+Produccion_UO!AF1020+Produccion_UO!AF1037</f>
        <v>339.49047681023683</v>
      </c>
      <c r="AG242" s="268">
        <f>+Produccion_UO!AG986+Produccion_UO!AG995+Produccion_UO!AG1005+Produccion_UO!AG1020+Produccion_UO!AG1037</f>
        <v>348.29224454015787</v>
      </c>
      <c r="AH242" s="268">
        <f>+Produccion_UO!AH986+Produccion_UO!AH995+Produccion_UO!AH1005+Produccion_UO!AH1020+Produccion_UO!AH1037</f>
        <v>357.16610000000003</v>
      </c>
      <c r="AI242" s="268">
        <f>+Produccion_UO!AI986+Produccion_UO!AI995+Produccion_UO!AI1005+Produccion_UO!AI1020+Produccion_UO!AI1037</f>
        <v>369.30698726053981</v>
      </c>
      <c r="AJ242" s="268">
        <f>+Produccion_UO!AJ986+Produccion_UO!AJ995+Produccion_UO!AJ1005+Produccion_UO!AJ1020+Produccion_UO!AJ1037</f>
        <v>381.5426208908097</v>
      </c>
      <c r="AK242" s="268">
        <f>+Produccion_UO!AK986+Produccion_UO!AK995+Produccion_UO!AK1005+Produccion_UO!AK1020+Produccion_UO!AK1037</f>
        <v>393.87300089080964</v>
      </c>
      <c r="AL242" s="268">
        <f>+Produccion_UO!AL986+Produccion_UO!AL995+Produccion_UO!AL1005+Produccion_UO!AL1020+Produccion_UO!AL1037</f>
        <v>406.2981272605399</v>
      </c>
      <c r="AM242" s="268">
        <f>+Produccion_UO!AM986+Produccion_UO!AM995+Produccion_UO!AM1005+Produccion_UO!AM1020+Produccion_UO!AM1037</f>
        <v>418.81799999999998</v>
      </c>
      <c r="AN242" s="268">
        <f>+Produccion_UO!AN986+Produccion_UO!AN995+Produccion_UO!AN1005+Produccion_UO!AN1020+Produccion_UO!AN1037</f>
        <v>433.70144225603337</v>
      </c>
      <c r="AO242" s="268">
        <f>+Produccion_UO!AO986+Produccion_UO!AO995+Produccion_UO!AO1005+Produccion_UO!AO1020+Produccion_UO!AO1037</f>
        <v>448.70882338404988</v>
      </c>
      <c r="AP242" s="268">
        <f>+Produccion_UO!AP986+Produccion_UO!AP995+Produccion_UO!AP1005+Produccion_UO!AP1020+Produccion_UO!AP1037</f>
        <v>463.84014338404978</v>
      </c>
      <c r="AQ242" s="268">
        <f>+Produccion_UO!AQ986+Produccion_UO!AQ995+Produccion_UO!AQ1005+Produccion_UO!AQ1020+Produccion_UO!AQ1037</f>
        <v>479.09540225603223</v>
      </c>
      <c r="AR242" s="269">
        <f>+Produccion_UO!AR986+Produccion_UO!AR995+Produccion_UO!AR1005+Produccion_UO!AR1020+Produccion_UO!AR1037</f>
        <v>494.47460000000001</v>
      </c>
    </row>
    <row r="243" spans="1:45" x14ac:dyDescent="0.25">
      <c r="L243" s="218" t="s">
        <v>435</v>
      </c>
      <c r="M243" s="270">
        <f>+Produccion_UO!M1041</f>
        <v>7.3300000000000004E-2</v>
      </c>
      <c r="N243" s="21">
        <f>+Produccion_UO!N1041</f>
        <v>6.7599999999999993E-2</v>
      </c>
      <c r="O243" s="21">
        <f>+Produccion_UO!O1041</f>
        <v>7.0082714591920697E-2</v>
      </c>
      <c r="P243" s="21">
        <f>+Produccion_UO!P1041</f>
        <v>7.2594071887881098E-2</v>
      </c>
      <c r="Q243" s="21">
        <f>+Produccion_UO!Q1041</f>
        <v>7.5134071887881099E-2</v>
      </c>
      <c r="R243" s="21">
        <f>+Produccion_UO!R1041</f>
        <v>7.7702714591920699E-2</v>
      </c>
      <c r="S243" s="21">
        <f>+Produccion_UO!S1041</f>
        <v>8.0300000000000094E-2</v>
      </c>
      <c r="T243" s="21">
        <f>+Produccion_UO!T1041</f>
        <v>8.2008639763959196E-2</v>
      </c>
      <c r="U243" s="21">
        <f>+Produccion_UO!U1041</f>
        <v>8.3712959645938806E-2</v>
      </c>
      <c r="V243" s="21">
        <f>+Produccion_UO!V1041</f>
        <v>8.5412959645938799E-2</v>
      </c>
      <c r="W243" s="21">
        <f>+Produccion_UO!W1041</f>
        <v>8.7108639763959203E-2</v>
      </c>
      <c r="X243" s="21">
        <f>+Produccion_UO!X1041</f>
        <v>8.8800000000000004E-2</v>
      </c>
      <c r="Y243" s="21">
        <f>+Produccion_UO!Y1041</f>
        <v>8.9906333707150093E-2</v>
      </c>
      <c r="Z243" s="21">
        <f>+Produccion_UO!Z1041</f>
        <v>9.0989500560725203E-2</v>
      </c>
      <c r="AA243" s="21">
        <f>+Produccion_UO!AA1041</f>
        <v>9.2049500560725195E-2</v>
      </c>
      <c r="AB243" s="21">
        <f>+Produccion_UO!AB1041</f>
        <v>9.3086333707150207E-2</v>
      </c>
      <c r="AC243" s="21">
        <f>+Produccion_UO!AC1041</f>
        <v>9.4100000000000003E-2</v>
      </c>
      <c r="AD243" s="21">
        <f>+Produccion_UO!AD1041</f>
        <v>9.5119575120785796E-2</v>
      </c>
      <c r="AE243" s="21">
        <f>+Produccion_UO!AE1041</f>
        <v>9.6109362681178701E-2</v>
      </c>
      <c r="AF243" s="21">
        <f>+Produccion_UO!AF1041</f>
        <v>9.7069362681178703E-2</v>
      </c>
      <c r="AG243" s="21">
        <f>+Produccion_UO!AG1041</f>
        <v>9.7999575120785803E-2</v>
      </c>
      <c r="AH243" s="21">
        <f>+Produccion_UO!AH1041</f>
        <v>9.8900000000000002E-2</v>
      </c>
      <c r="AI243" s="21">
        <f>+Produccion_UO!AI1041</f>
        <v>0.100685016591958</v>
      </c>
      <c r="AJ243" s="21">
        <f>+Produccion_UO!AJ1041</f>
        <v>0.102447524887936</v>
      </c>
      <c r="AK243" s="21">
        <f>+Produccion_UO!AK1041</f>
        <v>0.10418752488793601</v>
      </c>
      <c r="AL243" s="21">
        <f>+Produccion_UO!AL1041</f>
        <v>0.105905016591958</v>
      </c>
      <c r="AM243" s="21">
        <f>+Produccion_UO!AM1041</f>
        <v>0.1076</v>
      </c>
      <c r="AN243" s="21">
        <f>+Produccion_UO!AN1041</f>
        <v>0.11003141532925199</v>
      </c>
      <c r="AO243" s="21">
        <f>+Produccion_UO!AO1041</f>
        <v>0.112447122993878</v>
      </c>
      <c r="AP243" s="21">
        <f>+Produccion_UO!AP1041</f>
        <v>0.114847122993878</v>
      </c>
      <c r="AQ243" s="21">
        <f>+Produccion_UO!AQ1041</f>
        <v>0.11723141532925201</v>
      </c>
      <c r="AR243" s="226">
        <f>+Produccion_UO!AR1041</f>
        <v>0.1196</v>
      </c>
    </row>
    <row r="244" spans="1:45" x14ac:dyDescent="0.25">
      <c r="L244" s="218" t="s">
        <v>43</v>
      </c>
      <c r="M244" s="270">
        <f>+Produccion_UO!M996+Produccion_UO!M1006+Produccion_UO!M1024+Produccion_UO!M1042</f>
        <v>25.455099999999998</v>
      </c>
      <c r="N244" s="21">
        <f>+Produccion_UO!N996+Produccion_UO!N1006+Produccion_UO!N1024+Produccion_UO!N1042</f>
        <v>24.8811</v>
      </c>
      <c r="O244" s="21">
        <f>+Produccion_UO!O996+Produccion_UO!O1006+Produccion_UO!O1024+Produccion_UO!O1042</f>
        <v>25.434639930646192</v>
      </c>
      <c r="P244" s="21">
        <f>+Produccion_UO!P996+Produccion_UO!P1006+Produccion_UO!P1024+Produccion_UO!P1042</f>
        <v>25.981399895969329</v>
      </c>
      <c r="Q244" s="21">
        <f>+Produccion_UO!Q996+Produccion_UO!Q1006+Produccion_UO!Q1024+Produccion_UO!Q1042</f>
        <v>26.521379895969329</v>
      </c>
      <c r="R244" s="21">
        <f>+Produccion_UO!R996+Produccion_UO!R1006+Produccion_UO!R1024+Produccion_UO!R1042</f>
        <v>27.054579930646177</v>
      </c>
      <c r="S244" s="21">
        <f>+Produccion_UO!S996+Produccion_UO!S1006+Produccion_UO!S1024+Produccion_UO!S1042</f>
        <v>27.581</v>
      </c>
      <c r="T244" s="21">
        <f>+Produccion_UO!T996+Produccion_UO!T1006+Produccion_UO!T1024+Produccion_UO!T1042</f>
        <v>28.064602279091769</v>
      </c>
      <c r="U244" s="21">
        <f>+Produccion_UO!U996+Produccion_UO!U1006+Produccion_UO!U1024+Produccion_UO!U1042</f>
        <v>28.54264341863761</v>
      </c>
      <c r="V244" s="21">
        <f>+Produccion_UO!V996+Produccion_UO!V1006+Produccion_UO!V1024+Produccion_UO!V1042</f>
        <v>29.081837562044157</v>
      </c>
      <c r="W244" s="21">
        <f>+Produccion_UO!W996+Produccion_UO!W1006+Produccion_UO!W1024+Produccion_UO!W1042</f>
        <v>29.559158374696132</v>
      </c>
      <c r="X244" s="21">
        <f>+Produccion_UO!X996+Produccion_UO!X1006+Produccion_UO!X1024+Produccion_UO!X1042</f>
        <v>30.031199999999998</v>
      </c>
      <c r="Y244" s="21">
        <f>+Produccion_UO!Y996+Produccion_UO!Y1006+Produccion_UO!Y1024+Produccion_UO!Y1042</f>
        <v>30.404637171096443</v>
      </c>
      <c r="Z244" s="21">
        <f>+Produccion_UO!Z996+Produccion_UO!Z1006+Produccion_UO!Z1024+Produccion_UO!Z1042</f>
        <v>30.776495756644724</v>
      </c>
      <c r="AA244" s="21">
        <f>+Produccion_UO!AA996+Produccion_UO!AA1006+Produccion_UO!AA1024+Produccion_UO!AA1042</f>
        <v>31.146775756644718</v>
      </c>
      <c r="AB244" s="21">
        <f>+Produccion_UO!AB996+Produccion_UO!AB1006+Produccion_UO!AB1024+Produccion_UO!AB1042</f>
        <v>31.515477171096542</v>
      </c>
      <c r="AC244" s="21">
        <f>+Produccion_UO!AC996+Produccion_UO!AC1006+Produccion_UO!AC1024+Produccion_UO!AC1042</f>
        <v>31.882600000000007</v>
      </c>
      <c r="AD244" s="21">
        <f>+Produccion_UO!AD996+Produccion_UO!AD1006+Produccion_UO!AD1024+Produccion_UO!AD1042</f>
        <v>32.326361281694041</v>
      </c>
      <c r="AE244" s="21">
        <f>+Produccion_UO!AE996+Produccion_UO!AE1006+Produccion_UO!AE1024+Produccion_UO!AE1042</f>
        <v>32.772151922541099</v>
      </c>
      <c r="AF244" s="21">
        <f>+Produccion_UO!AF996+Produccion_UO!AF1006+Produccion_UO!AF1024+Produccion_UO!AF1042</f>
        <v>33.219971922541099</v>
      </c>
      <c r="AG244" s="21">
        <f>+Produccion_UO!AG996+Produccion_UO!AG1006+Produccion_UO!AG1024+Produccion_UO!AG1042</f>
        <v>33.669821281694027</v>
      </c>
      <c r="AH244" s="21">
        <f>+Produccion_UO!AH996+Produccion_UO!AH1006+Produccion_UO!AH1024+Produccion_UO!AH1042</f>
        <v>34.121699999999997</v>
      </c>
      <c r="AI244" s="21">
        <f>+Produccion_UO!AI996+Produccion_UO!AI1006+Produccion_UO!AI1024+Produccion_UO!AI1042</f>
        <v>34.72229604757883</v>
      </c>
      <c r="AJ244" s="21">
        <f>+Produccion_UO!AJ996+Produccion_UO!AJ1006+Produccion_UO!AJ1024+Produccion_UO!AJ1042</f>
        <v>35.32340407136828</v>
      </c>
      <c r="AK244" s="21">
        <f>+Produccion_UO!AK996+Produccion_UO!AK1006+Produccion_UO!AK1024+Produccion_UO!AK1042</f>
        <v>35.925024071368277</v>
      </c>
      <c r="AL244" s="21">
        <f>+Produccion_UO!AL996+Produccion_UO!AL1006+Produccion_UO!AL1024+Produccion_UO!AL1042</f>
        <v>36.527156047578821</v>
      </c>
      <c r="AM244" s="21">
        <f>+Produccion_UO!AM996+Produccion_UO!AM1006+Produccion_UO!AM1024+Produccion_UO!AM1042</f>
        <v>37.129800000000003</v>
      </c>
      <c r="AN244" s="21">
        <f>+Produccion_UO!AN996+Produccion_UO!AN1006+Produccion_UO!AN1024+Produccion_UO!AN1042</f>
        <v>37.81941843618656</v>
      </c>
      <c r="AO244" s="21">
        <f>+Produccion_UO!AO996+Produccion_UO!AO1006+Produccion_UO!AO1024+Produccion_UO!AO1042</f>
        <v>38.50857765427979</v>
      </c>
      <c r="AP244" s="21">
        <f>+Produccion_UO!AP996+Produccion_UO!AP1006+Produccion_UO!AP1024+Produccion_UO!AP1042</f>
        <v>39.197277654279787</v>
      </c>
      <c r="AQ244" s="21">
        <f>+Produccion_UO!AQ996+Produccion_UO!AQ1006+Produccion_UO!AQ1024+Produccion_UO!AQ1042</f>
        <v>39.885518436186558</v>
      </c>
      <c r="AR244" s="226">
        <f>+Produccion_UO!AR996+Produccion_UO!AR1006+Produccion_UO!AR1024+Produccion_UO!AR1042</f>
        <v>40.573300000000003</v>
      </c>
    </row>
    <row r="245" spans="1:45" x14ac:dyDescent="0.25">
      <c r="L245" s="218" t="s">
        <v>39</v>
      </c>
      <c r="M245" s="270">
        <f>+Produccion_UO!M1022+Produccion_UO!M1039</f>
        <v>1.1854999999999991</v>
      </c>
      <c r="N245" s="21">
        <f>+Produccion_UO!N1022+Produccion_UO!N1039</f>
        <v>1.210400000000003</v>
      </c>
      <c r="O245" s="21">
        <f>+Produccion_UO!O1022+Produccion_UO!O1039</f>
        <v>1.260305033520728</v>
      </c>
      <c r="P245" s="21">
        <f>+Produccion_UO!P1022+Produccion_UO!P1039</f>
        <v>1.3111075502810901</v>
      </c>
      <c r="Q245" s="21">
        <f>+Produccion_UO!Q1022+Produccion_UO!Q1039</f>
        <v>1.3628075502810901</v>
      </c>
      <c r="R245" s="21">
        <f>+Produccion_UO!R1022+Produccion_UO!R1039</f>
        <v>1.41540503352073</v>
      </c>
      <c r="S245" s="21">
        <f>+Produccion_UO!S1022+Produccion_UO!S1039</f>
        <v>1.4689000000000001</v>
      </c>
      <c r="T245" s="21">
        <f>+Produccion_UO!T1022+Produccion_UO!T1039</f>
        <v>1.5173490158825831</v>
      </c>
      <c r="U245" s="21">
        <f>+Produccion_UO!U1022+Produccion_UO!U1039</f>
        <v>1.5665035238238789</v>
      </c>
      <c r="V245" s="21">
        <f>+Produccion_UO!V1022+Produccion_UO!V1039</f>
        <v>1.6163635238238789</v>
      </c>
      <c r="W245" s="21">
        <f>+Produccion_UO!W1022+Produccion_UO!W1039</f>
        <v>1.666929015882582</v>
      </c>
      <c r="X245" s="21">
        <f>+Produccion_UO!X1022+Produccion_UO!X1039</f>
        <v>1.7181999999999991</v>
      </c>
      <c r="Y245" s="21">
        <f>+Produccion_UO!Y1022+Produccion_UO!Y1039</f>
        <v>1.7691953543894661</v>
      </c>
      <c r="Z245" s="21">
        <f>+Produccion_UO!Z1022+Produccion_UO!Z1039</f>
        <v>1.820773031584205</v>
      </c>
      <c r="AA245" s="21">
        <f>+Produccion_UO!AA1022+Produccion_UO!AA1039</f>
        <v>1.872933031584205</v>
      </c>
      <c r="AB245" s="21">
        <f>+Produccion_UO!AB1022+Produccion_UO!AB1039</f>
        <v>1.925675354389466</v>
      </c>
      <c r="AC245" s="21">
        <f>+Produccion_UO!AC1022+Produccion_UO!AC1039</f>
        <v>1.9790000000000001</v>
      </c>
      <c r="AD245" s="21">
        <f>+Produccion_UO!AD1022+Produccion_UO!AD1039</f>
        <v>2.0354375677354359</v>
      </c>
      <c r="AE245" s="21">
        <f>+Produccion_UO!AE1022+Produccion_UO!AE1039</f>
        <v>2.092476351603159</v>
      </c>
      <c r="AF245" s="21">
        <f>+Produccion_UO!AF1022+Produccion_UO!AF1039</f>
        <v>2.1501163516031592</v>
      </c>
      <c r="AG245" s="21">
        <f>+Produccion_UO!AG1022+Produccion_UO!AG1039</f>
        <v>2.2083575677354359</v>
      </c>
      <c r="AH245" s="21">
        <f>+Produccion_UO!AH1022+Produccion_UO!AH1039</f>
        <v>2.2672000000000008</v>
      </c>
      <c r="AI245" s="21">
        <f>+Produccion_UO!AI1022+Produccion_UO!AI1039</f>
        <v>2.3338288521569792</v>
      </c>
      <c r="AJ245" s="21">
        <f>+Produccion_UO!AJ1022+Produccion_UO!AJ1039</f>
        <v>2.4011032782354618</v>
      </c>
      <c r="AK245" s="21">
        <f>+Produccion_UO!AK1022+Produccion_UO!AK1039</f>
        <v>2.4690232782354622</v>
      </c>
      <c r="AL245" s="21">
        <f>+Produccion_UO!AL1022+Produccion_UO!AL1039</f>
        <v>2.5375888521569778</v>
      </c>
      <c r="AM245" s="21">
        <f>+Produccion_UO!AM1022+Produccion_UO!AM1039</f>
        <v>2.6068000000000002</v>
      </c>
      <c r="AN245" s="21">
        <f>+Produccion_UO!AN1022+Produccion_UO!AN1039</f>
        <v>2.6825297411754097</v>
      </c>
      <c r="AO245" s="21">
        <f>+Produccion_UO!AO1022+Produccion_UO!AO1039</f>
        <v>2.7590246117631243</v>
      </c>
      <c r="AP245" s="21">
        <f>+Produccion_UO!AP1022+Produccion_UO!AP1039</f>
        <v>2.8362846117631237</v>
      </c>
      <c r="AQ245" s="21">
        <f>+Produccion_UO!AQ1022+Produccion_UO!AQ1039</f>
        <v>2.9143097411754093</v>
      </c>
      <c r="AR245" s="226">
        <f>+Produccion_UO!AR1022+Produccion_UO!AR1039</f>
        <v>2.9931000000000001</v>
      </c>
    </row>
    <row r="246" spans="1:45" x14ac:dyDescent="0.25">
      <c r="L246" s="218" t="s">
        <v>41</v>
      </c>
      <c r="M246" s="293">
        <f>+Produccion_UO!M1023+Produccion_UO!M1040</f>
        <v>59.130499999999898</v>
      </c>
      <c r="N246" s="22">
        <f>+Produccion_UO!N1023+Produccion_UO!N1040</f>
        <v>59.680799999999799</v>
      </c>
      <c r="O246" s="22">
        <f>+Produccion_UO!O1023+Produccion_UO!O1040</f>
        <v>62.607818892712999</v>
      </c>
      <c r="P246" s="22">
        <f>+Produccion_UO!P1023+Produccion_UO!P1040</f>
        <v>65.604608339069699</v>
      </c>
      <c r="Q246" s="22">
        <f>+Produccion_UO!Q1023+Produccion_UO!Q1040</f>
        <v>68.671168339069794</v>
      </c>
      <c r="R246" s="22">
        <f>+Produccion_UO!R1023+Produccion_UO!R1040</f>
        <v>71.807498892713298</v>
      </c>
      <c r="S246" s="22">
        <f>+Produccion_UO!S1023+Produccion_UO!S1040</f>
        <v>75.013600000000295</v>
      </c>
      <c r="T246" s="22">
        <f>+Produccion_UO!T1023+Produccion_UO!T1040</f>
        <v>78.158978997218199</v>
      </c>
      <c r="U246" s="22">
        <f>+Produccion_UO!U1023+Produccion_UO!U1040</f>
        <v>81.365598495827101</v>
      </c>
      <c r="V246" s="22">
        <f>+Produccion_UO!V1023+Produccion_UO!V1040</f>
        <v>84.633458495827</v>
      </c>
      <c r="W246" s="22">
        <f>+Produccion_UO!W1023+Produccion_UO!W1040</f>
        <v>87.962558997217897</v>
      </c>
      <c r="X246" s="22">
        <f>+Produccion_UO!X1023+Produccion_UO!X1040</f>
        <v>91.352899999999806</v>
      </c>
      <c r="Y246" s="22">
        <f>+Produccion_UO!Y1023+Produccion_UO!Y1040</f>
        <v>94.864998726211596</v>
      </c>
      <c r="Z246" s="22">
        <f>+Produccion_UO!Z1023+Produccion_UO!Z1040</f>
        <v>98.430268089317494</v>
      </c>
      <c r="AA246" s="22">
        <f>+Produccion_UO!AA1023+Produccion_UO!AA1040</f>
        <v>102.048708089318</v>
      </c>
      <c r="AB246" s="22">
        <f>+Produccion_UO!AB1023+Produccion_UO!AB1040</f>
        <v>105.720318726212</v>
      </c>
      <c r="AC246" s="22">
        <f>+Produccion_UO!AC1023+Produccion_UO!AC1040</f>
        <v>109.4451</v>
      </c>
      <c r="AD246" s="22">
        <f>+Produccion_UO!AD1023+Produccion_UO!AD1040</f>
        <v>113.396047335693</v>
      </c>
      <c r="AE246" s="22">
        <f>+Produccion_UO!AE1023+Produccion_UO!AE1040</f>
        <v>117.40329100354001</v>
      </c>
      <c r="AF246" s="22">
        <f>+Produccion_UO!AF1023+Produccion_UO!AF1040</f>
        <v>121.46683100353999</v>
      </c>
      <c r="AG246" s="22">
        <f>+Produccion_UO!AG1023+Produccion_UO!AG1040</f>
        <v>125.58666733569299</v>
      </c>
      <c r="AH246" s="22">
        <f>+Produccion_UO!AH1023+Produccion_UO!AH1040</f>
        <v>129.7628</v>
      </c>
      <c r="AI246" s="22">
        <f>+Produccion_UO!AI1023+Produccion_UO!AI1040</f>
        <v>133.90850522131899</v>
      </c>
      <c r="AJ246" s="22">
        <f>+Produccion_UO!AJ1023+Produccion_UO!AJ1040</f>
        <v>138.10660783197801</v>
      </c>
      <c r="AK246" s="22">
        <f>+Produccion_UO!AK1023+Produccion_UO!AK1040</f>
        <v>142.357107831978</v>
      </c>
      <c r="AL246" s="22">
        <f>+Produccion_UO!AL1023+Produccion_UO!AL1040</f>
        <v>146.66000522131901</v>
      </c>
      <c r="AM246" s="22">
        <f>+Produccion_UO!AM1023+Produccion_UO!AM1040</f>
        <v>151.0153</v>
      </c>
      <c r="AN246" s="22">
        <f>+Produccion_UO!AN1023+Produccion_UO!AN1040</f>
        <v>155.180064707778</v>
      </c>
      <c r="AO246" s="22">
        <f>+Produccion_UO!AO1023+Produccion_UO!AO1040</f>
        <v>159.39734706166701</v>
      </c>
      <c r="AP246" s="22">
        <f>+Produccion_UO!AP1023+Produccion_UO!AP1040</f>
        <v>163.66714706166701</v>
      </c>
      <c r="AQ246" s="22">
        <f>+Produccion_UO!AQ1023+Produccion_UO!AQ1040</f>
        <v>167.98946470777801</v>
      </c>
      <c r="AR246" s="294">
        <f>+Produccion_UO!AR1023+Produccion_UO!AR1040</f>
        <v>172.36429999999999</v>
      </c>
    </row>
    <row r="247" spans="1:45" x14ac:dyDescent="0.25">
      <c r="L247" s="218" t="s">
        <v>32</v>
      </c>
      <c r="M247" s="270">
        <f>+Produccion_UO!M1015</f>
        <v>0.52449999999999997</v>
      </c>
      <c r="N247" s="21">
        <f>+Produccion_UO!N1015</f>
        <v>0.52939999999999998</v>
      </c>
      <c r="O247" s="21">
        <f>+Produccion_UO!O1015</f>
        <v>0.55536237980117598</v>
      </c>
      <c r="P247" s="21">
        <f>+Produccion_UO!P1015</f>
        <v>0.58194356970176397</v>
      </c>
      <c r="Q247" s="21">
        <f>+Produccion_UO!Q1015</f>
        <v>0.60914356970176398</v>
      </c>
      <c r="R247" s="21">
        <f>+Produccion_UO!R1015</f>
        <v>0.63696237980117598</v>
      </c>
      <c r="S247" s="21">
        <f>+Produccion_UO!S1015</f>
        <v>0.66539999999999999</v>
      </c>
      <c r="T247" s="21">
        <f>+Produccion_UO!T1015</f>
        <v>0.693293971648684</v>
      </c>
      <c r="U247" s="21">
        <f>+Produccion_UO!U1015</f>
        <v>0.72173095747302596</v>
      </c>
      <c r="V247" s="21">
        <f>+Produccion_UO!V1015</f>
        <v>0.75071095747302696</v>
      </c>
      <c r="W247" s="21">
        <f>+Produccion_UO!W1015</f>
        <v>0.78023397164868502</v>
      </c>
      <c r="X247" s="21">
        <f>+Produccion_UO!X1015</f>
        <v>0.81030000000000102</v>
      </c>
      <c r="Y247" s="21">
        <f>+Produccion_UO!Y1015</f>
        <v>0.84145657513567296</v>
      </c>
      <c r="Z247" s="21">
        <f>+Produccion_UO!Z1015</f>
        <v>0.87308486270350805</v>
      </c>
      <c r="AA247" s="21">
        <f>+Produccion_UO!AA1015</f>
        <v>0.90518486270350795</v>
      </c>
      <c r="AB247" s="21">
        <f>+Produccion_UO!AB1015</f>
        <v>0.93775657513567101</v>
      </c>
      <c r="AC247" s="21">
        <f>+Produccion_UO!AC1015</f>
        <v>0.970799999999998</v>
      </c>
      <c r="AD247" s="21">
        <f>+Produccion_UO!AD1015</f>
        <v>1.00586069116119</v>
      </c>
      <c r="AE247" s="21">
        <f>+Produccion_UO!AE1015</f>
        <v>1.04142103674178</v>
      </c>
      <c r="AF247" s="21">
        <f>+Produccion_UO!AF1015</f>
        <v>1.07748103674178</v>
      </c>
      <c r="AG247" s="21">
        <f>+Produccion_UO!AG1015</f>
        <v>1.11404069116119</v>
      </c>
      <c r="AH247" s="21">
        <f>+Produccion_UO!AH1015</f>
        <v>1.1511</v>
      </c>
      <c r="AI247" s="21">
        <f>+Produccion_UO!AI1015</f>
        <v>1.18787056636969</v>
      </c>
      <c r="AJ247" s="21">
        <f>+Produccion_UO!AJ1015</f>
        <v>1.2251058495545299</v>
      </c>
      <c r="AK247" s="21">
        <f>+Produccion_UO!AK1015</f>
        <v>1.26280584955453</v>
      </c>
      <c r="AL247" s="21">
        <f>+Produccion_UO!AL1015</f>
        <v>1.30097056636969</v>
      </c>
      <c r="AM247" s="21">
        <f>+Produccion_UO!AM1015</f>
        <v>1.3395999999999999</v>
      </c>
      <c r="AN247" s="21">
        <f>+Produccion_UO!AN1015</f>
        <v>1.37654811140606</v>
      </c>
      <c r="AO247" s="21">
        <f>+Produccion_UO!AO1015</f>
        <v>1.4139621671091001</v>
      </c>
      <c r="AP247" s="21">
        <f>+Produccion_UO!AP1015</f>
        <v>1.45184216710909</v>
      </c>
      <c r="AQ247" s="21">
        <f>+Produccion_UO!AQ1015</f>
        <v>1.49018811140606</v>
      </c>
      <c r="AR247" s="226">
        <f>+Produccion_UO!AR1015</f>
        <v>1.5289999999999999</v>
      </c>
    </row>
    <row r="248" spans="1:45" x14ac:dyDescent="0.25">
      <c r="L248" s="218" t="s">
        <v>786</v>
      </c>
      <c r="M248" s="270">
        <f>+Produccion_UO!M1021+Produccion_UO!M1038</f>
        <v>0</v>
      </c>
      <c r="N248" s="21">
        <f>+Produccion_UO!N1021+Produccion_UO!N1038</f>
        <v>0</v>
      </c>
      <c r="O248" s="21">
        <f>+Produccion_UO!O1021+Produccion_UO!O1038</f>
        <v>0</v>
      </c>
      <c r="P248" s="21">
        <f>+Produccion_UO!P1021+Produccion_UO!P1038</f>
        <v>0</v>
      </c>
      <c r="Q248" s="21">
        <f>+Produccion_UO!Q1021+Produccion_UO!Q1038</f>
        <v>0</v>
      </c>
      <c r="R248" s="21">
        <f>+Produccion_UO!R1021+Produccion_UO!R1038</f>
        <v>0</v>
      </c>
      <c r="S248" s="21">
        <f>+Produccion_UO!S1021+Produccion_UO!S1038</f>
        <v>0</v>
      </c>
      <c r="T248" s="21">
        <f>+Produccion_UO!T1021+Produccion_UO!T1038</f>
        <v>0</v>
      </c>
      <c r="U248" s="21">
        <f>+Produccion_UO!U1021+Produccion_UO!U1038</f>
        <v>0</v>
      </c>
      <c r="V248" s="21">
        <f>+Produccion_UO!V1021+Produccion_UO!V1038</f>
        <v>0</v>
      </c>
      <c r="W248" s="21">
        <f>+Produccion_UO!W1021+Produccion_UO!W1038</f>
        <v>0</v>
      </c>
      <c r="X248" s="21">
        <f>+Produccion_UO!X1021+Produccion_UO!X1038</f>
        <v>0</v>
      </c>
      <c r="Y248" s="21">
        <f>+Produccion_UO!Y1021+Produccion_UO!Y1038</f>
        <v>0</v>
      </c>
      <c r="Z248" s="21">
        <f>+Produccion_UO!Z1021+Produccion_UO!Z1038</f>
        <v>0</v>
      </c>
      <c r="AA248" s="21">
        <f>+Produccion_UO!AA1021+Produccion_UO!AA1038</f>
        <v>0</v>
      </c>
      <c r="AB248" s="21">
        <f>+Produccion_UO!AB1021+Produccion_UO!AB1038</f>
        <v>0</v>
      </c>
      <c r="AC248" s="21">
        <f>+Produccion_UO!AC1021+Produccion_UO!AC1038</f>
        <v>0</v>
      </c>
      <c r="AD248" s="21">
        <f>+Produccion_UO!AD1021+Produccion_UO!AD1038</f>
        <v>0</v>
      </c>
      <c r="AE248" s="21">
        <f>+Produccion_UO!AE1021+Produccion_UO!AE1038</f>
        <v>0</v>
      </c>
      <c r="AF248" s="21">
        <f>+Produccion_UO!AF1021+Produccion_UO!AF1038</f>
        <v>0</v>
      </c>
      <c r="AG248" s="21">
        <f>+Produccion_UO!AG1021+Produccion_UO!AG1038</f>
        <v>0</v>
      </c>
      <c r="AH248" s="21">
        <f>+Produccion_UO!AH1021+Produccion_UO!AH1038</f>
        <v>0</v>
      </c>
      <c r="AI248" s="21">
        <f>+Produccion_UO!AI1021+Produccion_UO!AI1038</f>
        <v>0</v>
      </c>
      <c r="AJ248" s="21">
        <f>+Produccion_UO!AJ1021+Produccion_UO!AJ1038</f>
        <v>0</v>
      </c>
      <c r="AK248" s="21">
        <f>+Produccion_UO!AK1021+Produccion_UO!AK1038</f>
        <v>0</v>
      </c>
      <c r="AL248" s="21">
        <f>+Produccion_UO!AL1021+Produccion_UO!AL1038</f>
        <v>0</v>
      </c>
      <c r="AM248" s="21">
        <f>+Produccion_UO!AM1021+Produccion_UO!AM1038</f>
        <v>0</v>
      </c>
      <c r="AN248" s="21">
        <f>+Produccion_UO!AN1021+Produccion_UO!AN1038</f>
        <v>0</v>
      </c>
      <c r="AO248" s="21">
        <f>+Produccion_UO!AO1021+Produccion_UO!AO1038</f>
        <v>0</v>
      </c>
      <c r="AP248" s="21">
        <f>+Produccion_UO!AP1021+Produccion_UO!AP1038</f>
        <v>0</v>
      </c>
      <c r="AQ248" s="21">
        <f>+Produccion_UO!AQ1021+Produccion_UO!AQ1038</f>
        <v>0</v>
      </c>
      <c r="AR248" s="226">
        <f>+Produccion_UO!AR1021+Produccion_UO!AR1038</f>
        <v>0</v>
      </c>
    </row>
    <row r="249" spans="1:45" x14ac:dyDescent="0.25">
      <c r="L249" s="218" t="s">
        <v>38</v>
      </c>
      <c r="M249" s="270">
        <f>+Produccion_UO!M984+Produccion_UO!M1035+Produccion_UO!M1018</f>
        <v>234.91339740312532</v>
      </c>
      <c r="N249" s="21">
        <f>+Produccion_UO!N984+Produccion_UO!N1035+Produccion_UO!N1018</f>
        <v>241.2524506118805</v>
      </c>
      <c r="O249" s="21">
        <f>+Produccion_UO!O984+Produccion_UO!O1035+Produccion_UO!O1018</f>
        <v>246.73897870014514</v>
      </c>
      <c r="P249" s="21">
        <f>+Produccion_UO!P984+Produccion_UO!P1035+Produccion_UO!P1018</f>
        <v>252.18768464259338</v>
      </c>
      <c r="Q249" s="21">
        <f>+Produccion_UO!Q984+Produccion_UO!Q1035+Produccion_UO!Q1018</f>
        <v>257.59856843922427</v>
      </c>
      <c r="R249" s="21">
        <f>+Produccion_UO!R984+Produccion_UO!R1035+Produccion_UO!R1018</f>
        <v>262.97163009003776</v>
      </c>
      <c r="S249" s="21">
        <f>+Produccion_UO!S984+Produccion_UO!S1035+Produccion_UO!S1018</f>
        <v>268.30686959503385</v>
      </c>
      <c r="T249" s="21">
        <f>+Produccion_UO!T984+Produccion_UO!T1035+Produccion_UO!T1018</f>
        <v>270.82879930066605</v>
      </c>
      <c r="U249" s="21">
        <f>+Produccion_UO!U984+Produccion_UO!U1035+Produccion_UO!U1018</f>
        <v>273.29490755691955</v>
      </c>
      <c r="V249" s="21">
        <f>+Produccion_UO!V984+Produccion_UO!V1035+Produccion_UO!V1018</f>
        <v>275.63848022038752</v>
      </c>
      <c r="W249" s="21">
        <f>+Produccion_UO!W984+Produccion_UO!W1035+Produccion_UO!W1018</f>
        <v>277.98254362568576</v>
      </c>
      <c r="X249" s="21">
        <f>+Produccion_UO!X984+Produccion_UO!X1035+Produccion_UO!X1018</f>
        <v>280.27050362940838</v>
      </c>
      <c r="Y249" s="21">
        <f>+Produccion_UO!Y984+Produccion_UO!Y1035+Produccion_UO!Y1018</f>
        <v>280.7492827781299</v>
      </c>
      <c r="Z249" s="21">
        <f>+Produccion_UO!Z984+Produccion_UO!Z1035+Produccion_UO!Z1018</f>
        <v>281.17620745735064</v>
      </c>
      <c r="AA249" s="21">
        <f>+Produccion_UO!AA984+Produccion_UO!AA1035+Produccion_UO!AA1018</f>
        <v>281.55127766707153</v>
      </c>
      <c r="AB249" s="21">
        <f>+Produccion_UO!AB984+Produccion_UO!AB1035+Produccion_UO!AB1018</f>
        <v>281.87449340729069</v>
      </c>
      <c r="AC249" s="21">
        <f>+Produccion_UO!AC984+Produccion_UO!AC1035+Produccion_UO!AC1018</f>
        <v>282.14585467800896</v>
      </c>
      <c r="AD249" s="21">
        <f>+Produccion_UO!AD984+Produccion_UO!AD1035+Produccion_UO!AD1018</f>
        <v>281.93258615656964</v>
      </c>
      <c r="AE249" s="21">
        <f>+Produccion_UO!AE984+Produccion_UO!AE1035+Produccion_UO!AE1018</f>
        <v>281.66745563266448</v>
      </c>
      <c r="AF249" s="21">
        <f>+Produccion_UO!AF984+Produccion_UO!AF1035+Produccion_UO!AF1018</f>
        <v>281.3353761860244</v>
      </c>
      <c r="AG249" s="21">
        <f>+Produccion_UO!AG984+Produccion_UO!AG1035+Produccion_UO!AG1018</f>
        <v>280.94384540665288</v>
      </c>
      <c r="AH249" s="21">
        <f>+Produccion_UO!AH984+Produccion_UO!AH1035+Produccion_UO!AH1018</f>
        <v>280.49286329455083</v>
      </c>
      <c r="AI249" s="21">
        <f>+Produccion_UO!AI984+Produccion_UO!AI1035+Produccion_UO!AI1018</f>
        <v>280.00547753623823</v>
      </c>
      <c r="AJ249" s="21">
        <f>+Produccion_UO!AJ984+Produccion_UO!AJ1035+Produccion_UO!AJ1018</f>
        <v>279.46628394918014</v>
      </c>
      <c r="AK249" s="21">
        <f>+Produccion_UO!AK984+Produccion_UO!AK1035+Produccion_UO!AK1018</f>
        <v>278.87528253337655</v>
      </c>
      <c r="AL249" s="21">
        <f>+Produccion_UO!AL984+Produccion_UO!AL1035+Produccion_UO!AL1018</f>
        <v>278.23247328882843</v>
      </c>
      <c r="AM249" s="21">
        <f>+Produccion_UO!AM984+Produccion_UO!AM1035+Produccion_UO!AM1018</f>
        <v>277.53785621553487</v>
      </c>
      <c r="AN249" s="21">
        <f>+Produccion_UO!AN984+Produccion_UO!AN1035+Produccion_UO!AN1018</f>
        <v>277.47159630541739</v>
      </c>
      <c r="AO249" s="21">
        <f>+Produccion_UO!AO984+Produccion_UO!AO1035+Produccion_UO!AO1018</f>
        <v>277.34901940131442</v>
      </c>
      <c r="AP249" s="21">
        <f>+Produccion_UO!AP984+Produccion_UO!AP1035+Produccion_UO!AP1018</f>
        <v>277.1701255032288</v>
      </c>
      <c r="AQ249" s="21">
        <f>+Produccion_UO!AQ984+Produccion_UO!AQ1035+Produccion_UO!AQ1018</f>
        <v>276.93491461115764</v>
      </c>
      <c r="AR249" s="226">
        <f>+Produccion_UO!AR984+Produccion_UO!AR1035+Produccion_UO!AR1018</f>
        <v>276.64338672510377</v>
      </c>
    </row>
    <row r="250" spans="1:45" x14ac:dyDescent="0.25">
      <c r="L250" s="218" t="s">
        <v>36</v>
      </c>
      <c r="M250" s="270">
        <f>+Produccion_UO!M985+Produccion_UO!M1019+Produccion_UO!M1036</f>
        <v>14.36150259687447</v>
      </c>
      <c r="N250" s="21">
        <f>+Produccion_UO!N985+Produccion_UO!N1019+Produccion_UO!N1036</f>
        <v>14.749149388119212</v>
      </c>
      <c r="O250" s="21">
        <f>+Produccion_UO!O985+Produccion_UO!O1019+Produccion_UO!O1036</f>
        <v>15.084533963482642</v>
      </c>
      <c r="P250" s="21">
        <f>+Produccion_UO!P985+Produccion_UO!P1019+Produccion_UO!P1036</f>
        <v>15.417604352849064</v>
      </c>
      <c r="Q250" s="21">
        <f>+Produccion_UO!Q985+Produccion_UO!Q1019+Produccion_UO!Q1036</f>
        <v>15.748360556218381</v>
      </c>
      <c r="R250" s="21">
        <f>+Produccion_UO!R985+Produccion_UO!R1019+Produccion_UO!R1036</f>
        <v>16.076802573590591</v>
      </c>
      <c r="S250" s="21">
        <f>+Produccion_UO!S985+Produccion_UO!S1019+Produccion_UO!S1036</f>
        <v>16.402930404965797</v>
      </c>
      <c r="T250" s="21">
        <f>+Produccion_UO!T985+Produccion_UO!T1019+Produccion_UO!T1036</f>
        <v>16.556544227606221</v>
      </c>
      <c r="U250" s="21">
        <f>+Produccion_UO!U985+Produccion_UO!U1019+Produccion_UO!U1036</f>
        <v>16.706727735489036</v>
      </c>
      <c r="V250" s="21">
        <f>+Produccion_UO!V985+Produccion_UO!V1019+Produccion_UO!V1036</f>
        <v>16.853480928614236</v>
      </c>
      <c r="W250" s="21">
        <f>+Produccion_UO!W985+Produccion_UO!W1019+Produccion_UO!W1036</f>
        <v>16.996803806981724</v>
      </c>
      <c r="X250" s="21">
        <f>+Produccion_UO!X985+Produccion_UO!X1019+Produccion_UO!X1036</f>
        <v>17.136696370591594</v>
      </c>
      <c r="Y250" s="21">
        <f>+Produccion_UO!Y985+Produccion_UO!Y1019+Produccion_UO!Y1036</f>
        <v>17.165967253004119</v>
      </c>
      <c r="Z250" s="21">
        <f>+Produccion_UO!Z985+Produccion_UO!Z1019+Produccion_UO!Z1036</f>
        <v>17.192067589350277</v>
      </c>
      <c r="AA250" s="21">
        <f>+Produccion_UO!AA985+Produccion_UO!AA1019+Produccion_UO!AA1036</f>
        <v>17.214997379630169</v>
      </c>
      <c r="AB250" s="21">
        <f>+Produccion_UO!AB985+Produccion_UO!AB1019+Produccion_UO!AB1036</f>
        <v>17.234756623843701</v>
      </c>
      <c r="AC250" s="21">
        <f>+Produccion_UO!AC985+Produccion_UO!AC1019+Produccion_UO!AC1036</f>
        <v>17.251345321990968</v>
      </c>
      <c r="AD250" s="21">
        <f>+Produccion_UO!AD985+Produccion_UO!AD1019+Produccion_UO!AD1036</f>
        <v>17.238302450541333</v>
      </c>
      <c r="AE250" s="21">
        <f>+Produccion_UO!AE985+Produccion_UO!AE1019+Produccion_UO!AE1036</f>
        <v>17.208951371090581</v>
      </c>
      <c r="AF250" s="21">
        <f>+Produccion_UO!AF985+Produccion_UO!AF1019+Produccion_UO!AF1036</f>
        <v>17.188510817731064</v>
      </c>
      <c r="AG250" s="21">
        <f>+Produccion_UO!AG985+Produccion_UO!AG1019+Produccion_UO!AG1036</f>
        <v>17.16443926251716</v>
      </c>
      <c r="AH250" s="21">
        <f>+Produccion_UO!AH985+Produccion_UO!AH1019+Produccion_UO!AH1036</f>
        <v>17.13673670544906</v>
      </c>
      <c r="AI250" s="21">
        <f>+Produccion_UO!AI985+Produccion_UO!AI1019+Produccion_UO!AI1036</f>
        <v>17.106687224547869</v>
      </c>
      <c r="AJ250" s="21">
        <f>+Produccion_UO!AJ985+Produccion_UO!AJ1019+Produccion_UO!AJ1036</f>
        <v>17.073473191998772</v>
      </c>
      <c r="AK250" s="21">
        <f>+Produccion_UO!AK985+Produccion_UO!AK1019+Produccion_UO!AK1036</f>
        <v>17.037094607801968</v>
      </c>
      <c r="AL250" s="21">
        <f>+Produccion_UO!AL985+Produccion_UO!AL1019+Produccion_UO!AL1036</f>
        <v>16.997551471957262</v>
      </c>
      <c r="AM250" s="21">
        <f>+Produccion_UO!AM985+Produccion_UO!AM1019+Produccion_UO!AM1036</f>
        <v>16.954843784464749</v>
      </c>
      <c r="AN250" s="21">
        <f>+Produccion_UO!AN985+Produccion_UO!AN1019+Produccion_UO!AN1036</f>
        <v>16.950459501974994</v>
      </c>
      <c r="AO250" s="21">
        <f>+Produccion_UO!AO985+Produccion_UO!AO1019+Produccion_UO!AO1036</f>
        <v>16.942634309773315</v>
      </c>
      <c r="AP250" s="21">
        <f>+Produccion_UO!AP985+Produccion_UO!AP1019+Produccion_UO!AP1036</f>
        <v>16.931368207859624</v>
      </c>
      <c r="AQ250" s="21">
        <f>+Produccion_UO!AQ985+Produccion_UO!AQ1019+Produccion_UO!AQ1036</f>
        <v>16.916661196234024</v>
      </c>
      <c r="AR250" s="226">
        <f>+Produccion_UO!AR985+Produccion_UO!AR1019+Produccion_UO!AR1036</f>
        <v>16.898513274896406</v>
      </c>
    </row>
    <row r="251" spans="1:45" x14ac:dyDescent="0.25">
      <c r="L251" s="218" t="s">
        <v>34</v>
      </c>
      <c r="M251" s="293">
        <f>+Produccion_UO!M982+Produccion_UO!M1017+Produccion_UO!M1034</f>
        <v>269.4325</v>
      </c>
      <c r="N251" s="22">
        <f>+Produccion_UO!N982+Produccion_UO!N1017+Produccion_UO!N1034</f>
        <v>275.0127</v>
      </c>
      <c r="O251" s="22">
        <f>+Produccion_UO!O982+Produccion_UO!O1017+Produccion_UO!O1034</f>
        <v>282.756521210004</v>
      </c>
      <c r="P251" s="22">
        <f>+Produccion_UO!P982+Produccion_UO!P1017+Produccion_UO!P1034</f>
        <v>290.50932181500491</v>
      </c>
      <c r="Q251" s="22">
        <f>+Produccion_UO!Q982+Produccion_UO!Q1017+Produccion_UO!Q1034</f>
        <v>298.2711018150049</v>
      </c>
      <c r="R251" s="22">
        <f>+Produccion_UO!R982+Produccion_UO!R1017+Produccion_UO!R1034</f>
        <v>306.04186121000305</v>
      </c>
      <c r="S251" s="22">
        <f>+Produccion_UO!S982+Produccion_UO!S1017+Produccion_UO!S1034</f>
        <v>313.82160000000005</v>
      </c>
      <c r="T251" s="22">
        <f>+Produccion_UO!T982+Produccion_UO!T1017+Produccion_UO!T1034</f>
        <v>319.12498603149118</v>
      </c>
      <c r="U251" s="22">
        <f>+Produccion_UO!U982+Produccion_UO!U1017+Produccion_UO!U1034</f>
        <v>324.42017904723673</v>
      </c>
      <c r="V251" s="22">
        <f>+Produccion_UO!V982+Produccion_UO!V1017+Produccion_UO!V1034</f>
        <v>329.70717904723676</v>
      </c>
      <c r="W251" s="22">
        <f>+Produccion_UO!W982+Produccion_UO!W1017+Produccion_UO!W1034</f>
        <v>334.98598603149111</v>
      </c>
      <c r="X251" s="22">
        <f>+Produccion_UO!X982+Produccion_UO!X1017+Produccion_UO!X1034</f>
        <v>340.25659999999993</v>
      </c>
      <c r="Y251" s="22">
        <f>+Produccion_UO!Y982+Produccion_UO!Y1017+Produccion_UO!Y1034</f>
        <v>342.99692509019496</v>
      </c>
      <c r="Z251" s="22">
        <f>+Produccion_UO!Z982+Produccion_UO!Z1017+Produccion_UO!Z1034</f>
        <v>345.70400763529153</v>
      </c>
      <c r="AA251" s="22">
        <f>+Produccion_UO!AA982+Produccion_UO!AA1017+Produccion_UO!AA1034</f>
        <v>348.37784763529152</v>
      </c>
      <c r="AB251" s="22">
        <f>+Produccion_UO!AB982+Produccion_UO!AB1017+Produccion_UO!AB1034</f>
        <v>351.01844509019395</v>
      </c>
      <c r="AC251" s="22">
        <f>+Produccion_UO!AC982+Produccion_UO!AC1017+Produccion_UO!AC1034</f>
        <v>353.62580000000003</v>
      </c>
      <c r="AD251" s="22">
        <f>+Produccion_UO!AD982+Produccion_UO!AD1017+Produccion_UO!AD1034</f>
        <v>354.53260040132722</v>
      </c>
      <c r="AE251" s="22">
        <f>+Produccion_UO!AE982+Produccion_UO!AE1017+Produccion_UO!AE1034</f>
        <v>355.37100060199032</v>
      </c>
      <c r="AF251" s="22">
        <f>+Produccion_UO!AF982+Produccion_UO!AF1017+Produccion_UO!AF1034</f>
        <v>356.1410006019903</v>
      </c>
      <c r="AG251" s="22">
        <f>+Produccion_UO!AG982+Produccion_UO!AG1017+Produccion_UO!AG1034</f>
        <v>356.84260040132722</v>
      </c>
      <c r="AH251" s="22">
        <f>+Produccion_UO!AH982+Produccion_UO!AH1017+Produccion_UO!AH1034</f>
        <v>357.47579999999999</v>
      </c>
      <c r="AI251" s="22">
        <f>+Produccion_UO!AI982+Produccion_UO!AI1017+Produccion_UO!AI1034</f>
        <v>356.33093895665974</v>
      </c>
      <c r="AJ251" s="22">
        <f>+Produccion_UO!AJ982+Produccion_UO!AJ1017+Produccion_UO!AJ1034</f>
        <v>355.09230843498966</v>
      </c>
      <c r="AK251" s="22">
        <f>+Produccion_UO!AK982+Produccion_UO!AK1017+Produccion_UO!AK1034</f>
        <v>353.7599084349896</v>
      </c>
      <c r="AL251" s="22">
        <f>+Produccion_UO!AL982+Produccion_UO!AL1017+Produccion_UO!AL1034</f>
        <v>352.33373895665972</v>
      </c>
      <c r="AM251" s="22">
        <f>+Produccion_UO!AM982+Produccion_UO!AM1017+Produccion_UO!AM1034</f>
        <v>350.81380000000001</v>
      </c>
      <c r="AN251" s="22">
        <f>+Produccion_UO!AN982+Produccion_UO!AN1017+Produccion_UO!AN1034</f>
        <v>349.5210656342008</v>
      </c>
      <c r="AO251" s="22">
        <f>+Produccion_UO!AO982+Produccion_UO!AO1017+Produccion_UO!AO1034</f>
        <v>348.11087845130072</v>
      </c>
      <c r="AP251" s="22">
        <f>+Produccion_UO!AP982+Produccion_UO!AP1017+Produccion_UO!AP1034</f>
        <v>346.58323845130064</v>
      </c>
      <c r="AQ251" s="22">
        <f>+Produccion_UO!AQ982+Produccion_UO!AQ1017+Produccion_UO!AQ1034</f>
        <v>344.93814563420074</v>
      </c>
      <c r="AR251" s="294">
        <f>+Produccion_UO!AR982+Produccion_UO!AR1017+Produccion_UO!AR1034</f>
        <v>343.17559999999997</v>
      </c>
    </row>
    <row r="252" spans="1:45" x14ac:dyDescent="0.25">
      <c r="L252" s="218" t="s">
        <v>33</v>
      </c>
      <c r="M252" s="270">
        <f>+Produccion_UO!M1033+Produccion_UO!M1016+Produccion_UO!M983</f>
        <v>0</v>
      </c>
      <c r="N252" s="21">
        <f>+Produccion_UO!N1033+Produccion_UO!N1016+Produccion_UO!N983</f>
        <v>0</v>
      </c>
      <c r="O252" s="21">
        <f>+Produccion_UO!O1033+Produccion_UO!O1016+Produccion_UO!O983</f>
        <v>0</v>
      </c>
      <c r="P252" s="21">
        <f>+Produccion_UO!P1033+Produccion_UO!P1016+Produccion_UO!P983</f>
        <v>0</v>
      </c>
      <c r="Q252" s="21">
        <f>+Produccion_UO!Q1033+Produccion_UO!Q1016+Produccion_UO!Q983</f>
        <v>0</v>
      </c>
      <c r="R252" s="21">
        <f>+Produccion_UO!R1033+Produccion_UO!R1016+Produccion_UO!R983</f>
        <v>0</v>
      </c>
      <c r="S252" s="21">
        <f>+Produccion_UO!S1033+Produccion_UO!S1016+Produccion_UO!S983</f>
        <v>0</v>
      </c>
      <c r="T252" s="21">
        <f>+Produccion_UO!T1033+Produccion_UO!T1016+Produccion_UO!T983</f>
        <v>0</v>
      </c>
      <c r="U252" s="21">
        <f>+Produccion_UO!U1033+Produccion_UO!U1016+Produccion_UO!U983</f>
        <v>0</v>
      </c>
      <c r="V252" s="21">
        <f>+Produccion_UO!V1033+Produccion_UO!V1016+Produccion_UO!V983</f>
        <v>0</v>
      </c>
      <c r="W252" s="21">
        <f>+Produccion_UO!W1033+Produccion_UO!W1016+Produccion_UO!W983</f>
        <v>0</v>
      </c>
      <c r="X252" s="21">
        <f>+Produccion_UO!X1033+Produccion_UO!X1016+Produccion_UO!X983</f>
        <v>0</v>
      </c>
      <c r="Y252" s="21">
        <f>+Produccion_UO!Y1033+Produccion_UO!Y1016+Produccion_UO!Y983</f>
        <v>0</v>
      </c>
      <c r="Z252" s="21">
        <f>+Produccion_UO!Z1033+Produccion_UO!Z1016+Produccion_UO!Z983</f>
        <v>0</v>
      </c>
      <c r="AA252" s="21">
        <f>+Produccion_UO!AA1033+Produccion_UO!AA1016+Produccion_UO!AA983</f>
        <v>0</v>
      </c>
      <c r="AB252" s="21">
        <f>+Produccion_UO!AB1033+Produccion_UO!AB1016+Produccion_UO!AB983</f>
        <v>0</v>
      </c>
      <c r="AC252" s="21">
        <f>+Produccion_UO!AC1033+Produccion_UO!AC1016+Produccion_UO!AC983</f>
        <v>0</v>
      </c>
      <c r="AD252" s="21">
        <f>+Produccion_UO!AD1033+Produccion_UO!AD1016+Produccion_UO!AD983</f>
        <v>0</v>
      </c>
      <c r="AE252" s="21">
        <f>+Produccion_UO!AE1033+Produccion_UO!AE1016+Produccion_UO!AE983</f>
        <v>5.0859069101725201E-3</v>
      </c>
      <c r="AF252" s="21">
        <f>+Produccion_UO!AF1033+Produccion_UO!AF1016+Produccion_UO!AF983</f>
        <v>5.12590691018611E-3</v>
      </c>
      <c r="AG252" s="21">
        <f>+Produccion_UO!AG1033+Produccion_UO!AG1016+Produccion_UO!AG983</f>
        <v>5.1639379401269298E-3</v>
      </c>
      <c r="AH252" s="21">
        <f>+Produccion_UO!AH1033+Produccion_UO!AH1016+Produccion_UO!AH983</f>
        <v>5.2000000000238496E-3</v>
      </c>
      <c r="AI252" s="21">
        <f>+Produccion_UO!AI1033+Produccion_UO!AI1016+Produccion_UO!AI983</f>
        <v>5.2833179986233603E-3</v>
      </c>
      <c r="AJ252" s="21">
        <f>+Produccion_UO!AJ1033+Produccion_UO!AJ1016+Produccion_UO!AJ983</f>
        <v>5.3649769979355897E-3</v>
      </c>
      <c r="AK252" s="21">
        <f>+Produccion_UO!AK1033+Produccion_UO!AK1016+Produccion_UO!AK983</f>
        <v>5.4449769979258997E-3</v>
      </c>
      <c r="AL252" s="21">
        <f>+Produccion_UO!AL1033+Produccion_UO!AL1016+Produccion_UO!AL983</f>
        <v>5.5233179986333703E-3</v>
      </c>
      <c r="AM252" s="21">
        <f>+Produccion_UO!AM1033+Produccion_UO!AM1016+Produccion_UO!AM983</f>
        <v>5.6000000000171503E-3</v>
      </c>
      <c r="AN252" s="21">
        <f>+Produccion_UO!AN1033+Produccion_UO!AN1016+Produccion_UO!AN983</f>
        <v>5.7038904991926201E-3</v>
      </c>
      <c r="AO252" s="21">
        <f>+Produccion_UO!AO1033+Produccion_UO!AO1016+Produccion_UO!AO983</f>
        <v>5.8058357487862401E-3</v>
      </c>
      <c r="AP252" s="21">
        <f>+Produccion_UO!AP1033+Produccion_UO!AP1016+Produccion_UO!AP983</f>
        <v>5.9058357488170898E-3</v>
      </c>
      <c r="AQ252" s="21">
        <f>+Produccion_UO!AQ1033+Produccion_UO!AQ1016+Produccion_UO!AQ983</f>
        <v>6.0038904992505398E-3</v>
      </c>
      <c r="AR252" s="226">
        <f>+Produccion_UO!AR1033+Produccion_UO!AR1016+Produccion_UO!AR983</f>
        <v>6.1000000000976896E-3</v>
      </c>
    </row>
    <row r="253" spans="1:45" x14ac:dyDescent="0.25">
      <c r="L253" s="218"/>
      <c r="M253" s="295">
        <f>+SUM(M242:M252)</f>
        <v>843.89209999999969</v>
      </c>
      <c r="N253" s="296">
        <f t="shared" ref="N253:AR253" si="338">+SUM(N242:N252)</f>
        <v>840.30519999999956</v>
      </c>
      <c r="O253" s="296">
        <f t="shared" si="338"/>
        <v>862.7954400000001</v>
      </c>
      <c r="P253" s="296">
        <f t="shared" si="338"/>
        <v>885.28567999999984</v>
      </c>
      <c r="Q253" s="296">
        <f t="shared" si="338"/>
        <v>907.77592000000004</v>
      </c>
      <c r="R253" s="296">
        <f t="shared" si="338"/>
        <v>930.26616000000024</v>
      </c>
      <c r="S253" s="296">
        <f t="shared" si="338"/>
        <v>952.75639999999999</v>
      </c>
      <c r="T253" s="296">
        <f t="shared" si="338"/>
        <v>970.52816000000007</v>
      </c>
      <c r="U253" s="296">
        <f t="shared" si="338"/>
        <v>988.2999199999997</v>
      </c>
      <c r="V253" s="296">
        <f t="shared" si="338"/>
        <v>1006.0716799999993</v>
      </c>
      <c r="W253" s="296">
        <f t="shared" si="338"/>
        <v>1023.8434399999994</v>
      </c>
      <c r="X253" s="296">
        <f t="shared" si="338"/>
        <v>1041.6151999999997</v>
      </c>
      <c r="Y253" s="296">
        <f t="shared" si="338"/>
        <v>1055.4746200000004</v>
      </c>
      <c r="Z253" s="296">
        <f t="shared" si="338"/>
        <v>1069.3340399999997</v>
      </c>
      <c r="AA253" s="296">
        <f t="shared" si="338"/>
        <v>1083.1934600000009</v>
      </c>
      <c r="AB253" s="296">
        <f t="shared" si="338"/>
        <v>1097.0528800000002</v>
      </c>
      <c r="AC253" s="296">
        <f t="shared" si="338"/>
        <v>1110.9123</v>
      </c>
      <c r="AD253" s="296">
        <f t="shared" si="338"/>
        <v>1124.6655200000007</v>
      </c>
      <c r="AE253" s="296">
        <f t="shared" si="338"/>
        <v>1138.4187399999996</v>
      </c>
      <c r="AF253" s="296">
        <f t="shared" si="338"/>
        <v>1152.1719600000001</v>
      </c>
      <c r="AG253" s="296">
        <f t="shared" si="338"/>
        <v>1165.9251799999997</v>
      </c>
      <c r="AH253" s="296">
        <f t="shared" si="338"/>
        <v>1179.6784</v>
      </c>
      <c r="AI253" s="296">
        <f t="shared" si="338"/>
        <v>1195.0085600000007</v>
      </c>
      <c r="AJ253" s="296">
        <f t="shared" si="338"/>
        <v>1210.3387200000004</v>
      </c>
      <c r="AK253" s="296">
        <f t="shared" si="338"/>
        <v>1225.6688799999999</v>
      </c>
      <c r="AL253" s="296">
        <f t="shared" si="338"/>
        <v>1240.9990400000006</v>
      </c>
      <c r="AM253" s="296">
        <f t="shared" si="338"/>
        <v>1256.3291999999997</v>
      </c>
      <c r="AN253" s="296">
        <f t="shared" si="338"/>
        <v>1274.8188600000012</v>
      </c>
      <c r="AO253" s="296">
        <f t="shared" si="338"/>
        <v>1293.30852</v>
      </c>
      <c r="AP253" s="296">
        <f t="shared" si="338"/>
        <v>1311.7981800000007</v>
      </c>
      <c r="AQ253" s="296">
        <f t="shared" si="338"/>
        <v>1330.2878399999991</v>
      </c>
      <c r="AR253" s="297">
        <f t="shared" si="338"/>
        <v>1348.7775000000004</v>
      </c>
    </row>
    <row r="255" spans="1:45" ht="18.75" x14ac:dyDescent="0.3">
      <c r="K255" s="34" t="s">
        <v>787</v>
      </c>
      <c r="L255" s="218"/>
      <c r="M255" s="78"/>
    </row>
    <row r="257" spans="1:45" x14ac:dyDescent="0.25">
      <c r="A257" s="15"/>
      <c r="B257" s="15"/>
      <c r="C257" s="15"/>
      <c r="D257" s="15"/>
      <c r="E257" s="15"/>
      <c r="F257" s="96"/>
      <c r="H257" s="17"/>
      <c r="I257" s="17"/>
      <c r="K257" s="299" t="s">
        <v>752</v>
      </c>
      <c r="L257" s="289" t="s">
        <v>698</v>
      </c>
      <c r="M257" s="290">
        <v>2019</v>
      </c>
      <c r="N257" s="291">
        <v>2020</v>
      </c>
      <c r="O257" s="291">
        <v>2021</v>
      </c>
      <c r="P257" s="291">
        <v>2022</v>
      </c>
      <c r="Q257" s="291">
        <v>2023</v>
      </c>
      <c r="R257" s="291">
        <v>2024</v>
      </c>
      <c r="S257" s="291">
        <v>2025</v>
      </c>
      <c r="T257" s="291">
        <v>2026</v>
      </c>
      <c r="U257" s="291">
        <v>2027</v>
      </c>
      <c r="V257" s="291">
        <v>2028</v>
      </c>
      <c r="W257" s="291">
        <v>2029</v>
      </c>
      <c r="X257" s="291">
        <v>2030</v>
      </c>
      <c r="Y257" s="291">
        <v>2031</v>
      </c>
      <c r="Z257" s="291">
        <v>2032</v>
      </c>
      <c r="AA257" s="291">
        <v>2033</v>
      </c>
      <c r="AB257" s="291">
        <v>2034</v>
      </c>
      <c r="AC257" s="291">
        <v>2035</v>
      </c>
      <c r="AD257" s="291">
        <v>2036</v>
      </c>
      <c r="AE257" s="291">
        <v>2037</v>
      </c>
      <c r="AF257" s="291">
        <v>2038</v>
      </c>
      <c r="AG257" s="291">
        <v>2039</v>
      </c>
      <c r="AH257" s="291">
        <v>2040</v>
      </c>
      <c r="AI257" s="291">
        <v>2041</v>
      </c>
      <c r="AJ257" s="291">
        <v>2042</v>
      </c>
      <c r="AK257" s="291">
        <v>2043</v>
      </c>
      <c r="AL257" s="291">
        <v>2044</v>
      </c>
      <c r="AM257" s="291">
        <v>2045</v>
      </c>
      <c r="AN257" s="291">
        <v>2046</v>
      </c>
      <c r="AO257" s="291">
        <v>2047</v>
      </c>
      <c r="AP257" s="291">
        <v>2048</v>
      </c>
      <c r="AQ257" s="291">
        <v>2049</v>
      </c>
      <c r="AR257" s="292">
        <v>2050</v>
      </c>
      <c r="AS257" s="21"/>
    </row>
    <row r="258" spans="1:45" x14ac:dyDescent="0.25">
      <c r="L258" s="218" t="s">
        <v>766</v>
      </c>
      <c r="M258" s="270">
        <f>+Produccion_UO!M981</f>
        <v>31.6646</v>
      </c>
      <c r="N258" s="21">
        <f>+Produccion_UO!N981</f>
        <v>27.873699999999999</v>
      </c>
      <c r="O258" s="21">
        <f>+Produccion_UO!O981</f>
        <v>29.236599999999999</v>
      </c>
      <c r="P258" s="21">
        <f>+Produccion_UO!P981</f>
        <v>30.599499999999999</v>
      </c>
      <c r="Q258" s="21">
        <f>+Produccion_UO!Q981</f>
        <v>31.962399999999999</v>
      </c>
      <c r="R258" s="21">
        <f>+Produccion_UO!R981</f>
        <v>33.325299999999999</v>
      </c>
      <c r="S258" s="21">
        <f>+Produccion_UO!S981</f>
        <v>34.688200000000002</v>
      </c>
      <c r="T258" s="21">
        <f>+Produccion_UO!T981</f>
        <v>36.028120000000001</v>
      </c>
      <c r="U258" s="21">
        <f>+Produccion_UO!U981</f>
        <v>37.368040000000001</v>
      </c>
      <c r="V258" s="21">
        <f>+Produccion_UO!V981</f>
        <v>38.70796</v>
      </c>
      <c r="W258" s="21">
        <f>+Produccion_UO!W981</f>
        <v>40.047879999999999</v>
      </c>
      <c r="X258" s="21">
        <f>+Produccion_UO!X981</f>
        <v>41.387799999999999</v>
      </c>
      <c r="Y258" s="21">
        <f>+Produccion_UO!Y981</f>
        <v>42.865299999999998</v>
      </c>
      <c r="Z258" s="21">
        <f>+Produccion_UO!Z981</f>
        <v>44.342799999999997</v>
      </c>
      <c r="AA258" s="21">
        <f>+Produccion_UO!AA981</f>
        <v>45.820300000000003</v>
      </c>
      <c r="AB258" s="21">
        <f>+Produccion_UO!AB981</f>
        <v>47.297800000000002</v>
      </c>
      <c r="AC258" s="21">
        <f>+Produccion_UO!AC981</f>
        <v>48.775300000000001</v>
      </c>
      <c r="AD258" s="21">
        <f>+Produccion_UO!AD981</f>
        <v>50.427759999999999</v>
      </c>
      <c r="AE258" s="21">
        <f>+Produccion_UO!AE981</f>
        <v>52.080219999999997</v>
      </c>
      <c r="AF258" s="21">
        <f>+Produccion_UO!AF981</f>
        <v>53.732680000000002</v>
      </c>
      <c r="AG258" s="21">
        <f>+Produccion_UO!AG981</f>
        <v>55.38514</v>
      </c>
      <c r="AH258" s="21">
        <f>+Produccion_UO!AH981</f>
        <v>57.037599999999998</v>
      </c>
      <c r="AI258" s="21">
        <f>+Produccion_UO!AI981</f>
        <v>58.916040000000002</v>
      </c>
      <c r="AJ258" s="21">
        <f>+Produccion_UO!AJ981</f>
        <v>60.79448</v>
      </c>
      <c r="AK258" s="21">
        <f>+Produccion_UO!AK981</f>
        <v>62.672919999999998</v>
      </c>
      <c r="AL258" s="21">
        <f>+Produccion_UO!AL981</f>
        <v>64.551360000000003</v>
      </c>
      <c r="AM258" s="21">
        <f>+Produccion_UO!AM981</f>
        <v>66.4298</v>
      </c>
      <c r="AN258" s="21">
        <f>+Produccion_UO!AN981</f>
        <v>68.51858</v>
      </c>
      <c r="AO258" s="21">
        <f>+Produccion_UO!AO981</f>
        <v>70.60736</v>
      </c>
      <c r="AP258" s="21">
        <f>+Produccion_UO!AP981</f>
        <v>72.69614</v>
      </c>
      <c r="AQ258" s="21">
        <f>+Produccion_UO!AQ981</f>
        <v>74.78492</v>
      </c>
      <c r="AR258" s="226">
        <f>+Produccion_UO!AR981</f>
        <v>76.873699999999999</v>
      </c>
    </row>
    <row r="259" spans="1:45" x14ac:dyDescent="0.25">
      <c r="L259" s="218" t="s">
        <v>767</v>
      </c>
      <c r="M259" s="270">
        <f>+Produccion_UO!M994</f>
        <v>69.341300000000004</v>
      </c>
      <c r="N259" s="21">
        <f>+Produccion_UO!N994</f>
        <v>71.078400000000002</v>
      </c>
      <c r="O259" s="21">
        <f>+Produccion_UO!O994</f>
        <v>72.992840000000001</v>
      </c>
      <c r="P259" s="21">
        <f>+Produccion_UO!P994</f>
        <v>74.90728</v>
      </c>
      <c r="Q259" s="21">
        <f>+Produccion_UO!Q994</f>
        <v>76.821719999999999</v>
      </c>
      <c r="R259" s="21">
        <f>+Produccion_UO!R994</f>
        <v>78.736159999999998</v>
      </c>
      <c r="S259" s="21">
        <f>+Produccion_UO!S994</f>
        <v>80.650599999999997</v>
      </c>
      <c r="T259" s="21">
        <f>+Produccion_UO!T994</f>
        <v>82.413380000000004</v>
      </c>
      <c r="U259" s="21">
        <f>+Produccion_UO!U994</f>
        <v>84.176159999999996</v>
      </c>
      <c r="V259" s="21">
        <f>+Produccion_UO!V994</f>
        <v>85.938940000000002</v>
      </c>
      <c r="W259" s="21">
        <f>+Produccion_UO!W994</f>
        <v>87.701719999999995</v>
      </c>
      <c r="X259" s="21">
        <f>+Produccion_UO!X994</f>
        <v>89.464500000000001</v>
      </c>
      <c r="Y259" s="21">
        <f>+Produccion_UO!Y994</f>
        <v>90.507499999999993</v>
      </c>
      <c r="Z259" s="21">
        <f>+Produccion_UO!Z994</f>
        <v>91.5505</v>
      </c>
      <c r="AA259" s="21">
        <f>+Produccion_UO!AA994</f>
        <v>92.593500000000006</v>
      </c>
      <c r="AB259" s="21">
        <f>+Produccion_UO!AB994</f>
        <v>93.636499999999998</v>
      </c>
      <c r="AC259" s="21">
        <f>+Produccion_UO!AC994</f>
        <v>94.679500000000004</v>
      </c>
      <c r="AD259" s="21">
        <f>+Produccion_UO!AD994</f>
        <v>95.391620000000003</v>
      </c>
      <c r="AE259" s="21">
        <f>+Produccion_UO!AE994</f>
        <v>96.103740000000002</v>
      </c>
      <c r="AF259" s="21">
        <f>+Produccion_UO!AF994</f>
        <v>96.815860000000001</v>
      </c>
      <c r="AG259" s="21">
        <f>+Produccion_UO!AG994</f>
        <v>97.527979999999999</v>
      </c>
      <c r="AH259" s="21">
        <f>+Produccion_UO!AH994</f>
        <v>98.240099999999998</v>
      </c>
      <c r="AI259" s="21">
        <f>+Produccion_UO!AI994</f>
        <v>99.267380000000003</v>
      </c>
      <c r="AJ259" s="21">
        <f>+Produccion_UO!AJ994</f>
        <v>100.29465999999999</v>
      </c>
      <c r="AK259" s="21">
        <f>+Produccion_UO!AK994</f>
        <v>101.32194</v>
      </c>
      <c r="AL259" s="21">
        <f>+Produccion_UO!AL994</f>
        <v>102.34922</v>
      </c>
      <c r="AM259" s="21">
        <f>+Produccion_UO!AM994</f>
        <v>103.37649999999999</v>
      </c>
      <c r="AN259" s="21">
        <f>+Produccion_UO!AN994</f>
        <v>104.58893999999999</v>
      </c>
      <c r="AO259" s="21">
        <f>+Produccion_UO!AO994</f>
        <v>105.80137999999999</v>
      </c>
      <c r="AP259" s="21">
        <f>+Produccion_UO!AP994</f>
        <v>107.01382</v>
      </c>
      <c r="AQ259" s="21">
        <f>+Produccion_UO!AQ994</f>
        <v>108.22626</v>
      </c>
      <c r="AR259" s="226">
        <f>+Produccion_UO!AR994</f>
        <v>109.4387</v>
      </c>
    </row>
    <row r="260" spans="1:45" x14ac:dyDescent="0.25">
      <c r="L260" s="218" t="s">
        <v>768</v>
      </c>
      <c r="M260" s="270">
        <f>+Produccion_UO!M1004</f>
        <v>62.181399999999996</v>
      </c>
      <c r="N260" s="21">
        <f>+Produccion_UO!N1004</f>
        <v>54.353099999999998</v>
      </c>
      <c r="O260" s="21">
        <f>+Produccion_UO!O1004</f>
        <v>55.485239999999997</v>
      </c>
      <c r="P260" s="21">
        <f>+Produccion_UO!P1004</f>
        <v>56.617379999999997</v>
      </c>
      <c r="Q260" s="21">
        <f>+Produccion_UO!Q1004</f>
        <v>57.749519999999997</v>
      </c>
      <c r="R260" s="21">
        <f>+Produccion_UO!R1004</f>
        <v>58.881659999999997</v>
      </c>
      <c r="S260" s="21">
        <f>+Produccion_UO!S1004</f>
        <v>60.013800000000003</v>
      </c>
      <c r="T260" s="21">
        <f>+Produccion_UO!T1004</f>
        <v>61.532040000000002</v>
      </c>
      <c r="U260" s="21">
        <f>+Produccion_UO!U1004</f>
        <v>63.050280000000001</v>
      </c>
      <c r="V260" s="21">
        <f>+Produccion_UO!V1004</f>
        <v>64.568520000000007</v>
      </c>
      <c r="W260" s="21">
        <f>+Produccion_UO!W1004</f>
        <v>66.086759999999998</v>
      </c>
      <c r="X260" s="21">
        <f>+Produccion_UO!X1004</f>
        <v>67.605000000000004</v>
      </c>
      <c r="Y260" s="21">
        <f>+Produccion_UO!Y1004</f>
        <v>68.968959999999996</v>
      </c>
      <c r="Z260" s="21">
        <f>+Produccion_UO!Z1004</f>
        <v>70.332920000000001</v>
      </c>
      <c r="AA260" s="21">
        <f>+Produccion_UO!AA1004</f>
        <v>71.696879999999993</v>
      </c>
      <c r="AB260" s="21">
        <f>+Produccion_UO!AB1004</f>
        <v>73.060839999999999</v>
      </c>
      <c r="AC260" s="21">
        <f>+Produccion_UO!AC1004</f>
        <v>74.424800000000005</v>
      </c>
      <c r="AD260" s="21">
        <f>+Produccion_UO!AD1004</f>
        <v>75.68844</v>
      </c>
      <c r="AE260" s="21">
        <f>+Produccion_UO!AE1004</f>
        <v>76.952079999999995</v>
      </c>
      <c r="AF260" s="21">
        <f>+Produccion_UO!AF1004</f>
        <v>78.215720000000005</v>
      </c>
      <c r="AG260" s="21">
        <f>+Produccion_UO!AG1004</f>
        <v>79.47936</v>
      </c>
      <c r="AH260" s="21">
        <f>+Produccion_UO!AH1004</f>
        <v>80.742999999999995</v>
      </c>
      <c r="AI260" s="21">
        <f>+Produccion_UO!AI1004</f>
        <v>82.736779999999996</v>
      </c>
      <c r="AJ260" s="21">
        <f>+Produccion_UO!AJ1004</f>
        <v>84.730559999999997</v>
      </c>
      <c r="AK260" s="21">
        <f>+Produccion_UO!AK1004</f>
        <v>86.724339999999998</v>
      </c>
      <c r="AL260" s="21">
        <f>+Produccion_UO!AL1004</f>
        <v>88.718119999999999</v>
      </c>
      <c r="AM260" s="21">
        <f>+Produccion_UO!AM1004</f>
        <v>90.7119</v>
      </c>
      <c r="AN260" s="21">
        <f>+Produccion_UO!AN1004</f>
        <v>93.38082</v>
      </c>
      <c r="AO260" s="21">
        <f>+Produccion_UO!AO1004</f>
        <v>96.04974</v>
      </c>
      <c r="AP260" s="21">
        <f>+Produccion_UO!AP1004</f>
        <v>98.71866</v>
      </c>
      <c r="AQ260" s="21">
        <f>+Produccion_UO!AQ1004</f>
        <v>101.38758</v>
      </c>
      <c r="AR260" s="226">
        <f>+Produccion_UO!AR1004</f>
        <v>104.0565</v>
      </c>
    </row>
    <row r="261" spans="1:45" x14ac:dyDescent="0.25">
      <c r="L261" s="218" t="s">
        <v>769</v>
      </c>
      <c r="M261" s="270">
        <f>+Produccion_UO!M1014</f>
        <v>574.73889999999994</v>
      </c>
      <c r="N261" s="21">
        <f>+Produccion_UO!N1014</f>
        <v>589.86</v>
      </c>
      <c r="O261" s="21">
        <f>+Produccion_UO!O1014</f>
        <v>605.09659999999997</v>
      </c>
      <c r="P261" s="21">
        <f>+Produccion_UO!P1014</f>
        <v>620.33320000000003</v>
      </c>
      <c r="Q261" s="21">
        <f>+Produccion_UO!Q1014</f>
        <v>635.56979999999999</v>
      </c>
      <c r="R261" s="21">
        <f>+Produccion_UO!R1014</f>
        <v>650.80640000000005</v>
      </c>
      <c r="S261" s="21">
        <f>+Produccion_UO!S1014</f>
        <v>666.04300000000001</v>
      </c>
      <c r="T261" s="21">
        <f>+Produccion_UO!T1014</f>
        <v>676.68813999999998</v>
      </c>
      <c r="U261" s="21">
        <f>+Produccion_UO!U1014</f>
        <v>687.33327999999995</v>
      </c>
      <c r="V261" s="21">
        <f>+Produccion_UO!V1014</f>
        <v>697.97842000000003</v>
      </c>
      <c r="W261" s="21">
        <f>+Produccion_UO!W1014</f>
        <v>708.62356</v>
      </c>
      <c r="X261" s="21">
        <f>+Produccion_UO!X1014</f>
        <v>719.26869999999997</v>
      </c>
      <c r="Y261" s="21">
        <f>+Produccion_UO!Y1014</f>
        <v>726.84820000000002</v>
      </c>
      <c r="Z261" s="21">
        <f>+Produccion_UO!Z1014</f>
        <v>734.42769999999996</v>
      </c>
      <c r="AA261" s="21">
        <f>+Produccion_UO!AA1014</f>
        <v>742.00720000000001</v>
      </c>
      <c r="AB261" s="21">
        <f>+Produccion_UO!AB1014</f>
        <v>749.58669999999995</v>
      </c>
      <c r="AC261" s="21">
        <f>+Produccion_UO!AC1014</f>
        <v>757.1662</v>
      </c>
      <c r="AD261" s="21">
        <f>+Produccion_UO!AD1014</f>
        <v>764.67906000000005</v>
      </c>
      <c r="AE261" s="21">
        <f>+Produccion_UO!AE1014</f>
        <v>772.19191999999998</v>
      </c>
      <c r="AF261" s="21">
        <f>+Produccion_UO!AF1014</f>
        <v>779.70478000000003</v>
      </c>
      <c r="AG261" s="21">
        <f>+Produccion_UO!AG1014</f>
        <v>787.21763999999996</v>
      </c>
      <c r="AH261" s="21">
        <f>+Produccion_UO!AH1014</f>
        <v>794.73050000000001</v>
      </c>
      <c r="AI261" s="21">
        <f>+Produccion_UO!AI1014</f>
        <v>801.72234000000003</v>
      </c>
      <c r="AJ261" s="21">
        <f>+Produccion_UO!AJ1014</f>
        <v>808.71418000000006</v>
      </c>
      <c r="AK261" s="21">
        <f>+Produccion_UO!AK1014</f>
        <v>815.70601999999997</v>
      </c>
      <c r="AL261" s="21">
        <f>+Produccion_UO!AL1014</f>
        <v>822.69785999999999</v>
      </c>
      <c r="AM261" s="21">
        <f>+Produccion_UO!AM1014</f>
        <v>829.68970000000002</v>
      </c>
      <c r="AN261" s="21">
        <f>+Produccion_UO!AN1014</f>
        <v>837.96831999999995</v>
      </c>
      <c r="AO261" s="21">
        <f>+Produccion_UO!AO1014</f>
        <v>846.24694</v>
      </c>
      <c r="AP261" s="21">
        <f>+Produccion_UO!AP1014</f>
        <v>854.52556000000004</v>
      </c>
      <c r="AQ261" s="21">
        <f>+Produccion_UO!AQ1014</f>
        <v>862.80417999999997</v>
      </c>
      <c r="AR261" s="226">
        <f>+Produccion_UO!AR1014</f>
        <v>871.08280000000002</v>
      </c>
    </row>
    <row r="262" spans="1:45" x14ac:dyDescent="0.25">
      <c r="L262" s="218" t="s">
        <v>770</v>
      </c>
      <c r="M262" s="271">
        <f>+Produccion_UO!M1032</f>
        <v>105.9659</v>
      </c>
      <c r="N262" s="272">
        <f>+Produccion_UO!N1032</f>
        <v>97.14</v>
      </c>
      <c r="O262" s="272">
        <f>+Produccion_UO!O1032</f>
        <v>99.984160000000003</v>
      </c>
      <c r="P262" s="272">
        <f>+Produccion_UO!P1032</f>
        <v>102.82832000000001</v>
      </c>
      <c r="Q262" s="272">
        <f>+Produccion_UO!Q1032</f>
        <v>105.67247999999999</v>
      </c>
      <c r="R262" s="272">
        <f>+Produccion_UO!R1032</f>
        <v>108.51664</v>
      </c>
      <c r="S262" s="272">
        <f>+Produccion_UO!S1032</f>
        <v>111.3608</v>
      </c>
      <c r="T262" s="272">
        <f>+Produccion_UO!T1032</f>
        <v>113.86648</v>
      </c>
      <c r="U262" s="272">
        <f>+Produccion_UO!U1032</f>
        <v>116.37215999999999</v>
      </c>
      <c r="V262" s="272">
        <f>+Produccion_UO!V1032</f>
        <v>118.87784000000001</v>
      </c>
      <c r="W262" s="272">
        <f>+Produccion_UO!W1032</f>
        <v>121.38352</v>
      </c>
      <c r="X262" s="272">
        <f>+Produccion_UO!X1032</f>
        <v>123.8892</v>
      </c>
      <c r="Y262" s="272">
        <f>+Produccion_UO!Y1032</f>
        <v>126.28466</v>
      </c>
      <c r="Z262" s="272">
        <f>+Produccion_UO!Z1032</f>
        <v>128.68011999999999</v>
      </c>
      <c r="AA262" s="272">
        <f>+Produccion_UO!AA1032</f>
        <v>131.07558</v>
      </c>
      <c r="AB262" s="272">
        <f>+Produccion_UO!AB1032</f>
        <v>133.47103999999999</v>
      </c>
      <c r="AC262" s="272">
        <f>+Produccion_UO!AC1032</f>
        <v>135.8665</v>
      </c>
      <c r="AD262" s="272">
        <f>+Produccion_UO!AD1032</f>
        <v>138.47864000000001</v>
      </c>
      <c r="AE262" s="272">
        <f>+Produccion_UO!AE1032</f>
        <v>141.09078</v>
      </c>
      <c r="AF262" s="272">
        <f>+Produccion_UO!AF1032</f>
        <v>143.70292000000001</v>
      </c>
      <c r="AG262" s="272">
        <f>+Produccion_UO!AG1032</f>
        <v>146.31505999999999</v>
      </c>
      <c r="AH262" s="272">
        <f>+Produccion_UO!AH1032</f>
        <v>148.9272</v>
      </c>
      <c r="AI262" s="272">
        <f>+Produccion_UO!AI1032</f>
        <v>152.36601999999999</v>
      </c>
      <c r="AJ262" s="272">
        <f>+Produccion_UO!AJ1032</f>
        <v>155.80484000000001</v>
      </c>
      <c r="AK262" s="272">
        <f>+Produccion_UO!AK1032</f>
        <v>159.24366000000001</v>
      </c>
      <c r="AL262" s="272">
        <f>+Produccion_UO!AL1032</f>
        <v>162.68248</v>
      </c>
      <c r="AM262" s="272">
        <f>+Produccion_UO!AM1032</f>
        <v>166.12129999999999</v>
      </c>
      <c r="AN262" s="272">
        <f>+Produccion_UO!AN1032</f>
        <v>170.3622</v>
      </c>
      <c r="AO262" s="272">
        <f>+Produccion_UO!AO1032</f>
        <v>174.60310000000001</v>
      </c>
      <c r="AP262" s="272">
        <f>+Produccion_UO!AP1032</f>
        <v>178.84399999999999</v>
      </c>
      <c r="AQ262" s="272">
        <f>+Produccion_UO!AQ1032</f>
        <v>183.0849</v>
      </c>
      <c r="AR262" s="227">
        <f>+Produccion_UO!AR1032</f>
        <v>187.32579999999999</v>
      </c>
    </row>
    <row r="263" spans="1:45" x14ac:dyDescent="0.25">
      <c r="M263" s="68">
        <f>+SUM(M258:M262)</f>
        <v>843.89209999999991</v>
      </c>
      <c r="N263" s="68">
        <f t="shared" ref="N263:AR263" si="339">+SUM(N258:N262)</f>
        <v>840.30520000000001</v>
      </c>
      <c r="O263" s="68">
        <f t="shared" si="339"/>
        <v>862.79543999999987</v>
      </c>
      <c r="P263" s="68">
        <f t="shared" si="339"/>
        <v>885.28567999999996</v>
      </c>
      <c r="Q263" s="68">
        <f t="shared" si="339"/>
        <v>907.77591999999993</v>
      </c>
      <c r="R263" s="68">
        <f t="shared" si="339"/>
        <v>930.26616000000013</v>
      </c>
      <c r="S263" s="68">
        <f t="shared" si="339"/>
        <v>952.7564000000001</v>
      </c>
      <c r="T263" s="68">
        <f t="shared" si="339"/>
        <v>970.52815999999996</v>
      </c>
      <c r="U263" s="68">
        <f t="shared" si="339"/>
        <v>988.29991999999993</v>
      </c>
      <c r="V263" s="68">
        <f t="shared" si="339"/>
        <v>1006.07168</v>
      </c>
      <c r="W263" s="68">
        <f t="shared" si="339"/>
        <v>1023.84344</v>
      </c>
      <c r="X263" s="68">
        <f t="shared" si="339"/>
        <v>1041.6152</v>
      </c>
      <c r="Y263" s="68">
        <f t="shared" si="339"/>
        <v>1055.47462</v>
      </c>
      <c r="Z263" s="68">
        <f t="shared" si="339"/>
        <v>1069.33404</v>
      </c>
      <c r="AA263" s="68">
        <f t="shared" si="339"/>
        <v>1083.19346</v>
      </c>
      <c r="AB263" s="68">
        <f t="shared" si="339"/>
        <v>1097.05288</v>
      </c>
      <c r="AC263" s="68">
        <f t="shared" si="339"/>
        <v>1110.9123</v>
      </c>
      <c r="AD263" s="68">
        <f t="shared" si="339"/>
        <v>1124.66552</v>
      </c>
      <c r="AE263" s="68">
        <f t="shared" si="339"/>
        <v>1138.4187400000001</v>
      </c>
      <c r="AF263" s="68">
        <f t="shared" si="339"/>
        <v>1152.1719600000001</v>
      </c>
      <c r="AG263" s="68">
        <f t="shared" si="339"/>
        <v>1165.92518</v>
      </c>
      <c r="AH263" s="68">
        <f t="shared" si="339"/>
        <v>1179.6784</v>
      </c>
      <c r="AI263" s="68">
        <f t="shared" si="339"/>
        <v>1195.00856</v>
      </c>
      <c r="AJ263" s="68">
        <f t="shared" si="339"/>
        <v>1210.33872</v>
      </c>
      <c r="AK263" s="68">
        <f t="shared" si="339"/>
        <v>1225.6688800000002</v>
      </c>
      <c r="AL263" s="68">
        <f t="shared" si="339"/>
        <v>1240.9990399999999</v>
      </c>
      <c r="AM263" s="68">
        <f t="shared" si="339"/>
        <v>1256.3291999999999</v>
      </c>
      <c r="AN263" s="68">
        <f t="shared" si="339"/>
        <v>1274.8188599999999</v>
      </c>
      <c r="AO263" s="68">
        <f t="shared" si="339"/>
        <v>1293.30852</v>
      </c>
      <c r="AP263" s="68">
        <f t="shared" si="339"/>
        <v>1311.7981800000002</v>
      </c>
      <c r="AQ263" s="68">
        <f t="shared" si="339"/>
        <v>1330.28784</v>
      </c>
      <c r="AR263" s="68">
        <f t="shared" si="339"/>
        <v>1348.7775000000001</v>
      </c>
    </row>
    <row r="265" spans="1:45" x14ac:dyDescent="0.25">
      <c r="A265" s="15"/>
      <c r="B265" s="15"/>
      <c r="C265" s="15"/>
      <c r="D265" s="15"/>
      <c r="E265" s="15"/>
      <c r="F265" s="96"/>
      <c r="H265" s="17"/>
      <c r="I265" s="17"/>
      <c r="K265" s="299" t="s">
        <v>789</v>
      </c>
      <c r="L265" s="289" t="s">
        <v>755</v>
      </c>
      <c r="M265" s="290">
        <v>2019</v>
      </c>
      <c r="N265" s="291">
        <v>2020</v>
      </c>
      <c r="O265" s="291">
        <v>2021</v>
      </c>
      <c r="P265" s="291">
        <v>2022</v>
      </c>
      <c r="Q265" s="291">
        <v>2023</v>
      </c>
      <c r="R265" s="291">
        <v>2024</v>
      </c>
      <c r="S265" s="291">
        <v>2025</v>
      </c>
      <c r="T265" s="291">
        <v>2026</v>
      </c>
      <c r="U265" s="291">
        <v>2027</v>
      </c>
      <c r="V265" s="291">
        <v>2028</v>
      </c>
      <c r="W265" s="291">
        <v>2029</v>
      </c>
      <c r="X265" s="291">
        <v>2030</v>
      </c>
      <c r="Y265" s="291">
        <v>2031</v>
      </c>
      <c r="Z265" s="291">
        <v>2032</v>
      </c>
      <c r="AA265" s="291">
        <v>2033</v>
      </c>
      <c r="AB265" s="291">
        <v>2034</v>
      </c>
      <c r="AC265" s="291">
        <v>2035</v>
      </c>
      <c r="AD265" s="291">
        <v>2036</v>
      </c>
      <c r="AE265" s="291">
        <v>2037</v>
      </c>
      <c r="AF265" s="291">
        <v>2038</v>
      </c>
      <c r="AG265" s="291">
        <v>2039</v>
      </c>
      <c r="AH265" s="291">
        <v>2040</v>
      </c>
      <c r="AI265" s="291">
        <v>2041</v>
      </c>
      <c r="AJ265" s="291">
        <v>2042</v>
      </c>
      <c r="AK265" s="291">
        <v>2043</v>
      </c>
      <c r="AL265" s="291">
        <v>2044</v>
      </c>
      <c r="AM265" s="291">
        <v>2045</v>
      </c>
      <c r="AN265" s="291">
        <v>2046</v>
      </c>
      <c r="AO265" s="291">
        <v>2047</v>
      </c>
      <c r="AP265" s="291">
        <v>2048</v>
      </c>
      <c r="AQ265" s="291">
        <v>2049</v>
      </c>
      <c r="AR265" s="292">
        <v>2050</v>
      </c>
      <c r="AS265" s="21"/>
    </row>
    <row r="266" spans="1:45" x14ac:dyDescent="0.25">
      <c r="L266" s="218" t="s">
        <v>766</v>
      </c>
      <c r="M266" s="270">
        <f>+Produccion_UO!M987</f>
        <v>2199.80938193981</v>
      </c>
      <c r="N266" s="21">
        <f>+Produccion_UO!N987</f>
        <v>1941.5506517496599</v>
      </c>
      <c r="O266" s="21">
        <f>+Produccion_UO!O987</f>
        <v>2036.5247120374599</v>
      </c>
      <c r="P266" s="21">
        <f>+Produccion_UO!P987</f>
        <v>2131.50258234387</v>
      </c>
      <c r="Q266" s="21">
        <f>+Produccion_UO!Q987</f>
        <v>2226.4842626689001</v>
      </c>
      <c r="R266" s="21">
        <f>+Produccion_UO!R987</f>
        <v>2321.46975301255</v>
      </c>
      <c r="S266" s="21">
        <f>+Produccion_UO!S987</f>
        <v>2416.4590533748101</v>
      </c>
      <c r="T266" s="21">
        <f>+Produccion_UO!T987</f>
        <v>2510.2170970317002</v>
      </c>
      <c r="U266" s="21">
        <f>+Produccion_UO!U987</f>
        <v>2604.00609570405</v>
      </c>
      <c r="V266" s="21">
        <f>+Produccion_UO!V987</f>
        <v>2697.8260493918501</v>
      </c>
      <c r="W266" s="21">
        <f>+Produccion_UO!W987</f>
        <v>2791.6769580951</v>
      </c>
      <c r="X266" s="21">
        <f>+Produccion_UO!X987</f>
        <v>2885.55882181381</v>
      </c>
      <c r="Y266" s="21">
        <f>+Produccion_UO!Y987</f>
        <v>2988.8438124263598</v>
      </c>
      <c r="Z266" s="21">
        <f>+Produccion_UO!Z987</f>
        <v>3092.1476669558801</v>
      </c>
      <c r="AA266" s="21">
        <f>+Produccion_UO!AA987</f>
        <v>3195.4703854023801</v>
      </c>
      <c r="AB266" s="21">
        <f>+Produccion_UO!AB987</f>
        <v>3298.8119677658601</v>
      </c>
      <c r="AC266" s="21">
        <f>+Produccion_UO!AC987</f>
        <v>3402.1724140463102</v>
      </c>
      <c r="AD266" s="21">
        <f>+Produccion_UO!AD987</f>
        <v>3517.46831811315</v>
      </c>
      <c r="AE266" s="21">
        <f>+Produccion_UO!AE987</f>
        <v>3632.7664237529598</v>
      </c>
      <c r="AF266" s="21">
        <f>+Produccion_UO!AF987</f>
        <v>3748.0667309657401</v>
      </c>
      <c r="AG266" s="21">
        <f>+Produccion_UO!AG987</f>
        <v>3863.3692397514801</v>
      </c>
      <c r="AH266" s="21">
        <f>+Produccion_UO!AH987</f>
        <v>3978.6739501101802</v>
      </c>
      <c r="AI266" s="21">
        <f>+Produccion_UO!AI987</f>
        <v>4109.4689911863597</v>
      </c>
      <c r="AJ266" s="21">
        <f>+Produccion_UO!AJ987</f>
        <v>4240.2489786468896</v>
      </c>
      <c r="AK266" s="21">
        <f>+Produccion_UO!AK987</f>
        <v>4371.0139124917796</v>
      </c>
      <c r="AL266" s="21">
        <f>+Produccion_UO!AL987</f>
        <v>4501.7637927210098</v>
      </c>
      <c r="AM266" s="21">
        <f>+Produccion_UO!AM987</f>
        <v>4632.4986193346003</v>
      </c>
      <c r="AN266" s="21">
        <f>+Produccion_UO!AN987</f>
        <v>4777.6192405558004</v>
      </c>
      <c r="AO266" s="21">
        <f>+Produccion_UO!AO987</f>
        <v>4922.7068788909201</v>
      </c>
      <c r="AP266" s="21">
        <f>+Produccion_UO!AP987</f>
        <v>5067.7615343399602</v>
      </c>
      <c r="AQ266" s="21">
        <f>+Produccion_UO!AQ987</f>
        <v>5212.78320690292</v>
      </c>
      <c r="AR266" s="226">
        <f>+Produccion_UO!AR987</f>
        <v>5357.7718965797903</v>
      </c>
    </row>
    <row r="267" spans="1:45" x14ac:dyDescent="0.25">
      <c r="L267" s="218" t="s">
        <v>767</v>
      </c>
      <c r="M267" s="270">
        <f>+Produccion_UO!M997</f>
        <v>3701.6354788720701</v>
      </c>
      <c r="N267" s="21">
        <f>+Produccion_UO!N997</f>
        <v>3798.4218420904799</v>
      </c>
      <c r="O267" s="21">
        <f>+Produccion_UO!O997</f>
        <v>3901.4222324976599</v>
      </c>
      <c r="P267" s="21">
        <f>+Produccion_UO!P997</f>
        <v>4004.45897084643</v>
      </c>
      <c r="Q267" s="21">
        <f>+Produccion_UO!Q997</f>
        <v>4107.5320571368102</v>
      </c>
      <c r="R267" s="21">
        <f>+Produccion_UO!R997</f>
        <v>4210.6414913687704</v>
      </c>
      <c r="S267" s="21">
        <f>+Produccion_UO!S997</f>
        <v>4313.7872735423398</v>
      </c>
      <c r="T267" s="21">
        <f>+Produccion_UO!T997</f>
        <v>4408.89592645838</v>
      </c>
      <c r="U267" s="21">
        <f>+Produccion_UO!U997</f>
        <v>4504.03975281573</v>
      </c>
      <c r="V267" s="21">
        <f>+Produccion_UO!V997</f>
        <v>4599.2187526143798</v>
      </c>
      <c r="W267" s="21">
        <f>+Produccion_UO!W997</f>
        <v>4694.4329258543303</v>
      </c>
      <c r="X267" s="21">
        <f>+Produccion_UO!X997</f>
        <v>4789.6822725355896</v>
      </c>
      <c r="Y267" s="21">
        <f>+Produccion_UO!Y997</f>
        <v>4846.3486640608298</v>
      </c>
      <c r="Z267" s="21">
        <f>+Produccion_UO!Z997</f>
        <v>4903.0341173215302</v>
      </c>
      <c r="AA267" s="21">
        <f>+Produccion_UO!AA997</f>
        <v>4959.7386323176897</v>
      </c>
      <c r="AB267" s="21">
        <f>+Produccion_UO!AB997</f>
        <v>5016.4622090493003</v>
      </c>
      <c r="AC267" s="21">
        <f>+Produccion_UO!AC997</f>
        <v>5073.2048475163801</v>
      </c>
      <c r="AD267" s="21">
        <f>+Produccion_UO!AD997</f>
        <v>5112.1660862422204</v>
      </c>
      <c r="AE267" s="21">
        <f>+Produccion_UO!AE997</f>
        <v>5151.1393255266303</v>
      </c>
      <c r="AF267" s="21">
        <f>+Produccion_UO!AF997</f>
        <v>5190.1245653696196</v>
      </c>
      <c r="AG267" s="21">
        <f>+Produccion_UO!AG997</f>
        <v>5229.1218057711903</v>
      </c>
      <c r="AH267" s="21">
        <f>+Produccion_UO!AH997</f>
        <v>5268.1310467313297</v>
      </c>
      <c r="AI267" s="21">
        <f>+Produccion_UO!AI997</f>
        <v>5323.9926645680298</v>
      </c>
      <c r="AJ267" s="21">
        <f>+Produccion_UO!AJ997</f>
        <v>5379.8702951990899</v>
      </c>
      <c r="AK267" s="21">
        <f>+Produccion_UO!AK997</f>
        <v>5435.7639386245201</v>
      </c>
      <c r="AL267" s="21">
        <f>+Produccion_UO!AL997</f>
        <v>5491.6735948443102</v>
      </c>
      <c r="AM267" s="21">
        <f>+Produccion_UO!AM997</f>
        <v>5547.5992638584703</v>
      </c>
      <c r="AN267" s="21">
        <f>+Produccion_UO!AN997</f>
        <v>5613.4202035546796</v>
      </c>
      <c r="AO267" s="21">
        <f>+Produccion_UO!AO997</f>
        <v>5679.2586832256602</v>
      </c>
      <c r="AP267" s="21">
        <f>+Produccion_UO!AP997</f>
        <v>5745.1147028714304</v>
      </c>
      <c r="AQ267" s="21">
        <f>+Produccion_UO!AQ997</f>
        <v>5810.9882624919901</v>
      </c>
      <c r="AR267" s="226">
        <f>+Produccion_UO!AR997</f>
        <v>5876.8793620873303</v>
      </c>
    </row>
    <row r="268" spans="1:45" x14ac:dyDescent="0.25">
      <c r="L268" s="218" t="s">
        <v>768</v>
      </c>
      <c r="M268" s="270">
        <f>+Produccion_UO!M1007</f>
        <v>3427.41330385121</v>
      </c>
      <c r="N268" s="21">
        <f>+Produccion_UO!N1007</f>
        <v>2995.8967619892901</v>
      </c>
      <c r="O268" s="21">
        <f>+Produccion_UO!O1007</f>
        <v>3057.8161923535499</v>
      </c>
      <c r="P268" s="21">
        <f>+Produccion_UO!P1007</f>
        <v>3119.7159053461801</v>
      </c>
      <c r="Q268" s="21">
        <f>+Produccion_UO!Q1007</f>
        <v>3181.5959009671901</v>
      </c>
      <c r="R268" s="21">
        <f>+Produccion_UO!R1007</f>
        <v>3243.45617921657</v>
      </c>
      <c r="S268" s="21">
        <f>+Produccion_UO!S1007</f>
        <v>3305.2967400943298</v>
      </c>
      <c r="T268" s="21">
        <f>+Produccion_UO!T1007</f>
        <v>3388.6179959494698</v>
      </c>
      <c r="U268" s="21">
        <f>+Produccion_UO!U1007</f>
        <v>3471.9246082587101</v>
      </c>
      <c r="V268" s="21">
        <f>+Produccion_UO!V1007</f>
        <v>3555.2165770220499</v>
      </c>
      <c r="W268" s="21">
        <f>+Produccion_UO!W1007</f>
        <v>3638.4939022394801</v>
      </c>
      <c r="X268" s="21">
        <f>+Produccion_UO!X1007</f>
        <v>3721.7565839109998</v>
      </c>
      <c r="Y268" s="21">
        <f>+Produccion_UO!Y1007</f>
        <v>3796.5666461003402</v>
      </c>
      <c r="Z268" s="21">
        <f>+Produccion_UO!Z1007</f>
        <v>3871.3657133735901</v>
      </c>
      <c r="AA268" s="21">
        <f>+Produccion_UO!AA1007</f>
        <v>3946.1537857307699</v>
      </c>
      <c r="AB268" s="21">
        <f>+Produccion_UO!AB1007</f>
        <v>4020.93086317187</v>
      </c>
      <c r="AC268" s="21">
        <f>+Produccion_UO!AC1007</f>
        <v>4095.69694569689</v>
      </c>
      <c r="AD268" s="21">
        <f>+Produccion_UO!AD1007</f>
        <v>4164.8789831110498</v>
      </c>
      <c r="AE268" s="21">
        <f>+Produccion_UO!AE1007</f>
        <v>4234.0490742786897</v>
      </c>
      <c r="AF268" s="21">
        <f>+Produccion_UO!AF1007</f>
        <v>4303.2072191998104</v>
      </c>
      <c r="AG268" s="21">
        <f>+Produccion_UO!AG1007</f>
        <v>4372.3534178744103</v>
      </c>
      <c r="AH268" s="21">
        <f>+Produccion_UO!AH1007</f>
        <v>4441.4876703024902</v>
      </c>
      <c r="AI268" s="21">
        <f>+Produccion_UO!AI1007</f>
        <v>4550.9373773308298</v>
      </c>
      <c r="AJ268" s="21">
        <f>+Produccion_UO!AJ1007</f>
        <v>4660.3763093099897</v>
      </c>
      <c r="AK268" s="21">
        <f>+Produccion_UO!AK1007</f>
        <v>4769.8044662399898</v>
      </c>
      <c r="AL268" s="21">
        <f>+Produccion_UO!AL1007</f>
        <v>4879.2218481208201</v>
      </c>
      <c r="AM268" s="21">
        <f>+Produccion_UO!AM1007</f>
        <v>4988.6284549524798</v>
      </c>
      <c r="AN268" s="21">
        <f>+Produccion_UO!AN1007</f>
        <v>5135.2990968388203</v>
      </c>
      <c r="AO268" s="21">
        <f>+Produccion_UO!AO1007</f>
        <v>5281.9637663846897</v>
      </c>
      <c r="AP268" s="21">
        <f>+Produccion_UO!AP1007</f>
        <v>5428.6224635900799</v>
      </c>
      <c r="AQ268" s="21">
        <f>+Produccion_UO!AQ1007</f>
        <v>5575.2751884549898</v>
      </c>
      <c r="AR268" s="226">
        <f>+Produccion_UO!AR1007</f>
        <v>5721.9219409794196</v>
      </c>
    </row>
    <row r="269" spans="1:45" x14ac:dyDescent="0.25">
      <c r="L269" s="218" t="s">
        <v>769</v>
      </c>
      <c r="M269" s="270">
        <f>+Produccion_UO!M1025</f>
        <v>42263.163931898896</v>
      </c>
      <c r="N269" s="21">
        <f>+Produccion_UO!N1025</f>
        <v>43386.999243704202</v>
      </c>
      <c r="O269" s="21">
        <f>+Produccion_UO!O1025</f>
        <v>44544.129092700001</v>
      </c>
      <c r="P269" s="21">
        <f>+Produccion_UO!P1025</f>
        <v>45703.092364424498</v>
      </c>
      <c r="Q269" s="21">
        <f>+Produccion_UO!Q1025</f>
        <v>46863.889058877699</v>
      </c>
      <c r="R269" s="21">
        <f>+Produccion_UO!R1025</f>
        <v>48026.519176059599</v>
      </c>
      <c r="S269" s="21">
        <f>+Produccion_UO!S1025</f>
        <v>49190.982715970298</v>
      </c>
      <c r="T269" s="21">
        <f>+Produccion_UO!T1025</f>
        <v>50006.894557003201</v>
      </c>
      <c r="U269" s="21">
        <f>+Produccion_UO!U1025</f>
        <v>50823.741116596</v>
      </c>
      <c r="V269" s="21">
        <f>+Produccion_UO!V1025</f>
        <v>51640.0610555354</v>
      </c>
      <c r="W269" s="21">
        <f>+Produccion_UO!W1025</f>
        <v>52458.5492028015</v>
      </c>
      <c r="X269" s="21">
        <f>+Produccion_UO!X1025</f>
        <v>53277.965892608801</v>
      </c>
      <c r="Y269" s="21">
        <f>+Produccion_UO!Y1025</f>
        <v>53851.377457038703</v>
      </c>
      <c r="Z269" s="21">
        <f>+Produccion_UO!Z1025</f>
        <v>54425.038868403099</v>
      </c>
      <c r="AA269" s="21">
        <f>+Produccion_UO!AA1025</f>
        <v>54998.950126702199</v>
      </c>
      <c r="AB269" s="21">
        <f>+Produccion_UO!AB1025</f>
        <v>55573.111231935698</v>
      </c>
      <c r="AC269" s="21">
        <f>+Produccion_UO!AC1025</f>
        <v>56147.5221841038</v>
      </c>
      <c r="AD269" s="21">
        <f>+Produccion_UO!AD1025</f>
        <v>56681.340739278203</v>
      </c>
      <c r="AE269" s="21">
        <f>+Produccion_UO!AE1025</f>
        <v>57214.701530637198</v>
      </c>
      <c r="AF269" s="21">
        <f>+Produccion_UO!AF1025</f>
        <v>57747.604558180901</v>
      </c>
      <c r="AG269" s="21">
        <f>+Produccion_UO!AG1025</f>
        <v>58280.049821909299</v>
      </c>
      <c r="AH269" s="21">
        <f>+Produccion_UO!AH1025</f>
        <v>58812.037321822303</v>
      </c>
      <c r="AI269" s="21">
        <f>+Produccion_UO!AI1025</f>
        <v>59275.109008813597</v>
      </c>
      <c r="AJ269" s="21">
        <f>+Produccion_UO!AJ1025</f>
        <v>59737.232861825702</v>
      </c>
      <c r="AK269" s="21">
        <f>+Produccion_UO!AK1025</f>
        <v>60198.408880858799</v>
      </c>
      <c r="AL269" s="21">
        <f>+Produccion_UO!AL1025</f>
        <v>60658.637065912801</v>
      </c>
      <c r="AM269" s="21">
        <f>+Produccion_UO!AM1025</f>
        <v>61117.917416987802</v>
      </c>
      <c r="AN269" s="21">
        <f>+Produccion_UO!AN1025</f>
        <v>61653.718140709898</v>
      </c>
      <c r="AO269" s="21">
        <f>+Produccion_UO!AO1025</f>
        <v>62188.056079698297</v>
      </c>
      <c r="AP269" s="21">
        <f>+Produccion_UO!AP1025</f>
        <v>62720.931233953001</v>
      </c>
      <c r="AQ269" s="21">
        <f>+Produccion_UO!AQ1025</f>
        <v>63252.343603474103</v>
      </c>
      <c r="AR269" s="226">
        <f>+Produccion_UO!AR1025</f>
        <v>63782.293188261399</v>
      </c>
    </row>
    <row r="270" spans="1:45" x14ac:dyDescent="0.25">
      <c r="L270" s="218" t="s">
        <v>770</v>
      </c>
      <c r="M270" s="271">
        <f>+Produccion_UO!M1043</f>
        <v>5915.3014289008197</v>
      </c>
      <c r="N270" s="272">
        <f>+Produccion_UO!N1043</f>
        <v>5415.5462786959497</v>
      </c>
      <c r="O270" s="272">
        <f>+Produccion_UO!O1043</f>
        <v>5575.1997345659202</v>
      </c>
      <c r="P270" s="272">
        <f>+Produccion_UO!P1043</f>
        <v>5734.9153048531898</v>
      </c>
      <c r="Q270" s="272">
        <f>+Produccion_UO!Q1043</f>
        <v>5894.6929895577596</v>
      </c>
      <c r="R270" s="272">
        <f>+Produccion_UO!R1043</f>
        <v>6054.5327886796304</v>
      </c>
      <c r="S270" s="272">
        <f>+Produccion_UO!S1043</f>
        <v>6214.4347022187903</v>
      </c>
      <c r="T270" s="272">
        <f>+Produccion_UO!T1043</f>
        <v>6354.8193814629503</v>
      </c>
      <c r="U270" s="272">
        <f>+Produccion_UO!U1043</f>
        <v>6495.2285500385196</v>
      </c>
      <c r="V270" s="272">
        <f>+Produccion_UO!V1043</f>
        <v>6635.6622079455101</v>
      </c>
      <c r="W270" s="272">
        <f>+Produccion_UO!W1043</f>
        <v>6776.1203551839199</v>
      </c>
      <c r="X270" s="272">
        <f>+Produccion_UO!X1043</f>
        <v>6916.6029917537298</v>
      </c>
      <c r="Y270" s="272">
        <f>+Produccion_UO!Y1043</f>
        <v>7050.5516861365904</v>
      </c>
      <c r="Z270" s="272">
        <f>+Produccion_UO!Z1043</f>
        <v>7184.5084496814998</v>
      </c>
      <c r="AA270" s="272">
        <f>+Produccion_UO!AA1043</f>
        <v>7318.4732823884497</v>
      </c>
      <c r="AB270" s="272">
        <f>+Produccion_UO!AB1043</f>
        <v>7452.4461842574501</v>
      </c>
      <c r="AC270" s="272">
        <f>+Produccion_UO!AC1043</f>
        <v>7586.4271552884902</v>
      </c>
      <c r="AD270" s="272">
        <f>+Produccion_UO!AD1043</f>
        <v>7732.3936608089498</v>
      </c>
      <c r="AE270" s="272">
        <f>+Produccion_UO!AE1043</f>
        <v>7878.0939486158504</v>
      </c>
      <c r="AF270" s="272">
        <f>+Produccion_UO!AF1043</f>
        <v>8024.0663002257597</v>
      </c>
      <c r="AG270" s="272">
        <f>+Produccion_UO!AG1043</f>
        <v>8170.0429468228203</v>
      </c>
      <c r="AH270" s="272">
        <f>+Produccion_UO!AH1043</f>
        <v>8316.0238884070095</v>
      </c>
      <c r="AI270" s="272">
        <f>+Produccion_UO!AI1043</f>
        <v>8508.3702347649505</v>
      </c>
      <c r="AJ270" s="272">
        <f>+Produccion_UO!AJ1043</f>
        <v>8700.7312185990995</v>
      </c>
      <c r="AK270" s="272">
        <f>+Produccion_UO!AK1043</f>
        <v>8893.1068399094202</v>
      </c>
      <c r="AL270" s="272">
        <f>+Produccion_UO!AL1043</f>
        <v>9085.4970986959397</v>
      </c>
      <c r="AM270" s="272">
        <f>+Produccion_UO!AM1043</f>
        <v>9277.90199495864</v>
      </c>
      <c r="AN270" s="272">
        <f>+Produccion_UO!AN1043</f>
        <v>9515.1879565266408</v>
      </c>
      <c r="AO270" s="272">
        <f>+Produccion_UO!AO1043</f>
        <v>9752.4953761009692</v>
      </c>
      <c r="AP270" s="272">
        <f>+Produccion_UO!AP1043</f>
        <v>9989.8242536816306</v>
      </c>
      <c r="AQ270" s="272">
        <f>+Produccion_UO!AQ1043</f>
        <v>10227.174589268599</v>
      </c>
      <c r="AR270" s="227">
        <f>+Produccion_UO!AR1043</f>
        <v>10464.546382862</v>
      </c>
    </row>
    <row r="271" spans="1:45" x14ac:dyDescent="0.25">
      <c r="M271" s="68">
        <f>+SUM(M266:M270)</f>
        <v>57507.323525462809</v>
      </c>
      <c r="N271" s="68">
        <f t="shared" ref="N271" si="340">+SUM(N266:N270)</f>
        <v>57538.414778229577</v>
      </c>
      <c r="O271" s="68">
        <f t="shared" ref="O271" si="341">+SUM(O266:O270)</f>
        <v>59115.091964154592</v>
      </c>
      <c r="P271" s="68">
        <f t="shared" ref="P271" si="342">+SUM(P266:P270)</f>
        <v>60693.685127814169</v>
      </c>
      <c r="Q271" s="68">
        <f t="shared" ref="Q271" si="343">+SUM(Q266:Q270)</f>
        <v>62274.194269208354</v>
      </c>
      <c r="R271" s="68">
        <f t="shared" ref="R271" si="344">+SUM(R266:R270)</f>
        <v>63856.619388337116</v>
      </c>
      <c r="S271" s="68">
        <f t="shared" ref="S271" si="345">+SUM(S266:S270)</f>
        <v>65440.960485200572</v>
      </c>
      <c r="T271" s="68">
        <f t="shared" ref="T271" si="346">+SUM(T266:T270)</f>
        <v>66669.444957905696</v>
      </c>
      <c r="U271" s="68">
        <f t="shared" ref="U271" si="347">+SUM(U266:U270)</f>
        <v>67898.940123413005</v>
      </c>
      <c r="V271" s="68">
        <f t="shared" ref="V271" si="348">+SUM(V266:V270)</f>
        <v>69127.984642509196</v>
      </c>
      <c r="W271" s="68">
        <f t="shared" ref="W271" si="349">+SUM(W266:W270)</f>
        <v>70359.273344174318</v>
      </c>
      <c r="X271" s="68">
        <f t="shared" ref="X271" si="350">+SUM(X266:X270)</f>
        <v>71591.566562622931</v>
      </c>
      <c r="Y271" s="68">
        <f t="shared" ref="Y271" si="351">+SUM(Y266:Y270)</f>
        <v>72533.688265762816</v>
      </c>
      <c r="Z271" s="68">
        <f t="shared" ref="Z271" si="352">+SUM(Z266:Z270)</f>
        <v>73476.094815735603</v>
      </c>
      <c r="AA271" s="68">
        <f t="shared" ref="AA271" si="353">+SUM(AA266:AA270)</f>
        <v>74418.786212541498</v>
      </c>
      <c r="AB271" s="68">
        <f t="shared" ref="AB271" si="354">+SUM(AB266:AB270)</f>
        <v>75361.762456180179</v>
      </c>
      <c r="AC271" s="68">
        <f t="shared" ref="AC271" si="355">+SUM(AC266:AC270)</f>
        <v>76305.023546651879</v>
      </c>
      <c r="AD271" s="68">
        <f t="shared" ref="AD271" si="356">+SUM(AD266:AD270)</f>
        <v>77208.247787553584</v>
      </c>
      <c r="AE271" s="68">
        <f t="shared" ref="AE271" si="357">+SUM(AE266:AE270)</f>
        <v>78110.750302811328</v>
      </c>
      <c r="AF271" s="68">
        <f t="shared" ref="AF271" si="358">+SUM(AF266:AF270)</f>
        <v>79013.069373941835</v>
      </c>
      <c r="AG271" s="68">
        <f t="shared" ref="AG271" si="359">+SUM(AG266:AG270)</f>
        <v>79914.937232129203</v>
      </c>
      <c r="AH271" s="68">
        <f t="shared" ref="AH271" si="360">+SUM(AH266:AH270)</f>
        <v>80816.353877373316</v>
      </c>
      <c r="AI271" s="68">
        <f t="shared" ref="AI271" si="361">+SUM(AI266:AI270)</f>
        <v>81767.87827666376</v>
      </c>
      <c r="AJ271" s="68">
        <f t="shared" ref="AJ271" si="362">+SUM(AJ266:AJ270)</f>
        <v>82718.459663580768</v>
      </c>
      <c r="AK271" s="68">
        <f t="shared" ref="AK271" si="363">+SUM(AK266:AK270)</f>
        <v>83668.098038124503</v>
      </c>
      <c r="AL271" s="68">
        <f t="shared" ref="AL271" si="364">+SUM(AL266:AL270)</f>
        <v>84616.793400294875</v>
      </c>
      <c r="AM271" s="68">
        <f t="shared" ref="AM271" si="365">+SUM(AM266:AM270)</f>
        <v>85564.545750091987</v>
      </c>
      <c r="AN271" s="68">
        <f t="shared" ref="AN271" si="366">+SUM(AN266:AN270)</f>
        <v>86695.244638185846</v>
      </c>
      <c r="AO271" s="68">
        <f t="shared" ref="AO271" si="367">+SUM(AO266:AO270)</f>
        <v>87824.48078430054</v>
      </c>
      <c r="AP271" s="68">
        <f t="shared" ref="AP271" si="368">+SUM(AP266:AP270)</f>
        <v>88952.254188436098</v>
      </c>
      <c r="AQ271" s="68">
        <f t="shared" ref="AQ271" si="369">+SUM(AQ266:AQ270)</f>
        <v>90078.564850592607</v>
      </c>
      <c r="AR271" s="68">
        <f t="shared" ref="AR271" si="370">+SUM(AR266:AR270)</f>
        <v>91203.412770769937</v>
      </c>
    </row>
    <row r="273" spans="1:45" x14ac:dyDescent="0.25">
      <c r="A273" s="15"/>
      <c r="B273" s="15"/>
      <c r="C273" s="15"/>
      <c r="D273" s="15"/>
      <c r="E273" s="15"/>
      <c r="F273" s="96"/>
      <c r="H273" s="17"/>
      <c r="I273" s="17"/>
      <c r="K273" s="299" t="s">
        <v>790</v>
      </c>
      <c r="L273" s="289" t="s">
        <v>788</v>
      </c>
      <c r="M273" s="290">
        <v>2019</v>
      </c>
      <c r="N273" s="291">
        <v>2020</v>
      </c>
      <c r="O273" s="291">
        <v>2021</v>
      </c>
      <c r="P273" s="291">
        <v>2022</v>
      </c>
      <c r="Q273" s="291">
        <v>2023</v>
      </c>
      <c r="R273" s="291">
        <v>2024</v>
      </c>
      <c r="S273" s="291">
        <v>2025</v>
      </c>
      <c r="T273" s="291">
        <v>2026</v>
      </c>
      <c r="U273" s="291">
        <v>2027</v>
      </c>
      <c r="V273" s="291">
        <v>2028</v>
      </c>
      <c r="W273" s="291">
        <v>2029</v>
      </c>
      <c r="X273" s="291">
        <v>2030</v>
      </c>
      <c r="Y273" s="291">
        <v>2031</v>
      </c>
      <c r="Z273" s="291">
        <v>2032</v>
      </c>
      <c r="AA273" s="291">
        <v>2033</v>
      </c>
      <c r="AB273" s="291">
        <v>2034</v>
      </c>
      <c r="AC273" s="291">
        <v>2035</v>
      </c>
      <c r="AD273" s="291">
        <v>2036</v>
      </c>
      <c r="AE273" s="291">
        <v>2037</v>
      </c>
      <c r="AF273" s="291">
        <v>2038</v>
      </c>
      <c r="AG273" s="291">
        <v>2039</v>
      </c>
      <c r="AH273" s="291">
        <v>2040</v>
      </c>
      <c r="AI273" s="291">
        <v>2041</v>
      </c>
      <c r="AJ273" s="291">
        <v>2042</v>
      </c>
      <c r="AK273" s="291">
        <v>2043</v>
      </c>
      <c r="AL273" s="291">
        <v>2044</v>
      </c>
      <c r="AM273" s="291">
        <v>2045</v>
      </c>
      <c r="AN273" s="291">
        <v>2046</v>
      </c>
      <c r="AO273" s="291">
        <v>2047</v>
      </c>
      <c r="AP273" s="291">
        <v>2048</v>
      </c>
      <c r="AQ273" s="291">
        <v>2049</v>
      </c>
      <c r="AR273" s="292">
        <v>2050</v>
      </c>
      <c r="AS273" s="21"/>
    </row>
    <row r="274" spans="1:45" x14ac:dyDescent="0.25">
      <c r="L274" s="218" t="s">
        <v>766</v>
      </c>
      <c r="M274" s="270">
        <f>+M266/M258</f>
        <v>69.472198667907065</v>
      </c>
      <c r="N274" s="21">
        <f t="shared" ref="N274:AR278" si="371">+N266/N258</f>
        <v>69.655289816194468</v>
      </c>
      <c r="O274" s="21">
        <f t="shared" si="371"/>
        <v>69.65668757781205</v>
      </c>
      <c r="P274" s="21">
        <f t="shared" si="371"/>
        <v>69.658085339429405</v>
      </c>
      <c r="Q274" s="21">
        <f t="shared" si="371"/>
        <v>69.65948310104686</v>
      </c>
      <c r="R274" s="21">
        <f t="shared" si="371"/>
        <v>69.660880862664399</v>
      </c>
      <c r="S274" s="21">
        <f t="shared" si="371"/>
        <v>69.66227862428174</v>
      </c>
      <c r="T274" s="21">
        <f t="shared" si="371"/>
        <v>69.673829692798293</v>
      </c>
      <c r="U274" s="21">
        <f t="shared" si="371"/>
        <v>69.685380761315017</v>
      </c>
      <c r="V274" s="21">
        <f t="shared" si="371"/>
        <v>69.696931829831641</v>
      </c>
      <c r="W274" s="21">
        <f t="shared" si="371"/>
        <v>69.70848289834818</v>
      </c>
      <c r="X274" s="21">
        <f t="shared" si="371"/>
        <v>69.720033966864875</v>
      </c>
      <c r="Y274" s="21">
        <f t="shared" si="371"/>
        <v>69.726417695113767</v>
      </c>
      <c r="Z274" s="21">
        <f t="shared" si="371"/>
        <v>69.732801423362531</v>
      </c>
      <c r="AA274" s="21">
        <f t="shared" si="371"/>
        <v>69.739185151611395</v>
      </c>
      <c r="AB274" s="21">
        <f t="shared" si="371"/>
        <v>69.745568879860372</v>
      </c>
      <c r="AC274" s="21">
        <f t="shared" si="371"/>
        <v>69.751952608109235</v>
      </c>
      <c r="AD274" s="21">
        <f t="shared" si="371"/>
        <v>69.752618758262315</v>
      </c>
      <c r="AE274" s="21">
        <f t="shared" si="371"/>
        <v>69.753284908415523</v>
      </c>
      <c r="AF274" s="21">
        <f t="shared" si="371"/>
        <v>69.75395105856883</v>
      </c>
      <c r="AG274" s="21">
        <f t="shared" si="371"/>
        <v>69.754617208722053</v>
      </c>
      <c r="AH274" s="21">
        <f t="shared" si="371"/>
        <v>69.755283358875204</v>
      </c>
      <c r="AI274" s="21">
        <f t="shared" si="371"/>
        <v>69.751276412779262</v>
      </c>
      <c r="AJ274" s="21">
        <f t="shared" si="371"/>
        <v>69.747269466683321</v>
      </c>
      <c r="AK274" s="21">
        <f t="shared" si="371"/>
        <v>69.743262520587521</v>
      </c>
      <c r="AL274" s="21">
        <f t="shared" si="371"/>
        <v>69.739255574491537</v>
      </c>
      <c r="AM274" s="21">
        <f t="shared" si="371"/>
        <v>69.735248628395695</v>
      </c>
      <c r="AN274" s="21">
        <f t="shared" si="371"/>
        <v>69.727353377081087</v>
      </c>
      <c r="AO274" s="21">
        <f t="shared" si="371"/>
        <v>69.719458125766494</v>
      </c>
      <c r="AP274" s="21">
        <f t="shared" si="371"/>
        <v>69.711562874451928</v>
      </c>
      <c r="AQ274" s="21">
        <f t="shared" si="371"/>
        <v>69.703667623137392</v>
      </c>
      <c r="AR274" s="226">
        <f t="shared" si="371"/>
        <v>69.695772371822741</v>
      </c>
    </row>
    <row r="275" spans="1:45" x14ac:dyDescent="0.25">
      <c r="L275" s="218" t="s">
        <v>767</v>
      </c>
      <c r="M275" s="270">
        <f t="shared" ref="M275:AB278" si="372">+M267/M259</f>
        <v>53.382839359401537</v>
      </c>
      <c r="N275" s="21">
        <f t="shared" si="372"/>
        <v>53.439889503569013</v>
      </c>
      <c r="O275" s="21">
        <f t="shared" si="372"/>
        <v>53.449382603795932</v>
      </c>
      <c r="P275" s="21">
        <f t="shared" si="372"/>
        <v>53.458875704022759</v>
      </c>
      <c r="Q275" s="21">
        <f t="shared" si="372"/>
        <v>53.468368804249764</v>
      </c>
      <c r="R275" s="21">
        <f t="shared" si="372"/>
        <v>53.477861904476555</v>
      </c>
      <c r="S275" s="21">
        <f t="shared" si="372"/>
        <v>53.487355004703495</v>
      </c>
      <c r="T275" s="21">
        <f t="shared" si="372"/>
        <v>53.497331700973554</v>
      </c>
      <c r="U275" s="21">
        <f t="shared" si="372"/>
        <v>53.507308397243712</v>
      </c>
      <c r="V275" s="21">
        <f t="shared" si="372"/>
        <v>53.517285093513834</v>
      </c>
      <c r="W275" s="21">
        <f t="shared" si="372"/>
        <v>53.52726178978395</v>
      </c>
      <c r="X275" s="21">
        <f t="shared" si="372"/>
        <v>53.537238486054129</v>
      </c>
      <c r="Y275" s="21">
        <f t="shared" si="372"/>
        <v>53.546376422515593</v>
      </c>
      <c r="Z275" s="21">
        <f t="shared" si="372"/>
        <v>53.555514358977071</v>
      </c>
      <c r="AA275" s="21">
        <f t="shared" si="372"/>
        <v>53.564652295438549</v>
      </c>
      <c r="AB275" s="21">
        <f t="shared" si="372"/>
        <v>53.573790231899956</v>
      </c>
      <c r="AC275" s="21">
        <f t="shared" si="371"/>
        <v>53.58292816836147</v>
      </c>
      <c r="AD275" s="21">
        <f t="shared" si="371"/>
        <v>53.591354106809597</v>
      </c>
      <c r="AE275" s="21">
        <f t="shared" si="371"/>
        <v>53.59978004525766</v>
      </c>
      <c r="AF275" s="21">
        <f t="shared" si="371"/>
        <v>53.608205983705766</v>
      </c>
      <c r="AG275" s="21">
        <f t="shared" si="371"/>
        <v>53.616631922153935</v>
      </c>
      <c r="AH275" s="21">
        <f t="shared" si="371"/>
        <v>53.625057860602034</v>
      </c>
      <c r="AI275" s="21">
        <f t="shared" si="371"/>
        <v>53.632851643390104</v>
      </c>
      <c r="AJ275" s="21">
        <f t="shared" si="371"/>
        <v>53.640645426178125</v>
      </c>
      <c r="AK275" s="21">
        <f t="shared" si="371"/>
        <v>53.648439208966195</v>
      </c>
      <c r="AL275" s="21">
        <f t="shared" si="371"/>
        <v>53.656232991754209</v>
      </c>
      <c r="AM275" s="21">
        <f t="shared" si="371"/>
        <v>53.664026774542286</v>
      </c>
      <c r="AN275" s="21">
        <f t="shared" si="371"/>
        <v>53.671260111773577</v>
      </c>
      <c r="AO275" s="21">
        <f t="shared" si="371"/>
        <v>53.678493449004733</v>
      </c>
      <c r="AP275" s="21">
        <f t="shared" si="371"/>
        <v>53.685726786235932</v>
      </c>
      <c r="AQ275" s="21">
        <f t="shared" si="371"/>
        <v>53.692960123467174</v>
      </c>
      <c r="AR275" s="226">
        <f t="shared" si="371"/>
        <v>53.700193460698365</v>
      </c>
    </row>
    <row r="276" spans="1:45" x14ac:dyDescent="0.25">
      <c r="L276" s="218" t="s">
        <v>768</v>
      </c>
      <c r="M276" s="270">
        <f t="shared" si="372"/>
        <v>55.119590486081208</v>
      </c>
      <c r="N276" s="21">
        <f t="shared" si="371"/>
        <v>55.119151658126036</v>
      </c>
      <c r="O276" s="21">
        <f t="shared" si="371"/>
        <v>55.110443648681162</v>
      </c>
      <c r="P276" s="21">
        <f t="shared" si="371"/>
        <v>55.101735639236225</v>
      </c>
      <c r="Q276" s="21">
        <f t="shared" si="371"/>
        <v>55.093027629791386</v>
      </c>
      <c r="R276" s="21">
        <f t="shared" si="371"/>
        <v>55.084319620346477</v>
      </c>
      <c r="S276" s="21">
        <f t="shared" si="371"/>
        <v>55.075611610901653</v>
      </c>
      <c r="T276" s="21">
        <f t="shared" si="371"/>
        <v>55.070789071018446</v>
      </c>
      <c r="U276" s="21">
        <f t="shared" si="371"/>
        <v>55.065966531135309</v>
      </c>
      <c r="V276" s="21">
        <f t="shared" si="371"/>
        <v>55.06114399125223</v>
      </c>
      <c r="W276" s="21">
        <f t="shared" si="371"/>
        <v>55.05632145136908</v>
      </c>
      <c r="X276" s="21">
        <f t="shared" si="371"/>
        <v>55.05149891148583</v>
      </c>
      <c r="Y276" s="21">
        <f t="shared" si="371"/>
        <v>55.047468398832464</v>
      </c>
      <c r="Z276" s="21">
        <f t="shared" si="371"/>
        <v>55.043437886178907</v>
      </c>
      <c r="AA276" s="21">
        <f t="shared" si="371"/>
        <v>55.039407373525464</v>
      </c>
      <c r="AB276" s="21">
        <f t="shared" si="371"/>
        <v>55.035376860871978</v>
      </c>
      <c r="AC276" s="21">
        <f t="shared" si="371"/>
        <v>55.03134634821847</v>
      </c>
      <c r="AD276" s="21">
        <f t="shared" si="371"/>
        <v>55.026619429744486</v>
      </c>
      <c r="AE276" s="21">
        <f t="shared" si="371"/>
        <v>55.021892511270522</v>
      </c>
      <c r="AF276" s="21">
        <f t="shared" si="371"/>
        <v>55.017165592796566</v>
      </c>
      <c r="AG276" s="21">
        <f t="shared" si="371"/>
        <v>55.012438674322624</v>
      </c>
      <c r="AH276" s="21">
        <f t="shared" si="371"/>
        <v>55.007711755848689</v>
      </c>
      <c r="AI276" s="21">
        <f t="shared" si="371"/>
        <v>55.005009589820027</v>
      </c>
      <c r="AJ276" s="21">
        <f t="shared" si="371"/>
        <v>55.002307423791251</v>
      </c>
      <c r="AK276" s="21">
        <f t="shared" si="371"/>
        <v>54.999605257762582</v>
      </c>
      <c r="AL276" s="21">
        <f t="shared" si="371"/>
        <v>54.996903091733913</v>
      </c>
      <c r="AM276" s="21">
        <f t="shared" si="371"/>
        <v>54.994200925705222</v>
      </c>
      <c r="AN276" s="21">
        <f t="shared" si="371"/>
        <v>54.993082057309202</v>
      </c>
      <c r="AO276" s="21">
        <f t="shared" si="371"/>
        <v>54.99196318891326</v>
      </c>
      <c r="AP276" s="21">
        <f t="shared" si="371"/>
        <v>54.990844320517319</v>
      </c>
      <c r="AQ276" s="21">
        <f t="shared" si="371"/>
        <v>54.989725452121355</v>
      </c>
      <c r="AR276" s="226">
        <f t="shared" si="371"/>
        <v>54.988606583725378</v>
      </c>
    </row>
    <row r="277" spans="1:45" x14ac:dyDescent="0.25">
      <c r="L277" s="218" t="s">
        <v>769</v>
      </c>
      <c r="M277" s="270">
        <f t="shared" si="372"/>
        <v>73.534545742247303</v>
      </c>
      <c r="N277" s="21">
        <f t="shared" si="371"/>
        <v>73.5547405209782</v>
      </c>
      <c r="O277" s="21">
        <f t="shared" si="371"/>
        <v>73.61490560796409</v>
      </c>
      <c r="P277" s="21">
        <f t="shared" si="371"/>
        <v>73.675070694949895</v>
      </c>
      <c r="Q277" s="21">
        <f t="shared" si="371"/>
        <v>73.735235781935671</v>
      </c>
      <c r="R277" s="21">
        <f t="shared" si="371"/>
        <v>73.795400868921377</v>
      </c>
      <c r="S277" s="21">
        <f t="shared" si="371"/>
        <v>73.855565955907196</v>
      </c>
      <c r="T277" s="21">
        <f t="shared" si="371"/>
        <v>73.899469491224124</v>
      </c>
      <c r="U277" s="21">
        <f t="shared" si="371"/>
        <v>73.943373026541082</v>
      </c>
      <c r="V277" s="21">
        <f t="shared" si="371"/>
        <v>73.985182887939999</v>
      </c>
      <c r="W277" s="21">
        <f t="shared" si="371"/>
        <v>74.028796336945817</v>
      </c>
      <c r="X277" s="21">
        <f t="shared" si="371"/>
        <v>74.072409785951763</v>
      </c>
      <c r="Y277" s="21">
        <f t="shared" si="371"/>
        <v>74.088891541643363</v>
      </c>
      <c r="Z277" s="21">
        <f t="shared" si="371"/>
        <v>74.105373297334921</v>
      </c>
      <c r="AA277" s="21">
        <f t="shared" si="371"/>
        <v>74.121855053026707</v>
      </c>
      <c r="AB277" s="21">
        <f t="shared" si="371"/>
        <v>74.138336808718321</v>
      </c>
      <c r="AC277" s="21">
        <f t="shared" si="371"/>
        <v>74.154818564410036</v>
      </c>
      <c r="AD277" s="21">
        <f t="shared" si="371"/>
        <v>74.124353214639086</v>
      </c>
      <c r="AE277" s="21">
        <f t="shared" si="371"/>
        <v>74.093887864868094</v>
      </c>
      <c r="AF277" s="21">
        <f t="shared" si="371"/>
        <v>74.063422515097187</v>
      </c>
      <c r="AG277" s="21">
        <f t="shared" si="371"/>
        <v>74.032957165326351</v>
      </c>
      <c r="AH277" s="21">
        <f t="shared" si="371"/>
        <v>74.002491815555459</v>
      </c>
      <c r="AI277" s="21">
        <f t="shared" si="371"/>
        <v>73.934710374683576</v>
      </c>
      <c r="AJ277" s="21">
        <f t="shared" si="371"/>
        <v>73.866928933811565</v>
      </c>
      <c r="AK277" s="21">
        <f t="shared" si="371"/>
        <v>73.799147492939682</v>
      </c>
      <c r="AL277" s="21">
        <f t="shared" si="371"/>
        <v>73.73136605206777</v>
      </c>
      <c r="AM277" s="21">
        <f t="shared" si="371"/>
        <v>73.663584611195972</v>
      </c>
      <c r="AN277" s="21">
        <f t="shared" si="371"/>
        <v>73.575237475218515</v>
      </c>
      <c r="AO277" s="21">
        <f t="shared" si="371"/>
        <v>73.486890339241043</v>
      </c>
      <c r="AP277" s="21">
        <f t="shared" si="371"/>
        <v>73.398543203263571</v>
      </c>
      <c r="AQ277" s="21">
        <f t="shared" si="371"/>
        <v>73.310196067286213</v>
      </c>
      <c r="AR277" s="226">
        <f t="shared" si="371"/>
        <v>73.221848931308713</v>
      </c>
    </row>
    <row r="278" spans="1:45" x14ac:dyDescent="0.25">
      <c r="L278" s="218" t="s">
        <v>770</v>
      </c>
      <c r="M278" s="271">
        <f t="shared" si="372"/>
        <v>55.822688514897898</v>
      </c>
      <c r="N278" s="272">
        <f t="shared" si="371"/>
        <v>55.749910219229456</v>
      </c>
      <c r="O278" s="272">
        <f t="shared" si="371"/>
        <v>55.760829861109201</v>
      </c>
      <c r="P278" s="272">
        <f t="shared" si="371"/>
        <v>55.771749502988961</v>
      </c>
      <c r="Q278" s="272">
        <f t="shared" si="371"/>
        <v>55.782669144868748</v>
      </c>
      <c r="R278" s="272">
        <f t="shared" si="371"/>
        <v>55.793588786748565</v>
      </c>
      <c r="S278" s="272">
        <f t="shared" si="371"/>
        <v>55.804508428628303</v>
      </c>
      <c r="T278" s="272">
        <f t="shared" si="371"/>
        <v>55.809395192184304</v>
      </c>
      <c r="U278" s="272">
        <f t="shared" si="371"/>
        <v>55.81428195574027</v>
      </c>
      <c r="V278" s="272">
        <f t="shared" si="371"/>
        <v>55.819168719296293</v>
      </c>
      <c r="W278" s="272">
        <f t="shared" si="371"/>
        <v>55.824055482852366</v>
      </c>
      <c r="X278" s="272">
        <f t="shared" si="371"/>
        <v>55.828942246408317</v>
      </c>
      <c r="Y278" s="272">
        <f t="shared" si="371"/>
        <v>55.830626507895659</v>
      </c>
      <c r="Z278" s="272">
        <f t="shared" si="371"/>
        <v>55.832310769383028</v>
      </c>
      <c r="AA278" s="272">
        <f t="shared" si="371"/>
        <v>55.833995030870355</v>
      </c>
      <c r="AB278" s="272">
        <f t="shared" si="371"/>
        <v>55.835679292357732</v>
      </c>
      <c r="AC278" s="272">
        <f t="shared" si="371"/>
        <v>55.837363553845059</v>
      </c>
      <c r="AD278" s="272">
        <f t="shared" si="371"/>
        <v>55.83816869380685</v>
      </c>
      <c r="AE278" s="272">
        <f t="shared" si="371"/>
        <v>55.837057167136301</v>
      </c>
      <c r="AF278" s="272">
        <f t="shared" si="371"/>
        <v>55.837879287531244</v>
      </c>
      <c r="AG278" s="272">
        <f t="shared" si="371"/>
        <v>55.838701407926301</v>
      </c>
      <c r="AH278" s="272">
        <f t="shared" si="371"/>
        <v>55.839523528321287</v>
      </c>
      <c r="AI278" s="272">
        <f t="shared" si="371"/>
        <v>55.841651798510924</v>
      </c>
      <c r="AJ278" s="272">
        <f t="shared" si="371"/>
        <v>55.843780068700681</v>
      </c>
      <c r="AK278" s="272">
        <f t="shared" si="371"/>
        <v>55.845908338890354</v>
      </c>
      <c r="AL278" s="272">
        <f t="shared" si="371"/>
        <v>55.84803660908009</v>
      </c>
      <c r="AM278" s="272">
        <f t="shared" si="371"/>
        <v>55.850164879269791</v>
      </c>
      <c r="AN278" s="272">
        <f t="shared" si="371"/>
        <v>55.852694767540221</v>
      </c>
      <c r="AO278" s="272">
        <f t="shared" si="371"/>
        <v>55.85522465581063</v>
      </c>
      <c r="AP278" s="272">
        <f t="shared" si="371"/>
        <v>55.857754544081047</v>
      </c>
      <c r="AQ278" s="272">
        <f t="shared" si="371"/>
        <v>55.860284432351328</v>
      </c>
      <c r="AR278" s="227">
        <f t="shared" si="371"/>
        <v>55.862814320622149</v>
      </c>
    </row>
    <row r="279" spans="1:45" x14ac:dyDescent="0.25">
      <c r="M279" s="68">
        <f>+M271/M263</f>
        <v>68.145351195327947</v>
      </c>
      <c r="N279" s="68">
        <f t="shared" ref="N279:AR279" si="373">+N271/N263</f>
        <v>68.473234222791405</v>
      </c>
      <c r="O279" s="68">
        <f t="shared" si="373"/>
        <v>68.515767728390642</v>
      </c>
      <c r="P279" s="68">
        <f t="shared" si="373"/>
        <v>68.55830439707799</v>
      </c>
      <c r="Q279" s="68">
        <f t="shared" si="373"/>
        <v>68.60084399375603</v>
      </c>
      <c r="R279" s="68">
        <f t="shared" si="373"/>
        <v>68.64338630606224</v>
      </c>
      <c r="S279" s="68">
        <f t="shared" si="373"/>
        <v>68.685931141685913</v>
      </c>
      <c r="T279" s="68">
        <f t="shared" si="373"/>
        <v>68.693983034872161</v>
      </c>
      <c r="U279" s="68">
        <f t="shared" si="373"/>
        <v>68.70276800529642</v>
      </c>
      <c r="V279" s="68">
        <f t="shared" si="373"/>
        <v>68.710794684638373</v>
      </c>
      <c r="W279" s="68">
        <f t="shared" si="373"/>
        <v>68.720734631238457</v>
      </c>
      <c r="X279" s="68">
        <f t="shared" si="373"/>
        <v>68.731299776177352</v>
      </c>
      <c r="Y279" s="68">
        <f t="shared" si="373"/>
        <v>68.721394992674306</v>
      </c>
      <c r="Z279" s="68">
        <f t="shared" si="373"/>
        <v>68.712013334706526</v>
      </c>
      <c r="AA279" s="68">
        <f t="shared" si="373"/>
        <v>68.703134722158964</v>
      </c>
      <c r="AB279" s="68">
        <f t="shared" si="373"/>
        <v>68.694740089630116</v>
      </c>
      <c r="AC279" s="68">
        <f t="shared" si="373"/>
        <v>68.686811323136737</v>
      </c>
      <c r="AD279" s="68">
        <f t="shared" si="373"/>
        <v>68.649964291208633</v>
      </c>
      <c r="AE279" s="68">
        <f t="shared" si="373"/>
        <v>68.613373584144725</v>
      </c>
      <c r="AF279" s="68">
        <f t="shared" si="373"/>
        <v>68.577497211390067</v>
      </c>
      <c r="AG279" s="68">
        <f t="shared" si="373"/>
        <v>68.542080232051603</v>
      </c>
      <c r="AH279" s="68">
        <f t="shared" si="373"/>
        <v>68.507106578685608</v>
      </c>
      <c r="AI279" s="68">
        <f t="shared" si="373"/>
        <v>68.42451260488356</v>
      </c>
      <c r="AJ279" s="68">
        <f t="shared" si="373"/>
        <v>68.343231771995832</v>
      </c>
      <c r="AK279" s="68">
        <f t="shared" si="373"/>
        <v>68.263214807350323</v>
      </c>
      <c r="AL279" s="68">
        <f t="shared" si="373"/>
        <v>68.184414872951777</v>
      </c>
      <c r="AM279" s="68">
        <f t="shared" si="373"/>
        <v>68.106787416938161</v>
      </c>
      <c r="AN279" s="68">
        <f t="shared" si="373"/>
        <v>68.005931947214719</v>
      </c>
      <c r="AO279" s="68">
        <f t="shared" si="373"/>
        <v>67.90682921063609</v>
      </c>
      <c r="AP279" s="68">
        <f t="shared" si="373"/>
        <v>67.809405093423806</v>
      </c>
      <c r="AQ279" s="68">
        <f t="shared" si="373"/>
        <v>67.713589602226691</v>
      </c>
      <c r="AR279" s="68">
        <f t="shared" si="373"/>
        <v>67.619316581697078</v>
      </c>
    </row>
  </sheetData>
  <mergeCells count="2">
    <mergeCell ref="K95:K98"/>
    <mergeCell ref="K99:K102"/>
  </mergeCells>
  <conditionalFormatting sqref="J1:J21 J65:J68">
    <cfRule type="containsText" dxfId="856" priority="192" operator="containsText" text="ELC">
      <formula>NOT(ISERROR(SEARCH("ELC",J1)))</formula>
    </cfRule>
  </conditionalFormatting>
  <conditionalFormatting sqref="J25">
    <cfRule type="containsText" dxfId="855" priority="184" operator="containsText" text="CO2e">
      <formula>NOT(ISERROR(SEARCH("CO2e",J25)))</formula>
    </cfRule>
    <cfRule type="containsText" dxfId="854" priority="185" operator="containsText" text="HFO">
      <formula>NOT(ISERROR(SEARCH("HFO",J25)))</formula>
    </cfRule>
    <cfRule type="containsText" dxfId="853" priority="186" operator="containsText" text="LPG">
      <formula>NOT(ISERROR(SEARCH("LPG",J25)))</formula>
    </cfRule>
    <cfRule type="containsText" dxfId="852" priority="187" operator="containsText" text="KER">
      <formula>NOT(ISERROR(SEARCH("KER",J25)))</formula>
    </cfRule>
    <cfRule type="containsText" dxfId="851" priority="188" operator="containsText" text="DSL">
      <formula>NOT(ISERROR(SEARCH("DSL",J25)))</formula>
    </cfRule>
    <cfRule type="containsText" dxfId="850" priority="189" operator="containsText" text="GSL">
      <formula>NOT(ISERROR(SEARCH("GSL",J25)))</formula>
    </cfRule>
    <cfRule type="containsText" dxfId="849" priority="190" operator="containsText" text="OIL">
      <formula>NOT(ISERROR(SEARCH("OIL",J25)))</formula>
    </cfRule>
    <cfRule type="containsText" dxfId="848" priority="191" operator="containsText" text="GAS">
      <formula>NOT(ISERROR(SEARCH("GAS",J25)))</formula>
    </cfRule>
  </conditionalFormatting>
  <conditionalFormatting sqref="J25">
    <cfRule type="containsText" dxfId="847" priority="183" operator="containsText" text="ELC">
      <formula>NOT(ISERROR(SEARCH("ELC",J25)))</formula>
    </cfRule>
  </conditionalFormatting>
  <conditionalFormatting sqref="D3:D9">
    <cfRule type="cellIs" dxfId="846" priority="181" operator="equal">
      <formula>0</formula>
    </cfRule>
  </conditionalFormatting>
  <conditionalFormatting sqref="J38">
    <cfRule type="containsText" dxfId="845" priority="173" operator="containsText" text="CO2e">
      <formula>NOT(ISERROR(SEARCH("CO2e",J38)))</formula>
    </cfRule>
    <cfRule type="containsText" dxfId="844" priority="174" operator="containsText" text="HFO">
      <formula>NOT(ISERROR(SEARCH("HFO",J38)))</formula>
    </cfRule>
    <cfRule type="containsText" dxfId="843" priority="175" operator="containsText" text="LPG">
      <formula>NOT(ISERROR(SEARCH("LPG",J38)))</formula>
    </cfRule>
    <cfRule type="containsText" dxfId="842" priority="176" operator="containsText" text="KER">
      <formula>NOT(ISERROR(SEARCH("KER",J38)))</formula>
    </cfRule>
    <cfRule type="containsText" dxfId="841" priority="177" operator="containsText" text="DSL">
      <formula>NOT(ISERROR(SEARCH("DSL",J38)))</formula>
    </cfRule>
    <cfRule type="containsText" dxfId="840" priority="178" operator="containsText" text="GSL">
      <formula>NOT(ISERROR(SEARCH("GSL",J38)))</formula>
    </cfRule>
    <cfRule type="containsText" dxfId="839" priority="179" operator="containsText" text="OIL">
      <formula>NOT(ISERROR(SEARCH("OIL",J38)))</formula>
    </cfRule>
    <cfRule type="containsText" dxfId="838" priority="180" operator="containsText" text="GAS">
      <formula>NOT(ISERROR(SEARCH("GAS",J38)))</formula>
    </cfRule>
  </conditionalFormatting>
  <conditionalFormatting sqref="J38">
    <cfRule type="containsText" dxfId="837" priority="172" operator="containsText" text="ELC">
      <formula>NOT(ISERROR(SEARCH("ELC",J38)))</formula>
    </cfRule>
  </conditionalFormatting>
  <conditionalFormatting sqref="M54:AR60">
    <cfRule type="cellIs" dxfId="836" priority="171" operator="equal">
      <formula>0</formula>
    </cfRule>
  </conditionalFormatting>
  <conditionalFormatting sqref="J51">
    <cfRule type="containsText" dxfId="835" priority="163" operator="containsText" text="CO2e">
      <formula>NOT(ISERROR(SEARCH("CO2e",J51)))</formula>
    </cfRule>
    <cfRule type="containsText" dxfId="834" priority="164" operator="containsText" text="HFO">
      <formula>NOT(ISERROR(SEARCH("HFO",J51)))</formula>
    </cfRule>
    <cfRule type="containsText" dxfId="833" priority="165" operator="containsText" text="LPG">
      <formula>NOT(ISERROR(SEARCH("LPG",J51)))</formula>
    </cfRule>
    <cfRule type="containsText" dxfId="832" priority="166" operator="containsText" text="KER">
      <formula>NOT(ISERROR(SEARCH("KER",J51)))</formula>
    </cfRule>
    <cfRule type="containsText" dxfId="831" priority="167" operator="containsText" text="DSL">
      <formula>NOT(ISERROR(SEARCH("DSL",J51)))</formula>
    </cfRule>
    <cfRule type="containsText" dxfId="830" priority="168" operator="containsText" text="GSL">
      <formula>NOT(ISERROR(SEARCH("GSL",J51)))</formula>
    </cfRule>
    <cfRule type="containsText" dxfId="829" priority="169" operator="containsText" text="OIL">
      <formula>NOT(ISERROR(SEARCH("OIL",J51)))</formula>
    </cfRule>
    <cfRule type="containsText" dxfId="828" priority="170" operator="containsText" text="GAS">
      <formula>NOT(ISERROR(SEARCH("GAS",J51)))</formula>
    </cfRule>
  </conditionalFormatting>
  <conditionalFormatting sqref="J50:J61">
    <cfRule type="containsText" dxfId="827" priority="162" operator="containsText" text="ELC">
      <formula>NOT(ISERROR(SEARCH("ELC",J50)))</formula>
    </cfRule>
  </conditionalFormatting>
  <conditionalFormatting sqref="J65">
    <cfRule type="containsText" dxfId="826" priority="154" operator="containsText" text="CO2e">
      <formula>NOT(ISERROR(SEARCH("CO2e",J65)))</formula>
    </cfRule>
    <cfRule type="containsText" dxfId="825" priority="155" operator="containsText" text="HFO">
      <formula>NOT(ISERROR(SEARCH("HFO",J65)))</formula>
    </cfRule>
    <cfRule type="containsText" dxfId="824" priority="156" operator="containsText" text="LPG">
      <formula>NOT(ISERROR(SEARCH("LPG",J65)))</formula>
    </cfRule>
    <cfRule type="containsText" dxfId="823" priority="157" operator="containsText" text="KER">
      <formula>NOT(ISERROR(SEARCH("KER",J65)))</formula>
    </cfRule>
    <cfRule type="containsText" dxfId="822" priority="158" operator="containsText" text="DSL">
      <formula>NOT(ISERROR(SEARCH("DSL",J65)))</formula>
    </cfRule>
    <cfRule type="containsText" dxfId="821" priority="159" operator="containsText" text="GSL">
      <formula>NOT(ISERROR(SEARCH("GSL",J65)))</formula>
    </cfRule>
    <cfRule type="containsText" dxfId="820" priority="160" operator="containsText" text="OIL">
      <formula>NOT(ISERROR(SEARCH("OIL",J65)))</formula>
    </cfRule>
    <cfRule type="containsText" dxfId="819" priority="161" operator="containsText" text="GAS">
      <formula>NOT(ISERROR(SEARCH("GAS",J65)))</formula>
    </cfRule>
  </conditionalFormatting>
  <conditionalFormatting sqref="M68:AR68">
    <cfRule type="cellIs" dxfId="818" priority="150" operator="equal">
      <formula>0</formula>
    </cfRule>
  </conditionalFormatting>
  <conditionalFormatting sqref="M73:AR73">
    <cfRule type="cellIs" dxfId="817" priority="149" operator="equal">
      <formula>0</formula>
    </cfRule>
  </conditionalFormatting>
  <conditionalFormatting sqref="J73">
    <cfRule type="containsText" dxfId="816" priority="148" operator="containsText" text="ELC">
      <formula>NOT(ISERROR(SEARCH("ELC",J73)))</formula>
    </cfRule>
  </conditionalFormatting>
  <conditionalFormatting sqref="J79:J80 J82">
    <cfRule type="containsText" dxfId="815" priority="147" operator="containsText" text="ELC">
      <formula>NOT(ISERROR(SEARCH("ELC",J79)))</formula>
    </cfRule>
  </conditionalFormatting>
  <conditionalFormatting sqref="J79">
    <cfRule type="containsText" dxfId="814" priority="139" operator="containsText" text="CO2e">
      <formula>NOT(ISERROR(SEARCH("CO2e",J79)))</formula>
    </cfRule>
    <cfRule type="containsText" dxfId="813" priority="140" operator="containsText" text="HFO">
      <formula>NOT(ISERROR(SEARCH("HFO",J79)))</formula>
    </cfRule>
    <cfRule type="containsText" dxfId="812" priority="141" operator="containsText" text="LPG">
      <formula>NOT(ISERROR(SEARCH("LPG",J79)))</formula>
    </cfRule>
    <cfRule type="containsText" dxfId="811" priority="142" operator="containsText" text="KER">
      <formula>NOT(ISERROR(SEARCH("KER",J79)))</formula>
    </cfRule>
    <cfRule type="containsText" dxfId="810" priority="143" operator="containsText" text="DSL">
      <formula>NOT(ISERROR(SEARCH("DSL",J79)))</formula>
    </cfRule>
    <cfRule type="containsText" dxfId="809" priority="144" operator="containsText" text="GSL">
      <formula>NOT(ISERROR(SEARCH("GSL",J79)))</formula>
    </cfRule>
    <cfRule type="containsText" dxfId="808" priority="145" operator="containsText" text="OIL">
      <formula>NOT(ISERROR(SEARCH("OIL",J79)))</formula>
    </cfRule>
    <cfRule type="containsText" dxfId="807" priority="146" operator="containsText" text="GAS">
      <formula>NOT(ISERROR(SEARCH("GAS",J79)))</formula>
    </cfRule>
  </conditionalFormatting>
  <conditionalFormatting sqref="J87">
    <cfRule type="containsText" dxfId="806" priority="138" operator="containsText" text="ELC">
      <formula>NOT(ISERROR(SEARCH("ELC",J87)))</formula>
    </cfRule>
  </conditionalFormatting>
  <conditionalFormatting sqref="J81">
    <cfRule type="containsText" dxfId="805" priority="137" operator="containsText" text="ELC">
      <formula>NOT(ISERROR(SEARCH("ELC",J81)))</formula>
    </cfRule>
  </conditionalFormatting>
  <conditionalFormatting sqref="J92">
    <cfRule type="containsText" dxfId="804" priority="136" operator="containsText" text="ELC">
      <formula>NOT(ISERROR(SEARCH("ELC",J92)))</formula>
    </cfRule>
  </conditionalFormatting>
  <conditionalFormatting sqref="J92">
    <cfRule type="containsText" dxfId="803" priority="128" operator="containsText" text="CO2e">
      <formula>NOT(ISERROR(SEARCH("CO2e",J92)))</formula>
    </cfRule>
    <cfRule type="containsText" dxfId="802" priority="129" operator="containsText" text="HFO">
      <formula>NOT(ISERROR(SEARCH("HFO",J92)))</formula>
    </cfRule>
    <cfRule type="containsText" dxfId="801" priority="130" operator="containsText" text="LPG">
      <formula>NOT(ISERROR(SEARCH("LPG",J92)))</formula>
    </cfRule>
    <cfRule type="containsText" dxfId="800" priority="131" operator="containsText" text="KER">
      <formula>NOT(ISERROR(SEARCH("KER",J92)))</formula>
    </cfRule>
    <cfRule type="containsText" dxfId="799" priority="132" operator="containsText" text="DSL">
      <formula>NOT(ISERROR(SEARCH("DSL",J92)))</formula>
    </cfRule>
    <cfRule type="containsText" dxfId="798" priority="133" operator="containsText" text="GSL">
      <formula>NOT(ISERROR(SEARCH("GSL",J92)))</formula>
    </cfRule>
    <cfRule type="containsText" dxfId="797" priority="134" operator="containsText" text="OIL">
      <formula>NOT(ISERROR(SEARCH("OIL",J92)))</formula>
    </cfRule>
    <cfRule type="containsText" dxfId="796" priority="135" operator="containsText" text="GAS">
      <formula>NOT(ISERROR(SEARCH("GAS",J92)))</formula>
    </cfRule>
  </conditionalFormatting>
  <conditionalFormatting sqref="J94">
    <cfRule type="containsText" dxfId="795" priority="127" operator="containsText" text="ELC">
      <formula>NOT(ISERROR(SEARCH("ELC",J94)))</formula>
    </cfRule>
  </conditionalFormatting>
  <conditionalFormatting sqref="J107">
    <cfRule type="containsText" dxfId="794" priority="126" operator="containsText" text="ELC">
      <formula>NOT(ISERROR(SEARCH("ELC",J107)))</formula>
    </cfRule>
  </conditionalFormatting>
  <conditionalFormatting sqref="J107">
    <cfRule type="containsText" dxfId="793" priority="118" operator="containsText" text="CO2e">
      <formula>NOT(ISERROR(SEARCH("CO2e",J107)))</formula>
    </cfRule>
    <cfRule type="containsText" dxfId="792" priority="119" operator="containsText" text="HFO">
      <formula>NOT(ISERROR(SEARCH("HFO",J107)))</formula>
    </cfRule>
    <cfRule type="containsText" dxfId="791" priority="120" operator="containsText" text="LPG">
      <formula>NOT(ISERROR(SEARCH("LPG",J107)))</formula>
    </cfRule>
    <cfRule type="containsText" dxfId="790" priority="121" operator="containsText" text="KER">
      <formula>NOT(ISERROR(SEARCH("KER",J107)))</formula>
    </cfRule>
    <cfRule type="containsText" dxfId="789" priority="122" operator="containsText" text="DSL">
      <formula>NOT(ISERROR(SEARCH("DSL",J107)))</formula>
    </cfRule>
    <cfRule type="containsText" dxfId="788" priority="123" operator="containsText" text="GSL">
      <formula>NOT(ISERROR(SEARCH("GSL",J107)))</formula>
    </cfRule>
    <cfRule type="containsText" dxfId="787" priority="124" operator="containsText" text="OIL">
      <formula>NOT(ISERROR(SEARCH("OIL",J107)))</formula>
    </cfRule>
    <cfRule type="containsText" dxfId="786" priority="125" operator="containsText" text="GAS">
      <formula>NOT(ISERROR(SEARCH("GAS",J107)))</formula>
    </cfRule>
  </conditionalFormatting>
  <conditionalFormatting sqref="J109">
    <cfRule type="containsText" dxfId="785" priority="117" operator="containsText" text="ELC">
      <formula>NOT(ISERROR(SEARCH("ELC",J109)))</formula>
    </cfRule>
  </conditionalFormatting>
  <conditionalFormatting sqref="J118">
    <cfRule type="containsText" dxfId="784" priority="116" operator="containsText" text="ELC">
      <formula>NOT(ISERROR(SEARCH("ELC",J118)))</formula>
    </cfRule>
  </conditionalFormatting>
  <conditionalFormatting sqref="J118">
    <cfRule type="containsText" dxfId="783" priority="108" operator="containsText" text="CO2e">
      <formula>NOT(ISERROR(SEARCH("CO2e",J118)))</formula>
    </cfRule>
    <cfRule type="containsText" dxfId="782" priority="109" operator="containsText" text="HFO">
      <formula>NOT(ISERROR(SEARCH("HFO",J118)))</formula>
    </cfRule>
    <cfRule type="containsText" dxfId="781" priority="110" operator="containsText" text="LPG">
      <formula>NOT(ISERROR(SEARCH("LPG",J118)))</formula>
    </cfRule>
    <cfRule type="containsText" dxfId="780" priority="111" operator="containsText" text="KER">
      <formula>NOT(ISERROR(SEARCH("KER",J118)))</formula>
    </cfRule>
    <cfRule type="containsText" dxfId="779" priority="112" operator="containsText" text="DSL">
      <formula>NOT(ISERROR(SEARCH("DSL",J118)))</formula>
    </cfRule>
    <cfRule type="containsText" dxfId="778" priority="113" operator="containsText" text="GSL">
      <formula>NOT(ISERROR(SEARCH("GSL",J118)))</formula>
    </cfRule>
    <cfRule type="containsText" dxfId="777" priority="114" operator="containsText" text="OIL">
      <formula>NOT(ISERROR(SEARCH("OIL",J118)))</formula>
    </cfRule>
    <cfRule type="containsText" dxfId="776" priority="115" operator="containsText" text="GAS">
      <formula>NOT(ISERROR(SEARCH("GAS",J118)))</formula>
    </cfRule>
  </conditionalFormatting>
  <conditionalFormatting sqref="J120">
    <cfRule type="containsText" dxfId="775" priority="107" operator="containsText" text="ELC">
      <formula>NOT(ISERROR(SEARCH("ELC",J120)))</formula>
    </cfRule>
  </conditionalFormatting>
  <conditionalFormatting sqref="J129">
    <cfRule type="containsText" dxfId="774" priority="106" operator="containsText" text="ELC">
      <formula>NOT(ISERROR(SEARCH("ELC",J129)))</formula>
    </cfRule>
  </conditionalFormatting>
  <conditionalFormatting sqref="J129">
    <cfRule type="containsText" dxfId="773" priority="98" operator="containsText" text="CO2e">
      <formula>NOT(ISERROR(SEARCH("CO2e",J129)))</formula>
    </cfRule>
    <cfRule type="containsText" dxfId="772" priority="99" operator="containsText" text="HFO">
      <formula>NOT(ISERROR(SEARCH("HFO",J129)))</formula>
    </cfRule>
    <cfRule type="containsText" dxfId="771" priority="100" operator="containsText" text="LPG">
      <formula>NOT(ISERROR(SEARCH("LPG",J129)))</formula>
    </cfRule>
    <cfRule type="containsText" dxfId="770" priority="101" operator="containsText" text="KER">
      <formula>NOT(ISERROR(SEARCH("KER",J129)))</formula>
    </cfRule>
    <cfRule type="containsText" dxfId="769" priority="102" operator="containsText" text="DSL">
      <formula>NOT(ISERROR(SEARCH("DSL",J129)))</formula>
    </cfRule>
    <cfRule type="containsText" dxfId="768" priority="103" operator="containsText" text="GSL">
      <formula>NOT(ISERROR(SEARCH("GSL",J129)))</formula>
    </cfRule>
    <cfRule type="containsText" dxfId="767" priority="104" operator="containsText" text="OIL">
      <formula>NOT(ISERROR(SEARCH("OIL",J129)))</formula>
    </cfRule>
    <cfRule type="containsText" dxfId="766" priority="105" operator="containsText" text="GAS">
      <formula>NOT(ISERROR(SEARCH("GAS",J129)))</formula>
    </cfRule>
  </conditionalFormatting>
  <conditionalFormatting sqref="J131">
    <cfRule type="containsText" dxfId="765" priority="97" operator="containsText" text="ELC">
      <formula>NOT(ISERROR(SEARCH("ELC",J131)))</formula>
    </cfRule>
  </conditionalFormatting>
  <conditionalFormatting sqref="J140">
    <cfRule type="containsText" dxfId="764" priority="96" operator="containsText" text="ELC">
      <formula>NOT(ISERROR(SEARCH("ELC",J140)))</formula>
    </cfRule>
  </conditionalFormatting>
  <conditionalFormatting sqref="J140">
    <cfRule type="containsText" dxfId="763" priority="88" operator="containsText" text="CO2e">
      <formula>NOT(ISERROR(SEARCH("CO2e",J140)))</formula>
    </cfRule>
    <cfRule type="containsText" dxfId="762" priority="89" operator="containsText" text="HFO">
      <formula>NOT(ISERROR(SEARCH("HFO",J140)))</formula>
    </cfRule>
    <cfRule type="containsText" dxfId="761" priority="90" operator="containsText" text="LPG">
      <formula>NOT(ISERROR(SEARCH("LPG",J140)))</formula>
    </cfRule>
    <cfRule type="containsText" dxfId="760" priority="91" operator="containsText" text="KER">
      <formula>NOT(ISERROR(SEARCH("KER",J140)))</formula>
    </cfRule>
    <cfRule type="containsText" dxfId="759" priority="92" operator="containsText" text="DSL">
      <formula>NOT(ISERROR(SEARCH("DSL",J140)))</formula>
    </cfRule>
    <cfRule type="containsText" dxfId="758" priority="93" operator="containsText" text="GSL">
      <formula>NOT(ISERROR(SEARCH("GSL",J140)))</formula>
    </cfRule>
    <cfRule type="containsText" dxfId="757" priority="94" operator="containsText" text="OIL">
      <formula>NOT(ISERROR(SEARCH("OIL",J140)))</formula>
    </cfRule>
    <cfRule type="containsText" dxfId="756" priority="95" operator="containsText" text="GAS">
      <formula>NOT(ISERROR(SEARCH("GAS",J140)))</formula>
    </cfRule>
  </conditionalFormatting>
  <conditionalFormatting sqref="J142">
    <cfRule type="containsText" dxfId="755" priority="87" operator="containsText" text="ELC">
      <formula>NOT(ISERROR(SEARCH("ELC",J142)))</formula>
    </cfRule>
  </conditionalFormatting>
  <conditionalFormatting sqref="J152">
    <cfRule type="containsText" dxfId="754" priority="86" operator="containsText" text="ELC">
      <formula>NOT(ISERROR(SEARCH("ELC",J152)))</formula>
    </cfRule>
  </conditionalFormatting>
  <conditionalFormatting sqref="J152">
    <cfRule type="containsText" dxfId="753" priority="78" operator="containsText" text="CO2e">
      <formula>NOT(ISERROR(SEARCH("CO2e",J152)))</formula>
    </cfRule>
    <cfRule type="containsText" dxfId="752" priority="79" operator="containsText" text="HFO">
      <formula>NOT(ISERROR(SEARCH("HFO",J152)))</formula>
    </cfRule>
    <cfRule type="containsText" dxfId="751" priority="80" operator="containsText" text="LPG">
      <formula>NOT(ISERROR(SEARCH("LPG",J152)))</formula>
    </cfRule>
    <cfRule type="containsText" dxfId="750" priority="81" operator="containsText" text="KER">
      <formula>NOT(ISERROR(SEARCH("KER",J152)))</formula>
    </cfRule>
    <cfRule type="containsText" dxfId="749" priority="82" operator="containsText" text="DSL">
      <formula>NOT(ISERROR(SEARCH("DSL",J152)))</formula>
    </cfRule>
    <cfRule type="containsText" dxfId="748" priority="83" operator="containsText" text="GSL">
      <formula>NOT(ISERROR(SEARCH("GSL",J152)))</formula>
    </cfRule>
    <cfRule type="containsText" dxfId="747" priority="84" operator="containsText" text="OIL">
      <formula>NOT(ISERROR(SEARCH("OIL",J152)))</formula>
    </cfRule>
    <cfRule type="containsText" dxfId="746" priority="85" operator="containsText" text="GAS">
      <formula>NOT(ISERROR(SEARCH("GAS",J152)))</formula>
    </cfRule>
  </conditionalFormatting>
  <conditionalFormatting sqref="J154">
    <cfRule type="containsText" dxfId="745" priority="77" operator="containsText" text="ELC">
      <formula>NOT(ISERROR(SEARCH("ELC",J154)))</formula>
    </cfRule>
  </conditionalFormatting>
  <conditionalFormatting sqref="J164">
    <cfRule type="containsText" dxfId="744" priority="76" operator="containsText" text="ELC">
      <formula>NOT(ISERROR(SEARCH("ELC",J164)))</formula>
    </cfRule>
  </conditionalFormatting>
  <conditionalFormatting sqref="J164">
    <cfRule type="containsText" dxfId="743" priority="68" operator="containsText" text="CO2e">
      <formula>NOT(ISERROR(SEARCH("CO2e",J164)))</formula>
    </cfRule>
    <cfRule type="containsText" dxfId="742" priority="69" operator="containsText" text="HFO">
      <formula>NOT(ISERROR(SEARCH("HFO",J164)))</formula>
    </cfRule>
    <cfRule type="containsText" dxfId="741" priority="70" operator="containsText" text="LPG">
      <formula>NOT(ISERROR(SEARCH("LPG",J164)))</formula>
    </cfRule>
    <cfRule type="containsText" dxfId="740" priority="71" operator="containsText" text="KER">
      <formula>NOT(ISERROR(SEARCH("KER",J164)))</formula>
    </cfRule>
    <cfRule type="containsText" dxfId="739" priority="72" operator="containsText" text="DSL">
      <formula>NOT(ISERROR(SEARCH("DSL",J164)))</formula>
    </cfRule>
    <cfRule type="containsText" dxfId="738" priority="73" operator="containsText" text="GSL">
      <formula>NOT(ISERROR(SEARCH("GSL",J164)))</formula>
    </cfRule>
    <cfRule type="containsText" dxfId="737" priority="74" operator="containsText" text="OIL">
      <formula>NOT(ISERROR(SEARCH("OIL",J164)))</formula>
    </cfRule>
    <cfRule type="containsText" dxfId="736" priority="75" operator="containsText" text="GAS">
      <formula>NOT(ISERROR(SEARCH("GAS",J164)))</formula>
    </cfRule>
  </conditionalFormatting>
  <conditionalFormatting sqref="J166">
    <cfRule type="containsText" dxfId="735" priority="67" operator="containsText" text="ELC">
      <formula>NOT(ISERROR(SEARCH("ELC",J166)))</formula>
    </cfRule>
  </conditionalFormatting>
  <conditionalFormatting sqref="M110:AR114">
    <cfRule type="cellIs" dxfId="734" priority="66" operator="equal">
      <formula>0</formula>
    </cfRule>
  </conditionalFormatting>
  <conditionalFormatting sqref="M121:AQ125">
    <cfRule type="cellIs" dxfId="733" priority="65" operator="equal">
      <formula>0</formula>
    </cfRule>
  </conditionalFormatting>
  <conditionalFormatting sqref="M132:AQ136">
    <cfRule type="cellIs" dxfId="732" priority="64" operator="equal">
      <formula>0</formula>
    </cfRule>
  </conditionalFormatting>
  <conditionalFormatting sqref="M143:AQ147">
    <cfRule type="cellIs" dxfId="731" priority="63" operator="equal">
      <formula>0</formula>
    </cfRule>
  </conditionalFormatting>
  <conditionalFormatting sqref="M155:AR159">
    <cfRule type="cellIs" dxfId="730" priority="62" operator="equal">
      <formula>0</formula>
    </cfRule>
  </conditionalFormatting>
  <conditionalFormatting sqref="M167:AR171">
    <cfRule type="cellIs" dxfId="729" priority="61" operator="equal">
      <formula>0</formula>
    </cfRule>
  </conditionalFormatting>
  <conditionalFormatting sqref="J176">
    <cfRule type="containsText" dxfId="728" priority="60" operator="containsText" text="ELC">
      <formula>NOT(ISERROR(SEARCH("ELC",J176)))</formula>
    </cfRule>
  </conditionalFormatting>
  <conditionalFormatting sqref="J176">
    <cfRule type="containsText" dxfId="727" priority="52" operator="containsText" text="CO2e">
      <formula>NOT(ISERROR(SEARCH("CO2e",J176)))</formula>
    </cfRule>
    <cfRule type="containsText" dxfId="726" priority="53" operator="containsText" text="HFO">
      <formula>NOT(ISERROR(SEARCH("HFO",J176)))</formula>
    </cfRule>
    <cfRule type="containsText" dxfId="725" priority="54" operator="containsText" text="LPG">
      <formula>NOT(ISERROR(SEARCH("LPG",J176)))</formula>
    </cfRule>
    <cfRule type="containsText" dxfId="724" priority="55" operator="containsText" text="KER">
      <formula>NOT(ISERROR(SEARCH("KER",J176)))</formula>
    </cfRule>
    <cfRule type="containsText" dxfId="723" priority="56" operator="containsText" text="DSL">
      <formula>NOT(ISERROR(SEARCH("DSL",J176)))</formula>
    </cfRule>
    <cfRule type="containsText" dxfId="722" priority="57" operator="containsText" text="GSL">
      <formula>NOT(ISERROR(SEARCH("GSL",J176)))</formula>
    </cfRule>
    <cfRule type="containsText" dxfId="721" priority="58" operator="containsText" text="OIL">
      <formula>NOT(ISERROR(SEARCH("OIL",J176)))</formula>
    </cfRule>
    <cfRule type="containsText" dxfId="720" priority="59" operator="containsText" text="GAS">
      <formula>NOT(ISERROR(SEARCH("GAS",J176)))</formula>
    </cfRule>
  </conditionalFormatting>
  <conditionalFormatting sqref="J178">
    <cfRule type="containsText" dxfId="719" priority="51" operator="containsText" text="ELC">
      <formula>NOT(ISERROR(SEARCH("ELC",J178)))</formula>
    </cfRule>
  </conditionalFormatting>
  <conditionalFormatting sqref="M179:AR183">
    <cfRule type="cellIs" dxfId="718" priority="50" operator="equal">
      <formula>0</formula>
    </cfRule>
  </conditionalFormatting>
  <conditionalFormatting sqref="J188">
    <cfRule type="containsText" dxfId="717" priority="49" operator="containsText" text="ELC">
      <formula>NOT(ISERROR(SEARCH("ELC",J188)))</formula>
    </cfRule>
  </conditionalFormatting>
  <conditionalFormatting sqref="J188">
    <cfRule type="containsText" dxfId="716" priority="41" operator="containsText" text="CO2e">
      <formula>NOT(ISERROR(SEARCH("CO2e",J188)))</formula>
    </cfRule>
    <cfRule type="containsText" dxfId="715" priority="42" operator="containsText" text="HFO">
      <formula>NOT(ISERROR(SEARCH("HFO",J188)))</formula>
    </cfRule>
    <cfRule type="containsText" dxfId="714" priority="43" operator="containsText" text="LPG">
      <formula>NOT(ISERROR(SEARCH("LPG",J188)))</formula>
    </cfRule>
    <cfRule type="containsText" dxfId="713" priority="44" operator="containsText" text="KER">
      <formula>NOT(ISERROR(SEARCH("KER",J188)))</formula>
    </cfRule>
    <cfRule type="containsText" dxfId="712" priority="45" operator="containsText" text="DSL">
      <formula>NOT(ISERROR(SEARCH("DSL",J188)))</formula>
    </cfRule>
    <cfRule type="containsText" dxfId="711" priority="46" operator="containsText" text="GSL">
      <formula>NOT(ISERROR(SEARCH("GSL",J188)))</formula>
    </cfRule>
    <cfRule type="containsText" dxfId="710" priority="47" operator="containsText" text="OIL">
      <formula>NOT(ISERROR(SEARCH("OIL",J188)))</formula>
    </cfRule>
    <cfRule type="containsText" dxfId="709" priority="48" operator="containsText" text="GAS">
      <formula>NOT(ISERROR(SEARCH("GAS",J188)))</formula>
    </cfRule>
  </conditionalFormatting>
  <conditionalFormatting sqref="J190">
    <cfRule type="containsText" dxfId="708" priority="40" operator="containsText" text="ELC">
      <formula>NOT(ISERROR(SEARCH("ELC",J190)))</formula>
    </cfRule>
  </conditionalFormatting>
  <conditionalFormatting sqref="M191:AR195">
    <cfRule type="cellIs" dxfId="707" priority="39" operator="equal">
      <formula>0</formula>
    </cfRule>
  </conditionalFormatting>
  <conditionalFormatting sqref="J199">
    <cfRule type="containsText" dxfId="706" priority="38" operator="containsText" text="ELC">
      <formula>NOT(ISERROR(SEARCH("ELC",J199)))</formula>
    </cfRule>
  </conditionalFormatting>
  <conditionalFormatting sqref="J199">
    <cfRule type="containsText" dxfId="705" priority="30" operator="containsText" text="CO2e">
      <formula>NOT(ISERROR(SEARCH("CO2e",J199)))</formula>
    </cfRule>
    <cfRule type="containsText" dxfId="704" priority="31" operator="containsText" text="HFO">
      <formula>NOT(ISERROR(SEARCH("HFO",J199)))</formula>
    </cfRule>
    <cfRule type="containsText" dxfId="703" priority="32" operator="containsText" text="LPG">
      <formula>NOT(ISERROR(SEARCH("LPG",J199)))</formula>
    </cfRule>
    <cfRule type="containsText" dxfId="702" priority="33" operator="containsText" text="KER">
      <formula>NOT(ISERROR(SEARCH("KER",J199)))</formula>
    </cfRule>
    <cfRule type="containsText" dxfId="701" priority="34" operator="containsText" text="DSL">
      <formula>NOT(ISERROR(SEARCH("DSL",J199)))</formula>
    </cfRule>
    <cfRule type="containsText" dxfId="700" priority="35" operator="containsText" text="GSL">
      <formula>NOT(ISERROR(SEARCH("GSL",J199)))</formula>
    </cfRule>
    <cfRule type="containsText" dxfId="699" priority="36" operator="containsText" text="OIL">
      <formula>NOT(ISERROR(SEARCH("OIL",J199)))</formula>
    </cfRule>
    <cfRule type="containsText" dxfId="698" priority="37" operator="containsText" text="GAS">
      <formula>NOT(ISERROR(SEARCH("GAS",J199)))</formula>
    </cfRule>
  </conditionalFormatting>
  <conditionalFormatting sqref="J201">
    <cfRule type="containsText" dxfId="697" priority="29" operator="containsText" text="ELC">
      <formula>NOT(ISERROR(SEARCH("ELC",J201)))</formula>
    </cfRule>
  </conditionalFormatting>
  <conditionalFormatting sqref="M202:AR206">
    <cfRule type="cellIs" dxfId="696" priority="28" operator="equal">
      <formula>0</formula>
    </cfRule>
  </conditionalFormatting>
  <conditionalFormatting sqref="J214">
    <cfRule type="containsText" dxfId="695" priority="27" operator="containsText" text="ELC">
      <formula>NOT(ISERROR(SEARCH("ELC",J214)))</formula>
    </cfRule>
  </conditionalFormatting>
  <conditionalFormatting sqref="J214">
    <cfRule type="containsText" dxfId="694" priority="19" operator="containsText" text="CO2e">
      <formula>NOT(ISERROR(SEARCH("CO2e",J214)))</formula>
    </cfRule>
    <cfRule type="containsText" dxfId="693" priority="20" operator="containsText" text="HFO">
      <formula>NOT(ISERROR(SEARCH("HFO",J214)))</formula>
    </cfRule>
    <cfRule type="containsText" dxfId="692" priority="21" operator="containsText" text="LPG">
      <formula>NOT(ISERROR(SEARCH("LPG",J214)))</formula>
    </cfRule>
    <cfRule type="containsText" dxfId="691" priority="22" operator="containsText" text="KER">
      <formula>NOT(ISERROR(SEARCH("KER",J214)))</formula>
    </cfRule>
    <cfRule type="containsText" dxfId="690" priority="23" operator="containsText" text="DSL">
      <formula>NOT(ISERROR(SEARCH("DSL",J214)))</formula>
    </cfRule>
    <cfRule type="containsText" dxfId="689" priority="24" operator="containsText" text="GSL">
      <formula>NOT(ISERROR(SEARCH("GSL",J214)))</formula>
    </cfRule>
    <cfRule type="containsText" dxfId="688" priority="25" operator="containsText" text="OIL">
      <formula>NOT(ISERROR(SEARCH("OIL",J214)))</formula>
    </cfRule>
    <cfRule type="containsText" dxfId="687" priority="26" operator="containsText" text="GAS">
      <formula>NOT(ISERROR(SEARCH("GAS",J214)))</formula>
    </cfRule>
  </conditionalFormatting>
  <conditionalFormatting sqref="J216">
    <cfRule type="containsText" dxfId="686" priority="18" operator="containsText" text="ELC">
      <formula>NOT(ISERROR(SEARCH("ELC",J216)))</formula>
    </cfRule>
  </conditionalFormatting>
  <conditionalFormatting sqref="M217:AR221">
    <cfRule type="cellIs" dxfId="685" priority="17" operator="equal">
      <formula>0</formula>
    </cfRule>
  </conditionalFormatting>
  <conditionalFormatting sqref="J225">
    <cfRule type="containsText" dxfId="684" priority="16" operator="containsText" text="ELC">
      <formula>NOT(ISERROR(SEARCH("ELC",J225)))</formula>
    </cfRule>
  </conditionalFormatting>
  <conditionalFormatting sqref="J225">
    <cfRule type="containsText" dxfId="683" priority="8" operator="containsText" text="CO2e">
      <formula>NOT(ISERROR(SEARCH("CO2e",J225)))</formula>
    </cfRule>
    <cfRule type="containsText" dxfId="682" priority="9" operator="containsText" text="HFO">
      <formula>NOT(ISERROR(SEARCH("HFO",J225)))</formula>
    </cfRule>
    <cfRule type="containsText" dxfId="681" priority="10" operator="containsText" text="LPG">
      <formula>NOT(ISERROR(SEARCH("LPG",J225)))</formula>
    </cfRule>
    <cfRule type="containsText" dxfId="680" priority="11" operator="containsText" text="KER">
      <formula>NOT(ISERROR(SEARCH("KER",J225)))</formula>
    </cfRule>
    <cfRule type="containsText" dxfId="679" priority="12" operator="containsText" text="DSL">
      <formula>NOT(ISERROR(SEARCH("DSL",J225)))</formula>
    </cfRule>
    <cfRule type="containsText" dxfId="678" priority="13" operator="containsText" text="GSL">
      <formula>NOT(ISERROR(SEARCH("GSL",J225)))</formula>
    </cfRule>
    <cfRule type="containsText" dxfId="677" priority="14" operator="containsText" text="OIL">
      <formula>NOT(ISERROR(SEARCH("OIL",J225)))</formula>
    </cfRule>
    <cfRule type="containsText" dxfId="676" priority="15" operator="containsText" text="GAS">
      <formula>NOT(ISERROR(SEARCH("GAS",J225)))</formula>
    </cfRule>
  </conditionalFormatting>
  <conditionalFormatting sqref="J227">
    <cfRule type="containsText" dxfId="675" priority="7" operator="containsText" text="ELC">
      <formula>NOT(ISERROR(SEARCH("ELC",J227)))</formula>
    </cfRule>
  </conditionalFormatting>
  <conditionalFormatting sqref="M228:AR232">
    <cfRule type="cellIs" dxfId="674" priority="6" operator="equal">
      <formula>0</formula>
    </cfRule>
  </conditionalFormatting>
  <conditionalFormatting sqref="J241">
    <cfRule type="containsText" dxfId="673" priority="5" operator="containsText" text="ELC">
      <formula>NOT(ISERROR(SEARCH("ELC",J241)))</formula>
    </cfRule>
  </conditionalFormatting>
  <conditionalFormatting sqref="M242:AR253">
    <cfRule type="cellIs" dxfId="672" priority="4" operator="equal">
      <formula>0</formula>
    </cfRule>
  </conditionalFormatting>
  <conditionalFormatting sqref="J257">
    <cfRule type="containsText" dxfId="671" priority="3" operator="containsText" text="ELC">
      <formula>NOT(ISERROR(SEARCH("ELC",J257)))</formula>
    </cfRule>
  </conditionalFormatting>
  <conditionalFormatting sqref="J265">
    <cfRule type="containsText" dxfId="670" priority="2" operator="containsText" text="ELC">
      <formula>NOT(ISERROR(SEARCH("ELC",J265)))</formula>
    </cfRule>
  </conditionalFormatting>
  <conditionalFormatting sqref="J273">
    <cfRule type="containsText" dxfId="669" priority="1" operator="containsText" text="ELC">
      <formula>NOT(ISERROR(SEARCH("ELC",J273)))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ED821-745D-42A7-BDD3-58CAAF9053D8}">
  <dimension ref="A1:AU825"/>
  <sheetViews>
    <sheetView showGridLines="0" topLeftCell="K1" zoomScale="85" zoomScaleNormal="85" workbookViewId="0">
      <selection activeCell="L1" sqref="L1:AQ1048576"/>
    </sheetView>
  </sheetViews>
  <sheetFormatPr baseColWidth="10" defaultRowHeight="15" x14ac:dyDescent="0.25"/>
  <cols>
    <col min="6" max="6" width="11.42578125" style="93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</cols>
  <sheetData>
    <row r="1" spans="2:20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2:20" x14ac:dyDescent="0.25">
      <c r="N2" s="25"/>
      <c r="O2" s="26"/>
      <c r="P2" s="26" t="s">
        <v>336</v>
      </c>
    </row>
    <row r="3" spans="2:20" ht="15.75" x14ac:dyDescent="0.25">
      <c r="K3" s="9" t="s">
        <v>320</v>
      </c>
      <c r="L3" s="10" t="s">
        <v>321</v>
      </c>
      <c r="N3" s="25"/>
      <c r="O3" s="26" t="s">
        <v>337</v>
      </c>
      <c r="P3" s="26" t="s">
        <v>338</v>
      </c>
    </row>
    <row r="4" spans="2:20" ht="15.75" x14ac:dyDescent="0.25">
      <c r="K4" s="9" t="s">
        <v>322</v>
      </c>
      <c r="L4" s="11" t="s">
        <v>323</v>
      </c>
      <c r="N4" s="26" t="s">
        <v>37</v>
      </c>
      <c r="O4" s="64">
        <v>1.01</v>
      </c>
      <c r="P4" s="29">
        <v>55.54</v>
      </c>
    </row>
    <row r="5" spans="2:20" x14ac:dyDescent="0.25">
      <c r="K5" s="9" t="s">
        <v>324</v>
      </c>
      <c r="L5" s="8" t="s">
        <v>325</v>
      </c>
      <c r="N5" s="26" t="s">
        <v>42</v>
      </c>
      <c r="O5" s="64">
        <v>6.09</v>
      </c>
      <c r="P5" s="29">
        <v>77.84</v>
      </c>
    </row>
    <row r="6" spans="2:20" x14ac:dyDescent="0.25">
      <c r="K6" s="9" t="s">
        <v>326</v>
      </c>
      <c r="L6" s="8" t="s">
        <v>327</v>
      </c>
      <c r="N6" s="26" t="s">
        <v>44</v>
      </c>
      <c r="O6" s="65">
        <v>6.09</v>
      </c>
      <c r="P6" s="30">
        <v>77.84</v>
      </c>
    </row>
    <row r="7" spans="2:20" x14ac:dyDescent="0.25">
      <c r="K7" s="9" t="s">
        <v>328</v>
      </c>
      <c r="L7" s="8" t="s">
        <v>329</v>
      </c>
      <c r="N7" s="26" t="s">
        <v>40</v>
      </c>
      <c r="O7" s="66">
        <v>6.09</v>
      </c>
      <c r="P7" s="32">
        <v>77.84</v>
      </c>
    </row>
    <row r="8" spans="2:20" ht="15.75" x14ac:dyDescent="0.25">
      <c r="K8" s="9" t="s">
        <v>330</v>
      </c>
      <c r="L8" s="11" t="s">
        <v>331</v>
      </c>
      <c r="N8" s="26" t="s">
        <v>38</v>
      </c>
      <c r="O8" s="64">
        <v>5.33</v>
      </c>
      <c r="P8" s="29">
        <v>69.19</v>
      </c>
      <c r="R8" s="16" t="s">
        <v>348</v>
      </c>
      <c r="S8" s="21">
        <f>+SUM(L279:AQ285)</f>
        <v>139.20362159838515</v>
      </c>
      <c r="T8">
        <v>139.20362159838515</v>
      </c>
    </row>
    <row r="9" spans="2:20" ht="15.75" x14ac:dyDescent="0.25">
      <c r="K9" s="9" t="s">
        <v>332</v>
      </c>
      <c r="L9" s="11" t="s">
        <v>333</v>
      </c>
      <c r="N9" s="26" t="s">
        <v>34</v>
      </c>
      <c r="O9" s="65">
        <v>5.67</v>
      </c>
      <c r="P9" s="30">
        <v>75.17</v>
      </c>
    </row>
    <row r="10" spans="2:20" x14ac:dyDescent="0.25">
      <c r="N10" s="26" t="s">
        <v>41</v>
      </c>
      <c r="O10" s="66">
        <v>4.71</v>
      </c>
      <c r="P10" s="32">
        <v>87.74</v>
      </c>
      <c r="S10" s="7" t="s">
        <v>349</v>
      </c>
    </row>
    <row r="11" spans="2:20" x14ac:dyDescent="0.25">
      <c r="N11" s="26" t="s">
        <v>43</v>
      </c>
      <c r="O11" s="64">
        <v>4.0599999999999996</v>
      </c>
      <c r="P11" s="29">
        <v>47.29</v>
      </c>
    </row>
    <row r="12" spans="2:20" x14ac:dyDescent="0.25">
      <c r="N12" s="26" t="s">
        <v>39</v>
      </c>
      <c r="O12" s="65">
        <v>5.46</v>
      </c>
      <c r="P12" s="30">
        <v>78.28</v>
      </c>
    </row>
    <row r="13" spans="2:20" x14ac:dyDescent="0.25">
      <c r="N13" s="26" t="s">
        <v>32</v>
      </c>
      <c r="O13" s="65">
        <v>4.76</v>
      </c>
      <c r="P13" s="30">
        <v>56.34</v>
      </c>
    </row>
    <row r="14" spans="2:20" x14ac:dyDescent="0.25">
      <c r="N14" s="26" t="s">
        <v>339</v>
      </c>
      <c r="O14" s="66">
        <v>4.1900000000000004</v>
      </c>
      <c r="P14" s="32">
        <v>40.78</v>
      </c>
    </row>
    <row r="16" spans="2:20" x14ac:dyDescent="0.25">
      <c r="B16" s="16" t="s">
        <v>352</v>
      </c>
      <c r="C16" s="16"/>
    </row>
    <row r="18" spans="1:44" x14ac:dyDescent="0.25">
      <c r="A18" s="2" t="s">
        <v>170</v>
      </c>
      <c r="B18" s="21">
        <f t="shared" ref="B18:B24" si="0">+L25+L279</f>
        <v>69.405454641302455</v>
      </c>
      <c r="C18" s="21"/>
      <c r="D18" s="21">
        <f t="shared" ref="D18:D24" si="1">+M25+M279</f>
        <v>56.085296966460398</v>
      </c>
      <c r="E18" s="21"/>
    </row>
    <row r="19" spans="1:44" x14ac:dyDescent="0.25">
      <c r="A19" s="2" t="s">
        <v>171</v>
      </c>
      <c r="B19" s="21">
        <f t="shared" si="0"/>
        <v>370.86150844725057</v>
      </c>
      <c r="C19" s="21"/>
      <c r="D19" s="21">
        <f t="shared" si="1"/>
        <v>358.51661861217849</v>
      </c>
      <c r="E19" s="21"/>
    </row>
    <row r="20" spans="1:44" x14ac:dyDescent="0.25">
      <c r="A20" s="2" t="s">
        <v>172</v>
      </c>
      <c r="B20" s="21">
        <f t="shared" si="0"/>
        <v>738.91659896245164</v>
      </c>
      <c r="C20" s="21"/>
      <c r="D20" s="21">
        <f t="shared" si="1"/>
        <v>699.42160465661436</v>
      </c>
      <c r="E20" s="21"/>
    </row>
    <row r="21" spans="1:44" ht="18.75" x14ac:dyDescent="0.3">
      <c r="A21" s="2" t="s">
        <v>173</v>
      </c>
      <c r="B21" s="21">
        <f t="shared" si="0"/>
        <v>7.3617713484507732</v>
      </c>
      <c r="C21" s="21"/>
      <c r="D21" s="21">
        <f t="shared" si="1"/>
        <v>6.9566063625028098</v>
      </c>
      <c r="E21" s="21"/>
      <c r="K21" s="34" t="s">
        <v>340</v>
      </c>
    </row>
    <row r="22" spans="1:44" x14ac:dyDescent="0.25">
      <c r="A22" s="2" t="s">
        <v>174</v>
      </c>
      <c r="B22" s="21">
        <f t="shared" si="0"/>
        <v>167.97719835493214</v>
      </c>
      <c r="C22" s="21"/>
      <c r="D22" s="21">
        <f t="shared" si="1"/>
        <v>156.24663182853865</v>
      </c>
      <c r="E22" s="21"/>
      <c r="J22" s="67" t="s">
        <v>436</v>
      </c>
      <c r="K22" s="63" t="s">
        <v>26</v>
      </c>
    </row>
    <row r="23" spans="1:44" x14ac:dyDescent="0.25">
      <c r="A23" s="2" t="s">
        <v>175</v>
      </c>
      <c r="B23" s="21">
        <f t="shared" si="0"/>
        <v>30.425325442646692</v>
      </c>
      <c r="C23" s="21"/>
      <c r="D23" s="21">
        <f t="shared" si="1"/>
        <v>28.359077986236837</v>
      </c>
      <c r="E23" s="21"/>
      <c r="L23">
        <f>+MATCH(L24,Resultados_Dic3!$B$2:$AO$2)</f>
        <v>7</v>
      </c>
      <c r="M23">
        <f>+MATCH(M24,Resultados_Dic3!$B$2:$AO$2)</f>
        <v>8</v>
      </c>
      <c r="N23">
        <f>+MATCH(N24,Resultados_Dic3!$B$2:$AO$2)</f>
        <v>9</v>
      </c>
      <c r="O23">
        <f>+MATCH(O24,Resultados_Dic3!$B$2:$AO$2)</f>
        <v>10</v>
      </c>
      <c r="P23">
        <f>+MATCH(P24,Resultados_Dic3!$B$2:$AO$2)</f>
        <v>11</v>
      </c>
      <c r="Q23">
        <f>+MATCH(Q24,Resultados_Dic3!$B$2:$AO$2)</f>
        <v>12</v>
      </c>
      <c r="R23">
        <f>+MATCH(R24,Resultados_Dic3!$B$2:$AO$2)</f>
        <v>13</v>
      </c>
      <c r="S23">
        <f>+MATCH(S24,Resultados_Dic3!$B$2:$AO$2)</f>
        <v>14</v>
      </c>
      <c r="T23">
        <f>+MATCH(T24,Resultados_Dic3!$B$2:$AO$2)</f>
        <v>15</v>
      </c>
      <c r="U23">
        <f>+MATCH(U24,Resultados_Dic3!$B$2:$AO$2)</f>
        <v>16</v>
      </c>
      <c r="V23">
        <f>+MATCH(V24,Resultados_Dic3!$B$2:$AO$2)</f>
        <v>17</v>
      </c>
      <c r="W23">
        <f>+MATCH(W24,Resultados_Dic3!$B$2:$AO$2)</f>
        <v>18</v>
      </c>
      <c r="X23">
        <f>+MATCH(X24,Resultados_Dic3!$B$2:$AO$2)</f>
        <v>19</v>
      </c>
      <c r="Y23">
        <f>+MATCH(Y24,Resultados_Dic3!$B$2:$AO$2)</f>
        <v>20</v>
      </c>
      <c r="Z23">
        <f>+MATCH(Z24,Resultados_Dic3!$B$2:$AO$2)</f>
        <v>21</v>
      </c>
      <c r="AA23">
        <f>+MATCH(AA24,Resultados_Dic3!$B$2:$AO$2)</f>
        <v>22</v>
      </c>
      <c r="AB23">
        <f>+MATCH(AB24,Resultados_Dic3!$B$2:$AO$2)</f>
        <v>23</v>
      </c>
      <c r="AC23">
        <f>+MATCH(AC24,Resultados_Dic3!$B$2:$AO$2)</f>
        <v>24</v>
      </c>
      <c r="AD23">
        <f>+MATCH(AD24,Resultados_Dic3!$B$2:$AO$2)</f>
        <v>25</v>
      </c>
      <c r="AE23">
        <f>+MATCH(AE24,Resultados_Dic3!$B$2:$AO$2)</f>
        <v>26</v>
      </c>
      <c r="AF23">
        <f>+MATCH(AF24,Resultados_Dic3!$B$2:$AO$2)</f>
        <v>27</v>
      </c>
      <c r="AG23">
        <f>+MATCH(AG24,Resultados_Dic3!$B$2:$AO$2)</f>
        <v>28</v>
      </c>
      <c r="AH23">
        <f>+MATCH(AH24,Resultados_Dic3!$B$2:$AO$2)</f>
        <v>29</v>
      </c>
      <c r="AI23">
        <f>+MATCH(AI24,Resultados_Dic3!$B$2:$AO$2)</f>
        <v>30</v>
      </c>
      <c r="AJ23">
        <f>+MATCH(AJ24,Resultados_Dic3!$B$2:$AO$2)</f>
        <v>31</v>
      </c>
      <c r="AK23">
        <f>+MATCH(AK24,Resultados_Dic3!$B$2:$AO$2)</f>
        <v>32</v>
      </c>
      <c r="AL23">
        <f>+MATCH(AL24,Resultados_Dic3!$B$2:$AO$2)</f>
        <v>33</v>
      </c>
      <c r="AM23">
        <f>+MATCH(AM24,Resultados_Dic3!$B$2:$AO$2)</f>
        <v>34</v>
      </c>
      <c r="AN23">
        <f>+MATCH(AN24,Resultados_Dic3!$B$2:$AO$2)</f>
        <v>35</v>
      </c>
      <c r="AO23">
        <f>+MATCH(AO24,Resultados_Dic3!$B$2:$AO$2)</f>
        <v>36</v>
      </c>
      <c r="AP23">
        <f>+MATCH(AP24,Resultados_Dic3!$B$2:$AO$2)</f>
        <v>37</v>
      </c>
      <c r="AQ23">
        <f>+MATCH(AQ24,Resultados_Dic3!$B$2:$AO$2)</f>
        <v>38</v>
      </c>
    </row>
    <row r="24" spans="1:44" x14ac:dyDescent="0.25">
      <c r="A24" s="2" t="s">
        <v>176</v>
      </c>
      <c r="B24" s="21">
        <f t="shared" si="0"/>
        <v>14.201271849971794</v>
      </c>
      <c r="C24" s="21"/>
      <c r="D24" s="21">
        <f t="shared" si="1"/>
        <v>13.943243342212474</v>
      </c>
      <c r="E24" s="21"/>
      <c r="L24" s="5">
        <v>2019</v>
      </c>
      <c r="M24" s="5">
        <v>2020</v>
      </c>
      <c r="N24" s="5">
        <v>2021</v>
      </c>
      <c r="O24" s="5">
        <v>2022</v>
      </c>
      <c r="P24" s="5">
        <v>2023</v>
      </c>
      <c r="Q24" s="5">
        <v>2024</v>
      </c>
      <c r="R24" s="5">
        <v>2025</v>
      </c>
      <c r="S24" s="5">
        <v>2026</v>
      </c>
      <c r="T24" s="5">
        <v>2027</v>
      </c>
      <c r="U24" s="5">
        <v>2028</v>
      </c>
      <c r="V24" s="5">
        <v>2029</v>
      </c>
      <c r="W24" s="5">
        <v>2030</v>
      </c>
      <c r="X24" s="5">
        <v>2031</v>
      </c>
      <c r="Y24" s="5">
        <v>2032</v>
      </c>
      <c r="Z24" s="5">
        <v>2033</v>
      </c>
      <c r="AA24" s="5">
        <v>2034</v>
      </c>
      <c r="AB24" s="5">
        <v>2035</v>
      </c>
      <c r="AC24" s="5">
        <v>2036</v>
      </c>
      <c r="AD24" s="5">
        <v>2037</v>
      </c>
      <c r="AE24" s="5">
        <v>2038</v>
      </c>
      <c r="AF24" s="5">
        <v>2039</v>
      </c>
      <c r="AG24" s="5">
        <v>2040</v>
      </c>
      <c r="AH24" s="5">
        <v>2041</v>
      </c>
      <c r="AI24" s="5">
        <v>2042</v>
      </c>
      <c r="AJ24" s="5">
        <v>2043</v>
      </c>
      <c r="AK24" s="5">
        <v>2044</v>
      </c>
      <c r="AL24" s="5">
        <v>2045</v>
      </c>
      <c r="AM24" s="5">
        <v>2046</v>
      </c>
      <c r="AN24" s="5">
        <v>2047</v>
      </c>
      <c r="AO24" s="5">
        <v>2048</v>
      </c>
      <c r="AP24" s="5">
        <v>2049</v>
      </c>
      <c r="AQ24" s="5">
        <v>2050</v>
      </c>
    </row>
    <row r="25" spans="1:44" x14ac:dyDescent="0.25">
      <c r="H25" s="17" t="str">
        <f>+$H$1</f>
        <v>DIC5</v>
      </c>
      <c r="J25" s="24" t="s">
        <v>45</v>
      </c>
      <c r="K25" s="2" t="s">
        <v>170</v>
      </c>
      <c r="L25" s="21">
        <f>+SUMIFS(Resultados_Dic3!H$3:H$99980,Resultados_Dic3!$F$3:$F$99980,Produccion_PJ!$K25,Resultados_Dic3!$D$3:$D$99980,Produccion_PJ!$K$22,Resultados_Dic3!$E$3:$E$99980,Produccion_PJ!$J25,Resultados_Dic3!$A$3:$A$99980,Produccion_PJ!$H25)</f>
        <v>68.678696673107595</v>
      </c>
      <c r="M25" s="21">
        <f>+SUMIFS(Resultados_Dic3!I$3:I$99980,Resultados_Dic3!$F$3:$F$99980,Produccion_PJ!$K25,Resultados_Dic3!$D$3:$D$99980,Produccion_PJ!$K$22,Resultados_Dic3!$E$3:$E$99980,Produccion_PJ!$J25,Resultados_Dic3!$A$3:$A$99980,Produccion_PJ!$H25)</f>
        <v>55.498016951083997</v>
      </c>
      <c r="N25" s="21">
        <f>+SUMIFS(Resultados_Dic3!J$3:J$99980,Resultados_Dic3!$F$3:$F$99980,Produccion_PJ!$K25,Resultados_Dic3!$D$3:$D$99980,Produccion_PJ!$K$22,Resultados_Dic3!$E$3:$E$99980,Produccion_PJ!$J25,Resultados_Dic3!$A$3:$A$99980,Produccion_PJ!$H25)</f>
        <v>43.451911431261003</v>
      </c>
      <c r="O25" s="21">
        <f>+SUMIFS(Resultados_Dic3!K$3:K$99980,Resultados_Dic3!$F$3:$F$99980,Produccion_PJ!$K25,Resultados_Dic3!$D$3:$D$99980,Produccion_PJ!$K$22,Resultados_Dic3!$E$3:$E$99980,Produccion_PJ!$J25,Resultados_Dic3!$A$3:$A$99980,Produccion_PJ!$H25)</f>
        <v>50.743687576035803</v>
      </c>
      <c r="P25" s="21">
        <f>+SUMIFS(Resultados_Dic3!L$3:L$99980,Resultados_Dic3!$F$3:$F$99980,Produccion_PJ!$K25,Resultados_Dic3!$D$3:$D$99980,Produccion_PJ!$K$22,Resultados_Dic3!$E$3:$E$99980,Produccion_PJ!$J25,Resultados_Dic3!$A$3:$A$99980,Produccion_PJ!$H25)</f>
        <v>48.366522888511597</v>
      </c>
      <c r="Q25" s="21">
        <f>+SUMIFS(Resultados_Dic3!M$3:M$99980,Resultados_Dic3!$F$3:$F$99980,Produccion_PJ!$K25,Resultados_Dic3!$D$3:$D$99980,Produccion_PJ!$K$22,Resultados_Dic3!$E$3:$E$99980,Produccion_PJ!$J25,Resultados_Dic3!$A$3:$A$99980,Produccion_PJ!$H25)</f>
        <v>0</v>
      </c>
      <c r="R25" s="21">
        <f>+SUMIFS(Resultados_Dic3!N$3:N$99980,Resultados_Dic3!$F$3:$F$99980,Produccion_PJ!$K25,Resultados_Dic3!$D$3:$D$99980,Produccion_PJ!$K$22,Resultados_Dic3!$E$3:$E$99980,Produccion_PJ!$J25,Resultados_Dic3!$A$3:$A$99980,Produccion_PJ!$H25)</f>
        <v>0</v>
      </c>
      <c r="S25" s="21">
        <f>+SUMIFS(Resultados_Dic3!O$3:O$99980,Resultados_Dic3!$F$3:$F$99980,Produccion_PJ!$K25,Resultados_Dic3!$D$3:$D$99980,Produccion_PJ!$K$22,Resultados_Dic3!$E$3:$E$99980,Produccion_PJ!$J25,Resultados_Dic3!$A$3:$A$99980,Produccion_PJ!$H25)</f>
        <v>0</v>
      </c>
      <c r="T25" s="21">
        <f>+SUMIFS(Resultados_Dic3!P$3:P$99980,Resultados_Dic3!$F$3:$F$99980,Produccion_PJ!$K25,Resultados_Dic3!$D$3:$D$99980,Produccion_PJ!$K$22,Resultados_Dic3!$E$3:$E$99980,Produccion_PJ!$J25,Resultados_Dic3!$A$3:$A$99980,Produccion_PJ!$H25)</f>
        <v>0</v>
      </c>
      <c r="U25" s="21">
        <f>+SUMIFS(Resultados_Dic3!Q$3:Q$99980,Resultados_Dic3!$F$3:$F$99980,Produccion_PJ!$K25,Resultados_Dic3!$D$3:$D$99980,Produccion_PJ!$K$22,Resultados_Dic3!$E$3:$E$99980,Produccion_PJ!$J25,Resultados_Dic3!$A$3:$A$99980,Produccion_PJ!$H25)</f>
        <v>0</v>
      </c>
      <c r="V25" s="21">
        <f>+SUMIFS(Resultados_Dic3!R$3:R$99980,Resultados_Dic3!$F$3:$F$99980,Produccion_PJ!$K25,Resultados_Dic3!$D$3:$D$99980,Produccion_PJ!$K$22,Resultados_Dic3!$E$3:$E$99980,Produccion_PJ!$J25,Resultados_Dic3!$A$3:$A$99980,Produccion_PJ!$H25)</f>
        <v>0</v>
      </c>
      <c r="W25" s="21">
        <f>+SUMIFS(Resultados_Dic3!S$3:S$99980,Resultados_Dic3!$F$3:$F$99980,Produccion_PJ!$K25,Resultados_Dic3!$D$3:$D$99980,Produccion_PJ!$K$22,Resultados_Dic3!$E$3:$E$99980,Produccion_PJ!$J25,Resultados_Dic3!$A$3:$A$99980,Produccion_PJ!$H25)</f>
        <v>0</v>
      </c>
      <c r="X25" s="21">
        <f>+SUMIFS(Resultados_Dic3!T$3:T$99980,Resultados_Dic3!$F$3:$F$99980,Produccion_PJ!$K25,Resultados_Dic3!$D$3:$D$99980,Produccion_PJ!$K$22,Resultados_Dic3!$E$3:$E$99980,Produccion_PJ!$J25,Resultados_Dic3!$A$3:$A$99980,Produccion_PJ!$H25)</f>
        <v>0</v>
      </c>
      <c r="Y25" s="21">
        <f>+SUMIFS(Resultados_Dic3!U$3:U$99980,Resultados_Dic3!$F$3:$F$99980,Produccion_PJ!$K25,Resultados_Dic3!$D$3:$D$99980,Produccion_PJ!$K$22,Resultados_Dic3!$E$3:$E$99980,Produccion_PJ!$J25,Resultados_Dic3!$A$3:$A$99980,Produccion_PJ!$H25)</f>
        <v>0</v>
      </c>
      <c r="Z25" s="21">
        <f>+SUMIFS(Resultados_Dic3!V$3:V$99980,Resultados_Dic3!$F$3:$F$99980,Produccion_PJ!$K25,Resultados_Dic3!$D$3:$D$99980,Produccion_PJ!$K$22,Resultados_Dic3!$E$3:$E$99980,Produccion_PJ!$J25,Resultados_Dic3!$A$3:$A$99980,Produccion_PJ!$H25)</f>
        <v>0</v>
      </c>
      <c r="AA25" s="21">
        <f>+SUMIFS(Resultados_Dic3!W$3:W$99980,Resultados_Dic3!$F$3:$F$99980,Produccion_PJ!$K25,Resultados_Dic3!$D$3:$D$99980,Produccion_PJ!$K$22,Resultados_Dic3!$E$3:$E$99980,Produccion_PJ!$J25,Resultados_Dic3!$A$3:$A$99980,Produccion_PJ!$H25)</f>
        <v>0</v>
      </c>
      <c r="AB25" s="21">
        <f>+SUMIFS(Resultados_Dic3!X$3:X$99980,Resultados_Dic3!$F$3:$F$99980,Produccion_PJ!$K25,Resultados_Dic3!$D$3:$D$99980,Produccion_PJ!$K$22,Resultados_Dic3!$E$3:$E$99980,Produccion_PJ!$J25,Resultados_Dic3!$A$3:$A$99980,Produccion_PJ!$H25)</f>
        <v>0</v>
      </c>
      <c r="AC25" s="21">
        <f>+SUMIFS(Resultados_Dic3!Y$3:Y$99980,Resultados_Dic3!$F$3:$F$99980,Produccion_PJ!$K25,Resultados_Dic3!$D$3:$D$99980,Produccion_PJ!$K$22,Resultados_Dic3!$E$3:$E$99980,Produccion_PJ!$J25,Resultados_Dic3!$A$3:$A$99980,Produccion_PJ!$H25)</f>
        <v>0</v>
      </c>
      <c r="AD25" s="21">
        <f>+SUMIFS(Resultados_Dic3!Z$3:Z$99980,Resultados_Dic3!$F$3:$F$99980,Produccion_PJ!$K25,Resultados_Dic3!$D$3:$D$99980,Produccion_PJ!$K$22,Resultados_Dic3!$E$3:$E$99980,Produccion_PJ!$J25,Resultados_Dic3!$A$3:$A$99980,Produccion_PJ!$H25)</f>
        <v>0</v>
      </c>
      <c r="AE25" s="21">
        <f>+SUMIFS(Resultados_Dic3!AA$3:AA$99980,Resultados_Dic3!$F$3:$F$99980,Produccion_PJ!$K25,Resultados_Dic3!$D$3:$D$99980,Produccion_PJ!$K$22,Resultados_Dic3!$E$3:$E$99980,Produccion_PJ!$J25,Resultados_Dic3!$A$3:$A$99980,Produccion_PJ!$H25)</f>
        <v>0</v>
      </c>
      <c r="AF25" s="21">
        <f>+SUMIFS(Resultados_Dic3!AB$3:AB$99980,Resultados_Dic3!$F$3:$F$99980,Produccion_PJ!$K25,Resultados_Dic3!$D$3:$D$99980,Produccion_PJ!$K$22,Resultados_Dic3!$E$3:$E$99980,Produccion_PJ!$J25,Resultados_Dic3!$A$3:$A$99980,Produccion_PJ!$H25)</f>
        <v>0</v>
      </c>
      <c r="AG25" s="21">
        <f>+SUMIFS(Resultados_Dic3!AC$3:AC$99980,Resultados_Dic3!$F$3:$F$99980,Produccion_PJ!$K25,Resultados_Dic3!$D$3:$D$99980,Produccion_PJ!$K$22,Resultados_Dic3!$E$3:$E$99980,Produccion_PJ!$J25,Resultados_Dic3!$A$3:$A$99980,Produccion_PJ!$H25)</f>
        <v>0</v>
      </c>
      <c r="AH25" s="21">
        <f>+SUMIFS(Resultados_Dic3!AD$3:AD$99980,Resultados_Dic3!$F$3:$F$99980,Produccion_PJ!$K25,Resultados_Dic3!$D$3:$D$99980,Produccion_PJ!$K$22,Resultados_Dic3!$E$3:$E$99980,Produccion_PJ!$J25,Resultados_Dic3!$A$3:$A$99980,Produccion_PJ!$H25)</f>
        <v>0</v>
      </c>
      <c r="AI25" s="21">
        <f>+SUMIFS(Resultados_Dic3!AE$3:AE$99980,Resultados_Dic3!$F$3:$F$99980,Produccion_PJ!$K25,Resultados_Dic3!$D$3:$D$99980,Produccion_PJ!$K$22,Resultados_Dic3!$E$3:$E$99980,Produccion_PJ!$J25,Resultados_Dic3!$A$3:$A$99980,Produccion_PJ!$H25)</f>
        <v>0</v>
      </c>
      <c r="AJ25" s="21">
        <f>+SUMIFS(Resultados_Dic3!AF$3:AF$99980,Resultados_Dic3!$F$3:$F$99980,Produccion_PJ!$K25,Resultados_Dic3!$D$3:$D$99980,Produccion_PJ!$K$22,Resultados_Dic3!$E$3:$E$99980,Produccion_PJ!$J25,Resultados_Dic3!$A$3:$A$99980,Produccion_PJ!$H25)</f>
        <v>0</v>
      </c>
      <c r="AK25" s="21">
        <f>+SUMIFS(Resultados_Dic3!AG$3:AG$99980,Resultados_Dic3!$F$3:$F$99980,Produccion_PJ!$K25,Resultados_Dic3!$D$3:$D$99980,Produccion_PJ!$K$22,Resultados_Dic3!$E$3:$E$99980,Produccion_PJ!$J25,Resultados_Dic3!$A$3:$A$99980,Produccion_PJ!$H25)</f>
        <v>0</v>
      </c>
      <c r="AL25" s="21">
        <f>+SUMIFS(Resultados_Dic3!AH$3:AH$99980,Resultados_Dic3!$F$3:$F$99980,Produccion_PJ!$K25,Resultados_Dic3!$D$3:$D$99980,Produccion_PJ!$K$22,Resultados_Dic3!$E$3:$E$99980,Produccion_PJ!$J25,Resultados_Dic3!$A$3:$A$99980,Produccion_PJ!$H25)</f>
        <v>0</v>
      </c>
      <c r="AM25" s="21">
        <f>+SUMIFS(Resultados_Dic3!AI$3:AI$99980,Resultados_Dic3!$F$3:$F$99980,Produccion_PJ!$K25,Resultados_Dic3!$D$3:$D$99980,Produccion_PJ!$K$22,Resultados_Dic3!$E$3:$E$99980,Produccion_PJ!$J25,Resultados_Dic3!$A$3:$A$99980,Produccion_PJ!$H25)</f>
        <v>0</v>
      </c>
      <c r="AN25" s="21">
        <f>+SUMIFS(Resultados_Dic3!AJ$3:AJ$99980,Resultados_Dic3!$F$3:$F$99980,Produccion_PJ!$K25,Resultados_Dic3!$D$3:$D$99980,Produccion_PJ!$K$22,Resultados_Dic3!$E$3:$E$99980,Produccion_PJ!$J25,Resultados_Dic3!$A$3:$A$99980,Produccion_PJ!$H25)</f>
        <v>0</v>
      </c>
      <c r="AO25" s="21">
        <f>+SUMIFS(Resultados_Dic3!AK$3:AK$99980,Resultados_Dic3!$F$3:$F$99980,Produccion_PJ!$K25,Resultados_Dic3!$D$3:$D$99980,Produccion_PJ!$K$22,Resultados_Dic3!$E$3:$E$99980,Produccion_PJ!$J25,Resultados_Dic3!$A$3:$A$99980,Produccion_PJ!$H25)</f>
        <v>0</v>
      </c>
      <c r="AP25" s="21">
        <f>+SUMIFS(Resultados_Dic3!AL$3:AL$99980,Resultados_Dic3!$F$3:$F$99980,Produccion_PJ!$K25,Resultados_Dic3!$D$3:$D$99980,Produccion_PJ!$K$22,Resultados_Dic3!$E$3:$E$99980,Produccion_PJ!$J25,Resultados_Dic3!$A$3:$A$99980,Produccion_PJ!$H25)</f>
        <v>0</v>
      </c>
      <c r="AQ25" s="21">
        <f>+SUMIFS(Resultados_Dic3!AM$3:AM$99980,Resultados_Dic3!$F$3:$F$99980,Produccion_PJ!$K25,Resultados_Dic3!$D$3:$D$99980,Produccion_PJ!$K$22,Resultados_Dic3!$E$3:$E$99980,Produccion_PJ!$J25,Resultados_Dic3!$A$3:$A$99980,Produccion_PJ!$H25)</f>
        <v>0</v>
      </c>
      <c r="AR25" s="21"/>
    </row>
    <row r="26" spans="1:44" x14ac:dyDescent="0.25">
      <c r="H26" s="17" t="str">
        <f t="shared" ref="H26:H31" si="2">+$H$1</f>
        <v>DIC5</v>
      </c>
      <c r="J26" s="24" t="s">
        <v>46</v>
      </c>
      <c r="K26" s="2" t="s">
        <v>171</v>
      </c>
      <c r="L26" s="21">
        <f>+SUMIFS(Resultados_Dic3!H$3:H$99980,Resultados_Dic3!$F$3:$F$99980,Produccion_PJ!$K26,Resultados_Dic3!$D$3:$D$99980,Produccion_PJ!$K$22,Resultados_Dic3!$E$3:$E$99980,Produccion_PJ!$J26,Resultados_Dic3!$A$3:$A$99980,Produccion_PJ!$H26)</f>
        <v>366.97814570935401</v>
      </c>
      <c r="M26" s="21">
        <f>+SUMIFS(Resultados_Dic3!I$3:I$99980,Resultados_Dic3!$F$3:$F$99980,Produccion_PJ!$K26,Resultados_Dic3!$D$3:$D$99980,Produccion_PJ!$K$22,Resultados_Dic3!$E$3:$E$99980,Produccion_PJ!$J26,Resultados_Dic3!$A$3:$A$99980,Produccion_PJ!$H26)</f>
        <v>354.76252160851698</v>
      </c>
      <c r="N26" s="21">
        <f>+SUMIFS(Resultados_Dic3!J$3:J$99980,Resultados_Dic3!$F$3:$F$99980,Produccion_PJ!$K26,Resultados_Dic3!$D$3:$D$99980,Produccion_PJ!$K$22,Resultados_Dic3!$E$3:$E$99980,Produccion_PJ!$J26,Resultados_Dic3!$A$3:$A$99980,Produccion_PJ!$H26)</f>
        <v>319.07003007468199</v>
      </c>
      <c r="O26" s="21">
        <f>+SUMIFS(Resultados_Dic3!K$3:K$99980,Resultados_Dic3!$F$3:$F$99980,Produccion_PJ!$K26,Resultados_Dic3!$D$3:$D$99980,Produccion_PJ!$K$22,Resultados_Dic3!$E$3:$E$99980,Produccion_PJ!$J26,Resultados_Dic3!$A$3:$A$99980,Produccion_PJ!$H26)</f>
        <v>316.32684085140397</v>
      </c>
      <c r="P26" s="21">
        <f>+SUMIFS(Resultados_Dic3!L$3:L$99980,Resultados_Dic3!$F$3:$F$99980,Produccion_PJ!$K26,Resultados_Dic3!$D$3:$D$99980,Produccion_PJ!$K$22,Resultados_Dic3!$E$3:$E$99980,Produccion_PJ!$J26,Resultados_Dic3!$A$3:$A$99980,Produccion_PJ!$H26)</f>
        <v>174.068204216602</v>
      </c>
      <c r="Q26" s="21">
        <f>+SUMIFS(Resultados_Dic3!M$3:M$99980,Resultados_Dic3!$F$3:$F$99980,Produccion_PJ!$K26,Resultados_Dic3!$D$3:$D$99980,Produccion_PJ!$K$22,Resultados_Dic3!$E$3:$E$99980,Produccion_PJ!$J26,Resultados_Dic3!$A$3:$A$99980,Produccion_PJ!$H26)</f>
        <v>174.068204216602</v>
      </c>
      <c r="R26" s="21">
        <f>+SUMIFS(Resultados_Dic3!N$3:N$99980,Resultados_Dic3!$F$3:$F$99980,Produccion_PJ!$K26,Resultados_Dic3!$D$3:$D$99980,Produccion_PJ!$K$22,Resultados_Dic3!$E$3:$E$99980,Produccion_PJ!$J26,Resultados_Dic3!$A$3:$A$99980,Produccion_PJ!$H26)</f>
        <v>174.068204216602</v>
      </c>
      <c r="S26" s="21">
        <f>+SUMIFS(Resultados_Dic3!O$3:O$99980,Resultados_Dic3!$F$3:$F$99980,Produccion_PJ!$K26,Resultados_Dic3!$D$3:$D$99980,Produccion_PJ!$K$22,Resultados_Dic3!$E$3:$E$99980,Produccion_PJ!$J26,Resultados_Dic3!$A$3:$A$99980,Produccion_PJ!$H26)</f>
        <v>174.068204216602</v>
      </c>
      <c r="T26" s="21">
        <f>+SUMIFS(Resultados_Dic3!P$3:P$99980,Resultados_Dic3!$F$3:$F$99980,Produccion_PJ!$K26,Resultados_Dic3!$D$3:$D$99980,Produccion_PJ!$K$22,Resultados_Dic3!$E$3:$E$99980,Produccion_PJ!$J26,Resultados_Dic3!$A$3:$A$99980,Produccion_PJ!$H26)</f>
        <v>54.420883357448801</v>
      </c>
      <c r="U26" s="21">
        <f>+SUMIFS(Resultados_Dic3!Q$3:Q$99980,Resultados_Dic3!$F$3:$F$99980,Produccion_PJ!$K26,Resultados_Dic3!$D$3:$D$99980,Produccion_PJ!$K$22,Resultados_Dic3!$E$3:$E$99980,Produccion_PJ!$J26,Resultados_Dic3!$A$3:$A$99980,Produccion_PJ!$H26)</f>
        <v>18.596200352882001</v>
      </c>
      <c r="V26" s="21">
        <f>+SUMIFS(Resultados_Dic3!R$3:R$99980,Resultados_Dic3!$F$3:$F$99980,Produccion_PJ!$K26,Resultados_Dic3!$D$3:$D$99980,Produccion_PJ!$K$22,Resultados_Dic3!$E$3:$E$99980,Produccion_PJ!$J26,Resultados_Dic3!$A$3:$A$99980,Produccion_PJ!$H26)</f>
        <v>9.3122027577541999</v>
      </c>
      <c r="W26" s="21">
        <f>+SUMIFS(Resultados_Dic3!S$3:S$99980,Resultados_Dic3!$F$3:$F$99980,Produccion_PJ!$K26,Resultados_Dic3!$D$3:$D$99980,Produccion_PJ!$K$22,Resultados_Dic3!$E$3:$E$99980,Produccion_PJ!$J26,Resultados_Dic3!$A$3:$A$99980,Produccion_PJ!$H26)</f>
        <v>0</v>
      </c>
      <c r="X26" s="21">
        <f>+SUMIFS(Resultados_Dic3!T$3:T$99980,Resultados_Dic3!$F$3:$F$99980,Produccion_PJ!$K26,Resultados_Dic3!$D$3:$D$99980,Produccion_PJ!$K$22,Resultados_Dic3!$E$3:$E$99980,Produccion_PJ!$J26,Resultados_Dic3!$A$3:$A$99980,Produccion_PJ!$H26)</f>
        <v>0</v>
      </c>
      <c r="Y26" s="21">
        <f>+SUMIFS(Resultados_Dic3!U$3:U$99980,Resultados_Dic3!$F$3:$F$99980,Produccion_PJ!$K26,Resultados_Dic3!$D$3:$D$99980,Produccion_PJ!$K$22,Resultados_Dic3!$E$3:$E$99980,Produccion_PJ!$J26,Resultados_Dic3!$A$3:$A$99980,Produccion_PJ!$H26)</f>
        <v>0</v>
      </c>
      <c r="Z26" s="21">
        <f>+SUMIFS(Resultados_Dic3!V$3:V$99980,Resultados_Dic3!$F$3:$F$99980,Produccion_PJ!$K26,Resultados_Dic3!$D$3:$D$99980,Produccion_PJ!$K$22,Resultados_Dic3!$E$3:$E$99980,Produccion_PJ!$J26,Resultados_Dic3!$A$3:$A$99980,Produccion_PJ!$H26)</f>
        <v>0</v>
      </c>
      <c r="AA26" s="21">
        <f>+SUMIFS(Resultados_Dic3!W$3:W$99980,Resultados_Dic3!$F$3:$F$99980,Produccion_PJ!$K26,Resultados_Dic3!$D$3:$D$99980,Produccion_PJ!$K$22,Resultados_Dic3!$E$3:$E$99980,Produccion_PJ!$J26,Resultados_Dic3!$A$3:$A$99980,Produccion_PJ!$H26)</f>
        <v>0</v>
      </c>
      <c r="AB26" s="21">
        <f>+SUMIFS(Resultados_Dic3!X$3:X$99980,Resultados_Dic3!$F$3:$F$99980,Produccion_PJ!$K26,Resultados_Dic3!$D$3:$D$99980,Produccion_PJ!$K$22,Resultados_Dic3!$E$3:$E$99980,Produccion_PJ!$J26,Resultados_Dic3!$A$3:$A$99980,Produccion_PJ!$H26)</f>
        <v>0</v>
      </c>
      <c r="AC26" s="21">
        <f>+SUMIFS(Resultados_Dic3!Y$3:Y$99980,Resultados_Dic3!$F$3:$F$99980,Produccion_PJ!$K26,Resultados_Dic3!$D$3:$D$99980,Produccion_PJ!$K$22,Resultados_Dic3!$E$3:$E$99980,Produccion_PJ!$J26,Resultados_Dic3!$A$3:$A$99980,Produccion_PJ!$H26)</f>
        <v>0</v>
      </c>
      <c r="AD26" s="21">
        <f>+SUMIFS(Resultados_Dic3!Z$3:Z$99980,Resultados_Dic3!$F$3:$F$99980,Produccion_PJ!$K26,Resultados_Dic3!$D$3:$D$99980,Produccion_PJ!$K$22,Resultados_Dic3!$E$3:$E$99980,Produccion_PJ!$J26,Resultados_Dic3!$A$3:$A$99980,Produccion_PJ!$H26)</f>
        <v>0</v>
      </c>
      <c r="AE26" s="21">
        <f>+SUMIFS(Resultados_Dic3!AA$3:AA$99980,Resultados_Dic3!$F$3:$F$99980,Produccion_PJ!$K26,Resultados_Dic3!$D$3:$D$99980,Produccion_PJ!$K$22,Resultados_Dic3!$E$3:$E$99980,Produccion_PJ!$J26,Resultados_Dic3!$A$3:$A$99980,Produccion_PJ!$H26)</f>
        <v>0</v>
      </c>
      <c r="AF26" s="21">
        <f>+SUMIFS(Resultados_Dic3!AB$3:AB$99980,Resultados_Dic3!$F$3:$F$99980,Produccion_PJ!$K26,Resultados_Dic3!$D$3:$D$99980,Produccion_PJ!$K$22,Resultados_Dic3!$E$3:$E$99980,Produccion_PJ!$J26,Resultados_Dic3!$A$3:$A$99980,Produccion_PJ!$H26)</f>
        <v>0</v>
      </c>
      <c r="AG26" s="21">
        <f>+SUMIFS(Resultados_Dic3!AC$3:AC$99980,Resultados_Dic3!$F$3:$F$99980,Produccion_PJ!$K26,Resultados_Dic3!$D$3:$D$99980,Produccion_PJ!$K$22,Resultados_Dic3!$E$3:$E$99980,Produccion_PJ!$J26,Resultados_Dic3!$A$3:$A$99980,Produccion_PJ!$H26)</f>
        <v>0</v>
      </c>
      <c r="AH26" s="21">
        <f>+SUMIFS(Resultados_Dic3!AD$3:AD$99980,Resultados_Dic3!$F$3:$F$99980,Produccion_PJ!$K26,Resultados_Dic3!$D$3:$D$99980,Produccion_PJ!$K$22,Resultados_Dic3!$E$3:$E$99980,Produccion_PJ!$J26,Resultados_Dic3!$A$3:$A$99980,Produccion_PJ!$H26)</f>
        <v>0</v>
      </c>
      <c r="AI26" s="21">
        <f>+SUMIFS(Resultados_Dic3!AE$3:AE$99980,Resultados_Dic3!$F$3:$F$99980,Produccion_PJ!$K26,Resultados_Dic3!$D$3:$D$99980,Produccion_PJ!$K$22,Resultados_Dic3!$E$3:$E$99980,Produccion_PJ!$J26,Resultados_Dic3!$A$3:$A$99980,Produccion_PJ!$H26)</f>
        <v>0</v>
      </c>
      <c r="AJ26" s="21">
        <f>+SUMIFS(Resultados_Dic3!AF$3:AF$99980,Resultados_Dic3!$F$3:$F$99980,Produccion_PJ!$K26,Resultados_Dic3!$D$3:$D$99980,Produccion_PJ!$K$22,Resultados_Dic3!$E$3:$E$99980,Produccion_PJ!$J26,Resultados_Dic3!$A$3:$A$99980,Produccion_PJ!$H26)</f>
        <v>0</v>
      </c>
      <c r="AK26" s="21">
        <f>+SUMIFS(Resultados_Dic3!AG$3:AG$99980,Resultados_Dic3!$F$3:$F$99980,Produccion_PJ!$K26,Resultados_Dic3!$D$3:$D$99980,Produccion_PJ!$K$22,Resultados_Dic3!$E$3:$E$99980,Produccion_PJ!$J26,Resultados_Dic3!$A$3:$A$99980,Produccion_PJ!$H26)</f>
        <v>0</v>
      </c>
      <c r="AL26" s="21">
        <f>+SUMIFS(Resultados_Dic3!AH$3:AH$99980,Resultados_Dic3!$F$3:$F$99980,Produccion_PJ!$K26,Resultados_Dic3!$D$3:$D$99980,Produccion_PJ!$K$22,Resultados_Dic3!$E$3:$E$99980,Produccion_PJ!$J26,Resultados_Dic3!$A$3:$A$99980,Produccion_PJ!$H26)</f>
        <v>0</v>
      </c>
      <c r="AM26" s="21">
        <f>+SUMIFS(Resultados_Dic3!AI$3:AI$99980,Resultados_Dic3!$F$3:$F$99980,Produccion_PJ!$K26,Resultados_Dic3!$D$3:$D$99980,Produccion_PJ!$K$22,Resultados_Dic3!$E$3:$E$99980,Produccion_PJ!$J26,Resultados_Dic3!$A$3:$A$99980,Produccion_PJ!$H26)</f>
        <v>0</v>
      </c>
      <c r="AN26" s="21">
        <f>+SUMIFS(Resultados_Dic3!AJ$3:AJ$99980,Resultados_Dic3!$F$3:$F$99980,Produccion_PJ!$K26,Resultados_Dic3!$D$3:$D$99980,Produccion_PJ!$K$22,Resultados_Dic3!$E$3:$E$99980,Produccion_PJ!$J26,Resultados_Dic3!$A$3:$A$99980,Produccion_PJ!$H26)</f>
        <v>0</v>
      </c>
      <c r="AO26" s="21">
        <f>+SUMIFS(Resultados_Dic3!AK$3:AK$99980,Resultados_Dic3!$F$3:$F$99980,Produccion_PJ!$K26,Resultados_Dic3!$D$3:$D$99980,Produccion_PJ!$K$22,Resultados_Dic3!$E$3:$E$99980,Produccion_PJ!$J26,Resultados_Dic3!$A$3:$A$99980,Produccion_PJ!$H26)</f>
        <v>0</v>
      </c>
      <c r="AP26" s="21">
        <f>+SUMIFS(Resultados_Dic3!AL$3:AL$99980,Resultados_Dic3!$F$3:$F$99980,Produccion_PJ!$K26,Resultados_Dic3!$D$3:$D$99980,Produccion_PJ!$K$22,Resultados_Dic3!$E$3:$E$99980,Produccion_PJ!$J26,Resultados_Dic3!$A$3:$A$99980,Produccion_PJ!$H26)</f>
        <v>0</v>
      </c>
      <c r="AQ26" s="21">
        <f>+SUMIFS(Resultados_Dic3!AM$3:AM$99980,Resultados_Dic3!$F$3:$F$99980,Produccion_PJ!$K26,Resultados_Dic3!$D$3:$D$99980,Produccion_PJ!$K$22,Resultados_Dic3!$E$3:$E$99980,Produccion_PJ!$J26,Resultados_Dic3!$A$3:$A$99980,Produccion_PJ!$H26)</f>
        <v>0</v>
      </c>
      <c r="AR26" s="21"/>
    </row>
    <row r="27" spans="1:44" x14ac:dyDescent="0.25">
      <c r="A27" s="37" t="s">
        <v>353</v>
      </c>
      <c r="H27" s="17" t="str">
        <f t="shared" si="2"/>
        <v>DIC5</v>
      </c>
      <c r="J27" s="24" t="s">
        <v>47</v>
      </c>
      <c r="K27" s="2" t="s">
        <v>172</v>
      </c>
      <c r="L27" s="21">
        <f>+SUMIFS(Resultados_Dic3!H$3:H$99980,Resultados_Dic3!$F$3:$F$99980,Produccion_PJ!$K27,Resultados_Dic3!$D$3:$D$99980,Produccion_PJ!$K$22,Resultados_Dic3!$E$3:$E$99980,Produccion_PJ!$J27,Resultados_Dic3!$A$3:$A$99980,Produccion_PJ!$H27)</f>
        <v>727.99808370307301</v>
      </c>
      <c r="M27" s="21">
        <f>+SUMIFS(Resultados_Dic3!I$3:I$99980,Resultados_Dic3!$F$3:$F$99980,Produccion_PJ!$K27,Resultados_Dic3!$D$3:$D$99980,Produccion_PJ!$K$22,Resultados_Dic3!$E$3:$E$99980,Produccion_PJ!$J27,Resultados_Dic3!$A$3:$A$99980,Produccion_PJ!$H27)</f>
        <v>689.086682591113</v>
      </c>
      <c r="N27" s="21">
        <f>+SUMIFS(Resultados_Dic3!J$3:J$99980,Resultados_Dic3!$F$3:$F$99980,Produccion_PJ!$K27,Resultados_Dic3!$D$3:$D$99980,Produccion_PJ!$K$22,Resultados_Dic3!$E$3:$E$99980,Produccion_PJ!$J27,Resultados_Dic3!$A$3:$A$99980,Produccion_PJ!$H27)</f>
        <v>655.59225239616205</v>
      </c>
      <c r="O27" s="21">
        <f>+SUMIFS(Resultados_Dic3!K$3:K$99980,Resultados_Dic3!$F$3:$F$99980,Produccion_PJ!$K27,Resultados_Dic3!$D$3:$D$99980,Produccion_PJ!$K$22,Resultados_Dic3!$E$3:$E$99980,Produccion_PJ!$J27,Resultados_Dic3!$A$3:$A$99980,Produccion_PJ!$H27)</f>
        <v>622.09782220121099</v>
      </c>
      <c r="P27" s="21">
        <f>+SUMIFS(Resultados_Dic3!L$3:L$99980,Resultados_Dic3!$F$3:$F$99980,Produccion_PJ!$K27,Resultados_Dic3!$D$3:$D$99980,Produccion_PJ!$K$22,Resultados_Dic3!$E$3:$E$99980,Produccion_PJ!$J27,Resultados_Dic3!$A$3:$A$99980,Produccion_PJ!$H27)</f>
        <v>588.60339200626004</v>
      </c>
      <c r="Q27" s="21">
        <f>+SUMIFS(Resultados_Dic3!M$3:M$99980,Resultados_Dic3!$F$3:$F$99980,Produccion_PJ!$K27,Resultados_Dic3!$D$3:$D$99980,Produccion_PJ!$K$22,Resultados_Dic3!$E$3:$E$99980,Produccion_PJ!$J27,Resultados_Dic3!$A$3:$A$99980,Produccion_PJ!$H27)</f>
        <v>541.95410388484697</v>
      </c>
      <c r="R27" s="21">
        <f>+SUMIFS(Resultados_Dic3!N$3:N$99980,Resultados_Dic3!$F$3:$F$99980,Produccion_PJ!$K27,Resultados_Dic3!$D$3:$D$99980,Produccion_PJ!$K$22,Resultados_Dic3!$E$3:$E$99980,Produccion_PJ!$J27,Resultados_Dic3!$A$3:$A$99980,Produccion_PJ!$H27)</f>
        <v>495.30481576343402</v>
      </c>
      <c r="S27" s="21">
        <f>+SUMIFS(Resultados_Dic3!O$3:O$99980,Resultados_Dic3!$F$3:$F$99980,Produccion_PJ!$K27,Resultados_Dic3!$D$3:$D$99980,Produccion_PJ!$K$22,Resultados_Dic3!$E$3:$E$99980,Produccion_PJ!$J27,Resultados_Dic3!$A$3:$A$99980,Produccion_PJ!$H27)</f>
        <v>458.31235504878902</v>
      </c>
      <c r="T27" s="21">
        <f>+SUMIFS(Resultados_Dic3!P$3:P$99980,Resultados_Dic3!$F$3:$F$99980,Produccion_PJ!$K27,Resultados_Dic3!$D$3:$D$99980,Produccion_PJ!$K$22,Resultados_Dic3!$E$3:$E$99980,Produccion_PJ!$J27,Resultados_Dic3!$A$3:$A$99980,Produccion_PJ!$H27)</f>
        <v>421.31989433414299</v>
      </c>
      <c r="U27" s="21">
        <f>+SUMIFS(Resultados_Dic3!Q$3:Q$99980,Resultados_Dic3!$F$3:$F$99980,Produccion_PJ!$K27,Resultados_Dic3!$D$3:$D$99980,Produccion_PJ!$K$22,Resultados_Dic3!$E$3:$E$99980,Produccion_PJ!$J27,Resultados_Dic3!$A$3:$A$99980,Produccion_PJ!$H27)</f>
        <v>384.32743361949798</v>
      </c>
      <c r="V27" s="21">
        <f>+SUMIFS(Resultados_Dic3!R$3:R$99980,Resultados_Dic3!$F$3:$F$99980,Produccion_PJ!$K27,Resultados_Dic3!$D$3:$D$99980,Produccion_PJ!$K$22,Resultados_Dic3!$E$3:$E$99980,Produccion_PJ!$J27,Resultados_Dic3!$A$3:$A$99980,Produccion_PJ!$H27)</f>
        <v>245.97814354745901</v>
      </c>
      <c r="W27" s="21">
        <f>+SUMIFS(Resultados_Dic3!S$3:S$99980,Resultados_Dic3!$F$3:$F$99980,Produccion_PJ!$K27,Resultados_Dic3!$D$3:$D$99980,Produccion_PJ!$K$22,Resultados_Dic3!$E$3:$E$99980,Produccion_PJ!$J27,Resultados_Dic3!$A$3:$A$99980,Produccion_PJ!$H27)</f>
        <v>245.97814354745901</v>
      </c>
      <c r="X27" s="21">
        <f>+SUMIFS(Resultados_Dic3!T$3:T$99980,Resultados_Dic3!$F$3:$F$99980,Produccion_PJ!$K27,Resultados_Dic3!$D$3:$D$99980,Produccion_PJ!$K$22,Resultados_Dic3!$E$3:$E$99980,Produccion_PJ!$J27,Resultados_Dic3!$A$3:$A$99980,Produccion_PJ!$H27)</f>
        <v>245.97814354745901</v>
      </c>
      <c r="Y27" s="21">
        <f>+SUMIFS(Resultados_Dic3!U$3:U$99980,Resultados_Dic3!$F$3:$F$99980,Produccion_PJ!$K27,Resultados_Dic3!$D$3:$D$99980,Produccion_PJ!$K$22,Resultados_Dic3!$E$3:$E$99980,Produccion_PJ!$J27,Resultados_Dic3!$A$3:$A$99980,Produccion_PJ!$H27)</f>
        <v>174.18093218067301</v>
      </c>
      <c r="Z27" s="21">
        <f>+SUMIFS(Resultados_Dic3!V$3:V$99980,Resultados_Dic3!$F$3:$F$99980,Produccion_PJ!$K27,Resultados_Dic3!$D$3:$D$99980,Produccion_PJ!$K$22,Resultados_Dic3!$E$3:$E$99980,Produccion_PJ!$J27,Resultados_Dic3!$A$3:$A$99980,Produccion_PJ!$H27)</f>
        <v>0</v>
      </c>
      <c r="AA27" s="21">
        <f>+SUMIFS(Resultados_Dic3!W$3:W$99980,Resultados_Dic3!$F$3:$F$99980,Produccion_PJ!$K27,Resultados_Dic3!$D$3:$D$99980,Produccion_PJ!$K$22,Resultados_Dic3!$E$3:$E$99980,Produccion_PJ!$J27,Resultados_Dic3!$A$3:$A$99980,Produccion_PJ!$H27)</f>
        <v>0</v>
      </c>
      <c r="AB27" s="21">
        <f>+SUMIFS(Resultados_Dic3!X$3:X$99980,Resultados_Dic3!$F$3:$F$99980,Produccion_PJ!$K27,Resultados_Dic3!$D$3:$D$99980,Produccion_PJ!$K$22,Resultados_Dic3!$E$3:$E$99980,Produccion_PJ!$J27,Resultados_Dic3!$A$3:$A$99980,Produccion_PJ!$H27)</f>
        <v>0</v>
      </c>
      <c r="AC27" s="21">
        <f>+SUMIFS(Resultados_Dic3!Y$3:Y$99980,Resultados_Dic3!$F$3:$F$99980,Produccion_PJ!$K27,Resultados_Dic3!$D$3:$D$99980,Produccion_PJ!$K$22,Resultados_Dic3!$E$3:$E$99980,Produccion_PJ!$J27,Resultados_Dic3!$A$3:$A$99980,Produccion_PJ!$H27)</f>
        <v>0</v>
      </c>
      <c r="AD27" s="21">
        <f>+SUMIFS(Resultados_Dic3!Z$3:Z$99980,Resultados_Dic3!$F$3:$F$99980,Produccion_PJ!$K27,Resultados_Dic3!$D$3:$D$99980,Produccion_PJ!$K$22,Resultados_Dic3!$E$3:$E$99980,Produccion_PJ!$J27,Resultados_Dic3!$A$3:$A$99980,Produccion_PJ!$H27)</f>
        <v>0</v>
      </c>
      <c r="AE27" s="21">
        <f>+SUMIFS(Resultados_Dic3!AA$3:AA$99980,Resultados_Dic3!$F$3:$F$99980,Produccion_PJ!$K27,Resultados_Dic3!$D$3:$D$99980,Produccion_PJ!$K$22,Resultados_Dic3!$E$3:$E$99980,Produccion_PJ!$J27,Resultados_Dic3!$A$3:$A$99980,Produccion_PJ!$H27)</f>
        <v>0</v>
      </c>
      <c r="AF27" s="21">
        <f>+SUMIFS(Resultados_Dic3!AB$3:AB$99980,Resultados_Dic3!$F$3:$F$99980,Produccion_PJ!$K27,Resultados_Dic3!$D$3:$D$99980,Produccion_PJ!$K$22,Resultados_Dic3!$E$3:$E$99980,Produccion_PJ!$J27,Resultados_Dic3!$A$3:$A$99980,Produccion_PJ!$H27)</f>
        <v>0</v>
      </c>
      <c r="AG27" s="21">
        <f>+SUMIFS(Resultados_Dic3!AC$3:AC$99980,Resultados_Dic3!$F$3:$F$99980,Produccion_PJ!$K27,Resultados_Dic3!$D$3:$D$99980,Produccion_PJ!$K$22,Resultados_Dic3!$E$3:$E$99980,Produccion_PJ!$J27,Resultados_Dic3!$A$3:$A$99980,Produccion_PJ!$H27)</f>
        <v>0</v>
      </c>
      <c r="AH27" s="21">
        <f>+SUMIFS(Resultados_Dic3!AD$3:AD$99980,Resultados_Dic3!$F$3:$F$99980,Produccion_PJ!$K27,Resultados_Dic3!$D$3:$D$99980,Produccion_PJ!$K$22,Resultados_Dic3!$E$3:$E$99980,Produccion_PJ!$J27,Resultados_Dic3!$A$3:$A$99980,Produccion_PJ!$H27)</f>
        <v>0</v>
      </c>
      <c r="AI27" s="21">
        <f>+SUMIFS(Resultados_Dic3!AE$3:AE$99980,Resultados_Dic3!$F$3:$F$99980,Produccion_PJ!$K27,Resultados_Dic3!$D$3:$D$99980,Produccion_PJ!$K$22,Resultados_Dic3!$E$3:$E$99980,Produccion_PJ!$J27,Resultados_Dic3!$A$3:$A$99980,Produccion_PJ!$H27)</f>
        <v>0</v>
      </c>
      <c r="AJ27" s="21">
        <f>+SUMIFS(Resultados_Dic3!AF$3:AF$99980,Resultados_Dic3!$F$3:$F$99980,Produccion_PJ!$K27,Resultados_Dic3!$D$3:$D$99980,Produccion_PJ!$K$22,Resultados_Dic3!$E$3:$E$99980,Produccion_PJ!$J27,Resultados_Dic3!$A$3:$A$99980,Produccion_PJ!$H27)</f>
        <v>0</v>
      </c>
      <c r="AK27" s="21">
        <f>+SUMIFS(Resultados_Dic3!AG$3:AG$99980,Resultados_Dic3!$F$3:$F$99980,Produccion_PJ!$K27,Resultados_Dic3!$D$3:$D$99980,Produccion_PJ!$K$22,Resultados_Dic3!$E$3:$E$99980,Produccion_PJ!$J27,Resultados_Dic3!$A$3:$A$99980,Produccion_PJ!$H27)</f>
        <v>0</v>
      </c>
      <c r="AL27" s="21">
        <f>+SUMIFS(Resultados_Dic3!AH$3:AH$99980,Resultados_Dic3!$F$3:$F$99980,Produccion_PJ!$K27,Resultados_Dic3!$D$3:$D$99980,Produccion_PJ!$K$22,Resultados_Dic3!$E$3:$E$99980,Produccion_PJ!$J27,Resultados_Dic3!$A$3:$A$99980,Produccion_PJ!$H27)</f>
        <v>0</v>
      </c>
      <c r="AM27" s="21">
        <f>+SUMIFS(Resultados_Dic3!AI$3:AI$99980,Resultados_Dic3!$F$3:$F$99980,Produccion_PJ!$K27,Resultados_Dic3!$D$3:$D$99980,Produccion_PJ!$K$22,Resultados_Dic3!$E$3:$E$99980,Produccion_PJ!$J27,Resultados_Dic3!$A$3:$A$99980,Produccion_PJ!$H27)</f>
        <v>0</v>
      </c>
      <c r="AN27" s="21">
        <f>+SUMIFS(Resultados_Dic3!AJ$3:AJ$99980,Resultados_Dic3!$F$3:$F$99980,Produccion_PJ!$K27,Resultados_Dic3!$D$3:$D$99980,Produccion_PJ!$K$22,Resultados_Dic3!$E$3:$E$99980,Produccion_PJ!$J27,Resultados_Dic3!$A$3:$A$99980,Produccion_PJ!$H27)</f>
        <v>0</v>
      </c>
      <c r="AO27" s="21">
        <f>+SUMIFS(Resultados_Dic3!AK$3:AK$99980,Resultados_Dic3!$F$3:$F$99980,Produccion_PJ!$K27,Resultados_Dic3!$D$3:$D$99980,Produccion_PJ!$K$22,Resultados_Dic3!$E$3:$E$99980,Produccion_PJ!$J27,Resultados_Dic3!$A$3:$A$99980,Produccion_PJ!$H27)</f>
        <v>0</v>
      </c>
      <c r="AP27" s="21">
        <f>+SUMIFS(Resultados_Dic3!AL$3:AL$99980,Resultados_Dic3!$F$3:$F$99980,Produccion_PJ!$K27,Resultados_Dic3!$D$3:$D$99980,Produccion_PJ!$K$22,Resultados_Dic3!$E$3:$E$99980,Produccion_PJ!$J27,Resultados_Dic3!$A$3:$A$99980,Produccion_PJ!$H27)</f>
        <v>0</v>
      </c>
      <c r="AQ27" s="21">
        <f>+SUMIFS(Resultados_Dic3!AM$3:AM$99980,Resultados_Dic3!$F$3:$F$99980,Produccion_PJ!$K27,Resultados_Dic3!$D$3:$D$99980,Produccion_PJ!$K$22,Resultados_Dic3!$E$3:$E$99980,Produccion_PJ!$J27,Resultados_Dic3!$A$3:$A$99980,Produccion_PJ!$H27)</f>
        <v>0</v>
      </c>
      <c r="AR27" s="21"/>
    </row>
    <row r="28" spans="1:44" x14ac:dyDescent="0.25">
      <c r="A28" s="2" t="s">
        <v>170</v>
      </c>
      <c r="B28">
        <f>+L25/B18</f>
        <v>0.98952880617307604</v>
      </c>
      <c r="D28">
        <f>+M25/D18</f>
        <v>0.98952880617307604</v>
      </c>
      <c r="H28" s="17" t="str">
        <f t="shared" si="2"/>
        <v>DIC5</v>
      </c>
      <c r="J28" s="24" t="s">
        <v>48</v>
      </c>
      <c r="K28" s="2" t="s">
        <v>173</v>
      </c>
      <c r="L28" s="21">
        <f>+SUMIFS(Resultados_Dic3!H$3:H$99980,Resultados_Dic3!$F$3:$F$99980,Produccion_PJ!$K28,Resultados_Dic3!$D$3:$D$99980,Produccion_PJ!$K$22,Resultados_Dic3!$E$3:$E$99980,Produccion_PJ!$J28,Resultados_Dic3!$A$3:$A$99980,Produccion_PJ!$H28)</f>
        <v>7.2846848137516496</v>
      </c>
      <c r="M28" s="21">
        <f>+SUMIFS(Resultados_Dic3!I$3:I$99980,Resultados_Dic3!$F$3:$F$99980,Produccion_PJ!$K28,Resultados_Dic3!$D$3:$D$99980,Produccion_PJ!$K$22,Resultados_Dic3!$E$3:$E$99980,Produccion_PJ!$J28,Resultados_Dic3!$A$3:$A$99980,Produccion_PJ!$H28)</f>
        <v>6.8837623889034303</v>
      </c>
      <c r="N28" s="21">
        <f>+SUMIFS(Resultados_Dic3!J$3:J$99980,Resultados_Dic3!$F$3:$F$99980,Produccion_PJ!$K28,Resultados_Dic3!$D$3:$D$99980,Produccion_PJ!$K$22,Resultados_Dic3!$E$3:$E$99980,Produccion_PJ!$J28,Resultados_Dic3!$A$3:$A$99980,Produccion_PJ!$H28)</f>
        <v>6.5811794267538302</v>
      </c>
      <c r="O28" s="21">
        <f>+SUMIFS(Resultados_Dic3!K$3:K$99980,Resultados_Dic3!$F$3:$F$99980,Produccion_PJ!$K28,Resultados_Dic3!$D$3:$D$99980,Produccion_PJ!$K$22,Resultados_Dic3!$E$3:$E$99980,Produccion_PJ!$J28,Resultados_Dic3!$A$3:$A$99980,Produccion_PJ!$H28)</f>
        <v>6.2785964646042203</v>
      </c>
      <c r="P28" s="21">
        <f>+SUMIFS(Resultados_Dic3!L$3:L$99980,Resultados_Dic3!$F$3:$F$99980,Produccion_PJ!$K28,Resultados_Dic3!$D$3:$D$99980,Produccion_PJ!$K$22,Resultados_Dic3!$E$3:$E$99980,Produccion_PJ!$J28,Resultados_Dic3!$A$3:$A$99980,Produccion_PJ!$H28)</f>
        <v>5.9760135024546202</v>
      </c>
      <c r="Q28" s="21">
        <f>+SUMIFS(Resultados_Dic3!M$3:M$99980,Resultados_Dic3!$F$3:$F$99980,Produccion_PJ!$K28,Resultados_Dic3!$D$3:$D$99980,Produccion_PJ!$K$22,Resultados_Dic3!$E$3:$E$99980,Produccion_PJ!$J28,Resultados_Dic3!$A$3:$A$99980,Produccion_PJ!$H28)</f>
        <v>5.67343054030502</v>
      </c>
      <c r="R28" s="21">
        <f>+SUMIFS(Resultados_Dic3!N$3:N$99980,Resultados_Dic3!$F$3:$F$99980,Produccion_PJ!$K28,Resultados_Dic3!$D$3:$D$99980,Produccion_PJ!$K$22,Resultados_Dic3!$E$3:$E$99980,Produccion_PJ!$J28,Resultados_Dic3!$A$3:$A$99980,Produccion_PJ!$H28)</f>
        <v>5.3708475781554199</v>
      </c>
      <c r="S28" s="21">
        <f>+SUMIFS(Resultados_Dic3!O$3:O$99980,Resultados_Dic3!$F$3:$F$99980,Produccion_PJ!$K28,Resultados_Dic3!$D$3:$D$99980,Produccion_PJ!$K$22,Resultados_Dic3!$E$3:$E$99980,Produccion_PJ!$J28,Resultados_Dic3!$A$3:$A$99980,Produccion_PJ!$H28)</f>
        <v>0.61188664507181401</v>
      </c>
      <c r="T28" s="21">
        <f>+SUMIFS(Resultados_Dic3!P$3:P$99980,Resultados_Dic3!$F$3:$F$99980,Produccion_PJ!$K28,Resultados_Dic3!$D$3:$D$99980,Produccion_PJ!$K$22,Resultados_Dic3!$E$3:$E$99980,Produccion_PJ!$J28,Resultados_Dic3!$A$3:$A$99980,Produccion_PJ!$H28)</f>
        <v>0</v>
      </c>
      <c r="U28" s="21">
        <f>+SUMIFS(Resultados_Dic3!Q$3:Q$99980,Resultados_Dic3!$F$3:$F$99980,Produccion_PJ!$K28,Resultados_Dic3!$D$3:$D$99980,Produccion_PJ!$K$22,Resultados_Dic3!$E$3:$E$99980,Produccion_PJ!$J28,Resultados_Dic3!$A$3:$A$99980,Produccion_PJ!$H28)</f>
        <v>0</v>
      </c>
      <c r="V28" s="21">
        <f>+SUMIFS(Resultados_Dic3!R$3:R$99980,Resultados_Dic3!$F$3:$F$99980,Produccion_PJ!$K28,Resultados_Dic3!$D$3:$D$99980,Produccion_PJ!$K$22,Resultados_Dic3!$E$3:$E$99980,Produccion_PJ!$J28,Resultados_Dic3!$A$3:$A$99980,Produccion_PJ!$H28)</f>
        <v>0</v>
      </c>
      <c r="W28" s="21">
        <f>+SUMIFS(Resultados_Dic3!S$3:S$99980,Resultados_Dic3!$F$3:$F$99980,Produccion_PJ!$K28,Resultados_Dic3!$D$3:$D$99980,Produccion_PJ!$K$22,Resultados_Dic3!$E$3:$E$99980,Produccion_PJ!$J28,Resultados_Dic3!$A$3:$A$99980,Produccion_PJ!$H28)</f>
        <v>0</v>
      </c>
      <c r="X28" s="21">
        <f>+SUMIFS(Resultados_Dic3!T$3:T$99980,Resultados_Dic3!$F$3:$F$99980,Produccion_PJ!$K28,Resultados_Dic3!$D$3:$D$99980,Produccion_PJ!$K$22,Resultados_Dic3!$E$3:$E$99980,Produccion_PJ!$J28,Resultados_Dic3!$A$3:$A$99980,Produccion_PJ!$H28)</f>
        <v>0</v>
      </c>
      <c r="Y28" s="21">
        <f>+SUMIFS(Resultados_Dic3!U$3:U$99980,Resultados_Dic3!$F$3:$F$99980,Produccion_PJ!$K28,Resultados_Dic3!$D$3:$D$99980,Produccion_PJ!$K$22,Resultados_Dic3!$E$3:$E$99980,Produccion_PJ!$J28,Resultados_Dic3!$A$3:$A$99980,Produccion_PJ!$H28)</f>
        <v>0</v>
      </c>
      <c r="Z28" s="21">
        <f>+SUMIFS(Resultados_Dic3!V$3:V$99980,Resultados_Dic3!$F$3:$F$99980,Produccion_PJ!$K28,Resultados_Dic3!$D$3:$D$99980,Produccion_PJ!$K$22,Resultados_Dic3!$E$3:$E$99980,Produccion_PJ!$J28,Resultados_Dic3!$A$3:$A$99980,Produccion_PJ!$H28)</f>
        <v>0</v>
      </c>
      <c r="AA28" s="21">
        <f>+SUMIFS(Resultados_Dic3!W$3:W$99980,Resultados_Dic3!$F$3:$F$99980,Produccion_PJ!$K28,Resultados_Dic3!$D$3:$D$99980,Produccion_PJ!$K$22,Resultados_Dic3!$E$3:$E$99980,Produccion_PJ!$J28,Resultados_Dic3!$A$3:$A$99980,Produccion_PJ!$H28)</f>
        <v>0</v>
      </c>
      <c r="AB28" s="21">
        <f>+SUMIFS(Resultados_Dic3!X$3:X$99980,Resultados_Dic3!$F$3:$F$99980,Produccion_PJ!$K28,Resultados_Dic3!$D$3:$D$99980,Produccion_PJ!$K$22,Resultados_Dic3!$E$3:$E$99980,Produccion_PJ!$J28,Resultados_Dic3!$A$3:$A$99980,Produccion_PJ!$H28)</f>
        <v>0</v>
      </c>
      <c r="AC28" s="21">
        <f>+SUMIFS(Resultados_Dic3!Y$3:Y$99980,Resultados_Dic3!$F$3:$F$99980,Produccion_PJ!$K28,Resultados_Dic3!$D$3:$D$99980,Produccion_PJ!$K$22,Resultados_Dic3!$E$3:$E$99980,Produccion_PJ!$J28,Resultados_Dic3!$A$3:$A$99980,Produccion_PJ!$H28)</f>
        <v>0</v>
      </c>
      <c r="AD28" s="21">
        <f>+SUMIFS(Resultados_Dic3!Z$3:Z$99980,Resultados_Dic3!$F$3:$F$99980,Produccion_PJ!$K28,Resultados_Dic3!$D$3:$D$99980,Produccion_PJ!$K$22,Resultados_Dic3!$E$3:$E$99980,Produccion_PJ!$J28,Resultados_Dic3!$A$3:$A$99980,Produccion_PJ!$H28)</f>
        <v>0</v>
      </c>
      <c r="AE28" s="21">
        <f>+SUMIFS(Resultados_Dic3!AA$3:AA$99980,Resultados_Dic3!$F$3:$F$99980,Produccion_PJ!$K28,Resultados_Dic3!$D$3:$D$99980,Produccion_PJ!$K$22,Resultados_Dic3!$E$3:$E$99980,Produccion_PJ!$J28,Resultados_Dic3!$A$3:$A$99980,Produccion_PJ!$H28)</f>
        <v>0</v>
      </c>
      <c r="AF28" s="21">
        <f>+SUMIFS(Resultados_Dic3!AB$3:AB$99980,Resultados_Dic3!$F$3:$F$99980,Produccion_PJ!$K28,Resultados_Dic3!$D$3:$D$99980,Produccion_PJ!$K$22,Resultados_Dic3!$E$3:$E$99980,Produccion_PJ!$J28,Resultados_Dic3!$A$3:$A$99980,Produccion_PJ!$H28)</f>
        <v>0</v>
      </c>
      <c r="AG28" s="21">
        <f>+SUMIFS(Resultados_Dic3!AC$3:AC$99980,Resultados_Dic3!$F$3:$F$99980,Produccion_PJ!$K28,Resultados_Dic3!$D$3:$D$99980,Produccion_PJ!$K$22,Resultados_Dic3!$E$3:$E$99980,Produccion_PJ!$J28,Resultados_Dic3!$A$3:$A$99980,Produccion_PJ!$H28)</f>
        <v>0</v>
      </c>
      <c r="AH28" s="21">
        <f>+SUMIFS(Resultados_Dic3!AD$3:AD$99980,Resultados_Dic3!$F$3:$F$99980,Produccion_PJ!$K28,Resultados_Dic3!$D$3:$D$99980,Produccion_PJ!$K$22,Resultados_Dic3!$E$3:$E$99980,Produccion_PJ!$J28,Resultados_Dic3!$A$3:$A$99980,Produccion_PJ!$H28)</f>
        <v>0</v>
      </c>
      <c r="AI28" s="21">
        <f>+SUMIFS(Resultados_Dic3!AE$3:AE$99980,Resultados_Dic3!$F$3:$F$99980,Produccion_PJ!$K28,Resultados_Dic3!$D$3:$D$99980,Produccion_PJ!$K$22,Resultados_Dic3!$E$3:$E$99980,Produccion_PJ!$J28,Resultados_Dic3!$A$3:$A$99980,Produccion_PJ!$H28)</f>
        <v>0</v>
      </c>
      <c r="AJ28" s="21">
        <f>+SUMIFS(Resultados_Dic3!AF$3:AF$99980,Resultados_Dic3!$F$3:$F$99980,Produccion_PJ!$K28,Resultados_Dic3!$D$3:$D$99980,Produccion_PJ!$K$22,Resultados_Dic3!$E$3:$E$99980,Produccion_PJ!$J28,Resultados_Dic3!$A$3:$A$99980,Produccion_PJ!$H28)</f>
        <v>0</v>
      </c>
      <c r="AK28" s="21">
        <f>+SUMIFS(Resultados_Dic3!AG$3:AG$99980,Resultados_Dic3!$F$3:$F$99980,Produccion_PJ!$K28,Resultados_Dic3!$D$3:$D$99980,Produccion_PJ!$K$22,Resultados_Dic3!$E$3:$E$99980,Produccion_PJ!$J28,Resultados_Dic3!$A$3:$A$99980,Produccion_PJ!$H28)</f>
        <v>0</v>
      </c>
      <c r="AL28" s="21">
        <f>+SUMIFS(Resultados_Dic3!AH$3:AH$99980,Resultados_Dic3!$F$3:$F$99980,Produccion_PJ!$K28,Resultados_Dic3!$D$3:$D$99980,Produccion_PJ!$K$22,Resultados_Dic3!$E$3:$E$99980,Produccion_PJ!$J28,Resultados_Dic3!$A$3:$A$99980,Produccion_PJ!$H28)</f>
        <v>0</v>
      </c>
      <c r="AM28" s="21">
        <f>+SUMIFS(Resultados_Dic3!AI$3:AI$99980,Resultados_Dic3!$F$3:$F$99980,Produccion_PJ!$K28,Resultados_Dic3!$D$3:$D$99980,Produccion_PJ!$K$22,Resultados_Dic3!$E$3:$E$99980,Produccion_PJ!$J28,Resultados_Dic3!$A$3:$A$99980,Produccion_PJ!$H28)</f>
        <v>0</v>
      </c>
      <c r="AN28" s="21">
        <f>+SUMIFS(Resultados_Dic3!AJ$3:AJ$99980,Resultados_Dic3!$F$3:$F$99980,Produccion_PJ!$K28,Resultados_Dic3!$D$3:$D$99980,Produccion_PJ!$K$22,Resultados_Dic3!$E$3:$E$99980,Produccion_PJ!$J28,Resultados_Dic3!$A$3:$A$99980,Produccion_PJ!$H28)</f>
        <v>0</v>
      </c>
      <c r="AO28" s="21">
        <f>+SUMIFS(Resultados_Dic3!AK$3:AK$99980,Resultados_Dic3!$F$3:$F$99980,Produccion_PJ!$K28,Resultados_Dic3!$D$3:$D$99980,Produccion_PJ!$K$22,Resultados_Dic3!$E$3:$E$99980,Produccion_PJ!$J28,Resultados_Dic3!$A$3:$A$99980,Produccion_PJ!$H28)</f>
        <v>0</v>
      </c>
      <c r="AP28" s="21">
        <f>+SUMIFS(Resultados_Dic3!AL$3:AL$99980,Resultados_Dic3!$F$3:$F$99980,Produccion_PJ!$K28,Resultados_Dic3!$D$3:$D$99980,Produccion_PJ!$K$22,Resultados_Dic3!$E$3:$E$99980,Produccion_PJ!$J28,Resultados_Dic3!$A$3:$A$99980,Produccion_PJ!$H28)</f>
        <v>0</v>
      </c>
      <c r="AQ28" s="21">
        <f>+SUMIFS(Resultados_Dic3!AM$3:AM$99980,Resultados_Dic3!$F$3:$F$99980,Produccion_PJ!$K28,Resultados_Dic3!$D$3:$D$99980,Produccion_PJ!$K$22,Resultados_Dic3!$E$3:$E$99980,Produccion_PJ!$J28,Resultados_Dic3!$A$3:$A$99980,Produccion_PJ!$H28)</f>
        <v>0</v>
      </c>
      <c r="AR28" s="21"/>
    </row>
    <row r="29" spans="1:44" x14ac:dyDescent="0.25">
      <c r="A29" s="2" t="s">
        <v>171</v>
      </c>
      <c r="B29">
        <f>+L26/B19</f>
        <v>0.98952880617307604</v>
      </c>
      <c r="D29">
        <f>+M26/D19</f>
        <v>0.98952880617307604</v>
      </c>
      <c r="H29" s="17" t="str">
        <f t="shared" si="2"/>
        <v>DIC5</v>
      </c>
      <c r="J29" s="24" t="s">
        <v>49</v>
      </c>
      <c r="K29" s="2" t="s">
        <v>174</v>
      </c>
      <c r="L29" s="21">
        <f>+SUMIFS(Resultados_Dic3!H$3:H$99980,Resultados_Dic3!$F$3:$F$99980,Produccion_PJ!$K29,Resultados_Dic3!$D$3:$D$99980,Produccion_PJ!$K$22,Resultados_Dic3!$E$3:$E$99980,Produccion_PJ!$J29,Resultados_Dic3!$A$3:$A$99980,Produccion_PJ!$H29)</f>
        <v>166.218276552454</v>
      </c>
      <c r="M29" s="21">
        <f>+SUMIFS(Resultados_Dic3!I$3:I$99980,Resultados_Dic3!$F$3:$F$99980,Produccion_PJ!$K29,Resultados_Dic3!$D$3:$D$99980,Produccion_PJ!$K$22,Resultados_Dic3!$E$3:$E$99980,Produccion_PJ!$J29,Resultados_Dic3!$A$3:$A$99980,Produccion_PJ!$H29)</f>
        <v>154.61054306185801</v>
      </c>
      <c r="N29" s="21">
        <f>+SUMIFS(Resultados_Dic3!J$3:J$99980,Resultados_Dic3!$F$3:$F$99980,Produccion_PJ!$K29,Resultados_Dic3!$D$3:$D$99980,Produccion_PJ!$K$22,Resultados_Dic3!$E$3:$E$99980,Produccion_PJ!$J29,Resultados_Dic3!$A$3:$A$99980,Produccion_PJ!$H29)</f>
        <v>142.371617931918</v>
      </c>
      <c r="O29" s="21">
        <f>+SUMIFS(Resultados_Dic3!K$3:K$99980,Resultados_Dic3!$F$3:$F$99980,Produccion_PJ!$K29,Resultados_Dic3!$D$3:$D$99980,Produccion_PJ!$K$22,Resultados_Dic3!$E$3:$E$99980,Produccion_PJ!$J29,Resultados_Dic3!$A$3:$A$99980,Produccion_PJ!$H29)</f>
        <v>130.13269280197801</v>
      </c>
      <c r="P29" s="21">
        <f>+SUMIFS(Resultados_Dic3!L$3:L$99980,Resultados_Dic3!$F$3:$F$99980,Produccion_PJ!$K29,Resultados_Dic3!$D$3:$D$99980,Produccion_PJ!$K$22,Resultados_Dic3!$E$3:$E$99980,Produccion_PJ!$J29,Resultados_Dic3!$A$3:$A$99980,Produccion_PJ!$H29)</f>
        <v>117.893767672038</v>
      </c>
      <c r="Q29" s="21">
        <f>+SUMIFS(Resultados_Dic3!M$3:M$99980,Resultados_Dic3!$F$3:$F$99980,Produccion_PJ!$K29,Resultados_Dic3!$D$3:$D$99980,Produccion_PJ!$K$22,Resultados_Dic3!$E$3:$E$99980,Produccion_PJ!$J29,Resultados_Dic3!$A$3:$A$99980,Produccion_PJ!$H29)</f>
        <v>104.77548344011601</v>
      </c>
      <c r="R29" s="21">
        <f>+SUMIFS(Resultados_Dic3!N$3:N$99980,Resultados_Dic3!$F$3:$F$99980,Produccion_PJ!$K29,Resultados_Dic3!$D$3:$D$99980,Produccion_PJ!$K$22,Resultados_Dic3!$E$3:$E$99980,Produccion_PJ!$J29,Resultados_Dic3!$A$3:$A$99980,Produccion_PJ!$H29)</f>
        <v>91.657199208193504</v>
      </c>
      <c r="S29" s="21">
        <f>+SUMIFS(Resultados_Dic3!O$3:O$99980,Resultados_Dic3!$F$3:$F$99980,Produccion_PJ!$K29,Resultados_Dic3!$D$3:$D$99980,Produccion_PJ!$K$22,Resultados_Dic3!$E$3:$E$99980,Produccion_PJ!$J29,Resultados_Dic3!$A$3:$A$99980,Produccion_PJ!$H29)</f>
        <v>82.596473311654904</v>
      </c>
      <c r="T29" s="21">
        <f>+SUMIFS(Resultados_Dic3!P$3:P$99980,Resultados_Dic3!$F$3:$F$99980,Produccion_PJ!$K29,Resultados_Dic3!$D$3:$D$99980,Produccion_PJ!$K$22,Resultados_Dic3!$E$3:$E$99980,Produccion_PJ!$J29,Resultados_Dic3!$A$3:$A$99980,Produccion_PJ!$H29)</f>
        <v>68.404712819989498</v>
      </c>
      <c r="U29" s="21">
        <f>+SUMIFS(Resultados_Dic3!Q$3:Q$99980,Resultados_Dic3!$F$3:$F$99980,Produccion_PJ!$K29,Resultados_Dic3!$D$3:$D$99980,Produccion_PJ!$K$22,Resultados_Dic3!$E$3:$E$99980,Produccion_PJ!$J29,Resultados_Dic3!$A$3:$A$99980,Produccion_PJ!$H29)</f>
        <v>0</v>
      </c>
      <c r="V29" s="21">
        <f>+SUMIFS(Resultados_Dic3!R$3:R$99980,Resultados_Dic3!$F$3:$F$99980,Produccion_PJ!$K29,Resultados_Dic3!$D$3:$D$99980,Produccion_PJ!$K$22,Resultados_Dic3!$E$3:$E$99980,Produccion_PJ!$J29,Resultados_Dic3!$A$3:$A$99980,Produccion_PJ!$H29)</f>
        <v>0</v>
      </c>
      <c r="W29" s="21">
        <f>+SUMIFS(Resultados_Dic3!S$3:S$99980,Resultados_Dic3!$F$3:$F$99980,Produccion_PJ!$K29,Resultados_Dic3!$D$3:$D$99980,Produccion_PJ!$K$22,Resultados_Dic3!$E$3:$E$99980,Produccion_PJ!$J29,Resultados_Dic3!$A$3:$A$99980,Produccion_PJ!$H29)</f>
        <v>0</v>
      </c>
      <c r="X29" s="21">
        <f>+SUMIFS(Resultados_Dic3!T$3:T$99980,Resultados_Dic3!$F$3:$F$99980,Produccion_PJ!$K29,Resultados_Dic3!$D$3:$D$99980,Produccion_PJ!$K$22,Resultados_Dic3!$E$3:$E$99980,Produccion_PJ!$J29,Resultados_Dic3!$A$3:$A$99980,Produccion_PJ!$H29)</f>
        <v>0</v>
      </c>
      <c r="Y29" s="21">
        <f>+SUMIFS(Resultados_Dic3!U$3:U$99980,Resultados_Dic3!$F$3:$F$99980,Produccion_PJ!$K29,Resultados_Dic3!$D$3:$D$99980,Produccion_PJ!$K$22,Resultados_Dic3!$E$3:$E$99980,Produccion_PJ!$J29,Resultados_Dic3!$A$3:$A$99980,Produccion_PJ!$H29)</f>
        <v>0</v>
      </c>
      <c r="Z29" s="21">
        <f>+SUMIFS(Resultados_Dic3!V$3:V$99980,Resultados_Dic3!$F$3:$F$99980,Produccion_PJ!$K29,Resultados_Dic3!$D$3:$D$99980,Produccion_PJ!$K$22,Resultados_Dic3!$E$3:$E$99980,Produccion_PJ!$J29,Resultados_Dic3!$A$3:$A$99980,Produccion_PJ!$H29)</f>
        <v>0</v>
      </c>
      <c r="AA29" s="21">
        <f>+SUMIFS(Resultados_Dic3!W$3:W$99980,Resultados_Dic3!$F$3:$F$99980,Produccion_PJ!$K29,Resultados_Dic3!$D$3:$D$99980,Produccion_PJ!$K$22,Resultados_Dic3!$E$3:$E$99980,Produccion_PJ!$J29,Resultados_Dic3!$A$3:$A$99980,Produccion_PJ!$H29)</f>
        <v>0</v>
      </c>
      <c r="AB29" s="21">
        <f>+SUMIFS(Resultados_Dic3!X$3:X$99980,Resultados_Dic3!$F$3:$F$99980,Produccion_PJ!$K29,Resultados_Dic3!$D$3:$D$99980,Produccion_PJ!$K$22,Resultados_Dic3!$E$3:$E$99980,Produccion_PJ!$J29,Resultados_Dic3!$A$3:$A$99980,Produccion_PJ!$H29)</f>
        <v>0</v>
      </c>
      <c r="AC29" s="21">
        <f>+SUMIFS(Resultados_Dic3!Y$3:Y$99980,Resultados_Dic3!$F$3:$F$99980,Produccion_PJ!$K29,Resultados_Dic3!$D$3:$D$99980,Produccion_PJ!$K$22,Resultados_Dic3!$E$3:$E$99980,Produccion_PJ!$J29,Resultados_Dic3!$A$3:$A$99980,Produccion_PJ!$H29)</f>
        <v>0</v>
      </c>
      <c r="AD29" s="21">
        <f>+SUMIFS(Resultados_Dic3!Z$3:Z$99980,Resultados_Dic3!$F$3:$F$99980,Produccion_PJ!$K29,Resultados_Dic3!$D$3:$D$99980,Produccion_PJ!$K$22,Resultados_Dic3!$E$3:$E$99980,Produccion_PJ!$J29,Resultados_Dic3!$A$3:$A$99980,Produccion_PJ!$H29)</f>
        <v>0</v>
      </c>
      <c r="AE29" s="21">
        <f>+SUMIFS(Resultados_Dic3!AA$3:AA$99980,Resultados_Dic3!$F$3:$F$99980,Produccion_PJ!$K29,Resultados_Dic3!$D$3:$D$99980,Produccion_PJ!$K$22,Resultados_Dic3!$E$3:$E$99980,Produccion_PJ!$J29,Resultados_Dic3!$A$3:$A$99980,Produccion_PJ!$H29)</f>
        <v>0</v>
      </c>
      <c r="AF29" s="21">
        <f>+SUMIFS(Resultados_Dic3!AB$3:AB$99980,Resultados_Dic3!$F$3:$F$99980,Produccion_PJ!$K29,Resultados_Dic3!$D$3:$D$99980,Produccion_PJ!$K$22,Resultados_Dic3!$E$3:$E$99980,Produccion_PJ!$J29,Resultados_Dic3!$A$3:$A$99980,Produccion_PJ!$H29)</f>
        <v>0</v>
      </c>
      <c r="AG29" s="21">
        <f>+SUMIFS(Resultados_Dic3!AC$3:AC$99980,Resultados_Dic3!$F$3:$F$99980,Produccion_PJ!$K29,Resultados_Dic3!$D$3:$D$99980,Produccion_PJ!$K$22,Resultados_Dic3!$E$3:$E$99980,Produccion_PJ!$J29,Resultados_Dic3!$A$3:$A$99980,Produccion_PJ!$H29)</f>
        <v>0</v>
      </c>
      <c r="AH29" s="21">
        <f>+SUMIFS(Resultados_Dic3!AD$3:AD$99980,Resultados_Dic3!$F$3:$F$99980,Produccion_PJ!$K29,Resultados_Dic3!$D$3:$D$99980,Produccion_PJ!$K$22,Resultados_Dic3!$E$3:$E$99980,Produccion_PJ!$J29,Resultados_Dic3!$A$3:$A$99980,Produccion_PJ!$H29)</f>
        <v>0</v>
      </c>
      <c r="AI29" s="21">
        <f>+SUMIFS(Resultados_Dic3!AE$3:AE$99980,Resultados_Dic3!$F$3:$F$99980,Produccion_PJ!$K29,Resultados_Dic3!$D$3:$D$99980,Produccion_PJ!$K$22,Resultados_Dic3!$E$3:$E$99980,Produccion_PJ!$J29,Resultados_Dic3!$A$3:$A$99980,Produccion_PJ!$H29)</f>
        <v>0</v>
      </c>
      <c r="AJ29" s="21">
        <f>+SUMIFS(Resultados_Dic3!AF$3:AF$99980,Resultados_Dic3!$F$3:$F$99980,Produccion_PJ!$K29,Resultados_Dic3!$D$3:$D$99980,Produccion_PJ!$K$22,Resultados_Dic3!$E$3:$E$99980,Produccion_PJ!$J29,Resultados_Dic3!$A$3:$A$99980,Produccion_PJ!$H29)</f>
        <v>0</v>
      </c>
      <c r="AK29" s="21">
        <f>+SUMIFS(Resultados_Dic3!AG$3:AG$99980,Resultados_Dic3!$F$3:$F$99980,Produccion_PJ!$K29,Resultados_Dic3!$D$3:$D$99980,Produccion_PJ!$K$22,Resultados_Dic3!$E$3:$E$99980,Produccion_PJ!$J29,Resultados_Dic3!$A$3:$A$99980,Produccion_PJ!$H29)</f>
        <v>0</v>
      </c>
      <c r="AL29" s="21">
        <f>+SUMIFS(Resultados_Dic3!AH$3:AH$99980,Resultados_Dic3!$F$3:$F$99980,Produccion_PJ!$K29,Resultados_Dic3!$D$3:$D$99980,Produccion_PJ!$K$22,Resultados_Dic3!$E$3:$E$99980,Produccion_PJ!$J29,Resultados_Dic3!$A$3:$A$99980,Produccion_PJ!$H29)</f>
        <v>0</v>
      </c>
      <c r="AM29" s="21">
        <f>+SUMIFS(Resultados_Dic3!AI$3:AI$99980,Resultados_Dic3!$F$3:$F$99980,Produccion_PJ!$K29,Resultados_Dic3!$D$3:$D$99980,Produccion_PJ!$K$22,Resultados_Dic3!$E$3:$E$99980,Produccion_PJ!$J29,Resultados_Dic3!$A$3:$A$99980,Produccion_PJ!$H29)</f>
        <v>0</v>
      </c>
      <c r="AN29" s="21">
        <f>+SUMIFS(Resultados_Dic3!AJ$3:AJ$99980,Resultados_Dic3!$F$3:$F$99980,Produccion_PJ!$K29,Resultados_Dic3!$D$3:$D$99980,Produccion_PJ!$K$22,Resultados_Dic3!$E$3:$E$99980,Produccion_PJ!$J29,Resultados_Dic3!$A$3:$A$99980,Produccion_PJ!$H29)</f>
        <v>0</v>
      </c>
      <c r="AO29" s="21">
        <f>+SUMIFS(Resultados_Dic3!AK$3:AK$99980,Resultados_Dic3!$F$3:$F$99980,Produccion_PJ!$K29,Resultados_Dic3!$D$3:$D$99980,Produccion_PJ!$K$22,Resultados_Dic3!$E$3:$E$99980,Produccion_PJ!$J29,Resultados_Dic3!$A$3:$A$99980,Produccion_PJ!$H29)</f>
        <v>0</v>
      </c>
      <c r="AP29" s="21">
        <f>+SUMIFS(Resultados_Dic3!AL$3:AL$99980,Resultados_Dic3!$F$3:$F$99980,Produccion_PJ!$K29,Resultados_Dic3!$D$3:$D$99980,Produccion_PJ!$K$22,Resultados_Dic3!$E$3:$E$99980,Produccion_PJ!$J29,Resultados_Dic3!$A$3:$A$99980,Produccion_PJ!$H29)</f>
        <v>0</v>
      </c>
      <c r="AQ29" s="21">
        <f>+SUMIFS(Resultados_Dic3!AM$3:AM$99980,Resultados_Dic3!$F$3:$F$99980,Produccion_PJ!$K29,Resultados_Dic3!$D$3:$D$99980,Produccion_PJ!$K$22,Resultados_Dic3!$E$3:$E$99980,Produccion_PJ!$J29,Resultados_Dic3!$A$3:$A$99980,Produccion_PJ!$H29)</f>
        <v>0</v>
      </c>
      <c r="AR29" s="21"/>
    </row>
    <row r="30" spans="1:44" x14ac:dyDescent="0.25">
      <c r="A30" s="2" t="s">
        <v>172</v>
      </c>
      <c r="B30">
        <f>+L27/B20</f>
        <v>0.98522361620416998</v>
      </c>
      <c r="D30">
        <f>+M27/D20</f>
        <v>0.98522361620417009</v>
      </c>
      <c r="H30" s="17" t="str">
        <f t="shared" si="2"/>
        <v>DIC5</v>
      </c>
      <c r="J30" s="24" t="s">
        <v>50</v>
      </c>
      <c r="K30" s="2" t="s">
        <v>175</v>
      </c>
      <c r="L30" s="21">
        <f>+SUMIFS(Resultados_Dic3!H$3:H$99980,Resultados_Dic3!$F$3:$F$99980,Produccion_PJ!$K30,Resultados_Dic3!$D$3:$D$99980,Produccion_PJ!$K$22,Resultados_Dic3!$E$3:$E$99980,Produccion_PJ!$J30,Resultados_Dic3!$A$3:$A$99980,Produccion_PJ!$H30)</f>
        <v>30.106735962689498</v>
      </c>
      <c r="M30" s="21">
        <f>+SUMIFS(Resultados_Dic3!I$3:I$99980,Resultados_Dic3!$F$3:$F$99980,Produccion_PJ!$K30,Resultados_Dic3!$D$3:$D$99980,Produccion_PJ!$K$22,Resultados_Dic3!$E$3:$E$99980,Produccion_PJ!$J30,Resultados_Dic3!$A$3:$A$99980,Produccion_PJ!$H30)</f>
        <v>28.0621245838901</v>
      </c>
      <c r="N30" s="21">
        <f>+SUMIFS(Resultados_Dic3!J$3:J$99980,Resultados_Dic3!$F$3:$F$99980,Produccion_PJ!$K30,Resultados_Dic3!$D$3:$D$99980,Produccion_PJ!$K$22,Resultados_Dic3!$E$3:$E$99980,Produccion_PJ!$J30,Resultados_Dic3!$A$3:$A$99980,Produccion_PJ!$H30)</f>
        <v>26.771198064649699</v>
      </c>
      <c r="O30" s="21">
        <f>+SUMIFS(Resultados_Dic3!K$3:K$99980,Resultados_Dic3!$F$3:$F$99980,Produccion_PJ!$K30,Resultados_Dic3!$D$3:$D$99980,Produccion_PJ!$K$22,Resultados_Dic3!$E$3:$E$99980,Produccion_PJ!$J30,Resultados_Dic3!$A$3:$A$99980,Produccion_PJ!$H30)</f>
        <v>25.480271545409199</v>
      </c>
      <c r="P30" s="21">
        <f>+SUMIFS(Resultados_Dic3!L$3:L$99980,Resultados_Dic3!$F$3:$F$99980,Produccion_PJ!$K30,Resultados_Dic3!$D$3:$D$99980,Produccion_PJ!$K$22,Resultados_Dic3!$E$3:$E$99980,Produccion_PJ!$J30,Resultados_Dic3!$A$3:$A$99980,Produccion_PJ!$H30)</f>
        <v>24.189345026168699</v>
      </c>
      <c r="Q30" s="21">
        <f>+SUMIFS(Resultados_Dic3!M$3:M$99980,Resultados_Dic3!$F$3:$F$99980,Produccion_PJ!$K30,Resultados_Dic3!$D$3:$D$99980,Produccion_PJ!$K$22,Resultados_Dic3!$E$3:$E$99980,Produccion_PJ!$J30,Resultados_Dic3!$A$3:$A$99980,Produccion_PJ!$H30)</f>
        <v>22.314706624743099</v>
      </c>
      <c r="R30" s="21">
        <f>+SUMIFS(Resultados_Dic3!N$3:N$99980,Resultados_Dic3!$F$3:$F$99980,Produccion_PJ!$K30,Resultados_Dic3!$D$3:$D$99980,Produccion_PJ!$K$22,Resultados_Dic3!$E$3:$E$99980,Produccion_PJ!$J30,Resultados_Dic3!$A$3:$A$99980,Produccion_PJ!$H30)</f>
        <v>20.440068223317599</v>
      </c>
      <c r="S30" s="21">
        <f>+SUMIFS(Resultados_Dic3!O$3:O$99980,Resultados_Dic3!$F$3:$F$99980,Produccion_PJ!$K30,Resultados_Dic3!$D$3:$D$99980,Produccion_PJ!$K$22,Resultados_Dic3!$E$3:$E$99980,Produccion_PJ!$J30,Resultados_Dic3!$A$3:$A$99980,Produccion_PJ!$H30)</f>
        <v>18.878960951996699</v>
      </c>
      <c r="T30" s="21">
        <f>+SUMIFS(Resultados_Dic3!P$3:P$99980,Resultados_Dic3!$F$3:$F$99980,Produccion_PJ!$K30,Resultados_Dic3!$D$3:$D$99980,Produccion_PJ!$K$22,Resultados_Dic3!$E$3:$E$99980,Produccion_PJ!$J30,Resultados_Dic3!$A$3:$A$99980,Produccion_PJ!$H30)</f>
        <v>17.317853680675899</v>
      </c>
      <c r="U30" s="21">
        <f>+SUMIFS(Resultados_Dic3!Q$3:Q$99980,Resultados_Dic3!$F$3:$F$99980,Produccion_PJ!$K30,Resultados_Dic3!$D$3:$D$99980,Produccion_PJ!$K$22,Resultados_Dic3!$E$3:$E$99980,Produccion_PJ!$J30,Resultados_Dic3!$A$3:$A$99980,Produccion_PJ!$H30)</f>
        <v>15.8290896783622</v>
      </c>
      <c r="V30" s="21">
        <f>+SUMIFS(Resultados_Dic3!R$3:R$99980,Resultados_Dic3!$F$3:$F$99980,Produccion_PJ!$K30,Resultados_Dic3!$D$3:$D$99980,Produccion_PJ!$K$22,Resultados_Dic3!$E$3:$E$99980,Produccion_PJ!$J30,Resultados_Dic3!$A$3:$A$99980,Produccion_PJ!$H30)</f>
        <v>14.340325676048501</v>
      </c>
      <c r="W30" s="21">
        <f>+SUMIFS(Resultados_Dic3!S$3:S$99980,Resultados_Dic3!$F$3:$F$99980,Produccion_PJ!$K30,Resultados_Dic3!$D$3:$D$99980,Produccion_PJ!$K$22,Resultados_Dic3!$E$3:$E$99980,Produccion_PJ!$J30,Resultados_Dic3!$A$3:$A$99980,Produccion_PJ!$H30)</f>
        <v>12.8515616737348</v>
      </c>
      <c r="X30" s="21">
        <f>+SUMIFS(Resultados_Dic3!T$3:T$99980,Resultados_Dic3!$F$3:$F$99980,Produccion_PJ!$K30,Resultados_Dic3!$D$3:$D$99980,Produccion_PJ!$K$22,Resultados_Dic3!$E$3:$E$99980,Produccion_PJ!$J30,Resultados_Dic3!$A$3:$A$99980,Produccion_PJ!$H30)</f>
        <v>12.081079647497999</v>
      </c>
      <c r="Y30" s="21">
        <f>+SUMIFS(Resultados_Dic3!U$3:U$99980,Resultados_Dic3!$F$3:$F$99980,Produccion_PJ!$K30,Resultados_Dic3!$D$3:$D$99980,Produccion_PJ!$K$22,Resultados_Dic3!$E$3:$E$99980,Produccion_PJ!$J30,Resultados_Dic3!$A$3:$A$99980,Produccion_PJ!$H30)</f>
        <v>11.3105976212613</v>
      </c>
      <c r="Z30" s="21">
        <f>+SUMIFS(Resultados_Dic3!V$3:V$99980,Resultados_Dic3!$F$3:$F$99980,Produccion_PJ!$K30,Resultados_Dic3!$D$3:$D$99980,Produccion_PJ!$K$22,Resultados_Dic3!$E$3:$E$99980,Produccion_PJ!$J30,Resultados_Dic3!$A$3:$A$99980,Produccion_PJ!$H30)</f>
        <v>3.3584371380747</v>
      </c>
      <c r="AA30" s="21">
        <f>+SUMIFS(Resultados_Dic3!W$3:W$99980,Resultados_Dic3!$F$3:$F$99980,Produccion_PJ!$K30,Resultados_Dic3!$D$3:$D$99980,Produccion_PJ!$K$22,Resultados_Dic3!$E$3:$E$99980,Produccion_PJ!$J30,Resultados_Dic3!$A$3:$A$99980,Produccion_PJ!$H30)</f>
        <v>0</v>
      </c>
      <c r="AB30" s="21">
        <f>+SUMIFS(Resultados_Dic3!X$3:X$99980,Resultados_Dic3!$F$3:$F$99980,Produccion_PJ!$K30,Resultados_Dic3!$D$3:$D$99980,Produccion_PJ!$K$22,Resultados_Dic3!$E$3:$E$99980,Produccion_PJ!$J30,Resultados_Dic3!$A$3:$A$99980,Produccion_PJ!$H30)</f>
        <v>0</v>
      </c>
      <c r="AC30" s="21">
        <f>+SUMIFS(Resultados_Dic3!Y$3:Y$99980,Resultados_Dic3!$F$3:$F$99980,Produccion_PJ!$K30,Resultados_Dic3!$D$3:$D$99980,Produccion_PJ!$K$22,Resultados_Dic3!$E$3:$E$99980,Produccion_PJ!$J30,Resultados_Dic3!$A$3:$A$99980,Produccion_PJ!$H30)</f>
        <v>0</v>
      </c>
      <c r="AD30" s="21">
        <f>+SUMIFS(Resultados_Dic3!Z$3:Z$99980,Resultados_Dic3!$F$3:$F$99980,Produccion_PJ!$K30,Resultados_Dic3!$D$3:$D$99980,Produccion_PJ!$K$22,Resultados_Dic3!$E$3:$E$99980,Produccion_PJ!$J30,Resultados_Dic3!$A$3:$A$99980,Produccion_PJ!$H30)</f>
        <v>0</v>
      </c>
      <c r="AE30" s="21">
        <f>+SUMIFS(Resultados_Dic3!AA$3:AA$99980,Resultados_Dic3!$F$3:$F$99980,Produccion_PJ!$K30,Resultados_Dic3!$D$3:$D$99980,Produccion_PJ!$K$22,Resultados_Dic3!$E$3:$E$99980,Produccion_PJ!$J30,Resultados_Dic3!$A$3:$A$99980,Produccion_PJ!$H30)</f>
        <v>0</v>
      </c>
      <c r="AF30" s="21">
        <f>+SUMIFS(Resultados_Dic3!AB$3:AB$99980,Resultados_Dic3!$F$3:$F$99980,Produccion_PJ!$K30,Resultados_Dic3!$D$3:$D$99980,Produccion_PJ!$K$22,Resultados_Dic3!$E$3:$E$99980,Produccion_PJ!$J30,Resultados_Dic3!$A$3:$A$99980,Produccion_PJ!$H30)</f>
        <v>0</v>
      </c>
      <c r="AG30" s="21">
        <f>+SUMIFS(Resultados_Dic3!AC$3:AC$99980,Resultados_Dic3!$F$3:$F$99980,Produccion_PJ!$K30,Resultados_Dic3!$D$3:$D$99980,Produccion_PJ!$K$22,Resultados_Dic3!$E$3:$E$99980,Produccion_PJ!$J30,Resultados_Dic3!$A$3:$A$99980,Produccion_PJ!$H30)</f>
        <v>0</v>
      </c>
      <c r="AH30" s="21">
        <f>+SUMIFS(Resultados_Dic3!AD$3:AD$99980,Resultados_Dic3!$F$3:$F$99980,Produccion_PJ!$K30,Resultados_Dic3!$D$3:$D$99980,Produccion_PJ!$K$22,Resultados_Dic3!$E$3:$E$99980,Produccion_PJ!$J30,Resultados_Dic3!$A$3:$A$99980,Produccion_PJ!$H30)</f>
        <v>0</v>
      </c>
      <c r="AI30" s="21">
        <f>+SUMIFS(Resultados_Dic3!AE$3:AE$99980,Resultados_Dic3!$F$3:$F$99980,Produccion_PJ!$K30,Resultados_Dic3!$D$3:$D$99980,Produccion_PJ!$K$22,Resultados_Dic3!$E$3:$E$99980,Produccion_PJ!$J30,Resultados_Dic3!$A$3:$A$99980,Produccion_PJ!$H30)</f>
        <v>0</v>
      </c>
      <c r="AJ30" s="21">
        <f>+SUMIFS(Resultados_Dic3!AF$3:AF$99980,Resultados_Dic3!$F$3:$F$99980,Produccion_PJ!$K30,Resultados_Dic3!$D$3:$D$99980,Produccion_PJ!$K$22,Resultados_Dic3!$E$3:$E$99980,Produccion_PJ!$J30,Resultados_Dic3!$A$3:$A$99980,Produccion_PJ!$H30)</f>
        <v>0</v>
      </c>
      <c r="AK30" s="21">
        <f>+SUMIFS(Resultados_Dic3!AG$3:AG$99980,Resultados_Dic3!$F$3:$F$99980,Produccion_PJ!$K30,Resultados_Dic3!$D$3:$D$99980,Produccion_PJ!$K$22,Resultados_Dic3!$E$3:$E$99980,Produccion_PJ!$J30,Resultados_Dic3!$A$3:$A$99980,Produccion_PJ!$H30)</f>
        <v>0</v>
      </c>
      <c r="AL30" s="21">
        <f>+SUMIFS(Resultados_Dic3!AH$3:AH$99980,Resultados_Dic3!$F$3:$F$99980,Produccion_PJ!$K30,Resultados_Dic3!$D$3:$D$99980,Produccion_PJ!$K$22,Resultados_Dic3!$E$3:$E$99980,Produccion_PJ!$J30,Resultados_Dic3!$A$3:$A$99980,Produccion_PJ!$H30)</f>
        <v>0</v>
      </c>
      <c r="AM30" s="21">
        <f>+SUMIFS(Resultados_Dic3!AI$3:AI$99980,Resultados_Dic3!$F$3:$F$99980,Produccion_PJ!$K30,Resultados_Dic3!$D$3:$D$99980,Produccion_PJ!$K$22,Resultados_Dic3!$E$3:$E$99980,Produccion_PJ!$J30,Resultados_Dic3!$A$3:$A$99980,Produccion_PJ!$H30)</f>
        <v>0</v>
      </c>
      <c r="AN30" s="21">
        <f>+SUMIFS(Resultados_Dic3!AJ$3:AJ$99980,Resultados_Dic3!$F$3:$F$99980,Produccion_PJ!$K30,Resultados_Dic3!$D$3:$D$99980,Produccion_PJ!$K$22,Resultados_Dic3!$E$3:$E$99980,Produccion_PJ!$J30,Resultados_Dic3!$A$3:$A$99980,Produccion_PJ!$H30)</f>
        <v>0</v>
      </c>
      <c r="AO30" s="21">
        <f>+SUMIFS(Resultados_Dic3!AK$3:AK$99980,Resultados_Dic3!$F$3:$F$99980,Produccion_PJ!$K30,Resultados_Dic3!$D$3:$D$99980,Produccion_PJ!$K$22,Resultados_Dic3!$E$3:$E$99980,Produccion_PJ!$J30,Resultados_Dic3!$A$3:$A$99980,Produccion_PJ!$H30)</f>
        <v>0</v>
      </c>
      <c r="AP30" s="21">
        <f>+SUMIFS(Resultados_Dic3!AL$3:AL$99980,Resultados_Dic3!$F$3:$F$99980,Produccion_PJ!$K30,Resultados_Dic3!$D$3:$D$99980,Produccion_PJ!$K$22,Resultados_Dic3!$E$3:$E$99980,Produccion_PJ!$J30,Resultados_Dic3!$A$3:$A$99980,Produccion_PJ!$H30)</f>
        <v>0</v>
      </c>
      <c r="AQ30" s="21">
        <f>+SUMIFS(Resultados_Dic3!AM$3:AM$99980,Resultados_Dic3!$F$3:$F$99980,Produccion_PJ!$K30,Resultados_Dic3!$D$3:$D$99980,Produccion_PJ!$K$22,Resultados_Dic3!$E$3:$E$99980,Produccion_PJ!$J30,Resultados_Dic3!$A$3:$A$99980,Produccion_PJ!$H30)</f>
        <v>0</v>
      </c>
      <c r="AR30" s="21"/>
    </row>
    <row r="31" spans="1:44" x14ac:dyDescent="0.25">
      <c r="A31" s="2" t="s">
        <v>173</v>
      </c>
      <c r="B31">
        <f>+L28/B21</f>
        <v>0.98952880617307604</v>
      </c>
      <c r="D31">
        <f>+M28/D21</f>
        <v>0.98952880617307604</v>
      </c>
      <c r="H31" s="17" t="str">
        <f t="shared" si="2"/>
        <v>DIC5</v>
      </c>
      <c r="J31" s="24" t="s">
        <v>51</v>
      </c>
      <c r="K31" s="2" t="s">
        <v>176</v>
      </c>
      <c r="L31" s="21">
        <f>+SUMIFS(Resultados_Dic3!H$3:H$99980,Resultados_Dic3!$F$3:$F$99980,Produccion_PJ!$K31,Resultados_Dic3!$D$3:$D$99980,Produccion_PJ!$K$22,Resultados_Dic3!$E$3:$E$99980,Produccion_PJ!$J31,Resultados_Dic3!$A$3:$A$99980,Produccion_PJ!$H31)</f>
        <v>14.052567579841901</v>
      </c>
      <c r="M31" s="21">
        <f>+SUMIFS(Resultados_Dic3!I$3:I$99980,Resultados_Dic3!$F$3:$F$99980,Produccion_PJ!$K31,Resultados_Dic3!$D$3:$D$99980,Produccion_PJ!$K$22,Resultados_Dic3!$E$3:$E$99980,Produccion_PJ!$J31,Resultados_Dic3!$A$3:$A$99980,Produccion_PJ!$H31)</f>
        <v>13.797240938600201</v>
      </c>
      <c r="N31" s="21">
        <f>+SUMIFS(Resultados_Dic3!J$3:J$99980,Resultados_Dic3!$F$3:$F$99980,Produccion_PJ!$K31,Resultados_Dic3!$D$3:$D$99980,Produccion_PJ!$K$22,Resultados_Dic3!$E$3:$E$99980,Produccion_PJ!$J31,Resultados_Dic3!$A$3:$A$99980,Produccion_PJ!$H31)</f>
        <v>13.805841957869999</v>
      </c>
      <c r="O31" s="21">
        <f>+SUMIFS(Resultados_Dic3!K$3:K$99980,Resultados_Dic3!$F$3:$F$99980,Produccion_PJ!$K31,Resultados_Dic3!$D$3:$D$99980,Produccion_PJ!$K$22,Resultados_Dic3!$E$3:$E$99980,Produccion_PJ!$J31,Resultados_Dic3!$A$3:$A$99980,Produccion_PJ!$H31)</f>
        <v>13.8144429771398</v>
      </c>
      <c r="P31" s="21">
        <f>+SUMIFS(Resultados_Dic3!L$3:L$99980,Resultados_Dic3!$F$3:$F$99980,Produccion_PJ!$K31,Resultados_Dic3!$D$3:$D$99980,Produccion_PJ!$K$22,Resultados_Dic3!$E$3:$E$99980,Produccion_PJ!$J31,Resultados_Dic3!$A$3:$A$99980,Produccion_PJ!$H31)</f>
        <v>13.8230439964096</v>
      </c>
      <c r="Q31" s="21">
        <f>+SUMIFS(Resultados_Dic3!M$3:M$99980,Resultados_Dic3!$F$3:$F$99980,Produccion_PJ!$K31,Resultados_Dic3!$D$3:$D$99980,Produccion_PJ!$K$22,Resultados_Dic3!$E$3:$E$99980,Produccion_PJ!$J31,Resultados_Dic3!$A$3:$A$99980,Produccion_PJ!$H31)</f>
        <v>12.771045114385799</v>
      </c>
      <c r="R31" s="21">
        <f>+SUMIFS(Resultados_Dic3!N$3:N$99980,Resultados_Dic3!$F$3:$F$99980,Produccion_PJ!$K31,Resultados_Dic3!$D$3:$D$99980,Produccion_PJ!$K$22,Resultados_Dic3!$E$3:$E$99980,Produccion_PJ!$J31,Resultados_Dic3!$A$3:$A$99980,Produccion_PJ!$H31)</f>
        <v>11.719046232361899</v>
      </c>
      <c r="S31" s="21">
        <f>+SUMIFS(Resultados_Dic3!O$3:O$99980,Resultados_Dic3!$F$3:$F$99980,Produccion_PJ!$K31,Resultados_Dic3!$D$3:$D$99980,Produccion_PJ!$K$22,Resultados_Dic3!$E$3:$E$99980,Produccion_PJ!$J31,Resultados_Dic3!$A$3:$A$99980,Produccion_PJ!$H31)</f>
        <v>10.853375504253799</v>
      </c>
      <c r="T31" s="21">
        <f>+SUMIFS(Resultados_Dic3!P$3:P$99980,Resultados_Dic3!$F$3:$F$99980,Produccion_PJ!$K31,Resultados_Dic3!$D$3:$D$99980,Produccion_PJ!$K$22,Resultados_Dic3!$E$3:$E$99980,Produccion_PJ!$J31,Resultados_Dic3!$A$3:$A$99980,Produccion_PJ!$H31)</f>
        <v>9.9877047761457707</v>
      </c>
      <c r="U31" s="21">
        <f>+SUMIFS(Resultados_Dic3!Q$3:Q$99980,Resultados_Dic3!$F$3:$F$99980,Produccion_PJ!$K31,Resultados_Dic3!$D$3:$D$99980,Produccion_PJ!$K$22,Resultados_Dic3!$E$3:$E$99980,Produccion_PJ!$J31,Resultados_Dic3!$A$3:$A$99980,Produccion_PJ!$H31)</f>
        <v>9.2701568953339493</v>
      </c>
      <c r="V31" s="21">
        <f>+SUMIFS(Resultados_Dic3!R$3:R$99980,Resultados_Dic3!$F$3:$F$99980,Produccion_PJ!$K31,Resultados_Dic3!$D$3:$D$99980,Produccion_PJ!$K$22,Resultados_Dic3!$E$3:$E$99980,Produccion_PJ!$J31,Resultados_Dic3!$A$3:$A$99980,Produccion_PJ!$H31)</f>
        <v>8.5526090145221207</v>
      </c>
      <c r="W31" s="21">
        <f>+SUMIFS(Resultados_Dic3!S$3:S$99980,Resultados_Dic3!$F$3:$F$99980,Produccion_PJ!$K31,Resultados_Dic3!$D$3:$D$99980,Produccion_PJ!$K$22,Resultados_Dic3!$E$3:$E$99980,Produccion_PJ!$J31,Resultados_Dic3!$A$3:$A$99980,Produccion_PJ!$H31)</f>
        <v>7.8350611337103002</v>
      </c>
      <c r="X31" s="21">
        <f>+SUMIFS(Resultados_Dic3!T$3:T$99980,Resultados_Dic3!$F$3:$F$99980,Produccion_PJ!$K31,Resultados_Dic3!$D$3:$D$99980,Produccion_PJ!$K$22,Resultados_Dic3!$E$3:$E$99980,Produccion_PJ!$J31,Resultados_Dic3!$A$3:$A$99980,Produccion_PJ!$H31)</f>
        <v>7.3316839955147497</v>
      </c>
      <c r="Y31" s="21">
        <f>+SUMIFS(Resultados_Dic3!U$3:U$99980,Resultados_Dic3!$F$3:$F$99980,Produccion_PJ!$K31,Resultados_Dic3!$D$3:$D$99980,Produccion_PJ!$K$22,Resultados_Dic3!$E$3:$E$99980,Produccion_PJ!$J31,Resultados_Dic3!$A$3:$A$99980,Produccion_PJ!$H31)</f>
        <v>6.8283068573192001</v>
      </c>
      <c r="Z31" s="21">
        <f>+SUMIFS(Resultados_Dic3!V$3:V$99980,Resultados_Dic3!$F$3:$F$99980,Produccion_PJ!$K31,Resultados_Dic3!$D$3:$D$99980,Produccion_PJ!$K$22,Resultados_Dic3!$E$3:$E$99980,Produccion_PJ!$J31,Resultados_Dic3!$A$3:$A$99980,Produccion_PJ!$H31)</f>
        <v>3.3103970150278901</v>
      </c>
      <c r="AA31" s="21">
        <f>+SUMIFS(Resultados_Dic3!W$3:W$99980,Resultados_Dic3!$F$3:$F$99980,Produccion_PJ!$K31,Resultados_Dic3!$D$3:$D$99980,Produccion_PJ!$K$22,Resultados_Dic3!$E$3:$E$99980,Produccion_PJ!$J31,Resultados_Dic3!$A$3:$A$99980,Produccion_PJ!$H31)</f>
        <v>0</v>
      </c>
      <c r="AB31" s="21">
        <f>+SUMIFS(Resultados_Dic3!X$3:X$99980,Resultados_Dic3!$F$3:$F$99980,Produccion_PJ!$K31,Resultados_Dic3!$D$3:$D$99980,Produccion_PJ!$K$22,Resultados_Dic3!$E$3:$E$99980,Produccion_PJ!$J31,Resultados_Dic3!$A$3:$A$99980,Produccion_PJ!$H31)</f>
        <v>0</v>
      </c>
      <c r="AC31" s="21">
        <f>+SUMIFS(Resultados_Dic3!Y$3:Y$99980,Resultados_Dic3!$F$3:$F$99980,Produccion_PJ!$K31,Resultados_Dic3!$D$3:$D$99980,Produccion_PJ!$K$22,Resultados_Dic3!$E$3:$E$99980,Produccion_PJ!$J31,Resultados_Dic3!$A$3:$A$99980,Produccion_PJ!$H31)</f>
        <v>0</v>
      </c>
      <c r="AD31" s="21">
        <f>+SUMIFS(Resultados_Dic3!Z$3:Z$99980,Resultados_Dic3!$F$3:$F$99980,Produccion_PJ!$K31,Resultados_Dic3!$D$3:$D$99980,Produccion_PJ!$K$22,Resultados_Dic3!$E$3:$E$99980,Produccion_PJ!$J31,Resultados_Dic3!$A$3:$A$99980,Produccion_PJ!$H31)</f>
        <v>0</v>
      </c>
      <c r="AE31" s="21">
        <f>+SUMIFS(Resultados_Dic3!AA$3:AA$99980,Resultados_Dic3!$F$3:$F$99980,Produccion_PJ!$K31,Resultados_Dic3!$D$3:$D$99980,Produccion_PJ!$K$22,Resultados_Dic3!$E$3:$E$99980,Produccion_PJ!$J31,Resultados_Dic3!$A$3:$A$99980,Produccion_PJ!$H31)</f>
        <v>0</v>
      </c>
      <c r="AF31" s="21">
        <f>+SUMIFS(Resultados_Dic3!AB$3:AB$99980,Resultados_Dic3!$F$3:$F$99980,Produccion_PJ!$K31,Resultados_Dic3!$D$3:$D$99980,Produccion_PJ!$K$22,Resultados_Dic3!$E$3:$E$99980,Produccion_PJ!$J31,Resultados_Dic3!$A$3:$A$99980,Produccion_PJ!$H31)</f>
        <v>0</v>
      </c>
      <c r="AG31" s="21">
        <f>+SUMIFS(Resultados_Dic3!AC$3:AC$99980,Resultados_Dic3!$F$3:$F$99980,Produccion_PJ!$K31,Resultados_Dic3!$D$3:$D$99980,Produccion_PJ!$K$22,Resultados_Dic3!$E$3:$E$99980,Produccion_PJ!$J31,Resultados_Dic3!$A$3:$A$99980,Produccion_PJ!$H31)</f>
        <v>0</v>
      </c>
      <c r="AH31" s="21">
        <f>+SUMIFS(Resultados_Dic3!AD$3:AD$99980,Resultados_Dic3!$F$3:$F$99980,Produccion_PJ!$K31,Resultados_Dic3!$D$3:$D$99980,Produccion_PJ!$K$22,Resultados_Dic3!$E$3:$E$99980,Produccion_PJ!$J31,Resultados_Dic3!$A$3:$A$99980,Produccion_PJ!$H31)</f>
        <v>0</v>
      </c>
      <c r="AI31" s="21">
        <f>+SUMIFS(Resultados_Dic3!AE$3:AE$99980,Resultados_Dic3!$F$3:$F$99980,Produccion_PJ!$K31,Resultados_Dic3!$D$3:$D$99980,Produccion_PJ!$K$22,Resultados_Dic3!$E$3:$E$99980,Produccion_PJ!$J31,Resultados_Dic3!$A$3:$A$99980,Produccion_PJ!$H31)</f>
        <v>0</v>
      </c>
      <c r="AJ31" s="21">
        <f>+SUMIFS(Resultados_Dic3!AF$3:AF$99980,Resultados_Dic3!$F$3:$F$99980,Produccion_PJ!$K31,Resultados_Dic3!$D$3:$D$99980,Produccion_PJ!$K$22,Resultados_Dic3!$E$3:$E$99980,Produccion_PJ!$J31,Resultados_Dic3!$A$3:$A$99980,Produccion_PJ!$H31)</f>
        <v>0</v>
      </c>
      <c r="AK31" s="21">
        <f>+SUMIFS(Resultados_Dic3!AG$3:AG$99980,Resultados_Dic3!$F$3:$F$99980,Produccion_PJ!$K31,Resultados_Dic3!$D$3:$D$99980,Produccion_PJ!$K$22,Resultados_Dic3!$E$3:$E$99980,Produccion_PJ!$J31,Resultados_Dic3!$A$3:$A$99980,Produccion_PJ!$H31)</f>
        <v>0</v>
      </c>
      <c r="AL31" s="21">
        <f>+SUMIFS(Resultados_Dic3!AH$3:AH$99980,Resultados_Dic3!$F$3:$F$99980,Produccion_PJ!$K31,Resultados_Dic3!$D$3:$D$99980,Produccion_PJ!$K$22,Resultados_Dic3!$E$3:$E$99980,Produccion_PJ!$J31,Resultados_Dic3!$A$3:$A$99980,Produccion_PJ!$H31)</f>
        <v>0</v>
      </c>
      <c r="AM31" s="21">
        <f>+SUMIFS(Resultados_Dic3!AI$3:AI$99980,Resultados_Dic3!$F$3:$F$99980,Produccion_PJ!$K31,Resultados_Dic3!$D$3:$D$99980,Produccion_PJ!$K$22,Resultados_Dic3!$E$3:$E$99980,Produccion_PJ!$J31,Resultados_Dic3!$A$3:$A$99980,Produccion_PJ!$H31)</f>
        <v>0</v>
      </c>
      <c r="AN31" s="21">
        <f>+SUMIFS(Resultados_Dic3!AJ$3:AJ$99980,Resultados_Dic3!$F$3:$F$99980,Produccion_PJ!$K31,Resultados_Dic3!$D$3:$D$99980,Produccion_PJ!$K$22,Resultados_Dic3!$E$3:$E$99980,Produccion_PJ!$J31,Resultados_Dic3!$A$3:$A$99980,Produccion_PJ!$H31)</f>
        <v>0</v>
      </c>
      <c r="AO31" s="21">
        <f>+SUMIFS(Resultados_Dic3!AK$3:AK$99980,Resultados_Dic3!$F$3:$F$99980,Produccion_PJ!$K31,Resultados_Dic3!$D$3:$D$99980,Produccion_PJ!$K$22,Resultados_Dic3!$E$3:$E$99980,Produccion_PJ!$J31,Resultados_Dic3!$A$3:$A$99980,Produccion_PJ!$H31)</f>
        <v>0</v>
      </c>
      <c r="AP31" s="21">
        <f>+SUMIFS(Resultados_Dic3!AL$3:AL$99980,Resultados_Dic3!$F$3:$F$99980,Produccion_PJ!$K31,Resultados_Dic3!$D$3:$D$99980,Produccion_PJ!$K$22,Resultados_Dic3!$E$3:$E$99980,Produccion_PJ!$J31,Resultados_Dic3!$A$3:$A$99980,Produccion_PJ!$H31)</f>
        <v>0</v>
      </c>
      <c r="AQ31" s="21">
        <f>+SUMIFS(Resultados_Dic3!AM$3:AM$99980,Resultados_Dic3!$F$3:$F$99980,Produccion_PJ!$K31,Resultados_Dic3!$D$3:$D$99980,Produccion_PJ!$K$22,Resultados_Dic3!$E$3:$E$99980,Produccion_PJ!$J31,Resultados_Dic3!$A$3:$A$99980,Produccion_PJ!$H31)</f>
        <v>0</v>
      </c>
      <c r="AR31" s="21"/>
    </row>
    <row r="32" spans="1:44" s="73" customFormat="1" x14ac:dyDescent="0.25">
      <c r="A32" s="72"/>
      <c r="F32" s="94"/>
      <c r="H32" s="74"/>
      <c r="I32" s="74"/>
      <c r="L32" s="75">
        <f>+SUM(L25:L31)</f>
        <v>1381.3171909942716</v>
      </c>
      <c r="M32" s="75">
        <f t="shared" ref="M32:AQ32" si="3">+SUM(M25:M31)</f>
        <v>1302.7008921239658</v>
      </c>
      <c r="N32" s="75">
        <f t="shared" si="3"/>
        <v>1207.6440312832967</v>
      </c>
      <c r="O32" s="75">
        <f t="shared" si="3"/>
        <v>1164.8743544177819</v>
      </c>
      <c r="P32" s="75">
        <f t="shared" si="3"/>
        <v>972.92028930844447</v>
      </c>
      <c r="Q32" s="75">
        <f t="shared" si="3"/>
        <v>861.55697382099879</v>
      </c>
      <c r="R32" s="75">
        <f t="shared" si="3"/>
        <v>798.56018122206433</v>
      </c>
      <c r="S32" s="75">
        <f t="shared" si="3"/>
        <v>745.32125567836806</v>
      </c>
      <c r="T32" s="75">
        <f t="shared" si="3"/>
        <v>571.45104896840292</v>
      </c>
      <c r="U32" s="75">
        <f t="shared" si="3"/>
        <v>428.02288054607618</v>
      </c>
      <c r="V32" s="75">
        <f t="shared" si="3"/>
        <v>278.18328099578383</v>
      </c>
      <c r="W32" s="75">
        <f t="shared" si="3"/>
        <v>266.66476635490415</v>
      </c>
      <c r="X32" s="75">
        <f t="shared" si="3"/>
        <v>265.39090719047175</v>
      </c>
      <c r="Y32" s="75">
        <f t="shared" si="3"/>
        <v>192.31983665925353</v>
      </c>
      <c r="Z32" s="75">
        <f t="shared" si="3"/>
        <v>6.6688341531025905</v>
      </c>
      <c r="AA32" s="75">
        <f t="shared" si="3"/>
        <v>0</v>
      </c>
      <c r="AB32" s="75">
        <f t="shared" si="3"/>
        <v>0</v>
      </c>
      <c r="AC32" s="75">
        <f t="shared" si="3"/>
        <v>0</v>
      </c>
      <c r="AD32" s="75">
        <f t="shared" si="3"/>
        <v>0</v>
      </c>
      <c r="AE32" s="75">
        <f t="shared" si="3"/>
        <v>0</v>
      </c>
      <c r="AF32" s="75">
        <f t="shared" si="3"/>
        <v>0</v>
      </c>
      <c r="AG32" s="75">
        <f t="shared" si="3"/>
        <v>0</v>
      </c>
      <c r="AH32" s="75">
        <f t="shared" si="3"/>
        <v>0</v>
      </c>
      <c r="AI32" s="75">
        <f t="shared" si="3"/>
        <v>0</v>
      </c>
      <c r="AJ32" s="75">
        <f t="shared" si="3"/>
        <v>0</v>
      </c>
      <c r="AK32" s="75">
        <f t="shared" si="3"/>
        <v>0</v>
      </c>
      <c r="AL32" s="75">
        <f t="shared" si="3"/>
        <v>0</v>
      </c>
      <c r="AM32" s="75">
        <f t="shared" si="3"/>
        <v>0</v>
      </c>
      <c r="AN32" s="75">
        <f t="shared" si="3"/>
        <v>0</v>
      </c>
      <c r="AO32" s="75">
        <f t="shared" si="3"/>
        <v>0</v>
      </c>
      <c r="AP32" s="75">
        <f t="shared" si="3"/>
        <v>0</v>
      </c>
      <c r="AQ32" s="75">
        <f t="shared" si="3"/>
        <v>0</v>
      </c>
    </row>
    <row r="33" spans="1:43" x14ac:dyDescent="0.25">
      <c r="A33" s="2" t="s">
        <v>175</v>
      </c>
      <c r="B33">
        <f>+L30/B23</f>
        <v>0.98952880617307604</v>
      </c>
      <c r="D33">
        <f>+M30/D23</f>
        <v>0.98952880617307604</v>
      </c>
    </row>
    <row r="34" spans="1:43" ht="18.75" x14ac:dyDescent="0.3">
      <c r="A34" s="2" t="s">
        <v>176</v>
      </c>
      <c r="B34">
        <f>+L31/B24</f>
        <v>0.98952880617307604</v>
      </c>
      <c r="D34">
        <f>+M31/D24</f>
        <v>0.98952880617307604</v>
      </c>
      <c r="K34" s="34" t="s">
        <v>403</v>
      </c>
    </row>
    <row r="35" spans="1:43" x14ac:dyDescent="0.25">
      <c r="J35" s="67" t="s">
        <v>436</v>
      </c>
      <c r="K35" s="2" t="s">
        <v>27</v>
      </c>
      <c r="L35" s="33" t="s">
        <v>351</v>
      </c>
    </row>
    <row r="37" spans="1:43" x14ac:dyDescent="0.25">
      <c r="A37" s="36" t="s">
        <v>354</v>
      </c>
      <c r="L37" s="5">
        <v>2019</v>
      </c>
      <c r="M37" s="5">
        <v>2020</v>
      </c>
      <c r="N37" s="5">
        <v>2021</v>
      </c>
      <c r="O37" s="5">
        <v>2022</v>
      </c>
      <c r="P37" s="5">
        <v>2023</v>
      </c>
      <c r="Q37" s="5">
        <v>2024</v>
      </c>
      <c r="R37" s="5">
        <v>2025</v>
      </c>
      <c r="S37" s="5">
        <v>2026</v>
      </c>
      <c r="T37" s="5">
        <v>2027</v>
      </c>
      <c r="U37" s="5">
        <v>2028</v>
      </c>
      <c r="V37" s="5">
        <v>2029</v>
      </c>
      <c r="W37" s="5">
        <v>2030</v>
      </c>
      <c r="X37" s="5">
        <v>2031</v>
      </c>
      <c r="Y37" s="5">
        <v>2032</v>
      </c>
      <c r="Z37" s="5">
        <v>2033</v>
      </c>
      <c r="AA37" s="5">
        <v>2034</v>
      </c>
      <c r="AB37" s="5">
        <v>2035</v>
      </c>
      <c r="AC37" s="5">
        <v>2036</v>
      </c>
      <c r="AD37" s="5">
        <v>2037</v>
      </c>
      <c r="AE37" s="5">
        <v>2038</v>
      </c>
      <c r="AF37" s="5">
        <v>2039</v>
      </c>
      <c r="AG37" s="5">
        <v>2040</v>
      </c>
      <c r="AH37" s="5">
        <v>2041</v>
      </c>
      <c r="AI37" s="5">
        <v>2042</v>
      </c>
      <c r="AJ37" s="5">
        <v>2043</v>
      </c>
      <c r="AK37" s="5">
        <v>2044</v>
      </c>
      <c r="AL37" s="5">
        <v>2045</v>
      </c>
      <c r="AM37" s="5">
        <v>2046</v>
      </c>
      <c r="AN37" s="5">
        <v>2047</v>
      </c>
      <c r="AO37" s="5">
        <v>2048</v>
      </c>
      <c r="AP37" s="5">
        <v>2049</v>
      </c>
      <c r="AQ37" s="5">
        <v>2050</v>
      </c>
    </row>
    <row r="38" spans="1:43" x14ac:dyDescent="0.25">
      <c r="A38" s="2" t="s">
        <v>170</v>
      </c>
      <c r="B38" s="21">
        <f>+B18*B28</f>
        <v>68.678696673107595</v>
      </c>
      <c r="C38" s="21"/>
      <c r="D38" s="21">
        <f>+D18*D28</f>
        <v>55.498016951083997</v>
      </c>
      <c r="E38" s="21"/>
      <c r="H38" s="17" t="str">
        <f>+$H$1</f>
        <v>DIC5</v>
      </c>
      <c r="J38" s="24" t="s">
        <v>93</v>
      </c>
      <c r="K38" s="2" t="s">
        <v>170</v>
      </c>
      <c r="L38" s="21">
        <f>+SUMIFS(Resultados_Dic3!H$3:H$99980,Resultados_Dic3!$F$3:$F$99980,Produccion_PJ!$K38,Resultados_Dic3!$D$3:$D$99980,Produccion_PJ!$K$35,Resultados_Dic3!$E$3:$E$99980,Produccion_PJ!$J38,Resultados_Dic3!$A$3:$A$99980,Produccion_PJ!$H38)</f>
        <v>68.585731940983607</v>
      </c>
      <c r="M38" s="21">
        <f>+SUMIFS(Resultados_Dic3!I$3:I$99980,Resultados_Dic3!$F$3:$F$99980,Produccion_PJ!$K38,Resultados_Dic3!$D$3:$D$99980,Produccion_PJ!$K$35,Resultados_Dic3!$E$3:$E$99980,Produccion_PJ!$J38,Resultados_Dic3!$A$3:$A$99980,Produccion_PJ!$H38)</f>
        <v>55.422893826604401</v>
      </c>
      <c r="N38" s="21">
        <f>+SUMIFS(Resultados_Dic3!J$3:J$99980,Resultados_Dic3!$F$3:$F$99980,Produccion_PJ!$K38,Resultados_Dic3!$D$3:$D$99980,Produccion_PJ!$K$35,Resultados_Dic3!$E$3:$E$99980,Produccion_PJ!$J38,Resultados_Dic3!$A$3:$A$99980,Produccion_PJ!$H38)</f>
        <v>43.393094134163597</v>
      </c>
      <c r="O38" s="21">
        <f>+SUMIFS(Resultados_Dic3!K$3:K$99980,Resultados_Dic3!$F$3:$F$99980,Produccion_PJ!$K38,Resultados_Dic3!$D$3:$D$99980,Produccion_PJ!$K$35,Resultados_Dic3!$E$3:$E$99980,Produccion_PJ!$J38,Resultados_Dic3!$A$3:$A$99980,Produccion_PJ!$H38)</f>
        <v>50.674999998213103</v>
      </c>
      <c r="P38" s="21">
        <f>+SUMIFS(Resultados_Dic3!L$3:L$99980,Resultados_Dic3!$F$3:$F$99980,Produccion_PJ!$K38,Resultados_Dic3!$D$3:$D$99980,Produccion_PJ!$K$35,Resultados_Dic3!$E$3:$E$99980,Produccion_PJ!$J38,Resultados_Dic3!$A$3:$A$99980,Produccion_PJ!$H38)</f>
        <v>48.301053084017497</v>
      </c>
      <c r="Q38" s="21">
        <f>+SUMIFS(Resultados_Dic3!M$3:M$99980,Resultados_Dic3!$F$3:$F$99980,Produccion_PJ!$K38,Resultados_Dic3!$D$3:$D$99980,Produccion_PJ!$K$35,Resultados_Dic3!$E$3:$E$99980,Produccion_PJ!$J38,Resultados_Dic3!$A$3:$A$99980,Produccion_PJ!$H38)</f>
        <v>0</v>
      </c>
      <c r="R38" s="21">
        <f>+SUMIFS(Resultados_Dic3!N$3:N$99980,Resultados_Dic3!$F$3:$F$99980,Produccion_PJ!$K38,Resultados_Dic3!$D$3:$D$99980,Produccion_PJ!$K$35,Resultados_Dic3!$E$3:$E$99980,Produccion_PJ!$J38,Resultados_Dic3!$A$3:$A$99980,Produccion_PJ!$H38)</f>
        <v>0</v>
      </c>
      <c r="S38" s="21">
        <f>+SUMIFS(Resultados_Dic3!O$3:O$99980,Resultados_Dic3!$F$3:$F$99980,Produccion_PJ!$K38,Resultados_Dic3!$D$3:$D$99980,Produccion_PJ!$K$35,Resultados_Dic3!$E$3:$E$99980,Produccion_PJ!$J38,Resultados_Dic3!$A$3:$A$99980,Produccion_PJ!$H38)</f>
        <v>0</v>
      </c>
      <c r="T38" s="21">
        <f>+SUMIFS(Resultados_Dic3!P$3:P$99980,Resultados_Dic3!$F$3:$F$99980,Produccion_PJ!$K38,Resultados_Dic3!$D$3:$D$99980,Produccion_PJ!$K$35,Resultados_Dic3!$E$3:$E$99980,Produccion_PJ!$J38,Resultados_Dic3!$A$3:$A$99980,Produccion_PJ!$H38)</f>
        <v>0</v>
      </c>
      <c r="U38" s="21">
        <f>+SUMIFS(Resultados_Dic3!Q$3:Q$99980,Resultados_Dic3!$F$3:$F$99980,Produccion_PJ!$K38,Resultados_Dic3!$D$3:$D$99980,Produccion_PJ!$K$35,Resultados_Dic3!$E$3:$E$99980,Produccion_PJ!$J38,Resultados_Dic3!$A$3:$A$99980,Produccion_PJ!$H38)</f>
        <v>0</v>
      </c>
      <c r="V38" s="21">
        <f>+SUMIFS(Resultados_Dic3!R$3:R$99980,Resultados_Dic3!$F$3:$F$99980,Produccion_PJ!$K38,Resultados_Dic3!$D$3:$D$99980,Produccion_PJ!$K$35,Resultados_Dic3!$E$3:$E$99980,Produccion_PJ!$J38,Resultados_Dic3!$A$3:$A$99980,Produccion_PJ!$H38)</f>
        <v>0</v>
      </c>
      <c r="W38" s="21">
        <f>+SUMIFS(Resultados_Dic3!S$3:S$99980,Resultados_Dic3!$F$3:$F$99980,Produccion_PJ!$K38,Resultados_Dic3!$D$3:$D$99980,Produccion_PJ!$K$35,Resultados_Dic3!$E$3:$E$99980,Produccion_PJ!$J38,Resultados_Dic3!$A$3:$A$99980,Produccion_PJ!$H38)</f>
        <v>0</v>
      </c>
      <c r="X38" s="21">
        <f>+SUMIFS(Resultados_Dic3!T$3:T$99980,Resultados_Dic3!$F$3:$F$99980,Produccion_PJ!$K38,Resultados_Dic3!$D$3:$D$99980,Produccion_PJ!$K$35,Resultados_Dic3!$E$3:$E$99980,Produccion_PJ!$J38,Resultados_Dic3!$A$3:$A$99980,Produccion_PJ!$H38)</f>
        <v>0</v>
      </c>
      <c r="Y38" s="21">
        <f>+SUMIFS(Resultados_Dic3!U$3:U$99980,Resultados_Dic3!$F$3:$F$99980,Produccion_PJ!$K38,Resultados_Dic3!$D$3:$D$99980,Produccion_PJ!$K$35,Resultados_Dic3!$E$3:$E$99980,Produccion_PJ!$J38,Resultados_Dic3!$A$3:$A$99980,Produccion_PJ!$H38)</f>
        <v>0</v>
      </c>
      <c r="Z38" s="21">
        <f>+SUMIFS(Resultados_Dic3!V$3:V$99980,Resultados_Dic3!$F$3:$F$99980,Produccion_PJ!$K38,Resultados_Dic3!$D$3:$D$99980,Produccion_PJ!$K$35,Resultados_Dic3!$E$3:$E$99980,Produccion_PJ!$J38,Resultados_Dic3!$A$3:$A$99980,Produccion_PJ!$H38)</f>
        <v>0</v>
      </c>
      <c r="AA38" s="21">
        <f>+SUMIFS(Resultados_Dic3!W$3:W$99980,Resultados_Dic3!$F$3:$F$99980,Produccion_PJ!$K38,Resultados_Dic3!$D$3:$D$99980,Produccion_PJ!$K$35,Resultados_Dic3!$E$3:$E$99980,Produccion_PJ!$J38,Resultados_Dic3!$A$3:$A$99980,Produccion_PJ!$H38)</f>
        <v>0</v>
      </c>
      <c r="AB38" s="21">
        <f>+SUMIFS(Resultados_Dic3!X$3:X$99980,Resultados_Dic3!$F$3:$F$99980,Produccion_PJ!$K38,Resultados_Dic3!$D$3:$D$99980,Produccion_PJ!$K$35,Resultados_Dic3!$E$3:$E$99980,Produccion_PJ!$J38,Resultados_Dic3!$A$3:$A$99980,Produccion_PJ!$H38)</f>
        <v>0</v>
      </c>
      <c r="AC38" s="21">
        <f>+SUMIFS(Resultados_Dic3!Y$3:Y$99980,Resultados_Dic3!$F$3:$F$99980,Produccion_PJ!$K38,Resultados_Dic3!$D$3:$D$99980,Produccion_PJ!$K$35,Resultados_Dic3!$E$3:$E$99980,Produccion_PJ!$J38,Resultados_Dic3!$A$3:$A$99980,Produccion_PJ!$H38)</f>
        <v>0</v>
      </c>
      <c r="AD38" s="21">
        <f>+SUMIFS(Resultados_Dic3!Z$3:Z$99980,Resultados_Dic3!$F$3:$F$99980,Produccion_PJ!$K38,Resultados_Dic3!$D$3:$D$99980,Produccion_PJ!$K$35,Resultados_Dic3!$E$3:$E$99980,Produccion_PJ!$J38,Resultados_Dic3!$A$3:$A$99980,Produccion_PJ!$H38)</f>
        <v>0</v>
      </c>
      <c r="AE38" s="21">
        <f>+SUMIFS(Resultados_Dic3!AA$3:AA$99980,Resultados_Dic3!$F$3:$F$99980,Produccion_PJ!$K38,Resultados_Dic3!$D$3:$D$99980,Produccion_PJ!$K$35,Resultados_Dic3!$E$3:$E$99980,Produccion_PJ!$J38,Resultados_Dic3!$A$3:$A$99980,Produccion_PJ!$H38)</f>
        <v>0</v>
      </c>
      <c r="AF38" s="21">
        <f>+SUMIFS(Resultados_Dic3!AB$3:AB$99980,Resultados_Dic3!$F$3:$F$99980,Produccion_PJ!$K38,Resultados_Dic3!$D$3:$D$99980,Produccion_PJ!$K$35,Resultados_Dic3!$E$3:$E$99980,Produccion_PJ!$J38,Resultados_Dic3!$A$3:$A$99980,Produccion_PJ!$H38)</f>
        <v>0</v>
      </c>
      <c r="AG38" s="21">
        <f>+SUMIFS(Resultados_Dic3!AC$3:AC$99980,Resultados_Dic3!$F$3:$F$99980,Produccion_PJ!$K38,Resultados_Dic3!$D$3:$D$99980,Produccion_PJ!$K$35,Resultados_Dic3!$E$3:$E$99980,Produccion_PJ!$J38,Resultados_Dic3!$A$3:$A$99980,Produccion_PJ!$H38)</f>
        <v>0</v>
      </c>
      <c r="AH38" s="21">
        <f>+SUMIFS(Resultados_Dic3!AD$3:AD$99980,Resultados_Dic3!$F$3:$F$99980,Produccion_PJ!$K38,Resultados_Dic3!$D$3:$D$99980,Produccion_PJ!$K$35,Resultados_Dic3!$E$3:$E$99980,Produccion_PJ!$J38,Resultados_Dic3!$A$3:$A$99980,Produccion_PJ!$H38)</f>
        <v>0</v>
      </c>
      <c r="AI38" s="21">
        <f>+SUMIFS(Resultados_Dic3!AE$3:AE$99980,Resultados_Dic3!$F$3:$F$99980,Produccion_PJ!$K38,Resultados_Dic3!$D$3:$D$99980,Produccion_PJ!$K$35,Resultados_Dic3!$E$3:$E$99980,Produccion_PJ!$J38,Resultados_Dic3!$A$3:$A$99980,Produccion_PJ!$H38)</f>
        <v>0</v>
      </c>
      <c r="AJ38" s="21">
        <f>+SUMIFS(Resultados_Dic3!AF$3:AF$99980,Resultados_Dic3!$F$3:$F$99980,Produccion_PJ!$K38,Resultados_Dic3!$D$3:$D$99980,Produccion_PJ!$K$35,Resultados_Dic3!$E$3:$E$99980,Produccion_PJ!$J38,Resultados_Dic3!$A$3:$A$99980,Produccion_PJ!$H38)</f>
        <v>0</v>
      </c>
      <c r="AK38" s="21">
        <f>+SUMIFS(Resultados_Dic3!AG$3:AG$99980,Resultados_Dic3!$F$3:$F$99980,Produccion_PJ!$K38,Resultados_Dic3!$D$3:$D$99980,Produccion_PJ!$K$35,Resultados_Dic3!$E$3:$E$99980,Produccion_PJ!$J38,Resultados_Dic3!$A$3:$A$99980,Produccion_PJ!$H38)</f>
        <v>0</v>
      </c>
      <c r="AL38" s="21">
        <f>+SUMIFS(Resultados_Dic3!AH$3:AH$99980,Resultados_Dic3!$F$3:$F$99980,Produccion_PJ!$K38,Resultados_Dic3!$D$3:$D$99980,Produccion_PJ!$K$35,Resultados_Dic3!$E$3:$E$99980,Produccion_PJ!$J38,Resultados_Dic3!$A$3:$A$99980,Produccion_PJ!$H38)</f>
        <v>0</v>
      </c>
      <c r="AM38" s="21">
        <f>+SUMIFS(Resultados_Dic3!AI$3:AI$99980,Resultados_Dic3!$F$3:$F$99980,Produccion_PJ!$K38,Resultados_Dic3!$D$3:$D$99980,Produccion_PJ!$K$35,Resultados_Dic3!$E$3:$E$99980,Produccion_PJ!$J38,Resultados_Dic3!$A$3:$A$99980,Produccion_PJ!$H38)</f>
        <v>0</v>
      </c>
      <c r="AN38" s="21">
        <f>+SUMIFS(Resultados_Dic3!AJ$3:AJ$99980,Resultados_Dic3!$F$3:$F$99980,Produccion_PJ!$K38,Resultados_Dic3!$D$3:$D$99980,Produccion_PJ!$K$35,Resultados_Dic3!$E$3:$E$99980,Produccion_PJ!$J38,Resultados_Dic3!$A$3:$A$99980,Produccion_PJ!$H38)</f>
        <v>0</v>
      </c>
      <c r="AO38" s="21">
        <f>+SUMIFS(Resultados_Dic3!AK$3:AK$99980,Resultados_Dic3!$F$3:$F$99980,Produccion_PJ!$K38,Resultados_Dic3!$D$3:$D$99980,Produccion_PJ!$K$35,Resultados_Dic3!$E$3:$E$99980,Produccion_PJ!$J38,Resultados_Dic3!$A$3:$A$99980,Produccion_PJ!$H38)</f>
        <v>0</v>
      </c>
      <c r="AP38" s="21">
        <f>+SUMIFS(Resultados_Dic3!AL$3:AL$99980,Resultados_Dic3!$F$3:$F$99980,Produccion_PJ!$K38,Resultados_Dic3!$D$3:$D$99980,Produccion_PJ!$K$35,Resultados_Dic3!$E$3:$E$99980,Produccion_PJ!$J38,Resultados_Dic3!$A$3:$A$99980,Produccion_PJ!$H38)</f>
        <v>0</v>
      </c>
      <c r="AQ38" s="21">
        <f>+SUMIFS(Resultados_Dic3!AM$3:AM$99980,Resultados_Dic3!$F$3:$F$99980,Produccion_PJ!$K38,Resultados_Dic3!$D$3:$D$99980,Produccion_PJ!$K$35,Resultados_Dic3!$E$3:$E$99980,Produccion_PJ!$J38,Resultados_Dic3!$A$3:$A$99980,Produccion_PJ!$H38)</f>
        <v>0</v>
      </c>
    </row>
    <row r="39" spans="1:43" x14ac:dyDescent="0.25">
      <c r="A39" s="2" t="s">
        <v>171</v>
      </c>
      <c r="B39" s="21">
        <f t="shared" ref="B39:D44" si="4">+B19*B29</f>
        <v>366.97814570935401</v>
      </c>
      <c r="C39" s="21"/>
      <c r="D39" s="21">
        <f t="shared" si="4"/>
        <v>354.76252160851698</v>
      </c>
      <c r="E39" s="21"/>
      <c r="H39" s="17" t="str">
        <f t="shared" ref="H39:H44" si="5">+$H$1</f>
        <v>DIC5</v>
      </c>
      <c r="J39" s="24" t="s">
        <v>94</v>
      </c>
      <c r="K39" s="2" t="s">
        <v>171</v>
      </c>
      <c r="L39" s="21">
        <f>+SUMIFS(Resultados_Dic3!H$3:H$99980,Resultados_Dic3!$F$3:$F$99980,Produccion_PJ!$K39,Resultados_Dic3!$D$3:$D$99980,Produccion_PJ!$K$35,Resultados_Dic3!$E$3:$E$99980,Produccion_PJ!$J39,Resultados_Dic3!$A$3:$A$99980,Produccion_PJ!$H39)</f>
        <v>363.68563536317902</v>
      </c>
      <c r="M39" s="21">
        <f>+SUMIFS(Resultados_Dic3!I$3:I$99980,Resultados_Dic3!$F$3:$F$99980,Produccion_PJ!$K39,Resultados_Dic3!$D$3:$D$99980,Produccion_PJ!$K$35,Resultados_Dic3!$E$3:$E$99980,Produccion_PJ!$J39,Resultados_Dic3!$A$3:$A$99980,Produccion_PJ!$H39)</f>
        <v>351.57960925668402</v>
      </c>
      <c r="N39" s="21">
        <f>+SUMIFS(Resultados_Dic3!J$3:J$99980,Resultados_Dic3!$F$3:$F$99980,Produccion_PJ!$K39,Resultados_Dic3!$D$3:$D$99980,Produccion_PJ!$K$35,Resultados_Dic3!$E$3:$E$99980,Produccion_PJ!$J39,Resultados_Dic3!$A$3:$A$99980,Produccion_PJ!$H39)</f>
        <v>316.20734904732899</v>
      </c>
      <c r="O39" s="21">
        <f>+SUMIFS(Resultados_Dic3!K$3:K$99980,Resultados_Dic3!$F$3:$F$99980,Produccion_PJ!$K39,Resultados_Dic3!$D$3:$D$99980,Produccion_PJ!$K$35,Resultados_Dic3!$E$3:$E$99980,Produccion_PJ!$J39,Resultados_Dic3!$A$3:$A$99980,Produccion_PJ!$H39)</f>
        <v>313.48877158637202</v>
      </c>
      <c r="P39" s="21">
        <f>+SUMIFS(Resultados_Dic3!L$3:L$99980,Resultados_Dic3!$F$3:$F$99980,Produccion_PJ!$K39,Resultados_Dic3!$D$3:$D$99980,Produccion_PJ!$K$35,Resultados_Dic3!$E$3:$E$99980,Produccion_PJ!$J39,Resultados_Dic3!$A$3:$A$99980,Produccion_PJ!$H39)</f>
        <v>172.50647262570399</v>
      </c>
      <c r="Q39" s="21">
        <f>+SUMIFS(Resultados_Dic3!M$3:M$99980,Resultados_Dic3!$F$3:$F$99980,Produccion_PJ!$K39,Resultados_Dic3!$D$3:$D$99980,Produccion_PJ!$K$35,Resultados_Dic3!$E$3:$E$99980,Produccion_PJ!$J39,Resultados_Dic3!$A$3:$A$99980,Produccion_PJ!$H39)</f>
        <v>172.50647262570399</v>
      </c>
      <c r="R39" s="21">
        <f>+SUMIFS(Resultados_Dic3!N$3:N$99980,Resultados_Dic3!$F$3:$F$99980,Produccion_PJ!$K39,Resultados_Dic3!$D$3:$D$99980,Produccion_PJ!$K$35,Resultados_Dic3!$E$3:$E$99980,Produccion_PJ!$J39,Resultados_Dic3!$A$3:$A$99980,Produccion_PJ!$H39)</f>
        <v>172.50647262570399</v>
      </c>
      <c r="S39" s="21">
        <f>+SUMIFS(Resultados_Dic3!O$3:O$99980,Resultados_Dic3!$F$3:$F$99980,Produccion_PJ!$K39,Resultados_Dic3!$D$3:$D$99980,Produccion_PJ!$K$35,Resultados_Dic3!$E$3:$E$99980,Produccion_PJ!$J39,Resultados_Dic3!$A$3:$A$99980,Produccion_PJ!$H39)</f>
        <v>172.50647262570399</v>
      </c>
      <c r="T39" s="21">
        <f>+SUMIFS(Resultados_Dic3!P$3:P$99980,Resultados_Dic3!$F$3:$F$99980,Produccion_PJ!$K39,Resultados_Dic3!$D$3:$D$99980,Produccion_PJ!$K$35,Resultados_Dic3!$E$3:$E$99980,Produccion_PJ!$J39,Resultados_Dic3!$A$3:$A$99980,Produccion_PJ!$H39)</f>
        <v>53.932621798559303</v>
      </c>
      <c r="U39" s="21">
        <f>+SUMIFS(Resultados_Dic3!Q$3:Q$99980,Resultados_Dic3!$F$3:$F$99980,Produccion_PJ!$K39,Resultados_Dic3!$D$3:$D$99980,Produccion_PJ!$K$35,Resultados_Dic3!$E$3:$E$99980,Produccion_PJ!$J39,Resultados_Dic3!$A$3:$A$99980,Produccion_PJ!$H39)</f>
        <v>18.429356134016999</v>
      </c>
      <c r="V39" s="21">
        <f>+SUMIFS(Resultados_Dic3!R$3:R$99980,Resultados_Dic3!$F$3:$F$99980,Produccion_PJ!$K39,Resultados_Dic3!$D$3:$D$99980,Produccion_PJ!$K$35,Resultados_Dic3!$E$3:$E$99980,Produccion_PJ!$J39,Resultados_Dic3!$A$3:$A$99980,Produccion_PJ!$H39)</f>
        <v>9.2286541206376196</v>
      </c>
      <c r="W39" s="21">
        <f>+SUMIFS(Resultados_Dic3!S$3:S$99980,Resultados_Dic3!$F$3:$F$99980,Produccion_PJ!$K39,Resultados_Dic3!$D$3:$D$99980,Produccion_PJ!$K$35,Resultados_Dic3!$E$3:$E$99980,Produccion_PJ!$J39,Resultados_Dic3!$A$3:$A$99980,Produccion_PJ!$H39)</f>
        <v>0</v>
      </c>
      <c r="X39" s="21">
        <f>+SUMIFS(Resultados_Dic3!T$3:T$99980,Resultados_Dic3!$F$3:$F$99980,Produccion_PJ!$K39,Resultados_Dic3!$D$3:$D$99980,Produccion_PJ!$K$35,Resultados_Dic3!$E$3:$E$99980,Produccion_PJ!$J39,Resultados_Dic3!$A$3:$A$99980,Produccion_PJ!$H39)</f>
        <v>0</v>
      </c>
      <c r="Y39" s="21">
        <f>+SUMIFS(Resultados_Dic3!U$3:U$99980,Resultados_Dic3!$F$3:$F$99980,Produccion_PJ!$K39,Resultados_Dic3!$D$3:$D$99980,Produccion_PJ!$K$35,Resultados_Dic3!$E$3:$E$99980,Produccion_PJ!$J39,Resultados_Dic3!$A$3:$A$99980,Produccion_PJ!$H39)</f>
        <v>0</v>
      </c>
      <c r="Z39" s="21">
        <f>+SUMIFS(Resultados_Dic3!V$3:V$99980,Resultados_Dic3!$F$3:$F$99980,Produccion_PJ!$K39,Resultados_Dic3!$D$3:$D$99980,Produccion_PJ!$K$35,Resultados_Dic3!$E$3:$E$99980,Produccion_PJ!$J39,Resultados_Dic3!$A$3:$A$99980,Produccion_PJ!$H39)</f>
        <v>0</v>
      </c>
      <c r="AA39" s="21">
        <f>+SUMIFS(Resultados_Dic3!W$3:W$99980,Resultados_Dic3!$F$3:$F$99980,Produccion_PJ!$K39,Resultados_Dic3!$D$3:$D$99980,Produccion_PJ!$K$35,Resultados_Dic3!$E$3:$E$99980,Produccion_PJ!$J39,Resultados_Dic3!$A$3:$A$99980,Produccion_PJ!$H39)</f>
        <v>0</v>
      </c>
      <c r="AB39" s="21">
        <f>+SUMIFS(Resultados_Dic3!X$3:X$99980,Resultados_Dic3!$F$3:$F$99980,Produccion_PJ!$K39,Resultados_Dic3!$D$3:$D$99980,Produccion_PJ!$K$35,Resultados_Dic3!$E$3:$E$99980,Produccion_PJ!$J39,Resultados_Dic3!$A$3:$A$99980,Produccion_PJ!$H39)</f>
        <v>0</v>
      </c>
      <c r="AC39" s="21">
        <f>+SUMIFS(Resultados_Dic3!Y$3:Y$99980,Resultados_Dic3!$F$3:$F$99980,Produccion_PJ!$K39,Resultados_Dic3!$D$3:$D$99980,Produccion_PJ!$K$35,Resultados_Dic3!$E$3:$E$99980,Produccion_PJ!$J39,Resultados_Dic3!$A$3:$A$99980,Produccion_PJ!$H39)</f>
        <v>0</v>
      </c>
      <c r="AD39" s="21">
        <f>+SUMIFS(Resultados_Dic3!Z$3:Z$99980,Resultados_Dic3!$F$3:$F$99980,Produccion_PJ!$K39,Resultados_Dic3!$D$3:$D$99980,Produccion_PJ!$K$35,Resultados_Dic3!$E$3:$E$99980,Produccion_PJ!$J39,Resultados_Dic3!$A$3:$A$99980,Produccion_PJ!$H39)</f>
        <v>0</v>
      </c>
      <c r="AE39" s="21">
        <f>+SUMIFS(Resultados_Dic3!AA$3:AA$99980,Resultados_Dic3!$F$3:$F$99980,Produccion_PJ!$K39,Resultados_Dic3!$D$3:$D$99980,Produccion_PJ!$K$35,Resultados_Dic3!$E$3:$E$99980,Produccion_PJ!$J39,Resultados_Dic3!$A$3:$A$99980,Produccion_PJ!$H39)</f>
        <v>0</v>
      </c>
      <c r="AF39" s="21">
        <f>+SUMIFS(Resultados_Dic3!AB$3:AB$99980,Resultados_Dic3!$F$3:$F$99980,Produccion_PJ!$K39,Resultados_Dic3!$D$3:$D$99980,Produccion_PJ!$K$35,Resultados_Dic3!$E$3:$E$99980,Produccion_PJ!$J39,Resultados_Dic3!$A$3:$A$99980,Produccion_PJ!$H39)</f>
        <v>0</v>
      </c>
      <c r="AG39" s="21">
        <f>+SUMIFS(Resultados_Dic3!AC$3:AC$99980,Resultados_Dic3!$F$3:$F$99980,Produccion_PJ!$K39,Resultados_Dic3!$D$3:$D$99980,Produccion_PJ!$K$35,Resultados_Dic3!$E$3:$E$99980,Produccion_PJ!$J39,Resultados_Dic3!$A$3:$A$99980,Produccion_PJ!$H39)</f>
        <v>0</v>
      </c>
      <c r="AH39" s="21">
        <f>+SUMIFS(Resultados_Dic3!AD$3:AD$99980,Resultados_Dic3!$F$3:$F$99980,Produccion_PJ!$K39,Resultados_Dic3!$D$3:$D$99980,Produccion_PJ!$K$35,Resultados_Dic3!$E$3:$E$99980,Produccion_PJ!$J39,Resultados_Dic3!$A$3:$A$99980,Produccion_PJ!$H39)</f>
        <v>0</v>
      </c>
      <c r="AI39" s="21">
        <f>+SUMIFS(Resultados_Dic3!AE$3:AE$99980,Resultados_Dic3!$F$3:$F$99980,Produccion_PJ!$K39,Resultados_Dic3!$D$3:$D$99980,Produccion_PJ!$K$35,Resultados_Dic3!$E$3:$E$99980,Produccion_PJ!$J39,Resultados_Dic3!$A$3:$A$99980,Produccion_PJ!$H39)</f>
        <v>0</v>
      </c>
      <c r="AJ39" s="21">
        <f>+SUMIFS(Resultados_Dic3!AF$3:AF$99980,Resultados_Dic3!$F$3:$F$99980,Produccion_PJ!$K39,Resultados_Dic3!$D$3:$D$99980,Produccion_PJ!$K$35,Resultados_Dic3!$E$3:$E$99980,Produccion_PJ!$J39,Resultados_Dic3!$A$3:$A$99980,Produccion_PJ!$H39)</f>
        <v>0</v>
      </c>
      <c r="AK39" s="21">
        <f>+SUMIFS(Resultados_Dic3!AG$3:AG$99980,Resultados_Dic3!$F$3:$F$99980,Produccion_PJ!$K39,Resultados_Dic3!$D$3:$D$99980,Produccion_PJ!$K$35,Resultados_Dic3!$E$3:$E$99980,Produccion_PJ!$J39,Resultados_Dic3!$A$3:$A$99980,Produccion_PJ!$H39)</f>
        <v>0</v>
      </c>
      <c r="AL39" s="21">
        <f>+SUMIFS(Resultados_Dic3!AH$3:AH$99980,Resultados_Dic3!$F$3:$F$99980,Produccion_PJ!$K39,Resultados_Dic3!$D$3:$D$99980,Produccion_PJ!$K$35,Resultados_Dic3!$E$3:$E$99980,Produccion_PJ!$J39,Resultados_Dic3!$A$3:$A$99980,Produccion_PJ!$H39)</f>
        <v>0</v>
      </c>
      <c r="AM39" s="21">
        <f>+SUMIFS(Resultados_Dic3!AI$3:AI$99980,Resultados_Dic3!$F$3:$F$99980,Produccion_PJ!$K39,Resultados_Dic3!$D$3:$D$99980,Produccion_PJ!$K$35,Resultados_Dic3!$E$3:$E$99980,Produccion_PJ!$J39,Resultados_Dic3!$A$3:$A$99980,Produccion_PJ!$H39)</f>
        <v>0</v>
      </c>
      <c r="AN39" s="21">
        <f>+SUMIFS(Resultados_Dic3!AJ$3:AJ$99980,Resultados_Dic3!$F$3:$F$99980,Produccion_PJ!$K39,Resultados_Dic3!$D$3:$D$99980,Produccion_PJ!$K$35,Resultados_Dic3!$E$3:$E$99980,Produccion_PJ!$J39,Resultados_Dic3!$A$3:$A$99980,Produccion_PJ!$H39)</f>
        <v>0</v>
      </c>
      <c r="AO39" s="21">
        <f>+SUMIFS(Resultados_Dic3!AK$3:AK$99980,Resultados_Dic3!$F$3:$F$99980,Produccion_PJ!$K39,Resultados_Dic3!$D$3:$D$99980,Produccion_PJ!$K$35,Resultados_Dic3!$E$3:$E$99980,Produccion_PJ!$J39,Resultados_Dic3!$A$3:$A$99980,Produccion_PJ!$H39)</f>
        <v>0</v>
      </c>
      <c r="AP39" s="21">
        <f>+SUMIFS(Resultados_Dic3!AL$3:AL$99980,Resultados_Dic3!$F$3:$F$99980,Produccion_PJ!$K39,Resultados_Dic3!$D$3:$D$99980,Produccion_PJ!$K$35,Resultados_Dic3!$E$3:$E$99980,Produccion_PJ!$J39,Resultados_Dic3!$A$3:$A$99980,Produccion_PJ!$H39)</f>
        <v>0</v>
      </c>
      <c r="AQ39" s="21">
        <f>+SUMIFS(Resultados_Dic3!AM$3:AM$99980,Resultados_Dic3!$F$3:$F$99980,Produccion_PJ!$K39,Resultados_Dic3!$D$3:$D$99980,Produccion_PJ!$K$35,Resultados_Dic3!$E$3:$E$99980,Produccion_PJ!$J39,Resultados_Dic3!$A$3:$A$99980,Produccion_PJ!$H39)</f>
        <v>0</v>
      </c>
    </row>
    <row r="40" spans="1:43" x14ac:dyDescent="0.25">
      <c r="A40" s="2" t="s">
        <v>172</v>
      </c>
      <c r="B40" s="21">
        <f t="shared" si="4"/>
        <v>727.99808370307301</v>
      </c>
      <c r="C40" s="21"/>
      <c r="D40" s="21">
        <f t="shared" si="4"/>
        <v>689.086682591113</v>
      </c>
      <c r="E40" s="21"/>
      <c r="H40" s="17" t="str">
        <f t="shared" si="5"/>
        <v>DIC5</v>
      </c>
      <c r="J40" s="24" t="s">
        <v>95</v>
      </c>
      <c r="K40" s="2" t="s">
        <v>172</v>
      </c>
      <c r="L40" s="21">
        <f>+SUMIFS(Resultados_Dic3!H$3:H$99980,Resultados_Dic3!$F$3:$F$99980,Produccion_PJ!$K40,Resultados_Dic3!$D$3:$D$99980,Produccion_PJ!$K$35,Resultados_Dic3!$E$3:$E$99980,Produccion_PJ!$J40,Resultados_Dic3!$A$3:$A$99980,Produccion_PJ!$H40)</f>
        <v>726.70451084468402</v>
      </c>
      <c r="M40" s="21">
        <f>+SUMIFS(Resultados_Dic3!I$3:I$99980,Resultados_Dic3!$F$3:$F$99980,Produccion_PJ!$K40,Resultados_Dic3!$D$3:$D$99980,Produccion_PJ!$K$35,Resultados_Dic3!$E$3:$E$99980,Produccion_PJ!$J40,Resultados_Dic3!$A$3:$A$99980,Produccion_PJ!$H40)</f>
        <v>687.86225103060201</v>
      </c>
      <c r="N40" s="21">
        <f>+SUMIFS(Resultados_Dic3!J$3:J$99980,Resultados_Dic3!$F$3:$F$99980,Produccion_PJ!$K40,Resultados_Dic3!$D$3:$D$99980,Produccion_PJ!$K$35,Resultados_Dic3!$E$3:$E$99980,Produccion_PJ!$J40,Resultados_Dic3!$A$3:$A$99980,Produccion_PJ!$H40)</f>
        <v>654.42733676952105</v>
      </c>
      <c r="O40" s="21">
        <f>+SUMIFS(Resultados_Dic3!K$3:K$99980,Resultados_Dic3!$F$3:$F$99980,Produccion_PJ!$K40,Resultados_Dic3!$D$3:$D$99980,Produccion_PJ!$K$35,Resultados_Dic3!$E$3:$E$99980,Produccion_PJ!$J40,Resultados_Dic3!$A$3:$A$99980,Produccion_PJ!$H40)</f>
        <v>620.992422508441</v>
      </c>
      <c r="P40" s="21">
        <f>+SUMIFS(Resultados_Dic3!L$3:L$99980,Resultados_Dic3!$F$3:$F$99980,Produccion_PJ!$K40,Resultados_Dic3!$D$3:$D$99980,Produccion_PJ!$K$35,Resultados_Dic3!$E$3:$E$99980,Produccion_PJ!$J40,Resultados_Dic3!$A$3:$A$99980,Produccion_PJ!$H40)</f>
        <v>587.55750824736003</v>
      </c>
      <c r="Q40" s="21">
        <f>+SUMIFS(Resultados_Dic3!M$3:M$99980,Resultados_Dic3!$F$3:$F$99980,Produccion_PJ!$K40,Resultados_Dic3!$D$3:$D$99980,Produccion_PJ!$K$35,Resultados_Dic3!$E$3:$E$99980,Produccion_PJ!$J40,Resultados_Dic3!$A$3:$A$99980,Produccion_PJ!$H40)</f>
        <v>540.991110801525</v>
      </c>
      <c r="R40" s="21">
        <f>+SUMIFS(Resultados_Dic3!N$3:N$99980,Resultados_Dic3!$F$3:$F$99980,Produccion_PJ!$K40,Resultados_Dic3!$D$3:$D$99980,Produccion_PJ!$K$35,Resultados_Dic3!$E$3:$E$99980,Produccion_PJ!$J40,Resultados_Dic3!$A$3:$A$99980,Produccion_PJ!$H40)</f>
        <v>494.42471335568899</v>
      </c>
      <c r="S40" s="21">
        <f>+SUMIFS(Resultados_Dic3!O$3:O$99980,Resultados_Dic3!$F$3:$F$99980,Produccion_PJ!$K40,Resultados_Dic3!$D$3:$D$99980,Produccion_PJ!$K$35,Resultados_Dic3!$E$3:$E$99980,Produccion_PJ!$J40,Resultados_Dic3!$A$3:$A$99980,Produccion_PJ!$H40)</f>
        <v>457.49798419201397</v>
      </c>
      <c r="T40" s="21">
        <f>+SUMIFS(Resultados_Dic3!P$3:P$99980,Resultados_Dic3!$F$3:$F$99980,Produccion_PJ!$K40,Resultados_Dic3!$D$3:$D$99980,Produccion_PJ!$K$35,Resultados_Dic3!$E$3:$E$99980,Produccion_PJ!$J40,Resultados_Dic3!$A$3:$A$99980,Produccion_PJ!$H40)</f>
        <v>420.57125502833901</v>
      </c>
      <c r="U40" s="21">
        <f>+SUMIFS(Resultados_Dic3!Q$3:Q$99980,Resultados_Dic3!$F$3:$F$99980,Produccion_PJ!$K40,Resultados_Dic3!$D$3:$D$99980,Produccion_PJ!$K$35,Resultados_Dic3!$E$3:$E$99980,Produccion_PJ!$J40,Resultados_Dic3!$A$3:$A$99980,Produccion_PJ!$H40)</f>
        <v>383.64452586466501</v>
      </c>
      <c r="V40" s="21">
        <f>+SUMIFS(Resultados_Dic3!R$3:R$99980,Resultados_Dic3!$F$3:$F$99980,Produccion_PJ!$K40,Resultados_Dic3!$D$3:$D$99980,Produccion_PJ!$K$35,Resultados_Dic3!$E$3:$E$99980,Produccion_PJ!$J40,Resultados_Dic3!$A$3:$A$99980,Produccion_PJ!$H40)</f>
        <v>245.541067327929</v>
      </c>
      <c r="W40" s="21">
        <f>+SUMIFS(Resultados_Dic3!S$3:S$99980,Resultados_Dic3!$F$3:$F$99980,Produccion_PJ!$K40,Resultados_Dic3!$D$3:$D$99980,Produccion_PJ!$K$35,Resultados_Dic3!$E$3:$E$99980,Produccion_PJ!$J40,Resultados_Dic3!$A$3:$A$99980,Produccion_PJ!$H40)</f>
        <v>245.54106732792999</v>
      </c>
      <c r="X40" s="21">
        <f>+SUMIFS(Resultados_Dic3!T$3:T$99980,Resultados_Dic3!$F$3:$F$99980,Produccion_PJ!$K40,Resultados_Dic3!$D$3:$D$99980,Produccion_PJ!$K$35,Resultados_Dic3!$E$3:$E$99980,Produccion_PJ!$J40,Resultados_Dic3!$A$3:$A$99980,Produccion_PJ!$H40)</f>
        <v>245.54106732792999</v>
      </c>
      <c r="Y40" s="21">
        <f>+SUMIFS(Resultados_Dic3!U$3:U$99980,Resultados_Dic3!$F$3:$F$99980,Produccion_PJ!$K40,Resultados_Dic3!$D$3:$D$99980,Produccion_PJ!$K$35,Resultados_Dic3!$E$3:$E$99980,Produccion_PJ!$J40,Resultados_Dic3!$A$3:$A$99980,Produccion_PJ!$H40)</f>
        <v>173.871431741919</v>
      </c>
      <c r="Z40" s="21">
        <f>+SUMIFS(Resultados_Dic3!V$3:V$99980,Resultados_Dic3!$F$3:$F$99980,Produccion_PJ!$K40,Resultados_Dic3!$D$3:$D$99980,Produccion_PJ!$K$35,Resultados_Dic3!$E$3:$E$99980,Produccion_PJ!$J40,Resultados_Dic3!$A$3:$A$99980,Produccion_PJ!$H40)</f>
        <v>0</v>
      </c>
      <c r="AA40" s="21">
        <f>+SUMIFS(Resultados_Dic3!W$3:W$99980,Resultados_Dic3!$F$3:$F$99980,Produccion_PJ!$K40,Resultados_Dic3!$D$3:$D$99980,Produccion_PJ!$K$35,Resultados_Dic3!$E$3:$E$99980,Produccion_PJ!$J40,Resultados_Dic3!$A$3:$A$99980,Produccion_PJ!$H40)</f>
        <v>0</v>
      </c>
      <c r="AB40" s="21">
        <f>+SUMIFS(Resultados_Dic3!X$3:X$99980,Resultados_Dic3!$F$3:$F$99980,Produccion_PJ!$K40,Resultados_Dic3!$D$3:$D$99980,Produccion_PJ!$K$35,Resultados_Dic3!$E$3:$E$99980,Produccion_PJ!$J40,Resultados_Dic3!$A$3:$A$99980,Produccion_PJ!$H40)</f>
        <v>0</v>
      </c>
      <c r="AC40" s="21">
        <f>+SUMIFS(Resultados_Dic3!Y$3:Y$99980,Resultados_Dic3!$F$3:$F$99980,Produccion_PJ!$K40,Resultados_Dic3!$D$3:$D$99980,Produccion_PJ!$K$35,Resultados_Dic3!$E$3:$E$99980,Produccion_PJ!$J40,Resultados_Dic3!$A$3:$A$99980,Produccion_PJ!$H40)</f>
        <v>0</v>
      </c>
      <c r="AD40" s="21">
        <f>+SUMIFS(Resultados_Dic3!Z$3:Z$99980,Resultados_Dic3!$F$3:$F$99980,Produccion_PJ!$K40,Resultados_Dic3!$D$3:$D$99980,Produccion_PJ!$K$35,Resultados_Dic3!$E$3:$E$99980,Produccion_PJ!$J40,Resultados_Dic3!$A$3:$A$99980,Produccion_PJ!$H40)</f>
        <v>0</v>
      </c>
      <c r="AE40" s="21">
        <f>+SUMIFS(Resultados_Dic3!AA$3:AA$99980,Resultados_Dic3!$F$3:$F$99980,Produccion_PJ!$K40,Resultados_Dic3!$D$3:$D$99980,Produccion_PJ!$K$35,Resultados_Dic3!$E$3:$E$99980,Produccion_PJ!$J40,Resultados_Dic3!$A$3:$A$99980,Produccion_PJ!$H40)</f>
        <v>0</v>
      </c>
      <c r="AF40" s="21">
        <f>+SUMIFS(Resultados_Dic3!AB$3:AB$99980,Resultados_Dic3!$F$3:$F$99980,Produccion_PJ!$K40,Resultados_Dic3!$D$3:$D$99980,Produccion_PJ!$K$35,Resultados_Dic3!$E$3:$E$99980,Produccion_PJ!$J40,Resultados_Dic3!$A$3:$A$99980,Produccion_PJ!$H40)</f>
        <v>0</v>
      </c>
      <c r="AG40" s="21">
        <f>+SUMIFS(Resultados_Dic3!AC$3:AC$99980,Resultados_Dic3!$F$3:$F$99980,Produccion_PJ!$K40,Resultados_Dic3!$D$3:$D$99980,Produccion_PJ!$K$35,Resultados_Dic3!$E$3:$E$99980,Produccion_PJ!$J40,Resultados_Dic3!$A$3:$A$99980,Produccion_PJ!$H40)</f>
        <v>0</v>
      </c>
      <c r="AH40" s="21">
        <f>+SUMIFS(Resultados_Dic3!AD$3:AD$99980,Resultados_Dic3!$F$3:$F$99980,Produccion_PJ!$K40,Resultados_Dic3!$D$3:$D$99980,Produccion_PJ!$K$35,Resultados_Dic3!$E$3:$E$99980,Produccion_PJ!$J40,Resultados_Dic3!$A$3:$A$99980,Produccion_PJ!$H40)</f>
        <v>0</v>
      </c>
      <c r="AI40" s="21">
        <f>+SUMIFS(Resultados_Dic3!AE$3:AE$99980,Resultados_Dic3!$F$3:$F$99980,Produccion_PJ!$K40,Resultados_Dic3!$D$3:$D$99980,Produccion_PJ!$K$35,Resultados_Dic3!$E$3:$E$99980,Produccion_PJ!$J40,Resultados_Dic3!$A$3:$A$99980,Produccion_PJ!$H40)</f>
        <v>0</v>
      </c>
      <c r="AJ40" s="21">
        <f>+SUMIFS(Resultados_Dic3!AF$3:AF$99980,Resultados_Dic3!$F$3:$F$99980,Produccion_PJ!$K40,Resultados_Dic3!$D$3:$D$99980,Produccion_PJ!$K$35,Resultados_Dic3!$E$3:$E$99980,Produccion_PJ!$J40,Resultados_Dic3!$A$3:$A$99980,Produccion_PJ!$H40)</f>
        <v>0</v>
      </c>
      <c r="AK40" s="21">
        <f>+SUMIFS(Resultados_Dic3!AG$3:AG$99980,Resultados_Dic3!$F$3:$F$99980,Produccion_PJ!$K40,Resultados_Dic3!$D$3:$D$99980,Produccion_PJ!$K$35,Resultados_Dic3!$E$3:$E$99980,Produccion_PJ!$J40,Resultados_Dic3!$A$3:$A$99980,Produccion_PJ!$H40)</f>
        <v>0</v>
      </c>
      <c r="AL40" s="21">
        <f>+SUMIFS(Resultados_Dic3!AH$3:AH$99980,Resultados_Dic3!$F$3:$F$99980,Produccion_PJ!$K40,Resultados_Dic3!$D$3:$D$99980,Produccion_PJ!$K$35,Resultados_Dic3!$E$3:$E$99980,Produccion_PJ!$J40,Resultados_Dic3!$A$3:$A$99980,Produccion_PJ!$H40)</f>
        <v>0</v>
      </c>
      <c r="AM40" s="21">
        <f>+SUMIFS(Resultados_Dic3!AI$3:AI$99980,Resultados_Dic3!$F$3:$F$99980,Produccion_PJ!$K40,Resultados_Dic3!$D$3:$D$99980,Produccion_PJ!$K$35,Resultados_Dic3!$E$3:$E$99980,Produccion_PJ!$J40,Resultados_Dic3!$A$3:$A$99980,Produccion_PJ!$H40)</f>
        <v>0</v>
      </c>
      <c r="AN40" s="21">
        <f>+SUMIFS(Resultados_Dic3!AJ$3:AJ$99980,Resultados_Dic3!$F$3:$F$99980,Produccion_PJ!$K40,Resultados_Dic3!$D$3:$D$99980,Produccion_PJ!$K$35,Resultados_Dic3!$E$3:$E$99980,Produccion_PJ!$J40,Resultados_Dic3!$A$3:$A$99980,Produccion_PJ!$H40)</f>
        <v>0</v>
      </c>
      <c r="AO40" s="21">
        <f>+SUMIFS(Resultados_Dic3!AK$3:AK$99980,Resultados_Dic3!$F$3:$F$99980,Produccion_PJ!$K40,Resultados_Dic3!$D$3:$D$99980,Produccion_PJ!$K$35,Resultados_Dic3!$E$3:$E$99980,Produccion_PJ!$J40,Resultados_Dic3!$A$3:$A$99980,Produccion_PJ!$H40)</f>
        <v>0</v>
      </c>
      <c r="AP40" s="21">
        <f>+SUMIFS(Resultados_Dic3!AL$3:AL$99980,Resultados_Dic3!$F$3:$F$99980,Produccion_PJ!$K40,Resultados_Dic3!$D$3:$D$99980,Produccion_PJ!$K$35,Resultados_Dic3!$E$3:$E$99980,Produccion_PJ!$J40,Resultados_Dic3!$A$3:$A$99980,Produccion_PJ!$H40)</f>
        <v>0</v>
      </c>
      <c r="AQ40" s="21">
        <f>+SUMIFS(Resultados_Dic3!AM$3:AM$99980,Resultados_Dic3!$F$3:$F$99980,Produccion_PJ!$K40,Resultados_Dic3!$D$3:$D$99980,Produccion_PJ!$K$35,Resultados_Dic3!$E$3:$E$99980,Produccion_PJ!$J40,Resultados_Dic3!$A$3:$A$99980,Produccion_PJ!$H40)</f>
        <v>0</v>
      </c>
    </row>
    <row r="41" spans="1:43" x14ac:dyDescent="0.25">
      <c r="A41" s="2" t="s">
        <v>173</v>
      </c>
      <c r="B41" s="21">
        <f t="shared" si="4"/>
        <v>7.2846848137516496</v>
      </c>
      <c r="C41" s="21"/>
      <c r="D41" s="21">
        <f t="shared" si="4"/>
        <v>6.8837623889034303</v>
      </c>
      <c r="E41" s="21"/>
      <c r="H41" s="17" t="str">
        <f t="shared" si="5"/>
        <v>DIC5</v>
      </c>
      <c r="J41" s="24" t="s">
        <v>96</v>
      </c>
      <c r="K41" s="2" t="s">
        <v>173</v>
      </c>
      <c r="L41" s="21">
        <f>+SUMIFS(Resultados_Dic3!H$3:H$99980,Resultados_Dic3!$F$3:$F$99980,Produccion_PJ!$K41,Resultados_Dic3!$D$3:$D$99980,Produccion_PJ!$K$35,Resultados_Dic3!$E$3:$E$99980,Produccion_PJ!$J41,Resultados_Dic3!$A$3:$A$99980,Produccion_PJ!$H41)</f>
        <v>5.6352908998762903</v>
      </c>
      <c r="M41" s="21">
        <f>+SUMIFS(Resultados_Dic3!I$3:I$99980,Resultados_Dic3!$F$3:$F$99980,Produccion_PJ!$K41,Resultados_Dic3!$D$3:$D$99980,Produccion_PJ!$K$35,Resultados_Dic3!$E$3:$E$99980,Produccion_PJ!$J41,Resultados_Dic3!$A$3:$A$99980,Produccion_PJ!$H41)</f>
        <v>5.3251450871105197</v>
      </c>
      <c r="N41" s="21">
        <f>+SUMIFS(Resultados_Dic3!J$3:J$99980,Resultados_Dic3!$F$3:$F$99980,Produccion_PJ!$K41,Resultados_Dic3!$D$3:$D$99980,Produccion_PJ!$K$35,Resultados_Dic3!$E$3:$E$99980,Produccion_PJ!$J41,Resultados_Dic3!$A$3:$A$99980,Produccion_PJ!$H41)</f>
        <v>5.09107277558918</v>
      </c>
      <c r="O41" s="21">
        <f>+SUMIFS(Resultados_Dic3!K$3:K$99980,Resultados_Dic3!$F$3:$F$99980,Produccion_PJ!$K41,Resultados_Dic3!$D$3:$D$99980,Produccion_PJ!$K$35,Resultados_Dic3!$E$3:$E$99980,Produccion_PJ!$J41,Resultados_Dic3!$A$3:$A$99980,Produccion_PJ!$H41)</f>
        <v>4.8570004640678297</v>
      </c>
      <c r="P41" s="21">
        <f>+SUMIFS(Resultados_Dic3!L$3:L$99980,Resultados_Dic3!$F$3:$F$99980,Produccion_PJ!$K41,Resultados_Dic3!$D$3:$D$99980,Produccion_PJ!$K$35,Resultados_Dic3!$E$3:$E$99980,Produccion_PJ!$J41,Resultados_Dic3!$A$3:$A$99980,Produccion_PJ!$H41)</f>
        <v>4.62292815254649</v>
      </c>
      <c r="Q41" s="21">
        <f>+SUMIFS(Resultados_Dic3!M$3:M$99980,Resultados_Dic3!$F$3:$F$99980,Produccion_PJ!$K41,Resultados_Dic3!$D$3:$D$99980,Produccion_PJ!$K$35,Resultados_Dic3!$E$3:$E$99980,Produccion_PJ!$J41,Resultados_Dic3!$A$3:$A$99980,Produccion_PJ!$H41)</f>
        <v>4.3888558410251504</v>
      </c>
      <c r="R41" s="21">
        <f>+SUMIFS(Resultados_Dic3!N$3:N$99980,Resultados_Dic3!$F$3:$F$99980,Produccion_PJ!$K41,Resultados_Dic3!$D$3:$D$99980,Produccion_PJ!$K$35,Resultados_Dic3!$E$3:$E$99980,Produccion_PJ!$J41,Resultados_Dic3!$A$3:$A$99980,Produccion_PJ!$H41)</f>
        <v>4.1547835295038098</v>
      </c>
      <c r="S41" s="21">
        <f>+SUMIFS(Resultados_Dic3!O$3:O$99980,Resultados_Dic3!$F$3:$F$99980,Produccion_PJ!$K41,Resultados_Dic3!$D$3:$D$99980,Produccion_PJ!$K$35,Resultados_Dic3!$E$3:$E$99980,Produccion_PJ!$J41,Resultados_Dic3!$A$3:$A$99980,Produccion_PJ!$H41)</f>
        <v>0.47334364229729903</v>
      </c>
      <c r="T41" s="21">
        <f>+SUMIFS(Resultados_Dic3!P$3:P$99980,Resultados_Dic3!$F$3:$F$99980,Produccion_PJ!$K41,Resultados_Dic3!$D$3:$D$99980,Produccion_PJ!$K$35,Resultados_Dic3!$E$3:$E$99980,Produccion_PJ!$J41,Resultados_Dic3!$A$3:$A$99980,Produccion_PJ!$H41)</f>
        <v>0</v>
      </c>
      <c r="U41" s="21">
        <f>+SUMIFS(Resultados_Dic3!Q$3:Q$99980,Resultados_Dic3!$F$3:$F$99980,Produccion_PJ!$K41,Resultados_Dic3!$D$3:$D$99980,Produccion_PJ!$K$35,Resultados_Dic3!$E$3:$E$99980,Produccion_PJ!$J41,Resultados_Dic3!$A$3:$A$99980,Produccion_PJ!$H41)</f>
        <v>0</v>
      </c>
      <c r="V41" s="21">
        <f>+SUMIFS(Resultados_Dic3!R$3:R$99980,Resultados_Dic3!$F$3:$F$99980,Produccion_PJ!$K41,Resultados_Dic3!$D$3:$D$99980,Produccion_PJ!$K$35,Resultados_Dic3!$E$3:$E$99980,Produccion_PJ!$J41,Resultados_Dic3!$A$3:$A$99980,Produccion_PJ!$H41)</f>
        <v>0</v>
      </c>
      <c r="W41" s="21">
        <f>+SUMIFS(Resultados_Dic3!S$3:S$99980,Resultados_Dic3!$F$3:$F$99980,Produccion_PJ!$K41,Resultados_Dic3!$D$3:$D$99980,Produccion_PJ!$K$35,Resultados_Dic3!$E$3:$E$99980,Produccion_PJ!$J41,Resultados_Dic3!$A$3:$A$99980,Produccion_PJ!$H41)</f>
        <v>0</v>
      </c>
      <c r="X41" s="21">
        <f>+SUMIFS(Resultados_Dic3!T$3:T$99980,Resultados_Dic3!$F$3:$F$99980,Produccion_PJ!$K41,Resultados_Dic3!$D$3:$D$99980,Produccion_PJ!$K$35,Resultados_Dic3!$E$3:$E$99980,Produccion_PJ!$J41,Resultados_Dic3!$A$3:$A$99980,Produccion_PJ!$H41)</f>
        <v>0</v>
      </c>
      <c r="Y41" s="21">
        <f>+SUMIFS(Resultados_Dic3!U$3:U$99980,Resultados_Dic3!$F$3:$F$99980,Produccion_PJ!$K41,Resultados_Dic3!$D$3:$D$99980,Produccion_PJ!$K$35,Resultados_Dic3!$E$3:$E$99980,Produccion_PJ!$J41,Resultados_Dic3!$A$3:$A$99980,Produccion_PJ!$H41)</f>
        <v>0</v>
      </c>
      <c r="Z41" s="21">
        <f>+SUMIFS(Resultados_Dic3!V$3:V$99980,Resultados_Dic3!$F$3:$F$99980,Produccion_PJ!$K41,Resultados_Dic3!$D$3:$D$99980,Produccion_PJ!$K$35,Resultados_Dic3!$E$3:$E$99980,Produccion_PJ!$J41,Resultados_Dic3!$A$3:$A$99980,Produccion_PJ!$H41)</f>
        <v>0</v>
      </c>
      <c r="AA41" s="21">
        <f>+SUMIFS(Resultados_Dic3!W$3:W$99980,Resultados_Dic3!$F$3:$F$99980,Produccion_PJ!$K41,Resultados_Dic3!$D$3:$D$99980,Produccion_PJ!$K$35,Resultados_Dic3!$E$3:$E$99980,Produccion_PJ!$J41,Resultados_Dic3!$A$3:$A$99980,Produccion_PJ!$H41)</f>
        <v>0</v>
      </c>
      <c r="AB41" s="21">
        <f>+SUMIFS(Resultados_Dic3!X$3:X$99980,Resultados_Dic3!$F$3:$F$99980,Produccion_PJ!$K41,Resultados_Dic3!$D$3:$D$99980,Produccion_PJ!$K$35,Resultados_Dic3!$E$3:$E$99980,Produccion_PJ!$J41,Resultados_Dic3!$A$3:$A$99980,Produccion_PJ!$H41)</f>
        <v>0</v>
      </c>
      <c r="AC41" s="21">
        <f>+SUMIFS(Resultados_Dic3!Y$3:Y$99980,Resultados_Dic3!$F$3:$F$99980,Produccion_PJ!$K41,Resultados_Dic3!$D$3:$D$99980,Produccion_PJ!$K$35,Resultados_Dic3!$E$3:$E$99980,Produccion_PJ!$J41,Resultados_Dic3!$A$3:$A$99980,Produccion_PJ!$H41)</f>
        <v>0</v>
      </c>
      <c r="AD41" s="21">
        <f>+SUMIFS(Resultados_Dic3!Z$3:Z$99980,Resultados_Dic3!$F$3:$F$99980,Produccion_PJ!$K41,Resultados_Dic3!$D$3:$D$99980,Produccion_PJ!$K$35,Resultados_Dic3!$E$3:$E$99980,Produccion_PJ!$J41,Resultados_Dic3!$A$3:$A$99980,Produccion_PJ!$H41)</f>
        <v>0</v>
      </c>
      <c r="AE41" s="21">
        <f>+SUMIFS(Resultados_Dic3!AA$3:AA$99980,Resultados_Dic3!$F$3:$F$99980,Produccion_PJ!$K41,Resultados_Dic3!$D$3:$D$99980,Produccion_PJ!$K$35,Resultados_Dic3!$E$3:$E$99980,Produccion_PJ!$J41,Resultados_Dic3!$A$3:$A$99980,Produccion_PJ!$H41)</f>
        <v>0</v>
      </c>
      <c r="AF41" s="21">
        <f>+SUMIFS(Resultados_Dic3!AB$3:AB$99980,Resultados_Dic3!$F$3:$F$99980,Produccion_PJ!$K41,Resultados_Dic3!$D$3:$D$99980,Produccion_PJ!$K$35,Resultados_Dic3!$E$3:$E$99980,Produccion_PJ!$J41,Resultados_Dic3!$A$3:$A$99980,Produccion_PJ!$H41)</f>
        <v>0</v>
      </c>
      <c r="AG41" s="21">
        <f>+SUMIFS(Resultados_Dic3!AC$3:AC$99980,Resultados_Dic3!$F$3:$F$99980,Produccion_PJ!$K41,Resultados_Dic3!$D$3:$D$99980,Produccion_PJ!$K$35,Resultados_Dic3!$E$3:$E$99980,Produccion_PJ!$J41,Resultados_Dic3!$A$3:$A$99980,Produccion_PJ!$H41)</f>
        <v>0</v>
      </c>
      <c r="AH41" s="21">
        <f>+SUMIFS(Resultados_Dic3!AD$3:AD$99980,Resultados_Dic3!$F$3:$F$99980,Produccion_PJ!$K41,Resultados_Dic3!$D$3:$D$99980,Produccion_PJ!$K$35,Resultados_Dic3!$E$3:$E$99980,Produccion_PJ!$J41,Resultados_Dic3!$A$3:$A$99980,Produccion_PJ!$H41)</f>
        <v>0</v>
      </c>
      <c r="AI41" s="21">
        <f>+SUMIFS(Resultados_Dic3!AE$3:AE$99980,Resultados_Dic3!$F$3:$F$99980,Produccion_PJ!$K41,Resultados_Dic3!$D$3:$D$99980,Produccion_PJ!$K$35,Resultados_Dic3!$E$3:$E$99980,Produccion_PJ!$J41,Resultados_Dic3!$A$3:$A$99980,Produccion_PJ!$H41)</f>
        <v>0</v>
      </c>
      <c r="AJ41" s="21">
        <f>+SUMIFS(Resultados_Dic3!AF$3:AF$99980,Resultados_Dic3!$F$3:$F$99980,Produccion_PJ!$K41,Resultados_Dic3!$D$3:$D$99980,Produccion_PJ!$K$35,Resultados_Dic3!$E$3:$E$99980,Produccion_PJ!$J41,Resultados_Dic3!$A$3:$A$99980,Produccion_PJ!$H41)</f>
        <v>0</v>
      </c>
      <c r="AK41" s="21">
        <f>+SUMIFS(Resultados_Dic3!AG$3:AG$99980,Resultados_Dic3!$F$3:$F$99980,Produccion_PJ!$K41,Resultados_Dic3!$D$3:$D$99980,Produccion_PJ!$K$35,Resultados_Dic3!$E$3:$E$99980,Produccion_PJ!$J41,Resultados_Dic3!$A$3:$A$99980,Produccion_PJ!$H41)</f>
        <v>0</v>
      </c>
      <c r="AL41" s="21">
        <f>+SUMIFS(Resultados_Dic3!AH$3:AH$99980,Resultados_Dic3!$F$3:$F$99980,Produccion_PJ!$K41,Resultados_Dic3!$D$3:$D$99980,Produccion_PJ!$K$35,Resultados_Dic3!$E$3:$E$99980,Produccion_PJ!$J41,Resultados_Dic3!$A$3:$A$99980,Produccion_PJ!$H41)</f>
        <v>0</v>
      </c>
      <c r="AM41" s="21">
        <f>+SUMIFS(Resultados_Dic3!AI$3:AI$99980,Resultados_Dic3!$F$3:$F$99980,Produccion_PJ!$K41,Resultados_Dic3!$D$3:$D$99980,Produccion_PJ!$K$35,Resultados_Dic3!$E$3:$E$99980,Produccion_PJ!$J41,Resultados_Dic3!$A$3:$A$99980,Produccion_PJ!$H41)</f>
        <v>0</v>
      </c>
      <c r="AN41" s="21">
        <f>+SUMIFS(Resultados_Dic3!AJ$3:AJ$99980,Resultados_Dic3!$F$3:$F$99980,Produccion_PJ!$K41,Resultados_Dic3!$D$3:$D$99980,Produccion_PJ!$K$35,Resultados_Dic3!$E$3:$E$99980,Produccion_PJ!$J41,Resultados_Dic3!$A$3:$A$99980,Produccion_PJ!$H41)</f>
        <v>0</v>
      </c>
      <c r="AO41" s="21">
        <f>+SUMIFS(Resultados_Dic3!AK$3:AK$99980,Resultados_Dic3!$F$3:$F$99980,Produccion_PJ!$K41,Resultados_Dic3!$D$3:$D$99980,Produccion_PJ!$K$35,Resultados_Dic3!$E$3:$E$99980,Produccion_PJ!$J41,Resultados_Dic3!$A$3:$A$99980,Produccion_PJ!$H41)</f>
        <v>0</v>
      </c>
      <c r="AP41" s="21">
        <f>+SUMIFS(Resultados_Dic3!AL$3:AL$99980,Resultados_Dic3!$F$3:$F$99980,Produccion_PJ!$K41,Resultados_Dic3!$D$3:$D$99980,Produccion_PJ!$K$35,Resultados_Dic3!$E$3:$E$99980,Produccion_PJ!$J41,Resultados_Dic3!$A$3:$A$99980,Produccion_PJ!$H41)</f>
        <v>0</v>
      </c>
      <c r="AQ41" s="21">
        <f>+SUMIFS(Resultados_Dic3!AM$3:AM$99980,Resultados_Dic3!$F$3:$F$99980,Produccion_PJ!$K41,Resultados_Dic3!$D$3:$D$99980,Produccion_PJ!$K$35,Resultados_Dic3!$E$3:$E$99980,Produccion_PJ!$J41,Resultados_Dic3!$A$3:$A$99980,Produccion_PJ!$H41)</f>
        <v>0</v>
      </c>
    </row>
    <row r="42" spans="1:43" x14ac:dyDescent="0.25">
      <c r="A42" s="2" t="s">
        <v>174</v>
      </c>
      <c r="B42" s="21">
        <f t="shared" si="4"/>
        <v>0</v>
      </c>
      <c r="C42" s="21"/>
      <c r="D42" s="21">
        <f t="shared" si="4"/>
        <v>0</v>
      </c>
      <c r="E42" s="21"/>
      <c r="H42" s="17" t="str">
        <f t="shared" si="5"/>
        <v>DIC5</v>
      </c>
      <c r="J42" s="24" t="s">
        <v>97</v>
      </c>
      <c r="K42" s="2" t="s">
        <v>174</v>
      </c>
      <c r="L42" s="21">
        <f>+SUMIFS(Resultados_Dic3!H$3:H$99980,Resultados_Dic3!$F$3:$F$99980,Produccion_PJ!$K42,Resultados_Dic3!$D$3:$D$99980,Produccion_PJ!$K$35,Resultados_Dic3!$E$3:$E$99980,Produccion_PJ!$J42,Resultados_Dic3!$A$3:$A$99980,Produccion_PJ!$H42)</f>
        <v>165.4447887378</v>
      </c>
      <c r="M42" s="21">
        <f>+SUMIFS(Resultados_Dic3!I$3:I$99980,Resultados_Dic3!$F$3:$F$99980,Produccion_PJ!$K42,Resultados_Dic3!$D$3:$D$99980,Produccion_PJ!$K$35,Resultados_Dic3!$E$3:$E$99980,Produccion_PJ!$J42,Resultados_Dic3!$A$3:$A$99980,Produccion_PJ!$H42)</f>
        <v>153.89107121101301</v>
      </c>
      <c r="N42" s="21">
        <f>+SUMIFS(Resultados_Dic3!J$3:J$99980,Resultados_Dic3!$F$3:$F$99980,Produccion_PJ!$K42,Resultados_Dic3!$D$3:$D$99980,Produccion_PJ!$K$35,Resultados_Dic3!$E$3:$E$99980,Produccion_PJ!$J42,Resultados_Dic3!$A$3:$A$99980,Produccion_PJ!$H42)</f>
        <v>141.709099261246</v>
      </c>
      <c r="O42" s="21">
        <f>+SUMIFS(Resultados_Dic3!K$3:K$99980,Resultados_Dic3!$F$3:$F$99980,Produccion_PJ!$K42,Resultados_Dic3!$D$3:$D$99980,Produccion_PJ!$K$35,Resultados_Dic3!$E$3:$E$99980,Produccion_PJ!$J42,Resultados_Dic3!$A$3:$A$99980,Produccion_PJ!$H42)</f>
        <v>129.52712731147801</v>
      </c>
      <c r="P42" s="21">
        <f>+SUMIFS(Resultados_Dic3!L$3:L$99980,Resultados_Dic3!$F$3:$F$99980,Produccion_PJ!$K42,Resultados_Dic3!$D$3:$D$99980,Produccion_PJ!$K$35,Resultados_Dic3!$E$3:$E$99980,Produccion_PJ!$J42,Resultados_Dic3!$A$3:$A$99980,Produccion_PJ!$H42)</f>
        <v>117.34515536171099</v>
      </c>
      <c r="Q42" s="21">
        <f>+SUMIFS(Resultados_Dic3!M$3:M$99980,Resultados_Dic3!$F$3:$F$99980,Produccion_PJ!$K42,Resultados_Dic3!$D$3:$D$99980,Produccion_PJ!$K$35,Resultados_Dic3!$E$3:$E$99980,Produccion_PJ!$J42,Resultados_Dic3!$A$3:$A$99980,Produccion_PJ!$H42)</f>
        <v>104.287916360271</v>
      </c>
      <c r="R42" s="21">
        <f>+SUMIFS(Resultados_Dic3!N$3:N$99980,Resultados_Dic3!$F$3:$F$99980,Produccion_PJ!$K42,Resultados_Dic3!$D$3:$D$99980,Produccion_PJ!$K$35,Resultados_Dic3!$E$3:$E$99980,Produccion_PJ!$J42,Resultados_Dic3!$A$3:$A$99980,Produccion_PJ!$H42)</f>
        <v>91.230677358831599</v>
      </c>
      <c r="S42" s="21">
        <f>+SUMIFS(Resultados_Dic3!O$3:O$99980,Resultados_Dic3!$F$3:$F$99980,Produccion_PJ!$K42,Resultados_Dic3!$D$3:$D$99980,Produccion_PJ!$K$35,Resultados_Dic3!$E$3:$E$99980,Produccion_PJ!$J42,Resultados_Dic3!$A$3:$A$99980,Produccion_PJ!$H42)</f>
        <v>82.212115063181301</v>
      </c>
      <c r="T42" s="21">
        <f>+SUMIFS(Resultados_Dic3!P$3:P$99980,Resultados_Dic3!$F$3:$F$99980,Produccion_PJ!$K42,Resultados_Dic3!$D$3:$D$99980,Produccion_PJ!$K$35,Resultados_Dic3!$E$3:$E$99980,Produccion_PJ!$J42,Resultados_Dic3!$A$3:$A$99980,Produccion_PJ!$H42)</f>
        <v>68.086395166067106</v>
      </c>
      <c r="U42" s="21">
        <f>+SUMIFS(Resultados_Dic3!Q$3:Q$99980,Resultados_Dic3!$F$3:$F$99980,Produccion_PJ!$K42,Resultados_Dic3!$D$3:$D$99980,Produccion_PJ!$K$35,Resultados_Dic3!$E$3:$E$99980,Produccion_PJ!$J42,Resultados_Dic3!$A$3:$A$99980,Produccion_PJ!$H42)</f>
        <v>0</v>
      </c>
      <c r="V42" s="21">
        <f>+SUMIFS(Resultados_Dic3!R$3:R$99980,Resultados_Dic3!$F$3:$F$99980,Produccion_PJ!$K42,Resultados_Dic3!$D$3:$D$99980,Produccion_PJ!$K$35,Resultados_Dic3!$E$3:$E$99980,Produccion_PJ!$J42,Resultados_Dic3!$A$3:$A$99980,Produccion_PJ!$H42)</f>
        <v>0</v>
      </c>
      <c r="W42" s="21">
        <f>+SUMIFS(Resultados_Dic3!S$3:S$99980,Resultados_Dic3!$F$3:$F$99980,Produccion_PJ!$K42,Resultados_Dic3!$D$3:$D$99980,Produccion_PJ!$K$35,Resultados_Dic3!$E$3:$E$99980,Produccion_PJ!$J42,Resultados_Dic3!$A$3:$A$99980,Produccion_PJ!$H42)</f>
        <v>0</v>
      </c>
      <c r="X42" s="21">
        <f>+SUMIFS(Resultados_Dic3!T$3:T$99980,Resultados_Dic3!$F$3:$F$99980,Produccion_PJ!$K42,Resultados_Dic3!$D$3:$D$99980,Produccion_PJ!$K$35,Resultados_Dic3!$E$3:$E$99980,Produccion_PJ!$J42,Resultados_Dic3!$A$3:$A$99980,Produccion_PJ!$H42)</f>
        <v>0</v>
      </c>
      <c r="Y42" s="21">
        <f>+SUMIFS(Resultados_Dic3!U$3:U$99980,Resultados_Dic3!$F$3:$F$99980,Produccion_PJ!$K42,Resultados_Dic3!$D$3:$D$99980,Produccion_PJ!$K$35,Resultados_Dic3!$E$3:$E$99980,Produccion_PJ!$J42,Resultados_Dic3!$A$3:$A$99980,Produccion_PJ!$H42)</f>
        <v>0</v>
      </c>
      <c r="Z42" s="21">
        <f>+SUMIFS(Resultados_Dic3!V$3:V$99980,Resultados_Dic3!$F$3:$F$99980,Produccion_PJ!$K42,Resultados_Dic3!$D$3:$D$99980,Produccion_PJ!$K$35,Resultados_Dic3!$E$3:$E$99980,Produccion_PJ!$J42,Resultados_Dic3!$A$3:$A$99980,Produccion_PJ!$H42)</f>
        <v>0</v>
      </c>
      <c r="AA42" s="21">
        <f>+SUMIFS(Resultados_Dic3!W$3:W$99980,Resultados_Dic3!$F$3:$F$99980,Produccion_PJ!$K42,Resultados_Dic3!$D$3:$D$99980,Produccion_PJ!$K$35,Resultados_Dic3!$E$3:$E$99980,Produccion_PJ!$J42,Resultados_Dic3!$A$3:$A$99980,Produccion_PJ!$H42)</f>
        <v>0</v>
      </c>
      <c r="AB42" s="21">
        <f>+SUMIFS(Resultados_Dic3!X$3:X$99980,Resultados_Dic3!$F$3:$F$99980,Produccion_PJ!$K42,Resultados_Dic3!$D$3:$D$99980,Produccion_PJ!$K$35,Resultados_Dic3!$E$3:$E$99980,Produccion_PJ!$J42,Resultados_Dic3!$A$3:$A$99980,Produccion_PJ!$H42)</f>
        <v>0</v>
      </c>
      <c r="AC42" s="21">
        <f>+SUMIFS(Resultados_Dic3!Y$3:Y$99980,Resultados_Dic3!$F$3:$F$99980,Produccion_PJ!$K42,Resultados_Dic3!$D$3:$D$99980,Produccion_PJ!$K$35,Resultados_Dic3!$E$3:$E$99980,Produccion_PJ!$J42,Resultados_Dic3!$A$3:$A$99980,Produccion_PJ!$H42)</f>
        <v>0</v>
      </c>
      <c r="AD42" s="21">
        <f>+SUMIFS(Resultados_Dic3!Z$3:Z$99980,Resultados_Dic3!$F$3:$F$99980,Produccion_PJ!$K42,Resultados_Dic3!$D$3:$D$99980,Produccion_PJ!$K$35,Resultados_Dic3!$E$3:$E$99980,Produccion_PJ!$J42,Resultados_Dic3!$A$3:$A$99980,Produccion_PJ!$H42)</f>
        <v>0</v>
      </c>
      <c r="AE42" s="21">
        <f>+SUMIFS(Resultados_Dic3!AA$3:AA$99980,Resultados_Dic3!$F$3:$F$99980,Produccion_PJ!$K42,Resultados_Dic3!$D$3:$D$99980,Produccion_PJ!$K$35,Resultados_Dic3!$E$3:$E$99980,Produccion_PJ!$J42,Resultados_Dic3!$A$3:$A$99980,Produccion_PJ!$H42)</f>
        <v>0</v>
      </c>
      <c r="AF42" s="21">
        <f>+SUMIFS(Resultados_Dic3!AB$3:AB$99980,Resultados_Dic3!$F$3:$F$99980,Produccion_PJ!$K42,Resultados_Dic3!$D$3:$D$99980,Produccion_PJ!$K$35,Resultados_Dic3!$E$3:$E$99980,Produccion_PJ!$J42,Resultados_Dic3!$A$3:$A$99980,Produccion_PJ!$H42)</f>
        <v>0</v>
      </c>
      <c r="AG42" s="21">
        <f>+SUMIFS(Resultados_Dic3!AC$3:AC$99980,Resultados_Dic3!$F$3:$F$99980,Produccion_PJ!$K42,Resultados_Dic3!$D$3:$D$99980,Produccion_PJ!$K$35,Resultados_Dic3!$E$3:$E$99980,Produccion_PJ!$J42,Resultados_Dic3!$A$3:$A$99980,Produccion_PJ!$H42)</f>
        <v>0</v>
      </c>
      <c r="AH42" s="21">
        <f>+SUMIFS(Resultados_Dic3!AD$3:AD$99980,Resultados_Dic3!$F$3:$F$99980,Produccion_PJ!$K42,Resultados_Dic3!$D$3:$D$99980,Produccion_PJ!$K$35,Resultados_Dic3!$E$3:$E$99980,Produccion_PJ!$J42,Resultados_Dic3!$A$3:$A$99980,Produccion_PJ!$H42)</f>
        <v>0</v>
      </c>
      <c r="AI42" s="21">
        <f>+SUMIFS(Resultados_Dic3!AE$3:AE$99980,Resultados_Dic3!$F$3:$F$99980,Produccion_PJ!$K42,Resultados_Dic3!$D$3:$D$99980,Produccion_PJ!$K$35,Resultados_Dic3!$E$3:$E$99980,Produccion_PJ!$J42,Resultados_Dic3!$A$3:$A$99980,Produccion_PJ!$H42)</f>
        <v>0</v>
      </c>
      <c r="AJ42" s="21">
        <f>+SUMIFS(Resultados_Dic3!AF$3:AF$99980,Resultados_Dic3!$F$3:$F$99980,Produccion_PJ!$K42,Resultados_Dic3!$D$3:$D$99980,Produccion_PJ!$K$35,Resultados_Dic3!$E$3:$E$99980,Produccion_PJ!$J42,Resultados_Dic3!$A$3:$A$99980,Produccion_PJ!$H42)</f>
        <v>0</v>
      </c>
      <c r="AK42" s="21">
        <f>+SUMIFS(Resultados_Dic3!AG$3:AG$99980,Resultados_Dic3!$F$3:$F$99980,Produccion_PJ!$K42,Resultados_Dic3!$D$3:$D$99980,Produccion_PJ!$K$35,Resultados_Dic3!$E$3:$E$99980,Produccion_PJ!$J42,Resultados_Dic3!$A$3:$A$99980,Produccion_PJ!$H42)</f>
        <v>0</v>
      </c>
      <c r="AL42" s="21">
        <f>+SUMIFS(Resultados_Dic3!AH$3:AH$99980,Resultados_Dic3!$F$3:$F$99980,Produccion_PJ!$K42,Resultados_Dic3!$D$3:$D$99980,Produccion_PJ!$K$35,Resultados_Dic3!$E$3:$E$99980,Produccion_PJ!$J42,Resultados_Dic3!$A$3:$A$99980,Produccion_PJ!$H42)</f>
        <v>0</v>
      </c>
      <c r="AM42" s="21">
        <f>+SUMIFS(Resultados_Dic3!AI$3:AI$99980,Resultados_Dic3!$F$3:$F$99980,Produccion_PJ!$K42,Resultados_Dic3!$D$3:$D$99980,Produccion_PJ!$K$35,Resultados_Dic3!$E$3:$E$99980,Produccion_PJ!$J42,Resultados_Dic3!$A$3:$A$99980,Produccion_PJ!$H42)</f>
        <v>0</v>
      </c>
      <c r="AN42" s="21">
        <f>+SUMIFS(Resultados_Dic3!AJ$3:AJ$99980,Resultados_Dic3!$F$3:$F$99980,Produccion_PJ!$K42,Resultados_Dic3!$D$3:$D$99980,Produccion_PJ!$K$35,Resultados_Dic3!$E$3:$E$99980,Produccion_PJ!$J42,Resultados_Dic3!$A$3:$A$99980,Produccion_PJ!$H42)</f>
        <v>0</v>
      </c>
      <c r="AO42" s="21">
        <f>+SUMIFS(Resultados_Dic3!AK$3:AK$99980,Resultados_Dic3!$F$3:$F$99980,Produccion_PJ!$K42,Resultados_Dic3!$D$3:$D$99980,Produccion_PJ!$K$35,Resultados_Dic3!$E$3:$E$99980,Produccion_PJ!$J42,Resultados_Dic3!$A$3:$A$99980,Produccion_PJ!$H42)</f>
        <v>0</v>
      </c>
      <c r="AP42" s="21">
        <f>+SUMIFS(Resultados_Dic3!AL$3:AL$99980,Resultados_Dic3!$F$3:$F$99980,Produccion_PJ!$K42,Resultados_Dic3!$D$3:$D$99980,Produccion_PJ!$K$35,Resultados_Dic3!$E$3:$E$99980,Produccion_PJ!$J42,Resultados_Dic3!$A$3:$A$99980,Produccion_PJ!$H42)</f>
        <v>0</v>
      </c>
      <c r="AQ42" s="21">
        <f>+SUMIFS(Resultados_Dic3!AM$3:AM$99980,Resultados_Dic3!$F$3:$F$99980,Produccion_PJ!$K42,Resultados_Dic3!$D$3:$D$99980,Produccion_PJ!$K$35,Resultados_Dic3!$E$3:$E$99980,Produccion_PJ!$J42,Resultados_Dic3!$A$3:$A$99980,Produccion_PJ!$H42)</f>
        <v>0</v>
      </c>
    </row>
    <row r="43" spans="1:43" x14ac:dyDescent="0.25">
      <c r="A43" s="2" t="s">
        <v>175</v>
      </c>
      <c r="B43" s="21">
        <f t="shared" si="4"/>
        <v>30.106735962689498</v>
      </c>
      <c r="C43" s="21"/>
      <c r="D43" s="21">
        <f t="shared" si="4"/>
        <v>28.0621245838901</v>
      </c>
      <c r="E43" s="21"/>
      <c r="H43" s="17" t="str">
        <f t="shared" si="5"/>
        <v>DIC5</v>
      </c>
      <c r="J43" s="24" t="s">
        <v>98</v>
      </c>
      <c r="K43" s="2" t="s">
        <v>175</v>
      </c>
      <c r="L43" s="21">
        <f>+SUMIFS(Resultados_Dic3!H$3:H$99980,Resultados_Dic3!$F$3:$F$99980,Produccion_PJ!$K43,Resultados_Dic3!$D$3:$D$99980,Produccion_PJ!$K$35,Resultados_Dic3!$E$3:$E$99980,Produccion_PJ!$J43,Resultados_Dic3!$A$3:$A$99980,Produccion_PJ!$H43)</f>
        <v>29.8631785601129</v>
      </c>
      <c r="M43" s="21">
        <f>+SUMIFS(Resultados_Dic3!I$3:I$99980,Resultados_Dic3!$F$3:$F$99980,Produccion_PJ!$K43,Resultados_Dic3!$D$3:$D$99980,Produccion_PJ!$K$35,Resultados_Dic3!$E$3:$E$99980,Produccion_PJ!$J43,Resultados_Dic3!$A$3:$A$99980,Produccion_PJ!$H43)</f>
        <v>27.835107673690899</v>
      </c>
      <c r="N43" s="21">
        <f>+SUMIFS(Resultados_Dic3!J$3:J$99980,Resultados_Dic3!$F$3:$F$99980,Produccion_PJ!$K43,Resultados_Dic3!$D$3:$D$99980,Produccion_PJ!$K$35,Resultados_Dic3!$E$3:$E$99980,Produccion_PJ!$J43,Resultados_Dic3!$A$3:$A$99980,Produccion_PJ!$H43)</f>
        <v>26.5546244888037</v>
      </c>
      <c r="O43" s="21">
        <f>+SUMIFS(Resultados_Dic3!K$3:K$99980,Resultados_Dic3!$F$3:$F$99980,Produccion_PJ!$K43,Resultados_Dic3!$D$3:$D$99980,Produccion_PJ!$K$35,Resultados_Dic3!$E$3:$E$99980,Produccion_PJ!$J43,Resultados_Dic3!$A$3:$A$99980,Produccion_PJ!$H43)</f>
        <v>25.274141303916402</v>
      </c>
      <c r="P43" s="21">
        <f>+SUMIFS(Resultados_Dic3!L$3:L$99980,Resultados_Dic3!$F$3:$F$99980,Produccion_PJ!$K43,Resultados_Dic3!$D$3:$D$99980,Produccion_PJ!$K$35,Resultados_Dic3!$E$3:$E$99980,Produccion_PJ!$J43,Resultados_Dic3!$A$3:$A$99980,Produccion_PJ!$H43)</f>
        <v>23.993658119029199</v>
      </c>
      <c r="Q43" s="21">
        <f>+SUMIFS(Resultados_Dic3!M$3:M$99980,Resultados_Dic3!$F$3:$F$99980,Produccion_PJ!$K43,Resultados_Dic3!$D$3:$D$99980,Produccion_PJ!$K$35,Resultados_Dic3!$E$3:$E$99980,Produccion_PJ!$J43,Resultados_Dic3!$A$3:$A$99980,Produccion_PJ!$H43)</f>
        <v>22.134185162983901</v>
      </c>
      <c r="R43" s="21">
        <f>+SUMIFS(Resultados_Dic3!N$3:N$99980,Resultados_Dic3!$F$3:$F$99980,Produccion_PJ!$K43,Resultados_Dic3!$D$3:$D$99980,Produccion_PJ!$K$35,Resultados_Dic3!$E$3:$E$99980,Produccion_PJ!$J43,Resultados_Dic3!$A$3:$A$99980,Produccion_PJ!$H43)</f>
        <v>20.274712206938698</v>
      </c>
      <c r="S43" s="21">
        <f>+SUMIFS(Resultados_Dic3!O$3:O$99980,Resultados_Dic3!$F$3:$F$99980,Produccion_PJ!$K43,Resultados_Dic3!$D$3:$D$99980,Produccion_PJ!$K$35,Resultados_Dic3!$E$3:$E$99980,Produccion_PJ!$J43,Resultados_Dic3!$A$3:$A$99980,Produccion_PJ!$H43)</f>
        <v>18.726233977591001</v>
      </c>
      <c r="T43" s="21">
        <f>+SUMIFS(Resultados_Dic3!P$3:P$99980,Resultados_Dic3!$F$3:$F$99980,Produccion_PJ!$K43,Resultados_Dic3!$D$3:$D$99980,Produccion_PJ!$K$35,Resultados_Dic3!$E$3:$E$99980,Produccion_PJ!$J43,Resultados_Dic3!$A$3:$A$99980,Produccion_PJ!$H43)</f>
        <v>17.1777557482433</v>
      </c>
      <c r="U43" s="21">
        <f>+SUMIFS(Resultados_Dic3!Q$3:Q$99980,Resultados_Dic3!$F$3:$F$99980,Produccion_PJ!$K43,Resultados_Dic3!$D$3:$D$99980,Produccion_PJ!$K$35,Resultados_Dic3!$E$3:$E$99980,Produccion_PJ!$J43,Resultados_Dic3!$A$3:$A$99980,Produccion_PJ!$H43)</f>
        <v>15.701035545493299</v>
      </c>
      <c r="V43" s="21">
        <f>+SUMIFS(Resultados_Dic3!R$3:R$99980,Resultados_Dic3!$F$3:$F$99980,Produccion_PJ!$K43,Resultados_Dic3!$D$3:$D$99980,Produccion_PJ!$K$35,Resultados_Dic3!$E$3:$E$99980,Produccion_PJ!$J43,Resultados_Dic3!$A$3:$A$99980,Produccion_PJ!$H43)</f>
        <v>14.224315342743401</v>
      </c>
      <c r="W43" s="21">
        <f>+SUMIFS(Resultados_Dic3!S$3:S$99980,Resultados_Dic3!$F$3:$F$99980,Produccion_PJ!$K43,Resultados_Dic3!$D$3:$D$99980,Produccion_PJ!$K$35,Resultados_Dic3!$E$3:$E$99980,Produccion_PJ!$J43,Resultados_Dic3!$A$3:$A$99980,Produccion_PJ!$H43)</f>
        <v>12.7475951399934</v>
      </c>
      <c r="X43" s="21">
        <f>+SUMIFS(Resultados_Dic3!T$3:T$99980,Resultados_Dic3!$F$3:$F$99980,Produccion_PJ!$K43,Resultados_Dic3!$D$3:$D$99980,Produccion_PJ!$K$35,Resultados_Dic3!$E$3:$E$99980,Produccion_PJ!$J43,Resultados_Dic3!$A$3:$A$99980,Produccion_PJ!$H43)</f>
        <v>11.9833461574607</v>
      </c>
      <c r="Y43" s="21">
        <f>+SUMIFS(Resultados_Dic3!U$3:U$99980,Resultados_Dic3!$F$3:$F$99980,Produccion_PJ!$K43,Resultados_Dic3!$D$3:$D$99980,Produccion_PJ!$K$35,Resultados_Dic3!$E$3:$E$99980,Produccion_PJ!$J43,Resultados_Dic3!$A$3:$A$99980,Produccion_PJ!$H43)</f>
        <v>11.219097174928001</v>
      </c>
      <c r="Z43" s="21">
        <f>+SUMIFS(Resultados_Dic3!V$3:V$99980,Resultados_Dic3!$F$3:$F$99980,Produccion_PJ!$K43,Resultados_Dic3!$D$3:$D$99980,Produccion_PJ!$K$35,Resultados_Dic3!$E$3:$E$99980,Produccion_PJ!$J43,Resultados_Dic3!$A$3:$A$99980,Produccion_PJ!$H43)</f>
        <v>3.3312680611252699</v>
      </c>
      <c r="AA43" s="21">
        <f>+SUMIFS(Resultados_Dic3!W$3:W$99980,Resultados_Dic3!$F$3:$F$99980,Produccion_PJ!$K43,Resultados_Dic3!$D$3:$D$99980,Produccion_PJ!$K$35,Resultados_Dic3!$E$3:$E$99980,Produccion_PJ!$J43,Resultados_Dic3!$A$3:$A$99980,Produccion_PJ!$H43)</f>
        <v>0</v>
      </c>
      <c r="AB43" s="21">
        <f>+SUMIFS(Resultados_Dic3!X$3:X$99980,Resultados_Dic3!$F$3:$F$99980,Produccion_PJ!$K43,Resultados_Dic3!$D$3:$D$99980,Produccion_PJ!$K$35,Resultados_Dic3!$E$3:$E$99980,Produccion_PJ!$J43,Resultados_Dic3!$A$3:$A$99980,Produccion_PJ!$H43)</f>
        <v>0</v>
      </c>
      <c r="AC43" s="21">
        <f>+SUMIFS(Resultados_Dic3!Y$3:Y$99980,Resultados_Dic3!$F$3:$F$99980,Produccion_PJ!$K43,Resultados_Dic3!$D$3:$D$99980,Produccion_PJ!$K$35,Resultados_Dic3!$E$3:$E$99980,Produccion_PJ!$J43,Resultados_Dic3!$A$3:$A$99980,Produccion_PJ!$H43)</f>
        <v>0</v>
      </c>
      <c r="AD43" s="21">
        <f>+SUMIFS(Resultados_Dic3!Z$3:Z$99980,Resultados_Dic3!$F$3:$F$99980,Produccion_PJ!$K43,Resultados_Dic3!$D$3:$D$99980,Produccion_PJ!$K$35,Resultados_Dic3!$E$3:$E$99980,Produccion_PJ!$J43,Resultados_Dic3!$A$3:$A$99980,Produccion_PJ!$H43)</f>
        <v>0</v>
      </c>
      <c r="AE43" s="21">
        <f>+SUMIFS(Resultados_Dic3!AA$3:AA$99980,Resultados_Dic3!$F$3:$F$99980,Produccion_PJ!$K43,Resultados_Dic3!$D$3:$D$99980,Produccion_PJ!$K$35,Resultados_Dic3!$E$3:$E$99980,Produccion_PJ!$J43,Resultados_Dic3!$A$3:$A$99980,Produccion_PJ!$H43)</f>
        <v>0</v>
      </c>
      <c r="AF43" s="21">
        <f>+SUMIFS(Resultados_Dic3!AB$3:AB$99980,Resultados_Dic3!$F$3:$F$99980,Produccion_PJ!$K43,Resultados_Dic3!$D$3:$D$99980,Produccion_PJ!$K$35,Resultados_Dic3!$E$3:$E$99980,Produccion_PJ!$J43,Resultados_Dic3!$A$3:$A$99980,Produccion_PJ!$H43)</f>
        <v>0</v>
      </c>
      <c r="AG43" s="21">
        <f>+SUMIFS(Resultados_Dic3!AC$3:AC$99980,Resultados_Dic3!$F$3:$F$99980,Produccion_PJ!$K43,Resultados_Dic3!$D$3:$D$99980,Produccion_PJ!$K$35,Resultados_Dic3!$E$3:$E$99980,Produccion_PJ!$J43,Resultados_Dic3!$A$3:$A$99980,Produccion_PJ!$H43)</f>
        <v>0</v>
      </c>
      <c r="AH43" s="21">
        <f>+SUMIFS(Resultados_Dic3!AD$3:AD$99980,Resultados_Dic3!$F$3:$F$99980,Produccion_PJ!$K43,Resultados_Dic3!$D$3:$D$99980,Produccion_PJ!$K$35,Resultados_Dic3!$E$3:$E$99980,Produccion_PJ!$J43,Resultados_Dic3!$A$3:$A$99980,Produccion_PJ!$H43)</f>
        <v>0</v>
      </c>
      <c r="AI43" s="21">
        <f>+SUMIFS(Resultados_Dic3!AE$3:AE$99980,Resultados_Dic3!$F$3:$F$99980,Produccion_PJ!$K43,Resultados_Dic3!$D$3:$D$99980,Produccion_PJ!$K$35,Resultados_Dic3!$E$3:$E$99980,Produccion_PJ!$J43,Resultados_Dic3!$A$3:$A$99980,Produccion_PJ!$H43)</f>
        <v>0</v>
      </c>
      <c r="AJ43" s="21">
        <f>+SUMIFS(Resultados_Dic3!AF$3:AF$99980,Resultados_Dic3!$F$3:$F$99980,Produccion_PJ!$K43,Resultados_Dic3!$D$3:$D$99980,Produccion_PJ!$K$35,Resultados_Dic3!$E$3:$E$99980,Produccion_PJ!$J43,Resultados_Dic3!$A$3:$A$99980,Produccion_PJ!$H43)</f>
        <v>0</v>
      </c>
      <c r="AK43" s="21">
        <f>+SUMIFS(Resultados_Dic3!AG$3:AG$99980,Resultados_Dic3!$F$3:$F$99980,Produccion_PJ!$K43,Resultados_Dic3!$D$3:$D$99980,Produccion_PJ!$K$35,Resultados_Dic3!$E$3:$E$99980,Produccion_PJ!$J43,Resultados_Dic3!$A$3:$A$99980,Produccion_PJ!$H43)</f>
        <v>0</v>
      </c>
      <c r="AL43" s="21">
        <f>+SUMIFS(Resultados_Dic3!AH$3:AH$99980,Resultados_Dic3!$F$3:$F$99980,Produccion_PJ!$K43,Resultados_Dic3!$D$3:$D$99980,Produccion_PJ!$K$35,Resultados_Dic3!$E$3:$E$99980,Produccion_PJ!$J43,Resultados_Dic3!$A$3:$A$99980,Produccion_PJ!$H43)</f>
        <v>0</v>
      </c>
      <c r="AM43" s="21">
        <f>+SUMIFS(Resultados_Dic3!AI$3:AI$99980,Resultados_Dic3!$F$3:$F$99980,Produccion_PJ!$K43,Resultados_Dic3!$D$3:$D$99980,Produccion_PJ!$K$35,Resultados_Dic3!$E$3:$E$99980,Produccion_PJ!$J43,Resultados_Dic3!$A$3:$A$99980,Produccion_PJ!$H43)</f>
        <v>0</v>
      </c>
      <c r="AN43" s="21">
        <f>+SUMIFS(Resultados_Dic3!AJ$3:AJ$99980,Resultados_Dic3!$F$3:$F$99980,Produccion_PJ!$K43,Resultados_Dic3!$D$3:$D$99980,Produccion_PJ!$K$35,Resultados_Dic3!$E$3:$E$99980,Produccion_PJ!$J43,Resultados_Dic3!$A$3:$A$99980,Produccion_PJ!$H43)</f>
        <v>0</v>
      </c>
      <c r="AO43" s="21">
        <f>+SUMIFS(Resultados_Dic3!AK$3:AK$99980,Resultados_Dic3!$F$3:$F$99980,Produccion_PJ!$K43,Resultados_Dic3!$D$3:$D$99980,Produccion_PJ!$K$35,Resultados_Dic3!$E$3:$E$99980,Produccion_PJ!$J43,Resultados_Dic3!$A$3:$A$99980,Produccion_PJ!$H43)</f>
        <v>0</v>
      </c>
      <c r="AP43" s="21">
        <f>+SUMIFS(Resultados_Dic3!AL$3:AL$99980,Resultados_Dic3!$F$3:$F$99980,Produccion_PJ!$K43,Resultados_Dic3!$D$3:$D$99980,Produccion_PJ!$K$35,Resultados_Dic3!$E$3:$E$99980,Produccion_PJ!$J43,Resultados_Dic3!$A$3:$A$99980,Produccion_PJ!$H43)</f>
        <v>0</v>
      </c>
      <c r="AQ43" s="21">
        <f>+SUMIFS(Resultados_Dic3!AM$3:AM$99980,Resultados_Dic3!$F$3:$F$99980,Produccion_PJ!$K43,Resultados_Dic3!$D$3:$D$99980,Produccion_PJ!$K$35,Resultados_Dic3!$E$3:$E$99980,Produccion_PJ!$J43,Resultados_Dic3!$A$3:$A$99980,Produccion_PJ!$H43)</f>
        <v>0</v>
      </c>
    </row>
    <row r="44" spans="1:43" x14ac:dyDescent="0.25">
      <c r="A44" s="2" t="s">
        <v>176</v>
      </c>
      <c r="B44" s="21">
        <f t="shared" si="4"/>
        <v>14.052567579841901</v>
      </c>
      <c r="C44" s="21"/>
      <c r="D44" s="21">
        <f t="shared" si="4"/>
        <v>13.797240938600201</v>
      </c>
      <c r="E44" s="21"/>
      <c r="H44" s="17" t="str">
        <f t="shared" si="5"/>
        <v>DIC5</v>
      </c>
      <c r="J44" s="24" t="s">
        <v>99</v>
      </c>
      <c r="K44" s="2" t="s">
        <v>176</v>
      </c>
      <c r="L44" s="21">
        <f>+SUMIFS(Resultados_Dic3!H$3:H$99980,Resultados_Dic3!$F$3:$F$99980,Produccion_PJ!$K44,Resultados_Dic3!$D$3:$D$99980,Produccion_PJ!$K$35,Resultados_Dic3!$E$3:$E$99980,Produccion_PJ!$J44,Resultados_Dic3!$A$3:$A$99980,Produccion_PJ!$H44)</f>
        <v>13.805861909055601</v>
      </c>
      <c r="M44" s="21">
        <f>+SUMIFS(Resultados_Dic3!I$3:I$99980,Resultados_Dic3!$F$3:$F$99980,Produccion_PJ!$K44,Resultados_Dic3!$D$3:$D$99980,Produccion_PJ!$K$35,Resultados_Dic3!$E$3:$E$99980,Produccion_PJ!$J44,Resultados_Dic3!$A$3:$A$99980,Produccion_PJ!$H44)</f>
        <v>13.5550177604217</v>
      </c>
      <c r="N44" s="21">
        <f>+SUMIFS(Resultados_Dic3!J$3:J$99980,Resultados_Dic3!$F$3:$F$99980,Produccion_PJ!$K44,Resultados_Dic3!$D$3:$D$99980,Produccion_PJ!$K$35,Resultados_Dic3!$E$3:$E$99980,Produccion_PJ!$J44,Resultados_Dic3!$A$3:$A$99980,Produccion_PJ!$H44)</f>
        <v>13.563467780935101</v>
      </c>
      <c r="O44" s="21">
        <f>+SUMIFS(Resultados_Dic3!K$3:K$99980,Resultados_Dic3!$F$3:$F$99980,Produccion_PJ!$K44,Resultados_Dic3!$D$3:$D$99980,Produccion_PJ!$K$35,Resultados_Dic3!$E$3:$E$99980,Produccion_PJ!$J44,Resultados_Dic3!$A$3:$A$99980,Produccion_PJ!$H44)</f>
        <v>13.571917801448601</v>
      </c>
      <c r="P44" s="21">
        <f>+SUMIFS(Resultados_Dic3!L$3:L$99980,Resultados_Dic3!$F$3:$F$99980,Produccion_PJ!$K44,Resultados_Dic3!$D$3:$D$99980,Produccion_PJ!$K$35,Resultados_Dic3!$E$3:$E$99980,Produccion_PJ!$J44,Resultados_Dic3!$A$3:$A$99980,Produccion_PJ!$H44)</f>
        <v>13.580367821962</v>
      </c>
      <c r="Q44" s="21">
        <f>+SUMIFS(Resultados_Dic3!M$3:M$99980,Resultados_Dic3!$F$3:$F$99980,Produccion_PJ!$K44,Resultados_Dic3!$D$3:$D$99980,Produccion_PJ!$K$35,Resultados_Dic3!$E$3:$E$99980,Produccion_PJ!$J44,Resultados_Dic3!$A$3:$A$99980,Produccion_PJ!$H44)</f>
        <v>12.546837742054301</v>
      </c>
      <c r="R44" s="21">
        <f>+SUMIFS(Resultados_Dic3!N$3:N$99980,Resultados_Dic3!$F$3:$F$99980,Produccion_PJ!$K44,Resultados_Dic3!$D$3:$D$99980,Produccion_PJ!$K$35,Resultados_Dic3!$E$3:$E$99980,Produccion_PJ!$J44,Resultados_Dic3!$A$3:$A$99980,Produccion_PJ!$H44)</f>
        <v>11.5133076621466</v>
      </c>
      <c r="S44" s="21">
        <f>+SUMIFS(Resultados_Dic3!O$3:O$99980,Resultados_Dic3!$F$3:$F$99980,Produccion_PJ!$K44,Resultados_Dic3!$D$3:$D$99980,Produccion_PJ!$K$35,Resultados_Dic3!$E$3:$E$99980,Produccion_PJ!$J44,Resultados_Dic3!$A$3:$A$99980,Produccion_PJ!$H44)</f>
        <v>10.662834575070701</v>
      </c>
      <c r="T44" s="21">
        <f>+SUMIFS(Resultados_Dic3!P$3:P$99980,Resultados_Dic3!$F$3:$F$99980,Produccion_PJ!$K44,Resultados_Dic3!$D$3:$D$99980,Produccion_PJ!$K$35,Resultados_Dic3!$E$3:$E$99980,Produccion_PJ!$J44,Resultados_Dic3!$A$3:$A$99980,Produccion_PJ!$H44)</f>
        <v>9.8123614879947105</v>
      </c>
      <c r="U44" s="21">
        <f>+SUMIFS(Resultados_Dic3!Q$3:Q$99980,Resultados_Dic3!$F$3:$F$99980,Produccion_PJ!$K44,Resultados_Dic3!$D$3:$D$99980,Produccion_PJ!$K$35,Resultados_Dic3!$E$3:$E$99980,Produccion_PJ!$J44,Resultados_Dic3!$A$3:$A$99980,Produccion_PJ!$H44)</f>
        <v>9.1074108162161203</v>
      </c>
      <c r="V44" s="21">
        <f>+SUMIFS(Resultados_Dic3!R$3:R$99980,Resultados_Dic3!$F$3:$F$99980,Produccion_PJ!$K44,Resultados_Dic3!$D$3:$D$99980,Produccion_PJ!$K$35,Resultados_Dic3!$E$3:$E$99980,Produccion_PJ!$J44,Resultados_Dic3!$A$3:$A$99980,Produccion_PJ!$H44)</f>
        <v>8.4024601444375406</v>
      </c>
      <c r="W44" s="21">
        <f>+SUMIFS(Resultados_Dic3!S$3:S$99980,Resultados_Dic3!$F$3:$F$99980,Produccion_PJ!$K44,Resultados_Dic3!$D$3:$D$99980,Produccion_PJ!$K$35,Resultados_Dic3!$E$3:$E$99980,Produccion_PJ!$J44,Resultados_Dic3!$A$3:$A$99980,Produccion_PJ!$H44)</f>
        <v>7.6975094726589504</v>
      </c>
      <c r="X44" s="21">
        <f>+SUMIFS(Resultados_Dic3!T$3:T$99980,Resultados_Dic3!$F$3:$F$99980,Produccion_PJ!$K44,Resultados_Dic3!$D$3:$D$99980,Produccion_PJ!$K$35,Resultados_Dic3!$E$3:$E$99980,Produccion_PJ!$J44,Resultados_Dic3!$A$3:$A$99980,Produccion_PJ!$H44)</f>
        <v>7.2029695803141296</v>
      </c>
      <c r="Y44" s="21">
        <f>+SUMIFS(Resultados_Dic3!U$3:U$99980,Resultados_Dic3!$F$3:$F$99980,Produccion_PJ!$K44,Resultados_Dic3!$D$3:$D$99980,Produccion_PJ!$K$35,Resultados_Dic3!$E$3:$E$99980,Produccion_PJ!$J44,Resultados_Dic3!$A$3:$A$99980,Produccion_PJ!$H44)</f>
        <v>6.7084296879692999</v>
      </c>
      <c r="Z44" s="21">
        <f>+SUMIFS(Resultados_Dic3!V$3:V$99980,Resultados_Dic3!$F$3:$F$99980,Produccion_PJ!$K44,Resultados_Dic3!$D$3:$D$99980,Produccion_PJ!$K$35,Resultados_Dic3!$E$3:$E$99980,Produccion_PJ!$J44,Resultados_Dic3!$A$3:$A$99980,Produccion_PJ!$H44)</f>
        <v>3.25227996904884</v>
      </c>
      <c r="AA44" s="21">
        <f>+SUMIFS(Resultados_Dic3!W$3:W$99980,Resultados_Dic3!$F$3:$F$99980,Produccion_PJ!$K44,Resultados_Dic3!$D$3:$D$99980,Produccion_PJ!$K$35,Resultados_Dic3!$E$3:$E$99980,Produccion_PJ!$J44,Resultados_Dic3!$A$3:$A$99980,Produccion_PJ!$H44)</f>
        <v>0</v>
      </c>
      <c r="AB44" s="21">
        <f>+SUMIFS(Resultados_Dic3!X$3:X$99980,Resultados_Dic3!$F$3:$F$99980,Produccion_PJ!$K44,Resultados_Dic3!$D$3:$D$99980,Produccion_PJ!$K$35,Resultados_Dic3!$E$3:$E$99980,Produccion_PJ!$J44,Resultados_Dic3!$A$3:$A$99980,Produccion_PJ!$H44)</f>
        <v>0</v>
      </c>
      <c r="AC44" s="21">
        <f>+SUMIFS(Resultados_Dic3!Y$3:Y$99980,Resultados_Dic3!$F$3:$F$99980,Produccion_PJ!$K44,Resultados_Dic3!$D$3:$D$99980,Produccion_PJ!$K$35,Resultados_Dic3!$E$3:$E$99980,Produccion_PJ!$J44,Resultados_Dic3!$A$3:$A$99980,Produccion_PJ!$H44)</f>
        <v>0</v>
      </c>
      <c r="AD44" s="21">
        <f>+SUMIFS(Resultados_Dic3!Z$3:Z$99980,Resultados_Dic3!$F$3:$F$99980,Produccion_PJ!$K44,Resultados_Dic3!$D$3:$D$99980,Produccion_PJ!$K$35,Resultados_Dic3!$E$3:$E$99980,Produccion_PJ!$J44,Resultados_Dic3!$A$3:$A$99980,Produccion_PJ!$H44)</f>
        <v>0</v>
      </c>
      <c r="AE44" s="21">
        <f>+SUMIFS(Resultados_Dic3!AA$3:AA$99980,Resultados_Dic3!$F$3:$F$99980,Produccion_PJ!$K44,Resultados_Dic3!$D$3:$D$99980,Produccion_PJ!$K$35,Resultados_Dic3!$E$3:$E$99980,Produccion_PJ!$J44,Resultados_Dic3!$A$3:$A$99980,Produccion_PJ!$H44)</f>
        <v>0</v>
      </c>
      <c r="AF44" s="21">
        <f>+SUMIFS(Resultados_Dic3!AB$3:AB$99980,Resultados_Dic3!$F$3:$F$99980,Produccion_PJ!$K44,Resultados_Dic3!$D$3:$D$99980,Produccion_PJ!$K$35,Resultados_Dic3!$E$3:$E$99980,Produccion_PJ!$J44,Resultados_Dic3!$A$3:$A$99980,Produccion_PJ!$H44)</f>
        <v>0</v>
      </c>
      <c r="AG44" s="21">
        <f>+SUMIFS(Resultados_Dic3!AC$3:AC$99980,Resultados_Dic3!$F$3:$F$99980,Produccion_PJ!$K44,Resultados_Dic3!$D$3:$D$99980,Produccion_PJ!$K$35,Resultados_Dic3!$E$3:$E$99980,Produccion_PJ!$J44,Resultados_Dic3!$A$3:$A$99980,Produccion_PJ!$H44)</f>
        <v>0</v>
      </c>
      <c r="AH44" s="21">
        <f>+SUMIFS(Resultados_Dic3!AD$3:AD$99980,Resultados_Dic3!$F$3:$F$99980,Produccion_PJ!$K44,Resultados_Dic3!$D$3:$D$99980,Produccion_PJ!$K$35,Resultados_Dic3!$E$3:$E$99980,Produccion_PJ!$J44,Resultados_Dic3!$A$3:$A$99980,Produccion_PJ!$H44)</f>
        <v>0</v>
      </c>
      <c r="AI44" s="21">
        <f>+SUMIFS(Resultados_Dic3!AE$3:AE$99980,Resultados_Dic3!$F$3:$F$99980,Produccion_PJ!$K44,Resultados_Dic3!$D$3:$D$99980,Produccion_PJ!$K$35,Resultados_Dic3!$E$3:$E$99980,Produccion_PJ!$J44,Resultados_Dic3!$A$3:$A$99980,Produccion_PJ!$H44)</f>
        <v>0</v>
      </c>
      <c r="AJ44" s="21">
        <f>+SUMIFS(Resultados_Dic3!AF$3:AF$99980,Resultados_Dic3!$F$3:$F$99980,Produccion_PJ!$K44,Resultados_Dic3!$D$3:$D$99980,Produccion_PJ!$K$35,Resultados_Dic3!$E$3:$E$99980,Produccion_PJ!$J44,Resultados_Dic3!$A$3:$A$99980,Produccion_PJ!$H44)</f>
        <v>0</v>
      </c>
      <c r="AK44" s="21">
        <f>+SUMIFS(Resultados_Dic3!AG$3:AG$99980,Resultados_Dic3!$F$3:$F$99980,Produccion_PJ!$K44,Resultados_Dic3!$D$3:$D$99980,Produccion_PJ!$K$35,Resultados_Dic3!$E$3:$E$99980,Produccion_PJ!$J44,Resultados_Dic3!$A$3:$A$99980,Produccion_PJ!$H44)</f>
        <v>0</v>
      </c>
      <c r="AL44" s="21">
        <f>+SUMIFS(Resultados_Dic3!AH$3:AH$99980,Resultados_Dic3!$F$3:$F$99980,Produccion_PJ!$K44,Resultados_Dic3!$D$3:$D$99980,Produccion_PJ!$K$35,Resultados_Dic3!$E$3:$E$99980,Produccion_PJ!$J44,Resultados_Dic3!$A$3:$A$99980,Produccion_PJ!$H44)</f>
        <v>0</v>
      </c>
      <c r="AM44" s="21">
        <f>+SUMIFS(Resultados_Dic3!AI$3:AI$99980,Resultados_Dic3!$F$3:$F$99980,Produccion_PJ!$K44,Resultados_Dic3!$D$3:$D$99980,Produccion_PJ!$K$35,Resultados_Dic3!$E$3:$E$99980,Produccion_PJ!$J44,Resultados_Dic3!$A$3:$A$99980,Produccion_PJ!$H44)</f>
        <v>0</v>
      </c>
      <c r="AN44" s="21">
        <f>+SUMIFS(Resultados_Dic3!AJ$3:AJ$99980,Resultados_Dic3!$F$3:$F$99980,Produccion_PJ!$K44,Resultados_Dic3!$D$3:$D$99980,Produccion_PJ!$K$35,Resultados_Dic3!$E$3:$E$99980,Produccion_PJ!$J44,Resultados_Dic3!$A$3:$A$99980,Produccion_PJ!$H44)</f>
        <v>0</v>
      </c>
      <c r="AO44" s="21">
        <f>+SUMIFS(Resultados_Dic3!AK$3:AK$99980,Resultados_Dic3!$F$3:$F$99980,Produccion_PJ!$K44,Resultados_Dic3!$D$3:$D$99980,Produccion_PJ!$K$35,Resultados_Dic3!$E$3:$E$99980,Produccion_PJ!$J44,Resultados_Dic3!$A$3:$A$99980,Produccion_PJ!$H44)</f>
        <v>0</v>
      </c>
      <c r="AP44" s="21">
        <f>+SUMIFS(Resultados_Dic3!AL$3:AL$99980,Resultados_Dic3!$F$3:$F$99980,Produccion_PJ!$K44,Resultados_Dic3!$D$3:$D$99980,Produccion_PJ!$K$35,Resultados_Dic3!$E$3:$E$99980,Produccion_PJ!$J44,Resultados_Dic3!$A$3:$A$99980,Produccion_PJ!$H44)</f>
        <v>0</v>
      </c>
      <c r="AQ44" s="21">
        <f>+SUMIFS(Resultados_Dic3!AM$3:AM$99980,Resultados_Dic3!$F$3:$F$99980,Produccion_PJ!$K44,Resultados_Dic3!$D$3:$D$99980,Produccion_PJ!$K$35,Resultados_Dic3!$E$3:$E$99980,Produccion_PJ!$J44,Resultados_Dic3!$A$3:$A$99980,Produccion_PJ!$H44)</f>
        <v>0</v>
      </c>
    </row>
    <row r="45" spans="1:43" s="73" customFormat="1" x14ac:dyDescent="0.25">
      <c r="A45" s="72"/>
      <c r="F45" s="94"/>
      <c r="H45" s="74"/>
      <c r="I45" s="74"/>
      <c r="L45" s="75">
        <f>+SUM(L38:L44)</f>
        <v>1373.7249982556916</v>
      </c>
      <c r="M45" s="75">
        <f t="shared" ref="M45" si="6">+SUM(M38:M44)</f>
        <v>1295.4710958461264</v>
      </c>
      <c r="N45" s="75">
        <f t="shared" ref="N45" si="7">+SUM(N38:N44)</f>
        <v>1200.9460442575876</v>
      </c>
      <c r="O45" s="75">
        <f t="shared" ref="O45" si="8">+SUM(O38:O44)</f>
        <v>1158.3863809739369</v>
      </c>
      <c r="P45" s="75">
        <f t="shared" ref="P45" si="9">+SUM(P38:P44)</f>
        <v>967.90714341233024</v>
      </c>
      <c r="Q45" s="75">
        <f t="shared" ref="Q45" si="10">+SUM(Q38:Q44)</f>
        <v>856.85537853356334</v>
      </c>
      <c r="R45" s="75">
        <f t="shared" ref="R45" si="11">+SUM(R38:R44)</f>
        <v>794.10466673881376</v>
      </c>
      <c r="S45" s="75">
        <f t="shared" ref="S45" si="12">+SUM(S38:S44)</f>
        <v>742.07898407585833</v>
      </c>
      <c r="T45" s="75">
        <f t="shared" ref="T45" si="13">+SUM(T38:T44)</f>
        <v>569.58038922920343</v>
      </c>
      <c r="U45" s="75">
        <f t="shared" ref="U45" si="14">+SUM(U38:U44)</f>
        <v>426.88232836039145</v>
      </c>
      <c r="V45" s="75">
        <f t="shared" ref="V45" si="15">+SUM(V38:V44)</f>
        <v>277.39649693574756</v>
      </c>
      <c r="W45" s="75">
        <f t="shared" ref="W45" si="16">+SUM(W38:W44)</f>
        <v>265.98617194058238</v>
      </c>
      <c r="X45" s="75">
        <f t="shared" ref="X45" si="17">+SUM(X38:X44)</f>
        <v>264.72738306570483</v>
      </c>
      <c r="Y45" s="75">
        <f t="shared" ref="Y45" si="18">+SUM(Y38:Y44)</f>
        <v>191.79895860481631</v>
      </c>
      <c r="Z45" s="75">
        <f t="shared" ref="Z45" si="19">+SUM(Z38:Z44)</f>
        <v>6.5835480301741098</v>
      </c>
      <c r="AA45" s="75">
        <f t="shared" ref="AA45" si="20">+SUM(AA38:AA44)</f>
        <v>0</v>
      </c>
      <c r="AB45" s="75">
        <f t="shared" ref="AB45" si="21">+SUM(AB38:AB44)</f>
        <v>0</v>
      </c>
      <c r="AC45" s="75">
        <f t="shared" ref="AC45" si="22">+SUM(AC38:AC44)</f>
        <v>0</v>
      </c>
      <c r="AD45" s="75">
        <f t="shared" ref="AD45" si="23">+SUM(AD38:AD44)</f>
        <v>0</v>
      </c>
      <c r="AE45" s="75">
        <f t="shared" ref="AE45" si="24">+SUM(AE38:AE44)</f>
        <v>0</v>
      </c>
      <c r="AF45" s="75">
        <f t="shared" ref="AF45" si="25">+SUM(AF38:AF44)</f>
        <v>0</v>
      </c>
      <c r="AG45" s="75">
        <f t="shared" ref="AG45" si="26">+SUM(AG38:AG44)</f>
        <v>0</v>
      </c>
      <c r="AH45" s="75">
        <f t="shared" ref="AH45" si="27">+SUM(AH38:AH44)</f>
        <v>0</v>
      </c>
      <c r="AI45" s="75">
        <f t="shared" ref="AI45" si="28">+SUM(AI38:AI44)</f>
        <v>0</v>
      </c>
      <c r="AJ45" s="75">
        <f t="shared" ref="AJ45" si="29">+SUM(AJ38:AJ44)</f>
        <v>0</v>
      </c>
      <c r="AK45" s="75">
        <f t="shared" ref="AK45" si="30">+SUM(AK38:AK44)</f>
        <v>0</v>
      </c>
      <c r="AL45" s="75">
        <f t="shared" ref="AL45" si="31">+SUM(AL38:AL44)</f>
        <v>0</v>
      </c>
      <c r="AM45" s="75">
        <f t="shared" ref="AM45" si="32">+SUM(AM38:AM44)</f>
        <v>0</v>
      </c>
      <c r="AN45" s="75">
        <f t="shared" ref="AN45" si="33">+SUM(AN38:AN44)</f>
        <v>0</v>
      </c>
      <c r="AO45" s="75">
        <f t="shared" ref="AO45" si="34">+SUM(AO38:AO44)</f>
        <v>0</v>
      </c>
      <c r="AP45" s="75">
        <f t="shared" ref="AP45" si="35">+SUM(AP38:AP44)</f>
        <v>0</v>
      </c>
      <c r="AQ45" s="75">
        <f t="shared" ref="AQ45" si="36">+SUM(AQ38:AQ44)</f>
        <v>0</v>
      </c>
    </row>
    <row r="46" spans="1:43" x14ac:dyDescent="0.25">
      <c r="A46" s="2" t="s">
        <v>170</v>
      </c>
      <c r="B46" t="e">
        <f>+B38*#REF!*#REF!</f>
        <v>#REF!</v>
      </c>
      <c r="D46" t="e">
        <f>+D38*#REF!*#REF!</f>
        <v>#REF!</v>
      </c>
    </row>
    <row r="47" spans="1:43" ht="18.75" x14ac:dyDescent="0.3">
      <c r="A47" s="2" t="s">
        <v>171</v>
      </c>
      <c r="B47" t="e">
        <f>+B39*#REF!*#REF!</f>
        <v>#REF!</v>
      </c>
      <c r="D47" t="e">
        <f>+D39*#REF!*#REF!</f>
        <v>#REF!</v>
      </c>
      <c r="K47" s="34" t="s">
        <v>404</v>
      </c>
    </row>
    <row r="48" spans="1:43" x14ac:dyDescent="0.25">
      <c r="A48" s="2" t="s">
        <v>172</v>
      </c>
      <c r="B48" t="e">
        <f>+B40*#REF!*#REF!</f>
        <v>#REF!</v>
      </c>
      <c r="D48" t="e">
        <f>+D40*#REF!*#REF!</f>
        <v>#REF!</v>
      </c>
      <c r="J48" s="67" t="s">
        <v>37</v>
      </c>
      <c r="K48" s="19" t="s">
        <v>344</v>
      </c>
      <c r="L48" s="52" t="s">
        <v>405</v>
      </c>
    </row>
    <row r="49" spans="1:44" x14ac:dyDescent="0.25">
      <c r="A49" s="2" t="s">
        <v>173</v>
      </c>
      <c r="B49" t="e">
        <f>+B41*#REF!*#REF!</f>
        <v>#REF!</v>
      </c>
      <c r="D49" t="e">
        <f>+D41*#REF!*#REF!</f>
        <v>#REF!</v>
      </c>
    </row>
    <row r="50" spans="1:44" x14ac:dyDescent="0.25">
      <c r="A50" s="2" t="s">
        <v>174</v>
      </c>
      <c r="B50" t="e">
        <f>+B42*#REF!*#REF!</f>
        <v>#REF!</v>
      </c>
      <c r="D50" t="e">
        <f>+D42*#REF!*#REF!</f>
        <v>#REF!</v>
      </c>
      <c r="L50" s="40">
        <v>2019</v>
      </c>
      <c r="M50" s="40">
        <v>2020</v>
      </c>
      <c r="N50" s="40">
        <v>2021</v>
      </c>
      <c r="O50" s="40">
        <v>2022</v>
      </c>
      <c r="P50" s="40">
        <v>2023</v>
      </c>
      <c r="Q50" s="40">
        <v>2024</v>
      </c>
      <c r="R50" s="40">
        <v>2025</v>
      </c>
      <c r="S50" s="40">
        <v>2026</v>
      </c>
      <c r="T50" s="40">
        <v>2027</v>
      </c>
      <c r="U50" s="40">
        <v>2028</v>
      </c>
      <c r="V50" s="40">
        <v>2029</v>
      </c>
      <c r="W50" s="40">
        <v>2030</v>
      </c>
      <c r="X50" s="40">
        <v>2031</v>
      </c>
      <c r="Y50" s="40">
        <v>2032</v>
      </c>
      <c r="Z50" s="40">
        <v>2033</v>
      </c>
      <c r="AA50" s="40">
        <v>2034</v>
      </c>
      <c r="AB50" s="40">
        <v>2035</v>
      </c>
      <c r="AC50" s="40">
        <v>2036</v>
      </c>
      <c r="AD50" s="40">
        <v>2037</v>
      </c>
      <c r="AE50" s="40">
        <v>2038</v>
      </c>
      <c r="AF50" s="40">
        <v>2039</v>
      </c>
      <c r="AG50" s="40">
        <v>2040</v>
      </c>
      <c r="AH50" s="40">
        <v>2041</v>
      </c>
      <c r="AI50" s="40">
        <v>2042</v>
      </c>
      <c r="AJ50" s="40">
        <v>2043</v>
      </c>
      <c r="AK50" s="40">
        <v>2044</v>
      </c>
      <c r="AL50" s="40">
        <v>2045</v>
      </c>
      <c r="AM50" s="40">
        <v>2046</v>
      </c>
      <c r="AN50" s="40">
        <v>2047</v>
      </c>
      <c r="AO50" s="40">
        <v>2048</v>
      </c>
      <c r="AP50" s="40">
        <v>2049</v>
      </c>
      <c r="AQ50" s="40">
        <v>2050</v>
      </c>
    </row>
    <row r="51" spans="1:44" x14ac:dyDescent="0.25">
      <c r="A51" s="2" t="s">
        <v>175</v>
      </c>
      <c r="B51" t="e">
        <f>+B43*#REF!*#REF!</f>
        <v>#REF!</v>
      </c>
      <c r="D51" t="e">
        <f>+D43*#REF!*#REF!</f>
        <v>#REF!</v>
      </c>
      <c r="H51" s="17" t="str">
        <f>+$H$1</f>
        <v>DIC5</v>
      </c>
      <c r="J51" s="62"/>
      <c r="K51" s="41" t="s">
        <v>170</v>
      </c>
      <c r="L51" s="21">
        <f t="shared" ref="L51:AQ51" si="37">+L25-L38</f>
        <v>9.2964732123988369E-2</v>
      </c>
      <c r="M51" s="21">
        <f t="shared" si="37"/>
        <v>7.5123124479596015E-2</v>
      </c>
      <c r="N51" s="21">
        <f t="shared" si="37"/>
        <v>5.8817297097405685E-2</v>
      </c>
      <c r="O51" s="21">
        <f t="shared" si="37"/>
        <v>6.8687577822700518E-2</v>
      </c>
      <c r="P51" s="21">
        <f t="shared" si="37"/>
        <v>6.5469804494100003E-2</v>
      </c>
      <c r="Q51" s="21">
        <f t="shared" si="37"/>
        <v>0</v>
      </c>
      <c r="R51" s="21">
        <f t="shared" si="37"/>
        <v>0</v>
      </c>
      <c r="S51" s="21">
        <f t="shared" si="37"/>
        <v>0</v>
      </c>
      <c r="T51" s="21">
        <f t="shared" si="37"/>
        <v>0</v>
      </c>
      <c r="U51" s="21">
        <f t="shared" si="37"/>
        <v>0</v>
      </c>
      <c r="V51" s="21">
        <f t="shared" si="37"/>
        <v>0</v>
      </c>
      <c r="W51" s="21">
        <f t="shared" si="37"/>
        <v>0</v>
      </c>
      <c r="X51" s="21">
        <f t="shared" si="37"/>
        <v>0</v>
      </c>
      <c r="Y51" s="21">
        <f t="shared" si="37"/>
        <v>0</v>
      </c>
      <c r="Z51" s="21">
        <f t="shared" si="37"/>
        <v>0</v>
      </c>
      <c r="AA51" s="21">
        <f t="shared" si="37"/>
        <v>0</v>
      </c>
      <c r="AB51" s="21">
        <f t="shared" si="37"/>
        <v>0</v>
      </c>
      <c r="AC51" s="21">
        <f t="shared" si="37"/>
        <v>0</v>
      </c>
      <c r="AD51" s="21">
        <f t="shared" si="37"/>
        <v>0</v>
      </c>
      <c r="AE51" s="21">
        <f t="shared" si="37"/>
        <v>0</v>
      </c>
      <c r="AF51" s="21">
        <f t="shared" si="37"/>
        <v>0</v>
      </c>
      <c r="AG51" s="21">
        <f t="shared" si="37"/>
        <v>0</v>
      </c>
      <c r="AH51" s="21">
        <f t="shared" si="37"/>
        <v>0</v>
      </c>
      <c r="AI51" s="21">
        <f t="shared" si="37"/>
        <v>0</v>
      </c>
      <c r="AJ51" s="21">
        <f t="shared" si="37"/>
        <v>0</v>
      </c>
      <c r="AK51" s="21">
        <f t="shared" si="37"/>
        <v>0</v>
      </c>
      <c r="AL51" s="21">
        <f t="shared" si="37"/>
        <v>0</v>
      </c>
      <c r="AM51" s="21">
        <f t="shared" si="37"/>
        <v>0</v>
      </c>
      <c r="AN51" s="21">
        <f t="shared" si="37"/>
        <v>0</v>
      </c>
      <c r="AO51" s="21">
        <f t="shared" si="37"/>
        <v>0</v>
      </c>
      <c r="AP51" s="21">
        <f t="shared" si="37"/>
        <v>0</v>
      </c>
      <c r="AQ51" s="21">
        <f t="shared" si="37"/>
        <v>0</v>
      </c>
    </row>
    <row r="52" spans="1:44" x14ac:dyDescent="0.25">
      <c r="A52" s="2" t="s">
        <v>176</v>
      </c>
      <c r="B52" t="e">
        <f>+B44*#REF!*#REF!</f>
        <v>#REF!</v>
      </c>
      <c r="D52" t="e">
        <f>+D44*#REF!*#REF!</f>
        <v>#REF!</v>
      </c>
      <c r="H52" s="17" t="str">
        <f t="shared" ref="H52:H57" si="38">+$H$1</f>
        <v>DIC5</v>
      </c>
      <c r="J52" s="62"/>
      <c r="K52" s="41" t="s">
        <v>171</v>
      </c>
      <c r="L52" s="21">
        <f t="shared" ref="L52:AQ52" si="39">+L26-L39</f>
        <v>3.2925103461749927</v>
      </c>
      <c r="M52" s="21">
        <f t="shared" si="39"/>
        <v>3.1829123518329538</v>
      </c>
      <c r="N52" s="21">
        <f t="shared" si="39"/>
        <v>2.8626810273530054</v>
      </c>
      <c r="O52" s="21">
        <f t="shared" si="39"/>
        <v>2.8380692650319475</v>
      </c>
      <c r="P52" s="21">
        <f t="shared" si="39"/>
        <v>1.5617315908980061</v>
      </c>
      <c r="Q52" s="21">
        <f t="shared" si="39"/>
        <v>1.5617315908980061</v>
      </c>
      <c r="R52" s="21">
        <f t="shared" si="39"/>
        <v>1.5617315908980061</v>
      </c>
      <c r="S52" s="21">
        <f t="shared" si="39"/>
        <v>1.5617315908980061</v>
      </c>
      <c r="T52" s="21">
        <f t="shared" si="39"/>
        <v>0.48826155888949785</v>
      </c>
      <c r="U52" s="21">
        <f t="shared" si="39"/>
        <v>0.16684421886500189</v>
      </c>
      <c r="V52" s="21">
        <f t="shared" si="39"/>
        <v>8.3548637116580338E-2</v>
      </c>
      <c r="W52" s="21">
        <f t="shared" si="39"/>
        <v>0</v>
      </c>
      <c r="X52" s="21">
        <f t="shared" si="39"/>
        <v>0</v>
      </c>
      <c r="Y52" s="21">
        <f t="shared" si="39"/>
        <v>0</v>
      </c>
      <c r="Z52" s="21">
        <f t="shared" si="39"/>
        <v>0</v>
      </c>
      <c r="AA52" s="21">
        <f t="shared" si="39"/>
        <v>0</v>
      </c>
      <c r="AB52" s="21">
        <f t="shared" si="39"/>
        <v>0</v>
      </c>
      <c r="AC52" s="21">
        <f t="shared" si="39"/>
        <v>0</v>
      </c>
      <c r="AD52" s="21">
        <f t="shared" si="39"/>
        <v>0</v>
      </c>
      <c r="AE52" s="21">
        <f t="shared" si="39"/>
        <v>0</v>
      </c>
      <c r="AF52" s="21">
        <f t="shared" si="39"/>
        <v>0</v>
      </c>
      <c r="AG52" s="21">
        <f t="shared" si="39"/>
        <v>0</v>
      </c>
      <c r="AH52" s="21">
        <f t="shared" si="39"/>
        <v>0</v>
      </c>
      <c r="AI52" s="21">
        <f t="shared" si="39"/>
        <v>0</v>
      </c>
      <c r="AJ52" s="21">
        <f t="shared" si="39"/>
        <v>0</v>
      </c>
      <c r="AK52" s="21">
        <f t="shared" si="39"/>
        <v>0</v>
      </c>
      <c r="AL52" s="21">
        <f t="shared" si="39"/>
        <v>0</v>
      </c>
      <c r="AM52" s="21">
        <f t="shared" si="39"/>
        <v>0</v>
      </c>
      <c r="AN52" s="21">
        <f t="shared" si="39"/>
        <v>0</v>
      </c>
      <c r="AO52" s="21">
        <f t="shared" si="39"/>
        <v>0</v>
      </c>
      <c r="AP52" s="21">
        <f t="shared" si="39"/>
        <v>0</v>
      </c>
      <c r="AQ52" s="21">
        <f t="shared" si="39"/>
        <v>0</v>
      </c>
    </row>
    <row r="53" spans="1:44" x14ac:dyDescent="0.25">
      <c r="H53" s="17" t="str">
        <f t="shared" si="38"/>
        <v>DIC5</v>
      </c>
      <c r="J53" s="62"/>
      <c r="K53" s="41" t="s">
        <v>172</v>
      </c>
      <c r="L53" s="21">
        <f t="shared" ref="L53:AQ53" si="40">+L27-L40</f>
        <v>1.2935728583889841</v>
      </c>
      <c r="M53" s="21">
        <f t="shared" si="40"/>
        <v>1.2244315605109932</v>
      </c>
      <c r="N53" s="21">
        <f t="shared" si="40"/>
        <v>1.1649156266410046</v>
      </c>
      <c r="O53" s="21">
        <f t="shared" si="40"/>
        <v>1.1053996927699927</v>
      </c>
      <c r="P53" s="21">
        <f t="shared" si="40"/>
        <v>1.0458837589000041</v>
      </c>
      <c r="Q53" s="21">
        <f t="shared" si="40"/>
        <v>0.96299308332197597</v>
      </c>
      <c r="R53" s="21">
        <f t="shared" si="40"/>
        <v>0.8801024077450279</v>
      </c>
      <c r="S53" s="21">
        <f t="shared" si="40"/>
        <v>0.81437085677504228</v>
      </c>
      <c r="T53" s="21">
        <f t="shared" si="40"/>
        <v>0.74863930580397664</v>
      </c>
      <c r="U53" s="21">
        <f t="shared" si="40"/>
        <v>0.68290775483296784</v>
      </c>
      <c r="V53" s="21">
        <f t="shared" si="40"/>
        <v>0.43707621953001308</v>
      </c>
      <c r="W53" s="21">
        <f t="shared" si="40"/>
        <v>0.43707621952901832</v>
      </c>
      <c r="X53" s="21">
        <f t="shared" si="40"/>
        <v>0.43707621952901832</v>
      </c>
      <c r="Y53" s="21">
        <f t="shared" si="40"/>
        <v>0.30950043875401434</v>
      </c>
      <c r="Z53" s="21">
        <f t="shared" si="40"/>
        <v>0</v>
      </c>
      <c r="AA53" s="21">
        <f t="shared" si="40"/>
        <v>0</v>
      </c>
      <c r="AB53" s="21">
        <f t="shared" si="40"/>
        <v>0</v>
      </c>
      <c r="AC53" s="21">
        <f t="shared" si="40"/>
        <v>0</v>
      </c>
      <c r="AD53" s="21">
        <f t="shared" si="40"/>
        <v>0</v>
      </c>
      <c r="AE53" s="21">
        <f t="shared" si="40"/>
        <v>0</v>
      </c>
      <c r="AF53" s="21">
        <f t="shared" si="40"/>
        <v>0</v>
      </c>
      <c r="AG53" s="21">
        <f t="shared" si="40"/>
        <v>0</v>
      </c>
      <c r="AH53" s="21">
        <f t="shared" si="40"/>
        <v>0</v>
      </c>
      <c r="AI53" s="21">
        <f t="shared" si="40"/>
        <v>0</v>
      </c>
      <c r="AJ53" s="21">
        <f t="shared" si="40"/>
        <v>0</v>
      </c>
      <c r="AK53" s="21">
        <f t="shared" si="40"/>
        <v>0</v>
      </c>
      <c r="AL53" s="21">
        <f t="shared" si="40"/>
        <v>0</v>
      </c>
      <c r="AM53" s="21">
        <f t="shared" si="40"/>
        <v>0</v>
      </c>
      <c r="AN53" s="21">
        <f t="shared" si="40"/>
        <v>0</v>
      </c>
      <c r="AO53" s="21">
        <f t="shared" si="40"/>
        <v>0</v>
      </c>
      <c r="AP53" s="21">
        <f t="shared" si="40"/>
        <v>0</v>
      </c>
      <c r="AQ53" s="21">
        <f t="shared" si="40"/>
        <v>0</v>
      </c>
    </row>
    <row r="54" spans="1:44" x14ac:dyDescent="0.25">
      <c r="H54" s="17" t="str">
        <f t="shared" si="38"/>
        <v>DIC5</v>
      </c>
      <c r="J54" s="62"/>
      <c r="K54" s="41" t="s">
        <v>173</v>
      </c>
      <c r="L54" s="21">
        <f t="shared" ref="L54:AQ54" si="41">+L28-L41</f>
        <v>1.6493939138753593</v>
      </c>
      <c r="M54" s="21">
        <f t="shared" si="41"/>
        <v>1.5586173017929106</v>
      </c>
      <c r="N54" s="21">
        <f t="shared" si="41"/>
        <v>1.4901066511646501</v>
      </c>
      <c r="O54" s="21">
        <f t="shared" si="41"/>
        <v>1.4215960005363906</v>
      </c>
      <c r="P54" s="21">
        <f t="shared" si="41"/>
        <v>1.3530853499081301</v>
      </c>
      <c r="Q54" s="21">
        <f t="shared" si="41"/>
        <v>1.2845746992798697</v>
      </c>
      <c r="R54" s="21">
        <f t="shared" si="41"/>
        <v>1.2160640486516101</v>
      </c>
      <c r="S54" s="21">
        <f t="shared" si="41"/>
        <v>0.13854300277451498</v>
      </c>
      <c r="T54" s="21">
        <f t="shared" si="41"/>
        <v>0</v>
      </c>
      <c r="U54" s="21">
        <f t="shared" si="41"/>
        <v>0</v>
      </c>
      <c r="V54" s="21">
        <f t="shared" si="41"/>
        <v>0</v>
      </c>
      <c r="W54" s="21">
        <f t="shared" si="41"/>
        <v>0</v>
      </c>
      <c r="X54" s="21">
        <f t="shared" si="41"/>
        <v>0</v>
      </c>
      <c r="Y54" s="21">
        <f t="shared" si="41"/>
        <v>0</v>
      </c>
      <c r="Z54" s="21">
        <f t="shared" si="41"/>
        <v>0</v>
      </c>
      <c r="AA54" s="21">
        <f t="shared" si="41"/>
        <v>0</v>
      </c>
      <c r="AB54" s="21">
        <f t="shared" si="41"/>
        <v>0</v>
      </c>
      <c r="AC54" s="21">
        <f t="shared" si="41"/>
        <v>0</v>
      </c>
      <c r="AD54" s="21">
        <f t="shared" si="41"/>
        <v>0</v>
      </c>
      <c r="AE54" s="21">
        <f t="shared" si="41"/>
        <v>0</v>
      </c>
      <c r="AF54" s="21">
        <f t="shared" si="41"/>
        <v>0</v>
      </c>
      <c r="AG54" s="21">
        <f t="shared" si="41"/>
        <v>0</v>
      </c>
      <c r="AH54" s="21">
        <f t="shared" si="41"/>
        <v>0</v>
      </c>
      <c r="AI54" s="21">
        <f t="shared" si="41"/>
        <v>0</v>
      </c>
      <c r="AJ54" s="21">
        <f t="shared" si="41"/>
        <v>0</v>
      </c>
      <c r="AK54" s="21">
        <f t="shared" si="41"/>
        <v>0</v>
      </c>
      <c r="AL54" s="21">
        <f t="shared" si="41"/>
        <v>0</v>
      </c>
      <c r="AM54" s="21">
        <f t="shared" si="41"/>
        <v>0</v>
      </c>
      <c r="AN54" s="21">
        <f t="shared" si="41"/>
        <v>0</v>
      </c>
      <c r="AO54" s="21">
        <f t="shared" si="41"/>
        <v>0</v>
      </c>
      <c r="AP54" s="21">
        <f t="shared" si="41"/>
        <v>0</v>
      </c>
      <c r="AQ54" s="21">
        <f t="shared" si="41"/>
        <v>0</v>
      </c>
    </row>
    <row r="55" spans="1:44" x14ac:dyDescent="0.25">
      <c r="H55" s="17" t="str">
        <f t="shared" si="38"/>
        <v>DIC5</v>
      </c>
      <c r="J55" s="62"/>
      <c r="K55" s="41" t="s">
        <v>174</v>
      </c>
      <c r="L55" s="21">
        <f t="shared" ref="L55:AQ55" si="42">+L29-L42</f>
        <v>0.77348781465400407</v>
      </c>
      <c r="M55" s="21">
        <f t="shared" si="42"/>
        <v>0.71947185084499665</v>
      </c>
      <c r="N55" s="21">
        <f t="shared" si="42"/>
        <v>0.6625186706720001</v>
      </c>
      <c r="O55" s="21">
        <f t="shared" si="42"/>
        <v>0.6055654904999983</v>
      </c>
      <c r="P55" s="21">
        <f t="shared" si="42"/>
        <v>0.54861231032700175</v>
      </c>
      <c r="Q55" s="21">
        <f t="shared" si="42"/>
        <v>0.48756707984500736</v>
      </c>
      <c r="R55" s="21">
        <f t="shared" si="42"/>
        <v>0.42652184936190451</v>
      </c>
      <c r="S55" s="21">
        <f t="shared" si="42"/>
        <v>0.38435824847360323</v>
      </c>
      <c r="T55" s="21">
        <f t="shared" si="42"/>
        <v>0.3183176539223922</v>
      </c>
      <c r="U55" s="21">
        <f t="shared" si="42"/>
        <v>0</v>
      </c>
      <c r="V55" s="21">
        <f t="shared" si="42"/>
        <v>0</v>
      </c>
      <c r="W55" s="21">
        <f t="shared" si="42"/>
        <v>0</v>
      </c>
      <c r="X55" s="21">
        <f t="shared" si="42"/>
        <v>0</v>
      </c>
      <c r="Y55" s="21">
        <f t="shared" si="42"/>
        <v>0</v>
      </c>
      <c r="Z55" s="21">
        <f t="shared" si="42"/>
        <v>0</v>
      </c>
      <c r="AA55" s="21">
        <f t="shared" si="42"/>
        <v>0</v>
      </c>
      <c r="AB55" s="21">
        <f t="shared" si="42"/>
        <v>0</v>
      </c>
      <c r="AC55" s="21">
        <f t="shared" si="42"/>
        <v>0</v>
      </c>
      <c r="AD55" s="21">
        <f t="shared" si="42"/>
        <v>0</v>
      </c>
      <c r="AE55" s="21">
        <f t="shared" si="42"/>
        <v>0</v>
      </c>
      <c r="AF55" s="21">
        <f t="shared" si="42"/>
        <v>0</v>
      </c>
      <c r="AG55" s="21">
        <f t="shared" si="42"/>
        <v>0</v>
      </c>
      <c r="AH55" s="21">
        <f t="shared" si="42"/>
        <v>0</v>
      </c>
      <c r="AI55" s="21">
        <f t="shared" si="42"/>
        <v>0</v>
      </c>
      <c r="AJ55" s="21">
        <f t="shared" si="42"/>
        <v>0</v>
      </c>
      <c r="AK55" s="21">
        <f t="shared" si="42"/>
        <v>0</v>
      </c>
      <c r="AL55" s="21">
        <f t="shared" si="42"/>
        <v>0</v>
      </c>
      <c r="AM55" s="21">
        <f t="shared" si="42"/>
        <v>0</v>
      </c>
      <c r="AN55" s="21">
        <f t="shared" si="42"/>
        <v>0</v>
      </c>
      <c r="AO55" s="21">
        <f t="shared" si="42"/>
        <v>0</v>
      </c>
      <c r="AP55" s="21">
        <f t="shared" si="42"/>
        <v>0</v>
      </c>
      <c r="AQ55" s="21">
        <f t="shared" si="42"/>
        <v>0</v>
      </c>
    </row>
    <row r="56" spans="1:44" x14ac:dyDescent="0.25">
      <c r="A56" s="16" t="s">
        <v>357</v>
      </c>
      <c r="H56" s="17" t="str">
        <f t="shared" si="38"/>
        <v>DIC5</v>
      </c>
      <c r="J56" s="62"/>
      <c r="K56" s="41" t="s">
        <v>175</v>
      </c>
      <c r="L56" s="21">
        <f t="shared" ref="L56:AQ56" si="43">+L30-L43</f>
        <v>0.24355740257659875</v>
      </c>
      <c r="M56" s="21">
        <f t="shared" si="43"/>
        <v>0.22701691019920034</v>
      </c>
      <c r="N56" s="21">
        <f t="shared" si="43"/>
        <v>0.21657357584599879</v>
      </c>
      <c r="O56" s="21">
        <f t="shared" si="43"/>
        <v>0.20613024149279724</v>
      </c>
      <c r="P56" s="21">
        <f t="shared" si="43"/>
        <v>0.19568690713949977</v>
      </c>
      <c r="Q56" s="21">
        <f t="shared" si="43"/>
        <v>0.18052146175919859</v>
      </c>
      <c r="R56" s="21">
        <f t="shared" si="43"/>
        <v>0.16535601637890096</v>
      </c>
      <c r="S56" s="21">
        <f t="shared" si="43"/>
        <v>0.15272697440569871</v>
      </c>
      <c r="T56" s="21">
        <f t="shared" si="43"/>
        <v>0.14009793243259949</v>
      </c>
      <c r="U56" s="21">
        <f t="shared" si="43"/>
        <v>0.12805413286890044</v>
      </c>
      <c r="V56" s="21">
        <f t="shared" si="43"/>
        <v>0.11601033330510013</v>
      </c>
      <c r="W56" s="21">
        <f t="shared" si="43"/>
        <v>0.1039665337413993</v>
      </c>
      <c r="X56" s="21">
        <f t="shared" si="43"/>
        <v>9.7733490037299475E-2</v>
      </c>
      <c r="Y56" s="21">
        <f t="shared" si="43"/>
        <v>9.1500446333299124E-2</v>
      </c>
      <c r="Z56" s="21">
        <f t="shared" si="43"/>
        <v>2.716907694943016E-2</v>
      </c>
      <c r="AA56" s="21">
        <f t="shared" si="43"/>
        <v>0</v>
      </c>
      <c r="AB56" s="21">
        <f t="shared" si="43"/>
        <v>0</v>
      </c>
      <c r="AC56" s="21">
        <f t="shared" si="43"/>
        <v>0</v>
      </c>
      <c r="AD56" s="21">
        <f t="shared" si="43"/>
        <v>0</v>
      </c>
      <c r="AE56" s="21">
        <f t="shared" si="43"/>
        <v>0</v>
      </c>
      <c r="AF56" s="21">
        <f t="shared" si="43"/>
        <v>0</v>
      </c>
      <c r="AG56" s="21">
        <f t="shared" si="43"/>
        <v>0</v>
      </c>
      <c r="AH56" s="21">
        <f t="shared" si="43"/>
        <v>0</v>
      </c>
      <c r="AI56" s="21">
        <f t="shared" si="43"/>
        <v>0</v>
      </c>
      <c r="AJ56" s="21">
        <f t="shared" si="43"/>
        <v>0</v>
      </c>
      <c r="AK56" s="21">
        <f t="shared" si="43"/>
        <v>0</v>
      </c>
      <c r="AL56" s="21">
        <f t="shared" si="43"/>
        <v>0</v>
      </c>
      <c r="AM56" s="21">
        <f t="shared" si="43"/>
        <v>0</v>
      </c>
      <c r="AN56" s="21">
        <f t="shared" si="43"/>
        <v>0</v>
      </c>
      <c r="AO56" s="21">
        <f t="shared" si="43"/>
        <v>0</v>
      </c>
      <c r="AP56" s="21">
        <f t="shared" si="43"/>
        <v>0</v>
      </c>
      <c r="AQ56" s="21">
        <f t="shared" si="43"/>
        <v>0</v>
      </c>
    </row>
    <row r="57" spans="1:44" x14ac:dyDescent="0.25">
      <c r="A57" s="2" t="s">
        <v>170</v>
      </c>
      <c r="B57" t="e">
        <f>+B46*$P$4</f>
        <v>#REF!</v>
      </c>
      <c r="D57" t="e">
        <f>+D46*$P$4</f>
        <v>#REF!</v>
      </c>
      <c r="H57" s="17" t="str">
        <f t="shared" si="38"/>
        <v>DIC5</v>
      </c>
      <c r="J57" s="62"/>
      <c r="K57" s="41" t="s">
        <v>176</v>
      </c>
      <c r="L57" s="21">
        <f t="shared" ref="L57:AQ57" si="44">+L31-L44</f>
        <v>0.24670567078629979</v>
      </c>
      <c r="M57" s="21">
        <f t="shared" si="44"/>
        <v>0.24222317817850048</v>
      </c>
      <c r="N57" s="21">
        <f t="shared" si="44"/>
        <v>0.2423741769348986</v>
      </c>
      <c r="O57" s="21">
        <f t="shared" si="44"/>
        <v>0.24252517569119902</v>
      </c>
      <c r="P57" s="21">
        <f t="shared" si="44"/>
        <v>0.2426761744476007</v>
      </c>
      <c r="Q57" s="21">
        <f t="shared" si="44"/>
        <v>0.22420737233149879</v>
      </c>
      <c r="R57" s="21">
        <f t="shared" si="44"/>
        <v>0.20573857021529918</v>
      </c>
      <c r="S57" s="21">
        <f t="shared" si="44"/>
        <v>0.19054092918309884</v>
      </c>
      <c r="T57" s="21">
        <f t="shared" si="44"/>
        <v>0.17534328815106015</v>
      </c>
      <c r="U57" s="21">
        <f t="shared" si="44"/>
        <v>0.16274607911782901</v>
      </c>
      <c r="V57" s="21">
        <f t="shared" si="44"/>
        <v>0.15014887008458011</v>
      </c>
      <c r="W57" s="21">
        <f t="shared" si="44"/>
        <v>0.13755166105134986</v>
      </c>
      <c r="X57" s="21">
        <f t="shared" si="44"/>
        <v>0.1287144152006201</v>
      </c>
      <c r="Y57" s="21">
        <f t="shared" si="44"/>
        <v>0.11987716934990011</v>
      </c>
      <c r="Z57" s="21">
        <f t="shared" si="44"/>
        <v>5.8117045979050097E-2</v>
      </c>
      <c r="AA57" s="21">
        <f t="shared" si="44"/>
        <v>0</v>
      </c>
      <c r="AB57" s="21">
        <f t="shared" si="44"/>
        <v>0</v>
      </c>
      <c r="AC57" s="21">
        <f t="shared" si="44"/>
        <v>0</v>
      </c>
      <c r="AD57" s="21">
        <f t="shared" si="44"/>
        <v>0</v>
      </c>
      <c r="AE57" s="21">
        <f t="shared" si="44"/>
        <v>0</v>
      </c>
      <c r="AF57" s="21">
        <f t="shared" si="44"/>
        <v>0</v>
      </c>
      <c r="AG57" s="21">
        <f t="shared" si="44"/>
        <v>0</v>
      </c>
      <c r="AH57" s="21">
        <f t="shared" si="44"/>
        <v>0</v>
      </c>
      <c r="AI57" s="21">
        <f t="shared" si="44"/>
        <v>0</v>
      </c>
      <c r="AJ57" s="21">
        <f t="shared" si="44"/>
        <v>0</v>
      </c>
      <c r="AK57" s="21">
        <f t="shared" si="44"/>
        <v>0</v>
      </c>
      <c r="AL57" s="21">
        <f t="shared" si="44"/>
        <v>0</v>
      </c>
      <c r="AM57" s="21">
        <f t="shared" si="44"/>
        <v>0</v>
      </c>
      <c r="AN57" s="21">
        <f t="shared" si="44"/>
        <v>0</v>
      </c>
      <c r="AO57" s="21">
        <f t="shared" si="44"/>
        <v>0</v>
      </c>
      <c r="AP57" s="21">
        <f t="shared" si="44"/>
        <v>0</v>
      </c>
      <c r="AQ57" s="21">
        <f t="shared" si="44"/>
        <v>0</v>
      </c>
    </row>
    <row r="58" spans="1:44" s="73" customFormat="1" x14ac:dyDescent="0.25">
      <c r="A58" s="72"/>
      <c r="F58" s="94"/>
      <c r="H58" s="74"/>
      <c r="I58" s="74"/>
      <c r="L58" s="127">
        <f>+SUM(L51:L57)</f>
        <v>7.592192738580227</v>
      </c>
      <c r="M58" s="75">
        <f t="shared" ref="M58" si="45">+SUM(M51:M57)</f>
        <v>7.2297962778391511</v>
      </c>
      <c r="N58" s="75">
        <f t="shared" ref="N58" si="46">+SUM(N51:N57)</f>
        <v>6.6979870257089633</v>
      </c>
      <c r="O58" s="75">
        <f t="shared" ref="O58" si="47">+SUM(O51:O57)</f>
        <v>6.4879734438450258</v>
      </c>
      <c r="P58" s="75">
        <f t="shared" ref="P58" si="48">+SUM(P51:P57)</f>
        <v>5.0131458961143425</v>
      </c>
      <c r="Q58" s="75">
        <f t="shared" ref="Q58" si="49">+SUM(Q51:Q57)</f>
        <v>4.7015952874355564</v>
      </c>
      <c r="R58" s="75">
        <f t="shared" ref="R58" si="50">+SUM(R51:R57)</f>
        <v>4.4555144832507487</v>
      </c>
      <c r="S58" s="75">
        <f t="shared" ref="S58" si="51">+SUM(S51:S57)</f>
        <v>3.2422716025099643</v>
      </c>
      <c r="T58" s="75">
        <f t="shared" ref="T58" si="52">+SUM(T51:T57)</f>
        <v>1.8706597391995263</v>
      </c>
      <c r="U58" s="75">
        <f t="shared" ref="U58" si="53">+SUM(U51:U57)</f>
        <v>1.1405521856846992</v>
      </c>
      <c r="V58" s="75">
        <f t="shared" ref="V58" si="54">+SUM(V51:V57)</f>
        <v>0.78678406003627366</v>
      </c>
      <c r="W58" s="75">
        <f t="shared" ref="W58" si="55">+SUM(W51:W57)</f>
        <v>0.67859441432176748</v>
      </c>
      <c r="X58" s="75">
        <f t="shared" ref="X58" si="56">+SUM(X51:X57)</f>
        <v>0.6635241247669379</v>
      </c>
      <c r="Y58" s="75">
        <f t="shared" ref="Y58" si="57">+SUM(Y51:Y57)</f>
        <v>0.52087805443721358</v>
      </c>
      <c r="Z58" s="75">
        <f t="shared" ref="Z58" si="58">+SUM(Z51:Z57)</f>
        <v>8.5286122928480257E-2</v>
      </c>
      <c r="AA58" s="75">
        <f t="shared" ref="AA58" si="59">+SUM(AA51:AA57)</f>
        <v>0</v>
      </c>
      <c r="AB58" s="75">
        <f t="shared" ref="AB58" si="60">+SUM(AB51:AB57)</f>
        <v>0</v>
      </c>
      <c r="AC58" s="75">
        <f t="shared" ref="AC58" si="61">+SUM(AC51:AC57)</f>
        <v>0</v>
      </c>
      <c r="AD58" s="75">
        <f t="shared" ref="AD58" si="62">+SUM(AD51:AD57)</f>
        <v>0</v>
      </c>
      <c r="AE58" s="75">
        <f t="shared" ref="AE58" si="63">+SUM(AE51:AE57)</f>
        <v>0</v>
      </c>
      <c r="AF58" s="75">
        <f t="shared" ref="AF58" si="64">+SUM(AF51:AF57)</f>
        <v>0</v>
      </c>
      <c r="AG58" s="75">
        <f t="shared" ref="AG58" si="65">+SUM(AG51:AG57)</f>
        <v>0</v>
      </c>
      <c r="AH58" s="75">
        <f t="shared" ref="AH58" si="66">+SUM(AH51:AH57)</f>
        <v>0</v>
      </c>
      <c r="AI58" s="75">
        <f t="shared" ref="AI58" si="67">+SUM(AI51:AI57)</f>
        <v>0</v>
      </c>
      <c r="AJ58" s="75">
        <f t="shared" ref="AJ58" si="68">+SUM(AJ51:AJ57)</f>
        <v>0</v>
      </c>
      <c r="AK58" s="75">
        <f t="shared" ref="AK58" si="69">+SUM(AK51:AK57)</f>
        <v>0</v>
      </c>
      <c r="AL58" s="75">
        <f t="shared" ref="AL58" si="70">+SUM(AL51:AL57)</f>
        <v>0</v>
      </c>
      <c r="AM58" s="75">
        <f t="shared" ref="AM58" si="71">+SUM(AM51:AM57)</f>
        <v>0</v>
      </c>
      <c r="AN58" s="75">
        <f t="shared" ref="AN58" si="72">+SUM(AN51:AN57)</f>
        <v>0</v>
      </c>
      <c r="AO58" s="75">
        <f t="shared" ref="AO58" si="73">+SUM(AO51:AO57)</f>
        <v>0</v>
      </c>
      <c r="AP58" s="75">
        <f t="shared" ref="AP58" si="74">+SUM(AP51:AP57)</f>
        <v>0</v>
      </c>
      <c r="AQ58" s="75">
        <f t="shared" ref="AQ58" si="75">+SUM(AQ51:AQ57)</f>
        <v>0</v>
      </c>
    </row>
    <row r="59" spans="1:44" ht="15.75" thickBot="1" x14ac:dyDescent="0.3">
      <c r="A59" s="2" t="s">
        <v>172</v>
      </c>
      <c r="B59" t="e">
        <f>+B48*$P$4</f>
        <v>#REF!</v>
      </c>
      <c r="D59" t="e">
        <f>+D48*$P$4</f>
        <v>#REF!</v>
      </c>
      <c r="J59" s="22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s="81" customFormat="1" ht="21" x14ac:dyDescent="0.35">
      <c r="A60" s="81" t="s">
        <v>173</v>
      </c>
      <c r="B60" s="81" t="e">
        <f>+B49*$P$4</f>
        <v>#REF!</v>
      </c>
      <c r="D60" s="81" t="e">
        <f>+D49*$P$4</f>
        <v>#REF!</v>
      </c>
      <c r="F60" s="93"/>
      <c r="G60" s="82"/>
      <c r="H60" s="83"/>
      <c r="I60" s="83"/>
      <c r="J60" s="82"/>
      <c r="K60" s="84" t="s">
        <v>406</v>
      </c>
      <c r="L60" s="85"/>
      <c r="M60" s="85"/>
      <c r="N60" s="85"/>
      <c r="O60" s="85"/>
      <c r="P60" s="85"/>
      <c r="Q60" s="85"/>
    </row>
    <row r="61" spans="1:44" x14ac:dyDescent="0.25">
      <c r="A61" s="2" t="s">
        <v>174</v>
      </c>
      <c r="B61" t="e">
        <f>+B50*$P$4</f>
        <v>#REF!</v>
      </c>
      <c r="D61" t="e">
        <f>+D50*$P$4</f>
        <v>#REF!</v>
      </c>
      <c r="J61" s="67" t="s">
        <v>37</v>
      </c>
      <c r="K61" s="2" t="s">
        <v>27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x14ac:dyDescent="0.25">
      <c r="A62" s="2" t="s">
        <v>175</v>
      </c>
      <c r="B62" t="e">
        <f>+B51*$P$4</f>
        <v>#REF!</v>
      </c>
      <c r="D62" t="e">
        <f>+D51*$P$4</f>
        <v>#REF!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A63" s="2" t="s">
        <v>176</v>
      </c>
      <c r="B63" t="e">
        <f>+B52*$P$4</f>
        <v>#REF!</v>
      </c>
      <c r="D63" t="e">
        <f>+D52*$P$4</f>
        <v>#REF!</v>
      </c>
      <c r="L63" s="5">
        <v>2019</v>
      </c>
      <c r="M63" s="5">
        <v>2020</v>
      </c>
      <c r="N63" s="5">
        <v>2021</v>
      </c>
      <c r="O63" s="5">
        <v>2022</v>
      </c>
      <c r="P63" s="5">
        <v>2023</v>
      </c>
      <c r="Q63" s="5">
        <v>2024</v>
      </c>
      <c r="R63" s="5">
        <v>2025</v>
      </c>
      <c r="S63" s="5">
        <v>2026</v>
      </c>
      <c r="T63" s="5">
        <v>2027</v>
      </c>
      <c r="U63" s="5">
        <v>2028</v>
      </c>
      <c r="V63" s="5">
        <v>2029</v>
      </c>
      <c r="W63" s="5">
        <v>2030</v>
      </c>
      <c r="X63" s="5">
        <v>2031</v>
      </c>
      <c r="Y63" s="5">
        <v>2032</v>
      </c>
      <c r="Z63" s="5">
        <v>2033</v>
      </c>
      <c r="AA63" s="5">
        <v>2034</v>
      </c>
      <c r="AB63" s="5">
        <v>2035</v>
      </c>
      <c r="AC63" s="5">
        <v>2036</v>
      </c>
      <c r="AD63" s="5">
        <v>2037</v>
      </c>
      <c r="AE63" s="5">
        <v>2038</v>
      </c>
      <c r="AF63" s="5">
        <v>2039</v>
      </c>
      <c r="AG63" s="5">
        <v>2040</v>
      </c>
      <c r="AH63" s="5">
        <v>2041</v>
      </c>
      <c r="AI63" s="5">
        <v>2042</v>
      </c>
      <c r="AJ63" s="5">
        <v>2043</v>
      </c>
      <c r="AK63" s="5">
        <v>2044</v>
      </c>
      <c r="AL63" s="5">
        <v>2045</v>
      </c>
      <c r="AM63" s="5">
        <v>2046</v>
      </c>
      <c r="AN63" s="5">
        <v>2047</v>
      </c>
      <c r="AO63" s="5">
        <v>2048</v>
      </c>
      <c r="AP63" s="5">
        <v>2049</v>
      </c>
      <c r="AQ63" s="5">
        <v>2050</v>
      </c>
      <c r="AR63" s="21"/>
    </row>
    <row r="64" spans="1:44" x14ac:dyDescent="0.25">
      <c r="H64" s="17" t="str">
        <f>+$H$1</f>
        <v>DIC5</v>
      </c>
      <c r="J64" s="24" t="s">
        <v>119</v>
      </c>
      <c r="K64" s="2" t="s">
        <v>272</v>
      </c>
      <c r="L64" s="21">
        <f>+SUMIFS(Resultados_Dic3!H$3:H$99980,Resultados_Dic3!$F$3:$F$99980,Produccion_PJ!$K64,Resultados_Dic3!$D$3:$D$99980,Produccion_PJ!$K$61,Resultados_Dic3!$E$3:$E$99980,Produccion_PJ!$J64,Resultados_Dic3!$A$3:$A$99980,Produccion_PJ!$H64)</f>
        <v>68.585731940983607</v>
      </c>
      <c r="M64" s="21">
        <f>+SUMIFS(Resultados_Dic3!I$3:I$99980,Resultados_Dic3!$F$3:$F$99980,Produccion_PJ!$K64,Resultados_Dic3!$D$3:$D$99980,Produccion_PJ!$K$61,Resultados_Dic3!$E$3:$E$99980,Produccion_PJ!$J64,Resultados_Dic3!$A$3:$A$99980,Produccion_PJ!$H64)</f>
        <v>55.422893826604401</v>
      </c>
      <c r="N64" s="21">
        <f>+SUMIFS(Resultados_Dic3!J$3:J$99980,Resultados_Dic3!$F$3:$F$99980,Produccion_PJ!$K64,Resultados_Dic3!$D$3:$D$99980,Produccion_PJ!$K$61,Resultados_Dic3!$E$3:$E$99980,Produccion_PJ!$J64,Resultados_Dic3!$A$3:$A$99980,Produccion_PJ!$H64)</f>
        <v>43.393094134163597</v>
      </c>
      <c r="O64" s="21">
        <f>+SUMIFS(Resultados_Dic3!K$3:K$99980,Resultados_Dic3!$F$3:$F$99980,Produccion_PJ!$K64,Resultados_Dic3!$D$3:$D$99980,Produccion_PJ!$K$61,Resultados_Dic3!$E$3:$E$99980,Produccion_PJ!$J64,Resultados_Dic3!$A$3:$A$99980,Produccion_PJ!$H64)</f>
        <v>50.674999998213103</v>
      </c>
      <c r="P64" s="21">
        <f>+SUMIFS(Resultados_Dic3!L$3:L$99980,Resultados_Dic3!$F$3:$F$99980,Produccion_PJ!$K64,Resultados_Dic3!$D$3:$D$99980,Produccion_PJ!$K$61,Resultados_Dic3!$E$3:$E$99980,Produccion_PJ!$J64,Resultados_Dic3!$A$3:$A$99980,Produccion_PJ!$H64)</f>
        <v>48.301053084017497</v>
      </c>
      <c r="Q64" s="21">
        <f>+SUMIFS(Resultados_Dic3!M$3:M$99980,Resultados_Dic3!$F$3:$F$99980,Produccion_PJ!$K64,Resultados_Dic3!$D$3:$D$99980,Produccion_PJ!$K$61,Resultados_Dic3!$E$3:$E$99980,Produccion_PJ!$J64,Resultados_Dic3!$A$3:$A$99980,Produccion_PJ!$H64)</f>
        <v>0</v>
      </c>
      <c r="R64" s="21">
        <f>+SUMIFS(Resultados_Dic3!N$3:N$99980,Resultados_Dic3!$F$3:$F$99980,Produccion_PJ!$K64,Resultados_Dic3!$D$3:$D$99980,Produccion_PJ!$K$61,Resultados_Dic3!$E$3:$E$99980,Produccion_PJ!$J64,Resultados_Dic3!$A$3:$A$99980,Produccion_PJ!$H64)</f>
        <v>0</v>
      </c>
      <c r="S64" s="21">
        <f>+SUMIFS(Resultados_Dic3!O$3:O$99980,Resultados_Dic3!$F$3:$F$99980,Produccion_PJ!$K64,Resultados_Dic3!$D$3:$D$99980,Produccion_PJ!$K$61,Resultados_Dic3!$E$3:$E$99980,Produccion_PJ!$J64,Resultados_Dic3!$A$3:$A$99980,Produccion_PJ!$H64)</f>
        <v>0</v>
      </c>
      <c r="T64" s="21">
        <f>+SUMIFS(Resultados_Dic3!P$3:P$99980,Resultados_Dic3!$F$3:$F$99980,Produccion_PJ!$K64,Resultados_Dic3!$D$3:$D$99980,Produccion_PJ!$K$61,Resultados_Dic3!$E$3:$E$99980,Produccion_PJ!$J64,Resultados_Dic3!$A$3:$A$99980,Produccion_PJ!$H64)</f>
        <v>0</v>
      </c>
      <c r="U64" s="21">
        <f>+SUMIFS(Resultados_Dic3!Q$3:Q$99980,Resultados_Dic3!$F$3:$F$99980,Produccion_PJ!$K64,Resultados_Dic3!$D$3:$D$99980,Produccion_PJ!$K$61,Resultados_Dic3!$E$3:$E$99980,Produccion_PJ!$J64,Resultados_Dic3!$A$3:$A$99980,Produccion_PJ!$H64)</f>
        <v>0</v>
      </c>
      <c r="V64" s="21">
        <f>+SUMIFS(Resultados_Dic3!R$3:R$99980,Resultados_Dic3!$F$3:$F$99980,Produccion_PJ!$K64,Resultados_Dic3!$D$3:$D$99980,Produccion_PJ!$K$61,Resultados_Dic3!$E$3:$E$99980,Produccion_PJ!$J64,Resultados_Dic3!$A$3:$A$99980,Produccion_PJ!$H64)</f>
        <v>0</v>
      </c>
      <c r="W64" s="21">
        <f>+SUMIFS(Resultados_Dic3!S$3:S$99980,Resultados_Dic3!$F$3:$F$99980,Produccion_PJ!$K64,Resultados_Dic3!$D$3:$D$99980,Produccion_PJ!$K$61,Resultados_Dic3!$E$3:$E$99980,Produccion_PJ!$J64,Resultados_Dic3!$A$3:$A$99980,Produccion_PJ!$H64)</f>
        <v>0</v>
      </c>
      <c r="X64" s="21">
        <f>+SUMIFS(Resultados_Dic3!T$3:T$99980,Resultados_Dic3!$F$3:$F$99980,Produccion_PJ!$K64,Resultados_Dic3!$D$3:$D$99980,Produccion_PJ!$K$61,Resultados_Dic3!$E$3:$E$99980,Produccion_PJ!$J64,Resultados_Dic3!$A$3:$A$99980,Produccion_PJ!$H64)</f>
        <v>0</v>
      </c>
      <c r="Y64" s="21">
        <f>+SUMIFS(Resultados_Dic3!U$3:U$99980,Resultados_Dic3!$F$3:$F$99980,Produccion_PJ!$K64,Resultados_Dic3!$D$3:$D$99980,Produccion_PJ!$K$61,Resultados_Dic3!$E$3:$E$99980,Produccion_PJ!$J64,Resultados_Dic3!$A$3:$A$99980,Produccion_PJ!$H64)</f>
        <v>0</v>
      </c>
      <c r="Z64" s="21">
        <f>+SUMIFS(Resultados_Dic3!V$3:V$99980,Resultados_Dic3!$F$3:$F$99980,Produccion_PJ!$K64,Resultados_Dic3!$D$3:$D$99980,Produccion_PJ!$K$61,Resultados_Dic3!$E$3:$E$99980,Produccion_PJ!$J64,Resultados_Dic3!$A$3:$A$99980,Produccion_PJ!$H64)</f>
        <v>0</v>
      </c>
      <c r="AA64" s="21">
        <f>+SUMIFS(Resultados_Dic3!W$3:W$99980,Resultados_Dic3!$F$3:$F$99980,Produccion_PJ!$K64,Resultados_Dic3!$D$3:$D$99980,Produccion_PJ!$K$61,Resultados_Dic3!$E$3:$E$99980,Produccion_PJ!$J64,Resultados_Dic3!$A$3:$A$99980,Produccion_PJ!$H64)</f>
        <v>0</v>
      </c>
      <c r="AB64" s="21">
        <f>+SUMIFS(Resultados_Dic3!X$3:X$99980,Resultados_Dic3!$F$3:$F$99980,Produccion_PJ!$K64,Resultados_Dic3!$D$3:$D$99980,Produccion_PJ!$K$61,Resultados_Dic3!$E$3:$E$99980,Produccion_PJ!$J64,Resultados_Dic3!$A$3:$A$99980,Produccion_PJ!$H64)</f>
        <v>0</v>
      </c>
      <c r="AC64" s="21">
        <f>+SUMIFS(Resultados_Dic3!Y$3:Y$99980,Resultados_Dic3!$F$3:$F$99980,Produccion_PJ!$K64,Resultados_Dic3!$D$3:$D$99980,Produccion_PJ!$K$61,Resultados_Dic3!$E$3:$E$99980,Produccion_PJ!$J64,Resultados_Dic3!$A$3:$A$99980,Produccion_PJ!$H64)</f>
        <v>0</v>
      </c>
      <c r="AD64" s="21">
        <f>+SUMIFS(Resultados_Dic3!Z$3:Z$99980,Resultados_Dic3!$F$3:$F$99980,Produccion_PJ!$K64,Resultados_Dic3!$D$3:$D$99980,Produccion_PJ!$K$61,Resultados_Dic3!$E$3:$E$99980,Produccion_PJ!$J64,Resultados_Dic3!$A$3:$A$99980,Produccion_PJ!$H64)</f>
        <v>0</v>
      </c>
      <c r="AE64" s="21">
        <f>+SUMIFS(Resultados_Dic3!AA$3:AA$99980,Resultados_Dic3!$F$3:$F$99980,Produccion_PJ!$K64,Resultados_Dic3!$D$3:$D$99980,Produccion_PJ!$K$61,Resultados_Dic3!$E$3:$E$99980,Produccion_PJ!$J64,Resultados_Dic3!$A$3:$A$99980,Produccion_PJ!$H64)</f>
        <v>0</v>
      </c>
      <c r="AF64" s="21">
        <f>+SUMIFS(Resultados_Dic3!AB$3:AB$99980,Resultados_Dic3!$F$3:$F$99980,Produccion_PJ!$K64,Resultados_Dic3!$D$3:$D$99980,Produccion_PJ!$K$61,Resultados_Dic3!$E$3:$E$99980,Produccion_PJ!$J64,Resultados_Dic3!$A$3:$A$99980,Produccion_PJ!$H64)</f>
        <v>0</v>
      </c>
      <c r="AG64" s="21">
        <f>+SUMIFS(Resultados_Dic3!AC$3:AC$99980,Resultados_Dic3!$F$3:$F$99980,Produccion_PJ!$K64,Resultados_Dic3!$D$3:$D$99980,Produccion_PJ!$K$61,Resultados_Dic3!$E$3:$E$99980,Produccion_PJ!$J64,Resultados_Dic3!$A$3:$A$99980,Produccion_PJ!$H64)</f>
        <v>0</v>
      </c>
      <c r="AH64" s="21">
        <f>+SUMIFS(Resultados_Dic3!AD$3:AD$99980,Resultados_Dic3!$F$3:$F$99980,Produccion_PJ!$K64,Resultados_Dic3!$D$3:$D$99980,Produccion_PJ!$K$61,Resultados_Dic3!$E$3:$E$99980,Produccion_PJ!$J64,Resultados_Dic3!$A$3:$A$99980,Produccion_PJ!$H64)</f>
        <v>0</v>
      </c>
      <c r="AI64" s="21">
        <f>+SUMIFS(Resultados_Dic3!AE$3:AE$99980,Resultados_Dic3!$F$3:$F$99980,Produccion_PJ!$K64,Resultados_Dic3!$D$3:$D$99980,Produccion_PJ!$K$61,Resultados_Dic3!$E$3:$E$99980,Produccion_PJ!$J64,Resultados_Dic3!$A$3:$A$99980,Produccion_PJ!$H64)</f>
        <v>0</v>
      </c>
      <c r="AJ64" s="21">
        <f>+SUMIFS(Resultados_Dic3!AF$3:AF$99980,Resultados_Dic3!$F$3:$F$99980,Produccion_PJ!$K64,Resultados_Dic3!$D$3:$D$99980,Produccion_PJ!$K$61,Resultados_Dic3!$E$3:$E$99980,Produccion_PJ!$J64,Resultados_Dic3!$A$3:$A$99980,Produccion_PJ!$H64)</f>
        <v>0</v>
      </c>
      <c r="AK64" s="21">
        <f>+SUMIFS(Resultados_Dic3!AG$3:AG$99980,Resultados_Dic3!$F$3:$F$99980,Produccion_PJ!$K64,Resultados_Dic3!$D$3:$D$99980,Produccion_PJ!$K$61,Resultados_Dic3!$E$3:$E$99980,Produccion_PJ!$J64,Resultados_Dic3!$A$3:$A$99980,Produccion_PJ!$H64)</f>
        <v>0</v>
      </c>
      <c r="AL64" s="21">
        <f>+SUMIFS(Resultados_Dic3!AH$3:AH$99980,Resultados_Dic3!$F$3:$F$99980,Produccion_PJ!$K64,Resultados_Dic3!$D$3:$D$99980,Produccion_PJ!$K$61,Resultados_Dic3!$E$3:$E$99980,Produccion_PJ!$J64,Resultados_Dic3!$A$3:$A$99980,Produccion_PJ!$H64)</f>
        <v>0</v>
      </c>
      <c r="AM64" s="21">
        <f>+SUMIFS(Resultados_Dic3!AI$3:AI$99980,Resultados_Dic3!$F$3:$F$99980,Produccion_PJ!$K64,Resultados_Dic3!$D$3:$D$99980,Produccion_PJ!$K$61,Resultados_Dic3!$E$3:$E$99980,Produccion_PJ!$J64,Resultados_Dic3!$A$3:$A$99980,Produccion_PJ!$H64)</f>
        <v>0</v>
      </c>
      <c r="AN64" s="21">
        <f>+SUMIFS(Resultados_Dic3!AJ$3:AJ$99980,Resultados_Dic3!$F$3:$F$99980,Produccion_PJ!$K64,Resultados_Dic3!$D$3:$D$99980,Produccion_PJ!$K$61,Resultados_Dic3!$E$3:$E$99980,Produccion_PJ!$J64,Resultados_Dic3!$A$3:$A$99980,Produccion_PJ!$H64)</f>
        <v>0</v>
      </c>
      <c r="AO64" s="21">
        <f>+SUMIFS(Resultados_Dic3!AK$3:AK$99980,Resultados_Dic3!$F$3:$F$99980,Produccion_PJ!$K64,Resultados_Dic3!$D$3:$D$99980,Produccion_PJ!$K$61,Resultados_Dic3!$E$3:$E$99980,Produccion_PJ!$J64,Resultados_Dic3!$A$3:$A$99980,Produccion_PJ!$H64)</f>
        <v>0</v>
      </c>
      <c r="AP64" s="21">
        <f>+SUMIFS(Resultados_Dic3!AL$3:AL$99980,Resultados_Dic3!$F$3:$F$99980,Produccion_PJ!$K64,Resultados_Dic3!$D$3:$D$99980,Produccion_PJ!$K$61,Resultados_Dic3!$E$3:$E$99980,Produccion_PJ!$J64,Resultados_Dic3!$A$3:$A$99980,Produccion_PJ!$H64)</f>
        <v>0</v>
      </c>
      <c r="AQ64" s="21">
        <f>+SUMIFS(Resultados_Dic3!AM$3:AM$99980,Resultados_Dic3!$F$3:$F$99980,Produccion_PJ!$K64,Resultados_Dic3!$D$3:$D$99980,Produccion_PJ!$K$61,Resultados_Dic3!$E$3:$E$99980,Produccion_PJ!$J64,Resultados_Dic3!$A$3:$A$99980,Produccion_PJ!$H64)</f>
        <v>0</v>
      </c>
    </row>
    <row r="65" spans="1:44" x14ac:dyDescent="0.25">
      <c r="A65" s="37" t="s">
        <v>358</v>
      </c>
      <c r="H65" s="17" t="str">
        <f t="shared" ref="H65:H70" si="76">+$H$1</f>
        <v>DIC5</v>
      </c>
      <c r="J65" s="24" t="s">
        <v>120</v>
      </c>
      <c r="K65" s="2" t="s">
        <v>273</v>
      </c>
      <c r="L65" s="21">
        <f>+SUMIFS(Resultados_Dic3!H$3:H$99980,Resultados_Dic3!$F$3:$F$99980,Produccion_PJ!$K65,Resultados_Dic3!$D$3:$D$99980,Produccion_PJ!$K$61,Resultados_Dic3!$E$3:$E$99980,Produccion_PJ!$J65,Resultados_Dic3!$A$3:$A$99980,Produccion_PJ!$H65)</f>
        <v>255.102307636624</v>
      </c>
      <c r="M65" s="21">
        <f>+SUMIFS(Resultados_Dic3!I$3:I$99980,Resultados_Dic3!$F$3:$F$99980,Produccion_PJ!$K65,Resultados_Dic3!$D$3:$D$99980,Produccion_PJ!$K$61,Resultados_Dic3!$E$3:$E$99980,Produccion_PJ!$J65,Resultados_Dic3!$A$3:$A$99980,Produccion_PJ!$H65)</f>
        <v>246.61070143669099</v>
      </c>
      <c r="N65" s="21">
        <f>+SUMIFS(Resultados_Dic3!J$3:J$99980,Resultados_Dic3!$F$3:$F$99980,Produccion_PJ!$K65,Resultados_Dic3!$D$3:$D$99980,Produccion_PJ!$K$61,Resultados_Dic3!$E$3:$E$99980,Produccion_PJ!$J65,Resultados_Dic3!$A$3:$A$99980,Produccion_PJ!$H65)</f>
        <v>221.79931399567101</v>
      </c>
      <c r="O65" s="21">
        <f>+SUMIFS(Resultados_Dic3!K$3:K$99980,Resultados_Dic3!$F$3:$F$99980,Produccion_PJ!$K65,Resultados_Dic3!$D$3:$D$99980,Produccion_PJ!$K$61,Resultados_Dic3!$E$3:$E$99980,Produccion_PJ!$J65,Resultados_Dic3!$A$3:$A$99980,Produccion_PJ!$H65)</f>
        <v>219.892405071192</v>
      </c>
      <c r="P65" s="21">
        <f>+SUMIFS(Resultados_Dic3!L$3:L$99980,Resultados_Dic3!$F$3:$F$99980,Produccion_PJ!$K65,Resultados_Dic3!$D$3:$D$99980,Produccion_PJ!$K$61,Resultados_Dic3!$E$3:$E$99980,Produccion_PJ!$J65,Resultados_Dic3!$A$3:$A$99980,Produccion_PJ!$H65)</f>
        <v>121.002302455871</v>
      </c>
      <c r="Q65" s="21">
        <f>+SUMIFS(Resultados_Dic3!M$3:M$99980,Resultados_Dic3!$F$3:$F$99980,Produccion_PJ!$K65,Resultados_Dic3!$D$3:$D$99980,Produccion_PJ!$K$61,Resultados_Dic3!$E$3:$E$99980,Produccion_PJ!$J65,Resultados_Dic3!$A$3:$A$99980,Produccion_PJ!$H65)</f>
        <v>121.002302455871</v>
      </c>
      <c r="R65" s="21">
        <f>+SUMIFS(Resultados_Dic3!N$3:N$99980,Resultados_Dic3!$F$3:$F$99980,Produccion_PJ!$K65,Resultados_Dic3!$D$3:$D$99980,Produccion_PJ!$K$61,Resultados_Dic3!$E$3:$E$99980,Produccion_PJ!$J65,Resultados_Dic3!$A$3:$A$99980,Produccion_PJ!$H65)</f>
        <v>121.002302455871</v>
      </c>
      <c r="S65" s="21">
        <f>+SUMIFS(Resultados_Dic3!O$3:O$99980,Resultados_Dic3!$F$3:$F$99980,Produccion_PJ!$K65,Resultados_Dic3!$D$3:$D$99980,Produccion_PJ!$K$61,Resultados_Dic3!$E$3:$E$99980,Produccion_PJ!$J65,Resultados_Dic3!$A$3:$A$99980,Produccion_PJ!$H65)</f>
        <v>121.002302455871</v>
      </c>
      <c r="T65" s="21">
        <f>+SUMIFS(Resultados_Dic3!P$3:P$99980,Resultados_Dic3!$F$3:$F$99980,Produccion_PJ!$K65,Resultados_Dic3!$D$3:$D$99980,Produccion_PJ!$K$61,Resultados_Dic3!$E$3:$E$99980,Produccion_PJ!$J65,Resultados_Dic3!$A$3:$A$99980,Produccion_PJ!$H65)</f>
        <v>37.830298862275903</v>
      </c>
      <c r="U65" s="21">
        <f>+SUMIFS(Resultados_Dic3!Q$3:Q$99980,Resultados_Dic3!$F$3:$F$99980,Produccion_PJ!$K65,Resultados_Dic3!$D$3:$D$99980,Produccion_PJ!$K$61,Resultados_Dic3!$E$3:$E$99980,Produccion_PJ!$J65,Resultados_Dic3!$A$3:$A$99980,Produccion_PJ!$H65)</f>
        <v>12.927019439055</v>
      </c>
      <c r="V65" s="21">
        <f>+SUMIFS(Resultados_Dic3!R$3:R$99980,Resultados_Dic3!$F$3:$F$99980,Produccion_PJ!$K65,Resultados_Dic3!$D$3:$D$99980,Produccion_PJ!$K$61,Resultados_Dic3!$E$3:$E$99980,Produccion_PJ!$J65,Resultados_Dic3!$A$3:$A$99980,Produccion_PJ!$H65)</f>
        <v>6.4733130309200098</v>
      </c>
      <c r="W65" s="21">
        <f>+SUMIFS(Resultados_Dic3!S$3:S$99980,Resultados_Dic3!$F$3:$F$99980,Produccion_PJ!$K65,Resultados_Dic3!$D$3:$D$99980,Produccion_PJ!$K$61,Resultados_Dic3!$E$3:$E$99980,Produccion_PJ!$J65,Resultados_Dic3!$A$3:$A$99980,Produccion_PJ!$H65)</f>
        <v>0</v>
      </c>
      <c r="X65" s="21">
        <f>+SUMIFS(Resultados_Dic3!T$3:T$99980,Resultados_Dic3!$F$3:$F$99980,Produccion_PJ!$K65,Resultados_Dic3!$D$3:$D$99980,Produccion_PJ!$K$61,Resultados_Dic3!$E$3:$E$99980,Produccion_PJ!$J65,Resultados_Dic3!$A$3:$A$99980,Produccion_PJ!$H65)</f>
        <v>0</v>
      </c>
      <c r="Y65" s="21">
        <f>+SUMIFS(Resultados_Dic3!U$3:U$99980,Resultados_Dic3!$F$3:$F$99980,Produccion_PJ!$K65,Resultados_Dic3!$D$3:$D$99980,Produccion_PJ!$K$61,Resultados_Dic3!$E$3:$E$99980,Produccion_PJ!$J65,Resultados_Dic3!$A$3:$A$99980,Produccion_PJ!$H65)</f>
        <v>0</v>
      </c>
      <c r="Z65" s="21">
        <f>+SUMIFS(Resultados_Dic3!V$3:V$99980,Resultados_Dic3!$F$3:$F$99980,Produccion_PJ!$K65,Resultados_Dic3!$D$3:$D$99980,Produccion_PJ!$K$61,Resultados_Dic3!$E$3:$E$99980,Produccion_PJ!$J65,Resultados_Dic3!$A$3:$A$99980,Produccion_PJ!$H65)</f>
        <v>0</v>
      </c>
      <c r="AA65" s="21">
        <f>+SUMIFS(Resultados_Dic3!W$3:W$99980,Resultados_Dic3!$F$3:$F$99980,Produccion_PJ!$K65,Resultados_Dic3!$D$3:$D$99980,Produccion_PJ!$K$61,Resultados_Dic3!$E$3:$E$99980,Produccion_PJ!$J65,Resultados_Dic3!$A$3:$A$99980,Produccion_PJ!$H65)</f>
        <v>0</v>
      </c>
      <c r="AB65" s="21">
        <f>+SUMIFS(Resultados_Dic3!X$3:X$99980,Resultados_Dic3!$F$3:$F$99980,Produccion_PJ!$K65,Resultados_Dic3!$D$3:$D$99980,Produccion_PJ!$K$61,Resultados_Dic3!$E$3:$E$99980,Produccion_PJ!$J65,Resultados_Dic3!$A$3:$A$99980,Produccion_PJ!$H65)</f>
        <v>0</v>
      </c>
      <c r="AC65" s="21">
        <f>+SUMIFS(Resultados_Dic3!Y$3:Y$99980,Resultados_Dic3!$F$3:$F$99980,Produccion_PJ!$K65,Resultados_Dic3!$D$3:$D$99980,Produccion_PJ!$K$61,Resultados_Dic3!$E$3:$E$99980,Produccion_PJ!$J65,Resultados_Dic3!$A$3:$A$99980,Produccion_PJ!$H65)</f>
        <v>0</v>
      </c>
      <c r="AD65" s="21">
        <f>+SUMIFS(Resultados_Dic3!Z$3:Z$99980,Resultados_Dic3!$F$3:$F$99980,Produccion_PJ!$K65,Resultados_Dic3!$D$3:$D$99980,Produccion_PJ!$K$61,Resultados_Dic3!$E$3:$E$99980,Produccion_PJ!$J65,Resultados_Dic3!$A$3:$A$99980,Produccion_PJ!$H65)</f>
        <v>0</v>
      </c>
      <c r="AE65" s="21">
        <f>+SUMIFS(Resultados_Dic3!AA$3:AA$99980,Resultados_Dic3!$F$3:$F$99980,Produccion_PJ!$K65,Resultados_Dic3!$D$3:$D$99980,Produccion_PJ!$K$61,Resultados_Dic3!$E$3:$E$99980,Produccion_PJ!$J65,Resultados_Dic3!$A$3:$A$99980,Produccion_PJ!$H65)</f>
        <v>0</v>
      </c>
      <c r="AF65" s="21">
        <f>+SUMIFS(Resultados_Dic3!AB$3:AB$99980,Resultados_Dic3!$F$3:$F$99980,Produccion_PJ!$K65,Resultados_Dic3!$D$3:$D$99980,Produccion_PJ!$K$61,Resultados_Dic3!$E$3:$E$99980,Produccion_PJ!$J65,Resultados_Dic3!$A$3:$A$99980,Produccion_PJ!$H65)</f>
        <v>0</v>
      </c>
      <c r="AG65" s="21">
        <f>+SUMIFS(Resultados_Dic3!AC$3:AC$99980,Resultados_Dic3!$F$3:$F$99980,Produccion_PJ!$K65,Resultados_Dic3!$D$3:$D$99980,Produccion_PJ!$K$61,Resultados_Dic3!$E$3:$E$99980,Produccion_PJ!$J65,Resultados_Dic3!$A$3:$A$99980,Produccion_PJ!$H65)</f>
        <v>0</v>
      </c>
      <c r="AH65" s="21">
        <f>+SUMIFS(Resultados_Dic3!AD$3:AD$99980,Resultados_Dic3!$F$3:$F$99980,Produccion_PJ!$K65,Resultados_Dic3!$D$3:$D$99980,Produccion_PJ!$K$61,Resultados_Dic3!$E$3:$E$99980,Produccion_PJ!$J65,Resultados_Dic3!$A$3:$A$99980,Produccion_PJ!$H65)</f>
        <v>0</v>
      </c>
      <c r="AI65" s="21">
        <f>+SUMIFS(Resultados_Dic3!AE$3:AE$99980,Resultados_Dic3!$F$3:$F$99980,Produccion_PJ!$K65,Resultados_Dic3!$D$3:$D$99980,Produccion_PJ!$K$61,Resultados_Dic3!$E$3:$E$99980,Produccion_PJ!$J65,Resultados_Dic3!$A$3:$A$99980,Produccion_PJ!$H65)</f>
        <v>0</v>
      </c>
      <c r="AJ65" s="21">
        <f>+SUMIFS(Resultados_Dic3!AF$3:AF$99980,Resultados_Dic3!$F$3:$F$99980,Produccion_PJ!$K65,Resultados_Dic3!$D$3:$D$99980,Produccion_PJ!$K$61,Resultados_Dic3!$E$3:$E$99980,Produccion_PJ!$J65,Resultados_Dic3!$A$3:$A$99980,Produccion_PJ!$H65)</f>
        <v>0</v>
      </c>
      <c r="AK65" s="21">
        <f>+SUMIFS(Resultados_Dic3!AG$3:AG$99980,Resultados_Dic3!$F$3:$F$99980,Produccion_PJ!$K65,Resultados_Dic3!$D$3:$D$99980,Produccion_PJ!$K$61,Resultados_Dic3!$E$3:$E$99980,Produccion_PJ!$J65,Resultados_Dic3!$A$3:$A$99980,Produccion_PJ!$H65)</f>
        <v>0</v>
      </c>
      <c r="AL65" s="21">
        <f>+SUMIFS(Resultados_Dic3!AH$3:AH$99980,Resultados_Dic3!$F$3:$F$99980,Produccion_PJ!$K65,Resultados_Dic3!$D$3:$D$99980,Produccion_PJ!$K$61,Resultados_Dic3!$E$3:$E$99980,Produccion_PJ!$J65,Resultados_Dic3!$A$3:$A$99980,Produccion_PJ!$H65)</f>
        <v>0</v>
      </c>
      <c r="AM65" s="21">
        <f>+SUMIFS(Resultados_Dic3!AI$3:AI$99980,Resultados_Dic3!$F$3:$F$99980,Produccion_PJ!$K65,Resultados_Dic3!$D$3:$D$99980,Produccion_PJ!$K$61,Resultados_Dic3!$E$3:$E$99980,Produccion_PJ!$J65,Resultados_Dic3!$A$3:$A$99980,Produccion_PJ!$H65)</f>
        <v>0</v>
      </c>
      <c r="AN65" s="21">
        <f>+SUMIFS(Resultados_Dic3!AJ$3:AJ$99980,Resultados_Dic3!$F$3:$F$99980,Produccion_PJ!$K65,Resultados_Dic3!$D$3:$D$99980,Produccion_PJ!$K$61,Resultados_Dic3!$E$3:$E$99980,Produccion_PJ!$J65,Resultados_Dic3!$A$3:$A$99980,Produccion_PJ!$H65)</f>
        <v>0</v>
      </c>
      <c r="AO65" s="21">
        <f>+SUMIFS(Resultados_Dic3!AK$3:AK$99980,Resultados_Dic3!$F$3:$F$99980,Produccion_PJ!$K65,Resultados_Dic3!$D$3:$D$99980,Produccion_PJ!$K$61,Resultados_Dic3!$E$3:$E$99980,Produccion_PJ!$J65,Resultados_Dic3!$A$3:$A$99980,Produccion_PJ!$H65)</f>
        <v>0</v>
      </c>
      <c r="AP65" s="21">
        <f>+SUMIFS(Resultados_Dic3!AL$3:AL$99980,Resultados_Dic3!$F$3:$F$99980,Produccion_PJ!$K65,Resultados_Dic3!$D$3:$D$99980,Produccion_PJ!$K$61,Resultados_Dic3!$E$3:$E$99980,Produccion_PJ!$J65,Resultados_Dic3!$A$3:$A$99980,Produccion_PJ!$H65)</f>
        <v>0</v>
      </c>
      <c r="AQ65" s="21">
        <f>+SUMIFS(Resultados_Dic3!AM$3:AM$99980,Resultados_Dic3!$F$3:$F$99980,Produccion_PJ!$K65,Resultados_Dic3!$D$3:$D$99980,Produccion_PJ!$K$61,Resultados_Dic3!$E$3:$E$99980,Produccion_PJ!$J65,Resultados_Dic3!$A$3:$A$99980,Produccion_PJ!$H65)</f>
        <v>0</v>
      </c>
    </row>
    <row r="66" spans="1:44" x14ac:dyDescent="0.25">
      <c r="A66" s="2" t="s">
        <v>170</v>
      </c>
      <c r="B66" t="e">
        <f t="shared" ref="B66:B72" si="77">+B57/B38</f>
        <v>#REF!</v>
      </c>
      <c r="G66" s="15"/>
      <c r="H66" s="17" t="str">
        <f t="shared" si="76"/>
        <v>DIC5</v>
      </c>
      <c r="J66" s="24" t="s">
        <v>121</v>
      </c>
      <c r="K66" s="2" t="s">
        <v>274</v>
      </c>
      <c r="L66" s="21">
        <f>+SUMIFS(Resultados_Dic3!H$3:H$99980,Resultados_Dic3!$F$3:$F$99980,Produccion_PJ!$K66,Resultados_Dic3!$D$3:$D$99980,Produccion_PJ!$K$61,Resultados_Dic3!$E$3:$E$99980,Produccion_PJ!$J66,Resultados_Dic3!$A$3:$A$99980,Produccion_PJ!$H66)</f>
        <v>0.76119589685056099</v>
      </c>
      <c r="M66" s="21">
        <f>+SUMIFS(Resultados_Dic3!I$3:I$99980,Resultados_Dic3!$F$3:$F$99980,Produccion_PJ!$K66,Resultados_Dic3!$D$3:$D$99980,Produccion_PJ!$K$61,Resultados_Dic3!$E$3:$E$99980,Produccion_PJ!$J66,Resultados_Dic3!$A$3:$A$99980,Produccion_PJ!$H66)</f>
        <v>0.72051007702467895</v>
      </c>
      <c r="N66" s="21">
        <f>+SUMIFS(Resultados_Dic3!J$3:J$99980,Resultados_Dic3!$F$3:$F$99980,Produccion_PJ!$K66,Resultados_Dic3!$D$3:$D$99980,Produccion_PJ!$K$61,Resultados_Dic3!$E$3:$E$99980,Produccion_PJ!$J66,Resultados_Dic3!$A$3:$A$99980,Produccion_PJ!$H66)</f>
        <v>0.68548825017857495</v>
      </c>
      <c r="O66" s="21">
        <f>+SUMIFS(Resultados_Dic3!K$3:K$99980,Resultados_Dic3!$F$3:$F$99980,Produccion_PJ!$K66,Resultados_Dic3!$D$3:$D$99980,Produccion_PJ!$K$61,Resultados_Dic3!$E$3:$E$99980,Produccion_PJ!$J66,Resultados_Dic3!$A$3:$A$99980,Produccion_PJ!$H66)</f>
        <v>0.65046642333247195</v>
      </c>
      <c r="P66" s="21">
        <f>+SUMIFS(Resultados_Dic3!L$3:L$99980,Resultados_Dic3!$F$3:$F$99980,Produccion_PJ!$K66,Resultados_Dic3!$D$3:$D$99980,Produccion_PJ!$K$61,Resultados_Dic3!$E$3:$E$99980,Produccion_PJ!$J66,Resultados_Dic3!$A$3:$A$99980,Produccion_PJ!$H66)</f>
        <v>0.61544459648636796</v>
      </c>
      <c r="Q66" s="21">
        <f>+SUMIFS(Resultados_Dic3!M$3:M$99980,Resultados_Dic3!$F$3:$F$99980,Produccion_PJ!$K66,Resultados_Dic3!$D$3:$D$99980,Produccion_PJ!$K$61,Resultados_Dic3!$E$3:$E$99980,Produccion_PJ!$J66,Resultados_Dic3!$A$3:$A$99980,Produccion_PJ!$H66)</f>
        <v>0.56666803030586999</v>
      </c>
      <c r="R66" s="21">
        <f>+SUMIFS(Resultados_Dic3!N$3:N$99980,Resultados_Dic3!$F$3:$F$99980,Produccion_PJ!$K66,Resultados_Dic3!$D$3:$D$99980,Produccion_PJ!$K$61,Resultados_Dic3!$E$3:$E$99980,Produccion_PJ!$J66,Resultados_Dic3!$A$3:$A$99980,Produccion_PJ!$H66)</f>
        <v>0.51789146412537101</v>
      </c>
      <c r="S66" s="21">
        <f>+SUMIFS(Resultados_Dic3!O$3:O$99980,Resultados_Dic3!$F$3:$F$99980,Produccion_PJ!$K66,Resultados_Dic3!$D$3:$D$99980,Produccion_PJ!$K$61,Resultados_Dic3!$E$3:$E$99980,Produccion_PJ!$J66,Resultados_Dic3!$A$3:$A$99980,Produccion_PJ!$H66)</f>
        <v>0.479212091279826</v>
      </c>
      <c r="T66" s="21">
        <f>+SUMIFS(Resultados_Dic3!P$3:P$99980,Resultados_Dic3!$F$3:$F$99980,Produccion_PJ!$K66,Resultados_Dic3!$D$3:$D$99980,Produccion_PJ!$K$61,Resultados_Dic3!$E$3:$E$99980,Produccion_PJ!$J66,Resultados_Dic3!$A$3:$A$99980,Produccion_PJ!$H66)</f>
        <v>0.44053271843427999</v>
      </c>
      <c r="U66" s="21">
        <f>+SUMIFS(Resultados_Dic3!Q$3:Q$99980,Resultados_Dic3!$F$3:$F$99980,Produccion_PJ!$K66,Resultados_Dic3!$D$3:$D$99980,Produccion_PJ!$K$61,Resultados_Dic3!$E$3:$E$99980,Produccion_PJ!$J66,Resultados_Dic3!$A$3:$A$99980,Produccion_PJ!$H66)</f>
        <v>0.40185334558873498</v>
      </c>
      <c r="V66" s="21">
        <f>+SUMIFS(Resultados_Dic3!R$3:R$99980,Resultados_Dic3!$F$3:$F$99980,Produccion_PJ!$K66,Resultados_Dic3!$D$3:$D$99980,Produccion_PJ!$K$61,Resultados_Dic3!$E$3:$E$99980,Produccion_PJ!$J66,Resultados_Dic3!$A$3:$A$99980,Produccion_PJ!$H66)</f>
        <v>0.257195118743764</v>
      </c>
      <c r="W66" s="21">
        <f>+SUMIFS(Resultados_Dic3!S$3:S$99980,Resultados_Dic3!$F$3:$F$99980,Produccion_PJ!$K66,Resultados_Dic3!$D$3:$D$99980,Produccion_PJ!$K$61,Resultados_Dic3!$E$3:$E$99980,Produccion_PJ!$J66,Resultados_Dic3!$A$3:$A$99980,Produccion_PJ!$H66)</f>
        <v>0.257195118743764</v>
      </c>
      <c r="X66" s="21">
        <f>+SUMIFS(Resultados_Dic3!T$3:T$99980,Resultados_Dic3!$F$3:$F$99980,Produccion_PJ!$K66,Resultados_Dic3!$D$3:$D$99980,Produccion_PJ!$K$61,Resultados_Dic3!$E$3:$E$99980,Produccion_PJ!$J66,Resultados_Dic3!$A$3:$A$99980,Produccion_PJ!$H66)</f>
        <v>0.257195118743764</v>
      </c>
      <c r="Y66" s="21">
        <f>+SUMIFS(Resultados_Dic3!U$3:U$99980,Resultados_Dic3!$F$3:$F$99980,Produccion_PJ!$K66,Resultados_Dic3!$D$3:$D$99980,Produccion_PJ!$K$61,Resultados_Dic3!$E$3:$E$99980,Produccion_PJ!$J66,Resultados_Dic3!$A$3:$A$99980,Produccion_PJ!$H66)</f>
        <v>0.18212384600123699</v>
      </c>
      <c r="Z66" s="21">
        <f>+SUMIFS(Resultados_Dic3!V$3:V$99980,Resultados_Dic3!$F$3:$F$99980,Produccion_PJ!$K66,Resultados_Dic3!$D$3:$D$99980,Produccion_PJ!$K$61,Resultados_Dic3!$E$3:$E$99980,Produccion_PJ!$J66,Resultados_Dic3!$A$3:$A$99980,Produccion_PJ!$H66)</f>
        <v>0</v>
      </c>
      <c r="AA66" s="21">
        <f>+SUMIFS(Resultados_Dic3!W$3:W$99980,Resultados_Dic3!$F$3:$F$99980,Produccion_PJ!$K66,Resultados_Dic3!$D$3:$D$99980,Produccion_PJ!$K$61,Resultados_Dic3!$E$3:$E$99980,Produccion_PJ!$J66,Resultados_Dic3!$A$3:$A$99980,Produccion_PJ!$H66)</f>
        <v>0</v>
      </c>
      <c r="AB66" s="21">
        <f>+SUMIFS(Resultados_Dic3!X$3:X$99980,Resultados_Dic3!$F$3:$F$99980,Produccion_PJ!$K66,Resultados_Dic3!$D$3:$D$99980,Produccion_PJ!$K$61,Resultados_Dic3!$E$3:$E$99980,Produccion_PJ!$J66,Resultados_Dic3!$A$3:$A$99980,Produccion_PJ!$H66)</f>
        <v>0</v>
      </c>
      <c r="AC66" s="21">
        <f>+SUMIFS(Resultados_Dic3!Y$3:Y$99980,Resultados_Dic3!$F$3:$F$99980,Produccion_PJ!$K66,Resultados_Dic3!$D$3:$D$99980,Produccion_PJ!$K$61,Resultados_Dic3!$E$3:$E$99980,Produccion_PJ!$J66,Resultados_Dic3!$A$3:$A$99980,Produccion_PJ!$H66)</f>
        <v>0</v>
      </c>
      <c r="AD66" s="21">
        <f>+SUMIFS(Resultados_Dic3!Z$3:Z$99980,Resultados_Dic3!$F$3:$F$99980,Produccion_PJ!$K66,Resultados_Dic3!$D$3:$D$99980,Produccion_PJ!$K$61,Resultados_Dic3!$E$3:$E$99980,Produccion_PJ!$J66,Resultados_Dic3!$A$3:$A$99980,Produccion_PJ!$H66)</f>
        <v>0</v>
      </c>
      <c r="AE66" s="21">
        <f>+SUMIFS(Resultados_Dic3!AA$3:AA$99980,Resultados_Dic3!$F$3:$F$99980,Produccion_PJ!$K66,Resultados_Dic3!$D$3:$D$99980,Produccion_PJ!$K$61,Resultados_Dic3!$E$3:$E$99980,Produccion_PJ!$J66,Resultados_Dic3!$A$3:$A$99980,Produccion_PJ!$H66)</f>
        <v>0</v>
      </c>
      <c r="AF66" s="21">
        <f>+SUMIFS(Resultados_Dic3!AB$3:AB$99980,Resultados_Dic3!$F$3:$F$99980,Produccion_PJ!$K66,Resultados_Dic3!$D$3:$D$99980,Produccion_PJ!$K$61,Resultados_Dic3!$E$3:$E$99980,Produccion_PJ!$J66,Resultados_Dic3!$A$3:$A$99980,Produccion_PJ!$H66)</f>
        <v>0</v>
      </c>
      <c r="AG66" s="21">
        <f>+SUMIFS(Resultados_Dic3!AC$3:AC$99980,Resultados_Dic3!$F$3:$F$99980,Produccion_PJ!$K66,Resultados_Dic3!$D$3:$D$99980,Produccion_PJ!$K$61,Resultados_Dic3!$E$3:$E$99980,Produccion_PJ!$J66,Resultados_Dic3!$A$3:$A$99980,Produccion_PJ!$H66)</f>
        <v>0</v>
      </c>
      <c r="AH66" s="21">
        <f>+SUMIFS(Resultados_Dic3!AD$3:AD$99980,Resultados_Dic3!$F$3:$F$99980,Produccion_PJ!$K66,Resultados_Dic3!$D$3:$D$99980,Produccion_PJ!$K$61,Resultados_Dic3!$E$3:$E$99980,Produccion_PJ!$J66,Resultados_Dic3!$A$3:$A$99980,Produccion_PJ!$H66)</f>
        <v>0</v>
      </c>
      <c r="AI66" s="21">
        <f>+SUMIFS(Resultados_Dic3!AE$3:AE$99980,Resultados_Dic3!$F$3:$F$99980,Produccion_PJ!$K66,Resultados_Dic3!$D$3:$D$99980,Produccion_PJ!$K$61,Resultados_Dic3!$E$3:$E$99980,Produccion_PJ!$J66,Resultados_Dic3!$A$3:$A$99980,Produccion_PJ!$H66)</f>
        <v>0</v>
      </c>
      <c r="AJ66" s="21">
        <f>+SUMIFS(Resultados_Dic3!AF$3:AF$99980,Resultados_Dic3!$F$3:$F$99980,Produccion_PJ!$K66,Resultados_Dic3!$D$3:$D$99980,Produccion_PJ!$K$61,Resultados_Dic3!$E$3:$E$99980,Produccion_PJ!$J66,Resultados_Dic3!$A$3:$A$99980,Produccion_PJ!$H66)</f>
        <v>0</v>
      </c>
      <c r="AK66" s="21">
        <f>+SUMIFS(Resultados_Dic3!AG$3:AG$99980,Resultados_Dic3!$F$3:$F$99980,Produccion_PJ!$K66,Resultados_Dic3!$D$3:$D$99980,Produccion_PJ!$K$61,Resultados_Dic3!$E$3:$E$99980,Produccion_PJ!$J66,Resultados_Dic3!$A$3:$A$99980,Produccion_PJ!$H66)</f>
        <v>0</v>
      </c>
      <c r="AL66" s="21">
        <f>+SUMIFS(Resultados_Dic3!AH$3:AH$99980,Resultados_Dic3!$F$3:$F$99980,Produccion_PJ!$K66,Resultados_Dic3!$D$3:$D$99980,Produccion_PJ!$K$61,Resultados_Dic3!$E$3:$E$99980,Produccion_PJ!$J66,Resultados_Dic3!$A$3:$A$99980,Produccion_PJ!$H66)</f>
        <v>0</v>
      </c>
      <c r="AM66" s="21">
        <f>+SUMIFS(Resultados_Dic3!AI$3:AI$99980,Resultados_Dic3!$F$3:$F$99980,Produccion_PJ!$K66,Resultados_Dic3!$D$3:$D$99980,Produccion_PJ!$K$61,Resultados_Dic3!$E$3:$E$99980,Produccion_PJ!$J66,Resultados_Dic3!$A$3:$A$99980,Produccion_PJ!$H66)</f>
        <v>0</v>
      </c>
      <c r="AN66" s="21">
        <f>+SUMIFS(Resultados_Dic3!AJ$3:AJ$99980,Resultados_Dic3!$F$3:$F$99980,Produccion_PJ!$K66,Resultados_Dic3!$D$3:$D$99980,Produccion_PJ!$K$61,Resultados_Dic3!$E$3:$E$99980,Produccion_PJ!$J66,Resultados_Dic3!$A$3:$A$99980,Produccion_PJ!$H66)</f>
        <v>0</v>
      </c>
      <c r="AO66" s="21">
        <f>+SUMIFS(Resultados_Dic3!AK$3:AK$99980,Resultados_Dic3!$F$3:$F$99980,Produccion_PJ!$K66,Resultados_Dic3!$D$3:$D$99980,Produccion_PJ!$K$61,Resultados_Dic3!$E$3:$E$99980,Produccion_PJ!$J66,Resultados_Dic3!$A$3:$A$99980,Produccion_PJ!$H66)</f>
        <v>0</v>
      </c>
      <c r="AP66" s="21">
        <f>+SUMIFS(Resultados_Dic3!AL$3:AL$99980,Resultados_Dic3!$F$3:$F$99980,Produccion_PJ!$K66,Resultados_Dic3!$D$3:$D$99980,Produccion_PJ!$K$61,Resultados_Dic3!$E$3:$E$99980,Produccion_PJ!$J66,Resultados_Dic3!$A$3:$A$99980,Produccion_PJ!$H66)</f>
        <v>0</v>
      </c>
      <c r="AQ66" s="21">
        <f>+SUMIFS(Resultados_Dic3!AM$3:AM$99980,Resultados_Dic3!$F$3:$F$99980,Produccion_PJ!$K66,Resultados_Dic3!$D$3:$D$99980,Produccion_PJ!$K$61,Resultados_Dic3!$E$3:$E$99980,Produccion_PJ!$J66,Resultados_Dic3!$A$3:$A$99980,Produccion_PJ!$H66)</f>
        <v>0</v>
      </c>
    </row>
    <row r="67" spans="1:44" x14ac:dyDescent="0.25">
      <c r="A67" s="2" t="s">
        <v>171</v>
      </c>
      <c r="B67">
        <f t="shared" si="77"/>
        <v>0</v>
      </c>
      <c r="G67" s="15"/>
      <c r="H67" s="17" t="str">
        <f t="shared" si="76"/>
        <v>DIC5</v>
      </c>
      <c r="J67" s="24" t="s">
        <v>122</v>
      </c>
      <c r="K67" s="2" t="s">
        <v>275</v>
      </c>
      <c r="L67" s="21">
        <f>+SUMIFS(Resultados_Dic3!H$3:H$99980,Resultados_Dic3!$F$3:$F$99980,Produccion_PJ!$K67,Resultados_Dic3!$D$3:$D$99980,Produccion_PJ!$K$61,Resultados_Dic3!$E$3:$E$99980,Produccion_PJ!$J67,Resultados_Dic3!$A$3:$A$99980,Produccion_PJ!$H67)</f>
        <v>0</v>
      </c>
      <c r="M67" s="21">
        <f>+SUMIFS(Resultados_Dic3!I$3:I$99980,Resultados_Dic3!$F$3:$F$99980,Produccion_PJ!$K67,Resultados_Dic3!$D$3:$D$99980,Produccion_PJ!$K$61,Resultados_Dic3!$E$3:$E$99980,Produccion_PJ!$J67,Resultados_Dic3!$A$3:$A$99980,Produccion_PJ!$H67)</f>
        <v>0</v>
      </c>
      <c r="N67" s="21">
        <f>+SUMIFS(Resultados_Dic3!J$3:J$99980,Resultados_Dic3!$F$3:$F$99980,Produccion_PJ!$K67,Resultados_Dic3!$D$3:$D$99980,Produccion_PJ!$K$61,Resultados_Dic3!$E$3:$E$99980,Produccion_PJ!$J67,Resultados_Dic3!$A$3:$A$99980,Produccion_PJ!$H67)</f>
        <v>0</v>
      </c>
      <c r="O67" s="21">
        <f>+SUMIFS(Resultados_Dic3!K$3:K$99980,Resultados_Dic3!$F$3:$F$99980,Produccion_PJ!$K67,Resultados_Dic3!$D$3:$D$99980,Produccion_PJ!$K$61,Resultados_Dic3!$E$3:$E$99980,Produccion_PJ!$J67,Resultados_Dic3!$A$3:$A$99980,Produccion_PJ!$H67)</f>
        <v>0</v>
      </c>
      <c r="P67" s="21">
        <f>+SUMIFS(Resultados_Dic3!L$3:L$99980,Resultados_Dic3!$F$3:$F$99980,Produccion_PJ!$K67,Resultados_Dic3!$D$3:$D$99980,Produccion_PJ!$K$61,Resultados_Dic3!$E$3:$E$99980,Produccion_PJ!$J67,Resultados_Dic3!$A$3:$A$99980,Produccion_PJ!$H67)</f>
        <v>0</v>
      </c>
      <c r="Q67" s="21">
        <f>+SUMIFS(Resultados_Dic3!M$3:M$99980,Resultados_Dic3!$F$3:$F$99980,Produccion_PJ!$K67,Resultados_Dic3!$D$3:$D$99980,Produccion_PJ!$K$61,Resultados_Dic3!$E$3:$E$99980,Produccion_PJ!$J67,Resultados_Dic3!$A$3:$A$99980,Produccion_PJ!$H67)</f>
        <v>0</v>
      </c>
      <c r="R67" s="21">
        <f>+SUMIFS(Resultados_Dic3!N$3:N$99980,Resultados_Dic3!$F$3:$F$99980,Produccion_PJ!$K67,Resultados_Dic3!$D$3:$D$99980,Produccion_PJ!$K$61,Resultados_Dic3!$E$3:$E$99980,Produccion_PJ!$J67,Resultados_Dic3!$A$3:$A$99980,Produccion_PJ!$H67)</f>
        <v>0</v>
      </c>
      <c r="S67" s="21">
        <f>+SUMIFS(Resultados_Dic3!O$3:O$99980,Resultados_Dic3!$F$3:$F$99980,Produccion_PJ!$K67,Resultados_Dic3!$D$3:$D$99980,Produccion_PJ!$K$61,Resultados_Dic3!$E$3:$E$99980,Produccion_PJ!$J67,Resultados_Dic3!$A$3:$A$99980,Produccion_PJ!$H67)</f>
        <v>0</v>
      </c>
      <c r="T67" s="21">
        <f>+SUMIFS(Resultados_Dic3!P$3:P$99980,Resultados_Dic3!$F$3:$F$99980,Produccion_PJ!$K67,Resultados_Dic3!$D$3:$D$99980,Produccion_PJ!$K$61,Resultados_Dic3!$E$3:$E$99980,Produccion_PJ!$J67,Resultados_Dic3!$A$3:$A$99980,Produccion_PJ!$H67)</f>
        <v>0</v>
      </c>
      <c r="U67" s="21">
        <f>+SUMIFS(Resultados_Dic3!Q$3:Q$99980,Resultados_Dic3!$F$3:$F$99980,Produccion_PJ!$K67,Resultados_Dic3!$D$3:$D$99980,Produccion_PJ!$K$61,Resultados_Dic3!$E$3:$E$99980,Produccion_PJ!$J67,Resultados_Dic3!$A$3:$A$99980,Produccion_PJ!$H67)</f>
        <v>0</v>
      </c>
      <c r="V67" s="21">
        <f>+SUMIFS(Resultados_Dic3!R$3:R$99980,Resultados_Dic3!$F$3:$F$99980,Produccion_PJ!$K67,Resultados_Dic3!$D$3:$D$99980,Produccion_PJ!$K$61,Resultados_Dic3!$E$3:$E$99980,Produccion_PJ!$J67,Resultados_Dic3!$A$3:$A$99980,Produccion_PJ!$H67)</f>
        <v>0</v>
      </c>
      <c r="W67" s="21">
        <f>+SUMIFS(Resultados_Dic3!S$3:S$99980,Resultados_Dic3!$F$3:$F$99980,Produccion_PJ!$K67,Resultados_Dic3!$D$3:$D$99980,Produccion_PJ!$K$61,Resultados_Dic3!$E$3:$E$99980,Produccion_PJ!$J67,Resultados_Dic3!$A$3:$A$99980,Produccion_PJ!$H67)</f>
        <v>0</v>
      </c>
      <c r="X67" s="21">
        <f>+SUMIFS(Resultados_Dic3!T$3:T$99980,Resultados_Dic3!$F$3:$F$99980,Produccion_PJ!$K67,Resultados_Dic3!$D$3:$D$99980,Produccion_PJ!$K$61,Resultados_Dic3!$E$3:$E$99980,Produccion_PJ!$J67,Resultados_Dic3!$A$3:$A$99980,Produccion_PJ!$H67)</f>
        <v>0</v>
      </c>
      <c r="Y67" s="21">
        <f>+SUMIFS(Resultados_Dic3!U$3:U$99980,Resultados_Dic3!$F$3:$F$99980,Produccion_PJ!$K67,Resultados_Dic3!$D$3:$D$99980,Produccion_PJ!$K$61,Resultados_Dic3!$E$3:$E$99980,Produccion_PJ!$J67,Resultados_Dic3!$A$3:$A$99980,Produccion_PJ!$H67)</f>
        <v>0</v>
      </c>
      <c r="Z67" s="21">
        <f>+SUMIFS(Resultados_Dic3!V$3:V$99980,Resultados_Dic3!$F$3:$F$99980,Produccion_PJ!$K67,Resultados_Dic3!$D$3:$D$99980,Produccion_PJ!$K$61,Resultados_Dic3!$E$3:$E$99980,Produccion_PJ!$J67,Resultados_Dic3!$A$3:$A$99980,Produccion_PJ!$H67)</f>
        <v>0</v>
      </c>
      <c r="AA67" s="21">
        <f>+SUMIFS(Resultados_Dic3!W$3:W$99980,Resultados_Dic3!$F$3:$F$99980,Produccion_PJ!$K67,Resultados_Dic3!$D$3:$D$99980,Produccion_PJ!$K$61,Resultados_Dic3!$E$3:$E$99980,Produccion_PJ!$J67,Resultados_Dic3!$A$3:$A$99980,Produccion_PJ!$H67)</f>
        <v>0</v>
      </c>
      <c r="AB67" s="21">
        <f>+SUMIFS(Resultados_Dic3!X$3:X$99980,Resultados_Dic3!$F$3:$F$99980,Produccion_PJ!$K67,Resultados_Dic3!$D$3:$D$99980,Produccion_PJ!$K$61,Resultados_Dic3!$E$3:$E$99980,Produccion_PJ!$J67,Resultados_Dic3!$A$3:$A$99980,Produccion_PJ!$H67)</f>
        <v>0</v>
      </c>
      <c r="AC67" s="21">
        <f>+SUMIFS(Resultados_Dic3!Y$3:Y$99980,Resultados_Dic3!$F$3:$F$99980,Produccion_PJ!$K67,Resultados_Dic3!$D$3:$D$99980,Produccion_PJ!$K$61,Resultados_Dic3!$E$3:$E$99980,Produccion_PJ!$J67,Resultados_Dic3!$A$3:$A$99980,Produccion_PJ!$H67)</f>
        <v>0</v>
      </c>
      <c r="AD67" s="21">
        <f>+SUMIFS(Resultados_Dic3!Z$3:Z$99980,Resultados_Dic3!$F$3:$F$99980,Produccion_PJ!$K67,Resultados_Dic3!$D$3:$D$99980,Produccion_PJ!$K$61,Resultados_Dic3!$E$3:$E$99980,Produccion_PJ!$J67,Resultados_Dic3!$A$3:$A$99980,Produccion_PJ!$H67)</f>
        <v>0</v>
      </c>
      <c r="AE67" s="21">
        <f>+SUMIFS(Resultados_Dic3!AA$3:AA$99980,Resultados_Dic3!$F$3:$F$99980,Produccion_PJ!$K67,Resultados_Dic3!$D$3:$D$99980,Produccion_PJ!$K$61,Resultados_Dic3!$E$3:$E$99980,Produccion_PJ!$J67,Resultados_Dic3!$A$3:$A$99980,Produccion_PJ!$H67)</f>
        <v>0</v>
      </c>
      <c r="AF67" s="21">
        <f>+SUMIFS(Resultados_Dic3!AB$3:AB$99980,Resultados_Dic3!$F$3:$F$99980,Produccion_PJ!$K67,Resultados_Dic3!$D$3:$D$99980,Produccion_PJ!$K$61,Resultados_Dic3!$E$3:$E$99980,Produccion_PJ!$J67,Resultados_Dic3!$A$3:$A$99980,Produccion_PJ!$H67)</f>
        <v>0</v>
      </c>
      <c r="AG67" s="21">
        <f>+SUMIFS(Resultados_Dic3!AC$3:AC$99980,Resultados_Dic3!$F$3:$F$99980,Produccion_PJ!$K67,Resultados_Dic3!$D$3:$D$99980,Produccion_PJ!$K$61,Resultados_Dic3!$E$3:$E$99980,Produccion_PJ!$J67,Resultados_Dic3!$A$3:$A$99980,Produccion_PJ!$H67)</f>
        <v>0</v>
      </c>
      <c r="AH67" s="21">
        <f>+SUMIFS(Resultados_Dic3!AD$3:AD$99980,Resultados_Dic3!$F$3:$F$99980,Produccion_PJ!$K67,Resultados_Dic3!$D$3:$D$99980,Produccion_PJ!$K$61,Resultados_Dic3!$E$3:$E$99980,Produccion_PJ!$J67,Resultados_Dic3!$A$3:$A$99980,Produccion_PJ!$H67)</f>
        <v>0</v>
      </c>
      <c r="AI67" s="21">
        <f>+SUMIFS(Resultados_Dic3!AE$3:AE$99980,Resultados_Dic3!$F$3:$F$99980,Produccion_PJ!$K67,Resultados_Dic3!$D$3:$D$99980,Produccion_PJ!$K$61,Resultados_Dic3!$E$3:$E$99980,Produccion_PJ!$J67,Resultados_Dic3!$A$3:$A$99980,Produccion_PJ!$H67)</f>
        <v>0</v>
      </c>
      <c r="AJ67" s="21">
        <f>+SUMIFS(Resultados_Dic3!AF$3:AF$99980,Resultados_Dic3!$F$3:$F$99980,Produccion_PJ!$K67,Resultados_Dic3!$D$3:$D$99980,Produccion_PJ!$K$61,Resultados_Dic3!$E$3:$E$99980,Produccion_PJ!$J67,Resultados_Dic3!$A$3:$A$99980,Produccion_PJ!$H67)</f>
        <v>0</v>
      </c>
      <c r="AK67" s="21">
        <f>+SUMIFS(Resultados_Dic3!AG$3:AG$99980,Resultados_Dic3!$F$3:$F$99980,Produccion_PJ!$K67,Resultados_Dic3!$D$3:$D$99980,Produccion_PJ!$K$61,Resultados_Dic3!$E$3:$E$99980,Produccion_PJ!$J67,Resultados_Dic3!$A$3:$A$99980,Produccion_PJ!$H67)</f>
        <v>0</v>
      </c>
      <c r="AL67" s="21">
        <f>+SUMIFS(Resultados_Dic3!AH$3:AH$99980,Resultados_Dic3!$F$3:$F$99980,Produccion_PJ!$K67,Resultados_Dic3!$D$3:$D$99980,Produccion_PJ!$K$61,Resultados_Dic3!$E$3:$E$99980,Produccion_PJ!$J67,Resultados_Dic3!$A$3:$A$99980,Produccion_PJ!$H67)</f>
        <v>0</v>
      </c>
      <c r="AM67" s="21">
        <f>+SUMIFS(Resultados_Dic3!AI$3:AI$99980,Resultados_Dic3!$F$3:$F$99980,Produccion_PJ!$K67,Resultados_Dic3!$D$3:$D$99980,Produccion_PJ!$K$61,Resultados_Dic3!$E$3:$E$99980,Produccion_PJ!$J67,Resultados_Dic3!$A$3:$A$99980,Produccion_PJ!$H67)</f>
        <v>0</v>
      </c>
      <c r="AN67" s="21">
        <f>+SUMIFS(Resultados_Dic3!AJ$3:AJ$99980,Resultados_Dic3!$F$3:$F$99980,Produccion_PJ!$K67,Resultados_Dic3!$D$3:$D$99980,Produccion_PJ!$K$61,Resultados_Dic3!$E$3:$E$99980,Produccion_PJ!$J67,Resultados_Dic3!$A$3:$A$99980,Produccion_PJ!$H67)</f>
        <v>0</v>
      </c>
      <c r="AO67" s="21">
        <f>+SUMIFS(Resultados_Dic3!AK$3:AK$99980,Resultados_Dic3!$F$3:$F$99980,Produccion_PJ!$K67,Resultados_Dic3!$D$3:$D$99980,Produccion_PJ!$K$61,Resultados_Dic3!$E$3:$E$99980,Produccion_PJ!$J67,Resultados_Dic3!$A$3:$A$99980,Produccion_PJ!$H67)</f>
        <v>0</v>
      </c>
      <c r="AP67" s="21">
        <f>+SUMIFS(Resultados_Dic3!AL$3:AL$99980,Resultados_Dic3!$F$3:$F$99980,Produccion_PJ!$K67,Resultados_Dic3!$D$3:$D$99980,Produccion_PJ!$K$61,Resultados_Dic3!$E$3:$E$99980,Produccion_PJ!$J67,Resultados_Dic3!$A$3:$A$99980,Produccion_PJ!$H67)</f>
        <v>0</v>
      </c>
      <c r="AQ67" s="21">
        <f>+SUMIFS(Resultados_Dic3!AM$3:AM$99980,Resultados_Dic3!$F$3:$F$99980,Produccion_PJ!$K67,Resultados_Dic3!$D$3:$D$99980,Produccion_PJ!$K$61,Resultados_Dic3!$E$3:$E$99980,Produccion_PJ!$J67,Resultados_Dic3!$A$3:$A$99980,Produccion_PJ!$H67)</f>
        <v>0</v>
      </c>
    </row>
    <row r="68" spans="1:44" x14ac:dyDescent="0.25">
      <c r="A68" s="2" t="s">
        <v>172</v>
      </c>
      <c r="B68" t="e">
        <f t="shared" si="77"/>
        <v>#REF!</v>
      </c>
      <c r="G68" s="15"/>
      <c r="H68" s="17" t="str">
        <f t="shared" si="76"/>
        <v>DIC5</v>
      </c>
      <c r="J68" s="24" t="s">
        <v>123</v>
      </c>
      <c r="K68" s="2" t="s">
        <v>276</v>
      </c>
      <c r="L68" s="21">
        <f>+SUMIFS(Resultados_Dic3!H$3:H$99980,Resultados_Dic3!$F$3:$F$99980,Produccion_PJ!$K68,Resultados_Dic3!$D$3:$D$99980,Produccion_PJ!$K$61,Resultados_Dic3!$E$3:$E$99980,Produccion_PJ!$J68,Resultados_Dic3!$A$3:$A$99980,Produccion_PJ!$H68)</f>
        <v>4.0478282784084998</v>
      </c>
      <c r="M68" s="21">
        <f>+SUMIFS(Resultados_Dic3!I$3:I$99980,Resultados_Dic3!$F$3:$F$99980,Produccion_PJ!$K68,Resultados_Dic3!$D$3:$D$99980,Produccion_PJ!$K$61,Resultados_Dic3!$E$3:$E$99980,Produccion_PJ!$J68,Resultados_Dic3!$A$3:$A$99980,Produccion_PJ!$H68)</f>
        <v>3.7651511092908301</v>
      </c>
      <c r="N68" s="21">
        <f>+SUMIFS(Resultados_Dic3!J$3:J$99980,Resultados_Dic3!$F$3:$F$99980,Produccion_PJ!$K68,Resultados_Dic3!$D$3:$D$99980,Produccion_PJ!$K$61,Resultados_Dic3!$E$3:$E$99980,Produccion_PJ!$J68,Resultados_Dic3!$A$3:$A$99980,Produccion_PJ!$H68)</f>
        <v>3.4671028545150602</v>
      </c>
      <c r="O68" s="21">
        <f>+SUMIFS(Resultados_Dic3!K$3:K$99980,Resultados_Dic3!$F$3:$F$99980,Produccion_PJ!$K68,Resultados_Dic3!$D$3:$D$99980,Produccion_PJ!$K$61,Resultados_Dic3!$E$3:$E$99980,Produccion_PJ!$J68,Resultados_Dic3!$A$3:$A$99980,Produccion_PJ!$H68)</f>
        <v>3.1690545997392898</v>
      </c>
      <c r="P68" s="21">
        <f>+SUMIFS(Resultados_Dic3!L$3:L$99980,Resultados_Dic3!$F$3:$F$99980,Produccion_PJ!$K68,Resultados_Dic3!$D$3:$D$99980,Produccion_PJ!$K$61,Resultados_Dic3!$E$3:$E$99980,Produccion_PJ!$J68,Resultados_Dic3!$A$3:$A$99980,Produccion_PJ!$H68)</f>
        <v>2.8710063449635199</v>
      </c>
      <c r="Q68" s="21">
        <f>+SUMIFS(Resultados_Dic3!M$3:M$99980,Resultados_Dic3!$F$3:$F$99980,Produccion_PJ!$K68,Resultados_Dic3!$D$3:$D$99980,Produccion_PJ!$K$61,Resultados_Dic3!$E$3:$E$99980,Produccion_PJ!$J68,Resultados_Dic3!$A$3:$A$99980,Produccion_PJ!$H68)</f>
        <v>2.5515435098316801</v>
      </c>
      <c r="R68" s="21">
        <f>+SUMIFS(Resultados_Dic3!N$3:N$99980,Resultados_Dic3!$F$3:$F$99980,Produccion_PJ!$K68,Resultados_Dic3!$D$3:$D$99980,Produccion_PJ!$K$61,Resultados_Dic3!$E$3:$E$99980,Produccion_PJ!$J68,Resultados_Dic3!$A$3:$A$99980,Produccion_PJ!$H68)</f>
        <v>2.2320806746998398</v>
      </c>
      <c r="S68" s="21">
        <f>+SUMIFS(Resultados_Dic3!O$3:O$99980,Resultados_Dic3!$F$3:$F$99980,Produccion_PJ!$K68,Resultados_Dic3!$D$3:$D$99980,Produccion_PJ!$K$61,Resultados_Dic3!$E$3:$E$99980,Produccion_PJ!$J68,Resultados_Dic3!$A$3:$A$99980,Produccion_PJ!$H68)</f>
        <v>2.01142947275248</v>
      </c>
      <c r="T68" s="21">
        <f>+SUMIFS(Resultados_Dic3!P$3:P$99980,Resultados_Dic3!$F$3:$F$99980,Produccion_PJ!$K68,Resultados_Dic3!$D$3:$D$99980,Produccion_PJ!$K$61,Resultados_Dic3!$E$3:$E$99980,Produccion_PJ!$J68,Resultados_Dic3!$A$3:$A$99980,Produccion_PJ!$H68)</f>
        <v>1.6658248218678</v>
      </c>
      <c r="U68" s="21">
        <f>+SUMIFS(Resultados_Dic3!Q$3:Q$99980,Resultados_Dic3!$F$3:$F$99980,Produccion_PJ!$K68,Resultados_Dic3!$D$3:$D$99980,Produccion_PJ!$K$61,Resultados_Dic3!$E$3:$E$99980,Produccion_PJ!$J68,Resultados_Dic3!$A$3:$A$99980,Produccion_PJ!$H68)</f>
        <v>0</v>
      </c>
      <c r="V68" s="21">
        <f>+SUMIFS(Resultados_Dic3!R$3:R$99980,Resultados_Dic3!$F$3:$F$99980,Produccion_PJ!$K68,Resultados_Dic3!$D$3:$D$99980,Produccion_PJ!$K$61,Resultados_Dic3!$E$3:$E$99980,Produccion_PJ!$J68,Resultados_Dic3!$A$3:$A$99980,Produccion_PJ!$H68)</f>
        <v>0</v>
      </c>
      <c r="W68" s="21">
        <f>+SUMIFS(Resultados_Dic3!S$3:S$99980,Resultados_Dic3!$F$3:$F$99980,Produccion_PJ!$K68,Resultados_Dic3!$D$3:$D$99980,Produccion_PJ!$K$61,Resultados_Dic3!$E$3:$E$99980,Produccion_PJ!$J68,Resultados_Dic3!$A$3:$A$99980,Produccion_PJ!$H68)</f>
        <v>0</v>
      </c>
      <c r="X68" s="21">
        <f>+SUMIFS(Resultados_Dic3!T$3:T$99980,Resultados_Dic3!$F$3:$F$99980,Produccion_PJ!$K68,Resultados_Dic3!$D$3:$D$99980,Produccion_PJ!$K$61,Resultados_Dic3!$E$3:$E$99980,Produccion_PJ!$J68,Resultados_Dic3!$A$3:$A$99980,Produccion_PJ!$H68)</f>
        <v>0</v>
      </c>
      <c r="Y68" s="21">
        <f>+SUMIFS(Resultados_Dic3!U$3:U$99980,Resultados_Dic3!$F$3:$F$99980,Produccion_PJ!$K68,Resultados_Dic3!$D$3:$D$99980,Produccion_PJ!$K$61,Resultados_Dic3!$E$3:$E$99980,Produccion_PJ!$J68,Resultados_Dic3!$A$3:$A$99980,Produccion_PJ!$H68)</f>
        <v>0</v>
      </c>
      <c r="Z68" s="21">
        <f>+SUMIFS(Resultados_Dic3!V$3:V$99980,Resultados_Dic3!$F$3:$F$99980,Produccion_PJ!$K68,Resultados_Dic3!$D$3:$D$99980,Produccion_PJ!$K$61,Resultados_Dic3!$E$3:$E$99980,Produccion_PJ!$J68,Resultados_Dic3!$A$3:$A$99980,Produccion_PJ!$H68)</f>
        <v>0</v>
      </c>
      <c r="AA68" s="21">
        <f>+SUMIFS(Resultados_Dic3!W$3:W$99980,Resultados_Dic3!$F$3:$F$99980,Produccion_PJ!$K68,Resultados_Dic3!$D$3:$D$99980,Produccion_PJ!$K$61,Resultados_Dic3!$E$3:$E$99980,Produccion_PJ!$J68,Resultados_Dic3!$A$3:$A$99980,Produccion_PJ!$H68)</f>
        <v>0</v>
      </c>
      <c r="AB68" s="21">
        <f>+SUMIFS(Resultados_Dic3!X$3:X$99980,Resultados_Dic3!$F$3:$F$99980,Produccion_PJ!$K68,Resultados_Dic3!$D$3:$D$99980,Produccion_PJ!$K$61,Resultados_Dic3!$E$3:$E$99980,Produccion_PJ!$J68,Resultados_Dic3!$A$3:$A$99980,Produccion_PJ!$H68)</f>
        <v>0</v>
      </c>
      <c r="AC68" s="21">
        <f>+SUMIFS(Resultados_Dic3!Y$3:Y$99980,Resultados_Dic3!$F$3:$F$99980,Produccion_PJ!$K68,Resultados_Dic3!$D$3:$D$99980,Produccion_PJ!$K$61,Resultados_Dic3!$E$3:$E$99980,Produccion_PJ!$J68,Resultados_Dic3!$A$3:$A$99980,Produccion_PJ!$H68)</f>
        <v>0</v>
      </c>
      <c r="AD68" s="21">
        <f>+SUMIFS(Resultados_Dic3!Z$3:Z$99980,Resultados_Dic3!$F$3:$F$99980,Produccion_PJ!$K68,Resultados_Dic3!$D$3:$D$99980,Produccion_PJ!$K$61,Resultados_Dic3!$E$3:$E$99980,Produccion_PJ!$J68,Resultados_Dic3!$A$3:$A$99980,Produccion_PJ!$H68)</f>
        <v>0</v>
      </c>
      <c r="AE68" s="21">
        <f>+SUMIFS(Resultados_Dic3!AA$3:AA$99980,Resultados_Dic3!$F$3:$F$99980,Produccion_PJ!$K68,Resultados_Dic3!$D$3:$D$99980,Produccion_PJ!$K$61,Resultados_Dic3!$E$3:$E$99980,Produccion_PJ!$J68,Resultados_Dic3!$A$3:$A$99980,Produccion_PJ!$H68)</f>
        <v>0</v>
      </c>
      <c r="AF68" s="21">
        <f>+SUMIFS(Resultados_Dic3!AB$3:AB$99980,Resultados_Dic3!$F$3:$F$99980,Produccion_PJ!$K68,Resultados_Dic3!$D$3:$D$99980,Produccion_PJ!$K$61,Resultados_Dic3!$E$3:$E$99980,Produccion_PJ!$J68,Resultados_Dic3!$A$3:$A$99980,Produccion_PJ!$H68)</f>
        <v>0</v>
      </c>
      <c r="AG68" s="21">
        <f>+SUMIFS(Resultados_Dic3!AC$3:AC$99980,Resultados_Dic3!$F$3:$F$99980,Produccion_PJ!$K68,Resultados_Dic3!$D$3:$D$99980,Produccion_PJ!$K$61,Resultados_Dic3!$E$3:$E$99980,Produccion_PJ!$J68,Resultados_Dic3!$A$3:$A$99980,Produccion_PJ!$H68)</f>
        <v>0</v>
      </c>
      <c r="AH68" s="21">
        <f>+SUMIFS(Resultados_Dic3!AD$3:AD$99980,Resultados_Dic3!$F$3:$F$99980,Produccion_PJ!$K68,Resultados_Dic3!$D$3:$D$99980,Produccion_PJ!$K$61,Resultados_Dic3!$E$3:$E$99980,Produccion_PJ!$J68,Resultados_Dic3!$A$3:$A$99980,Produccion_PJ!$H68)</f>
        <v>0</v>
      </c>
      <c r="AI68" s="21">
        <f>+SUMIFS(Resultados_Dic3!AE$3:AE$99980,Resultados_Dic3!$F$3:$F$99980,Produccion_PJ!$K68,Resultados_Dic3!$D$3:$D$99980,Produccion_PJ!$K$61,Resultados_Dic3!$E$3:$E$99980,Produccion_PJ!$J68,Resultados_Dic3!$A$3:$A$99980,Produccion_PJ!$H68)</f>
        <v>0</v>
      </c>
      <c r="AJ68" s="21">
        <f>+SUMIFS(Resultados_Dic3!AF$3:AF$99980,Resultados_Dic3!$F$3:$F$99980,Produccion_PJ!$K68,Resultados_Dic3!$D$3:$D$99980,Produccion_PJ!$K$61,Resultados_Dic3!$E$3:$E$99980,Produccion_PJ!$J68,Resultados_Dic3!$A$3:$A$99980,Produccion_PJ!$H68)</f>
        <v>0</v>
      </c>
      <c r="AK68" s="21">
        <f>+SUMIFS(Resultados_Dic3!AG$3:AG$99980,Resultados_Dic3!$F$3:$F$99980,Produccion_PJ!$K68,Resultados_Dic3!$D$3:$D$99980,Produccion_PJ!$K$61,Resultados_Dic3!$E$3:$E$99980,Produccion_PJ!$J68,Resultados_Dic3!$A$3:$A$99980,Produccion_PJ!$H68)</f>
        <v>0</v>
      </c>
      <c r="AL68" s="21">
        <f>+SUMIFS(Resultados_Dic3!AH$3:AH$99980,Resultados_Dic3!$F$3:$F$99980,Produccion_PJ!$K68,Resultados_Dic3!$D$3:$D$99980,Produccion_PJ!$K$61,Resultados_Dic3!$E$3:$E$99980,Produccion_PJ!$J68,Resultados_Dic3!$A$3:$A$99980,Produccion_PJ!$H68)</f>
        <v>0</v>
      </c>
      <c r="AM68" s="21">
        <f>+SUMIFS(Resultados_Dic3!AI$3:AI$99980,Resultados_Dic3!$F$3:$F$99980,Produccion_PJ!$K68,Resultados_Dic3!$D$3:$D$99980,Produccion_PJ!$K$61,Resultados_Dic3!$E$3:$E$99980,Produccion_PJ!$J68,Resultados_Dic3!$A$3:$A$99980,Produccion_PJ!$H68)</f>
        <v>0</v>
      </c>
      <c r="AN68" s="21">
        <f>+SUMIFS(Resultados_Dic3!AJ$3:AJ$99980,Resultados_Dic3!$F$3:$F$99980,Produccion_PJ!$K68,Resultados_Dic3!$D$3:$D$99980,Produccion_PJ!$K$61,Resultados_Dic3!$E$3:$E$99980,Produccion_PJ!$J68,Resultados_Dic3!$A$3:$A$99980,Produccion_PJ!$H68)</f>
        <v>0</v>
      </c>
      <c r="AO68" s="21">
        <f>+SUMIFS(Resultados_Dic3!AK$3:AK$99980,Resultados_Dic3!$F$3:$F$99980,Produccion_PJ!$K68,Resultados_Dic3!$D$3:$D$99980,Produccion_PJ!$K$61,Resultados_Dic3!$E$3:$E$99980,Produccion_PJ!$J68,Resultados_Dic3!$A$3:$A$99980,Produccion_PJ!$H68)</f>
        <v>0</v>
      </c>
      <c r="AP68" s="21">
        <f>+SUMIFS(Resultados_Dic3!AL$3:AL$99980,Resultados_Dic3!$F$3:$F$99980,Produccion_PJ!$K68,Resultados_Dic3!$D$3:$D$99980,Produccion_PJ!$K$61,Resultados_Dic3!$E$3:$E$99980,Produccion_PJ!$J68,Resultados_Dic3!$A$3:$A$99980,Produccion_PJ!$H68)</f>
        <v>0</v>
      </c>
      <c r="AQ68" s="21">
        <f>+SUMIFS(Resultados_Dic3!AM$3:AM$99980,Resultados_Dic3!$F$3:$F$99980,Produccion_PJ!$K68,Resultados_Dic3!$D$3:$D$99980,Produccion_PJ!$K$61,Resultados_Dic3!$E$3:$E$99980,Produccion_PJ!$J68,Resultados_Dic3!$A$3:$A$99980,Produccion_PJ!$H68)</f>
        <v>0</v>
      </c>
    </row>
    <row r="69" spans="1:44" x14ac:dyDescent="0.25">
      <c r="A69" s="2" t="s">
        <v>173</v>
      </c>
      <c r="B69" t="e">
        <f t="shared" si="77"/>
        <v>#REF!</v>
      </c>
      <c r="G69" s="15"/>
      <c r="H69" s="17" t="str">
        <f t="shared" si="76"/>
        <v>DIC5</v>
      </c>
      <c r="J69" s="24" t="s">
        <v>124</v>
      </c>
      <c r="K69" s="2" t="s">
        <v>277</v>
      </c>
      <c r="L69" s="21">
        <f>+SUMIFS(Resultados_Dic3!H$3:H$99980,Resultados_Dic3!$F$3:$F$99980,Produccion_PJ!$K69,Resultados_Dic3!$D$3:$D$99980,Produccion_PJ!$K$61,Resultados_Dic3!$E$3:$E$99980,Produccion_PJ!$J69,Resultados_Dic3!$A$3:$A$99980,Produccion_PJ!$H69)</f>
        <v>1.23691130705136</v>
      </c>
      <c r="M69" s="21">
        <f>+SUMIFS(Resultados_Dic3!I$3:I$99980,Resultados_Dic3!$F$3:$F$99980,Produccion_PJ!$K69,Resultados_Dic3!$D$3:$D$99980,Produccion_PJ!$K$61,Resultados_Dic3!$E$3:$E$99980,Produccion_PJ!$J69,Resultados_Dic3!$A$3:$A$99980,Produccion_PJ!$H69)</f>
        <v>1.1529100743671901</v>
      </c>
      <c r="N69" s="21">
        <f>+SUMIFS(Resultados_Dic3!J$3:J$99980,Resultados_Dic3!$F$3:$F$99980,Produccion_PJ!$K69,Resultados_Dic3!$D$3:$D$99980,Produccion_PJ!$K$61,Resultados_Dic3!$E$3:$E$99980,Produccion_PJ!$J69,Resultados_Dic3!$A$3:$A$99980,Produccion_PJ!$H69)</f>
        <v>1.0998733848303399</v>
      </c>
      <c r="O69" s="21">
        <f>+SUMIFS(Resultados_Dic3!K$3:K$99980,Resultados_Dic3!$F$3:$F$99980,Produccion_PJ!$K69,Resultados_Dic3!$D$3:$D$99980,Produccion_PJ!$K$61,Resultados_Dic3!$E$3:$E$99980,Produccion_PJ!$J69,Resultados_Dic3!$A$3:$A$99980,Produccion_PJ!$H69)</f>
        <v>1.04683669529349</v>
      </c>
      <c r="P69" s="21">
        <f>+SUMIFS(Resultados_Dic3!L$3:L$99980,Resultados_Dic3!$F$3:$F$99980,Produccion_PJ!$K69,Resultados_Dic3!$D$3:$D$99980,Produccion_PJ!$K$61,Resultados_Dic3!$E$3:$E$99980,Produccion_PJ!$J69,Resultados_Dic3!$A$3:$A$99980,Produccion_PJ!$H69)</f>
        <v>0.99380000575664695</v>
      </c>
      <c r="Q69" s="21">
        <f>+SUMIFS(Resultados_Dic3!M$3:M$99980,Resultados_Dic3!$F$3:$F$99980,Produccion_PJ!$K69,Resultados_Dic3!$D$3:$D$99980,Produccion_PJ!$K$61,Resultados_Dic3!$E$3:$E$99980,Produccion_PJ!$J69,Resultados_Dic3!$A$3:$A$99980,Produccion_PJ!$H69)</f>
        <v>0.916781977690451</v>
      </c>
      <c r="R69" s="21">
        <f>+SUMIFS(Resultados_Dic3!N$3:N$99980,Resultados_Dic3!$F$3:$F$99980,Produccion_PJ!$K69,Resultados_Dic3!$D$3:$D$99980,Produccion_PJ!$K$61,Resultados_Dic3!$E$3:$E$99980,Produccion_PJ!$J69,Resultados_Dic3!$A$3:$A$99980,Produccion_PJ!$H69)</f>
        <v>0.83976394962425505</v>
      </c>
      <c r="S69" s="21">
        <f>+SUMIFS(Resultados_Dic3!O$3:O$99980,Resultados_Dic3!$F$3:$F$99980,Produccion_PJ!$K69,Resultados_Dic3!$D$3:$D$99980,Produccion_PJ!$K$61,Resultados_Dic3!$E$3:$E$99980,Produccion_PJ!$J69,Resultados_Dic3!$A$3:$A$99980,Produccion_PJ!$H69)</f>
        <v>0.77562709872783797</v>
      </c>
      <c r="T69" s="21">
        <f>+SUMIFS(Resultados_Dic3!P$3:P$99980,Resultados_Dic3!$F$3:$F$99980,Produccion_PJ!$K69,Resultados_Dic3!$D$3:$D$99980,Produccion_PJ!$K$61,Resultados_Dic3!$E$3:$E$99980,Produccion_PJ!$J69,Resultados_Dic3!$A$3:$A$99980,Produccion_PJ!$H69)</f>
        <v>0.71149024783142101</v>
      </c>
      <c r="U69" s="21">
        <f>+SUMIFS(Resultados_Dic3!Q$3:Q$99980,Resultados_Dic3!$F$3:$F$99980,Produccion_PJ!$K69,Resultados_Dic3!$D$3:$D$99980,Produccion_PJ!$K$61,Resultados_Dic3!$E$3:$E$99980,Produccion_PJ!$J69,Resultados_Dic3!$A$3:$A$99980,Produccion_PJ!$H69)</f>
        <v>0.65032556261695695</v>
      </c>
      <c r="V69" s="21">
        <f>+SUMIFS(Resultados_Dic3!R$3:R$99980,Resultados_Dic3!$F$3:$F$99980,Produccion_PJ!$K69,Resultados_Dic3!$D$3:$D$99980,Produccion_PJ!$K$61,Resultados_Dic3!$E$3:$E$99980,Produccion_PJ!$J69,Resultados_Dic3!$A$3:$A$99980,Produccion_PJ!$H69)</f>
        <v>0.58916087740249401</v>
      </c>
      <c r="W69" s="21">
        <f>+SUMIFS(Resultados_Dic3!S$3:S$99980,Resultados_Dic3!$F$3:$F$99980,Produccion_PJ!$K69,Resultados_Dic3!$D$3:$D$99980,Produccion_PJ!$K$61,Resultados_Dic3!$E$3:$E$99980,Produccion_PJ!$J69,Resultados_Dic3!$A$3:$A$99980,Produccion_PJ!$H69)</f>
        <v>0.52799619218803095</v>
      </c>
      <c r="X69" s="21">
        <f>+SUMIFS(Resultados_Dic3!T$3:T$99980,Resultados_Dic3!$F$3:$F$99980,Produccion_PJ!$K69,Resultados_Dic3!$D$3:$D$99980,Produccion_PJ!$K$61,Resultados_Dic3!$E$3:$E$99980,Produccion_PJ!$J69,Resultados_Dic3!$A$3:$A$99980,Produccion_PJ!$H69)</f>
        <v>0.49634155080435</v>
      </c>
      <c r="Y69" s="21">
        <f>+SUMIFS(Resultados_Dic3!U$3:U$99980,Resultados_Dic3!$F$3:$F$99980,Produccion_PJ!$K69,Resultados_Dic3!$D$3:$D$99980,Produccion_PJ!$K$61,Resultados_Dic3!$E$3:$E$99980,Produccion_PJ!$J69,Resultados_Dic3!$A$3:$A$99980,Produccion_PJ!$H69)</f>
        <v>0.46468690942066898</v>
      </c>
      <c r="Z69" s="21">
        <f>+SUMIFS(Resultados_Dic3!V$3:V$99980,Resultados_Dic3!$F$3:$F$99980,Produccion_PJ!$K69,Resultados_Dic3!$D$3:$D$99980,Produccion_PJ!$K$61,Resultados_Dic3!$E$3:$E$99980,Produccion_PJ!$J69,Resultados_Dic3!$A$3:$A$99980,Produccion_PJ!$H69)</f>
        <v>0.137978719289061</v>
      </c>
      <c r="AA69" s="21">
        <f>+SUMIFS(Resultados_Dic3!W$3:W$99980,Resultados_Dic3!$F$3:$F$99980,Produccion_PJ!$K69,Resultados_Dic3!$D$3:$D$99980,Produccion_PJ!$K$61,Resultados_Dic3!$E$3:$E$99980,Produccion_PJ!$J69,Resultados_Dic3!$A$3:$A$99980,Produccion_PJ!$H69)</f>
        <v>0</v>
      </c>
      <c r="AB69" s="21">
        <f>+SUMIFS(Resultados_Dic3!X$3:X$99980,Resultados_Dic3!$F$3:$F$99980,Produccion_PJ!$K69,Resultados_Dic3!$D$3:$D$99980,Produccion_PJ!$K$61,Resultados_Dic3!$E$3:$E$99980,Produccion_PJ!$J69,Resultados_Dic3!$A$3:$A$99980,Produccion_PJ!$H69)</f>
        <v>0</v>
      </c>
      <c r="AC69" s="21">
        <f>+SUMIFS(Resultados_Dic3!Y$3:Y$99980,Resultados_Dic3!$F$3:$F$99980,Produccion_PJ!$K69,Resultados_Dic3!$D$3:$D$99980,Produccion_PJ!$K$61,Resultados_Dic3!$E$3:$E$99980,Produccion_PJ!$J69,Resultados_Dic3!$A$3:$A$99980,Produccion_PJ!$H69)</f>
        <v>0</v>
      </c>
      <c r="AD69" s="21">
        <f>+SUMIFS(Resultados_Dic3!Z$3:Z$99980,Resultados_Dic3!$F$3:$F$99980,Produccion_PJ!$K69,Resultados_Dic3!$D$3:$D$99980,Produccion_PJ!$K$61,Resultados_Dic3!$E$3:$E$99980,Produccion_PJ!$J69,Resultados_Dic3!$A$3:$A$99980,Produccion_PJ!$H69)</f>
        <v>0</v>
      </c>
      <c r="AE69" s="21">
        <f>+SUMIFS(Resultados_Dic3!AA$3:AA$99980,Resultados_Dic3!$F$3:$F$99980,Produccion_PJ!$K69,Resultados_Dic3!$D$3:$D$99980,Produccion_PJ!$K$61,Resultados_Dic3!$E$3:$E$99980,Produccion_PJ!$J69,Resultados_Dic3!$A$3:$A$99980,Produccion_PJ!$H69)</f>
        <v>0</v>
      </c>
      <c r="AF69" s="21">
        <f>+SUMIFS(Resultados_Dic3!AB$3:AB$99980,Resultados_Dic3!$F$3:$F$99980,Produccion_PJ!$K69,Resultados_Dic3!$D$3:$D$99980,Produccion_PJ!$K$61,Resultados_Dic3!$E$3:$E$99980,Produccion_PJ!$J69,Resultados_Dic3!$A$3:$A$99980,Produccion_PJ!$H69)</f>
        <v>0</v>
      </c>
      <c r="AG69" s="21">
        <f>+SUMIFS(Resultados_Dic3!AC$3:AC$99980,Resultados_Dic3!$F$3:$F$99980,Produccion_PJ!$K69,Resultados_Dic3!$D$3:$D$99980,Produccion_PJ!$K$61,Resultados_Dic3!$E$3:$E$99980,Produccion_PJ!$J69,Resultados_Dic3!$A$3:$A$99980,Produccion_PJ!$H69)</f>
        <v>0</v>
      </c>
      <c r="AH69" s="21">
        <f>+SUMIFS(Resultados_Dic3!AD$3:AD$99980,Resultados_Dic3!$F$3:$F$99980,Produccion_PJ!$K69,Resultados_Dic3!$D$3:$D$99980,Produccion_PJ!$K$61,Resultados_Dic3!$E$3:$E$99980,Produccion_PJ!$J69,Resultados_Dic3!$A$3:$A$99980,Produccion_PJ!$H69)</f>
        <v>0</v>
      </c>
      <c r="AI69" s="21">
        <f>+SUMIFS(Resultados_Dic3!AE$3:AE$99980,Resultados_Dic3!$F$3:$F$99980,Produccion_PJ!$K69,Resultados_Dic3!$D$3:$D$99980,Produccion_PJ!$K$61,Resultados_Dic3!$E$3:$E$99980,Produccion_PJ!$J69,Resultados_Dic3!$A$3:$A$99980,Produccion_PJ!$H69)</f>
        <v>0</v>
      </c>
      <c r="AJ69" s="21">
        <f>+SUMIFS(Resultados_Dic3!AF$3:AF$99980,Resultados_Dic3!$F$3:$F$99980,Produccion_PJ!$K69,Resultados_Dic3!$D$3:$D$99980,Produccion_PJ!$K$61,Resultados_Dic3!$E$3:$E$99980,Produccion_PJ!$J69,Resultados_Dic3!$A$3:$A$99980,Produccion_PJ!$H69)</f>
        <v>0</v>
      </c>
      <c r="AK69" s="21">
        <f>+SUMIFS(Resultados_Dic3!AG$3:AG$99980,Resultados_Dic3!$F$3:$F$99980,Produccion_PJ!$K69,Resultados_Dic3!$D$3:$D$99980,Produccion_PJ!$K$61,Resultados_Dic3!$E$3:$E$99980,Produccion_PJ!$J69,Resultados_Dic3!$A$3:$A$99980,Produccion_PJ!$H69)</f>
        <v>0</v>
      </c>
      <c r="AL69" s="21">
        <f>+SUMIFS(Resultados_Dic3!AH$3:AH$99980,Resultados_Dic3!$F$3:$F$99980,Produccion_PJ!$K69,Resultados_Dic3!$D$3:$D$99980,Produccion_PJ!$K$61,Resultados_Dic3!$E$3:$E$99980,Produccion_PJ!$J69,Resultados_Dic3!$A$3:$A$99980,Produccion_PJ!$H69)</f>
        <v>0</v>
      </c>
      <c r="AM69" s="21">
        <f>+SUMIFS(Resultados_Dic3!AI$3:AI$99980,Resultados_Dic3!$F$3:$F$99980,Produccion_PJ!$K69,Resultados_Dic3!$D$3:$D$99980,Produccion_PJ!$K$61,Resultados_Dic3!$E$3:$E$99980,Produccion_PJ!$J69,Resultados_Dic3!$A$3:$A$99980,Produccion_PJ!$H69)</f>
        <v>0</v>
      </c>
      <c r="AN69" s="21">
        <f>+SUMIFS(Resultados_Dic3!AJ$3:AJ$99980,Resultados_Dic3!$F$3:$F$99980,Produccion_PJ!$K69,Resultados_Dic3!$D$3:$D$99980,Produccion_PJ!$K$61,Resultados_Dic3!$E$3:$E$99980,Produccion_PJ!$J69,Resultados_Dic3!$A$3:$A$99980,Produccion_PJ!$H69)</f>
        <v>0</v>
      </c>
      <c r="AO69" s="21">
        <f>+SUMIFS(Resultados_Dic3!AK$3:AK$99980,Resultados_Dic3!$F$3:$F$99980,Produccion_PJ!$K69,Resultados_Dic3!$D$3:$D$99980,Produccion_PJ!$K$61,Resultados_Dic3!$E$3:$E$99980,Produccion_PJ!$J69,Resultados_Dic3!$A$3:$A$99980,Produccion_PJ!$H69)</f>
        <v>0</v>
      </c>
      <c r="AP69" s="21">
        <f>+SUMIFS(Resultados_Dic3!AL$3:AL$99980,Resultados_Dic3!$F$3:$F$99980,Produccion_PJ!$K69,Resultados_Dic3!$D$3:$D$99980,Produccion_PJ!$K$61,Resultados_Dic3!$E$3:$E$99980,Produccion_PJ!$J69,Resultados_Dic3!$A$3:$A$99980,Produccion_PJ!$H69)</f>
        <v>0</v>
      </c>
      <c r="AQ69" s="21">
        <f>+SUMIFS(Resultados_Dic3!AM$3:AM$99980,Resultados_Dic3!$F$3:$F$99980,Produccion_PJ!$K69,Resultados_Dic3!$D$3:$D$99980,Produccion_PJ!$K$61,Resultados_Dic3!$E$3:$E$99980,Produccion_PJ!$J69,Resultados_Dic3!$A$3:$A$99980,Produccion_PJ!$H69)</f>
        <v>0</v>
      </c>
    </row>
    <row r="70" spans="1:44" x14ac:dyDescent="0.25">
      <c r="A70" s="2" t="s">
        <v>174</v>
      </c>
      <c r="B70" t="e">
        <f t="shared" si="77"/>
        <v>#REF!</v>
      </c>
      <c r="G70" s="15"/>
      <c r="H70" s="17" t="str">
        <f t="shared" si="76"/>
        <v>DIC5</v>
      </c>
      <c r="J70" s="24" t="s">
        <v>125</v>
      </c>
      <c r="K70" s="2" t="s">
        <v>278</v>
      </c>
      <c r="L70" s="21">
        <f>+SUMIFS(Resultados_Dic3!H$3:H$99980,Resultados_Dic3!$F$3:$F$99980,Produccion_PJ!$K70,Resultados_Dic3!$D$3:$D$99980,Produccion_PJ!$K$61,Resultados_Dic3!$E$3:$E$99980,Produccion_PJ!$J70,Resultados_Dic3!$A$3:$A$99980,Produccion_PJ!$H70)</f>
        <v>13.7296001151218</v>
      </c>
      <c r="M70" s="21">
        <f>+SUMIFS(Resultados_Dic3!I$3:I$99980,Resultados_Dic3!$F$3:$F$99980,Produccion_PJ!$K70,Resultados_Dic3!$D$3:$D$99980,Produccion_PJ!$K$61,Resultados_Dic3!$E$3:$E$99980,Produccion_PJ!$J70,Resultados_Dic3!$A$3:$A$99980,Produccion_PJ!$H70)</f>
        <v>13.4801415970917</v>
      </c>
      <c r="N70" s="21">
        <f>+SUMIFS(Resultados_Dic3!J$3:J$99980,Resultados_Dic3!$F$3:$F$99980,Produccion_PJ!$K70,Resultados_Dic3!$D$3:$D$99980,Produccion_PJ!$K$61,Resultados_Dic3!$E$3:$E$99980,Produccion_PJ!$J70,Resultados_Dic3!$A$3:$A$99980,Produccion_PJ!$H70)</f>
        <v>13.488544940785699</v>
      </c>
      <c r="O70" s="21">
        <f>+SUMIFS(Resultados_Dic3!K$3:K$99980,Resultados_Dic3!$F$3:$F$99980,Produccion_PJ!$K70,Resultados_Dic3!$D$3:$D$99980,Produccion_PJ!$K$61,Resultados_Dic3!$E$3:$E$99980,Produccion_PJ!$J70,Resultados_Dic3!$A$3:$A$99980,Produccion_PJ!$H70)</f>
        <v>13.4969482844797</v>
      </c>
      <c r="P70" s="21">
        <f>+SUMIFS(Resultados_Dic3!L$3:L$99980,Resultados_Dic3!$F$3:$F$99980,Produccion_PJ!$K70,Resultados_Dic3!$D$3:$D$99980,Produccion_PJ!$K$61,Resultados_Dic3!$E$3:$E$99980,Produccion_PJ!$J70,Resultados_Dic3!$A$3:$A$99980,Produccion_PJ!$H70)</f>
        <v>13.505351628173701</v>
      </c>
      <c r="Q70" s="21">
        <f>+SUMIFS(Resultados_Dic3!M$3:M$99980,Resultados_Dic3!$F$3:$F$99980,Produccion_PJ!$K70,Resultados_Dic3!$D$3:$D$99980,Produccion_PJ!$K$61,Resultados_Dic3!$E$3:$E$99980,Produccion_PJ!$J70,Resultados_Dic3!$A$3:$A$99980,Produccion_PJ!$H70)</f>
        <v>12.477530634630799</v>
      </c>
      <c r="R70" s="21">
        <f>+SUMIFS(Resultados_Dic3!N$3:N$99980,Resultados_Dic3!$F$3:$F$99980,Produccion_PJ!$K70,Resultados_Dic3!$D$3:$D$99980,Produccion_PJ!$K$61,Resultados_Dic3!$E$3:$E$99980,Produccion_PJ!$J70,Resultados_Dic3!$A$3:$A$99980,Produccion_PJ!$H70)</f>
        <v>11.4497096410878</v>
      </c>
      <c r="S70" s="21">
        <f>+SUMIFS(Resultados_Dic3!O$3:O$99980,Resultados_Dic3!$F$3:$F$99980,Produccion_PJ!$K70,Resultados_Dic3!$D$3:$D$99980,Produccion_PJ!$K$61,Resultados_Dic3!$E$3:$E$99980,Produccion_PJ!$J70,Resultados_Dic3!$A$3:$A$99980,Produccion_PJ!$H70)</f>
        <v>10.603934457246</v>
      </c>
      <c r="T70" s="21">
        <f>+SUMIFS(Resultados_Dic3!P$3:P$99980,Resultados_Dic3!$F$3:$F$99980,Produccion_PJ!$K70,Resultados_Dic3!$D$3:$D$99980,Produccion_PJ!$K$61,Resultados_Dic3!$E$3:$E$99980,Produccion_PJ!$J70,Resultados_Dic3!$A$3:$A$99980,Produccion_PJ!$H70)</f>
        <v>9.7581592734042104</v>
      </c>
      <c r="U70" s="21">
        <f>+SUMIFS(Resultados_Dic3!Q$3:Q$99980,Resultados_Dic3!$F$3:$F$99980,Produccion_PJ!$K70,Resultados_Dic3!$D$3:$D$99980,Produccion_PJ!$K$61,Resultados_Dic3!$E$3:$E$99980,Produccion_PJ!$J70,Resultados_Dic3!$A$3:$A$99980,Produccion_PJ!$H70)</f>
        <v>9.0571026578764293</v>
      </c>
      <c r="V70" s="21">
        <f>+SUMIFS(Resultados_Dic3!R$3:R$99980,Resultados_Dic3!$F$3:$F$99980,Produccion_PJ!$K70,Resultados_Dic3!$D$3:$D$99980,Produccion_PJ!$K$61,Resultados_Dic3!$E$3:$E$99980,Produccion_PJ!$J70,Resultados_Dic3!$A$3:$A$99980,Produccion_PJ!$H70)</f>
        <v>8.3560460423486393</v>
      </c>
      <c r="W70" s="21">
        <f>+SUMIFS(Resultados_Dic3!S$3:S$99980,Resultados_Dic3!$F$3:$F$99980,Produccion_PJ!$K70,Resultados_Dic3!$D$3:$D$99980,Produccion_PJ!$K$61,Resultados_Dic3!$E$3:$E$99980,Produccion_PJ!$J70,Resultados_Dic3!$A$3:$A$99980,Produccion_PJ!$H70)</f>
        <v>7.65498942682086</v>
      </c>
      <c r="X70" s="21">
        <f>+SUMIFS(Resultados_Dic3!T$3:T$99980,Resultados_Dic3!$F$3:$F$99980,Produccion_PJ!$K70,Resultados_Dic3!$D$3:$D$99980,Produccion_PJ!$K$61,Resultados_Dic3!$E$3:$E$99980,Produccion_PJ!$J70,Resultados_Dic3!$A$3:$A$99980,Produccion_PJ!$H70)</f>
        <v>7.1631813088201799</v>
      </c>
      <c r="Y70" s="21">
        <f>+SUMIFS(Resultados_Dic3!U$3:U$99980,Resultados_Dic3!$F$3:$F$99980,Produccion_PJ!$K70,Resultados_Dic3!$D$3:$D$99980,Produccion_PJ!$K$61,Resultados_Dic3!$E$3:$E$99980,Produccion_PJ!$J70,Resultados_Dic3!$A$3:$A$99980,Produccion_PJ!$H70)</f>
        <v>6.6713731908195104</v>
      </c>
      <c r="Z70" s="21">
        <f>+SUMIFS(Resultados_Dic3!V$3:V$99980,Resultados_Dic3!$F$3:$F$99980,Produccion_PJ!$K70,Resultados_Dic3!$D$3:$D$99980,Produccion_PJ!$K$61,Resultados_Dic3!$E$3:$E$99980,Produccion_PJ!$J70,Resultados_Dic3!$A$3:$A$99980,Produccion_PJ!$H70)</f>
        <v>3.2343147955270002</v>
      </c>
      <c r="AA70" s="21">
        <f>+SUMIFS(Resultados_Dic3!W$3:W$99980,Resultados_Dic3!$F$3:$F$99980,Produccion_PJ!$K70,Resultados_Dic3!$D$3:$D$99980,Produccion_PJ!$K$61,Resultados_Dic3!$E$3:$E$99980,Produccion_PJ!$J70,Resultados_Dic3!$A$3:$A$99980,Produccion_PJ!$H70)</f>
        <v>0</v>
      </c>
      <c r="AB70" s="21">
        <f>+SUMIFS(Resultados_Dic3!X$3:X$99980,Resultados_Dic3!$F$3:$F$99980,Produccion_PJ!$K70,Resultados_Dic3!$D$3:$D$99980,Produccion_PJ!$K$61,Resultados_Dic3!$E$3:$E$99980,Produccion_PJ!$J70,Resultados_Dic3!$A$3:$A$99980,Produccion_PJ!$H70)</f>
        <v>0</v>
      </c>
      <c r="AC70" s="21">
        <f>+SUMIFS(Resultados_Dic3!Y$3:Y$99980,Resultados_Dic3!$F$3:$F$99980,Produccion_PJ!$K70,Resultados_Dic3!$D$3:$D$99980,Produccion_PJ!$K$61,Resultados_Dic3!$E$3:$E$99980,Produccion_PJ!$J70,Resultados_Dic3!$A$3:$A$99980,Produccion_PJ!$H70)</f>
        <v>0</v>
      </c>
      <c r="AD70" s="21">
        <f>+SUMIFS(Resultados_Dic3!Z$3:Z$99980,Resultados_Dic3!$F$3:$F$99980,Produccion_PJ!$K70,Resultados_Dic3!$D$3:$D$99980,Produccion_PJ!$K$61,Resultados_Dic3!$E$3:$E$99980,Produccion_PJ!$J70,Resultados_Dic3!$A$3:$A$99980,Produccion_PJ!$H70)</f>
        <v>0</v>
      </c>
      <c r="AE70" s="21">
        <f>+SUMIFS(Resultados_Dic3!AA$3:AA$99980,Resultados_Dic3!$F$3:$F$99980,Produccion_PJ!$K70,Resultados_Dic3!$D$3:$D$99980,Produccion_PJ!$K$61,Resultados_Dic3!$E$3:$E$99980,Produccion_PJ!$J70,Resultados_Dic3!$A$3:$A$99980,Produccion_PJ!$H70)</f>
        <v>0</v>
      </c>
      <c r="AF70" s="21">
        <f>+SUMIFS(Resultados_Dic3!AB$3:AB$99980,Resultados_Dic3!$F$3:$F$99980,Produccion_PJ!$K70,Resultados_Dic3!$D$3:$D$99980,Produccion_PJ!$K$61,Resultados_Dic3!$E$3:$E$99980,Produccion_PJ!$J70,Resultados_Dic3!$A$3:$A$99980,Produccion_PJ!$H70)</f>
        <v>0</v>
      </c>
      <c r="AG70" s="21">
        <f>+SUMIFS(Resultados_Dic3!AC$3:AC$99980,Resultados_Dic3!$F$3:$F$99980,Produccion_PJ!$K70,Resultados_Dic3!$D$3:$D$99980,Produccion_PJ!$K$61,Resultados_Dic3!$E$3:$E$99980,Produccion_PJ!$J70,Resultados_Dic3!$A$3:$A$99980,Produccion_PJ!$H70)</f>
        <v>0</v>
      </c>
      <c r="AH70" s="21">
        <f>+SUMIFS(Resultados_Dic3!AD$3:AD$99980,Resultados_Dic3!$F$3:$F$99980,Produccion_PJ!$K70,Resultados_Dic3!$D$3:$D$99980,Produccion_PJ!$K$61,Resultados_Dic3!$E$3:$E$99980,Produccion_PJ!$J70,Resultados_Dic3!$A$3:$A$99980,Produccion_PJ!$H70)</f>
        <v>0</v>
      </c>
      <c r="AI70" s="21">
        <f>+SUMIFS(Resultados_Dic3!AE$3:AE$99980,Resultados_Dic3!$F$3:$F$99980,Produccion_PJ!$K70,Resultados_Dic3!$D$3:$D$99980,Produccion_PJ!$K$61,Resultados_Dic3!$E$3:$E$99980,Produccion_PJ!$J70,Resultados_Dic3!$A$3:$A$99980,Produccion_PJ!$H70)</f>
        <v>0</v>
      </c>
      <c r="AJ70" s="21">
        <f>+SUMIFS(Resultados_Dic3!AF$3:AF$99980,Resultados_Dic3!$F$3:$F$99980,Produccion_PJ!$K70,Resultados_Dic3!$D$3:$D$99980,Produccion_PJ!$K$61,Resultados_Dic3!$E$3:$E$99980,Produccion_PJ!$J70,Resultados_Dic3!$A$3:$A$99980,Produccion_PJ!$H70)</f>
        <v>0</v>
      </c>
      <c r="AK70" s="21">
        <f>+SUMIFS(Resultados_Dic3!AG$3:AG$99980,Resultados_Dic3!$F$3:$F$99980,Produccion_PJ!$K70,Resultados_Dic3!$D$3:$D$99980,Produccion_PJ!$K$61,Resultados_Dic3!$E$3:$E$99980,Produccion_PJ!$J70,Resultados_Dic3!$A$3:$A$99980,Produccion_PJ!$H70)</f>
        <v>0</v>
      </c>
      <c r="AL70" s="21">
        <f>+SUMIFS(Resultados_Dic3!AH$3:AH$99980,Resultados_Dic3!$F$3:$F$99980,Produccion_PJ!$K70,Resultados_Dic3!$D$3:$D$99980,Produccion_PJ!$K$61,Resultados_Dic3!$E$3:$E$99980,Produccion_PJ!$J70,Resultados_Dic3!$A$3:$A$99980,Produccion_PJ!$H70)</f>
        <v>0</v>
      </c>
      <c r="AM70" s="21">
        <f>+SUMIFS(Resultados_Dic3!AI$3:AI$99980,Resultados_Dic3!$F$3:$F$99980,Produccion_PJ!$K70,Resultados_Dic3!$D$3:$D$99980,Produccion_PJ!$K$61,Resultados_Dic3!$E$3:$E$99980,Produccion_PJ!$J70,Resultados_Dic3!$A$3:$A$99980,Produccion_PJ!$H70)</f>
        <v>0</v>
      </c>
      <c r="AN70" s="21">
        <f>+SUMIFS(Resultados_Dic3!AJ$3:AJ$99980,Resultados_Dic3!$F$3:$F$99980,Produccion_PJ!$K70,Resultados_Dic3!$D$3:$D$99980,Produccion_PJ!$K$61,Resultados_Dic3!$E$3:$E$99980,Produccion_PJ!$J70,Resultados_Dic3!$A$3:$A$99980,Produccion_PJ!$H70)</f>
        <v>0</v>
      </c>
      <c r="AO70" s="21">
        <f>+SUMIFS(Resultados_Dic3!AK$3:AK$99980,Resultados_Dic3!$F$3:$F$99980,Produccion_PJ!$K70,Resultados_Dic3!$D$3:$D$99980,Produccion_PJ!$K$61,Resultados_Dic3!$E$3:$E$99980,Produccion_PJ!$J70,Resultados_Dic3!$A$3:$A$99980,Produccion_PJ!$H70)</f>
        <v>0</v>
      </c>
      <c r="AP70" s="21">
        <f>+SUMIFS(Resultados_Dic3!AL$3:AL$99980,Resultados_Dic3!$F$3:$F$99980,Produccion_PJ!$K70,Resultados_Dic3!$D$3:$D$99980,Produccion_PJ!$K$61,Resultados_Dic3!$E$3:$E$99980,Produccion_PJ!$J70,Resultados_Dic3!$A$3:$A$99980,Produccion_PJ!$H70)</f>
        <v>0</v>
      </c>
      <c r="AQ70" s="21">
        <f>+SUMIFS(Resultados_Dic3!AM$3:AM$99980,Resultados_Dic3!$F$3:$F$99980,Produccion_PJ!$K70,Resultados_Dic3!$D$3:$D$99980,Produccion_PJ!$K$61,Resultados_Dic3!$E$3:$E$99980,Produccion_PJ!$J70,Resultados_Dic3!$A$3:$A$99980,Produccion_PJ!$H70)</f>
        <v>0</v>
      </c>
    </row>
    <row r="71" spans="1:44" s="73" customFormat="1" x14ac:dyDescent="0.25">
      <c r="A71" s="72"/>
      <c r="F71" s="94"/>
      <c r="H71" s="74"/>
      <c r="I71" s="74"/>
      <c r="L71" s="75">
        <f>+SUM(L64:L70)</f>
        <v>343.46357517503975</v>
      </c>
      <c r="M71" s="75">
        <f t="shared" ref="M71" si="78">+SUM(M64:M70)</f>
        <v>321.15230812106984</v>
      </c>
      <c r="N71" s="75">
        <f t="shared" ref="N71" si="79">+SUM(N64:N70)</f>
        <v>283.93341756014433</v>
      </c>
      <c r="O71" s="75">
        <f t="shared" ref="O71" si="80">+SUM(O64:O70)</f>
        <v>288.93071107225006</v>
      </c>
      <c r="P71" s="75">
        <f t="shared" ref="P71" si="81">+SUM(P64:P70)</f>
        <v>187.28895811526874</v>
      </c>
      <c r="Q71" s="75">
        <f t="shared" ref="Q71" si="82">+SUM(Q64:Q70)</f>
        <v>137.5148266083298</v>
      </c>
      <c r="R71" s="75">
        <f t="shared" ref="R71" si="83">+SUM(R64:R70)</f>
        <v>136.04174818540827</v>
      </c>
      <c r="S71" s="75">
        <f t="shared" ref="S71" si="84">+SUM(S64:S70)</f>
        <v>134.87250557587714</v>
      </c>
      <c r="T71" s="75">
        <f t="shared" ref="T71" si="85">+SUM(T64:T70)</f>
        <v>50.406305923813612</v>
      </c>
      <c r="U71" s="75">
        <f t="shared" ref="U71" si="86">+SUM(U64:U70)</f>
        <v>23.036301005137119</v>
      </c>
      <c r="V71" s="75">
        <f t="shared" ref="V71" si="87">+SUM(V64:V70)</f>
        <v>15.675715069414906</v>
      </c>
      <c r="W71" s="75">
        <f t="shared" ref="W71" si="88">+SUM(W64:W70)</f>
        <v>8.4401807377526552</v>
      </c>
      <c r="X71" s="75">
        <f t="shared" ref="X71" si="89">+SUM(X64:X70)</f>
        <v>7.9167179783682942</v>
      </c>
      <c r="Y71" s="75">
        <f t="shared" ref="Y71" si="90">+SUM(Y64:Y70)</f>
        <v>7.3181839462414162</v>
      </c>
      <c r="Z71" s="75">
        <f t="shared" ref="Z71" si="91">+SUM(Z64:Z70)</f>
        <v>3.3722935148160613</v>
      </c>
      <c r="AA71" s="75">
        <f t="shared" ref="AA71" si="92">+SUM(AA64:AA70)</f>
        <v>0</v>
      </c>
      <c r="AB71" s="75">
        <f t="shared" ref="AB71" si="93">+SUM(AB64:AB70)</f>
        <v>0</v>
      </c>
      <c r="AC71" s="75">
        <f t="shared" ref="AC71" si="94">+SUM(AC64:AC70)</f>
        <v>0</v>
      </c>
      <c r="AD71" s="75">
        <f t="shared" ref="AD71" si="95">+SUM(AD64:AD70)</f>
        <v>0</v>
      </c>
      <c r="AE71" s="75">
        <f t="shared" ref="AE71" si="96">+SUM(AE64:AE70)</f>
        <v>0</v>
      </c>
      <c r="AF71" s="75">
        <f t="shared" ref="AF71" si="97">+SUM(AF64:AF70)</f>
        <v>0</v>
      </c>
      <c r="AG71" s="75">
        <f t="shared" ref="AG71" si="98">+SUM(AG64:AG70)</f>
        <v>0</v>
      </c>
      <c r="AH71" s="75">
        <f t="shared" ref="AH71" si="99">+SUM(AH64:AH70)</f>
        <v>0</v>
      </c>
      <c r="AI71" s="75">
        <f t="shared" ref="AI71" si="100">+SUM(AI64:AI70)</f>
        <v>0</v>
      </c>
      <c r="AJ71" s="75">
        <f t="shared" ref="AJ71" si="101">+SUM(AJ64:AJ70)</f>
        <v>0</v>
      </c>
      <c r="AK71" s="75">
        <f t="shared" ref="AK71" si="102">+SUM(AK64:AK70)</f>
        <v>0</v>
      </c>
      <c r="AL71" s="75">
        <f t="shared" ref="AL71" si="103">+SUM(AL64:AL70)</f>
        <v>0</v>
      </c>
      <c r="AM71" s="75">
        <f t="shared" ref="AM71" si="104">+SUM(AM64:AM70)</f>
        <v>0</v>
      </c>
      <c r="AN71" s="75">
        <f t="shared" ref="AN71" si="105">+SUM(AN64:AN70)</f>
        <v>0</v>
      </c>
      <c r="AO71" s="75">
        <f t="shared" ref="AO71" si="106">+SUM(AO64:AO70)</f>
        <v>0</v>
      </c>
      <c r="AP71" s="75">
        <f t="shared" ref="AP71" si="107">+SUM(AP64:AP70)</f>
        <v>0</v>
      </c>
      <c r="AQ71" s="75">
        <f t="shared" ref="AQ71" si="108">+SUM(AQ64:AQ70)</f>
        <v>0</v>
      </c>
    </row>
    <row r="72" spans="1:44" x14ac:dyDescent="0.25">
      <c r="A72" s="2" t="s">
        <v>176</v>
      </c>
      <c r="B72" t="e">
        <f t="shared" si="77"/>
        <v>#REF!</v>
      </c>
      <c r="G72" s="15"/>
      <c r="H72" s="42"/>
      <c r="I72" s="42"/>
      <c r="J72" s="15"/>
      <c r="K72" s="21"/>
      <c r="L72" s="21"/>
      <c r="M72" s="21"/>
      <c r="N72" s="21"/>
      <c r="O72" s="21"/>
      <c r="P72" s="21"/>
      <c r="Q72" s="21"/>
    </row>
    <row r="73" spans="1:44" ht="18.75" x14ac:dyDescent="0.3">
      <c r="A73" s="53"/>
      <c r="G73" s="15"/>
      <c r="H73"/>
      <c r="I73"/>
      <c r="K73" s="34" t="s">
        <v>407</v>
      </c>
    </row>
    <row r="74" spans="1:44" x14ac:dyDescent="0.25">
      <c r="A74" s="53"/>
      <c r="G74" s="15"/>
      <c r="H74" s="12"/>
      <c r="I74" s="12"/>
      <c r="J74" s="67" t="s">
        <v>435</v>
      </c>
      <c r="K74" s="2" t="s">
        <v>389</v>
      </c>
    </row>
    <row r="75" spans="1:44" x14ac:dyDescent="0.25">
      <c r="A75" s="53"/>
      <c r="G75" s="15"/>
      <c r="H75" s="43"/>
      <c r="I75" s="43"/>
      <c r="J75" s="15"/>
      <c r="K75" s="16"/>
    </row>
    <row r="76" spans="1:44" x14ac:dyDescent="0.25">
      <c r="A76" s="53"/>
      <c r="G76" s="15"/>
      <c r="L76" s="5">
        <v>2019</v>
      </c>
      <c r="M76" s="5">
        <v>2020</v>
      </c>
      <c r="N76" s="5">
        <v>2021</v>
      </c>
      <c r="O76" s="5">
        <v>2022</v>
      </c>
      <c r="P76" s="5">
        <v>2023</v>
      </c>
      <c r="Q76" s="5">
        <v>2024</v>
      </c>
      <c r="R76" s="5">
        <v>2025</v>
      </c>
      <c r="S76" s="5">
        <v>2026</v>
      </c>
      <c r="T76" s="5">
        <v>2027</v>
      </c>
      <c r="U76" s="5">
        <v>2028</v>
      </c>
      <c r="V76" s="5">
        <v>2029</v>
      </c>
      <c r="W76" s="5">
        <v>2030</v>
      </c>
      <c r="X76" s="5">
        <v>2031</v>
      </c>
      <c r="Y76" s="5">
        <v>2032</v>
      </c>
      <c r="Z76" s="5">
        <v>2033</v>
      </c>
      <c r="AA76" s="5">
        <v>2034</v>
      </c>
      <c r="AB76" s="5">
        <v>2035</v>
      </c>
      <c r="AC76" s="5">
        <v>2036</v>
      </c>
      <c r="AD76" s="5">
        <v>2037</v>
      </c>
      <c r="AE76" s="5">
        <v>2038</v>
      </c>
      <c r="AF76" s="5">
        <v>2039</v>
      </c>
      <c r="AG76" s="5">
        <v>2040</v>
      </c>
      <c r="AH76" s="5">
        <v>2041</v>
      </c>
      <c r="AI76" s="5">
        <v>2042</v>
      </c>
      <c r="AJ76" s="5">
        <v>2043</v>
      </c>
      <c r="AK76" s="5">
        <v>2044</v>
      </c>
      <c r="AL76" s="5">
        <v>2045</v>
      </c>
      <c r="AM76" s="5">
        <v>2046</v>
      </c>
      <c r="AN76" s="5">
        <v>2047</v>
      </c>
      <c r="AO76" s="5">
        <v>2048</v>
      </c>
      <c r="AP76" s="5">
        <v>2049</v>
      </c>
      <c r="AQ76" s="5">
        <v>2050</v>
      </c>
      <c r="AR76" s="21"/>
    </row>
    <row r="77" spans="1:44" x14ac:dyDescent="0.25">
      <c r="A77" s="53"/>
      <c r="G77" s="15"/>
      <c r="H77" s="17" t="str">
        <f>+$H$1</f>
        <v>DIC5</v>
      </c>
      <c r="J77" s="24" t="s">
        <v>390</v>
      </c>
      <c r="K77" s="2" t="s">
        <v>272</v>
      </c>
      <c r="L77" s="21">
        <f>+SUMIFS(Resultados_Dic3!H$3:H$99980,Resultados_Dic3!$F$3:$F$99980,Produccion_PJ!$K77,Resultados_Dic3!$D$3:$D$99980,Produccion_PJ!$K$61,Resultados_Dic3!$E$3:$E$99980,Produccion_PJ!$J77,Resultados_Dic3!$A$3:$A$99980,Produccion_PJ!$H77)</f>
        <v>0</v>
      </c>
      <c r="M77" s="21">
        <f>+SUMIFS(Resultados_Dic3!I$3:I$99980,Resultados_Dic3!$F$3:$F$99980,Produccion_PJ!$K77,Resultados_Dic3!$D$3:$D$99980,Produccion_PJ!$K$61,Resultados_Dic3!$E$3:$E$99980,Produccion_PJ!$J77,Resultados_Dic3!$A$3:$A$99980,Produccion_PJ!$H77)</f>
        <v>0</v>
      </c>
      <c r="N77" s="21">
        <f>+SUMIFS(Resultados_Dic3!J$3:J$99980,Resultados_Dic3!$F$3:$F$99980,Produccion_PJ!$K77,Resultados_Dic3!$D$3:$D$99980,Produccion_PJ!$K$61,Resultados_Dic3!$E$3:$E$99980,Produccion_PJ!$J77,Resultados_Dic3!$A$3:$A$99980,Produccion_PJ!$H77)</f>
        <v>0</v>
      </c>
      <c r="O77" s="21">
        <f>+SUMIFS(Resultados_Dic3!K$3:K$99980,Resultados_Dic3!$F$3:$F$99980,Produccion_PJ!$K77,Resultados_Dic3!$D$3:$D$99980,Produccion_PJ!$K$61,Resultados_Dic3!$E$3:$E$99980,Produccion_PJ!$J77,Resultados_Dic3!$A$3:$A$99980,Produccion_PJ!$H77)</f>
        <v>0</v>
      </c>
      <c r="P77" s="21">
        <f>+SUMIFS(Resultados_Dic3!L$3:L$99980,Resultados_Dic3!$F$3:$F$99980,Produccion_PJ!$K77,Resultados_Dic3!$D$3:$D$99980,Produccion_PJ!$K$61,Resultados_Dic3!$E$3:$E$99980,Produccion_PJ!$J77,Resultados_Dic3!$A$3:$A$99980,Produccion_PJ!$H77)</f>
        <v>0</v>
      </c>
      <c r="Q77" s="21">
        <f>+SUMIFS(Resultados_Dic3!M$3:M$99980,Resultados_Dic3!$F$3:$F$99980,Produccion_PJ!$K77,Resultados_Dic3!$D$3:$D$99980,Produccion_PJ!$K$61,Resultados_Dic3!$E$3:$E$99980,Produccion_PJ!$J77,Resultados_Dic3!$A$3:$A$99980,Produccion_PJ!$H77)</f>
        <v>0</v>
      </c>
      <c r="R77" s="21">
        <f>+SUMIFS(Resultados_Dic3!N$3:N$99980,Resultados_Dic3!$F$3:$F$99980,Produccion_PJ!$K77,Resultados_Dic3!$D$3:$D$99980,Produccion_PJ!$K$61,Resultados_Dic3!$E$3:$E$99980,Produccion_PJ!$J77,Resultados_Dic3!$A$3:$A$99980,Produccion_PJ!$H77)</f>
        <v>0</v>
      </c>
      <c r="S77" s="21">
        <f>+SUMIFS(Resultados_Dic3!O$3:O$99980,Resultados_Dic3!$F$3:$F$99980,Produccion_PJ!$K77,Resultados_Dic3!$D$3:$D$99980,Produccion_PJ!$K$61,Resultados_Dic3!$E$3:$E$99980,Produccion_PJ!$J77,Resultados_Dic3!$A$3:$A$99980,Produccion_PJ!$H77)</f>
        <v>0</v>
      </c>
      <c r="T77" s="21">
        <f>+SUMIFS(Resultados_Dic3!P$3:P$99980,Resultados_Dic3!$F$3:$F$99980,Produccion_PJ!$K77,Resultados_Dic3!$D$3:$D$99980,Produccion_PJ!$K$61,Resultados_Dic3!$E$3:$E$99980,Produccion_PJ!$J77,Resultados_Dic3!$A$3:$A$99980,Produccion_PJ!$H77)</f>
        <v>0</v>
      </c>
      <c r="U77" s="21">
        <f>+SUMIFS(Resultados_Dic3!Q$3:Q$99980,Resultados_Dic3!$F$3:$F$99980,Produccion_PJ!$K77,Resultados_Dic3!$D$3:$D$99980,Produccion_PJ!$K$61,Resultados_Dic3!$E$3:$E$99980,Produccion_PJ!$J77,Resultados_Dic3!$A$3:$A$99980,Produccion_PJ!$H77)</f>
        <v>0</v>
      </c>
      <c r="V77" s="21">
        <f>+SUMIFS(Resultados_Dic3!R$3:R$99980,Resultados_Dic3!$F$3:$F$99980,Produccion_PJ!$K77,Resultados_Dic3!$D$3:$D$99980,Produccion_PJ!$K$61,Resultados_Dic3!$E$3:$E$99980,Produccion_PJ!$J77,Resultados_Dic3!$A$3:$A$99980,Produccion_PJ!$H77)</f>
        <v>0</v>
      </c>
      <c r="W77" s="21">
        <f>+SUMIFS(Resultados_Dic3!S$3:S$99980,Resultados_Dic3!$F$3:$F$99980,Produccion_PJ!$K77,Resultados_Dic3!$D$3:$D$99980,Produccion_PJ!$K$61,Resultados_Dic3!$E$3:$E$99980,Produccion_PJ!$J77,Resultados_Dic3!$A$3:$A$99980,Produccion_PJ!$H77)</f>
        <v>0</v>
      </c>
      <c r="X77" s="21">
        <f>+SUMIFS(Resultados_Dic3!T$3:T$99980,Resultados_Dic3!$F$3:$F$99980,Produccion_PJ!$K77,Resultados_Dic3!$D$3:$D$99980,Produccion_PJ!$K$61,Resultados_Dic3!$E$3:$E$99980,Produccion_PJ!$J77,Resultados_Dic3!$A$3:$A$99980,Produccion_PJ!$H77)</f>
        <v>0</v>
      </c>
      <c r="Y77" s="21">
        <f>+SUMIFS(Resultados_Dic3!U$3:U$99980,Resultados_Dic3!$F$3:$F$99980,Produccion_PJ!$K77,Resultados_Dic3!$D$3:$D$99980,Produccion_PJ!$K$61,Resultados_Dic3!$E$3:$E$99980,Produccion_PJ!$J77,Resultados_Dic3!$A$3:$A$99980,Produccion_PJ!$H77)</f>
        <v>0</v>
      </c>
      <c r="Z77" s="21">
        <f>+SUMIFS(Resultados_Dic3!V$3:V$99980,Resultados_Dic3!$F$3:$F$99980,Produccion_PJ!$K77,Resultados_Dic3!$D$3:$D$99980,Produccion_PJ!$K$61,Resultados_Dic3!$E$3:$E$99980,Produccion_PJ!$J77,Resultados_Dic3!$A$3:$A$99980,Produccion_PJ!$H77)</f>
        <v>0</v>
      </c>
      <c r="AA77" s="21">
        <f>+SUMIFS(Resultados_Dic3!W$3:W$99980,Resultados_Dic3!$F$3:$F$99980,Produccion_PJ!$K77,Resultados_Dic3!$D$3:$D$99980,Produccion_PJ!$K$61,Resultados_Dic3!$E$3:$E$99980,Produccion_PJ!$J77,Resultados_Dic3!$A$3:$A$99980,Produccion_PJ!$H77)</f>
        <v>0</v>
      </c>
      <c r="AB77" s="21">
        <f>+SUMIFS(Resultados_Dic3!X$3:X$99980,Resultados_Dic3!$F$3:$F$99980,Produccion_PJ!$K77,Resultados_Dic3!$D$3:$D$99980,Produccion_PJ!$K$61,Resultados_Dic3!$E$3:$E$99980,Produccion_PJ!$J77,Resultados_Dic3!$A$3:$A$99980,Produccion_PJ!$H77)</f>
        <v>0</v>
      </c>
      <c r="AC77" s="21">
        <f>+SUMIFS(Resultados_Dic3!Y$3:Y$99980,Resultados_Dic3!$F$3:$F$99980,Produccion_PJ!$K77,Resultados_Dic3!$D$3:$D$99980,Produccion_PJ!$K$61,Resultados_Dic3!$E$3:$E$99980,Produccion_PJ!$J77,Resultados_Dic3!$A$3:$A$99980,Produccion_PJ!$H77)</f>
        <v>0</v>
      </c>
      <c r="AD77" s="21">
        <f>+SUMIFS(Resultados_Dic3!Z$3:Z$99980,Resultados_Dic3!$F$3:$F$99980,Produccion_PJ!$K77,Resultados_Dic3!$D$3:$D$99980,Produccion_PJ!$K$61,Resultados_Dic3!$E$3:$E$99980,Produccion_PJ!$J77,Resultados_Dic3!$A$3:$A$99980,Produccion_PJ!$H77)</f>
        <v>0</v>
      </c>
      <c r="AE77" s="21">
        <f>+SUMIFS(Resultados_Dic3!AA$3:AA$99980,Resultados_Dic3!$F$3:$F$99980,Produccion_PJ!$K77,Resultados_Dic3!$D$3:$D$99980,Produccion_PJ!$K$61,Resultados_Dic3!$E$3:$E$99980,Produccion_PJ!$J77,Resultados_Dic3!$A$3:$A$99980,Produccion_PJ!$H77)</f>
        <v>0</v>
      </c>
      <c r="AF77" s="21">
        <f>+SUMIFS(Resultados_Dic3!AB$3:AB$99980,Resultados_Dic3!$F$3:$F$99980,Produccion_PJ!$K77,Resultados_Dic3!$D$3:$D$99980,Produccion_PJ!$K$61,Resultados_Dic3!$E$3:$E$99980,Produccion_PJ!$J77,Resultados_Dic3!$A$3:$A$99980,Produccion_PJ!$H77)</f>
        <v>0</v>
      </c>
      <c r="AG77" s="21">
        <f>+SUMIFS(Resultados_Dic3!AC$3:AC$99980,Resultados_Dic3!$F$3:$F$99980,Produccion_PJ!$K77,Resultados_Dic3!$D$3:$D$99980,Produccion_PJ!$K$61,Resultados_Dic3!$E$3:$E$99980,Produccion_PJ!$J77,Resultados_Dic3!$A$3:$A$99980,Produccion_PJ!$H77)</f>
        <v>0</v>
      </c>
      <c r="AH77" s="21">
        <f>+SUMIFS(Resultados_Dic3!AD$3:AD$99980,Resultados_Dic3!$F$3:$F$99980,Produccion_PJ!$K77,Resultados_Dic3!$D$3:$D$99980,Produccion_PJ!$K$61,Resultados_Dic3!$E$3:$E$99980,Produccion_PJ!$J77,Resultados_Dic3!$A$3:$A$99980,Produccion_PJ!$H77)</f>
        <v>0</v>
      </c>
      <c r="AI77" s="21">
        <f>+SUMIFS(Resultados_Dic3!AE$3:AE$99980,Resultados_Dic3!$F$3:$F$99980,Produccion_PJ!$K77,Resultados_Dic3!$D$3:$D$99980,Produccion_PJ!$K$61,Resultados_Dic3!$E$3:$E$99980,Produccion_PJ!$J77,Resultados_Dic3!$A$3:$A$99980,Produccion_PJ!$H77)</f>
        <v>0</v>
      </c>
      <c r="AJ77" s="21">
        <f>+SUMIFS(Resultados_Dic3!AF$3:AF$99980,Resultados_Dic3!$F$3:$F$99980,Produccion_PJ!$K77,Resultados_Dic3!$D$3:$D$99980,Produccion_PJ!$K$61,Resultados_Dic3!$E$3:$E$99980,Produccion_PJ!$J77,Resultados_Dic3!$A$3:$A$99980,Produccion_PJ!$H77)</f>
        <v>0</v>
      </c>
      <c r="AK77" s="21">
        <f>+SUMIFS(Resultados_Dic3!AG$3:AG$99980,Resultados_Dic3!$F$3:$F$99980,Produccion_PJ!$K77,Resultados_Dic3!$D$3:$D$99980,Produccion_PJ!$K$61,Resultados_Dic3!$E$3:$E$99980,Produccion_PJ!$J77,Resultados_Dic3!$A$3:$A$99980,Produccion_PJ!$H77)</f>
        <v>0</v>
      </c>
      <c r="AL77" s="21">
        <f>+SUMIFS(Resultados_Dic3!AH$3:AH$99980,Resultados_Dic3!$F$3:$F$99980,Produccion_PJ!$K77,Resultados_Dic3!$D$3:$D$99980,Produccion_PJ!$K$61,Resultados_Dic3!$E$3:$E$99980,Produccion_PJ!$J77,Resultados_Dic3!$A$3:$A$99980,Produccion_PJ!$H77)</f>
        <v>0</v>
      </c>
      <c r="AM77" s="21">
        <f>+SUMIFS(Resultados_Dic3!AI$3:AI$99980,Resultados_Dic3!$F$3:$F$99980,Produccion_PJ!$K77,Resultados_Dic3!$D$3:$D$99980,Produccion_PJ!$K$61,Resultados_Dic3!$E$3:$E$99980,Produccion_PJ!$J77,Resultados_Dic3!$A$3:$A$99980,Produccion_PJ!$H77)</f>
        <v>0</v>
      </c>
      <c r="AN77" s="21">
        <f>+SUMIFS(Resultados_Dic3!AJ$3:AJ$99980,Resultados_Dic3!$F$3:$F$99980,Produccion_PJ!$K77,Resultados_Dic3!$D$3:$D$99980,Produccion_PJ!$K$61,Resultados_Dic3!$E$3:$E$99980,Produccion_PJ!$J77,Resultados_Dic3!$A$3:$A$99980,Produccion_PJ!$H77)</f>
        <v>0</v>
      </c>
      <c r="AO77" s="21">
        <f>+SUMIFS(Resultados_Dic3!AK$3:AK$99980,Resultados_Dic3!$F$3:$F$99980,Produccion_PJ!$K77,Resultados_Dic3!$D$3:$D$99980,Produccion_PJ!$K$61,Resultados_Dic3!$E$3:$E$99980,Produccion_PJ!$J77,Resultados_Dic3!$A$3:$A$99980,Produccion_PJ!$H77)</f>
        <v>0</v>
      </c>
      <c r="AP77" s="21">
        <f>+SUMIFS(Resultados_Dic3!AL$3:AL$99980,Resultados_Dic3!$F$3:$F$99980,Produccion_PJ!$K77,Resultados_Dic3!$D$3:$D$99980,Produccion_PJ!$K$61,Resultados_Dic3!$E$3:$E$99980,Produccion_PJ!$J77,Resultados_Dic3!$A$3:$A$99980,Produccion_PJ!$H77)</f>
        <v>0</v>
      </c>
      <c r="AQ77" s="21">
        <f>+SUMIFS(Resultados_Dic3!AM$3:AM$99980,Resultados_Dic3!$F$3:$F$99980,Produccion_PJ!$K77,Resultados_Dic3!$D$3:$D$99980,Produccion_PJ!$K$61,Resultados_Dic3!$E$3:$E$99980,Produccion_PJ!$J77,Resultados_Dic3!$A$3:$A$99980,Produccion_PJ!$H77)</f>
        <v>0</v>
      </c>
    </row>
    <row r="78" spans="1:44" x14ac:dyDescent="0.25">
      <c r="A78" s="53"/>
      <c r="G78" s="15"/>
      <c r="H78" s="17" t="str">
        <f t="shared" ref="H78:H83" si="109">+$H$1</f>
        <v>DIC5</v>
      </c>
      <c r="J78" s="24" t="s">
        <v>138</v>
      </c>
      <c r="K78" s="2" t="s">
        <v>273</v>
      </c>
      <c r="L78" s="21">
        <f>+SUMIFS(Resultados_Dic3!H$3:H$99980,Resultados_Dic3!$F$3:$F$99980,Produccion_PJ!$K78,Resultados_Dic3!$D$3:$D$99980,Produccion_PJ!$K$61,Resultados_Dic3!$E$3:$E$99980,Produccion_PJ!$J78,Resultados_Dic3!$A$3:$A$99980,Produccion_PJ!$H78)</f>
        <v>108.583327726555</v>
      </c>
      <c r="M78" s="21">
        <f>+SUMIFS(Resultados_Dic3!I$3:I$99980,Resultados_Dic3!$F$3:$F$99980,Produccion_PJ!$K78,Resultados_Dic3!$D$3:$D$99980,Produccion_PJ!$K$61,Resultados_Dic3!$E$3:$E$99980,Produccion_PJ!$J78,Resultados_Dic3!$A$3:$A$99980,Produccion_PJ!$H78)</f>
        <v>104.968907819992</v>
      </c>
      <c r="N78" s="21">
        <f>+SUMIFS(Resultados_Dic3!J$3:J$99980,Resultados_Dic3!$F$3:$F$99980,Produccion_PJ!$K78,Resultados_Dic3!$D$3:$D$99980,Produccion_PJ!$K$61,Resultados_Dic3!$E$3:$E$99980,Produccion_PJ!$J78,Resultados_Dic3!$A$3:$A$99980,Produccion_PJ!$H78)</f>
        <v>94.408035051657805</v>
      </c>
      <c r="O78" s="21">
        <f>+SUMIFS(Resultados_Dic3!K$3:K$99980,Resultados_Dic3!$F$3:$F$99980,Produccion_PJ!$K78,Resultados_Dic3!$D$3:$D$99980,Produccion_PJ!$K$61,Resultados_Dic3!$E$3:$E$99980,Produccion_PJ!$J78,Resultados_Dic3!$A$3:$A$99980,Produccion_PJ!$H78)</f>
        <v>93.596366515180407</v>
      </c>
      <c r="P78" s="21">
        <f>+SUMIFS(Resultados_Dic3!L$3:L$99980,Resultados_Dic3!$F$3:$F$99980,Produccion_PJ!$K78,Resultados_Dic3!$D$3:$D$99980,Produccion_PJ!$K$61,Resultados_Dic3!$E$3:$E$99980,Produccion_PJ!$J78,Resultados_Dic3!$A$3:$A$99980,Produccion_PJ!$H78)</f>
        <v>51.504170169832697</v>
      </c>
      <c r="Q78" s="21">
        <f>+SUMIFS(Resultados_Dic3!M$3:M$99980,Resultados_Dic3!$F$3:$F$99980,Produccion_PJ!$K78,Resultados_Dic3!$D$3:$D$99980,Produccion_PJ!$K$61,Resultados_Dic3!$E$3:$E$99980,Produccion_PJ!$J78,Resultados_Dic3!$A$3:$A$99980,Produccion_PJ!$H78)</f>
        <v>51.504170169832697</v>
      </c>
      <c r="R78" s="21">
        <f>+SUMIFS(Resultados_Dic3!N$3:N$99980,Resultados_Dic3!$F$3:$F$99980,Produccion_PJ!$K78,Resultados_Dic3!$D$3:$D$99980,Produccion_PJ!$K$61,Resultados_Dic3!$E$3:$E$99980,Produccion_PJ!$J78,Resultados_Dic3!$A$3:$A$99980,Produccion_PJ!$H78)</f>
        <v>51.504170169832697</v>
      </c>
      <c r="S78" s="21">
        <f>+SUMIFS(Resultados_Dic3!O$3:O$99980,Resultados_Dic3!$F$3:$F$99980,Produccion_PJ!$K78,Resultados_Dic3!$D$3:$D$99980,Produccion_PJ!$K$61,Resultados_Dic3!$E$3:$E$99980,Produccion_PJ!$J78,Resultados_Dic3!$A$3:$A$99980,Produccion_PJ!$H78)</f>
        <v>51.504170169832697</v>
      </c>
      <c r="T78" s="21">
        <f>+SUMIFS(Resultados_Dic3!P$3:P$99980,Resultados_Dic3!$F$3:$F$99980,Produccion_PJ!$K78,Resultados_Dic3!$D$3:$D$99980,Produccion_PJ!$K$61,Resultados_Dic3!$E$3:$E$99980,Produccion_PJ!$J78,Resultados_Dic3!$A$3:$A$99980,Produccion_PJ!$H78)</f>
        <v>16.1023229362835</v>
      </c>
      <c r="U78" s="21">
        <f>+SUMIFS(Resultados_Dic3!Q$3:Q$99980,Resultados_Dic3!$F$3:$F$99980,Produccion_PJ!$K78,Resultados_Dic3!$D$3:$D$99980,Produccion_PJ!$K$61,Resultados_Dic3!$E$3:$E$99980,Produccion_PJ!$J78,Resultados_Dic3!$A$3:$A$99980,Produccion_PJ!$H78)</f>
        <v>5.5023366949619597</v>
      </c>
      <c r="V78" s="21">
        <f>+SUMIFS(Resultados_Dic3!R$3:R$99980,Resultados_Dic3!$F$3:$F$99980,Produccion_PJ!$K78,Resultados_Dic3!$D$3:$D$99980,Produccion_PJ!$K$61,Resultados_Dic3!$E$3:$E$99980,Produccion_PJ!$J78,Resultados_Dic3!$A$3:$A$99980,Produccion_PJ!$H78)</f>
        <v>2.7553410897176001</v>
      </c>
      <c r="W78" s="21">
        <f>+SUMIFS(Resultados_Dic3!S$3:S$99980,Resultados_Dic3!$F$3:$F$99980,Produccion_PJ!$K78,Resultados_Dic3!$D$3:$D$99980,Produccion_PJ!$K$61,Resultados_Dic3!$E$3:$E$99980,Produccion_PJ!$J78,Resultados_Dic3!$A$3:$A$99980,Produccion_PJ!$H78)</f>
        <v>0</v>
      </c>
      <c r="X78" s="21">
        <f>+SUMIFS(Resultados_Dic3!T$3:T$99980,Resultados_Dic3!$F$3:$F$99980,Produccion_PJ!$K78,Resultados_Dic3!$D$3:$D$99980,Produccion_PJ!$K$61,Resultados_Dic3!$E$3:$E$99980,Produccion_PJ!$J78,Resultados_Dic3!$A$3:$A$99980,Produccion_PJ!$H78)</f>
        <v>0</v>
      </c>
      <c r="Y78" s="21">
        <f>+SUMIFS(Resultados_Dic3!U$3:U$99980,Resultados_Dic3!$F$3:$F$99980,Produccion_PJ!$K78,Resultados_Dic3!$D$3:$D$99980,Produccion_PJ!$K$61,Resultados_Dic3!$E$3:$E$99980,Produccion_PJ!$J78,Resultados_Dic3!$A$3:$A$99980,Produccion_PJ!$H78)</f>
        <v>0</v>
      </c>
      <c r="Z78" s="21">
        <f>+SUMIFS(Resultados_Dic3!V$3:V$99980,Resultados_Dic3!$F$3:$F$99980,Produccion_PJ!$K78,Resultados_Dic3!$D$3:$D$99980,Produccion_PJ!$K$61,Resultados_Dic3!$E$3:$E$99980,Produccion_PJ!$J78,Resultados_Dic3!$A$3:$A$99980,Produccion_PJ!$H78)</f>
        <v>0</v>
      </c>
      <c r="AA78" s="21">
        <f>+SUMIFS(Resultados_Dic3!W$3:W$99980,Resultados_Dic3!$F$3:$F$99980,Produccion_PJ!$K78,Resultados_Dic3!$D$3:$D$99980,Produccion_PJ!$K$61,Resultados_Dic3!$E$3:$E$99980,Produccion_PJ!$J78,Resultados_Dic3!$A$3:$A$99980,Produccion_PJ!$H78)</f>
        <v>0</v>
      </c>
      <c r="AB78" s="21">
        <f>+SUMIFS(Resultados_Dic3!X$3:X$99980,Resultados_Dic3!$F$3:$F$99980,Produccion_PJ!$K78,Resultados_Dic3!$D$3:$D$99980,Produccion_PJ!$K$61,Resultados_Dic3!$E$3:$E$99980,Produccion_PJ!$J78,Resultados_Dic3!$A$3:$A$99980,Produccion_PJ!$H78)</f>
        <v>0</v>
      </c>
      <c r="AC78" s="21">
        <f>+SUMIFS(Resultados_Dic3!Y$3:Y$99980,Resultados_Dic3!$F$3:$F$99980,Produccion_PJ!$K78,Resultados_Dic3!$D$3:$D$99980,Produccion_PJ!$K$61,Resultados_Dic3!$E$3:$E$99980,Produccion_PJ!$J78,Resultados_Dic3!$A$3:$A$99980,Produccion_PJ!$H78)</f>
        <v>0</v>
      </c>
      <c r="AD78" s="21">
        <f>+SUMIFS(Resultados_Dic3!Z$3:Z$99980,Resultados_Dic3!$F$3:$F$99980,Produccion_PJ!$K78,Resultados_Dic3!$D$3:$D$99980,Produccion_PJ!$K$61,Resultados_Dic3!$E$3:$E$99980,Produccion_PJ!$J78,Resultados_Dic3!$A$3:$A$99980,Produccion_PJ!$H78)</f>
        <v>0</v>
      </c>
      <c r="AE78" s="21">
        <f>+SUMIFS(Resultados_Dic3!AA$3:AA$99980,Resultados_Dic3!$F$3:$F$99980,Produccion_PJ!$K78,Resultados_Dic3!$D$3:$D$99980,Produccion_PJ!$K$61,Resultados_Dic3!$E$3:$E$99980,Produccion_PJ!$J78,Resultados_Dic3!$A$3:$A$99980,Produccion_PJ!$H78)</f>
        <v>0</v>
      </c>
      <c r="AF78" s="21">
        <f>+SUMIFS(Resultados_Dic3!AB$3:AB$99980,Resultados_Dic3!$F$3:$F$99980,Produccion_PJ!$K78,Resultados_Dic3!$D$3:$D$99980,Produccion_PJ!$K$61,Resultados_Dic3!$E$3:$E$99980,Produccion_PJ!$J78,Resultados_Dic3!$A$3:$A$99980,Produccion_PJ!$H78)</f>
        <v>0</v>
      </c>
      <c r="AG78" s="21">
        <f>+SUMIFS(Resultados_Dic3!AC$3:AC$99980,Resultados_Dic3!$F$3:$F$99980,Produccion_PJ!$K78,Resultados_Dic3!$D$3:$D$99980,Produccion_PJ!$K$61,Resultados_Dic3!$E$3:$E$99980,Produccion_PJ!$J78,Resultados_Dic3!$A$3:$A$99980,Produccion_PJ!$H78)</f>
        <v>0</v>
      </c>
      <c r="AH78" s="21">
        <f>+SUMIFS(Resultados_Dic3!AD$3:AD$99980,Resultados_Dic3!$F$3:$F$99980,Produccion_PJ!$K78,Resultados_Dic3!$D$3:$D$99980,Produccion_PJ!$K$61,Resultados_Dic3!$E$3:$E$99980,Produccion_PJ!$J78,Resultados_Dic3!$A$3:$A$99980,Produccion_PJ!$H78)</f>
        <v>0</v>
      </c>
      <c r="AI78" s="21">
        <f>+SUMIFS(Resultados_Dic3!AE$3:AE$99980,Resultados_Dic3!$F$3:$F$99980,Produccion_PJ!$K78,Resultados_Dic3!$D$3:$D$99980,Produccion_PJ!$K$61,Resultados_Dic3!$E$3:$E$99980,Produccion_PJ!$J78,Resultados_Dic3!$A$3:$A$99980,Produccion_PJ!$H78)</f>
        <v>0</v>
      </c>
      <c r="AJ78" s="21">
        <f>+SUMIFS(Resultados_Dic3!AF$3:AF$99980,Resultados_Dic3!$F$3:$F$99980,Produccion_PJ!$K78,Resultados_Dic3!$D$3:$D$99980,Produccion_PJ!$K$61,Resultados_Dic3!$E$3:$E$99980,Produccion_PJ!$J78,Resultados_Dic3!$A$3:$A$99980,Produccion_PJ!$H78)</f>
        <v>0</v>
      </c>
      <c r="AK78" s="21">
        <f>+SUMIFS(Resultados_Dic3!AG$3:AG$99980,Resultados_Dic3!$F$3:$F$99980,Produccion_PJ!$K78,Resultados_Dic3!$D$3:$D$99980,Produccion_PJ!$K$61,Resultados_Dic3!$E$3:$E$99980,Produccion_PJ!$J78,Resultados_Dic3!$A$3:$A$99980,Produccion_PJ!$H78)</f>
        <v>0</v>
      </c>
      <c r="AL78" s="21">
        <f>+SUMIFS(Resultados_Dic3!AH$3:AH$99980,Resultados_Dic3!$F$3:$F$99980,Produccion_PJ!$K78,Resultados_Dic3!$D$3:$D$99980,Produccion_PJ!$K$61,Resultados_Dic3!$E$3:$E$99980,Produccion_PJ!$J78,Resultados_Dic3!$A$3:$A$99980,Produccion_PJ!$H78)</f>
        <v>0</v>
      </c>
      <c r="AM78" s="21">
        <f>+SUMIFS(Resultados_Dic3!AI$3:AI$99980,Resultados_Dic3!$F$3:$F$99980,Produccion_PJ!$K78,Resultados_Dic3!$D$3:$D$99980,Produccion_PJ!$K$61,Resultados_Dic3!$E$3:$E$99980,Produccion_PJ!$J78,Resultados_Dic3!$A$3:$A$99980,Produccion_PJ!$H78)</f>
        <v>0</v>
      </c>
      <c r="AN78" s="21">
        <f>+SUMIFS(Resultados_Dic3!AJ$3:AJ$99980,Resultados_Dic3!$F$3:$F$99980,Produccion_PJ!$K78,Resultados_Dic3!$D$3:$D$99980,Produccion_PJ!$K$61,Resultados_Dic3!$E$3:$E$99980,Produccion_PJ!$J78,Resultados_Dic3!$A$3:$A$99980,Produccion_PJ!$H78)</f>
        <v>0</v>
      </c>
      <c r="AO78" s="21">
        <f>+SUMIFS(Resultados_Dic3!AK$3:AK$99980,Resultados_Dic3!$F$3:$F$99980,Produccion_PJ!$K78,Resultados_Dic3!$D$3:$D$99980,Produccion_PJ!$K$61,Resultados_Dic3!$E$3:$E$99980,Produccion_PJ!$J78,Resultados_Dic3!$A$3:$A$99980,Produccion_PJ!$H78)</f>
        <v>0</v>
      </c>
      <c r="AP78" s="21">
        <f>+SUMIFS(Resultados_Dic3!AL$3:AL$99980,Resultados_Dic3!$F$3:$F$99980,Produccion_PJ!$K78,Resultados_Dic3!$D$3:$D$99980,Produccion_PJ!$K$61,Resultados_Dic3!$E$3:$E$99980,Produccion_PJ!$J78,Resultados_Dic3!$A$3:$A$99980,Produccion_PJ!$H78)</f>
        <v>0</v>
      </c>
      <c r="AQ78" s="21">
        <f>+SUMIFS(Resultados_Dic3!AM$3:AM$99980,Resultados_Dic3!$F$3:$F$99980,Produccion_PJ!$K78,Resultados_Dic3!$D$3:$D$99980,Produccion_PJ!$K$61,Resultados_Dic3!$E$3:$E$99980,Produccion_PJ!$J78,Resultados_Dic3!$A$3:$A$99980,Produccion_PJ!$H78)</f>
        <v>0</v>
      </c>
    </row>
    <row r="79" spans="1:44" x14ac:dyDescent="0.25">
      <c r="A79" s="53"/>
      <c r="G79" s="15"/>
      <c r="H79" s="17" t="str">
        <f t="shared" si="109"/>
        <v>DIC5</v>
      </c>
      <c r="J79" s="24" t="s">
        <v>137</v>
      </c>
      <c r="K79" s="2" t="s">
        <v>274</v>
      </c>
      <c r="L79" s="21">
        <f>+SUMIFS(Resultados_Dic3!H$3:H$99980,Resultados_Dic3!$F$3:$F$99980,Produccion_PJ!$K79,Resultados_Dic3!$D$3:$D$99980,Produccion_PJ!$K$61,Resultados_Dic3!$E$3:$E$99980,Produccion_PJ!$J79,Resultados_Dic3!$A$3:$A$99980,Produccion_PJ!$H79)</f>
        <v>725.94331494783296</v>
      </c>
      <c r="M79" s="21">
        <f>+SUMIFS(Resultados_Dic3!I$3:I$99980,Resultados_Dic3!$F$3:$F$99980,Produccion_PJ!$K79,Resultados_Dic3!$D$3:$D$99980,Produccion_PJ!$K$61,Resultados_Dic3!$E$3:$E$99980,Produccion_PJ!$J79,Resultados_Dic3!$A$3:$A$99980,Produccion_PJ!$H79)</f>
        <v>687.14174095357703</v>
      </c>
      <c r="N79" s="21">
        <f>+SUMIFS(Resultados_Dic3!J$3:J$99980,Resultados_Dic3!$F$3:$F$99980,Produccion_PJ!$K79,Resultados_Dic3!$D$3:$D$99980,Produccion_PJ!$K$61,Resultados_Dic3!$E$3:$E$99980,Produccion_PJ!$J79,Resultados_Dic3!$A$3:$A$99980,Produccion_PJ!$H79)</f>
        <v>653.74184851934297</v>
      </c>
      <c r="O79" s="21">
        <f>+SUMIFS(Resultados_Dic3!K$3:K$99980,Resultados_Dic3!$F$3:$F$99980,Produccion_PJ!$K79,Resultados_Dic3!$D$3:$D$99980,Produccion_PJ!$K$61,Resultados_Dic3!$E$3:$E$99980,Produccion_PJ!$J79,Resultados_Dic3!$A$3:$A$99980,Produccion_PJ!$H79)</f>
        <v>620.341956085108</v>
      </c>
      <c r="P79" s="21">
        <f>+SUMIFS(Resultados_Dic3!L$3:L$99980,Resultados_Dic3!$F$3:$F$99980,Produccion_PJ!$K79,Resultados_Dic3!$D$3:$D$99980,Produccion_PJ!$K$61,Resultados_Dic3!$E$3:$E$99980,Produccion_PJ!$J79,Resultados_Dic3!$A$3:$A$99980,Produccion_PJ!$H79)</f>
        <v>586.94206365087405</v>
      </c>
      <c r="Q79" s="21">
        <f>+SUMIFS(Resultados_Dic3!M$3:M$99980,Resultados_Dic3!$F$3:$F$99980,Produccion_PJ!$K79,Resultados_Dic3!$D$3:$D$99980,Produccion_PJ!$K$61,Resultados_Dic3!$E$3:$E$99980,Produccion_PJ!$J79,Resultados_Dic3!$A$3:$A$99980,Produccion_PJ!$H79)</f>
        <v>540.42444277121899</v>
      </c>
      <c r="R79" s="21">
        <f>+SUMIFS(Resultados_Dic3!N$3:N$99980,Resultados_Dic3!$F$3:$F$99980,Produccion_PJ!$K79,Resultados_Dic3!$D$3:$D$99980,Produccion_PJ!$K$61,Resultados_Dic3!$E$3:$E$99980,Produccion_PJ!$J79,Resultados_Dic3!$A$3:$A$99980,Produccion_PJ!$H79)</f>
        <v>493.90682189156399</v>
      </c>
      <c r="S79" s="21">
        <f>+SUMIFS(Resultados_Dic3!O$3:O$99980,Resultados_Dic3!$F$3:$F$99980,Produccion_PJ!$K79,Resultados_Dic3!$D$3:$D$99980,Produccion_PJ!$K$61,Resultados_Dic3!$E$3:$E$99980,Produccion_PJ!$J79,Resultados_Dic3!$A$3:$A$99980,Produccion_PJ!$H79)</f>
        <v>457.018772100734</v>
      </c>
      <c r="T79" s="21">
        <f>+SUMIFS(Resultados_Dic3!P$3:P$99980,Resultados_Dic3!$F$3:$F$99980,Produccion_PJ!$K79,Resultados_Dic3!$D$3:$D$99980,Produccion_PJ!$K$61,Resultados_Dic3!$E$3:$E$99980,Produccion_PJ!$J79,Resultados_Dic3!$A$3:$A$99980,Produccion_PJ!$H79)</f>
        <v>420.13072230990502</v>
      </c>
      <c r="U79" s="21">
        <f>+SUMIFS(Resultados_Dic3!Q$3:Q$99980,Resultados_Dic3!$F$3:$F$99980,Produccion_PJ!$K79,Resultados_Dic3!$D$3:$D$99980,Produccion_PJ!$K$61,Resultados_Dic3!$E$3:$E$99980,Produccion_PJ!$J79,Resultados_Dic3!$A$3:$A$99980,Produccion_PJ!$H79)</f>
        <v>383.242672519076</v>
      </c>
      <c r="V79" s="21">
        <f>+SUMIFS(Resultados_Dic3!R$3:R$99980,Resultados_Dic3!$F$3:$F$99980,Produccion_PJ!$K79,Resultados_Dic3!$D$3:$D$99980,Produccion_PJ!$K$61,Resultados_Dic3!$E$3:$E$99980,Produccion_PJ!$J79,Resultados_Dic3!$A$3:$A$99980,Produccion_PJ!$H79)</f>
        <v>245.283872209186</v>
      </c>
      <c r="W79" s="21">
        <f>+SUMIFS(Resultados_Dic3!S$3:S$99980,Resultados_Dic3!$F$3:$F$99980,Produccion_PJ!$K79,Resultados_Dic3!$D$3:$D$99980,Produccion_PJ!$K$61,Resultados_Dic3!$E$3:$E$99980,Produccion_PJ!$J79,Resultados_Dic3!$A$3:$A$99980,Produccion_PJ!$H79)</f>
        <v>245.283872209186</v>
      </c>
      <c r="X79" s="21">
        <f>+SUMIFS(Resultados_Dic3!T$3:T$99980,Resultados_Dic3!$F$3:$F$99980,Produccion_PJ!$K79,Resultados_Dic3!$D$3:$D$99980,Produccion_PJ!$K$61,Resultados_Dic3!$E$3:$E$99980,Produccion_PJ!$J79,Resultados_Dic3!$A$3:$A$99980,Produccion_PJ!$H79)</f>
        <v>245.283872209186</v>
      </c>
      <c r="Y79" s="21">
        <f>+SUMIFS(Resultados_Dic3!U$3:U$99980,Resultados_Dic3!$F$3:$F$99980,Produccion_PJ!$K79,Resultados_Dic3!$D$3:$D$99980,Produccion_PJ!$K$61,Resultados_Dic3!$E$3:$E$99980,Produccion_PJ!$J79,Resultados_Dic3!$A$3:$A$99980,Produccion_PJ!$H79)</f>
        <v>173.68930789591801</v>
      </c>
      <c r="Z79" s="21">
        <f>+SUMIFS(Resultados_Dic3!V$3:V$99980,Resultados_Dic3!$F$3:$F$99980,Produccion_PJ!$K79,Resultados_Dic3!$D$3:$D$99980,Produccion_PJ!$K$61,Resultados_Dic3!$E$3:$E$99980,Produccion_PJ!$J79,Resultados_Dic3!$A$3:$A$99980,Produccion_PJ!$H79)</f>
        <v>0</v>
      </c>
      <c r="AA79" s="21">
        <f>+SUMIFS(Resultados_Dic3!W$3:W$99980,Resultados_Dic3!$F$3:$F$99980,Produccion_PJ!$K79,Resultados_Dic3!$D$3:$D$99980,Produccion_PJ!$K$61,Resultados_Dic3!$E$3:$E$99980,Produccion_PJ!$J79,Resultados_Dic3!$A$3:$A$99980,Produccion_PJ!$H79)</f>
        <v>0</v>
      </c>
      <c r="AB79" s="21">
        <f>+SUMIFS(Resultados_Dic3!X$3:X$99980,Resultados_Dic3!$F$3:$F$99980,Produccion_PJ!$K79,Resultados_Dic3!$D$3:$D$99980,Produccion_PJ!$K$61,Resultados_Dic3!$E$3:$E$99980,Produccion_PJ!$J79,Resultados_Dic3!$A$3:$A$99980,Produccion_PJ!$H79)</f>
        <v>0</v>
      </c>
      <c r="AC79" s="21">
        <f>+SUMIFS(Resultados_Dic3!Y$3:Y$99980,Resultados_Dic3!$F$3:$F$99980,Produccion_PJ!$K79,Resultados_Dic3!$D$3:$D$99980,Produccion_PJ!$K$61,Resultados_Dic3!$E$3:$E$99980,Produccion_PJ!$J79,Resultados_Dic3!$A$3:$A$99980,Produccion_PJ!$H79)</f>
        <v>0</v>
      </c>
      <c r="AD79" s="21">
        <f>+SUMIFS(Resultados_Dic3!Z$3:Z$99980,Resultados_Dic3!$F$3:$F$99980,Produccion_PJ!$K79,Resultados_Dic3!$D$3:$D$99980,Produccion_PJ!$K$61,Resultados_Dic3!$E$3:$E$99980,Produccion_PJ!$J79,Resultados_Dic3!$A$3:$A$99980,Produccion_PJ!$H79)</f>
        <v>0</v>
      </c>
      <c r="AE79" s="21">
        <f>+SUMIFS(Resultados_Dic3!AA$3:AA$99980,Resultados_Dic3!$F$3:$F$99980,Produccion_PJ!$K79,Resultados_Dic3!$D$3:$D$99980,Produccion_PJ!$K$61,Resultados_Dic3!$E$3:$E$99980,Produccion_PJ!$J79,Resultados_Dic3!$A$3:$A$99980,Produccion_PJ!$H79)</f>
        <v>0</v>
      </c>
      <c r="AF79" s="21">
        <f>+SUMIFS(Resultados_Dic3!AB$3:AB$99980,Resultados_Dic3!$F$3:$F$99980,Produccion_PJ!$K79,Resultados_Dic3!$D$3:$D$99980,Produccion_PJ!$K$61,Resultados_Dic3!$E$3:$E$99980,Produccion_PJ!$J79,Resultados_Dic3!$A$3:$A$99980,Produccion_PJ!$H79)</f>
        <v>0</v>
      </c>
      <c r="AG79" s="21">
        <f>+SUMIFS(Resultados_Dic3!AC$3:AC$99980,Resultados_Dic3!$F$3:$F$99980,Produccion_PJ!$K79,Resultados_Dic3!$D$3:$D$99980,Produccion_PJ!$K$61,Resultados_Dic3!$E$3:$E$99980,Produccion_PJ!$J79,Resultados_Dic3!$A$3:$A$99980,Produccion_PJ!$H79)</f>
        <v>0</v>
      </c>
      <c r="AH79" s="21">
        <f>+SUMIFS(Resultados_Dic3!AD$3:AD$99980,Resultados_Dic3!$F$3:$F$99980,Produccion_PJ!$K79,Resultados_Dic3!$D$3:$D$99980,Produccion_PJ!$K$61,Resultados_Dic3!$E$3:$E$99980,Produccion_PJ!$J79,Resultados_Dic3!$A$3:$A$99980,Produccion_PJ!$H79)</f>
        <v>0</v>
      </c>
      <c r="AI79" s="21">
        <f>+SUMIFS(Resultados_Dic3!AE$3:AE$99980,Resultados_Dic3!$F$3:$F$99980,Produccion_PJ!$K79,Resultados_Dic3!$D$3:$D$99980,Produccion_PJ!$K$61,Resultados_Dic3!$E$3:$E$99980,Produccion_PJ!$J79,Resultados_Dic3!$A$3:$A$99980,Produccion_PJ!$H79)</f>
        <v>0</v>
      </c>
      <c r="AJ79" s="21">
        <f>+SUMIFS(Resultados_Dic3!AF$3:AF$99980,Resultados_Dic3!$F$3:$F$99980,Produccion_PJ!$K79,Resultados_Dic3!$D$3:$D$99980,Produccion_PJ!$K$61,Resultados_Dic3!$E$3:$E$99980,Produccion_PJ!$J79,Resultados_Dic3!$A$3:$A$99980,Produccion_PJ!$H79)</f>
        <v>0</v>
      </c>
      <c r="AK79" s="21">
        <f>+SUMIFS(Resultados_Dic3!AG$3:AG$99980,Resultados_Dic3!$F$3:$F$99980,Produccion_PJ!$K79,Resultados_Dic3!$D$3:$D$99980,Produccion_PJ!$K$61,Resultados_Dic3!$E$3:$E$99980,Produccion_PJ!$J79,Resultados_Dic3!$A$3:$A$99980,Produccion_PJ!$H79)</f>
        <v>0</v>
      </c>
      <c r="AL79" s="21">
        <f>+SUMIFS(Resultados_Dic3!AH$3:AH$99980,Resultados_Dic3!$F$3:$F$99980,Produccion_PJ!$K79,Resultados_Dic3!$D$3:$D$99980,Produccion_PJ!$K$61,Resultados_Dic3!$E$3:$E$99980,Produccion_PJ!$J79,Resultados_Dic3!$A$3:$A$99980,Produccion_PJ!$H79)</f>
        <v>0</v>
      </c>
      <c r="AM79" s="21">
        <f>+SUMIFS(Resultados_Dic3!AI$3:AI$99980,Resultados_Dic3!$F$3:$F$99980,Produccion_PJ!$K79,Resultados_Dic3!$D$3:$D$99980,Produccion_PJ!$K$61,Resultados_Dic3!$E$3:$E$99980,Produccion_PJ!$J79,Resultados_Dic3!$A$3:$A$99980,Produccion_PJ!$H79)</f>
        <v>0</v>
      </c>
      <c r="AN79" s="21">
        <f>+SUMIFS(Resultados_Dic3!AJ$3:AJ$99980,Resultados_Dic3!$F$3:$F$99980,Produccion_PJ!$K79,Resultados_Dic3!$D$3:$D$99980,Produccion_PJ!$K$61,Resultados_Dic3!$E$3:$E$99980,Produccion_PJ!$J79,Resultados_Dic3!$A$3:$A$99980,Produccion_PJ!$H79)</f>
        <v>0</v>
      </c>
      <c r="AO79" s="21">
        <f>+SUMIFS(Resultados_Dic3!AK$3:AK$99980,Resultados_Dic3!$F$3:$F$99980,Produccion_PJ!$K79,Resultados_Dic3!$D$3:$D$99980,Produccion_PJ!$K$61,Resultados_Dic3!$E$3:$E$99980,Produccion_PJ!$J79,Resultados_Dic3!$A$3:$A$99980,Produccion_PJ!$H79)</f>
        <v>0</v>
      </c>
      <c r="AP79" s="21">
        <f>+SUMIFS(Resultados_Dic3!AL$3:AL$99980,Resultados_Dic3!$F$3:$F$99980,Produccion_PJ!$K79,Resultados_Dic3!$D$3:$D$99980,Produccion_PJ!$K$61,Resultados_Dic3!$E$3:$E$99980,Produccion_PJ!$J79,Resultados_Dic3!$A$3:$A$99980,Produccion_PJ!$H79)</f>
        <v>0</v>
      </c>
      <c r="AQ79" s="21">
        <f>+SUMIFS(Resultados_Dic3!AM$3:AM$99980,Resultados_Dic3!$F$3:$F$99980,Produccion_PJ!$K79,Resultados_Dic3!$D$3:$D$99980,Produccion_PJ!$K$61,Resultados_Dic3!$E$3:$E$99980,Produccion_PJ!$J79,Resultados_Dic3!$A$3:$A$99980,Produccion_PJ!$H79)</f>
        <v>0</v>
      </c>
    </row>
    <row r="80" spans="1:44" x14ac:dyDescent="0.25">
      <c r="A80" s="53"/>
      <c r="G80" s="15"/>
      <c r="H80" s="17" t="str">
        <f t="shared" si="109"/>
        <v>DIC5</v>
      </c>
      <c r="J80" s="24" t="s">
        <v>139</v>
      </c>
      <c r="K80" s="2" t="s">
        <v>275</v>
      </c>
      <c r="L80" s="21">
        <f>+SUMIFS(Resultados_Dic3!H$3:H$99980,Resultados_Dic3!$F$3:$F$99980,Produccion_PJ!$K80,Resultados_Dic3!$D$3:$D$99980,Produccion_PJ!$K$61,Resultados_Dic3!$E$3:$E$99980,Produccion_PJ!$J80,Resultados_Dic3!$A$3:$A$99980,Produccion_PJ!$H80)</f>
        <v>5.6352908998762903</v>
      </c>
      <c r="M80" s="21">
        <f>+SUMIFS(Resultados_Dic3!I$3:I$99980,Resultados_Dic3!$F$3:$F$99980,Produccion_PJ!$K80,Resultados_Dic3!$D$3:$D$99980,Produccion_PJ!$K$61,Resultados_Dic3!$E$3:$E$99980,Produccion_PJ!$J80,Resultados_Dic3!$A$3:$A$99980,Produccion_PJ!$H80)</f>
        <v>5.3251450871105197</v>
      </c>
      <c r="N80" s="21">
        <f>+SUMIFS(Resultados_Dic3!J$3:J$99980,Resultados_Dic3!$F$3:$F$99980,Produccion_PJ!$K80,Resultados_Dic3!$D$3:$D$99980,Produccion_PJ!$K$61,Resultados_Dic3!$E$3:$E$99980,Produccion_PJ!$J80,Resultados_Dic3!$A$3:$A$99980,Produccion_PJ!$H80)</f>
        <v>5.09107277558918</v>
      </c>
      <c r="O80" s="21">
        <f>+SUMIFS(Resultados_Dic3!K$3:K$99980,Resultados_Dic3!$F$3:$F$99980,Produccion_PJ!$K80,Resultados_Dic3!$D$3:$D$99980,Produccion_PJ!$K$61,Resultados_Dic3!$E$3:$E$99980,Produccion_PJ!$J80,Resultados_Dic3!$A$3:$A$99980,Produccion_PJ!$H80)</f>
        <v>4.8570004640678297</v>
      </c>
      <c r="P80" s="21">
        <f>+SUMIFS(Resultados_Dic3!L$3:L$99980,Resultados_Dic3!$F$3:$F$99980,Produccion_PJ!$K80,Resultados_Dic3!$D$3:$D$99980,Produccion_PJ!$K$61,Resultados_Dic3!$E$3:$E$99980,Produccion_PJ!$J80,Resultados_Dic3!$A$3:$A$99980,Produccion_PJ!$H80)</f>
        <v>4.62292815254649</v>
      </c>
      <c r="Q80" s="21">
        <f>+SUMIFS(Resultados_Dic3!M$3:M$99980,Resultados_Dic3!$F$3:$F$99980,Produccion_PJ!$K80,Resultados_Dic3!$D$3:$D$99980,Produccion_PJ!$K$61,Resultados_Dic3!$E$3:$E$99980,Produccion_PJ!$J80,Resultados_Dic3!$A$3:$A$99980,Produccion_PJ!$H80)</f>
        <v>4.3888558410251504</v>
      </c>
      <c r="R80" s="21">
        <f>+SUMIFS(Resultados_Dic3!N$3:N$99980,Resultados_Dic3!$F$3:$F$99980,Produccion_PJ!$K80,Resultados_Dic3!$D$3:$D$99980,Produccion_PJ!$K$61,Resultados_Dic3!$E$3:$E$99980,Produccion_PJ!$J80,Resultados_Dic3!$A$3:$A$99980,Produccion_PJ!$H80)</f>
        <v>4.1547835295038098</v>
      </c>
      <c r="S80" s="21">
        <f>+SUMIFS(Resultados_Dic3!O$3:O$99980,Resultados_Dic3!$F$3:$F$99980,Produccion_PJ!$K80,Resultados_Dic3!$D$3:$D$99980,Produccion_PJ!$K$61,Resultados_Dic3!$E$3:$E$99980,Produccion_PJ!$J80,Resultados_Dic3!$A$3:$A$99980,Produccion_PJ!$H80)</f>
        <v>0.47334364229729903</v>
      </c>
      <c r="T80" s="21">
        <f>+SUMIFS(Resultados_Dic3!P$3:P$99980,Resultados_Dic3!$F$3:$F$99980,Produccion_PJ!$K80,Resultados_Dic3!$D$3:$D$99980,Produccion_PJ!$K$61,Resultados_Dic3!$E$3:$E$99980,Produccion_PJ!$J80,Resultados_Dic3!$A$3:$A$99980,Produccion_PJ!$H80)</f>
        <v>0</v>
      </c>
      <c r="U80" s="21">
        <f>+SUMIFS(Resultados_Dic3!Q$3:Q$99980,Resultados_Dic3!$F$3:$F$99980,Produccion_PJ!$K80,Resultados_Dic3!$D$3:$D$99980,Produccion_PJ!$K$61,Resultados_Dic3!$E$3:$E$99980,Produccion_PJ!$J80,Resultados_Dic3!$A$3:$A$99980,Produccion_PJ!$H80)</f>
        <v>0</v>
      </c>
      <c r="V80" s="21">
        <f>+SUMIFS(Resultados_Dic3!R$3:R$99980,Resultados_Dic3!$F$3:$F$99980,Produccion_PJ!$K80,Resultados_Dic3!$D$3:$D$99980,Produccion_PJ!$K$61,Resultados_Dic3!$E$3:$E$99980,Produccion_PJ!$J80,Resultados_Dic3!$A$3:$A$99980,Produccion_PJ!$H80)</f>
        <v>0</v>
      </c>
      <c r="W80" s="21">
        <f>+SUMIFS(Resultados_Dic3!S$3:S$99980,Resultados_Dic3!$F$3:$F$99980,Produccion_PJ!$K80,Resultados_Dic3!$D$3:$D$99980,Produccion_PJ!$K$61,Resultados_Dic3!$E$3:$E$99980,Produccion_PJ!$J80,Resultados_Dic3!$A$3:$A$99980,Produccion_PJ!$H80)</f>
        <v>0</v>
      </c>
      <c r="X80" s="21">
        <f>+SUMIFS(Resultados_Dic3!T$3:T$99980,Resultados_Dic3!$F$3:$F$99980,Produccion_PJ!$K80,Resultados_Dic3!$D$3:$D$99980,Produccion_PJ!$K$61,Resultados_Dic3!$E$3:$E$99980,Produccion_PJ!$J80,Resultados_Dic3!$A$3:$A$99980,Produccion_PJ!$H80)</f>
        <v>0</v>
      </c>
      <c r="Y80" s="21">
        <f>+SUMIFS(Resultados_Dic3!U$3:U$99980,Resultados_Dic3!$F$3:$F$99980,Produccion_PJ!$K80,Resultados_Dic3!$D$3:$D$99980,Produccion_PJ!$K$61,Resultados_Dic3!$E$3:$E$99980,Produccion_PJ!$J80,Resultados_Dic3!$A$3:$A$99980,Produccion_PJ!$H80)</f>
        <v>0</v>
      </c>
      <c r="Z80" s="21">
        <f>+SUMIFS(Resultados_Dic3!V$3:V$99980,Resultados_Dic3!$F$3:$F$99980,Produccion_PJ!$K80,Resultados_Dic3!$D$3:$D$99980,Produccion_PJ!$K$61,Resultados_Dic3!$E$3:$E$99980,Produccion_PJ!$J80,Resultados_Dic3!$A$3:$A$99980,Produccion_PJ!$H80)</f>
        <v>0</v>
      </c>
      <c r="AA80" s="21">
        <f>+SUMIFS(Resultados_Dic3!W$3:W$99980,Resultados_Dic3!$F$3:$F$99980,Produccion_PJ!$K80,Resultados_Dic3!$D$3:$D$99980,Produccion_PJ!$K$61,Resultados_Dic3!$E$3:$E$99980,Produccion_PJ!$J80,Resultados_Dic3!$A$3:$A$99980,Produccion_PJ!$H80)</f>
        <v>0</v>
      </c>
      <c r="AB80" s="21">
        <f>+SUMIFS(Resultados_Dic3!X$3:X$99980,Resultados_Dic3!$F$3:$F$99980,Produccion_PJ!$K80,Resultados_Dic3!$D$3:$D$99980,Produccion_PJ!$K$61,Resultados_Dic3!$E$3:$E$99980,Produccion_PJ!$J80,Resultados_Dic3!$A$3:$A$99980,Produccion_PJ!$H80)</f>
        <v>0</v>
      </c>
      <c r="AC80" s="21">
        <f>+SUMIFS(Resultados_Dic3!Y$3:Y$99980,Resultados_Dic3!$F$3:$F$99980,Produccion_PJ!$K80,Resultados_Dic3!$D$3:$D$99980,Produccion_PJ!$K$61,Resultados_Dic3!$E$3:$E$99980,Produccion_PJ!$J80,Resultados_Dic3!$A$3:$A$99980,Produccion_PJ!$H80)</f>
        <v>0</v>
      </c>
      <c r="AD80" s="21">
        <f>+SUMIFS(Resultados_Dic3!Z$3:Z$99980,Resultados_Dic3!$F$3:$F$99980,Produccion_PJ!$K80,Resultados_Dic3!$D$3:$D$99980,Produccion_PJ!$K$61,Resultados_Dic3!$E$3:$E$99980,Produccion_PJ!$J80,Resultados_Dic3!$A$3:$A$99980,Produccion_PJ!$H80)</f>
        <v>0</v>
      </c>
      <c r="AE80" s="21">
        <f>+SUMIFS(Resultados_Dic3!AA$3:AA$99980,Resultados_Dic3!$F$3:$F$99980,Produccion_PJ!$K80,Resultados_Dic3!$D$3:$D$99980,Produccion_PJ!$K$61,Resultados_Dic3!$E$3:$E$99980,Produccion_PJ!$J80,Resultados_Dic3!$A$3:$A$99980,Produccion_PJ!$H80)</f>
        <v>0</v>
      </c>
      <c r="AF80" s="21">
        <f>+SUMIFS(Resultados_Dic3!AB$3:AB$99980,Resultados_Dic3!$F$3:$F$99980,Produccion_PJ!$K80,Resultados_Dic3!$D$3:$D$99980,Produccion_PJ!$K$61,Resultados_Dic3!$E$3:$E$99980,Produccion_PJ!$J80,Resultados_Dic3!$A$3:$A$99980,Produccion_PJ!$H80)</f>
        <v>0</v>
      </c>
      <c r="AG80" s="21">
        <f>+SUMIFS(Resultados_Dic3!AC$3:AC$99980,Resultados_Dic3!$F$3:$F$99980,Produccion_PJ!$K80,Resultados_Dic3!$D$3:$D$99980,Produccion_PJ!$K$61,Resultados_Dic3!$E$3:$E$99980,Produccion_PJ!$J80,Resultados_Dic3!$A$3:$A$99980,Produccion_PJ!$H80)</f>
        <v>0</v>
      </c>
      <c r="AH80" s="21">
        <f>+SUMIFS(Resultados_Dic3!AD$3:AD$99980,Resultados_Dic3!$F$3:$F$99980,Produccion_PJ!$K80,Resultados_Dic3!$D$3:$D$99980,Produccion_PJ!$K$61,Resultados_Dic3!$E$3:$E$99980,Produccion_PJ!$J80,Resultados_Dic3!$A$3:$A$99980,Produccion_PJ!$H80)</f>
        <v>0</v>
      </c>
      <c r="AI80" s="21">
        <f>+SUMIFS(Resultados_Dic3!AE$3:AE$99980,Resultados_Dic3!$F$3:$F$99980,Produccion_PJ!$K80,Resultados_Dic3!$D$3:$D$99980,Produccion_PJ!$K$61,Resultados_Dic3!$E$3:$E$99980,Produccion_PJ!$J80,Resultados_Dic3!$A$3:$A$99980,Produccion_PJ!$H80)</f>
        <v>0</v>
      </c>
      <c r="AJ80" s="21">
        <f>+SUMIFS(Resultados_Dic3!AF$3:AF$99980,Resultados_Dic3!$F$3:$F$99980,Produccion_PJ!$K80,Resultados_Dic3!$D$3:$D$99980,Produccion_PJ!$K$61,Resultados_Dic3!$E$3:$E$99980,Produccion_PJ!$J80,Resultados_Dic3!$A$3:$A$99980,Produccion_PJ!$H80)</f>
        <v>0</v>
      </c>
      <c r="AK80" s="21">
        <f>+SUMIFS(Resultados_Dic3!AG$3:AG$99980,Resultados_Dic3!$F$3:$F$99980,Produccion_PJ!$K80,Resultados_Dic3!$D$3:$D$99980,Produccion_PJ!$K$61,Resultados_Dic3!$E$3:$E$99980,Produccion_PJ!$J80,Resultados_Dic3!$A$3:$A$99980,Produccion_PJ!$H80)</f>
        <v>0</v>
      </c>
      <c r="AL80" s="21">
        <f>+SUMIFS(Resultados_Dic3!AH$3:AH$99980,Resultados_Dic3!$F$3:$F$99980,Produccion_PJ!$K80,Resultados_Dic3!$D$3:$D$99980,Produccion_PJ!$K$61,Resultados_Dic3!$E$3:$E$99980,Produccion_PJ!$J80,Resultados_Dic3!$A$3:$A$99980,Produccion_PJ!$H80)</f>
        <v>0</v>
      </c>
      <c r="AM80" s="21">
        <f>+SUMIFS(Resultados_Dic3!AI$3:AI$99980,Resultados_Dic3!$F$3:$F$99980,Produccion_PJ!$K80,Resultados_Dic3!$D$3:$D$99980,Produccion_PJ!$K$61,Resultados_Dic3!$E$3:$E$99980,Produccion_PJ!$J80,Resultados_Dic3!$A$3:$A$99980,Produccion_PJ!$H80)</f>
        <v>0</v>
      </c>
      <c r="AN80" s="21">
        <f>+SUMIFS(Resultados_Dic3!AJ$3:AJ$99980,Resultados_Dic3!$F$3:$F$99980,Produccion_PJ!$K80,Resultados_Dic3!$D$3:$D$99980,Produccion_PJ!$K$61,Resultados_Dic3!$E$3:$E$99980,Produccion_PJ!$J80,Resultados_Dic3!$A$3:$A$99980,Produccion_PJ!$H80)</f>
        <v>0</v>
      </c>
      <c r="AO80" s="21">
        <f>+SUMIFS(Resultados_Dic3!AK$3:AK$99980,Resultados_Dic3!$F$3:$F$99980,Produccion_PJ!$K80,Resultados_Dic3!$D$3:$D$99980,Produccion_PJ!$K$61,Resultados_Dic3!$E$3:$E$99980,Produccion_PJ!$J80,Resultados_Dic3!$A$3:$A$99980,Produccion_PJ!$H80)</f>
        <v>0</v>
      </c>
      <c r="AP80" s="21">
        <f>+SUMIFS(Resultados_Dic3!AL$3:AL$99980,Resultados_Dic3!$F$3:$F$99980,Produccion_PJ!$K80,Resultados_Dic3!$D$3:$D$99980,Produccion_PJ!$K$61,Resultados_Dic3!$E$3:$E$99980,Produccion_PJ!$J80,Resultados_Dic3!$A$3:$A$99980,Produccion_PJ!$H80)</f>
        <v>0</v>
      </c>
      <c r="AQ80" s="21">
        <f>+SUMIFS(Resultados_Dic3!AM$3:AM$99980,Resultados_Dic3!$F$3:$F$99980,Produccion_PJ!$K80,Resultados_Dic3!$D$3:$D$99980,Produccion_PJ!$K$61,Resultados_Dic3!$E$3:$E$99980,Produccion_PJ!$J80,Resultados_Dic3!$A$3:$A$99980,Produccion_PJ!$H80)</f>
        <v>0</v>
      </c>
    </row>
    <row r="81" spans="1:44" x14ac:dyDescent="0.25">
      <c r="A81" s="53"/>
      <c r="G81" s="15"/>
      <c r="H81" s="17" t="str">
        <f t="shared" si="109"/>
        <v>DIC5</v>
      </c>
      <c r="J81" s="24" t="s">
        <v>141</v>
      </c>
      <c r="K81" s="2" t="s">
        <v>276</v>
      </c>
      <c r="L81" s="21">
        <f>+SUMIFS(Resultados_Dic3!H$3:H$99980,Resultados_Dic3!$F$3:$F$99980,Produccion_PJ!$K81,Resultados_Dic3!$D$3:$D$99980,Produccion_PJ!$K$61,Resultados_Dic3!$E$3:$E$99980,Produccion_PJ!$J81,Resultados_Dic3!$A$3:$A$99980,Produccion_PJ!$H81)</f>
        <v>161.39696045939101</v>
      </c>
      <c r="M81" s="21">
        <f>+SUMIFS(Resultados_Dic3!I$3:I$99980,Resultados_Dic3!$F$3:$F$99980,Produccion_PJ!$K81,Resultados_Dic3!$D$3:$D$99980,Produccion_PJ!$K$61,Resultados_Dic3!$E$3:$E$99980,Produccion_PJ!$J81,Resultados_Dic3!$A$3:$A$99980,Produccion_PJ!$H81)</f>
        <v>150.12592010172199</v>
      </c>
      <c r="N81" s="21">
        <f>+SUMIFS(Resultados_Dic3!J$3:J$99980,Resultados_Dic3!$F$3:$F$99980,Produccion_PJ!$K81,Resultados_Dic3!$D$3:$D$99980,Produccion_PJ!$K$61,Resultados_Dic3!$E$3:$E$99980,Produccion_PJ!$J81,Resultados_Dic3!$A$3:$A$99980,Produccion_PJ!$H81)</f>
        <v>138.241996406731</v>
      </c>
      <c r="O81" s="21">
        <f>+SUMIFS(Resultados_Dic3!K$3:K$99980,Resultados_Dic3!$F$3:$F$99980,Produccion_PJ!$K81,Resultados_Dic3!$D$3:$D$99980,Produccion_PJ!$K$61,Resultados_Dic3!$E$3:$E$99980,Produccion_PJ!$J81,Resultados_Dic3!$A$3:$A$99980,Produccion_PJ!$H81)</f>
        <v>126.358072711739</v>
      </c>
      <c r="P81" s="21">
        <f>+SUMIFS(Resultados_Dic3!L$3:L$99980,Resultados_Dic3!$F$3:$F$99980,Produccion_PJ!$K81,Resultados_Dic3!$D$3:$D$99980,Produccion_PJ!$K$61,Resultados_Dic3!$E$3:$E$99980,Produccion_PJ!$J81,Resultados_Dic3!$A$3:$A$99980,Produccion_PJ!$H81)</f>
        <v>114.47414901674701</v>
      </c>
      <c r="Q81" s="21">
        <f>+SUMIFS(Resultados_Dic3!M$3:M$99980,Resultados_Dic3!$F$3:$F$99980,Produccion_PJ!$K81,Resultados_Dic3!$D$3:$D$99980,Produccion_PJ!$K$61,Resultados_Dic3!$E$3:$E$99980,Produccion_PJ!$J81,Resultados_Dic3!$A$3:$A$99980,Produccion_PJ!$H81)</f>
        <v>101.73637285044001</v>
      </c>
      <c r="R81" s="21">
        <f>+SUMIFS(Resultados_Dic3!N$3:N$99980,Resultados_Dic3!$F$3:$F$99980,Produccion_PJ!$K81,Resultados_Dic3!$D$3:$D$99980,Produccion_PJ!$K$61,Resultados_Dic3!$E$3:$E$99980,Produccion_PJ!$J81,Resultados_Dic3!$A$3:$A$99980,Produccion_PJ!$H81)</f>
        <v>88.998596684131797</v>
      </c>
      <c r="S81" s="21">
        <f>+SUMIFS(Resultados_Dic3!O$3:O$99980,Resultados_Dic3!$F$3:$F$99980,Produccion_PJ!$K81,Resultados_Dic3!$D$3:$D$99980,Produccion_PJ!$K$61,Resultados_Dic3!$E$3:$E$99980,Produccion_PJ!$J81,Resultados_Dic3!$A$3:$A$99980,Produccion_PJ!$H81)</f>
        <v>80.200685590428805</v>
      </c>
      <c r="T81" s="21">
        <f>+SUMIFS(Resultados_Dic3!P$3:P$99980,Resultados_Dic3!$F$3:$F$99980,Produccion_PJ!$K81,Resultados_Dic3!$D$3:$D$99980,Produccion_PJ!$K$61,Resultados_Dic3!$E$3:$E$99980,Produccion_PJ!$J81,Resultados_Dic3!$A$3:$A$99980,Produccion_PJ!$H81)</f>
        <v>66.420570344199305</v>
      </c>
      <c r="U81" s="21">
        <f>+SUMIFS(Resultados_Dic3!Q$3:Q$99980,Resultados_Dic3!$F$3:$F$99980,Produccion_PJ!$K81,Resultados_Dic3!$D$3:$D$99980,Produccion_PJ!$K$61,Resultados_Dic3!$E$3:$E$99980,Produccion_PJ!$J81,Resultados_Dic3!$A$3:$A$99980,Produccion_PJ!$H81)</f>
        <v>0</v>
      </c>
      <c r="V81" s="21">
        <f>+SUMIFS(Resultados_Dic3!R$3:R$99980,Resultados_Dic3!$F$3:$F$99980,Produccion_PJ!$K81,Resultados_Dic3!$D$3:$D$99980,Produccion_PJ!$K$61,Resultados_Dic3!$E$3:$E$99980,Produccion_PJ!$J81,Resultados_Dic3!$A$3:$A$99980,Produccion_PJ!$H81)</f>
        <v>0</v>
      </c>
      <c r="W81" s="21">
        <f>+SUMIFS(Resultados_Dic3!S$3:S$99980,Resultados_Dic3!$F$3:$F$99980,Produccion_PJ!$K81,Resultados_Dic3!$D$3:$D$99980,Produccion_PJ!$K$61,Resultados_Dic3!$E$3:$E$99980,Produccion_PJ!$J81,Resultados_Dic3!$A$3:$A$99980,Produccion_PJ!$H81)</f>
        <v>0</v>
      </c>
      <c r="X81" s="21">
        <f>+SUMIFS(Resultados_Dic3!T$3:T$99980,Resultados_Dic3!$F$3:$F$99980,Produccion_PJ!$K81,Resultados_Dic3!$D$3:$D$99980,Produccion_PJ!$K$61,Resultados_Dic3!$E$3:$E$99980,Produccion_PJ!$J81,Resultados_Dic3!$A$3:$A$99980,Produccion_PJ!$H81)</f>
        <v>0</v>
      </c>
      <c r="Y81" s="21">
        <f>+SUMIFS(Resultados_Dic3!U$3:U$99980,Resultados_Dic3!$F$3:$F$99980,Produccion_PJ!$K81,Resultados_Dic3!$D$3:$D$99980,Produccion_PJ!$K$61,Resultados_Dic3!$E$3:$E$99980,Produccion_PJ!$J81,Resultados_Dic3!$A$3:$A$99980,Produccion_PJ!$H81)</f>
        <v>0</v>
      </c>
      <c r="Z81" s="21">
        <f>+SUMIFS(Resultados_Dic3!V$3:V$99980,Resultados_Dic3!$F$3:$F$99980,Produccion_PJ!$K81,Resultados_Dic3!$D$3:$D$99980,Produccion_PJ!$K$61,Resultados_Dic3!$E$3:$E$99980,Produccion_PJ!$J81,Resultados_Dic3!$A$3:$A$99980,Produccion_PJ!$H81)</f>
        <v>0</v>
      </c>
      <c r="AA81" s="21">
        <f>+SUMIFS(Resultados_Dic3!W$3:W$99980,Resultados_Dic3!$F$3:$F$99980,Produccion_PJ!$K81,Resultados_Dic3!$D$3:$D$99980,Produccion_PJ!$K$61,Resultados_Dic3!$E$3:$E$99980,Produccion_PJ!$J81,Resultados_Dic3!$A$3:$A$99980,Produccion_PJ!$H81)</f>
        <v>0</v>
      </c>
      <c r="AB81" s="21">
        <f>+SUMIFS(Resultados_Dic3!X$3:X$99980,Resultados_Dic3!$F$3:$F$99980,Produccion_PJ!$K81,Resultados_Dic3!$D$3:$D$99980,Produccion_PJ!$K$61,Resultados_Dic3!$E$3:$E$99980,Produccion_PJ!$J81,Resultados_Dic3!$A$3:$A$99980,Produccion_PJ!$H81)</f>
        <v>0</v>
      </c>
      <c r="AC81" s="21">
        <f>+SUMIFS(Resultados_Dic3!Y$3:Y$99980,Resultados_Dic3!$F$3:$F$99980,Produccion_PJ!$K81,Resultados_Dic3!$D$3:$D$99980,Produccion_PJ!$K$61,Resultados_Dic3!$E$3:$E$99980,Produccion_PJ!$J81,Resultados_Dic3!$A$3:$A$99980,Produccion_PJ!$H81)</f>
        <v>0</v>
      </c>
      <c r="AD81" s="21">
        <f>+SUMIFS(Resultados_Dic3!Z$3:Z$99980,Resultados_Dic3!$F$3:$F$99980,Produccion_PJ!$K81,Resultados_Dic3!$D$3:$D$99980,Produccion_PJ!$K$61,Resultados_Dic3!$E$3:$E$99980,Produccion_PJ!$J81,Resultados_Dic3!$A$3:$A$99980,Produccion_PJ!$H81)</f>
        <v>0</v>
      </c>
      <c r="AE81" s="21">
        <f>+SUMIFS(Resultados_Dic3!AA$3:AA$99980,Resultados_Dic3!$F$3:$F$99980,Produccion_PJ!$K81,Resultados_Dic3!$D$3:$D$99980,Produccion_PJ!$K$61,Resultados_Dic3!$E$3:$E$99980,Produccion_PJ!$J81,Resultados_Dic3!$A$3:$A$99980,Produccion_PJ!$H81)</f>
        <v>0</v>
      </c>
      <c r="AF81" s="21">
        <f>+SUMIFS(Resultados_Dic3!AB$3:AB$99980,Resultados_Dic3!$F$3:$F$99980,Produccion_PJ!$K81,Resultados_Dic3!$D$3:$D$99980,Produccion_PJ!$K$61,Resultados_Dic3!$E$3:$E$99980,Produccion_PJ!$J81,Resultados_Dic3!$A$3:$A$99980,Produccion_PJ!$H81)</f>
        <v>0</v>
      </c>
      <c r="AG81" s="21">
        <f>+SUMIFS(Resultados_Dic3!AC$3:AC$99980,Resultados_Dic3!$F$3:$F$99980,Produccion_PJ!$K81,Resultados_Dic3!$D$3:$D$99980,Produccion_PJ!$K$61,Resultados_Dic3!$E$3:$E$99980,Produccion_PJ!$J81,Resultados_Dic3!$A$3:$A$99980,Produccion_PJ!$H81)</f>
        <v>0</v>
      </c>
      <c r="AH81" s="21">
        <f>+SUMIFS(Resultados_Dic3!AD$3:AD$99980,Resultados_Dic3!$F$3:$F$99980,Produccion_PJ!$K81,Resultados_Dic3!$D$3:$D$99980,Produccion_PJ!$K$61,Resultados_Dic3!$E$3:$E$99980,Produccion_PJ!$J81,Resultados_Dic3!$A$3:$A$99980,Produccion_PJ!$H81)</f>
        <v>0</v>
      </c>
      <c r="AI81" s="21">
        <f>+SUMIFS(Resultados_Dic3!AE$3:AE$99980,Resultados_Dic3!$F$3:$F$99980,Produccion_PJ!$K81,Resultados_Dic3!$D$3:$D$99980,Produccion_PJ!$K$61,Resultados_Dic3!$E$3:$E$99980,Produccion_PJ!$J81,Resultados_Dic3!$A$3:$A$99980,Produccion_PJ!$H81)</f>
        <v>0</v>
      </c>
      <c r="AJ81" s="21">
        <f>+SUMIFS(Resultados_Dic3!AF$3:AF$99980,Resultados_Dic3!$F$3:$F$99980,Produccion_PJ!$K81,Resultados_Dic3!$D$3:$D$99980,Produccion_PJ!$K$61,Resultados_Dic3!$E$3:$E$99980,Produccion_PJ!$J81,Resultados_Dic3!$A$3:$A$99980,Produccion_PJ!$H81)</f>
        <v>0</v>
      </c>
      <c r="AK81" s="21">
        <f>+SUMIFS(Resultados_Dic3!AG$3:AG$99980,Resultados_Dic3!$F$3:$F$99980,Produccion_PJ!$K81,Resultados_Dic3!$D$3:$D$99980,Produccion_PJ!$K$61,Resultados_Dic3!$E$3:$E$99980,Produccion_PJ!$J81,Resultados_Dic3!$A$3:$A$99980,Produccion_PJ!$H81)</f>
        <v>0</v>
      </c>
      <c r="AL81" s="21">
        <f>+SUMIFS(Resultados_Dic3!AH$3:AH$99980,Resultados_Dic3!$F$3:$F$99980,Produccion_PJ!$K81,Resultados_Dic3!$D$3:$D$99980,Produccion_PJ!$K$61,Resultados_Dic3!$E$3:$E$99980,Produccion_PJ!$J81,Resultados_Dic3!$A$3:$A$99980,Produccion_PJ!$H81)</f>
        <v>0</v>
      </c>
      <c r="AM81" s="21">
        <f>+SUMIFS(Resultados_Dic3!AI$3:AI$99980,Resultados_Dic3!$F$3:$F$99980,Produccion_PJ!$K81,Resultados_Dic3!$D$3:$D$99980,Produccion_PJ!$K$61,Resultados_Dic3!$E$3:$E$99980,Produccion_PJ!$J81,Resultados_Dic3!$A$3:$A$99980,Produccion_PJ!$H81)</f>
        <v>0</v>
      </c>
      <c r="AN81" s="21">
        <f>+SUMIFS(Resultados_Dic3!AJ$3:AJ$99980,Resultados_Dic3!$F$3:$F$99980,Produccion_PJ!$K81,Resultados_Dic3!$D$3:$D$99980,Produccion_PJ!$K$61,Resultados_Dic3!$E$3:$E$99980,Produccion_PJ!$J81,Resultados_Dic3!$A$3:$A$99980,Produccion_PJ!$H81)</f>
        <v>0</v>
      </c>
      <c r="AO81" s="21">
        <f>+SUMIFS(Resultados_Dic3!AK$3:AK$99980,Resultados_Dic3!$F$3:$F$99980,Produccion_PJ!$K81,Resultados_Dic3!$D$3:$D$99980,Produccion_PJ!$K$61,Resultados_Dic3!$E$3:$E$99980,Produccion_PJ!$J81,Resultados_Dic3!$A$3:$A$99980,Produccion_PJ!$H81)</f>
        <v>0</v>
      </c>
      <c r="AP81" s="21">
        <f>+SUMIFS(Resultados_Dic3!AL$3:AL$99980,Resultados_Dic3!$F$3:$F$99980,Produccion_PJ!$K81,Resultados_Dic3!$D$3:$D$99980,Produccion_PJ!$K$61,Resultados_Dic3!$E$3:$E$99980,Produccion_PJ!$J81,Resultados_Dic3!$A$3:$A$99980,Produccion_PJ!$H81)</f>
        <v>0</v>
      </c>
      <c r="AQ81" s="21">
        <f>+SUMIFS(Resultados_Dic3!AM$3:AM$99980,Resultados_Dic3!$F$3:$F$99980,Produccion_PJ!$K81,Resultados_Dic3!$D$3:$D$99980,Produccion_PJ!$K$61,Resultados_Dic3!$E$3:$E$99980,Produccion_PJ!$J81,Resultados_Dic3!$A$3:$A$99980,Produccion_PJ!$H81)</f>
        <v>0</v>
      </c>
    </row>
    <row r="82" spans="1:44" x14ac:dyDescent="0.25">
      <c r="A82" s="53"/>
      <c r="G82" s="15"/>
      <c r="H82" s="17" t="str">
        <f t="shared" si="109"/>
        <v>DIC5</v>
      </c>
      <c r="J82" s="24" t="s">
        <v>142</v>
      </c>
      <c r="K82" s="2" t="s">
        <v>277</v>
      </c>
      <c r="L82" s="21">
        <f>+SUMIFS(Resultados_Dic3!H$3:H$99980,Resultados_Dic3!$F$3:$F$99980,Produccion_PJ!$K82,Resultados_Dic3!$D$3:$D$99980,Produccion_PJ!$K$61,Resultados_Dic3!$E$3:$E$99980,Produccion_PJ!$J82,Resultados_Dic3!$A$3:$A$99980,Produccion_PJ!$H82)</f>
        <v>28.626267253061499</v>
      </c>
      <c r="M82" s="21">
        <f>+SUMIFS(Resultados_Dic3!I$3:I$99980,Resultados_Dic3!$F$3:$F$99980,Produccion_PJ!$K82,Resultados_Dic3!$D$3:$D$99980,Produccion_PJ!$K$61,Resultados_Dic3!$E$3:$E$99980,Produccion_PJ!$J82,Resultados_Dic3!$A$3:$A$99980,Produccion_PJ!$H82)</f>
        <v>26.6821975993237</v>
      </c>
      <c r="N82" s="21">
        <f>+SUMIFS(Resultados_Dic3!J$3:J$99980,Resultados_Dic3!$F$3:$F$99980,Produccion_PJ!$K82,Resultados_Dic3!$D$3:$D$99980,Produccion_PJ!$K$61,Resultados_Dic3!$E$3:$E$99980,Produccion_PJ!$J82,Resultados_Dic3!$A$3:$A$99980,Produccion_PJ!$H82)</f>
        <v>25.454751103973301</v>
      </c>
      <c r="O82" s="21">
        <f>+SUMIFS(Resultados_Dic3!K$3:K$99980,Resultados_Dic3!$F$3:$F$99980,Produccion_PJ!$K82,Resultados_Dic3!$D$3:$D$99980,Produccion_PJ!$K$61,Resultados_Dic3!$E$3:$E$99980,Produccion_PJ!$J82,Resultados_Dic3!$A$3:$A$99980,Produccion_PJ!$H82)</f>
        <v>24.227304608622902</v>
      </c>
      <c r="P82" s="21">
        <f>+SUMIFS(Resultados_Dic3!L$3:L$99980,Resultados_Dic3!$F$3:$F$99980,Produccion_PJ!$K82,Resultados_Dic3!$D$3:$D$99980,Produccion_PJ!$K$61,Resultados_Dic3!$E$3:$E$99980,Produccion_PJ!$J82,Resultados_Dic3!$A$3:$A$99980,Produccion_PJ!$H82)</f>
        <v>22.999858113272602</v>
      </c>
      <c r="Q82" s="21">
        <f>+SUMIFS(Resultados_Dic3!M$3:M$99980,Resultados_Dic3!$F$3:$F$99980,Produccion_PJ!$K82,Resultados_Dic3!$D$3:$D$99980,Produccion_PJ!$K$61,Resultados_Dic3!$E$3:$E$99980,Produccion_PJ!$J82,Resultados_Dic3!$A$3:$A$99980,Produccion_PJ!$H82)</f>
        <v>21.217403185293499</v>
      </c>
      <c r="R82" s="21">
        <f>+SUMIFS(Resultados_Dic3!N$3:N$99980,Resultados_Dic3!$F$3:$F$99980,Produccion_PJ!$K82,Resultados_Dic3!$D$3:$D$99980,Produccion_PJ!$K$61,Resultados_Dic3!$E$3:$E$99980,Produccion_PJ!$J82,Resultados_Dic3!$A$3:$A$99980,Produccion_PJ!$H82)</f>
        <v>19.434948257314399</v>
      </c>
      <c r="S82" s="21">
        <f>+SUMIFS(Resultados_Dic3!O$3:O$99980,Resultados_Dic3!$F$3:$F$99980,Produccion_PJ!$K82,Resultados_Dic3!$D$3:$D$99980,Produccion_PJ!$K$61,Resultados_Dic3!$E$3:$E$99980,Produccion_PJ!$J82,Resultados_Dic3!$A$3:$A$99980,Produccion_PJ!$H82)</f>
        <v>17.950606878863201</v>
      </c>
      <c r="T82" s="21">
        <f>+SUMIFS(Resultados_Dic3!P$3:P$99980,Resultados_Dic3!$F$3:$F$99980,Produccion_PJ!$K82,Resultados_Dic3!$D$3:$D$99980,Produccion_PJ!$K$61,Resultados_Dic3!$E$3:$E$99980,Produccion_PJ!$J82,Resultados_Dic3!$A$3:$A$99980,Produccion_PJ!$H82)</f>
        <v>16.4662655004119</v>
      </c>
      <c r="U82" s="21">
        <f>+SUMIFS(Resultados_Dic3!Q$3:Q$99980,Resultados_Dic3!$F$3:$F$99980,Produccion_PJ!$K82,Resultados_Dic3!$D$3:$D$99980,Produccion_PJ!$K$61,Resultados_Dic3!$E$3:$E$99980,Produccion_PJ!$J82,Resultados_Dic3!$A$3:$A$99980,Produccion_PJ!$H82)</f>
        <v>15.0507099828764</v>
      </c>
      <c r="V82" s="21">
        <f>+SUMIFS(Resultados_Dic3!R$3:R$99980,Resultados_Dic3!$F$3:$F$99980,Produccion_PJ!$K82,Resultados_Dic3!$D$3:$D$99980,Produccion_PJ!$K$61,Resultados_Dic3!$E$3:$E$99980,Produccion_PJ!$J82,Resultados_Dic3!$A$3:$A$99980,Produccion_PJ!$H82)</f>
        <v>13.6351544653409</v>
      </c>
      <c r="W82" s="21">
        <f>+SUMIFS(Resultados_Dic3!S$3:S$99980,Resultados_Dic3!$F$3:$F$99980,Produccion_PJ!$K82,Resultados_Dic3!$D$3:$D$99980,Produccion_PJ!$K$61,Resultados_Dic3!$E$3:$E$99980,Produccion_PJ!$J82,Resultados_Dic3!$A$3:$A$99980,Produccion_PJ!$H82)</f>
        <v>12.2195989478054</v>
      </c>
      <c r="X82" s="21">
        <f>+SUMIFS(Resultados_Dic3!T$3:T$99980,Resultados_Dic3!$F$3:$F$99980,Produccion_PJ!$K82,Resultados_Dic3!$D$3:$D$99980,Produccion_PJ!$K$61,Resultados_Dic3!$E$3:$E$99980,Produccion_PJ!$J82,Resultados_Dic3!$A$3:$A$99980,Produccion_PJ!$H82)</f>
        <v>11.487004606656299</v>
      </c>
      <c r="Y82" s="21">
        <f>+SUMIFS(Resultados_Dic3!U$3:U$99980,Resultados_Dic3!$F$3:$F$99980,Produccion_PJ!$K82,Resultados_Dic3!$D$3:$D$99980,Produccion_PJ!$K$61,Resultados_Dic3!$E$3:$E$99980,Produccion_PJ!$J82,Resultados_Dic3!$A$3:$A$99980,Produccion_PJ!$H82)</f>
        <v>10.7544102655073</v>
      </c>
      <c r="Z82" s="21">
        <f>+SUMIFS(Resultados_Dic3!V$3:V$99980,Resultados_Dic3!$F$3:$F$99980,Produccion_PJ!$K82,Resultados_Dic3!$D$3:$D$99980,Produccion_PJ!$K$61,Resultados_Dic3!$E$3:$E$99980,Produccion_PJ!$J82,Resultados_Dic3!$A$3:$A$99980,Produccion_PJ!$H82)</f>
        <v>3.19328934183621</v>
      </c>
      <c r="AA82" s="21">
        <f>+SUMIFS(Resultados_Dic3!W$3:W$99980,Resultados_Dic3!$F$3:$F$99980,Produccion_PJ!$K82,Resultados_Dic3!$D$3:$D$99980,Produccion_PJ!$K$61,Resultados_Dic3!$E$3:$E$99980,Produccion_PJ!$J82,Resultados_Dic3!$A$3:$A$99980,Produccion_PJ!$H82)</f>
        <v>0</v>
      </c>
      <c r="AB82" s="21">
        <f>+SUMIFS(Resultados_Dic3!X$3:X$99980,Resultados_Dic3!$F$3:$F$99980,Produccion_PJ!$K82,Resultados_Dic3!$D$3:$D$99980,Produccion_PJ!$K$61,Resultados_Dic3!$E$3:$E$99980,Produccion_PJ!$J82,Resultados_Dic3!$A$3:$A$99980,Produccion_PJ!$H82)</f>
        <v>0</v>
      </c>
      <c r="AC82" s="21">
        <f>+SUMIFS(Resultados_Dic3!Y$3:Y$99980,Resultados_Dic3!$F$3:$F$99980,Produccion_PJ!$K82,Resultados_Dic3!$D$3:$D$99980,Produccion_PJ!$K$61,Resultados_Dic3!$E$3:$E$99980,Produccion_PJ!$J82,Resultados_Dic3!$A$3:$A$99980,Produccion_PJ!$H82)</f>
        <v>0</v>
      </c>
      <c r="AD82" s="21">
        <f>+SUMIFS(Resultados_Dic3!Z$3:Z$99980,Resultados_Dic3!$F$3:$F$99980,Produccion_PJ!$K82,Resultados_Dic3!$D$3:$D$99980,Produccion_PJ!$K$61,Resultados_Dic3!$E$3:$E$99980,Produccion_PJ!$J82,Resultados_Dic3!$A$3:$A$99980,Produccion_PJ!$H82)</f>
        <v>0</v>
      </c>
      <c r="AE82" s="21">
        <f>+SUMIFS(Resultados_Dic3!AA$3:AA$99980,Resultados_Dic3!$F$3:$F$99980,Produccion_PJ!$K82,Resultados_Dic3!$D$3:$D$99980,Produccion_PJ!$K$61,Resultados_Dic3!$E$3:$E$99980,Produccion_PJ!$J82,Resultados_Dic3!$A$3:$A$99980,Produccion_PJ!$H82)</f>
        <v>0</v>
      </c>
      <c r="AF82" s="21">
        <f>+SUMIFS(Resultados_Dic3!AB$3:AB$99980,Resultados_Dic3!$F$3:$F$99980,Produccion_PJ!$K82,Resultados_Dic3!$D$3:$D$99980,Produccion_PJ!$K$61,Resultados_Dic3!$E$3:$E$99980,Produccion_PJ!$J82,Resultados_Dic3!$A$3:$A$99980,Produccion_PJ!$H82)</f>
        <v>0</v>
      </c>
      <c r="AG82" s="21">
        <f>+SUMIFS(Resultados_Dic3!AC$3:AC$99980,Resultados_Dic3!$F$3:$F$99980,Produccion_PJ!$K82,Resultados_Dic3!$D$3:$D$99980,Produccion_PJ!$K$61,Resultados_Dic3!$E$3:$E$99980,Produccion_PJ!$J82,Resultados_Dic3!$A$3:$A$99980,Produccion_PJ!$H82)</f>
        <v>0</v>
      </c>
      <c r="AH82" s="21">
        <f>+SUMIFS(Resultados_Dic3!AD$3:AD$99980,Resultados_Dic3!$F$3:$F$99980,Produccion_PJ!$K82,Resultados_Dic3!$D$3:$D$99980,Produccion_PJ!$K$61,Resultados_Dic3!$E$3:$E$99980,Produccion_PJ!$J82,Resultados_Dic3!$A$3:$A$99980,Produccion_PJ!$H82)</f>
        <v>0</v>
      </c>
      <c r="AI82" s="21">
        <f>+SUMIFS(Resultados_Dic3!AE$3:AE$99980,Resultados_Dic3!$F$3:$F$99980,Produccion_PJ!$K82,Resultados_Dic3!$D$3:$D$99980,Produccion_PJ!$K$61,Resultados_Dic3!$E$3:$E$99980,Produccion_PJ!$J82,Resultados_Dic3!$A$3:$A$99980,Produccion_PJ!$H82)</f>
        <v>0</v>
      </c>
      <c r="AJ82" s="21">
        <f>+SUMIFS(Resultados_Dic3!AF$3:AF$99980,Resultados_Dic3!$F$3:$F$99980,Produccion_PJ!$K82,Resultados_Dic3!$D$3:$D$99980,Produccion_PJ!$K$61,Resultados_Dic3!$E$3:$E$99980,Produccion_PJ!$J82,Resultados_Dic3!$A$3:$A$99980,Produccion_PJ!$H82)</f>
        <v>0</v>
      </c>
      <c r="AK82" s="21">
        <f>+SUMIFS(Resultados_Dic3!AG$3:AG$99980,Resultados_Dic3!$F$3:$F$99980,Produccion_PJ!$K82,Resultados_Dic3!$D$3:$D$99980,Produccion_PJ!$K$61,Resultados_Dic3!$E$3:$E$99980,Produccion_PJ!$J82,Resultados_Dic3!$A$3:$A$99980,Produccion_PJ!$H82)</f>
        <v>0</v>
      </c>
      <c r="AL82" s="21">
        <f>+SUMIFS(Resultados_Dic3!AH$3:AH$99980,Resultados_Dic3!$F$3:$F$99980,Produccion_PJ!$K82,Resultados_Dic3!$D$3:$D$99980,Produccion_PJ!$K$61,Resultados_Dic3!$E$3:$E$99980,Produccion_PJ!$J82,Resultados_Dic3!$A$3:$A$99980,Produccion_PJ!$H82)</f>
        <v>0</v>
      </c>
      <c r="AM82" s="21">
        <f>+SUMIFS(Resultados_Dic3!AI$3:AI$99980,Resultados_Dic3!$F$3:$F$99980,Produccion_PJ!$K82,Resultados_Dic3!$D$3:$D$99980,Produccion_PJ!$K$61,Resultados_Dic3!$E$3:$E$99980,Produccion_PJ!$J82,Resultados_Dic3!$A$3:$A$99980,Produccion_PJ!$H82)</f>
        <v>0</v>
      </c>
      <c r="AN82" s="21">
        <f>+SUMIFS(Resultados_Dic3!AJ$3:AJ$99980,Resultados_Dic3!$F$3:$F$99980,Produccion_PJ!$K82,Resultados_Dic3!$D$3:$D$99980,Produccion_PJ!$K$61,Resultados_Dic3!$E$3:$E$99980,Produccion_PJ!$J82,Resultados_Dic3!$A$3:$A$99980,Produccion_PJ!$H82)</f>
        <v>0</v>
      </c>
      <c r="AO82" s="21">
        <f>+SUMIFS(Resultados_Dic3!AK$3:AK$99980,Resultados_Dic3!$F$3:$F$99980,Produccion_PJ!$K82,Resultados_Dic3!$D$3:$D$99980,Produccion_PJ!$K$61,Resultados_Dic3!$E$3:$E$99980,Produccion_PJ!$J82,Resultados_Dic3!$A$3:$A$99980,Produccion_PJ!$H82)</f>
        <v>0</v>
      </c>
      <c r="AP82" s="21">
        <f>+SUMIFS(Resultados_Dic3!AL$3:AL$99980,Resultados_Dic3!$F$3:$F$99980,Produccion_PJ!$K82,Resultados_Dic3!$D$3:$D$99980,Produccion_PJ!$K$61,Resultados_Dic3!$E$3:$E$99980,Produccion_PJ!$J82,Resultados_Dic3!$A$3:$A$99980,Produccion_PJ!$H82)</f>
        <v>0</v>
      </c>
      <c r="AQ82" s="21">
        <f>+SUMIFS(Resultados_Dic3!AM$3:AM$99980,Resultados_Dic3!$F$3:$F$99980,Produccion_PJ!$K82,Resultados_Dic3!$D$3:$D$99980,Produccion_PJ!$K$61,Resultados_Dic3!$E$3:$E$99980,Produccion_PJ!$J82,Resultados_Dic3!$A$3:$A$99980,Produccion_PJ!$H82)</f>
        <v>0</v>
      </c>
    </row>
    <row r="83" spans="1:44" x14ac:dyDescent="0.25">
      <c r="A83" s="53"/>
      <c r="G83" s="15"/>
      <c r="H83" s="17" t="str">
        <f t="shared" si="109"/>
        <v>DIC5</v>
      </c>
      <c r="J83" s="24" t="s">
        <v>140</v>
      </c>
      <c r="K83" s="2" t="s">
        <v>278</v>
      </c>
      <c r="L83" s="21">
        <f>+SUMIFS(Resultados_Dic3!H$3:H$99980,Resultados_Dic3!$F$3:$F$99980,Produccion_PJ!$K83,Resultados_Dic3!$D$3:$D$99980,Produccion_PJ!$K$61,Resultados_Dic3!$E$3:$E$99980,Produccion_PJ!$J83,Resultados_Dic3!$A$3:$A$99980,Produccion_PJ!$H83)</f>
        <v>7.6261793933805194E-2</v>
      </c>
      <c r="M83" s="21">
        <f>+SUMIFS(Resultados_Dic3!I$3:I$99980,Resultados_Dic3!$F$3:$F$99980,Produccion_PJ!$K83,Resultados_Dic3!$D$3:$D$99980,Produccion_PJ!$K$61,Resultados_Dic3!$E$3:$E$99980,Produccion_PJ!$J83,Resultados_Dic3!$A$3:$A$99980,Produccion_PJ!$H83)</f>
        <v>7.4876163330034495E-2</v>
      </c>
      <c r="N83" s="21">
        <f>+SUMIFS(Resultados_Dic3!J$3:J$99980,Resultados_Dic3!$F$3:$F$99980,Produccion_PJ!$K83,Resultados_Dic3!$D$3:$D$99980,Produccion_PJ!$K$61,Resultados_Dic3!$E$3:$E$99980,Produccion_PJ!$J83,Resultados_Dic3!$A$3:$A$99980,Produccion_PJ!$H83)</f>
        <v>7.4922840149444794E-2</v>
      </c>
      <c r="O83" s="21">
        <f>+SUMIFS(Resultados_Dic3!K$3:K$99980,Resultados_Dic3!$F$3:$F$99980,Produccion_PJ!$K83,Resultados_Dic3!$D$3:$D$99980,Produccion_PJ!$K$61,Resultados_Dic3!$E$3:$E$99980,Produccion_PJ!$J83,Resultados_Dic3!$A$3:$A$99980,Produccion_PJ!$H83)</f>
        <v>7.4969516968854996E-2</v>
      </c>
      <c r="P83" s="21">
        <f>+SUMIFS(Resultados_Dic3!L$3:L$99980,Resultados_Dic3!$F$3:$F$99980,Produccion_PJ!$K83,Resultados_Dic3!$D$3:$D$99980,Produccion_PJ!$K$61,Resultados_Dic3!$E$3:$E$99980,Produccion_PJ!$J83,Resultados_Dic3!$A$3:$A$99980,Produccion_PJ!$H83)</f>
        <v>7.5016193788265295E-2</v>
      </c>
      <c r="Q83" s="21">
        <f>+SUMIFS(Resultados_Dic3!M$3:M$99980,Resultados_Dic3!$F$3:$F$99980,Produccion_PJ!$K83,Resultados_Dic3!$D$3:$D$99980,Produccion_PJ!$K$61,Resultados_Dic3!$E$3:$E$99980,Produccion_PJ!$J83,Resultados_Dic3!$A$3:$A$99980,Produccion_PJ!$H83)</f>
        <v>6.9307107423537101E-2</v>
      </c>
      <c r="R83" s="21">
        <f>+SUMIFS(Resultados_Dic3!N$3:N$99980,Resultados_Dic3!$F$3:$F$99980,Produccion_PJ!$K83,Resultados_Dic3!$D$3:$D$99980,Produccion_PJ!$K$61,Resultados_Dic3!$E$3:$E$99980,Produccion_PJ!$J83,Resultados_Dic3!$A$3:$A$99980,Produccion_PJ!$H83)</f>
        <v>6.3598021058808796E-2</v>
      </c>
      <c r="S83" s="21">
        <f>+SUMIFS(Resultados_Dic3!O$3:O$99980,Resultados_Dic3!$F$3:$F$99980,Produccion_PJ!$K83,Resultados_Dic3!$D$3:$D$99980,Produccion_PJ!$K$61,Resultados_Dic3!$E$3:$E$99980,Produccion_PJ!$J83,Resultados_Dic3!$A$3:$A$99980,Produccion_PJ!$H83)</f>
        <v>5.8900117824654999E-2</v>
      </c>
      <c r="T83" s="21">
        <f>+SUMIFS(Resultados_Dic3!P$3:P$99980,Resultados_Dic3!$F$3:$F$99980,Produccion_PJ!$K83,Resultados_Dic3!$D$3:$D$99980,Produccion_PJ!$K$61,Resultados_Dic3!$E$3:$E$99980,Produccion_PJ!$J83,Resultados_Dic3!$A$3:$A$99980,Produccion_PJ!$H83)</f>
        <v>5.4202214590501202E-2</v>
      </c>
      <c r="U83" s="21">
        <f>+SUMIFS(Resultados_Dic3!Q$3:Q$99980,Resultados_Dic3!$F$3:$F$99980,Produccion_PJ!$K83,Resultados_Dic3!$D$3:$D$99980,Produccion_PJ!$K$61,Resultados_Dic3!$E$3:$E$99980,Produccion_PJ!$J83,Resultados_Dic3!$A$3:$A$99980,Produccion_PJ!$H83)</f>
        <v>5.0308158339698601E-2</v>
      </c>
      <c r="V83" s="21">
        <f>+SUMIFS(Resultados_Dic3!R$3:R$99980,Resultados_Dic3!$F$3:$F$99980,Produccion_PJ!$K83,Resultados_Dic3!$D$3:$D$99980,Produccion_PJ!$K$61,Resultados_Dic3!$E$3:$E$99980,Produccion_PJ!$J83,Resultados_Dic3!$A$3:$A$99980,Produccion_PJ!$H83)</f>
        <v>4.6414102088896E-2</v>
      </c>
      <c r="W83" s="21">
        <f>+SUMIFS(Resultados_Dic3!S$3:S$99980,Resultados_Dic3!$F$3:$F$99980,Produccion_PJ!$K83,Resultados_Dic3!$D$3:$D$99980,Produccion_PJ!$K$61,Resultados_Dic3!$E$3:$E$99980,Produccion_PJ!$J83,Resultados_Dic3!$A$3:$A$99980,Produccion_PJ!$H83)</f>
        <v>4.2520045838093302E-2</v>
      </c>
      <c r="X83" s="21">
        <f>+SUMIFS(Resultados_Dic3!T$3:T$99980,Resultados_Dic3!$F$3:$F$99980,Produccion_PJ!$K83,Resultados_Dic3!$D$3:$D$99980,Produccion_PJ!$K$61,Resultados_Dic3!$E$3:$E$99980,Produccion_PJ!$J83,Resultados_Dic3!$A$3:$A$99980,Produccion_PJ!$H83)</f>
        <v>3.9788271493942498E-2</v>
      </c>
      <c r="Y83" s="21">
        <f>+SUMIFS(Resultados_Dic3!U$3:U$99980,Resultados_Dic3!$F$3:$F$99980,Produccion_PJ!$K83,Resultados_Dic3!$D$3:$D$99980,Produccion_PJ!$K$61,Resultados_Dic3!$E$3:$E$99980,Produccion_PJ!$J83,Resultados_Dic3!$A$3:$A$99980,Produccion_PJ!$H83)</f>
        <v>3.7056497149791701E-2</v>
      </c>
      <c r="Z83" s="21">
        <f>+SUMIFS(Resultados_Dic3!V$3:V$99980,Resultados_Dic3!$F$3:$F$99980,Produccion_PJ!$K83,Resultados_Dic3!$D$3:$D$99980,Produccion_PJ!$K$61,Resultados_Dic3!$E$3:$E$99980,Produccion_PJ!$J83,Resultados_Dic3!$A$3:$A$99980,Produccion_PJ!$H83)</f>
        <v>1.79651735218327E-2</v>
      </c>
      <c r="AA83" s="21">
        <f>+SUMIFS(Resultados_Dic3!W$3:W$99980,Resultados_Dic3!$F$3:$F$99980,Produccion_PJ!$K83,Resultados_Dic3!$D$3:$D$99980,Produccion_PJ!$K$61,Resultados_Dic3!$E$3:$E$99980,Produccion_PJ!$J83,Resultados_Dic3!$A$3:$A$99980,Produccion_PJ!$H83)</f>
        <v>0</v>
      </c>
      <c r="AB83" s="21">
        <f>+SUMIFS(Resultados_Dic3!X$3:X$99980,Resultados_Dic3!$F$3:$F$99980,Produccion_PJ!$K83,Resultados_Dic3!$D$3:$D$99980,Produccion_PJ!$K$61,Resultados_Dic3!$E$3:$E$99980,Produccion_PJ!$J83,Resultados_Dic3!$A$3:$A$99980,Produccion_PJ!$H83)</f>
        <v>0</v>
      </c>
      <c r="AC83" s="21">
        <f>+SUMIFS(Resultados_Dic3!Y$3:Y$99980,Resultados_Dic3!$F$3:$F$99980,Produccion_PJ!$K83,Resultados_Dic3!$D$3:$D$99980,Produccion_PJ!$K$61,Resultados_Dic3!$E$3:$E$99980,Produccion_PJ!$J83,Resultados_Dic3!$A$3:$A$99980,Produccion_PJ!$H83)</f>
        <v>0</v>
      </c>
      <c r="AD83" s="21">
        <f>+SUMIFS(Resultados_Dic3!Z$3:Z$99980,Resultados_Dic3!$F$3:$F$99980,Produccion_PJ!$K83,Resultados_Dic3!$D$3:$D$99980,Produccion_PJ!$K$61,Resultados_Dic3!$E$3:$E$99980,Produccion_PJ!$J83,Resultados_Dic3!$A$3:$A$99980,Produccion_PJ!$H83)</f>
        <v>0</v>
      </c>
      <c r="AE83" s="21">
        <f>+SUMIFS(Resultados_Dic3!AA$3:AA$99980,Resultados_Dic3!$F$3:$F$99980,Produccion_PJ!$K83,Resultados_Dic3!$D$3:$D$99980,Produccion_PJ!$K$61,Resultados_Dic3!$E$3:$E$99980,Produccion_PJ!$J83,Resultados_Dic3!$A$3:$A$99980,Produccion_PJ!$H83)</f>
        <v>0</v>
      </c>
      <c r="AF83" s="21">
        <f>+SUMIFS(Resultados_Dic3!AB$3:AB$99980,Resultados_Dic3!$F$3:$F$99980,Produccion_PJ!$K83,Resultados_Dic3!$D$3:$D$99980,Produccion_PJ!$K$61,Resultados_Dic3!$E$3:$E$99980,Produccion_PJ!$J83,Resultados_Dic3!$A$3:$A$99980,Produccion_PJ!$H83)</f>
        <v>0</v>
      </c>
      <c r="AG83" s="21">
        <f>+SUMIFS(Resultados_Dic3!AC$3:AC$99980,Resultados_Dic3!$F$3:$F$99980,Produccion_PJ!$K83,Resultados_Dic3!$D$3:$D$99980,Produccion_PJ!$K$61,Resultados_Dic3!$E$3:$E$99980,Produccion_PJ!$J83,Resultados_Dic3!$A$3:$A$99980,Produccion_PJ!$H83)</f>
        <v>0</v>
      </c>
      <c r="AH83" s="21">
        <f>+SUMIFS(Resultados_Dic3!AD$3:AD$99980,Resultados_Dic3!$F$3:$F$99980,Produccion_PJ!$K83,Resultados_Dic3!$D$3:$D$99980,Produccion_PJ!$K$61,Resultados_Dic3!$E$3:$E$99980,Produccion_PJ!$J83,Resultados_Dic3!$A$3:$A$99980,Produccion_PJ!$H83)</f>
        <v>0</v>
      </c>
      <c r="AI83" s="21">
        <f>+SUMIFS(Resultados_Dic3!AE$3:AE$99980,Resultados_Dic3!$F$3:$F$99980,Produccion_PJ!$K83,Resultados_Dic3!$D$3:$D$99980,Produccion_PJ!$K$61,Resultados_Dic3!$E$3:$E$99980,Produccion_PJ!$J83,Resultados_Dic3!$A$3:$A$99980,Produccion_PJ!$H83)</f>
        <v>0</v>
      </c>
      <c r="AJ83" s="21">
        <f>+SUMIFS(Resultados_Dic3!AF$3:AF$99980,Resultados_Dic3!$F$3:$F$99980,Produccion_PJ!$K83,Resultados_Dic3!$D$3:$D$99980,Produccion_PJ!$K$61,Resultados_Dic3!$E$3:$E$99980,Produccion_PJ!$J83,Resultados_Dic3!$A$3:$A$99980,Produccion_PJ!$H83)</f>
        <v>0</v>
      </c>
      <c r="AK83" s="21">
        <f>+SUMIFS(Resultados_Dic3!AG$3:AG$99980,Resultados_Dic3!$F$3:$F$99980,Produccion_PJ!$K83,Resultados_Dic3!$D$3:$D$99980,Produccion_PJ!$K$61,Resultados_Dic3!$E$3:$E$99980,Produccion_PJ!$J83,Resultados_Dic3!$A$3:$A$99980,Produccion_PJ!$H83)</f>
        <v>0</v>
      </c>
      <c r="AL83" s="21">
        <f>+SUMIFS(Resultados_Dic3!AH$3:AH$99980,Resultados_Dic3!$F$3:$F$99980,Produccion_PJ!$K83,Resultados_Dic3!$D$3:$D$99980,Produccion_PJ!$K$61,Resultados_Dic3!$E$3:$E$99980,Produccion_PJ!$J83,Resultados_Dic3!$A$3:$A$99980,Produccion_PJ!$H83)</f>
        <v>0</v>
      </c>
      <c r="AM83" s="21">
        <f>+SUMIFS(Resultados_Dic3!AI$3:AI$99980,Resultados_Dic3!$F$3:$F$99980,Produccion_PJ!$K83,Resultados_Dic3!$D$3:$D$99980,Produccion_PJ!$K$61,Resultados_Dic3!$E$3:$E$99980,Produccion_PJ!$J83,Resultados_Dic3!$A$3:$A$99980,Produccion_PJ!$H83)</f>
        <v>0</v>
      </c>
      <c r="AN83" s="21">
        <f>+SUMIFS(Resultados_Dic3!AJ$3:AJ$99980,Resultados_Dic3!$F$3:$F$99980,Produccion_PJ!$K83,Resultados_Dic3!$D$3:$D$99980,Produccion_PJ!$K$61,Resultados_Dic3!$E$3:$E$99980,Produccion_PJ!$J83,Resultados_Dic3!$A$3:$A$99980,Produccion_PJ!$H83)</f>
        <v>0</v>
      </c>
      <c r="AO83" s="21">
        <f>+SUMIFS(Resultados_Dic3!AK$3:AK$99980,Resultados_Dic3!$F$3:$F$99980,Produccion_PJ!$K83,Resultados_Dic3!$D$3:$D$99980,Produccion_PJ!$K$61,Resultados_Dic3!$E$3:$E$99980,Produccion_PJ!$J83,Resultados_Dic3!$A$3:$A$99980,Produccion_PJ!$H83)</f>
        <v>0</v>
      </c>
      <c r="AP83" s="21">
        <f>+SUMIFS(Resultados_Dic3!AL$3:AL$99980,Resultados_Dic3!$F$3:$F$99980,Produccion_PJ!$K83,Resultados_Dic3!$D$3:$D$99980,Produccion_PJ!$K$61,Resultados_Dic3!$E$3:$E$99980,Produccion_PJ!$J83,Resultados_Dic3!$A$3:$A$99980,Produccion_PJ!$H83)</f>
        <v>0</v>
      </c>
      <c r="AQ83" s="21">
        <f>+SUMIFS(Resultados_Dic3!AM$3:AM$99980,Resultados_Dic3!$F$3:$F$99980,Produccion_PJ!$K83,Resultados_Dic3!$D$3:$D$99980,Produccion_PJ!$K$61,Resultados_Dic3!$E$3:$E$99980,Produccion_PJ!$J83,Resultados_Dic3!$A$3:$A$99980,Produccion_PJ!$H83)</f>
        <v>0</v>
      </c>
    </row>
    <row r="84" spans="1:44" s="73" customFormat="1" x14ac:dyDescent="0.25">
      <c r="A84" s="72"/>
      <c r="F84" s="94"/>
      <c r="H84" s="74"/>
      <c r="I84" s="74"/>
      <c r="L84" s="75">
        <f>+SUM(L77:L83)</f>
        <v>1030.2614230806505</v>
      </c>
      <c r="M84" s="75">
        <f t="shared" ref="M84" si="110">+SUM(M77:M83)</f>
        <v>974.31878772505513</v>
      </c>
      <c r="N84" s="75">
        <f t="shared" ref="N84" si="111">+SUM(N77:N83)</f>
        <v>917.01262669744381</v>
      </c>
      <c r="O84" s="75">
        <f t="shared" ref="O84" si="112">+SUM(O77:O83)</f>
        <v>869.45566990168709</v>
      </c>
      <c r="P84" s="75">
        <f t="shared" ref="P84" si="113">+SUM(P77:P83)</f>
        <v>780.61818529706113</v>
      </c>
      <c r="Q84" s="75">
        <f t="shared" ref="Q84" si="114">+SUM(Q77:Q83)</f>
        <v>719.34055192523397</v>
      </c>
      <c r="R84" s="75">
        <f t="shared" ref="R84" si="115">+SUM(R77:R83)</f>
        <v>658.06291855340555</v>
      </c>
      <c r="S84" s="75">
        <f t="shared" ref="S84" si="116">+SUM(S77:S83)</f>
        <v>607.20647849998079</v>
      </c>
      <c r="T84" s="75">
        <f t="shared" ref="T84" si="117">+SUM(T77:T83)</f>
        <v>519.17408330539024</v>
      </c>
      <c r="U84" s="75">
        <f t="shared" ref="U84" si="118">+SUM(U77:U83)</f>
        <v>403.84602735525408</v>
      </c>
      <c r="V84" s="75">
        <f t="shared" ref="V84" si="119">+SUM(V77:V83)</f>
        <v>261.72078186633337</v>
      </c>
      <c r="W84" s="75">
        <f t="shared" ref="W84" si="120">+SUM(W77:W83)</f>
        <v>257.5459912028295</v>
      </c>
      <c r="X84" s="75">
        <f t="shared" ref="X84" si="121">+SUM(X77:X83)</f>
        <v>256.81066508733625</v>
      </c>
      <c r="Y84" s="75">
        <f t="shared" ref="Y84" si="122">+SUM(Y77:Y83)</f>
        <v>184.48077465857509</v>
      </c>
      <c r="Z84" s="75">
        <f t="shared" ref="Z84" si="123">+SUM(Z77:Z83)</f>
        <v>3.2112545153580427</v>
      </c>
      <c r="AA84" s="75">
        <f t="shared" ref="AA84" si="124">+SUM(AA77:AA83)</f>
        <v>0</v>
      </c>
      <c r="AB84" s="75">
        <f t="shared" ref="AB84" si="125">+SUM(AB77:AB83)</f>
        <v>0</v>
      </c>
      <c r="AC84" s="75">
        <f t="shared" ref="AC84" si="126">+SUM(AC77:AC83)</f>
        <v>0</v>
      </c>
      <c r="AD84" s="75">
        <f t="shared" ref="AD84" si="127">+SUM(AD77:AD83)</f>
        <v>0</v>
      </c>
      <c r="AE84" s="75">
        <f t="shared" ref="AE84" si="128">+SUM(AE77:AE83)</f>
        <v>0</v>
      </c>
      <c r="AF84" s="75">
        <f t="shared" ref="AF84" si="129">+SUM(AF77:AF83)</f>
        <v>0</v>
      </c>
      <c r="AG84" s="75">
        <f t="shared" ref="AG84" si="130">+SUM(AG77:AG83)</f>
        <v>0</v>
      </c>
      <c r="AH84" s="75">
        <f t="shared" ref="AH84" si="131">+SUM(AH77:AH83)</f>
        <v>0</v>
      </c>
      <c r="AI84" s="75">
        <f t="shared" ref="AI84" si="132">+SUM(AI77:AI83)</f>
        <v>0</v>
      </c>
      <c r="AJ84" s="75">
        <f t="shared" ref="AJ84" si="133">+SUM(AJ77:AJ83)</f>
        <v>0</v>
      </c>
      <c r="AK84" s="75">
        <f t="shared" ref="AK84" si="134">+SUM(AK77:AK83)</f>
        <v>0</v>
      </c>
      <c r="AL84" s="75">
        <f t="shared" ref="AL84" si="135">+SUM(AL77:AL83)</f>
        <v>0</v>
      </c>
      <c r="AM84" s="75">
        <f t="shared" ref="AM84" si="136">+SUM(AM77:AM83)</f>
        <v>0</v>
      </c>
      <c r="AN84" s="75">
        <f t="shared" ref="AN84" si="137">+SUM(AN77:AN83)</f>
        <v>0</v>
      </c>
      <c r="AO84" s="75">
        <f t="shared" ref="AO84" si="138">+SUM(AO77:AO83)</f>
        <v>0</v>
      </c>
      <c r="AP84" s="75">
        <f t="shared" ref="AP84" si="139">+SUM(AP77:AP83)</f>
        <v>0</v>
      </c>
      <c r="AQ84" s="75">
        <f t="shared" ref="AQ84" si="140">+SUM(AQ77:AQ83)</f>
        <v>0</v>
      </c>
    </row>
    <row r="85" spans="1:44" s="73" customFormat="1" ht="15.75" thickBot="1" x14ac:dyDescent="0.3">
      <c r="A85" s="76"/>
      <c r="F85" s="94"/>
      <c r="H85" s="74"/>
      <c r="I85" s="74"/>
    </row>
    <row r="86" spans="1:44" s="81" customFormat="1" ht="21" x14ac:dyDescent="0.35">
      <c r="F86" s="93"/>
      <c r="G86" s="82"/>
      <c r="H86" s="83"/>
      <c r="I86" s="83"/>
      <c r="J86" s="82"/>
      <c r="K86" s="84" t="s">
        <v>408</v>
      </c>
      <c r="L86" s="85"/>
      <c r="M86" s="85"/>
      <c r="N86" s="85"/>
      <c r="O86" s="85"/>
      <c r="P86" s="85"/>
      <c r="Q86" s="85"/>
    </row>
    <row r="87" spans="1:44" ht="18.75" x14ac:dyDescent="0.3">
      <c r="G87" s="15"/>
      <c r="H87" s="12"/>
      <c r="I87" s="12"/>
      <c r="J87" s="15"/>
      <c r="K87" s="34" t="s">
        <v>409</v>
      </c>
    </row>
    <row r="88" spans="1:44" x14ac:dyDescent="0.25">
      <c r="G88" s="15"/>
      <c r="H88" s="12"/>
      <c r="I88" s="12"/>
      <c r="J88" s="67" t="s">
        <v>37</v>
      </c>
      <c r="K88" s="2" t="s">
        <v>26</v>
      </c>
    </row>
    <row r="89" spans="1:44" x14ac:dyDescent="0.25">
      <c r="G89" s="44"/>
      <c r="H89" s="43"/>
      <c r="I89" s="43"/>
      <c r="J89" s="15"/>
      <c r="K89" s="16"/>
    </row>
    <row r="90" spans="1:44" x14ac:dyDescent="0.25">
      <c r="L90" s="5">
        <v>2019</v>
      </c>
      <c r="M90" s="5">
        <v>2020</v>
      </c>
      <c r="N90" s="5">
        <v>2021</v>
      </c>
      <c r="O90" s="5">
        <v>2022</v>
      </c>
      <c r="P90" s="5">
        <v>2023</v>
      </c>
      <c r="Q90" s="5">
        <v>2024</v>
      </c>
      <c r="R90" s="5">
        <v>2025</v>
      </c>
      <c r="S90" s="5">
        <v>2026</v>
      </c>
      <c r="T90" s="5">
        <v>2027</v>
      </c>
      <c r="U90" s="5">
        <v>2028</v>
      </c>
      <c r="V90" s="5">
        <v>2029</v>
      </c>
      <c r="W90" s="5">
        <v>2030</v>
      </c>
      <c r="X90" s="5">
        <v>2031</v>
      </c>
      <c r="Y90" s="5">
        <v>2032</v>
      </c>
      <c r="Z90" s="5">
        <v>2033</v>
      </c>
      <c r="AA90" s="5">
        <v>2034</v>
      </c>
      <c r="AB90" s="5">
        <v>2035</v>
      </c>
      <c r="AC90" s="5">
        <v>2036</v>
      </c>
      <c r="AD90" s="5">
        <v>2037</v>
      </c>
      <c r="AE90" s="5">
        <v>2038</v>
      </c>
      <c r="AF90" s="5">
        <v>2039</v>
      </c>
      <c r="AG90" s="5">
        <v>2040</v>
      </c>
      <c r="AH90" s="5">
        <v>2041</v>
      </c>
      <c r="AI90" s="5">
        <v>2042</v>
      </c>
      <c r="AJ90" s="5">
        <v>2043</v>
      </c>
      <c r="AK90" s="5">
        <v>2044</v>
      </c>
      <c r="AL90" s="5">
        <v>2045</v>
      </c>
      <c r="AM90" s="5">
        <v>2046</v>
      </c>
      <c r="AN90" s="5">
        <v>2047</v>
      </c>
      <c r="AO90" s="5">
        <v>2048</v>
      </c>
      <c r="AP90" s="5">
        <v>2049</v>
      </c>
      <c r="AQ90" s="5">
        <v>2050</v>
      </c>
      <c r="AR90" s="21"/>
    </row>
    <row r="91" spans="1:44" x14ac:dyDescent="0.25">
      <c r="G91" s="15"/>
      <c r="H91" s="17" t="str">
        <f>+$H$1</f>
        <v>DIC5</v>
      </c>
      <c r="J91" s="24" t="s">
        <v>119</v>
      </c>
      <c r="K91" s="13" t="s">
        <v>252</v>
      </c>
      <c r="L91" s="21">
        <f>+SUMIFS(Resultados_Dic3!H$3:H$99980,Resultados_Dic3!$F$3:$F$99980,Produccion_PJ!$K91,Resultados_Dic3!$D$3:$D$99980,Produccion_PJ!$K$88,Resultados_Dic3!$E$3:$E$99980,Produccion_PJ!$J91,Resultados_Dic3!$A$3:$A$99980,Produccion_PJ!$H91)</f>
        <v>4.17384045016136</v>
      </c>
      <c r="M91" s="21">
        <f>+SUMIFS(Resultados_Dic3!I$3:I$99980,Resultados_Dic3!$F$3:$F$99980,Produccion_PJ!$K91,Resultados_Dic3!$D$3:$D$99980,Produccion_PJ!$K$88,Resultados_Dic3!$E$3:$E$99980,Produccion_PJ!$J91,Resultados_Dic3!$A$3:$A$99980,Produccion_PJ!$H91)</f>
        <v>3.3728052405641802</v>
      </c>
      <c r="N91" s="21">
        <f>+SUMIFS(Resultados_Dic3!J$3:J$99980,Resultados_Dic3!$F$3:$F$99980,Produccion_PJ!$K91,Resultados_Dic3!$D$3:$D$99980,Produccion_PJ!$K$88,Resultados_Dic3!$E$3:$E$99980,Produccion_PJ!$J91,Resultados_Dic3!$A$3:$A$99980,Produccion_PJ!$H91)</f>
        <v>2.6407220048431901</v>
      </c>
      <c r="O91" s="21">
        <f>+SUMIFS(Resultados_Dic3!K$3:K$99980,Resultados_Dic3!$F$3:$F$99980,Produccion_PJ!$K91,Resultados_Dic3!$D$3:$D$99980,Produccion_PJ!$K$88,Resultados_Dic3!$E$3:$E$99980,Produccion_PJ!$J91,Resultados_Dic3!$A$3:$A$99980,Produccion_PJ!$H91)</f>
        <v>3.0838683034901102</v>
      </c>
      <c r="P91" s="21">
        <f>+SUMIFS(Resultados_Dic3!L$3:L$99980,Resultados_Dic3!$F$3:$F$99980,Produccion_PJ!$K91,Resultados_Dic3!$D$3:$D$99980,Produccion_PJ!$K$88,Resultados_Dic3!$E$3:$E$99980,Produccion_PJ!$J91,Resultados_Dic3!$A$3:$A$99980,Produccion_PJ!$H91)</f>
        <v>2.9393998349530799</v>
      </c>
      <c r="Q91" s="21">
        <f>+SUMIFS(Resultados_Dic3!M$3:M$99980,Resultados_Dic3!$F$3:$F$99980,Produccion_PJ!$K91,Resultados_Dic3!$D$3:$D$99980,Produccion_PJ!$K$88,Resultados_Dic3!$E$3:$E$99980,Produccion_PJ!$J91,Resultados_Dic3!$A$3:$A$99980,Produccion_PJ!$H91)</f>
        <v>0</v>
      </c>
      <c r="R91" s="21">
        <f>+SUMIFS(Resultados_Dic3!N$3:N$99980,Resultados_Dic3!$F$3:$F$99980,Produccion_PJ!$K91,Resultados_Dic3!$D$3:$D$99980,Produccion_PJ!$K$88,Resultados_Dic3!$E$3:$E$99980,Produccion_PJ!$J91,Resultados_Dic3!$A$3:$A$99980,Produccion_PJ!$H91)</f>
        <v>0</v>
      </c>
      <c r="S91" s="21">
        <f>+SUMIFS(Resultados_Dic3!O$3:O$99980,Resultados_Dic3!$F$3:$F$99980,Produccion_PJ!$K91,Resultados_Dic3!$D$3:$D$99980,Produccion_PJ!$K$88,Resultados_Dic3!$E$3:$E$99980,Produccion_PJ!$J91,Resultados_Dic3!$A$3:$A$99980,Produccion_PJ!$H91)</f>
        <v>0</v>
      </c>
      <c r="T91" s="21">
        <f>+SUMIFS(Resultados_Dic3!P$3:P$99980,Resultados_Dic3!$F$3:$F$99980,Produccion_PJ!$K91,Resultados_Dic3!$D$3:$D$99980,Produccion_PJ!$K$88,Resultados_Dic3!$E$3:$E$99980,Produccion_PJ!$J91,Resultados_Dic3!$A$3:$A$99980,Produccion_PJ!$H91)</f>
        <v>0</v>
      </c>
      <c r="U91" s="21">
        <f>+SUMIFS(Resultados_Dic3!Q$3:Q$99980,Resultados_Dic3!$F$3:$F$99980,Produccion_PJ!$K91,Resultados_Dic3!$D$3:$D$99980,Produccion_PJ!$K$88,Resultados_Dic3!$E$3:$E$99980,Produccion_PJ!$J91,Resultados_Dic3!$A$3:$A$99980,Produccion_PJ!$H91)</f>
        <v>0</v>
      </c>
      <c r="V91" s="21">
        <f>+SUMIFS(Resultados_Dic3!R$3:R$99980,Resultados_Dic3!$F$3:$F$99980,Produccion_PJ!$K91,Resultados_Dic3!$D$3:$D$99980,Produccion_PJ!$K$88,Resultados_Dic3!$E$3:$E$99980,Produccion_PJ!$J91,Resultados_Dic3!$A$3:$A$99980,Produccion_PJ!$H91)</f>
        <v>0</v>
      </c>
      <c r="W91" s="21">
        <f>+SUMIFS(Resultados_Dic3!S$3:S$99980,Resultados_Dic3!$F$3:$F$99980,Produccion_PJ!$K91,Resultados_Dic3!$D$3:$D$99980,Produccion_PJ!$K$88,Resultados_Dic3!$E$3:$E$99980,Produccion_PJ!$J91,Resultados_Dic3!$A$3:$A$99980,Produccion_PJ!$H91)</f>
        <v>0</v>
      </c>
      <c r="X91" s="21">
        <f>+SUMIFS(Resultados_Dic3!T$3:T$99980,Resultados_Dic3!$F$3:$F$99980,Produccion_PJ!$K91,Resultados_Dic3!$D$3:$D$99980,Produccion_PJ!$K$88,Resultados_Dic3!$E$3:$E$99980,Produccion_PJ!$J91,Resultados_Dic3!$A$3:$A$99980,Produccion_PJ!$H91)</f>
        <v>0</v>
      </c>
      <c r="Y91" s="21">
        <f>+SUMIFS(Resultados_Dic3!U$3:U$99980,Resultados_Dic3!$F$3:$F$99980,Produccion_PJ!$K91,Resultados_Dic3!$D$3:$D$99980,Produccion_PJ!$K$88,Resultados_Dic3!$E$3:$E$99980,Produccion_PJ!$J91,Resultados_Dic3!$A$3:$A$99980,Produccion_PJ!$H91)</f>
        <v>0</v>
      </c>
      <c r="Z91" s="21">
        <f>+SUMIFS(Resultados_Dic3!V$3:V$99980,Resultados_Dic3!$F$3:$F$99980,Produccion_PJ!$K91,Resultados_Dic3!$D$3:$D$99980,Produccion_PJ!$K$88,Resultados_Dic3!$E$3:$E$99980,Produccion_PJ!$J91,Resultados_Dic3!$A$3:$A$99980,Produccion_PJ!$H91)</f>
        <v>0</v>
      </c>
      <c r="AA91" s="21">
        <f>+SUMIFS(Resultados_Dic3!W$3:W$99980,Resultados_Dic3!$F$3:$F$99980,Produccion_PJ!$K91,Resultados_Dic3!$D$3:$D$99980,Produccion_PJ!$K$88,Resultados_Dic3!$E$3:$E$99980,Produccion_PJ!$J91,Resultados_Dic3!$A$3:$A$99980,Produccion_PJ!$H91)</f>
        <v>0</v>
      </c>
      <c r="AB91" s="21">
        <f>+SUMIFS(Resultados_Dic3!X$3:X$99980,Resultados_Dic3!$F$3:$F$99980,Produccion_PJ!$K91,Resultados_Dic3!$D$3:$D$99980,Produccion_PJ!$K$88,Resultados_Dic3!$E$3:$E$99980,Produccion_PJ!$J91,Resultados_Dic3!$A$3:$A$99980,Produccion_PJ!$H91)</f>
        <v>0</v>
      </c>
      <c r="AC91" s="21">
        <f>+SUMIFS(Resultados_Dic3!Y$3:Y$99980,Resultados_Dic3!$F$3:$F$99980,Produccion_PJ!$K91,Resultados_Dic3!$D$3:$D$99980,Produccion_PJ!$K$88,Resultados_Dic3!$E$3:$E$99980,Produccion_PJ!$J91,Resultados_Dic3!$A$3:$A$99980,Produccion_PJ!$H91)</f>
        <v>0</v>
      </c>
      <c r="AD91" s="21">
        <f>+SUMIFS(Resultados_Dic3!Z$3:Z$99980,Resultados_Dic3!$F$3:$F$99980,Produccion_PJ!$K91,Resultados_Dic3!$D$3:$D$99980,Produccion_PJ!$K$88,Resultados_Dic3!$E$3:$E$99980,Produccion_PJ!$J91,Resultados_Dic3!$A$3:$A$99980,Produccion_PJ!$H91)</f>
        <v>0</v>
      </c>
      <c r="AE91" s="21">
        <f>+SUMIFS(Resultados_Dic3!AA$3:AA$99980,Resultados_Dic3!$F$3:$F$99980,Produccion_PJ!$K91,Resultados_Dic3!$D$3:$D$99980,Produccion_PJ!$K$88,Resultados_Dic3!$E$3:$E$99980,Produccion_PJ!$J91,Resultados_Dic3!$A$3:$A$99980,Produccion_PJ!$H91)</f>
        <v>0</v>
      </c>
      <c r="AF91" s="21">
        <f>+SUMIFS(Resultados_Dic3!AB$3:AB$99980,Resultados_Dic3!$F$3:$F$99980,Produccion_PJ!$K91,Resultados_Dic3!$D$3:$D$99980,Produccion_PJ!$K$88,Resultados_Dic3!$E$3:$E$99980,Produccion_PJ!$J91,Resultados_Dic3!$A$3:$A$99980,Produccion_PJ!$H91)</f>
        <v>0</v>
      </c>
      <c r="AG91" s="21">
        <f>+SUMIFS(Resultados_Dic3!AC$3:AC$99980,Resultados_Dic3!$F$3:$F$99980,Produccion_PJ!$K91,Resultados_Dic3!$D$3:$D$99980,Produccion_PJ!$K$88,Resultados_Dic3!$E$3:$E$99980,Produccion_PJ!$J91,Resultados_Dic3!$A$3:$A$99980,Produccion_PJ!$H91)</f>
        <v>0</v>
      </c>
      <c r="AH91" s="21">
        <f>+SUMIFS(Resultados_Dic3!AD$3:AD$99980,Resultados_Dic3!$F$3:$F$99980,Produccion_PJ!$K91,Resultados_Dic3!$D$3:$D$99980,Produccion_PJ!$K$88,Resultados_Dic3!$E$3:$E$99980,Produccion_PJ!$J91,Resultados_Dic3!$A$3:$A$99980,Produccion_PJ!$H91)</f>
        <v>0</v>
      </c>
      <c r="AI91" s="21">
        <f>+SUMIFS(Resultados_Dic3!AE$3:AE$99980,Resultados_Dic3!$F$3:$F$99980,Produccion_PJ!$K91,Resultados_Dic3!$D$3:$D$99980,Produccion_PJ!$K$88,Resultados_Dic3!$E$3:$E$99980,Produccion_PJ!$J91,Resultados_Dic3!$A$3:$A$99980,Produccion_PJ!$H91)</f>
        <v>0</v>
      </c>
      <c r="AJ91" s="21">
        <f>+SUMIFS(Resultados_Dic3!AF$3:AF$99980,Resultados_Dic3!$F$3:$F$99980,Produccion_PJ!$K91,Resultados_Dic3!$D$3:$D$99980,Produccion_PJ!$K$88,Resultados_Dic3!$E$3:$E$99980,Produccion_PJ!$J91,Resultados_Dic3!$A$3:$A$99980,Produccion_PJ!$H91)</f>
        <v>0</v>
      </c>
      <c r="AK91" s="21">
        <f>+SUMIFS(Resultados_Dic3!AG$3:AG$99980,Resultados_Dic3!$F$3:$F$99980,Produccion_PJ!$K91,Resultados_Dic3!$D$3:$D$99980,Produccion_PJ!$K$88,Resultados_Dic3!$E$3:$E$99980,Produccion_PJ!$J91,Resultados_Dic3!$A$3:$A$99980,Produccion_PJ!$H91)</f>
        <v>0</v>
      </c>
      <c r="AL91" s="21">
        <f>+SUMIFS(Resultados_Dic3!AH$3:AH$99980,Resultados_Dic3!$F$3:$F$99980,Produccion_PJ!$K91,Resultados_Dic3!$D$3:$D$99980,Produccion_PJ!$K$88,Resultados_Dic3!$E$3:$E$99980,Produccion_PJ!$J91,Resultados_Dic3!$A$3:$A$99980,Produccion_PJ!$H91)</f>
        <v>0</v>
      </c>
      <c r="AM91" s="21">
        <f>+SUMIFS(Resultados_Dic3!AI$3:AI$99980,Resultados_Dic3!$F$3:$F$99980,Produccion_PJ!$K91,Resultados_Dic3!$D$3:$D$99980,Produccion_PJ!$K$88,Resultados_Dic3!$E$3:$E$99980,Produccion_PJ!$J91,Resultados_Dic3!$A$3:$A$99980,Produccion_PJ!$H91)</f>
        <v>0</v>
      </c>
      <c r="AN91" s="21">
        <f>+SUMIFS(Resultados_Dic3!AJ$3:AJ$99980,Resultados_Dic3!$F$3:$F$99980,Produccion_PJ!$K91,Resultados_Dic3!$D$3:$D$99980,Produccion_PJ!$K$88,Resultados_Dic3!$E$3:$E$99980,Produccion_PJ!$J91,Resultados_Dic3!$A$3:$A$99980,Produccion_PJ!$H91)</f>
        <v>0</v>
      </c>
      <c r="AO91" s="21">
        <f>+SUMIFS(Resultados_Dic3!AK$3:AK$99980,Resultados_Dic3!$F$3:$F$99980,Produccion_PJ!$K91,Resultados_Dic3!$D$3:$D$99980,Produccion_PJ!$K$88,Resultados_Dic3!$E$3:$E$99980,Produccion_PJ!$J91,Resultados_Dic3!$A$3:$A$99980,Produccion_PJ!$H91)</f>
        <v>0</v>
      </c>
      <c r="AP91" s="21">
        <f>+SUMIFS(Resultados_Dic3!AL$3:AL$99980,Resultados_Dic3!$F$3:$F$99980,Produccion_PJ!$K91,Resultados_Dic3!$D$3:$D$99980,Produccion_PJ!$K$88,Resultados_Dic3!$E$3:$E$99980,Produccion_PJ!$J91,Resultados_Dic3!$A$3:$A$99980,Produccion_PJ!$H91)</f>
        <v>0</v>
      </c>
      <c r="AQ91" s="21">
        <f>+SUMIFS(Resultados_Dic3!AM$3:AM$99980,Resultados_Dic3!$F$3:$F$99980,Produccion_PJ!$K91,Resultados_Dic3!$D$3:$D$99980,Produccion_PJ!$K$88,Resultados_Dic3!$E$3:$E$99980,Produccion_PJ!$J91,Resultados_Dic3!$A$3:$A$99980,Produccion_PJ!$H91)</f>
        <v>0</v>
      </c>
    </row>
    <row r="92" spans="1:44" x14ac:dyDescent="0.25">
      <c r="G92" s="15"/>
      <c r="H92" s="17" t="str">
        <f t="shared" ref="H92:H97" si="141">+$H$1</f>
        <v>DIC5</v>
      </c>
      <c r="J92" s="24" t="s">
        <v>120</v>
      </c>
      <c r="K92" s="13" t="s">
        <v>253</v>
      </c>
      <c r="L92" s="21">
        <f>+SUMIFS(Resultados_Dic3!H$3:H$99980,Resultados_Dic3!$F$3:$F$99980,Produccion_PJ!$K92,Resultados_Dic3!$D$3:$D$99980,Produccion_PJ!$K$88,Resultados_Dic3!$E$3:$E$99980,Produccion_PJ!$J92,Resultados_Dic3!$A$3:$A$99980,Produccion_PJ!$H92)</f>
        <v>13.7668656107645</v>
      </c>
      <c r="M92" s="21">
        <f>+SUMIFS(Resultados_Dic3!I$3:I$99980,Resultados_Dic3!$F$3:$F$99980,Produccion_PJ!$K92,Resultados_Dic3!$D$3:$D$99980,Produccion_PJ!$K$88,Resultados_Dic3!$E$3:$E$99980,Produccion_PJ!$J92,Resultados_Dic3!$A$3:$A$99980,Produccion_PJ!$H92)</f>
        <v>13.7668656107645</v>
      </c>
      <c r="N92" s="21">
        <f>+SUMIFS(Resultados_Dic3!J$3:J$99980,Resultados_Dic3!$F$3:$F$99980,Produccion_PJ!$K92,Resultados_Dic3!$D$3:$D$99980,Produccion_PJ!$K$88,Resultados_Dic3!$E$3:$E$99980,Produccion_PJ!$J92,Resultados_Dic3!$A$3:$A$99980,Produccion_PJ!$H92)</f>
        <v>13.7668656107645</v>
      </c>
      <c r="O92" s="21">
        <f>+SUMIFS(Resultados_Dic3!K$3:K$99980,Resultados_Dic3!$F$3:$F$99980,Produccion_PJ!$K92,Resultados_Dic3!$D$3:$D$99980,Produccion_PJ!$K$88,Resultados_Dic3!$E$3:$E$99980,Produccion_PJ!$J92,Resultados_Dic3!$A$3:$A$99980,Produccion_PJ!$H92)</f>
        <v>13.7668656107645</v>
      </c>
      <c r="P92" s="21">
        <f>+SUMIFS(Resultados_Dic3!L$3:L$99980,Resultados_Dic3!$F$3:$F$99980,Produccion_PJ!$K92,Resultados_Dic3!$D$3:$D$99980,Produccion_PJ!$K$88,Resultados_Dic3!$E$3:$E$99980,Produccion_PJ!$J92,Resultados_Dic3!$A$3:$A$99980,Produccion_PJ!$H92)</f>
        <v>13.7668656107645</v>
      </c>
      <c r="Q92" s="21">
        <f>+SUMIFS(Resultados_Dic3!M$3:M$99980,Resultados_Dic3!$F$3:$F$99980,Produccion_PJ!$K92,Resultados_Dic3!$D$3:$D$99980,Produccion_PJ!$K$88,Resultados_Dic3!$E$3:$E$99980,Produccion_PJ!$J92,Resultados_Dic3!$A$3:$A$99980,Produccion_PJ!$H92)</f>
        <v>13.7668656107645</v>
      </c>
      <c r="R92" s="21">
        <f>+SUMIFS(Resultados_Dic3!N$3:N$99980,Resultados_Dic3!$F$3:$F$99980,Produccion_PJ!$K92,Resultados_Dic3!$D$3:$D$99980,Produccion_PJ!$K$88,Resultados_Dic3!$E$3:$E$99980,Produccion_PJ!$J92,Resultados_Dic3!$A$3:$A$99980,Produccion_PJ!$H92)</f>
        <v>13.7668656107645</v>
      </c>
      <c r="S92" s="21">
        <f>+SUMIFS(Resultados_Dic3!O$3:O$99980,Resultados_Dic3!$F$3:$F$99980,Produccion_PJ!$K92,Resultados_Dic3!$D$3:$D$99980,Produccion_PJ!$K$88,Resultados_Dic3!$E$3:$E$99980,Produccion_PJ!$J92,Resultados_Dic3!$A$3:$A$99980,Produccion_PJ!$H92)</f>
        <v>13.7668656107645</v>
      </c>
      <c r="T92" s="21">
        <f>+SUMIFS(Resultados_Dic3!P$3:P$99980,Resultados_Dic3!$F$3:$F$99980,Produccion_PJ!$K92,Resultados_Dic3!$D$3:$D$99980,Produccion_PJ!$K$88,Resultados_Dic3!$E$3:$E$99980,Produccion_PJ!$J92,Resultados_Dic3!$A$3:$A$99980,Produccion_PJ!$H92)</f>
        <v>13.7668656107645</v>
      </c>
      <c r="U92" s="21">
        <f>+SUMIFS(Resultados_Dic3!Q$3:Q$99980,Resultados_Dic3!$F$3:$F$99980,Produccion_PJ!$K92,Resultados_Dic3!$D$3:$D$99980,Produccion_PJ!$K$88,Resultados_Dic3!$E$3:$E$99980,Produccion_PJ!$J92,Resultados_Dic3!$A$3:$A$99980,Produccion_PJ!$H92)</f>
        <v>12.927019439055</v>
      </c>
      <c r="V92" s="21">
        <f>+SUMIFS(Resultados_Dic3!R$3:R$99980,Resultados_Dic3!$F$3:$F$99980,Produccion_PJ!$K92,Resultados_Dic3!$D$3:$D$99980,Produccion_PJ!$K$88,Resultados_Dic3!$E$3:$E$99980,Produccion_PJ!$J92,Resultados_Dic3!$A$3:$A$99980,Produccion_PJ!$H92)</f>
        <v>6.4733130309200098</v>
      </c>
      <c r="W92" s="21">
        <f>+SUMIFS(Resultados_Dic3!S$3:S$99980,Resultados_Dic3!$F$3:$F$99980,Produccion_PJ!$K92,Resultados_Dic3!$D$3:$D$99980,Produccion_PJ!$K$88,Resultados_Dic3!$E$3:$E$99980,Produccion_PJ!$J92,Resultados_Dic3!$A$3:$A$99980,Produccion_PJ!$H92)</f>
        <v>0</v>
      </c>
      <c r="X92" s="21">
        <f>+SUMIFS(Resultados_Dic3!T$3:T$99980,Resultados_Dic3!$F$3:$F$99980,Produccion_PJ!$K92,Resultados_Dic3!$D$3:$D$99980,Produccion_PJ!$K$88,Resultados_Dic3!$E$3:$E$99980,Produccion_PJ!$J92,Resultados_Dic3!$A$3:$A$99980,Produccion_PJ!$H92)</f>
        <v>0</v>
      </c>
      <c r="Y92" s="21">
        <f>+SUMIFS(Resultados_Dic3!U$3:U$99980,Resultados_Dic3!$F$3:$F$99980,Produccion_PJ!$K92,Resultados_Dic3!$D$3:$D$99980,Produccion_PJ!$K$88,Resultados_Dic3!$E$3:$E$99980,Produccion_PJ!$J92,Resultados_Dic3!$A$3:$A$99980,Produccion_PJ!$H92)</f>
        <v>0</v>
      </c>
      <c r="Z92" s="21">
        <f>+SUMIFS(Resultados_Dic3!V$3:V$99980,Resultados_Dic3!$F$3:$F$99980,Produccion_PJ!$K92,Resultados_Dic3!$D$3:$D$99980,Produccion_PJ!$K$88,Resultados_Dic3!$E$3:$E$99980,Produccion_PJ!$J92,Resultados_Dic3!$A$3:$A$99980,Produccion_PJ!$H92)</f>
        <v>0</v>
      </c>
      <c r="AA92" s="21">
        <f>+SUMIFS(Resultados_Dic3!W$3:W$99980,Resultados_Dic3!$F$3:$F$99980,Produccion_PJ!$K92,Resultados_Dic3!$D$3:$D$99980,Produccion_PJ!$K$88,Resultados_Dic3!$E$3:$E$99980,Produccion_PJ!$J92,Resultados_Dic3!$A$3:$A$99980,Produccion_PJ!$H92)</f>
        <v>0</v>
      </c>
      <c r="AB92" s="21">
        <f>+SUMIFS(Resultados_Dic3!X$3:X$99980,Resultados_Dic3!$F$3:$F$99980,Produccion_PJ!$K92,Resultados_Dic3!$D$3:$D$99980,Produccion_PJ!$K$88,Resultados_Dic3!$E$3:$E$99980,Produccion_PJ!$J92,Resultados_Dic3!$A$3:$A$99980,Produccion_PJ!$H92)</f>
        <v>0</v>
      </c>
      <c r="AC92" s="21">
        <f>+SUMIFS(Resultados_Dic3!Y$3:Y$99980,Resultados_Dic3!$F$3:$F$99980,Produccion_PJ!$K92,Resultados_Dic3!$D$3:$D$99980,Produccion_PJ!$K$88,Resultados_Dic3!$E$3:$E$99980,Produccion_PJ!$J92,Resultados_Dic3!$A$3:$A$99980,Produccion_PJ!$H92)</f>
        <v>0</v>
      </c>
      <c r="AD92" s="21">
        <f>+SUMIFS(Resultados_Dic3!Z$3:Z$99980,Resultados_Dic3!$F$3:$F$99980,Produccion_PJ!$K92,Resultados_Dic3!$D$3:$D$99980,Produccion_PJ!$K$88,Resultados_Dic3!$E$3:$E$99980,Produccion_PJ!$J92,Resultados_Dic3!$A$3:$A$99980,Produccion_PJ!$H92)</f>
        <v>0</v>
      </c>
      <c r="AE92" s="21">
        <f>+SUMIFS(Resultados_Dic3!AA$3:AA$99980,Resultados_Dic3!$F$3:$F$99980,Produccion_PJ!$K92,Resultados_Dic3!$D$3:$D$99980,Produccion_PJ!$K$88,Resultados_Dic3!$E$3:$E$99980,Produccion_PJ!$J92,Resultados_Dic3!$A$3:$A$99980,Produccion_PJ!$H92)</f>
        <v>0</v>
      </c>
      <c r="AF92" s="21">
        <f>+SUMIFS(Resultados_Dic3!AB$3:AB$99980,Resultados_Dic3!$F$3:$F$99980,Produccion_PJ!$K92,Resultados_Dic3!$D$3:$D$99980,Produccion_PJ!$K$88,Resultados_Dic3!$E$3:$E$99980,Produccion_PJ!$J92,Resultados_Dic3!$A$3:$A$99980,Produccion_PJ!$H92)</f>
        <v>0</v>
      </c>
      <c r="AG92" s="21">
        <f>+SUMIFS(Resultados_Dic3!AC$3:AC$99980,Resultados_Dic3!$F$3:$F$99980,Produccion_PJ!$K92,Resultados_Dic3!$D$3:$D$99980,Produccion_PJ!$K$88,Resultados_Dic3!$E$3:$E$99980,Produccion_PJ!$J92,Resultados_Dic3!$A$3:$A$99980,Produccion_PJ!$H92)</f>
        <v>0</v>
      </c>
      <c r="AH92" s="21">
        <f>+SUMIFS(Resultados_Dic3!AD$3:AD$99980,Resultados_Dic3!$F$3:$F$99980,Produccion_PJ!$K92,Resultados_Dic3!$D$3:$D$99980,Produccion_PJ!$K$88,Resultados_Dic3!$E$3:$E$99980,Produccion_PJ!$J92,Resultados_Dic3!$A$3:$A$99980,Produccion_PJ!$H92)</f>
        <v>0</v>
      </c>
      <c r="AI92" s="21">
        <f>+SUMIFS(Resultados_Dic3!AE$3:AE$99980,Resultados_Dic3!$F$3:$F$99980,Produccion_PJ!$K92,Resultados_Dic3!$D$3:$D$99980,Produccion_PJ!$K$88,Resultados_Dic3!$E$3:$E$99980,Produccion_PJ!$J92,Resultados_Dic3!$A$3:$A$99980,Produccion_PJ!$H92)</f>
        <v>0</v>
      </c>
      <c r="AJ92" s="21">
        <f>+SUMIFS(Resultados_Dic3!AF$3:AF$99980,Resultados_Dic3!$F$3:$F$99980,Produccion_PJ!$K92,Resultados_Dic3!$D$3:$D$99980,Produccion_PJ!$K$88,Resultados_Dic3!$E$3:$E$99980,Produccion_PJ!$J92,Resultados_Dic3!$A$3:$A$99980,Produccion_PJ!$H92)</f>
        <v>0</v>
      </c>
      <c r="AK92" s="21">
        <f>+SUMIFS(Resultados_Dic3!AG$3:AG$99980,Resultados_Dic3!$F$3:$F$99980,Produccion_PJ!$K92,Resultados_Dic3!$D$3:$D$99980,Produccion_PJ!$K$88,Resultados_Dic3!$E$3:$E$99980,Produccion_PJ!$J92,Resultados_Dic3!$A$3:$A$99980,Produccion_PJ!$H92)</f>
        <v>0</v>
      </c>
      <c r="AL92" s="21">
        <f>+SUMIFS(Resultados_Dic3!AH$3:AH$99980,Resultados_Dic3!$F$3:$F$99980,Produccion_PJ!$K92,Resultados_Dic3!$D$3:$D$99980,Produccion_PJ!$K$88,Resultados_Dic3!$E$3:$E$99980,Produccion_PJ!$J92,Resultados_Dic3!$A$3:$A$99980,Produccion_PJ!$H92)</f>
        <v>0</v>
      </c>
      <c r="AM92" s="21">
        <f>+SUMIFS(Resultados_Dic3!AI$3:AI$99980,Resultados_Dic3!$F$3:$F$99980,Produccion_PJ!$K92,Resultados_Dic3!$D$3:$D$99980,Produccion_PJ!$K$88,Resultados_Dic3!$E$3:$E$99980,Produccion_PJ!$J92,Resultados_Dic3!$A$3:$A$99980,Produccion_PJ!$H92)</f>
        <v>0</v>
      </c>
      <c r="AN92" s="21">
        <f>+SUMIFS(Resultados_Dic3!AJ$3:AJ$99980,Resultados_Dic3!$F$3:$F$99980,Produccion_PJ!$K92,Resultados_Dic3!$D$3:$D$99980,Produccion_PJ!$K$88,Resultados_Dic3!$E$3:$E$99980,Produccion_PJ!$J92,Resultados_Dic3!$A$3:$A$99980,Produccion_PJ!$H92)</f>
        <v>0</v>
      </c>
      <c r="AO92" s="21">
        <f>+SUMIFS(Resultados_Dic3!AK$3:AK$99980,Resultados_Dic3!$F$3:$F$99980,Produccion_PJ!$K92,Resultados_Dic3!$D$3:$D$99980,Produccion_PJ!$K$88,Resultados_Dic3!$E$3:$E$99980,Produccion_PJ!$J92,Resultados_Dic3!$A$3:$A$99980,Produccion_PJ!$H92)</f>
        <v>0</v>
      </c>
      <c r="AP92" s="21">
        <f>+SUMIFS(Resultados_Dic3!AL$3:AL$99980,Resultados_Dic3!$F$3:$F$99980,Produccion_PJ!$K92,Resultados_Dic3!$D$3:$D$99980,Produccion_PJ!$K$88,Resultados_Dic3!$E$3:$E$99980,Produccion_PJ!$J92,Resultados_Dic3!$A$3:$A$99980,Produccion_PJ!$H92)</f>
        <v>0</v>
      </c>
      <c r="AQ92" s="21">
        <f>+SUMIFS(Resultados_Dic3!AM$3:AM$99980,Resultados_Dic3!$F$3:$F$99980,Produccion_PJ!$K92,Resultados_Dic3!$D$3:$D$99980,Produccion_PJ!$K$88,Resultados_Dic3!$E$3:$E$99980,Produccion_PJ!$J92,Resultados_Dic3!$A$3:$A$99980,Produccion_PJ!$H92)</f>
        <v>0</v>
      </c>
    </row>
    <row r="93" spans="1:44" x14ac:dyDescent="0.25">
      <c r="G93" s="15"/>
      <c r="H93" s="17" t="str">
        <f t="shared" si="141"/>
        <v>DIC5</v>
      </c>
      <c r="J93" s="24" t="s">
        <v>121</v>
      </c>
      <c r="K93" s="13" t="s">
        <v>312</v>
      </c>
      <c r="L93" s="21">
        <f>+SUMIFS(Resultados_Dic3!H$3:H$99980,Resultados_Dic3!$F$3:$F$99980,Produccion_PJ!$K93,Resultados_Dic3!$D$3:$D$99980,Produccion_PJ!$K$88,Resultados_Dic3!$E$3:$E$99980,Produccion_PJ!$J93,Resultados_Dic3!$A$3:$A$99980,Produccion_PJ!$H93)</f>
        <v>0</v>
      </c>
      <c r="M93" s="21">
        <f>+SUMIFS(Resultados_Dic3!I$3:I$99980,Resultados_Dic3!$F$3:$F$99980,Produccion_PJ!$K93,Resultados_Dic3!$D$3:$D$99980,Produccion_PJ!$K$88,Resultados_Dic3!$E$3:$E$99980,Produccion_PJ!$J93,Resultados_Dic3!$A$3:$A$99980,Produccion_PJ!$H93)</f>
        <v>0</v>
      </c>
      <c r="N93" s="21">
        <f>+SUMIFS(Resultados_Dic3!J$3:J$99980,Resultados_Dic3!$F$3:$F$99980,Produccion_PJ!$K93,Resultados_Dic3!$D$3:$D$99980,Produccion_PJ!$K$88,Resultados_Dic3!$E$3:$E$99980,Produccion_PJ!$J93,Resultados_Dic3!$A$3:$A$99980,Produccion_PJ!$H93)</f>
        <v>0</v>
      </c>
      <c r="O93" s="21">
        <f>+SUMIFS(Resultados_Dic3!K$3:K$99980,Resultados_Dic3!$F$3:$F$99980,Produccion_PJ!$K93,Resultados_Dic3!$D$3:$D$99980,Produccion_PJ!$K$88,Resultados_Dic3!$E$3:$E$99980,Produccion_PJ!$J93,Resultados_Dic3!$A$3:$A$99980,Produccion_PJ!$H93)</f>
        <v>0</v>
      </c>
      <c r="P93" s="21">
        <f>+SUMIFS(Resultados_Dic3!L$3:L$99980,Resultados_Dic3!$F$3:$F$99980,Produccion_PJ!$K93,Resultados_Dic3!$D$3:$D$99980,Produccion_PJ!$K$88,Resultados_Dic3!$E$3:$E$99980,Produccion_PJ!$J93,Resultados_Dic3!$A$3:$A$99980,Produccion_PJ!$H93)</f>
        <v>0</v>
      </c>
      <c r="Q93" s="21">
        <f>+SUMIFS(Resultados_Dic3!M$3:M$99980,Resultados_Dic3!$F$3:$F$99980,Produccion_PJ!$K93,Resultados_Dic3!$D$3:$D$99980,Produccion_PJ!$K$88,Resultados_Dic3!$E$3:$E$99980,Produccion_PJ!$J93,Resultados_Dic3!$A$3:$A$99980,Produccion_PJ!$H93)</f>
        <v>0</v>
      </c>
      <c r="R93" s="21">
        <f>+SUMIFS(Resultados_Dic3!N$3:N$99980,Resultados_Dic3!$F$3:$F$99980,Produccion_PJ!$K93,Resultados_Dic3!$D$3:$D$99980,Produccion_PJ!$K$88,Resultados_Dic3!$E$3:$E$99980,Produccion_PJ!$J93,Resultados_Dic3!$A$3:$A$99980,Produccion_PJ!$H93)</f>
        <v>0</v>
      </c>
      <c r="S93" s="21">
        <f>+SUMIFS(Resultados_Dic3!O$3:O$99980,Resultados_Dic3!$F$3:$F$99980,Produccion_PJ!$K93,Resultados_Dic3!$D$3:$D$99980,Produccion_PJ!$K$88,Resultados_Dic3!$E$3:$E$99980,Produccion_PJ!$J93,Resultados_Dic3!$A$3:$A$99980,Produccion_PJ!$H93)</f>
        <v>0</v>
      </c>
      <c r="T93" s="21">
        <f>+SUMIFS(Resultados_Dic3!P$3:P$99980,Resultados_Dic3!$F$3:$F$99980,Produccion_PJ!$K93,Resultados_Dic3!$D$3:$D$99980,Produccion_PJ!$K$88,Resultados_Dic3!$E$3:$E$99980,Produccion_PJ!$J93,Resultados_Dic3!$A$3:$A$99980,Produccion_PJ!$H93)</f>
        <v>0</v>
      </c>
      <c r="U93" s="21">
        <f>+SUMIFS(Resultados_Dic3!Q$3:Q$99980,Resultados_Dic3!$F$3:$F$99980,Produccion_PJ!$K93,Resultados_Dic3!$D$3:$D$99980,Produccion_PJ!$K$88,Resultados_Dic3!$E$3:$E$99980,Produccion_PJ!$J93,Resultados_Dic3!$A$3:$A$99980,Produccion_PJ!$H93)</f>
        <v>0</v>
      </c>
      <c r="V93" s="21">
        <f>+SUMIFS(Resultados_Dic3!R$3:R$99980,Resultados_Dic3!$F$3:$F$99980,Produccion_PJ!$K93,Resultados_Dic3!$D$3:$D$99980,Produccion_PJ!$K$88,Resultados_Dic3!$E$3:$E$99980,Produccion_PJ!$J93,Resultados_Dic3!$A$3:$A$99980,Produccion_PJ!$H93)</f>
        <v>0</v>
      </c>
      <c r="W93" s="21">
        <f>+SUMIFS(Resultados_Dic3!S$3:S$99980,Resultados_Dic3!$F$3:$F$99980,Produccion_PJ!$K93,Resultados_Dic3!$D$3:$D$99980,Produccion_PJ!$K$88,Resultados_Dic3!$E$3:$E$99980,Produccion_PJ!$J93,Resultados_Dic3!$A$3:$A$99980,Produccion_PJ!$H93)</f>
        <v>0</v>
      </c>
      <c r="X93" s="21">
        <f>+SUMIFS(Resultados_Dic3!T$3:T$99980,Resultados_Dic3!$F$3:$F$99980,Produccion_PJ!$K93,Resultados_Dic3!$D$3:$D$99980,Produccion_PJ!$K$88,Resultados_Dic3!$E$3:$E$99980,Produccion_PJ!$J93,Resultados_Dic3!$A$3:$A$99980,Produccion_PJ!$H93)</f>
        <v>0</v>
      </c>
      <c r="Y93" s="21">
        <f>+SUMIFS(Resultados_Dic3!U$3:U$99980,Resultados_Dic3!$F$3:$F$99980,Produccion_PJ!$K93,Resultados_Dic3!$D$3:$D$99980,Produccion_PJ!$K$88,Resultados_Dic3!$E$3:$E$99980,Produccion_PJ!$J93,Resultados_Dic3!$A$3:$A$99980,Produccion_PJ!$H93)</f>
        <v>0</v>
      </c>
      <c r="Z93" s="21">
        <f>+SUMIFS(Resultados_Dic3!V$3:V$99980,Resultados_Dic3!$F$3:$F$99980,Produccion_PJ!$K93,Resultados_Dic3!$D$3:$D$99980,Produccion_PJ!$K$88,Resultados_Dic3!$E$3:$E$99980,Produccion_PJ!$J93,Resultados_Dic3!$A$3:$A$99980,Produccion_PJ!$H93)</f>
        <v>0</v>
      </c>
      <c r="AA93" s="21">
        <f>+SUMIFS(Resultados_Dic3!W$3:W$99980,Resultados_Dic3!$F$3:$F$99980,Produccion_PJ!$K93,Resultados_Dic3!$D$3:$D$99980,Produccion_PJ!$K$88,Resultados_Dic3!$E$3:$E$99980,Produccion_PJ!$J93,Resultados_Dic3!$A$3:$A$99980,Produccion_PJ!$H93)</f>
        <v>0</v>
      </c>
      <c r="AB93" s="21">
        <f>+SUMIFS(Resultados_Dic3!X$3:X$99980,Resultados_Dic3!$F$3:$F$99980,Produccion_PJ!$K93,Resultados_Dic3!$D$3:$D$99980,Produccion_PJ!$K$88,Resultados_Dic3!$E$3:$E$99980,Produccion_PJ!$J93,Resultados_Dic3!$A$3:$A$99980,Produccion_PJ!$H93)</f>
        <v>0</v>
      </c>
      <c r="AC93" s="21">
        <f>+SUMIFS(Resultados_Dic3!Y$3:Y$99980,Resultados_Dic3!$F$3:$F$99980,Produccion_PJ!$K93,Resultados_Dic3!$D$3:$D$99980,Produccion_PJ!$K$88,Resultados_Dic3!$E$3:$E$99980,Produccion_PJ!$J93,Resultados_Dic3!$A$3:$A$99980,Produccion_PJ!$H93)</f>
        <v>0</v>
      </c>
      <c r="AD93" s="21">
        <f>+SUMIFS(Resultados_Dic3!Z$3:Z$99980,Resultados_Dic3!$F$3:$F$99980,Produccion_PJ!$K93,Resultados_Dic3!$D$3:$D$99980,Produccion_PJ!$K$88,Resultados_Dic3!$E$3:$E$99980,Produccion_PJ!$J93,Resultados_Dic3!$A$3:$A$99980,Produccion_PJ!$H93)</f>
        <v>0</v>
      </c>
      <c r="AE93" s="21">
        <f>+SUMIFS(Resultados_Dic3!AA$3:AA$99980,Resultados_Dic3!$F$3:$F$99980,Produccion_PJ!$K93,Resultados_Dic3!$D$3:$D$99980,Produccion_PJ!$K$88,Resultados_Dic3!$E$3:$E$99980,Produccion_PJ!$J93,Resultados_Dic3!$A$3:$A$99980,Produccion_PJ!$H93)</f>
        <v>0</v>
      </c>
      <c r="AF93" s="21">
        <f>+SUMIFS(Resultados_Dic3!AB$3:AB$99980,Resultados_Dic3!$F$3:$F$99980,Produccion_PJ!$K93,Resultados_Dic3!$D$3:$D$99980,Produccion_PJ!$K$88,Resultados_Dic3!$E$3:$E$99980,Produccion_PJ!$J93,Resultados_Dic3!$A$3:$A$99980,Produccion_PJ!$H93)</f>
        <v>0</v>
      </c>
      <c r="AG93" s="21">
        <f>+SUMIFS(Resultados_Dic3!AC$3:AC$99980,Resultados_Dic3!$F$3:$F$99980,Produccion_PJ!$K93,Resultados_Dic3!$D$3:$D$99980,Produccion_PJ!$K$88,Resultados_Dic3!$E$3:$E$99980,Produccion_PJ!$J93,Resultados_Dic3!$A$3:$A$99980,Produccion_PJ!$H93)</f>
        <v>0</v>
      </c>
      <c r="AH93" s="21">
        <f>+SUMIFS(Resultados_Dic3!AD$3:AD$99980,Resultados_Dic3!$F$3:$F$99980,Produccion_PJ!$K93,Resultados_Dic3!$D$3:$D$99980,Produccion_PJ!$K$88,Resultados_Dic3!$E$3:$E$99980,Produccion_PJ!$J93,Resultados_Dic3!$A$3:$A$99980,Produccion_PJ!$H93)</f>
        <v>0</v>
      </c>
      <c r="AI93" s="21">
        <f>+SUMIFS(Resultados_Dic3!AE$3:AE$99980,Resultados_Dic3!$F$3:$F$99980,Produccion_PJ!$K93,Resultados_Dic3!$D$3:$D$99980,Produccion_PJ!$K$88,Resultados_Dic3!$E$3:$E$99980,Produccion_PJ!$J93,Resultados_Dic3!$A$3:$A$99980,Produccion_PJ!$H93)</f>
        <v>0</v>
      </c>
      <c r="AJ93" s="21">
        <f>+SUMIFS(Resultados_Dic3!AF$3:AF$99980,Resultados_Dic3!$F$3:$F$99980,Produccion_PJ!$K93,Resultados_Dic3!$D$3:$D$99980,Produccion_PJ!$K$88,Resultados_Dic3!$E$3:$E$99980,Produccion_PJ!$J93,Resultados_Dic3!$A$3:$A$99980,Produccion_PJ!$H93)</f>
        <v>0</v>
      </c>
      <c r="AK93" s="21">
        <f>+SUMIFS(Resultados_Dic3!AG$3:AG$99980,Resultados_Dic3!$F$3:$F$99980,Produccion_PJ!$K93,Resultados_Dic3!$D$3:$D$99980,Produccion_PJ!$K$88,Resultados_Dic3!$E$3:$E$99980,Produccion_PJ!$J93,Resultados_Dic3!$A$3:$A$99980,Produccion_PJ!$H93)</f>
        <v>0</v>
      </c>
      <c r="AL93" s="21">
        <f>+SUMIFS(Resultados_Dic3!AH$3:AH$99980,Resultados_Dic3!$F$3:$F$99980,Produccion_PJ!$K93,Resultados_Dic3!$D$3:$D$99980,Produccion_PJ!$K$88,Resultados_Dic3!$E$3:$E$99980,Produccion_PJ!$J93,Resultados_Dic3!$A$3:$A$99980,Produccion_PJ!$H93)</f>
        <v>0</v>
      </c>
      <c r="AM93" s="21">
        <f>+SUMIFS(Resultados_Dic3!AI$3:AI$99980,Resultados_Dic3!$F$3:$F$99980,Produccion_PJ!$K93,Resultados_Dic3!$D$3:$D$99980,Produccion_PJ!$K$88,Resultados_Dic3!$E$3:$E$99980,Produccion_PJ!$J93,Resultados_Dic3!$A$3:$A$99980,Produccion_PJ!$H93)</f>
        <v>0</v>
      </c>
      <c r="AN93" s="21">
        <f>+SUMIFS(Resultados_Dic3!AJ$3:AJ$99980,Resultados_Dic3!$F$3:$F$99980,Produccion_PJ!$K93,Resultados_Dic3!$D$3:$D$99980,Produccion_PJ!$K$88,Resultados_Dic3!$E$3:$E$99980,Produccion_PJ!$J93,Resultados_Dic3!$A$3:$A$99980,Produccion_PJ!$H93)</f>
        <v>0</v>
      </c>
      <c r="AO93" s="21">
        <f>+SUMIFS(Resultados_Dic3!AK$3:AK$99980,Resultados_Dic3!$F$3:$F$99980,Produccion_PJ!$K93,Resultados_Dic3!$D$3:$D$99980,Produccion_PJ!$K$88,Resultados_Dic3!$E$3:$E$99980,Produccion_PJ!$J93,Resultados_Dic3!$A$3:$A$99980,Produccion_PJ!$H93)</f>
        <v>0</v>
      </c>
      <c r="AP93" s="21">
        <f>+SUMIFS(Resultados_Dic3!AL$3:AL$99980,Resultados_Dic3!$F$3:$F$99980,Produccion_PJ!$K93,Resultados_Dic3!$D$3:$D$99980,Produccion_PJ!$K$88,Resultados_Dic3!$E$3:$E$99980,Produccion_PJ!$J93,Resultados_Dic3!$A$3:$A$99980,Produccion_PJ!$H93)</f>
        <v>0</v>
      </c>
      <c r="AQ93" s="21">
        <f>+SUMIFS(Resultados_Dic3!AM$3:AM$99980,Resultados_Dic3!$F$3:$F$99980,Produccion_PJ!$K93,Resultados_Dic3!$D$3:$D$99980,Produccion_PJ!$K$88,Resultados_Dic3!$E$3:$E$99980,Produccion_PJ!$J93,Resultados_Dic3!$A$3:$A$99980,Produccion_PJ!$H93)</f>
        <v>0</v>
      </c>
    </row>
    <row r="94" spans="1:44" x14ac:dyDescent="0.25">
      <c r="G94" s="15"/>
      <c r="H94" s="17" t="str">
        <f t="shared" si="141"/>
        <v>DIC5</v>
      </c>
      <c r="J94" s="24" t="s">
        <v>122</v>
      </c>
      <c r="K94" s="13" t="s">
        <v>313</v>
      </c>
      <c r="L94" s="21">
        <f>+SUMIFS(Resultados_Dic3!H$3:H$99980,Resultados_Dic3!$F$3:$F$99980,Produccion_PJ!$K94,Resultados_Dic3!$D$3:$D$99980,Produccion_PJ!$K$88,Resultados_Dic3!$E$3:$E$99980,Produccion_PJ!$J94,Resultados_Dic3!$A$3:$A$99980,Produccion_PJ!$H94)</f>
        <v>0</v>
      </c>
      <c r="M94" s="21">
        <f>+SUMIFS(Resultados_Dic3!I$3:I$99980,Resultados_Dic3!$F$3:$F$99980,Produccion_PJ!$K94,Resultados_Dic3!$D$3:$D$99980,Produccion_PJ!$K$88,Resultados_Dic3!$E$3:$E$99980,Produccion_PJ!$J94,Resultados_Dic3!$A$3:$A$99980,Produccion_PJ!$H94)</f>
        <v>0</v>
      </c>
      <c r="N94" s="21">
        <f>+SUMIFS(Resultados_Dic3!J$3:J$99980,Resultados_Dic3!$F$3:$F$99980,Produccion_PJ!$K94,Resultados_Dic3!$D$3:$D$99980,Produccion_PJ!$K$88,Resultados_Dic3!$E$3:$E$99980,Produccion_PJ!$J94,Resultados_Dic3!$A$3:$A$99980,Produccion_PJ!$H94)</f>
        <v>0</v>
      </c>
      <c r="O94" s="21">
        <f>+SUMIFS(Resultados_Dic3!K$3:K$99980,Resultados_Dic3!$F$3:$F$99980,Produccion_PJ!$K94,Resultados_Dic3!$D$3:$D$99980,Produccion_PJ!$K$88,Resultados_Dic3!$E$3:$E$99980,Produccion_PJ!$J94,Resultados_Dic3!$A$3:$A$99980,Produccion_PJ!$H94)</f>
        <v>0</v>
      </c>
      <c r="P94" s="21">
        <f>+SUMIFS(Resultados_Dic3!L$3:L$99980,Resultados_Dic3!$F$3:$F$99980,Produccion_PJ!$K94,Resultados_Dic3!$D$3:$D$99980,Produccion_PJ!$K$88,Resultados_Dic3!$E$3:$E$99980,Produccion_PJ!$J94,Resultados_Dic3!$A$3:$A$99980,Produccion_PJ!$H94)</f>
        <v>0</v>
      </c>
      <c r="Q94" s="21">
        <f>+SUMIFS(Resultados_Dic3!M$3:M$99980,Resultados_Dic3!$F$3:$F$99980,Produccion_PJ!$K94,Resultados_Dic3!$D$3:$D$99980,Produccion_PJ!$K$88,Resultados_Dic3!$E$3:$E$99980,Produccion_PJ!$J94,Resultados_Dic3!$A$3:$A$99980,Produccion_PJ!$H94)</f>
        <v>0</v>
      </c>
      <c r="R94" s="21">
        <f>+SUMIFS(Resultados_Dic3!N$3:N$99980,Resultados_Dic3!$F$3:$F$99980,Produccion_PJ!$K94,Resultados_Dic3!$D$3:$D$99980,Produccion_PJ!$K$88,Resultados_Dic3!$E$3:$E$99980,Produccion_PJ!$J94,Resultados_Dic3!$A$3:$A$99980,Produccion_PJ!$H94)</f>
        <v>0</v>
      </c>
      <c r="S94" s="21">
        <f>+SUMIFS(Resultados_Dic3!O$3:O$99980,Resultados_Dic3!$F$3:$F$99980,Produccion_PJ!$K94,Resultados_Dic3!$D$3:$D$99980,Produccion_PJ!$K$88,Resultados_Dic3!$E$3:$E$99980,Produccion_PJ!$J94,Resultados_Dic3!$A$3:$A$99980,Produccion_PJ!$H94)</f>
        <v>0</v>
      </c>
      <c r="T94" s="21">
        <f>+SUMIFS(Resultados_Dic3!P$3:P$99980,Resultados_Dic3!$F$3:$F$99980,Produccion_PJ!$K94,Resultados_Dic3!$D$3:$D$99980,Produccion_PJ!$K$88,Resultados_Dic3!$E$3:$E$99980,Produccion_PJ!$J94,Resultados_Dic3!$A$3:$A$99980,Produccion_PJ!$H94)</f>
        <v>0</v>
      </c>
      <c r="U94" s="21">
        <f>+SUMIFS(Resultados_Dic3!Q$3:Q$99980,Resultados_Dic3!$F$3:$F$99980,Produccion_PJ!$K94,Resultados_Dic3!$D$3:$D$99980,Produccion_PJ!$K$88,Resultados_Dic3!$E$3:$E$99980,Produccion_PJ!$J94,Resultados_Dic3!$A$3:$A$99980,Produccion_PJ!$H94)</f>
        <v>0</v>
      </c>
      <c r="V94" s="21">
        <f>+SUMIFS(Resultados_Dic3!R$3:R$99980,Resultados_Dic3!$F$3:$F$99980,Produccion_PJ!$K94,Resultados_Dic3!$D$3:$D$99980,Produccion_PJ!$K$88,Resultados_Dic3!$E$3:$E$99980,Produccion_PJ!$J94,Resultados_Dic3!$A$3:$A$99980,Produccion_PJ!$H94)</f>
        <v>0</v>
      </c>
      <c r="W94" s="21">
        <f>+SUMIFS(Resultados_Dic3!S$3:S$99980,Resultados_Dic3!$F$3:$F$99980,Produccion_PJ!$K94,Resultados_Dic3!$D$3:$D$99980,Produccion_PJ!$K$88,Resultados_Dic3!$E$3:$E$99980,Produccion_PJ!$J94,Resultados_Dic3!$A$3:$A$99980,Produccion_PJ!$H94)</f>
        <v>0</v>
      </c>
      <c r="X94" s="21">
        <f>+SUMIFS(Resultados_Dic3!T$3:T$99980,Resultados_Dic3!$F$3:$F$99980,Produccion_PJ!$K94,Resultados_Dic3!$D$3:$D$99980,Produccion_PJ!$K$88,Resultados_Dic3!$E$3:$E$99980,Produccion_PJ!$J94,Resultados_Dic3!$A$3:$A$99980,Produccion_PJ!$H94)</f>
        <v>0</v>
      </c>
      <c r="Y94" s="21">
        <f>+SUMIFS(Resultados_Dic3!U$3:U$99980,Resultados_Dic3!$F$3:$F$99980,Produccion_PJ!$K94,Resultados_Dic3!$D$3:$D$99980,Produccion_PJ!$K$88,Resultados_Dic3!$E$3:$E$99980,Produccion_PJ!$J94,Resultados_Dic3!$A$3:$A$99980,Produccion_PJ!$H94)</f>
        <v>0</v>
      </c>
      <c r="Z94" s="21">
        <f>+SUMIFS(Resultados_Dic3!V$3:V$99980,Resultados_Dic3!$F$3:$F$99980,Produccion_PJ!$K94,Resultados_Dic3!$D$3:$D$99980,Produccion_PJ!$K$88,Resultados_Dic3!$E$3:$E$99980,Produccion_PJ!$J94,Resultados_Dic3!$A$3:$A$99980,Produccion_PJ!$H94)</f>
        <v>0</v>
      </c>
      <c r="AA94" s="21">
        <f>+SUMIFS(Resultados_Dic3!W$3:W$99980,Resultados_Dic3!$F$3:$F$99980,Produccion_PJ!$K94,Resultados_Dic3!$D$3:$D$99980,Produccion_PJ!$K$88,Resultados_Dic3!$E$3:$E$99980,Produccion_PJ!$J94,Resultados_Dic3!$A$3:$A$99980,Produccion_PJ!$H94)</f>
        <v>0</v>
      </c>
      <c r="AB94" s="21">
        <f>+SUMIFS(Resultados_Dic3!X$3:X$99980,Resultados_Dic3!$F$3:$F$99980,Produccion_PJ!$K94,Resultados_Dic3!$D$3:$D$99980,Produccion_PJ!$K$88,Resultados_Dic3!$E$3:$E$99980,Produccion_PJ!$J94,Resultados_Dic3!$A$3:$A$99980,Produccion_PJ!$H94)</f>
        <v>0</v>
      </c>
      <c r="AC94" s="21">
        <f>+SUMIFS(Resultados_Dic3!Y$3:Y$99980,Resultados_Dic3!$F$3:$F$99980,Produccion_PJ!$K94,Resultados_Dic3!$D$3:$D$99980,Produccion_PJ!$K$88,Resultados_Dic3!$E$3:$E$99980,Produccion_PJ!$J94,Resultados_Dic3!$A$3:$A$99980,Produccion_PJ!$H94)</f>
        <v>0</v>
      </c>
      <c r="AD94" s="21">
        <f>+SUMIFS(Resultados_Dic3!Z$3:Z$99980,Resultados_Dic3!$F$3:$F$99980,Produccion_PJ!$K94,Resultados_Dic3!$D$3:$D$99980,Produccion_PJ!$K$88,Resultados_Dic3!$E$3:$E$99980,Produccion_PJ!$J94,Resultados_Dic3!$A$3:$A$99980,Produccion_PJ!$H94)</f>
        <v>0</v>
      </c>
      <c r="AE94" s="21">
        <f>+SUMIFS(Resultados_Dic3!AA$3:AA$99980,Resultados_Dic3!$F$3:$F$99980,Produccion_PJ!$K94,Resultados_Dic3!$D$3:$D$99980,Produccion_PJ!$K$88,Resultados_Dic3!$E$3:$E$99980,Produccion_PJ!$J94,Resultados_Dic3!$A$3:$A$99980,Produccion_PJ!$H94)</f>
        <v>0</v>
      </c>
      <c r="AF94" s="21">
        <f>+SUMIFS(Resultados_Dic3!AB$3:AB$99980,Resultados_Dic3!$F$3:$F$99980,Produccion_PJ!$K94,Resultados_Dic3!$D$3:$D$99980,Produccion_PJ!$K$88,Resultados_Dic3!$E$3:$E$99980,Produccion_PJ!$J94,Resultados_Dic3!$A$3:$A$99980,Produccion_PJ!$H94)</f>
        <v>0</v>
      </c>
      <c r="AG94" s="21">
        <f>+SUMIFS(Resultados_Dic3!AC$3:AC$99980,Resultados_Dic3!$F$3:$F$99980,Produccion_PJ!$K94,Resultados_Dic3!$D$3:$D$99980,Produccion_PJ!$K$88,Resultados_Dic3!$E$3:$E$99980,Produccion_PJ!$J94,Resultados_Dic3!$A$3:$A$99980,Produccion_PJ!$H94)</f>
        <v>0</v>
      </c>
      <c r="AH94" s="21">
        <f>+SUMIFS(Resultados_Dic3!AD$3:AD$99980,Resultados_Dic3!$F$3:$F$99980,Produccion_PJ!$K94,Resultados_Dic3!$D$3:$D$99980,Produccion_PJ!$K$88,Resultados_Dic3!$E$3:$E$99980,Produccion_PJ!$J94,Resultados_Dic3!$A$3:$A$99980,Produccion_PJ!$H94)</f>
        <v>0</v>
      </c>
      <c r="AI94" s="21">
        <f>+SUMIFS(Resultados_Dic3!AE$3:AE$99980,Resultados_Dic3!$F$3:$F$99980,Produccion_PJ!$K94,Resultados_Dic3!$D$3:$D$99980,Produccion_PJ!$K$88,Resultados_Dic3!$E$3:$E$99980,Produccion_PJ!$J94,Resultados_Dic3!$A$3:$A$99980,Produccion_PJ!$H94)</f>
        <v>0</v>
      </c>
      <c r="AJ94" s="21">
        <f>+SUMIFS(Resultados_Dic3!AF$3:AF$99980,Resultados_Dic3!$F$3:$F$99980,Produccion_PJ!$K94,Resultados_Dic3!$D$3:$D$99980,Produccion_PJ!$K$88,Resultados_Dic3!$E$3:$E$99980,Produccion_PJ!$J94,Resultados_Dic3!$A$3:$A$99980,Produccion_PJ!$H94)</f>
        <v>0</v>
      </c>
      <c r="AK94" s="21">
        <f>+SUMIFS(Resultados_Dic3!AG$3:AG$99980,Resultados_Dic3!$F$3:$F$99980,Produccion_PJ!$K94,Resultados_Dic3!$D$3:$D$99980,Produccion_PJ!$K$88,Resultados_Dic3!$E$3:$E$99980,Produccion_PJ!$J94,Resultados_Dic3!$A$3:$A$99980,Produccion_PJ!$H94)</f>
        <v>0</v>
      </c>
      <c r="AL94" s="21">
        <f>+SUMIFS(Resultados_Dic3!AH$3:AH$99980,Resultados_Dic3!$F$3:$F$99980,Produccion_PJ!$K94,Resultados_Dic3!$D$3:$D$99980,Produccion_PJ!$K$88,Resultados_Dic3!$E$3:$E$99980,Produccion_PJ!$J94,Resultados_Dic3!$A$3:$A$99980,Produccion_PJ!$H94)</f>
        <v>0</v>
      </c>
      <c r="AM94" s="21">
        <f>+SUMIFS(Resultados_Dic3!AI$3:AI$99980,Resultados_Dic3!$F$3:$F$99980,Produccion_PJ!$K94,Resultados_Dic3!$D$3:$D$99980,Produccion_PJ!$K$88,Resultados_Dic3!$E$3:$E$99980,Produccion_PJ!$J94,Resultados_Dic3!$A$3:$A$99980,Produccion_PJ!$H94)</f>
        <v>0</v>
      </c>
      <c r="AN94" s="21">
        <f>+SUMIFS(Resultados_Dic3!AJ$3:AJ$99980,Resultados_Dic3!$F$3:$F$99980,Produccion_PJ!$K94,Resultados_Dic3!$D$3:$D$99980,Produccion_PJ!$K$88,Resultados_Dic3!$E$3:$E$99980,Produccion_PJ!$J94,Resultados_Dic3!$A$3:$A$99980,Produccion_PJ!$H94)</f>
        <v>0</v>
      </c>
      <c r="AO94" s="21">
        <f>+SUMIFS(Resultados_Dic3!AK$3:AK$99980,Resultados_Dic3!$F$3:$F$99980,Produccion_PJ!$K94,Resultados_Dic3!$D$3:$D$99980,Produccion_PJ!$K$88,Resultados_Dic3!$E$3:$E$99980,Produccion_PJ!$J94,Resultados_Dic3!$A$3:$A$99980,Produccion_PJ!$H94)</f>
        <v>0</v>
      </c>
      <c r="AP94" s="21">
        <f>+SUMIFS(Resultados_Dic3!AL$3:AL$99980,Resultados_Dic3!$F$3:$F$99980,Produccion_PJ!$K94,Resultados_Dic3!$D$3:$D$99980,Produccion_PJ!$K$88,Resultados_Dic3!$E$3:$E$99980,Produccion_PJ!$J94,Resultados_Dic3!$A$3:$A$99980,Produccion_PJ!$H94)</f>
        <v>0</v>
      </c>
      <c r="AQ94" s="21">
        <f>+SUMIFS(Resultados_Dic3!AM$3:AM$99980,Resultados_Dic3!$F$3:$F$99980,Produccion_PJ!$K94,Resultados_Dic3!$D$3:$D$99980,Produccion_PJ!$K$88,Resultados_Dic3!$E$3:$E$99980,Produccion_PJ!$J94,Resultados_Dic3!$A$3:$A$99980,Produccion_PJ!$H94)</f>
        <v>0</v>
      </c>
    </row>
    <row r="95" spans="1:44" x14ac:dyDescent="0.25">
      <c r="G95" s="15"/>
      <c r="H95" s="17" t="str">
        <f t="shared" si="141"/>
        <v>DIC5</v>
      </c>
      <c r="J95" s="24" t="s">
        <v>123</v>
      </c>
      <c r="K95" s="13" t="s">
        <v>254</v>
      </c>
      <c r="L95" s="21">
        <f>+SUMIFS(Resultados_Dic3!H$3:H$99980,Resultados_Dic3!$F$3:$F$99980,Produccion_PJ!$K95,Resultados_Dic3!$D$3:$D$99980,Produccion_PJ!$K$88,Resultados_Dic3!$E$3:$E$99980,Produccion_PJ!$J95,Resultados_Dic3!$A$3:$A$99980,Produccion_PJ!$H95)</f>
        <v>1.8336326078651899</v>
      </c>
      <c r="M95" s="21">
        <f>+SUMIFS(Resultados_Dic3!I$3:I$99980,Resultados_Dic3!$F$3:$F$99980,Produccion_PJ!$K95,Resultados_Dic3!$D$3:$D$99980,Produccion_PJ!$K$88,Resultados_Dic3!$E$3:$E$99980,Produccion_PJ!$J95,Resultados_Dic3!$A$3:$A$99980,Produccion_PJ!$H95)</f>
        <v>1.8336326078651899</v>
      </c>
      <c r="N95" s="21">
        <f>+SUMIFS(Resultados_Dic3!J$3:J$99980,Resultados_Dic3!$F$3:$F$99980,Produccion_PJ!$K95,Resultados_Dic3!$D$3:$D$99980,Produccion_PJ!$K$88,Resultados_Dic3!$E$3:$E$99980,Produccion_PJ!$J95,Resultados_Dic3!$A$3:$A$99980,Produccion_PJ!$H95)</f>
        <v>1.8336326078651899</v>
      </c>
      <c r="O95" s="21">
        <f>+SUMIFS(Resultados_Dic3!K$3:K$99980,Resultados_Dic3!$F$3:$F$99980,Produccion_PJ!$K95,Resultados_Dic3!$D$3:$D$99980,Produccion_PJ!$K$88,Resultados_Dic3!$E$3:$E$99980,Produccion_PJ!$J95,Resultados_Dic3!$A$3:$A$99980,Produccion_PJ!$H95)</f>
        <v>1.8336326078651899</v>
      </c>
      <c r="P95" s="21">
        <f>+SUMIFS(Resultados_Dic3!L$3:L$99980,Resultados_Dic3!$F$3:$F$99980,Produccion_PJ!$K95,Resultados_Dic3!$D$3:$D$99980,Produccion_PJ!$K$88,Resultados_Dic3!$E$3:$E$99980,Produccion_PJ!$J95,Resultados_Dic3!$A$3:$A$99980,Produccion_PJ!$H95)</f>
        <v>1.8336326078651899</v>
      </c>
      <c r="Q95" s="21">
        <f>+SUMIFS(Resultados_Dic3!M$3:M$99980,Resultados_Dic3!$F$3:$F$99980,Produccion_PJ!$K95,Resultados_Dic3!$D$3:$D$99980,Produccion_PJ!$K$88,Resultados_Dic3!$E$3:$E$99980,Produccion_PJ!$J95,Resultados_Dic3!$A$3:$A$99980,Produccion_PJ!$H95)</f>
        <v>1.8336326078651899</v>
      </c>
      <c r="R95" s="21">
        <f>+SUMIFS(Resultados_Dic3!N$3:N$99980,Resultados_Dic3!$F$3:$F$99980,Produccion_PJ!$K95,Resultados_Dic3!$D$3:$D$99980,Produccion_PJ!$K$88,Resultados_Dic3!$E$3:$E$99980,Produccion_PJ!$J95,Resultados_Dic3!$A$3:$A$99980,Produccion_PJ!$H95)</f>
        <v>1.8336326078651899</v>
      </c>
      <c r="S95" s="21">
        <f>+SUMIFS(Resultados_Dic3!O$3:O$99980,Resultados_Dic3!$F$3:$F$99980,Produccion_PJ!$K95,Resultados_Dic3!$D$3:$D$99980,Produccion_PJ!$K$88,Resultados_Dic3!$E$3:$E$99980,Produccion_PJ!$J95,Resultados_Dic3!$A$3:$A$99980,Produccion_PJ!$H95)</f>
        <v>1.8336326078651899</v>
      </c>
      <c r="T95" s="21">
        <f>+SUMIFS(Resultados_Dic3!P$3:P$99980,Resultados_Dic3!$F$3:$F$99980,Produccion_PJ!$K95,Resultados_Dic3!$D$3:$D$99980,Produccion_PJ!$K$88,Resultados_Dic3!$E$3:$E$99980,Produccion_PJ!$J95,Resultados_Dic3!$A$3:$A$99980,Produccion_PJ!$H95)</f>
        <v>1.6658248218678</v>
      </c>
      <c r="U95" s="21">
        <f>+SUMIFS(Resultados_Dic3!Q$3:Q$99980,Resultados_Dic3!$F$3:$F$99980,Produccion_PJ!$K95,Resultados_Dic3!$D$3:$D$99980,Produccion_PJ!$K$88,Resultados_Dic3!$E$3:$E$99980,Produccion_PJ!$J95,Resultados_Dic3!$A$3:$A$99980,Produccion_PJ!$H95)</f>
        <v>0</v>
      </c>
      <c r="V95" s="21">
        <f>+SUMIFS(Resultados_Dic3!R$3:R$99980,Resultados_Dic3!$F$3:$F$99980,Produccion_PJ!$K95,Resultados_Dic3!$D$3:$D$99980,Produccion_PJ!$K$88,Resultados_Dic3!$E$3:$E$99980,Produccion_PJ!$J95,Resultados_Dic3!$A$3:$A$99980,Produccion_PJ!$H95)</f>
        <v>0</v>
      </c>
      <c r="W95" s="21">
        <f>+SUMIFS(Resultados_Dic3!S$3:S$99980,Resultados_Dic3!$F$3:$F$99980,Produccion_PJ!$K95,Resultados_Dic3!$D$3:$D$99980,Produccion_PJ!$K$88,Resultados_Dic3!$E$3:$E$99980,Produccion_PJ!$J95,Resultados_Dic3!$A$3:$A$99980,Produccion_PJ!$H95)</f>
        <v>0</v>
      </c>
      <c r="X95" s="21">
        <f>+SUMIFS(Resultados_Dic3!T$3:T$99980,Resultados_Dic3!$F$3:$F$99980,Produccion_PJ!$K95,Resultados_Dic3!$D$3:$D$99980,Produccion_PJ!$K$88,Resultados_Dic3!$E$3:$E$99980,Produccion_PJ!$J95,Resultados_Dic3!$A$3:$A$99980,Produccion_PJ!$H95)</f>
        <v>0</v>
      </c>
      <c r="Y95" s="21">
        <f>+SUMIFS(Resultados_Dic3!U$3:U$99980,Resultados_Dic3!$F$3:$F$99980,Produccion_PJ!$K95,Resultados_Dic3!$D$3:$D$99980,Produccion_PJ!$K$88,Resultados_Dic3!$E$3:$E$99980,Produccion_PJ!$J95,Resultados_Dic3!$A$3:$A$99980,Produccion_PJ!$H95)</f>
        <v>0</v>
      </c>
      <c r="Z95" s="21">
        <f>+SUMIFS(Resultados_Dic3!V$3:V$99980,Resultados_Dic3!$F$3:$F$99980,Produccion_PJ!$K95,Resultados_Dic3!$D$3:$D$99980,Produccion_PJ!$K$88,Resultados_Dic3!$E$3:$E$99980,Produccion_PJ!$J95,Resultados_Dic3!$A$3:$A$99980,Produccion_PJ!$H95)</f>
        <v>0</v>
      </c>
      <c r="AA95" s="21">
        <f>+SUMIFS(Resultados_Dic3!W$3:W$99980,Resultados_Dic3!$F$3:$F$99980,Produccion_PJ!$K95,Resultados_Dic3!$D$3:$D$99980,Produccion_PJ!$K$88,Resultados_Dic3!$E$3:$E$99980,Produccion_PJ!$J95,Resultados_Dic3!$A$3:$A$99980,Produccion_PJ!$H95)</f>
        <v>0</v>
      </c>
      <c r="AB95" s="21">
        <f>+SUMIFS(Resultados_Dic3!X$3:X$99980,Resultados_Dic3!$F$3:$F$99980,Produccion_PJ!$K95,Resultados_Dic3!$D$3:$D$99980,Produccion_PJ!$K$88,Resultados_Dic3!$E$3:$E$99980,Produccion_PJ!$J95,Resultados_Dic3!$A$3:$A$99980,Produccion_PJ!$H95)</f>
        <v>0</v>
      </c>
      <c r="AC95" s="21">
        <f>+SUMIFS(Resultados_Dic3!Y$3:Y$99980,Resultados_Dic3!$F$3:$F$99980,Produccion_PJ!$K95,Resultados_Dic3!$D$3:$D$99980,Produccion_PJ!$K$88,Resultados_Dic3!$E$3:$E$99980,Produccion_PJ!$J95,Resultados_Dic3!$A$3:$A$99980,Produccion_PJ!$H95)</f>
        <v>0</v>
      </c>
      <c r="AD95" s="21">
        <f>+SUMIFS(Resultados_Dic3!Z$3:Z$99980,Resultados_Dic3!$F$3:$F$99980,Produccion_PJ!$K95,Resultados_Dic3!$D$3:$D$99980,Produccion_PJ!$K$88,Resultados_Dic3!$E$3:$E$99980,Produccion_PJ!$J95,Resultados_Dic3!$A$3:$A$99980,Produccion_PJ!$H95)</f>
        <v>0</v>
      </c>
      <c r="AE95" s="21">
        <f>+SUMIFS(Resultados_Dic3!AA$3:AA$99980,Resultados_Dic3!$F$3:$F$99980,Produccion_PJ!$K95,Resultados_Dic3!$D$3:$D$99980,Produccion_PJ!$K$88,Resultados_Dic3!$E$3:$E$99980,Produccion_PJ!$J95,Resultados_Dic3!$A$3:$A$99980,Produccion_PJ!$H95)</f>
        <v>0</v>
      </c>
      <c r="AF95" s="21">
        <f>+SUMIFS(Resultados_Dic3!AB$3:AB$99980,Resultados_Dic3!$F$3:$F$99980,Produccion_PJ!$K95,Resultados_Dic3!$D$3:$D$99980,Produccion_PJ!$K$88,Resultados_Dic3!$E$3:$E$99980,Produccion_PJ!$J95,Resultados_Dic3!$A$3:$A$99980,Produccion_PJ!$H95)</f>
        <v>0</v>
      </c>
      <c r="AG95" s="21">
        <f>+SUMIFS(Resultados_Dic3!AC$3:AC$99980,Resultados_Dic3!$F$3:$F$99980,Produccion_PJ!$K95,Resultados_Dic3!$D$3:$D$99980,Produccion_PJ!$K$88,Resultados_Dic3!$E$3:$E$99980,Produccion_PJ!$J95,Resultados_Dic3!$A$3:$A$99980,Produccion_PJ!$H95)</f>
        <v>0</v>
      </c>
      <c r="AH95" s="21">
        <f>+SUMIFS(Resultados_Dic3!AD$3:AD$99980,Resultados_Dic3!$F$3:$F$99980,Produccion_PJ!$K95,Resultados_Dic3!$D$3:$D$99980,Produccion_PJ!$K$88,Resultados_Dic3!$E$3:$E$99980,Produccion_PJ!$J95,Resultados_Dic3!$A$3:$A$99980,Produccion_PJ!$H95)</f>
        <v>0</v>
      </c>
      <c r="AI95" s="21">
        <f>+SUMIFS(Resultados_Dic3!AE$3:AE$99980,Resultados_Dic3!$F$3:$F$99980,Produccion_PJ!$K95,Resultados_Dic3!$D$3:$D$99980,Produccion_PJ!$K$88,Resultados_Dic3!$E$3:$E$99980,Produccion_PJ!$J95,Resultados_Dic3!$A$3:$A$99980,Produccion_PJ!$H95)</f>
        <v>0</v>
      </c>
      <c r="AJ95" s="21">
        <f>+SUMIFS(Resultados_Dic3!AF$3:AF$99980,Resultados_Dic3!$F$3:$F$99980,Produccion_PJ!$K95,Resultados_Dic3!$D$3:$D$99980,Produccion_PJ!$K$88,Resultados_Dic3!$E$3:$E$99980,Produccion_PJ!$J95,Resultados_Dic3!$A$3:$A$99980,Produccion_PJ!$H95)</f>
        <v>0</v>
      </c>
      <c r="AK95" s="21">
        <f>+SUMIFS(Resultados_Dic3!AG$3:AG$99980,Resultados_Dic3!$F$3:$F$99980,Produccion_PJ!$K95,Resultados_Dic3!$D$3:$D$99980,Produccion_PJ!$K$88,Resultados_Dic3!$E$3:$E$99980,Produccion_PJ!$J95,Resultados_Dic3!$A$3:$A$99980,Produccion_PJ!$H95)</f>
        <v>0</v>
      </c>
      <c r="AL95" s="21">
        <f>+SUMIFS(Resultados_Dic3!AH$3:AH$99980,Resultados_Dic3!$F$3:$F$99980,Produccion_PJ!$K95,Resultados_Dic3!$D$3:$D$99980,Produccion_PJ!$K$88,Resultados_Dic3!$E$3:$E$99980,Produccion_PJ!$J95,Resultados_Dic3!$A$3:$A$99980,Produccion_PJ!$H95)</f>
        <v>0</v>
      </c>
      <c r="AM95" s="21">
        <f>+SUMIFS(Resultados_Dic3!AI$3:AI$99980,Resultados_Dic3!$F$3:$F$99980,Produccion_PJ!$K95,Resultados_Dic3!$D$3:$D$99980,Produccion_PJ!$K$88,Resultados_Dic3!$E$3:$E$99980,Produccion_PJ!$J95,Resultados_Dic3!$A$3:$A$99980,Produccion_PJ!$H95)</f>
        <v>0</v>
      </c>
      <c r="AN95" s="21">
        <f>+SUMIFS(Resultados_Dic3!AJ$3:AJ$99980,Resultados_Dic3!$F$3:$F$99980,Produccion_PJ!$K95,Resultados_Dic3!$D$3:$D$99980,Produccion_PJ!$K$88,Resultados_Dic3!$E$3:$E$99980,Produccion_PJ!$J95,Resultados_Dic3!$A$3:$A$99980,Produccion_PJ!$H95)</f>
        <v>0</v>
      </c>
      <c r="AO95" s="21">
        <f>+SUMIFS(Resultados_Dic3!AK$3:AK$99980,Resultados_Dic3!$F$3:$F$99980,Produccion_PJ!$K95,Resultados_Dic3!$D$3:$D$99980,Produccion_PJ!$K$88,Resultados_Dic3!$E$3:$E$99980,Produccion_PJ!$J95,Resultados_Dic3!$A$3:$A$99980,Produccion_PJ!$H95)</f>
        <v>0</v>
      </c>
      <c r="AP95" s="21">
        <f>+SUMIFS(Resultados_Dic3!AL$3:AL$99980,Resultados_Dic3!$F$3:$F$99980,Produccion_PJ!$K95,Resultados_Dic3!$D$3:$D$99980,Produccion_PJ!$K$88,Resultados_Dic3!$E$3:$E$99980,Produccion_PJ!$J95,Resultados_Dic3!$A$3:$A$99980,Produccion_PJ!$H95)</f>
        <v>0</v>
      </c>
      <c r="AQ95" s="21">
        <f>+SUMIFS(Resultados_Dic3!AM$3:AM$99980,Resultados_Dic3!$F$3:$F$99980,Produccion_PJ!$K95,Resultados_Dic3!$D$3:$D$99980,Produccion_PJ!$K$88,Resultados_Dic3!$E$3:$E$99980,Produccion_PJ!$J95,Resultados_Dic3!$A$3:$A$99980,Produccion_PJ!$H95)</f>
        <v>0</v>
      </c>
    </row>
    <row r="96" spans="1:44" x14ac:dyDescent="0.25">
      <c r="G96" s="15"/>
      <c r="H96" s="17" t="str">
        <f t="shared" si="141"/>
        <v>DIC5</v>
      </c>
      <c r="J96" s="24" t="s">
        <v>124</v>
      </c>
      <c r="K96" s="13" t="s">
        <v>255</v>
      </c>
      <c r="L96" s="21">
        <f>+SUMIFS(Resultados_Dic3!H$3:H$99980,Resultados_Dic3!$F$3:$F$99980,Produccion_PJ!$K96,Resultados_Dic3!$D$3:$D$99980,Produccion_PJ!$K$88,Resultados_Dic3!$E$3:$E$99980,Produccion_PJ!$J96,Resultados_Dic3!$A$3:$A$99980,Produccion_PJ!$H96)</f>
        <v>0.23745837409794501</v>
      </c>
      <c r="M96" s="21">
        <f>+SUMIFS(Resultados_Dic3!I$3:I$99980,Resultados_Dic3!$F$3:$F$99980,Produccion_PJ!$K96,Resultados_Dic3!$D$3:$D$99980,Produccion_PJ!$K$88,Resultados_Dic3!$E$3:$E$99980,Produccion_PJ!$J96,Resultados_Dic3!$A$3:$A$99980,Produccion_PJ!$H96)</f>
        <v>0.23745837409794501</v>
      </c>
      <c r="N96" s="21">
        <f>+SUMIFS(Resultados_Dic3!J$3:J$99980,Resultados_Dic3!$F$3:$F$99980,Produccion_PJ!$K96,Resultados_Dic3!$D$3:$D$99980,Produccion_PJ!$K$88,Resultados_Dic3!$E$3:$E$99980,Produccion_PJ!$J96,Resultados_Dic3!$A$3:$A$99980,Produccion_PJ!$H96)</f>
        <v>0.23745837409794501</v>
      </c>
      <c r="O96" s="21">
        <f>+SUMIFS(Resultados_Dic3!K$3:K$99980,Resultados_Dic3!$F$3:$F$99980,Produccion_PJ!$K96,Resultados_Dic3!$D$3:$D$99980,Produccion_PJ!$K$88,Resultados_Dic3!$E$3:$E$99980,Produccion_PJ!$J96,Resultados_Dic3!$A$3:$A$99980,Produccion_PJ!$H96)</f>
        <v>0.23745837409794501</v>
      </c>
      <c r="P96" s="21">
        <f>+SUMIFS(Resultados_Dic3!L$3:L$99980,Resultados_Dic3!$F$3:$F$99980,Produccion_PJ!$K96,Resultados_Dic3!$D$3:$D$99980,Produccion_PJ!$K$88,Resultados_Dic3!$E$3:$E$99980,Produccion_PJ!$J96,Resultados_Dic3!$A$3:$A$99980,Produccion_PJ!$H96)</f>
        <v>0.23745837409794501</v>
      </c>
      <c r="Q96" s="21">
        <f>+SUMIFS(Resultados_Dic3!M$3:M$99980,Resultados_Dic3!$F$3:$F$99980,Produccion_PJ!$K96,Resultados_Dic3!$D$3:$D$99980,Produccion_PJ!$K$88,Resultados_Dic3!$E$3:$E$99980,Produccion_PJ!$J96,Resultados_Dic3!$A$3:$A$99980,Produccion_PJ!$H96)</f>
        <v>0.23745837409794501</v>
      </c>
      <c r="R96" s="21">
        <f>+SUMIFS(Resultados_Dic3!N$3:N$99980,Resultados_Dic3!$F$3:$F$99980,Produccion_PJ!$K96,Resultados_Dic3!$D$3:$D$99980,Produccion_PJ!$K$88,Resultados_Dic3!$E$3:$E$99980,Produccion_PJ!$J96,Resultados_Dic3!$A$3:$A$99980,Produccion_PJ!$H96)</f>
        <v>0.23745837409794501</v>
      </c>
      <c r="S96" s="21">
        <f>+SUMIFS(Resultados_Dic3!O$3:O$99980,Resultados_Dic3!$F$3:$F$99980,Produccion_PJ!$K96,Resultados_Dic3!$D$3:$D$99980,Produccion_PJ!$K$88,Resultados_Dic3!$E$3:$E$99980,Produccion_PJ!$J96,Resultados_Dic3!$A$3:$A$99980,Produccion_PJ!$H96)</f>
        <v>0.23745837409794501</v>
      </c>
      <c r="T96" s="21">
        <f>+SUMIFS(Resultados_Dic3!P$3:P$99980,Resultados_Dic3!$F$3:$F$99980,Produccion_PJ!$K96,Resultados_Dic3!$D$3:$D$99980,Produccion_PJ!$K$88,Resultados_Dic3!$E$3:$E$99980,Produccion_PJ!$J96,Resultados_Dic3!$A$3:$A$99980,Produccion_PJ!$H96)</f>
        <v>0.23745837409794501</v>
      </c>
      <c r="U96" s="21">
        <f>+SUMIFS(Resultados_Dic3!Q$3:Q$99980,Resultados_Dic3!$F$3:$F$99980,Produccion_PJ!$K96,Resultados_Dic3!$D$3:$D$99980,Produccion_PJ!$K$88,Resultados_Dic3!$E$3:$E$99980,Produccion_PJ!$J96,Resultados_Dic3!$A$3:$A$99980,Produccion_PJ!$H96)</f>
        <v>0.23745837409794501</v>
      </c>
      <c r="V96" s="21">
        <f>+SUMIFS(Resultados_Dic3!R$3:R$99980,Resultados_Dic3!$F$3:$F$99980,Produccion_PJ!$K96,Resultados_Dic3!$D$3:$D$99980,Produccion_PJ!$K$88,Resultados_Dic3!$E$3:$E$99980,Produccion_PJ!$J96,Resultados_Dic3!$A$3:$A$99980,Produccion_PJ!$H96)</f>
        <v>0.23745837409794501</v>
      </c>
      <c r="W96" s="21">
        <f>+SUMIFS(Resultados_Dic3!S$3:S$99980,Resultados_Dic3!$F$3:$F$99980,Produccion_PJ!$K96,Resultados_Dic3!$D$3:$D$99980,Produccion_PJ!$K$88,Resultados_Dic3!$E$3:$E$99980,Produccion_PJ!$J96,Resultados_Dic3!$A$3:$A$99980,Produccion_PJ!$H96)</f>
        <v>0.23745837409794501</v>
      </c>
      <c r="X96" s="21">
        <f>+SUMIFS(Resultados_Dic3!T$3:T$99980,Resultados_Dic3!$F$3:$F$99980,Produccion_PJ!$K96,Resultados_Dic3!$D$3:$D$99980,Produccion_PJ!$K$88,Resultados_Dic3!$E$3:$E$99980,Produccion_PJ!$J96,Resultados_Dic3!$A$3:$A$99980,Produccion_PJ!$H96)</f>
        <v>0.23745837409794501</v>
      </c>
      <c r="Y96" s="21">
        <f>+SUMIFS(Resultados_Dic3!U$3:U$99980,Resultados_Dic3!$F$3:$F$99980,Produccion_PJ!$K96,Resultados_Dic3!$D$3:$D$99980,Produccion_PJ!$K$88,Resultados_Dic3!$E$3:$E$99980,Produccion_PJ!$J96,Resultados_Dic3!$A$3:$A$99980,Produccion_PJ!$H96)</f>
        <v>0.23745837409794501</v>
      </c>
      <c r="Z96" s="21">
        <f>+SUMIFS(Resultados_Dic3!V$3:V$99980,Resultados_Dic3!$F$3:$F$99980,Produccion_PJ!$K96,Resultados_Dic3!$D$3:$D$99980,Produccion_PJ!$K$88,Resultados_Dic3!$E$3:$E$99980,Produccion_PJ!$J96,Resultados_Dic3!$A$3:$A$99980,Produccion_PJ!$H96)</f>
        <v>0.12562647330730201</v>
      </c>
      <c r="AA96" s="21">
        <f>+SUMIFS(Resultados_Dic3!W$3:W$99980,Resultados_Dic3!$F$3:$F$99980,Produccion_PJ!$K96,Resultados_Dic3!$D$3:$D$99980,Produccion_PJ!$K$88,Resultados_Dic3!$E$3:$E$99980,Produccion_PJ!$J96,Resultados_Dic3!$A$3:$A$99980,Produccion_PJ!$H96)</f>
        <v>0</v>
      </c>
      <c r="AB96" s="21">
        <f>+SUMIFS(Resultados_Dic3!X$3:X$99980,Resultados_Dic3!$F$3:$F$99980,Produccion_PJ!$K96,Resultados_Dic3!$D$3:$D$99980,Produccion_PJ!$K$88,Resultados_Dic3!$E$3:$E$99980,Produccion_PJ!$J96,Resultados_Dic3!$A$3:$A$99980,Produccion_PJ!$H96)</f>
        <v>0</v>
      </c>
      <c r="AC96" s="21">
        <f>+SUMIFS(Resultados_Dic3!Y$3:Y$99980,Resultados_Dic3!$F$3:$F$99980,Produccion_PJ!$K96,Resultados_Dic3!$D$3:$D$99980,Produccion_PJ!$K$88,Resultados_Dic3!$E$3:$E$99980,Produccion_PJ!$J96,Resultados_Dic3!$A$3:$A$99980,Produccion_PJ!$H96)</f>
        <v>0</v>
      </c>
      <c r="AD96" s="21">
        <f>+SUMIFS(Resultados_Dic3!Z$3:Z$99980,Resultados_Dic3!$F$3:$F$99980,Produccion_PJ!$K96,Resultados_Dic3!$D$3:$D$99980,Produccion_PJ!$K$88,Resultados_Dic3!$E$3:$E$99980,Produccion_PJ!$J96,Resultados_Dic3!$A$3:$A$99980,Produccion_PJ!$H96)</f>
        <v>0</v>
      </c>
      <c r="AE96" s="21">
        <f>+SUMIFS(Resultados_Dic3!AA$3:AA$99980,Resultados_Dic3!$F$3:$F$99980,Produccion_PJ!$K96,Resultados_Dic3!$D$3:$D$99980,Produccion_PJ!$K$88,Resultados_Dic3!$E$3:$E$99980,Produccion_PJ!$J96,Resultados_Dic3!$A$3:$A$99980,Produccion_PJ!$H96)</f>
        <v>0</v>
      </c>
      <c r="AF96" s="21">
        <f>+SUMIFS(Resultados_Dic3!AB$3:AB$99980,Resultados_Dic3!$F$3:$F$99980,Produccion_PJ!$K96,Resultados_Dic3!$D$3:$D$99980,Produccion_PJ!$K$88,Resultados_Dic3!$E$3:$E$99980,Produccion_PJ!$J96,Resultados_Dic3!$A$3:$A$99980,Produccion_PJ!$H96)</f>
        <v>0</v>
      </c>
      <c r="AG96" s="21">
        <f>+SUMIFS(Resultados_Dic3!AC$3:AC$99980,Resultados_Dic3!$F$3:$F$99980,Produccion_PJ!$K96,Resultados_Dic3!$D$3:$D$99980,Produccion_PJ!$K$88,Resultados_Dic3!$E$3:$E$99980,Produccion_PJ!$J96,Resultados_Dic3!$A$3:$A$99980,Produccion_PJ!$H96)</f>
        <v>0</v>
      </c>
      <c r="AH96" s="21">
        <f>+SUMIFS(Resultados_Dic3!AD$3:AD$99980,Resultados_Dic3!$F$3:$F$99980,Produccion_PJ!$K96,Resultados_Dic3!$D$3:$D$99980,Produccion_PJ!$K$88,Resultados_Dic3!$E$3:$E$99980,Produccion_PJ!$J96,Resultados_Dic3!$A$3:$A$99980,Produccion_PJ!$H96)</f>
        <v>0</v>
      </c>
      <c r="AI96" s="21">
        <f>+SUMIFS(Resultados_Dic3!AE$3:AE$99980,Resultados_Dic3!$F$3:$F$99980,Produccion_PJ!$K96,Resultados_Dic3!$D$3:$D$99980,Produccion_PJ!$K$88,Resultados_Dic3!$E$3:$E$99980,Produccion_PJ!$J96,Resultados_Dic3!$A$3:$A$99980,Produccion_PJ!$H96)</f>
        <v>0</v>
      </c>
      <c r="AJ96" s="21">
        <f>+SUMIFS(Resultados_Dic3!AF$3:AF$99980,Resultados_Dic3!$F$3:$F$99980,Produccion_PJ!$K96,Resultados_Dic3!$D$3:$D$99980,Produccion_PJ!$K$88,Resultados_Dic3!$E$3:$E$99980,Produccion_PJ!$J96,Resultados_Dic3!$A$3:$A$99980,Produccion_PJ!$H96)</f>
        <v>0</v>
      </c>
      <c r="AK96" s="21">
        <f>+SUMIFS(Resultados_Dic3!AG$3:AG$99980,Resultados_Dic3!$F$3:$F$99980,Produccion_PJ!$K96,Resultados_Dic3!$D$3:$D$99980,Produccion_PJ!$K$88,Resultados_Dic3!$E$3:$E$99980,Produccion_PJ!$J96,Resultados_Dic3!$A$3:$A$99980,Produccion_PJ!$H96)</f>
        <v>0</v>
      </c>
      <c r="AL96" s="21">
        <f>+SUMIFS(Resultados_Dic3!AH$3:AH$99980,Resultados_Dic3!$F$3:$F$99980,Produccion_PJ!$K96,Resultados_Dic3!$D$3:$D$99980,Produccion_PJ!$K$88,Resultados_Dic3!$E$3:$E$99980,Produccion_PJ!$J96,Resultados_Dic3!$A$3:$A$99980,Produccion_PJ!$H96)</f>
        <v>0</v>
      </c>
      <c r="AM96" s="21">
        <f>+SUMIFS(Resultados_Dic3!AI$3:AI$99980,Resultados_Dic3!$F$3:$F$99980,Produccion_PJ!$K96,Resultados_Dic3!$D$3:$D$99980,Produccion_PJ!$K$88,Resultados_Dic3!$E$3:$E$99980,Produccion_PJ!$J96,Resultados_Dic3!$A$3:$A$99980,Produccion_PJ!$H96)</f>
        <v>0</v>
      </c>
      <c r="AN96" s="21">
        <f>+SUMIFS(Resultados_Dic3!AJ$3:AJ$99980,Resultados_Dic3!$F$3:$F$99980,Produccion_PJ!$K96,Resultados_Dic3!$D$3:$D$99980,Produccion_PJ!$K$88,Resultados_Dic3!$E$3:$E$99980,Produccion_PJ!$J96,Resultados_Dic3!$A$3:$A$99980,Produccion_PJ!$H96)</f>
        <v>0</v>
      </c>
      <c r="AO96" s="21">
        <f>+SUMIFS(Resultados_Dic3!AK$3:AK$99980,Resultados_Dic3!$F$3:$F$99980,Produccion_PJ!$K96,Resultados_Dic3!$D$3:$D$99980,Produccion_PJ!$K$88,Resultados_Dic3!$E$3:$E$99980,Produccion_PJ!$J96,Resultados_Dic3!$A$3:$A$99980,Produccion_PJ!$H96)</f>
        <v>0</v>
      </c>
      <c r="AP96" s="21">
        <f>+SUMIFS(Resultados_Dic3!AL$3:AL$99980,Resultados_Dic3!$F$3:$F$99980,Produccion_PJ!$K96,Resultados_Dic3!$D$3:$D$99980,Produccion_PJ!$K$88,Resultados_Dic3!$E$3:$E$99980,Produccion_PJ!$J96,Resultados_Dic3!$A$3:$A$99980,Produccion_PJ!$H96)</f>
        <v>0</v>
      </c>
      <c r="AQ96" s="21">
        <f>+SUMIFS(Resultados_Dic3!AM$3:AM$99980,Resultados_Dic3!$F$3:$F$99980,Produccion_PJ!$K96,Resultados_Dic3!$D$3:$D$99980,Produccion_PJ!$K$88,Resultados_Dic3!$E$3:$E$99980,Produccion_PJ!$J96,Resultados_Dic3!$A$3:$A$99980,Produccion_PJ!$H96)</f>
        <v>0</v>
      </c>
    </row>
    <row r="97" spans="1:44" x14ac:dyDescent="0.25">
      <c r="G97" s="15"/>
      <c r="H97" s="17" t="str">
        <f t="shared" si="141"/>
        <v>DIC5</v>
      </c>
      <c r="J97" s="24" t="s">
        <v>125</v>
      </c>
      <c r="K97" s="13" t="s">
        <v>256</v>
      </c>
      <c r="L97" s="21">
        <f>+SUMIFS(Resultados_Dic3!H$3:H$99980,Resultados_Dic3!$F$3:$F$99980,Produccion_PJ!$K97,Resultados_Dic3!$D$3:$D$99980,Produccion_PJ!$K$88,Resultados_Dic3!$E$3:$E$99980,Produccion_PJ!$J97,Resultados_Dic3!$A$3:$A$99980,Produccion_PJ!$H97)</f>
        <v>3.19641395045299E-2</v>
      </c>
      <c r="M97" s="21">
        <f>+SUMIFS(Resultados_Dic3!I$3:I$99980,Resultados_Dic3!$F$3:$F$99980,Produccion_PJ!$K97,Resultados_Dic3!$D$3:$D$99980,Produccion_PJ!$K$88,Resultados_Dic3!$E$3:$E$99980,Produccion_PJ!$J97,Resultados_Dic3!$A$3:$A$99980,Produccion_PJ!$H97)</f>
        <v>3.19641395045299E-2</v>
      </c>
      <c r="N97" s="21">
        <f>+SUMIFS(Resultados_Dic3!J$3:J$99980,Resultados_Dic3!$F$3:$F$99980,Produccion_PJ!$K97,Resultados_Dic3!$D$3:$D$99980,Produccion_PJ!$K$88,Resultados_Dic3!$E$3:$E$99980,Produccion_PJ!$J97,Resultados_Dic3!$A$3:$A$99980,Produccion_PJ!$H97)</f>
        <v>3.19641395045299E-2</v>
      </c>
      <c r="O97" s="21">
        <f>+SUMIFS(Resultados_Dic3!K$3:K$99980,Resultados_Dic3!$F$3:$F$99980,Produccion_PJ!$K97,Resultados_Dic3!$D$3:$D$99980,Produccion_PJ!$K$88,Resultados_Dic3!$E$3:$E$99980,Produccion_PJ!$J97,Resultados_Dic3!$A$3:$A$99980,Produccion_PJ!$H97)</f>
        <v>3.19641395045299E-2</v>
      </c>
      <c r="P97" s="21">
        <f>+SUMIFS(Resultados_Dic3!L$3:L$99980,Resultados_Dic3!$F$3:$F$99980,Produccion_PJ!$K97,Resultados_Dic3!$D$3:$D$99980,Produccion_PJ!$K$88,Resultados_Dic3!$E$3:$E$99980,Produccion_PJ!$J97,Resultados_Dic3!$A$3:$A$99980,Produccion_PJ!$H97)</f>
        <v>3.19641395045299E-2</v>
      </c>
      <c r="Q97" s="21">
        <f>+SUMIFS(Resultados_Dic3!M$3:M$99980,Resultados_Dic3!$F$3:$F$99980,Produccion_PJ!$K97,Resultados_Dic3!$D$3:$D$99980,Produccion_PJ!$K$88,Resultados_Dic3!$E$3:$E$99980,Produccion_PJ!$J97,Resultados_Dic3!$A$3:$A$99980,Produccion_PJ!$H97)</f>
        <v>3.19641395045299E-2</v>
      </c>
      <c r="R97" s="21">
        <f>+SUMIFS(Resultados_Dic3!N$3:N$99980,Resultados_Dic3!$F$3:$F$99980,Produccion_PJ!$K97,Resultados_Dic3!$D$3:$D$99980,Produccion_PJ!$K$88,Resultados_Dic3!$E$3:$E$99980,Produccion_PJ!$J97,Resultados_Dic3!$A$3:$A$99980,Produccion_PJ!$H97)</f>
        <v>3.19641395045299E-2</v>
      </c>
      <c r="S97" s="21">
        <f>+SUMIFS(Resultados_Dic3!O$3:O$99980,Resultados_Dic3!$F$3:$F$99980,Produccion_PJ!$K97,Resultados_Dic3!$D$3:$D$99980,Produccion_PJ!$K$88,Resultados_Dic3!$E$3:$E$99980,Produccion_PJ!$J97,Resultados_Dic3!$A$3:$A$99980,Produccion_PJ!$H97)</f>
        <v>3.19641395045299E-2</v>
      </c>
      <c r="T97" s="21">
        <f>+SUMIFS(Resultados_Dic3!P$3:P$99980,Resultados_Dic3!$F$3:$F$99980,Produccion_PJ!$K97,Resultados_Dic3!$D$3:$D$99980,Produccion_PJ!$K$88,Resultados_Dic3!$E$3:$E$99980,Produccion_PJ!$J97,Resultados_Dic3!$A$3:$A$99980,Produccion_PJ!$H97)</f>
        <v>3.19641395045299E-2</v>
      </c>
      <c r="U97" s="21">
        <f>+SUMIFS(Resultados_Dic3!Q$3:Q$99980,Resultados_Dic3!$F$3:$F$99980,Produccion_PJ!$K97,Resultados_Dic3!$D$3:$D$99980,Produccion_PJ!$K$88,Resultados_Dic3!$E$3:$E$99980,Produccion_PJ!$J97,Resultados_Dic3!$A$3:$A$99980,Produccion_PJ!$H97)</f>
        <v>3.19641395045299E-2</v>
      </c>
      <c r="V97" s="21">
        <f>+SUMIFS(Resultados_Dic3!R$3:R$99980,Resultados_Dic3!$F$3:$F$99980,Produccion_PJ!$K97,Resultados_Dic3!$D$3:$D$99980,Produccion_PJ!$K$88,Resultados_Dic3!$E$3:$E$99980,Produccion_PJ!$J97,Resultados_Dic3!$A$3:$A$99980,Produccion_PJ!$H97)</f>
        <v>3.19641395045299E-2</v>
      </c>
      <c r="W97" s="21">
        <f>+SUMIFS(Resultados_Dic3!S$3:S$99980,Resultados_Dic3!$F$3:$F$99980,Produccion_PJ!$K97,Resultados_Dic3!$D$3:$D$99980,Produccion_PJ!$K$88,Resultados_Dic3!$E$3:$E$99980,Produccion_PJ!$J97,Resultados_Dic3!$A$3:$A$99980,Produccion_PJ!$H97)</f>
        <v>3.19641395045299E-2</v>
      </c>
      <c r="X97" s="21">
        <f>+SUMIFS(Resultados_Dic3!T$3:T$99980,Resultados_Dic3!$F$3:$F$99980,Produccion_PJ!$K97,Resultados_Dic3!$D$3:$D$99980,Produccion_PJ!$K$88,Resultados_Dic3!$E$3:$E$99980,Produccion_PJ!$J97,Resultados_Dic3!$A$3:$A$99980,Produccion_PJ!$H97)</f>
        <v>3.19641395045299E-2</v>
      </c>
      <c r="Y97" s="21">
        <f>+SUMIFS(Resultados_Dic3!U$3:U$99980,Resultados_Dic3!$F$3:$F$99980,Produccion_PJ!$K97,Resultados_Dic3!$D$3:$D$99980,Produccion_PJ!$K$88,Resultados_Dic3!$E$3:$E$99980,Produccion_PJ!$J97,Resultados_Dic3!$A$3:$A$99980,Produccion_PJ!$H97)</f>
        <v>3.19641395045299E-2</v>
      </c>
      <c r="Z97" s="21">
        <f>+SUMIFS(Resultados_Dic3!V$3:V$99980,Resultados_Dic3!$F$3:$F$99980,Produccion_PJ!$K97,Resultados_Dic3!$D$3:$D$99980,Produccion_PJ!$K$88,Resultados_Dic3!$E$3:$E$99980,Produccion_PJ!$J97,Resultados_Dic3!$A$3:$A$99980,Produccion_PJ!$H97)</f>
        <v>3.19641395045299E-2</v>
      </c>
      <c r="AA97" s="21">
        <f>+SUMIFS(Resultados_Dic3!W$3:W$99980,Resultados_Dic3!$F$3:$F$99980,Produccion_PJ!$K97,Resultados_Dic3!$D$3:$D$99980,Produccion_PJ!$K$88,Resultados_Dic3!$E$3:$E$99980,Produccion_PJ!$J97,Resultados_Dic3!$A$3:$A$99980,Produccion_PJ!$H97)</f>
        <v>0</v>
      </c>
      <c r="AB97" s="21">
        <f>+SUMIFS(Resultados_Dic3!X$3:X$99980,Resultados_Dic3!$F$3:$F$99980,Produccion_PJ!$K97,Resultados_Dic3!$D$3:$D$99980,Produccion_PJ!$K$88,Resultados_Dic3!$E$3:$E$99980,Produccion_PJ!$J97,Resultados_Dic3!$A$3:$A$99980,Produccion_PJ!$H97)</f>
        <v>0</v>
      </c>
      <c r="AC97" s="21">
        <f>+SUMIFS(Resultados_Dic3!Y$3:Y$99980,Resultados_Dic3!$F$3:$F$99980,Produccion_PJ!$K97,Resultados_Dic3!$D$3:$D$99980,Produccion_PJ!$K$88,Resultados_Dic3!$E$3:$E$99980,Produccion_PJ!$J97,Resultados_Dic3!$A$3:$A$99980,Produccion_PJ!$H97)</f>
        <v>0</v>
      </c>
      <c r="AD97" s="21">
        <f>+SUMIFS(Resultados_Dic3!Z$3:Z$99980,Resultados_Dic3!$F$3:$F$99980,Produccion_PJ!$K97,Resultados_Dic3!$D$3:$D$99980,Produccion_PJ!$K$88,Resultados_Dic3!$E$3:$E$99980,Produccion_PJ!$J97,Resultados_Dic3!$A$3:$A$99980,Produccion_PJ!$H97)</f>
        <v>0</v>
      </c>
      <c r="AE97" s="21">
        <f>+SUMIFS(Resultados_Dic3!AA$3:AA$99980,Resultados_Dic3!$F$3:$F$99980,Produccion_PJ!$K97,Resultados_Dic3!$D$3:$D$99980,Produccion_PJ!$K$88,Resultados_Dic3!$E$3:$E$99980,Produccion_PJ!$J97,Resultados_Dic3!$A$3:$A$99980,Produccion_PJ!$H97)</f>
        <v>0</v>
      </c>
      <c r="AF97" s="21">
        <f>+SUMIFS(Resultados_Dic3!AB$3:AB$99980,Resultados_Dic3!$F$3:$F$99980,Produccion_PJ!$K97,Resultados_Dic3!$D$3:$D$99980,Produccion_PJ!$K$88,Resultados_Dic3!$E$3:$E$99980,Produccion_PJ!$J97,Resultados_Dic3!$A$3:$A$99980,Produccion_PJ!$H97)</f>
        <v>0</v>
      </c>
      <c r="AG97" s="21">
        <f>+SUMIFS(Resultados_Dic3!AC$3:AC$99980,Resultados_Dic3!$F$3:$F$99980,Produccion_PJ!$K97,Resultados_Dic3!$D$3:$D$99980,Produccion_PJ!$K$88,Resultados_Dic3!$E$3:$E$99980,Produccion_PJ!$J97,Resultados_Dic3!$A$3:$A$99980,Produccion_PJ!$H97)</f>
        <v>0</v>
      </c>
      <c r="AH97" s="21">
        <f>+SUMIFS(Resultados_Dic3!AD$3:AD$99980,Resultados_Dic3!$F$3:$F$99980,Produccion_PJ!$K97,Resultados_Dic3!$D$3:$D$99980,Produccion_PJ!$K$88,Resultados_Dic3!$E$3:$E$99980,Produccion_PJ!$J97,Resultados_Dic3!$A$3:$A$99980,Produccion_PJ!$H97)</f>
        <v>0</v>
      </c>
      <c r="AI97" s="21">
        <f>+SUMIFS(Resultados_Dic3!AE$3:AE$99980,Resultados_Dic3!$F$3:$F$99980,Produccion_PJ!$K97,Resultados_Dic3!$D$3:$D$99980,Produccion_PJ!$K$88,Resultados_Dic3!$E$3:$E$99980,Produccion_PJ!$J97,Resultados_Dic3!$A$3:$A$99980,Produccion_PJ!$H97)</f>
        <v>0</v>
      </c>
      <c r="AJ97" s="21">
        <f>+SUMIFS(Resultados_Dic3!AF$3:AF$99980,Resultados_Dic3!$F$3:$F$99980,Produccion_PJ!$K97,Resultados_Dic3!$D$3:$D$99980,Produccion_PJ!$K$88,Resultados_Dic3!$E$3:$E$99980,Produccion_PJ!$J97,Resultados_Dic3!$A$3:$A$99980,Produccion_PJ!$H97)</f>
        <v>0</v>
      </c>
      <c r="AK97" s="21">
        <f>+SUMIFS(Resultados_Dic3!AG$3:AG$99980,Resultados_Dic3!$F$3:$F$99980,Produccion_PJ!$K97,Resultados_Dic3!$D$3:$D$99980,Produccion_PJ!$K$88,Resultados_Dic3!$E$3:$E$99980,Produccion_PJ!$J97,Resultados_Dic3!$A$3:$A$99980,Produccion_PJ!$H97)</f>
        <v>0</v>
      </c>
      <c r="AL97" s="21">
        <f>+SUMIFS(Resultados_Dic3!AH$3:AH$99980,Resultados_Dic3!$F$3:$F$99980,Produccion_PJ!$K97,Resultados_Dic3!$D$3:$D$99980,Produccion_PJ!$K$88,Resultados_Dic3!$E$3:$E$99980,Produccion_PJ!$J97,Resultados_Dic3!$A$3:$A$99980,Produccion_PJ!$H97)</f>
        <v>0</v>
      </c>
      <c r="AM97" s="21">
        <f>+SUMIFS(Resultados_Dic3!AI$3:AI$99980,Resultados_Dic3!$F$3:$F$99980,Produccion_PJ!$K97,Resultados_Dic3!$D$3:$D$99980,Produccion_PJ!$K$88,Resultados_Dic3!$E$3:$E$99980,Produccion_PJ!$J97,Resultados_Dic3!$A$3:$A$99980,Produccion_PJ!$H97)</f>
        <v>0</v>
      </c>
      <c r="AN97" s="21">
        <f>+SUMIFS(Resultados_Dic3!AJ$3:AJ$99980,Resultados_Dic3!$F$3:$F$99980,Produccion_PJ!$K97,Resultados_Dic3!$D$3:$D$99980,Produccion_PJ!$K$88,Resultados_Dic3!$E$3:$E$99980,Produccion_PJ!$J97,Resultados_Dic3!$A$3:$A$99980,Produccion_PJ!$H97)</f>
        <v>0</v>
      </c>
      <c r="AO97" s="21">
        <f>+SUMIFS(Resultados_Dic3!AK$3:AK$99980,Resultados_Dic3!$F$3:$F$99980,Produccion_PJ!$K97,Resultados_Dic3!$D$3:$D$99980,Produccion_PJ!$K$88,Resultados_Dic3!$E$3:$E$99980,Produccion_PJ!$J97,Resultados_Dic3!$A$3:$A$99980,Produccion_PJ!$H97)</f>
        <v>0</v>
      </c>
      <c r="AP97" s="21">
        <f>+SUMIFS(Resultados_Dic3!AL$3:AL$99980,Resultados_Dic3!$F$3:$F$99980,Produccion_PJ!$K97,Resultados_Dic3!$D$3:$D$99980,Produccion_PJ!$K$88,Resultados_Dic3!$E$3:$E$99980,Produccion_PJ!$J97,Resultados_Dic3!$A$3:$A$99980,Produccion_PJ!$H97)</f>
        <v>0</v>
      </c>
      <c r="AQ97" s="21">
        <f>+SUMIFS(Resultados_Dic3!AM$3:AM$99980,Resultados_Dic3!$F$3:$F$99980,Produccion_PJ!$K97,Resultados_Dic3!$D$3:$D$99980,Produccion_PJ!$K$88,Resultados_Dic3!$E$3:$E$99980,Produccion_PJ!$J97,Resultados_Dic3!$A$3:$A$99980,Produccion_PJ!$H97)</f>
        <v>0</v>
      </c>
    </row>
    <row r="98" spans="1:44" s="73" customFormat="1" x14ac:dyDescent="0.25">
      <c r="A98" s="72"/>
      <c r="F98" s="94"/>
      <c r="H98" s="74"/>
      <c r="I98" s="74"/>
      <c r="L98" s="75">
        <f>+SUM(L91:L97)</f>
        <v>20.043761182393524</v>
      </c>
      <c r="M98" s="75">
        <f t="shared" ref="M98" si="142">+SUM(M91:M97)</f>
        <v>19.242725972796347</v>
      </c>
      <c r="N98" s="75">
        <f t="shared" ref="N98" si="143">+SUM(N91:N97)</f>
        <v>18.510642737075354</v>
      </c>
      <c r="O98" s="75">
        <f t="shared" ref="O98" si="144">+SUM(O91:O97)</f>
        <v>18.953789035722277</v>
      </c>
      <c r="P98" s="75">
        <f t="shared" ref="P98" si="145">+SUM(P91:P97)</f>
        <v>18.809320567185246</v>
      </c>
      <c r="Q98" s="75">
        <f t="shared" ref="Q98" si="146">+SUM(Q91:Q97)</f>
        <v>15.869920732232163</v>
      </c>
      <c r="R98" s="75">
        <f t="shared" ref="R98" si="147">+SUM(R91:R97)</f>
        <v>15.869920732232163</v>
      </c>
      <c r="S98" s="75">
        <f t="shared" ref="S98" si="148">+SUM(S91:S97)</f>
        <v>15.869920732232163</v>
      </c>
      <c r="T98" s="75">
        <f t="shared" ref="T98" si="149">+SUM(T91:T97)</f>
        <v>15.702112946234774</v>
      </c>
      <c r="U98" s="75">
        <f t="shared" ref="U98" si="150">+SUM(U91:U97)</f>
        <v>13.196441952657475</v>
      </c>
      <c r="V98" s="75">
        <f t="shared" ref="V98" si="151">+SUM(V91:V97)</f>
        <v>6.7427355445224846</v>
      </c>
      <c r="W98" s="75">
        <f t="shared" ref="W98" si="152">+SUM(W91:W97)</f>
        <v>0.26942251360247493</v>
      </c>
      <c r="X98" s="75">
        <f t="shared" ref="X98" si="153">+SUM(X91:X97)</f>
        <v>0.26942251360247493</v>
      </c>
      <c r="Y98" s="75">
        <f t="shared" ref="Y98" si="154">+SUM(Y91:Y97)</f>
        <v>0.26942251360247493</v>
      </c>
      <c r="Z98" s="75">
        <f t="shared" ref="Z98" si="155">+SUM(Z91:Z97)</f>
        <v>0.1575906128118319</v>
      </c>
      <c r="AA98" s="75">
        <f t="shared" ref="AA98" si="156">+SUM(AA91:AA97)</f>
        <v>0</v>
      </c>
      <c r="AB98" s="75">
        <f t="shared" ref="AB98" si="157">+SUM(AB91:AB97)</f>
        <v>0</v>
      </c>
      <c r="AC98" s="75">
        <f t="shared" ref="AC98" si="158">+SUM(AC91:AC97)</f>
        <v>0</v>
      </c>
      <c r="AD98" s="75">
        <f t="shared" ref="AD98" si="159">+SUM(AD91:AD97)</f>
        <v>0</v>
      </c>
      <c r="AE98" s="75">
        <f t="shared" ref="AE98" si="160">+SUM(AE91:AE97)</f>
        <v>0</v>
      </c>
      <c r="AF98" s="75">
        <f t="shared" ref="AF98" si="161">+SUM(AF91:AF97)</f>
        <v>0</v>
      </c>
      <c r="AG98" s="75">
        <f t="shared" ref="AG98" si="162">+SUM(AG91:AG97)</f>
        <v>0</v>
      </c>
      <c r="AH98" s="75">
        <f t="shared" ref="AH98" si="163">+SUM(AH91:AH97)</f>
        <v>0</v>
      </c>
      <c r="AI98" s="75">
        <f t="shared" ref="AI98" si="164">+SUM(AI91:AI97)</f>
        <v>0</v>
      </c>
      <c r="AJ98" s="75">
        <f t="shared" ref="AJ98" si="165">+SUM(AJ91:AJ97)</f>
        <v>0</v>
      </c>
      <c r="AK98" s="75">
        <f t="shared" ref="AK98" si="166">+SUM(AK91:AK97)</f>
        <v>0</v>
      </c>
      <c r="AL98" s="75">
        <f t="shared" ref="AL98" si="167">+SUM(AL91:AL97)</f>
        <v>0</v>
      </c>
      <c r="AM98" s="75">
        <f t="shared" ref="AM98" si="168">+SUM(AM91:AM97)</f>
        <v>0</v>
      </c>
      <c r="AN98" s="75">
        <f t="shared" ref="AN98" si="169">+SUM(AN91:AN97)</f>
        <v>0</v>
      </c>
      <c r="AO98" s="75">
        <f t="shared" ref="AO98" si="170">+SUM(AO91:AO97)</f>
        <v>0</v>
      </c>
      <c r="AP98" s="75">
        <f t="shared" ref="AP98" si="171">+SUM(AP91:AP97)</f>
        <v>0</v>
      </c>
      <c r="AQ98" s="75">
        <f t="shared" ref="AQ98" si="172">+SUM(AQ91:AQ97)</f>
        <v>0</v>
      </c>
    </row>
    <row r="99" spans="1:44" x14ac:dyDescent="0.25">
      <c r="H99"/>
      <c r="I99"/>
    </row>
    <row r="100" spans="1:44" ht="18.75" x14ac:dyDescent="0.3">
      <c r="G100" s="15"/>
      <c r="H100" s="12"/>
      <c r="I100" s="12"/>
      <c r="J100" s="15"/>
      <c r="K100" s="34" t="s">
        <v>410</v>
      </c>
    </row>
    <row r="101" spans="1:44" x14ac:dyDescent="0.25">
      <c r="G101" s="15"/>
      <c r="H101" s="12"/>
      <c r="I101" s="12"/>
      <c r="J101" s="67" t="s">
        <v>37</v>
      </c>
      <c r="K101" s="2" t="s">
        <v>26</v>
      </c>
    </row>
    <row r="102" spans="1:44" x14ac:dyDescent="0.25">
      <c r="G102" s="44"/>
      <c r="H102" s="43"/>
      <c r="I102" s="43"/>
      <c r="J102" s="15"/>
      <c r="K102" s="16"/>
    </row>
    <row r="103" spans="1:44" x14ac:dyDescent="0.25">
      <c r="L103" s="5">
        <v>2019</v>
      </c>
      <c r="M103" s="5">
        <v>2020</v>
      </c>
      <c r="N103" s="5">
        <v>2021</v>
      </c>
      <c r="O103" s="5">
        <v>2022</v>
      </c>
      <c r="P103" s="5">
        <v>2023</v>
      </c>
      <c r="Q103" s="5">
        <v>2024</v>
      </c>
      <c r="R103" s="5">
        <v>2025</v>
      </c>
      <c r="S103" s="5">
        <v>2026</v>
      </c>
      <c r="T103" s="5">
        <v>2027</v>
      </c>
      <c r="U103" s="5">
        <v>2028</v>
      </c>
      <c r="V103" s="5">
        <v>2029</v>
      </c>
      <c r="W103" s="5">
        <v>2030</v>
      </c>
      <c r="X103" s="5">
        <v>2031</v>
      </c>
      <c r="Y103" s="5">
        <v>2032</v>
      </c>
      <c r="Z103" s="5">
        <v>2033</v>
      </c>
      <c r="AA103" s="5">
        <v>2034</v>
      </c>
      <c r="AB103" s="5">
        <v>2035</v>
      </c>
      <c r="AC103" s="5">
        <v>2036</v>
      </c>
      <c r="AD103" s="5">
        <v>2037</v>
      </c>
      <c r="AE103" s="5">
        <v>2038</v>
      </c>
      <c r="AF103" s="5">
        <v>2039</v>
      </c>
      <c r="AG103" s="5">
        <v>2040</v>
      </c>
      <c r="AH103" s="5">
        <v>2041</v>
      </c>
      <c r="AI103" s="5">
        <v>2042</v>
      </c>
      <c r="AJ103" s="5">
        <v>2043</v>
      </c>
      <c r="AK103" s="5">
        <v>2044</v>
      </c>
      <c r="AL103" s="5">
        <v>2045</v>
      </c>
      <c r="AM103" s="5">
        <v>2046</v>
      </c>
      <c r="AN103" s="5">
        <v>2047</v>
      </c>
      <c r="AO103" s="5">
        <v>2048</v>
      </c>
      <c r="AP103" s="5">
        <v>2049</v>
      </c>
      <c r="AQ103" s="5">
        <v>2050</v>
      </c>
      <c r="AR103" s="21"/>
    </row>
    <row r="104" spans="1:44" x14ac:dyDescent="0.25">
      <c r="G104" s="15"/>
      <c r="H104" s="17" t="str">
        <f>+$H$1</f>
        <v>DIC5</v>
      </c>
      <c r="J104" s="24" t="s">
        <v>119</v>
      </c>
      <c r="K104" s="13" t="s">
        <v>368</v>
      </c>
      <c r="L104" s="21">
        <f>+SUMIFS(Resultados_Dic3!H$3:H$99980,Resultados_Dic3!$F$3:$F$99980,Produccion_PJ!$K104,Resultados_Dic3!$D$3:$D$99980,Produccion_PJ!$K$101,Resultados_Dic3!$E$3:$E$99980,Produccion_PJ!$J104,Resultados_Dic3!$A$3:$A$99980,Produccion_PJ!$H104)</f>
        <v>0</v>
      </c>
      <c r="M104" s="21">
        <f>+SUMIFS(Resultados_Dic3!I$3:I$99980,Resultados_Dic3!$F$3:$F$99980,Produccion_PJ!$K104,Resultados_Dic3!$D$3:$D$99980,Produccion_PJ!$K$101,Resultados_Dic3!$E$3:$E$99980,Produccion_PJ!$J104,Resultados_Dic3!$A$3:$A$99980,Produccion_PJ!$H104)</f>
        <v>0</v>
      </c>
      <c r="N104" s="21">
        <f>+SUMIFS(Resultados_Dic3!J$3:J$99980,Resultados_Dic3!$F$3:$F$99980,Produccion_PJ!$K104,Resultados_Dic3!$D$3:$D$99980,Produccion_PJ!$K$101,Resultados_Dic3!$E$3:$E$99980,Produccion_PJ!$J104,Resultados_Dic3!$A$3:$A$99980,Produccion_PJ!$H104)</f>
        <v>0</v>
      </c>
      <c r="O104" s="21">
        <f>+SUMIFS(Resultados_Dic3!K$3:K$99980,Resultados_Dic3!$F$3:$F$99980,Produccion_PJ!$K104,Resultados_Dic3!$D$3:$D$99980,Produccion_PJ!$K$101,Resultados_Dic3!$E$3:$E$99980,Produccion_PJ!$J104,Resultados_Dic3!$A$3:$A$99980,Produccion_PJ!$H104)</f>
        <v>0</v>
      </c>
      <c r="P104" s="21">
        <f>+SUMIFS(Resultados_Dic3!L$3:L$99980,Resultados_Dic3!$F$3:$F$99980,Produccion_PJ!$K104,Resultados_Dic3!$D$3:$D$99980,Produccion_PJ!$K$101,Resultados_Dic3!$E$3:$E$99980,Produccion_PJ!$J104,Resultados_Dic3!$A$3:$A$99980,Produccion_PJ!$H104)</f>
        <v>0</v>
      </c>
      <c r="Q104" s="21">
        <f>+SUMIFS(Resultados_Dic3!M$3:M$99980,Resultados_Dic3!$F$3:$F$99980,Produccion_PJ!$K104,Resultados_Dic3!$D$3:$D$99980,Produccion_PJ!$K$101,Resultados_Dic3!$E$3:$E$99980,Produccion_PJ!$J104,Resultados_Dic3!$A$3:$A$99980,Produccion_PJ!$H104)</f>
        <v>0</v>
      </c>
      <c r="R104" s="21">
        <f>+SUMIFS(Resultados_Dic3!N$3:N$99980,Resultados_Dic3!$F$3:$F$99980,Produccion_PJ!$K104,Resultados_Dic3!$D$3:$D$99980,Produccion_PJ!$K$101,Resultados_Dic3!$E$3:$E$99980,Produccion_PJ!$J104,Resultados_Dic3!$A$3:$A$99980,Produccion_PJ!$H104)</f>
        <v>0</v>
      </c>
      <c r="S104" s="21">
        <f>+SUMIFS(Resultados_Dic3!O$3:O$99980,Resultados_Dic3!$F$3:$F$99980,Produccion_PJ!$K104,Resultados_Dic3!$D$3:$D$99980,Produccion_PJ!$K$101,Resultados_Dic3!$E$3:$E$99980,Produccion_PJ!$J104,Resultados_Dic3!$A$3:$A$99980,Produccion_PJ!$H104)</f>
        <v>0</v>
      </c>
      <c r="T104" s="21">
        <f>+SUMIFS(Resultados_Dic3!P$3:P$99980,Resultados_Dic3!$F$3:$F$99980,Produccion_PJ!$K104,Resultados_Dic3!$D$3:$D$99980,Produccion_PJ!$K$101,Resultados_Dic3!$E$3:$E$99980,Produccion_PJ!$J104,Resultados_Dic3!$A$3:$A$99980,Produccion_PJ!$H104)</f>
        <v>0</v>
      </c>
      <c r="U104" s="21">
        <f>+SUMIFS(Resultados_Dic3!Q$3:Q$99980,Resultados_Dic3!$F$3:$F$99980,Produccion_PJ!$K104,Resultados_Dic3!$D$3:$D$99980,Produccion_PJ!$K$101,Resultados_Dic3!$E$3:$E$99980,Produccion_PJ!$J104,Resultados_Dic3!$A$3:$A$99980,Produccion_PJ!$H104)</f>
        <v>0</v>
      </c>
      <c r="V104" s="21">
        <f>+SUMIFS(Resultados_Dic3!R$3:R$99980,Resultados_Dic3!$F$3:$F$99980,Produccion_PJ!$K104,Resultados_Dic3!$D$3:$D$99980,Produccion_PJ!$K$101,Resultados_Dic3!$E$3:$E$99980,Produccion_PJ!$J104,Resultados_Dic3!$A$3:$A$99980,Produccion_PJ!$H104)</f>
        <v>0</v>
      </c>
      <c r="W104" s="21">
        <f>+SUMIFS(Resultados_Dic3!S$3:S$99980,Resultados_Dic3!$F$3:$F$99980,Produccion_PJ!$K104,Resultados_Dic3!$D$3:$D$99980,Produccion_PJ!$K$101,Resultados_Dic3!$E$3:$E$99980,Produccion_PJ!$J104,Resultados_Dic3!$A$3:$A$99980,Produccion_PJ!$H104)</f>
        <v>0</v>
      </c>
      <c r="X104" s="21">
        <f>+SUMIFS(Resultados_Dic3!T$3:T$99980,Resultados_Dic3!$F$3:$F$99980,Produccion_PJ!$K104,Resultados_Dic3!$D$3:$D$99980,Produccion_PJ!$K$101,Resultados_Dic3!$E$3:$E$99980,Produccion_PJ!$J104,Resultados_Dic3!$A$3:$A$99980,Produccion_PJ!$H104)</f>
        <v>0</v>
      </c>
      <c r="Y104" s="21">
        <f>+SUMIFS(Resultados_Dic3!U$3:U$99980,Resultados_Dic3!$F$3:$F$99980,Produccion_PJ!$K104,Resultados_Dic3!$D$3:$D$99980,Produccion_PJ!$K$101,Resultados_Dic3!$E$3:$E$99980,Produccion_PJ!$J104,Resultados_Dic3!$A$3:$A$99980,Produccion_PJ!$H104)</f>
        <v>0</v>
      </c>
      <c r="Z104" s="21">
        <f>+SUMIFS(Resultados_Dic3!V$3:V$99980,Resultados_Dic3!$F$3:$F$99980,Produccion_PJ!$K104,Resultados_Dic3!$D$3:$D$99980,Produccion_PJ!$K$101,Resultados_Dic3!$E$3:$E$99980,Produccion_PJ!$J104,Resultados_Dic3!$A$3:$A$99980,Produccion_PJ!$H104)</f>
        <v>0</v>
      </c>
      <c r="AA104" s="21">
        <f>+SUMIFS(Resultados_Dic3!W$3:W$99980,Resultados_Dic3!$F$3:$F$99980,Produccion_PJ!$K104,Resultados_Dic3!$D$3:$D$99980,Produccion_PJ!$K$101,Resultados_Dic3!$E$3:$E$99980,Produccion_PJ!$J104,Resultados_Dic3!$A$3:$A$99980,Produccion_PJ!$H104)</f>
        <v>0</v>
      </c>
      <c r="AB104" s="21">
        <f>+SUMIFS(Resultados_Dic3!X$3:X$99980,Resultados_Dic3!$F$3:$F$99980,Produccion_PJ!$K104,Resultados_Dic3!$D$3:$D$99980,Produccion_PJ!$K$101,Resultados_Dic3!$E$3:$E$99980,Produccion_PJ!$J104,Resultados_Dic3!$A$3:$A$99980,Produccion_PJ!$H104)</f>
        <v>0</v>
      </c>
      <c r="AC104" s="21">
        <f>+SUMIFS(Resultados_Dic3!Y$3:Y$99980,Resultados_Dic3!$F$3:$F$99980,Produccion_PJ!$K104,Resultados_Dic3!$D$3:$D$99980,Produccion_PJ!$K$101,Resultados_Dic3!$E$3:$E$99980,Produccion_PJ!$J104,Resultados_Dic3!$A$3:$A$99980,Produccion_PJ!$H104)</f>
        <v>0</v>
      </c>
      <c r="AD104" s="21">
        <f>+SUMIFS(Resultados_Dic3!Z$3:Z$99980,Resultados_Dic3!$F$3:$F$99980,Produccion_PJ!$K104,Resultados_Dic3!$D$3:$D$99980,Produccion_PJ!$K$101,Resultados_Dic3!$E$3:$E$99980,Produccion_PJ!$J104,Resultados_Dic3!$A$3:$A$99980,Produccion_PJ!$H104)</f>
        <v>0</v>
      </c>
      <c r="AE104" s="21">
        <f>+SUMIFS(Resultados_Dic3!AA$3:AA$99980,Resultados_Dic3!$F$3:$F$99980,Produccion_PJ!$K104,Resultados_Dic3!$D$3:$D$99980,Produccion_PJ!$K$101,Resultados_Dic3!$E$3:$E$99980,Produccion_PJ!$J104,Resultados_Dic3!$A$3:$A$99980,Produccion_PJ!$H104)</f>
        <v>0</v>
      </c>
      <c r="AF104" s="21">
        <f>+SUMIFS(Resultados_Dic3!AB$3:AB$99980,Resultados_Dic3!$F$3:$F$99980,Produccion_PJ!$K104,Resultados_Dic3!$D$3:$D$99980,Produccion_PJ!$K$101,Resultados_Dic3!$E$3:$E$99980,Produccion_PJ!$J104,Resultados_Dic3!$A$3:$A$99980,Produccion_PJ!$H104)</f>
        <v>0</v>
      </c>
      <c r="AG104" s="21">
        <f>+SUMIFS(Resultados_Dic3!AC$3:AC$99980,Resultados_Dic3!$F$3:$F$99980,Produccion_PJ!$K104,Resultados_Dic3!$D$3:$D$99980,Produccion_PJ!$K$101,Resultados_Dic3!$E$3:$E$99980,Produccion_PJ!$J104,Resultados_Dic3!$A$3:$A$99980,Produccion_PJ!$H104)</f>
        <v>0</v>
      </c>
      <c r="AH104" s="21">
        <f>+SUMIFS(Resultados_Dic3!AD$3:AD$99980,Resultados_Dic3!$F$3:$F$99980,Produccion_PJ!$K104,Resultados_Dic3!$D$3:$D$99980,Produccion_PJ!$K$101,Resultados_Dic3!$E$3:$E$99980,Produccion_PJ!$J104,Resultados_Dic3!$A$3:$A$99980,Produccion_PJ!$H104)</f>
        <v>0</v>
      </c>
      <c r="AI104" s="21">
        <f>+SUMIFS(Resultados_Dic3!AE$3:AE$99980,Resultados_Dic3!$F$3:$F$99980,Produccion_PJ!$K104,Resultados_Dic3!$D$3:$D$99980,Produccion_PJ!$K$101,Resultados_Dic3!$E$3:$E$99980,Produccion_PJ!$J104,Resultados_Dic3!$A$3:$A$99980,Produccion_PJ!$H104)</f>
        <v>0</v>
      </c>
      <c r="AJ104" s="21">
        <f>+SUMIFS(Resultados_Dic3!AF$3:AF$99980,Resultados_Dic3!$F$3:$F$99980,Produccion_PJ!$K104,Resultados_Dic3!$D$3:$D$99980,Produccion_PJ!$K$101,Resultados_Dic3!$E$3:$E$99980,Produccion_PJ!$J104,Resultados_Dic3!$A$3:$A$99980,Produccion_PJ!$H104)</f>
        <v>0</v>
      </c>
      <c r="AK104" s="21">
        <f>+SUMIFS(Resultados_Dic3!AG$3:AG$99980,Resultados_Dic3!$F$3:$F$99980,Produccion_PJ!$K104,Resultados_Dic3!$D$3:$D$99980,Produccion_PJ!$K$101,Resultados_Dic3!$E$3:$E$99980,Produccion_PJ!$J104,Resultados_Dic3!$A$3:$A$99980,Produccion_PJ!$H104)</f>
        <v>0</v>
      </c>
      <c r="AL104" s="21">
        <f>+SUMIFS(Resultados_Dic3!AH$3:AH$99980,Resultados_Dic3!$F$3:$F$99980,Produccion_PJ!$K104,Resultados_Dic3!$D$3:$D$99980,Produccion_PJ!$K$101,Resultados_Dic3!$E$3:$E$99980,Produccion_PJ!$J104,Resultados_Dic3!$A$3:$A$99980,Produccion_PJ!$H104)</f>
        <v>0</v>
      </c>
      <c r="AM104" s="21">
        <f>+SUMIFS(Resultados_Dic3!AI$3:AI$99980,Resultados_Dic3!$F$3:$F$99980,Produccion_PJ!$K104,Resultados_Dic3!$D$3:$D$99980,Produccion_PJ!$K$101,Resultados_Dic3!$E$3:$E$99980,Produccion_PJ!$J104,Resultados_Dic3!$A$3:$A$99980,Produccion_PJ!$H104)</f>
        <v>0</v>
      </c>
      <c r="AN104" s="21">
        <f>+SUMIFS(Resultados_Dic3!AJ$3:AJ$99980,Resultados_Dic3!$F$3:$F$99980,Produccion_PJ!$K104,Resultados_Dic3!$D$3:$D$99980,Produccion_PJ!$K$101,Resultados_Dic3!$E$3:$E$99980,Produccion_PJ!$J104,Resultados_Dic3!$A$3:$A$99980,Produccion_PJ!$H104)</f>
        <v>0</v>
      </c>
      <c r="AO104" s="21">
        <f>+SUMIFS(Resultados_Dic3!AK$3:AK$99980,Resultados_Dic3!$F$3:$F$99980,Produccion_PJ!$K104,Resultados_Dic3!$D$3:$D$99980,Produccion_PJ!$K$101,Resultados_Dic3!$E$3:$E$99980,Produccion_PJ!$J104,Resultados_Dic3!$A$3:$A$99980,Produccion_PJ!$H104)</f>
        <v>0</v>
      </c>
      <c r="AP104" s="21">
        <f>+SUMIFS(Resultados_Dic3!AL$3:AL$99980,Resultados_Dic3!$F$3:$F$99980,Produccion_PJ!$K104,Resultados_Dic3!$D$3:$D$99980,Produccion_PJ!$K$101,Resultados_Dic3!$E$3:$E$99980,Produccion_PJ!$J104,Resultados_Dic3!$A$3:$A$99980,Produccion_PJ!$H104)</f>
        <v>0</v>
      </c>
      <c r="AQ104" s="21">
        <f>+SUMIFS(Resultados_Dic3!AM$3:AM$99980,Resultados_Dic3!$F$3:$F$99980,Produccion_PJ!$K104,Resultados_Dic3!$D$3:$D$99980,Produccion_PJ!$K$101,Resultados_Dic3!$E$3:$E$99980,Produccion_PJ!$J104,Resultados_Dic3!$A$3:$A$99980,Produccion_PJ!$H104)</f>
        <v>0</v>
      </c>
    </row>
    <row r="105" spans="1:44" x14ac:dyDescent="0.25">
      <c r="G105" s="15"/>
      <c r="H105" s="17" t="str">
        <f t="shared" ref="H105:H110" si="173">+$H$1</f>
        <v>DIC5</v>
      </c>
      <c r="J105" s="24" t="s">
        <v>120</v>
      </c>
      <c r="K105" s="13" t="s">
        <v>267</v>
      </c>
      <c r="L105" s="21">
        <f>+SUMIFS(Resultados_Dic3!H$3:H$99980,Resultados_Dic3!$F$3:$F$99980,Produccion_PJ!$K105,Resultados_Dic3!$D$3:$D$99980,Produccion_PJ!$K$101,Resultados_Dic3!$E$3:$E$99980,Produccion_PJ!$J105,Resultados_Dic3!$A$3:$A$99980,Produccion_PJ!$H105)</f>
        <v>107.235436845107</v>
      </c>
      <c r="M105" s="21">
        <f>+SUMIFS(Resultados_Dic3!I$3:I$99980,Resultados_Dic3!$F$3:$F$99980,Produccion_PJ!$K105,Resultados_Dic3!$D$3:$D$99980,Produccion_PJ!$K$101,Resultados_Dic3!$E$3:$E$99980,Produccion_PJ!$J105,Resultados_Dic3!$A$3:$A$99980,Produccion_PJ!$H105)</f>
        <v>107.235436845107</v>
      </c>
      <c r="N105" s="21">
        <f>+SUMIFS(Resultados_Dic3!J$3:J$99980,Resultados_Dic3!$F$3:$F$99980,Produccion_PJ!$K105,Resultados_Dic3!$D$3:$D$99980,Produccion_PJ!$K$101,Resultados_Dic3!$E$3:$E$99980,Produccion_PJ!$J105,Resultados_Dic3!$A$3:$A$99980,Produccion_PJ!$H105)</f>
        <v>107.235436845107</v>
      </c>
      <c r="O105" s="21">
        <f>+SUMIFS(Resultados_Dic3!K$3:K$99980,Resultados_Dic3!$F$3:$F$99980,Produccion_PJ!$K105,Resultados_Dic3!$D$3:$D$99980,Produccion_PJ!$K$101,Resultados_Dic3!$E$3:$E$99980,Produccion_PJ!$J105,Resultados_Dic3!$A$3:$A$99980,Produccion_PJ!$H105)</f>
        <v>107.235436845107</v>
      </c>
      <c r="P105" s="21">
        <f>+SUMIFS(Resultados_Dic3!L$3:L$99980,Resultados_Dic3!$F$3:$F$99980,Produccion_PJ!$K105,Resultados_Dic3!$D$3:$D$99980,Produccion_PJ!$K$101,Resultados_Dic3!$E$3:$E$99980,Produccion_PJ!$J105,Resultados_Dic3!$A$3:$A$99980,Produccion_PJ!$H105)</f>
        <v>107.235436845107</v>
      </c>
      <c r="Q105" s="21">
        <f>+SUMIFS(Resultados_Dic3!M$3:M$99980,Resultados_Dic3!$F$3:$F$99980,Produccion_PJ!$K105,Resultados_Dic3!$D$3:$D$99980,Produccion_PJ!$K$101,Resultados_Dic3!$E$3:$E$99980,Produccion_PJ!$J105,Resultados_Dic3!$A$3:$A$99980,Produccion_PJ!$H105)</f>
        <v>107.235436845107</v>
      </c>
      <c r="R105" s="21">
        <f>+SUMIFS(Resultados_Dic3!N$3:N$99980,Resultados_Dic3!$F$3:$F$99980,Produccion_PJ!$K105,Resultados_Dic3!$D$3:$D$99980,Produccion_PJ!$K$101,Resultados_Dic3!$E$3:$E$99980,Produccion_PJ!$J105,Resultados_Dic3!$A$3:$A$99980,Produccion_PJ!$H105)</f>
        <v>107.235436845107</v>
      </c>
      <c r="S105" s="21">
        <f>+SUMIFS(Resultados_Dic3!O$3:O$99980,Resultados_Dic3!$F$3:$F$99980,Produccion_PJ!$K105,Resultados_Dic3!$D$3:$D$99980,Produccion_PJ!$K$101,Resultados_Dic3!$E$3:$E$99980,Produccion_PJ!$J105,Resultados_Dic3!$A$3:$A$99980,Produccion_PJ!$H105)</f>
        <v>107.235436845107</v>
      </c>
      <c r="T105" s="21">
        <f>+SUMIFS(Resultados_Dic3!P$3:P$99980,Resultados_Dic3!$F$3:$F$99980,Produccion_PJ!$K105,Resultados_Dic3!$D$3:$D$99980,Produccion_PJ!$K$101,Resultados_Dic3!$E$3:$E$99980,Produccion_PJ!$J105,Resultados_Dic3!$A$3:$A$99980,Produccion_PJ!$H105)</f>
        <v>24.063433251511398</v>
      </c>
      <c r="U105" s="21">
        <f>+SUMIFS(Resultados_Dic3!Q$3:Q$99980,Resultados_Dic3!$F$3:$F$99980,Produccion_PJ!$K105,Resultados_Dic3!$D$3:$D$99980,Produccion_PJ!$K$101,Resultados_Dic3!$E$3:$E$99980,Produccion_PJ!$J105,Resultados_Dic3!$A$3:$A$99980,Produccion_PJ!$H105)</f>
        <v>0</v>
      </c>
      <c r="V105" s="21">
        <f>+SUMIFS(Resultados_Dic3!R$3:R$99980,Resultados_Dic3!$F$3:$F$99980,Produccion_PJ!$K105,Resultados_Dic3!$D$3:$D$99980,Produccion_PJ!$K$101,Resultados_Dic3!$E$3:$E$99980,Produccion_PJ!$J105,Resultados_Dic3!$A$3:$A$99980,Produccion_PJ!$H105)</f>
        <v>0</v>
      </c>
      <c r="W105" s="21">
        <f>+SUMIFS(Resultados_Dic3!S$3:S$99980,Resultados_Dic3!$F$3:$F$99980,Produccion_PJ!$K105,Resultados_Dic3!$D$3:$D$99980,Produccion_PJ!$K$101,Resultados_Dic3!$E$3:$E$99980,Produccion_PJ!$J105,Resultados_Dic3!$A$3:$A$99980,Produccion_PJ!$H105)</f>
        <v>0</v>
      </c>
      <c r="X105" s="21">
        <f>+SUMIFS(Resultados_Dic3!T$3:T$99980,Resultados_Dic3!$F$3:$F$99980,Produccion_PJ!$K105,Resultados_Dic3!$D$3:$D$99980,Produccion_PJ!$K$101,Resultados_Dic3!$E$3:$E$99980,Produccion_PJ!$J105,Resultados_Dic3!$A$3:$A$99980,Produccion_PJ!$H105)</f>
        <v>0</v>
      </c>
      <c r="Y105" s="21">
        <f>+SUMIFS(Resultados_Dic3!U$3:U$99980,Resultados_Dic3!$F$3:$F$99980,Produccion_PJ!$K105,Resultados_Dic3!$D$3:$D$99980,Produccion_PJ!$K$101,Resultados_Dic3!$E$3:$E$99980,Produccion_PJ!$J105,Resultados_Dic3!$A$3:$A$99980,Produccion_PJ!$H105)</f>
        <v>0</v>
      </c>
      <c r="Z105" s="21">
        <f>+SUMIFS(Resultados_Dic3!V$3:V$99980,Resultados_Dic3!$F$3:$F$99980,Produccion_PJ!$K105,Resultados_Dic3!$D$3:$D$99980,Produccion_PJ!$K$101,Resultados_Dic3!$E$3:$E$99980,Produccion_PJ!$J105,Resultados_Dic3!$A$3:$A$99980,Produccion_PJ!$H105)</f>
        <v>0</v>
      </c>
      <c r="AA105" s="21">
        <f>+SUMIFS(Resultados_Dic3!W$3:W$99980,Resultados_Dic3!$F$3:$F$99980,Produccion_PJ!$K105,Resultados_Dic3!$D$3:$D$99980,Produccion_PJ!$K$101,Resultados_Dic3!$E$3:$E$99980,Produccion_PJ!$J105,Resultados_Dic3!$A$3:$A$99980,Produccion_PJ!$H105)</f>
        <v>0</v>
      </c>
      <c r="AB105" s="21">
        <f>+SUMIFS(Resultados_Dic3!X$3:X$99980,Resultados_Dic3!$F$3:$F$99980,Produccion_PJ!$K105,Resultados_Dic3!$D$3:$D$99980,Produccion_PJ!$K$101,Resultados_Dic3!$E$3:$E$99980,Produccion_PJ!$J105,Resultados_Dic3!$A$3:$A$99980,Produccion_PJ!$H105)</f>
        <v>0</v>
      </c>
      <c r="AC105" s="21">
        <f>+SUMIFS(Resultados_Dic3!Y$3:Y$99980,Resultados_Dic3!$F$3:$F$99980,Produccion_PJ!$K105,Resultados_Dic3!$D$3:$D$99980,Produccion_PJ!$K$101,Resultados_Dic3!$E$3:$E$99980,Produccion_PJ!$J105,Resultados_Dic3!$A$3:$A$99980,Produccion_PJ!$H105)</f>
        <v>0</v>
      </c>
      <c r="AD105" s="21">
        <f>+SUMIFS(Resultados_Dic3!Z$3:Z$99980,Resultados_Dic3!$F$3:$F$99980,Produccion_PJ!$K105,Resultados_Dic3!$D$3:$D$99980,Produccion_PJ!$K$101,Resultados_Dic3!$E$3:$E$99980,Produccion_PJ!$J105,Resultados_Dic3!$A$3:$A$99980,Produccion_PJ!$H105)</f>
        <v>0</v>
      </c>
      <c r="AE105" s="21">
        <f>+SUMIFS(Resultados_Dic3!AA$3:AA$99980,Resultados_Dic3!$F$3:$F$99980,Produccion_PJ!$K105,Resultados_Dic3!$D$3:$D$99980,Produccion_PJ!$K$101,Resultados_Dic3!$E$3:$E$99980,Produccion_PJ!$J105,Resultados_Dic3!$A$3:$A$99980,Produccion_PJ!$H105)</f>
        <v>0</v>
      </c>
      <c r="AF105" s="21">
        <f>+SUMIFS(Resultados_Dic3!AB$3:AB$99980,Resultados_Dic3!$F$3:$F$99980,Produccion_PJ!$K105,Resultados_Dic3!$D$3:$D$99980,Produccion_PJ!$K$101,Resultados_Dic3!$E$3:$E$99980,Produccion_PJ!$J105,Resultados_Dic3!$A$3:$A$99980,Produccion_PJ!$H105)</f>
        <v>0</v>
      </c>
      <c r="AG105" s="21">
        <f>+SUMIFS(Resultados_Dic3!AC$3:AC$99980,Resultados_Dic3!$F$3:$F$99980,Produccion_PJ!$K105,Resultados_Dic3!$D$3:$D$99980,Produccion_PJ!$K$101,Resultados_Dic3!$E$3:$E$99980,Produccion_PJ!$J105,Resultados_Dic3!$A$3:$A$99980,Produccion_PJ!$H105)</f>
        <v>0</v>
      </c>
      <c r="AH105" s="21">
        <f>+SUMIFS(Resultados_Dic3!AD$3:AD$99980,Resultados_Dic3!$F$3:$F$99980,Produccion_PJ!$K105,Resultados_Dic3!$D$3:$D$99980,Produccion_PJ!$K$101,Resultados_Dic3!$E$3:$E$99980,Produccion_PJ!$J105,Resultados_Dic3!$A$3:$A$99980,Produccion_PJ!$H105)</f>
        <v>0</v>
      </c>
      <c r="AI105" s="21">
        <f>+SUMIFS(Resultados_Dic3!AE$3:AE$99980,Resultados_Dic3!$F$3:$F$99980,Produccion_PJ!$K105,Resultados_Dic3!$D$3:$D$99980,Produccion_PJ!$K$101,Resultados_Dic3!$E$3:$E$99980,Produccion_PJ!$J105,Resultados_Dic3!$A$3:$A$99980,Produccion_PJ!$H105)</f>
        <v>0</v>
      </c>
      <c r="AJ105" s="21">
        <f>+SUMIFS(Resultados_Dic3!AF$3:AF$99980,Resultados_Dic3!$F$3:$F$99980,Produccion_PJ!$K105,Resultados_Dic3!$D$3:$D$99980,Produccion_PJ!$K$101,Resultados_Dic3!$E$3:$E$99980,Produccion_PJ!$J105,Resultados_Dic3!$A$3:$A$99980,Produccion_PJ!$H105)</f>
        <v>0</v>
      </c>
      <c r="AK105" s="21">
        <f>+SUMIFS(Resultados_Dic3!AG$3:AG$99980,Resultados_Dic3!$F$3:$F$99980,Produccion_PJ!$K105,Resultados_Dic3!$D$3:$D$99980,Produccion_PJ!$K$101,Resultados_Dic3!$E$3:$E$99980,Produccion_PJ!$J105,Resultados_Dic3!$A$3:$A$99980,Produccion_PJ!$H105)</f>
        <v>0</v>
      </c>
      <c r="AL105" s="21">
        <f>+SUMIFS(Resultados_Dic3!AH$3:AH$99980,Resultados_Dic3!$F$3:$F$99980,Produccion_PJ!$K105,Resultados_Dic3!$D$3:$D$99980,Produccion_PJ!$K$101,Resultados_Dic3!$E$3:$E$99980,Produccion_PJ!$J105,Resultados_Dic3!$A$3:$A$99980,Produccion_PJ!$H105)</f>
        <v>0</v>
      </c>
      <c r="AM105" s="21">
        <f>+SUMIFS(Resultados_Dic3!AI$3:AI$99980,Resultados_Dic3!$F$3:$F$99980,Produccion_PJ!$K105,Resultados_Dic3!$D$3:$D$99980,Produccion_PJ!$K$101,Resultados_Dic3!$E$3:$E$99980,Produccion_PJ!$J105,Resultados_Dic3!$A$3:$A$99980,Produccion_PJ!$H105)</f>
        <v>0</v>
      </c>
      <c r="AN105" s="21">
        <f>+SUMIFS(Resultados_Dic3!AJ$3:AJ$99980,Resultados_Dic3!$F$3:$F$99980,Produccion_PJ!$K105,Resultados_Dic3!$D$3:$D$99980,Produccion_PJ!$K$101,Resultados_Dic3!$E$3:$E$99980,Produccion_PJ!$J105,Resultados_Dic3!$A$3:$A$99980,Produccion_PJ!$H105)</f>
        <v>0</v>
      </c>
      <c r="AO105" s="21">
        <f>+SUMIFS(Resultados_Dic3!AK$3:AK$99980,Resultados_Dic3!$F$3:$F$99980,Produccion_PJ!$K105,Resultados_Dic3!$D$3:$D$99980,Produccion_PJ!$K$101,Resultados_Dic3!$E$3:$E$99980,Produccion_PJ!$J105,Resultados_Dic3!$A$3:$A$99980,Produccion_PJ!$H105)</f>
        <v>0</v>
      </c>
      <c r="AP105" s="21">
        <f>+SUMIFS(Resultados_Dic3!AL$3:AL$99980,Resultados_Dic3!$F$3:$F$99980,Produccion_PJ!$K105,Resultados_Dic3!$D$3:$D$99980,Produccion_PJ!$K$101,Resultados_Dic3!$E$3:$E$99980,Produccion_PJ!$J105,Resultados_Dic3!$A$3:$A$99980,Produccion_PJ!$H105)</f>
        <v>0</v>
      </c>
      <c r="AQ105" s="21">
        <f>+SUMIFS(Resultados_Dic3!AM$3:AM$99980,Resultados_Dic3!$F$3:$F$99980,Produccion_PJ!$K105,Resultados_Dic3!$D$3:$D$99980,Produccion_PJ!$K$101,Resultados_Dic3!$E$3:$E$99980,Produccion_PJ!$J105,Resultados_Dic3!$A$3:$A$99980,Produccion_PJ!$H105)</f>
        <v>0</v>
      </c>
    </row>
    <row r="106" spans="1:44" x14ac:dyDescent="0.25">
      <c r="G106" s="15"/>
      <c r="H106" s="17" t="str">
        <f t="shared" si="173"/>
        <v>DIC5</v>
      </c>
      <c r="J106" s="24" t="s">
        <v>121</v>
      </c>
      <c r="K106" s="13" t="s">
        <v>268</v>
      </c>
      <c r="L106" s="21">
        <f>+SUMIFS(Resultados_Dic3!H$3:H$99980,Resultados_Dic3!$F$3:$F$99980,Produccion_PJ!$K106,Resultados_Dic3!$D$3:$D$99980,Produccion_PJ!$K$101,Resultados_Dic3!$E$3:$E$99980,Produccion_PJ!$J106,Resultados_Dic3!$A$3:$A$99980,Produccion_PJ!$H106)</f>
        <v>0.76119589685056099</v>
      </c>
      <c r="M106" s="21">
        <f>+SUMIFS(Resultados_Dic3!I$3:I$99980,Resultados_Dic3!$F$3:$F$99980,Produccion_PJ!$K106,Resultados_Dic3!$D$3:$D$99980,Produccion_PJ!$K$101,Resultados_Dic3!$E$3:$E$99980,Produccion_PJ!$J106,Resultados_Dic3!$A$3:$A$99980,Produccion_PJ!$H106)</f>
        <v>0.72051007702467895</v>
      </c>
      <c r="N106" s="21">
        <f>+SUMIFS(Resultados_Dic3!J$3:J$99980,Resultados_Dic3!$F$3:$F$99980,Produccion_PJ!$K106,Resultados_Dic3!$D$3:$D$99980,Produccion_PJ!$K$101,Resultados_Dic3!$E$3:$E$99980,Produccion_PJ!$J106,Resultados_Dic3!$A$3:$A$99980,Produccion_PJ!$H106)</f>
        <v>0.68548825017857495</v>
      </c>
      <c r="O106" s="21">
        <f>+SUMIFS(Resultados_Dic3!K$3:K$99980,Resultados_Dic3!$F$3:$F$99980,Produccion_PJ!$K106,Resultados_Dic3!$D$3:$D$99980,Produccion_PJ!$K$101,Resultados_Dic3!$E$3:$E$99980,Produccion_PJ!$J106,Resultados_Dic3!$A$3:$A$99980,Produccion_PJ!$H106)</f>
        <v>0.65046642333247195</v>
      </c>
      <c r="P106" s="21">
        <f>+SUMIFS(Resultados_Dic3!L$3:L$99980,Resultados_Dic3!$F$3:$F$99980,Produccion_PJ!$K106,Resultados_Dic3!$D$3:$D$99980,Produccion_PJ!$K$101,Resultados_Dic3!$E$3:$E$99980,Produccion_PJ!$J106,Resultados_Dic3!$A$3:$A$99980,Produccion_PJ!$H106)</f>
        <v>0.61544459648636796</v>
      </c>
      <c r="Q106" s="21">
        <f>+SUMIFS(Resultados_Dic3!M$3:M$99980,Resultados_Dic3!$F$3:$F$99980,Produccion_PJ!$K106,Resultados_Dic3!$D$3:$D$99980,Produccion_PJ!$K$101,Resultados_Dic3!$E$3:$E$99980,Produccion_PJ!$J106,Resultados_Dic3!$A$3:$A$99980,Produccion_PJ!$H106)</f>
        <v>0.56666803030586999</v>
      </c>
      <c r="R106" s="21">
        <f>+SUMIFS(Resultados_Dic3!N$3:N$99980,Resultados_Dic3!$F$3:$F$99980,Produccion_PJ!$K106,Resultados_Dic3!$D$3:$D$99980,Produccion_PJ!$K$101,Resultados_Dic3!$E$3:$E$99980,Produccion_PJ!$J106,Resultados_Dic3!$A$3:$A$99980,Produccion_PJ!$H106)</f>
        <v>0.51789146412537101</v>
      </c>
      <c r="S106" s="21">
        <f>+SUMIFS(Resultados_Dic3!O$3:O$99980,Resultados_Dic3!$F$3:$F$99980,Produccion_PJ!$K106,Resultados_Dic3!$D$3:$D$99980,Produccion_PJ!$K$101,Resultados_Dic3!$E$3:$E$99980,Produccion_PJ!$J106,Resultados_Dic3!$A$3:$A$99980,Produccion_PJ!$H106)</f>
        <v>0.479212091279826</v>
      </c>
      <c r="T106" s="21">
        <f>+SUMIFS(Resultados_Dic3!P$3:P$99980,Resultados_Dic3!$F$3:$F$99980,Produccion_PJ!$K106,Resultados_Dic3!$D$3:$D$99980,Produccion_PJ!$K$101,Resultados_Dic3!$E$3:$E$99980,Produccion_PJ!$J106,Resultados_Dic3!$A$3:$A$99980,Produccion_PJ!$H106)</f>
        <v>0.44053271843427999</v>
      </c>
      <c r="U106" s="21">
        <f>+SUMIFS(Resultados_Dic3!Q$3:Q$99980,Resultados_Dic3!$F$3:$F$99980,Produccion_PJ!$K106,Resultados_Dic3!$D$3:$D$99980,Produccion_PJ!$K$101,Resultados_Dic3!$E$3:$E$99980,Produccion_PJ!$J106,Resultados_Dic3!$A$3:$A$99980,Produccion_PJ!$H106)</f>
        <v>0.40185334558873498</v>
      </c>
      <c r="V106" s="21">
        <f>+SUMIFS(Resultados_Dic3!R$3:R$99980,Resultados_Dic3!$F$3:$F$99980,Produccion_PJ!$K106,Resultados_Dic3!$D$3:$D$99980,Produccion_PJ!$K$101,Resultados_Dic3!$E$3:$E$99980,Produccion_PJ!$J106,Resultados_Dic3!$A$3:$A$99980,Produccion_PJ!$H106)</f>
        <v>0.257195118743764</v>
      </c>
      <c r="W106" s="21">
        <f>+SUMIFS(Resultados_Dic3!S$3:S$99980,Resultados_Dic3!$F$3:$F$99980,Produccion_PJ!$K106,Resultados_Dic3!$D$3:$D$99980,Produccion_PJ!$K$101,Resultados_Dic3!$E$3:$E$99980,Produccion_PJ!$J106,Resultados_Dic3!$A$3:$A$99980,Produccion_PJ!$H106)</f>
        <v>0.25719511874376699</v>
      </c>
      <c r="X106" s="21">
        <f>+SUMIFS(Resultados_Dic3!T$3:T$99980,Resultados_Dic3!$F$3:$F$99980,Produccion_PJ!$K106,Resultados_Dic3!$D$3:$D$99980,Produccion_PJ!$K$101,Resultados_Dic3!$E$3:$E$99980,Produccion_PJ!$J106,Resultados_Dic3!$A$3:$A$99980,Produccion_PJ!$H106)</f>
        <v>0.25719511874376699</v>
      </c>
      <c r="Y106" s="21">
        <f>+SUMIFS(Resultados_Dic3!U$3:U$99980,Resultados_Dic3!$F$3:$F$99980,Produccion_PJ!$K106,Resultados_Dic3!$D$3:$D$99980,Produccion_PJ!$K$101,Resultados_Dic3!$E$3:$E$99980,Produccion_PJ!$J106,Resultados_Dic3!$A$3:$A$99980,Produccion_PJ!$H106)</f>
        <v>0.18212384600123699</v>
      </c>
      <c r="Z106" s="21">
        <f>+SUMIFS(Resultados_Dic3!V$3:V$99980,Resultados_Dic3!$F$3:$F$99980,Produccion_PJ!$K106,Resultados_Dic3!$D$3:$D$99980,Produccion_PJ!$K$101,Resultados_Dic3!$E$3:$E$99980,Produccion_PJ!$J106,Resultados_Dic3!$A$3:$A$99980,Produccion_PJ!$H106)</f>
        <v>0</v>
      </c>
      <c r="AA106" s="21">
        <f>+SUMIFS(Resultados_Dic3!W$3:W$99980,Resultados_Dic3!$F$3:$F$99980,Produccion_PJ!$K106,Resultados_Dic3!$D$3:$D$99980,Produccion_PJ!$K$101,Resultados_Dic3!$E$3:$E$99980,Produccion_PJ!$J106,Resultados_Dic3!$A$3:$A$99980,Produccion_PJ!$H106)</f>
        <v>0</v>
      </c>
      <c r="AB106" s="21">
        <f>+SUMIFS(Resultados_Dic3!X$3:X$99980,Resultados_Dic3!$F$3:$F$99980,Produccion_PJ!$K106,Resultados_Dic3!$D$3:$D$99980,Produccion_PJ!$K$101,Resultados_Dic3!$E$3:$E$99980,Produccion_PJ!$J106,Resultados_Dic3!$A$3:$A$99980,Produccion_PJ!$H106)</f>
        <v>0</v>
      </c>
      <c r="AC106" s="21">
        <f>+SUMIFS(Resultados_Dic3!Y$3:Y$99980,Resultados_Dic3!$F$3:$F$99980,Produccion_PJ!$K106,Resultados_Dic3!$D$3:$D$99980,Produccion_PJ!$K$101,Resultados_Dic3!$E$3:$E$99980,Produccion_PJ!$J106,Resultados_Dic3!$A$3:$A$99980,Produccion_PJ!$H106)</f>
        <v>0</v>
      </c>
      <c r="AD106" s="21">
        <f>+SUMIFS(Resultados_Dic3!Z$3:Z$99980,Resultados_Dic3!$F$3:$F$99980,Produccion_PJ!$K106,Resultados_Dic3!$D$3:$D$99980,Produccion_PJ!$K$101,Resultados_Dic3!$E$3:$E$99980,Produccion_PJ!$J106,Resultados_Dic3!$A$3:$A$99980,Produccion_PJ!$H106)</f>
        <v>0</v>
      </c>
      <c r="AE106" s="21">
        <f>+SUMIFS(Resultados_Dic3!AA$3:AA$99980,Resultados_Dic3!$F$3:$F$99980,Produccion_PJ!$K106,Resultados_Dic3!$D$3:$D$99980,Produccion_PJ!$K$101,Resultados_Dic3!$E$3:$E$99980,Produccion_PJ!$J106,Resultados_Dic3!$A$3:$A$99980,Produccion_PJ!$H106)</f>
        <v>0</v>
      </c>
      <c r="AF106" s="21">
        <f>+SUMIFS(Resultados_Dic3!AB$3:AB$99980,Resultados_Dic3!$F$3:$F$99980,Produccion_PJ!$K106,Resultados_Dic3!$D$3:$D$99980,Produccion_PJ!$K$101,Resultados_Dic3!$E$3:$E$99980,Produccion_PJ!$J106,Resultados_Dic3!$A$3:$A$99980,Produccion_PJ!$H106)</f>
        <v>0</v>
      </c>
      <c r="AG106" s="21">
        <f>+SUMIFS(Resultados_Dic3!AC$3:AC$99980,Resultados_Dic3!$F$3:$F$99980,Produccion_PJ!$K106,Resultados_Dic3!$D$3:$D$99980,Produccion_PJ!$K$101,Resultados_Dic3!$E$3:$E$99980,Produccion_PJ!$J106,Resultados_Dic3!$A$3:$A$99980,Produccion_PJ!$H106)</f>
        <v>0</v>
      </c>
      <c r="AH106" s="21">
        <f>+SUMIFS(Resultados_Dic3!AD$3:AD$99980,Resultados_Dic3!$F$3:$F$99980,Produccion_PJ!$K106,Resultados_Dic3!$D$3:$D$99980,Produccion_PJ!$K$101,Resultados_Dic3!$E$3:$E$99980,Produccion_PJ!$J106,Resultados_Dic3!$A$3:$A$99980,Produccion_PJ!$H106)</f>
        <v>0</v>
      </c>
      <c r="AI106" s="21">
        <f>+SUMIFS(Resultados_Dic3!AE$3:AE$99980,Resultados_Dic3!$F$3:$F$99980,Produccion_PJ!$K106,Resultados_Dic3!$D$3:$D$99980,Produccion_PJ!$K$101,Resultados_Dic3!$E$3:$E$99980,Produccion_PJ!$J106,Resultados_Dic3!$A$3:$A$99980,Produccion_PJ!$H106)</f>
        <v>0</v>
      </c>
      <c r="AJ106" s="21">
        <f>+SUMIFS(Resultados_Dic3!AF$3:AF$99980,Resultados_Dic3!$F$3:$F$99980,Produccion_PJ!$K106,Resultados_Dic3!$D$3:$D$99980,Produccion_PJ!$K$101,Resultados_Dic3!$E$3:$E$99980,Produccion_PJ!$J106,Resultados_Dic3!$A$3:$A$99980,Produccion_PJ!$H106)</f>
        <v>0</v>
      </c>
      <c r="AK106" s="21">
        <f>+SUMIFS(Resultados_Dic3!AG$3:AG$99980,Resultados_Dic3!$F$3:$F$99980,Produccion_PJ!$K106,Resultados_Dic3!$D$3:$D$99980,Produccion_PJ!$K$101,Resultados_Dic3!$E$3:$E$99980,Produccion_PJ!$J106,Resultados_Dic3!$A$3:$A$99980,Produccion_PJ!$H106)</f>
        <v>0</v>
      </c>
      <c r="AL106" s="21">
        <f>+SUMIFS(Resultados_Dic3!AH$3:AH$99980,Resultados_Dic3!$F$3:$F$99980,Produccion_PJ!$K106,Resultados_Dic3!$D$3:$D$99980,Produccion_PJ!$K$101,Resultados_Dic3!$E$3:$E$99980,Produccion_PJ!$J106,Resultados_Dic3!$A$3:$A$99980,Produccion_PJ!$H106)</f>
        <v>0</v>
      </c>
      <c r="AM106" s="21">
        <f>+SUMIFS(Resultados_Dic3!AI$3:AI$99980,Resultados_Dic3!$F$3:$F$99980,Produccion_PJ!$K106,Resultados_Dic3!$D$3:$D$99980,Produccion_PJ!$K$101,Resultados_Dic3!$E$3:$E$99980,Produccion_PJ!$J106,Resultados_Dic3!$A$3:$A$99980,Produccion_PJ!$H106)</f>
        <v>0</v>
      </c>
      <c r="AN106" s="21">
        <f>+SUMIFS(Resultados_Dic3!AJ$3:AJ$99980,Resultados_Dic3!$F$3:$F$99980,Produccion_PJ!$K106,Resultados_Dic3!$D$3:$D$99980,Produccion_PJ!$K$101,Resultados_Dic3!$E$3:$E$99980,Produccion_PJ!$J106,Resultados_Dic3!$A$3:$A$99980,Produccion_PJ!$H106)</f>
        <v>0</v>
      </c>
      <c r="AO106" s="21">
        <f>+SUMIFS(Resultados_Dic3!AK$3:AK$99980,Resultados_Dic3!$F$3:$F$99980,Produccion_PJ!$K106,Resultados_Dic3!$D$3:$D$99980,Produccion_PJ!$K$101,Resultados_Dic3!$E$3:$E$99980,Produccion_PJ!$J106,Resultados_Dic3!$A$3:$A$99980,Produccion_PJ!$H106)</f>
        <v>0</v>
      </c>
      <c r="AP106" s="21">
        <f>+SUMIFS(Resultados_Dic3!AL$3:AL$99980,Resultados_Dic3!$F$3:$F$99980,Produccion_PJ!$K106,Resultados_Dic3!$D$3:$D$99980,Produccion_PJ!$K$101,Resultados_Dic3!$E$3:$E$99980,Produccion_PJ!$J106,Resultados_Dic3!$A$3:$A$99980,Produccion_PJ!$H106)</f>
        <v>0</v>
      </c>
      <c r="AQ106" s="21">
        <f>+SUMIFS(Resultados_Dic3!AM$3:AM$99980,Resultados_Dic3!$F$3:$F$99980,Produccion_PJ!$K106,Resultados_Dic3!$D$3:$D$99980,Produccion_PJ!$K$101,Resultados_Dic3!$E$3:$E$99980,Produccion_PJ!$J106,Resultados_Dic3!$A$3:$A$99980,Produccion_PJ!$H106)</f>
        <v>0</v>
      </c>
    </row>
    <row r="107" spans="1:44" x14ac:dyDescent="0.25">
      <c r="G107" s="15"/>
      <c r="H107" s="17" t="str">
        <f t="shared" si="173"/>
        <v>DIC5</v>
      </c>
      <c r="J107" s="24" t="s">
        <v>122</v>
      </c>
      <c r="K107" s="13" t="s">
        <v>369</v>
      </c>
      <c r="L107" s="21">
        <f>+SUMIFS(Resultados_Dic3!H$3:H$99980,Resultados_Dic3!$F$3:$F$99980,Produccion_PJ!$K107,Resultados_Dic3!$D$3:$D$99980,Produccion_PJ!$K$101,Resultados_Dic3!$E$3:$E$99980,Produccion_PJ!$J107,Resultados_Dic3!$A$3:$A$99980,Produccion_PJ!$H107)</f>
        <v>0</v>
      </c>
      <c r="M107" s="21">
        <f>+SUMIFS(Resultados_Dic3!I$3:I$99980,Resultados_Dic3!$F$3:$F$99980,Produccion_PJ!$K107,Resultados_Dic3!$D$3:$D$99980,Produccion_PJ!$K$101,Resultados_Dic3!$E$3:$E$99980,Produccion_PJ!$J107,Resultados_Dic3!$A$3:$A$99980,Produccion_PJ!$H107)</f>
        <v>0</v>
      </c>
      <c r="N107" s="21">
        <f>+SUMIFS(Resultados_Dic3!J$3:J$99980,Resultados_Dic3!$F$3:$F$99980,Produccion_PJ!$K107,Resultados_Dic3!$D$3:$D$99980,Produccion_PJ!$K$101,Resultados_Dic3!$E$3:$E$99980,Produccion_PJ!$J107,Resultados_Dic3!$A$3:$A$99980,Produccion_PJ!$H107)</f>
        <v>0</v>
      </c>
      <c r="O107" s="21">
        <f>+SUMIFS(Resultados_Dic3!K$3:K$99980,Resultados_Dic3!$F$3:$F$99980,Produccion_PJ!$K107,Resultados_Dic3!$D$3:$D$99980,Produccion_PJ!$K$101,Resultados_Dic3!$E$3:$E$99980,Produccion_PJ!$J107,Resultados_Dic3!$A$3:$A$99980,Produccion_PJ!$H107)</f>
        <v>0</v>
      </c>
      <c r="P107" s="21">
        <f>+SUMIFS(Resultados_Dic3!L$3:L$99980,Resultados_Dic3!$F$3:$F$99980,Produccion_PJ!$K107,Resultados_Dic3!$D$3:$D$99980,Produccion_PJ!$K$101,Resultados_Dic3!$E$3:$E$99980,Produccion_PJ!$J107,Resultados_Dic3!$A$3:$A$99980,Produccion_PJ!$H107)</f>
        <v>0</v>
      </c>
      <c r="Q107" s="21">
        <f>+SUMIFS(Resultados_Dic3!M$3:M$99980,Resultados_Dic3!$F$3:$F$99980,Produccion_PJ!$K107,Resultados_Dic3!$D$3:$D$99980,Produccion_PJ!$K$101,Resultados_Dic3!$E$3:$E$99980,Produccion_PJ!$J107,Resultados_Dic3!$A$3:$A$99980,Produccion_PJ!$H107)</f>
        <v>0</v>
      </c>
      <c r="R107" s="21">
        <f>+SUMIFS(Resultados_Dic3!N$3:N$99980,Resultados_Dic3!$F$3:$F$99980,Produccion_PJ!$K107,Resultados_Dic3!$D$3:$D$99980,Produccion_PJ!$K$101,Resultados_Dic3!$E$3:$E$99980,Produccion_PJ!$J107,Resultados_Dic3!$A$3:$A$99980,Produccion_PJ!$H107)</f>
        <v>0</v>
      </c>
      <c r="S107" s="21">
        <f>+SUMIFS(Resultados_Dic3!O$3:O$99980,Resultados_Dic3!$F$3:$F$99980,Produccion_PJ!$K107,Resultados_Dic3!$D$3:$D$99980,Produccion_PJ!$K$101,Resultados_Dic3!$E$3:$E$99980,Produccion_PJ!$J107,Resultados_Dic3!$A$3:$A$99980,Produccion_PJ!$H107)</f>
        <v>0</v>
      </c>
      <c r="T107" s="21">
        <f>+SUMIFS(Resultados_Dic3!P$3:P$99980,Resultados_Dic3!$F$3:$F$99980,Produccion_PJ!$K107,Resultados_Dic3!$D$3:$D$99980,Produccion_PJ!$K$101,Resultados_Dic3!$E$3:$E$99980,Produccion_PJ!$J107,Resultados_Dic3!$A$3:$A$99980,Produccion_PJ!$H107)</f>
        <v>0</v>
      </c>
      <c r="U107" s="21">
        <f>+SUMIFS(Resultados_Dic3!Q$3:Q$99980,Resultados_Dic3!$F$3:$F$99980,Produccion_PJ!$K107,Resultados_Dic3!$D$3:$D$99980,Produccion_PJ!$K$101,Resultados_Dic3!$E$3:$E$99980,Produccion_PJ!$J107,Resultados_Dic3!$A$3:$A$99980,Produccion_PJ!$H107)</f>
        <v>0</v>
      </c>
      <c r="V107" s="21">
        <f>+SUMIFS(Resultados_Dic3!R$3:R$99980,Resultados_Dic3!$F$3:$F$99980,Produccion_PJ!$K107,Resultados_Dic3!$D$3:$D$99980,Produccion_PJ!$K$101,Resultados_Dic3!$E$3:$E$99980,Produccion_PJ!$J107,Resultados_Dic3!$A$3:$A$99980,Produccion_PJ!$H107)</f>
        <v>0</v>
      </c>
      <c r="W107" s="21">
        <f>+SUMIFS(Resultados_Dic3!S$3:S$99980,Resultados_Dic3!$F$3:$F$99980,Produccion_PJ!$K107,Resultados_Dic3!$D$3:$D$99980,Produccion_PJ!$K$101,Resultados_Dic3!$E$3:$E$99980,Produccion_PJ!$J107,Resultados_Dic3!$A$3:$A$99980,Produccion_PJ!$H107)</f>
        <v>0</v>
      </c>
      <c r="X107" s="21">
        <f>+SUMIFS(Resultados_Dic3!T$3:T$99980,Resultados_Dic3!$F$3:$F$99980,Produccion_PJ!$K107,Resultados_Dic3!$D$3:$D$99980,Produccion_PJ!$K$101,Resultados_Dic3!$E$3:$E$99980,Produccion_PJ!$J107,Resultados_Dic3!$A$3:$A$99980,Produccion_PJ!$H107)</f>
        <v>0</v>
      </c>
      <c r="Y107" s="21">
        <f>+SUMIFS(Resultados_Dic3!U$3:U$99980,Resultados_Dic3!$F$3:$F$99980,Produccion_PJ!$K107,Resultados_Dic3!$D$3:$D$99980,Produccion_PJ!$K$101,Resultados_Dic3!$E$3:$E$99980,Produccion_PJ!$J107,Resultados_Dic3!$A$3:$A$99980,Produccion_PJ!$H107)</f>
        <v>0</v>
      </c>
      <c r="Z107" s="21">
        <f>+SUMIFS(Resultados_Dic3!V$3:V$99980,Resultados_Dic3!$F$3:$F$99980,Produccion_PJ!$K107,Resultados_Dic3!$D$3:$D$99980,Produccion_PJ!$K$101,Resultados_Dic3!$E$3:$E$99980,Produccion_PJ!$J107,Resultados_Dic3!$A$3:$A$99980,Produccion_PJ!$H107)</f>
        <v>0</v>
      </c>
      <c r="AA107" s="21">
        <f>+SUMIFS(Resultados_Dic3!W$3:W$99980,Resultados_Dic3!$F$3:$F$99980,Produccion_PJ!$K107,Resultados_Dic3!$D$3:$D$99980,Produccion_PJ!$K$101,Resultados_Dic3!$E$3:$E$99980,Produccion_PJ!$J107,Resultados_Dic3!$A$3:$A$99980,Produccion_PJ!$H107)</f>
        <v>0</v>
      </c>
      <c r="AB107" s="21">
        <f>+SUMIFS(Resultados_Dic3!X$3:X$99980,Resultados_Dic3!$F$3:$F$99980,Produccion_PJ!$K107,Resultados_Dic3!$D$3:$D$99980,Produccion_PJ!$K$101,Resultados_Dic3!$E$3:$E$99980,Produccion_PJ!$J107,Resultados_Dic3!$A$3:$A$99980,Produccion_PJ!$H107)</f>
        <v>0</v>
      </c>
      <c r="AC107" s="21">
        <f>+SUMIFS(Resultados_Dic3!Y$3:Y$99980,Resultados_Dic3!$F$3:$F$99980,Produccion_PJ!$K107,Resultados_Dic3!$D$3:$D$99980,Produccion_PJ!$K$101,Resultados_Dic3!$E$3:$E$99980,Produccion_PJ!$J107,Resultados_Dic3!$A$3:$A$99980,Produccion_PJ!$H107)</f>
        <v>0</v>
      </c>
      <c r="AD107" s="21">
        <f>+SUMIFS(Resultados_Dic3!Z$3:Z$99980,Resultados_Dic3!$F$3:$F$99980,Produccion_PJ!$K107,Resultados_Dic3!$D$3:$D$99980,Produccion_PJ!$K$101,Resultados_Dic3!$E$3:$E$99980,Produccion_PJ!$J107,Resultados_Dic3!$A$3:$A$99980,Produccion_PJ!$H107)</f>
        <v>0</v>
      </c>
      <c r="AE107" s="21">
        <f>+SUMIFS(Resultados_Dic3!AA$3:AA$99980,Resultados_Dic3!$F$3:$F$99980,Produccion_PJ!$K107,Resultados_Dic3!$D$3:$D$99980,Produccion_PJ!$K$101,Resultados_Dic3!$E$3:$E$99980,Produccion_PJ!$J107,Resultados_Dic3!$A$3:$A$99980,Produccion_PJ!$H107)</f>
        <v>0</v>
      </c>
      <c r="AF107" s="21">
        <f>+SUMIFS(Resultados_Dic3!AB$3:AB$99980,Resultados_Dic3!$F$3:$F$99980,Produccion_PJ!$K107,Resultados_Dic3!$D$3:$D$99980,Produccion_PJ!$K$101,Resultados_Dic3!$E$3:$E$99980,Produccion_PJ!$J107,Resultados_Dic3!$A$3:$A$99980,Produccion_PJ!$H107)</f>
        <v>0</v>
      </c>
      <c r="AG107" s="21">
        <f>+SUMIFS(Resultados_Dic3!AC$3:AC$99980,Resultados_Dic3!$F$3:$F$99980,Produccion_PJ!$K107,Resultados_Dic3!$D$3:$D$99980,Produccion_PJ!$K$101,Resultados_Dic3!$E$3:$E$99980,Produccion_PJ!$J107,Resultados_Dic3!$A$3:$A$99980,Produccion_PJ!$H107)</f>
        <v>0</v>
      </c>
      <c r="AH107" s="21">
        <f>+SUMIFS(Resultados_Dic3!AD$3:AD$99980,Resultados_Dic3!$F$3:$F$99980,Produccion_PJ!$K107,Resultados_Dic3!$D$3:$D$99980,Produccion_PJ!$K$101,Resultados_Dic3!$E$3:$E$99980,Produccion_PJ!$J107,Resultados_Dic3!$A$3:$A$99980,Produccion_PJ!$H107)</f>
        <v>0</v>
      </c>
      <c r="AI107" s="21">
        <f>+SUMIFS(Resultados_Dic3!AE$3:AE$99980,Resultados_Dic3!$F$3:$F$99980,Produccion_PJ!$K107,Resultados_Dic3!$D$3:$D$99980,Produccion_PJ!$K$101,Resultados_Dic3!$E$3:$E$99980,Produccion_PJ!$J107,Resultados_Dic3!$A$3:$A$99980,Produccion_PJ!$H107)</f>
        <v>0</v>
      </c>
      <c r="AJ107" s="21">
        <f>+SUMIFS(Resultados_Dic3!AF$3:AF$99980,Resultados_Dic3!$F$3:$F$99980,Produccion_PJ!$K107,Resultados_Dic3!$D$3:$D$99980,Produccion_PJ!$K$101,Resultados_Dic3!$E$3:$E$99980,Produccion_PJ!$J107,Resultados_Dic3!$A$3:$A$99980,Produccion_PJ!$H107)</f>
        <v>0</v>
      </c>
      <c r="AK107" s="21">
        <f>+SUMIFS(Resultados_Dic3!AG$3:AG$99980,Resultados_Dic3!$F$3:$F$99980,Produccion_PJ!$K107,Resultados_Dic3!$D$3:$D$99980,Produccion_PJ!$K$101,Resultados_Dic3!$E$3:$E$99980,Produccion_PJ!$J107,Resultados_Dic3!$A$3:$A$99980,Produccion_PJ!$H107)</f>
        <v>0</v>
      </c>
      <c r="AL107" s="21">
        <f>+SUMIFS(Resultados_Dic3!AH$3:AH$99980,Resultados_Dic3!$F$3:$F$99980,Produccion_PJ!$K107,Resultados_Dic3!$D$3:$D$99980,Produccion_PJ!$K$101,Resultados_Dic3!$E$3:$E$99980,Produccion_PJ!$J107,Resultados_Dic3!$A$3:$A$99980,Produccion_PJ!$H107)</f>
        <v>0</v>
      </c>
      <c r="AM107" s="21">
        <f>+SUMIFS(Resultados_Dic3!AI$3:AI$99980,Resultados_Dic3!$F$3:$F$99980,Produccion_PJ!$K107,Resultados_Dic3!$D$3:$D$99980,Produccion_PJ!$K$101,Resultados_Dic3!$E$3:$E$99980,Produccion_PJ!$J107,Resultados_Dic3!$A$3:$A$99980,Produccion_PJ!$H107)</f>
        <v>0</v>
      </c>
      <c r="AN107" s="21">
        <f>+SUMIFS(Resultados_Dic3!AJ$3:AJ$99980,Resultados_Dic3!$F$3:$F$99980,Produccion_PJ!$K107,Resultados_Dic3!$D$3:$D$99980,Produccion_PJ!$K$101,Resultados_Dic3!$E$3:$E$99980,Produccion_PJ!$J107,Resultados_Dic3!$A$3:$A$99980,Produccion_PJ!$H107)</f>
        <v>0</v>
      </c>
      <c r="AO107" s="21">
        <f>+SUMIFS(Resultados_Dic3!AK$3:AK$99980,Resultados_Dic3!$F$3:$F$99980,Produccion_PJ!$K107,Resultados_Dic3!$D$3:$D$99980,Produccion_PJ!$K$101,Resultados_Dic3!$E$3:$E$99980,Produccion_PJ!$J107,Resultados_Dic3!$A$3:$A$99980,Produccion_PJ!$H107)</f>
        <v>0</v>
      </c>
      <c r="AP107" s="21">
        <f>+SUMIFS(Resultados_Dic3!AL$3:AL$99980,Resultados_Dic3!$F$3:$F$99980,Produccion_PJ!$K107,Resultados_Dic3!$D$3:$D$99980,Produccion_PJ!$K$101,Resultados_Dic3!$E$3:$E$99980,Produccion_PJ!$J107,Resultados_Dic3!$A$3:$A$99980,Produccion_PJ!$H107)</f>
        <v>0</v>
      </c>
      <c r="AQ107" s="21">
        <f>+SUMIFS(Resultados_Dic3!AM$3:AM$99980,Resultados_Dic3!$F$3:$F$99980,Produccion_PJ!$K107,Resultados_Dic3!$D$3:$D$99980,Produccion_PJ!$K$101,Resultados_Dic3!$E$3:$E$99980,Produccion_PJ!$J107,Resultados_Dic3!$A$3:$A$99980,Produccion_PJ!$H107)</f>
        <v>0</v>
      </c>
    </row>
    <row r="108" spans="1:44" x14ac:dyDescent="0.25">
      <c r="G108" s="15"/>
      <c r="H108" s="17" t="str">
        <f t="shared" si="173"/>
        <v>DIC5</v>
      </c>
      <c r="J108" s="24" t="s">
        <v>123</v>
      </c>
      <c r="K108" s="13" t="s">
        <v>370</v>
      </c>
      <c r="L108" s="21">
        <f>+SUMIFS(Resultados_Dic3!H$3:H$99980,Resultados_Dic3!$F$3:$F$99980,Produccion_PJ!$K108,Resultados_Dic3!$D$3:$D$99980,Produccion_PJ!$K$101,Resultados_Dic3!$E$3:$E$99980,Produccion_PJ!$J108,Resultados_Dic3!$A$3:$A$99980,Produccion_PJ!$H108)</f>
        <v>0</v>
      </c>
      <c r="M108" s="21">
        <f>+SUMIFS(Resultados_Dic3!I$3:I$99980,Resultados_Dic3!$F$3:$F$99980,Produccion_PJ!$K108,Resultados_Dic3!$D$3:$D$99980,Produccion_PJ!$K$101,Resultados_Dic3!$E$3:$E$99980,Produccion_PJ!$J108,Resultados_Dic3!$A$3:$A$99980,Produccion_PJ!$H108)</f>
        <v>0</v>
      </c>
      <c r="N108" s="21">
        <f>+SUMIFS(Resultados_Dic3!J$3:J$99980,Resultados_Dic3!$F$3:$F$99980,Produccion_PJ!$K108,Resultados_Dic3!$D$3:$D$99980,Produccion_PJ!$K$101,Resultados_Dic3!$E$3:$E$99980,Produccion_PJ!$J108,Resultados_Dic3!$A$3:$A$99980,Produccion_PJ!$H108)</f>
        <v>0</v>
      </c>
      <c r="O108" s="21">
        <f>+SUMIFS(Resultados_Dic3!K$3:K$99980,Resultados_Dic3!$F$3:$F$99980,Produccion_PJ!$K108,Resultados_Dic3!$D$3:$D$99980,Produccion_PJ!$K$101,Resultados_Dic3!$E$3:$E$99980,Produccion_PJ!$J108,Resultados_Dic3!$A$3:$A$99980,Produccion_PJ!$H108)</f>
        <v>0</v>
      </c>
      <c r="P108" s="21">
        <f>+SUMIFS(Resultados_Dic3!L$3:L$99980,Resultados_Dic3!$F$3:$F$99980,Produccion_PJ!$K108,Resultados_Dic3!$D$3:$D$99980,Produccion_PJ!$K$101,Resultados_Dic3!$E$3:$E$99980,Produccion_PJ!$J108,Resultados_Dic3!$A$3:$A$99980,Produccion_PJ!$H108)</f>
        <v>0</v>
      </c>
      <c r="Q108" s="21">
        <f>+SUMIFS(Resultados_Dic3!M$3:M$99980,Resultados_Dic3!$F$3:$F$99980,Produccion_PJ!$K108,Resultados_Dic3!$D$3:$D$99980,Produccion_PJ!$K$101,Resultados_Dic3!$E$3:$E$99980,Produccion_PJ!$J108,Resultados_Dic3!$A$3:$A$99980,Produccion_PJ!$H108)</f>
        <v>0</v>
      </c>
      <c r="R108" s="21">
        <f>+SUMIFS(Resultados_Dic3!N$3:N$99980,Resultados_Dic3!$F$3:$F$99980,Produccion_PJ!$K108,Resultados_Dic3!$D$3:$D$99980,Produccion_PJ!$K$101,Resultados_Dic3!$E$3:$E$99980,Produccion_PJ!$J108,Resultados_Dic3!$A$3:$A$99980,Produccion_PJ!$H108)</f>
        <v>0</v>
      </c>
      <c r="S108" s="21">
        <f>+SUMIFS(Resultados_Dic3!O$3:O$99980,Resultados_Dic3!$F$3:$F$99980,Produccion_PJ!$K108,Resultados_Dic3!$D$3:$D$99980,Produccion_PJ!$K$101,Resultados_Dic3!$E$3:$E$99980,Produccion_PJ!$J108,Resultados_Dic3!$A$3:$A$99980,Produccion_PJ!$H108)</f>
        <v>0</v>
      </c>
      <c r="T108" s="21">
        <f>+SUMIFS(Resultados_Dic3!P$3:P$99980,Resultados_Dic3!$F$3:$F$99980,Produccion_PJ!$K108,Resultados_Dic3!$D$3:$D$99980,Produccion_PJ!$K$101,Resultados_Dic3!$E$3:$E$99980,Produccion_PJ!$J108,Resultados_Dic3!$A$3:$A$99980,Produccion_PJ!$H108)</f>
        <v>0</v>
      </c>
      <c r="U108" s="21">
        <f>+SUMIFS(Resultados_Dic3!Q$3:Q$99980,Resultados_Dic3!$F$3:$F$99980,Produccion_PJ!$K108,Resultados_Dic3!$D$3:$D$99980,Produccion_PJ!$K$101,Resultados_Dic3!$E$3:$E$99980,Produccion_PJ!$J108,Resultados_Dic3!$A$3:$A$99980,Produccion_PJ!$H108)</f>
        <v>0</v>
      </c>
      <c r="V108" s="21">
        <f>+SUMIFS(Resultados_Dic3!R$3:R$99980,Resultados_Dic3!$F$3:$F$99980,Produccion_PJ!$K108,Resultados_Dic3!$D$3:$D$99980,Produccion_PJ!$K$101,Resultados_Dic3!$E$3:$E$99980,Produccion_PJ!$J108,Resultados_Dic3!$A$3:$A$99980,Produccion_PJ!$H108)</f>
        <v>0</v>
      </c>
      <c r="W108" s="21">
        <f>+SUMIFS(Resultados_Dic3!S$3:S$99980,Resultados_Dic3!$F$3:$F$99980,Produccion_PJ!$K108,Resultados_Dic3!$D$3:$D$99980,Produccion_PJ!$K$101,Resultados_Dic3!$E$3:$E$99980,Produccion_PJ!$J108,Resultados_Dic3!$A$3:$A$99980,Produccion_PJ!$H108)</f>
        <v>0</v>
      </c>
      <c r="X108" s="21">
        <f>+SUMIFS(Resultados_Dic3!T$3:T$99980,Resultados_Dic3!$F$3:$F$99980,Produccion_PJ!$K108,Resultados_Dic3!$D$3:$D$99980,Produccion_PJ!$K$101,Resultados_Dic3!$E$3:$E$99980,Produccion_PJ!$J108,Resultados_Dic3!$A$3:$A$99980,Produccion_PJ!$H108)</f>
        <v>0</v>
      </c>
      <c r="Y108" s="21">
        <f>+SUMIFS(Resultados_Dic3!U$3:U$99980,Resultados_Dic3!$F$3:$F$99980,Produccion_PJ!$K108,Resultados_Dic3!$D$3:$D$99980,Produccion_PJ!$K$101,Resultados_Dic3!$E$3:$E$99980,Produccion_PJ!$J108,Resultados_Dic3!$A$3:$A$99980,Produccion_PJ!$H108)</f>
        <v>0</v>
      </c>
      <c r="Z108" s="21">
        <f>+SUMIFS(Resultados_Dic3!V$3:V$99980,Resultados_Dic3!$F$3:$F$99980,Produccion_PJ!$K108,Resultados_Dic3!$D$3:$D$99980,Produccion_PJ!$K$101,Resultados_Dic3!$E$3:$E$99980,Produccion_PJ!$J108,Resultados_Dic3!$A$3:$A$99980,Produccion_PJ!$H108)</f>
        <v>0</v>
      </c>
      <c r="AA108" s="21">
        <f>+SUMIFS(Resultados_Dic3!W$3:W$99980,Resultados_Dic3!$F$3:$F$99980,Produccion_PJ!$K108,Resultados_Dic3!$D$3:$D$99980,Produccion_PJ!$K$101,Resultados_Dic3!$E$3:$E$99980,Produccion_PJ!$J108,Resultados_Dic3!$A$3:$A$99980,Produccion_PJ!$H108)</f>
        <v>0</v>
      </c>
      <c r="AB108" s="21">
        <f>+SUMIFS(Resultados_Dic3!X$3:X$99980,Resultados_Dic3!$F$3:$F$99980,Produccion_PJ!$K108,Resultados_Dic3!$D$3:$D$99980,Produccion_PJ!$K$101,Resultados_Dic3!$E$3:$E$99980,Produccion_PJ!$J108,Resultados_Dic3!$A$3:$A$99980,Produccion_PJ!$H108)</f>
        <v>0</v>
      </c>
      <c r="AC108" s="21">
        <f>+SUMIFS(Resultados_Dic3!Y$3:Y$99980,Resultados_Dic3!$F$3:$F$99980,Produccion_PJ!$K108,Resultados_Dic3!$D$3:$D$99980,Produccion_PJ!$K$101,Resultados_Dic3!$E$3:$E$99980,Produccion_PJ!$J108,Resultados_Dic3!$A$3:$A$99980,Produccion_PJ!$H108)</f>
        <v>0</v>
      </c>
      <c r="AD108" s="21">
        <f>+SUMIFS(Resultados_Dic3!Z$3:Z$99980,Resultados_Dic3!$F$3:$F$99980,Produccion_PJ!$K108,Resultados_Dic3!$D$3:$D$99980,Produccion_PJ!$K$101,Resultados_Dic3!$E$3:$E$99980,Produccion_PJ!$J108,Resultados_Dic3!$A$3:$A$99980,Produccion_PJ!$H108)</f>
        <v>0</v>
      </c>
      <c r="AE108" s="21">
        <f>+SUMIFS(Resultados_Dic3!AA$3:AA$99980,Resultados_Dic3!$F$3:$F$99980,Produccion_PJ!$K108,Resultados_Dic3!$D$3:$D$99980,Produccion_PJ!$K$101,Resultados_Dic3!$E$3:$E$99980,Produccion_PJ!$J108,Resultados_Dic3!$A$3:$A$99980,Produccion_PJ!$H108)</f>
        <v>0</v>
      </c>
      <c r="AF108" s="21">
        <f>+SUMIFS(Resultados_Dic3!AB$3:AB$99980,Resultados_Dic3!$F$3:$F$99980,Produccion_PJ!$K108,Resultados_Dic3!$D$3:$D$99980,Produccion_PJ!$K$101,Resultados_Dic3!$E$3:$E$99980,Produccion_PJ!$J108,Resultados_Dic3!$A$3:$A$99980,Produccion_PJ!$H108)</f>
        <v>0</v>
      </c>
      <c r="AG108" s="21">
        <f>+SUMIFS(Resultados_Dic3!AC$3:AC$99980,Resultados_Dic3!$F$3:$F$99980,Produccion_PJ!$K108,Resultados_Dic3!$D$3:$D$99980,Produccion_PJ!$K$101,Resultados_Dic3!$E$3:$E$99980,Produccion_PJ!$J108,Resultados_Dic3!$A$3:$A$99980,Produccion_PJ!$H108)</f>
        <v>0</v>
      </c>
      <c r="AH108" s="21">
        <f>+SUMIFS(Resultados_Dic3!AD$3:AD$99980,Resultados_Dic3!$F$3:$F$99980,Produccion_PJ!$K108,Resultados_Dic3!$D$3:$D$99980,Produccion_PJ!$K$101,Resultados_Dic3!$E$3:$E$99980,Produccion_PJ!$J108,Resultados_Dic3!$A$3:$A$99980,Produccion_PJ!$H108)</f>
        <v>0</v>
      </c>
      <c r="AI108" s="21">
        <f>+SUMIFS(Resultados_Dic3!AE$3:AE$99980,Resultados_Dic3!$F$3:$F$99980,Produccion_PJ!$K108,Resultados_Dic3!$D$3:$D$99980,Produccion_PJ!$K$101,Resultados_Dic3!$E$3:$E$99980,Produccion_PJ!$J108,Resultados_Dic3!$A$3:$A$99980,Produccion_PJ!$H108)</f>
        <v>0</v>
      </c>
      <c r="AJ108" s="21">
        <f>+SUMIFS(Resultados_Dic3!AF$3:AF$99980,Resultados_Dic3!$F$3:$F$99980,Produccion_PJ!$K108,Resultados_Dic3!$D$3:$D$99980,Produccion_PJ!$K$101,Resultados_Dic3!$E$3:$E$99980,Produccion_PJ!$J108,Resultados_Dic3!$A$3:$A$99980,Produccion_PJ!$H108)</f>
        <v>0</v>
      </c>
      <c r="AK108" s="21">
        <f>+SUMIFS(Resultados_Dic3!AG$3:AG$99980,Resultados_Dic3!$F$3:$F$99980,Produccion_PJ!$K108,Resultados_Dic3!$D$3:$D$99980,Produccion_PJ!$K$101,Resultados_Dic3!$E$3:$E$99980,Produccion_PJ!$J108,Resultados_Dic3!$A$3:$A$99980,Produccion_PJ!$H108)</f>
        <v>0</v>
      </c>
      <c r="AL108" s="21">
        <f>+SUMIFS(Resultados_Dic3!AH$3:AH$99980,Resultados_Dic3!$F$3:$F$99980,Produccion_PJ!$K108,Resultados_Dic3!$D$3:$D$99980,Produccion_PJ!$K$101,Resultados_Dic3!$E$3:$E$99980,Produccion_PJ!$J108,Resultados_Dic3!$A$3:$A$99980,Produccion_PJ!$H108)</f>
        <v>0</v>
      </c>
      <c r="AM108" s="21">
        <f>+SUMIFS(Resultados_Dic3!AI$3:AI$99980,Resultados_Dic3!$F$3:$F$99980,Produccion_PJ!$K108,Resultados_Dic3!$D$3:$D$99980,Produccion_PJ!$K$101,Resultados_Dic3!$E$3:$E$99980,Produccion_PJ!$J108,Resultados_Dic3!$A$3:$A$99980,Produccion_PJ!$H108)</f>
        <v>0</v>
      </c>
      <c r="AN108" s="21">
        <f>+SUMIFS(Resultados_Dic3!AJ$3:AJ$99980,Resultados_Dic3!$F$3:$F$99980,Produccion_PJ!$K108,Resultados_Dic3!$D$3:$D$99980,Produccion_PJ!$K$101,Resultados_Dic3!$E$3:$E$99980,Produccion_PJ!$J108,Resultados_Dic3!$A$3:$A$99980,Produccion_PJ!$H108)</f>
        <v>0</v>
      </c>
      <c r="AO108" s="21">
        <f>+SUMIFS(Resultados_Dic3!AK$3:AK$99980,Resultados_Dic3!$F$3:$F$99980,Produccion_PJ!$K108,Resultados_Dic3!$D$3:$D$99980,Produccion_PJ!$K$101,Resultados_Dic3!$E$3:$E$99980,Produccion_PJ!$J108,Resultados_Dic3!$A$3:$A$99980,Produccion_PJ!$H108)</f>
        <v>0</v>
      </c>
      <c r="AP108" s="21">
        <f>+SUMIFS(Resultados_Dic3!AL$3:AL$99980,Resultados_Dic3!$F$3:$F$99980,Produccion_PJ!$K108,Resultados_Dic3!$D$3:$D$99980,Produccion_PJ!$K$101,Resultados_Dic3!$E$3:$E$99980,Produccion_PJ!$J108,Resultados_Dic3!$A$3:$A$99980,Produccion_PJ!$H108)</f>
        <v>0</v>
      </c>
      <c r="AQ108" s="21">
        <f>+SUMIFS(Resultados_Dic3!AM$3:AM$99980,Resultados_Dic3!$F$3:$F$99980,Produccion_PJ!$K108,Resultados_Dic3!$D$3:$D$99980,Produccion_PJ!$K$101,Resultados_Dic3!$E$3:$E$99980,Produccion_PJ!$J108,Resultados_Dic3!$A$3:$A$99980,Produccion_PJ!$H108)</f>
        <v>0</v>
      </c>
    </row>
    <row r="109" spans="1:44" x14ac:dyDescent="0.25">
      <c r="G109" s="15"/>
      <c r="H109" s="17" t="str">
        <f t="shared" si="173"/>
        <v>DIC5</v>
      </c>
      <c r="J109" s="24" t="s">
        <v>124</v>
      </c>
      <c r="K109" s="13" t="s">
        <v>269</v>
      </c>
      <c r="L109" s="21">
        <f>+SUMIFS(Resultados_Dic3!H$3:H$99980,Resultados_Dic3!$F$3:$F$99980,Produccion_PJ!$K109,Resultados_Dic3!$D$3:$D$99980,Produccion_PJ!$K$101,Resultados_Dic3!$E$3:$E$99980,Produccion_PJ!$J109,Resultados_Dic3!$A$3:$A$99980,Produccion_PJ!$H109)</f>
        <v>0.66500931021379195</v>
      </c>
      <c r="M109" s="21">
        <f>+SUMIFS(Resultados_Dic3!I$3:I$99980,Resultados_Dic3!$F$3:$F$99980,Produccion_PJ!$K109,Resultados_Dic3!$D$3:$D$99980,Produccion_PJ!$K$101,Resultados_Dic3!$E$3:$E$99980,Produccion_PJ!$J109,Resultados_Dic3!$A$3:$A$99980,Produccion_PJ!$H109)</f>
        <v>0.66500931021379195</v>
      </c>
      <c r="N109" s="21">
        <f>+SUMIFS(Resultados_Dic3!J$3:J$99980,Resultados_Dic3!$F$3:$F$99980,Produccion_PJ!$K109,Resultados_Dic3!$D$3:$D$99980,Produccion_PJ!$K$101,Resultados_Dic3!$E$3:$E$99980,Produccion_PJ!$J109,Resultados_Dic3!$A$3:$A$99980,Produccion_PJ!$H109)</f>
        <v>0.66500931021379195</v>
      </c>
      <c r="O109" s="21">
        <f>+SUMIFS(Resultados_Dic3!K$3:K$99980,Resultados_Dic3!$F$3:$F$99980,Produccion_PJ!$K109,Resultados_Dic3!$D$3:$D$99980,Produccion_PJ!$K$101,Resultados_Dic3!$E$3:$E$99980,Produccion_PJ!$J109,Resultados_Dic3!$A$3:$A$99980,Produccion_PJ!$H109)</f>
        <v>0.66500931021379195</v>
      </c>
      <c r="P109" s="21">
        <f>+SUMIFS(Resultados_Dic3!L$3:L$99980,Resultados_Dic3!$F$3:$F$99980,Produccion_PJ!$K109,Resultados_Dic3!$D$3:$D$99980,Produccion_PJ!$K$101,Resultados_Dic3!$E$3:$E$99980,Produccion_PJ!$J109,Resultados_Dic3!$A$3:$A$99980,Produccion_PJ!$H109)</f>
        <v>0.66500931021379195</v>
      </c>
      <c r="Q109" s="21">
        <f>+SUMIFS(Resultados_Dic3!M$3:M$99980,Resultados_Dic3!$F$3:$F$99980,Produccion_PJ!$K109,Resultados_Dic3!$D$3:$D$99980,Produccion_PJ!$K$101,Resultados_Dic3!$E$3:$E$99980,Produccion_PJ!$J109,Resultados_Dic3!$A$3:$A$99980,Produccion_PJ!$H109)</f>
        <v>0.66500931021379195</v>
      </c>
      <c r="R109" s="21">
        <f>+SUMIFS(Resultados_Dic3!N$3:N$99980,Resultados_Dic3!$F$3:$F$99980,Produccion_PJ!$K109,Resultados_Dic3!$D$3:$D$99980,Produccion_PJ!$K$101,Resultados_Dic3!$E$3:$E$99980,Produccion_PJ!$J109,Resultados_Dic3!$A$3:$A$99980,Produccion_PJ!$H109)</f>
        <v>0.60230557552631003</v>
      </c>
      <c r="S109" s="21">
        <f>+SUMIFS(Resultados_Dic3!O$3:O$99980,Resultados_Dic3!$F$3:$F$99980,Produccion_PJ!$K109,Resultados_Dic3!$D$3:$D$99980,Produccion_PJ!$K$101,Resultados_Dic3!$E$3:$E$99980,Produccion_PJ!$J109,Resultados_Dic3!$A$3:$A$99980,Produccion_PJ!$H109)</f>
        <v>0.53816872462989296</v>
      </c>
      <c r="T109" s="21">
        <f>+SUMIFS(Resultados_Dic3!P$3:P$99980,Resultados_Dic3!$F$3:$F$99980,Produccion_PJ!$K109,Resultados_Dic3!$D$3:$D$99980,Produccion_PJ!$K$101,Resultados_Dic3!$E$3:$E$99980,Produccion_PJ!$J109,Resultados_Dic3!$A$3:$A$99980,Produccion_PJ!$H109)</f>
        <v>0.47403187373347599</v>
      </c>
      <c r="U109" s="21">
        <f>+SUMIFS(Resultados_Dic3!Q$3:Q$99980,Resultados_Dic3!$F$3:$F$99980,Produccion_PJ!$K109,Resultados_Dic3!$D$3:$D$99980,Produccion_PJ!$K$101,Resultados_Dic3!$E$3:$E$99980,Produccion_PJ!$J109,Resultados_Dic3!$A$3:$A$99980,Produccion_PJ!$H109)</f>
        <v>0.412867188519012</v>
      </c>
      <c r="V109" s="21">
        <f>+SUMIFS(Resultados_Dic3!R$3:R$99980,Resultados_Dic3!$F$3:$F$99980,Produccion_PJ!$K109,Resultados_Dic3!$D$3:$D$99980,Produccion_PJ!$K$101,Resultados_Dic3!$E$3:$E$99980,Produccion_PJ!$J109,Resultados_Dic3!$A$3:$A$99980,Produccion_PJ!$H109)</f>
        <v>0.351702503304549</v>
      </c>
      <c r="W109" s="21">
        <f>+SUMIFS(Resultados_Dic3!S$3:S$99980,Resultados_Dic3!$F$3:$F$99980,Produccion_PJ!$K109,Resultados_Dic3!$D$3:$D$99980,Produccion_PJ!$K$101,Resultados_Dic3!$E$3:$E$99980,Produccion_PJ!$J109,Resultados_Dic3!$A$3:$A$99980,Produccion_PJ!$H109)</f>
        <v>0.290537818090086</v>
      </c>
      <c r="X109" s="21">
        <f>+SUMIFS(Resultados_Dic3!T$3:T$99980,Resultados_Dic3!$F$3:$F$99980,Produccion_PJ!$K109,Resultados_Dic3!$D$3:$D$99980,Produccion_PJ!$K$101,Resultados_Dic3!$E$3:$E$99980,Produccion_PJ!$J109,Resultados_Dic3!$A$3:$A$99980,Produccion_PJ!$H109)</f>
        <v>0.25888317670640498</v>
      </c>
      <c r="Y109" s="21">
        <f>+SUMIFS(Resultados_Dic3!U$3:U$99980,Resultados_Dic3!$F$3:$F$99980,Produccion_PJ!$K109,Resultados_Dic3!$D$3:$D$99980,Produccion_PJ!$K$101,Resultados_Dic3!$E$3:$E$99980,Produccion_PJ!$J109,Resultados_Dic3!$A$3:$A$99980,Produccion_PJ!$H109)</f>
        <v>0.227228535322724</v>
      </c>
      <c r="Z109" s="21">
        <f>+SUMIFS(Resultados_Dic3!V$3:V$99980,Resultados_Dic3!$F$3:$F$99980,Produccion_PJ!$K109,Resultados_Dic3!$D$3:$D$99980,Produccion_PJ!$K$101,Resultados_Dic3!$E$3:$E$99980,Produccion_PJ!$J109,Resultados_Dic3!$A$3:$A$99980,Produccion_PJ!$H109)</f>
        <v>1.2352245981759401E-2</v>
      </c>
      <c r="AA109" s="21">
        <f>+SUMIFS(Resultados_Dic3!W$3:W$99980,Resultados_Dic3!$F$3:$F$99980,Produccion_PJ!$K109,Resultados_Dic3!$D$3:$D$99980,Produccion_PJ!$K$101,Resultados_Dic3!$E$3:$E$99980,Produccion_PJ!$J109,Resultados_Dic3!$A$3:$A$99980,Produccion_PJ!$H109)</f>
        <v>0</v>
      </c>
      <c r="AB109" s="21">
        <f>+SUMIFS(Resultados_Dic3!X$3:X$99980,Resultados_Dic3!$F$3:$F$99980,Produccion_PJ!$K109,Resultados_Dic3!$D$3:$D$99980,Produccion_PJ!$K$101,Resultados_Dic3!$E$3:$E$99980,Produccion_PJ!$J109,Resultados_Dic3!$A$3:$A$99980,Produccion_PJ!$H109)</f>
        <v>0</v>
      </c>
      <c r="AC109" s="21">
        <f>+SUMIFS(Resultados_Dic3!Y$3:Y$99980,Resultados_Dic3!$F$3:$F$99980,Produccion_PJ!$K109,Resultados_Dic3!$D$3:$D$99980,Produccion_PJ!$K$101,Resultados_Dic3!$E$3:$E$99980,Produccion_PJ!$J109,Resultados_Dic3!$A$3:$A$99980,Produccion_PJ!$H109)</f>
        <v>0</v>
      </c>
      <c r="AD109" s="21">
        <f>+SUMIFS(Resultados_Dic3!Z$3:Z$99980,Resultados_Dic3!$F$3:$F$99980,Produccion_PJ!$K109,Resultados_Dic3!$D$3:$D$99980,Produccion_PJ!$K$101,Resultados_Dic3!$E$3:$E$99980,Produccion_PJ!$J109,Resultados_Dic3!$A$3:$A$99980,Produccion_PJ!$H109)</f>
        <v>0</v>
      </c>
      <c r="AE109" s="21">
        <f>+SUMIFS(Resultados_Dic3!AA$3:AA$99980,Resultados_Dic3!$F$3:$F$99980,Produccion_PJ!$K109,Resultados_Dic3!$D$3:$D$99980,Produccion_PJ!$K$101,Resultados_Dic3!$E$3:$E$99980,Produccion_PJ!$J109,Resultados_Dic3!$A$3:$A$99980,Produccion_PJ!$H109)</f>
        <v>0</v>
      </c>
      <c r="AF109" s="21">
        <f>+SUMIFS(Resultados_Dic3!AB$3:AB$99980,Resultados_Dic3!$F$3:$F$99980,Produccion_PJ!$K109,Resultados_Dic3!$D$3:$D$99980,Produccion_PJ!$K$101,Resultados_Dic3!$E$3:$E$99980,Produccion_PJ!$J109,Resultados_Dic3!$A$3:$A$99980,Produccion_PJ!$H109)</f>
        <v>0</v>
      </c>
      <c r="AG109" s="21">
        <f>+SUMIFS(Resultados_Dic3!AC$3:AC$99980,Resultados_Dic3!$F$3:$F$99980,Produccion_PJ!$K109,Resultados_Dic3!$D$3:$D$99980,Produccion_PJ!$K$101,Resultados_Dic3!$E$3:$E$99980,Produccion_PJ!$J109,Resultados_Dic3!$A$3:$A$99980,Produccion_PJ!$H109)</f>
        <v>0</v>
      </c>
      <c r="AH109" s="21">
        <f>+SUMIFS(Resultados_Dic3!AD$3:AD$99980,Resultados_Dic3!$F$3:$F$99980,Produccion_PJ!$K109,Resultados_Dic3!$D$3:$D$99980,Produccion_PJ!$K$101,Resultados_Dic3!$E$3:$E$99980,Produccion_PJ!$J109,Resultados_Dic3!$A$3:$A$99980,Produccion_PJ!$H109)</f>
        <v>0</v>
      </c>
      <c r="AI109" s="21">
        <f>+SUMIFS(Resultados_Dic3!AE$3:AE$99980,Resultados_Dic3!$F$3:$F$99980,Produccion_PJ!$K109,Resultados_Dic3!$D$3:$D$99980,Produccion_PJ!$K$101,Resultados_Dic3!$E$3:$E$99980,Produccion_PJ!$J109,Resultados_Dic3!$A$3:$A$99980,Produccion_PJ!$H109)</f>
        <v>0</v>
      </c>
      <c r="AJ109" s="21">
        <f>+SUMIFS(Resultados_Dic3!AF$3:AF$99980,Resultados_Dic3!$F$3:$F$99980,Produccion_PJ!$K109,Resultados_Dic3!$D$3:$D$99980,Produccion_PJ!$K$101,Resultados_Dic3!$E$3:$E$99980,Produccion_PJ!$J109,Resultados_Dic3!$A$3:$A$99980,Produccion_PJ!$H109)</f>
        <v>0</v>
      </c>
      <c r="AK109" s="21">
        <f>+SUMIFS(Resultados_Dic3!AG$3:AG$99980,Resultados_Dic3!$F$3:$F$99980,Produccion_PJ!$K109,Resultados_Dic3!$D$3:$D$99980,Produccion_PJ!$K$101,Resultados_Dic3!$E$3:$E$99980,Produccion_PJ!$J109,Resultados_Dic3!$A$3:$A$99980,Produccion_PJ!$H109)</f>
        <v>0</v>
      </c>
      <c r="AL109" s="21">
        <f>+SUMIFS(Resultados_Dic3!AH$3:AH$99980,Resultados_Dic3!$F$3:$F$99980,Produccion_PJ!$K109,Resultados_Dic3!$D$3:$D$99980,Produccion_PJ!$K$101,Resultados_Dic3!$E$3:$E$99980,Produccion_PJ!$J109,Resultados_Dic3!$A$3:$A$99980,Produccion_PJ!$H109)</f>
        <v>0</v>
      </c>
      <c r="AM109" s="21">
        <f>+SUMIFS(Resultados_Dic3!AI$3:AI$99980,Resultados_Dic3!$F$3:$F$99980,Produccion_PJ!$K109,Resultados_Dic3!$D$3:$D$99980,Produccion_PJ!$K$101,Resultados_Dic3!$E$3:$E$99980,Produccion_PJ!$J109,Resultados_Dic3!$A$3:$A$99980,Produccion_PJ!$H109)</f>
        <v>0</v>
      </c>
      <c r="AN109" s="21">
        <f>+SUMIFS(Resultados_Dic3!AJ$3:AJ$99980,Resultados_Dic3!$F$3:$F$99980,Produccion_PJ!$K109,Resultados_Dic3!$D$3:$D$99980,Produccion_PJ!$K$101,Resultados_Dic3!$E$3:$E$99980,Produccion_PJ!$J109,Resultados_Dic3!$A$3:$A$99980,Produccion_PJ!$H109)</f>
        <v>0</v>
      </c>
      <c r="AO109" s="21">
        <f>+SUMIFS(Resultados_Dic3!AK$3:AK$99980,Resultados_Dic3!$F$3:$F$99980,Produccion_PJ!$K109,Resultados_Dic3!$D$3:$D$99980,Produccion_PJ!$K$101,Resultados_Dic3!$E$3:$E$99980,Produccion_PJ!$J109,Resultados_Dic3!$A$3:$A$99980,Produccion_PJ!$H109)</f>
        <v>0</v>
      </c>
      <c r="AP109" s="21">
        <f>+SUMIFS(Resultados_Dic3!AL$3:AL$99980,Resultados_Dic3!$F$3:$F$99980,Produccion_PJ!$K109,Resultados_Dic3!$D$3:$D$99980,Produccion_PJ!$K$101,Resultados_Dic3!$E$3:$E$99980,Produccion_PJ!$J109,Resultados_Dic3!$A$3:$A$99980,Produccion_PJ!$H109)</f>
        <v>0</v>
      </c>
      <c r="AQ109" s="21">
        <f>+SUMIFS(Resultados_Dic3!AM$3:AM$99980,Resultados_Dic3!$F$3:$F$99980,Produccion_PJ!$K109,Resultados_Dic3!$D$3:$D$99980,Produccion_PJ!$K$101,Resultados_Dic3!$E$3:$E$99980,Produccion_PJ!$J109,Resultados_Dic3!$A$3:$A$99980,Produccion_PJ!$H109)</f>
        <v>0</v>
      </c>
    </row>
    <row r="110" spans="1:44" x14ac:dyDescent="0.25">
      <c r="G110" s="15"/>
      <c r="H110" s="17" t="str">
        <f t="shared" si="173"/>
        <v>DIC5</v>
      </c>
      <c r="J110" s="24" t="s">
        <v>125</v>
      </c>
      <c r="K110" s="13" t="s">
        <v>371</v>
      </c>
      <c r="L110" s="21">
        <f>+SUMIFS(Resultados_Dic3!H$3:H$99980,Resultados_Dic3!$F$3:$F$99980,Produccion_PJ!$K110,Resultados_Dic3!$D$3:$D$99980,Produccion_PJ!$K$101,Resultados_Dic3!$E$3:$E$99980,Produccion_PJ!$J110,Resultados_Dic3!$A$3:$A$99980,Produccion_PJ!$H110)</f>
        <v>0</v>
      </c>
      <c r="M110" s="21">
        <f>+SUMIFS(Resultados_Dic3!I$3:I$99980,Resultados_Dic3!$F$3:$F$99980,Produccion_PJ!$K110,Resultados_Dic3!$D$3:$D$99980,Produccion_PJ!$K$101,Resultados_Dic3!$E$3:$E$99980,Produccion_PJ!$J110,Resultados_Dic3!$A$3:$A$99980,Produccion_PJ!$H110)</f>
        <v>0</v>
      </c>
      <c r="N110" s="21">
        <f>+SUMIFS(Resultados_Dic3!J$3:J$99980,Resultados_Dic3!$F$3:$F$99980,Produccion_PJ!$K110,Resultados_Dic3!$D$3:$D$99980,Produccion_PJ!$K$101,Resultados_Dic3!$E$3:$E$99980,Produccion_PJ!$J110,Resultados_Dic3!$A$3:$A$99980,Produccion_PJ!$H110)</f>
        <v>0</v>
      </c>
      <c r="O110" s="21">
        <f>+SUMIFS(Resultados_Dic3!K$3:K$99980,Resultados_Dic3!$F$3:$F$99980,Produccion_PJ!$K110,Resultados_Dic3!$D$3:$D$99980,Produccion_PJ!$K$101,Resultados_Dic3!$E$3:$E$99980,Produccion_PJ!$J110,Resultados_Dic3!$A$3:$A$99980,Produccion_PJ!$H110)</f>
        <v>0</v>
      </c>
      <c r="P110" s="21">
        <f>+SUMIFS(Resultados_Dic3!L$3:L$99980,Resultados_Dic3!$F$3:$F$99980,Produccion_PJ!$K110,Resultados_Dic3!$D$3:$D$99980,Produccion_PJ!$K$101,Resultados_Dic3!$E$3:$E$99980,Produccion_PJ!$J110,Resultados_Dic3!$A$3:$A$99980,Produccion_PJ!$H110)</f>
        <v>0</v>
      </c>
      <c r="Q110" s="21">
        <f>+SUMIFS(Resultados_Dic3!M$3:M$99980,Resultados_Dic3!$F$3:$F$99980,Produccion_PJ!$K110,Resultados_Dic3!$D$3:$D$99980,Produccion_PJ!$K$101,Resultados_Dic3!$E$3:$E$99980,Produccion_PJ!$J110,Resultados_Dic3!$A$3:$A$99980,Produccion_PJ!$H110)</f>
        <v>0</v>
      </c>
      <c r="R110" s="21">
        <f>+SUMIFS(Resultados_Dic3!N$3:N$99980,Resultados_Dic3!$F$3:$F$99980,Produccion_PJ!$K110,Resultados_Dic3!$D$3:$D$99980,Produccion_PJ!$K$101,Resultados_Dic3!$E$3:$E$99980,Produccion_PJ!$J110,Resultados_Dic3!$A$3:$A$99980,Produccion_PJ!$H110)</f>
        <v>0</v>
      </c>
      <c r="S110" s="21">
        <f>+SUMIFS(Resultados_Dic3!O$3:O$99980,Resultados_Dic3!$F$3:$F$99980,Produccion_PJ!$K110,Resultados_Dic3!$D$3:$D$99980,Produccion_PJ!$K$101,Resultados_Dic3!$E$3:$E$99980,Produccion_PJ!$J110,Resultados_Dic3!$A$3:$A$99980,Produccion_PJ!$H110)</f>
        <v>0</v>
      </c>
      <c r="T110" s="21">
        <f>+SUMIFS(Resultados_Dic3!P$3:P$99980,Resultados_Dic3!$F$3:$F$99980,Produccion_PJ!$K110,Resultados_Dic3!$D$3:$D$99980,Produccion_PJ!$K$101,Resultados_Dic3!$E$3:$E$99980,Produccion_PJ!$J110,Resultados_Dic3!$A$3:$A$99980,Produccion_PJ!$H110)</f>
        <v>0</v>
      </c>
      <c r="U110" s="21">
        <f>+SUMIFS(Resultados_Dic3!Q$3:Q$99980,Resultados_Dic3!$F$3:$F$99980,Produccion_PJ!$K110,Resultados_Dic3!$D$3:$D$99980,Produccion_PJ!$K$101,Resultados_Dic3!$E$3:$E$99980,Produccion_PJ!$J110,Resultados_Dic3!$A$3:$A$99980,Produccion_PJ!$H110)</f>
        <v>0</v>
      </c>
      <c r="V110" s="21">
        <f>+SUMIFS(Resultados_Dic3!R$3:R$99980,Resultados_Dic3!$F$3:$F$99980,Produccion_PJ!$K110,Resultados_Dic3!$D$3:$D$99980,Produccion_PJ!$K$101,Resultados_Dic3!$E$3:$E$99980,Produccion_PJ!$J110,Resultados_Dic3!$A$3:$A$99980,Produccion_PJ!$H110)</f>
        <v>0</v>
      </c>
      <c r="W110" s="21">
        <f>+SUMIFS(Resultados_Dic3!S$3:S$99980,Resultados_Dic3!$F$3:$F$99980,Produccion_PJ!$K110,Resultados_Dic3!$D$3:$D$99980,Produccion_PJ!$K$101,Resultados_Dic3!$E$3:$E$99980,Produccion_PJ!$J110,Resultados_Dic3!$A$3:$A$99980,Produccion_PJ!$H110)</f>
        <v>0</v>
      </c>
      <c r="X110" s="21">
        <f>+SUMIFS(Resultados_Dic3!T$3:T$99980,Resultados_Dic3!$F$3:$F$99980,Produccion_PJ!$K110,Resultados_Dic3!$D$3:$D$99980,Produccion_PJ!$K$101,Resultados_Dic3!$E$3:$E$99980,Produccion_PJ!$J110,Resultados_Dic3!$A$3:$A$99980,Produccion_PJ!$H110)</f>
        <v>0</v>
      </c>
      <c r="Y110" s="21">
        <f>+SUMIFS(Resultados_Dic3!U$3:U$99980,Resultados_Dic3!$F$3:$F$99980,Produccion_PJ!$K110,Resultados_Dic3!$D$3:$D$99980,Produccion_PJ!$K$101,Resultados_Dic3!$E$3:$E$99980,Produccion_PJ!$J110,Resultados_Dic3!$A$3:$A$99980,Produccion_PJ!$H110)</f>
        <v>0</v>
      </c>
      <c r="Z110" s="21">
        <f>+SUMIFS(Resultados_Dic3!V$3:V$99980,Resultados_Dic3!$F$3:$F$99980,Produccion_PJ!$K110,Resultados_Dic3!$D$3:$D$99980,Produccion_PJ!$K$101,Resultados_Dic3!$E$3:$E$99980,Produccion_PJ!$J110,Resultados_Dic3!$A$3:$A$99980,Produccion_PJ!$H110)</f>
        <v>0</v>
      </c>
      <c r="AA110" s="21">
        <f>+SUMIFS(Resultados_Dic3!W$3:W$99980,Resultados_Dic3!$F$3:$F$99980,Produccion_PJ!$K110,Resultados_Dic3!$D$3:$D$99980,Produccion_PJ!$K$101,Resultados_Dic3!$E$3:$E$99980,Produccion_PJ!$J110,Resultados_Dic3!$A$3:$A$99980,Produccion_PJ!$H110)</f>
        <v>0</v>
      </c>
      <c r="AB110" s="21">
        <f>+SUMIFS(Resultados_Dic3!X$3:X$99980,Resultados_Dic3!$F$3:$F$99980,Produccion_PJ!$K110,Resultados_Dic3!$D$3:$D$99980,Produccion_PJ!$K$101,Resultados_Dic3!$E$3:$E$99980,Produccion_PJ!$J110,Resultados_Dic3!$A$3:$A$99980,Produccion_PJ!$H110)</f>
        <v>0</v>
      </c>
      <c r="AC110" s="21">
        <f>+SUMIFS(Resultados_Dic3!Y$3:Y$99980,Resultados_Dic3!$F$3:$F$99980,Produccion_PJ!$K110,Resultados_Dic3!$D$3:$D$99980,Produccion_PJ!$K$101,Resultados_Dic3!$E$3:$E$99980,Produccion_PJ!$J110,Resultados_Dic3!$A$3:$A$99980,Produccion_PJ!$H110)</f>
        <v>0</v>
      </c>
      <c r="AD110" s="21">
        <f>+SUMIFS(Resultados_Dic3!Z$3:Z$99980,Resultados_Dic3!$F$3:$F$99980,Produccion_PJ!$K110,Resultados_Dic3!$D$3:$D$99980,Produccion_PJ!$K$101,Resultados_Dic3!$E$3:$E$99980,Produccion_PJ!$J110,Resultados_Dic3!$A$3:$A$99980,Produccion_PJ!$H110)</f>
        <v>0</v>
      </c>
      <c r="AE110" s="21">
        <f>+SUMIFS(Resultados_Dic3!AA$3:AA$99980,Resultados_Dic3!$F$3:$F$99980,Produccion_PJ!$K110,Resultados_Dic3!$D$3:$D$99980,Produccion_PJ!$K$101,Resultados_Dic3!$E$3:$E$99980,Produccion_PJ!$J110,Resultados_Dic3!$A$3:$A$99980,Produccion_PJ!$H110)</f>
        <v>0</v>
      </c>
      <c r="AF110" s="21">
        <f>+SUMIFS(Resultados_Dic3!AB$3:AB$99980,Resultados_Dic3!$F$3:$F$99980,Produccion_PJ!$K110,Resultados_Dic3!$D$3:$D$99980,Produccion_PJ!$K$101,Resultados_Dic3!$E$3:$E$99980,Produccion_PJ!$J110,Resultados_Dic3!$A$3:$A$99980,Produccion_PJ!$H110)</f>
        <v>0</v>
      </c>
      <c r="AG110" s="21">
        <f>+SUMIFS(Resultados_Dic3!AC$3:AC$99980,Resultados_Dic3!$F$3:$F$99980,Produccion_PJ!$K110,Resultados_Dic3!$D$3:$D$99980,Produccion_PJ!$K$101,Resultados_Dic3!$E$3:$E$99980,Produccion_PJ!$J110,Resultados_Dic3!$A$3:$A$99980,Produccion_PJ!$H110)</f>
        <v>0</v>
      </c>
      <c r="AH110" s="21">
        <f>+SUMIFS(Resultados_Dic3!AD$3:AD$99980,Resultados_Dic3!$F$3:$F$99980,Produccion_PJ!$K110,Resultados_Dic3!$D$3:$D$99980,Produccion_PJ!$K$101,Resultados_Dic3!$E$3:$E$99980,Produccion_PJ!$J110,Resultados_Dic3!$A$3:$A$99980,Produccion_PJ!$H110)</f>
        <v>0</v>
      </c>
      <c r="AI110" s="21">
        <f>+SUMIFS(Resultados_Dic3!AE$3:AE$99980,Resultados_Dic3!$F$3:$F$99980,Produccion_PJ!$K110,Resultados_Dic3!$D$3:$D$99980,Produccion_PJ!$K$101,Resultados_Dic3!$E$3:$E$99980,Produccion_PJ!$J110,Resultados_Dic3!$A$3:$A$99980,Produccion_PJ!$H110)</f>
        <v>0</v>
      </c>
      <c r="AJ110" s="21">
        <f>+SUMIFS(Resultados_Dic3!AF$3:AF$99980,Resultados_Dic3!$F$3:$F$99980,Produccion_PJ!$K110,Resultados_Dic3!$D$3:$D$99980,Produccion_PJ!$K$101,Resultados_Dic3!$E$3:$E$99980,Produccion_PJ!$J110,Resultados_Dic3!$A$3:$A$99980,Produccion_PJ!$H110)</f>
        <v>0</v>
      </c>
      <c r="AK110" s="21">
        <f>+SUMIFS(Resultados_Dic3!AG$3:AG$99980,Resultados_Dic3!$F$3:$F$99980,Produccion_PJ!$K110,Resultados_Dic3!$D$3:$D$99980,Produccion_PJ!$K$101,Resultados_Dic3!$E$3:$E$99980,Produccion_PJ!$J110,Resultados_Dic3!$A$3:$A$99980,Produccion_PJ!$H110)</f>
        <v>0</v>
      </c>
      <c r="AL110" s="21">
        <f>+SUMIFS(Resultados_Dic3!AH$3:AH$99980,Resultados_Dic3!$F$3:$F$99980,Produccion_PJ!$K110,Resultados_Dic3!$D$3:$D$99980,Produccion_PJ!$K$101,Resultados_Dic3!$E$3:$E$99980,Produccion_PJ!$J110,Resultados_Dic3!$A$3:$A$99980,Produccion_PJ!$H110)</f>
        <v>0</v>
      </c>
      <c r="AM110" s="21">
        <f>+SUMIFS(Resultados_Dic3!AI$3:AI$99980,Resultados_Dic3!$F$3:$F$99980,Produccion_PJ!$K110,Resultados_Dic3!$D$3:$D$99980,Produccion_PJ!$K$101,Resultados_Dic3!$E$3:$E$99980,Produccion_PJ!$J110,Resultados_Dic3!$A$3:$A$99980,Produccion_PJ!$H110)</f>
        <v>0</v>
      </c>
      <c r="AN110" s="21">
        <f>+SUMIFS(Resultados_Dic3!AJ$3:AJ$99980,Resultados_Dic3!$F$3:$F$99980,Produccion_PJ!$K110,Resultados_Dic3!$D$3:$D$99980,Produccion_PJ!$K$101,Resultados_Dic3!$E$3:$E$99980,Produccion_PJ!$J110,Resultados_Dic3!$A$3:$A$99980,Produccion_PJ!$H110)</f>
        <v>0</v>
      </c>
      <c r="AO110" s="21">
        <f>+SUMIFS(Resultados_Dic3!AK$3:AK$99980,Resultados_Dic3!$F$3:$F$99980,Produccion_PJ!$K110,Resultados_Dic3!$D$3:$D$99980,Produccion_PJ!$K$101,Resultados_Dic3!$E$3:$E$99980,Produccion_PJ!$J110,Resultados_Dic3!$A$3:$A$99980,Produccion_PJ!$H110)</f>
        <v>0</v>
      </c>
      <c r="AP110" s="21">
        <f>+SUMIFS(Resultados_Dic3!AL$3:AL$99980,Resultados_Dic3!$F$3:$F$99980,Produccion_PJ!$K110,Resultados_Dic3!$D$3:$D$99980,Produccion_PJ!$K$101,Resultados_Dic3!$E$3:$E$99980,Produccion_PJ!$J110,Resultados_Dic3!$A$3:$A$99980,Produccion_PJ!$H110)</f>
        <v>0</v>
      </c>
      <c r="AQ110" s="21">
        <f>+SUMIFS(Resultados_Dic3!AM$3:AM$99980,Resultados_Dic3!$F$3:$F$99980,Produccion_PJ!$K110,Resultados_Dic3!$D$3:$D$99980,Produccion_PJ!$K$101,Resultados_Dic3!$E$3:$E$99980,Produccion_PJ!$J110,Resultados_Dic3!$A$3:$A$99980,Produccion_PJ!$H110)</f>
        <v>0</v>
      </c>
    </row>
    <row r="111" spans="1:44" s="73" customFormat="1" x14ac:dyDescent="0.25">
      <c r="A111" s="72"/>
      <c r="F111" s="94"/>
      <c r="H111" s="74"/>
      <c r="I111" s="74"/>
      <c r="L111" s="75">
        <f>+SUM(L104:L110)</f>
        <v>108.66164205217136</v>
      </c>
      <c r="M111" s="75">
        <f t="shared" ref="M111" si="174">+SUM(M104:M110)</f>
        <v>108.62095623234548</v>
      </c>
      <c r="N111" s="75">
        <f t="shared" ref="N111" si="175">+SUM(N104:N110)</f>
        <v>108.58593440549937</v>
      </c>
      <c r="O111" s="75">
        <f t="shared" ref="O111" si="176">+SUM(O104:O110)</f>
        <v>108.55091257865327</v>
      </c>
      <c r="P111" s="75">
        <f t="shared" ref="P111" si="177">+SUM(P104:P110)</f>
        <v>108.51589075180716</v>
      </c>
      <c r="Q111" s="75">
        <f t="shared" ref="Q111" si="178">+SUM(Q104:Q110)</f>
        <v>108.46711418562667</v>
      </c>
      <c r="R111" s="75">
        <f t="shared" ref="R111" si="179">+SUM(R104:R110)</f>
        <v>108.35563388475869</v>
      </c>
      <c r="S111" s="75">
        <f t="shared" ref="S111" si="180">+SUM(S104:S110)</f>
        <v>108.25281766101672</v>
      </c>
      <c r="T111" s="75">
        <f t="shared" ref="T111" si="181">+SUM(T104:T110)</f>
        <v>24.977997843679155</v>
      </c>
      <c r="U111" s="75">
        <f t="shared" ref="U111" si="182">+SUM(U104:U110)</f>
        <v>0.81472053410774703</v>
      </c>
      <c r="V111" s="75">
        <f t="shared" ref="V111" si="183">+SUM(V104:V110)</f>
        <v>0.60889762204831299</v>
      </c>
      <c r="W111" s="75">
        <f t="shared" ref="W111" si="184">+SUM(W104:W110)</f>
        <v>0.54773293683385305</v>
      </c>
      <c r="X111" s="75">
        <f t="shared" ref="X111" si="185">+SUM(X104:X110)</f>
        <v>0.51607829545017192</v>
      </c>
      <c r="Y111" s="75">
        <f t="shared" ref="Y111" si="186">+SUM(Y104:Y110)</f>
        <v>0.40935238132396101</v>
      </c>
      <c r="Z111" s="75">
        <f t="shared" ref="Z111" si="187">+SUM(Z104:Z110)</f>
        <v>1.2352245981759401E-2</v>
      </c>
      <c r="AA111" s="75">
        <f t="shared" ref="AA111" si="188">+SUM(AA104:AA110)</f>
        <v>0</v>
      </c>
      <c r="AB111" s="75">
        <f t="shared" ref="AB111" si="189">+SUM(AB104:AB110)</f>
        <v>0</v>
      </c>
      <c r="AC111" s="75">
        <f t="shared" ref="AC111" si="190">+SUM(AC104:AC110)</f>
        <v>0</v>
      </c>
      <c r="AD111" s="75">
        <f t="shared" ref="AD111" si="191">+SUM(AD104:AD110)</f>
        <v>0</v>
      </c>
      <c r="AE111" s="75">
        <f t="shared" ref="AE111" si="192">+SUM(AE104:AE110)</f>
        <v>0</v>
      </c>
      <c r="AF111" s="75">
        <f t="shared" ref="AF111" si="193">+SUM(AF104:AF110)</f>
        <v>0</v>
      </c>
      <c r="AG111" s="75">
        <f t="shared" ref="AG111" si="194">+SUM(AG104:AG110)</f>
        <v>0</v>
      </c>
      <c r="AH111" s="75">
        <f t="shared" ref="AH111" si="195">+SUM(AH104:AH110)</f>
        <v>0</v>
      </c>
      <c r="AI111" s="75">
        <f t="shared" ref="AI111" si="196">+SUM(AI104:AI110)</f>
        <v>0</v>
      </c>
      <c r="AJ111" s="75">
        <f t="shared" ref="AJ111" si="197">+SUM(AJ104:AJ110)</f>
        <v>0</v>
      </c>
      <c r="AK111" s="75">
        <f t="shared" ref="AK111" si="198">+SUM(AK104:AK110)</f>
        <v>0</v>
      </c>
      <c r="AL111" s="75">
        <f t="shared" ref="AL111" si="199">+SUM(AL104:AL110)</f>
        <v>0</v>
      </c>
      <c r="AM111" s="75">
        <f t="shared" ref="AM111" si="200">+SUM(AM104:AM110)</f>
        <v>0</v>
      </c>
      <c r="AN111" s="75">
        <f t="shared" ref="AN111" si="201">+SUM(AN104:AN110)</f>
        <v>0</v>
      </c>
      <c r="AO111" s="75">
        <f t="shared" ref="AO111" si="202">+SUM(AO104:AO110)</f>
        <v>0</v>
      </c>
      <c r="AP111" s="75">
        <f t="shared" ref="AP111" si="203">+SUM(AP104:AP110)</f>
        <v>0</v>
      </c>
      <c r="AQ111" s="75">
        <f t="shared" ref="AQ111" si="204">+SUM(AQ104:AQ110)</f>
        <v>0</v>
      </c>
    </row>
    <row r="112" spans="1:44" x14ac:dyDescent="0.25">
      <c r="H112"/>
      <c r="I112"/>
    </row>
    <row r="113" spans="1:44" ht="18.75" x14ac:dyDescent="0.3">
      <c r="G113" s="15"/>
      <c r="H113" s="12"/>
      <c r="I113" s="12"/>
      <c r="J113" s="15"/>
      <c r="K113" s="34" t="s">
        <v>411</v>
      </c>
    </row>
    <row r="114" spans="1:44" x14ac:dyDescent="0.25">
      <c r="G114" s="15"/>
      <c r="H114" s="12"/>
      <c r="I114" s="12"/>
      <c r="J114" s="67" t="s">
        <v>37</v>
      </c>
      <c r="K114" s="2" t="s">
        <v>27</v>
      </c>
    </row>
    <row r="115" spans="1:44" x14ac:dyDescent="0.25">
      <c r="G115" s="44"/>
      <c r="H115" s="43"/>
      <c r="I115" s="43"/>
      <c r="J115" s="15"/>
      <c r="K115" s="16"/>
    </row>
    <row r="116" spans="1:44" x14ac:dyDescent="0.25">
      <c r="L116" s="5">
        <v>2019</v>
      </c>
      <c r="M116" s="5">
        <v>2020</v>
      </c>
      <c r="N116" s="5">
        <v>2021</v>
      </c>
      <c r="O116" s="5">
        <v>2022</v>
      </c>
      <c r="P116" s="5">
        <v>2023</v>
      </c>
      <c r="Q116" s="5">
        <v>2024</v>
      </c>
      <c r="R116" s="5">
        <v>2025</v>
      </c>
      <c r="S116" s="5">
        <v>2026</v>
      </c>
      <c r="T116" s="5">
        <v>2027</v>
      </c>
      <c r="U116" s="5">
        <v>2028</v>
      </c>
      <c r="V116" s="5">
        <v>2029</v>
      </c>
      <c r="W116" s="5">
        <v>2030</v>
      </c>
      <c r="X116" s="5">
        <v>2031</v>
      </c>
      <c r="Y116" s="5">
        <v>2032</v>
      </c>
      <c r="Z116" s="5">
        <v>2033</v>
      </c>
      <c r="AA116" s="5">
        <v>2034</v>
      </c>
      <c r="AB116" s="5">
        <v>2035</v>
      </c>
      <c r="AC116" s="5">
        <v>2036</v>
      </c>
      <c r="AD116" s="5">
        <v>2037</v>
      </c>
      <c r="AE116" s="5">
        <v>2038</v>
      </c>
      <c r="AF116" s="5">
        <v>2039</v>
      </c>
      <c r="AG116" s="5">
        <v>2040</v>
      </c>
      <c r="AH116" s="5">
        <v>2041</v>
      </c>
      <c r="AI116" s="5">
        <v>2042</v>
      </c>
      <c r="AJ116" s="5">
        <v>2043</v>
      </c>
      <c r="AK116" s="5">
        <v>2044</v>
      </c>
      <c r="AL116" s="5">
        <v>2045</v>
      </c>
      <c r="AM116" s="5">
        <v>2046</v>
      </c>
      <c r="AN116" s="5">
        <v>2047</v>
      </c>
      <c r="AO116" s="5">
        <v>2048</v>
      </c>
      <c r="AP116" s="5">
        <v>2049</v>
      </c>
      <c r="AQ116" s="5">
        <v>2050</v>
      </c>
      <c r="AR116" s="21"/>
    </row>
    <row r="117" spans="1:44" x14ac:dyDescent="0.25">
      <c r="D117" s="35"/>
      <c r="E117" s="35"/>
      <c r="G117" s="15"/>
      <c r="H117" s="17" t="str">
        <f>+$H$1</f>
        <v>DIC5</v>
      </c>
      <c r="J117" s="24" t="s">
        <v>126</v>
      </c>
      <c r="K117" s="13" t="s">
        <v>368</v>
      </c>
      <c r="L117" s="21">
        <f>+SUMIFS(Resultados_Dic3!H$3:H$99980,Resultados_Dic3!$F$3:$F$99980,Produccion_PJ!$K117,Resultados_Dic3!$D$3:$D$99980,Produccion_PJ!$K$114,Resultados_Dic3!$E$3:$E$99980,Produccion_PJ!$J117,Resultados_Dic3!$A$3:$A$99980,Produccion_PJ!$H117)</f>
        <v>0</v>
      </c>
      <c r="M117" s="21">
        <f>+SUMIFS(Resultados_Dic3!I$3:I$99980,Resultados_Dic3!$F$3:$F$99980,Produccion_PJ!$K117,Resultados_Dic3!$D$3:$D$99980,Produccion_PJ!$K$114,Resultados_Dic3!$E$3:$E$99980,Produccion_PJ!$J117,Resultados_Dic3!$A$3:$A$99980,Produccion_PJ!$H117)</f>
        <v>0</v>
      </c>
      <c r="N117" s="21">
        <f>+SUMIFS(Resultados_Dic3!J$3:J$99980,Resultados_Dic3!$F$3:$F$99980,Produccion_PJ!$K117,Resultados_Dic3!$D$3:$D$99980,Produccion_PJ!$K$114,Resultados_Dic3!$E$3:$E$99980,Produccion_PJ!$J117,Resultados_Dic3!$A$3:$A$99980,Produccion_PJ!$H117)</f>
        <v>0</v>
      </c>
      <c r="O117" s="21">
        <f>+SUMIFS(Resultados_Dic3!K$3:K$99980,Resultados_Dic3!$F$3:$F$99980,Produccion_PJ!$K117,Resultados_Dic3!$D$3:$D$99980,Produccion_PJ!$K$114,Resultados_Dic3!$E$3:$E$99980,Produccion_PJ!$J117,Resultados_Dic3!$A$3:$A$99980,Produccion_PJ!$H117)</f>
        <v>0</v>
      </c>
      <c r="P117" s="21">
        <f>+SUMIFS(Resultados_Dic3!L$3:L$99980,Resultados_Dic3!$F$3:$F$99980,Produccion_PJ!$K117,Resultados_Dic3!$D$3:$D$99980,Produccion_PJ!$K$114,Resultados_Dic3!$E$3:$E$99980,Produccion_PJ!$J117,Resultados_Dic3!$A$3:$A$99980,Produccion_PJ!$H117)</f>
        <v>0</v>
      </c>
      <c r="Q117" s="21">
        <f>+SUMIFS(Resultados_Dic3!M$3:M$99980,Resultados_Dic3!$F$3:$F$99980,Produccion_PJ!$K117,Resultados_Dic3!$D$3:$D$99980,Produccion_PJ!$K$114,Resultados_Dic3!$E$3:$E$99980,Produccion_PJ!$J117,Resultados_Dic3!$A$3:$A$99980,Produccion_PJ!$H117)</f>
        <v>0</v>
      </c>
      <c r="R117" s="21">
        <f>+SUMIFS(Resultados_Dic3!N$3:N$99980,Resultados_Dic3!$F$3:$F$99980,Produccion_PJ!$K117,Resultados_Dic3!$D$3:$D$99980,Produccion_PJ!$K$114,Resultados_Dic3!$E$3:$E$99980,Produccion_PJ!$J117,Resultados_Dic3!$A$3:$A$99980,Produccion_PJ!$H117)</f>
        <v>0</v>
      </c>
      <c r="S117" s="21">
        <f>+SUMIFS(Resultados_Dic3!O$3:O$99980,Resultados_Dic3!$F$3:$F$99980,Produccion_PJ!$K117,Resultados_Dic3!$D$3:$D$99980,Produccion_PJ!$K$114,Resultados_Dic3!$E$3:$E$99980,Produccion_PJ!$J117,Resultados_Dic3!$A$3:$A$99980,Produccion_PJ!$H117)</f>
        <v>0</v>
      </c>
      <c r="T117" s="21">
        <f>+SUMIFS(Resultados_Dic3!P$3:P$99980,Resultados_Dic3!$F$3:$F$99980,Produccion_PJ!$K117,Resultados_Dic3!$D$3:$D$99980,Produccion_PJ!$K$114,Resultados_Dic3!$E$3:$E$99980,Produccion_PJ!$J117,Resultados_Dic3!$A$3:$A$99980,Produccion_PJ!$H117)</f>
        <v>0</v>
      </c>
      <c r="U117" s="21">
        <f>+SUMIFS(Resultados_Dic3!Q$3:Q$99980,Resultados_Dic3!$F$3:$F$99980,Produccion_PJ!$K117,Resultados_Dic3!$D$3:$D$99980,Produccion_PJ!$K$114,Resultados_Dic3!$E$3:$E$99980,Produccion_PJ!$J117,Resultados_Dic3!$A$3:$A$99980,Produccion_PJ!$H117)</f>
        <v>0</v>
      </c>
      <c r="V117" s="21">
        <f>+SUMIFS(Resultados_Dic3!R$3:R$99980,Resultados_Dic3!$F$3:$F$99980,Produccion_PJ!$K117,Resultados_Dic3!$D$3:$D$99980,Produccion_PJ!$K$114,Resultados_Dic3!$E$3:$E$99980,Produccion_PJ!$J117,Resultados_Dic3!$A$3:$A$99980,Produccion_PJ!$H117)</f>
        <v>0</v>
      </c>
      <c r="W117" s="21">
        <f>+SUMIFS(Resultados_Dic3!S$3:S$99980,Resultados_Dic3!$F$3:$F$99980,Produccion_PJ!$K117,Resultados_Dic3!$D$3:$D$99980,Produccion_PJ!$K$114,Resultados_Dic3!$E$3:$E$99980,Produccion_PJ!$J117,Resultados_Dic3!$A$3:$A$99980,Produccion_PJ!$H117)</f>
        <v>0</v>
      </c>
      <c r="X117" s="21">
        <f>+SUMIFS(Resultados_Dic3!T$3:T$99980,Resultados_Dic3!$F$3:$F$99980,Produccion_PJ!$K117,Resultados_Dic3!$D$3:$D$99980,Produccion_PJ!$K$114,Resultados_Dic3!$E$3:$E$99980,Produccion_PJ!$J117,Resultados_Dic3!$A$3:$A$99980,Produccion_PJ!$H117)</f>
        <v>0</v>
      </c>
      <c r="Y117" s="21">
        <f>+SUMIFS(Resultados_Dic3!U$3:U$99980,Resultados_Dic3!$F$3:$F$99980,Produccion_PJ!$K117,Resultados_Dic3!$D$3:$D$99980,Produccion_PJ!$K$114,Resultados_Dic3!$E$3:$E$99980,Produccion_PJ!$J117,Resultados_Dic3!$A$3:$A$99980,Produccion_PJ!$H117)</f>
        <v>0</v>
      </c>
      <c r="Z117" s="21">
        <f>+SUMIFS(Resultados_Dic3!V$3:V$99980,Resultados_Dic3!$F$3:$F$99980,Produccion_PJ!$K117,Resultados_Dic3!$D$3:$D$99980,Produccion_PJ!$K$114,Resultados_Dic3!$E$3:$E$99980,Produccion_PJ!$J117,Resultados_Dic3!$A$3:$A$99980,Produccion_PJ!$H117)</f>
        <v>0</v>
      </c>
      <c r="AA117" s="21">
        <f>+SUMIFS(Resultados_Dic3!W$3:W$99980,Resultados_Dic3!$F$3:$F$99980,Produccion_PJ!$K117,Resultados_Dic3!$D$3:$D$99980,Produccion_PJ!$K$114,Resultados_Dic3!$E$3:$E$99980,Produccion_PJ!$J117,Resultados_Dic3!$A$3:$A$99980,Produccion_PJ!$H117)</f>
        <v>0</v>
      </c>
      <c r="AB117" s="21">
        <f>+SUMIFS(Resultados_Dic3!X$3:X$99980,Resultados_Dic3!$F$3:$F$99980,Produccion_PJ!$K117,Resultados_Dic3!$D$3:$D$99980,Produccion_PJ!$K$114,Resultados_Dic3!$E$3:$E$99980,Produccion_PJ!$J117,Resultados_Dic3!$A$3:$A$99980,Produccion_PJ!$H117)</f>
        <v>0</v>
      </c>
      <c r="AC117" s="21">
        <f>+SUMIFS(Resultados_Dic3!Y$3:Y$99980,Resultados_Dic3!$F$3:$F$99980,Produccion_PJ!$K117,Resultados_Dic3!$D$3:$D$99980,Produccion_PJ!$K$114,Resultados_Dic3!$E$3:$E$99980,Produccion_PJ!$J117,Resultados_Dic3!$A$3:$A$99980,Produccion_PJ!$H117)</f>
        <v>0</v>
      </c>
      <c r="AD117" s="21">
        <f>+SUMIFS(Resultados_Dic3!Z$3:Z$99980,Resultados_Dic3!$F$3:$F$99980,Produccion_PJ!$K117,Resultados_Dic3!$D$3:$D$99980,Produccion_PJ!$K$114,Resultados_Dic3!$E$3:$E$99980,Produccion_PJ!$J117,Resultados_Dic3!$A$3:$A$99980,Produccion_PJ!$H117)</f>
        <v>0</v>
      </c>
      <c r="AE117" s="21">
        <f>+SUMIFS(Resultados_Dic3!AA$3:AA$99980,Resultados_Dic3!$F$3:$F$99980,Produccion_PJ!$K117,Resultados_Dic3!$D$3:$D$99980,Produccion_PJ!$K$114,Resultados_Dic3!$E$3:$E$99980,Produccion_PJ!$J117,Resultados_Dic3!$A$3:$A$99980,Produccion_PJ!$H117)</f>
        <v>0</v>
      </c>
      <c r="AF117" s="21">
        <f>+SUMIFS(Resultados_Dic3!AB$3:AB$99980,Resultados_Dic3!$F$3:$F$99980,Produccion_PJ!$K117,Resultados_Dic3!$D$3:$D$99980,Produccion_PJ!$K$114,Resultados_Dic3!$E$3:$E$99980,Produccion_PJ!$J117,Resultados_Dic3!$A$3:$A$99980,Produccion_PJ!$H117)</f>
        <v>0</v>
      </c>
      <c r="AG117" s="21">
        <f>+SUMIFS(Resultados_Dic3!AC$3:AC$99980,Resultados_Dic3!$F$3:$F$99980,Produccion_PJ!$K117,Resultados_Dic3!$D$3:$D$99980,Produccion_PJ!$K$114,Resultados_Dic3!$E$3:$E$99980,Produccion_PJ!$J117,Resultados_Dic3!$A$3:$A$99980,Produccion_PJ!$H117)</f>
        <v>0</v>
      </c>
      <c r="AH117" s="21">
        <f>+SUMIFS(Resultados_Dic3!AD$3:AD$99980,Resultados_Dic3!$F$3:$F$99980,Produccion_PJ!$K117,Resultados_Dic3!$D$3:$D$99980,Produccion_PJ!$K$114,Resultados_Dic3!$E$3:$E$99980,Produccion_PJ!$J117,Resultados_Dic3!$A$3:$A$99980,Produccion_PJ!$H117)</f>
        <v>0</v>
      </c>
      <c r="AI117" s="21">
        <f>+SUMIFS(Resultados_Dic3!AE$3:AE$99980,Resultados_Dic3!$F$3:$F$99980,Produccion_PJ!$K117,Resultados_Dic3!$D$3:$D$99980,Produccion_PJ!$K$114,Resultados_Dic3!$E$3:$E$99980,Produccion_PJ!$J117,Resultados_Dic3!$A$3:$A$99980,Produccion_PJ!$H117)</f>
        <v>0</v>
      </c>
      <c r="AJ117" s="21">
        <f>+SUMIFS(Resultados_Dic3!AF$3:AF$99980,Resultados_Dic3!$F$3:$F$99980,Produccion_PJ!$K117,Resultados_Dic3!$D$3:$D$99980,Produccion_PJ!$K$114,Resultados_Dic3!$E$3:$E$99980,Produccion_PJ!$J117,Resultados_Dic3!$A$3:$A$99980,Produccion_PJ!$H117)</f>
        <v>0</v>
      </c>
      <c r="AK117" s="21">
        <f>+SUMIFS(Resultados_Dic3!AG$3:AG$99980,Resultados_Dic3!$F$3:$F$99980,Produccion_PJ!$K117,Resultados_Dic3!$D$3:$D$99980,Produccion_PJ!$K$114,Resultados_Dic3!$E$3:$E$99980,Produccion_PJ!$J117,Resultados_Dic3!$A$3:$A$99980,Produccion_PJ!$H117)</f>
        <v>0</v>
      </c>
      <c r="AL117" s="21">
        <f>+SUMIFS(Resultados_Dic3!AH$3:AH$99980,Resultados_Dic3!$F$3:$F$99980,Produccion_PJ!$K117,Resultados_Dic3!$D$3:$D$99980,Produccion_PJ!$K$114,Resultados_Dic3!$E$3:$E$99980,Produccion_PJ!$J117,Resultados_Dic3!$A$3:$A$99980,Produccion_PJ!$H117)</f>
        <v>0</v>
      </c>
      <c r="AM117" s="21">
        <f>+SUMIFS(Resultados_Dic3!AI$3:AI$99980,Resultados_Dic3!$F$3:$F$99980,Produccion_PJ!$K117,Resultados_Dic3!$D$3:$D$99980,Produccion_PJ!$K$114,Resultados_Dic3!$E$3:$E$99980,Produccion_PJ!$J117,Resultados_Dic3!$A$3:$A$99980,Produccion_PJ!$H117)</f>
        <v>0</v>
      </c>
      <c r="AN117" s="21">
        <f>+SUMIFS(Resultados_Dic3!AJ$3:AJ$99980,Resultados_Dic3!$F$3:$F$99980,Produccion_PJ!$K117,Resultados_Dic3!$D$3:$D$99980,Produccion_PJ!$K$114,Resultados_Dic3!$E$3:$E$99980,Produccion_PJ!$J117,Resultados_Dic3!$A$3:$A$99980,Produccion_PJ!$H117)</f>
        <v>0</v>
      </c>
      <c r="AO117" s="21">
        <f>+SUMIFS(Resultados_Dic3!AK$3:AK$99980,Resultados_Dic3!$F$3:$F$99980,Produccion_PJ!$K117,Resultados_Dic3!$D$3:$D$99980,Produccion_PJ!$K$114,Resultados_Dic3!$E$3:$E$99980,Produccion_PJ!$J117,Resultados_Dic3!$A$3:$A$99980,Produccion_PJ!$H117)</f>
        <v>0</v>
      </c>
      <c r="AP117" s="21">
        <f>+SUMIFS(Resultados_Dic3!AL$3:AL$99980,Resultados_Dic3!$F$3:$F$99980,Produccion_PJ!$K117,Resultados_Dic3!$D$3:$D$99980,Produccion_PJ!$K$114,Resultados_Dic3!$E$3:$E$99980,Produccion_PJ!$J117,Resultados_Dic3!$A$3:$A$99980,Produccion_PJ!$H117)</f>
        <v>0</v>
      </c>
      <c r="AQ117" s="21">
        <f>+SUMIFS(Resultados_Dic3!AM$3:AM$99980,Resultados_Dic3!$F$3:$F$99980,Produccion_PJ!$K117,Resultados_Dic3!$D$3:$D$99980,Produccion_PJ!$K$114,Resultados_Dic3!$E$3:$E$99980,Produccion_PJ!$J117,Resultados_Dic3!$A$3:$A$99980,Produccion_PJ!$H117)</f>
        <v>0</v>
      </c>
    </row>
    <row r="118" spans="1:44" x14ac:dyDescent="0.25">
      <c r="D118" s="35"/>
      <c r="E118" s="35"/>
      <c r="G118" s="15"/>
      <c r="H118" s="17" t="str">
        <f t="shared" ref="H118:H123" si="205">+$H$1</f>
        <v>DIC5</v>
      </c>
      <c r="J118" s="24" t="s">
        <v>127</v>
      </c>
      <c r="K118" s="13" t="s">
        <v>267</v>
      </c>
      <c r="L118" s="21">
        <f>+SUMIFS(Resultados_Dic3!H$3:H$99980,Resultados_Dic3!$F$3:$F$99980,Produccion_PJ!$K118,Resultados_Dic3!$D$3:$D$99980,Produccion_PJ!$K$114,Resultados_Dic3!$E$3:$E$99980,Produccion_PJ!$J118,Resultados_Dic3!$A$3:$A$99980,Produccion_PJ!$H118)</f>
        <v>85.323487662677806</v>
      </c>
      <c r="M118" s="21">
        <f>+SUMIFS(Resultados_Dic3!I$3:I$99980,Resultados_Dic3!$F$3:$F$99980,Produccion_PJ!$K118,Resultados_Dic3!$D$3:$D$99980,Produccion_PJ!$K$114,Resultados_Dic3!$E$3:$E$99980,Produccion_PJ!$J118,Resultados_Dic3!$A$3:$A$99980,Produccion_PJ!$H118)</f>
        <v>85.323487662677806</v>
      </c>
      <c r="N118" s="21">
        <f>+SUMIFS(Resultados_Dic3!J$3:J$99980,Resultados_Dic3!$F$3:$F$99980,Produccion_PJ!$K118,Resultados_Dic3!$D$3:$D$99980,Produccion_PJ!$K$114,Resultados_Dic3!$E$3:$E$99980,Produccion_PJ!$J118,Resultados_Dic3!$A$3:$A$99980,Produccion_PJ!$H118)</f>
        <v>85.323487662677806</v>
      </c>
      <c r="O118" s="21">
        <f>+SUMIFS(Resultados_Dic3!K$3:K$99980,Resultados_Dic3!$F$3:$F$99980,Produccion_PJ!$K118,Resultados_Dic3!$D$3:$D$99980,Produccion_PJ!$K$114,Resultados_Dic3!$E$3:$E$99980,Produccion_PJ!$J118,Resultados_Dic3!$A$3:$A$99980,Produccion_PJ!$H118)</f>
        <v>85.323487662677806</v>
      </c>
      <c r="P118" s="21">
        <f>+SUMIFS(Resultados_Dic3!L$3:L$99980,Resultados_Dic3!$F$3:$F$99980,Produccion_PJ!$K118,Resultados_Dic3!$D$3:$D$99980,Produccion_PJ!$K$114,Resultados_Dic3!$E$3:$E$99980,Produccion_PJ!$J118,Resultados_Dic3!$A$3:$A$99980,Produccion_PJ!$H118)</f>
        <v>85.323487662677806</v>
      </c>
      <c r="Q118" s="21">
        <f>+SUMIFS(Resultados_Dic3!M$3:M$99980,Resultados_Dic3!$F$3:$F$99980,Produccion_PJ!$K118,Resultados_Dic3!$D$3:$D$99980,Produccion_PJ!$K$114,Resultados_Dic3!$E$3:$E$99980,Produccion_PJ!$J118,Resultados_Dic3!$A$3:$A$99980,Produccion_PJ!$H118)</f>
        <v>85.323487662677806</v>
      </c>
      <c r="R118" s="21">
        <f>+SUMIFS(Resultados_Dic3!N$3:N$99980,Resultados_Dic3!$F$3:$F$99980,Produccion_PJ!$K118,Resultados_Dic3!$D$3:$D$99980,Produccion_PJ!$K$114,Resultados_Dic3!$E$3:$E$99980,Produccion_PJ!$J118,Resultados_Dic3!$A$3:$A$99980,Produccion_PJ!$H118)</f>
        <v>85.323487662677806</v>
      </c>
      <c r="S118" s="21">
        <f>+SUMIFS(Resultados_Dic3!O$3:O$99980,Resultados_Dic3!$F$3:$F$99980,Produccion_PJ!$K118,Resultados_Dic3!$D$3:$D$99980,Produccion_PJ!$K$114,Resultados_Dic3!$E$3:$E$99980,Produccion_PJ!$J118,Resultados_Dic3!$A$3:$A$99980,Produccion_PJ!$H118)</f>
        <v>85.323487662677806</v>
      </c>
      <c r="T118" s="21">
        <f>+SUMIFS(Resultados_Dic3!P$3:P$99980,Resultados_Dic3!$F$3:$F$99980,Produccion_PJ!$K118,Resultados_Dic3!$D$3:$D$99980,Produccion_PJ!$K$114,Resultados_Dic3!$E$3:$E$99980,Produccion_PJ!$J118,Resultados_Dic3!$A$3:$A$99980,Produccion_PJ!$H118)</f>
        <v>19.1464324719696</v>
      </c>
      <c r="U118" s="21">
        <f>+SUMIFS(Resultados_Dic3!Q$3:Q$99980,Resultados_Dic3!$F$3:$F$99980,Produccion_PJ!$K118,Resultados_Dic3!$D$3:$D$99980,Produccion_PJ!$K$114,Resultados_Dic3!$E$3:$E$99980,Produccion_PJ!$J118,Resultados_Dic3!$A$3:$A$99980,Produccion_PJ!$H118)</f>
        <v>0</v>
      </c>
      <c r="V118" s="21">
        <f>+SUMIFS(Resultados_Dic3!R$3:R$99980,Resultados_Dic3!$F$3:$F$99980,Produccion_PJ!$K118,Resultados_Dic3!$D$3:$D$99980,Produccion_PJ!$K$114,Resultados_Dic3!$E$3:$E$99980,Produccion_PJ!$J118,Resultados_Dic3!$A$3:$A$99980,Produccion_PJ!$H118)</f>
        <v>0</v>
      </c>
      <c r="W118" s="21">
        <f>+SUMIFS(Resultados_Dic3!S$3:S$99980,Resultados_Dic3!$F$3:$F$99980,Produccion_PJ!$K118,Resultados_Dic3!$D$3:$D$99980,Produccion_PJ!$K$114,Resultados_Dic3!$E$3:$E$99980,Produccion_PJ!$J118,Resultados_Dic3!$A$3:$A$99980,Produccion_PJ!$H118)</f>
        <v>0</v>
      </c>
      <c r="X118" s="21">
        <f>+SUMIFS(Resultados_Dic3!T$3:T$99980,Resultados_Dic3!$F$3:$F$99980,Produccion_PJ!$K118,Resultados_Dic3!$D$3:$D$99980,Produccion_PJ!$K$114,Resultados_Dic3!$E$3:$E$99980,Produccion_PJ!$J118,Resultados_Dic3!$A$3:$A$99980,Produccion_PJ!$H118)</f>
        <v>0</v>
      </c>
      <c r="Y118" s="21">
        <f>+SUMIFS(Resultados_Dic3!U$3:U$99980,Resultados_Dic3!$F$3:$F$99980,Produccion_PJ!$K118,Resultados_Dic3!$D$3:$D$99980,Produccion_PJ!$K$114,Resultados_Dic3!$E$3:$E$99980,Produccion_PJ!$J118,Resultados_Dic3!$A$3:$A$99980,Produccion_PJ!$H118)</f>
        <v>0</v>
      </c>
      <c r="Z118" s="21">
        <f>+SUMIFS(Resultados_Dic3!V$3:V$99980,Resultados_Dic3!$F$3:$F$99980,Produccion_PJ!$K118,Resultados_Dic3!$D$3:$D$99980,Produccion_PJ!$K$114,Resultados_Dic3!$E$3:$E$99980,Produccion_PJ!$J118,Resultados_Dic3!$A$3:$A$99980,Produccion_PJ!$H118)</f>
        <v>0</v>
      </c>
      <c r="AA118" s="21">
        <f>+SUMIFS(Resultados_Dic3!W$3:W$99980,Resultados_Dic3!$F$3:$F$99980,Produccion_PJ!$K118,Resultados_Dic3!$D$3:$D$99980,Produccion_PJ!$K$114,Resultados_Dic3!$E$3:$E$99980,Produccion_PJ!$J118,Resultados_Dic3!$A$3:$A$99980,Produccion_PJ!$H118)</f>
        <v>0</v>
      </c>
      <c r="AB118" s="21">
        <f>+SUMIFS(Resultados_Dic3!X$3:X$99980,Resultados_Dic3!$F$3:$F$99980,Produccion_PJ!$K118,Resultados_Dic3!$D$3:$D$99980,Produccion_PJ!$K$114,Resultados_Dic3!$E$3:$E$99980,Produccion_PJ!$J118,Resultados_Dic3!$A$3:$A$99980,Produccion_PJ!$H118)</f>
        <v>0</v>
      </c>
      <c r="AC118" s="21">
        <f>+SUMIFS(Resultados_Dic3!Y$3:Y$99980,Resultados_Dic3!$F$3:$F$99980,Produccion_PJ!$K118,Resultados_Dic3!$D$3:$D$99980,Produccion_PJ!$K$114,Resultados_Dic3!$E$3:$E$99980,Produccion_PJ!$J118,Resultados_Dic3!$A$3:$A$99980,Produccion_PJ!$H118)</f>
        <v>0</v>
      </c>
      <c r="AD118" s="21">
        <f>+SUMIFS(Resultados_Dic3!Z$3:Z$99980,Resultados_Dic3!$F$3:$F$99980,Produccion_PJ!$K118,Resultados_Dic3!$D$3:$D$99980,Produccion_PJ!$K$114,Resultados_Dic3!$E$3:$E$99980,Produccion_PJ!$J118,Resultados_Dic3!$A$3:$A$99980,Produccion_PJ!$H118)</f>
        <v>0</v>
      </c>
      <c r="AE118" s="21">
        <f>+SUMIFS(Resultados_Dic3!AA$3:AA$99980,Resultados_Dic3!$F$3:$F$99980,Produccion_PJ!$K118,Resultados_Dic3!$D$3:$D$99980,Produccion_PJ!$K$114,Resultados_Dic3!$E$3:$E$99980,Produccion_PJ!$J118,Resultados_Dic3!$A$3:$A$99980,Produccion_PJ!$H118)</f>
        <v>0</v>
      </c>
      <c r="AF118" s="21">
        <f>+SUMIFS(Resultados_Dic3!AB$3:AB$99980,Resultados_Dic3!$F$3:$F$99980,Produccion_PJ!$K118,Resultados_Dic3!$D$3:$D$99980,Produccion_PJ!$K$114,Resultados_Dic3!$E$3:$E$99980,Produccion_PJ!$J118,Resultados_Dic3!$A$3:$A$99980,Produccion_PJ!$H118)</f>
        <v>0</v>
      </c>
      <c r="AG118" s="21">
        <f>+SUMIFS(Resultados_Dic3!AC$3:AC$99980,Resultados_Dic3!$F$3:$F$99980,Produccion_PJ!$K118,Resultados_Dic3!$D$3:$D$99980,Produccion_PJ!$K$114,Resultados_Dic3!$E$3:$E$99980,Produccion_PJ!$J118,Resultados_Dic3!$A$3:$A$99980,Produccion_PJ!$H118)</f>
        <v>0</v>
      </c>
      <c r="AH118" s="21">
        <f>+SUMIFS(Resultados_Dic3!AD$3:AD$99980,Resultados_Dic3!$F$3:$F$99980,Produccion_PJ!$K118,Resultados_Dic3!$D$3:$D$99980,Produccion_PJ!$K$114,Resultados_Dic3!$E$3:$E$99980,Produccion_PJ!$J118,Resultados_Dic3!$A$3:$A$99980,Produccion_PJ!$H118)</f>
        <v>0</v>
      </c>
      <c r="AI118" s="21">
        <f>+SUMIFS(Resultados_Dic3!AE$3:AE$99980,Resultados_Dic3!$F$3:$F$99980,Produccion_PJ!$K118,Resultados_Dic3!$D$3:$D$99980,Produccion_PJ!$K$114,Resultados_Dic3!$E$3:$E$99980,Produccion_PJ!$J118,Resultados_Dic3!$A$3:$A$99980,Produccion_PJ!$H118)</f>
        <v>0</v>
      </c>
      <c r="AJ118" s="21">
        <f>+SUMIFS(Resultados_Dic3!AF$3:AF$99980,Resultados_Dic3!$F$3:$F$99980,Produccion_PJ!$K118,Resultados_Dic3!$D$3:$D$99980,Produccion_PJ!$K$114,Resultados_Dic3!$E$3:$E$99980,Produccion_PJ!$J118,Resultados_Dic3!$A$3:$A$99980,Produccion_PJ!$H118)</f>
        <v>0</v>
      </c>
      <c r="AK118" s="21">
        <f>+SUMIFS(Resultados_Dic3!AG$3:AG$99980,Resultados_Dic3!$F$3:$F$99980,Produccion_PJ!$K118,Resultados_Dic3!$D$3:$D$99980,Produccion_PJ!$K$114,Resultados_Dic3!$E$3:$E$99980,Produccion_PJ!$J118,Resultados_Dic3!$A$3:$A$99980,Produccion_PJ!$H118)</f>
        <v>0</v>
      </c>
      <c r="AL118" s="21">
        <f>+SUMIFS(Resultados_Dic3!AH$3:AH$99980,Resultados_Dic3!$F$3:$F$99980,Produccion_PJ!$K118,Resultados_Dic3!$D$3:$D$99980,Produccion_PJ!$K$114,Resultados_Dic3!$E$3:$E$99980,Produccion_PJ!$J118,Resultados_Dic3!$A$3:$A$99980,Produccion_PJ!$H118)</f>
        <v>0</v>
      </c>
      <c r="AM118" s="21">
        <f>+SUMIFS(Resultados_Dic3!AI$3:AI$99980,Resultados_Dic3!$F$3:$F$99980,Produccion_PJ!$K118,Resultados_Dic3!$D$3:$D$99980,Produccion_PJ!$K$114,Resultados_Dic3!$E$3:$E$99980,Produccion_PJ!$J118,Resultados_Dic3!$A$3:$A$99980,Produccion_PJ!$H118)</f>
        <v>0</v>
      </c>
      <c r="AN118" s="21">
        <f>+SUMIFS(Resultados_Dic3!AJ$3:AJ$99980,Resultados_Dic3!$F$3:$F$99980,Produccion_PJ!$K118,Resultados_Dic3!$D$3:$D$99980,Produccion_PJ!$K$114,Resultados_Dic3!$E$3:$E$99980,Produccion_PJ!$J118,Resultados_Dic3!$A$3:$A$99980,Produccion_PJ!$H118)</f>
        <v>0</v>
      </c>
      <c r="AO118" s="21">
        <f>+SUMIFS(Resultados_Dic3!AK$3:AK$99980,Resultados_Dic3!$F$3:$F$99980,Produccion_PJ!$K118,Resultados_Dic3!$D$3:$D$99980,Produccion_PJ!$K$114,Resultados_Dic3!$E$3:$E$99980,Produccion_PJ!$J118,Resultados_Dic3!$A$3:$A$99980,Produccion_PJ!$H118)</f>
        <v>0</v>
      </c>
      <c r="AP118" s="21">
        <f>+SUMIFS(Resultados_Dic3!AL$3:AL$99980,Resultados_Dic3!$F$3:$F$99980,Produccion_PJ!$K118,Resultados_Dic3!$D$3:$D$99980,Produccion_PJ!$K$114,Resultados_Dic3!$E$3:$E$99980,Produccion_PJ!$J118,Resultados_Dic3!$A$3:$A$99980,Produccion_PJ!$H118)</f>
        <v>0</v>
      </c>
      <c r="AQ118" s="21">
        <f>+SUMIFS(Resultados_Dic3!AM$3:AM$99980,Resultados_Dic3!$F$3:$F$99980,Produccion_PJ!$K118,Resultados_Dic3!$D$3:$D$99980,Produccion_PJ!$K$114,Resultados_Dic3!$E$3:$E$99980,Produccion_PJ!$J118,Resultados_Dic3!$A$3:$A$99980,Produccion_PJ!$H118)</f>
        <v>0</v>
      </c>
    </row>
    <row r="119" spans="1:44" x14ac:dyDescent="0.25">
      <c r="D119" s="35"/>
      <c r="E119" s="35"/>
      <c r="G119" s="15"/>
      <c r="H119" s="17" t="str">
        <f t="shared" si="205"/>
        <v>DIC5</v>
      </c>
      <c r="J119" s="24" t="s">
        <v>128</v>
      </c>
      <c r="K119" s="13" t="s">
        <v>268</v>
      </c>
      <c r="L119" s="21">
        <f>+SUMIFS(Resultados_Dic3!H$3:H$99980,Resultados_Dic3!$F$3:$F$99980,Produccion_PJ!$K119,Resultados_Dic3!$D$3:$D$99980,Produccion_PJ!$K$114,Resultados_Dic3!$E$3:$E$99980,Produccion_PJ!$J119,Resultados_Dic3!$A$3:$A$99980,Produccion_PJ!$H119)</f>
        <v>0.41812268961593002</v>
      </c>
      <c r="M119" s="21">
        <f>+SUMIFS(Resultados_Dic3!I$3:I$99980,Resultados_Dic3!$F$3:$F$99980,Produccion_PJ!$K119,Resultados_Dic3!$D$3:$D$99980,Produccion_PJ!$K$114,Resultados_Dic3!$E$3:$E$99980,Produccion_PJ!$J119,Resultados_Dic3!$A$3:$A$99980,Produccion_PJ!$H119)</f>
        <v>0.395774087258491</v>
      </c>
      <c r="N119" s="21">
        <f>+SUMIFS(Resultados_Dic3!J$3:J$99980,Resultados_Dic3!$F$3:$F$99980,Produccion_PJ!$K119,Resultados_Dic3!$D$3:$D$99980,Produccion_PJ!$K$114,Resultados_Dic3!$E$3:$E$99980,Produccion_PJ!$J119,Resultados_Dic3!$A$3:$A$99980,Produccion_PJ!$H119)</f>
        <v>0.37653669975188098</v>
      </c>
      <c r="O119" s="21">
        <f>+SUMIFS(Resultados_Dic3!K$3:K$99980,Resultados_Dic3!$F$3:$F$99980,Produccion_PJ!$K119,Resultados_Dic3!$D$3:$D$99980,Produccion_PJ!$K$114,Resultados_Dic3!$E$3:$E$99980,Produccion_PJ!$J119,Resultados_Dic3!$A$3:$A$99980,Produccion_PJ!$H119)</f>
        <v>0.35729931224527001</v>
      </c>
      <c r="P119" s="21">
        <f>+SUMIFS(Resultados_Dic3!L$3:L$99980,Resultados_Dic3!$F$3:$F$99980,Produccion_PJ!$K119,Resultados_Dic3!$D$3:$D$99980,Produccion_PJ!$K$114,Resultados_Dic3!$E$3:$E$99980,Produccion_PJ!$J119,Resultados_Dic3!$A$3:$A$99980,Produccion_PJ!$H119)</f>
        <v>0.33806192473865998</v>
      </c>
      <c r="Q119" s="21">
        <f>+SUMIFS(Resultados_Dic3!M$3:M$99980,Resultados_Dic3!$F$3:$F$99980,Produccion_PJ!$K119,Resultados_Dic3!$D$3:$D$99980,Produccion_PJ!$K$114,Resultados_Dic3!$E$3:$E$99980,Produccion_PJ!$J119,Resultados_Dic3!$A$3:$A$99980,Produccion_PJ!$H119)</f>
        <v>0.31126909896805099</v>
      </c>
      <c r="R119" s="21">
        <f>+SUMIFS(Resultados_Dic3!N$3:N$99980,Resultados_Dic3!$F$3:$F$99980,Produccion_PJ!$K119,Resultados_Dic3!$D$3:$D$99980,Produccion_PJ!$K$114,Resultados_Dic3!$E$3:$E$99980,Produccion_PJ!$J119,Resultados_Dic3!$A$3:$A$99980,Produccion_PJ!$H119)</f>
        <v>0.28447627319744201</v>
      </c>
      <c r="S119" s="21">
        <f>+SUMIFS(Resultados_Dic3!O$3:O$99980,Resultados_Dic3!$F$3:$F$99980,Produccion_PJ!$K119,Resultados_Dic3!$D$3:$D$99980,Produccion_PJ!$K$114,Resultados_Dic3!$E$3:$E$99980,Produccion_PJ!$J119,Resultados_Dic3!$A$3:$A$99980,Produccion_PJ!$H119)</f>
        <v>0.26322980632373499</v>
      </c>
      <c r="T119" s="21">
        <f>+SUMIFS(Resultados_Dic3!P$3:P$99980,Resultados_Dic3!$F$3:$F$99980,Produccion_PJ!$K119,Resultados_Dic3!$D$3:$D$99980,Produccion_PJ!$K$114,Resultados_Dic3!$E$3:$E$99980,Produccion_PJ!$J119,Resultados_Dic3!$A$3:$A$99980,Produccion_PJ!$H119)</f>
        <v>0.24198333945002901</v>
      </c>
      <c r="U119" s="21">
        <f>+SUMIFS(Resultados_Dic3!Q$3:Q$99980,Resultados_Dic3!$F$3:$F$99980,Produccion_PJ!$K119,Resultados_Dic3!$D$3:$D$99980,Produccion_PJ!$K$114,Resultados_Dic3!$E$3:$E$99980,Produccion_PJ!$J119,Resultados_Dic3!$A$3:$A$99980,Produccion_PJ!$H119)</f>
        <v>0.22073687257632199</v>
      </c>
      <c r="V119" s="21">
        <f>+SUMIFS(Resultados_Dic3!R$3:R$99980,Resultados_Dic3!$F$3:$F$99980,Produccion_PJ!$K119,Resultados_Dic3!$D$3:$D$99980,Produccion_PJ!$K$114,Resultados_Dic3!$E$3:$E$99980,Produccion_PJ!$J119,Resultados_Dic3!$A$3:$A$99980,Produccion_PJ!$H119)</f>
        <v>0.14127652980024299</v>
      </c>
      <c r="W119" s="21">
        <f>+SUMIFS(Resultados_Dic3!S$3:S$99980,Resultados_Dic3!$F$3:$F$99980,Produccion_PJ!$K119,Resultados_Dic3!$D$3:$D$99980,Produccion_PJ!$K$114,Resultados_Dic3!$E$3:$E$99980,Produccion_PJ!$J119,Resultados_Dic3!$A$3:$A$99980,Produccion_PJ!$H119)</f>
        <v>0.14127652980024499</v>
      </c>
      <c r="X119" s="21">
        <f>+SUMIFS(Resultados_Dic3!T$3:T$99980,Resultados_Dic3!$F$3:$F$99980,Produccion_PJ!$K119,Resultados_Dic3!$D$3:$D$99980,Produccion_PJ!$K$114,Resultados_Dic3!$E$3:$E$99980,Produccion_PJ!$J119,Resultados_Dic3!$A$3:$A$99980,Produccion_PJ!$H119)</f>
        <v>0.14127652980024499</v>
      </c>
      <c r="Y119" s="21">
        <f>+SUMIFS(Resultados_Dic3!U$3:U$99980,Resultados_Dic3!$F$3:$F$99980,Produccion_PJ!$K119,Resultados_Dic3!$D$3:$D$99980,Produccion_PJ!$K$114,Resultados_Dic3!$E$3:$E$99980,Produccion_PJ!$J119,Resultados_Dic3!$A$3:$A$99980,Produccion_PJ!$H119)</f>
        <v>0.10004009828259</v>
      </c>
      <c r="Z119" s="21">
        <f>+SUMIFS(Resultados_Dic3!V$3:V$99980,Resultados_Dic3!$F$3:$F$99980,Produccion_PJ!$K119,Resultados_Dic3!$D$3:$D$99980,Produccion_PJ!$K$114,Resultados_Dic3!$E$3:$E$99980,Produccion_PJ!$J119,Resultados_Dic3!$A$3:$A$99980,Produccion_PJ!$H119)</f>
        <v>0</v>
      </c>
      <c r="AA119" s="21">
        <f>+SUMIFS(Resultados_Dic3!W$3:W$99980,Resultados_Dic3!$F$3:$F$99980,Produccion_PJ!$K119,Resultados_Dic3!$D$3:$D$99980,Produccion_PJ!$K$114,Resultados_Dic3!$E$3:$E$99980,Produccion_PJ!$J119,Resultados_Dic3!$A$3:$A$99980,Produccion_PJ!$H119)</f>
        <v>0</v>
      </c>
      <c r="AB119" s="21">
        <f>+SUMIFS(Resultados_Dic3!X$3:X$99980,Resultados_Dic3!$F$3:$F$99980,Produccion_PJ!$K119,Resultados_Dic3!$D$3:$D$99980,Produccion_PJ!$K$114,Resultados_Dic3!$E$3:$E$99980,Produccion_PJ!$J119,Resultados_Dic3!$A$3:$A$99980,Produccion_PJ!$H119)</f>
        <v>0</v>
      </c>
      <c r="AC119" s="21">
        <f>+SUMIFS(Resultados_Dic3!Y$3:Y$99980,Resultados_Dic3!$F$3:$F$99980,Produccion_PJ!$K119,Resultados_Dic3!$D$3:$D$99980,Produccion_PJ!$K$114,Resultados_Dic3!$E$3:$E$99980,Produccion_PJ!$J119,Resultados_Dic3!$A$3:$A$99980,Produccion_PJ!$H119)</f>
        <v>0</v>
      </c>
      <c r="AD119" s="21">
        <f>+SUMIFS(Resultados_Dic3!Z$3:Z$99980,Resultados_Dic3!$F$3:$F$99980,Produccion_PJ!$K119,Resultados_Dic3!$D$3:$D$99980,Produccion_PJ!$K$114,Resultados_Dic3!$E$3:$E$99980,Produccion_PJ!$J119,Resultados_Dic3!$A$3:$A$99980,Produccion_PJ!$H119)</f>
        <v>0</v>
      </c>
      <c r="AE119" s="21">
        <f>+SUMIFS(Resultados_Dic3!AA$3:AA$99980,Resultados_Dic3!$F$3:$F$99980,Produccion_PJ!$K119,Resultados_Dic3!$D$3:$D$99980,Produccion_PJ!$K$114,Resultados_Dic3!$E$3:$E$99980,Produccion_PJ!$J119,Resultados_Dic3!$A$3:$A$99980,Produccion_PJ!$H119)</f>
        <v>0</v>
      </c>
      <c r="AF119" s="21">
        <f>+SUMIFS(Resultados_Dic3!AB$3:AB$99980,Resultados_Dic3!$F$3:$F$99980,Produccion_PJ!$K119,Resultados_Dic3!$D$3:$D$99980,Produccion_PJ!$K$114,Resultados_Dic3!$E$3:$E$99980,Produccion_PJ!$J119,Resultados_Dic3!$A$3:$A$99980,Produccion_PJ!$H119)</f>
        <v>0</v>
      </c>
      <c r="AG119" s="21">
        <f>+SUMIFS(Resultados_Dic3!AC$3:AC$99980,Resultados_Dic3!$F$3:$F$99980,Produccion_PJ!$K119,Resultados_Dic3!$D$3:$D$99980,Produccion_PJ!$K$114,Resultados_Dic3!$E$3:$E$99980,Produccion_PJ!$J119,Resultados_Dic3!$A$3:$A$99980,Produccion_PJ!$H119)</f>
        <v>0</v>
      </c>
      <c r="AH119" s="21">
        <f>+SUMIFS(Resultados_Dic3!AD$3:AD$99980,Resultados_Dic3!$F$3:$F$99980,Produccion_PJ!$K119,Resultados_Dic3!$D$3:$D$99980,Produccion_PJ!$K$114,Resultados_Dic3!$E$3:$E$99980,Produccion_PJ!$J119,Resultados_Dic3!$A$3:$A$99980,Produccion_PJ!$H119)</f>
        <v>0</v>
      </c>
      <c r="AI119" s="21">
        <f>+SUMIFS(Resultados_Dic3!AE$3:AE$99980,Resultados_Dic3!$F$3:$F$99980,Produccion_PJ!$K119,Resultados_Dic3!$D$3:$D$99980,Produccion_PJ!$K$114,Resultados_Dic3!$E$3:$E$99980,Produccion_PJ!$J119,Resultados_Dic3!$A$3:$A$99980,Produccion_PJ!$H119)</f>
        <v>0</v>
      </c>
      <c r="AJ119" s="21">
        <f>+SUMIFS(Resultados_Dic3!AF$3:AF$99980,Resultados_Dic3!$F$3:$F$99980,Produccion_PJ!$K119,Resultados_Dic3!$D$3:$D$99980,Produccion_PJ!$K$114,Resultados_Dic3!$E$3:$E$99980,Produccion_PJ!$J119,Resultados_Dic3!$A$3:$A$99980,Produccion_PJ!$H119)</f>
        <v>0</v>
      </c>
      <c r="AK119" s="21">
        <f>+SUMIFS(Resultados_Dic3!AG$3:AG$99980,Resultados_Dic3!$F$3:$F$99980,Produccion_PJ!$K119,Resultados_Dic3!$D$3:$D$99980,Produccion_PJ!$K$114,Resultados_Dic3!$E$3:$E$99980,Produccion_PJ!$J119,Resultados_Dic3!$A$3:$A$99980,Produccion_PJ!$H119)</f>
        <v>0</v>
      </c>
      <c r="AL119" s="21">
        <f>+SUMIFS(Resultados_Dic3!AH$3:AH$99980,Resultados_Dic3!$F$3:$F$99980,Produccion_PJ!$K119,Resultados_Dic3!$D$3:$D$99980,Produccion_PJ!$K$114,Resultados_Dic3!$E$3:$E$99980,Produccion_PJ!$J119,Resultados_Dic3!$A$3:$A$99980,Produccion_PJ!$H119)</f>
        <v>0</v>
      </c>
      <c r="AM119" s="21">
        <f>+SUMIFS(Resultados_Dic3!AI$3:AI$99980,Resultados_Dic3!$F$3:$F$99980,Produccion_PJ!$K119,Resultados_Dic3!$D$3:$D$99980,Produccion_PJ!$K$114,Resultados_Dic3!$E$3:$E$99980,Produccion_PJ!$J119,Resultados_Dic3!$A$3:$A$99980,Produccion_PJ!$H119)</f>
        <v>0</v>
      </c>
      <c r="AN119" s="21">
        <f>+SUMIFS(Resultados_Dic3!AJ$3:AJ$99980,Resultados_Dic3!$F$3:$F$99980,Produccion_PJ!$K119,Resultados_Dic3!$D$3:$D$99980,Produccion_PJ!$K$114,Resultados_Dic3!$E$3:$E$99980,Produccion_PJ!$J119,Resultados_Dic3!$A$3:$A$99980,Produccion_PJ!$H119)</f>
        <v>0</v>
      </c>
      <c r="AO119" s="21">
        <f>+SUMIFS(Resultados_Dic3!AK$3:AK$99980,Resultados_Dic3!$F$3:$F$99980,Produccion_PJ!$K119,Resultados_Dic3!$D$3:$D$99980,Produccion_PJ!$K$114,Resultados_Dic3!$E$3:$E$99980,Produccion_PJ!$J119,Resultados_Dic3!$A$3:$A$99980,Produccion_PJ!$H119)</f>
        <v>0</v>
      </c>
      <c r="AP119" s="21">
        <f>+SUMIFS(Resultados_Dic3!AL$3:AL$99980,Resultados_Dic3!$F$3:$F$99980,Produccion_PJ!$K119,Resultados_Dic3!$D$3:$D$99980,Produccion_PJ!$K$114,Resultados_Dic3!$E$3:$E$99980,Produccion_PJ!$J119,Resultados_Dic3!$A$3:$A$99980,Produccion_PJ!$H119)</f>
        <v>0</v>
      </c>
      <c r="AQ119" s="21">
        <f>+SUMIFS(Resultados_Dic3!AM$3:AM$99980,Resultados_Dic3!$F$3:$F$99980,Produccion_PJ!$K119,Resultados_Dic3!$D$3:$D$99980,Produccion_PJ!$K$114,Resultados_Dic3!$E$3:$E$99980,Produccion_PJ!$J119,Resultados_Dic3!$A$3:$A$99980,Produccion_PJ!$H119)</f>
        <v>0</v>
      </c>
    </row>
    <row r="120" spans="1:44" x14ac:dyDescent="0.25">
      <c r="D120" s="35"/>
      <c r="E120" s="35"/>
      <c r="G120" s="15"/>
      <c r="H120" s="17" t="str">
        <f t="shared" si="205"/>
        <v>DIC5</v>
      </c>
      <c r="J120" s="24" t="s">
        <v>129</v>
      </c>
      <c r="K120" s="13" t="s">
        <v>369</v>
      </c>
      <c r="L120" s="21">
        <f>+SUMIFS(Resultados_Dic3!H$3:H$99980,Resultados_Dic3!$F$3:$F$99980,Produccion_PJ!$K120,Resultados_Dic3!$D$3:$D$99980,Produccion_PJ!$K$114,Resultados_Dic3!$E$3:$E$99980,Produccion_PJ!$J120,Resultados_Dic3!$A$3:$A$99980,Produccion_PJ!$H120)</f>
        <v>0</v>
      </c>
      <c r="M120" s="21">
        <f>+SUMIFS(Resultados_Dic3!I$3:I$99980,Resultados_Dic3!$F$3:$F$99980,Produccion_PJ!$K120,Resultados_Dic3!$D$3:$D$99980,Produccion_PJ!$K$114,Resultados_Dic3!$E$3:$E$99980,Produccion_PJ!$J120,Resultados_Dic3!$A$3:$A$99980,Produccion_PJ!$H120)</f>
        <v>0</v>
      </c>
      <c r="N120" s="21">
        <f>+SUMIFS(Resultados_Dic3!J$3:J$99980,Resultados_Dic3!$F$3:$F$99980,Produccion_PJ!$K120,Resultados_Dic3!$D$3:$D$99980,Produccion_PJ!$K$114,Resultados_Dic3!$E$3:$E$99980,Produccion_PJ!$J120,Resultados_Dic3!$A$3:$A$99980,Produccion_PJ!$H120)</f>
        <v>0</v>
      </c>
      <c r="O120" s="21">
        <f>+SUMIFS(Resultados_Dic3!K$3:K$99980,Resultados_Dic3!$F$3:$F$99980,Produccion_PJ!$K120,Resultados_Dic3!$D$3:$D$99980,Produccion_PJ!$K$114,Resultados_Dic3!$E$3:$E$99980,Produccion_PJ!$J120,Resultados_Dic3!$A$3:$A$99980,Produccion_PJ!$H120)</f>
        <v>0</v>
      </c>
      <c r="P120" s="21">
        <f>+SUMIFS(Resultados_Dic3!L$3:L$99980,Resultados_Dic3!$F$3:$F$99980,Produccion_PJ!$K120,Resultados_Dic3!$D$3:$D$99980,Produccion_PJ!$K$114,Resultados_Dic3!$E$3:$E$99980,Produccion_PJ!$J120,Resultados_Dic3!$A$3:$A$99980,Produccion_PJ!$H120)</f>
        <v>0</v>
      </c>
      <c r="Q120" s="21">
        <f>+SUMIFS(Resultados_Dic3!M$3:M$99980,Resultados_Dic3!$F$3:$F$99980,Produccion_PJ!$K120,Resultados_Dic3!$D$3:$D$99980,Produccion_PJ!$K$114,Resultados_Dic3!$E$3:$E$99980,Produccion_PJ!$J120,Resultados_Dic3!$A$3:$A$99980,Produccion_PJ!$H120)</f>
        <v>0</v>
      </c>
      <c r="R120" s="21">
        <f>+SUMIFS(Resultados_Dic3!N$3:N$99980,Resultados_Dic3!$F$3:$F$99980,Produccion_PJ!$K120,Resultados_Dic3!$D$3:$D$99980,Produccion_PJ!$K$114,Resultados_Dic3!$E$3:$E$99980,Produccion_PJ!$J120,Resultados_Dic3!$A$3:$A$99980,Produccion_PJ!$H120)</f>
        <v>0</v>
      </c>
      <c r="S120" s="21">
        <f>+SUMIFS(Resultados_Dic3!O$3:O$99980,Resultados_Dic3!$F$3:$F$99980,Produccion_PJ!$K120,Resultados_Dic3!$D$3:$D$99980,Produccion_PJ!$K$114,Resultados_Dic3!$E$3:$E$99980,Produccion_PJ!$J120,Resultados_Dic3!$A$3:$A$99980,Produccion_PJ!$H120)</f>
        <v>0</v>
      </c>
      <c r="T120" s="21">
        <f>+SUMIFS(Resultados_Dic3!P$3:P$99980,Resultados_Dic3!$F$3:$F$99980,Produccion_PJ!$K120,Resultados_Dic3!$D$3:$D$99980,Produccion_PJ!$K$114,Resultados_Dic3!$E$3:$E$99980,Produccion_PJ!$J120,Resultados_Dic3!$A$3:$A$99980,Produccion_PJ!$H120)</f>
        <v>0</v>
      </c>
      <c r="U120" s="21">
        <f>+SUMIFS(Resultados_Dic3!Q$3:Q$99980,Resultados_Dic3!$F$3:$F$99980,Produccion_PJ!$K120,Resultados_Dic3!$D$3:$D$99980,Produccion_PJ!$K$114,Resultados_Dic3!$E$3:$E$99980,Produccion_PJ!$J120,Resultados_Dic3!$A$3:$A$99980,Produccion_PJ!$H120)</f>
        <v>0</v>
      </c>
      <c r="V120" s="21">
        <f>+SUMIFS(Resultados_Dic3!R$3:R$99980,Resultados_Dic3!$F$3:$F$99980,Produccion_PJ!$K120,Resultados_Dic3!$D$3:$D$99980,Produccion_PJ!$K$114,Resultados_Dic3!$E$3:$E$99980,Produccion_PJ!$J120,Resultados_Dic3!$A$3:$A$99980,Produccion_PJ!$H120)</f>
        <v>0</v>
      </c>
      <c r="W120" s="21">
        <f>+SUMIFS(Resultados_Dic3!S$3:S$99980,Resultados_Dic3!$F$3:$F$99980,Produccion_PJ!$K120,Resultados_Dic3!$D$3:$D$99980,Produccion_PJ!$K$114,Resultados_Dic3!$E$3:$E$99980,Produccion_PJ!$J120,Resultados_Dic3!$A$3:$A$99980,Produccion_PJ!$H120)</f>
        <v>0</v>
      </c>
      <c r="X120" s="21">
        <f>+SUMIFS(Resultados_Dic3!T$3:T$99980,Resultados_Dic3!$F$3:$F$99980,Produccion_PJ!$K120,Resultados_Dic3!$D$3:$D$99980,Produccion_PJ!$K$114,Resultados_Dic3!$E$3:$E$99980,Produccion_PJ!$J120,Resultados_Dic3!$A$3:$A$99980,Produccion_PJ!$H120)</f>
        <v>0</v>
      </c>
      <c r="Y120" s="21">
        <f>+SUMIFS(Resultados_Dic3!U$3:U$99980,Resultados_Dic3!$F$3:$F$99980,Produccion_PJ!$K120,Resultados_Dic3!$D$3:$D$99980,Produccion_PJ!$K$114,Resultados_Dic3!$E$3:$E$99980,Produccion_PJ!$J120,Resultados_Dic3!$A$3:$A$99980,Produccion_PJ!$H120)</f>
        <v>0</v>
      </c>
      <c r="Z120" s="21">
        <f>+SUMIFS(Resultados_Dic3!V$3:V$99980,Resultados_Dic3!$F$3:$F$99980,Produccion_PJ!$K120,Resultados_Dic3!$D$3:$D$99980,Produccion_PJ!$K$114,Resultados_Dic3!$E$3:$E$99980,Produccion_PJ!$J120,Resultados_Dic3!$A$3:$A$99980,Produccion_PJ!$H120)</f>
        <v>0</v>
      </c>
      <c r="AA120" s="21">
        <f>+SUMIFS(Resultados_Dic3!W$3:W$99980,Resultados_Dic3!$F$3:$F$99980,Produccion_PJ!$K120,Resultados_Dic3!$D$3:$D$99980,Produccion_PJ!$K$114,Resultados_Dic3!$E$3:$E$99980,Produccion_PJ!$J120,Resultados_Dic3!$A$3:$A$99980,Produccion_PJ!$H120)</f>
        <v>0</v>
      </c>
      <c r="AB120" s="21">
        <f>+SUMIFS(Resultados_Dic3!X$3:X$99980,Resultados_Dic3!$F$3:$F$99980,Produccion_PJ!$K120,Resultados_Dic3!$D$3:$D$99980,Produccion_PJ!$K$114,Resultados_Dic3!$E$3:$E$99980,Produccion_PJ!$J120,Resultados_Dic3!$A$3:$A$99980,Produccion_PJ!$H120)</f>
        <v>0</v>
      </c>
      <c r="AC120" s="21">
        <f>+SUMIFS(Resultados_Dic3!Y$3:Y$99980,Resultados_Dic3!$F$3:$F$99980,Produccion_PJ!$K120,Resultados_Dic3!$D$3:$D$99980,Produccion_PJ!$K$114,Resultados_Dic3!$E$3:$E$99980,Produccion_PJ!$J120,Resultados_Dic3!$A$3:$A$99980,Produccion_PJ!$H120)</f>
        <v>0</v>
      </c>
      <c r="AD120" s="21">
        <f>+SUMIFS(Resultados_Dic3!Z$3:Z$99980,Resultados_Dic3!$F$3:$F$99980,Produccion_PJ!$K120,Resultados_Dic3!$D$3:$D$99980,Produccion_PJ!$K$114,Resultados_Dic3!$E$3:$E$99980,Produccion_PJ!$J120,Resultados_Dic3!$A$3:$A$99980,Produccion_PJ!$H120)</f>
        <v>0</v>
      </c>
      <c r="AE120" s="21">
        <f>+SUMIFS(Resultados_Dic3!AA$3:AA$99980,Resultados_Dic3!$F$3:$F$99980,Produccion_PJ!$K120,Resultados_Dic3!$D$3:$D$99980,Produccion_PJ!$K$114,Resultados_Dic3!$E$3:$E$99980,Produccion_PJ!$J120,Resultados_Dic3!$A$3:$A$99980,Produccion_PJ!$H120)</f>
        <v>0</v>
      </c>
      <c r="AF120" s="21">
        <f>+SUMIFS(Resultados_Dic3!AB$3:AB$99980,Resultados_Dic3!$F$3:$F$99980,Produccion_PJ!$K120,Resultados_Dic3!$D$3:$D$99980,Produccion_PJ!$K$114,Resultados_Dic3!$E$3:$E$99980,Produccion_PJ!$J120,Resultados_Dic3!$A$3:$A$99980,Produccion_PJ!$H120)</f>
        <v>0</v>
      </c>
      <c r="AG120" s="21">
        <f>+SUMIFS(Resultados_Dic3!AC$3:AC$99980,Resultados_Dic3!$F$3:$F$99980,Produccion_PJ!$K120,Resultados_Dic3!$D$3:$D$99980,Produccion_PJ!$K$114,Resultados_Dic3!$E$3:$E$99980,Produccion_PJ!$J120,Resultados_Dic3!$A$3:$A$99980,Produccion_PJ!$H120)</f>
        <v>0</v>
      </c>
      <c r="AH120" s="21">
        <f>+SUMIFS(Resultados_Dic3!AD$3:AD$99980,Resultados_Dic3!$F$3:$F$99980,Produccion_PJ!$K120,Resultados_Dic3!$D$3:$D$99980,Produccion_PJ!$K$114,Resultados_Dic3!$E$3:$E$99980,Produccion_PJ!$J120,Resultados_Dic3!$A$3:$A$99980,Produccion_PJ!$H120)</f>
        <v>0</v>
      </c>
      <c r="AI120" s="21">
        <f>+SUMIFS(Resultados_Dic3!AE$3:AE$99980,Resultados_Dic3!$F$3:$F$99980,Produccion_PJ!$K120,Resultados_Dic3!$D$3:$D$99980,Produccion_PJ!$K$114,Resultados_Dic3!$E$3:$E$99980,Produccion_PJ!$J120,Resultados_Dic3!$A$3:$A$99980,Produccion_PJ!$H120)</f>
        <v>0</v>
      </c>
      <c r="AJ120" s="21">
        <f>+SUMIFS(Resultados_Dic3!AF$3:AF$99980,Resultados_Dic3!$F$3:$F$99980,Produccion_PJ!$K120,Resultados_Dic3!$D$3:$D$99980,Produccion_PJ!$K$114,Resultados_Dic3!$E$3:$E$99980,Produccion_PJ!$J120,Resultados_Dic3!$A$3:$A$99980,Produccion_PJ!$H120)</f>
        <v>0</v>
      </c>
      <c r="AK120" s="21">
        <f>+SUMIFS(Resultados_Dic3!AG$3:AG$99980,Resultados_Dic3!$F$3:$F$99980,Produccion_PJ!$K120,Resultados_Dic3!$D$3:$D$99980,Produccion_PJ!$K$114,Resultados_Dic3!$E$3:$E$99980,Produccion_PJ!$J120,Resultados_Dic3!$A$3:$A$99980,Produccion_PJ!$H120)</f>
        <v>0</v>
      </c>
      <c r="AL120" s="21">
        <f>+SUMIFS(Resultados_Dic3!AH$3:AH$99980,Resultados_Dic3!$F$3:$F$99980,Produccion_PJ!$K120,Resultados_Dic3!$D$3:$D$99980,Produccion_PJ!$K$114,Resultados_Dic3!$E$3:$E$99980,Produccion_PJ!$J120,Resultados_Dic3!$A$3:$A$99980,Produccion_PJ!$H120)</f>
        <v>0</v>
      </c>
      <c r="AM120" s="21">
        <f>+SUMIFS(Resultados_Dic3!AI$3:AI$99980,Resultados_Dic3!$F$3:$F$99980,Produccion_PJ!$K120,Resultados_Dic3!$D$3:$D$99980,Produccion_PJ!$K$114,Resultados_Dic3!$E$3:$E$99980,Produccion_PJ!$J120,Resultados_Dic3!$A$3:$A$99980,Produccion_PJ!$H120)</f>
        <v>0</v>
      </c>
      <c r="AN120" s="21">
        <f>+SUMIFS(Resultados_Dic3!AJ$3:AJ$99980,Resultados_Dic3!$F$3:$F$99980,Produccion_PJ!$K120,Resultados_Dic3!$D$3:$D$99980,Produccion_PJ!$K$114,Resultados_Dic3!$E$3:$E$99980,Produccion_PJ!$J120,Resultados_Dic3!$A$3:$A$99980,Produccion_PJ!$H120)</f>
        <v>0</v>
      </c>
      <c r="AO120" s="21">
        <f>+SUMIFS(Resultados_Dic3!AK$3:AK$99980,Resultados_Dic3!$F$3:$F$99980,Produccion_PJ!$K120,Resultados_Dic3!$D$3:$D$99980,Produccion_PJ!$K$114,Resultados_Dic3!$E$3:$E$99980,Produccion_PJ!$J120,Resultados_Dic3!$A$3:$A$99980,Produccion_PJ!$H120)</f>
        <v>0</v>
      </c>
      <c r="AP120" s="21">
        <f>+SUMIFS(Resultados_Dic3!AL$3:AL$99980,Resultados_Dic3!$F$3:$F$99980,Produccion_PJ!$K120,Resultados_Dic3!$D$3:$D$99980,Produccion_PJ!$K$114,Resultados_Dic3!$E$3:$E$99980,Produccion_PJ!$J120,Resultados_Dic3!$A$3:$A$99980,Produccion_PJ!$H120)</f>
        <v>0</v>
      </c>
      <c r="AQ120" s="21">
        <f>+SUMIFS(Resultados_Dic3!AM$3:AM$99980,Resultados_Dic3!$F$3:$F$99980,Produccion_PJ!$K120,Resultados_Dic3!$D$3:$D$99980,Produccion_PJ!$K$114,Resultados_Dic3!$E$3:$E$99980,Produccion_PJ!$J120,Resultados_Dic3!$A$3:$A$99980,Produccion_PJ!$H120)</f>
        <v>0</v>
      </c>
    </row>
    <row r="121" spans="1:44" x14ac:dyDescent="0.25">
      <c r="D121" s="35"/>
      <c r="E121" s="35"/>
      <c r="G121" s="15"/>
      <c r="H121" s="17" t="str">
        <f t="shared" si="205"/>
        <v>DIC5</v>
      </c>
      <c r="J121" s="24" t="s">
        <v>130</v>
      </c>
      <c r="K121" s="13" t="s">
        <v>370</v>
      </c>
      <c r="L121" s="21">
        <f>+SUMIFS(Resultados_Dic3!H$3:H$99980,Resultados_Dic3!$F$3:$F$99980,Produccion_PJ!$K121,Resultados_Dic3!$D$3:$D$99980,Produccion_PJ!$K$114,Resultados_Dic3!$E$3:$E$99980,Produccion_PJ!$J121,Resultados_Dic3!$A$3:$A$99980,Produccion_PJ!$H121)</f>
        <v>0</v>
      </c>
      <c r="M121" s="21">
        <f>+SUMIFS(Resultados_Dic3!I$3:I$99980,Resultados_Dic3!$F$3:$F$99980,Produccion_PJ!$K121,Resultados_Dic3!$D$3:$D$99980,Produccion_PJ!$K$114,Resultados_Dic3!$E$3:$E$99980,Produccion_PJ!$J121,Resultados_Dic3!$A$3:$A$99980,Produccion_PJ!$H121)</f>
        <v>0</v>
      </c>
      <c r="N121" s="21">
        <f>+SUMIFS(Resultados_Dic3!J$3:J$99980,Resultados_Dic3!$F$3:$F$99980,Produccion_PJ!$K121,Resultados_Dic3!$D$3:$D$99980,Produccion_PJ!$K$114,Resultados_Dic3!$E$3:$E$99980,Produccion_PJ!$J121,Resultados_Dic3!$A$3:$A$99980,Produccion_PJ!$H121)</f>
        <v>0</v>
      </c>
      <c r="O121" s="21">
        <f>+SUMIFS(Resultados_Dic3!K$3:K$99980,Resultados_Dic3!$F$3:$F$99980,Produccion_PJ!$K121,Resultados_Dic3!$D$3:$D$99980,Produccion_PJ!$K$114,Resultados_Dic3!$E$3:$E$99980,Produccion_PJ!$J121,Resultados_Dic3!$A$3:$A$99980,Produccion_PJ!$H121)</f>
        <v>0</v>
      </c>
      <c r="P121" s="21">
        <f>+SUMIFS(Resultados_Dic3!L$3:L$99980,Resultados_Dic3!$F$3:$F$99980,Produccion_PJ!$K121,Resultados_Dic3!$D$3:$D$99980,Produccion_PJ!$K$114,Resultados_Dic3!$E$3:$E$99980,Produccion_PJ!$J121,Resultados_Dic3!$A$3:$A$99980,Produccion_PJ!$H121)</f>
        <v>0</v>
      </c>
      <c r="Q121" s="21">
        <f>+SUMIFS(Resultados_Dic3!M$3:M$99980,Resultados_Dic3!$F$3:$F$99980,Produccion_PJ!$K121,Resultados_Dic3!$D$3:$D$99980,Produccion_PJ!$K$114,Resultados_Dic3!$E$3:$E$99980,Produccion_PJ!$J121,Resultados_Dic3!$A$3:$A$99980,Produccion_PJ!$H121)</f>
        <v>0</v>
      </c>
      <c r="R121" s="21">
        <f>+SUMIFS(Resultados_Dic3!N$3:N$99980,Resultados_Dic3!$F$3:$F$99980,Produccion_PJ!$K121,Resultados_Dic3!$D$3:$D$99980,Produccion_PJ!$K$114,Resultados_Dic3!$E$3:$E$99980,Produccion_PJ!$J121,Resultados_Dic3!$A$3:$A$99980,Produccion_PJ!$H121)</f>
        <v>0</v>
      </c>
      <c r="S121" s="21">
        <f>+SUMIFS(Resultados_Dic3!O$3:O$99980,Resultados_Dic3!$F$3:$F$99980,Produccion_PJ!$K121,Resultados_Dic3!$D$3:$D$99980,Produccion_PJ!$K$114,Resultados_Dic3!$E$3:$E$99980,Produccion_PJ!$J121,Resultados_Dic3!$A$3:$A$99980,Produccion_PJ!$H121)</f>
        <v>0</v>
      </c>
      <c r="T121" s="21">
        <f>+SUMIFS(Resultados_Dic3!P$3:P$99980,Resultados_Dic3!$F$3:$F$99980,Produccion_PJ!$K121,Resultados_Dic3!$D$3:$D$99980,Produccion_PJ!$K$114,Resultados_Dic3!$E$3:$E$99980,Produccion_PJ!$J121,Resultados_Dic3!$A$3:$A$99980,Produccion_PJ!$H121)</f>
        <v>0</v>
      </c>
      <c r="U121" s="21">
        <f>+SUMIFS(Resultados_Dic3!Q$3:Q$99980,Resultados_Dic3!$F$3:$F$99980,Produccion_PJ!$K121,Resultados_Dic3!$D$3:$D$99980,Produccion_PJ!$K$114,Resultados_Dic3!$E$3:$E$99980,Produccion_PJ!$J121,Resultados_Dic3!$A$3:$A$99980,Produccion_PJ!$H121)</f>
        <v>0</v>
      </c>
      <c r="V121" s="21">
        <f>+SUMIFS(Resultados_Dic3!R$3:R$99980,Resultados_Dic3!$F$3:$F$99980,Produccion_PJ!$K121,Resultados_Dic3!$D$3:$D$99980,Produccion_PJ!$K$114,Resultados_Dic3!$E$3:$E$99980,Produccion_PJ!$J121,Resultados_Dic3!$A$3:$A$99980,Produccion_PJ!$H121)</f>
        <v>0</v>
      </c>
      <c r="W121" s="21">
        <f>+SUMIFS(Resultados_Dic3!S$3:S$99980,Resultados_Dic3!$F$3:$F$99980,Produccion_PJ!$K121,Resultados_Dic3!$D$3:$D$99980,Produccion_PJ!$K$114,Resultados_Dic3!$E$3:$E$99980,Produccion_PJ!$J121,Resultados_Dic3!$A$3:$A$99980,Produccion_PJ!$H121)</f>
        <v>0</v>
      </c>
      <c r="X121" s="21">
        <f>+SUMIFS(Resultados_Dic3!T$3:T$99980,Resultados_Dic3!$F$3:$F$99980,Produccion_PJ!$K121,Resultados_Dic3!$D$3:$D$99980,Produccion_PJ!$K$114,Resultados_Dic3!$E$3:$E$99980,Produccion_PJ!$J121,Resultados_Dic3!$A$3:$A$99980,Produccion_PJ!$H121)</f>
        <v>0</v>
      </c>
      <c r="Y121" s="21">
        <f>+SUMIFS(Resultados_Dic3!U$3:U$99980,Resultados_Dic3!$F$3:$F$99980,Produccion_PJ!$K121,Resultados_Dic3!$D$3:$D$99980,Produccion_PJ!$K$114,Resultados_Dic3!$E$3:$E$99980,Produccion_PJ!$J121,Resultados_Dic3!$A$3:$A$99980,Produccion_PJ!$H121)</f>
        <v>0</v>
      </c>
      <c r="Z121" s="21">
        <f>+SUMIFS(Resultados_Dic3!V$3:V$99980,Resultados_Dic3!$F$3:$F$99980,Produccion_PJ!$K121,Resultados_Dic3!$D$3:$D$99980,Produccion_PJ!$K$114,Resultados_Dic3!$E$3:$E$99980,Produccion_PJ!$J121,Resultados_Dic3!$A$3:$A$99980,Produccion_PJ!$H121)</f>
        <v>0</v>
      </c>
      <c r="AA121" s="21">
        <f>+SUMIFS(Resultados_Dic3!W$3:W$99980,Resultados_Dic3!$F$3:$F$99980,Produccion_PJ!$K121,Resultados_Dic3!$D$3:$D$99980,Produccion_PJ!$K$114,Resultados_Dic3!$E$3:$E$99980,Produccion_PJ!$J121,Resultados_Dic3!$A$3:$A$99980,Produccion_PJ!$H121)</f>
        <v>0</v>
      </c>
      <c r="AB121" s="21">
        <f>+SUMIFS(Resultados_Dic3!X$3:X$99980,Resultados_Dic3!$F$3:$F$99980,Produccion_PJ!$K121,Resultados_Dic3!$D$3:$D$99980,Produccion_PJ!$K$114,Resultados_Dic3!$E$3:$E$99980,Produccion_PJ!$J121,Resultados_Dic3!$A$3:$A$99980,Produccion_PJ!$H121)</f>
        <v>0</v>
      </c>
      <c r="AC121" s="21">
        <f>+SUMIFS(Resultados_Dic3!Y$3:Y$99980,Resultados_Dic3!$F$3:$F$99980,Produccion_PJ!$K121,Resultados_Dic3!$D$3:$D$99980,Produccion_PJ!$K$114,Resultados_Dic3!$E$3:$E$99980,Produccion_PJ!$J121,Resultados_Dic3!$A$3:$A$99980,Produccion_PJ!$H121)</f>
        <v>0</v>
      </c>
      <c r="AD121" s="21">
        <f>+SUMIFS(Resultados_Dic3!Z$3:Z$99980,Resultados_Dic3!$F$3:$F$99980,Produccion_PJ!$K121,Resultados_Dic3!$D$3:$D$99980,Produccion_PJ!$K$114,Resultados_Dic3!$E$3:$E$99980,Produccion_PJ!$J121,Resultados_Dic3!$A$3:$A$99980,Produccion_PJ!$H121)</f>
        <v>0</v>
      </c>
      <c r="AE121" s="21">
        <f>+SUMIFS(Resultados_Dic3!AA$3:AA$99980,Resultados_Dic3!$F$3:$F$99980,Produccion_PJ!$K121,Resultados_Dic3!$D$3:$D$99980,Produccion_PJ!$K$114,Resultados_Dic3!$E$3:$E$99980,Produccion_PJ!$J121,Resultados_Dic3!$A$3:$A$99980,Produccion_PJ!$H121)</f>
        <v>0</v>
      </c>
      <c r="AF121" s="21">
        <f>+SUMIFS(Resultados_Dic3!AB$3:AB$99980,Resultados_Dic3!$F$3:$F$99980,Produccion_PJ!$K121,Resultados_Dic3!$D$3:$D$99980,Produccion_PJ!$K$114,Resultados_Dic3!$E$3:$E$99980,Produccion_PJ!$J121,Resultados_Dic3!$A$3:$A$99980,Produccion_PJ!$H121)</f>
        <v>0</v>
      </c>
      <c r="AG121" s="21">
        <f>+SUMIFS(Resultados_Dic3!AC$3:AC$99980,Resultados_Dic3!$F$3:$F$99980,Produccion_PJ!$K121,Resultados_Dic3!$D$3:$D$99980,Produccion_PJ!$K$114,Resultados_Dic3!$E$3:$E$99980,Produccion_PJ!$J121,Resultados_Dic3!$A$3:$A$99980,Produccion_PJ!$H121)</f>
        <v>0</v>
      </c>
      <c r="AH121" s="21">
        <f>+SUMIFS(Resultados_Dic3!AD$3:AD$99980,Resultados_Dic3!$F$3:$F$99980,Produccion_PJ!$K121,Resultados_Dic3!$D$3:$D$99980,Produccion_PJ!$K$114,Resultados_Dic3!$E$3:$E$99980,Produccion_PJ!$J121,Resultados_Dic3!$A$3:$A$99980,Produccion_PJ!$H121)</f>
        <v>0</v>
      </c>
      <c r="AI121" s="21">
        <f>+SUMIFS(Resultados_Dic3!AE$3:AE$99980,Resultados_Dic3!$F$3:$F$99980,Produccion_PJ!$K121,Resultados_Dic3!$D$3:$D$99980,Produccion_PJ!$K$114,Resultados_Dic3!$E$3:$E$99980,Produccion_PJ!$J121,Resultados_Dic3!$A$3:$A$99980,Produccion_PJ!$H121)</f>
        <v>0</v>
      </c>
      <c r="AJ121" s="21">
        <f>+SUMIFS(Resultados_Dic3!AF$3:AF$99980,Resultados_Dic3!$F$3:$F$99980,Produccion_PJ!$K121,Resultados_Dic3!$D$3:$D$99980,Produccion_PJ!$K$114,Resultados_Dic3!$E$3:$E$99980,Produccion_PJ!$J121,Resultados_Dic3!$A$3:$A$99980,Produccion_PJ!$H121)</f>
        <v>0</v>
      </c>
      <c r="AK121" s="21">
        <f>+SUMIFS(Resultados_Dic3!AG$3:AG$99980,Resultados_Dic3!$F$3:$F$99980,Produccion_PJ!$K121,Resultados_Dic3!$D$3:$D$99980,Produccion_PJ!$K$114,Resultados_Dic3!$E$3:$E$99980,Produccion_PJ!$J121,Resultados_Dic3!$A$3:$A$99980,Produccion_PJ!$H121)</f>
        <v>0</v>
      </c>
      <c r="AL121" s="21">
        <f>+SUMIFS(Resultados_Dic3!AH$3:AH$99980,Resultados_Dic3!$F$3:$F$99980,Produccion_PJ!$K121,Resultados_Dic3!$D$3:$D$99980,Produccion_PJ!$K$114,Resultados_Dic3!$E$3:$E$99980,Produccion_PJ!$J121,Resultados_Dic3!$A$3:$A$99980,Produccion_PJ!$H121)</f>
        <v>0</v>
      </c>
      <c r="AM121" s="21">
        <f>+SUMIFS(Resultados_Dic3!AI$3:AI$99980,Resultados_Dic3!$F$3:$F$99980,Produccion_PJ!$K121,Resultados_Dic3!$D$3:$D$99980,Produccion_PJ!$K$114,Resultados_Dic3!$E$3:$E$99980,Produccion_PJ!$J121,Resultados_Dic3!$A$3:$A$99980,Produccion_PJ!$H121)</f>
        <v>0</v>
      </c>
      <c r="AN121" s="21">
        <f>+SUMIFS(Resultados_Dic3!AJ$3:AJ$99980,Resultados_Dic3!$F$3:$F$99980,Produccion_PJ!$K121,Resultados_Dic3!$D$3:$D$99980,Produccion_PJ!$K$114,Resultados_Dic3!$E$3:$E$99980,Produccion_PJ!$J121,Resultados_Dic3!$A$3:$A$99980,Produccion_PJ!$H121)</f>
        <v>0</v>
      </c>
      <c r="AO121" s="21">
        <f>+SUMIFS(Resultados_Dic3!AK$3:AK$99980,Resultados_Dic3!$F$3:$F$99980,Produccion_PJ!$K121,Resultados_Dic3!$D$3:$D$99980,Produccion_PJ!$K$114,Resultados_Dic3!$E$3:$E$99980,Produccion_PJ!$J121,Resultados_Dic3!$A$3:$A$99980,Produccion_PJ!$H121)</f>
        <v>0</v>
      </c>
      <c r="AP121" s="21">
        <f>+SUMIFS(Resultados_Dic3!AL$3:AL$99980,Resultados_Dic3!$F$3:$F$99980,Produccion_PJ!$K121,Resultados_Dic3!$D$3:$D$99980,Produccion_PJ!$K$114,Resultados_Dic3!$E$3:$E$99980,Produccion_PJ!$J121,Resultados_Dic3!$A$3:$A$99980,Produccion_PJ!$H121)</f>
        <v>0</v>
      </c>
      <c r="AQ121" s="21">
        <f>+SUMIFS(Resultados_Dic3!AM$3:AM$99980,Resultados_Dic3!$F$3:$F$99980,Produccion_PJ!$K121,Resultados_Dic3!$D$3:$D$99980,Produccion_PJ!$K$114,Resultados_Dic3!$E$3:$E$99980,Produccion_PJ!$J121,Resultados_Dic3!$A$3:$A$99980,Produccion_PJ!$H121)</f>
        <v>0</v>
      </c>
    </row>
    <row r="122" spans="1:44" x14ac:dyDescent="0.25">
      <c r="D122" s="35"/>
      <c r="E122" s="35"/>
      <c r="G122" s="15"/>
      <c r="H122" s="17" t="str">
        <f t="shared" si="205"/>
        <v>DIC5</v>
      </c>
      <c r="J122" s="24" t="s">
        <v>159</v>
      </c>
      <c r="K122" s="13" t="s">
        <v>269</v>
      </c>
      <c r="L122" s="21">
        <f>+SUMIFS(Resultados_Dic3!H$3:H$99980,Resultados_Dic3!$F$3:$F$99980,Produccion_PJ!$K122,Resultados_Dic3!$D$3:$D$99980,Produccion_PJ!$K$114,Resultados_Dic3!$E$3:$E$99980,Produccion_PJ!$J122,Resultados_Dic3!$A$3:$A$99980,Produccion_PJ!$H122)</f>
        <v>0.403359504202492</v>
      </c>
      <c r="M122" s="21">
        <f>+SUMIFS(Resultados_Dic3!I$3:I$99980,Resultados_Dic3!$F$3:$F$99980,Produccion_PJ!$K122,Resultados_Dic3!$D$3:$D$99980,Produccion_PJ!$K$114,Resultados_Dic3!$E$3:$E$99980,Produccion_PJ!$J122,Resultados_Dic3!$A$3:$A$99980,Produccion_PJ!$H122)</f>
        <v>0.403359504202492</v>
      </c>
      <c r="N122" s="21">
        <f>+SUMIFS(Resultados_Dic3!J$3:J$99980,Resultados_Dic3!$F$3:$F$99980,Produccion_PJ!$K122,Resultados_Dic3!$D$3:$D$99980,Produccion_PJ!$K$114,Resultados_Dic3!$E$3:$E$99980,Produccion_PJ!$J122,Resultados_Dic3!$A$3:$A$99980,Produccion_PJ!$H122)</f>
        <v>0.403359504202492</v>
      </c>
      <c r="O122" s="21">
        <f>+SUMIFS(Resultados_Dic3!K$3:K$99980,Resultados_Dic3!$F$3:$F$99980,Produccion_PJ!$K122,Resultados_Dic3!$D$3:$D$99980,Produccion_PJ!$K$114,Resultados_Dic3!$E$3:$E$99980,Produccion_PJ!$J122,Resultados_Dic3!$A$3:$A$99980,Produccion_PJ!$H122)</f>
        <v>0.403359504202492</v>
      </c>
      <c r="P122" s="21">
        <f>+SUMIFS(Resultados_Dic3!L$3:L$99980,Resultados_Dic3!$F$3:$F$99980,Produccion_PJ!$K122,Resultados_Dic3!$D$3:$D$99980,Produccion_PJ!$K$114,Resultados_Dic3!$E$3:$E$99980,Produccion_PJ!$J122,Resultados_Dic3!$A$3:$A$99980,Produccion_PJ!$H122)</f>
        <v>0.403359504202492</v>
      </c>
      <c r="Q122" s="21">
        <f>+SUMIFS(Resultados_Dic3!M$3:M$99980,Resultados_Dic3!$F$3:$F$99980,Produccion_PJ!$K122,Resultados_Dic3!$D$3:$D$99980,Produccion_PJ!$K$114,Resultados_Dic3!$E$3:$E$99980,Produccion_PJ!$J122,Resultados_Dic3!$A$3:$A$99980,Produccion_PJ!$H122)</f>
        <v>0.403359504202492</v>
      </c>
      <c r="R122" s="21">
        <f>+SUMIFS(Resultados_Dic3!N$3:N$99980,Resultados_Dic3!$F$3:$F$99980,Produccion_PJ!$K122,Resultados_Dic3!$D$3:$D$99980,Produccion_PJ!$K$114,Resultados_Dic3!$E$3:$E$99980,Produccion_PJ!$J122,Resultados_Dic3!$A$3:$A$99980,Produccion_PJ!$H122)</f>
        <v>0.36532673241008501</v>
      </c>
      <c r="S122" s="21">
        <f>+SUMIFS(Resultados_Dic3!O$3:O$99980,Resultados_Dic3!$F$3:$F$99980,Produccion_PJ!$K122,Resultados_Dic3!$D$3:$D$99980,Produccion_PJ!$K$114,Resultados_Dic3!$E$3:$E$99980,Produccion_PJ!$J122,Resultados_Dic3!$A$3:$A$99980,Produccion_PJ!$H122)</f>
        <v>0.32642470806042401</v>
      </c>
      <c r="T122" s="21">
        <f>+SUMIFS(Resultados_Dic3!P$3:P$99980,Resultados_Dic3!$F$3:$F$99980,Produccion_PJ!$K122,Resultados_Dic3!$D$3:$D$99980,Produccion_PJ!$K$114,Resultados_Dic3!$E$3:$E$99980,Produccion_PJ!$J122,Resultados_Dic3!$A$3:$A$99980,Produccion_PJ!$H122)</f>
        <v>0.28752268371076301</v>
      </c>
      <c r="U122" s="21">
        <f>+SUMIFS(Resultados_Dic3!Q$3:Q$99980,Resultados_Dic3!$F$3:$F$99980,Produccion_PJ!$K122,Resultados_Dic3!$D$3:$D$99980,Produccion_PJ!$K$114,Resultados_Dic3!$E$3:$E$99980,Produccion_PJ!$J122,Resultados_Dic3!$A$3:$A$99980,Produccion_PJ!$H122)</f>
        <v>0.25042341799540702</v>
      </c>
      <c r="V122" s="21">
        <f>+SUMIFS(Resultados_Dic3!R$3:R$99980,Resultados_Dic3!$F$3:$F$99980,Produccion_PJ!$K122,Resultados_Dic3!$D$3:$D$99980,Produccion_PJ!$K$114,Resultados_Dic3!$E$3:$E$99980,Produccion_PJ!$J122,Resultados_Dic3!$A$3:$A$99980,Produccion_PJ!$H122)</f>
        <v>0.21332415228005</v>
      </c>
      <c r="W122" s="21">
        <f>+SUMIFS(Resultados_Dic3!S$3:S$99980,Resultados_Dic3!$F$3:$F$99980,Produccion_PJ!$K122,Resultados_Dic3!$D$3:$D$99980,Produccion_PJ!$K$114,Resultados_Dic3!$E$3:$E$99980,Produccion_PJ!$J122,Resultados_Dic3!$A$3:$A$99980,Produccion_PJ!$H122)</f>
        <v>0.17622488656469401</v>
      </c>
      <c r="X122" s="21">
        <f>+SUMIFS(Resultados_Dic3!T$3:T$99980,Resultados_Dic3!$F$3:$F$99980,Produccion_PJ!$K122,Resultados_Dic3!$D$3:$D$99980,Produccion_PJ!$K$114,Resultados_Dic3!$E$3:$E$99980,Produccion_PJ!$J122,Resultados_Dic3!$A$3:$A$99980,Produccion_PJ!$H122)</f>
        <v>0.15702485393639201</v>
      </c>
      <c r="Y122" s="21">
        <f>+SUMIFS(Resultados_Dic3!U$3:U$99980,Resultados_Dic3!$F$3:$F$99980,Produccion_PJ!$K122,Resultados_Dic3!$D$3:$D$99980,Produccion_PJ!$K$114,Resultados_Dic3!$E$3:$E$99980,Produccion_PJ!$J122,Resultados_Dic3!$A$3:$A$99980,Produccion_PJ!$H122)</f>
        <v>0.13782482130809101</v>
      </c>
      <c r="Z122" s="21">
        <f>+SUMIFS(Resultados_Dic3!V$3:V$99980,Resultados_Dic3!$F$3:$F$99980,Produccion_PJ!$K122,Resultados_Dic3!$D$3:$D$99980,Produccion_PJ!$K$114,Resultados_Dic3!$E$3:$E$99980,Produccion_PJ!$J122,Resultados_Dic3!$A$3:$A$99980,Produccion_PJ!$H122)</f>
        <v>7.4922196403353998E-3</v>
      </c>
      <c r="AA122" s="21">
        <f>+SUMIFS(Resultados_Dic3!W$3:W$99980,Resultados_Dic3!$F$3:$F$99980,Produccion_PJ!$K122,Resultados_Dic3!$D$3:$D$99980,Produccion_PJ!$K$114,Resultados_Dic3!$E$3:$E$99980,Produccion_PJ!$J122,Resultados_Dic3!$A$3:$A$99980,Produccion_PJ!$H122)</f>
        <v>0</v>
      </c>
      <c r="AB122" s="21">
        <f>+SUMIFS(Resultados_Dic3!X$3:X$99980,Resultados_Dic3!$F$3:$F$99980,Produccion_PJ!$K122,Resultados_Dic3!$D$3:$D$99980,Produccion_PJ!$K$114,Resultados_Dic3!$E$3:$E$99980,Produccion_PJ!$J122,Resultados_Dic3!$A$3:$A$99980,Produccion_PJ!$H122)</f>
        <v>0</v>
      </c>
      <c r="AC122" s="21">
        <f>+SUMIFS(Resultados_Dic3!Y$3:Y$99980,Resultados_Dic3!$F$3:$F$99980,Produccion_PJ!$K122,Resultados_Dic3!$D$3:$D$99980,Produccion_PJ!$K$114,Resultados_Dic3!$E$3:$E$99980,Produccion_PJ!$J122,Resultados_Dic3!$A$3:$A$99980,Produccion_PJ!$H122)</f>
        <v>0</v>
      </c>
      <c r="AD122" s="21">
        <f>+SUMIFS(Resultados_Dic3!Z$3:Z$99980,Resultados_Dic3!$F$3:$F$99980,Produccion_PJ!$K122,Resultados_Dic3!$D$3:$D$99980,Produccion_PJ!$K$114,Resultados_Dic3!$E$3:$E$99980,Produccion_PJ!$J122,Resultados_Dic3!$A$3:$A$99980,Produccion_PJ!$H122)</f>
        <v>0</v>
      </c>
      <c r="AE122" s="21">
        <f>+SUMIFS(Resultados_Dic3!AA$3:AA$99980,Resultados_Dic3!$F$3:$F$99980,Produccion_PJ!$K122,Resultados_Dic3!$D$3:$D$99980,Produccion_PJ!$K$114,Resultados_Dic3!$E$3:$E$99980,Produccion_PJ!$J122,Resultados_Dic3!$A$3:$A$99980,Produccion_PJ!$H122)</f>
        <v>0</v>
      </c>
      <c r="AF122" s="21">
        <f>+SUMIFS(Resultados_Dic3!AB$3:AB$99980,Resultados_Dic3!$F$3:$F$99980,Produccion_PJ!$K122,Resultados_Dic3!$D$3:$D$99980,Produccion_PJ!$K$114,Resultados_Dic3!$E$3:$E$99980,Produccion_PJ!$J122,Resultados_Dic3!$A$3:$A$99980,Produccion_PJ!$H122)</f>
        <v>0</v>
      </c>
      <c r="AG122" s="21">
        <f>+SUMIFS(Resultados_Dic3!AC$3:AC$99980,Resultados_Dic3!$F$3:$F$99980,Produccion_PJ!$K122,Resultados_Dic3!$D$3:$D$99980,Produccion_PJ!$K$114,Resultados_Dic3!$E$3:$E$99980,Produccion_PJ!$J122,Resultados_Dic3!$A$3:$A$99980,Produccion_PJ!$H122)</f>
        <v>0</v>
      </c>
      <c r="AH122" s="21">
        <f>+SUMIFS(Resultados_Dic3!AD$3:AD$99980,Resultados_Dic3!$F$3:$F$99980,Produccion_PJ!$K122,Resultados_Dic3!$D$3:$D$99980,Produccion_PJ!$K$114,Resultados_Dic3!$E$3:$E$99980,Produccion_PJ!$J122,Resultados_Dic3!$A$3:$A$99980,Produccion_PJ!$H122)</f>
        <v>0</v>
      </c>
      <c r="AI122" s="21">
        <f>+SUMIFS(Resultados_Dic3!AE$3:AE$99980,Resultados_Dic3!$F$3:$F$99980,Produccion_PJ!$K122,Resultados_Dic3!$D$3:$D$99980,Produccion_PJ!$K$114,Resultados_Dic3!$E$3:$E$99980,Produccion_PJ!$J122,Resultados_Dic3!$A$3:$A$99980,Produccion_PJ!$H122)</f>
        <v>0</v>
      </c>
      <c r="AJ122" s="21">
        <f>+SUMIFS(Resultados_Dic3!AF$3:AF$99980,Resultados_Dic3!$F$3:$F$99980,Produccion_PJ!$K122,Resultados_Dic3!$D$3:$D$99980,Produccion_PJ!$K$114,Resultados_Dic3!$E$3:$E$99980,Produccion_PJ!$J122,Resultados_Dic3!$A$3:$A$99980,Produccion_PJ!$H122)</f>
        <v>0</v>
      </c>
      <c r="AK122" s="21">
        <f>+SUMIFS(Resultados_Dic3!AG$3:AG$99980,Resultados_Dic3!$F$3:$F$99980,Produccion_PJ!$K122,Resultados_Dic3!$D$3:$D$99980,Produccion_PJ!$K$114,Resultados_Dic3!$E$3:$E$99980,Produccion_PJ!$J122,Resultados_Dic3!$A$3:$A$99980,Produccion_PJ!$H122)</f>
        <v>0</v>
      </c>
      <c r="AL122" s="21">
        <f>+SUMIFS(Resultados_Dic3!AH$3:AH$99980,Resultados_Dic3!$F$3:$F$99980,Produccion_PJ!$K122,Resultados_Dic3!$D$3:$D$99980,Produccion_PJ!$K$114,Resultados_Dic3!$E$3:$E$99980,Produccion_PJ!$J122,Resultados_Dic3!$A$3:$A$99980,Produccion_PJ!$H122)</f>
        <v>0</v>
      </c>
      <c r="AM122" s="21">
        <f>+SUMIFS(Resultados_Dic3!AI$3:AI$99980,Resultados_Dic3!$F$3:$F$99980,Produccion_PJ!$K122,Resultados_Dic3!$D$3:$D$99980,Produccion_PJ!$K$114,Resultados_Dic3!$E$3:$E$99980,Produccion_PJ!$J122,Resultados_Dic3!$A$3:$A$99980,Produccion_PJ!$H122)</f>
        <v>0</v>
      </c>
      <c r="AN122" s="21">
        <f>+SUMIFS(Resultados_Dic3!AJ$3:AJ$99980,Resultados_Dic3!$F$3:$F$99980,Produccion_PJ!$K122,Resultados_Dic3!$D$3:$D$99980,Produccion_PJ!$K$114,Resultados_Dic3!$E$3:$E$99980,Produccion_PJ!$J122,Resultados_Dic3!$A$3:$A$99980,Produccion_PJ!$H122)</f>
        <v>0</v>
      </c>
      <c r="AO122" s="21">
        <f>+SUMIFS(Resultados_Dic3!AK$3:AK$99980,Resultados_Dic3!$F$3:$F$99980,Produccion_PJ!$K122,Resultados_Dic3!$D$3:$D$99980,Produccion_PJ!$K$114,Resultados_Dic3!$E$3:$E$99980,Produccion_PJ!$J122,Resultados_Dic3!$A$3:$A$99980,Produccion_PJ!$H122)</f>
        <v>0</v>
      </c>
      <c r="AP122" s="21">
        <f>+SUMIFS(Resultados_Dic3!AL$3:AL$99980,Resultados_Dic3!$F$3:$F$99980,Produccion_PJ!$K122,Resultados_Dic3!$D$3:$D$99980,Produccion_PJ!$K$114,Resultados_Dic3!$E$3:$E$99980,Produccion_PJ!$J122,Resultados_Dic3!$A$3:$A$99980,Produccion_PJ!$H122)</f>
        <v>0</v>
      </c>
      <c r="AQ122" s="21">
        <f>+SUMIFS(Resultados_Dic3!AM$3:AM$99980,Resultados_Dic3!$F$3:$F$99980,Produccion_PJ!$K122,Resultados_Dic3!$D$3:$D$99980,Produccion_PJ!$K$114,Resultados_Dic3!$E$3:$E$99980,Produccion_PJ!$J122,Resultados_Dic3!$A$3:$A$99980,Produccion_PJ!$H122)</f>
        <v>0</v>
      </c>
    </row>
    <row r="123" spans="1:44" x14ac:dyDescent="0.25">
      <c r="G123" s="15"/>
      <c r="H123" s="17" t="str">
        <f t="shared" si="205"/>
        <v>DIC5</v>
      </c>
      <c r="J123" s="24" t="s">
        <v>131</v>
      </c>
      <c r="K123" s="13" t="s">
        <v>371</v>
      </c>
      <c r="L123" s="21">
        <f>+SUMIFS(Resultados_Dic3!H$3:H$99980,Resultados_Dic3!$F$3:$F$99980,Produccion_PJ!$K123,Resultados_Dic3!$D$3:$D$99980,Produccion_PJ!$K$114,Resultados_Dic3!$E$3:$E$99980,Produccion_PJ!$J123,Resultados_Dic3!$A$3:$A$99980,Produccion_PJ!$H123)</f>
        <v>0</v>
      </c>
      <c r="M123" s="21">
        <f>+SUMIFS(Resultados_Dic3!I$3:I$99980,Resultados_Dic3!$F$3:$F$99980,Produccion_PJ!$K123,Resultados_Dic3!$D$3:$D$99980,Produccion_PJ!$K$114,Resultados_Dic3!$E$3:$E$99980,Produccion_PJ!$J123,Resultados_Dic3!$A$3:$A$99980,Produccion_PJ!$H123)</f>
        <v>0</v>
      </c>
      <c r="N123" s="21">
        <f>+SUMIFS(Resultados_Dic3!J$3:J$99980,Resultados_Dic3!$F$3:$F$99980,Produccion_PJ!$K123,Resultados_Dic3!$D$3:$D$99980,Produccion_PJ!$K$114,Resultados_Dic3!$E$3:$E$99980,Produccion_PJ!$J123,Resultados_Dic3!$A$3:$A$99980,Produccion_PJ!$H123)</f>
        <v>0</v>
      </c>
      <c r="O123" s="21">
        <f>+SUMIFS(Resultados_Dic3!K$3:K$99980,Resultados_Dic3!$F$3:$F$99980,Produccion_PJ!$K123,Resultados_Dic3!$D$3:$D$99980,Produccion_PJ!$K$114,Resultados_Dic3!$E$3:$E$99980,Produccion_PJ!$J123,Resultados_Dic3!$A$3:$A$99980,Produccion_PJ!$H123)</f>
        <v>0</v>
      </c>
      <c r="P123" s="21">
        <f>+SUMIFS(Resultados_Dic3!L$3:L$99980,Resultados_Dic3!$F$3:$F$99980,Produccion_PJ!$K123,Resultados_Dic3!$D$3:$D$99980,Produccion_PJ!$K$114,Resultados_Dic3!$E$3:$E$99980,Produccion_PJ!$J123,Resultados_Dic3!$A$3:$A$99980,Produccion_PJ!$H123)</f>
        <v>0</v>
      </c>
      <c r="Q123" s="21">
        <f>+SUMIFS(Resultados_Dic3!M$3:M$99980,Resultados_Dic3!$F$3:$F$99980,Produccion_PJ!$K123,Resultados_Dic3!$D$3:$D$99980,Produccion_PJ!$K$114,Resultados_Dic3!$E$3:$E$99980,Produccion_PJ!$J123,Resultados_Dic3!$A$3:$A$99980,Produccion_PJ!$H123)</f>
        <v>0</v>
      </c>
      <c r="R123" s="21">
        <f>+SUMIFS(Resultados_Dic3!N$3:N$99980,Resultados_Dic3!$F$3:$F$99980,Produccion_PJ!$K123,Resultados_Dic3!$D$3:$D$99980,Produccion_PJ!$K$114,Resultados_Dic3!$E$3:$E$99980,Produccion_PJ!$J123,Resultados_Dic3!$A$3:$A$99980,Produccion_PJ!$H123)</f>
        <v>0</v>
      </c>
      <c r="S123" s="21">
        <f>+SUMIFS(Resultados_Dic3!O$3:O$99980,Resultados_Dic3!$F$3:$F$99980,Produccion_PJ!$K123,Resultados_Dic3!$D$3:$D$99980,Produccion_PJ!$K$114,Resultados_Dic3!$E$3:$E$99980,Produccion_PJ!$J123,Resultados_Dic3!$A$3:$A$99980,Produccion_PJ!$H123)</f>
        <v>0</v>
      </c>
      <c r="T123" s="21">
        <f>+SUMIFS(Resultados_Dic3!P$3:P$99980,Resultados_Dic3!$F$3:$F$99980,Produccion_PJ!$K123,Resultados_Dic3!$D$3:$D$99980,Produccion_PJ!$K$114,Resultados_Dic3!$E$3:$E$99980,Produccion_PJ!$J123,Resultados_Dic3!$A$3:$A$99980,Produccion_PJ!$H123)</f>
        <v>0</v>
      </c>
      <c r="U123" s="21">
        <f>+SUMIFS(Resultados_Dic3!Q$3:Q$99980,Resultados_Dic3!$F$3:$F$99980,Produccion_PJ!$K123,Resultados_Dic3!$D$3:$D$99980,Produccion_PJ!$K$114,Resultados_Dic3!$E$3:$E$99980,Produccion_PJ!$J123,Resultados_Dic3!$A$3:$A$99980,Produccion_PJ!$H123)</f>
        <v>0</v>
      </c>
      <c r="V123" s="21">
        <f>+SUMIFS(Resultados_Dic3!R$3:R$99980,Resultados_Dic3!$F$3:$F$99980,Produccion_PJ!$K123,Resultados_Dic3!$D$3:$D$99980,Produccion_PJ!$K$114,Resultados_Dic3!$E$3:$E$99980,Produccion_PJ!$J123,Resultados_Dic3!$A$3:$A$99980,Produccion_PJ!$H123)</f>
        <v>0</v>
      </c>
      <c r="W123" s="21">
        <f>+SUMIFS(Resultados_Dic3!S$3:S$99980,Resultados_Dic3!$F$3:$F$99980,Produccion_PJ!$K123,Resultados_Dic3!$D$3:$D$99980,Produccion_PJ!$K$114,Resultados_Dic3!$E$3:$E$99980,Produccion_PJ!$J123,Resultados_Dic3!$A$3:$A$99980,Produccion_PJ!$H123)</f>
        <v>0</v>
      </c>
      <c r="X123" s="21">
        <f>+SUMIFS(Resultados_Dic3!T$3:T$99980,Resultados_Dic3!$F$3:$F$99980,Produccion_PJ!$K123,Resultados_Dic3!$D$3:$D$99980,Produccion_PJ!$K$114,Resultados_Dic3!$E$3:$E$99980,Produccion_PJ!$J123,Resultados_Dic3!$A$3:$A$99980,Produccion_PJ!$H123)</f>
        <v>0</v>
      </c>
      <c r="Y123" s="21">
        <f>+SUMIFS(Resultados_Dic3!U$3:U$99980,Resultados_Dic3!$F$3:$F$99980,Produccion_PJ!$K123,Resultados_Dic3!$D$3:$D$99980,Produccion_PJ!$K$114,Resultados_Dic3!$E$3:$E$99980,Produccion_PJ!$J123,Resultados_Dic3!$A$3:$A$99980,Produccion_PJ!$H123)</f>
        <v>0</v>
      </c>
      <c r="Z123" s="21">
        <f>+SUMIFS(Resultados_Dic3!V$3:V$99980,Resultados_Dic3!$F$3:$F$99980,Produccion_PJ!$K123,Resultados_Dic3!$D$3:$D$99980,Produccion_PJ!$K$114,Resultados_Dic3!$E$3:$E$99980,Produccion_PJ!$J123,Resultados_Dic3!$A$3:$A$99980,Produccion_PJ!$H123)</f>
        <v>0</v>
      </c>
      <c r="AA123" s="21">
        <f>+SUMIFS(Resultados_Dic3!W$3:W$99980,Resultados_Dic3!$F$3:$F$99980,Produccion_PJ!$K123,Resultados_Dic3!$D$3:$D$99980,Produccion_PJ!$K$114,Resultados_Dic3!$E$3:$E$99980,Produccion_PJ!$J123,Resultados_Dic3!$A$3:$A$99980,Produccion_PJ!$H123)</f>
        <v>0</v>
      </c>
      <c r="AB123" s="21">
        <f>+SUMIFS(Resultados_Dic3!X$3:X$99980,Resultados_Dic3!$F$3:$F$99980,Produccion_PJ!$K123,Resultados_Dic3!$D$3:$D$99980,Produccion_PJ!$K$114,Resultados_Dic3!$E$3:$E$99980,Produccion_PJ!$J123,Resultados_Dic3!$A$3:$A$99980,Produccion_PJ!$H123)</f>
        <v>0</v>
      </c>
      <c r="AC123" s="21">
        <f>+SUMIFS(Resultados_Dic3!Y$3:Y$99980,Resultados_Dic3!$F$3:$F$99980,Produccion_PJ!$K123,Resultados_Dic3!$D$3:$D$99980,Produccion_PJ!$K$114,Resultados_Dic3!$E$3:$E$99980,Produccion_PJ!$J123,Resultados_Dic3!$A$3:$A$99980,Produccion_PJ!$H123)</f>
        <v>0</v>
      </c>
      <c r="AD123" s="21">
        <f>+SUMIFS(Resultados_Dic3!Z$3:Z$99980,Resultados_Dic3!$F$3:$F$99980,Produccion_PJ!$K123,Resultados_Dic3!$D$3:$D$99980,Produccion_PJ!$K$114,Resultados_Dic3!$E$3:$E$99980,Produccion_PJ!$J123,Resultados_Dic3!$A$3:$A$99980,Produccion_PJ!$H123)</f>
        <v>0</v>
      </c>
      <c r="AE123" s="21">
        <f>+SUMIFS(Resultados_Dic3!AA$3:AA$99980,Resultados_Dic3!$F$3:$F$99980,Produccion_PJ!$K123,Resultados_Dic3!$D$3:$D$99980,Produccion_PJ!$K$114,Resultados_Dic3!$E$3:$E$99980,Produccion_PJ!$J123,Resultados_Dic3!$A$3:$A$99980,Produccion_PJ!$H123)</f>
        <v>0</v>
      </c>
      <c r="AF123" s="21">
        <f>+SUMIFS(Resultados_Dic3!AB$3:AB$99980,Resultados_Dic3!$F$3:$F$99980,Produccion_PJ!$K123,Resultados_Dic3!$D$3:$D$99980,Produccion_PJ!$K$114,Resultados_Dic3!$E$3:$E$99980,Produccion_PJ!$J123,Resultados_Dic3!$A$3:$A$99980,Produccion_PJ!$H123)</f>
        <v>0</v>
      </c>
      <c r="AG123" s="21">
        <f>+SUMIFS(Resultados_Dic3!AC$3:AC$99980,Resultados_Dic3!$F$3:$F$99980,Produccion_PJ!$K123,Resultados_Dic3!$D$3:$D$99980,Produccion_PJ!$K$114,Resultados_Dic3!$E$3:$E$99980,Produccion_PJ!$J123,Resultados_Dic3!$A$3:$A$99980,Produccion_PJ!$H123)</f>
        <v>0</v>
      </c>
      <c r="AH123" s="21">
        <f>+SUMIFS(Resultados_Dic3!AD$3:AD$99980,Resultados_Dic3!$F$3:$F$99980,Produccion_PJ!$K123,Resultados_Dic3!$D$3:$D$99980,Produccion_PJ!$K$114,Resultados_Dic3!$E$3:$E$99980,Produccion_PJ!$J123,Resultados_Dic3!$A$3:$A$99980,Produccion_PJ!$H123)</f>
        <v>0</v>
      </c>
      <c r="AI123" s="21">
        <f>+SUMIFS(Resultados_Dic3!AE$3:AE$99980,Resultados_Dic3!$F$3:$F$99980,Produccion_PJ!$K123,Resultados_Dic3!$D$3:$D$99980,Produccion_PJ!$K$114,Resultados_Dic3!$E$3:$E$99980,Produccion_PJ!$J123,Resultados_Dic3!$A$3:$A$99980,Produccion_PJ!$H123)</f>
        <v>0</v>
      </c>
      <c r="AJ123" s="21">
        <f>+SUMIFS(Resultados_Dic3!AF$3:AF$99980,Resultados_Dic3!$F$3:$F$99980,Produccion_PJ!$K123,Resultados_Dic3!$D$3:$D$99980,Produccion_PJ!$K$114,Resultados_Dic3!$E$3:$E$99980,Produccion_PJ!$J123,Resultados_Dic3!$A$3:$A$99980,Produccion_PJ!$H123)</f>
        <v>0</v>
      </c>
      <c r="AK123" s="21">
        <f>+SUMIFS(Resultados_Dic3!AG$3:AG$99980,Resultados_Dic3!$F$3:$F$99980,Produccion_PJ!$K123,Resultados_Dic3!$D$3:$D$99980,Produccion_PJ!$K$114,Resultados_Dic3!$E$3:$E$99980,Produccion_PJ!$J123,Resultados_Dic3!$A$3:$A$99980,Produccion_PJ!$H123)</f>
        <v>0</v>
      </c>
      <c r="AL123" s="21">
        <f>+SUMIFS(Resultados_Dic3!AH$3:AH$99980,Resultados_Dic3!$F$3:$F$99980,Produccion_PJ!$K123,Resultados_Dic3!$D$3:$D$99980,Produccion_PJ!$K$114,Resultados_Dic3!$E$3:$E$99980,Produccion_PJ!$J123,Resultados_Dic3!$A$3:$A$99980,Produccion_PJ!$H123)</f>
        <v>0</v>
      </c>
      <c r="AM123" s="21">
        <f>+SUMIFS(Resultados_Dic3!AI$3:AI$99980,Resultados_Dic3!$F$3:$F$99980,Produccion_PJ!$K123,Resultados_Dic3!$D$3:$D$99980,Produccion_PJ!$K$114,Resultados_Dic3!$E$3:$E$99980,Produccion_PJ!$J123,Resultados_Dic3!$A$3:$A$99980,Produccion_PJ!$H123)</f>
        <v>0</v>
      </c>
      <c r="AN123" s="21">
        <f>+SUMIFS(Resultados_Dic3!AJ$3:AJ$99980,Resultados_Dic3!$F$3:$F$99980,Produccion_PJ!$K123,Resultados_Dic3!$D$3:$D$99980,Produccion_PJ!$K$114,Resultados_Dic3!$E$3:$E$99980,Produccion_PJ!$J123,Resultados_Dic3!$A$3:$A$99980,Produccion_PJ!$H123)</f>
        <v>0</v>
      </c>
      <c r="AO123" s="21">
        <f>+SUMIFS(Resultados_Dic3!AK$3:AK$99980,Resultados_Dic3!$F$3:$F$99980,Produccion_PJ!$K123,Resultados_Dic3!$D$3:$D$99980,Produccion_PJ!$K$114,Resultados_Dic3!$E$3:$E$99980,Produccion_PJ!$J123,Resultados_Dic3!$A$3:$A$99980,Produccion_PJ!$H123)</f>
        <v>0</v>
      </c>
      <c r="AP123" s="21">
        <f>+SUMIFS(Resultados_Dic3!AL$3:AL$99980,Resultados_Dic3!$F$3:$F$99980,Produccion_PJ!$K123,Resultados_Dic3!$D$3:$D$99980,Produccion_PJ!$K$114,Resultados_Dic3!$E$3:$E$99980,Produccion_PJ!$J123,Resultados_Dic3!$A$3:$A$99980,Produccion_PJ!$H123)</f>
        <v>0</v>
      </c>
      <c r="AQ123" s="21">
        <f>+SUMIFS(Resultados_Dic3!AM$3:AM$99980,Resultados_Dic3!$F$3:$F$99980,Produccion_PJ!$K123,Resultados_Dic3!$D$3:$D$99980,Produccion_PJ!$K$114,Resultados_Dic3!$E$3:$E$99980,Produccion_PJ!$J123,Resultados_Dic3!$A$3:$A$99980,Produccion_PJ!$H123)</f>
        <v>0</v>
      </c>
    </row>
    <row r="124" spans="1:44" s="73" customFormat="1" x14ac:dyDescent="0.25">
      <c r="A124" s="72"/>
      <c r="F124" s="94"/>
      <c r="H124" s="74"/>
      <c r="I124" s="74"/>
      <c r="L124" s="75">
        <f>+SUM(L117:L123)</f>
        <v>86.144969856496232</v>
      </c>
      <c r="M124" s="75">
        <f t="shared" ref="M124" si="206">+SUM(M117:M123)</f>
        <v>86.122621254138792</v>
      </c>
      <c r="N124" s="75">
        <f t="shared" ref="N124" si="207">+SUM(N117:N123)</f>
        <v>86.103383866632186</v>
      </c>
      <c r="O124" s="75">
        <f t="shared" ref="O124" si="208">+SUM(O117:O123)</f>
        <v>86.084146479125579</v>
      </c>
      <c r="P124" s="75">
        <f t="shared" ref="P124" si="209">+SUM(P117:P123)</f>
        <v>86.064909091618958</v>
      </c>
      <c r="Q124" s="75">
        <f t="shared" ref="Q124" si="210">+SUM(Q117:Q123)</f>
        <v>86.038116265848359</v>
      </c>
      <c r="R124" s="75">
        <f t="shared" ref="R124" si="211">+SUM(R117:R123)</f>
        <v>85.97329066828533</v>
      </c>
      <c r="S124" s="75">
        <f t="shared" ref="S124" si="212">+SUM(S117:S123)</f>
        <v>85.913142177061971</v>
      </c>
      <c r="T124" s="75">
        <f t="shared" ref="T124" si="213">+SUM(T117:T123)</f>
        <v>19.675938495130392</v>
      </c>
      <c r="U124" s="75">
        <f t="shared" ref="U124" si="214">+SUM(U117:U123)</f>
        <v>0.47116029057172903</v>
      </c>
      <c r="V124" s="75">
        <f t="shared" ref="V124" si="215">+SUM(V117:V123)</f>
        <v>0.35460068208029299</v>
      </c>
      <c r="W124" s="75">
        <f t="shared" ref="W124" si="216">+SUM(W117:W123)</f>
        <v>0.317501416364939</v>
      </c>
      <c r="X124" s="75">
        <f t="shared" ref="X124" si="217">+SUM(X117:X123)</f>
        <v>0.298301383736637</v>
      </c>
      <c r="Y124" s="75">
        <f t="shared" ref="Y124" si="218">+SUM(Y117:Y123)</f>
        <v>0.23786491959068101</v>
      </c>
      <c r="Z124" s="75">
        <f t="shared" ref="Z124" si="219">+SUM(Z117:Z123)</f>
        <v>7.4922196403353998E-3</v>
      </c>
      <c r="AA124" s="75">
        <f t="shared" ref="AA124" si="220">+SUM(AA117:AA123)</f>
        <v>0</v>
      </c>
      <c r="AB124" s="75">
        <f t="shared" ref="AB124" si="221">+SUM(AB117:AB123)</f>
        <v>0</v>
      </c>
      <c r="AC124" s="75">
        <f t="shared" ref="AC124" si="222">+SUM(AC117:AC123)</f>
        <v>0</v>
      </c>
      <c r="AD124" s="75">
        <f t="shared" ref="AD124" si="223">+SUM(AD117:AD123)</f>
        <v>0</v>
      </c>
      <c r="AE124" s="75">
        <f t="shared" ref="AE124" si="224">+SUM(AE117:AE123)</f>
        <v>0</v>
      </c>
      <c r="AF124" s="75">
        <f t="shared" ref="AF124" si="225">+SUM(AF117:AF123)</f>
        <v>0</v>
      </c>
      <c r="AG124" s="75">
        <f t="shared" ref="AG124" si="226">+SUM(AG117:AG123)</f>
        <v>0</v>
      </c>
      <c r="AH124" s="75">
        <f t="shared" ref="AH124" si="227">+SUM(AH117:AH123)</f>
        <v>0</v>
      </c>
      <c r="AI124" s="75">
        <f t="shared" ref="AI124" si="228">+SUM(AI117:AI123)</f>
        <v>0</v>
      </c>
      <c r="AJ124" s="75">
        <f t="shared" ref="AJ124" si="229">+SUM(AJ117:AJ123)</f>
        <v>0</v>
      </c>
      <c r="AK124" s="75">
        <f t="shared" ref="AK124" si="230">+SUM(AK117:AK123)</f>
        <v>0</v>
      </c>
      <c r="AL124" s="75">
        <f t="shared" ref="AL124" si="231">+SUM(AL117:AL123)</f>
        <v>0</v>
      </c>
      <c r="AM124" s="75">
        <f t="shared" ref="AM124" si="232">+SUM(AM117:AM123)</f>
        <v>0</v>
      </c>
      <c r="AN124" s="75">
        <f t="shared" ref="AN124" si="233">+SUM(AN117:AN123)</f>
        <v>0</v>
      </c>
      <c r="AO124" s="75">
        <f t="shared" ref="AO124" si="234">+SUM(AO117:AO123)</f>
        <v>0</v>
      </c>
      <c r="AP124" s="75">
        <f t="shared" ref="AP124" si="235">+SUM(AP117:AP123)</f>
        <v>0</v>
      </c>
      <c r="AQ124" s="75">
        <f t="shared" ref="AQ124" si="236">+SUM(AQ117:AQ123)</f>
        <v>0</v>
      </c>
    </row>
    <row r="125" spans="1:44" x14ac:dyDescent="0.25">
      <c r="H125"/>
      <c r="I125"/>
    </row>
    <row r="126" spans="1:44" ht="18.75" x14ac:dyDescent="0.3">
      <c r="G126" s="15"/>
      <c r="H126" s="12"/>
      <c r="I126" s="12"/>
      <c r="J126" s="15"/>
      <c r="K126" s="34" t="s">
        <v>412</v>
      </c>
    </row>
    <row r="127" spans="1:44" x14ac:dyDescent="0.25">
      <c r="G127" s="15"/>
      <c r="H127" s="12"/>
      <c r="I127" s="12"/>
      <c r="J127" s="67" t="s">
        <v>43</v>
      </c>
      <c r="K127" s="2" t="s">
        <v>27</v>
      </c>
    </row>
    <row r="128" spans="1:44" x14ac:dyDescent="0.25">
      <c r="G128" s="44"/>
      <c r="H128" s="43"/>
      <c r="I128" s="43"/>
      <c r="J128" s="15"/>
      <c r="K128" s="16"/>
    </row>
    <row r="129" spans="1:44" x14ac:dyDescent="0.25">
      <c r="L129" s="5">
        <v>2019</v>
      </c>
      <c r="M129" s="5">
        <v>2020</v>
      </c>
      <c r="N129" s="5">
        <v>2021</v>
      </c>
      <c r="O129" s="5">
        <v>2022</v>
      </c>
      <c r="P129" s="5">
        <v>2023</v>
      </c>
      <c r="Q129" s="5">
        <v>2024</v>
      </c>
      <c r="R129" s="5">
        <v>2025</v>
      </c>
      <c r="S129" s="5">
        <v>2026</v>
      </c>
      <c r="T129" s="5">
        <v>2027</v>
      </c>
      <c r="U129" s="5">
        <v>2028</v>
      </c>
      <c r="V129" s="5">
        <v>2029</v>
      </c>
      <c r="W129" s="5">
        <v>2030</v>
      </c>
      <c r="X129" s="5">
        <v>2031</v>
      </c>
      <c r="Y129" s="5">
        <v>2032</v>
      </c>
      <c r="Z129" s="5">
        <v>2033</v>
      </c>
      <c r="AA129" s="5">
        <v>2034</v>
      </c>
      <c r="AB129" s="5">
        <v>2035</v>
      </c>
      <c r="AC129" s="5">
        <v>2036</v>
      </c>
      <c r="AD129" s="5">
        <v>2037</v>
      </c>
      <c r="AE129" s="5">
        <v>2038</v>
      </c>
      <c r="AF129" s="5">
        <v>2039</v>
      </c>
      <c r="AG129" s="5">
        <v>2040</v>
      </c>
      <c r="AH129" s="5">
        <v>2041</v>
      </c>
      <c r="AI129" s="5">
        <v>2042</v>
      </c>
      <c r="AJ129" s="5">
        <v>2043</v>
      </c>
      <c r="AK129" s="5">
        <v>2044</v>
      </c>
      <c r="AL129" s="5">
        <v>2045</v>
      </c>
      <c r="AM129" s="5">
        <v>2046</v>
      </c>
      <c r="AN129" s="5">
        <v>2047</v>
      </c>
      <c r="AO129" s="5">
        <v>2048</v>
      </c>
      <c r="AP129" s="5">
        <v>2049</v>
      </c>
      <c r="AQ129" s="5">
        <v>2050</v>
      </c>
      <c r="AR129" s="21"/>
    </row>
    <row r="130" spans="1:44" x14ac:dyDescent="0.25">
      <c r="D130" s="35"/>
      <c r="E130" s="35"/>
      <c r="G130" s="15"/>
      <c r="H130" s="17" t="str">
        <f>+$H$1</f>
        <v>DIC5</v>
      </c>
      <c r="J130" s="24" t="s">
        <v>43</v>
      </c>
      <c r="K130" s="13" t="s">
        <v>368</v>
      </c>
      <c r="L130" s="21">
        <f>+SUMIFS(Resultados_Dic3!H$3:H$99980,Resultados_Dic3!$F$3:$F$99980,Produccion_PJ!$K130,Resultados_Dic3!$D$3:$D$99980,Produccion_PJ!$K$127,Resultados_Dic3!$E$3:$E$99980,Produccion_PJ!$J130,Resultados_Dic3!$A$3:$A$99980,Produccion_PJ!$H130)</f>
        <v>0</v>
      </c>
      <c r="M130" s="21">
        <f>+SUMIFS(Resultados_Dic3!I$3:I$99980,Resultados_Dic3!$F$3:$F$99980,Produccion_PJ!$K130,Resultados_Dic3!$D$3:$D$99980,Produccion_PJ!$K$127,Resultados_Dic3!$E$3:$E$99980,Produccion_PJ!$J130,Resultados_Dic3!$A$3:$A$99980,Produccion_PJ!$H130)</f>
        <v>0</v>
      </c>
      <c r="N130" s="21">
        <f>+SUMIFS(Resultados_Dic3!J$3:J$99980,Resultados_Dic3!$F$3:$F$99980,Produccion_PJ!$K130,Resultados_Dic3!$D$3:$D$99980,Produccion_PJ!$K$127,Resultados_Dic3!$E$3:$E$99980,Produccion_PJ!$J130,Resultados_Dic3!$A$3:$A$99980,Produccion_PJ!$H130)</f>
        <v>0</v>
      </c>
      <c r="O130" s="21">
        <f>+SUMIFS(Resultados_Dic3!K$3:K$99980,Resultados_Dic3!$F$3:$F$99980,Produccion_PJ!$K130,Resultados_Dic3!$D$3:$D$99980,Produccion_PJ!$K$127,Resultados_Dic3!$E$3:$E$99980,Produccion_PJ!$J130,Resultados_Dic3!$A$3:$A$99980,Produccion_PJ!$H130)</f>
        <v>0</v>
      </c>
      <c r="P130" s="21">
        <f>+SUMIFS(Resultados_Dic3!L$3:L$99980,Resultados_Dic3!$F$3:$F$99980,Produccion_PJ!$K130,Resultados_Dic3!$D$3:$D$99980,Produccion_PJ!$K$127,Resultados_Dic3!$E$3:$E$99980,Produccion_PJ!$J130,Resultados_Dic3!$A$3:$A$99980,Produccion_PJ!$H130)</f>
        <v>0</v>
      </c>
      <c r="Q130" s="21">
        <f>+SUMIFS(Resultados_Dic3!M$3:M$99980,Resultados_Dic3!$F$3:$F$99980,Produccion_PJ!$K130,Resultados_Dic3!$D$3:$D$99980,Produccion_PJ!$K$127,Resultados_Dic3!$E$3:$E$99980,Produccion_PJ!$J130,Resultados_Dic3!$A$3:$A$99980,Produccion_PJ!$H130)</f>
        <v>0</v>
      </c>
      <c r="R130" s="21">
        <f>+SUMIFS(Resultados_Dic3!N$3:N$99980,Resultados_Dic3!$F$3:$F$99980,Produccion_PJ!$K130,Resultados_Dic3!$D$3:$D$99980,Produccion_PJ!$K$127,Resultados_Dic3!$E$3:$E$99980,Produccion_PJ!$J130,Resultados_Dic3!$A$3:$A$99980,Produccion_PJ!$H130)</f>
        <v>0</v>
      </c>
      <c r="S130" s="21">
        <f>+SUMIFS(Resultados_Dic3!O$3:O$99980,Resultados_Dic3!$F$3:$F$99980,Produccion_PJ!$K130,Resultados_Dic3!$D$3:$D$99980,Produccion_PJ!$K$127,Resultados_Dic3!$E$3:$E$99980,Produccion_PJ!$J130,Resultados_Dic3!$A$3:$A$99980,Produccion_PJ!$H130)</f>
        <v>0</v>
      </c>
      <c r="T130" s="21">
        <f>+SUMIFS(Resultados_Dic3!P$3:P$99980,Resultados_Dic3!$F$3:$F$99980,Produccion_PJ!$K130,Resultados_Dic3!$D$3:$D$99980,Produccion_PJ!$K$127,Resultados_Dic3!$E$3:$E$99980,Produccion_PJ!$J130,Resultados_Dic3!$A$3:$A$99980,Produccion_PJ!$H130)</f>
        <v>0</v>
      </c>
      <c r="U130" s="21">
        <f>+SUMIFS(Resultados_Dic3!Q$3:Q$99980,Resultados_Dic3!$F$3:$F$99980,Produccion_PJ!$K130,Resultados_Dic3!$D$3:$D$99980,Produccion_PJ!$K$127,Resultados_Dic3!$E$3:$E$99980,Produccion_PJ!$J130,Resultados_Dic3!$A$3:$A$99980,Produccion_PJ!$H130)</f>
        <v>0</v>
      </c>
      <c r="V130" s="21">
        <f>+SUMIFS(Resultados_Dic3!R$3:R$99980,Resultados_Dic3!$F$3:$F$99980,Produccion_PJ!$K130,Resultados_Dic3!$D$3:$D$99980,Produccion_PJ!$K$127,Resultados_Dic3!$E$3:$E$99980,Produccion_PJ!$J130,Resultados_Dic3!$A$3:$A$99980,Produccion_PJ!$H130)</f>
        <v>0</v>
      </c>
      <c r="W130" s="21">
        <f>+SUMIFS(Resultados_Dic3!S$3:S$99980,Resultados_Dic3!$F$3:$F$99980,Produccion_PJ!$K130,Resultados_Dic3!$D$3:$D$99980,Produccion_PJ!$K$127,Resultados_Dic3!$E$3:$E$99980,Produccion_PJ!$J130,Resultados_Dic3!$A$3:$A$99980,Produccion_PJ!$H130)</f>
        <v>0</v>
      </c>
      <c r="X130" s="21">
        <f>+SUMIFS(Resultados_Dic3!T$3:T$99980,Resultados_Dic3!$F$3:$F$99980,Produccion_PJ!$K130,Resultados_Dic3!$D$3:$D$99980,Produccion_PJ!$K$127,Resultados_Dic3!$E$3:$E$99980,Produccion_PJ!$J130,Resultados_Dic3!$A$3:$A$99980,Produccion_PJ!$H130)</f>
        <v>0</v>
      </c>
      <c r="Y130" s="21">
        <f>+SUMIFS(Resultados_Dic3!U$3:U$99980,Resultados_Dic3!$F$3:$F$99980,Produccion_PJ!$K130,Resultados_Dic3!$D$3:$D$99980,Produccion_PJ!$K$127,Resultados_Dic3!$E$3:$E$99980,Produccion_PJ!$J130,Resultados_Dic3!$A$3:$A$99980,Produccion_PJ!$H130)</f>
        <v>0</v>
      </c>
      <c r="Z130" s="21">
        <f>+SUMIFS(Resultados_Dic3!V$3:V$99980,Resultados_Dic3!$F$3:$F$99980,Produccion_PJ!$K130,Resultados_Dic3!$D$3:$D$99980,Produccion_PJ!$K$127,Resultados_Dic3!$E$3:$E$99980,Produccion_PJ!$J130,Resultados_Dic3!$A$3:$A$99980,Produccion_PJ!$H130)</f>
        <v>0</v>
      </c>
      <c r="AA130" s="21">
        <f>+SUMIFS(Resultados_Dic3!W$3:W$99980,Resultados_Dic3!$F$3:$F$99980,Produccion_PJ!$K130,Resultados_Dic3!$D$3:$D$99980,Produccion_PJ!$K$127,Resultados_Dic3!$E$3:$E$99980,Produccion_PJ!$J130,Resultados_Dic3!$A$3:$A$99980,Produccion_PJ!$H130)</f>
        <v>0</v>
      </c>
      <c r="AB130" s="21">
        <f>+SUMIFS(Resultados_Dic3!X$3:X$99980,Resultados_Dic3!$F$3:$F$99980,Produccion_PJ!$K130,Resultados_Dic3!$D$3:$D$99980,Produccion_PJ!$K$127,Resultados_Dic3!$E$3:$E$99980,Produccion_PJ!$J130,Resultados_Dic3!$A$3:$A$99980,Produccion_PJ!$H130)</f>
        <v>0</v>
      </c>
      <c r="AC130" s="21">
        <f>+SUMIFS(Resultados_Dic3!Y$3:Y$99980,Resultados_Dic3!$F$3:$F$99980,Produccion_PJ!$K130,Resultados_Dic3!$D$3:$D$99980,Produccion_PJ!$K$127,Resultados_Dic3!$E$3:$E$99980,Produccion_PJ!$J130,Resultados_Dic3!$A$3:$A$99980,Produccion_PJ!$H130)</f>
        <v>0</v>
      </c>
      <c r="AD130" s="21">
        <f>+SUMIFS(Resultados_Dic3!Z$3:Z$99980,Resultados_Dic3!$F$3:$F$99980,Produccion_PJ!$K130,Resultados_Dic3!$D$3:$D$99980,Produccion_PJ!$K$127,Resultados_Dic3!$E$3:$E$99980,Produccion_PJ!$J130,Resultados_Dic3!$A$3:$A$99980,Produccion_PJ!$H130)</f>
        <v>0</v>
      </c>
      <c r="AE130" s="21">
        <f>+SUMIFS(Resultados_Dic3!AA$3:AA$99980,Resultados_Dic3!$F$3:$F$99980,Produccion_PJ!$K130,Resultados_Dic3!$D$3:$D$99980,Produccion_PJ!$K$127,Resultados_Dic3!$E$3:$E$99980,Produccion_PJ!$J130,Resultados_Dic3!$A$3:$A$99980,Produccion_PJ!$H130)</f>
        <v>0</v>
      </c>
      <c r="AF130" s="21">
        <f>+SUMIFS(Resultados_Dic3!AB$3:AB$99980,Resultados_Dic3!$F$3:$F$99980,Produccion_PJ!$K130,Resultados_Dic3!$D$3:$D$99980,Produccion_PJ!$K$127,Resultados_Dic3!$E$3:$E$99980,Produccion_PJ!$J130,Resultados_Dic3!$A$3:$A$99980,Produccion_PJ!$H130)</f>
        <v>0</v>
      </c>
      <c r="AG130" s="21">
        <f>+SUMIFS(Resultados_Dic3!AC$3:AC$99980,Resultados_Dic3!$F$3:$F$99980,Produccion_PJ!$K130,Resultados_Dic3!$D$3:$D$99980,Produccion_PJ!$K$127,Resultados_Dic3!$E$3:$E$99980,Produccion_PJ!$J130,Resultados_Dic3!$A$3:$A$99980,Produccion_PJ!$H130)</f>
        <v>0</v>
      </c>
      <c r="AH130" s="21">
        <f>+SUMIFS(Resultados_Dic3!AD$3:AD$99980,Resultados_Dic3!$F$3:$F$99980,Produccion_PJ!$K130,Resultados_Dic3!$D$3:$D$99980,Produccion_PJ!$K$127,Resultados_Dic3!$E$3:$E$99980,Produccion_PJ!$J130,Resultados_Dic3!$A$3:$A$99980,Produccion_PJ!$H130)</f>
        <v>0</v>
      </c>
      <c r="AI130" s="21">
        <f>+SUMIFS(Resultados_Dic3!AE$3:AE$99980,Resultados_Dic3!$F$3:$F$99980,Produccion_PJ!$K130,Resultados_Dic3!$D$3:$D$99980,Produccion_PJ!$K$127,Resultados_Dic3!$E$3:$E$99980,Produccion_PJ!$J130,Resultados_Dic3!$A$3:$A$99980,Produccion_PJ!$H130)</f>
        <v>0</v>
      </c>
      <c r="AJ130" s="21">
        <f>+SUMIFS(Resultados_Dic3!AF$3:AF$99980,Resultados_Dic3!$F$3:$F$99980,Produccion_PJ!$K130,Resultados_Dic3!$D$3:$D$99980,Produccion_PJ!$K$127,Resultados_Dic3!$E$3:$E$99980,Produccion_PJ!$J130,Resultados_Dic3!$A$3:$A$99980,Produccion_PJ!$H130)</f>
        <v>0</v>
      </c>
      <c r="AK130" s="21">
        <f>+SUMIFS(Resultados_Dic3!AG$3:AG$99980,Resultados_Dic3!$F$3:$F$99980,Produccion_PJ!$K130,Resultados_Dic3!$D$3:$D$99980,Produccion_PJ!$K$127,Resultados_Dic3!$E$3:$E$99980,Produccion_PJ!$J130,Resultados_Dic3!$A$3:$A$99980,Produccion_PJ!$H130)</f>
        <v>0</v>
      </c>
      <c r="AL130" s="21">
        <f>+SUMIFS(Resultados_Dic3!AH$3:AH$99980,Resultados_Dic3!$F$3:$F$99980,Produccion_PJ!$K130,Resultados_Dic3!$D$3:$D$99980,Produccion_PJ!$K$127,Resultados_Dic3!$E$3:$E$99980,Produccion_PJ!$J130,Resultados_Dic3!$A$3:$A$99980,Produccion_PJ!$H130)</f>
        <v>0</v>
      </c>
      <c r="AM130" s="21">
        <f>+SUMIFS(Resultados_Dic3!AI$3:AI$99980,Resultados_Dic3!$F$3:$F$99980,Produccion_PJ!$K130,Resultados_Dic3!$D$3:$D$99980,Produccion_PJ!$K$127,Resultados_Dic3!$E$3:$E$99980,Produccion_PJ!$J130,Resultados_Dic3!$A$3:$A$99980,Produccion_PJ!$H130)</f>
        <v>0</v>
      </c>
      <c r="AN130" s="21">
        <f>+SUMIFS(Resultados_Dic3!AJ$3:AJ$99980,Resultados_Dic3!$F$3:$F$99980,Produccion_PJ!$K130,Resultados_Dic3!$D$3:$D$99980,Produccion_PJ!$K$127,Resultados_Dic3!$E$3:$E$99980,Produccion_PJ!$J130,Resultados_Dic3!$A$3:$A$99980,Produccion_PJ!$H130)</f>
        <v>0</v>
      </c>
      <c r="AO130" s="21">
        <f>+SUMIFS(Resultados_Dic3!AK$3:AK$99980,Resultados_Dic3!$F$3:$F$99980,Produccion_PJ!$K130,Resultados_Dic3!$D$3:$D$99980,Produccion_PJ!$K$127,Resultados_Dic3!$E$3:$E$99980,Produccion_PJ!$J130,Resultados_Dic3!$A$3:$A$99980,Produccion_PJ!$H130)</f>
        <v>0</v>
      </c>
      <c r="AP130" s="21">
        <f>+SUMIFS(Resultados_Dic3!AL$3:AL$99980,Resultados_Dic3!$F$3:$F$99980,Produccion_PJ!$K130,Resultados_Dic3!$D$3:$D$99980,Produccion_PJ!$K$127,Resultados_Dic3!$E$3:$E$99980,Produccion_PJ!$J130,Resultados_Dic3!$A$3:$A$99980,Produccion_PJ!$H130)</f>
        <v>0</v>
      </c>
      <c r="AQ130" s="21">
        <f>+SUMIFS(Resultados_Dic3!AM$3:AM$99980,Resultados_Dic3!$F$3:$F$99980,Produccion_PJ!$K130,Resultados_Dic3!$D$3:$D$99980,Produccion_PJ!$K$127,Resultados_Dic3!$E$3:$E$99980,Produccion_PJ!$J130,Resultados_Dic3!$A$3:$A$99980,Produccion_PJ!$H130)</f>
        <v>0</v>
      </c>
    </row>
    <row r="131" spans="1:44" x14ac:dyDescent="0.25">
      <c r="D131" s="35"/>
      <c r="E131" s="35"/>
      <c r="G131" s="15"/>
      <c r="H131" s="17" t="str">
        <f t="shared" ref="H131:H136" si="237">+$H$1</f>
        <v>DIC5</v>
      </c>
      <c r="J131" s="24" t="s">
        <v>43</v>
      </c>
      <c r="K131" s="13" t="s">
        <v>267</v>
      </c>
      <c r="L131" s="21">
        <f>+SUMIFS(Resultados_Dic3!H$3:H$99980,Resultados_Dic3!$F$3:$F$99980,Produccion_PJ!$K131,Resultados_Dic3!$D$3:$D$99980,Produccion_PJ!$K$127,Resultados_Dic3!$E$3:$E$99980,Produccion_PJ!$J131,Resultados_Dic3!$A$3:$A$99980,Produccion_PJ!$H131)</f>
        <v>21.911949182429201</v>
      </c>
      <c r="M131" s="21">
        <f>+SUMIFS(Resultados_Dic3!I$3:I$99980,Resultados_Dic3!$F$3:$F$99980,Produccion_PJ!$K131,Resultados_Dic3!$D$3:$D$99980,Produccion_PJ!$K$127,Resultados_Dic3!$E$3:$E$99980,Produccion_PJ!$J131,Resultados_Dic3!$A$3:$A$99980,Produccion_PJ!$H131)</f>
        <v>21.911949182429201</v>
      </c>
      <c r="N131" s="21">
        <f>+SUMIFS(Resultados_Dic3!J$3:J$99980,Resultados_Dic3!$F$3:$F$99980,Produccion_PJ!$K131,Resultados_Dic3!$D$3:$D$99980,Produccion_PJ!$K$127,Resultados_Dic3!$E$3:$E$99980,Produccion_PJ!$J131,Resultados_Dic3!$A$3:$A$99980,Produccion_PJ!$H131)</f>
        <v>21.911949182429201</v>
      </c>
      <c r="O131" s="21">
        <f>+SUMIFS(Resultados_Dic3!K$3:K$99980,Resultados_Dic3!$F$3:$F$99980,Produccion_PJ!$K131,Resultados_Dic3!$D$3:$D$99980,Produccion_PJ!$K$127,Resultados_Dic3!$E$3:$E$99980,Produccion_PJ!$J131,Resultados_Dic3!$A$3:$A$99980,Produccion_PJ!$H131)</f>
        <v>21.911949182429201</v>
      </c>
      <c r="P131" s="21">
        <f>+SUMIFS(Resultados_Dic3!L$3:L$99980,Resultados_Dic3!$F$3:$F$99980,Produccion_PJ!$K131,Resultados_Dic3!$D$3:$D$99980,Produccion_PJ!$K$127,Resultados_Dic3!$E$3:$E$99980,Produccion_PJ!$J131,Resultados_Dic3!$A$3:$A$99980,Produccion_PJ!$H131)</f>
        <v>21.911949182429201</v>
      </c>
      <c r="Q131" s="21">
        <f>+SUMIFS(Resultados_Dic3!M$3:M$99980,Resultados_Dic3!$F$3:$F$99980,Produccion_PJ!$K131,Resultados_Dic3!$D$3:$D$99980,Produccion_PJ!$K$127,Resultados_Dic3!$E$3:$E$99980,Produccion_PJ!$J131,Resultados_Dic3!$A$3:$A$99980,Produccion_PJ!$H131)</f>
        <v>21.911949182429201</v>
      </c>
      <c r="R131" s="21">
        <f>+SUMIFS(Resultados_Dic3!N$3:N$99980,Resultados_Dic3!$F$3:$F$99980,Produccion_PJ!$K131,Resultados_Dic3!$D$3:$D$99980,Produccion_PJ!$K$127,Resultados_Dic3!$E$3:$E$99980,Produccion_PJ!$J131,Resultados_Dic3!$A$3:$A$99980,Produccion_PJ!$H131)</f>
        <v>21.911949182429201</v>
      </c>
      <c r="S131" s="21">
        <f>+SUMIFS(Resultados_Dic3!O$3:O$99980,Resultados_Dic3!$F$3:$F$99980,Produccion_PJ!$K131,Resultados_Dic3!$D$3:$D$99980,Produccion_PJ!$K$127,Resultados_Dic3!$E$3:$E$99980,Produccion_PJ!$J131,Resultados_Dic3!$A$3:$A$99980,Produccion_PJ!$H131)</f>
        <v>21.911949182429201</v>
      </c>
      <c r="T131" s="21">
        <f>+SUMIFS(Resultados_Dic3!P$3:P$99980,Resultados_Dic3!$F$3:$F$99980,Produccion_PJ!$K131,Resultados_Dic3!$D$3:$D$99980,Produccion_PJ!$K$127,Resultados_Dic3!$E$3:$E$99980,Produccion_PJ!$J131,Resultados_Dic3!$A$3:$A$99980,Produccion_PJ!$H131)</f>
        <v>4.91700077954179</v>
      </c>
      <c r="U131" s="21">
        <f>+SUMIFS(Resultados_Dic3!Q$3:Q$99980,Resultados_Dic3!$F$3:$F$99980,Produccion_PJ!$K131,Resultados_Dic3!$D$3:$D$99980,Produccion_PJ!$K$127,Resultados_Dic3!$E$3:$E$99980,Produccion_PJ!$J131,Resultados_Dic3!$A$3:$A$99980,Produccion_PJ!$H131)</f>
        <v>0</v>
      </c>
      <c r="V131" s="21">
        <f>+SUMIFS(Resultados_Dic3!R$3:R$99980,Resultados_Dic3!$F$3:$F$99980,Produccion_PJ!$K131,Resultados_Dic3!$D$3:$D$99980,Produccion_PJ!$K$127,Resultados_Dic3!$E$3:$E$99980,Produccion_PJ!$J131,Resultados_Dic3!$A$3:$A$99980,Produccion_PJ!$H131)</f>
        <v>0</v>
      </c>
      <c r="W131" s="21">
        <f>+SUMIFS(Resultados_Dic3!S$3:S$99980,Resultados_Dic3!$F$3:$F$99980,Produccion_PJ!$K131,Resultados_Dic3!$D$3:$D$99980,Produccion_PJ!$K$127,Resultados_Dic3!$E$3:$E$99980,Produccion_PJ!$J131,Resultados_Dic3!$A$3:$A$99980,Produccion_PJ!$H131)</f>
        <v>0</v>
      </c>
      <c r="X131" s="21">
        <f>+SUMIFS(Resultados_Dic3!T$3:T$99980,Resultados_Dic3!$F$3:$F$99980,Produccion_PJ!$K131,Resultados_Dic3!$D$3:$D$99980,Produccion_PJ!$K$127,Resultados_Dic3!$E$3:$E$99980,Produccion_PJ!$J131,Resultados_Dic3!$A$3:$A$99980,Produccion_PJ!$H131)</f>
        <v>0</v>
      </c>
      <c r="Y131" s="21">
        <f>+SUMIFS(Resultados_Dic3!U$3:U$99980,Resultados_Dic3!$F$3:$F$99980,Produccion_PJ!$K131,Resultados_Dic3!$D$3:$D$99980,Produccion_PJ!$K$127,Resultados_Dic3!$E$3:$E$99980,Produccion_PJ!$J131,Resultados_Dic3!$A$3:$A$99980,Produccion_PJ!$H131)</f>
        <v>0</v>
      </c>
      <c r="Z131" s="21">
        <f>+SUMIFS(Resultados_Dic3!V$3:V$99980,Resultados_Dic3!$F$3:$F$99980,Produccion_PJ!$K131,Resultados_Dic3!$D$3:$D$99980,Produccion_PJ!$K$127,Resultados_Dic3!$E$3:$E$99980,Produccion_PJ!$J131,Resultados_Dic3!$A$3:$A$99980,Produccion_PJ!$H131)</f>
        <v>0</v>
      </c>
      <c r="AA131" s="21">
        <f>+SUMIFS(Resultados_Dic3!W$3:W$99980,Resultados_Dic3!$F$3:$F$99980,Produccion_PJ!$K131,Resultados_Dic3!$D$3:$D$99980,Produccion_PJ!$K$127,Resultados_Dic3!$E$3:$E$99980,Produccion_PJ!$J131,Resultados_Dic3!$A$3:$A$99980,Produccion_PJ!$H131)</f>
        <v>0</v>
      </c>
      <c r="AB131" s="21">
        <f>+SUMIFS(Resultados_Dic3!X$3:X$99980,Resultados_Dic3!$F$3:$F$99980,Produccion_PJ!$K131,Resultados_Dic3!$D$3:$D$99980,Produccion_PJ!$K$127,Resultados_Dic3!$E$3:$E$99980,Produccion_PJ!$J131,Resultados_Dic3!$A$3:$A$99980,Produccion_PJ!$H131)</f>
        <v>0</v>
      </c>
      <c r="AC131" s="21">
        <f>+SUMIFS(Resultados_Dic3!Y$3:Y$99980,Resultados_Dic3!$F$3:$F$99980,Produccion_PJ!$K131,Resultados_Dic3!$D$3:$D$99980,Produccion_PJ!$K$127,Resultados_Dic3!$E$3:$E$99980,Produccion_PJ!$J131,Resultados_Dic3!$A$3:$A$99980,Produccion_PJ!$H131)</f>
        <v>0</v>
      </c>
      <c r="AD131" s="21">
        <f>+SUMIFS(Resultados_Dic3!Z$3:Z$99980,Resultados_Dic3!$F$3:$F$99980,Produccion_PJ!$K131,Resultados_Dic3!$D$3:$D$99980,Produccion_PJ!$K$127,Resultados_Dic3!$E$3:$E$99980,Produccion_PJ!$J131,Resultados_Dic3!$A$3:$A$99980,Produccion_PJ!$H131)</f>
        <v>0</v>
      </c>
      <c r="AE131" s="21">
        <f>+SUMIFS(Resultados_Dic3!AA$3:AA$99980,Resultados_Dic3!$F$3:$F$99980,Produccion_PJ!$K131,Resultados_Dic3!$D$3:$D$99980,Produccion_PJ!$K$127,Resultados_Dic3!$E$3:$E$99980,Produccion_PJ!$J131,Resultados_Dic3!$A$3:$A$99980,Produccion_PJ!$H131)</f>
        <v>0</v>
      </c>
      <c r="AF131" s="21">
        <f>+SUMIFS(Resultados_Dic3!AB$3:AB$99980,Resultados_Dic3!$F$3:$F$99980,Produccion_PJ!$K131,Resultados_Dic3!$D$3:$D$99980,Produccion_PJ!$K$127,Resultados_Dic3!$E$3:$E$99980,Produccion_PJ!$J131,Resultados_Dic3!$A$3:$A$99980,Produccion_PJ!$H131)</f>
        <v>0</v>
      </c>
      <c r="AG131" s="21">
        <f>+SUMIFS(Resultados_Dic3!AC$3:AC$99980,Resultados_Dic3!$F$3:$F$99980,Produccion_PJ!$K131,Resultados_Dic3!$D$3:$D$99980,Produccion_PJ!$K$127,Resultados_Dic3!$E$3:$E$99980,Produccion_PJ!$J131,Resultados_Dic3!$A$3:$A$99980,Produccion_PJ!$H131)</f>
        <v>0</v>
      </c>
      <c r="AH131" s="21">
        <f>+SUMIFS(Resultados_Dic3!AD$3:AD$99980,Resultados_Dic3!$F$3:$F$99980,Produccion_PJ!$K131,Resultados_Dic3!$D$3:$D$99980,Produccion_PJ!$K$127,Resultados_Dic3!$E$3:$E$99980,Produccion_PJ!$J131,Resultados_Dic3!$A$3:$A$99980,Produccion_PJ!$H131)</f>
        <v>0</v>
      </c>
      <c r="AI131" s="21">
        <f>+SUMIFS(Resultados_Dic3!AE$3:AE$99980,Resultados_Dic3!$F$3:$F$99980,Produccion_PJ!$K131,Resultados_Dic3!$D$3:$D$99980,Produccion_PJ!$K$127,Resultados_Dic3!$E$3:$E$99980,Produccion_PJ!$J131,Resultados_Dic3!$A$3:$A$99980,Produccion_PJ!$H131)</f>
        <v>0</v>
      </c>
      <c r="AJ131" s="21">
        <f>+SUMIFS(Resultados_Dic3!AF$3:AF$99980,Resultados_Dic3!$F$3:$F$99980,Produccion_PJ!$K131,Resultados_Dic3!$D$3:$D$99980,Produccion_PJ!$K$127,Resultados_Dic3!$E$3:$E$99980,Produccion_PJ!$J131,Resultados_Dic3!$A$3:$A$99980,Produccion_PJ!$H131)</f>
        <v>0</v>
      </c>
      <c r="AK131" s="21">
        <f>+SUMIFS(Resultados_Dic3!AG$3:AG$99980,Resultados_Dic3!$F$3:$F$99980,Produccion_PJ!$K131,Resultados_Dic3!$D$3:$D$99980,Produccion_PJ!$K$127,Resultados_Dic3!$E$3:$E$99980,Produccion_PJ!$J131,Resultados_Dic3!$A$3:$A$99980,Produccion_PJ!$H131)</f>
        <v>0</v>
      </c>
      <c r="AL131" s="21">
        <f>+SUMIFS(Resultados_Dic3!AH$3:AH$99980,Resultados_Dic3!$F$3:$F$99980,Produccion_PJ!$K131,Resultados_Dic3!$D$3:$D$99980,Produccion_PJ!$K$127,Resultados_Dic3!$E$3:$E$99980,Produccion_PJ!$J131,Resultados_Dic3!$A$3:$A$99980,Produccion_PJ!$H131)</f>
        <v>0</v>
      </c>
      <c r="AM131" s="21">
        <f>+SUMIFS(Resultados_Dic3!AI$3:AI$99980,Resultados_Dic3!$F$3:$F$99980,Produccion_PJ!$K131,Resultados_Dic3!$D$3:$D$99980,Produccion_PJ!$K$127,Resultados_Dic3!$E$3:$E$99980,Produccion_PJ!$J131,Resultados_Dic3!$A$3:$A$99980,Produccion_PJ!$H131)</f>
        <v>0</v>
      </c>
      <c r="AN131" s="21">
        <f>+SUMIFS(Resultados_Dic3!AJ$3:AJ$99980,Resultados_Dic3!$F$3:$F$99980,Produccion_PJ!$K131,Resultados_Dic3!$D$3:$D$99980,Produccion_PJ!$K$127,Resultados_Dic3!$E$3:$E$99980,Produccion_PJ!$J131,Resultados_Dic3!$A$3:$A$99980,Produccion_PJ!$H131)</f>
        <v>0</v>
      </c>
      <c r="AO131" s="21">
        <f>+SUMIFS(Resultados_Dic3!AK$3:AK$99980,Resultados_Dic3!$F$3:$F$99980,Produccion_PJ!$K131,Resultados_Dic3!$D$3:$D$99980,Produccion_PJ!$K$127,Resultados_Dic3!$E$3:$E$99980,Produccion_PJ!$J131,Resultados_Dic3!$A$3:$A$99980,Produccion_PJ!$H131)</f>
        <v>0</v>
      </c>
      <c r="AP131" s="21">
        <f>+SUMIFS(Resultados_Dic3!AL$3:AL$99980,Resultados_Dic3!$F$3:$F$99980,Produccion_PJ!$K131,Resultados_Dic3!$D$3:$D$99980,Produccion_PJ!$K$127,Resultados_Dic3!$E$3:$E$99980,Produccion_PJ!$J131,Resultados_Dic3!$A$3:$A$99980,Produccion_PJ!$H131)</f>
        <v>0</v>
      </c>
      <c r="AQ131" s="21">
        <f>+SUMIFS(Resultados_Dic3!AM$3:AM$99980,Resultados_Dic3!$F$3:$F$99980,Produccion_PJ!$K131,Resultados_Dic3!$D$3:$D$99980,Produccion_PJ!$K$127,Resultados_Dic3!$E$3:$E$99980,Produccion_PJ!$J131,Resultados_Dic3!$A$3:$A$99980,Produccion_PJ!$H131)</f>
        <v>0</v>
      </c>
    </row>
    <row r="132" spans="1:44" x14ac:dyDescent="0.25">
      <c r="D132" s="35"/>
      <c r="E132" s="35"/>
      <c r="G132" s="15"/>
      <c r="H132" s="17" t="str">
        <f t="shared" si="237"/>
        <v>DIC5</v>
      </c>
      <c r="J132" s="24" t="s">
        <v>43</v>
      </c>
      <c r="K132" s="13" t="s">
        <v>268</v>
      </c>
      <c r="L132" s="21">
        <f>+SUMIFS(Resultados_Dic3!H$3:H$99980,Resultados_Dic3!$F$3:$F$99980,Produccion_PJ!$K132,Resultados_Dic3!$D$3:$D$99980,Produccion_PJ!$K$127,Resultados_Dic3!$E$3:$E$99980,Produccion_PJ!$J132,Resultados_Dic3!$A$3:$A$99980,Produccion_PJ!$H132)</f>
        <v>0.34307320723463097</v>
      </c>
      <c r="M132" s="21">
        <f>+SUMIFS(Resultados_Dic3!I$3:I$99980,Resultados_Dic3!$F$3:$F$99980,Produccion_PJ!$K132,Resultados_Dic3!$D$3:$D$99980,Produccion_PJ!$K$127,Resultados_Dic3!$E$3:$E$99980,Produccion_PJ!$J132,Resultados_Dic3!$A$3:$A$99980,Produccion_PJ!$H132)</f>
        <v>0.324735989766188</v>
      </c>
      <c r="N132" s="21">
        <f>+SUMIFS(Resultados_Dic3!J$3:J$99980,Resultados_Dic3!$F$3:$F$99980,Produccion_PJ!$K132,Resultados_Dic3!$D$3:$D$99980,Produccion_PJ!$K$127,Resultados_Dic3!$E$3:$E$99980,Produccion_PJ!$J132,Resultados_Dic3!$A$3:$A$99980,Produccion_PJ!$H132)</f>
        <v>0.30895155042669498</v>
      </c>
      <c r="O132" s="21">
        <f>+SUMIFS(Resultados_Dic3!K$3:K$99980,Resultados_Dic3!$F$3:$F$99980,Produccion_PJ!$K132,Resultados_Dic3!$D$3:$D$99980,Produccion_PJ!$K$127,Resultados_Dic3!$E$3:$E$99980,Produccion_PJ!$J132,Resultados_Dic3!$A$3:$A$99980,Produccion_PJ!$H132)</f>
        <v>0.293167111087202</v>
      </c>
      <c r="P132" s="21">
        <f>+SUMIFS(Resultados_Dic3!L$3:L$99980,Resultados_Dic3!$F$3:$F$99980,Produccion_PJ!$K132,Resultados_Dic3!$D$3:$D$99980,Produccion_PJ!$K$127,Resultados_Dic3!$E$3:$E$99980,Produccion_PJ!$J132,Resultados_Dic3!$A$3:$A$99980,Produccion_PJ!$H132)</f>
        <v>0.27738267174770898</v>
      </c>
      <c r="Q132" s="21">
        <f>+SUMIFS(Resultados_Dic3!M$3:M$99980,Resultados_Dic3!$F$3:$F$99980,Produccion_PJ!$K132,Resultados_Dic3!$D$3:$D$99980,Produccion_PJ!$K$127,Resultados_Dic3!$E$3:$E$99980,Produccion_PJ!$J132,Resultados_Dic3!$A$3:$A$99980,Produccion_PJ!$H132)</f>
        <v>0.25539893133781899</v>
      </c>
      <c r="R132" s="21">
        <f>+SUMIFS(Resultados_Dic3!N$3:N$99980,Resultados_Dic3!$F$3:$F$99980,Produccion_PJ!$K132,Resultados_Dic3!$D$3:$D$99980,Produccion_PJ!$K$127,Resultados_Dic3!$E$3:$E$99980,Produccion_PJ!$J132,Resultados_Dic3!$A$3:$A$99980,Produccion_PJ!$H132)</f>
        <v>0.23341519092792901</v>
      </c>
      <c r="S132" s="21">
        <f>+SUMIFS(Resultados_Dic3!O$3:O$99980,Resultados_Dic3!$F$3:$F$99980,Produccion_PJ!$K132,Resultados_Dic3!$D$3:$D$99980,Produccion_PJ!$K$127,Resultados_Dic3!$E$3:$E$99980,Produccion_PJ!$J132,Resultados_Dic3!$A$3:$A$99980,Produccion_PJ!$H132)</f>
        <v>0.21598228495609101</v>
      </c>
      <c r="T132" s="21">
        <f>+SUMIFS(Resultados_Dic3!P$3:P$99980,Resultados_Dic3!$F$3:$F$99980,Produccion_PJ!$K132,Resultados_Dic3!$D$3:$D$99980,Produccion_PJ!$K$127,Resultados_Dic3!$E$3:$E$99980,Produccion_PJ!$J132,Resultados_Dic3!$A$3:$A$99980,Produccion_PJ!$H132)</f>
        <v>0.19854937898425201</v>
      </c>
      <c r="U132" s="21">
        <f>+SUMIFS(Resultados_Dic3!Q$3:Q$99980,Resultados_Dic3!$F$3:$F$99980,Produccion_PJ!$K132,Resultados_Dic3!$D$3:$D$99980,Produccion_PJ!$K$127,Resultados_Dic3!$E$3:$E$99980,Produccion_PJ!$J132,Resultados_Dic3!$A$3:$A$99980,Produccion_PJ!$H132)</f>
        <v>0.18111647301241299</v>
      </c>
      <c r="V132" s="21">
        <f>+SUMIFS(Resultados_Dic3!R$3:R$99980,Resultados_Dic3!$F$3:$F$99980,Produccion_PJ!$K132,Resultados_Dic3!$D$3:$D$99980,Produccion_PJ!$K$127,Resultados_Dic3!$E$3:$E$99980,Produccion_PJ!$J132,Resultados_Dic3!$A$3:$A$99980,Produccion_PJ!$H132)</f>
        <v>0.115918588943521</v>
      </c>
      <c r="W132" s="21">
        <f>+SUMIFS(Resultados_Dic3!S$3:S$99980,Resultados_Dic3!$F$3:$F$99980,Produccion_PJ!$K132,Resultados_Dic3!$D$3:$D$99980,Produccion_PJ!$K$127,Resultados_Dic3!$E$3:$E$99980,Produccion_PJ!$J132,Resultados_Dic3!$A$3:$A$99980,Produccion_PJ!$H132)</f>
        <v>0.115918588943522</v>
      </c>
      <c r="X132" s="21">
        <f>+SUMIFS(Resultados_Dic3!T$3:T$99980,Resultados_Dic3!$F$3:$F$99980,Produccion_PJ!$K132,Resultados_Dic3!$D$3:$D$99980,Produccion_PJ!$K$127,Resultados_Dic3!$E$3:$E$99980,Produccion_PJ!$J132,Resultados_Dic3!$A$3:$A$99980,Produccion_PJ!$H132)</f>
        <v>0.115918588943522</v>
      </c>
      <c r="Y132" s="21">
        <f>+SUMIFS(Resultados_Dic3!U$3:U$99980,Resultados_Dic3!$F$3:$F$99980,Produccion_PJ!$K132,Resultados_Dic3!$D$3:$D$99980,Produccion_PJ!$K$127,Resultados_Dic3!$E$3:$E$99980,Produccion_PJ!$J132,Resultados_Dic3!$A$3:$A$99980,Produccion_PJ!$H132)</f>
        <v>8.2083747718646502E-2</v>
      </c>
      <c r="Z132" s="21">
        <f>+SUMIFS(Resultados_Dic3!V$3:V$99980,Resultados_Dic3!$F$3:$F$99980,Produccion_PJ!$K132,Resultados_Dic3!$D$3:$D$99980,Produccion_PJ!$K$127,Resultados_Dic3!$E$3:$E$99980,Produccion_PJ!$J132,Resultados_Dic3!$A$3:$A$99980,Produccion_PJ!$H132)</f>
        <v>0</v>
      </c>
      <c r="AA132" s="21">
        <f>+SUMIFS(Resultados_Dic3!W$3:W$99980,Resultados_Dic3!$F$3:$F$99980,Produccion_PJ!$K132,Resultados_Dic3!$D$3:$D$99980,Produccion_PJ!$K$127,Resultados_Dic3!$E$3:$E$99980,Produccion_PJ!$J132,Resultados_Dic3!$A$3:$A$99980,Produccion_PJ!$H132)</f>
        <v>0</v>
      </c>
      <c r="AB132" s="21">
        <f>+SUMIFS(Resultados_Dic3!X$3:X$99980,Resultados_Dic3!$F$3:$F$99980,Produccion_PJ!$K132,Resultados_Dic3!$D$3:$D$99980,Produccion_PJ!$K$127,Resultados_Dic3!$E$3:$E$99980,Produccion_PJ!$J132,Resultados_Dic3!$A$3:$A$99980,Produccion_PJ!$H132)</f>
        <v>0</v>
      </c>
      <c r="AC132" s="21">
        <f>+SUMIFS(Resultados_Dic3!Y$3:Y$99980,Resultados_Dic3!$F$3:$F$99980,Produccion_PJ!$K132,Resultados_Dic3!$D$3:$D$99980,Produccion_PJ!$K$127,Resultados_Dic3!$E$3:$E$99980,Produccion_PJ!$J132,Resultados_Dic3!$A$3:$A$99980,Produccion_PJ!$H132)</f>
        <v>0</v>
      </c>
      <c r="AD132" s="21">
        <f>+SUMIFS(Resultados_Dic3!Z$3:Z$99980,Resultados_Dic3!$F$3:$F$99980,Produccion_PJ!$K132,Resultados_Dic3!$D$3:$D$99980,Produccion_PJ!$K$127,Resultados_Dic3!$E$3:$E$99980,Produccion_PJ!$J132,Resultados_Dic3!$A$3:$A$99980,Produccion_PJ!$H132)</f>
        <v>0</v>
      </c>
      <c r="AE132" s="21">
        <f>+SUMIFS(Resultados_Dic3!AA$3:AA$99980,Resultados_Dic3!$F$3:$F$99980,Produccion_PJ!$K132,Resultados_Dic3!$D$3:$D$99980,Produccion_PJ!$K$127,Resultados_Dic3!$E$3:$E$99980,Produccion_PJ!$J132,Resultados_Dic3!$A$3:$A$99980,Produccion_PJ!$H132)</f>
        <v>0</v>
      </c>
      <c r="AF132" s="21">
        <f>+SUMIFS(Resultados_Dic3!AB$3:AB$99980,Resultados_Dic3!$F$3:$F$99980,Produccion_PJ!$K132,Resultados_Dic3!$D$3:$D$99980,Produccion_PJ!$K$127,Resultados_Dic3!$E$3:$E$99980,Produccion_PJ!$J132,Resultados_Dic3!$A$3:$A$99980,Produccion_PJ!$H132)</f>
        <v>0</v>
      </c>
      <c r="AG132" s="21">
        <f>+SUMIFS(Resultados_Dic3!AC$3:AC$99980,Resultados_Dic3!$F$3:$F$99980,Produccion_PJ!$K132,Resultados_Dic3!$D$3:$D$99980,Produccion_PJ!$K$127,Resultados_Dic3!$E$3:$E$99980,Produccion_PJ!$J132,Resultados_Dic3!$A$3:$A$99980,Produccion_PJ!$H132)</f>
        <v>0</v>
      </c>
      <c r="AH132" s="21">
        <f>+SUMIFS(Resultados_Dic3!AD$3:AD$99980,Resultados_Dic3!$F$3:$F$99980,Produccion_PJ!$K132,Resultados_Dic3!$D$3:$D$99980,Produccion_PJ!$K$127,Resultados_Dic3!$E$3:$E$99980,Produccion_PJ!$J132,Resultados_Dic3!$A$3:$A$99980,Produccion_PJ!$H132)</f>
        <v>0</v>
      </c>
      <c r="AI132" s="21">
        <f>+SUMIFS(Resultados_Dic3!AE$3:AE$99980,Resultados_Dic3!$F$3:$F$99980,Produccion_PJ!$K132,Resultados_Dic3!$D$3:$D$99980,Produccion_PJ!$K$127,Resultados_Dic3!$E$3:$E$99980,Produccion_PJ!$J132,Resultados_Dic3!$A$3:$A$99980,Produccion_PJ!$H132)</f>
        <v>0</v>
      </c>
      <c r="AJ132" s="21">
        <f>+SUMIFS(Resultados_Dic3!AF$3:AF$99980,Resultados_Dic3!$F$3:$F$99980,Produccion_PJ!$K132,Resultados_Dic3!$D$3:$D$99980,Produccion_PJ!$K$127,Resultados_Dic3!$E$3:$E$99980,Produccion_PJ!$J132,Resultados_Dic3!$A$3:$A$99980,Produccion_PJ!$H132)</f>
        <v>0</v>
      </c>
      <c r="AK132" s="21">
        <f>+SUMIFS(Resultados_Dic3!AG$3:AG$99980,Resultados_Dic3!$F$3:$F$99980,Produccion_PJ!$K132,Resultados_Dic3!$D$3:$D$99980,Produccion_PJ!$K$127,Resultados_Dic3!$E$3:$E$99980,Produccion_PJ!$J132,Resultados_Dic3!$A$3:$A$99980,Produccion_PJ!$H132)</f>
        <v>0</v>
      </c>
      <c r="AL132" s="21">
        <f>+SUMIFS(Resultados_Dic3!AH$3:AH$99980,Resultados_Dic3!$F$3:$F$99980,Produccion_PJ!$K132,Resultados_Dic3!$D$3:$D$99980,Produccion_PJ!$K$127,Resultados_Dic3!$E$3:$E$99980,Produccion_PJ!$J132,Resultados_Dic3!$A$3:$A$99980,Produccion_PJ!$H132)</f>
        <v>0</v>
      </c>
      <c r="AM132" s="21">
        <f>+SUMIFS(Resultados_Dic3!AI$3:AI$99980,Resultados_Dic3!$F$3:$F$99980,Produccion_PJ!$K132,Resultados_Dic3!$D$3:$D$99980,Produccion_PJ!$K$127,Resultados_Dic3!$E$3:$E$99980,Produccion_PJ!$J132,Resultados_Dic3!$A$3:$A$99980,Produccion_PJ!$H132)</f>
        <v>0</v>
      </c>
      <c r="AN132" s="21">
        <f>+SUMIFS(Resultados_Dic3!AJ$3:AJ$99980,Resultados_Dic3!$F$3:$F$99980,Produccion_PJ!$K132,Resultados_Dic3!$D$3:$D$99980,Produccion_PJ!$K$127,Resultados_Dic3!$E$3:$E$99980,Produccion_PJ!$J132,Resultados_Dic3!$A$3:$A$99980,Produccion_PJ!$H132)</f>
        <v>0</v>
      </c>
      <c r="AO132" s="21">
        <f>+SUMIFS(Resultados_Dic3!AK$3:AK$99980,Resultados_Dic3!$F$3:$F$99980,Produccion_PJ!$K132,Resultados_Dic3!$D$3:$D$99980,Produccion_PJ!$K$127,Resultados_Dic3!$E$3:$E$99980,Produccion_PJ!$J132,Resultados_Dic3!$A$3:$A$99980,Produccion_PJ!$H132)</f>
        <v>0</v>
      </c>
      <c r="AP132" s="21">
        <f>+SUMIFS(Resultados_Dic3!AL$3:AL$99980,Resultados_Dic3!$F$3:$F$99980,Produccion_PJ!$K132,Resultados_Dic3!$D$3:$D$99980,Produccion_PJ!$K$127,Resultados_Dic3!$E$3:$E$99980,Produccion_PJ!$J132,Resultados_Dic3!$A$3:$A$99980,Produccion_PJ!$H132)</f>
        <v>0</v>
      </c>
      <c r="AQ132" s="21">
        <f>+SUMIFS(Resultados_Dic3!AM$3:AM$99980,Resultados_Dic3!$F$3:$F$99980,Produccion_PJ!$K132,Resultados_Dic3!$D$3:$D$99980,Produccion_PJ!$K$127,Resultados_Dic3!$E$3:$E$99980,Produccion_PJ!$J132,Resultados_Dic3!$A$3:$A$99980,Produccion_PJ!$H132)</f>
        <v>0</v>
      </c>
    </row>
    <row r="133" spans="1:44" x14ac:dyDescent="0.25">
      <c r="D133" s="35"/>
      <c r="E133" s="35"/>
      <c r="G133" s="15"/>
      <c r="H133" s="17" t="str">
        <f t="shared" si="237"/>
        <v>DIC5</v>
      </c>
      <c r="J133" s="24" t="s">
        <v>43</v>
      </c>
      <c r="K133" s="13" t="s">
        <v>369</v>
      </c>
      <c r="L133" s="21">
        <f>+SUMIFS(Resultados_Dic3!H$3:H$99980,Resultados_Dic3!$F$3:$F$99980,Produccion_PJ!$K133,Resultados_Dic3!$D$3:$D$99980,Produccion_PJ!$K$127,Resultados_Dic3!$E$3:$E$99980,Produccion_PJ!$J133,Resultados_Dic3!$A$3:$A$99980,Produccion_PJ!$H133)</f>
        <v>0</v>
      </c>
      <c r="M133" s="21">
        <f>+SUMIFS(Resultados_Dic3!I$3:I$99980,Resultados_Dic3!$F$3:$F$99980,Produccion_PJ!$K133,Resultados_Dic3!$D$3:$D$99980,Produccion_PJ!$K$127,Resultados_Dic3!$E$3:$E$99980,Produccion_PJ!$J133,Resultados_Dic3!$A$3:$A$99980,Produccion_PJ!$H133)</f>
        <v>0</v>
      </c>
      <c r="N133" s="21">
        <f>+SUMIFS(Resultados_Dic3!J$3:J$99980,Resultados_Dic3!$F$3:$F$99980,Produccion_PJ!$K133,Resultados_Dic3!$D$3:$D$99980,Produccion_PJ!$K$127,Resultados_Dic3!$E$3:$E$99980,Produccion_PJ!$J133,Resultados_Dic3!$A$3:$A$99980,Produccion_PJ!$H133)</f>
        <v>0</v>
      </c>
      <c r="O133" s="21">
        <f>+SUMIFS(Resultados_Dic3!K$3:K$99980,Resultados_Dic3!$F$3:$F$99980,Produccion_PJ!$K133,Resultados_Dic3!$D$3:$D$99980,Produccion_PJ!$K$127,Resultados_Dic3!$E$3:$E$99980,Produccion_PJ!$J133,Resultados_Dic3!$A$3:$A$99980,Produccion_PJ!$H133)</f>
        <v>0</v>
      </c>
      <c r="P133" s="21">
        <f>+SUMIFS(Resultados_Dic3!L$3:L$99980,Resultados_Dic3!$F$3:$F$99980,Produccion_PJ!$K133,Resultados_Dic3!$D$3:$D$99980,Produccion_PJ!$K$127,Resultados_Dic3!$E$3:$E$99980,Produccion_PJ!$J133,Resultados_Dic3!$A$3:$A$99980,Produccion_PJ!$H133)</f>
        <v>0</v>
      </c>
      <c r="Q133" s="21">
        <f>+SUMIFS(Resultados_Dic3!M$3:M$99980,Resultados_Dic3!$F$3:$F$99980,Produccion_PJ!$K133,Resultados_Dic3!$D$3:$D$99980,Produccion_PJ!$K$127,Resultados_Dic3!$E$3:$E$99980,Produccion_PJ!$J133,Resultados_Dic3!$A$3:$A$99980,Produccion_PJ!$H133)</f>
        <v>0</v>
      </c>
      <c r="R133" s="21">
        <f>+SUMIFS(Resultados_Dic3!N$3:N$99980,Resultados_Dic3!$F$3:$F$99980,Produccion_PJ!$K133,Resultados_Dic3!$D$3:$D$99980,Produccion_PJ!$K$127,Resultados_Dic3!$E$3:$E$99980,Produccion_PJ!$J133,Resultados_Dic3!$A$3:$A$99980,Produccion_PJ!$H133)</f>
        <v>0</v>
      </c>
      <c r="S133" s="21">
        <f>+SUMIFS(Resultados_Dic3!O$3:O$99980,Resultados_Dic3!$F$3:$F$99980,Produccion_PJ!$K133,Resultados_Dic3!$D$3:$D$99980,Produccion_PJ!$K$127,Resultados_Dic3!$E$3:$E$99980,Produccion_PJ!$J133,Resultados_Dic3!$A$3:$A$99980,Produccion_PJ!$H133)</f>
        <v>0</v>
      </c>
      <c r="T133" s="21">
        <f>+SUMIFS(Resultados_Dic3!P$3:P$99980,Resultados_Dic3!$F$3:$F$99980,Produccion_PJ!$K133,Resultados_Dic3!$D$3:$D$99980,Produccion_PJ!$K$127,Resultados_Dic3!$E$3:$E$99980,Produccion_PJ!$J133,Resultados_Dic3!$A$3:$A$99980,Produccion_PJ!$H133)</f>
        <v>0</v>
      </c>
      <c r="U133" s="21">
        <f>+SUMIFS(Resultados_Dic3!Q$3:Q$99980,Resultados_Dic3!$F$3:$F$99980,Produccion_PJ!$K133,Resultados_Dic3!$D$3:$D$99980,Produccion_PJ!$K$127,Resultados_Dic3!$E$3:$E$99980,Produccion_PJ!$J133,Resultados_Dic3!$A$3:$A$99980,Produccion_PJ!$H133)</f>
        <v>0</v>
      </c>
      <c r="V133" s="21">
        <f>+SUMIFS(Resultados_Dic3!R$3:R$99980,Resultados_Dic3!$F$3:$F$99980,Produccion_PJ!$K133,Resultados_Dic3!$D$3:$D$99980,Produccion_PJ!$K$127,Resultados_Dic3!$E$3:$E$99980,Produccion_PJ!$J133,Resultados_Dic3!$A$3:$A$99980,Produccion_PJ!$H133)</f>
        <v>0</v>
      </c>
      <c r="W133" s="21">
        <f>+SUMIFS(Resultados_Dic3!S$3:S$99980,Resultados_Dic3!$F$3:$F$99980,Produccion_PJ!$K133,Resultados_Dic3!$D$3:$D$99980,Produccion_PJ!$K$127,Resultados_Dic3!$E$3:$E$99980,Produccion_PJ!$J133,Resultados_Dic3!$A$3:$A$99980,Produccion_PJ!$H133)</f>
        <v>0</v>
      </c>
      <c r="X133" s="21">
        <f>+SUMIFS(Resultados_Dic3!T$3:T$99980,Resultados_Dic3!$F$3:$F$99980,Produccion_PJ!$K133,Resultados_Dic3!$D$3:$D$99980,Produccion_PJ!$K$127,Resultados_Dic3!$E$3:$E$99980,Produccion_PJ!$J133,Resultados_Dic3!$A$3:$A$99980,Produccion_PJ!$H133)</f>
        <v>0</v>
      </c>
      <c r="Y133" s="21">
        <f>+SUMIFS(Resultados_Dic3!U$3:U$99980,Resultados_Dic3!$F$3:$F$99980,Produccion_PJ!$K133,Resultados_Dic3!$D$3:$D$99980,Produccion_PJ!$K$127,Resultados_Dic3!$E$3:$E$99980,Produccion_PJ!$J133,Resultados_Dic3!$A$3:$A$99980,Produccion_PJ!$H133)</f>
        <v>0</v>
      </c>
      <c r="Z133" s="21">
        <f>+SUMIFS(Resultados_Dic3!V$3:V$99980,Resultados_Dic3!$F$3:$F$99980,Produccion_PJ!$K133,Resultados_Dic3!$D$3:$D$99980,Produccion_PJ!$K$127,Resultados_Dic3!$E$3:$E$99980,Produccion_PJ!$J133,Resultados_Dic3!$A$3:$A$99980,Produccion_PJ!$H133)</f>
        <v>0</v>
      </c>
      <c r="AA133" s="21">
        <f>+SUMIFS(Resultados_Dic3!W$3:W$99980,Resultados_Dic3!$F$3:$F$99980,Produccion_PJ!$K133,Resultados_Dic3!$D$3:$D$99980,Produccion_PJ!$K$127,Resultados_Dic3!$E$3:$E$99980,Produccion_PJ!$J133,Resultados_Dic3!$A$3:$A$99980,Produccion_PJ!$H133)</f>
        <v>0</v>
      </c>
      <c r="AB133" s="21">
        <f>+SUMIFS(Resultados_Dic3!X$3:X$99980,Resultados_Dic3!$F$3:$F$99980,Produccion_PJ!$K133,Resultados_Dic3!$D$3:$D$99980,Produccion_PJ!$K$127,Resultados_Dic3!$E$3:$E$99980,Produccion_PJ!$J133,Resultados_Dic3!$A$3:$A$99980,Produccion_PJ!$H133)</f>
        <v>0</v>
      </c>
      <c r="AC133" s="21">
        <f>+SUMIFS(Resultados_Dic3!Y$3:Y$99980,Resultados_Dic3!$F$3:$F$99980,Produccion_PJ!$K133,Resultados_Dic3!$D$3:$D$99980,Produccion_PJ!$K$127,Resultados_Dic3!$E$3:$E$99980,Produccion_PJ!$J133,Resultados_Dic3!$A$3:$A$99980,Produccion_PJ!$H133)</f>
        <v>0</v>
      </c>
      <c r="AD133" s="21">
        <f>+SUMIFS(Resultados_Dic3!Z$3:Z$99980,Resultados_Dic3!$F$3:$F$99980,Produccion_PJ!$K133,Resultados_Dic3!$D$3:$D$99980,Produccion_PJ!$K$127,Resultados_Dic3!$E$3:$E$99980,Produccion_PJ!$J133,Resultados_Dic3!$A$3:$A$99980,Produccion_PJ!$H133)</f>
        <v>0</v>
      </c>
      <c r="AE133" s="21">
        <f>+SUMIFS(Resultados_Dic3!AA$3:AA$99980,Resultados_Dic3!$F$3:$F$99980,Produccion_PJ!$K133,Resultados_Dic3!$D$3:$D$99980,Produccion_PJ!$K$127,Resultados_Dic3!$E$3:$E$99980,Produccion_PJ!$J133,Resultados_Dic3!$A$3:$A$99980,Produccion_PJ!$H133)</f>
        <v>0</v>
      </c>
      <c r="AF133" s="21">
        <f>+SUMIFS(Resultados_Dic3!AB$3:AB$99980,Resultados_Dic3!$F$3:$F$99980,Produccion_PJ!$K133,Resultados_Dic3!$D$3:$D$99980,Produccion_PJ!$K$127,Resultados_Dic3!$E$3:$E$99980,Produccion_PJ!$J133,Resultados_Dic3!$A$3:$A$99980,Produccion_PJ!$H133)</f>
        <v>0</v>
      </c>
      <c r="AG133" s="21">
        <f>+SUMIFS(Resultados_Dic3!AC$3:AC$99980,Resultados_Dic3!$F$3:$F$99980,Produccion_PJ!$K133,Resultados_Dic3!$D$3:$D$99980,Produccion_PJ!$K$127,Resultados_Dic3!$E$3:$E$99980,Produccion_PJ!$J133,Resultados_Dic3!$A$3:$A$99980,Produccion_PJ!$H133)</f>
        <v>0</v>
      </c>
      <c r="AH133" s="21">
        <f>+SUMIFS(Resultados_Dic3!AD$3:AD$99980,Resultados_Dic3!$F$3:$F$99980,Produccion_PJ!$K133,Resultados_Dic3!$D$3:$D$99980,Produccion_PJ!$K$127,Resultados_Dic3!$E$3:$E$99980,Produccion_PJ!$J133,Resultados_Dic3!$A$3:$A$99980,Produccion_PJ!$H133)</f>
        <v>0</v>
      </c>
      <c r="AI133" s="21">
        <f>+SUMIFS(Resultados_Dic3!AE$3:AE$99980,Resultados_Dic3!$F$3:$F$99980,Produccion_PJ!$K133,Resultados_Dic3!$D$3:$D$99980,Produccion_PJ!$K$127,Resultados_Dic3!$E$3:$E$99980,Produccion_PJ!$J133,Resultados_Dic3!$A$3:$A$99980,Produccion_PJ!$H133)</f>
        <v>0</v>
      </c>
      <c r="AJ133" s="21">
        <f>+SUMIFS(Resultados_Dic3!AF$3:AF$99980,Resultados_Dic3!$F$3:$F$99980,Produccion_PJ!$K133,Resultados_Dic3!$D$3:$D$99980,Produccion_PJ!$K$127,Resultados_Dic3!$E$3:$E$99980,Produccion_PJ!$J133,Resultados_Dic3!$A$3:$A$99980,Produccion_PJ!$H133)</f>
        <v>0</v>
      </c>
      <c r="AK133" s="21">
        <f>+SUMIFS(Resultados_Dic3!AG$3:AG$99980,Resultados_Dic3!$F$3:$F$99980,Produccion_PJ!$K133,Resultados_Dic3!$D$3:$D$99980,Produccion_PJ!$K$127,Resultados_Dic3!$E$3:$E$99980,Produccion_PJ!$J133,Resultados_Dic3!$A$3:$A$99980,Produccion_PJ!$H133)</f>
        <v>0</v>
      </c>
      <c r="AL133" s="21">
        <f>+SUMIFS(Resultados_Dic3!AH$3:AH$99980,Resultados_Dic3!$F$3:$F$99980,Produccion_PJ!$K133,Resultados_Dic3!$D$3:$D$99980,Produccion_PJ!$K$127,Resultados_Dic3!$E$3:$E$99980,Produccion_PJ!$J133,Resultados_Dic3!$A$3:$A$99980,Produccion_PJ!$H133)</f>
        <v>0</v>
      </c>
      <c r="AM133" s="21">
        <f>+SUMIFS(Resultados_Dic3!AI$3:AI$99980,Resultados_Dic3!$F$3:$F$99980,Produccion_PJ!$K133,Resultados_Dic3!$D$3:$D$99980,Produccion_PJ!$K$127,Resultados_Dic3!$E$3:$E$99980,Produccion_PJ!$J133,Resultados_Dic3!$A$3:$A$99980,Produccion_PJ!$H133)</f>
        <v>0</v>
      </c>
      <c r="AN133" s="21">
        <f>+SUMIFS(Resultados_Dic3!AJ$3:AJ$99980,Resultados_Dic3!$F$3:$F$99980,Produccion_PJ!$K133,Resultados_Dic3!$D$3:$D$99980,Produccion_PJ!$K$127,Resultados_Dic3!$E$3:$E$99980,Produccion_PJ!$J133,Resultados_Dic3!$A$3:$A$99980,Produccion_PJ!$H133)</f>
        <v>0</v>
      </c>
      <c r="AO133" s="21">
        <f>+SUMIFS(Resultados_Dic3!AK$3:AK$99980,Resultados_Dic3!$F$3:$F$99980,Produccion_PJ!$K133,Resultados_Dic3!$D$3:$D$99980,Produccion_PJ!$K$127,Resultados_Dic3!$E$3:$E$99980,Produccion_PJ!$J133,Resultados_Dic3!$A$3:$A$99980,Produccion_PJ!$H133)</f>
        <v>0</v>
      </c>
      <c r="AP133" s="21">
        <f>+SUMIFS(Resultados_Dic3!AL$3:AL$99980,Resultados_Dic3!$F$3:$F$99980,Produccion_PJ!$K133,Resultados_Dic3!$D$3:$D$99980,Produccion_PJ!$K$127,Resultados_Dic3!$E$3:$E$99980,Produccion_PJ!$J133,Resultados_Dic3!$A$3:$A$99980,Produccion_PJ!$H133)</f>
        <v>0</v>
      </c>
      <c r="AQ133" s="21">
        <f>+SUMIFS(Resultados_Dic3!AM$3:AM$99980,Resultados_Dic3!$F$3:$F$99980,Produccion_PJ!$K133,Resultados_Dic3!$D$3:$D$99980,Produccion_PJ!$K$127,Resultados_Dic3!$E$3:$E$99980,Produccion_PJ!$J133,Resultados_Dic3!$A$3:$A$99980,Produccion_PJ!$H133)</f>
        <v>0</v>
      </c>
    </row>
    <row r="134" spans="1:44" x14ac:dyDescent="0.25">
      <c r="D134" s="35"/>
      <c r="E134" s="35"/>
      <c r="G134" s="15"/>
      <c r="H134" s="17" t="str">
        <f t="shared" si="237"/>
        <v>DIC5</v>
      </c>
      <c r="J134" s="24" t="s">
        <v>43</v>
      </c>
      <c r="K134" s="13" t="s">
        <v>370</v>
      </c>
      <c r="L134" s="21">
        <f>+SUMIFS(Resultados_Dic3!H$3:H$99980,Resultados_Dic3!$F$3:$F$99980,Produccion_PJ!$K134,Resultados_Dic3!$D$3:$D$99980,Produccion_PJ!$K$127,Resultados_Dic3!$E$3:$E$99980,Produccion_PJ!$J134,Resultados_Dic3!$A$3:$A$99980,Produccion_PJ!$H134)</f>
        <v>0</v>
      </c>
      <c r="M134" s="21">
        <f>+SUMIFS(Resultados_Dic3!I$3:I$99980,Resultados_Dic3!$F$3:$F$99980,Produccion_PJ!$K134,Resultados_Dic3!$D$3:$D$99980,Produccion_PJ!$K$127,Resultados_Dic3!$E$3:$E$99980,Produccion_PJ!$J134,Resultados_Dic3!$A$3:$A$99980,Produccion_PJ!$H134)</f>
        <v>0</v>
      </c>
      <c r="N134" s="21">
        <f>+SUMIFS(Resultados_Dic3!J$3:J$99980,Resultados_Dic3!$F$3:$F$99980,Produccion_PJ!$K134,Resultados_Dic3!$D$3:$D$99980,Produccion_PJ!$K$127,Resultados_Dic3!$E$3:$E$99980,Produccion_PJ!$J134,Resultados_Dic3!$A$3:$A$99980,Produccion_PJ!$H134)</f>
        <v>0</v>
      </c>
      <c r="O134" s="21">
        <f>+SUMIFS(Resultados_Dic3!K$3:K$99980,Resultados_Dic3!$F$3:$F$99980,Produccion_PJ!$K134,Resultados_Dic3!$D$3:$D$99980,Produccion_PJ!$K$127,Resultados_Dic3!$E$3:$E$99980,Produccion_PJ!$J134,Resultados_Dic3!$A$3:$A$99980,Produccion_PJ!$H134)</f>
        <v>0</v>
      </c>
      <c r="P134" s="21">
        <f>+SUMIFS(Resultados_Dic3!L$3:L$99980,Resultados_Dic3!$F$3:$F$99980,Produccion_PJ!$K134,Resultados_Dic3!$D$3:$D$99980,Produccion_PJ!$K$127,Resultados_Dic3!$E$3:$E$99980,Produccion_PJ!$J134,Resultados_Dic3!$A$3:$A$99980,Produccion_PJ!$H134)</f>
        <v>0</v>
      </c>
      <c r="Q134" s="21">
        <f>+SUMIFS(Resultados_Dic3!M$3:M$99980,Resultados_Dic3!$F$3:$F$99980,Produccion_PJ!$K134,Resultados_Dic3!$D$3:$D$99980,Produccion_PJ!$K$127,Resultados_Dic3!$E$3:$E$99980,Produccion_PJ!$J134,Resultados_Dic3!$A$3:$A$99980,Produccion_PJ!$H134)</f>
        <v>0</v>
      </c>
      <c r="R134" s="21">
        <f>+SUMIFS(Resultados_Dic3!N$3:N$99980,Resultados_Dic3!$F$3:$F$99980,Produccion_PJ!$K134,Resultados_Dic3!$D$3:$D$99980,Produccion_PJ!$K$127,Resultados_Dic3!$E$3:$E$99980,Produccion_PJ!$J134,Resultados_Dic3!$A$3:$A$99980,Produccion_PJ!$H134)</f>
        <v>0</v>
      </c>
      <c r="S134" s="21">
        <f>+SUMIFS(Resultados_Dic3!O$3:O$99980,Resultados_Dic3!$F$3:$F$99980,Produccion_PJ!$K134,Resultados_Dic3!$D$3:$D$99980,Produccion_PJ!$K$127,Resultados_Dic3!$E$3:$E$99980,Produccion_PJ!$J134,Resultados_Dic3!$A$3:$A$99980,Produccion_PJ!$H134)</f>
        <v>0</v>
      </c>
      <c r="T134" s="21">
        <f>+SUMIFS(Resultados_Dic3!P$3:P$99980,Resultados_Dic3!$F$3:$F$99980,Produccion_PJ!$K134,Resultados_Dic3!$D$3:$D$99980,Produccion_PJ!$K$127,Resultados_Dic3!$E$3:$E$99980,Produccion_PJ!$J134,Resultados_Dic3!$A$3:$A$99980,Produccion_PJ!$H134)</f>
        <v>0</v>
      </c>
      <c r="U134" s="21">
        <f>+SUMIFS(Resultados_Dic3!Q$3:Q$99980,Resultados_Dic3!$F$3:$F$99980,Produccion_PJ!$K134,Resultados_Dic3!$D$3:$D$99980,Produccion_PJ!$K$127,Resultados_Dic3!$E$3:$E$99980,Produccion_PJ!$J134,Resultados_Dic3!$A$3:$A$99980,Produccion_PJ!$H134)</f>
        <v>0</v>
      </c>
      <c r="V134" s="21">
        <f>+SUMIFS(Resultados_Dic3!R$3:R$99980,Resultados_Dic3!$F$3:$F$99980,Produccion_PJ!$K134,Resultados_Dic3!$D$3:$D$99980,Produccion_PJ!$K$127,Resultados_Dic3!$E$3:$E$99980,Produccion_PJ!$J134,Resultados_Dic3!$A$3:$A$99980,Produccion_PJ!$H134)</f>
        <v>0</v>
      </c>
      <c r="W134" s="21">
        <f>+SUMIFS(Resultados_Dic3!S$3:S$99980,Resultados_Dic3!$F$3:$F$99980,Produccion_PJ!$K134,Resultados_Dic3!$D$3:$D$99980,Produccion_PJ!$K$127,Resultados_Dic3!$E$3:$E$99980,Produccion_PJ!$J134,Resultados_Dic3!$A$3:$A$99980,Produccion_PJ!$H134)</f>
        <v>0</v>
      </c>
      <c r="X134" s="21">
        <f>+SUMIFS(Resultados_Dic3!T$3:T$99980,Resultados_Dic3!$F$3:$F$99980,Produccion_PJ!$K134,Resultados_Dic3!$D$3:$D$99980,Produccion_PJ!$K$127,Resultados_Dic3!$E$3:$E$99980,Produccion_PJ!$J134,Resultados_Dic3!$A$3:$A$99980,Produccion_PJ!$H134)</f>
        <v>0</v>
      </c>
      <c r="Y134" s="21">
        <f>+SUMIFS(Resultados_Dic3!U$3:U$99980,Resultados_Dic3!$F$3:$F$99980,Produccion_PJ!$K134,Resultados_Dic3!$D$3:$D$99980,Produccion_PJ!$K$127,Resultados_Dic3!$E$3:$E$99980,Produccion_PJ!$J134,Resultados_Dic3!$A$3:$A$99980,Produccion_PJ!$H134)</f>
        <v>0</v>
      </c>
      <c r="Z134" s="21">
        <f>+SUMIFS(Resultados_Dic3!V$3:V$99980,Resultados_Dic3!$F$3:$F$99980,Produccion_PJ!$K134,Resultados_Dic3!$D$3:$D$99980,Produccion_PJ!$K$127,Resultados_Dic3!$E$3:$E$99980,Produccion_PJ!$J134,Resultados_Dic3!$A$3:$A$99980,Produccion_PJ!$H134)</f>
        <v>0</v>
      </c>
      <c r="AA134" s="21">
        <f>+SUMIFS(Resultados_Dic3!W$3:W$99980,Resultados_Dic3!$F$3:$F$99980,Produccion_PJ!$K134,Resultados_Dic3!$D$3:$D$99980,Produccion_PJ!$K$127,Resultados_Dic3!$E$3:$E$99980,Produccion_PJ!$J134,Resultados_Dic3!$A$3:$A$99980,Produccion_PJ!$H134)</f>
        <v>0</v>
      </c>
      <c r="AB134" s="21">
        <f>+SUMIFS(Resultados_Dic3!X$3:X$99980,Resultados_Dic3!$F$3:$F$99980,Produccion_PJ!$K134,Resultados_Dic3!$D$3:$D$99980,Produccion_PJ!$K$127,Resultados_Dic3!$E$3:$E$99980,Produccion_PJ!$J134,Resultados_Dic3!$A$3:$A$99980,Produccion_PJ!$H134)</f>
        <v>0</v>
      </c>
      <c r="AC134" s="21">
        <f>+SUMIFS(Resultados_Dic3!Y$3:Y$99980,Resultados_Dic3!$F$3:$F$99980,Produccion_PJ!$K134,Resultados_Dic3!$D$3:$D$99980,Produccion_PJ!$K$127,Resultados_Dic3!$E$3:$E$99980,Produccion_PJ!$J134,Resultados_Dic3!$A$3:$A$99980,Produccion_PJ!$H134)</f>
        <v>0</v>
      </c>
      <c r="AD134" s="21">
        <f>+SUMIFS(Resultados_Dic3!Z$3:Z$99980,Resultados_Dic3!$F$3:$F$99980,Produccion_PJ!$K134,Resultados_Dic3!$D$3:$D$99980,Produccion_PJ!$K$127,Resultados_Dic3!$E$3:$E$99980,Produccion_PJ!$J134,Resultados_Dic3!$A$3:$A$99980,Produccion_PJ!$H134)</f>
        <v>0</v>
      </c>
      <c r="AE134" s="21">
        <f>+SUMIFS(Resultados_Dic3!AA$3:AA$99980,Resultados_Dic3!$F$3:$F$99980,Produccion_PJ!$K134,Resultados_Dic3!$D$3:$D$99980,Produccion_PJ!$K$127,Resultados_Dic3!$E$3:$E$99980,Produccion_PJ!$J134,Resultados_Dic3!$A$3:$A$99980,Produccion_PJ!$H134)</f>
        <v>0</v>
      </c>
      <c r="AF134" s="21">
        <f>+SUMIFS(Resultados_Dic3!AB$3:AB$99980,Resultados_Dic3!$F$3:$F$99980,Produccion_PJ!$K134,Resultados_Dic3!$D$3:$D$99980,Produccion_PJ!$K$127,Resultados_Dic3!$E$3:$E$99980,Produccion_PJ!$J134,Resultados_Dic3!$A$3:$A$99980,Produccion_PJ!$H134)</f>
        <v>0</v>
      </c>
      <c r="AG134" s="21">
        <f>+SUMIFS(Resultados_Dic3!AC$3:AC$99980,Resultados_Dic3!$F$3:$F$99980,Produccion_PJ!$K134,Resultados_Dic3!$D$3:$D$99980,Produccion_PJ!$K$127,Resultados_Dic3!$E$3:$E$99980,Produccion_PJ!$J134,Resultados_Dic3!$A$3:$A$99980,Produccion_PJ!$H134)</f>
        <v>0</v>
      </c>
      <c r="AH134" s="21">
        <f>+SUMIFS(Resultados_Dic3!AD$3:AD$99980,Resultados_Dic3!$F$3:$F$99980,Produccion_PJ!$K134,Resultados_Dic3!$D$3:$D$99980,Produccion_PJ!$K$127,Resultados_Dic3!$E$3:$E$99980,Produccion_PJ!$J134,Resultados_Dic3!$A$3:$A$99980,Produccion_PJ!$H134)</f>
        <v>0</v>
      </c>
      <c r="AI134" s="21">
        <f>+SUMIFS(Resultados_Dic3!AE$3:AE$99980,Resultados_Dic3!$F$3:$F$99980,Produccion_PJ!$K134,Resultados_Dic3!$D$3:$D$99980,Produccion_PJ!$K$127,Resultados_Dic3!$E$3:$E$99980,Produccion_PJ!$J134,Resultados_Dic3!$A$3:$A$99980,Produccion_PJ!$H134)</f>
        <v>0</v>
      </c>
      <c r="AJ134" s="21">
        <f>+SUMIFS(Resultados_Dic3!AF$3:AF$99980,Resultados_Dic3!$F$3:$F$99980,Produccion_PJ!$K134,Resultados_Dic3!$D$3:$D$99980,Produccion_PJ!$K$127,Resultados_Dic3!$E$3:$E$99980,Produccion_PJ!$J134,Resultados_Dic3!$A$3:$A$99980,Produccion_PJ!$H134)</f>
        <v>0</v>
      </c>
      <c r="AK134" s="21">
        <f>+SUMIFS(Resultados_Dic3!AG$3:AG$99980,Resultados_Dic3!$F$3:$F$99980,Produccion_PJ!$K134,Resultados_Dic3!$D$3:$D$99980,Produccion_PJ!$K$127,Resultados_Dic3!$E$3:$E$99980,Produccion_PJ!$J134,Resultados_Dic3!$A$3:$A$99980,Produccion_PJ!$H134)</f>
        <v>0</v>
      </c>
      <c r="AL134" s="21">
        <f>+SUMIFS(Resultados_Dic3!AH$3:AH$99980,Resultados_Dic3!$F$3:$F$99980,Produccion_PJ!$K134,Resultados_Dic3!$D$3:$D$99980,Produccion_PJ!$K$127,Resultados_Dic3!$E$3:$E$99980,Produccion_PJ!$J134,Resultados_Dic3!$A$3:$A$99980,Produccion_PJ!$H134)</f>
        <v>0</v>
      </c>
      <c r="AM134" s="21">
        <f>+SUMIFS(Resultados_Dic3!AI$3:AI$99980,Resultados_Dic3!$F$3:$F$99980,Produccion_PJ!$K134,Resultados_Dic3!$D$3:$D$99980,Produccion_PJ!$K$127,Resultados_Dic3!$E$3:$E$99980,Produccion_PJ!$J134,Resultados_Dic3!$A$3:$A$99980,Produccion_PJ!$H134)</f>
        <v>0</v>
      </c>
      <c r="AN134" s="21">
        <f>+SUMIFS(Resultados_Dic3!AJ$3:AJ$99980,Resultados_Dic3!$F$3:$F$99980,Produccion_PJ!$K134,Resultados_Dic3!$D$3:$D$99980,Produccion_PJ!$K$127,Resultados_Dic3!$E$3:$E$99980,Produccion_PJ!$J134,Resultados_Dic3!$A$3:$A$99980,Produccion_PJ!$H134)</f>
        <v>0</v>
      </c>
      <c r="AO134" s="21">
        <f>+SUMIFS(Resultados_Dic3!AK$3:AK$99980,Resultados_Dic3!$F$3:$F$99980,Produccion_PJ!$K134,Resultados_Dic3!$D$3:$D$99980,Produccion_PJ!$K$127,Resultados_Dic3!$E$3:$E$99980,Produccion_PJ!$J134,Resultados_Dic3!$A$3:$A$99980,Produccion_PJ!$H134)</f>
        <v>0</v>
      </c>
      <c r="AP134" s="21">
        <f>+SUMIFS(Resultados_Dic3!AL$3:AL$99980,Resultados_Dic3!$F$3:$F$99980,Produccion_PJ!$K134,Resultados_Dic3!$D$3:$D$99980,Produccion_PJ!$K$127,Resultados_Dic3!$E$3:$E$99980,Produccion_PJ!$J134,Resultados_Dic3!$A$3:$A$99980,Produccion_PJ!$H134)</f>
        <v>0</v>
      </c>
      <c r="AQ134" s="21">
        <f>+SUMIFS(Resultados_Dic3!AM$3:AM$99980,Resultados_Dic3!$F$3:$F$99980,Produccion_PJ!$K134,Resultados_Dic3!$D$3:$D$99980,Produccion_PJ!$K$127,Resultados_Dic3!$E$3:$E$99980,Produccion_PJ!$J134,Resultados_Dic3!$A$3:$A$99980,Produccion_PJ!$H134)</f>
        <v>0</v>
      </c>
    </row>
    <row r="135" spans="1:44" x14ac:dyDescent="0.25">
      <c r="D135" s="35"/>
      <c r="E135" s="35"/>
      <c r="G135" s="15"/>
      <c r="H135" s="17" t="str">
        <f t="shared" si="237"/>
        <v>DIC5</v>
      </c>
      <c r="J135" s="24" t="s">
        <v>43</v>
      </c>
      <c r="K135" s="13" t="s">
        <v>269</v>
      </c>
      <c r="L135" s="21">
        <f>+SUMIFS(Resultados_Dic3!H$3:H$99980,Resultados_Dic3!$F$3:$F$99980,Produccion_PJ!$K135,Resultados_Dic3!$D$3:$D$99980,Produccion_PJ!$K$127,Resultados_Dic3!$E$3:$E$99980,Produccion_PJ!$J135,Resultados_Dic3!$A$3:$A$99980,Produccion_PJ!$H135)</f>
        <v>0.2616498060113</v>
      </c>
      <c r="M135" s="21">
        <f>+SUMIFS(Resultados_Dic3!I$3:I$99980,Resultados_Dic3!$F$3:$F$99980,Produccion_PJ!$K135,Resultados_Dic3!$D$3:$D$99980,Produccion_PJ!$K$127,Resultados_Dic3!$E$3:$E$99980,Produccion_PJ!$J135,Resultados_Dic3!$A$3:$A$99980,Produccion_PJ!$H135)</f>
        <v>0.2616498060113</v>
      </c>
      <c r="N135" s="21">
        <f>+SUMIFS(Resultados_Dic3!J$3:J$99980,Resultados_Dic3!$F$3:$F$99980,Produccion_PJ!$K135,Resultados_Dic3!$D$3:$D$99980,Produccion_PJ!$K$127,Resultados_Dic3!$E$3:$E$99980,Produccion_PJ!$J135,Resultados_Dic3!$A$3:$A$99980,Produccion_PJ!$H135)</f>
        <v>0.2616498060113</v>
      </c>
      <c r="O135" s="21">
        <f>+SUMIFS(Resultados_Dic3!K$3:K$99980,Resultados_Dic3!$F$3:$F$99980,Produccion_PJ!$K135,Resultados_Dic3!$D$3:$D$99980,Produccion_PJ!$K$127,Resultados_Dic3!$E$3:$E$99980,Produccion_PJ!$J135,Resultados_Dic3!$A$3:$A$99980,Produccion_PJ!$H135)</f>
        <v>0.2616498060113</v>
      </c>
      <c r="P135" s="21">
        <f>+SUMIFS(Resultados_Dic3!L$3:L$99980,Resultados_Dic3!$F$3:$F$99980,Produccion_PJ!$K135,Resultados_Dic3!$D$3:$D$99980,Produccion_PJ!$K$127,Resultados_Dic3!$E$3:$E$99980,Produccion_PJ!$J135,Resultados_Dic3!$A$3:$A$99980,Produccion_PJ!$H135)</f>
        <v>0.2616498060113</v>
      </c>
      <c r="Q135" s="21">
        <f>+SUMIFS(Resultados_Dic3!M$3:M$99980,Resultados_Dic3!$F$3:$F$99980,Produccion_PJ!$K135,Resultados_Dic3!$D$3:$D$99980,Produccion_PJ!$K$127,Resultados_Dic3!$E$3:$E$99980,Produccion_PJ!$J135,Resultados_Dic3!$A$3:$A$99980,Produccion_PJ!$H135)</f>
        <v>0.2616498060113</v>
      </c>
      <c r="R135" s="21">
        <f>+SUMIFS(Resultados_Dic3!N$3:N$99980,Resultados_Dic3!$F$3:$F$99980,Produccion_PJ!$K135,Resultados_Dic3!$D$3:$D$99980,Produccion_PJ!$K$127,Resultados_Dic3!$E$3:$E$99980,Produccion_PJ!$J135,Resultados_Dic3!$A$3:$A$99980,Produccion_PJ!$H135)</f>
        <v>0.236978843116226</v>
      </c>
      <c r="S135" s="21">
        <f>+SUMIFS(Resultados_Dic3!O$3:O$99980,Resultados_Dic3!$F$3:$F$99980,Produccion_PJ!$K135,Resultados_Dic3!$D$3:$D$99980,Produccion_PJ!$K$127,Resultados_Dic3!$E$3:$E$99980,Produccion_PJ!$J135,Resultados_Dic3!$A$3:$A$99980,Produccion_PJ!$H135)</f>
        <v>0.21174401656946901</v>
      </c>
      <c r="T135" s="21">
        <f>+SUMIFS(Resultados_Dic3!P$3:P$99980,Resultados_Dic3!$F$3:$F$99980,Produccion_PJ!$K135,Resultados_Dic3!$D$3:$D$99980,Produccion_PJ!$K$127,Resultados_Dic3!$E$3:$E$99980,Produccion_PJ!$J135,Resultados_Dic3!$A$3:$A$99980,Produccion_PJ!$H135)</f>
        <v>0.18650919002271299</v>
      </c>
      <c r="U135" s="21">
        <f>+SUMIFS(Resultados_Dic3!Q$3:Q$99980,Resultados_Dic3!$F$3:$F$99980,Produccion_PJ!$K135,Resultados_Dic3!$D$3:$D$99980,Produccion_PJ!$K$127,Resultados_Dic3!$E$3:$E$99980,Produccion_PJ!$J135,Resultados_Dic3!$A$3:$A$99980,Produccion_PJ!$H135)</f>
        <v>0.16244377052360601</v>
      </c>
      <c r="V135" s="21">
        <f>+SUMIFS(Resultados_Dic3!R$3:R$99980,Resultados_Dic3!$F$3:$F$99980,Produccion_PJ!$K135,Resultados_Dic3!$D$3:$D$99980,Produccion_PJ!$K$127,Resultados_Dic3!$E$3:$E$99980,Produccion_PJ!$J135,Resultados_Dic3!$A$3:$A$99980,Produccion_PJ!$H135)</f>
        <v>0.138378351024499</v>
      </c>
      <c r="W135" s="21">
        <f>+SUMIFS(Resultados_Dic3!S$3:S$99980,Resultados_Dic3!$F$3:$F$99980,Produccion_PJ!$K135,Resultados_Dic3!$D$3:$D$99980,Produccion_PJ!$K$127,Resultados_Dic3!$E$3:$E$99980,Produccion_PJ!$J135,Resultados_Dic3!$A$3:$A$99980,Produccion_PJ!$H135)</f>
        <v>0.114312931525392</v>
      </c>
      <c r="X135" s="21">
        <f>+SUMIFS(Resultados_Dic3!T$3:T$99980,Resultados_Dic3!$F$3:$F$99980,Produccion_PJ!$K135,Resultados_Dic3!$D$3:$D$99980,Produccion_PJ!$K$127,Resultados_Dic3!$E$3:$E$99980,Produccion_PJ!$J135,Resultados_Dic3!$A$3:$A$99980,Produccion_PJ!$H135)</f>
        <v>0.101858322770013</v>
      </c>
      <c r="Y135" s="21">
        <f>+SUMIFS(Resultados_Dic3!U$3:U$99980,Resultados_Dic3!$F$3:$F$99980,Produccion_PJ!$K135,Resultados_Dic3!$D$3:$D$99980,Produccion_PJ!$K$127,Resultados_Dic3!$E$3:$E$99980,Produccion_PJ!$J135,Resultados_Dic3!$A$3:$A$99980,Produccion_PJ!$H135)</f>
        <v>8.9403714014633803E-2</v>
      </c>
      <c r="Z135" s="21">
        <f>+SUMIFS(Resultados_Dic3!V$3:V$99980,Resultados_Dic3!$F$3:$F$99980,Produccion_PJ!$K135,Resultados_Dic3!$D$3:$D$99980,Produccion_PJ!$K$127,Resultados_Dic3!$E$3:$E$99980,Produccion_PJ!$J135,Resultados_Dic3!$A$3:$A$99980,Produccion_PJ!$H135)</f>
        <v>4.8600263414239498E-3</v>
      </c>
      <c r="AA135" s="21">
        <f>+SUMIFS(Resultados_Dic3!W$3:W$99980,Resultados_Dic3!$F$3:$F$99980,Produccion_PJ!$K135,Resultados_Dic3!$D$3:$D$99980,Produccion_PJ!$K$127,Resultados_Dic3!$E$3:$E$99980,Produccion_PJ!$J135,Resultados_Dic3!$A$3:$A$99980,Produccion_PJ!$H135)</f>
        <v>0</v>
      </c>
      <c r="AB135" s="21">
        <f>+SUMIFS(Resultados_Dic3!X$3:X$99980,Resultados_Dic3!$F$3:$F$99980,Produccion_PJ!$K135,Resultados_Dic3!$D$3:$D$99980,Produccion_PJ!$K$127,Resultados_Dic3!$E$3:$E$99980,Produccion_PJ!$J135,Resultados_Dic3!$A$3:$A$99980,Produccion_PJ!$H135)</f>
        <v>0</v>
      </c>
      <c r="AC135" s="21">
        <f>+SUMIFS(Resultados_Dic3!Y$3:Y$99980,Resultados_Dic3!$F$3:$F$99980,Produccion_PJ!$K135,Resultados_Dic3!$D$3:$D$99980,Produccion_PJ!$K$127,Resultados_Dic3!$E$3:$E$99980,Produccion_PJ!$J135,Resultados_Dic3!$A$3:$A$99980,Produccion_PJ!$H135)</f>
        <v>0</v>
      </c>
      <c r="AD135" s="21">
        <f>+SUMIFS(Resultados_Dic3!Z$3:Z$99980,Resultados_Dic3!$F$3:$F$99980,Produccion_PJ!$K135,Resultados_Dic3!$D$3:$D$99980,Produccion_PJ!$K$127,Resultados_Dic3!$E$3:$E$99980,Produccion_PJ!$J135,Resultados_Dic3!$A$3:$A$99980,Produccion_PJ!$H135)</f>
        <v>0</v>
      </c>
      <c r="AE135" s="21">
        <f>+SUMIFS(Resultados_Dic3!AA$3:AA$99980,Resultados_Dic3!$F$3:$F$99980,Produccion_PJ!$K135,Resultados_Dic3!$D$3:$D$99980,Produccion_PJ!$K$127,Resultados_Dic3!$E$3:$E$99980,Produccion_PJ!$J135,Resultados_Dic3!$A$3:$A$99980,Produccion_PJ!$H135)</f>
        <v>0</v>
      </c>
      <c r="AF135" s="21">
        <f>+SUMIFS(Resultados_Dic3!AB$3:AB$99980,Resultados_Dic3!$F$3:$F$99980,Produccion_PJ!$K135,Resultados_Dic3!$D$3:$D$99980,Produccion_PJ!$K$127,Resultados_Dic3!$E$3:$E$99980,Produccion_PJ!$J135,Resultados_Dic3!$A$3:$A$99980,Produccion_PJ!$H135)</f>
        <v>0</v>
      </c>
      <c r="AG135" s="21">
        <f>+SUMIFS(Resultados_Dic3!AC$3:AC$99980,Resultados_Dic3!$F$3:$F$99980,Produccion_PJ!$K135,Resultados_Dic3!$D$3:$D$99980,Produccion_PJ!$K$127,Resultados_Dic3!$E$3:$E$99980,Produccion_PJ!$J135,Resultados_Dic3!$A$3:$A$99980,Produccion_PJ!$H135)</f>
        <v>0</v>
      </c>
      <c r="AH135" s="21">
        <f>+SUMIFS(Resultados_Dic3!AD$3:AD$99980,Resultados_Dic3!$F$3:$F$99980,Produccion_PJ!$K135,Resultados_Dic3!$D$3:$D$99980,Produccion_PJ!$K$127,Resultados_Dic3!$E$3:$E$99980,Produccion_PJ!$J135,Resultados_Dic3!$A$3:$A$99980,Produccion_PJ!$H135)</f>
        <v>0</v>
      </c>
      <c r="AI135" s="21">
        <f>+SUMIFS(Resultados_Dic3!AE$3:AE$99980,Resultados_Dic3!$F$3:$F$99980,Produccion_PJ!$K135,Resultados_Dic3!$D$3:$D$99980,Produccion_PJ!$K$127,Resultados_Dic3!$E$3:$E$99980,Produccion_PJ!$J135,Resultados_Dic3!$A$3:$A$99980,Produccion_PJ!$H135)</f>
        <v>0</v>
      </c>
      <c r="AJ135" s="21">
        <f>+SUMIFS(Resultados_Dic3!AF$3:AF$99980,Resultados_Dic3!$F$3:$F$99980,Produccion_PJ!$K135,Resultados_Dic3!$D$3:$D$99980,Produccion_PJ!$K$127,Resultados_Dic3!$E$3:$E$99980,Produccion_PJ!$J135,Resultados_Dic3!$A$3:$A$99980,Produccion_PJ!$H135)</f>
        <v>0</v>
      </c>
      <c r="AK135" s="21">
        <f>+SUMIFS(Resultados_Dic3!AG$3:AG$99980,Resultados_Dic3!$F$3:$F$99980,Produccion_PJ!$K135,Resultados_Dic3!$D$3:$D$99980,Produccion_PJ!$K$127,Resultados_Dic3!$E$3:$E$99980,Produccion_PJ!$J135,Resultados_Dic3!$A$3:$A$99980,Produccion_PJ!$H135)</f>
        <v>0</v>
      </c>
      <c r="AL135" s="21">
        <f>+SUMIFS(Resultados_Dic3!AH$3:AH$99980,Resultados_Dic3!$F$3:$F$99980,Produccion_PJ!$K135,Resultados_Dic3!$D$3:$D$99980,Produccion_PJ!$K$127,Resultados_Dic3!$E$3:$E$99980,Produccion_PJ!$J135,Resultados_Dic3!$A$3:$A$99980,Produccion_PJ!$H135)</f>
        <v>0</v>
      </c>
      <c r="AM135" s="21">
        <f>+SUMIFS(Resultados_Dic3!AI$3:AI$99980,Resultados_Dic3!$F$3:$F$99980,Produccion_PJ!$K135,Resultados_Dic3!$D$3:$D$99980,Produccion_PJ!$K$127,Resultados_Dic3!$E$3:$E$99980,Produccion_PJ!$J135,Resultados_Dic3!$A$3:$A$99980,Produccion_PJ!$H135)</f>
        <v>0</v>
      </c>
      <c r="AN135" s="21">
        <f>+SUMIFS(Resultados_Dic3!AJ$3:AJ$99980,Resultados_Dic3!$F$3:$F$99980,Produccion_PJ!$K135,Resultados_Dic3!$D$3:$D$99980,Produccion_PJ!$K$127,Resultados_Dic3!$E$3:$E$99980,Produccion_PJ!$J135,Resultados_Dic3!$A$3:$A$99980,Produccion_PJ!$H135)</f>
        <v>0</v>
      </c>
      <c r="AO135" s="21">
        <f>+SUMIFS(Resultados_Dic3!AK$3:AK$99980,Resultados_Dic3!$F$3:$F$99980,Produccion_PJ!$K135,Resultados_Dic3!$D$3:$D$99980,Produccion_PJ!$K$127,Resultados_Dic3!$E$3:$E$99980,Produccion_PJ!$J135,Resultados_Dic3!$A$3:$A$99980,Produccion_PJ!$H135)</f>
        <v>0</v>
      </c>
      <c r="AP135" s="21">
        <f>+SUMIFS(Resultados_Dic3!AL$3:AL$99980,Resultados_Dic3!$F$3:$F$99980,Produccion_PJ!$K135,Resultados_Dic3!$D$3:$D$99980,Produccion_PJ!$K$127,Resultados_Dic3!$E$3:$E$99980,Produccion_PJ!$J135,Resultados_Dic3!$A$3:$A$99980,Produccion_PJ!$H135)</f>
        <v>0</v>
      </c>
      <c r="AQ135" s="21">
        <f>+SUMIFS(Resultados_Dic3!AM$3:AM$99980,Resultados_Dic3!$F$3:$F$99980,Produccion_PJ!$K135,Resultados_Dic3!$D$3:$D$99980,Produccion_PJ!$K$127,Resultados_Dic3!$E$3:$E$99980,Produccion_PJ!$J135,Resultados_Dic3!$A$3:$A$99980,Produccion_PJ!$H135)</f>
        <v>0</v>
      </c>
    </row>
    <row r="136" spans="1:44" x14ac:dyDescent="0.25">
      <c r="G136" s="15"/>
      <c r="H136" s="17" t="str">
        <f t="shared" si="237"/>
        <v>DIC5</v>
      </c>
      <c r="J136" s="24" t="s">
        <v>43</v>
      </c>
      <c r="K136" s="13" t="s">
        <v>371</v>
      </c>
      <c r="L136" s="21">
        <f>+SUMIFS(Resultados_Dic3!H$3:H$99980,Resultados_Dic3!$F$3:$F$99980,Produccion_PJ!$K136,Resultados_Dic3!$D$3:$D$99980,Produccion_PJ!$K$127,Resultados_Dic3!$E$3:$E$99980,Produccion_PJ!$J136,Resultados_Dic3!$A$3:$A$99980,Produccion_PJ!$H136)</f>
        <v>0</v>
      </c>
      <c r="M136" s="21">
        <f>+SUMIFS(Resultados_Dic3!I$3:I$99980,Resultados_Dic3!$F$3:$F$99980,Produccion_PJ!$K136,Resultados_Dic3!$D$3:$D$99980,Produccion_PJ!$K$127,Resultados_Dic3!$E$3:$E$99980,Produccion_PJ!$J136,Resultados_Dic3!$A$3:$A$99980,Produccion_PJ!$H136)</f>
        <v>0</v>
      </c>
      <c r="N136" s="21">
        <f>+SUMIFS(Resultados_Dic3!J$3:J$99980,Resultados_Dic3!$F$3:$F$99980,Produccion_PJ!$K136,Resultados_Dic3!$D$3:$D$99980,Produccion_PJ!$K$127,Resultados_Dic3!$E$3:$E$99980,Produccion_PJ!$J136,Resultados_Dic3!$A$3:$A$99980,Produccion_PJ!$H136)</f>
        <v>0</v>
      </c>
      <c r="O136" s="21">
        <f>+SUMIFS(Resultados_Dic3!K$3:K$99980,Resultados_Dic3!$F$3:$F$99980,Produccion_PJ!$K136,Resultados_Dic3!$D$3:$D$99980,Produccion_PJ!$K$127,Resultados_Dic3!$E$3:$E$99980,Produccion_PJ!$J136,Resultados_Dic3!$A$3:$A$99980,Produccion_PJ!$H136)</f>
        <v>0</v>
      </c>
      <c r="P136" s="21">
        <f>+SUMIFS(Resultados_Dic3!L$3:L$99980,Resultados_Dic3!$F$3:$F$99980,Produccion_PJ!$K136,Resultados_Dic3!$D$3:$D$99980,Produccion_PJ!$K$127,Resultados_Dic3!$E$3:$E$99980,Produccion_PJ!$J136,Resultados_Dic3!$A$3:$A$99980,Produccion_PJ!$H136)</f>
        <v>0</v>
      </c>
      <c r="Q136" s="21">
        <f>+SUMIFS(Resultados_Dic3!M$3:M$99980,Resultados_Dic3!$F$3:$F$99980,Produccion_PJ!$K136,Resultados_Dic3!$D$3:$D$99980,Produccion_PJ!$K$127,Resultados_Dic3!$E$3:$E$99980,Produccion_PJ!$J136,Resultados_Dic3!$A$3:$A$99980,Produccion_PJ!$H136)</f>
        <v>0</v>
      </c>
      <c r="R136" s="21">
        <f>+SUMIFS(Resultados_Dic3!N$3:N$99980,Resultados_Dic3!$F$3:$F$99980,Produccion_PJ!$K136,Resultados_Dic3!$D$3:$D$99980,Produccion_PJ!$K$127,Resultados_Dic3!$E$3:$E$99980,Produccion_PJ!$J136,Resultados_Dic3!$A$3:$A$99980,Produccion_PJ!$H136)</f>
        <v>0</v>
      </c>
      <c r="S136" s="21">
        <f>+SUMIFS(Resultados_Dic3!O$3:O$99980,Resultados_Dic3!$F$3:$F$99980,Produccion_PJ!$K136,Resultados_Dic3!$D$3:$D$99980,Produccion_PJ!$K$127,Resultados_Dic3!$E$3:$E$99980,Produccion_PJ!$J136,Resultados_Dic3!$A$3:$A$99980,Produccion_PJ!$H136)</f>
        <v>0</v>
      </c>
      <c r="T136" s="21">
        <f>+SUMIFS(Resultados_Dic3!P$3:P$99980,Resultados_Dic3!$F$3:$F$99980,Produccion_PJ!$K136,Resultados_Dic3!$D$3:$D$99980,Produccion_PJ!$K$127,Resultados_Dic3!$E$3:$E$99980,Produccion_PJ!$J136,Resultados_Dic3!$A$3:$A$99980,Produccion_PJ!$H136)</f>
        <v>0</v>
      </c>
      <c r="U136" s="21">
        <f>+SUMIFS(Resultados_Dic3!Q$3:Q$99980,Resultados_Dic3!$F$3:$F$99980,Produccion_PJ!$K136,Resultados_Dic3!$D$3:$D$99980,Produccion_PJ!$K$127,Resultados_Dic3!$E$3:$E$99980,Produccion_PJ!$J136,Resultados_Dic3!$A$3:$A$99980,Produccion_PJ!$H136)</f>
        <v>0</v>
      </c>
      <c r="V136" s="21">
        <f>+SUMIFS(Resultados_Dic3!R$3:R$99980,Resultados_Dic3!$F$3:$F$99980,Produccion_PJ!$K136,Resultados_Dic3!$D$3:$D$99980,Produccion_PJ!$K$127,Resultados_Dic3!$E$3:$E$99980,Produccion_PJ!$J136,Resultados_Dic3!$A$3:$A$99980,Produccion_PJ!$H136)</f>
        <v>0</v>
      </c>
      <c r="W136" s="21">
        <f>+SUMIFS(Resultados_Dic3!S$3:S$99980,Resultados_Dic3!$F$3:$F$99980,Produccion_PJ!$K136,Resultados_Dic3!$D$3:$D$99980,Produccion_PJ!$K$127,Resultados_Dic3!$E$3:$E$99980,Produccion_PJ!$J136,Resultados_Dic3!$A$3:$A$99980,Produccion_PJ!$H136)</f>
        <v>0</v>
      </c>
      <c r="X136" s="21">
        <f>+SUMIFS(Resultados_Dic3!T$3:T$99980,Resultados_Dic3!$F$3:$F$99980,Produccion_PJ!$K136,Resultados_Dic3!$D$3:$D$99980,Produccion_PJ!$K$127,Resultados_Dic3!$E$3:$E$99980,Produccion_PJ!$J136,Resultados_Dic3!$A$3:$A$99980,Produccion_PJ!$H136)</f>
        <v>0</v>
      </c>
      <c r="Y136" s="21">
        <f>+SUMIFS(Resultados_Dic3!U$3:U$99980,Resultados_Dic3!$F$3:$F$99980,Produccion_PJ!$K136,Resultados_Dic3!$D$3:$D$99980,Produccion_PJ!$K$127,Resultados_Dic3!$E$3:$E$99980,Produccion_PJ!$J136,Resultados_Dic3!$A$3:$A$99980,Produccion_PJ!$H136)</f>
        <v>0</v>
      </c>
      <c r="Z136" s="21">
        <f>+SUMIFS(Resultados_Dic3!V$3:V$99980,Resultados_Dic3!$F$3:$F$99980,Produccion_PJ!$K136,Resultados_Dic3!$D$3:$D$99980,Produccion_PJ!$K$127,Resultados_Dic3!$E$3:$E$99980,Produccion_PJ!$J136,Resultados_Dic3!$A$3:$A$99980,Produccion_PJ!$H136)</f>
        <v>0</v>
      </c>
      <c r="AA136" s="21">
        <f>+SUMIFS(Resultados_Dic3!W$3:W$99980,Resultados_Dic3!$F$3:$F$99980,Produccion_PJ!$K136,Resultados_Dic3!$D$3:$D$99980,Produccion_PJ!$K$127,Resultados_Dic3!$E$3:$E$99980,Produccion_PJ!$J136,Resultados_Dic3!$A$3:$A$99980,Produccion_PJ!$H136)</f>
        <v>0</v>
      </c>
      <c r="AB136" s="21">
        <f>+SUMIFS(Resultados_Dic3!X$3:X$99980,Resultados_Dic3!$F$3:$F$99980,Produccion_PJ!$K136,Resultados_Dic3!$D$3:$D$99980,Produccion_PJ!$K$127,Resultados_Dic3!$E$3:$E$99980,Produccion_PJ!$J136,Resultados_Dic3!$A$3:$A$99980,Produccion_PJ!$H136)</f>
        <v>0</v>
      </c>
      <c r="AC136" s="21">
        <f>+SUMIFS(Resultados_Dic3!Y$3:Y$99980,Resultados_Dic3!$F$3:$F$99980,Produccion_PJ!$K136,Resultados_Dic3!$D$3:$D$99980,Produccion_PJ!$K$127,Resultados_Dic3!$E$3:$E$99980,Produccion_PJ!$J136,Resultados_Dic3!$A$3:$A$99980,Produccion_PJ!$H136)</f>
        <v>0</v>
      </c>
      <c r="AD136" s="21">
        <f>+SUMIFS(Resultados_Dic3!Z$3:Z$99980,Resultados_Dic3!$F$3:$F$99980,Produccion_PJ!$K136,Resultados_Dic3!$D$3:$D$99980,Produccion_PJ!$K$127,Resultados_Dic3!$E$3:$E$99980,Produccion_PJ!$J136,Resultados_Dic3!$A$3:$A$99980,Produccion_PJ!$H136)</f>
        <v>0</v>
      </c>
      <c r="AE136" s="21">
        <f>+SUMIFS(Resultados_Dic3!AA$3:AA$99980,Resultados_Dic3!$F$3:$F$99980,Produccion_PJ!$K136,Resultados_Dic3!$D$3:$D$99980,Produccion_PJ!$K$127,Resultados_Dic3!$E$3:$E$99980,Produccion_PJ!$J136,Resultados_Dic3!$A$3:$A$99980,Produccion_PJ!$H136)</f>
        <v>0</v>
      </c>
      <c r="AF136" s="21">
        <f>+SUMIFS(Resultados_Dic3!AB$3:AB$99980,Resultados_Dic3!$F$3:$F$99980,Produccion_PJ!$K136,Resultados_Dic3!$D$3:$D$99980,Produccion_PJ!$K$127,Resultados_Dic3!$E$3:$E$99980,Produccion_PJ!$J136,Resultados_Dic3!$A$3:$A$99980,Produccion_PJ!$H136)</f>
        <v>0</v>
      </c>
      <c r="AG136" s="21">
        <f>+SUMIFS(Resultados_Dic3!AC$3:AC$99980,Resultados_Dic3!$F$3:$F$99980,Produccion_PJ!$K136,Resultados_Dic3!$D$3:$D$99980,Produccion_PJ!$K$127,Resultados_Dic3!$E$3:$E$99980,Produccion_PJ!$J136,Resultados_Dic3!$A$3:$A$99980,Produccion_PJ!$H136)</f>
        <v>0</v>
      </c>
      <c r="AH136" s="21">
        <f>+SUMIFS(Resultados_Dic3!AD$3:AD$99980,Resultados_Dic3!$F$3:$F$99980,Produccion_PJ!$K136,Resultados_Dic3!$D$3:$D$99980,Produccion_PJ!$K$127,Resultados_Dic3!$E$3:$E$99980,Produccion_PJ!$J136,Resultados_Dic3!$A$3:$A$99980,Produccion_PJ!$H136)</f>
        <v>0</v>
      </c>
      <c r="AI136" s="21">
        <f>+SUMIFS(Resultados_Dic3!AE$3:AE$99980,Resultados_Dic3!$F$3:$F$99980,Produccion_PJ!$K136,Resultados_Dic3!$D$3:$D$99980,Produccion_PJ!$K$127,Resultados_Dic3!$E$3:$E$99980,Produccion_PJ!$J136,Resultados_Dic3!$A$3:$A$99980,Produccion_PJ!$H136)</f>
        <v>0</v>
      </c>
      <c r="AJ136" s="21">
        <f>+SUMIFS(Resultados_Dic3!AF$3:AF$99980,Resultados_Dic3!$F$3:$F$99980,Produccion_PJ!$K136,Resultados_Dic3!$D$3:$D$99980,Produccion_PJ!$K$127,Resultados_Dic3!$E$3:$E$99980,Produccion_PJ!$J136,Resultados_Dic3!$A$3:$A$99980,Produccion_PJ!$H136)</f>
        <v>0</v>
      </c>
      <c r="AK136" s="21">
        <f>+SUMIFS(Resultados_Dic3!AG$3:AG$99980,Resultados_Dic3!$F$3:$F$99980,Produccion_PJ!$K136,Resultados_Dic3!$D$3:$D$99980,Produccion_PJ!$K$127,Resultados_Dic3!$E$3:$E$99980,Produccion_PJ!$J136,Resultados_Dic3!$A$3:$A$99980,Produccion_PJ!$H136)</f>
        <v>0</v>
      </c>
      <c r="AL136" s="21">
        <f>+SUMIFS(Resultados_Dic3!AH$3:AH$99980,Resultados_Dic3!$F$3:$F$99980,Produccion_PJ!$K136,Resultados_Dic3!$D$3:$D$99980,Produccion_PJ!$K$127,Resultados_Dic3!$E$3:$E$99980,Produccion_PJ!$J136,Resultados_Dic3!$A$3:$A$99980,Produccion_PJ!$H136)</f>
        <v>0</v>
      </c>
      <c r="AM136" s="21">
        <f>+SUMIFS(Resultados_Dic3!AI$3:AI$99980,Resultados_Dic3!$F$3:$F$99980,Produccion_PJ!$K136,Resultados_Dic3!$D$3:$D$99980,Produccion_PJ!$K$127,Resultados_Dic3!$E$3:$E$99980,Produccion_PJ!$J136,Resultados_Dic3!$A$3:$A$99980,Produccion_PJ!$H136)</f>
        <v>0</v>
      </c>
      <c r="AN136" s="21">
        <f>+SUMIFS(Resultados_Dic3!AJ$3:AJ$99980,Resultados_Dic3!$F$3:$F$99980,Produccion_PJ!$K136,Resultados_Dic3!$D$3:$D$99980,Produccion_PJ!$K$127,Resultados_Dic3!$E$3:$E$99980,Produccion_PJ!$J136,Resultados_Dic3!$A$3:$A$99980,Produccion_PJ!$H136)</f>
        <v>0</v>
      </c>
      <c r="AO136" s="21">
        <f>+SUMIFS(Resultados_Dic3!AK$3:AK$99980,Resultados_Dic3!$F$3:$F$99980,Produccion_PJ!$K136,Resultados_Dic3!$D$3:$D$99980,Produccion_PJ!$K$127,Resultados_Dic3!$E$3:$E$99980,Produccion_PJ!$J136,Resultados_Dic3!$A$3:$A$99980,Produccion_PJ!$H136)</f>
        <v>0</v>
      </c>
      <c r="AP136" s="21">
        <f>+SUMIFS(Resultados_Dic3!AL$3:AL$99980,Resultados_Dic3!$F$3:$F$99980,Produccion_PJ!$K136,Resultados_Dic3!$D$3:$D$99980,Produccion_PJ!$K$127,Resultados_Dic3!$E$3:$E$99980,Produccion_PJ!$J136,Resultados_Dic3!$A$3:$A$99980,Produccion_PJ!$H136)</f>
        <v>0</v>
      </c>
      <c r="AQ136" s="21">
        <f>+SUMIFS(Resultados_Dic3!AM$3:AM$99980,Resultados_Dic3!$F$3:$F$99980,Produccion_PJ!$K136,Resultados_Dic3!$D$3:$D$99980,Produccion_PJ!$K$127,Resultados_Dic3!$E$3:$E$99980,Produccion_PJ!$J136,Resultados_Dic3!$A$3:$A$99980,Produccion_PJ!$H136)</f>
        <v>0</v>
      </c>
    </row>
    <row r="137" spans="1:44" s="73" customFormat="1" x14ac:dyDescent="0.25">
      <c r="A137" s="72"/>
      <c r="F137" s="94"/>
      <c r="H137" s="74"/>
      <c r="I137" s="74"/>
      <c r="L137" s="75">
        <f>+SUM(L130:L136)</f>
        <v>22.516672195675131</v>
      </c>
      <c r="M137" s="75">
        <f t="shared" ref="M137" si="238">+SUM(M130:M136)</f>
        <v>22.498334978206689</v>
      </c>
      <c r="N137" s="75">
        <f t="shared" ref="N137" si="239">+SUM(N130:N136)</f>
        <v>22.482550538867194</v>
      </c>
      <c r="O137" s="75">
        <f t="shared" ref="O137" si="240">+SUM(O130:O136)</f>
        <v>22.4667660995277</v>
      </c>
      <c r="P137" s="75">
        <f t="shared" ref="P137" si="241">+SUM(P130:P136)</f>
        <v>22.450981660188209</v>
      </c>
      <c r="Q137" s="75">
        <f t="shared" ref="Q137" si="242">+SUM(Q130:Q136)</f>
        <v>22.428997919778318</v>
      </c>
      <c r="R137" s="75">
        <f t="shared" ref="R137" si="243">+SUM(R130:R136)</f>
        <v>22.382343216473355</v>
      </c>
      <c r="S137" s="75">
        <f t="shared" ref="S137" si="244">+SUM(S130:S136)</f>
        <v>22.33967548395476</v>
      </c>
      <c r="T137" s="75">
        <f t="shared" ref="T137" si="245">+SUM(T130:T136)</f>
        <v>5.302059348548755</v>
      </c>
      <c r="U137" s="75">
        <f t="shared" ref="U137" si="246">+SUM(U130:U136)</f>
        <v>0.34356024353601899</v>
      </c>
      <c r="V137" s="75">
        <f t="shared" ref="V137" si="247">+SUM(V130:V136)</f>
        <v>0.25429693996802</v>
      </c>
      <c r="W137" s="75">
        <f t="shared" ref="W137" si="248">+SUM(W130:W136)</f>
        <v>0.23023152046891399</v>
      </c>
      <c r="X137" s="75">
        <f t="shared" ref="X137" si="249">+SUM(X130:X136)</f>
        <v>0.217776911713535</v>
      </c>
      <c r="Y137" s="75">
        <f t="shared" ref="Y137" si="250">+SUM(Y130:Y136)</f>
        <v>0.17148746173328031</v>
      </c>
      <c r="Z137" s="75">
        <f t="shared" ref="Z137" si="251">+SUM(Z130:Z136)</f>
        <v>4.8600263414239498E-3</v>
      </c>
      <c r="AA137" s="75">
        <f t="shared" ref="AA137" si="252">+SUM(AA130:AA136)</f>
        <v>0</v>
      </c>
      <c r="AB137" s="75">
        <f t="shared" ref="AB137" si="253">+SUM(AB130:AB136)</f>
        <v>0</v>
      </c>
      <c r="AC137" s="75">
        <f t="shared" ref="AC137" si="254">+SUM(AC130:AC136)</f>
        <v>0</v>
      </c>
      <c r="AD137" s="75">
        <f t="shared" ref="AD137" si="255">+SUM(AD130:AD136)</f>
        <v>0</v>
      </c>
      <c r="AE137" s="75">
        <f t="shared" ref="AE137" si="256">+SUM(AE130:AE136)</f>
        <v>0</v>
      </c>
      <c r="AF137" s="75">
        <f t="shared" ref="AF137" si="257">+SUM(AF130:AF136)</f>
        <v>0</v>
      </c>
      <c r="AG137" s="75">
        <f t="shared" ref="AG137" si="258">+SUM(AG130:AG136)</f>
        <v>0</v>
      </c>
      <c r="AH137" s="75">
        <f t="shared" ref="AH137" si="259">+SUM(AH130:AH136)</f>
        <v>0</v>
      </c>
      <c r="AI137" s="75">
        <f t="shared" ref="AI137" si="260">+SUM(AI130:AI136)</f>
        <v>0</v>
      </c>
      <c r="AJ137" s="75">
        <f t="shared" ref="AJ137" si="261">+SUM(AJ130:AJ136)</f>
        <v>0</v>
      </c>
      <c r="AK137" s="75">
        <f t="shared" ref="AK137" si="262">+SUM(AK130:AK136)</f>
        <v>0</v>
      </c>
      <c r="AL137" s="75">
        <f t="shared" ref="AL137" si="263">+SUM(AL130:AL136)</f>
        <v>0</v>
      </c>
      <c r="AM137" s="75">
        <f t="shared" ref="AM137" si="264">+SUM(AM130:AM136)</f>
        <v>0</v>
      </c>
      <c r="AN137" s="75">
        <f t="shared" ref="AN137" si="265">+SUM(AN130:AN136)</f>
        <v>0</v>
      </c>
      <c r="AO137" s="75">
        <f t="shared" ref="AO137" si="266">+SUM(AO130:AO136)</f>
        <v>0</v>
      </c>
      <c r="AP137" s="75">
        <f t="shared" ref="AP137" si="267">+SUM(AP130:AP136)</f>
        <v>0</v>
      </c>
      <c r="AQ137" s="75">
        <f t="shared" ref="AQ137" si="268">+SUM(AQ130:AQ136)</f>
        <v>0</v>
      </c>
    </row>
    <row r="138" spans="1:44" x14ac:dyDescent="0.25">
      <c r="H138"/>
      <c r="I138"/>
    </row>
    <row r="139" spans="1:44" ht="15.75" thickBot="1" x14ac:dyDescent="0.3">
      <c r="H139"/>
      <c r="I139"/>
    </row>
    <row r="140" spans="1:44" s="81" customFormat="1" ht="18.75" x14ac:dyDescent="0.3">
      <c r="A140" s="81" t="s">
        <v>447</v>
      </c>
      <c r="B140" s="81" t="s">
        <v>448</v>
      </c>
      <c r="F140" s="93"/>
      <c r="K140" s="86" t="s">
        <v>413</v>
      </c>
    </row>
    <row r="141" spans="1:44" x14ac:dyDescent="0.25">
      <c r="A141" t="s">
        <v>13</v>
      </c>
      <c r="B141" t="s">
        <v>161</v>
      </c>
      <c r="D141">
        <v>2019</v>
      </c>
      <c r="G141" s="15"/>
      <c r="H141" s="12"/>
      <c r="I141" s="12"/>
      <c r="J141" s="67" t="s">
        <v>37</v>
      </c>
      <c r="K141" s="41" t="s">
        <v>381</v>
      </c>
    </row>
    <row r="142" spans="1:44" x14ac:dyDescent="0.25">
      <c r="A142" t="s">
        <v>27</v>
      </c>
      <c r="B142" t="s">
        <v>221</v>
      </c>
      <c r="D142">
        <v>181.87272974234099</v>
      </c>
      <c r="G142" s="44"/>
      <c r="H142" s="43"/>
      <c r="I142" s="43"/>
      <c r="J142" s="15"/>
      <c r="K142" s="16"/>
    </row>
    <row r="143" spans="1:44" x14ac:dyDescent="0.25">
      <c r="A143" t="s">
        <v>27</v>
      </c>
      <c r="B143" t="s">
        <v>222</v>
      </c>
      <c r="D143">
        <v>0.41812268961593002</v>
      </c>
      <c r="L143" s="40">
        <v>2019</v>
      </c>
      <c r="M143" s="40">
        <v>2020</v>
      </c>
      <c r="N143" s="40">
        <v>2021</v>
      </c>
      <c r="O143" s="40">
        <v>2022</v>
      </c>
      <c r="P143" s="40">
        <v>2023</v>
      </c>
      <c r="Q143" s="40">
        <v>2024</v>
      </c>
      <c r="R143" s="40">
        <v>2025</v>
      </c>
      <c r="S143" s="40">
        <v>2026</v>
      </c>
      <c r="T143" s="40">
        <v>2027</v>
      </c>
      <c r="U143" s="40">
        <v>2028</v>
      </c>
      <c r="V143" s="40">
        <v>2029</v>
      </c>
      <c r="W143" s="40">
        <v>2030</v>
      </c>
      <c r="X143" s="40">
        <v>2031</v>
      </c>
      <c r="Y143" s="40">
        <v>2032</v>
      </c>
      <c r="Z143" s="40">
        <v>2033</v>
      </c>
      <c r="AA143" s="40">
        <v>2034</v>
      </c>
      <c r="AB143" s="40">
        <v>2035</v>
      </c>
      <c r="AC143" s="40">
        <v>2036</v>
      </c>
      <c r="AD143" s="40">
        <v>2037</v>
      </c>
      <c r="AE143" s="40">
        <v>2038</v>
      </c>
      <c r="AF143" s="40">
        <v>2039</v>
      </c>
      <c r="AG143" s="40">
        <v>2040</v>
      </c>
      <c r="AH143" s="40">
        <v>2041</v>
      </c>
      <c r="AI143" s="40">
        <v>2042</v>
      </c>
      <c r="AJ143" s="40">
        <v>2043</v>
      </c>
      <c r="AK143" s="40">
        <v>2044</v>
      </c>
      <c r="AL143" s="40">
        <v>2045</v>
      </c>
      <c r="AM143" s="40">
        <v>2046</v>
      </c>
      <c r="AN143" s="40">
        <v>2047</v>
      </c>
      <c r="AO143" s="40">
        <v>2048</v>
      </c>
      <c r="AP143" s="40">
        <v>2049</v>
      </c>
      <c r="AQ143" s="40">
        <v>2050</v>
      </c>
      <c r="AR143" s="21"/>
    </row>
    <row r="144" spans="1:44" x14ac:dyDescent="0.25">
      <c r="A144" t="s">
        <v>27</v>
      </c>
      <c r="B144" t="s">
        <v>223</v>
      </c>
      <c r="D144">
        <v>12.3068669718732</v>
      </c>
      <c r="G144" s="15"/>
      <c r="H144" s="17" t="str">
        <f>+$H$1</f>
        <v>DIC5</v>
      </c>
      <c r="J144" s="61" t="s">
        <v>119</v>
      </c>
      <c r="K144" s="41" t="s">
        <v>382</v>
      </c>
      <c r="L144" s="21">
        <f>+L157+L170</f>
        <v>64.411891490822299</v>
      </c>
      <c r="M144" s="21">
        <f t="shared" ref="M144:AP144" si="269">+M157+M170</f>
        <v>52.050088586040197</v>
      </c>
      <c r="N144" s="21">
        <f t="shared" si="269"/>
        <v>40.752372129320399</v>
      </c>
      <c r="O144" s="21">
        <f t="shared" si="269"/>
        <v>47.591131694723003</v>
      </c>
      <c r="P144" s="21">
        <f t="shared" si="269"/>
        <v>45.361653249064403</v>
      </c>
      <c r="Q144" s="21">
        <f t="shared" si="269"/>
        <v>0</v>
      </c>
      <c r="R144" s="21">
        <f t="shared" si="269"/>
        <v>0</v>
      </c>
      <c r="S144" s="21">
        <f t="shared" si="269"/>
        <v>0</v>
      </c>
      <c r="T144" s="21">
        <f t="shared" si="269"/>
        <v>0</v>
      </c>
      <c r="U144" s="21">
        <f t="shared" si="269"/>
        <v>0</v>
      </c>
      <c r="V144" s="21">
        <f t="shared" si="269"/>
        <v>0</v>
      </c>
      <c r="W144" s="21">
        <f t="shared" si="269"/>
        <v>0</v>
      </c>
      <c r="X144" s="21">
        <f t="shared" si="269"/>
        <v>0</v>
      </c>
      <c r="Y144" s="21">
        <f t="shared" si="269"/>
        <v>0</v>
      </c>
      <c r="Z144" s="21">
        <f t="shared" si="269"/>
        <v>0</v>
      </c>
      <c r="AA144" s="21">
        <f t="shared" si="269"/>
        <v>0</v>
      </c>
      <c r="AB144" s="21">
        <f t="shared" si="269"/>
        <v>0</v>
      </c>
      <c r="AC144" s="21">
        <f t="shared" si="269"/>
        <v>0</v>
      </c>
      <c r="AD144" s="21">
        <f t="shared" si="269"/>
        <v>0</v>
      </c>
      <c r="AE144" s="21">
        <f t="shared" si="269"/>
        <v>0</v>
      </c>
      <c r="AF144" s="21">
        <f t="shared" si="269"/>
        <v>0</v>
      </c>
      <c r="AG144" s="21">
        <f t="shared" si="269"/>
        <v>0</v>
      </c>
      <c r="AH144" s="21">
        <f t="shared" si="269"/>
        <v>0</v>
      </c>
      <c r="AI144" s="21">
        <f t="shared" si="269"/>
        <v>0</v>
      </c>
      <c r="AJ144" s="21">
        <f t="shared" si="269"/>
        <v>0</v>
      </c>
      <c r="AK144" s="21">
        <f t="shared" si="269"/>
        <v>0</v>
      </c>
      <c r="AL144" s="21">
        <f t="shared" si="269"/>
        <v>0</v>
      </c>
      <c r="AM144" s="21">
        <f t="shared" si="269"/>
        <v>0</v>
      </c>
      <c r="AN144" s="21">
        <f t="shared" si="269"/>
        <v>0</v>
      </c>
      <c r="AO144" s="21">
        <f t="shared" si="269"/>
        <v>0</v>
      </c>
      <c r="AP144" s="21">
        <f t="shared" si="269"/>
        <v>0</v>
      </c>
      <c r="AQ144" s="21">
        <f>+AQ157+AQ170</f>
        <v>0</v>
      </c>
    </row>
    <row r="145" spans="1:44" x14ac:dyDescent="0.25">
      <c r="A145" t="s">
        <v>27</v>
      </c>
      <c r="B145" t="s">
        <v>224</v>
      </c>
      <c r="D145">
        <v>64.4118914908222</v>
      </c>
      <c r="G145" s="15"/>
      <c r="H145" s="17" t="str">
        <f t="shared" ref="H145:H150" si="270">+$H$1</f>
        <v>DIC5</v>
      </c>
      <c r="J145" s="61" t="s">
        <v>120</v>
      </c>
      <c r="K145" s="41" t="s">
        <v>383</v>
      </c>
      <c r="L145" s="21">
        <f t="shared" ref="L145:AQ150" si="271">+L158+L171</f>
        <v>219.4234928434299</v>
      </c>
      <c r="M145" s="21">
        <f t="shared" si="271"/>
        <v>210.93188664349782</v>
      </c>
      <c r="N145" s="21">
        <f t="shared" si="271"/>
        <v>186.12049920247762</v>
      </c>
      <c r="O145" s="21">
        <f t="shared" si="271"/>
        <v>184.21359027799832</v>
      </c>
      <c r="P145" s="21">
        <f t="shared" si="271"/>
        <v>85.323487662677792</v>
      </c>
      <c r="Q145" s="21">
        <f t="shared" si="271"/>
        <v>85.323487662677792</v>
      </c>
      <c r="R145" s="21">
        <f t="shared" si="271"/>
        <v>85.323487662677792</v>
      </c>
      <c r="S145" s="21">
        <f t="shared" si="271"/>
        <v>85.323487662677792</v>
      </c>
      <c r="T145" s="21">
        <f t="shared" si="271"/>
        <v>19.1464324719696</v>
      </c>
      <c r="U145" s="21">
        <f t="shared" si="271"/>
        <v>0</v>
      </c>
      <c r="V145" s="21">
        <f t="shared" si="271"/>
        <v>0</v>
      </c>
      <c r="W145" s="21">
        <f t="shared" si="271"/>
        <v>0</v>
      </c>
      <c r="X145" s="21">
        <f t="shared" si="271"/>
        <v>0</v>
      </c>
      <c r="Y145" s="21">
        <f t="shared" si="271"/>
        <v>0</v>
      </c>
      <c r="Z145" s="21">
        <f t="shared" si="271"/>
        <v>0</v>
      </c>
      <c r="AA145" s="21">
        <f t="shared" si="271"/>
        <v>0</v>
      </c>
      <c r="AB145" s="21">
        <f t="shared" si="271"/>
        <v>0</v>
      </c>
      <c r="AC145" s="21">
        <f t="shared" si="271"/>
        <v>0</v>
      </c>
      <c r="AD145" s="21">
        <f t="shared" si="271"/>
        <v>0</v>
      </c>
      <c r="AE145" s="21">
        <f t="shared" si="271"/>
        <v>0</v>
      </c>
      <c r="AF145" s="21">
        <f t="shared" si="271"/>
        <v>0</v>
      </c>
      <c r="AG145" s="21">
        <f t="shared" si="271"/>
        <v>0</v>
      </c>
      <c r="AH145" s="21">
        <f t="shared" si="271"/>
        <v>0</v>
      </c>
      <c r="AI145" s="21">
        <f t="shared" si="271"/>
        <v>0</v>
      </c>
      <c r="AJ145" s="21">
        <f t="shared" si="271"/>
        <v>0</v>
      </c>
      <c r="AK145" s="21">
        <f t="shared" si="271"/>
        <v>0</v>
      </c>
      <c r="AL145" s="21">
        <f t="shared" si="271"/>
        <v>0</v>
      </c>
      <c r="AM145" s="21">
        <f t="shared" si="271"/>
        <v>0</v>
      </c>
      <c r="AN145" s="21">
        <f t="shared" si="271"/>
        <v>0</v>
      </c>
      <c r="AO145" s="21">
        <f t="shared" si="271"/>
        <v>0</v>
      </c>
      <c r="AP145" s="21">
        <f t="shared" si="271"/>
        <v>0</v>
      </c>
      <c r="AQ145" s="21">
        <f t="shared" si="271"/>
        <v>0</v>
      </c>
    </row>
    <row r="146" spans="1:44" x14ac:dyDescent="0.25">
      <c r="A146" t="s">
        <v>27</v>
      </c>
      <c r="B146" t="s">
        <v>225</v>
      </c>
      <c r="D146">
        <v>37.550763101088499</v>
      </c>
      <c r="G146" s="15"/>
      <c r="H146" s="17" t="str">
        <f t="shared" si="270"/>
        <v>DIC5</v>
      </c>
      <c r="J146" s="61" t="s">
        <v>121</v>
      </c>
      <c r="K146" s="41" t="s">
        <v>384</v>
      </c>
      <c r="L146" s="21">
        <f t="shared" si="271"/>
        <v>0.41812268961593002</v>
      </c>
      <c r="M146" s="21">
        <f t="shared" si="271"/>
        <v>0.395774087258491</v>
      </c>
      <c r="N146" s="21">
        <f t="shared" si="271"/>
        <v>0.37653669975188098</v>
      </c>
      <c r="O146" s="21">
        <f t="shared" si="271"/>
        <v>0.35729931224527001</v>
      </c>
      <c r="P146" s="21">
        <f t="shared" si="271"/>
        <v>0.33806192473865998</v>
      </c>
      <c r="Q146" s="21">
        <f t="shared" si="271"/>
        <v>0.31126909896805099</v>
      </c>
      <c r="R146" s="21">
        <f t="shared" si="271"/>
        <v>0.28447627319744201</v>
      </c>
      <c r="S146" s="21">
        <f t="shared" si="271"/>
        <v>0.26322980632373499</v>
      </c>
      <c r="T146" s="21">
        <f t="shared" si="271"/>
        <v>0.24198333945002901</v>
      </c>
      <c r="U146" s="21">
        <f t="shared" si="271"/>
        <v>0.22073687257632199</v>
      </c>
      <c r="V146" s="21">
        <f t="shared" si="271"/>
        <v>0.14127652980024299</v>
      </c>
      <c r="W146" s="21">
        <f t="shared" si="271"/>
        <v>0.14127652980024499</v>
      </c>
      <c r="X146" s="21">
        <f t="shared" si="271"/>
        <v>0.14127652980024499</v>
      </c>
      <c r="Y146" s="21">
        <f t="shared" si="271"/>
        <v>0.10004009828259</v>
      </c>
      <c r="Z146" s="21">
        <f t="shared" si="271"/>
        <v>0</v>
      </c>
      <c r="AA146" s="21">
        <f t="shared" si="271"/>
        <v>0</v>
      </c>
      <c r="AB146" s="21">
        <f t="shared" si="271"/>
        <v>0</v>
      </c>
      <c r="AC146" s="21">
        <f t="shared" si="271"/>
        <v>0</v>
      </c>
      <c r="AD146" s="21">
        <f t="shared" si="271"/>
        <v>0</v>
      </c>
      <c r="AE146" s="21">
        <f t="shared" si="271"/>
        <v>0</v>
      </c>
      <c r="AF146" s="21">
        <f t="shared" si="271"/>
        <v>0</v>
      </c>
      <c r="AG146" s="21">
        <f t="shared" si="271"/>
        <v>0</v>
      </c>
      <c r="AH146" s="21">
        <f t="shared" si="271"/>
        <v>0</v>
      </c>
      <c r="AI146" s="21">
        <f t="shared" si="271"/>
        <v>0</v>
      </c>
      <c r="AJ146" s="21">
        <f t="shared" si="271"/>
        <v>0</v>
      </c>
      <c r="AK146" s="21">
        <f t="shared" si="271"/>
        <v>0</v>
      </c>
      <c r="AL146" s="21">
        <f t="shared" si="271"/>
        <v>0</v>
      </c>
      <c r="AM146" s="21">
        <f t="shared" si="271"/>
        <v>0</v>
      </c>
      <c r="AN146" s="21">
        <f t="shared" si="271"/>
        <v>0</v>
      </c>
      <c r="AO146" s="21">
        <f t="shared" si="271"/>
        <v>0</v>
      </c>
      <c r="AP146" s="21">
        <f t="shared" si="271"/>
        <v>0</v>
      </c>
      <c r="AQ146" s="21">
        <f t="shared" si="271"/>
        <v>0</v>
      </c>
    </row>
    <row r="147" spans="1:44" x14ac:dyDescent="0.25">
      <c r="A147" t="s">
        <v>27</v>
      </c>
      <c r="B147" t="s">
        <v>226</v>
      </c>
      <c r="G147" s="15"/>
      <c r="H147" s="17" t="str">
        <f t="shared" si="270"/>
        <v>DIC5</v>
      </c>
      <c r="J147" s="61" t="s">
        <v>122</v>
      </c>
      <c r="K147" s="41" t="s">
        <v>385</v>
      </c>
      <c r="L147" s="21">
        <f t="shared" si="271"/>
        <v>0</v>
      </c>
      <c r="M147" s="21">
        <f t="shared" si="271"/>
        <v>0</v>
      </c>
      <c r="N147" s="21">
        <f t="shared" si="271"/>
        <v>0</v>
      </c>
      <c r="O147" s="21">
        <f t="shared" si="271"/>
        <v>0</v>
      </c>
      <c r="P147" s="21">
        <f t="shared" si="271"/>
        <v>0</v>
      </c>
      <c r="Q147" s="21">
        <f t="shared" si="271"/>
        <v>0</v>
      </c>
      <c r="R147" s="21">
        <f t="shared" si="271"/>
        <v>0</v>
      </c>
      <c r="S147" s="21">
        <f t="shared" si="271"/>
        <v>0</v>
      </c>
      <c r="T147" s="21">
        <f t="shared" si="271"/>
        <v>0</v>
      </c>
      <c r="U147" s="21">
        <f t="shared" si="271"/>
        <v>0</v>
      </c>
      <c r="V147" s="21">
        <f t="shared" si="271"/>
        <v>0</v>
      </c>
      <c r="W147" s="21">
        <f t="shared" si="271"/>
        <v>0</v>
      </c>
      <c r="X147" s="21">
        <f t="shared" si="271"/>
        <v>0</v>
      </c>
      <c r="Y147" s="21">
        <f t="shared" si="271"/>
        <v>0</v>
      </c>
      <c r="Z147" s="21">
        <f t="shared" si="271"/>
        <v>0</v>
      </c>
      <c r="AA147" s="21">
        <f t="shared" si="271"/>
        <v>0</v>
      </c>
      <c r="AB147" s="21">
        <f t="shared" si="271"/>
        <v>0</v>
      </c>
      <c r="AC147" s="21">
        <f t="shared" si="271"/>
        <v>0</v>
      </c>
      <c r="AD147" s="21">
        <f t="shared" si="271"/>
        <v>0</v>
      </c>
      <c r="AE147" s="21">
        <f t="shared" si="271"/>
        <v>0</v>
      </c>
      <c r="AF147" s="21">
        <f t="shared" si="271"/>
        <v>0</v>
      </c>
      <c r="AG147" s="21">
        <f t="shared" si="271"/>
        <v>0</v>
      </c>
      <c r="AH147" s="21">
        <f t="shared" si="271"/>
        <v>0</v>
      </c>
      <c r="AI147" s="21">
        <f t="shared" si="271"/>
        <v>0</v>
      </c>
      <c r="AJ147" s="21">
        <f t="shared" si="271"/>
        <v>0</v>
      </c>
      <c r="AK147" s="21">
        <f t="shared" si="271"/>
        <v>0</v>
      </c>
      <c r="AL147" s="21">
        <f t="shared" si="271"/>
        <v>0</v>
      </c>
      <c r="AM147" s="21">
        <f t="shared" si="271"/>
        <v>0</v>
      </c>
      <c r="AN147" s="21">
        <f t="shared" si="271"/>
        <v>0</v>
      </c>
      <c r="AO147" s="21">
        <f t="shared" si="271"/>
        <v>0</v>
      </c>
      <c r="AP147" s="21">
        <f t="shared" si="271"/>
        <v>0</v>
      </c>
      <c r="AQ147" s="21">
        <f t="shared" si="271"/>
        <v>0</v>
      </c>
    </row>
    <row r="148" spans="1:44" x14ac:dyDescent="0.25">
      <c r="A148" t="s">
        <v>27</v>
      </c>
      <c r="B148" t="s">
        <v>227</v>
      </c>
      <c r="D148">
        <v>2.2141956705433099</v>
      </c>
      <c r="G148" s="15"/>
      <c r="H148" s="17" t="str">
        <f t="shared" si="270"/>
        <v>DIC5</v>
      </c>
      <c r="J148" s="61" t="s">
        <v>123</v>
      </c>
      <c r="K148" s="41" t="s">
        <v>386</v>
      </c>
      <c r="L148" s="21">
        <f t="shared" si="271"/>
        <v>2.2141956705433099</v>
      </c>
      <c r="M148" s="21">
        <f t="shared" si="271"/>
        <v>1.93151850142564</v>
      </c>
      <c r="N148" s="21">
        <f t="shared" si="271"/>
        <v>1.6334702466498701</v>
      </c>
      <c r="O148" s="21">
        <f t="shared" si="271"/>
        <v>1.3354219918740999</v>
      </c>
      <c r="P148" s="21">
        <f t="shared" si="271"/>
        <v>1.03737373709833</v>
      </c>
      <c r="Q148" s="21">
        <f t="shared" si="271"/>
        <v>0.71791090196648499</v>
      </c>
      <c r="R148" s="21">
        <f t="shared" si="271"/>
        <v>0.39844806683464501</v>
      </c>
      <c r="S148" s="21">
        <f t="shared" si="271"/>
        <v>0.17779686488728899</v>
      </c>
      <c r="T148" s="21">
        <f t="shared" si="271"/>
        <v>0</v>
      </c>
      <c r="U148" s="21">
        <f t="shared" si="271"/>
        <v>0</v>
      </c>
      <c r="V148" s="21">
        <f t="shared" si="271"/>
        <v>0</v>
      </c>
      <c r="W148" s="21">
        <f t="shared" si="271"/>
        <v>0</v>
      </c>
      <c r="X148" s="21">
        <f t="shared" si="271"/>
        <v>0</v>
      </c>
      <c r="Y148" s="21">
        <f t="shared" si="271"/>
        <v>0</v>
      </c>
      <c r="Z148" s="21">
        <f t="shared" si="271"/>
        <v>0</v>
      </c>
      <c r="AA148" s="21">
        <f t="shared" si="271"/>
        <v>0</v>
      </c>
      <c r="AB148" s="21">
        <f t="shared" si="271"/>
        <v>0</v>
      </c>
      <c r="AC148" s="21">
        <f t="shared" si="271"/>
        <v>0</v>
      </c>
      <c r="AD148" s="21">
        <f t="shared" si="271"/>
        <v>0</v>
      </c>
      <c r="AE148" s="21">
        <f t="shared" si="271"/>
        <v>0</v>
      </c>
      <c r="AF148" s="21">
        <f t="shared" si="271"/>
        <v>0</v>
      </c>
      <c r="AG148" s="21">
        <f t="shared" si="271"/>
        <v>0</v>
      </c>
      <c r="AH148" s="21">
        <f t="shared" si="271"/>
        <v>0</v>
      </c>
      <c r="AI148" s="21">
        <f t="shared" si="271"/>
        <v>0</v>
      </c>
      <c r="AJ148" s="21">
        <f t="shared" si="271"/>
        <v>0</v>
      </c>
      <c r="AK148" s="21">
        <f t="shared" si="271"/>
        <v>0</v>
      </c>
      <c r="AL148" s="21">
        <f t="shared" si="271"/>
        <v>0</v>
      </c>
      <c r="AM148" s="21">
        <f t="shared" si="271"/>
        <v>0</v>
      </c>
      <c r="AN148" s="21">
        <f t="shared" si="271"/>
        <v>0</v>
      </c>
      <c r="AO148" s="21">
        <f t="shared" si="271"/>
        <v>0</v>
      </c>
      <c r="AP148" s="21">
        <f t="shared" si="271"/>
        <v>0</v>
      </c>
      <c r="AQ148" s="21">
        <f t="shared" si="271"/>
        <v>0</v>
      </c>
    </row>
    <row r="149" spans="1:44" x14ac:dyDescent="0.25">
      <c r="A149" t="s">
        <v>27</v>
      </c>
      <c r="B149" t="s">
        <v>228</v>
      </c>
      <c r="D149">
        <v>0.33444362273962702</v>
      </c>
      <c r="G149" s="15"/>
      <c r="H149" s="17" t="str">
        <f t="shared" si="270"/>
        <v>DIC5</v>
      </c>
      <c r="J149" s="61" t="s">
        <v>124</v>
      </c>
      <c r="K149" s="41" t="s">
        <v>387</v>
      </c>
      <c r="L149" s="21">
        <f t="shared" si="271"/>
        <v>0.33444362273962702</v>
      </c>
      <c r="M149" s="21">
        <f t="shared" si="271"/>
        <v>0.25044239005545399</v>
      </c>
      <c r="N149" s="21">
        <f t="shared" si="271"/>
        <v>0.19740570051860601</v>
      </c>
      <c r="O149" s="21">
        <f t="shared" si="271"/>
        <v>0.144369010981758</v>
      </c>
      <c r="P149" s="21">
        <f t="shared" si="271"/>
        <v>9.1332321444909895E-2</v>
      </c>
      <c r="Q149" s="21">
        <f t="shared" si="271"/>
        <v>1.4314293378714E-2</v>
      </c>
      <c r="R149" s="21">
        <f t="shared" si="271"/>
        <v>0</v>
      </c>
      <c r="S149" s="21">
        <f t="shared" si="271"/>
        <v>0</v>
      </c>
      <c r="T149" s="21">
        <f t="shared" si="271"/>
        <v>0</v>
      </c>
      <c r="U149" s="21">
        <f t="shared" si="271"/>
        <v>0</v>
      </c>
      <c r="V149" s="21">
        <f t="shared" si="271"/>
        <v>0</v>
      </c>
      <c r="W149" s="21">
        <f t="shared" si="271"/>
        <v>0</v>
      </c>
      <c r="X149" s="21">
        <f t="shared" si="271"/>
        <v>0</v>
      </c>
      <c r="Y149" s="21">
        <f t="shared" si="271"/>
        <v>0</v>
      </c>
      <c r="Z149" s="21">
        <f t="shared" si="271"/>
        <v>0</v>
      </c>
      <c r="AA149" s="21">
        <f t="shared" si="271"/>
        <v>0</v>
      </c>
      <c r="AB149" s="21">
        <f t="shared" si="271"/>
        <v>0</v>
      </c>
      <c r="AC149" s="21">
        <f t="shared" si="271"/>
        <v>0</v>
      </c>
      <c r="AD149" s="21">
        <f t="shared" si="271"/>
        <v>0</v>
      </c>
      <c r="AE149" s="21">
        <f t="shared" si="271"/>
        <v>0</v>
      </c>
      <c r="AF149" s="21">
        <f t="shared" si="271"/>
        <v>0</v>
      </c>
      <c r="AG149" s="21">
        <f t="shared" si="271"/>
        <v>0</v>
      </c>
      <c r="AH149" s="21">
        <f t="shared" si="271"/>
        <v>0</v>
      </c>
      <c r="AI149" s="21">
        <f t="shared" si="271"/>
        <v>0</v>
      </c>
      <c r="AJ149" s="21">
        <f t="shared" si="271"/>
        <v>0</v>
      </c>
      <c r="AK149" s="21">
        <f t="shared" si="271"/>
        <v>0</v>
      </c>
      <c r="AL149" s="21">
        <f t="shared" si="271"/>
        <v>0</v>
      </c>
      <c r="AM149" s="21">
        <f t="shared" si="271"/>
        <v>0</v>
      </c>
      <c r="AN149" s="21">
        <f t="shared" si="271"/>
        <v>0</v>
      </c>
      <c r="AO149" s="21">
        <f t="shared" si="271"/>
        <v>0</v>
      </c>
      <c r="AP149" s="21">
        <f t="shared" si="271"/>
        <v>0</v>
      </c>
      <c r="AQ149" s="21">
        <f t="shared" si="271"/>
        <v>0</v>
      </c>
    </row>
    <row r="150" spans="1:44" x14ac:dyDescent="0.25">
      <c r="A150" t="s">
        <v>27</v>
      </c>
      <c r="B150" t="s">
        <v>229</v>
      </c>
      <c r="D150">
        <v>1.3907690037440299</v>
      </c>
      <c r="G150" s="15"/>
      <c r="H150" s="17" t="str">
        <f t="shared" si="270"/>
        <v>DIC5</v>
      </c>
      <c r="J150" s="61" t="s">
        <v>125</v>
      </c>
      <c r="K150" s="41" t="s">
        <v>388</v>
      </c>
      <c r="L150" s="21">
        <f t="shared" si="271"/>
        <v>13.69763597561723</v>
      </c>
      <c r="M150" s="21">
        <f t="shared" si="271"/>
        <v>13.44817745758713</v>
      </c>
      <c r="N150" s="21">
        <f t="shared" si="271"/>
        <v>13.456580801281129</v>
      </c>
      <c r="O150" s="21">
        <f t="shared" si="271"/>
        <v>13.464984144975229</v>
      </c>
      <c r="P150" s="21">
        <f t="shared" si="271"/>
        <v>13.47338748866923</v>
      </c>
      <c r="Q150" s="21">
        <f t="shared" si="271"/>
        <v>12.445566495126229</v>
      </c>
      <c r="R150" s="21">
        <f t="shared" si="271"/>
        <v>11.41774550158323</v>
      </c>
      <c r="S150" s="21">
        <f t="shared" si="271"/>
        <v>10.571970317741469</v>
      </c>
      <c r="T150" s="21">
        <f t="shared" si="271"/>
        <v>9.7261951338996795</v>
      </c>
      <c r="U150" s="21">
        <f t="shared" si="271"/>
        <v>9.0251385183719002</v>
      </c>
      <c r="V150" s="21">
        <f t="shared" si="271"/>
        <v>8.3240819028441102</v>
      </c>
      <c r="W150" s="21">
        <f t="shared" si="271"/>
        <v>7.62302528731633</v>
      </c>
      <c r="X150" s="21">
        <f t="shared" si="271"/>
        <v>7.1312171693156499</v>
      </c>
      <c r="Y150" s="21">
        <f t="shared" si="271"/>
        <v>6.6394090513149795</v>
      </c>
      <c r="Z150" s="21">
        <f t="shared" si="271"/>
        <v>3.2023506560224759</v>
      </c>
      <c r="AA150" s="21">
        <f t="shared" si="271"/>
        <v>0</v>
      </c>
      <c r="AB150" s="21">
        <f t="shared" si="271"/>
        <v>0</v>
      </c>
      <c r="AC150" s="21">
        <f t="shared" si="271"/>
        <v>0</v>
      </c>
      <c r="AD150" s="21">
        <f t="shared" si="271"/>
        <v>0</v>
      </c>
      <c r="AE150" s="21">
        <f t="shared" si="271"/>
        <v>0</v>
      </c>
      <c r="AF150" s="21">
        <f t="shared" si="271"/>
        <v>0</v>
      </c>
      <c r="AG150" s="21">
        <f t="shared" si="271"/>
        <v>0</v>
      </c>
      <c r="AH150" s="21">
        <f t="shared" si="271"/>
        <v>0</v>
      </c>
      <c r="AI150" s="21">
        <f t="shared" si="271"/>
        <v>0</v>
      </c>
      <c r="AJ150" s="21">
        <f t="shared" si="271"/>
        <v>0</v>
      </c>
      <c r="AK150" s="21">
        <f t="shared" si="271"/>
        <v>0</v>
      </c>
      <c r="AL150" s="21">
        <f t="shared" si="271"/>
        <v>0</v>
      </c>
      <c r="AM150" s="21">
        <f t="shared" si="271"/>
        <v>0</v>
      </c>
      <c r="AN150" s="21">
        <f t="shared" si="271"/>
        <v>0</v>
      </c>
      <c r="AO150" s="21">
        <f t="shared" si="271"/>
        <v>0</v>
      </c>
      <c r="AP150" s="21">
        <f t="shared" si="271"/>
        <v>0</v>
      </c>
      <c r="AQ150" s="21">
        <f t="shared" si="271"/>
        <v>0</v>
      </c>
    </row>
    <row r="151" spans="1:44" s="73" customFormat="1" x14ac:dyDescent="0.25">
      <c r="A151" s="72"/>
      <c r="F151" s="94"/>
      <c r="H151" s="74"/>
      <c r="I151" s="74"/>
      <c r="L151" s="75">
        <f>+SUM(L144:L150)</f>
        <v>300.49978229276826</v>
      </c>
      <c r="M151" s="75">
        <f t="shared" ref="M151" si="272">+SUM(M144:M150)</f>
        <v>279.0078876658647</v>
      </c>
      <c r="N151" s="75">
        <f t="shared" ref="N151" si="273">+SUM(N144:N150)</f>
        <v>242.53686477999949</v>
      </c>
      <c r="O151" s="75">
        <f t="shared" ref="O151" si="274">+SUM(O144:O150)</f>
        <v>247.10679643279769</v>
      </c>
      <c r="P151" s="75">
        <f t="shared" ref="P151" si="275">+SUM(P144:P150)</f>
        <v>145.62529638369335</v>
      </c>
      <c r="Q151" s="75">
        <f t="shared" ref="Q151" si="276">+SUM(Q144:Q150)</f>
        <v>98.812548452117284</v>
      </c>
      <c r="R151" s="75">
        <f t="shared" ref="R151" si="277">+SUM(R144:R150)</f>
        <v>97.424157504293106</v>
      </c>
      <c r="S151" s="75">
        <f t="shared" ref="S151" si="278">+SUM(S144:S150)</f>
        <v>96.336484651630286</v>
      </c>
      <c r="T151" s="75">
        <f t="shared" ref="T151" si="279">+SUM(T144:T150)</f>
        <v>29.11461094531931</v>
      </c>
      <c r="U151" s="75">
        <f t="shared" ref="U151" si="280">+SUM(U144:U150)</f>
        <v>9.245875390948223</v>
      </c>
      <c r="V151" s="75">
        <f t="shared" ref="V151" si="281">+SUM(V144:V150)</f>
        <v>8.4653584326443525</v>
      </c>
      <c r="W151" s="75">
        <f t="shared" ref="W151" si="282">+SUM(W144:W150)</f>
        <v>7.764301817116575</v>
      </c>
      <c r="X151" s="75">
        <f t="shared" ref="X151" si="283">+SUM(X144:X150)</f>
        <v>7.2724936991158948</v>
      </c>
      <c r="Y151" s="75">
        <f t="shared" ref="Y151" si="284">+SUM(Y144:Y150)</f>
        <v>6.7394491495975695</v>
      </c>
      <c r="Z151" s="75">
        <f t="shared" ref="Z151" si="285">+SUM(Z144:Z150)</f>
        <v>3.2023506560224759</v>
      </c>
      <c r="AA151" s="75">
        <f t="shared" ref="AA151" si="286">+SUM(AA144:AA150)</f>
        <v>0</v>
      </c>
      <c r="AB151" s="75">
        <f t="shared" ref="AB151" si="287">+SUM(AB144:AB150)</f>
        <v>0</v>
      </c>
      <c r="AC151" s="75">
        <f t="shared" ref="AC151" si="288">+SUM(AC144:AC150)</f>
        <v>0</v>
      </c>
      <c r="AD151" s="75">
        <f t="shared" ref="AD151" si="289">+SUM(AD144:AD150)</f>
        <v>0</v>
      </c>
      <c r="AE151" s="75">
        <f t="shared" ref="AE151" si="290">+SUM(AE144:AE150)</f>
        <v>0</v>
      </c>
      <c r="AF151" s="75">
        <f t="shared" ref="AF151" si="291">+SUM(AF144:AF150)</f>
        <v>0</v>
      </c>
      <c r="AG151" s="75">
        <f t="shared" ref="AG151" si="292">+SUM(AG144:AG150)</f>
        <v>0</v>
      </c>
      <c r="AH151" s="75">
        <f t="shared" ref="AH151" si="293">+SUM(AH144:AH150)</f>
        <v>0</v>
      </c>
      <c r="AI151" s="75">
        <f t="shared" ref="AI151" si="294">+SUM(AI144:AI150)</f>
        <v>0</v>
      </c>
      <c r="AJ151" s="75">
        <f t="shared" ref="AJ151" si="295">+SUM(AJ144:AJ150)</f>
        <v>0</v>
      </c>
      <c r="AK151" s="75">
        <f t="shared" ref="AK151" si="296">+SUM(AK144:AK150)</f>
        <v>0</v>
      </c>
      <c r="AL151" s="75">
        <f t="shared" ref="AL151" si="297">+SUM(AL144:AL150)</f>
        <v>0</v>
      </c>
      <c r="AM151" s="75">
        <f t="shared" ref="AM151" si="298">+SUM(AM144:AM150)</f>
        <v>0</v>
      </c>
      <c r="AN151" s="75">
        <f t="shared" ref="AN151" si="299">+SUM(AN144:AN150)</f>
        <v>0</v>
      </c>
      <c r="AO151" s="75">
        <f t="shared" ref="AO151" si="300">+SUM(AO144:AO150)</f>
        <v>0</v>
      </c>
      <c r="AP151" s="75">
        <f t="shared" ref="AP151" si="301">+SUM(AP144:AP150)</f>
        <v>0</v>
      </c>
      <c r="AQ151" s="75">
        <f t="shared" ref="AQ151" si="302">+SUM(AQ144:AQ150)</f>
        <v>0</v>
      </c>
    </row>
    <row r="152" spans="1:44" x14ac:dyDescent="0.25">
      <c r="D152">
        <f>+SUM(D142:D150)</f>
        <v>300.49978229276775</v>
      </c>
      <c r="H152"/>
      <c r="I152"/>
    </row>
    <row r="153" spans="1:44" ht="18.75" x14ac:dyDescent="0.3">
      <c r="H153"/>
      <c r="I153"/>
      <c r="K153" s="34" t="s">
        <v>414</v>
      </c>
    </row>
    <row r="154" spans="1:44" x14ac:dyDescent="0.25">
      <c r="G154" s="15"/>
      <c r="H154" s="12"/>
      <c r="I154" s="12"/>
      <c r="J154" s="67" t="s">
        <v>37</v>
      </c>
      <c r="K154" s="50" t="s">
        <v>377</v>
      </c>
    </row>
    <row r="155" spans="1:44" x14ac:dyDescent="0.25">
      <c r="G155" s="44"/>
      <c r="H155" s="43"/>
      <c r="I155" s="43"/>
      <c r="J155" s="15"/>
      <c r="K155" s="16"/>
    </row>
    <row r="156" spans="1:44" x14ac:dyDescent="0.25">
      <c r="D156" s="35"/>
      <c r="E156" s="35"/>
      <c r="L156" s="49">
        <v>2019</v>
      </c>
      <c r="M156" s="49">
        <v>2020</v>
      </c>
      <c r="N156" s="49">
        <v>2021</v>
      </c>
      <c r="O156" s="49">
        <v>2022</v>
      </c>
      <c r="P156" s="49">
        <v>2023</v>
      </c>
      <c r="Q156" s="49">
        <v>2024</v>
      </c>
      <c r="R156" s="49">
        <v>2025</v>
      </c>
      <c r="S156" s="49">
        <v>2026</v>
      </c>
      <c r="T156" s="49">
        <v>2027</v>
      </c>
      <c r="U156" s="49">
        <v>2028</v>
      </c>
      <c r="V156" s="49">
        <v>2029</v>
      </c>
      <c r="W156" s="49">
        <v>2030</v>
      </c>
      <c r="X156" s="49">
        <v>2031</v>
      </c>
      <c r="Y156" s="49">
        <v>2032</v>
      </c>
      <c r="Z156" s="49">
        <v>2033</v>
      </c>
      <c r="AA156" s="49">
        <v>2034</v>
      </c>
      <c r="AB156" s="49">
        <v>2035</v>
      </c>
      <c r="AC156" s="49">
        <v>2036</v>
      </c>
      <c r="AD156" s="49">
        <v>2037</v>
      </c>
      <c r="AE156" s="49">
        <v>2038</v>
      </c>
      <c r="AF156" s="49">
        <v>2039</v>
      </c>
      <c r="AG156" s="49">
        <v>2040</v>
      </c>
      <c r="AH156" s="49">
        <v>2041</v>
      </c>
      <c r="AI156" s="49">
        <v>2042</v>
      </c>
      <c r="AJ156" s="49">
        <v>2043</v>
      </c>
      <c r="AK156" s="49">
        <v>2044</v>
      </c>
      <c r="AL156" s="49">
        <v>2045</v>
      </c>
      <c r="AM156" s="49">
        <v>2046</v>
      </c>
      <c r="AN156" s="49">
        <v>2047</v>
      </c>
      <c r="AO156" s="49">
        <v>2048</v>
      </c>
      <c r="AP156" s="49">
        <v>2049</v>
      </c>
      <c r="AQ156" s="49">
        <v>2050</v>
      </c>
      <c r="AR156" s="21"/>
    </row>
    <row r="157" spans="1:44" x14ac:dyDescent="0.25">
      <c r="D157" s="35"/>
      <c r="E157" s="35"/>
      <c r="G157" s="15"/>
      <c r="H157" s="17" t="str">
        <f>+$H$1</f>
        <v>DIC5</v>
      </c>
      <c r="I157" s="24" t="s">
        <v>126</v>
      </c>
      <c r="J157" s="24" t="s">
        <v>119</v>
      </c>
      <c r="K157" s="50" t="s">
        <v>373</v>
      </c>
      <c r="L157" s="21">
        <f>+SUMIFS(Resultados_Dic3!H$3:H$99980,Resultados_Dic3!$F$3:$F$99980,Produccion_PJ!$K157,Resultados_Dic3!$D$3:$D$99980,Produccion_PJ!$K$154,Resultados_Dic3!$E$3:$E$99980,Produccion_PJ!$J157,Resultados_Dic3!$A$3:$A$99980,Produccion_PJ!$H157)+SUMIFS(Resultados_Dic3!H$3:H$99980,Resultados_Dic3!$F$3:$F$99980,Produccion_PJ!$K157,Resultados_Dic3!$D$3:$D$99980,Produccion_PJ!$K$154,Resultados_Dic3!$E$3:$E$99980,$I157,Resultados_Dic3!$A$3:$A$99980,Produccion_PJ!$H157)</f>
        <v>0</v>
      </c>
      <c r="M157" s="21">
        <f>+SUMIFS(Resultados_Dic3!I$3:I$99980,Resultados_Dic3!$F$3:$F$99980,Produccion_PJ!$K157,Resultados_Dic3!$D$3:$D$99980,Produccion_PJ!$K$154,Resultados_Dic3!$E$3:$E$99980,Produccion_PJ!$J157,Resultados_Dic3!$A$3:$A$99980,Produccion_PJ!$H157)+SUMIFS(Resultados_Dic3!I$3:I$99980,Resultados_Dic3!$F$3:$F$99980,Produccion_PJ!$K157,Resultados_Dic3!$D$3:$D$99980,Produccion_PJ!$K$154,Resultados_Dic3!$E$3:$E$99980,$I157,Resultados_Dic3!$A$3:$A$99980,Produccion_PJ!$H157)</f>
        <v>0</v>
      </c>
      <c r="N157" s="21">
        <f>+SUMIFS(Resultados_Dic3!J$3:J$99980,Resultados_Dic3!$F$3:$F$99980,Produccion_PJ!$K157,Resultados_Dic3!$D$3:$D$99980,Produccion_PJ!$K$154,Resultados_Dic3!$E$3:$E$99980,Produccion_PJ!$J157,Resultados_Dic3!$A$3:$A$99980,Produccion_PJ!$H157)+SUMIFS(Resultados_Dic3!J$3:J$99980,Resultados_Dic3!$F$3:$F$99980,Produccion_PJ!$K157,Resultados_Dic3!$D$3:$D$99980,Produccion_PJ!$K$154,Resultados_Dic3!$E$3:$E$99980,$I157,Resultados_Dic3!$A$3:$A$99980,Produccion_PJ!$H157)</f>
        <v>0</v>
      </c>
      <c r="O157" s="21">
        <f>+SUMIFS(Resultados_Dic3!K$3:K$99980,Resultados_Dic3!$F$3:$F$99980,Produccion_PJ!$K157,Resultados_Dic3!$D$3:$D$99980,Produccion_PJ!$K$154,Resultados_Dic3!$E$3:$E$99980,Produccion_PJ!$J157,Resultados_Dic3!$A$3:$A$99980,Produccion_PJ!$H157)+SUMIFS(Resultados_Dic3!K$3:K$99980,Resultados_Dic3!$F$3:$F$99980,Produccion_PJ!$K157,Resultados_Dic3!$D$3:$D$99980,Produccion_PJ!$K$154,Resultados_Dic3!$E$3:$E$99980,$I157,Resultados_Dic3!$A$3:$A$99980,Produccion_PJ!$H157)</f>
        <v>0</v>
      </c>
      <c r="P157" s="21">
        <f>+SUMIFS(Resultados_Dic3!L$3:L$99980,Resultados_Dic3!$F$3:$F$99980,Produccion_PJ!$K157,Resultados_Dic3!$D$3:$D$99980,Produccion_PJ!$K$154,Resultados_Dic3!$E$3:$E$99980,Produccion_PJ!$J157,Resultados_Dic3!$A$3:$A$99980,Produccion_PJ!$H157)+SUMIFS(Resultados_Dic3!L$3:L$99980,Resultados_Dic3!$F$3:$F$99980,Produccion_PJ!$K157,Resultados_Dic3!$D$3:$D$99980,Produccion_PJ!$K$154,Resultados_Dic3!$E$3:$E$99980,$I157,Resultados_Dic3!$A$3:$A$99980,Produccion_PJ!$H157)</f>
        <v>0</v>
      </c>
      <c r="Q157" s="21">
        <f>+SUMIFS(Resultados_Dic3!M$3:M$99980,Resultados_Dic3!$F$3:$F$99980,Produccion_PJ!$K157,Resultados_Dic3!$D$3:$D$99980,Produccion_PJ!$K$154,Resultados_Dic3!$E$3:$E$99980,Produccion_PJ!$J157,Resultados_Dic3!$A$3:$A$99980,Produccion_PJ!$H157)+SUMIFS(Resultados_Dic3!M$3:M$99980,Resultados_Dic3!$F$3:$F$99980,Produccion_PJ!$K157,Resultados_Dic3!$D$3:$D$99980,Produccion_PJ!$K$154,Resultados_Dic3!$E$3:$E$99980,$I157,Resultados_Dic3!$A$3:$A$99980,Produccion_PJ!$H157)</f>
        <v>0</v>
      </c>
      <c r="R157" s="21">
        <f>+SUMIFS(Resultados_Dic3!N$3:N$99980,Resultados_Dic3!$F$3:$F$99980,Produccion_PJ!$K157,Resultados_Dic3!$D$3:$D$99980,Produccion_PJ!$K$154,Resultados_Dic3!$E$3:$E$99980,Produccion_PJ!$J157,Resultados_Dic3!$A$3:$A$99980,Produccion_PJ!$H157)+SUMIFS(Resultados_Dic3!N$3:N$99980,Resultados_Dic3!$F$3:$F$99980,Produccion_PJ!$K157,Resultados_Dic3!$D$3:$D$99980,Produccion_PJ!$K$154,Resultados_Dic3!$E$3:$E$99980,$I157,Resultados_Dic3!$A$3:$A$99980,Produccion_PJ!$H157)</f>
        <v>0</v>
      </c>
      <c r="S157" s="21">
        <f>+SUMIFS(Resultados_Dic3!O$3:O$99980,Resultados_Dic3!$F$3:$F$99980,Produccion_PJ!$K157,Resultados_Dic3!$D$3:$D$99980,Produccion_PJ!$K$154,Resultados_Dic3!$E$3:$E$99980,Produccion_PJ!$J157,Resultados_Dic3!$A$3:$A$99980,Produccion_PJ!$H157)+SUMIFS(Resultados_Dic3!O$3:O$99980,Resultados_Dic3!$F$3:$F$99980,Produccion_PJ!$K157,Resultados_Dic3!$D$3:$D$99980,Produccion_PJ!$K$154,Resultados_Dic3!$E$3:$E$99980,$I157,Resultados_Dic3!$A$3:$A$99980,Produccion_PJ!$H157)</f>
        <v>0</v>
      </c>
      <c r="T157" s="21">
        <f>+SUMIFS(Resultados_Dic3!P$3:P$99980,Resultados_Dic3!$F$3:$F$99980,Produccion_PJ!$K157,Resultados_Dic3!$D$3:$D$99980,Produccion_PJ!$K$154,Resultados_Dic3!$E$3:$E$99980,Produccion_PJ!$J157,Resultados_Dic3!$A$3:$A$99980,Produccion_PJ!$H157)+SUMIFS(Resultados_Dic3!P$3:P$99980,Resultados_Dic3!$F$3:$F$99980,Produccion_PJ!$K157,Resultados_Dic3!$D$3:$D$99980,Produccion_PJ!$K$154,Resultados_Dic3!$E$3:$E$99980,$I157,Resultados_Dic3!$A$3:$A$99980,Produccion_PJ!$H157)</f>
        <v>0</v>
      </c>
      <c r="U157" s="21">
        <f>+SUMIFS(Resultados_Dic3!Q$3:Q$99980,Resultados_Dic3!$F$3:$F$99980,Produccion_PJ!$K157,Resultados_Dic3!$D$3:$D$99980,Produccion_PJ!$K$154,Resultados_Dic3!$E$3:$E$99980,Produccion_PJ!$J157,Resultados_Dic3!$A$3:$A$99980,Produccion_PJ!$H157)+SUMIFS(Resultados_Dic3!Q$3:Q$99980,Resultados_Dic3!$F$3:$F$99980,Produccion_PJ!$K157,Resultados_Dic3!$D$3:$D$99980,Produccion_PJ!$K$154,Resultados_Dic3!$E$3:$E$99980,$I157,Resultados_Dic3!$A$3:$A$99980,Produccion_PJ!$H157)</f>
        <v>0</v>
      </c>
      <c r="V157" s="21">
        <f>+SUMIFS(Resultados_Dic3!R$3:R$99980,Resultados_Dic3!$F$3:$F$99980,Produccion_PJ!$K157,Resultados_Dic3!$D$3:$D$99980,Produccion_PJ!$K$154,Resultados_Dic3!$E$3:$E$99980,Produccion_PJ!$J157,Resultados_Dic3!$A$3:$A$99980,Produccion_PJ!$H157)+SUMIFS(Resultados_Dic3!R$3:R$99980,Resultados_Dic3!$F$3:$F$99980,Produccion_PJ!$K157,Resultados_Dic3!$D$3:$D$99980,Produccion_PJ!$K$154,Resultados_Dic3!$E$3:$E$99980,$I157,Resultados_Dic3!$A$3:$A$99980,Produccion_PJ!$H157)</f>
        <v>0</v>
      </c>
      <c r="W157" s="21">
        <f>+SUMIFS(Resultados_Dic3!S$3:S$99980,Resultados_Dic3!$F$3:$F$99980,Produccion_PJ!$K157,Resultados_Dic3!$D$3:$D$99980,Produccion_PJ!$K$154,Resultados_Dic3!$E$3:$E$99980,Produccion_PJ!$J157,Resultados_Dic3!$A$3:$A$99980,Produccion_PJ!$H157)+SUMIFS(Resultados_Dic3!S$3:S$99980,Resultados_Dic3!$F$3:$F$99980,Produccion_PJ!$K157,Resultados_Dic3!$D$3:$D$99980,Produccion_PJ!$K$154,Resultados_Dic3!$E$3:$E$99980,$I157,Resultados_Dic3!$A$3:$A$99980,Produccion_PJ!$H157)</f>
        <v>0</v>
      </c>
      <c r="X157" s="21">
        <f>+SUMIFS(Resultados_Dic3!T$3:T$99980,Resultados_Dic3!$F$3:$F$99980,Produccion_PJ!$K157,Resultados_Dic3!$D$3:$D$99980,Produccion_PJ!$K$154,Resultados_Dic3!$E$3:$E$99980,Produccion_PJ!$J157,Resultados_Dic3!$A$3:$A$99980,Produccion_PJ!$H157)+SUMIFS(Resultados_Dic3!T$3:T$99980,Resultados_Dic3!$F$3:$F$99980,Produccion_PJ!$K157,Resultados_Dic3!$D$3:$D$99980,Produccion_PJ!$K$154,Resultados_Dic3!$E$3:$E$99980,$I157,Resultados_Dic3!$A$3:$A$99980,Produccion_PJ!$H157)</f>
        <v>0</v>
      </c>
      <c r="Y157" s="21">
        <f>+SUMIFS(Resultados_Dic3!U$3:U$99980,Resultados_Dic3!$F$3:$F$99980,Produccion_PJ!$K157,Resultados_Dic3!$D$3:$D$99980,Produccion_PJ!$K$154,Resultados_Dic3!$E$3:$E$99980,Produccion_PJ!$J157,Resultados_Dic3!$A$3:$A$99980,Produccion_PJ!$H157)+SUMIFS(Resultados_Dic3!U$3:U$99980,Resultados_Dic3!$F$3:$F$99980,Produccion_PJ!$K157,Resultados_Dic3!$D$3:$D$99980,Produccion_PJ!$K$154,Resultados_Dic3!$E$3:$E$99980,$I157,Resultados_Dic3!$A$3:$A$99980,Produccion_PJ!$H157)</f>
        <v>0</v>
      </c>
      <c r="Z157" s="21">
        <f>+SUMIFS(Resultados_Dic3!V$3:V$99980,Resultados_Dic3!$F$3:$F$99980,Produccion_PJ!$K157,Resultados_Dic3!$D$3:$D$99980,Produccion_PJ!$K$154,Resultados_Dic3!$E$3:$E$99980,Produccion_PJ!$J157,Resultados_Dic3!$A$3:$A$99980,Produccion_PJ!$H157)+SUMIFS(Resultados_Dic3!V$3:V$99980,Resultados_Dic3!$F$3:$F$99980,Produccion_PJ!$K157,Resultados_Dic3!$D$3:$D$99980,Produccion_PJ!$K$154,Resultados_Dic3!$E$3:$E$99980,$I157,Resultados_Dic3!$A$3:$A$99980,Produccion_PJ!$H157)</f>
        <v>0</v>
      </c>
      <c r="AA157" s="21">
        <f>+SUMIFS(Resultados_Dic3!W$3:W$99980,Resultados_Dic3!$F$3:$F$99980,Produccion_PJ!$K157,Resultados_Dic3!$D$3:$D$99980,Produccion_PJ!$K$154,Resultados_Dic3!$E$3:$E$99980,Produccion_PJ!$J157,Resultados_Dic3!$A$3:$A$99980,Produccion_PJ!$H157)+SUMIFS(Resultados_Dic3!W$3:W$99980,Resultados_Dic3!$F$3:$F$99980,Produccion_PJ!$K157,Resultados_Dic3!$D$3:$D$99980,Produccion_PJ!$K$154,Resultados_Dic3!$E$3:$E$99980,$I157,Resultados_Dic3!$A$3:$A$99980,Produccion_PJ!$H157)</f>
        <v>0</v>
      </c>
      <c r="AB157" s="21">
        <f>+SUMIFS(Resultados_Dic3!X$3:X$99980,Resultados_Dic3!$F$3:$F$99980,Produccion_PJ!$K157,Resultados_Dic3!$D$3:$D$99980,Produccion_PJ!$K$154,Resultados_Dic3!$E$3:$E$99980,Produccion_PJ!$J157,Resultados_Dic3!$A$3:$A$99980,Produccion_PJ!$H157)+SUMIFS(Resultados_Dic3!X$3:X$99980,Resultados_Dic3!$F$3:$F$99980,Produccion_PJ!$K157,Resultados_Dic3!$D$3:$D$99980,Produccion_PJ!$K$154,Resultados_Dic3!$E$3:$E$99980,$I157,Resultados_Dic3!$A$3:$A$99980,Produccion_PJ!$H157)</f>
        <v>0</v>
      </c>
      <c r="AC157" s="21">
        <f>+SUMIFS(Resultados_Dic3!Y$3:Y$99980,Resultados_Dic3!$F$3:$F$99980,Produccion_PJ!$K157,Resultados_Dic3!$D$3:$D$99980,Produccion_PJ!$K$154,Resultados_Dic3!$E$3:$E$99980,Produccion_PJ!$J157,Resultados_Dic3!$A$3:$A$99980,Produccion_PJ!$H157)+SUMIFS(Resultados_Dic3!Y$3:Y$99980,Resultados_Dic3!$F$3:$F$99980,Produccion_PJ!$K157,Resultados_Dic3!$D$3:$D$99980,Produccion_PJ!$K$154,Resultados_Dic3!$E$3:$E$99980,$I157,Resultados_Dic3!$A$3:$A$99980,Produccion_PJ!$H157)</f>
        <v>0</v>
      </c>
      <c r="AD157" s="21">
        <f>+SUMIFS(Resultados_Dic3!Z$3:Z$99980,Resultados_Dic3!$F$3:$F$99980,Produccion_PJ!$K157,Resultados_Dic3!$D$3:$D$99980,Produccion_PJ!$K$154,Resultados_Dic3!$E$3:$E$99980,Produccion_PJ!$J157,Resultados_Dic3!$A$3:$A$99980,Produccion_PJ!$H157)+SUMIFS(Resultados_Dic3!Z$3:Z$99980,Resultados_Dic3!$F$3:$F$99980,Produccion_PJ!$K157,Resultados_Dic3!$D$3:$D$99980,Produccion_PJ!$K$154,Resultados_Dic3!$E$3:$E$99980,$I157,Resultados_Dic3!$A$3:$A$99980,Produccion_PJ!$H157)</f>
        <v>0</v>
      </c>
      <c r="AE157" s="21">
        <f>+SUMIFS(Resultados_Dic3!AA$3:AA$99980,Resultados_Dic3!$F$3:$F$99980,Produccion_PJ!$K157,Resultados_Dic3!$D$3:$D$99980,Produccion_PJ!$K$154,Resultados_Dic3!$E$3:$E$99980,Produccion_PJ!$J157,Resultados_Dic3!$A$3:$A$99980,Produccion_PJ!$H157)+SUMIFS(Resultados_Dic3!AA$3:AA$99980,Resultados_Dic3!$F$3:$F$99980,Produccion_PJ!$K157,Resultados_Dic3!$D$3:$D$99980,Produccion_PJ!$K$154,Resultados_Dic3!$E$3:$E$99980,$I157,Resultados_Dic3!$A$3:$A$99980,Produccion_PJ!$H157)</f>
        <v>0</v>
      </c>
      <c r="AF157" s="21">
        <f>+SUMIFS(Resultados_Dic3!AB$3:AB$99980,Resultados_Dic3!$F$3:$F$99980,Produccion_PJ!$K157,Resultados_Dic3!$D$3:$D$99980,Produccion_PJ!$K$154,Resultados_Dic3!$E$3:$E$99980,Produccion_PJ!$J157,Resultados_Dic3!$A$3:$A$99980,Produccion_PJ!$H157)+SUMIFS(Resultados_Dic3!AB$3:AB$99980,Resultados_Dic3!$F$3:$F$99980,Produccion_PJ!$K157,Resultados_Dic3!$D$3:$D$99980,Produccion_PJ!$K$154,Resultados_Dic3!$E$3:$E$99980,$I157,Resultados_Dic3!$A$3:$A$99980,Produccion_PJ!$H157)</f>
        <v>0</v>
      </c>
      <c r="AG157" s="21">
        <f>+SUMIFS(Resultados_Dic3!AC$3:AC$99980,Resultados_Dic3!$F$3:$F$99980,Produccion_PJ!$K157,Resultados_Dic3!$D$3:$D$99980,Produccion_PJ!$K$154,Resultados_Dic3!$E$3:$E$99980,Produccion_PJ!$J157,Resultados_Dic3!$A$3:$A$99980,Produccion_PJ!$H157)+SUMIFS(Resultados_Dic3!AC$3:AC$99980,Resultados_Dic3!$F$3:$F$99980,Produccion_PJ!$K157,Resultados_Dic3!$D$3:$D$99980,Produccion_PJ!$K$154,Resultados_Dic3!$E$3:$E$99980,$I157,Resultados_Dic3!$A$3:$A$99980,Produccion_PJ!$H157)</f>
        <v>0</v>
      </c>
      <c r="AH157" s="21">
        <f>+SUMIFS(Resultados_Dic3!AD$3:AD$99980,Resultados_Dic3!$F$3:$F$99980,Produccion_PJ!$K157,Resultados_Dic3!$D$3:$D$99980,Produccion_PJ!$K$154,Resultados_Dic3!$E$3:$E$99980,Produccion_PJ!$J157,Resultados_Dic3!$A$3:$A$99980,Produccion_PJ!$H157)+SUMIFS(Resultados_Dic3!AD$3:AD$99980,Resultados_Dic3!$F$3:$F$99980,Produccion_PJ!$K157,Resultados_Dic3!$D$3:$D$99980,Produccion_PJ!$K$154,Resultados_Dic3!$E$3:$E$99980,$I157,Resultados_Dic3!$A$3:$A$99980,Produccion_PJ!$H157)</f>
        <v>0</v>
      </c>
      <c r="AI157" s="21">
        <f>+SUMIFS(Resultados_Dic3!AE$3:AE$99980,Resultados_Dic3!$F$3:$F$99980,Produccion_PJ!$K157,Resultados_Dic3!$D$3:$D$99980,Produccion_PJ!$K$154,Resultados_Dic3!$E$3:$E$99980,Produccion_PJ!$J157,Resultados_Dic3!$A$3:$A$99980,Produccion_PJ!$H157)+SUMIFS(Resultados_Dic3!AE$3:AE$99980,Resultados_Dic3!$F$3:$F$99980,Produccion_PJ!$K157,Resultados_Dic3!$D$3:$D$99980,Produccion_PJ!$K$154,Resultados_Dic3!$E$3:$E$99980,$I157,Resultados_Dic3!$A$3:$A$99980,Produccion_PJ!$H157)</f>
        <v>0</v>
      </c>
      <c r="AJ157" s="21">
        <f>+SUMIFS(Resultados_Dic3!AF$3:AF$99980,Resultados_Dic3!$F$3:$F$99980,Produccion_PJ!$K157,Resultados_Dic3!$D$3:$D$99980,Produccion_PJ!$K$154,Resultados_Dic3!$E$3:$E$99980,Produccion_PJ!$J157,Resultados_Dic3!$A$3:$A$99980,Produccion_PJ!$H157)+SUMIFS(Resultados_Dic3!AF$3:AF$99980,Resultados_Dic3!$F$3:$F$99980,Produccion_PJ!$K157,Resultados_Dic3!$D$3:$D$99980,Produccion_PJ!$K$154,Resultados_Dic3!$E$3:$E$99980,$I157,Resultados_Dic3!$A$3:$A$99980,Produccion_PJ!$H157)</f>
        <v>0</v>
      </c>
      <c r="AK157" s="21">
        <f>+SUMIFS(Resultados_Dic3!AG$3:AG$99980,Resultados_Dic3!$F$3:$F$99980,Produccion_PJ!$K157,Resultados_Dic3!$D$3:$D$99980,Produccion_PJ!$K$154,Resultados_Dic3!$E$3:$E$99980,Produccion_PJ!$J157,Resultados_Dic3!$A$3:$A$99980,Produccion_PJ!$H157)+SUMIFS(Resultados_Dic3!AG$3:AG$99980,Resultados_Dic3!$F$3:$F$99980,Produccion_PJ!$K157,Resultados_Dic3!$D$3:$D$99980,Produccion_PJ!$K$154,Resultados_Dic3!$E$3:$E$99980,$I157,Resultados_Dic3!$A$3:$A$99980,Produccion_PJ!$H157)</f>
        <v>0</v>
      </c>
      <c r="AL157" s="21">
        <f>+SUMIFS(Resultados_Dic3!AH$3:AH$99980,Resultados_Dic3!$F$3:$F$99980,Produccion_PJ!$K157,Resultados_Dic3!$D$3:$D$99980,Produccion_PJ!$K$154,Resultados_Dic3!$E$3:$E$99980,Produccion_PJ!$J157,Resultados_Dic3!$A$3:$A$99980,Produccion_PJ!$H157)+SUMIFS(Resultados_Dic3!AH$3:AH$99980,Resultados_Dic3!$F$3:$F$99980,Produccion_PJ!$K157,Resultados_Dic3!$D$3:$D$99980,Produccion_PJ!$K$154,Resultados_Dic3!$E$3:$E$99980,$I157,Resultados_Dic3!$A$3:$A$99980,Produccion_PJ!$H157)</f>
        <v>0</v>
      </c>
      <c r="AM157" s="21">
        <f>+SUMIFS(Resultados_Dic3!AI$3:AI$99980,Resultados_Dic3!$F$3:$F$99980,Produccion_PJ!$K157,Resultados_Dic3!$D$3:$D$99980,Produccion_PJ!$K$154,Resultados_Dic3!$E$3:$E$99980,Produccion_PJ!$J157,Resultados_Dic3!$A$3:$A$99980,Produccion_PJ!$H157)+SUMIFS(Resultados_Dic3!AI$3:AI$99980,Resultados_Dic3!$F$3:$F$99980,Produccion_PJ!$K157,Resultados_Dic3!$D$3:$D$99980,Produccion_PJ!$K$154,Resultados_Dic3!$E$3:$E$99980,$I157,Resultados_Dic3!$A$3:$A$99980,Produccion_PJ!$H157)</f>
        <v>0</v>
      </c>
      <c r="AN157" s="21">
        <f>+SUMIFS(Resultados_Dic3!AJ$3:AJ$99980,Resultados_Dic3!$F$3:$F$99980,Produccion_PJ!$K157,Resultados_Dic3!$D$3:$D$99980,Produccion_PJ!$K$154,Resultados_Dic3!$E$3:$E$99980,Produccion_PJ!$J157,Resultados_Dic3!$A$3:$A$99980,Produccion_PJ!$H157)+SUMIFS(Resultados_Dic3!AJ$3:AJ$99980,Resultados_Dic3!$F$3:$F$99980,Produccion_PJ!$K157,Resultados_Dic3!$D$3:$D$99980,Produccion_PJ!$K$154,Resultados_Dic3!$E$3:$E$99980,$I157,Resultados_Dic3!$A$3:$A$99980,Produccion_PJ!$H157)</f>
        <v>0</v>
      </c>
      <c r="AO157" s="21">
        <f>+SUMIFS(Resultados_Dic3!AK$3:AK$99980,Resultados_Dic3!$F$3:$F$99980,Produccion_PJ!$K157,Resultados_Dic3!$D$3:$D$99980,Produccion_PJ!$K$154,Resultados_Dic3!$E$3:$E$99980,Produccion_PJ!$J157,Resultados_Dic3!$A$3:$A$99980,Produccion_PJ!$H157)+SUMIFS(Resultados_Dic3!AK$3:AK$99980,Resultados_Dic3!$F$3:$F$99980,Produccion_PJ!$K157,Resultados_Dic3!$D$3:$D$99980,Produccion_PJ!$K$154,Resultados_Dic3!$E$3:$E$99980,$I157,Resultados_Dic3!$A$3:$A$99980,Produccion_PJ!$H157)</f>
        <v>0</v>
      </c>
      <c r="AP157" s="21">
        <f>+SUMIFS(Resultados_Dic3!AL$3:AL$99980,Resultados_Dic3!$F$3:$F$99980,Produccion_PJ!$K157,Resultados_Dic3!$D$3:$D$99980,Produccion_PJ!$K$154,Resultados_Dic3!$E$3:$E$99980,Produccion_PJ!$J157,Resultados_Dic3!$A$3:$A$99980,Produccion_PJ!$H157)+SUMIFS(Resultados_Dic3!AL$3:AL$99980,Resultados_Dic3!$F$3:$F$99980,Produccion_PJ!$K157,Resultados_Dic3!$D$3:$D$99980,Produccion_PJ!$K$154,Resultados_Dic3!$E$3:$E$99980,$I157,Resultados_Dic3!$A$3:$A$99980,Produccion_PJ!$H157)</f>
        <v>0</v>
      </c>
      <c r="AQ157" s="21">
        <f>+SUMIFS(Resultados_Dic3!AM$3:AM$99980,Resultados_Dic3!$F$3:$F$99980,Produccion_PJ!$K157,Resultados_Dic3!$D$3:$D$99980,Produccion_PJ!$K$154,Resultados_Dic3!$E$3:$E$99980,Produccion_PJ!$J157,Resultados_Dic3!$A$3:$A$99980,Produccion_PJ!$H157)+SUMIFS(Resultados_Dic3!AM$3:AM$99980,Resultados_Dic3!$F$3:$F$99980,Produccion_PJ!$K157,Resultados_Dic3!$D$3:$D$99980,Produccion_PJ!$K$154,Resultados_Dic3!$E$3:$E$99980,$I157,Resultados_Dic3!$A$3:$A$99980,Produccion_PJ!$H157)</f>
        <v>0</v>
      </c>
    </row>
    <row r="158" spans="1:44" x14ac:dyDescent="0.25">
      <c r="D158" s="35"/>
      <c r="E158" s="35"/>
      <c r="G158" s="15"/>
      <c r="H158" s="17" t="str">
        <f t="shared" ref="H158:H163" si="303">+$H$1</f>
        <v>DIC5</v>
      </c>
      <c r="I158" s="24" t="s">
        <v>127</v>
      </c>
      <c r="J158" s="24" t="s">
        <v>120</v>
      </c>
      <c r="K158" s="50" t="s">
        <v>221</v>
      </c>
      <c r="L158" s="21">
        <f>+SUMIFS(Resultados_Dic3!H$3:H$99980,Resultados_Dic3!$F$3:$F$99980,Produccion_PJ!$K158,Resultados_Dic3!$D$3:$D$99980,Produccion_PJ!$K$154,Resultados_Dic3!$E$3:$E$99980,Produccion_PJ!$J158,Resultados_Dic3!$A$3:$A$99980,Produccion_PJ!$H158)+SUMIFS(Resultados_Dic3!H$3:H$99980,Resultados_Dic3!$F$3:$F$99980,Produccion_PJ!$K158,Resultados_Dic3!$D$3:$D$99980,Produccion_PJ!$K$154,Resultados_Dic3!$E$3:$E$99980,$I158,Resultados_Dic3!$A$3:$A$99980,Produccion_PJ!$H158)</f>
        <v>181.87272974234139</v>
      </c>
      <c r="M158" s="21">
        <f>+SUMIFS(Resultados_Dic3!I$3:I$99980,Resultados_Dic3!$F$3:$F$99980,Produccion_PJ!$K158,Resultados_Dic3!$D$3:$D$99980,Produccion_PJ!$K$154,Resultados_Dic3!$E$3:$E$99980,Produccion_PJ!$J158,Resultados_Dic3!$A$3:$A$99980,Produccion_PJ!$H158)+SUMIFS(Resultados_Dic3!I$3:I$99980,Resultados_Dic3!$F$3:$F$99980,Produccion_PJ!$K158,Resultados_Dic3!$D$3:$D$99980,Produccion_PJ!$K$154,Resultados_Dic3!$E$3:$E$99980,$I158,Resultados_Dic3!$A$3:$A$99980,Produccion_PJ!$H158)</f>
        <v>173.38112354240931</v>
      </c>
      <c r="N158" s="21">
        <f>+SUMIFS(Resultados_Dic3!J$3:J$99980,Resultados_Dic3!$F$3:$F$99980,Produccion_PJ!$K158,Resultados_Dic3!$D$3:$D$99980,Produccion_PJ!$K$154,Resultados_Dic3!$E$3:$E$99980,Produccion_PJ!$J158,Resultados_Dic3!$A$3:$A$99980,Produccion_PJ!$H158)+SUMIFS(Resultados_Dic3!J$3:J$99980,Resultados_Dic3!$F$3:$F$99980,Produccion_PJ!$K158,Resultados_Dic3!$D$3:$D$99980,Produccion_PJ!$K$154,Resultados_Dic3!$E$3:$E$99980,$I158,Resultados_Dic3!$A$3:$A$99980,Produccion_PJ!$H158)</f>
        <v>148.56973610138911</v>
      </c>
      <c r="O158" s="21">
        <f>+SUMIFS(Resultados_Dic3!K$3:K$99980,Resultados_Dic3!$F$3:$F$99980,Produccion_PJ!$K158,Resultados_Dic3!$D$3:$D$99980,Produccion_PJ!$K$154,Resultados_Dic3!$E$3:$E$99980,Produccion_PJ!$J158,Resultados_Dic3!$A$3:$A$99980,Produccion_PJ!$H158)+SUMIFS(Resultados_Dic3!K$3:K$99980,Resultados_Dic3!$F$3:$F$99980,Produccion_PJ!$K158,Resultados_Dic3!$D$3:$D$99980,Produccion_PJ!$K$154,Resultados_Dic3!$E$3:$E$99980,$I158,Resultados_Dic3!$A$3:$A$99980,Produccion_PJ!$H158)</f>
        <v>146.66282717690981</v>
      </c>
      <c r="P158" s="21">
        <f>+SUMIFS(Resultados_Dic3!L$3:L$99980,Resultados_Dic3!$F$3:$F$99980,Produccion_PJ!$K158,Resultados_Dic3!$D$3:$D$99980,Produccion_PJ!$K$154,Resultados_Dic3!$E$3:$E$99980,Produccion_PJ!$J158,Resultados_Dic3!$A$3:$A$99980,Produccion_PJ!$H158)+SUMIFS(Resultados_Dic3!L$3:L$99980,Resultados_Dic3!$F$3:$F$99980,Produccion_PJ!$K158,Resultados_Dic3!$D$3:$D$99980,Produccion_PJ!$K$154,Resultados_Dic3!$E$3:$E$99980,$I158,Resultados_Dic3!$A$3:$A$99980,Produccion_PJ!$H158)</f>
        <v>47.7727245615893</v>
      </c>
      <c r="Q158" s="21">
        <f>+SUMIFS(Resultados_Dic3!M$3:M$99980,Resultados_Dic3!$F$3:$F$99980,Produccion_PJ!$K158,Resultados_Dic3!$D$3:$D$99980,Produccion_PJ!$K$154,Resultados_Dic3!$E$3:$E$99980,Produccion_PJ!$J158,Resultados_Dic3!$A$3:$A$99980,Produccion_PJ!$H158)+SUMIFS(Resultados_Dic3!M$3:M$99980,Resultados_Dic3!$F$3:$F$99980,Produccion_PJ!$K158,Resultados_Dic3!$D$3:$D$99980,Produccion_PJ!$K$154,Resultados_Dic3!$E$3:$E$99980,$I158,Resultados_Dic3!$A$3:$A$99980,Produccion_PJ!$H158)</f>
        <v>47.7727245615893</v>
      </c>
      <c r="R158" s="21">
        <f>+SUMIFS(Resultados_Dic3!N$3:N$99980,Resultados_Dic3!$F$3:$F$99980,Produccion_PJ!$K158,Resultados_Dic3!$D$3:$D$99980,Produccion_PJ!$K$154,Resultados_Dic3!$E$3:$E$99980,Produccion_PJ!$J158,Resultados_Dic3!$A$3:$A$99980,Produccion_PJ!$H158)+SUMIFS(Resultados_Dic3!N$3:N$99980,Resultados_Dic3!$F$3:$F$99980,Produccion_PJ!$K158,Resultados_Dic3!$D$3:$D$99980,Produccion_PJ!$K$154,Resultados_Dic3!$E$3:$E$99980,$I158,Resultados_Dic3!$A$3:$A$99980,Produccion_PJ!$H158)</f>
        <v>47.7727245615893</v>
      </c>
      <c r="S158" s="21">
        <f>+SUMIFS(Resultados_Dic3!O$3:O$99980,Resultados_Dic3!$F$3:$F$99980,Produccion_PJ!$K158,Resultados_Dic3!$D$3:$D$99980,Produccion_PJ!$K$154,Resultados_Dic3!$E$3:$E$99980,Produccion_PJ!$J158,Resultados_Dic3!$A$3:$A$99980,Produccion_PJ!$H158)+SUMIFS(Resultados_Dic3!O$3:O$99980,Resultados_Dic3!$F$3:$F$99980,Produccion_PJ!$K158,Resultados_Dic3!$D$3:$D$99980,Produccion_PJ!$K$154,Resultados_Dic3!$E$3:$E$99980,$I158,Resultados_Dic3!$A$3:$A$99980,Produccion_PJ!$H158)</f>
        <v>47.7727245615893</v>
      </c>
      <c r="T158" s="21">
        <f>+SUMIFS(Resultados_Dic3!P$3:P$99980,Resultados_Dic3!$F$3:$F$99980,Produccion_PJ!$K158,Resultados_Dic3!$D$3:$D$99980,Produccion_PJ!$K$154,Resultados_Dic3!$E$3:$E$99980,Produccion_PJ!$J158,Resultados_Dic3!$A$3:$A$99980,Produccion_PJ!$H158)+SUMIFS(Resultados_Dic3!P$3:P$99980,Resultados_Dic3!$F$3:$F$99980,Produccion_PJ!$K158,Resultados_Dic3!$D$3:$D$99980,Produccion_PJ!$K$154,Resultados_Dic3!$E$3:$E$99980,$I158,Resultados_Dic3!$A$3:$A$99980,Produccion_PJ!$H158)</f>
        <v>0</v>
      </c>
      <c r="U158" s="21">
        <f>+SUMIFS(Resultados_Dic3!Q$3:Q$99980,Resultados_Dic3!$F$3:$F$99980,Produccion_PJ!$K158,Resultados_Dic3!$D$3:$D$99980,Produccion_PJ!$K$154,Resultados_Dic3!$E$3:$E$99980,Produccion_PJ!$J158,Resultados_Dic3!$A$3:$A$99980,Produccion_PJ!$H158)+SUMIFS(Resultados_Dic3!Q$3:Q$99980,Resultados_Dic3!$F$3:$F$99980,Produccion_PJ!$K158,Resultados_Dic3!$D$3:$D$99980,Produccion_PJ!$K$154,Resultados_Dic3!$E$3:$E$99980,$I158,Resultados_Dic3!$A$3:$A$99980,Produccion_PJ!$H158)</f>
        <v>0</v>
      </c>
      <c r="V158" s="21">
        <f>+SUMIFS(Resultados_Dic3!R$3:R$99980,Resultados_Dic3!$F$3:$F$99980,Produccion_PJ!$K158,Resultados_Dic3!$D$3:$D$99980,Produccion_PJ!$K$154,Resultados_Dic3!$E$3:$E$99980,Produccion_PJ!$J158,Resultados_Dic3!$A$3:$A$99980,Produccion_PJ!$H158)+SUMIFS(Resultados_Dic3!R$3:R$99980,Resultados_Dic3!$F$3:$F$99980,Produccion_PJ!$K158,Resultados_Dic3!$D$3:$D$99980,Produccion_PJ!$K$154,Resultados_Dic3!$E$3:$E$99980,$I158,Resultados_Dic3!$A$3:$A$99980,Produccion_PJ!$H158)</f>
        <v>0</v>
      </c>
      <c r="W158" s="21">
        <f>+SUMIFS(Resultados_Dic3!S$3:S$99980,Resultados_Dic3!$F$3:$F$99980,Produccion_PJ!$K158,Resultados_Dic3!$D$3:$D$99980,Produccion_PJ!$K$154,Resultados_Dic3!$E$3:$E$99980,Produccion_PJ!$J158,Resultados_Dic3!$A$3:$A$99980,Produccion_PJ!$H158)+SUMIFS(Resultados_Dic3!S$3:S$99980,Resultados_Dic3!$F$3:$F$99980,Produccion_PJ!$K158,Resultados_Dic3!$D$3:$D$99980,Produccion_PJ!$K$154,Resultados_Dic3!$E$3:$E$99980,$I158,Resultados_Dic3!$A$3:$A$99980,Produccion_PJ!$H158)</f>
        <v>0</v>
      </c>
      <c r="X158" s="21">
        <f>+SUMIFS(Resultados_Dic3!T$3:T$99980,Resultados_Dic3!$F$3:$F$99980,Produccion_PJ!$K158,Resultados_Dic3!$D$3:$D$99980,Produccion_PJ!$K$154,Resultados_Dic3!$E$3:$E$99980,Produccion_PJ!$J158,Resultados_Dic3!$A$3:$A$99980,Produccion_PJ!$H158)+SUMIFS(Resultados_Dic3!T$3:T$99980,Resultados_Dic3!$F$3:$F$99980,Produccion_PJ!$K158,Resultados_Dic3!$D$3:$D$99980,Produccion_PJ!$K$154,Resultados_Dic3!$E$3:$E$99980,$I158,Resultados_Dic3!$A$3:$A$99980,Produccion_PJ!$H158)</f>
        <v>0</v>
      </c>
      <c r="Y158" s="21">
        <f>+SUMIFS(Resultados_Dic3!U$3:U$99980,Resultados_Dic3!$F$3:$F$99980,Produccion_PJ!$K158,Resultados_Dic3!$D$3:$D$99980,Produccion_PJ!$K$154,Resultados_Dic3!$E$3:$E$99980,Produccion_PJ!$J158,Resultados_Dic3!$A$3:$A$99980,Produccion_PJ!$H158)+SUMIFS(Resultados_Dic3!U$3:U$99980,Resultados_Dic3!$F$3:$F$99980,Produccion_PJ!$K158,Resultados_Dic3!$D$3:$D$99980,Produccion_PJ!$K$154,Resultados_Dic3!$E$3:$E$99980,$I158,Resultados_Dic3!$A$3:$A$99980,Produccion_PJ!$H158)</f>
        <v>0</v>
      </c>
      <c r="Z158" s="21">
        <f>+SUMIFS(Resultados_Dic3!V$3:V$99980,Resultados_Dic3!$F$3:$F$99980,Produccion_PJ!$K158,Resultados_Dic3!$D$3:$D$99980,Produccion_PJ!$K$154,Resultados_Dic3!$E$3:$E$99980,Produccion_PJ!$J158,Resultados_Dic3!$A$3:$A$99980,Produccion_PJ!$H158)+SUMIFS(Resultados_Dic3!V$3:V$99980,Resultados_Dic3!$F$3:$F$99980,Produccion_PJ!$K158,Resultados_Dic3!$D$3:$D$99980,Produccion_PJ!$K$154,Resultados_Dic3!$E$3:$E$99980,$I158,Resultados_Dic3!$A$3:$A$99980,Produccion_PJ!$H158)</f>
        <v>0</v>
      </c>
      <c r="AA158" s="21">
        <f>+SUMIFS(Resultados_Dic3!W$3:W$99980,Resultados_Dic3!$F$3:$F$99980,Produccion_PJ!$K158,Resultados_Dic3!$D$3:$D$99980,Produccion_PJ!$K$154,Resultados_Dic3!$E$3:$E$99980,Produccion_PJ!$J158,Resultados_Dic3!$A$3:$A$99980,Produccion_PJ!$H158)+SUMIFS(Resultados_Dic3!W$3:W$99980,Resultados_Dic3!$F$3:$F$99980,Produccion_PJ!$K158,Resultados_Dic3!$D$3:$D$99980,Produccion_PJ!$K$154,Resultados_Dic3!$E$3:$E$99980,$I158,Resultados_Dic3!$A$3:$A$99980,Produccion_PJ!$H158)</f>
        <v>0</v>
      </c>
      <c r="AB158" s="21">
        <f>+SUMIFS(Resultados_Dic3!X$3:X$99980,Resultados_Dic3!$F$3:$F$99980,Produccion_PJ!$K158,Resultados_Dic3!$D$3:$D$99980,Produccion_PJ!$K$154,Resultados_Dic3!$E$3:$E$99980,Produccion_PJ!$J158,Resultados_Dic3!$A$3:$A$99980,Produccion_PJ!$H158)+SUMIFS(Resultados_Dic3!X$3:X$99980,Resultados_Dic3!$F$3:$F$99980,Produccion_PJ!$K158,Resultados_Dic3!$D$3:$D$99980,Produccion_PJ!$K$154,Resultados_Dic3!$E$3:$E$99980,$I158,Resultados_Dic3!$A$3:$A$99980,Produccion_PJ!$H158)</f>
        <v>0</v>
      </c>
      <c r="AC158" s="21">
        <f>+SUMIFS(Resultados_Dic3!Y$3:Y$99980,Resultados_Dic3!$F$3:$F$99980,Produccion_PJ!$K158,Resultados_Dic3!$D$3:$D$99980,Produccion_PJ!$K$154,Resultados_Dic3!$E$3:$E$99980,Produccion_PJ!$J158,Resultados_Dic3!$A$3:$A$99980,Produccion_PJ!$H158)+SUMIFS(Resultados_Dic3!Y$3:Y$99980,Resultados_Dic3!$F$3:$F$99980,Produccion_PJ!$K158,Resultados_Dic3!$D$3:$D$99980,Produccion_PJ!$K$154,Resultados_Dic3!$E$3:$E$99980,$I158,Resultados_Dic3!$A$3:$A$99980,Produccion_PJ!$H158)</f>
        <v>0</v>
      </c>
      <c r="AD158" s="21">
        <f>+SUMIFS(Resultados_Dic3!Z$3:Z$99980,Resultados_Dic3!$F$3:$F$99980,Produccion_PJ!$K158,Resultados_Dic3!$D$3:$D$99980,Produccion_PJ!$K$154,Resultados_Dic3!$E$3:$E$99980,Produccion_PJ!$J158,Resultados_Dic3!$A$3:$A$99980,Produccion_PJ!$H158)+SUMIFS(Resultados_Dic3!Z$3:Z$99980,Resultados_Dic3!$F$3:$F$99980,Produccion_PJ!$K158,Resultados_Dic3!$D$3:$D$99980,Produccion_PJ!$K$154,Resultados_Dic3!$E$3:$E$99980,$I158,Resultados_Dic3!$A$3:$A$99980,Produccion_PJ!$H158)</f>
        <v>0</v>
      </c>
      <c r="AE158" s="21">
        <f>+SUMIFS(Resultados_Dic3!AA$3:AA$99980,Resultados_Dic3!$F$3:$F$99980,Produccion_PJ!$K158,Resultados_Dic3!$D$3:$D$99980,Produccion_PJ!$K$154,Resultados_Dic3!$E$3:$E$99980,Produccion_PJ!$J158,Resultados_Dic3!$A$3:$A$99980,Produccion_PJ!$H158)+SUMIFS(Resultados_Dic3!AA$3:AA$99980,Resultados_Dic3!$F$3:$F$99980,Produccion_PJ!$K158,Resultados_Dic3!$D$3:$D$99980,Produccion_PJ!$K$154,Resultados_Dic3!$E$3:$E$99980,$I158,Resultados_Dic3!$A$3:$A$99980,Produccion_PJ!$H158)</f>
        <v>0</v>
      </c>
      <c r="AF158" s="21">
        <f>+SUMIFS(Resultados_Dic3!AB$3:AB$99980,Resultados_Dic3!$F$3:$F$99980,Produccion_PJ!$K158,Resultados_Dic3!$D$3:$D$99980,Produccion_PJ!$K$154,Resultados_Dic3!$E$3:$E$99980,Produccion_PJ!$J158,Resultados_Dic3!$A$3:$A$99980,Produccion_PJ!$H158)+SUMIFS(Resultados_Dic3!AB$3:AB$99980,Resultados_Dic3!$F$3:$F$99980,Produccion_PJ!$K158,Resultados_Dic3!$D$3:$D$99980,Produccion_PJ!$K$154,Resultados_Dic3!$E$3:$E$99980,$I158,Resultados_Dic3!$A$3:$A$99980,Produccion_PJ!$H158)</f>
        <v>0</v>
      </c>
      <c r="AG158" s="21">
        <f>+SUMIFS(Resultados_Dic3!AC$3:AC$99980,Resultados_Dic3!$F$3:$F$99980,Produccion_PJ!$K158,Resultados_Dic3!$D$3:$D$99980,Produccion_PJ!$K$154,Resultados_Dic3!$E$3:$E$99980,Produccion_PJ!$J158,Resultados_Dic3!$A$3:$A$99980,Produccion_PJ!$H158)+SUMIFS(Resultados_Dic3!AC$3:AC$99980,Resultados_Dic3!$F$3:$F$99980,Produccion_PJ!$K158,Resultados_Dic3!$D$3:$D$99980,Produccion_PJ!$K$154,Resultados_Dic3!$E$3:$E$99980,$I158,Resultados_Dic3!$A$3:$A$99980,Produccion_PJ!$H158)</f>
        <v>0</v>
      </c>
      <c r="AH158" s="21">
        <f>+SUMIFS(Resultados_Dic3!AD$3:AD$99980,Resultados_Dic3!$F$3:$F$99980,Produccion_PJ!$K158,Resultados_Dic3!$D$3:$D$99980,Produccion_PJ!$K$154,Resultados_Dic3!$E$3:$E$99980,Produccion_PJ!$J158,Resultados_Dic3!$A$3:$A$99980,Produccion_PJ!$H158)+SUMIFS(Resultados_Dic3!AD$3:AD$99980,Resultados_Dic3!$F$3:$F$99980,Produccion_PJ!$K158,Resultados_Dic3!$D$3:$D$99980,Produccion_PJ!$K$154,Resultados_Dic3!$E$3:$E$99980,$I158,Resultados_Dic3!$A$3:$A$99980,Produccion_PJ!$H158)</f>
        <v>0</v>
      </c>
      <c r="AI158" s="21">
        <f>+SUMIFS(Resultados_Dic3!AE$3:AE$99980,Resultados_Dic3!$F$3:$F$99980,Produccion_PJ!$K158,Resultados_Dic3!$D$3:$D$99980,Produccion_PJ!$K$154,Resultados_Dic3!$E$3:$E$99980,Produccion_PJ!$J158,Resultados_Dic3!$A$3:$A$99980,Produccion_PJ!$H158)+SUMIFS(Resultados_Dic3!AE$3:AE$99980,Resultados_Dic3!$F$3:$F$99980,Produccion_PJ!$K158,Resultados_Dic3!$D$3:$D$99980,Produccion_PJ!$K$154,Resultados_Dic3!$E$3:$E$99980,$I158,Resultados_Dic3!$A$3:$A$99980,Produccion_PJ!$H158)</f>
        <v>0</v>
      </c>
      <c r="AJ158" s="21">
        <f>+SUMIFS(Resultados_Dic3!AF$3:AF$99980,Resultados_Dic3!$F$3:$F$99980,Produccion_PJ!$K158,Resultados_Dic3!$D$3:$D$99980,Produccion_PJ!$K$154,Resultados_Dic3!$E$3:$E$99980,Produccion_PJ!$J158,Resultados_Dic3!$A$3:$A$99980,Produccion_PJ!$H158)+SUMIFS(Resultados_Dic3!AF$3:AF$99980,Resultados_Dic3!$F$3:$F$99980,Produccion_PJ!$K158,Resultados_Dic3!$D$3:$D$99980,Produccion_PJ!$K$154,Resultados_Dic3!$E$3:$E$99980,$I158,Resultados_Dic3!$A$3:$A$99980,Produccion_PJ!$H158)</f>
        <v>0</v>
      </c>
      <c r="AK158" s="21">
        <f>+SUMIFS(Resultados_Dic3!AG$3:AG$99980,Resultados_Dic3!$F$3:$F$99980,Produccion_PJ!$K158,Resultados_Dic3!$D$3:$D$99980,Produccion_PJ!$K$154,Resultados_Dic3!$E$3:$E$99980,Produccion_PJ!$J158,Resultados_Dic3!$A$3:$A$99980,Produccion_PJ!$H158)+SUMIFS(Resultados_Dic3!AG$3:AG$99980,Resultados_Dic3!$F$3:$F$99980,Produccion_PJ!$K158,Resultados_Dic3!$D$3:$D$99980,Produccion_PJ!$K$154,Resultados_Dic3!$E$3:$E$99980,$I158,Resultados_Dic3!$A$3:$A$99980,Produccion_PJ!$H158)</f>
        <v>0</v>
      </c>
      <c r="AL158" s="21">
        <f>+SUMIFS(Resultados_Dic3!AH$3:AH$99980,Resultados_Dic3!$F$3:$F$99980,Produccion_PJ!$K158,Resultados_Dic3!$D$3:$D$99980,Produccion_PJ!$K$154,Resultados_Dic3!$E$3:$E$99980,Produccion_PJ!$J158,Resultados_Dic3!$A$3:$A$99980,Produccion_PJ!$H158)+SUMIFS(Resultados_Dic3!AH$3:AH$99980,Resultados_Dic3!$F$3:$F$99980,Produccion_PJ!$K158,Resultados_Dic3!$D$3:$D$99980,Produccion_PJ!$K$154,Resultados_Dic3!$E$3:$E$99980,$I158,Resultados_Dic3!$A$3:$A$99980,Produccion_PJ!$H158)</f>
        <v>0</v>
      </c>
      <c r="AM158" s="21">
        <f>+SUMIFS(Resultados_Dic3!AI$3:AI$99980,Resultados_Dic3!$F$3:$F$99980,Produccion_PJ!$K158,Resultados_Dic3!$D$3:$D$99980,Produccion_PJ!$K$154,Resultados_Dic3!$E$3:$E$99980,Produccion_PJ!$J158,Resultados_Dic3!$A$3:$A$99980,Produccion_PJ!$H158)+SUMIFS(Resultados_Dic3!AI$3:AI$99980,Resultados_Dic3!$F$3:$F$99980,Produccion_PJ!$K158,Resultados_Dic3!$D$3:$D$99980,Produccion_PJ!$K$154,Resultados_Dic3!$E$3:$E$99980,$I158,Resultados_Dic3!$A$3:$A$99980,Produccion_PJ!$H158)</f>
        <v>0</v>
      </c>
      <c r="AN158" s="21">
        <f>+SUMIFS(Resultados_Dic3!AJ$3:AJ$99980,Resultados_Dic3!$F$3:$F$99980,Produccion_PJ!$K158,Resultados_Dic3!$D$3:$D$99980,Produccion_PJ!$K$154,Resultados_Dic3!$E$3:$E$99980,Produccion_PJ!$J158,Resultados_Dic3!$A$3:$A$99980,Produccion_PJ!$H158)+SUMIFS(Resultados_Dic3!AJ$3:AJ$99980,Resultados_Dic3!$F$3:$F$99980,Produccion_PJ!$K158,Resultados_Dic3!$D$3:$D$99980,Produccion_PJ!$K$154,Resultados_Dic3!$E$3:$E$99980,$I158,Resultados_Dic3!$A$3:$A$99980,Produccion_PJ!$H158)</f>
        <v>0</v>
      </c>
      <c r="AO158" s="21">
        <f>+SUMIFS(Resultados_Dic3!AK$3:AK$99980,Resultados_Dic3!$F$3:$F$99980,Produccion_PJ!$K158,Resultados_Dic3!$D$3:$D$99980,Produccion_PJ!$K$154,Resultados_Dic3!$E$3:$E$99980,Produccion_PJ!$J158,Resultados_Dic3!$A$3:$A$99980,Produccion_PJ!$H158)+SUMIFS(Resultados_Dic3!AK$3:AK$99980,Resultados_Dic3!$F$3:$F$99980,Produccion_PJ!$K158,Resultados_Dic3!$D$3:$D$99980,Produccion_PJ!$K$154,Resultados_Dic3!$E$3:$E$99980,$I158,Resultados_Dic3!$A$3:$A$99980,Produccion_PJ!$H158)</f>
        <v>0</v>
      </c>
      <c r="AP158" s="21">
        <f>+SUMIFS(Resultados_Dic3!AL$3:AL$99980,Resultados_Dic3!$F$3:$F$99980,Produccion_PJ!$K158,Resultados_Dic3!$D$3:$D$99980,Produccion_PJ!$K$154,Resultados_Dic3!$E$3:$E$99980,Produccion_PJ!$J158,Resultados_Dic3!$A$3:$A$99980,Produccion_PJ!$H158)+SUMIFS(Resultados_Dic3!AL$3:AL$99980,Resultados_Dic3!$F$3:$F$99980,Produccion_PJ!$K158,Resultados_Dic3!$D$3:$D$99980,Produccion_PJ!$K$154,Resultados_Dic3!$E$3:$E$99980,$I158,Resultados_Dic3!$A$3:$A$99980,Produccion_PJ!$H158)</f>
        <v>0</v>
      </c>
      <c r="AQ158" s="21">
        <f>+SUMIFS(Resultados_Dic3!AM$3:AM$99980,Resultados_Dic3!$F$3:$F$99980,Produccion_PJ!$K158,Resultados_Dic3!$D$3:$D$99980,Produccion_PJ!$K$154,Resultados_Dic3!$E$3:$E$99980,Produccion_PJ!$J158,Resultados_Dic3!$A$3:$A$99980,Produccion_PJ!$H158)+SUMIFS(Resultados_Dic3!AM$3:AM$99980,Resultados_Dic3!$F$3:$F$99980,Produccion_PJ!$K158,Resultados_Dic3!$D$3:$D$99980,Produccion_PJ!$K$154,Resultados_Dic3!$E$3:$E$99980,$I158,Resultados_Dic3!$A$3:$A$99980,Produccion_PJ!$H158)</f>
        <v>0</v>
      </c>
    </row>
    <row r="159" spans="1:44" x14ac:dyDescent="0.25">
      <c r="D159" s="35"/>
      <c r="E159" s="35"/>
      <c r="G159" s="15"/>
      <c r="H159" s="17" t="str">
        <f t="shared" si="303"/>
        <v>DIC5</v>
      </c>
      <c r="I159" s="24" t="s">
        <v>128</v>
      </c>
      <c r="J159" s="24" t="s">
        <v>121</v>
      </c>
      <c r="K159" s="50" t="s">
        <v>222</v>
      </c>
      <c r="L159" s="21">
        <f>+SUMIFS(Resultados_Dic3!H$3:H$99980,Resultados_Dic3!$F$3:$F$99980,Produccion_PJ!$K159,Resultados_Dic3!$D$3:$D$99980,Produccion_PJ!$K$154,Resultados_Dic3!$E$3:$E$99980,Produccion_PJ!$J159,Resultados_Dic3!$A$3:$A$99980,Produccion_PJ!$H159)+SUMIFS(Resultados_Dic3!H$3:H$99980,Resultados_Dic3!$F$3:$F$99980,Produccion_PJ!$K159,Resultados_Dic3!$D$3:$D$99980,Produccion_PJ!$K$154,Resultados_Dic3!$E$3:$E$99980,$I159,Resultados_Dic3!$A$3:$A$99980,Produccion_PJ!$H159)</f>
        <v>0.41812268961593002</v>
      </c>
      <c r="M159" s="21">
        <f>+SUMIFS(Resultados_Dic3!I$3:I$99980,Resultados_Dic3!$F$3:$F$99980,Produccion_PJ!$K159,Resultados_Dic3!$D$3:$D$99980,Produccion_PJ!$K$154,Resultados_Dic3!$E$3:$E$99980,Produccion_PJ!$J159,Resultados_Dic3!$A$3:$A$99980,Produccion_PJ!$H159)+SUMIFS(Resultados_Dic3!I$3:I$99980,Resultados_Dic3!$F$3:$F$99980,Produccion_PJ!$K159,Resultados_Dic3!$D$3:$D$99980,Produccion_PJ!$K$154,Resultados_Dic3!$E$3:$E$99980,$I159,Resultados_Dic3!$A$3:$A$99980,Produccion_PJ!$H159)</f>
        <v>0.395774087258491</v>
      </c>
      <c r="N159" s="21">
        <f>+SUMIFS(Resultados_Dic3!J$3:J$99980,Resultados_Dic3!$F$3:$F$99980,Produccion_PJ!$K159,Resultados_Dic3!$D$3:$D$99980,Produccion_PJ!$K$154,Resultados_Dic3!$E$3:$E$99980,Produccion_PJ!$J159,Resultados_Dic3!$A$3:$A$99980,Produccion_PJ!$H159)+SUMIFS(Resultados_Dic3!J$3:J$99980,Resultados_Dic3!$F$3:$F$99980,Produccion_PJ!$K159,Resultados_Dic3!$D$3:$D$99980,Produccion_PJ!$K$154,Resultados_Dic3!$E$3:$E$99980,$I159,Resultados_Dic3!$A$3:$A$99980,Produccion_PJ!$H159)</f>
        <v>0.37653669975188098</v>
      </c>
      <c r="O159" s="21">
        <f>+SUMIFS(Resultados_Dic3!K$3:K$99980,Resultados_Dic3!$F$3:$F$99980,Produccion_PJ!$K159,Resultados_Dic3!$D$3:$D$99980,Produccion_PJ!$K$154,Resultados_Dic3!$E$3:$E$99980,Produccion_PJ!$J159,Resultados_Dic3!$A$3:$A$99980,Produccion_PJ!$H159)+SUMIFS(Resultados_Dic3!K$3:K$99980,Resultados_Dic3!$F$3:$F$99980,Produccion_PJ!$K159,Resultados_Dic3!$D$3:$D$99980,Produccion_PJ!$K$154,Resultados_Dic3!$E$3:$E$99980,$I159,Resultados_Dic3!$A$3:$A$99980,Produccion_PJ!$H159)</f>
        <v>0.35729931224527001</v>
      </c>
      <c r="P159" s="21">
        <f>+SUMIFS(Resultados_Dic3!L$3:L$99980,Resultados_Dic3!$F$3:$F$99980,Produccion_PJ!$K159,Resultados_Dic3!$D$3:$D$99980,Produccion_PJ!$K$154,Resultados_Dic3!$E$3:$E$99980,Produccion_PJ!$J159,Resultados_Dic3!$A$3:$A$99980,Produccion_PJ!$H159)+SUMIFS(Resultados_Dic3!L$3:L$99980,Resultados_Dic3!$F$3:$F$99980,Produccion_PJ!$K159,Resultados_Dic3!$D$3:$D$99980,Produccion_PJ!$K$154,Resultados_Dic3!$E$3:$E$99980,$I159,Resultados_Dic3!$A$3:$A$99980,Produccion_PJ!$H159)</f>
        <v>0.33806192473865998</v>
      </c>
      <c r="Q159" s="21">
        <f>+SUMIFS(Resultados_Dic3!M$3:M$99980,Resultados_Dic3!$F$3:$F$99980,Produccion_PJ!$K159,Resultados_Dic3!$D$3:$D$99980,Produccion_PJ!$K$154,Resultados_Dic3!$E$3:$E$99980,Produccion_PJ!$J159,Resultados_Dic3!$A$3:$A$99980,Produccion_PJ!$H159)+SUMIFS(Resultados_Dic3!M$3:M$99980,Resultados_Dic3!$F$3:$F$99980,Produccion_PJ!$K159,Resultados_Dic3!$D$3:$D$99980,Produccion_PJ!$K$154,Resultados_Dic3!$E$3:$E$99980,$I159,Resultados_Dic3!$A$3:$A$99980,Produccion_PJ!$H159)</f>
        <v>0.31126909896805099</v>
      </c>
      <c r="R159" s="21">
        <f>+SUMIFS(Resultados_Dic3!N$3:N$99980,Resultados_Dic3!$F$3:$F$99980,Produccion_PJ!$K159,Resultados_Dic3!$D$3:$D$99980,Produccion_PJ!$K$154,Resultados_Dic3!$E$3:$E$99980,Produccion_PJ!$J159,Resultados_Dic3!$A$3:$A$99980,Produccion_PJ!$H159)+SUMIFS(Resultados_Dic3!N$3:N$99980,Resultados_Dic3!$F$3:$F$99980,Produccion_PJ!$K159,Resultados_Dic3!$D$3:$D$99980,Produccion_PJ!$K$154,Resultados_Dic3!$E$3:$E$99980,$I159,Resultados_Dic3!$A$3:$A$99980,Produccion_PJ!$H159)</f>
        <v>0.28447627319744201</v>
      </c>
      <c r="S159" s="21">
        <f>+SUMIFS(Resultados_Dic3!O$3:O$99980,Resultados_Dic3!$F$3:$F$99980,Produccion_PJ!$K159,Resultados_Dic3!$D$3:$D$99980,Produccion_PJ!$K$154,Resultados_Dic3!$E$3:$E$99980,Produccion_PJ!$J159,Resultados_Dic3!$A$3:$A$99980,Produccion_PJ!$H159)+SUMIFS(Resultados_Dic3!O$3:O$99980,Resultados_Dic3!$F$3:$F$99980,Produccion_PJ!$K159,Resultados_Dic3!$D$3:$D$99980,Produccion_PJ!$K$154,Resultados_Dic3!$E$3:$E$99980,$I159,Resultados_Dic3!$A$3:$A$99980,Produccion_PJ!$H159)</f>
        <v>0.26322980632373499</v>
      </c>
      <c r="T159" s="21">
        <f>+SUMIFS(Resultados_Dic3!P$3:P$99980,Resultados_Dic3!$F$3:$F$99980,Produccion_PJ!$K159,Resultados_Dic3!$D$3:$D$99980,Produccion_PJ!$K$154,Resultados_Dic3!$E$3:$E$99980,Produccion_PJ!$J159,Resultados_Dic3!$A$3:$A$99980,Produccion_PJ!$H159)+SUMIFS(Resultados_Dic3!P$3:P$99980,Resultados_Dic3!$F$3:$F$99980,Produccion_PJ!$K159,Resultados_Dic3!$D$3:$D$99980,Produccion_PJ!$K$154,Resultados_Dic3!$E$3:$E$99980,$I159,Resultados_Dic3!$A$3:$A$99980,Produccion_PJ!$H159)</f>
        <v>0</v>
      </c>
      <c r="U159" s="21">
        <f>+SUMIFS(Resultados_Dic3!Q$3:Q$99980,Resultados_Dic3!$F$3:$F$99980,Produccion_PJ!$K159,Resultados_Dic3!$D$3:$D$99980,Produccion_PJ!$K$154,Resultados_Dic3!$E$3:$E$99980,Produccion_PJ!$J159,Resultados_Dic3!$A$3:$A$99980,Produccion_PJ!$H159)+SUMIFS(Resultados_Dic3!Q$3:Q$99980,Resultados_Dic3!$F$3:$F$99980,Produccion_PJ!$K159,Resultados_Dic3!$D$3:$D$99980,Produccion_PJ!$K$154,Resultados_Dic3!$E$3:$E$99980,$I159,Resultados_Dic3!$A$3:$A$99980,Produccion_PJ!$H159)</f>
        <v>0</v>
      </c>
      <c r="V159" s="21">
        <f>+SUMIFS(Resultados_Dic3!R$3:R$99980,Resultados_Dic3!$F$3:$F$99980,Produccion_PJ!$K159,Resultados_Dic3!$D$3:$D$99980,Produccion_PJ!$K$154,Resultados_Dic3!$E$3:$E$99980,Produccion_PJ!$J159,Resultados_Dic3!$A$3:$A$99980,Produccion_PJ!$H159)+SUMIFS(Resultados_Dic3!R$3:R$99980,Resultados_Dic3!$F$3:$F$99980,Produccion_PJ!$K159,Resultados_Dic3!$D$3:$D$99980,Produccion_PJ!$K$154,Resultados_Dic3!$E$3:$E$99980,$I159,Resultados_Dic3!$A$3:$A$99980,Produccion_PJ!$H159)</f>
        <v>0</v>
      </c>
      <c r="W159" s="21">
        <f>+SUMIFS(Resultados_Dic3!S$3:S$99980,Resultados_Dic3!$F$3:$F$99980,Produccion_PJ!$K159,Resultados_Dic3!$D$3:$D$99980,Produccion_PJ!$K$154,Resultados_Dic3!$E$3:$E$99980,Produccion_PJ!$J159,Resultados_Dic3!$A$3:$A$99980,Produccion_PJ!$H159)+SUMIFS(Resultados_Dic3!S$3:S$99980,Resultados_Dic3!$F$3:$F$99980,Produccion_PJ!$K159,Resultados_Dic3!$D$3:$D$99980,Produccion_PJ!$K$154,Resultados_Dic3!$E$3:$E$99980,$I159,Resultados_Dic3!$A$3:$A$99980,Produccion_PJ!$H159)</f>
        <v>0</v>
      </c>
      <c r="X159" s="21">
        <f>+SUMIFS(Resultados_Dic3!T$3:T$99980,Resultados_Dic3!$F$3:$F$99980,Produccion_PJ!$K159,Resultados_Dic3!$D$3:$D$99980,Produccion_PJ!$K$154,Resultados_Dic3!$E$3:$E$99980,Produccion_PJ!$J159,Resultados_Dic3!$A$3:$A$99980,Produccion_PJ!$H159)+SUMIFS(Resultados_Dic3!T$3:T$99980,Resultados_Dic3!$F$3:$F$99980,Produccion_PJ!$K159,Resultados_Dic3!$D$3:$D$99980,Produccion_PJ!$K$154,Resultados_Dic3!$E$3:$E$99980,$I159,Resultados_Dic3!$A$3:$A$99980,Produccion_PJ!$H159)</f>
        <v>0</v>
      </c>
      <c r="Y159" s="21">
        <f>+SUMIFS(Resultados_Dic3!U$3:U$99980,Resultados_Dic3!$F$3:$F$99980,Produccion_PJ!$K159,Resultados_Dic3!$D$3:$D$99980,Produccion_PJ!$K$154,Resultados_Dic3!$E$3:$E$99980,Produccion_PJ!$J159,Resultados_Dic3!$A$3:$A$99980,Produccion_PJ!$H159)+SUMIFS(Resultados_Dic3!U$3:U$99980,Resultados_Dic3!$F$3:$F$99980,Produccion_PJ!$K159,Resultados_Dic3!$D$3:$D$99980,Produccion_PJ!$K$154,Resultados_Dic3!$E$3:$E$99980,$I159,Resultados_Dic3!$A$3:$A$99980,Produccion_PJ!$H159)</f>
        <v>0</v>
      </c>
      <c r="Z159" s="21">
        <f>+SUMIFS(Resultados_Dic3!V$3:V$99980,Resultados_Dic3!$F$3:$F$99980,Produccion_PJ!$K159,Resultados_Dic3!$D$3:$D$99980,Produccion_PJ!$K$154,Resultados_Dic3!$E$3:$E$99980,Produccion_PJ!$J159,Resultados_Dic3!$A$3:$A$99980,Produccion_PJ!$H159)+SUMIFS(Resultados_Dic3!V$3:V$99980,Resultados_Dic3!$F$3:$F$99980,Produccion_PJ!$K159,Resultados_Dic3!$D$3:$D$99980,Produccion_PJ!$K$154,Resultados_Dic3!$E$3:$E$99980,$I159,Resultados_Dic3!$A$3:$A$99980,Produccion_PJ!$H159)</f>
        <v>0</v>
      </c>
      <c r="AA159" s="21">
        <f>+SUMIFS(Resultados_Dic3!W$3:W$99980,Resultados_Dic3!$F$3:$F$99980,Produccion_PJ!$K159,Resultados_Dic3!$D$3:$D$99980,Produccion_PJ!$K$154,Resultados_Dic3!$E$3:$E$99980,Produccion_PJ!$J159,Resultados_Dic3!$A$3:$A$99980,Produccion_PJ!$H159)+SUMIFS(Resultados_Dic3!W$3:W$99980,Resultados_Dic3!$F$3:$F$99980,Produccion_PJ!$K159,Resultados_Dic3!$D$3:$D$99980,Produccion_PJ!$K$154,Resultados_Dic3!$E$3:$E$99980,$I159,Resultados_Dic3!$A$3:$A$99980,Produccion_PJ!$H159)</f>
        <v>0</v>
      </c>
      <c r="AB159" s="21">
        <f>+SUMIFS(Resultados_Dic3!X$3:X$99980,Resultados_Dic3!$F$3:$F$99980,Produccion_PJ!$K159,Resultados_Dic3!$D$3:$D$99980,Produccion_PJ!$K$154,Resultados_Dic3!$E$3:$E$99980,Produccion_PJ!$J159,Resultados_Dic3!$A$3:$A$99980,Produccion_PJ!$H159)+SUMIFS(Resultados_Dic3!X$3:X$99980,Resultados_Dic3!$F$3:$F$99980,Produccion_PJ!$K159,Resultados_Dic3!$D$3:$D$99980,Produccion_PJ!$K$154,Resultados_Dic3!$E$3:$E$99980,$I159,Resultados_Dic3!$A$3:$A$99980,Produccion_PJ!$H159)</f>
        <v>0</v>
      </c>
      <c r="AC159" s="21">
        <f>+SUMIFS(Resultados_Dic3!Y$3:Y$99980,Resultados_Dic3!$F$3:$F$99980,Produccion_PJ!$K159,Resultados_Dic3!$D$3:$D$99980,Produccion_PJ!$K$154,Resultados_Dic3!$E$3:$E$99980,Produccion_PJ!$J159,Resultados_Dic3!$A$3:$A$99980,Produccion_PJ!$H159)+SUMIFS(Resultados_Dic3!Y$3:Y$99980,Resultados_Dic3!$F$3:$F$99980,Produccion_PJ!$K159,Resultados_Dic3!$D$3:$D$99980,Produccion_PJ!$K$154,Resultados_Dic3!$E$3:$E$99980,$I159,Resultados_Dic3!$A$3:$A$99980,Produccion_PJ!$H159)</f>
        <v>0</v>
      </c>
      <c r="AD159" s="21">
        <f>+SUMIFS(Resultados_Dic3!Z$3:Z$99980,Resultados_Dic3!$F$3:$F$99980,Produccion_PJ!$K159,Resultados_Dic3!$D$3:$D$99980,Produccion_PJ!$K$154,Resultados_Dic3!$E$3:$E$99980,Produccion_PJ!$J159,Resultados_Dic3!$A$3:$A$99980,Produccion_PJ!$H159)+SUMIFS(Resultados_Dic3!Z$3:Z$99980,Resultados_Dic3!$F$3:$F$99980,Produccion_PJ!$K159,Resultados_Dic3!$D$3:$D$99980,Produccion_PJ!$K$154,Resultados_Dic3!$E$3:$E$99980,$I159,Resultados_Dic3!$A$3:$A$99980,Produccion_PJ!$H159)</f>
        <v>0</v>
      </c>
      <c r="AE159" s="21">
        <f>+SUMIFS(Resultados_Dic3!AA$3:AA$99980,Resultados_Dic3!$F$3:$F$99980,Produccion_PJ!$K159,Resultados_Dic3!$D$3:$D$99980,Produccion_PJ!$K$154,Resultados_Dic3!$E$3:$E$99980,Produccion_PJ!$J159,Resultados_Dic3!$A$3:$A$99980,Produccion_PJ!$H159)+SUMIFS(Resultados_Dic3!AA$3:AA$99980,Resultados_Dic3!$F$3:$F$99980,Produccion_PJ!$K159,Resultados_Dic3!$D$3:$D$99980,Produccion_PJ!$K$154,Resultados_Dic3!$E$3:$E$99980,$I159,Resultados_Dic3!$A$3:$A$99980,Produccion_PJ!$H159)</f>
        <v>0</v>
      </c>
      <c r="AF159" s="21">
        <f>+SUMIFS(Resultados_Dic3!AB$3:AB$99980,Resultados_Dic3!$F$3:$F$99980,Produccion_PJ!$K159,Resultados_Dic3!$D$3:$D$99980,Produccion_PJ!$K$154,Resultados_Dic3!$E$3:$E$99980,Produccion_PJ!$J159,Resultados_Dic3!$A$3:$A$99980,Produccion_PJ!$H159)+SUMIFS(Resultados_Dic3!AB$3:AB$99980,Resultados_Dic3!$F$3:$F$99980,Produccion_PJ!$K159,Resultados_Dic3!$D$3:$D$99980,Produccion_PJ!$K$154,Resultados_Dic3!$E$3:$E$99980,$I159,Resultados_Dic3!$A$3:$A$99980,Produccion_PJ!$H159)</f>
        <v>0</v>
      </c>
      <c r="AG159" s="21">
        <f>+SUMIFS(Resultados_Dic3!AC$3:AC$99980,Resultados_Dic3!$F$3:$F$99980,Produccion_PJ!$K159,Resultados_Dic3!$D$3:$D$99980,Produccion_PJ!$K$154,Resultados_Dic3!$E$3:$E$99980,Produccion_PJ!$J159,Resultados_Dic3!$A$3:$A$99980,Produccion_PJ!$H159)+SUMIFS(Resultados_Dic3!AC$3:AC$99980,Resultados_Dic3!$F$3:$F$99980,Produccion_PJ!$K159,Resultados_Dic3!$D$3:$D$99980,Produccion_PJ!$K$154,Resultados_Dic3!$E$3:$E$99980,$I159,Resultados_Dic3!$A$3:$A$99980,Produccion_PJ!$H159)</f>
        <v>0</v>
      </c>
      <c r="AH159" s="21">
        <f>+SUMIFS(Resultados_Dic3!AD$3:AD$99980,Resultados_Dic3!$F$3:$F$99980,Produccion_PJ!$K159,Resultados_Dic3!$D$3:$D$99980,Produccion_PJ!$K$154,Resultados_Dic3!$E$3:$E$99980,Produccion_PJ!$J159,Resultados_Dic3!$A$3:$A$99980,Produccion_PJ!$H159)+SUMIFS(Resultados_Dic3!AD$3:AD$99980,Resultados_Dic3!$F$3:$F$99980,Produccion_PJ!$K159,Resultados_Dic3!$D$3:$D$99980,Produccion_PJ!$K$154,Resultados_Dic3!$E$3:$E$99980,$I159,Resultados_Dic3!$A$3:$A$99980,Produccion_PJ!$H159)</f>
        <v>0</v>
      </c>
      <c r="AI159" s="21">
        <f>+SUMIFS(Resultados_Dic3!AE$3:AE$99980,Resultados_Dic3!$F$3:$F$99980,Produccion_PJ!$K159,Resultados_Dic3!$D$3:$D$99980,Produccion_PJ!$K$154,Resultados_Dic3!$E$3:$E$99980,Produccion_PJ!$J159,Resultados_Dic3!$A$3:$A$99980,Produccion_PJ!$H159)+SUMIFS(Resultados_Dic3!AE$3:AE$99980,Resultados_Dic3!$F$3:$F$99980,Produccion_PJ!$K159,Resultados_Dic3!$D$3:$D$99980,Produccion_PJ!$K$154,Resultados_Dic3!$E$3:$E$99980,$I159,Resultados_Dic3!$A$3:$A$99980,Produccion_PJ!$H159)</f>
        <v>0</v>
      </c>
      <c r="AJ159" s="21">
        <f>+SUMIFS(Resultados_Dic3!AF$3:AF$99980,Resultados_Dic3!$F$3:$F$99980,Produccion_PJ!$K159,Resultados_Dic3!$D$3:$D$99980,Produccion_PJ!$K$154,Resultados_Dic3!$E$3:$E$99980,Produccion_PJ!$J159,Resultados_Dic3!$A$3:$A$99980,Produccion_PJ!$H159)+SUMIFS(Resultados_Dic3!AF$3:AF$99980,Resultados_Dic3!$F$3:$F$99980,Produccion_PJ!$K159,Resultados_Dic3!$D$3:$D$99980,Produccion_PJ!$K$154,Resultados_Dic3!$E$3:$E$99980,$I159,Resultados_Dic3!$A$3:$A$99980,Produccion_PJ!$H159)</f>
        <v>0</v>
      </c>
      <c r="AK159" s="21">
        <f>+SUMIFS(Resultados_Dic3!AG$3:AG$99980,Resultados_Dic3!$F$3:$F$99980,Produccion_PJ!$K159,Resultados_Dic3!$D$3:$D$99980,Produccion_PJ!$K$154,Resultados_Dic3!$E$3:$E$99980,Produccion_PJ!$J159,Resultados_Dic3!$A$3:$A$99980,Produccion_PJ!$H159)+SUMIFS(Resultados_Dic3!AG$3:AG$99980,Resultados_Dic3!$F$3:$F$99980,Produccion_PJ!$K159,Resultados_Dic3!$D$3:$D$99980,Produccion_PJ!$K$154,Resultados_Dic3!$E$3:$E$99980,$I159,Resultados_Dic3!$A$3:$A$99980,Produccion_PJ!$H159)</f>
        <v>0</v>
      </c>
      <c r="AL159" s="21">
        <f>+SUMIFS(Resultados_Dic3!AH$3:AH$99980,Resultados_Dic3!$F$3:$F$99980,Produccion_PJ!$K159,Resultados_Dic3!$D$3:$D$99980,Produccion_PJ!$K$154,Resultados_Dic3!$E$3:$E$99980,Produccion_PJ!$J159,Resultados_Dic3!$A$3:$A$99980,Produccion_PJ!$H159)+SUMIFS(Resultados_Dic3!AH$3:AH$99980,Resultados_Dic3!$F$3:$F$99980,Produccion_PJ!$K159,Resultados_Dic3!$D$3:$D$99980,Produccion_PJ!$K$154,Resultados_Dic3!$E$3:$E$99980,$I159,Resultados_Dic3!$A$3:$A$99980,Produccion_PJ!$H159)</f>
        <v>0</v>
      </c>
      <c r="AM159" s="21">
        <f>+SUMIFS(Resultados_Dic3!AI$3:AI$99980,Resultados_Dic3!$F$3:$F$99980,Produccion_PJ!$K159,Resultados_Dic3!$D$3:$D$99980,Produccion_PJ!$K$154,Resultados_Dic3!$E$3:$E$99980,Produccion_PJ!$J159,Resultados_Dic3!$A$3:$A$99980,Produccion_PJ!$H159)+SUMIFS(Resultados_Dic3!AI$3:AI$99980,Resultados_Dic3!$F$3:$F$99980,Produccion_PJ!$K159,Resultados_Dic3!$D$3:$D$99980,Produccion_PJ!$K$154,Resultados_Dic3!$E$3:$E$99980,$I159,Resultados_Dic3!$A$3:$A$99980,Produccion_PJ!$H159)</f>
        <v>0</v>
      </c>
      <c r="AN159" s="21">
        <f>+SUMIFS(Resultados_Dic3!AJ$3:AJ$99980,Resultados_Dic3!$F$3:$F$99980,Produccion_PJ!$K159,Resultados_Dic3!$D$3:$D$99980,Produccion_PJ!$K$154,Resultados_Dic3!$E$3:$E$99980,Produccion_PJ!$J159,Resultados_Dic3!$A$3:$A$99980,Produccion_PJ!$H159)+SUMIFS(Resultados_Dic3!AJ$3:AJ$99980,Resultados_Dic3!$F$3:$F$99980,Produccion_PJ!$K159,Resultados_Dic3!$D$3:$D$99980,Produccion_PJ!$K$154,Resultados_Dic3!$E$3:$E$99980,$I159,Resultados_Dic3!$A$3:$A$99980,Produccion_PJ!$H159)</f>
        <v>0</v>
      </c>
      <c r="AO159" s="21">
        <f>+SUMIFS(Resultados_Dic3!AK$3:AK$99980,Resultados_Dic3!$F$3:$F$99980,Produccion_PJ!$K159,Resultados_Dic3!$D$3:$D$99980,Produccion_PJ!$K$154,Resultados_Dic3!$E$3:$E$99980,Produccion_PJ!$J159,Resultados_Dic3!$A$3:$A$99980,Produccion_PJ!$H159)+SUMIFS(Resultados_Dic3!AK$3:AK$99980,Resultados_Dic3!$F$3:$F$99980,Produccion_PJ!$K159,Resultados_Dic3!$D$3:$D$99980,Produccion_PJ!$K$154,Resultados_Dic3!$E$3:$E$99980,$I159,Resultados_Dic3!$A$3:$A$99980,Produccion_PJ!$H159)</f>
        <v>0</v>
      </c>
      <c r="AP159" s="21">
        <f>+SUMIFS(Resultados_Dic3!AL$3:AL$99980,Resultados_Dic3!$F$3:$F$99980,Produccion_PJ!$K159,Resultados_Dic3!$D$3:$D$99980,Produccion_PJ!$K$154,Resultados_Dic3!$E$3:$E$99980,Produccion_PJ!$J159,Resultados_Dic3!$A$3:$A$99980,Produccion_PJ!$H159)+SUMIFS(Resultados_Dic3!AL$3:AL$99980,Resultados_Dic3!$F$3:$F$99980,Produccion_PJ!$K159,Resultados_Dic3!$D$3:$D$99980,Produccion_PJ!$K$154,Resultados_Dic3!$E$3:$E$99980,$I159,Resultados_Dic3!$A$3:$A$99980,Produccion_PJ!$H159)</f>
        <v>0</v>
      </c>
      <c r="AQ159" s="21">
        <f>+SUMIFS(Resultados_Dic3!AM$3:AM$99980,Resultados_Dic3!$F$3:$F$99980,Produccion_PJ!$K159,Resultados_Dic3!$D$3:$D$99980,Produccion_PJ!$K$154,Resultados_Dic3!$E$3:$E$99980,Produccion_PJ!$J159,Resultados_Dic3!$A$3:$A$99980,Produccion_PJ!$H159)+SUMIFS(Resultados_Dic3!AM$3:AM$99980,Resultados_Dic3!$F$3:$F$99980,Produccion_PJ!$K159,Resultados_Dic3!$D$3:$D$99980,Produccion_PJ!$K$154,Resultados_Dic3!$E$3:$E$99980,$I159,Resultados_Dic3!$A$3:$A$99980,Produccion_PJ!$H159)</f>
        <v>0</v>
      </c>
    </row>
    <row r="160" spans="1:44" x14ac:dyDescent="0.25">
      <c r="D160" s="35"/>
      <c r="E160" s="35"/>
      <c r="G160" s="15"/>
      <c r="H160" s="17" t="str">
        <f t="shared" si="303"/>
        <v>DIC5</v>
      </c>
      <c r="I160" s="24" t="s">
        <v>129</v>
      </c>
      <c r="J160" s="24" t="s">
        <v>122</v>
      </c>
      <c r="K160" s="50" t="s">
        <v>374</v>
      </c>
      <c r="L160" s="21">
        <f>+SUMIFS(Resultados_Dic3!H$3:H$99980,Resultados_Dic3!$F$3:$F$99980,Produccion_PJ!$K160,Resultados_Dic3!$D$3:$D$99980,Produccion_PJ!$K$154,Resultados_Dic3!$E$3:$E$99980,Produccion_PJ!$J160,Resultados_Dic3!$A$3:$A$99980,Produccion_PJ!$H160)+SUMIFS(Resultados_Dic3!H$3:H$99980,Resultados_Dic3!$F$3:$F$99980,Produccion_PJ!$K160,Resultados_Dic3!$D$3:$D$99980,Produccion_PJ!$K$154,Resultados_Dic3!$E$3:$E$99980,$I160,Resultados_Dic3!$A$3:$A$99980,Produccion_PJ!$H160)</f>
        <v>0</v>
      </c>
      <c r="M160" s="21">
        <f>+SUMIFS(Resultados_Dic3!I$3:I$99980,Resultados_Dic3!$F$3:$F$99980,Produccion_PJ!$K160,Resultados_Dic3!$D$3:$D$99980,Produccion_PJ!$K$154,Resultados_Dic3!$E$3:$E$99980,Produccion_PJ!$J160,Resultados_Dic3!$A$3:$A$99980,Produccion_PJ!$H160)+SUMIFS(Resultados_Dic3!I$3:I$99980,Resultados_Dic3!$F$3:$F$99980,Produccion_PJ!$K160,Resultados_Dic3!$D$3:$D$99980,Produccion_PJ!$K$154,Resultados_Dic3!$E$3:$E$99980,$I160,Resultados_Dic3!$A$3:$A$99980,Produccion_PJ!$H160)</f>
        <v>0</v>
      </c>
      <c r="N160" s="21">
        <f>+SUMIFS(Resultados_Dic3!J$3:J$99980,Resultados_Dic3!$F$3:$F$99980,Produccion_PJ!$K160,Resultados_Dic3!$D$3:$D$99980,Produccion_PJ!$K$154,Resultados_Dic3!$E$3:$E$99980,Produccion_PJ!$J160,Resultados_Dic3!$A$3:$A$99980,Produccion_PJ!$H160)+SUMIFS(Resultados_Dic3!J$3:J$99980,Resultados_Dic3!$F$3:$F$99980,Produccion_PJ!$K160,Resultados_Dic3!$D$3:$D$99980,Produccion_PJ!$K$154,Resultados_Dic3!$E$3:$E$99980,$I160,Resultados_Dic3!$A$3:$A$99980,Produccion_PJ!$H160)</f>
        <v>0</v>
      </c>
      <c r="O160" s="21">
        <f>+SUMIFS(Resultados_Dic3!K$3:K$99980,Resultados_Dic3!$F$3:$F$99980,Produccion_PJ!$K160,Resultados_Dic3!$D$3:$D$99980,Produccion_PJ!$K$154,Resultados_Dic3!$E$3:$E$99980,Produccion_PJ!$J160,Resultados_Dic3!$A$3:$A$99980,Produccion_PJ!$H160)+SUMIFS(Resultados_Dic3!K$3:K$99980,Resultados_Dic3!$F$3:$F$99980,Produccion_PJ!$K160,Resultados_Dic3!$D$3:$D$99980,Produccion_PJ!$K$154,Resultados_Dic3!$E$3:$E$99980,$I160,Resultados_Dic3!$A$3:$A$99980,Produccion_PJ!$H160)</f>
        <v>0</v>
      </c>
      <c r="P160" s="21">
        <f>+SUMIFS(Resultados_Dic3!L$3:L$99980,Resultados_Dic3!$F$3:$F$99980,Produccion_PJ!$K160,Resultados_Dic3!$D$3:$D$99980,Produccion_PJ!$K$154,Resultados_Dic3!$E$3:$E$99980,Produccion_PJ!$J160,Resultados_Dic3!$A$3:$A$99980,Produccion_PJ!$H160)+SUMIFS(Resultados_Dic3!L$3:L$99980,Resultados_Dic3!$F$3:$F$99980,Produccion_PJ!$K160,Resultados_Dic3!$D$3:$D$99980,Produccion_PJ!$K$154,Resultados_Dic3!$E$3:$E$99980,$I160,Resultados_Dic3!$A$3:$A$99980,Produccion_PJ!$H160)</f>
        <v>0</v>
      </c>
      <c r="Q160" s="21">
        <f>+SUMIFS(Resultados_Dic3!M$3:M$99980,Resultados_Dic3!$F$3:$F$99980,Produccion_PJ!$K160,Resultados_Dic3!$D$3:$D$99980,Produccion_PJ!$K$154,Resultados_Dic3!$E$3:$E$99980,Produccion_PJ!$J160,Resultados_Dic3!$A$3:$A$99980,Produccion_PJ!$H160)+SUMIFS(Resultados_Dic3!M$3:M$99980,Resultados_Dic3!$F$3:$F$99980,Produccion_PJ!$K160,Resultados_Dic3!$D$3:$D$99980,Produccion_PJ!$K$154,Resultados_Dic3!$E$3:$E$99980,$I160,Resultados_Dic3!$A$3:$A$99980,Produccion_PJ!$H160)</f>
        <v>0</v>
      </c>
      <c r="R160" s="21">
        <f>+SUMIFS(Resultados_Dic3!N$3:N$99980,Resultados_Dic3!$F$3:$F$99980,Produccion_PJ!$K160,Resultados_Dic3!$D$3:$D$99980,Produccion_PJ!$K$154,Resultados_Dic3!$E$3:$E$99980,Produccion_PJ!$J160,Resultados_Dic3!$A$3:$A$99980,Produccion_PJ!$H160)+SUMIFS(Resultados_Dic3!N$3:N$99980,Resultados_Dic3!$F$3:$F$99980,Produccion_PJ!$K160,Resultados_Dic3!$D$3:$D$99980,Produccion_PJ!$K$154,Resultados_Dic3!$E$3:$E$99980,$I160,Resultados_Dic3!$A$3:$A$99980,Produccion_PJ!$H160)</f>
        <v>0</v>
      </c>
      <c r="S160" s="21">
        <f>+SUMIFS(Resultados_Dic3!O$3:O$99980,Resultados_Dic3!$F$3:$F$99980,Produccion_PJ!$K160,Resultados_Dic3!$D$3:$D$99980,Produccion_PJ!$K$154,Resultados_Dic3!$E$3:$E$99980,Produccion_PJ!$J160,Resultados_Dic3!$A$3:$A$99980,Produccion_PJ!$H160)+SUMIFS(Resultados_Dic3!O$3:O$99980,Resultados_Dic3!$F$3:$F$99980,Produccion_PJ!$K160,Resultados_Dic3!$D$3:$D$99980,Produccion_PJ!$K$154,Resultados_Dic3!$E$3:$E$99980,$I160,Resultados_Dic3!$A$3:$A$99980,Produccion_PJ!$H160)</f>
        <v>0</v>
      </c>
      <c r="T160" s="21">
        <f>+SUMIFS(Resultados_Dic3!P$3:P$99980,Resultados_Dic3!$F$3:$F$99980,Produccion_PJ!$K160,Resultados_Dic3!$D$3:$D$99980,Produccion_PJ!$K$154,Resultados_Dic3!$E$3:$E$99980,Produccion_PJ!$J160,Resultados_Dic3!$A$3:$A$99980,Produccion_PJ!$H160)+SUMIFS(Resultados_Dic3!P$3:P$99980,Resultados_Dic3!$F$3:$F$99980,Produccion_PJ!$K160,Resultados_Dic3!$D$3:$D$99980,Produccion_PJ!$K$154,Resultados_Dic3!$E$3:$E$99980,$I160,Resultados_Dic3!$A$3:$A$99980,Produccion_PJ!$H160)</f>
        <v>0</v>
      </c>
      <c r="U160" s="21">
        <f>+SUMIFS(Resultados_Dic3!Q$3:Q$99980,Resultados_Dic3!$F$3:$F$99980,Produccion_PJ!$K160,Resultados_Dic3!$D$3:$D$99980,Produccion_PJ!$K$154,Resultados_Dic3!$E$3:$E$99980,Produccion_PJ!$J160,Resultados_Dic3!$A$3:$A$99980,Produccion_PJ!$H160)+SUMIFS(Resultados_Dic3!Q$3:Q$99980,Resultados_Dic3!$F$3:$F$99980,Produccion_PJ!$K160,Resultados_Dic3!$D$3:$D$99980,Produccion_PJ!$K$154,Resultados_Dic3!$E$3:$E$99980,$I160,Resultados_Dic3!$A$3:$A$99980,Produccion_PJ!$H160)</f>
        <v>0</v>
      </c>
      <c r="V160" s="21">
        <f>+SUMIFS(Resultados_Dic3!R$3:R$99980,Resultados_Dic3!$F$3:$F$99980,Produccion_PJ!$K160,Resultados_Dic3!$D$3:$D$99980,Produccion_PJ!$K$154,Resultados_Dic3!$E$3:$E$99980,Produccion_PJ!$J160,Resultados_Dic3!$A$3:$A$99980,Produccion_PJ!$H160)+SUMIFS(Resultados_Dic3!R$3:R$99980,Resultados_Dic3!$F$3:$F$99980,Produccion_PJ!$K160,Resultados_Dic3!$D$3:$D$99980,Produccion_PJ!$K$154,Resultados_Dic3!$E$3:$E$99980,$I160,Resultados_Dic3!$A$3:$A$99980,Produccion_PJ!$H160)</f>
        <v>0</v>
      </c>
      <c r="W160" s="21">
        <f>+SUMIFS(Resultados_Dic3!S$3:S$99980,Resultados_Dic3!$F$3:$F$99980,Produccion_PJ!$K160,Resultados_Dic3!$D$3:$D$99980,Produccion_PJ!$K$154,Resultados_Dic3!$E$3:$E$99980,Produccion_PJ!$J160,Resultados_Dic3!$A$3:$A$99980,Produccion_PJ!$H160)+SUMIFS(Resultados_Dic3!S$3:S$99980,Resultados_Dic3!$F$3:$F$99980,Produccion_PJ!$K160,Resultados_Dic3!$D$3:$D$99980,Produccion_PJ!$K$154,Resultados_Dic3!$E$3:$E$99980,$I160,Resultados_Dic3!$A$3:$A$99980,Produccion_PJ!$H160)</f>
        <v>0</v>
      </c>
      <c r="X160" s="21">
        <f>+SUMIFS(Resultados_Dic3!T$3:T$99980,Resultados_Dic3!$F$3:$F$99980,Produccion_PJ!$K160,Resultados_Dic3!$D$3:$D$99980,Produccion_PJ!$K$154,Resultados_Dic3!$E$3:$E$99980,Produccion_PJ!$J160,Resultados_Dic3!$A$3:$A$99980,Produccion_PJ!$H160)+SUMIFS(Resultados_Dic3!T$3:T$99980,Resultados_Dic3!$F$3:$F$99980,Produccion_PJ!$K160,Resultados_Dic3!$D$3:$D$99980,Produccion_PJ!$K$154,Resultados_Dic3!$E$3:$E$99980,$I160,Resultados_Dic3!$A$3:$A$99980,Produccion_PJ!$H160)</f>
        <v>0</v>
      </c>
      <c r="Y160" s="21">
        <f>+SUMIFS(Resultados_Dic3!U$3:U$99980,Resultados_Dic3!$F$3:$F$99980,Produccion_PJ!$K160,Resultados_Dic3!$D$3:$D$99980,Produccion_PJ!$K$154,Resultados_Dic3!$E$3:$E$99980,Produccion_PJ!$J160,Resultados_Dic3!$A$3:$A$99980,Produccion_PJ!$H160)+SUMIFS(Resultados_Dic3!U$3:U$99980,Resultados_Dic3!$F$3:$F$99980,Produccion_PJ!$K160,Resultados_Dic3!$D$3:$D$99980,Produccion_PJ!$K$154,Resultados_Dic3!$E$3:$E$99980,$I160,Resultados_Dic3!$A$3:$A$99980,Produccion_PJ!$H160)</f>
        <v>0</v>
      </c>
      <c r="Z160" s="21">
        <f>+SUMIFS(Resultados_Dic3!V$3:V$99980,Resultados_Dic3!$F$3:$F$99980,Produccion_PJ!$K160,Resultados_Dic3!$D$3:$D$99980,Produccion_PJ!$K$154,Resultados_Dic3!$E$3:$E$99980,Produccion_PJ!$J160,Resultados_Dic3!$A$3:$A$99980,Produccion_PJ!$H160)+SUMIFS(Resultados_Dic3!V$3:V$99980,Resultados_Dic3!$F$3:$F$99980,Produccion_PJ!$K160,Resultados_Dic3!$D$3:$D$99980,Produccion_PJ!$K$154,Resultados_Dic3!$E$3:$E$99980,$I160,Resultados_Dic3!$A$3:$A$99980,Produccion_PJ!$H160)</f>
        <v>0</v>
      </c>
      <c r="AA160" s="21">
        <f>+SUMIFS(Resultados_Dic3!W$3:W$99980,Resultados_Dic3!$F$3:$F$99980,Produccion_PJ!$K160,Resultados_Dic3!$D$3:$D$99980,Produccion_PJ!$K$154,Resultados_Dic3!$E$3:$E$99980,Produccion_PJ!$J160,Resultados_Dic3!$A$3:$A$99980,Produccion_PJ!$H160)+SUMIFS(Resultados_Dic3!W$3:W$99980,Resultados_Dic3!$F$3:$F$99980,Produccion_PJ!$K160,Resultados_Dic3!$D$3:$D$99980,Produccion_PJ!$K$154,Resultados_Dic3!$E$3:$E$99980,$I160,Resultados_Dic3!$A$3:$A$99980,Produccion_PJ!$H160)</f>
        <v>0</v>
      </c>
      <c r="AB160" s="21">
        <f>+SUMIFS(Resultados_Dic3!X$3:X$99980,Resultados_Dic3!$F$3:$F$99980,Produccion_PJ!$K160,Resultados_Dic3!$D$3:$D$99980,Produccion_PJ!$K$154,Resultados_Dic3!$E$3:$E$99980,Produccion_PJ!$J160,Resultados_Dic3!$A$3:$A$99980,Produccion_PJ!$H160)+SUMIFS(Resultados_Dic3!X$3:X$99980,Resultados_Dic3!$F$3:$F$99980,Produccion_PJ!$K160,Resultados_Dic3!$D$3:$D$99980,Produccion_PJ!$K$154,Resultados_Dic3!$E$3:$E$99980,$I160,Resultados_Dic3!$A$3:$A$99980,Produccion_PJ!$H160)</f>
        <v>0</v>
      </c>
      <c r="AC160" s="21">
        <f>+SUMIFS(Resultados_Dic3!Y$3:Y$99980,Resultados_Dic3!$F$3:$F$99980,Produccion_PJ!$K160,Resultados_Dic3!$D$3:$D$99980,Produccion_PJ!$K$154,Resultados_Dic3!$E$3:$E$99980,Produccion_PJ!$J160,Resultados_Dic3!$A$3:$A$99980,Produccion_PJ!$H160)+SUMIFS(Resultados_Dic3!Y$3:Y$99980,Resultados_Dic3!$F$3:$F$99980,Produccion_PJ!$K160,Resultados_Dic3!$D$3:$D$99980,Produccion_PJ!$K$154,Resultados_Dic3!$E$3:$E$99980,$I160,Resultados_Dic3!$A$3:$A$99980,Produccion_PJ!$H160)</f>
        <v>0</v>
      </c>
      <c r="AD160" s="21">
        <f>+SUMIFS(Resultados_Dic3!Z$3:Z$99980,Resultados_Dic3!$F$3:$F$99980,Produccion_PJ!$K160,Resultados_Dic3!$D$3:$D$99980,Produccion_PJ!$K$154,Resultados_Dic3!$E$3:$E$99980,Produccion_PJ!$J160,Resultados_Dic3!$A$3:$A$99980,Produccion_PJ!$H160)+SUMIFS(Resultados_Dic3!Z$3:Z$99980,Resultados_Dic3!$F$3:$F$99980,Produccion_PJ!$K160,Resultados_Dic3!$D$3:$D$99980,Produccion_PJ!$K$154,Resultados_Dic3!$E$3:$E$99980,$I160,Resultados_Dic3!$A$3:$A$99980,Produccion_PJ!$H160)</f>
        <v>0</v>
      </c>
      <c r="AE160" s="21">
        <f>+SUMIFS(Resultados_Dic3!AA$3:AA$99980,Resultados_Dic3!$F$3:$F$99980,Produccion_PJ!$K160,Resultados_Dic3!$D$3:$D$99980,Produccion_PJ!$K$154,Resultados_Dic3!$E$3:$E$99980,Produccion_PJ!$J160,Resultados_Dic3!$A$3:$A$99980,Produccion_PJ!$H160)+SUMIFS(Resultados_Dic3!AA$3:AA$99980,Resultados_Dic3!$F$3:$F$99980,Produccion_PJ!$K160,Resultados_Dic3!$D$3:$D$99980,Produccion_PJ!$K$154,Resultados_Dic3!$E$3:$E$99980,$I160,Resultados_Dic3!$A$3:$A$99980,Produccion_PJ!$H160)</f>
        <v>0</v>
      </c>
      <c r="AF160" s="21">
        <f>+SUMIFS(Resultados_Dic3!AB$3:AB$99980,Resultados_Dic3!$F$3:$F$99980,Produccion_PJ!$K160,Resultados_Dic3!$D$3:$D$99980,Produccion_PJ!$K$154,Resultados_Dic3!$E$3:$E$99980,Produccion_PJ!$J160,Resultados_Dic3!$A$3:$A$99980,Produccion_PJ!$H160)+SUMIFS(Resultados_Dic3!AB$3:AB$99980,Resultados_Dic3!$F$3:$F$99980,Produccion_PJ!$K160,Resultados_Dic3!$D$3:$D$99980,Produccion_PJ!$K$154,Resultados_Dic3!$E$3:$E$99980,$I160,Resultados_Dic3!$A$3:$A$99980,Produccion_PJ!$H160)</f>
        <v>0</v>
      </c>
      <c r="AG160" s="21">
        <f>+SUMIFS(Resultados_Dic3!AC$3:AC$99980,Resultados_Dic3!$F$3:$F$99980,Produccion_PJ!$K160,Resultados_Dic3!$D$3:$D$99980,Produccion_PJ!$K$154,Resultados_Dic3!$E$3:$E$99980,Produccion_PJ!$J160,Resultados_Dic3!$A$3:$A$99980,Produccion_PJ!$H160)+SUMIFS(Resultados_Dic3!AC$3:AC$99980,Resultados_Dic3!$F$3:$F$99980,Produccion_PJ!$K160,Resultados_Dic3!$D$3:$D$99980,Produccion_PJ!$K$154,Resultados_Dic3!$E$3:$E$99980,$I160,Resultados_Dic3!$A$3:$A$99980,Produccion_PJ!$H160)</f>
        <v>0</v>
      </c>
      <c r="AH160" s="21">
        <f>+SUMIFS(Resultados_Dic3!AD$3:AD$99980,Resultados_Dic3!$F$3:$F$99980,Produccion_PJ!$K160,Resultados_Dic3!$D$3:$D$99980,Produccion_PJ!$K$154,Resultados_Dic3!$E$3:$E$99980,Produccion_PJ!$J160,Resultados_Dic3!$A$3:$A$99980,Produccion_PJ!$H160)+SUMIFS(Resultados_Dic3!AD$3:AD$99980,Resultados_Dic3!$F$3:$F$99980,Produccion_PJ!$K160,Resultados_Dic3!$D$3:$D$99980,Produccion_PJ!$K$154,Resultados_Dic3!$E$3:$E$99980,$I160,Resultados_Dic3!$A$3:$A$99980,Produccion_PJ!$H160)</f>
        <v>0</v>
      </c>
      <c r="AI160" s="21">
        <f>+SUMIFS(Resultados_Dic3!AE$3:AE$99980,Resultados_Dic3!$F$3:$F$99980,Produccion_PJ!$K160,Resultados_Dic3!$D$3:$D$99980,Produccion_PJ!$K$154,Resultados_Dic3!$E$3:$E$99980,Produccion_PJ!$J160,Resultados_Dic3!$A$3:$A$99980,Produccion_PJ!$H160)+SUMIFS(Resultados_Dic3!AE$3:AE$99980,Resultados_Dic3!$F$3:$F$99980,Produccion_PJ!$K160,Resultados_Dic3!$D$3:$D$99980,Produccion_PJ!$K$154,Resultados_Dic3!$E$3:$E$99980,$I160,Resultados_Dic3!$A$3:$A$99980,Produccion_PJ!$H160)</f>
        <v>0</v>
      </c>
      <c r="AJ160" s="21">
        <f>+SUMIFS(Resultados_Dic3!AF$3:AF$99980,Resultados_Dic3!$F$3:$F$99980,Produccion_PJ!$K160,Resultados_Dic3!$D$3:$D$99980,Produccion_PJ!$K$154,Resultados_Dic3!$E$3:$E$99980,Produccion_PJ!$J160,Resultados_Dic3!$A$3:$A$99980,Produccion_PJ!$H160)+SUMIFS(Resultados_Dic3!AF$3:AF$99980,Resultados_Dic3!$F$3:$F$99980,Produccion_PJ!$K160,Resultados_Dic3!$D$3:$D$99980,Produccion_PJ!$K$154,Resultados_Dic3!$E$3:$E$99980,$I160,Resultados_Dic3!$A$3:$A$99980,Produccion_PJ!$H160)</f>
        <v>0</v>
      </c>
      <c r="AK160" s="21">
        <f>+SUMIFS(Resultados_Dic3!AG$3:AG$99980,Resultados_Dic3!$F$3:$F$99980,Produccion_PJ!$K160,Resultados_Dic3!$D$3:$D$99980,Produccion_PJ!$K$154,Resultados_Dic3!$E$3:$E$99980,Produccion_PJ!$J160,Resultados_Dic3!$A$3:$A$99980,Produccion_PJ!$H160)+SUMIFS(Resultados_Dic3!AG$3:AG$99980,Resultados_Dic3!$F$3:$F$99980,Produccion_PJ!$K160,Resultados_Dic3!$D$3:$D$99980,Produccion_PJ!$K$154,Resultados_Dic3!$E$3:$E$99980,$I160,Resultados_Dic3!$A$3:$A$99980,Produccion_PJ!$H160)</f>
        <v>0</v>
      </c>
      <c r="AL160" s="21">
        <f>+SUMIFS(Resultados_Dic3!AH$3:AH$99980,Resultados_Dic3!$F$3:$F$99980,Produccion_PJ!$K160,Resultados_Dic3!$D$3:$D$99980,Produccion_PJ!$K$154,Resultados_Dic3!$E$3:$E$99980,Produccion_PJ!$J160,Resultados_Dic3!$A$3:$A$99980,Produccion_PJ!$H160)+SUMIFS(Resultados_Dic3!AH$3:AH$99980,Resultados_Dic3!$F$3:$F$99980,Produccion_PJ!$K160,Resultados_Dic3!$D$3:$D$99980,Produccion_PJ!$K$154,Resultados_Dic3!$E$3:$E$99980,$I160,Resultados_Dic3!$A$3:$A$99980,Produccion_PJ!$H160)</f>
        <v>0</v>
      </c>
      <c r="AM160" s="21">
        <f>+SUMIFS(Resultados_Dic3!AI$3:AI$99980,Resultados_Dic3!$F$3:$F$99980,Produccion_PJ!$K160,Resultados_Dic3!$D$3:$D$99980,Produccion_PJ!$K$154,Resultados_Dic3!$E$3:$E$99980,Produccion_PJ!$J160,Resultados_Dic3!$A$3:$A$99980,Produccion_PJ!$H160)+SUMIFS(Resultados_Dic3!AI$3:AI$99980,Resultados_Dic3!$F$3:$F$99980,Produccion_PJ!$K160,Resultados_Dic3!$D$3:$D$99980,Produccion_PJ!$K$154,Resultados_Dic3!$E$3:$E$99980,$I160,Resultados_Dic3!$A$3:$A$99980,Produccion_PJ!$H160)</f>
        <v>0</v>
      </c>
      <c r="AN160" s="21">
        <f>+SUMIFS(Resultados_Dic3!AJ$3:AJ$99980,Resultados_Dic3!$F$3:$F$99980,Produccion_PJ!$K160,Resultados_Dic3!$D$3:$D$99980,Produccion_PJ!$K$154,Resultados_Dic3!$E$3:$E$99980,Produccion_PJ!$J160,Resultados_Dic3!$A$3:$A$99980,Produccion_PJ!$H160)+SUMIFS(Resultados_Dic3!AJ$3:AJ$99980,Resultados_Dic3!$F$3:$F$99980,Produccion_PJ!$K160,Resultados_Dic3!$D$3:$D$99980,Produccion_PJ!$K$154,Resultados_Dic3!$E$3:$E$99980,$I160,Resultados_Dic3!$A$3:$A$99980,Produccion_PJ!$H160)</f>
        <v>0</v>
      </c>
      <c r="AO160" s="21">
        <f>+SUMIFS(Resultados_Dic3!AK$3:AK$99980,Resultados_Dic3!$F$3:$F$99980,Produccion_PJ!$K160,Resultados_Dic3!$D$3:$D$99980,Produccion_PJ!$K$154,Resultados_Dic3!$E$3:$E$99980,Produccion_PJ!$J160,Resultados_Dic3!$A$3:$A$99980,Produccion_PJ!$H160)+SUMIFS(Resultados_Dic3!AK$3:AK$99980,Resultados_Dic3!$F$3:$F$99980,Produccion_PJ!$K160,Resultados_Dic3!$D$3:$D$99980,Produccion_PJ!$K$154,Resultados_Dic3!$E$3:$E$99980,$I160,Resultados_Dic3!$A$3:$A$99980,Produccion_PJ!$H160)</f>
        <v>0</v>
      </c>
      <c r="AP160" s="21">
        <f>+SUMIFS(Resultados_Dic3!AL$3:AL$99980,Resultados_Dic3!$F$3:$F$99980,Produccion_PJ!$K160,Resultados_Dic3!$D$3:$D$99980,Produccion_PJ!$K$154,Resultados_Dic3!$E$3:$E$99980,Produccion_PJ!$J160,Resultados_Dic3!$A$3:$A$99980,Produccion_PJ!$H160)+SUMIFS(Resultados_Dic3!AL$3:AL$99980,Resultados_Dic3!$F$3:$F$99980,Produccion_PJ!$K160,Resultados_Dic3!$D$3:$D$99980,Produccion_PJ!$K$154,Resultados_Dic3!$E$3:$E$99980,$I160,Resultados_Dic3!$A$3:$A$99980,Produccion_PJ!$H160)</f>
        <v>0</v>
      </c>
      <c r="AQ160" s="21">
        <f>+SUMIFS(Resultados_Dic3!AM$3:AM$99980,Resultados_Dic3!$F$3:$F$99980,Produccion_PJ!$K160,Resultados_Dic3!$D$3:$D$99980,Produccion_PJ!$K$154,Resultados_Dic3!$E$3:$E$99980,Produccion_PJ!$J160,Resultados_Dic3!$A$3:$A$99980,Produccion_PJ!$H160)+SUMIFS(Resultados_Dic3!AM$3:AM$99980,Resultados_Dic3!$F$3:$F$99980,Produccion_PJ!$K160,Resultados_Dic3!$D$3:$D$99980,Produccion_PJ!$K$154,Resultados_Dic3!$E$3:$E$99980,$I160,Resultados_Dic3!$A$3:$A$99980,Produccion_PJ!$H160)</f>
        <v>0</v>
      </c>
    </row>
    <row r="161" spans="1:44" x14ac:dyDescent="0.25">
      <c r="D161" s="35"/>
      <c r="E161" s="35"/>
      <c r="G161" s="15"/>
      <c r="H161" s="17" t="str">
        <f t="shared" si="303"/>
        <v>DIC5</v>
      </c>
      <c r="I161" s="24" t="s">
        <v>130</v>
      </c>
      <c r="J161" s="24" t="s">
        <v>123</v>
      </c>
      <c r="K161" s="50" t="s">
        <v>375</v>
      </c>
      <c r="L161" s="21">
        <f>+SUMIFS(Resultados_Dic3!H$3:H$99980,Resultados_Dic3!$F$3:$F$99980,Produccion_PJ!$K161,Resultados_Dic3!$D$3:$D$99980,Produccion_PJ!$K$154,Resultados_Dic3!$E$3:$E$99980,Produccion_PJ!$J161,Resultados_Dic3!$A$3:$A$99980,Produccion_PJ!$H161)+SUMIFS(Resultados_Dic3!H$3:H$99980,Resultados_Dic3!$F$3:$F$99980,Produccion_PJ!$K161,Resultados_Dic3!$D$3:$D$99980,Produccion_PJ!$K$154,Resultados_Dic3!$E$3:$E$99980,$I161,Resultados_Dic3!$A$3:$A$99980,Produccion_PJ!$H161)</f>
        <v>0</v>
      </c>
      <c r="M161" s="21">
        <f>+SUMIFS(Resultados_Dic3!I$3:I$99980,Resultados_Dic3!$F$3:$F$99980,Produccion_PJ!$K161,Resultados_Dic3!$D$3:$D$99980,Produccion_PJ!$K$154,Resultados_Dic3!$E$3:$E$99980,Produccion_PJ!$J161,Resultados_Dic3!$A$3:$A$99980,Produccion_PJ!$H161)+SUMIFS(Resultados_Dic3!I$3:I$99980,Resultados_Dic3!$F$3:$F$99980,Produccion_PJ!$K161,Resultados_Dic3!$D$3:$D$99980,Produccion_PJ!$K$154,Resultados_Dic3!$E$3:$E$99980,$I161,Resultados_Dic3!$A$3:$A$99980,Produccion_PJ!$H161)</f>
        <v>0</v>
      </c>
      <c r="N161" s="21">
        <f>+SUMIFS(Resultados_Dic3!J$3:J$99980,Resultados_Dic3!$F$3:$F$99980,Produccion_PJ!$K161,Resultados_Dic3!$D$3:$D$99980,Produccion_PJ!$K$154,Resultados_Dic3!$E$3:$E$99980,Produccion_PJ!$J161,Resultados_Dic3!$A$3:$A$99980,Produccion_PJ!$H161)+SUMIFS(Resultados_Dic3!J$3:J$99980,Resultados_Dic3!$F$3:$F$99980,Produccion_PJ!$K161,Resultados_Dic3!$D$3:$D$99980,Produccion_PJ!$K$154,Resultados_Dic3!$E$3:$E$99980,$I161,Resultados_Dic3!$A$3:$A$99980,Produccion_PJ!$H161)</f>
        <v>0</v>
      </c>
      <c r="O161" s="21">
        <f>+SUMIFS(Resultados_Dic3!K$3:K$99980,Resultados_Dic3!$F$3:$F$99980,Produccion_PJ!$K161,Resultados_Dic3!$D$3:$D$99980,Produccion_PJ!$K$154,Resultados_Dic3!$E$3:$E$99980,Produccion_PJ!$J161,Resultados_Dic3!$A$3:$A$99980,Produccion_PJ!$H161)+SUMIFS(Resultados_Dic3!K$3:K$99980,Resultados_Dic3!$F$3:$F$99980,Produccion_PJ!$K161,Resultados_Dic3!$D$3:$D$99980,Produccion_PJ!$K$154,Resultados_Dic3!$E$3:$E$99980,$I161,Resultados_Dic3!$A$3:$A$99980,Produccion_PJ!$H161)</f>
        <v>0</v>
      </c>
      <c r="P161" s="21">
        <f>+SUMIFS(Resultados_Dic3!L$3:L$99980,Resultados_Dic3!$F$3:$F$99980,Produccion_PJ!$K161,Resultados_Dic3!$D$3:$D$99980,Produccion_PJ!$K$154,Resultados_Dic3!$E$3:$E$99980,Produccion_PJ!$J161,Resultados_Dic3!$A$3:$A$99980,Produccion_PJ!$H161)+SUMIFS(Resultados_Dic3!L$3:L$99980,Resultados_Dic3!$F$3:$F$99980,Produccion_PJ!$K161,Resultados_Dic3!$D$3:$D$99980,Produccion_PJ!$K$154,Resultados_Dic3!$E$3:$E$99980,$I161,Resultados_Dic3!$A$3:$A$99980,Produccion_PJ!$H161)</f>
        <v>0</v>
      </c>
      <c r="Q161" s="21">
        <f>+SUMIFS(Resultados_Dic3!M$3:M$99980,Resultados_Dic3!$F$3:$F$99980,Produccion_PJ!$K161,Resultados_Dic3!$D$3:$D$99980,Produccion_PJ!$K$154,Resultados_Dic3!$E$3:$E$99980,Produccion_PJ!$J161,Resultados_Dic3!$A$3:$A$99980,Produccion_PJ!$H161)+SUMIFS(Resultados_Dic3!M$3:M$99980,Resultados_Dic3!$F$3:$F$99980,Produccion_PJ!$K161,Resultados_Dic3!$D$3:$D$99980,Produccion_PJ!$K$154,Resultados_Dic3!$E$3:$E$99980,$I161,Resultados_Dic3!$A$3:$A$99980,Produccion_PJ!$H161)</f>
        <v>0</v>
      </c>
      <c r="R161" s="21">
        <f>+SUMIFS(Resultados_Dic3!N$3:N$99980,Resultados_Dic3!$F$3:$F$99980,Produccion_PJ!$K161,Resultados_Dic3!$D$3:$D$99980,Produccion_PJ!$K$154,Resultados_Dic3!$E$3:$E$99980,Produccion_PJ!$J161,Resultados_Dic3!$A$3:$A$99980,Produccion_PJ!$H161)+SUMIFS(Resultados_Dic3!N$3:N$99980,Resultados_Dic3!$F$3:$F$99980,Produccion_PJ!$K161,Resultados_Dic3!$D$3:$D$99980,Produccion_PJ!$K$154,Resultados_Dic3!$E$3:$E$99980,$I161,Resultados_Dic3!$A$3:$A$99980,Produccion_PJ!$H161)</f>
        <v>0</v>
      </c>
      <c r="S161" s="21">
        <f>+SUMIFS(Resultados_Dic3!O$3:O$99980,Resultados_Dic3!$F$3:$F$99980,Produccion_PJ!$K161,Resultados_Dic3!$D$3:$D$99980,Produccion_PJ!$K$154,Resultados_Dic3!$E$3:$E$99980,Produccion_PJ!$J161,Resultados_Dic3!$A$3:$A$99980,Produccion_PJ!$H161)+SUMIFS(Resultados_Dic3!O$3:O$99980,Resultados_Dic3!$F$3:$F$99980,Produccion_PJ!$K161,Resultados_Dic3!$D$3:$D$99980,Produccion_PJ!$K$154,Resultados_Dic3!$E$3:$E$99980,$I161,Resultados_Dic3!$A$3:$A$99980,Produccion_PJ!$H161)</f>
        <v>0</v>
      </c>
      <c r="T161" s="21">
        <f>+SUMIFS(Resultados_Dic3!P$3:P$99980,Resultados_Dic3!$F$3:$F$99980,Produccion_PJ!$K161,Resultados_Dic3!$D$3:$D$99980,Produccion_PJ!$K$154,Resultados_Dic3!$E$3:$E$99980,Produccion_PJ!$J161,Resultados_Dic3!$A$3:$A$99980,Produccion_PJ!$H161)+SUMIFS(Resultados_Dic3!P$3:P$99980,Resultados_Dic3!$F$3:$F$99980,Produccion_PJ!$K161,Resultados_Dic3!$D$3:$D$99980,Produccion_PJ!$K$154,Resultados_Dic3!$E$3:$E$99980,$I161,Resultados_Dic3!$A$3:$A$99980,Produccion_PJ!$H161)</f>
        <v>0</v>
      </c>
      <c r="U161" s="21">
        <f>+SUMIFS(Resultados_Dic3!Q$3:Q$99980,Resultados_Dic3!$F$3:$F$99980,Produccion_PJ!$K161,Resultados_Dic3!$D$3:$D$99980,Produccion_PJ!$K$154,Resultados_Dic3!$E$3:$E$99980,Produccion_PJ!$J161,Resultados_Dic3!$A$3:$A$99980,Produccion_PJ!$H161)+SUMIFS(Resultados_Dic3!Q$3:Q$99980,Resultados_Dic3!$F$3:$F$99980,Produccion_PJ!$K161,Resultados_Dic3!$D$3:$D$99980,Produccion_PJ!$K$154,Resultados_Dic3!$E$3:$E$99980,$I161,Resultados_Dic3!$A$3:$A$99980,Produccion_PJ!$H161)</f>
        <v>0</v>
      </c>
      <c r="V161" s="21">
        <f>+SUMIFS(Resultados_Dic3!R$3:R$99980,Resultados_Dic3!$F$3:$F$99980,Produccion_PJ!$K161,Resultados_Dic3!$D$3:$D$99980,Produccion_PJ!$K$154,Resultados_Dic3!$E$3:$E$99980,Produccion_PJ!$J161,Resultados_Dic3!$A$3:$A$99980,Produccion_PJ!$H161)+SUMIFS(Resultados_Dic3!R$3:R$99980,Resultados_Dic3!$F$3:$F$99980,Produccion_PJ!$K161,Resultados_Dic3!$D$3:$D$99980,Produccion_PJ!$K$154,Resultados_Dic3!$E$3:$E$99980,$I161,Resultados_Dic3!$A$3:$A$99980,Produccion_PJ!$H161)</f>
        <v>0</v>
      </c>
      <c r="W161" s="21">
        <f>+SUMIFS(Resultados_Dic3!S$3:S$99980,Resultados_Dic3!$F$3:$F$99980,Produccion_PJ!$K161,Resultados_Dic3!$D$3:$D$99980,Produccion_PJ!$K$154,Resultados_Dic3!$E$3:$E$99980,Produccion_PJ!$J161,Resultados_Dic3!$A$3:$A$99980,Produccion_PJ!$H161)+SUMIFS(Resultados_Dic3!S$3:S$99980,Resultados_Dic3!$F$3:$F$99980,Produccion_PJ!$K161,Resultados_Dic3!$D$3:$D$99980,Produccion_PJ!$K$154,Resultados_Dic3!$E$3:$E$99980,$I161,Resultados_Dic3!$A$3:$A$99980,Produccion_PJ!$H161)</f>
        <v>0</v>
      </c>
      <c r="X161" s="21">
        <f>+SUMIFS(Resultados_Dic3!T$3:T$99980,Resultados_Dic3!$F$3:$F$99980,Produccion_PJ!$K161,Resultados_Dic3!$D$3:$D$99980,Produccion_PJ!$K$154,Resultados_Dic3!$E$3:$E$99980,Produccion_PJ!$J161,Resultados_Dic3!$A$3:$A$99980,Produccion_PJ!$H161)+SUMIFS(Resultados_Dic3!T$3:T$99980,Resultados_Dic3!$F$3:$F$99980,Produccion_PJ!$K161,Resultados_Dic3!$D$3:$D$99980,Produccion_PJ!$K$154,Resultados_Dic3!$E$3:$E$99980,$I161,Resultados_Dic3!$A$3:$A$99980,Produccion_PJ!$H161)</f>
        <v>0</v>
      </c>
      <c r="Y161" s="21">
        <f>+SUMIFS(Resultados_Dic3!U$3:U$99980,Resultados_Dic3!$F$3:$F$99980,Produccion_PJ!$K161,Resultados_Dic3!$D$3:$D$99980,Produccion_PJ!$K$154,Resultados_Dic3!$E$3:$E$99980,Produccion_PJ!$J161,Resultados_Dic3!$A$3:$A$99980,Produccion_PJ!$H161)+SUMIFS(Resultados_Dic3!U$3:U$99980,Resultados_Dic3!$F$3:$F$99980,Produccion_PJ!$K161,Resultados_Dic3!$D$3:$D$99980,Produccion_PJ!$K$154,Resultados_Dic3!$E$3:$E$99980,$I161,Resultados_Dic3!$A$3:$A$99980,Produccion_PJ!$H161)</f>
        <v>0</v>
      </c>
      <c r="Z161" s="21">
        <f>+SUMIFS(Resultados_Dic3!V$3:V$99980,Resultados_Dic3!$F$3:$F$99980,Produccion_PJ!$K161,Resultados_Dic3!$D$3:$D$99980,Produccion_PJ!$K$154,Resultados_Dic3!$E$3:$E$99980,Produccion_PJ!$J161,Resultados_Dic3!$A$3:$A$99980,Produccion_PJ!$H161)+SUMIFS(Resultados_Dic3!V$3:V$99980,Resultados_Dic3!$F$3:$F$99980,Produccion_PJ!$K161,Resultados_Dic3!$D$3:$D$99980,Produccion_PJ!$K$154,Resultados_Dic3!$E$3:$E$99980,$I161,Resultados_Dic3!$A$3:$A$99980,Produccion_PJ!$H161)</f>
        <v>0</v>
      </c>
      <c r="AA161" s="21">
        <f>+SUMIFS(Resultados_Dic3!W$3:W$99980,Resultados_Dic3!$F$3:$F$99980,Produccion_PJ!$K161,Resultados_Dic3!$D$3:$D$99980,Produccion_PJ!$K$154,Resultados_Dic3!$E$3:$E$99980,Produccion_PJ!$J161,Resultados_Dic3!$A$3:$A$99980,Produccion_PJ!$H161)+SUMIFS(Resultados_Dic3!W$3:W$99980,Resultados_Dic3!$F$3:$F$99980,Produccion_PJ!$K161,Resultados_Dic3!$D$3:$D$99980,Produccion_PJ!$K$154,Resultados_Dic3!$E$3:$E$99980,$I161,Resultados_Dic3!$A$3:$A$99980,Produccion_PJ!$H161)</f>
        <v>0</v>
      </c>
      <c r="AB161" s="21">
        <f>+SUMIFS(Resultados_Dic3!X$3:X$99980,Resultados_Dic3!$F$3:$F$99980,Produccion_PJ!$K161,Resultados_Dic3!$D$3:$D$99980,Produccion_PJ!$K$154,Resultados_Dic3!$E$3:$E$99980,Produccion_PJ!$J161,Resultados_Dic3!$A$3:$A$99980,Produccion_PJ!$H161)+SUMIFS(Resultados_Dic3!X$3:X$99980,Resultados_Dic3!$F$3:$F$99980,Produccion_PJ!$K161,Resultados_Dic3!$D$3:$D$99980,Produccion_PJ!$K$154,Resultados_Dic3!$E$3:$E$99980,$I161,Resultados_Dic3!$A$3:$A$99980,Produccion_PJ!$H161)</f>
        <v>0</v>
      </c>
      <c r="AC161" s="21">
        <f>+SUMIFS(Resultados_Dic3!Y$3:Y$99980,Resultados_Dic3!$F$3:$F$99980,Produccion_PJ!$K161,Resultados_Dic3!$D$3:$D$99980,Produccion_PJ!$K$154,Resultados_Dic3!$E$3:$E$99980,Produccion_PJ!$J161,Resultados_Dic3!$A$3:$A$99980,Produccion_PJ!$H161)+SUMIFS(Resultados_Dic3!Y$3:Y$99980,Resultados_Dic3!$F$3:$F$99980,Produccion_PJ!$K161,Resultados_Dic3!$D$3:$D$99980,Produccion_PJ!$K$154,Resultados_Dic3!$E$3:$E$99980,$I161,Resultados_Dic3!$A$3:$A$99980,Produccion_PJ!$H161)</f>
        <v>0</v>
      </c>
      <c r="AD161" s="21">
        <f>+SUMIFS(Resultados_Dic3!Z$3:Z$99980,Resultados_Dic3!$F$3:$F$99980,Produccion_PJ!$K161,Resultados_Dic3!$D$3:$D$99980,Produccion_PJ!$K$154,Resultados_Dic3!$E$3:$E$99980,Produccion_PJ!$J161,Resultados_Dic3!$A$3:$A$99980,Produccion_PJ!$H161)+SUMIFS(Resultados_Dic3!Z$3:Z$99980,Resultados_Dic3!$F$3:$F$99980,Produccion_PJ!$K161,Resultados_Dic3!$D$3:$D$99980,Produccion_PJ!$K$154,Resultados_Dic3!$E$3:$E$99980,$I161,Resultados_Dic3!$A$3:$A$99980,Produccion_PJ!$H161)</f>
        <v>0</v>
      </c>
      <c r="AE161" s="21">
        <f>+SUMIFS(Resultados_Dic3!AA$3:AA$99980,Resultados_Dic3!$F$3:$F$99980,Produccion_PJ!$K161,Resultados_Dic3!$D$3:$D$99980,Produccion_PJ!$K$154,Resultados_Dic3!$E$3:$E$99980,Produccion_PJ!$J161,Resultados_Dic3!$A$3:$A$99980,Produccion_PJ!$H161)+SUMIFS(Resultados_Dic3!AA$3:AA$99980,Resultados_Dic3!$F$3:$F$99980,Produccion_PJ!$K161,Resultados_Dic3!$D$3:$D$99980,Produccion_PJ!$K$154,Resultados_Dic3!$E$3:$E$99980,$I161,Resultados_Dic3!$A$3:$A$99980,Produccion_PJ!$H161)</f>
        <v>0</v>
      </c>
      <c r="AF161" s="21">
        <f>+SUMIFS(Resultados_Dic3!AB$3:AB$99980,Resultados_Dic3!$F$3:$F$99980,Produccion_PJ!$K161,Resultados_Dic3!$D$3:$D$99980,Produccion_PJ!$K$154,Resultados_Dic3!$E$3:$E$99980,Produccion_PJ!$J161,Resultados_Dic3!$A$3:$A$99980,Produccion_PJ!$H161)+SUMIFS(Resultados_Dic3!AB$3:AB$99980,Resultados_Dic3!$F$3:$F$99980,Produccion_PJ!$K161,Resultados_Dic3!$D$3:$D$99980,Produccion_PJ!$K$154,Resultados_Dic3!$E$3:$E$99980,$I161,Resultados_Dic3!$A$3:$A$99980,Produccion_PJ!$H161)</f>
        <v>0</v>
      </c>
      <c r="AG161" s="21">
        <f>+SUMIFS(Resultados_Dic3!AC$3:AC$99980,Resultados_Dic3!$F$3:$F$99980,Produccion_PJ!$K161,Resultados_Dic3!$D$3:$D$99980,Produccion_PJ!$K$154,Resultados_Dic3!$E$3:$E$99980,Produccion_PJ!$J161,Resultados_Dic3!$A$3:$A$99980,Produccion_PJ!$H161)+SUMIFS(Resultados_Dic3!AC$3:AC$99980,Resultados_Dic3!$F$3:$F$99980,Produccion_PJ!$K161,Resultados_Dic3!$D$3:$D$99980,Produccion_PJ!$K$154,Resultados_Dic3!$E$3:$E$99980,$I161,Resultados_Dic3!$A$3:$A$99980,Produccion_PJ!$H161)</f>
        <v>0</v>
      </c>
      <c r="AH161" s="21">
        <f>+SUMIFS(Resultados_Dic3!AD$3:AD$99980,Resultados_Dic3!$F$3:$F$99980,Produccion_PJ!$K161,Resultados_Dic3!$D$3:$D$99980,Produccion_PJ!$K$154,Resultados_Dic3!$E$3:$E$99980,Produccion_PJ!$J161,Resultados_Dic3!$A$3:$A$99980,Produccion_PJ!$H161)+SUMIFS(Resultados_Dic3!AD$3:AD$99980,Resultados_Dic3!$F$3:$F$99980,Produccion_PJ!$K161,Resultados_Dic3!$D$3:$D$99980,Produccion_PJ!$K$154,Resultados_Dic3!$E$3:$E$99980,$I161,Resultados_Dic3!$A$3:$A$99980,Produccion_PJ!$H161)</f>
        <v>0</v>
      </c>
      <c r="AI161" s="21">
        <f>+SUMIFS(Resultados_Dic3!AE$3:AE$99980,Resultados_Dic3!$F$3:$F$99980,Produccion_PJ!$K161,Resultados_Dic3!$D$3:$D$99980,Produccion_PJ!$K$154,Resultados_Dic3!$E$3:$E$99980,Produccion_PJ!$J161,Resultados_Dic3!$A$3:$A$99980,Produccion_PJ!$H161)+SUMIFS(Resultados_Dic3!AE$3:AE$99980,Resultados_Dic3!$F$3:$F$99980,Produccion_PJ!$K161,Resultados_Dic3!$D$3:$D$99980,Produccion_PJ!$K$154,Resultados_Dic3!$E$3:$E$99980,$I161,Resultados_Dic3!$A$3:$A$99980,Produccion_PJ!$H161)</f>
        <v>0</v>
      </c>
      <c r="AJ161" s="21">
        <f>+SUMIFS(Resultados_Dic3!AF$3:AF$99980,Resultados_Dic3!$F$3:$F$99980,Produccion_PJ!$K161,Resultados_Dic3!$D$3:$D$99980,Produccion_PJ!$K$154,Resultados_Dic3!$E$3:$E$99980,Produccion_PJ!$J161,Resultados_Dic3!$A$3:$A$99980,Produccion_PJ!$H161)+SUMIFS(Resultados_Dic3!AF$3:AF$99980,Resultados_Dic3!$F$3:$F$99980,Produccion_PJ!$K161,Resultados_Dic3!$D$3:$D$99980,Produccion_PJ!$K$154,Resultados_Dic3!$E$3:$E$99980,$I161,Resultados_Dic3!$A$3:$A$99980,Produccion_PJ!$H161)</f>
        <v>0</v>
      </c>
      <c r="AK161" s="21">
        <f>+SUMIFS(Resultados_Dic3!AG$3:AG$99980,Resultados_Dic3!$F$3:$F$99980,Produccion_PJ!$K161,Resultados_Dic3!$D$3:$D$99980,Produccion_PJ!$K$154,Resultados_Dic3!$E$3:$E$99980,Produccion_PJ!$J161,Resultados_Dic3!$A$3:$A$99980,Produccion_PJ!$H161)+SUMIFS(Resultados_Dic3!AG$3:AG$99980,Resultados_Dic3!$F$3:$F$99980,Produccion_PJ!$K161,Resultados_Dic3!$D$3:$D$99980,Produccion_PJ!$K$154,Resultados_Dic3!$E$3:$E$99980,$I161,Resultados_Dic3!$A$3:$A$99980,Produccion_PJ!$H161)</f>
        <v>0</v>
      </c>
      <c r="AL161" s="21">
        <f>+SUMIFS(Resultados_Dic3!AH$3:AH$99980,Resultados_Dic3!$F$3:$F$99980,Produccion_PJ!$K161,Resultados_Dic3!$D$3:$D$99980,Produccion_PJ!$K$154,Resultados_Dic3!$E$3:$E$99980,Produccion_PJ!$J161,Resultados_Dic3!$A$3:$A$99980,Produccion_PJ!$H161)+SUMIFS(Resultados_Dic3!AH$3:AH$99980,Resultados_Dic3!$F$3:$F$99980,Produccion_PJ!$K161,Resultados_Dic3!$D$3:$D$99980,Produccion_PJ!$K$154,Resultados_Dic3!$E$3:$E$99980,$I161,Resultados_Dic3!$A$3:$A$99980,Produccion_PJ!$H161)</f>
        <v>0</v>
      </c>
      <c r="AM161" s="21">
        <f>+SUMIFS(Resultados_Dic3!AI$3:AI$99980,Resultados_Dic3!$F$3:$F$99980,Produccion_PJ!$K161,Resultados_Dic3!$D$3:$D$99980,Produccion_PJ!$K$154,Resultados_Dic3!$E$3:$E$99980,Produccion_PJ!$J161,Resultados_Dic3!$A$3:$A$99980,Produccion_PJ!$H161)+SUMIFS(Resultados_Dic3!AI$3:AI$99980,Resultados_Dic3!$F$3:$F$99980,Produccion_PJ!$K161,Resultados_Dic3!$D$3:$D$99980,Produccion_PJ!$K$154,Resultados_Dic3!$E$3:$E$99980,$I161,Resultados_Dic3!$A$3:$A$99980,Produccion_PJ!$H161)</f>
        <v>0</v>
      </c>
      <c r="AN161" s="21">
        <f>+SUMIFS(Resultados_Dic3!AJ$3:AJ$99980,Resultados_Dic3!$F$3:$F$99980,Produccion_PJ!$K161,Resultados_Dic3!$D$3:$D$99980,Produccion_PJ!$K$154,Resultados_Dic3!$E$3:$E$99980,Produccion_PJ!$J161,Resultados_Dic3!$A$3:$A$99980,Produccion_PJ!$H161)+SUMIFS(Resultados_Dic3!AJ$3:AJ$99980,Resultados_Dic3!$F$3:$F$99980,Produccion_PJ!$K161,Resultados_Dic3!$D$3:$D$99980,Produccion_PJ!$K$154,Resultados_Dic3!$E$3:$E$99980,$I161,Resultados_Dic3!$A$3:$A$99980,Produccion_PJ!$H161)</f>
        <v>0</v>
      </c>
      <c r="AO161" s="21">
        <f>+SUMIFS(Resultados_Dic3!AK$3:AK$99980,Resultados_Dic3!$F$3:$F$99980,Produccion_PJ!$K161,Resultados_Dic3!$D$3:$D$99980,Produccion_PJ!$K$154,Resultados_Dic3!$E$3:$E$99980,Produccion_PJ!$J161,Resultados_Dic3!$A$3:$A$99980,Produccion_PJ!$H161)+SUMIFS(Resultados_Dic3!AK$3:AK$99980,Resultados_Dic3!$F$3:$F$99980,Produccion_PJ!$K161,Resultados_Dic3!$D$3:$D$99980,Produccion_PJ!$K$154,Resultados_Dic3!$E$3:$E$99980,$I161,Resultados_Dic3!$A$3:$A$99980,Produccion_PJ!$H161)</f>
        <v>0</v>
      </c>
      <c r="AP161" s="21">
        <f>+SUMIFS(Resultados_Dic3!AL$3:AL$99980,Resultados_Dic3!$F$3:$F$99980,Produccion_PJ!$K161,Resultados_Dic3!$D$3:$D$99980,Produccion_PJ!$K$154,Resultados_Dic3!$E$3:$E$99980,Produccion_PJ!$J161,Resultados_Dic3!$A$3:$A$99980,Produccion_PJ!$H161)+SUMIFS(Resultados_Dic3!AL$3:AL$99980,Resultados_Dic3!$F$3:$F$99980,Produccion_PJ!$K161,Resultados_Dic3!$D$3:$D$99980,Produccion_PJ!$K$154,Resultados_Dic3!$E$3:$E$99980,$I161,Resultados_Dic3!$A$3:$A$99980,Produccion_PJ!$H161)</f>
        <v>0</v>
      </c>
      <c r="AQ161" s="21">
        <f>+SUMIFS(Resultados_Dic3!AM$3:AM$99980,Resultados_Dic3!$F$3:$F$99980,Produccion_PJ!$K161,Resultados_Dic3!$D$3:$D$99980,Produccion_PJ!$K$154,Resultados_Dic3!$E$3:$E$99980,Produccion_PJ!$J161,Resultados_Dic3!$A$3:$A$99980,Produccion_PJ!$H161)+SUMIFS(Resultados_Dic3!AM$3:AM$99980,Resultados_Dic3!$F$3:$F$99980,Produccion_PJ!$K161,Resultados_Dic3!$D$3:$D$99980,Produccion_PJ!$K$154,Resultados_Dic3!$E$3:$E$99980,$I161,Resultados_Dic3!$A$3:$A$99980,Produccion_PJ!$H161)</f>
        <v>0</v>
      </c>
    </row>
    <row r="162" spans="1:44" x14ac:dyDescent="0.25">
      <c r="G162" s="15"/>
      <c r="H162" s="17" t="str">
        <f t="shared" si="303"/>
        <v>DIC5</v>
      </c>
      <c r="I162" s="24" t="s">
        <v>159</v>
      </c>
      <c r="J162" s="24" t="s">
        <v>124</v>
      </c>
      <c r="K162" s="50" t="s">
        <v>376</v>
      </c>
      <c r="L162" s="21">
        <f>+SUMIFS(Resultados_Dic3!H$3:H$99980,Resultados_Dic3!$F$3:$F$99980,Produccion_PJ!$K162,Resultados_Dic3!$D$3:$D$99980,Produccion_PJ!$K$154,Resultados_Dic3!$E$3:$E$99980,Produccion_PJ!$J162,Resultados_Dic3!$A$3:$A$99980,Produccion_PJ!$H162)+SUMIFS(Resultados_Dic3!H$3:H$99980,Resultados_Dic3!$F$3:$F$99980,Produccion_PJ!$K162,Resultados_Dic3!$D$3:$D$99980,Produccion_PJ!$K$154,Resultados_Dic3!$E$3:$E$99980,$I162,Resultados_Dic3!$A$3:$A$99980,Produccion_PJ!$H162)</f>
        <v>0</v>
      </c>
      <c r="M162" s="21">
        <f>+SUMIFS(Resultados_Dic3!I$3:I$99980,Resultados_Dic3!$F$3:$F$99980,Produccion_PJ!$K162,Resultados_Dic3!$D$3:$D$99980,Produccion_PJ!$K$154,Resultados_Dic3!$E$3:$E$99980,Produccion_PJ!$J162,Resultados_Dic3!$A$3:$A$99980,Produccion_PJ!$H162)+SUMIFS(Resultados_Dic3!I$3:I$99980,Resultados_Dic3!$F$3:$F$99980,Produccion_PJ!$K162,Resultados_Dic3!$D$3:$D$99980,Produccion_PJ!$K$154,Resultados_Dic3!$E$3:$E$99980,$I162,Resultados_Dic3!$A$3:$A$99980,Produccion_PJ!$H162)</f>
        <v>0</v>
      </c>
      <c r="N162" s="21">
        <f>+SUMIFS(Resultados_Dic3!J$3:J$99980,Resultados_Dic3!$F$3:$F$99980,Produccion_PJ!$K162,Resultados_Dic3!$D$3:$D$99980,Produccion_PJ!$K$154,Resultados_Dic3!$E$3:$E$99980,Produccion_PJ!$J162,Resultados_Dic3!$A$3:$A$99980,Produccion_PJ!$H162)+SUMIFS(Resultados_Dic3!J$3:J$99980,Resultados_Dic3!$F$3:$F$99980,Produccion_PJ!$K162,Resultados_Dic3!$D$3:$D$99980,Produccion_PJ!$K$154,Resultados_Dic3!$E$3:$E$99980,$I162,Resultados_Dic3!$A$3:$A$99980,Produccion_PJ!$H162)</f>
        <v>0</v>
      </c>
      <c r="O162" s="21">
        <f>+SUMIFS(Resultados_Dic3!K$3:K$99980,Resultados_Dic3!$F$3:$F$99980,Produccion_PJ!$K162,Resultados_Dic3!$D$3:$D$99980,Produccion_PJ!$K$154,Resultados_Dic3!$E$3:$E$99980,Produccion_PJ!$J162,Resultados_Dic3!$A$3:$A$99980,Produccion_PJ!$H162)+SUMIFS(Resultados_Dic3!K$3:K$99980,Resultados_Dic3!$F$3:$F$99980,Produccion_PJ!$K162,Resultados_Dic3!$D$3:$D$99980,Produccion_PJ!$K$154,Resultados_Dic3!$E$3:$E$99980,$I162,Resultados_Dic3!$A$3:$A$99980,Produccion_PJ!$H162)</f>
        <v>0</v>
      </c>
      <c r="P162" s="21">
        <f>+SUMIFS(Resultados_Dic3!L$3:L$99980,Resultados_Dic3!$F$3:$F$99980,Produccion_PJ!$K162,Resultados_Dic3!$D$3:$D$99980,Produccion_PJ!$K$154,Resultados_Dic3!$E$3:$E$99980,Produccion_PJ!$J162,Resultados_Dic3!$A$3:$A$99980,Produccion_PJ!$H162)+SUMIFS(Resultados_Dic3!L$3:L$99980,Resultados_Dic3!$F$3:$F$99980,Produccion_PJ!$K162,Resultados_Dic3!$D$3:$D$99980,Produccion_PJ!$K$154,Resultados_Dic3!$E$3:$E$99980,$I162,Resultados_Dic3!$A$3:$A$99980,Produccion_PJ!$H162)</f>
        <v>0</v>
      </c>
      <c r="Q162" s="21">
        <f>+SUMIFS(Resultados_Dic3!M$3:M$99980,Resultados_Dic3!$F$3:$F$99980,Produccion_PJ!$K162,Resultados_Dic3!$D$3:$D$99980,Produccion_PJ!$K$154,Resultados_Dic3!$E$3:$E$99980,Produccion_PJ!$J162,Resultados_Dic3!$A$3:$A$99980,Produccion_PJ!$H162)+SUMIFS(Resultados_Dic3!M$3:M$99980,Resultados_Dic3!$F$3:$F$99980,Produccion_PJ!$K162,Resultados_Dic3!$D$3:$D$99980,Produccion_PJ!$K$154,Resultados_Dic3!$E$3:$E$99980,$I162,Resultados_Dic3!$A$3:$A$99980,Produccion_PJ!$H162)</f>
        <v>0</v>
      </c>
      <c r="R162" s="21">
        <f>+SUMIFS(Resultados_Dic3!N$3:N$99980,Resultados_Dic3!$F$3:$F$99980,Produccion_PJ!$K162,Resultados_Dic3!$D$3:$D$99980,Produccion_PJ!$K$154,Resultados_Dic3!$E$3:$E$99980,Produccion_PJ!$J162,Resultados_Dic3!$A$3:$A$99980,Produccion_PJ!$H162)+SUMIFS(Resultados_Dic3!N$3:N$99980,Resultados_Dic3!$F$3:$F$99980,Produccion_PJ!$K162,Resultados_Dic3!$D$3:$D$99980,Produccion_PJ!$K$154,Resultados_Dic3!$E$3:$E$99980,$I162,Resultados_Dic3!$A$3:$A$99980,Produccion_PJ!$H162)</f>
        <v>0</v>
      </c>
      <c r="S162" s="21">
        <f>+SUMIFS(Resultados_Dic3!O$3:O$99980,Resultados_Dic3!$F$3:$F$99980,Produccion_PJ!$K162,Resultados_Dic3!$D$3:$D$99980,Produccion_PJ!$K$154,Resultados_Dic3!$E$3:$E$99980,Produccion_PJ!$J162,Resultados_Dic3!$A$3:$A$99980,Produccion_PJ!$H162)+SUMIFS(Resultados_Dic3!O$3:O$99980,Resultados_Dic3!$F$3:$F$99980,Produccion_PJ!$K162,Resultados_Dic3!$D$3:$D$99980,Produccion_PJ!$K$154,Resultados_Dic3!$E$3:$E$99980,$I162,Resultados_Dic3!$A$3:$A$99980,Produccion_PJ!$H162)</f>
        <v>0</v>
      </c>
      <c r="T162" s="21">
        <f>+SUMIFS(Resultados_Dic3!P$3:P$99980,Resultados_Dic3!$F$3:$F$99980,Produccion_PJ!$K162,Resultados_Dic3!$D$3:$D$99980,Produccion_PJ!$K$154,Resultados_Dic3!$E$3:$E$99980,Produccion_PJ!$J162,Resultados_Dic3!$A$3:$A$99980,Produccion_PJ!$H162)+SUMIFS(Resultados_Dic3!P$3:P$99980,Resultados_Dic3!$F$3:$F$99980,Produccion_PJ!$K162,Resultados_Dic3!$D$3:$D$99980,Produccion_PJ!$K$154,Resultados_Dic3!$E$3:$E$99980,$I162,Resultados_Dic3!$A$3:$A$99980,Produccion_PJ!$H162)</f>
        <v>0</v>
      </c>
      <c r="U162" s="21">
        <f>+SUMIFS(Resultados_Dic3!Q$3:Q$99980,Resultados_Dic3!$F$3:$F$99980,Produccion_PJ!$K162,Resultados_Dic3!$D$3:$D$99980,Produccion_PJ!$K$154,Resultados_Dic3!$E$3:$E$99980,Produccion_PJ!$J162,Resultados_Dic3!$A$3:$A$99980,Produccion_PJ!$H162)+SUMIFS(Resultados_Dic3!Q$3:Q$99980,Resultados_Dic3!$F$3:$F$99980,Produccion_PJ!$K162,Resultados_Dic3!$D$3:$D$99980,Produccion_PJ!$K$154,Resultados_Dic3!$E$3:$E$99980,$I162,Resultados_Dic3!$A$3:$A$99980,Produccion_PJ!$H162)</f>
        <v>0</v>
      </c>
      <c r="V162" s="21">
        <f>+SUMIFS(Resultados_Dic3!R$3:R$99980,Resultados_Dic3!$F$3:$F$99980,Produccion_PJ!$K162,Resultados_Dic3!$D$3:$D$99980,Produccion_PJ!$K$154,Resultados_Dic3!$E$3:$E$99980,Produccion_PJ!$J162,Resultados_Dic3!$A$3:$A$99980,Produccion_PJ!$H162)+SUMIFS(Resultados_Dic3!R$3:R$99980,Resultados_Dic3!$F$3:$F$99980,Produccion_PJ!$K162,Resultados_Dic3!$D$3:$D$99980,Produccion_PJ!$K$154,Resultados_Dic3!$E$3:$E$99980,$I162,Resultados_Dic3!$A$3:$A$99980,Produccion_PJ!$H162)</f>
        <v>0</v>
      </c>
      <c r="W162" s="21">
        <f>+SUMIFS(Resultados_Dic3!S$3:S$99980,Resultados_Dic3!$F$3:$F$99980,Produccion_PJ!$K162,Resultados_Dic3!$D$3:$D$99980,Produccion_PJ!$K$154,Resultados_Dic3!$E$3:$E$99980,Produccion_PJ!$J162,Resultados_Dic3!$A$3:$A$99980,Produccion_PJ!$H162)+SUMIFS(Resultados_Dic3!S$3:S$99980,Resultados_Dic3!$F$3:$F$99980,Produccion_PJ!$K162,Resultados_Dic3!$D$3:$D$99980,Produccion_PJ!$K$154,Resultados_Dic3!$E$3:$E$99980,$I162,Resultados_Dic3!$A$3:$A$99980,Produccion_PJ!$H162)</f>
        <v>0</v>
      </c>
      <c r="X162" s="21">
        <f>+SUMIFS(Resultados_Dic3!T$3:T$99980,Resultados_Dic3!$F$3:$F$99980,Produccion_PJ!$K162,Resultados_Dic3!$D$3:$D$99980,Produccion_PJ!$K$154,Resultados_Dic3!$E$3:$E$99980,Produccion_PJ!$J162,Resultados_Dic3!$A$3:$A$99980,Produccion_PJ!$H162)+SUMIFS(Resultados_Dic3!T$3:T$99980,Resultados_Dic3!$F$3:$F$99980,Produccion_PJ!$K162,Resultados_Dic3!$D$3:$D$99980,Produccion_PJ!$K$154,Resultados_Dic3!$E$3:$E$99980,$I162,Resultados_Dic3!$A$3:$A$99980,Produccion_PJ!$H162)</f>
        <v>0</v>
      </c>
      <c r="Y162" s="21">
        <f>+SUMIFS(Resultados_Dic3!U$3:U$99980,Resultados_Dic3!$F$3:$F$99980,Produccion_PJ!$K162,Resultados_Dic3!$D$3:$D$99980,Produccion_PJ!$K$154,Resultados_Dic3!$E$3:$E$99980,Produccion_PJ!$J162,Resultados_Dic3!$A$3:$A$99980,Produccion_PJ!$H162)+SUMIFS(Resultados_Dic3!U$3:U$99980,Resultados_Dic3!$F$3:$F$99980,Produccion_PJ!$K162,Resultados_Dic3!$D$3:$D$99980,Produccion_PJ!$K$154,Resultados_Dic3!$E$3:$E$99980,$I162,Resultados_Dic3!$A$3:$A$99980,Produccion_PJ!$H162)</f>
        <v>0</v>
      </c>
      <c r="Z162" s="21">
        <f>+SUMIFS(Resultados_Dic3!V$3:V$99980,Resultados_Dic3!$F$3:$F$99980,Produccion_PJ!$K162,Resultados_Dic3!$D$3:$D$99980,Produccion_PJ!$K$154,Resultados_Dic3!$E$3:$E$99980,Produccion_PJ!$J162,Resultados_Dic3!$A$3:$A$99980,Produccion_PJ!$H162)+SUMIFS(Resultados_Dic3!V$3:V$99980,Resultados_Dic3!$F$3:$F$99980,Produccion_PJ!$K162,Resultados_Dic3!$D$3:$D$99980,Produccion_PJ!$K$154,Resultados_Dic3!$E$3:$E$99980,$I162,Resultados_Dic3!$A$3:$A$99980,Produccion_PJ!$H162)</f>
        <v>0</v>
      </c>
      <c r="AA162" s="21">
        <f>+SUMIFS(Resultados_Dic3!W$3:W$99980,Resultados_Dic3!$F$3:$F$99980,Produccion_PJ!$K162,Resultados_Dic3!$D$3:$D$99980,Produccion_PJ!$K$154,Resultados_Dic3!$E$3:$E$99980,Produccion_PJ!$J162,Resultados_Dic3!$A$3:$A$99980,Produccion_PJ!$H162)+SUMIFS(Resultados_Dic3!W$3:W$99980,Resultados_Dic3!$F$3:$F$99980,Produccion_PJ!$K162,Resultados_Dic3!$D$3:$D$99980,Produccion_PJ!$K$154,Resultados_Dic3!$E$3:$E$99980,$I162,Resultados_Dic3!$A$3:$A$99980,Produccion_PJ!$H162)</f>
        <v>0</v>
      </c>
      <c r="AB162" s="21">
        <f>+SUMIFS(Resultados_Dic3!X$3:X$99980,Resultados_Dic3!$F$3:$F$99980,Produccion_PJ!$K162,Resultados_Dic3!$D$3:$D$99980,Produccion_PJ!$K$154,Resultados_Dic3!$E$3:$E$99980,Produccion_PJ!$J162,Resultados_Dic3!$A$3:$A$99980,Produccion_PJ!$H162)+SUMIFS(Resultados_Dic3!X$3:X$99980,Resultados_Dic3!$F$3:$F$99980,Produccion_PJ!$K162,Resultados_Dic3!$D$3:$D$99980,Produccion_PJ!$K$154,Resultados_Dic3!$E$3:$E$99980,$I162,Resultados_Dic3!$A$3:$A$99980,Produccion_PJ!$H162)</f>
        <v>0</v>
      </c>
      <c r="AC162" s="21">
        <f>+SUMIFS(Resultados_Dic3!Y$3:Y$99980,Resultados_Dic3!$F$3:$F$99980,Produccion_PJ!$K162,Resultados_Dic3!$D$3:$D$99980,Produccion_PJ!$K$154,Resultados_Dic3!$E$3:$E$99980,Produccion_PJ!$J162,Resultados_Dic3!$A$3:$A$99980,Produccion_PJ!$H162)+SUMIFS(Resultados_Dic3!Y$3:Y$99980,Resultados_Dic3!$F$3:$F$99980,Produccion_PJ!$K162,Resultados_Dic3!$D$3:$D$99980,Produccion_PJ!$K$154,Resultados_Dic3!$E$3:$E$99980,$I162,Resultados_Dic3!$A$3:$A$99980,Produccion_PJ!$H162)</f>
        <v>0</v>
      </c>
      <c r="AD162" s="21">
        <f>+SUMIFS(Resultados_Dic3!Z$3:Z$99980,Resultados_Dic3!$F$3:$F$99980,Produccion_PJ!$K162,Resultados_Dic3!$D$3:$D$99980,Produccion_PJ!$K$154,Resultados_Dic3!$E$3:$E$99980,Produccion_PJ!$J162,Resultados_Dic3!$A$3:$A$99980,Produccion_PJ!$H162)+SUMIFS(Resultados_Dic3!Z$3:Z$99980,Resultados_Dic3!$F$3:$F$99980,Produccion_PJ!$K162,Resultados_Dic3!$D$3:$D$99980,Produccion_PJ!$K$154,Resultados_Dic3!$E$3:$E$99980,$I162,Resultados_Dic3!$A$3:$A$99980,Produccion_PJ!$H162)</f>
        <v>0</v>
      </c>
      <c r="AE162" s="21">
        <f>+SUMIFS(Resultados_Dic3!AA$3:AA$99980,Resultados_Dic3!$F$3:$F$99980,Produccion_PJ!$K162,Resultados_Dic3!$D$3:$D$99980,Produccion_PJ!$K$154,Resultados_Dic3!$E$3:$E$99980,Produccion_PJ!$J162,Resultados_Dic3!$A$3:$A$99980,Produccion_PJ!$H162)+SUMIFS(Resultados_Dic3!AA$3:AA$99980,Resultados_Dic3!$F$3:$F$99980,Produccion_PJ!$K162,Resultados_Dic3!$D$3:$D$99980,Produccion_PJ!$K$154,Resultados_Dic3!$E$3:$E$99980,$I162,Resultados_Dic3!$A$3:$A$99980,Produccion_PJ!$H162)</f>
        <v>0</v>
      </c>
      <c r="AF162" s="21">
        <f>+SUMIFS(Resultados_Dic3!AB$3:AB$99980,Resultados_Dic3!$F$3:$F$99980,Produccion_PJ!$K162,Resultados_Dic3!$D$3:$D$99980,Produccion_PJ!$K$154,Resultados_Dic3!$E$3:$E$99980,Produccion_PJ!$J162,Resultados_Dic3!$A$3:$A$99980,Produccion_PJ!$H162)+SUMIFS(Resultados_Dic3!AB$3:AB$99980,Resultados_Dic3!$F$3:$F$99980,Produccion_PJ!$K162,Resultados_Dic3!$D$3:$D$99980,Produccion_PJ!$K$154,Resultados_Dic3!$E$3:$E$99980,$I162,Resultados_Dic3!$A$3:$A$99980,Produccion_PJ!$H162)</f>
        <v>0</v>
      </c>
      <c r="AG162" s="21">
        <f>+SUMIFS(Resultados_Dic3!AC$3:AC$99980,Resultados_Dic3!$F$3:$F$99980,Produccion_PJ!$K162,Resultados_Dic3!$D$3:$D$99980,Produccion_PJ!$K$154,Resultados_Dic3!$E$3:$E$99980,Produccion_PJ!$J162,Resultados_Dic3!$A$3:$A$99980,Produccion_PJ!$H162)+SUMIFS(Resultados_Dic3!AC$3:AC$99980,Resultados_Dic3!$F$3:$F$99980,Produccion_PJ!$K162,Resultados_Dic3!$D$3:$D$99980,Produccion_PJ!$K$154,Resultados_Dic3!$E$3:$E$99980,$I162,Resultados_Dic3!$A$3:$A$99980,Produccion_PJ!$H162)</f>
        <v>0</v>
      </c>
      <c r="AH162" s="21">
        <f>+SUMIFS(Resultados_Dic3!AD$3:AD$99980,Resultados_Dic3!$F$3:$F$99980,Produccion_PJ!$K162,Resultados_Dic3!$D$3:$D$99980,Produccion_PJ!$K$154,Resultados_Dic3!$E$3:$E$99980,Produccion_PJ!$J162,Resultados_Dic3!$A$3:$A$99980,Produccion_PJ!$H162)+SUMIFS(Resultados_Dic3!AD$3:AD$99980,Resultados_Dic3!$F$3:$F$99980,Produccion_PJ!$K162,Resultados_Dic3!$D$3:$D$99980,Produccion_PJ!$K$154,Resultados_Dic3!$E$3:$E$99980,$I162,Resultados_Dic3!$A$3:$A$99980,Produccion_PJ!$H162)</f>
        <v>0</v>
      </c>
      <c r="AI162" s="21">
        <f>+SUMIFS(Resultados_Dic3!AE$3:AE$99980,Resultados_Dic3!$F$3:$F$99980,Produccion_PJ!$K162,Resultados_Dic3!$D$3:$D$99980,Produccion_PJ!$K$154,Resultados_Dic3!$E$3:$E$99980,Produccion_PJ!$J162,Resultados_Dic3!$A$3:$A$99980,Produccion_PJ!$H162)+SUMIFS(Resultados_Dic3!AE$3:AE$99980,Resultados_Dic3!$F$3:$F$99980,Produccion_PJ!$K162,Resultados_Dic3!$D$3:$D$99980,Produccion_PJ!$K$154,Resultados_Dic3!$E$3:$E$99980,$I162,Resultados_Dic3!$A$3:$A$99980,Produccion_PJ!$H162)</f>
        <v>0</v>
      </c>
      <c r="AJ162" s="21">
        <f>+SUMIFS(Resultados_Dic3!AF$3:AF$99980,Resultados_Dic3!$F$3:$F$99980,Produccion_PJ!$K162,Resultados_Dic3!$D$3:$D$99980,Produccion_PJ!$K$154,Resultados_Dic3!$E$3:$E$99980,Produccion_PJ!$J162,Resultados_Dic3!$A$3:$A$99980,Produccion_PJ!$H162)+SUMIFS(Resultados_Dic3!AF$3:AF$99980,Resultados_Dic3!$F$3:$F$99980,Produccion_PJ!$K162,Resultados_Dic3!$D$3:$D$99980,Produccion_PJ!$K$154,Resultados_Dic3!$E$3:$E$99980,$I162,Resultados_Dic3!$A$3:$A$99980,Produccion_PJ!$H162)</f>
        <v>0</v>
      </c>
      <c r="AK162" s="21">
        <f>+SUMIFS(Resultados_Dic3!AG$3:AG$99980,Resultados_Dic3!$F$3:$F$99980,Produccion_PJ!$K162,Resultados_Dic3!$D$3:$D$99980,Produccion_PJ!$K$154,Resultados_Dic3!$E$3:$E$99980,Produccion_PJ!$J162,Resultados_Dic3!$A$3:$A$99980,Produccion_PJ!$H162)+SUMIFS(Resultados_Dic3!AG$3:AG$99980,Resultados_Dic3!$F$3:$F$99980,Produccion_PJ!$K162,Resultados_Dic3!$D$3:$D$99980,Produccion_PJ!$K$154,Resultados_Dic3!$E$3:$E$99980,$I162,Resultados_Dic3!$A$3:$A$99980,Produccion_PJ!$H162)</f>
        <v>0</v>
      </c>
      <c r="AL162" s="21">
        <f>+SUMIFS(Resultados_Dic3!AH$3:AH$99980,Resultados_Dic3!$F$3:$F$99980,Produccion_PJ!$K162,Resultados_Dic3!$D$3:$D$99980,Produccion_PJ!$K$154,Resultados_Dic3!$E$3:$E$99980,Produccion_PJ!$J162,Resultados_Dic3!$A$3:$A$99980,Produccion_PJ!$H162)+SUMIFS(Resultados_Dic3!AH$3:AH$99980,Resultados_Dic3!$F$3:$F$99980,Produccion_PJ!$K162,Resultados_Dic3!$D$3:$D$99980,Produccion_PJ!$K$154,Resultados_Dic3!$E$3:$E$99980,$I162,Resultados_Dic3!$A$3:$A$99980,Produccion_PJ!$H162)</f>
        <v>0</v>
      </c>
      <c r="AM162" s="21">
        <f>+SUMIFS(Resultados_Dic3!AI$3:AI$99980,Resultados_Dic3!$F$3:$F$99980,Produccion_PJ!$K162,Resultados_Dic3!$D$3:$D$99980,Produccion_PJ!$K$154,Resultados_Dic3!$E$3:$E$99980,Produccion_PJ!$J162,Resultados_Dic3!$A$3:$A$99980,Produccion_PJ!$H162)+SUMIFS(Resultados_Dic3!AI$3:AI$99980,Resultados_Dic3!$F$3:$F$99980,Produccion_PJ!$K162,Resultados_Dic3!$D$3:$D$99980,Produccion_PJ!$K$154,Resultados_Dic3!$E$3:$E$99980,$I162,Resultados_Dic3!$A$3:$A$99980,Produccion_PJ!$H162)</f>
        <v>0</v>
      </c>
      <c r="AN162" s="21">
        <f>+SUMIFS(Resultados_Dic3!AJ$3:AJ$99980,Resultados_Dic3!$F$3:$F$99980,Produccion_PJ!$K162,Resultados_Dic3!$D$3:$D$99980,Produccion_PJ!$K$154,Resultados_Dic3!$E$3:$E$99980,Produccion_PJ!$J162,Resultados_Dic3!$A$3:$A$99980,Produccion_PJ!$H162)+SUMIFS(Resultados_Dic3!AJ$3:AJ$99980,Resultados_Dic3!$F$3:$F$99980,Produccion_PJ!$K162,Resultados_Dic3!$D$3:$D$99980,Produccion_PJ!$K$154,Resultados_Dic3!$E$3:$E$99980,$I162,Resultados_Dic3!$A$3:$A$99980,Produccion_PJ!$H162)</f>
        <v>0</v>
      </c>
      <c r="AO162" s="21">
        <f>+SUMIFS(Resultados_Dic3!AK$3:AK$99980,Resultados_Dic3!$F$3:$F$99980,Produccion_PJ!$K162,Resultados_Dic3!$D$3:$D$99980,Produccion_PJ!$K$154,Resultados_Dic3!$E$3:$E$99980,Produccion_PJ!$J162,Resultados_Dic3!$A$3:$A$99980,Produccion_PJ!$H162)+SUMIFS(Resultados_Dic3!AK$3:AK$99980,Resultados_Dic3!$F$3:$F$99980,Produccion_PJ!$K162,Resultados_Dic3!$D$3:$D$99980,Produccion_PJ!$K$154,Resultados_Dic3!$E$3:$E$99980,$I162,Resultados_Dic3!$A$3:$A$99980,Produccion_PJ!$H162)</f>
        <v>0</v>
      </c>
      <c r="AP162" s="21">
        <f>+SUMIFS(Resultados_Dic3!AL$3:AL$99980,Resultados_Dic3!$F$3:$F$99980,Produccion_PJ!$K162,Resultados_Dic3!$D$3:$D$99980,Produccion_PJ!$K$154,Resultados_Dic3!$E$3:$E$99980,Produccion_PJ!$J162,Resultados_Dic3!$A$3:$A$99980,Produccion_PJ!$H162)+SUMIFS(Resultados_Dic3!AL$3:AL$99980,Resultados_Dic3!$F$3:$F$99980,Produccion_PJ!$K162,Resultados_Dic3!$D$3:$D$99980,Produccion_PJ!$K$154,Resultados_Dic3!$E$3:$E$99980,$I162,Resultados_Dic3!$A$3:$A$99980,Produccion_PJ!$H162)</f>
        <v>0</v>
      </c>
      <c r="AQ162" s="21">
        <f>+SUMIFS(Resultados_Dic3!AM$3:AM$99980,Resultados_Dic3!$F$3:$F$99980,Produccion_PJ!$K162,Resultados_Dic3!$D$3:$D$99980,Produccion_PJ!$K$154,Resultados_Dic3!$E$3:$E$99980,Produccion_PJ!$J162,Resultados_Dic3!$A$3:$A$99980,Produccion_PJ!$H162)+SUMIFS(Resultados_Dic3!AM$3:AM$99980,Resultados_Dic3!$F$3:$F$99980,Produccion_PJ!$K162,Resultados_Dic3!$D$3:$D$99980,Produccion_PJ!$K$154,Resultados_Dic3!$E$3:$E$99980,$I162,Resultados_Dic3!$A$3:$A$99980,Produccion_PJ!$H162)</f>
        <v>0</v>
      </c>
    </row>
    <row r="163" spans="1:44" x14ac:dyDescent="0.25">
      <c r="G163" s="15"/>
      <c r="H163" s="17" t="str">
        <f t="shared" si="303"/>
        <v>DIC5</v>
      </c>
      <c r="I163" s="24" t="s">
        <v>131</v>
      </c>
      <c r="J163" s="24" t="s">
        <v>125</v>
      </c>
      <c r="K163" s="50" t="s">
        <v>223</v>
      </c>
      <c r="L163" s="21">
        <f>+SUMIFS(Resultados_Dic3!H$3:H$99980,Resultados_Dic3!$F$3:$F$99980,Produccion_PJ!$K163,Resultados_Dic3!$D$3:$D$99980,Produccion_PJ!$K$154,Resultados_Dic3!$E$3:$E$99980,Produccion_PJ!$J163,Resultados_Dic3!$A$3:$A$99980,Produccion_PJ!$H163)+SUMIFS(Resultados_Dic3!H$3:H$99980,Resultados_Dic3!$F$3:$F$99980,Produccion_PJ!$K163,Resultados_Dic3!$D$3:$D$99980,Produccion_PJ!$K$154,Resultados_Dic3!$E$3:$E$99980,$I163,Resultados_Dic3!$A$3:$A$99980,Produccion_PJ!$H163)</f>
        <v>12.3068669718732</v>
      </c>
      <c r="M163" s="21">
        <f>+SUMIFS(Resultados_Dic3!I$3:I$99980,Resultados_Dic3!$F$3:$F$99980,Produccion_PJ!$K163,Resultados_Dic3!$D$3:$D$99980,Produccion_PJ!$K$154,Resultados_Dic3!$E$3:$E$99980,Produccion_PJ!$J163,Resultados_Dic3!$A$3:$A$99980,Produccion_PJ!$H163)+SUMIFS(Resultados_Dic3!I$3:I$99980,Resultados_Dic3!$F$3:$F$99980,Produccion_PJ!$K163,Resultados_Dic3!$D$3:$D$99980,Produccion_PJ!$K$154,Resultados_Dic3!$E$3:$E$99980,$I163,Resultados_Dic3!$A$3:$A$99980,Produccion_PJ!$H163)</f>
        <v>12.057408453843101</v>
      </c>
      <c r="N163" s="21">
        <f>+SUMIFS(Resultados_Dic3!J$3:J$99980,Resultados_Dic3!$F$3:$F$99980,Produccion_PJ!$K163,Resultados_Dic3!$D$3:$D$99980,Produccion_PJ!$K$154,Resultados_Dic3!$E$3:$E$99980,Produccion_PJ!$J163,Resultados_Dic3!$A$3:$A$99980,Produccion_PJ!$H163)+SUMIFS(Resultados_Dic3!J$3:J$99980,Resultados_Dic3!$F$3:$F$99980,Produccion_PJ!$K163,Resultados_Dic3!$D$3:$D$99980,Produccion_PJ!$K$154,Resultados_Dic3!$E$3:$E$99980,$I163,Resultados_Dic3!$A$3:$A$99980,Produccion_PJ!$H163)</f>
        <v>12.0658117975371</v>
      </c>
      <c r="O163" s="21">
        <f>+SUMIFS(Resultados_Dic3!K$3:K$99980,Resultados_Dic3!$F$3:$F$99980,Produccion_PJ!$K163,Resultados_Dic3!$D$3:$D$99980,Produccion_PJ!$K$154,Resultados_Dic3!$E$3:$E$99980,Produccion_PJ!$J163,Resultados_Dic3!$A$3:$A$99980,Produccion_PJ!$H163)+SUMIFS(Resultados_Dic3!K$3:K$99980,Resultados_Dic3!$F$3:$F$99980,Produccion_PJ!$K163,Resultados_Dic3!$D$3:$D$99980,Produccion_PJ!$K$154,Resultados_Dic3!$E$3:$E$99980,$I163,Resultados_Dic3!$A$3:$A$99980,Produccion_PJ!$H163)</f>
        <v>12.0742151412312</v>
      </c>
      <c r="P163" s="21">
        <f>+SUMIFS(Resultados_Dic3!L$3:L$99980,Resultados_Dic3!$F$3:$F$99980,Produccion_PJ!$K163,Resultados_Dic3!$D$3:$D$99980,Produccion_PJ!$K$154,Resultados_Dic3!$E$3:$E$99980,Produccion_PJ!$J163,Resultados_Dic3!$A$3:$A$99980,Produccion_PJ!$H163)+SUMIFS(Resultados_Dic3!L$3:L$99980,Resultados_Dic3!$F$3:$F$99980,Produccion_PJ!$K163,Resultados_Dic3!$D$3:$D$99980,Produccion_PJ!$K$154,Resultados_Dic3!$E$3:$E$99980,$I163,Resultados_Dic3!$A$3:$A$99980,Produccion_PJ!$H163)</f>
        <v>12.082618484925201</v>
      </c>
      <c r="Q163" s="21">
        <f>+SUMIFS(Resultados_Dic3!M$3:M$99980,Resultados_Dic3!$F$3:$F$99980,Produccion_PJ!$K163,Resultados_Dic3!$D$3:$D$99980,Produccion_PJ!$K$154,Resultados_Dic3!$E$3:$E$99980,Produccion_PJ!$J163,Resultados_Dic3!$A$3:$A$99980,Produccion_PJ!$H163)+SUMIFS(Resultados_Dic3!M$3:M$99980,Resultados_Dic3!$F$3:$F$99980,Produccion_PJ!$K163,Resultados_Dic3!$D$3:$D$99980,Produccion_PJ!$K$154,Resultados_Dic3!$E$3:$E$99980,$I163,Resultados_Dic3!$A$3:$A$99980,Produccion_PJ!$H163)</f>
        <v>11.0547974913822</v>
      </c>
      <c r="R163" s="21">
        <f>+SUMIFS(Resultados_Dic3!N$3:N$99980,Resultados_Dic3!$F$3:$F$99980,Produccion_PJ!$K163,Resultados_Dic3!$D$3:$D$99980,Produccion_PJ!$K$154,Resultados_Dic3!$E$3:$E$99980,Produccion_PJ!$J163,Resultados_Dic3!$A$3:$A$99980,Produccion_PJ!$H163)+SUMIFS(Resultados_Dic3!N$3:N$99980,Resultados_Dic3!$F$3:$F$99980,Produccion_PJ!$K163,Resultados_Dic3!$D$3:$D$99980,Produccion_PJ!$K$154,Resultados_Dic3!$E$3:$E$99980,$I163,Resultados_Dic3!$A$3:$A$99980,Produccion_PJ!$H163)</f>
        <v>10.0269764978392</v>
      </c>
      <c r="S163" s="21">
        <f>+SUMIFS(Resultados_Dic3!O$3:O$99980,Resultados_Dic3!$F$3:$F$99980,Produccion_PJ!$K163,Resultados_Dic3!$D$3:$D$99980,Produccion_PJ!$K$154,Resultados_Dic3!$E$3:$E$99980,Produccion_PJ!$J163,Resultados_Dic3!$A$3:$A$99980,Produccion_PJ!$H163)+SUMIFS(Resultados_Dic3!O$3:O$99980,Resultados_Dic3!$F$3:$F$99980,Produccion_PJ!$K163,Resultados_Dic3!$D$3:$D$99980,Produccion_PJ!$K$154,Resultados_Dic3!$E$3:$E$99980,$I163,Resultados_Dic3!$A$3:$A$99980,Produccion_PJ!$H163)</f>
        <v>9.1812013139974393</v>
      </c>
      <c r="T163" s="21">
        <f>+SUMIFS(Resultados_Dic3!P$3:P$99980,Resultados_Dic3!$F$3:$F$99980,Produccion_PJ!$K163,Resultados_Dic3!$D$3:$D$99980,Produccion_PJ!$K$154,Resultados_Dic3!$E$3:$E$99980,Produccion_PJ!$J163,Resultados_Dic3!$A$3:$A$99980,Produccion_PJ!$H163)+SUMIFS(Resultados_Dic3!P$3:P$99980,Resultados_Dic3!$F$3:$F$99980,Produccion_PJ!$K163,Resultados_Dic3!$D$3:$D$99980,Produccion_PJ!$K$154,Resultados_Dic3!$E$3:$E$99980,$I163,Resultados_Dic3!$A$3:$A$99980,Produccion_PJ!$H163)</f>
        <v>8.3354261301556498</v>
      </c>
      <c r="U163" s="21">
        <f>+SUMIFS(Resultados_Dic3!Q$3:Q$99980,Resultados_Dic3!$F$3:$F$99980,Produccion_PJ!$K163,Resultados_Dic3!$D$3:$D$99980,Produccion_PJ!$K$154,Resultados_Dic3!$E$3:$E$99980,Produccion_PJ!$J163,Resultados_Dic3!$A$3:$A$99980,Produccion_PJ!$H163)+SUMIFS(Resultados_Dic3!Q$3:Q$99980,Resultados_Dic3!$F$3:$F$99980,Produccion_PJ!$K163,Resultados_Dic3!$D$3:$D$99980,Produccion_PJ!$K$154,Resultados_Dic3!$E$3:$E$99980,$I163,Resultados_Dic3!$A$3:$A$99980,Produccion_PJ!$H163)</f>
        <v>7.6343695146278696</v>
      </c>
      <c r="V163" s="21">
        <f>+SUMIFS(Resultados_Dic3!R$3:R$99980,Resultados_Dic3!$F$3:$F$99980,Produccion_PJ!$K163,Resultados_Dic3!$D$3:$D$99980,Produccion_PJ!$K$154,Resultados_Dic3!$E$3:$E$99980,Produccion_PJ!$J163,Resultados_Dic3!$A$3:$A$99980,Produccion_PJ!$H163)+SUMIFS(Resultados_Dic3!R$3:R$99980,Resultados_Dic3!$F$3:$F$99980,Produccion_PJ!$K163,Resultados_Dic3!$D$3:$D$99980,Produccion_PJ!$K$154,Resultados_Dic3!$E$3:$E$99980,$I163,Resultados_Dic3!$A$3:$A$99980,Produccion_PJ!$H163)</f>
        <v>6.9333128991000796</v>
      </c>
      <c r="W163" s="21">
        <f>+SUMIFS(Resultados_Dic3!S$3:S$99980,Resultados_Dic3!$F$3:$F$99980,Produccion_PJ!$K163,Resultados_Dic3!$D$3:$D$99980,Produccion_PJ!$K$154,Resultados_Dic3!$E$3:$E$99980,Produccion_PJ!$J163,Resultados_Dic3!$A$3:$A$99980,Produccion_PJ!$H163)+SUMIFS(Resultados_Dic3!S$3:S$99980,Resultados_Dic3!$F$3:$F$99980,Produccion_PJ!$K163,Resultados_Dic3!$D$3:$D$99980,Produccion_PJ!$K$154,Resultados_Dic3!$E$3:$E$99980,$I163,Resultados_Dic3!$A$3:$A$99980,Produccion_PJ!$H163)</f>
        <v>6.2322562835723003</v>
      </c>
      <c r="X163" s="21">
        <f>+SUMIFS(Resultados_Dic3!T$3:T$99980,Resultados_Dic3!$F$3:$F$99980,Produccion_PJ!$K163,Resultados_Dic3!$D$3:$D$99980,Produccion_PJ!$K$154,Resultados_Dic3!$E$3:$E$99980,Produccion_PJ!$J163,Resultados_Dic3!$A$3:$A$99980,Produccion_PJ!$H163)+SUMIFS(Resultados_Dic3!T$3:T$99980,Resultados_Dic3!$F$3:$F$99980,Produccion_PJ!$K163,Resultados_Dic3!$D$3:$D$99980,Produccion_PJ!$K$154,Resultados_Dic3!$E$3:$E$99980,$I163,Resultados_Dic3!$A$3:$A$99980,Produccion_PJ!$H163)</f>
        <v>5.7404481655716202</v>
      </c>
      <c r="Y163" s="21">
        <f>+SUMIFS(Resultados_Dic3!U$3:U$99980,Resultados_Dic3!$F$3:$F$99980,Produccion_PJ!$K163,Resultados_Dic3!$D$3:$D$99980,Produccion_PJ!$K$154,Resultados_Dic3!$E$3:$E$99980,Produccion_PJ!$J163,Resultados_Dic3!$A$3:$A$99980,Produccion_PJ!$H163)+SUMIFS(Resultados_Dic3!U$3:U$99980,Resultados_Dic3!$F$3:$F$99980,Produccion_PJ!$K163,Resultados_Dic3!$D$3:$D$99980,Produccion_PJ!$K$154,Resultados_Dic3!$E$3:$E$99980,$I163,Resultados_Dic3!$A$3:$A$99980,Produccion_PJ!$H163)</f>
        <v>5.2486400475709498</v>
      </c>
      <c r="Z163" s="21">
        <f>+SUMIFS(Resultados_Dic3!V$3:V$99980,Resultados_Dic3!$F$3:$F$99980,Produccion_PJ!$K163,Resultados_Dic3!$D$3:$D$99980,Produccion_PJ!$K$154,Resultados_Dic3!$E$3:$E$99980,Produccion_PJ!$J163,Resultados_Dic3!$A$3:$A$99980,Produccion_PJ!$H163)+SUMIFS(Resultados_Dic3!V$3:V$99980,Resultados_Dic3!$F$3:$F$99980,Produccion_PJ!$K163,Resultados_Dic3!$D$3:$D$99980,Produccion_PJ!$K$154,Resultados_Dic3!$E$3:$E$99980,$I163,Resultados_Dic3!$A$3:$A$99980,Produccion_PJ!$H163)</f>
        <v>2.37247719551827</v>
      </c>
      <c r="AA163" s="21">
        <f>+SUMIFS(Resultados_Dic3!W$3:W$99980,Resultados_Dic3!$F$3:$F$99980,Produccion_PJ!$K163,Resultados_Dic3!$D$3:$D$99980,Produccion_PJ!$K$154,Resultados_Dic3!$E$3:$E$99980,Produccion_PJ!$J163,Resultados_Dic3!$A$3:$A$99980,Produccion_PJ!$H163)+SUMIFS(Resultados_Dic3!W$3:W$99980,Resultados_Dic3!$F$3:$F$99980,Produccion_PJ!$K163,Resultados_Dic3!$D$3:$D$99980,Produccion_PJ!$K$154,Resultados_Dic3!$E$3:$E$99980,$I163,Resultados_Dic3!$A$3:$A$99980,Produccion_PJ!$H163)</f>
        <v>0</v>
      </c>
      <c r="AB163" s="21">
        <f>+SUMIFS(Resultados_Dic3!X$3:X$99980,Resultados_Dic3!$F$3:$F$99980,Produccion_PJ!$K163,Resultados_Dic3!$D$3:$D$99980,Produccion_PJ!$K$154,Resultados_Dic3!$E$3:$E$99980,Produccion_PJ!$J163,Resultados_Dic3!$A$3:$A$99980,Produccion_PJ!$H163)+SUMIFS(Resultados_Dic3!X$3:X$99980,Resultados_Dic3!$F$3:$F$99980,Produccion_PJ!$K163,Resultados_Dic3!$D$3:$D$99980,Produccion_PJ!$K$154,Resultados_Dic3!$E$3:$E$99980,$I163,Resultados_Dic3!$A$3:$A$99980,Produccion_PJ!$H163)</f>
        <v>0</v>
      </c>
      <c r="AC163" s="21">
        <f>+SUMIFS(Resultados_Dic3!Y$3:Y$99980,Resultados_Dic3!$F$3:$F$99980,Produccion_PJ!$K163,Resultados_Dic3!$D$3:$D$99980,Produccion_PJ!$K$154,Resultados_Dic3!$E$3:$E$99980,Produccion_PJ!$J163,Resultados_Dic3!$A$3:$A$99980,Produccion_PJ!$H163)+SUMIFS(Resultados_Dic3!Y$3:Y$99980,Resultados_Dic3!$F$3:$F$99980,Produccion_PJ!$K163,Resultados_Dic3!$D$3:$D$99980,Produccion_PJ!$K$154,Resultados_Dic3!$E$3:$E$99980,$I163,Resultados_Dic3!$A$3:$A$99980,Produccion_PJ!$H163)</f>
        <v>0</v>
      </c>
      <c r="AD163" s="21">
        <f>+SUMIFS(Resultados_Dic3!Z$3:Z$99980,Resultados_Dic3!$F$3:$F$99980,Produccion_PJ!$K163,Resultados_Dic3!$D$3:$D$99980,Produccion_PJ!$K$154,Resultados_Dic3!$E$3:$E$99980,Produccion_PJ!$J163,Resultados_Dic3!$A$3:$A$99980,Produccion_PJ!$H163)+SUMIFS(Resultados_Dic3!Z$3:Z$99980,Resultados_Dic3!$F$3:$F$99980,Produccion_PJ!$K163,Resultados_Dic3!$D$3:$D$99980,Produccion_PJ!$K$154,Resultados_Dic3!$E$3:$E$99980,$I163,Resultados_Dic3!$A$3:$A$99980,Produccion_PJ!$H163)</f>
        <v>0</v>
      </c>
      <c r="AE163" s="21">
        <f>+SUMIFS(Resultados_Dic3!AA$3:AA$99980,Resultados_Dic3!$F$3:$F$99980,Produccion_PJ!$K163,Resultados_Dic3!$D$3:$D$99980,Produccion_PJ!$K$154,Resultados_Dic3!$E$3:$E$99980,Produccion_PJ!$J163,Resultados_Dic3!$A$3:$A$99980,Produccion_PJ!$H163)+SUMIFS(Resultados_Dic3!AA$3:AA$99980,Resultados_Dic3!$F$3:$F$99980,Produccion_PJ!$K163,Resultados_Dic3!$D$3:$D$99980,Produccion_PJ!$K$154,Resultados_Dic3!$E$3:$E$99980,$I163,Resultados_Dic3!$A$3:$A$99980,Produccion_PJ!$H163)</f>
        <v>0</v>
      </c>
      <c r="AF163" s="21">
        <f>+SUMIFS(Resultados_Dic3!AB$3:AB$99980,Resultados_Dic3!$F$3:$F$99980,Produccion_PJ!$K163,Resultados_Dic3!$D$3:$D$99980,Produccion_PJ!$K$154,Resultados_Dic3!$E$3:$E$99980,Produccion_PJ!$J163,Resultados_Dic3!$A$3:$A$99980,Produccion_PJ!$H163)+SUMIFS(Resultados_Dic3!AB$3:AB$99980,Resultados_Dic3!$F$3:$F$99980,Produccion_PJ!$K163,Resultados_Dic3!$D$3:$D$99980,Produccion_PJ!$K$154,Resultados_Dic3!$E$3:$E$99980,$I163,Resultados_Dic3!$A$3:$A$99980,Produccion_PJ!$H163)</f>
        <v>0</v>
      </c>
      <c r="AG163" s="21">
        <f>+SUMIFS(Resultados_Dic3!AC$3:AC$99980,Resultados_Dic3!$F$3:$F$99980,Produccion_PJ!$K163,Resultados_Dic3!$D$3:$D$99980,Produccion_PJ!$K$154,Resultados_Dic3!$E$3:$E$99980,Produccion_PJ!$J163,Resultados_Dic3!$A$3:$A$99980,Produccion_PJ!$H163)+SUMIFS(Resultados_Dic3!AC$3:AC$99980,Resultados_Dic3!$F$3:$F$99980,Produccion_PJ!$K163,Resultados_Dic3!$D$3:$D$99980,Produccion_PJ!$K$154,Resultados_Dic3!$E$3:$E$99980,$I163,Resultados_Dic3!$A$3:$A$99980,Produccion_PJ!$H163)</f>
        <v>0</v>
      </c>
      <c r="AH163" s="21">
        <f>+SUMIFS(Resultados_Dic3!AD$3:AD$99980,Resultados_Dic3!$F$3:$F$99980,Produccion_PJ!$K163,Resultados_Dic3!$D$3:$D$99980,Produccion_PJ!$K$154,Resultados_Dic3!$E$3:$E$99980,Produccion_PJ!$J163,Resultados_Dic3!$A$3:$A$99980,Produccion_PJ!$H163)+SUMIFS(Resultados_Dic3!AD$3:AD$99980,Resultados_Dic3!$F$3:$F$99980,Produccion_PJ!$K163,Resultados_Dic3!$D$3:$D$99980,Produccion_PJ!$K$154,Resultados_Dic3!$E$3:$E$99980,$I163,Resultados_Dic3!$A$3:$A$99980,Produccion_PJ!$H163)</f>
        <v>0</v>
      </c>
      <c r="AI163" s="21">
        <f>+SUMIFS(Resultados_Dic3!AE$3:AE$99980,Resultados_Dic3!$F$3:$F$99980,Produccion_PJ!$K163,Resultados_Dic3!$D$3:$D$99980,Produccion_PJ!$K$154,Resultados_Dic3!$E$3:$E$99980,Produccion_PJ!$J163,Resultados_Dic3!$A$3:$A$99980,Produccion_PJ!$H163)+SUMIFS(Resultados_Dic3!AE$3:AE$99980,Resultados_Dic3!$F$3:$F$99980,Produccion_PJ!$K163,Resultados_Dic3!$D$3:$D$99980,Produccion_PJ!$K$154,Resultados_Dic3!$E$3:$E$99980,$I163,Resultados_Dic3!$A$3:$A$99980,Produccion_PJ!$H163)</f>
        <v>0</v>
      </c>
      <c r="AJ163" s="21">
        <f>+SUMIFS(Resultados_Dic3!AF$3:AF$99980,Resultados_Dic3!$F$3:$F$99980,Produccion_PJ!$K163,Resultados_Dic3!$D$3:$D$99980,Produccion_PJ!$K$154,Resultados_Dic3!$E$3:$E$99980,Produccion_PJ!$J163,Resultados_Dic3!$A$3:$A$99980,Produccion_PJ!$H163)+SUMIFS(Resultados_Dic3!AF$3:AF$99980,Resultados_Dic3!$F$3:$F$99980,Produccion_PJ!$K163,Resultados_Dic3!$D$3:$D$99980,Produccion_PJ!$K$154,Resultados_Dic3!$E$3:$E$99980,$I163,Resultados_Dic3!$A$3:$A$99980,Produccion_PJ!$H163)</f>
        <v>0</v>
      </c>
      <c r="AK163" s="21">
        <f>+SUMIFS(Resultados_Dic3!AG$3:AG$99980,Resultados_Dic3!$F$3:$F$99980,Produccion_PJ!$K163,Resultados_Dic3!$D$3:$D$99980,Produccion_PJ!$K$154,Resultados_Dic3!$E$3:$E$99980,Produccion_PJ!$J163,Resultados_Dic3!$A$3:$A$99980,Produccion_PJ!$H163)+SUMIFS(Resultados_Dic3!AG$3:AG$99980,Resultados_Dic3!$F$3:$F$99980,Produccion_PJ!$K163,Resultados_Dic3!$D$3:$D$99980,Produccion_PJ!$K$154,Resultados_Dic3!$E$3:$E$99980,$I163,Resultados_Dic3!$A$3:$A$99980,Produccion_PJ!$H163)</f>
        <v>0</v>
      </c>
      <c r="AL163" s="21">
        <f>+SUMIFS(Resultados_Dic3!AH$3:AH$99980,Resultados_Dic3!$F$3:$F$99980,Produccion_PJ!$K163,Resultados_Dic3!$D$3:$D$99980,Produccion_PJ!$K$154,Resultados_Dic3!$E$3:$E$99980,Produccion_PJ!$J163,Resultados_Dic3!$A$3:$A$99980,Produccion_PJ!$H163)+SUMIFS(Resultados_Dic3!AH$3:AH$99980,Resultados_Dic3!$F$3:$F$99980,Produccion_PJ!$K163,Resultados_Dic3!$D$3:$D$99980,Produccion_PJ!$K$154,Resultados_Dic3!$E$3:$E$99980,$I163,Resultados_Dic3!$A$3:$A$99980,Produccion_PJ!$H163)</f>
        <v>0</v>
      </c>
      <c r="AM163" s="21">
        <f>+SUMIFS(Resultados_Dic3!AI$3:AI$99980,Resultados_Dic3!$F$3:$F$99980,Produccion_PJ!$K163,Resultados_Dic3!$D$3:$D$99980,Produccion_PJ!$K$154,Resultados_Dic3!$E$3:$E$99980,Produccion_PJ!$J163,Resultados_Dic3!$A$3:$A$99980,Produccion_PJ!$H163)+SUMIFS(Resultados_Dic3!AI$3:AI$99980,Resultados_Dic3!$F$3:$F$99980,Produccion_PJ!$K163,Resultados_Dic3!$D$3:$D$99980,Produccion_PJ!$K$154,Resultados_Dic3!$E$3:$E$99980,$I163,Resultados_Dic3!$A$3:$A$99980,Produccion_PJ!$H163)</f>
        <v>0</v>
      </c>
      <c r="AN163" s="21">
        <f>+SUMIFS(Resultados_Dic3!AJ$3:AJ$99980,Resultados_Dic3!$F$3:$F$99980,Produccion_PJ!$K163,Resultados_Dic3!$D$3:$D$99980,Produccion_PJ!$K$154,Resultados_Dic3!$E$3:$E$99980,Produccion_PJ!$J163,Resultados_Dic3!$A$3:$A$99980,Produccion_PJ!$H163)+SUMIFS(Resultados_Dic3!AJ$3:AJ$99980,Resultados_Dic3!$F$3:$F$99980,Produccion_PJ!$K163,Resultados_Dic3!$D$3:$D$99980,Produccion_PJ!$K$154,Resultados_Dic3!$E$3:$E$99980,$I163,Resultados_Dic3!$A$3:$A$99980,Produccion_PJ!$H163)</f>
        <v>0</v>
      </c>
      <c r="AO163" s="21">
        <f>+SUMIFS(Resultados_Dic3!AK$3:AK$99980,Resultados_Dic3!$F$3:$F$99980,Produccion_PJ!$K163,Resultados_Dic3!$D$3:$D$99980,Produccion_PJ!$K$154,Resultados_Dic3!$E$3:$E$99980,Produccion_PJ!$J163,Resultados_Dic3!$A$3:$A$99980,Produccion_PJ!$H163)+SUMIFS(Resultados_Dic3!AK$3:AK$99980,Resultados_Dic3!$F$3:$F$99980,Produccion_PJ!$K163,Resultados_Dic3!$D$3:$D$99980,Produccion_PJ!$K$154,Resultados_Dic3!$E$3:$E$99980,$I163,Resultados_Dic3!$A$3:$A$99980,Produccion_PJ!$H163)</f>
        <v>0</v>
      </c>
      <c r="AP163" s="21">
        <f>+SUMIFS(Resultados_Dic3!AL$3:AL$99980,Resultados_Dic3!$F$3:$F$99980,Produccion_PJ!$K163,Resultados_Dic3!$D$3:$D$99980,Produccion_PJ!$K$154,Resultados_Dic3!$E$3:$E$99980,Produccion_PJ!$J163,Resultados_Dic3!$A$3:$A$99980,Produccion_PJ!$H163)+SUMIFS(Resultados_Dic3!AL$3:AL$99980,Resultados_Dic3!$F$3:$F$99980,Produccion_PJ!$K163,Resultados_Dic3!$D$3:$D$99980,Produccion_PJ!$K$154,Resultados_Dic3!$E$3:$E$99980,$I163,Resultados_Dic3!$A$3:$A$99980,Produccion_PJ!$H163)</f>
        <v>0</v>
      </c>
      <c r="AQ163" s="21">
        <f>+SUMIFS(Resultados_Dic3!AM$3:AM$99980,Resultados_Dic3!$F$3:$F$99980,Produccion_PJ!$K163,Resultados_Dic3!$D$3:$D$99980,Produccion_PJ!$K$154,Resultados_Dic3!$E$3:$E$99980,Produccion_PJ!$J163,Resultados_Dic3!$A$3:$A$99980,Produccion_PJ!$H163)+SUMIFS(Resultados_Dic3!AM$3:AM$99980,Resultados_Dic3!$F$3:$F$99980,Produccion_PJ!$K163,Resultados_Dic3!$D$3:$D$99980,Produccion_PJ!$K$154,Resultados_Dic3!$E$3:$E$99980,$I163,Resultados_Dic3!$A$3:$A$99980,Produccion_PJ!$H163)</f>
        <v>0</v>
      </c>
    </row>
    <row r="164" spans="1:44" s="73" customFormat="1" x14ac:dyDescent="0.25">
      <c r="A164" s="72"/>
      <c r="F164" s="94"/>
      <c r="H164" s="74"/>
      <c r="I164" s="74"/>
      <c r="L164" s="75">
        <f>+SUM(L157:L163)</f>
        <v>194.59771940383052</v>
      </c>
      <c r="M164" s="75">
        <f t="shared" ref="M164" si="304">+SUM(M157:M163)</f>
        <v>185.83430608351091</v>
      </c>
      <c r="N164" s="75">
        <f t="shared" ref="N164" si="305">+SUM(N157:N163)</f>
        <v>161.01208459867809</v>
      </c>
      <c r="O164" s="75">
        <f t="shared" ref="O164" si="306">+SUM(O157:O163)</f>
        <v>159.09434163038628</v>
      </c>
      <c r="P164" s="75">
        <f t="shared" ref="P164" si="307">+SUM(P157:P163)</f>
        <v>60.193404971253159</v>
      </c>
      <c r="Q164" s="75">
        <f t="shared" ref="Q164" si="308">+SUM(Q157:Q163)</f>
        <v>59.138791151939557</v>
      </c>
      <c r="R164" s="75">
        <f t="shared" ref="R164" si="309">+SUM(R157:R163)</f>
        <v>58.084177332625941</v>
      </c>
      <c r="S164" s="75">
        <f t="shared" ref="S164" si="310">+SUM(S157:S163)</f>
        <v>57.217155681910477</v>
      </c>
      <c r="T164" s="75">
        <f t="shared" ref="T164" si="311">+SUM(T157:T163)</f>
        <v>8.3354261301556498</v>
      </c>
      <c r="U164" s="75">
        <f t="shared" ref="U164" si="312">+SUM(U157:U163)</f>
        <v>7.6343695146278696</v>
      </c>
      <c r="V164" s="75">
        <f t="shared" ref="V164" si="313">+SUM(V157:V163)</f>
        <v>6.9333128991000796</v>
      </c>
      <c r="W164" s="75">
        <f t="shared" ref="W164" si="314">+SUM(W157:W163)</f>
        <v>6.2322562835723003</v>
      </c>
      <c r="X164" s="75">
        <f t="shared" ref="X164" si="315">+SUM(X157:X163)</f>
        <v>5.7404481655716202</v>
      </c>
      <c r="Y164" s="75">
        <f t="shared" ref="Y164" si="316">+SUM(Y157:Y163)</f>
        <v>5.2486400475709498</v>
      </c>
      <c r="Z164" s="75">
        <f t="shared" ref="Z164" si="317">+SUM(Z157:Z163)</f>
        <v>2.37247719551827</v>
      </c>
      <c r="AA164" s="75">
        <f t="shared" ref="AA164" si="318">+SUM(AA157:AA163)</f>
        <v>0</v>
      </c>
      <c r="AB164" s="75">
        <f t="shared" ref="AB164" si="319">+SUM(AB157:AB163)</f>
        <v>0</v>
      </c>
      <c r="AC164" s="75">
        <f t="shared" ref="AC164" si="320">+SUM(AC157:AC163)</f>
        <v>0</v>
      </c>
      <c r="AD164" s="75">
        <f t="shared" ref="AD164" si="321">+SUM(AD157:AD163)</f>
        <v>0</v>
      </c>
      <c r="AE164" s="75">
        <f t="shared" ref="AE164" si="322">+SUM(AE157:AE163)</f>
        <v>0</v>
      </c>
      <c r="AF164" s="75">
        <f t="shared" ref="AF164" si="323">+SUM(AF157:AF163)</f>
        <v>0</v>
      </c>
      <c r="AG164" s="75">
        <f t="shared" ref="AG164" si="324">+SUM(AG157:AG163)</f>
        <v>0</v>
      </c>
      <c r="AH164" s="75">
        <f t="shared" ref="AH164" si="325">+SUM(AH157:AH163)</f>
        <v>0</v>
      </c>
      <c r="AI164" s="75">
        <f t="shared" ref="AI164" si="326">+SUM(AI157:AI163)</f>
        <v>0</v>
      </c>
      <c r="AJ164" s="75">
        <f t="shared" ref="AJ164" si="327">+SUM(AJ157:AJ163)</f>
        <v>0</v>
      </c>
      <c r="AK164" s="75">
        <f t="shared" ref="AK164" si="328">+SUM(AK157:AK163)</f>
        <v>0</v>
      </c>
      <c r="AL164" s="75">
        <f t="shared" ref="AL164" si="329">+SUM(AL157:AL163)</f>
        <v>0</v>
      </c>
      <c r="AM164" s="75">
        <f t="shared" ref="AM164" si="330">+SUM(AM157:AM163)</f>
        <v>0</v>
      </c>
      <c r="AN164" s="75">
        <f t="shared" ref="AN164" si="331">+SUM(AN157:AN163)</f>
        <v>0</v>
      </c>
      <c r="AO164" s="75">
        <f t="shared" ref="AO164" si="332">+SUM(AO157:AO163)</f>
        <v>0</v>
      </c>
      <c r="AP164" s="75">
        <f t="shared" ref="AP164" si="333">+SUM(AP157:AP163)</f>
        <v>0</v>
      </c>
      <c r="AQ164" s="75">
        <f t="shared" ref="AQ164" si="334">+SUM(AQ157:AQ163)</f>
        <v>0</v>
      </c>
    </row>
    <row r="165" spans="1:44" x14ac:dyDescent="0.25">
      <c r="H165"/>
      <c r="I165"/>
    </row>
    <row r="166" spans="1:44" ht="18.75" x14ac:dyDescent="0.3">
      <c r="H166"/>
      <c r="I166"/>
      <c r="K166" s="34" t="s">
        <v>415</v>
      </c>
    </row>
    <row r="167" spans="1:44" x14ac:dyDescent="0.25">
      <c r="G167" s="15"/>
      <c r="H167" s="12"/>
      <c r="I167" s="12"/>
      <c r="J167" s="67" t="s">
        <v>37</v>
      </c>
      <c r="K167" s="50" t="s">
        <v>377</v>
      </c>
    </row>
    <row r="168" spans="1:44" x14ac:dyDescent="0.25">
      <c r="G168" s="44"/>
      <c r="H168" s="43"/>
      <c r="I168" s="43"/>
      <c r="J168" s="15"/>
      <c r="K168" s="16"/>
    </row>
    <row r="169" spans="1:44" x14ac:dyDescent="0.25">
      <c r="L169" s="49">
        <v>2019</v>
      </c>
      <c r="M169" s="49">
        <v>2020</v>
      </c>
      <c r="N169" s="49">
        <v>2021</v>
      </c>
      <c r="O169" s="49">
        <v>2022</v>
      </c>
      <c r="P169" s="49">
        <v>2023</v>
      </c>
      <c r="Q169" s="49">
        <v>2024</v>
      </c>
      <c r="R169" s="49">
        <v>2025</v>
      </c>
      <c r="S169" s="49">
        <v>2026</v>
      </c>
      <c r="T169" s="49">
        <v>2027</v>
      </c>
      <c r="U169" s="49">
        <v>2028</v>
      </c>
      <c r="V169" s="49">
        <v>2029</v>
      </c>
      <c r="W169" s="49">
        <v>2030</v>
      </c>
      <c r="X169" s="49">
        <v>2031</v>
      </c>
      <c r="Y169" s="49">
        <v>2032</v>
      </c>
      <c r="Z169" s="49">
        <v>2033</v>
      </c>
      <c r="AA169" s="49">
        <v>2034</v>
      </c>
      <c r="AB169" s="49">
        <v>2035</v>
      </c>
      <c r="AC169" s="49">
        <v>2036</v>
      </c>
      <c r="AD169" s="49">
        <v>2037</v>
      </c>
      <c r="AE169" s="49">
        <v>2038</v>
      </c>
      <c r="AF169" s="49">
        <v>2039</v>
      </c>
      <c r="AG169" s="49">
        <v>2040</v>
      </c>
      <c r="AH169" s="49">
        <v>2041</v>
      </c>
      <c r="AI169" s="49">
        <v>2042</v>
      </c>
      <c r="AJ169" s="49">
        <v>2043</v>
      </c>
      <c r="AK169" s="49">
        <v>2044</v>
      </c>
      <c r="AL169" s="49">
        <v>2045</v>
      </c>
      <c r="AM169" s="49">
        <v>2046</v>
      </c>
      <c r="AN169" s="49">
        <v>2047</v>
      </c>
      <c r="AO169" s="49">
        <v>2048</v>
      </c>
      <c r="AP169" s="49">
        <v>2049</v>
      </c>
      <c r="AQ169" s="49">
        <v>2050</v>
      </c>
      <c r="AR169" s="21"/>
    </row>
    <row r="170" spans="1:44" x14ac:dyDescent="0.25">
      <c r="D170" s="35"/>
      <c r="E170" s="35"/>
      <c r="G170" s="15"/>
      <c r="H170" s="17" t="str">
        <f>+$H$1</f>
        <v>DIC5</v>
      </c>
      <c r="I170" s="24" t="s">
        <v>126</v>
      </c>
      <c r="J170" s="24" t="s">
        <v>119</v>
      </c>
      <c r="K170" s="50" t="s">
        <v>224</v>
      </c>
      <c r="L170" s="21">
        <f>+SUMIFS(Resultados_Dic3!H$3:H$99980,Resultados_Dic3!$F$3:$F$99980,Produccion_PJ!$K170,Resultados_Dic3!$D$3:$D$99980,Produccion_PJ!$K$167,Resultados_Dic3!$E$3:$E$99980,Produccion_PJ!$J170,Resultados_Dic3!$A$3:$A$99980,Produccion_PJ!$H170)+SUMIFS(Resultados_Dic3!H$3:H$99980,Resultados_Dic3!$F$3:$F$99980,Produccion_PJ!$K170,Resultados_Dic3!$D$3:$D$99980,Produccion_PJ!$K$167,Resultados_Dic3!$E$3:$E$99980,$I170,Resultados_Dic3!$A$3:$A$99980,Produccion_PJ!$H170)</f>
        <v>64.411891490822299</v>
      </c>
      <c r="M170" s="21">
        <f>+SUMIFS(Resultados_Dic3!I$3:I$99980,Resultados_Dic3!$F$3:$F$99980,Produccion_PJ!$K170,Resultados_Dic3!$D$3:$D$99980,Produccion_PJ!$K$167,Resultados_Dic3!$E$3:$E$99980,Produccion_PJ!$J170,Resultados_Dic3!$A$3:$A$99980,Produccion_PJ!$H170)+SUMIFS(Resultados_Dic3!I$3:I$99980,Resultados_Dic3!$F$3:$F$99980,Produccion_PJ!$K170,Resultados_Dic3!$D$3:$D$99980,Produccion_PJ!$K$167,Resultados_Dic3!$E$3:$E$99980,$I170,Resultados_Dic3!$A$3:$A$99980,Produccion_PJ!$H170)</f>
        <v>52.050088586040197</v>
      </c>
      <c r="N170" s="21">
        <f>+SUMIFS(Resultados_Dic3!J$3:J$99980,Resultados_Dic3!$F$3:$F$99980,Produccion_PJ!$K170,Resultados_Dic3!$D$3:$D$99980,Produccion_PJ!$K$167,Resultados_Dic3!$E$3:$E$99980,Produccion_PJ!$J170,Resultados_Dic3!$A$3:$A$99980,Produccion_PJ!$H170)+SUMIFS(Resultados_Dic3!J$3:J$99980,Resultados_Dic3!$F$3:$F$99980,Produccion_PJ!$K170,Resultados_Dic3!$D$3:$D$99980,Produccion_PJ!$K$167,Resultados_Dic3!$E$3:$E$99980,$I170,Resultados_Dic3!$A$3:$A$99980,Produccion_PJ!$H170)</f>
        <v>40.752372129320399</v>
      </c>
      <c r="O170" s="21">
        <f>+SUMIFS(Resultados_Dic3!K$3:K$99980,Resultados_Dic3!$F$3:$F$99980,Produccion_PJ!$K170,Resultados_Dic3!$D$3:$D$99980,Produccion_PJ!$K$167,Resultados_Dic3!$E$3:$E$99980,Produccion_PJ!$J170,Resultados_Dic3!$A$3:$A$99980,Produccion_PJ!$H170)+SUMIFS(Resultados_Dic3!K$3:K$99980,Resultados_Dic3!$F$3:$F$99980,Produccion_PJ!$K170,Resultados_Dic3!$D$3:$D$99980,Produccion_PJ!$K$167,Resultados_Dic3!$E$3:$E$99980,$I170,Resultados_Dic3!$A$3:$A$99980,Produccion_PJ!$H170)</f>
        <v>47.591131694723003</v>
      </c>
      <c r="P170" s="21">
        <f>+SUMIFS(Resultados_Dic3!L$3:L$99980,Resultados_Dic3!$F$3:$F$99980,Produccion_PJ!$K170,Resultados_Dic3!$D$3:$D$99980,Produccion_PJ!$K$167,Resultados_Dic3!$E$3:$E$99980,Produccion_PJ!$J170,Resultados_Dic3!$A$3:$A$99980,Produccion_PJ!$H170)+SUMIFS(Resultados_Dic3!L$3:L$99980,Resultados_Dic3!$F$3:$F$99980,Produccion_PJ!$K170,Resultados_Dic3!$D$3:$D$99980,Produccion_PJ!$K$167,Resultados_Dic3!$E$3:$E$99980,$I170,Resultados_Dic3!$A$3:$A$99980,Produccion_PJ!$H170)</f>
        <v>45.361653249064403</v>
      </c>
      <c r="Q170" s="21">
        <f>+SUMIFS(Resultados_Dic3!M$3:M$99980,Resultados_Dic3!$F$3:$F$99980,Produccion_PJ!$K170,Resultados_Dic3!$D$3:$D$99980,Produccion_PJ!$K$167,Resultados_Dic3!$E$3:$E$99980,Produccion_PJ!$J170,Resultados_Dic3!$A$3:$A$99980,Produccion_PJ!$H170)+SUMIFS(Resultados_Dic3!M$3:M$99980,Resultados_Dic3!$F$3:$F$99980,Produccion_PJ!$K170,Resultados_Dic3!$D$3:$D$99980,Produccion_PJ!$K$167,Resultados_Dic3!$E$3:$E$99980,$I170,Resultados_Dic3!$A$3:$A$99980,Produccion_PJ!$H170)</f>
        <v>0</v>
      </c>
      <c r="R170" s="21">
        <f>+SUMIFS(Resultados_Dic3!N$3:N$99980,Resultados_Dic3!$F$3:$F$99980,Produccion_PJ!$K170,Resultados_Dic3!$D$3:$D$99980,Produccion_PJ!$K$167,Resultados_Dic3!$E$3:$E$99980,Produccion_PJ!$J170,Resultados_Dic3!$A$3:$A$99980,Produccion_PJ!$H170)+SUMIFS(Resultados_Dic3!N$3:N$99980,Resultados_Dic3!$F$3:$F$99980,Produccion_PJ!$K170,Resultados_Dic3!$D$3:$D$99980,Produccion_PJ!$K$167,Resultados_Dic3!$E$3:$E$99980,$I170,Resultados_Dic3!$A$3:$A$99980,Produccion_PJ!$H170)</f>
        <v>0</v>
      </c>
      <c r="S170" s="21">
        <f>+SUMIFS(Resultados_Dic3!O$3:O$99980,Resultados_Dic3!$F$3:$F$99980,Produccion_PJ!$K170,Resultados_Dic3!$D$3:$D$99980,Produccion_PJ!$K$167,Resultados_Dic3!$E$3:$E$99980,Produccion_PJ!$J170,Resultados_Dic3!$A$3:$A$99980,Produccion_PJ!$H170)+SUMIFS(Resultados_Dic3!O$3:O$99980,Resultados_Dic3!$F$3:$F$99980,Produccion_PJ!$K170,Resultados_Dic3!$D$3:$D$99980,Produccion_PJ!$K$167,Resultados_Dic3!$E$3:$E$99980,$I170,Resultados_Dic3!$A$3:$A$99980,Produccion_PJ!$H170)</f>
        <v>0</v>
      </c>
      <c r="T170" s="21">
        <f>+SUMIFS(Resultados_Dic3!P$3:P$99980,Resultados_Dic3!$F$3:$F$99980,Produccion_PJ!$K170,Resultados_Dic3!$D$3:$D$99980,Produccion_PJ!$K$167,Resultados_Dic3!$E$3:$E$99980,Produccion_PJ!$J170,Resultados_Dic3!$A$3:$A$99980,Produccion_PJ!$H170)+SUMIFS(Resultados_Dic3!P$3:P$99980,Resultados_Dic3!$F$3:$F$99980,Produccion_PJ!$K170,Resultados_Dic3!$D$3:$D$99980,Produccion_PJ!$K$167,Resultados_Dic3!$E$3:$E$99980,$I170,Resultados_Dic3!$A$3:$A$99980,Produccion_PJ!$H170)</f>
        <v>0</v>
      </c>
      <c r="U170" s="21">
        <f>+SUMIFS(Resultados_Dic3!Q$3:Q$99980,Resultados_Dic3!$F$3:$F$99980,Produccion_PJ!$K170,Resultados_Dic3!$D$3:$D$99980,Produccion_PJ!$K$167,Resultados_Dic3!$E$3:$E$99980,Produccion_PJ!$J170,Resultados_Dic3!$A$3:$A$99980,Produccion_PJ!$H170)+SUMIFS(Resultados_Dic3!Q$3:Q$99980,Resultados_Dic3!$F$3:$F$99980,Produccion_PJ!$K170,Resultados_Dic3!$D$3:$D$99980,Produccion_PJ!$K$167,Resultados_Dic3!$E$3:$E$99980,$I170,Resultados_Dic3!$A$3:$A$99980,Produccion_PJ!$H170)</f>
        <v>0</v>
      </c>
      <c r="V170" s="21">
        <f>+SUMIFS(Resultados_Dic3!R$3:R$99980,Resultados_Dic3!$F$3:$F$99980,Produccion_PJ!$K170,Resultados_Dic3!$D$3:$D$99980,Produccion_PJ!$K$167,Resultados_Dic3!$E$3:$E$99980,Produccion_PJ!$J170,Resultados_Dic3!$A$3:$A$99980,Produccion_PJ!$H170)+SUMIFS(Resultados_Dic3!R$3:R$99980,Resultados_Dic3!$F$3:$F$99980,Produccion_PJ!$K170,Resultados_Dic3!$D$3:$D$99980,Produccion_PJ!$K$167,Resultados_Dic3!$E$3:$E$99980,$I170,Resultados_Dic3!$A$3:$A$99980,Produccion_PJ!$H170)</f>
        <v>0</v>
      </c>
      <c r="W170" s="21">
        <f>+SUMIFS(Resultados_Dic3!S$3:S$99980,Resultados_Dic3!$F$3:$F$99980,Produccion_PJ!$K170,Resultados_Dic3!$D$3:$D$99980,Produccion_PJ!$K$167,Resultados_Dic3!$E$3:$E$99980,Produccion_PJ!$J170,Resultados_Dic3!$A$3:$A$99980,Produccion_PJ!$H170)+SUMIFS(Resultados_Dic3!S$3:S$99980,Resultados_Dic3!$F$3:$F$99980,Produccion_PJ!$K170,Resultados_Dic3!$D$3:$D$99980,Produccion_PJ!$K$167,Resultados_Dic3!$E$3:$E$99980,$I170,Resultados_Dic3!$A$3:$A$99980,Produccion_PJ!$H170)</f>
        <v>0</v>
      </c>
      <c r="X170" s="21">
        <f>+SUMIFS(Resultados_Dic3!T$3:T$99980,Resultados_Dic3!$F$3:$F$99980,Produccion_PJ!$K170,Resultados_Dic3!$D$3:$D$99980,Produccion_PJ!$K$167,Resultados_Dic3!$E$3:$E$99980,Produccion_PJ!$J170,Resultados_Dic3!$A$3:$A$99980,Produccion_PJ!$H170)+SUMIFS(Resultados_Dic3!T$3:T$99980,Resultados_Dic3!$F$3:$F$99980,Produccion_PJ!$K170,Resultados_Dic3!$D$3:$D$99980,Produccion_PJ!$K$167,Resultados_Dic3!$E$3:$E$99980,$I170,Resultados_Dic3!$A$3:$A$99980,Produccion_PJ!$H170)</f>
        <v>0</v>
      </c>
      <c r="Y170" s="21">
        <f>+SUMIFS(Resultados_Dic3!U$3:U$99980,Resultados_Dic3!$F$3:$F$99980,Produccion_PJ!$K170,Resultados_Dic3!$D$3:$D$99980,Produccion_PJ!$K$167,Resultados_Dic3!$E$3:$E$99980,Produccion_PJ!$J170,Resultados_Dic3!$A$3:$A$99980,Produccion_PJ!$H170)+SUMIFS(Resultados_Dic3!U$3:U$99980,Resultados_Dic3!$F$3:$F$99980,Produccion_PJ!$K170,Resultados_Dic3!$D$3:$D$99980,Produccion_PJ!$K$167,Resultados_Dic3!$E$3:$E$99980,$I170,Resultados_Dic3!$A$3:$A$99980,Produccion_PJ!$H170)</f>
        <v>0</v>
      </c>
      <c r="Z170" s="21">
        <f>+SUMIFS(Resultados_Dic3!V$3:V$99980,Resultados_Dic3!$F$3:$F$99980,Produccion_PJ!$K170,Resultados_Dic3!$D$3:$D$99980,Produccion_PJ!$K$167,Resultados_Dic3!$E$3:$E$99980,Produccion_PJ!$J170,Resultados_Dic3!$A$3:$A$99980,Produccion_PJ!$H170)+SUMIFS(Resultados_Dic3!V$3:V$99980,Resultados_Dic3!$F$3:$F$99980,Produccion_PJ!$K170,Resultados_Dic3!$D$3:$D$99980,Produccion_PJ!$K$167,Resultados_Dic3!$E$3:$E$99980,$I170,Resultados_Dic3!$A$3:$A$99980,Produccion_PJ!$H170)</f>
        <v>0</v>
      </c>
      <c r="AA170" s="21">
        <f>+SUMIFS(Resultados_Dic3!W$3:W$99980,Resultados_Dic3!$F$3:$F$99980,Produccion_PJ!$K170,Resultados_Dic3!$D$3:$D$99980,Produccion_PJ!$K$167,Resultados_Dic3!$E$3:$E$99980,Produccion_PJ!$J170,Resultados_Dic3!$A$3:$A$99980,Produccion_PJ!$H170)+SUMIFS(Resultados_Dic3!W$3:W$99980,Resultados_Dic3!$F$3:$F$99980,Produccion_PJ!$K170,Resultados_Dic3!$D$3:$D$99980,Produccion_PJ!$K$167,Resultados_Dic3!$E$3:$E$99980,$I170,Resultados_Dic3!$A$3:$A$99980,Produccion_PJ!$H170)</f>
        <v>0</v>
      </c>
      <c r="AB170" s="21">
        <f>+SUMIFS(Resultados_Dic3!X$3:X$99980,Resultados_Dic3!$F$3:$F$99980,Produccion_PJ!$K170,Resultados_Dic3!$D$3:$D$99980,Produccion_PJ!$K$167,Resultados_Dic3!$E$3:$E$99980,Produccion_PJ!$J170,Resultados_Dic3!$A$3:$A$99980,Produccion_PJ!$H170)+SUMIFS(Resultados_Dic3!X$3:X$99980,Resultados_Dic3!$F$3:$F$99980,Produccion_PJ!$K170,Resultados_Dic3!$D$3:$D$99980,Produccion_PJ!$K$167,Resultados_Dic3!$E$3:$E$99980,$I170,Resultados_Dic3!$A$3:$A$99980,Produccion_PJ!$H170)</f>
        <v>0</v>
      </c>
      <c r="AC170" s="21">
        <f>+SUMIFS(Resultados_Dic3!Y$3:Y$99980,Resultados_Dic3!$F$3:$F$99980,Produccion_PJ!$K170,Resultados_Dic3!$D$3:$D$99980,Produccion_PJ!$K$167,Resultados_Dic3!$E$3:$E$99980,Produccion_PJ!$J170,Resultados_Dic3!$A$3:$A$99980,Produccion_PJ!$H170)+SUMIFS(Resultados_Dic3!Y$3:Y$99980,Resultados_Dic3!$F$3:$F$99980,Produccion_PJ!$K170,Resultados_Dic3!$D$3:$D$99980,Produccion_PJ!$K$167,Resultados_Dic3!$E$3:$E$99980,$I170,Resultados_Dic3!$A$3:$A$99980,Produccion_PJ!$H170)</f>
        <v>0</v>
      </c>
      <c r="AD170" s="21">
        <f>+SUMIFS(Resultados_Dic3!Z$3:Z$99980,Resultados_Dic3!$F$3:$F$99980,Produccion_PJ!$K170,Resultados_Dic3!$D$3:$D$99980,Produccion_PJ!$K$167,Resultados_Dic3!$E$3:$E$99980,Produccion_PJ!$J170,Resultados_Dic3!$A$3:$A$99980,Produccion_PJ!$H170)+SUMIFS(Resultados_Dic3!Z$3:Z$99980,Resultados_Dic3!$F$3:$F$99980,Produccion_PJ!$K170,Resultados_Dic3!$D$3:$D$99980,Produccion_PJ!$K$167,Resultados_Dic3!$E$3:$E$99980,$I170,Resultados_Dic3!$A$3:$A$99980,Produccion_PJ!$H170)</f>
        <v>0</v>
      </c>
      <c r="AE170" s="21">
        <f>+SUMIFS(Resultados_Dic3!AA$3:AA$99980,Resultados_Dic3!$F$3:$F$99980,Produccion_PJ!$K170,Resultados_Dic3!$D$3:$D$99980,Produccion_PJ!$K$167,Resultados_Dic3!$E$3:$E$99980,Produccion_PJ!$J170,Resultados_Dic3!$A$3:$A$99980,Produccion_PJ!$H170)+SUMIFS(Resultados_Dic3!AA$3:AA$99980,Resultados_Dic3!$F$3:$F$99980,Produccion_PJ!$K170,Resultados_Dic3!$D$3:$D$99980,Produccion_PJ!$K$167,Resultados_Dic3!$E$3:$E$99980,$I170,Resultados_Dic3!$A$3:$A$99980,Produccion_PJ!$H170)</f>
        <v>0</v>
      </c>
      <c r="AF170" s="21">
        <f>+SUMIFS(Resultados_Dic3!AB$3:AB$99980,Resultados_Dic3!$F$3:$F$99980,Produccion_PJ!$K170,Resultados_Dic3!$D$3:$D$99980,Produccion_PJ!$K$167,Resultados_Dic3!$E$3:$E$99980,Produccion_PJ!$J170,Resultados_Dic3!$A$3:$A$99980,Produccion_PJ!$H170)+SUMIFS(Resultados_Dic3!AB$3:AB$99980,Resultados_Dic3!$F$3:$F$99980,Produccion_PJ!$K170,Resultados_Dic3!$D$3:$D$99980,Produccion_PJ!$K$167,Resultados_Dic3!$E$3:$E$99980,$I170,Resultados_Dic3!$A$3:$A$99980,Produccion_PJ!$H170)</f>
        <v>0</v>
      </c>
      <c r="AG170" s="21">
        <f>+SUMIFS(Resultados_Dic3!AC$3:AC$99980,Resultados_Dic3!$F$3:$F$99980,Produccion_PJ!$K170,Resultados_Dic3!$D$3:$D$99980,Produccion_PJ!$K$167,Resultados_Dic3!$E$3:$E$99980,Produccion_PJ!$J170,Resultados_Dic3!$A$3:$A$99980,Produccion_PJ!$H170)+SUMIFS(Resultados_Dic3!AC$3:AC$99980,Resultados_Dic3!$F$3:$F$99980,Produccion_PJ!$K170,Resultados_Dic3!$D$3:$D$99980,Produccion_PJ!$K$167,Resultados_Dic3!$E$3:$E$99980,$I170,Resultados_Dic3!$A$3:$A$99980,Produccion_PJ!$H170)</f>
        <v>0</v>
      </c>
      <c r="AH170" s="21">
        <f>+SUMIFS(Resultados_Dic3!AD$3:AD$99980,Resultados_Dic3!$F$3:$F$99980,Produccion_PJ!$K170,Resultados_Dic3!$D$3:$D$99980,Produccion_PJ!$K$167,Resultados_Dic3!$E$3:$E$99980,Produccion_PJ!$J170,Resultados_Dic3!$A$3:$A$99980,Produccion_PJ!$H170)+SUMIFS(Resultados_Dic3!AD$3:AD$99980,Resultados_Dic3!$F$3:$F$99980,Produccion_PJ!$K170,Resultados_Dic3!$D$3:$D$99980,Produccion_PJ!$K$167,Resultados_Dic3!$E$3:$E$99980,$I170,Resultados_Dic3!$A$3:$A$99980,Produccion_PJ!$H170)</f>
        <v>0</v>
      </c>
      <c r="AI170" s="21">
        <f>+SUMIFS(Resultados_Dic3!AE$3:AE$99980,Resultados_Dic3!$F$3:$F$99980,Produccion_PJ!$K170,Resultados_Dic3!$D$3:$D$99980,Produccion_PJ!$K$167,Resultados_Dic3!$E$3:$E$99980,Produccion_PJ!$J170,Resultados_Dic3!$A$3:$A$99980,Produccion_PJ!$H170)+SUMIFS(Resultados_Dic3!AE$3:AE$99980,Resultados_Dic3!$F$3:$F$99980,Produccion_PJ!$K170,Resultados_Dic3!$D$3:$D$99980,Produccion_PJ!$K$167,Resultados_Dic3!$E$3:$E$99980,$I170,Resultados_Dic3!$A$3:$A$99980,Produccion_PJ!$H170)</f>
        <v>0</v>
      </c>
      <c r="AJ170" s="21">
        <f>+SUMIFS(Resultados_Dic3!AF$3:AF$99980,Resultados_Dic3!$F$3:$F$99980,Produccion_PJ!$K170,Resultados_Dic3!$D$3:$D$99980,Produccion_PJ!$K$167,Resultados_Dic3!$E$3:$E$99980,Produccion_PJ!$J170,Resultados_Dic3!$A$3:$A$99980,Produccion_PJ!$H170)+SUMIFS(Resultados_Dic3!AF$3:AF$99980,Resultados_Dic3!$F$3:$F$99980,Produccion_PJ!$K170,Resultados_Dic3!$D$3:$D$99980,Produccion_PJ!$K$167,Resultados_Dic3!$E$3:$E$99980,$I170,Resultados_Dic3!$A$3:$A$99980,Produccion_PJ!$H170)</f>
        <v>0</v>
      </c>
      <c r="AK170" s="21">
        <f>+SUMIFS(Resultados_Dic3!AG$3:AG$99980,Resultados_Dic3!$F$3:$F$99980,Produccion_PJ!$K170,Resultados_Dic3!$D$3:$D$99980,Produccion_PJ!$K$167,Resultados_Dic3!$E$3:$E$99980,Produccion_PJ!$J170,Resultados_Dic3!$A$3:$A$99980,Produccion_PJ!$H170)+SUMIFS(Resultados_Dic3!AG$3:AG$99980,Resultados_Dic3!$F$3:$F$99980,Produccion_PJ!$K170,Resultados_Dic3!$D$3:$D$99980,Produccion_PJ!$K$167,Resultados_Dic3!$E$3:$E$99980,$I170,Resultados_Dic3!$A$3:$A$99980,Produccion_PJ!$H170)</f>
        <v>0</v>
      </c>
      <c r="AL170" s="21">
        <f>+SUMIFS(Resultados_Dic3!AH$3:AH$99980,Resultados_Dic3!$F$3:$F$99980,Produccion_PJ!$K170,Resultados_Dic3!$D$3:$D$99980,Produccion_PJ!$K$167,Resultados_Dic3!$E$3:$E$99980,Produccion_PJ!$J170,Resultados_Dic3!$A$3:$A$99980,Produccion_PJ!$H170)+SUMIFS(Resultados_Dic3!AH$3:AH$99980,Resultados_Dic3!$F$3:$F$99980,Produccion_PJ!$K170,Resultados_Dic3!$D$3:$D$99980,Produccion_PJ!$K$167,Resultados_Dic3!$E$3:$E$99980,$I170,Resultados_Dic3!$A$3:$A$99980,Produccion_PJ!$H170)</f>
        <v>0</v>
      </c>
      <c r="AM170" s="21">
        <f>+SUMIFS(Resultados_Dic3!AI$3:AI$99980,Resultados_Dic3!$F$3:$F$99980,Produccion_PJ!$K170,Resultados_Dic3!$D$3:$D$99980,Produccion_PJ!$K$167,Resultados_Dic3!$E$3:$E$99980,Produccion_PJ!$J170,Resultados_Dic3!$A$3:$A$99980,Produccion_PJ!$H170)+SUMIFS(Resultados_Dic3!AI$3:AI$99980,Resultados_Dic3!$F$3:$F$99980,Produccion_PJ!$K170,Resultados_Dic3!$D$3:$D$99980,Produccion_PJ!$K$167,Resultados_Dic3!$E$3:$E$99980,$I170,Resultados_Dic3!$A$3:$A$99980,Produccion_PJ!$H170)</f>
        <v>0</v>
      </c>
      <c r="AN170" s="21">
        <f>+SUMIFS(Resultados_Dic3!AJ$3:AJ$99980,Resultados_Dic3!$F$3:$F$99980,Produccion_PJ!$K170,Resultados_Dic3!$D$3:$D$99980,Produccion_PJ!$K$167,Resultados_Dic3!$E$3:$E$99980,Produccion_PJ!$J170,Resultados_Dic3!$A$3:$A$99980,Produccion_PJ!$H170)+SUMIFS(Resultados_Dic3!AJ$3:AJ$99980,Resultados_Dic3!$F$3:$F$99980,Produccion_PJ!$K170,Resultados_Dic3!$D$3:$D$99980,Produccion_PJ!$K$167,Resultados_Dic3!$E$3:$E$99980,$I170,Resultados_Dic3!$A$3:$A$99980,Produccion_PJ!$H170)</f>
        <v>0</v>
      </c>
      <c r="AO170" s="21">
        <f>+SUMIFS(Resultados_Dic3!AK$3:AK$99980,Resultados_Dic3!$F$3:$F$99980,Produccion_PJ!$K170,Resultados_Dic3!$D$3:$D$99980,Produccion_PJ!$K$167,Resultados_Dic3!$E$3:$E$99980,Produccion_PJ!$J170,Resultados_Dic3!$A$3:$A$99980,Produccion_PJ!$H170)+SUMIFS(Resultados_Dic3!AK$3:AK$99980,Resultados_Dic3!$F$3:$F$99980,Produccion_PJ!$K170,Resultados_Dic3!$D$3:$D$99980,Produccion_PJ!$K$167,Resultados_Dic3!$E$3:$E$99980,$I170,Resultados_Dic3!$A$3:$A$99980,Produccion_PJ!$H170)</f>
        <v>0</v>
      </c>
      <c r="AP170" s="21">
        <f>+SUMIFS(Resultados_Dic3!AL$3:AL$99980,Resultados_Dic3!$F$3:$F$99980,Produccion_PJ!$K170,Resultados_Dic3!$D$3:$D$99980,Produccion_PJ!$K$167,Resultados_Dic3!$E$3:$E$99980,Produccion_PJ!$J170,Resultados_Dic3!$A$3:$A$99980,Produccion_PJ!$H170)+SUMIFS(Resultados_Dic3!AL$3:AL$99980,Resultados_Dic3!$F$3:$F$99980,Produccion_PJ!$K170,Resultados_Dic3!$D$3:$D$99980,Produccion_PJ!$K$167,Resultados_Dic3!$E$3:$E$99980,$I170,Resultados_Dic3!$A$3:$A$99980,Produccion_PJ!$H170)</f>
        <v>0</v>
      </c>
      <c r="AQ170" s="21">
        <f>+SUMIFS(Resultados_Dic3!AM$3:AM$99980,Resultados_Dic3!$F$3:$F$99980,Produccion_PJ!$K170,Resultados_Dic3!$D$3:$D$99980,Produccion_PJ!$K$167,Resultados_Dic3!$E$3:$E$99980,Produccion_PJ!$J170,Resultados_Dic3!$A$3:$A$99980,Produccion_PJ!$H170)+SUMIFS(Resultados_Dic3!AM$3:AM$99980,Resultados_Dic3!$F$3:$F$99980,Produccion_PJ!$K170,Resultados_Dic3!$D$3:$D$99980,Produccion_PJ!$K$167,Resultados_Dic3!$E$3:$E$99980,$I170,Resultados_Dic3!$A$3:$A$99980,Produccion_PJ!$H170)</f>
        <v>0</v>
      </c>
    </row>
    <row r="171" spans="1:44" x14ac:dyDescent="0.25">
      <c r="D171" s="35"/>
      <c r="E171" s="35"/>
      <c r="G171" s="15"/>
      <c r="H171" s="17" t="str">
        <f t="shared" ref="H171:H176" si="335">+$H$1</f>
        <v>DIC5</v>
      </c>
      <c r="I171" s="24" t="s">
        <v>127</v>
      </c>
      <c r="J171" s="24" t="s">
        <v>120</v>
      </c>
      <c r="K171" s="50" t="s">
        <v>225</v>
      </c>
      <c r="L171" s="21">
        <f>+SUMIFS(Resultados_Dic3!H$3:H$99980,Resultados_Dic3!$F$3:$F$99980,Produccion_PJ!$K171,Resultados_Dic3!$D$3:$D$99980,Produccion_PJ!$K$167,Resultados_Dic3!$E$3:$E$99980,Produccion_PJ!$J171,Resultados_Dic3!$A$3:$A$99980,Produccion_PJ!$H171)+SUMIFS(Resultados_Dic3!H$3:H$99980,Resultados_Dic3!$F$3:$F$99980,Produccion_PJ!$K171,Resultados_Dic3!$D$3:$D$99980,Produccion_PJ!$K$167,Resultados_Dic3!$E$3:$E$99980,$I171,Resultados_Dic3!$A$3:$A$99980,Produccion_PJ!$H171)</f>
        <v>37.550763101088499</v>
      </c>
      <c r="M171" s="21">
        <f>+SUMIFS(Resultados_Dic3!I$3:I$99980,Resultados_Dic3!$F$3:$F$99980,Produccion_PJ!$K171,Resultados_Dic3!$D$3:$D$99980,Produccion_PJ!$K$167,Resultados_Dic3!$E$3:$E$99980,Produccion_PJ!$J171,Resultados_Dic3!$A$3:$A$99980,Produccion_PJ!$H171)+SUMIFS(Resultados_Dic3!I$3:I$99980,Resultados_Dic3!$F$3:$F$99980,Produccion_PJ!$K171,Resultados_Dic3!$D$3:$D$99980,Produccion_PJ!$K$167,Resultados_Dic3!$E$3:$E$99980,$I171,Resultados_Dic3!$A$3:$A$99980,Produccion_PJ!$H171)</f>
        <v>37.550763101088499</v>
      </c>
      <c r="N171" s="21">
        <f>+SUMIFS(Resultados_Dic3!J$3:J$99980,Resultados_Dic3!$F$3:$F$99980,Produccion_PJ!$K171,Resultados_Dic3!$D$3:$D$99980,Produccion_PJ!$K$167,Resultados_Dic3!$E$3:$E$99980,Produccion_PJ!$J171,Resultados_Dic3!$A$3:$A$99980,Produccion_PJ!$H171)+SUMIFS(Resultados_Dic3!J$3:J$99980,Resultados_Dic3!$F$3:$F$99980,Produccion_PJ!$K171,Resultados_Dic3!$D$3:$D$99980,Produccion_PJ!$K$167,Resultados_Dic3!$E$3:$E$99980,$I171,Resultados_Dic3!$A$3:$A$99980,Produccion_PJ!$H171)</f>
        <v>37.550763101088499</v>
      </c>
      <c r="O171" s="21">
        <f>+SUMIFS(Resultados_Dic3!K$3:K$99980,Resultados_Dic3!$F$3:$F$99980,Produccion_PJ!$K171,Resultados_Dic3!$D$3:$D$99980,Produccion_PJ!$K$167,Resultados_Dic3!$E$3:$E$99980,Produccion_PJ!$J171,Resultados_Dic3!$A$3:$A$99980,Produccion_PJ!$H171)+SUMIFS(Resultados_Dic3!K$3:K$99980,Resultados_Dic3!$F$3:$F$99980,Produccion_PJ!$K171,Resultados_Dic3!$D$3:$D$99980,Produccion_PJ!$K$167,Resultados_Dic3!$E$3:$E$99980,$I171,Resultados_Dic3!$A$3:$A$99980,Produccion_PJ!$H171)</f>
        <v>37.550763101088499</v>
      </c>
      <c r="P171" s="21">
        <f>+SUMIFS(Resultados_Dic3!L$3:L$99980,Resultados_Dic3!$F$3:$F$99980,Produccion_PJ!$K171,Resultados_Dic3!$D$3:$D$99980,Produccion_PJ!$K$167,Resultados_Dic3!$E$3:$E$99980,Produccion_PJ!$J171,Resultados_Dic3!$A$3:$A$99980,Produccion_PJ!$H171)+SUMIFS(Resultados_Dic3!L$3:L$99980,Resultados_Dic3!$F$3:$F$99980,Produccion_PJ!$K171,Resultados_Dic3!$D$3:$D$99980,Produccion_PJ!$K$167,Resultados_Dic3!$E$3:$E$99980,$I171,Resultados_Dic3!$A$3:$A$99980,Produccion_PJ!$H171)</f>
        <v>37.550763101088499</v>
      </c>
      <c r="Q171" s="21">
        <f>+SUMIFS(Resultados_Dic3!M$3:M$99980,Resultados_Dic3!$F$3:$F$99980,Produccion_PJ!$K171,Resultados_Dic3!$D$3:$D$99980,Produccion_PJ!$K$167,Resultados_Dic3!$E$3:$E$99980,Produccion_PJ!$J171,Resultados_Dic3!$A$3:$A$99980,Produccion_PJ!$H171)+SUMIFS(Resultados_Dic3!M$3:M$99980,Resultados_Dic3!$F$3:$F$99980,Produccion_PJ!$K171,Resultados_Dic3!$D$3:$D$99980,Produccion_PJ!$K$167,Resultados_Dic3!$E$3:$E$99980,$I171,Resultados_Dic3!$A$3:$A$99980,Produccion_PJ!$H171)</f>
        <v>37.550763101088499</v>
      </c>
      <c r="R171" s="21">
        <f>+SUMIFS(Resultados_Dic3!N$3:N$99980,Resultados_Dic3!$F$3:$F$99980,Produccion_PJ!$K171,Resultados_Dic3!$D$3:$D$99980,Produccion_PJ!$K$167,Resultados_Dic3!$E$3:$E$99980,Produccion_PJ!$J171,Resultados_Dic3!$A$3:$A$99980,Produccion_PJ!$H171)+SUMIFS(Resultados_Dic3!N$3:N$99980,Resultados_Dic3!$F$3:$F$99980,Produccion_PJ!$K171,Resultados_Dic3!$D$3:$D$99980,Produccion_PJ!$K$167,Resultados_Dic3!$E$3:$E$99980,$I171,Resultados_Dic3!$A$3:$A$99980,Produccion_PJ!$H171)</f>
        <v>37.550763101088499</v>
      </c>
      <c r="S171" s="21">
        <f>+SUMIFS(Resultados_Dic3!O$3:O$99980,Resultados_Dic3!$F$3:$F$99980,Produccion_PJ!$K171,Resultados_Dic3!$D$3:$D$99980,Produccion_PJ!$K$167,Resultados_Dic3!$E$3:$E$99980,Produccion_PJ!$J171,Resultados_Dic3!$A$3:$A$99980,Produccion_PJ!$H171)+SUMIFS(Resultados_Dic3!O$3:O$99980,Resultados_Dic3!$F$3:$F$99980,Produccion_PJ!$K171,Resultados_Dic3!$D$3:$D$99980,Produccion_PJ!$K$167,Resultados_Dic3!$E$3:$E$99980,$I171,Resultados_Dic3!$A$3:$A$99980,Produccion_PJ!$H171)</f>
        <v>37.550763101088499</v>
      </c>
      <c r="T171" s="21">
        <f>+SUMIFS(Resultados_Dic3!P$3:P$99980,Resultados_Dic3!$F$3:$F$99980,Produccion_PJ!$K171,Resultados_Dic3!$D$3:$D$99980,Produccion_PJ!$K$167,Resultados_Dic3!$E$3:$E$99980,Produccion_PJ!$J171,Resultados_Dic3!$A$3:$A$99980,Produccion_PJ!$H171)+SUMIFS(Resultados_Dic3!P$3:P$99980,Resultados_Dic3!$F$3:$F$99980,Produccion_PJ!$K171,Resultados_Dic3!$D$3:$D$99980,Produccion_PJ!$K$167,Resultados_Dic3!$E$3:$E$99980,$I171,Resultados_Dic3!$A$3:$A$99980,Produccion_PJ!$H171)</f>
        <v>19.1464324719696</v>
      </c>
      <c r="U171" s="21">
        <f>+SUMIFS(Resultados_Dic3!Q$3:Q$99980,Resultados_Dic3!$F$3:$F$99980,Produccion_PJ!$K171,Resultados_Dic3!$D$3:$D$99980,Produccion_PJ!$K$167,Resultados_Dic3!$E$3:$E$99980,Produccion_PJ!$J171,Resultados_Dic3!$A$3:$A$99980,Produccion_PJ!$H171)+SUMIFS(Resultados_Dic3!Q$3:Q$99980,Resultados_Dic3!$F$3:$F$99980,Produccion_PJ!$K171,Resultados_Dic3!$D$3:$D$99980,Produccion_PJ!$K$167,Resultados_Dic3!$E$3:$E$99980,$I171,Resultados_Dic3!$A$3:$A$99980,Produccion_PJ!$H171)</f>
        <v>0</v>
      </c>
      <c r="V171" s="21">
        <f>+SUMIFS(Resultados_Dic3!R$3:R$99980,Resultados_Dic3!$F$3:$F$99980,Produccion_PJ!$K171,Resultados_Dic3!$D$3:$D$99980,Produccion_PJ!$K$167,Resultados_Dic3!$E$3:$E$99980,Produccion_PJ!$J171,Resultados_Dic3!$A$3:$A$99980,Produccion_PJ!$H171)+SUMIFS(Resultados_Dic3!R$3:R$99980,Resultados_Dic3!$F$3:$F$99980,Produccion_PJ!$K171,Resultados_Dic3!$D$3:$D$99980,Produccion_PJ!$K$167,Resultados_Dic3!$E$3:$E$99980,$I171,Resultados_Dic3!$A$3:$A$99980,Produccion_PJ!$H171)</f>
        <v>0</v>
      </c>
      <c r="W171" s="21">
        <f>+SUMIFS(Resultados_Dic3!S$3:S$99980,Resultados_Dic3!$F$3:$F$99980,Produccion_PJ!$K171,Resultados_Dic3!$D$3:$D$99980,Produccion_PJ!$K$167,Resultados_Dic3!$E$3:$E$99980,Produccion_PJ!$J171,Resultados_Dic3!$A$3:$A$99980,Produccion_PJ!$H171)+SUMIFS(Resultados_Dic3!S$3:S$99980,Resultados_Dic3!$F$3:$F$99980,Produccion_PJ!$K171,Resultados_Dic3!$D$3:$D$99980,Produccion_PJ!$K$167,Resultados_Dic3!$E$3:$E$99980,$I171,Resultados_Dic3!$A$3:$A$99980,Produccion_PJ!$H171)</f>
        <v>0</v>
      </c>
      <c r="X171" s="21">
        <f>+SUMIFS(Resultados_Dic3!T$3:T$99980,Resultados_Dic3!$F$3:$F$99980,Produccion_PJ!$K171,Resultados_Dic3!$D$3:$D$99980,Produccion_PJ!$K$167,Resultados_Dic3!$E$3:$E$99980,Produccion_PJ!$J171,Resultados_Dic3!$A$3:$A$99980,Produccion_PJ!$H171)+SUMIFS(Resultados_Dic3!T$3:T$99980,Resultados_Dic3!$F$3:$F$99980,Produccion_PJ!$K171,Resultados_Dic3!$D$3:$D$99980,Produccion_PJ!$K$167,Resultados_Dic3!$E$3:$E$99980,$I171,Resultados_Dic3!$A$3:$A$99980,Produccion_PJ!$H171)</f>
        <v>0</v>
      </c>
      <c r="Y171" s="21">
        <f>+SUMIFS(Resultados_Dic3!U$3:U$99980,Resultados_Dic3!$F$3:$F$99980,Produccion_PJ!$K171,Resultados_Dic3!$D$3:$D$99980,Produccion_PJ!$K$167,Resultados_Dic3!$E$3:$E$99980,Produccion_PJ!$J171,Resultados_Dic3!$A$3:$A$99980,Produccion_PJ!$H171)+SUMIFS(Resultados_Dic3!U$3:U$99980,Resultados_Dic3!$F$3:$F$99980,Produccion_PJ!$K171,Resultados_Dic3!$D$3:$D$99980,Produccion_PJ!$K$167,Resultados_Dic3!$E$3:$E$99980,$I171,Resultados_Dic3!$A$3:$A$99980,Produccion_PJ!$H171)</f>
        <v>0</v>
      </c>
      <c r="Z171" s="21">
        <f>+SUMIFS(Resultados_Dic3!V$3:V$99980,Resultados_Dic3!$F$3:$F$99980,Produccion_PJ!$K171,Resultados_Dic3!$D$3:$D$99980,Produccion_PJ!$K$167,Resultados_Dic3!$E$3:$E$99980,Produccion_PJ!$J171,Resultados_Dic3!$A$3:$A$99980,Produccion_PJ!$H171)+SUMIFS(Resultados_Dic3!V$3:V$99980,Resultados_Dic3!$F$3:$F$99980,Produccion_PJ!$K171,Resultados_Dic3!$D$3:$D$99980,Produccion_PJ!$K$167,Resultados_Dic3!$E$3:$E$99980,$I171,Resultados_Dic3!$A$3:$A$99980,Produccion_PJ!$H171)</f>
        <v>0</v>
      </c>
      <c r="AA171" s="21">
        <f>+SUMIFS(Resultados_Dic3!W$3:W$99980,Resultados_Dic3!$F$3:$F$99980,Produccion_PJ!$K171,Resultados_Dic3!$D$3:$D$99980,Produccion_PJ!$K$167,Resultados_Dic3!$E$3:$E$99980,Produccion_PJ!$J171,Resultados_Dic3!$A$3:$A$99980,Produccion_PJ!$H171)+SUMIFS(Resultados_Dic3!W$3:W$99980,Resultados_Dic3!$F$3:$F$99980,Produccion_PJ!$K171,Resultados_Dic3!$D$3:$D$99980,Produccion_PJ!$K$167,Resultados_Dic3!$E$3:$E$99980,$I171,Resultados_Dic3!$A$3:$A$99980,Produccion_PJ!$H171)</f>
        <v>0</v>
      </c>
      <c r="AB171" s="21">
        <f>+SUMIFS(Resultados_Dic3!X$3:X$99980,Resultados_Dic3!$F$3:$F$99980,Produccion_PJ!$K171,Resultados_Dic3!$D$3:$D$99980,Produccion_PJ!$K$167,Resultados_Dic3!$E$3:$E$99980,Produccion_PJ!$J171,Resultados_Dic3!$A$3:$A$99980,Produccion_PJ!$H171)+SUMIFS(Resultados_Dic3!X$3:X$99980,Resultados_Dic3!$F$3:$F$99980,Produccion_PJ!$K171,Resultados_Dic3!$D$3:$D$99980,Produccion_PJ!$K$167,Resultados_Dic3!$E$3:$E$99980,$I171,Resultados_Dic3!$A$3:$A$99980,Produccion_PJ!$H171)</f>
        <v>0</v>
      </c>
      <c r="AC171" s="21">
        <f>+SUMIFS(Resultados_Dic3!Y$3:Y$99980,Resultados_Dic3!$F$3:$F$99980,Produccion_PJ!$K171,Resultados_Dic3!$D$3:$D$99980,Produccion_PJ!$K$167,Resultados_Dic3!$E$3:$E$99980,Produccion_PJ!$J171,Resultados_Dic3!$A$3:$A$99980,Produccion_PJ!$H171)+SUMIFS(Resultados_Dic3!Y$3:Y$99980,Resultados_Dic3!$F$3:$F$99980,Produccion_PJ!$K171,Resultados_Dic3!$D$3:$D$99980,Produccion_PJ!$K$167,Resultados_Dic3!$E$3:$E$99980,$I171,Resultados_Dic3!$A$3:$A$99980,Produccion_PJ!$H171)</f>
        <v>0</v>
      </c>
      <c r="AD171" s="21">
        <f>+SUMIFS(Resultados_Dic3!Z$3:Z$99980,Resultados_Dic3!$F$3:$F$99980,Produccion_PJ!$K171,Resultados_Dic3!$D$3:$D$99980,Produccion_PJ!$K$167,Resultados_Dic3!$E$3:$E$99980,Produccion_PJ!$J171,Resultados_Dic3!$A$3:$A$99980,Produccion_PJ!$H171)+SUMIFS(Resultados_Dic3!Z$3:Z$99980,Resultados_Dic3!$F$3:$F$99980,Produccion_PJ!$K171,Resultados_Dic3!$D$3:$D$99980,Produccion_PJ!$K$167,Resultados_Dic3!$E$3:$E$99980,$I171,Resultados_Dic3!$A$3:$A$99980,Produccion_PJ!$H171)</f>
        <v>0</v>
      </c>
      <c r="AE171" s="21">
        <f>+SUMIFS(Resultados_Dic3!AA$3:AA$99980,Resultados_Dic3!$F$3:$F$99980,Produccion_PJ!$K171,Resultados_Dic3!$D$3:$D$99980,Produccion_PJ!$K$167,Resultados_Dic3!$E$3:$E$99980,Produccion_PJ!$J171,Resultados_Dic3!$A$3:$A$99980,Produccion_PJ!$H171)+SUMIFS(Resultados_Dic3!AA$3:AA$99980,Resultados_Dic3!$F$3:$F$99980,Produccion_PJ!$K171,Resultados_Dic3!$D$3:$D$99980,Produccion_PJ!$K$167,Resultados_Dic3!$E$3:$E$99980,$I171,Resultados_Dic3!$A$3:$A$99980,Produccion_PJ!$H171)</f>
        <v>0</v>
      </c>
      <c r="AF171" s="21">
        <f>+SUMIFS(Resultados_Dic3!AB$3:AB$99980,Resultados_Dic3!$F$3:$F$99980,Produccion_PJ!$K171,Resultados_Dic3!$D$3:$D$99980,Produccion_PJ!$K$167,Resultados_Dic3!$E$3:$E$99980,Produccion_PJ!$J171,Resultados_Dic3!$A$3:$A$99980,Produccion_PJ!$H171)+SUMIFS(Resultados_Dic3!AB$3:AB$99980,Resultados_Dic3!$F$3:$F$99980,Produccion_PJ!$K171,Resultados_Dic3!$D$3:$D$99980,Produccion_PJ!$K$167,Resultados_Dic3!$E$3:$E$99980,$I171,Resultados_Dic3!$A$3:$A$99980,Produccion_PJ!$H171)</f>
        <v>0</v>
      </c>
      <c r="AG171" s="21">
        <f>+SUMIFS(Resultados_Dic3!AC$3:AC$99980,Resultados_Dic3!$F$3:$F$99980,Produccion_PJ!$K171,Resultados_Dic3!$D$3:$D$99980,Produccion_PJ!$K$167,Resultados_Dic3!$E$3:$E$99980,Produccion_PJ!$J171,Resultados_Dic3!$A$3:$A$99980,Produccion_PJ!$H171)+SUMIFS(Resultados_Dic3!AC$3:AC$99980,Resultados_Dic3!$F$3:$F$99980,Produccion_PJ!$K171,Resultados_Dic3!$D$3:$D$99980,Produccion_PJ!$K$167,Resultados_Dic3!$E$3:$E$99980,$I171,Resultados_Dic3!$A$3:$A$99980,Produccion_PJ!$H171)</f>
        <v>0</v>
      </c>
      <c r="AH171" s="21">
        <f>+SUMIFS(Resultados_Dic3!AD$3:AD$99980,Resultados_Dic3!$F$3:$F$99980,Produccion_PJ!$K171,Resultados_Dic3!$D$3:$D$99980,Produccion_PJ!$K$167,Resultados_Dic3!$E$3:$E$99980,Produccion_PJ!$J171,Resultados_Dic3!$A$3:$A$99980,Produccion_PJ!$H171)+SUMIFS(Resultados_Dic3!AD$3:AD$99980,Resultados_Dic3!$F$3:$F$99980,Produccion_PJ!$K171,Resultados_Dic3!$D$3:$D$99980,Produccion_PJ!$K$167,Resultados_Dic3!$E$3:$E$99980,$I171,Resultados_Dic3!$A$3:$A$99980,Produccion_PJ!$H171)</f>
        <v>0</v>
      </c>
      <c r="AI171" s="21">
        <f>+SUMIFS(Resultados_Dic3!AE$3:AE$99980,Resultados_Dic3!$F$3:$F$99980,Produccion_PJ!$K171,Resultados_Dic3!$D$3:$D$99980,Produccion_PJ!$K$167,Resultados_Dic3!$E$3:$E$99980,Produccion_PJ!$J171,Resultados_Dic3!$A$3:$A$99980,Produccion_PJ!$H171)+SUMIFS(Resultados_Dic3!AE$3:AE$99980,Resultados_Dic3!$F$3:$F$99980,Produccion_PJ!$K171,Resultados_Dic3!$D$3:$D$99980,Produccion_PJ!$K$167,Resultados_Dic3!$E$3:$E$99980,$I171,Resultados_Dic3!$A$3:$A$99980,Produccion_PJ!$H171)</f>
        <v>0</v>
      </c>
      <c r="AJ171" s="21">
        <f>+SUMIFS(Resultados_Dic3!AF$3:AF$99980,Resultados_Dic3!$F$3:$F$99980,Produccion_PJ!$K171,Resultados_Dic3!$D$3:$D$99980,Produccion_PJ!$K$167,Resultados_Dic3!$E$3:$E$99980,Produccion_PJ!$J171,Resultados_Dic3!$A$3:$A$99980,Produccion_PJ!$H171)+SUMIFS(Resultados_Dic3!AF$3:AF$99980,Resultados_Dic3!$F$3:$F$99980,Produccion_PJ!$K171,Resultados_Dic3!$D$3:$D$99980,Produccion_PJ!$K$167,Resultados_Dic3!$E$3:$E$99980,$I171,Resultados_Dic3!$A$3:$A$99980,Produccion_PJ!$H171)</f>
        <v>0</v>
      </c>
      <c r="AK171" s="21">
        <f>+SUMIFS(Resultados_Dic3!AG$3:AG$99980,Resultados_Dic3!$F$3:$F$99980,Produccion_PJ!$K171,Resultados_Dic3!$D$3:$D$99980,Produccion_PJ!$K$167,Resultados_Dic3!$E$3:$E$99980,Produccion_PJ!$J171,Resultados_Dic3!$A$3:$A$99980,Produccion_PJ!$H171)+SUMIFS(Resultados_Dic3!AG$3:AG$99980,Resultados_Dic3!$F$3:$F$99980,Produccion_PJ!$K171,Resultados_Dic3!$D$3:$D$99980,Produccion_PJ!$K$167,Resultados_Dic3!$E$3:$E$99980,$I171,Resultados_Dic3!$A$3:$A$99980,Produccion_PJ!$H171)</f>
        <v>0</v>
      </c>
      <c r="AL171" s="21">
        <f>+SUMIFS(Resultados_Dic3!AH$3:AH$99980,Resultados_Dic3!$F$3:$F$99980,Produccion_PJ!$K171,Resultados_Dic3!$D$3:$D$99980,Produccion_PJ!$K$167,Resultados_Dic3!$E$3:$E$99980,Produccion_PJ!$J171,Resultados_Dic3!$A$3:$A$99980,Produccion_PJ!$H171)+SUMIFS(Resultados_Dic3!AH$3:AH$99980,Resultados_Dic3!$F$3:$F$99980,Produccion_PJ!$K171,Resultados_Dic3!$D$3:$D$99980,Produccion_PJ!$K$167,Resultados_Dic3!$E$3:$E$99980,$I171,Resultados_Dic3!$A$3:$A$99980,Produccion_PJ!$H171)</f>
        <v>0</v>
      </c>
      <c r="AM171" s="21">
        <f>+SUMIFS(Resultados_Dic3!AI$3:AI$99980,Resultados_Dic3!$F$3:$F$99980,Produccion_PJ!$K171,Resultados_Dic3!$D$3:$D$99980,Produccion_PJ!$K$167,Resultados_Dic3!$E$3:$E$99980,Produccion_PJ!$J171,Resultados_Dic3!$A$3:$A$99980,Produccion_PJ!$H171)+SUMIFS(Resultados_Dic3!AI$3:AI$99980,Resultados_Dic3!$F$3:$F$99980,Produccion_PJ!$K171,Resultados_Dic3!$D$3:$D$99980,Produccion_PJ!$K$167,Resultados_Dic3!$E$3:$E$99980,$I171,Resultados_Dic3!$A$3:$A$99980,Produccion_PJ!$H171)</f>
        <v>0</v>
      </c>
      <c r="AN171" s="21">
        <f>+SUMIFS(Resultados_Dic3!AJ$3:AJ$99980,Resultados_Dic3!$F$3:$F$99980,Produccion_PJ!$K171,Resultados_Dic3!$D$3:$D$99980,Produccion_PJ!$K$167,Resultados_Dic3!$E$3:$E$99980,Produccion_PJ!$J171,Resultados_Dic3!$A$3:$A$99980,Produccion_PJ!$H171)+SUMIFS(Resultados_Dic3!AJ$3:AJ$99980,Resultados_Dic3!$F$3:$F$99980,Produccion_PJ!$K171,Resultados_Dic3!$D$3:$D$99980,Produccion_PJ!$K$167,Resultados_Dic3!$E$3:$E$99980,$I171,Resultados_Dic3!$A$3:$A$99980,Produccion_PJ!$H171)</f>
        <v>0</v>
      </c>
      <c r="AO171" s="21">
        <f>+SUMIFS(Resultados_Dic3!AK$3:AK$99980,Resultados_Dic3!$F$3:$F$99980,Produccion_PJ!$K171,Resultados_Dic3!$D$3:$D$99980,Produccion_PJ!$K$167,Resultados_Dic3!$E$3:$E$99980,Produccion_PJ!$J171,Resultados_Dic3!$A$3:$A$99980,Produccion_PJ!$H171)+SUMIFS(Resultados_Dic3!AK$3:AK$99980,Resultados_Dic3!$F$3:$F$99980,Produccion_PJ!$K171,Resultados_Dic3!$D$3:$D$99980,Produccion_PJ!$K$167,Resultados_Dic3!$E$3:$E$99980,$I171,Resultados_Dic3!$A$3:$A$99980,Produccion_PJ!$H171)</f>
        <v>0</v>
      </c>
      <c r="AP171" s="21">
        <f>+SUMIFS(Resultados_Dic3!AL$3:AL$99980,Resultados_Dic3!$F$3:$F$99980,Produccion_PJ!$K171,Resultados_Dic3!$D$3:$D$99980,Produccion_PJ!$K$167,Resultados_Dic3!$E$3:$E$99980,Produccion_PJ!$J171,Resultados_Dic3!$A$3:$A$99980,Produccion_PJ!$H171)+SUMIFS(Resultados_Dic3!AL$3:AL$99980,Resultados_Dic3!$F$3:$F$99980,Produccion_PJ!$K171,Resultados_Dic3!$D$3:$D$99980,Produccion_PJ!$K$167,Resultados_Dic3!$E$3:$E$99980,$I171,Resultados_Dic3!$A$3:$A$99980,Produccion_PJ!$H171)</f>
        <v>0</v>
      </c>
      <c r="AQ171" s="21">
        <f>+SUMIFS(Resultados_Dic3!AM$3:AM$99980,Resultados_Dic3!$F$3:$F$99980,Produccion_PJ!$K171,Resultados_Dic3!$D$3:$D$99980,Produccion_PJ!$K$167,Resultados_Dic3!$E$3:$E$99980,Produccion_PJ!$J171,Resultados_Dic3!$A$3:$A$99980,Produccion_PJ!$H171)+SUMIFS(Resultados_Dic3!AM$3:AM$99980,Resultados_Dic3!$F$3:$F$99980,Produccion_PJ!$K171,Resultados_Dic3!$D$3:$D$99980,Produccion_PJ!$K$167,Resultados_Dic3!$E$3:$E$99980,$I171,Resultados_Dic3!$A$3:$A$99980,Produccion_PJ!$H171)</f>
        <v>0</v>
      </c>
    </row>
    <row r="172" spans="1:44" x14ac:dyDescent="0.25">
      <c r="D172" s="35"/>
      <c r="E172" s="35"/>
      <c r="G172" s="15"/>
      <c r="H172" s="17" t="str">
        <f t="shared" si="335"/>
        <v>DIC5</v>
      </c>
      <c r="I172" s="24" t="s">
        <v>128</v>
      </c>
      <c r="J172" s="24" t="s">
        <v>121</v>
      </c>
      <c r="K172" s="50" t="s">
        <v>226</v>
      </c>
      <c r="L172" s="21">
        <f>+SUMIFS(Resultados_Dic3!H$3:H$99980,Resultados_Dic3!$F$3:$F$99980,Produccion_PJ!$K172,Resultados_Dic3!$D$3:$D$99980,Produccion_PJ!$K$167,Resultados_Dic3!$E$3:$E$99980,Produccion_PJ!$J172,Resultados_Dic3!$A$3:$A$99980,Produccion_PJ!$H172)+SUMIFS(Resultados_Dic3!H$3:H$99980,Resultados_Dic3!$F$3:$F$99980,Produccion_PJ!$K172,Resultados_Dic3!$D$3:$D$99980,Produccion_PJ!$K$167,Resultados_Dic3!$E$3:$E$99980,$I172,Resultados_Dic3!$A$3:$A$99980,Produccion_PJ!$H172)</f>
        <v>0</v>
      </c>
      <c r="M172" s="21">
        <f>+SUMIFS(Resultados_Dic3!I$3:I$99980,Resultados_Dic3!$F$3:$F$99980,Produccion_PJ!$K172,Resultados_Dic3!$D$3:$D$99980,Produccion_PJ!$K$167,Resultados_Dic3!$E$3:$E$99980,Produccion_PJ!$J172,Resultados_Dic3!$A$3:$A$99980,Produccion_PJ!$H172)+SUMIFS(Resultados_Dic3!I$3:I$99980,Resultados_Dic3!$F$3:$F$99980,Produccion_PJ!$K172,Resultados_Dic3!$D$3:$D$99980,Produccion_PJ!$K$167,Resultados_Dic3!$E$3:$E$99980,$I172,Resultados_Dic3!$A$3:$A$99980,Produccion_PJ!$H172)</f>
        <v>0</v>
      </c>
      <c r="N172" s="21">
        <f>+SUMIFS(Resultados_Dic3!J$3:J$99980,Resultados_Dic3!$F$3:$F$99980,Produccion_PJ!$K172,Resultados_Dic3!$D$3:$D$99980,Produccion_PJ!$K$167,Resultados_Dic3!$E$3:$E$99980,Produccion_PJ!$J172,Resultados_Dic3!$A$3:$A$99980,Produccion_PJ!$H172)+SUMIFS(Resultados_Dic3!J$3:J$99980,Resultados_Dic3!$F$3:$F$99980,Produccion_PJ!$K172,Resultados_Dic3!$D$3:$D$99980,Produccion_PJ!$K$167,Resultados_Dic3!$E$3:$E$99980,$I172,Resultados_Dic3!$A$3:$A$99980,Produccion_PJ!$H172)</f>
        <v>0</v>
      </c>
      <c r="O172" s="21">
        <f>+SUMIFS(Resultados_Dic3!K$3:K$99980,Resultados_Dic3!$F$3:$F$99980,Produccion_PJ!$K172,Resultados_Dic3!$D$3:$D$99980,Produccion_PJ!$K$167,Resultados_Dic3!$E$3:$E$99980,Produccion_PJ!$J172,Resultados_Dic3!$A$3:$A$99980,Produccion_PJ!$H172)+SUMIFS(Resultados_Dic3!K$3:K$99980,Resultados_Dic3!$F$3:$F$99980,Produccion_PJ!$K172,Resultados_Dic3!$D$3:$D$99980,Produccion_PJ!$K$167,Resultados_Dic3!$E$3:$E$99980,$I172,Resultados_Dic3!$A$3:$A$99980,Produccion_PJ!$H172)</f>
        <v>0</v>
      </c>
      <c r="P172" s="21">
        <f>+SUMIFS(Resultados_Dic3!L$3:L$99980,Resultados_Dic3!$F$3:$F$99980,Produccion_PJ!$K172,Resultados_Dic3!$D$3:$D$99980,Produccion_PJ!$K$167,Resultados_Dic3!$E$3:$E$99980,Produccion_PJ!$J172,Resultados_Dic3!$A$3:$A$99980,Produccion_PJ!$H172)+SUMIFS(Resultados_Dic3!L$3:L$99980,Resultados_Dic3!$F$3:$F$99980,Produccion_PJ!$K172,Resultados_Dic3!$D$3:$D$99980,Produccion_PJ!$K$167,Resultados_Dic3!$E$3:$E$99980,$I172,Resultados_Dic3!$A$3:$A$99980,Produccion_PJ!$H172)</f>
        <v>0</v>
      </c>
      <c r="Q172" s="21">
        <f>+SUMIFS(Resultados_Dic3!M$3:M$99980,Resultados_Dic3!$F$3:$F$99980,Produccion_PJ!$K172,Resultados_Dic3!$D$3:$D$99980,Produccion_PJ!$K$167,Resultados_Dic3!$E$3:$E$99980,Produccion_PJ!$J172,Resultados_Dic3!$A$3:$A$99980,Produccion_PJ!$H172)+SUMIFS(Resultados_Dic3!M$3:M$99980,Resultados_Dic3!$F$3:$F$99980,Produccion_PJ!$K172,Resultados_Dic3!$D$3:$D$99980,Produccion_PJ!$K$167,Resultados_Dic3!$E$3:$E$99980,$I172,Resultados_Dic3!$A$3:$A$99980,Produccion_PJ!$H172)</f>
        <v>0</v>
      </c>
      <c r="R172" s="21">
        <f>+SUMIFS(Resultados_Dic3!N$3:N$99980,Resultados_Dic3!$F$3:$F$99980,Produccion_PJ!$K172,Resultados_Dic3!$D$3:$D$99980,Produccion_PJ!$K$167,Resultados_Dic3!$E$3:$E$99980,Produccion_PJ!$J172,Resultados_Dic3!$A$3:$A$99980,Produccion_PJ!$H172)+SUMIFS(Resultados_Dic3!N$3:N$99980,Resultados_Dic3!$F$3:$F$99980,Produccion_PJ!$K172,Resultados_Dic3!$D$3:$D$99980,Produccion_PJ!$K$167,Resultados_Dic3!$E$3:$E$99980,$I172,Resultados_Dic3!$A$3:$A$99980,Produccion_PJ!$H172)</f>
        <v>0</v>
      </c>
      <c r="S172" s="21">
        <f>+SUMIFS(Resultados_Dic3!O$3:O$99980,Resultados_Dic3!$F$3:$F$99980,Produccion_PJ!$K172,Resultados_Dic3!$D$3:$D$99980,Produccion_PJ!$K$167,Resultados_Dic3!$E$3:$E$99980,Produccion_PJ!$J172,Resultados_Dic3!$A$3:$A$99980,Produccion_PJ!$H172)+SUMIFS(Resultados_Dic3!O$3:O$99980,Resultados_Dic3!$F$3:$F$99980,Produccion_PJ!$K172,Resultados_Dic3!$D$3:$D$99980,Produccion_PJ!$K$167,Resultados_Dic3!$E$3:$E$99980,$I172,Resultados_Dic3!$A$3:$A$99980,Produccion_PJ!$H172)</f>
        <v>0</v>
      </c>
      <c r="T172" s="21">
        <f>+SUMIFS(Resultados_Dic3!P$3:P$99980,Resultados_Dic3!$F$3:$F$99980,Produccion_PJ!$K172,Resultados_Dic3!$D$3:$D$99980,Produccion_PJ!$K$167,Resultados_Dic3!$E$3:$E$99980,Produccion_PJ!$J172,Resultados_Dic3!$A$3:$A$99980,Produccion_PJ!$H172)+SUMIFS(Resultados_Dic3!P$3:P$99980,Resultados_Dic3!$F$3:$F$99980,Produccion_PJ!$K172,Resultados_Dic3!$D$3:$D$99980,Produccion_PJ!$K$167,Resultados_Dic3!$E$3:$E$99980,$I172,Resultados_Dic3!$A$3:$A$99980,Produccion_PJ!$H172)</f>
        <v>0.24198333945002901</v>
      </c>
      <c r="U172" s="21">
        <f>+SUMIFS(Resultados_Dic3!Q$3:Q$99980,Resultados_Dic3!$F$3:$F$99980,Produccion_PJ!$K172,Resultados_Dic3!$D$3:$D$99980,Produccion_PJ!$K$167,Resultados_Dic3!$E$3:$E$99980,Produccion_PJ!$J172,Resultados_Dic3!$A$3:$A$99980,Produccion_PJ!$H172)+SUMIFS(Resultados_Dic3!Q$3:Q$99980,Resultados_Dic3!$F$3:$F$99980,Produccion_PJ!$K172,Resultados_Dic3!$D$3:$D$99980,Produccion_PJ!$K$167,Resultados_Dic3!$E$3:$E$99980,$I172,Resultados_Dic3!$A$3:$A$99980,Produccion_PJ!$H172)</f>
        <v>0.22073687257632199</v>
      </c>
      <c r="V172" s="21">
        <f>+SUMIFS(Resultados_Dic3!R$3:R$99980,Resultados_Dic3!$F$3:$F$99980,Produccion_PJ!$K172,Resultados_Dic3!$D$3:$D$99980,Produccion_PJ!$K$167,Resultados_Dic3!$E$3:$E$99980,Produccion_PJ!$J172,Resultados_Dic3!$A$3:$A$99980,Produccion_PJ!$H172)+SUMIFS(Resultados_Dic3!R$3:R$99980,Resultados_Dic3!$F$3:$F$99980,Produccion_PJ!$K172,Resultados_Dic3!$D$3:$D$99980,Produccion_PJ!$K$167,Resultados_Dic3!$E$3:$E$99980,$I172,Resultados_Dic3!$A$3:$A$99980,Produccion_PJ!$H172)</f>
        <v>0.14127652980024299</v>
      </c>
      <c r="W172" s="21">
        <f>+SUMIFS(Resultados_Dic3!S$3:S$99980,Resultados_Dic3!$F$3:$F$99980,Produccion_PJ!$K172,Resultados_Dic3!$D$3:$D$99980,Produccion_PJ!$K$167,Resultados_Dic3!$E$3:$E$99980,Produccion_PJ!$J172,Resultados_Dic3!$A$3:$A$99980,Produccion_PJ!$H172)+SUMIFS(Resultados_Dic3!S$3:S$99980,Resultados_Dic3!$F$3:$F$99980,Produccion_PJ!$K172,Resultados_Dic3!$D$3:$D$99980,Produccion_PJ!$K$167,Resultados_Dic3!$E$3:$E$99980,$I172,Resultados_Dic3!$A$3:$A$99980,Produccion_PJ!$H172)</f>
        <v>0.14127652980024499</v>
      </c>
      <c r="X172" s="21">
        <f>+SUMIFS(Resultados_Dic3!T$3:T$99980,Resultados_Dic3!$F$3:$F$99980,Produccion_PJ!$K172,Resultados_Dic3!$D$3:$D$99980,Produccion_PJ!$K$167,Resultados_Dic3!$E$3:$E$99980,Produccion_PJ!$J172,Resultados_Dic3!$A$3:$A$99980,Produccion_PJ!$H172)+SUMIFS(Resultados_Dic3!T$3:T$99980,Resultados_Dic3!$F$3:$F$99980,Produccion_PJ!$K172,Resultados_Dic3!$D$3:$D$99980,Produccion_PJ!$K$167,Resultados_Dic3!$E$3:$E$99980,$I172,Resultados_Dic3!$A$3:$A$99980,Produccion_PJ!$H172)</f>
        <v>0.14127652980024499</v>
      </c>
      <c r="Y172" s="21">
        <f>+SUMIFS(Resultados_Dic3!U$3:U$99980,Resultados_Dic3!$F$3:$F$99980,Produccion_PJ!$K172,Resultados_Dic3!$D$3:$D$99980,Produccion_PJ!$K$167,Resultados_Dic3!$E$3:$E$99980,Produccion_PJ!$J172,Resultados_Dic3!$A$3:$A$99980,Produccion_PJ!$H172)+SUMIFS(Resultados_Dic3!U$3:U$99980,Resultados_Dic3!$F$3:$F$99980,Produccion_PJ!$K172,Resultados_Dic3!$D$3:$D$99980,Produccion_PJ!$K$167,Resultados_Dic3!$E$3:$E$99980,$I172,Resultados_Dic3!$A$3:$A$99980,Produccion_PJ!$H172)</f>
        <v>0.10004009828259</v>
      </c>
      <c r="Z172" s="21">
        <f>+SUMIFS(Resultados_Dic3!V$3:V$99980,Resultados_Dic3!$F$3:$F$99980,Produccion_PJ!$K172,Resultados_Dic3!$D$3:$D$99980,Produccion_PJ!$K$167,Resultados_Dic3!$E$3:$E$99980,Produccion_PJ!$J172,Resultados_Dic3!$A$3:$A$99980,Produccion_PJ!$H172)+SUMIFS(Resultados_Dic3!V$3:V$99980,Resultados_Dic3!$F$3:$F$99980,Produccion_PJ!$K172,Resultados_Dic3!$D$3:$D$99980,Produccion_PJ!$K$167,Resultados_Dic3!$E$3:$E$99980,$I172,Resultados_Dic3!$A$3:$A$99980,Produccion_PJ!$H172)</f>
        <v>0</v>
      </c>
      <c r="AA172" s="21">
        <f>+SUMIFS(Resultados_Dic3!W$3:W$99980,Resultados_Dic3!$F$3:$F$99980,Produccion_PJ!$K172,Resultados_Dic3!$D$3:$D$99980,Produccion_PJ!$K$167,Resultados_Dic3!$E$3:$E$99980,Produccion_PJ!$J172,Resultados_Dic3!$A$3:$A$99980,Produccion_PJ!$H172)+SUMIFS(Resultados_Dic3!W$3:W$99980,Resultados_Dic3!$F$3:$F$99980,Produccion_PJ!$K172,Resultados_Dic3!$D$3:$D$99980,Produccion_PJ!$K$167,Resultados_Dic3!$E$3:$E$99980,$I172,Resultados_Dic3!$A$3:$A$99980,Produccion_PJ!$H172)</f>
        <v>0</v>
      </c>
      <c r="AB172" s="21">
        <f>+SUMIFS(Resultados_Dic3!X$3:X$99980,Resultados_Dic3!$F$3:$F$99980,Produccion_PJ!$K172,Resultados_Dic3!$D$3:$D$99980,Produccion_PJ!$K$167,Resultados_Dic3!$E$3:$E$99980,Produccion_PJ!$J172,Resultados_Dic3!$A$3:$A$99980,Produccion_PJ!$H172)+SUMIFS(Resultados_Dic3!X$3:X$99980,Resultados_Dic3!$F$3:$F$99980,Produccion_PJ!$K172,Resultados_Dic3!$D$3:$D$99980,Produccion_PJ!$K$167,Resultados_Dic3!$E$3:$E$99980,$I172,Resultados_Dic3!$A$3:$A$99980,Produccion_PJ!$H172)</f>
        <v>0</v>
      </c>
      <c r="AC172" s="21">
        <f>+SUMIFS(Resultados_Dic3!Y$3:Y$99980,Resultados_Dic3!$F$3:$F$99980,Produccion_PJ!$K172,Resultados_Dic3!$D$3:$D$99980,Produccion_PJ!$K$167,Resultados_Dic3!$E$3:$E$99980,Produccion_PJ!$J172,Resultados_Dic3!$A$3:$A$99980,Produccion_PJ!$H172)+SUMIFS(Resultados_Dic3!Y$3:Y$99980,Resultados_Dic3!$F$3:$F$99980,Produccion_PJ!$K172,Resultados_Dic3!$D$3:$D$99980,Produccion_PJ!$K$167,Resultados_Dic3!$E$3:$E$99980,$I172,Resultados_Dic3!$A$3:$A$99980,Produccion_PJ!$H172)</f>
        <v>0</v>
      </c>
      <c r="AD172" s="21">
        <f>+SUMIFS(Resultados_Dic3!Z$3:Z$99980,Resultados_Dic3!$F$3:$F$99980,Produccion_PJ!$K172,Resultados_Dic3!$D$3:$D$99980,Produccion_PJ!$K$167,Resultados_Dic3!$E$3:$E$99980,Produccion_PJ!$J172,Resultados_Dic3!$A$3:$A$99980,Produccion_PJ!$H172)+SUMIFS(Resultados_Dic3!Z$3:Z$99980,Resultados_Dic3!$F$3:$F$99980,Produccion_PJ!$K172,Resultados_Dic3!$D$3:$D$99980,Produccion_PJ!$K$167,Resultados_Dic3!$E$3:$E$99980,$I172,Resultados_Dic3!$A$3:$A$99980,Produccion_PJ!$H172)</f>
        <v>0</v>
      </c>
      <c r="AE172" s="21">
        <f>+SUMIFS(Resultados_Dic3!AA$3:AA$99980,Resultados_Dic3!$F$3:$F$99980,Produccion_PJ!$K172,Resultados_Dic3!$D$3:$D$99980,Produccion_PJ!$K$167,Resultados_Dic3!$E$3:$E$99980,Produccion_PJ!$J172,Resultados_Dic3!$A$3:$A$99980,Produccion_PJ!$H172)+SUMIFS(Resultados_Dic3!AA$3:AA$99980,Resultados_Dic3!$F$3:$F$99980,Produccion_PJ!$K172,Resultados_Dic3!$D$3:$D$99980,Produccion_PJ!$K$167,Resultados_Dic3!$E$3:$E$99980,$I172,Resultados_Dic3!$A$3:$A$99980,Produccion_PJ!$H172)</f>
        <v>0</v>
      </c>
      <c r="AF172" s="21">
        <f>+SUMIFS(Resultados_Dic3!AB$3:AB$99980,Resultados_Dic3!$F$3:$F$99980,Produccion_PJ!$K172,Resultados_Dic3!$D$3:$D$99980,Produccion_PJ!$K$167,Resultados_Dic3!$E$3:$E$99980,Produccion_PJ!$J172,Resultados_Dic3!$A$3:$A$99980,Produccion_PJ!$H172)+SUMIFS(Resultados_Dic3!AB$3:AB$99980,Resultados_Dic3!$F$3:$F$99980,Produccion_PJ!$K172,Resultados_Dic3!$D$3:$D$99980,Produccion_PJ!$K$167,Resultados_Dic3!$E$3:$E$99980,$I172,Resultados_Dic3!$A$3:$A$99980,Produccion_PJ!$H172)</f>
        <v>0</v>
      </c>
      <c r="AG172" s="21">
        <f>+SUMIFS(Resultados_Dic3!AC$3:AC$99980,Resultados_Dic3!$F$3:$F$99980,Produccion_PJ!$K172,Resultados_Dic3!$D$3:$D$99980,Produccion_PJ!$K$167,Resultados_Dic3!$E$3:$E$99980,Produccion_PJ!$J172,Resultados_Dic3!$A$3:$A$99980,Produccion_PJ!$H172)+SUMIFS(Resultados_Dic3!AC$3:AC$99980,Resultados_Dic3!$F$3:$F$99980,Produccion_PJ!$K172,Resultados_Dic3!$D$3:$D$99980,Produccion_PJ!$K$167,Resultados_Dic3!$E$3:$E$99980,$I172,Resultados_Dic3!$A$3:$A$99980,Produccion_PJ!$H172)</f>
        <v>0</v>
      </c>
      <c r="AH172" s="21">
        <f>+SUMIFS(Resultados_Dic3!AD$3:AD$99980,Resultados_Dic3!$F$3:$F$99980,Produccion_PJ!$K172,Resultados_Dic3!$D$3:$D$99980,Produccion_PJ!$K$167,Resultados_Dic3!$E$3:$E$99980,Produccion_PJ!$J172,Resultados_Dic3!$A$3:$A$99980,Produccion_PJ!$H172)+SUMIFS(Resultados_Dic3!AD$3:AD$99980,Resultados_Dic3!$F$3:$F$99980,Produccion_PJ!$K172,Resultados_Dic3!$D$3:$D$99980,Produccion_PJ!$K$167,Resultados_Dic3!$E$3:$E$99980,$I172,Resultados_Dic3!$A$3:$A$99980,Produccion_PJ!$H172)</f>
        <v>0</v>
      </c>
      <c r="AI172" s="21">
        <f>+SUMIFS(Resultados_Dic3!AE$3:AE$99980,Resultados_Dic3!$F$3:$F$99980,Produccion_PJ!$K172,Resultados_Dic3!$D$3:$D$99980,Produccion_PJ!$K$167,Resultados_Dic3!$E$3:$E$99980,Produccion_PJ!$J172,Resultados_Dic3!$A$3:$A$99980,Produccion_PJ!$H172)+SUMIFS(Resultados_Dic3!AE$3:AE$99980,Resultados_Dic3!$F$3:$F$99980,Produccion_PJ!$K172,Resultados_Dic3!$D$3:$D$99980,Produccion_PJ!$K$167,Resultados_Dic3!$E$3:$E$99980,$I172,Resultados_Dic3!$A$3:$A$99980,Produccion_PJ!$H172)</f>
        <v>0</v>
      </c>
      <c r="AJ172" s="21">
        <f>+SUMIFS(Resultados_Dic3!AF$3:AF$99980,Resultados_Dic3!$F$3:$F$99980,Produccion_PJ!$K172,Resultados_Dic3!$D$3:$D$99980,Produccion_PJ!$K$167,Resultados_Dic3!$E$3:$E$99980,Produccion_PJ!$J172,Resultados_Dic3!$A$3:$A$99980,Produccion_PJ!$H172)+SUMIFS(Resultados_Dic3!AF$3:AF$99980,Resultados_Dic3!$F$3:$F$99980,Produccion_PJ!$K172,Resultados_Dic3!$D$3:$D$99980,Produccion_PJ!$K$167,Resultados_Dic3!$E$3:$E$99980,$I172,Resultados_Dic3!$A$3:$A$99980,Produccion_PJ!$H172)</f>
        <v>0</v>
      </c>
      <c r="AK172" s="21">
        <f>+SUMIFS(Resultados_Dic3!AG$3:AG$99980,Resultados_Dic3!$F$3:$F$99980,Produccion_PJ!$K172,Resultados_Dic3!$D$3:$D$99980,Produccion_PJ!$K$167,Resultados_Dic3!$E$3:$E$99980,Produccion_PJ!$J172,Resultados_Dic3!$A$3:$A$99980,Produccion_PJ!$H172)+SUMIFS(Resultados_Dic3!AG$3:AG$99980,Resultados_Dic3!$F$3:$F$99980,Produccion_PJ!$K172,Resultados_Dic3!$D$3:$D$99980,Produccion_PJ!$K$167,Resultados_Dic3!$E$3:$E$99980,$I172,Resultados_Dic3!$A$3:$A$99980,Produccion_PJ!$H172)</f>
        <v>0</v>
      </c>
      <c r="AL172" s="21">
        <f>+SUMIFS(Resultados_Dic3!AH$3:AH$99980,Resultados_Dic3!$F$3:$F$99980,Produccion_PJ!$K172,Resultados_Dic3!$D$3:$D$99980,Produccion_PJ!$K$167,Resultados_Dic3!$E$3:$E$99980,Produccion_PJ!$J172,Resultados_Dic3!$A$3:$A$99980,Produccion_PJ!$H172)+SUMIFS(Resultados_Dic3!AH$3:AH$99980,Resultados_Dic3!$F$3:$F$99980,Produccion_PJ!$K172,Resultados_Dic3!$D$3:$D$99980,Produccion_PJ!$K$167,Resultados_Dic3!$E$3:$E$99980,$I172,Resultados_Dic3!$A$3:$A$99980,Produccion_PJ!$H172)</f>
        <v>0</v>
      </c>
      <c r="AM172" s="21">
        <f>+SUMIFS(Resultados_Dic3!AI$3:AI$99980,Resultados_Dic3!$F$3:$F$99980,Produccion_PJ!$K172,Resultados_Dic3!$D$3:$D$99980,Produccion_PJ!$K$167,Resultados_Dic3!$E$3:$E$99980,Produccion_PJ!$J172,Resultados_Dic3!$A$3:$A$99980,Produccion_PJ!$H172)+SUMIFS(Resultados_Dic3!AI$3:AI$99980,Resultados_Dic3!$F$3:$F$99980,Produccion_PJ!$K172,Resultados_Dic3!$D$3:$D$99980,Produccion_PJ!$K$167,Resultados_Dic3!$E$3:$E$99980,$I172,Resultados_Dic3!$A$3:$A$99980,Produccion_PJ!$H172)</f>
        <v>0</v>
      </c>
      <c r="AN172" s="21">
        <f>+SUMIFS(Resultados_Dic3!AJ$3:AJ$99980,Resultados_Dic3!$F$3:$F$99980,Produccion_PJ!$K172,Resultados_Dic3!$D$3:$D$99980,Produccion_PJ!$K$167,Resultados_Dic3!$E$3:$E$99980,Produccion_PJ!$J172,Resultados_Dic3!$A$3:$A$99980,Produccion_PJ!$H172)+SUMIFS(Resultados_Dic3!AJ$3:AJ$99980,Resultados_Dic3!$F$3:$F$99980,Produccion_PJ!$K172,Resultados_Dic3!$D$3:$D$99980,Produccion_PJ!$K$167,Resultados_Dic3!$E$3:$E$99980,$I172,Resultados_Dic3!$A$3:$A$99980,Produccion_PJ!$H172)</f>
        <v>0</v>
      </c>
      <c r="AO172" s="21">
        <f>+SUMIFS(Resultados_Dic3!AK$3:AK$99980,Resultados_Dic3!$F$3:$F$99980,Produccion_PJ!$K172,Resultados_Dic3!$D$3:$D$99980,Produccion_PJ!$K$167,Resultados_Dic3!$E$3:$E$99980,Produccion_PJ!$J172,Resultados_Dic3!$A$3:$A$99980,Produccion_PJ!$H172)+SUMIFS(Resultados_Dic3!AK$3:AK$99980,Resultados_Dic3!$F$3:$F$99980,Produccion_PJ!$K172,Resultados_Dic3!$D$3:$D$99980,Produccion_PJ!$K$167,Resultados_Dic3!$E$3:$E$99980,$I172,Resultados_Dic3!$A$3:$A$99980,Produccion_PJ!$H172)</f>
        <v>0</v>
      </c>
      <c r="AP172" s="21">
        <f>+SUMIFS(Resultados_Dic3!AL$3:AL$99980,Resultados_Dic3!$F$3:$F$99980,Produccion_PJ!$K172,Resultados_Dic3!$D$3:$D$99980,Produccion_PJ!$K$167,Resultados_Dic3!$E$3:$E$99980,Produccion_PJ!$J172,Resultados_Dic3!$A$3:$A$99980,Produccion_PJ!$H172)+SUMIFS(Resultados_Dic3!AL$3:AL$99980,Resultados_Dic3!$F$3:$F$99980,Produccion_PJ!$K172,Resultados_Dic3!$D$3:$D$99980,Produccion_PJ!$K$167,Resultados_Dic3!$E$3:$E$99980,$I172,Resultados_Dic3!$A$3:$A$99980,Produccion_PJ!$H172)</f>
        <v>0</v>
      </c>
      <c r="AQ172" s="21">
        <f>+SUMIFS(Resultados_Dic3!AM$3:AM$99980,Resultados_Dic3!$F$3:$F$99980,Produccion_PJ!$K172,Resultados_Dic3!$D$3:$D$99980,Produccion_PJ!$K$167,Resultados_Dic3!$E$3:$E$99980,Produccion_PJ!$J172,Resultados_Dic3!$A$3:$A$99980,Produccion_PJ!$H172)+SUMIFS(Resultados_Dic3!AM$3:AM$99980,Resultados_Dic3!$F$3:$F$99980,Produccion_PJ!$K172,Resultados_Dic3!$D$3:$D$99980,Produccion_PJ!$K$167,Resultados_Dic3!$E$3:$E$99980,$I172,Resultados_Dic3!$A$3:$A$99980,Produccion_PJ!$H172)</f>
        <v>0</v>
      </c>
    </row>
    <row r="173" spans="1:44" x14ac:dyDescent="0.25">
      <c r="D173" s="35"/>
      <c r="E173" s="35"/>
      <c r="G173" s="15"/>
      <c r="H173" s="17" t="str">
        <f t="shared" si="335"/>
        <v>DIC5</v>
      </c>
      <c r="I173" s="24" t="s">
        <v>129</v>
      </c>
      <c r="J173" s="24" t="s">
        <v>122</v>
      </c>
      <c r="K173" s="50" t="s">
        <v>378</v>
      </c>
      <c r="L173" s="21">
        <f>+SUMIFS(Resultados_Dic3!H$3:H$99980,Resultados_Dic3!$F$3:$F$99980,Produccion_PJ!$K173,Resultados_Dic3!$D$3:$D$99980,Produccion_PJ!$K$167,Resultados_Dic3!$E$3:$E$99980,Produccion_PJ!$J173,Resultados_Dic3!$A$3:$A$99980,Produccion_PJ!$H173)+SUMIFS(Resultados_Dic3!H$3:H$99980,Resultados_Dic3!$F$3:$F$99980,Produccion_PJ!$K173,Resultados_Dic3!$D$3:$D$99980,Produccion_PJ!$K$167,Resultados_Dic3!$E$3:$E$99980,$I173,Resultados_Dic3!$A$3:$A$99980,Produccion_PJ!$H173)</f>
        <v>0</v>
      </c>
      <c r="M173" s="21">
        <f>+SUMIFS(Resultados_Dic3!I$3:I$99980,Resultados_Dic3!$F$3:$F$99980,Produccion_PJ!$K173,Resultados_Dic3!$D$3:$D$99980,Produccion_PJ!$K$167,Resultados_Dic3!$E$3:$E$99980,Produccion_PJ!$J173,Resultados_Dic3!$A$3:$A$99980,Produccion_PJ!$H173)+SUMIFS(Resultados_Dic3!I$3:I$99980,Resultados_Dic3!$F$3:$F$99980,Produccion_PJ!$K173,Resultados_Dic3!$D$3:$D$99980,Produccion_PJ!$K$167,Resultados_Dic3!$E$3:$E$99980,$I173,Resultados_Dic3!$A$3:$A$99980,Produccion_PJ!$H173)</f>
        <v>0</v>
      </c>
      <c r="N173" s="21">
        <f>+SUMIFS(Resultados_Dic3!J$3:J$99980,Resultados_Dic3!$F$3:$F$99980,Produccion_PJ!$K173,Resultados_Dic3!$D$3:$D$99980,Produccion_PJ!$K$167,Resultados_Dic3!$E$3:$E$99980,Produccion_PJ!$J173,Resultados_Dic3!$A$3:$A$99980,Produccion_PJ!$H173)+SUMIFS(Resultados_Dic3!J$3:J$99980,Resultados_Dic3!$F$3:$F$99980,Produccion_PJ!$K173,Resultados_Dic3!$D$3:$D$99980,Produccion_PJ!$K$167,Resultados_Dic3!$E$3:$E$99980,$I173,Resultados_Dic3!$A$3:$A$99980,Produccion_PJ!$H173)</f>
        <v>0</v>
      </c>
      <c r="O173" s="21">
        <f>+SUMIFS(Resultados_Dic3!K$3:K$99980,Resultados_Dic3!$F$3:$F$99980,Produccion_PJ!$K173,Resultados_Dic3!$D$3:$D$99980,Produccion_PJ!$K$167,Resultados_Dic3!$E$3:$E$99980,Produccion_PJ!$J173,Resultados_Dic3!$A$3:$A$99980,Produccion_PJ!$H173)+SUMIFS(Resultados_Dic3!K$3:K$99980,Resultados_Dic3!$F$3:$F$99980,Produccion_PJ!$K173,Resultados_Dic3!$D$3:$D$99980,Produccion_PJ!$K$167,Resultados_Dic3!$E$3:$E$99980,$I173,Resultados_Dic3!$A$3:$A$99980,Produccion_PJ!$H173)</f>
        <v>0</v>
      </c>
      <c r="P173" s="21">
        <f>+SUMIFS(Resultados_Dic3!L$3:L$99980,Resultados_Dic3!$F$3:$F$99980,Produccion_PJ!$K173,Resultados_Dic3!$D$3:$D$99980,Produccion_PJ!$K$167,Resultados_Dic3!$E$3:$E$99980,Produccion_PJ!$J173,Resultados_Dic3!$A$3:$A$99980,Produccion_PJ!$H173)+SUMIFS(Resultados_Dic3!L$3:L$99980,Resultados_Dic3!$F$3:$F$99980,Produccion_PJ!$K173,Resultados_Dic3!$D$3:$D$99980,Produccion_PJ!$K$167,Resultados_Dic3!$E$3:$E$99980,$I173,Resultados_Dic3!$A$3:$A$99980,Produccion_PJ!$H173)</f>
        <v>0</v>
      </c>
      <c r="Q173" s="21">
        <f>+SUMIFS(Resultados_Dic3!M$3:M$99980,Resultados_Dic3!$F$3:$F$99980,Produccion_PJ!$K173,Resultados_Dic3!$D$3:$D$99980,Produccion_PJ!$K$167,Resultados_Dic3!$E$3:$E$99980,Produccion_PJ!$J173,Resultados_Dic3!$A$3:$A$99980,Produccion_PJ!$H173)+SUMIFS(Resultados_Dic3!M$3:M$99980,Resultados_Dic3!$F$3:$F$99980,Produccion_PJ!$K173,Resultados_Dic3!$D$3:$D$99980,Produccion_PJ!$K$167,Resultados_Dic3!$E$3:$E$99980,$I173,Resultados_Dic3!$A$3:$A$99980,Produccion_PJ!$H173)</f>
        <v>0</v>
      </c>
      <c r="R173" s="21">
        <f>+SUMIFS(Resultados_Dic3!N$3:N$99980,Resultados_Dic3!$F$3:$F$99980,Produccion_PJ!$K173,Resultados_Dic3!$D$3:$D$99980,Produccion_PJ!$K$167,Resultados_Dic3!$E$3:$E$99980,Produccion_PJ!$J173,Resultados_Dic3!$A$3:$A$99980,Produccion_PJ!$H173)+SUMIFS(Resultados_Dic3!N$3:N$99980,Resultados_Dic3!$F$3:$F$99980,Produccion_PJ!$K173,Resultados_Dic3!$D$3:$D$99980,Produccion_PJ!$K$167,Resultados_Dic3!$E$3:$E$99980,$I173,Resultados_Dic3!$A$3:$A$99980,Produccion_PJ!$H173)</f>
        <v>0</v>
      </c>
      <c r="S173" s="21">
        <f>+SUMIFS(Resultados_Dic3!O$3:O$99980,Resultados_Dic3!$F$3:$F$99980,Produccion_PJ!$K173,Resultados_Dic3!$D$3:$D$99980,Produccion_PJ!$K$167,Resultados_Dic3!$E$3:$E$99980,Produccion_PJ!$J173,Resultados_Dic3!$A$3:$A$99980,Produccion_PJ!$H173)+SUMIFS(Resultados_Dic3!O$3:O$99980,Resultados_Dic3!$F$3:$F$99980,Produccion_PJ!$K173,Resultados_Dic3!$D$3:$D$99980,Produccion_PJ!$K$167,Resultados_Dic3!$E$3:$E$99980,$I173,Resultados_Dic3!$A$3:$A$99980,Produccion_PJ!$H173)</f>
        <v>0</v>
      </c>
      <c r="T173" s="21">
        <f>+SUMIFS(Resultados_Dic3!P$3:P$99980,Resultados_Dic3!$F$3:$F$99980,Produccion_PJ!$K173,Resultados_Dic3!$D$3:$D$99980,Produccion_PJ!$K$167,Resultados_Dic3!$E$3:$E$99980,Produccion_PJ!$J173,Resultados_Dic3!$A$3:$A$99980,Produccion_PJ!$H173)+SUMIFS(Resultados_Dic3!P$3:P$99980,Resultados_Dic3!$F$3:$F$99980,Produccion_PJ!$K173,Resultados_Dic3!$D$3:$D$99980,Produccion_PJ!$K$167,Resultados_Dic3!$E$3:$E$99980,$I173,Resultados_Dic3!$A$3:$A$99980,Produccion_PJ!$H173)</f>
        <v>0</v>
      </c>
      <c r="U173" s="21">
        <f>+SUMIFS(Resultados_Dic3!Q$3:Q$99980,Resultados_Dic3!$F$3:$F$99980,Produccion_PJ!$K173,Resultados_Dic3!$D$3:$D$99980,Produccion_PJ!$K$167,Resultados_Dic3!$E$3:$E$99980,Produccion_PJ!$J173,Resultados_Dic3!$A$3:$A$99980,Produccion_PJ!$H173)+SUMIFS(Resultados_Dic3!Q$3:Q$99980,Resultados_Dic3!$F$3:$F$99980,Produccion_PJ!$K173,Resultados_Dic3!$D$3:$D$99980,Produccion_PJ!$K$167,Resultados_Dic3!$E$3:$E$99980,$I173,Resultados_Dic3!$A$3:$A$99980,Produccion_PJ!$H173)</f>
        <v>0</v>
      </c>
      <c r="V173" s="21">
        <f>+SUMIFS(Resultados_Dic3!R$3:R$99980,Resultados_Dic3!$F$3:$F$99980,Produccion_PJ!$K173,Resultados_Dic3!$D$3:$D$99980,Produccion_PJ!$K$167,Resultados_Dic3!$E$3:$E$99980,Produccion_PJ!$J173,Resultados_Dic3!$A$3:$A$99980,Produccion_PJ!$H173)+SUMIFS(Resultados_Dic3!R$3:R$99980,Resultados_Dic3!$F$3:$F$99980,Produccion_PJ!$K173,Resultados_Dic3!$D$3:$D$99980,Produccion_PJ!$K$167,Resultados_Dic3!$E$3:$E$99980,$I173,Resultados_Dic3!$A$3:$A$99980,Produccion_PJ!$H173)</f>
        <v>0</v>
      </c>
      <c r="W173" s="21">
        <f>+SUMIFS(Resultados_Dic3!S$3:S$99980,Resultados_Dic3!$F$3:$F$99980,Produccion_PJ!$K173,Resultados_Dic3!$D$3:$D$99980,Produccion_PJ!$K$167,Resultados_Dic3!$E$3:$E$99980,Produccion_PJ!$J173,Resultados_Dic3!$A$3:$A$99980,Produccion_PJ!$H173)+SUMIFS(Resultados_Dic3!S$3:S$99980,Resultados_Dic3!$F$3:$F$99980,Produccion_PJ!$K173,Resultados_Dic3!$D$3:$D$99980,Produccion_PJ!$K$167,Resultados_Dic3!$E$3:$E$99980,$I173,Resultados_Dic3!$A$3:$A$99980,Produccion_PJ!$H173)</f>
        <v>0</v>
      </c>
      <c r="X173" s="21">
        <f>+SUMIFS(Resultados_Dic3!T$3:T$99980,Resultados_Dic3!$F$3:$F$99980,Produccion_PJ!$K173,Resultados_Dic3!$D$3:$D$99980,Produccion_PJ!$K$167,Resultados_Dic3!$E$3:$E$99980,Produccion_PJ!$J173,Resultados_Dic3!$A$3:$A$99980,Produccion_PJ!$H173)+SUMIFS(Resultados_Dic3!T$3:T$99980,Resultados_Dic3!$F$3:$F$99980,Produccion_PJ!$K173,Resultados_Dic3!$D$3:$D$99980,Produccion_PJ!$K$167,Resultados_Dic3!$E$3:$E$99980,$I173,Resultados_Dic3!$A$3:$A$99980,Produccion_PJ!$H173)</f>
        <v>0</v>
      </c>
      <c r="Y173" s="21">
        <f>+SUMIFS(Resultados_Dic3!U$3:U$99980,Resultados_Dic3!$F$3:$F$99980,Produccion_PJ!$K173,Resultados_Dic3!$D$3:$D$99980,Produccion_PJ!$K$167,Resultados_Dic3!$E$3:$E$99980,Produccion_PJ!$J173,Resultados_Dic3!$A$3:$A$99980,Produccion_PJ!$H173)+SUMIFS(Resultados_Dic3!U$3:U$99980,Resultados_Dic3!$F$3:$F$99980,Produccion_PJ!$K173,Resultados_Dic3!$D$3:$D$99980,Produccion_PJ!$K$167,Resultados_Dic3!$E$3:$E$99980,$I173,Resultados_Dic3!$A$3:$A$99980,Produccion_PJ!$H173)</f>
        <v>0</v>
      </c>
      <c r="Z173" s="21">
        <f>+SUMIFS(Resultados_Dic3!V$3:V$99980,Resultados_Dic3!$F$3:$F$99980,Produccion_PJ!$K173,Resultados_Dic3!$D$3:$D$99980,Produccion_PJ!$K$167,Resultados_Dic3!$E$3:$E$99980,Produccion_PJ!$J173,Resultados_Dic3!$A$3:$A$99980,Produccion_PJ!$H173)+SUMIFS(Resultados_Dic3!V$3:V$99980,Resultados_Dic3!$F$3:$F$99980,Produccion_PJ!$K173,Resultados_Dic3!$D$3:$D$99980,Produccion_PJ!$K$167,Resultados_Dic3!$E$3:$E$99980,$I173,Resultados_Dic3!$A$3:$A$99980,Produccion_PJ!$H173)</f>
        <v>0</v>
      </c>
      <c r="AA173" s="21">
        <f>+SUMIFS(Resultados_Dic3!W$3:W$99980,Resultados_Dic3!$F$3:$F$99980,Produccion_PJ!$K173,Resultados_Dic3!$D$3:$D$99980,Produccion_PJ!$K$167,Resultados_Dic3!$E$3:$E$99980,Produccion_PJ!$J173,Resultados_Dic3!$A$3:$A$99980,Produccion_PJ!$H173)+SUMIFS(Resultados_Dic3!W$3:W$99980,Resultados_Dic3!$F$3:$F$99980,Produccion_PJ!$K173,Resultados_Dic3!$D$3:$D$99980,Produccion_PJ!$K$167,Resultados_Dic3!$E$3:$E$99980,$I173,Resultados_Dic3!$A$3:$A$99980,Produccion_PJ!$H173)</f>
        <v>0</v>
      </c>
      <c r="AB173" s="21">
        <f>+SUMIFS(Resultados_Dic3!X$3:X$99980,Resultados_Dic3!$F$3:$F$99980,Produccion_PJ!$K173,Resultados_Dic3!$D$3:$D$99980,Produccion_PJ!$K$167,Resultados_Dic3!$E$3:$E$99980,Produccion_PJ!$J173,Resultados_Dic3!$A$3:$A$99980,Produccion_PJ!$H173)+SUMIFS(Resultados_Dic3!X$3:X$99980,Resultados_Dic3!$F$3:$F$99980,Produccion_PJ!$K173,Resultados_Dic3!$D$3:$D$99980,Produccion_PJ!$K$167,Resultados_Dic3!$E$3:$E$99980,$I173,Resultados_Dic3!$A$3:$A$99980,Produccion_PJ!$H173)</f>
        <v>0</v>
      </c>
      <c r="AC173" s="21">
        <f>+SUMIFS(Resultados_Dic3!Y$3:Y$99980,Resultados_Dic3!$F$3:$F$99980,Produccion_PJ!$K173,Resultados_Dic3!$D$3:$D$99980,Produccion_PJ!$K$167,Resultados_Dic3!$E$3:$E$99980,Produccion_PJ!$J173,Resultados_Dic3!$A$3:$A$99980,Produccion_PJ!$H173)+SUMIFS(Resultados_Dic3!Y$3:Y$99980,Resultados_Dic3!$F$3:$F$99980,Produccion_PJ!$K173,Resultados_Dic3!$D$3:$D$99980,Produccion_PJ!$K$167,Resultados_Dic3!$E$3:$E$99980,$I173,Resultados_Dic3!$A$3:$A$99980,Produccion_PJ!$H173)</f>
        <v>0</v>
      </c>
      <c r="AD173" s="21">
        <f>+SUMIFS(Resultados_Dic3!Z$3:Z$99980,Resultados_Dic3!$F$3:$F$99980,Produccion_PJ!$K173,Resultados_Dic3!$D$3:$D$99980,Produccion_PJ!$K$167,Resultados_Dic3!$E$3:$E$99980,Produccion_PJ!$J173,Resultados_Dic3!$A$3:$A$99980,Produccion_PJ!$H173)+SUMIFS(Resultados_Dic3!Z$3:Z$99980,Resultados_Dic3!$F$3:$F$99980,Produccion_PJ!$K173,Resultados_Dic3!$D$3:$D$99980,Produccion_PJ!$K$167,Resultados_Dic3!$E$3:$E$99980,$I173,Resultados_Dic3!$A$3:$A$99980,Produccion_PJ!$H173)</f>
        <v>0</v>
      </c>
      <c r="AE173" s="21">
        <f>+SUMIFS(Resultados_Dic3!AA$3:AA$99980,Resultados_Dic3!$F$3:$F$99980,Produccion_PJ!$K173,Resultados_Dic3!$D$3:$D$99980,Produccion_PJ!$K$167,Resultados_Dic3!$E$3:$E$99980,Produccion_PJ!$J173,Resultados_Dic3!$A$3:$A$99980,Produccion_PJ!$H173)+SUMIFS(Resultados_Dic3!AA$3:AA$99980,Resultados_Dic3!$F$3:$F$99980,Produccion_PJ!$K173,Resultados_Dic3!$D$3:$D$99980,Produccion_PJ!$K$167,Resultados_Dic3!$E$3:$E$99980,$I173,Resultados_Dic3!$A$3:$A$99980,Produccion_PJ!$H173)</f>
        <v>0</v>
      </c>
      <c r="AF173" s="21">
        <f>+SUMIFS(Resultados_Dic3!AB$3:AB$99980,Resultados_Dic3!$F$3:$F$99980,Produccion_PJ!$K173,Resultados_Dic3!$D$3:$D$99980,Produccion_PJ!$K$167,Resultados_Dic3!$E$3:$E$99980,Produccion_PJ!$J173,Resultados_Dic3!$A$3:$A$99980,Produccion_PJ!$H173)+SUMIFS(Resultados_Dic3!AB$3:AB$99980,Resultados_Dic3!$F$3:$F$99980,Produccion_PJ!$K173,Resultados_Dic3!$D$3:$D$99980,Produccion_PJ!$K$167,Resultados_Dic3!$E$3:$E$99980,$I173,Resultados_Dic3!$A$3:$A$99980,Produccion_PJ!$H173)</f>
        <v>0</v>
      </c>
      <c r="AG173" s="21">
        <f>+SUMIFS(Resultados_Dic3!AC$3:AC$99980,Resultados_Dic3!$F$3:$F$99980,Produccion_PJ!$K173,Resultados_Dic3!$D$3:$D$99980,Produccion_PJ!$K$167,Resultados_Dic3!$E$3:$E$99980,Produccion_PJ!$J173,Resultados_Dic3!$A$3:$A$99980,Produccion_PJ!$H173)+SUMIFS(Resultados_Dic3!AC$3:AC$99980,Resultados_Dic3!$F$3:$F$99980,Produccion_PJ!$K173,Resultados_Dic3!$D$3:$D$99980,Produccion_PJ!$K$167,Resultados_Dic3!$E$3:$E$99980,$I173,Resultados_Dic3!$A$3:$A$99980,Produccion_PJ!$H173)</f>
        <v>0</v>
      </c>
      <c r="AH173" s="21">
        <f>+SUMIFS(Resultados_Dic3!AD$3:AD$99980,Resultados_Dic3!$F$3:$F$99980,Produccion_PJ!$K173,Resultados_Dic3!$D$3:$D$99980,Produccion_PJ!$K$167,Resultados_Dic3!$E$3:$E$99980,Produccion_PJ!$J173,Resultados_Dic3!$A$3:$A$99980,Produccion_PJ!$H173)+SUMIFS(Resultados_Dic3!AD$3:AD$99980,Resultados_Dic3!$F$3:$F$99980,Produccion_PJ!$K173,Resultados_Dic3!$D$3:$D$99980,Produccion_PJ!$K$167,Resultados_Dic3!$E$3:$E$99980,$I173,Resultados_Dic3!$A$3:$A$99980,Produccion_PJ!$H173)</f>
        <v>0</v>
      </c>
      <c r="AI173" s="21">
        <f>+SUMIFS(Resultados_Dic3!AE$3:AE$99980,Resultados_Dic3!$F$3:$F$99980,Produccion_PJ!$K173,Resultados_Dic3!$D$3:$D$99980,Produccion_PJ!$K$167,Resultados_Dic3!$E$3:$E$99980,Produccion_PJ!$J173,Resultados_Dic3!$A$3:$A$99980,Produccion_PJ!$H173)+SUMIFS(Resultados_Dic3!AE$3:AE$99980,Resultados_Dic3!$F$3:$F$99980,Produccion_PJ!$K173,Resultados_Dic3!$D$3:$D$99980,Produccion_PJ!$K$167,Resultados_Dic3!$E$3:$E$99980,$I173,Resultados_Dic3!$A$3:$A$99980,Produccion_PJ!$H173)</f>
        <v>0</v>
      </c>
      <c r="AJ173" s="21">
        <f>+SUMIFS(Resultados_Dic3!AF$3:AF$99980,Resultados_Dic3!$F$3:$F$99980,Produccion_PJ!$K173,Resultados_Dic3!$D$3:$D$99980,Produccion_PJ!$K$167,Resultados_Dic3!$E$3:$E$99980,Produccion_PJ!$J173,Resultados_Dic3!$A$3:$A$99980,Produccion_PJ!$H173)+SUMIFS(Resultados_Dic3!AF$3:AF$99980,Resultados_Dic3!$F$3:$F$99980,Produccion_PJ!$K173,Resultados_Dic3!$D$3:$D$99980,Produccion_PJ!$K$167,Resultados_Dic3!$E$3:$E$99980,$I173,Resultados_Dic3!$A$3:$A$99980,Produccion_PJ!$H173)</f>
        <v>0</v>
      </c>
      <c r="AK173" s="21">
        <f>+SUMIFS(Resultados_Dic3!AG$3:AG$99980,Resultados_Dic3!$F$3:$F$99980,Produccion_PJ!$K173,Resultados_Dic3!$D$3:$D$99980,Produccion_PJ!$K$167,Resultados_Dic3!$E$3:$E$99980,Produccion_PJ!$J173,Resultados_Dic3!$A$3:$A$99980,Produccion_PJ!$H173)+SUMIFS(Resultados_Dic3!AG$3:AG$99980,Resultados_Dic3!$F$3:$F$99980,Produccion_PJ!$K173,Resultados_Dic3!$D$3:$D$99980,Produccion_PJ!$K$167,Resultados_Dic3!$E$3:$E$99980,$I173,Resultados_Dic3!$A$3:$A$99980,Produccion_PJ!$H173)</f>
        <v>0</v>
      </c>
      <c r="AL173" s="21">
        <f>+SUMIFS(Resultados_Dic3!AH$3:AH$99980,Resultados_Dic3!$F$3:$F$99980,Produccion_PJ!$K173,Resultados_Dic3!$D$3:$D$99980,Produccion_PJ!$K$167,Resultados_Dic3!$E$3:$E$99980,Produccion_PJ!$J173,Resultados_Dic3!$A$3:$A$99980,Produccion_PJ!$H173)+SUMIFS(Resultados_Dic3!AH$3:AH$99980,Resultados_Dic3!$F$3:$F$99980,Produccion_PJ!$K173,Resultados_Dic3!$D$3:$D$99980,Produccion_PJ!$K$167,Resultados_Dic3!$E$3:$E$99980,$I173,Resultados_Dic3!$A$3:$A$99980,Produccion_PJ!$H173)</f>
        <v>0</v>
      </c>
      <c r="AM173" s="21">
        <f>+SUMIFS(Resultados_Dic3!AI$3:AI$99980,Resultados_Dic3!$F$3:$F$99980,Produccion_PJ!$K173,Resultados_Dic3!$D$3:$D$99980,Produccion_PJ!$K$167,Resultados_Dic3!$E$3:$E$99980,Produccion_PJ!$J173,Resultados_Dic3!$A$3:$A$99980,Produccion_PJ!$H173)+SUMIFS(Resultados_Dic3!AI$3:AI$99980,Resultados_Dic3!$F$3:$F$99980,Produccion_PJ!$K173,Resultados_Dic3!$D$3:$D$99980,Produccion_PJ!$K$167,Resultados_Dic3!$E$3:$E$99980,$I173,Resultados_Dic3!$A$3:$A$99980,Produccion_PJ!$H173)</f>
        <v>0</v>
      </c>
      <c r="AN173" s="21">
        <f>+SUMIFS(Resultados_Dic3!AJ$3:AJ$99980,Resultados_Dic3!$F$3:$F$99980,Produccion_PJ!$K173,Resultados_Dic3!$D$3:$D$99980,Produccion_PJ!$K$167,Resultados_Dic3!$E$3:$E$99980,Produccion_PJ!$J173,Resultados_Dic3!$A$3:$A$99980,Produccion_PJ!$H173)+SUMIFS(Resultados_Dic3!AJ$3:AJ$99980,Resultados_Dic3!$F$3:$F$99980,Produccion_PJ!$K173,Resultados_Dic3!$D$3:$D$99980,Produccion_PJ!$K$167,Resultados_Dic3!$E$3:$E$99980,$I173,Resultados_Dic3!$A$3:$A$99980,Produccion_PJ!$H173)</f>
        <v>0</v>
      </c>
      <c r="AO173" s="21">
        <f>+SUMIFS(Resultados_Dic3!AK$3:AK$99980,Resultados_Dic3!$F$3:$F$99980,Produccion_PJ!$K173,Resultados_Dic3!$D$3:$D$99980,Produccion_PJ!$K$167,Resultados_Dic3!$E$3:$E$99980,Produccion_PJ!$J173,Resultados_Dic3!$A$3:$A$99980,Produccion_PJ!$H173)+SUMIFS(Resultados_Dic3!AK$3:AK$99980,Resultados_Dic3!$F$3:$F$99980,Produccion_PJ!$K173,Resultados_Dic3!$D$3:$D$99980,Produccion_PJ!$K$167,Resultados_Dic3!$E$3:$E$99980,$I173,Resultados_Dic3!$A$3:$A$99980,Produccion_PJ!$H173)</f>
        <v>0</v>
      </c>
      <c r="AP173" s="21">
        <f>+SUMIFS(Resultados_Dic3!AL$3:AL$99980,Resultados_Dic3!$F$3:$F$99980,Produccion_PJ!$K173,Resultados_Dic3!$D$3:$D$99980,Produccion_PJ!$K$167,Resultados_Dic3!$E$3:$E$99980,Produccion_PJ!$J173,Resultados_Dic3!$A$3:$A$99980,Produccion_PJ!$H173)+SUMIFS(Resultados_Dic3!AL$3:AL$99980,Resultados_Dic3!$F$3:$F$99980,Produccion_PJ!$K173,Resultados_Dic3!$D$3:$D$99980,Produccion_PJ!$K$167,Resultados_Dic3!$E$3:$E$99980,$I173,Resultados_Dic3!$A$3:$A$99980,Produccion_PJ!$H173)</f>
        <v>0</v>
      </c>
      <c r="AQ173" s="21">
        <f>+SUMIFS(Resultados_Dic3!AM$3:AM$99980,Resultados_Dic3!$F$3:$F$99980,Produccion_PJ!$K173,Resultados_Dic3!$D$3:$D$99980,Produccion_PJ!$K$167,Resultados_Dic3!$E$3:$E$99980,Produccion_PJ!$J173,Resultados_Dic3!$A$3:$A$99980,Produccion_PJ!$H173)+SUMIFS(Resultados_Dic3!AM$3:AM$99980,Resultados_Dic3!$F$3:$F$99980,Produccion_PJ!$K173,Resultados_Dic3!$D$3:$D$99980,Produccion_PJ!$K$167,Resultados_Dic3!$E$3:$E$99980,$I173,Resultados_Dic3!$A$3:$A$99980,Produccion_PJ!$H173)</f>
        <v>0</v>
      </c>
    </row>
    <row r="174" spans="1:44" x14ac:dyDescent="0.25">
      <c r="D174" s="35"/>
      <c r="E174" s="35"/>
      <c r="G174" s="15"/>
      <c r="H174" s="17" t="str">
        <f t="shared" si="335"/>
        <v>DIC5</v>
      </c>
      <c r="I174" s="24" t="s">
        <v>130</v>
      </c>
      <c r="J174" s="24" t="s">
        <v>123</v>
      </c>
      <c r="K174" s="50" t="s">
        <v>227</v>
      </c>
      <c r="L174" s="21">
        <f>+SUMIFS(Resultados_Dic3!H$3:H$99980,Resultados_Dic3!$F$3:$F$99980,Produccion_PJ!$K174,Resultados_Dic3!$D$3:$D$99980,Produccion_PJ!$K$167,Resultados_Dic3!$E$3:$E$99980,Produccion_PJ!$J174,Resultados_Dic3!$A$3:$A$99980,Produccion_PJ!$H174)+SUMIFS(Resultados_Dic3!H$3:H$99980,Resultados_Dic3!$F$3:$F$99980,Produccion_PJ!$K174,Resultados_Dic3!$D$3:$D$99980,Produccion_PJ!$K$167,Resultados_Dic3!$E$3:$E$99980,$I174,Resultados_Dic3!$A$3:$A$99980,Produccion_PJ!$H174)</f>
        <v>2.2141956705433099</v>
      </c>
      <c r="M174" s="21">
        <f>+SUMIFS(Resultados_Dic3!I$3:I$99980,Resultados_Dic3!$F$3:$F$99980,Produccion_PJ!$K174,Resultados_Dic3!$D$3:$D$99980,Produccion_PJ!$K$167,Resultados_Dic3!$E$3:$E$99980,Produccion_PJ!$J174,Resultados_Dic3!$A$3:$A$99980,Produccion_PJ!$H174)+SUMIFS(Resultados_Dic3!I$3:I$99980,Resultados_Dic3!$F$3:$F$99980,Produccion_PJ!$K174,Resultados_Dic3!$D$3:$D$99980,Produccion_PJ!$K$167,Resultados_Dic3!$E$3:$E$99980,$I174,Resultados_Dic3!$A$3:$A$99980,Produccion_PJ!$H174)</f>
        <v>1.93151850142564</v>
      </c>
      <c r="N174" s="21">
        <f>+SUMIFS(Resultados_Dic3!J$3:J$99980,Resultados_Dic3!$F$3:$F$99980,Produccion_PJ!$K174,Resultados_Dic3!$D$3:$D$99980,Produccion_PJ!$K$167,Resultados_Dic3!$E$3:$E$99980,Produccion_PJ!$J174,Resultados_Dic3!$A$3:$A$99980,Produccion_PJ!$H174)+SUMIFS(Resultados_Dic3!J$3:J$99980,Resultados_Dic3!$F$3:$F$99980,Produccion_PJ!$K174,Resultados_Dic3!$D$3:$D$99980,Produccion_PJ!$K$167,Resultados_Dic3!$E$3:$E$99980,$I174,Resultados_Dic3!$A$3:$A$99980,Produccion_PJ!$H174)</f>
        <v>1.6334702466498701</v>
      </c>
      <c r="O174" s="21">
        <f>+SUMIFS(Resultados_Dic3!K$3:K$99980,Resultados_Dic3!$F$3:$F$99980,Produccion_PJ!$K174,Resultados_Dic3!$D$3:$D$99980,Produccion_PJ!$K$167,Resultados_Dic3!$E$3:$E$99980,Produccion_PJ!$J174,Resultados_Dic3!$A$3:$A$99980,Produccion_PJ!$H174)+SUMIFS(Resultados_Dic3!K$3:K$99980,Resultados_Dic3!$F$3:$F$99980,Produccion_PJ!$K174,Resultados_Dic3!$D$3:$D$99980,Produccion_PJ!$K$167,Resultados_Dic3!$E$3:$E$99980,$I174,Resultados_Dic3!$A$3:$A$99980,Produccion_PJ!$H174)</f>
        <v>1.3354219918740999</v>
      </c>
      <c r="P174" s="21">
        <f>+SUMIFS(Resultados_Dic3!L$3:L$99980,Resultados_Dic3!$F$3:$F$99980,Produccion_PJ!$K174,Resultados_Dic3!$D$3:$D$99980,Produccion_PJ!$K$167,Resultados_Dic3!$E$3:$E$99980,Produccion_PJ!$J174,Resultados_Dic3!$A$3:$A$99980,Produccion_PJ!$H174)+SUMIFS(Resultados_Dic3!L$3:L$99980,Resultados_Dic3!$F$3:$F$99980,Produccion_PJ!$K174,Resultados_Dic3!$D$3:$D$99980,Produccion_PJ!$K$167,Resultados_Dic3!$E$3:$E$99980,$I174,Resultados_Dic3!$A$3:$A$99980,Produccion_PJ!$H174)</f>
        <v>1.03737373709833</v>
      </c>
      <c r="Q174" s="21">
        <f>+SUMIFS(Resultados_Dic3!M$3:M$99980,Resultados_Dic3!$F$3:$F$99980,Produccion_PJ!$K174,Resultados_Dic3!$D$3:$D$99980,Produccion_PJ!$K$167,Resultados_Dic3!$E$3:$E$99980,Produccion_PJ!$J174,Resultados_Dic3!$A$3:$A$99980,Produccion_PJ!$H174)+SUMIFS(Resultados_Dic3!M$3:M$99980,Resultados_Dic3!$F$3:$F$99980,Produccion_PJ!$K174,Resultados_Dic3!$D$3:$D$99980,Produccion_PJ!$K$167,Resultados_Dic3!$E$3:$E$99980,$I174,Resultados_Dic3!$A$3:$A$99980,Produccion_PJ!$H174)</f>
        <v>0.71791090196648499</v>
      </c>
      <c r="R174" s="21">
        <f>+SUMIFS(Resultados_Dic3!N$3:N$99980,Resultados_Dic3!$F$3:$F$99980,Produccion_PJ!$K174,Resultados_Dic3!$D$3:$D$99980,Produccion_PJ!$K$167,Resultados_Dic3!$E$3:$E$99980,Produccion_PJ!$J174,Resultados_Dic3!$A$3:$A$99980,Produccion_PJ!$H174)+SUMIFS(Resultados_Dic3!N$3:N$99980,Resultados_Dic3!$F$3:$F$99980,Produccion_PJ!$K174,Resultados_Dic3!$D$3:$D$99980,Produccion_PJ!$K$167,Resultados_Dic3!$E$3:$E$99980,$I174,Resultados_Dic3!$A$3:$A$99980,Produccion_PJ!$H174)</f>
        <v>0.39844806683464501</v>
      </c>
      <c r="S174" s="21">
        <f>+SUMIFS(Resultados_Dic3!O$3:O$99980,Resultados_Dic3!$F$3:$F$99980,Produccion_PJ!$K174,Resultados_Dic3!$D$3:$D$99980,Produccion_PJ!$K$167,Resultados_Dic3!$E$3:$E$99980,Produccion_PJ!$J174,Resultados_Dic3!$A$3:$A$99980,Produccion_PJ!$H174)+SUMIFS(Resultados_Dic3!O$3:O$99980,Resultados_Dic3!$F$3:$F$99980,Produccion_PJ!$K174,Resultados_Dic3!$D$3:$D$99980,Produccion_PJ!$K$167,Resultados_Dic3!$E$3:$E$99980,$I174,Resultados_Dic3!$A$3:$A$99980,Produccion_PJ!$H174)</f>
        <v>0.17779686488728899</v>
      </c>
      <c r="T174" s="21">
        <f>+SUMIFS(Resultados_Dic3!P$3:P$99980,Resultados_Dic3!$F$3:$F$99980,Produccion_PJ!$K174,Resultados_Dic3!$D$3:$D$99980,Produccion_PJ!$K$167,Resultados_Dic3!$E$3:$E$99980,Produccion_PJ!$J174,Resultados_Dic3!$A$3:$A$99980,Produccion_PJ!$H174)+SUMIFS(Resultados_Dic3!P$3:P$99980,Resultados_Dic3!$F$3:$F$99980,Produccion_PJ!$K174,Resultados_Dic3!$D$3:$D$99980,Produccion_PJ!$K$167,Resultados_Dic3!$E$3:$E$99980,$I174,Resultados_Dic3!$A$3:$A$99980,Produccion_PJ!$H174)</f>
        <v>0</v>
      </c>
      <c r="U174" s="21">
        <f>+SUMIFS(Resultados_Dic3!Q$3:Q$99980,Resultados_Dic3!$F$3:$F$99980,Produccion_PJ!$K174,Resultados_Dic3!$D$3:$D$99980,Produccion_PJ!$K$167,Resultados_Dic3!$E$3:$E$99980,Produccion_PJ!$J174,Resultados_Dic3!$A$3:$A$99980,Produccion_PJ!$H174)+SUMIFS(Resultados_Dic3!Q$3:Q$99980,Resultados_Dic3!$F$3:$F$99980,Produccion_PJ!$K174,Resultados_Dic3!$D$3:$D$99980,Produccion_PJ!$K$167,Resultados_Dic3!$E$3:$E$99980,$I174,Resultados_Dic3!$A$3:$A$99980,Produccion_PJ!$H174)</f>
        <v>0</v>
      </c>
      <c r="V174" s="21">
        <f>+SUMIFS(Resultados_Dic3!R$3:R$99980,Resultados_Dic3!$F$3:$F$99980,Produccion_PJ!$K174,Resultados_Dic3!$D$3:$D$99980,Produccion_PJ!$K$167,Resultados_Dic3!$E$3:$E$99980,Produccion_PJ!$J174,Resultados_Dic3!$A$3:$A$99980,Produccion_PJ!$H174)+SUMIFS(Resultados_Dic3!R$3:R$99980,Resultados_Dic3!$F$3:$F$99980,Produccion_PJ!$K174,Resultados_Dic3!$D$3:$D$99980,Produccion_PJ!$K$167,Resultados_Dic3!$E$3:$E$99980,$I174,Resultados_Dic3!$A$3:$A$99980,Produccion_PJ!$H174)</f>
        <v>0</v>
      </c>
      <c r="W174" s="21">
        <f>+SUMIFS(Resultados_Dic3!S$3:S$99980,Resultados_Dic3!$F$3:$F$99980,Produccion_PJ!$K174,Resultados_Dic3!$D$3:$D$99980,Produccion_PJ!$K$167,Resultados_Dic3!$E$3:$E$99980,Produccion_PJ!$J174,Resultados_Dic3!$A$3:$A$99980,Produccion_PJ!$H174)+SUMIFS(Resultados_Dic3!S$3:S$99980,Resultados_Dic3!$F$3:$F$99980,Produccion_PJ!$K174,Resultados_Dic3!$D$3:$D$99980,Produccion_PJ!$K$167,Resultados_Dic3!$E$3:$E$99980,$I174,Resultados_Dic3!$A$3:$A$99980,Produccion_PJ!$H174)</f>
        <v>0</v>
      </c>
      <c r="X174" s="21">
        <f>+SUMIFS(Resultados_Dic3!T$3:T$99980,Resultados_Dic3!$F$3:$F$99980,Produccion_PJ!$K174,Resultados_Dic3!$D$3:$D$99980,Produccion_PJ!$K$167,Resultados_Dic3!$E$3:$E$99980,Produccion_PJ!$J174,Resultados_Dic3!$A$3:$A$99980,Produccion_PJ!$H174)+SUMIFS(Resultados_Dic3!T$3:T$99980,Resultados_Dic3!$F$3:$F$99980,Produccion_PJ!$K174,Resultados_Dic3!$D$3:$D$99980,Produccion_PJ!$K$167,Resultados_Dic3!$E$3:$E$99980,$I174,Resultados_Dic3!$A$3:$A$99980,Produccion_PJ!$H174)</f>
        <v>0</v>
      </c>
      <c r="Y174" s="21">
        <f>+SUMIFS(Resultados_Dic3!U$3:U$99980,Resultados_Dic3!$F$3:$F$99980,Produccion_PJ!$K174,Resultados_Dic3!$D$3:$D$99980,Produccion_PJ!$K$167,Resultados_Dic3!$E$3:$E$99980,Produccion_PJ!$J174,Resultados_Dic3!$A$3:$A$99980,Produccion_PJ!$H174)+SUMIFS(Resultados_Dic3!U$3:U$99980,Resultados_Dic3!$F$3:$F$99980,Produccion_PJ!$K174,Resultados_Dic3!$D$3:$D$99980,Produccion_PJ!$K$167,Resultados_Dic3!$E$3:$E$99980,$I174,Resultados_Dic3!$A$3:$A$99980,Produccion_PJ!$H174)</f>
        <v>0</v>
      </c>
      <c r="Z174" s="21">
        <f>+SUMIFS(Resultados_Dic3!V$3:V$99980,Resultados_Dic3!$F$3:$F$99980,Produccion_PJ!$K174,Resultados_Dic3!$D$3:$D$99980,Produccion_PJ!$K$167,Resultados_Dic3!$E$3:$E$99980,Produccion_PJ!$J174,Resultados_Dic3!$A$3:$A$99980,Produccion_PJ!$H174)+SUMIFS(Resultados_Dic3!V$3:V$99980,Resultados_Dic3!$F$3:$F$99980,Produccion_PJ!$K174,Resultados_Dic3!$D$3:$D$99980,Produccion_PJ!$K$167,Resultados_Dic3!$E$3:$E$99980,$I174,Resultados_Dic3!$A$3:$A$99980,Produccion_PJ!$H174)</f>
        <v>0</v>
      </c>
      <c r="AA174" s="21">
        <f>+SUMIFS(Resultados_Dic3!W$3:W$99980,Resultados_Dic3!$F$3:$F$99980,Produccion_PJ!$K174,Resultados_Dic3!$D$3:$D$99980,Produccion_PJ!$K$167,Resultados_Dic3!$E$3:$E$99980,Produccion_PJ!$J174,Resultados_Dic3!$A$3:$A$99980,Produccion_PJ!$H174)+SUMIFS(Resultados_Dic3!W$3:W$99980,Resultados_Dic3!$F$3:$F$99980,Produccion_PJ!$K174,Resultados_Dic3!$D$3:$D$99980,Produccion_PJ!$K$167,Resultados_Dic3!$E$3:$E$99980,$I174,Resultados_Dic3!$A$3:$A$99980,Produccion_PJ!$H174)</f>
        <v>0</v>
      </c>
      <c r="AB174" s="21">
        <f>+SUMIFS(Resultados_Dic3!X$3:X$99980,Resultados_Dic3!$F$3:$F$99980,Produccion_PJ!$K174,Resultados_Dic3!$D$3:$D$99980,Produccion_PJ!$K$167,Resultados_Dic3!$E$3:$E$99980,Produccion_PJ!$J174,Resultados_Dic3!$A$3:$A$99980,Produccion_PJ!$H174)+SUMIFS(Resultados_Dic3!X$3:X$99980,Resultados_Dic3!$F$3:$F$99980,Produccion_PJ!$K174,Resultados_Dic3!$D$3:$D$99980,Produccion_PJ!$K$167,Resultados_Dic3!$E$3:$E$99980,$I174,Resultados_Dic3!$A$3:$A$99980,Produccion_PJ!$H174)</f>
        <v>0</v>
      </c>
      <c r="AC174" s="21">
        <f>+SUMIFS(Resultados_Dic3!Y$3:Y$99980,Resultados_Dic3!$F$3:$F$99980,Produccion_PJ!$K174,Resultados_Dic3!$D$3:$D$99980,Produccion_PJ!$K$167,Resultados_Dic3!$E$3:$E$99980,Produccion_PJ!$J174,Resultados_Dic3!$A$3:$A$99980,Produccion_PJ!$H174)+SUMIFS(Resultados_Dic3!Y$3:Y$99980,Resultados_Dic3!$F$3:$F$99980,Produccion_PJ!$K174,Resultados_Dic3!$D$3:$D$99980,Produccion_PJ!$K$167,Resultados_Dic3!$E$3:$E$99980,$I174,Resultados_Dic3!$A$3:$A$99980,Produccion_PJ!$H174)</f>
        <v>0</v>
      </c>
      <c r="AD174" s="21">
        <f>+SUMIFS(Resultados_Dic3!Z$3:Z$99980,Resultados_Dic3!$F$3:$F$99980,Produccion_PJ!$K174,Resultados_Dic3!$D$3:$D$99980,Produccion_PJ!$K$167,Resultados_Dic3!$E$3:$E$99980,Produccion_PJ!$J174,Resultados_Dic3!$A$3:$A$99980,Produccion_PJ!$H174)+SUMIFS(Resultados_Dic3!Z$3:Z$99980,Resultados_Dic3!$F$3:$F$99980,Produccion_PJ!$K174,Resultados_Dic3!$D$3:$D$99980,Produccion_PJ!$K$167,Resultados_Dic3!$E$3:$E$99980,$I174,Resultados_Dic3!$A$3:$A$99980,Produccion_PJ!$H174)</f>
        <v>0</v>
      </c>
      <c r="AE174" s="21">
        <f>+SUMIFS(Resultados_Dic3!AA$3:AA$99980,Resultados_Dic3!$F$3:$F$99980,Produccion_PJ!$K174,Resultados_Dic3!$D$3:$D$99980,Produccion_PJ!$K$167,Resultados_Dic3!$E$3:$E$99980,Produccion_PJ!$J174,Resultados_Dic3!$A$3:$A$99980,Produccion_PJ!$H174)+SUMIFS(Resultados_Dic3!AA$3:AA$99980,Resultados_Dic3!$F$3:$F$99980,Produccion_PJ!$K174,Resultados_Dic3!$D$3:$D$99980,Produccion_PJ!$K$167,Resultados_Dic3!$E$3:$E$99980,$I174,Resultados_Dic3!$A$3:$A$99980,Produccion_PJ!$H174)</f>
        <v>0</v>
      </c>
      <c r="AF174" s="21">
        <f>+SUMIFS(Resultados_Dic3!AB$3:AB$99980,Resultados_Dic3!$F$3:$F$99980,Produccion_PJ!$K174,Resultados_Dic3!$D$3:$D$99980,Produccion_PJ!$K$167,Resultados_Dic3!$E$3:$E$99980,Produccion_PJ!$J174,Resultados_Dic3!$A$3:$A$99980,Produccion_PJ!$H174)+SUMIFS(Resultados_Dic3!AB$3:AB$99980,Resultados_Dic3!$F$3:$F$99980,Produccion_PJ!$K174,Resultados_Dic3!$D$3:$D$99980,Produccion_PJ!$K$167,Resultados_Dic3!$E$3:$E$99980,$I174,Resultados_Dic3!$A$3:$A$99980,Produccion_PJ!$H174)</f>
        <v>0</v>
      </c>
      <c r="AG174" s="21">
        <f>+SUMIFS(Resultados_Dic3!AC$3:AC$99980,Resultados_Dic3!$F$3:$F$99980,Produccion_PJ!$K174,Resultados_Dic3!$D$3:$D$99980,Produccion_PJ!$K$167,Resultados_Dic3!$E$3:$E$99980,Produccion_PJ!$J174,Resultados_Dic3!$A$3:$A$99980,Produccion_PJ!$H174)+SUMIFS(Resultados_Dic3!AC$3:AC$99980,Resultados_Dic3!$F$3:$F$99980,Produccion_PJ!$K174,Resultados_Dic3!$D$3:$D$99980,Produccion_PJ!$K$167,Resultados_Dic3!$E$3:$E$99980,$I174,Resultados_Dic3!$A$3:$A$99980,Produccion_PJ!$H174)</f>
        <v>0</v>
      </c>
      <c r="AH174" s="21">
        <f>+SUMIFS(Resultados_Dic3!AD$3:AD$99980,Resultados_Dic3!$F$3:$F$99980,Produccion_PJ!$K174,Resultados_Dic3!$D$3:$D$99980,Produccion_PJ!$K$167,Resultados_Dic3!$E$3:$E$99980,Produccion_PJ!$J174,Resultados_Dic3!$A$3:$A$99980,Produccion_PJ!$H174)+SUMIFS(Resultados_Dic3!AD$3:AD$99980,Resultados_Dic3!$F$3:$F$99980,Produccion_PJ!$K174,Resultados_Dic3!$D$3:$D$99980,Produccion_PJ!$K$167,Resultados_Dic3!$E$3:$E$99980,$I174,Resultados_Dic3!$A$3:$A$99980,Produccion_PJ!$H174)</f>
        <v>0</v>
      </c>
      <c r="AI174" s="21">
        <f>+SUMIFS(Resultados_Dic3!AE$3:AE$99980,Resultados_Dic3!$F$3:$F$99980,Produccion_PJ!$K174,Resultados_Dic3!$D$3:$D$99980,Produccion_PJ!$K$167,Resultados_Dic3!$E$3:$E$99980,Produccion_PJ!$J174,Resultados_Dic3!$A$3:$A$99980,Produccion_PJ!$H174)+SUMIFS(Resultados_Dic3!AE$3:AE$99980,Resultados_Dic3!$F$3:$F$99980,Produccion_PJ!$K174,Resultados_Dic3!$D$3:$D$99980,Produccion_PJ!$K$167,Resultados_Dic3!$E$3:$E$99980,$I174,Resultados_Dic3!$A$3:$A$99980,Produccion_PJ!$H174)</f>
        <v>0</v>
      </c>
      <c r="AJ174" s="21">
        <f>+SUMIFS(Resultados_Dic3!AF$3:AF$99980,Resultados_Dic3!$F$3:$F$99980,Produccion_PJ!$K174,Resultados_Dic3!$D$3:$D$99980,Produccion_PJ!$K$167,Resultados_Dic3!$E$3:$E$99980,Produccion_PJ!$J174,Resultados_Dic3!$A$3:$A$99980,Produccion_PJ!$H174)+SUMIFS(Resultados_Dic3!AF$3:AF$99980,Resultados_Dic3!$F$3:$F$99980,Produccion_PJ!$K174,Resultados_Dic3!$D$3:$D$99980,Produccion_PJ!$K$167,Resultados_Dic3!$E$3:$E$99980,$I174,Resultados_Dic3!$A$3:$A$99980,Produccion_PJ!$H174)</f>
        <v>0</v>
      </c>
      <c r="AK174" s="21">
        <f>+SUMIFS(Resultados_Dic3!AG$3:AG$99980,Resultados_Dic3!$F$3:$F$99980,Produccion_PJ!$K174,Resultados_Dic3!$D$3:$D$99980,Produccion_PJ!$K$167,Resultados_Dic3!$E$3:$E$99980,Produccion_PJ!$J174,Resultados_Dic3!$A$3:$A$99980,Produccion_PJ!$H174)+SUMIFS(Resultados_Dic3!AG$3:AG$99980,Resultados_Dic3!$F$3:$F$99980,Produccion_PJ!$K174,Resultados_Dic3!$D$3:$D$99980,Produccion_PJ!$K$167,Resultados_Dic3!$E$3:$E$99980,$I174,Resultados_Dic3!$A$3:$A$99980,Produccion_PJ!$H174)</f>
        <v>0</v>
      </c>
      <c r="AL174" s="21">
        <f>+SUMIFS(Resultados_Dic3!AH$3:AH$99980,Resultados_Dic3!$F$3:$F$99980,Produccion_PJ!$K174,Resultados_Dic3!$D$3:$D$99980,Produccion_PJ!$K$167,Resultados_Dic3!$E$3:$E$99980,Produccion_PJ!$J174,Resultados_Dic3!$A$3:$A$99980,Produccion_PJ!$H174)+SUMIFS(Resultados_Dic3!AH$3:AH$99980,Resultados_Dic3!$F$3:$F$99980,Produccion_PJ!$K174,Resultados_Dic3!$D$3:$D$99980,Produccion_PJ!$K$167,Resultados_Dic3!$E$3:$E$99980,$I174,Resultados_Dic3!$A$3:$A$99980,Produccion_PJ!$H174)</f>
        <v>0</v>
      </c>
      <c r="AM174" s="21">
        <f>+SUMIFS(Resultados_Dic3!AI$3:AI$99980,Resultados_Dic3!$F$3:$F$99980,Produccion_PJ!$K174,Resultados_Dic3!$D$3:$D$99980,Produccion_PJ!$K$167,Resultados_Dic3!$E$3:$E$99980,Produccion_PJ!$J174,Resultados_Dic3!$A$3:$A$99980,Produccion_PJ!$H174)+SUMIFS(Resultados_Dic3!AI$3:AI$99980,Resultados_Dic3!$F$3:$F$99980,Produccion_PJ!$K174,Resultados_Dic3!$D$3:$D$99980,Produccion_PJ!$K$167,Resultados_Dic3!$E$3:$E$99980,$I174,Resultados_Dic3!$A$3:$A$99980,Produccion_PJ!$H174)</f>
        <v>0</v>
      </c>
      <c r="AN174" s="21">
        <f>+SUMIFS(Resultados_Dic3!AJ$3:AJ$99980,Resultados_Dic3!$F$3:$F$99980,Produccion_PJ!$K174,Resultados_Dic3!$D$3:$D$99980,Produccion_PJ!$K$167,Resultados_Dic3!$E$3:$E$99980,Produccion_PJ!$J174,Resultados_Dic3!$A$3:$A$99980,Produccion_PJ!$H174)+SUMIFS(Resultados_Dic3!AJ$3:AJ$99980,Resultados_Dic3!$F$3:$F$99980,Produccion_PJ!$K174,Resultados_Dic3!$D$3:$D$99980,Produccion_PJ!$K$167,Resultados_Dic3!$E$3:$E$99980,$I174,Resultados_Dic3!$A$3:$A$99980,Produccion_PJ!$H174)</f>
        <v>0</v>
      </c>
      <c r="AO174" s="21">
        <f>+SUMIFS(Resultados_Dic3!AK$3:AK$99980,Resultados_Dic3!$F$3:$F$99980,Produccion_PJ!$K174,Resultados_Dic3!$D$3:$D$99980,Produccion_PJ!$K$167,Resultados_Dic3!$E$3:$E$99980,Produccion_PJ!$J174,Resultados_Dic3!$A$3:$A$99980,Produccion_PJ!$H174)+SUMIFS(Resultados_Dic3!AK$3:AK$99980,Resultados_Dic3!$F$3:$F$99980,Produccion_PJ!$K174,Resultados_Dic3!$D$3:$D$99980,Produccion_PJ!$K$167,Resultados_Dic3!$E$3:$E$99980,$I174,Resultados_Dic3!$A$3:$A$99980,Produccion_PJ!$H174)</f>
        <v>0</v>
      </c>
      <c r="AP174" s="21">
        <f>+SUMIFS(Resultados_Dic3!AL$3:AL$99980,Resultados_Dic3!$F$3:$F$99980,Produccion_PJ!$K174,Resultados_Dic3!$D$3:$D$99980,Produccion_PJ!$K$167,Resultados_Dic3!$E$3:$E$99980,Produccion_PJ!$J174,Resultados_Dic3!$A$3:$A$99980,Produccion_PJ!$H174)+SUMIFS(Resultados_Dic3!AL$3:AL$99980,Resultados_Dic3!$F$3:$F$99980,Produccion_PJ!$K174,Resultados_Dic3!$D$3:$D$99980,Produccion_PJ!$K$167,Resultados_Dic3!$E$3:$E$99980,$I174,Resultados_Dic3!$A$3:$A$99980,Produccion_PJ!$H174)</f>
        <v>0</v>
      </c>
      <c r="AQ174" s="21">
        <f>+SUMIFS(Resultados_Dic3!AM$3:AM$99980,Resultados_Dic3!$F$3:$F$99980,Produccion_PJ!$K174,Resultados_Dic3!$D$3:$D$99980,Produccion_PJ!$K$167,Resultados_Dic3!$E$3:$E$99980,Produccion_PJ!$J174,Resultados_Dic3!$A$3:$A$99980,Produccion_PJ!$H174)+SUMIFS(Resultados_Dic3!AM$3:AM$99980,Resultados_Dic3!$F$3:$F$99980,Produccion_PJ!$K174,Resultados_Dic3!$D$3:$D$99980,Produccion_PJ!$K$167,Resultados_Dic3!$E$3:$E$99980,$I174,Resultados_Dic3!$A$3:$A$99980,Produccion_PJ!$H174)</f>
        <v>0</v>
      </c>
    </row>
    <row r="175" spans="1:44" x14ac:dyDescent="0.25">
      <c r="D175" s="35"/>
      <c r="E175" s="35"/>
      <c r="G175" s="15"/>
      <c r="H175" s="17" t="str">
        <f t="shared" si="335"/>
        <v>DIC5</v>
      </c>
      <c r="I175" s="24" t="s">
        <v>159</v>
      </c>
      <c r="J175" s="24" t="s">
        <v>124</v>
      </c>
      <c r="K175" s="50" t="s">
        <v>228</v>
      </c>
      <c r="L175" s="21">
        <f>+SUMIFS(Resultados_Dic3!H$3:H$99980,Resultados_Dic3!$F$3:$F$99980,Produccion_PJ!$K175,Resultados_Dic3!$D$3:$D$99980,Produccion_PJ!$K$167,Resultados_Dic3!$E$3:$E$99980,Produccion_PJ!$J175,Resultados_Dic3!$A$3:$A$99980,Produccion_PJ!$H175)+SUMIFS(Resultados_Dic3!H$3:H$99980,Resultados_Dic3!$F$3:$F$99980,Produccion_PJ!$K175,Resultados_Dic3!$D$3:$D$99980,Produccion_PJ!$K$167,Resultados_Dic3!$E$3:$E$99980,$I175,Resultados_Dic3!$A$3:$A$99980,Produccion_PJ!$H175)</f>
        <v>0.33444362273962702</v>
      </c>
      <c r="M175" s="21">
        <f>+SUMIFS(Resultados_Dic3!I$3:I$99980,Resultados_Dic3!$F$3:$F$99980,Produccion_PJ!$K175,Resultados_Dic3!$D$3:$D$99980,Produccion_PJ!$K$167,Resultados_Dic3!$E$3:$E$99980,Produccion_PJ!$J175,Resultados_Dic3!$A$3:$A$99980,Produccion_PJ!$H175)+SUMIFS(Resultados_Dic3!I$3:I$99980,Resultados_Dic3!$F$3:$F$99980,Produccion_PJ!$K175,Resultados_Dic3!$D$3:$D$99980,Produccion_PJ!$K$167,Resultados_Dic3!$E$3:$E$99980,$I175,Resultados_Dic3!$A$3:$A$99980,Produccion_PJ!$H175)</f>
        <v>0.25044239005545399</v>
      </c>
      <c r="N175" s="21">
        <f>+SUMIFS(Resultados_Dic3!J$3:J$99980,Resultados_Dic3!$F$3:$F$99980,Produccion_PJ!$K175,Resultados_Dic3!$D$3:$D$99980,Produccion_PJ!$K$167,Resultados_Dic3!$E$3:$E$99980,Produccion_PJ!$J175,Resultados_Dic3!$A$3:$A$99980,Produccion_PJ!$H175)+SUMIFS(Resultados_Dic3!J$3:J$99980,Resultados_Dic3!$F$3:$F$99980,Produccion_PJ!$K175,Resultados_Dic3!$D$3:$D$99980,Produccion_PJ!$K$167,Resultados_Dic3!$E$3:$E$99980,$I175,Resultados_Dic3!$A$3:$A$99980,Produccion_PJ!$H175)</f>
        <v>0.19740570051860601</v>
      </c>
      <c r="O175" s="21">
        <f>+SUMIFS(Resultados_Dic3!K$3:K$99980,Resultados_Dic3!$F$3:$F$99980,Produccion_PJ!$K175,Resultados_Dic3!$D$3:$D$99980,Produccion_PJ!$K$167,Resultados_Dic3!$E$3:$E$99980,Produccion_PJ!$J175,Resultados_Dic3!$A$3:$A$99980,Produccion_PJ!$H175)+SUMIFS(Resultados_Dic3!K$3:K$99980,Resultados_Dic3!$F$3:$F$99980,Produccion_PJ!$K175,Resultados_Dic3!$D$3:$D$99980,Produccion_PJ!$K$167,Resultados_Dic3!$E$3:$E$99980,$I175,Resultados_Dic3!$A$3:$A$99980,Produccion_PJ!$H175)</f>
        <v>0.144369010981758</v>
      </c>
      <c r="P175" s="21">
        <f>+SUMIFS(Resultados_Dic3!L$3:L$99980,Resultados_Dic3!$F$3:$F$99980,Produccion_PJ!$K175,Resultados_Dic3!$D$3:$D$99980,Produccion_PJ!$K$167,Resultados_Dic3!$E$3:$E$99980,Produccion_PJ!$J175,Resultados_Dic3!$A$3:$A$99980,Produccion_PJ!$H175)+SUMIFS(Resultados_Dic3!L$3:L$99980,Resultados_Dic3!$F$3:$F$99980,Produccion_PJ!$K175,Resultados_Dic3!$D$3:$D$99980,Produccion_PJ!$K$167,Resultados_Dic3!$E$3:$E$99980,$I175,Resultados_Dic3!$A$3:$A$99980,Produccion_PJ!$H175)</f>
        <v>9.1332321444909895E-2</v>
      </c>
      <c r="Q175" s="21">
        <f>+SUMIFS(Resultados_Dic3!M$3:M$99980,Resultados_Dic3!$F$3:$F$99980,Produccion_PJ!$K175,Resultados_Dic3!$D$3:$D$99980,Produccion_PJ!$K$167,Resultados_Dic3!$E$3:$E$99980,Produccion_PJ!$J175,Resultados_Dic3!$A$3:$A$99980,Produccion_PJ!$H175)+SUMIFS(Resultados_Dic3!M$3:M$99980,Resultados_Dic3!$F$3:$F$99980,Produccion_PJ!$K175,Resultados_Dic3!$D$3:$D$99980,Produccion_PJ!$K$167,Resultados_Dic3!$E$3:$E$99980,$I175,Resultados_Dic3!$A$3:$A$99980,Produccion_PJ!$H175)</f>
        <v>1.4314293378714E-2</v>
      </c>
      <c r="R175" s="21">
        <f>+SUMIFS(Resultados_Dic3!N$3:N$99980,Resultados_Dic3!$F$3:$F$99980,Produccion_PJ!$K175,Resultados_Dic3!$D$3:$D$99980,Produccion_PJ!$K$167,Resultados_Dic3!$E$3:$E$99980,Produccion_PJ!$J175,Resultados_Dic3!$A$3:$A$99980,Produccion_PJ!$H175)+SUMIFS(Resultados_Dic3!N$3:N$99980,Resultados_Dic3!$F$3:$F$99980,Produccion_PJ!$K175,Resultados_Dic3!$D$3:$D$99980,Produccion_PJ!$K$167,Resultados_Dic3!$E$3:$E$99980,$I175,Resultados_Dic3!$A$3:$A$99980,Produccion_PJ!$H175)</f>
        <v>0</v>
      </c>
      <c r="S175" s="21">
        <f>+SUMIFS(Resultados_Dic3!O$3:O$99980,Resultados_Dic3!$F$3:$F$99980,Produccion_PJ!$K175,Resultados_Dic3!$D$3:$D$99980,Produccion_PJ!$K$167,Resultados_Dic3!$E$3:$E$99980,Produccion_PJ!$J175,Resultados_Dic3!$A$3:$A$99980,Produccion_PJ!$H175)+SUMIFS(Resultados_Dic3!O$3:O$99980,Resultados_Dic3!$F$3:$F$99980,Produccion_PJ!$K175,Resultados_Dic3!$D$3:$D$99980,Produccion_PJ!$K$167,Resultados_Dic3!$E$3:$E$99980,$I175,Resultados_Dic3!$A$3:$A$99980,Produccion_PJ!$H175)</f>
        <v>0</v>
      </c>
      <c r="T175" s="21">
        <f>+SUMIFS(Resultados_Dic3!P$3:P$99980,Resultados_Dic3!$F$3:$F$99980,Produccion_PJ!$K175,Resultados_Dic3!$D$3:$D$99980,Produccion_PJ!$K$167,Resultados_Dic3!$E$3:$E$99980,Produccion_PJ!$J175,Resultados_Dic3!$A$3:$A$99980,Produccion_PJ!$H175)+SUMIFS(Resultados_Dic3!P$3:P$99980,Resultados_Dic3!$F$3:$F$99980,Produccion_PJ!$K175,Resultados_Dic3!$D$3:$D$99980,Produccion_PJ!$K$167,Resultados_Dic3!$E$3:$E$99980,$I175,Resultados_Dic3!$A$3:$A$99980,Produccion_PJ!$H175)</f>
        <v>0</v>
      </c>
      <c r="U175" s="21">
        <f>+SUMIFS(Resultados_Dic3!Q$3:Q$99980,Resultados_Dic3!$F$3:$F$99980,Produccion_PJ!$K175,Resultados_Dic3!$D$3:$D$99980,Produccion_PJ!$K$167,Resultados_Dic3!$E$3:$E$99980,Produccion_PJ!$J175,Resultados_Dic3!$A$3:$A$99980,Produccion_PJ!$H175)+SUMIFS(Resultados_Dic3!Q$3:Q$99980,Resultados_Dic3!$F$3:$F$99980,Produccion_PJ!$K175,Resultados_Dic3!$D$3:$D$99980,Produccion_PJ!$K$167,Resultados_Dic3!$E$3:$E$99980,$I175,Resultados_Dic3!$A$3:$A$99980,Produccion_PJ!$H175)</f>
        <v>0</v>
      </c>
      <c r="V175" s="21">
        <f>+SUMIFS(Resultados_Dic3!R$3:R$99980,Resultados_Dic3!$F$3:$F$99980,Produccion_PJ!$K175,Resultados_Dic3!$D$3:$D$99980,Produccion_PJ!$K$167,Resultados_Dic3!$E$3:$E$99980,Produccion_PJ!$J175,Resultados_Dic3!$A$3:$A$99980,Produccion_PJ!$H175)+SUMIFS(Resultados_Dic3!R$3:R$99980,Resultados_Dic3!$F$3:$F$99980,Produccion_PJ!$K175,Resultados_Dic3!$D$3:$D$99980,Produccion_PJ!$K$167,Resultados_Dic3!$E$3:$E$99980,$I175,Resultados_Dic3!$A$3:$A$99980,Produccion_PJ!$H175)</f>
        <v>0</v>
      </c>
      <c r="W175" s="21">
        <f>+SUMIFS(Resultados_Dic3!S$3:S$99980,Resultados_Dic3!$F$3:$F$99980,Produccion_PJ!$K175,Resultados_Dic3!$D$3:$D$99980,Produccion_PJ!$K$167,Resultados_Dic3!$E$3:$E$99980,Produccion_PJ!$J175,Resultados_Dic3!$A$3:$A$99980,Produccion_PJ!$H175)+SUMIFS(Resultados_Dic3!S$3:S$99980,Resultados_Dic3!$F$3:$F$99980,Produccion_PJ!$K175,Resultados_Dic3!$D$3:$D$99980,Produccion_PJ!$K$167,Resultados_Dic3!$E$3:$E$99980,$I175,Resultados_Dic3!$A$3:$A$99980,Produccion_PJ!$H175)</f>
        <v>0</v>
      </c>
      <c r="X175" s="21">
        <f>+SUMIFS(Resultados_Dic3!T$3:T$99980,Resultados_Dic3!$F$3:$F$99980,Produccion_PJ!$K175,Resultados_Dic3!$D$3:$D$99980,Produccion_PJ!$K$167,Resultados_Dic3!$E$3:$E$99980,Produccion_PJ!$J175,Resultados_Dic3!$A$3:$A$99980,Produccion_PJ!$H175)+SUMIFS(Resultados_Dic3!T$3:T$99980,Resultados_Dic3!$F$3:$F$99980,Produccion_PJ!$K175,Resultados_Dic3!$D$3:$D$99980,Produccion_PJ!$K$167,Resultados_Dic3!$E$3:$E$99980,$I175,Resultados_Dic3!$A$3:$A$99980,Produccion_PJ!$H175)</f>
        <v>0</v>
      </c>
      <c r="Y175" s="21">
        <f>+SUMIFS(Resultados_Dic3!U$3:U$99980,Resultados_Dic3!$F$3:$F$99980,Produccion_PJ!$K175,Resultados_Dic3!$D$3:$D$99980,Produccion_PJ!$K$167,Resultados_Dic3!$E$3:$E$99980,Produccion_PJ!$J175,Resultados_Dic3!$A$3:$A$99980,Produccion_PJ!$H175)+SUMIFS(Resultados_Dic3!U$3:U$99980,Resultados_Dic3!$F$3:$F$99980,Produccion_PJ!$K175,Resultados_Dic3!$D$3:$D$99980,Produccion_PJ!$K$167,Resultados_Dic3!$E$3:$E$99980,$I175,Resultados_Dic3!$A$3:$A$99980,Produccion_PJ!$H175)</f>
        <v>0</v>
      </c>
      <c r="Z175" s="21">
        <f>+SUMIFS(Resultados_Dic3!V$3:V$99980,Resultados_Dic3!$F$3:$F$99980,Produccion_PJ!$K175,Resultados_Dic3!$D$3:$D$99980,Produccion_PJ!$K$167,Resultados_Dic3!$E$3:$E$99980,Produccion_PJ!$J175,Resultados_Dic3!$A$3:$A$99980,Produccion_PJ!$H175)+SUMIFS(Resultados_Dic3!V$3:V$99980,Resultados_Dic3!$F$3:$F$99980,Produccion_PJ!$K175,Resultados_Dic3!$D$3:$D$99980,Produccion_PJ!$K$167,Resultados_Dic3!$E$3:$E$99980,$I175,Resultados_Dic3!$A$3:$A$99980,Produccion_PJ!$H175)</f>
        <v>0</v>
      </c>
      <c r="AA175" s="21">
        <f>+SUMIFS(Resultados_Dic3!W$3:W$99980,Resultados_Dic3!$F$3:$F$99980,Produccion_PJ!$K175,Resultados_Dic3!$D$3:$D$99980,Produccion_PJ!$K$167,Resultados_Dic3!$E$3:$E$99980,Produccion_PJ!$J175,Resultados_Dic3!$A$3:$A$99980,Produccion_PJ!$H175)+SUMIFS(Resultados_Dic3!W$3:W$99980,Resultados_Dic3!$F$3:$F$99980,Produccion_PJ!$K175,Resultados_Dic3!$D$3:$D$99980,Produccion_PJ!$K$167,Resultados_Dic3!$E$3:$E$99980,$I175,Resultados_Dic3!$A$3:$A$99980,Produccion_PJ!$H175)</f>
        <v>0</v>
      </c>
      <c r="AB175" s="21">
        <f>+SUMIFS(Resultados_Dic3!X$3:X$99980,Resultados_Dic3!$F$3:$F$99980,Produccion_PJ!$K175,Resultados_Dic3!$D$3:$D$99980,Produccion_PJ!$K$167,Resultados_Dic3!$E$3:$E$99980,Produccion_PJ!$J175,Resultados_Dic3!$A$3:$A$99980,Produccion_PJ!$H175)+SUMIFS(Resultados_Dic3!X$3:X$99980,Resultados_Dic3!$F$3:$F$99980,Produccion_PJ!$K175,Resultados_Dic3!$D$3:$D$99980,Produccion_PJ!$K$167,Resultados_Dic3!$E$3:$E$99980,$I175,Resultados_Dic3!$A$3:$A$99980,Produccion_PJ!$H175)</f>
        <v>0</v>
      </c>
      <c r="AC175" s="21">
        <f>+SUMIFS(Resultados_Dic3!Y$3:Y$99980,Resultados_Dic3!$F$3:$F$99980,Produccion_PJ!$K175,Resultados_Dic3!$D$3:$D$99980,Produccion_PJ!$K$167,Resultados_Dic3!$E$3:$E$99980,Produccion_PJ!$J175,Resultados_Dic3!$A$3:$A$99980,Produccion_PJ!$H175)+SUMIFS(Resultados_Dic3!Y$3:Y$99980,Resultados_Dic3!$F$3:$F$99980,Produccion_PJ!$K175,Resultados_Dic3!$D$3:$D$99980,Produccion_PJ!$K$167,Resultados_Dic3!$E$3:$E$99980,$I175,Resultados_Dic3!$A$3:$A$99980,Produccion_PJ!$H175)</f>
        <v>0</v>
      </c>
      <c r="AD175" s="21">
        <f>+SUMIFS(Resultados_Dic3!Z$3:Z$99980,Resultados_Dic3!$F$3:$F$99980,Produccion_PJ!$K175,Resultados_Dic3!$D$3:$D$99980,Produccion_PJ!$K$167,Resultados_Dic3!$E$3:$E$99980,Produccion_PJ!$J175,Resultados_Dic3!$A$3:$A$99980,Produccion_PJ!$H175)+SUMIFS(Resultados_Dic3!Z$3:Z$99980,Resultados_Dic3!$F$3:$F$99980,Produccion_PJ!$K175,Resultados_Dic3!$D$3:$D$99980,Produccion_PJ!$K$167,Resultados_Dic3!$E$3:$E$99980,$I175,Resultados_Dic3!$A$3:$A$99980,Produccion_PJ!$H175)</f>
        <v>0</v>
      </c>
      <c r="AE175" s="21">
        <f>+SUMIFS(Resultados_Dic3!AA$3:AA$99980,Resultados_Dic3!$F$3:$F$99980,Produccion_PJ!$K175,Resultados_Dic3!$D$3:$D$99980,Produccion_PJ!$K$167,Resultados_Dic3!$E$3:$E$99980,Produccion_PJ!$J175,Resultados_Dic3!$A$3:$A$99980,Produccion_PJ!$H175)+SUMIFS(Resultados_Dic3!AA$3:AA$99980,Resultados_Dic3!$F$3:$F$99980,Produccion_PJ!$K175,Resultados_Dic3!$D$3:$D$99980,Produccion_PJ!$K$167,Resultados_Dic3!$E$3:$E$99980,$I175,Resultados_Dic3!$A$3:$A$99980,Produccion_PJ!$H175)</f>
        <v>0</v>
      </c>
      <c r="AF175" s="21">
        <f>+SUMIFS(Resultados_Dic3!AB$3:AB$99980,Resultados_Dic3!$F$3:$F$99980,Produccion_PJ!$K175,Resultados_Dic3!$D$3:$D$99980,Produccion_PJ!$K$167,Resultados_Dic3!$E$3:$E$99980,Produccion_PJ!$J175,Resultados_Dic3!$A$3:$A$99980,Produccion_PJ!$H175)+SUMIFS(Resultados_Dic3!AB$3:AB$99980,Resultados_Dic3!$F$3:$F$99980,Produccion_PJ!$K175,Resultados_Dic3!$D$3:$D$99980,Produccion_PJ!$K$167,Resultados_Dic3!$E$3:$E$99980,$I175,Resultados_Dic3!$A$3:$A$99980,Produccion_PJ!$H175)</f>
        <v>0</v>
      </c>
      <c r="AG175" s="21">
        <f>+SUMIFS(Resultados_Dic3!AC$3:AC$99980,Resultados_Dic3!$F$3:$F$99980,Produccion_PJ!$K175,Resultados_Dic3!$D$3:$D$99980,Produccion_PJ!$K$167,Resultados_Dic3!$E$3:$E$99980,Produccion_PJ!$J175,Resultados_Dic3!$A$3:$A$99980,Produccion_PJ!$H175)+SUMIFS(Resultados_Dic3!AC$3:AC$99980,Resultados_Dic3!$F$3:$F$99980,Produccion_PJ!$K175,Resultados_Dic3!$D$3:$D$99980,Produccion_PJ!$K$167,Resultados_Dic3!$E$3:$E$99980,$I175,Resultados_Dic3!$A$3:$A$99980,Produccion_PJ!$H175)</f>
        <v>0</v>
      </c>
      <c r="AH175" s="21">
        <f>+SUMIFS(Resultados_Dic3!AD$3:AD$99980,Resultados_Dic3!$F$3:$F$99980,Produccion_PJ!$K175,Resultados_Dic3!$D$3:$D$99980,Produccion_PJ!$K$167,Resultados_Dic3!$E$3:$E$99980,Produccion_PJ!$J175,Resultados_Dic3!$A$3:$A$99980,Produccion_PJ!$H175)+SUMIFS(Resultados_Dic3!AD$3:AD$99980,Resultados_Dic3!$F$3:$F$99980,Produccion_PJ!$K175,Resultados_Dic3!$D$3:$D$99980,Produccion_PJ!$K$167,Resultados_Dic3!$E$3:$E$99980,$I175,Resultados_Dic3!$A$3:$A$99980,Produccion_PJ!$H175)</f>
        <v>0</v>
      </c>
      <c r="AI175" s="21">
        <f>+SUMIFS(Resultados_Dic3!AE$3:AE$99980,Resultados_Dic3!$F$3:$F$99980,Produccion_PJ!$K175,Resultados_Dic3!$D$3:$D$99980,Produccion_PJ!$K$167,Resultados_Dic3!$E$3:$E$99980,Produccion_PJ!$J175,Resultados_Dic3!$A$3:$A$99980,Produccion_PJ!$H175)+SUMIFS(Resultados_Dic3!AE$3:AE$99980,Resultados_Dic3!$F$3:$F$99980,Produccion_PJ!$K175,Resultados_Dic3!$D$3:$D$99980,Produccion_PJ!$K$167,Resultados_Dic3!$E$3:$E$99980,$I175,Resultados_Dic3!$A$3:$A$99980,Produccion_PJ!$H175)</f>
        <v>0</v>
      </c>
      <c r="AJ175" s="21">
        <f>+SUMIFS(Resultados_Dic3!AF$3:AF$99980,Resultados_Dic3!$F$3:$F$99980,Produccion_PJ!$K175,Resultados_Dic3!$D$3:$D$99980,Produccion_PJ!$K$167,Resultados_Dic3!$E$3:$E$99980,Produccion_PJ!$J175,Resultados_Dic3!$A$3:$A$99980,Produccion_PJ!$H175)+SUMIFS(Resultados_Dic3!AF$3:AF$99980,Resultados_Dic3!$F$3:$F$99980,Produccion_PJ!$K175,Resultados_Dic3!$D$3:$D$99980,Produccion_PJ!$K$167,Resultados_Dic3!$E$3:$E$99980,$I175,Resultados_Dic3!$A$3:$A$99980,Produccion_PJ!$H175)</f>
        <v>0</v>
      </c>
      <c r="AK175" s="21">
        <f>+SUMIFS(Resultados_Dic3!AG$3:AG$99980,Resultados_Dic3!$F$3:$F$99980,Produccion_PJ!$K175,Resultados_Dic3!$D$3:$D$99980,Produccion_PJ!$K$167,Resultados_Dic3!$E$3:$E$99980,Produccion_PJ!$J175,Resultados_Dic3!$A$3:$A$99980,Produccion_PJ!$H175)+SUMIFS(Resultados_Dic3!AG$3:AG$99980,Resultados_Dic3!$F$3:$F$99980,Produccion_PJ!$K175,Resultados_Dic3!$D$3:$D$99980,Produccion_PJ!$K$167,Resultados_Dic3!$E$3:$E$99980,$I175,Resultados_Dic3!$A$3:$A$99980,Produccion_PJ!$H175)</f>
        <v>0</v>
      </c>
      <c r="AL175" s="21">
        <f>+SUMIFS(Resultados_Dic3!AH$3:AH$99980,Resultados_Dic3!$F$3:$F$99980,Produccion_PJ!$K175,Resultados_Dic3!$D$3:$D$99980,Produccion_PJ!$K$167,Resultados_Dic3!$E$3:$E$99980,Produccion_PJ!$J175,Resultados_Dic3!$A$3:$A$99980,Produccion_PJ!$H175)+SUMIFS(Resultados_Dic3!AH$3:AH$99980,Resultados_Dic3!$F$3:$F$99980,Produccion_PJ!$K175,Resultados_Dic3!$D$3:$D$99980,Produccion_PJ!$K$167,Resultados_Dic3!$E$3:$E$99980,$I175,Resultados_Dic3!$A$3:$A$99980,Produccion_PJ!$H175)</f>
        <v>0</v>
      </c>
      <c r="AM175" s="21">
        <f>+SUMIFS(Resultados_Dic3!AI$3:AI$99980,Resultados_Dic3!$F$3:$F$99980,Produccion_PJ!$K175,Resultados_Dic3!$D$3:$D$99980,Produccion_PJ!$K$167,Resultados_Dic3!$E$3:$E$99980,Produccion_PJ!$J175,Resultados_Dic3!$A$3:$A$99980,Produccion_PJ!$H175)+SUMIFS(Resultados_Dic3!AI$3:AI$99980,Resultados_Dic3!$F$3:$F$99980,Produccion_PJ!$K175,Resultados_Dic3!$D$3:$D$99980,Produccion_PJ!$K$167,Resultados_Dic3!$E$3:$E$99980,$I175,Resultados_Dic3!$A$3:$A$99980,Produccion_PJ!$H175)</f>
        <v>0</v>
      </c>
      <c r="AN175" s="21">
        <f>+SUMIFS(Resultados_Dic3!AJ$3:AJ$99980,Resultados_Dic3!$F$3:$F$99980,Produccion_PJ!$K175,Resultados_Dic3!$D$3:$D$99980,Produccion_PJ!$K$167,Resultados_Dic3!$E$3:$E$99980,Produccion_PJ!$J175,Resultados_Dic3!$A$3:$A$99980,Produccion_PJ!$H175)+SUMIFS(Resultados_Dic3!AJ$3:AJ$99980,Resultados_Dic3!$F$3:$F$99980,Produccion_PJ!$K175,Resultados_Dic3!$D$3:$D$99980,Produccion_PJ!$K$167,Resultados_Dic3!$E$3:$E$99980,$I175,Resultados_Dic3!$A$3:$A$99980,Produccion_PJ!$H175)</f>
        <v>0</v>
      </c>
      <c r="AO175" s="21">
        <f>+SUMIFS(Resultados_Dic3!AK$3:AK$99980,Resultados_Dic3!$F$3:$F$99980,Produccion_PJ!$K175,Resultados_Dic3!$D$3:$D$99980,Produccion_PJ!$K$167,Resultados_Dic3!$E$3:$E$99980,Produccion_PJ!$J175,Resultados_Dic3!$A$3:$A$99980,Produccion_PJ!$H175)+SUMIFS(Resultados_Dic3!AK$3:AK$99980,Resultados_Dic3!$F$3:$F$99980,Produccion_PJ!$K175,Resultados_Dic3!$D$3:$D$99980,Produccion_PJ!$K$167,Resultados_Dic3!$E$3:$E$99980,$I175,Resultados_Dic3!$A$3:$A$99980,Produccion_PJ!$H175)</f>
        <v>0</v>
      </c>
      <c r="AP175" s="21">
        <f>+SUMIFS(Resultados_Dic3!AL$3:AL$99980,Resultados_Dic3!$F$3:$F$99980,Produccion_PJ!$K175,Resultados_Dic3!$D$3:$D$99980,Produccion_PJ!$K$167,Resultados_Dic3!$E$3:$E$99980,Produccion_PJ!$J175,Resultados_Dic3!$A$3:$A$99980,Produccion_PJ!$H175)+SUMIFS(Resultados_Dic3!AL$3:AL$99980,Resultados_Dic3!$F$3:$F$99980,Produccion_PJ!$K175,Resultados_Dic3!$D$3:$D$99980,Produccion_PJ!$K$167,Resultados_Dic3!$E$3:$E$99980,$I175,Resultados_Dic3!$A$3:$A$99980,Produccion_PJ!$H175)</f>
        <v>0</v>
      </c>
      <c r="AQ175" s="21">
        <f>+SUMIFS(Resultados_Dic3!AM$3:AM$99980,Resultados_Dic3!$F$3:$F$99980,Produccion_PJ!$K175,Resultados_Dic3!$D$3:$D$99980,Produccion_PJ!$K$167,Resultados_Dic3!$E$3:$E$99980,Produccion_PJ!$J175,Resultados_Dic3!$A$3:$A$99980,Produccion_PJ!$H175)+SUMIFS(Resultados_Dic3!AM$3:AM$99980,Resultados_Dic3!$F$3:$F$99980,Produccion_PJ!$K175,Resultados_Dic3!$D$3:$D$99980,Produccion_PJ!$K$167,Resultados_Dic3!$E$3:$E$99980,$I175,Resultados_Dic3!$A$3:$A$99980,Produccion_PJ!$H175)</f>
        <v>0</v>
      </c>
    </row>
    <row r="176" spans="1:44" x14ac:dyDescent="0.25">
      <c r="G176" s="15"/>
      <c r="H176" s="17" t="str">
        <f t="shared" si="335"/>
        <v>DIC5</v>
      </c>
      <c r="I176" s="24" t="s">
        <v>131</v>
      </c>
      <c r="J176" s="24" t="s">
        <v>125</v>
      </c>
      <c r="K176" s="50" t="s">
        <v>229</v>
      </c>
      <c r="L176" s="21">
        <f>+SUMIFS(Resultados_Dic3!H$3:H$99980,Resultados_Dic3!$F$3:$F$99980,Produccion_PJ!$K176,Resultados_Dic3!$D$3:$D$99980,Produccion_PJ!$K$167,Resultados_Dic3!$E$3:$E$99980,Produccion_PJ!$J176,Resultados_Dic3!$A$3:$A$99980,Produccion_PJ!$H176)+SUMIFS(Resultados_Dic3!H$3:H$99980,Resultados_Dic3!$F$3:$F$99980,Produccion_PJ!$K176,Resultados_Dic3!$D$3:$D$99980,Produccion_PJ!$K$167,Resultados_Dic3!$E$3:$E$99980,$I176,Resultados_Dic3!$A$3:$A$99980,Produccion_PJ!$H176)</f>
        <v>1.3907690037440299</v>
      </c>
      <c r="M176" s="21">
        <f>+SUMIFS(Resultados_Dic3!I$3:I$99980,Resultados_Dic3!$F$3:$F$99980,Produccion_PJ!$K176,Resultados_Dic3!$D$3:$D$99980,Produccion_PJ!$K$167,Resultados_Dic3!$E$3:$E$99980,Produccion_PJ!$J176,Resultados_Dic3!$A$3:$A$99980,Produccion_PJ!$H176)+SUMIFS(Resultados_Dic3!I$3:I$99980,Resultados_Dic3!$F$3:$F$99980,Produccion_PJ!$K176,Resultados_Dic3!$D$3:$D$99980,Produccion_PJ!$K$167,Resultados_Dic3!$E$3:$E$99980,$I176,Resultados_Dic3!$A$3:$A$99980,Produccion_PJ!$H176)</f>
        <v>1.3907690037440299</v>
      </c>
      <c r="N176" s="21">
        <f>+SUMIFS(Resultados_Dic3!J$3:J$99980,Resultados_Dic3!$F$3:$F$99980,Produccion_PJ!$K176,Resultados_Dic3!$D$3:$D$99980,Produccion_PJ!$K$167,Resultados_Dic3!$E$3:$E$99980,Produccion_PJ!$J176,Resultados_Dic3!$A$3:$A$99980,Produccion_PJ!$H176)+SUMIFS(Resultados_Dic3!J$3:J$99980,Resultados_Dic3!$F$3:$F$99980,Produccion_PJ!$K176,Resultados_Dic3!$D$3:$D$99980,Produccion_PJ!$K$167,Resultados_Dic3!$E$3:$E$99980,$I176,Resultados_Dic3!$A$3:$A$99980,Produccion_PJ!$H176)</f>
        <v>1.3907690037440299</v>
      </c>
      <c r="O176" s="21">
        <f>+SUMIFS(Resultados_Dic3!K$3:K$99980,Resultados_Dic3!$F$3:$F$99980,Produccion_PJ!$K176,Resultados_Dic3!$D$3:$D$99980,Produccion_PJ!$K$167,Resultados_Dic3!$E$3:$E$99980,Produccion_PJ!$J176,Resultados_Dic3!$A$3:$A$99980,Produccion_PJ!$H176)+SUMIFS(Resultados_Dic3!K$3:K$99980,Resultados_Dic3!$F$3:$F$99980,Produccion_PJ!$K176,Resultados_Dic3!$D$3:$D$99980,Produccion_PJ!$K$167,Resultados_Dic3!$E$3:$E$99980,$I176,Resultados_Dic3!$A$3:$A$99980,Produccion_PJ!$H176)</f>
        <v>1.3907690037440299</v>
      </c>
      <c r="P176" s="21">
        <f>+SUMIFS(Resultados_Dic3!L$3:L$99980,Resultados_Dic3!$F$3:$F$99980,Produccion_PJ!$K176,Resultados_Dic3!$D$3:$D$99980,Produccion_PJ!$K$167,Resultados_Dic3!$E$3:$E$99980,Produccion_PJ!$J176,Resultados_Dic3!$A$3:$A$99980,Produccion_PJ!$H176)+SUMIFS(Resultados_Dic3!L$3:L$99980,Resultados_Dic3!$F$3:$F$99980,Produccion_PJ!$K176,Resultados_Dic3!$D$3:$D$99980,Produccion_PJ!$K$167,Resultados_Dic3!$E$3:$E$99980,$I176,Resultados_Dic3!$A$3:$A$99980,Produccion_PJ!$H176)</f>
        <v>1.3907690037440299</v>
      </c>
      <c r="Q176" s="21">
        <f>+SUMIFS(Resultados_Dic3!M$3:M$99980,Resultados_Dic3!$F$3:$F$99980,Produccion_PJ!$K176,Resultados_Dic3!$D$3:$D$99980,Produccion_PJ!$K$167,Resultados_Dic3!$E$3:$E$99980,Produccion_PJ!$J176,Resultados_Dic3!$A$3:$A$99980,Produccion_PJ!$H176)+SUMIFS(Resultados_Dic3!M$3:M$99980,Resultados_Dic3!$F$3:$F$99980,Produccion_PJ!$K176,Resultados_Dic3!$D$3:$D$99980,Produccion_PJ!$K$167,Resultados_Dic3!$E$3:$E$99980,$I176,Resultados_Dic3!$A$3:$A$99980,Produccion_PJ!$H176)</f>
        <v>1.3907690037440299</v>
      </c>
      <c r="R176" s="21">
        <f>+SUMIFS(Resultados_Dic3!N$3:N$99980,Resultados_Dic3!$F$3:$F$99980,Produccion_PJ!$K176,Resultados_Dic3!$D$3:$D$99980,Produccion_PJ!$K$167,Resultados_Dic3!$E$3:$E$99980,Produccion_PJ!$J176,Resultados_Dic3!$A$3:$A$99980,Produccion_PJ!$H176)+SUMIFS(Resultados_Dic3!N$3:N$99980,Resultados_Dic3!$F$3:$F$99980,Produccion_PJ!$K176,Resultados_Dic3!$D$3:$D$99980,Produccion_PJ!$K$167,Resultados_Dic3!$E$3:$E$99980,$I176,Resultados_Dic3!$A$3:$A$99980,Produccion_PJ!$H176)</f>
        <v>1.3907690037440299</v>
      </c>
      <c r="S176" s="21">
        <f>+SUMIFS(Resultados_Dic3!O$3:O$99980,Resultados_Dic3!$F$3:$F$99980,Produccion_PJ!$K176,Resultados_Dic3!$D$3:$D$99980,Produccion_PJ!$K$167,Resultados_Dic3!$E$3:$E$99980,Produccion_PJ!$J176,Resultados_Dic3!$A$3:$A$99980,Produccion_PJ!$H176)+SUMIFS(Resultados_Dic3!O$3:O$99980,Resultados_Dic3!$F$3:$F$99980,Produccion_PJ!$K176,Resultados_Dic3!$D$3:$D$99980,Produccion_PJ!$K$167,Resultados_Dic3!$E$3:$E$99980,$I176,Resultados_Dic3!$A$3:$A$99980,Produccion_PJ!$H176)</f>
        <v>1.3907690037440299</v>
      </c>
      <c r="T176" s="21">
        <f>+SUMIFS(Resultados_Dic3!P$3:P$99980,Resultados_Dic3!$F$3:$F$99980,Produccion_PJ!$K176,Resultados_Dic3!$D$3:$D$99980,Produccion_PJ!$K$167,Resultados_Dic3!$E$3:$E$99980,Produccion_PJ!$J176,Resultados_Dic3!$A$3:$A$99980,Produccion_PJ!$H176)+SUMIFS(Resultados_Dic3!P$3:P$99980,Resultados_Dic3!$F$3:$F$99980,Produccion_PJ!$K176,Resultados_Dic3!$D$3:$D$99980,Produccion_PJ!$K$167,Resultados_Dic3!$E$3:$E$99980,$I176,Resultados_Dic3!$A$3:$A$99980,Produccion_PJ!$H176)</f>
        <v>1.3907690037440299</v>
      </c>
      <c r="U176" s="21">
        <f>+SUMIFS(Resultados_Dic3!Q$3:Q$99980,Resultados_Dic3!$F$3:$F$99980,Produccion_PJ!$K176,Resultados_Dic3!$D$3:$D$99980,Produccion_PJ!$K$167,Resultados_Dic3!$E$3:$E$99980,Produccion_PJ!$J176,Resultados_Dic3!$A$3:$A$99980,Produccion_PJ!$H176)+SUMIFS(Resultados_Dic3!Q$3:Q$99980,Resultados_Dic3!$F$3:$F$99980,Produccion_PJ!$K176,Resultados_Dic3!$D$3:$D$99980,Produccion_PJ!$K$167,Resultados_Dic3!$E$3:$E$99980,$I176,Resultados_Dic3!$A$3:$A$99980,Produccion_PJ!$H176)</f>
        <v>1.3907690037440299</v>
      </c>
      <c r="V176" s="21">
        <f>+SUMIFS(Resultados_Dic3!R$3:R$99980,Resultados_Dic3!$F$3:$F$99980,Produccion_PJ!$K176,Resultados_Dic3!$D$3:$D$99980,Produccion_PJ!$K$167,Resultados_Dic3!$E$3:$E$99980,Produccion_PJ!$J176,Resultados_Dic3!$A$3:$A$99980,Produccion_PJ!$H176)+SUMIFS(Resultados_Dic3!R$3:R$99980,Resultados_Dic3!$F$3:$F$99980,Produccion_PJ!$K176,Resultados_Dic3!$D$3:$D$99980,Produccion_PJ!$K$167,Resultados_Dic3!$E$3:$E$99980,$I176,Resultados_Dic3!$A$3:$A$99980,Produccion_PJ!$H176)</f>
        <v>1.3907690037440299</v>
      </c>
      <c r="W176" s="21">
        <f>+SUMIFS(Resultados_Dic3!S$3:S$99980,Resultados_Dic3!$F$3:$F$99980,Produccion_PJ!$K176,Resultados_Dic3!$D$3:$D$99980,Produccion_PJ!$K$167,Resultados_Dic3!$E$3:$E$99980,Produccion_PJ!$J176,Resultados_Dic3!$A$3:$A$99980,Produccion_PJ!$H176)+SUMIFS(Resultados_Dic3!S$3:S$99980,Resultados_Dic3!$F$3:$F$99980,Produccion_PJ!$K176,Resultados_Dic3!$D$3:$D$99980,Produccion_PJ!$K$167,Resultados_Dic3!$E$3:$E$99980,$I176,Resultados_Dic3!$A$3:$A$99980,Produccion_PJ!$H176)</f>
        <v>1.3907690037440299</v>
      </c>
      <c r="X176" s="21">
        <f>+SUMIFS(Resultados_Dic3!T$3:T$99980,Resultados_Dic3!$F$3:$F$99980,Produccion_PJ!$K176,Resultados_Dic3!$D$3:$D$99980,Produccion_PJ!$K$167,Resultados_Dic3!$E$3:$E$99980,Produccion_PJ!$J176,Resultados_Dic3!$A$3:$A$99980,Produccion_PJ!$H176)+SUMIFS(Resultados_Dic3!T$3:T$99980,Resultados_Dic3!$F$3:$F$99980,Produccion_PJ!$K176,Resultados_Dic3!$D$3:$D$99980,Produccion_PJ!$K$167,Resultados_Dic3!$E$3:$E$99980,$I176,Resultados_Dic3!$A$3:$A$99980,Produccion_PJ!$H176)</f>
        <v>1.3907690037440299</v>
      </c>
      <c r="Y176" s="21">
        <f>+SUMIFS(Resultados_Dic3!U$3:U$99980,Resultados_Dic3!$F$3:$F$99980,Produccion_PJ!$K176,Resultados_Dic3!$D$3:$D$99980,Produccion_PJ!$K$167,Resultados_Dic3!$E$3:$E$99980,Produccion_PJ!$J176,Resultados_Dic3!$A$3:$A$99980,Produccion_PJ!$H176)+SUMIFS(Resultados_Dic3!U$3:U$99980,Resultados_Dic3!$F$3:$F$99980,Produccion_PJ!$K176,Resultados_Dic3!$D$3:$D$99980,Produccion_PJ!$K$167,Resultados_Dic3!$E$3:$E$99980,$I176,Resultados_Dic3!$A$3:$A$99980,Produccion_PJ!$H176)</f>
        <v>1.3907690037440299</v>
      </c>
      <c r="Z176" s="21">
        <f>+SUMIFS(Resultados_Dic3!V$3:V$99980,Resultados_Dic3!$F$3:$F$99980,Produccion_PJ!$K176,Resultados_Dic3!$D$3:$D$99980,Produccion_PJ!$K$167,Resultados_Dic3!$E$3:$E$99980,Produccion_PJ!$J176,Resultados_Dic3!$A$3:$A$99980,Produccion_PJ!$H176)+SUMIFS(Resultados_Dic3!V$3:V$99980,Resultados_Dic3!$F$3:$F$99980,Produccion_PJ!$K176,Resultados_Dic3!$D$3:$D$99980,Produccion_PJ!$K$167,Resultados_Dic3!$E$3:$E$99980,$I176,Resultados_Dic3!$A$3:$A$99980,Produccion_PJ!$H176)</f>
        <v>0.82987346050420596</v>
      </c>
      <c r="AA176" s="21">
        <f>+SUMIFS(Resultados_Dic3!W$3:W$99980,Resultados_Dic3!$F$3:$F$99980,Produccion_PJ!$K176,Resultados_Dic3!$D$3:$D$99980,Produccion_PJ!$K$167,Resultados_Dic3!$E$3:$E$99980,Produccion_PJ!$J176,Resultados_Dic3!$A$3:$A$99980,Produccion_PJ!$H176)+SUMIFS(Resultados_Dic3!W$3:W$99980,Resultados_Dic3!$F$3:$F$99980,Produccion_PJ!$K176,Resultados_Dic3!$D$3:$D$99980,Produccion_PJ!$K$167,Resultados_Dic3!$E$3:$E$99980,$I176,Resultados_Dic3!$A$3:$A$99980,Produccion_PJ!$H176)</f>
        <v>0</v>
      </c>
      <c r="AB176" s="21">
        <f>+SUMIFS(Resultados_Dic3!X$3:X$99980,Resultados_Dic3!$F$3:$F$99980,Produccion_PJ!$K176,Resultados_Dic3!$D$3:$D$99980,Produccion_PJ!$K$167,Resultados_Dic3!$E$3:$E$99980,Produccion_PJ!$J176,Resultados_Dic3!$A$3:$A$99980,Produccion_PJ!$H176)+SUMIFS(Resultados_Dic3!X$3:X$99980,Resultados_Dic3!$F$3:$F$99980,Produccion_PJ!$K176,Resultados_Dic3!$D$3:$D$99980,Produccion_PJ!$K$167,Resultados_Dic3!$E$3:$E$99980,$I176,Resultados_Dic3!$A$3:$A$99980,Produccion_PJ!$H176)</f>
        <v>0</v>
      </c>
      <c r="AC176" s="21">
        <f>+SUMIFS(Resultados_Dic3!Y$3:Y$99980,Resultados_Dic3!$F$3:$F$99980,Produccion_PJ!$K176,Resultados_Dic3!$D$3:$D$99980,Produccion_PJ!$K$167,Resultados_Dic3!$E$3:$E$99980,Produccion_PJ!$J176,Resultados_Dic3!$A$3:$A$99980,Produccion_PJ!$H176)+SUMIFS(Resultados_Dic3!Y$3:Y$99980,Resultados_Dic3!$F$3:$F$99980,Produccion_PJ!$K176,Resultados_Dic3!$D$3:$D$99980,Produccion_PJ!$K$167,Resultados_Dic3!$E$3:$E$99980,$I176,Resultados_Dic3!$A$3:$A$99980,Produccion_PJ!$H176)</f>
        <v>0</v>
      </c>
      <c r="AD176" s="21">
        <f>+SUMIFS(Resultados_Dic3!Z$3:Z$99980,Resultados_Dic3!$F$3:$F$99980,Produccion_PJ!$K176,Resultados_Dic3!$D$3:$D$99980,Produccion_PJ!$K$167,Resultados_Dic3!$E$3:$E$99980,Produccion_PJ!$J176,Resultados_Dic3!$A$3:$A$99980,Produccion_PJ!$H176)+SUMIFS(Resultados_Dic3!Z$3:Z$99980,Resultados_Dic3!$F$3:$F$99980,Produccion_PJ!$K176,Resultados_Dic3!$D$3:$D$99980,Produccion_PJ!$K$167,Resultados_Dic3!$E$3:$E$99980,$I176,Resultados_Dic3!$A$3:$A$99980,Produccion_PJ!$H176)</f>
        <v>0</v>
      </c>
      <c r="AE176" s="21">
        <f>+SUMIFS(Resultados_Dic3!AA$3:AA$99980,Resultados_Dic3!$F$3:$F$99980,Produccion_PJ!$K176,Resultados_Dic3!$D$3:$D$99980,Produccion_PJ!$K$167,Resultados_Dic3!$E$3:$E$99980,Produccion_PJ!$J176,Resultados_Dic3!$A$3:$A$99980,Produccion_PJ!$H176)+SUMIFS(Resultados_Dic3!AA$3:AA$99980,Resultados_Dic3!$F$3:$F$99980,Produccion_PJ!$K176,Resultados_Dic3!$D$3:$D$99980,Produccion_PJ!$K$167,Resultados_Dic3!$E$3:$E$99980,$I176,Resultados_Dic3!$A$3:$A$99980,Produccion_PJ!$H176)</f>
        <v>0</v>
      </c>
      <c r="AF176" s="21">
        <f>+SUMIFS(Resultados_Dic3!AB$3:AB$99980,Resultados_Dic3!$F$3:$F$99980,Produccion_PJ!$K176,Resultados_Dic3!$D$3:$D$99980,Produccion_PJ!$K$167,Resultados_Dic3!$E$3:$E$99980,Produccion_PJ!$J176,Resultados_Dic3!$A$3:$A$99980,Produccion_PJ!$H176)+SUMIFS(Resultados_Dic3!AB$3:AB$99980,Resultados_Dic3!$F$3:$F$99980,Produccion_PJ!$K176,Resultados_Dic3!$D$3:$D$99980,Produccion_PJ!$K$167,Resultados_Dic3!$E$3:$E$99980,$I176,Resultados_Dic3!$A$3:$A$99980,Produccion_PJ!$H176)</f>
        <v>0</v>
      </c>
      <c r="AG176" s="21">
        <f>+SUMIFS(Resultados_Dic3!AC$3:AC$99980,Resultados_Dic3!$F$3:$F$99980,Produccion_PJ!$K176,Resultados_Dic3!$D$3:$D$99980,Produccion_PJ!$K$167,Resultados_Dic3!$E$3:$E$99980,Produccion_PJ!$J176,Resultados_Dic3!$A$3:$A$99980,Produccion_PJ!$H176)+SUMIFS(Resultados_Dic3!AC$3:AC$99980,Resultados_Dic3!$F$3:$F$99980,Produccion_PJ!$K176,Resultados_Dic3!$D$3:$D$99980,Produccion_PJ!$K$167,Resultados_Dic3!$E$3:$E$99980,$I176,Resultados_Dic3!$A$3:$A$99980,Produccion_PJ!$H176)</f>
        <v>0</v>
      </c>
      <c r="AH176" s="21">
        <f>+SUMIFS(Resultados_Dic3!AD$3:AD$99980,Resultados_Dic3!$F$3:$F$99980,Produccion_PJ!$K176,Resultados_Dic3!$D$3:$D$99980,Produccion_PJ!$K$167,Resultados_Dic3!$E$3:$E$99980,Produccion_PJ!$J176,Resultados_Dic3!$A$3:$A$99980,Produccion_PJ!$H176)+SUMIFS(Resultados_Dic3!AD$3:AD$99980,Resultados_Dic3!$F$3:$F$99980,Produccion_PJ!$K176,Resultados_Dic3!$D$3:$D$99980,Produccion_PJ!$K$167,Resultados_Dic3!$E$3:$E$99980,$I176,Resultados_Dic3!$A$3:$A$99980,Produccion_PJ!$H176)</f>
        <v>0</v>
      </c>
      <c r="AI176" s="21">
        <f>+SUMIFS(Resultados_Dic3!AE$3:AE$99980,Resultados_Dic3!$F$3:$F$99980,Produccion_PJ!$K176,Resultados_Dic3!$D$3:$D$99980,Produccion_PJ!$K$167,Resultados_Dic3!$E$3:$E$99980,Produccion_PJ!$J176,Resultados_Dic3!$A$3:$A$99980,Produccion_PJ!$H176)+SUMIFS(Resultados_Dic3!AE$3:AE$99980,Resultados_Dic3!$F$3:$F$99980,Produccion_PJ!$K176,Resultados_Dic3!$D$3:$D$99980,Produccion_PJ!$K$167,Resultados_Dic3!$E$3:$E$99980,$I176,Resultados_Dic3!$A$3:$A$99980,Produccion_PJ!$H176)</f>
        <v>0</v>
      </c>
      <c r="AJ176" s="21">
        <f>+SUMIFS(Resultados_Dic3!AF$3:AF$99980,Resultados_Dic3!$F$3:$F$99980,Produccion_PJ!$K176,Resultados_Dic3!$D$3:$D$99980,Produccion_PJ!$K$167,Resultados_Dic3!$E$3:$E$99980,Produccion_PJ!$J176,Resultados_Dic3!$A$3:$A$99980,Produccion_PJ!$H176)+SUMIFS(Resultados_Dic3!AF$3:AF$99980,Resultados_Dic3!$F$3:$F$99980,Produccion_PJ!$K176,Resultados_Dic3!$D$3:$D$99980,Produccion_PJ!$K$167,Resultados_Dic3!$E$3:$E$99980,$I176,Resultados_Dic3!$A$3:$A$99980,Produccion_PJ!$H176)</f>
        <v>0</v>
      </c>
      <c r="AK176" s="21">
        <f>+SUMIFS(Resultados_Dic3!AG$3:AG$99980,Resultados_Dic3!$F$3:$F$99980,Produccion_PJ!$K176,Resultados_Dic3!$D$3:$D$99980,Produccion_PJ!$K$167,Resultados_Dic3!$E$3:$E$99980,Produccion_PJ!$J176,Resultados_Dic3!$A$3:$A$99980,Produccion_PJ!$H176)+SUMIFS(Resultados_Dic3!AG$3:AG$99980,Resultados_Dic3!$F$3:$F$99980,Produccion_PJ!$K176,Resultados_Dic3!$D$3:$D$99980,Produccion_PJ!$K$167,Resultados_Dic3!$E$3:$E$99980,$I176,Resultados_Dic3!$A$3:$A$99980,Produccion_PJ!$H176)</f>
        <v>0</v>
      </c>
      <c r="AL176" s="21">
        <f>+SUMIFS(Resultados_Dic3!AH$3:AH$99980,Resultados_Dic3!$F$3:$F$99980,Produccion_PJ!$K176,Resultados_Dic3!$D$3:$D$99980,Produccion_PJ!$K$167,Resultados_Dic3!$E$3:$E$99980,Produccion_PJ!$J176,Resultados_Dic3!$A$3:$A$99980,Produccion_PJ!$H176)+SUMIFS(Resultados_Dic3!AH$3:AH$99980,Resultados_Dic3!$F$3:$F$99980,Produccion_PJ!$K176,Resultados_Dic3!$D$3:$D$99980,Produccion_PJ!$K$167,Resultados_Dic3!$E$3:$E$99980,$I176,Resultados_Dic3!$A$3:$A$99980,Produccion_PJ!$H176)</f>
        <v>0</v>
      </c>
      <c r="AM176" s="21">
        <f>+SUMIFS(Resultados_Dic3!AI$3:AI$99980,Resultados_Dic3!$F$3:$F$99980,Produccion_PJ!$K176,Resultados_Dic3!$D$3:$D$99980,Produccion_PJ!$K$167,Resultados_Dic3!$E$3:$E$99980,Produccion_PJ!$J176,Resultados_Dic3!$A$3:$A$99980,Produccion_PJ!$H176)+SUMIFS(Resultados_Dic3!AI$3:AI$99980,Resultados_Dic3!$F$3:$F$99980,Produccion_PJ!$K176,Resultados_Dic3!$D$3:$D$99980,Produccion_PJ!$K$167,Resultados_Dic3!$E$3:$E$99980,$I176,Resultados_Dic3!$A$3:$A$99980,Produccion_PJ!$H176)</f>
        <v>0</v>
      </c>
      <c r="AN176" s="21">
        <f>+SUMIFS(Resultados_Dic3!AJ$3:AJ$99980,Resultados_Dic3!$F$3:$F$99980,Produccion_PJ!$K176,Resultados_Dic3!$D$3:$D$99980,Produccion_PJ!$K$167,Resultados_Dic3!$E$3:$E$99980,Produccion_PJ!$J176,Resultados_Dic3!$A$3:$A$99980,Produccion_PJ!$H176)+SUMIFS(Resultados_Dic3!AJ$3:AJ$99980,Resultados_Dic3!$F$3:$F$99980,Produccion_PJ!$K176,Resultados_Dic3!$D$3:$D$99980,Produccion_PJ!$K$167,Resultados_Dic3!$E$3:$E$99980,$I176,Resultados_Dic3!$A$3:$A$99980,Produccion_PJ!$H176)</f>
        <v>0</v>
      </c>
      <c r="AO176" s="21">
        <f>+SUMIFS(Resultados_Dic3!AK$3:AK$99980,Resultados_Dic3!$F$3:$F$99980,Produccion_PJ!$K176,Resultados_Dic3!$D$3:$D$99980,Produccion_PJ!$K$167,Resultados_Dic3!$E$3:$E$99980,Produccion_PJ!$J176,Resultados_Dic3!$A$3:$A$99980,Produccion_PJ!$H176)+SUMIFS(Resultados_Dic3!AK$3:AK$99980,Resultados_Dic3!$F$3:$F$99980,Produccion_PJ!$K176,Resultados_Dic3!$D$3:$D$99980,Produccion_PJ!$K$167,Resultados_Dic3!$E$3:$E$99980,$I176,Resultados_Dic3!$A$3:$A$99980,Produccion_PJ!$H176)</f>
        <v>0</v>
      </c>
      <c r="AP176" s="21">
        <f>+SUMIFS(Resultados_Dic3!AL$3:AL$99980,Resultados_Dic3!$F$3:$F$99980,Produccion_PJ!$K176,Resultados_Dic3!$D$3:$D$99980,Produccion_PJ!$K$167,Resultados_Dic3!$E$3:$E$99980,Produccion_PJ!$J176,Resultados_Dic3!$A$3:$A$99980,Produccion_PJ!$H176)+SUMIFS(Resultados_Dic3!AL$3:AL$99980,Resultados_Dic3!$F$3:$F$99980,Produccion_PJ!$K176,Resultados_Dic3!$D$3:$D$99980,Produccion_PJ!$K$167,Resultados_Dic3!$E$3:$E$99980,$I176,Resultados_Dic3!$A$3:$A$99980,Produccion_PJ!$H176)</f>
        <v>0</v>
      </c>
      <c r="AQ176" s="21">
        <f>+SUMIFS(Resultados_Dic3!AM$3:AM$99980,Resultados_Dic3!$F$3:$F$99980,Produccion_PJ!$K176,Resultados_Dic3!$D$3:$D$99980,Produccion_PJ!$K$167,Resultados_Dic3!$E$3:$E$99980,Produccion_PJ!$J176,Resultados_Dic3!$A$3:$A$99980,Produccion_PJ!$H176)+SUMIFS(Resultados_Dic3!AM$3:AM$99980,Resultados_Dic3!$F$3:$F$99980,Produccion_PJ!$K176,Resultados_Dic3!$D$3:$D$99980,Produccion_PJ!$K$167,Resultados_Dic3!$E$3:$E$99980,$I176,Resultados_Dic3!$A$3:$A$99980,Produccion_PJ!$H176)</f>
        <v>0</v>
      </c>
    </row>
    <row r="177" spans="1:44" s="73" customFormat="1" x14ac:dyDescent="0.25">
      <c r="A177" s="72"/>
      <c r="F177" s="94"/>
      <c r="H177" s="74"/>
      <c r="I177" s="74"/>
      <c r="L177" s="75">
        <f>+SUM(L170:L176)</f>
        <v>105.90206288893775</v>
      </c>
      <c r="M177" s="75">
        <f t="shared" ref="M177" si="336">+SUM(M170:M176)</f>
        <v>93.173581582353819</v>
      </c>
      <c r="N177" s="75">
        <f t="shared" ref="N177" si="337">+SUM(N170:N176)</f>
        <v>81.52478018132139</v>
      </c>
      <c r="O177" s="75">
        <f t="shared" ref="O177" si="338">+SUM(O170:O176)</f>
        <v>88.012454802411398</v>
      </c>
      <c r="P177" s="75">
        <f t="shared" ref="P177" si="339">+SUM(P170:P176)</f>
        <v>85.43189141244018</v>
      </c>
      <c r="Q177" s="75">
        <f t="shared" ref="Q177" si="340">+SUM(Q170:Q176)</f>
        <v>39.673757300177733</v>
      </c>
      <c r="R177" s="75">
        <f t="shared" ref="R177" si="341">+SUM(R170:R176)</f>
        <v>39.339980171667179</v>
      </c>
      <c r="S177" s="75">
        <f t="shared" ref="S177" si="342">+SUM(S170:S176)</f>
        <v>39.119328969719824</v>
      </c>
      <c r="T177" s="75">
        <f t="shared" ref="T177" si="343">+SUM(T170:T176)</f>
        <v>20.77918481516366</v>
      </c>
      <c r="U177" s="75">
        <f t="shared" ref="U177" si="344">+SUM(U170:U176)</f>
        <v>1.6115058763203518</v>
      </c>
      <c r="V177" s="75">
        <f t="shared" ref="V177" si="345">+SUM(V170:V176)</f>
        <v>1.5320455335442729</v>
      </c>
      <c r="W177" s="75">
        <f t="shared" ref="W177" si="346">+SUM(W170:W176)</f>
        <v>1.5320455335442749</v>
      </c>
      <c r="X177" s="75">
        <f t="shared" ref="X177" si="347">+SUM(X170:X176)</f>
        <v>1.5320455335442749</v>
      </c>
      <c r="Y177" s="75">
        <f t="shared" ref="Y177" si="348">+SUM(Y170:Y176)</f>
        <v>1.4908091020266199</v>
      </c>
      <c r="Z177" s="75">
        <f t="shared" ref="Z177" si="349">+SUM(Z170:Z176)</f>
        <v>0.82987346050420596</v>
      </c>
      <c r="AA177" s="75">
        <f t="shared" ref="AA177" si="350">+SUM(AA170:AA176)</f>
        <v>0</v>
      </c>
      <c r="AB177" s="75">
        <f t="shared" ref="AB177" si="351">+SUM(AB170:AB176)</f>
        <v>0</v>
      </c>
      <c r="AC177" s="75">
        <f t="shared" ref="AC177" si="352">+SUM(AC170:AC176)</f>
        <v>0</v>
      </c>
      <c r="AD177" s="75">
        <f t="shared" ref="AD177" si="353">+SUM(AD170:AD176)</f>
        <v>0</v>
      </c>
      <c r="AE177" s="75">
        <f t="shared" ref="AE177" si="354">+SUM(AE170:AE176)</f>
        <v>0</v>
      </c>
      <c r="AF177" s="75">
        <f t="shared" ref="AF177" si="355">+SUM(AF170:AF176)</f>
        <v>0</v>
      </c>
      <c r="AG177" s="75">
        <f t="shared" ref="AG177" si="356">+SUM(AG170:AG176)</f>
        <v>0</v>
      </c>
      <c r="AH177" s="75">
        <f t="shared" ref="AH177" si="357">+SUM(AH170:AH176)</f>
        <v>0</v>
      </c>
      <c r="AI177" s="75">
        <f t="shared" ref="AI177" si="358">+SUM(AI170:AI176)</f>
        <v>0</v>
      </c>
      <c r="AJ177" s="75">
        <f t="shared" ref="AJ177" si="359">+SUM(AJ170:AJ176)</f>
        <v>0</v>
      </c>
      <c r="AK177" s="75">
        <f t="shared" ref="AK177" si="360">+SUM(AK170:AK176)</f>
        <v>0</v>
      </c>
      <c r="AL177" s="75">
        <f t="shared" ref="AL177" si="361">+SUM(AL170:AL176)</f>
        <v>0</v>
      </c>
      <c r="AM177" s="75">
        <f t="shared" ref="AM177" si="362">+SUM(AM170:AM176)</f>
        <v>0</v>
      </c>
      <c r="AN177" s="75">
        <f t="shared" ref="AN177" si="363">+SUM(AN170:AN176)</f>
        <v>0</v>
      </c>
      <c r="AO177" s="75">
        <f t="shared" ref="AO177" si="364">+SUM(AO170:AO176)</f>
        <v>0</v>
      </c>
      <c r="AP177" s="75">
        <f t="shared" ref="AP177" si="365">+SUM(AP170:AP176)</f>
        <v>0</v>
      </c>
      <c r="AQ177" s="75">
        <f t="shared" ref="AQ177" si="366">+SUM(AQ170:AQ176)</f>
        <v>0</v>
      </c>
    </row>
    <row r="178" spans="1:44" x14ac:dyDescent="0.25">
      <c r="H178"/>
      <c r="I178"/>
    </row>
    <row r="179" spans="1:44" ht="15.75" thickBot="1" x14ac:dyDescent="0.3">
      <c r="H179"/>
      <c r="I179"/>
    </row>
    <row r="180" spans="1:44" s="81" customFormat="1" ht="23.25" x14ac:dyDescent="0.35">
      <c r="F180" s="93"/>
      <c r="K180" s="87" t="s">
        <v>416</v>
      </c>
    </row>
    <row r="181" spans="1:44" ht="18.75" x14ac:dyDescent="0.3">
      <c r="H181"/>
      <c r="I181"/>
      <c r="K181" s="34" t="s">
        <v>361</v>
      </c>
    </row>
    <row r="182" spans="1:44" x14ac:dyDescent="0.25">
      <c r="D182" s="35"/>
      <c r="E182" s="35"/>
      <c r="H182" s="12"/>
      <c r="I182" s="12"/>
      <c r="J182" s="67" t="s">
        <v>435</v>
      </c>
      <c r="K182" s="2" t="s">
        <v>26</v>
      </c>
    </row>
    <row r="183" spans="1:44" x14ac:dyDescent="0.25">
      <c r="D183" s="35"/>
      <c r="E183" s="35"/>
      <c r="H183" s="43"/>
      <c r="I183" s="43"/>
      <c r="J183" s="15"/>
      <c r="K183" s="16"/>
    </row>
    <row r="184" spans="1:44" x14ac:dyDescent="0.25">
      <c r="D184" s="35"/>
      <c r="E184" s="35"/>
      <c r="L184" s="5">
        <v>2019</v>
      </c>
      <c r="M184" s="5">
        <v>2020</v>
      </c>
      <c r="N184" s="5">
        <v>2021</v>
      </c>
      <c r="O184" s="5">
        <v>2022</v>
      </c>
      <c r="P184" s="5">
        <v>2023</v>
      </c>
      <c r="Q184" s="5">
        <v>2024</v>
      </c>
      <c r="R184" s="5">
        <v>2025</v>
      </c>
      <c r="S184" s="5">
        <v>2026</v>
      </c>
      <c r="T184" s="5">
        <v>2027</v>
      </c>
      <c r="U184" s="5">
        <v>2028</v>
      </c>
      <c r="V184" s="5">
        <v>2029</v>
      </c>
      <c r="W184" s="5">
        <v>2030</v>
      </c>
      <c r="X184" s="5">
        <v>2031</v>
      </c>
      <c r="Y184" s="5">
        <v>2032</v>
      </c>
      <c r="Z184" s="5">
        <v>2033</v>
      </c>
      <c r="AA184" s="5">
        <v>2034</v>
      </c>
      <c r="AB184" s="5">
        <v>2035</v>
      </c>
      <c r="AC184" s="5">
        <v>2036</v>
      </c>
      <c r="AD184" s="5">
        <v>2037</v>
      </c>
      <c r="AE184" s="5">
        <v>2038</v>
      </c>
      <c r="AF184" s="5">
        <v>2039</v>
      </c>
      <c r="AG184" s="5">
        <v>2040</v>
      </c>
      <c r="AH184" s="5">
        <v>2041</v>
      </c>
      <c r="AI184" s="5">
        <v>2042</v>
      </c>
      <c r="AJ184" s="5">
        <v>2043</v>
      </c>
      <c r="AK184" s="5">
        <v>2044</v>
      </c>
      <c r="AL184" s="5">
        <v>2045</v>
      </c>
      <c r="AM184" s="5">
        <v>2046</v>
      </c>
      <c r="AN184" s="5">
        <v>2047</v>
      </c>
      <c r="AO184" s="5">
        <v>2048</v>
      </c>
      <c r="AP184" s="5">
        <v>2049</v>
      </c>
      <c r="AQ184" s="5">
        <v>2050</v>
      </c>
      <c r="AR184" s="21"/>
    </row>
    <row r="185" spans="1:44" x14ac:dyDescent="0.25">
      <c r="D185" s="35"/>
      <c r="E185" s="35"/>
      <c r="H185" s="17" t="str">
        <f>+$H$1</f>
        <v>DIC5</v>
      </c>
      <c r="J185" s="24" t="s">
        <v>391</v>
      </c>
      <c r="K185" s="13" t="s">
        <v>315</v>
      </c>
      <c r="L185" s="21">
        <f>+SUMIFS(Resultados_Dic3!H$3:H$99980,Resultados_Dic3!$F$3:$F$99980,Produccion_PJ!$K185,Resultados_Dic3!$D$3:$D$99980,Produccion_PJ!$K$182,Resultados_Dic3!$E$3:$E$99980,Produccion_PJ!$J185,Resultados_Dic3!$A$3:$A$99980,Produccion_PJ!$H185)</f>
        <v>0</v>
      </c>
      <c r="M185" s="21">
        <f>+SUMIFS(Resultados_Dic3!I$3:I$99980,Resultados_Dic3!$F$3:$F$99980,Produccion_PJ!$K185,Resultados_Dic3!$D$3:$D$99980,Produccion_PJ!$K$182,Resultados_Dic3!$E$3:$E$99980,Produccion_PJ!$J185,Resultados_Dic3!$A$3:$A$99980,Produccion_PJ!$H185)</f>
        <v>0</v>
      </c>
      <c r="N185" s="21">
        <f>+SUMIFS(Resultados_Dic3!J$3:J$99980,Resultados_Dic3!$F$3:$F$99980,Produccion_PJ!$K185,Resultados_Dic3!$D$3:$D$99980,Produccion_PJ!$K$182,Resultados_Dic3!$E$3:$E$99980,Produccion_PJ!$J185,Resultados_Dic3!$A$3:$A$99980,Produccion_PJ!$H185)</f>
        <v>0</v>
      </c>
      <c r="O185" s="21">
        <f>+SUMIFS(Resultados_Dic3!K$3:K$99980,Resultados_Dic3!$F$3:$F$99980,Produccion_PJ!$K185,Resultados_Dic3!$D$3:$D$99980,Produccion_PJ!$K$182,Resultados_Dic3!$E$3:$E$99980,Produccion_PJ!$J185,Resultados_Dic3!$A$3:$A$99980,Produccion_PJ!$H185)</f>
        <v>0</v>
      </c>
      <c r="P185" s="21">
        <f>+SUMIFS(Resultados_Dic3!L$3:L$99980,Resultados_Dic3!$F$3:$F$99980,Produccion_PJ!$K185,Resultados_Dic3!$D$3:$D$99980,Produccion_PJ!$K$182,Resultados_Dic3!$E$3:$E$99980,Produccion_PJ!$J185,Resultados_Dic3!$A$3:$A$99980,Produccion_PJ!$H185)</f>
        <v>0</v>
      </c>
      <c r="Q185" s="21">
        <f>+SUMIFS(Resultados_Dic3!M$3:M$99980,Resultados_Dic3!$F$3:$F$99980,Produccion_PJ!$K185,Resultados_Dic3!$D$3:$D$99980,Produccion_PJ!$K$182,Resultados_Dic3!$E$3:$E$99980,Produccion_PJ!$J185,Resultados_Dic3!$A$3:$A$99980,Produccion_PJ!$H185)</f>
        <v>0</v>
      </c>
      <c r="R185" s="21">
        <f>+SUMIFS(Resultados_Dic3!N$3:N$99980,Resultados_Dic3!$F$3:$F$99980,Produccion_PJ!$K185,Resultados_Dic3!$D$3:$D$99980,Produccion_PJ!$K$182,Resultados_Dic3!$E$3:$E$99980,Produccion_PJ!$J185,Resultados_Dic3!$A$3:$A$99980,Produccion_PJ!$H185)</f>
        <v>0</v>
      </c>
      <c r="S185" s="21">
        <f>+SUMIFS(Resultados_Dic3!O$3:O$99980,Resultados_Dic3!$F$3:$F$99980,Produccion_PJ!$K185,Resultados_Dic3!$D$3:$D$99980,Produccion_PJ!$K$182,Resultados_Dic3!$E$3:$E$99980,Produccion_PJ!$J185,Resultados_Dic3!$A$3:$A$99980,Produccion_PJ!$H185)</f>
        <v>0</v>
      </c>
      <c r="T185" s="21">
        <f>+SUMIFS(Resultados_Dic3!P$3:P$99980,Resultados_Dic3!$F$3:$F$99980,Produccion_PJ!$K185,Resultados_Dic3!$D$3:$D$99980,Produccion_PJ!$K$182,Resultados_Dic3!$E$3:$E$99980,Produccion_PJ!$J185,Resultados_Dic3!$A$3:$A$99980,Produccion_PJ!$H185)</f>
        <v>0</v>
      </c>
      <c r="U185" s="21">
        <f>+SUMIFS(Resultados_Dic3!Q$3:Q$99980,Resultados_Dic3!$F$3:$F$99980,Produccion_PJ!$K185,Resultados_Dic3!$D$3:$D$99980,Produccion_PJ!$K$182,Resultados_Dic3!$E$3:$E$99980,Produccion_PJ!$J185,Resultados_Dic3!$A$3:$A$99980,Produccion_PJ!$H185)</f>
        <v>0</v>
      </c>
      <c r="V185" s="21">
        <f>+SUMIFS(Resultados_Dic3!R$3:R$99980,Resultados_Dic3!$F$3:$F$99980,Produccion_PJ!$K185,Resultados_Dic3!$D$3:$D$99980,Produccion_PJ!$K$182,Resultados_Dic3!$E$3:$E$99980,Produccion_PJ!$J185,Resultados_Dic3!$A$3:$A$99980,Produccion_PJ!$H185)</f>
        <v>0</v>
      </c>
      <c r="W185" s="21">
        <f>+SUMIFS(Resultados_Dic3!S$3:S$99980,Resultados_Dic3!$F$3:$F$99980,Produccion_PJ!$K185,Resultados_Dic3!$D$3:$D$99980,Produccion_PJ!$K$182,Resultados_Dic3!$E$3:$E$99980,Produccion_PJ!$J185,Resultados_Dic3!$A$3:$A$99980,Produccion_PJ!$H185)</f>
        <v>0</v>
      </c>
      <c r="X185" s="21">
        <f>+SUMIFS(Resultados_Dic3!T$3:T$99980,Resultados_Dic3!$F$3:$F$99980,Produccion_PJ!$K185,Resultados_Dic3!$D$3:$D$99980,Produccion_PJ!$K$182,Resultados_Dic3!$E$3:$E$99980,Produccion_PJ!$J185,Resultados_Dic3!$A$3:$A$99980,Produccion_PJ!$H185)</f>
        <v>0</v>
      </c>
      <c r="Y185" s="21">
        <f>+SUMIFS(Resultados_Dic3!U$3:U$99980,Resultados_Dic3!$F$3:$F$99980,Produccion_PJ!$K185,Resultados_Dic3!$D$3:$D$99980,Produccion_PJ!$K$182,Resultados_Dic3!$E$3:$E$99980,Produccion_PJ!$J185,Resultados_Dic3!$A$3:$A$99980,Produccion_PJ!$H185)</f>
        <v>0</v>
      </c>
      <c r="Z185" s="21">
        <f>+SUMIFS(Resultados_Dic3!V$3:V$99980,Resultados_Dic3!$F$3:$F$99980,Produccion_PJ!$K185,Resultados_Dic3!$D$3:$D$99980,Produccion_PJ!$K$182,Resultados_Dic3!$E$3:$E$99980,Produccion_PJ!$J185,Resultados_Dic3!$A$3:$A$99980,Produccion_PJ!$H185)</f>
        <v>0</v>
      </c>
      <c r="AA185" s="21">
        <f>+SUMIFS(Resultados_Dic3!W$3:W$99980,Resultados_Dic3!$F$3:$F$99980,Produccion_PJ!$K185,Resultados_Dic3!$D$3:$D$99980,Produccion_PJ!$K$182,Resultados_Dic3!$E$3:$E$99980,Produccion_PJ!$J185,Resultados_Dic3!$A$3:$A$99980,Produccion_PJ!$H185)</f>
        <v>0</v>
      </c>
      <c r="AB185" s="21">
        <f>+SUMIFS(Resultados_Dic3!X$3:X$99980,Resultados_Dic3!$F$3:$F$99980,Produccion_PJ!$K185,Resultados_Dic3!$D$3:$D$99980,Produccion_PJ!$K$182,Resultados_Dic3!$E$3:$E$99980,Produccion_PJ!$J185,Resultados_Dic3!$A$3:$A$99980,Produccion_PJ!$H185)</f>
        <v>0</v>
      </c>
      <c r="AC185" s="21">
        <f>+SUMIFS(Resultados_Dic3!Y$3:Y$99980,Resultados_Dic3!$F$3:$F$99980,Produccion_PJ!$K185,Resultados_Dic3!$D$3:$D$99980,Produccion_PJ!$K$182,Resultados_Dic3!$E$3:$E$99980,Produccion_PJ!$J185,Resultados_Dic3!$A$3:$A$99980,Produccion_PJ!$H185)</f>
        <v>0</v>
      </c>
      <c r="AD185" s="21">
        <f>+SUMIFS(Resultados_Dic3!Z$3:Z$99980,Resultados_Dic3!$F$3:$F$99980,Produccion_PJ!$K185,Resultados_Dic3!$D$3:$D$99980,Produccion_PJ!$K$182,Resultados_Dic3!$E$3:$E$99980,Produccion_PJ!$J185,Resultados_Dic3!$A$3:$A$99980,Produccion_PJ!$H185)</f>
        <v>0</v>
      </c>
      <c r="AE185" s="21">
        <f>+SUMIFS(Resultados_Dic3!AA$3:AA$99980,Resultados_Dic3!$F$3:$F$99980,Produccion_PJ!$K185,Resultados_Dic3!$D$3:$D$99980,Produccion_PJ!$K$182,Resultados_Dic3!$E$3:$E$99980,Produccion_PJ!$J185,Resultados_Dic3!$A$3:$A$99980,Produccion_PJ!$H185)</f>
        <v>0</v>
      </c>
      <c r="AF185" s="21">
        <f>+SUMIFS(Resultados_Dic3!AB$3:AB$99980,Resultados_Dic3!$F$3:$F$99980,Produccion_PJ!$K185,Resultados_Dic3!$D$3:$D$99980,Produccion_PJ!$K$182,Resultados_Dic3!$E$3:$E$99980,Produccion_PJ!$J185,Resultados_Dic3!$A$3:$A$99980,Produccion_PJ!$H185)</f>
        <v>0</v>
      </c>
      <c r="AG185" s="21">
        <f>+SUMIFS(Resultados_Dic3!AC$3:AC$99980,Resultados_Dic3!$F$3:$F$99980,Produccion_PJ!$K185,Resultados_Dic3!$D$3:$D$99980,Produccion_PJ!$K$182,Resultados_Dic3!$E$3:$E$99980,Produccion_PJ!$J185,Resultados_Dic3!$A$3:$A$99980,Produccion_PJ!$H185)</f>
        <v>0</v>
      </c>
      <c r="AH185" s="21">
        <f>+SUMIFS(Resultados_Dic3!AD$3:AD$99980,Resultados_Dic3!$F$3:$F$99980,Produccion_PJ!$K185,Resultados_Dic3!$D$3:$D$99980,Produccion_PJ!$K$182,Resultados_Dic3!$E$3:$E$99980,Produccion_PJ!$J185,Resultados_Dic3!$A$3:$A$99980,Produccion_PJ!$H185)</f>
        <v>0</v>
      </c>
      <c r="AI185" s="21">
        <f>+SUMIFS(Resultados_Dic3!AE$3:AE$99980,Resultados_Dic3!$F$3:$F$99980,Produccion_PJ!$K185,Resultados_Dic3!$D$3:$D$99980,Produccion_PJ!$K$182,Resultados_Dic3!$E$3:$E$99980,Produccion_PJ!$J185,Resultados_Dic3!$A$3:$A$99980,Produccion_PJ!$H185)</f>
        <v>0</v>
      </c>
      <c r="AJ185" s="21">
        <f>+SUMIFS(Resultados_Dic3!AF$3:AF$99980,Resultados_Dic3!$F$3:$F$99980,Produccion_PJ!$K185,Resultados_Dic3!$D$3:$D$99980,Produccion_PJ!$K$182,Resultados_Dic3!$E$3:$E$99980,Produccion_PJ!$J185,Resultados_Dic3!$A$3:$A$99980,Produccion_PJ!$H185)</f>
        <v>0</v>
      </c>
      <c r="AK185" s="21">
        <f>+SUMIFS(Resultados_Dic3!AG$3:AG$99980,Resultados_Dic3!$F$3:$F$99980,Produccion_PJ!$K185,Resultados_Dic3!$D$3:$D$99980,Produccion_PJ!$K$182,Resultados_Dic3!$E$3:$E$99980,Produccion_PJ!$J185,Resultados_Dic3!$A$3:$A$99980,Produccion_PJ!$H185)</f>
        <v>0</v>
      </c>
      <c r="AL185" s="21">
        <f>+SUMIFS(Resultados_Dic3!AH$3:AH$99980,Resultados_Dic3!$F$3:$F$99980,Produccion_PJ!$K185,Resultados_Dic3!$D$3:$D$99980,Produccion_PJ!$K$182,Resultados_Dic3!$E$3:$E$99980,Produccion_PJ!$J185,Resultados_Dic3!$A$3:$A$99980,Produccion_PJ!$H185)</f>
        <v>0</v>
      </c>
      <c r="AM185" s="21">
        <f>+SUMIFS(Resultados_Dic3!AI$3:AI$99980,Resultados_Dic3!$F$3:$F$99980,Produccion_PJ!$K185,Resultados_Dic3!$D$3:$D$99980,Produccion_PJ!$K$182,Resultados_Dic3!$E$3:$E$99980,Produccion_PJ!$J185,Resultados_Dic3!$A$3:$A$99980,Produccion_PJ!$H185)</f>
        <v>0</v>
      </c>
      <c r="AN185" s="21">
        <f>+SUMIFS(Resultados_Dic3!AJ$3:AJ$99980,Resultados_Dic3!$F$3:$F$99980,Produccion_PJ!$K185,Resultados_Dic3!$D$3:$D$99980,Produccion_PJ!$K$182,Resultados_Dic3!$E$3:$E$99980,Produccion_PJ!$J185,Resultados_Dic3!$A$3:$A$99980,Produccion_PJ!$H185)</f>
        <v>0</v>
      </c>
      <c r="AO185" s="21">
        <f>+SUMIFS(Resultados_Dic3!AK$3:AK$99980,Resultados_Dic3!$F$3:$F$99980,Produccion_PJ!$K185,Resultados_Dic3!$D$3:$D$99980,Produccion_PJ!$K$182,Resultados_Dic3!$E$3:$E$99980,Produccion_PJ!$J185,Resultados_Dic3!$A$3:$A$99980,Produccion_PJ!$H185)</f>
        <v>0</v>
      </c>
      <c r="AP185" s="21">
        <f>+SUMIFS(Resultados_Dic3!AL$3:AL$99980,Resultados_Dic3!$F$3:$F$99980,Produccion_PJ!$K185,Resultados_Dic3!$D$3:$D$99980,Produccion_PJ!$K$182,Resultados_Dic3!$E$3:$E$99980,Produccion_PJ!$J185,Resultados_Dic3!$A$3:$A$99980,Produccion_PJ!$H185)</f>
        <v>0</v>
      </c>
      <c r="AQ185" s="21">
        <f>+SUMIFS(Resultados_Dic3!AM$3:AM$99980,Resultados_Dic3!$F$3:$F$99980,Produccion_PJ!$K185,Resultados_Dic3!$D$3:$D$99980,Produccion_PJ!$K$182,Resultados_Dic3!$E$3:$E$99980,Produccion_PJ!$J185,Resultados_Dic3!$A$3:$A$99980,Produccion_PJ!$H185)</f>
        <v>0</v>
      </c>
    </row>
    <row r="186" spans="1:44" x14ac:dyDescent="0.25">
      <c r="D186" s="35"/>
      <c r="E186" s="35"/>
      <c r="H186" s="17" t="str">
        <f t="shared" ref="H186:H191" si="367">+$H$1</f>
        <v>DIC5</v>
      </c>
      <c r="J186" s="24" t="s">
        <v>138</v>
      </c>
      <c r="K186" s="13" t="s">
        <v>316</v>
      </c>
      <c r="L186" s="21">
        <f>+SUMIFS(Resultados_Dic3!H$3:H$99980,Resultados_Dic3!$F$3:$F$99980,Produccion_PJ!$K186,Resultados_Dic3!$D$3:$D$99980,Produccion_PJ!$K$182,Resultados_Dic3!$E$3:$E$99980,Produccion_PJ!$J186,Resultados_Dic3!$A$3:$A$99980,Produccion_PJ!$H186)</f>
        <v>0</v>
      </c>
      <c r="M186" s="21">
        <f>+SUMIFS(Resultados_Dic3!I$3:I$99980,Resultados_Dic3!$F$3:$F$99980,Produccion_PJ!$K186,Resultados_Dic3!$D$3:$D$99980,Produccion_PJ!$K$182,Resultados_Dic3!$E$3:$E$99980,Produccion_PJ!$J186,Resultados_Dic3!$A$3:$A$99980,Produccion_PJ!$H186)</f>
        <v>0</v>
      </c>
      <c r="N186" s="21">
        <f>+SUMIFS(Resultados_Dic3!J$3:J$99980,Resultados_Dic3!$F$3:$F$99980,Produccion_PJ!$K186,Resultados_Dic3!$D$3:$D$99980,Produccion_PJ!$K$182,Resultados_Dic3!$E$3:$E$99980,Produccion_PJ!$J186,Resultados_Dic3!$A$3:$A$99980,Produccion_PJ!$H186)</f>
        <v>0</v>
      </c>
      <c r="O186" s="21">
        <f>+SUMIFS(Resultados_Dic3!K$3:K$99980,Resultados_Dic3!$F$3:$F$99980,Produccion_PJ!$K186,Resultados_Dic3!$D$3:$D$99980,Produccion_PJ!$K$182,Resultados_Dic3!$E$3:$E$99980,Produccion_PJ!$J186,Resultados_Dic3!$A$3:$A$99980,Produccion_PJ!$H186)</f>
        <v>0</v>
      </c>
      <c r="P186" s="21">
        <f>+SUMIFS(Resultados_Dic3!L$3:L$99980,Resultados_Dic3!$F$3:$F$99980,Produccion_PJ!$K186,Resultados_Dic3!$D$3:$D$99980,Produccion_PJ!$K$182,Resultados_Dic3!$E$3:$E$99980,Produccion_PJ!$J186,Resultados_Dic3!$A$3:$A$99980,Produccion_PJ!$H186)</f>
        <v>0</v>
      </c>
      <c r="Q186" s="21">
        <f>+SUMIFS(Resultados_Dic3!M$3:M$99980,Resultados_Dic3!$F$3:$F$99980,Produccion_PJ!$K186,Resultados_Dic3!$D$3:$D$99980,Produccion_PJ!$K$182,Resultados_Dic3!$E$3:$E$99980,Produccion_PJ!$J186,Resultados_Dic3!$A$3:$A$99980,Produccion_PJ!$H186)</f>
        <v>0</v>
      </c>
      <c r="R186" s="21">
        <f>+SUMIFS(Resultados_Dic3!N$3:N$99980,Resultados_Dic3!$F$3:$F$99980,Produccion_PJ!$K186,Resultados_Dic3!$D$3:$D$99980,Produccion_PJ!$K$182,Resultados_Dic3!$E$3:$E$99980,Produccion_PJ!$J186,Resultados_Dic3!$A$3:$A$99980,Produccion_PJ!$H186)</f>
        <v>0</v>
      </c>
      <c r="S186" s="21">
        <f>+SUMIFS(Resultados_Dic3!O$3:O$99980,Resultados_Dic3!$F$3:$F$99980,Produccion_PJ!$K186,Resultados_Dic3!$D$3:$D$99980,Produccion_PJ!$K$182,Resultados_Dic3!$E$3:$E$99980,Produccion_PJ!$J186,Resultados_Dic3!$A$3:$A$99980,Produccion_PJ!$H186)</f>
        <v>0</v>
      </c>
      <c r="T186" s="21">
        <f>+SUMIFS(Resultados_Dic3!P$3:P$99980,Resultados_Dic3!$F$3:$F$99980,Produccion_PJ!$K186,Resultados_Dic3!$D$3:$D$99980,Produccion_PJ!$K$182,Resultados_Dic3!$E$3:$E$99980,Produccion_PJ!$J186,Resultados_Dic3!$A$3:$A$99980,Produccion_PJ!$H186)</f>
        <v>0</v>
      </c>
      <c r="U186" s="21">
        <f>+SUMIFS(Resultados_Dic3!Q$3:Q$99980,Resultados_Dic3!$F$3:$F$99980,Produccion_PJ!$K186,Resultados_Dic3!$D$3:$D$99980,Produccion_PJ!$K$182,Resultados_Dic3!$E$3:$E$99980,Produccion_PJ!$J186,Resultados_Dic3!$A$3:$A$99980,Produccion_PJ!$H186)</f>
        <v>0</v>
      </c>
      <c r="V186" s="21">
        <f>+SUMIFS(Resultados_Dic3!R$3:R$99980,Resultados_Dic3!$F$3:$F$99980,Produccion_PJ!$K186,Resultados_Dic3!$D$3:$D$99980,Produccion_PJ!$K$182,Resultados_Dic3!$E$3:$E$99980,Produccion_PJ!$J186,Resultados_Dic3!$A$3:$A$99980,Produccion_PJ!$H186)</f>
        <v>0</v>
      </c>
      <c r="W186" s="21">
        <f>+SUMIFS(Resultados_Dic3!S$3:S$99980,Resultados_Dic3!$F$3:$F$99980,Produccion_PJ!$K186,Resultados_Dic3!$D$3:$D$99980,Produccion_PJ!$K$182,Resultados_Dic3!$E$3:$E$99980,Produccion_PJ!$J186,Resultados_Dic3!$A$3:$A$99980,Produccion_PJ!$H186)</f>
        <v>0</v>
      </c>
      <c r="X186" s="21">
        <f>+SUMIFS(Resultados_Dic3!T$3:T$99980,Resultados_Dic3!$F$3:$F$99980,Produccion_PJ!$K186,Resultados_Dic3!$D$3:$D$99980,Produccion_PJ!$K$182,Resultados_Dic3!$E$3:$E$99980,Produccion_PJ!$J186,Resultados_Dic3!$A$3:$A$99980,Produccion_PJ!$H186)</f>
        <v>0</v>
      </c>
      <c r="Y186" s="21">
        <f>+SUMIFS(Resultados_Dic3!U$3:U$99980,Resultados_Dic3!$F$3:$F$99980,Produccion_PJ!$K186,Resultados_Dic3!$D$3:$D$99980,Produccion_PJ!$K$182,Resultados_Dic3!$E$3:$E$99980,Produccion_PJ!$J186,Resultados_Dic3!$A$3:$A$99980,Produccion_PJ!$H186)</f>
        <v>0</v>
      </c>
      <c r="Z186" s="21">
        <f>+SUMIFS(Resultados_Dic3!V$3:V$99980,Resultados_Dic3!$F$3:$F$99980,Produccion_PJ!$K186,Resultados_Dic3!$D$3:$D$99980,Produccion_PJ!$K$182,Resultados_Dic3!$E$3:$E$99980,Produccion_PJ!$J186,Resultados_Dic3!$A$3:$A$99980,Produccion_PJ!$H186)</f>
        <v>0</v>
      </c>
      <c r="AA186" s="21">
        <f>+SUMIFS(Resultados_Dic3!W$3:W$99980,Resultados_Dic3!$F$3:$F$99980,Produccion_PJ!$K186,Resultados_Dic3!$D$3:$D$99980,Produccion_PJ!$K$182,Resultados_Dic3!$E$3:$E$99980,Produccion_PJ!$J186,Resultados_Dic3!$A$3:$A$99980,Produccion_PJ!$H186)</f>
        <v>0</v>
      </c>
      <c r="AB186" s="21">
        <f>+SUMIFS(Resultados_Dic3!X$3:X$99980,Resultados_Dic3!$F$3:$F$99980,Produccion_PJ!$K186,Resultados_Dic3!$D$3:$D$99980,Produccion_PJ!$K$182,Resultados_Dic3!$E$3:$E$99980,Produccion_PJ!$J186,Resultados_Dic3!$A$3:$A$99980,Produccion_PJ!$H186)</f>
        <v>0</v>
      </c>
      <c r="AC186" s="21">
        <f>+SUMIFS(Resultados_Dic3!Y$3:Y$99980,Resultados_Dic3!$F$3:$F$99980,Produccion_PJ!$K186,Resultados_Dic3!$D$3:$D$99980,Produccion_PJ!$K$182,Resultados_Dic3!$E$3:$E$99980,Produccion_PJ!$J186,Resultados_Dic3!$A$3:$A$99980,Produccion_PJ!$H186)</f>
        <v>0</v>
      </c>
      <c r="AD186" s="21">
        <f>+SUMIFS(Resultados_Dic3!Z$3:Z$99980,Resultados_Dic3!$F$3:$F$99980,Produccion_PJ!$K186,Resultados_Dic3!$D$3:$D$99980,Produccion_PJ!$K$182,Resultados_Dic3!$E$3:$E$99980,Produccion_PJ!$J186,Resultados_Dic3!$A$3:$A$99980,Produccion_PJ!$H186)</f>
        <v>0</v>
      </c>
      <c r="AE186" s="21">
        <f>+SUMIFS(Resultados_Dic3!AA$3:AA$99980,Resultados_Dic3!$F$3:$F$99980,Produccion_PJ!$K186,Resultados_Dic3!$D$3:$D$99980,Produccion_PJ!$K$182,Resultados_Dic3!$E$3:$E$99980,Produccion_PJ!$J186,Resultados_Dic3!$A$3:$A$99980,Produccion_PJ!$H186)</f>
        <v>0</v>
      </c>
      <c r="AF186" s="21">
        <f>+SUMIFS(Resultados_Dic3!AB$3:AB$99980,Resultados_Dic3!$F$3:$F$99980,Produccion_PJ!$K186,Resultados_Dic3!$D$3:$D$99980,Produccion_PJ!$K$182,Resultados_Dic3!$E$3:$E$99980,Produccion_PJ!$J186,Resultados_Dic3!$A$3:$A$99980,Produccion_PJ!$H186)</f>
        <v>0</v>
      </c>
      <c r="AG186" s="21">
        <f>+SUMIFS(Resultados_Dic3!AC$3:AC$99980,Resultados_Dic3!$F$3:$F$99980,Produccion_PJ!$K186,Resultados_Dic3!$D$3:$D$99980,Produccion_PJ!$K$182,Resultados_Dic3!$E$3:$E$99980,Produccion_PJ!$J186,Resultados_Dic3!$A$3:$A$99980,Produccion_PJ!$H186)</f>
        <v>0</v>
      </c>
      <c r="AH186" s="21">
        <f>+SUMIFS(Resultados_Dic3!AD$3:AD$99980,Resultados_Dic3!$F$3:$F$99980,Produccion_PJ!$K186,Resultados_Dic3!$D$3:$D$99980,Produccion_PJ!$K$182,Resultados_Dic3!$E$3:$E$99980,Produccion_PJ!$J186,Resultados_Dic3!$A$3:$A$99980,Produccion_PJ!$H186)</f>
        <v>0</v>
      </c>
      <c r="AI186" s="21">
        <f>+SUMIFS(Resultados_Dic3!AE$3:AE$99980,Resultados_Dic3!$F$3:$F$99980,Produccion_PJ!$K186,Resultados_Dic3!$D$3:$D$99980,Produccion_PJ!$K$182,Resultados_Dic3!$E$3:$E$99980,Produccion_PJ!$J186,Resultados_Dic3!$A$3:$A$99980,Produccion_PJ!$H186)</f>
        <v>0</v>
      </c>
      <c r="AJ186" s="21">
        <f>+SUMIFS(Resultados_Dic3!AF$3:AF$99980,Resultados_Dic3!$F$3:$F$99980,Produccion_PJ!$K186,Resultados_Dic3!$D$3:$D$99980,Produccion_PJ!$K$182,Resultados_Dic3!$E$3:$E$99980,Produccion_PJ!$J186,Resultados_Dic3!$A$3:$A$99980,Produccion_PJ!$H186)</f>
        <v>0</v>
      </c>
      <c r="AK186" s="21">
        <f>+SUMIFS(Resultados_Dic3!AG$3:AG$99980,Resultados_Dic3!$F$3:$F$99980,Produccion_PJ!$K186,Resultados_Dic3!$D$3:$D$99980,Produccion_PJ!$K$182,Resultados_Dic3!$E$3:$E$99980,Produccion_PJ!$J186,Resultados_Dic3!$A$3:$A$99980,Produccion_PJ!$H186)</f>
        <v>0</v>
      </c>
      <c r="AL186" s="21">
        <f>+SUMIFS(Resultados_Dic3!AH$3:AH$99980,Resultados_Dic3!$F$3:$F$99980,Produccion_PJ!$K186,Resultados_Dic3!$D$3:$D$99980,Produccion_PJ!$K$182,Resultados_Dic3!$E$3:$E$99980,Produccion_PJ!$J186,Resultados_Dic3!$A$3:$A$99980,Produccion_PJ!$H186)</f>
        <v>0</v>
      </c>
      <c r="AM186" s="21">
        <f>+SUMIFS(Resultados_Dic3!AI$3:AI$99980,Resultados_Dic3!$F$3:$F$99980,Produccion_PJ!$K186,Resultados_Dic3!$D$3:$D$99980,Produccion_PJ!$K$182,Resultados_Dic3!$E$3:$E$99980,Produccion_PJ!$J186,Resultados_Dic3!$A$3:$A$99980,Produccion_PJ!$H186)</f>
        <v>0</v>
      </c>
      <c r="AN186" s="21">
        <f>+SUMIFS(Resultados_Dic3!AJ$3:AJ$99980,Resultados_Dic3!$F$3:$F$99980,Produccion_PJ!$K186,Resultados_Dic3!$D$3:$D$99980,Produccion_PJ!$K$182,Resultados_Dic3!$E$3:$E$99980,Produccion_PJ!$J186,Resultados_Dic3!$A$3:$A$99980,Produccion_PJ!$H186)</f>
        <v>0</v>
      </c>
      <c r="AO186" s="21">
        <f>+SUMIFS(Resultados_Dic3!AK$3:AK$99980,Resultados_Dic3!$F$3:$F$99980,Produccion_PJ!$K186,Resultados_Dic3!$D$3:$D$99980,Produccion_PJ!$K$182,Resultados_Dic3!$E$3:$E$99980,Produccion_PJ!$J186,Resultados_Dic3!$A$3:$A$99980,Produccion_PJ!$H186)</f>
        <v>0</v>
      </c>
      <c r="AP186" s="21">
        <f>+SUMIFS(Resultados_Dic3!AL$3:AL$99980,Resultados_Dic3!$F$3:$F$99980,Produccion_PJ!$K186,Resultados_Dic3!$D$3:$D$99980,Produccion_PJ!$K$182,Resultados_Dic3!$E$3:$E$99980,Produccion_PJ!$J186,Resultados_Dic3!$A$3:$A$99980,Produccion_PJ!$H186)</f>
        <v>0</v>
      </c>
      <c r="AQ186" s="21">
        <f>+SUMIFS(Resultados_Dic3!AM$3:AM$99980,Resultados_Dic3!$F$3:$F$99980,Produccion_PJ!$K186,Resultados_Dic3!$D$3:$D$99980,Produccion_PJ!$K$182,Resultados_Dic3!$E$3:$E$99980,Produccion_PJ!$J186,Resultados_Dic3!$A$3:$A$99980,Produccion_PJ!$H186)</f>
        <v>0</v>
      </c>
    </row>
    <row r="187" spans="1:44" x14ac:dyDescent="0.25">
      <c r="D187" s="35"/>
      <c r="E187" s="35"/>
      <c r="H187" s="17" t="str">
        <f t="shared" si="367"/>
        <v>DIC5</v>
      </c>
      <c r="J187" s="24" t="s">
        <v>137</v>
      </c>
      <c r="K187" s="13" t="s">
        <v>257</v>
      </c>
      <c r="L187" s="21">
        <f>+SUMIFS(Resultados_Dic3!H$3:H$99980,Resultados_Dic3!$F$3:$F$99980,Produccion_PJ!$K187,Resultados_Dic3!$D$3:$D$99980,Produccion_PJ!$K$182,Resultados_Dic3!$E$3:$E$99980,Produccion_PJ!$J187,Resultados_Dic3!$A$3:$A$99980,Produccion_PJ!$H187)</f>
        <v>5.3269362196174903</v>
      </c>
      <c r="M187" s="21">
        <f>+SUMIFS(Resultados_Dic3!I$3:I$99980,Resultados_Dic3!$F$3:$F$99980,Produccion_PJ!$K187,Resultados_Dic3!$D$3:$D$99980,Produccion_PJ!$K$182,Resultados_Dic3!$E$3:$E$99980,Produccion_PJ!$J187,Resultados_Dic3!$A$3:$A$99980,Produccion_PJ!$H187)</f>
        <v>5.3269362196174903</v>
      </c>
      <c r="N187" s="21">
        <f>+SUMIFS(Resultados_Dic3!J$3:J$99980,Resultados_Dic3!$F$3:$F$99980,Produccion_PJ!$K187,Resultados_Dic3!$D$3:$D$99980,Produccion_PJ!$K$182,Resultados_Dic3!$E$3:$E$99980,Produccion_PJ!$J187,Resultados_Dic3!$A$3:$A$99980,Produccion_PJ!$H187)</f>
        <v>5.3269362196174903</v>
      </c>
      <c r="O187" s="21">
        <f>+SUMIFS(Resultados_Dic3!K$3:K$99980,Resultados_Dic3!$F$3:$F$99980,Produccion_PJ!$K187,Resultados_Dic3!$D$3:$D$99980,Produccion_PJ!$K$182,Resultados_Dic3!$E$3:$E$99980,Produccion_PJ!$J187,Resultados_Dic3!$A$3:$A$99980,Produccion_PJ!$H187)</f>
        <v>5.3269362196174903</v>
      </c>
      <c r="P187" s="21">
        <f>+SUMIFS(Resultados_Dic3!L$3:L$99980,Resultados_Dic3!$F$3:$F$99980,Produccion_PJ!$K187,Resultados_Dic3!$D$3:$D$99980,Produccion_PJ!$K$182,Resultados_Dic3!$E$3:$E$99980,Produccion_PJ!$J187,Resultados_Dic3!$A$3:$A$99980,Produccion_PJ!$H187)</f>
        <v>5.3269362196174903</v>
      </c>
      <c r="Q187" s="21">
        <f>+SUMIFS(Resultados_Dic3!M$3:M$99980,Resultados_Dic3!$F$3:$F$99980,Produccion_PJ!$K187,Resultados_Dic3!$D$3:$D$99980,Produccion_PJ!$K$182,Resultados_Dic3!$E$3:$E$99980,Produccion_PJ!$J187,Resultados_Dic3!$A$3:$A$99980,Produccion_PJ!$H187)</f>
        <v>5.3269362196174903</v>
      </c>
      <c r="R187" s="21">
        <f>+SUMIFS(Resultados_Dic3!N$3:N$99980,Resultados_Dic3!$F$3:$F$99980,Produccion_PJ!$K187,Resultados_Dic3!$D$3:$D$99980,Produccion_PJ!$K$182,Resultados_Dic3!$E$3:$E$99980,Produccion_PJ!$J187,Resultados_Dic3!$A$3:$A$99980,Produccion_PJ!$H187)</f>
        <v>5.3269362196174903</v>
      </c>
      <c r="S187" s="21">
        <f>+SUMIFS(Resultados_Dic3!O$3:O$99980,Resultados_Dic3!$F$3:$F$99980,Produccion_PJ!$K187,Resultados_Dic3!$D$3:$D$99980,Produccion_PJ!$K$182,Resultados_Dic3!$E$3:$E$99980,Produccion_PJ!$J187,Resultados_Dic3!$A$3:$A$99980,Produccion_PJ!$H187)</f>
        <v>5.3269362196174903</v>
      </c>
      <c r="T187" s="21">
        <f>+SUMIFS(Resultados_Dic3!P$3:P$99980,Resultados_Dic3!$F$3:$F$99980,Produccion_PJ!$K187,Resultados_Dic3!$D$3:$D$99980,Produccion_PJ!$K$182,Resultados_Dic3!$E$3:$E$99980,Produccion_PJ!$J187,Resultados_Dic3!$A$3:$A$99980,Produccion_PJ!$H187)</f>
        <v>5.3269362196174903</v>
      </c>
      <c r="U187" s="21">
        <f>+SUMIFS(Resultados_Dic3!Q$3:Q$99980,Resultados_Dic3!$F$3:$F$99980,Produccion_PJ!$K187,Resultados_Dic3!$D$3:$D$99980,Produccion_PJ!$K$182,Resultados_Dic3!$E$3:$E$99980,Produccion_PJ!$J187,Resultados_Dic3!$A$3:$A$99980,Produccion_PJ!$H187)</f>
        <v>5.3269362196174903</v>
      </c>
      <c r="V187" s="21">
        <f>+SUMIFS(Resultados_Dic3!R$3:R$99980,Resultados_Dic3!$F$3:$F$99980,Produccion_PJ!$K187,Resultados_Dic3!$D$3:$D$99980,Produccion_PJ!$K$182,Resultados_Dic3!$E$3:$E$99980,Produccion_PJ!$J187,Resultados_Dic3!$A$3:$A$99980,Produccion_PJ!$H187)</f>
        <v>5.3269362196174903</v>
      </c>
      <c r="W187" s="21">
        <f>+SUMIFS(Resultados_Dic3!S$3:S$99980,Resultados_Dic3!$F$3:$F$99980,Produccion_PJ!$K187,Resultados_Dic3!$D$3:$D$99980,Produccion_PJ!$K$182,Resultados_Dic3!$E$3:$E$99980,Produccion_PJ!$J187,Resultados_Dic3!$A$3:$A$99980,Produccion_PJ!$H187)</f>
        <v>5.3269362196174903</v>
      </c>
      <c r="X187" s="21">
        <f>+SUMIFS(Resultados_Dic3!T$3:T$99980,Resultados_Dic3!$F$3:$F$99980,Produccion_PJ!$K187,Resultados_Dic3!$D$3:$D$99980,Produccion_PJ!$K$182,Resultados_Dic3!$E$3:$E$99980,Produccion_PJ!$J187,Resultados_Dic3!$A$3:$A$99980,Produccion_PJ!$H187)</f>
        <v>5.3269362196174903</v>
      </c>
      <c r="Y187" s="21">
        <f>+SUMIFS(Resultados_Dic3!U$3:U$99980,Resultados_Dic3!$F$3:$F$99980,Produccion_PJ!$K187,Resultados_Dic3!$D$3:$D$99980,Produccion_PJ!$K$182,Resultados_Dic3!$E$3:$E$99980,Produccion_PJ!$J187,Resultados_Dic3!$A$3:$A$99980,Produccion_PJ!$H187)</f>
        <v>5.3269362196174903</v>
      </c>
      <c r="Z187" s="21">
        <f>+SUMIFS(Resultados_Dic3!V$3:V$99980,Resultados_Dic3!$F$3:$F$99980,Produccion_PJ!$K187,Resultados_Dic3!$D$3:$D$99980,Produccion_PJ!$K$182,Resultados_Dic3!$E$3:$E$99980,Produccion_PJ!$J187,Resultados_Dic3!$A$3:$A$99980,Produccion_PJ!$H187)</f>
        <v>0</v>
      </c>
      <c r="AA187" s="21">
        <f>+SUMIFS(Resultados_Dic3!W$3:W$99980,Resultados_Dic3!$F$3:$F$99980,Produccion_PJ!$K187,Resultados_Dic3!$D$3:$D$99980,Produccion_PJ!$K$182,Resultados_Dic3!$E$3:$E$99980,Produccion_PJ!$J187,Resultados_Dic3!$A$3:$A$99980,Produccion_PJ!$H187)</f>
        <v>0</v>
      </c>
      <c r="AB187" s="21">
        <f>+SUMIFS(Resultados_Dic3!X$3:X$99980,Resultados_Dic3!$F$3:$F$99980,Produccion_PJ!$K187,Resultados_Dic3!$D$3:$D$99980,Produccion_PJ!$K$182,Resultados_Dic3!$E$3:$E$99980,Produccion_PJ!$J187,Resultados_Dic3!$A$3:$A$99980,Produccion_PJ!$H187)</f>
        <v>0</v>
      </c>
      <c r="AC187" s="21">
        <f>+SUMIFS(Resultados_Dic3!Y$3:Y$99980,Resultados_Dic3!$F$3:$F$99980,Produccion_PJ!$K187,Resultados_Dic3!$D$3:$D$99980,Produccion_PJ!$K$182,Resultados_Dic3!$E$3:$E$99980,Produccion_PJ!$J187,Resultados_Dic3!$A$3:$A$99980,Produccion_PJ!$H187)</f>
        <v>0</v>
      </c>
      <c r="AD187" s="21">
        <f>+SUMIFS(Resultados_Dic3!Z$3:Z$99980,Resultados_Dic3!$F$3:$F$99980,Produccion_PJ!$K187,Resultados_Dic3!$D$3:$D$99980,Produccion_PJ!$K$182,Resultados_Dic3!$E$3:$E$99980,Produccion_PJ!$J187,Resultados_Dic3!$A$3:$A$99980,Produccion_PJ!$H187)</f>
        <v>0</v>
      </c>
      <c r="AE187" s="21">
        <f>+SUMIFS(Resultados_Dic3!AA$3:AA$99980,Resultados_Dic3!$F$3:$F$99980,Produccion_PJ!$K187,Resultados_Dic3!$D$3:$D$99980,Produccion_PJ!$K$182,Resultados_Dic3!$E$3:$E$99980,Produccion_PJ!$J187,Resultados_Dic3!$A$3:$A$99980,Produccion_PJ!$H187)</f>
        <v>0</v>
      </c>
      <c r="AF187" s="21">
        <f>+SUMIFS(Resultados_Dic3!AB$3:AB$99980,Resultados_Dic3!$F$3:$F$99980,Produccion_PJ!$K187,Resultados_Dic3!$D$3:$D$99980,Produccion_PJ!$K$182,Resultados_Dic3!$E$3:$E$99980,Produccion_PJ!$J187,Resultados_Dic3!$A$3:$A$99980,Produccion_PJ!$H187)</f>
        <v>0</v>
      </c>
      <c r="AG187" s="21">
        <f>+SUMIFS(Resultados_Dic3!AC$3:AC$99980,Resultados_Dic3!$F$3:$F$99980,Produccion_PJ!$K187,Resultados_Dic3!$D$3:$D$99980,Produccion_PJ!$K$182,Resultados_Dic3!$E$3:$E$99980,Produccion_PJ!$J187,Resultados_Dic3!$A$3:$A$99980,Produccion_PJ!$H187)</f>
        <v>0</v>
      </c>
      <c r="AH187" s="21">
        <f>+SUMIFS(Resultados_Dic3!AD$3:AD$99980,Resultados_Dic3!$F$3:$F$99980,Produccion_PJ!$K187,Resultados_Dic3!$D$3:$D$99980,Produccion_PJ!$K$182,Resultados_Dic3!$E$3:$E$99980,Produccion_PJ!$J187,Resultados_Dic3!$A$3:$A$99980,Produccion_PJ!$H187)</f>
        <v>0</v>
      </c>
      <c r="AI187" s="21">
        <f>+SUMIFS(Resultados_Dic3!AE$3:AE$99980,Resultados_Dic3!$F$3:$F$99980,Produccion_PJ!$K187,Resultados_Dic3!$D$3:$D$99980,Produccion_PJ!$K$182,Resultados_Dic3!$E$3:$E$99980,Produccion_PJ!$J187,Resultados_Dic3!$A$3:$A$99980,Produccion_PJ!$H187)</f>
        <v>0</v>
      </c>
      <c r="AJ187" s="21">
        <f>+SUMIFS(Resultados_Dic3!AF$3:AF$99980,Resultados_Dic3!$F$3:$F$99980,Produccion_PJ!$K187,Resultados_Dic3!$D$3:$D$99980,Produccion_PJ!$K$182,Resultados_Dic3!$E$3:$E$99980,Produccion_PJ!$J187,Resultados_Dic3!$A$3:$A$99980,Produccion_PJ!$H187)</f>
        <v>0</v>
      </c>
      <c r="AK187" s="21">
        <f>+SUMIFS(Resultados_Dic3!AG$3:AG$99980,Resultados_Dic3!$F$3:$F$99980,Produccion_PJ!$K187,Resultados_Dic3!$D$3:$D$99980,Produccion_PJ!$K$182,Resultados_Dic3!$E$3:$E$99980,Produccion_PJ!$J187,Resultados_Dic3!$A$3:$A$99980,Produccion_PJ!$H187)</f>
        <v>0</v>
      </c>
      <c r="AL187" s="21">
        <f>+SUMIFS(Resultados_Dic3!AH$3:AH$99980,Resultados_Dic3!$F$3:$F$99980,Produccion_PJ!$K187,Resultados_Dic3!$D$3:$D$99980,Produccion_PJ!$K$182,Resultados_Dic3!$E$3:$E$99980,Produccion_PJ!$J187,Resultados_Dic3!$A$3:$A$99980,Produccion_PJ!$H187)</f>
        <v>0</v>
      </c>
      <c r="AM187" s="21">
        <f>+SUMIFS(Resultados_Dic3!AI$3:AI$99980,Resultados_Dic3!$F$3:$F$99980,Produccion_PJ!$K187,Resultados_Dic3!$D$3:$D$99980,Produccion_PJ!$K$182,Resultados_Dic3!$E$3:$E$99980,Produccion_PJ!$J187,Resultados_Dic3!$A$3:$A$99980,Produccion_PJ!$H187)</f>
        <v>0</v>
      </c>
      <c r="AN187" s="21">
        <f>+SUMIFS(Resultados_Dic3!AJ$3:AJ$99980,Resultados_Dic3!$F$3:$F$99980,Produccion_PJ!$K187,Resultados_Dic3!$D$3:$D$99980,Produccion_PJ!$K$182,Resultados_Dic3!$E$3:$E$99980,Produccion_PJ!$J187,Resultados_Dic3!$A$3:$A$99980,Produccion_PJ!$H187)</f>
        <v>0</v>
      </c>
      <c r="AO187" s="21">
        <f>+SUMIFS(Resultados_Dic3!AK$3:AK$99980,Resultados_Dic3!$F$3:$F$99980,Produccion_PJ!$K187,Resultados_Dic3!$D$3:$D$99980,Produccion_PJ!$K$182,Resultados_Dic3!$E$3:$E$99980,Produccion_PJ!$J187,Resultados_Dic3!$A$3:$A$99980,Produccion_PJ!$H187)</f>
        <v>0</v>
      </c>
      <c r="AP187" s="21">
        <f>+SUMIFS(Resultados_Dic3!AL$3:AL$99980,Resultados_Dic3!$F$3:$F$99980,Produccion_PJ!$K187,Resultados_Dic3!$D$3:$D$99980,Produccion_PJ!$K$182,Resultados_Dic3!$E$3:$E$99980,Produccion_PJ!$J187,Resultados_Dic3!$A$3:$A$99980,Produccion_PJ!$H187)</f>
        <v>0</v>
      </c>
      <c r="AQ187" s="21">
        <f>+SUMIFS(Resultados_Dic3!AM$3:AM$99980,Resultados_Dic3!$F$3:$F$99980,Produccion_PJ!$K187,Resultados_Dic3!$D$3:$D$99980,Produccion_PJ!$K$182,Resultados_Dic3!$E$3:$E$99980,Produccion_PJ!$J187,Resultados_Dic3!$A$3:$A$99980,Produccion_PJ!$H187)</f>
        <v>0</v>
      </c>
    </row>
    <row r="188" spans="1:44" x14ac:dyDescent="0.25">
      <c r="H188" s="17" t="str">
        <f t="shared" si="367"/>
        <v>DIC5</v>
      </c>
      <c r="J188" s="24" t="s">
        <v>139</v>
      </c>
      <c r="K188" s="13" t="s">
        <v>258</v>
      </c>
      <c r="L188" s="21">
        <f>+SUMIFS(Resultados_Dic3!H$3:H$99980,Resultados_Dic3!$F$3:$F$99980,Produccion_PJ!$K188,Resultados_Dic3!$D$3:$D$99980,Produccion_PJ!$K$182,Resultados_Dic3!$E$3:$E$99980,Produccion_PJ!$J188,Resultados_Dic3!$A$3:$A$99980,Produccion_PJ!$H188)</f>
        <v>0.26078636194077998</v>
      </c>
      <c r="M188" s="21">
        <f>+SUMIFS(Resultados_Dic3!I$3:I$99980,Resultados_Dic3!$F$3:$F$99980,Produccion_PJ!$K188,Resultados_Dic3!$D$3:$D$99980,Produccion_PJ!$K$182,Resultados_Dic3!$E$3:$E$99980,Produccion_PJ!$J188,Resultados_Dic3!$A$3:$A$99980,Produccion_PJ!$H188)</f>
        <v>0.24643363381735101</v>
      </c>
      <c r="N188" s="21">
        <f>+SUMIFS(Resultados_Dic3!J$3:J$99980,Resultados_Dic3!$F$3:$F$99980,Produccion_PJ!$K188,Resultados_Dic3!$D$3:$D$99980,Produccion_PJ!$K$182,Resultados_Dic3!$E$3:$E$99980,Produccion_PJ!$J188,Resultados_Dic3!$A$3:$A$99980,Produccion_PJ!$H188)</f>
        <v>0.235601386177029</v>
      </c>
      <c r="O188" s="21">
        <f>+SUMIFS(Resultados_Dic3!K$3:K$99980,Resultados_Dic3!$F$3:$F$99980,Produccion_PJ!$K188,Resultados_Dic3!$D$3:$D$99980,Produccion_PJ!$K$182,Resultados_Dic3!$E$3:$E$99980,Produccion_PJ!$J188,Resultados_Dic3!$A$3:$A$99980,Produccion_PJ!$H188)</f>
        <v>0.22476913853670599</v>
      </c>
      <c r="P188" s="21">
        <f>+SUMIFS(Resultados_Dic3!L$3:L$99980,Resultados_Dic3!$F$3:$F$99980,Produccion_PJ!$K188,Resultados_Dic3!$D$3:$D$99980,Produccion_PJ!$K$182,Resultados_Dic3!$E$3:$E$99980,Produccion_PJ!$J188,Resultados_Dic3!$A$3:$A$99980,Produccion_PJ!$H188)</f>
        <v>0.21393689089638199</v>
      </c>
      <c r="Q188" s="21">
        <f>+SUMIFS(Resultados_Dic3!M$3:M$99980,Resultados_Dic3!$F$3:$F$99980,Produccion_PJ!$K188,Resultados_Dic3!$D$3:$D$99980,Produccion_PJ!$K$182,Resultados_Dic3!$E$3:$E$99980,Produccion_PJ!$J188,Resultados_Dic3!$A$3:$A$99980,Produccion_PJ!$H188)</f>
        <v>0.17153211993574399</v>
      </c>
      <c r="R188" s="21">
        <f>+SUMIFS(Resultados_Dic3!N$3:N$99980,Resultados_Dic3!$F$3:$F$99980,Produccion_PJ!$K188,Resultados_Dic3!$D$3:$D$99980,Produccion_PJ!$K$182,Resultados_Dic3!$E$3:$E$99980,Produccion_PJ!$J188,Resultados_Dic3!$A$3:$A$99980,Produccion_PJ!$H188)</f>
        <v>0.16238374020583801</v>
      </c>
      <c r="S188" s="21">
        <f>+SUMIFS(Resultados_Dic3!O$3:O$99980,Resultados_Dic3!$F$3:$F$99980,Produccion_PJ!$K188,Resultados_Dic3!$D$3:$D$99980,Produccion_PJ!$K$182,Resultados_Dic3!$E$3:$E$99980,Produccion_PJ!$J188,Resultados_Dic3!$A$3:$A$99980,Produccion_PJ!$H188)</f>
        <v>1.8499955651857799E-2</v>
      </c>
      <c r="T188" s="21">
        <f>+SUMIFS(Resultados_Dic3!P$3:P$99980,Resultados_Dic3!$F$3:$F$99980,Produccion_PJ!$K188,Resultados_Dic3!$D$3:$D$99980,Produccion_PJ!$K$182,Resultados_Dic3!$E$3:$E$99980,Produccion_PJ!$J188,Resultados_Dic3!$A$3:$A$99980,Produccion_PJ!$H188)</f>
        <v>0</v>
      </c>
      <c r="U188" s="21">
        <f>+SUMIFS(Resultados_Dic3!Q$3:Q$99980,Resultados_Dic3!$F$3:$F$99980,Produccion_PJ!$K188,Resultados_Dic3!$D$3:$D$99980,Produccion_PJ!$K$182,Resultados_Dic3!$E$3:$E$99980,Produccion_PJ!$J188,Resultados_Dic3!$A$3:$A$99980,Produccion_PJ!$H188)</f>
        <v>0</v>
      </c>
      <c r="V188" s="21">
        <f>+SUMIFS(Resultados_Dic3!R$3:R$99980,Resultados_Dic3!$F$3:$F$99980,Produccion_PJ!$K188,Resultados_Dic3!$D$3:$D$99980,Produccion_PJ!$K$182,Resultados_Dic3!$E$3:$E$99980,Produccion_PJ!$J188,Resultados_Dic3!$A$3:$A$99980,Produccion_PJ!$H188)</f>
        <v>0</v>
      </c>
      <c r="W188" s="21">
        <f>+SUMIFS(Resultados_Dic3!S$3:S$99980,Resultados_Dic3!$F$3:$F$99980,Produccion_PJ!$K188,Resultados_Dic3!$D$3:$D$99980,Produccion_PJ!$K$182,Resultados_Dic3!$E$3:$E$99980,Produccion_PJ!$J188,Resultados_Dic3!$A$3:$A$99980,Produccion_PJ!$H188)</f>
        <v>0</v>
      </c>
      <c r="X188" s="21">
        <f>+SUMIFS(Resultados_Dic3!T$3:T$99980,Resultados_Dic3!$F$3:$F$99980,Produccion_PJ!$K188,Resultados_Dic3!$D$3:$D$99980,Produccion_PJ!$K$182,Resultados_Dic3!$E$3:$E$99980,Produccion_PJ!$J188,Resultados_Dic3!$A$3:$A$99980,Produccion_PJ!$H188)</f>
        <v>0</v>
      </c>
      <c r="Y188" s="21">
        <f>+SUMIFS(Resultados_Dic3!U$3:U$99980,Resultados_Dic3!$F$3:$F$99980,Produccion_PJ!$K188,Resultados_Dic3!$D$3:$D$99980,Produccion_PJ!$K$182,Resultados_Dic3!$E$3:$E$99980,Produccion_PJ!$J188,Resultados_Dic3!$A$3:$A$99980,Produccion_PJ!$H188)</f>
        <v>0</v>
      </c>
      <c r="Z188" s="21">
        <f>+SUMIFS(Resultados_Dic3!V$3:V$99980,Resultados_Dic3!$F$3:$F$99980,Produccion_PJ!$K188,Resultados_Dic3!$D$3:$D$99980,Produccion_PJ!$K$182,Resultados_Dic3!$E$3:$E$99980,Produccion_PJ!$J188,Resultados_Dic3!$A$3:$A$99980,Produccion_PJ!$H188)</f>
        <v>0</v>
      </c>
      <c r="AA188" s="21">
        <f>+SUMIFS(Resultados_Dic3!W$3:W$99980,Resultados_Dic3!$F$3:$F$99980,Produccion_PJ!$K188,Resultados_Dic3!$D$3:$D$99980,Produccion_PJ!$K$182,Resultados_Dic3!$E$3:$E$99980,Produccion_PJ!$J188,Resultados_Dic3!$A$3:$A$99980,Produccion_PJ!$H188)</f>
        <v>0</v>
      </c>
      <c r="AB188" s="21">
        <f>+SUMIFS(Resultados_Dic3!X$3:X$99980,Resultados_Dic3!$F$3:$F$99980,Produccion_PJ!$K188,Resultados_Dic3!$D$3:$D$99980,Produccion_PJ!$K$182,Resultados_Dic3!$E$3:$E$99980,Produccion_PJ!$J188,Resultados_Dic3!$A$3:$A$99980,Produccion_PJ!$H188)</f>
        <v>0</v>
      </c>
      <c r="AC188" s="21">
        <f>+SUMIFS(Resultados_Dic3!Y$3:Y$99980,Resultados_Dic3!$F$3:$F$99980,Produccion_PJ!$K188,Resultados_Dic3!$D$3:$D$99980,Produccion_PJ!$K$182,Resultados_Dic3!$E$3:$E$99980,Produccion_PJ!$J188,Resultados_Dic3!$A$3:$A$99980,Produccion_PJ!$H188)</f>
        <v>0</v>
      </c>
      <c r="AD188" s="21">
        <f>+SUMIFS(Resultados_Dic3!Z$3:Z$99980,Resultados_Dic3!$F$3:$F$99980,Produccion_PJ!$K188,Resultados_Dic3!$D$3:$D$99980,Produccion_PJ!$K$182,Resultados_Dic3!$E$3:$E$99980,Produccion_PJ!$J188,Resultados_Dic3!$A$3:$A$99980,Produccion_PJ!$H188)</f>
        <v>0</v>
      </c>
      <c r="AE188" s="21">
        <f>+SUMIFS(Resultados_Dic3!AA$3:AA$99980,Resultados_Dic3!$F$3:$F$99980,Produccion_PJ!$K188,Resultados_Dic3!$D$3:$D$99980,Produccion_PJ!$K$182,Resultados_Dic3!$E$3:$E$99980,Produccion_PJ!$J188,Resultados_Dic3!$A$3:$A$99980,Produccion_PJ!$H188)</f>
        <v>0</v>
      </c>
      <c r="AF188" s="21">
        <f>+SUMIFS(Resultados_Dic3!AB$3:AB$99980,Resultados_Dic3!$F$3:$F$99980,Produccion_PJ!$K188,Resultados_Dic3!$D$3:$D$99980,Produccion_PJ!$K$182,Resultados_Dic3!$E$3:$E$99980,Produccion_PJ!$J188,Resultados_Dic3!$A$3:$A$99980,Produccion_PJ!$H188)</f>
        <v>0</v>
      </c>
      <c r="AG188" s="21">
        <f>+SUMIFS(Resultados_Dic3!AC$3:AC$99980,Resultados_Dic3!$F$3:$F$99980,Produccion_PJ!$K188,Resultados_Dic3!$D$3:$D$99980,Produccion_PJ!$K$182,Resultados_Dic3!$E$3:$E$99980,Produccion_PJ!$J188,Resultados_Dic3!$A$3:$A$99980,Produccion_PJ!$H188)</f>
        <v>0</v>
      </c>
      <c r="AH188" s="21">
        <f>+SUMIFS(Resultados_Dic3!AD$3:AD$99980,Resultados_Dic3!$F$3:$F$99980,Produccion_PJ!$K188,Resultados_Dic3!$D$3:$D$99980,Produccion_PJ!$K$182,Resultados_Dic3!$E$3:$E$99980,Produccion_PJ!$J188,Resultados_Dic3!$A$3:$A$99980,Produccion_PJ!$H188)</f>
        <v>0</v>
      </c>
      <c r="AI188" s="21">
        <f>+SUMIFS(Resultados_Dic3!AE$3:AE$99980,Resultados_Dic3!$F$3:$F$99980,Produccion_PJ!$K188,Resultados_Dic3!$D$3:$D$99980,Produccion_PJ!$K$182,Resultados_Dic3!$E$3:$E$99980,Produccion_PJ!$J188,Resultados_Dic3!$A$3:$A$99980,Produccion_PJ!$H188)</f>
        <v>0</v>
      </c>
      <c r="AJ188" s="21">
        <f>+SUMIFS(Resultados_Dic3!AF$3:AF$99980,Resultados_Dic3!$F$3:$F$99980,Produccion_PJ!$K188,Resultados_Dic3!$D$3:$D$99980,Produccion_PJ!$K$182,Resultados_Dic3!$E$3:$E$99980,Produccion_PJ!$J188,Resultados_Dic3!$A$3:$A$99980,Produccion_PJ!$H188)</f>
        <v>0</v>
      </c>
      <c r="AK188" s="21">
        <f>+SUMIFS(Resultados_Dic3!AG$3:AG$99980,Resultados_Dic3!$F$3:$F$99980,Produccion_PJ!$K188,Resultados_Dic3!$D$3:$D$99980,Produccion_PJ!$K$182,Resultados_Dic3!$E$3:$E$99980,Produccion_PJ!$J188,Resultados_Dic3!$A$3:$A$99980,Produccion_PJ!$H188)</f>
        <v>0</v>
      </c>
      <c r="AL188" s="21">
        <f>+SUMIFS(Resultados_Dic3!AH$3:AH$99980,Resultados_Dic3!$F$3:$F$99980,Produccion_PJ!$K188,Resultados_Dic3!$D$3:$D$99980,Produccion_PJ!$K$182,Resultados_Dic3!$E$3:$E$99980,Produccion_PJ!$J188,Resultados_Dic3!$A$3:$A$99980,Produccion_PJ!$H188)</f>
        <v>0</v>
      </c>
      <c r="AM188" s="21">
        <f>+SUMIFS(Resultados_Dic3!AI$3:AI$99980,Resultados_Dic3!$F$3:$F$99980,Produccion_PJ!$K188,Resultados_Dic3!$D$3:$D$99980,Produccion_PJ!$K$182,Resultados_Dic3!$E$3:$E$99980,Produccion_PJ!$J188,Resultados_Dic3!$A$3:$A$99980,Produccion_PJ!$H188)</f>
        <v>0</v>
      </c>
      <c r="AN188" s="21">
        <f>+SUMIFS(Resultados_Dic3!AJ$3:AJ$99980,Resultados_Dic3!$F$3:$F$99980,Produccion_PJ!$K188,Resultados_Dic3!$D$3:$D$99980,Produccion_PJ!$K$182,Resultados_Dic3!$E$3:$E$99980,Produccion_PJ!$J188,Resultados_Dic3!$A$3:$A$99980,Produccion_PJ!$H188)</f>
        <v>0</v>
      </c>
      <c r="AO188" s="21">
        <f>+SUMIFS(Resultados_Dic3!AK$3:AK$99980,Resultados_Dic3!$F$3:$F$99980,Produccion_PJ!$K188,Resultados_Dic3!$D$3:$D$99980,Produccion_PJ!$K$182,Resultados_Dic3!$E$3:$E$99980,Produccion_PJ!$J188,Resultados_Dic3!$A$3:$A$99980,Produccion_PJ!$H188)</f>
        <v>0</v>
      </c>
      <c r="AP188" s="21">
        <f>+SUMIFS(Resultados_Dic3!AL$3:AL$99980,Resultados_Dic3!$F$3:$F$99980,Produccion_PJ!$K188,Resultados_Dic3!$D$3:$D$99980,Produccion_PJ!$K$182,Resultados_Dic3!$E$3:$E$99980,Produccion_PJ!$J188,Resultados_Dic3!$A$3:$A$99980,Produccion_PJ!$H188)</f>
        <v>0</v>
      </c>
      <c r="AQ188" s="21">
        <f>+SUMIFS(Resultados_Dic3!AM$3:AM$99980,Resultados_Dic3!$F$3:$F$99980,Produccion_PJ!$K188,Resultados_Dic3!$D$3:$D$99980,Produccion_PJ!$K$182,Resultados_Dic3!$E$3:$E$99980,Produccion_PJ!$J188,Resultados_Dic3!$A$3:$A$99980,Produccion_PJ!$H188)</f>
        <v>0</v>
      </c>
    </row>
    <row r="189" spans="1:44" x14ac:dyDescent="0.25">
      <c r="H189" s="17" t="str">
        <f t="shared" si="367"/>
        <v>DIC5</v>
      </c>
      <c r="J189" s="24" t="s">
        <v>141</v>
      </c>
      <c r="K189" s="13" t="s">
        <v>259</v>
      </c>
      <c r="L189" s="21">
        <f>+SUMIFS(Resultados_Dic3!H$3:H$99980,Resultados_Dic3!$F$3:$F$99980,Produccion_PJ!$K189,Resultados_Dic3!$D$3:$D$99980,Produccion_PJ!$K$182,Resultados_Dic3!$E$3:$E$99980,Produccion_PJ!$J189,Resultados_Dic3!$A$3:$A$99980,Produccion_PJ!$H189)</f>
        <v>3.5994360077638201</v>
      </c>
      <c r="M189" s="21">
        <f>+SUMIFS(Resultados_Dic3!I$3:I$99980,Resultados_Dic3!$F$3:$F$99980,Produccion_PJ!$K189,Resultados_Dic3!$D$3:$D$99980,Produccion_PJ!$K$182,Resultados_Dic3!$E$3:$E$99980,Produccion_PJ!$J189,Resultados_Dic3!$A$3:$A$99980,Produccion_PJ!$H189)</f>
        <v>3.2484844769138199</v>
      </c>
      <c r="N189" s="21">
        <f>+SUMIFS(Resultados_Dic3!J$3:J$99980,Resultados_Dic3!$F$3:$F$99980,Produccion_PJ!$K189,Resultados_Dic3!$D$3:$D$99980,Produccion_PJ!$K$182,Resultados_Dic3!$E$3:$E$99980,Produccion_PJ!$J189,Resultados_Dic3!$A$3:$A$99980,Produccion_PJ!$H189)</f>
        <v>2.8784493176994501</v>
      </c>
      <c r="O189" s="21">
        <f>+SUMIFS(Resultados_Dic3!K$3:K$99980,Resultados_Dic3!$F$3:$F$99980,Produccion_PJ!$K189,Resultados_Dic3!$D$3:$D$99980,Produccion_PJ!$K$182,Resultados_Dic3!$E$3:$E$99980,Produccion_PJ!$J189,Resultados_Dic3!$A$3:$A$99980,Produccion_PJ!$H189)</f>
        <v>2.5084141584850799</v>
      </c>
      <c r="P189" s="21">
        <f>+SUMIFS(Resultados_Dic3!L$3:L$99980,Resultados_Dic3!$F$3:$F$99980,Produccion_PJ!$K189,Resultados_Dic3!$D$3:$D$99980,Produccion_PJ!$K$182,Resultados_Dic3!$E$3:$E$99980,Produccion_PJ!$J189,Resultados_Dic3!$A$3:$A$99980,Produccion_PJ!$H189)</f>
        <v>2.1383789992706999</v>
      </c>
      <c r="Q189" s="21">
        <f>+SUMIFS(Resultados_Dic3!M$3:M$99980,Resultados_Dic3!$F$3:$F$99980,Produccion_PJ!$K189,Resultados_Dic3!$D$3:$D$99980,Produccion_PJ!$K$182,Resultados_Dic3!$E$3:$E$99980,Produccion_PJ!$J189,Resultados_Dic3!$A$3:$A$99980,Produccion_PJ!$H189)</f>
        <v>1.7417570457215401</v>
      </c>
      <c r="R189" s="21">
        <f>+SUMIFS(Resultados_Dic3!N$3:N$99980,Resultados_Dic3!$F$3:$F$99980,Produccion_PJ!$K189,Resultados_Dic3!$D$3:$D$99980,Produccion_PJ!$K$182,Resultados_Dic3!$E$3:$E$99980,Produccion_PJ!$J189,Resultados_Dic3!$A$3:$A$99980,Produccion_PJ!$H189)</f>
        <v>1.3451350921723699</v>
      </c>
      <c r="S189" s="21">
        <f>+SUMIFS(Resultados_Dic3!O$3:O$99980,Resultados_Dic3!$F$3:$F$99980,Produccion_PJ!$K189,Resultados_Dic3!$D$3:$D$99980,Produccion_PJ!$K$182,Resultados_Dic3!$E$3:$E$99980,Produccion_PJ!$J189,Resultados_Dic3!$A$3:$A$99980,Produccion_PJ!$H189)</f>
        <v>0.74512831551301195</v>
      </c>
      <c r="T189" s="21">
        <f>+SUMIFS(Resultados_Dic3!P$3:P$99980,Resultados_Dic3!$F$3:$F$99980,Produccion_PJ!$K189,Resultados_Dic3!$D$3:$D$99980,Produccion_PJ!$K$182,Resultados_Dic3!$E$3:$E$99980,Produccion_PJ!$J189,Resultados_Dic3!$A$3:$A$99980,Produccion_PJ!$H189)</f>
        <v>0.40234280973551401</v>
      </c>
      <c r="U189" s="21">
        <f>+SUMIFS(Resultados_Dic3!Q$3:Q$99980,Resultados_Dic3!$F$3:$F$99980,Produccion_PJ!$K189,Resultados_Dic3!$D$3:$D$99980,Produccion_PJ!$K$182,Resultados_Dic3!$E$3:$E$99980,Produccion_PJ!$J189,Resultados_Dic3!$A$3:$A$99980,Produccion_PJ!$H189)</f>
        <v>0</v>
      </c>
      <c r="V189" s="21">
        <f>+SUMIFS(Resultados_Dic3!R$3:R$99980,Resultados_Dic3!$F$3:$F$99980,Produccion_PJ!$K189,Resultados_Dic3!$D$3:$D$99980,Produccion_PJ!$K$182,Resultados_Dic3!$E$3:$E$99980,Produccion_PJ!$J189,Resultados_Dic3!$A$3:$A$99980,Produccion_PJ!$H189)</f>
        <v>0</v>
      </c>
      <c r="W189" s="21">
        <f>+SUMIFS(Resultados_Dic3!S$3:S$99980,Resultados_Dic3!$F$3:$F$99980,Produccion_PJ!$K189,Resultados_Dic3!$D$3:$D$99980,Produccion_PJ!$K$182,Resultados_Dic3!$E$3:$E$99980,Produccion_PJ!$J189,Resultados_Dic3!$A$3:$A$99980,Produccion_PJ!$H189)</f>
        <v>0</v>
      </c>
      <c r="X189" s="21">
        <f>+SUMIFS(Resultados_Dic3!T$3:T$99980,Resultados_Dic3!$F$3:$F$99980,Produccion_PJ!$K189,Resultados_Dic3!$D$3:$D$99980,Produccion_PJ!$K$182,Resultados_Dic3!$E$3:$E$99980,Produccion_PJ!$J189,Resultados_Dic3!$A$3:$A$99980,Produccion_PJ!$H189)</f>
        <v>0</v>
      </c>
      <c r="Y189" s="21">
        <f>+SUMIFS(Resultados_Dic3!U$3:U$99980,Resultados_Dic3!$F$3:$F$99980,Produccion_PJ!$K189,Resultados_Dic3!$D$3:$D$99980,Produccion_PJ!$K$182,Resultados_Dic3!$E$3:$E$99980,Produccion_PJ!$J189,Resultados_Dic3!$A$3:$A$99980,Produccion_PJ!$H189)</f>
        <v>0</v>
      </c>
      <c r="Z189" s="21">
        <f>+SUMIFS(Resultados_Dic3!V$3:V$99980,Resultados_Dic3!$F$3:$F$99980,Produccion_PJ!$K189,Resultados_Dic3!$D$3:$D$99980,Produccion_PJ!$K$182,Resultados_Dic3!$E$3:$E$99980,Produccion_PJ!$J189,Resultados_Dic3!$A$3:$A$99980,Produccion_PJ!$H189)</f>
        <v>0</v>
      </c>
      <c r="AA189" s="21">
        <f>+SUMIFS(Resultados_Dic3!W$3:W$99980,Resultados_Dic3!$F$3:$F$99980,Produccion_PJ!$K189,Resultados_Dic3!$D$3:$D$99980,Produccion_PJ!$K$182,Resultados_Dic3!$E$3:$E$99980,Produccion_PJ!$J189,Resultados_Dic3!$A$3:$A$99980,Produccion_PJ!$H189)</f>
        <v>0</v>
      </c>
      <c r="AB189" s="21">
        <f>+SUMIFS(Resultados_Dic3!X$3:X$99980,Resultados_Dic3!$F$3:$F$99980,Produccion_PJ!$K189,Resultados_Dic3!$D$3:$D$99980,Produccion_PJ!$K$182,Resultados_Dic3!$E$3:$E$99980,Produccion_PJ!$J189,Resultados_Dic3!$A$3:$A$99980,Produccion_PJ!$H189)</f>
        <v>0</v>
      </c>
      <c r="AC189" s="21">
        <f>+SUMIFS(Resultados_Dic3!Y$3:Y$99980,Resultados_Dic3!$F$3:$F$99980,Produccion_PJ!$K189,Resultados_Dic3!$D$3:$D$99980,Produccion_PJ!$K$182,Resultados_Dic3!$E$3:$E$99980,Produccion_PJ!$J189,Resultados_Dic3!$A$3:$A$99980,Produccion_PJ!$H189)</f>
        <v>0</v>
      </c>
      <c r="AD189" s="21">
        <f>+SUMIFS(Resultados_Dic3!Z$3:Z$99980,Resultados_Dic3!$F$3:$F$99980,Produccion_PJ!$K189,Resultados_Dic3!$D$3:$D$99980,Produccion_PJ!$K$182,Resultados_Dic3!$E$3:$E$99980,Produccion_PJ!$J189,Resultados_Dic3!$A$3:$A$99980,Produccion_PJ!$H189)</f>
        <v>0</v>
      </c>
      <c r="AE189" s="21">
        <f>+SUMIFS(Resultados_Dic3!AA$3:AA$99980,Resultados_Dic3!$F$3:$F$99980,Produccion_PJ!$K189,Resultados_Dic3!$D$3:$D$99980,Produccion_PJ!$K$182,Resultados_Dic3!$E$3:$E$99980,Produccion_PJ!$J189,Resultados_Dic3!$A$3:$A$99980,Produccion_PJ!$H189)</f>
        <v>0</v>
      </c>
      <c r="AF189" s="21">
        <f>+SUMIFS(Resultados_Dic3!AB$3:AB$99980,Resultados_Dic3!$F$3:$F$99980,Produccion_PJ!$K189,Resultados_Dic3!$D$3:$D$99980,Produccion_PJ!$K$182,Resultados_Dic3!$E$3:$E$99980,Produccion_PJ!$J189,Resultados_Dic3!$A$3:$A$99980,Produccion_PJ!$H189)</f>
        <v>0</v>
      </c>
      <c r="AG189" s="21">
        <f>+SUMIFS(Resultados_Dic3!AC$3:AC$99980,Resultados_Dic3!$F$3:$F$99980,Produccion_PJ!$K189,Resultados_Dic3!$D$3:$D$99980,Produccion_PJ!$K$182,Resultados_Dic3!$E$3:$E$99980,Produccion_PJ!$J189,Resultados_Dic3!$A$3:$A$99980,Produccion_PJ!$H189)</f>
        <v>0</v>
      </c>
      <c r="AH189" s="21">
        <f>+SUMIFS(Resultados_Dic3!AD$3:AD$99980,Resultados_Dic3!$F$3:$F$99980,Produccion_PJ!$K189,Resultados_Dic3!$D$3:$D$99980,Produccion_PJ!$K$182,Resultados_Dic3!$E$3:$E$99980,Produccion_PJ!$J189,Resultados_Dic3!$A$3:$A$99980,Produccion_PJ!$H189)</f>
        <v>0</v>
      </c>
      <c r="AI189" s="21">
        <f>+SUMIFS(Resultados_Dic3!AE$3:AE$99980,Resultados_Dic3!$F$3:$F$99980,Produccion_PJ!$K189,Resultados_Dic3!$D$3:$D$99980,Produccion_PJ!$K$182,Resultados_Dic3!$E$3:$E$99980,Produccion_PJ!$J189,Resultados_Dic3!$A$3:$A$99980,Produccion_PJ!$H189)</f>
        <v>0</v>
      </c>
      <c r="AJ189" s="21">
        <f>+SUMIFS(Resultados_Dic3!AF$3:AF$99980,Resultados_Dic3!$F$3:$F$99980,Produccion_PJ!$K189,Resultados_Dic3!$D$3:$D$99980,Produccion_PJ!$K$182,Resultados_Dic3!$E$3:$E$99980,Produccion_PJ!$J189,Resultados_Dic3!$A$3:$A$99980,Produccion_PJ!$H189)</f>
        <v>0</v>
      </c>
      <c r="AK189" s="21">
        <f>+SUMIFS(Resultados_Dic3!AG$3:AG$99980,Resultados_Dic3!$F$3:$F$99980,Produccion_PJ!$K189,Resultados_Dic3!$D$3:$D$99980,Produccion_PJ!$K$182,Resultados_Dic3!$E$3:$E$99980,Produccion_PJ!$J189,Resultados_Dic3!$A$3:$A$99980,Produccion_PJ!$H189)</f>
        <v>0</v>
      </c>
      <c r="AL189" s="21">
        <f>+SUMIFS(Resultados_Dic3!AH$3:AH$99980,Resultados_Dic3!$F$3:$F$99980,Produccion_PJ!$K189,Resultados_Dic3!$D$3:$D$99980,Produccion_PJ!$K$182,Resultados_Dic3!$E$3:$E$99980,Produccion_PJ!$J189,Resultados_Dic3!$A$3:$A$99980,Produccion_PJ!$H189)</f>
        <v>0</v>
      </c>
      <c r="AM189" s="21">
        <f>+SUMIFS(Resultados_Dic3!AI$3:AI$99980,Resultados_Dic3!$F$3:$F$99980,Produccion_PJ!$K189,Resultados_Dic3!$D$3:$D$99980,Produccion_PJ!$K$182,Resultados_Dic3!$E$3:$E$99980,Produccion_PJ!$J189,Resultados_Dic3!$A$3:$A$99980,Produccion_PJ!$H189)</f>
        <v>0</v>
      </c>
      <c r="AN189" s="21">
        <f>+SUMIFS(Resultados_Dic3!AJ$3:AJ$99980,Resultados_Dic3!$F$3:$F$99980,Produccion_PJ!$K189,Resultados_Dic3!$D$3:$D$99980,Produccion_PJ!$K$182,Resultados_Dic3!$E$3:$E$99980,Produccion_PJ!$J189,Resultados_Dic3!$A$3:$A$99980,Produccion_PJ!$H189)</f>
        <v>0</v>
      </c>
      <c r="AO189" s="21">
        <f>+SUMIFS(Resultados_Dic3!AK$3:AK$99980,Resultados_Dic3!$F$3:$F$99980,Produccion_PJ!$K189,Resultados_Dic3!$D$3:$D$99980,Produccion_PJ!$K$182,Resultados_Dic3!$E$3:$E$99980,Produccion_PJ!$J189,Resultados_Dic3!$A$3:$A$99980,Produccion_PJ!$H189)</f>
        <v>0</v>
      </c>
      <c r="AP189" s="21">
        <f>+SUMIFS(Resultados_Dic3!AL$3:AL$99980,Resultados_Dic3!$F$3:$F$99980,Produccion_PJ!$K189,Resultados_Dic3!$D$3:$D$99980,Produccion_PJ!$K$182,Resultados_Dic3!$E$3:$E$99980,Produccion_PJ!$J189,Resultados_Dic3!$A$3:$A$99980,Produccion_PJ!$H189)</f>
        <v>0</v>
      </c>
      <c r="AQ189" s="21">
        <f>+SUMIFS(Resultados_Dic3!AM$3:AM$99980,Resultados_Dic3!$F$3:$F$99980,Produccion_PJ!$K189,Resultados_Dic3!$D$3:$D$99980,Produccion_PJ!$K$182,Resultados_Dic3!$E$3:$E$99980,Produccion_PJ!$J189,Resultados_Dic3!$A$3:$A$99980,Produccion_PJ!$H189)</f>
        <v>0</v>
      </c>
    </row>
    <row r="190" spans="1:44" x14ac:dyDescent="0.25">
      <c r="H190" s="17" t="str">
        <f t="shared" si="367"/>
        <v>DIC5</v>
      </c>
      <c r="J190" s="24" t="s">
        <v>142</v>
      </c>
      <c r="K190" s="13" t="s">
        <v>260</v>
      </c>
      <c r="L190" s="21">
        <f>+SUMIFS(Resultados_Dic3!H$3:H$99980,Resultados_Dic3!$F$3:$F$99980,Produccion_PJ!$K190,Resultados_Dic3!$D$3:$D$99980,Produccion_PJ!$K$182,Resultados_Dic3!$E$3:$E$99980,Produccion_PJ!$J190,Resultados_Dic3!$A$3:$A$99980,Produccion_PJ!$H190)</f>
        <v>0.83129974180261201</v>
      </c>
      <c r="M190" s="21">
        <f>+SUMIFS(Resultados_Dic3!I$3:I$99980,Resultados_Dic3!$F$3:$F$99980,Produccion_PJ!$K190,Resultados_Dic3!$D$3:$D$99980,Produccion_PJ!$K$182,Resultados_Dic3!$E$3:$E$99980,Produccion_PJ!$J190,Resultados_Dic3!$A$3:$A$99980,Produccion_PJ!$H190)</f>
        <v>0.76948237720130896</v>
      </c>
      <c r="N190" s="21">
        <f>+SUMIFS(Resultados_Dic3!J$3:J$99980,Resultados_Dic3!$F$3:$F$99980,Produccion_PJ!$K190,Resultados_Dic3!$D$3:$D$99980,Produccion_PJ!$K$182,Resultados_Dic3!$E$3:$E$99980,Produccion_PJ!$J190,Resultados_Dic3!$A$3:$A$99980,Produccion_PJ!$H190)</f>
        <v>0.73045213598244196</v>
      </c>
      <c r="O190" s="21">
        <f>+SUMIFS(Resultados_Dic3!K$3:K$99980,Resultados_Dic3!$F$3:$F$99980,Produccion_PJ!$K190,Resultados_Dic3!$D$3:$D$99980,Produccion_PJ!$K$182,Resultados_Dic3!$E$3:$E$99980,Produccion_PJ!$J190,Resultados_Dic3!$A$3:$A$99980,Produccion_PJ!$H190)</f>
        <v>0.69142189476357496</v>
      </c>
      <c r="P190" s="21">
        <f>+SUMIFS(Resultados_Dic3!L$3:L$99980,Resultados_Dic3!$F$3:$F$99980,Produccion_PJ!$K190,Resultados_Dic3!$D$3:$D$99980,Produccion_PJ!$K$182,Resultados_Dic3!$E$3:$E$99980,Produccion_PJ!$J190,Resultados_Dic3!$A$3:$A$99980,Produccion_PJ!$H190)</f>
        <v>0.65239165354470796</v>
      </c>
      <c r="Q190" s="21">
        <f>+SUMIFS(Resultados_Dic3!M$3:M$99980,Resultados_Dic3!$F$3:$F$99980,Produccion_PJ!$K190,Resultados_Dic3!$D$3:$D$99980,Produccion_PJ!$K$182,Resultados_Dic3!$E$3:$E$99980,Produccion_PJ!$J190,Resultados_Dic3!$A$3:$A$99980,Produccion_PJ!$H190)</f>
        <v>0.59324204682742898</v>
      </c>
      <c r="R190" s="21">
        <f>+SUMIFS(Resultados_Dic3!N$3:N$99980,Resultados_Dic3!$F$3:$F$99980,Produccion_PJ!$K190,Resultados_Dic3!$D$3:$D$99980,Produccion_PJ!$K$182,Resultados_Dic3!$E$3:$E$99980,Produccion_PJ!$J190,Resultados_Dic3!$A$3:$A$99980,Produccion_PJ!$H190)</f>
        <v>0.52318124547466305</v>
      </c>
      <c r="S190" s="21">
        <f>+SUMIFS(Resultados_Dic3!O$3:O$99980,Resultados_Dic3!$F$3:$F$99980,Produccion_PJ!$K190,Resultados_Dic3!$D$3:$D$99980,Produccion_PJ!$K$182,Resultados_Dic3!$E$3:$E$99980,Produccion_PJ!$J190,Resultados_Dic3!$A$3:$A$99980,Produccion_PJ!$H190)</f>
        <v>0.36503401708959399</v>
      </c>
      <c r="T190" s="21">
        <f>+SUMIFS(Resultados_Dic3!P$3:P$99980,Resultados_Dic3!$F$3:$F$99980,Produccion_PJ!$K190,Resultados_Dic3!$D$3:$D$99980,Produccion_PJ!$K$182,Resultados_Dic3!$E$3:$E$99980,Produccion_PJ!$J190,Resultados_Dic3!$A$3:$A$99980,Produccion_PJ!$H190)</f>
        <v>0.31783505381782901</v>
      </c>
      <c r="U190" s="21">
        <f>+SUMIFS(Resultados_Dic3!Q$3:Q$99980,Resultados_Dic3!$F$3:$F$99980,Produccion_PJ!$K190,Resultados_Dic3!$D$3:$D$99980,Produccion_PJ!$K$182,Resultados_Dic3!$E$3:$E$99980,Produccion_PJ!$J190,Resultados_Dic3!$A$3:$A$99980,Produccion_PJ!$H190)</f>
        <v>0.27282333761073102</v>
      </c>
      <c r="V190" s="21">
        <f>+SUMIFS(Resultados_Dic3!R$3:R$99980,Resultados_Dic3!$F$3:$F$99980,Produccion_PJ!$K190,Resultados_Dic3!$D$3:$D$99980,Produccion_PJ!$K$182,Resultados_Dic3!$E$3:$E$99980,Produccion_PJ!$J190,Resultados_Dic3!$A$3:$A$99980,Produccion_PJ!$H190)</f>
        <v>0.22781162140363301</v>
      </c>
      <c r="W190" s="21">
        <f>+SUMIFS(Resultados_Dic3!S$3:S$99980,Resultados_Dic3!$F$3:$F$99980,Produccion_PJ!$K190,Resultados_Dic3!$D$3:$D$99980,Produccion_PJ!$K$182,Resultados_Dic3!$E$3:$E$99980,Produccion_PJ!$J190,Resultados_Dic3!$A$3:$A$99980,Produccion_PJ!$H190)</f>
        <v>0.182799905196534</v>
      </c>
      <c r="X190" s="21">
        <f>+SUMIFS(Resultados_Dic3!T$3:T$99980,Resultados_Dic3!$F$3:$F$99980,Produccion_PJ!$K190,Resultados_Dic3!$D$3:$D$99980,Produccion_PJ!$K$182,Resultados_Dic3!$E$3:$E$99980,Produccion_PJ!$J190,Resultados_Dic3!$A$3:$A$99980,Produccion_PJ!$H190)</f>
        <v>0.159504931477569</v>
      </c>
      <c r="Y190" s="21">
        <f>+SUMIFS(Resultados_Dic3!U$3:U$99980,Resultados_Dic3!$F$3:$F$99980,Produccion_PJ!$K190,Resultados_Dic3!$D$3:$D$99980,Produccion_PJ!$K$182,Resultados_Dic3!$E$3:$E$99980,Produccion_PJ!$J190,Resultados_Dic3!$A$3:$A$99980,Produccion_PJ!$H190)</f>
        <v>0.13620995775860401</v>
      </c>
      <c r="Z190" s="21">
        <f>+SUMIFS(Resultados_Dic3!V$3:V$99980,Resultados_Dic3!$F$3:$F$99980,Produccion_PJ!$K190,Resultados_Dic3!$D$3:$D$99980,Produccion_PJ!$K$182,Resultados_Dic3!$E$3:$E$99980,Produccion_PJ!$J190,Resultados_Dic3!$A$3:$A$99980,Produccion_PJ!$H190)</f>
        <v>0</v>
      </c>
      <c r="AA190" s="21">
        <f>+SUMIFS(Resultados_Dic3!W$3:W$99980,Resultados_Dic3!$F$3:$F$99980,Produccion_PJ!$K190,Resultados_Dic3!$D$3:$D$99980,Produccion_PJ!$K$182,Resultados_Dic3!$E$3:$E$99980,Produccion_PJ!$J190,Resultados_Dic3!$A$3:$A$99980,Produccion_PJ!$H190)</f>
        <v>0</v>
      </c>
      <c r="AB190" s="21">
        <f>+SUMIFS(Resultados_Dic3!X$3:X$99980,Resultados_Dic3!$F$3:$F$99980,Produccion_PJ!$K190,Resultados_Dic3!$D$3:$D$99980,Produccion_PJ!$K$182,Resultados_Dic3!$E$3:$E$99980,Produccion_PJ!$J190,Resultados_Dic3!$A$3:$A$99980,Produccion_PJ!$H190)</f>
        <v>0</v>
      </c>
      <c r="AC190" s="21">
        <f>+SUMIFS(Resultados_Dic3!Y$3:Y$99980,Resultados_Dic3!$F$3:$F$99980,Produccion_PJ!$K190,Resultados_Dic3!$D$3:$D$99980,Produccion_PJ!$K$182,Resultados_Dic3!$E$3:$E$99980,Produccion_PJ!$J190,Resultados_Dic3!$A$3:$A$99980,Produccion_PJ!$H190)</f>
        <v>0</v>
      </c>
      <c r="AD190" s="21">
        <f>+SUMIFS(Resultados_Dic3!Z$3:Z$99980,Resultados_Dic3!$F$3:$F$99980,Produccion_PJ!$K190,Resultados_Dic3!$D$3:$D$99980,Produccion_PJ!$K$182,Resultados_Dic3!$E$3:$E$99980,Produccion_PJ!$J190,Resultados_Dic3!$A$3:$A$99980,Produccion_PJ!$H190)</f>
        <v>0</v>
      </c>
      <c r="AE190" s="21">
        <f>+SUMIFS(Resultados_Dic3!AA$3:AA$99980,Resultados_Dic3!$F$3:$F$99980,Produccion_PJ!$K190,Resultados_Dic3!$D$3:$D$99980,Produccion_PJ!$K$182,Resultados_Dic3!$E$3:$E$99980,Produccion_PJ!$J190,Resultados_Dic3!$A$3:$A$99980,Produccion_PJ!$H190)</f>
        <v>0</v>
      </c>
      <c r="AF190" s="21">
        <f>+SUMIFS(Resultados_Dic3!AB$3:AB$99980,Resultados_Dic3!$F$3:$F$99980,Produccion_PJ!$K190,Resultados_Dic3!$D$3:$D$99980,Produccion_PJ!$K$182,Resultados_Dic3!$E$3:$E$99980,Produccion_PJ!$J190,Resultados_Dic3!$A$3:$A$99980,Produccion_PJ!$H190)</f>
        <v>0</v>
      </c>
      <c r="AG190" s="21">
        <f>+SUMIFS(Resultados_Dic3!AC$3:AC$99980,Resultados_Dic3!$F$3:$F$99980,Produccion_PJ!$K190,Resultados_Dic3!$D$3:$D$99980,Produccion_PJ!$K$182,Resultados_Dic3!$E$3:$E$99980,Produccion_PJ!$J190,Resultados_Dic3!$A$3:$A$99980,Produccion_PJ!$H190)</f>
        <v>0</v>
      </c>
      <c r="AH190" s="21">
        <f>+SUMIFS(Resultados_Dic3!AD$3:AD$99980,Resultados_Dic3!$F$3:$F$99980,Produccion_PJ!$K190,Resultados_Dic3!$D$3:$D$99980,Produccion_PJ!$K$182,Resultados_Dic3!$E$3:$E$99980,Produccion_PJ!$J190,Resultados_Dic3!$A$3:$A$99980,Produccion_PJ!$H190)</f>
        <v>0</v>
      </c>
      <c r="AI190" s="21">
        <f>+SUMIFS(Resultados_Dic3!AE$3:AE$99980,Resultados_Dic3!$F$3:$F$99980,Produccion_PJ!$K190,Resultados_Dic3!$D$3:$D$99980,Produccion_PJ!$K$182,Resultados_Dic3!$E$3:$E$99980,Produccion_PJ!$J190,Resultados_Dic3!$A$3:$A$99980,Produccion_PJ!$H190)</f>
        <v>0</v>
      </c>
      <c r="AJ190" s="21">
        <f>+SUMIFS(Resultados_Dic3!AF$3:AF$99980,Resultados_Dic3!$F$3:$F$99980,Produccion_PJ!$K190,Resultados_Dic3!$D$3:$D$99980,Produccion_PJ!$K$182,Resultados_Dic3!$E$3:$E$99980,Produccion_PJ!$J190,Resultados_Dic3!$A$3:$A$99980,Produccion_PJ!$H190)</f>
        <v>0</v>
      </c>
      <c r="AK190" s="21">
        <f>+SUMIFS(Resultados_Dic3!AG$3:AG$99980,Resultados_Dic3!$F$3:$F$99980,Produccion_PJ!$K190,Resultados_Dic3!$D$3:$D$99980,Produccion_PJ!$K$182,Resultados_Dic3!$E$3:$E$99980,Produccion_PJ!$J190,Resultados_Dic3!$A$3:$A$99980,Produccion_PJ!$H190)</f>
        <v>0</v>
      </c>
      <c r="AL190" s="21">
        <f>+SUMIFS(Resultados_Dic3!AH$3:AH$99980,Resultados_Dic3!$F$3:$F$99980,Produccion_PJ!$K190,Resultados_Dic3!$D$3:$D$99980,Produccion_PJ!$K$182,Resultados_Dic3!$E$3:$E$99980,Produccion_PJ!$J190,Resultados_Dic3!$A$3:$A$99980,Produccion_PJ!$H190)</f>
        <v>0</v>
      </c>
      <c r="AM190" s="21">
        <f>+SUMIFS(Resultados_Dic3!AI$3:AI$99980,Resultados_Dic3!$F$3:$F$99980,Produccion_PJ!$K190,Resultados_Dic3!$D$3:$D$99980,Produccion_PJ!$K$182,Resultados_Dic3!$E$3:$E$99980,Produccion_PJ!$J190,Resultados_Dic3!$A$3:$A$99980,Produccion_PJ!$H190)</f>
        <v>0</v>
      </c>
      <c r="AN190" s="21">
        <f>+SUMIFS(Resultados_Dic3!AJ$3:AJ$99980,Resultados_Dic3!$F$3:$F$99980,Produccion_PJ!$K190,Resultados_Dic3!$D$3:$D$99980,Produccion_PJ!$K$182,Resultados_Dic3!$E$3:$E$99980,Produccion_PJ!$J190,Resultados_Dic3!$A$3:$A$99980,Produccion_PJ!$H190)</f>
        <v>0</v>
      </c>
      <c r="AO190" s="21">
        <f>+SUMIFS(Resultados_Dic3!AK$3:AK$99980,Resultados_Dic3!$F$3:$F$99980,Produccion_PJ!$K190,Resultados_Dic3!$D$3:$D$99980,Produccion_PJ!$K$182,Resultados_Dic3!$E$3:$E$99980,Produccion_PJ!$J190,Resultados_Dic3!$A$3:$A$99980,Produccion_PJ!$H190)</f>
        <v>0</v>
      </c>
      <c r="AP190" s="21">
        <f>+SUMIFS(Resultados_Dic3!AL$3:AL$99980,Resultados_Dic3!$F$3:$F$99980,Produccion_PJ!$K190,Resultados_Dic3!$D$3:$D$99980,Produccion_PJ!$K$182,Resultados_Dic3!$E$3:$E$99980,Produccion_PJ!$J190,Resultados_Dic3!$A$3:$A$99980,Produccion_PJ!$H190)</f>
        <v>0</v>
      </c>
      <c r="AQ190" s="21">
        <f>+SUMIFS(Resultados_Dic3!AM$3:AM$99980,Resultados_Dic3!$F$3:$F$99980,Produccion_PJ!$K190,Resultados_Dic3!$D$3:$D$99980,Produccion_PJ!$K$182,Resultados_Dic3!$E$3:$E$99980,Produccion_PJ!$J190,Resultados_Dic3!$A$3:$A$99980,Produccion_PJ!$H190)</f>
        <v>0</v>
      </c>
    </row>
    <row r="191" spans="1:44" x14ac:dyDescent="0.25">
      <c r="H191" s="17" t="str">
        <f t="shared" si="367"/>
        <v>DIC5</v>
      </c>
      <c r="J191" s="24" t="s">
        <v>140</v>
      </c>
      <c r="K191" s="13" t="s">
        <v>261</v>
      </c>
      <c r="L191" s="21">
        <f>+SUMIFS(Resultados_Dic3!H$3:H$99980,Resultados_Dic3!$F$3:$F$99980,Produccion_PJ!$K191,Resultados_Dic3!$D$3:$D$99980,Produccion_PJ!$K$182,Resultados_Dic3!$E$3:$E$99980,Produccion_PJ!$J191,Resultados_Dic3!$A$3:$A$99980,Produccion_PJ!$H191)</f>
        <v>7.6261793933805194E-2</v>
      </c>
      <c r="M191" s="21">
        <f>+SUMIFS(Resultados_Dic3!I$3:I$99980,Resultados_Dic3!$F$3:$F$99980,Produccion_PJ!$K191,Resultados_Dic3!$D$3:$D$99980,Produccion_PJ!$K$182,Resultados_Dic3!$E$3:$E$99980,Produccion_PJ!$J191,Resultados_Dic3!$A$3:$A$99980,Produccion_PJ!$H191)</f>
        <v>7.4876163330034495E-2</v>
      </c>
      <c r="N191" s="21">
        <f>+SUMIFS(Resultados_Dic3!J$3:J$99980,Resultados_Dic3!$F$3:$F$99980,Produccion_PJ!$K191,Resultados_Dic3!$D$3:$D$99980,Produccion_PJ!$K$182,Resultados_Dic3!$E$3:$E$99980,Produccion_PJ!$J191,Resultados_Dic3!$A$3:$A$99980,Produccion_PJ!$H191)</f>
        <v>7.4922840149444794E-2</v>
      </c>
      <c r="O191" s="21">
        <f>+SUMIFS(Resultados_Dic3!K$3:K$99980,Resultados_Dic3!$F$3:$F$99980,Produccion_PJ!$K191,Resultados_Dic3!$D$3:$D$99980,Produccion_PJ!$K$182,Resultados_Dic3!$E$3:$E$99980,Produccion_PJ!$J191,Resultados_Dic3!$A$3:$A$99980,Produccion_PJ!$H191)</f>
        <v>7.4969516968854996E-2</v>
      </c>
      <c r="P191" s="21">
        <f>+SUMIFS(Resultados_Dic3!L$3:L$99980,Resultados_Dic3!$F$3:$F$99980,Produccion_PJ!$K191,Resultados_Dic3!$D$3:$D$99980,Produccion_PJ!$K$182,Resultados_Dic3!$E$3:$E$99980,Produccion_PJ!$J191,Resultados_Dic3!$A$3:$A$99980,Produccion_PJ!$H191)</f>
        <v>7.5016193788265295E-2</v>
      </c>
      <c r="Q191" s="21">
        <f>+SUMIFS(Resultados_Dic3!M$3:M$99980,Resultados_Dic3!$F$3:$F$99980,Produccion_PJ!$K191,Resultados_Dic3!$D$3:$D$99980,Produccion_PJ!$K$182,Resultados_Dic3!$E$3:$E$99980,Produccion_PJ!$J191,Resultados_Dic3!$A$3:$A$99980,Produccion_PJ!$H191)</f>
        <v>6.9307107423537101E-2</v>
      </c>
      <c r="R191" s="21">
        <f>+SUMIFS(Resultados_Dic3!N$3:N$99980,Resultados_Dic3!$F$3:$F$99980,Produccion_PJ!$K191,Resultados_Dic3!$D$3:$D$99980,Produccion_PJ!$K$182,Resultados_Dic3!$E$3:$E$99980,Produccion_PJ!$J191,Resultados_Dic3!$A$3:$A$99980,Produccion_PJ!$H191)</f>
        <v>6.3598021058808796E-2</v>
      </c>
      <c r="S191" s="21">
        <f>+SUMIFS(Resultados_Dic3!O$3:O$99980,Resultados_Dic3!$F$3:$F$99980,Produccion_PJ!$K191,Resultados_Dic3!$D$3:$D$99980,Produccion_PJ!$K$182,Resultados_Dic3!$E$3:$E$99980,Produccion_PJ!$J191,Resultados_Dic3!$A$3:$A$99980,Produccion_PJ!$H191)</f>
        <v>5.8900117824654999E-2</v>
      </c>
      <c r="T191" s="21">
        <f>+SUMIFS(Resultados_Dic3!P$3:P$99980,Resultados_Dic3!$F$3:$F$99980,Produccion_PJ!$K191,Resultados_Dic3!$D$3:$D$99980,Produccion_PJ!$K$182,Resultados_Dic3!$E$3:$E$99980,Produccion_PJ!$J191,Resultados_Dic3!$A$3:$A$99980,Produccion_PJ!$H191)</f>
        <v>5.4202214590501202E-2</v>
      </c>
      <c r="U191" s="21">
        <f>+SUMIFS(Resultados_Dic3!Q$3:Q$99980,Resultados_Dic3!$F$3:$F$99980,Produccion_PJ!$K191,Resultados_Dic3!$D$3:$D$99980,Produccion_PJ!$K$182,Resultados_Dic3!$E$3:$E$99980,Produccion_PJ!$J191,Resultados_Dic3!$A$3:$A$99980,Produccion_PJ!$H191)</f>
        <v>5.0308158339698601E-2</v>
      </c>
      <c r="V191" s="21">
        <f>+SUMIFS(Resultados_Dic3!R$3:R$99980,Resultados_Dic3!$F$3:$F$99980,Produccion_PJ!$K191,Resultados_Dic3!$D$3:$D$99980,Produccion_PJ!$K$182,Resultados_Dic3!$E$3:$E$99980,Produccion_PJ!$J191,Resultados_Dic3!$A$3:$A$99980,Produccion_PJ!$H191)</f>
        <v>4.6414102088896E-2</v>
      </c>
      <c r="W191" s="21">
        <f>+SUMIFS(Resultados_Dic3!S$3:S$99980,Resultados_Dic3!$F$3:$F$99980,Produccion_PJ!$K191,Resultados_Dic3!$D$3:$D$99980,Produccion_PJ!$K$182,Resultados_Dic3!$E$3:$E$99980,Produccion_PJ!$J191,Resultados_Dic3!$A$3:$A$99980,Produccion_PJ!$H191)</f>
        <v>4.2520045838093302E-2</v>
      </c>
      <c r="X191" s="21">
        <f>+SUMIFS(Resultados_Dic3!T$3:T$99980,Resultados_Dic3!$F$3:$F$99980,Produccion_PJ!$K191,Resultados_Dic3!$D$3:$D$99980,Produccion_PJ!$K$182,Resultados_Dic3!$E$3:$E$99980,Produccion_PJ!$J191,Resultados_Dic3!$A$3:$A$99980,Produccion_PJ!$H191)</f>
        <v>3.9788271493942498E-2</v>
      </c>
      <c r="Y191" s="21">
        <f>+SUMIFS(Resultados_Dic3!U$3:U$99980,Resultados_Dic3!$F$3:$F$99980,Produccion_PJ!$K191,Resultados_Dic3!$D$3:$D$99980,Produccion_PJ!$K$182,Resultados_Dic3!$E$3:$E$99980,Produccion_PJ!$J191,Resultados_Dic3!$A$3:$A$99980,Produccion_PJ!$H191)</f>
        <v>3.7056497149791701E-2</v>
      </c>
      <c r="Z191" s="21">
        <f>+SUMIFS(Resultados_Dic3!V$3:V$99980,Resultados_Dic3!$F$3:$F$99980,Produccion_PJ!$K191,Resultados_Dic3!$D$3:$D$99980,Produccion_PJ!$K$182,Resultados_Dic3!$E$3:$E$99980,Produccion_PJ!$J191,Resultados_Dic3!$A$3:$A$99980,Produccion_PJ!$H191)</f>
        <v>1.79651735218327E-2</v>
      </c>
      <c r="AA191" s="21">
        <f>+SUMIFS(Resultados_Dic3!W$3:W$99980,Resultados_Dic3!$F$3:$F$99980,Produccion_PJ!$K191,Resultados_Dic3!$D$3:$D$99980,Produccion_PJ!$K$182,Resultados_Dic3!$E$3:$E$99980,Produccion_PJ!$J191,Resultados_Dic3!$A$3:$A$99980,Produccion_PJ!$H191)</f>
        <v>0</v>
      </c>
      <c r="AB191" s="21">
        <f>+SUMIFS(Resultados_Dic3!X$3:X$99980,Resultados_Dic3!$F$3:$F$99980,Produccion_PJ!$K191,Resultados_Dic3!$D$3:$D$99980,Produccion_PJ!$K$182,Resultados_Dic3!$E$3:$E$99980,Produccion_PJ!$J191,Resultados_Dic3!$A$3:$A$99980,Produccion_PJ!$H191)</f>
        <v>0</v>
      </c>
      <c r="AC191" s="21">
        <f>+SUMIFS(Resultados_Dic3!Y$3:Y$99980,Resultados_Dic3!$F$3:$F$99980,Produccion_PJ!$K191,Resultados_Dic3!$D$3:$D$99980,Produccion_PJ!$K$182,Resultados_Dic3!$E$3:$E$99980,Produccion_PJ!$J191,Resultados_Dic3!$A$3:$A$99980,Produccion_PJ!$H191)</f>
        <v>0</v>
      </c>
      <c r="AD191" s="21">
        <f>+SUMIFS(Resultados_Dic3!Z$3:Z$99980,Resultados_Dic3!$F$3:$F$99980,Produccion_PJ!$K191,Resultados_Dic3!$D$3:$D$99980,Produccion_PJ!$K$182,Resultados_Dic3!$E$3:$E$99980,Produccion_PJ!$J191,Resultados_Dic3!$A$3:$A$99980,Produccion_PJ!$H191)</f>
        <v>0</v>
      </c>
      <c r="AE191" s="21">
        <f>+SUMIFS(Resultados_Dic3!AA$3:AA$99980,Resultados_Dic3!$F$3:$F$99980,Produccion_PJ!$K191,Resultados_Dic3!$D$3:$D$99980,Produccion_PJ!$K$182,Resultados_Dic3!$E$3:$E$99980,Produccion_PJ!$J191,Resultados_Dic3!$A$3:$A$99980,Produccion_PJ!$H191)</f>
        <v>0</v>
      </c>
      <c r="AF191" s="21">
        <f>+SUMIFS(Resultados_Dic3!AB$3:AB$99980,Resultados_Dic3!$F$3:$F$99980,Produccion_PJ!$K191,Resultados_Dic3!$D$3:$D$99980,Produccion_PJ!$K$182,Resultados_Dic3!$E$3:$E$99980,Produccion_PJ!$J191,Resultados_Dic3!$A$3:$A$99980,Produccion_PJ!$H191)</f>
        <v>0</v>
      </c>
      <c r="AG191" s="21">
        <f>+SUMIFS(Resultados_Dic3!AC$3:AC$99980,Resultados_Dic3!$F$3:$F$99980,Produccion_PJ!$K191,Resultados_Dic3!$D$3:$D$99980,Produccion_PJ!$K$182,Resultados_Dic3!$E$3:$E$99980,Produccion_PJ!$J191,Resultados_Dic3!$A$3:$A$99980,Produccion_PJ!$H191)</f>
        <v>0</v>
      </c>
      <c r="AH191" s="21">
        <f>+SUMIFS(Resultados_Dic3!AD$3:AD$99980,Resultados_Dic3!$F$3:$F$99980,Produccion_PJ!$K191,Resultados_Dic3!$D$3:$D$99980,Produccion_PJ!$K$182,Resultados_Dic3!$E$3:$E$99980,Produccion_PJ!$J191,Resultados_Dic3!$A$3:$A$99980,Produccion_PJ!$H191)</f>
        <v>0</v>
      </c>
      <c r="AI191" s="21">
        <f>+SUMIFS(Resultados_Dic3!AE$3:AE$99980,Resultados_Dic3!$F$3:$F$99980,Produccion_PJ!$K191,Resultados_Dic3!$D$3:$D$99980,Produccion_PJ!$K$182,Resultados_Dic3!$E$3:$E$99980,Produccion_PJ!$J191,Resultados_Dic3!$A$3:$A$99980,Produccion_PJ!$H191)</f>
        <v>0</v>
      </c>
      <c r="AJ191" s="21">
        <f>+SUMIFS(Resultados_Dic3!AF$3:AF$99980,Resultados_Dic3!$F$3:$F$99980,Produccion_PJ!$K191,Resultados_Dic3!$D$3:$D$99980,Produccion_PJ!$K$182,Resultados_Dic3!$E$3:$E$99980,Produccion_PJ!$J191,Resultados_Dic3!$A$3:$A$99980,Produccion_PJ!$H191)</f>
        <v>0</v>
      </c>
      <c r="AK191" s="21">
        <f>+SUMIFS(Resultados_Dic3!AG$3:AG$99980,Resultados_Dic3!$F$3:$F$99980,Produccion_PJ!$K191,Resultados_Dic3!$D$3:$D$99980,Produccion_PJ!$K$182,Resultados_Dic3!$E$3:$E$99980,Produccion_PJ!$J191,Resultados_Dic3!$A$3:$A$99980,Produccion_PJ!$H191)</f>
        <v>0</v>
      </c>
      <c r="AL191" s="21">
        <f>+SUMIFS(Resultados_Dic3!AH$3:AH$99980,Resultados_Dic3!$F$3:$F$99980,Produccion_PJ!$K191,Resultados_Dic3!$D$3:$D$99980,Produccion_PJ!$K$182,Resultados_Dic3!$E$3:$E$99980,Produccion_PJ!$J191,Resultados_Dic3!$A$3:$A$99980,Produccion_PJ!$H191)</f>
        <v>0</v>
      </c>
      <c r="AM191" s="21">
        <f>+SUMIFS(Resultados_Dic3!AI$3:AI$99980,Resultados_Dic3!$F$3:$F$99980,Produccion_PJ!$K191,Resultados_Dic3!$D$3:$D$99980,Produccion_PJ!$K$182,Resultados_Dic3!$E$3:$E$99980,Produccion_PJ!$J191,Resultados_Dic3!$A$3:$A$99980,Produccion_PJ!$H191)</f>
        <v>0</v>
      </c>
      <c r="AN191" s="21">
        <f>+SUMIFS(Resultados_Dic3!AJ$3:AJ$99980,Resultados_Dic3!$F$3:$F$99980,Produccion_PJ!$K191,Resultados_Dic3!$D$3:$D$99980,Produccion_PJ!$K$182,Resultados_Dic3!$E$3:$E$99980,Produccion_PJ!$J191,Resultados_Dic3!$A$3:$A$99980,Produccion_PJ!$H191)</f>
        <v>0</v>
      </c>
      <c r="AO191" s="21">
        <f>+SUMIFS(Resultados_Dic3!AK$3:AK$99980,Resultados_Dic3!$F$3:$F$99980,Produccion_PJ!$K191,Resultados_Dic3!$D$3:$D$99980,Produccion_PJ!$K$182,Resultados_Dic3!$E$3:$E$99980,Produccion_PJ!$J191,Resultados_Dic3!$A$3:$A$99980,Produccion_PJ!$H191)</f>
        <v>0</v>
      </c>
      <c r="AP191" s="21">
        <f>+SUMIFS(Resultados_Dic3!AL$3:AL$99980,Resultados_Dic3!$F$3:$F$99980,Produccion_PJ!$K191,Resultados_Dic3!$D$3:$D$99980,Produccion_PJ!$K$182,Resultados_Dic3!$E$3:$E$99980,Produccion_PJ!$J191,Resultados_Dic3!$A$3:$A$99980,Produccion_PJ!$H191)</f>
        <v>0</v>
      </c>
      <c r="AQ191" s="21">
        <f>+SUMIFS(Resultados_Dic3!AM$3:AM$99980,Resultados_Dic3!$F$3:$F$99980,Produccion_PJ!$K191,Resultados_Dic3!$D$3:$D$99980,Produccion_PJ!$K$182,Resultados_Dic3!$E$3:$E$99980,Produccion_PJ!$J191,Resultados_Dic3!$A$3:$A$99980,Produccion_PJ!$H191)</f>
        <v>0</v>
      </c>
    </row>
    <row r="192" spans="1:44" s="73" customFormat="1" x14ac:dyDescent="0.25">
      <c r="A192" s="72"/>
      <c r="F192" s="94"/>
      <c r="H192" s="74"/>
      <c r="I192" s="74"/>
      <c r="L192" s="75">
        <f>+SUM(L185:L191)</f>
        <v>10.094720125058506</v>
      </c>
      <c r="M192" s="75">
        <f t="shared" ref="M192" si="368">+SUM(M185:M191)</f>
        <v>9.6662128708800026</v>
      </c>
      <c r="N192" s="75">
        <f t="shared" ref="N192" si="369">+SUM(N185:N191)</f>
        <v>9.2463618996258568</v>
      </c>
      <c r="O192" s="75">
        <f t="shared" ref="O192" si="370">+SUM(O185:O191)</f>
        <v>8.8265109283717056</v>
      </c>
      <c r="P192" s="75">
        <f t="shared" ref="P192" si="371">+SUM(P185:P191)</f>
        <v>8.4066599571175455</v>
      </c>
      <c r="Q192" s="75">
        <f t="shared" ref="Q192" si="372">+SUM(Q185:Q191)</f>
        <v>7.9027745395257405</v>
      </c>
      <c r="R192" s="75">
        <f t="shared" ref="R192" si="373">+SUM(R185:R191)</f>
        <v>7.4212343185291703</v>
      </c>
      <c r="S192" s="75">
        <f t="shared" ref="S192" si="374">+SUM(S185:S191)</f>
        <v>6.5144986256966089</v>
      </c>
      <c r="T192" s="75">
        <f t="shared" ref="T192" si="375">+SUM(T185:T191)</f>
        <v>6.1013162977613344</v>
      </c>
      <c r="U192" s="75">
        <f t="shared" ref="U192" si="376">+SUM(U185:U191)</f>
        <v>5.6500677155679204</v>
      </c>
      <c r="V192" s="75">
        <f t="shared" ref="V192" si="377">+SUM(V185:V191)</f>
        <v>5.6011619431100197</v>
      </c>
      <c r="W192" s="75">
        <f t="shared" ref="W192" si="378">+SUM(W185:W191)</f>
        <v>5.5522561706521172</v>
      </c>
      <c r="X192" s="75">
        <f t="shared" ref="X192" si="379">+SUM(X185:X191)</f>
        <v>5.5262294225890018</v>
      </c>
      <c r="Y192" s="75">
        <f t="shared" ref="Y192" si="380">+SUM(Y185:Y191)</f>
        <v>5.5002026745258856</v>
      </c>
      <c r="Z192" s="75">
        <f t="shared" ref="Z192" si="381">+SUM(Z185:Z191)</f>
        <v>1.79651735218327E-2</v>
      </c>
      <c r="AA192" s="75">
        <f t="shared" ref="AA192" si="382">+SUM(AA185:AA191)</f>
        <v>0</v>
      </c>
      <c r="AB192" s="75">
        <f t="shared" ref="AB192" si="383">+SUM(AB185:AB191)</f>
        <v>0</v>
      </c>
      <c r="AC192" s="75">
        <f t="shared" ref="AC192" si="384">+SUM(AC185:AC191)</f>
        <v>0</v>
      </c>
      <c r="AD192" s="75">
        <f t="shared" ref="AD192" si="385">+SUM(AD185:AD191)</f>
        <v>0</v>
      </c>
      <c r="AE192" s="75">
        <f t="shared" ref="AE192" si="386">+SUM(AE185:AE191)</f>
        <v>0</v>
      </c>
      <c r="AF192" s="75">
        <f t="shared" ref="AF192" si="387">+SUM(AF185:AF191)</f>
        <v>0</v>
      </c>
      <c r="AG192" s="75">
        <f t="shared" ref="AG192" si="388">+SUM(AG185:AG191)</f>
        <v>0</v>
      </c>
      <c r="AH192" s="75">
        <f t="shared" ref="AH192" si="389">+SUM(AH185:AH191)</f>
        <v>0</v>
      </c>
      <c r="AI192" s="75">
        <f t="shared" ref="AI192" si="390">+SUM(AI185:AI191)</f>
        <v>0</v>
      </c>
      <c r="AJ192" s="75">
        <f t="shared" ref="AJ192" si="391">+SUM(AJ185:AJ191)</f>
        <v>0</v>
      </c>
      <c r="AK192" s="75">
        <f t="shared" ref="AK192" si="392">+SUM(AK185:AK191)</f>
        <v>0</v>
      </c>
      <c r="AL192" s="75">
        <f t="shared" ref="AL192" si="393">+SUM(AL185:AL191)</f>
        <v>0</v>
      </c>
      <c r="AM192" s="75">
        <f t="shared" ref="AM192" si="394">+SUM(AM185:AM191)</f>
        <v>0</v>
      </c>
      <c r="AN192" s="75">
        <f t="shared" ref="AN192" si="395">+SUM(AN185:AN191)</f>
        <v>0</v>
      </c>
      <c r="AO192" s="75">
        <f t="shared" ref="AO192" si="396">+SUM(AO185:AO191)</f>
        <v>0</v>
      </c>
      <c r="AP192" s="75">
        <f t="shared" ref="AP192" si="397">+SUM(AP185:AP191)</f>
        <v>0</v>
      </c>
      <c r="AQ192" s="75">
        <f t="shared" ref="AQ192" si="398">+SUM(AQ185:AQ191)</f>
        <v>0</v>
      </c>
    </row>
    <row r="193" spans="1:44" x14ac:dyDescent="0.25">
      <c r="H193"/>
      <c r="I193"/>
    </row>
    <row r="194" spans="1:44" ht="18.75" x14ac:dyDescent="0.3">
      <c r="A194" t="s">
        <v>447</v>
      </c>
      <c r="B194" t="s">
        <v>448</v>
      </c>
      <c r="H194"/>
      <c r="I194"/>
      <c r="K194" s="34" t="s">
        <v>417</v>
      </c>
    </row>
    <row r="195" spans="1:44" x14ac:dyDescent="0.25">
      <c r="A195" t="s">
        <v>13</v>
      </c>
      <c r="B195" t="s">
        <v>31</v>
      </c>
      <c r="D195" t="s">
        <v>161</v>
      </c>
      <c r="E195">
        <v>2019</v>
      </c>
      <c r="H195" s="12"/>
      <c r="I195" s="12"/>
      <c r="J195" s="67" t="s">
        <v>435</v>
      </c>
      <c r="K195" s="41" t="s">
        <v>381</v>
      </c>
    </row>
    <row r="196" spans="1:44" x14ac:dyDescent="0.25">
      <c r="A196" t="s">
        <v>27</v>
      </c>
      <c r="B196" t="s">
        <v>40</v>
      </c>
      <c r="D196" t="s">
        <v>162</v>
      </c>
      <c r="E196">
        <v>720.61637872821598</v>
      </c>
      <c r="H196" s="43"/>
      <c r="I196" s="43"/>
      <c r="J196" s="15"/>
      <c r="K196" s="16"/>
    </row>
    <row r="197" spans="1:44" x14ac:dyDescent="0.25">
      <c r="A197" t="s">
        <v>27</v>
      </c>
      <c r="B197" t="s">
        <v>40</v>
      </c>
      <c r="D197" t="s">
        <v>166</v>
      </c>
      <c r="L197" s="40">
        <v>2019</v>
      </c>
      <c r="M197" s="40">
        <v>2020</v>
      </c>
      <c r="N197" s="40">
        <v>2021</v>
      </c>
      <c r="O197" s="40">
        <v>2022</v>
      </c>
      <c r="P197" s="40">
        <v>2023</v>
      </c>
      <c r="Q197" s="40">
        <v>2024</v>
      </c>
      <c r="R197" s="40">
        <v>2025</v>
      </c>
      <c r="S197" s="40">
        <v>2026</v>
      </c>
      <c r="T197" s="40">
        <v>2027</v>
      </c>
      <c r="U197" s="40">
        <v>2028</v>
      </c>
      <c r="V197" s="40">
        <v>2029</v>
      </c>
      <c r="W197" s="40">
        <v>2030</v>
      </c>
      <c r="X197" s="40">
        <v>2031</v>
      </c>
      <c r="Y197" s="40">
        <v>2032</v>
      </c>
      <c r="Z197" s="40">
        <v>2033</v>
      </c>
      <c r="AA197" s="40">
        <v>2034</v>
      </c>
      <c r="AB197" s="40">
        <v>2035</v>
      </c>
      <c r="AC197" s="40">
        <v>2036</v>
      </c>
      <c r="AD197" s="40">
        <v>2037</v>
      </c>
      <c r="AE197" s="40">
        <v>2038</v>
      </c>
      <c r="AF197" s="40">
        <v>2039</v>
      </c>
      <c r="AG197" s="40">
        <v>2040</v>
      </c>
      <c r="AH197" s="40">
        <v>2041</v>
      </c>
      <c r="AI197" s="40">
        <v>2042</v>
      </c>
      <c r="AJ197" s="40">
        <v>2043</v>
      </c>
      <c r="AK197" s="40">
        <v>2044</v>
      </c>
      <c r="AL197" s="40">
        <v>2045</v>
      </c>
      <c r="AM197" s="40">
        <v>2046</v>
      </c>
      <c r="AN197" s="40">
        <v>2047</v>
      </c>
      <c r="AO197" s="40">
        <v>2048</v>
      </c>
      <c r="AP197" s="40">
        <v>2049</v>
      </c>
      <c r="AQ197" s="40">
        <v>2050</v>
      </c>
      <c r="AR197" s="21"/>
    </row>
    <row r="198" spans="1:44" x14ac:dyDescent="0.25">
      <c r="A198" t="s">
        <v>27</v>
      </c>
      <c r="B198" t="s">
        <v>40</v>
      </c>
      <c r="D198" t="s">
        <v>188</v>
      </c>
      <c r="H198" s="17" t="str">
        <f>+$H$1</f>
        <v>DIC5</v>
      </c>
      <c r="J198" s="60" t="s">
        <v>391</v>
      </c>
      <c r="K198" s="41" t="s">
        <v>382</v>
      </c>
      <c r="L198" s="21">
        <f>+L211+L224</f>
        <v>0</v>
      </c>
      <c r="M198" s="21">
        <f t="shared" ref="M198:AQ198" si="399">+M211+M224</f>
        <v>0</v>
      </c>
      <c r="N198" s="21">
        <f t="shared" si="399"/>
        <v>0</v>
      </c>
      <c r="O198" s="21">
        <f t="shared" si="399"/>
        <v>0</v>
      </c>
      <c r="P198" s="21">
        <f t="shared" si="399"/>
        <v>0</v>
      </c>
      <c r="Q198" s="21">
        <f t="shared" si="399"/>
        <v>0</v>
      </c>
      <c r="R198" s="21">
        <f t="shared" si="399"/>
        <v>0</v>
      </c>
      <c r="S198" s="21">
        <f t="shared" si="399"/>
        <v>0</v>
      </c>
      <c r="T198" s="21">
        <f t="shared" si="399"/>
        <v>0</v>
      </c>
      <c r="U198" s="21">
        <f t="shared" si="399"/>
        <v>0</v>
      </c>
      <c r="V198" s="21">
        <f t="shared" si="399"/>
        <v>0</v>
      </c>
      <c r="W198" s="21">
        <f t="shared" si="399"/>
        <v>0</v>
      </c>
      <c r="X198" s="21">
        <f t="shared" si="399"/>
        <v>0</v>
      </c>
      <c r="Y198" s="21">
        <f t="shared" si="399"/>
        <v>0</v>
      </c>
      <c r="Z198" s="21">
        <f t="shared" si="399"/>
        <v>0</v>
      </c>
      <c r="AA198" s="21">
        <f t="shared" si="399"/>
        <v>0</v>
      </c>
      <c r="AB198" s="21">
        <f t="shared" si="399"/>
        <v>0</v>
      </c>
      <c r="AC198" s="21">
        <f t="shared" si="399"/>
        <v>0</v>
      </c>
      <c r="AD198" s="21">
        <f t="shared" si="399"/>
        <v>0</v>
      </c>
      <c r="AE198" s="21">
        <f t="shared" si="399"/>
        <v>0</v>
      </c>
      <c r="AF198" s="21">
        <f t="shared" si="399"/>
        <v>0</v>
      </c>
      <c r="AG198" s="21">
        <f t="shared" si="399"/>
        <v>0</v>
      </c>
      <c r="AH198" s="21">
        <f t="shared" si="399"/>
        <v>0</v>
      </c>
      <c r="AI198" s="21">
        <f t="shared" si="399"/>
        <v>0</v>
      </c>
      <c r="AJ198" s="21">
        <f t="shared" si="399"/>
        <v>0</v>
      </c>
      <c r="AK198" s="21">
        <f t="shared" si="399"/>
        <v>0</v>
      </c>
      <c r="AL198" s="21">
        <f t="shared" si="399"/>
        <v>0</v>
      </c>
      <c r="AM198" s="21">
        <f t="shared" si="399"/>
        <v>0</v>
      </c>
      <c r="AN198" s="21">
        <f t="shared" si="399"/>
        <v>0</v>
      </c>
      <c r="AO198" s="21">
        <f t="shared" si="399"/>
        <v>0</v>
      </c>
      <c r="AP198" s="21">
        <f t="shared" si="399"/>
        <v>0</v>
      </c>
      <c r="AQ198" s="21">
        <f t="shared" si="399"/>
        <v>0</v>
      </c>
    </row>
    <row r="199" spans="1:44" x14ac:dyDescent="0.25">
      <c r="A199" t="s">
        <v>27</v>
      </c>
      <c r="B199" t="s">
        <v>42</v>
      </c>
      <c r="D199" t="s">
        <v>163</v>
      </c>
      <c r="E199">
        <v>108.583327726555</v>
      </c>
      <c r="H199" s="17" t="str">
        <f t="shared" ref="H199:H204" si="400">+$H$1</f>
        <v>DIC5</v>
      </c>
      <c r="J199" s="61" t="s">
        <v>138</v>
      </c>
      <c r="K199" s="41" t="s">
        <v>383</v>
      </c>
      <c r="L199" s="21">
        <f t="shared" ref="L199:AQ199" si="401">+L212+L225</f>
        <v>108.583327726555</v>
      </c>
      <c r="M199" s="21">
        <f t="shared" si="401"/>
        <v>104.968907819992</v>
      </c>
      <c r="N199" s="21">
        <f t="shared" si="401"/>
        <v>94.408035051657805</v>
      </c>
      <c r="O199" s="21">
        <f t="shared" si="401"/>
        <v>93.596366515180407</v>
      </c>
      <c r="P199" s="21">
        <f t="shared" si="401"/>
        <v>51.504170169832697</v>
      </c>
      <c r="Q199" s="21">
        <f t="shared" si="401"/>
        <v>51.504170169832697</v>
      </c>
      <c r="R199" s="21">
        <f t="shared" si="401"/>
        <v>51.504170169832697</v>
      </c>
      <c r="S199" s="21">
        <f t="shared" si="401"/>
        <v>51.504170169832697</v>
      </c>
      <c r="T199" s="21">
        <f t="shared" si="401"/>
        <v>16.1023229362835</v>
      </c>
      <c r="U199" s="21">
        <f t="shared" si="401"/>
        <v>5.5023366949619597</v>
      </c>
      <c r="V199" s="21">
        <f t="shared" si="401"/>
        <v>2.7553410897176001</v>
      </c>
      <c r="W199" s="21">
        <f t="shared" si="401"/>
        <v>0</v>
      </c>
      <c r="X199" s="21">
        <f t="shared" si="401"/>
        <v>0</v>
      </c>
      <c r="Y199" s="21">
        <f t="shared" si="401"/>
        <v>0</v>
      </c>
      <c r="Z199" s="21">
        <f t="shared" si="401"/>
        <v>0</v>
      </c>
      <c r="AA199" s="21">
        <f t="shared" si="401"/>
        <v>0</v>
      </c>
      <c r="AB199" s="21">
        <f t="shared" si="401"/>
        <v>0</v>
      </c>
      <c r="AC199" s="21">
        <f t="shared" si="401"/>
        <v>0</v>
      </c>
      <c r="AD199" s="21">
        <f t="shared" si="401"/>
        <v>0</v>
      </c>
      <c r="AE199" s="21">
        <f t="shared" si="401"/>
        <v>0</v>
      </c>
      <c r="AF199" s="21">
        <f t="shared" si="401"/>
        <v>0</v>
      </c>
      <c r="AG199" s="21">
        <f t="shared" si="401"/>
        <v>0</v>
      </c>
      <c r="AH199" s="21">
        <f t="shared" si="401"/>
        <v>0</v>
      </c>
      <c r="AI199" s="21">
        <f t="shared" si="401"/>
        <v>0</v>
      </c>
      <c r="AJ199" s="21">
        <f t="shared" si="401"/>
        <v>0</v>
      </c>
      <c r="AK199" s="21">
        <f t="shared" si="401"/>
        <v>0</v>
      </c>
      <c r="AL199" s="21">
        <f t="shared" si="401"/>
        <v>0</v>
      </c>
      <c r="AM199" s="21">
        <f t="shared" si="401"/>
        <v>0</v>
      </c>
      <c r="AN199" s="21">
        <f t="shared" si="401"/>
        <v>0</v>
      </c>
      <c r="AO199" s="21">
        <f t="shared" si="401"/>
        <v>0</v>
      </c>
      <c r="AP199" s="21">
        <f t="shared" si="401"/>
        <v>0</v>
      </c>
      <c r="AQ199" s="21">
        <f t="shared" si="401"/>
        <v>0</v>
      </c>
    </row>
    <row r="200" spans="1:44" x14ac:dyDescent="0.25">
      <c r="A200" t="s">
        <v>27</v>
      </c>
      <c r="B200" t="s">
        <v>42</v>
      </c>
      <c r="D200" t="s">
        <v>164</v>
      </c>
      <c r="H200" s="17" t="str">
        <f t="shared" si="400"/>
        <v>DIC5</v>
      </c>
      <c r="J200" s="61" t="s">
        <v>137</v>
      </c>
      <c r="K200" s="41" t="s">
        <v>384</v>
      </c>
      <c r="L200" s="21">
        <f t="shared" ref="L200:AQ200" si="402">+L213+L226</f>
        <v>720.61637872821598</v>
      </c>
      <c r="M200" s="21">
        <f t="shared" si="402"/>
        <v>681.81480473396005</v>
      </c>
      <c r="N200" s="21">
        <f t="shared" si="402"/>
        <v>648.41491229972496</v>
      </c>
      <c r="O200" s="21">
        <f t="shared" si="402"/>
        <v>615.01501986549101</v>
      </c>
      <c r="P200" s="21">
        <f t="shared" si="402"/>
        <v>581.61512743125604</v>
      </c>
      <c r="Q200" s="21">
        <f t="shared" si="402"/>
        <v>535.09750655160099</v>
      </c>
      <c r="R200" s="21">
        <f t="shared" si="402"/>
        <v>488.57988567194599</v>
      </c>
      <c r="S200" s="21">
        <f t="shared" si="402"/>
        <v>451.69183588111702</v>
      </c>
      <c r="T200" s="21">
        <f t="shared" si="402"/>
        <v>414.80378609028702</v>
      </c>
      <c r="U200" s="21">
        <f t="shared" si="402"/>
        <v>377.91573629945799</v>
      </c>
      <c r="V200" s="21">
        <f t="shared" si="402"/>
        <v>239.956935989568</v>
      </c>
      <c r="W200" s="21">
        <f t="shared" si="402"/>
        <v>239.95693598956899</v>
      </c>
      <c r="X200" s="21">
        <f t="shared" si="402"/>
        <v>239.95693598956899</v>
      </c>
      <c r="Y200" s="21">
        <f t="shared" si="402"/>
        <v>168.36237167629992</v>
      </c>
      <c r="Z200" s="21">
        <f t="shared" si="402"/>
        <v>0</v>
      </c>
      <c r="AA200" s="21">
        <f t="shared" si="402"/>
        <v>0</v>
      </c>
      <c r="AB200" s="21">
        <f t="shared" si="402"/>
        <v>0</v>
      </c>
      <c r="AC200" s="21">
        <f t="shared" si="402"/>
        <v>0</v>
      </c>
      <c r="AD200" s="21">
        <f t="shared" si="402"/>
        <v>0</v>
      </c>
      <c r="AE200" s="21">
        <f t="shared" si="402"/>
        <v>0</v>
      </c>
      <c r="AF200" s="21">
        <f t="shared" si="402"/>
        <v>0</v>
      </c>
      <c r="AG200" s="21">
        <f t="shared" si="402"/>
        <v>0</v>
      </c>
      <c r="AH200" s="21">
        <f t="shared" si="402"/>
        <v>0</v>
      </c>
      <c r="AI200" s="21">
        <f t="shared" si="402"/>
        <v>0</v>
      </c>
      <c r="AJ200" s="21">
        <f t="shared" si="402"/>
        <v>0</v>
      </c>
      <c r="AK200" s="21">
        <f t="shared" si="402"/>
        <v>0</v>
      </c>
      <c r="AL200" s="21">
        <f t="shared" si="402"/>
        <v>0</v>
      </c>
      <c r="AM200" s="21">
        <f t="shared" si="402"/>
        <v>0</v>
      </c>
      <c r="AN200" s="21">
        <f t="shared" si="402"/>
        <v>0</v>
      </c>
      <c r="AO200" s="21">
        <f t="shared" si="402"/>
        <v>0</v>
      </c>
      <c r="AP200" s="21">
        <f t="shared" si="402"/>
        <v>0</v>
      </c>
      <c r="AQ200" s="21">
        <f t="shared" si="402"/>
        <v>0</v>
      </c>
    </row>
    <row r="201" spans="1:44" x14ac:dyDescent="0.25">
      <c r="A201" t="s">
        <v>27</v>
      </c>
      <c r="B201" t="s">
        <v>42</v>
      </c>
      <c r="D201" t="s">
        <v>167</v>
      </c>
      <c r="E201">
        <v>5.3745045379355103</v>
      </c>
      <c r="H201" s="17" t="str">
        <f t="shared" si="400"/>
        <v>DIC5</v>
      </c>
      <c r="J201" s="61" t="s">
        <v>139</v>
      </c>
      <c r="K201" s="41" t="s">
        <v>385</v>
      </c>
      <c r="L201" s="21">
        <f t="shared" ref="L201:AQ201" si="403">+L214+L227</f>
        <v>5.3745045379355103</v>
      </c>
      <c r="M201" s="21">
        <f t="shared" si="403"/>
        <v>5.0787114532931703</v>
      </c>
      <c r="N201" s="21">
        <f t="shared" si="403"/>
        <v>4.8554713894121502</v>
      </c>
      <c r="O201" s="21">
        <f t="shared" si="403"/>
        <v>4.63223132553113</v>
      </c>
      <c r="P201" s="21">
        <f t="shared" si="403"/>
        <v>4.4089912616501099</v>
      </c>
      <c r="Q201" s="21">
        <f t="shared" si="403"/>
        <v>4.2173237210894099</v>
      </c>
      <c r="R201" s="21">
        <f t="shared" si="403"/>
        <v>3.9923997892979699</v>
      </c>
      <c r="S201" s="21">
        <f t="shared" si="403"/>
        <v>0.454843686645441</v>
      </c>
      <c r="T201" s="21">
        <f t="shared" si="403"/>
        <v>0</v>
      </c>
      <c r="U201" s="21">
        <f t="shared" si="403"/>
        <v>0</v>
      </c>
      <c r="V201" s="21">
        <f t="shared" si="403"/>
        <v>0</v>
      </c>
      <c r="W201" s="21">
        <f t="shared" si="403"/>
        <v>0</v>
      </c>
      <c r="X201" s="21">
        <f t="shared" si="403"/>
        <v>0</v>
      </c>
      <c r="Y201" s="21">
        <f t="shared" si="403"/>
        <v>0</v>
      </c>
      <c r="Z201" s="21">
        <f t="shared" si="403"/>
        <v>0</v>
      </c>
      <c r="AA201" s="21">
        <f t="shared" si="403"/>
        <v>0</v>
      </c>
      <c r="AB201" s="21">
        <f t="shared" si="403"/>
        <v>0</v>
      </c>
      <c r="AC201" s="21">
        <f t="shared" si="403"/>
        <v>0</v>
      </c>
      <c r="AD201" s="21">
        <f t="shared" si="403"/>
        <v>0</v>
      </c>
      <c r="AE201" s="21">
        <f t="shared" si="403"/>
        <v>0</v>
      </c>
      <c r="AF201" s="21">
        <f t="shared" si="403"/>
        <v>0</v>
      </c>
      <c r="AG201" s="21">
        <f t="shared" si="403"/>
        <v>0</v>
      </c>
      <c r="AH201" s="21">
        <f t="shared" si="403"/>
        <v>0</v>
      </c>
      <c r="AI201" s="21">
        <f t="shared" si="403"/>
        <v>0</v>
      </c>
      <c r="AJ201" s="21">
        <f t="shared" si="403"/>
        <v>0</v>
      </c>
      <c r="AK201" s="21">
        <f t="shared" si="403"/>
        <v>0</v>
      </c>
      <c r="AL201" s="21">
        <f t="shared" si="403"/>
        <v>0</v>
      </c>
      <c r="AM201" s="21">
        <f t="shared" si="403"/>
        <v>0</v>
      </c>
      <c r="AN201" s="21">
        <f t="shared" si="403"/>
        <v>0</v>
      </c>
      <c r="AO201" s="21">
        <f t="shared" si="403"/>
        <v>0</v>
      </c>
      <c r="AP201" s="21">
        <f t="shared" si="403"/>
        <v>0</v>
      </c>
      <c r="AQ201" s="21">
        <f t="shared" si="403"/>
        <v>0</v>
      </c>
    </row>
    <row r="202" spans="1:44" x14ac:dyDescent="0.25">
      <c r="A202" t="s">
        <v>27</v>
      </c>
      <c r="B202" t="s">
        <v>42</v>
      </c>
      <c r="D202" t="s">
        <v>190</v>
      </c>
      <c r="H202" s="17" t="str">
        <f t="shared" si="400"/>
        <v>DIC5</v>
      </c>
      <c r="J202" s="61" t="s">
        <v>141</v>
      </c>
      <c r="K202" s="41" t="s">
        <v>386</v>
      </c>
      <c r="L202" s="21">
        <f t="shared" ref="L202:AQ202" si="404">+L215+L228</f>
        <v>157.79752445162768</v>
      </c>
      <c r="M202" s="21">
        <f t="shared" si="404"/>
        <v>146.87743562480819</v>
      </c>
      <c r="N202" s="21">
        <f t="shared" si="404"/>
        <v>135.36354708903121</v>
      </c>
      <c r="O202" s="21">
        <f t="shared" si="404"/>
        <v>123.8496585532539</v>
      </c>
      <c r="P202" s="21">
        <f t="shared" si="404"/>
        <v>112.33577001747679</v>
      </c>
      <c r="Q202" s="21">
        <f t="shared" si="404"/>
        <v>99.994615804718094</v>
      </c>
      <c r="R202" s="21">
        <f t="shared" si="404"/>
        <v>87.653461591959399</v>
      </c>
      <c r="S202" s="21">
        <f t="shared" si="404"/>
        <v>79.455557274915805</v>
      </c>
      <c r="T202" s="21">
        <f t="shared" si="404"/>
        <v>66.018227534463804</v>
      </c>
      <c r="U202" s="21">
        <f t="shared" si="404"/>
        <v>0</v>
      </c>
      <c r="V202" s="21">
        <f t="shared" si="404"/>
        <v>0</v>
      </c>
      <c r="W202" s="21">
        <f t="shared" si="404"/>
        <v>0</v>
      </c>
      <c r="X202" s="21">
        <f t="shared" si="404"/>
        <v>0</v>
      </c>
      <c r="Y202" s="21">
        <f t="shared" si="404"/>
        <v>0</v>
      </c>
      <c r="Z202" s="21">
        <f t="shared" si="404"/>
        <v>0</v>
      </c>
      <c r="AA202" s="21">
        <f t="shared" si="404"/>
        <v>0</v>
      </c>
      <c r="AB202" s="21">
        <f t="shared" si="404"/>
        <v>0</v>
      </c>
      <c r="AC202" s="21">
        <f t="shared" si="404"/>
        <v>0</v>
      </c>
      <c r="AD202" s="21">
        <f t="shared" si="404"/>
        <v>0</v>
      </c>
      <c r="AE202" s="21">
        <f t="shared" si="404"/>
        <v>0</v>
      </c>
      <c r="AF202" s="21">
        <f t="shared" si="404"/>
        <v>0</v>
      </c>
      <c r="AG202" s="21">
        <f t="shared" si="404"/>
        <v>0</v>
      </c>
      <c r="AH202" s="21">
        <f t="shared" si="404"/>
        <v>0</v>
      </c>
      <c r="AI202" s="21">
        <f t="shared" si="404"/>
        <v>0</v>
      </c>
      <c r="AJ202" s="21">
        <f t="shared" si="404"/>
        <v>0</v>
      </c>
      <c r="AK202" s="21">
        <f t="shared" si="404"/>
        <v>0</v>
      </c>
      <c r="AL202" s="21">
        <f t="shared" si="404"/>
        <v>0</v>
      </c>
      <c r="AM202" s="21">
        <f t="shared" si="404"/>
        <v>0</v>
      </c>
      <c r="AN202" s="21">
        <f t="shared" si="404"/>
        <v>0</v>
      </c>
      <c r="AO202" s="21">
        <f t="shared" si="404"/>
        <v>0</v>
      </c>
      <c r="AP202" s="21">
        <f t="shared" si="404"/>
        <v>0</v>
      </c>
      <c r="AQ202" s="21">
        <f t="shared" si="404"/>
        <v>0</v>
      </c>
    </row>
    <row r="203" spans="1:44" x14ac:dyDescent="0.25">
      <c r="A203" t="s">
        <v>27</v>
      </c>
      <c r="B203" t="s">
        <v>44</v>
      </c>
      <c r="D203" t="s">
        <v>165</v>
      </c>
      <c r="E203">
        <v>113.321168509804</v>
      </c>
      <c r="H203" s="17" t="str">
        <f t="shared" si="400"/>
        <v>DIC5</v>
      </c>
      <c r="J203" s="61" t="s">
        <v>142</v>
      </c>
      <c r="K203" s="41" t="s">
        <v>387</v>
      </c>
      <c r="L203" s="21">
        <f t="shared" ref="L203:AQ203" si="405">+L216+L229</f>
        <v>27.794967511258953</v>
      </c>
      <c r="M203" s="21">
        <f t="shared" si="405"/>
        <v>25.912715222122422</v>
      </c>
      <c r="N203" s="21">
        <f t="shared" si="405"/>
        <v>24.72429896799083</v>
      </c>
      <c r="O203" s="21">
        <f t="shared" si="405"/>
        <v>23.53588271385934</v>
      </c>
      <c r="P203" s="21">
        <f t="shared" si="405"/>
        <v>22.347466459727848</v>
      </c>
      <c r="Q203" s="21">
        <f t="shared" si="405"/>
        <v>20.6241611384661</v>
      </c>
      <c r="R203" s="21">
        <f t="shared" si="405"/>
        <v>18.9117670118398</v>
      </c>
      <c r="S203" s="21">
        <f t="shared" si="405"/>
        <v>17.58557286177362</v>
      </c>
      <c r="T203" s="21">
        <f t="shared" si="405"/>
        <v>16.14843044659402</v>
      </c>
      <c r="U203" s="21">
        <f t="shared" si="405"/>
        <v>14.777886645265621</v>
      </c>
      <c r="V203" s="21">
        <f t="shared" si="405"/>
        <v>13.40734284393724</v>
      </c>
      <c r="W203" s="21">
        <f t="shared" si="405"/>
        <v>12.036799042608841</v>
      </c>
      <c r="X203" s="21">
        <f t="shared" si="405"/>
        <v>11.32749967517878</v>
      </c>
      <c r="Y203" s="21">
        <f t="shared" si="405"/>
        <v>10.618200307748729</v>
      </c>
      <c r="Z203" s="21">
        <f t="shared" si="405"/>
        <v>3.19328934183621</v>
      </c>
      <c r="AA203" s="21">
        <f t="shared" si="405"/>
        <v>0</v>
      </c>
      <c r="AB203" s="21">
        <f t="shared" si="405"/>
        <v>0</v>
      </c>
      <c r="AC203" s="21">
        <f t="shared" si="405"/>
        <v>0</v>
      </c>
      <c r="AD203" s="21">
        <f t="shared" si="405"/>
        <v>0</v>
      </c>
      <c r="AE203" s="21">
        <f t="shared" si="405"/>
        <v>0</v>
      </c>
      <c r="AF203" s="21">
        <f t="shared" si="405"/>
        <v>0</v>
      </c>
      <c r="AG203" s="21">
        <f t="shared" si="405"/>
        <v>0</v>
      </c>
      <c r="AH203" s="21">
        <f t="shared" si="405"/>
        <v>0</v>
      </c>
      <c r="AI203" s="21">
        <f t="shared" si="405"/>
        <v>0</v>
      </c>
      <c r="AJ203" s="21">
        <f t="shared" si="405"/>
        <v>0</v>
      </c>
      <c r="AK203" s="21">
        <f t="shared" si="405"/>
        <v>0</v>
      </c>
      <c r="AL203" s="21">
        <f t="shared" si="405"/>
        <v>0</v>
      </c>
      <c r="AM203" s="21">
        <f t="shared" si="405"/>
        <v>0</v>
      </c>
      <c r="AN203" s="21">
        <f t="shared" si="405"/>
        <v>0</v>
      </c>
      <c r="AO203" s="21">
        <f t="shared" si="405"/>
        <v>0</v>
      </c>
      <c r="AP203" s="21">
        <f t="shared" si="405"/>
        <v>0</v>
      </c>
      <c r="AQ203" s="21">
        <f t="shared" si="405"/>
        <v>0</v>
      </c>
    </row>
    <row r="204" spans="1:44" x14ac:dyDescent="0.25">
      <c r="A204" t="s">
        <v>27</v>
      </c>
      <c r="B204" t="s">
        <v>44</v>
      </c>
      <c r="D204" t="s">
        <v>379</v>
      </c>
      <c r="E204">
        <v>8.2251605293644392</v>
      </c>
      <c r="H204" s="17" t="str">
        <f t="shared" si="400"/>
        <v>DIC5</v>
      </c>
      <c r="J204" s="61" t="s">
        <v>140</v>
      </c>
      <c r="K204" s="41" t="s">
        <v>388</v>
      </c>
      <c r="L204" s="21">
        <f t="shared" ref="L204:AQ204" si="406">+L217+L230</f>
        <v>0</v>
      </c>
      <c r="M204" s="21">
        <f t="shared" si="406"/>
        <v>0</v>
      </c>
      <c r="N204" s="21">
        <f t="shared" si="406"/>
        <v>0</v>
      </c>
      <c r="O204" s="21">
        <f t="shared" si="406"/>
        <v>0</v>
      </c>
      <c r="P204" s="21">
        <f t="shared" si="406"/>
        <v>0</v>
      </c>
      <c r="Q204" s="21">
        <f t="shared" si="406"/>
        <v>0</v>
      </c>
      <c r="R204" s="21">
        <f t="shared" si="406"/>
        <v>0</v>
      </c>
      <c r="S204" s="21">
        <f t="shared" si="406"/>
        <v>0</v>
      </c>
      <c r="T204" s="21">
        <f t="shared" si="406"/>
        <v>0</v>
      </c>
      <c r="U204" s="21">
        <f t="shared" si="406"/>
        <v>0</v>
      </c>
      <c r="V204" s="21">
        <f t="shared" si="406"/>
        <v>0</v>
      </c>
      <c r="W204" s="21">
        <f t="shared" si="406"/>
        <v>0</v>
      </c>
      <c r="X204" s="21">
        <f t="shared" si="406"/>
        <v>0</v>
      </c>
      <c r="Y204" s="21">
        <f t="shared" si="406"/>
        <v>0</v>
      </c>
      <c r="Z204" s="21">
        <f t="shared" si="406"/>
        <v>0</v>
      </c>
      <c r="AA204" s="21">
        <f t="shared" si="406"/>
        <v>0</v>
      </c>
      <c r="AB204" s="21">
        <f t="shared" si="406"/>
        <v>0</v>
      </c>
      <c r="AC204" s="21">
        <f t="shared" si="406"/>
        <v>0</v>
      </c>
      <c r="AD204" s="21">
        <f t="shared" si="406"/>
        <v>0</v>
      </c>
      <c r="AE204" s="21">
        <f t="shared" si="406"/>
        <v>0</v>
      </c>
      <c r="AF204" s="21">
        <f t="shared" si="406"/>
        <v>0</v>
      </c>
      <c r="AG204" s="21">
        <f t="shared" si="406"/>
        <v>0</v>
      </c>
      <c r="AH204" s="21">
        <f t="shared" si="406"/>
        <v>0</v>
      </c>
      <c r="AI204" s="21">
        <f t="shared" si="406"/>
        <v>0</v>
      </c>
      <c r="AJ204" s="21">
        <f t="shared" si="406"/>
        <v>0</v>
      </c>
      <c r="AK204" s="21">
        <f t="shared" si="406"/>
        <v>0</v>
      </c>
      <c r="AL204" s="21">
        <f t="shared" si="406"/>
        <v>0</v>
      </c>
      <c r="AM204" s="21">
        <f t="shared" si="406"/>
        <v>0</v>
      </c>
      <c r="AN204" s="21">
        <f t="shared" si="406"/>
        <v>0</v>
      </c>
      <c r="AO204" s="21">
        <f t="shared" si="406"/>
        <v>0</v>
      </c>
      <c r="AP204" s="21">
        <f t="shared" si="406"/>
        <v>0</v>
      </c>
      <c r="AQ204" s="21">
        <f t="shared" si="406"/>
        <v>0</v>
      </c>
    </row>
    <row r="205" spans="1:44" s="73" customFormat="1" x14ac:dyDescent="0.25">
      <c r="A205" s="73" t="s">
        <v>27</v>
      </c>
      <c r="B205" s="73" t="s">
        <v>44</v>
      </c>
      <c r="D205" s="73" t="s">
        <v>168</v>
      </c>
      <c r="E205" s="73">
        <v>44.476355941823698</v>
      </c>
      <c r="F205" s="94"/>
      <c r="H205" s="74"/>
      <c r="I205" s="74"/>
      <c r="L205" s="75">
        <f>+SUM(L198:L204)</f>
        <v>1020.1667029555932</v>
      </c>
      <c r="M205" s="75">
        <f t="shared" ref="M205" si="407">+SUM(M198:M204)</f>
        <v>964.65257485417578</v>
      </c>
      <c r="N205" s="75">
        <f t="shared" ref="N205" si="408">+SUM(N198:N204)</f>
        <v>907.76626479781692</v>
      </c>
      <c r="O205" s="75">
        <f t="shared" ref="O205" si="409">+SUM(O198:O204)</f>
        <v>860.62915897331584</v>
      </c>
      <c r="P205" s="75">
        <f t="shared" ref="P205" si="410">+SUM(P198:P204)</f>
        <v>772.21152533994348</v>
      </c>
      <c r="Q205" s="75">
        <f t="shared" ref="Q205" si="411">+SUM(Q198:Q204)</f>
        <v>711.43777738570736</v>
      </c>
      <c r="R205" s="75">
        <f t="shared" ref="R205" si="412">+SUM(R198:R204)</f>
        <v>650.64168423487581</v>
      </c>
      <c r="S205" s="75">
        <f t="shared" ref="S205" si="413">+SUM(S198:S204)</f>
        <v>600.69197987428458</v>
      </c>
      <c r="T205" s="75">
        <f t="shared" ref="T205" si="414">+SUM(T198:T204)</f>
        <v>513.07276700762827</v>
      </c>
      <c r="U205" s="75">
        <f t="shared" ref="U205" si="415">+SUM(U198:U204)</f>
        <v>398.19595963968555</v>
      </c>
      <c r="V205" s="75">
        <f t="shared" ref="V205" si="416">+SUM(V198:V204)</f>
        <v>256.11961992322284</v>
      </c>
      <c r="W205" s="75">
        <f t="shared" ref="W205" si="417">+SUM(W198:W204)</f>
        <v>251.99373503217782</v>
      </c>
      <c r="X205" s="75">
        <f t="shared" ref="X205" si="418">+SUM(X198:X204)</f>
        <v>251.28443566474778</v>
      </c>
      <c r="Y205" s="75">
        <f t="shared" ref="Y205" si="419">+SUM(Y198:Y204)</f>
        <v>178.98057198404865</v>
      </c>
      <c r="Z205" s="75">
        <f t="shared" ref="Z205" si="420">+SUM(Z198:Z204)</f>
        <v>3.19328934183621</v>
      </c>
      <c r="AA205" s="75">
        <f t="shared" ref="AA205" si="421">+SUM(AA198:AA204)</f>
        <v>0</v>
      </c>
      <c r="AB205" s="75">
        <f t="shared" ref="AB205" si="422">+SUM(AB198:AB204)</f>
        <v>0</v>
      </c>
      <c r="AC205" s="75">
        <f t="shared" ref="AC205" si="423">+SUM(AC198:AC204)</f>
        <v>0</v>
      </c>
      <c r="AD205" s="75">
        <f t="shared" ref="AD205" si="424">+SUM(AD198:AD204)</f>
        <v>0</v>
      </c>
      <c r="AE205" s="75">
        <f t="shared" ref="AE205" si="425">+SUM(AE198:AE204)</f>
        <v>0</v>
      </c>
      <c r="AF205" s="75">
        <f t="shared" ref="AF205" si="426">+SUM(AF198:AF204)</f>
        <v>0</v>
      </c>
      <c r="AG205" s="75">
        <f t="shared" ref="AG205" si="427">+SUM(AG198:AG204)</f>
        <v>0</v>
      </c>
      <c r="AH205" s="75">
        <f t="shared" ref="AH205" si="428">+SUM(AH198:AH204)</f>
        <v>0</v>
      </c>
      <c r="AI205" s="75">
        <f t="shared" ref="AI205" si="429">+SUM(AI198:AI204)</f>
        <v>0</v>
      </c>
      <c r="AJ205" s="75">
        <f t="shared" ref="AJ205" si="430">+SUM(AJ198:AJ204)</f>
        <v>0</v>
      </c>
      <c r="AK205" s="75">
        <f t="shared" ref="AK205" si="431">+SUM(AK198:AK204)</f>
        <v>0</v>
      </c>
      <c r="AL205" s="75">
        <f t="shared" ref="AL205" si="432">+SUM(AL198:AL204)</f>
        <v>0</v>
      </c>
      <c r="AM205" s="75">
        <f t="shared" ref="AM205" si="433">+SUM(AM198:AM204)</f>
        <v>0</v>
      </c>
      <c r="AN205" s="75">
        <f t="shared" ref="AN205" si="434">+SUM(AN198:AN204)</f>
        <v>0</v>
      </c>
      <c r="AO205" s="75">
        <f t="shared" ref="AO205" si="435">+SUM(AO198:AO204)</f>
        <v>0</v>
      </c>
      <c r="AP205" s="75">
        <f t="shared" ref="AP205" si="436">+SUM(AP198:AP204)</f>
        <v>0</v>
      </c>
      <c r="AQ205" s="75">
        <f t="shared" ref="AQ205" si="437">+SUM(AQ198:AQ204)</f>
        <v>0</v>
      </c>
    </row>
    <row r="206" spans="1:44" x14ac:dyDescent="0.25">
      <c r="A206" t="s">
        <v>27</v>
      </c>
      <c r="B206" t="s">
        <v>44</v>
      </c>
      <c r="D206" t="s">
        <v>169</v>
      </c>
      <c r="E206">
        <v>19.569806981894502</v>
      </c>
      <c r="H206"/>
      <c r="I206"/>
    </row>
    <row r="207" spans="1:44" ht="18.75" x14ac:dyDescent="0.3">
      <c r="A207" t="s">
        <v>27</v>
      </c>
      <c r="B207" t="s">
        <v>44</v>
      </c>
      <c r="D207" t="s">
        <v>193</v>
      </c>
      <c r="E207">
        <v>316.01069266378897</v>
      </c>
      <c r="H207"/>
      <c r="I207"/>
      <c r="K207" s="34" t="s">
        <v>418</v>
      </c>
    </row>
    <row r="208" spans="1:44" x14ac:dyDescent="0.25">
      <c r="H208" s="12"/>
      <c r="I208" s="12"/>
      <c r="J208" s="67" t="s">
        <v>435</v>
      </c>
      <c r="K208" s="2" t="s">
        <v>26</v>
      </c>
    </row>
    <row r="209" spans="1:43" x14ac:dyDescent="0.25">
      <c r="E209" s="78">
        <f>+E196+E199+E201+E203+E204+E205+E206</f>
        <v>1020.1667029555932</v>
      </c>
      <c r="H209" s="43"/>
      <c r="I209" s="43"/>
      <c r="J209" s="15"/>
      <c r="K209" s="16"/>
    </row>
    <row r="210" spans="1:43" x14ac:dyDescent="0.25">
      <c r="L210" s="5">
        <v>2019</v>
      </c>
      <c r="M210" s="5">
        <v>2020</v>
      </c>
      <c r="N210" s="5">
        <v>2021</v>
      </c>
      <c r="O210" s="5">
        <v>2022</v>
      </c>
      <c r="P210" s="5">
        <v>2023</v>
      </c>
      <c r="Q210" s="5">
        <v>2024</v>
      </c>
      <c r="R210" s="5">
        <v>2025</v>
      </c>
      <c r="S210" s="5">
        <v>2026</v>
      </c>
      <c r="T210" s="5">
        <v>2027</v>
      </c>
      <c r="U210" s="5">
        <v>2028</v>
      </c>
      <c r="V210" s="5">
        <v>2029</v>
      </c>
      <c r="W210" s="5">
        <v>2030</v>
      </c>
      <c r="X210" s="5">
        <v>2031</v>
      </c>
      <c r="Y210" s="5">
        <v>2032</v>
      </c>
      <c r="Z210" s="5">
        <v>2033</v>
      </c>
      <c r="AA210" s="5">
        <v>2034</v>
      </c>
      <c r="AB210" s="5">
        <v>2035</v>
      </c>
      <c r="AC210" s="5">
        <v>2036</v>
      </c>
      <c r="AD210" s="5">
        <v>2037</v>
      </c>
      <c r="AE210" s="5">
        <v>2038</v>
      </c>
      <c r="AF210" s="5">
        <v>2039</v>
      </c>
      <c r="AG210" s="5">
        <v>2040</v>
      </c>
      <c r="AH210" s="5">
        <v>2041</v>
      </c>
      <c r="AI210" s="5">
        <v>2042</v>
      </c>
      <c r="AJ210" s="5">
        <v>2043</v>
      </c>
      <c r="AK210" s="5">
        <v>2044</v>
      </c>
      <c r="AL210" s="5">
        <v>2045</v>
      </c>
      <c r="AM210" s="5">
        <v>2046</v>
      </c>
      <c r="AN210" s="5">
        <v>2047</v>
      </c>
      <c r="AO210" s="5">
        <v>2048</v>
      </c>
      <c r="AP210" s="5">
        <v>2049</v>
      </c>
      <c r="AQ210" s="5">
        <v>2050</v>
      </c>
    </row>
    <row r="211" spans="1:43" x14ac:dyDescent="0.25">
      <c r="H211" s="17" t="str">
        <f>+$H$1</f>
        <v>DIC5</v>
      </c>
      <c r="J211" s="51" t="s">
        <v>391</v>
      </c>
      <c r="K211" s="13" t="s">
        <v>392</v>
      </c>
      <c r="L211" s="21">
        <f>+SUMIFS(Resultados_Dic3!H$3:H$99980,Resultados_Dic3!$F$3:$F$99980,Produccion_PJ!$K211,Resultados_Dic3!$D$3:$D$99980,Produccion_PJ!$K$208,Resultados_Dic3!$E$3:$E$99980,Produccion_PJ!$J211,Resultados_Dic3!$A$3:$A$99980,Produccion_PJ!$H211)</f>
        <v>0</v>
      </c>
      <c r="M211" s="21">
        <f>+SUMIFS(Resultados_Dic3!I$3:I$99980,Resultados_Dic3!$F$3:$F$99980,Produccion_PJ!$K211,Resultados_Dic3!$D$3:$D$99980,Produccion_PJ!$K$182,Resultados_Dic3!$E$3:$E$99980,Produccion_PJ!$J211,Resultados_Dic3!$A$3:$A$99980,Produccion_PJ!$H211)</f>
        <v>0</v>
      </c>
      <c r="N211" s="21">
        <f>+SUMIFS(Resultados_Dic3!J$3:J$99980,Resultados_Dic3!$F$3:$F$99980,Produccion_PJ!$K211,Resultados_Dic3!$D$3:$D$99980,Produccion_PJ!$K$182,Resultados_Dic3!$E$3:$E$99980,Produccion_PJ!$J211,Resultados_Dic3!$A$3:$A$99980,Produccion_PJ!$H211)</f>
        <v>0</v>
      </c>
      <c r="O211" s="21">
        <f>+SUMIFS(Resultados_Dic3!K$3:K$99980,Resultados_Dic3!$F$3:$F$99980,Produccion_PJ!$K211,Resultados_Dic3!$D$3:$D$99980,Produccion_PJ!$K$182,Resultados_Dic3!$E$3:$E$99980,Produccion_PJ!$J211,Resultados_Dic3!$A$3:$A$99980,Produccion_PJ!$H211)</f>
        <v>0</v>
      </c>
      <c r="P211" s="21">
        <f>+SUMIFS(Resultados_Dic3!L$3:L$99980,Resultados_Dic3!$F$3:$F$99980,Produccion_PJ!$K211,Resultados_Dic3!$D$3:$D$99980,Produccion_PJ!$K$182,Resultados_Dic3!$E$3:$E$99980,Produccion_PJ!$J211,Resultados_Dic3!$A$3:$A$99980,Produccion_PJ!$H211)</f>
        <v>0</v>
      </c>
      <c r="Q211" s="21">
        <f>+SUMIFS(Resultados_Dic3!M$3:M$99980,Resultados_Dic3!$F$3:$F$99980,Produccion_PJ!$K211,Resultados_Dic3!$D$3:$D$99980,Produccion_PJ!$K$182,Resultados_Dic3!$E$3:$E$99980,Produccion_PJ!$J211,Resultados_Dic3!$A$3:$A$99980,Produccion_PJ!$H211)</f>
        <v>0</v>
      </c>
      <c r="R211" s="21">
        <f>+SUMIFS(Resultados_Dic3!N$3:N$99980,Resultados_Dic3!$F$3:$F$99980,Produccion_PJ!$K211,Resultados_Dic3!$D$3:$D$99980,Produccion_PJ!$K$182,Resultados_Dic3!$E$3:$E$99980,Produccion_PJ!$J211,Resultados_Dic3!$A$3:$A$99980,Produccion_PJ!$H211)</f>
        <v>0</v>
      </c>
      <c r="S211" s="21">
        <f>+SUMIFS(Resultados_Dic3!O$3:O$99980,Resultados_Dic3!$F$3:$F$99980,Produccion_PJ!$K211,Resultados_Dic3!$D$3:$D$99980,Produccion_PJ!$K$182,Resultados_Dic3!$E$3:$E$99980,Produccion_PJ!$J211,Resultados_Dic3!$A$3:$A$99980,Produccion_PJ!$H211)</f>
        <v>0</v>
      </c>
      <c r="T211" s="21">
        <f>+SUMIFS(Resultados_Dic3!P$3:P$99980,Resultados_Dic3!$F$3:$F$99980,Produccion_PJ!$K211,Resultados_Dic3!$D$3:$D$99980,Produccion_PJ!$K$182,Resultados_Dic3!$E$3:$E$99980,Produccion_PJ!$J211,Resultados_Dic3!$A$3:$A$99980,Produccion_PJ!$H211)</f>
        <v>0</v>
      </c>
      <c r="U211" s="21">
        <f>+SUMIFS(Resultados_Dic3!Q$3:Q$99980,Resultados_Dic3!$F$3:$F$99980,Produccion_PJ!$K211,Resultados_Dic3!$D$3:$D$99980,Produccion_PJ!$K$182,Resultados_Dic3!$E$3:$E$99980,Produccion_PJ!$J211,Resultados_Dic3!$A$3:$A$99980,Produccion_PJ!$H211)</f>
        <v>0</v>
      </c>
      <c r="V211" s="21">
        <f>+SUMIFS(Resultados_Dic3!R$3:R$99980,Resultados_Dic3!$F$3:$F$99980,Produccion_PJ!$K211,Resultados_Dic3!$D$3:$D$99980,Produccion_PJ!$K$182,Resultados_Dic3!$E$3:$E$99980,Produccion_PJ!$J211,Resultados_Dic3!$A$3:$A$99980,Produccion_PJ!$H211)</f>
        <v>0</v>
      </c>
      <c r="W211" s="21">
        <f>+SUMIFS(Resultados_Dic3!S$3:S$99980,Resultados_Dic3!$F$3:$F$99980,Produccion_PJ!$K211,Resultados_Dic3!$D$3:$D$99980,Produccion_PJ!$K$182,Resultados_Dic3!$E$3:$E$99980,Produccion_PJ!$J211,Resultados_Dic3!$A$3:$A$99980,Produccion_PJ!$H211)</f>
        <v>0</v>
      </c>
      <c r="X211" s="21">
        <f>+SUMIFS(Resultados_Dic3!T$3:T$99980,Resultados_Dic3!$F$3:$F$99980,Produccion_PJ!$K211,Resultados_Dic3!$D$3:$D$99980,Produccion_PJ!$K$182,Resultados_Dic3!$E$3:$E$99980,Produccion_PJ!$J211,Resultados_Dic3!$A$3:$A$99980,Produccion_PJ!$H211)</f>
        <v>0</v>
      </c>
      <c r="Y211" s="21">
        <f>+SUMIFS(Resultados_Dic3!U$3:U$99980,Resultados_Dic3!$F$3:$F$99980,Produccion_PJ!$K211,Resultados_Dic3!$D$3:$D$99980,Produccion_PJ!$K$182,Resultados_Dic3!$E$3:$E$99980,Produccion_PJ!$J211,Resultados_Dic3!$A$3:$A$99980,Produccion_PJ!$H211)</f>
        <v>0</v>
      </c>
      <c r="Z211" s="21">
        <f>+SUMIFS(Resultados_Dic3!V$3:V$99980,Resultados_Dic3!$F$3:$F$99980,Produccion_PJ!$K211,Resultados_Dic3!$D$3:$D$99980,Produccion_PJ!$K$182,Resultados_Dic3!$E$3:$E$99980,Produccion_PJ!$J211,Resultados_Dic3!$A$3:$A$99980,Produccion_PJ!$H211)</f>
        <v>0</v>
      </c>
      <c r="AA211" s="21">
        <f>+SUMIFS(Resultados_Dic3!W$3:W$99980,Resultados_Dic3!$F$3:$F$99980,Produccion_PJ!$K211,Resultados_Dic3!$D$3:$D$99980,Produccion_PJ!$K$182,Resultados_Dic3!$E$3:$E$99980,Produccion_PJ!$J211,Resultados_Dic3!$A$3:$A$99980,Produccion_PJ!$H211)</f>
        <v>0</v>
      </c>
      <c r="AB211" s="21">
        <f>+SUMIFS(Resultados_Dic3!X$3:X$99980,Resultados_Dic3!$F$3:$F$99980,Produccion_PJ!$K211,Resultados_Dic3!$D$3:$D$99980,Produccion_PJ!$K$182,Resultados_Dic3!$E$3:$E$99980,Produccion_PJ!$J211,Resultados_Dic3!$A$3:$A$99980,Produccion_PJ!$H211)</f>
        <v>0</v>
      </c>
      <c r="AC211" s="21">
        <f>+SUMIFS(Resultados_Dic3!Y$3:Y$99980,Resultados_Dic3!$F$3:$F$99980,Produccion_PJ!$K211,Resultados_Dic3!$D$3:$D$99980,Produccion_PJ!$K$182,Resultados_Dic3!$E$3:$E$99980,Produccion_PJ!$J211,Resultados_Dic3!$A$3:$A$99980,Produccion_PJ!$H211)</f>
        <v>0</v>
      </c>
      <c r="AD211" s="21">
        <f>+SUMIFS(Resultados_Dic3!Z$3:Z$99980,Resultados_Dic3!$F$3:$F$99980,Produccion_PJ!$K211,Resultados_Dic3!$D$3:$D$99980,Produccion_PJ!$K$182,Resultados_Dic3!$E$3:$E$99980,Produccion_PJ!$J211,Resultados_Dic3!$A$3:$A$99980,Produccion_PJ!$H211)</f>
        <v>0</v>
      </c>
      <c r="AE211" s="21">
        <f>+SUMIFS(Resultados_Dic3!AA$3:AA$99980,Resultados_Dic3!$F$3:$F$99980,Produccion_PJ!$K211,Resultados_Dic3!$D$3:$D$99980,Produccion_PJ!$K$182,Resultados_Dic3!$E$3:$E$99980,Produccion_PJ!$J211,Resultados_Dic3!$A$3:$A$99980,Produccion_PJ!$H211)</f>
        <v>0</v>
      </c>
      <c r="AF211" s="21">
        <f>+SUMIFS(Resultados_Dic3!AB$3:AB$99980,Resultados_Dic3!$F$3:$F$99980,Produccion_PJ!$K211,Resultados_Dic3!$D$3:$D$99980,Produccion_PJ!$K$182,Resultados_Dic3!$E$3:$E$99980,Produccion_PJ!$J211,Resultados_Dic3!$A$3:$A$99980,Produccion_PJ!$H211)</f>
        <v>0</v>
      </c>
      <c r="AG211" s="21">
        <f>+SUMIFS(Resultados_Dic3!AC$3:AC$99980,Resultados_Dic3!$F$3:$F$99980,Produccion_PJ!$K211,Resultados_Dic3!$D$3:$D$99980,Produccion_PJ!$K$182,Resultados_Dic3!$E$3:$E$99980,Produccion_PJ!$J211,Resultados_Dic3!$A$3:$A$99980,Produccion_PJ!$H211)</f>
        <v>0</v>
      </c>
      <c r="AH211" s="21">
        <f>+SUMIFS(Resultados_Dic3!AD$3:AD$99980,Resultados_Dic3!$F$3:$F$99980,Produccion_PJ!$K211,Resultados_Dic3!$D$3:$D$99980,Produccion_PJ!$K$182,Resultados_Dic3!$E$3:$E$99980,Produccion_PJ!$J211,Resultados_Dic3!$A$3:$A$99980,Produccion_PJ!$H211)</f>
        <v>0</v>
      </c>
      <c r="AI211" s="21">
        <f>+SUMIFS(Resultados_Dic3!AE$3:AE$99980,Resultados_Dic3!$F$3:$F$99980,Produccion_PJ!$K211,Resultados_Dic3!$D$3:$D$99980,Produccion_PJ!$K$182,Resultados_Dic3!$E$3:$E$99980,Produccion_PJ!$J211,Resultados_Dic3!$A$3:$A$99980,Produccion_PJ!$H211)</f>
        <v>0</v>
      </c>
      <c r="AJ211" s="21">
        <f>+SUMIFS(Resultados_Dic3!AF$3:AF$99980,Resultados_Dic3!$F$3:$F$99980,Produccion_PJ!$K211,Resultados_Dic3!$D$3:$D$99980,Produccion_PJ!$K$182,Resultados_Dic3!$E$3:$E$99980,Produccion_PJ!$J211,Resultados_Dic3!$A$3:$A$99980,Produccion_PJ!$H211)</f>
        <v>0</v>
      </c>
      <c r="AK211" s="21">
        <f>+SUMIFS(Resultados_Dic3!AG$3:AG$99980,Resultados_Dic3!$F$3:$F$99980,Produccion_PJ!$K211,Resultados_Dic3!$D$3:$D$99980,Produccion_PJ!$K$182,Resultados_Dic3!$E$3:$E$99980,Produccion_PJ!$J211,Resultados_Dic3!$A$3:$A$99980,Produccion_PJ!$H211)</f>
        <v>0</v>
      </c>
      <c r="AL211" s="21">
        <f>+SUMIFS(Resultados_Dic3!AH$3:AH$99980,Resultados_Dic3!$F$3:$F$99980,Produccion_PJ!$K211,Resultados_Dic3!$D$3:$D$99980,Produccion_PJ!$K$182,Resultados_Dic3!$E$3:$E$99980,Produccion_PJ!$J211,Resultados_Dic3!$A$3:$A$99980,Produccion_PJ!$H211)</f>
        <v>0</v>
      </c>
      <c r="AM211" s="21">
        <f>+SUMIFS(Resultados_Dic3!AI$3:AI$99980,Resultados_Dic3!$F$3:$F$99980,Produccion_PJ!$K211,Resultados_Dic3!$D$3:$D$99980,Produccion_PJ!$K$182,Resultados_Dic3!$E$3:$E$99980,Produccion_PJ!$J211,Resultados_Dic3!$A$3:$A$99980,Produccion_PJ!$H211)</f>
        <v>0</v>
      </c>
      <c r="AN211" s="21">
        <f>+SUMIFS(Resultados_Dic3!AJ$3:AJ$99980,Resultados_Dic3!$F$3:$F$99980,Produccion_PJ!$K211,Resultados_Dic3!$D$3:$D$99980,Produccion_PJ!$K$182,Resultados_Dic3!$E$3:$E$99980,Produccion_PJ!$J211,Resultados_Dic3!$A$3:$A$99980,Produccion_PJ!$H211)</f>
        <v>0</v>
      </c>
      <c r="AO211" s="21">
        <f>+SUMIFS(Resultados_Dic3!AK$3:AK$99980,Resultados_Dic3!$F$3:$F$99980,Produccion_PJ!$K211,Resultados_Dic3!$D$3:$D$99980,Produccion_PJ!$K$182,Resultados_Dic3!$E$3:$E$99980,Produccion_PJ!$J211,Resultados_Dic3!$A$3:$A$99980,Produccion_PJ!$H211)</f>
        <v>0</v>
      </c>
      <c r="AP211" s="21">
        <f>+SUMIFS(Resultados_Dic3!AL$3:AL$99980,Resultados_Dic3!$F$3:$F$99980,Produccion_PJ!$K211,Resultados_Dic3!$D$3:$D$99980,Produccion_PJ!$K$182,Resultados_Dic3!$E$3:$E$99980,Produccion_PJ!$J211,Resultados_Dic3!$A$3:$A$99980,Produccion_PJ!$H211)</f>
        <v>0</v>
      </c>
      <c r="AQ211" s="21">
        <f>+SUMIFS(Resultados_Dic3!AM$3:AM$99980,Resultados_Dic3!$F$3:$F$99980,Produccion_PJ!$K211,Resultados_Dic3!$D$3:$D$99980,Produccion_PJ!$K$182,Resultados_Dic3!$E$3:$E$99980,Produccion_PJ!$J211,Resultados_Dic3!$A$3:$A$99980,Produccion_PJ!$H211)</f>
        <v>0</v>
      </c>
    </row>
    <row r="212" spans="1:43" x14ac:dyDescent="0.25">
      <c r="H212" s="17" t="str">
        <f t="shared" ref="H212:H217" si="438">+$H$1</f>
        <v>DIC5</v>
      </c>
      <c r="J212" s="24" t="s">
        <v>138</v>
      </c>
      <c r="K212" s="13" t="s">
        <v>163</v>
      </c>
      <c r="L212" s="21">
        <f>+SUMIFS(Resultados_Dic3!H$3:H$99980,Resultados_Dic3!$F$3:$F$99980,Produccion_PJ!$K212,Resultados_Dic3!$D$3:$D$99980,Produccion_PJ!$K$182,Resultados_Dic3!$E$3:$E$99980,Produccion_PJ!$J212,Resultados_Dic3!$A$3:$A$99980,Produccion_PJ!$H212)</f>
        <v>108.583327726555</v>
      </c>
      <c r="M212" s="21">
        <f>+SUMIFS(Resultados_Dic3!I$3:I$99980,Resultados_Dic3!$F$3:$F$99980,Produccion_PJ!$K212,Resultados_Dic3!$D$3:$D$99980,Produccion_PJ!$K$182,Resultados_Dic3!$E$3:$E$99980,Produccion_PJ!$J212,Resultados_Dic3!$A$3:$A$99980,Produccion_PJ!$H212)</f>
        <v>104.968907819992</v>
      </c>
      <c r="N212" s="21">
        <f>+SUMIFS(Resultados_Dic3!J$3:J$99980,Resultados_Dic3!$F$3:$F$99980,Produccion_PJ!$K212,Resultados_Dic3!$D$3:$D$99980,Produccion_PJ!$K$182,Resultados_Dic3!$E$3:$E$99980,Produccion_PJ!$J212,Resultados_Dic3!$A$3:$A$99980,Produccion_PJ!$H212)</f>
        <v>94.408035051657805</v>
      </c>
      <c r="O212" s="21">
        <f>+SUMIFS(Resultados_Dic3!K$3:K$99980,Resultados_Dic3!$F$3:$F$99980,Produccion_PJ!$K212,Resultados_Dic3!$D$3:$D$99980,Produccion_PJ!$K$182,Resultados_Dic3!$E$3:$E$99980,Produccion_PJ!$J212,Resultados_Dic3!$A$3:$A$99980,Produccion_PJ!$H212)</f>
        <v>93.596366515180407</v>
      </c>
      <c r="P212" s="21">
        <f>+SUMIFS(Resultados_Dic3!L$3:L$99980,Resultados_Dic3!$F$3:$F$99980,Produccion_PJ!$K212,Resultados_Dic3!$D$3:$D$99980,Produccion_PJ!$K$182,Resultados_Dic3!$E$3:$E$99980,Produccion_PJ!$J212,Resultados_Dic3!$A$3:$A$99980,Produccion_PJ!$H212)</f>
        <v>51.504170169832697</v>
      </c>
      <c r="Q212" s="21">
        <f>+SUMIFS(Resultados_Dic3!M$3:M$99980,Resultados_Dic3!$F$3:$F$99980,Produccion_PJ!$K212,Resultados_Dic3!$D$3:$D$99980,Produccion_PJ!$K$182,Resultados_Dic3!$E$3:$E$99980,Produccion_PJ!$J212,Resultados_Dic3!$A$3:$A$99980,Produccion_PJ!$H212)</f>
        <v>51.504170169832697</v>
      </c>
      <c r="R212" s="21">
        <f>+SUMIFS(Resultados_Dic3!N$3:N$99980,Resultados_Dic3!$F$3:$F$99980,Produccion_PJ!$K212,Resultados_Dic3!$D$3:$D$99980,Produccion_PJ!$K$182,Resultados_Dic3!$E$3:$E$99980,Produccion_PJ!$J212,Resultados_Dic3!$A$3:$A$99980,Produccion_PJ!$H212)</f>
        <v>51.504170169832697</v>
      </c>
      <c r="S212" s="21">
        <f>+SUMIFS(Resultados_Dic3!O$3:O$99980,Resultados_Dic3!$F$3:$F$99980,Produccion_PJ!$K212,Resultados_Dic3!$D$3:$D$99980,Produccion_PJ!$K$182,Resultados_Dic3!$E$3:$E$99980,Produccion_PJ!$J212,Resultados_Dic3!$A$3:$A$99980,Produccion_PJ!$H212)</f>
        <v>51.504170169832697</v>
      </c>
      <c r="T212" s="21">
        <f>+SUMIFS(Resultados_Dic3!P$3:P$99980,Resultados_Dic3!$F$3:$F$99980,Produccion_PJ!$K212,Resultados_Dic3!$D$3:$D$99980,Produccion_PJ!$K$182,Resultados_Dic3!$E$3:$E$99980,Produccion_PJ!$J212,Resultados_Dic3!$A$3:$A$99980,Produccion_PJ!$H212)</f>
        <v>16.1023229362835</v>
      </c>
      <c r="U212" s="21">
        <f>+SUMIFS(Resultados_Dic3!Q$3:Q$99980,Resultados_Dic3!$F$3:$F$99980,Produccion_PJ!$K212,Resultados_Dic3!$D$3:$D$99980,Produccion_PJ!$K$182,Resultados_Dic3!$E$3:$E$99980,Produccion_PJ!$J212,Resultados_Dic3!$A$3:$A$99980,Produccion_PJ!$H212)</f>
        <v>5.5023366949619597</v>
      </c>
      <c r="V212" s="21">
        <f>+SUMIFS(Resultados_Dic3!R$3:R$99980,Resultados_Dic3!$F$3:$F$99980,Produccion_PJ!$K212,Resultados_Dic3!$D$3:$D$99980,Produccion_PJ!$K$182,Resultados_Dic3!$E$3:$E$99980,Produccion_PJ!$J212,Resultados_Dic3!$A$3:$A$99980,Produccion_PJ!$H212)</f>
        <v>2.7553410897176001</v>
      </c>
      <c r="W212" s="21">
        <f>+SUMIFS(Resultados_Dic3!S$3:S$99980,Resultados_Dic3!$F$3:$F$99980,Produccion_PJ!$K212,Resultados_Dic3!$D$3:$D$99980,Produccion_PJ!$K$182,Resultados_Dic3!$E$3:$E$99980,Produccion_PJ!$J212,Resultados_Dic3!$A$3:$A$99980,Produccion_PJ!$H212)</f>
        <v>0</v>
      </c>
      <c r="X212" s="21">
        <f>+SUMIFS(Resultados_Dic3!T$3:T$99980,Resultados_Dic3!$F$3:$F$99980,Produccion_PJ!$K212,Resultados_Dic3!$D$3:$D$99980,Produccion_PJ!$K$182,Resultados_Dic3!$E$3:$E$99980,Produccion_PJ!$J212,Resultados_Dic3!$A$3:$A$99980,Produccion_PJ!$H212)</f>
        <v>0</v>
      </c>
      <c r="Y212" s="21">
        <f>+SUMIFS(Resultados_Dic3!U$3:U$99980,Resultados_Dic3!$F$3:$F$99980,Produccion_PJ!$K212,Resultados_Dic3!$D$3:$D$99980,Produccion_PJ!$K$182,Resultados_Dic3!$E$3:$E$99980,Produccion_PJ!$J212,Resultados_Dic3!$A$3:$A$99980,Produccion_PJ!$H212)</f>
        <v>0</v>
      </c>
      <c r="Z212" s="21">
        <f>+SUMIFS(Resultados_Dic3!V$3:V$99980,Resultados_Dic3!$F$3:$F$99980,Produccion_PJ!$K212,Resultados_Dic3!$D$3:$D$99980,Produccion_PJ!$K$182,Resultados_Dic3!$E$3:$E$99980,Produccion_PJ!$J212,Resultados_Dic3!$A$3:$A$99980,Produccion_PJ!$H212)</f>
        <v>0</v>
      </c>
      <c r="AA212" s="21">
        <f>+SUMIFS(Resultados_Dic3!W$3:W$99980,Resultados_Dic3!$F$3:$F$99980,Produccion_PJ!$K212,Resultados_Dic3!$D$3:$D$99980,Produccion_PJ!$K$182,Resultados_Dic3!$E$3:$E$99980,Produccion_PJ!$J212,Resultados_Dic3!$A$3:$A$99980,Produccion_PJ!$H212)</f>
        <v>0</v>
      </c>
      <c r="AB212" s="21">
        <f>+SUMIFS(Resultados_Dic3!X$3:X$99980,Resultados_Dic3!$F$3:$F$99980,Produccion_PJ!$K212,Resultados_Dic3!$D$3:$D$99980,Produccion_PJ!$K$182,Resultados_Dic3!$E$3:$E$99980,Produccion_PJ!$J212,Resultados_Dic3!$A$3:$A$99980,Produccion_PJ!$H212)</f>
        <v>0</v>
      </c>
      <c r="AC212" s="21">
        <f>+SUMIFS(Resultados_Dic3!Y$3:Y$99980,Resultados_Dic3!$F$3:$F$99980,Produccion_PJ!$K212,Resultados_Dic3!$D$3:$D$99980,Produccion_PJ!$K$182,Resultados_Dic3!$E$3:$E$99980,Produccion_PJ!$J212,Resultados_Dic3!$A$3:$A$99980,Produccion_PJ!$H212)</f>
        <v>0</v>
      </c>
      <c r="AD212" s="21">
        <f>+SUMIFS(Resultados_Dic3!Z$3:Z$99980,Resultados_Dic3!$F$3:$F$99980,Produccion_PJ!$K212,Resultados_Dic3!$D$3:$D$99980,Produccion_PJ!$K$182,Resultados_Dic3!$E$3:$E$99980,Produccion_PJ!$J212,Resultados_Dic3!$A$3:$A$99980,Produccion_PJ!$H212)</f>
        <v>0</v>
      </c>
      <c r="AE212" s="21">
        <f>+SUMIFS(Resultados_Dic3!AA$3:AA$99980,Resultados_Dic3!$F$3:$F$99980,Produccion_PJ!$K212,Resultados_Dic3!$D$3:$D$99980,Produccion_PJ!$K$182,Resultados_Dic3!$E$3:$E$99980,Produccion_PJ!$J212,Resultados_Dic3!$A$3:$A$99980,Produccion_PJ!$H212)</f>
        <v>0</v>
      </c>
      <c r="AF212" s="21">
        <f>+SUMIFS(Resultados_Dic3!AB$3:AB$99980,Resultados_Dic3!$F$3:$F$99980,Produccion_PJ!$K212,Resultados_Dic3!$D$3:$D$99980,Produccion_PJ!$K$182,Resultados_Dic3!$E$3:$E$99980,Produccion_PJ!$J212,Resultados_Dic3!$A$3:$A$99980,Produccion_PJ!$H212)</f>
        <v>0</v>
      </c>
      <c r="AG212" s="21">
        <f>+SUMIFS(Resultados_Dic3!AC$3:AC$99980,Resultados_Dic3!$F$3:$F$99980,Produccion_PJ!$K212,Resultados_Dic3!$D$3:$D$99980,Produccion_PJ!$K$182,Resultados_Dic3!$E$3:$E$99980,Produccion_PJ!$J212,Resultados_Dic3!$A$3:$A$99980,Produccion_PJ!$H212)</f>
        <v>0</v>
      </c>
      <c r="AH212" s="21">
        <f>+SUMIFS(Resultados_Dic3!AD$3:AD$99980,Resultados_Dic3!$F$3:$F$99980,Produccion_PJ!$K212,Resultados_Dic3!$D$3:$D$99980,Produccion_PJ!$K$182,Resultados_Dic3!$E$3:$E$99980,Produccion_PJ!$J212,Resultados_Dic3!$A$3:$A$99980,Produccion_PJ!$H212)</f>
        <v>0</v>
      </c>
      <c r="AI212" s="21">
        <f>+SUMIFS(Resultados_Dic3!AE$3:AE$99980,Resultados_Dic3!$F$3:$F$99980,Produccion_PJ!$K212,Resultados_Dic3!$D$3:$D$99980,Produccion_PJ!$K$182,Resultados_Dic3!$E$3:$E$99980,Produccion_PJ!$J212,Resultados_Dic3!$A$3:$A$99980,Produccion_PJ!$H212)</f>
        <v>0</v>
      </c>
      <c r="AJ212" s="21">
        <f>+SUMIFS(Resultados_Dic3!AF$3:AF$99980,Resultados_Dic3!$F$3:$F$99980,Produccion_PJ!$K212,Resultados_Dic3!$D$3:$D$99980,Produccion_PJ!$K$182,Resultados_Dic3!$E$3:$E$99980,Produccion_PJ!$J212,Resultados_Dic3!$A$3:$A$99980,Produccion_PJ!$H212)</f>
        <v>0</v>
      </c>
      <c r="AK212" s="21">
        <f>+SUMIFS(Resultados_Dic3!AG$3:AG$99980,Resultados_Dic3!$F$3:$F$99980,Produccion_PJ!$K212,Resultados_Dic3!$D$3:$D$99980,Produccion_PJ!$K$182,Resultados_Dic3!$E$3:$E$99980,Produccion_PJ!$J212,Resultados_Dic3!$A$3:$A$99980,Produccion_PJ!$H212)</f>
        <v>0</v>
      </c>
      <c r="AL212" s="21">
        <f>+SUMIFS(Resultados_Dic3!AH$3:AH$99980,Resultados_Dic3!$F$3:$F$99980,Produccion_PJ!$K212,Resultados_Dic3!$D$3:$D$99980,Produccion_PJ!$K$182,Resultados_Dic3!$E$3:$E$99980,Produccion_PJ!$J212,Resultados_Dic3!$A$3:$A$99980,Produccion_PJ!$H212)</f>
        <v>0</v>
      </c>
      <c r="AM212" s="21">
        <f>+SUMIFS(Resultados_Dic3!AI$3:AI$99980,Resultados_Dic3!$F$3:$F$99980,Produccion_PJ!$K212,Resultados_Dic3!$D$3:$D$99980,Produccion_PJ!$K$182,Resultados_Dic3!$E$3:$E$99980,Produccion_PJ!$J212,Resultados_Dic3!$A$3:$A$99980,Produccion_PJ!$H212)</f>
        <v>0</v>
      </c>
      <c r="AN212" s="21">
        <f>+SUMIFS(Resultados_Dic3!AJ$3:AJ$99980,Resultados_Dic3!$F$3:$F$99980,Produccion_PJ!$K212,Resultados_Dic3!$D$3:$D$99980,Produccion_PJ!$K$182,Resultados_Dic3!$E$3:$E$99980,Produccion_PJ!$J212,Resultados_Dic3!$A$3:$A$99980,Produccion_PJ!$H212)</f>
        <v>0</v>
      </c>
      <c r="AO212" s="21">
        <f>+SUMIFS(Resultados_Dic3!AK$3:AK$99980,Resultados_Dic3!$F$3:$F$99980,Produccion_PJ!$K212,Resultados_Dic3!$D$3:$D$99980,Produccion_PJ!$K$182,Resultados_Dic3!$E$3:$E$99980,Produccion_PJ!$J212,Resultados_Dic3!$A$3:$A$99980,Produccion_PJ!$H212)</f>
        <v>0</v>
      </c>
      <c r="AP212" s="21">
        <f>+SUMIFS(Resultados_Dic3!AL$3:AL$99980,Resultados_Dic3!$F$3:$F$99980,Produccion_PJ!$K212,Resultados_Dic3!$D$3:$D$99980,Produccion_PJ!$K$182,Resultados_Dic3!$E$3:$E$99980,Produccion_PJ!$J212,Resultados_Dic3!$A$3:$A$99980,Produccion_PJ!$H212)</f>
        <v>0</v>
      </c>
      <c r="AQ212" s="21">
        <f>+SUMIFS(Resultados_Dic3!AM$3:AM$99980,Resultados_Dic3!$F$3:$F$99980,Produccion_PJ!$K212,Resultados_Dic3!$D$3:$D$99980,Produccion_PJ!$K$182,Resultados_Dic3!$E$3:$E$99980,Produccion_PJ!$J212,Resultados_Dic3!$A$3:$A$99980,Produccion_PJ!$H212)</f>
        <v>0</v>
      </c>
    </row>
    <row r="213" spans="1:43" x14ac:dyDescent="0.25">
      <c r="H213" s="17" t="str">
        <f t="shared" si="438"/>
        <v>DIC5</v>
      </c>
      <c r="J213" s="24" t="s">
        <v>137</v>
      </c>
      <c r="K213" s="13" t="s">
        <v>162</v>
      </c>
      <c r="L213" s="21">
        <f>+SUMIFS(Resultados_Dic3!H$3:H$99980,Resultados_Dic3!$F$3:$F$99980,Produccion_PJ!$K213,Resultados_Dic3!$D$3:$D$99980,Produccion_PJ!$K$182,Resultados_Dic3!$E$3:$E$99980,Produccion_PJ!$J213,Resultados_Dic3!$A$3:$A$99980,Produccion_PJ!$H213)</f>
        <v>720.61637872821598</v>
      </c>
      <c r="M213" s="21">
        <f>+SUMIFS(Resultados_Dic3!I$3:I$99980,Resultados_Dic3!$F$3:$F$99980,Produccion_PJ!$K213,Resultados_Dic3!$D$3:$D$99980,Produccion_PJ!$K$182,Resultados_Dic3!$E$3:$E$99980,Produccion_PJ!$J213,Resultados_Dic3!$A$3:$A$99980,Produccion_PJ!$H213)</f>
        <v>681.81480473396005</v>
      </c>
      <c r="N213" s="21">
        <f>+SUMIFS(Resultados_Dic3!J$3:J$99980,Resultados_Dic3!$F$3:$F$99980,Produccion_PJ!$K213,Resultados_Dic3!$D$3:$D$99980,Produccion_PJ!$K$182,Resultados_Dic3!$E$3:$E$99980,Produccion_PJ!$J213,Resultados_Dic3!$A$3:$A$99980,Produccion_PJ!$H213)</f>
        <v>648.41491229972496</v>
      </c>
      <c r="O213" s="21">
        <f>+SUMIFS(Resultados_Dic3!K$3:K$99980,Resultados_Dic3!$F$3:$F$99980,Produccion_PJ!$K213,Resultados_Dic3!$D$3:$D$99980,Produccion_PJ!$K$182,Resultados_Dic3!$E$3:$E$99980,Produccion_PJ!$J213,Resultados_Dic3!$A$3:$A$99980,Produccion_PJ!$H213)</f>
        <v>615.01501986549101</v>
      </c>
      <c r="P213" s="21">
        <f>+SUMIFS(Resultados_Dic3!L$3:L$99980,Resultados_Dic3!$F$3:$F$99980,Produccion_PJ!$K213,Resultados_Dic3!$D$3:$D$99980,Produccion_PJ!$K$182,Resultados_Dic3!$E$3:$E$99980,Produccion_PJ!$J213,Resultados_Dic3!$A$3:$A$99980,Produccion_PJ!$H213)</f>
        <v>581.61512743125604</v>
      </c>
      <c r="Q213" s="21">
        <f>+SUMIFS(Resultados_Dic3!M$3:M$99980,Resultados_Dic3!$F$3:$F$99980,Produccion_PJ!$K213,Resultados_Dic3!$D$3:$D$99980,Produccion_PJ!$K$182,Resultados_Dic3!$E$3:$E$99980,Produccion_PJ!$J213,Resultados_Dic3!$A$3:$A$99980,Produccion_PJ!$H213)</f>
        <v>535.09750655160099</v>
      </c>
      <c r="R213" s="21">
        <f>+SUMIFS(Resultados_Dic3!N$3:N$99980,Resultados_Dic3!$F$3:$F$99980,Produccion_PJ!$K213,Resultados_Dic3!$D$3:$D$99980,Produccion_PJ!$K$182,Resultados_Dic3!$E$3:$E$99980,Produccion_PJ!$J213,Resultados_Dic3!$A$3:$A$99980,Produccion_PJ!$H213)</f>
        <v>488.57988567194599</v>
      </c>
      <c r="S213" s="21">
        <f>+SUMIFS(Resultados_Dic3!O$3:O$99980,Resultados_Dic3!$F$3:$F$99980,Produccion_PJ!$K213,Resultados_Dic3!$D$3:$D$99980,Produccion_PJ!$K$182,Resultados_Dic3!$E$3:$E$99980,Produccion_PJ!$J213,Resultados_Dic3!$A$3:$A$99980,Produccion_PJ!$H213)</f>
        <v>451.69183588111702</v>
      </c>
      <c r="T213" s="21">
        <f>+SUMIFS(Resultados_Dic3!P$3:P$99980,Resultados_Dic3!$F$3:$F$99980,Produccion_PJ!$K213,Resultados_Dic3!$D$3:$D$99980,Produccion_PJ!$K$182,Resultados_Dic3!$E$3:$E$99980,Produccion_PJ!$J213,Resultados_Dic3!$A$3:$A$99980,Produccion_PJ!$H213)</f>
        <v>336.39783093560902</v>
      </c>
      <c r="U213" s="21">
        <f>+SUMIFS(Resultados_Dic3!Q$3:Q$99980,Resultados_Dic3!$F$3:$F$99980,Produccion_PJ!$K213,Resultados_Dic3!$D$3:$D$99980,Produccion_PJ!$K$182,Resultados_Dic3!$E$3:$E$99980,Produccion_PJ!$J213,Resultados_Dic3!$A$3:$A$99980,Produccion_PJ!$H213)</f>
        <v>216.763858972425</v>
      </c>
      <c r="V213" s="21">
        <f>+SUMIFS(Resultados_Dic3!R$3:R$99980,Resultados_Dic3!$F$3:$F$99980,Produccion_PJ!$K213,Resultados_Dic3!$D$3:$D$99980,Produccion_PJ!$K$182,Resultados_Dic3!$E$3:$E$99980,Produccion_PJ!$J213,Resultados_Dic3!$A$3:$A$99980,Produccion_PJ!$H213)</f>
        <v>110.882989790121</v>
      </c>
      <c r="W213" s="21">
        <f>+SUMIFS(Resultados_Dic3!S$3:S$99980,Resultados_Dic3!$F$3:$F$99980,Produccion_PJ!$K213,Resultados_Dic3!$D$3:$D$99980,Produccion_PJ!$K$182,Resultados_Dic3!$E$3:$E$99980,Produccion_PJ!$J213,Resultados_Dic3!$A$3:$A$99980,Produccion_PJ!$H213)</f>
        <v>110.882989790122</v>
      </c>
      <c r="X213" s="21">
        <f>+SUMIFS(Resultados_Dic3!T$3:T$99980,Resultados_Dic3!$F$3:$F$99980,Produccion_PJ!$K213,Resultados_Dic3!$D$3:$D$99980,Produccion_PJ!$K$182,Resultados_Dic3!$E$3:$E$99980,Produccion_PJ!$J213,Resultados_Dic3!$A$3:$A$99980,Produccion_PJ!$H213)</f>
        <v>110.882989790122</v>
      </c>
      <c r="Y213" s="21">
        <f>+SUMIFS(Resultados_Dic3!U$3:U$99980,Resultados_Dic3!$F$3:$F$99980,Produccion_PJ!$K213,Resultados_Dic3!$D$3:$D$99980,Produccion_PJ!$K$182,Resultados_Dic3!$E$3:$E$99980,Produccion_PJ!$J213,Resultados_Dic3!$A$3:$A$99980,Produccion_PJ!$H213)</f>
        <v>39.110409841057901</v>
      </c>
      <c r="Z213" s="21">
        <f>+SUMIFS(Resultados_Dic3!V$3:V$99980,Resultados_Dic3!$F$3:$F$99980,Produccion_PJ!$K213,Resultados_Dic3!$D$3:$D$99980,Produccion_PJ!$K$182,Resultados_Dic3!$E$3:$E$99980,Produccion_PJ!$J213,Resultados_Dic3!$A$3:$A$99980,Produccion_PJ!$H213)</f>
        <v>0</v>
      </c>
      <c r="AA213" s="21">
        <f>+SUMIFS(Resultados_Dic3!W$3:W$99980,Resultados_Dic3!$F$3:$F$99980,Produccion_PJ!$K213,Resultados_Dic3!$D$3:$D$99980,Produccion_PJ!$K$182,Resultados_Dic3!$E$3:$E$99980,Produccion_PJ!$J213,Resultados_Dic3!$A$3:$A$99980,Produccion_PJ!$H213)</f>
        <v>0</v>
      </c>
      <c r="AB213" s="21">
        <f>+SUMIFS(Resultados_Dic3!X$3:X$99980,Resultados_Dic3!$F$3:$F$99980,Produccion_PJ!$K213,Resultados_Dic3!$D$3:$D$99980,Produccion_PJ!$K$182,Resultados_Dic3!$E$3:$E$99980,Produccion_PJ!$J213,Resultados_Dic3!$A$3:$A$99980,Produccion_PJ!$H213)</f>
        <v>0</v>
      </c>
      <c r="AC213" s="21">
        <f>+SUMIFS(Resultados_Dic3!Y$3:Y$99980,Resultados_Dic3!$F$3:$F$99980,Produccion_PJ!$K213,Resultados_Dic3!$D$3:$D$99980,Produccion_PJ!$K$182,Resultados_Dic3!$E$3:$E$99980,Produccion_PJ!$J213,Resultados_Dic3!$A$3:$A$99980,Produccion_PJ!$H213)</f>
        <v>0</v>
      </c>
      <c r="AD213" s="21">
        <f>+SUMIFS(Resultados_Dic3!Z$3:Z$99980,Resultados_Dic3!$F$3:$F$99980,Produccion_PJ!$K213,Resultados_Dic3!$D$3:$D$99980,Produccion_PJ!$K$182,Resultados_Dic3!$E$3:$E$99980,Produccion_PJ!$J213,Resultados_Dic3!$A$3:$A$99980,Produccion_PJ!$H213)</f>
        <v>0</v>
      </c>
      <c r="AE213" s="21">
        <f>+SUMIFS(Resultados_Dic3!AA$3:AA$99980,Resultados_Dic3!$F$3:$F$99980,Produccion_PJ!$K213,Resultados_Dic3!$D$3:$D$99980,Produccion_PJ!$K$182,Resultados_Dic3!$E$3:$E$99980,Produccion_PJ!$J213,Resultados_Dic3!$A$3:$A$99980,Produccion_PJ!$H213)</f>
        <v>0</v>
      </c>
      <c r="AF213" s="21">
        <f>+SUMIFS(Resultados_Dic3!AB$3:AB$99980,Resultados_Dic3!$F$3:$F$99980,Produccion_PJ!$K213,Resultados_Dic3!$D$3:$D$99980,Produccion_PJ!$K$182,Resultados_Dic3!$E$3:$E$99980,Produccion_PJ!$J213,Resultados_Dic3!$A$3:$A$99980,Produccion_PJ!$H213)</f>
        <v>0</v>
      </c>
      <c r="AG213" s="21">
        <f>+SUMIFS(Resultados_Dic3!AC$3:AC$99980,Resultados_Dic3!$F$3:$F$99980,Produccion_PJ!$K213,Resultados_Dic3!$D$3:$D$99980,Produccion_PJ!$K$182,Resultados_Dic3!$E$3:$E$99980,Produccion_PJ!$J213,Resultados_Dic3!$A$3:$A$99980,Produccion_PJ!$H213)</f>
        <v>0</v>
      </c>
      <c r="AH213" s="21">
        <f>+SUMIFS(Resultados_Dic3!AD$3:AD$99980,Resultados_Dic3!$F$3:$F$99980,Produccion_PJ!$K213,Resultados_Dic3!$D$3:$D$99980,Produccion_PJ!$K$182,Resultados_Dic3!$E$3:$E$99980,Produccion_PJ!$J213,Resultados_Dic3!$A$3:$A$99980,Produccion_PJ!$H213)</f>
        <v>0</v>
      </c>
      <c r="AI213" s="21">
        <f>+SUMIFS(Resultados_Dic3!AE$3:AE$99980,Resultados_Dic3!$F$3:$F$99980,Produccion_PJ!$K213,Resultados_Dic3!$D$3:$D$99980,Produccion_PJ!$K$182,Resultados_Dic3!$E$3:$E$99980,Produccion_PJ!$J213,Resultados_Dic3!$A$3:$A$99980,Produccion_PJ!$H213)</f>
        <v>0</v>
      </c>
      <c r="AJ213" s="21">
        <f>+SUMIFS(Resultados_Dic3!AF$3:AF$99980,Resultados_Dic3!$F$3:$F$99980,Produccion_PJ!$K213,Resultados_Dic3!$D$3:$D$99980,Produccion_PJ!$K$182,Resultados_Dic3!$E$3:$E$99980,Produccion_PJ!$J213,Resultados_Dic3!$A$3:$A$99980,Produccion_PJ!$H213)</f>
        <v>0</v>
      </c>
      <c r="AK213" s="21">
        <f>+SUMIFS(Resultados_Dic3!AG$3:AG$99980,Resultados_Dic3!$F$3:$F$99980,Produccion_PJ!$K213,Resultados_Dic3!$D$3:$D$99980,Produccion_PJ!$K$182,Resultados_Dic3!$E$3:$E$99980,Produccion_PJ!$J213,Resultados_Dic3!$A$3:$A$99980,Produccion_PJ!$H213)</f>
        <v>0</v>
      </c>
      <c r="AL213" s="21">
        <f>+SUMIFS(Resultados_Dic3!AH$3:AH$99980,Resultados_Dic3!$F$3:$F$99980,Produccion_PJ!$K213,Resultados_Dic3!$D$3:$D$99980,Produccion_PJ!$K$182,Resultados_Dic3!$E$3:$E$99980,Produccion_PJ!$J213,Resultados_Dic3!$A$3:$A$99980,Produccion_PJ!$H213)</f>
        <v>0</v>
      </c>
      <c r="AM213" s="21">
        <f>+SUMIFS(Resultados_Dic3!AI$3:AI$99980,Resultados_Dic3!$F$3:$F$99980,Produccion_PJ!$K213,Resultados_Dic3!$D$3:$D$99980,Produccion_PJ!$K$182,Resultados_Dic3!$E$3:$E$99980,Produccion_PJ!$J213,Resultados_Dic3!$A$3:$A$99980,Produccion_PJ!$H213)</f>
        <v>0</v>
      </c>
      <c r="AN213" s="21">
        <f>+SUMIFS(Resultados_Dic3!AJ$3:AJ$99980,Resultados_Dic3!$F$3:$F$99980,Produccion_PJ!$K213,Resultados_Dic3!$D$3:$D$99980,Produccion_PJ!$K$182,Resultados_Dic3!$E$3:$E$99980,Produccion_PJ!$J213,Resultados_Dic3!$A$3:$A$99980,Produccion_PJ!$H213)</f>
        <v>0</v>
      </c>
      <c r="AO213" s="21">
        <f>+SUMIFS(Resultados_Dic3!AK$3:AK$99980,Resultados_Dic3!$F$3:$F$99980,Produccion_PJ!$K213,Resultados_Dic3!$D$3:$D$99980,Produccion_PJ!$K$182,Resultados_Dic3!$E$3:$E$99980,Produccion_PJ!$J213,Resultados_Dic3!$A$3:$A$99980,Produccion_PJ!$H213)</f>
        <v>0</v>
      </c>
      <c r="AP213" s="21">
        <f>+SUMIFS(Resultados_Dic3!AL$3:AL$99980,Resultados_Dic3!$F$3:$F$99980,Produccion_PJ!$K213,Resultados_Dic3!$D$3:$D$99980,Produccion_PJ!$K$182,Resultados_Dic3!$E$3:$E$99980,Produccion_PJ!$J213,Resultados_Dic3!$A$3:$A$99980,Produccion_PJ!$H213)</f>
        <v>0</v>
      </c>
      <c r="AQ213" s="21">
        <f>+SUMIFS(Resultados_Dic3!AM$3:AM$99980,Resultados_Dic3!$F$3:$F$99980,Produccion_PJ!$K213,Resultados_Dic3!$D$3:$D$99980,Produccion_PJ!$K$182,Resultados_Dic3!$E$3:$E$99980,Produccion_PJ!$J213,Resultados_Dic3!$A$3:$A$99980,Produccion_PJ!$H213)</f>
        <v>0</v>
      </c>
    </row>
    <row r="214" spans="1:43" x14ac:dyDescent="0.25">
      <c r="H214" s="17" t="str">
        <f t="shared" si="438"/>
        <v>DIC5</v>
      </c>
      <c r="J214" s="24" t="s">
        <v>139</v>
      </c>
      <c r="K214" s="13" t="s">
        <v>164</v>
      </c>
      <c r="L214" s="21">
        <f>+SUMIFS(Resultados_Dic3!H$3:H$99980,Resultados_Dic3!$F$3:$F$99980,Produccion_PJ!$K214,Resultados_Dic3!$D$3:$D$99980,Produccion_PJ!$K$182,Resultados_Dic3!$E$3:$E$99980,Produccion_PJ!$J214,Resultados_Dic3!$A$3:$A$99980,Produccion_PJ!$H214)</f>
        <v>0</v>
      </c>
      <c r="M214" s="21">
        <f>+SUMIFS(Resultados_Dic3!I$3:I$99980,Resultados_Dic3!$F$3:$F$99980,Produccion_PJ!$K214,Resultados_Dic3!$D$3:$D$99980,Produccion_PJ!$K$182,Resultados_Dic3!$E$3:$E$99980,Produccion_PJ!$J214,Resultados_Dic3!$A$3:$A$99980,Produccion_PJ!$H214)</f>
        <v>0</v>
      </c>
      <c r="N214" s="21">
        <f>+SUMIFS(Resultados_Dic3!J$3:J$99980,Resultados_Dic3!$F$3:$F$99980,Produccion_PJ!$K214,Resultados_Dic3!$D$3:$D$99980,Produccion_PJ!$K$182,Resultados_Dic3!$E$3:$E$99980,Produccion_PJ!$J214,Resultados_Dic3!$A$3:$A$99980,Produccion_PJ!$H214)</f>
        <v>0</v>
      </c>
      <c r="O214" s="21">
        <f>+SUMIFS(Resultados_Dic3!K$3:K$99980,Resultados_Dic3!$F$3:$F$99980,Produccion_PJ!$K214,Resultados_Dic3!$D$3:$D$99980,Produccion_PJ!$K$182,Resultados_Dic3!$E$3:$E$99980,Produccion_PJ!$J214,Resultados_Dic3!$A$3:$A$99980,Produccion_PJ!$H214)</f>
        <v>0</v>
      </c>
      <c r="P214" s="21">
        <f>+SUMIFS(Resultados_Dic3!L$3:L$99980,Resultados_Dic3!$F$3:$F$99980,Produccion_PJ!$K214,Resultados_Dic3!$D$3:$D$99980,Produccion_PJ!$K$182,Resultados_Dic3!$E$3:$E$99980,Produccion_PJ!$J214,Resultados_Dic3!$A$3:$A$99980,Produccion_PJ!$H214)</f>
        <v>0</v>
      </c>
      <c r="Q214" s="21">
        <f>+SUMIFS(Resultados_Dic3!M$3:M$99980,Resultados_Dic3!$F$3:$F$99980,Produccion_PJ!$K214,Resultados_Dic3!$D$3:$D$99980,Produccion_PJ!$K$182,Resultados_Dic3!$E$3:$E$99980,Produccion_PJ!$J214,Resultados_Dic3!$A$3:$A$99980,Produccion_PJ!$H214)</f>
        <v>4.2173237210894099</v>
      </c>
      <c r="R214" s="21">
        <f>+SUMIFS(Resultados_Dic3!N$3:N$99980,Resultados_Dic3!$F$3:$F$99980,Produccion_PJ!$K214,Resultados_Dic3!$D$3:$D$99980,Produccion_PJ!$K$182,Resultados_Dic3!$E$3:$E$99980,Produccion_PJ!$J214,Resultados_Dic3!$A$3:$A$99980,Produccion_PJ!$H214)</f>
        <v>3.9923997892979699</v>
      </c>
      <c r="S214" s="21">
        <f>+SUMIFS(Resultados_Dic3!O$3:O$99980,Resultados_Dic3!$F$3:$F$99980,Produccion_PJ!$K214,Resultados_Dic3!$D$3:$D$99980,Produccion_PJ!$K$182,Resultados_Dic3!$E$3:$E$99980,Produccion_PJ!$J214,Resultados_Dic3!$A$3:$A$99980,Produccion_PJ!$H214)</f>
        <v>0.454843686645441</v>
      </c>
      <c r="T214" s="21">
        <f>+SUMIFS(Resultados_Dic3!P$3:P$99980,Resultados_Dic3!$F$3:$F$99980,Produccion_PJ!$K214,Resultados_Dic3!$D$3:$D$99980,Produccion_PJ!$K$182,Resultados_Dic3!$E$3:$E$99980,Produccion_PJ!$J214,Resultados_Dic3!$A$3:$A$99980,Produccion_PJ!$H214)</f>
        <v>0</v>
      </c>
      <c r="U214" s="21">
        <f>+SUMIFS(Resultados_Dic3!Q$3:Q$99980,Resultados_Dic3!$F$3:$F$99980,Produccion_PJ!$K214,Resultados_Dic3!$D$3:$D$99980,Produccion_PJ!$K$182,Resultados_Dic3!$E$3:$E$99980,Produccion_PJ!$J214,Resultados_Dic3!$A$3:$A$99980,Produccion_PJ!$H214)</f>
        <v>0</v>
      </c>
      <c r="V214" s="21">
        <f>+SUMIFS(Resultados_Dic3!R$3:R$99980,Resultados_Dic3!$F$3:$F$99980,Produccion_PJ!$K214,Resultados_Dic3!$D$3:$D$99980,Produccion_PJ!$K$182,Resultados_Dic3!$E$3:$E$99980,Produccion_PJ!$J214,Resultados_Dic3!$A$3:$A$99980,Produccion_PJ!$H214)</f>
        <v>0</v>
      </c>
      <c r="W214" s="21">
        <f>+SUMIFS(Resultados_Dic3!S$3:S$99980,Resultados_Dic3!$F$3:$F$99980,Produccion_PJ!$K214,Resultados_Dic3!$D$3:$D$99980,Produccion_PJ!$K$182,Resultados_Dic3!$E$3:$E$99980,Produccion_PJ!$J214,Resultados_Dic3!$A$3:$A$99980,Produccion_PJ!$H214)</f>
        <v>0</v>
      </c>
      <c r="X214" s="21">
        <f>+SUMIFS(Resultados_Dic3!T$3:T$99980,Resultados_Dic3!$F$3:$F$99980,Produccion_PJ!$K214,Resultados_Dic3!$D$3:$D$99980,Produccion_PJ!$K$182,Resultados_Dic3!$E$3:$E$99980,Produccion_PJ!$J214,Resultados_Dic3!$A$3:$A$99980,Produccion_PJ!$H214)</f>
        <v>0</v>
      </c>
      <c r="Y214" s="21">
        <f>+SUMIFS(Resultados_Dic3!U$3:U$99980,Resultados_Dic3!$F$3:$F$99980,Produccion_PJ!$K214,Resultados_Dic3!$D$3:$D$99980,Produccion_PJ!$K$182,Resultados_Dic3!$E$3:$E$99980,Produccion_PJ!$J214,Resultados_Dic3!$A$3:$A$99980,Produccion_PJ!$H214)</f>
        <v>0</v>
      </c>
      <c r="Z214" s="21">
        <f>+SUMIFS(Resultados_Dic3!V$3:V$99980,Resultados_Dic3!$F$3:$F$99980,Produccion_PJ!$K214,Resultados_Dic3!$D$3:$D$99980,Produccion_PJ!$K$182,Resultados_Dic3!$E$3:$E$99980,Produccion_PJ!$J214,Resultados_Dic3!$A$3:$A$99980,Produccion_PJ!$H214)</f>
        <v>0</v>
      </c>
      <c r="AA214" s="21">
        <f>+SUMIFS(Resultados_Dic3!W$3:W$99980,Resultados_Dic3!$F$3:$F$99980,Produccion_PJ!$K214,Resultados_Dic3!$D$3:$D$99980,Produccion_PJ!$K$182,Resultados_Dic3!$E$3:$E$99980,Produccion_PJ!$J214,Resultados_Dic3!$A$3:$A$99980,Produccion_PJ!$H214)</f>
        <v>0</v>
      </c>
      <c r="AB214" s="21">
        <f>+SUMIFS(Resultados_Dic3!X$3:X$99980,Resultados_Dic3!$F$3:$F$99980,Produccion_PJ!$K214,Resultados_Dic3!$D$3:$D$99980,Produccion_PJ!$K$182,Resultados_Dic3!$E$3:$E$99980,Produccion_PJ!$J214,Resultados_Dic3!$A$3:$A$99980,Produccion_PJ!$H214)</f>
        <v>0</v>
      </c>
      <c r="AC214" s="21">
        <f>+SUMIFS(Resultados_Dic3!Y$3:Y$99980,Resultados_Dic3!$F$3:$F$99980,Produccion_PJ!$K214,Resultados_Dic3!$D$3:$D$99980,Produccion_PJ!$K$182,Resultados_Dic3!$E$3:$E$99980,Produccion_PJ!$J214,Resultados_Dic3!$A$3:$A$99980,Produccion_PJ!$H214)</f>
        <v>0</v>
      </c>
      <c r="AD214" s="21">
        <f>+SUMIFS(Resultados_Dic3!Z$3:Z$99980,Resultados_Dic3!$F$3:$F$99980,Produccion_PJ!$K214,Resultados_Dic3!$D$3:$D$99980,Produccion_PJ!$K$182,Resultados_Dic3!$E$3:$E$99980,Produccion_PJ!$J214,Resultados_Dic3!$A$3:$A$99980,Produccion_PJ!$H214)</f>
        <v>0</v>
      </c>
      <c r="AE214" s="21">
        <f>+SUMIFS(Resultados_Dic3!AA$3:AA$99980,Resultados_Dic3!$F$3:$F$99980,Produccion_PJ!$K214,Resultados_Dic3!$D$3:$D$99980,Produccion_PJ!$K$182,Resultados_Dic3!$E$3:$E$99980,Produccion_PJ!$J214,Resultados_Dic3!$A$3:$A$99980,Produccion_PJ!$H214)</f>
        <v>0</v>
      </c>
      <c r="AF214" s="21">
        <f>+SUMIFS(Resultados_Dic3!AB$3:AB$99980,Resultados_Dic3!$F$3:$F$99980,Produccion_PJ!$K214,Resultados_Dic3!$D$3:$D$99980,Produccion_PJ!$K$182,Resultados_Dic3!$E$3:$E$99980,Produccion_PJ!$J214,Resultados_Dic3!$A$3:$A$99980,Produccion_PJ!$H214)</f>
        <v>0</v>
      </c>
      <c r="AG214" s="21">
        <f>+SUMIFS(Resultados_Dic3!AC$3:AC$99980,Resultados_Dic3!$F$3:$F$99980,Produccion_PJ!$K214,Resultados_Dic3!$D$3:$D$99980,Produccion_PJ!$K$182,Resultados_Dic3!$E$3:$E$99980,Produccion_PJ!$J214,Resultados_Dic3!$A$3:$A$99980,Produccion_PJ!$H214)</f>
        <v>0</v>
      </c>
      <c r="AH214" s="21">
        <f>+SUMIFS(Resultados_Dic3!AD$3:AD$99980,Resultados_Dic3!$F$3:$F$99980,Produccion_PJ!$K214,Resultados_Dic3!$D$3:$D$99980,Produccion_PJ!$K$182,Resultados_Dic3!$E$3:$E$99980,Produccion_PJ!$J214,Resultados_Dic3!$A$3:$A$99980,Produccion_PJ!$H214)</f>
        <v>0</v>
      </c>
      <c r="AI214" s="21">
        <f>+SUMIFS(Resultados_Dic3!AE$3:AE$99980,Resultados_Dic3!$F$3:$F$99980,Produccion_PJ!$K214,Resultados_Dic3!$D$3:$D$99980,Produccion_PJ!$K$182,Resultados_Dic3!$E$3:$E$99980,Produccion_PJ!$J214,Resultados_Dic3!$A$3:$A$99980,Produccion_PJ!$H214)</f>
        <v>0</v>
      </c>
      <c r="AJ214" s="21">
        <f>+SUMIFS(Resultados_Dic3!AF$3:AF$99980,Resultados_Dic3!$F$3:$F$99980,Produccion_PJ!$K214,Resultados_Dic3!$D$3:$D$99980,Produccion_PJ!$K$182,Resultados_Dic3!$E$3:$E$99980,Produccion_PJ!$J214,Resultados_Dic3!$A$3:$A$99980,Produccion_PJ!$H214)</f>
        <v>0</v>
      </c>
      <c r="AK214" s="21">
        <f>+SUMIFS(Resultados_Dic3!AG$3:AG$99980,Resultados_Dic3!$F$3:$F$99980,Produccion_PJ!$K214,Resultados_Dic3!$D$3:$D$99980,Produccion_PJ!$K$182,Resultados_Dic3!$E$3:$E$99980,Produccion_PJ!$J214,Resultados_Dic3!$A$3:$A$99980,Produccion_PJ!$H214)</f>
        <v>0</v>
      </c>
      <c r="AL214" s="21">
        <f>+SUMIFS(Resultados_Dic3!AH$3:AH$99980,Resultados_Dic3!$F$3:$F$99980,Produccion_PJ!$K214,Resultados_Dic3!$D$3:$D$99980,Produccion_PJ!$K$182,Resultados_Dic3!$E$3:$E$99980,Produccion_PJ!$J214,Resultados_Dic3!$A$3:$A$99980,Produccion_PJ!$H214)</f>
        <v>0</v>
      </c>
      <c r="AM214" s="21">
        <f>+SUMIFS(Resultados_Dic3!AI$3:AI$99980,Resultados_Dic3!$F$3:$F$99980,Produccion_PJ!$K214,Resultados_Dic3!$D$3:$D$99980,Produccion_PJ!$K$182,Resultados_Dic3!$E$3:$E$99980,Produccion_PJ!$J214,Resultados_Dic3!$A$3:$A$99980,Produccion_PJ!$H214)</f>
        <v>0</v>
      </c>
      <c r="AN214" s="21">
        <f>+SUMIFS(Resultados_Dic3!AJ$3:AJ$99980,Resultados_Dic3!$F$3:$F$99980,Produccion_PJ!$K214,Resultados_Dic3!$D$3:$D$99980,Produccion_PJ!$K$182,Resultados_Dic3!$E$3:$E$99980,Produccion_PJ!$J214,Resultados_Dic3!$A$3:$A$99980,Produccion_PJ!$H214)</f>
        <v>0</v>
      </c>
      <c r="AO214" s="21">
        <f>+SUMIFS(Resultados_Dic3!AK$3:AK$99980,Resultados_Dic3!$F$3:$F$99980,Produccion_PJ!$K214,Resultados_Dic3!$D$3:$D$99980,Produccion_PJ!$K$182,Resultados_Dic3!$E$3:$E$99980,Produccion_PJ!$J214,Resultados_Dic3!$A$3:$A$99980,Produccion_PJ!$H214)</f>
        <v>0</v>
      </c>
      <c r="AP214" s="21">
        <f>+SUMIFS(Resultados_Dic3!AL$3:AL$99980,Resultados_Dic3!$F$3:$F$99980,Produccion_PJ!$K214,Resultados_Dic3!$D$3:$D$99980,Produccion_PJ!$K$182,Resultados_Dic3!$E$3:$E$99980,Produccion_PJ!$J214,Resultados_Dic3!$A$3:$A$99980,Produccion_PJ!$H214)</f>
        <v>0</v>
      </c>
      <c r="AQ214" s="21">
        <f>+SUMIFS(Resultados_Dic3!AM$3:AM$99980,Resultados_Dic3!$F$3:$F$99980,Produccion_PJ!$K214,Resultados_Dic3!$D$3:$D$99980,Produccion_PJ!$K$182,Resultados_Dic3!$E$3:$E$99980,Produccion_PJ!$J214,Resultados_Dic3!$A$3:$A$99980,Produccion_PJ!$H214)</f>
        <v>0</v>
      </c>
    </row>
    <row r="215" spans="1:43" x14ac:dyDescent="0.25">
      <c r="H215" s="17" t="str">
        <f t="shared" si="438"/>
        <v>DIC5</v>
      </c>
      <c r="J215" s="24" t="s">
        <v>141</v>
      </c>
      <c r="K215" s="13" t="s">
        <v>165</v>
      </c>
      <c r="L215" s="21">
        <f>+SUMIFS(Resultados_Dic3!H$3:H$99980,Resultados_Dic3!$F$3:$F$99980,Produccion_PJ!$K215,Resultados_Dic3!$D$3:$D$99980,Produccion_PJ!$K$182,Resultados_Dic3!$E$3:$E$99980,Produccion_PJ!$J215,Resultados_Dic3!$A$3:$A$99980,Produccion_PJ!$H215)</f>
        <v>113.321168509804</v>
      </c>
      <c r="M215" s="21">
        <f>+SUMIFS(Resultados_Dic3!I$3:I$99980,Resultados_Dic3!$F$3:$F$99980,Produccion_PJ!$K215,Resultados_Dic3!$D$3:$D$99980,Produccion_PJ!$K$182,Resultados_Dic3!$E$3:$E$99980,Produccion_PJ!$J215,Resultados_Dic3!$A$3:$A$99980,Produccion_PJ!$H215)</f>
        <v>101.180776321772</v>
      </c>
      <c r="N215" s="21">
        <f>+SUMIFS(Resultados_Dic3!J$3:J$99980,Resultados_Dic3!$F$3:$F$99980,Produccion_PJ!$K215,Resultados_Dic3!$D$3:$D$99980,Produccion_PJ!$K$182,Resultados_Dic3!$E$3:$E$99980,Produccion_PJ!$J215,Resultados_Dic3!$A$3:$A$99980,Produccion_PJ!$H215)</f>
        <v>88.380228208068502</v>
      </c>
      <c r="O215" s="21">
        <f>+SUMIFS(Resultados_Dic3!K$3:K$99980,Resultados_Dic3!$F$3:$F$99980,Produccion_PJ!$K215,Resultados_Dic3!$D$3:$D$99980,Produccion_PJ!$K$182,Resultados_Dic3!$E$3:$E$99980,Produccion_PJ!$J215,Resultados_Dic3!$A$3:$A$99980,Produccion_PJ!$H215)</f>
        <v>75.579680094364804</v>
      </c>
      <c r="P215" s="21">
        <f>+SUMIFS(Resultados_Dic3!L$3:L$99980,Resultados_Dic3!$F$3:$F$99980,Produccion_PJ!$K215,Resultados_Dic3!$D$3:$D$99980,Produccion_PJ!$K$182,Resultados_Dic3!$E$3:$E$99980,Produccion_PJ!$J215,Resultados_Dic3!$A$3:$A$99980,Produccion_PJ!$H215)</f>
        <v>62.779131980661198</v>
      </c>
      <c r="Q215" s="21">
        <f>+SUMIFS(Resultados_Dic3!M$3:M$99980,Resultados_Dic3!$F$3:$F$99980,Produccion_PJ!$K215,Resultados_Dic3!$D$3:$D$99980,Produccion_PJ!$K$182,Resultados_Dic3!$E$3:$E$99980,Produccion_PJ!$J215,Resultados_Dic3!$A$3:$A$99980,Produccion_PJ!$H215)</f>
        <v>49.058872505490697</v>
      </c>
      <c r="R215" s="21">
        <f>+SUMIFS(Resultados_Dic3!N$3:N$99980,Resultados_Dic3!$F$3:$F$99980,Produccion_PJ!$K215,Resultados_Dic3!$D$3:$D$99980,Produccion_PJ!$K$182,Resultados_Dic3!$E$3:$E$99980,Produccion_PJ!$J215,Resultados_Dic3!$A$3:$A$99980,Produccion_PJ!$H215)</f>
        <v>35.338613030320197</v>
      </c>
      <c r="S215" s="21">
        <f>+SUMIFS(Resultados_Dic3!O$3:O$99980,Resultados_Dic3!$F$3:$F$99980,Produccion_PJ!$K215,Resultados_Dic3!$D$3:$D$99980,Produccion_PJ!$K$182,Resultados_Dic3!$E$3:$E$99980,Produccion_PJ!$J215,Resultados_Dic3!$A$3:$A$99980,Produccion_PJ!$H215)</f>
        <v>69.416111716177397</v>
      </c>
      <c r="T215" s="21">
        <f>+SUMIFS(Resultados_Dic3!P$3:P$99980,Resultados_Dic3!$F$3:$F$99980,Produccion_PJ!$K215,Resultados_Dic3!$D$3:$D$99980,Produccion_PJ!$K$182,Resultados_Dic3!$E$3:$E$99980,Produccion_PJ!$J215,Resultados_Dic3!$A$3:$A$99980,Produccion_PJ!$H215)</f>
        <v>66.018227534463804</v>
      </c>
      <c r="U215" s="21">
        <f>+SUMIFS(Resultados_Dic3!Q$3:Q$99980,Resultados_Dic3!$F$3:$F$99980,Produccion_PJ!$K215,Resultados_Dic3!$D$3:$D$99980,Produccion_PJ!$K$182,Resultados_Dic3!$E$3:$E$99980,Produccion_PJ!$J215,Resultados_Dic3!$A$3:$A$99980,Produccion_PJ!$H215)</f>
        <v>0</v>
      </c>
      <c r="V215" s="21">
        <f>+SUMIFS(Resultados_Dic3!R$3:R$99980,Resultados_Dic3!$F$3:$F$99980,Produccion_PJ!$K215,Resultados_Dic3!$D$3:$D$99980,Produccion_PJ!$K$182,Resultados_Dic3!$E$3:$E$99980,Produccion_PJ!$J215,Resultados_Dic3!$A$3:$A$99980,Produccion_PJ!$H215)</f>
        <v>0</v>
      </c>
      <c r="W215" s="21">
        <f>+SUMIFS(Resultados_Dic3!S$3:S$99980,Resultados_Dic3!$F$3:$F$99980,Produccion_PJ!$K215,Resultados_Dic3!$D$3:$D$99980,Produccion_PJ!$K$182,Resultados_Dic3!$E$3:$E$99980,Produccion_PJ!$J215,Resultados_Dic3!$A$3:$A$99980,Produccion_PJ!$H215)</f>
        <v>0</v>
      </c>
      <c r="X215" s="21">
        <f>+SUMIFS(Resultados_Dic3!T$3:T$99980,Resultados_Dic3!$F$3:$F$99980,Produccion_PJ!$K215,Resultados_Dic3!$D$3:$D$99980,Produccion_PJ!$K$182,Resultados_Dic3!$E$3:$E$99980,Produccion_PJ!$J215,Resultados_Dic3!$A$3:$A$99980,Produccion_PJ!$H215)</f>
        <v>0</v>
      </c>
      <c r="Y215" s="21">
        <f>+SUMIFS(Resultados_Dic3!U$3:U$99980,Resultados_Dic3!$F$3:$F$99980,Produccion_PJ!$K215,Resultados_Dic3!$D$3:$D$99980,Produccion_PJ!$K$182,Resultados_Dic3!$E$3:$E$99980,Produccion_PJ!$J215,Resultados_Dic3!$A$3:$A$99980,Produccion_PJ!$H215)</f>
        <v>0</v>
      </c>
      <c r="Z215" s="21">
        <f>+SUMIFS(Resultados_Dic3!V$3:V$99980,Resultados_Dic3!$F$3:$F$99980,Produccion_PJ!$K215,Resultados_Dic3!$D$3:$D$99980,Produccion_PJ!$K$182,Resultados_Dic3!$E$3:$E$99980,Produccion_PJ!$J215,Resultados_Dic3!$A$3:$A$99980,Produccion_PJ!$H215)</f>
        <v>0</v>
      </c>
      <c r="AA215" s="21">
        <f>+SUMIFS(Resultados_Dic3!W$3:W$99980,Resultados_Dic3!$F$3:$F$99980,Produccion_PJ!$K215,Resultados_Dic3!$D$3:$D$99980,Produccion_PJ!$K$182,Resultados_Dic3!$E$3:$E$99980,Produccion_PJ!$J215,Resultados_Dic3!$A$3:$A$99980,Produccion_PJ!$H215)</f>
        <v>0</v>
      </c>
      <c r="AB215" s="21">
        <f>+SUMIFS(Resultados_Dic3!X$3:X$99980,Resultados_Dic3!$F$3:$F$99980,Produccion_PJ!$K215,Resultados_Dic3!$D$3:$D$99980,Produccion_PJ!$K$182,Resultados_Dic3!$E$3:$E$99980,Produccion_PJ!$J215,Resultados_Dic3!$A$3:$A$99980,Produccion_PJ!$H215)</f>
        <v>0</v>
      </c>
      <c r="AC215" s="21">
        <f>+SUMIFS(Resultados_Dic3!Y$3:Y$99980,Resultados_Dic3!$F$3:$F$99980,Produccion_PJ!$K215,Resultados_Dic3!$D$3:$D$99980,Produccion_PJ!$K$182,Resultados_Dic3!$E$3:$E$99980,Produccion_PJ!$J215,Resultados_Dic3!$A$3:$A$99980,Produccion_PJ!$H215)</f>
        <v>0</v>
      </c>
      <c r="AD215" s="21">
        <f>+SUMIFS(Resultados_Dic3!Z$3:Z$99980,Resultados_Dic3!$F$3:$F$99980,Produccion_PJ!$K215,Resultados_Dic3!$D$3:$D$99980,Produccion_PJ!$K$182,Resultados_Dic3!$E$3:$E$99980,Produccion_PJ!$J215,Resultados_Dic3!$A$3:$A$99980,Produccion_PJ!$H215)</f>
        <v>0</v>
      </c>
      <c r="AE215" s="21">
        <f>+SUMIFS(Resultados_Dic3!AA$3:AA$99980,Resultados_Dic3!$F$3:$F$99980,Produccion_PJ!$K215,Resultados_Dic3!$D$3:$D$99980,Produccion_PJ!$K$182,Resultados_Dic3!$E$3:$E$99980,Produccion_PJ!$J215,Resultados_Dic3!$A$3:$A$99980,Produccion_PJ!$H215)</f>
        <v>0</v>
      </c>
      <c r="AF215" s="21">
        <f>+SUMIFS(Resultados_Dic3!AB$3:AB$99980,Resultados_Dic3!$F$3:$F$99980,Produccion_PJ!$K215,Resultados_Dic3!$D$3:$D$99980,Produccion_PJ!$K$182,Resultados_Dic3!$E$3:$E$99980,Produccion_PJ!$J215,Resultados_Dic3!$A$3:$A$99980,Produccion_PJ!$H215)</f>
        <v>0</v>
      </c>
      <c r="AG215" s="21">
        <f>+SUMIFS(Resultados_Dic3!AC$3:AC$99980,Resultados_Dic3!$F$3:$F$99980,Produccion_PJ!$K215,Resultados_Dic3!$D$3:$D$99980,Produccion_PJ!$K$182,Resultados_Dic3!$E$3:$E$99980,Produccion_PJ!$J215,Resultados_Dic3!$A$3:$A$99980,Produccion_PJ!$H215)</f>
        <v>0</v>
      </c>
      <c r="AH215" s="21">
        <f>+SUMIFS(Resultados_Dic3!AD$3:AD$99980,Resultados_Dic3!$F$3:$F$99980,Produccion_PJ!$K215,Resultados_Dic3!$D$3:$D$99980,Produccion_PJ!$K$182,Resultados_Dic3!$E$3:$E$99980,Produccion_PJ!$J215,Resultados_Dic3!$A$3:$A$99980,Produccion_PJ!$H215)</f>
        <v>0</v>
      </c>
      <c r="AI215" s="21">
        <f>+SUMIFS(Resultados_Dic3!AE$3:AE$99980,Resultados_Dic3!$F$3:$F$99980,Produccion_PJ!$K215,Resultados_Dic3!$D$3:$D$99980,Produccion_PJ!$K$182,Resultados_Dic3!$E$3:$E$99980,Produccion_PJ!$J215,Resultados_Dic3!$A$3:$A$99980,Produccion_PJ!$H215)</f>
        <v>0</v>
      </c>
      <c r="AJ215" s="21">
        <f>+SUMIFS(Resultados_Dic3!AF$3:AF$99980,Resultados_Dic3!$F$3:$F$99980,Produccion_PJ!$K215,Resultados_Dic3!$D$3:$D$99980,Produccion_PJ!$K$182,Resultados_Dic3!$E$3:$E$99980,Produccion_PJ!$J215,Resultados_Dic3!$A$3:$A$99980,Produccion_PJ!$H215)</f>
        <v>0</v>
      </c>
      <c r="AK215" s="21">
        <f>+SUMIFS(Resultados_Dic3!AG$3:AG$99980,Resultados_Dic3!$F$3:$F$99980,Produccion_PJ!$K215,Resultados_Dic3!$D$3:$D$99980,Produccion_PJ!$K$182,Resultados_Dic3!$E$3:$E$99980,Produccion_PJ!$J215,Resultados_Dic3!$A$3:$A$99980,Produccion_PJ!$H215)</f>
        <v>0</v>
      </c>
      <c r="AL215" s="21">
        <f>+SUMIFS(Resultados_Dic3!AH$3:AH$99980,Resultados_Dic3!$F$3:$F$99980,Produccion_PJ!$K215,Resultados_Dic3!$D$3:$D$99980,Produccion_PJ!$K$182,Resultados_Dic3!$E$3:$E$99980,Produccion_PJ!$J215,Resultados_Dic3!$A$3:$A$99980,Produccion_PJ!$H215)</f>
        <v>0</v>
      </c>
      <c r="AM215" s="21">
        <f>+SUMIFS(Resultados_Dic3!AI$3:AI$99980,Resultados_Dic3!$F$3:$F$99980,Produccion_PJ!$K215,Resultados_Dic3!$D$3:$D$99980,Produccion_PJ!$K$182,Resultados_Dic3!$E$3:$E$99980,Produccion_PJ!$J215,Resultados_Dic3!$A$3:$A$99980,Produccion_PJ!$H215)</f>
        <v>0</v>
      </c>
      <c r="AN215" s="21">
        <f>+SUMIFS(Resultados_Dic3!AJ$3:AJ$99980,Resultados_Dic3!$F$3:$F$99980,Produccion_PJ!$K215,Resultados_Dic3!$D$3:$D$99980,Produccion_PJ!$K$182,Resultados_Dic3!$E$3:$E$99980,Produccion_PJ!$J215,Resultados_Dic3!$A$3:$A$99980,Produccion_PJ!$H215)</f>
        <v>0</v>
      </c>
      <c r="AO215" s="21">
        <f>+SUMIFS(Resultados_Dic3!AK$3:AK$99980,Resultados_Dic3!$F$3:$F$99980,Produccion_PJ!$K215,Resultados_Dic3!$D$3:$D$99980,Produccion_PJ!$K$182,Resultados_Dic3!$E$3:$E$99980,Produccion_PJ!$J215,Resultados_Dic3!$A$3:$A$99980,Produccion_PJ!$H215)</f>
        <v>0</v>
      </c>
      <c r="AP215" s="21">
        <f>+SUMIFS(Resultados_Dic3!AL$3:AL$99980,Resultados_Dic3!$F$3:$F$99980,Produccion_PJ!$K215,Resultados_Dic3!$D$3:$D$99980,Produccion_PJ!$K$182,Resultados_Dic3!$E$3:$E$99980,Produccion_PJ!$J215,Resultados_Dic3!$A$3:$A$99980,Produccion_PJ!$H215)</f>
        <v>0</v>
      </c>
      <c r="AQ215" s="21">
        <f>+SUMIFS(Resultados_Dic3!AM$3:AM$99980,Resultados_Dic3!$F$3:$F$99980,Produccion_PJ!$K215,Resultados_Dic3!$D$3:$D$99980,Produccion_PJ!$K$182,Resultados_Dic3!$E$3:$E$99980,Produccion_PJ!$J215,Resultados_Dic3!$A$3:$A$99980,Produccion_PJ!$H215)</f>
        <v>0</v>
      </c>
    </row>
    <row r="216" spans="1:43" x14ac:dyDescent="0.25">
      <c r="H216" s="17" t="str">
        <f t="shared" si="438"/>
        <v>DIC5</v>
      </c>
      <c r="J216" s="24" t="s">
        <v>142</v>
      </c>
      <c r="K216" s="13" t="s">
        <v>379</v>
      </c>
      <c r="L216" s="21">
        <f>+SUMIFS(Resultados_Dic3!H$3:H$99980,Resultados_Dic3!$F$3:$F$99980,Produccion_PJ!$K216,Resultados_Dic3!$D$3:$D$99980,Produccion_PJ!$K$182,Resultados_Dic3!$E$3:$E$99980,Produccion_PJ!$J216,Resultados_Dic3!$A$3:$A$99980,Produccion_PJ!$H216)</f>
        <v>8.2251605293644499</v>
      </c>
      <c r="M216" s="21">
        <f>+SUMIFS(Resultados_Dic3!I$3:I$99980,Resultados_Dic3!$F$3:$F$99980,Produccion_PJ!$K216,Resultados_Dic3!$D$3:$D$99980,Produccion_PJ!$K$182,Resultados_Dic3!$E$3:$E$99980,Produccion_PJ!$J216,Resultados_Dic3!$A$3:$A$99980,Produccion_PJ!$H216)</f>
        <v>5.9802790724375203</v>
      </c>
      <c r="N216" s="21">
        <f>+SUMIFS(Resultados_Dic3!J$3:J$99980,Resultados_Dic3!$F$3:$F$99980,Produccion_PJ!$K216,Resultados_Dic3!$D$3:$D$99980,Produccion_PJ!$K$182,Resultados_Dic3!$E$3:$E$99980,Produccion_PJ!$J216,Resultados_Dic3!$A$3:$A$99980,Produccion_PJ!$H216)</f>
        <v>4.5629060521426297</v>
      </c>
      <c r="O216" s="21">
        <f>+SUMIFS(Resultados_Dic3!K$3:K$99980,Resultados_Dic3!$F$3:$F$99980,Produccion_PJ!$K216,Resultados_Dic3!$D$3:$D$99980,Produccion_PJ!$K$182,Resultados_Dic3!$E$3:$E$99980,Produccion_PJ!$J216,Resultados_Dic3!$A$3:$A$99980,Produccion_PJ!$H216)</f>
        <v>3.1455330318477399</v>
      </c>
      <c r="P216" s="21">
        <f>+SUMIFS(Resultados_Dic3!L$3:L$99980,Resultados_Dic3!$F$3:$F$99980,Produccion_PJ!$K216,Resultados_Dic3!$D$3:$D$99980,Produccion_PJ!$K$182,Resultados_Dic3!$E$3:$E$99980,Produccion_PJ!$J216,Resultados_Dic3!$A$3:$A$99980,Produccion_PJ!$H216)</f>
        <v>1.7281600115528499</v>
      </c>
      <c r="Q216" s="21">
        <f>+SUMIFS(Resultados_Dic3!M$3:M$99980,Resultados_Dic3!$F$3:$F$99980,Produccion_PJ!$K216,Resultados_Dic3!$D$3:$D$99980,Produccion_PJ!$K$182,Resultados_Dic3!$E$3:$E$99980,Produccion_PJ!$J216,Resultados_Dic3!$A$3:$A$99980,Produccion_PJ!$H216)</f>
        <v>0</v>
      </c>
      <c r="R216" s="21">
        <f>+SUMIFS(Resultados_Dic3!N$3:N$99980,Resultados_Dic3!$F$3:$F$99980,Produccion_PJ!$K216,Resultados_Dic3!$D$3:$D$99980,Produccion_PJ!$K$182,Resultados_Dic3!$E$3:$E$99980,Produccion_PJ!$J216,Resultados_Dic3!$A$3:$A$99980,Produccion_PJ!$H216)</f>
        <v>0</v>
      </c>
      <c r="S216" s="21">
        <f>+SUMIFS(Resultados_Dic3!O$3:O$99980,Resultados_Dic3!$F$3:$F$99980,Produccion_PJ!$K216,Resultados_Dic3!$D$3:$D$99980,Produccion_PJ!$K$182,Resultados_Dic3!$E$3:$E$99980,Produccion_PJ!$J216,Resultados_Dic3!$A$3:$A$99980,Produccion_PJ!$H216)</f>
        <v>13.382856149046299</v>
      </c>
      <c r="T216" s="21">
        <f>+SUMIFS(Resultados_Dic3!P$3:P$99980,Resultados_Dic3!$F$3:$F$99980,Produccion_PJ!$K216,Resultados_Dic3!$D$3:$D$99980,Produccion_PJ!$K$182,Resultados_Dic3!$E$3:$E$99980,Produccion_PJ!$J216,Resultados_Dic3!$A$3:$A$99980,Produccion_PJ!$H216)</f>
        <v>11.9457137338667</v>
      </c>
      <c r="U216" s="21">
        <f>+SUMIFS(Resultados_Dic3!Q$3:Q$99980,Resultados_Dic3!$F$3:$F$99980,Produccion_PJ!$K216,Resultados_Dic3!$D$3:$D$99980,Produccion_PJ!$K$182,Resultados_Dic3!$E$3:$E$99980,Produccion_PJ!$J216,Resultados_Dic3!$A$3:$A$99980,Produccion_PJ!$H216)</f>
        <v>10.5751699325383</v>
      </c>
      <c r="V216" s="21">
        <f>+SUMIFS(Resultados_Dic3!R$3:R$99980,Resultados_Dic3!$F$3:$F$99980,Produccion_PJ!$K216,Resultados_Dic3!$D$3:$D$99980,Produccion_PJ!$K$182,Resultados_Dic3!$E$3:$E$99980,Produccion_PJ!$J216,Resultados_Dic3!$A$3:$A$99980,Produccion_PJ!$H216)</f>
        <v>9.2046261312099205</v>
      </c>
      <c r="W216" s="21">
        <f>+SUMIFS(Resultados_Dic3!S$3:S$99980,Resultados_Dic3!$F$3:$F$99980,Produccion_PJ!$K216,Resultados_Dic3!$D$3:$D$99980,Produccion_PJ!$K$182,Resultados_Dic3!$E$3:$E$99980,Produccion_PJ!$J216,Resultados_Dic3!$A$3:$A$99980,Produccion_PJ!$H216)</f>
        <v>7.8340823298815199</v>
      </c>
      <c r="X216" s="21">
        <f>+SUMIFS(Resultados_Dic3!T$3:T$99980,Resultados_Dic3!$F$3:$F$99980,Produccion_PJ!$K216,Resultados_Dic3!$D$3:$D$99980,Produccion_PJ!$K$182,Resultados_Dic3!$E$3:$E$99980,Produccion_PJ!$J216,Resultados_Dic3!$A$3:$A$99980,Produccion_PJ!$H216)</f>
        <v>7.1247829624514596</v>
      </c>
      <c r="Y216" s="21">
        <f>+SUMIFS(Resultados_Dic3!U$3:U$99980,Resultados_Dic3!$F$3:$F$99980,Produccion_PJ!$K216,Resultados_Dic3!$D$3:$D$99980,Produccion_PJ!$K$182,Resultados_Dic3!$E$3:$E$99980,Produccion_PJ!$J216,Resultados_Dic3!$A$3:$A$99980,Produccion_PJ!$H216)</f>
        <v>6.41548359502141</v>
      </c>
      <c r="Z216" s="21">
        <f>+SUMIFS(Resultados_Dic3!V$3:V$99980,Resultados_Dic3!$F$3:$F$99980,Produccion_PJ!$K216,Resultados_Dic3!$D$3:$D$99980,Produccion_PJ!$K$182,Resultados_Dic3!$E$3:$E$99980,Produccion_PJ!$J216,Resultados_Dic3!$A$3:$A$99980,Produccion_PJ!$H216)</f>
        <v>0</v>
      </c>
      <c r="AA216" s="21">
        <f>+SUMIFS(Resultados_Dic3!W$3:W$99980,Resultados_Dic3!$F$3:$F$99980,Produccion_PJ!$K216,Resultados_Dic3!$D$3:$D$99980,Produccion_PJ!$K$182,Resultados_Dic3!$E$3:$E$99980,Produccion_PJ!$J216,Resultados_Dic3!$A$3:$A$99980,Produccion_PJ!$H216)</f>
        <v>0</v>
      </c>
      <c r="AB216" s="21">
        <f>+SUMIFS(Resultados_Dic3!X$3:X$99980,Resultados_Dic3!$F$3:$F$99980,Produccion_PJ!$K216,Resultados_Dic3!$D$3:$D$99980,Produccion_PJ!$K$182,Resultados_Dic3!$E$3:$E$99980,Produccion_PJ!$J216,Resultados_Dic3!$A$3:$A$99980,Produccion_PJ!$H216)</f>
        <v>0</v>
      </c>
      <c r="AC216" s="21">
        <f>+SUMIFS(Resultados_Dic3!Y$3:Y$99980,Resultados_Dic3!$F$3:$F$99980,Produccion_PJ!$K216,Resultados_Dic3!$D$3:$D$99980,Produccion_PJ!$K$182,Resultados_Dic3!$E$3:$E$99980,Produccion_PJ!$J216,Resultados_Dic3!$A$3:$A$99980,Produccion_PJ!$H216)</f>
        <v>0</v>
      </c>
      <c r="AD216" s="21">
        <f>+SUMIFS(Resultados_Dic3!Z$3:Z$99980,Resultados_Dic3!$F$3:$F$99980,Produccion_PJ!$K216,Resultados_Dic3!$D$3:$D$99980,Produccion_PJ!$K$182,Resultados_Dic3!$E$3:$E$99980,Produccion_PJ!$J216,Resultados_Dic3!$A$3:$A$99980,Produccion_PJ!$H216)</f>
        <v>0</v>
      </c>
      <c r="AE216" s="21">
        <f>+SUMIFS(Resultados_Dic3!AA$3:AA$99980,Resultados_Dic3!$F$3:$F$99980,Produccion_PJ!$K216,Resultados_Dic3!$D$3:$D$99980,Produccion_PJ!$K$182,Resultados_Dic3!$E$3:$E$99980,Produccion_PJ!$J216,Resultados_Dic3!$A$3:$A$99980,Produccion_PJ!$H216)</f>
        <v>0</v>
      </c>
      <c r="AF216" s="21">
        <f>+SUMIFS(Resultados_Dic3!AB$3:AB$99980,Resultados_Dic3!$F$3:$F$99980,Produccion_PJ!$K216,Resultados_Dic3!$D$3:$D$99980,Produccion_PJ!$K$182,Resultados_Dic3!$E$3:$E$99980,Produccion_PJ!$J216,Resultados_Dic3!$A$3:$A$99980,Produccion_PJ!$H216)</f>
        <v>0</v>
      </c>
      <c r="AG216" s="21">
        <f>+SUMIFS(Resultados_Dic3!AC$3:AC$99980,Resultados_Dic3!$F$3:$F$99980,Produccion_PJ!$K216,Resultados_Dic3!$D$3:$D$99980,Produccion_PJ!$K$182,Resultados_Dic3!$E$3:$E$99980,Produccion_PJ!$J216,Resultados_Dic3!$A$3:$A$99980,Produccion_PJ!$H216)</f>
        <v>0</v>
      </c>
      <c r="AH216" s="21">
        <f>+SUMIFS(Resultados_Dic3!AD$3:AD$99980,Resultados_Dic3!$F$3:$F$99980,Produccion_PJ!$K216,Resultados_Dic3!$D$3:$D$99980,Produccion_PJ!$K$182,Resultados_Dic3!$E$3:$E$99980,Produccion_PJ!$J216,Resultados_Dic3!$A$3:$A$99980,Produccion_PJ!$H216)</f>
        <v>0</v>
      </c>
      <c r="AI216" s="21">
        <f>+SUMIFS(Resultados_Dic3!AE$3:AE$99980,Resultados_Dic3!$F$3:$F$99980,Produccion_PJ!$K216,Resultados_Dic3!$D$3:$D$99980,Produccion_PJ!$K$182,Resultados_Dic3!$E$3:$E$99980,Produccion_PJ!$J216,Resultados_Dic3!$A$3:$A$99980,Produccion_PJ!$H216)</f>
        <v>0</v>
      </c>
      <c r="AJ216" s="21">
        <f>+SUMIFS(Resultados_Dic3!AF$3:AF$99980,Resultados_Dic3!$F$3:$F$99980,Produccion_PJ!$K216,Resultados_Dic3!$D$3:$D$99980,Produccion_PJ!$K$182,Resultados_Dic3!$E$3:$E$99980,Produccion_PJ!$J216,Resultados_Dic3!$A$3:$A$99980,Produccion_PJ!$H216)</f>
        <v>0</v>
      </c>
      <c r="AK216" s="21">
        <f>+SUMIFS(Resultados_Dic3!AG$3:AG$99980,Resultados_Dic3!$F$3:$F$99980,Produccion_PJ!$K216,Resultados_Dic3!$D$3:$D$99980,Produccion_PJ!$K$182,Resultados_Dic3!$E$3:$E$99980,Produccion_PJ!$J216,Resultados_Dic3!$A$3:$A$99980,Produccion_PJ!$H216)</f>
        <v>0</v>
      </c>
      <c r="AL216" s="21">
        <f>+SUMIFS(Resultados_Dic3!AH$3:AH$99980,Resultados_Dic3!$F$3:$F$99980,Produccion_PJ!$K216,Resultados_Dic3!$D$3:$D$99980,Produccion_PJ!$K$182,Resultados_Dic3!$E$3:$E$99980,Produccion_PJ!$J216,Resultados_Dic3!$A$3:$A$99980,Produccion_PJ!$H216)</f>
        <v>0</v>
      </c>
      <c r="AM216" s="21">
        <f>+SUMIFS(Resultados_Dic3!AI$3:AI$99980,Resultados_Dic3!$F$3:$F$99980,Produccion_PJ!$K216,Resultados_Dic3!$D$3:$D$99980,Produccion_PJ!$K$182,Resultados_Dic3!$E$3:$E$99980,Produccion_PJ!$J216,Resultados_Dic3!$A$3:$A$99980,Produccion_PJ!$H216)</f>
        <v>0</v>
      </c>
      <c r="AN216" s="21">
        <f>+SUMIFS(Resultados_Dic3!AJ$3:AJ$99980,Resultados_Dic3!$F$3:$F$99980,Produccion_PJ!$K216,Resultados_Dic3!$D$3:$D$99980,Produccion_PJ!$K$182,Resultados_Dic3!$E$3:$E$99980,Produccion_PJ!$J216,Resultados_Dic3!$A$3:$A$99980,Produccion_PJ!$H216)</f>
        <v>0</v>
      </c>
      <c r="AO216" s="21">
        <f>+SUMIFS(Resultados_Dic3!AK$3:AK$99980,Resultados_Dic3!$F$3:$F$99980,Produccion_PJ!$K216,Resultados_Dic3!$D$3:$D$99980,Produccion_PJ!$K$182,Resultados_Dic3!$E$3:$E$99980,Produccion_PJ!$J216,Resultados_Dic3!$A$3:$A$99980,Produccion_PJ!$H216)</f>
        <v>0</v>
      </c>
      <c r="AP216" s="21">
        <f>+SUMIFS(Resultados_Dic3!AL$3:AL$99980,Resultados_Dic3!$F$3:$F$99980,Produccion_PJ!$K216,Resultados_Dic3!$D$3:$D$99980,Produccion_PJ!$K$182,Resultados_Dic3!$E$3:$E$99980,Produccion_PJ!$J216,Resultados_Dic3!$A$3:$A$99980,Produccion_PJ!$H216)</f>
        <v>0</v>
      </c>
      <c r="AQ216" s="21">
        <f>+SUMIFS(Resultados_Dic3!AM$3:AM$99980,Resultados_Dic3!$F$3:$F$99980,Produccion_PJ!$K216,Resultados_Dic3!$D$3:$D$99980,Produccion_PJ!$K$182,Resultados_Dic3!$E$3:$E$99980,Produccion_PJ!$J216,Resultados_Dic3!$A$3:$A$99980,Produccion_PJ!$H216)</f>
        <v>0</v>
      </c>
    </row>
    <row r="217" spans="1:43" x14ac:dyDescent="0.25">
      <c r="H217" s="17" t="str">
        <f t="shared" si="438"/>
        <v>DIC5</v>
      </c>
      <c r="J217" s="51" t="s">
        <v>140</v>
      </c>
      <c r="K217" s="13" t="s">
        <v>393</v>
      </c>
      <c r="L217" s="21">
        <f>+SUMIFS(Resultados_Dic3!H$3:H$99980,Resultados_Dic3!$F$3:$F$99980,Produccion_PJ!$K217,Resultados_Dic3!$D$3:$D$99980,Produccion_PJ!$K$182,Resultados_Dic3!$E$3:$E$99980,Produccion_PJ!$J217,Resultados_Dic3!$A$3:$A$99980,Produccion_PJ!$H217)</f>
        <v>0</v>
      </c>
      <c r="M217" s="21">
        <f>+SUMIFS(Resultados_Dic3!I$3:I$99980,Resultados_Dic3!$F$3:$F$99980,Produccion_PJ!$K217,Resultados_Dic3!$D$3:$D$99980,Produccion_PJ!$K$182,Resultados_Dic3!$E$3:$E$99980,Produccion_PJ!$J217,Resultados_Dic3!$A$3:$A$99980,Produccion_PJ!$H217)</f>
        <v>0</v>
      </c>
      <c r="N217" s="21">
        <f>+SUMIFS(Resultados_Dic3!J$3:J$99980,Resultados_Dic3!$F$3:$F$99980,Produccion_PJ!$K217,Resultados_Dic3!$D$3:$D$99980,Produccion_PJ!$K$182,Resultados_Dic3!$E$3:$E$99980,Produccion_PJ!$J217,Resultados_Dic3!$A$3:$A$99980,Produccion_PJ!$H217)</f>
        <v>0</v>
      </c>
      <c r="O217" s="21">
        <f>+SUMIFS(Resultados_Dic3!K$3:K$99980,Resultados_Dic3!$F$3:$F$99980,Produccion_PJ!$K217,Resultados_Dic3!$D$3:$D$99980,Produccion_PJ!$K$182,Resultados_Dic3!$E$3:$E$99980,Produccion_PJ!$J217,Resultados_Dic3!$A$3:$A$99980,Produccion_PJ!$H217)</f>
        <v>0</v>
      </c>
      <c r="P217" s="21">
        <f>+SUMIFS(Resultados_Dic3!L$3:L$99980,Resultados_Dic3!$F$3:$F$99980,Produccion_PJ!$K217,Resultados_Dic3!$D$3:$D$99980,Produccion_PJ!$K$182,Resultados_Dic3!$E$3:$E$99980,Produccion_PJ!$J217,Resultados_Dic3!$A$3:$A$99980,Produccion_PJ!$H217)</f>
        <v>0</v>
      </c>
      <c r="Q217" s="21">
        <f>+SUMIFS(Resultados_Dic3!M$3:M$99980,Resultados_Dic3!$F$3:$F$99980,Produccion_PJ!$K217,Resultados_Dic3!$D$3:$D$99980,Produccion_PJ!$K$182,Resultados_Dic3!$E$3:$E$99980,Produccion_PJ!$J217,Resultados_Dic3!$A$3:$A$99980,Produccion_PJ!$H217)</f>
        <v>0</v>
      </c>
      <c r="R217" s="21">
        <f>+SUMIFS(Resultados_Dic3!N$3:N$99980,Resultados_Dic3!$F$3:$F$99980,Produccion_PJ!$K217,Resultados_Dic3!$D$3:$D$99980,Produccion_PJ!$K$182,Resultados_Dic3!$E$3:$E$99980,Produccion_PJ!$J217,Resultados_Dic3!$A$3:$A$99980,Produccion_PJ!$H217)</f>
        <v>0</v>
      </c>
      <c r="S217" s="21">
        <f>+SUMIFS(Resultados_Dic3!O$3:O$99980,Resultados_Dic3!$F$3:$F$99980,Produccion_PJ!$K217,Resultados_Dic3!$D$3:$D$99980,Produccion_PJ!$K$182,Resultados_Dic3!$E$3:$E$99980,Produccion_PJ!$J217,Resultados_Dic3!$A$3:$A$99980,Produccion_PJ!$H217)</f>
        <v>0</v>
      </c>
      <c r="T217" s="21">
        <f>+SUMIFS(Resultados_Dic3!P$3:P$99980,Resultados_Dic3!$F$3:$F$99980,Produccion_PJ!$K217,Resultados_Dic3!$D$3:$D$99980,Produccion_PJ!$K$182,Resultados_Dic3!$E$3:$E$99980,Produccion_PJ!$J217,Resultados_Dic3!$A$3:$A$99980,Produccion_PJ!$H217)</f>
        <v>0</v>
      </c>
      <c r="U217" s="21">
        <f>+SUMIFS(Resultados_Dic3!Q$3:Q$99980,Resultados_Dic3!$F$3:$F$99980,Produccion_PJ!$K217,Resultados_Dic3!$D$3:$D$99980,Produccion_PJ!$K$182,Resultados_Dic3!$E$3:$E$99980,Produccion_PJ!$J217,Resultados_Dic3!$A$3:$A$99980,Produccion_PJ!$H217)</f>
        <v>0</v>
      </c>
      <c r="V217" s="21">
        <f>+SUMIFS(Resultados_Dic3!R$3:R$99980,Resultados_Dic3!$F$3:$F$99980,Produccion_PJ!$K217,Resultados_Dic3!$D$3:$D$99980,Produccion_PJ!$K$182,Resultados_Dic3!$E$3:$E$99980,Produccion_PJ!$J217,Resultados_Dic3!$A$3:$A$99980,Produccion_PJ!$H217)</f>
        <v>0</v>
      </c>
      <c r="W217" s="21">
        <f>+SUMIFS(Resultados_Dic3!S$3:S$99980,Resultados_Dic3!$F$3:$F$99980,Produccion_PJ!$K217,Resultados_Dic3!$D$3:$D$99980,Produccion_PJ!$K$182,Resultados_Dic3!$E$3:$E$99980,Produccion_PJ!$J217,Resultados_Dic3!$A$3:$A$99980,Produccion_PJ!$H217)</f>
        <v>0</v>
      </c>
      <c r="X217" s="21">
        <f>+SUMIFS(Resultados_Dic3!T$3:T$99980,Resultados_Dic3!$F$3:$F$99980,Produccion_PJ!$K217,Resultados_Dic3!$D$3:$D$99980,Produccion_PJ!$K$182,Resultados_Dic3!$E$3:$E$99980,Produccion_PJ!$J217,Resultados_Dic3!$A$3:$A$99980,Produccion_PJ!$H217)</f>
        <v>0</v>
      </c>
      <c r="Y217" s="21">
        <f>+SUMIFS(Resultados_Dic3!U$3:U$99980,Resultados_Dic3!$F$3:$F$99980,Produccion_PJ!$K217,Resultados_Dic3!$D$3:$D$99980,Produccion_PJ!$K$182,Resultados_Dic3!$E$3:$E$99980,Produccion_PJ!$J217,Resultados_Dic3!$A$3:$A$99980,Produccion_PJ!$H217)</f>
        <v>0</v>
      </c>
      <c r="Z217" s="21">
        <f>+SUMIFS(Resultados_Dic3!V$3:V$99980,Resultados_Dic3!$F$3:$F$99980,Produccion_PJ!$K217,Resultados_Dic3!$D$3:$D$99980,Produccion_PJ!$K$182,Resultados_Dic3!$E$3:$E$99980,Produccion_PJ!$J217,Resultados_Dic3!$A$3:$A$99980,Produccion_PJ!$H217)</f>
        <v>0</v>
      </c>
      <c r="AA217" s="21">
        <f>+SUMIFS(Resultados_Dic3!W$3:W$99980,Resultados_Dic3!$F$3:$F$99980,Produccion_PJ!$K217,Resultados_Dic3!$D$3:$D$99980,Produccion_PJ!$K$182,Resultados_Dic3!$E$3:$E$99980,Produccion_PJ!$J217,Resultados_Dic3!$A$3:$A$99980,Produccion_PJ!$H217)</f>
        <v>0</v>
      </c>
      <c r="AB217" s="21">
        <f>+SUMIFS(Resultados_Dic3!X$3:X$99980,Resultados_Dic3!$F$3:$F$99980,Produccion_PJ!$K217,Resultados_Dic3!$D$3:$D$99980,Produccion_PJ!$K$182,Resultados_Dic3!$E$3:$E$99980,Produccion_PJ!$J217,Resultados_Dic3!$A$3:$A$99980,Produccion_PJ!$H217)</f>
        <v>0</v>
      </c>
      <c r="AC217" s="21">
        <f>+SUMIFS(Resultados_Dic3!Y$3:Y$99980,Resultados_Dic3!$F$3:$F$99980,Produccion_PJ!$K217,Resultados_Dic3!$D$3:$D$99980,Produccion_PJ!$K$182,Resultados_Dic3!$E$3:$E$99980,Produccion_PJ!$J217,Resultados_Dic3!$A$3:$A$99980,Produccion_PJ!$H217)</f>
        <v>0</v>
      </c>
      <c r="AD217" s="21">
        <f>+SUMIFS(Resultados_Dic3!Z$3:Z$99980,Resultados_Dic3!$F$3:$F$99980,Produccion_PJ!$K217,Resultados_Dic3!$D$3:$D$99980,Produccion_PJ!$K$182,Resultados_Dic3!$E$3:$E$99980,Produccion_PJ!$J217,Resultados_Dic3!$A$3:$A$99980,Produccion_PJ!$H217)</f>
        <v>0</v>
      </c>
      <c r="AE217" s="21">
        <f>+SUMIFS(Resultados_Dic3!AA$3:AA$99980,Resultados_Dic3!$F$3:$F$99980,Produccion_PJ!$K217,Resultados_Dic3!$D$3:$D$99980,Produccion_PJ!$K$182,Resultados_Dic3!$E$3:$E$99980,Produccion_PJ!$J217,Resultados_Dic3!$A$3:$A$99980,Produccion_PJ!$H217)</f>
        <v>0</v>
      </c>
      <c r="AF217" s="21">
        <f>+SUMIFS(Resultados_Dic3!AB$3:AB$99980,Resultados_Dic3!$F$3:$F$99980,Produccion_PJ!$K217,Resultados_Dic3!$D$3:$D$99980,Produccion_PJ!$K$182,Resultados_Dic3!$E$3:$E$99980,Produccion_PJ!$J217,Resultados_Dic3!$A$3:$A$99980,Produccion_PJ!$H217)</f>
        <v>0</v>
      </c>
      <c r="AG217" s="21">
        <f>+SUMIFS(Resultados_Dic3!AC$3:AC$99980,Resultados_Dic3!$F$3:$F$99980,Produccion_PJ!$K217,Resultados_Dic3!$D$3:$D$99980,Produccion_PJ!$K$182,Resultados_Dic3!$E$3:$E$99980,Produccion_PJ!$J217,Resultados_Dic3!$A$3:$A$99980,Produccion_PJ!$H217)</f>
        <v>0</v>
      </c>
      <c r="AH217" s="21">
        <f>+SUMIFS(Resultados_Dic3!AD$3:AD$99980,Resultados_Dic3!$F$3:$F$99980,Produccion_PJ!$K217,Resultados_Dic3!$D$3:$D$99980,Produccion_PJ!$K$182,Resultados_Dic3!$E$3:$E$99980,Produccion_PJ!$J217,Resultados_Dic3!$A$3:$A$99980,Produccion_PJ!$H217)</f>
        <v>0</v>
      </c>
      <c r="AI217" s="21">
        <f>+SUMIFS(Resultados_Dic3!AE$3:AE$99980,Resultados_Dic3!$F$3:$F$99980,Produccion_PJ!$K217,Resultados_Dic3!$D$3:$D$99980,Produccion_PJ!$K$182,Resultados_Dic3!$E$3:$E$99980,Produccion_PJ!$J217,Resultados_Dic3!$A$3:$A$99980,Produccion_PJ!$H217)</f>
        <v>0</v>
      </c>
      <c r="AJ217" s="21">
        <f>+SUMIFS(Resultados_Dic3!AF$3:AF$99980,Resultados_Dic3!$F$3:$F$99980,Produccion_PJ!$K217,Resultados_Dic3!$D$3:$D$99980,Produccion_PJ!$K$182,Resultados_Dic3!$E$3:$E$99980,Produccion_PJ!$J217,Resultados_Dic3!$A$3:$A$99980,Produccion_PJ!$H217)</f>
        <v>0</v>
      </c>
      <c r="AK217" s="21">
        <f>+SUMIFS(Resultados_Dic3!AG$3:AG$99980,Resultados_Dic3!$F$3:$F$99980,Produccion_PJ!$K217,Resultados_Dic3!$D$3:$D$99980,Produccion_PJ!$K$182,Resultados_Dic3!$E$3:$E$99980,Produccion_PJ!$J217,Resultados_Dic3!$A$3:$A$99980,Produccion_PJ!$H217)</f>
        <v>0</v>
      </c>
      <c r="AL217" s="21">
        <f>+SUMIFS(Resultados_Dic3!AH$3:AH$99980,Resultados_Dic3!$F$3:$F$99980,Produccion_PJ!$K217,Resultados_Dic3!$D$3:$D$99980,Produccion_PJ!$K$182,Resultados_Dic3!$E$3:$E$99980,Produccion_PJ!$J217,Resultados_Dic3!$A$3:$A$99980,Produccion_PJ!$H217)</f>
        <v>0</v>
      </c>
      <c r="AM217" s="21">
        <f>+SUMIFS(Resultados_Dic3!AI$3:AI$99980,Resultados_Dic3!$F$3:$F$99980,Produccion_PJ!$K217,Resultados_Dic3!$D$3:$D$99980,Produccion_PJ!$K$182,Resultados_Dic3!$E$3:$E$99980,Produccion_PJ!$J217,Resultados_Dic3!$A$3:$A$99980,Produccion_PJ!$H217)</f>
        <v>0</v>
      </c>
      <c r="AN217" s="21">
        <f>+SUMIFS(Resultados_Dic3!AJ$3:AJ$99980,Resultados_Dic3!$F$3:$F$99980,Produccion_PJ!$K217,Resultados_Dic3!$D$3:$D$99980,Produccion_PJ!$K$182,Resultados_Dic3!$E$3:$E$99980,Produccion_PJ!$J217,Resultados_Dic3!$A$3:$A$99980,Produccion_PJ!$H217)</f>
        <v>0</v>
      </c>
      <c r="AO217" s="21">
        <f>+SUMIFS(Resultados_Dic3!AK$3:AK$99980,Resultados_Dic3!$F$3:$F$99980,Produccion_PJ!$K217,Resultados_Dic3!$D$3:$D$99980,Produccion_PJ!$K$182,Resultados_Dic3!$E$3:$E$99980,Produccion_PJ!$J217,Resultados_Dic3!$A$3:$A$99980,Produccion_PJ!$H217)</f>
        <v>0</v>
      </c>
      <c r="AP217" s="21">
        <f>+SUMIFS(Resultados_Dic3!AL$3:AL$99980,Resultados_Dic3!$F$3:$F$99980,Produccion_PJ!$K217,Resultados_Dic3!$D$3:$D$99980,Produccion_PJ!$K$182,Resultados_Dic3!$E$3:$E$99980,Produccion_PJ!$J217,Resultados_Dic3!$A$3:$A$99980,Produccion_PJ!$H217)</f>
        <v>0</v>
      </c>
      <c r="AQ217" s="21">
        <f>+SUMIFS(Resultados_Dic3!AM$3:AM$99980,Resultados_Dic3!$F$3:$F$99980,Produccion_PJ!$K217,Resultados_Dic3!$D$3:$D$99980,Produccion_PJ!$K$182,Resultados_Dic3!$E$3:$E$99980,Produccion_PJ!$J217,Resultados_Dic3!$A$3:$A$99980,Produccion_PJ!$H217)</f>
        <v>0</v>
      </c>
    </row>
    <row r="218" spans="1:43" s="73" customFormat="1" x14ac:dyDescent="0.25">
      <c r="A218" s="72"/>
      <c r="F218" s="94"/>
      <c r="H218" s="74"/>
      <c r="I218" s="74"/>
      <c r="L218" s="75">
        <f>+SUM(L211:L217)</f>
        <v>950.74603549393942</v>
      </c>
      <c r="M218" s="75">
        <f t="shared" ref="M218" si="439">+SUM(M211:M217)</f>
        <v>893.94476794816148</v>
      </c>
      <c r="N218" s="75">
        <f t="shared" ref="N218" si="440">+SUM(N211:N217)</f>
        <v>835.76608161159379</v>
      </c>
      <c r="O218" s="75">
        <f t="shared" ref="O218" si="441">+SUM(O211:O217)</f>
        <v>787.336599506884</v>
      </c>
      <c r="P218" s="75">
        <f t="shared" ref="P218" si="442">+SUM(P211:P217)</f>
        <v>697.62658959330281</v>
      </c>
      <c r="Q218" s="75">
        <f t="shared" ref="Q218" si="443">+SUM(Q211:Q217)</f>
        <v>639.87787294801387</v>
      </c>
      <c r="R218" s="75">
        <f t="shared" ref="R218" si="444">+SUM(R211:R217)</f>
        <v>579.41506866139684</v>
      </c>
      <c r="S218" s="75">
        <f t="shared" ref="S218" si="445">+SUM(S211:S217)</f>
        <v>586.44981760281894</v>
      </c>
      <c r="T218" s="75">
        <f t="shared" ref="T218" si="446">+SUM(T211:T217)</f>
        <v>430.46409514022298</v>
      </c>
      <c r="U218" s="75">
        <f t="shared" ref="U218" si="447">+SUM(U211:U217)</f>
        <v>232.84136559992527</v>
      </c>
      <c r="V218" s="75">
        <f t="shared" ref="V218" si="448">+SUM(V211:V217)</f>
        <v>122.84295701104853</v>
      </c>
      <c r="W218" s="75">
        <f t="shared" ref="W218" si="449">+SUM(W211:W217)</f>
        <v>118.71707212000352</v>
      </c>
      <c r="X218" s="75">
        <f t="shared" ref="X218" si="450">+SUM(X211:X217)</f>
        <v>118.00777275257346</v>
      </c>
      <c r="Y218" s="75">
        <f t="shared" ref="Y218" si="451">+SUM(Y211:Y217)</f>
        <v>45.525893436079315</v>
      </c>
      <c r="Z218" s="75">
        <f t="shared" ref="Z218" si="452">+SUM(Z211:Z217)</f>
        <v>0</v>
      </c>
      <c r="AA218" s="75">
        <f t="shared" ref="AA218" si="453">+SUM(AA211:AA217)</f>
        <v>0</v>
      </c>
      <c r="AB218" s="75">
        <f t="shared" ref="AB218" si="454">+SUM(AB211:AB217)</f>
        <v>0</v>
      </c>
      <c r="AC218" s="75">
        <f t="shared" ref="AC218" si="455">+SUM(AC211:AC217)</f>
        <v>0</v>
      </c>
      <c r="AD218" s="75">
        <f t="shared" ref="AD218" si="456">+SUM(AD211:AD217)</f>
        <v>0</v>
      </c>
      <c r="AE218" s="75">
        <f t="shared" ref="AE218" si="457">+SUM(AE211:AE217)</f>
        <v>0</v>
      </c>
      <c r="AF218" s="75">
        <f t="shared" ref="AF218" si="458">+SUM(AF211:AF217)</f>
        <v>0</v>
      </c>
      <c r="AG218" s="75">
        <f t="shared" ref="AG218" si="459">+SUM(AG211:AG217)</f>
        <v>0</v>
      </c>
      <c r="AH218" s="75">
        <f t="shared" ref="AH218" si="460">+SUM(AH211:AH217)</f>
        <v>0</v>
      </c>
      <c r="AI218" s="75">
        <f t="shared" ref="AI218" si="461">+SUM(AI211:AI217)</f>
        <v>0</v>
      </c>
      <c r="AJ218" s="75">
        <f t="shared" ref="AJ218" si="462">+SUM(AJ211:AJ217)</f>
        <v>0</v>
      </c>
      <c r="AK218" s="75">
        <f t="shared" ref="AK218" si="463">+SUM(AK211:AK217)</f>
        <v>0</v>
      </c>
      <c r="AL218" s="75">
        <f t="shared" ref="AL218" si="464">+SUM(AL211:AL217)</f>
        <v>0</v>
      </c>
      <c r="AM218" s="75">
        <f t="shared" ref="AM218" si="465">+SUM(AM211:AM217)</f>
        <v>0</v>
      </c>
      <c r="AN218" s="75">
        <f t="shared" ref="AN218" si="466">+SUM(AN211:AN217)</f>
        <v>0</v>
      </c>
      <c r="AO218" s="75">
        <f t="shared" ref="AO218" si="467">+SUM(AO211:AO217)</f>
        <v>0</v>
      </c>
      <c r="AP218" s="75">
        <f t="shared" ref="AP218" si="468">+SUM(AP211:AP217)</f>
        <v>0</v>
      </c>
      <c r="AQ218" s="75">
        <f t="shared" ref="AQ218" si="469">+SUM(AQ211:AQ217)</f>
        <v>0</v>
      </c>
    </row>
    <row r="219" spans="1:43" x14ac:dyDescent="0.25">
      <c r="H219"/>
      <c r="I219"/>
    </row>
    <row r="220" spans="1:43" ht="18.75" x14ac:dyDescent="0.3">
      <c r="H220"/>
      <c r="I220"/>
      <c r="K220" s="34" t="s">
        <v>419</v>
      </c>
    </row>
    <row r="221" spans="1:43" x14ac:dyDescent="0.25">
      <c r="H221" s="12"/>
      <c r="I221" s="12"/>
      <c r="J221" s="67" t="s">
        <v>435</v>
      </c>
      <c r="K221" s="2" t="s">
        <v>26</v>
      </c>
    </row>
    <row r="222" spans="1:43" x14ac:dyDescent="0.25">
      <c r="H222" s="43"/>
      <c r="I222" s="43"/>
      <c r="J222" s="15"/>
      <c r="K222" s="16"/>
    </row>
    <row r="223" spans="1:43" x14ac:dyDescent="0.25">
      <c r="L223" s="5">
        <v>2019</v>
      </c>
      <c r="M223" s="5">
        <v>2020</v>
      </c>
      <c r="N223" s="5">
        <v>2021</v>
      </c>
      <c r="O223" s="5">
        <v>2022</v>
      </c>
      <c r="P223" s="5">
        <v>2023</v>
      </c>
      <c r="Q223" s="5">
        <v>2024</v>
      </c>
      <c r="R223" s="5">
        <v>2025</v>
      </c>
      <c r="S223" s="5">
        <v>2026</v>
      </c>
      <c r="T223" s="5">
        <v>2027</v>
      </c>
      <c r="U223" s="5">
        <v>2028</v>
      </c>
      <c r="V223" s="5">
        <v>2029</v>
      </c>
      <c r="W223" s="5">
        <v>2030</v>
      </c>
      <c r="X223" s="5">
        <v>2031</v>
      </c>
      <c r="Y223" s="5">
        <v>2032</v>
      </c>
      <c r="Z223" s="5">
        <v>2033</v>
      </c>
      <c r="AA223" s="5">
        <v>2034</v>
      </c>
      <c r="AB223" s="5">
        <v>2035</v>
      </c>
      <c r="AC223" s="5">
        <v>2036</v>
      </c>
      <c r="AD223" s="5">
        <v>2037</v>
      </c>
      <c r="AE223" s="5">
        <v>2038</v>
      </c>
      <c r="AF223" s="5">
        <v>2039</v>
      </c>
      <c r="AG223" s="5">
        <v>2040</v>
      </c>
      <c r="AH223" s="5">
        <v>2041</v>
      </c>
      <c r="AI223" s="5">
        <v>2042</v>
      </c>
      <c r="AJ223" s="5">
        <v>2043</v>
      </c>
      <c r="AK223" s="5">
        <v>2044</v>
      </c>
      <c r="AL223" s="5">
        <v>2045</v>
      </c>
      <c r="AM223" s="5">
        <v>2046</v>
      </c>
      <c r="AN223" s="5">
        <v>2047</v>
      </c>
      <c r="AO223" s="5">
        <v>2048</v>
      </c>
      <c r="AP223" s="5">
        <v>2049</v>
      </c>
      <c r="AQ223" s="5">
        <v>2050</v>
      </c>
    </row>
    <row r="224" spans="1:43" x14ac:dyDescent="0.25">
      <c r="H224" s="17" t="str">
        <f>+$H$1</f>
        <v>DIC5</v>
      </c>
      <c r="J224" s="51" t="s">
        <v>391</v>
      </c>
      <c r="K224" s="13" t="s">
        <v>394</v>
      </c>
      <c r="L224" s="21">
        <f>+SUMIFS(Resultados_Dic3!H$3:H$99980,Resultados_Dic3!$F$3:$F$99980,Produccion_PJ!$K224,Resultados_Dic3!$D$3:$D$99980,Produccion_PJ!$K$221,Resultados_Dic3!$E$3:$E$99980,Produccion_PJ!$J224,Resultados_Dic3!$A$3:$A$99980,Produccion_PJ!$H224)</f>
        <v>0</v>
      </c>
      <c r="M224" s="21">
        <f>+SUMIFS(Resultados_Dic3!I$3:I$99980,Resultados_Dic3!$F$3:$F$99980,Produccion_PJ!$K224,Resultados_Dic3!$D$3:$D$99980,Produccion_PJ!$K$221,Resultados_Dic3!$E$3:$E$99980,Produccion_PJ!$J224,Resultados_Dic3!$A$3:$A$99980,Produccion_PJ!$H224)</f>
        <v>0</v>
      </c>
      <c r="N224" s="21">
        <f>+SUMIFS(Resultados_Dic3!J$3:J$99980,Resultados_Dic3!$F$3:$F$99980,Produccion_PJ!$K224,Resultados_Dic3!$D$3:$D$99980,Produccion_PJ!$K$221,Resultados_Dic3!$E$3:$E$99980,Produccion_PJ!$J224,Resultados_Dic3!$A$3:$A$99980,Produccion_PJ!$H224)</f>
        <v>0</v>
      </c>
      <c r="O224" s="21">
        <f>+SUMIFS(Resultados_Dic3!K$3:K$99980,Resultados_Dic3!$F$3:$F$99980,Produccion_PJ!$K224,Resultados_Dic3!$D$3:$D$99980,Produccion_PJ!$K$221,Resultados_Dic3!$E$3:$E$99980,Produccion_PJ!$J224,Resultados_Dic3!$A$3:$A$99980,Produccion_PJ!$H224)</f>
        <v>0</v>
      </c>
      <c r="P224" s="21">
        <f>+SUMIFS(Resultados_Dic3!L$3:L$99980,Resultados_Dic3!$F$3:$F$99980,Produccion_PJ!$K224,Resultados_Dic3!$D$3:$D$99980,Produccion_PJ!$K$221,Resultados_Dic3!$E$3:$E$99980,Produccion_PJ!$J224,Resultados_Dic3!$A$3:$A$99980,Produccion_PJ!$H224)</f>
        <v>0</v>
      </c>
      <c r="Q224" s="21">
        <f>+SUMIFS(Resultados_Dic3!M$3:M$99980,Resultados_Dic3!$F$3:$F$99980,Produccion_PJ!$K224,Resultados_Dic3!$D$3:$D$99980,Produccion_PJ!$K$221,Resultados_Dic3!$E$3:$E$99980,Produccion_PJ!$J224,Resultados_Dic3!$A$3:$A$99980,Produccion_PJ!$H224)</f>
        <v>0</v>
      </c>
      <c r="R224" s="21">
        <f>+SUMIFS(Resultados_Dic3!N$3:N$99980,Resultados_Dic3!$F$3:$F$99980,Produccion_PJ!$K224,Resultados_Dic3!$D$3:$D$99980,Produccion_PJ!$K$221,Resultados_Dic3!$E$3:$E$99980,Produccion_PJ!$J224,Resultados_Dic3!$A$3:$A$99980,Produccion_PJ!$H224)</f>
        <v>0</v>
      </c>
      <c r="S224" s="21">
        <f>+SUMIFS(Resultados_Dic3!O$3:O$99980,Resultados_Dic3!$F$3:$F$99980,Produccion_PJ!$K224,Resultados_Dic3!$D$3:$D$99980,Produccion_PJ!$K$221,Resultados_Dic3!$E$3:$E$99980,Produccion_PJ!$J224,Resultados_Dic3!$A$3:$A$99980,Produccion_PJ!$H224)</f>
        <v>0</v>
      </c>
      <c r="T224" s="21">
        <f>+SUMIFS(Resultados_Dic3!P$3:P$99980,Resultados_Dic3!$F$3:$F$99980,Produccion_PJ!$K224,Resultados_Dic3!$D$3:$D$99980,Produccion_PJ!$K$221,Resultados_Dic3!$E$3:$E$99980,Produccion_PJ!$J224,Resultados_Dic3!$A$3:$A$99980,Produccion_PJ!$H224)</f>
        <v>0</v>
      </c>
      <c r="U224" s="21">
        <f>+SUMIFS(Resultados_Dic3!Q$3:Q$99980,Resultados_Dic3!$F$3:$F$99980,Produccion_PJ!$K224,Resultados_Dic3!$D$3:$D$99980,Produccion_PJ!$K$221,Resultados_Dic3!$E$3:$E$99980,Produccion_PJ!$J224,Resultados_Dic3!$A$3:$A$99980,Produccion_PJ!$H224)</f>
        <v>0</v>
      </c>
      <c r="V224" s="21">
        <f>+SUMIFS(Resultados_Dic3!R$3:R$99980,Resultados_Dic3!$F$3:$F$99980,Produccion_PJ!$K224,Resultados_Dic3!$D$3:$D$99980,Produccion_PJ!$K$221,Resultados_Dic3!$E$3:$E$99980,Produccion_PJ!$J224,Resultados_Dic3!$A$3:$A$99980,Produccion_PJ!$H224)</f>
        <v>0</v>
      </c>
      <c r="W224" s="21">
        <f>+SUMIFS(Resultados_Dic3!S$3:S$99980,Resultados_Dic3!$F$3:$F$99980,Produccion_PJ!$K224,Resultados_Dic3!$D$3:$D$99980,Produccion_PJ!$K$221,Resultados_Dic3!$E$3:$E$99980,Produccion_PJ!$J224,Resultados_Dic3!$A$3:$A$99980,Produccion_PJ!$H224)</f>
        <v>0</v>
      </c>
      <c r="X224" s="21">
        <f>+SUMIFS(Resultados_Dic3!T$3:T$99980,Resultados_Dic3!$F$3:$F$99980,Produccion_PJ!$K224,Resultados_Dic3!$D$3:$D$99980,Produccion_PJ!$K$221,Resultados_Dic3!$E$3:$E$99980,Produccion_PJ!$J224,Resultados_Dic3!$A$3:$A$99980,Produccion_PJ!$H224)</f>
        <v>0</v>
      </c>
      <c r="Y224" s="21">
        <f>+SUMIFS(Resultados_Dic3!U$3:U$99980,Resultados_Dic3!$F$3:$F$99980,Produccion_PJ!$K224,Resultados_Dic3!$D$3:$D$99980,Produccion_PJ!$K$221,Resultados_Dic3!$E$3:$E$99980,Produccion_PJ!$J224,Resultados_Dic3!$A$3:$A$99980,Produccion_PJ!$H224)</f>
        <v>0</v>
      </c>
      <c r="Z224" s="21">
        <f>+SUMIFS(Resultados_Dic3!V$3:V$99980,Resultados_Dic3!$F$3:$F$99980,Produccion_PJ!$K224,Resultados_Dic3!$D$3:$D$99980,Produccion_PJ!$K$221,Resultados_Dic3!$E$3:$E$99980,Produccion_PJ!$J224,Resultados_Dic3!$A$3:$A$99980,Produccion_PJ!$H224)</f>
        <v>0</v>
      </c>
      <c r="AA224" s="21">
        <f>+SUMIFS(Resultados_Dic3!W$3:W$99980,Resultados_Dic3!$F$3:$F$99980,Produccion_PJ!$K224,Resultados_Dic3!$D$3:$D$99980,Produccion_PJ!$K$221,Resultados_Dic3!$E$3:$E$99980,Produccion_PJ!$J224,Resultados_Dic3!$A$3:$A$99980,Produccion_PJ!$H224)</f>
        <v>0</v>
      </c>
      <c r="AB224" s="21">
        <f>+SUMIFS(Resultados_Dic3!X$3:X$99980,Resultados_Dic3!$F$3:$F$99980,Produccion_PJ!$K224,Resultados_Dic3!$D$3:$D$99980,Produccion_PJ!$K$221,Resultados_Dic3!$E$3:$E$99980,Produccion_PJ!$J224,Resultados_Dic3!$A$3:$A$99980,Produccion_PJ!$H224)</f>
        <v>0</v>
      </c>
      <c r="AC224" s="21">
        <f>+SUMIFS(Resultados_Dic3!Y$3:Y$99980,Resultados_Dic3!$F$3:$F$99980,Produccion_PJ!$K224,Resultados_Dic3!$D$3:$D$99980,Produccion_PJ!$K$221,Resultados_Dic3!$E$3:$E$99980,Produccion_PJ!$J224,Resultados_Dic3!$A$3:$A$99980,Produccion_PJ!$H224)</f>
        <v>0</v>
      </c>
      <c r="AD224" s="21">
        <f>+SUMIFS(Resultados_Dic3!Z$3:Z$99980,Resultados_Dic3!$F$3:$F$99980,Produccion_PJ!$K224,Resultados_Dic3!$D$3:$D$99980,Produccion_PJ!$K$221,Resultados_Dic3!$E$3:$E$99980,Produccion_PJ!$J224,Resultados_Dic3!$A$3:$A$99980,Produccion_PJ!$H224)</f>
        <v>0</v>
      </c>
      <c r="AE224" s="21">
        <f>+SUMIFS(Resultados_Dic3!AA$3:AA$99980,Resultados_Dic3!$F$3:$F$99980,Produccion_PJ!$K224,Resultados_Dic3!$D$3:$D$99980,Produccion_PJ!$K$221,Resultados_Dic3!$E$3:$E$99980,Produccion_PJ!$J224,Resultados_Dic3!$A$3:$A$99980,Produccion_PJ!$H224)</f>
        <v>0</v>
      </c>
      <c r="AF224" s="21">
        <f>+SUMIFS(Resultados_Dic3!AB$3:AB$99980,Resultados_Dic3!$F$3:$F$99980,Produccion_PJ!$K224,Resultados_Dic3!$D$3:$D$99980,Produccion_PJ!$K$221,Resultados_Dic3!$E$3:$E$99980,Produccion_PJ!$J224,Resultados_Dic3!$A$3:$A$99980,Produccion_PJ!$H224)</f>
        <v>0</v>
      </c>
      <c r="AG224" s="21">
        <f>+SUMIFS(Resultados_Dic3!AC$3:AC$99980,Resultados_Dic3!$F$3:$F$99980,Produccion_PJ!$K224,Resultados_Dic3!$D$3:$D$99980,Produccion_PJ!$K$221,Resultados_Dic3!$E$3:$E$99980,Produccion_PJ!$J224,Resultados_Dic3!$A$3:$A$99980,Produccion_PJ!$H224)</f>
        <v>0</v>
      </c>
      <c r="AH224" s="21">
        <f>+SUMIFS(Resultados_Dic3!AD$3:AD$99980,Resultados_Dic3!$F$3:$F$99980,Produccion_PJ!$K224,Resultados_Dic3!$D$3:$D$99980,Produccion_PJ!$K$221,Resultados_Dic3!$E$3:$E$99980,Produccion_PJ!$J224,Resultados_Dic3!$A$3:$A$99980,Produccion_PJ!$H224)</f>
        <v>0</v>
      </c>
      <c r="AI224" s="21">
        <f>+SUMIFS(Resultados_Dic3!AE$3:AE$99980,Resultados_Dic3!$F$3:$F$99980,Produccion_PJ!$K224,Resultados_Dic3!$D$3:$D$99980,Produccion_PJ!$K$221,Resultados_Dic3!$E$3:$E$99980,Produccion_PJ!$J224,Resultados_Dic3!$A$3:$A$99980,Produccion_PJ!$H224)</f>
        <v>0</v>
      </c>
      <c r="AJ224" s="21">
        <f>+SUMIFS(Resultados_Dic3!AF$3:AF$99980,Resultados_Dic3!$F$3:$F$99980,Produccion_PJ!$K224,Resultados_Dic3!$D$3:$D$99980,Produccion_PJ!$K$221,Resultados_Dic3!$E$3:$E$99980,Produccion_PJ!$J224,Resultados_Dic3!$A$3:$A$99980,Produccion_PJ!$H224)</f>
        <v>0</v>
      </c>
      <c r="AK224" s="21">
        <f>+SUMIFS(Resultados_Dic3!AG$3:AG$99980,Resultados_Dic3!$F$3:$F$99980,Produccion_PJ!$K224,Resultados_Dic3!$D$3:$D$99980,Produccion_PJ!$K$221,Resultados_Dic3!$E$3:$E$99980,Produccion_PJ!$J224,Resultados_Dic3!$A$3:$A$99980,Produccion_PJ!$H224)</f>
        <v>0</v>
      </c>
      <c r="AL224" s="21">
        <f>+SUMIFS(Resultados_Dic3!AH$3:AH$99980,Resultados_Dic3!$F$3:$F$99980,Produccion_PJ!$K224,Resultados_Dic3!$D$3:$D$99980,Produccion_PJ!$K$221,Resultados_Dic3!$E$3:$E$99980,Produccion_PJ!$J224,Resultados_Dic3!$A$3:$A$99980,Produccion_PJ!$H224)</f>
        <v>0</v>
      </c>
      <c r="AM224" s="21">
        <f>+SUMIFS(Resultados_Dic3!AI$3:AI$99980,Resultados_Dic3!$F$3:$F$99980,Produccion_PJ!$K224,Resultados_Dic3!$D$3:$D$99980,Produccion_PJ!$K$221,Resultados_Dic3!$E$3:$E$99980,Produccion_PJ!$J224,Resultados_Dic3!$A$3:$A$99980,Produccion_PJ!$H224)</f>
        <v>0</v>
      </c>
      <c r="AN224" s="21">
        <f>+SUMIFS(Resultados_Dic3!AJ$3:AJ$99980,Resultados_Dic3!$F$3:$F$99980,Produccion_PJ!$K224,Resultados_Dic3!$D$3:$D$99980,Produccion_PJ!$K$221,Resultados_Dic3!$E$3:$E$99980,Produccion_PJ!$J224,Resultados_Dic3!$A$3:$A$99980,Produccion_PJ!$H224)</f>
        <v>0</v>
      </c>
      <c r="AO224" s="21">
        <f>+SUMIFS(Resultados_Dic3!AK$3:AK$99980,Resultados_Dic3!$F$3:$F$99980,Produccion_PJ!$K224,Resultados_Dic3!$D$3:$D$99980,Produccion_PJ!$K$221,Resultados_Dic3!$E$3:$E$99980,Produccion_PJ!$J224,Resultados_Dic3!$A$3:$A$99980,Produccion_PJ!$H224)</f>
        <v>0</v>
      </c>
      <c r="AP224" s="21">
        <f>+SUMIFS(Resultados_Dic3!AL$3:AL$99980,Resultados_Dic3!$F$3:$F$99980,Produccion_PJ!$K224,Resultados_Dic3!$D$3:$D$99980,Produccion_PJ!$K$221,Resultados_Dic3!$E$3:$E$99980,Produccion_PJ!$J224,Resultados_Dic3!$A$3:$A$99980,Produccion_PJ!$H224)</f>
        <v>0</v>
      </c>
      <c r="AQ224" s="21">
        <f>+SUMIFS(Resultados_Dic3!AM$3:AM$99980,Resultados_Dic3!$F$3:$F$99980,Produccion_PJ!$K224,Resultados_Dic3!$D$3:$D$99980,Produccion_PJ!$K$221,Resultados_Dic3!$E$3:$E$99980,Produccion_PJ!$J224,Resultados_Dic3!$A$3:$A$99980,Produccion_PJ!$H224)</f>
        <v>0</v>
      </c>
    </row>
    <row r="225" spans="1:43" x14ac:dyDescent="0.25">
      <c r="H225" s="17" t="str">
        <f t="shared" ref="H225:H230" si="470">+$H$1</f>
        <v>DIC5</v>
      </c>
      <c r="J225" s="24" t="s">
        <v>138</v>
      </c>
      <c r="K225" s="13" t="s">
        <v>395</v>
      </c>
      <c r="L225" s="21">
        <f>+SUMIFS(Resultados_Dic3!H$3:H$99980,Resultados_Dic3!$F$3:$F$99980,Produccion_PJ!$K225,Resultados_Dic3!$D$3:$D$99980,Produccion_PJ!$K$221,Resultados_Dic3!$E$3:$E$99980,Produccion_PJ!$J225,Resultados_Dic3!$A$3:$A$99980,Produccion_PJ!$H225)</f>
        <v>0</v>
      </c>
      <c r="M225" s="21">
        <f>+SUMIFS(Resultados_Dic3!I$3:I$99980,Resultados_Dic3!$F$3:$F$99980,Produccion_PJ!$K225,Resultados_Dic3!$D$3:$D$99980,Produccion_PJ!$K$221,Resultados_Dic3!$E$3:$E$99980,Produccion_PJ!$J225,Resultados_Dic3!$A$3:$A$99980,Produccion_PJ!$H225)</f>
        <v>0</v>
      </c>
      <c r="N225" s="21">
        <f>+SUMIFS(Resultados_Dic3!J$3:J$99980,Resultados_Dic3!$F$3:$F$99980,Produccion_PJ!$K225,Resultados_Dic3!$D$3:$D$99980,Produccion_PJ!$K$221,Resultados_Dic3!$E$3:$E$99980,Produccion_PJ!$J225,Resultados_Dic3!$A$3:$A$99980,Produccion_PJ!$H225)</f>
        <v>0</v>
      </c>
      <c r="O225" s="21">
        <f>+SUMIFS(Resultados_Dic3!K$3:K$99980,Resultados_Dic3!$F$3:$F$99980,Produccion_PJ!$K225,Resultados_Dic3!$D$3:$D$99980,Produccion_PJ!$K$221,Resultados_Dic3!$E$3:$E$99980,Produccion_PJ!$J225,Resultados_Dic3!$A$3:$A$99980,Produccion_PJ!$H225)</f>
        <v>0</v>
      </c>
      <c r="P225" s="21">
        <f>+SUMIFS(Resultados_Dic3!L$3:L$99980,Resultados_Dic3!$F$3:$F$99980,Produccion_PJ!$K225,Resultados_Dic3!$D$3:$D$99980,Produccion_PJ!$K$221,Resultados_Dic3!$E$3:$E$99980,Produccion_PJ!$J225,Resultados_Dic3!$A$3:$A$99980,Produccion_PJ!$H225)</f>
        <v>0</v>
      </c>
      <c r="Q225" s="21">
        <f>+SUMIFS(Resultados_Dic3!M$3:M$99980,Resultados_Dic3!$F$3:$F$99980,Produccion_PJ!$K225,Resultados_Dic3!$D$3:$D$99980,Produccion_PJ!$K$221,Resultados_Dic3!$E$3:$E$99980,Produccion_PJ!$J225,Resultados_Dic3!$A$3:$A$99980,Produccion_PJ!$H225)</f>
        <v>0</v>
      </c>
      <c r="R225" s="21">
        <f>+SUMIFS(Resultados_Dic3!N$3:N$99980,Resultados_Dic3!$F$3:$F$99980,Produccion_PJ!$K225,Resultados_Dic3!$D$3:$D$99980,Produccion_PJ!$K$221,Resultados_Dic3!$E$3:$E$99980,Produccion_PJ!$J225,Resultados_Dic3!$A$3:$A$99980,Produccion_PJ!$H225)</f>
        <v>0</v>
      </c>
      <c r="S225" s="21">
        <f>+SUMIFS(Resultados_Dic3!O$3:O$99980,Resultados_Dic3!$F$3:$F$99980,Produccion_PJ!$K225,Resultados_Dic3!$D$3:$D$99980,Produccion_PJ!$K$221,Resultados_Dic3!$E$3:$E$99980,Produccion_PJ!$J225,Resultados_Dic3!$A$3:$A$99980,Produccion_PJ!$H225)</f>
        <v>0</v>
      </c>
      <c r="T225" s="21">
        <f>+SUMIFS(Resultados_Dic3!P$3:P$99980,Resultados_Dic3!$F$3:$F$99980,Produccion_PJ!$K225,Resultados_Dic3!$D$3:$D$99980,Produccion_PJ!$K$221,Resultados_Dic3!$E$3:$E$99980,Produccion_PJ!$J225,Resultados_Dic3!$A$3:$A$99980,Produccion_PJ!$H225)</f>
        <v>0</v>
      </c>
      <c r="U225" s="21">
        <f>+SUMIFS(Resultados_Dic3!Q$3:Q$99980,Resultados_Dic3!$F$3:$F$99980,Produccion_PJ!$K225,Resultados_Dic3!$D$3:$D$99980,Produccion_PJ!$K$221,Resultados_Dic3!$E$3:$E$99980,Produccion_PJ!$J225,Resultados_Dic3!$A$3:$A$99980,Produccion_PJ!$H225)</f>
        <v>0</v>
      </c>
      <c r="V225" s="21">
        <f>+SUMIFS(Resultados_Dic3!R$3:R$99980,Resultados_Dic3!$F$3:$F$99980,Produccion_PJ!$K225,Resultados_Dic3!$D$3:$D$99980,Produccion_PJ!$K$221,Resultados_Dic3!$E$3:$E$99980,Produccion_PJ!$J225,Resultados_Dic3!$A$3:$A$99980,Produccion_PJ!$H225)</f>
        <v>0</v>
      </c>
      <c r="W225" s="21">
        <f>+SUMIFS(Resultados_Dic3!S$3:S$99980,Resultados_Dic3!$F$3:$F$99980,Produccion_PJ!$K225,Resultados_Dic3!$D$3:$D$99980,Produccion_PJ!$K$221,Resultados_Dic3!$E$3:$E$99980,Produccion_PJ!$J225,Resultados_Dic3!$A$3:$A$99980,Produccion_PJ!$H225)</f>
        <v>0</v>
      </c>
      <c r="X225" s="21">
        <f>+SUMIFS(Resultados_Dic3!T$3:T$99980,Resultados_Dic3!$F$3:$F$99980,Produccion_PJ!$K225,Resultados_Dic3!$D$3:$D$99980,Produccion_PJ!$K$221,Resultados_Dic3!$E$3:$E$99980,Produccion_PJ!$J225,Resultados_Dic3!$A$3:$A$99980,Produccion_PJ!$H225)</f>
        <v>0</v>
      </c>
      <c r="Y225" s="21">
        <f>+SUMIFS(Resultados_Dic3!U$3:U$99980,Resultados_Dic3!$F$3:$F$99980,Produccion_PJ!$K225,Resultados_Dic3!$D$3:$D$99980,Produccion_PJ!$K$221,Resultados_Dic3!$E$3:$E$99980,Produccion_PJ!$J225,Resultados_Dic3!$A$3:$A$99980,Produccion_PJ!$H225)</f>
        <v>0</v>
      </c>
      <c r="Z225" s="21">
        <f>+SUMIFS(Resultados_Dic3!V$3:V$99980,Resultados_Dic3!$F$3:$F$99980,Produccion_PJ!$K225,Resultados_Dic3!$D$3:$D$99980,Produccion_PJ!$K$221,Resultados_Dic3!$E$3:$E$99980,Produccion_PJ!$J225,Resultados_Dic3!$A$3:$A$99980,Produccion_PJ!$H225)</f>
        <v>0</v>
      </c>
      <c r="AA225" s="21">
        <f>+SUMIFS(Resultados_Dic3!W$3:W$99980,Resultados_Dic3!$F$3:$F$99980,Produccion_PJ!$K225,Resultados_Dic3!$D$3:$D$99980,Produccion_PJ!$K$221,Resultados_Dic3!$E$3:$E$99980,Produccion_PJ!$J225,Resultados_Dic3!$A$3:$A$99980,Produccion_PJ!$H225)</f>
        <v>0</v>
      </c>
      <c r="AB225" s="21">
        <f>+SUMIFS(Resultados_Dic3!X$3:X$99980,Resultados_Dic3!$F$3:$F$99980,Produccion_PJ!$K225,Resultados_Dic3!$D$3:$D$99980,Produccion_PJ!$K$221,Resultados_Dic3!$E$3:$E$99980,Produccion_PJ!$J225,Resultados_Dic3!$A$3:$A$99980,Produccion_PJ!$H225)</f>
        <v>0</v>
      </c>
      <c r="AC225" s="21">
        <f>+SUMIFS(Resultados_Dic3!Y$3:Y$99980,Resultados_Dic3!$F$3:$F$99980,Produccion_PJ!$K225,Resultados_Dic3!$D$3:$D$99980,Produccion_PJ!$K$221,Resultados_Dic3!$E$3:$E$99980,Produccion_PJ!$J225,Resultados_Dic3!$A$3:$A$99980,Produccion_PJ!$H225)</f>
        <v>0</v>
      </c>
      <c r="AD225" s="21">
        <f>+SUMIFS(Resultados_Dic3!Z$3:Z$99980,Resultados_Dic3!$F$3:$F$99980,Produccion_PJ!$K225,Resultados_Dic3!$D$3:$D$99980,Produccion_PJ!$K$221,Resultados_Dic3!$E$3:$E$99980,Produccion_PJ!$J225,Resultados_Dic3!$A$3:$A$99980,Produccion_PJ!$H225)</f>
        <v>0</v>
      </c>
      <c r="AE225" s="21">
        <f>+SUMIFS(Resultados_Dic3!AA$3:AA$99980,Resultados_Dic3!$F$3:$F$99980,Produccion_PJ!$K225,Resultados_Dic3!$D$3:$D$99980,Produccion_PJ!$K$221,Resultados_Dic3!$E$3:$E$99980,Produccion_PJ!$J225,Resultados_Dic3!$A$3:$A$99980,Produccion_PJ!$H225)</f>
        <v>0</v>
      </c>
      <c r="AF225" s="21">
        <f>+SUMIFS(Resultados_Dic3!AB$3:AB$99980,Resultados_Dic3!$F$3:$F$99980,Produccion_PJ!$K225,Resultados_Dic3!$D$3:$D$99980,Produccion_PJ!$K$221,Resultados_Dic3!$E$3:$E$99980,Produccion_PJ!$J225,Resultados_Dic3!$A$3:$A$99980,Produccion_PJ!$H225)</f>
        <v>0</v>
      </c>
      <c r="AG225" s="21">
        <f>+SUMIFS(Resultados_Dic3!AC$3:AC$99980,Resultados_Dic3!$F$3:$F$99980,Produccion_PJ!$K225,Resultados_Dic3!$D$3:$D$99980,Produccion_PJ!$K$221,Resultados_Dic3!$E$3:$E$99980,Produccion_PJ!$J225,Resultados_Dic3!$A$3:$A$99980,Produccion_PJ!$H225)</f>
        <v>0</v>
      </c>
      <c r="AH225" s="21">
        <f>+SUMIFS(Resultados_Dic3!AD$3:AD$99980,Resultados_Dic3!$F$3:$F$99980,Produccion_PJ!$K225,Resultados_Dic3!$D$3:$D$99980,Produccion_PJ!$K$221,Resultados_Dic3!$E$3:$E$99980,Produccion_PJ!$J225,Resultados_Dic3!$A$3:$A$99980,Produccion_PJ!$H225)</f>
        <v>0</v>
      </c>
      <c r="AI225" s="21">
        <f>+SUMIFS(Resultados_Dic3!AE$3:AE$99980,Resultados_Dic3!$F$3:$F$99980,Produccion_PJ!$K225,Resultados_Dic3!$D$3:$D$99980,Produccion_PJ!$K$221,Resultados_Dic3!$E$3:$E$99980,Produccion_PJ!$J225,Resultados_Dic3!$A$3:$A$99980,Produccion_PJ!$H225)</f>
        <v>0</v>
      </c>
      <c r="AJ225" s="21">
        <f>+SUMIFS(Resultados_Dic3!AF$3:AF$99980,Resultados_Dic3!$F$3:$F$99980,Produccion_PJ!$K225,Resultados_Dic3!$D$3:$D$99980,Produccion_PJ!$K$221,Resultados_Dic3!$E$3:$E$99980,Produccion_PJ!$J225,Resultados_Dic3!$A$3:$A$99980,Produccion_PJ!$H225)</f>
        <v>0</v>
      </c>
      <c r="AK225" s="21">
        <f>+SUMIFS(Resultados_Dic3!AG$3:AG$99980,Resultados_Dic3!$F$3:$F$99980,Produccion_PJ!$K225,Resultados_Dic3!$D$3:$D$99980,Produccion_PJ!$K$221,Resultados_Dic3!$E$3:$E$99980,Produccion_PJ!$J225,Resultados_Dic3!$A$3:$A$99980,Produccion_PJ!$H225)</f>
        <v>0</v>
      </c>
      <c r="AL225" s="21">
        <f>+SUMIFS(Resultados_Dic3!AH$3:AH$99980,Resultados_Dic3!$F$3:$F$99980,Produccion_PJ!$K225,Resultados_Dic3!$D$3:$D$99980,Produccion_PJ!$K$221,Resultados_Dic3!$E$3:$E$99980,Produccion_PJ!$J225,Resultados_Dic3!$A$3:$A$99980,Produccion_PJ!$H225)</f>
        <v>0</v>
      </c>
      <c r="AM225" s="21">
        <f>+SUMIFS(Resultados_Dic3!AI$3:AI$99980,Resultados_Dic3!$F$3:$F$99980,Produccion_PJ!$K225,Resultados_Dic3!$D$3:$D$99980,Produccion_PJ!$K$221,Resultados_Dic3!$E$3:$E$99980,Produccion_PJ!$J225,Resultados_Dic3!$A$3:$A$99980,Produccion_PJ!$H225)</f>
        <v>0</v>
      </c>
      <c r="AN225" s="21">
        <f>+SUMIFS(Resultados_Dic3!AJ$3:AJ$99980,Resultados_Dic3!$F$3:$F$99980,Produccion_PJ!$K225,Resultados_Dic3!$D$3:$D$99980,Produccion_PJ!$K$221,Resultados_Dic3!$E$3:$E$99980,Produccion_PJ!$J225,Resultados_Dic3!$A$3:$A$99980,Produccion_PJ!$H225)</f>
        <v>0</v>
      </c>
      <c r="AO225" s="21">
        <f>+SUMIFS(Resultados_Dic3!AK$3:AK$99980,Resultados_Dic3!$F$3:$F$99980,Produccion_PJ!$K225,Resultados_Dic3!$D$3:$D$99980,Produccion_PJ!$K$221,Resultados_Dic3!$E$3:$E$99980,Produccion_PJ!$J225,Resultados_Dic3!$A$3:$A$99980,Produccion_PJ!$H225)</f>
        <v>0</v>
      </c>
      <c r="AP225" s="21">
        <f>+SUMIFS(Resultados_Dic3!AL$3:AL$99980,Resultados_Dic3!$F$3:$F$99980,Produccion_PJ!$K225,Resultados_Dic3!$D$3:$D$99980,Produccion_PJ!$K$221,Resultados_Dic3!$E$3:$E$99980,Produccion_PJ!$J225,Resultados_Dic3!$A$3:$A$99980,Produccion_PJ!$H225)</f>
        <v>0</v>
      </c>
      <c r="AQ225" s="21">
        <f>+SUMIFS(Resultados_Dic3!AM$3:AM$99980,Resultados_Dic3!$F$3:$F$99980,Produccion_PJ!$K225,Resultados_Dic3!$D$3:$D$99980,Produccion_PJ!$K$221,Resultados_Dic3!$E$3:$E$99980,Produccion_PJ!$J225,Resultados_Dic3!$A$3:$A$99980,Produccion_PJ!$H225)</f>
        <v>0</v>
      </c>
    </row>
    <row r="226" spans="1:43" x14ac:dyDescent="0.25">
      <c r="H226" s="17" t="str">
        <f t="shared" si="470"/>
        <v>DIC5</v>
      </c>
      <c r="J226" s="24" t="s">
        <v>137</v>
      </c>
      <c r="K226" s="13" t="s">
        <v>166</v>
      </c>
      <c r="L226" s="21">
        <f>+SUMIFS(Resultados_Dic3!H$3:H$99980,Resultados_Dic3!$F$3:$F$99980,Produccion_PJ!$K226,Resultados_Dic3!$D$3:$D$99980,Produccion_PJ!$K$221,Resultados_Dic3!$E$3:$E$99980,Produccion_PJ!$J226,Resultados_Dic3!$A$3:$A$99980,Produccion_PJ!$H226)</f>
        <v>0</v>
      </c>
      <c r="M226" s="21">
        <f>+SUMIFS(Resultados_Dic3!I$3:I$99980,Resultados_Dic3!$F$3:$F$99980,Produccion_PJ!$K226,Resultados_Dic3!$D$3:$D$99980,Produccion_PJ!$K$221,Resultados_Dic3!$E$3:$E$99980,Produccion_PJ!$J226,Resultados_Dic3!$A$3:$A$99980,Produccion_PJ!$H226)</f>
        <v>0</v>
      </c>
      <c r="N226" s="21">
        <f>+SUMIFS(Resultados_Dic3!J$3:J$99980,Resultados_Dic3!$F$3:$F$99980,Produccion_PJ!$K226,Resultados_Dic3!$D$3:$D$99980,Produccion_PJ!$K$221,Resultados_Dic3!$E$3:$E$99980,Produccion_PJ!$J226,Resultados_Dic3!$A$3:$A$99980,Produccion_PJ!$H226)</f>
        <v>0</v>
      </c>
      <c r="O226" s="21">
        <f>+SUMIFS(Resultados_Dic3!K$3:K$99980,Resultados_Dic3!$F$3:$F$99980,Produccion_PJ!$K226,Resultados_Dic3!$D$3:$D$99980,Produccion_PJ!$K$221,Resultados_Dic3!$E$3:$E$99980,Produccion_PJ!$J226,Resultados_Dic3!$A$3:$A$99980,Produccion_PJ!$H226)</f>
        <v>0</v>
      </c>
      <c r="P226" s="21">
        <f>+SUMIFS(Resultados_Dic3!L$3:L$99980,Resultados_Dic3!$F$3:$F$99980,Produccion_PJ!$K226,Resultados_Dic3!$D$3:$D$99980,Produccion_PJ!$K$221,Resultados_Dic3!$E$3:$E$99980,Produccion_PJ!$J226,Resultados_Dic3!$A$3:$A$99980,Produccion_PJ!$H226)</f>
        <v>0</v>
      </c>
      <c r="Q226" s="21">
        <f>+SUMIFS(Resultados_Dic3!M$3:M$99980,Resultados_Dic3!$F$3:$F$99980,Produccion_PJ!$K226,Resultados_Dic3!$D$3:$D$99980,Produccion_PJ!$K$221,Resultados_Dic3!$E$3:$E$99980,Produccion_PJ!$J226,Resultados_Dic3!$A$3:$A$99980,Produccion_PJ!$H226)</f>
        <v>0</v>
      </c>
      <c r="R226" s="21">
        <f>+SUMIFS(Resultados_Dic3!N$3:N$99980,Resultados_Dic3!$F$3:$F$99980,Produccion_PJ!$K226,Resultados_Dic3!$D$3:$D$99980,Produccion_PJ!$K$221,Resultados_Dic3!$E$3:$E$99980,Produccion_PJ!$J226,Resultados_Dic3!$A$3:$A$99980,Produccion_PJ!$H226)</f>
        <v>0</v>
      </c>
      <c r="S226" s="21">
        <f>+SUMIFS(Resultados_Dic3!O$3:O$99980,Resultados_Dic3!$F$3:$F$99980,Produccion_PJ!$K226,Resultados_Dic3!$D$3:$D$99980,Produccion_PJ!$K$221,Resultados_Dic3!$E$3:$E$99980,Produccion_PJ!$J226,Resultados_Dic3!$A$3:$A$99980,Produccion_PJ!$H226)</f>
        <v>0</v>
      </c>
      <c r="T226" s="21">
        <f>+SUMIFS(Resultados_Dic3!P$3:P$99980,Resultados_Dic3!$F$3:$F$99980,Produccion_PJ!$K226,Resultados_Dic3!$D$3:$D$99980,Produccion_PJ!$K$221,Resultados_Dic3!$E$3:$E$99980,Produccion_PJ!$J226,Resultados_Dic3!$A$3:$A$99980,Produccion_PJ!$H226)</f>
        <v>78.405955154677997</v>
      </c>
      <c r="U226" s="21">
        <f>+SUMIFS(Resultados_Dic3!Q$3:Q$99980,Resultados_Dic3!$F$3:$F$99980,Produccion_PJ!$K226,Resultados_Dic3!$D$3:$D$99980,Produccion_PJ!$K$221,Resultados_Dic3!$E$3:$E$99980,Produccion_PJ!$J226,Resultados_Dic3!$A$3:$A$99980,Produccion_PJ!$H226)</f>
        <v>161.15187732703299</v>
      </c>
      <c r="V226" s="21">
        <f>+SUMIFS(Resultados_Dic3!R$3:R$99980,Resultados_Dic3!$F$3:$F$99980,Produccion_PJ!$K226,Resultados_Dic3!$D$3:$D$99980,Produccion_PJ!$K$221,Resultados_Dic3!$E$3:$E$99980,Produccion_PJ!$J226,Resultados_Dic3!$A$3:$A$99980,Produccion_PJ!$H226)</f>
        <v>129.07394619944699</v>
      </c>
      <c r="W226" s="21">
        <f>+SUMIFS(Resultados_Dic3!S$3:S$99980,Resultados_Dic3!$F$3:$F$99980,Produccion_PJ!$K226,Resultados_Dic3!$D$3:$D$99980,Produccion_PJ!$K$221,Resultados_Dic3!$E$3:$E$99980,Produccion_PJ!$J226,Resultados_Dic3!$A$3:$A$99980,Produccion_PJ!$H226)</f>
        <v>129.07394619944699</v>
      </c>
      <c r="X226" s="21">
        <f>+SUMIFS(Resultados_Dic3!T$3:T$99980,Resultados_Dic3!$F$3:$F$99980,Produccion_PJ!$K226,Resultados_Dic3!$D$3:$D$99980,Produccion_PJ!$K$221,Resultados_Dic3!$E$3:$E$99980,Produccion_PJ!$J226,Resultados_Dic3!$A$3:$A$99980,Produccion_PJ!$H226)</f>
        <v>129.07394619944699</v>
      </c>
      <c r="Y226" s="21">
        <f>+SUMIFS(Resultados_Dic3!U$3:U$99980,Resultados_Dic3!$F$3:$F$99980,Produccion_PJ!$K226,Resultados_Dic3!$D$3:$D$99980,Produccion_PJ!$K$221,Resultados_Dic3!$E$3:$E$99980,Produccion_PJ!$J226,Resultados_Dic3!$A$3:$A$99980,Produccion_PJ!$H226)</f>
        <v>129.25196183524201</v>
      </c>
      <c r="Z226" s="21">
        <f>+SUMIFS(Resultados_Dic3!V$3:V$99980,Resultados_Dic3!$F$3:$F$99980,Produccion_PJ!$K226,Resultados_Dic3!$D$3:$D$99980,Produccion_PJ!$K$221,Resultados_Dic3!$E$3:$E$99980,Produccion_PJ!$J226,Resultados_Dic3!$A$3:$A$99980,Produccion_PJ!$H226)</f>
        <v>0</v>
      </c>
      <c r="AA226" s="21">
        <f>+SUMIFS(Resultados_Dic3!W$3:W$99980,Resultados_Dic3!$F$3:$F$99980,Produccion_PJ!$K226,Resultados_Dic3!$D$3:$D$99980,Produccion_PJ!$K$221,Resultados_Dic3!$E$3:$E$99980,Produccion_PJ!$J226,Resultados_Dic3!$A$3:$A$99980,Produccion_PJ!$H226)</f>
        <v>0</v>
      </c>
      <c r="AB226" s="21">
        <f>+SUMIFS(Resultados_Dic3!X$3:X$99980,Resultados_Dic3!$F$3:$F$99980,Produccion_PJ!$K226,Resultados_Dic3!$D$3:$D$99980,Produccion_PJ!$K$221,Resultados_Dic3!$E$3:$E$99980,Produccion_PJ!$J226,Resultados_Dic3!$A$3:$A$99980,Produccion_PJ!$H226)</f>
        <v>0</v>
      </c>
      <c r="AC226" s="21">
        <f>+SUMIFS(Resultados_Dic3!Y$3:Y$99980,Resultados_Dic3!$F$3:$F$99980,Produccion_PJ!$K226,Resultados_Dic3!$D$3:$D$99980,Produccion_PJ!$K$221,Resultados_Dic3!$E$3:$E$99980,Produccion_PJ!$J226,Resultados_Dic3!$A$3:$A$99980,Produccion_PJ!$H226)</f>
        <v>0</v>
      </c>
      <c r="AD226" s="21">
        <f>+SUMIFS(Resultados_Dic3!Z$3:Z$99980,Resultados_Dic3!$F$3:$F$99980,Produccion_PJ!$K226,Resultados_Dic3!$D$3:$D$99980,Produccion_PJ!$K$221,Resultados_Dic3!$E$3:$E$99980,Produccion_PJ!$J226,Resultados_Dic3!$A$3:$A$99980,Produccion_PJ!$H226)</f>
        <v>0</v>
      </c>
      <c r="AE226" s="21">
        <f>+SUMIFS(Resultados_Dic3!AA$3:AA$99980,Resultados_Dic3!$F$3:$F$99980,Produccion_PJ!$K226,Resultados_Dic3!$D$3:$D$99980,Produccion_PJ!$K$221,Resultados_Dic3!$E$3:$E$99980,Produccion_PJ!$J226,Resultados_Dic3!$A$3:$A$99980,Produccion_PJ!$H226)</f>
        <v>0</v>
      </c>
      <c r="AF226" s="21">
        <f>+SUMIFS(Resultados_Dic3!AB$3:AB$99980,Resultados_Dic3!$F$3:$F$99980,Produccion_PJ!$K226,Resultados_Dic3!$D$3:$D$99980,Produccion_PJ!$K$221,Resultados_Dic3!$E$3:$E$99980,Produccion_PJ!$J226,Resultados_Dic3!$A$3:$A$99980,Produccion_PJ!$H226)</f>
        <v>0</v>
      </c>
      <c r="AG226" s="21">
        <f>+SUMIFS(Resultados_Dic3!AC$3:AC$99980,Resultados_Dic3!$F$3:$F$99980,Produccion_PJ!$K226,Resultados_Dic3!$D$3:$D$99980,Produccion_PJ!$K$221,Resultados_Dic3!$E$3:$E$99980,Produccion_PJ!$J226,Resultados_Dic3!$A$3:$A$99980,Produccion_PJ!$H226)</f>
        <v>0</v>
      </c>
      <c r="AH226" s="21">
        <f>+SUMIFS(Resultados_Dic3!AD$3:AD$99980,Resultados_Dic3!$F$3:$F$99980,Produccion_PJ!$K226,Resultados_Dic3!$D$3:$D$99980,Produccion_PJ!$K$221,Resultados_Dic3!$E$3:$E$99980,Produccion_PJ!$J226,Resultados_Dic3!$A$3:$A$99980,Produccion_PJ!$H226)</f>
        <v>0</v>
      </c>
      <c r="AI226" s="21">
        <f>+SUMIFS(Resultados_Dic3!AE$3:AE$99980,Resultados_Dic3!$F$3:$F$99980,Produccion_PJ!$K226,Resultados_Dic3!$D$3:$D$99980,Produccion_PJ!$K$221,Resultados_Dic3!$E$3:$E$99980,Produccion_PJ!$J226,Resultados_Dic3!$A$3:$A$99980,Produccion_PJ!$H226)</f>
        <v>0</v>
      </c>
      <c r="AJ226" s="21">
        <f>+SUMIFS(Resultados_Dic3!AF$3:AF$99980,Resultados_Dic3!$F$3:$F$99980,Produccion_PJ!$K226,Resultados_Dic3!$D$3:$D$99980,Produccion_PJ!$K$221,Resultados_Dic3!$E$3:$E$99980,Produccion_PJ!$J226,Resultados_Dic3!$A$3:$A$99980,Produccion_PJ!$H226)</f>
        <v>0</v>
      </c>
      <c r="AK226" s="21">
        <f>+SUMIFS(Resultados_Dic3!AG$3:AG$99980,Resultados_Dic3!$F$3:$F$99980,Produccion_PJ!$K226,Resultados_Dic3!$D$3:$D$99980,Produccion_PJ!$K$221,Resultados_Dic3!$E$3:$E$99980,Produccion_PJ!$J226,Resultados_Dic3!$A$3:$A$99980,Produccion_PJ!$H226)</f>
        <v>0</v>
      </c>
      <c r="AL226" s="21">
        <f>+SUMIFS(Resultados_Dic3!AH$3:AH$99980,Resultados_Dic3!$F$3:$F$99980,Produccion_PJ!$K226,Resultados_Dic3!$D$3:$D$99980,Produccion_PJ!$K$221,Resultados_Dic3!$E$3:$E$99980,Produccion_PJ!$J226,Resultados_Dic3!$A$3:$A$99980,Produccion_PJ!$H226)</f>
        <v>0</v>
      </c>
      <c r="AM226" s="21">
        <f>+SUMIFS(Resultados_Dic3!AI$3:AI$99980,Resultados_Dic3!$F$3:$F$99980,Produccion_PJ!$K226,Resultados_Dic3!$D$3:$D$99980,Produccion_PJ!$K$221,Resultados_Dic3!$E$3:$E$99980,Produccion_PJ!$J226,Resultados_Dic3!$A$3:$A$99980,Produccion_PJ!$H226)</f>
        <v>0</v>
      </c>
      <c r="AN226" s="21">
        <f>+SUMIFS(Resultados_Dic3!AJ$3:AJ$99980,Resultados_Dic3!$F$3:$F$99980,Produccion_PJ!$K226,Resultados_Dic3!$D$3:$D$99980,Produccion_PJ!$K$221,Resultados_Dic3!$E$3:$E$99980,Produccion_PJ!$J226,Resultados_Dic3!$A$3:$A$99980,Produccion_PJ!$H226)</f>
        <v>0</v>
      </c>
      <c r="AO226" s="21">
        <f>+SUMIFS(Resultados_Dic3!AK$3:AK$99980,Resultados_Dic3!$F$3:$F$99980,Produccion_PJ!$K226,Resultados_Dic3!$D$3:$D$99980,Produccion_PJ!$K$221,Resultados_Dic3!$E$3:$E$99980,Produccion_PJ!$J226,Resultados_Dic3!$A$3:$A$99980,Produccion_PJ!$H226)</f>
        <v>0</v>
      </c>
      <c r="AP226" s="21">
        <f>+SUMIFS(Resultados_Dic3!AL$3:AL$99980,Resultados_Dic3!$F$3:$F$99980,Produccion_PJ!$K226,Resultados_Dic3!$D$3:$D$99980,Produccion_PJ!$K$221,Resultados_Dic3!$E$3:$E$99980,Produccion_PJ!$J226,Resultados_Dic3!$A$3:$A$99980,Produccion_PJ!$H226)</f>
        <v>0</v>
      </c>
      <c r="AQ226" s="21">
        <f>+SUMIFS(Resultados_Dic3!AM$3:AM$99980,Resultados_Dic3!$F$3:$F$99980,Produccion_PJ!$K226,Resultados_Dic3!$D$3:$D$99980,Produccion_PJ!$K$221,Resultados_Dic3!$E$3:$E$99980,Produccion_PJ!$J226,Resultados_Dic3!$A$3:$A$99980,Produccion_PJ!$H226)</f>
        <v>0</v>
      </c>
    </row>
    <row r="227" spans="1:43" x14ac:dyDescent="0.25">
      <c r="H227" s="17" t="str">
        <f t="shared" si="470"/>
        <v>DIC5</v>
      </c>
      <c r="J227" s="24" t="s">
        <v>139</v>
      </c>
      <c r="K227" s="13" t="s">
        <v>167</v>
      </c>
      <c r="L227" s="21">
        <f>+SUMIFS(Resultados_Dic3!H$3:H$99980,Resultados_Dic3!$F$3:$F$99980,Produccion_PJ!$K227,Resultados_Dic3!$D$3:$D$99980,Produccion_PJ!$K$221,Resultados_Dic3!$E$3:$E$99980,Produccion_PJ!$J227,Resultados_Dic3!$A$3:$A$99980,Produccion_PJ!$H227)</f>
        <v>5.3745045379355103</v>
      </c>
      <c r="M227" s="21">
        <f>+SUMIFS(Resultados_Dic3!I$3:I$99980,Resultados_Dic3!$F$3:$F$99980,Produccion_PJ!$K227,Resultados_Dic3!$D$3:$D$99980,Produccion_PJ!$K$221,Resultados_Dic3!$E$3:$E$99980,Produccion_PJ!$J227,Resultados_Dic3!$A$3:$A$99980,Produccion_PJ!$H227)</f>
        <v>5.0787114532931703</v>
      </c>
      <c r="N227" s="21">
        <f>+SUMIFS(Resultados_Dic3!J$3:J$99980,Resultados_Dic3!$F$3:$F$99980,Produccion_PJ!$K227,Resultados_Dic3!$D$3:$D$99980,Produccion_PJ!$K$221,Resultados_Dic3!$E$3:$E$99980,Produccion_PJ!$J227,Resultados_Dic3!$A$3:$A$99980,Produccion_PJ!$H227)</f>
        <v>4.8554713894121502</v>
      </c>
      <c r="O227" s="21">
        <f>+SUMIFS(Resultados_Dic3!K$3:K$99980,Resultados_Dic3!$F$3:$F$99980,Produccion_PJ!$K227,Resultados_Dic3!$D$3:$D$99980,Produccion_PJ!$K$221,Resultados_Dic3!$E$3:$E$99980,Produccion_PJ!$J227,Resultados_Dic3!$A$3:$A$99980,Produccion_PJ!$H227)</f>
        <v>4.63223132553113</v>
      </c>
      <c r="P227" s="21">
        <f>+SUMIFS(Resultados_Dic3!L$3:L$99980,Resultados_Dic3!$F$3:$F$99980,Produccion_PJ!$K227,Resultados_Dic3!$D$3:$D$99980,Produccion_PJ!$K$221,Resultados_Dic3!$E$3:$E$99980,Produccion_PJ!$J227,Resultados_Dic3!$A$3:$A$99980,Produccion_PJ!$H227)</f>
        <v>4.4089912616501099</v>
      </c>
      <c r="Q227" s="21">
        <f>+SUMIFS(Resultados_Dic3!M$3:M$99980,Resultados_Dic3!$F$3:$F$99980,Produccion_PJ!$K227,Resultados_Dic3!$D$3:$D$99980,Produccion_PJ!$K$221,Resultados_Dic3!$E$3:$E$99980,Produccion_PJ!$J227,Resultados_Dic3!$A$3:$A$99980,Produccion_PJ!$H227)</f>
        <v>0</v>
      </c>
      <c r="R227" s="21">
        <f>+SUMIFS(Resultados_Dic3!N$3:N$99980,Resultados_Dic3!$F$3:$F$99980,Produccion_PJ!$K227,Resultados_Dic3!$D$3:$D$99980,Produccion_PJ!$K$221,Resultados_Dic3!$E$3:$E$99980,Produccion_PJ!$J227,Resultados_Dic3!$A$3:$A$99980,Produccion_PJ!$H227)</f>
        <v>0</v>
      </c>
      <c r="S227" s="21">
        <f>+SUMIFS(Resultados_Dic3!O$3:O$99980,Resultados_Dic3!$F$3:$F$99980,Produccion_PJ!$K227,Resultados_Dic3!$D$3:$D$99980,Produccion_PJ!$K$221,Resultados_Dic3!$E$3:$E$99980,Produccion_PJ!$J227,Resultados_Dic3!$A$3:$A$99980,Produccion_PJ!$H227)</f>
        <v>0</v>
      </c>
      <c r="T227" s="21">
        <f>+SUMIFS(Resultados_Dic3!P$3:P$99980,Resultados_Dic3!$F$3:$F$99980,Produccion_PJ!$K227,Resultados_Dic3!$D$3:$D$99980,Produccion_PJ!$K$221,Resultados_Dic3!$E$3:$E$99980,Produccion_PJ!$J227,Resultados_Dic3!$A$3:$A$99980,Produccion_PJ!$H227)</f>
        <v>0</v>
      </c>
      <c r="U227" s="21">
        <f>+SUMIFS(Resultados_Dic3!Q$3:Q$99980,Resultados_Dic3!$F$3:$F$99980,Produccion_PJ!$K227,Resultados_Dic3!$D$3:$D$99980,Produccion_PJ!$K$221,Resultados_Dic3!$E$3:$E$99980,Produccion_PJ!$J227,Resultados_Dic3!$A$3:$A$99980,Produccion_PJ!$H227)</f>
        <v>0</v>
      </c>
      <c r="V227" s="21">
        <f>+SUMIFS(Resultados_Dic3!R$3:R$99980,Resultados_Dic3!$F$3:$F$99980,Produccion_PJ!$K227,Resultados_Dic3!$D$3:$D$99980,Produccion_PJ!$K$221,Resultados_Dic3!$E$3:$E$99980,Produccion_PJ!$J227,Resultados_Dic3!$A$3:$A$99980,Produccion_PJ!$H227)</f>
        <v>0</v>
      </c>
      <c r="W227" s="21">
        <f>+SUMIFS(Resultados_Dic3!S$3:S$99980,Resultados_Dic3!$F$3:$F$99980,Produccion_PJ!$K227,Resultados_Dic3!$D$3:$D$99980,Produccion_PJ!$K$221,Resultados_Dic3!$E$3:$E$99980,Produccion_PJ!$J227,Resultados_Dic3!$A$3:$A$99980,Produccion_PJ!$H227)</f>
        <v>0</v>
      </c>
      <c r="X227" s="21">
        <f>+SUMIFS(Resultados_Dic3!T$3:T$99980,Resultados_Dic3!$F$3:$F$99980,Produccion_PJ!$K227,Resultados_Dic3!$D$3:$D$99980,Produccion_PJ!$K$221,Resultados_Dic3!$E$3:$E$99980,Produccion_PJ!$J227,Resultados_Dic3!$A$3:$A$99980,Produccion_PJ!$H227)</f>
        <v>0</v>
      </c>
      <c r="Y227" s="21">
        <f>+SUMIFS(Resultados_Dic3!U$3:U$99980,Resultados_Dic3!$F$3:$F$99980,Produccion_PJ!$K227,Resultados_Dic3!$D$3:$D$99980,Produccion_PJ!$K$221,Resultados_Dic3!$E$3:$E$99980,Produccion_PJ!$J227,Resultados_Dic3!$A$3:$A$99980,Produccion_PJ!$H227)</f>
        <v>0</v>
      </c>
      <c r="Z227" s="21">
        <f>+SUMIFS(Resultados_Dic3!V$3:V$99980,Resultados_Dic3!$F$3:$F$99980,Produccion_PJ!$K227,Resultados_Dic3!$D$3:$D$99980,Produccion_PJ!$K$221,Resultados_Dic3!$E$3:$E$99980,Produccion_PJ!$J227,Resultados_Dic3!$A$3:$A$99980,Produccion_PJ!$H227)</f>
        <v>0</v>
      </c>
      <c r="AA227" s="21">
        <f>+SUMIFS(Resultados_Dic3!W$3:W$99980,Resultados_Dic3!$F$3:$F$99980,Produccion_PJ!$K227,Resultados_Dic3!$D$3:$D$99980,Produccion_PJ!$K$221,Resultados_Dic3!$E$3:$E$99980,Produccion_PJ!$J227,Resultados_Dic3!$A$3:$A$99980,Produccion_PJ!$H227)</f>
        <v>0</v>
      </c>
      <c r="AB227" s="21">
        <f>+SUMIFS(Resultados_Dic3!X$3:X$99980,Resultados_Dic3!$F$3:$F$99980,Produccion_PJ!$K227,Resultados_Dic3!$D$3:$D$99980,Produccion_PJ!$K$221,Resultados_Dic3!$E$3:$E$99980,Produccion_PJ!$J227,Resultados_Dic3!$A$3:$A$99980,Produccion_PJ!$H227)</f>
        <v>0</v>
      </c>
      <c r="AC227" s="21">
        <f>+SUMIFS(Resultados_Dic3!Y$3:Y$99980,Resultados_Dic3!$F$3:$F$99980,Produccion_PJ!$K227,Resultados_Dic3!$D$3:$D$99980,Produccion_PJ!$K$221,Resultados_Dic3!$E$3:$E$99980,Produccion_PJ!$J227,Resultados_Dic3!$A$3:$A$99980,Produccion_PJ!$H227)</f>
        <v>0</v>
      </c>
      <c r="AD227" s="21">
        <f>+SUMIFS(Resultados_Dic3!Z$3:Z$99980,Resultados_Dic3!$F$3:$F$99980,Produccion_PJ!$K227,Resultados_Dic3!$D$3:$D$99980,Produccion_PJ!$K$221,Resultados_Dic3!$E$3:$E$99980,Produccion_PJ!$J227,Resultados_Dic3!$A$3:$A$99980,Produccion_PJ!$H227)</f>
        <v>0</v>
      </c>
      <c r="AE227" s="21">
        <f>+SUMIFS(Resultados_Dic3!AA$3:AA$99980,Resultados_Dic3!$F$3:$F$99980,Produccion_PJ!$K227,Resultados_Dic3!$D$3:$D$99980,Produccion_PJ!$K$221,Resultados_Dic3!$E$3:$E$99980,Produccion_PJ!$J227,Resultados_Dic3!$A$3:$A$99980,Produccion_PJ!$H227)</f>
        <v>0</v>
      </c>
      <c r="AF227" s="21">
        <f>+SUMIFS(Resultados_Dic3!AB$3:AB$99980,Resultados_Dic3!$F$3:$F$99980,Produccion_PJ!$K227,Resultados_Dic3!$D$3:$D$99980,Produccion_PJ!$K$221,Resultados_Dic3!$E$3:$E$99980,Produccion_PJ!$J227,Resultados_Dic3!$A$3:$A$99980,Produccion_PJ!$H227)</f>
        <v>0</v>
      </c>
      <c r="AG227" s="21">
        <f>+SUMIFS(Resultados_Dic3!AC$3:AC$99980,Resultados_Dic3!$F$3:$F$99980,Produccion_PJ!$K227,Resultados_Dic3!$D$3:$D$99980,Produccion_PJ!$K$221,Resultados_Dic3!$E$3:$E$99980,Produccion_PJ!$J227,Resultados_Dic3!$A$3:$A$99980,Produccion_PJ!$H227)</f>
        <v>0</v>
      </c>
      <c r="AH227" s="21">
        <f>+SUMIFS(Resultados_Dic3!AD$3:AD$99980,Resultados_Dic3!$F$3:$F$99980,Produccion_PJ!$K227,Resultados_Dic3!$D$3:$D$99980,Produccion_PJ!$K$221,Resultados_Dic3!$E$3:$E$99980,Produccion_PJ!$J227,Resultados_Dic3!$A$3:$A$99980,Produccion_PJ!$H227)</f>
        <v>0</v>
      </c>
      <c r="AI227" s="21">
        <f>+SUMIFS(Resultados_Dic3!AE$3:AE$99980,Resultados_Dic3!$F$3:$F$99980,Produccion_PJ!$K227,Resultados_Dic3!$D$3:$D$99980,Produccion_PJ!$K$221,Resultados_Dic3!$E$3:$E$99980,Produccion_PJ!$J227,Resultados_Dic3!$A$3:$A$99980,Produccion_PJ!$H227)</f>
        <v>0</v>
      </c>
      <c r="AJ227" s="21">
        <f>+SUMIFS(Resultados_Dic3!AF$3:AF$99980,Resultados_Dic3!$F$3:$F$99980,Produccion_PJ!$K227,Resultados_Dic3!$D$3:$D$99980,Produccion_PJ!$K$221,Resultados_Dic3!$E$3:$E$99980,Produccion_PJ!$J227,Resultados_Dic3!$A$3:$A$99980,Produccion_PJ!$H227)</f>
        <v>0</v>
      </c>
      <c r="AK227" s="21">
        <f>+SUMIFS(Resultados_Dic3!AG$3:AG$99980,Resultados_Dic3!$F$3:$F$99980,Produccion_PJ!$K227,Resultados_Dic3!$D$3:$D$99980,Produccion_PJ!$K$221,Resultados_Dic3!$E$3:$E$99980,Produccion_PJ!$J227,Resultados_Dic3!$A$3:$A$99980,Produccion_PJ!$H227)</f>
        <v>0</v>
      </c>
      <c r="AL227" s="21">
        <f>+SUMIFS(Resultados_Dic3!AH$3:AH$99980,Resultados_Dic3!$F$3:$F$99980,Produccion_PJ!$K227,Resultados_Dic3!$D$3:$D$99980,Produccion_PJ!$K$221,Resultados_Dic3!$E$3:$E$99980,Produccion_PJ!$J227,Resultados_Dic3!$A$3:$A$99980,Produccion_PJ!$H227)</f>
        <v>0</v>
      </c>
      <c r="AM227" s="21">
        <f>+SUMIFS(Resultados_Dic3!AI$3:AI$99980,Resultados_Dic3!$F$3:$F$99980,Produccion_PJ!$K227,Resultados_Dic3!$D$3:$D$99980,Produccion_PJ!$K$221,Resultados_Dic3!$E$3:$E$99980,Produccion_PJ!$J227,Resultados_Dic3!$A$3:$A$99980,Produccion_PJ!$H227)</f>
        <v>0</v>
      </c>
      <c r="AN227" s="21">
        <f>+SUMIFS(Resultados_Dic3!AJ$3:AJ$99980,Resultados_Dic3!$F$3:$F$99980,Produccion_PJ!$K227,Resultados_Dic3!$D$3:$D$99980,Produccion_PJ!$K$221,Resultados_Dic3!$E$3:$E$99980,Produccion_PJ!$J227,Resultados_Dic3!$A$3:$A$99980,Produccion_PJ!$H227)</f>
        <v>0</v>
      </c>
      <c r="AO227" s="21">
        <f>+SUMIFS(Resultados_Dic3!AK$3:AK$99980,Resultados_Dic3!$F$3:$F$99980,Produccion_PJ!$K227,Resultados_Dic3!$D$3:$D$99980,Produccion_PJ!$K$221,Resultados_Dic3!$E$3:$E$99980,Produccion_PJ!$J227,Resultados_Dic3!$A$3:$A$99980,Produccion_PJ!$H227)</f>
        <v>0</v>
      </c>
      <c r="AP227" s="21">
        <f>+SUMIFS(Resultados_Dic3!AL$3:AL$99980,Resultados_Dic3!$F$3:$F$99980,Produccion_PJ!$K227,Resultados_Dic3!$D$3:$D$99980,Produccion_PJ!$K$221,Resultados_Dic3!$E$3:$E$99980,Produccion_PJ!$J227,Resultados_Dic3!$A$3:$A$99980,Produccion_PJ!$H227)</f>
        <v>0</v>
      </c>
      <c r="AQ227" s="21">
        <f>+SUMIFS(Resultados_Dic3!AM$3:AM$99980,Resultados_Dic3!$F$3:$F$99980,Produccion_PJ!$K227,Resultados_Dic3!$D$3:$D$99980,Produccion_PJ!$K$221,Resultados_Dic3!$E$3:$E$99980,Produccion_PJ!$J227,Resultados_Dic3!$A$3:$A$99980,Produccion_PJ!$H227)</f>
        <v>0</v>
      </c>
    </row>
    <row r="228" spans="1:43" x14ac:dyDescent="0.25">
      <c r="H228" s="17" t="str">
        <f t="shared" si="470"/>
        <v>DIC5</v>
      </c>
      <c r="J228" s="24" t="s">
        <v>141</v>
      </c>
      <c r="K228" s="13" t="s">
        <v>168</v>
      </c>
      <c r="L228" s="21">
        <f>+SUMIFS(Resultados_Dic3!H$3:H$99980,Resultados_Dic3!$F$3:$F$99980,Produccion_PJ!$K228,Resultados_Dic3!$D$3:$D$99980,Produccion_PJ!$K$221,Resultados_Dic3!$E$3:$E$99980,Produccion_PJ!$J228,Resultados_Dic3!$A$3:$A$99980,Produccion_PJ!$H228)</f>
        <v>44.476355941823698</v>
      </c>
      <c r="M228" s="21">
        <f>+SUMIFS(Resultados_Dic3!I$3:I$99980,Resultados_Dic3!$F$3:$F$99980,Produccion_PJ!$K228,Resultados_Dic3!$D$3:$D$99980,Produccion_PJ!$K$221,Resultados_Dic3!$E$3:$E$99980,Produccion_PJ!$J228,Resultados_Dic3!$A$3:$A$99980,Produccion_PJ!$H228)</f>
        <v>45.696659303036199</v>
      </c>
      <c r="N228" s="21">
        <f>+SUMIFS(Resultados_Dic3!J$3:J$99980,Resultados_Dic3!$F$3:$F$99980,Produccion_PJ!$K228,Resultados_Dic3!$D$3:$D$99980,Produccion_PJ!$K$221,Resultados_Dic3!$E$3:$E$99980,Produccion_PJ!$J228,Resultados_Dic3!$A$3:$A$99980,Produccion_PJ!$H228)</f>
        <v>46.983318880962699</v>
      </c>
      <c r="O228" s="21">
        <f>+SUMIFS(Resultados_Dic3!K$3:K$99980,Resultados_Dic3!$F$3:$F$99980,Produccion_PJ!$K228,Resultados_Dic3!$D$3:$D$99980,Produccion_PJ!$K$221,Resultados_Dic3!$E$3:$E$99980,Produccion_PJ!$J228,Resultados_Dic3!$A$3:$A$99980,Produccion_PJ!$H228)</f>
        <v>48.269978458889099</v>
      </c>
      <c r="P228" s="21">
        <f>+SUMIFS(Resultados_Dic3!L$3:L$99980,Resultados_Dic3!$F$3:$F$99980,Produccion_PJ!$K228,Resultados_Dic3!$D$3:$D$99980,Produccion_PJ!$K$221,Resultados_Dic3!$E$3:$E$99980,Produccion_PJ!$J228,Resultados_Dic3!$A$3:$A$99980,Produccion_PJ!$H228)</f>
        <v>49.556638036815599</v>
      </c>
      <c r="Q228" s="21">
        <f>+SUMIFS(Resultados_Dic3!M$3:M$99980,Resultados_Dic3!$F$3:$F$99980,Produccion_PJ!$K228,Resultados_Dic3!$D$3:$D$99980,Produccion_PJ!$K$221,Resultados_Dic3!$E$3:$E$99980,Produccion_PJ!$J228,Resultados_Dic3!$A$3:$A$99980,Produccion_PJ!$H228)</f>
        <v>50.935743299227397</v>
      </c>
      <c r="R228" s="21">
        <f>+SUMIFS(Resultados_Dic3!N$3:N$99980,Resultados_Dic3!$F$3:$F$99980,Produccion_PJ!$K228,Resultados_Dic3!$D$3:$D$99980,Produccion_PJ!$K$221,Resultados_Dic3!$E$3:$E$99980,Produccion_PJ!$J228,Resultados_Dic3!$A$3:$A$99980,Produccion_PJ!$H228)</f>
        <v>52.314848561639202</v>
      </c>
      <c r="S228" s="21">
        <f>+SUMIFS(Resultados_Dic3!O$3:O$99980,Resultados_Dic3!$F$3:$F$99980,Produccion_PJ!$K228,Resultados_Dic3!$D$3:$D$99980,Produccion_PJ!$K$221,Resultados_Dic3!$E$3:$E$99980,Produccion_PJ!$J228,Resultados_Dic3!$A$3:$A$99980,Produccion_PJ!$H228)</f>
        <v>10.0394455587384</v>
      </c>
      <c r="T228" s="21">
        <f>+SUMIFS(Resultados_Dic3!P$3:P$99980,Resultados_Dic3!$F$3:$F$99980,Produccion_PJ!$K228,Resultados_Dic3!$D$3:$D$99980,Produccion_PJ!$K$221,Resultados_Dic3!$E$3:$E$99980,Produccion_PJ!$J228,Resultados_Dic3!$A$3:$A$99980,Produccion_PJ!$H228)</f>
        <v>0</v>
      </c>
      <c r="U228" s="21">
        <f>+SUMIFS(Resultados_Dic3!Q$3:Q$99980,Resultados_Dic3!$F$3:$F$99980,Produccion_PJ!$K228,Resultados_Dic3!$D$3:$D$99980,Produccion_PJ!$K$221,Resultados_Dic3!$E$3:$E$99980,Produccion_PJ!$J228,Resultados_Dic3!$A$3:$A$99980,Produccion_PJ!$H228)</f>
        <v>0</v>
      </c>
      <c r="V228" s="21">
        <f>+SUMIFS(Resultados_Dic3!R$3:R$99980,Resultados_Dic3!$F$3:$F$99980,Produccion_PJ!$K228,Resultados_Dic3!$D$3:$D$99980,Produccion_PJ!$K$221,Resultados_Dic3!$E$3:$E$99980,Produccion_PJ!$J228,Resultados_Dic3!$A$3:$A$99980,Produccion_PJ!$H228)</f>
        <v>0</v>
      </c>
      <c r="W228" s="21">
        <f>+SUMIFS(Resultados_Dic3!S$3:S$99980,Resultados_Dic3!$F$3:$F$99980,Produccion_PJ!$K228,Resultados_Dic3!$D$3:$D$99980,Produccion_PJ!$K$221,Resultados_Dic3!$E$3:$E$99980,Produccion_PJ!$J228,Resultados_Dic3!$A$3:$A$99980,Produccion_PJ!$H228)</f>
        <v>0</v>
      </c>
      <c r="X228" s="21">
        <f>+SUMIFS(Resultados_Dic3!T$3:T$99980,Resultados_Dic3!$F$3:$F$99980,Produccion_PJ!$K228,Resultados_Dic3!$D$3:$D$99980,Produccion_PJ!$K$221,Resultados_Dic3!$E$3:$E$99980,Produccion_PJ!$J228,Resultados_Dic3!$A$3:$A$99980,Produccion_PJ!$H228)</f>
        <v>0</v>
      </c>
      <c r="Y228" s="21">
        <f>+SUMIFS(Resultados_Dic3!U$3:U$99980,Resultados_Dic3!$F$3:$F$99980,Produccion_PJ!$K228,Resultados_Dic3!$D$3:$D$99980,Produccion_PJ!$K$221,Resultados_Dic3!$E$3:$E$99980,Produccion_PJ!$J228,Resultados_Dic3!$A$3:$A$99980,Produccion_PJ!$H228)</f>
        <v>0</v>
      </c>
      <c r="Z228" s="21">
        <f>+SUMIFS(Resultados_Dic3!V$3:V$99980,Resultados_Dic3!$F$3:$F$99980,Produccion_PJ!$K228,Resultados_Dic3!$D$3:$D$99980,Produccion_PJ!$K$221,Resultados_Dic3!$E$3:$E$99980,Produccion_PJ!$J228,Resultados_Dic3!$A$3:$A$99980,Produccion_PJ!$H228)</f>
        <v>0</v>
      </c>
      <c r="AA228" s="21">
        <f>+SUMIFS(Resultados_Dic3!W$3:W$99980,Resultados_Dic3!$F$3:$F$99980,Produccion_PJ!$K228,Resultados_Dic3!$D$3:$D$99980,Produccion_PJ!$K$221,Resultados_Dic3!$E$3:$E$99980,Produccion_PJ!$J228,Resultados_Dic3!$A$3:$A$99980,Produccion_PJ!$H228)</f>
        <v>0</v>
      </c>
      <c r="AB228" s="21">
        <f>+SUMIFS(Resultados_Dic3!X$3:X$99980,Resultados_Dic3!$F$3:$F$99980,Produccion_PJ!$K228,Resultados_Dic3!$D$3:$D$99980,Produccion_PJ!$K$221,Resultados_Dic3!$E$3:$E$99980,Produccion_PJ!$J228,Resultados_Dic3!$A$3:$A$99980,Produccion_PJ!$H228)</f>
        <v>0</v>
      </c>
      <c r="AC228" s="21">
        <f>+SUMIFS(Resultados_Dic3!Y$3:Y$99980,Resultados_Dic3!$F$3:$F$99980,Produccion_PJ!$K228,Resultados_Dic3!$D$3:$D$99980,Produccion_PJ!$K$221,Resultados_Dic3!$E$3:$E$99980,Produccion_PJ!$J228,Resultados_Dic3!$A$3:$A$99980,Produccion_PJ!$H228)</f>
        <v>0</v>
      </c>
      <c r="AD228" s="21">
        <f>+SUMIFS(Resultados_Dic3!Z$3:Z$99980,Resultados_Dic3!$F$3:$F$99980,Produccion_PJ!$K228,Resultados_Dic3!$D$3:$D$99980,Produccion_PJ!$K$221,Resultados_Dic3!$E$3:$E$99980,Produccion_PJ!$J228,Resultados_Dic3!$A$3:$A$99980,Produccion_PJ!$H228)</f>
        <v>0</v>
      </c>
      <c r="AE228" s="21">
        <f>+SUMIFS(Resultados_Dic3!AA$3:AA$99980,Resultados_Dic3!$F$3:$F$99980,Produccion_PJ!$K228,Resultados_Dic3!$D$3:$D$99980,Produccion_PJ!$K$221,Resultados_Dic3!$E$3:$E$99980,Produccion_PJ!$J228,Resultados_Dic3!$A$3:$A$99980,Produccion_PJ!$H228)</f>
        <v>0</v>
      </c>
      <c r="AF228" s="21">
        <f>+SUMIFS(Resultados_Dic3!AB$3:AB$99980,Resultados_Dic3!$F$3:$F$99980,Produccion_PJ!$K228,Resultados_Dic3!$D$3:$D$99980,Produccion_PJ!$K$221,Resultados_Dic3!$E$3:$E$99980,Produccion_PJ!$J228,Resultados_Dic3!$A$3:$A$99980,Produccion_PJ!$H228)</f>
        <v>0</v>
      </c>
      <c r="AG228" s="21">
        <f>+SUMIFS(Resultados_Dic3!AC$3:AC$99980,Resultados_Dic3!$F$3:$F$99980,Produccion_PJ!$K228,Resultados_Dic3!$D$3:$D$99980,Produccion_PJ!$K$221,Resultados_Dic3!$E$3:$E$99980,Produccion_PJ!$J228,Resultados_Dic3!$A$3:$A$99980,Produccion_PJ!$H228)</f>
        <v>0</v>
      </c>
      <c r="AH228" s="21">
        <f>+SUMIFS(Resultados_Dic3!AD$3:AD$99980,Resultados_Dic3!$F$3:$F$99980,Produccion_PJ!$K228,Resultados_Dic3!$D$3:$D$99980,Produccion_PJ!$K$221,Resultados_Dic3!$E$3:$E$99980,Produccion_PJ!$J228,Resultados_Dic3!$A$3:$A$99980,Produccion_PJ!$H228)</f>
        <v>0</v>
      </c>
      <c r="AI228" s="21">
        <f>+SUMIFS(Resultados_Dic3!AE$3:AE$99980,Resultados_Dic3!$F$3:$F$99980,Produccion_PJ!$K228,Resultados_Dic3!$D$3:$D$99980,Produccion_PJ!$K$221,Resultados_Dic3!$E$3:$E$99980,Produccion_PJ!$J228,Resultados_Dic3!$A$3:$A$99980,Produccion_PJ!$H228)</f>
        <v>0</v>
      </c>
      <c r="AJ228" s="21">
        <f>+SUMIFS(Resultados_Dic3!AF$3:AF$99980,Resultados_Dic3!$F$3:$F$99980,Produccion_PJ!$K228,Resultados_Dic3!$D$3:$D$99980,Produccion_PJ!$K$221,Resultados_Dic3!$E$3:$E$99980,Produccion_PJ!$J228,Resultados_Dic3!$A$3:$A$99980,Produccion_PJ!$H228)</f>
        <v>0</v>
      </c>
      <c r="AK228" s="21">
        <f>+SUMIFS(Resultados_Dic3!AG$3:AG$99980,Resultados_Dic3!$F$3:$F$99980,Produccion_PJ!$K228,Resultados_Dic3!$D$3:$D$99980,Produccion_PJ!$K$221,Resultados_Dic3!$E$3:$E$99980,Produccion_PJ!$J228,Resultados_Dic3!$A$3:$A$99980,Produccion_PJ!$H228)</f>
        <v>0</v>
      </c>
      <c r="AL228" s="21">
        <f>+SUMIFS(Resultados_Dic3!AH$3:AH$99980,Resultados_Dic3!$F$3:$F$99980,Produccion_PJ!$K228,Resultados_Dic3!$D$3:$D$99980,Produccion_PJ!$K$221,Resultados_Dic3!$E$3:$E$99980,Produccion_PJ!$J228,Resultados_Dic3!$A$3:$A$99980,Produccion_PJ!$H228)</f>
        <v>0</v>
      </c>
      <c r="AM228" s="21">
        <f>+SUMIFS(Resultados_Dic3!AI$3:AI$99980,Resultados_Dic3!$F$3:$F$99980,Produccion_PJ!$K228,Resultados_Dic3!$D$3:$D$99980,Produccion_PJ!$K$221,Resultados_Dic3!$E$3:$E$99980,Produccion_PJ!$J228,Resultados_Dic3!$A$3:$A$99980,Produccion_PJ!$H228)</f>
        <v>0</v>
      </c>
      <c r="AN228" s="21">
        <f>+SUMIFS(Resultados_Dic3!AJ$3:AJ$99980,Resultados_Dic3!$F$3:$F$99980,Produccion_PJ!$K228,Resultados_Dic3!$D$3:$D$99980,Produccion_PJ!$K$221,Resultados_Dic3!$E$3:$E$99980,Produccion_PJ!$J228,Resultados_Dic3!$A$3:$A$99980,Produccion_PJ!$H228)</f>
        <v>0</v>
      </c>
      <c r="AO228" s="21">
        <f>+SUMIFS(Resultados_Dic3!AK$3:AK$99980,Resultados_Dic3!$F$3:$F$99980,Produccion_PJ!$K228,Resultados_Dic3!$D$3:$D$99980,Produccion_PJ!$K$221,Resultados_Dic3!$E$3:$E$99980,Produccion_PJ!$J228,Resultados_Dic3!$A$3:$A$99980,Produccion_PJ!$H228)</f>
        <v>0</v>
      </c>
      <c r="AP228" s="21">
        <f>+SUMIFS(Resultados_Dic3!AL$3:AL$99980,Resultados_Dic3!$F$3:$F$99980,Produccion_PJ!$K228,Resultados_Dic3!$D$3:$D$99980,Produccion_PJ!$K$221,Resultados_Dic3!$E$3:$E$99980,Produccion_PJ!$J228,Resultados_Dic3!$A$3:$A$99980,Produccion_PJ!$H228)</f>
        <v>0</v>
      </c>
      <c r="AQ228" s="21">
        <f>+SUMIFS(Resultados_Dic3!AM$3:AM$99980,Resultados_Dic3!$F$3:$F$99980,Produccion_PJ!$K228,Resultados_Dic3!$D$3:$D$99980,Produccion_PJ!$K$221,Resultados_Dic3!$E$3:$E$99980,Produccion_PJ!$J228,Resultados_Dic3!$A$3:$A$99980,Produccion_PJ!$H228)</f>
        <v>0</v>
      </c>
    </row>
    <row r="229" spans="1:43" x14ac:dyDescent="0.25">
      <c r="H229" s="17" t="str">
        <f t="shared" si="470"/>
        <v>DIC5</v>
      </c>
      <c r="J229" s="24" t="s">
        <v>142</v>
      </c>
      <c r="K229" s="13" t="s">
        <v>169</v>
      </c>
      <c r="L229" s="21">
        <f>+SUMIFS(Resultados_Dic3!H$3:H$99980,Resultados_Dic3!$F$3:$F$99980,Produccion_PJ!$K229,Resultados_Dic3!$D$3:$D$99980,Produccion_PJ!$K$221,Resultados_Dic3!$E$3:$E$99980,Produccion_PJ!$J229,Resultados_Dic3!$A$3:$A$99980,Produccion_PJ!$H229)</f>
        <v>19.569806981894502</v>
      </c>
      <c r="M229" s="21">
        <f>+SUMIFS(Resultados_Dic3!I$3:I$99980,Resultados_Dic3!$F$3:$F$99980,Produccion_PJ!$K229,Resultados_Dic3!$D$3:$D$99980,Produccion_PJ!$K$221,Resultados_Dic3!$E$3:$E$99980,Produccion_PJ!$J229,Resultados_Dic3!$A$3:$A$99980,Produccion_PJ!$H229)</f>
        <v>19.9324361496849</v>
      </c>
      <c r="N229" s="21">
        <f>+SUMIFS(Resultados_Dic3!J$3:J$99980,Resultados_Dic3!$F$3:$F$99980,Produccion_PJ!$K229,Resultados_Dic3!$D$3:$D$99980,Produccion_PJ!$K$221,Resultados_Dic3!$E$3:$E$99980,Produccion_PJ!$J229,Resultados_Dic3!$A$3:$A$99980,Produccion_PJ!$H229)</f>
        <v>20.1613929158482</v>
      </c>
      <c r="O229" s="21">
        <f>+SUMIFS(Resultados_Dic3!K$3:K$99980,Resultados_Dic3!$F$3:$F$99980,Produccion_PJ!$K229,Resultados_Dic3!$D$3:$D$99980,Produccion_PJ!$K$221,Resultados_Dic3!$E$3:$E$99980,Produccion_PJ!$J229,Resultados_Dic3!$A$3:$A$99980,Produccion_PJ!$H229)</f>
        <v>20.3903496820116</v>
      </c>
      <c r="P229" s="21">
        <f>+SUMIFS(Resultados_Dic3!L$3:L$99980,Resultados_Dic3!$F$3:$F$99980,Produccion_PJ!$K229,Resultados_Dic3!$D$3:$D$99980,Produccion_PJ!$K$221,Resultados_Dic3!$E$3:$E$99980,Produccion_PJ!$J229,Resultados_Dic3!$A$3:$A$99980,Produccion_PJ!$H229)</f>
        <v>20.619306448174999</v>
      </c>
      <c r="Q229" s="21">
        <f>+SUMIFS(Resultados_Dic3!M$3:M$99980,Resultados_Dic3!$F$3:$F$99980,Produccion_PJ!$K229,Resultados_Dic3!$D$3:$D$99980,Produccion_PJ!$K$221,Resultados_Dic3!$E$3:$E$99980,Produccion_PJ!$J229,Resultados_Dic3!$A$3:$A$99980,Produccion_PJ!$H229)</f>
        <v>20.6241611384661</v>
      </c>
      <c r="R229" s="21">
        <f>+SUMIFS(Resultados_Dic3!N$3:N$99980,Resultados_Dic3!$F$3:$F$99980,Produccion_PJ!$K229,Resultados_Dic3!$D$3:$D$99980,Produccion_PJ!$K$221,Resultados_Dic3!$E$3:$E$99980,Produccion_PJ!$J229,Resultados_Dic3!$A$3:$A$99980,Produccion_PJ!$H229)</f>
        <v>18.9117670118398</v>
      </c>
      <c r="S229" s="21">
        <f>+SUMIFS(Resultados_Dic3!O$3:O$99980,Resultados_Dic3!$F$3:$F$99980,Produccion_PJ!$K229,Resultados_Dic3!$D$3:$D$99980,Produccion_PJ!$K$221,Resultados_Dic3!$E$3:$E$99980,Produccion_PJ!$J229,Resultados_Dic3!$A$3:$A$99980,Produccion_PJ!$H229)</f>
        <v>4.2027167127273204</v>
      </c>
      <c r="T229" s="21">
        <f>+SUMIFS(Resultados_Dic3!P$3:P$99980,Resultados_Dic3!$F$3:$F$99980,Produccion_PJ!$K229,Resultados_Dic3!$D$3:$D$99980,Produccion_PJ!$K$221,Resultados_Dic3!$E$3:$E$99980,Produccion_PJ!$J229,Resultados_Dic3!$A$3:$A$99980,Produccion_PJ!$H229)</f>
        <v>4.2027167127273204</v>
      </c>
      <c r="U229" s="21">
        <f>+SUMIFS(Resultados_Dic3!Q$3:Q$99980,Resultados_Dic3!$F$3:$F$99980,Produccion_PJ!$K229,Resultados_Dic3!$D$3:$D$99980,Produccion_PJ!$K$221,Resultados_Dic3!$E$3:$E$99980,Produccion_PJ!$J229,Resultados_Dic3!$A$3:$A$99980,Produccion_PJ!$H229)</f>
        <v>4.2027167127273204</v>
      </c>
      <c r="V229" s="21">
        <f>+SUMIFS(Resultados_Dic3!R$3:R$99980,Resultados_Dic3!$F$3:$F$99980,Produccion_PJ!$K229,Resultados_Dic3!$D$3:$D$99980,Produccion_PJ!$K$221,Resultados_Dic3!$E$3:$E$99980,Produccion_PJ!$J229,Resultados_Dic3!$A$3:$A$99980,Produccion_PJ!$H229)</f>
        <v>4.2027167127273204</v>
      </c>
      <c r="W229" s="21">
        <f>+SUMIFS(Resultados_Dic3!S$3:S$99980,Resultados_Dic3!$F$3:$F$99980,Produccion_PJ!$K229,Resultados_Dic3!$D$3:$D$99980,Produccion_PJ!$K$221,Resultados_Dic3!$E$3:$E$99980,Produccion_PJ!$J229,Resultados_Dic3!$A$3:$A$99980,Produccion_PJ!$H229)</f>
        <v>4.2027167127273204</v>
      </c>
      <c r="X229" s="21">
        <f>+SUMIFS(Resultados_Dic3!T$3:T$99980,Resultados_Dic3!$F$3:$F$99980,Produccion_PJ!$K229,Resultados_Dic3!$D$3:$D$99980,Produccion_PJ!$K$221,Resultados_Dic3!$E$3:$E$99980,Produccion_PJ!$J229,Resultados_Dic3!$A$3:$A$99980,Produccion_PJ!$H229)</f>
        <v>4.2027167127273204</v>
      </c>
      <c r="Y229" s="21">
        <f>+SUMIFS(Resultados_Dic3!U$3:U$99980,Resultados_Dic3!$F$3:$F$99980,Produccion_PJ!$K229,Resultados_Dic3!$D$3:$D$99980,Produccion_PJ!$K$221,Resultados_Dic3!$E$3:$E$99980,Produccion_PJ!$J229,Resultados_Dic3!$A$3:$A$99980,Produccion_PJ!$H229)</f>
        <v>4.2027167127273204</v>
      </c>
      <c r="Z229" s="21">
        <f>+SUMIFS(Resultados_Dic3!V$3:V$99980,Resultados_Dic3!$F$3:$F$99980,Produccion_PJ!$K229,Resultados_Dic3!$D$3:$D$99980,Produccion_PJ!$K$221,Resultados_Dic3!$E$3:$E$99980,Produccion_PJ!$J229,Resultados_Dic3!$A$3:$A$99980,Produccion_PJ!$H229)</f>
        <v>3.19328934183621</v>
      </c>
      <c r="AA229" s="21">
        <f>+SUMIFS(Resultados_Dic3!W$3:W$99980,Resultados_Dic3!$F$3:$F$99980,Produccion_PJ!$K229,Resultados_Dic3!$D$3:$D$99980,Produccion_PJ!$K$221,Resultados_Dic3!$E$3:$E$99980,Produccion_PJ!$J229,Resultados_Dic3!$A$3:$A$99980,Produccion_PJ!$H229)</f>
        <v>0</v>
      </c>
      <c r="AB229" s="21">
        <f>+SUMIFS(Resultados_Dic3!X$3:X$99980,Resultados_Dic3!$F$3:$F$99980,Produccion_PJ!$K229,Resultados_Dic3!$D$3:$D$99980,Produccion_PJ!$K$221,Resultados_Dic3!$E$3:$E$99980,Produccion_PJ!$J229,Resultados_Dic3!$A$3:$A$99980,Produccion_PJ!$H229)</f>
        <v>0</v>
      </c>
      <c r="AC229" s="21">
        <f>+SUMIFS(Resultados_Dic3!Y$3:Y$99980,Resultados_Dic3!$F$3:$F$99980,Produccion_PJ!$K229,Resultados_Dic3!$D$3:$D$99980,Produccion_PJ!$K$221,Resultados_Dic3!$E$3:$E$99980,Produccion_PJ!$J229,Resultados_Dic3!$A$3:$A$99980,Produccion_PJ!$H229)</f>
        <v>0</v>
      </c>
      <c r="AD229" s="21">
        <f>+SUMIFS(Resultados_Dic3!Z$3:Z$99980,Resultados_Dic3!$F$3:$F$99980,Produccion_PJ!$K229,Resultados_Dic3!$D$3:$D$99980,Produccion_PJ!$K$221,Resultados_Dic3!$E$3:$E$99980,Produccion_PJ!$J229,Resultados_Dic3!$A$3:$A$99980,Produccion_PJ!$H229)</f>
        <v>0</v>
      </c>
      <c r="AE229" s="21">
        <f>+SUMIFS(Resultados_Dic3!AA$3:AA$99980,Resultados_Dic3!$F$3:$F$99980,Produccion_PJ!$K229,Resultados_Dic3!$D$3:$D$99980,Produccion_PJ!$K$221,Resultados_Dic3!$E$3:$E$99980,Produccion_PJ!$J229,Resultados_Dic3!$A$3:$A$99980,Produccion_PJ!$H229)</f>
        <v>0</v>
      </c>
      <c r="AF229" s="21">
        <f>+SUMIFS(Resultados_Dic3!AB$3:AB$99980,Resultados_Dic3!$F$3:$F$99980,Produccion_PJ!$K229,Resultados_Dic3!$D$3:$D$99980,Produccion_PJ!$K$221,Resultados_Dic3!$E$3:$E$99980,Produccion_PJ!$J229,Resultados_Dic3!$A$3:$A$99980,Produccion_PJ!$H229)</f>
        <v>0</v>
      </c>
      <c r="AG229" s="21">
        <f>+SUMIFS(Resultados_Dic3!AC$3:AC$99980,Resultados_Dic3!$F$3:$F$99980,Produccion_PJ!$K229,Resultados_Dic3!$D$3:$D$99980,Produccion_PJ!$K$221,Resultados_Dic3!$E$3:$E$99980,Produccion_PJ!$J229,Resultados_Dic3!$A$3:$A$99980,Produccion_PJ!$H229)</f>
        <v>0</v>
      </c>
      <c r="AH229" s="21">
        <f>+SUMIFS(Resultados_Dic3!AD$3:AD$99980,Resultados_Dic3!$F$3:$F$99980,Produccion_PJ!$K229,Resultados_Dic3!$D$3:$D$99980,Produccion_PJ!$K$221,Resultados_Dic3!$E$3:$E$99980,Produccion_PJ!$J229,Resultados_Dic3!$A$3:$A$99980,Produccion_PJ!$H229)</f>
        <v>0</v>
      </c>
      <c r="AI229" s="21">
        <f>+SUMIFS(Resultados_Dic3!AE$3:AE$99980,Resultados_Dic3!$F$3:$F$99980,Produccion_PJ!$K229,Resultados_Dic3!$D$3:$D$99980,Produccion_PJ!$K$221,Resultados_Dic3!$E$3:$E$99980,Produccion_PJ!$J229,Resultados_Dic3!$A$3:$A$99980,Produccion_PJ!$H229)</f>
        <v>0</v>
      </c>
      <c r="AJ229" s="21">
        <f>+SUMIFS(Resultados_Dic3!AF$3:AF$99980,Resultados_Dic3!$F$3:$F$99980,Produccion_PJ!$K229,Resultados_Dic3!$D$3:$D$99980,Produccion_PJ!$K$221,Resultados_Dic3!$E$3:$E$99980,Produccion_PJ!$J229,Resultados_Dic3!$A$3:$A$99980,Produccion_PJ!$H229)</f>
        <v>0</v>
      </c>
      <c r="AK229" s="21">
        <f>+SUMIFS(Resultados_Dic3!AG$3:AG$99980,Resultados_Dic3!$F$3:$F$99980,Produccion_PJ!$K229,Resultados_Dic3!$D$3:$D$99980,Produccion_PJ!$K$221,Resultados_Dic3!$E$3:$E$99980,Produccion_PJ!$J229,Resultados_Dic3!$A$3:$A$99980,Produccion_PJ!$H229)</f>
        <v>0</v>
      </c>
      <c r="AL229" s="21">
        <f>+SUMIFS(Resultados_Dic3!AH$3:AH$99980,Resultados_Dic3!$F$3:$F$99980,Produccion_PJ!$K229,Resultados_Dic3!$D$3:$D$99980,Produccion_PJ!$K$221,Resultados_Dic3!$E$3:$E$99980,Produccion_PJ!$J229,Resultados_Dic3!$A$3:$A$99980,Produccion_PJ!$H229)</f>
        <v>0</v>
      </c>
      <c r="AM229" s="21">
        <f>+SUMIFS(Resultados_Dic3!AI$3:AI$99980,Resultados_Dic3!$F$3:$F$99980,Produccion_PJ!$K229,Resultados_Dic3!$D$3:$D$99980,Produccion_PJ!$K$221,Resultados_Dic3!$E$3:$E$99980,Produccion_PJ!$J229,Resultados_Dic3!$A$3:$A$99980,Produccion_PJ!$H229)</f>
        <v>0</v>
      </c>
      <c r="AN229" s="21">
        <f>+SUMIFS(Resultados_Dic3!AJ$3:AJ$99980,Resultados_Dic3!$F$3:$F$99980,Produccion_PJ!$K229,Resultados_Dic3!$D$3:$D$99980,Produccion_PJ!$K$221,Resultados_Dic3!$E$3:$E$99980,Produccion_PJ!$J229,Resultados_Dic3!$A$3:$A$99980,Produccion_PJ!$H229)</f>
        <v>0</v>
      </c>
      <c r="AO229" s="21">
        <f>+SUMIFS(Resultados_Dic3!AK$3:AK$99980,Resultados_Dic3!$F$3:$F$99980,Produccion_PJ!$K229,Resultados_Dic3!$D$3:$D$99980,Produccion_PJ!$K$221,Resultados_Dic3!$E$3:$E$99980,Produccion_PJ!$J229,Resultados_Dic3!$A$3:$A$99980,Produccion_PJ!$H229)</f>
        <v>0</v>
      </c>
      <c r="AP229" s="21">
        <f>+SUMIFS(Resultados_Dic3!AL$3:AL$99980,Resultados_Dic3!$F$3:$F$99980,Produccion_PJ!$K229,Resultados_Dic3!$D$3:$D$99980,Produccion_PJ!$K$221,Resultados_Dic3!$E$3:$E$99980,Produccion_PJ!$J229,Resultados_Dic3!$A$3:$A$99980,Produccion_PJ!$H229)</f>
        <v>0</v>
      </c>
      <c r="AQ229" s="21">
        <f>+SUMIFS(Resultados_Dic3!AM$3:AM$99980,Resultados_Dic3!$F$3:$F$99980,Produccion_PJ!$K229,Resultados_Dic3!$D$3:$D$99980,Produccion_PJ!$K$221,Resultados_Dic3!$E$3:$E$99980,Produccion_PJ!$J229,Resultados_Dic3!$A$3:$A$99980,Produccion_PJ!$H229)</f>
        <v>0</v>
      </c>
    </row>
    <row r="230" spans="1:43" x14ac:dyDescent="0.25">
      <c r="H230" s="17" t="str">
        <f t="shared" si="470"/>
        <v>DIC5</v>
      </c>
      <c r="J230" s="51" t="s">
        <v>140</v>
      </c>
      <c r="K230" s="13" t="s">
        <v>396</v>
      </c>
      <c r="L230" s="21">
        <f>+SUMIFS(Resultados_Dic3!H$3:H$99980,Resultados_Dic3!$F$3:$F$99980,Produccion_PJ!$K230,Resultados_Dic3!$D$3:$D$99980,Produccion_PJ!$K$221,Resultados_Dic3!$E$3:$E$99980,Produccion_PJ!$J230,Resultados_Dic3!$A$3:$A$99980,Produccion_PJ!$H230)</f>
        <v>0</v>
      </c>
      <c r="M230" s="21">
        <f>+SUMIFS(Resultados_Dic3!I$3:I$99980,Resultados_Dic3!$F$3:$F$99980,Produccion_PJ!$K230,Resultados_Dic3!$D$3:$D$99980,Produccion_PJ!$K$221,Resultados_Dic3!$E$3:$E$99980,Produccion_PJ!$J230,Resultados_Dic3!$A$3:$A$99980,Produccion_PJ!$H230)</f>
        <v>0</v>
      </c>
      <c r="N230" s="21">
        <f>+SUMIFS(Resultados_Dic3!J$3:J$99980,Resultados_Dic3!$F$3:$F$99980,Produccion_PJ!$K230,Resultados_Dic3!$D$3:$D$99980,Produccion_PJ!$K$221,Resultados_Dic3!$E$3:$E$99980,Produccion_PJ!$J230,Resultados_Dic3!$A$3:$A$99980,Produccion_PJ!$H230)</f>
        <v>0</v>
      </c>
      <c r="O230" s="21">
        <f>+SUMIFS(Resultados_Dic3!K$3:K$99980,Resultados_Dic3!$F$3:$F$99980,Produccion_PJ!$K230,Resultados_Dic3!$D$3:$D$99980,Produccion_PJ!$K$221,Resultados_Dic3!$E$3:$E$99980,Produccion_PJ!$J230,Resultados_Dic3!$A$3:$A$99980,Produccion_PJ!$H230)</f>
        <v>0</v>
      </c>
      <c r="P230" s="21">
        <f>+SUMIFS(Resultados_Dic3!L$3:L$99980,Resultados_Dic3!$F$3:$F$99980,Produccion_PJ!$K230,Resultados_Dic3!$D$3:$D$99980,Produccion_PJ!$K$221,Resultados_Dic3!$E$3:$E$99980,Produccion_PJ!$J230,Resultados_Dic3!$A$3:$A$99980,Produccion_PJ!$H230)</f>
        <v>0</v>
      </c>
      <c r="Q230" s="21">
        <f>+SUMIFS(Resultados_Dic3!M$3:M$99980,Resultados_Dic3!$F$3:$F$99980,Produccion_PJ!$K230,Resultados_Dic3!$D$3:$D$99980,Produccion_PJ!$K$221,Resultados_Dic3!$E$3:$E$99980,Produccion_PJ!$J230,Resultados_Dic3!$A$3:$A$99980,Produccion_PJ!$H230)</f>
        <v>0</v>
      </c>
      <c r="R230" s="21">
        <f>+SUMIFS(Resultados_Dic3!N$3:N$99980,Resultados_Dic3!$F$3:$F$99980,Produccion_PJ!$K230,Resultados_Dic3!$D$3:$D$99980,Produccion_PJ!$K$221,Resultados_Dic3!$E$3:$E$99980,Produccion_PJ!$J230,Resultados_Dic3!$A$3:$A$99980,Produccion_PJ!$H230)</f>
        <v>0</v>
      </c>
      <c r="S230" s="21">
        <f>+SUMIFS(Resultados_Dic3!O$3:O$99980,Resultados_Dic3!$F$3:$F$99980,Produccion_PJ!$K230,Resultados_Dic3!$D$3:$D$99980,Produccion_PJ!$K$221,Resultados_Dic3!$E$3:$E$99980,Produccion_PJ!$J230,Resultados_Dic3!$A$3:$A$99980,Produccion_PJ!$H230)</f>
        <v>0</v>
      </c>
      <c r="T230" s="21">
        <f>+SUMIFS(Resultados_Dic3!P$3:P$99980,Resultados_Dic3!$F$3:$F$99980,Produccion_PJ!$K230,Resultados_Dic3!$D$3:$D$99980,Produccion_PJ!$K$221,Resultados_Dic3!$E$3:$E$99980,Produccion_PJ!$J230,Resultados_Dic3!$A$3:$A$99980,Produccion_PJ!$H230)</f>
        <v>0</v>
      </c>
      <c r="U230" s="21">
        <f>+SUMIFS(Resultados_Dic3!Q$3:Q$99980,Resultados_Dic3!$F$3:$F$99980,Produccion_PJ!$K230,Resultados_Dic3!$D$3:$D$99980,Produccion_PJ!$K$221,Resultados_Dic3!$E$3:$E$99980,Produccion_PJ!$J230,Resultados_Dic3!$A$3:$A$99980,Produccion_PJ!$H230)</f>
        <v>0</v>
      </c>
      <c r="V230" s="21">
        <f>+SUMIFS(Resultados_Dic3!R$3:R$99980,Resultados_Dic3!$F$3:$F$99980,Produccion_PJ!$K230,Resultados_Dic3!$D$3:$D$99980,Produccion_PJ!$K$221,Resultados_Dic3!$E$3:$E$99980,Produccion_PJ!$J230,Resultados_Dic3!$A$3:$A$99980,Produccion_PJ!$H230)</f>
        <v>0</v>
      </c>
      <c r="W230" s="21">
        <f>+SUMIFS(Resultados_Dic3!S$3:S$99980,Resultados_Dic3!$F$3:$F$99980,Produccion_PJ!$K230,Resultados_Dic3!$D$3:$D$99980,Produccion_PJ!$K$221,Resultados_Dic3!$E$3:$E$99980,Produccion_PJ!$J230,Resultados_Dic3!$A$3:$A$99980,Produccion_PJ!$H230)</f>
        <v>0</v>
      </c>
      <c r="X230" s="21">
        <f>+SUMIFS(Resultados_Dic3!T$3:T$99980,Resultados_Dic3!$F$3:$F$99980,Produccion_PJ!$K230,Resultados_Dic3!$D$3:$D$99980,Produccion_PJ!$K$221,Resultados_Dic3!$E$3:$E$99980,Produccion_PJ!$J230,Resultados_Dic3!$A$3:$A$99980,Produccion_PJ!$H230)</f>
        <v>0</v>
      </c>
      <c r="Y230" s="21">
        <f>+SUMIFS(Resultados_Dic3!U$3:U$99980,Resultados_Dic3!$F$3:$F$99980,Produccion_PJ!$K230,Resultados_Dic3!$D$3:$D$99980,Produccion_PJ!$K$221,Resultados_Dic3!$E$3:$E$99980,Produccion_PJ!$J230,Resultados_Dic3!$A$3:$A$99980,Produccion_PJ!$H230)</f>
        <v>0</v>
      </c>
      <c r="Z230" s="21">
        <f>+SUMIFS(Resultados_Dic3!V$3:V$99980,Resultados_Dic3!$F$3:$F$99980,Produccion_PJ!$K230,Resultados_Dic3!$D$3:$D$99980,Produccion_PJ!$K$221,Resultados_Dic3!$E$3:$E$99980,Produccion_PJ!$J230,Resultados_Dic3!$A$3:$A$99980,Produccion_PJ!$H230)</f>
        <v>0</v>
      </c>
      <c r="AA230" s="21">
        <f>+SUMIFS(Resultados_Dic3!W$3:W$99980,Resultados_Dic3!$F$3:$F$99980,Produccion_PJ!$K230,Resultados_Dic3!$D$3:$D$99980,Produccion_PJ!$K$221,Resultados_Dic3!$E$3:$E$99980,Produccion_PJ!$J230,Resultados_Dic3!$A$3:$A$99980,Produccion_PJ!$H230)</f>
        <v>0</v>
      </c>
      <c r="AB230" s="21">
        <f>+SUMIFS(Resultados_Dic3!X$3:X$99980,Resultados_Dic3!$F$3:$F$99980,Produccion_PJ!$K230,Resultados_Dic3!$D$3:$D$99980,Produccion_PJ!$K$221,Resultados_Dic3!$E$3:$E$99980,Produccion_PJ!$J230,Resultados_Dic3!$A$3:$A$99980,Produccion_PJ!$H230)</f>
        <v>0</v>
      </c>
      <c r="AC230" s="21">
        <f>+SUMIFS(Resultados_Dic3!Y$3:Y$99980,Resultados_Dic3!$F$3:$F$99980,Produccion_PJ!$K230,Resultados_Dic3!$D$3:$D$99980,Produccion_PJ!$K$221,Resultados_Dic3!$E$3:$E$99980,Produccion_PJ!$J230,Resultados_Dic3!$A$3:$A$99980,Produccion_PJ!$H230)</f>
        <v>0</v>
      </c>
      <c r="AD230" s="21">
        <f>+SUMIFS(Resultados_Dic3!Z$3:Z$99980,Resultados_Dic3!$F$3:$F$99980,Produccion_PJ!$K230,Resultados_Dic3!$D$3:$D$99980,Produccion_PJ!$K$221,Resultados_Dic3!$E$3:$E$99980,Produccion_PJ!$J230,Resultados_Dic3!$A$3:$A$99980,Produccion_PJ!$H230)</f>
        <v>0</v>
      </c>
      <c r="AE230" s="21">
        <f>+SUMIFS(Resultados_Dic3!AA$3:AA$99980,Resultados_Dic3!$F$3:$F$99980,Produccion_PJ!$K230,Resultados_Dic3!$D$3:$D$99980,Produccion_PJ!$K$221,Resultados_Dic3!$E$3:$E$99980,Produccion_PJ!$J230,Resultados_Dic3!$A$3:$A$99980,Produccion_PJ!$H230)</f>
        <v>0</v>
      </c>
      <c r="AF230" s="21">
        <f>+SUMIFS(Resultados_Dic3!AB$3:AB$99980,Resultados_Dic3!$F$3:$F$99980,Produccion_PJ!$K230,Resultados_Dic3!$D$3:$D$99980,Produccion_PJ!$K$221,Resultados_Dic3!$E$3:$E$99980,Produccion_PJ!$J230,Resultados_Dic3!$A$3:$A$99980,Produccion_PJ!$H230)</f>
        <v>0</v>
      </c>
      <c r="AG230" s="21">
        <f>+SUMIFS(Resultados_Dic3!AC$3:AC$99980,Resultados_Dic3!$F$3:$F$99980,Produccion_PJ!$K230,Resultados_Dic3!$D$3:$D$99980,Produccion_PJ!$K$221,Resultados_Dic3!$E$3:$E$99980,Produccion_PJ!$J230,Resultados_Dic3!$A$3:$A$99980,Produccion_PJ!$H230)</f>
        <v>0</v>
      </c>
      <c r="AH230" s="21">
        <f>+SUMIFS(Resultados_Dic3!AD$3:AD$99980,Resultados_Dic3!$F$3:$F$99980,Produccion_PJ!$K230,Resultados_Dic3!$D$3:$D$99980,Produccion_PJ!$K$221,Resultados_Dic3!$E$3:$E$99980,Produccion_PJ!$J230,Resultados_Dic3!$A$3:$A$99980,Produccion_PJ!$H230)</f>
        <v>0</v>
      </c>
      <c r="AI230" s="21">
        <f>+SUMIFS(Resultados_Dic3!AE$3:AE$99980,Resultados_Dic3!$F$3:$F$99980,Produccion_PJ!$K230,Resultados_Dic3!$D$3:$D$99980,Produccion_PJ!$K$221,Resultados_Dic3!$E$3:$E$99980,Produccion_PJ!$J230,Resultados_Dic3!$A$3:$A$99980,Produccion_PJ!$H230)</f>
        <v>0</v>
      </c>
      <c r="AJ230" s="21">
        <f>+SUMIFS(Resultados_Dic3!AF$3:AF$99980,Resultados_Dic3!$F$3:$F$99980,Produccion_PJ!$K230,Resultados_Dic3!$D$3:$D$99980,Produccion_PJ!$K$221,Resultados_Dic3!$E$3:$E$99980,Produccion_PJ!$J230,Resultados_Dic3!$A$3:$A$99980,Produccion_PJ!$H230)</f>
        <v>0</v>
      </c>
      <c r="AK230" s="21">
        <f>+SUMIFS(Resultados_Dic3!AG$3:AG$99980,Resultados_Dic3!$F$3:$F$99980,Produccion_PJ!$K230,Resultados_Dic3!$D$3:$D$99980,Produccion_PJ!$K$221,Resultados_Dic3!$E$3:$E$99980,Produccion_PJ!$J230,Resultados_Dic3!$A$3:$A$99980,Produccion_PJ!$H230)</f>
        <v>0</v>
      </c>
      <c r="AL230" s="21">
        <f>+SUMIFS(Resultados_Dic3!AH$3:AH$99980,Resultados_Dic3!$F$3:$F$99980,Produccion_PJ!$K230,Resultados_Dic3!$D$3:$D$99980,Produccion_PJ!$K$221,Resultados_Dic3!$E$3:$E$99980,Produccion_PJ!$J230,Resultados_Dic3!$A$3:$A$99980,Produccion_PJ!$H230)</f>
        <v>0</v>
      </c>
      <c r="AM230" s="21">
        <f>+SUMIFS(Resultados_Dic3!AI$3:AI$99980,Resultados_Dic3!$F$3:$F$99980,Produccion_PJ!$K230,Resultados_Dic3!$D$3:$D$99980,Produccion_PJ!$K$221,Resultados_Dic3!$E$3:$E$99980,Produccion_PJ!$J230,Resultados_Dic3!$A$3:$A$99980,Produccion_PJ!$H230)</f>
        <v>0</v>
      </c>
      <c r="AN230" s="21">
        <f>+SUMIFS(Resultados_Dic3!AJ$3:AJ$99980,Resultados_Dic3!$F$3:$F$99980,Produccion_PJ!$K230,Resultados_Dic3!$D$3:$D$99980,Produccion_PJ!$K$221,Resultados_Dic3!$E$3:$E$99980,Produccion_PJ!$J230,Resultados_Dic3!$A$3:$A$99980,Produccion_PJ!$H230)</f>
        <v>0</v>
      </c>
      <c r="AO230" s="21">
        <f>+SUMIFS(Resultados_Dic3!AK$3:AK$99980,Resultados_Dic3!$F$3:$F$99980,Produccion_PJ!$K230,Resultados_Dic3!$D$3:$D$99980,Produccion_PJ!$K$221,Resultados_Dic3!$E$3:$E$99980,Produccion_PJ!$J230,Resultados_Dic3!$A$3:$A$99980,Produccion_PJ!$H230)</f>
        <v>0</v>
      </c>
      <c r="AP230" s="21">
        <f>+SUMIFS(Resultados_Dic3!AL$3:AL$99980,Resultados_Dic3!$F$3:$F$99980,Produccion_PJ!$K230,Resultados_Dic3!$D$3:$D$99980,Produccion_PJ!$K$221,Resultados_Dic3!$E$3:$E$99980,Produccion_PJ!$J230,Resultados_Dic3!$A$3:$A$99980,Produccion_PJ!$H230)</f>
        <v>0</v>
      </c>
      <c r="AQ230" s="21">
        <f>+SUMIFS(Resultados_Dic3!AM$3:AM$99980,Resultados_Dic3!$F$3:$F$99980,Produccion_PJ!$K230,Resultados_Dic3!$D$3:$D$99980,Produccion_PJ!$K$221,Resultados_Dic3!$E$3:$E$99980,Produccion_PJ!$J230,Resultados_Dic3!$A$3:$A$99980,Produccion_PJ!$H230)</f>
        <v>0</v>
      </c>
    </row>
    <row r="231" spans="1:43" s="73" customFormat="1" x14ac:dyDescent="0.25">
      <c r="A231" s="72"/>
      <c r="F231" s="94"/>
      <c r="H231" s="74"/>
      <c r="I231" s="74"/>
      <c r="L231" s="75">
        <f>+SUM(L224:L230)</f>
        <v>69.420667461653707</v>
      </c>
      <c r="M231" s="75">
        <f t="shared" ref="M231" si="471">+SUM(M224:M230)</f>
        <v>70.70780690601427</v>
      </c>
      <c r="N231" s="75">
        <f t="shared" ref="N231" si="472">+SUM(N224:N230)</f>
        <v>72.000183186223055</v>
      </c>
      <c r="O231" s="75">
        <f t="shared" ref="O231" si="473">+SUM(O224:O230)</f>
        <v>73.292559466431825</v>
      </c>
      <c r="P231" s="75">
        <f t="shared" ref="P231" si="474">+SUM(P224:P230)</f>
        <v>74.58493574664071</v>
      </c>
      <c r="Q231" s="75">
        <f t="shared" ref="Q231" si="475">+SUM(Q224:Q230)</f>
        <v>71.55990443769349</v>
      </c>
      <c r="R231" s="75">
        <f t="shared" ref="R231" si="476">+SUM(R224:R230)</f>
        <v>71.226615573478995</v>
      </c>
      <c r="S231" s="75">
        <f t="shared" ref="S231" si="477">+SUM(S224:S230)</f>
        <v>14.24216227146572</v>
      </c>
      <c r="T231" s="75">
        <f t="shared" ref="T231" si="478">+SUM(T224:T230)</f>
        <v>82.60867186740532</v>
      </c>
      <c r="U231" s="75">
        <f t="shared" ref="U231" si="479">+SUM(U224:U230)</f>
        <v>165.35459403976031</v>
      </c>
      <c r="V231" s="75">
        <f t="shared" ref="V231" si="480">+SUM(V224:V230)</f>
        <v>133.27666291217432</v>
      </c>
      <c r="W231" s="75">
        <f t="shared" ref="W231" si="481">+SUM(W224:W230)</f>
        <v>133.27666291217432</v>
      </c>
      <c r="X231" s="75">
        <f t="shared" ref="X231" si="482">+SUM(X224:X230)</f>
        <v>133.27666291217432</v>
      </c>
      <c r="Y231" s="75">
        <f t="shared" ref="Y231" si="483">+SUM(Y224:Y230)</f>
        <v>133.45467854796934</v>
      </c>
      <c r="Z231" s="75">
        <f t="shared" ref="Z231" si="484">+SUM(Z224:Z230)</f>
        <v>3.19328934183621</v>
      </c>
      <c r="AA231" s="75">
        <f t="shared" ref="AA231" si="485">+SUM(AA224:AA230)</f>
        <v>0</v>
      </c>
      <c r="AB231" s="75">
        <f t="shared" ref="AB231" si="486">+SUM(AB224:AB230)</f>
        <v>0</v>
      </c>
      <c r="AC231" s="75">
        <f t="shared" ref="AC231" si="487">+SUM(AC224:AC230)</f>
        <v>0</v>
      </c>
      <c r="AD231" s="75">
        <f t="shared" ref="AD231" si="488">+SUM(AD224:AD230)</f>
        <v>0</v>
      </c>
      <c r="AE231" s="75">
        <f t="shared" ref="AE231" si="489">+SUM(AE224:AE230)</f>
        <v>0</v>
      </c>
      <c r="AF231" s="75">
        <f t="shared" ref="AF231" si="490">+SUM(AF224:AF230)</f>
        <v>0</v>
      </c>
      <c r="AG231" s="75">
        <f t="shared" ref="AG231" si="491">+SUM(AG224:AG230)</f>
        <v>0</v>
      </c>
      <c r="AH231" s="75">
        <f t="shared" ref="AH231" si="492">+SUM(AH224:AH230)</f>
        <v>0</v>
      </c>
      <c r="AI231" s="75">
        <f t="shared" ref="AI231" si="493">+SUM(AI224:AI230)</f>
        <v>0</v>
      </c>
      <c r="AJ231" s="75">
        <f t="shared" ref="AJ231" si="494">+SUM(AJ224:AJ230)</f>
        <v>0</v>
      </c>
      <c r="AK231" s="75">
        <f t="shared" ref="AK231" si="495">+SUM(AK224:AK230)</f>
        <v>0</v>
      </c>
      <c r="AL231" s="75">
        <f t="shared" ref="AL231" si="496">+SUM(AL224:AL230)</f>
        <v>0</v>
      </c>
      <c r="AM231" s="75">
        <f t="shared" ref="AM231" si="497">+SUM(AM224:AM230)</f>
        <v>0</v>
      </c>
      <c r="AN231" s="75">
        <f t="shared" ref="AN231" si="498">+SUM(AN224:AN230)</f>
        <v>0</v>
      </c>
      <c r="AO231" s="75">
        <f t="shared" ref="AO231" si="499">+SUM(AO224:AO230)</f>
        <v>0</v>
      </c>
      <c r="AP231" s="75">
        <f t="shared" ref="AP231" si="500">+SUM(AP224:AP230)</f>
        <v>0</v>
      </c>
      <c r="AQ231" s="75">
        <f t="shared" ref="AQ231" si="501">+SUM(AQ224:AQ230)</f>
        <v>0</v>
      </c>
    </row>
    <row r="232" spans="1:43" ht="15.75" thickBot="1" x14ac:dyDescent="0.3">
      <c r="H232"/>
      <c r="I232"/>
    </row>
    <row r="233" spans="1:43" s="81" customFormat="1" ht="23.25" x14ac:dyDescent="0.35">
      <c r="F233" s="93"/>
      <c r="K233" s="87" t="s">
        <v>420</v>
      </c>
    </row>
    <row r="234" spans="1:43" ht="18.75" x14ac:dyDescent="0.3">
      <c r="H234"/>
      <c r="I234"/>
      <c r="K234" s="34" t="s">
        <v>421</v>
      </c>
    </row>
    <row r="235" spans="1:43" x14ac:dyDescent="0.25">
      <c r="H235" s="12"/>
      <c r="I235" s="12"/>
      <c r="J235" s="67" t="s">
        <v>34</v>
      </c>
      <c r="K235" s="2" t="s">
        <v>26</v>
      </c>
    </row>
    <row r="236" spans="1:43" x14ac:dyDescent="0.25">
      <c r="H236" s="43"/>
      <c r="I236" s="43"/>
      <c r="J236" s="15"/>
      <c r="K236" s="16"/>
    </row>
    <row r="237" spans="1:43" x14ac:dyDescent="0.25">
      <c r="L237" s="5">
        <v>2019</v>
      </c>
      <c r="M237" s="5">
        <v>2020</v>
      </c>
      <c r="N237" s="5">
        <v>2021</v>
      </c>
      <c r="O237" s="5">
        <v>2022</v>
      </c>
      <c r="P237" s="5">
        <v>2023</v>
      </c>
      <c r="Q237" s="5">
        <v>2024</v>
      </c>
      <c r="R237" s="5">
        <v>2025</v>
      </c>
      <c r="S237" s="5">
        <v>2026</v>
      </c>
      <c r="T237" s="5">
        <v>2027</v>
      </c>
      <c r="U237" s="5">
        <v>2028</v>
      </c>
      <c r="V237" s="5">
        <v>2029</v>
      </c>
      <c r="W237" s="5">
        <v>2030</v>
      </c>
      <c r="X237" s="5">
        <v>2031</v>
      </c>
      <c r="Y237" s="5">
        <v>2032</v>
      </c>
      <c r="Z237" s="5">
        <v>2033</v>
      </c>
      <c r="AA237" s="5">
        <v>2034</v>
      </c>
      <c r="AB237" s="5">
        <v>2035</v>
      </c>
      <c r="AC237" s="5">
        <v>2036</v>
      </c>
      <c r="AD237" s="5">
        <v>2037</v>
      </c>
      <c r="AE237" s="5">
        <v>2038</v>
      </c>
      <c r="AF237" s="5">
        <v>2039</v>
      </c>
      <c r="AG237" s="5">
        <v>2040</v>
      </c>
      <c r="AH237" s="5">
        <v>2041</v>
      </c>
      <c r="AI237" s="5">
        <v>2042</v>
      </c>
      <c r="AJ237" s="5">
        <v>2043</v>
      </c>
      <c r="AK237" s="5">
        <v>2044</v>
      </c>
      <c r="AL237" s="5">
        <v>2045</v>
      </c>
      <c r="AM237" s="5">
        <v>2046</v>
      </c>
      <c r="AN237" s="5">
        <v>2047</v>
      </c>
      <c r="AO237" s="5">
        <v>2048</v>
      </c>
      <c r="AP237" s="5">
        <v>2049</v>
      </c>
      <c r="AQ237" s="5">
        <v>2050</v>
      </c>
    </row>
    <row r="238" spans="1:43" x14ac:dyDescent="0.25">
      <c r="H238" s="17" t="str">
        <f>+$H$1</f>
        <v>DIC5</v>
      </c>
      <c r="J238" s="51" t="s">
        <v>34</v>
      </c>
      <c r="K238" s="13" t="s">
        <v>305</v>
      </c>
      <c r="L238" s="21">
        <f>+SUMIFS(Resultados_Dic3!H$3:H$99980,Resultados_Dic3!$F$3:$F$99980,Produccion_PJ!$K238,Resultados_Dic3!$D$3:$D$99980,Produccion_PJ!$K$235,Resultados_Dic3!$E$3:$E$99980,Produccion_PJ!$J238,Resultados_Dic3!$A$3:$A$99980,Produccion_PJ!$H238)</f>
        <v>0</v>
      </c>
      <c r="M238" s="21">
        <f>+SUMIFS(Resultados_Dic3!I$3:I$99980,Resultados_Dic3!$F$3:$F$99980,Produccion_PJ!$K238,Resultados_Dic3!$D$3:$D$99980,Produccion_PJ!$K$235,Resultados_Dic3!$E$3:$E$99980,Produccion_PJ!$J238,Resultados_Dic3!$A$3:$A$99980,Produccion_PJ!$H238)</f>
        <v>0</v>
      </c>
      <c r="N238" s="21">
        <f>+SUMIFS(Resultados_Dic3!J$3:J$99980,Resultados_Dic3!$F$3:$F$99980,Produccion_PJ!$K238,Resultados_Dic3!$D$3:$D$99980,Produccion_PJ!$K$235,Resultados_Dic3!$E$3:$E$99980,Produccion_PJ!$J238,Resultados_Dic3!$A$3:$A$99980,Produccion_PJ!$H238)</f>
        <v>0</v>
      </c>
      <c r="O238" s="21">
        <f>+SUMIFS(Resultados_Dic3!K$3:K$99980,Resultados_Dic3!$F$3:$F$99980,Produccion_PJ!$K238,Resultados_Dic3!$D$3:$D$99980,Produccion_PJ!$K$235,Resultados_Dic3!$E$3:$E$99980,Produccion_PJ!$J238,Resultados_Dic3!$A$3:$A$99980,Produccion_PJ!$H238)</f>
        <v>0</v>
      </c>
      <c r="P238" s="21">
        <f>+SUMIFS(Resultados_Dic3!L$3:L$99980,Resultados_Dic3!$F$3:$F$99980,Produccion_PJ!$K238,Resultados_Dic3!$D$3:$D$99980,Produccion_PJ!$K$235,Resultados_Dic3!$E$3:$E$99980,Produccion_PJ!$J238,Resultados_Dic3!$A$3:$A$99980,Produccion_PJ!$H238)</f>
        <v>0</v>
      </c>
      <c r="Q238" s="21">
        <f>+SUMIFS(Resultados_Dic3!M$3:M$99980,Resultados_Dic3!$F$3:$F$99980,Produccion_PJ!$K238,Resultados_Dic3!$D$3:$D$99980,Produccion_PJ!$K$235,Resultados_Dic3!$E$3:$E$99980,Produccion_PJ!$J238,Resultados_Dic3!$A$3:$A$99980,Produccion_PJ!$H238)</f>
        <v>0</v>
      </c>
      <c r="R238" s="21">
        <f>+SUMIFS(Resultados_Dic3!N$3:N$99980,Resultados_Dic3!$F$3:$F$99980,Produccion_PJ!$K238,Resultados_Dic3!$D$3:$D$99980,Produccion_PJ!$K$235,Resultados_Dic3!$E$3:$E$99980,Produccion_PJ!$J238,Resultados_Dic3!$A$3:$A$99980,Produccion_PJ!$H238)</f>
        <v>0</v>
      </c>
      <c r="S238" s="21">
        <f>+SUMIFS(Resultados_Dic3!O$3:O$99980,Resultados_Dic3!$F$3:$F$99980,Produccion_PJ!$K238,Resultados_Dic3!$D$3:$D$99980,Produccion_PJ!$K$235,Resultados_Dic3!$E$3:$E$99980,Produccion_PJ!$J238,Resultados_Dic3!$A$3:$A$99980,Produccion_PJ!$H238)</f>
        <v>0</v>
      </c>
      <c r="T238" s="21">
        <f>+SUMIFS(Resultados_Dic3!P$3:P$99980,Resultados_Dic3!$F$3:$F$99980,Produccion_PJ!$K238,Resultados_Dic3!$D$3:$D$99980,Produccion_PJ!$K$235,Resultados_Dic3!$E$3:$E$99980,Produccion_PJ!$J238,Resultados_Dic3!$A$3:$A$99980,Produccion_PJ!$H238)</f>
        <v>0</v>
      </c>
      <c r="U238" s="21">
        <f>+SUMIFS(Resultados_Dic3!Q$3:Q$99980,Resultados_Dic3!$F$3:$F$99980,Produccion_PJ!$K238,Resultados_Dic3!$D$3:$D$99980,Produccion_PJ!$K$235,Resultados_Dic3!$E$3:$E$99980,Produccion_PJ!$J238,Resultados_Dic3!$A$3:$A$99980,Produccion_PJ!$H238)</f>
        <v>0</v>
      </c>
      <c r="V238" s="21">
        <f>+SUMIFS(Resultados_Dic3!R$3:R$99980,Resultados_Dic3!$F$3:$F$99980,Produccion_PJ!$K238,Resultados_Dic3!$D$3:$D$99980,Produccion_PJ!$K$235,Resultados_Dic3!$E$3:$E$99980,Produccion_PJ!$J238,Resultados_Dic3!$A$3:$A$99980,Produccion_PJ!$H238)</f>
        <v>0</v>
      </c>
      <c r="W238" s="21">
        <f>+SUMIFS(Resultados_Dic3!S$3:S$99980,Resultados_Dic3!$F$3:$F$99980,Produccion_PJ!$K238,Resultados_Dic3!$D$3:$D$99980,Produccion_PJ!$K$235,Resultados_Dic3!$E$3:$E$99980,Produccion_PJ!$J238,Resultados_Dic3!$A$3:$A$99980,Produccion_PJ!$H238)</f>
        <v>0</v>
      </c>
      <c r="X238" s="21">
        <f>+SUMIFS(Resultados_Dic3!T$3:T$99980,Resultados_Dic3!$F$3:$F$99980,Produccion_PJ!$K238,Resultados_Dic3!$D$3:$D$99980,Produccion_PJ!$K$235,Resultados_Dic3!$E$3:$E$99980,Produccion_PJ!$J238,Resultados_Dic3!$A$3:$A$99980,Produccion_PJ!$H238)</f>
        <v>0</v>
      </c>
      <c r="Y238" s="21">
        <f>+SUMIFS(Resultados_Dic3!U$3:U$99980,Resultados_Dic3!$F$3:$F$99980,Produccion_PJ!$K238,Resultados_Dic3!$D$3:$D$99980,Produccion_PJ!$K$235,Resultados_Dic3!$E$3:$E$99980,Produccion_PJ!$J238,Resultados_Dic3!$A$3:$A$99980,Produccion_PJ!$H238)</f>
        <v>0</v>
      </c>
      <c r="Z238" s="21">
        <f>+SUMIFS(Resultados_Dic3!V$3:V$99980,Resultados_Dic3!$F$3:$F$99980,Produccion_PJ!$K238,Resultados_Dic3!$D$3:$D$99980,Produccion_PJ!$K$235,Resultados_Dic3!$E$3:$E$99980,Produccion_PJ!$J238,Resultados_Dic3!$A$3:$A$99980,Produccion_PJ!$H238)</f>
        <v>0</v>
      </c>
      <c r="AA238" s="21">
        <f>+SUMIFS(Resultados_Dic3!W$3:W$99980,Resultados_Dic3!$F$3:$F$99980,Produccion_PJ!$K238,Resultados_Dic3!$D$3:$D$99980,Produccion_PJ!$K$235,Resultados_Dic3!$E$3:$E$99980,Produccion_PJ!$J238,Resultados_Dic3!$A$3:$A$99980,Produccion_PJ!$H238)</f>
        <v>0</v>
      </c>
      <c r="AB238" s="21">
        <f>+SUMIFS(Resultados_Dic3!X$3:X$99980,Resultados_Dic3!$F$3:$F$99980,Produccion_PJ!$K238,Resultados_Dic3!$D$3:$D$99980,Produccion_PJ!$K$235,Resultados_Dic3!$E$3:$E$99980,Produccion_PJ!$J238,Resultados_Dic3!$A$3:$A$99980,Produccion_PJ!$H238)</f>
        <v>0</v>
      </c>
      <c r="AC238" s="21">
        <f>+SUMIFS(Resultados_Dic3!Y$3:Y$99980,Resultados_Dic3!$F$3:$F$99980,Produccion_PJ!$K238,Resultados_Dic3!$D$3:$D$99980,Produccion_PJ!$K$235,Resultados_Dic3!$E$3:$E$99980,Produccion_PJ!$J238,Resultados_Dic3!$A$3:$A$99980,Produccion_PJ!$H238)</f>
        <v>0</v>
      </c>
      <c r="AD238" s="21">
        <f>+SUMIFS(Resultados_Dic3!Z$3:Z$99980,Resultados_Dic3!$F$3:$F$99980,Produccion_PJ!$K238,Resultados_Dic3!$D$3:$D$99980,Produccion_PJ!$K$235,Resultados_Dic3!$E$3:$E$99980,Produccion_PJ!$J238,Resultados_Dic3!$A$3:$A$99980,Produccion_PJ!$H238)</f>
        <v>0</v>
      </c>
      <c r="AE238" s="21">
        <f>+SUMIFS(Resultados_Dic3!AA$3:AA$99980,Resultados_Dic3!$F$3:$F$99980,Produccion_PJ!$K238,Resultados_Dic3!$D$3:$D$99980,Produccion_PJ!$K$235,Resultados_Dic3!$E$3:$E$99980,Produccion_PJ!$J238,Resultados_Dic3!$A$3:$A$99980,Produccion_PJ!$H238)</f>
        <v>0</v>
      </c>
      <c r="AF238" s="21">
        <f>+SUMIFS(Resultados_Dic3!AB$3:AB$99980,Resultados_Dic3!$F$3:$F$99980,Produccion_PJ!$K238,Resultados_Dic3!$D$3:$D$99980,Produccion_PJ!$K$235,Resultados_Dic3!$E$3:$E$99980,Produccion_PJ!$J238,Resultados_Dic3!$A$3:$A$99980,Produccion_PJ!$H238)</f>
        <v>0</v>
      </c>
      <c r="AG238" s="21">
        <f>+SUMIFS(Resultados_Dic3!AC$3:AC$99980,Resultados_Dic3!$F$3:$F$99980,Produccion_PJ!$K238,Resultados_Dic3!$D$3:$D$99980,Produccion_PJ!$K$235,Resultados_Dic3!$E$3:$E$99980,Produccion_PJ!$J238,Resultados_Dic3!$A$3:$A$99980,Produccion_PJ!$H238)</f>
        <v>0</v>
      </c>
      <c r="AH238" s="21">
        <f>+SUMIFS(Resultados_Dic3!AD$3:AD$99980,Resultados_Dic3!$F$3:$F$99980,Produccion_PJ!$K238,Resultados_Dic3!$D$3:$D$99980,Produccion_PJ!$K$235,Resultados_Dic3!$E$3:$E$99980,Produccion_PJ!$J238,Resultados_Dic3!$A$3:$A$99980,Produccion_PJ!$H238)</f>
        <v>0</v>
      </c>
      <c r="AI238" s="21">
        <f>+SUMIFS(Resultados_Dic3!AE$3:AE$99980,Resultados_Dic3!$F$3:$F$99980,Produccion_PJ!$K238,Resultados_Dic3!$D$3:$D$99980,Produccion_PJ!$K$235,Resultados_Dic3!$E$3:$E$99980,Produccion_PJ!$J238,Resultados_Dic3!$A$3:$A$99980,Produccion_PJ!$H238)</f>
        <v>0</v>
      </c>
      <c r="AJ238" s="21">
        <f>+SUMIFS(Resultados_Dic3!AF$3:AF$99980,Resultados_Dic3!$F$3:$F$99980,Produccion_PJ!$K238,Resultados_Dic3!$D$3:$D$99980,Produccion_PJ!$K$235,Resultados_Dic3!$E$3:$E$99980,Produccion_PJ!$J238,Resultados_Dic3!$A$3:$A$99980,Produccion_PJ!$H238)</f>
        <v>0</v>
      </c>
      <c r="AK238" s="21">
        <f>+SUMIFS(Resultados_Dic3!AG$3:AG$99980,Resultados_Dic3!$F$3:$F$99980,Produccion_PJ!$K238,Resultados_Dic3!$D$3:$D$99980,Produccion_PJ!$K$235,Resultados_Dic3!$E$3:$E$99980,Produccion_PJ!$J238,Resultados_Dic3!$A$3:$A$99980,Produccion_PJ!$H238)</f>
        <v>0</v>
      </c>
      <c r="AL238" s="21">
        <f>+SUMIFS(Resultados_Dic3!AH$3:AH$99980,Resultados_Dic3!$F$3:$F$99980,Produccion_PJ!$K238,Resultados_Dic3!$D$3:$D$99980,Produccion_PJ!$K$235,Resultados_Dic3!$E$3:$E$99980,Produccion_PJ!$J238,Resultados_Dic3!$A$3:$A$99980,Produccion_PJ!$H238)</f>
        <v>0</v>
      </c>
      <c r="AM238" s="21">
        <f>+SUMIFS(Resultados_Dic3!AI$3:AI$99980,Resultados_Dic3!$F$3:$F$99980,Produccion_PJ!$K238,Resultados_Dic3!$D$3:$D$99980,Produccion_PJ!$K$235,Resultados_Dic3!$E$3:$E$99980,Produccion_PJ!$J238,Resultados_Dic3!$A$3:$A$99980,Produccion_PJ!$H238)</f>
        <v>0</v>
      </c>
      <c r="AN238" s="21">
        <f>+SUMIFS(Resultados_Dic3!AJ$3:AJ$99980,Resultados_Dic3!$F$3:$F$99980,Produccion_PJ!$K238,Resultados_Dic3!$D$3:$D$99980,Produccion_PJ!$K$235,Resultados_Dic3!$E$3:$E$99980,Produccion_PJ!$J238,Resultados_Dic3!$A$3:$A$99980,Produccion_PJ!$H238)</f>
        <v>0</v>
      </c>
      <c r="AO238" s="21">
        <f>+SUMIFS(Resultados_Dic3!AK$3:AK$99980,Resultados_Dic3!$F$3:$F$99980,Produccion_PJ!$K238,Resultados_Dic3!$D$3:$D$99980,Produccion_PJ!$K$235,Resultados_Dic3!$E$3:$E$99980,Produccion_PJ!$J238,Resultados_Dic3!$A$3:$A$99980,Produccion_PJ!$H238)</f>
        <v>0</v>
      </c>
      <c r="AP238" s="21">
        <f>+SUMIFS(Resultados_Dic3!AL$3:AL$99980,Resultados_Dic3!$F$3:$F$99980,Produccion_PJ!$K238,Resultados_Dic3!$D$3:$D$99980,Produccion_PJ!$K$235,Resultados_Dic3!$E$3:$E$99980,Produccion_PJ!$J238,Resultados_Dic3!$A$3:$A$99980,Produccion_PJ!$H238)</f>
        <v>0</v>
      </c>
      <c r="AQ238" s="21">
        <f>+SUMIFS(Resultados_Dic3!AM$3:AM$99980,Resultados_Dic3!$F$3:$F$99980,Produccion_PJ!$K238,Resultados_Dic3!$D$3:$D$99980,Produccion_PJ!$K$235,Resultados_Dic3!$E$3:$E$99980,Produccion_PJ!$J238,Resultados_Dic3!$A$3:$A$99980,Produccion_PJ!$H238)</f>
        <v>0</v>
      </c>
    </row>
    <row r="239" spans="1:43" x14ac:dyDescent="0.25">
      <c r="H239" s="17" t="str">
        <f t="shared" ref="H239:H244" si="502">+$H$1</f>
        <v>DIC5</v>
      </c>
      <c r="J239" s="51" t="s">
        <v>34</v>
      </c>
      <c r="K239" s="13" t="s">
        <v>306</v>
      </c>
      <c r="L239" s="21">
        <f>+SUMIFS(Resultados_Dic3!H$3:H$99980,Resultados_Dic3!$F$3:$F$99980,Produccion_PJ!$K239,Resultados_Dic3!$D$3:$D$99980,Produccion_PJ!$K$235,Resultados_Dic3!$E$3:$E$99980,Produccion_PJ!$J239,Resultados_Dic3!$A$3:$A$99980,Produccion_PJ!$H239)</f>
        <v>0</v>
      </c>
      <c r="M239" s="21">
        <f>+SUMIFS(Resultados_Dic3!I$3:I$99980,Resultados_Dic3!$F$3:$F$99980,Produccion_PJ!$K239,Resultados_Dic3!$D$3:$D$99980,Produccion_PJ!$K$235,Resultados_Dic3!$E$3:$E$99980,Produccion_PJ!$J239,Resultados_Dic3!$A$3:$A$99980,Produccion_PJ!$H239)</f>
        <v>0</v>
      </c>
      <c r="N239" s="21">
        <f>+SUMIFS(Resultados_Dic3!J$3:J$99980,Resultados_Dic3!$F$3:$F$99980,Produccion_PJ!$K239,Resultados_Dic3!$D$3:$D$99980,Produccion_PJ!$K$235,Resultados_Dic3!$E$3:$E$99980,Produccion_PJ!$J239,Resultados_Dic3!$A$3:$A$99980,Produccion_PJ!$H239)</f>
        <v>0</v>
      </c>
      <c r="O239" s="21">
        <f>+SUMIFS(Resultados_Dic3!K$3:K$99980,Resultados_Dic3!$F$3:$F$99980,Produccion_PJ!$K239,Resultados_Dic3!$D$3:$D$99980,Produccion_PJ!$K$235,Resultados_Dic3!$E$3:$E$99980,Produccion_PJ!$J239,Resultados_Dic3!$A$3:$A$99980,Produccion_PJ!$H239)</f>
        <v>0</v>
      </c>
      <c r="P239" s="21">
        <f>+SUMIFS(Resultados_Dic3!L$3:L$99980,Resultados_Dic3!$F$3:$F$99980,Produccion_PJ!$K239,Resultados_Dic3!$D$3:$D$99980,Produccion_PJ!$K$235,Resultados_Dic3!$E$3:$E$99980,Produccion_PJ!$J239,Resultados_Dic3!$A$3:$A$99980,Produccion_PJ!$H239)</f>
        <v>0</v>
      </c>
      <c r="Q239" s="21">
        <f>+SUMIFS(Resultados_Dic3!M$3:M$99980,Resultados_Dic3!$F$3:$F$99980,Produccion_PJ!$K239,Resultados_Dic3!$D$3:$D$99980,Produccion_PJ!$K$235,Resultados_Dic3!$E$3:$E$99980,Produccion_PJ!$J239,Resultados_Dic3!$A$3:$A$99980,Produccion_PJ!$H239)</f>
        <v>0</v>
      </c>
      <c r="R239" s="21">
        <f>+SUMIFS(Resultados_Dic3!N$3:N$99980,Resultados_Dic3!$F$3:$F$99980,Produccion_PJ!$K239,Resultados_Dic3!$D$3:$D$99980,Produccion_PJ!$K$235,Resultados_Dic3!$E$3:$E$99980,Produccion_PJ!$J239,Resultados_Dic3!$A$3:$A$99980,Produccion_PJ!$H239)</f>
        <v>0</v>
      </c>
      <c r="S239" s="21">
        <f>+SUMIFS(Resultados_Dic3!O$3:O$99980,Resultados_Dic3!$F$3:$F$99980,Produccion_PJ!$K239,Resultados_Dic3!$D$3:$D$99980,Produccion_PJ!$K$235,Resultados_Dic3!$E$3:$E$99980,Produccion_PJ!$J239,Resultados_Dic3!$A$3:$A$99980,Produccion_PJ!$H239)</f>
        <v>0</v>
      </c>
      <c r="T239" s="21">
        <f>+SUMIFS(Resultados_Dic3!P$3:P$99980,Resultados_Dic3!$F$3:$F$99980,Produccion_PJ!$K239,Resultados_Dic3!$D$3:$D$99980,Produccion_PJ!$K$235,Resultados_Dic3!$E$3:$E$99980,Produccion_PJ!$J239,Resultados_Dic3!$A$3:$A$99980,Produccion_PJ!$H239)</f>
        <v>0</v>
      </c>
      <c r="U239" s="21">
        <f>+SUMIFS(Resultados_Dic3!Q$3:Q$99980,Resultados_Dic3!$F$3:$F$99980,Produccion_PJ!$K239,Resultados_Dic3!$D$3:$D$99980,Produccion_PJ!$K$235,Resultados_Dic3!$E$3:$E$99980,Produccion_PJ!$J239,Resultados_Dic3!$A$3:$A$99980,Produccion_PJ!$H239)</f>
        <v>0</v>
      </c>
      <c r="V239" s="21">
        <f>+SUMIFS(Resultados_Dic3!R$3:R$99980,Resultados_Dic3!$F$3:$F$99980,Produccion_PJ!$K239,Resultados_Dic3!$D$3:$D$99980,Produccion_PJ!$K$235,Resultados_Dic3!$E$3:$E$99980,Produccion_PJ!$J239,Resultados_Dic3!$A$3:$A$99980,Produccion_PJ!$H239)</f>
        <v>0</v>
      </c>
      <c r="W239" s="21">
        <f>+SUMIFS(Resultados_Dic3!S$3:S$99980,Resultados_Dic3!$F$3:$F$99980,Produccion_PJ!$K239,Resultados_Dic3!$D$3:$D$99980,Produccion_PJ!$K$235,Resultados_Dic3!$E$3:$E$99980,Produccion_PJ!$J239,Resultados_Dic3!$A$3:$A$99980,Produccion_PJ!$H239)</f>
        <v>0</v>
      </c>
      <c r="X239" s="21">
        <f>+SUMIFS(Resultados_Dic3!T$3:T$99980,Resultados_Dic3!$F$3:$F$99980,Produccion_PJ!$K239,Resultados_Dic3!$D$3:$D$99980,Produccion_PJ!$K$235,Resultados_Dic3!$E$3:$E$99980,Produccion_PJ!$J239,Resultados_Dic3!$A$3:$A$99980,Produccion_PJ!$H239)</f>
        <v>0</v>
      </c>
      <c r="Y239" s="21">
        <f>+SUMIFS(Resultados_Dic3!U$3:U$99980,Resultados_Dic3!$F$3:$F$99980,Produccion_PJ!$K239,Resultados_Dic3!$D$3:$D$99980,Produccion_PJ!$K$235,Resultados_Dic3!$E$3:$E$99980,Produccion_PJ!$J239,Resultados_Dic3!$A$3:$A$99980,Produccion_PJ!$H239)</f>
        <v>0</v>
      </c>
      <c r="Z239" s="21">
        <f>+SUMIFS(Resultados_Dic3!V$3:V$99980,Resultados_Dic3!$F$3:$F$99980,Produccion_PJ!$K239,Resultados_Dic3!$D$3:$D$99980,Produccion_PJ!$K$235,Resultados_Dic3!$E$3:$E$99980,Produccion_PJ!$J239,Resultados_Dic3!$A$3:$A$99980,Produccion_PJ!$H239)</f>
        <v>0</v>
      </c>
      <c r="AA239" s="21">
        <f>+SUMIFS(Resultados_Dic3!W$3:W$99980,Resultados_Dic3!$F$3:$F$99980,Produccion_PJ!$K239,Resultados_Dic3!$D$3:$D$99980,Produccion_PJ!$K$235,Resultados_Dic3!$E$3:$E$99980,Produccion_PJ!$J239,Resultados_Dic3!$A$3:$A$99980,Produccion_PJ!$H239)</f>
        <v>0</v>
      </c>
      <c r="AB239" s="21">
        <f>+SUMIFS(Resultados_Dic3!X$3:X$99980,Resultados_Dic3!$F$3:$F$99980,Produccion_PJ!$K239,Resultados_Dic3!$D$3:$D$99980,Produccion_PJ!$K$235,Resultados_Dic3!$E$3:$E$99980,Produccion_PJ!$J239,Resultados_Dic3!$A$3:$A$99980,Produccion_PJ!$H239)</f>
        <v>0</v>
      </c>
      <c r="AC239" s="21">
        <f>+SUMIFS(Resultados_Dic3!Y$3:Y$99980,Resultados_Dic3!$F$3:$F$99980,Produccion_PJ!$K239,Resultados_Dic3!$D$3:$D$99980,Produccion_PJ!$K$235,Resultados_Dic3!$E$3:$E$99980,Produccion_PJ!$J239,Resultados_Dic3!$A$3:$A$99980,Produccion_PJ!$H239)</f>
        <v>0</v>
      </c>
      <c r="AD239" s="21">
        <f>+SUMIFS(Resultados_Dic3!Z$3:Z$99980,Resultados_Dic3!$F$3:$F$99980,Produccion_PJ!$K239,Resultados_Dic3!$D$3:$D$99980,Produccion_PJ!$K$235,Resultados_Dic3!$E$3:$E$99980,Produccion_PJ!$J239,Resultados_Dic3!$A$3:$A$99980,Produccion_PJ!$H239)</f>
        <v>0</v>
      </c>
      <c r="AE239" s="21">
        <f>+SUMIFS(Resultados_Dic3!AA$3:AA$99980,Resultados_Dic3!$F$3:$F$99980,Produccion_PJ!$K239,Resultados_Dic3!$D$3:$D$99980,Produccion_PJ!$K$235,Resultados_Dic3!$E$3:$E$99980,Produccion_PJ!$J239,Resultados_Dic3!$A$3:$A$99980,Produccion_PJ!$H239)</f>
        <v>0</v>
      </c>
      <c r="AF239" s="21">
        <f>+SUMIFS(Resultados_Dic3!AB$3:AB$99980,Resultados_Dic3!$F$3:$F$99980,Produccion_PJ!$K239,Resultados_Dic3!$D$3:$D$99980,Produccion_PJ!$K$235,Resultados_Dic3!$E$3:$E$99980,Produccion_PJ!$J239,Resultados_Dic3!$A$3:$A$99980,Produccion_PJ!$H239)</f>
        <v>0</v>
      </c>
      <c r="AG239" s="21">
        <f>+SUMIFS(Resultados_Dic3!AC$3:AC$99980,Resultados_Dic3!$F$3:$F$99980,Produccion_PJ!$K239,Resultados_Dic3!$D$3:$D$99980,Produccion_PJ!$K$235,Resultados_Dic3!$E$3:$E$99980,Produccion_PJ!$J239,Resultados_Dic3!$A$3:$A$99980,Produccion_PJ!$H239)</f>
        <v>0</v>
      </c>
      <c r="AH239" s="21">
        <f>+SUMIFS(Resultados_Dic3!AD$3:AD$99980,Resultados_Dic3!$F$3:$F$99980,Produccion_PJ!$K239,Resultados_Dic3!$D$3:$D$99980,Produccion_PJ!$K$235,Resultados_Dic3!$E$3:$E$99980,Produccion_PJ!$J239,Resultados_Dic3!$A$3:$A$99980,Produccion_PJ!$H239)</f>
        <v>0</v>
      </c>
      <c r="AI239" s="21">
        <f>+SUMIFS(Resultados_Dic3!AE$3:AE$99980,Resultados_Dic3!$F$3:$F$99980,Produccion_PJ!$K239,Resultados_Dic3!$D$3:$D$99980,Produccion_PJ!$K$235,Resultados_Dic3!$E$3:$E$99980,Produccion_PJ!$J239,Resultados_Dic3!$A$3:$A$99980,Produccion_PJ!$H239)</f>
        <v>0</v>
      </c>
      <c r="AJ239" s="21">
        <f>+SUMIFS(Resultados_Dic3!AF$3:AF$99980,Resultados_Dic3!$F$3:$F$99980,Produccion_PJ!$K239,Resultados_Dic3!$D$3:$D$99980,Produccion_PJ!$K$235,Resultados_Dic3!$E$3:$E$99980,Produccion_PJ!$J239,Resultados_Dic3!$A$3:$A$99980,Produccion_PJ!$H239)</f>
        <v>0</v>
      </c>
      <c r="AK239" s="21">
        <f>+SUMIFS(Resultados_Dic3!AG$3:AG$99980,Resultados_Dic3!$F$3:$F$99980,Produccion_PJ!$K239,Resultados_Dic3!$D$3:$D$99980,Produccion_PJ!$K$235,Resultados_Dic3!$E$3:$E$99980,Produccion_PJ!$J239,Resultados_Dic3!$A$3:$A$99980,Produccion_PJ!$H239)</f>
        <v>0</v>
      </c>
      <c r="AL239" s="21">
        <f>+SUMIFS(Resultados_Dic3!AH$3:AH$99980,Resultados_Dic3!$F$3:$F$99980,Produccion_PJ!$K239,Resultados_Dic3!$D$3:$D$99980,Produccion_PJ!$K$235,Resultados_Dic3!$E$3:$E$99980,Produccion_PJ!$J239,Resultados_Dic3!$A$3:$A$99980,Produccion_PJ!$H239)</f>
        <v>0</v>
      </c>
      <c r="AM239" s="21">
        <f>+SUMIFS(Resultados_Dic3!AI$3:AI$99980,Resultados_Dic3!$F$3:$F$99980,Produccion_PJ!$K239,Resultados_Dic3!$D$3:$D$99980,Produccion_PJ!$K$235,Resultados_Dic3!$E$3:$E$99980,Produccion_PJ!$J239,Resultados_Dic3!$A$3:$A$99980,Produccion_PJ!$H239)</f>
        <v>0</v>
      </c>
      <c r="AN239" s="21">
        <f>+SUMIFS(Resultados_Dic3!AJ$3:AJ$99980,Resultados_Dic3!$F$3:$F$99980,Produccion_PJ!$K239,Resultados_Dic3!$D$3:$D$99980,Produccion_PJ!$K$235,Resultados_Dic3!$E$3:$E$99980,Produccion_PJ!$J239,Resultados_Dic3!$A$3:$A$99980,Produccion_PJ!$H239)</f>
        <v>0</v>
      </c>
      <c r="AO239" s="21">
        <f>+SUMIFS(Resultados_Dic3!AK$3:AK$99980,Resultados_Dic3!$F$3:$F$99980,Produccion_PJ!$K239,Resultados_Dic3!$D$3:$D$99980,Produccion_PJ!$K$235,Resultados_Dic3!$E$3:$E$99980,Produccion_PJ!$J239,Resultados_Dic3!$A$3:$A$99980,Produccion_PJ!$H239)</f>
        <v>0</v>
      </c>
      <c r="AP239" s="21">
        <f>+SUMIFS(Resultados_Dic3!AL$3:AL$99980,Resultados_Dic3!$F$3:$F$99980,Produccion_PJ!$K239,Resultados_Dic3!$D$3:$D$99980,Produccion_PJ!$K$235,Resultados_Dic3!$E$3:$E$99980,Produccion_PJ!$J239,Resultados_Dic3!$A$3:$A$99980,Produccion_PJ!$H239)</f>
        <v>0</v>
      </c>
      <c r="AQ239" s="21">
        <f>+SUMIFS(Resultados_Dic3!AM$3:AM$99980,Resultados_Dic3!$F$3:$F$99980,Produccion_PJ!$K239,Resultados_Dic3!$D$3:$D$99980,Produccion_PJ!$K$235,Resultados_Dic3!$E$3:$E$99980,Produccion_PJ!$J239,Resultados_Dic3!$A$3:$A$99980,Produccion_PJ!$H239)</f>
        <v>0</v>
      </c>
    </row>
    <row r="240" spans="1:43" x14ac:dyDescent="0.25">
      <c r="H240" s="17" t="str">
        <f t="shared" si="502"/>
        <v>DIC5</v>
      </c>
      <c r="J240" s="51" t="s">
        <v>34</v>
      </c>
      <c r="K240" s="13" t="s">
        <v>307</v>
      </c>
      <c r="L240" s="21">
        <f>+SUMIFS(Resultados_Dic3!H$3:H$99980,Resultados_Dic3!$F$3:$F$99980,Produccion_PJ!$K240,Resultados_Dic3!$D$3:$D$99980,Produccion_PJ!$K$235,Resultados_Dic3!$E$3:$E$99980,Produccion_PJ!$J240,Resultados_Dic3!$A$3:$A$99980,Produccion_PJ!$H240)</f>
        <v>0</v>
      </c>
      <c r="M240" s="21">
        <f>+SUMIFS(Resultados_Dic3!I$3:I$99980,Resultados_Dic3!$F$3:$F$99980,Produccion_PJ!$K240,Resultados_Dic3!$D$3:$D$99980,Produccion_PJ!$K$235,Resultados_Dic3!$E$3:$E$99980,Produccion_PJ!$J240,Resultados_Dic3!$A$3:$A$99980,Produccion_PJ!$H240)</f>
        <v>0</v>
      </c>
      <c r="N240" s="21">
        <f>+SUMIFS(Resultados_Dic3!J$3:J$99980,Resultados_Dic3!$F$3:$F$99980,Produccion_PJ!$K240,Resultados_Dic3!$D$3:$D$99980,Produccion_PJ!$K$235,Resultados_Dic3!$E$3:$E$99980,Produccion_PJ!$J240,Resultados_Dic3!$A$3:$A$99980,Produccion_PJ!$H240)</f>
        <v>0</v>
      </c>
      <c r="O240" s="21">
        <f>+SUMIFS(Resultados_Dic3!K$3:K$99980,Resultados_Dic3!$F$3:$F$99980,Produccion_PJ!$K240,Resultados_Dic3!$D$3:$D$99980,Produccion_PJ!$K$235,Resultados_Dic3!$E$3:$E$99980,Produccion_PJ!$J240,Resultados_Dic3!$A$3:$A$99980,Produccion_PJ!$H240)</f>
        <v>0</v>
      </c>
      <c r="P240" s="21">
        <f>+SUMIFS(Resultados_Dic3!L$3:L$99980,Resultados_Dic3!$F$3:$F$99980,Produccion_PJ!$K240,Resultados_Dic3!$D$3:$D$99980,Produccion_PJ!$K$235,Resultados_Dic3!$E$3:$E$99980,Produccion_PJ!$J240,Resultados_Dic3!$A$3:$A$99980,Produccion_PJ!$H240)</f>
        <v>0</v>
      </c>
      <c r="Q240" s="21">
        <f>+SUMIFS(Resultados_Dic3!M$3:M$99980,Resultados_Dic3!$F$3:$F$99980,Produccion_PJ!$K240,Resultados_Dic3!$D$3:$D$99980,Produccion_PJ!$K$235,Resultados_Dic3!$E$3:$E$99980,Produccion_PJ!$J240,Resultados_Dic3!$A$3:$A$99980,Produccion_PJ!$H240)</f>
        <v>0</v>
      </c>
      <c r="R240" s="21">
        <f>+SUMIFS(Resultados_Dic3!N$3:N$99980,Resultados_Dic3!$F$3:$F$99980,Produccion_PJ!$K240,Resultados_Dic3!$D$3:$D$99980,Produccion_PJ!$K$235,Resultados_Dic3!$E$3:$E$99980,Produccion_PJ!$J240,Resultados_Dic3!$A$3:$A$99980,Produccion_PJ!$H240)</f>
        <v>0</v>
      </c>
      <c r="S240" s="21">
        <f>+SUMIFS(Resultados_Dic3!O$3:O$99980,Resultados_Dic3!$F$3:$F$99980,Produccion_PJ!$K240,Resultados_Dic3!$D$3:$D$99980,Produccion_PJ!$K$235,Resultados_Dic3!$E$3:$E$99980,Produccion_PJ!$J240,Resultados_Dic3!$A$3:$A$99980,Produccion_PJ!$H240)</f>
        <v>0</v>
      </c>
      <c r="T240" s="21">
        <f>+SUMIFS(Resultados_Dic3!P$3:P$99980,Resultados_Dic3!$F$3:$F$99980,Produccion_PJ!$K240,Resultados_Dic3!$D$3:$D$99980,Produccion_PJ!$K$235,Resultados_Dic3!$E$3:$E$99980,Produccion_PJ!$J240,Resultados_Dic3!$A$3:$A$99980,Produccion_PJ!$H240)</f>
        <v>0</v>
      </c>
      <c r="U240" s="21">
        <f>+SUMIFS(Resultados_Dic3!Q$3:Q$99980,Resultados_Dic3!$F$3:$F$99980,Produccion_PJ!$K240,Resultados_Dic3!$D$3:$D$99980,Produccion_PJ!$K$235,Resultados_Dic3!$E$3:$E$99980,Produccion_PJ!$J240,Resultados_Dic3!$A$3:$A$99980,Produccion_PJ!$H240)</f>
        <v>0</v>
      </c>
      <c r="V240" s="21">
        <f>+SUMIFS(Resultados_Dic3!R$3:R$99980,Resultados_Dic3!$F$3:$F$99980,Produccion_PJ!$K240,Resultados_Dic3!$D$3:$D$99980,Produccion_PJ!$K$235,Resultados_Dic3!$E$3:$E$99980,Produccion_PJ!$J240,Resultados_Dic3!$A$3:$A$99980,Produccion_PJ!$H240)</f>
        <v>0</v>
      </c>
      <c r="W240" s="21">
        <f>+SUMIFS(Resultados_Dic3!S$3:S$99980,Resultados_Dic3!$F$3:$F$99980,Produccion_PJ!$K240,Resultados_Dic3!$D$3:$D$99980,Produccion_PJ!$K$235,Resultados_Dic3!$E$3:$E$99980,Produccion_PJ!$J240,Resultados_Dic3!$A$3:$A$99980,Produccion_PJ!$H240)</f>
        <v>0</v>
      </c>
      <c r="X240" s="21">
        <f>+SUMIFS(Resultados_Dic3!T$3:T$99980,Resultados_Dic3!$F$3:$F$99980,Produccion_PJ!$K240,Resultados_Dic3!$D$3:$D$99980,Produccion_PJ!$K$235,Resultados_Dic3!$E$3:$E$99980,Produccion_PJ!$J240,Resultados_Dic3!$A$3:$A$99980,Produccion_PJ!$H240)</f>
        <v>0</v>
      </c>
      <c r="Y240" s="21">
        <f>+SUMIFS(Resultados_Dic3!U$3:U$99980,Resultados_Dic3!$F$3:$F$99980,Produccion_PJ!$K240,Resultados_Dic3!$D$3:$D$99980,Produccion_PJ!$K$235,Resultados_Dic3!$E$3:$E$99980,Produccion_PJ!$J240,Resultados_Dic3!$A$3:$A$99980,Produccion_PJ!$H240)</f>
        <v>0</v>
      </c>
      <c r="Z240" s="21">
        <f>+SUMIFS(Resultados_Dic3!V$3:V$99980,Resultados_Dic3!$F$3:$F$99980,Produccion_PJ!$K240,Resultados_Dic3!$D$3:$D$99980,Produccion_PJ!$K$235,Resultados_Dic3!$E$3:$E$99980,Produccion_PJ!$J240,Resultados_Dic3!$A$3:$A$99980,Produccion_PJ!$H240)</f>
        <v>0</v>
      </c>
      <c r="AA240" s="21">
        <f>+SUMIFS(Resultados_Dic3!W$3:W$99980,Resultados_Dic3!$F$3:$F$99980,Produccion_PJ!$K240,Resultados_Dic3!$D$3:$D$99980,Produccion_PJ!$K$235,Resultados_Dic3!$E$3:$E$99980,Produccion_PJ!$J240,Resultados_Dic3!$A$3:$A$99980,Produccion_PJ!$H240)</f>
        <v>0</v>
      </c>
      <c r="AB240" s="21">
        <f>+SUMIFS(Resultados_Dic3!X$3:X$99980,Resultados_Dic3!$F$3:$F$99980,Produccion_PJ!$K240,Resultados_Dic3!$D$3:$D$99980,Produccion_PJ!$K$235,Resultados_Dic3!$E$3:$E$99980,Produccion_PJ!$J240,Resultados_Dic3!$A$3:$A$99980,Produccion_PJ!$H240)</f>
        <v>0</v>
      </c>
      <c r="AC240" s="21">
        <f>+SUMIFS(Resultados_Dic3!Y$3:Y$99980,Resultados_Dic3!$F$3:$F$99980,Produccion_PJ!$K240,Resultados_Dic3!$D$3:$D$99980,Produccion_PJ!$K$235,Resultados_Dic3!$E$3:$E$99980,Produccion_PJ!$J240,Resultados_Dic3!$A$3:$A$99980,Produccion_PJ!$H240)</f>
        <v>0</v>
      </c>
      <c r="AD240" s="21">
        <f>+SUMIFS(Resultados_Dic3!Z$3:Z$99980,Resultados_Dic3!$F$3:$F$99980,Produccion_PJ!$K240,Resultados_Dic3!$D$3:$D$99980,Produccion_PJ!$K$235,Resultados_Dic3!$E$3:$E$99980,Produccion_PJ!$J240,Resultados_Dic3!$A$3:$A$99980,Produccion_PJ!$H240)</f>
        <v>0</v>
      </c>
      <c r="AE240" s="21">
        <f>+SUMIFS(Resultados_Dic3!AA$3:AA$99980,Resultados_Dic3!$F$3:$F$99980,Produccion_PJ!$K240,Resultados_Dic3!$D$3:$D$99980,Produccion_PJ!$K$235,Resultados_Dic3!$E$3:$E$99980,Produccion_PJ!$J240,Resultados_Dic3!$A$3:$A$99980,Produccion_PJ!$H240)</f>
        <v>0</v>
      </c>
      <c r="AF240" s="21">
        <f>+SUMIFS(Resultados_Dic3!AB$3:AB$99980,Resultados_Dic3!$F$3:$F$99980,Produccion_PJ!$K240,Resultados_Dic3!$D$3:$D$99980,Produccion_PJ!$K$235,Resultados_Dic3!$E$3:$E$99980,Produccion_PJ!$J240,Resultados_Dic3!$A$3:$A$99980,Produccion_PJ!$H240)</f>
        <v>0</v>
      </c>
      <c r="AG240" s="21">
        <f>+SUMIFS(Resultados_Dic3!AC$3:AC$99980,Resultados_Dic3!$F$3:$F$99980,Produccion_PJ!$K240,Resultados_Dic3!$D$3:$D$99980,Produccion_PJ!$K$235,Resultados_Dic3!$E$3:$E$99980,Produccion_PJ!$J240,Resultados_Dic3!$A$3:$A$99980,Produccion_PJ!$H240)</f>
        <v>0</v>
      </c>
      <c r="AH240" s="21">
        <f>+SUMIFS(Resultados_Dic3!AD$3:AD$99980,Resultados_Dic3!$F$3:$F$99980,Produccion_PJ!$K240,Resultados_Dic3!$D$3:$D$99980,Produccion_PJ!$K$235,Resultados_Dic3!$E$3:$E$99980,Produccion_PJ!$J240,Resultados_Dic3!$A$3:$A$99980,Produccion_PJ!$H240)</f>
        <v>0</v>
      </c>
      <c r="AI240" s="21">
        <f>+SUMIFS(Resultados_Dic3!AE$3:AE$99980,Resultados_Dic3!$F$3:$F$99980,Produccion_PJ!$K240,Resultados_Dic3!$D$3:$D$99980,Produccion_PJ!$K$235,Resultados_Dic3!$E$3:$E$99980,Produccion_PJ!$J240,Resultados_Dic3!$A$3:$A$99980,Produccion_PJ!$H240)</f>
        <v>0</v>
      </c>
      <c r="AJ240" s="21">
        <f>+SUMIFS(Resultados_Dic3!AF$3:AF$99980,Resultados_Dic3!$F$3:$F$99980,Produccion_PJ!$K240,Resultados_Dic3!$D$3:$D$99980,Produccion_PJ!$K$235,Resultados_Dic3!$E$3:$E$99980,Produccion_PJ!$J240,Resultados_Dic3!$A$3:$A$99980,Produccion_PJ!$H240)</f>
        <v>0</v>
      </c>
      <c r="AK240" s="21">
        <f>+SUMIFS(Resultados_Dic3!AG$3:AG$99980,Resultados_Dic3!$F$3:$F$99980,Produccion_PJ!$K240,Resultados_Dic3!$D$3:$D$99980,Produccion_PJ!$K$235,Resultados_Dic3!$E$3:$E$99980,Produccion_PJ!$J240,Resultados_Dic3!$A$3:$A$99980,Produccion_PJ!$H240)</f>
        <v>0</v>
      </c>
      <c r="AL240" s="21">
        <f>+SUMIFS(Resultados_Dic3!AH$3:AH$99980,Resultados_Dic3!$F$3:$F$99980,Produccion_PJ!$K240,Resultados_Dic3!$D$3:$D$99980,Produccion_PJ!$K$235,Resultados_Dic3!$E$3:$E$99980,Produccion_PJ!$J240,Resultados_Dic3!$A$3:$A$99980,Produccion_PJ!$H240)</f>
        <v>0</v>
      </c>
      <c r="AM240" s="21">
        <f>+SUMIFS(Resultados_Dic3!AI$3:AI$99980,Resultados_Dic3!$F$3:$F$99980,Produccion_PJ!$K240,Resultados_Dic3!$D$3:$D$99980,Produccion_PJ!$K$235,Resultados_Dic3!$E$3:$E$99980,Produccion_PJ!$J240,Resultados_Dic3!$A$3:$A$99980,Produccion_PJ!$H240)</f>
        <v>0</v>
      </c>
      <c r="AN240" s="21">
        <f>+SUMIFS(Resultados_Dic3!AJ$3:AJ$99980,Resultados_Dic3!$F$3:$F$99980,Produccion_PJ!$K240,Resultados_Dic3!$D$3:$D$99980,Produccion_PJ!$K$235,Resultados_Dic3!$E$3:$E$99980,Produccion_PJ!$J240,Resultados_Dic3!$A$3:$A$99980,Produccion_PJ!$H240)</f>
        <v>0</v>
      </c>
      <c r="AO240" s="21">
        <f>+SUMIFS(Resultados_Dic3!AK$3:AK$99980,Resultados_Dic3!$F$3:$F$99980,Produccion_PJ!$K240,Resultados_Dic3!$D$3:$D$99980,Produccion_PJ!$K$235,Resultados_Dic3!$E$3:$E$99980,Produccion_PJ!$J240,Resultados_Dic3!$A$3:$A$99980,Produccion_PJ!$H240)</f>
        <v>0</v>
      </c>
      <c r="AP240" s="21">
        <f>+SUMIFS(Resultados_Dic3!AL$3:AL$99980,Resultados_Dic3!$F$3:$F$99980,Produccion_PJ!$K240,Resultados_Dic3!$D$3:$D$99980,Produccion_PJ!$K$235,Resultados_Dic3!$E$3:$E$99980,Produccion_PJ!$J240,Resultados_Dic3!$A$3:$A$99980,Produccion_PJ!$H240)</f>
        <v>0</v>
      </c>
      <c r="AQ240" s="21">
        <f>+SUMIFS(Resultados_Dic3!AM$3:AM$99980,Resultados_Dic3!$F$3:$F$99980,Produccion_PJ!$K240,Resultados_Dic3!$D$3:$D$99980,Produccion_PJ!$K$235,Resultados_Dic3!$E$3:$E$99980,Produccion_PJ!$J240,Resultados_Dic3!$A$3:$A$99980,Produccion_PJ!$H240)</f>
        <v>0</v>
      </c>
    </row>
    <row r="241" spans="1:43" x14ac:dyDescent="0.25">
      <c r="H241" s="17" t="str">
        <f t="shared" si="502"/>
        <v>DIC5</v>
      </c>
      <c r="J241" s="51" t="s">
        <v>34</v>
      </c>
      <c r="K241" s="13" t="s">
        <v>308</v>
      </c>
      <c r="L241" s="21">
        <f>+SUMIFS(Resultados_Dic3!H$3:H$99980,Resultados_Dic3!$F$3:$F$99980,Produccion_PJ!$K241,Resultados_Dic3!$D$3:$D$99980,Produccion_PJ!$K$235,Resultados_Dic3!$E$3:$E$99980,Produccion_PJ!$J241,Resultados_Dic3!$A$3:$A$99980,Produccion_PJ!$H241)</f>
        <v>0</v>
      </c>
      <c r="M241" s="21">
        <f>+SUMIFS(Resultados_Dic3!I$3:I$99980,Resultados_Dic3!$F$3:$F$99980,Produccion_PJ!$K241,Resultados_Dic3!$D$3:$D$99980,Produccion_PJ!$K$235,Resultados_Dic3!$E$3:$E$99980,Produccion_PJ!$J241,Resultados_Dic3!$A$3:$A$99980,Produccion_PJ!$H241)</f>
        <v>0</v>
      </c>
      <c r="N241" s="21">
        <f>+SUMIFS(Resultados_Dic3!J$3:J$99980,Resultados_Dic3!$F$3:$F$99980,Produccion_PJ!$K241,Resultados_Dic3!$D$3:$D$99980,Produccion_PJ!$K$235,Resultados_Dic3!$E$3:$E$99980,Produccion_PJ!$J241,Resultados_Dic3!$A$3:$A$99980,Produccion_PJ!$H241)</f>
        <v>0</v>
      </c>
      <c r="O241" s="21">
        <f>+SUMIFS(Resultados_Dic3!K$3:K$99980,Resultados_Dic3!$F$3:$F$99980,Produccion_PJ!$K241,Resultados_Dic3!$D$3:$D$99980,Produccion_PJ!$K$235,Resultados_Dic3!$E$3:$E$99980,Produccion_PJ!$J241,Resultados_Dic3!$A$3:$A$99980,Produccion_PJ!$H241)</f>
        <v>0</v>
      </c>
      <c r="P241" s="21">
        <f>+SUMIFS(Resultados_Dic3!L$3:L$99980,Resultados_Dic3!$F$3:$F$99980,Produccion_PJ!$K241,Resultados_Dic3!$D$3:$D$99980,Produccion_PJ!$K$235,Resultados_Dic3!$E$3:$E$99980,Produccion_PJ!$J241,Resultados_Dic3!$A$3:$A$99980,Produccion_PJ!$H241)</f>
        <v>0</v>
      </c>
      <c r="Q241" s="21">
        <f>+SUMIFS(Resultados_Dic3!M$3:M$99980,Resultados_Dic3!$F$3:$F$99980,Produccion_PJ!$K241,Resultados_Dic3!$D$3:$D$99980,Produccion_PJ!$K$235,Resultados_Dic3!$E$3:$E$99980,Produccion_PJ!$J241,Resultados_Dic3!$A$3:$A$99980,Produccion_PJ!$H241)</f>
        <v>0</v>
      </c>
      <c r="R241" s="21">
        <f>+SUMIFS(Resultados_Dic3!N$3:N$99980,Resultados_Dic3!$F$3:$F$99980,Produccion_PJ!$K241,Resultados_Dic3!$D$3:$D$99980,Produccion_PJ!$K$235,Resultados_Dic3!$E$3:$E$99980,Produccion_PJ!$J241,Resultados_Dic3!$A$3:$A$99980,Produccion_PJ!$H241)</f>
        <v>0</v>
      </c>
      <c r="S241" s="21">
        <f>+SUMIFS(Resultados_Dic3!O$3:O$99980,Resultados_Dic3!$F$3:$F$99980,Produccion_PJ!$K241,Resultados_Dic3!$D$3:$D$99980,Produccion_PJ!$K$235,Resultados_Dic3!$E$3:$E$99980,Produccion_PJ!$J241,Resultados_Dic3!$A$3:$A$99980,Produccion_PJ!$H241)</f>
        <v>0</v>
      </c>
      <c r="T241" s="21">
        <f>+SUMIFS(Resultados_Dic3!P$3:P$99980,Resultados_Dic3!$F$3:$F$99980,Produccion_PJ!$K241,Resultados_Dic3!$D$3:$D$99980,Produccion_PJ!$K$235,Resultados_Dic3!$E$3:$E$99980,Produccion_PJ!$J241,Resultados_Dic3!$A$3:$A$99980,Produccion_PJ!$H241)</f>
        <v>0</v>
      </c>
      <c r="U241" s="21">
        <f>+SUMIFS(Resultados_Dic3!Q$3:Q$99980,Resultados_Dic3!$F$3:$F$99980,Produccion_PJ!$K241,Resultados_Dic3!$D$3:$D$99980,Produccion_PJ!$K$235,Resultados_Dic3!$E$3:$E$99980,Produccion_PJ!$J241,Resultados_Dic3!$A$3:$A$99980,Produccion_PJ!$H241)</f>
        <v>0</v>
      </c>
      <c r="V241" s="21">
        <f>+SUMIFS(Resultados_Dic3!R$3:R$99980,Resultados_Dic3!$F$3:$F$99980,Produccion_PJ!$K241,Resultados_Dic3!$D$3:$D$99980,Produccion_PJ!$K$235,Resultados_Dic3!$E$3:$E$99980,Produccion_PJ!$J241,Resultados_Dic3!$A$3:$A$99980,Produccion_PJ!$H241)</f>
        <v>0</v>
      </c>
      <c r="W241" s="21">
        <f>+SUMIFS(Resultados_Dic3!S$3:S$99980,Resultados_Dic3!$F$3:$F$99980,Produccion_PJ!$K241,Resultados_Dic3!$D$3:$D$99980,Produccion_PJ!$K$235,Resultados_Dic3!$E$3:$E$99980,Produccion_PJ!$J241,Resultados_Dic3!$A$3:$A$99980,Produccion_PJ!$H241)</f>
        <v>0</v>
      </c>
      <c r="X241" s="21">
        <f>+SUMIFS(Resultados_Dic3!T$3:T$99980,Resultados_Dic3!$F$3:$F$99980,Produccion_PJ!$K241,Resultados_Dic3!$D$3:$D$99980,Produccion_PJ!$K$235,Resultados_Dic3!$E$3:$E$99980,Produccion_PJ!$J241,Resultados_Dic3!$A$3:$A$99980,Produccion_PJ!$H241)</f>
        <v>0</v>
      </c>
      <c r="Y241" s="21">
        <f>+SUMIFS(Resultados_Dic3!U$3:U$99980,Resultados_Dic3!$F$3:$F$99980,Produccion_PJ!$K241,Resultados_Dic3!$D$3:$D$99980,Produccion_PJ!$K$235,Resultados_Dic3!$E$3:$E$99980,Produccion_PJ!$J241,Resultados_Dic3!$A$3:$A$99980,Produccion_PJ!$H241)</f>
        <v>0</v>
      </c>
      <c r="Z241" s="21">
        <f>+SUMIFS(Resultados_Dic3!V$3:V$99980,Resultados_Dic3!$F$3:$F$99980,Produccion_PJ!$K241,Resultados_Dic3!$D$3:$D$99980,Produccion_PJ!$K$235,Resultados_Dic3!$E$3:$E$99980,Produccion_PJ!$J241,Resultados_Dic3!$A$3:$A$99980,Produccion_PJ!$H241)</f>
        <v>0</v>
      </c>
      <c r="AA241" s="21">
        <f>+SUMIFS(Resultados_Dic3!W$3:W$99980,Resultados_Dic3!$F$3:$F$99980,Produccion_PJ!$K241,Resultados_Dic3!$D$3:$D$99980,Produccion_PJ!$K$235,Resultados_Dic3!$E$3:$E$99980,Produccion_PJ!$J241,Resultados_Dic3!$A$3:$A$99980,Produccion_PJ!$H241)</f>
        <v>0</v>
      </c>
      <c r="AB241" s="21">
        <f>+SUMIFS(Resultados_Dic3!X$3:X$99980,Resultados_Dic3!$F$3:$F$99980,Produccion_PJ!$K241,Resultados_Dic3!$D$3:$D$99980,Produccion_PJ!$K$235,Resultados_Dic3!$E$3:$E$99980,Produccion_PJ!$J241,Resultados_Dic3!$A$3:$A$99980,Produccion_PJ!$H241)</f>
        <v>0</v>
      </c>
      <c r="AC241" s="21">
        <f>+SUMIFS(Resultados_Dic3!Y$3:Y$99980,Resultados_Dic3!$F$3:$F$99980,Produccion_PJ!$K241,Resultados_Dic3!$D$3:$D$99980,Produccion_PJ!$K$235,Resultados_Dic3!$E$3:$E$99980,Produccion_PJ!$J241,Resultados_Dic3!$A$3:$A$99980,Produccion_PJ!$H241)</f>
        <v>0</v>
      </c>
      <c r="AD241" s="21">
        <f>+SUMIFS(Resultados_Dic3!Z$3:Z$99980,Resultados_Dic3!$F$3:$F$99980,Produccion_PJ!$K241,Resultados_Dic3!$D$3:$D$99980,Produccion_PJ!$K$235,Resultados_Dic3!$E$3:$E$99980,Produccion_PJ!$J241,Resultados_Dic3!$A$3:$A$99980,Produccion_PJ!$H241)</f>
        <v>0</v>
      </c>
      <c r="AE241" s="21">
        <f>+SUMIFS(Resultados_Dic3!AA$3:AA$99980,Resultados_Dic3!$F$3:$F$99980,Produccion_PJ!$K241,Resultados_Dic3!$D$3:$D$99980,Produccion_PJ!$K$235,Resultados_Dic3!$E$3:$E$99980,Produccion_PJ!$J241,Resultados_Dic3!$A$3:$A$99980,Produccion_PJ!$H241)</f>
        <v>0</v>
      </c>
      <c r="AF241" s="21">
        <f>+SUMIFS(Resultados_Dic3!AB$3:AB$99980,Resultados_Dic3!$F$3:$F$99980,Produccion_PJ!$K241,Resultados_Dic3!$D$3:$D$99980,Produccion_PJ!$K$235,Resultados_Dic3!$E$3:$E$99980,Produccion_PJ!$J241,Resultados_Dic3!$A$3:$A$99980,Produccion_PJ!$H241)</f>
        <v>0</v>
      </c>
      <c r="AG241" s="21">
        <f>+SUMIFS(Resultados_Dic3!AC$3:AC$99980,Resultados_Dic3!$F$3:$F$99980,Produccion_PJ!$K241,Resultados_Dic3!$D$3:$D$99980,Produccion_PJ!$K$235,Resultados_Dic3!$E$3:$E$99980,Produccion_PJ!$J241,Resultados_Dic3!$A$3:$A$99980,Produccion_PJ!$H241)</f>
        <v>0</v>
      </c>
      <c r="AH241" s="21">
        <f>+SUMIFS(Resultados_Dic3!AD$3:AD$99980,Resultados_Dic3!$F$3:$F$99980,Produccion_PJ!$K241,Resultados_Dic3!$D$3:$D$99980,Produccion_PJ!$K$235,Resultados_Dic3!$E$3:$E$99980,Produccion_PJ!$J241,Resultados_Dic3!$A$3:$A$99980,Produccion_PJ!$H241)</f>
        <v>0</v>
      </c>
      <c r="AI241" s="21">
        <f>+SUMIFS(Resultados_Dic3!AE$3:AE$99980,Resultados_Dic3!$F$3:$F$99980,Produccion_PJ!$K241,Resultados_Dic3!$D$3:$D$99980,Produccion_PJ!$K$235,Resultados_Dic3!$E$3:$E$99980,Produccion_PJ!$J241,Resultados_Dic3!$A$3:$A$99980,Produccion_PJ!$H241)</f>
        <v>0</v>
      </c>
      <c r="AJ241" s="21">
        <f>+SUMIFS(Resultados_Dic3!AF$3:AF$99980,Resultados_Dic3!$F$3:$F$99980,Produccion_PJ!$K241,Resultados_Dic3!$D$3:$D$99980,Produccion_PJ!$K$235,Resultados_Dic3!$E$3:$E$99980,Produccion_PJ!$J241,Resultados_Dic3!$A$3:$A$99980,Produccion_PJ!$H241)</f>
        <v>0</v>
      </c>
      <c r="AK241" s="21">
        <f>+SUMIFS(Resultados_Dic3!AG$3:AG$99980,Resultados_Dic3!$F$3:$F$99980,Produccion_PJ!$K241,Resultados_Dic3!$D$3:$D$99980,Produccion_PJ!$K$235,Resultados_Dic3!$E$3:$E$99980,Produccion_PJ!$J241,Resultados_Dic3!$A$3:$A$99980,Produccion_PJ!$H241)</f>
        <v>0</v>
      </c>
      <c r="AL241" s="21">
        <f>+SUMIFS(Resultados_Dic3!AH$3:AH$99980,Resultados_Dic3!$F$3:$F$99980,Produccion_PJ!$K241,Resultados_Dic3!$D$3:$D$99980,Produccion_PJ!$K$235,Resultados_Dic3!$E$3:$E$99980,Produccion_PJ!$J241,Resultados_Dic3!$A$3:$A$99980,Produccion_PJ!$H241)</f>
        <v>0</v>
      </c>
      <c r="AM241" s="21">
        <f>+SUMIFS(Resultados_Dic3!AI$3:AI$99980,Resultados_Dic3!$F$3:$F$99980,Produccion_PJ!$K241,Resultados_Dic3!$D$3:$D$99980,Produccion_PJ!$K$235,Resultados_Dic3!$E$3:$E$99980,Produccion_PJ!$J241,Resultados_Dic3!$A$3:$A$99980,Produccion_PJ!$H241)</f>
        <v>0</v>
      </c>
      <c r="AN241" s="21">
        <f>+SUMIFS(Resultados_Dic3!AJ$3:AJ$99980,Resultados_Dic3!$F$3:$F$99980,Produccion_PJ!$K241,Resultados_Dic3!$D$3:$D$99980,Produccion_PJ!$K$235,Resultados_Dic3!$E$3:$E$99980,Produccion_PJ!$J241,Resultados_Dic3!$A$3:$A$99980,Produccion_PJ!$H241)</f>
        <v>0</v>
      </c>
      <c r="AO241" s="21">
        <f>+SUMIFS(Resultados_Dic3!AK$3:AK$99980,Resultados_Dic3!$F$3:$F$99980,Produccion_PJ!$K241,Resultados_Dic3!$D$3:$D$99980,Produccion_PJ!$K$235,Resultados_Dic3!$E$3:$E$99980,Produccion_PJ!$J241,Resultados_Dic3!$A$3:$A$99980,Produccion_PJ!$H241)</f>
        <v>0</v>
      </c>
      <c r="AP241" s="21">
        <f>+SUMIFS(Resultados_Dic3!AL$3:AL$99980,Resultados_Dic3!$F$3:$F$99980,Produccion_PJ!$K241,Resultados_Dic3!$D$3:$D$99980,Produccion_PJ!$K$235,Resultados_Dic3!$E$3:$E$99980,Produccion_PJ!$J241,Resultados_Dic3!$A$3:$A$99980,Produccion_PJ!$H241)</f>
        <v>0</v>
      </c>
      <c r="AQ241" s="21">
        <f>+SUMIFS(Resultados_Dic3!AM$3:AM$99980,Resultados_Dic3!$F$3:$F$99980,Produccion_PJ!$K241,Resultados_Dic3!$D$3:$D$99980,Produccion_PJ!$K$235,Resultados_Dic3!$E$3:$E$99980,Produccion_PJ!$J241,Resultados_Dic3!$A$3:$A$99980,Produccion_PJ!$H241)</f>
        <v>0</v>
      </c>
    </row>
    <row r="242" spans="1:43" x14ac:dyDescent="0.25">
      <c r="H242" s="17" t="str">
        <f t="shared" si="502"/>
        <v>DIC5</v>
      </c>
      <c r="J242" s="51" t="s">
        <v>34</v>
      </c>
      <c r="K242" s="13" t="s">
        <v>309</v>
      </c>
      <c r="L242" s="21">
        <f>+SUMIFS(Resultados_Dic3!H$3:H$99980,Resultados_Dic3!$F$3:$F$99980,Produccion_PJ!$K242,Resultados_Dic3!$D$3:$D$99980,Produccion_PJ!$K$235,Resultados_Dic3!$E$3:$E$99980,Produccion_PJ!$J242,Resultados_Dic3!$A$3:$A$99980,Produccion_PJ!$H242)</f>
        <v>0</v>
      </c>
      <c r="M242" s="21">
        <f>+SUMIFS(Resultados_Dic3!I$3:I$99980,Resultados_Dic3!$F$3:$F$99980,Produccion_PJ!$K242,Resultados_Dic3!$D$3:$D$99980,Produccion_PJ!$K$235,Resultados_Dic3!$E$3:$E$99980,Produccion_PJ!$J242,Resultados_Dic3!$A$3:$A$99980,Produccion_PJ!$H242)</f>
        <v>0</v>
      </c>
      <c r="N242" s="21">
        <f>+SUMIFS(Resultados_Dic3!J$3:J$99980,Resultados_Dic3!$F$3:$F$99980,Produccion_PJ!$K242,Resultados_Dic3!$D$3:$D$99980,Produccion_PJ!$K$235,Resultados_Dic3!$E$3:$E$99980,Produccion_PJ!$J242,Resultados_Dic3!$A$3:$A$99980,Produccion_PJ!$H242)</f>
        <v>0</v>
      </c>
      <c r="O242" s="21">
        <f>+SUMIFS(Resultados_Dic3!K$3:K$99980,Resultados_Dic3!$F$3:$F$99980,Produccion_PJ!$K242,Resultados_Dic3!$D$3:$D$99980,Produccion_PJ!$K$235,Resultados_Dic3!$E$3:$E$99980,Produccion_PJ!$J242,Resultados_Dic3!$A$3:$A$99980,Produccion_PJ!$H242)</f>
        <v>0</v>
      </c>
      <c r="P242" s="21">
        <f>+SUMIFS(Resultados_Dic3!L$3:L$99980,Resultados_Dic3!$F$3:$F$99980,Produccion_PJ!$K242,Resultados_Dic3!$D$3:$D$99980,Produccion_PJ!$K$235,Resultados_Dic3!$E$3:$E$99980,Produccion_PJ!$J242,Resultados_Dic3!$A$3:$A$99980,Produccion_PJ!$H242)</f>
        <v>0</v>
      </c>
      <c r="Q242" s="21">
        <f>+SUMIFS(Resultados_Dic3!M$3:M$99980,Resultados_Dic3!$F$3:$F$99980,Produccion_PJ!$K242,Resultados_Dic3!$D$3:$D$99980,Produccion_PJ!$K$235,Resultados_Dic3!$E$3:$E$99980,Produccion_PJ!$J242,Resultados_Dic3!$A$3:$A$99980,Produccion_PJ!$H242)</f>
        <v>0</v>
      </c>
      <c r="R242" s="21">
        <f>+SUMIFS(Resultados_Dic3!N$3:N$99980,Resultados_Dic3!$F$3:$F$99980,Produccion_PJ!$K242,Resultados_Dic3!$D$3:$D$99980,Produccion_PJ!$K$235,Resultados_Dic3!$E$3:$E$99980,Produccion_PJ!$J242,Resultados_Dic3!$A$3:$A$99980,Produccion_PJ!$H242)</f>
        <v>0</v>
      </c>
      <c r="S242" s="21">
        <f>+SUMIFS(Resultados_Dic3!O$3:O$99980,Resultados_Dic3!$F$3:$F$99980,Produccion_PJ!$K242,Resultados_Dic3!$D$3:$D$99980,Produccion_PJ!$K$235,Resultados_Dic3!$E$3:$E$99980,Produccion_PJ!$J242,Resultados_Dic3!$A$3:$A$99980,Produccion_PJ!$H242)</f>
        <v>0</v>
      </c>
      <c r="T242" s="21">
        <f>+SUMIFS(Resultados_Dic3!P$3:P$99980,Resultados_Dic3!$F$3:$F$99980,Produccion_PJ!$K242,Resultados_Dic3!$D$3:$D$99980,Produccion_PJ!$K$235,Resultados_Dic3!$E$3:$E$99980,Produccion_PJ!$J242,Resultados_Dic3!$A$3:$A$99980,Produccion_PJ!$H242)</f>
        <v>0</v>
      </c>
      <c r="U242" s="21">
        <f>+SUMIFS(Resultados_Dic3!Q$3:Q$99980,Resultados_Dic3!$F$3:$F$99980,Produccion_PJ!$K242,Resultados_Dic3!$D$3:$D$99980,Produccion_PJ!$K$235,Resultados_Dic3!$E$3:$E$99980,Produccion_PJ!$J242,Resultados_Dic3!$A$3:$A$99980,Produccion_PJ!$H242)</f>
        <v>0</v>
      </c>
      <c r="V242" s="21">
        <f>+SUMIFS(Resultados_Dic3!R$3:R$99980,Resultados_Dic3!$F$3:$F$99980,Produccion_PJ!$K242,Resultados_Dic3!$D$3:$D$99980,Produccion_PJ!$K$235,Resultados_Dic3!$E$3:$E$99980,Produccion_PJ!$J242,Resultados_Dic3!$A$3:$A$99980,Produccion_PJ!$H242)</f>
        <v>0</v>
      </c>
      <c r="W242" s="21">
        <f>+SUMIFS(Resultados_Dic3!S$3:S$99980,Resultados_Dic3!$F$3:$F$99980,Produccion_PJ!$K242,Resultados_Dic3!$D$3:$D$99980,Produccion_PJ!$K$235,Resultados_Dic3!$E$3:$E$99980,Produccion_PJ!$J242,Resultados_Dic3!$A$3:$A$99980,Produccion_PJ!$H242)</f>
        <v>0</v>
      </c>
      <c r="X242" s="21">
        <f>+SUMIFS(Resultados_Dic3!T$3:T$99980,Resultados_Dic3!$F$3:$F$99980,Produccion_PJ!$K242,Resultados_Dic3!$D$3:$D$99980,Produccion_PJ!$K$235,Resultados_Dic3!$E$3:$E$99980,Produccion_PJ!$J242,Resultados_Dic3!$A$3:$A$99980,Produccion_PJ!$H242)</f>
        <v>0</v>
      </c>
      <c r="Y242" s="21">
        <f>+SUMIFS(Resultados_Dic3!U$3:U$99980,Resultados_Dic3!$F$3:$F$99980,Produccion_PJ!$K242,Resultados_Dic3!$D$3:$D$99980,Produccion_PJ!$K$235,Resultados_Dic3!$E$3:$E$99980,Produccion_PJ!$J242,Resultados_Dic3!$A$3:$A$99980,Produccion_PJ!$H242)</f>
        <v>0</v>
      </c>
      <c r="Z242" s="21">
        <f>+SUMIFS(Resultados_Dic3!V$3:V$99980,Resultados_Dic3!$F$3:$F$99980,Produccion_PJ!$K242,Resultados_Dic3!$D$3:$D$99980,Produccion_PJ!$K$235,Resultados_Dic3!$E$3:$E$99980,Produccion_PJ!$J242,Resultados_Dic3!$A$3:$A$99980,Produccion_PJ!$H242)</f>
        <v>0</v>
      </c>
      <c r="AA242" s="21">
        <f>+SUMIFS(Resultados_Dic3!W$3:W$99980,Resultados_Dic3!$F$3:$F$99980,Produccion_PJ!$K242,Resultados_Dic3!$D$3:$D$99980,Produccion_PJ!$K$235,Resultados_Dic3!$E$3:$E$99980,Produccion_PJ!$J242,Resultados_Dic3!$A$3:$A$99980,Produccion_PJ!$H242)</f>
        <v>0</v>
      </c>
      <c r="AB242" s="21">
        <f>+SUMIFS(Resultados_Dic3!X$3:X$99980,Resultados_Dic3!$F$3:$F$99980,Produccion_PJ!$K242,Resultados_Dic3!$D$3:$D$99980,Produccion_PJ!$K$235,Resultados_Dic3!$E$3:$E$99980,Produccion_PJ!$J242,Resultados_Dic3!$A$3:$A$99980,Produccion_PJ!$H242)</f>
        <v>0</v>
      </c>
      <c r="AC242" s="21">
        <f>+SUMIFS(Resultados_Dic3!Y$3:Y$99980,Resultados_Dic3!$F$3:$F$99980,Produccion_PJ!$K242,Resultados_Dic3!$D$3:$D$99980,Produccion_PJ!$K$235,Resultados_Dic3!$E$3:$E$99980,Produccion_PJ!$J242,Resultados_Dic3!$A$3:$A$99980,Produccion_PJ!$H242)</f>
        <v>0</v>
      </c>
      <c r="AD242" s="21">
        <f>+SUMIFS(Resultados_Dic3!Z$3:Z$99980,Resultados_Dic3!$F$3:$F$99980,Produccion_PJ!$K242,Resultados_Dic3!$D$3:$D$99980,Produccion_PJ!$K$235,Resultados_Dic3!$E$3:$E$99980,Produccion_PJ!$J242,Resultados_Dic3!$A$3:$A$99980,Produccion_PJ!$H242)</f>
        <v>0</v>
      </c>
      <c r="AE242" s="21">
        <f>+SUMIFS(Resultados_Dic3!AA$3:AA$99980,Resultados_Dic3!$F$3:$F$99980,Produccion_PJ!$K242,Resultados_Dic3!$D$3:$D$99980,Produccion_PJ!$K$235,Resultados_Dic3!$E$3:$E$99980,Produccion_PJ!$J242,Resultados_Dic3!$A$3:$A$99980,Produccion_PJ!$H242)</f>
        <v>0</v>
      </c>
      <c r="AF242" s="21">
        <f>+SUMIFS(Resultados_Dic3!AB$3:AB$99980,Resultados_Dic3!$F$3:$F$99980,Produccion_PJ!$K242,Resultados_Dic3!$D$3:$D$99980,Produccion_PJ!$K$235,Resultados_Dic3!$E$3:$E$99980,Produccion_PJ!$J242,Resultados_Dic3!$A$3:$A$99980,Produccion_PJ!$H242)</f>
        <v>0</v>
      </c>
      <c r="AG242" s="21">
        <f>+SUMIFS(Resultados_Dic3!AC$3:AC$99980,Resultados_Dic3!$F$3:$F$99980,Produccion_PJ!$K242,Resultados_Dic3!$D$3:$D$99980,Produccion_PJ!$K$235,Resultados_Dic3!$E$3:$E$99980,Produccion_PJ!$J242,Resultados_Dic3!$A$3:$A$99980,Produccion_PJ!$H242)</f>
        <v>0</v>
      </c>
      <c r="AH242" s="21">
        <f>+SUMIFS(Resultados_Dic3!AD$3:AD$99980,Resultados_Dic3!$F$3:$F$99980,Produccion_PJ!$K242,Resultados_Dic3!$D$3:$D$99980,Produccion_PJ!$K$235,Resultados_Dic3!$E$3:$E$99980,Produccion_PJ!$J242,Resultados_Dic3!$A$3:$A$99980,Produccion_PJ!$H242)</f>
        <v>0</v>
      </c>
      <c r="AI242" s="21">
        <f>+SUMIFS(Resultados_Dic3!AE$3:AE$99980,Resultados_Dic3!$F$3:$F$99980,Produccion_PJ!$K242,Resultados_Dic3!$D$3:$D$99980,Produccion_PJ!$K$235,Resultados_Dic3!$E$3:$E$99980,Produccion_PJ!$J242,Resultados_Dic3!$A$3:$A$99980,Produccion_PJ!$H242)</f>
        <v>0</v>
      </c>
      <c r="AJ242" s="21">
        <f>+SUMIFS(Resultados_Dic3!AF$3:AF$99980,Resultados_Dic3!$F$3:$F$99980,Produccion_PJ!$K242,Resultados_Dic3!$D$3:$D$99980,Produccion_PJ!$K$235,Resultados_Dic3!$E$3:$E$99980,Produccion_PJ!$J242,Resultados_Dic3!$A$3:$A$99980,Produccion_PJ!$H242)</f>
        <v>0</v>
      </c>
      <c r="AK242" s="21">
        <f>+SUMIFS(Resultados_Dic3!AG$3:AG$99980,Resultados_Dic3!$F$3:$F$99980,Produccion_PJ!$K242,Resultados_Dic3!$D$3:$D$99980,Produccion_PJ!$K$235,Resultados_Dic3!$E$3:$E$99980,Produccion_PJ!$J242,Resultados_Dic3!$A$3:$A$99980,Produccion_PJ!$H242)</f>
        <v>0</v>
      </c>
      <c r="AL242" s="21">
        <f>+SUMIFS(Resultados_Dic3!AH$3:AH$99980,Resultados_Dic3!$F$3:$F$99980,Produccion_PJ!$K242,Resultados_Dic3!$D$3:$D$99980,Produccion_PJ!$K$235,Resultados_Dic3!$E$3:$E$99980,Produccion_PJ!$J242,Resultados_Dic3!$A$3:$A$99980,Produccion_PJ!$H242)</f>
        <v>0</v>
      </c>
      <c r="AM242" s="21">
        <f>+SUMIFS(Resultados_Dic3!AI$3:AI$99980,Resultados_Dic3!$F$3:$F$99980,Produccion_PJ!$K242,Resultados_Dic3!$D$3:$D$99980,Produccion_PJ!$K$235,Resultados_Dic3!$E$3:$E$99980,Produccion_PJ!$J242,Resultados_Dic3!$A$3:$A$99980,Produccion_PJ!$H242)</f>
        <v>0</v>
      </c>
      <c r="AN242" s="21">
        <f>+SUMIFS(Resultados_Dic3!AJ$3:AJ$99980,Resultados_Dic3!$F$3:$F$99980,Produccion_PJ!$K242,Resultados_Dic3!$D$3:$D$99980,Produccion_PJ!$K$235,Resultados_Dic3!$E$3:$E$99980,Produccion_PJ!$J242,Resultados_Dic3!$A$3:$A$99980,Produccion_PJ!$H242)</f>
        <v>0</v>
      </c>
      <c r="AO242" s="21">
        <f>+SUMIFS(Resultados_Dic3!AK$3:AK$99980,Resultados_Dic3!$F$3:$F$99980,Produccion_PJ!$K242,Resultados_Dic3!$D$3:$D$99980,Produccion_PJ!$K$235,Resultados_Dic3!$E$3:$E$99980,Produccion_PJ!$J242,Resultados_Dic3!$A$3:$A$99980,Produccion_PJ!$H242)</f>
        <v>0</v>
      </c>
      <c r="AP242" s="21">
        <f>+SUMIFS(Resultados_Dic3!AL$3:AL$99980,Resultados_Dic3!$F$3:$F$99980,Produccion_PJ!$K242,Resultados_Dic3!$D$3:$D$99980,Produccion_PJ!$K$235,Resultados_Dic3!$E$3:$E$99980,Produccion_PJ!$J242,Resultados_Dic3!$A$3:$A$99980,Produccion_PJ!$H242)</f>
        <v>0</v>
      </c>
      <c r="AQ242" s="21">
        <f>+SUMIFS(Resultados_Dic3!AM$3:AM$99980,Resultados_Dic3!$F$3:$F$99980,Produccion_PJ!$K242,Resultados_Dic3!$D$3:$D$99980,Produccion_PJ!$K$235,Resultados_Dic3!$E$3:$E$99980,Produccion_PJ!$J242,Resultados_Dic3!$A$3:$A$99980,Produccion_PJ!$H242)</f>
        <v>0</v>
      </c>
    </row>
    <row r="243" spans="1:43" x14ac:dyDescent="0.25">
      <c r="H243" s="17" t="str">
        <f t="shared" si="502"/>
        <v>DIC5</v>
      </c>
      <c r="J243" s="51" t="s">
        <v>34</v>
      </c>
      <c r="K243" s="13" t="s">
        <v>310</v>
      </c>
      <c r="L243" s="21">
        <f>+SUMIFS(Resultados_Dic3!H$3:H$99980,Resultados_Dic3!$F$3:$F$99980,Produccion_PJ!$K243,Resultados_Dic3!$D$3:$D$99980,Produccion_PJ!$K$235,Resultados_Dic3!$E$3:$E$99980,Produccion_PJ!$J243,Resultados_Dic3!$A$3:$A$99980,Produccion_PJ!$H243)</f>
        <v>0</v>
      </c>
      <c r="M243" s="21">
        <f>+SUMIFS(Resultados_Dic3!I$3:I$99980,Resultados_Dic3!$F$3:$F$99980,Produccion_PJ!$K243,Resultados_Dic3!$D$3:$D$99980,Produccion_PJ!$K$235,Resultados_Dic3!$E$3:$E$99980,Produccion_PJ!$J243,Resultados_Dic3!$A$3:$A$99980,Produccion_PJ!$H243)</f>
        <v>0</v>
      </c>
      <c r="N243" s="21">
        <f>+SUMIFS(Resultados_Dic3!J$3:J$99980,Resultados_Dic3!$F$3:$F$99980,Produccion_PJ!$K243,Resultados_Dic3!$D$3:$D$99980,Produccion_PJ!$K$235,Resultados_Dic3!$E$3:$E$99980,Produccion_PJ!$J243,Resultados_Dic3!$A$3:$A$99980,Produccion_PJ!$H243)</f>
        <v>0</v>
      </c>
      <c r="O243" s="21">
        <f>+SUMIFS(Resultados_Dic3!K$3:K$99980,Resultados_Dic3!$F$3:$F$99980,Produccion_PJ!$K243,Resultados_Dic3!$D$3:$D$99980,Produccion_PJ!$K$235,Resultados_Dic3!$E$3:$E$99980,Produccion_PJ!$J243,Resultados_Dic3!$A$3:$A$99980,Produccion_PJ!$H243)</f>
        <v>0</v>
      </c>
      <c r="P243" s="21">
        <f>+SUMIFS(Resultados_Dic3!L$3:L$99980,Resultados_Dic3!$F$3:$F$99980,Produccion_PJ!$K243,Resultados_Dic3!$D$3:$D$99980,Produccion_PJ!$K$235,Resultados_Dic3!$E$3:$E$99980,Produccion_PJ!$J243,Resultados_Dic3!$A$3:$A$99980,Produccion_PJ!$H243)</f>
        <v>0</v>
      </c>
      <c r="Q243" s="21">
        <f>+SUMIFS(Resultados_Dic3!M$3:M$99980,Resultados_Dic3!$F$3:$F$99980,Produccion_PJ!$K243,Resultados_Dic3!$D$3:$D$99980,Produccion_PJ!$K$235,Resultados_Dic3!$E$3:$E$99980,Produccion_PJ!$J243,Resultados_Dic3!$A$3:$A$99980,Produccion_PJ!$H243)</f>
        <v>0</v>
      </c>
      <c r="R243" s="21">
        <f>+SUMIFS(Resultados_Dic3!N$3:N$99980,Resultados_Dic3!$F$3:$F$99980,Produccion_PJ!$K243,Resultados_Dic3!$D$3:$D$99980,Produccion_PJ!$K$235,Resultados_Dic3!$E$3:$E$99980,Produccion_PJ!$J243,Resultados_Dic3!$A$3:$A$99980,Produccion_PJ!$H243)</f>
        <v>0</v>
      </c>
      <c r="S243" s="21">
        <f>+SUMIFS(Resultados_Dic3!O$3:O$99980,Resultados_Dic3!$F$3:$F$99980,Produccion_PJ!$K243,Resultados_Dic3!$D$3:$D$99980,Produccion_PJ!$K$235,Resultados_Dic3!$E$3:$E$99980,Produccion_PJ!$J243,Resultados_Dic3!$A$3:$A$99980,Produccion_PJ!$H243)</f>
        <v>0</v>
      </c>
      <c r="T243" s="21">
        <f>+SUMIFS(Resultados_Dic3!P$3:P$99980,Resultados_Dic3!$F$3:$F$99980,Produccion_PJ!$K243,Resultados_Dic3!$D$3:$D$99980,Produccion_PJ!$K$235,Resultados_Dic3!$E$3:$E$99980,Produccion_PJ!$J243,Resultados_Dic3!$A$3:$A$99980,Produccion_PJ!$H243)</f>
        <v>0</v>
      </c>
      <c r="U243" s="21">
        <f>+SUMIFS(Resultados_Dic3!Q$3:Q$99980,Resultados_Dic3!$F$3:$F$99980,Produccion_PJ!$K243,Resultados_Dic3!$D$3:$D$99980,Produccion_PJ!$K$235,Resultados_Dic3!$E$3:$E$99980,Produccion_PJ!$J243,Resultados_Dic3!$A$3:$A$99980,Produccion_PJ!$H243)</f>
        <v>0</v>
      </c>
      <c r="V243" s="21">
        <f>+SUMIFS(Resultados_Dic3!R$3:R$99980,Resultados_Dic3!$F$3:$F$99980,Produccion_PJ!$K243,Resultados_Dic3!$D$3:$D$99980,Produccion_PJ!$K$235,Resultados_Dic3!$E$3:$E$99980,Produccion_PJ!$J243,Resultados_Dic3!$A$3:$A$99980,Produccion_PJ!$H243)</f>
        <v>0</v>
      </c>
      <c r="W243" s="21">
        <f>+SUMIFS(Resultados_Dic3!S$3:S$99980,Resultados_Dic3!$F$3:$F$99980,Produccion_PJ!$K243,Resultados_Dic3!$D$3:$D$99980,Produccion_PJ!$K$235,Resultados_Dic3!$E$3:$E$99980,Produccion_PJ!$J243,Resultados_Dic3!$A$3:$A$99980,Produccion_PJ!$H243)</f>
        <v>0</v>
      </c>
      <c r="X243" s="21">
        <f>+SUMIFS(Resultados_Dic3!T$3:T$99980,Resultados_Dic3!$F$3:$F$99980,Produccion_PJ!$K243,Resultados_Dic3!$D$3:$D$99980,Produccion_PJ!$K$235,Resultados_Dic3!$E$3:$E$99980,Produccion_PJ!$J243,Resultados_Dic3!$A$3:$A$99980,Produccion_PJ!$H243)</f>
        <v>0</v>
      </c>
      <c r="Y243" s="21">
        <f>+SUMIFS(Resultados_Dic3!U$3:U$99980,Resultados_Dic3!$F$3:$F$99980,Produccion_PJ!$K243,Resultados_Dic3!$D$3:$D$99980,Produccion_PJ!$K$235,Resultados_Dic3!$E$3:$E$99980,Produccion_PJ!$J243,Resultados_Dic3!$A$3:$A$99980,Produccion_PJ!$H243)</f>
        <v>0</v>
      </c>
      <c r="Z243" s="21">
        <f>+SUMIFS(Resultados_Dic3!V$3:V$99980,Resultados_Dic3!$F$3:$F$99980,Produccion_PJ!$K243,Resultados_Dic3!$D$3:$D$99980,Produccion_PJ!$K$235,Resultados_Dic3!$E$3:$E$99980,Produccion_PJ!$J243,Resultados_Dic3!$A$3:$A$99980,Produccion_PJ!$H243)</f>
        <v>0</v>
      </c>
      <c r="AA243" s="21">
        <f>+SUMIFS(Resultados_Dic3!W$3:W$99980,Resultados_Dic3!$F$3:$F$99980,Produccion_PJ!$K243,Resultados_Dic3!$D$3:$D$99980,Produccion_PJ!$K$235,Resultados_Dic3!$E$3:$E$99980,Produccion_PJ!$J243,Resultados_Dic3!$A$3:$A$99980,Produccion_PJ!$H243)</f>
        <v>0</v>
      </c>
      <c r="AB243" s="21">
        <f>+SUMIFS(Resultados_Dic3!X$3:X$99980,Resultados_Dic3!$F$3:$F$99980,Produccion_PJ!$K243,Resultados_Dic3!$D$3:$D$99980,Produccion_PJ!$K$235,Resultados_Dic3!$E$3:$E$99980,Produccion_PJ!$J243,Resultados_Dic3!$A$3:$A$99980,Produccion_PJ!$H243)</f>
        <v>0</v>
      </c>
      <c r="AC243" s="21">
        <f>+SUMIFS(Resultados_Dic3!Y$3:Y$99980,Resultados_Dic3!$F$3:$F$99980,Produccion_PJ!$K243,Resultados_Dic3!$D$3:$D$99980,Produccion_PJ!$K$235,Resultados_Dic3!$E$3:$E$99980,Produccion_PJ!$J243,Resultados_Dic3!$A$3:$A$99980,Produccion_PJ!$H243)</f>
        <v>0</v>
      </c>
      <c r="AD243" s="21">
        <f>+SUMIFS(Resultados_Dic3!Z$3:Z$99980,Resultados_Dic3!$F$3:$F$99980,Produccion_PJ!$K243,Resultados_Dic3!$D$3:$D$99980,Produccion_PJ!$K$235,Resultados_Dic3!$E$3:$E$99980,Produccion_PJ!$J243,Resultados_Dic3!$A$3:$A$99980,Produccion_PJ!$H243)</f>
        <v>0</v>
      </c>
      <c r="AE243" s="21">
        <f>+SUMIFS(Resultados_Dic3!AA$3:AA$99980,Resultados_Dic3!$F$3:$F$99980,Produccion_PJ!$K243,Resultados_Dic3!$D$3:$D$99980,Produccion_PJ!$K$235,Resultados_Dic3!$E$3:$E$99980,Produccion_PJ!$J243,Resultados_Dic3!$A$3:$A$99980,Produccion_PJ!$H243)</f>
        <v>0</v>
      </c>
      <c r="AF243" s="21">
        <f>+SUMIFS(Resultados_Dic3!AB$3:AB$99980,Resultados_Dic3!$F$3:$F$99980,Produccion_PJ!$K243,Resultados_Dic3!$D$3:$D$99980,Produccion_PJ!$K$235,Resultados_Dic3!$E$3:$E$99980,Produccion_PJ!$J243,Resultados_Dic3!$A$3:$A$99980,Produccion_PJ!$H243)</f>
        <v>0</v>
      </c>
      <c r="AG243" s="21">
        <f>+SUMIFS(Resultados_Dic3!AC$3:AC$99980,Resultados_Dic3!$F$3:$F$99980,Produccion_PJ!$K243,Resultados_Dic3!$D$3:$D$99980,Produccion_PJ!$K$235,Resultados_Dic3!$E$3:$E$99980,Produccion_PJ!$J243,Resultados_Dic3!$A$3:$A$99980,Produccion_PJ!$H243)</f>
        <v>0</v>
      </c>
      <c r="AH243" s="21">
        <f>+SUMIFS(Resultados_Dic3!AD$3:AD$99980,Resultados_Dic3!$F$3:$F$99980,Produccion_PJ!$K243,Resultados_Dic3!$D$3:$D$99980,Produccion_PJ!$K$235,Resultados_Dic3!$E$3:$E$99980,Produccion_PJ!$J243,Resultados_Dic3!$A$3:$A$99980,Produccion_PJ!$H243)</f>
        <v>0</v>
      </c>
      <c r="AI243" s="21">
        <f>+SUMIFS(Resultados_Dic3!AE$3:AE$99980,Resultados_Dic3!$F$3:$F$99980,Produccion_PJ!$K243,Resultados_Dic3!$D$3:$D$99980,Produccion_PJ!$K$235,Resultados_Dic3!$E$3:$E$99980,Produccion_PJ!$J243,Resultados_Dic3!$A$3:$A$99980,Produccion_PJ!$H243)</f>
        <v>0</v>
      </c>
      <c r="AJ243" s="21">
        <f>+SUMIFS(Resultados_Dic3!AF$3:AF$99980,Resultados_Dic3!$F$3:$F$99980,Produccion_PJ!$K243,Resultados_Dic3!$D$3:$D$99980,Produccion_PJ!$K$235,Resultados_Dic3!$E$3:$E$99980,Produccion_PJ!$J243,Resultados_Dic3!$A$3:$A$99980,Produccion_PJ!$H243)</f>
        <v>0</v>
      </c>
      <c r="AK243" s="21">
        <f>+SUMIFS(Resultados_Dic3!AG$3:AG$99980,Resultados_Dic3!$F$3:$F$99980,Produccion_PJ!$K243,Resultados_Dic3!$D$3:$D$99980,Produccion_PJ!$K$235,Resultados_Dic3!$E$3:$E$99980,Produccion_PJ!$J243,Resultados_Dic3!$A$3:$A$99980,Produccion_PJ!$H243)</f>
        <v>0</v>
      </c>
      <c r="AL243" s="21">
        <f>+SUMIFS(Resultados_Dic3!AH$3:AH$99980,Resultados_Dic3!$F$3:$F$99980,Produccion_PJ!$K243,Resultados_Dic3!$D$3:$D$99980,Produccion_PJ!$K$235,Resultados_Dic3!$E$3:$E$99980,Produccion_PJ!$J243,Resultados_Dic3!$A$3:$A$99980,Produccion_PJ!$H243)</f>
        <v>0</v>
      </c>
      <c r="AM243" s="21">
        <f>+SUMIFS(Resultados_Dic3!AI$3:AI$99980,Resultados_Dic3!$F$3:$F$99980,Produccion_PJ!$K243,Resultados_Dic3!$D$3:$D$99980,Produccion_PJ!$K$235,Resultados_Dic3!$E$3:$E$99980,Produccion_PJ!$J243,Resultados_Dic3!$A$3:$A$99980,Produccion_PJ!$H243)</f>
        <v>0</v>
      </c>
      <c r="AN243" s="21">
        <f>+SUMIFS(Resultados_Dic3!AJ$3:AJ$99980,Resultados_Dic3!$F$3:$F$99980,Produccion_PJ!$K243,Resultados_Dic3!$D$3:$D$99980,Produccion_PJ!$K$235,Resultados_Dic3!$E$3:$E$99980,Produccion_PJ!$J243,Resultados_Dic3!$A$3:$A$99980,Produccion_PJ!$H243)</f>
        <v>0</v>
      </c>
      <c r="AO243" s="21">
        <f>+SUMIFS(Resultados_Dic3!AK$3:AK$99980,Resultados_Dic3!$F$3:$F$99980,Produccion_PJ!$K243,Resultados_Dic3!$D$3:$D$99980,Produccion_PJ!$K$235,Resultados_Dic3!$E$3:$E$99980,Produccion_PJ!$J243,Resultados_Dic3!$A$3:$A$99980,Produccion_PJ!$H243)</f>
        <v>0</v>
      </c>
      <c r="AP243" s="21">
        <f>+SUMIFS(Resultados_Dic3!AL$3:AL$99980,Resultados_Dic3!$F$3:$F$99980,Produccion_PJ!$K243,Resultados_Dic3!$D$3:$D$99980,Produccion_PJ!$K$235,Resultados_Dic3!$E$3:$E$99980,Produccion_PJ!$J243,Resultados_Dic3!$A$3:$A$99980,Produccion_PJ!$H243)</f>
        <v>0</v>
      </c>
      <c r="AQ243" s="21">
        <f>+SUMIFS(Resultados_Dic3!AM$3:AM$99980,Resultados_Dic3!$F$3:$F$99980,Produccion_PJ!$K243,Resultados_Dic3!$D$3:$D$99980,Produccion_PJ!$K$235,Resultados_Dic3!$E$3:$E$99980,Produccion_PJ!$J243,Resultados_Dic3!$A$3:$A$99980,Produccion_PJ!$H243)</f>
        <v>0</v>
      </c>
    </row>
    <row r="244" spans="1:43" x14ac:dyDescent="0.25">
      <c r="H244" s="17" t="str">
        <f t="shared" si="502"/>
        <v>DIC5</v>
      </c>
      <c r="J244" s="51" t="s">
        <v>34</v>
      </c>
      <c r="K244" s="13" t="s">
        <v>311</v>
      </c>
      <c r="L244" s="21">
        <f>+SUMIFS(Resultados_Dic3!H$3:H$99980,Resultados_Dic3!$F$3:$F$99980,Produccion_PJ!$K244,Resultados_Dic3!$D$3:$D$99980,Produccion_PJ!$K$235,Resultados_Dic3!$E$3:$E$99980,Produccion_PJ!$J244,Resultados_Dic3!$A$3:$A$99980,Produccion_PJ!$H244)</f>
        <v>0</v>
      </c>
      <c r="M244" s="21">
        <f>+SUMIFS(Resultados_Dic3!I$3:I$99980,Resultados_Dic3!$F$3:$F$99980,Produccion_PJ!$K244,Resultados_Dic3!$D$3:$D$99980,Produccion_PJ!$K$235,Resultados_Dic3!$E$3:$E$99980,Produccion_PJ!$J244,Resultados_Dic3!$A$3:$A$99980,Produccion_PJ!$H244)</f>
        <v>0</v>
      </c>
      <c r="N244" s="21">
        <f>+SUMIFS(Resultados_Dic3!J$3:J$99980,Resultados_Dic3!$F$3:$F$99980,Produccion_PJ!$K244,Resultados_Dic3!$D$3:$D$99980,Produccion_PJ!$K$235,Resultados_Dic3!$E$3:$E$99980,Produccion_PJ!$J244,Resultados_Dic3!$A$3:$A$99980,Produccion_PJ!$H244)</f>
        <v>0</v>
      </c>
      <c r="O244" s="21">
        <f>+SUMIFS(Resultados_Dic3!K$3:K$99980,Resultados_Dic3!$F$3:$F$99980,Produccion_PJ!$K244,Resultados_Dic3!$D$3:$D$99980,Produccion_PJ!$K$235,Resultados_Dic3!$E$3:$E$99980,Produccion_PJ!$J244,Resultados_Dic3!$A$3:$A$99980,Produccion_PJ!$H244)</f>
        <v>0</v>
      </c>
      <c r="P244" s="21">
        <f>+SUMIFS(Resultados_Dic3!L$3:L$99980,Resultados_Dic3!$F$3:$F$99980,Produccion_PJ!$K244,Resultados_Dic3!$D$3:$D$99980,Produccion_PJ!$K$235,Resultados_Dic3!$E$3:$E$99980,Produccion_PJ!$J244,Resultados_Dic3!$A$3:$A$99980,Produccion_PJ!$H244)</f>
        <v>0</v>
      </c>
      <c r="Q244" s="21">
        <f>+SUMIFS(Resultados_Dic3!M$3:M$99980,Resultados_Dic3!$F$3:$F$99980,Produccion_PJ!$K244,Resultados_Dic3!$D$3:$D$99980,Produccion_PJ!$K$235,Resultados_Dic3!$E$3:$E$99980,Produccion_PJ!$J244,Resultados_Dic3!$A$3:$A$99980,Produccion_PJ!$H244)</f>
        <v>0</v>
      </c>
      <c r="R244" s="21">
        <f>+SUMIFS(Resultados_Dic3!N$3:N$99980,Resultados_Dic3!$F$3:$F$99980,Produccion_PJ!$K244,Resultados_Dic3!$D$3:$D$99980,Produccion_PJ!$K$235,Resultados_Dic3!$E$3:$E$99980,Produccion_PJ!$J244,Resultados_Dic3!$A$3:$A$99980,Produccion_PJ!$H244)</f>
        <v>0</v>
      </c>
      <c r="S244" s="21">
        <f>+SUMIFS(Resultados_Dic3!O$3:O$99980,Resultados_Dic3!$F$3:$F$99980,Produccion_PJ!$K244,Resultados_Dic3!$D$3:$D$99980,Produccion_PJ!$K$235,Resultados_Dic3!$E$3:$E$99980,Produccion_PJ!$J244,Resultados_Dic3!$A$3:$A$99980,Produccion_PJ!$H244)</f>
        <v>0</v>
      </c>
      <c r="T244" s="21">
        <f>+SUMIFS(Resultados_Dic3!P$3:P$99980,Resultados_Dic3!$F$3:$F$99980,Produccion_PJ!$K244,Resultados_Dic3!$D$3:$D$99980,Produccion_PJ!$K$235,Resultados_Dic3!$E$3:$E$99980,Produccion_PJ!$J244,Resultados_Dic3!$A$3:$A$99980,Produccion_PJ!$H244)</f>
        <v>0</v>
      </c>
      <c r="U244" s="21">
        <f>+SUMIFS(Resultados_Dic3!Q$3:Q$99980,Resultados_Dic3!$F$3:$F$99980,Produccion_PJ!$K244,Resultados_Dic3!$D$3:$D$99980,Produccion_PJ!$K$235,Resultados_Dic3!$E$3:$E$99980,Produccion_PJ!$J244,Resultados_Dic3!$A$3:$A$99980,Produccion_PJ!$H244)</f>
        <v>0</v>
      </c>
      <c r="V244" s="21">
        <f>+SUMIFS(Resultados_Dic3!R$3:R$99980,Resultados_Dic3!$F$3:$F$99980,Produccion_PJ!$K244,Resultados_Dic3!$D$3:$D$99980,Produccion_PJ!$K$235,Resultados_Dic3!$E$3:$E$99980,Produccion_PJ!$J244,Resultados_Dic3!$A$3:$A$99980,Produccion_PJ!$H244)</f>
        <v>0</v>
      </c>
      <c r="W244" s="21">
        <f>+SUMIFS(Resultados_Dic3!S$3:S$99980,Resultados_Dic3!$F$3:$F$99980,Produccion_PJ!$K244,Resultados_Dic3!$D$3:$D$99980,Produccion_PJ!$K$235,Resultados_Dic3!$E$3:$E$99980,Produccion_PJ!$J244,Resultados_Dic3!$A$3:$A$99980,Produccion_PJ!$H244)</f>
        <v>0</v>
      </c>
      <c r="X244" s="21">
        <f>+SUMIFS(Resultados_Dic3!T$3:T$99980,Resultados_Dic3!$F$3:$F$99980,Produccion_PJ!$K244,Resultados_Dic3!$D$3:$D$99980,Produccion_PJ!$K$235,Resultados_Dic3!$E$3:$E$99980,Produccion_PJ!$J244,Resultados_Dic3!$A$3:$A$99980,Produccion_PJ!$H244)</f>
        <v>0</v>
      </c>
      <c r="Y244" s="21">
        <f>+SUMIFS(Resultados_Dic3!U$3:U$99980,Resultados_Dic3!$F$3:$F$99980,Produccion_PJ!$K244,Resultados_Dic3!$D$3:$D$99980,Produccion_PJ!$K$235,Resultados_Dic3!$E$3:$E$99980,Produccion_PJ!$J244,Resultados_Dic3!$A$3:$A$99980,Produccion_PJ!$H244)</f>
        <v>0</v>
      </c>
      <c r="Z244" s="21">
        <f>+SUMIFS(Resultados_Dic3!V$3:V$99980,Resultados_Dic3!$F$3:$F$99980,Produccion_PJ!$K244,Resultados_Dic3!$D$3:$D$99980,Produccion_PJ!$K$235,Resultados_Dic3!$E$3:$E$99980,Produccion_PJ!$J244,Resultados_Dic3!$A$3:$A$99980,Produccion_PJ!$H244)</f>
        <v>0</v>
      </c>
      <c r="AA244" s="21">
        <f>+SUMIFS(Resultados_Dic3!W$3:W$99980,Resultados_Dic3!$F$3:$F$99980,Produccion_PJ!$K244,Resultados_Dic3!$D$3:$D$99980,Produccion_PJ!$K$235,Resultados_Dic3!$E$3:$E$99980,Produccion_PJ!$J244,Resultados_Dic3!$A$3:$A$99980,Produccion_PJ!$H244)</f>
        <v>0</v>
      </c>
      <c r="AB244" s="21">
        <f>+SUMIFS(Resultados_Dic3!X$3:X$99980,Resultados_Dic3!$F$3:$F$99980,Produccion_PJ!$K244,Resultados_Dic3!$D$3:$D$99980,Produccion_PJ!$K$235,Resultados_Dic3!$E$3:$E$99980,Produccion_PJ!$J244,Resultados_Dic3!$A$3:$A$99980,Produccion_PJ!$H244)</f>
        <v>0</v>
      </c>
      <c r="AC244" s="21">
        <f>+SUMIFS(Resultados_Dic3!Y$3:Y$99980,Resultados_Dic3!$F$3:$F$99980,Produccion_PJ!$K244,Resultados_Dic3!$D$3:$D$99980,Produccion_PJ!$K$235,Resultados_Dic3!$E$3:$E$99980,Produccion_PJ!$J244,Resultados_Dic3!$A$3:$A$99980,Produccion_PJ!$H244)</f>
        <v>0</v>
      </c>
      <c r="AD244" s="21">
        <f>+SUMIFS(Resultados_Dic3!Z$3:Z$99980,Resultados_Dic3!$F$3:$F$99980,Produccion_PJ!$K244,Resultados_Dic3!$D$3:$D$99980,Produccion_PJ!$K$235,Resultados_Dic3!$E$3:$E$99980,Produccion_PJ!$J244,Resultados_Dic3!$A$3:$A$99980,Produccion_PJ!$H244)</f>
        <v>0</v>
      </c>
      <c r="AE244" s="21">
        <f>+SUMIFS(Resultados_Dic3!AA$3:AA$99980,Resultados_Dic3!$F$3:$F$99980,Produccion_PJ!$K244,Resultados_Dic3!$D$3:$D$99980,Produccion_PJ!$K$235,Resultados_Dic3!$E$3:$E$99980,Produccion_PJ!$J244,Resultados_Dic3!$A$3:$A$99980,Produccion_PJ!$H244)</f>
        <v>0</v>
      </c>
      <c r="AF244" s="21">
        <f>+SUMIFS(Resultados_Dic3!AB$3:AB$99980,Resultados_Dic3!$F$3:$F$99980,Produccion_PJ!$K244,Resultados_Dic3!$D$3:$D$99980,Produccion_PJ!$K$235,Resultados_Dic3!$E$3:$E$99980,Produccion_PJ!$J244,Resultados_Dic3!$A$3:$A$99980,Produccion_PJ!$H244)</f>
        <v>0</v>
      </c>
      <c r="AG244" s="21">
        <f>+SUMIFS(Resultados_Dic3!AC$3:AC$99980,Resultados_Dic3!$F$3:$F$99980,Produccion_PJ!$K244,Resultados_Dic3!$D$3:$D$99980,Produccion_PJ!$K$235,Resultados_Dic3!$E$3:$E$99980,Produccion_PJ!$J244,Resultados_Dic3!$A$3:$A$99980,Produccion_PJ!$H244)</f>
        <v>0</v>
      </c>
      <c r="AH244" s="21">
        <f>+SUMIFS(Resultados_Dic3!AD$3:AD$99980,Resultados_Dic3!$F$3:$F$99980,Produccion_PJ!$K244,Resultados_Dic3!$D$3:$D$99980,Produccion_PJ!$K$235,Resultados_Dic3!$E$3:$E$99980,Produccion_PJ!$J244,Resultados_Dic3!$A$3:$A$99980,Produccion_PJ!$H244)</f>
        <v>0</v>
      </c>
      <c r="AI244" s="21">
        <f>+SUMIFS(Resultados_Dic3!AE$3:AE$99980,Resultados_Dic3!$F$3:$F$99980,Produccion_PJ!$K244,Resultados_Dic3!$D$3:$D$99980,Produccion_PJ!$K$235,Resultados_Dic3!$E$3:$E$99980,Produccion_PJ!$J244,Resultados_Dic3!$A$3:$A$99980,Produccion_PJ!$H244)</f>
        <v>0</v>
      </c>
      <c r="AJ244" s="21">
        <f>+SUMIFS(Resultados_Dic3!AF$3:AF$99980,Resultados_Dic3!$F$3:$F$99980,Produccion_PJ!$K244,Resultados_Dic3!$D$3:$D$99980,Produccion_PJ!$K$235,Resultados_Dic3!$E$3:$E$99980,Produccion_PJ!$J244,Resultados_Dic3!$A$3:$A$99980,Produccion_PJ!$H244)</f>
        <v>0</v>
      </c>
      <c r="AK244" s="21">
        <f>+SUMIFS(Resultados_Dic3!AG$3:AG$99980,Resultados_Dic3!$F$3:$F$99980,Produccion_PJ!$K244,Resultados_Dic3!$D$3:$D$99980,Produccion_PJ!$K$235,Resultados_Dic3!$E$3:$E$99980,Produccion_PJ!$J244,Resultados_Dic3!$A$3:$A$99980,Produccion_PJ!$H244)</f>
        <v>0</v>
      </c>
      <c r="AL244" s="21">
        <f>+SUMIFS(Resultados_Dic3!AH$3:AH$99980,Resultados_Dic3!$F$3:$F$99980,Produccion_PJ!$K244,Resultados_Dic3!$D$3:$D$99980,Produccion_PJ!$K$235,Resultados_Dic3!$E$3:$E$99980,Produccion_PJ!$J244,Resultados_Dic3!$A$3:$A$99980,Produccion_PJ!$H244)</f>
        <v>0</v>
      </c>
      <c r="AM244" s="21">
        <f>+SUMIFS(Resultados_Dic3!AI$3:AI$99980,Resultados_Dic3!$F$3:$F$99980,Produccion_PJ!$K244,Resultados_Dic3!$D$3:$D$99980,Produccion_PJ!$K$235,Resultados_Dic3!$E$3:$E$99980,Produccion_PJ!$J244,Resultados_Dic3!$A$3:$A$99980,Produccion_PJ!$H244)</f>
        <v>0</v>
      </c>
      <c r="AN244" s="21">
        <f>+SUMIFS(Resultados_Dic3!AJ$3:AJ$99980,Resultados_Dic3!$F$3:$F$99980,Produccion_PJ!$K244,Resultados_Dic3!$D$3:$D$99980,Produccion_PJ!$K$235,Resultados_Dic3!$E$3:$E$99980,Produccion_PJ!$J244,Resultados_Dic3!$A$3:$A$99980,Produccion_PJ!$H244)</f>
        <v>0</v>
      </c>
      <c r="AO244" s="21">
        <f>+SUMIFS(Resultados_Dic3!AK$3:AK$99980,Resultados_Dic3!$F$3:$F$99980,Produccion_PJ!$K244,Resultados_Dic3!$D$3:$D$99980,Produccion_PJ!$K$235,Resultados_Dic3!$E$3:$E$99980,Produccion_PJ!$J244,Resultados_Dic3!$A$3:$A$99980,Produccion_PJ!$H244)</f>
        <v>0</v>
      </c>
      <c r="AP244" s="21">
        <f>+SUMIFS(Resultados_Dic3!AL$3:AL$99980,Resultados_Dic3!$F$3:$F$99980,Produccion_PJ!$K244,Resultados_Dic3!$D$3:$D$99980,Produccion_PJ!$K$235,Resultados_Dic3!$E$3:$E$99980,Produccion_PJ!$J244,Resultados_Dic3!$A$3:$A$99980,Produccion_PJ!$H244)</f>
        <v>0</v>
      </c>
      <c r="AQ244" s="21">
        <f>+SUMIFS(Resultados_Dic3!AM$3:AM$99980,Resultados_Dic3!$F$3:$F$99980,Produccion_PJ!$K244,Resultados_Dic3!$D$3:$D$99980,Produccion_PJ!$K$235,Resultados_Dic3!$E$3:$E$99980,Produccion_PJ!$J244,Resultados_Dic3!$A$3:$A$99980,Produccion_PJ!$H244)</f>
        <v>0</v>
      </c>
    </row>
    <row r="245" spans="1:43" s="73" customFormat="1" x14ac:dyDescent="0.25">
      <c r="A245" s="72"/>
      <c r="F245" s="94"/>
      <c r="H245" s="74"/>
      <c r="I245" s="74"/>
      <c r="L245" s="75">
        <f>+SUM(L238:L244)</f>
        <v>0</v>
      </c>
      <c r="M245" s="75">
        <f t="shared" ref="M245" si="503">+SUM(M238:M244)</f>
        <v>0</v>
      </c>
      <c r="N245" s="75">
        <f t="shared" ref="N245" si="504">+SUM(N238:N244)</f>
        <v>0</v>
      </c>
      <c r="O245" s="75">
        <f t="shared" ref="O245" si="505">+SUM(O238:O244)</f>
        <v>0</v>
      </c>
      <c r="P245" s="75">
        <f t="shared" ref="P245" si="506">+SUM(P238:P244)</f>
        <v>0</v>
      </c>
      <c r="Q245" s="75">
        <f t="shared" ref="Q245" si="507">+SUM(Q238:Q244)</f>
        <v>0</v>
      </c>
      <c r="R245" s="75">
        <f t="shared" ref="R245" si="508">+SUM(R238:R244)</f>
        <v>0</v>
      </c>
      <c r="S245" s="75">
        <f t="shared" ref="S245" si="509">+SUM(S238:S244)</f>
        <v>0</v>
      </c>
      <c r="T245" s="75">
        <f t="shared" ref="T245" si="510">+SUM(T238:T244)</f>
        <v>0</v>
      </c>
      <c r="U245" s="75">
        <f t="shared" ref="U245" si="511">+SUM(U238:U244)</f>
        <v>0</v>
      </c>
      <c r="V245" s="75">
        <f t="shared" ref="V245" si="512">+SUM(V238:V244)</f>
        <v>0</v>
      </c>
      <c r="W245" s="75">
        <f t="shared" ref="W245" si="513">+SUM(W238:W244)</f>
        <v>0</v>
      </c>
      <c r="X245" s="75">
        <f t="shared" ref="X245" si="514">+SUM(X238:X244)</f>
        <v>0</v>
      </c>
      <c r="Y245" s="75">
        <f t="shared" ref="Y245" si="515">+SUM(Y238:Y244)</f>
        <v>0</v>
      </c>
      <c r="Z245" s="75">
        <f t="shared" ref="Z245" si="516">+SUM(Z238:Z244)</f>
        <v>0</v>
      </c>
      <c r="AA245" s="75">
        <f t="shared" ref="AA245" si="517">+SUM(AA238:AA244)</f>
        <v>0</v>
      </c>
      <c r="AB245" s="75">
        <f t="shared" ref="AB245" si="518">+SUM(AB238:AB244)</f>
        <v>0</v>
      </c>
      <c r="AC245" s="75">
        <f t="shared" ref="AC245" si="519">+SUM(AC238:AC244)</f>
        <v>0</v>
      </c>
      <c r="AD245" s="75">
        <f t="shared" ref="AD245" si="520">+SUM(AD238:AD244)</f>
        <v>0</v>
      </c>
      <c r="AE245" s="75">
        <f t="shared" ref="AE245" si="521">+SUM(AE238:AE244)</f>
        <v>0</v>
      </c>
      <c r="AF245" s="75">
        <f t="shared" ref="AF245" si="522">+SUM(AF238:AF244)</f>
        <v>0</v>
      </c>
      <c r="AG245" s="75">
        <f t="shared" ref="AG245" si="523">+SUM(AG238:AG244)</f>
        <v>0</v>
      </c>
      <c r="AH245" s="75">
        <f t="shared" ref="AH245" si="524">+SUM(AH238:AH244)</f>
        <v>0</v>
      </c>
      <c r="AI245" s="75">
        <f t="shared" ref="AI245" si="525">+SUM(AI238:AI244)</f>
        <v>0</v>
      </c>
      <c r="AJ245" s="75">
        <f t="shared" ref="AJ245" si="526">+SUM(AJ238:AJ244)</f>
        <v>0</v>
      </c>
      <c r="AK245" s="75">
        <f t="shared" ref="AK245" si="527">+SUM(AK238:AK244)</f>
        <v>0</v>
      </c>
      <c r="AL245" s="75">
        <f t="shared" ref="AL245" si="528">+SUM(AL238:AL244)</f>
        <v>0</v>
      </c>
      <c r="AM245" s="75">
        <f t="shared" ref="AM245" si="529">+SUM(AM238:AM244)</f>
        <v>0</v>
      </c>
      <c r="AN245" s="75">
        <f t="shared" ref="AN245" si="530">+SUM(AN238:AN244)</f>
        <v>0</v>
      </c>
      <c r="AO245" s="75">
        <f t="shared" ref="AO245" si="531">+SUM(AO238:AO244)</f>
        <v>0</v>
      </c>
      <c r="AP245" s="75">
        <f t="shared" ref="AP245" si="532">+SUM(AP238:AP244)</f>
        <v>0</v>
      </c>
      <c r="AQ245" s="75">
        <f t="shared" ref="AQ245" si="533">+SUM(AQ238:AQ244)</f>
        <v>0</v>
      </c>
    </row>
    <row r="246" spans="1:43" x14ac:dyDescent="0.25">
      <c r="H246"/>
      <c r="I246"/>
    </row>
    <row r="247" spans="1:43" ht="18.75" x14ac:dyDescent="0.3">
      <c r="H247"/>
      <c r="I247"/>
      <c r="K247" s="34" t="s">
        <v>422</v>
      </c>
    </row>
    <row r="248" spans="1:43" x14ac:dyDescent="0.25">
      <c r="H248" s="12"/>
      <c r="I248" s="12"/>
      <c r="J248" s="67" t="s">
        <v>43</v>
      </c>
      <c r="K248" s="2" t="s">
        <v>26</v>
      </c>
    </row>
    <row r="249" spans="1:43" x14ac:dyDescent="0.25">
      <c r="H249" s="43"/>
      <c r="I249" s="43"/>
      <c r="J249" s="15"/>
      <c r="K249" s="16"/>
    </row>
    <row r="250" spans="1:43" x14ac:dyDescent="0.25">
      <c r="L250" s="5">
        <v>2019</v>
      </c>
      <c r="M250" s="5">
        <v>2020</v>
      </c>
      <c r="N250" s="5">
        <v>2021</v>
      </c>
      <c r="O250" s="5">
        <v>2022</v>
      </c>
      <c r="P250" s="5">
        <v>2023</v>
      </c>
      <c r="Q250" s="5">
        <v>2024</v>
      </c>
      <c r="R250" s="5">
        <v>2025</v>
      </c>
      <c r="S250" s="5">
        <v>2026</v>
      </c>
      <c r="T250" s="5">
        <v>2027</v>
      </c>
      <c r="U250" s="5">
        <v>2028</v>
      </c>
      <c r="V250" s="5">
        <v>2029</v>
      </c>
      <c r="W250" s="5">
        <v>2030</v>
      </c>
      <c r="X250" s="5">
        <v>2031</v>
      </c>
      <c r="Y250" s="5">
        <v>2032</v>
      </c>
      <c r="Z250" s="5">
        <v>2033</v>
      </c>
      <c r="AA250" s="5">
        <v>2034</v>
      </c>
      <c r="AB250" s="5">
        <v>2035</v>
      </c>
      <c r="AC250" s="5">
        <v>2036</v>
      </c>
      <c r="AD250" s="5">
        <v>2037</v>
      </c>
      <c r="AE250" s="5">
        <v>2038</v>
      </c>
      <c r="AF250" s="5">
        <v>2039</v>
      </c>
      <c r="AG250" s="5">
        <v>2040</v>
      </c>
      <c r="AH250" s="5">
        <v>2041</v>
      </c>
      <c r="AI250" s="5">
        <v>2042</v>
      </c>
      <c r="AJ250" s="5">
        <v>2043</v>
      </c>
      <c r="AK250" s="5">
        <v>2044</v>
      </c>
      <c r="AL250" s="5">
        <v>2045</v>
      </c>
      <c r="AM250" s="5">
        <v>2046</v>
      </c>
      <c r="AN250" s="5">
        <v>2047</v>
      </c>
      <c r="AO250" s="5">
        <v>2048</v>
      </c>
      <c r="AP250" s="5">
        <v>2049</v>
      </c>
      <c r="AQ250" s="5">
        <v>2050</v>
      </c>
    </row>
    <row r="251" spans="1:43" x14ac:dyDescent="0.25">
      <c r="H251" s="17" t="str">
        <f>+$H$1</f>
        <v>DIC5</v>
      </c>
      <c r="J251" s="51" t="s">
        <v>43</v>
      </c>
      <c r="K251" s="13" t="s">
        <v>397</v>
      </c>
      <c r="L251" s="21">
        <f>+SUMIFS(Resultados_Dic3!H$3:H$99980,Resultados_Dic3!$F$3:$F$99980,Produccion_PJ!$K251,Resultados_Dic3!$D$3:$D$99980,Produccion_PJ!$K$248,Resultados_Dic3!$E$3:$E$99980,Produccion_PJ!$J251,Resultados_Dic3!$A$3:$A$99980,Produccion_PJ!$H251)</f>
        <v>0</v>
      </c>
      <c r="M251" s="21">
        <f>+SUMIFS(Resultados_Dic3!I$3:I$99980,Resultados_Dic3!$F$3:$F$99980,Produccion_PJ!$K251,Resultados_Dic3!$D$3:$D$99980,Produccion_PJ!$K$248,Resultados_Dic3!$E$3:$E$99980,Produccion_PJ!$J251,Resultados_Dic3!$A$3:$A$99980,Produccion_PJ!$H251)</f>
        <v>0</v>
      </c>
      <c r="N251" s="21">
        <f>+SUMIFS(Resultados_Dic3!J$3:J$99980,Resultados_Dic3!$F$3:$F$99980,Produccion_PJ!$K251,Resultados_Dic3!$D$3:$D$99980,Produccion_PJ!$K$248,Resultados_Dic3!$E$3:$E$99980,Produccion_PJ!$J251,Resultados_Dic3!$A$3:$A$99980,Produccion_PJ!$H251)</f>
        <v>0</v>
      </c>
      <c r="O251" s="21">
        <f>+SUMIFS(Resultados_Dic3!K$3:K$99980,Resultados_Dic3!$F$3:$F$99980,Produccion_PJ!$K251,Resultados_Dic3!$D$3:$D$99980,Produccion_PJ!$K$248,Resultados_Dic3!$E$3:$E$99980,Produccion_PJ!$J251,Resultados_Dic3!$A$3:$A$99980,Produccion_PJ!$H251)</f>
        <v>0</v>
      </c>
      <c r="P251" s="21">
        <f>+SUMIFS(Resultados_Dic3!L$3:L$99980,Resultados_Dic3!$F$3:$F$99980,Produccion_PJ!$K251,Resultados_Dic3!$D$3:$D$99980,Produccion_PJ!$K$248,Resultados_Dic3!$E$3:$E$99980,Produccion_PJ!$J251,Resultados_Dic3!$A$3:$A$99980,Produccion_PJ!$H251)</f>
        <v>0</v>
      </c>
      <c r="Q251" s="21">
        <f>+SUMIFS(Resultados_Dic3!M$3:M$99980,Resultados_Dic3!$F$3:$F$99980,Produccion_PJ!$K251,Resultados_Dic3!$D$3:$D$99980,Produccion_PJ!$K$248,Resultados_Dic3!$E$3:$E$99980,Produccion_PJ!$J251,Resultados_Dic3!$A$3:$A$99980,Produccion_PJ!$H251)</f>
        <v>0</v>
      </c>
      <c r="R251" s="21">
        <f>+SUMIFS(Resultados_Dic3!N$3:N$99980,Resultados_Dic3!$F$3:$F$99980,Produccion_PJ!$K251,Resultados_Dic3!$D$3:$D$99980,Produccion_PJ!$K$248,Resultados_Dic3!$E$3:$E$99980,Produccion_PJ!$J251,Resultados_Dic3!$A$3:$A$99980,Produccion_PJ!$H251)</f>
        <v>0</v>
      </c>
      <c r="S251" s="21">
        <f>+SUMIFS(Resultados_Dic3!O$3:O$99980,Resultados_Dic3!$F$3:$F$99980,Produccion_PJ!$K251,Resultados_Dic3!$D$3:$D$99980,Produccion_PJ!$K$248,Resultados_Dic3!$E$3:$E$99980,Produccion_PJ!$J251,Resultados_Dic3!$A$3:$A$99980,Produccion_PJ!$H251)</f>
        <v>0</v>
      </c>
      <c r="T251" s="21">
        <f>+SUMIFS(Resultados_Dic3!P$3:P$99980,Resultados_Dic3!$F$3:$F$99980,Produccion_PJ!$K251,Resultados_Dic3!$D$3:$D$99980,Produccion_PJ!$K$248,Resultados_Dic3!$E$3:$E$99980,Produccion_PJ!$J251,Resultados_Dic3!$A$3:$A$99980,Produccion_PJ!$H251)</f>
        <v>0</v>
      </c>
      <c r="U251" s="21">
        <f>+SUMIFS(Resultados_Dic3!Q$3:Q$99980,Resultados_Dic3!$F$3:$F$99980,Produccion_PJ!$K251,Resultados_Dic3!$D$3:$D$99980,Produccion_PJ!$K$248,Resultados_Dic3!$E$3:$E$99980,Produccion_PJ!$J251,Resultados_Dic3!$A$3:$A$99980,Produccion_PJ!$H251)</f>
        <v>0</v>
      </c>
      <c r="V251" s="21">
        <f>+SUMIFS(Resultados_Dic3!R$3:R$99980,Resultados_Dic3!$F$3:$F$99980,Produccion_PJ!$K251,Resultados_Dic3!$D$3:$D$99980,Produccion_PJ!$K$248,Resultados_Dic3!$E$3:$E$99980,Produccion_PJ!$J251,Resultados_Dic3!$A$3:$A$99980,Produccion_PJ!$H251)</f>
        <v>0</v>
      </c>
      <c r="W251" s="21">
        <f>+SUMIFS(Resultados_Dic3!S$3:S$99980,Resultados_Dic3!$F$3:$F$99980,Produccion_PJ!$K251,Resultados_Dic3!$D$3:$D$99980,Produccion_PJ!$K$248,Resultados_Dic3!$E$3:$E$99980,Produccion_PJ!$J251,Resultados_Dic3!$A$3:$A$99980,Produccion_PJ!$H251)</f>
        <v>0</v>
      </c>
      <c r="X251" s="21">
        <f>+SUMIFS(Resultados_Dic3!T$3:T$99980,Resultados_Dic3!$F$3:$F$99980,Produccion_PJ!$K251,Resultados_Dic3!$D$3:$D$99980,Produccion_PJ!$K$248,Resultados_Dic3!$E$3:$E$99980,Produccion_PJ!$J251,Resultados_Dic3!$A$3:$A$99980,Produccion_PJ!$H251)</f>
        <v>0</v>
      </c>
      <c r="Y251" s="21">
        <f>+SUMIFS(Resultados_Dic3!U$3:U$99980,Resultados_Dic3!$F$3:$F$99980,Produccion_PJ!$K251,Resultados_Dic3!$D$3:$D$99980,Produccion_PJ!$K$248,Resultados_Dic3!$E$3:$E$99980,Produccion_PJ!$J251,Resultados_Dic3!$A$3:$A$99980,Produccion_PJ!$H251)</f>
        <v>0</v>
      </c>
      <c r="Z251" s="21">
        <f>+SUMIFS(Resultados_Dic3!V$3:V$99980,Resultados_Dic3!$F$3:$F$99980,Produccion_PJ!$K251,Resultados_Dic3!$D$3:$D$99980,Produccion_PJ!$K$248,Resultados_Dic3!$E$3:$E$99980,Produccion_PJ!$J251,Resultados_Dic3!$A$3:$A$99980,Produccion_PJ!$H251)</f>
        <v>0</v>
      </c>
      <c r="AA251" s="21">
        <f>+SUMIFS(Resultados_Dic3!W$3:W$99980,Resultados_Dic3!$F$3:$F$99980,Produccion_PJ!$K251,Resultados_Dic3!$D$3:$D$99980,Produccion_PJ!$K$248,Resultados_Dic3!$E$3:$E$99980,Produccion_PJ!$J251,Resultados_Dic3!$A$3:$A$99980,Produccion_PJ!$H251)</f>
        <v>0</v>
      </c>
      <c r="AB251" s="21">
        <f>+SUMIFS(Resultados_Dic3!X$3:X$99980,Resultados_Dic3!$F$3:$F$99980,Produccion_PJ!$K251,Resultados_Dic3!$D$3:$D$99980,Produccion_PJ!$K$248,Resultados_Dic3!$E$3:$E$99980,Produccion_PJ!$J251,Resultados_Dic3!$A$3:$A$99980,Produccion_PJ!$H251)</f>
        <v>0</v>
      </c>
      <c r="AC251" s="21">
        <f>+SUMIFS(Resultados_Dic3!Y$3:Y$99980,Resultados_Dic3!$F$3:$F$99980,Produccion_PJ!$K251,Resultados_Dic3!$D$3:$D$99980,Produccion_PJ!$K$248,Resultados_Dic3!$E$3:$E$99980,Produccion_PJ!$J251,Resultados_Dic3!$A$3:$A$99980,Produccion_PJ!$H251)</f>
        <v>0</v>
      </c>
      <c r="AD251" s="21">
        <f>+SUMIFS(Resultados_Dic3!Z$3:Z$99980,Resultados_Dic3!$F$3:$F$99980,Produccion_PJ!$K251,Resultados_Dic3!$D$3:$D$99980,Produccion_PJ!$K$248,Resultados_Dic3!$E$3:$E$99980,Produccion_PJ!$J251,Resultados_Dic3!$A$3:$A$99980,Produccion_PJ!$H251)</f>
        <v>0</v>
      </c>
      <c r="AE251" s="21">
        <f>+SUMIFS(Resultados_Dic3!AA$3:AA$99980,Resultados_Dic3!$F$3:$F$99980,Produccion_PJ!$K251,Resultados_Dic3!$D$3:$D$99980,Produccion_PJ!$K$248,Resultados_Dic3!$E$3:$E$99980,Produccion_PJ!$J251,Resultados_Dic3!$A$3:$A$99980,Produccion_PJ!$H251)</f>
        <v>0</v>
      </c>
      <c r="AF251" s="21">
        <f>+SUMIFS(Resultados_Dic3!AB$3:AB$99980,Resultados_Dic3!$F$3:$F$99980,Produccion_PJ!$K251,Resultados_Dic3!$D$3:$D$99980,Produccion_PJ!$K$248,Resultados_Dic3!$E$3:$E$99980,Produccion_PJ!$J251,Resultados_Dic3!$A$3:$A$99980,Produccion_PJ!$H251)</f>
        <v>0</v>
      </c>
      <c r="AG251" s="21">
        <f>+SUMIFS(Resultados_Dic3!AC$3:AC$99980,Resultados_Dic3!$F$3:$F$99980,Produccion_PJ!$K251,Resultados_Dic3!$D$3:$D$99980,Produccion_PJ!$K$248,Resultados_Dic3!$E$3:$E$99980,Produccion_PJ!$J251,Resultados_Dic3!$A$3:$A$99980,Produccion_PJ!$H251)</f>
        <v>0</v>
      </c>
      <c r="AH251" s="21">
        <f>+SUMIFS(Resultados_Dic3!AD$3:AD$99980,Resultados_Dic3!$F$3:$F$99980,Produccion_PJ!$K251,Resultados_Dic3!$D$3:$D$99980,Produccion_PJ!$K$248,Resultados_Dic3!$E$3:$E$99980,Produccion_PJ!$J251,Resultados_Dic3!$A$3:$A$99980,Produccion_PJ!$H251)</f>
        <v>0</v>
      </c>
      <c r="AI251" s="21">
        <f>+SUMIFS(Resultados_Dic3!AE$3:AE$99980,Resultados_Dic3!$F$3:$F$99980,Produccion_PJ!$K251,Resultados_Dic3!$D$3:$D$99980,Produccion_PJ!$K$248,Resultados_Dic3!$E$3:$E$99980,Produccion_PJ!$J251,Resultados_Dic3!$A$3:$A$99980,Produccion_PJ!$H251)</f>
        <v>0</v>
      </c>
      <c r="AJ251" s="21">
        <f>+SUMIFS(Resultados_Dic3!AF$3:AF$99980,Resultados_Dic3!$F$3:$F$99980,Produccion_PJ!$K251,Resultados_Dic3!$D$3:$D$99980,Produccion_PJ!$K$248,Resultados_Dic3!$E$3:$E$99980,Produccion_PJ!$J251,Resultados_Dic3!$A$3:$A$99980,Produccion_PJ!$H251)</f>
        <v>0</v>
      </c>
      <c r="AK251" s="21">
        <f>+SUMIFS(Resultados_Dic3!AG$3:AG$99980,Resultados_Dic3!$F$3:$F$99980,Produccion_PJ!$K251,Resultados_Dic3!$D$3:$D$99980,Produccion_PJ!$K$248,Resultados_Dic3!$E$3:$E$99980,Produccion_PJ!$J251,Resultados_Dic3!$A$3:$A$99980,Produccion_PJ!$H251)</f>
        <v>0</v>
      </c>
      <c r="AL251" s="21">
        <f>+SUMIFS(Resultados_Dic3!AH$3:AH$99980,Resultados_Dic3!$F$3:$F$99980,Produccion_PJ!$K251,Resultados_Dic3!$D$3:$D$99980,Produccion_PJ!$K$248,Resultados_Dic3!$E$3:$E$99980,Produccion_PJ!$J251,Resultados_Dic3!$A$3:$A$99980,Produccion_PJ!$H251)</f>
        <v>0</v>
      </c>
      <c r="AM251" s="21">
        <f>+SUMIFS(Resultados_Dic3!AI$3:AI$99980,Resultados_Dic3!$F$3:$F$99980,Produccion_PJ!$K251,Resultados_Dic3!$D$3:$D$99980,Produccion_PJ!$K$248,Resultados_Dic3!$E$3:$E$99980,Produccion_PJ!$J251,Resultados_Dic3!$A$3:$A$99980,Produccion_PJ!$H251)</f>
        <v>0</v>
      </c>
      <c r="AN251" s="21">
        <f>+SUMIFS(Resultados_Dic3!AJ$3:AJ$99980,Resultados_Dic3!$F$3:$F$99980,Produccion_PJ!$K251,Resultados_Dic3!$D$3:$D$99980,Produccion_PJ!$K$248,Resultados_Dic3!$E$3:$E$99980,Produccion_PJ!$J251,Resultados_Dic3!$A$3:$A$99980,Produccion_PJ!$H251)</f>
        <v>0</v>
      </c>
      <c r="AO251" s="21">
        <f>+SUMIFS(Resultados_Dic3!AK$3:AK$99980,Resultados_Dic3!$F$3:$F$99980,Produccion_PJ!$K251,Resultados_Dic3!$D$3:$D$99980,Produccion_PJ!$K$248,Resultados_Dic3!$E$3:$E$99980,Produccion_PJ!$J251,Resultados_Dic3!$A$3:$A$99980,Produccion_PJ!$H251)</f>
        <v>0</v>
      </c>
      <c r="AP251" s="21">
        <f>+SUMIFS(Resultados_Dic3!AL$3:AL$99980,Resultados_Dic3!$F$3:$F$99980,Produccion_PJ!$K251,Resultados_Dic3!$D$3:$D$99980,Produccion_PJ!$K$248,Resultados_Dic3!$E$3:$E$99980,Produccion_PJ!$J251,Resultados_Dic3!$A$3:$A$99980,Produccion_PJ!$H251)</f>
        <v>0</v>
      </c>
      <c r="AQ251" s="21">
        <f>+SUMIFS(Resultados_Dic3!AM$3:AM$99980,Resultados_Dic3!$F$3:$F$99980,Produccion_PJ!$K251,Resultados_Dic3!$D$3:$D$99980,Produccion_PJ!$K$248,Resultados_Dic3!$E$3:$E$99980,Produccion_PJ!$J251,Resultados_Dic3!$A$3:$A$99980,Produccion_PJ!$H251)</f>
        <v>0</v>
      </c>
    </row>
    <row r="252" spans="1:43" x14ac:dyDescent="0.25">
      <c r="H252" s="17" t="str">
        <f t="shared" ref="H252:H257" si="534">+$H$1</f>
        <v>DIC5</v>
      </c>
      <c r="J252" s="51" t="s">
        <v>43</v>
      </c>
      <c r="K252" s="13" t="s">
        <v>314</v>
      </c>
      <c r="L252" s="21">
        <f>+SUMIFS(Resultados_Dic3!H$3:H$99980,Resultados_Dic3!$F$3:$F$99980,Produccion_PJ!$K252,Resultados_Dic3!$D$3:$D$99980,Produccion_PJ!$K$248,Resultados_Dic3!$E$3:$E$99980,Produccion_PJ!$J252,Resultados_Dic3!$A$3:$A$99980,Produccion_PJ!$H252)</f>
        <v>0</v>
      </c>
      <c r="M252" s="21">
        <f>+SUMIFS(Resultados_Dic3!I$3:I$99980,Resultados_Dic3!$F$3:$F$99980,Produccion_PJ!$K252,Resultados_Dic3!$D$3:$D$99980,Produccion_PJ!$K$248,Resultados_Dic3!$E$3:$E$99980,Produccion_PJ!$J252,Resultados_Dic3!$A$3:$A$99980,Produccion_PJ!$H252)</f>
        <v>0</v>
      </c>
      <c r="N252" s="21">
        <f>+SUMIFS(Resultados_Dic3!J$3:J$99980,Resultados_Dic3!$F$3:$F$99980,Produccion_PJ!$K252,Resultados_Dic3!$D$3:$D$99980,Produccion_PJ!$K$248,Resultados_Dic3!$E$3:$E$99980,Produccion_PJ!$J252,Resultados_Dic3!$A$3:$A$99980,Produccion_PJ!$H252)</f>
        <v>0</v>
      </c>
      <c r="O252" s="21">
        <f>+SUMIFS(Resultados_Dic3!K$3:K$99980,Resultados_Dic3!$F$3:$F$99980,Produccion_PJ!$K252,Resultados_Dic3!$D$3:$D$99980,Produccion_PJ!$K$248,Resultados_Dic3!$E$3:$E$99980,Produccion_PJ!$J252,Resultados_Dic3!$A$3:$A$99980,Produccion_PJ!$H252)</f>
        <v>0</v>
      </c>
      <c r="P252" s="21">
        <f>+SUMIFS(Resultados_Dic3!L$3:L$99980,Resultados_Dic3!$F$3:$F$99980,Produccion_PJ!$K252,Resultados_Dic3!$D$3:$D$99980,Produccion_PJ!$K$248,Resultados_Dic3!$E$3:$E$99980,Produccion_PJ!$J252,Resultados_Dic3!$A$3:$A$99980,Produccion_PJ!$H252)</f>
        <v>0</v>
      </c>
      <c r="Q252" s="21">
        <f>+SUMIFS(Resultados_Dic3!M$3:M$99980,Resultados_Dic3!$F$3:$F$99980,Produccion_PJ!$K252,Resultados_Dic3!$D$3:$D$99980,Produccion_PJ!$K$248,Resultados_Dic3!$E$3:$E$99980,Produccion_PJ!$J252,Resultados_Dic3!$A$3:$A$99980,Produccion_PJ!$H252)</f>
        <v>0</v>
      </c>
      <c r="R252" s="21">
        <f>+SUMIFS(Resultados_Dic3!N$3:N$99980,Resultados_Dic3!$F$3:$F$99980,Produccion_PJ!$K252,Resultados_Dic3!$D$3:$D$99980,Produccion_PJ!$K$248,Resultados_Dic3!$E$3:$E$99980,Produccion_PJ!$J252,Resultados_Dic3!$A$3:$A$99980,Produccion_PJ!$H252)</f>
        <v>0</v>
      </c>
      <c r="S252" s="21">
        <f>+SUMIFS(Resultados_Dic3!O$3:O$99980,Resultados_Dic3!$F$3:$F$99980,Produccion_PJ!$K252,Resultados_Dic3!$D$3:$D$99980,Produccion_PJ!$K$248,Resultados_Dic3!$E$3:$E$99980,Produccion_PJ!$J252,Resultados_Dic3!$A$3:$A$99980,Produccion_PJ!$H252)</f>
        <v>0</v>
      </c>
      <c r="T252" s="21">
        <f>+SUMIFS(Resultados_Dic3!P$3:P$99980,Resultados_Dic3!$F$3:$F$99980,Produccion_PJ!$K252,Resultados_Dic3!$D$3:$D$99980,Produccion_PJ!$K$248,Resultados_Dic3!$E$3:$E$99980,Produccion_PJ!$J252,Resultados_Dic3!$A$3:$A$99980,Produccion_PJ!$H252)</f>
        <v>0</v>
      </c>
      <c r="U252" s="21">
        <f>+SUMIFS(Resultados_Dic3!Q$3:Q$99980,Resultados_Dic3!$F$3:$F$99980,Produccion_PJ!$K252,Resultados_Dic3!$D$3:$D$99980,Produccion_PJ!$K$248,Resultados_Dic3!$E$3:$E$99980,Produccion_PJ!$J252,Resultados_Dic3!$A$3:$A$99980,Produccion_PJ!$H252)</f>
        <v>0</v>
      </c>
      <c r="V252" s="21">
        <f>+SUMIFS(Resultados_Dic3!R$3:R$99980,Resultados_Dic3!$F$3:$F$99980,Produccion_PJ!$K252,Resultados_Dic3!$D$3:$D$99980,Produccion_PJ!$K$248,Resultados_Dic3!$E$3:$E$99980,Produccion_PJ!$J252,Resultados_Dic3!$A$3:$A$99980,Produccion_PJ!$H252)</f>
        <v>0</v>
      </c>
      <c r="W252" s="21">
        <f>+SUMIFS(Resultados_Dic3!S$3:S$99980,Resultados_Dic3!$F$3:$F$99980,Produccion_PJ!$K252,Resultados_Dic3!$D$3:$D$99980,Produccion_PJ!$K$248,Resultados_Dic3!$E$3:$E$99980,Produccion_PJ!$J252,Resultados_Dic3!$A$3:$A$99980,Produccion_PJ!$H252)</f>
        <v>0</v>
      </c>
      <c r="X252" s="21">
        <f>+SUMIFS(Resultados_Dic3!T$3:T$99980,Resultados_Dic3!$F$3:$F$99980,Produccion_PJ!$K252,Resultados_Dic3!$D$3:$D$99980,Produccion_PJ!$K$248,Resultados_Dic3!$E$3:$E$99980,Produccion_PJ!$J252,Resultados_Dic3!$A$3:$A$99980,Produccion_PJ!$H252)</f>
        <v>0</v>
      </c>
      <c r="Y252" s="21">
        <f>+SUMIFS(Resultados_Dic3!U$3:U$99980,Resultados_Dic3!$F$3:$F$99980,Produccion_PJ!$K252,Resultados_Dic3!$D$3:$D$99980,Produccion_PJ!$K$248,Resultados_Dic3!$E$3:$E$99980,Produccion_PJ!$J252,Resultados_Dic3!$A$3:$A$99980,Produccion_PJ!$H252)</f>
        <v>0</v>
      </c>
      <c r="Z252" s="21">
        <f>+SUMIFS(Resultados_Dic3!V$3:V$99980,Resultados_Dic3!$F$3:$F$99980,Produccion_PJ!$K252,Resultados_Dic3!$D$3:$D$99980,Produccion_PJ!$K$248,Resultados_Dic3!$E$3:$E$99980,Produccion_PJ!$J252,Resultados_Dic3!$A$3:$A$99980,Produccion_PJ!$H252)</f>
        <v>0</v>
      </c>
      <c r="AA252" s="21">
        <f>+SUMIFS(Resultados_Dic3!W$3:W$99980,Resultados_Dic3!$F$3:$F$99980,Produccion_PJ!$K252,Resultados_Dic3!$D$3:$D$99980,Produccion_PJ!$K$248,Resultados_Dic3!$E$3:$E$99980,Produccion_PJ!$J252,Resultados_Dic3!$A$3:$A$99980,Produccion_PJ!$H252)</f>
        <v>0</v>
      </c>
      <c r="AB252" s="21">
        <f>+SUMIFS(Resultados_Dic3!X$3:X$99980,Resultados_Dic3!$F$3:$F$99980,Produccion_PJ!$K252,Resultados_Dic3!$D$3:$D$99980,Produccion_PJ!$K$248,Resultados_Dic3!$E$3:$E$99980,Produccion_PJ!$J252,Resultados_Dic3!$A$3:$A$99980,Produccion_PJ!$H252)</f>
        <v>0</v>
      </c>
      <c r="AC252" s="21">
        <f>+SUMIFS(Resultados_Dic3!Y$3:Y$99980,Resultados_Dic3!$F$3:$F$99980,Produccion_PJ!$K252,Resultados_Dic3!$D$3:$D$99980,Produccion_PJ!$K$248,Resultados_Dic3!$E$3:$E$99980,Produccion_PJ!$J252,Resultados_Dic3!$A$3:$A$99980,Produccion_PJ!$H252)</f>
        <v>0</v>
      </c>
      <c r="AD252" s="21">
        <f>+SUMIFS(Resultados_Dic3!Z$3:Z$99980,Resultados_Dic3!$F$3:$F$99980,Produccion_PJ!$K252,Resultados_Dic3!$D$3:$D$99980,Produccion_PJ!$K$248,Resultados_Dic3!$E$3:$E$99980,Produccion_PJ!$J252,Resultados_Dic3!$A$3:$A$99980,Produccion_PJ!$H252)</f>
        <v>0</v>
      </c>
      <c r="AE252" s="21">
        <f>+SUMIFS(Resultados_Dic3!AA$3:AA$99980,Resultados_Dic3!$F$3:$F$99980,Produccion_PJ!$K252,Resultados_Dic3!$D$3:$D$99980,Produccion_PJ!$K$248,Resultados_Dic3!$E$3:$E$99980,Produccion_PJ!$J252,Resultados_Dic3!$A$3:$A$99980,Produccion_PJ!$H252)</f>
        <v>0</v>
      </c>
      <c r="AF252" s="21">
        <f>+SUMIFS(Resultados_Dic3!AB$3:AB$99980,Resultados_Dic3!$F$3:$F$99980,Produccion_PJ!$K252,Resultados_Dic3!$D$3:$D$99980,Produccion_PJ!$K$248,Resultados_Dic3!$E$3:$E$99980,Produccion_PJ!$J252,Resultados_Dic3!$A$3:$A$99980,Produccion_PJ!$H252)</f>
        <v>0</v>
      </c>
      <c r="AG252" s="21">
        <f>+SUMIFS(Resultados_Dic3!AC$3:AC$99980,Resultados_Dic3!$F$3:$F$99980,Produccion_PJ!$K252,Resultados_Dic3!$D$3:$D$99980,Produccion_PJ!$K$248,Resultados_Dic3!$E$3:$E$99980,Produccion_PJ!$J252,Resultados_Dic3!$A$3:$A$99980,Produccion_PJ!$H252)</f>
        <v>0</v>
      </c>
      <c r="AH252" s="21">
        <f>+SUMIFS(Resultados_Dic3!AD$3:AD$99980,Resultados_Dic3!$F$3:$F$99980,Produccion_PJ!$K252,Resultados_Dic3!$D$3:$D$99980,Produccion_PJ!$K$248,Resultados_Dic3!$E$3:$E$99980,Produccion_PJ!$J252,Resultados_Dic3!$A$3:$A$99980,Produccion_PJ!$H252)</f>
        <v>0</v>
      </c>
      <c r="AI252" s="21">
        <f>+SUMIFS(Resultados_Dic3!AE$3:AE$99980,Resultados_Dic3!$F$3:$F$99980,Produccion_PJ!$K252,Resultados_Dic3!$D$3:$D$99980,Produccion_PJ!$K$248,Resultados_Dic3!$E$3:$E$99980,Produccion_PJ!$J252,Resultados_Dic3!$A$3:$A$99980,Produccion_PJ!$H252)</f>
        <v>0</v>
      </c>
      <c r="AJ252" s="21">
        <f>+SUMIFS(Resultados_Dic3!AF$3:AF$99980,Resultados_Dic3!$F$3:$F$99980,Produccion_PJ!$K252,Resultados_Dic3!$D$3:$D$99980,Produccion_PJ!$K$248,Resultados_Dic3!$E$3:$E$99980,Produccion_PJ!$J252,Resultados_Dic3!$A$3:$A$99980,Produccion_PJ!$H252)</f>
        <v>0</v>
      </c>
      <c r="AK252" s="21">
        <f>+SUMIFS(Resultados_Dic3!AG$3:AG$99980,Resultados_Dic3!$F$3:$F$99980,Produccion_PJ!$K252,Resultados_Dic3!$D$3:$D$99980,Produccion_PJ!$K$248,Resultados_Dic3!$E$3:$E$99980,Produccion_PJ!$J252,Resultados_Dic3!$A$3:$A$99980,Produccion_PJ!$H252)</f>
        <v>0</v>
      </c>
      <c r="AL252" s="21">
        <f>+SUMIFS(Resultados_Dic3!AH$3:AH$99980,Resultados_Dic3!$F$3:$F$99980,Produccion_PJ!$K252,Resultados_Dic3!$D$3:$D$99980,Produccion_PJ!$K$248,Resultados_Dic3!$E$3:$E$99980,Produccion_PJ!$J252,Resultados_Dic3!$A$3:$A$99980,Produccion_PJ!$H252)</f>
        <v>0</v>
      </c>
      <c r="AM252" s="21">
        <f>+SUMIFS(Resultados_Dic3!AI$3:AI$99980,Resultados_Dic3!$F$3:$F$99980,Produccion_PJ!$K252,Resultados_Dic3!$D$3:$D$99980,Produccion_PJ!$K$248,Resultados_Dic3!$E$3:$E$99980,Produccion_PJ!$J252,Resultados_Dic3!$A$3:$A$99980,Produccion_PJ!$H252)</f>
        <v>0</v>
      </c>
      <c r="AN252" s="21">
        <f>+SUMIFS(Resultados_Dic3!AJ$3:AJ$99980,Resultados_Dic3!$F$3:$F$99980,Produccion_PJ!$K252,Resultados_Dic3!$D$3:$D$99980,Produccion_PJ!$K$248,Resultados_Dic3!$E$3:$E$99980,Produccion_PJ!$J252,Resultados_Dic3!$A$3:$A$99980,Produccion_PJ!$H252)</f>
        <v>0</v>
      </c>
      <c r="AO252" s="21">
        <f>+SUMIFS(Resultados_Dic3!AK$3:AK$99980,Resultados_Dic3!$F$3:$F$99980,Produccion_PJ!$K252,Resultados_Dic3!$D$3:$D$99980,Produccion_PJ!$K$248,Resultados_Dic3!$E$3:$E$99980,Produccion_PJ!$J252,Resultados_Dic3!$A$3:$A$99980,Produccion_PJ!$H252)</f>
        <v>0</v>
      </c>
      <c r="AP252" s="21">
        <f>+SUMIFS(Resultados_Dic3!AL$3:AL$99980,Resultados_Dic3!$F$3:$F$99980,Produccion_PJ!$K252,Resultados_Dic3!$D$3:$D$99980,Produccion_PJ!$K$248,Resultados_Dic3!$E$3:$E$99980,Produccion_PJ!$J252,Resultados_Dic3!$A$3:$A$99980,Produccion_PJ!$H252)</f>
        <v>0</v>
      </c>
      <c r="AQ252" s="21">
        <f>+SUMIFS(Resultados_Dic3!AM$3:AM$99980,Resultados_Dic3!$F$3:$F$99980,Produccion_PJ!$K252,Resultados_Dic3!$D$3:$D$99980,Produccion_PJ!$K$248,Resultados_Dic3!$E$3:$E$99980,Produccion_PJ!$J252,Resultados_Dic3!$A$3:$A$99980,Produccion_PJ!$H252)</f>
        <v>0</v>
      </c>
    </row>
    <row r="253" spans="1:43" x14ac:dyDescent="0.25">
      <c r="H253" s="17" t="str">
        <f t="shared" si="534"/>
        <v>DIC5</v>
      </c>
      <c r="J253" s="51" t="s">
        <v>43</v>
      </c>
      <c r="K253" s="13" t="s">
        <v>398</v>
      </c>
      <c r="L253" s="21">
        <f>+SUMIFS(Resultados_Dic3!H$3:H$99980,Resultados_Dic3!$F$3:$F$99980,Produccion_PJ!$K253,Resultados_Dic3!$D$3:$D$99980,Produccion_PJ!$K$248,Resultados_Dic3!$E$3:$E$99980,Produccion_PJ!$J253,Resultados_Dic3!$A$3:$A$99980,Produccion_PJ!$H253)</f>
        <v>0</v>
      </c>
      <c r="M253" s="21">
        <f>+SUMIFS(Resultados_Dic3!I$3:I$99980,Resultados_Dic3!$F$3:$F$99980,Produccion_PJ!$K253,Resultados_Dic3!$D$3:$D$99980,Produccion_PJ!$K$248,Resultados_Dic3!$E$3:$E$99980,Produccion_PJ!$J253,Resultados_Dic3!$A$3:$A$99980,Produccion_PJ!$H253)</f>
        <v>0</v>
      </c>
      <c r="N253" s="21">
        <f>+SUMIFS(Resultados_Dic3!J$3:J$99980,Resultados_Dic3!$F$3:$F$99980,Produccion_PJ!$K253,Resultados_Dic3!$D$3:$D$99980,Produccion_PJ!$K$248,Resultados_Dic3!$E$3:$E$99980,Produccion_PJ!$J253,Resultados_Dic3!$A$3:$A$99980,Produccion_PJ!$H253)</f>
        <v>0</v>
      </c>
      <c r="O253" s="21">
        <f>+SUMIFS(Resultados_Dic3!K$3:K$99980,Resultados_Dic3!$F$3:$F$99980,Produccion_PJ!$K253,Resultados_Dic3!$D$3:$D$99980,Produccion_PJ!$K$248,Resultados_Dic3!$E$3:$E$99980,Produccion_PJ!$J253,Resultados_Dic3!$A$3:$A$99980,Produccion_PJ!$H253)</f>
        <v>0</v>
      </c>
      <c r="P253" s="21">
        <f>+SUMIFS(Resultados_Dic3!L$3:L$99980,Resultados_Dic3!$F$3:$F$99980,Produccion_PJ!$K253,Resultados_Dic3!$D$3:$D$99980,Produccion_PJ!$K$248,Resultados_Dic3!$E$3:$E$99980,Produccion_PJ!$J253,Resultados_Dic3!$A$3:$A$99980,Produccion_PJ!$H253)</f>
        <v>0</v>
      </c>
      <c r="Q253" s="21">
        <f>+SUMIFS(Resultados_Dic3!M$3:M$99980,Resultados_Dic3!$F$3:$F$99980,Produccion_PJ!$K253,Resultados_Dic3!$D$3:$D$99980,Produccion_PJ!$K$248,Resultados_Dic3!$E$3:$E$99980,Produccion_PJ!$J253,Resultados_Dic3!$A$3:$A$99980,Produccion_PJ!$H253)</f>
        <v>0</v>
      </c>
      <c r="R253" s="21">
        <f>+SUMIFS(Resultados_Dic3!N$3:N$99980,Resultados_Dic3!$F$3:$F$99980,Produccion_PJ!$K253,Resultados_Dic3!$D$3:$D$99980,Produccion_PJ!$K$248,Resultados_Dic3!$E$3:$E$99980,Produccion_PJ!$J253,Resultados_Dic3!$A$3:$A$99980,Produccion_PJ!$H253)</f>
        <v>0</v>
      </c>
      <c r="S253" s="21">
        <f>+SUMIFS(Resultados_Dic3!O$3:O$99980,Resultados_Dic3!$F$3:$F$99980,Produccion_PJ!$K253,Resultados_Dic3!$D$3:$D$99980,Produccion_PJ!$K$248,Resultados_Dic3!$E$3:$E$99980,Produccion_PJ!$J253,Resultados_Dic3!$A$3:$A$99980,Produccion_PJ!$H253)</f>
        <v>0</v>
      </c>
      <c r="T253" s="21">
        <f>+SUMIFS(Resultados_Dic3!P$3:P$99980,Resultados_Dic3!$F$3:$F$99980,Produccion_PJ!$K253,Resultados_Dic3!$D$3:$D$99980,Produccion_PJ!$K$248,Resultados_Dic3!$E$3:$E$99980,Produccion_PJ!$J253,Resultados_Dic3!$A$3:$A$99980,Produccion_PJ!$H253)</f>
        <v>0</v>
      </c>
      <c r="U253" s="21">
        <f>+SUMIFS(Resultados_Dic3!Q$3:Q$99980,Resultados_Dic3!$F$3:$F$99980,Produccion_PJ!$K253,Resultados_Dic3!$D$3:$D$99980,Produccion_PJ!$K$248,Resultados_Dic3!$E$3:$E$99980,Produccion_PJ!$J253,Resultados_Dic3!$A$3:$A$99980,Produccion_PJ!$H253)</f>
        <v>0</v>
      </c>
      <c r="V253" s="21">
        <f>+SUMIFS(Resultados_Dic3!R$3:R$99980,Resultados_Dic3!$F$3:$F$99980,Produccion_PJ!$K253,Resultados_Dic3!$D$3:$D$99980,Produccion_PJ!$K$248,Resultados_Dic3!$E$3:$E$99980,Produccion_PJ!$J253,Resultados_Dic3!$A$3:$A$99980,Produccion_PJ!$H253)</f>
        <v>0</v>
      </c>
      <c r="W253" s="21">
        <f>+SUMIFS(Resultados_Dic3!S$3:S$99980,Resultados_Dic3!$F$3:$F$99980,Produccion_PJ!$K253,Resultados_Dic3!$D$3:$D$99980,Produccion_PJ!$K$248,Resultados_Dic3!$E$3:$E$99980,Produccion_PJ!$J253,Resultados_Dic3!$A$3:$A$99980,Produccion_PJ!$H253)</f>
        <v>0</v>
      </c>
      <c r="X253" s="21">
        <f>+SUMIFS(Resultados_Dic3!T$3:T$99980,Resultados_Dic3!$F$3:$F$99980,Produccion_PJ!$K253,Resultados_Dic3!$D$3:$D$99980,Produccion_PJ!$K$248,Resultados_Dic3!$E$3:$E$99980,Produccion_PJ!$J253,Resultados_Dic3!$A$3:$A$99980,Produccion_PJ!$H253)</f>
        <v>0</v>
      </c>
      <c r="Y253" s="21">
        <f>+SUMIFS(Resultados_Dic3!U$3:U$99980,Resultados_Dic3!$F$3:$F$99980,Produccion_PJ!$K253,Resultados_Dic3!$D$3:$D$99980,Produccion_PJ!$K$248,Resultados_Dic3!$E$3:$E$99980,Produccion_PJ!$J253,Resultados_Dic3!$A$3:$A$99980,Produccion_PJ!$H253)</f>
        <v>0</v>
      </c>
      <c r="Z253" s="21">
        <f>+SUMIFS(Resultados_Dic3!V$3:V$99980,Resultados_Dic3!$F$3:$F$99980,Produccion_PJ!$K253,Resultados_Dic3!$D$3:$D$99980,Produccion_PJ!$K$248,Resultados_Dic3!$E$3:$E$99980,Produccion_PJ!$J253,Resultados_Dic3!$A$3:$A$99980,Produccion_PJ!$H253)</f>
        <v>0</v>
      </c>
      <c r="AA253" s="21">
        <f>+SUMIFS(Resultados_Dic3!W$3:W$99980,Resultados_Dic3!$F$3:$F$99980,Produccion_PJ!$K253,Resultados_Dic3!$D$3:$D$99980,Produccion_PJ!$K$248,Resultados_Dic3!$E$3:$E$99980,Produccion_PJ!$J253,Resultados_Dic3!$A$3:$A$99980,Produccion_PJ!$H253)</f>
        <v>0</v>
      </c>
      <c r="AB253" s="21">
        <f>+SUMIFS(Resultados_Dic3!X$3:X$99980,Resultados_Dic3!$F$3:$F$99980,Produccion_PJ!$K253,Resultados_Dic3!$D$3:$D$99980,Produccion_PJ!$K$248,Resultados_Dic3!$E$3:$E$99980,Produccion_PJ!$J253,Resultados_Dic3!$A$3:$A$99980,Produccion_PJ!$H253)</f>
        <v>0</v>
      </c>
      <c r="AC253" s="21">
        <f>+SUMIFS(Resultados_Dic3!Y$3:Y$99980,Resultados_Dic3!$F$3:$F$99980,Produccion_PJ!$K253,Resultados_Dic3!$D$3:$D$99980,Produccion_PJ!$K$248,Resultados_Dic3!$E$3:$E$99980,Produccion_PJ!$J253,Resultados_Dic3!$A$3:$A$99980,Produccion_PJ!$H253)</f>
        <v>0</v>
      </c>
      <c r="AD253" s="21">
        <f>+SUMIFS(Resultados_Dic3!Z$3:Z$99980,Resultados_Dic3!$F$3:$F$99980,Produccion_PJ!$K253,Resultados_Dic3!$D$3:$D$99980,Produccion_PJ!$K$248,Resultados_Dic3!$E$3:$E$99980,Produccion_PJ!$J253,Resultados_Dic3!$A$3:$A$99980,Produccion_PJ!$H253)</f>
        <v>0</v>
      </c>
      <c r="AE253" s="21">
        <f>+SUMIFS(Resultados_Dic3!AA$3:AA$99980,Resultados_Dic3!$F$3:$F$99980,Produccion_PJ!$K253,Resultados_Dic3!$D$3:$D$99980,Produccion_PJ!$K$248,Resultados_Dic3!$E$3:$E$99980,Produccion_PJ!$J253,Resultados_Dic3!$A$3:$A$99980,Produccion_PJ!$H253)</f>
        <v>0</v>
      </c>
      <c r="AF253" s="21">
        <f>+SUMIFS(Resultados_Dic3!AB$3:AB$99980,Resultados_Dic3!$F$3:$F$99980,Produccion_PJ!$K253,Resultados_Dic3!$D$3:$D$99980,Produccion_PJ!$K$248,Resultados_Dic3!$E$3:$E$99980,Produccion_PJ!$J253,Resultados_Dic3!$A$3:$A$99980,Produccion_PJ!$H253)</f>
        <v>0</v>
      </c>
      <c r="AG253" s="21">
        <f>+SUMIFS(Resultados_Dic3!AC$3:AC$99980,Resultados_Dic3!$F$3:$F$99980,Produccion_PJ!$K253,Resultados_Dic3!$D$3:$D$99980,Produccion_PJ!$K$248,Resultados_Dic3!$E$3:$E$99980,Produccion_PJ!$J253,Resultados_Dic3!$A$3:$A$99980,Produccion_PJ!$H253)</f>
        <v>0</v>
      </c>
      <c r="AH253" s="21">
        <f>+SUMIFS(Resultados_Dic3!AD$3:AD$99980,Resultados_Dic3!$F$3:$F$99980,Produccion_PJ!$K253,Resultados_Dic3!$D$3:$D$99980,Produccion_PJ!$K$248,Resultados_Dic3!$E$3:$E$99980,Produccion_PJ!$J253,Resultados_Dic3!$A$3:$A$99980,Produccion_PJ!$H253)</f>
        <v>0</v>
      </c>
      <c r="AI253" s="21">
        <f>+SUMIFS(Resultados_Dic3!AE$3:AE$99980,Resultados_Dic3!$F$3:$F$99980,Produccion_PJ!$K253,Resultados_Dic3!$D$3:$D$99980,Produccion_PJ!$K$248,Resultados_Dic3!$E$3:$E$99980,Produccion_PJ!$J253,Resultados_Dic3!$A$3:$A$99980,Produccion_PJ!$H253)</f>
        <v>0</v>
      </c>
      <c r="AJ253" s="21">
        <f>+SUMIFS(Resultados_Dic3!AF$3:AF$99980,Resultados_Dic3!$F$3:$F$99980,Produccion_PJ!$K253,Resultados_Dic3!$D$3:$D$99980,Produccion_PJ!$K$248,Resultados_Dic3!$E$3:$E$99980,Produccion_PJ!$J253,Resultados_Dic3!$A$3:$A$99980,Produccion_PJ!$H253)</f>
        <v>0</v>
      </c>
      <c r="AK253" s="21">
        <f>+SUMIFS(Resultados_Dic3!AG$3:AG$99980,Resultados_Dic3!$F$3:$F$99980,Produccion_PJ!$K253,Resultados_Dic3!$D$3:$D$99980,Produccion_PJ!$K$248,Resultados_Dic3!$E$3:$E$99980,Produccion_PJ!$J253,Resultados_Dic3!$A$3:$A$99980,Produccion_PJ!$H253)</f>
        <v>0</v>
      </c>
      <c r="AL253" s="21">
        <f>+SUMIFS(Resultados_Dic3!AH$3:AH$99980,Resultados_Dic3!$F$3:$F$99980,Produccion_PJ!$K253,Resultados_Dic3!$D$3:$D$99980,Produccion_PJ!$K$248,Resultados_Dic3!$E$3:$E$99980,Produccion_PJ!$J253,Resultados_Dic3!$A$3:$A$99980,Produccion_PJ!$H253)</f>
        <v>0</v>
      </c>
      <c r="AM253" s="21">
        <f>+SUMIFS(Resultados_Dic3!AI$3:AI$99980,Resultados_Dic3!$F$3:$F$99980,Produccion_PJ!$K253,Resultados_Dic3!$D$3:$D$99980,Produccion_PJ!$K$248,Resultados_Dic3!$E$3:$E$99980,Produccion_PJ!$J253,Resultados_Dic3!$A$3:$A$99980,Produccion_PJ!$H253)</f>
        <v>0</v>
      </c>
      <c r="AN253" s="21">
        <f>+SUMIFS(Resultados_Dic3!AJ$3:AJ$99980,Resultados_Dic3!$F$3:$F$99980,Produccion_PJ!$K253,Resultados_Dic3!$D$3:$D$99980,Produccion_PJ!$K$248,Resultados_Dic3!$E$3:$E$99980,Produccion_PJ!$J253,Resultados_Dic3!$A$3:$A$99980,Produccion_PJ!$H253)</f>
        <v>0</v>
      </c>
      <c r="AO253" s="21">
        <f>+SUMIFS(Resultados_Dic3!AK$3:AK$99980,Resultados_Dic3!$F$3:$F$99980,Produccion_PJ!$K253,Resultados_Dic3!$D$3:$D$99980,Produccion_PJ!$K$248,Resultados_Dic3!$E$3:$E$99980,Produccion_PJ!$J253,Resultados_Dic3!$A$3:$A$99980,Produccion_PJ!$H253)</f>
        <v>0</v>
      </c>
      <c r="AP253" s="21">
        <f>+SUMIFS(Resultados_Dic3!AL$3:AL$99980,Resultados_Dic3!$F$3:$F$99980,Produccion_PJ!$K253,Resultados_Dic3!$D$3:$D$99980,Produccion_PJ!$K$248,Resultados_Dic3!$E$3:$E$99980,Produccion_PJ!$J253,Resultados_Dic3!$A$3:$A$99980,Produccion_PJ!$H253)</f>
        <v>0</v>
      </c>
      <c r="AQ253" s="21">
        <f>+SUMIFS(Resultados_Dic3!AM$3:AM$99980,Resultados_Dic3!$F$3:$F$99980,Produccion_PJ!$K253,Resultados_Dic3!$D$3:$D$99980,Produccion_PJ!$K$248,Resultados_Dic3!$E$3:$E$99980,Produccion_PJ!$J253,Resultados_Dic3!$A$3:$A$99980,Produccion_PJ!$H253)</f>
        <v>0</v>
      </c>
    </row>
    <row r="254" spans="1:43" x14ac:dyDescent="0.25">
      <c r="H254" s="17" t="str">
        <f t="shared" si="534"/>
        <v>DIC5</v>
      </c>
      <c r="J254" s="51" t="s">
        <v>43</v>
      </c>
      <c r="K254" s="13" t="s">
        <v>399</v>
      </c>
      <c r="L254" s="21">
        <f>+SUMIFS(Resultados_Dic3!H$3:H$99980,Resultados_Dic3!$F$3:$F$99980,Produccion_PJ!$K254,Resultados_Dic3!$D$3:$D$99980,Produccion_PJ!$K$248,Resultados_Dic3!$E$3:$E$99980,Produccion_PJ!$J254,Resultados_Dic3!$A$3:$A$99980,Produccion_PJ!$H254)</f>
        <v>0</v>
      </c>
      <c r="M254" s="21">
        <f>+SUMIFS(Resultados_Dic3!I$3:I$99980,Resultados_Dic3!$F$3:$F$99980,Produccion_PJ!$K254,Resultados_Dic3!$D$3:$D$99980,Produccion_PJ!$K$248,Resultados_Dic3!$E$3:$E$99980,Produccion_PJ!$J254,Resultados_Dic3!$A$3:$A$99980,Produccion_PJ!$H254)</f>
        <v>0</v>
      </c>
      <c r="N254" s="21">
        <f>+SUMIFS(Resultados_Dic3!J$3:J$99980,Resultados_Dic3!$F$3:$F$99980,Produccion_PJ!$K254,Resultados_Dic3!$D$3:$D$99980,Produccion_PJ!$K$248,Resultados_Dic3!$E$3:$E$99980,Produccion_PJ!$J254,Resultados_Dic3!$A$3:$A$99980,Produccion_PJ!$H254)</f>
        <v>0</v>
      </c>
      <c r="O254" s="21">
        <f>+SUMIFS(Resultados_Dic3!K$3:K$99980,Resultados_Dic3!$F$3:$F$99980,Produccion_PJ!$K254,Resultados_Dic3!$D$3:$D$99980,Produccion_PJ!$K$248,Resultados_Dic3!$E$3:$E$99980,Produccion_PJ!$J254,Resultados_Dic3!$A$3:$A$99980,Produccion_PJ!$H254)</f>
        <v>0</v>
      </c>
      <c r="P254" s="21">
        <f>+SUMIFS(Resultados_Dic3!L$3:L$99980,Resultados_Dic3!$F$3:$F$99980,Produccion_PJ!$K254,Resultados_Dic3!$D$3:$D$99980,Produccion_PJ!$K$248,Resultados_Dic3!$E$3:$E$99980,Produccion_PJ!$J254,Resultados_Dic3!$A$3:$A$99980,Produccion_PJ!$H254)</f>
        <v>0</v>
      </c>
      <c r="Q254" s="21">
        <f>+SUMIFS(Resultados_Dic3!M$3:M$99980,Resultados_Dic3!$F$3:$F$99980,Produccion_PJ!$K254,Resultados_Dic3!$D$3:$D$99980,Produccion_PJ!$K$248,Resultados_Dic3!$E$3:$E$99980,Produccion_PJ!$J254,Resultados_Dic3!$A$3:$A$99980,Produccion_PJ!$H254)</f>
        <v>0</v>
      </c>
      <c r="R254" s="21">
        <f>+SUMIFS(Resultados_Dic3!N$3:N$99980,Resultados_Dic3!$F$3:$F$99980,Produccion_PJ!$K254,Resultados_Dic3!$D$3:$D$99980,Produccion_PJ!$K$248,Resultados_Dic3!$E$3:$E$99980,Produccion_PJ!$J254,Resultados_Dic3!$A$3:$A$99980,Produccion_PJ!$H254)</f>
        <v>0</v>
      </c>
      <c r="S254" s="21">
        <f>+SUMIFS(Resultados_Dic3!O$3:O$99980,Resultados_Dic3!$F$3:$F$99980,Produccion_PJ!$K254,Resultados_Dic3!$D$3:$D$99980,Produccion_PJ!$K$248,Resultados_Dic3!$E$3:$E$99980,Produccion_PJ!$J254,Resultados_Dic3!$A$3:$A$99980,Produccion_PJ!$H254)</f>
        <v>0</v>
      </c>
      <c r="T254" s="21">
        <f>+SUMIFS(Resultados_Dic3!P$3:P$99980,Resultados_Dic3!$F$3:$F$99980,Produccion_PJ!$K254,Resultados_Dic3!$D$3:$D$99980,Produccion_PJ!$K$248,Resultados_Dic3!$E$3:$E$99980,Produccion_PJ!$J254,Resultados_Dic3!$A$3:$A$99980,Produccion_PJ!$H254)</f>
        <v>0</v>
      </c>
      <c r="U254" s="21">
        <f>+SUMIFS(Resultados_Dic3!Q$3:Q$99980,Resultados_Dic3!$F$3:$F$99980,Produccion_PJ!$K254,Resultados_Dic3!$D$3:$D$99980,Produccion_PJ!$K$248,Resultados_Dic3!$E$3:$E$99980,Produccion_PJ!$J254,Resultados_Dic3!$A$3:$A$99980,Produccion_PJ!$H254)</f>
        <v>0</v>
      </c>
      <c r="V254" s="21">
        <f>+SUMIFS(Resultados_Dic3!R$3:R$99980,Resultados_Dic3!$F$3:$F$99980,Produccion_PJ!$K254,Resultados_Dic3!$D$3:$D$99980,Produccion_PJ!$K$248,Resultados_Dic3!$E$3:$E$99980,Produccion_PJ!$J254,Resultados_Dic3!$A$3:$A$99980,Produccion_PJ!$H254)</f>
        <v>0</v>
      </c>
      <c r="W254" s="21">
        <f>+SUMIFS(Resultados_Dic3!S$3:S$99980,Resultados_Dic3!$F$3:$F$99980,Produccion_PJ!$K254,Resultados_Dic3!$D$3:$D$99980,Produccion_PJ!$K$248,Resultados_Dic3!$E$3:$E$99980,Produccion_PJ!$J254,Resultados_Dic3!$A$3:$A$99980,Produccion_PJ!$H254)</f>
        <v>0</v>
      </c>
      <c r="X254" s="21">
        <f>+SUMIFS(Resultados_Dic3!T$3:T$99980,Resultados_Dic3!$F$3:$F$99980,Produccion_PJ!$K254,Resultados_Dic3!$D$3:$D$99980,Produccion_PJ!$K$248,Resultados_Dic3!$E$3:$E$99980,Produccion_PJ!$J254,Resultados_Dic3!$A$3:$A$99980,Produccion_PJ!$H254)</f>
        <v>0</v>
      </c>
      <c r="Y254" s="21">
        <f>+SUMIFS(Resultados_Dic3!U$3:U$99980,Resultados_Dic3!$F$3:$F$99980,Produccion_PJ!$K254,Resultados_Dic3!$D$3:$D$99980,Produccion_PJ!$K$248,Resultados_Dic3!$E$3:$E$99980,Produccion_PJ!$J254,Resultados_Dic3!$A$3:$A$99980,Produccion_PJ!$H254)</f>
        <v>0</v>
      </c>
      <c r="Z254" s="21">
        <f>+SUMIFS(Resultados_Dic3!V$3:V$99980,Resultados_Dic3!$F$3:$F$99980,Produccion_PJ!$K254,Resultados_Dic3!$D$3:$D$99980,Produccion_PJ!$K$248,Resultados_Dic3!$E$3:$E$99980,Produccion_PJ!$J254,Resultados_Dic3!$A$3:$A$99980,Produccion_PJ!$H254)</f>
        <v>0</v>
      </c>
      <c r="AA254" s="21">
        <f>+SUMIFS(Resultados_Dic3!W$3:W$99980,Resultados_Dic3!$F$3:$F$99980,Produccion_PJ!$K254,Resultados_Dic3!$D$3:$D$99980,Produccion_PJ!$K$248,Resultados_Dic3!$E$3:$E$99980,Produccion_PJ!$J254,Resultados_Dic3!$A$3:$A$99980,Produccion_PJ!$H254)</f>
        <v>0</v>
      </c>
      <c r="AB254" s="21">
        <f>+SUMIFS(Resultados_Dic3!X$3:X$99980,Resultados_Dic3!$F$3:$F$99980,Produccion_PJ!$K254,Resultados_Dic3!$D$3:$D$99980,Produccion_PJ!$K$248,Resultados_Dic3!$E$3:$E$99980,Produccion_PJ!$J254,Resultados_Dic3!$A$3:$A$99980,Produccion_PJ!$H254)</f>
        <v>0</v>
      </c>
      <c r="AC254" s="21">
        <f>+SUMIFS(Resultados_Dic3!Y$3:Y$99980,Resultados_Dic3!$F$3:$F$99980,Produccion_PJ!$K254,Resultados_Dic3!$D$3:$D$99980,Produccion_PJ!$K$248,Resultados_Dic3!$E$3:$E$99980,Produccion_PJ!$J254,Resultados_Dic3!$A$3:$A$99980,Produccion_PJ!$H254)</f>
        <v>0</v>
      </c>
      <c r="AD254" s="21">
        <f>+SUMIFS(Resultados_Dic3!Z$3:Z$99980,Resultados_Dic3!$F$3:$F$99980,Produccion_PJ!$K254,Resultados_Dic3!$D$3:$D$99980,Produccion_PJ!$K$248,Resultados_Dic3!$E$3:$E$99980,Produccion_PJ!$J254,Resultados_Dic3!$A$3:$A$99980,Produccion_PJ!$H254)</f>
        <v>0</v>
      </c>
      <c r="AE254" s="21">
        <f>+SUMIFS(Resultados_Dic3!AA$3:AA$99980,Resultados_Dic3!$F$3:$F$99980,Produccion_PJ!$K254,Resultados_Dic3!$D$3:$D$99980,Produccion_PJ!$K$248,Resultados_Dic3!$E$3:$E$99980,Produccion_PJ!$J254,Resultados_Dic3!$A$3:$A$99980,Produccion_PJ!$H254)</f>
        <v>0</v>
      </c>
      <c r="AF254" s="21">
        <f>+SUMIFS(Resultados_Dic3!AB$3:AB$99980,Resultados_Dic3!$F$3:$F$99980,Produccion_PJ!$K254,Resultados_Dic3!$D$3:$D$99980,Produccion_PJ!$K$248,Resultados_Dic3!$E$3:$E$99980,Produccion_PJ!$J254,Resultados_Dic3!$A$3:$A$99980,Produccion_PJ!$H254)</f>
        <v>0</v>
      </c>
      <c r="AG254" s="21">
        <f>+SUMIFS(Resultados_Dic3!AC$3:AC$99980,Resultados_Dic3!$F$3:$F$99980,Produccion_PJ!$K254,Resultados_Dic3!$D$3:$D$99980,Produccion_PJ!$K$248,Resultados_Dic3!$E$3:$E$99980,Produccion_PJ!$J254,Resultados_Dic3!$A$3:$A$99980,Produccion_PJ!$H254)</f>
        <v>0</v>
      </c>
      <c r="AH254" s="21">
        <f>+SUMIFS(Resultados_Dic3!AD$3:AD$99980,Resultados_Dic3!$F$3:$F$99980,Produccion_PJ!$K254,Resultados_Dic3!$D$3:$D$99980,Produccion_PJ!$K$248,Resultados_Dic3!$E$3:$E$99980,Produccion_PJ!$J254,Resultados_Dic3!$A$3:$A$99980,Produccion_PJ!$H254)</f>
        <v>0</v>
      </c>
      <c r="AI254" s="21">
        <f>+SUMIFS(Resultados_Dic3!AE$3:AE$99980,Resultados_Dic3!$F$3:$F$99980,Produccion_PJ!$K254,Resultados_Dic3!$D$3:$D$99980,Produccion_PJ!$K$248,Resultados_Dic3!$E$3:$E$99980,Produccion_PJ!$J254,Resultados_Dic3!$A$3:$A$99980,Produccion_PJ!$H254)</f>
        <v>0</v>
      </c>
      <c r="AJ254" s="21">
        <f>+SUMIFS(Resultados_Dic3!AF$3:AF$99980,Resultados_Dic3!$F$3:$F$99980,Produccion_PJ!$K254,Resultados_Dic3!$D$3:$D$99980,Produccion_PJ!$K$248,Resultados_Dic3!$E$3:$E$99980,Produccion_PJ!$J254,Resultados_Dic3!$A$3:$A$99980,Produccion_PJ!$H254)</f>
        <v>0</v>
      </c>
      <c r="AK254" s="21">
        <f>+SUMIFS(Resultados_Dic3!AG$3:AG$99980,Resultados_Dic3!$F$3:$F$99980,Produccion_PJ!$K254,Resultados_Dic3!$D$3:$D$99980,Produccion_PJ!$K$248,Resultados_Dic3!$E$3:$E$99980,Produccion_PJ!$J254,Resultados_Dic3!$A$3:$A$99980,Produccion_PJ!$H254)</f>
        <v>0</v>
      </c>
      <c r="AL254" s="21">
        <f>+SUMIFS(Resultados_Dic3!AH$3:AH$99980,Resultados_Dic3!$F$3:$F$99980,Produccion_PJ!$K254,Resultados_Dic3!$D$3:$D$99980,Produccion_PJ!$K$248,Resultados_Dic3!$E$3:$E$99980,Produccion_PJ!$J254,Resultados_Dic3!$A$3:$A$99980,Produccion_PJ!$H254)</f>
        <v>0</v>
      </c>
      <c r="AM254" s="21">
        <f>+SUMIFS(Resultados_Dic3!AI$3:AI$99980,Resultados_Dic3!$F$3:$F$99980,Produccion_PJ!$K254,Resultados_Dic3!$D$3:$D$99980,Produccion_PJ!$K$248,Resultados_Dic3!$E$3:$E$99980,Produccion_PJ!$J254,Resultados_Dic3!$A$3:$A$99980,Produccion_PJ!$H254)</f>
        <v>0</v>
      </c>
      <c r="AN254" s="21">
        <f>+SUMIFS(Resultados_Dic3!AJ$3:AJ$99980,Resultados_Dic3!$F$3:$F$99980,Produccion_PJ!$K254,Resultados_Dic3!$D$3:$D$99980,Produccion_PJ!$K$248,Resultados_Dic3!$E$3:$E$99980,Produccion_PJ!$J254,Resultados_Dic3!$A$3:$A$99980,Produccion_PJ!$H254)</f>
        <v>0</v>
      </c>
      <c r="AO254" s="21">
        <f>+SUMIFS(Resultados_Dic3!AK$3:AK$99980,Resultados_Dic3!$F$3:$F$99980,Produccion_PJ!$K254,Resultados_Dic3!$D$3:$D$99980,Produccion_PJ!$K$248,Resultados_Dic3!$E$3:$E$99980,Produccion_PJ!$J254,Resultados_Dic3!$A$3:$A$99980,Produccion_PJ!$H254)</f>
        <v>0</v>
      </c>
      <c r="AP254" s="21">
        <f>+SUMIFS(Resultados_Dic3!AL$3:AL$99980,Resultados_Dic3!$F$3:$F$99980,Produccion_PJ!$K254,Resultados_Dic3!$D$3:$D$99980,Produccion_PJ!$K$248,Resultados_Dic3!$E$3:$E$99980,Produccion_PJ!$J254,Resultados_Dic3!$A$3:$A$99980,Produccion_PJ!$H254)</f>
        <v>0</v>
      </c>
      <c r="AQ254" s="21">
        <f>+SUMIFS(Resultados_Dic3!AM$3:AM$99980,Resultados_Dic3!$F$3:$F$99980,Produccion_PJ!$K254,Resultados_Dic3!$D$3:$D$99980,Produccion_PJ!$K$248,Resultados_Dic3!$E$3:$E$99980,Produccion_PJ!$J254,Resultados_Dic3!$A$3:$A$99980,Produccion_PJ!$H254)</f>
        <v>0</v>
      </c>
    </row>
    <row r="255" spans="1:43" x14ac:dyDescent="0.25">
      <c r="H255" s="17" t="str">
        <f t="shared" si="534"/>
        <v>DIC5</v>
      </c>
      <c r="J255" s="51" t="s">
        <v>43</v>
      </c>
      <c r="K255" s="13" t="s">
        <v>400</v>
      </c>
      <c r="L255" s="21">
        <f>+SUMIFS(Resultados_Dic3!H$3:H$99980,Resultados_Dic3!$F$3:$F$99980,Produccion_PJ!$K255,Resultados_Dic3!$D$3:$D$99980,Produccion_PJ!$K$248,Resultados_Dic3!$E$3:$E$99980,Produccion_PJ!$J255,Resultados_Dic3!$A$3:$A$99980,Produccion_PJ!$H255)</f>
        <v>0</v>
      </c>
      <c r="M255" s="21">
        <f>+SUMIFS(Resultados_Dic3!I$3:I$99980,Resultados_Dic3!$F$3:$F$99980,Produccion_PJ!$K255,Resultados_Dic3!$D$3:$D$99980,Produccion_PJ!$K$248,Resultados_Dic3!$E$3:$E$99980,Produccion_PJ!$J255,Resultados_Dic3!$A$3:$A$99980,Produccion_PJ!$H255)</f>
        <v>0</v>
      </c>
      <c r="N255" s="21">
        <f>+SUMIFS(Resultados_Dic3!J$3:J$99980,Resultados_Dic3!$F$3:$F$99980,Produccion_PJ!$K255,Resultados_Dic3!$D$3:$D$99980,Produccion_PJ!$K$248,Resultados_Dic3!$E$3:$E$99980,Produccion_PJ!$J255,Resultados_Dic3!$A$3:$A$99980,Produccion_PJ!$H255)</f>
        <v>0</v>
      </c>
      <c r="O255" s="21">
        <f>+SUMIFS(Resultados_Dic3!K$3:K$99980,Resultados_Dic3!$F$3:$F$99980,Produccion_PJ!$K255,Resultados_Dic3!$D$3:$D$99980,Produccion_PJ!$K$248,Resultados_Dic3!$E$3:$E$99980,Produccion_PJ!$J255,Resultados_Dic3!$A$3:$A$99980,Produccion_PJ!$H255)</f>
        <v>0</v>
      </c>
      <c r="P255" s="21">
        <f>+SUMIFS(Resultados_Dic3!L$3:L$99980,Resultados_Dic3!$F$3:$F$99980,Produccion_PJ!$K255,Resultados_Dic3!$D$3:$D$99980,Produccion_PJ!$K$248,Resultados_Dic3!$E$3:$E$99980,Produccion_PJ!$J255,Resultados_Dic3!$A$3:$A$99980,Produccion_PJ!$H255)</f>
        <v>0</v>
      </c>
      <c r="Q255" s="21">
        <f>+SUMIFS(Resultados_Dic3!M$3:M$99980,Resultados_Dic3!$F$3:$F$99980,Produccion_PJ!$K255,Resultados_Dic3!$D$3:$D$99980,Produccion_PJ!$K$248,Resultados_Dic3!$E$3:$E$99980,Produccion_PJ!$J255,Resultados_Dic3!$A$3:$A$99980,Produccion_PJ!$H255)</f>
        <v>0</v>
      </c>
      <c r="R255" s="21">
        <f>+SUMIFS(Resultados_Dic3!N$3:N$99980,Resultados_Dic3!$F$3:$F$99980,Produccion_PJ!$K255,Resultados_Dic3!$D$3:$D$99980,Produccion_PJ!$K$248,Resultados_Dic3!$E$3:$E$99980,Produccion_PJ!$J255,Resultados_Dic3!$A$3:$A$99980,Produccion_PJ!$H255)</f>
        <v>0</v>
      </c>
      <c r="S255" s="21">
        <f>+SUMIFS(Resultados_Dic3!O$3:O$99980,Resultados_Dic3!$F$3:$F$99980,Produccion_PJ!$K255,Resultados_Dic3!$D$3:$D$99980,Produccion_PJ!$K$248,Resultados_Dic3!$E$3:$E$99980,Produccion_PJ!$J255,Resultados_Dic3!$A$3:$A$99980,Produccion_PJ!$H255)</f>
        <v>0</v>
      </c>
      <c r="T255" s="21">
        <f>+SUMIFS(Resultados_Dic3!P$3:P$99980,Resultados_Dic3!$F$3:$F$99980,Produccion_PJ!$K255,Resultados_Dic3!$D$3:$D$99980,Produccion_PJ!$K$248,Resultados_Dic3!$E$3:$E$99980,Produccion_PJ!$J255,Resultados_Dic3!$A$3:$A$99980,Produccion_PJ!$H255)</f>
        <v>0</v>
      </c>
      <c r="U255" s="21">
        <f>+SUMIFS(Resultados_Dic3!Q$3:Q$99980,Resultados_Dic3!$F$3:$F$99980,Produccion_PJ!$K255,Resultados_Dic3!$D$3:$D$99980,Produccion_PJ!$K$248,Resultados_Dic3!$E$3:$E$99980,Produccion_PJ!$J255,Resultados_Dic3!$A$3:$A$99980,Produccion_PJ!$H255)</f>
        <v>0</v>
      </c>
      <c r="V255" s="21">
        <f>+SUMIFS(Resultados_Dic3!R$3:R$99980,Resultados_Dic3!$F$3:$F$99980,Produccion_PJ!$K255,Resultados_Dic3!$D$3:$D$99980,Produccion_PJ!$K$248,Resultados_Dic3!$E$3:$E$99980,Produccion_PJ!$J255,Resultados_Dic3!$A$3:$A$99980,Produccion_PJ!$H255)</f>
        <v>0</v>
      </c>
      <c r="W255" s="21">
        <f>+SUMIFS(Resultados_Dic3!S$3:S$99980,Resultados_Dic3!$F$3:$F$99980,Produccion_PJ!$K255,Resultados_Dic3!$D$3:$D$99980,Produccion_PJ!$K$248,Resultados_Dic3!$E$3:$E$99980,Produccion_PJ!$J255,Resultados_Dic3!$A$3:$A$99980,Produccion_PJ!$H255)</f>
        <v>0</v>
      </c>
      <c r="X255" s="21">
        <f>+SUMIFS(Resultados_Dic3!T$3:T$99980,Resultados_Dic3!$F$3:$F$99980,Produccion_PJ!$K255,Resultados_Dic3!$D$3:$D$99980,Produccion_PJ!$K$248,Resultados_Dic3!$E$3:$E$99980,Produccion_PJ!$J255,Resultados_Dic3!$A$3:$A$99980,Produccion_PJ!$H255)</f>
        <v>0</v>
      </c>
      <c r="Y255" s="21">
        <f>+SUMIFS(Resultados_Dic3!U$3:U$99980,Resultados_Dic3!$F$3:$F$99980,Produccion_PJ!$K255,Resultados_Dic3!$D$3:$D$99980,Produccion_PJ!$K$248,Resultados_Dic3!$E$3:$E$99980,Produccion_PJ!$J255,Resultados_Dic3!$A$3:$A$99980,Produccion_PJ!$H255)</f>
        <v>0</v>
      </c>
      <c r="Z255" s="21">
        <f>+SUMIFS(Resultados_Dic3!V$3:V$99980,Resultados_Dic3!$F$3:$F$99980,Produccion_PJ!$K255,Resultados_Dic3!$D$3:$D$99980,Produccion_PJ!$K$248,Resultados_Dic3!$E$3:$E$99980,Produccion_PJ!$J255,Resultados_Dic3!$A$3:$A$99980,Produccion_PJ!$H255)</f>
        <v>0</v>
      </c>
      <c r="AA255" s="21">
        <f>+SUMIFS(Resultados_Dic3!W$3:W$99980,Resultados_Dic3!$F$3:$F$99980,Produccion_PJ!$K255,Resultados_Dic3!$D$3:$D$99980,Produccion_PJ!$K$248,Resultados_Dic3!$E$3:$E$99980,Produccion_PJ!$J255,Resultados_Dic3!$A$3:$A$99980,Produccion_PJ!$H255)</f>
        <v>0</v>
      </c>
      <c r="AB255" s="21">
        <f>+SUMIFS(Resultados_Dic3!X$3:X$99980,Resultados_Dic3!$F$3:$F$99980,Produccion_PJ!$K255,Resultados_Dic3!$D$3:$D$99980,Produccion_PJ!$K$248,Resultados_Dic3!$E$3:$E$99980,Produccion_PJ!$J255,Resultados_Dic3!$A$3:$A$99980,Produccion_PJ!$H255)</f>
        <v>0</v>
      </c>
      <c r="AC255" s="21">
        <f>+SUMIFS(Resultados_Dic3!Y$3:Y$99980,Resultados_Dic3!$F$3:$F$99980,Produccion_PJ!$K255,Resultados_Dic3!$D$3:$D$99980,Produccion_PJ!$K$248,Resultados_Dic3!$E$3:$E$99980,Produccion_PJ!$J255,Resultados_Dic3!$A$3:$A$99980,Produccion_PJ!$H255)</f>
        <v>0</v>
      </c>
      <c r="AD255" s="21">
        <f>+SUMIFS(Resultados_Dic3!Z$3:Z$99980,Resultados_Dic3!$F$3:$F$99980,Produccion_PJ!$K255,Resultados_Dic3!$D$3:$D$99980,Produccion_PJ!$K$248,Resultados_Dic3!$E$3:$E$99980,Produccion_PJ!$J255,Resultados_Dic3!$A$3:$A$99980,Produccion_PJ!$H255)</f>
        <v>0</v>
      </c>
      <c r="AE255" s="21">
        <f>+SUMIFS(Resultados_Dic3!AA$3:AA$99980,Resultados_Dic3!$F$3:$F$99980,Produccion_PJ!$K255,Resultados_Dic3!$D$3:$D$99980,Produccion_PJ!$K$248,Resultados_Dic3!$E$3:$E$99980,Produccion_PJ!$J255,Resultados_Dic3!$A$3:$A$99980,Produccion_PJ!$H255)</f>
        <v>0</v>
      </c>
      <c r="AF255" s="21">
        <f>+SUMIFS(Resultados_Dic3!AB$3:AB$99980,Resultados_Dic3!$F$3:$F$99980,Produccion_PJ!$K255,Resultados_Dic3!$D$3:$D$99980,Produccion_PJ!$K$248,Resultados_Dic3!$E$3:$E$99980,Produccion_PJ!$J255,Resultados_Dic3!$A$3:$A$99980,Produccion_PJ!$H255)</f>
        <v>0</v>
      </c>
      <c r="AG255" s="21">
        <f>+SUMIFS(Resultados_Dic3!AC$3:AC$99980,Resultados_Dic3!$F$3:$F$99980,Produccion_PJ!$K255,Resultados_Dic3!$D$3:$D$99980,Produccion_PJ!$K$248,Resultados_Dic3!$E$3:$E$99980,Produccion_PJ!$J255,Resultados_Dic3!$A$3:$A$99980,Produccion_PJ!$H255)</f>
        <v>0</v>
      </c>
      <c r="AH255" s="21">
        <f>+SUMIFS(Resultados_Dic3!AD$3:AD$99980,Resultados_Dic3!$F$3:$F$99980,Produccion_PJ!$K255,Resultados_Dic3!$D$3:$D$99980,Produccion_PJ!$K$248,Resultados_Dic3!$E$3:$E$99980,Produccion_PJ!$J255,Resultados_Dic3!$A$3:$A$99980,Produccion_PJ!$H255)</f>
        <v>0</v>
      </c>
      <c r="AI255" s="21">
        <f>+SUMIFS(Resultados_Dic3!AE$3:AE$99980,Resultados_Dic3!$F$3:$F$99980,Produccion_PJ!$K255,Resultados_Dic3!$D$3:$D$99980,Produccion_PJ!$K$248,Resultados_Dic3!$E$3:$E$99980,Produccion_PJ!$J255,Resultados_Dic3!$A$3:$A$99980,Produccion_PJ!$H255)</f>
        <v>0</v>
      </c>
      <c r="AJ255" s="21">
        <f>+SUMIFS(Resultados_Dic3!AF$3:AF$99980,Resultados_Dic3!$F$3:$F$99980,Produccion_PJ!$K255,Resultados_Dic3!$D$3:$D$99980,Produccion_PJ!$K$248,Resultados_Dic3!$E$3:$E$99980,Produccion_PJ!$J255,Resultados_Dic3!$A$3:$A$99980,Produccion_PJ!$H255)</f>
        <v>0</v>
      </c>
      <c r="AK255" s="21">
        <f>+SUMIFS(Resultados_Dic3!AG$3:AG$99980,Resultados_Dic3!$F$3:$F$99980,Produccion_PJ!$K255,Resultados_Dic3!$D$3:$D$99980,Produccion_PJ!$K$248,Resultados_Dic3!$E$3:$E$99980,Produccion_PJ!$J255,Resultados_Dic3!$A$3:$A$99980,Produccion_PJ!$H255)</f>
        <v>0</v>
      </c>
      <c r="AL255" s="21">
        <f>+SUMIFS(Resultados_Dic3!AH$3:AH$99980,Resultados_Dic3!$F$3:$F$99980,Produccion_PJ!$K255,Resultados_Dic3!$D$3:$D$99980,Produccion_PJ!$K$248,Resultados_Dic3!$E$3:$E$99980,Produccion_PJ!$J255,Resultados_Dic3!$A$3:$A$99980,Produccion_PJ!$H255)</f>
        <v>0</v>
      </c>
      <c r="AM255" s="21">
        <f>+SUMIFS(Resultados_Dic3!AI$3:AI$99980,Resultados_Dic3!$F$3:$F$99980,Produccion_PJ!$K255,Resultados_Dic3!$D$3:$D$99980,Produccion_PJ!$K$248,Resultados_Dic3!$E$3:$E$99980,Produccion_PJ!$J255,Resultados_Dic3!$A$3:$A$99980,Produccion_PJ!$H255)</f>
        <v>0</v>
      </c>
      <c r="AN255" s="21">
        <f>+SUMIFS(Resultados_Dic3!AJ$3:AJ$99980,Resultados_Dic3!$F$3:$F$99980,Produccion_PJ!$K255,Resultados_Dic3!$D$3:$D$99980,Produccion_PJ!$K$248,Resultados_Dic3!$E$3:$E$99980,Produccion_PJ!$J255,Resultados_Dic3!$A$3:$A$99980,Produccion_PJ!$H255)</f>
        <v>0</v>
      </c>
      <c r="AO255" s="21">
        <f>+SUMIFS(Resultados_Dic3!AK$3:AK$99980,Resultados_Dic3!$F$3:$F$99980,Produccion_PJ!$K255,Resultados_Dic3!$D$3:$D$99980,Produccion_PJ!$K$248,Resultados_Dic3!$E$3:$E$99980,Produccion_PJ!$J255,Resultados_Dic3!$A$3:$A$99980,Produccion_PJ!$H255)</f>
        <v>0</v>
      </c>
      <c r="AP255" s="21">
        <f>+SUMIFS(Resultados_Dic3!AL$3:AL$99980,Resultados_Dic3!$F$3:$F$99980,Produccion_PJ!$K255,Resultados_Dic3!$D$3:$D$99980,Produccion_PJ!$K$248,Resultados_Dic3!$E$3:$E$99980,Produccion_PJ!$J255,Resultados_Dic3!$A$3:$A$99980,Produccion_PJ!$H255)</f>
        <v>0</v>
      </c>
      <c r="AQ255" s="21">
        <f>+SUMIFS(Resultados_Dic3!AM$3:AM$99980,Resultados_Dic3!$F$3:$F$99980,Produccion_PJ!$K255,Resultados_Dic3!$D$3:$D$99980,Produccion_PJ!$K$248,Resultados_Dic3!$E$3:$E$99980,Produccion_PJ!$J255,Resultados_Dic3!$A$3:$A$99980,Produccion_PJ!$H255)</f>
        <v>0</v>
      </c>
    </row>
    <row r="256" spans="1:43" x14ac:dyDescent="0.25">
      <c r="H256" s="17" t="str">
        <f t="shared" si="534"/>
        <v>DIC5</v>
      </c>
      <c r="J256" s="51" t="s">
        <v>43</v>
      </c>
      <c r="K256" s="13" t="s">
        <v>401</v>
      </c>
      <c r="L256" s="21">
        <f>+SUMIFS(Resultados_Dic3!H$3:H$99980,Resultados_Dic3!$F$3:$F$99980,Produccion_PJ!$K256,Resultados_Dic3!$D$3:$D$99980,Produccion_PJ!$K$248,Resultados_Dic3!$E$3:$E$99980,Produccion_PJ!$J256,Resultados_Dic3!$A$3:$A$99980,Produccion_PJ!$H256)</f>
        <v>0</v>
      </c>
      <c r="M256" s="21">
        <f>+SUMIFS(Resultados_Dic3!I$3:I$99980,Resultados_Dic3!$F$3:$F$99980,Produccion_PJ!$K256,Resultados_Dic3!$D$3:$D$99980,Produccion_PJ!$K$248,Resultados_Dic3!$E$3:$E$99980,Produccion_PJ!$J256,Resultados_Dic3!$A$3:$A$99980,Produccion_PJ!$H256)</f>
        <v>0</v>
      </c>
      <c r="N256" s="21">
        <f>+SUMIFS(Resultados_Dic3!J$3:J$99980,Resultados_Dic3!$F$3:$F$99980,Produccion_PJ!$K256,Resultados_Dic3!$D$3:$D$99980,Produccion_PJ!$K$248,Resultados_Dic3!$E$3:$E$99980,Produccion_PJ!$J256,Resultados_Dic3!$A$3:$A$99980,Produccion_PJ!$H256)</f>
        <v>0</v>
      </c>
      <c r="O256" s="21">
        <f>+SUMIFS(Resultados_Dic3!K$3:K$99980,Resultados_Dic3!$F$3:$F$99980,Produccion_PJ!$K256,Resultados_Dic3!$D$3:$D$99980,Produccion_PJ!$K$248,Resultados_Dic3!$E$3:$E$99980,Produccion_PJ!$J256,Resultados_Dic3!$A$3:$A$99980,Produccion_PJ!$H256)</f>
        <v>0</v>
      </c>
      <c r="P256" s="21">
        <f>+SUMIFS(Resultados_Dic3!L$3:L$99980,Resultados_Dic3!$F$3:$F$99980,Produccion_PJ!$K256,Resultados_Dic3!$D$3:$D$99980,Produccion_PJ!$K$248,Resultados_Dic3!$E$3:$E$99980,Produccion_PJ!$J256,Resultados_Dic3!$A$3:$A$99980,Produccion_PJ!$H256)</f>
        <v>0</v>
      </c>
      <c r="Q256" s="21">
        <f>+SUMIFS(Resultados_Dic3!M$3:M$99980,Resultados_Dic3!$F$3:$F$99980,Produccion_PJ!$K256,Resultados_Dic3!$D$3:$D$99980,Produccion_PJ!$K$248,Resultados_Dic3!$E$3:$E$99980,Produccion_PJ!$J256,Resultados_Dic3!$A$3:$A$99980,Produccion_PJ!$H256)</f>
        <v>0</v>
      </c>
      <c r="R256" s="21">
        <f>+SUMIFS(Resultados_Dic3!N$3:N$99980,Resultados_Dic3!$F$3:$F$99980,Produccion_PJ!$K256,Resultados_Dic3!$D$3:$D$99980,Produccion_PJ!$K$248,Resultados_Dic3!$E$3:$E$99980,Produccion_PJ!$J256,Resultados_Dic3!$A$3:$A$99980,Produccion_PJ!$H256)</f>
        <v>0</v>
      </c>
      <c r="S256" s="21">
        <f>+SUMIFS(Resultados_Dic3!O$3:O$99980,Resultados_Dic3!$F$3:$F$99980,Produccion_PJ!$K256,Resultados_Dic3!$D$3:$D$99980,Produccion_PJ!$K$248,Resultados_Dic3!$E$3:$E$99980,Produccion_PJ!$J256,Resultados_Dic3!$A$3:$A$99980,Produccion_PJ!$H256)</f>
        <v>0</v>
      </c>
      <c r="T256" s="21">
        <f>+SUMIFS(Resultados_Dic3!P$3:P$99980,Resultados_Dic3!$F$3:$F$99980,Produccion_PJ!$K256,Resultados_Dic3!$D$3:$D$99980,Produccion_PJ!$K$248,Resultados_Dic3!$E$3:$E$99980,Produccion_PJ!$J256,Resultados_Dic3!$A$3:$A$99980,Produccion_PJ!$H256)</f>
        <v>0</v>
      </c>
      <c r="U256" s="21">
        <f>+SUMIFS(Resultados_Dic3!Q$3:Q$99980,Resultados_Dic3!$F$3:$F$99980,Produccion_PJ!$K256,Resultados_Dic3!$D$3:$D$99980,Produccion_PJ!$K$248,Resultados_Dic3!$E$3:$E$99980,Produccion_PJ!$J256,Resultados_Dic3!$A$3:$A$99980,Produccion_PJ!$H256)</f>
        <v>0</v>
      </c>
      <c r="V256" s="21">
        <f>+SUMIFS(Resultados_Dic3!R$3:R$99980,Resultados_Dic3!$F$3:$F$99980,Produccion_PJ!$K256,Resultados_Dic3!$D$3:$D$99980,Produccion_PJ!$K$248,Resultados_Dic3!$E$3:$E$99980,Produccion_PJ!$J256,Resultados_Dic3!$A$3:$A$99980,Produccion_PJ!$H256)</f>
        <v>0</v>
      </c>
      <c r="W256" s="21">
        <f>+SUMIFS(Resultados_Dic3!S$3:S$99980,Resultados_Dic3!$F$3:$F$99980,Produccion_PJ!$K256,Resultados_Dic3!$D$3:$D$99980,Produccion_PJ!$K$248,Resultados_Dic3!$E$3:$E$99980,Produccion_PJ!$J256,Resultados_Dic3!$A$3:$A$99980,Produccion_PJ!$H256)</f>
        <v>0</v>
      </c>
      <c r="X256" s="21">
        <f>+SUMIFS(Resultados_Dic3!T$3:T$99980,Resultados_Dic3!$F$3:$F$99980,Produccion_PJ!$K256,Resultados_Dic3!$D$3:$D$99980,Produccion_PJ!$K$248,Resultados_Dic3!$E$3:$E$99980,Produccion_PJ!$J256,Resultados_Dic3!$A$3:$A$99980,Produccion_PJ!$H256)</f>
        <v>0</v>
      </c>
      <c r="Y256" s="21">
        <f>+SUMIFS(Resultados_Dic3!U$3:U$99980,Resultados_Dic3!$F$3:$F$99980,Produccion_PJ!$K256,Resultados_Dic3!$D$3:$D$99980,Produccion_PJ!$K$248,Resultados_Dic3!$E$3:$E$99980,Produccion_PJ!$J256,Resultados_Dic3!$A$3:$A$99980,Produccion_PJ!$H256)</f>
        <v>0</v>
      </c>
      <c r="Z256" s="21">
        <f>+SUMIFS(Resultados_Dic3!V$3:V$99980,Resultados_Dic3!$F$3:$F$99980,Produccion_PJ!$K256,Resultados_Dic3!$D$3:$D$99980,Produccion_PJ!$K$248,Resultados_Dic3!$E$3:$E$99980,Produccion_PJ!$J256,Resultados_Dic3!$A$3:$A$99980,Produccion_PJ!$H256)</f>
        <v>0</v>
      </c>
      <c r="AA256" s="21">
        <f>+SUMIFS(Resultados_Dic3!W$3:W$99980,Resultados_Dic3!$F$3:$F$99980,Produccion_PJ!$K256,Resultados_Dic3!$D$3:$D$99980,Produccion_PJ!$K$248,Resultados_Dic3!$E$3:$E$99980,Produccion_PJ!$J256,Resultados_Dic3!$A$3:$A$99980,Produccion_PJ!$H256)</f>
        <v>0</v>
      </c>
      <c r="AB256" s="21">
        <f>+SUMIFS(Resultados_Dic3!X$3:X$99980,Resultados_Dic3!$F$3:$F$99980,Produccion_PJ!$K256,Resultados_Dic3!$D$3:$D$99980,Produccion_PJ!$K$248,Resultados_Dic3!$E$3:$E$99980,Produccion_PJ!$J256,Resultados_Dic3!$A$3:$A$99980,Produccion_PJ!$H256)</f>
        <v>0</v>
      </c>
      <c r="AC256" s="21">
        <f>+SUMIFS(Resultados_Dic3!Y$3:Y$99980,Resultados_Dic3!$F$3:$F$99980,Produccion_PJ!$K256,Resultados_Dic3!$D$3:$D$99980,Produccion_PJ!$K$248,Resultados_Dic3!$E$3:$E$99980,Produccion_PJ!$J256,Resultados_Dic3!$A$3:$A$99980,Produccion_PJ!$H256)</f>
        <v>0</v>
      </c>
      <c r="AD256" s="21">
        <f>+SUMIFS(Resultados_Dic3!Z$3:Z$99980,Resultados_Dic3!$F$3:$F$99980,Produccion_PJ!$K256,Resultados_Dic3!$D$3:$D$99980,Produccion_PJ!$K$248,Resultados_Dic3!$E$3:$E$99980,Produccion_PJ!$J256,Resultados_Dic3!$A$3:$A$99980,Produccion_PJ!$H256)</f>
        <v>0</v>
      </c>
      <c r="AE256" s="21">
        <f>+SUMIFS(Resultados_Dic3!AA$3:AA$99980,Resultados_Dic3!$F$3:$F$99980,Produccion_PJ!$K256,Resultados_Dic3!$D$3:$D$99980,Produccion_PJ!$K$248,Resultados_Dic3!$E$3:$E$99980,Produccion_PJ!$J256,Resultados_Dic3!$A$3:$A$99980,Produccion_PJ!$H256)</f>
        <v>0</v>
      </c>
      <c r="AF256" s="21">
        <f>+SUMIFS(Resultados_Dic3!AB$3:AB$99980,Resultados_Dic3!$F$3:$F$99980,Produccion_PJ!$K256,Resultados_Dic3!$D$3:$D$99980,Produccion_PJ!$K$248,Resultados_Dic3!$E$3:$E$99980,Produccion_PJ!$J256,Resultados_Dic3!$A$3:$A$99980,Produccion_PJ!$H256)</f>
        <v>0</v>
      </c>
      <c r="AG256" s="21">
        <f>+SUMIFS(Resultados_Dic3!AC$3:AC$99980,Resultados_Dic3!$F$3:$F$99980,Produccion_PJ!$K256,Resultados_Dic3!$D$3:$D$99980,Produccion_PJ!$K$248,Resultados_Dic3!$E$3:$E$99980,Produccion_PJ!$J256,Resultados_Dic3!$A$3:$A$99980,Produccion_PJ!$H256)</f>
        <v>0</v>
      </c>
      <c r="AH256" s="21">
        <f>+SUMIFS(Resultados_Dic3!AD$3:AD$99980,Resultados_Dic3!$F$3:$F$99980,Produccion_PJ!$K256,Resultados_Dic3!$D$3:$D$99980,Produccion_PJ!$K$248,Resultados_Dic3!$E$3:$E$99980,Produccion_PJ!$J256,Resultados_Dic3!$A$3:$A$99980,Produccion_PJ!$H256)</f>
        <v>0</v>
      </c>
      <c r="AI256" s="21">
        <f>+SUMIFS(Resultados_Dic3!AE$3:AE$99980,Resultados_Dic3!$F$3:$F$99980,Produccion_PJ!$K256,Resultados_Dic3!$D$3:$D$99980,Produccion_PJ!$K$248,Resultados_Dic3!$E$3:$E$99980,Produccion_PJ!$J256,Resultados_Dic3!$A$3:$A$99980,Produccion_PJ!$H256)</f>
        <v>0</v>
      </c>
      <c r="AJ256" s="21">
        <f>+SUMIFS(Resultados_Dic3!AF$3:AF$99980,Resultados_Dic3!$F$3:$F$99980,Produccion_PJ!$K256,Resultados_Dic3!$D$3:$D$99980,Produccion_PJ!$K$248,Resultados_Dic3!$E$3:$E$99980,Produccion_PJ!$J256,Resultados_Dic3!$A$3:$A$99980,Produccion_PJ!$H256)</f>
        <v>0</v>
      </c>
      <c r="AK256" s="21">
        <f>+SUMIFS(Resultados_Dic3!AG$3:AG$99980,Resultados_Dic3!$F$3:$F$99980,Produccion_PJ!$K256,Resultados_Dic3!$D$3:$D$99980,Produccion_PJ!$K$248,Resultados_Dic3!$E$3:$E$99980,Produccion_PJ!$J256,Resultados_Dic3!$A$3:$A$99980,Produccion_PJ!$H256)</f>
        <v>0</v>
      </c>
      <c r="AL256" s="21">
        <f>+SUMIFS(Resultados_Dic3!AH$3:AH$99980,Resultados_Dic3!$F$3:$F$99980,Produccion_PJ!$K256,Resultados_Dic3!$D$3:$D$99980,Produccion_PJ!$K$248,Resultados_Dic3!$E$3:$E$99980,Produccion_PJ!$J256,Resultados_Dic3!$A$3:$A$99980,Produccion_PJ!$H256)</f>
        <v>0</v>
      </c>
      <c r="AM256" s="21">
        <f>+SUMIFS(Resultados_Dic3!AI$3:AI$99980,Resultados_Dic3!$F$3:$F$99980,Produccion_PJ!$K256,Resultados_Dic3!$D$3:$D$99980,Produccion_PJ!$K$248,Resultados_Dic3!$E$3:$E$99980,Produccion_PJ!$J256,Resultados_Dic3!$A$3:$A$99980,Produccion_PJ!$H256)</f>
        <v>0</v>
      </c>
      <c r="AN256" s="21">
        <f>+SUMIFS(Resultados_Dic3!AJ$3:AJ$99980,Resultados_Dic3!$F$3:$F$99980,Produccion_PJ!$K256,Resultados_Dic3!$D$3:$D$99980,Produccion_PJ!$K$248,Resultados_Dic3!$E$3:$E$99980,Produccion_PJ!$J256,Resultados_Dic3!$A$3:$A$99980,Produccion_PJ!$H256)</f>
        <v>0</v>
      </c>
      <c r="AO256" s="21">
        <f>+SUMIFS(Resultados_Dic3!AK$3:AK$99980,Resultados_Dic3!$F$3:$F$99980,Produccion_PJ!$K256,Resultados_Dic3!$D$3:$D$99980,Produccion_PJ!$K$248,Resultados_Dic3!$E$3:$E$99980,Produccion_PJ!$J256,Resultados_Dic3!$A$3:$A$99980,Produccion_PJ!$H256)</f>
        <v>0</v>
      </c>
      <c r="AP256" s="21">
        <f>+SUMIFS(Resultados_Dic3!AL$3:AL$99980,Resultados_Dic3!$F$3:$F$99980,Produccion_PJ!$K256,Resultados_Dic3!$D$3:$D$99980,Produccion_PJ!$K$248,Resultados_Dic3!$E$3:$E$99980,Produccion_PJ!$J256,Resultados_Dic3!$A$3:$A$99980,Produccion_PJ!$H256)</f>
        <v>0</v>
      </c>
      <c r="AQ256" s="21">
        <f>+SUMIFS(Resultados_Dic3!AM$3:AM$99980,Resultados_Dic3!$F$3:$F$99980,Produccion_PJ!$K256,Resultados_Dic3!$D$3:$D$99980,Produccion_PJ!$K$248,Resultados_Dic3!$E$3:$E$99980,Produccion_PJ!$J256,Resultados_Dic3!$A$3:$A$99980,Produccion_PJ!$H256)</f>
        <v>0</v>
      </c>
    </row>
    <row r="257" spans="1:47" x14ac:dyDescent="0.25">
      <c r="H257" s="17" t="str">
        <f t="shared" si="534"/>
        <v>DIC5</v>
      </c>
      <c r="J257" s="51" t="s">
        <v>43</v>
      </c>
      <c r="K257" s="13" t="s">
        <v>402</v>
      </c>
      <c r="L257" s="21">
        <f>+SUMIFS(Resultados_Dic3!H$3:H$99980,Resultados_Dic3!$F$3:$F$99980,Produccion_PJ!$K257,Resultados_Dic3!$D$3:$D$99980,Produccion_PJ!$K$248,Resultados_Dic3!$E$3:$E$99980,Produccion_PJ!$J257,Resultados_Dic3!$A$3:$A$99980,Produccion_PJ!$H257)</f>
        <v>0</v>
      </c>
      <c r="M257" s="21">
        <f>+SUMIFS(Resultados_Dic3!I$3:I$99980,Resultados_Dic3!$F$3:$F$99980,Produccion_PJ!$K257,Resultados_Dic3!$D$3:$D$99980,Produccion_PJ!$K$248,Resultados_Dic3!$E$3:$E$99980,Produccion_PJ!$J257,Resultados_Dic3!$A$3:$A$99980,Produccion_PJ!$H257)</f>
        <v>0</v>
      </c>
      <c r="N257" s="21">
        <f>+SUMIFS(Resultados_Dic3!J$3:J$99980,Resultados_Dic3!$F$3:$F$99980,Produccion_PJ!$K257,Resultados_Dic3!$D$3:$D$99980,Produccion_PJ!$K$248,Resultados_Dic3!$E$3:$E$99980,Produccion_PJ!$J257,Resultados_Dic3!$A$3:$A$99980,Produccion_PJ!$H257)</f>
        <v>0</v>
      </c>
      <c r="O257" s="21">
        <f>+SUMIFS(Resultados_Dic3!K$3:K$99980,Resultados_Dic3!$F$3:$F$99980,Produccion_PJ!$K257,Resultados_Dic3!$D$3:$D$99980,Produccion_PJ!$K$248,Resultados_Dic3!$E$3:$E$99980,Produccion_PJ!$J257,Resultados_Dic3!$A$3:$A$99980,Produccion_PJ!$H257)</f>
        <v>0</v>
      </c>
      <c r="P257" s="21">
        <f>+SUMIFS(Resultados_Dic3!L$3:L$99980,Resultados_Dic3!$F$3:$F$99980,Produccion_PJ!$K257,Resultados_Dic3!$D$3:$D$99980,Produccion_PJ!$K$248,Resultados_Dic3!$E$3:$E$99980,Produccion_PJ!$J257,Resultados_Dic3!$A$3:$A$99980,Produccion_PJ!$H257)</f>
        <v>0</v>
      </c>
      <c r="Q257" s="21">
        <f>+SUMIFS(Resultados_Dic3!M$3:M$99980,Resultados_Dic3!$F$3:$F$99980,Produccion_PJ!$K257,Resultados_Dic3!$D$3:$D$99980,Produccion_PJ!$K$248,Resultados_Dic3!$E$3:$E$99980,Produccion_PJ!$J257,Resultados_Dic3!$A$3:$A$99980,Produccion_PJ!$H257)</f>
        <v>0</v>
      </c>
      <c r="R257" s="21">
        <f>+SUMIFS(Resultados_Dic3!N$3:N$99980,Resultados_Dic3!$F$3:$F$99980,Produccion_PJ!$K257,Resultados_Dic3!$D$3:$D$99980,Produccion_PJ!$K$248,Resultados_Dic3!$E$3:$E$99980,Produccion_PJ!$J257,Resultados_Dic3!$A$3:$A$99980,Produccion_PJ!$H257)</f>
        <v>0</v>
      </c>
      <c r="S257" s="21">
        <f>+SUMIFS(Resultados_Dic3!O$3:O$99980,Resultados_Dic3!$F$3:$F$99980,Produccion_PJ!$K257,Resultados_Dic3!$D$3:$D$99980,Produccion_PJ!$K$248,Resultados_Dic3!$E$3:$E$99980,Produccion_PJ!$J257,Resultados_Dic3!$A$3:$A$99980,Produccion_PJ!$H257)</f>
        <v>0</v>
      </c>
      <c r="T257" s="21">
        <f>+SUMIFS(Resultados_Dic3!P$3:P$99980,Resultados_Dic3!$F$3:$F$99980,Produccion_PJ!$K257,Resultados_Dic3!$D$3:$D$99980,Produccion_PJ!$K$248,Resultados_Dic3!$E$3:$E$99980,Produccion_PJ!$J257,Resultados_Dic3!$A$3:$A$99980,Produccion_PJ!$H257)</f>
        <v>0</v>
      </c>
      <c r="U257" s="21">
        <f>+SUMIFS(Resultados_Dic3!Q$3:Q$99980,Resultados_Dic3!$F$3:$F$99980,Produccion_PJ!$K257,Resultados_Dic3!$D$3:$D$99980,Produccion_PJ!$K$248,Resultados_Dic3!$E$3:$E$99980,Produccion_PJ!$J257,Resultados_Dic3!$A$3:$A$99980,Produccion_PJ!$H257)</f>
        <v>0</v>
      </c>
      <c r="V257" s="21">
        <f>+SUMIFS(Resultados_Dic3!R$3:R$99980,Resultados_Dic3!$F$3:$F$99980,Produccion_PJ!$K257,Resultados_Dic3!$D$3:$D$99980,Produccion_PJ!$K$248,Resultados_Dic3!$E$3:$E$99980,Produccion_PJ!$J257,Resultados_Dic3!$A$3:$A$99980,Produccion_PJ!$H257)</f>
        <v>0</v>
      </c>
      <c r="W257" s="21">
        <f>+SUMIFS(Resultados_Dic3!S$3:S$99980,Resultados_Dic3!$F$3:$F$99980,Produccion_PJ!$K257,Resultados_Dic3!$D$3:$D$99980,Produccion_PJ!$K$248,Resultados_Dic3!$E$3:$E$99980,Produccion_PJ!$J257,Resultados_Dic3!$A$3:$A$99980,Produccion_PJ!$H257)</f>
        <v>0</v>
      </c>
      <c r="X257" s="21">
        <f>+SUMIFS(Resultados_Dic3!T$3:T$99980,Resultados_Dic3!$F$3:$F$99980,Produccion_PJ!$K257,Resultados_Dic3!$D$3:$D$99980,Produccion_PJ!$K$248,Resultados_Dic3!$E$3:$E$99980,Produccion_PJ!$J257,Resultados_Dic3!$A$3:$A$99980,Produccion_PJ!$H257)</f>
        <v>0</v>
      </c>
      <c r="Y257" s="21">
        <f>+SUMIFS(Resultados_Dic3!U$3:U$99980,Resultados_Dic3!$F$3:$F$99980,Produccion_PJ!$K257,Resultados_Dic3!$D$3:$D$99980,Produccion_PJ!$K$248,Resultados_Dic3!$E$3:$E$99980,Produccion_PJ!$J257,Resultados_Dic3!$A$3:$A$99980,Produccion_PJ!$H257)</f>
        <v>0</v>
      </c>
      <c r="Z257" s="21">
        <f>+SUMIFS(Resultados_Dic3!V$3:V$99980,Resultados_Dic3!$F$3:$F$99980,Produccion_PJ!$K257,Resultados_Dic3!$D$3:$D$99980,Produccion_PJ!$K$248,Resultados_Dic3!$E$3:$E$99980,Produccion_PJ!$J257,Resultados_Dic3!$A$3:$A$99980,Produccion_PJ!$H257)</f>
        <v>0</v>
      </c>
      <c r="AA257" s="21">
        <f>+SUMIFS(Resultados_Dic3!W$3:W$99980,Resultados_Dic3!$F$3:$F$99980,Produccion_PJ!$K257,Resultados_Dic3!$D$3:$D$99980,Produccion_PJ!$K$248,Resultados_Dic3!$E$3:$E$99980,Produccion_PJ!$J257,Resultados_Dic3!$A$3:$A$99980,Produccion_PJ!$H257)</f>
        <v>0</v>
      </c>
      <c r="AB257" s="21">
        <f>+SUMIFS(Resultados_Dic3!X$3:X$99980,Resultados_Dic3!$F$3:$F$99980,Produccion_PJ!$K257,Resultados_Dic3!$D$3:$D$99980,Produccion_PJ!$K$248,Resultados_Dic3!$E$3:$E$99980,Produccion_PJ!$J257,Resultados_Dic3!$A$3:$A$99980,Produccion_PJ!$H257)</f>
        <v>0</v>
      </c>
      <c r="AC257" s="21">
        <f>+SUMIFS(Resultados_Dic3!Y$3:Y$99980,Resultados_Dic3!$F$3:$F$99980,Produccion_PJ!$K257,Resultados_Dic3!$D$3:$D$99980,Produccion_PJ!$K$248,Resultados_Dic3!$E$3:$E$99980,Produccion_PJ!$J257,Resultados_Dic3!$A$3:$A$99980,Produccion_PJ!$H257)</f>
        <v>0</v>
      </c>
      <c r="AD257" s="21">
        <f>+SUMIFS(Resultados_Dic3!Z$3:Z$99980,Resultados_Dic3!$F$3:$F$99980,Produccion_PJ!$K257,Resultados_Dic3!$D$3:$D$99980,Produccion_PJ!$K$248,Resultados_Dic3!$E$3:$E$99980,Produccion_PJ!$J257,Resultados_Dic3!$A$3:$A$99980,Produccion_PJ!$H257)</f>
        <v>0</v>
      </c>
      <c r="AE257" s="21">
        <f>+SUMIFS(Resultados_Dic3!AA$3:AA$99980,Resultados_Dic3!$F$3:$F$99980,Produccion_PJ!$K257,Resultados_Dic3!$D$3:$D$99980,Produccion_PJ!$K$248,Resultados_Dic3!$E$3:$E$99980,Produccion_PJ!$J257,Resultados_Dic3!$A$3:$A$99980,Produccion_PJ!$H257)</f>
        <v>0</v>
      </c>
      <c r="AF257" s="21">
        <f>+SUMIFS(Resultados_Dic3!AB$3:AB$99980,Resultados_Dic3!$F$3:$F$99980,Produccion_PJ!$K257,Resultados_Dic3!$D$3:$D$99980,Produccion_PJ!$K$248,Resultados_Dic3!$E$3:$E$99980,Produccion_PJ!$J257,Resultados_Dic3!$A$3:$A$99980,Produccion_PJ!$H257)</f>
        <v>0</v>
      </c>
      <c r="AG257" s="21">
        <f>+SUMIFS(Resultados_Dic3!AC$3:AC$99980,Resultados_Dic3!$F$3:$F$99980,Produccion_PJ!$K257,Resultados_Dic3!$D$3:$D$99980,Produccion_PJ!$K$248,Resultados_Dic3!$E$3:$E$99980,Produccion_PJ!$J257,Resultados_Dic3!$A$3:$A$99980,Produccion_PJ!$H257)</f>
        <v>0</v>
      </c>
      <c r="AH257" s="21">
        <f>+SUMIFS(Resultados_Dic3!AD$3:AD$99980,Resultados_Dic3!$F$3:$F$99980,Produccion_PJ!$K257,Resultados_Dic3!$D$3:$D$99980,Produccion_PJ!$K$248,Resultados_Dic3!$E$3:$E$99980,Produccion_PJ!$J257,Resultados_Dic3!$A$3:$A$99980,Produccion_PJ!$H257)</f>
        <v>0</v>
      </c>
      <c r="AI257" s="21">
        <f>+SUMIFS(Resultados_Dic3!AE$3:AE$99980,Resultados_Dic3!$F$3:$F$99980,Produccion_PJ!$K257,Resultados_Dic3!$D$3:$D$99980,Produccion_PJ!$K$248,Resultados_Dic3!$E$3:$E$99980,Produccion_PJ!$J257,Resultados_Dic3!$A$3:$A$99980,Produccion_PJ!$H257)</f>
        <v>0</v>
      </c>
      <c r="AJ257" s="21">
        <f>+SUMIFS(Resultados_Dic3!AF$3:AF$99980,Resultados_Dic3!$F$3:$F$99980,Produccion_PJ!$K257,Resultados_Dic3!$D$3:$D$99980,Produccion_PJ!$K$248,Resultados_Dic3!$E$3:$E$99980,Produccion_PJ!$J257,Resultados_Dic3!$A$3:$A$99980,Produccion_PJ!$H257)</f>
        <v>0</v>
      </c>
      <c r="AK257" s="21">
        <f>+SUMIFS(Resultados_Dic3!AG$3:AG$99980,Resultados_Dic3!$F$3:$F$99980,Produccion_PJ!$K257,Resultados_Dic3!$D$3:$D$99980,Produccion_PJ!$K$248,Resultados_Dic3!$E$3:$E$99980,Produccion_PJ!$J257,Resultados_Dic3!$A$3:$A$99980,Produccion_PJ!$H257)</f>
        <v>0</v>
      </c>
      <c r="AL257" s="21">
        <f>+SUMIFS(Resultados_Dic3!AH$3:AH$99980,Resultados_Dic3!$F$3:$F$99980,Produccion_PJ!$K257,Resultados_Dic3!$D$3:$D$99980,Produccion_PJ!$K$248,Resultados_Dic3!$E$3:$E$99980,Produccion_PJ!$J257,Resultados_Dic3!$A$3:$A$99980,Produccion_PJ!$H257)</f>
        <v>0</v>
      </c>
      <c r="AM257" s="21">
        <f>+SUMIFS(Resultados_Dic3!AI$3:AI$99980,Resultados_Dic3!$F$3:$F$99980,Produccion_PJ!$K257,Resultados_Dic3!$D$3:$D$99980,Produccion_PJ!$K$248,Resultados_Dic3!$E$3:$E$99980,Produccion_PJ!$J257,Resultados_Dic3!$A$3:$A$99980,Produccion_PJ!$H257)</f>
        <v>0</v>
      </c>
      <c r="AN257" s="21">
        <f>+SUMIFS(Resultados_Dic3!AJ$3:AJ$99980,Resultados_Dic3!$F$3:$F$99980,Produccion_PJ!$K257,Resultados_Dic3!$D$3:$D$99980,Produccion_PJ!$K$248,Resultados_Dic3!$E$3:$E$99980,Produccion_PJ!$J257,Resultados_Dic3!$A$3:$A$99980,Produccion_PJ!$H257)</f>
        <v>0</v>
      </c>
      <c r="AO257" s="21">
        <f>+SUMIFS(Resultados_Dic3!AK$3:AK$99980,Resultados_Dic3!$F$3:$F$99980,Produccion_PJ!$K257,Resultados_Dic3!$D$3:$D$99980,Produccion_PJ!$K$248,Resultados_Dic3!$E$3:$E$99980,Produccion_PJ!$J257,Resultados_Dic3!$A$3:$A$99980,Produccion_PJ!$H257)</f>
        <v>0</v>
      </c>
      <c r="AP257" s="21">
        <f>+SUMIFS(Resultados_Dic3!AL$3:AL$99980,Resultados_Dic3!$F$3:$F$99980,Produccion_PJ!$K257,Resultados_Dic3!$D$3:$D$99980,Produccion_PJ!$K$248,Resultados_Dic3!$E$3:$E$99980,Produccion_PJ!$J257,Resultados_Dic3!$A$3:$A$99980,Produccion_PJ!$H257)</f>
        <v>0</v>
      </c>
      <c r="AQ257" s="21">
        <f>+SUMIFS(Resultados_Dic3!AM$3:AM$99980,Resultados_Dic3!$F$3:$F$99980,Produccion_PJ!$K257,Resultados_Dic3!$D$3:$D$99980,Produccion_PJ!$K$248,Resultados_Dic3!$E$3:$E$99980,Produccion_PJ!$J257,Resultados_Dic3!$A$3:$A$99980,Produccion_PJ!$H257)</f>
        <v>0</v>
      </c>
    </row>
    <row r="258" spans="1:47" s="73" customFormat="1" x14ac:dyDescent="0.25">
      <c r="A258" s="72"/>
      <c r="F258" s="94"/>
      <c r="H258" s="74"/>
      <c r="I258" s="74"/>
      <c r="L258" s="75">
        <f>+SUM(L251:L257)</f>
        <v>0</v>
      </c>
      <c r="M258" s="75">
        <f t="shared" ref="M258" si="535">+SUM(M251:M257)</f>
        <v>0</v>
      </c>
      <c r="N258" s="75">
        <f t="shared" ref="N258" si="536">+SUM(N251:N257)</f>
        <v>0</v>
      </c>
      <c r="O258" s="75">
        <f t="shared" ref="O258" si="537">+SUM(O251:O257)</f>
        <v>0</v>
      </c>
      <c r="P258" s="75">
        <f t="shared" ref="P258" si="538">+SUM(P251:P257)</f>
        <v>0</v>
      </c>
      <c r="Q258" s="75">
        <f t="shared" ref="Q258" si="539">+SUM(Q251:Q257)</f>
        <v>0</v>
      </c>
      <c r="R258" s="75">
        <f t="shared" ref="R258" si="540">+SUM(R251:R257)</f>
        <v>0</v>
      </c>
      <c r="S258" s="75">
        <f t="shared" ref="S258" si="541">+SUM(S251:S257)</f>
        <v>0</v>
      </c>
      <c r="T258" s="75">
        <f t="shared" ref="T258" si="542">+SUM(T251:T257)</f>
        <v>0</v>
      </c>
      <c r="U258" s="75">
        <f t="shared" ref="U258" si="543">+SUM(U251:U257)</f>
        <v>0</v>
      </c>
      <c r="V258" s="75">
        <f t="shared" ref="V258" si="544">+SUM(V251:V257)</f>
        <v>0</v>
      </c>
      <c r="W258" s="75">
        <f t="shared" ref="W258" si="545">+SUM(W251:W257)</f>
        <v>0</v>
      </c>
      <c r="X258" s="75">
        <f t="shared" ref="X258" si="546">+SUM(X251:X257)</f>
        <v>0</v>
      </c>
      <c r="Y258" s="75">
        <f t="shared" ref="Y258" si="547">+SUM(Y251:Y257)</f>
        <v>0</v>
      </c>
      <c r="Z258" s="75">
        <f t="shared" ref="Z258" si="548">+SUM(Z251:Z257)</f>
        <v>0</v>
      </c>
      <c r="AA258" s="75">
        <f t="shared" ref="AA258" si="549">+SUM(AA251:AA257)</f>
        <v>0</v>
      </c>
      <c r="AB258" s="75">
        <f t="shared" ref="AB258" si="550">+SUM(AB251:AB257)</f>
        <v>0</v>
      </c>
      <c r="AC258" s="75">
        <f t="shared" ref="AC258" si="551">+SUM(AC251:AC257)</f>
        <v>0</v>
      </c>
      <c r="AD258" s="75">
        <f t="shared" ref="AD258" si="552">+SUM(AD251:AD257)</f>
        <v>0</v>
      </c>
      <c r="AE258" s="75">
        <f t="shared" ref="AE258" si="553">+SUM(AE251:AE257)</f>
        <v>0</v>
      </c>
      <c r="AF258" s="75">
        <f t="shared" ref="AF258" si="554">+SUM(AF251:AF257)</f>
        <v>0</v>
      </c>
      <c r="AG258" s="75">
        <f t="shared" ref="AG258" si="555">+SUM(AG251:AG257)</f>
        <v>0</v>
      </c>
      <c r="AH258" s="75">
        <f t="shared" ref="AH258" si="556">+SUM(AH251:AH257)</f>
        <v>0</v>
      </c>
      <c r="AI258" s="75">
        <f t="shared" ref="AI258" si="557">+SUM(AI251:AI257)</f>
        <v>0</v>
      </c>
      <c r="AJ258" s="75">
        <f t="shared" ref="AJ258" si="558">+SUM(AJ251:AJ257)</f>
        <v>0</v>
      </c>
      <c r="AK258" s="75">
        <f t="shared" ref="AK258" si="559">+SUM(AK251:AK257)</f>
        <v>0</v>
      </c>
      <c r="AL258" s="75">
        <f t="shared" ref="AL258" si="560">+SUM(AL251:AL257)</f>
        <v>0</v>
      </c>
      <c r="AM258" s="75">
        <f t="shared" ref="AM258" si="561">+SUM(AM251:AM257)</f>
        <v>0</v>
      </c>
      <c r="AN258" s="75">
        <f t="shared" ref="AN258" si="562">+SUM(AN251:AN257)</f>
        <v>0</v>
      </c>
      <c r="AO258" s="75">
        <f t="shared" ref="AO258" si="563">+SUM(AO251:AO257)</f>
        <v>0</v>
      </c>
      <c r="AP258" s="75">
        <f t="shared" ref="AP258" si="564">+SUM(AP251:AP257)</f>
        <v>0</v>
      </c>
      <c r="AQ258" s="75">
        <f t="shared" ref="AQ258" si="565">+SUM(AQ251:AQ257)</f>
        <v>0</v>
      </c>
    </row>
    <row r="259" spans="1:47" x14ac:dyDescent="0.25">
      <c r="H259"/>
      <c r="I259"/>
    </row>
    <row r="260" spans="1:47" ht="15.75" thickBot="1" x14ac:dyDescent="0.3">
      <c r="H260"/>
      <c r="I260"/>
    </row>
    <row r="261" spans="1:47" s="81" customFormat="1" ht="23.25" x14ac:dyDescent="0.35">
      <c r="F261" s="93"/>
      <c r="K261" s="87" t="s">
        <v>423</v>
      </c>
    </row>
    <row r="262" spans="1:47" ht="18.75" x14ac:dyDescent="0.3">
      <c r="K262" s="34" t="s">
        <v>438</v>
      </c>
    </row>
    <row r="263" spans="1:47" x14ac:dyDescent="0.25">
      <c r="G263" s="21">
        <f>+L268+L267</f>
        <v>19.056969190310362</v>
      </c>
      <c r="J263" s="106" t="s">
        <v>348</v>
      </c>
      <c r="K263" s="41" t="s">
        <v>26</v>
      </c>
    </row>
    <row r="264" spans="1:47" x14ac:dyDescent="0.25">
      <c r="H264" s="12"/>
      <c r="I264" s="12"/>
      <c r="J264" s="15"/>
      <c r="K264" s="23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5">
      <c r="L265" s="40">
        <v>2019</v>
      </c>
      <c r="M265" s="40">
        <v>2020</v>
      </c>
      <c r="N265" s="40">
        <v>2021</v>
      </c>
      <c r="O265" s="40">
        <v>2022</v>
      </c>
      <c r="P265" s="40">
        <v>2023</v>
      </c>
      <c r="Q265" s="40">
        <v>2024</v>
      </c>
      <c r="R265" s="40">
        <v>2025</v>
      </c>
      <c r="S265" s="40">
        <v>2026</v>
      </c>
      <c r="T265" s="40">
        <v>2027</v>
      </c>
      <c r="U265" s="40">
        <v>2028</v>
      </c>
      <c r="V265" s="40">
        <v>2029</v>
      </c>
      <c r="W265" s="40">
        <v>2030</v>
      </c>
      <c r="X265" s="40">
        <v>2031</v>
      </c>
      <c r="Y265" s="40">
        <v>2032</v>
      </c>
      <c r="Z265" s="40">
        <v>2033</v>
      </c>
      <c r="AA265" s="40">
        <v>2034</v>
      </c>
      <c r="AB265" s="40">
        <v>2035</v>
      </c>
      <c r="AC265" s="40">
        <v>2036</v>
      </c>
      <c r="AD265" s="40">
        <v>2037</v>
      </c>
      <c r="AE265" s="40">
        <v>2038</v>
      </c>
      <c r="AF265" s="40">
        <v>2039</v>
      </c>
      <c r="AG265" s="40">
        <v>2040</v>
      </c>
      <c r="AH265" s="40">
        <v>2041</v>
      </c>
      <c r="AI265" s="40">
        <v>2042</v>
      </c>
      <c r="AJ265" s="40">
        <v>2043</v>
      </c>
      <c r="AK265" s="40">
        <v>2044</v>
      </c>
      <c r="AL265" s="40">
        <v>2045</v>
      </c>
      <c r="AM265" s="40">
        <v>2046</v>
      </c>
      <c r="AN265" s="40">
        <v>2047</v>
      </c>
      <c r="AO265" s="40">
        <v>2048</v>
      </c>
      <c r="AP265" s="40">
        <v>2049</v>
      </c>
      <c r="AQ265" s="40">
        <v>2050</v>
      </c>
    </row>
    <row r="266" spans="1:47" x14ac:dyDescent="0.25">
      <c r="H266" s="17" t="str">
        <f>+$H$1</f>
        <v>DIC5</v>
      </c>
      <c r="J266" s="61" t="s">
        <v>72</v>
      </c>
      <c r="K266" s="19" t="s">
        <v>320</v>
      </c>
      <c r="L266" s="21">
        <f>+L279+L305+L344</f>
        <v>1.460844157556475</v>
      </c>
      <c r="M266" s="21">
        <f t="shared" ref="M266:AQ266" si="566">+M279+M305+M344</f>
        <v>1.180481834197463</v>
      </c>
      <c r="N266" s="21">
        <f t="shared" si="566"/>
        <v>0.92425270169511498</v>
      </c>
      <c r="O266" s="21">
        <f t="shared" si="566"/>
        <v>1.0793539062215389</v>
      </c>
      <c r="P266" s="21">
        <f t="shared" si="566"/>
        <v>1.028789942233576</v>
      </c>
      <c r="Q266" s="21">
        <f t="shared" si="566"/>
        <v>0</v>
      </c>
      <c r="R266" s="21">
        <f t="shared" si="566"/>
        <v>0</v>
      </c>
      <c r="S266" s="21">
        <f t="shared" si="566"/>
        <v>0</v>
      </c>
      <c r="T266" s="21">
        <f t="shared" si="566"/>
        <v>0</v>
      </c>
      <c r="U266" s="21">
        <f t="shared" si="566"/>
        <v>0</v>
      </c>
      <c r="V266" s="21">
        <f t="shared" si="566"/>
        <v>0</v>
      </c>
      <c r="W266" s="21">
        <f t="shared" si="566"/>
        <v>0</v>
      </c>
      <c r="X266" s="21">
        <f t="shared" si="566"/>
        <v>0</v>
      </c>
      <c r="Y266" s="21">
        <f t="shared" si="566"/>
        <v>0</v>
      </c>
      <c r="Z266" s="21">
        <f t="shared" si="566"/>
        <v>0</v>
      </c>
      <c r="AA266" s="21">
        <f t="shared" si="566"/>
        <v>0</v>
      </c>
      <c r="AB266" s="21">
        <f t="shared" si="566"/>
        <v>0</v>
      </c>
      <c r="AC266" s="21">
        <f t="shared" si="566"/>
        <v>0</v>
      </c>
      <c r="AD266" s="21">
        <f t="shared" si="566"/>
        <v>0</v>
      </c>
      <c r="AE266" s="21">
        <f t="shared" si="566"/>
        <v>0</v>
      </c>
      <c r="AF266" s="21">
        <f t="shared" si="566"/>
        <v>0</v>
      </c>
      <c r="AG266" s="21">
        <f t="shared" si="566"/>
        <v>0</v>
      </c>
      <c r="AH266" s="21">
        <f t="shared" si="566"/>
        <v>0</v>
      </c>
      <c r="AI266" s="21">
        <f t="shared" si="566"/>
        <v>0</v>
      </c>
      <c r="AJ266" s="21">
        <f t="shared" si="566"/>
        <v>0</v>
      </c>
      <c r="AK266" s="21">
        <f t="shared" si="566"/>
        <v>0</v>
      </c>
      <c r="AL266" s="21">
        <f t="shared" si="566"/>
        <v>0</v>
      </c>
      <c r="AM266" s="21">
        <f t="shared" si="566"/>
        <v>0</v>
      </c>
      <c r="AN266" s="21">
        <f t="shared" si="566"/>
        <v>0</v>
      </c>
      <c r="AO266" s="21">
        <f t="shared" si="566"/>
        <v>0</v>
      </c>
      <c r="AP266" s="21">
        <f t="shared" si="566"/>
        <v>0</v>
      </c>
      <c r="AQ266" s="21">
        <f t="shared" si="566"/>
        <v>0</v>
      </c>
    </row>
    <row r="267" spans="1:47" x14ac:dyDescent="0.25">
      <c r="H267" s="17" t="str">
        <f t="shared" ref="H267:H272" si="567">+$H$1</f>
        <v>DIC5</v>
      </c>
      <c r="J267" s="61" t="s">
        <v>73</v>
      </c>
      <c r="K267" s="19" t="s">
        <v>322</v>
      </c>
      <c r="L267" s="21">
        <f>+L280+L306+L345</f>
        <v>6.613188132279392</v>
      </c>
      <c r="M267" s="21">
        <f t="shared" ref="M267:AQ267" si="568">+M280+M306+M345</f>
        <v>6.3795192636947622</v>
      </c>
      <c r="N267" s="21">
        <f t="shared" si="568"/>
        <v>5.6967687104007974</v>
      </c>
      <c r="O267" s="21">
        <f t="shared" si="568"/>
        <v>5.6442950981788087</v>
      </c>
      <c r="P267" s="21">
        <f t="shared" si="568"/>
        <v>2.9230739477532439</v>
      </c>
      <c r="Q267" s="21">
        <f t="shared" si="568"/>
        <v>2.9230739477532439</v>
      </c>
      <c r="R267" s="21">
        <f t="shared" si="568"/>
        <v>2.9230739477532439</v>
      </c>
      <c r="S267" s="21">
        <f t="shared" si="568"/>
        <v>2.9230739477532439</v>
      </c>
      <c r="T267" s="21">
        <f t="shared" si="568"/>
        <v>0.82806478295932062</v>
      </c>
      <c r="U267" s="21">
        <f t="shared" si="568"/>
        <v>0.20839492256057721</v>
      </c>
      <c r="V267" s="21">
        <f t="shared" si="568"/>
        <v>0.10435549928186379</v>
      </c>
      <c r="W267" s="21">
        <f t="shared" si="568"/>
        <v>0</v>
      </c>
      <c r="X267" s="21">
        <f t="shared" si="568"/>
        <v>0</v>
      </c>
      <c r="Y267" s="21">
        <f t="shared" si="568"/>
        <v>0</v>
      </c>
      <c r="Z267" s="21">
        <f t="shared" si="568"/>
        <v>0</v>
      </c>
      <c r="AA267" s="21">
        <f t="shared" si="568"/>
        <v>0</v>
      </c>
      <c r="AB267" s="21">
        <f t="shared" si="568"/>
        <v>0</v>
      </c>
      <c r="AC267" s="21">
        <f t="shared" si="568"/>
        <v>0</v>
      </c>
      <c r="AD267" s="21">
        <f t="shared" si="568"/>
        <v>0</v>
      </c>
      <c r="AE267" s="21">
        <f t="shared" si="568"/>
        <v>0</v>
      </c>
      <c r="AF267" s="21">
        <f t="shared" si="568"/>
        <v>0</v>
      </c>
      <c r="AG267" s="21">
        <f t="shared" si="568"/>
        <v>0</v>
      </c>
      <c r="AH267" s="21">
        <f t="shared" si="568"/>
        <v>0</v>
      </c>
      <c r="AI267" s="21">
        <f t="shared" si="568"/>
        <v>0</v>
      </c>
      <c r="AJ267" s="21">
        <f t="shared" si="568"/>
        <v>0</v>
      </c>
      <c r="AK267" s="21">
        <f t="shared" si="568"/>
        <v>0</v>
      </c>
      <c r="AL267" s="21">
        <f t="shared" si="568"/>
        <v>0</v>
      </c>
      <c r="AM267" s="21">
        <f t="shared" si="568"/>
        <v>0</v>
      </c>
      <c r="AN267" s="21">
        <f t="shared" si="568"/>
        <v>0</v>
      </c>
      <c r="AO267" s="21">
        <f t="shared" si="568"/>
        <v>0</v>
      </c>
      <c r="AP267" s="21">
        <f t="shared" si="568"/>
        <v>0</v>
      </c>
      <c r="AQ267" s="21">
        <f t="shared" si="568"/>
        <v>0</v>
      </c>
    </row>
    <row r="268" spans="1:47" x14ac:dyDescent="0.25">
      <c r="H268" s="17" t="str">
        <f t="shared" si="567"/>
        <v>DIC5</v>
      </c>
      <c r="J268" s="61" t="s">
        <v>73</v>
      </c>
      <c r="K268" s="19" t="s">
        <v>324</v>
      </c>
      <c r="L268" s="21">
        <f>+L281+L307+L346</f>
        <v>12.44378105803097</v>
      </c>
      <c r="M268" s="21">
        <f t="shared" ref="M268:AQ268" si="569">+M281+M307+M346</f>
        <v>11.778061841604114</v>
      </c>
      <c r="N268" s="21">
        <f t="shared" si="569"/>
        <v>11.205019360818405</v>
      </c>
      <c r="O268" s="21">
        <f t="shared" si="569"/>
        <v>10.631976880032679</v>
      </c>
      <c r="P268" s="21">
        <f t="shared" si="569"/>
        <v>10.058934399246951</v>
      </c>
      <c r="Q268" s="21">
        <f t="shared" si="569"/>
        <v>9.260830844823392</v>
      </c>
      <c r="R268" s="21">
        <f t="shared" si="569"/>
        <v>8.4627272903998136</v>
      </c>
      <c r="S268" s="21">
        <f t="shared" si="569"/>
        <v>7.8298384388831099</v>
      </c>
      <c r="T268" s="21">
        <f t="shared" si="569"/>
        <v>7.2385047435983729</v>
      </c>
      <c r="U268" s="21">
        <f t="shared" si="569"/>
        <v>6.6494712308330168</v>
      </c>
      <c r="V268" s="21">
        <f t="shared" si="569"/>
        <v>4.2655086165627258</v>
      </c>
      <c r="W268" s="21">
        <f t="shared" si="569"/>
        <v>4.2655086165627258</v>
      </c>
      <c r="X268" s="21">
        <f t="shared" si="569"/>
        <v>4.2655086165627258</v>
      </c>
      <c r="Y268" s="21">
        <f t="shared" si="569"/>
        <v>3.0372538967911451</v>
      </c>
      <c r="Z268" s="21">
        <f t="shared" si="569"/>
        <v>0</v>
      </c>
      <c r="AA268" s="21">
        <f t="shared" si="569"/>
        <v>0</v>
      </c>
      <c r="AB268" s="21">
        <f t="shared" si="569"/>
        <v>0</v>
      </c>
      <c r="AC268" s="21">
        <f t="shared" si="569"/>
        <v>0</v>
      </c>
      <c r="AD268" s="21">
        <f t="shared" si="569"/>
        <v>0</v>
      </c>
      <c r="AE268" s="21">
        <f t="shared" si="569"/>
        <v>0</v>
      </c>
      <c r="AF268" s="21">
        <f t="shared" si="569"/>
        <v>0</v>
      </c>
      <c r="AG268" s="21">
        <f t="shared" si="569"/>
        <v>0</v>
      </c>
      <c r="AH268" s="21">
        <f t="shared" si="569"/>
        <v>0</v>
      </c>
      <c r="AI268" s="21">
        <f t="shared" si="569"/>
        <v>0</v>
      </c>
      <c r="AJ268" s="21">
        <f t="shared" si="569"/>
        <v>0</v>
      </c>
      <c r="AK268" s="21">
        <f t="shared" si="569"/>
        <v>0</v>
      </c>
      <c r="AL268" s="21">
        <f t="shared" si="569"/>
        <v>0</v>
      </c>
      <c r="AM268" s="21">
        <f t="shared" si="569"/>
        <v>0</v>
      </c>
      <c r="AN268" s="21">
        <f t="shared" si="569"/>
        <v>0</v>
      </c>
      <c r="AO268" s="21">
        <f t="shared" si="569"/>
        <v>0</v>
      </c>
      <c r="AP268" s="21">
        <f t="shared" si="569"/>
        <v>0</v>
      </c>
      <c r="AQ268" s="21">
        <f t="shared" si="569"/>
        <v>0</v>
      </c>
    </row>
    <row r="269" spans="1:47" x14ac:dyDescent="0.25">
      <c r="H269" s="17" t="str">
        <f t="shared" si="567"/>
        <v>DIC5</v>
      </c>
      <c r="J269" s="61" t="s">
        <v>74</v>
      </c>
      <c r="K269" s="19" t="s">
        <v>326</v>
      </c>
      <c r="L269" s="21">
        <f>+L282+L308+L347</f>
        <v>9.1275226679273E-2</v>
      </c>
      <c r="M269" s="21">
        <f t="shared" ref="M269:AQ269" si="570">+M282+M308+M347</f>
        <v>8.6251771836073202E-2</v>
      </c>
      <c r="N269" s="21">
        <f t="shared" si="570"/>
        <v>8.2460485161960098E-2</v>
      </c>
      <c r="O269" s="21">
        <f t="shared" si="570"/>
        <v>7.8669198487846898E-2</v>
      </c>
      <c r="P269" s="21">
        <f t="shared" si="570"/>
        <v>7.4877911813733905E-2</v>
      </c>
      <c r="Q269" s="21">
        <f t="shared" si="570"/>
        <v>6.8934795029009427E-2</v>
      </c>
      <c r="R269" s="21">
        <f t="shared" si="570"/>
        <v>6.5258272627462283E-2</v>
      </c>
      <c r="S269" s="21">
        <f t="shared" si="570"/>
        <v>7.4347046569721523E-3</v>
      </c>
      <c r="T269" s="21">
        <f t="shared" si="570"/>
        <v>0</v>
      </c>
      <c r="U269" s="21">
        <f t="shared" si="570"/>
        <v>0</v>
      </c>
      <c r="V269" s="21">
        <f t="shared" si="570"/>
        <v>0</v>
      </c>
      <c r="W269" s="21">
        <f t="shared" si="570"/>
        <v>0</v>
      </c>
      <c r="X269" s="21">
        <f t="shared" si="570"/>
        <v>0</v>
      </c>
      <c r="Y269" s="21">
        <f t="shared" si="570"/>
        <v>0</v>
      </c>
      <c r="Z269" s="21">
        <f t="shared" si="570"/>
        <v>0</v>
      </c>
      <c r="AA269" s="21">
        <f t="shared" si="570"/>
        <v>0</v>
      </c>
      <c r="AB269" s="21">
        <f t="shared" si="570"/>
        <v>0</v>
      </c>
      <c r="AC269" s="21">
        <f t="shared" si="570"/>
        <v>0</v>
      </c>
      <c r="AD269" s="21">
        <f t="shared" si="570"/>
        <v>0</v>
      </c>
      <c r="AE269" s="21">
        <f t="shared" si="570"/>
        <v>0</v>
      </c>
      <c r="AF269" s="21">
        <f t="shared" si="570"/>
        <v>0</v>
      </c>
      <c r="AG269" s="21">
        <f t="shared" si="570"/>
        <v>0</v>
      </c>
      <c r="AH269" s="21">
        <f t="shared" si="570"/>
        <v>0</v>
      </c>
      <c r="AI269" s="21">
        <f t="shared" si="570"/>
        <v>0</v>
      </c>
      <c r="AJ269" s="21">
        <f t="shared" si="570"/>
        <v>0</v>
      </c>
      <c r="AK269" s="21">
        <f t="shared" si="570"/>
        <v>0</v>
      </c>
      <c r="AL269" s="21">
        <f t="shared" si="570"/>
        <v>0</v>
      </c>
      <c r="AM269" s="21">
        <f t="shared" si="570"/>
        <v>0</v>
      </c>
      <c r="AN269" s="21">
        <f t="shared" si="570"/>
        <v>0</v>
      </c>
      <c r="AO269" s="21">
        <f t="shared" si="570"/>
        <v>0</v>
      </c>
      <c r="AP269" s="21">
        <f t="shared" si="570"/>
        <v>0</v>
      </c>
      <c r="AQ269" s="21">
        <f t="shared" si="570"/>
        <v>0</v>
      </c>
    </row>
    <row r="270" spans="1:47" x14ac:dyDescent="0.25">
      <c r="H270" s="17" t="str">
        <f t="shared" si="567"/>
        <v>DIC5</v>
      </c>
      <c r="J270" s="61" t="s">
        <v>75</v>
      </c>
      <c r="K270" s="19" t="s">
        <v>328</v>
      </c>
      <c r="L270" s="21">
        <f>+L283+L309+L348</f>
        <v>1.9015740154701495</v>
      </c>
      <c r="M270" s="21">
        <f t="shared" ref="M270:AQ270" si="571">+M283+M309+M348</f>
        <v>1.7787409796726497</v>
      </c>
      <c r="N270" s="21">
        <f t="shared" si="571"/>
        <v>1.6492286739476198</v>
      </c>
      <c r="O270" s="21">
        <f t="shared" si="571"/>
        <v>1.5197163682225898</v>
      </c>
      <c r="P270" s="21">
        <f t="shared" si="571"/>
        <v>1.3902040624975602</v>
      </c>
      <c r="Q270" s="21">
        <f t="shared" si="571"/>
        <v>1.2513863787553601</v>
      </c>
      <c r="R270" s="21">
        <f t="shared" si="571"/>
        <v>1.1125686950131468</v>
      </c>
      <c r="S270" s="21">
        <f t="shared" si="571"/>
        <v>0.90256632318237096</v>
      </c>
      <c r="T270" s="21">
        <f t="shared" si="571"/>
        <v>0.72385867106116097</v>
      </c>
      <c r="U270" s="21">
        <f t="shared" si="571"/>
        <v>0</v>
      </c>
      <c r="V270" s="21">
        <f t="shared" si="571"/>
        <v>0</v>
      </c>
      <c r="W270" s="21">
        <f t="shared" si="571"/>
        <v>0</v>
      </c>
      <c r="X270" s="21">
        <f t="shared" si="571"/>
        <v>0</v>
      </c>
      <c r="Y270" s="21">
        <f t="shared" si="571"/>
        <v>0</v>
      </c>
      <c r="Z270" s="21">
        <f t="shared" si="571"/>
        <v>0</v>
      </c>
      <c r="AA270" s="21">
        <f t="shared" si="571"/>
        <v>0</v>
      </c>
      <c r="AB270" s="21">
        <f t="shared" si="571"/>
        <v>0</v>
      </c>
      <c r="AC270" s="21">
        <f t="shared" si="571"/>
        <v>0</v>
      </c>
      <c r="AD270" s="21">
        <f t="shared" si="571"/>
        <v>0</v>
      </c>
      <c r="AE270" s="21">
        <f t="shared" si="571"/>
        <v>0</v>
      </c>
      <c r="AF270" s="21">
        <f t="shared" si="571"/>
        <v>0</v>
      </c>
      <c r="AG270" s="21">
        <f t="shared" si="571"/>
        <v>0</v>
      </c>
      <c r="AH270" s="21">
        <f t="shared" si="571"/>
        <v>0</v>
      </c>
      <c r="AI270" s="21">
        <f t="shared" si="571"/>
        <v>0</v>
      </c>
      <c r="AJ270" s="21">
        <f t="shared" si="571"/>
        <v>0</v>
      </c>
      <c r="AK270" s="21">
        <f t="shared" si="571"/>
        <v>0</v>
      </c>
      <c r="AL270" s="21">
        <f t="shared" si="571"/>
        <v>0</v>
      </c>
      <c r="AM270" s="21">
        <f t="shared" si="571"/>
        <v>0</v>
      </c>
      <c r="AN270" s="21">
        <f t="shared" si="571"/>
        <v>0</v>
      </c>
      <c r="AO270" s="21">
        <f t="shared" si="571"/>
        <v>0</v>
      </c>
      <c r="AP270" s="21">
        <f t="shared" si="571"/>
        <v>0</v>
      </c>
      <c r="AQ270" s="21">
        <f t="shared" si="571"/>
        <v>0</v>
      </c>
    </row>
    <row r="271" spans="1:47" x14ac:dyDescent="0.25">
      <c r="H271" s="17" t="str">
        <f t="shared" si="567"/>
        <v>DIC5</v>
      </c>
      <c r="J271" s="61" t="s">
        <v>76</v>
      </c>
      <c r="K271" s="19" t="s">
        <v>330</v>
      </c>
      <c r="L271" s="21">
        <f t="shared" ref="L271:AQ271" si="572">+L284+L310+L349</f>
        <v>0.37406534056519497</v>
      </c>
      <c r="M271" s="21">
        <f t="shared" si="572"/>
        <v>0.35242926295473898</v>
      </c>
      <c r="N271" s="21">
        <f t="shared" si="572"/>
        <v>0.33876867852813497</v>
      </c>
      <c r="O271" s="21">
        <f t="shared" si="572"/>
        <v>0.32510809410153196</v>
      </c>
      <c r="P271" s="21">
        <f t="shared" si="572"/>
        <v>0.31144750967492796</v>
      </c>
      <c r="Q271" s="21">
        <f t="shared" si="572"/>
        <v>0.29074514732388068</v>
      </c>
      <c r="R271" s="21">
        <f t="shared" si="572"/>
        <v>0.26622386685041249</v>
      </c>
      <c r="S271" s="21">
        <f t="shared" si="572"/>
        <v>0.210872336915639</v>
      </c>
      <c r="T271" s="21">
        <f t="shared" si="572"/>
        <v>0.194352699770521</v>
      </c>
      <c r="U271" s="21">
        <f t="shared" si="572"/>
        <v>0.17859859909803599</v>
      </c>
      <c r="V271" s="21">
        <f t="shared" si="572"/>
        <v>0.16284449842555199</v>
      </c>
      <c r="W271" s="21">
        <f t="shared" si="572"/>
        <v>0.14709039775306798</v>
      </c>
      <c r="X271" s="21">
        <f t="shared" si="572"/>
        <v>0.13893715695143</v>
      </c>
      <c r="Y271" s="21">
        <f t="shared" si="572"/>
        <v>0.13078391614979201</v>
      </c>
      <c r="Z271" s="21">
        <f t="shared" si="572"/>
        <v>4.3969265657555615E-2</v>
      </c>
      <c r="AA271" s="21">
        <f t="shared" si="572"/>
        <v>0</v>
      </c>
      <c r="AB271" s="21">
        <f t="shared" si="572"/>
        <v>0</v>
      </c>
      <c r="AC271" s="21">
        <f t="shared" si="572"/>
        <v>0</v>
      </c>
      <c r="AD271" s="21">
        <f t="shared" si="572"/>
        <v>0</v>
      </c>
      <c r="AE271" s="21">
        <f t="shared" si="572"/>
        <v>0</v>
      </c>
      <c r="AF271" s="21">
        <f t="shared" si="572"/>
        <v>0</v>
      </c>
      <c r="AG271" s="21">
        <f t="shared" si="572"/>
        <v>0</v>
      </c>
      <c r="AH271" s="21">
        <f t="shared" si="572"/>
        <v>0</v>
      </c>
      <c r="AI271" s="21">
        <f t="shared" si="572"/>
        <v>0</v>
      </c>
      <c r="AJ271" s="21">
        <f t="shared" si="572"/>
        <v>0</v>
      </c>
      <c r="AK271" s="21">
        <f t="shared" si="572"/>
        <v>0</v>
      </c>
      <c r="AL271" s="21">
        <f t="shared" si="572"/>
        <v>0</v>
      </c>
      <c r="AM271" s="21">
        <f t="shared" si="572"/>
        <v>0</v>
      </c>
      <c r="AN271" s="21">
        <f t="shared" si="572"/>
        <v>0</v>
      </c>
      <c r="AO271" s="21">
        <f t="shared" si="572"/>
        <v>0</v>
      </c>
      <c r="AP271" s="21">
        <f t="shared" si="572"/>
        <v>0</v>
      </c>
      <c r="AQ271" s="21">
        <f t="shared" si="572"/>
        <v>0</v>
      </c>
    </row>
    <row r="272" spans="1:47" x14ac:dyDescent="0.25">
      <c r="H272" s="17" t="str">
        <f t="shared" si="567"/>
        <v>DIC5</v>
      </c>
      <c r="J272" s="61" t="s">
        <v>77</v>
      </c>
      <c r="K272" s="19" t="s">
        <v>332</v>
      </c>
      <c r="L272" s="21">
        <f t="shared" ref="L272:AQ272" si="573">+L285+L311+L350</f>
        <v>0.30481279549490703</v>
      </c>
      <c r="M272" s="21">
        <f t="shared" si="573"/>
        <v>0.29926791274742404</v>
      </c>
      <c r="N272" s="21">
        <f t="shared" si="573"/>
        <v>0.299454699536018</v>
      </c>
      <c r="O272" s="21">
        <f t="shared" si="573"/>
        <v>0.29964148632461096</v>
      </c>
      <c r="P272" s="21">
        <f t="shared" si="573"/>
        <v>0.29982827311320503</v>
      </c>
      <c r="Q272" s="21">
        <f t="shared" si="573"/>
        <v>0.27698220259374501</v>
      </c>
      <c r="R272" s="21">
        <f t="shared" si="573"/>
        <v>0.25413613207428598</v>
      </c>
      <c r="S272" s="21">
        <f t="shared" si="573"/>
        <v>0.23533651656239402</v>
      </c>
      <c r="T272" s="21">
        <f t="shared" si="573"/>
        <v>0.21653690105050219</v>
      </c>
      <c r="U272" s="21">
        <f t="shared" si="573"/>
        <v>0.20095404277352608</v>
      </c>
      <c r="V272" s="21">
        <f t="shared" si="573"/>
        <v>0.18537118449654949</v>
      </c>
      <c r="W272" s="21">
        <f t="shared" si="573"/>
        <v>0.16978832621957299</v>
      </c>
      <c r="X272" s="21">
        <f t="shared" si="573"/>
        <v>0.15885657544149723</v>
      </c>
      <c r="Y272" s="21">
        <f t="shared" si="573"/>
        <v>0.1479248246634213</v>
      </c>
      <c r="Z272" s="21">
        <f t="shared" si="573"/>
        <v>7.152700931263975E-2</v>
      </c>
      <c r="AA272" s="21">
        <f t="shared" si="573"/>
        <v>0</v>
      </c>
      <c r="AB272" s="21">
        <f t="shared" si="573"/>
        <v>0</v>
      </c>
      <c r="AC272" s="21">
        <f t="shared" si="573"/>
        <v>0</v>
      </c>
      <c r="AD272" s="21">
        <f t="shared" si="573"/>
        <v>0</v>
      </c>
      <c r="AE272" s="21">
        <f t="shared" si="573"/>
        <v>0</v>
      </c>
      <c r="AF272" s="21">
        <f t="shared" si="573"/>
        <v>0</v>
      </c>
      <c r="AG272" s="21">
        <f t="shared" si="573"/>
        <v>0</v>
      </c>
      <c r="AH272" s="21">
        <f t="shared" si="573"/>
        <v>0</v>
      </c>
      <c r="AI272" s="21">
        <f t="shared" si="573"/>
        <v>0</v>
      </c>
      <c r="AJ272" s="21">
        <f t="shared" si="573"/>
        <v>0</v>
      </c>
      <c r="AK272" s="21">
        <f t="shared" si="573"/>
        <v>0</v>
      </c>
      <c r="AL272" s="21">
        <f t="shared" si="573"/>
        <v>0</v>
      </c>
      <c r="AM272" s="21">
        <f t="shared" si="573"/>
        <v>0</v>
      </c>
      <c r="AN272" s="21">
        <f t="shared" si="573"/>
        <v>0</v>
      </c>
      <c r="AO272" s="21">
        <f t="shared" si="573"/>
        <v>0</v>
      </c>
      <c r="AP272" s="21">
        <f t="shared" si="573"/>
        <v>0</v>
      </c>
      <c r="AQ272" s="21">
        <f t="shared" si="573"/>
        <v>0</v>
      </c>
    </row>
    <row r="273" spans="1:47" s="68" customFormat="1" x14ac:dyDescent="0.25">
      <c r="A273" s="70"/>
      <c r="F273" s="95"/>
      <c r="H273" s="71"/>
      <c r="I273" s="71"/>
      <c r="L273" s="69">
        <f>+SUM(L266:L272)</f>
        <v>23.189540726076359</v>
      </c>
      <c r="M273" s="69">
        <f t="shared" ref="M273" si="574">+SUM(M266:M272)</f>
        <v>21.854752866707226</v>
      </c>
      <c r="N273" s="69">
        <f t="shared" ref="N273" si="575">+SUM(N266:N272)</f>
        <v>20.195953310088047</v>
      </c>
      <c r="O273" s="69">
        <f t="shared" ref="O273" si="576">+SUM(O266:O272)</f>
        <v>19.578761031569606</v>
      </c>
      <c r="P273" s="69">
        <f t="shared" ref="P273" si="577">+SUM(P266:P272)</f>
        <v>16.087156046333199</v>
      </c>
      <c r="Q273" s="69">
        <f t="shared" ref="Q273" si="578">+SUM(Q266:Q272)</f>
        <v>14.071953316278631</v>
      </c>
      <c r="R273" s="69">
        <f t="shared" ref="R273" si="579">+SUM(R266:R272)</f>
        <v>13.083988204718365</v>
      </c>
      <c r="S273" s="69">
        <f t="shared" ref="S273" si="580">+SUM(S266:S272)</f>
        <v>12.109122267953731</v>
      </c>
      <c r="T273" s="69">
        <f t="shared" ref="T273" si="581">+SUM(T266:T272)</f>
        <v>9.2013177984398755</v>
      </c>
      <c r="U273" s="69">
        <f t="shared" ref="U273" si="582">+SUM(U266:U272)</f>
        <v>7.2374187952651567</v>
      </c>
      <c r="V273" s="69">
        <f t="shared" ref="V273" si="583">+SUM(V266:V272)</f>
        <v>4.7180797987666914</v>
      </c>
      <c r="W273" s="69">
        <f t="shared" ref="W273" si="584">+SUM(W266:W272)</f>
        <v>4.5823873405353668</v>
      </c>
      <c r="X273" s="69">
        <f t="shared" ref="X273" si="585">+SUM(X266:X272)</f>
        <v>4.563302348955653</v>
      </c>
      <c r="Y273" s="69">
        <f t="shared" ref="Y273" si="586">+SUM(Y266:Y272)</f>
        <v>3.3159626376043585</v>
      </c>
      <c r="Z273" s="69">
        <f t="shared" ref="Z273" si="587">+SUM(Z266:Z272)</f>
        <v>0.11549627497019536</v>
      </c>
      <c r="AA273" s="69">
        <f t="shared" ref="AA273" si="588">+SUM(AA266:AA272)</f>
        <v>0</v>
      </c>
      <c r="AB273" s="69">
        <f t="shared" ref="AB273" si="589">+SUM(AB266:AB272)</f>
        <v>0</v>
      </c>
      <c r="AC273" s="69">
        <f t="shared" ref="AC273" si="590">+SUM(AC266:AC272)</f>
        <v>0</v>
      </c>
      <c r="AD273" s="69">
        <f t="shared" ref="AD273" si="591">+SUM(AD266:AD272)</f>
        <v>0</v>
      </c>
      <c r="AE273" s="69">
        <f t="shared" ref="AE273" si="592">+SUM(AE266:AE272)</f>
        <v>0</v>
      </c>
      <c r="AF273" s="69">
        <f t="shared" ref="AF273" si="593">+SUM(AF266:AF272)</f>
        <v>0</v>
      </c>
      <c r="AG273" s="69">
        <f t="shared" ref="AG273" si="594">+SUM(AG266:AG272)</f>
        <v>0</v>
      </c>
      <c r="AH273" s="69">
        <f t="shared" ref="AH273" si="595">+SUM(AH266:AH272)</f>
        <v>0</v>
      </c>
      <c r="AI273" s="69">
        <f t="shared" ref="AI273" si="596">+SUM(AI266:AI272)</f>
        <v>0</v>
      </c>
      <c r="AJ273" s="69">
        <f t="shared" ref="AJ273" si="597">+SUM(AJ266:AJ272)</f>
        <v>0</v>
      </c>
      <c r="AK273" s="69">
        <f t="shared" ref="AK273" si="598">+SUM(AK266:AK272)</f>
        <v>0</v>
      </c>
      <c r="AL273" s="69">
        <f t="shared" ref="AL273" si="599">+SUM(AL266:AL272)</f>
        <v>0</v>
      </c>
      <c r="AM273" s="69">
        <f t="shared" ref="AM273" si="600">+SUM(AM266:AM272)</f>
        <v>0</v>
      </c>
      <c r="AN273" s="69">
        <f t="shared" ref="AN273" si="601">+SUM(AN266:AN272)</f>
        <v>0</v>
      </c>
      <c r="AO273" s="69">
        <f t="shared" ref="AO273" si="602">+SUM(AO266:AO272)</f>
        <v>0</v>
      </c>
      <c r="AP273" s="69">
        <f t="shared" ref="AP273" si="603">+SUM(AP266:AP272)</f>
        <v>0</v>
      </c>
      <c r="AQ273" s="69">
        <f t="shared" ref="AQ273" si="604">+SUM(AQ266:AQ272)</f>
        <v>0</v>
      </c>
    </row>
    <row r="274" spans="1:47" s="15" customFormat="1" ht="18.75" x14ac:dyDescent="0.3">
      <c r="F274" s="96"/>
      <c r="H274" s="12"/>
      <c r="I274" s="12"/>
      <c r="K274" s="77"/>
    </row>
    <row r="275" spans="1:47" s="80" customFormat="1" ht="18.75" x14ac:dyDescent="0.3">
      <c r="F275" s="93"/>
      <c r="H275" s="88"/>
      <c r="I275" s="88"/>
      <c r="K275" s="89" t="s">
        <v>439</v>
      </c>
    </row>
    <row r="276" spans="1:47" x14ac:dyDescent="0.25">
      <c r="J276" s="106" t="s">
        <v>348</v>
      </c>
      <c r="K276" s="54" t="s">
        <v>26</v>
      </c>
    </row>
    <row r="277" spans="1:47" x14ac:dyDescent="0.25">
      <c r="H277" s="12"/>
      <c r="I277" s="12"/>
      <c r="J277" s="15"/>
      <c r="K277" s="23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5">
      <c r="L278" s="55">
        <v>2019</v>
      </c>
      <c r="M278" s="55">
        <v>2020</v>
      </c>
      <c r="N278" s="55">
        <v>2021</v>
      </c>
      <c r="O278" s="55">
        <v>2022</v>
      </c>
      <c r="P278" s="55">
        <v>2023</v>
      </c>
      <c r="Q278" s="55">
        <v>2024</v>
      </c>
      <c r="R278" s="55">
        <v>2025</v>
      </c>
      <c r="S278" s="55">
        <v>2026</v>
      </c>
      <c r="T278" s="55">
        <v>2027</v>
      </c>
      <c r="U278" s="55">
        <v>2028</v>
      </c>
      <c r="V278" s="55">
        <v>2029</v>
      </c>
      <c r="W278" s="55">
        <v>2030</v>
      </c>
      <c r="X278" s="55">
        <v>2031</v>
      </c>
      <c r="Y278" s="55">
        <v>2032</v>
      </c>
      <c r="Z278" s="55">
        <v>2033</v>
      </c>
      <c r="AA278" s="55">
        <v>2034</v>
      </c>
      <c r="AB278" s="55">
        <v>2035</v>
      </c>
      <c r="AC278" s="55">
        <v>2036</v>
      </c>
      <c r="AD278" s="55">
        <v>2037</v>
      </c>
      <c r="AE278" s="55">
        <v>2038</v>
      </c>
      <c r="AF278" s="55">
        <v>2039</v>
      </c>
      <c r="AG278" s="55">
        <v>2040</v>
      </c>
      <c r="AH278" s="55">
        <v>2041</v>
      </c>
      <c r="AI278" s="55">
        <v>2042</v>
      </c>
      <c r="AJ278" s="55">
        <v>2043</v>
      </c>
      <c r="AK278" s="55">
        <v>2044</v>
      </c>
      <c r="AL278" s="55">
        <v>2045</v>
      </c>
      <c r="AM278" s="55">
        <v>2046</v>
      </c>
      <c r="AN278" s="55">
        <v>2047</v>
      </c>
      <c r="AO278" s="55">
        <v>2048</v>
      </c>
      <c r="AP278" s="55">
        <v>2049</v>
      </c>
      <c r="AQ278" s="55">
        <v>2050</v>
      </c>
    </row>
    <row r="279" spans="1:47" x14ac:dyDescent="0.25">
      <c r="H279" s="17" t="str">
        <f>+$H$1</f>
        <v>DIC5</v>
      </c>
      <c r="J279" s="24" t="s">
        <v>72</v>
      </c>
      <c r="K279" s="54" t="s">
        <v>170</v>
      </c>
      <c r="L279" s="21">
        <f>+SUMIFS(Resultados_Dic3!H$3:H$99980,Resultados_Dic3!$F$3:$F$99980,Produccion_PJ!$K279,Resultados_Dic3!$D$3:$D$99980,Produccion_PJ!$K$276,Resultados_Dic3!$E$3:$E$99980,Produccion_PJ!$J279,Resultados_Dic3!$A$3:$A$99980,Produccion_PJ!$H279)</f>
        <v>0.72675796819485805</v>
      </c>
      <c r="M279" s="21">
        <f>+SUMIFS(Resultados_Dic3!I$3:I$99980,Resultados_Dic3!$F$3:$F$99980,Produccion_PJ!$K279,Resultados_Dic3!$D$3:$D$99980,Produccion_PJ!$K$276,Resultados_Dic3!$E$3:$E$99980,Produccion_PJ!$J279,Resultados_Dic3!$A$3:$A$99980,Produccion_PJ!$H279)</f>
        <v>0.58728001537639796</v>
      </c>
      <c r="N279" s="21">
        <f>+SUMIFS(Resultados_Dic3!J$3:J$99980,Resultados_Dic3!$F$3:$F$99980,Produccion_PJ!$K279,Resultados_Dic3!$D$3:$D$99980,Produccion_PJ!$K$276,Resultados_Dic3!$E$3:$E$99980,Produccion_PJ!$J279,Resultados_Dic3!$A$3:$A$99980,Produccion_PJ!$H279)</f>
        <v>0.45980812676562499</v>
      </c>
      <c r="O279" s="21">
        <f>+SUMIFS(Resultados_Dic3!K$3:K$99980,Resultados_Dic3!$F$3:$F$99980,Produccion_PJ!$K279,Resultados_Dic3!$D$3:$D$99980,Produccion_PJ!$K$276,Resultados_Dic3!$E$3:$E$99980,Produccion_PJ!$J279,Resultados_Dic3!$A$3:$A$99980,Produccion_PJ!$H279)</f>
        <v>0.536969701929635</v>
      </c>
      <c r="P279" s="21">
        <f>+SUMIFS(Resultados_Dic3!L$3:L$99980,Resultados_Dic3!$F$3:$F$99980,Produccion_PJ!$K279,Resultados_Dic3!$D$3:$D$99980,Produccion_PJ!$K$276,Resultados_Dic3!$E$3:$E$99980,Produccion_PJ!$J279,Resultados_Dic3!$A$3:$A$99980,Produccion_PJ!$H279)</f>
        <v>0.51181454520625302</v>
      </c>
      <c r="Q279" s="21">
        <f>+SUMIFS(Resultados_Dic3!M$3:M$99980,Resultados_Dic3!$F$3:$F$99980,Produccion_PJ!$K279,Resultados_Dic3!$D$3:$D$99980,Produccion_PJ!$K$276,Resultados_Dic3!$E$3:$E$99980,Produccion_PJ!$J279,Resultados_Dic3!$A$3:$A$99980,Produccion_PJ!$H279)</f>
        <v>0</v>
      </c>
      <c r="R279" s="21">
        <f>+SUMIFS(Resultados_Dic3!N$3:N$99980,Resultados_Dic3!$F$3:$F$99980,Produccion_PJ!$K279,Resultados_Dic3!$D$3:$D$99980,Produccion_PJ!$K$276,Resultados_Dic3!$E$3:$E$99980,Produccion_PJ!$J279,Resultados_Dic3!$A$3:$A$99980,Produccion_PJ!$H279)</f>
        <v>0</v>
      </c>
      <c r="S279" s="21">
        <f>+SUMIFS(Resultados_Dic3!O$3:O$99980,Resultados_Dic3!$F$3:$F$99980,Produccion_PJ!$K279,Resultados_Dic3!$D$3:$D$99980,Produccion_PJ!$K$276,Resultados_Dic3!$E$3:$E$99980,Produccion_PJ!$J279,Resultados_Dic3!$A$3:$A$99980,Produccion_PJ!$H279)</f>
        <v>0</v>
      </c>
      <c r="T279" s="21">
        <f>+SUMIFS(Resultados_Dic3!P$3:P$99980,Resultados_Dic3!$F$3:$F$99980,Produccion_PJ!$K279,Resultados_Dic3!$D$3:$D$99980,Produccion_PJ!$K$276,Resultados_Dic3!$E$3:$E$99980,Produccion_PJ!$J279,Resultados_Dic3!$A$3:$A$99980,Produccion_PJ!$H279)</f>
        <v>0</v>
      </c>
      <c r="U279" s="21">
        <f>+SUMIFS(Resultados_Dic3!Q$3:Q$99980,Resultados_Dic3!$F$3:$F$99980,Produccion_PJ!$K279,Resultados_Dic3!$D$3:$D$99980,Produccion_PJ!$K$276,Resultados_Dic3!$E$3:$E$99980,Produccion_PJ!$J279,Resultados_Dic3!$A$3:$A$99980,Produccion_PJ!$H279)</f>
        <v>0</v>
      </c>
      <c r="V279" s="21">
        <f>+SUMIFS(Resultados_Dic3!R$3:R$99980,Resultados_Dic3!$F$3:$F$99980,Produccion_PJ!$K279,Resultados_Dic3!$D$3:$D$99980,Produccion_PJ!$K$276,Resultados_Dic3!$E$3:$E$99980,Produccion_PJ!$J279,Resultados_Dic3!$A$3:$A$99980,Produccion_PJ!$H279)</f>
        <v>0</v>
      </c>
      <c r="W279" s="21">
        <f>+SUMIFS(Resultados_Dic3!S$3:S$99980,Resultados_Dic3!$F$3:$F$99980,Produccion_PJ!$K279,Resultados_Dic3!$D$3:$D$99980,Produccion_PJ!$K$276,Resultados_Dic3!$E$3:$E$99980,Produccion_PJ!$J279,Resultados_Dic3!$A$3:$A$99980,Produccion_PJ!$H279)</f>
        <v>0</v>
      </c>
      <c r="X279" s="21">
        <f>+SUMIFS(Resultados_Dic3!T$3:T$99980,Resultados_Dic3!$F$3:$F$99980,Produccion_PJ!$K279,Resultados_Dic3!$D$3:$D$99980,Produccion_PJ!$K$276,Resultados_Dic3!$E$3:$E$99980,Produccion_PJ!$J279,Resultados_Dic3!$A$3:$A$99980,Produccion_PJ!$H279)</f>
        <v>0</v>
      </c>
      <c r="Y279" s="21">
        <f>+SUMIFS(Resultados_Dic3!U$3:U$99980,Resultados_Dic3!$F$3:$F$99980,Produccion_PJ!$K279,Resultados_Dic3!$D$3:$D$99980,Produccion_PJ!$K$276,Resultados_Dic3!$E$3:$E$99980,Produccion_PJ!$J279,Resultados_Dic3!$A$3:$A$99980,Produccion_PJ!$H279)</f>
        <v>0</v>
      </c>
      <c r="Z279" s="21">
        <f>+SUMIFS(Resultados_Dic3!V$3:V$99980,Resultados_Dic3!$F$3:$F$99980,Produccion_PJ!$K279,Resultados_Dic3!$D$3:$D$99980,Produccion_PJ!$K$276,Resultados_Dic3!$E$3:$E$99980,Produccion_PJ!$J279,Resultados_Dic3!$A$3:$A$99980,Produccion_PJ!$H279)</f>
        <v>0</v>
      </c>
      <c r="AA279" s="21">
        <f>+SUMIFS(Resultados_Dic3!W$3:W$99980,Resultados_Dic3!$F$3:$F$99980,Produccion_PJ!$K279,Resultados_Dic3!$D$3:$D$99980,Produccion_PJ!$K$276,Resultados_Dic3!$E$3:$E$99980,Produccion_PJ!$J279,Resultados_Dic3!$A$3:$A$99980,Produccion_PJ!$H279)</f>
        <v>0</v>
      </c>
      <c r="AB279" s="21">
        <f>+SUMIFS(Resultados_Dic3!X$3:X$99980,Resultados_Dic3!$F$3:$F$99980,Produccion_PJ!$K279,Resultados_Dic3!$D$3:$D$99980,Produccion_PJ!$K$276,Resultados_Dic3!$E$3:$E$99980,Produccion_PJ!$J279,Resultados_Dic3!$A$3:$A$99980,Produccion_PJ!$H279)</f>
        <v>0</v>
      </c>
      <c r="AC279" s="21">
        <f>+SUMIFS(Resultados_Dic3!Y$3:Y$99980,Resultados_Dic3!$F$3:$F$99980,Produccion_PJ!$K279,Resultados_Dic3!$D$3:$D$99980,Produccion_PJ!$K$276,Resultados_Dic3!$E$3:$E$99980,Produccion_PJ!$J279,Resultados_Dic3!$A$3:$A$99980,Produccion_PJ!$H279)</f>
        <v>0</v>
      </c>
      <c r="AD279" s="21">
        <f>+SUMIFS(Resultados_Dic3!Z$3:Z$99980,Resultados_Dic3!$F$3:$F$99980,Produccion_PJ!$K279,Resultados_Dic3!$D$3:$D$99980,Produccion_PJ!$K$276,Resultados_Dic3!$E$3:$E$99980,Produccion_PJ!$J279,Resultados_Dic3!$A$3:$A$99980,Produccion_PJ!$H279)</f>
        <v>0</v>
      </c>
      <c r="AE279" s="21">
        <f>+SUMIFS(Resultados_Dic3!AA$3:AA$99980,Resultados_Dic3!$F$3:$F$99980,Produccion_PJ!$K279,Resultados_Dic3!$D$3:$D$99980,Produccion_PJ!$K$276,Resultados_Dic3!$E$3:$E$99980,Produccion_PJ!$J279,Resultados_Dic3!$A$3:$A$99980,Produccion_PJ!$H279)</f>
        <v>0</v>
      </c>
      <c r="AF279" s="21">
        <f>+SUMIFS(Resultados_Dic3!AB$3:AB$99980,Resultados_Dic3!$F$3:$F$99980,Produccion_PJ!$K279,Resultados_Dic3!$D$3:$D$99980,Produccion_PJ!$K$276,Resultados_Dic3!$E$3:$E$99980,Produccion_PJ!$J279,Resultados_Dic3!$A$3:$A$99980,Produccion_PJ!$H279)</f>
        <v>0</v>
      </c>
      <c r="AG279" s="21">
        <f>+SUMIFS(Resultados_Dic3!AC$3:AC$99980,Resultados_Dic3!$F$3:$F$99980,Produccion_PJ!$K279,Resultados_Dic3!$D$3:$D$99980,Produccion_PJ!$K$276,Resultados_Dic3!$E$3:$E$99980,Produccion_PJ!$J279,Resultados_Dic3!$A$3:$A$99980,Produccion_PJ!$H279)</f>
        <v>0</v>
      </c>
      <c r="AH279" s="21">
        <f>+SUMIFS(Resultados_Dic3!AD$3:AD$99980,Resultados_Dic3!$F$3:$F$99980,Produccion_PJ!$K279,Resultados_Dic3!$D$3:$D$99980,Produccion_PJ!$K$276,Resultados_Dic3!$E$3:$E$99980,Produccion_PJ!$J279,Resultados_Dic3!$A$3:$A$99980,Produccion_PJ!$H279)</f>
        <v>0</v>
      </c>
      <c r="AI279" s="21">
        <f>+SUMIFS(Resultados_Dic3!AE$3:AE$99980,Resultados_Dic3!$F$3:$F$99980,Produccion_PJ!$K279,Resultados_Dic3!$D$3:$D$99980,Produccion_PJ!$K$276,Resultados_Dic3!$E$3:$E$99980,Produccion_PJ!$J279,Resultados_Dic3!$A$3:$A$99980,Produccion_PJ!$H279)</f>
        <v>0</v>
      </c>
      <c r="AJ279" s="21">
        <f>+SUMIFS(Resultados_Dic3!AF$3:AF$99980,Resultados_Dic3!$F$3:$F$99980,Produccion_PJ!$K279,Resultados_Dic3!$D$3:$D$99980,Produccion_PJ!$K$276,Resultados_Dic3!$E$3:$E$99980,Produccion_PJ!$J279,Resultados_Dic3!$A$3:$A$99980,Produccion_PJ!$H279)</f>
        <v>0</v>
      </c>
      <c r="AK279" s="21">
        <f>+SUMIFS(Resultados_Dic3!AG$3:AG$99980,Resultados_Dic3!$F$3:$F$99980,Produccion_PJ!$K279,Resultados_Dic3!$D$3:$D$99980,Produccion_PJ!$K$276,Resultados_Dic3!$E$3:$E$99980,Produccion_PJ!$J279,Resultados_Dic3!$A$3:$A$99980,Produccion_PJ!$H279)</f>
        <v>0</v>
      </c>
      <c r="AL279" s="21">
        <f>+SUMIFS(Resultados_Dic3!AH$3:AH$99980,Resultados_Dic3!$F$3:$F$99980,Produccion_PJ!$K279,Resultados_Dic3!$D$3:$D$99980,Produccion_PJ!$K$276,Resultados_Dic3!$E$3:$E$99980,Produccion_PJ!$J279,Resultados_Dic3!$A$3:$A$99980,Produccion_PJ!$H279)</f>
        <v>0</v>
      </c>
      <c r="AM279" s="21">
        <f>+SUMIFS(Resultados_Dic3!AI$3:AI$99980,Resultados_Dic3!$F$3:$F$99980,Produccion_PJ!$K279,Resultados_Dic3!$D$3:$D$99980,Produccion_PJ!$K$276,Resultados_Dic3!$E$3:$E$99980,Produccion_PJ!$J279,Resultados_Dic3!$A$3:$A$99980,Produccion_PJ!$H279)</f>
        <v>0</v>
      </c>
      <c r="AN279" s="21">
        <f>+SUMIFS(Resultados_Dic3!AJ$3:AJ$99980,Resultados_Dic3!$F$3:$F$99980,Produccion_PJ!$K279,Resultados_Dic3!$D$3:$D$99980,Produccion_PJ!$K$276,Resultados_Dic3!$E$3:$E$99980,Produccion_PJ!$J279,Resultados_Dic3!$A$3:$A$99980,Produccion_PJ!$H279)</f>
        <v>0</v>
      </c>
      <c r="AO279" s="21">
        <f>+SUMIFS(Resultados_Dic3!AK$3:AK$99980,Resultados_Dic3!$F$3:$F$99980,Produccion_PJ!$K279,Resultados_Dic3!$D$3:$D$99980,Produccion_PJ!$K$276,Resultados_Dic3!$E$3:$E$99980,Produccion_PJ!$J279,Resultados_Dic3!$A$3:$A$99980,Produccion_PJ!$H279)</f>
        <v>0</v>
      </c>
      <c r="AP279" s="21">
        <f>+SUMIFS(Resultados_Dic3!AL$3:AL$99980,Resultados_Dic3!$F$3:$F$99980,Produccion_PJ!$K279,Resultados_Dic3!$D$3:$D$99980,Produccion_PJ!$K$276,Resultados_Dic3!$E$3:$E$99980,Produccion_PJ!$J279,Resultados_Dic3!$A$3:$A$99980,Produccion_PJ!$H279)</f>
        <v>0</v>
      </c>
      <c r="AQ279" s="21">
        <f>+SUMIFS(Resultados_Dic3!AM$3:AM$99980,Resultados_Dic3!$F$3:$F$99980,Produccion_PJ!$K279,Resultados_Dic3!$D$3:$D$99980,Produccion_PJ!$K$276,Resultados_Dic3!$E$3:$E$99980,Produccion_PJ!$J279,Resultados_Dic3!$A$3:$A$99980,Produccion_PJ!$H279)</f>
        <v>0</v>
      </c>
    </row>
    <row r="280" spans="1:47" x14ac:dyDescent="0.25">
      <c r="H280" s="17" t="str">
        <f t="shared" ref="H280:H285" si="605">+$H$1</f>
        <v>DIC5</v>
      </c>
      <c r="J280" s="24" t="s">
        <v>73</v>
      </c>
      <c r="K280" s="54" t="s">
        <v>171</v>
      </c>
      <c r="L280" s="21">
        <f>+SUMIFS(Resultados_Dic3!H$3:H$99980,Resultados_Dic3!$F$3:$F$99980,Produccion_PJ!$K280,Resultados_Dic3!$D$3:$D$99980,Produccion_PJ!$K$276,Resultados_Dic3!$E$3:$E$99980,Produccion_PJ!$J280,Resultados_Dic3!$A$3:$A$99980,Produccion_PJ!$H280)</f>
        <v>3.8833627378965598</v>
      </c>
      <c r="M280" s="21">
        <f>+SUMIFS(Resultados_Dic3!I$3:I$99980,Resultados_Dic3!$F$3:$F$99980,Produccion_PJ!$K280,Resultados_Dic3!$D$3:$D$99980,Produccion_PJ!$K$276,Resultados_Dic3!$E$3:$E$99980,Produccion_PJ!$J280,Resultados_Dic3!$A$3:$A$99980,Produccion_PJ!$H280)</f>
        <v>3.7540970036614998</v>
      </c>
      <c r="N280" s="21">
        <f>+SUMIFS(Resultados_Dic3!J$3:J$99980,Resultados_Dic3!$F$3:$F$99980,Produccion_PJ!$K280,Resultados_Dic3!$D$3:$D$99980,Produccion_PJ!$K$276,Resultados_Dic3!$E$3:$E$99980,Produccion_PJ!$J280,Resultados_Dic3!$A$3:$A$99980,Produccion_PJ!$H280)</f>
        <v>3.3763990582504402</v>
      </c>
      <c r="O280" s="21">
        <f>+SUMIFS(Resultados_Dic3!K$3:K$99980,Resultados_Dic3!$F$3:$F$99980,Produccion_PJ!$K280,Resultados_Dic3!$D$3:$D$99980,Produccion_PJ!$K$276,Resultados_Dic3!$E$3:$E$99980,Produccion_PJ!$J280,Resultados_Dic3!$A$3:$A$99980,Produccion_PJ!$H280)</f>
        <v>3.3473706298897099</v>
      </c>
      <c r="P280" s="21">
        <f>+SUMIFS(Resultados_Dic3!L$3:L$99980,Resultados_Dic3!$F$3:$F$99980,Produccion_PJ!$K280,Resultados_Dic3!$D$3:$D$99980,Produccion_PJ!$K$276,Resultados_Dic3!$E$3:$E$99980,Produccion_PJ!$J280,Resultados_Dic3!$A$3:$A$99980,Produccion_PJ!$H280)</f>
        <v>1.8419897370201599</v>
      </c>
      <c r="Q280" s="21">
        <f>+SUMIFS(Resultados_Dic3!M$3:M$99980,Resultados_Dic3!$F$3:$F$99980,Produccion_PJ!$K280,Resultados_Dic3!$D$3:$D$99980,Produccion_PJ!$K$276,Resultados_Dic3!$E$3:$E$99980,Produccion_PJ!$J280,Resultados_Dic3!$A$3:$A$99980,Produccion_PJ!$H280)</f>
        <v>1.8419897370201599</v>
      </c>
      <c r="R280" s="21">
        <f>+SUMIFS(Resultados_Dic3!N$3:N$99980,Resultados_Dic3!$F$3:$F$99980,Produccion_PJ!$K280,Resultados_Dic3!$D$3:$D$99980,Produccion_PJ!$K$276,Resultados_Dic3!$E$3:$E$99980,Produccion_PJ!$J280,Resultados_Dic3!$A$3:$A$99980,Produccion_PJ!$H280)</f>
        <v>1.8419897370201599</v>
      </c>
      <c r="S280" s="21">
        <f>+SUMIFS(Resultados_Dic3!O$3:O$99980,Resultados_Dic3!$F$3:$F$99980,Produccion_PJ!$K280,Resultados_Dic3!$D$3:$D$99980,Produccion_PJ!$K$276,Resultados_Dic3!$E$3:$E$99980,Produccion_PJ!$J280,Resultados_Dic3!$A$3:$A$99980,Produccion_PJ!$H280)</f>
        <v>1.8419897370201599</v>
      </c>
      <c r="T280" s="21">
        <f>+SUMIFS(Resultados_Dic3!P$3:P$99980,Resultados_Dic3!$F$3:$F$99980,Produccion_PJ!$K280,Resultados_Dic3!$D$3:$D$99980,Produccion_PJ!$K$276,Resultados_Dic3!$E$3:$E$99980,Produccion_PJ!$J280,Resultados_Dic3!$A$3:$A$99980,Produccion_PJ!$H280)</f>
        <v>0.57588178768854903</v>
      </c>
      <c r="U280" s="21">
        <f>+SUMIFS(Resultados_Dic3!Q$3:Q$99980,Resultados_Dic3!$F$3:$F$99980,Produccion_PJ!$K280,Resultados_Dic3!$D$3:$D$99980,Produccion_PJ!$K$276,Resultados_Dic3!$E$3:$E$99980,Produccion_PJ!$J280,Resultados_Dic3!$A$3:$A$99980,Produccion_PJ!$H280)</f>
        <v>0.196784992134207</v>
      </c>
      <c r="V280" s="21">
        <f>+SUMIFS(Resultados_Dic3!R$3:R$99980,Resultados_Dic3!$F$3:$F$99980,Produccion_PJ!$K280,Resultados_Dic3!$D$3:$D$99980,Produccion_PJ!$K$276,Resultados_Dic3!$E$3:$E$99980,Produccion_PJ!$J280,Resultados_Dic3!$A$3:$A$99980,Produccion_PJ!$H280)</f>
        <v>9.8541729582559398E-2</v>
      </c>
      <c r="W280" s="21">
        <f>+SUMIFS(Resultados_Dic3!S$3:S$99980,Resultados_Dic3!$F$3:$F$99980,Produccion_PJ!$K280,Resultados_Dic3!$D$3:$D$99980,Produccion_PJ!$K$276,Resultados_Dic3!$E$3:$E$99980,Produccion_PJ!$J280,Resultados_Dic3!$A$3:$A$99980,Produccion_PJ!$H280)</f>
        <v>0</v>
      </c>
      <c r="X280" s="21">
        <f>+SUMIFS(Resultados_Dic3!T$3:T$99980,Resultados_Dic3!$F$3:$F$99980,Produccion_PJ!$K280,Resultados_Dic3!$D$3:$D$99980,Produccion_PJ!$K$276,Resultados_Dic3!$E$3:$E$99980,Produccion_PJ!$J280,Resultados_Dic3!$A$3:$A$99980,Produccion_PJ!$H280)</f>
        <v>0</v>
      </c>
      <c r="Y280" s="21">
        <f>+SUMIFS(Resultados_Dic3!U$3:U$99980,Resultados_Dic3!$F$3:$F$99980,Produccion_PJ!$K280,Resultados_Dic3!$D$3:$D$99980,Produccion_PJ!$K$276,Resultados_Dic3!$E$3:$E$99980,Produccion_PJ!$J280,Resultados_Dic3!$A$3:$A$99980,Produccion_PJ!$H280)</f>
        <v>0</v>
      </c>
      <c r="Z280" s="21">
        <f>+SUMIFS(Resultados_Dic3!V$3:V$99980,Resultados_Dic3!$F$3:$F$99980,Produccion_PJ!$K280,Resultados_Dic3!$D$3:$D$99980,Produccion_PJ!$K$276,Resultados_Dic3!$E$3:$E$99980,Produccion_PJ!$J280,Resultados_Dic3!$A$3:$A$99980,Produccion_PJ!$H280)</f>
        <v>0</v>
      </c>
      <c r="AA280" s="21">
        <f>+SUMIFS(Resultados_Dic3!W$3:W$99980,Resultados_Dic3!$F$3:$F$99980,Produccion_PJ!$K280,Resultados_Dic3!$D$3:$D$99980,Produccion_PJ!$K$276,Resultados_Dic3!$E$3:$E$99980,Produccion_PJ!$J280,Resultados_Dic3!$A$3:$A$99980,Produccion_PJ!$H280)</f>
        <v>0</v>
      </c>
      <c r="AB280" s="21">
        <f>+SUMIFS(Resultados_Dic3!X$3:X$99980,Resultados_Dic3!$F$3:$F$99980,Produccion_PJ!$K280,Resultados_Dic3!$D$3:$D$99980,Produccion_PJ!$K$276,Resultados_Dic3!$E$3:$E$99980,Produccion_PJ!$J280,Resultados_Dic3!$A$3:$A$99980,Produccion_PJ!$H280)</f>
        <v>0</v>
      </c>
      <c r="AC280" s="21">
        <f>+SUMIFS(Resultados_Dic3!Y$3:Y$99980,Resultados_Dic3!$F$3:$F$99980,Produccion_PJ!$K280,Resultados_Dic3!$D$3:$D$99980,Produccion_PJ!$K$276,Resultados_Dic3!$E$3:$E$99980,Produccion_PJ!$J280,Resultados_Dic3!$A$3:$A$99980,Produccion_PJ!$H280)</f>
        <v>0</v>
      </c>
      <c r="AD280" s="21">
        <f>+SUMIFS(Resultados_Dic3!Z$3:Z$99980,Resultados_Dic3!$F$3:$F$99980,Produccion_PJ!$K280,Resultados_Dic3!$D$3:$D$99980,Produccion_PJ!$K$276,Resultados_Dic3!$E$3:$E$99980,Produccion_PJ!$J280,Resultados_Dic3!$A$3:$A$99980,Produccion_PJ!$H280)</f>
        <v>0</v>
      </c>
      <c r="AE280" s="21">
        <f>+SUMIFS(Resultados_Dic3!AA$3:AA$99980,Resultados_Dic3!$F$3:$F$99980,Produccion_PJ!$K280,Resultados_Dic3!$D$3:$D$99980,Produccion_PJ!$K$276,Resultados_Dic3!$E$3:$E$99980,Produccion_PJ!$J280,Resultados_Dic3!$A$3:$A$99980,Produccion_PJ!$H280)</f>
        <v>0</v>
      </c>
      <c r="AF280" s="21">
        <f>+SUMIFS(Resultados_Dic3!AB$3:AB$99980,Resultados_Dic3!$F$3:$F$99980,Produccion_PJ!$K280,Resultados_Dic3!$D$3:$D$99980,Produccion_PJ!$K$276,Resultados_Dic3!$E$3:$E$99980,Produccion_PJ!$J280,Resultados_Dic3!$A$3:$A$99980,Produccion_PJ!$H280)</f>
        <v>0</v>
      </c>
      <c r="AG280" s="21">
        <f>+SUMIFS(Resultados_Dic3!AC$3:AC$99980,Resultados_Dic3!$F$3:$F$99980,Produccion_PJ!$K280,Resultados_Dic3!$D$3:$D$99980,Produccion_PJ!$K$276,Resultados_Dic3!$E$3:$E$99980,Produccion_PJ!$J280,Resultados_Dic3!$A$3:$A$99980,Produccion_PJ!$H280)</f>
        <v>0</v>
      </c>
      <c r="AH280" s="21">
        <f>+SUMIFS(Resultados_Dic3!AD$3:AD$99980,Resultados_Dic3!$F$3:$F$99980,Produccion_PJ!$K280,Resultados_Dic3!$D$3:$D$99980,Produccion_PJ!$K$276,Resultados_Dic3!$E$3:$E$99980,Produccion_PJ!$J280,Resultados_Dic3!$A$3:$A$99980,Produccion_PJ!$H280)</f>
        <v>0</v>
      </c>
      <c r="AI280" s="21">
        <f>+SUMIFS(Resultados_Dic3!AE$3:AE$99980,Resultados_Dic3!$F$3:$F$99980,Produccion_PJ!$K280,Resultados_Dic3!$D$3:$D$99980,Produccion_PJ!$K$276,Resultados_Dic3!$E$3:$E$99980,Produccion_PJ!$J280,Resultados_Dic3!$A$3:$A$99980,Produccion_PJ!$H280)</f>
        <v>0</v>
      </c>
      <c r="AJ280" s="21">
        <f>+SUMIFS(Resultados_Dic3!AF$3:AF$99980,Resultados_Dic3!$F$3:$F$99980,Produccion_PJ!$K280,Resultados_Dic3!$D$3:$D$99980,Produccion_PJ!$K$276,Resultados_Dic3!$E$3:$E$99980,Produccion_PJ!$J280,Resultados_Dic3!$A$3:$A$99980,Produccion_PJ!$H280)</f>
        <v>0</v>
      </c>
      <c r="AK280" s="21">
        <f>+SUMIFS(Resultados_Dic3!AG$3:AG$99980,Resultados_Dic3!$F$3:$F$99980,Produccion_PJ!$K280,Resultados_Dic3!$D$3:$D$99980,Produccion_PJ!$K$276,Resultados_Dic3!$E$3:$E$99980,Produccion_PJ!$J280,Resultados_Dic3!$A$3:$A$99980,Produccion_PJ!$H280)</f>
        <v>0</v>
      </c>
      <c r="AL280" s="21">
        <f>+SUMIFS(Resultados_Dic3!AH$3:AH$99980,Resultados_Dic3!$F$3:$F$99980,Produccion_PJ!$K280,Resultados_Dic3!$D$3:$D$99980,Produccion_PJ!$K$276,Resultados_Dic3!$E$3:$E$99980,Produccion_PJ!$J280,Resultados_Dic3!$A$3:$A$99980,Produccion_PJ!$H280)</f>
        <v>0</v>
      </c>
      <c r="AM280" s="21">
        <f>+SUMIFS(Resultados_Dic3!AI$3:AI$99980,Resultados_Dic3!$F$3:$F$99980,Produccion_PJ!$K280,Resultados_Dic3!$D$3:$D$99980,Produccion_PJ!$K$276,Resultados_Dic3!$E$3:$E$99980,Produccion_PJ!$J280,Resultados_Dic3!$A$3:$A$99980,Produccion_PJ!$H280)</f>
        <v>0</v>
      </c>
      <c r="AN280" s="21">
        <f>+SUMIFS(Resultados_Dic3!AJ$3:AJ$99980,Resultados_Dic3!$F$3:$F$99980,Produccion_PJ!$K280,Resultados_Dic3!$D$3:$D$99980,Produccion_PJ!$K$276,Resultados_Dic3!$E$3:$E$99980,Produccion_PJ!$J280,Resultados_Dic3!$A$3:$A$99980,Produccion_PJ!$H280)</f>
        <v>0</v>
      </c>
      <c r="AO280" s="21">
        <f>+SUMIFS(Resultados_Dic3!AK$3:AK$99980,Resultados_Dic3!$F$3:$F$99980,Produccion_PJ!$K280,Resultados_Dic3!$D$3:$D$99980,Produccion_PJ!$K$276,Resultados_Dic3!$E$3:$E$99980,Produccion_PJ!$J280,Resultados_Dic3!$A$3:$A$99980,Produccion_PJ!$H280)</f>
        <v>0</v>
      </c>
      <c r="AP280" s="21">
        <f>+SUMIFS(Resultados_Dic3!AL$3:AL$99980,Resultados_Dic3!$F$3:$F$99980,Produccion_PJ!$K280,Resultados_Dic3!$D$3:$D$99980,Produccion_PJ!$K$276,Resultados_Dic3!$E$3:$E$99980,Produccion_PJ!$J280,Resultados_Dic3!$A$3:$A$99980,Produccion_PJ!$H280)</f>
        <v>0</v>
      </c>
      <c r="AQ280" s="21">
        <f>+SUMIFS(Resultados_Dic3!AM$3:AM$99980,Resultados_Dic3!$F$3:$F$99980,Produccion_PJ!$K280,Resultados_Dic3!$D$3:$D$99980,Produccion_PJ!$K$276,Resultados_Dic3!$E$3:$E$99980,Produccion_PJ!$J280,Resultados_Dic3!$A$3:$A$99980,Produccion_PJ!$H280)</f>
        <v>0</v>
      </c>
    </row>
    <row r="281" spans="1:47" x14ac:dyDescent="0.25">
      <c r="H281" s="17" t="str">
        <f t="shared" si="605"/>
        <v>DIC5</v>
      </c>
      <c r="J281" s="24" t="s">
        <v>73</v>
      </c>
      <c r="K281" s="54" t="s">
        <v>172</v>
      </c>
      <c r="L281" s="21">
        <f>+SUMIFS(Resultados_Dic3!H$3:H$99980,Resultados_Dic3!$F$3:$F$99980,Produccion_PJ!$K281,Resultados_Dic3!$D$3:$D$99980,Produccion_PJ!$K$276,Resultados_Dic3!$E$3:$E$99980,Produccion_PJ!$J281,Resultados_Dic3!$A$3:$A$99980,Produccion_PJ!$H281)</f>
        <v>10.9185152593786</v>
      </c>
      <c r="M281" s="21">
        <f>+SUMIFS(Resultados_Dic3!I$3:I$99980,Resultados_Dic3!$F$3:$F$99980,Produccion_PJ!$K281,Resultados_Dic3!$D$3:$D$99980,Produccion_PJ!$K$276,Resultados_Dic3!$E$3:$E$99980,Produccion_PJ!$J281,Resultados_Dic3!$A$3:$A$99980,Produccion_PJ!$H281)</f>
        <v>10.3349220655014</v>
      </c>
      <c r="N281" s="21">
        <f>+SUMIFS(Resultados_Dic3!J$3:J$99980,Resultados_Dic3!$F$3:$F$99980,Produccion_PJ!$K281,Resultados_Dic3!$D$3:$D$99980,Produccion_PJ!$K$276,Resultados_Dic3!$E$3:$E$99980,Produccion_PJ!$J281,Resultados_Dic3!$A$3:$A$99980,Produccion_PJ!$H281)</f>
        <v>9.8325726014375494</v>
      </c>
      <c r="O281" s="21">
        <f>+SUMIFS(Resultados_Dic3!K$3:K$99980,Resultados_Dic3!$F$3:$F$99980,Produccion_PJ!$K281,Resultados_Dic3!$D$3:$D$99980,Produccion_PJ!$K$276,Resultados_Dic3!$E$3:$E$99980,Produccion_PJ!$J281,Resultados_Dic3!$A$3:$A$99980,Produccion_PJ!$H281)</f>
        <v>9.3302231373736806</v>
      </c>
      <c r="P281" s="21">
        <f>+SUMIFS(Resultados_Dic3!L$3:L$99980,Resultados_Dic3!$F$3:$F$99980,Produccion_PJ!$K281,Resultados_Dic3!$D$3:$D$99980,Produccion_PJ!$K$276,Resultados_Dic3!$E$3:$E$99980,Produccion_PJ!$J281,Resultados_Dic3!$A$3:$A$99980,Produccion_PJ!$H281)</f>
        <v>8.82787367330981</v>
      </c>
      <c r="Q281" s="21">
        <f>+SUMIFS(Resultados_Dic3!M$3:M$99980,Resultados_Dic3!$F$3:$F$99980,Produccion_PJ!$K281,Resultados_Dic3!$D$3:$D$99980,Produccion_PJ!$K$276,Resultados_Dic3!$E$3:$E$99980,Produccion_PJ!$J281,Resultados_Dic3!$A$3:$A$99980,Produccion_PJ!$H281)</f>
        <v>8.1282276500648702</v>
      </c>
      <c r="R281" s="21">
        <f>+SUMIFS(Resultados_Dic3!N$3:N$99980,Resultados_Dic3!$F$3:$F$99980,Produccion_PJ!$K281,Resultados_Dic3!$D$3:$D$99980,Produccion_PJ!$K$276,Resultados_Dic3!$E$3:$E$99980,Produccion_PJ!$J281,Resultados_Dic3!$A$3:$A$99980,Produccion_PJ!$H281)</f>
        <v>7.4285816268199198</v>
      </c>
      <c r="S281" s="21">
        <f>+SUMIFS(Resultados_Dic3!O$3:O$99980,Resultados_Dic3!$F$3:$F$99980,Produccion_PJ!$K281,Resultados_Dic3!$D$3:$D$99980,Produccion_PJ!$K$276,Resultados_Dic3!$E$3:$E$99980,Produccion_PJ!$J281,Resultados_Dic3!$A$3:$A$99980,Produccion_PJ!$H281)</f>
        <v>6.8737687010216701</v>
      </c>
      <c r="T281" s="21">
        <f>+SUMIFS(Resultados_Dic3!P$3:P$99980,Resultados_Dic3!$F$3:$F$99980,Produccion_PJ!$K281,Resultados_Dic3!$D$3:$D$99980,Produccion_PJ!$K$276,Resultados_Dic3!$E$3:$E$99980,Produccion_PJ!$J281,Resultados_Dic3!$A$3:$A$99980,Produccion_PJ!$H281)</f>
        <v>6.3189557752234196</v>
      </c>
      <c r="U281" s="21">
        <f>+SUMIFS(Resultados_Dic3!Q$3:Q$99980,Resultados_Dic3!$F$3:$F$99980,Produccion_PJ!$K281,Resultados_Dic3!$D$3:$D$99980,Produccion_PJ!$K$276,Resultados_Dic3!$E$3:$E$99980,Produccion_PJ!$J281,Resultados_Dic3!$A$3:$A$99980,Produccion_PJ!$H281)</f>
        <v>5.7641428494251796</v>
      </c>
      <c r="V281" s="21">
        <f>+SUMIFS(Resultados_Dic3!R$3:R$99980,Resultados_Dic3!$F$3:$F$99980,Produccion_PJ!$K281,Resultados_Dic3!$D$3:$D$99980,Produccion_PJ!$K$276,Resultados_Dic3!$E$3:$E$99980,Produccion_PJ!$J281,Resultados_Dic3!$A$3:$A$99980,Produccion_PJ!$H281)</f>
        <v>3.68918019692476</v>
      </c>
      <c r="W281" s="21">
        <f>+SUMIFS(Resultados_Dic3!S$3:S$99980,Resultados_Dic3!$F$3:$F$99980,Produccion_PJ!$K281,Resultados_Dic3!$D$3:$D$99980,Produccion_PJ!$K$276,Resultados_Dic3!$E$3:$E$99980,Produccion_PJ!$J281,Resultados_Dic3!$A$3:$A$99980,Produccion_PJ!$H281)</f>
        <v>3.68918019692476</v>
      </c>
      <c r="X281" s="21">
        <f>+SUMIFS(Resultados_Dic3!T$3:T$99980,Resultados_Dic3!$F$3:$F$99980,Produccion_PJ!$K281,Resultados_Dic3!$D$3:$D$99980,Produccion_PJ!$K$276,Resultados_Dic3!$E$3:$E$99980,Produccion_PJ!$J281,Resultados_Dic3!$A$3:$A$99980,Produccion_PJ!$H281)</f>
        <v>3.68918019692476</v>
      </c>
      <c r="Y281" s="21">
        <f>+SUMIFS(Resultados_Dic3!U$3:U$99980,Resultados_Dic3!$F$3:$F$99980,Produccion_PJ!$K281,Resultados_Dic3!$D$3:$D$99980,Produccion_PJ!$K$276,Resultados_Dic3!$E$3:$E$99980,Produccion_PJ!$J281,Resultados_Dic3!$A$3:$A$99980,Produccion_PJ!$H281)</f>
        <v>2.61236562084571</v>
      </c>
      <c r="Z281" s="21">
        <f>+SUMIFS(Resultados_Dic3!V$3:V$99980,Resultados_Dic3!$F$3:$F$99980,Produccion_PJ!$K281,Resultados_Dic3!$D$3:$D$99980,Produccion_PJ!$K$276,Resultados_Dic3!$E$3:$E$99980,Produccion_PJ!$J281,Resultados_Dic3!$A$3:$A$99980,Produccion_PJ!$H281)</f>
        <v>0</v>
      </c>
      <c r="AA281" s="21">
        <f>+SUMIFS(Resultados_Dic3!W$3:W$99980,Resultados_Dic3!$F$3:$F$99980,Produccion_PJ!$K281,Resultados_Dic3!$D$3:$D$99980,Produccion_PJ!$K$276,Resultados_Dic3!$E$3:$E$99980,Produccion_PJ!$J281,Resultados_Dic3!$A$3:$A$99980,Produccion_PJ!$H281)</f>
        <v>0</v>
      </c>
      <c r="AB281" s="21">
        <f>+SUMIFS(Resultados_Dic3!X$3:X$99980,Resultados_Dic3!$F$3:$F$99980,Produccion_PJ!$K281,Resultados_Dic3!$D$3:$D$99980,Produccion_PJ!$K$276,Resultados_Dic3!$E$3:$E$99980,Produccion_PJ!$J281,Resultados_Dic3!$A$3:$A$99980,Produccion_PJ!$H281)</f>
        <v>0</v>
      </c>
      <c r="AC281" s="21">
        <f>+SUMIFS(Resultados_Dic3!Y$3:Y$99980,Resultados_Dic3!$F$3:$F$99980,Produccion_PJ!$K281,Resultados_Dic3!$D$3:$D$99980,Produccion_PJ!$K$276,Resultados_Dic3!$E$3:$E$99980,Produccion_PJ!$J281,Resultados_Dic3!$A$3:$A$99980,Produccion_PJ!$H281)</f>
        <v>0</v>
      </c>
      <c r="AD281" s="21">
        <f>+SUMIFS(Resultados_Dic3!Z$3:Z$99980,Resultados_Dic3!$F$3:$F$99980,Produccion_PJ!$K281,Resultados_Dic3!$D$3:$D$99980,Produccion_PJ!$K$276,Resultados_Dic3!$E$3:$E$99980,Produccion_PJ!$J281,Resultados_Dic3!$A$3:$A$99980,Produccion_PJ!$H281)</f>
        <v>0</v>
      </c>
      <c r="AE281" s="21">
        <f>+SUMIFS(Resultados_Dic3!AA$3:AA$99980,Resultados_Dic3!$F$3:$F$99980,Produccion_PJ!$K281,Resultados_Dic3!$D$3:$D$99980,Produccion_PJ!$K$276,Resultados_Dic3!$E$3:$E$99980,Produccion_PJ!$J281,Resultados_Dic3!$A$3:$A$99980,Produccion_PJ!$H281)</f>
        <v>0</v>
      </c>
      <c r="AF281" s="21">
        <f>+SUMIFS(Resultados_Dic3!AB$3:AB$99980,Resultados_Dic3!$F$3:$F$99980,Produccion_PJ!$K281,Resultados_Dic3!$D$3:$D$99980,Produccion_PJ!$K$276,Resultados_Dic3!$E$3:$E$99980,Produccion_PJ!$J281,Resultados_Dic3!$A$3:$A$99980,Produccion_PJ!$H281)</f>
        <v>0</v>
      </c>
      <c r="AG281" s="21">
        <f>+SUMIFS(Resultados_Dic3!AC$3:AC$99980,Resultados_Dic3!$F$3:$F$99980,Produccion_PJ!$K281,Resultados_Dic3!$D$3:$D$99980,Produccion_PJ!$K$276,Resultados_Dic3!$E$3:$E$99980,Produccion_PJ!$J281,Resultados_Dic3!$A$3:$A$99980,Produccion_PJ!$H281)</f>
        <v>0</v>
      </c>
      <c r="AH281" s="21">
        <f>+SUMIFS(Resultados_Dic3!AD$3:AD$99980,Resultados_Dic3!$F$3:$F$99980,Produccion_PJ!$K281,Resultados_Dic3!$D$3:$D$99980,Produccion_PJ!$K$276,Resultados_Dic3!$E$3:$E$99980,Produccion_PJ!$J281,Resultados_Dic3!$A$3:$A$99980,Produccion_PJ!$H281)</f>
        <v>0</v>
      </c>
      <c r="AI281" s="21">
        <f>+SUMIFS(Resultados_Dic3!AE$3:AE$99980,Resultados_Dic3!$F$3:$F$99980,Produccion_PJ!$K281,Resultados_Dic3!$D$3:$D$99980,Produccion_PJ!$K$276,Resultados_Dic3!$E$3:$E$99980,Produccion_PJ!$J281,Resultados_Dic3!$A$3:$A$99980,Produccion_PJ!$H281)</f>
        <v>0</v>
      </c>
      <c r="AJ281" s="21">
        <f>+SUMIFS(Resultados_Dic3!AF$3:AF$99980,Resultados_Dic3!$F$3:$F$99980,Produccion_PJ!$K281,Resultados_Dic3!$D$3:$D$99980,Produccion_PJ!$K$276,Resultados_Dic3!$E$3:$E$99980,Produccion_PJ!$J281,Resultados_Dic3!$A$3:$A$99980,Produccion_PJ!$H281)</f>
        <v>0</v>
      </c>
      <c r="AK281" s="21">
        <f>+SUMIFS(Resultados_Dic3!AG$3:AG$99980,Resultados_Dic3!$F$3:$F$99980,Produccion_PJ!$K281,Resultados_Dic3!$D$3:$D$99980,Produccion_PJ!$K$276,Resultados_Dic3!$E$3:$E$99980,Produccion_PJ!$J281,Resultados_Dic3!$A$3:$A$99980,Produccion_PJ!$H281)</f>
        <v>0</v>
      </c>
      <c r="AL281" s="21">
        <f>+SUMIFS(Resultados_Dic3!AH$3:AH$99980,Resultados_Dic3!$F$3:$F$99980,Produccion_PJ!$K281,Resultados_Dic3!$D$3:$D$99980,Produccion_PJ!$K$276,Resultados_Dic3!$E$3:$E$99980,Produccion_PJ!$J281,Resultados_Dic3!$A$3:$A$99980,Produccion_PJ!$H281)</f>
        <v>0</v>
      </c>
      <c r="AM281" s="21">
        <f>+SUMIFS(Resultados_Dic3!AI$3:AI$99980,Resultados_Dic3!$F$3:$F$99980,Produccion_PJ!$K281,Resultados_Dic3!$D$3:$D$99980,Produccion_PJ!$K$276,Resultados_Dic3!$E$3:$E$99980,Produccion_PJ!$J281,Resultados_Dic3!$A$3:$A$99980,Produccion_PJ!$H281)</f>
        <v>0</v>
      </c>
      <c r="AN281" s="21">
        <f>+SUMIFS(Resultados_Dic3!AJ$3:AJ$99980,Resultados_Dic3!$F$3:$F$99980,Produccion_PJ!$K281,Resultados_Dic3!$D$3:$D$99980,Produccion_PJ!$K$276,Resultados_Dic3!$E$3:$E$99980,Produccion_PJ!$J281,Resultados_Dic3!$A$3:$A$99980,Produccion_PJ!$H281)</f>
        <v>0</v>
      </c>
      <c r="AO281" s="21">
        <f>+SUMIFS(Resultados_Dic3!AK$3:AK$99980,Resultados_Dic3!$F$3:$F$99980,Produccion_PJ!$K281,Resultados_Dic3!$D$3:$D$99980,Produccion_PJ!$K$276,Resultados_Dic3!$E$3:$E$99980,Produccion_PJ!$J281,Resultados_Dic3!$A$3:$A$99980,Produccion_PJ!$H281)</f>
        <v>0</v>
      </c>
      <c r="AP281" s="21">
        <f>+SUMIFS(Resultados_Dic3!AL$3:AL$99980,Resultados_Dic3!$F$3:$F$99980,Produccion_PJ!$K281,Resultados_Dic3!$D$3:$D$99980,Produccion_PJ!$K$276,Resultados_Dic3!$E$3:$E$99980,Produccion_PJ!$J281,Resultados_Dic3!$A$3:$A$99980,Produccion_PJ!$H281)</f>
        <v>0</v>
      </c>
      <c r="AQ281" s="21">
        <f>+SUMIFS(Resultados_Dic3!AM$3:AM$99980,Resultados_Dic3!$F$3:$F$99980,Produccion_PJ!$K281,Resultados_Dic3!$D$3:$D$99980,Produccion_PJ!$K$276,Resultados_Dic3!$E$3:$E$99980,Produccion_PJ!$J281,Resultados_Dic3!$A$3:$A$99980,Produccion_PJ!$H281)</f>
        <v>0</v>
      </c>
    </row>
    <row r="282" spans="1:47" x14ac:dyDescent="0.25">
      <c r="H282" s="17" t="str">
        <f t="shared" si="605"/>
        <v>DIC5</v>
      </c>
      <c r="J282" s="24" t="s">
        <v>74</v>
      </c>
      <c r="K282" s="54" t="s">
        <v>173</v>
      </c>
      <c r="L282" s="21">
        <f>+SUMIFS(Resultados_Dic3!H$3:H$99980,Resultados_Dic3!$F$3:$F$99980,Produccion_PJ!$K282,Resultados_Dic3!$D$3:$D$99980,Produccion_PJ!$K$276,Resultados_Dic3!$E$3:$E$99980,Produccion_PJ!$J282,Resultados_Dic3!$A$3:$A$99980,Produccion_PJ!$H282)</f>
        <v>7.7086534699123396E-2</v>
      </c>
      <c r="M282" s="21">
        <f>+SUMIFS(Resultados_Dic3!I$3:I$99980,Resultados_Dic3!$F$3:$F$99980,Produccion_PJ!$K282,Resultados_Dic3!$D$3:$D$99980,Produccion_PJ!$K$276,Resultados_Dic3!$E$3:$E$99980,Produccion_PJ!$J282,Resultados_Dic3!$A$3:$A$99980,Produccion_PJ!$H282)</f>
        <v>7.28439735993794E-2</v>
      </c>
      <c r="N282" s="21">
        <f>+SUMIFS(Resultados_Dic3!J$3:J$99980,Resultados_Dic3!$F$3:$F$99980,Produccion_PJ!$K282,Resultados_Dic3!$D$3:$D$99980,Produccion_PJ!$K$276,Resultados_Dic3!$E$3:$E$99980,Produccion_PJ!$J282,Resultados_Dic3!$A$3:$A$99980,Produccion_PJ!$H282)</f>
        <v>6.9642040693912194E-2</v>
      </c>
      <c r="O282" s="21">
        <f>+SUMIFS(Resultados_Dic3!K$3:K$99980,Resultados_Dic3!$F$3:$F$99980,Produccion_PJ!$K282,Resultados_Dic3!$D$3:$D$99980,Produccion_PJ!$K$276,Resultados_Dic3!$E$3:$E$99980,Produccion_PJ!$J282,Resultados_Dic3!$A$3:$A$99980,Produccion_PJ!$H282)</f>
        <v>6.6440107788444905E-2</v>
      </c>
      <c r="P282" s="21">
        <f>+SUMIFS(Resultados_Dic3!L$3:L$99980,Resultados_Dic3!$F$3:$F$99980,Produccion_PJ!$K282,Resultados_Dic3!$D$3:$D$99980,Produccion_PJ!$K$276,Resultados_Dic3!$E$3:$E$99980,Produccion_PJ!$J282,Resultados_Dic3!$A$3:$A$99980,Produccion_PJ!$H282)</f>
        <v>6.3238174882977699E-2</v>
      </c>
      <c r="Q282" s="21">
        <f>+SUMIFS(Resultados_Dic3!M$3:M$99980,Resultados_Dic3!$F$3:$F$99980,Produccion_PJ!$K282,Resultados_Dic3!$D$3:$D$99980,Produccion_PJ!$K$276,Resultados_Dic3!$E$3:$E$99980,Produccion_PJ!$J282,Resultados_Dic3!$A$3:$A$99980,Produccion_PJ!$H282)</f>
        <v>6.0036241977510403E-2</v>
      </c>
      <c r="R282" s="21">
        <f>+SUMIFS(Resultados_Dic3!N$3:N$99980,Resultados_Dic3!$F$3:$F$99980,Produccion_PJ!$K282,Resultados_Dic3!$D$3:$D$99980,Produccion_PJ!$K$276,Resultados_Dic3!$E$3:$E$99980,Produccion_PJ!$J282,Resultados_Dic3!$A$3:$A$99980,Produccion_PJ!$H282)</f>
        <v>5.6834309072043197E-2</v>
      </c>
      <c r="S282" s="21">
        <f>+SUMIFS(Resultados_Dic3!O$3:O$99980,Resultados_Dic3!$F$3:$F$99980,Produccion_PJ!$K282,Resultados_Dic3!$D$3:$D$99980,Produccion_PJ!$K$276,Resultados_Dic3!$E$3:$E$99980,Produccion_PJ!$J282,Resultados_Dic3!$A$3:$A$99980,Produccion_PJ!$H282)</f>
        <v>6.4749844781502299E-3</v>
      </c>
      <c r="T282" s="21">
        <f>+SUMIFS(Resultados_Dic3!P$3:P$99980,Resultados_Dic3!$F$3:$F$99980,Produccion_PJ!$K282,Resultados_Dic3!$D$3:$D$99980,Produccion_PJ!$K$276,Resultados_Dic3!$E$3:$E$99980,Produccion_PJ!$J282,Resultados_Dic3!$A$3:$A$99980,Produccion_PJ!$H282)</f>
        <v>0</v>
      </c>
      <c r="U282" s="21">
        <f>+SUMIFS(Resultados_Dic3!Q$3:Q$99980,Resultados_Dic3!$F$3:$F$99980,Produccion_PJ!$K282,Resultados_Dic3!$D$3:$D$99980,Produccion_PJ!$K$276,Resultados_Dic3!$E$3:$E$99980,Produccion_PJ!$J282,Resultados_Dic3!$A$3:$A$99980,Produccion_PJ!$H282)</f>
        <v>0</v>
      </c>
      <c r="V282" s="21">
        <f>+SUMIFS(Resultados_Dic3!R$3:R$99980,Resultados_Dic3!$F$3:$F$99980,Produccion_PJ!$K282,Resultados_Dic3!$D$3:$D$99980,Produccion_PJ!$K$276,Resultados_Dic3!$E$3:$E$99980,Produccion_PJ!$J282,Resultados_Dic3!$A$3:$A$99980,Produccion_PJ!$H282)</f>
        <v>0</v>
      </c>
      <c r="W282" s="21">
        <f>+SUMIFS(Resultados_Dic3!S$3:S$99980,Resultados_Dic3!$F$3:$F$99980,Produccion_PJ!$K282,Resultados_Dic3!$D$3:$D$99980,Produccion_PJ!$K$276,Resultados_Dic3!$E$3:$E$99980,Produccion_PJ!$J282,Resultados_Dic3!$A$3:$A$99980,Produccion_PJ!$H282)</f>
        <v>0</v>
      </c>
      <c r="X282" s="21">
        <f>+SUMIFS(Resultados_Dic3!T$3:T$99980,Resultados_Dic3!$F$3:$F$99980,Produccion_PJ!$K282,Resultados_Dic3!$D$3:$D$99980,Produccion_PJ!$K$276,Resultados_Dic3!$E$3:$E$99980,Produccion_PJ!$J282,Resultados_Dic3!$A$3:$A$99980,Produccion_PJ!$H282)</f>
        <v>0</v>
      </c>
      <c r="Y282" s="21">
        <f>+SUMIFS(Resultados_Dic3!U$3:U$99980,Resultados_Dic3!$F$3:$F$99980,Produccion_PJ!$K282,Resultados_Dic3!$D$3:$D$99980,Produccion_PJ!$K$276,Resultados_Dic3!$E$3:$E$99980,Produccion_PJ!$J282,Resultados_Dic3!$A$3:$A$99980,Produccion_PJ!$H282)</f>
        <v>0</v>
      </c>
      <c r="Z282" s="21">
        <f>+SUMIFS(Resultados_Dic3!V$3:V$99980,Resultados_Dic3!$F$3:$F$99980,Produccion_PJ!$K282,Resultados_Dic3!$D$3:$D$99980,Produccion_PJ!$K$276,Resultados_Dic3!$E$3:$E$99980,Produccion_PJ!$J282,Resultados_Dic3!$A$3:$A$99980,Produccion_PJ!$H282)</f>
        <v>0</v>
      </c>
      <c r="AA282" s="21">
        <f>+SUMIFS(Resultados_Dic3!W$3:W$99980,Resultados_Dic3!$F$3:$F$99980,Produccion_PJ!$K282,Resultados_Dic3!$D$3:$D$99980,Produccion_PJ!$K$276,Resultados_Dic3!$E$3:$E$99980,Produccion_PJ!$J282,Resultados_Dic3!$A$3:$A$99980,Produccion_PJ!$H282)</f>
        <v>0</v>
      </c>
      <c r="AB282" s="21">
        <f>+SUMIFS(Resultados_Dic3!X$3:X$99980,Resultados_Dic3!$F$3:$F$99980,Produccion_PJ!$K282,Resultados_Dic3!$D$3:$D$99980,Produccion_PJ!$K$276,Resultados_Dic3!$E$3:$E$99980,Produccion_PJ!$J282,Resultados_Dic3!$A$3:$A$99980,Produccion_PJ!$H282)</f>
        <v>0</v>
      </c>
      <c r="AC282" s="21">
        <f>+SUMIFS(Resultados_Dic3!Y$3:Y$99980,Resultados_Dic3!$F$3:$F$99980,Produccion_PJ!$K282,Resultados_Dic3!$D$3:$D$99980,Produccion_PJ!$K$276,Resultados_Dic3!$E$3:$E$99980,Produccion_PJ!$J282,Resultados_Dic3!$A$3:$A$99980,Produccion_PJ!$H282)</f>
        <v>0</v>
      </c>
      <c r="AD282" s="21">
        <f>+SUMIFS(Resultados_Dic3!Z$3:Z$99980,Resultados_Dic3!$F$3:$F$99980,Produccion_PJ!$K282,Resultados_Dic3!$D$3:$D$99980,Produccion_PJ!$K$276,Resultados_Dic3!$E$3:$E$99980,Produccion_PJ!$J282,Resultados_Dic3!$A$3:$A$99980,Produccion_PJ!$H282)</f>
        <v>0</v>
      </c>
      <c r="AE282" s="21">
        <f>+SUMIFS(Resultados_Dic3!AA$3:AA$99980,Resultados_Dic3!$F$3:$F$99980,Produccion_PJ!$K282,Resultados_Dic3!$D$3:$D$99980,Produccion_PJ!$K$276,Resultados_Dic3!$E$3:$E$99980,Produccion_PJ!$J282,Resultados_Dic3!$A$3:$A$99980,Produccion_PJ!$H282)</f>
        <v>0</v>
      </c>
      <c r="AF282" s="21">
        <f>+SUMIFS(Resultados_Dic3!AB$3:AB$99980,Resultados_Dic3!$F$3:$F$99980,Produccion_PJ!$K282,Resultados_Dic3!$D$3:$D$99980,Produccion_PJ!$K$276,Resultados_Dic3!$E$3:$E$99980,Produccion_PJ!$J282,Resultados_Dic3!$A$3:$A$99980,Produccion_PJ!$H282)</f>
        <v>0</v>
      </c>
      <c r="AG282" s="21">
        <f>+SUMIFS(Resultados_Dic3!AC$3:AC$99980,Resultados_Dic3!$F$3:$F$99980,Produccion_PJ!$K282,Resultados_Dic3!$D$3:$D$99980,Produccion_PJ!$K$276,Resultados_Dic3!$E$3:$E$99980,Produccion_PJ!$J282,Resultados_Dic3!$A$3:$A$99980,Produccion_PJ!$H282)</f>
        <v>0</v>
      </c>
      <c r="AH282" s="21">
        <f>+SUMIFS(Resultados_Dic3!AD$3:AD$99980,Resultados_Dic3!$F$3:$F$99980,Produccion_PJ!$K282,Resultados_Dic3!$D$3:$D$99980,Produccion_PJ!$K$276,Resultados_Dic3!$E$3:$E$99980,Produccion_PJ!$J282,Resultados_Dic3!$A$3:$A$99980,Produccion_PJ!$H282)</f>
        <v>0</v>
      </c>
      <c r="AI282" s="21">
        <f>+SUMIFS(Resultados_Dic3!AE$3:AE$99980,Resultados_Dic3!$F$3:$F$99980,Produccion_PJ!$K282,Resultados_Dic3!$D$3:$D$99980,Produccion_PJ!$K$276,Resultados_Dic3!$E$3:$E$99980,Produccion_PJ!$J282,Resultados_Dic3!$A$3:$A$99980,Produccion_PJ!$H282)</f>
        <v>0</v>
      </c>
      <c r="AJ282" s="21">
        <f>+SUMIFS(Resultados_Dic3!AF$3:AF$99980,Resultados_Dic3!$F$3:$F$99980,Produccion_PJ!$K282,Resultados_Dic3!$D$3:$D$99980,Produccion_PJ!$K$276,Resultados_Dic3!$E$3:$E$99980,Produccion_PJ!$J282,Resultados_Dic3!$A$3:$A$99980,Produccion_PJ!$H282)</f>
        <v>0</v>
      </c>
      <c r="AK282" s="21">
        <f>+SUMIFS(Resultados_Dic3!AG$3:AG$99980,Resultados_Dic3!$F$3:$F$99980,Produccion_PJ!$K282,Resultados_Dic3!$D$3:$D$99980,Produccion_PJ!$K$276,Resultados_Dic3!$E$3:$E$99980,Produccion_PJ!$J282,Resultados_Dic3!$A$3:$A$99980,Produccion_PJ!$H282)</f>
        <v>0</v>
      </c>
      <c r="AL282" s="21">
        <f>+SUMIFS(Resultados_Dic3!AH$3:AH$99980,Resultados_Dic3!$F$3:$F$99980,Produccion_PJ!$K282,Resultados_Dic3!$D$3:$D$99980,Produccion_PJ!$K$276,Resultados_Dic3!$E$3:$E$99980,Produccion_PJ!$J282,Resultados_Dic3!$A$3:$A$99980,Produccion_PJ!$H282)</f>
        <v>0</v>
      </c>
      <c r="AM282" s="21">
        <f>+SUMIFS(Resultados_Dic3!AI$3:AI$99980,Resultados_Dic3!$F$3:$F$99980,Produccion_PJ!$K282,Resultados_Dic3!$D$3:$D$99980,Produccion_PJ!$K$276,Resultados_Dic3!$E$3:$E$99980,Produccion_PJ!$J282,Resultados_Dic3!$A$3:$A$99980,Produccion_PJ!$H282)</f>
        <v>0</v>
      </c>
      <c r="AN282" s="21">
        <f>+SUMIFS(Resultados_Dic3!AJ$3:AJ$99980,Resultados_Dic3!$F$3:$F$99980,Produccion_PJ!$K282,Resultados_Dic3!$D$3:$D$99980,Produccion_PJ!$K$276,Resultados_Dic3!$E$3:$E$99980,Produccion_PJ!$J282,Resultados_Dic3!$A$3:$A$99980,Produccion_PJ!$H282)</f>
        <v>0</v>
      </c>
      <c r="AO282" s="21">
        <f>+SUMIFS(Resultados_Dic3!AK$3:AK$99980,Resultados_Dic3!$F$3:$F$99980,Produccion_PJ!$K282,Resultados_Dic3!$D$3:$D$99980,Produccion_PJ!$K$276,Resultados_Dic3!$E$3:$E$99980,Produccion_PJ!$J282,Resultados_Dic3!$A$3:$A$99980,Produccion_PJ!$H282)</f>
        <v>0</v>
      </c>
      <c r="AP282" s="21">
        <f>+SUMIFS(Resultados_Dic3!AL$3:AL$99980,Resultados_Dic3!$F$3:$F$99980,Produccion_PJ!$K282,Resultados_Dic3!$D$3:$D$99980,Produccion_PJ!$K$276,Resultados_Dic3!$E$3:$E$99980,Produccion_PJ!$J282,Resultados_Dic3!$A$3:$A$99980,Produccion_PJ!$H282)</f>
        <v>0</v>
      </c>
      <c r="AQ282" s="21">
        <f>+SUMIFS(Resultados_Dic3!AM$3:AM$99980,Resultados_Dic3!$F$3:$F$99980,Produccion_PJ!$K282,Resultados_Dic3!$D$3:$D$99980,Produccion_PJ!$K$276,Resultados_Dic3!$E$3:$E$99980,Produccion_PJ!$J282,Resultados_Dic3!$A$3:$A$99980,Produccion_PJ!$H282)</f>
        <v>0</v>
      </c>
    </row>
    <row r="283" spans="1:47" x14ac:dyDescent="0.25">
      <c r="H283" s="17" t="str">
        <f t="shared" si="605"/>
        <v>DIC5</v>
      </c>
      <c r="J283" s="24" t="s">
        <v>75</v>
      </c>
      <c r="K283" s="54" t="s">
        <v>174</v>
      </c>
      <c r="L283" s="21">
        <f>+SUMIFS(Resultados_Dic3!H$3:H$99980,Resultados_Dic3!$F$3:$F$99980,Produccion_PJ!$K283,Resultados_Dic3!$D$3:$D$99980,Produccion_PJ!$K$276,Resultados_Dic3!$E$3:$E$99980,Produccion_PJ!$J283,Resultados_Dic3!$A$3:$A$99980,Produccion_PJ!$H283)</f>
        <v>1.7589218024781501</v>
      </c>
      <c r="M283" s="21">
        <f>+SUMIFS(Resultados_Dic3!I$3:I$99980,Resultados_Dic3!$F$3:$F$99980,Produccion_PJ!$K283,Resultados_Dic3!$D$3:$D$99980,Produccion_PJ!$K$276,Resultados_Dic3!$E$3:$E$99980,Produccion_PJ!$J283,Resultados_Dic3!$A$3:$A$99980,Produccion_PJ!$H283)</f>
        <v>1.6360887666806501</v>
      </c>
      <c r="N283" s="21">
        <f>+SUMIFS(Resultados_Dic3!J$3:J$99980,Resultados_Dic3!$F$3:$F$99980,Produccion_PJ!$K283,Resultados_Dic3!$D$3:$D$99980,Produccion_PJ!$K$276,Resultados_Dic3!$E$3:$E$99980,Produccion_PJ!$J283,Resultados_Dic3!$A$3:$A$99980,Produccion_PJ!$H283)</f>
        <v>1.50657646095562</v>
      </c>
      <c r="O283" s="21">
        <f>+SUMIFS(Resultados_Dic3!K$3:K$99980,Resultados_Dic3!$F$3:$F$99980,Produccion_PJ!$K283,Resultados_Dic3!$D$3:$D$99980,Produccion_PJ!$K$276,Resultados_Dic3!$E$3:$E$99980,Produccion_PJ!$J283,Resultados_Dic3!$A$3:$A$99980,Produccion_PJ!$H283)</f>
        <v>1.37706415523059</v>
      </c>
      <c r="P283" s="21">
        <f>+SUMIFS(Resultados_Dic3!L$3:L$99980,Resultados_Dic3!$F$3:$F$99980,Produccion_PJ!$K283,Resultados_Dic3!$D$3:$D$99980,Produccion_PJ!$K$276,Resultados_Dic3!$E$3:$E$99980,Produccion_PJ!$J283,Resultados_Dic3!$A$3:$A$99980,Produccion_PJ!$H283)</f>
        <v>1.24755184950556</v>
      </c>
      <c r="Q283" s="21">
        <f>+SUMIFS(Resultados_Dic3!M$3:M$99980,Resultados_Dic3!$F$3:$F$99980,Produccion_PJ!$K283,Resultados_Dic3!$D$3:$D$99980,Produccion_PJ!$K$276,Resultados_Dic3!$E$3:$E$99980,Produccion_PJ!$J283,Resultados_Dic3!$A$3:$A$99980,Produccion_PJ!$H283)</f>
        <v>1.10873416576336</v>
      </c>
      <c r="R283" s="21">
        <f>+SUMIFS(Resultados_Dic3!N$3:N$99980,Resultados_Dic3!$F$3:$F$99980,Produccion_PJ!$K283,Resultados_Dic3!$D$3:$D$99980,Produccion_PJ!$K$276,Resultados_Dic3!$E$3:$E$99980,Produccion_PJ!$J283,Resultados_Dic3!$A$3:$A$99980,Produccion_PJ!$H283)</f>
        <v>0.969916482021147</v>
      </c>
      <c r="S283" s="21">
        <f>+SUMIFS(Resultados_Dic3!O$3:O$99980,Resultados_Dic3!$F$3:$F$99980,Produccion_PJ!$K283,Resultados_Dic3!$D$3:$D$99980,Produccion_PJ!$K$276,Resultados_Dic3!$E$3:$E$99980,Produccion_PJ!$J283,Resultados_Dic3!$A$3:$A$99980,Produccion_PJ!$H283)</f>
        <v>0.87403588058397097</v>
      </c>
      <c r="T283" s="21">
        <f>+SUMIFS(Resultados_Dic3!P$3:P$99980,Resultados_Dic3!$F$3:$F$99980,Produccion_PJ!$K283,Resultados_Dic3!$D$3:$D$99980,Produccion_PJ!$K$276,Resultados_Dic3!$E$3:$E$99980,Produccion_PJ!$J283,Resultados_Dic3!$A$3:$A$99980,Produccion_PJ!$H283)</f>
        <v>0.72385867106116097</v>
      </c>
      <c r="U283" s="21">
        <f>+SUMIFS(Resultados_Dic3!Q$3:Q$99980,Resultados_Dic3!$F$3:$F$99980,Produccion_PJ!$K283,Resultados_Dic3!$D$3:$D$99980,Produccion_PJ!$K$276,Resultados_Dic3!$E$3:$E$99980,Produccion_PJ!$J283,Resultados_Dic3!$A$3:$A$99980,Produccion_PJ!$H283)</f>
        <v>0</v>
      </c>
      <c r="V283" s="21">
        <f>+SUMIFS(Resultados_Dic3!R$3:R$99980,Resultados_Dic3!$F$3:$F$99980,Produccion_PJ!$K283,Resultados_Dic3!$D$3:$D$99980,Produccion_PJ!$K$276,Resultados_Dic3!$E$3:$E$99980,Produccion_PJ!$J283,Resultados_Dic3!$A$3:$A$99980,Produccion_PJ!$H283)</f>
        <v>0</v>
      </c>
      <c r="W283" s="21">
        <f>+SUMIFS(Resultados_Dic3!S$3:S$99980,Resultados_Dic3!$F$3:$F$99980,Produccion_PJ!$K283,Resultados_Dic3!$D$3:$D$99980,Produccion_PJ!$K$276,Resultados_Dic3!$E$3:$E$99980,Produccion_PJ!$J283,Resultados_Dic3!$A$3:$A$99980,Produccion_PJ!$H283)</f>
        <v>0</v>
      </c>
      <c r="X283" s="21">
        <f>+SUMIFS(Resultados_Dic3!T$3:T$99980,Resultados_Dic3!$F$3:$F$99980,Produccion_PJ!$K283,Resultados_Dic3!$D$3:$D$99980,Produccion_PJ!$K$276,Resultados_Dic3!$E$3:$E$99980,Produccion_PJ!$J283,Resultados_Dic3!$A$3:$A$99980,Produccion_PJ!$H283)</f>
        <v>0</v>
      </c>
      <c r="Y283" s="21">
        <f>+SUMIFS(Resultados_Dic3!U$3:U$99980,Resultados_Dic3!$F$3:$F$99980,Produccion_PJ!$K283,Resultados_Dic3!$D$3:$D$99980,Produccion_PJ!$K$276,Resultados_Dic3!$E$3:$E$99980,Produccion_PJ!$J283,Resultados_Dic3!$A$3:$A$99980,Produccion_PJ!$H283)</f>
        <v>0</v>
      </c>
      <c r="Z283" s="21">
        <f>+SUMIFS(Resultados_Dic3!V$3:V$99980,Resultados_Dic3!$F$3:$F$99980,Produccion_PJ!$K283,Resultados_Dic3!$D$3:$D$99980,Produccion_PJ!$K$276,Resultados_Dic3!$E$3:$E$99980,Produccion_PJ!$J283,Resultados_Dic3!$A$3:$A$99980,Produccion_PJ!$H283)</f>
        <v>0</v>
      </c>
      <c r="AA283" s="21">
        <f>+SUMIFS(Resultados_Dic3!W$3:W$99980,Resultados_Dic3!$F$3:$F$99980,Produccion_PJ!$K283,Resultados_Dic3!$D$3:$D$99980,Produccion_PJ!$K$276,Resultados_Dic3!$E$3:$E$99980,Produccion_PJ!$J283,Resultados_Dic3!$A$3:$A$99980,Produccion_PJ!$H283)</f>
        <v>0</v>
      </c>
      <c r="AB283" s="21">
        <f>+SUMIFS(Resultados_Dic3!X$3:X$99980,Resultados_Dic3!$F$3:$F$99980,Produccion_PJ!$K283,Resultados_Dic3!$D$3:$D$99980,Produccion_PJ!$K$276,Resultados_Dic3!$E$3:$E$99980,Produccion_PJ!$J283,Resultados_Dic3!$A$3:$A$99980,Produccion_PJ!$H283)</f>
        <v>0</v>
      </c>
      <c r="AC283" s="21">
        <f>+SUMIFS(Resultados_Dic3!Y$3:Y$99980,Resultados_Dic3!$F$3:$F$99980,Produccion_PJ!$K283,Resultados_Dic3!$D$3:$D$99980,Produccion_PJ!$K$276,Resultados_Dic3!$E$3:$E$99980,Produccion_PJ!$J283,Resultados_Dic3!$A$3:$A$99980,Produccion_PJ!$H283)</f>
        <v>0</v>
      </c>
      <c r="AD283" s="21">
        <f>+SUMIFS(Resultados_Dic3!Z$3:Z$99980,Resultados_Dic3!$F$3:$F$99980,Produccion_PJ!$K283,Resultados_Dic3!$D$3:$D$99980,Produccion_PJ!$K$276,Resultados_Dic3!$E$3:$E$99980,Produccion_PJ!$J283,Resultados_Dic3!$A$3:$A$99980,Produccion_PJ!$H283)</f>
        <v>0</v>
      </c>
      <c r="AE283" s="21">
        <f>+SUMIFS(Resultados_Dic3!AA$3:AA$99980,Resultados_Dic3!$F$3:$F$99980,Produccion_PJ!$K283,Resultados_Dic3!$D$3:$D$99980,Produccion_PJ!$K$276,Resultados_Dic3!$E$3:$E$99980,Produccion_PJ!$J283,Resultados_Dic3!$A$3:$A$99980,Produccion_PJ!$H283)</f>
        <v>0</v>
      </c>
      <c r="AF283" s="21">
        <f>+SUMIFS(Resultados_Dic3!AB$3:AB$99980,Resultados_Dic3!$F$3:$F$99980,Produccion_PJ!$K283,Resultados_Dic3!$D$3:$D$99980,Produccion_PJ!$K$276,Resultados_Dic3!$E$3:$E$99980,Produccion_PJ!$J283,Resultados_Dic3!$A$3:$A$99980,Produccion_PJ!$H283)</f>
        <v>0</v>
      </c>
      <c r="AG283" s="21">
        <f>+SUMIFS(Resultados_Dic3!AC$3:AC$99980,Resultados_Dic3!$F$3:$F$99980,Produccion_PJ!$K283,Resultados_Dic3!$D$3:$D$99980,Produccion_PJ!$K$276,Resultados_Dic3!$E$3:$E$99980,Produccion_PJ!$J283,Resultados_Dic3!$A$3:$A$99980,Produccion_PJ!$H283)</f>
        <v>0</v>
      </c>
      <c r="AH283" s="21">
        <f>+SUMIFS(Resultados_Dic3!AD$3:AD$99980,Resultados_Dic3!$F$3:$F$99980,Produccion_PJ!$K283,Resultados_Dic3!$D$3:$D$99980,Produccion_PJ!$K$276,Resultados_Dic3!$E$3:$E$99980,Produccion_PJ!$J283,Resultados_Dic3!$A$3:$A$99980,Produccion_PJ!$H283)</f>
        <v>0</v>
      </c>
      <c r="AI283" s="21">
        <f>+SUMIFS(Resultados_Dic3!AE$3:AE$99980,Resultados_Dic3!$F$3:$F$99980,Produccion_PJ!$K283,Resultados_Dic3!$D$3:$D$99980,Produccion_PJ!$K$276,Resultados_Dic3!$E$3:$E$99980,Produccion_PJ!$J283,Resultados_Dic3!$A$3:$A$99980,Produccion_PJ!$H283)</f>
        <v>0</v>
      </c>
      <c r="AJ283" s="21">
        <f>+SUMIFS(Resultados_Dic3!AF$3:AF$99980,Resultados_Dic3!$F$3:$F$99980,Produccion_PJ!$K283,Resultados_Dic3!$D$3:$D$99980,Produccion_PJ!$K$276,Resultados_Dic3!$E$3:$E$99980,Produccion_PJ!$J283,Resultados_Dic3!$A$3:$A$99980,Produccion_PJ!$H283)</f>
        <v>0</v>
      </c>
      <c r="AK283" s="21">
        <f>+SUMIFS(Resultados_Dic3!AG$3:AG$99980,Resultados_Dic3!$F$3:$F$99980,Produccion_PJ!$K283,Resultados_Dic3!$D$3:$D$99980,Produccion_PJ!$K$276,Resultados_Dic3!$E$3:$E$99980,Produccion_PJ!$J283,Resultados_Dic3!$A$3:$A$99980,Produccion_PJ!$H283)</f>
        <v>0</v>
      </c>
      <c r="AL283" s="21">
        <f>+SUMIFS(Resultados_Dic3!AH$3:AH$99980,Resultados_Dic3!$F$3:$F$99980,Produccion_PJ!$K283,Resultados_Dic3!$D$3:$D$99980,Produccion_PJ!$K$276,Resultados_Dic3!$E$3:$E$99980,Produccion_PJ!$J283,Resultados_Dic3!$A$3:$A$99980,Produccion_PJ!$H283)</f>
        <v>0</v>
      </c>
      <c r="AM283" s="21">
        <f>+SUMIFS(Resultados_Dic3!AI$3:AI$99980,Resultados_Dic3!$F$3:$F$99980,Produccion_PJ!$K283,Resultados_Dic3!$D$3:$D$99980,Produccion_PJ!$K$276,Resultados_Dic3!$E$3:$E$99980,Produccion_PJ!$J283,Resultados_Dic3!$A$3:$A$99980,Produccion_PJ!$H283)</f>
        <v>0</v>
      </c>
      <c r="AN283" s="21">
        <f>+SUMIFS(Resultados_Dic3!AJ$3:AJ$99980,Resultados_Dic3!$F$3:$F$99980,Produccion_PJ!$K283,Resultados_Dic3!$D$3:$D$99980,Produccion_PJ!$K$276,Resultados_Dic3!$E$3:$E$99980,Produccion_PJ!$J283,Resultados_Dic3!$A$3:$A$99980,Produccion_PJ!$H283)</f>
        <v>0</v>
      </c>
      <c r="AO283" s="21">
        <f>+SUMIFS(Resultados_Dic3!AK$3:AK$99980,Resultados_Dic3!$F$3:$F$99980,Produccion_PJ!$K283,Resultados_Dic3!$D$3:$D$99980,Produccion_PJ!$K$276,Resultados_Dic3!$E$3:$E$99980,Produccion_PJ!$J283,Resultados_Dic3!$A$3:$A$99980,Produccion_PJ!$H283)</f>
        <v>0</v>
      </c>
      <c r="AP283" s="21">
        <f>+SUMIFS(Resultados_Dic3!AL$3:AL$99980,Resultados_Dic3!$F$3:$F$99980,Produccion_PJ!$K283,Resultados_Dic3!$D$3:$D$99980,Produccion_PJ!$K$276,Resultados_Dic3!$E$3:$E$99980,Produccion_PJ!$J283,Resultados_Dic3!$A$3:$A$99980,Produccion_PJ!$H283)</f>
        <v>0</v>
      </c>
      <c r="AQ283" s="21">
        <f>+SUMIFS(Resultados_Dic3!AM$3:AM$99980,Resultados_Dic3!$F$3:$F$99980,Produccion_PJ!$K283,Resultados_Dic3!$D$3:$D$99980,Produccion_PJ!$K$276,Resultados_Dic3!$E$3:$E$99980,Produccion_PJ!$J283,Resultados_Dic3!$A$3:$A$99980,Produccion_PJ!$H283)</f>
        <v>0</v>
      </c>
    </row>
    <row r="284" spans="1:47" x14ac:dyDescent="0.25">
      <c r="H284" s="17" t="str">
        <f t="shared" si="605"/>
        <v>DIC5</v>
      </c>
      <c r="J284" s="24" t="s">
        <v>76</v>
      </c>
      <c r="K284" s="54" t="s">
        <v>175</v>
      </c>
      <c r="L284" s="21">
        <f>+SUMIFS(Resultados_Dic3!H$3:H$99980,Resultados_Dic3!$F$3:$F$99980,Produccion_PJ!$K284,Resultados_Dic3!$D$3:$D$99980,Produccion_PJ!$K$276,Resultados_Dic3!$E$3:$E$99980,Produccion_PJ!$J284,Resultados_Dic3!$A$3:$A$99980,Produccion_PJ!$H284)</f>
        <v>0.318589479957195</v>
      </c>
      <c r="M284" s="21">
        <f>+SUMIFS(Resultados_Dic3!I$3:I$99980,Resultados_Dic3!$F$3:$F$99980,Produccion_PJ!$K284,Resultados_Dic3!$D$3:$D$99980,Produccion_PJ!$K$276,Resultados_Dic3!$E$3:$E$99980,Produccion_PJ!$J284,Resultados_Dic3!$A$3:$A$99980,Produccion_PJ!$H284)</f>
        <v>0.296953402346739</v>
      </c>
      <c r="N284" s="21">
        <f>+SUMIFS(Resultados_Dic3!J$3:J$99980,Resultados_Dic3!$F$3:$F$99980,Produccion_PJ!$K284,Resultados_Dic3!$D$3:$D$99980,Produccion_PJ!$K$276,Resultados_Dic3!$E$3:$E$99980,Produccion_PJ!$J284,Resultados_Dic3!$A$3:$A$99980,Produccion_PJ!$H284)</f>
        <v>0.283292817920135</v>
      </c>
      <c r="O284" s="21">
        <f>+SUMIFS(Resultados_Dic3!K$3:K$99980,Resultados_Dic3!$F$3:$F$99980,Produccion_PJ!$K284,Resultados_Dic3!$D$3:$D$99980,Produccion_PJ!$K$276,Resultados_Dic3!$E$3:$E$99980,Produccion_PJ!$J284,Resultados_Dic3!$A$3:$A$99980,Produccion_PJ!$H284)</f>
        <v>0.26963223349353199</v>
      </c>
      <c r="P284" s="21">
        <f>+SUMIFS(Resultados_Dic3!L$3:L$99980,Resultados_Dic3!$F$3:$F$99980,Produccion_PJ!$K284,Resultados_Dic3!$D$3:$D$99980,Produccion_PJ!$K$276,Resultados_Dic3!$E$3:$E$99980,Produccion_PJ!$J284,Resultados_Dic3!$A$3:$A$99980,Produccion_PJ!$H284)</f>
        <v>0.25597164906692799</v>
      </c>
      <c r="Q284" s="21">
        <f>+SUMIFS(Resultados_Dic3!M$3:M$99980,Resultados_Dic3!$F$3:$F$99980,Produccion_PJ!$K284,Resultados_Dic3!$D$3:$D$99980,Produccion_PJ!$K$276,Resultados_Dic3!$E$3:$E$99980,Produccion_PJ!$J284,Resultados_Dic3!$A$3:$A$99980,Produccion_PJ!$H284)</f>
        <v>0.236134225503042</v>
      </c>
      <c r="R284" s="21">
        <f>+SUMIFS(Resultados_Dic3!N$3:N$99980,Resultados_Dic3!$F$3:$F$99980,Produccion_PJ!$K284,Resultados_Dic3!$D$3:$D$99980,Produccion_PJ!$K$276,Resultados_Dic3!$E$3:$E$99980,Produccion_PJ!$J284,Resultados_Dic3!$A$3:$A$99980,Produccion_PJ!$H284)</f>
        <v>0.21629680193915601</v>
      </c>
      <c r="S284" s="21">
        <f>+SUMIFS(Resultados_Dic3!O$3:O$99980,Resultados_Dic3!$F$3:$F$99980,Produccion_PJ!$K284,Resultados_Dic3!$D$3:$D$99980,Produccion_PJ!$K$276,Resultados_Dic3!$E$3:$E$99980,Produccion_PJ!$J284,Resultados_Dic3!$A$3:$A$99980,Produccion_PJ!$H284)</f>
        <v>0.19977716479403901</v>
      </c>
      <c r="T284" s="21">
        <f>+SUMIFS(Resultados_Dic3!P$3:P$99980,Resultados_Dic3!$F$3:$F$99980,Produccion_PJ!$K284,Resultados_Dic3!$D$3:$D$99980,Produccion_PJ!$K$276,Resultados_Dic3!$E$3:$E$99980,Produccion_PJ!$J284,Resultados_Dic3!$A$3:$A$99980,Produccion_PJ!$H284)</f>
        <v>0.183257527648921</v>
      </c>
      <c r="U284" s="21">
        <f>+SUMIFS(Resultados_Dic3!Q$3:Q$99980,Resultados_Dic3!$F$3:$F$99980,Produccion_PJ!$K284,Resultados_Dic3!$D$3:$D$99980,Produccion_PJ!$K$276,Resultados_Dic3!$E$3:$E$99980,Produccion_PJ!$J284,Resultados_Dic3!$A$3:$A$99980,Produccion_PJ!$H284)</f>
        <v>0.167503426976436</v>
      </c>
      <c r="V284" s="21">
        <f>+SUMIFS(Resultados_Dic3!R$3:R$99980,Resultados_Dic3!$F$3:$F$99980,Produccion_PJ!$K284,Resultados_Dic3!$D$3:$D$99980,Produccion_PJ!$K$276,Resultados_Dic3!$E$3:$E$99980,Produccion_PJ!$J284,Resultados_Dic3!$A$3:$A$99980,Produccion_PJ!$H284)</f>
        <v>0.15174932630395199</v>
      </c>
      <c r="W284" s="21">
        <f>+SUMIFS(Resultados_Dic3!S$3:S$99980,Resultados_Dic3!$F$3:$F$99980,Produccion_PJ!$K284,Resultados_Dic3!$D$3:$D$99980,Produccion_PJ!$K$276,Resultados_Dic3!$E$3:$E$99980,Produccion_PJ!$J284,Resultados_Dic3!$A$3:$A$99980,Produccion_PJ!$H284)</f>
        <v>0.13599522563146799</v>
      </c>
      <c r="X284" s="21">
        <f>+SUMIFS(Resultados_Dic3!T$3:T$99980,Resultados_Dic3!$F$3:$F$99980,Produccion_PJ!$K284,Resultados_Dic3!$D$3:$D$99980,Produccion_PJ!$K$276,Resultados_Dic3!$E$3:$E$99980,Produccion_PJ!$J284,Resultados_Dic3!$A$3:$A$99980,Produccion_PJ!$H284)</f>
        <v>0.12784198482983</v>
      </c>
      <c r="Y284" s="21">
        <f>+SUMIFS(Resultados_Dic3!U$3:U$99980,Resultados_Dic3!$F$3:$F$99980,Produccion_PJ!$K284,Resultados_Dic3!$D$3:$D$99980,Produccion_PJ!$K$276,Resultados_Dic3!$E$3:$E$99980,Produccion_PJ!$J284,Resultados_Dic3!$A$3:$A$99980,Produccion_PJ!$H284)</f>
        <v>0.119688744028192</v>
      </c>
      <c r="Z284" s="21">
        <f>+SUMIFS(Resultados_Dic3!V$3:V$99980,Resultados_Dic3!$F$3:$F$99980,Produccion_PJ!$K284,Resultados_Dic3!$D$3:$D$99980,Produccion_PJ!$K$276,Resultados_Dic3!$E$3:$E$99980,Produccion_PJ!$J284,Resultados_Dic3!$A$3:$A$99980,Produccion_PJ!$H284)</f>
        <v>3.5538981795108102E-2</v>
      </c>
      <c r="AA284" s="21">
        <f>+SUMIFS(Resultados_Dic3!W$3:W$99980,Resultados_Dic3!$F$3:$F$99980,Produccion_PJ!$K284,Resultados_Dic3!$D$3:$D$99980,Produccion_PJ!$K$276,Resultados_Dic3!$E$3:$E$99980,Produccion_PJ!$J284,Resultados_Dic3!$A$3:$A$99980,Produccion_PJ!$H284)</f>
        <v>0</v>
      </c>
      <c r="AB284" s="21">
        <f>+SUMIFS(Resultados_Dic3!X$3:X$99980,Resultados_Dic3!$F$3:$F$99980,Produccion_PJ!$K284,Resultados_Dic3!$D$3:$D$99980,Produccion_PJ!$K$276,Resultados_Dic3!$E$3:$E$99980,Produccion_PJ!$J284,Resultados_Dic3!$A$3:$A$99980,Produccion_PJ!$H284)</f>
        <v>0</v>
      </c>
      <c r="AC284" s="21">
        <f>+SUMIFS(Resultados_Dic3!Y$3:Y$99980,Resultados_Dic3!$F$3:$F$99980,Produccion_PJ!$K284,Resultados_Dic3!$D$3:$D$99980,Produccion_PJ!$K$276,Resultados_Dic3!$E$3:$E$99980,Produccion_PJ!$J284,Resultados_Dic3!$A$3:$A$99980,Produccion_PJ!$H284)</f>
        <v>0</v>
      </c>
      <c r="AD284" s="21">
        <f>+SUMIFS(Resultados_Dic3!Z$3:Z$99980,Resultados_Dic3!$F$3:$F$99980,Produccion_PJ!$K284,Resultados_Dic3!$D$3:$D$99980,Produccion_PJ!$K$276,Resultados_Dic3!$E$3:$E$99980,Produccion_PJ!$J284,Resultados_Dic3!$A$3:$A$99980,Produccion_PJ!$H284)</f>
        <v>0</v>
      </c>
      <c r="AE284" s="21">
        <f>+SUMIFS(Resultados_Dic3!AA$3:AA$99980,Resultados_Dic3!$F$3:$F$99980,Produccion_PJ!$K284,Resultados_Dic3!$D$3:$D$99980,Produccion_PJ!$K$276,Resultados_Dic3!$E$3:$E$99980,Produccion_PJ!$J284,Resultados_Dic3!$A$3:$A$99980,Produccion_PJ!$H284)</f>
        <v>0</v>
      </c>
      <c r="AF284" s="21">
        <f>+SUMIFS(Resultados_Dic3!AB$3:AB$99980,Resultados_Dic3!$F$3:$F$99980,Produccion_PJ!$K284,Resultados_Dic3!$D$3:$D$99980,Produccion_PJ!$K$276,Resultados_Dic3!$E$3:$E$99980,Produccion_PJ!$J284,Resultados_Dic3!$A$3:$A$99980,Produccion_PJ!$H284)</f>
        <v>0</v>
      </c>
      <c r="AG284" s="21">
        <f>+SUMIFS(Resultados_Dic3!AC$3:AC$99980,Resultados_Dic3!$F$3:$F$99980,Produccion_PJ!$K284,Resultados_Dic3!$D$3:$D$99980,Produccion_PJ!$K$276,Resultados_Dic3!$E$3:$E$99980,Produccion_PJ!$J284,Resultados_Dic3!$A$3:$A$99980,Produccion_PJ!$H284)</f>
        <v>0</v>
      </c>
      <c r="AH284" s="21">
        <f>+SUMIFS(Resultados_Dic3!AD$3:AD$99980,Resultados_Dic3!$F$3:$F$99980,Produccion_PJ!$K284,Resultados_Dic3!$D$3:$D$99980,Produccion_PJ!$K$276,Resultados_Dic3!$E$3:$E$99980,Produccion_PJ!$J284,Resultados_Dic3!$A$3:$A$99980,Produccion_PJ!$H284)</f>
        <v>0</v>
      </c>
      <c r="AI284" s="21">
        <f>+SUMIFS(Resultados_Dic3!AE$3:AE$99980,Resultados_Dic3!$F$3:$F$99980,Produccion_PJ!$K284,Resultados_Dic3!$D$3:$D$99980,Produccion_PJ!$K$276,Resultados_Dic3!$E$3:$E$99980,Produccion_PJ!$J284,Resultados_Dic3!$A$3:$A$99980,Produccion_PJ!$H284)</f>
        <v>0</v>
      </c>
      <c r="AJ284" s="21">
        <f>+SUMIFS(Resultados_Dic3!AF$3:AF$99980,Resultados_Dic3!$F$3:$F$99980,Produccion_PJ!$K284,Resultados_Dic3!$D$3:$D$99980,Produccion_PJ!$K$276,Resultados_Dic3!$E$3:$E$99980,Produccion_PJ!$J284,Resultados_Dic3!$A$3:$A$99980,Produccion_PJ!$H284)</f>
        <v>0</v>
      </c>
      <c r="AK284" s="21">
        <f>+SUMIFS(Resultados_Dic3!AG$3:AG$99980,Resultados_Dic3!$F$3:$F$99980,Produccion_PJ!$K284,Resultados_Dic3!$D$3:$D$99980,Produccion_PJ!$K$276,Resultados_Dic3!$E$3:$E$99980,Produccion_PJ!$J284,Resultados_Dic3!$A$3:$A$99980,Produccion_PJ!$H284)</f>
        <v>0</v>
      </c>
      <c r="AL284" s="21">
        <f>+SUMIFS(Resultados_Dic3!AH$3:AH$99980,Resultados_Dic3!$F$3:$F$99980,Produccion_PJ!$K284,Resultados_Dic3!$D$3:$D$99980,Produccion_PJ!$K$276,Resultados_Dic3!$E$3:$E$99980,Produccion_PJ!$J284,Resultados_Dic3!$A$3:$A$99980,Produccion_PJ!$H284)</f>
        <v>0</v>
      </c>
      <c r="AM284" s="21">
        <f>+SUMIFS(Resultados_Dic3!AI$3:AI$99980,Resultados_Dic3!$F$3:$F$99980,Produccion_PJ!$K284,Resultados_Dic3!$D$3:$D$99980,Produccion_PJ!$K$276,Resultados_Dic3!$E$3:$E$99980,Produccion_PJ!$J284,Resultados_Dic3!$A$3:$A$99980,Produccion_PJ!$H284)</f>
        <v>0</v>
      </c>
      <c r="AN284" s="21">
        <f>+SUMIFS(Resultados_Dic3!AJ$3:AJ$99980,Resultados_Dic3!$F$3:$F$99980,Produccion_PJ!$K284,Resultados_Dic3!$D$3:$D$99980,Produccion_PJ!$K$276,Resultados_Dic3!$E$3:$E$99980,Produccion_PJ!$J284,Resultados_Dic3!$A$3:$A$99980,Produccion_PJ!$H284)</f>
        <v>0</v>
      </c>
      <c r="AO284" s="21">
        <f>+SUMIFS(Resultados_Dic3!AK$3:AK$99980,Resultados_Dic3!$F$3:$F$99980,Produccion_PJ!$K284,Resultados_Dic3!$D$3:$D$99980,Produccion_PJ!$K$276,Resultados_Dic3!$E$3:$E$99980,Produccion_PJ!$J284,Resultados_Dic3!$A$3:$A$99980,Produccion_PJ!$H284)</f>
        <v>0</v>
      </c>
      <c r="AP284" s="21">
        <f>+SUMIFS(Resultados_Dic3!AL$3:AL$99980,Resultados_Dic3!$F$3:$F$99980,Produccion_PJ!$K284,Resultados_Dic3!$D$3:$D$99980,Produccion_PJ!$K$276,Resultados_Dic3!$E$3:$E$99980,Produccion_PJ!$J284,Resultados_Dic3!$A$3:$A$99980,Produccion_PJ!$H284)</f>
        <v>0</v>
      </c>
      <c r="AQ284" s="21">
        <f>+SUMIFS(Resultados_Dic3!AM$3:AM$99980,Resultados_Dic3!$F$3:$F$99980,Produccion_PJ!$K284,Resultados_Dic3!$D$3:$D$99980,Produccion_PJ!$K$276,Resultados_Dic3!$E$3:$E$99980,Produccion_PJ!$J284,Resultados_Dic3!$A$3:$A$99980,Produccion_PJ!$H284)</f>
        <v>0</v>
      </c>
    </row>
    <row r="285" spans="1:47" x14ac:dyDescent="0.25">
      <c r="H285" s="17" t="str">
        <f t="shared" si="605"/>
        <v>DIC5</v>
      </c>
      <c r="J285" s="24" t="s">
        <v>77</v>
      </c>
      <c r="K285" s="54" t="s">
        <v>176</v>
      </c>
      <c r="L285" s="21">
        <f>+SUMIFS(Resultados_Dic3!H$3:H$99980,Resultados_Dic3!$F$3:$F$99980,Produccion_PJ!$K285,Resultados_Dic3!$D$3:$D$99980,Produccion_PJ!$K$276,Resultados_Dic3!$E$3:$E$99980,Produccion_PJ!$J285,Resultados_Dic3!$A$3:$A$99980,Produccion_PJ!$H285)</f>
        <v>0.14870427012989401</v>
      </c>
      <c r="M285" s="21">
        <f>+SUMIFS(Resultados_Dic3!I$3:I$99980,Resultados_Dic3!$F$3:$F$99980,Produccion_PJ!$K285,Resultados_Dic3!$D$3:$D$99980,Produccion_PJ!$K$276,Resultados_Dic3!$E$3:$E$99980,Produccion_PJ!$J285,Resultados_Dic3!$A$3:$A$99980,Produccion_PJ!$H285)</f>
        <v>0.14600240361227401</v>
      </c>
      <c r="N285" s="21">
        <f>+SUMIFS(Resultados_Dic3!J$3:J$99980,Resultados_Dic3!$F$3:$F$99980,Produccion_PJ!$K285,Resultados_Dic3!$D$3:$D$99980,Produccion_PJ!$K$276,Resultados_Dic3!$E$3:$E$99980,Produccion_PJ!$J285,Resultados_Dic3!$A$3:$A$99980,Produccion_PJ!$H285)</f>
        <v>0.146093419598187</v>
      </c>
      <c r="O285" s="21">
        <f>+SUMIFS(Resultados_Dic3!K$3:K$99980,Resultados_Dic3!$F$3:$F$99980,Produccion_PJ!$K285,Resultados_Dic3!$D$3:$D$99980,Produccion_PJ!$K$276,Resultados_Dic3!$E$3:$E$99980,Produccion_PJ!$J285,Resultados_Dic3!$A$3:$A$99980,Produccion_PJ!$H285)</f>
        <v>0.14618443558409999</v>
      </c>
      <c r="P285" s="21">
        <f>+SUMIFS(Resultados_Dic3!L$3:L$99980,Resultados_Dic3!$F$3:$F$99980,Produccion_PJ!$K285,Resultados_Dic3!$D$3:$D$99980,Produccion_PJ!$K$276,Resultados_Dic3!$E$3:$E$99980,Produccion_PJ!$J285,Resultados_Dic3!$A$3:$A$99980,Produccion_PJ!$H285)</f>
        <v>0.14627545157001301</v>
      </c>
      <c r="Q285" s="21">
        <f>+SUMIFS(Resultados_Dic3!M$3:M$99980,Resultados_Dic3!$F$3:$F$99980,Produccion_PJ!$K285,Resultados_Dic3!$D$3:$D$99980,Produccion_PJ!$K$276,Resultados_Dic3!$E$3:$E$99980,Produccion_PJ!$J285,Resultados_Dic3!$A$3:$A$99980,Produccion_PJ!$H285)</f>
        <v>0.13514319940043601</v>
      </c>
      <c r="R285" s="21">
        <f>+SUMIFS(Resultados_Dic3!N$3:N$99980,Resultados_Dic3!$F$3:$F$99980,Produccion_PJ!$K285,Resultados_Dic3!$D$3:$D$99980,Produccion_PJ!$K$276,Resultados_Dic3!$E$3:$E$99980,Produccion_PJ!$J285,Resultados_Dic3!$A$3:$A$99980,Produccion_PJ!$H285)</f>
        <v>0.12401094723085899</v>
      </c>
      <c r="S285" s="21">
        <f>+SUMIFS(Resultados_Dic3!O$3:O$99980,Resultados_Dic3!$F$3:$F$99980,Produccion_PJ!$K285,Resultados_Dic3!$D$3:$D$99980,Produccion_PJ!$K$276,Resultados_Dic3!$E$3:$E$99980,Produccion_PJ!$J285,Resultados_Dic3!$A$3:$A$99980,Produccion_PJ!$H285)</f>
        <v>0.11485041958601901</v>
      </c>
      <c r="T285" s="21">
        <f>+SUMIFS(Resultados_Dic3!P$3:P$99980,Resultados_Dic3!$F$3:$F$99980,Produccion_PJ!$K285,Resultados_Dic3!$D$3:$D$99980,Produccion_PJ!$K$276,Resultados_Dic3!$E$3:$E$99980,Produccion_PJ!$J285,Resultados_Dic3!$A$3:$A$99980,Produccion_PJ!$H285)</f>
        <v>0.105689891941179</v>
      </c>
      <c r="U285" s="21">
        <f>+SUMIFS(Resultados_Dic3!Q$3:Q$99980,Resultados_Dic3!$F$3:$F$99980,Produccion_PJ!$K285,Resultados_Dic3!$D$3:$D$99980,Produccion_PJ!$K$276,Resultados_Dic3!$E$3:$E$99980,Produccion_PJ!$J285,Resultados_Dic3!$A$3:$A$99980,Produccion_PJ!$H285)</f>
        <v>9.8096800266428294E-2</v>
      </c>
      <c r="V285" s="21">
        <f>+SUMIFS(Resultados_Dic3!R$3:R$99980,Resultados_Dic3!$F$3:$F$99980,Produccion_PJ!$K285,Resultados_Dic3!$D$3:$D$99980,Produccion_PJ!$K$276,Resultados_Dic3!$E$3:$E$99980,Produccion_PJ!$J285,Resultados_Dic3!$A$3:$A$99980,Produccion_PJ!$H285)</f>
        <v>9.0503708591677196E-2</v>
      </c>
      <c r="W285" s="21">
        <f>+SUMIFS(Resultados_Dic3!S$3:S$99980,Resultados_Dic3!$F$3:$F$99980,Produccion_PJ!$K285,Resultados_Dic3!$D$3:$D$99980,Produccion_PJ!$K$276,Resultados_Dic3!$E$3:$E$99980,Produccion_PJ!$J285,Resultados_Dic3!$A$3:$A$99980,Produccion_PJ!$H285)</f>
        <v>8.2910616916926194E-2</v>
      </c>
      <c r="X285" s="21">
        <f>+SUMIFS(Resultados_Dic3!T$3:T$99980,Resultados_Dic3!$F$3:$F$99980,Produccion_PJ!$K285,Resultados_Dic3!$D$3:$D$99980,Produccion_PJ!$K$276,Resultados_Dic3!$E$3:$E$99980,Produccion_PJ!$J285,Resultados_Dic3!$A$3:$A$99980,Produccion_PJ!$H285)</f>
        <v>7.7583880040540606E-2</v>
      </c>
      <c r="Y285" s="21">
        <f>+SUMIFS(Resultados_Dic3!U$3:U$99980,Resultados_Dic3!$F$3:$F$99980,Produccion_PJ!$K285,Resultados_Dic3!$D$3:$D$99980,Produccion_PJ!$K$276,Resultados_Dic3!$E$3:$E$99980,Produccion_PJ!$J285,Resultados_Dic3!$A$3:$A$99980,Produccion_PJ!$H285)</f>
        <v>7.2257143164155005E-2</v>
      </c>
      <c r="Z285" s="21">
        <f>+SUMIFS(Resultados_Dic3!V$3:V$99980,Resultados_Dic3!$F$3:$F$99980,Produccion_PJ!$K285,Resultados_Dic3!$D$3:$D$99980,Produccion_PJ!$K$276,Resultados_Dic3!$E$3:$E$99980,Produccion_PJ!$J285,Resultados_Dic3!$A$3:$A$99980,Produccion_PJ!$H285)</f>
        <v>3.5030621213026698E-2</v>
      </c>
      <c r="AA285" s="21">
        <f>+SUMIFS(Resultados_Dic3!W$3:W$99980,Resultados_Dic3!$F$3:$F$99980,Produccion_PJ!$K285,Resultados_Dic3!$D$3:$D$99980,Produccion_PJ!$K$276,Resultados_Dic3!$E$3:$E$99980,Produccion_PJ!$J285,Resultados_Dic3!$A$3:$A$99980,Produccion_PJ!$H285)</f>
        <v>0</v>
      </c>
      <c r="AB285" s="21">
        <f>+SUMIFS(Resultados_Dic3!X$3:X$99980,Resultados_Dic3!$F$3:$F$99980,Produccion_PJ!$K285,Resultados_Dic3!$D$3:$D$99980,Produccion_PJ!$K$276,Resultados_Dic3!$E$3:$E$99980,Produccion_PJ!$J285,Resultados_Dic3!$A$3:$A$99980,Produccion_PJ!$H285)</f>
        <v>0</v>
      </c>
      <c r="AC285" s="21">
        <f>+SUMIFS(Resultados_Dic3!Y$3:Y$99980,Resultados_Dic3!$F$3:$F$99980,Produccion_PJ!$K285,Resultados_Dic3!$D$3:$D$99980,Produccion_PJ!$K$276,Resultados_Dic3!$E$3:$E$99980,Produccion_PJ!$J285,Resultados_Dic3!$A$3:$A$99980,Produccion_PJ!$H285)</f>
        <v>0</v>
      </c>
      <c r="AD285" s="21">
        <f>+SUMIFS(Resultados_Dic3!Z$3:Z$99980,Resultados_Dic3!$F$3:$F$99980,Produccion_PJ!$K285,Resultados_Dic3!$D$3:$D$99980,Produccion_PJ!$K$276,Resultados_Dic3!$E$3:$E$99980,Produccion_PJ!$J285,Resultados_Dic3!$A$3:$A$99980,Produccion_PJ!$H285)</f>
        <v>0</v>
      </c>
      <c r="AE285" s="21">
        <f>+SUMIFS(Resultados_Dic3!AA$3:AA$99980,Resultados_Dic3!$F$3:$F$99980,Produccion_PJ!$K285,Resultados_Dic3!$D$3:$D$99980,Produccion_PJ!$K$276,Resultados_Dic3!$E$3:$E$99980,Produccion_PJ!$J285,Resultados_Dic3!$A$3:$A$99980,Produccion_PJ!$H285)</f>
        <v>0</v>
      </c>
      <c r="AF285" s="21">
        <f>+SUMIFS(Resultados_Dic3!AB$3:AB$99980,Resultados_Dic3!$F$3:$F$99980,Produccion_PJ!$K285,Resultados_Dic3!$D$3:$D$99980,Produccion_PJ!$K$276,Resultados_Dic3!$E$3:$E$99980,Produccion_PJ!$J285,Resultados_Dic3!$A$3:$A$99980,Produccion_PJ!$H285)</f>
        <v>0</v>
      </c>
      <c r="AG285" s="21">
        <f>+SUMIFS(Resultados_Dic3!AC$3:AC$99980,Resultados_Dic3!$F$3:$F$99980,Produccion_PJ!$K285,Resultados_Dic3!$D$3:$D$99980,Produccion_PJ!$K$276,Resultados_Dic3!$E$3:$E$99980,Produccion_PJ!$J285,Resultados_Dic3!$A$3:$A$99980,Produccion_PJ!$H285)</f>
        <v>0</v>
      </c>
      <c r="AH285" s="21">
        <f>+SUMIFS(Resultados_Dic3!AD$3:AD$99980,Resultados_Dic3!$F$3:$F$99980,Produccion_PJ!$K285,Resultados_Dic3!$D$3:$D$99980,Produccion_PJ!$K$276,Resultados_Dic3!$E$3:$E$99980,Produccion_PJ!$J285,Resultados_Dic3!$A$3:$A$99980,Produccion_PJ!$H285)</f>
        <v>0</v>
      </c>
      <c r="AI285" s="21">
        <f>+SUMIFS(Resultados_Dic3!AE$3:AE$99980,Resultados_Dic3!$F$3:$F$99980,Produccion_PJ!$K285,Resultados_Dic3!$D$3:$D$99980,Produccion_PJ!$K$276,Resultados_Dic3!$E$3:$E$99980,Produccion_PJ!$J285,Resultados_Dic3!$A$3:$A$99980,Produccion_PJ!$H285)</f>
        <v>0</v>
      </c>
      <c r="AJ285" s="21">
        <f>+SUMIFS(Resultados_Dic3!AF$3:AF$99980,Resultados_Dic3!$F$3:$F$99980,Produccion_PJ!$K285,Resultados_Dic3!$D$3:$D$99980,Produccion_PJ!$K$276,Resultados_Dic3!$E$3:$E$99980,Produccion_PJ!$J285,Resultados_Dic3!$A$3:$A$99980,Produccion_PJ!$H285)</f>
        <v>0</v>
      </c>
      <c r="AK285" s="21">
        <f>+SUMIFS(Resultados_Dic3!AG$3:AG$99980,Resultados_Dic3!$F$3:$F$99980,Produccion_PJ!$K285,Resultados_Dic3!$D$3:$D$99980,Produccion_PJ!$K$276,Resultados_Dic3!$E$3:$E$99980,Produccion_PJ!$J285,Resultados_Dic3!$A$3:$A$99980,Produccion_PJ!$H285)</f>
        <v>0</v>
      </c>
      <c r="AL285" s="21">
        <f>+SUMIFS(Resultados_Dic3!AH$3:AH$99980,Resultados_Dic3!$F$3:$F$99980,Produccion_PJ!$K285,Resultados_Dic3!$D$3:$D$99980,Produccion_PJ!$K$276,Resultados_Dic3!$E$3:$E$99980,Produccion_PJ!$J285,Resultados_Dic3!$A$3:$A$99980,Produccion_PJ!$H285)</f>
        <v>0</v>
      </c>
      <c r="AM285" s="21">
        <f>+SUMIFS(Resultados_Dic3!AI$3:AI$99980,Resultados_Dic3!$F$3:$F$99980,Produccion_PJ!$K285,Resultados_Dic3!$D$3:$D$99980,Produccion_PJ!$K$276,Resultados_Dic3!$E$3:$E$99980,Produccion_PJ!$J285,Resultados_Dic3!$A$3:$A$99980,Produccion_PJ!$H285)</f>
        <v>0</v>
      </c>
      <c r="AN285" s="21">
        <f>+SUMIFS(Resultados_Dic3!AJ$3:AJ$99980,Resultados_Dic3!$F$3:$F$99980,Produccion_PJ!$K285,Resultados_Dic3!$D$3:$D$99980,Produccion_PJ!$K$276,Resultados_Dic3!$E$3:$E$99980,Produccion_PJ!$J285,Resultados_Dic3!$A$3:$A$99980,Produccion_PJ!$H285)</f>
        <v>0</v>
      </c>
      <c r="AO285" s="21">
        <f>+SUMIFS(Resultados_Dic3!AK$3:AK$99980,Resultados_Dic3!$F$3:$F$99980,Produccion_PJ!$K285,Resultados_Dic3!$D$3:$D$99980,Produccion_PJ!$K$276,Resultados_Dic3!$E$3:$E$99980,Produccion_PJ!$J285,Resultados_Dic3!$A$3:$A$99980,Produccion_PJ!$H285)</f>
        <v>0</v>
      </c>
      <c r="AP285" s="21">
        <f>+SUMIFS(Resultados_Dic3!AL$3:AL$99980,Resultados_Dic3!$F$3:$F$99980,Produccion_PJ!$K285,Resultados_Dic3!$D$3:$D$99980,Produccion_PJ!$K$276,Resultados_Dic3!$E$3:$E$99980,Produccion_PJ!$J285,Resultados_Dic3!$A$3:$A$99980,Produccion_PJ!$H285)</f>
        <v>0</v>
      </c>
      <c r="AQ285" s="21">
        <f>+SUMIFS(Resultados_Dic3!AM$3:AM$99980,Resultados_Dic3!$F$3:$F$99980,Produccion_PJ!$K285,Resultados_Dic3!$D$3:$D$99980,Produccion_PJ!$K$276,Resultados_Dic3!$E$3:$E$99980,Produccion_PJ!$J285,Resultados_Dic3!$A$3:$A$99980,Produccion_PJ!$H285)</f>
        <v>0</v>
      </c>
    </row>
    <row r="286" spans="1:47" s="68" customFormat="1" x14ac:dyDescent="0.25">
      <c r="A286" s="70"/>
      <c r="F286" s="95"/>
      <c r="H286" s="71"/>
      <c r="I286" s="71"/>
      <c r="L286" s="69">
        <f>+SUM(L279:L285)</f>
        <v>17.831938052734376</v>
      </c>
      <c r="M286" s="69">
        <f t="shared" ref="M286" si="606">+SUM(M279:M285)</f>
        <v>16.828187630778341</v>
      </c>
      <c r="N286" s="69">
        <f t="shared" ref="N286" si="607">+SUM(N279:N285)</f>
        <v>15.674384525621468</v>
      </c>
      <c r="O286" s="69">
        <f t="shared" ref="O286" si="608">+SUM(O279:O285)</f>
        <v>15.073884401289693</v>
      </c>
      <c r="P286" s="69">
        <f t="shared" ref="P286" si="609">+SUM(P279:P285)</f>
        <v>12.894715080561703</v>
      </c>
      <c r="Q286" s="69">
        <f t="shared" ref="Q286" si="610">+SUM(Q279:Q285)</f>
        <v>11.51026521972938</v>
      </c>
      <c r="R286" s="69">
        <f t="shared" ref="R286" si="611">+SUM(R279:R285)</f>
        <v>10.637629904103285</v>
      </c>
      <c r="S286" s="69">
        <f t="shared" ref="S286" si="612">+SUM(S279:S285)</f>
        <v>9.9108968874840091</v>
      </c>
      <c r="T286" s="69">
        <f t="shared" ref="T286" si="613">+SUM(T279:T285)</f>
        <v>7.9076436535632295</v>
      </c>
      <c r="U286" s="69">
        <f t="shared" ref="U286" si="614">+SUM(U279:U285)</f>
        <v>6.2265280688022511</v>
      </c>
      <c r="V286" s="69">
        <f t="shared" ref="V286" si="615">+SUM(V279:V285)</f>
        <v>4.0299749614029485</v>
      </c>
      <c r="W286" s="69">
        <f t="shared" ref="W286" si="616">+SUM(W279:W285)</f>
        <v>3.908086039473154</v>
      </c>
      <c r="X286" s="69">
        <f t="shared" ref="X286" si="617">+SUM(X279:X285)</f>
        <v>3.8946060617951304</v>
      </c>
      <c r="Y286" s="69">
        <f t="shared" ref="Y286" si="618">+SUM(Y279:Y285)</f>
        <v>2.8043115080380572</v>
      </c>
      <c r="Z286" s="69">
        <f t="shared" ref="Z286" si="619">+SUM(Z279:Z285)</f>
        <v>7.0569603008134807E-2</v>
      </c>
      <c r="AA286" s="69">
        <f t="shared" ref="AA286" si="620">+SUM(AA279:AA285)</f>
        <v>0</v>
      </c>
      <c r="AB286" s="69">
        <f t="shared" ref="AB286" si="621">+SUM(AB279:AB285)</f>
        <v>0</v>
      </c>
      <c r="AC286" s="69">
        <f t="shared" ref="AC286" si="622">+SUM(AC279:AC285)</f>
        <v>0</v>
      </c>
      <c r="AD286" s="69">
        <f t="shared" ref="AD286" si="623">+SUM(AD279:AD285)</f>
        <v>0</v>
      </c>
      <c r="AE286" s="69">
        <f t="shared" ref="AE286" si="624">+SUM(AE279:AE285)</f>
        <v>0</v>
      </c>
      <c r="AF286" s="69">
        <f t="shared" ref="AF286" si="625">+SUM(AF279:AF285)</f>
        <v>0</v>
      </c>
      <c r="AG286" s="69">
        <f t="shared" ref="AG286" si="626">+SUM(AG279:AG285)</f>
        <v>0</v>
      </c>
      <c r="AH286" s="69">
        <f t="shared" ref="AH286" si="627">+SUM(AH279:AH285)</f>
        <v>0</v>
      </c>
      <c r="AI286" s="69">
        <f t="shared" ref="AI286" si="628">+SUM(AI279:AI285)</f>
        <v>0</v>
      </c>
      <c r="AJ286" s="69">
        <f t="shared" ref="AJ286" si="629">+SUM(AJ279:AJ285)</f>
        <v>0</v>
      </c>
      <c r="AK286" s="69">
        <f t="shared" ref="AK286" si="630">+SUM(AK279:AK285)</f>
        <v>0</v>
      </c>
      <c r="AL286" s="69">
        <f t="shared" ref="AL286" si="631">+SUM(AL279:AL285)</f>
        <v>0</v>
      </c>
      <c r="AM286" s="69">
        <f t="shared" ref="AM286" si="632">+SUM(AM279:AM285)</f>
        <v>0</v>
      </c>
      <c r="AN286" s="69">
        <f t="shared" ref="AN286" si="633">+SUM(AN279:AN285)</f>
        <v>0</v>
      </c>
      <c r="AO286" s="69">
        <f t="shared" ref="AO286" si="634">+SUM(AO279:AO285)</f>
        <v>0</v>
      </c>
      <c r="AP286" s="69">
        <f t="shared" ref="AP286" si="635">+SUM(AP279:AP285)</f>
        <v>0</v>
      </c>
      <c r="AQ286" s="69">
        <f t="shared" ref="AQ286" si="636">+SUM(AQ279:AQ285)</f>
        <v>0</v>
      </c>
    </row>
    <row r="288" spans="1:47" s="80" customFormat="1" ht="18.75" x14ac:dyDescent="0.3">
      <c r="F288" s="93"/>
      <c r="H288" s="88"/>
      <c r="I288" s="88"/>
      <c r="K288" s="89" t="s">
        <v>484</v>
      </c>
    </row>
    <row r="289" spans="1:44" x14ac:dyDescent="0.25">
      <c r="H289" s="12"/>
      <c r="I289" s="12"/>
      <c r="J289" s="106" t="s">
        <v>348</v>
      </c>
      <c r="K289" s="58" t="s">
        <v>433</v>
      </c>
      <c r="M289" s="21"/>
      <c r="N289" s="21"/>
    </row>
    <row r="290" spans="1:44" x14ac:dyDescent="0.25">
      <c r="H290" s="43"/>
      <c r="I290" s="43"/>
      <c r="J290" s="15"/>
      <c r="K290" s="16"/>
    </row>
    <row r="291" spans="1:44" x14ac:dyDescent="0.25">
      <c r="L291" s="40">
        <v>2019</v>
      </c>
      <c r="M291" s="40">
        <v>2020</v>
      </c>
      <c r="N291" s="40">
        <v>2021</v>
      </c>
      <c r="O291" s="40">
        <v>2022</v>
      </c>
      <c r="P291" s="40">
        <v>2023</v>
      </c>
      <c r="Q291" s="40">
        <v>2024</v>
      </c>
      <c r="R291" s="40">
        <v>2025</v>
      </c>
      <c r="S291" s="40">
        <v>2026</v>
      </c>
      <c r="T291" s="40">
        <v>2027</v>
      </c>
      <c r="U291" s="40">
        <v>2028</v>
      </c>
      <c r="V291" s="40">
        <v>2029</v>
      </c>
      <c r="W291" s="40">
        <v>2030</v>
      </c>
      <c r="X291" s="40">
        <v>2031</v>
      </c>
      <c r="Y291" s="40">
        <v>2032</v>
      </c>
      <c r="Z291" s="40">
        <v>2033</v>
      </c>
      <c r="AA291" s="40">
        <v>2034</v>
      </c>
      <c r="AB291" s="40">
        <v>2035</v>
      </c>
      <c r="AC291" s="40">
        <v>2036</v>
      </c>
      <c r="AD291" s="40">
        <v>2037</v>
      </c>
      <c r="AE291" s="40">
        <v>2038</v>
      </c>
      <c r="AF291" s="40">
        <v>2039</v>
      </c>
      <c r="AG291" s="40">
        <v>2040</v>
      </c>
      <c r="AH291" s="40">
        <v>2041</v>
      </c>
      <c r="AI291" s="40">
        <v>2042</v>
      </c>
      <c r="AJ291" s="40">
        <v>2043</v>
      </c>
      <c r="AK291" s="40">
        <v>2044</v>
      </c>
      <c r="AL291" s="40">
        <v>2045</v>
      </c>
      <c r="AM291" s="40">
        <v>2046</v>
      </c>
      <c r="AN291" s="40">
        <v>2047</v>
      </c>
      <c r="AO291" s="40">
        <v>2048</v>
      </c>
      <c r="AP291" s="40">
        <v>2049</v>
      </c>
      <c r="AQ291" s="40">
        <v>2050</v>
      </c>
      <c r="AR291" s="21"/>
    </row>
    <row r="292" spans="1:44" x14ac:dyDescent="0.25">
      <c r="D292" s="22">
        <f t="shared" ref="D292:D298" si="637">+L292+L332</f>
        <v>1.162042828337617</v>
      </c>
      <c r="H292" s="17" t="str">
        <f>+$H$1</f>
        <v>DIC5</v>
      </c>
      <c r="J292" s="60" t="s">
        <v>432</v>
      </c>
      <c r="K292" s="19" t="s">
        <v>382</v>
      </c>
      <c r="L292" s="21">
        <f>+L305+L344</f>
        <v>0.73408618936161696</v>
      </c>
      <c r="M292" s="21">
        <f t="shared" ref="M292:AQ292" si="638">+M305+M344</f>
        <v>0.59320181882106504</v>
      </c>
      <c r="N292" s="21">
        <f t="shared" si="638"/>
        <v>0.46444457492948998</v>
      </c>
      <c r="O292" s="21">
        <f t="shared" si="638"/>
        <v>0.54238420429190404</v>
      </c>
      <c r="P292" s="21">
        <f t="shared" si="638"/>
        <v>0.51697539702732298</v>
      </c>
      <c r="Q292" s="21">
        <f t="shared" si="638"/>
        <v>0</v>
      </c>
      <c r="R292" s="21">
        <f t="shared" si="638"/>
        <v>0</v>
      </c>
      <c r="S292" s="21">
        <f t="shared" si="638"/>
        <v>0</v>
      </c>
      <c r="T292" s="21">
        <f t="shared" si="638"/>
        <v>0</v>
      </c>
      <c r="U292" s="21">
        <f t="shared" si="638"/>
        <v>0</v>
      </c>
      <c r="V292" s="21">
        <f t="shared" si="638"/>
        <v>0</v>
      </c>
      <c r="W292" s="21">
        <f t="shared" si="638"/>
        <v>0</v>
      </c>
      <c r="X292" s="21">
        <f t="shared" si="638"/>
        <v>0</v>
      </c>
      <c r="Y292" s="21">
        <f t="shared" si="638"/>
        <v>0</v>
      </c>
      <c r="Z292" s="21">
        <f t="shared" si="638"/>
        <v>0</v>
      </c>
      <c r="AA292" s="21">
        <f t="shared" si="638"/>
        <v>0</v>
      </c>
      <c r="AB292" s="21">
        <f t="shared" si="638"/>
        <v>0</v>
      </c>
      <c r="AC292" s="21">
        <f t="shared" si="638"/>
        <v>0</v>
      </c>
      <c r="AD292" s="21">
        <f t="shared" si="638"/>
        <v>0</v>
      </c>
      <c r="AE292" s="21">
        <f t="shared" si="638"/>
        <v>0</v>
      </c>
      <c r="AF292" s="21">
        <f t="shared" si="638"/>
        <v>0</v>
      </c>
      <c r="AG292" s="21">
        <f t="shared" si="638"/>
        <v>0</v>
      </c>
      <c r="AH292" s="21">
        <f t="shared" si="638"/>
        <v>0</v>
      </c>
      <c r="AI292" s="21">
        <f t="shared" si="638"/>
        <v>0</v>
      </c>
      <c r="AJ292" s="21">
        <f t="shared" si="638"/>
        <v>0</v>
      </c>
      <c r="AK292" s="21">
        <f t="shared" si="638"/>
        <v>0</v>
      </c>
      <c r="AL292" s="21">
        <f t="shared" si="638"/>
        <v>0</v>
      </c>
      <c r="AM292" s="21">
        <f t="shared" si="638"/>
        <v>0</v>
      </c>
      <c r="AN292" s="21">
        <f t="shared" si="638"/>
        <v>0</v>
      </c>
      <c r="AO292" s="21">
        <f t="shared" si="638"/>
        <v>0</v>
      </c>
      <c r="AP292" s="21">
        <f t="shared" si="638"/>
        <v>0</v>
      </c>
      <c r="AQ292" s="21">
        <f t="shared" si="638"/>
        <v>0</v>
      </c>
    </row>
    <row r="293" spans="1:44" x14ac:dyDescent="0.25">
      <c r="D293" s="22">
        <f t="shared" si="637"/>
        <v>2.7298253943828321</v>
      </c>
      <c r="H293" s="17" t="str">
        <f t="shared" ref="H293:H298" si="639">+$H$1</f>
        <v>DIC5</v>
      </c>
      <c r="J293" s="61" t="s">
        <v>73</v>
      </c>
      <c r="K293" s="19" t="s">
        <v>383</v>
      </c>
      <c r="L293" s="21">
        <f t="shared" ref="L293:AQ293" si="640">+L306+L345</f>
        <v>2.7298253943828321</v>
      </c>
      <c r="M293" s="21">
        <f t="shared" si="640"/>
        <v>2.6254222600332628</v>
      </c>
      <c r="N293" s="21">
        <f t="shared" si="640"/>
        <v>2.3203696521503572</v>
      </c>
      <c r="O293" s="21">
        <f t="shared" si="640"/>
        <v>2.2969244682890992</v>
      </c>
      <c r="P293" s="21">
        <f t="shared" si="640"/>
        <v>1.081084210733084</v>
      </c>
      <c r="Q293" s="21">
        <f t="shared" si="640"/>
        <v>1.081084210733084</v>
      </c>
      <c r="R293" s="21">
        <f t="shared" si="640"/>
        <v>1.081084210733084</v>
      </c>
      <c r="S293" s="21">
        <f t="shared" si="640"/>
        <v>1.081084210733084</v>
      </c>
      <c r="T293" s="21">
        <f t="shared" si="640"/>
        <v>0.25218299527077159</v>
      </c>
      <c r="U293" s="21">
        <f t="shared" si="640"/>
        <v>1.1609930426370201E-2</v>
      </c>
      <c r="V293" s="21">
        <f t="shared" si="640"/>
        <v>5.8137696993043903E-3</v>
      </c>
      <c r="W293" s="21">
        <f t="shared" si="640"/>
        <v>0</v>
      </c>
      <c r="X293" s="21">
        <f t="shared" si="640"/>
        <v>0</v>
      </c>
      <c r="Y293" s="21">
        <f t="shared" si="640"/>
        <v>0</v>
      </c>
      <c r="Z293" s="21">
        <f t="shared" si="640"/>
        <v>0</v>
      </c>
      <c r="AA293" s="21">
        <f t="shared" si="640"/>
        <v>0</v>
      </c>
      <c r="AB293" s="21">
        <f t="shared" si="640"/>
        <v>0</v>
      </c>
      <c r="AC293" s="21">
        <f t="shared" si="640"/>
        <v>0</v>
      </c>
      <c r="AD293" s="21">
        <f t="shared" si="640"/>
        <v>0</v>
      </c>
      <c r="AE293" s="21">
        <f t="shared" si="640"/>
        <v>0</v>
      </c>
      <c r="AF293" s="21">
        <f t="shared" si="640"/>
        <v>0</v>
      </c>
      <c r="AG293" s="21">
        <f t="shared" si="640"/>
        <v>0</v>
      </c>
      <c r="AH293" s="21">
        <f t="shared" si="640"/>
        <v>0</v>
      </c>
      <c r="AI293" s="21">
        <f t="shared" si="640"/>
        <v>0</v>
      </c>
      <c r="AJ293" s="21">
        <f t="shared" si="640"/>
        <v>0</v>
      </c>
      <c r="AK293" s="21">
        <f t="shared" si="640"/>
        <v>0</v>
      </c>
      <c r="AL293" s="21">
        <f t="shared" si="640"/>
        <v>0</v>
      </c>
      <c r="AM293" s="21">
        <f t="shared" si="640"/>
        <v>0</v>
      </c>
      <c r="AN293" s="21">
        <f t="shared" si="640"/>
        <v>0</v>
      </c>
      <c r="AO293" s="21">
        <f t="shared" si="640"/>
        <v>0</v>
      </c>
      <c r="AP293" s="21">
        <f t="shared" si="640"/>
        <v>0</v>
      </c>
      <c r="AQ293" s="21">
        <f t="shared" si="640"/>
        <v>0</v>
      </c>
    </row>
    <row r="294" spans="1:44" x14ac:dyDescent="0.25">
      <c r="D294" s="22">
        <f t="shared" si="637"/>
        <v>1.5252657986523701</v>
      </c>
      <c r="H294" s="17" t="str">
        <f t="shared" si="639"/>
        <v>DIC5</v>
      </c>
      <c r="J294" s="61" t="s">
        <v>73</v>
      </c>
      <c r="K294" s="19" t="s">
        <v>384</v>
      </c>
      <c r="L294" s="21">
        <f t="shared" ref="L294:AQ294" si="641">+L307+L346</f>
        <v>1.5252657986523701</v>
      </c>
      <c r="M294" s="21">
        <f t="shared" si="641"/>
        <v>1.4431397761027118</v>
      </c>
      <c r="N294" s="21">
        <f t="shared" si="641"/>
        <v>1.3724467593808551</v>
      </c>
      <c r="O294" s="21">
        <f t="shared" si="641"/>
        <v>1.301753742658998</v>
      </c>
      <c r="P294" s="21">
        <f t="shared" si="641"/>
        <v>1.2310607259371413</v>
      </c>
      <c r="Q294" s="21">
        <f t="shared" si="641"/>
        <v>1.1326031947585229</v>
      </c>
      <c r="R294" s="21">
        <f t="shared" si="641"/>
        <v>1.0341456635798947</v>
      </c>
      <c r="S294" s="21">
        <f t="shared" si="641"/>
        <v>0.95606973786143923</v>
      </c>
      <c r="T294" s="21">
        <f t="shared" si="641"/>
        <v>0.91954896837495381</v>
      </c>
      <c r="U294" s="21">
        <f t="shared" si="641"/>
        <v>0.88532838140783732</v>
      </c>
      <c r="V294" s="21">
        <f t="shared" si="641"/>
        <v>0.57632841963796622</v>
      </c>
      <c r="W294" s="21">
        <f t="shared" si="641"/>
        <v>0.57632841963796622</v>
      </c>
      <c r="X294" s="21">
        <f t="shared" si="641"/>
        <v>0.57632841963796622</v>
      </c>
      <c r="Y294" s="21">
        <f t="shared" si="641"/>
        <v>0.42488827594543532</v>
      </c>
      <c r="Z294" s="21">
        <f t="shared" si="641"/>
        <v>0</v>
      </c>
      <c r="AA294" s="21">
        <f t="shared" si="641"/>
        <v>0</v>
      </c>
      <c r="AB294" s="21">
        <f t="shared" si="641"/>
        <v>0</v>
      </c>
      <c r="AC294" s="21">
        <f t="shared" si="641"/>
        <v>0</v>
      </c>
      <c r="AD294" s="21">
        <f t="shared" si="641"/>
        <v>0</v>
      </c>
      <c r="AE294" s="21">
        <f t="shared" si="641"/>
        <v>0</v>
      </c>
      <c r="AF294" s="21">
        <f t="shared" si="641"/>
        <v>0</v>
      </c>
      <c r="AG294" s="21">
        <f t="shared" si="641"/>
        <v>0</v>
      </c>
      <c r="AH294" s="21">
        <f t="shared" si="641"/>
        <v>0</v>
      </c>
      <c r="AI294" s="21">
        <f t="shared" si="641"/>
        <v>0</v>
      </c>
      <c r="AJ294" s="21">
        <f t="shared" si="641"/>
        <v>0</v>
      </c>
      <c r="AK294" s="21">
        <f t="shared" si="641"/>
        <v>0</v>
      </c>
      <c r="AL294" s="21">
        <f t="shared" si="641"/>
        <v>0</v>
      </c>
      <c r="AM294" s="21">
        <f t="shared" si="641"/>
        <v>0</v>
      </c>
      <c r="AN294" s="21">
        <f t="shared" si="641"/>
        <v>0</v>
      </c>
      <c r="AO294" s="21">
        <f t="shared" si="641"/>
        <v>0</v>
      </c>
      <c r="AP294" s="21">
        <f t="shared" si="641"/>
        <v>0</v>
      </c>
      <c r="AQ294" s="21">
        <f t="shared" si="641"/>
        <v>0</v>
      </c>
    </row>
    <row r="295" spans="1:44" x14ac:dyDescent="0.25">
      <c r="D295" s="22">
        <f t="shared" si="637"/>
        <v>3.9423325285736097E-2</v>
      </c>
      <c r="H295" s="17" t="str">
        <f t="shared" si="639"/>
        <v>DIC5</v>
      </c>
      <c r="J295" s="61" t="s">
        <v>74</v>
      </c>
      <c r="K295" s="19" t="s">
        <v>385</v>
      </c>
      <c r="L295" s="21">
        <f t="shared" ref="L295:AQ295" si="642">+L308+L347</f>
        <v>1.41886919801496E-2</v>
      </c>
      <c r="M295" s="21">
        <f t="shared" si="642"/>
        <v>1.34077982366938E-2</v>
      </c>
      <c r="N295" s="21">
        <f t="shared" si="642"/>
        <v>1.2818444468047901E-2</v>
      </c>
      <c r="O295" s="21">
        <f t="shared" si="642"/>
        <v>1.2229090699402E-2</v>
      </c>
      <c r="P295" s="21">
        <f t="shared" si="642"/>
        <v>1.1639736930756201E-2</v>
      </c>
      <c r="Q295" s="21">
        <f t="shared" si="642"/>
        <v>8.8985530514990308E-3</v>
      </c>
      <c r="R295" s="21">
        <f t="shared" si="642"/>
        <v>8.4239635554190801E-3</v>
      </c>
      <c r="S295" s="21">
        <f t="shared" si="642"/>
        <v>9.5972017882192196E-4</v>
      </c>
      <c r="T295" s="21">
        <f t="shared" si="642"/>
        <v>0</v>
      </c>
      <c r="U295" s="21">
        <f t="shared" si="642"/>
        <v>0</v>
      </c>
      <c r="V295" s="21">
        <f t="shared" si="642"/>
        <v>0</v>
      </c>
      <c r="W295" s="21">
        <f t="shared" si="642"/>
        <v>0</v>
      </c>
      <c r="X295" s="21">
        <f t="shared" si="642"/>
        <v>0</v>
      </c>
      <c r="Y295" s="21">
        <f t="shared" si="642"/>
        <v>0</v>
      </c>
      <c r="Z295" s="21">
        <f t="shared" si="642"/>
        <v>0</v>
      </c>
      <c r="AA295" s="21">
        <f t="shared" si="642"/>
        <v>0</v>
      </c>
      <c r="AB295" s="21">
        <f t="shared" si="642"/>
        <v>0</v>
      </c>
      <c r="AC295" s="21">
        <f t="shared" si="642"/>
        <v>0</v>
      </c>
      <c r="AD295" s="21">
        <f t="shared" si="642"/>
        <v>0</v>
      </c>
      <c r="AE295" s="21">
        <f t="shared" si="642"/>
        <v>0</v>
      </c>
      <c r="AF295" s="21">
        <f t="shared" si="642"/>
        <v>0</v>
      </c>
      <c r="AG295" s="21">
        <f t="shared" si="642"/>
        <v>0</v>
      </c>
      <c r="AH295" s="21">
        <f t="shared" si="642"/>
        <v>0</v>
      </c>
      <c r="AI295" s="21">
        <f t="shared" si="642"/>
        <v>0</v>
      </c>
      <c r="AJ295" s="21">
        <f t="shared" si="642"/>
        <v>0</v>
      </c>
      <c r="AK295" s="21">
        <f t="shared" si="642"/>
        <v>0</v>
      </c>
      <c r="AL295" s="21">
        <f t="shared" si="642"/>
        <v>0</v>
      </c>
      <c r="AM295" s="21">
        <f t="shared" si="642"/>
        <v>0</v>
      </c>
      <c r="AN295" s="21">
        <f t="shared" si="642"/>
        <v>0</v>
      </c>
      <c r="AO295" s="21">
        <f t="shared" si="642"/>
        <v>0</v>
      </c>
      <c r="AP295" s="21">
        <f t="shared" si="642"/>
        <v>0</v>
      </c>
      <c r="AQ295" s="21">
        <f t="shared" si="642"/>
        <v>0</v>
      </c>
    </row>
    <row r="296" spans="1:44" x14ac:dyDescent="0.25">
      <c r="D296" s="22">
        <f t="shared" si="637"/>
        <v>0.14646378316779862</v>
      </c>
      <c r="H296" s="17" t="str">
        <f t="shared" si="639"/>
        <v>DIC5</v>
      </c>
      <c r="J296" s="61" t="s">
        <v>75</v>
      </c>
      <c r="K296" s="19" t="s">
        <v>386</v>
      </c>
      <c r="L296" s="21">
        <f t="shared" ref="L296:AQ296" si="643">+L309+L348</f>
        <v>0.14265221299199951</v>
      </c>
      <c r="M296" s="21">
        <f t="shared" si="643"/>
        <v>0.14265221299199959</v>
      </c>
      <c r="N296" s="21">
        <f t="shared" si="643"/>
        <v>0.14265221299199982</v>
      </c>
      <c r="O296" s="21">
        <f t="shared" si="643"/>
        <v>0.14265221299199998</v>
      </c>
      <c r="P296" s="21">
        <f t="shared" si="643"/>
        <v>0.1426522129920002</v>
      </c>
      <c r="Q296" s="21">
        <f t="shared" si="643"/>
        <v>0.14265221299200007</v>
      </c>
      <c r="R296" s="21">
        <f t="shared" si="643"/>
        <v>0.1426522129919999</v>
      </c>
      <c r="S296" s="21">
        <f t="shared" si="643"/>
        <v>2.8530442598400031E-2</v>
      </c>
      <c r="T296" s="21">
        <f t="shared" si="643"/>
        <v>0</v>
      </c>
      <c r="U296" s="21">
        <f t="shared" si="643"/>
        <v>0</v>
      </c>
      <c r="V296" s="21">
        <f t="shared" si="643"/>
        <v>0</v>
      </c>
      <c r="W296" s="21">
        <f t="shared" si="643"/>
        <v>0</v>
      </c>
      <c r="X296" s="21">
        <f t="shared" si="643"/>
        <v>0</v>
      </c>
      <c r="Y296" s="21">
        <f t="shared" si="643"/>
        <v>0</v>
      </c>
      <c r="Z296" s="21">
        <f t="shared" si="643"/>
        <v>0</v>
      </c>
      <c r="AA296" s="21">
        <f t="shared" si="643"/>
        <v>0</v>
      </c>
      <c r="AB296" s="21">
        <f t="shared" si="643"/>
        <v>0</v>
      </c>
      <c r="AC296" s="21">
        <f t="shared" si="643"/>
        <v>0</v>
      </c>
      <c r="AD296" s="21">
        <f t="shared" si="643"/>
        <v>0</v>
      </c>
      <c r="AE296" s="21">
        <f t="shared" si="643"/>
        <v>0</v>
      </c>
      <c r="AF296" s="21">
        <f t="shared" si="643"/>
        <v>0</v>
      </c>
      <c r="AG296" s="21">
        <f t="shared" si="643"/>
        <v>0</v>
      </c>
      <c r="AH296" s="21">
        <f t="shared" si="643"/>
        <v>0</v>
      </c>
      <c r="AI296" s="21">
        <f t="shared" si="643"/>
        <v>0</v>
      </c>
      <c r="AJ296" s="21">
        <f t="shared" si="643"/>
        <v>0</v>
      </c>
      <c r="AK296" s="21">
        <f t="shared" si="643"/>
        <v>0</v>
      </c>
      <c r="AL296" s="21">
        <f t="shared" si="643"/>
        <v>0</v>
      </c>
      <c r="AM296" s="21">
        <f t="shared" si="643"/>
        <v>0</v>
      </c>
      <c r="AN296" s="21">
        <f t="shared" si="643"/>
        <v>0</v>
      </c>
      <c r="AO296" s="21">
        <f t="shared" si="643"/>
        <v>0</v>
      </c>
      <c r="AP296" s="21">
        <f t="shared" si="643"/>
        <v>0</v>
      </c>
      <c r="AQ296" s="21">
        <f t="shared" si="643"/>
        <v>0</v>
      </c>
    </row>
    <row r="297" spans="1:44" x14ac:dyDescent="0.25">
      <c r="D297" s="22">
        <f t="shared" si="637"/>
        <v>7.1326106496000019E-2</v>
      </c>
      <c r="H297" s="17" t="str">
        <f t="shared" si="639"/>
        <v>DIC5</v>
      </c>
      <c r="J297" s="61" t="s">
        <v>76</v>
      </c>
      <c r="K297" s="19" t="s">
        <v>387</v>
      </c>
      <c r="L297" s="21">
        <f t="shared" ref="L297:AQ297" si="644">+L310+L349</f>
        <v>5.5475860608000013E-2</v>
      </c>
      <c r="M297" s="21">
        <f t="shared" si="644"/>
        <v>5.5475860607999958E-2</v>
      </c>
      <c r="N297" s="21">
        <f t="shared" si="644"/>
        <v>5.5475860607999958E-2</v>
      </c>
      <c r="O297" s="21">
        <f t="shared" si="644"/>
        <v>5.5475860607999972E-2</v>
      </c>
      <c r="P297" s="21">
        <f t="shared" si="644"/>
        <v>5.5475860607999979E-2</v>
      </c>
      <c r="Q297" s="21">
        <f t="shared" si="644"/>
        <v>5.4610921820838702E-2</v>
      </c>
      <c r="R297" s="21">
        <f t="shared" si="644"/>
        <v>4.9927064911256501E-2</v>
      </c>
      <c r="S297" s="21">
        <f t="shared" si="644"/>
        <v>1.10951721216E-2</v>
      </c>
      <c r="T297" s="21">
        <f t="shared" si="644"/>
        <v>1.10951721216E-2</v>
      </c>
      <c r="U297" s="21">
        <f t="shared" si="644"/>
        <v>1.10951721216E-2</v>
      </c>
      <c r="V297" s="21">
        <f t="shared" si="644"/>
        <v>1.10951721216E-2</v>
      </c>
      <c r="W297" s="21">
        <f t="shared" si="644"/>
        <v>1.10951721216E-2</v>
      </c>
      <c r="X297" s="21">
        <f t="shared" si="644"/>
        <v>1.10951721216E-2</v>
      </c>
      <c r="Y297" s="21">
        <f t="shared" si="644"/>
        <v>1.10951721216E-2</v>
      </c>
      <c r="Z297" s="21">
        <f t="shared" si="644"/>
        <v>8.4302838624475095E-3</v>
      </c>
      <c r="AA297" s="21">
        <f t="shared" si="644"/>
        <v>0</v>
      </c>
      <c r="AB297" s="21">
        <f t="shared" si="644"/>
        <v>0</v>
      </c>
      <c r="AC297" s="21">
        <f t="shared" si="644"/>
        <v>0</v>
      </c>
      <c r="AD297" s="21">
        <f t="shared" si="644"/>
        <v>0</v>
      </c>
      <c r="AE297" s="21">
        <f t="shared" si="644"/>
        <v>0</v>
      </c>
      <c r="AF297" s="21">
        <f t="shared" si="644"/>
        <v>0</v>
      </c>
      <c r="AG297" s="21">
        <f t="shared" si="644"/>
        <v>0</v>
      </c>
      <c r="AH297" s="21">
        <f t="shared" si="644"/>
        <v>0</v>
      </c>
      <c r="AI297" s="21">
        <f t="shared" si="644"/>
        <v>0</v>
      </c>
      <c r="AJ297" s="21">
        <f t="shared" si="644"/>
        <v>0</v>
      </c>
      <c r="AK297" s="21">
        <f t="shared" si="644"/>
        <v>0</v>
      </c>
      <c r="AL297" s="21">
        <f t="shared" si="644"/>
        <v>0</v>
      </c>
      <c r="AM297" s="21">
        <f t="shared" si="644"/>
        <v>0</v>
      </c>
      <c r="AN297" s="21">
        <f t="shared" si="644"/>
        <v>0</v>
      </c>
      <c r="AO297" s="21">
        <f t="shared" si="644"/>
        <v>0</v>
      </c>
      <c r="AP297" s="21">
        <f t="shared" si="644"/>
        <v>0</v>
      </c>
      <c r="AQ297" s="21">
        <f t="shared" si="644"/>
        <v>0</v>
      </c>
    </row>
    <row r="298" spans="1:44" x14ac:dyDescent="0.25">
      <c r="D298" s="22">
        <f t="shared" si="637"/>
        <v>1.3630478030720155</v>
      </c>
      <c r="H298" s="17" t="str">
        <f t="shared" si="639"/>
        <v>DIC5</v>
      </c>
      <c r="J298" s="60" t="s">
        <v>77</v>
      </c>
      <c r="K298" s="19" t="s">
        <v>388</v>
      </c>
      <c r="L298" s="21">
        <f t="shared" ref="L298:AQ298" si="645">+L311+L350</f>
        <v>0.15610852536501299</v>
      </c>
      <c r="M298" s="21">
        <f t="shared" si="645"/>
        <v>0.15326550913515</v>
      </c>
      <c r="N298" s="21">
        <f t="shared" si="645"/>
        <v>0.153361279937831</v>
      </c>
      <c r="O298" s="21">
        <f t="shared" si="645"/>
        <v>0.153457050740511</v>
      </c>
      <c r="P298" s="21">
        <f t="shared" si="645"/>
        <v>0.153552821543192</v>
      </c>
      <c r="Q298" s="21">
        <f t="shared" si="645"/>
        <v>0.141839003193309</v>
      </c>
      <c r="R298" s="21">
        <f t="shared" si="645"/>
        <v>0.130125184843427</v>
      </c>
      <c r="S298" s="21">
        <f t="shared" si="645"/>
        <v>0.120486096976375</v>
      </c>
      <c r="T298" s="21">
        <f t="shared" si="645"/>
        <v>0.11084700910932319</v>
      </c>
      <c r="U298" s="21">
        <f t="shared" si="645"/>
        <v>0.1028572425070978</v>
      </c>
      <c r="V298" s="21">
        <f t="shared" si="645"/>
        <v>9.4867475904872295E-2</v>
      </c>
      <c r="W298" s="21">
        <f t="shared" si="645"/>
        <v>8.6877709302646794E-2</v>
      </c>
      <c r="X298" s="21">
        <f t="shared" si="645"/>
        <v>8.1272695400956607E-2</v>
      </c>
      <c r="Y298" s="21">
        <f t="shared" si="645"/>
        <v>7.5667681499266295E-2</v>
      </c>
      <c r="Z298" s="21">
        <f t="shared" si="645"/>
        <v>3.6496388099613059E-2</v>
      </c>
      <c r="AA298" s="21">
        <f t="shared" si="645"/>
        <v>0</v>
      </c>
      <c r="AB298" s="21">
        <f t="shared" si="645"/>
        <v>0</v>
      </c>
      <c r="AC298" s="21">
        <f t="shared" si="645"/>
        <v>0</v>
      </c>
      <c r="AD298" s="21">
        <f t="shared" si="645"/>
        <v>0</v>
      </c>
      <c r="AE298" s="21">
        <f t="shared" si="645"/>
        <v>0</v>
      </c>
      <c r="AF298" s="21">
        <f t="shared" si="645"/>
        <v>0</v>
      </c>
      <c r="AG298" s="21">
        <f t="shared" si="645"/>
        <v>0</v>
      </c>
      <c r="AH298" s="21">
        <f t="shared" si="645"/>
        <v>0</v>
      </c>
      <c r="AI298" s="21">
        <f t="shared" si="645"/>
        <v>0</v>
      </c>
      <c r="AJ298" s="21">
        <f t="shared" si="645"/>
        <v>0</v>
      </c>
      <c r="AK298" s="21">
        <f t="shared" si="645"/>
        <v>0</v>
      </c>
      <c r="AL298" s="21">
        <f t="shared" si="645"/>
        <v>0</v>
      </c>
      <c r="AM298" s="21">
        <f t="shared" si="645"/>
        <v>0</v>
      </c>
      <c r="AN298" s="21">
        <f t="shared" si="645"/>
        <v>0</v>
      </c>
      <c r="AO298" s="21">
        <f t="shared" si="645"/>
        <v>0</v>
      </c>
      <c r="AP298" s="21">
        <f t="shared" si="645"/>
        <v>0</v>
      </c>
      <c r="AQ298" s="21">
        <f t="shared" si="645"/>
        <v>0</v>
      </c>
    </row>
    <row r="299" spans="1:44" s="68" customFormat="1" x14ac:dyDescent="0.25">
      <c r="A299" s="70"/>
      <c r="D299" s="21"/>
      <c r="F299" s="95"/>
      <c r="H299" s="71"/>
      <c r="I299" s="71"/>
      <c r="L299" s="69">
        <f>+SUM(L292:L298)</f>
        <v>5.3576026733419821</v>
      </c>
      <c r="M299" s="69">
        <f t="shared" ref="M299:AQ299" si="646">+SUM(M292:M298)</f>
        <v>5.0265652359288824</v>
      </c>
      <c r="N299" s="69">
        <f t="shared" si="646"/>
        <v>4.5215687844665808</v>
      </c>
      <c r="O299" s="69">
        <f t="shared" si="646"/>
        <v>4.5048766302799148</v>
      </c>
      <c r="P299" s="69">
        <f t="shared" si="646"/>
        <v>3.1924409657714965</v>
      </c>
      <c r="Q299" s="69">
        <f t="shared" si="646"/>
        <v>2.5616880965492532</v>
      </c>
      <c r="R299" s="69">
        <f t="shared" si="646"/>
        <v>2.4463583006150813</v>
      </c>
      <c r="S299" s="69">
        <f t="shared" si="646"/>
        <v>2.1982253804697205</v>
      </c>
      <c r="T299" s="69">
        <f t="shared" si="646"/>
        <v>1.2936741448766484</v>
      </c>
      <c r="U299" s="69">
        <f t="shared" si="646"/>
        <v>1.0108907264629052</v>
      </c>
      <c r="V299" s="69">
        <f t="shared" si="646"/>
        <v>0.68810483736374295</v>
      </c>
      <c r="W299" s="69">
        <f t="shared" si="646"/>
        <v>0.67430130106221309</v>
      </c>
      <c r="X299" s="69">
        <f t="shared" si="646"/>
        <v>0.66869628716052287</v>
      </c>
      <c r="Y299" s="69">
        <f t="shared" si="646"/>
        <v>0.51165112956630165</v>
      </c>
      <c r="Z299" s="69">
        <f t="shared" si="646"/>
        <v>4.4926671962060571E-2</v>
      </c>
      <c r="AA299" s="69">
        <f t="shared" si="646"/>
        <v>0</v>
      </c>
      <c r="AB299" s="69">
        <f t="shared" si="646"/>
        <v>0</v>
      </c>
      <c r="AC299" s="69">
        <f t="shared" si="646"/>
        <v>0</v>
      </c>
      <c r="AD299" s="69">
        <f t="shared" si="646"/>
        <v>0</v>
      </c>
      <c r="AE299" s="69">
        <f t="shared" si="646"/>
        <v>0</v>
      </c>
      <c r="AF299" s="69">
        <f t="shared" si="646"/>
        <v>0</v>
      </c>
      <c r="AG299" s="69">
        <f t="shared" si="646"/>
        <v>0</v>
      </c>
      <c r="AH299" s="69">
        <f t="shared" si="646"/>
        <v>0</v>
      </c>
      <c r="AI299" s="69">
        <f t="shared" si="646"/>
        <v>0</v>
      </c>
      <c r="AJ299" s="69">
        <f t="shared" si="646"/>
        <v>0</v>
      </c>
      <c r="AK299" s="69">
        <f t="shared" si="646"/>
        <v>0</v>
      </c>
      <c r="AL299" s="69">
        <f t="shared" si="646"/>
        <v>0</v>
      </c>
      <c r="AM299" s="69">
        <f t="shared" si="646"/>
        <v>0</v>
      </c>
      <c r="AN299" s="69">
        <f t="shared" si="646"/>
        <v>0</v>
      </c>
      <c r="AO299" s="69">
        <f t="shared" si="646"/>
        <v>0</v>
      </c>
      <c r="AP299" s="69">
        <f t="shared" si="646"/>
        <v>0</v>
      </c>
      <c r="AQ299" s="69">
        <f t="shared" si="646"/>
        <v>0</v>
      </c>
    </row>
    <row r="300" spans="1:44" s="68" customFormat="1" x14ac:dyDescent="0.25">
      <c r="A300" s="79"/>
      <c r="D300" s="21"/>
      <c r="F300" s="95"/>
      <c r="H300" s="71"/>
      <c r="I300" s="71"/>
    </row>
    <row r="301" spans="1:44" s="80" customFormat="1" ht="18.75" x14ac:dyDescent="0.3">
      <c r="F301" s="93"/>
      <c r="H301" s="88"/>
      <c r="I301" s="88"/>
      <c r="K301" s="89" t="s">
        <v>440</v>
      </c>
    </row>
    <row r="302" spans="1:44" x14ac:dyDescent="0.25">
      <c r="H302" s="12"/>
      <c r="I302" s="12"/>
      <c r="J302" s="106" t="s">
        <v>348</v>
      </c>
      <c r="K302" s="58" t="s">
        <v>433</v>
      </c>
    </row>
    <row r="303" spans="1:44" x14ac:dyDescent="0.25">
      <c r="H303" s="43"/>
      <c r="I303" s="43"/>
      <c r="J303" s="15"/>
      <c r="K303" s="16"/>
    </row>
    <row r="304" spans="1:44" x14ac:dyDescent="0.25">
      <c r="L304" s="40">
        <v>2019</v>
      </c>
      <c r="M304" s="40">
        <v>2020</v>
      </c>
      <c r="N304" s="40">
        <v>2021</v>
      </c>
      <c r="O304" s="40">
        <v>2022</v>
      </c>
      <c r="P304" s="40">
        <v>2023</v>
      </c>
      <c r="Q304" s="40">
        <v>2024</v>
      </c>
      <c r="R304" s="40">
        <v>2025</v>
      </c>
      <c r="S304" s="40">
        <v>2026</v>
      </c>
      <c r="T304" s="40">
        <v>2027</v>
      </c>
      <c r="U304" s="40">
        <v>2028</v>
      </c>
      <c r="V304" s="40">
        <v>2029</v>
      </c>
      <c r="W304" s="40">
        <v>2030</v>
      </c>
      <c r="X304" s="40">
        <v>2031</v>
      </c>
      <c r="Y304" s="40">
        <v>2032</v>
      </c>
      <c r="Z304" s="40">
        <v>2033</v>
      </c>
      <c r="AA304" s="40">
        <v>2034</v>
      </c>
      <c r="AB304" s="40">
        <v>2035</v>
      </c>
      <c r="AC304" s="40">
        <v>2036</v>
      </c>
      <c r="AD304" s="40">
        <v>2037</v>
      </c>
      <c r="AE304" s="40">
        <v>2038</v>
      </c>
      <c r="AF304" s="40">
        <v>2039</v>
      </c>
      <c r="AG304" s="40">
        <v>2040</v>
      </c>
      <c r="AH304" s="40">
        <v>2041</v>
      </c>
      <c r="AI304" s="40">
        <v>2042</v>
      </c>
      <c r="AJ304" s="40">
        <v>2043</v>
      </c>
      <c r="AK304" s="40">
        <v>2044</v>
      </c>
      <c r="AL304" s="40">
        <v>2045</v>
      </c>
      <c r="AM304" s="40">
        <v>2046</v>
      </c>
      <c r="AN304" s="40">
        <v>2047</v>
      </c>
      <c r="AO304" s="40">
        <v>2048</v>
      </c>
      <c r="AP304" s="40">
        <v>2049</v>
      </c>
      <c r="AQ304" s="40">
        <v>2050</v>
      </c>
      <c r="AR304" s="21"/>
    </row>
    <row r="305" spans="1:47" x14ac:dyDescent="0.25">
      <c r="D305" s="22">
        <f t="shared" ref="D305:D311" si="647">+L305+L344</f>
        <v>0.73408618936161696</v>
      </c>
      <c r="H305" s="17" t="str">
        <f>+$H$1</f>
        <v>DIC5</v>
      </c>
      <c r="J305" s="60" t="s">
        <v>432</v>
      </c>
      <c r="K305" s="19" t="s">
        <v>382</v>
      </c>
      <c r="L305" s="21">
        <f>+L318+L331</f>
        <v>0.73408618936161696</v>
      </c>
      <c r="M305" s="21">
        <f t="shared" ref="M305:AQ305" si="648">+M318+M331</f>
        <v>0.59320181882106504</v>
      </c>
      <c r="N305" s="21">
        <f t="shared" si="648"/>
        <v>0.46444457492948998</v>
      </c>
      <c r="O305" s="21">
        <f t="shared" si="648"/>
        <v>0.54238420429190404</v>
      </c>
      <c r="P305" s="21">
        <f t="shared" si="648"/>
        <v>0.51697539702732298</v>
      </c>
      <c r="Q305" s="21">
        <f t="shared" si="648"/>
        <v>0</v>
      </c>
      <c r="R305" s="21">
        <f t="shared" si="648"/>
        <v>0</v>
      </c>
      <c r="S305" s="21">
        <f t="shared" si="648"/>
        <v>0</v>
      </c>
      <c r="T305" s="21">
        <f t="shared" si="648"/>
        <v>0</v>
      </c>
      <c r="U305" s="21">
        <f t="shared" si="648"/>
        <v>0</v>
      </c>
      <c r="V305" s="21">
        <f t="shared" si="648"/>
        <v>0</v>
      </c>
      <c r="W305" s="21">
        <f t="shared" si="648"/>
        <v>0</v>
      </c>
      <c r="X305" s="21">
        <f t="shared" si="648"/>
        <v>0</v>
      </c>
      <c r="Y305" s="21">
        <f t="shared" si="648"/>
        <v>0</v>
      </c>
      <c r="Z305" s="21">
        <f t="shared" si="648"/>
        <v>0</v>
      </c>
      <c r="AA305" s="21">
        <f t="shared" si="648"/>
        <v>0</v>
      </c>
      <c r="AB305" s="21">
        <f t="shared" si="648"/>
        <v>0</v>
      </c>
      <c r="AC305" s="21">
        <f t="shared" si="648"/>
        <v>0</v>
      </c>
      <c r="AD305" s="21">
        <f t="shared" si="648"/>
        <v>0</v>
      </c>
      <c r="AE305" s="21">
        <f t="shared" si="648"/>
        <v>0</v>
      </c>
      <c r="AF305" s="21">
        <f t="shared" si="648"/>
        <v>0</v>
      </c>
      <c r="AG305" s="21">
        <f t="shared" si="648"/>
        <v>0</v>
      </c>
      <c r="AH305" s="21">
        <f t="shared" si="648"/>
        <v>0</v>
      </c>
      <c r="AI305" s="21">
        <f t="shared" si="648"/>
        <v>0</v>
      </c>
      <c r="AJ305" s="21">
        <f t="shared" si="648"/>
        <v>0</v>
      </c>
      <c r="AK305" s="21">
        <f t="shared" si="648"/>
        <v>0</v>
      </c>
      <c r="AL305" s="21">
        <f t="shared" si="648"/>
        <v>0</v>
      </c>
      <c r="AM305" s="21">
        <f t="shared" si="648"/>
        <v>0</v>
      </c>
      <c r="AN305" s="21">
        <f t="shared" si="648"/>
        <v>0</v>
      </c>
      <c r="AO305" s="21">
        <f t="shared" si="648"/>
        <v>0</v>
      </c>
      <c r="AP305" s="21">
        <f t="shared" si="648"/>
        <v>0</v>
      </c>
      <c r="AQ305" s="21">
        <f t="shared" si="648"/>
        <v>0</v>
      </c>
    </row>
    <row r="306" spans="1:47" x14ac:dyDescent="0.25">
      <c r="D306" s="22">
        <f t="shared" si="647"/>
        <v>2.7298253943828321</v>
      </c>
      <c r="H306" s="17" t="str">
        <f t="shared" ref="H306:H311" si="649">+$H$1</f>
        <v>DIC5</v>
      </c>
      <c r="J306" s="61" t="s">
        <v>73</v>
      </c>
      <c r="K306" s="19" t="s">
        <v>383</v>
      </c>
      <c r="L306" s="21">
        <f>+L319+L332</f>
        <v>2.5007145728797902</v>
      </c>
      <c r="M306" s="21">
        <f t="shared" ref="M306:AQ306" si="650">+M319+M332</f>
        <v>2.40393786453307</v>
      </c>
      <c r="N306" s="21">
        <f t="shared" si="650"/>
        <v>2.12116869819135</v>
      </c>
      <c r="O306" s="21">
        <f t="shared" si="650"/>
        <v>2.0994361349420601</v>
      </c>
      <c r="P306" s="21">
        <f t="shared" si="650"/>
        <v>0.97241041167473197</v>
      </c>
      <c r="Q306" s="21">
        <f t="shared" si="650"/>
        <v>0.97241041167473197</v>
      </c>
      <c r="R306" s="21">
        <f t="shared" si="650"/>
        <v>0.97241041167473197</v>
      </c>
      <c r="S306" s="21">
        <f t="shared" si="650"/>
        <v>0.97241041167473197</v>
      </c>
      <c r="T306" s="21">
        <f t="shared" si="650"/>
        <v>0.218207093875212</v>
      </c>
      <c r="U306" s="21">
        <f t="shared" si="650"/>
        <v>0</v>
      </c>
      <c r="V306" s="21">
        <f t="shared" si="650"/>
        <v>0</v>
      </c>
      <c r="W306" s="21">
        <f t="shared" si="650"/>
        <v>0</v>
      </c>
      <c r="X306" s="21">
        <f t="shared" si="650"/>
        <v>0</v>
      </c>
      <c r="Y306" s="21">
        <f t="shared" si="650"/>
        <v>0</v>
      </c>
      <c r="Z306" s="21">
        <f t="shared" si="650"/>
        <v>0</v>
      </c>
      <c r="AA306" s="21">
        <f t="shared" si="650"/>
        <v>0</v>
      </c>
      <c r="AB306" s="21">
        <f t="shared" si="650"/>
        <v>0</v>
      </c>
      <c r="AC306" s="21">
        <f t="shared" si="650"/>
        <v>0</v>
      </c>
      <c r="AD306" s="21">
        <f t="shared" si="650"/>
        <v>0</v>
      </c>
      <c r="AE306" s="21">
        <f t="shared" si="650"/>
        <v>0</v>
      </c>
      <c r="AF306" s="21">
        <f t="shared" si="650"/>
        <v>0</v>
      </c>
      <c r="AG306" s="21">
        <f t="shared" si="650"/>
        <v>0</v>
      </c>
      <c r="AH306" s="21">
        <f t="shared" si="650"/>
        <v>0</v>
      </c>
      <c r="AI306" s="21">
        <f t="shared" si="650"/>
        <v>0</v>
      </c>
      <c r="AJ306" s="21">
        <f t="shared" si="650"/>
        <v>0</v>
      </c>
      <c r="AK306" s="21">
        <f t="shared" si="650"/>
        <v>0</v>
      </c>
      <c r="AL306" s="21">
        <f t="shared" si="650"/>
        <v>0</v>
      </c>
      <c r="AM306" s="21">
        <f t="shared" si="650"/>
        <v>0</v>
      </c>
      <c r="AN306" s="21">
        <f t="shared" si="650"/>
        <v>0</v>
      </c>
      <c r="AO306" s="21">
        <f t="shared" si="650"/>
        <v>0</v>
      </c>
      <c r="AP306" s="21">
        <f t="shared" si="650"/>
        <v>0</v>
      </c>
      <c r="AQ306" s="21">
        <f t="shared" si="650"/>
        <v>0</v>
      </c>
    </row>
    <row r="307" spans="1:47" x14ac:dyDescent="0.25">
      <c r="D307" s="22">
        <f t="shared" si="647"/>
        <v>1.5252657986523701</v>
      </c>
      <c r="H307" s="17" t="str">
        <f t="shared" si="649"/>
        <v>DIC5</v>
      </c>
      <c r="J307" s="61" t="s">
        <v>73</v>
      </c>
      <c r="K307" s="19" t="s">
        <v>384</v>
      </c>
      <c r="L307" s="21">
        <f t="shared" ref="L307:AQ307" si="651">+L320+L333</f>
        <v>4.7652395357699103E-3</v>
      </c>
      <c r="M307" s="21">
        <f t="shared" si="651"/>
        <v>4.5105381139918001E-3</v>
      </c>
      <c r="N307" s="21">
        <f t="shared" si="651"/>
        <v>4.2912944283749503E-3</v>
      </c>
      <c r="O307" s="21">
        <f t="shared" si="651"/>
        <v>4.0720507427580996E-3</v>
      </c>
      <c r="P307" s="21">
        <f t="shared" si="651"/>
        <v>3.8528070571412498E-3</v>
      </c>
      <c r="Q307" s="21">
        <f t="shared" si="651"/>
        <v>3.5474559345930398E-3</v>
      </c>
      <c r="R307" s="21">
        <f t="shared" si="651"/>
        <v>3.2421048120448298E-3</v>
      </c>
      <c r="S307" s="21">
        <f t="shared" si="651"/>
        <v>2.9999641522422899E-3</v>
      </c>
      <c r="T307" s="21">
        <f t="shared" si="651"/>
        <v>2.7578234924397599E-3</v>
      </c>
      <c r="U307" s="21">
        <f t="shared" si="651"/>
        <v>2.51568283263722E-3</v>
      </c>
      <c r="V307" s="21">
        <f t="shared" si="651"/>
        <v>1.6100932142641699E-3</v>
      </c>
      <c r="W307" s="21">
        <f t="shared" si="651"/>
        <v>1.6100932142642001E-3</v>
      </c>
      <c r="X307" s="21">
        <f t="shared" si="651"/>
        <v>1.6100932142642001E-3</v>
      </c>
      <c r="Y307" s="21">
        <f t="shared" si="651"/>
        <v>1.14013193576363E-3</v>
      </c>
      <c r="Z307" s="21">
        <f t="shared" si="651"/>
        <v>0</v>
      </c>
      <c r="AA307" s="21">
        <f t="shared" si="651"/>
        <v>0</v>
      </c>
      <c r="AB307" s="21">
        <f t="shared" si="651"/>
        <v>0</v>
      </c>
      <c r="AC307" s="21">
        <f t="shared" si="651"/>
        <v>0</v>
      </c>
      <c r="AD307" s="21">
        <f t="shared" si="651"/>
        <v>0</v>
      </c>
      <c r="AE307" s="21">
        <f t="shared" si="651"/>
        <v>0</v>
      </c>
      <c r="AF307" s="21">
        <f t="shared" si="651"/>
        <v>0</v>
      </c>
      <c r="AG307" s="21">
        <f t="shared" si="651"/>
        <v>0</v>
      </c>
      <c r="AH307" s="21">
        <f t="shared" si="651"/>
        <v>0</v>
      </c>
      <c r="AI307" s="21">
        <f t="shared" si="651"/>
        <v>0</v>
      </c>
      <c r="AJ307" s="21">
        <f t="shared" si="651"/>
        <v>0</v>
      </c>
      <c r="AK307" s="21">
        <f t="shared" si="651"/>
        <v>0</v>
      </c>
      <c r="AL307" s="21">
        <f t="shared" si="651"/>
        <v>0</v>
      </c>
      <c r="AM307" s="21">
        <f t="shared" si="651"/>
        <v>0</v>
      </c>
      <c r="AN307" s="21">
        <f t="shared" si="651"/>
        <v>0</v>
      </c>
      <c r="AO307" s="21">
        <f t="shared" si="651"/>
        <v>0</v>
      </c>
      <c r="AP307" s="21">
        <f t="shared" si="651"/>
        <v>0</v>
      </c>
      <c r="AQ307" s="21">
        <f t="shared" si="651"/>
        <v>0</v>
      </c>
    </row>
    <row r="308" spans="1:47" x14ac:dyDescent="0.25">
      <c r="D308" s="22">
        <f t="shared" si="647"/>
        <v>1.41886919801496E-2</v>
      </c>
      <c r="H308" s="17" t="str">
        <f t="shared" si="649"/>
        <v>DIC5</v>
      </c>
      <c r="J308" s="61" t="s">
        <v>74</v>
      </c>
      <c r="K308" s="19" t="s">
        <v>385</v>
      </c>
      <c r="L308" s="21">
        <f>+L321+L334</f>
        <v>0</v>
      </c>
      <c r="M308" s="21">
        <f t="shared" ref="M308:AQ308" si="652">+M321+M334</f>
        <v>0</v>
      </c>
      <c r="N308" s="21">
        <f t="shared" si="652"/>
        <v>0</v>
      </c>
      <c r="O308" s="21">
        <f t="shared" si="652"/>
        <v>0</v>
      </c>
      <c r="P308" s="21">
        <f t="shared" si="652"/>
        <v>0</v>
      </c>
      <c r="Q308" s="21">
        <f t="shared" si="652"/>
        <v>0</v>
      </c>
      <c r="R308" s="21">
        <f t="shared" si="652"/>
        <v>0</v>
      </c>
      <c r="S308" s="21">
        <f t="shared" si="652"/>
        <v>0</v>
      </c>
      <c r="T308" s="21">
        <f t="shared" si="652"/>
        <v>0</v>
      </c>
      <c r="U308" s="21">
        <f t="shared" si="652"/>
        <v>0</v>
      </c>
      <c r="V308" s="21">
        <f t="shared" si="652"/>
        <v>0</v>
      </c>
      <c r="W308" s="21">
        <f t="shared" si="652"/>
        <v>0</v>
      </c>
      <c r="X308" s="21">
        <f t="shared" si="652"/>
        <v>0</v>
      </c>
      <c r="Y308" s="21">
        <f t="shared" si="652"/>
        <v>0</v>
      </c>
      <c r="Z308" s="21">
        <f t="shared" si="652"/>
        <v>0</v>
      </c>
      <c r="AA308" s="21">
        <f t="shared" si="652"/>
        <v>0</v>
      </c>
      <c r="AB308" s="21">
        <f t="shared" si="652"/>
        <v>0</v>
      </c>
      <c r="AC308" s="21">
        <f t="shared" si="652"/>
        <v>0</v>
      </c>
      <c r="AD308" s="21">
        <f t="shared" si="652"/>
        <v>0</v>
      </c>
      <c r="AE308" s="21">
        <f t="shared" si="652"/>
        <v>0</v>
      </c>
      <c r="AF308" s="21">
        <f t="shared" si="652"/>
        <v>0</v>
      </c>
      <c r="AG308" s="21">
        <f t="shared" si="652"/>
        <v>0</v>
      </c>
      <c r="AH308" s="21">
        <f t="shared" si="652"/>
        <v>0</v>
      </c>
      <c r="AI308" s="21">
        <f t="shared" si="652"/>
        <v>0</v>
      </c>
      <c r="AJ308" s="21">
        <f t="shared" si="652"/>
        <v>0</v>
      </c>
      <c r="AK308" s="21">
        <f t="shared" si="652"/>
        <v>0</v>
      </c>
      <c r="AL308" s="21">
        <f t="shared" si="652"/>
        <v>0</v>
      </c>
      <c r="AM308" s="21">
        <f t="shared" si="652"/>
        <v>0</v>
      </c>
      <c r="AN308" s="21">
        <f t="shared" si="652"/>
        <v>0</v>
      </c>
      <c r="AO308" s="21">
        <f t="shared" si="652"/>
        <v>0</v>
      </c>
      <c r="AP308" s="21">
        <f t="shared" si="652"/>
        <v>0</v>
      </c>
      <c r="AQ308" s="21">
        <f t="shared" si="652"/>
        <v>0</v>
      </c>
    </row>
    <row r="309" spans="1:47" x14ac:dyDescent="0.25">
      <c r="D309" s="22">
        <f t="shared" si="647"/>
        <v>0.14265221299199951</v>
      </c>
      <c r="H309" s="17" t="str">
        <f t="shared" si="649"/>
        <v>DIC5</v>
      </c>
      <c r="J309" s="61" t="s">
        <v>75</v>
      </c>
      <c r="K309" s="19" t="s">
        <v>386</v>
      </c>
      <c r="L309" s="21">
        <f t="shared" ref="L309:AQ309" si="653">+L322+L335</f>
        <v>2.52346333055865E-2</v>
      </c>
      <c r="M309" s="21">
        <f t="shared" si="653"/>
        <v>2.2013032431985598E-2</v>
      </c>
      <c r="N309" s="21">
        <f t="shared" si="653"/>
        <v>1.86162511462598E-2</v>
      </c>
      <c r="O309" s="21">
        <f t="shared" si="653"/>
        <v>1.5219469860533999E-2</v>
      </c>
      <c r="P309" s="21">
        <f t="shared" si="653"/>
        <v>1.1822688574808201E-2</v>
      </c>
      <c r="Q309" s="21">
        <f t="shared" si="653"/>
        <v>8.1818506820410496E-3</v>
      </c>
      <c r="R309" s="21">
        <f t="shared" si="653"/>
        <v>4.5410127892739098E-3</v>
      </c>
      <c r="S309" s="21">
        <f t="shared" si="653"/>
        <v>2.0263063233308298E-3</v>
      </c>
      <c r="T309" s="21">
        <f t="shared" si="653"/>
        <v>0</v>
      </c>
      <c r="U309" s="21">
        <f t="shared" si="653"/>
        <v>0</v>
      </c>
      <c r="V309" s="21">
        <f t="shared" si="653"/>
        <v>0</v>
      </c>
      <c r="W309" s="21">
        <f t="shared" si="653"/>
        <v>0</v>
      </c>
      <c r="X309" s="21">
        <f t="shared" si="653"/>
        <v>0</v>
      </c>
      <c r="Y309" s="21">
        <f t="shared" si="653"/>
        <v>0</v>
      </c>
      <c r="Z309" s="21">
        <f t="shared" si="653"/>
        <v>0</v>
      </c>
      <c r="AA309" s="21">
        <f t="shared" si="653"/>
        <v>0</v>
      </c>
      <c r="AB309" s="21">
        <f t="shared" si="653"/>
        <v>0</v>
      </c>
      <c r="AC309" s="21">
        <f t="shared" si="653"/>
        <v>0</v>
      </c>
      <c r="AD309" s="21">
        <f t="shared" si="653"/>
        <v>0</v>
      </c>
      <c r="AE309" s="21">
        <f t="shared" si="653"/>
        <v>0</v>
      </c>
      <c r="AF309" s="21">
        <f t="shared" si="653"/>
        <v>0</v>
      </c>
      <c r="AG309" s="21">
        <f t="shared" si="653"/>
        <v>0</v>
      </c>
      <c r="AH309" s="21">
        <f t="shared" si="653"/>
        <v>0</v>
      </c>
      <c r="AI309" s="21">
        <f t="shared" si="653"/>
        <v>0</v>
      </c>
      <c r="AJ309" s="21">
        <f t="shared" si="653"/>
        <v>0</v>
      </c>
      <c r="AK309" s="21">
        <f t="shared" si="653"/>
        <v>0</v>
      </c>
      <c r="AL309" s="21">
        <f t="shared" si="653"/>
        <v>0</v>
      </c>
      <c r="AM309" s="21">
        <f t="shared" si="653"/>
        <v>0</v>
      </c>
      <c r="AN309" s="21">
        <f t="shared" si="653"/>
        <v>0</v>
      </c>
      <c r="AO309" s="21">
        <f t="shared" si="653"/>
        <v>0</v>
      </c>
      <c r="AP309" s="21">
        <f t="shared" si="653"/>
        <v>0</v>
      </c>
      <c r="AQ309" s="21">
        <f t="shared" si="653"/>
        <v>0</v>
      </c>
    </row>
    <row r="310" spans="1:47" x14ac:dyDescent="0.25">
      <c r="D310" s="22">
        <f t="shared" si="647"/>
        <v>5.5475860608000013E-2</v>
      </c>
      <c r="H310" s="17" t="str">
        <f t="shared" si="649"/>
        <v>DIC5</v>
      </c>
      <c r="J310" s="61" t="s">
        <v>76</v>
      </c>
      <c r="K310" s="19" t="s">
        <v>387</v>
      </c>
      <c r="L310" s="21">
        <f t="shared" ref="L310:AQ310" si="654">+L323+L336</f>
        <v>3.8115701757991099E-3</v>
      </c>
      <c r="M310" s="21">
        <f t="shared" si="654"/>
        <v>2.8542291728324599E-3</v>
      </c>
      <c r="N310" s="21">
        <f t="shared" si="654"/>
        <v>2.2497833101611602E-3</v>
      </c>
      <c r="O310" s="21">
        <f t="shared" si="654"/>
        <v>1.64533744748987E-3</v>
      </c>
      <c r="P310" s="21">
        <f t="shared" si="654"/>
        <v>1.04089158481858E-3</v>
      </c>
      <c r="Q310" s="21">
        <f t="shared" si="654"/>
        <v>1.6313641528880801E-4</v>
      </c>
      <c r="R310" s="21">
        <f t="shared" si="654"/>
        <v>0</v>
      </c>
      <c r="S310" s="21">
        <f t="shared" si="654"/>
        <v>0</v>
      </c>
      <c r="T310" s="21">
        <f t="shared" si="654"/>
        <v>0</v>
      </c>
      <c r="U310" s="21">
        <f t="shared" si="654"/>
        <v>0</v>
      </c>
      <c r="V310" s="21">
        <f t="shared" si="654"/>
        <v>0</v>
      </c>
      <c r="W310" s="21">
        <f t="shared" si="654"/>
        <v>0</v>
      </c>
      <c r="X310" s="21">
        <f t="shared" si="654"/>
        <v>0</v>
      </c>
      <c r="Y310" s="21">
        <f t="shared" si="654"/>
        <v>0</v>
      </c>
      <c r="Z310" s="21">
        <f t="shared" si="654"/>
        <v>0</v>
      </c>
      <c r="AA310" s="21">
        <f t="shared" si="654"/>
        <v>0</v>
      </c>
      <c r="AB310" s="21">
        <f t="shared" si="654"/>
        <v>0</v>
      </c>
      <c r="AC310" s="21">
        <f t="shared" si="654"/>
        <v>0</v>
      </c>
      <c r="AD310" s="21">
        <f t="shared" si="654"/>
        <v>0</v>
      </c>
      <c r="AE310" s="21">
        <f t="shared" si="654"/>
        <v>0</v>
      </c>
      <c r="AF310" s="21">
        <f t="shared" si="654"/>
        <v>0</v>
      </c>
      <c r="AG310" s="21">
        <f t="shared" si="654"/>
        <v>0</v>
      </c>
      <c r="AH310" s="21">
        <f t="shared" si="654"/>
        <v>0</v>
      </c>
      <c r="AI310" s="21">
        <f t="shared" si="654"/>
        <v>0</v>
      </c>
      <c r="AJ310" s="21">
        <f t="shared" si="654"/>
        <v>0</v>
      </c>
      <c r="AK310" s="21">
        <f t="shared" si="654"/>
        <v>0</v>
      </c>
      <c r="AL310" s="21">
        <f t="shared" si="654"/>
        <v>0</v>
      </c>
      <c r="AM310" s="21">
        <f t="shared" si="654"/>
        <v>0</v>
      </c>
      <c r="AN310" s="21">
        <f t="shared" si="654"/>
        <v>0</v>
      </c>
      <c r="AO310" s="21">
        <f t="shared" si="654"/>
        <v>0</v>
      </c>
      <c r="AP310" s="21">
        <f t="shared" si="654"/>
        <v>0</v>
      </c>
      <c r="AQ310" s="21">
        <f t="shared" si="654"/>
        <v>0</v>
      </c>
    </row>
    <row r="311" spans="1:47" x14ac:dyDescent="0.25">
      <c r="D311" s="22">
        <f t="shared" si="647"/>
        <v>0.15610852536501299</v>
      </c>
      <c r="H311" s="17" t="str">
        <f t="shared" si="649"/>
        <v>DIC5</v>
      </c>
      <c r="J311" s="60" t="s">
        <v>77</v>
      </c>
      <c r="K311" s="19" t="s">
        <v>388</v>
      </c>
      <c r="L311" s="21">
        <f t="shared" ref="L311:AQ311" si="655">+L324+L337</f>
        <v>0.15610852536501299</v>
      </c>
      <c r="M311" s="21">
        <f t="shared" si="655"/>
        <v>0.15326550913515</v>
      </c>
      <c r="N311" s="21">
        <f t="shared" si="655"/>
        <v>0.153361279937831</v>
      </c>
      <c r="O311" s="21">
        <f t="shared" si="655"/>
        <v>0.153457050740511</v>
      </c>
      <c r="P311" s="21">
        <f t="shared" si="655"/>
        <v>0.153552821543192</v>
      </c>
      <c r="Q311" s="21">
        <f t="shared" si="655"/>
        <v>0.141839003193309</v>
      </c>
      <c r="R311" s="21">
        <f t="shared" si="655"/>
        <v>0.130125184843427</v>
      </c>
      <c r="S311" s="21">
        <f t="shared" si="655"/>
        <v>0.120486096976375</v>
      </c>
      <c r="T311" s="21">
        <f t="shared" si="655"/>
        <v>0.11084700910932319</v>
      </c>
      <c r="U311" s="21">
        <f t="shared" si="655"/>
        <v>0.1028572425070978</v>
      </c>
      <c r="V311" s="21">
        <f t="shared" si="655"/>
        <v>9.4867475904872295E-2</v>
      </c>
      <c r="W311" s="21">
        <f t="shared" si="655"/>
        <v>8.6877709302646794E-2</v>
      </c>
      <c r="X311" s="21">
        <f t="shared" si="655"/>
        <v>8.1272695400956607E-2</v>
      </c>
      <c r="Y311" s="21">
        <f t="shared" si="655"/>
        <v>7.5667681499266295E-2</v>
      </c>
      <c r="Z311" s="21">
        <f t="shared" si="655"/>
        <v>3.6496388099613059E-2</v>
      </c>
      <c r="AA311" s="21">
        <f t="shared" si="655"/>
        <v>0</v>
      </c>
      <c r="AB311" s="21">
        <f t="shared" si="655"/>
        <v>0</v>
      </c>
      <c r="AC311" s="21">
        <f t="shared" si="655"/>
        <v>0</v>
      </c>
      <c r="AD311" s="21">
        <f t="shared" si="655"/>
        <v>0</v>
      </c>
      <c r="AE311" s="21">
        <f t="shared" si="655"/>
        <v>0</v>
      </c>
      <c r="AF311" s="21">
        <f t="shared" si="655"/>
        <v>0</v>
      </c>
      <c r="AG311" s="21">
        <f t="shared" si="655"/>
        <v>0</v>
      </c>
      <c r="AH311" s="21">
        <f t="shared" si="655"/>
        <v>0</v>
      </c>
      <c r="AI311" s="21">
        <f t="shared" si="655"/>
        <v>0</v>
      </c>
      <c r="AJ311" s="21">
        <f t="shared" si="655"/>
        <v>0</v>
      </c>
      <c r="AK311" s="21">
        <f t="shared" si="655"/>
        <v>0</v>
      </c>
      <c r="AL311" s="21">
        <f t="shared" si="655"/>
        <v>0</v>
      </c>
      <c r="AM311" s="21">
        <f t="shared" si="655"/>
        <v>0</v>
      </c>
      <c r="AN311" s="21">
        <f t="shared" si="655"/>
        <v>0</v>
      </c>
      <c r="AO311" s="21">
        <f t="shared" si="655"/>
        <v>0</v>
      </c>
      <c r="AP311" s="21">
        <f t="shared" si="655"/>
        <v>0</v>
      </c>
      <c r="AQ311" s="21">
        <f t="shared" si="655"/>
        <v>0</v>
      </c>
    </row>
    <row r="312" spans="1:47" s="68" customFormat="1" x14ac:dyDescent="0.25">
      <c r="A312" s="70"/>
      <c r="D312" s="21"/>
      <c r="F312" s="95"/>
      <c r="H312" s="71"/>
      <c r="I312" s="71"/>
      <c r="L312" s="69">
        <f>+SUM(L305:L311)</f>
        <v>3.4247207306235756</v>
      </c>
      <c r="M312" s="69">
        <f t="shared" ref="M312" si="656">+SUM(M305:M311)</f>
        <v>3.1797829922080942</v>
      </c>
      <c r="N312" s="69">
        <f t="shared" ref="N312" si="657">+SUM(N305:N311)</f>
        <v>2.764131881943467</v>
      </c>
      <c r="O312" s="69">
        <f t="shared" ref="O312" si="658">+SUM(O305:O311)</f>
        <v>2.8162142480252572</v>
      </c>
      <c r="P312" s="69">
        <f t="shared" ref="P312" si="659">+SUM(P305:P311)</f>
        <v>1.6596550174620153</v>
      </c>
      <c r="Q312" s="69">
        <f t="shared" ref="Q312" si="660">+SUM(Q305:Q311)</f>
        <v>1.1261418578999638</v>
      </c>
      <c r="R312" s="69">
        <f t="shared" ref="R312" si="661">+SUM(R305:R311)</f>
        <v>1.1103187141194777</v>
      </c>
      <c r="S312" s="69">
        <f t="shared" ref="S312" si="662">+SUM(S305:S311)</f>
        <v>1.0979227791266799</v>
      </c>
      <c r="T312" s="69">
        <f t="shared" ref="T312" si="663">+SUM(T305:T311)</f>
        <v>0.33181192647697494</v>
      </c>
      <c r="U312" s="69">
        <f t="shared" ref="U312" si="664">+SUM(U305:U311)</f>
        <v>0.10537292533973501</v>
      </c>
      <c r="V312" s="69">
        <f t="shared" ref="V312" si="665">+SUM(V305:V311)</f>
        <v>9.6477569119136464E-2</v>
      </c>
      <c r="W312" s="69">
        <f t="shared" ref="W312" si="666">+SUM(W305:W311)</f>
        <v>8.8487802516910991E-2</v>
      </c>
      <c r="X312" s="69">
        <f t="shared" ref="X312" si="667">+SUM(X305:X311)</f>
        <v>8.2882788615220804E-2</v>
      </c>
      <c r="Y312" s="69">
        <f t="shared" ref="Y312" si="668">+SUM(Y305:Y311)</f>
        <v>7.6807813435029931E-2</v>
      </c>
      <c r="Z312" s="69">
        <f t="shared" ref="Z312" si="669">+SUM(Z305:Z311)</f>
        <v>3.6496388099613059E-2</v>
      </c>
      <c r="AA312" s="69">
        <f t="shared" ref="AA312" si="670">+SUM(AA305:AA311)</f>
        <v>0</v>
      </c>
      <c r="AB312" s="69">
        <f t="shared" ref="AB312" si="671">+SUM(AB305:AB311)</f>
        <v>0</v>
      </c>
      <c r="AC312" s="69">
        <f t="shared" ref="AC312" si="672">+SUM(AC305:AC311)</f>
        <v>0</v>
      </c>
      <c r="AD312" s="69">
        <f t="shared" ref="AD312" si="673">+SUM(AD305:AD311)</f>
        <v>0</v>
      </c>
      <c r="AE312" s="69">
        <f t="shared" ref="AE312" si="674">+SUM(AE305:AE311)</f>
        <v>0</v>
      </c>
      <c r="AF312" s="69">
        <f t="shared" ref="AF312" si="675">+SUM(AF305:AF311)</f>
        <v>0</v>
      </c>
      <c r="AG312" s="69">
        <f t="shared" ref="AG312" si="676">+SUM(AG305:AG311)</f>
        <v>0</v>
      </c>
      <c r="AH312" s="69">
        <f t="shared" ref="AH312" si="677">+SUM(AH305:AH311)</f>
        <v>0</v>
      </c>
      <c r="AI312" s="69">
        <f t="shared" ref="AI312" si="678">+SUM(AI305:AI311)</f>
        <v>0</v>
      </c>
      <c r="AJ312" s="69">
        <f t="shared" ref="AJ312" si="679">+SUM(AJ305:AJ311)</f>
        <v>0</v>
      </c>
      <c r="AK312" s="69">
        <f t="shared" ref="AK312" si="680">+SUM(AK305:AK311)</f>
        <v>0</v>
      </c>
      <c r="AL312" s="69">
        <f t="shared" ref="AL312" si="681">+SUM(AL305:AL311)</f>
        <v>0</v>
      </c>
      <c r="AM312" s="69">
        <f t="shared" ref="AM312" si="682">+SUM(AM305:AM311)</f>
        <v>0</v>
      </c>
      <c r="AN312" s="69">
        <f t="shared" ref="AN312" si="683">+SUM(AN305:AN311)</f>
        <v>0</v>
      </c>
      <c r="AO312" s="69">
        <f t="shared" ref="AO312" si="684">+SUM(AO305:AO311)</f>
        <v>0</v>
      </c>
      <c r="AP312" s="69">
        <f t="shared" ref="AP312" si="685">+SUM(AP305:AP311)</f>
        <v>0</v>
      </c>
      <c r="AQ312" s="69">
        <f t="shared" ref="AQ312" si="686">+SUM(AQ305:AQ311)</f>
        <v>0</v>
      </c>
    </row>
    <row r="313" spans="1:47" x14ac:dyDescent="0.25">
      <c r="D313" s="21"/>
    </row>
    <row r="314" spans="1:47" ht="18.75" x14ac:dyDescent="0.3">
      <c r="D314" s="21"/>
      <c r="K314" s="34" t="s">
        <v>441</v>
      </c>
    </row>
    <row r="315" spans="1:47" x14ac:dyDescent="0.25">
      <c r="J315" s="106" t="s">
        <v>348</v>
      </c>
      <c r="K315" s="54" t="s">
        <v>26</v>
      </c>
    </row>
    <row r="316" spans="1:47" x14ac:dyDescent="0.25">
      <c r="H316" s="12"/>
      <c r="I316" s="12"/>
      <c r="J316" s="15"/>
      <c r="K316" s="23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5">
      <c r="L317" s="55">
        <v>2019</v>
      </c>
      <c r="M317" s="55">
        <v>2020</v>
      </c>
      <c r="N317" s="55">
        <v>2021</v>
      </c>
      <c r="O317" s="55">
        <v>2022</v>
      </c>
      <c r="P317" s="55">
        <v>2023</v>
      </c>
      <c r="Q317" s="55">
        <v>2024</v>
      </c>
      <c r="R317" s="55">
        <v>2025</v>
      </c>
      <c r="S317" s="55">
        <v>2026</v>
      </c>
      <c r="T317" s="55">
        <v>2027</v>
      </c>
      <c r="U317" s="55">
        <v>2028</v>
      </c>
      <c r="V317" s="55">
        <v>2029</v>
      </c>
      <c r="W317" s="55">
        <v>2030</v>
      </c>
      <c r="X317" s="55">
        <v>2031</v>
      </c>
      <c r="Y317" s="55">
        <v>2032</v>
      </c>
      <c r="Z317" s="55">
        <v>2033</v>
      </c>
      <c r="AA317" s="55">
        <v>2034</v>
      </c>
      <c r="AB317" s="55">
        <v>2035</v>
      </c>
      <c r="AC317" s="55">
        <v>2036</v>
      </c>
      <c r="AD317" s="55">
        <v>2037</v>
      </c>
      <c r="AE317" s="55">
        <v>2038</v>
      </c>
      <c r="AF317" s="55">
        <v>2039</v>
      </c>
      <c r="AG317" s="55">
        <v>2040</v>
      </c>
      <c r="AH317" s="55">
        <v>2041</v>
      </c>
      <c r="AI317" s="55">
        <v>2042</v>
      </c>
      <c r="AJ317" s="55">
        <v>2043</v>
      </c>
      <c r="AK317" s="55">
        <v>2044</v>
      </c>
      <c r="AL317" s="55">
        <v>2045</v>
      </c>
      <c r="AM317" s="55">
        <v>2046</v>
      </c>
      <c r="AN317" s="55">
        <v>2047</v>
      </c>
      <c r="AO317" s="55">
        <v>2048</v>
      </c>
      <c r="AP317" s="55">
        <v>2049</v>
      </c>
      <c r="AQ317" s="55">
        <v>2050</v>
      </c>
    </row>
    <row r="318" spans="1:47" x14ac:dyDescent="0.25">
      <c r="H318" s="17" t="str">
        <f>+$H$1</f>
        <v>DIC5</v>
      </c>
      <c r="J318" s="24" t="s">
        <v>84</v>
      </c>
      <c r="K318" s="59" t="s">
        <v>373</v>
      </c>
      <c r="L318" s="21">
        <f>+SUMIFS(Resultados_Dic3!H$3:H$99980,Resultados_Dic3!$F$3:$F$99980,Produccion_PJ!$K318,Resultados_Dic3!$D$3:$D$99980,Produccion_PJ!$K$315,Resultados_Dic3!$E$3:$E$99980,Produccion_PJ!$J318,Resultados_Dic3!$A$3:$A$99980,Produccion_PJ!$H318)</f>
        <v>0</v>
      </c>
      <c r="M318" s="21">
        <f>+SUMIFS(Resultados_Dic3!I$3:I$99980,Resultados_Dic3!$F$3:$F$99980,Produccion_PJ!$K318,Resultados_Dic3!$D$3:$D$99980,Produccion_PJ!$K$315,Resultados_Dic3!$E$3:$E$99980,Produccion_PJ!$J318,Resultados_Dic3!$A$3:$A$99980,Produccion_PJ!$H318)</f>
        <v>0</v>
      </c>
      <c r="N318" s="21">
        <f>+SUMIFS(Resultados_Dic3!J$3:J$99980,Resultados_Dic3!$F$3:$F$99980,Produccion_PJ!$K318,Resultados_Dic3!$D$3:$D$99980,Produccion_PJ!$K$315,Resultados_Dic3!$E$3:$E$99980,Produccion_PJ!$J318,Resultados_Dic3!$A$3:$A$99980,Produccion_PJ!$H318)</f>
        <v>0</v>
      </c>
      <c r="O318" s="21">
        <f>+SUMIFS(Resultados_Dic3!K$3:K$99980,Resultados_Dic3!$F$3:$F$99980,Produccion_PJ!$K318,Resultados_Dic3!$D$3:$D$99980,Produccion_PJ!$K$315,Resultados_Dic3!$E$3:$E$99980,Produccion_PJ!$J318,Resultados_Dic3!$A$3:$A$99980,Produccion_PJ!$H318)</f>
        <v>0</v>
      </c>
      <c r="P318" s="21">
        <f>+SUMIFS(Resultados_Dic3!L$3:L$99980,Resultados_Dic3!$F$3:$F$99980,Produccion_PJ!$K318,Resultados_Dic3!$D$3:$D$99980,Produccion_PJ!$K$315,Resultados_Dic3!$E$3:$E$99980,Produccion_PJ!$J318,Resultados_Dic3!$A$3:$A$99980,Produccion_PJ!$H318)</f>
        <v>0</v>
      </c>
      <c r="Q318" s="21">
        <f>+SUMIFS(Resultados_Dic3!M$3:M$99980,Resultados_Dic3!$F$3:$F$99980,Produccion_PJ!$K318,Resultados_Dic3!$D$3:$D$99980,Produccion_PJ!$K$315,Resultados_Dic3!$E$3:$E$99980,Produccion_PJ!$J318,Resultados_Dic3!$A$3:$A$99980,Produccion_PJ!$H318)</f>
        <v>0</v>
      </c>
      <c r="R318" s="21">
        <f>+SUMIFS(Resultados_Dic3!N$3:N$99980,Resultados_Dic3!$F$3:$F$99980,Produccion_PJ!$K318,Resultados_Dic3!$D$3:$D$99980,Produccion_PJ!$K$315,Resultados_Dic3!$E$3:$E$99980,Produccion_PJ!$J318,Resultados_Dic3!$A$3:$A$99980,Produccion_PJ!$H318)</f>
        <v>0</v>
      </c>
      <c r="S318" s="21">
        <f>+SUMIFS(Resultados_Dic3!O$3:O$99980,Resultados_Dic3!$F$3:$F$99980,Produccion_PJ!$K318,Resultados_Dic3!$D$3:$D$99980,Produccion_PJ!$K$315,Resultados_Dic3!$E$3:$E$99980,Produccion_PJ!$J318,Resultados_Dic3!$A$3:$A$99980,Produccion_PJ!$H318)</f>
        <v>0</v>
      </c>
      <c r="T318" s="21">
        <f>+SUMIFS(Resultados_Dic3!P$3:P$99980,Resultados_Dic3!$F$3:$F$99980,Produccion_PJ!$K318,Resultados_Dic3!$D$3:$D$99980,Produccion_PJ!$K$315,Resultados_Dic3!$E$3:$E$99980,Produccion_PJ!$J318,Resultados_Dic3!$A$3:$A$99980,Produccion_PJ!$H318)</f>
        <v>0</v>
      </c>
      <c r="U318" s="21">
        <f>+SUMIFS(Resultados_Dic3!Q$3:Q$99980,Resultados_Dic3!$F$3:$F$99980,Produccion_PJ!$K318,Resultados_Dic3!$D$3:$D$99980,Produccion_PJ!$K$315,Resultados_Dic3!$E$3:$E$99980,Produccion_PJ!$J318,Resultados_Dic3!$A$3:$A$99980,Produccion_PJ!$H318)</f>
        <v>0</v>
      </c>
      <c r="V318" s="21">
        <f>+SUMIFS(Resultados_Dic3!R$3:R$99980,Resultados_Dic3!$F$3:$F$99980,Produccion_PJ!$K318,Resultados_Dic3!$D$3:$D$99980,Produccion_PJ!$K$315,Resultados_Dic3!$E$3:$E$99980,Produccion_PJ!$J318,Resultados_Dic3!$A$3:$A$99980,Produccion_PJ!$H318)</f>
        <v>0</v>
      </c>
      <c r="W318" s="21">
        <f>+SUMIFS(Resultados_Dic3!S$3:S$99980,Resultados_Dic3!$F$3:$F$99980,Produccion_PJ!$K318,Resultados_Dic3!$D$3:$D$99980,Produccion_PJ!$K$315,Resultados_Dic3!$E$3:$E$99980,Produccion_PJ!$J318,Resultados_Dic3!$A$3:$A$99980,Produccion_PJ!$H318)</f>
        <v>0</v>
      </c>
      <c r="X318" s="21">
        <f>+SUMIFS(Resultados_Dic3!T$3:T$99980,Resultados_Dic3!$F$3:$F$99980,Produccion_PJ!$K318,Resultados_Dic3!$D$3:$D$99980,Produccion_PJ!$K$315,Resultados_Dic3!$E$3:$E$99980,Produccion_PJ!$J318,Resultados_Dic3!$A$3:$A$99980,Produccion_PJ!$H318)</f>
        <v>0</v>
      </c>
      <c r="Y318" s="21">
        <f>+SUMIFS(Resultados_Dic3!U$3:U$99980,Resultados_Dic3!$F$3:$F$99980,Produccion_PJ!$K318,Resultados_Dic3!$D$3:$D$99980,Produccion_PJ!$K$315,Resultados_Dic3!$E$3:$E$99980,Produccion_PJ!$J318,Resultados_Dic3!$A$3:$A$99980,Produccion_PJ!$H318)</f>
        <v>0</v>
      </c>
      <c r="Z318" s="21">
        <f>+SUMIFS(Resultados_Dic3!V$3:V$99980,Resultados_Dic3!$F$3:$F$99980,Produccion_PJ!$K318,Resultados_Dic3!$D$3:$D$99980,Produccion_PJ!$K$315,Resultados_Dic3!$E$3:$E$99980,Produccion_PJ!$J318,Resultados_Dic3!$A$3:$A$99980,Produccion_PJ!$H318)</f>
        <v>0</v>
      </c>
      <c r="AA318" s="21">
        <f>+SUMIFS(Resultados_Dic3!W$3:W$99980,Resultados_Dic3!$F$3:$F$99980,Produccion_PJ!$K318,Resultados_Dic3!$D$3:$D$99980,Produccion_PJ!$K$315,Resultados_Dic3!$E$3:$E$99980,Produccion_PJ!$J318,Resultados_Dic3!$A$3:$A$99980,Produccion_PJ!$H318)</f>
        <v>0</v>
      </c>
      <c r="AB318" s="21">
        <f>+SUMIFS(Resultados_Dic3!X$3:X$99980,Resultados_Dic3!$F$3:$F$99980,Produccion_PJ!$K318,Resultados_Dic3!$D$3:$D$99980,Produccion_PJ!$K$315,Resultados_Dic3!$E$3:$E$99980,Produccion_PJ!$J318,Resultados_Dic3!$A$3:$A$99980,Produccion_PJ!$H318)</f>
        <v>0</v>
      </c>
      <c r="AC318" s="21">
        <f>+SUMIFS(Resultados_Dic3!Y$3:Y$99980,Resultados_Dic3!$F$3:$F$99980,Produccion_PJ!$K318,Resultados_Dic3!$D$3:$D$99980,Produccion_PJ!$K$315,Resultados_Dic3!$E$3:$E$99980,Produccion_PJ!$J318,Resultados_Dic3!$A$3:$A$99980,Produccion_PJ!$H318)</f>
        <v>0</v>
      </c>
      <c r="AD318" s="21">
        <f>+SUMIFS(Resultados_Dic3!Z$3:Z$99980,Resultados_Dic3!$F$3:$F$99980,Produccion_PJ!$K318,Resultados_Dic3!$D$3:$D$99980,Produccion_PJ!$K$315,Resultados_Dic3!$E$3:$E$99980,Produccion_PJ!$J318,Resultados_Dic3!$A$3:$A$99980,Produccion_PJ!$H318)</f>
        <v>0</v>
      </c>
      <c r="AE318" s="21">
        <f>+SUMIFS(Resultados_Dic3!AA$3:AA$99980,Resultados_Dic3!$F$3:$F$99980,Produccion_PJ!$K318,Resultados_Dic3!$D$3:$D$99980,Produccion_PJ!$K$315,Resultados_Dic3!$E$3:$E$99980,Produccion_PJ!$J318,Resultados_Dic3!$A$3:$A$99980,Produccion_PJ!$H318)</f>
        <v>0</v>
      </c>
      <c r="AF318" s="21">
        <f>+SUMIFS(Resultados_Dic3!AB$3:AB$99980,Resultados_Dic3!$F$3:$F$99980,Produccion_PJ!$K318,Resultados_Dic3!$D$3:$D$99980,Produccion_PJ!$K$315,Resultados_Dic3!$E$3:$E$99980,Produccion_PJ!$J318,Resultados_Dic3!$A$3:$A$99980,Produccion_PJ!$H318)</f>
        <v>0</v>
      </c>
      <c r="AG318" s="21">
        <f>+SUMIFS(Resultados_Dic3!AC$3:AC$99980,Resultados_Dic3!$F$3:$F$99980,Produccion_PJ!$K318,Resultados_Dic3!$D$3:$D$99980,Produccion_PJ!$K$315,Resultados_Dic3!$E$3:$E$99980,Produccion_PJ!$J318,Resultados_Dic3!$A$3:$A$99980,Produccion_PJ!$H318)</f>
        <v>0</v>
      </c>
      <c r="AH318" s="21">
        <f>+SUMIFS(Resultados_Dic3!AD$3:AD$99980,Resultados_Dic3!$F$3:$F$99980,Produccion_PJ!$K318,Resultados_Dic3!$D$3:$D$99980,Produccion_PJ!$K$315,Resultados_Dic3!$E$3:$E$99980,Produccion_PJ!$J318,Resultados_Dic3!$A$3:$A$99980,Produccion_PJ!$H318)</f>
        <v>0</v>
      </c>
      <c r="AI318" s="21">
        <f>+SUMIFS(Resultados_Dic3!AE$3:AE$99980,Resultados_Dic3!$F$3:$F$99980,Produccion_PJ!$K318,Resultados_Dic3!$D$3:$D$99980,Produccion_PJ!$K$315,Resultados_Dic3!$E$3:$E$99980,Produccion_PJ!$J318,Resultados_Dic3!$A$3:$A$99980,Produccion_PJ!$H318)</f>
        <v>0</v>
      </c>
      <c r="AJ318" s="21">
        <f>+SUMIFS(Resultados_Dic3!AF$3:AF$99980,Resultados_Dic3!$F$3:$F$99980,Produccion_PJ!$K318,Resultados_Dic3!$D$3:$D$99980,Produccion_PJ!$K$315,Resultados_Dic3!$E$3:$E$99980,Produccion_PJ!$J318,Resultados_Dic3!$A$3:$A$99980,Produccion_PJ!$H318)</f>
        <v>0</v>
      </c>
      <c r="AK318" s="21">
        <f>+SUMIFS(Resultados_Dic3!AG$3:AG$99980,Resultados_Dic3!$F$3:$F$99980,Produccion_PJ!$K318,Resultados_Dic3!$D$3:$D$99980,Produccion_PJ!$K$315,Resultados_Dic3!$E$3:$E$99980,Produccion_PJ!$J318,Resultados_Dic3!$A$3:$A$99980,Produccion_PJ!$H318)</f>
        <v>0</v>
      </c>
      <c r="AL318" s="21">
        <f>+SUMIFS(Resultados_Dic3!AH$3:AH$99980,Resultados_Dic3!$F$3:$F$99980,Produccion_PJ!$K318,Resultados_Dic3!$D$3:$D$99980,Produccion_PJ!$K$315,Resultados_Dic3!$E$3:$E$99980,Produccion_PJ!$J318,Resultados_Dic3!$A$3:$A$99980,Produccion_PJ!$H318)</f>
        <v>0</v>
      </c>
      <c r="AM318" s="21">
        <f>+SUMIFS(Resultados_Dic3!AI$3:AI$99980,Resultados_Dic3!$F$3:$F$99980,Produccion_PJ!$K318,Resultados_Dic3!$D$3:$D$99980,Produccion_PJ!$K$315,Resultados_Dic3!$E$3:$E$99980,Produccion_PJ!$J318,Resultados_Dic3!$A$3:$A$99980,Produccion_PJ!$H318)</f>
        <v>0</v>
      </c>
      <c r="AN318" s="21">
        <f>+SUMIFS(Resultados_Dic3!AJ$3:AJ$99980,Resultados_Dic3!$F$3:$F$99980,Produccion_PJ!$K318,Resultados_Dic3!$D$3:$D$99980,Produccion_PJ!$K$315,Resultados_Dic3!$E$3:$E$99980,Produccion_PJ!$J318,Resultados_Dic3!$A$3:$A$99980,Produccion_PJ!$H318)</f>
        <v>0</v>
      </c>
      <c r="AO318" s="21">
        <f>+SUMIFS(Resultados_Dic3!AK$3:AK$99980,Resultados_Dic3!$F$3:$F$99980,Produccion_PJ!$K318,Resultados_Dic3!$D$3:$D$99980,Produccion_PJ!$K$315,Resultados_Dic3!$E$3:$E$99980,Produccion_PJ!$J318,Resultados_Dic3!$A$3:$A$99980,Produccion_PJ!$H318)</f>
        <v>0</v>
      </c>
      <c r="AP318" s="21">
        <f>+SUMIFS(Resultados_Dic3!AL$3:AL$99980,Resultados_Dic3!$F$3:$F$99980,Produccion_PJ!$K318,Resultados_Dic3!$D$3:$D$99980,Produccion_PJ!$K$315,Resultados_Dic3!$E$3:$E$99980,Produccion_PJ!$J318,Resultados_Dic3!$A$3:$A$99980,Produccion_PJ!$H318)</f>
        <v>0</v>
      </c>
      <c r="AQ318" s="21">
        <f>+SUMIFS(Resultados_Dic3!AM$3:AM$99980,Resultados_Dic3!$F$3:$F$99980,Produccion_PJ!$K318,Resultados_Dic3!$D$3:$D$99980,Produccion_PJ!$K$315,Resultados_Dic3!$E$3:$E$99980,Produccion_PJ!$J318,Resultados_Dic3!$A$3:$A$99980,Produccion_PJ!$H318)</f>
        <v>0</v>
      </c>
    </row>
    <row r="319" spans="1:47" x14ac:dyDescent="0.25">
      <c r="H319" s="17" t="str">
        <f t="shared" ref="H319:H324" si="687">+$H$1</f>
        <v>DIC5</v>
      </c>
      <c r="J319" s="24" t="s">
        <v>85</v>
      </c>
      <c r="K319" s="59" t="s">
        <v>221</v>
      </c>
      <c r="L319" s="21">
        <f>+SUMIFS(Resultados_Dic3!H$3:H$99980,Resultados_Dic3!$F$3:$F$99980,Produccion_PJ!$K319,Resultados_Dic3!$D$3:$D$99980,Produccion_PJ!$K$315,Resultados_Dic3!$E$3:$E$99980,Produccion_PJ!$J319,Resultados_Dic3!$A$3:$A$99980,Produccion_PJ!$H319)</f>
        <v>2.07275793390379</v>
      </c>
      <c r="M319" s="21">
        <f>+SUMIFS(Resultados_Dic3!I$3:I$99980,Resultados_Dic3!$F$3:$F$99980,Produccion_PJ!$K319,Resultados_Dic3!$D$3:$D$99980,Produccion_PJ!$K$315,Resultados_Dic3!$E$3:$E$99980,Produccion_PJ!$J319,Resultados_Dic3!$A$3:$A$99980,Produccion_PJ!$H319)</f>
        <v>1.9759812255570699</v>
      </c>
      <c r="N319" s="21">
        <f>+SUMIFS(Resultados_Dic3!J$3:J$99980,Resultados_Dic3!$F$3:$F$99980,Produccion_PJ!$K319,Resultados_Dic3!$D$3:$D$99980,Produccion_PJ!$K$315,Resultados_Dic3!$E$3:$E$99980,Produccion_PJ!$J319,Resultados_Dic3!$A$3:$A$99980,Produccion_PJ!$H319)</f>
        <v>1.6932120592153499</v>
      </c>
      <c r="O319" s="21">
        <f>+SUMIFS(Resultados_Dic3!K$3:K$99980,Resultados_Dic3!$F$3:$F$99980,Produccion_PJ!$K319,Resultados_Dic3!$D$3:$D$99980,Produccion_PJ!$K$315,Resultados_Dic3!$E$3:$E$99980,Produccion_PJ!$J319,Resultados_Dic3!$A$3:$A$99980,Produccion_PJ!$H319)</f>
        <v>1.6714794959660599</v>
      </c>
      <c r="P319" s="21">
        <f>+SUMIFS(Resultados_Dic3!L$3:L$99980,Resultados_Dic3!$F$3:$F$99980,Produccion_PJ!$K319,Resultados_Dic3!$D$3:$D$99980,Produccion_PJ!$K$315,Resultados_Dic3!$E$3:$E$99980,Produccion_PJ!$J319,Resultados_Dic3!$A$3:$A$99980,Produccion_PJ!$H319)</f>
        <v>0.54445377269873196</v>
      </c>
      <c r="Q319" s="21">
        <f>+SUMIFS(Resultados_Dic3!M$3:M$99980,Resultados_Dic3!$F$3:$F$99980,Produccion_PJ!$K319,Resultados_Dic3!$D$3:$D$99980,Produccion_PJ!$K$315,Resultados_Dic3!$E$3:$E$99980,Produccion_PJ!$J319,Resultados_Dic3!$A$3:$A$99980,Produccion_PJ!$H319)</f>
        <v>0.54445377269873196</v>
      </c>
      <c r="R319" s="21">
        <f>+SUMIFS(Resultados_Dic3!N$3:N$99980,Resultados_Dic3!$F$3:$F$99980,Produccion_PJ!$K319,Resultados_Dic3!$D$3:$D$99980,Produccion_PJ!$K$315,Resultados_Dic3!$E$3:$E$99980,Produccion_PJ!$J319,Resultados_Dic3!$A$3:$A$99980,Produccion_PJ!$H319)</f>
        <v>0.54445377269873196</v>
      </c>
      <c r="S319" s="21">
        <f>+SUMIFS(Resultados_Dic3!O$3:O$99980,Resultados_Dic3!$F$3:$F$99980,Produccion_PJ!$K319,Resultados_Dic3!$D$3:$D$99980,Produccion_PJ!$K$315,Resultados_Dic3!$E$3:$E$99980,Produccion_PJ!$J319,Resultados_Dic3!$A$3:$A$99980,Produccion_PJ!$H319)</f>
        <v>0.54445377269873196</v>
      </c>
      <c r="T319" s="21">
        <f>+SUMIFS(Resultados_Dic3!P$3:P$99980,Resultados_Dic3!$F$3:$F$99980,Produccion_PJ!$K319,Resultados_Dic3!$D$3:$D$99980,Produccion_PJ!$K$315,Resultados_Dic3!$E$3:$E$99980,Produccion_PJ!$J319,Resultados_Dic3!$A$3:$A$99980,Produccion_PJ!$H319)</f>
        <v>0</v>
      </c>
      <c r="U319" s="21">
        <f>+SUMIFS(Resultados_Dic3!Q$3:Q$99980,Resultados_Dic3!$F$3:$F$99980,Produccion_PJ!$K319,Resultados_Dic3!$D$3:$D$99980,Produccion_PJ!$K$315,Resultados_Dic3!$E$3:$E$99980,Produccion_PJ!$J319,Resultados_Dic3!$A$3:$A$99980,Produccion_PJ!$H319)</f>
        <v>0</v>
      </c>
      <c r="V319" s="21">
        <f>+SUMIFS(Resultados_Dic3!R$3:R$99980,Resultados_Dic3!$F$3:$F$99980,Produccion_PJ!$K319,Resultados_Dic3!$D$3:$D$99980,Produccion_PJ!$K$315,Resultados_Dic3!$E$3:$E$99980,Produccion_PJ!$J319,Resultados_Dic3!$A$3:$A$99980,Produccion_PJ!$H319)</f>
        <v>0</v>
      </c>
      <c r="W319" s="21">
        <f>+SUMIFS(Resultados_Dic3!S$3:S$99980,Resultados_Dic3!$F$3:$F$99980,Produccion_PJ!$K319,Resultados_Dic3!$D$3:$D$99980,Produccion_PJ!$K$315,Resultados_Dic3!$E$3:$E$99980,Produccion_PJ!$J319,Resultados_Dic3!$A$3:$A$99980,Produccion_PJ!$H319)</f>
        <v>0</v>
      </c>
      <c r="X319" s="21">
        <f>+SUMIFS(Resultados_Dic3!T$3:T$99980,Resultados_Dic3!$F$3:$F$99980,Produccion_PJ!$K319,Resultados_Dic3!$D$3:$D$99980,Produccion_PJ!$K$315,Resultados_Dic3!$E$3:$E$99980,Produccion_PJ!$J319,Resultados_Dic3!$A$3:$A$99980,Produccion_PJ!$H319)</f>
        <v>0</v>
      </c>
      <c r="Y319" s="21">
        <f>+SUMIFS(Resultados_Dic3!U$3:U$99980,Resultados_Dic3!$F$3:$F$99980,Produccion_PJ!$K319,Resultados_Dic3!$D$3:$D$99980,Produccion_PJ!$K$315,Resultados_Dic3!$E$3:$E$99980,Produccion_PJ!$J319,Resultados_Dic3!$A$3:$A$99980,Produccion_PJ!$H319)</f>
        <v>0</v>
      </c>
      <c r="Z319" s="21">
        <f>+SUMIFS(Resultados_Dic3!V$3:V$99980,Resultados_Dic3!$F$3:$F$99980,Produccion_PJ!$K319,Resultados_Dic3!$D$3:$D$99980,Produccion_PJ!$K$315,Resultados_Dic3!$E$3:$E$99980,Produccion_PJ!$J319,Resultados_Dic3!$A$3:$A$99980,Produccion_PJ!$H319)</f>
        <v>0</v>
      </c>
      <c r="AA319" s="21">
        <f>+SUMIFS(Resultados_Dic3!W$3:W$99980,Resultados_Dic3!$F$3:$F$99980,Produccion_PJ!$K319,Resultados_Dic3!$D$3:$D$99980,Produccion_PJ!$K$315,Resultados_Dic3!$E$3:$E$99980,Produccion_PJ!$J319,Resultados_Dic3!$A$3:$A$99980,Produccion_PJ!$H319)</f>
        <v>0</v>
      </c>
      <c r="AB319" s="21">
        <f>+SUMIFS(Resultados_Dic3!X$3:X$99980,Resultados_Dic3!$F$3:$F$99980,Produccion_PJ!$K319,Resultados_Dic3!$D$3:$D$99980,Produccion_PJ!$K$315,Resultados_Dic3!$E$3:$E$99980,Produccion_PJ!$J319,Resultados_Dic3!$A$3:$A$99980,Produccion_PJ!$H319)</f>
        <v>0</v>
      </c>
      <c r="AC319" s="21">
        <f>+SUMIFS(Resultados_Dic3!Y$3:Y$99980,Resultados_Dic3!$F$3:$F$99980,Produccion_PJ!$K319,Resultados_Dic3!$D$3:$D$99980,Produccion_PJ!$K$315,Resultados_Dic3!$E$3:$E$99980,Produccion_PJ!$J319,Resultados_Dic3!$A$3:$A$99980,Produccion_PJ!$H319)</f>
        <v>0</v>
      </c>
      <c r="AD319" s="21">
        <f>+SUMIFS(Resultados_Dic3!Z$3:Z$99980,Resultados_Dic3!$F$3:$F$99980,Produccion_PJ!$K319,Resultados_Dic3!$D$3:$D$99980,Produccion_PJ!$K$315,Resultados_Dic3!$E$3:$E$99980,Produccion_PJ!$J319,Resultados_Dic3!$A$3:$A$99980,Produccion_PJ!$H319)</f>
        <v>0</v>
      </c>
      <c r="AE319" s="21">
        <f>+SUMIFS(Resultados_Dic3!AA$3:AA$99980,Resultados_Dic3!$F$3:$F$99980,Produccion_PJ!$K319,Resultados_Dic3!$D$3:$D$99980,Produccion_PJ!$K$315,Resultados_Dic3!$E$3:$E$99980,Produccion_PJ!$J319,Resultados_Dic3!$A$3:$A$99980,Produccion_PJ!$H319)</f>
        <v>0</v>
      </c>
      <c r="AF319" s="21">
        <f>+SUMIFS(Resultados_Dic3!AB$3:AB$99980,Resultados_Dic3!$F$3:$F$99980,Produccion_PJ!$K319,Resultados_Dic3!$D$3:$D$99980,Produccion_PJ!$K$315,Resultados_Dic3!$E$3:$E$99980,Produccion_PJ!$J319,Resultados_Dic3!$A$3:$A$99980,Produccion_PJ!$H319)</f>
        <v>0</v>
      </c>
      <c r="AG319" s="21">
        <f>+SUMIFS(Resultados_Dic3!AC$3:AC$99980,Resultados_Dic3!$F$3:$F$99980,Produccion_PJ!$K319,Resultados_Dic3!$D$3:$D$99980,Produccion_PJ!$K$315,Resultados_Dic3!$E$3:$E$99980,Produccion_PJ!$J319,Resultados_Dic3!$A$3:$A$99980,Produccion_PJ!$H319)</f>
        <v>0</v>
      </c>
      <c r="AH319" s="21">
        <f>+SUMIFS(Resultados_Dic3!AD$3:AD$99980,Resultados_Dic3!$F$3:$F$99980,Produccion_PJ!$K319,Resultados_Dic3!$D$3:$D$99980,Produccion_PJ!$K$315,Resultados_Dic3!$E$3:$E$99980,Produccion_PJ!$J319,Resultados_Dic3!$A$3:$A$99980,Produccion_PJ!$H319)</f>
        <v>0</v>
      </c>
      <c r="AI319" s="21">
        <f>+SUMIFS(Resultados_Dic3!AE$3:AE$99980,Resultados_Dic3!$F$3:$F$99980,Produccion_PJ!$K319,Resultados_Dic3!$D$3:$D$99980,Produccion_PJ!$K$315,Resultados_Dic3!$E$3:$E$99980,Produccion_PJ!$J319,Resultados_Dic3!$A$3:$A$99980,Produccion_PJ!$H319)</f>
        <v>0</v>
      </c>
      <c r="AJ319" s="21">
        <f>+SUMIFS(Resultados_Dic3!AF$3:AF$99980,Resultados_Dic3!$F$3:$F$99980,Produccion_PJ!$K319,Resultados_Dic3!$D$3:$D$99980,Produccion_PJ!$K$315,Resultados_Dic3!$E$3:$E$99980,Produccion_PJ!$J319,Resultados_Dic3!$A$3:$A$99980,Produccion_PJ!$H319)</f>
        <v>0</v>
      </c>
      <c r="AK319" s="21">
        <f>+SUMIFS(Resultados_Dic3!AG$3:AG$99980,Resultados_Dic3!$F$3:$F$99980,Produccion_PJ!$K319,Resultados_Dic3!$D$3:$D$99980,Produccion_PJ!$K$315,Resultados_Dic3!$E$3:$E$99980,Produccion_PJ!$J319,Resultados_Dic3!$A$3:$A$99980,Produccion_PJ!$H319)</f>
        <v>0</v>
      </c>
      <c r="AL319" s="21">
        <f>+SUMIFS(Resultados_Dic3!AH$3:AH$99980,Resultados_Dic3!$F$3:$F$99980,Produccion_PJ!$K319,Resultados_Dic3!$D$3:$D$99980,Produccion_PJ!$K$315,Resultados_Dic3!$E$3:$E$99980,Produccion_PJ!$J319,Resultados_Dic3!$A$3:$A$99980,Produccion_PJ!$H319)</f>
        <v>0</v>
      </c>
      <c r="AM319" s="21">
        <f>+SUMIFS(Resultados_Dic3!AI$3:AI$99980,Resultados_Dic3!$F$3:$F$99980,Produccion_PJ!$K319,Resultados_Dic3!$D$3:$D$99980,Produccion_PJ!$K$315,Resultados_Dic3!$E$3:$E$99980,Produccion_PJ!$J319,Resultados_Dic3!$A$3:$A$99980,Produccion_PJ!$H319)</f>
        <v>0</v>
      </c>
      <c r="AN319" s="21">
        <f>+SUMIFS(Resultados_Dic3!AJ$3:AJ$99980,Resultados_Dic3!$F$3:$F$99980,Produccion_PJ!$K319,Resultados_Dic3!$D$3:$D$99980,Produccion_PJ!$K$315,Resultados_Dic3!$E$3:$E$99980,Produccion_PJ!$J319,Resultados_Dic3!$A$3:$A$99980,Produccion_PJ!$H319)</f>
        <v>0</v>
      </c>
      <c r="AO319" s="21">
        <f>+SUMIFS(Resultados_Dic3!AK$3:AK$99980,Resultados_Dic3!$F$3:$F$99980,Produccion_PJ!$K319,Resultados_Dic3!$D$3:$D$99980,Produccion_PJ!$K$315,Resultados_Dic3!$E$3:$E$99980,Produccion_PJ!$J319,Resultados_Dic3!$A$3:$A$99980,Produccion_PJ!$H319)</f>
        <v>0</v>
      </c>
      <c r="AP319" s="21">
        <f>+SUMIFS(Resultados_Dic3!AL$3:AL$99980,Resultados_Dic3!$F$3:$F$99980,Produccion_PJ!$K319,Resultados_Dic3!$D$3:$D$99980,Produccion_PJ!$K$315,Resultados_Dic3!$E$3:$E$99980,Produccion_PJ!$J319,Resultados_Dic3!$A$3:$A$99980,Produccion_PJ!$H319)</f>
        <v>0</v>
      </c>
      <c r="AQ319" s="21">
        <f>+SUMIFS(Resultados_Dic3!AM$3:AM$99980,Resultados_Dic3!$F$3:$F$99980,Produccion_PJ!$K319,Resultados_Dic3!$D$3:$D$99980,Produccion_PJ!$K$315,Resultados_Dic3!$E$3:$E$99980,Produccion_PJ!$J319,Resultados_Dic3!$A$3:$A$99980,Produccion_PJ!$H319)</f>
        <v>0</v>
      </c>
    </row>
    <row r="320" spans="1:47" x14ac:dyDescent="0.25">
      <c r="H320" s="17" t="str">
        <f t="shared" si="687"/>
        <v>DIC5</v>
      </c>
      <c r="J320" s="24" t="s">
        <v>85</v>
      </c>
      <c r="K320" s="59" t="s">
        <v>222</v>
      </c>
      <c r="L320" s="21">
        <f>+SUMIFS(Resultados_Dic3!H$3:H$99980,Resultados_Dic3!$F$3:$F$99980,Produccion_PJ!$K320,Resultados_Dic3!$D$3:$D$99980,Produccion_PJ!$K$315,Resultados_Dic3!$E$3:$E$99980,Produccion_PJ!$J320,Resultados_Dic3!$A$3:$A$99980,Produccion_PJ!$H320)</f>
        <v>4.7652395357699103E-3</v>
      </c>
      <c r="M320" s="21">
        <f>+SUMIFS(Resultados_Dic3!I$3:I$99980,Resultados_Dic3!$F$3:$F$99980,Produccion_PJ!$K320,Resultados_Dic3!$D$3:$D$99980,Produccion_PJ!$K$315,Resultados_Dic3!$E$3:$E$99980,Produccion_PJ!$J320,Resultados_Dic3!$A$3:$A$99980,Produccion_PJ!$H320)</f>
        <v>4.5105381139918001E-3</v>
      </c>
      <c r="N320" s="21">
        <f>+SUMIFS(Resultados_Dic3!J$3:J$99980,Resultados_Dic3!$F$3:$F$99980,Produccion_PJ!$K320,Resultados_Dic3!$D$3:$D$99980,Produccion_PJ!$K$315,Resultados_Dic3!$E$3:$E$99980,Produccion_PJ!$J320,Resultados_Dic3!$A$3:$A$99980,Produccion_PJ!$H320)</f>
        <v>4.2912944283749503E-3</v>
      </c>
      <c r="O320" s="21">
        <f>+SUMIFS(Resultados_Dic3!K$3:K$99980,Resultados_Dic3!$F$3:$F$99980,Produccion_PJ!$K320,Resultados_Dic3!$D$3:$D$99980,Produccion_PJ!$K$315,Resultados_Dic3!$E$3:$E$99980,Produccion_PJ!$J320,Resultados_Dic3!$A$3:$A$99980,Produccion_PJ!$H320)</f>
        <v>4.0720507427580996E-3</v>
      </c>
      <c r="P320" s="21">
        <f>+SUMIFS(Resultados_Dic3!L$3:L$99980,Resultados_Dic3!$F$3:$F$99980,Produccion_PJ!$K320,Resultados_Dic3!$D$3:$D$99980,Produccion_PJ!$K$315,Resultados_Dic3!$E$3:$E$99980,Produccion_PJ!$J320,Resultados_Dic3!$A$3:$A$99980,Produccion_PJ!$H320)</f>
        <v>3.8528070571412498E-3</v>
      </c>
      <c r="Q320" s="21">
        <f>+SUMIFS(Resultados_Dic3!M$3:M$99980,Resultados_Dic3!$F$3:$F$99980,Produccion_PJ!$K320,Resultados_Dic3!$D$3:$D$99980,Produccion_PJ!$K$315,Resultados_Dic3!$E$3:$E$99980,Produccion_PJ!$J320,Resultados_Dic3!$A$3:$A$99980,Produccion_PJ!$H320)</f>
        <v>3.5474559345930398E-3</v>
      </c>
      <c r="R320" s="21">
        <f>+SUMIFS(Resultados_Dic3!N$3:N$99980,Resultados_Dic3!$F$3:$F$99980,Produccion_PJ!$K320,Resultados_Dic3!$D$3:$D$99980,Produccion_PJ!$K$315,Resultados_Dic3!$E$3:$E$99980,Produccion_PJ!$J320,Resultados_Dic3!$A$3:$A$99980,Produccion_PJ!$H320)</f>
        <v>3.2421048120448298E-3</v>
      </c>
      <c r="S320" s="21">
        <f>+SUMIFS(Resultados_Dic3!O$3:O$99980,Resultados_Dic3!$F$3:$F$99980,Produccion_PJ!$K320,Resultados_Dic3!$D$3:$D$99980,Produccion_PJ!$K$315,Resultados_Dic3!$E$3:$E$99980,Produccion_PJ!$J320,Resultados_Dic3!$A$3:$A$99980,Produccion_PJ!$H320)</f>
        <v>2.9999641522422899E-3</v>
      </c>
      <c r="T320" s="21">
        <f>+SUMIFS(Resultados_Dic3!P$3:P$99980,Resultados_Dic3!$F$3:$F$99980,Produccion_PJ!$K320,Resultados_Dic3!$D$3:$D$99980,Produccion_PJ!$K$315,Resultados_Dic3!$E$3:$E$99980,Produccion_PJ!$J320,Resultados_Dic3!$A$3:$A$99980,Produccion_PJ!$H320)</f>
        <v>0</v>
      </c>
      <c r="U320" s="21">
        <f>+SUMIFS(Resultados_Dic3!Q$3:Q$99980,Resultados_Dic3!$F$3:$F$99980,Produccion_PJ!$K320,Resultados_Dic3!$D$3:$D$99980,Produccion_PJ!$K$315,Resultados_Dic3!$E$3:$E$99980,Produccion_PJ!$J320,Resultados_Dic3!$A$3:$A$99980,Produccion_PJ!$H320)</f>
        <v>0</v>
      </c>
      <c r="V320" s="21">
        <f>+SUMIFS(Resultados_Dic3!R$3:R$99980,Resultados_Dic3!$F$3:$F$99980,Produccion_PJ!$K320,Resultados_Dic3!$D$3:$D$99980,Produccion_PJ!$K$315,Resultados_Dic3!$E$3:$E$99980,Produccion_PJ!$J320,Resultados_Dic3!$A$3:$A$99980,Produccion_PJ!$H320)</f>
        <v>0</v>
      </c>
      <c r="W320" s="21">
        <f>+SUMIFS(Resultados_Dic3!S$3:S$99980,Resultados_Dic3!$F$3:$F$99980,Produccion_PJ!$K320,Resultados_Dic3!$D$3:$D$99980,Produccion_PJ!$K$315,Resultados_Dic3!$E$3:$E$99980,Produccion_PJ!$J320,Resultados_Dic3!$A$3:$A$99980,Produccion_PJ!$H320)</f>
        <v>0</v>
      </c>
      <c r="X320" s="21">
        <f>+SUMIFS(Resultados_Dic3!T$3:T$99980,Resultados_Dic3!$F$3:$F$99980,Produccion_PJ!$K320,Resultados_Dic3!$D$3:$D$99980,Produccion_PJ!$K$315,Resultados_Dic3!$E$3:$E$99980,Produccion_PJ!$J320,Resultados_Dic3!$A$3:$A$99980,Produccion_PJ!$H320)</f>
        <v>0</v>
      </c>
      <c r="Y320" s="21">
        <f>+SUMIFS(Resultados_Dic3!U$3:U$99980,Resultados_Dic3!$F$3:$F$99980,Produccion_PJ!$K320,Resultados_Dic3!$D$3:$D$99980,Produccion_PJ!$K$315,Resultados_Dic3!$E$3:$E$99980,Produccion_PJ!$J320,Resultados_Dic3!$A$3:$A$99980,Produccion_PJ!$H320)</f>
        <v>0</v>
      </c>
      <c r="Z320" s="21">
        <f>+SUMIFS(Resultados_Dic3!V$3:V$99980,Resultados_Dic3!$F$3:$F$99980,Produccion_PJ!$K320,Resultados_Dic3!$D$3:$D$99980,Produccion_PJ!$K$315,Resultados_Dic3!$E$3:$E$99980,Produccion_PJ!$J320,Resultados_Dic3!$A$3:$A$99980,Produccion_PJ!$H320)</f>
        <v>0</v>
      </c>
      <c r="AA320" s="21">
        <f>+SUMIFS(Resultados_Dic3!W$3:W$99980,Resultados_Dic3!$F$3:$F$99980,Produccion_PJ!$K320,Resultados_Dic3!$D$3:$D$99980,Produccion_PJ!$K$315,Resultados_Dic3!$E$3:$E$99980,Produccion_PJ!$J320,Resultados_Dic3!$A$3:$A$99980,Produccion_PJ!$H320)</f>
        <v>0</v>
      </c>
      <c r="AB320" s="21">
        <f>+SUMIFS(Resultados_Dic3!X$3:X$99980,Resultados_Dic3!$F$3:$F$99980,Produccion_PJ!$K320,Resultados_Dic3!$D$3:$D$99980,Produccion_PJ!$K$315,Resultados_Dic3!$E$3:$E$99980,Produccion_PJ!$J320,Resultados_Dic3!$A$3:$A$99980,Produccion_PJ!$H320)</f>
        <v>0</v>
      </c>
      <c r="AC320" s="21">
        <f>+SUMIFS(Resultados_Dic3!Y$3:Y$99980,Resultados_Dic3!$F$3:$F$99980,Produccion_PJ!$K320,Resultados_Dic3!$D$3:$D$99980,Produccion_PJ!$K$315,Resultados_Dic3!$E$3:$E$99980,Produccion_PJ!$J320,Resultados_Dic3!$A$3:$A$99980,Produccion_PJ!$H320)</f>
        <v>0</v>
      </c>
      <c r="AD320" s="21">
        <f>+SUMIFS(Resultados_Dic3!Z$3:Z$99980,Resultados_Dic3!$F$3:$F$99980,Produccion_PJ!$K320,Resultados_Dic3!$D$3:$D$99980,Produccion_PJ!$K$315,Resultados_Dic3!$E$3:$E$99980,Produccion_PJ!$J320,Resultados_Dic3!$A$3:$A$99980,Produccion_PJ!$H320)</f>
        <v>0</v>
      </c>
      <c r="AE320" s="21">
        <f>+SUMIFS(Resultados_Dic3!AA$3:AA$99980,Resultados_Dic3!$F$3:$F$99980,Produccion_PJ!$K320,Resultados_Dic3!$D$3:$D$99980,Produccion_PJ!$K$315,Resultados_Dic3!$E$3:$E$99980,Produccion_PJ!$J320,Resultados_Dic3!$A$3:$A$99980,Produccion_PJ!$H320)</f>
        <v>0</v>
      </c>
      <c r="AF320" s="21">
        <f>+SUMIFS(Resultados_Dic3!AB$3:AB$99980,Resultados_Dic3!$F$3:$F$99980,Produccion_PJ!$K320,Resultados_Dic3!$D$3:$D$99980,Produccion_PJ!$K$315,Resultados_Dic3!$E$3:$E$99980,Produccion_PJ!$J320,Resultados_Dic3!$A$3:$A$99980,Produccion_PJ!$H320)</f>
        <v>0</v>
      </c>
      <c r="AG320" s="21">
        <f>+SUMIFS(Resultados_Dic3!AC$3:AC$99980,Resultados_Dic3!$F$3:$F$99980,Produccion_PJ!$K320,Resultados_Dic3!$D$3:$D$99980,Produccion_PJ!$K$315,Resultados_Dic3!$E$3:$E$99980,Produccion_PJ!$J320,Resultados_Dic3!$A$3:$A$99980,Produccion_PJ!$H320)</f>
        <v>0</v>
      </c>
      <c r="AH320" s="21">
        <f>+SUMIFS(Resultados_Dic3!AD$3:AD$99980,Resultados_Dic3!$F$3:$F$99980,Produccion_PJ!$K320,Resultados_Dic3!$D$3:$D$99980,Produccion_PJ!$K$315,Resultados_Dic3!$E$3:$E$99980,Produccion_PJ!$J320,Resultados_Dic3!$A$3:$A$99980,Produccion_PJ!$H320)</f>
        <v>0</v>
      </c>
      <c r="AI320" s="21">
        <f>+SUMIFS(Resultados_Dic3!AE$3:AE$99980,Resultados_Dic3!$F$3:$F$99980,Produccion_PJ!$K320,Resultados_Dic3!$D$3:$D$99980,Produccion_PJ!$K$315,Resultados_Dic3!$E$3:$E$99980,Produccion_PJ!$J320,Resultados_Dic3!$A$3:$A$99980,Produccion_PJ!$H320)</f>
        <v>0</v>
      </c>
      <c r="AJ320" s="21">
        <f>+SUMIFS(Resultados_Dic3!AF$3:AF$99980,Resultados_Dic3!$F$3:$F$99980,Produccion_PJ!$K320,Resultados_Dic3!$D$3:$D$99980,Produccion_PJ!$K$315,Resultados_Dic3!$E$3:$E$99980,Produccion_PJ!$J320,Resultados_Dic3!$A$3:$A$99980,Produccion_PJ!$H320)</f>
        <v>0</v>
      </c>
      <c r="AK320" s="21">
        <f>+SUMIFS(Resultados_Dic3!AG$3:AG$99980,Resultados_Dic3!$F$3:$F$99980,Produccion_PJ!$K320,Resultados_Dic3!$D$3:$D$99980,Produccion_PJ!$K$315,Resultados_Dic3!$E$3:$E$99980,Produccion_PJ!$J320,Resultados_Dic3!$A$3:$A$99980,Produccion_PJ!$H320)</f>
        <v>0</v>
      </c>
      <c r="AL320" s="21">
        <f>+SUMIFS(Resultados_Dic3!AH$3:AH$99980,Resultados_Dic3!$F$3:$F$99980,Produccion_PJ!$K320,Resultados_Dic3!$D$3:$D$99980,Produccion_PJ!$K$315,Resultados_Dic3!$E$3:$E$99980,Produccion_PJ!$J320,Resultados_Dic3!$A$3:$A$99980,Produccion_PJ!$H320)</f>
        <v>0</v>
      </c>
      <c r="AM320" s="21">
        <f>+SUMIFS(Resultados_Dic3!AI$3:AI$99980,Resultados_Dic3!$F$3:$F$99980,Produccion_PJ!$K320,Resultados_Dic3!$D$3:$D$99980,Produccion_PJ!$K$315,Resultados_Dic3!$E$3:$E$99980,Produccion_PJ!$J320,Resultados_Dic3!$A$3:$A$99980,Produccion_PJ!$H320)</f>
        <v>0</v>
      </c>
      <c r="AN320" s="21">
        <f>+SUMIFS(Resultados_Dic3!AJ$3:AJ$99980,Resultados_Dic3!$F$3:$F$99980,Produccion_PJ!$K320,Resultados_Dic3!$D$3:$D$99980,Produccion_PJ!$K$315,Resultados_Dic3!$E$3:$E$99980,Produccion_PJ!$J320,Resultados_Dic3!$A$3:$A$99980,Produccion_PJ!$H320)</f>
        <v>0</v>
      </c>
      <c r="AO320" s="21">
        <f>+SUMIFS(Resultados_Dic3!AK$3:AK$99980,Resultados_Dic3!$F$3:$F$99980,Produccion_PJ!$K320,Resultados_Dic3!$D$3:$D$99980,Produccion_PJ!$K$315,Resultados_Dic3!$E$3:$E$99980,Produccion_PJ!$J320,Resultados_Dic3!$A$3:$A$99980,Produccion_PJ!$H320)</f>
        <v>0</v>
      </c>
      <c r="AP320" s="21">
        <f>+SUMIFS(Resultados_Dic3!AL$3:AL$99980,Resultados_Dic3!$F$3:$F$99980,Produccion_PJ!$K320,Resultados_Dic3!$D$3:$D$99980,Produccion_PJ!$K$315,Resultados_Dic3!$E$3:$E$99980,Produccion_PJ!$J320,Resultados_Dic3!$A$3:$A$99980,Produccion_PJ!$H320)</f>
        <v>0</v>
      </c>
      <c r="AQ320" s="21">
        <f>+SUMIFS(Resultados_Dic3!AM$3:AM$99980,Resultados_Dic3!$F$3:$F$99980,Produccion_PJ!$K320,Resultados_Dic3!$D$3:$D$99980,Produccion_PJ!$K$315,Resultados_Dic3!$E$3:$E$99980,Produccion_PJ!$J320,Resultados_Dic3!$A$3:$A$99980,Produccion_PJ!$H320)</f>
        <v>0</v>
      </c>
    </row>
    <row r="321" spans="1:47" x14ac:dyDescent="0.25">
      <c r="H321" s="17" t="str">
        <f t="shared" si="687"/>
        <v>DIC5</v>
      </c>
      <c r="J321" s="24" t="s">
        <v>434</v>
      </c>
      <c r="K321" s="59" t="s">
        <v>374</v>
      </c>
      <c r="L321" s="21">
        <f>+SUMIFS(Resultados_Dic3!H$3:H$99980,Resultados_Dic3!$F$3:$F$99980,Produccion_PJ!$K321,Resultados_Dic3!$D$3:$D$99980,Produccion_PJ!$K$315,Resultados_Dic3!$E$3:$E$99980,Produccion_PJ!$J321,Resultados_Dic3!$A$3:$A$99980,Produccion_PJ!$H321)</f>
        <v>0</v>
      </c>
      <c r="M321" s="21">
        <f>+SUMIFS(Resultados_Dic3!I$3:I$99980,Resultados_Dic3!$F$3:$F$99980,Produccion_PJ!$K321,Resultados_Dic3!$D$3:$D$99980,Produccion_PJ!$K$315,Resultados_Dic3!$E$3:$E$99980,Produccion_PJ!$J321,Resultados_Dic3!$A$3:$A$99980,Produccion_PJ!$H321)</f>
        <v>0</v>
      </c>
      <c r="N321" s="21">
        <f>+SUMIFS(Resultados_Dic3!J$3:J$99980,Resultados_Dic3!$F$3:$F$99980,Produccion_PJ!$K321,Resultados_Dic3!$D$3:$D$99980,Produccion_PJ!$K$315,Resultados_Dic3!$E$3:$E$99980,Produccion_PJ!$J321,Resultados_Dic3!$A$3:$A$99980,Produccion_PJ!$H321)</f>
        <v>0</v>
      </c>
      <c r="O321" s="21">
        <f>+SUMIFS(Resultados_Dic3!K$3:K$99980,Resultados_Dic3!$F$3:$F$99980,Produccion_PJ!$K321,Resultados_Dic3!$D$3:$D$99980,Produccion_PJ!$K$315,Resultados_Dic3!$E$3:$E$99980,Produccion_PJ!$J321,Resultados_Dic3!$A$3:$A$99980,Produccion_PJ!$H321)</f>
        <v>0</v>
      </c>
      <c r="P321" s="21">
        <f>+SUMIFS(Resultados_Dic3!L$3:L$99980,Resultados_Dic3!$F$3:$F$99980,Produccion_PJ!$K321,Resultados_Dic3!$D$3:$D$99980,Produccion_PJ!$K$315,Resultados_Dic3!$E$3:$E$99980,Produccion_PJ!$J321,Resultados_Dic3!$A$3:$A$99980,Produccion_PJ!$H321)</f>
        <v>0</v>
      </c>
      <c r="Q321" s="21">
        <f>+SUMIFS(Resultados_Dic3!M$3:M$99980,Resultados_Dic3!$F$3:$F$99980,Produccion_PJ!$K321,Resultados_Dic3!$D$3:$D$99980,Produccion_PJ!$K$315,Resultados_Dic3!$E$3:$E$99980,Produccion_PJ!$J321,Resultados_Dic3!$A$3:$A$99980,Produccion_PJ!$H321)</f>
        <v>0</v>
      </c>
      <c r="R321" s="21">
        <f>+SUMIFS(Resultados_Dic3!N$3:N$99980,Resultados_Dic3!$F$3:$F$99980,Produccion_PJ!$K321,Resultados_Dic3!$D$3:$D$99980,Produccion_PJ!$K$315,Resultados_Dic3!$E$3:$E$99980,Produccion_PJ!$J321,Resultados_Dic3!$A$3:$A$99980,Produccion_PJ!$H321)</f>
        <v>0</v>
      </c>
      <c r="S321" s="21">
        <f>+SUMIFS(Resultados_Dic3!O$3:O$99980,Resultados_Dic3!$F$3:$F$99980,Produccion_PJ!$K321,Resultados_Dic3!$D$3:$D$99980,Produccion_PJ!$K$315,Resultados_Dic3!$E$3:$E$99980,Produccion_PJ!$J321,Resultados_Dic3!$A$3:$A$99980,Produccion_PJ!$H321)</f>
        <v>0</v>
      </c>
      <c r="T321" s="21">
        <f>+SUMIFS(Resultados_Dic3!P$3:P$99980,Resultados_Dic3!$F$3:$F$99980,Produccion_PJ!$K321,Resultados_Dic3!$D$3:$D$99980,Produccion_PJ!$K$315,Resultados_Dic3!$E$3:$E$99980,Produccion_PJ!$J321,Resultados_Dic3!$A$3:$A$99980,Produccion_PJ!$H321)</f>
        <v>0</v>
      </c>
      <c r="U321" s="21">
        <f>+SUMIFS(Resultados_Dic3!Q$3:Q$99980,Resultados_Dic3!$F$3:$F$99980,Produccion_PJ!$K321,Resultados_Dic3!$D$3:$D$99980,Produccion_PJ!$K$315,Resultados_Dic3!$E$3:$E$99980,Produccion_PJ!$J321,Resultados_Dic3!$A$3:$A$99980,Produccion_PJ!$H321)</f>
        <v>0</v>
      </c>
      <c r="V321" s="21">
        <f>+SUMIFS(Resultados_Dic3!R$3:R$99980,Resultados_Dic3!$F$3:$F$99980,Produccion_PJ!$K321,Resultados_Dic3!$D$3:$D$99980,Produccion_PJ!$K$315,Resultados_Dic3!$E$3:$E$99980,Produccion_PJ!$J321,Resultados_Dic3!$A$3:$A$99980,Produccion_PJ!$H321)</f>
        <v>0</v>
      </c>
      <c r="W321" s="21">
        <f>+SUMIFS(Resultados_Dic3!S$3:S$99980,Resultados_Dic3!$F$3:$F$99980,Produccion_PJ!$K321,Resultados_Dic3!$D$3:$D$99980,Produccion_PJ!$K$315,Resultados_Dic3!$E$3:$E$99980,Produccion_PJ!$J321,Resultados_Dic3!$A$3:$A$99980,Produccion_PJ!$H321)</f>
        <v>0</v>
      </c>
      <c r="X321" s="21">
        <f>+SUMIFS(Resultados_Dic3!T$3:T$99980,Resultados_Dic3!$F$3:$F$99980,Produccion_PJ!$K321,Resultados_Dic3!$D$3:$D$99980,Produccion_PJ!$K$315,Resultados_Dic3!$E$3:$E$99980,Produccion_PJ!$J321,Resultados_Dic3!$A$3:$A$99980,Produccion_PJ!$H321)</f>
        <v>0</v>
      </c>
      <c r="Y321" s="21">
        <f>+SUMIFS(Resultados_Dic3!U$3:U$99980,Resultados_Dic3!$F$3:$F$99980,Produccion_PJ!$K321,Resultados_Dic3!$D$3:$D$99980,Produccion_PJ!$K$315,Resultados_Dic3!$E$3:$E$99980,Produccion_PJ!$J321,Resultados_Dic3!$A$3:$A$99980,Produccion_PJ!$H321)</f>
        <v>0</v>
      </c>
      <c r="Z321" s="21">
        <f>+SUMIFS(Resultados_Dic3!V$3:V$99980,Resultados_Dic3!$F$3:$F$99980,Produccion_PJ!$K321,Resultados_Dic3!$D$3:$D$99980,Produccion_PJ!$K$315,Resultados_Dic3!$E$3:$E$99980,Produccion_PJ!$J321,Resultados_Dic3!$A$3:$A$99980,Produccion_PJ!$H321)</f>
        <v>0</v>
      </c>
      <c r="AA321" s="21">
        <f>+SUMIFS(Resultados_Dic3!W$3:W$99980,Resultados_Dic3!$F$3:$F$99980,Produccion_PJ!$K321,Resultados_Dic3!$D$3:$D$99980,Produccion_PJ!$K$315,Resultados_Dic3!$E$3:$E$99980,Produccion_PJ!$J321,Resultados_Dic3!$A$3:$A$99980,Produccion_PJ!$H321)</f>
        <v>0</v>
      </c>
      <c r="AB321" s="21">
        <f>+SUMIFS(Resultados_Dic3!X$3:X$99980,Resultados_Dic3!$F$3:$F$99980,Produccion_PJ!$K321,Resultados_Dic3!$D$3:$D$99980,Produccion_PJ!$K$315,Resultados_Dic3!$E$3:$E$99980,Produccion_PJ!$J321,Resultados_Dic3!$A$3:$A$99980,Produccion_PJ!$H321)</f>
        <v>0</v>
      </c>
      <c r="AC321" s="21">
        <f>+SUMIFS(Resultados_Dic3!Y$3:Y$99980,Resultados_Dic3!$F$3:$F$99980,Produccion_PJ!$K321,Resultados_Dic3!$D$3:$D$99980,Produccion_PJ!$K$315,Resultados_Dic3!$E$3:$E$99980,Produccion_PJ!$J321,Resultados_Dic3!$A$3:$A$99980,Produccion_PJ!$H321)</f>
        <v>0</v>
      </c>
      <c r="AD321" s="21">
        <f>+SUMIFS(Resultados_Dic3!Z$3:Z$99980,Resultados_Dic3!$F$3:$F$99980,Produccion_PJ!$K321,Resultados_Dic3!$D$3:$D$99980,Produccion_PJ!$K$315,Resultados_Dic3!$E$3:$E$99980,Produccion_PJ!$J321,Resultados_Dic3!$A$3:$A$99980,Produccion_PJ!$H321)</f>
        <v>0</v>
      </c>
      <c r="AE321" s="21">
        <f>+SUMIFS(Resultados_Dic3!AA$3:AA$99980,Resultados_Dic3!$F$3:$F$99980,Produccion_PJ!$K321,Resultados_Dic3!$D$3:$D$99980,Produccion_PJ!$K$315,Resultados_Dic3!$E$3:$E$99980,Produccion_PJ!$J321,Resultados_Dic3!$A$3:$A$99980,Produccion_PJ!$H321)</f>
        <v>0</v>
      </c>
      <c r="AF321" s="21">
        <f>+SUMIFS(Resultados_Dic3!AB$3:AB$99980,Resultados_Dic3!$F$3:$F$99980,Produccion_PJ!$K321,Resultados_Dic3!$D$3:$D$99980,Produccion_PJ!$K$315,Resultados_Dic3!$E$3:$E$99980,Produccion_PJ!$J321,Resultados_Dic3!$A$3:$A$99980,Produccion_PJ!$H321)</f>
        <v>0</v>
      </c>
      <c r="AG321" s="21">
        <f>+SUMIFS(Resultados_Dic3!AC$3:AC$99980,Resultados_Dic3!$F$3:$F$99980,Produccion_PJ!$K321,Resultados_Dic3!$D$3:$D$99980,Produccion_PJ!$K$315,Resultados_Dic3!$E$3:$E$99980,Produccion_PJ!$J321,Resultados_Dic3!$A$3:$A$99980,Produccion_PJ!$H321)</f>
        <v>0</v>
      </c>
      <c r="AH321" s="21">
        <f>+SUMIFS(Resultados_Dic3!AD$3:AD$99980,Resultados_Dic3!$F$3:$F$99980,Produccion_PJ!$K321,Resultados_Dic3!$D$3:$D$99980,Produccion_PJ!$K$315,Resultados_Dic3!$E$3:$E$99980,Produccion_PJ!$J321,Resultados_Dic3!$A$3:$A$99980,Produccion_PJ!$H321)</f>
        <v>0</v>
      </c>
      <c r="AI321" s="21">
        <f>+SUMIFS(Resultados_Dic3!AE$3:AE$99980,Resultados_Dic3!$F$3:$F$99980,Produccion_PJ!$K321,Resultados_Dic3!$D$3:$D$99980,Produccion_PJ!$K$315,Resultados_Dic3!$E$3:$E$99980,Produccion_PJ!$J321,Resultados_Dic3!$A$3:$A$99980,Produccion_PJ!$H321)</f>
        <v>0</v>
      </c>
      <c r="AJ321" s="21">
        <f>+SUMIFS(Resultados_Dic3!AF$3:AF$99980,Resultados_Dic3!$F$3:$F$99980,Produccion_PJ!$K321,Resultados_Dic3!$D$3:$D$99980,Produccion_PJ!$K$315,Resultados_Dic3!$E$3:$E$99980,Produccion_PJ!$J321,Resultados_Dic3!$A$3:$A$99980,Produccion_PJ!$H321)</f>
        <v>0</v>
      </c>
      <c r="AK321" s="21">
        <f>+SUMIFS(Resultados_Dic3!AG$3:AG$99980,Resultados_Dic3!$F$3:$F$99980,Produccion_PJ!$K321,Resultados_Dic3!$D$3:$D$99980,Produccion_PJ!$K$315,Resultados_Dic3!$E$3:$E$99980,Produccion_PJ!$J321,Resultados_Dic3!$A$3:$A$99980,Produccion_PJ!$H321)</f>
        <v>0</v>
      </c>
      <c r="AL321" s="21">
        <f>+SUMIFS(Resultados_Dic3!AH$3:AH$99980,Resultados_Dic3!$F$3:$F$99980,Produccion_PJ!$K321,Resultados_Dic3!$D$3:$D$99980,Produccion_PJ!$K$315,Resultados_Dic3!$E$3:$E$99980,Produccion_PJ!$J321,Resultados_Dic3!$A$3:$A$99980,Produccion_PJ!$H321)</f>
        <v>0</v>
      </c>
      <c r="AM321" s="21">
        <f>+SUMIFS(Resultados_Dic3!AI$3:AI$99980,Resultados_Dic3!$F$3:$F$99980,Produccion_PJ!$K321,Resultados_Dic3!$D$3:$D$99980,Produccion_PJ!$K$315,Resultados_Dic3!$E$3:$E$99980,Produccion_PJ!$J321,Resultados_Dic3!$A$3:$A$99980,Produccion_PJ!$H321)</f>
        <v>0</v>
      </c>
      <c r="AN321" s="21">
        <f>+SUMIFS(Resultados_Dic3!AJ$3:AJ$99980,Resultados_Dic3!$F$3:$F$99980,Produccion_PJ!$K321,Resultados_Dic3!$D$3:$D$99980,Produccion_PJ!$K$315,Resultados_Dic3!$E$3:$E$99980,Produccion_PJ!$J321,Resultados_Dic3!$A$3:$A$99980,Produccion_PJ!$H321)</f>
        <v>0</v>
      </c>
      <c r="AO321" s="21">
        <f>+SUMIFS(Resultados_Dic3!AK$3:AK$99980,Resultados_Dic3!$F$3:$F$99980,Produccion_PJ!$K321,Resultados_Dic3!$D$3:$D$99980,Produccion_PJ!$K$315,Resultados_Dic3!$E$3:$E$99980,Produccion_PJ!$J321,Resultados_Dic3!$A$3:$A$99980,Produccion_PJ!$H321)</f>
        <v>0</v>
      </c>
      <c r="AP321" s="21">
        <f>+SUMIFS(Resultados_Dic3!AL$3:AL$99980,Resultados_Dic3!$F$3:$F$99980,Produccion_PJ!$K321,Resultados_Dic3!$D$3:$D$99980,Produccion_PJ!$K$315,Resultados_Dic3!$E$3:$E$99980,Produccion_PJ!$J321,Resultados_Dic3!$A$3:$A$99980,Produccion_PJ!$H321)</f>
        <v>0</v>
      </c>
      <c r="AQ321" s="21">
        <f>+SUMIFS(Resultados_Dic3!AM$3:AM$99980,Resultados_Dic3!$F$3:$F$99980,Produccion_PJ!$K321,Resultados_Dic3!$D$3:$D$99980,Produccion_PJ!$K$315,Resultados_Dic3!$E$3:$E$99980,Produccion_PJ!$J321,Resultados_Dic3!$A$3:$A$99980,Produccion_PJ!$H321)</f>
        <v>0</v>
      </c>
    </row>
    <row r="322" spans="1:47" x14ac:dyDescent="0.25">
      <c r="H322" s="17" t="str">
        <f t="shared" si="687"/>
        <v>DIC5</v>
      </c>
      <c r="J322" s="24" t="s">
        <v>86</v>
      </c>
      <c r="K322" s="59" t="s">
        <v>375</v>
      </c>
      <c r="L322" s="21">
        <f>+SUMIFS(Resultados_Dic3!H$3:H$99980,Resultados_Dic3!$F$3:$F$99980,Produccion_PJ!$K322,Resultados_Dic3!$D$3:$D$99980,Produccion_PJ!$K$315,Resultados_Dic3!$E$3:$E$99980,Produccion_PJ!$J322,Resultados_Dic3!$A$3:$A$99980,Produccion_PJ!$H322)</f>
        <v>0</v>
      </c>
      <c r="M322" s="21">
        <f>+SUMIFS(Resultados_Dic3!I$3:I$99980,Resultados_Dic3!$F$3:$F$99980,Produccion_PJ!$K322,Resultados_Dic3!$D$3:$D$99980,Produccion_PJ!$K$315,Resultados_Dic3!$E$3:$E$99980,Produccion_PJ!$J322,Resultados_Dic3!$A$3:$A$99980,Produccion_PJ!$H322)</f>
        <v>0</v>
      </c>
      <c r="N322" s="21">
        <f>+SUMIFS(Resultados_Dic3!J$3:J$99980,Resultados_Dic3!$F$3:$F$99980,Produccion_PJ!$K322,Resultados_Dic3!$D$3:$D$99980,Produccion_PJ!$K$315,Resultados_Dic3!$E$3:$E$99980,Produccion_PJ!$J322,Resultados_Dic3!$A$3:$A$99980,Produccion_PJ!$H322)</f>
        <v>0</v>
      </c>
      <c r="O322" s="21">
        <f>+SUMIFS(Resultados_Dic3!K$3:K$99980,Resultados_Dic3!$F$3:$F$99980,Produccion_PJ!$K322,Resultados_Dic3!$D$3:$D$99980,Produccion_PJ!$K$315,Resultados_Dic3!$E$3:$E$99980,Produccion_PJ!$J322,Resultados_Dic3!$A$3:$A$99980,Produccion_PJ!$H322)</f>
        <v>0</v>
      </c>
      <c r="P322" s="21">
        <f>+SUMIFS(Resultados_Dic3!L$3:L$99980,Resultados_Dic3!$F$3:$F$99980,Produccion_PJ!$K322,Resultados_Dic3!$D$3:$D$99980,Produccion_PJ!$K$315,Resultados_Dic3!$E$3:$E$99980,Produccion_PJ!$J322,Resultados_Dic3!$A$3:$A$99980,Produccion_PJ!$H322)</f>
        <v>0</v>
      </c>
      <c r="Q322" s="21">
        <f>+SUMIFS(Resultados_Dic3!M$3:M$99980,Resultados_Dic3!$F$3:$F$99980,Produccion_PJ!$K322,Resultados_Dic3!$D$3:$D$99980,Produccion_PJ!$K$315,Resultados_Dic3!$E$3:$E$99980,Produccion_PJ!$J322,Resultados_Dic3!$A$3:$A$99980,Produccion_PJ!$H322)</f>
        <v>0</v>
      </c>
      <c r="R322" s="21">
        <f>+SUMIFS(Resultados_Dic3!N$3:N$99980,Resultados_Dic3!$F$3:$F$99980,Produccion_PJ!$K322,Resultados_Dic3!$D$3:$D$99980,Produccion_PJ!$K$315,Resultados_Dic3!$E$3:$E$99980,Produccion_PJ!$J322,Resultados_Dic3!$A$3:$A$99980,Produccion_PJ!$H322)</f>
        <v>0</v>
      </c>
      <c r="S322" s="21">
        <f>+SUMIFS(Resultados_Dic3!O$3:O$99980,Resultados_Dic3!$F$3:$F$99980,Produccion_PJ!$K322,Resultados_Dic3!$D$3:$D$99980,Produccion_PJ!$K$315,Resultados_Dic3!$E$3:$E$99980,Produccion_PJ!$J322,Resultados_Dic3!$A$3:$A$99980,Produccion_PJ!$H322)</f>
        <v>0</v>
      </c>
      <c r="T322" s="21">
        <f>+SUMIFS(Resultados_Dic3!P$3:P$99980,Resultados_Dic3!$F$3:$F$99980,Produccion_PJ!$K322,Resultados_Dic3!$D$3:$D$99980,Produccion_PJ!$K$315,Resultados_Dic3!$E$3:$E$99980,Produccion_PJ!$J322,Resultados_Dic3!$A$3:$A$99980,Produccion_PJ!$H322)</f>
        <v>0</v>
      </c>
      <c r="U322" s="21">
        <f>+SUMIFS(Resultados_Dic3!Q$3:Q$99980,Resultados_Dic3!$F$3:$F$99980,Produccion_PJ!$K322,Resultados_Dic3!$D$3:$D$99980,Produccion_PJ!$K$315,Resultados_Dic3!$E$3:$E$99980,Produccion_PJ!$J322,Resultados_Dic3!$A$3:$A$99980,Produccion_PJ!$H322)</f>
        <v>0</v>
      </c>
      <c r="V322" s="21">
        <f>+SUMIFS(Resultados_Dic3!R$3:R$99980,Resultados_Dic3!$F$3:$F$99980,Produccion_PJ!$K322,Resultados_Dic3!$D$3:$D$99980,Produccion_PJ!$K$315,Resultados_Dic3!$E$3:$E$99980,Produccion_PJ!$J322,Resultados_Dic3!$A$3:$A$99980,Produccion_PJ!$H322)</f>
        <v>0</v>
      </c>
      <c r="W322" s="21">
        <f>+SUMIFS(Resultados_Dic3!S$3:S$99980,Resultados_Dic3!$F$3:$F$99980,Produccion_PJ!$K322,Resultados_Dic3!$D$3:$D$99980,Produccion_PJ!$K$315,Resultados_Dic3!$E$3:$E$99980,Produccion_PJ!$J322,Resultados_Dic3!$A$3:$A$99980,Produccion_PJ!$H322)</f>
        <v>0</v>
      </c>
      <c r="X322" s="21">
        <f>+SUMIFS(Resultados_Dic3!T$3:T$99980,Resultados_Dic3!$F$3:$F$99980,Produccion_PJ!$K322,Resultados_Dic3!$D$3:$D$99980,Produccion_PJ!$K$315,Resultados_Dic3!$E$3:$E$99980,Produccion_PJ!$J322,Resultados_Dic3!$A$3:$A$99980,Produccion_PJ!$H322)</f>
        <v>0</v>
      </c>
      <c r="Y322" s="21">
        <f>+SUMIFS(Resultados_Dic3!U$3:U$99980,Resultados_Dic3!$F$3:$F$99980,Produccion_PJ!$K322,Resultados_Dic3!$D$3:$D$99980,Produccion_PJ!$K$315,Resultados_Dic3!$E$3:$E$99980,Produccion_PJ!$J322,Resultados_Dic3!$A$3:$A$99980,Produccion_PJ!$H322)</f>
        <v>0</v>
      </c>
      <c r="Z322" s="21">
        <f>+SUMIFS(Resultados_Dic3!V$3:V$99980,Resultados_Dic3!$F$3:$F$99980,Produccion_PJ!$K322,Resultados_Dic3!$D$3:$D$99980,Produccion_PJ!$K$315,Resultados_Dic3!$E$3:$E$99980,Produccion_PJ!$J322,Resultados_Dic3!$A$3:$A$99980,Produccion_PJ!$H322)</f>
        <v>0</v>
      </c>
      <c r="AA322" s="21">
        <f>+SUMIFS(Resultados_Dic3!W$3:W$99980,Resultados_Dic3!$F$3:$F$99980,Produccion_PJ!$K322,Resultados_Dic3!$D$3:$D$99980,Produccion_PJ!$K$315,Resultados_Dic3!$E$3:$E$99980,Produccion_PJ!$J322,Resultados_Dic3!$A$3:$A$99980,Produccion_PJ!$H322)</f>
        <v>0</v>
      </c>
      <c r="AB322" s="21">
        <f>+SUMIFS(Resultados_Dic3!X$3:X$99980,Resultados_Dic3!$F$3:$F$99980,Produccion_PJ!$K322,Resultados_Dic3!$D$3:$D$99980,Produccion_PJ!$K$315,Resultados_Dic3!$E$3:$E$99980,Produccion_PJ!$J322,Resultados_Dic3!$A$3:$A$99980,Produccion_PJ!$H322)</f>
        <v>0</v>
      </c>
      <c r="AC322" s="21">
        <f>+SUMIFS(Resultados_Dic3!Y$3:Y$99980,Resultados_Dic3!$F$3:$F$99980,Produccion_PJ!$K322,Resultados_Dic3!$D$3:$D$99980,Produccion_PJ!$K$315,Resultados_Dic3!$E$3:$E$99980,Produccion_PJ!$J322,Resultados_Dic3!$A$3:$A$99980,Produccion_PJ!$H322)</f>
        <v>0</v>
      </c>
      <c r="AD322" s="21">
        <f>+SUMIFS(Resultados_Dic3!Z$3:Z$99980,Resultados_Dic3!$F$3:$F$99980,Produccion_PJ!$K322,Resultados_Dic3!$D$3:$D$99980,Produccion_PJ!$K$315,Resultados_Dic3!$E$3:$E$99980,Produccion_PJ!$J322,Resultados_Dic3!$A$3:$A$99980,Produccion_PJ!$H322)</f>
        <v>0</v>
      </c>
      <c r="AE322" s="21">
        <f>+SUMIFS(Resultados_Dic3!AA$3:AA$99980,Resultados_Dic3!$F$3:$F$99980,Produccion_PJ!$K322,Resultados_Dic3!$D$3:$D$99980,Produccion_PJ!$K$315,Resultados_Dic3!$E$3:$E$99980,Produccion_PJ!$J322,Resultados_Dic3!$A$3:$A$99980,Produccion_PJ!$H322)</f>
        <v>0</v>
      </c>
      <c r="AF322" s="21">
        <f>+SUMIFS(Resultados_Dic3!AB$3:AB$99980,Resultados_Dic3!$F$3:$F$99980,Produccion_PJ!$K322,Resultados_Dic3!$D$3:$D$99980,Produccion_PJ!$K$315,Resultados_Dic3!$E$3:$E$99980,Produccion_PJ!$J322,Resultados_Dic3!$A$3:$A$99980,Produccion_PJ!$H322)</f>
        <v>0</v>
      </c>
      <c r="AG322" s="21">
        <f>+SUMIFS(Resultados_Dic3!AC$3:AC$99980,Resultados_Dic3!$F$3:$F$99980,Produccion_PJ!$K322,Resultados_Dic3!$D$3:$D$99980,Produccion_PJ!$K$315,Resultados_Dic3!$E$3:$E$99980,Produccion_PJ!$J322,Resultados_Dic3!$A$3:$A$99980,Produccion_PJ!$H322)</f>
        <v>0</v>
      </c>
      <c r="AH322" s="21">
        <f>+SUMIFS(Resultados_Dic3!AD$3:AD$99980,Resultados_Dic3!$F$3:$F$99980,Produccion_PJ!$K322,Resultados_Dic3!$D$3:$D$99980,Produccion_PJ!$K$315,Resultados_Dic3!$E$3:$E$99980,Produccion_PJ!$J322,Resultados_Dic3!$A$3:$A$99980,Produccion_PJ!$H322)</f>
        <v>0</v>
      </c>
      <c r="AI322" s="21">
        <f>+SUMIFS(Resultados_Dic3!AE$3:AE$99980,Resultados_Dic3!$F$3:$F$99980,Produccion_PJ!$K322,Resultados_Dic3!$D$3:$D$99980,Produccion_PJ!$K$315,Resultados_Dic3!$E$3:$E$99980,Produccion_PJ!$J322,Resultados_Dic3!$A$3:$A$99980,Produccion_PJ!$H322)</f>
        <v>0</v>
      </c>
      <c r="AJ322" s="21">
        <f>+SUMIFS(Resultados_Dic3!AF$3:AF$99980,Resultados_Dic3!$F$3:$F$99980,Produccion_PJ!$K322,Resultados_Dic3!$D$3:$D$99980,Produccion_PJ!$K$315,Resultados_Dic3!$E$3:$E$99980,Produccion_PJ!$J322,Resultados_Dic3!$A$3:$A$99980,Produccion_PJ!$H322)</f>
        <v>0</v>
      </c>
      <c r="AK322" s="21">
        <f>+SUMIFS(Resultados_Dic3!AG$3:AG$99980,Resultados_Dic3!$F$3:$F$99980,Produccion_PJ!$K322,Resultados_Dic3!$D$3:$D$99980,Produccion_PJ!$K$315,Resultados_Dic3!$E$3:$E$99980,Produccion_PJ!$J322,Resultados_Dic3!$A$3:$A$99980,Produccion_PJ!$H322)</f>
        <v>0</v>
      </c>
      <c r="AL322" s="21">
        <f>+SUMIFS(Resultados_Dic3!AH$3:AH$99980,Resultados_Dic3!$F$3:$F$99980,Produccion_PJ!$K322,Resultados_Dic3!$D$3:$D$99980,Produccion_PJ!$K$315,Resultados_Dic3!$E$3:$E$99980,Produccion_PJ!$J322,Resultados_Dic3!$A$3:$A$99980,Produccion_PJ!$H322)</f>
        <v>0</v>
      </c>
      <c r="AM322" s="21">
        <f>+SUMIFS(Resultados_Dic3!AI$3:AI$99980,Resultados_Dic3!$F$3:$F$99980,Produccion_PJ!$K322,Resultados_Dic3!$D$3:$D$99980,Produccion_PJ!$K$315,Resultados_Dic3!$E$3:$E$99980,Produccion_PJ!$J322,Resultados_Dic3!$A$3:$A$99980,Produccion_PJ!$H322)</f>
        <v>0</v>
      </c>
      <c r="AN322" s="21">
        <f>+SUMIFS(Resultados_Dic3!AJ$3:AJ$99980,Resultados_Dic3!$F$3:$F$99980,Produccion_PJ!$K322,Resultados_Dic3!$D$3:$D$99980,Produccion_PJ!$K$315,Resultados_Dic3!$E$3:$E$99980,Produccion_PJ!$J322,Resultados_Dic3!$A$3:$A$99980,Produccion_PJ!$H322)</f>
        <v>0</v>
      </c>
      <c r="AO322" s="21">
        <f>+SUMIFS(Resultados_Dic3!AK$3:AK$99980,Resultados_Dic3!$F$3:$F$99980,Produccion_PJ!$K322,Resultados_Dic3!$D$3:$D$99980,Produccion_PJ!$K$315,Resultados_Dic3!$E$3:$E$99980,Produccion_PJ!$J322,Resultados_Dic3!$A$3:$A$99980,Produccion_PJ!$H322)</f>
        <v>0</v>
      </c>
      <c r="AP322" s="21">
        <f>+SUMIFS(Resultados_Dic3!AL$3:AL$99980,Resultados_Dic3!$F$3:$F$99980,Produccion_PJ!$K322,Resultados_Dic3!$D$3:$D$99980,Produccion_PJ!$K$315,Resultados_Dic3!$E$3:$E$99980,Produccion_PJ!$J322,Resultados_Dic3!$A$3:$A$99980,Produccion_PJ!$H322)</f>
        <v>0</v>
      </c>
      <c r="AQ322" s="21">
        <f>+SUMIFS(Resultados_Dic3!AM$3:AM$99980,Resultados_Dic3!$F$3:$F$99980,Produccion_PJ!$K322,Resultados_Dic3!$D$3:$D$99980,Produccion_PJ!$K$315,Resultados_Dic3!$E$3:$E$99980,Produccion_PJ!$J322,Resultados_Dic3!$A$3:$A$99980,Produccion_PJ!$H322)</f>
        <v>0</v>
      </c>
    </row>
    <row r="323" spans="1:47" x14ac:dyDescent="0.25">
      <c r="H323" s="17" t="str">
        <f t="shared" si="687"/>
        <v>DIC5</v>
      </c>
      <c r="J323" s="24" t="s">
        <v>87</v>
      </c>
      <c r="K323" s="59" t="s">
        <v>376</v>
      </c>
      <c r="L323" s="21">
        <f>+SUMIFS(Resultados_Dic3!H$3:H$99980,Resultados_Dic3!$F$3:$F$99980,Produccion_PJ!$K323,Resultados_Dic3!$D$3:$D$99980,Produccion_PJ!$K$315,Resultados_Dic3!$E$3:$E$99980,Produccion_PJ!$J323,Resultados_Dic3!$A$3:$A$99980,Produccion_PJ!$H323)</f>
        <v>0</v>
      </c>
      <c r="M323" s="21">
        <f>+SUMIFS(Resultados_Dic3!I$3:I$99980,Resultados_Dic3!$F$3:$F$99980,Produccion_PJ!$K323,Resultados_Dic3!$D$3:$D$99980,Produccion_PJ!$K$315,Resultados_Dic3!$E$3:$E$99980,Produccion_PJ!$J323,Resultados_Dic3!$A$3:$A$99980,Produccion_PJ!$H323)</f>
        <v>0</v>
      </c>
      <c r="N323" s="21">
        <f>+SUMIFS(Resultados_Dic3!J$3:J$99980,Resultados_Dic3!$F$3:$F$99980,Produccion_PJ!$K323,Resultados_Dic3!$D$3:$D$99980,Produccion_PJ!$K$315,Resultados_Dic3!$E$3:$E$99980,Produccion_PJ!$J323,Resultados_Dic3!$A$3:$A$99980,Produccion_PJ!$H323)</f>
        <v>0</v>
      </c>
      <c r="O323" s="21">
        <f>+SUMIFS(Resultados_Dic3!K$3:K$99980,Resultados_Dic3!$F$3:$F$99980,Produccion_PJ!$K323,Resultados_Dic3!$D$3:$D$99980,Produccion_PJ!$K$315,Resultados_Dic3!$E$3:$E$99980,Produccion_PJ!$J323,Resultados_Dic3!$A$3:$A$99980,Produccion_PJ!$H323)</f>
        <v>0</v>
      </c>
      <c r="P323" s="21">
        <f>+SUMIFS(Resultados_Dic3!L$3:L$99980,Resultados_Dic3!$F$3:$F$99980,Produccion_PJ!$K323,Resultados_Dic3!$D$3:$D$99980,Produccion_PJ!$K$315,Resultados_Dic3!$E$3:$E$99980,Produccion_PJ!$J323,Resultados_Dic3!$A$3:$A$99980,Produccion_PJ!$H323)</f>
        <v>0</v>
      </c>
      <c r="Q323" s="21">
        <f>+SUMIFS(Resultados_Dic3!M$3:M$99980,Resultados_Dic3!$F$3:$F$99980,Produccion_PJ!$K323,Resultados_Dic3!$D$3:$D$99980,Produccion_PJ!$K$315,Resultados_Dic3!$E$3:$E$99980,Produccion_PJ!$J323,Resultados_Dic3!$A$3:$A$99980,Produccion_PJ!$H323)</f>
        <v>0</v>
      </c>
      <c r="R323" s="21">
        <f>+SUMIFS(Resultados_Dic3!N$3:N$99980,Resultados_Dic3!$F$3:$F$99980,Produccion_PJ!$K323,Resultados_Dic3!$D$3:$D$99980,Produccion_PJ!$K$315,Resultados_Dic3!$E$3:$E$99980,Produccion_PJ!$J323,Resultados_Dic3!$A$3:$A$99980,Produccion_PJ!$H323)</f>
        <v>0</v>
      </c>
      <c r="S323" s="21">
        <f>+SUMIFS(Resultados_Dic3!O$3:O$99980,Resultados_Dic3!$F$3:$F$99980,Produccion_PJ!$K323,Resultados_Dic3!$D$3:$D$99980,Produccion_PJ!$K$315,Resultados_Dic3!$E$3:$E$99980,Produccion_PJ!$J323,Resultados_Dic3!$A$3:$A$99980,Produccion_PJ!$H323)</f>
        <v>0</v>
      </c>
      <c r="T323" s="21">
        <f>+SUMIFS(Resultados_Dic3!P$3:P$99980,Resultados_Dic3!$F$3:$F$99980,Produccion_PJ!$K323,Resultados_Dic3!$D$3:$D$99980,Produccion_PJ!$K$315,Resultados_Dic3!$E$3:$E$99980,Produccion_PJ!$J323,Resultados_Dic3!$A$3:$A$99980,Produccion_PJ!$H323)</f>
        <v>0</v>
      </c>
      <c r="U323" s="21">
        <f>+SUMIFS(Resultados_Dic3!Q$3:Q$99980,Resultados_Dic3!$F$3:$F$99980,Produccion_PJ!$K323,Resultados_Dic3!$D$3:$D$99980,Produccion_PJ!$K$315,Resultados_Dic3!$E$3:$E$99980,Produccion_PJ!$J323,Resultados_Dic3!$A$3:$A$99980,Produccion_PJ!$H323)</f>
        <v>0</v>
      </c>
      <c r="V323" s="21">
        <f>+SUMIFS(Resultados_Dic3!R$3:R$99980,Resultados_Dic3!$F$3:$F$99980,Produccion_PJ!$K323,Resultados_Dic3!$D$3:$D$99980,Produccion_PJ!$K$315,Resultados_Dic3!$E$3:$E$99980,Produccion_PJ!$J323,Resultados_Dic3!$A$3:$A$99980,Produccion_PJ!$H323)</f>
        <v>0</v>
      </c>
      <c r="W323" s="21">
        <f>+SUMIFS(Resultados_Dic3!S$3:S$99980,Resultados_Dic3!$F$3:$F$99980,Produccion_PJ!$K323,Resultados_Dic3!$D$3:$D$99980,Produccion_PJ!$K$315,Resultados_Dic3!$E$3:$E$99980,Produccion_PJ!$J323,Resultados_Dic3!$A$3:$A$99980,Produccion_PJ!$H323)</f>
        <v>0</v>
      </c>
      <c r="X323" s="21">
        <f>+SUMIFS(Resultados_Dic3!T$3:T$99980,Resultados_Dic3!$F$3:$F$99980,Produccion_PJ!$K323,Resultados_Dic3!$D$3:$D$99980,Produccion_PJ!$K$315,Resultados_Dic3!$E$3:$E$99980,Produccion_PJ!$J323,Resultados_Dic3!$A$3:$A$99980,Produccion_PJ!$H323)</f>
        <v>0</v>
      </c>
      <c r="Y323" s="21">
        <f>+SUMIFS(Resultados_Dic3!U$3:U$99980,Resultados_Dic3!$F$3:$F$99980,Produccion_PJ!$K323,Resultados_Dic3!$D$3:$D$99980,Produccion_PJ!$K$315,Resultados_Dic3!$E$3:$E$99980,Produccion_PJ!$J323,Resultados_Dic3!$A$3:$A$99980,Produccion_PJ!$H323)</f>
        <v>0</v>
      </c>
      <c r="Z323" s="21">
        <f>+SUMIFS(Resultados_Dic3!V$3:V$99980,Resultados_Dic3!$F$3:$F$99980,Produccion_PJ!$K323,Resultados_Dic3!$D$3:$D$99980,Produccion_PJ!$K$315,Resultados_Dic3!$E$3:$E$99980,Produccion_PJ!$J323,Resultados_Dic3!$A$3:$A$99980,Produccion_PJ!$H323)</f>
        <v>0</v>
      </c>
      <c r="AA323" s="21">
        <f>+SUMIFS(Resultados_Dic3!W$3:W$99980,Resultados_Dic3!$F$3:$F$99980,Produccion_PJ!$K323,Resultados_Dic3!$D$3:$D$99980,Produccion_PJ!$K$315,Resultados_Dic3!$E$3:$E$99980,Produccion_PJ!$J323,Resultados_Dic3!$A$3:$A$99980,Produccion_PJ!$H323)</f>
        <v>0</v>
      </c>
      <c r="AB323" s="21">
        <f>+SUMIFS(Resultados_Dic3!X$3:X$99980,Resultados_Dic3!$F$3:$F$99980,Produccion_PJ!$K323,Resultados_Dic3!$D$3:$D$99980,Produccion_PJ!$K$315,Resultados_Dic3!$E$3:$E$99980,Produccion_PJ!$J323,Resultados_Dic3!$A$3:$A$99980,Produccion_PJ!$H323)</f>
        <v>0</v>
      </c>
      <c r="AC323" s="21">
        <f>+SUMIFS(Resultados_Dic3!Y$3:Y$99980,Resultados_Dic3!$F$3:$F$99980,Produccion_PJ!$K323,Resultados_Dic3!$D$3:$D$99980,Produccion_PJ!$K$315,Resultados_Dic3!$E$3:$E$99980,Produccion_PJ!$J323,Resultados_Dic3!$A$3:$A$99980,Produccion_PJ!$H323)</f>
        <v>0</v>
      </c>
      <c r="AD323" s="21">
        <f>+SUMIFS(Resultados_Dic3!Z$3:Z$99980,Resultados_Dic3!$F$3:$F$99980,Produccion_PJ!$K323,Resultados_Dic3!$D$3:$D$99980,Produccion_PJ!$K$315,Resultados_Dic3!$E$3:$E$99980,Produccion_PJ!$J323,Resultados_Dic3!$A$3:$A$99980,Produccion_PJ!$H323)</f>
        <v>0</v>
      </c>
      <c r="AE323" s="21">
        <f>+SUMIFS(Resultados_Dic3!AA$3:AA$99980,Resultados_Dic3!$F$3:$F$99980,Produccion_PJ!$K323,Resultados_Dic3!$D$3:$D$99980,Produccion_PJ!$K$315,Resultados_Dic3!$E$3:$E$99980,Produccion_PJ!$J323,Resultados_Dic3!$A$3:$A$99980,Produccion_PJ!$H323)</f>
        <v>0</v>
      </c>
      <c r="AF323" s="21">
        <f>+SUMIFS(Resultados_Dic3!AB$3:AB$99980,Resultados_Dic3!$F$3:$F$99980,Produccion_PJ!$K323,Resultados_Dic3!$D$3:$D$99980,Produccion_PJ!$K$315,Resultados_Dic3!$E$3:$E$99980,Produccion_PJ!$J323,Resultados_Dic3!$A$3:$A$99980,Produccion_PJ!$H323)</f>
        <v>0</v>
      </c>
      <c r="AG323" s="21">
        <f>+SUMIFS(Resultados_Dic3!AC$3:AC$99980,Resultados_Dic3!$F$3:$F$99980,Produccion_PJ!$K323,Resultados_Dic3!$D$3:$D$99980,Produccion_PJ!$K$315,Resultados_Dic3!$E$3:$E$99980,Produccion_PJ!$J323,Resultados_Dic3!$A$3:$A$99980,Produccion_PJ!$H323)</f>
        <v>0</v>
      </c>
      <c r="AH323" s="21">
        <f>+SUMIFS(Resultados_Dic3!AD$3:AD$99980,Resultados_Dic3!$F$3:$F$99980,Produccion_PJ!$K323,Resultados_Dic3!$D$3:$D$99980,Produccion_PJ!$K$315,Resultados_Dic3!$E$3:$E$99980,Produccion_PJ!$J323,Resultados_Dic3!$A$3:$A$99980,Produccion_PJ!$H323)</f>
        <v>0</v>
      </c>
      <c r="AI323" s="21">
        <f>+SUMIFS(Resultados_Dic3!AE$3:AE$99980,Resultados_Dic3!$F$3:$F$99980,Produccion_PJ!$K323,Resultados_Dic3!$D$3:$D$99980,Produccion_PJ!$K$315,Resultados_Dic3!$E$3:$E$99980,Produccion_PJ!$J323,Resultados_Dic3!$A$3:$A$99980,Produccion_PJ!$H323)</f>
        <v>0</v>
      </c>
      <c r="AJ323" s="21">
        <f>+SUMIFS(Resultados_Dic3!AF$3:AF$99980,Resultados_Dic3!$F$3:$F$99980,Produccion_PJ!$K323,Resultados_Dic3!$D$3:$D$99980,Produccion_PJ!$K$315,Resultados_Dic3!$E$3:$E$99980,Produccion_PJ!$J323,Resultados_Dic3!$A$3:$A$99980,Produccion_PJ!$H323)</f>
        <v>0</v>
      </c>
      <c r="AK323" s="21">
        <f>+SUMIFS(Resultados_Dic3!AG$3:AG$99980,Resultados_Dic3!$F$3:$F$99980,Produccion_PJ!$K323,Resultados_Dic3!$D$3:$D$99980,Produccion_PJ!$K$315,Resultados_Dic3!$E$3:$E$99980,Produccion_PJ!$J323,Resultados_Dic3!$A$3:$A$99980,Produccion_PJ!$H323)</f>
        <v>0</v>
      </c>
      <c r="AL323" s="21">
        <f>+SUMIFS(Resultados_Dic3!AH$3:AH$99980,Resultados_Dic3!$F$3:$F$99980,Produccion_PJ!$K323,Resultados_Dic3!$D$3:$D$99980,Produccion_PJ!$K$315,Resultados_Dic3!$E$3:$E$99980,Produccion_PJ!$J323,Resultados_Dic3!$A$3:$A$99980,Produccion_PJ!$H323)</f>
        <v>0</v>
      </c>
      <c r="AM323" s="21">
        <f>+SUMIFS(Resultados_Dic3!AI$3:AI$99980,Resultados_Dic3!$F$3:$F$99980,Produccion_PJ!$K323,Resultados_Dic3!$D$3:$D$99980,Produccion_PJ!$K$315,Resultados_Dic3!$E$3:$E$99980,Produccion_PJ!$J323,Resultados_Dic3!$A$3:$A$99980,Produccion_PJ!$H323)</f>
        <v>0</v>
      </c>
      <c r="AN323" s="21">
        <f>+SUMIFS(Resultados_Dic3!AJ$3:AJ$99980,Resultados_Dic3!$F$3:$F$99980,Produccion_PJ!$K323,Resultados_Dic3!$D$3:$D$99980,Produccion_PJ!$K$315,Resultados_Dic3!$E$3:$E$99980,Produccion_PJ!$J323,Resultados_Dic3!$A$3:$A$99980,Produccion_PJ!$H323)</f>
        <v>0</v>
      </c>
      <c r="AO323" s="21">
        <f>+SUMIFS(Resultados_Dic3!AK$3:AK$99980,Resultados_Dic3!$F$3:$F$99980,Produccion_PJ!$K323,Resultados_Dic3!$D$3:$D$99980,Produccion_PJ!$K$315,Resultados_Dic3!$E$3:$E$99980,Produccion_PJ!$J323,Resultados_Dic3!$A$3:$A$99980,Produccion_PJ!$H323)</f>
        <v>0</v>
      </c>
      <c r="AP323" s="21">
        <f>+SUMIFS(Resultados_Dic3!AL$3:AL$99980,Resultados_Dic3!$F$3:$F$99980,Produccion_PJ!$K323,Resultados_Dic3!$D$3:$D$99980,Produccion_PJ!$K$315,Resultados_Dic3!$E$3:$E$99980,Produccion_PJ!$J323,Resultados_Dic3!$A$3:$A$99980,Produccion_PJ!$H323)</f>
        <v>0</v>
      </c>
      <c r="AQ323" s="21">
        <f>+SUMIFS(Resultados_Dic3!AM$3:AM$99980,Resultados_Dic3!$F$3:$F$99980,Produccion_PJ!$K323,Resultados_Dic3!$D$3:$D$99980,Produccion_PJ!$K$315,Resultados_Dic3!$E$3:$E$99980,Produccion_PJ!$J323,Resultados_Dic3!$A$3:$A$99980,Produccion_PJ!$H323)</f>
        <v>0</v>
      </c>
    </row>
    <row r="324" spans="1:47" x14ac:dyDescent="0.25">
      <c r="H324" s="17" t="str">
        <f t="shared" si="687"/>
        <v>DIC5</v>
      </c>
      <c r="J324" s="24" t="s">
        <v>88</v>
      </c>
      <c r="K324" s="59" t="s">
        <v>223</v>
      </c>
      <c r="L324" s="21">
        <f>+SUMIFS(Resultados_Dic3!H$3:H$99980,Resultados_Dic3!$F$3:$F$99980,Produccion_PJ!$K324,Resultados_Dic3!$D$3:$D$99980,Produccion_PJ!$K$315,Resultados_Dic3!$E$3:$E$99980,Produccion_PJ!$J324,Resultados_Dic3!$A$3:$A$99980,Produccion_PJ!$H324)</f>
        <v>0.140258279477013</v>
      </c>
      <c r="M324" s="21">
        <f>+SUMIFS(Resultados_Dic3!I$3:I$99980,Resultados_Dic3!$F$3:$F$99980,Produccion_PJ!$K324,Resultados_Dic3!$D$3:$D$99980,Produccion_PJ!$K$315,Resultados_Dic3!$E$3:$E$99980,Produccion_PJ!$J324,Resultados_Dic3!$A$3:$A$99980,Produccion_PJ!$H324)</f>
        <v>0.13741526324715</v>
      </c>
      <c r="N324" s="21">
        <f>+SUMIFS(Resultados_Dic3!J$3:J$99980,Resultados_Dic3!$F$3:$F$99980,Produccion_PJ!$K324,Resultados_Dic3!$D$3:$D$99980,Produccion_PJ!$K$315,Resultados_Dic3!$E$3:$E$99980,Produccion_PJ!$J324,Resultados_Dic3!$A$3:$A$99980,Produccion_PJ!$H324)</f>
        <v>0.137511034049831</v>
      </c>
      <c r="O324" s="21">
        <f>+SUMIFS(Resultados_Dic3!K$3:K$99980,Resultados_Dic3!$F$3:$F$99980,Produccion_PJ!$K324,Resultados_Dic3!$D$3:$D$99980,Produccion_PJ!$K$315,Resultados_Dic3!$E$3:$E$99980,Produccion_PJ!$J324,Resultados_Dic3!$A$3:$A$99980,Produccion_PJ!$H324)</f>
        <v>0.13760680485251101</v>
      </c>
      <c r="P324" s="21">
        <f>+SUMIFS(Resultados_Dic3!L$3:L$99980,Resultados_Dic3!$F$3:$F$99980,Produccion_PJ!$K324,Resultados_Dic3!$D$3:$D$99980,Produccion_PJ!$K$315,Resultados_Dic3!$E$3:$E$99980,Produccion_PJ!$J324,Resultados_Dic3!$A$3:$A$99980,Produccion_PJ!$H324)</f>
        <v>0.13770257565519201</v>
      </c>
      <c r="Q324" s="21">
        <f>+SUMIFS(Resultados_Dic3!M$3:M$99980,Resultados_Dic3!$F$3:$F$99980,Produccion_PJ!$K324,Resultados_Dic3!$D$3:$D$99980,Produccion_PJ!$K$315,Resultados_Dic3!$E$3:$E$99980,Produccion_PJ!$J324,Resultados_Dic3!$A$3:$A$99980,Produccion_PJ!$H324)</f>
        <v>0.12598875730530901</v>
      </c>
      <c r="R324" s="21">
        <f>+SUMIFS(Resultados_Dic3!N$3:N$99980,Resultados_Dic3!$F$3:$F$99980,Produccion_PJ!$K324,Resultados_Dic3!$D$3:$D$99980,Produccion_PJ!$K$315,Resultados_Dic3!$E$3:$E$99980,Produccion_PJ!$J324,Resultados_Dic3!$A$3:$A$99980,Produccion_PJ!$H324)</f>
        <v>0.11427493895542699</v>
      </c>
      <c r="S324" s="21">
        <f>+SUMIFS(Resultados_Dic3!O$3:O$99980,Resultados_Dic3!$F$3:$F$99980,Produccion_PJ!$K324,Resultados_Dic3!$D$3:$D$99980,Produccion_PJ!$K$315,Resultados_Dic3!$E$3:$E$99980,Produccion_PJ!$J324,Resultados_Dic3!$A$3:$A$99980,Produccion_PJ!$H324)</f>
        <v>0.104635851088375</v>
      </c>
      <c r="T324" s="21">
        <f>+SUMIFS(Resultados_Dic3!P$3:P$99980,Resultados_Dic3!$F$3:$F$99980,Produccion_PJ!$K324,Resultados_Dic3!$D$3:$D$99980,Produccion_PJ!$K$315,Resultados_Dic3!$E$3:$E$99980,Produccion_PJ!$J324,Resultados_Dic3!$A$3:$A$99980,Produccion_PJ!$H324)</f>
        <v>9.4996763221323194E-2</v>
      </c>
      <c r="U324" s="21">
        <f>+SUMIFS(Resultados_Dic3!Q$3:Q$99980,Resultados_Dic3!$F$3:$F$99980,Produccion_PJ!$K324,Resultados_Dic3!$D$3:$D$99980,Produccion_PJ!$K$315,Resultados_Dic3!$E$3:$E$99980,Produccion_PJ!$J324,Resultados_Dic3!$A$3:$A$99980,Produccion_PJ!$H324)</f>
        <v>8.7006996619097804E-2</v>
      </c>
      <c r="V324" s="21">
        <f>+SUMIFS(Resultados_Dic3!R$3:R$99980,Resultados_Dic3!$F$3:$F$99980,Produccion_PJ!$K324,Resultados_Dic3!$D$3:$D$99980,Produccion_PJ!$K$315,Resultados_Dic3!$E$3:$E$99980,Produccion_PJ!$J324,Resultados_Dic3!$A$3:$A$99980,Produccion_PJ!$H324)</f>
        <v>7.9017230016872303E-2</v>
      </c>
      <c r="W324" s="21">
        <f>+SUMIFS(Resultados_Dic3!S$3:S$99980,Resultados_Dic3!$F$3:$F$99980,Produccion_PJ!$K324,Resultados_Dic3!$D$3:$D$99980,Produccion_PJ!$K$315,Resultados_Dic3!$E$3:$E$99980,Produccion_PJ!$J324,Resultados_Dic3!$A$3:$A$99980,Produccion_PJ!$H324)</f>
        <v>7.1027463414646802E-2</v>
      </c>
      <c r="X324" s="21">
        <f>+SUMIFS(Resultados_Dic3!T$3:T$99980,Resultados_Dic3!$F$3:$F$99980,Produccion_PJ!$K324,Resultados_Dic3!$D$3:$D$99980,Produccion_PJ!$K$315,Resultados_Dic3!$E$3:$E$99980,Produccion_PJ!$J324,Resultados_Dic3!$A$3:$A$99980,Produccion_PJ!$H324)</f>
        <v>6.5422449512956601E-2</v>
      </c>
      <c r="Y324" s="21">
        <f>+SUMIFS(Resultados_Dic3!U$3:U$99980,Resultados_Dic3!$F$3:$F$99980,Produccion_PJ!$K324,Resultados_Dic3!$D$3:$D$99980,Produccion_PJ!$K$315,Resultados_Dic3!$E$3:$E$99980,Produccion_PJ!$J324,Resultados_Dic3!$A$3:$A$99980,Produccion_PJ!$H324)</f>
        <v>5.9817435611266297E-2</v>
      </c>
      <c r="Z324" s="21">
        <f>+SUMIFS(Resultados_Dic3!V$3:V$99980,Resultados_Dic3!$F$3:$F$99980,Produccion_PJ!$K324,Resultados_Dic3!$D$3:$D$99980,Produccion_PJ!$K$315,Resultados_Dic3!$E$3:$E$99980,Produccion_PJ!$J324,Resultados_Dic3!$A$3:$A$99980,Produccion_PJ!$H324)</f>
        <v>2.7038528189371601E-2</v>
      </c>
      <c r="AA324" s="21">
        <f>+SUMIFS(Resultados_Dic3!W$3:W$99980,Resultados_Dic3!$F$3:$F$99980,Produccion_PJ!$K324,Resultados_Dic3!$D$3:$D$99980,Produccion_PJ!$K$315,Resultados_Dic3!$E$3:$E$99980,Produccion_PJ!$J324,Resultados_Dic3!$A$3:$A$99980,Produccion_PJ!$H324)</f>
        <v>0</v>
      </c>
      <c r="AB324" s="21">
        <f>+SUMIFS(Resultados_Dic3!X$3:X$99980,Resultados_Dic3!$F$3:$F$99980,Produccion_PJ!$K324,Resultados_Dic3!$D$3:$D$99980,Produccion_PJ!$K$315,Resultados_Dic3!$E$3:$E$99980,Produccion_PJ!$J324,Resultados_Dic3!$A$3:$A$99980,Produccion_PJ!$H324)</f>
        <v>0</v>
      </c>
      <c r="AC324" s="21">
        <f>+SUMIFS(Resultados_Dic3!Y$3:Y$99980,Resultados_Dic3!$F$3:$F$99980,Produccion_PJ!$K324,Resultados_Dic3!$D$3:$D$99980,Produccion_PJ!$K$315,Resultados_Dic3!$E$3:$E$99980,Produccion_PJ!$J324,Resultados_Dic3!$A$3:$A$99980,Produccion_PJ!$H324)</f>
        <v>0</v>
      </c>
      <c r="AD324" s="21">
        <f>+SUMIFS(Resultados_Dic3!Z$3:Z$99980,Resultados_Dic3!$F$3:$F$99980,Produccion_PJ!$K324,Resultados_Dic3!$D$3:$D$99980,Produccion_PJ!$K$315,Resultados_Dic3!$E$3:$E$99980,Produccion_PJ!$J324,Resultados_Dic3!$A$3:$A$99980,Produccion_PJ!$H324)</f>
        <v>0</v>
      </c>
      <c r="AE324" s="21">
        <f>+SUMIFS(Resultados_Dic3!AA$3:AA$99980,Resultados_Dic3!$F$3:$F$99980,Produccion_PJ!$K324,Resultados_Dic3!$D$3:$D$99980,Produccion_PJ!$K$315,Resultados_Dic3!$E$3:$E$99980,Produccion_PJ!$J324,Resultados_Dic3!$A$3:$A$99980,Produccion_PJ!$H324)</f>
        <v>0</v>
      </c>
      <c r="AF324" s="21">
        <f>+SUMIFS(Resultados_Dic3!AB$3:AB$99980,Resultados_Dic3!$F$3:$F$99980,Produccion_PJ!$K324,Resultados_Dic3!$D$3:$D$99980,Produccion_PJ!$K$315,Resultados_Dic3!$E$3:$E$99980,Produccion_PJ!$J324,Resultados_Dic3!$A$3:$A$99980,Produccion_PJ!$H324)</f>
        <v>0</v>
      </c>
      <c r="AG324" s="21">
        <f>+SUMIFS(Resultados_Dic3!AC$3:AC$99980,Resultados_Dic3!$F$3:$F$99980,Produccion_PJ!$K324,Resultados_Dic3!$D$3:$D$99980,Produccion_PJ!$K$315,Resultados_Dic3!$E$3:$E$99980,Produccion_PJ!$J324,Resultados_Dic3!$A$3:$A$99980,Produccion_PJ!$H324)</f>
        <v>0</v>
      </c>
      <c r="AH324" s="21">
        <f>+SUMIFS(Resultados_Dic3!AD$3:AD$99980,Resultados_Dic3!$F$3:$F$99980,Produccion_PJ!$K324,Resultados_Dic3!$D$3:$D$99980,Produccion_PJ!$K$315,Resultados_Dic3!$E$3:$E$99980,Produccion_PJ!$J324,Resultados_Dic3!$A$3:$A$99980,Produccion_PJ!$H324)</f>
        <v>0</v>
      </c>
      <c r="AI324" s="21">
        <f>+SUMIFS(Resultados_Dic3!AE$3:AE$99980,Resultados_Dic3!$F$3:$F$99980,Produccion_PJ!$K324,Resultados_Dic3!$D$3:$D$99980,Produccion_PJ!$K$315,Resultados_Dic3!$E$3:$E$99980,Produccion_PJ!$J324,Resultados_Dic3!$A$3:$A$99980,Produccion_PJ!$H324)</f>
        <v>0</v>
      </c>
      <c r="AJ324" s="21">
        <f>+SUMIFS(Resultados_Dic3!AF$3:AF$99980,Resultados_Dic3!$F$3:$F$99980,Produccion_PJ!$K324,Resultados_Dic3!$D$3:$D$99980,Produccion_PJ!$K$315,Resultados_Dic3!$E$3:$E$99980,Produccion_PJ!$J324,Resultados_Dic3!$A$3:$A$99980,Produccion_PJ!$H324)</f>
        <v>0</v>
      </c>
      <c r="AK324" s="21">
        <f>+SUMIFS(Resultados_Dic3!AG$3:AG$99980,Resultados_Dic3!$F$3:$F$99980,Produccion_PJ!$K324,Resultados_Dic3!$D$3:$D$99980,Produccion_PJ!$K$315,Resultados_Dic3!$E$3:$E$99980,Produccion_PJ!$J324,Resultados_Dic3!$A$3:$A$99980,Produccion_PJ!$H324)</f>
        <v>0</v>
      </c>
      <c r="AL324" s="21">
        <f>+SUMIFS(Resultados_Dic3!AH$3:AH$99980,Resultados_Dic3!$F$3:$F$99980,Produccion_PJ!$K324,Resultados_Dic3!$D$3:$D$99980,Produccion_PJ!$K$315,Resultados_Dic3!$E$3:$E$99980,Produccion_PJ!$J324,Resultados_Dic3!$A$3:$A$99980,Produccion_PJ!$H324)</f>
        <v>0</v>
      </c>
      <c r="AM324" s="21">
        <f>+SUMIFS(Resultados_Dic3!AI$3:AI$99980,Resultados_Dic3!$F$3:$F$99980,Produccion_PJ!$K324,Resultados_Dic3!$D$3:$D$99980,Produccion_PJ!$K$315,Resultados_Dic3!$E$3:$E$99980,Produccion_PJ!$J324,Resultados_Dic3!$A$3:$A$99980,Produccion_PJ!$H324)</f>
        <v>0</v>
      </c>
      <c r="AN324" s="21">
        <f>+SUMIFS(Resultados_Dic3!AJ$3:AJ$99980,Resultados_Dic3!$F$3:$F$99980,Produccion_PJ!$K324,Resultados_Dic3!$D$3:$D$99980,Produccion_PJ!$K$315,Resultados_Dic3!$E$3:$E$99980,Produccion_PJ!$J324,Resultados_Dic3!$A$3:$A$99980,Produccion_PJ!$H324)</f>
        <v>0</v>
      </c>
      <c r="AO324" s="21">
        <f>+SUMIFS(Resultados_Dic3!AK$3:AK$99980,Resultados_Dic3!$F$3:$F$99980,Produccion_PJ!$K324,Resultados_Dic3!$D$3:$D$99980,Produccion_PJ!$K$315,Resultados_Dic3!$E$3:$E$99980,Produccion_PJ!$J324,Resultados_Dic3!$A$3:$A$99980,Produccion_PJ!$H324)</f>
        <v>0</v>
      </c>
      <c r="AP324" s="21">
        <f>+SUMIFS(Resultados_Dic3!AL$3:AL$99980,Resultados_Dic3!$F$3:$F$99980,Produccion_PJ!$K324,Resultados_Dic3!$D$3:$D$99980,Produccion_PJ!$K$315,Resultados_Dic3!$E$3:$E$99980,Produccion_PJ!$J324,Resultados_Dic3!$A$3:$A$99980,Produccion_PJ!$H324)</f>
        <v>0</v>
      </c>
      <c r="AQ324" s="21">
        <f>+SUMIFS(Resultados_Dic3!AM$3:AM$99980,Resultados_Dic3!$F$3:$F$99980,Produccion_PJ!$K324,Resultados_Dic3!$D$3:$D$99980,Produccion_PJ!$K$315,Resultados_Dic3!$E$3:$E$99980,Produccion_PJ!$J324,Resultados_Dic3!$A$3:$A$99980,Produccion_PJ!$H324)</f>
        <v>0</v>
      </c>
    </row>
    <row r="325" spans="1:47" s="68" customFormat="1" x14ac:dyDescent="0.25">
      <c r="A325" s="70"/>
      <c r="F325" s="95"/>
      <c r="H325" s="71"/>
      <c r="I325" s="71"/>
      <c r="L325" s="69">
        <f>+SUM(L318:L324)</f>
        <v>2.2177814529165727</v>
      </c>
      <c r="M325" s="69">
        <f t="shared" ref="M325" si="688">+SUM(M318:M324)</f>
        <v>2.1179070269182119</v>
      </c>
      <c r="N325" s="69">
        <f t="shared" ref="N325" si="689">+SUM(N318:N324)</f>
        <v>1.8350143876935561</v>
      </c>
      <c r="O325" s="69">
        <f t="shared" ref="O325" si="690">+SUM(O318:O324)</f>
        <v>1.813158351561329</v>
      </c>
      <c r="P325" s="69">
        <f t="shared" ref="P325" si="691">+SUM(P318:P324)</f>
        <v>0.68600915541106522</v>
      </c>
      <c r="Q325" s="69">
        <f t="shared" ref="Q325" si="692">+SUM(Q318:Q324)</f>
        <v>0.67398998593863402</v>
      </c>
      <c r="R325" s="69">
        <f t="shared" ref="R325" si="693">+SUM(R318:R324)</f>
        <v>0.6619708164662037</v>
      </c>
      <c r="S325" s="69">
        <f t="shared" ref="S325" si="694">+SUM(S318:S324)</f>
        <v>0.65208958793934924</v>
      </c>
      <c r="T325" s="69">
        <f t="shared" ref="T325" si="695">+SUM(T318:T324)</f>
        <v>9.4996763221323194E-2</v>
      </c>
      <c r="U325" s="69">
        <f t="shared" ref="U325" si="696">+SUM(U318:U324)</f>
        <v>8.7006996619097804E-2</v>
      </c>
      <c r="V325" s="69">
        <f t="shared" ref="V325" si="697">+SUM(V318:V324)</f>
        <v>7.9017230016872303E-2</v>
      </c>
      <c r="W325" s="69">
        <f t="shared" ref="W325" si="698">+SUM(W318:W324)</f>
        <v>7.1027463414646802E-2</v>
      </c>
      <c r="X325" s="69">
        <f t="shared" ref="X325" si="699">+SUM(X318:X324)</f>
        <v>6.5422449512956601E-2</v>
      </c>
      <c r="Y325" s="69">
        <f t="shared" ref="Y325" si="700">+SUM(Y318:Y324)</f>
        <v>5.9817435611266297E-2</v>
      </c>
      <c r="Z325" s="69">
        <f t="shared" ref="Z325" si="701">+SUM(Z318:Z324)</f>
        <v>2.7038528189371601E-2</v>
      </c>
      <c r="AA325" s="69">
        <f t="shared" ref="AA325" si="702">+SUM(AA318:AA324)</f>
        <v>0</v>
      </c>
      <c r="AB325" s="69">
        <f t="shared" ref="AB325" si="703">+SUM(AB318:AB324)</f>
        <v>0</v>
      </c>
      <c r="AC325" s="69">
        <f t="shared" ref="AC325" si="704">+SUM(AC318:AC324)</f>
        <v>0</v>
      </c>
      <c r="AD325" s="69">
        <f t="shared" ref="AD325" si="705">+SUM(AD318:AD324)</f>
        <v>0</v>
      </c>
      <c r="AE325" s="69">
        <f t="shared" ref="AE325" si="706">+SUM(AE318:AE324)</f>
        <v>0</v>
      </c>
      <c r="AF325" s="69">
        <f t="shared" ref="AF325" si="707">+SUM(AF318:AF324)</f>
        <v>0</v>
      </c>
      <c r="AG325" s="69">
        <f t="shared" ref="AG325" si="708">+SUM(AG318:AG324)</f>
        <v>0</v>
      </c>
      <c r="AH325" s="69">
        <f t="shared" ref="AH325" si="709">+SUM(AH318:AH324)</f>
        <v>0</v>
      </c>
      <c r="AI325" s="69">
        <f t="shared" ref="AI325" si="710">+SUM(AI318:AI324)</f>
        <v>0</v>
      </c>
      <c r="AJ325" s="69">
        <f t="shared" ref="AJ325" si="711">+SUM(AJ318:AJ324)</f>
        <v>0</v>
      </c>
      <c r="AK325" s="69">
        <f t="shared" ref="AK325" si="712">+SUM(AK318:AK324)</f>
        <v>0</v>
      </c>
      <c r="AL325" s="69">
        <f t="shared" ref="AL325" si="713">+SUM(AL318:AL324)</f>
        <v>0</v>
      </c>
      <c r="AM325" s="69">
        <f t="shared" ref="AM325" si="714">+SUM(AM318:AM324)</f>
        <v>0</v>
      </c>
      <c r="AN325" s="69">
        <f t="shared" ref="AN325" si="715">+SUM(AN318:AN324)</f>
        <v>0</v>
      </c>
      <c r="AO325" s="69">
        <f t="shared" ref="AO325" si="716">+SUM(AO318:AO324)</f>
        <v>0</v>
      </c>
      <c r="AP325" s="69">
        <f t="shared" ref="AP325" si="717">+SUM(AP318:AP324)</f>
        <v>0</v>
      </c>
      <c r="AQ325" s="69">
        <f t="shared" ref="AQ325" si="718">+SUM(AQ318:AQ324)</f>
        <v>0</v>
      </c>
    </row>
    <row r="327" spans="1:47" ht="18.75" x14ac:dyDescent="0.3">
      <c r="K327" s="34" t="s">
        <v>442</v>
      </c>
    </row>
    <row r="328" spans="1:47" x14ac:dyDescent="0.25">
      <c r="J328" s="106" t="s">
        <v>348</v>
      </c>
      <c r="K328" s="54" t="s">
        <v>26</v>
      </c>
    </row>
    <row r="329" spans="1:47" x14ac:dyDescent="0.25">
      <c r="H329" s="12"/>
      <c r="I329" s="12"/>
      <c r="J329" s="15"/>
      <c r="K329" s="23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5">
      <c r="L330" s="55">
        <v>2019</v>
      </c>
      <c r="M330" s="55">
        <v>2020</v>
      </c>
      <c r="N330" s="55">
        <v>2021</v>
      </c>
      <c r="O330" s="55">
        <v>2022</v>
      </c>
      <c r="P330" s="55">
        <v>2023</v>
      </c>
      <c r="Q330" s="55">
        <v>2024</v>
      </c>
      <c r="R330" s="55">
        <v>2025</v>
      </c>
      <c r="S330" s="55">
        <v>2026</v>
      </c>
      <c r="T330" s="55">
        <v>2027</v>
      </c>
      <c r="U330" s="55">
        <v>2028</v>
      </c>
      <c r="V330" s="55">
        <v>2029</v>
      </c>
      <c r="W330" s="55">
        <v>2030</v>
      </c>
      <c r="X330" s="55">
        <v>2031</v>
      </c>
      <c r="Y330" s="55">
        <v>2032</v>
      </c>
      <c r="Z330" s="55">
        <v>2033</v>
      </c>
      <c r="AA330" s="55">
        <v>2034</v>
      </c>
      <c r="AB330" s="55">
        <v>2035</v>
      </c>
      <c r="AC330" s="55">
        <v>2036</v>
      </c>
      <c r="AD330" s="55">
        <v>2037</v>
      </c>
      <c r="AE330" s="55">
        <v>2038</v>
      </c>
      <c r="AF330" s="55">
        <v>2039</v>
      </c>
      <c r="AG330" s="55">
        <v>2040</v>
      </c>
      <c r="AH330" s="55">
        <v>2041</v>
      </c>
      <c r="AI330" s="55">
        <v>2042</v>
      </c>
      <c r="AJ330" s="55">
        <v>2043</v>
      </c>
      <c r="AK330" s="55">
        <v>2044</v>
      </c>
      <c r="AL330" s="55">
        <v>2045</v>
      </c>
      <c r="AM330" s="55">
        <v>2046</v>
      </c>
      <c r="AN330" s="55">
        <v>2047</v>
      </c>
      <c r="AO330" s="55">
        <v>2048</v>
      </c>
      <c r="AP330" s="55">
        <v>2049</v>
      </c>
      <c r="AQ330" s="55">
        <v>2050</v>
      </c>
    </row>
    <row r="331" spans="1:47" x14ac:dyDescent="0.25">
      <c r="H331" s="17" t="str">
        <f>+$H$1</f>
        <v>DIC5</v>
      </c>
      <c r="J331" s="24" t="s">
        <v>78</v>
      </c>
      <c r="K331" s="59" t="s">
        <v>224</v>
      </c>
      <c r="L331" s="21">
        <f>+SUMIFS(Resultados_Dic3!H$3:H$99980,Resultados_Dic3!$F$3:$F$99980,Produccion_PJ!$K331,Resultados_Dic3!$D$3:$D$99980,Produccion_PJ!$K$328,Resultados_Dic3!$E$3:$E$99980,Produccion_PJ!$J331,Resultados_Dic3!$A$3:$A$99980,Produccion_PJ!$H331)</f>
        <v>0.73408618936161696</v>
      </c>
      <c r="M331" s="21">
        <f>+SUMIFS(Resultados_Dic3!I$3:I$99980,Resultados_Dic3!$F$3:$F$99980,Produccion_PJ!$K331,Resultados_Dic3!$D$3:$D$99980,Produccion_PJ!$K$328,Resultados_Dic3!$E$3:$E$99980,Produccion_PJ!$J331,Resultados_Dic3!$A$3:$A$99980,Produccion_PJ!$H331)</f>
        <v>0.59320181882106504</v>
      </c>
      <c r="N331" s="21">
        <f>+SUMIFS(Resultados_Dic3!J$3:J$99980,Resultados_Dic3!$F$3:$F$99980,Produccion_PJ!$K331,Resultados_Dic3!$D$3:$D$99980,Produccion_PJ!$K$328,Resultados_Dic3!$E$3:$E$99980,Produccion_PJ!$J331,Resultados_Dic3!$A$3:$A$99980,Produccion_PJ!$H331)</f>
        <v>0.46444457492948998</v>
      </c>
      <c r="O331" s="21">
        <f>+SUMIFS(Resultados_Dic3!K$3:K$99980,Resultados_Dic3!$F$3:$F$99980,Produccion_PJ!$K331,Resultados_Dic3!$D$3:$D$99980,Produccion_PJ!$K$328,Resultados_Dic3!$E$3:$E$99980,Produccion_PJ!$J331,Resultados_Dic3!$A$3:$A$99980,Produccion_PJ!$H331)</f>
        <v>0.54238420429190404</v>
      </c>
      <c r="P331" s="21">
        <f>+SUMIFS(Resultados_Dic3!L$3:L$99980,Resultados_Dic3!$F$3:$F$99980,Produccion_PJ!$K331,Resultados_Dic3!$D$3:$D$99980,Produccion_PJ!$K$328,Resultados_Dic3!$E$3:$E$99980,Produccion_PJ!$J331,Resultados_Dic3!$A$3:$A$99980,Produccion_PJ!$H331)</f>
        <v>0.51697539702732298</v>
      </c>
      <c r="Q331" s="21">
        <f>+SUMIFS(Resultados_Dic3!M$3:M$99980,Resultados_Dic3!$F$3:$F$99980,Produccion_PJ!$K331,Resultados_Dic3!$D$3:$D$99980,Produccion_PJ!$K$328,Resultados_Dic3!$E$3:$E$99980,Produccion_PJ!$J331,Resultados_Dic3!$A$3:$A$99980,Produccion_PJ!$H331)</f>
        <v>0</v>
      </c>
      <c r="R331" s="21">
        <f>+SUMIFS(Resultados_Dic3!N$3:N$99980,Resultados_Dic3!$F$3:$F$99980,Produccion_PJ!$K331,Resultados_Dic3!$D$3:$D$99980,Produccion_PJ!$K$328,Resultados_Dic3!$E$3:$E$99980,Produccion_PJ!$J331,Resultados_Dic3!$A$3:$A$99980,Produccion_PJ!$H331)</f>
        <v>0</v>
      </c>
      <c r="S331" s="21">
        <f>+SUMIFS(Resultados_Dic3!O$3:O$99980,Resultados_Dic3!$F$3:$F$99980,Produccion_PJ!$K331,Resultados_Dic3!$D$3:$D$99980,Produccion_PJ!$K$328,Resultados_Dic3!$E$3:$E$99980,Produccion_PJ!$J331,Resultados_Dic3!$A$3:$A$99980,Produccion_PJ!$H331)</f>
        <v>0</v>
      </c>
      <c r="T331" s="21">
        <f>+SUMIFS(Resultados_Dic3!P$3:P$99980,Resultados_Dic3!$F$3:$F$99980,Produccion_PJ!$K331,Resultados_Dic3!$D$3:$D$99980,Produccion_PJ!$K$328,Resultados_Dic3!$E$3:$E$99980,Produccion_PJ!$J331,Resultados_Dic3!$A$3:$A$99980,Produccion_PJ!$H331)</f>
        <v>0</v>
      </c>
      <c r="U331" s="21">
        <f>+SUMIFS(Resultados_Dic3!Q$3:Q$99980,Resultados_Dic3!$F$3:$F$99980,Produccion_PJ!$K331,Resultados_Dic3!$D$3:$D$99980,Produccion_PJ!$K$328,Resultados_Dic3!$E$3:$E$99980,Produccion_PJ!$J331,Resultados_Dic3!$A$3:$A$99980,Produccion_PJ!$H331)</f>
        <v>0</v>
      </c>
      <c r="V331" s="21">
        <f>+SUMIFS(Resultados_Dic3!R$3:R$99980,Resultados_Dic3!$F$3:$F$99980,Produccion_PJ!$K331,Resultados_Dic3!$D$3:$D$99980,Produccion_PJ!$K$328,Resultados_Dic3!$E$3:$E$99980,Produccion_PJ!$J331,Resultados_Dic3!$A$3:$A$99980,Produccion_PJ!$H331)</f>
        <v>0</v>
      </c>
      <c r="W331" s="21">
        <f>+SUMIFS(Resultados_Dic3!S$3:S$99980,Resultados_Dic3!$F$3:$F$99980,Produccion_PJ!$K331,Resultados_Dic3!$D$3:$D$99980,Produccion_PJ!$K$328,Resultados_Dic3!$E$3:$E$99980,Produccion_PJ!$J331,Resultados_Dic3!$A$3:$A$99980,Produccion_PJ!$H331)</f>
        <v>0</v>
      </c>
      <c r="X331" s="21">
        <f>+SUMIFS(Resultados_Dic3!T$3:T$99980,Resultados_Dic3!$F$3:$F$99980,Produccion_PJ!$K331,Resultados_Dic3!$D$3:$D$99980,Produccion_PJ!$K$328,Resultados_Dic3!$E$3:$E$99980,Produccion_PJ!$J331,Resultados_Dic3!$A$3:$A$99980,Produccion_PJ!$H331)</f>
        <v>0</v>
      </c>
      <c r="Y331" s="21">
        <f>+SUMIFS(Resultados_Dic3!U$3:U$99980,Resultados_Dic3!$F$3:$F$99980,Produccion_PJ!$K331,Resultados_Dic3!$D$3:$D$99980,Produccion_PJ!$K$328,Resultados_Dic3!$E$3:$E$99980,Produccion_PJ!$J331,Resultados_Dic3!$A$3:$A$99980,Produccion_PJ!$H331)</f>
        <v>0</v>
      </c>
      <c r="Z331" s="21">
        <f>+SUMIFS(Resultados_Dic3!V$3:V$99980,Resultados_Dic3!$F$3:$F$99980,Produccion_PJ!$K331,Resultados_Dic3!$D$3:$D$99980,Produccion_PJ!$K$328,Resultados_Dic3!$E$3:$E$99980,Produccion_PJ!$J331,Resultados_Dic3!$A$3:$A$99980,Produccion_PJ!$H331)</f>
        <v>0</v>
      </c>
      <c r="AA331" s="21">
        <f>+SUMIFS(Resultados_Dic3!W$3:W$99980,Resultados_Dic3!$F$3:$F$99980,Produccion_PJ!$K331,Resultados_Dic3!$D$3:$D$99980,Produccion_PJ!$K$328,Resultados_Dic3!$E$3:$E$99980,Produccion_PJ!$J331,Resultados_Dic3!$A$3:$A$99980,Produccion_PJ!$H331)</f>
        <v>0</v>
      </c>
      <c r="AB331" s="21">
        <f>+SUMIFS(Resultados_Dic3!X$3:X$99980,Resultados_Dic3!$F$3:$F$99980,Produccion_PJ!$K331,Resultados_Dic3!$D$3:$D$99980,Produccion_PJ!$K$328,Resultados_Dic3!$E$3:$E$99980,Produccion_PJ!$J331,Resultados_Dic3!$A$3:$A$99980,Produccion_PJ!$H331)</f>
        <v>0</v>
      </c>
      <c r="AC331" s="21">
        <f>+SUMIFS(Resultados_Dic3!Y$3:Y$99980,Resultados_Dic3!$F$3:$F$99980,Produccion_PJ!$K331,Resultados_Dic3!$D$3:$D$99980,Produccion_PJ!$K$328,Resultados_Dic3!$E$3:$E$99980,Produccion_PJ!$J331,Resultados_Dic3!$A$3:$A$99980,Produccion_PJ!$H331)</f>
        <v>0</v>
      </c>
      <c r="AD331" s="21">
        <f>+SUMIFS(Resultados_Dic3!Z$3:Z$99980,Resultados_Dic3!$F$3:$F$99980,Produccion_PJ!$K331,Resultados_Dic3!$D$3:$D$99980,Produccion_PJ!$K$328,Resultados_Dic3!$E$3:$E$99980,Produccion_PJ!$J331,Resultados_Dic3!$A$3:$A$99980,Produccion_PJ!$H331)</f>
        <v>0</v>
      </c>
      <c r="AE331" s="21">
        <f>+SUMIFS(Resultados_Dic3!AA$3:AA$99980,Resultados_Dic3!$F$3:$F$99980,Produccion_PJ!$K331,Resultados_Dic3!$D$3:$D$99980,Produccion_PJ!$K$328,Resultados_Dic3!$E$3:$E$99980,Produccion_PJ!$J331,Resultados_Dic3!$A$3:$A$99980,Produccion_PJ!$H331)</f>
        <v>0</v>
      </c>
      <c r="AF331" s="21">
        <f>+SUMIFS(Resultados_Dic3!AB$3:AB$99980,Resultados_Dic3!$F$3:$F$99980,Produccion_PJ!$K331,Resultados_Dic3!$D$3:$D$99980,Produccion_PJ!$K$328,Resultados_Dic3!$E$3:$E$99980,Produccion_PJ!$J331,Resultados_Dic3!$A$3:$A$99980,Produccion_PJ!$H331)</f>
        <v>0</v>
      </c>
      <c r="AG331" s="21">
        <f>+SUMIFS(Resultados_Dic3!AC$3:AC$99980,Resultados_Dic3!$F$3:$F$99980,Produccion_PJ!$K331,Resultados_Dic3!$D$3:$D$99980,Produccion_PJ!$K$328,Resultados_Dic3!$E$3:$E$99980,Produccion_PJ!$J331,Resultados_Dic3!$A$3:$A$99980,Produccion_PJ!$H331)</f>
        <v>0</v>
      </c>
      <c r="AH331" s="21">
        <f>+SUMIFS(Resultados_Dic3!AD$3:AD$99980,Resultados_Dic3!$F$3:$F$99980,Produccion_PJ!$K331,Resultados_Dic3!$D$3:$D$99980,Produccion_PJ!$K$328,Resultados_Dic3!$E$3:$E$99980,Produccion_PJ!$J331,Resultados_Dic3!$A$3:$A$99980,Produccion_PJ!$H331)</f>
        <v>0</v>
      </c>
      <c r="AI331" s="21">
        <f>+SUMIFS(Resultados_Dic3!AE$3:AE$99980,Resultados_Dic3!$F$3:$F$99980,Produccion_PJ!$K331,Resultados_Dic3!$D$3:$D$99980,Produccion_PJ!$K$328,Resultados_Dic3!$E$3:$E$99980,Produccion_PJ!$J331,Resultados_Dic3!$A$3:$A$99980,Produccion_PJ!$H331)</f>
        <v>0</v>
      </c>
      <c r="AJ331" s="21">
        <f>+SUMIFS(Resultados_Dic3!AF$3:AF$99980,Resultados_Dic3!$F$3:$F$99980,Produccion_PJ!$K331,Resultados_Dic3!$D$3:$D$99980,Produccion_PJ!$K$328,Resultados_Dic3!$E$3:$E$99980,Produccion_PJ!$J331,Resultados_Dic3!$A$3:$A$99980,Produccion_PJ!$H331)</f>
        <v>0</v>
      </c>
      <c r="AK331" s="21">
        <f>+SUMIFS(Resultados_Dic3!AG$3:AG$99980,Resultados_Dic3!$F$3:$F$99980,Produccion_PJ!$K331,Resultados_Dic3!$D$3:$D$99980,Produccion_PJ!$K$328,Resultados_Dic3!$E$3:$E$99980,Produccion_PJ!$J331,Resultados_Dic3!$A$3:$A$99980,Produccion_PJ!$H331)</f>
        <v>0</v>
      </c>
      <c r="AL331" s="21">
        <f>+SUMIFS(Resultados_Dic3!AH$3:AH$99980,Resultados_Dic3!$F$3:$F$99980,Produccion_PJ!$K331,Resultados_Dic3!$D$3:$D$99980,Produccion_PJ!$K$328,Resultados_Dic3!$E$3:$E$99980,Produccion_PJ!$J331,Resultados_Dic3!$A$3:$A$99980,Produccion_PJ!$H331)</f>
        <v>0</v>
      </c>
      <c r="AM331" s="21">
        <f>+SUMIFS(Resultados_Dic3!AI$3:AI$99980,Resultados_Dic3!$F$3:$F$99980,Produccion_PJ!$K331,Resultados_Dic3!$D$3:$D$99980,Produccion_PJ!$K$328,Resultados_Dic3!$E$3:$E$99980,Produccion_PJ!$J331,Resultados_Dic3!$A$3:$A$99980,Produccion_PJ!$H331)</f>
        <v>0</v>
      </c>
      <c r="AN331" s="21">
        <f>+SUMIFS(Resultados_Dic3!AJ$3:AJ$99980,Resultados_Dic3!$F$3:$F$99980,Produccion_PJ!$K331,Resultados_Dic3!$D$3:$D$99980,Produccion_PJ!$K$328,Resultados_Dic3!$E$3:$E$99980,Produccion_PJ!$J331,Resultados_Dic3!$A$3:$A$99980,Produccion_PJ!$H331)</f>
        <v>0</v>
      </c>
      <c r="AO331" s="21">
        <f>+SUMIFS(Resultados_Dic3!AK$3:AK$99980,Resultados_Dic3!$F$3:$F$99980,Produccion_PJ!$K331,Resultados_Dic3!$D$3:$D$99980,Produccion_PJ!$K$328,Resultados_Dic3!$E$3:$E$99980,Produccion_PJ!$J331,Resultados_Dic3!$A$3:$A$99980,Produccion_PJ!$H331)</f>
        <v>0</v>
      </c>
      <c r="AP331" s="21">
        <f>+SUMIFS(Resultados_Dic3!AL$3:AL$99980,Resultados_Dic3!$F$3:$F$99980,Produccion_PJ!$K331,Resultados_Dic3!$D$3:$D$99980,Produccion_PJ!$K$328,Resultados_Dic3!$E$3:$E$99980,Produccion_PJ!$J331,Resultados_Dic3!$A$3:$A$99980,Produccion_PJ!$H331)</f>
        <v>0</v>
      </c>
      <c r="AQ331" s="21">
        <f>+SUMIFS(Resultados_Dic3!AM$3:AM$99980,Resultados_Dic3!$F$3:$F$99980,Produccion_PJ!$K331,Resultados_Dic3!$D$3:$D$99980,Produccion_PJ!$K$328,Resultados_Dic3!$E$3:$E$99980,Produccion_PJ!$J331,Resultados_Dic3!$A$3:$A$99980,Produccion_PJ!$H331)</f>
        <v>0</v>
      </c>
    </row>
    <row r="332" spans="1:47" x14ac:dyDescent="0.25">
      <c r="H332" s="17" t="str">
        <f t="shared" ref="H332:H337" si="719">+$H$1</f>
        <v>DIC5</v>
      </c>
      <c r="J332" s="24" t="s">
        <v>79</v>
      </c>
      <c r="K332" s="59" t="s">
        <v>225</v>
      </c>
      <c r="L332" s="21">
        <f>+SUMIFS(Resultados_Dic3!H$3:H$99980,Resultados_Dic3!$F$3:$F$99980,Produccion_PJ!$K332,Resultados_Dic3!$D$3:$D$99980,Produccion_PJ!$K$328,Resultados_Dic3!$E$3:$E$99980,Produccion_PJ!$J332,Resultados_Dic3!$A$3:$A$99980,Produccion_PJ!$H332)</f>
        <v>0.427956638976</v>
      </c>
      <c r="M332" s="21">
        <f>+SUMIFS(Resultados_Dic3!I$3:I$99980,Resultados_Dic3!$F$3:$F$99980,Produccion_PJ!$K332,Resultados_Dic3!$D$3:$D$99980,Produccion_PJ!$K$328,Resultados_Dic3!$E$3:$E$99980,Produccion_PJ!$J332,Resultados_Dic3!$A$3:$A$99980,Produccion_PJ!$H332)</f>
        <v>0.427956638976</v>
      </c>
      <c r="N332" s="21">
        <f>+SUMIFS(Resultados_Dic3!J$3:J$99980,Resultados_Dic3!$F$3:$F$99980,Produccion_PJ!$K332,Resultados_Dic3!$D$3:$D$99980,Produccion_PJ!$K$328,Resultados_Dic3!$E$3:$E$99980,Produccion_PJ!$J332,Resultados_Dic3!$A$3:$A$99980,Produccion_PJ!$H332)</f>
        <v>0.427956638976</v>
      </c>
      <c r="O332" s="21">
        <f>+SUMIFS(Resultados_Dic3!K$3:K$99980,Resultados_Dic3!$F$3:$F$99980,Produccion_PJ!$K332,Resultados_Dic3!$D$3:$D$99980,Produccion_PJ!$K$328,Resultados_Dic3!$E$3:$E$99980,Produccion_PJ!$J332,Resultados_Dic3!$A$3:$A$99980,Produccion_PJ!$H332)</f>
        <v>0.427956638976</v>
      </c>
      <c r="P332" s="21">
        <f>+SUMIFS(Resultados_Dic3!L$3:L$99980,Resultados_Dic3!$F$3:$F$99980,Produccion_PJ!$K332,Resultados_Dic3!$D$3:$D$99980,Produccion_PJ!$K$328,Resultados_Dic3!$E$3:$E$99980,Produccion_PJ!$J332,Resultados_Dic3!$A$3:$A$99980,Produccion_PJ!$H332)</f>
        <v>0.427956638976</v>
      </c>
      <c r="Q332" s="21">
        <f>+SUMIFS(Resultados_Dic3!M$3:M$99980,Resultados_Dic3!$F$3:$F$99980,Produccion_PJ!$K332,Resultados_Dic3!$D$3:$D$99980,Produccion_PJ!$K$328,Resultados_Dic3!$E$3:$E$99980,Produccion_PJ!$J332,Resultados_Dic3!$A$3:$A$99980,Produccion_PJ!$H332)</f>
        <v>0.427956638976</v>
      </c>
      <c r="R332" s="21">
        <f>+SUMIFS(Resultados_Dic3!N$3:N$99980,Resultados_Dic3!$F$3:$F$99980,Produccion_PJ!$K332,Resultados_Dic3!$D$3:$D$99980,Produccion_PJ!$K$328,Resultados_Dic3!$E$3:$E$99980,Produccion_PJ!$J332,Resultados_Dic3!$A$3:$A$99980,Produccion_PJ!$H332)</f>
        <v>0.427956638976</v>
      </c>
      <c r="S332" s="21">
        <f>+SUMIFS(Resultados_Dic3!O$3:O$99980,Resultados_Dic3!$F$3:$F$99980,Produccion_PJ!$K332,Resultados_Dic3!$D$3:$D$99980,Produccion_PJ!$K$328,Resultados_Dic3!$E$3:$E$99980,Produccion_PJ!$J332,Resultados_Dic3!$A$3:$A$99980,Produccion_PJ!$H332)</f>
        <v>0.427956638976</v>
      </c>
      <c r="T332" s="21">
        <f>+SUMIFS(Resultados_Dic3!P$3:P$99980,Resultados_Dic3!$F$3:$F$99980,Produccion_PJ!$K332,Resultados_Dic3!$D$3:$D$99980,Produccion_PJ!$K$328,Resultados_Dic3!$E$3:$E$99980,Produccion_PJ!$J332,Resultados_Dic3!$A$3:$A$99980,Produccion_PJ!$H332)</f>
        <v>0.218207093875212</v>
      </c>
      <c r="U332" s="21">
        <f>+SUMIFS(Resultados_Dic3!Q$3:Q$99980,Resultados_Dic3!$F$3:$F$99980,Produccion_PJ!$K332,Resultados_Dic3!$D$3:$D$99980,Produccion_PJ!$K$328,Resultados_Dic3!$E$3:$E$99980,Produccion_PJ!$J332,Resultados_Dic3!$A$3:$A$99980,Produccion_PJ!$H332)</f>
        <v>0</v>
      </c>
      <c r="V332" s="21">
        <f>+SUMIFS(Resultados_Dic3!R$3:R$99980,Resultados_Dic3!$F$3:$F$99980,Produccion_PJ!$K332,Resultados_Dic3!$D$3:$D$99980,Produccion_PJ!$K$328,Resultados_Dic3!$E$3:$E$99980,Produccion_PJ!$J332,Resultados_Dic3!$A$3:$A$99980,Produccion_PJ!$H332)</f>
        <v>0</v>
      </c>
      <c r="W332" s="21">
        <f>+SUMIFS(Resultados_Dic3!S$3:S$99980,Resultados_Dic3!$F$3:$F$99980,Produccion_PJ!$K332,Resultados_Dic3!$D$3:$D$99980,Produccion_PJ!$K$328,Resultados_Dic3!$E$3:$E$99980,Produccion_PJ!$J332,Resultados_Dic3!$A$3:$A$99980,Produccion_PJ!$H332)</f>
        <v>0</v>
      </c>
      <c r="X332" s="21">
        <f>+SUMIFS(Resultados_Dic3!T$3:T$99980,Resultados_Dic3!$F$3:$F$99980,Produccion_PJ!$K332,Resultados_Dic3!$D$3:$D$99980,Produccion_PJ!$K$328,Resultados_Dic3!$E$3:$E$99980,Produccion_PJ!$J332,Resultados_Dic3!$A$3:$A$99980,Produccion_PJ!$H332)</f>
        <v>0</v>
      </c>
      <c r="Y332" s="21">
        <f>+SUMIFS(Resultados_Dic3!U$3:U$99980,Resultados_Dic3!$F$3:$F$99980,Produccion_PJ!$K332,Resultados_Dic3!$D$3:$D$99980,Produccion_PJ!$K$328,Resultados_Dic3!$E$3:$E$99980,Produccion_PJ!$J332,Resultados_Dic3!$A$3:$A$99980,Produccion_PJ!$H332)</f>
        <v>0</v>
      </c>
      <c r="Z332" s="21">
        <f>+SUMIFS(Resultados_Dic3!V$3:V$99980,Resultados_Dic3!$F$3:$F$99980,Produccion_PJ!$K332,Resultados_Dic3!$D$3:$D$99980,Produccion_PJ!$K$328,Resultados_Dic3!$E$3:$E$99980,Produccion_PJ!$J332,Resultados_Dic3!$A$3:$A$99980,Produccion_PJ!$H332)</f>
        <v>0</v>
      </c>
      <c r="AA332" s="21">
        <f>+SUMIFS(Resultados_Dic3!W$3:W$99980,Resultados_Dic3!$F$3:$F$99980,Produccion_PJ!$K332,Resultados_Dic3!$D$3:$D$99980,Produccion_PJ!$K$328,Resultados_Dic3!$E$3:$E$99980,Produccion_PJ!$J332,Resultados_Dic3!$A$3:$A$99980,Produccion_PJ!$H332)</f>
        <v>0</v>
      </c>
      <c r="AB332" s="21">
        <f>+SUMIFS(Resultados_Dic3!X$3:X$99980,Resultados_Dic3!$F$3:$F$99980,Produccion_PJ!$K332,Resultados_Dic3!$D$3:$D$99980,Produccion_PJ!$K$328,Resultados_Dic3!$E$3:$E$99980,Produccion_PJ!$J332,Resultados_Dic3!$A$3:$A$99980,Produccion_PJ!$H332)</f>
        <v>0</v>
      </c>
      <c r="AC332" s="21">
        <f>+SUMIFS(Resultados_Dic3!Y$3:Y$99980,Resultados_Dic3!$F$3:$F$99980,Produccion_PJ!$K332,Resultados_Dic3!$D$3:$D$99980,Produccion_PJ!$K$328,Resultados_Dic3!$E$3:$E$99980,Produccion_PJ!$J332,Resultados_Dic3!$A$3:$A$99980,Produccion_PJ!$H332)</f>
        <v>0</v>
      </c>
      <c r="AD332" s="21">
        <f>+SUMIFS(Resultados_Dic3!Z$3:Z$99980,Resultados_Dic3!$F$3:$F$99980,Produccion_PJ!$K332,Resultados_Dic3!$D$3:$D$99980,Produccion_PJ!$K$328,Resultados_Dic3!$E$3:$E$99980,Produccion_PJ!$J332,Resultados_Dic3!$A$3:$A$99980,Produccion_PJ!$H332)</f>
        <v>0</v>
      </c>
      <c r="AE332" s="21">
        <f>+SUMIFS(Resultados_Dic3!AA$3:AA$99980,Resultados_Dic3!$F$3:$F$99980,Produccion_PJ!$K332,Resultados_Dic3!$D$3:$D$99980,Produccion_PJ!$K$328,Resultados_Dic3!$E$3:$E$99980,Produccion_PJ!$J332,Resultados_Dic3!$A$3:$A$99980,Produccion_PJ!$H332)</f>
        <v>0</v>
      </c>
      <c r="AF332" s="21">
        <f>+SUMIFS(Resultados_Dic3!AB$3:AB$99980,Resultados_Dic3!$F$3:$F$99980,Produccion_PJ!$K332,Resultados_Dic3!$D$3:$D$99980,Produccion_PJ!$K$328,Resultados_Dic3!$E$3:$E$99980,Produccion_PJ!$J332,Resultados_Dic3!$A$3:$A$99980,Produccion_PJ!$H332)</f>
        <v>0</v>
      </c>
      <c r="AG332" s="21">
        <f>+SUMIFS(Resultados_Dic3!AC$3:AC$99980,Resultados_Dic3!$F$3:$F$99980,Produccion_PJ!$K332,Resultados_Dic3!$D$3:$D$99980,Produccion_PJ!$K$328,Resultados_Dic3!$E$3:$E$99980,Produccion_PJ!$J332,Resultados_Dic3!$A$3:$A$99980,Produccion_PJ!$H332)</f>
        <v>0</v>
      </c>
      <c r="AH332" s="21">
        <f>+SUMIFS(Resultados_Dic3!AD$3:AD$99980,Resultados_Dic3!$F$3:$F$99980,Produccion_PJ!$K332,Resultados_Dic3!$D$3:$D$99980,Produccion_PJ!$K$328,Resultados_Dic3!$E$3:$E$99980,Produccion_PJ!$J332,Resultados_Dic3!$A$3:$A$99980,Produccion_PJ!$H332)</f>
        <v>0</v>
      </c>
      <c r="AI332" s="21">
        <f>+SUMIFS(Resultados_Dic3!AE$3:AE$99980,Resultados_Dic3!$F$3:$F$99980,Produccion_PJ!$K332,Resultados_Dic3!$D$3:$D$99980,Produccion_PJ!$K$328,Resultados_Dic3!$E$3:$E$99980,Produccion_PJ!$J332,Resultados_Dic3!$A$3:$A$99980,Produccion_PJ!$H332)</f>
        <v>0</v>
      </c>
      <c r="AJ332" s="21">
        <f>+SUMIFS(Resultados_Dic3!AF$3:AF$99980,Resultados_Dic3!$F$3:$F$99980,Produccion_PJ!$K332,Resultados_Dic3!$D$3:$D$99980,Produccion_PJ!$K$328,Resultados_Dic3!$E$3:$E$99980,Produccion_PJ!$J332,Resultados_Dic3!$A$3:$A$99980,Produccion_PJ!$H332)</f>
        <v>0</v>
      </c>
      <c r="AK332" s="21">
        <f>+SUMIFS(Resultados_Dic3!AG$3:AG$99980,Resultados_Dic3!$F$3:$F$99980,Produccion_PJ!$K332,Resultados_Dic3!$D$3:$D$99980,Produccion_PJ!$K$328,Resultados_Dic3!$E$3:$E$99980,Produccion_PJ!$J332,Resultados_Dic3!$A$3:$A$99980,Produccion_PJ!$H332)</f>
        <v>0</v>
      </c>
      <c r="AL332" s="21">
        <f>+SUMIFS(Resultados_Dic3!AH$3:AH$99980,Resultados_Dic3!$F$3:$F$99980,Produccion_PJ!$K332,Resultados_Dic3!$D$3:$D$99980,Produccion_PJ!$K$328,Resultados_Dic3!$E$3:$E$99980,Produccion_PJ!$J332,Resultados_Dic3!$A$3:$A$99980,Produccion_PJ!$H332)</f>
        <v>0</v>
      </c>
      <c r="AM332" s="21">
        <f>+SUMIFS(Resultados_Dic3!AI$3:AI$99980,Resultados_Dic3!$F$3:$F$99980,Produccion_PJ!$K332,Resultados_Dic3!$D$3:$D$99980,Produccion_PJ!$K$328,Resultados_Dic3!$E$3:$E$99980,Produccion_PJ!$J332,Resultados_Dic3!$A$3:$A$99980,Produccion_PJ!$H332)</f>
        <v>0</v>
      </c>
      <c r="AN332" s="21">
        <f>+SUMIFS(Resultados_Dic3!AJ$3:AJ$99980,Resultados_Dic3!$F$3:$F$99980,Produccion_PJ!$K332,Resultados_Dic3!$D$3:$D$99980,Produccion_PJ!$K$328,Resultados_Dic3!$E$3:$E$99980,Produccion_PJ!$J332,Resultados_Dic3!$A$3:$A$99980,Produccion_PJ!$H332)</f>
        <v>0</v>
      </c>
      <c r="AO332" s="21">
        <f>+SUMIFS(Resultados_Dic3!AK$3:AK$99980,Resultados_Dic3!$F$3:$F$99980,Produccion_PJ!$K332,Resultados_Dic3!$D$3:$D$99980,Produccion_PJ!$K$328,Resultados_Dic3!$E$3:$E$99980,Produccion_PJ!$J332,Resultados_Dic3!$A$3:$A$99980,Produccion_PJ!$H332)</f>
        <v>0</v>
      </c>
      <c r="AP332" s="21">
        <f>+SUMIFS(Resultados_Dic3!AL$3:AL$99980,Resultados_Dic3!$F$3:$F$99980,Produccion_PJ!$K332,Resultados_Dic3!$D$3:$D$99980,Produccion_PJ!$K$328,Resultados_Dic3!$E$3:$E$99980,Produccion_PJ!$J332,Resultados_Dic3!$A$3:$A$99980,Produccion_PJ!$H332)</f>
        <v>0</v>
      </c>
      <c r="AQ332" s="21">
        <f>+SUMIFS(Resultados_Dic3!AM$3:AM$99980,Resultados_Dic3!$F$3:$F$99980,Produccion_PJ!$K332,Resultados_Dic3!$D$3:$D$99980,Produccion_PJ!$K$328,Resultados_Dic3!$E$3:$E$99980,Produccion_PJ!$J332,Resultados_Dic3!$A$3:$A$99980,Produccion_PJ!$H332)</f>
        <v>0</v>
      </c>
    </row>
    <row r="333" spans="1:47" x14ac:dyDescent="0.25">
      <c r="H333" s="17" t="str">
        <f t="shared" si="719"/>
        <v>DIC5</v>
      </c>
      <c r="J333" s="24" t="s">
        <v>79</v>
      </c>
      <c r="K333" s="59" t="s">
        <v>226</v>
      </c>
      <c r="L333" s="21">
        <f>+SUMIFS(Resultados_Dic3!H$3:H$99980,Resultados_Dic3!$F$3:$F$99980,Produccion_PJ!$K333,Resultados_Dic3!$D$3:$D$99980,Produccion_PJ!$K$328,Resultados_Dic3!$E$3:$E$99980,Produccion_PJ!$J333,Resultados_Dic3!$A$3:$A$99980,Produccion_PJ!$H333)</f>
        <v>0</v>
      </c>
      <c r="M333" s="21">
        <f>+SUMIFS(Resultados_Dic3!I$3:I$99980,Resultados_Dic3!$F$3:$F$99980,Produccion_PJ!$K333,Resultados_Dic3!$D$3:$D$99980,Produccion_PJ!$K$328,Resultados_Dic3!$E$3:$E$99980,Produccion_PJ!$J333,Resultados_Dic3!$A$3:$A$99980,Produccion_PJ!$H333)</f>
        <v>0</v>
      </c>
      <c r="N333" s="21">
        <f>+SUMIFS(Resultados_Dic3!J$3:J$99980,Resultados_Dic3!$F$3:$F$99980,Produccion_PJ!$K333,Resultados_Dic3!$D$3:$D$99980,Produccion_PJ!$K$328,Resultados_Dic3!$E$3:$E$99980,Produccion_PJ!$J333,Resultados_Dic3!$A$3:$A$99980,Produccion_PJ!$H333)</f>
        <v>0</v>
      </c>
      <c r="O333" s="21">
        <f>+SUMIFS(Resultados_Dic3!K$3:K$99980,Resultados_Dic3!$F$3:$F$99980,Produccion_PJ!$K333,Resultados_Dic3!$D$3:$D$99980,Produccion_PJ!$K$328,Resultados_Dic3!$E$3:$E$99980,Produccion_PJ!$J333,Resultados_Dic3!$A$3:$A$99980,Produccion_PJ!$H333)</f>
        <v>0</v>
      </c>
      <c r="P333" s="21">
        <f>+SUMIFS(Resultados_Dic3!L$3:L$99980,Resultados_Dic3!$F$3:$F$99980,Produccion_PJ!$K333,Resultados_Dic3!$D$3:$D$99980,Produccion_PJ!$K$328,Resultados_Dic3!$E$3:$E$99980,Produccion_PJ!$J333,Resultados_Dic3!$A$3:$A$99980,Produccion_PJ!$H333)</f>
        <v>0</v>
      </c>
      <c r="Q333" s="21">
        <f>+SUMIFS(Resultados_Dic3!M$3:M$99980,Resultados_Dic3!$F$3:$F$99980,Produccion_PJ!$K333,Resultados_Dic3!$D$3:$D$99980,Produccion_PJ!$K$328,Resultados_Dic3!$E$3:$E$99980,Produccion_PJ!$J333,Resultados_Dic3!$A$3:$A$99980,Produccion_PJ!$H333)</f>
        <v>0</v>
      </c>
      <c r="R333" s="21">
        <f>+SUMIFS(Resultados_Dic3!N$3:N$99980,Resultados_Dic3!$F$3:$F$99980,Produccion_PJ!$K333,Resultados_Dic3!$D$3:$D$99980,Produccion_PJ!$K$328,Resultados_Dic3!$E$3:$E$99980,Produccion_PJ!$J333,Resultados_Dic3!$A$3:$A$99980,Produccion_PJ!$H333)</f>
        <v>0</v>
      </c>
      <c r="S333" s="21">
        <f>+SUMIFS(Resultados_Dic3!O$3:O$99980,Resultados_Dic3!$F$3:$F$99980,Produccion_PJ!$K333,Resultados_Dic3!$D$3:$D$99980,Produccion_PJ!$K$328,Resultados_Dic3!$E$3:$E$99980,Produccion_PJ!$J333,Resultados_Dic3!$A$3:$A$99980,Produccion_PJ!$H333)</f>
        <v>0</v>
      </c>
      <c r="T333" s="21">
        <f>+SUMIFS(Resultados_Dic3!P$3:P$99980,Resultados_Dic3!$F$3:$F$99980,Produccion_PJ!$K333,Resultados_Dic3!$D$3:$D$99980,Produccion_PJ!$K$328,Resultados_Dic3!$E$3:$E$99980,Produccion_PJ!$J333,Resultados_Dic3!$A$3:$A$99980,Produccion_PJ!$H333)</f>
        <v>2.7578234924397599E-3</v>
      </c>
      <c r="U333" s="21">
        <f>+SUMIFS(Resultados_Dic3!Q$3:Q$99980,Resultados_Dic3!$F$3:$F$99980,Produccion_PJ!$K333,Resultados_Dic3!$D$3:$D$99980,Produccion_PJ!$K$328,Resultados_Dic3!$E$3:$E$99980,Produccion_PJ!$J333,Resultados_Dic3!$A$3:$A$99980,Produccion_PJ!$H333)</f>
        <v>2.51568283263722E-3</v>
      </c>
      <c r="V333" s="21">
        <f>+SUMIFS(Resultados_Dic3!R$3:R$99980,Resultados_Dic3!$F$3:$F$99980,Produccion_PJ!$K333,Resultados_Dic3!$D$3:$D$99980,Produccion_PJ!$K$328,Resultados_Dic3!$E$3:$E$99980,Produccion_PJ!$J333,Resultados_Dic3!$A$3:$A$99980,Produccion_PJ!$H333)</f>
        <v>1.6100932142641699E-3</v>
      </c>
      <c r="W333" s="21">
        <f>+SUMIFS(Resultados_Dic3!S$3:S$99980,Resultados_Dic3!$F$3:$F$99980,Produccion_PJ!$K333,Resultados_Dic3!$D$3:$D$99980,Produccion_PJ!$K$328,Resultados_Dic3!$E$3:$E$99980,Produccion_PJ!$J333,Resultados_Dic3!$A$3:$A$99980,Produccion_PJ!$H333)</f>
        <v>1.6100932142642001E-3</v>
      </c>
      <c r="X333" s="21">
        <f>+SUMIFS(Resultados_Dic3!T$3:T$99980,Resultados_Dic3!$F$3:$F$99980,Produccion_PJ!$K333,Resultados_Dic3!$D$3:$D$99980,Produccion_PJ!$K$328,Resultados_Dic3!$E$3:$E$99980,Produccion_PJ!$J333,Resultados_Dic3!$A$3:$A$99980,Produccion_PJ!$H333)</f>
        <v>1.6100932142642001E-3</v>
      </c>
      <c r="Y333" s="21">
        <f>+SUMIFS(Resultados_Dic3!U$3:U$99980,Resultados_Dic3!$F$3:$F$99980,Produccion_PJ!$K333,Resultados_Dic3!$D$3:$D$99980,Produccion_PJ!$K$328,Resultados_Dic3!$E$3:$E$99980,Produccion_PJ!$J333,Resultados_Dic3!$A$3:$A$99980,Produccion_PJ!$H333)</f>
        <v>1.14013193576363E-3</v>
      </c>
      <c r="Z333" s="21">
        <f>+SUMIFS(Resultados_Dic3!V$3:V$99980,Resultados_Dic3!$F$3:$F$99980,Produccion_PJ!$K333,Resultados_Dic3!$D$3:$D$99980,Produccion_PJ!$K$328,Resultados_Dic3!$E$3:$E$99980,Produccion_PJ!$J333,Resultados_Dic3!$A$3:$A$99980,Produccion_PJ!$H333)</f>
        <v>0</v>
      </c>
      <c r="AA333" s="21">
        <f>+SUMIFS(Resultados_Dic3!W$3:W$99980,Resultados_Dic3!$F$3:$F$99980,Produccion_PJ!$K333,Resultados_Dic3!$D$3:$D$99980,Produccion_PJ!$K$328,Resultados_Dic3!$E$3:$E$99980,Produccion_PJ!$J333,Resultados_Dic3!$A$3:$A$99980,Produccion_PJ!$H333)</f>
        <v>0</v>
      </c>
      <c r="AB333" s="21">
        <f>+SUMIFS(Resultados_Dic3!X$3:X$99980,Resultados_Dic3!$F$3:$F$99980,Produccion_PJ!$K333,Resultados_Dic3!$D$3:$D$99980,Produccion_PJ!$K$328,Resultados_Dic3!$E$3:$E$99980,Produccion_PJ!$J333,Resultados_Dic3!$A$3:$A$99980,Produccion_PJ!$H333)</f>
        <v>0</v>
      </c>
      <c r="AC333" s="21">
        <f>+SUMIFS(Resultados_Dic3!Y$3:Y$99980,Resultados_Dic3!$F$3:$F$99980,Produccion_PJ!$K333,Resultados_Dic3!$D$3:$D$99980,Produccion_PJ!$K$328,Resultados_Dic3!$E$3:$E$99980,Produccion_PJ!$J333,Resultados_Dic3!$A$3:$A$99980,Produccion_PJ!$H333)</f>
        <v>0</v>
      </c>
      <c r="AD333" s="21">
        <f>+SUMIFS(Resultados_Dic3!Z$3:Z$99980,Resultados_Dic3!$F$3:$F$99980,Produccion_PJ!$K333,Resultados_Dic3!$D$3:$D$99980,Produccion_PJ!$K$328,Resultados_Dic3!$E$3:$E$99980,Produccion_PJ!$J333,Resultados_Dic3!$A$3:$A$99980,Produccion_PJ!$H333)</f>
        <v>0</v>
      </c>
      <c r="AE333" s="21">
        <f>+SUMIFS(Resultados_Dic3!AA$3:AA$99980,Resultados_Dic3!$F$3:$F$99980,Produccion_PJ!$K333,Resultados_Dic3!$D$3:$D$99980,Produccion_PJ!$K$328,Resultados_Dic3!$E$3:$E$99980,Produccion_PJ!$J333,Resultados_Dic3!$A$3:$A$99980,Produccion_PJ!$H333)</f>
        <v>0</v>
      </c>
      <c r="AF333" s="21">
        <f>+SUMIFS(Resultados_Dic3!AB$3:AB$99980,Resultados_Dic3!$F$3:$F$99980,Produccion_PJ!$K333,Resultados_Dic3!$D$3:$D$99980,Produccion_PJ!$K$328,Resultados_Dic3!$E$3:$E$99980,Produccion_PJ!$J333,Resultados_Dic3!$A$3:$A$99980,Produccion_PJ!$H333)</f>
        <v>0</v>
      </c>
      <c r="AG333" s="21">
        <f>+SUMIFS(Resultados_Dic3!AC$3:AC$99980,Resultados_Dic3!$F$3:$F$99980,Produccion_PJ!$K333,Resultados_Dic3!$D$3:$D$99980,Produccion_PJ!$K$328,Resultados_Dic3!$E$3:$E$99980,Produccion_PJ!$J333,Resultados_Dic3!$A$3:$A$99980,Produccion_PJ!$H333)</f>
        <v>0</v>
      </c>
      <c r="AH333" s="21">
        <f>+SUMIFS(Resultados_Dic3!AD$3:AD$99980,Resultados_Dic3!$F$3:$F$99980,Produccion_PJ!$K333,Resultados_Dic3!$D$3:$D$99980,Produccion_PJ!$K$328,Resultados_Dic3!$E$3:$E$99980,Produccion_PJ!$J333,Resultados_Dic3!$A$3:$A$99980,Produccion_PJ!$H333)</f>
        <v>0</v>
      </c>
      <c r="AI333" s="21">
        <f>+SUMIFS(Resultados_Dic3!AE$3:AE$99980,Resultados_Dic3!$F$3:$F$99980,Produccion_PJ!$K333,Resultados_Dic3!$D$3:$D$99980,Produccion_PJ!$K$328,Resultados_Dic3!$E$3:$E$99980,Produccion_PJ!$J333,Resultados_Dic3!$A$3:$A$99980,Produccion_PJ!$H333)</f>
        <v>0</v>
      </c>
      <c r="AJ333" s="21">
        <f>+SUMIFS(Resultados_Dic3!AF$3:AF$99980,Resultados_Dic3!$F$3:$F$99980,Produccion_PJ!$K333,Resultados_Dic3!$D$3:$D$99980,Produccion_PJ!$K$328,Resultados_Dic3!$E$3:$E$99980,Produccion_PJ!$J333,Resultados_Dic3!$A$3:$A$99980,Produccion_PJ!$H333)</f>
        <v>0</v>
      </c>
      <c r="AK333" s="21">
        <f>+SUMIFS(Resultados_Dic3!AG$3:AG$99980,Resultados_Dic3!$F$3:$F$99980,Produccion_PJ!$K333,Resultados_Dic3!$D$3:$D$99980,Produccion_PJ!$K$328,Resultados_Dic3!$E$3:$E$99980,Produccion_PJ!$J333,Resultados_Dic3!$A$3:$A$99980,Produccion_PJ!$H333)</f>
        <v>0</v>
      </c>
      <c r="AL333" s="21">
        <f>+SUMIFS(Resultados_Dic3!AH$3:AH$99980,Resultados_Dic3!$F$3:$F$99980,Produccion_PJ!$K333,Resultados_Dic3!$D$3:$D$99980,Produccion_PJ!$K$328,Resultados_Dic3!$E$3:$E$99980,Produccion_PJ!$J333,Resultados_Dic3!$A$3:$A$99980,Produccion_PJ!$H333)</f>
        <v>0</v>
      </c>
      <c r="AM333" s="21">
        <f>+SUMIFS(Resultados_Dic3!AI$3:AI$99980,Resultados_Dic3!$F$3:$F$99980,Produccion_PJ!$K333,Resultados_Dic3!$D$3:$D$99980,Produccion_PJ!$K$328,Resultados_Dic3!$E$3:$E$99980,Produccion_PJ!$J333,Resultados_Dic3!$A$3:$A$99980,Produccion_PJ!$H333)</f>
        <v>0</v>
      </c>
      <c r="AN333" s="21">
        <f>+SUMIFS(Resultados_Dic3!AJ$3:AJ$99980,Resultados_Dic3!$F$3:$F$99980,Produccion_PJ!$K333,Resultados_Dic3!$D$3:$D$99980,Produccion_PJ!$K$328,Resultados_Dic3!$E$3:$E$99980,Produccion_PJ!$J333,Resultados_Dic3!$A$3:$A$99980,Produccion_PJ!$H333)</f>
        <v>0</v>
      </c>
      <c r="AO333" s="21">
        <f>+SUMIFS(Resultados_Dic3!AK$3:AK$99980,Resultados_Dic3!$F$3:$F$99980,Produccion_PJ!$K333,Resultados_Dic3!$D$3:$D$99980,Produccion_PJ!$K$328,Resultados_Dic3!$E$3:$E$99980,Produccion_PJ!$J333,Resultados_Dic3!$A$3:$A$99980,Produccion_PJ!$H333)</f>
        <v>0</v>
      </c>
      <c r="AP333" s="21">
        <f>+SUMIFS(Resultados_Dic3!AL$3:AL$99980,Resultados_Dic3!$F$3:$F$99980,Produccion_PJ!$K333,Resultados_Dic3!$D$3:$D$99980,Produccion_PJ!$K$328,Resultados_Dic3!$E$3:$E$99980,Produccion_PJ!$J333,Resultados_Dic3!$A$3:$A$99980,Produccion_PJ!$H333)</f>
        <v>0</v>
      </c>
      <c r="AQ333" s="21">
        <f>+SUMIFS(Resultados_Dic3!AM$3:AM$99980,Resultados_Dic3!$F$3:$F$99980,Produccion_PJ!$K333,Resultados_Dic3!$D$3:$D$99980,Produccion_PJ!$K$328,Resultados_Dic3!$E$3:$E$99980,Produccion_PJ!$J333,Resultados_Dic3!$A$3:$A$99980,Produccion_PJ!$H333)</f>
        <v>0</v>
      </c>
    </row>
    <row r="334" spans="1:47" x14ac:dyDescent="0.25">
      <c r="H334" s="17" t="str">
        <f t="shared" si="719"/>
        <v>DIC5</v>
      </c>
      <c r="J334" s="24" t="s">
        <v>80</v>
      </c>
      <c r="K334" s="59" t="s">
        <v>378</v>
      </c>
      <c r="L334" s="21">
        <f>+SUMIFS(Resultados_Dic3!H$3:H$99980,Resultados_Dic3!$F$3:$F$99980,Produccion_PJ!$K334,Resultados_Dic3!$D$3:$D$99980,Produccion_PJ!$K$328,Resultados_Dic3!$E$3:$E$99980,Produccion_PJ!$J334,Resultados_Dic3!$A$3:$A$99980,Produccion_PJ!$H334)</f>
        <v>0</v>
      </c>
      <c r="M334" s="21">
        <f>+SUMIFS(Resultados_Dic3!I$3:I$99980,Resultados_Dic3!$F$3:$F$99980,Produccion_PJ!$K334,Resultados_Dic3!$D$3:$D$99980,Produccion_PJ!$K$328,Resultados_Dic3!$E$3:$E$99980,Produccion_PJ!$J334,Resultados_Dic3!$A$3:$A$99980,Produccion_PJ!$H334)</f>
        <v>0</v>
      </c>
      <c r="N334" s="21">
        <f>+SUMIFS(Resultados_Dic3!J$3:J$99980,Resultados_Dic3!$F$3:$F$99980,Produccion_PJ!$K334,Resultados_Dic3!$D$3:$D$99980,Produccion_PJ!$K$328,Resultados_Dic3!$E$3:$E$99980,Produccion_PJ!$J334,Resultados_Dic3!$A$3:$A$99980,Produccion_PJ!$H334)</f>
        <v>0</v>
      </c>
      <c r="O334" s="21">
        <f>+SUMIFS(Resultados_Dic3!K$3:K$99980,Resultados_Dic3!$F$3:$F$99980,Produccion_PJ!$K334,Resultados_Dic3!$D$3:$D$99980,Produccion_PJ!$K$328,Resultados_Dic3!$E$3:$E$99980,Produccion_PJ!$J334,Resultados_Dic3!$A$3:$A$99980,Produccion_PJ!$H334)</f>
        <v>0</v>
      </c>
      <c r="P334" s="21">
        <f>+SUMIFS(Resultados_Dic3!L$3:L$99980,Resultados_Dic3!$F$3:$F$99980,Produccion_PJ!$K334,Resultados_Dic3!$D$3:$D$99980,Produccion_PJ!$K$328,Resultados_Dic3!$E$3:$E$99980,Produccion_PJ!$J334,Resultados_Dic3!$A$3:$A$99980,Produccion_PJ!$H334)</f>
        <v>0</v>
      </c>
      <c r="Q334" s="21">
        <f>+SUMIFS(Resultados_Dic3!M$3:M$99980,Resultados_Dic3!$F$3:$F$99980,Produccion_PJ!$K334,Resultados_Dic3!$D$3:$D$99980,Produccion_PJ!$K$328,Resultados_Dic3!$E$3:$E$99980,Produccion_PJ!$J334,Resultados_Dic3!$A$3:$A$99980,Produccion_PJ!$H334)</f>
        <v>0</v>
      </c>
      <c r="R334" s="21">
        <f>+SUMIFS(Resultados_Dic3!N$3:N$99980,Resultados_Dic3!$F$3:$F$99980,Produccion_PJ!$K334,Resultados_Dic3!$D$3:$D$99980,Produccion_PJ!$K$328,Resultados_Dic3!$E$3:$E$99980,Produccion_PJ!$J334,Resultados_Dic3!$A$3:$A$99980,Produccion_PJ!$H334)</f>
        <v>0</v>
      </c>
      <c r="S334" s="21">
        <f>+SUMIFS(Resultados_Dic3!O$3:O$99980,Resultados_Dic3!$F$3:$F$99980,Produccion_PJ!$K334,Resultados_Dic3!$D$3:$D$99980,Produccion_PJ!$K$328,Resultados_Dic3!$E$3:$E$99980,Produccion_PJ!$J334,Resultados_Dic3!$A$3:$A$99980,Produccion_PJ!$H334)</f>
        <v>0</v>
      </c>
      <c r="T334" s="21">
        <f>+SUMIFS(Resultados_Dic3!P$3:P$99980,Resultados_Dic3!$F$3:$F$99980,Produccion_PJ!$K334,Resultados_Dic3!$D$3:$D$99980,Produccion_PJ!$K$328,Resultados_Dic3!$E$3:$E$99980,Produccion_PJ!$J334,Resultados_Dic3!$A$3:$A$99980,Produccion_PJ!$H334)</f>
        <v>0</v>
      </c>
      <c r="U334" s="21">
        <f>+SUMIFS(Resultados_Dic3!Q$3:Q$99980,Resultados_Dic3!$F$3:$F$99980,Produccion_PJ!$K334,Resultados_Dic3!$D$3:$D$99980,Produccion_PJ!$K$328,Resultados_Dic3!$E$3:$E$99980,Produccion_PJ!$J334,Resultados_Dic3!$A$3:$A$99980,Produccion_PJ!$H334)</f>
        <v>0</v>
      </c>
      <c r="V334" s="21">
        <f>+SUMIFS(Resultados_Dic3!R$3:R$99980,Resultados_Dic3!$F$3:$F$99980,Produccion_PJ!$K334,Resultados_Dic3!$D$3:$D$99980,Produccion_PJ!$K$328,Resultados_Dic3!$E$3:$E$99980,Produccion_PJ!$J334,Resultados_Dic3!$A$3:$A$99980,Produccion_PJ!$H334)</f>
        <v>0</v>
      </c>
      <c r="W334" s="21">
        <f>+SUMIFS(Resultados_Dic3!S$3:S$99980,Resultados_Dic3!$F$3:$F$99980,Produccion_PJ!$K334,Resultados_Dic3!$D$3:$D$99980,Produccion_PJ!$K$328,Resultados_Dic3!$E$3:$E$99980,Produccion_PJ!$J334,Resultados_Dic3!$A$3:$A$99980,Produccion_PJ!$H334)</f>
        <v>0</v>
      </c>
      <c r="X334" s="21">
        <f>+SUMIFS(Resultados_Dic3!T$3:T$99980,Resultados_Dic3!$F$3:$F$99980,Produccion_PJ!$K334,Resultados_Dic3!$D$3:$D$99980,Produccion_PJ!$K$328,Resultados_Dic3!$E$3:$E$99980,Produccion_PJ!$J334,Resultados_Dic3!$A$3:$A$99980,Produccion_PJ!$H334)</f>
        <v>0</v>
      </c>
      <c r="Y334" s="21">
        <f>+SUMIFS(Resultados_Dic3!U$3:U$99980,Resultados_Dic3!$F$3:$F$99980,Produccion_PJ!$K334,Resultados_Dic3!$D$3:$D$99980,Produccion_PJ!$K$328,Resultados_Dic3!$E$3:$E$99980,Produccion_PJ!$J334,Resultados_Dic3!$A$3:$A$99980,Produccion_PJ!$H334)</f>
        <v>0</v>
      </c>
      <c r="Z334" s="21">
        <f>+SUMIFS(Resultados_Dic3!V$3:V$99980,Resultados_Dic3!$F$3:$F$99980,Produccion_PJ!$K334,Resultados_Dic3!$D$3:$D$99980,Produccion_PJ!$K$328,Resultados_Dic3!$E$3:$E$99980,Produccion_PJ!$J334,Resultados_Dic3!$A$3:$A$99980,Produccion_PJ!$H334)</f>
        <v>0</v>
      </c>
      <c r="AA334" s="21">
        <f>+SUMIFS(Resultados_Dic3!W$3:W$99980,Resultados_Dic3!$F$3:$F$99980,Produccion_PJ!$K334,Resultados_Dic3!$D$3:$D$99980,Produccion_PJ!$K$328,Resultados_Dic3!$E$3:$E$99980,Produccion_PJ!$J334,Resultados_Dic3!$A$3:$A$99980,Produccion_PJ!$H334)</f>
        <v>0</v>
      </c>
      <c r="AB334" s="21">
        <f>+SUMIFS(Resultados_Dic3!X$3:X$99980,Resultados_Dic3!$F$3:$F$99980,Produccion_PJ!$K334,Resultados_Dic3!$D$3:$D$99980,Produccion_PJ!$K$328,Resultados_Dic3!$E$3:$E$99980,Produccion_PJ!$J334,Resultados_Dic3!$A$3:$A$99980,Produccion_PJ!$H334)</f>
        <v>0</v>
      </c>
      <c r="AC334" s="21">
        <f>+SUMIFS(Resultados_Dic3!Y$3:Y$99980,Resultados_Dic3!$F$3:$F$99980,Produccion_PJ!$K334,Resultados_Dic3!$D$3:$D$99980,Produccion_PJ!$K$328,Resultados_Dic3!$E$3:$E$99980,Produccion_PJ!$J334,Resultados_Dic3!$A$3:$A$99980,Produccion_PJ!$H334)</f>
        <v>0</v>
      </c>
      <c r="AD334" s="21">
        <f>+SUMIFS(Resultados_Dic3!Z$3:Z$99980,Resultados_Dic3!$F$3:$F$99980,Produccion_PJ!$K334,Resultados_Dic3!$D$3:$D$99980,Produccion_PJ!$K$328,Resultados_Dic3!$E$3:$E$99980,Produccion_PJ!$J334,Resultados_Dic3!$A$3:$A$99980,Produccion_PJ!$H334)</f>
        <v>0</v>
      </c>
      <c r="AE334" s="21">
        <f>+SUMIFS(Resultados_Dic3!AA$3:AA$99980,Resultados_Dic3!$F$3:$F$99980,Produccion_PJ!$K334,Resultados_Dic3!$D$3:$D$99980,Produccion_PJ!$K$328,Resultados_Dic3!$E$3:$E$99980,Produccion_PJ!$J334,Resultados_Dic3!$A$3:$A$99980,Produccion_PJ!$H334)</f>
        <v>0</v>
      </c>
      <c r="AF334" s="21">
        <f>+SUMIFS(Resultados_Dic3!AB$3:AB$99980,Resultados_Dic3!$F$3:$F$99980,Produccion_PJ!$K334,Resultados_Dic3!$D$3:$D$99980,Produccion_PJ!$K$328,Resultados_Dic3!$E$3:$E$99980,Produccion_PJ!$J334,Resultados_Dic3!$A$3:$A$99980,Produccion_PJ!$H334)</f>
        <v>0</v>
      </c>
      <c r="AG334" s="21">
        <f>+SUMIFS(Resultados_Dic3!AC$3:AC$99980,Resultados_Dic3!$F$3:$F$99980,Produccion_PJ!$K334,Resultados_Dic3!$D$3:$D$99980,Produccion_PJ!$K$328,Resultados_Dic3!$E$3:$E$99980,Produccion_PJ!$J334,Resultados_Dic3!$A$3:$A$99980,Produccion_PJ!$H334)</f>
        <v>0</v>
      </c>
      <c r="AH334" s="21">
        <f>+SUMIFS(Resultados_Dic3!AD$3:AD$99980,Resultados_Dic3!$F$3:$F$99980,Produccion_PJ!$K334,Resultados_Dic3!$D$3:$D$99980,Produccion_PJ!$K$328,Resultados_Dic3!$E$3:$E$99980,Produccion_PJ!$J334,Resultados_Dic3!$A$3:$A$99980,Produccion_PJ!$H334)</f>
        <v>0</v>
      </c>
      <c r="AI334" s="21">
        <f>+SUMIFS(Resultados_Dic3!AE$3:AE$99980,Resultados_Dic3!$F$3:$F$99980,Produccion_PJ!$K334,Resultados_Dic3!$D$3:$D$99980,Produccion_PJ!$K$328,Resultados_Dic3!$E$3:$E$99980,Produccion_PJ!$J334,Resultados_Dic3!$A$3:$A$99980,Produccion_PJ!$H334)</f>
        <v>0</v>
      </c>
      <c r="AJ334" s="21">
        <f>+SUMIFS(Resultados_Dic3!AF$3:AF$99980,Resultados_Dic3!$F$3:$F$99980,Produccion_PJ!$K334,Resultados_Dic3!$D$3:$D$99980,Produccion_PJ!$K$328,Resultados_Dic3!$E$3:$E$99980,Produccion_PJ!$J334,Resultados_Dic3!$A$3:$A$99980,Produccion_PJ!$H334)</f>
        <v>0</v>
      </c>
      <c r="AK334" s="21">
        <f>+SUMIFS(Resultados_Dic3!AG$3:AG$99980,Resultados_Dic3!$F$3:$F$99980,Produccion_PJ!$K334,Resultados_Dic3!$D$3:$D$99980,Produccion_PJ!$K$328,Resultados_Dic3!$E$3:$E$99980,Produccion_PJ!$J334,Resultados_Dic3!$A$3:$A$99980,Produccion_PJ!$H334)</f>
        <v>0</v>
      </c>
      <c r="AL334" s="21">
        <f>+SUMIFS(Resultados_Dic3!AH$3:AH$99980,Resultados_Dic3!$F$3:$F$99980,Produccion_PJ!$K334,Resultados_Dic3!$D$3:$D$99980,Produccion_PJ!$K$328,Resultados_Dic3!$E$3:$E$99980,Produccion_PJ!$J334,Resultados_Dic3!$A$3:$A$99980,Produccion_PJ!$H334)</f>
        <v>0</v>
      </c>
      <c r="AM334" s="21">
        <f>+SUMIFS(Resultados_Dic3!AI$3:AI$99980,Resultados_Dic3!$F$3:$F$99980,Produccion_PJ!$K334,Resultados_Dic3!$D$3:$D$99980,Produccion_PJ!$K$328,Resultados_Dic3!$E$3:$E$99980,Produccion_PJ!$J334,Resultados_Dic3!$A$3:$A$99980,Produccion_PJ!$H334)</f>
        <v>0</v>
      </c>
      <c r="AN334" s="21">
        <f>+SUMIFS(Resultados_Dic3!AJ$3:AJ$99980,Resultados_Dic3!$F$3:$F$99980,Produccion_PJ!$K334,Resultados_Dic3!$D$3:$D$99980,Produccion_PJ!$K$328,Resultados_Dic3!$E$3:$E$99980,Produccion_PJ!$J334,Resultados_Dic3!$A$3:$A$99980,Produccion_PJ!$H334)</f>
        <v>0</v>
      </c>
      <c r="AO334" s="21">
        <f>+SUMIFS(Resultados_Dic3!AK$3:AK$99980,Resultados_Dic3!$F$3:$F$99980,Produccion_PJ!$K334,Resultados_Dic3!$D$3:$D$99980,Produccion_PJ!$K$328,Resultados_Dic3!$E$3:$E$99980,Produccion_PJ!$J334,Resultados_Dic3!$A$3:$A$99980,Produccion_PJ!$H334)</f>
        <v>0</v>
      </c>
      <c r="AP334" s="21">
        <f>+SUMIFS(Resultados_Dic3!AL$3:AL$99980,Resultados_Dic3!$F$3:$F$99980,Produccion_PJ!$K334,Resultados_Dic3!$D$3:$D$99980,Produccion_PJ!$K$328,Resultados_Dic3!$E$3:$E$99980,Produccion_PJ!$J334,Resultados_Dic3!$A$3:$A$99980,Produccion_PJ!$H334)</f>
        <v>0</v>
      </c>
      <c r="AQ334" s="21">
        <f>+SUMIFS(Resultados_Dic3!AM$3:AM$99980,Resultados_Dic3!$F$3:$F$99980,Produccion_PJ!$K334,Resultados_Dic3!$D$3:$D$99980,Produccion_PJ!$K$328,Resultados_Dic3!$E$3:$E$99980,Produccion_PJ!$J334,Resultados_Dic3!$A$3:$A$99980,Produccion_PJ!$H334)</f>
        <v>0</v>
      </c>
    </row>
    <row r="335" spans="1:47" x14ac:dyDescent="0.25">
      <c r="H335" s="17" t="str">
        <f t="shared" si="719"/>
        <v>DIC5</v>
      </c>
      <c r="J335" s="24" t="s">
        <v>81</v>
      </c>
      <c r="K335" s="59" t="s">
        <v>227</v>
      </c>
      <c r="L335" s="21">
        <f>+SUMIFS(Resultados_Dic3!H$3:H$99980,Resultados_Dic3!$F$3:$F$99980,Produccion_PJ!$K335,Resultados_Dic3!$D$3:$D$99980,Produccion_PJ!$K$328,Resultados_Dic3!$E$3:$E$99980,Produccion_PJ!$J335,Resultados_Dic3!$A$3:$A$99980,Produccion_PJ!$H335)</f>
        <v>2.52346333055865E-2</v>
      </c>
      <c r="M335" s="21">
        <f>+SUMIFS(Resultados_Dic3!I$3:I$99980,Resultados_Dic3!$F$3:$F$99980,Produccion_PJ!$K335,Resultados_Dic3!$D$3:$D$99980,Produccion_PJ!$K$328,Resultados_Dic3!$E$3:$E$99980,Produccion_PJ!$J335,Resultados_Dic3!$A$3:$A$99980,Produccion_PJ!$H335)</f>
        <v>2.2013032431985598E-2</v>
      </c>
      <c r="N335" s="21">
        <f>+SUMIFS(Resultados_Dic3!J$3:J$99980,Resultados_Dic3!$F$3:$F$99980,Produccion_PJ!$K335,Resultados_Dic3!$D$3:$D$99980,Produccion_PJ!$K$328,Resultados_Dic3!$E$3:$E$99980,Produccion_PJ!$J335,Resultados_Dic3!$A$3:$A$99980,Produccion_PJ!$H335)</f>
        <v>1.86162511462598E-2</v>
      </c>
      <c r="O335" s="21">
        <f>+SUMIFS(Resultados_Dic3!K$3:K$99980,Resultados_Dic3!$F$3:$F$99980,Produccion_PJ!$K335,Resultados_Dic3!$D$3:$D$99980,Produccion_PJ!$K$328,Resultados_Dic3!$E$3:$E$99980,Produccion_PJ!$J335,Resultados_Dic3!$A$3:$A$99980,Produccion_PJ!$H335)</f>
        <v>1.5219469860533999E-2</v>
      </c>
      <c r="P335" s="21">
        <f>+SUMIFS(Resultados_Dic3!L$3:L$99980,Resultados_Dic3!$F$3:$F$99980,Produccion_PJ!$K335,Resultados_Dic3!$D$3:$D$99980,Produccion_PJ!$K$328,Resultados_Dic3!$E$3:$E$99980,Produccion_PJ!$J335,Resultados_Dic3!$A$3:$A$99980,Produccion_PJ!$H335)</f>
        <v>1.1822688574808201E-2</v>
      </c>
      <c r="Q335" s="21">
        <f>+SUMIFS(Resultados_Dic3!M$3:M$99980,Resultados_Dic3!$F$3:$F$99980,Produccion_PJ!$K335,Resultados_Dic3!$D$3:$D$99980,Produccion_PJ!$K$328,Resultados_Dic3!$E$3:$E$99980,Produccion_PJ!$J335,Resultados_Dic3!$A$3:$A$99980,Produccion_PJ!$H335)</f>
        <v>8.1818506820410496E-3</v>
      </c>
      <c r="R335" s="21">
        <f>+SUMIFS(Resultados_Dic3!N$3:N$99980,Resultados_Dic3!$F$3:$F$99980,Produccion_PJ!$K335,Resultados_Dic3!$D$3:$D$99980,Produccion_PJ!$K$328,Resultados_Dic3!$E$3:$E$99980,Produccion_PJ!$J335,Resultados_Dic3!$A$3:$A$99980,Produccion_PJ!$H335)</f>
        <v>4.5410127892739098E-3</v>
      </c>
      <c r="S335" s="21">
        <f>+SUMIFS(Resultados_Dic3!O$3:O$99980,Resultados_Dic3!$F$3:$F$99980,Produccion_PJ!$K335,Resultados_Dic3!$D$3:$D$99980,Produccion_PJ!$K$328,Resultados_Dic3!$E$3:$E$99980,Produccion_PJ!$J335,Resultados_Dic3!$A$3:$A$99980,Produccion_PJ!$H335)</f>
        <v>2.0263063233308298E-3</v>
      </c>
      <c r="T335" s="21">
        <f>+SUMIFS(Resultados_Dic3!P$3:P$99980,Resultados_Dic3!$F$3:$F$99980,Produccion_PJ!$K335,Resultados_Dic3!$D$3:$D$99980,Produccion_PJ!$K$328,Resultados_Dic3!$E$3:$E$99980,Produccion_PJ!$J335,Resultados_Dic3!$A$3:$A$99980,Produccion_PJ!$H335)</f>
        <v>0</v>
      </c>
      <c r="U335" s="21">
        <f>+SUMIFS(Resultados_Dic3!Q$3:Q$99980,Resultados_Dic3!$F$3:$F$99980,Produccion_PJ!$K335,Resultados_Dic3!$D$3:$D$99980,Produccion_PJ!$K$328,Resultados_Dic3!$E$3:$E$99980,Produccion_PJ!$J335,Resultados_Dic3!$A$3:$A$99980,Produccion_PJ!$H335)</f>
        <v>0</v>
      </c>
      <c r="V335" s="21">
        <f>+SUMIFS(Resultados_Dic3!R$3:R$99980,Resultados_Dic3!$F$3:$F$99980,Produccion_PJ!$K335,Resultados_Dic3!$D$3:$D$99980,Produccion_PJ!$K$328,Resultados_Dic3!$E$3:$E$99980,Produccion_PJ!$J335,Resultados_Dic3!$A$3:$A$99980,Produccion_PJ!$H335)</f>
        <v>0</v>
      </c>
      <c r="W335" s="21">
        <f>+SUMIFS(Resultados_Dic3!S$3:S$99980,Resultados_Dic3!$F$3:$F$99980,Produccion_PJ!$K335,Resultados_Dic3!$D$3:$D$99980,Produccion_PJ!$K$328,Resultados_Dic3!$E$3:$E$99980,Produccion_PJ!$J335,Resultados_Dic3!$A$3:$A$99980,Produccion_PJ!$H335)</f>
        <v>0</v>
      </c>
      <c r="X335" s="21">
        <f>+SUMIFS(Resultados_Dic3!T$3:T$99980,Resultados_Dic3!$F$3:$F$99980,Produccion_PJ!$K335,Resultados_Dic3!$D$3:$D$99980,Produccion_PJ!$K$328,Resultados_Dic3!$E$3:$E$99980,Produccion_PJ!$J335,Resultados_Dic3!$A$3:$A$99980,Produccion_PJ!$H335)</f>
        <v>0</v>
      </c>
      <c r="Y335" s="21">
        <f>+SUMIFS(Resultados_Dic3!U$3:U$99980,Resultados_Dic3!$F$3:$F$99980,Produccion_PJ!$K335,Resultados_Dic3!$D$3:$D$99980,Produccion_PJ!$K$328,Resultados_Dic3!$E$3:$E$99980,Produccion_PJ!$J335,Resultados_Dic3!$A$3:$A$99980,Produccion_PJ!$H335)</f>
        <v>0</v>
      </c>
      <c r="Z335" s="21">
        <f>+SUMIFS(Resultados_Dic3!V$3:V$99980,Resultados_Dic3!$F$3:$F$99980,Produccion_PJ!$K335,Resultados_Dic3!$D$3:$D$99980,Produccion_PJ!$K$328,Resultados_Dic3!$E$3:$E$99980,Produccion_PJ!$J335,Resultados_Dic3!$A$3:$A$99980,Produccion_PJ!$H335)</f>
        <v>0</v>
      </c>
      <c r="AA335" s="21">
        <f>+SUMIFS(Resultados_Dic3!W$3:W$99980,Resultados_Dic3!$F$3:$F$99980,Produccion_PJ!$K335,Resultados_Dic3!$D$3:$D$99980,Produccion_PJ!$K$328,Resultados_Dic3!$E$3:$E$99980,Produccion_PJ!$J335,Resultados_Dic3!$A$3:$A$99980,Produccion_PJ!$H335)</f>
        <v>0</v>
      </c>
      <c r="AB335" s="21">
        <f>+SUMIFS(Resultados_Dic3!X$3:X$99980,Resultados_Dic3!$F$3:$F$99980,Produccion_PJ!$K335,Resultados_Dic3!$D$3:$D$99980,Produccion_PJ!$K$328,Resultados_Dic3!$E$3:$E$99980,Produccion_PJ!$J335,Resultados_Dic3!$A$3:$A$99980,Produccion_PJ!$H335)</f>
        <v>0</v>
      </c>
      <c r="AC335" s="21">
        <f>+SUMIFS(Resultados_Dic3!Y$3:Y$99980,Resultados_Dic3!$F$3:$F$99980,Produccion_PJ!$K335,Resultados_Dic3!$D$3:$D$99980,Produccion_PJ!$K$328,Resultados_Dic3!$E$3:$E$99980,Produccion_PJ!$J335,Resultados_Dic3!$A$3:$A$99980,Produccion_PJ!$H335)</f>
        <v>0</v>
      </c>
      <c r="AD335" s="21">
        <f>+SUMIFS(Resultados_Dic3!Z$3:Z$99980,Resultados_Dic3!$F$3:$F$99980,Produccion_PJ!$K335,Resultados_Dic3!$D$3:$D$99980,Produccion_PJ!$K$328,Resultados_Dic3!$E$3:$E$99980,Produccion_PJ!$J335,Resultados_Dic3!$A$3:$A$99980,Produccion_PJ!$H335)</f>
        <v>0</v>
      </c>
      <c r="AE335" s="21">
        <f>+SUMIFS(Resultados_Dic3!AA$3:AA$99980,Resultados_Dic3!$F$3:$F$99980,Produccion_PJ!$K335,Resultados_Dic3!$D$3:$D$99980,Produccion_PJ!$K$328,Resultados_Dic3!$E$3:$E$99980,Produccion_PJ!$J335,Resultados_Dic3!$A$3:$A$99980,Produccion_PJ!$H335)</f>
        <v>0</v>
      </c>
      <c r="AF335" s="21">
        <f>+SUMIFS(Resultados_Dic3!AB$3:AB$99980,Resultados_Dic3!$F$3:$F$99980,Produccion_PJ!$K335,Resultados_Dic3!$D$3:$D$99980,Produccion_PJ!$K$328,Resultados_Dic3!$E$3:$E$99980,Produccion_PJ!$J335,Resultados_Dic3!$A$3:$A$99980,Produccion_PJ!$H335)</f>
        <v>0</v>
      </c>
      <c r="AG335" s="21">
        <f>+SUMIFS(Resultados_Dic3!AC$3:AC$99980,Resultados_Dic3!$F$3:$F$99980,Produccion_PJ!$K335,Resultados_Dic3!$D$3:$D$99980,Produccion_PJ!$K$328,Resultados_Dic3!$E$3:$E$99980,Produccion_PJ!$J335,Resultados_Dic3!$A$3:$A$99980,Produccion_PJ!$H335)</f>
        <v>0</v>
      </c>
      <c r="AH335" s="21">
        <f>+SUMIFS(Resultados_Dic3!AD$3:AD$99980,Resultados_Dic3!$F$3:$F$99980,Produccion_PJ!$K335,Resultados_Dic3!$D$3:$D$99980,Produccion_PJ!$K$328,Resultados_Dic3!$E$3:$E$99980,Produccion_PJ!$J335,Resultados_Dic3!$A$3:$A$99980,Produccion_PJ!$H335)</f>
        <v>0</v>
      </c>
      <c r="AI335" s="21">
        <f>+SUMIFS(Resultados_Dic3!AE$3:AE$99980,Resultados_Dic3!$F$3:$F$99980,Produccion_PJ!$K335,Resultados_Dic3!$D$3:$D$99980,Produccion_PJ!$K$328,Resultados_Dic3!$E$3:$E$99980,Produccion_PJ!$J335,Resultados_Dic3!$A$3:$A$99980,Produccion_PJ!$H335)</f>
        <v>0</v>
      </c>
      <c r="AJ335" s="21">
        <f>+SUMIFS(Resultados_Dic3!AF$3:AF$99980,Resultados_Dic3!$F$3:$F$99980,Produccion_PJ!$K335,Resultados_Dic3!$D$3:$D$99980,Produccion_PJ!$K$328,Resultados_Dic3!$E$3:$E$99980,Produccion_PJ!$J335,Resultados_Dic3!$A$3:$A$99980,Produccion_PJ!$H335)</f>
        <v>0</v>
      </c>
      <c r="AK335" s="21">
        <f>+SUMIFS(Resultados_Dic3!AG$3:AG$99980,Resultados_Dic3!$F$3:$F$99980,Produccion_PJ!$K335,Resultados_Dic3!$D$3:$D$99980,Produccion_PJ!$K$328,Resultados_Dic3!$E$3:$E$99980,Produccion_PJ!$J335,Resultados_Dic3!$A$3:$A$99980,Produccion_PJ!$H335)</f>
        <v>0</v>
      </c>
      <c r="AL335" s="21">
        <f>+SUMIFS(Resultados_Dic3!AH$3:AH$99980,Resultados_Dic3!$F$3:$F$99980,Produccion_PJ!$K335,Resultados_Dic3!$D$3:$D$99980,Produccion_PJ!$K$328,Resultados_Dic3!$E$3:$E$99980,Produccion_PJ!$J335,Resultados_Dic3!$A$3:$A$99980,Produccion_PJ!$H335)</f>
        <v>0</v>
      </c>
      <c r="AM335" s="21">
        <f>+SUMIFS(Resultados_Dic3!AI$3:AI$99980,Resultados_Dic3!$F$3:$F$99980,Produccion_PJ!$K335,Resultados_Dic3!$D$3:$D$99980,Produccion_PJ!$K$328,Resultados_Dic3!$E$3:$E$99980,Produccion_PJ!$J335,Resultados_Dic3!$A$3:$A$99980,Produccion_PJ!$H335)</f>
        <v>0</v>
      </c>
      <c r="AN335" s="21">
        <f>+SUMIFS(Resultados_Dic3!AJ$3:AJ$99980,Resultados_Dic3!$F$3:$F$99980,Produccion_PJ!$K335,Resultados_Dic3!$D$3:$D$99980,Produccion_PJ!$K$328,Resultados_Dic3!$E$3:$E$99980,Produccion_PJ!$J335,Resultados_Dic3!$A$3:$A$99980,Produccion_PJ!$H335)</f>
        <v>0</v>
      </c>
      <c r="AO335" s="21">
        <f>+SUMIFS(Resultados_Dic3!AK$3:AK$99980,Resultados_Dic3!$F$3:$F$99980,Produccion_PJ!$K335,Resultados_Dic3!$D$3:$D$99980,Produccion_PJ!$K$328,Resultados_Dic3!$E$3:$E$99980,Produccion_PJ!$J335,Resultados_Dic3!$A$3:$A$99980,Produccion_PJ!$H335)</f>
        <v>0</v>
      </c>
      <c r="AP335" s="21">
        <f>+SUMIFS(Resultados_Dic3!AL$3:AL$99980,Resultados_Dic3!$F$3:$F$99980,Produccion_PJ!$K335,Resultados_Dic3!$D$3:$D$99980,Produccion_PJ!$K$328,Resultados_Dic3!$E$3:$E$99980,Produccion_PJ!$J335,Resultados_Dic3!$A$3:$A$99980,Produccion_PJ!$H335)</f>
        <v>0</v>
      </c>
      <c r="AQ335" s="21">
        <f>+SUMIFS(Resultados_Dic3!AM$3:AM$99980,Resultados_Dic3!$F$3:$F$99980,Produccion_PJ!$K335,Resultados_Dic3!$D$3:$D$99980,Produccion_PJ!$K$328,Resultados_Dic3!$E$3:$E$99980,Produccion_PJ!$J335,Resultados_Dic3!$A$3:$A$99980,Produccion_PJ!$H335)</f>
        <v>0</v>
      </c>
    </row>
    <row r="336" spans="1:47" x14ac:dyDescent="0.25">
      <c r="H336" s="17" t="str">
        <f t="shared" si="719"/>
        <v>DIC5</v>
      </c>
      <c r="J336" s="24" t="s">
        <v>82</v>
      </c>
      <c r="K336" s="59" t="s">
        <v>228</v>
      </c>
      <c r="L336" s="21">
        <f>+SUMIFS(Resultados_Dic3!H$3:H$99980,Resultados_Dic3!$F$3:$F$99980,Produccion_PJ!$K336,Resultados_Dic3!$D$3:$D$99980,Produccion_PJ!$K$328,Resultados_Dic3!$E$3:$E$99980,Produccion_PJ!$J336,Resultados_Dic3!$A$3:$A$99980,Produccion_PJ!$H336)</f>
        <v>3.8115701757991099E-3</v>
      </c>
      <c r="M336" s="21">
        <f>+SUMIFS(Resultados_Dic3!I$3:I$99980,Resultados_Dic3!$F$3:$F$99980,Produccion_PJ!$K336,Resultados_Dic3!$D$3:$D$99980,Produccion_PJ!$K$328,Resultados_Dic3!$E$3:$E$99980,Produccion_PJ!$J336,Resultados_Dic3!$A$3:$A$99980,Produccion_PJ!$H336)</f>
        <v>2.8542291728324599E-3</v>
      </c>
      <c r="N336" s="21">
        <f>+SUMIFS(Resultados_Dic3!J$3:J$99980,Resultados_Dic3!$F$3:$F$99980,Produccion_PJ!$K336,Resultados_Dic3!$D$3:$D$99980,Produccion_PJ!$K$328,Resultados_Dic3!$E$3:$E$99980,Produccion_PJ!$J336,Resultados_Dic3!$A$3:$A$99980,Produccion_PJ!$H336)</f>
        <v>2.2497833101611602E-3</v>
      </c>
      <c r="O336" s="21">
        <f>+SUMIFS(Resultados_Dic3!K$3:K$99980,Resultados_Dic3!$F$3:$F$99980,Produccion_PJ!$K336,Resultados_Dic3!$D$3:$D$99980,Produccion_PJ!$K$328,Resultados_Dic3!$E$3:$E$99980,Produccion_PJ!$J336,Resultados_Dic3!$A$3:$A$99980,Produccion_PJ!$H336)</f>
        <v>1.64533744748987E-3</v>
      </c>
      <c r="P336" s="21">
        <f>+SUMIFS(Resultados_Dic3!L$3:L$99980,Resultados_Dic3!$F$3:$F$99980,Produccion_PJ!$K336,Resultados_Dic3!$D$3:$D$99980,Produccion_PJ!$K$328,Resultados_Dic3!$E$3:$E$99980,Produccion_PJ!$J336,Resultados_Dic3!$A$3:$A$99980,Produccion_PJ!$H336)</f>
        <v>1.04089158481858E-3</v>
      </c>
      <c r="Q336" s="21">
        <f>+SUMIFS(Resultados_Dic3!M$3:M$99980,Resultados_Dic3!$F$3:$F$99980,Produccion_PJ!$K336,Resultados_Dic3!$D$3:$D$99980,Produccion_PJ!$K$328,Resultados_Dic3!$E$3:$E$99980,Produccion_PJ!$J336,Resultados_Dic3!$A$3:$A$99980,Produccion_PJ!$H336)</f>
        <v>1.6313641528880801E-4</v>
      </c>
      <c r="R336" s="21">
        <f>+SUMIFS(Resultados_Dic3!N$3:N$99980,Resultados_Dic3!$F$3:$F$99980,Produccion_PJ!$K336,Resultados_Dic3!$D$3:$D$99980,Produccion_PJ!$K$328,Resultados_Dic3!$E$3:$E$99980,Produccion_PJ!$J336,Resultados_Dic3!$A$3:$A$99980,Produccion_PJ!$H336)</f>
        <v>0</v>
      </c>
      <c r="S336" s="21">
        <f>+SUMIFS(Resultados_Dic3!O$3:O$99980,Resultados_Dic3!$F$3:$F$99980,Produccion_PJ!$K336,Resultados_Dic3!$D$3:$D$99980,Produccion_PJ!$K$328,Resultados_Dic3!$E$3:$E$99980,Produccion_PJ!$J336,Resultados_Dic3!$A$3:$A$99980,Produccion_PJ!$H336)</f>
        <v>0</v>
      </c>
      <c r="T336" s="21">
        <f>+SUMIFS(Resultados_Dic3!P$3:P$99980,Resultados_Dic3!$F$3:$F$99980,Produccion_PJ!$K336,Resultados_Dic3!$D$3:$D$99980,Produccion_PJ!$K$328,Resultados_Dic3!$E$3:$E$99980,Produccion_PJ!$J336,Resultados_Dic3!$A$3:$A$99980,Produccion_PJ!$H336)</f>
        <v>0</v>
      </c>
      <c r="U336" s="21">
        <f>+SUMIFS(Resultados_Dic3!Q$3:Q$99980,Resultados_Dic3!$F$3:$F$99980,Produccion_PJ!$K336,Resultados_Dic3!$D$3:$D$99980,Produccion_PJ!$K$328,Resultados_Dic3!$E$3:$E$99980,Produccion_PJ!$J336,Resultados_Dic3!$A$3:$A$99980,Produccion_PJ!$H336)</f>
        <v>0</v>
      </c>
      <c r="V336" s="21">
        <f>+SUMIFS(Resultados_Dic3!R$3:R$99980,Resultados_Dic3!$F$3:$F$99980,Produccion_PJ!$K336,Resultados_Dic3!$D$3:$D$99980,Produccion_PJ!$K$328,Resultados_Dic3!$E$3:$E$99980,Produccion_PJ!$J336,Resultados_Dic3!$A$3:$A$99980,Produccion_PJ!$H336)</f>
        <v>0</v>
      </c>
      <c r="W336" s="21">
        <f>+SUMIFS(Resultados_Dic3!S$3:S$99980,Resultados_Dic3!$F$3:$F$99980,Produccion_PJ!$K336,Resultados_Dic3!$D$3:$D$99980,Produccion_PJ!$K$328,Resultados_Dic3!$E$3:$E$99980,Produccion_PJ!$J336,Resultados_Dic3!$A$3:$A$99980,Produccion_PJ!$H336)</f>
        <v>0</v>
      </c>
      <c r="X336" s="21">
        <f>+SUMIFS(Resultados_Dic3!T$3:T$99980,Resultados_Dic3!$F$3:$F$99980,Produccion_PJ!$K336,Resultados_Dic3!$D$3:$D$99980,Produccion_PJ!$K$328,Resultados_Dic3!$E$3:$E$99980,Produccion_PJ!$J336,Resultados_Dic3!$A$3:$A$99980,Produccion_PJ!$H336)</f>
        <v>0</v>
      </c>
      <c r="Y336" s="21">
        <f>+SUMIFS(Resultados_Dic3!U$3:U$99980,Resultados_Dic3!$F$3:$F$99980,Produccion_PJ!$K336,Resultados_Dic3!$D$3:$D$99980,Produccion_PJ!$K$328,Resultados_Dic3!$E$3:$E$99980,Produccion_PJ!$J336,Resultados_Dic3!$A$3:$A$99980,Produccion_PJ!$H336)</f>
        <v>0</v>
      </c>
      <c r="Z336" s="21">
        <f>+SUMIFS(Resultados_Dic3!V$3:V$99980,Resultados_Dic3!$F$3:$F$99980,Produccion_PJ!$K336,Resultados_Dic3!$D$3:$D$99980,Produccion_PJ!$K$328,Resultados_Dic3!$E$3:$E$99980,Produccion_PJ!$J336,Resultados_Dic3!$A$3:$A$99980,Produccion_PJ!$H336)</f>
        <v>0</v>
      </c>
      <c r="AA336" s="21">
        <f>+SUMIFS(Resultados_Dic3!W$3:W$99980,Resultados_Dic3!$F$3:$F$99980,Produccion_PJ!$K336,Resultados_Dic3!$D$3:$D$99980,Produccion_PJ!$K$328,Resultados_Dic3!$E$3:$E$99980,Produccion_PJ!$J336,Resultados_Dic3!$A$3:$A$99980,Produccion_PJ!$H336)</f>
        <v>0</v>
      </c>
      <c r="AB336" s="21">
        <f>+SUMIFS(Resultados_Dic3!X$3:X$99980,Resultados_Dic3!$F$3:$F$99980,Produccion_PJ!$K336,Resultados_Dic3!$D$3:$D$99980,Produccion_PJ!$K$328,Resultados_Dic3!$E$3:$E$99980,Produccion_PJ!$J336,Resultados_Dic3!$A$3:$A$99980,Produccion_PJ!$H336)</f>
        <v>0</v>
      </c>
      <c r="AC336" s="21">
        <f>+SUMIFS(Resultados_Dic3!Y$3:Y$99980,Resultados_Dic3!$F$3:$F$99980,Produccion_PJ!$K336,Resultados_Dic3!$D$3:$D$99980,Produccion_PJ!$K$328,Resultados_Dic3!$E$3:$E$99980,Produccion_PJ!$J336,Resultados_Dic3!$A$3:$A$99980,Produccion_PJ!$H336)</f>
        <v>0</v>
      </c>
      <c r="AD336" s="21">
        <f>+SUMIFS(Resultados_Dic3!Z$3:Z$99980,Resultados_Dic3!$F$3:$F$99980,Produccion_PJ!$K336,Resultados_Dic3!$D$3:$D$99980,Produccion_PJ!$K$328,Resultados_Dic3!$E$3:$E$99980,Produccion_PJ!$J336,Resultados_Dic3!$A$3:$A$99980,Produccion_PJ!$H336)</f>
        <v>0</v>
      </c>
      <c r="AE336" s="21">
        <f>+SUMIFS(Resultados_Dic3!AA$3:AA$99980,Resultados_Dic3!$F$3:$F$99980,Produccion_PJ!$K336,Resultados_Dic3!$D$3:$D$99980,Produccion_PJ!$K$328,Resultados_Dic3!$E$3:$E$99980,Produccion_PJ!$J336,Resultados_Dic3!$A$3:$A$99980,Produccion_PJ!$H336)</f>
        <v>0</v>
      </c>
      <c r="AF336" s="21">
        <f>+SUMIFS(Resultados_Dic3!AB$3:AB$99980,Resultados_Dic3!$F$3:$F$99980,Produccion_PJ!$K336,Resultados_Dic3!$D$3:$D$99980,Produccion_PJ!$K$328,Resultados_Dic3!$E$3:$E$99980,Produccion_PJ!$J336,Resultados_Dic3!$A$3:$A$99980,Produccion_PJ!$H336)</f>
        <v>0</v>
      </c>
      <c r="AG336" s="21">
        <f>+SUMIFS(Resultados_Dic3!AC$3:AC$99980,Resultados_Dic3!$F$3:$F$99980,Produccion_PJ!$K336,Resultados_Dic3!$D$3:$D$99980,Produccion_PJ!$K$328,Resultados_Dic3!$E$3:$E$99980,Produccion_PJ!$J336,Resultados_Dic3!$A$3:$A$99980,Produccion_PJ!$H336)</f>
        <v>0</v>
      </c>
      <c r="AH336" s="21">
        <f>+SUMIFS(Resultados_Dic3!AD$3:AD$99980,Resultados_Dic3!$F$3:$F$99980,Produccion_PJ!$K336,Resultados_Dic3!$D$3:$D$99980,Produccion_PJ!$K$328,Resultados_Dic3!$E$3:$E$99980,Produccion_PJ!$J336,Resultados_Dic3!$A$3:$A$99980,Produccion_PJ!$H336)</f>
        <v>0</v>
      </c>
      <c r="AI336" s="21">
        <f>+SUMIFS(Resultados_Dic3!AE$3:AE$99980,Resultados_Dic3!$F$3:$F$99980,Produccion_PJ!$K336,Resultados_Dic3!$D$3:$D$99980,Produccion_PJ!$K$328,Resultados_Dic3!$E$3:$E$99980,Produccion_PJ!$J336,Resultados_Dic3!$A$3:$A$99980,Produccion_PJ!$H336)</f>
        <v>0</v>
      </c>
      <c r="AJ336" s="21">
        <f>+SUMIFS(Resultados_Dic3!AF$3:AF$99980,Resultados_Dic3!$F$3:$F$99980,Produccion_PJ!$K336,Resultados_Dic3!$D$3:$D$99980,Produccion_PJ!$K$328,Resultados_Dic3!$E$3:$E$99980,Produccion_PJ!$J336,Resultados_Dic3!$A$3:$A$99980,Produccion_PJ!$H336)</f>
        <v>0</v>
      </c>
      <c r="AK336" s="21">
        <f>+SUMIFS(Resultados_Dic3!AG$3:AG$99980,Resultados_Dic3!$F$3:$F$99980,Produccion_PJ!$K336,Resultados_Dic3!$D$3:$D$99980,Produccion_PJ!$K$328,Resultados_Dic3!$E$3:$E$99980,Produccion_PJ!$J336,Resultados_Dic3!$A$3:$A$99980,Produccion_PJ!$H336)</f>
        <v>0</v>
      </c>
      <c r="AL336" s="21">
        <f>+SUMIFS(Resultados_Dic3!AH$3:AH$99980,Resultados_Dic3!$F$3:$F$99980,Produccion_PJ!$K336,Resultados_Dic3!$D$3:$D$99980,Produccion_PJ!$K$328,Resultados_Dic3!$E$3:$E$99980,Produccion_PJ!$J336,Resultados_Dic3!$A$3:$A$99980,Produccion_PJ!$H336)</f>
        <v>0</v>
      </c>
      <c r="AM336" s="21">
        <f>+SUMIFS(Resultados_Dic3!AI$3:AI$99980,Resultados_Dic3!$F$3:$F$99980,Produccion_PJ!$K336,Resultados_Dic3!$D$3:$D$99980,Produccion_PJ!$K$328,Resultados_Dic3!$E$3:$E$99980,Produccion_PJ!$J336,Resultados_Dic3!$A$3:$A$99980,Produccion_PJ!$H336)</f>
        <v>0</v>
      </c>
      <c r="AN336" s="21">
        <f>+SUMIFS(Resultados_Dic3!AJ$3:AJ$99980,Resultados_Dic3!$F$3:$F$99980,Produccion_PJ!$K336,Resultados_Dic3!$D$3:$D$99980,Produccion_PJ!$K$328,Resultados_Dic3!$E$3:$E$99980,Produccion_PJ!$J336,Resultados_Dic3!$A$3:$A$99980,Produccion_PJ!$H336)</f>
        <v>0</v>
      </c>
      <c r="AO336" s="21">
        <f>+SUMIFS(Resultados_Dic3!AK$3:AK$99980,Resultados_Dic3!$F$3:$F$99980,Produccion_PJ!$K336,Resultados_Dic3!$D$3:$D$99980,Produccion_PJ!$K$328,Resultados_Dic3!$E$3:$E$99980,Produccion_PJ!$J336,Resultados_Dic3!$A$3:$A$99980,Produccion_PJ!$H336)</f>
        <v>0</v>
      </c>
      <c r="AP336" s="21">
        <f>+SUMIFS(Resultados_Dic3!AL$3:AL$99980,Resultados_Dic3!$F$3:$F$99980,Produccion_PJ!$K336,Resultados_Dic3!$D$3:$D$99980,Produccion_PJ!$K$328,Resultados_Dic3!$E$3:$E$99980,Produccion_PJ!$J336,Resultados_Dic3!$A$3:$A$99980,Produccion_PJ!$H336)</f>
        <v>0</v>
      </c>
      <c r="AQ336" s="21">
        <f>+SUMIFS(Resultados_Dic3!AM$3:AM$99980,Resultados_Dic3!$F$3:$F$99980,Produccion_PJ!$K336,Resultados_Dic3!$D$3:$D$99980,Produccion_PJ!$K$328,Resultados_Dic3!$E$3:$E$99980,Produccion_PJ!$J336,Resultados_Dic3!$A$3:$A$99980,Produccion_PJ!$H336)</f>
        <v>0</v>
      </c>
    </row>
    <row r="337" spans="1:44" x14ac:dyDescent="0.25">
      <c r="H337" s="17" t="str">
        <f t="shared" si="719"/>
        <v>DIC5</v>
      </c>
      <c r="J337" s="24" t="s">
        <v>83</v>
      </c>
      <c r="K337" s="59" t="s">
        <v>229</v>
      </c>
      <c r="L337" s="21">
        <f>+SUMIFS(Resultados_Dic3!H$3:H$99980,Resultados_Dic3!$F$3:$F$99980,Produccion_PJ!$K337,Resultados_Dic3!$D$3:$D$99980,Produccion_PJ!$K$328,Resultados_Dic3!$E$3:$E$99980,Produccion_PJ!$J337,Resultados_Dic3!$A$3:$A$99980,Produccion_PJ!$H337)</f>
        <v>1.5850245887999999E-2</v>
      </c>
      <c r="M337" s="21">
        <f>+SUMIFS(Resultados_Dic3!I$3:I$99980,Resultados_Dic3!$F$3:$F$99980,Produccion_PJ!$K337,Resultados_Dic3!$D$3:$D$99980,Produccion_PJ!$K$328,Resultados_Dic3!$E$3:$E$99980,Produccion_PJ!$J337,Resultados_Dic3!$A$3:$A$99980,Produccion_PJ!$H337)</f>
        <v>1.5850245887999999E-2</v>
      </c>
      <c r="N337" s="21">
        <f>+SUMIFS(Resultados_Dic3!J$3:J$99980,Resultados_Dic3!$F$3:$F$99980,Produccion_PJ!$K337,Resultados_Dic3!$D$3:$D$99980,Produccion_PJ!$K$328,Resultados_Dic3!$E$3:$E$99980,Produccion_PJ!$J337,Resultados_Dic3!$A$3:$A$99980,Produccion_PJ!$H337)</f>
        <v>1.5850245887999999E-2</v>
      </c>
      <c r="O337" s="21">
        <f>+SUMIFS(Resultados_Dic3!K$3:K$99980,Resultados_Dic3!$F$3:$F$99980,Produccion_PJ!$K337,Resultados_Dic3!$D$3:$D$99980,Produccion_PJ!$K$328,Resultados_Dic3!$E$3:$E$99980,Produccion_PJ!$J337,Resultados_Dic3!$A$3:$A$99980,Produccion_PJ!$H337)</f>
        <v>1.5850245887999999E-2</v>
      </c>
      <c r="P337" s="21">
        <f>+SUMIFS(Resultados_Dic3!L$3:L$99980,Resultados_Dic3!$F$3:$F$99980,Produccion_PJ!$K337,Resultados_Dic3!$D$3:$D$99980,Produccion_PJ!$K$328,Resultados_Dic3!$E$3:$E$99980,Produccion_PJ!$J337,Resultados_Dic3!$A$3:$A$99980,Produccion_PJ!$H337)</f>
        <v>1.5850245887999999E-2</v>
      </c>
      <c r="Q337" s="21">
        <f>+SUMIFS(Resultados_Dic3!M$3:M$99980,Resultados_Dic3!$F$3:$F$99980,Produccion_PJ!$K337,Resultados_Dic3!$D$3:$D$99980,Produccion_PJ!$K$328,Resultados_Dic3!$E$3:$E$99980,Produccion_PJ!$J337,Resultados_Dic3!$A$3:$A$99980,Produccion_PJ!$H337)</f>
        <v>1.5850245887999999E-2</v>
      </c>
      <c r="R337" s="21">
        <f>+SUMIFS(Resultados_Dic3!N$3:N$99980,Resultados_Dic3!$F$3:$F$99980,Produccion_PJ!$K337,Resultados_Dic3!$D$3:$D$99980,Produccion_PJ!$K$328,Resultados_Dic3!$E$3:$E$99980,Produccion_PJ!$J337,Resultados_Dic3!$A$3:$A$99980,Produccion_PJ!$H337)</f>
        <v>1.5850245887999999E-2</v>
      </c>
      <c r="S337" s="21">
        <f>+SUMIFS(Resultados_Dic3!O$3:O$99980,Resultados_Dic3!$F$3:$F$99980,Produccion_PJ!$K337,Resultados_Dic3!$D$3:$D$99980,Produccion_PJ!$K$328,Resultados_Dic3!$E$3:$E$99980,Produccion_PJ!$J337,Resultados_Dic3!$A$3:$A$99980,Produccion_PJ!$H337)</f>
        <v>1.5850245887999999E-2</v>
      </c>
      <c r="T337" s="21">
        <f>+SUMIFS(Resultados_Dic3!P$3:P$99980,Resultados_Dic3!$F$3:$F$99980,Produccion_PJ!$K337,Resultados_Dic3!$D$3:$D$99980,Produccion_PJ!$K$328,Resultados_Dic3!$E$3:$E$99980,Produccion_PJ!$J337,Resultados_Dic3!$A$3:$A$99980,Produccion_PJ!$H337)</f>
        <v>1.5850245887999999E-2</v>
      </c>
      <c r="U337" s="21">
        <f>+SUMIFS(Resultados_Dic3!Q$3:Q$99980,Resultados_Dic3!$F$3:$F$99980,Produccion_PJ!$K337,Resultados_Dic3!$D$3:$D$99980,Produccion_PJ!$K$328,Resultados_Dic3!$E$3:$E$99980,Produccion_PJ!$J337,Resultados_Dic3!$A$3:$A$99980,Produccion_PJ!$H337)</f>
        <v>1.5850245887999999E-2</v>
      </c>
      <c r="V337" s="21">
        <f>+SUMIFS(Resultados_Dic3!R$3:R$99980,Resultados_Dic3!$F$3:$F$99980,Produccion_PJ!$K337,Resultados_Dic3!$D$3:$D$99980,Produccion_PJ!$K$328,Resultados_Dic3!$E$3:$E$99980,Produccion_PJ!$J337,Resultados_Dic3!$A$3:$A$99980,Produccion_PJ!$H337)</f>
        <v>1.5850245887999999E-2</v>
      </c>
      <c r="W337" s="21">
        <f>+SUMIFS(Resultados_Dic3!S$3:S$99980,Resultados_Dic3!$F$3:$F$99980,Produccion_PJ!$K337,Resultados_Dic3!$D$3:$D$99980,Produccion_PJ!$K$328,Resultados_Dic3!$E$3:$E$99980,Produccion_PJ!$J337,Resultados_Dic3!$A$3:$A$99980,Produccion_PJ!$H337)</f>
        <v>1.5850245887999999E-2</v>
      </c>
      <c r="X337" s="21">
        <f>+SUMIFS(Resultados_Dic3!T$3:T$99980,Resultados_Dic3!$F$3:$F$99980,Produccion_PJ!$K337,Resultados_Dic3!$D$3:$D$99980,Produccion_PJ!$K$328,Resultados_Dic3!$E$3:$E$99980,Produccion_PJ!$J337,Resultados_Dic3!$A$3:$A$99980,Produccion_PJ!$H337)</f>
        <v>1.5850245887999999E-2</v>
      </c>
      <c r="Y337" s="21">
        <f>+SUMIFS(Resultados_Dic3!U$3:U$99980,Resultados_Dic3!$F$3:$F$99980,Produccion_PJ!$K337,Resultados_Dic3!$D$3:$D$99980,Produccion_PJ!$K$328,Resultados_Dic3!$E$3:$E$99980,Produccion_PJ!$J337,Resultados_Dic3!$A$3:$A$99980,Produccion_PJ!$H337)</f>
        <v>1.5850245887999999E-2</v>
      </c>
      <c r="Z337" s="21">
        <f>+SUMIFS(Resultados_Dic3!V$3:V$99980,Resultados_Dic3!$F$3:$F$99980,Produccion_PJ!$K337,Resultados_Dic3!$D$3:$D$99980,Produccion_PJ!$K$328,Resultados_Dic3!$E$3:$E$99980,Produccion_PJ!$J337,Resultados_Dic3!$A$3:$A$99980,Produccion_PJ!$H337)</f>
        <v>9.4578599102414593E-3</v>
      </c>
      <c r="AA337" s="21">
        <f>+SUMIFS(Resultados_Dic3!W$3:W$99980,Resultados_Dic3!$F$3:$F$99980,Produccion_PJ!$K337,Resultados_Dic3!$D$3:$D$99980,Produccion_PJ!$K$328,Resultados_Dic3!$E$3:$E$99980,Produccion_PJ!$J337,Resultados_Dic3!$A$3:$A$99980,Produccion_PJ!$H337)</f>
        <v>0</v>
      </c>
      <c r="AB337" s="21">
        <f>+SUMIFS(Resultados_Dic3!X$3:X$99980,Resultados_Dic3!$F$3:$F$99980,Produccion_PJ!$K337,Resultados_Dic3!$D$3:$D$99980,Produccion_PJ!$K$328,Resultados_Dic3!$E$3:$E$99980,Produccion_PJ!$J337,Resultados_Dic3!$A$3:$A$99980,Produccion_PJ!$H337)</f>
        <v>0</v>
      </c>
      <c r="AC337" s="21">
        <f>+SUMIFS(Resultados_Dic3!Y$3:Y$99980,Resultados_Dic3!$F$3:$F$99980,Produccion_PJ!$K337,Resultados_Dic3!$D$3:$D$99980,Produccion_PJ!$K$328,Resultados_Dic3!$E$3:$E$99980,Produccion_PJ!$J337,Resultados_Dic3!$A$3:$A$99980,Produccion_PJ!$H337)</f>
        <v>0</v>
      </c>
      <c r="AD337" s="21">
        <f>+SUMIFS(Resultados_Dic3!Z$3:Z$99980,Resultados_Dic3!$F$3:$F$99980,Produccion_PJ!$K337,Resultados_Dic3!$D$3:$D$99980,Produccion_PJ!$K$328,Resultados_Dic3!$E$3:$E$99980,Produccion_PJ!$J337,Resultados_Dic3!$A$3:$A$99980,Produccion_PJ!$H337)</f>
        <v>0</v>
      </c>
      <c r="AE337" s="21">
        <f>+SUMIFS(Resultados_Dic3!AA$3:AA$99980,Resultados_Dic3!$F$3:$F$99980,Produccion_PJ!$K337,Resultados_Dic3!$D$3:$D$99980,Produccion_PJ!$K$328,Resultados_Dic3!$E$3:$E$99980,Produccion_PJ!$J337,Resultados_Dic3!$A$3:$A$99980,Produccion_PJ!$H337)</f>
        <v>0</v>
      </c>
      <c r="AF337" s="21">
        <f>+SUMIFS(Resultados_Dic3!AB$3:AB$99980,Resultados_Dic3!$F$3:$F$99980,Produccion_PJ!$K337,Resultados_Dic3!$D$3:$D$99980,Produccion_PJ!$K$328,Resultados_Dic3!$E$3:$E$99980,Produccion_PJ!$J337,Resultados_Dic3!$A$3:$A$99980,Produccion_PJ!$H337)</f>
        <v>0</v>
      </c>
      <c r="AG337" s="21">
        <f>+SUMIFS(Resultados_Dic3!AC$3:AC$99980,Resultados_Dic3!$F$3:$F$99980,Produccion_PJ!$K337,Resultados_Dic3!$D$3:$D$99980,Produccion_PJ!$K$328,Resultados_Dic3!$E$3:$E$99980,Produccion_PJ!$J337,Resultados_Dic3!$A$3:$A$99980,Produccion_PJ!$H337)</f>
        <v>0</v>
      </c>
      <c r="AH337" s="21">
        <f>+SUMIFS(Resultados_Dic3!AD$3:AD$99980,Resultados_Dic3!$F$3:$F$99980,Produccion_PJ!$K337,Resultados_Dic3!$D$3:$D$99980,Produccion_PJ!$K$328,Resultados_Dic3!$E$3:$E$99980,Produccion_PJ!$J337,Resultados_Dic3!$A$3:$A$99980,Produccion_PJ!$H337)</f>
        <v>0</v>
      </c>
      <c r="AI337" s="21">
        <f>+SUMIFS(Resultados_Dic3!AE$3:AE$99980,Resultados_Dic3!$F$3:$F$99980,Produccion_PJ!$K337,Resultados_Dic3!$D$3:$D$99980,Produccion_PJ!$K$328,Resultados_Dic3!$E$3:$E$99980,Produccion_PJ!$J337,Resultados_Dic3!$A$3:$A$99980,Produccion_PJ!$H337)</f>
        <v>0</v>
      </c>
      <c r="AJ337" s="21">
        <f>+SUMIFS(Resultados_Dic3!AF$3:AF$99980,Resultados_Dic3!$F$3:$F$99980,Produccion_PJ!$K337,Resultados_Dic3!$D$3:$D$99980,Produccion_PJ!$K$328,Resultados_Dic3!$E$3:$E$99980,Produccion_PJ!$J337,Resultados_Dic3!$A$3:$A$99980,Produccion_PJ!$H337)</f>
        <v>0</v>
      </c>
      <c r="AK337" s="21">
        <f>+SUMIFS(Resultados_Dic3!AG$3:AG$99980,Resultados_Dic3!$F$3:$F$99980,Produccion_PJ!$K337,Resultados_Dic3!$D$3:$D$99980,Produccion_PJ!$K$328,Resultados_Dic3!$E$3:$E$99980,Produccion_PJ!$J337,Resultados_Dic3!$A$3:$A$99980,Produccion_PJ!$H337)</f>
        <v>0</v>
      </c>
      <c r="AL337" s="21">
        <f>+SUMIFS(Resultados_Dic3!AH$3:AH$99980,Resultados_Dic3!$F$3:$F$99980,Produccion_PJ!$K337,Resultados_Dic3!$D$3:$D$99980,Produccion_PJ!$K$328,Resultados_Dic3!$E$3:$E$99980,Produccion_PJ!$J337,Resultados_Dic3!$A$3:$A$99980,Produccion_PJ!$H337)</f>
        <v>0</v>
      </c>
      <c r="AM337" s="21">
        <f>+SUMIFS(Resultados_Dic3!AI$3:AI$99980,Resultados_Dic3!$F$3:$F$99980,Produccion_PJ!$K337,Resultados_Dic3!$D$3:$D$99980,Produccion_PJ!$K$328,Resultados_Dic3!$E$3:$E$99980,Produccion_PJ!$J337,Resultados_Dic3!$A$3:$A$99980,Produccion_PJ!$H337)</f>
        <v>0</v>
      </c>
      <c r="AN337" s="21">
        <f>+SUMIFS(Resultados_Dic3!AJ$3:AJ$99980,Resultados_Dic3!$F$3:$F$99980,Produccion_PJ!$K337,Resultados_Dic3!$D$3:$D$99980,Produccion_PJ!$K$328,Resultados_Dic3!$E$3:$E$99980,Produccion_PJ!$J337,Resultados_Dic3!$A$3:$A$99980,Produccion_PJ!$H337)</f>
        <v>0</v>
      </c>
      <c r="AO337" s="21">
        <f>+SUMIFS(Resultados_Dic3!AK$3:AK$99980,Resultados_Dic3!$F$3:$F$99980,Produccion_PJ!$K337,Resultados_Dic3!$D$3:$D$99980,Produccion_PJ!$K$328,Resultados_Dic3!$E$3:$E$99980,Produccion_PJ!$J337,Resultados_Dic3!$A$3:$A$99980,Produccion_PJ!$H337)</f>
        <v>0</v>
      </c>
      <c r="AP337" s="21">
        <f>+SUMIFS(Resultados_Dic3!AL$3:AL$99980,Resultados_Dic3!$F$3:$F$99980,Produccion_PJ!$K337,Resultados_Dic3!$D$3:$D$99980,Produccion_PJ!$K$328,Resultados_Dic3!$E$3:$E$99980,Produccion_PJ!$J337,Resultados_Dic3!$A$3:$A$99980,Produccion_PJ!$H337)</f>
        <v>0</v>
      </c>
      <c r="AQ337" s="21">
        <f>+SUMIFS(Resultados_Dic3!AM$3:AM$99980,Resultados_Dic3!$F$3:$F$99980,Produccion_PJ!$K337,Resultados_Dic3!$D$3:$D$99980,Produccion_PJ!$K$328,Resultados_Dic3!$E$3:$E$99980,Produccion_PJ!$J337,Resultados_Dic3!$A$3:$A$99980,Produccion_PJ!$H337)</f>
        <v>0</v>
      </c>
    </row>
    <row r="338" spans="1:44" s="68" customFormat="1" x14ac:dyDescent="0.25">
      <c r="A338" s="70"/>
      <c r="F338" s="95"/>
      <c r="H338" s="71"/>
      <c r="I338" s="71"/>
      <c r="L338" s="69">
        <f>+SUM(L331:L337)</f>
        <v>1.2069392777070025</v>
      </c>
      <c r="M338" s="69">
        <f t="shared" ref="M338" si="720">+SUM(M331:M337)</f>
        <v>1.061875965289883</v>
      </c>
      <c r="N338" s="69">
        <f t="shared" ref="N338" si="721">+SUM(N331:N337)</f>
        <v>0.92911749424991086</v>
      </c>
      <c r="O338" s="69">
        <f t="shared" ref="O338" si="722">+SUM(O331:O337)</f>
        <v>1.003055896463928</v>
      </c>
      <c r="P338" s="69">
        <f t="shared" ref="P338" si="723">+SUM(P331:P337)</f>
        <v>0.97364586205094972</v>
      </c>
      <c r="Q338" s="69">
        <f t="shared" ref="Q338" si="724">+SUM(Q331:Q337)</f>
        <v>0.45215187196132983</v>
      </c>
      <c r="R338" s="69">
        <f t="shared" ref="R338" si="725">+SUM(R331:R337)</f>
        <v>0.44834789765327393</v>
      </c>
      <c r="S338" s="69">
        <f t="shared" ref="S338" si="726">+SUM(S331:S337)</f>
        <v>0.44583319118733084</v>
      </c>
      <c r="T338" s="69">
        <f t="shared" ref="T338" si="727">+SUM(T331:T337)</f>
        <v>0.23681516325565174</v>
      </c>
      <c r="U338" s="69">
        <f t="shared" ref="U338" si="728">+SUM(U331:U337)</f>
        <v>1.836592872063722E-2</v>
      </c>
      <c r="V338" s="69">
        <f t="shared" ref="V338" si="729">+SUM(V331:V337)</f>
        <v>1.7460339102264168E-2</v>
      </c>
      <c r="W338" s="69">
        <f t="shared" ref="W338" si="730">+SUM(W331:W337)</f>
        <v>1.7460339102264199E-2</v>
      </c>
      <c r="X338" s="69">
        <f t="shared" ref="X338" si="731">+SUM(X331:X337)</f>
        <v>1.7460339102264199E-2</v>
      </c>
      <c r="Y338" s="69">
        <f t="shared" ref="Y338" si="732">+SUM(Y331:Y337)</f>
        <v>1.6990377823763628E-2</v>
      </c>
      <c r="Z338" s="69">
        <f t="shared" ref="Z338" si="733">+SUM(Z331:Z337)</f>
        <v>9.4578599102414593E-3</v>
      </c>
      <c r="AA338" s="69">
        <f t="shared" ref="AA338" si="734">+SUM(AA331:AA337)</f>
        <v>0</v>
      </c>
      <c r="AB338" s="69">
        <f t="shared" ref="AB338" si="735">+SUM(AB331:AB337)</f>
        <v>0</v>
      </c>
      <c r="AC338" s="69">
        <f t="shared" ref="AC338" si="736">+SUM(AC331:AC337)</f>
        <v>0</v>
      </c>
      <c r="AD338" s="69">
        <f t="shared" ref="AD338" si="737">+SUM(AD331:AD337)</f>
        <v>0</v>
      </c>
      <c r="AE338" s="69">
        <f t="shared" ref="AE338" si="738">+SUM(AE331:AE337)</f>
        <v>0</v>
      </c>
      <c r="AF338" s="69">
        <f t="shared" ref="AF338" si="739">+SUM(AF331:AF337)</f>
        <v>0</v>
      </c>
      <c r="AG338" s="69">
        <f t="shared" ref="AG338" si="740">+SUM(AG331:AG337)</f>
        <v>0</v>
      </c>
      <c r="AH338" s="69">
        <f t="shared" ref="AH338" si="741">+SUM(AH331:AH337)</f>
        <v>0</v>
      </c>
      <c r="AI338" s="69">
        <f t="shared" ref="AI338" si="742">+SUM(AI331:AI337)</f>
        <v>0</v>
      </c>
      <c r="AJ338" s="69">
        <f t="shared" ref="AJ338" si="743">+SUM(AJ331:AJ337)</f>
        <v>0</v>
      </c>
      <c r="AK338" s="69">
        <f t="shared" ref="AK338" si="744">+SUM(AK331:AK337)</f>
        <v>0</v>
      </c>
      <c r="AL338" s="69">
        <f t="shared" ref="AL338" si="745">+SUM(AL331:AL337)</f>
        <v>0</v>
      </c>
      <c r="AM338" s="69">
        <f t="shared" ref="AM338" si="746">+SUM(AM331:AM337)</f>
        <v>0</v>
      </c>
      <c r="AN338" s="69">
        <f t="shared" ref="AN338" si="747">+SUM(AN331:AN337)</f>
        <v>0</v>
      </c>
      <c r="AO338" s="69">
        <f t="shared" ref="AO338" si="748">+SUM(AO331:AO337)</f>
        <v>0</v>
      </c>
      <c r="AP338" s="69">
        <f t="shared" ref="AP338" si="749">+SUM(AP331:AP337)</f>
        <v>0</v>
      </c>
      <c r="AQ338" s="69">
        <f t="shared" ref="AQ338" si="750">+SUM(AQ331:AQ337)</f>
        <v>0</v>
      </c>
    </row>
    <row r="340" spans="1:44" s="80" customFormat="1" ht="18.75" x14ac:dyDescent="0.3">
      <c r="F340" s="93"/>
      <c r="H340" s="88"/>
      <c r="I340" s="88"/>
      <c r="K340" s="89" t="s">
        <v>443</v>
      </c>
    </row>
    <row r="341" spans="1:44" x14ac:dyDescent="0.25">
      <c r="H341" s="12"/>
      <c r="I341" s="12"/>
      <c r="J341" s="106" t="s">
        <v>348</v>
      </c>
      <c r="K341" s="58" t="s">
        <v>444</v>
      </c>
    </row>
    <row r="342" spans="1:44" x14ac:dyDescent="0.25">
      <c r="H342" s="43"/>
      <c r="I342" s="43"/>
      <c r="J342" s="15"/>
      <c r="K342" s="16"/>
    </row>
    <row r="343" spans="1:44" x14ac:dyDescent="0.25">
      <c r="L343" s="40">
        <v>2019</v>
      </c>
      <c r="M343" s="40">
        <v>2020</v>
      </c>
      <c r="N343" s="40">
        <v>2021</v>
      </c>
      <c r="O343" s="40">
        <v>2022</v>
      </c>
      <c r="P343" s="40">
        <v>2023</v>
      </c>
      <c r="Q343" s="40">
        <v>2024</v>
      </c>
      <c r="R343" s="40">
        <v>2025</v>
      </c>
      <c r="S343" s="40">
        <v>2026</v>
      </c>
      <c r="T343" s="40">
        <v>2027</v>
      </c>
      <c r="U343" s="40">
        <v>2028</v>
      </c>
      <c r="V343" s="40">
        <v>2029</v>
      </c>
      <c r="W343" s="40">
        <v>2030</v>
      </c>
      <c r="X343" s="40">
        <v>2031</v>
      </c>
      <c r="Y343" s="40">
        <v>2032</v>
      </c>
      <c r="Z343" s="40">
        <v>2033</v>
      </c>
      <c r="AA343" s="40">
        <v>2034</v>
      </c>
      <c r="AB343" s="40">
        <v>2035</v>
      </c>
      <c r="AC343" s="40">
        <v>2036</v>
      </c>
      <c r="AD343" s="40">
        <v>2037</v>
      </c>
      <c r="AE343" s="40">
        <v>2038</v>
      </c>
      <c r="AF343" s="40">
        <v>2039</v>
      </c>
      <c r="AG343" s="40">
        <v>2040</v>
      </c>
      <c r="AH343" s="40">
        <v>2041</v>
      </c>
      <c r="AI343" s="40">
        <v>2042</v>
      </c>
      <c r="AJ343" s="40">
        <v>2043</v>
      </c>
      <c r="AK343" s="40">
        <v>2044</v>
      </c>
      <c r="AL343" s="40">
        <v>2045</v>
      </c>
      <c r="AM343" s="40">
        <v>2046</v>
      </c>
      <c r="AN343" s="40">
        <v>2047</v>
      </c>
      <c r="AO343" s="40">
        <v>2048</v>
      </c>
      <c r="AP343" s="40">
        <v>2049</v>
      </c>
      <c r="AQ343" s="40">
        <v>2050</v>
      </c>
      <c r="AR343" s="21"/>
    </row>
    <row r="344" spans="1:44" x14ac:dyDescent="0.25">
      <c r="H344" s="17" t="str">
        <f>+$H$1</f>
        <v>DIC5</v>
      </c>
      <c r="J344" s="60" t="s">
        <v>432</v>
      </c>
      <c r="K344" s="19" t="s">
        <v>424</v>
      </c>
      <c r="L344" s="21">
        <f>+L357+L370</f>
        <v>0</v>
      </c>
      <c r="M344" s="21">
        <f t="shared" ref="M344:AQ344" si="751">+M357+M370</f>
        <v>0</v>
      </c>
      <c r="N344" s="21">
        <f t="shared" si="751"/>
        <v>0</v>
      </c>
      <c r="O344" s="21">
        <f t="shared" si="751"/>
        <v>0</v>
      </c>
      <c r="P344" s="21">
        <f t="shared" si="751"/>
        <v>0</v>
      </c>
      <c r="Q344" s="21">
        <f t="shared" si="751"/>
        <v>0</v>
      </c>
      <c r="R344" s="21">
        <f t="shared" si="751"/>
        <v>0</v>
      </c>
      <c r="S344" s="21">
        <f t="shared" si="751"/>
        <v>0</v>
      </c>
      <c r="T344" s="21">
        <f t="shared" si="751"/>
        <v>0</v>
      </c>
      <c r="U344" s="21">
        <f t="shared" si="751"/>
        <v>0</v>
      </c>
      <c r="V344" s="21">
        <f t="shared" si="751"/>
        <v>0</v>
      </c>
      <c r="W344" s="21">
        <f t="shared" si="751"/>
        <v>0</v>
      </c>
      <c r="X344" s="21">
        <f t="shared" si="751"/>
        <v>0</v>
      </c>
      <c r="Y344" s="21">
        <f t="shared" si="751"/>
        <v>0</v>
      </c>
      <c r="Z344" s="21">
        <f t="shared" si="751"/>
        <v>0</v>
      </c>
      <c r="AA344" s="21">
        <f t="shared" si="751"/>
        <v>0</v>
      </c>
      <c r="AB344" s="21">
        <f t="shared" si="751"/>
        <v>0</v>
      </c>
      <c r="AC344" s="21">
        <f t="shared" si="751"/>
        <v>0</v>
      </c>
      <c r="AD344" s="21">
        <f t="shared" si="751"/>
        <v>0</v>
      </c>
      <c r="AE344" s="21">
        <f t="shared" si="751"/>
        <v>0</v>
      </c>
      <c r="AF344" s="21">
        <f t="shared" si="751"/>
        <v>0</v>
      </c>
      <c r="AG344" s="21">
        <f t="shared" si="751"/>
        <v>0</v>
      </c>
      <c r="AH344" s="21">
        <f t="shared" si="751"/>
        <v>0</v>
      </c>
      <c r="AI344" s="21">
        <f t="shared" si="751"/>
        <v>0</v>
      </c>
      <c r="AJ344" s="21">
        <f t="shared" si="751"/>
        <v>0</v>
      </c>
      <c r="AK344" s="21">
        <f t="shared" si="751"/>
        <v>0</v>
      </c>
      <c r="AL344" s="21">
        <f t="shared" si="751"/>
        <v>0</v>
      </c>
      <c r="AM344" s="21">
        <f t="shared" si="751"/>
        <v>0</v>
      </c>
      <c r="AN344" s="21">
        <f t="shared" si="751"/>
        <v>0</v>
      </c>
      <c r="AO344" s="21">
        <f t="shared" si="751"/>
        <v>0</v>
      </c>
      <c r="AP344" s="21">
        <f t="shared" si="751"/>
        <v>0</v>
      </c>
      <c r="AQ344" s="21">
        <f t="shared" si="751"/>
        <v>0</v>
      </c>
    </row>
    <row r="345" spans="1:44" x14ac:dyDescent="0.25">
      <c r="H345" s="17" t="str">
        <f t="shared" ref="H345:H350" si="752">+$H$1</f>
        <v>DIC5</v>
      </c>
      <c r="J345" s="61" t="s">
        <v>73</v>
      </c>
      <c r="K345" s="19" t="s">
        <v>425</v>
      </c>
      <c r="L345" s="21">
        <f>+L358+L371</f>
        <v>0.22911082150304199</v>
      </c>
      <c r="M345" s="21">
        <f t="shared" ref="M345:AQ345" si="753">+M358+M371</f>
        <v>0.221484395500193</v>
      </c>
      <c r="N345" s="21">
        <f t="shared" si="753"/>
        <v>0.199200953959007</v>
      </c>
      <c r="O345" s="21">
        <f t="shared" si="753"/>
        <v>0.197488333347039</v>
      </c>
      <c r="P345" s="21">
        <f t="shared" si="753"/>
        <v>0.10867379905835201</v>
      </c>
      <c r="Q345" s="21">
        <f t="shared" si="753"/>
        <v>0.10867379905835201</v>
      </c>
      <c r="R345" s="21">
        <f t="shared" si="753"/>
        <v>0.10867379905835201</v>
      </c>
      <c r="S345" s="21">
        <f t="shared" si="753"/>
        <v>0.10867379905835201</v>
      </c>
      <c r="T345" s="21">
        <f t="shared" si="753"/>
        <v>3.3975901395559602E-2</v>
      </c>
      <c r="U345" s="21">
        <f t="shared" si="753"/>
        <v>1.1609930426370201E-2</v>
      </c>
      <c r="V345" s="21">
        <f t="shared" si="753"/>
        <v>5.8137696993043903E-3</v>
      </c>
      <c r="W345" s="21">
        <f t="shared" si="753"/>
        <v>0</v>
      </c>
      <c r="X345" s="21">
        <f t="shared" si="753"/>
        <v>0</v>
      </c>
      <c r="Y345" s="21">
        <f t="shared" si="753"/>
        <v>0</v>
      </c>
      <c r="Z345" s="21">
        <f t="shared" si="753"/>
        <v>0</v>
      </c>
      <c r="AA345" s="21">
        <f t="shared" si="753"/>
        <v>0</v>
      </c>
      <c r="AB345" s="21">
        <f t="shared" si="753"/>
        <v>0</v>
      </c>
      <c r="AC345" s="21">
        <f t="shared" si="753"/>
        <v>0</v>
      </c>
      <c r="AD345" s="21">
        <f t="shared" si="753"/>
        <v>0</v>
      </c>
      <c r="AE345" s="21">
        <f t="shared" si="753"/>
        <v>0</v>
      </c>
      <c r="AF345" s="21">
        <f t="shared" si="753"/>
        <v>0</v>
      </c>
      <c r="AG345" s="21">
        <f t="shared" si="753"/>
        <v>0</v>
      </c>
      <c r="AH345" s="21">
        <f t="shared" si="753"/>
        <v>0</v>
      </c>
      <c r="AI345" s="21">
        <f t="shared" si="753"/>
        <v>0</v>
      </c>
      <c r="AJ345" s="21">
        <f t="shared" si="753"/>
        <v>0</v>
      </c>
      <c r="AK345" s="21">
        <f t="shared" si="753"/>
        <v>0</v>
      </c>
      <c r="AL345" s="21">
        <f t="shared" si="753"/>
        <v>0</v>
      </c>
      <c r="AM345" s="21">
        <f t="shared" si="753"/>
        <v>0</v>
      </c>
      <c r="AN345" s="21">
        <f t="shared" si="753"/>
        <v>0</v>
      </c>
      <c r="AO345" s="21">
        <f t="shared" si="753"/>
        <v>0</v>
      </c>
      <c r="AP345" s="21">
        <f t="shared" si="753"/>
        <v>0</v>
      </c>
      <c r="AQ345" s="21">
        <f t="shared" si="753"/>
        <v>0</v>
      </c>
    </row>
    <row r="346" spans="1:44" x14ac:dyDescent="0.25">
      <c r="H346" s="17" t="str">
        <f t="shared" si="752"/>
        <v>DIC5</v>
      </c>
      <c r="J346" s="61" t="s">
        <v>73</v>
      </c>
      <c r="K346" s="19" t="s">
        <v>426</v>
      </c>
      <c r="L346" s="21">
        <f>+L359+L372</f>
        <v>1.5205005591166001</v>
      </c>
      <c r="M346" s="21">
        <f t="shared" ref="M346:AQ346" si="754">+M359+M372</f>
        <v>1.43862923798872</v>
      </c>
      <c r="N346" s="21">
        <f t="shared" si="754"/>
        <v>1.3681554649524801</v>
      </c>
      <c r="O346" s="21">
        <f t="shared" si="754"/>
        <v>1.2976816919162399</v>
      </c>
      <c r="P346" s="21">
        <f t="shared" si="754"/>
        <v>1.22720791888</v>
      </c>
      <c r="Q346" s="21">
        <f t="shared" si="754"/>
        <v>1.12905573882393</v>
      </c>
      <c r="R346" s="21">
        <f t="shared" si="754"/>
        <v>1.0309035587678499</v>
      </c>
      <c r="S346" s="21">
        <f t="shared" si="754"/>
        <v>0.95306977370919699</v>
      </c>
      <c r="T346" s="21">
        <f t="shared" si="754"/>
        <v>0.91679114488251401</v>
      </c>
      <c r="U346" s="21">
        <f t="shared" si="754"/>
        <v>0.88281269857520006</v>
      </c>
      <c r="V346" s="21">
        <f t="shared" si="754"/>
        <v>0.57471832642370202</v>
      </c>
      <c r="W346" s="21">
        <f t="shared" si="754"/>
        <v>0.57471832642370202</v>
      </c>
      <c r="X346" s="21">
        <f t="shared" si="754"/>
        <v>0.57471832642370202</v>
      </c>
      <c r="Y346" s="21">
        <f t="shared" si="754"/>
        <v>0.4237481440096717</v>
      </c>
      <c r="Z346" s="21">
        <f t="shared" si="754"/>
        <v>0</v>
      </c>
      <c r="AA346" s="21">
        <f t="shared" si="754"/>
        <v>0</v>
      </c>
      <c r="AB346" s="21">
        <f t="shared" si="754"/>
        <v>0</v>
      </c>
      <c r="AC346" s="21">
        <f t="shared" si="754"/>
        <v>0</v>
      </c>
      <c r="AD346" s="21">
        <f t="shared" si="754"/>
        <v>0</v>
      </c>
      <c r="AE346" s="21">
        <f t="shared" si="754"/>
        <v>0</v>
      </c>
      <c r="AF346" s="21">
        <f t="shared" si="754"/>
        <v>0</v>
      </c>
      <c r="AG346" s="21">
        <f t="shared" si="754"/>
        <v>0</v>
      </c>
      <c r="AH346" s="21">
        <f t="shared" si="754"/>
        <v>0</v>
      </c>
      <c r="AI346" s="21">
        <f t="shared" si="754"/>
        <v>0</v>
      </c>
      <c r="AJ346" s="21">
        <f t="shared" si="754"/>
        <v>0</v>
      </c>
      <c r="AK346" s="21">
        <f t="shared" si="754"/>
        <v>0</v>
      </c>
      <c r="AL346" s="21">
        <f t="shared" si="754"/>
        <v>0</v>
      </c>
      <c r="AM346" s="21">
        <f t="shared" si="754"/>
        <v>0</v>
      </c>
      <c r="AN346" s="21">
        <f t="shared" si="754"/>
        <v>0</v>
      </c>
      <c r="AO346" s="21">
        <f t="shared" si="754"/>
        <v>0</v>
      </c>
      <c r="AP346" s="21">
        <f t="shared" si="754"/>
        <v>0</v>
      </c>
      <c r="AQ346" s="21">
        <f t="shared" si="754"/>
        <v>0</v>
      </c>
    </row>
    <row r="347" spans="1:44" x14ac:dyDescent="0.25">
      <c r="H347" s="17" t="str">
        <f t="shared" si="752"/>
        <v>DIC5</v>
      </c>
      <c r="J347" s="61" t="s">
        <v>74</v>
      </c>
      <c r="K347" s="19" t="s">
        <v>427</v>
      </c>
      <c r="L347" s="21">
        <f t="shared" ref="L347:AQ347" si="755">+L360+L373</f>
        <v>1.41886919801496E-2</v>
      </c>
      <c r="M347" s="21">
        <f t="shared" si="755"/>
        <v>1.34077982366938E-2</v>
      </c>
      <c r="N347" s="21">
        <f t="shared" si="755"/>
        <v>1.2818444468047901E-2</v>
      </c>
      <c r="O347" s="21">
        <f t="shared" si="755"/>
        <v>1.2229090699402E-2</v>
      </c>
      <c r="P347" s="21">
        <f t="shared" si="755"/>
        <v>1.1639736930756201E-2</v>
      </c>
      <c r="Q347" s="21">
        <f t="shared" si="755"/>
        <v>8.8985530514990308E-3</v>
      </c>
      <c r="R347" s="21">
        <f t="shared" si="755"/>
        <v>8.4239635554190801E-3</v>
      </c>
      <c r="S347" s="21">
        <f t="shared" si="755"/>
        <v>9.5972017882192196E-4</v>
      </c>
      <c r="T347" s="21">
        <f t="shared" si="755"/>
        <v>0</v>
      </c>
      <c r="U347" s="21">
        <f t="shared" si="755"/>
        <v>0</v>
      </c>
      <c r="V347" s="21">
        <f t="shared" si="755"/>
        <v>0</v>
      </c>
      <c r="W347" s="21">
        <f t="shared" si="755"/>
        <v>0</v>
      </c>
      <c r="X347" s="21">
        <f t="shared" si="755"/>
        <v>0</v>
      </c>
      <c r="Y347" s="21">
        <f t="shared" si="755"/>
        <v>0</v>
      </c>
      <c r="Z347" s="21">
        <f t="shared" si="755"/>
        <v>0</v>
      </c>
      <c r="AA347" s="21">
        <f t="shared" si="755"/>
        <v>0</v>
      </c>
      <c r="AB347" s="21">
        <f t="shared" si="755"/>
        <v>0</v>
      </c>
      <c r="AC347" s="21">
        <f t="shared" si="755"/>
        <v>0</v>
      </c>
      <c r="AD347" s="21">
        <f t="shared" si="755"/>
        <v>0</v>
      </c>
      <c r="AE347" s="21">
        <f t="shared" si="755"/>
        <v>0</v>
      </c>
      <c r="AF347" s="21">
        <f t="shared" si="755"/>
        <v>0</v>
      </c>
      <c r="AG347" s="21">
        <f t="shared" si="755"/>
        <v>0</v>
      </c>
      <c r="AH347" s="21">
        <f t="shared" si="755"/>
        <v>0</v>
      </c>
      <c r="AI347" s="21">
        <f t="shared" si="755"/>
        <v>0</v>
      </c>
      <c r="AJ347" s="21">
        <f t="shared" si="755"/>
        <v>0</v>
      </c>
      <c r="AK347" s="21">
        <f t="shared" si="755"/>
        <v>0</v>
      </c>
      <c r="AL347" s="21">
        <f t="shared" si="755"/>
        <v>0</v>
      </c>
      <c r="AM347" s="21">
        <f t="shared" si="755"/>
        <v>0</v>
      </c>
      <c r="AN347" s="21">
        <f t="shared" si="755"/>
        <v>0</v>
      </c>
      <c r="AO347" s="21">
        <f t="shared" si="755"/>
        <v>0</v>
      </c>
      <c r="AP347" s="21">
        <f t="shared" si="755"/>
        <v>0</v>
      </c>
      <c r="AQ347" s="21">
        <f t="shared" si="755"/>
        <v>0</v>
      </c>
    </row>
    <row r="348" spans="1:44" x14ac:dyDescent="0.25">
      <c r="H348" s="17" t="str">
        <f t="shared" si="752"/>
        <v>DIC5</v>
      </c>
      <c r="J348" s="61" t="s">
        <v>75</v>
      </c>
      <c r="K348" s="19" t="s">
        <v>428</v>
      </c>
      <c r="L348" s="21">
        <f t="shared" ref="L348:AQ348" si="756">+L361+L374</f>
        <v>0.117417579686413</v>
      </c>
      <c r="M348" s="21">
        <f t="shared" si="756"/>
        <v>0.12063918056001401</v>
      </c>
      <c r="N348" s="21">
        <f t="shared" si="756"/>
        <v>0.12403596184574001</v>
      </c>
      <c r="O348" s="21">
        <f t="shared" si="756"/>
        <v>0.12743274313146599</v>
      </c>
      <c r="P348" s="21">
        <f t="shared" si="756"/>
        <v>0.13082952441719201</v>
      </c>
      <c r="Q348" s="21">
        <f t="shared" si="756"/>
        <v>0.13447036230995901</v>
      </c>
      <c r="R348" s="21">
        <f t="shared" si="756"/>
        <v>0.13811120020272599</v>
      </c>
      <c r="S348" s="21">
        <f t="shared" si="756"/>
        <v>2.6504136275069201E-2</v>
      </c>
      <c r="T348" s="21">
        <f t="shared" si="756"/>
        <v>0</v>
      </c>
      <c r="U348" s="21">
        <f t="shared" si="756"/>
        <v>0</v>
      </c>
      <c r="V348" s="21">
        <f t="shared" si="756"/>
        <v>0</v>
      </c>
      <c r="W348" s="21">
        <f t="shared" si="756"/>
        <v>0</v>
      </c>
      <c r="X348" s="21">
        <f t="shared" si="756"/>
        <v>0</v>
      </c>
      <c r="Y348" s="21">
        <f t="shared" si="756"/>
        <v>0</v>
      </c>
      <c r="Z348" s="21">
        <f t="shared" si="756"/>
        <v>0</v>
      </c>
      <c r="AA348" s="21">
        <f t="shared" si="756"/>
        <v>0</v>
      </c>
      <c r="AB348" s="21">
        <f t="shared" si="756"/>
        <v>0</v>
      </c>
      <c r="AC348" s="21">
        <f t="shared" si="756"/>
        <v>0</v>
      </c>
      <c r="AD348" s="21">
        <f t="shared" si="756"/>
        <v>0</v>
      </c>
      <c r="AE348" s="21">
        <f t="shared" si="756"/>
        <v>0</v>
      </c>
      <c r="AF348" s="21">
        <f t="shared" si="756"/>
        <v>0</v>
      </c>
      <c r="AG348" s="21">
        <f t="shared" si="756"/>
        <v>0</v>
      </c>
      <c r="AH348" s="21">
        <f t="shared" si="756"/>
        <v>0</v>
      </c>
      <c r="AI348" s="21">
        <f t="shared" si="756"/>
        <v>0</v>
      </c>
      <c r="AJ348" s="21">
        <f t="shared" si="756"/>
        <v>0</v>
      </c>
      <c r="AK348" s="21">
        <f t="shared" si="756"/>
        <v>0</v>
      </c>
      <c r="AL348" s="21">
        <f t="shared" si="756"/>
        <v>0</v>
      </c>
      <c r="AM348" s="21">
        <f t="shared" si="756"/>
        <v>0</v>
      </c>
      <c r="AN348" s="21">
        <f t="shared" si="756"/>
        <v>0</v>
      </c>
      <c r="AO348" s="21">
        <f t="shared" si="756"/>
        <v>0</v>
      </c>
      <c r="AP348" s="21">
        <f t="shared" si="756"/>
        <v>0</v>
      </c>
      <c r="AQ348" s="21">
        <f t="shared" si="756"/>
        <v>0</v>
      </c>
    </row>
    <row r="349" spans="1:44" x14ac:dyDescent="0.25">
      <c r="H349" s="17" t="str">
        <f t="shared" si="752"/>
        <v>DIC5</v>
      </c>
      <c r="J349" s="61" t="s">
        <v>76</v>
      </c>
      <c r="K349" s="19" t="s">
        <v>429</v>
      </c>
      <c r="L349" s="21">
        <f t="shared" ref="L349:AQ349" si="757">+L362+L375</f>
        <v>5.1664290432200902E-2</v>
      </c>
      <c r="M349" s="21">
        <f t="shared" si="757"/>
        <v>5.2621631435167501E-2</v>
      </c>
      <c r="N349" s="21">
        <f t="shared" si="757"/>
        <v>5.3226077297838799E-2</v>
      </c>
      <c r="O349" s="21">
        <f t="shared" si="757"/>
        <v>5.3830523160510103E-2</v>
      </c>
      <c r="P349" s="21">
        <f t="shared" si="757"/>
        <v>5.4434969023181401E-2</v>
      </c>
      <c r="Q349" s="21">
        <f t="shared" si="757"/>
        <v>5.4447785405549898E-2</v>
      </c>
      <c r="R349" s="21">
        <f t="shared" si="757"/>
        <v>4.9927064911256501E-2</v>
      </c>
      <c r="S349" s="21">
        <f t="shared" si="757"/>
        <v>1.10951721216E-2</v>
      </c>
      <c r="T349" s="21">
        <f t="shared" si="757"/>
        <v>1.10951721216E-2</v>
      </c>
      <c r="U349" s="21">
        <f t="shared" si="757"/>
        <v>1.10951721216E-2</v>
      </c>
      <c r="V349" s="21">
        <f t="shared" si="757"/>
        <v>1.10951721216E-2</v>
      </c>
      <c r="W349" s="21">
        <f t="shared" si="757"/>
        <v>1.10951721216E-2</v>
      </c>
      <c r="X349" s="21">
        <f t="shared" si="757"/>
        <v>1.10951721216E-2</v>
      </c>
      <c r="Y349" s="21">
        <f t="shared" si="757"/>
        <v>1.10951721216E-2</v>
      </c>
      <c r="Z349" s="21">
        <f t="shared" si="757"/>
        <v>8.4302838624475095E-3</v>
      </c>
      <c r="AA349" s="21">
        <f t="shared" si="757"/>
        <v>0</v>
      </c>
      <c r="AB349" s="21">
        <f t="shared" si="757"/>
        <v>0</v>
      </c>
      <c r="AC349" s="21">
        <f t="shared" si="757"/>
        <v>0</v>
      </c>
      <c r="AD349" s="21">
        <f t="shared" si="757"/>
        <v>0</v>
      </c>
      <c r="AE349" s="21">
        <f t="shared" si="757"/>
        <v>0</v>
      </c>
      <c r="AF349" s="21">
        <f t="shared" si="757"/>
        <v>0</v>
      </c>
      <c r="AG349" s="21">
        <f t="shared" si="757"/>
        <v>0</v>
      </c>
      <c r="AH349" s="21">
        <f t="shared" si="757"/>
        <v>0</v>
      </c>
      <c r="AI349" s="21">
        <f t="shared" si="757"/>
        <v>0</v>
      </c>
      <c r="AJ349" s="21">
        <f t="shared" si="757"/>
        <v>0</v>
      </c>
      <c r="AK349" s="21">
        <f t="shared" si="757"/>
        <v>0</v>
      </c>
      <c r="AL349" s="21">
        <f t="shared" si="757"/>
        <v>0</v>
      </c>
      <c r="AM349" s="21">
        <f t="shared" si="757"/>
        <v>0</v>
      </c>
      <c r="AN349" s="21">
        <f t="shared" si="757"/>
        <v>0</v>
      </c>
      <c r="AO349" s="21">
        <f t="shared" si="757"/>
        <v>0</v>
      </c>
      <c r="AP349" s="21">
        <f t="shared" si="757"/>
        <v>0</v>
      </c>
      <c r="AQ349" s="21">
        <f t="shared" si="757"/>
        <v>0</v>
      </c>
    </row>
    <row r="350" spans="1:44" x14ac:dyDescent="0.25">
      <c r="H350" s="17" t="str">
        <f t="shared" si="752"/>
        <v>DIC5</v>
      </c>
      <c r="J350" s="60" t="s">
        <v>77</v>
      </c>
      <c r="K350" s="19" t="s">
        <v>430</v>
      </c>
      <c r="L350" s="21">
        <f t="shared" ref="L350:AQ350" si="758">+L363+L376</f>
        <v>0</v>
      </c>
      <c r="M350" s="21">
        <f t="shared" si="758"/>
        <v>0</v>
      </c>
      <c r="N350" s="21">
        <f t="shared" si="758"/>
        <v>0</v>
      </c>
      <c r="O350" s="21">
        <f t="shared" si="758"/>
        <v>0</v>
      </c>
      <c r="P350" s="21">
        <f t="shared" si="758"/>
        <v>0</v>
      </c>
      <c r="Q350" s="21">
        <f t="shared" si="758"/>
        <v>0</v>
      </c>
      <c r="R350" s="21">
        <f t="shared" si="758"/>
        <v>0</v>
      </c>
      <c r="S350" s="21">
        <f t="shared" si="758"/>
        <v>0</v>
      </c>
      <c r="T350" s="21">
        <f t="shared" si="758"/>
        <v>0</v>
      </c>
      <c r="U350" s="21">
        <f t="shared" si="758"/>
        <v>0</v>
      </c>
      <c r="V350" s="21">
        <f t="shared" si="758"/>
        <v>0</v>
      </c>
      <c r="W350" s="21">
        <f t="shared" si="758"/>
        <v>0</v>
      </c>
      <c r="X350" s="21">
        <f t="shared" si="758"/>
        <v>0</v>
      </c>
      <c r="Y350" s="21">
        <f t="shared" si="758"/>
        <v>0</v>
      </c>
      <c r="Z350" s="21">
        <f t="shared" si="758"/>
        <v>0</v>
      </c>
      <c r="AA350" s="21">
        <f t="shared" si="758"/>
        <v>0</v>
      </c>
      <c r="AB350" s="21">
        <f t="shared" si="758"/>
        <v>0</v>
      </c>
      <c r="AC350" s="21">
        <f t="shared" si="758"/>
        <v>0</v>
      </c>
      <c r="AD350" s="21">
        <f t="shared" si="758"/>
        <v>0</v>
      </c>
      <c r="AE350" s="21">
        <f t="shared" si="758"/>
        <v>0</v>
      </c>
      <c r="AF350" s="21">
        <f t="shared" si="758"/>
        <v>0</v>
      </c>
      <c r="AG350" s="21">
        <f t="shared" si="758"/>
        <v>0</v>
      </c>
      <c r="AH350" s="21">
        <f t="shared" si="758"/>
        <v>0</v>
      </c>
      <c r="AI350" s="21">
        <f t="shared" si="758"/>
        <v>0</v>
      </c>
      <c r="AJ350" s="21">
        <f t="shared" si="758"/>
        <v>0</v>
      </c>
      <c r="AK350" s="21">
        <f t="shared" si="758"/>
        <v>0</v>
      </c>
      <c r="AL350" s="21">
        <f t="shared" si="758"/>
        <v>0</v>
      </c>
      <c r="AM350" s="21">
        <f t="shared" si="758"/>
        <v>0</v>
      </c>
      <c r="AN350" s="21">
        <f t="shared" si="758"/>
        <v>0</v>
      </c>
      <c r="AO350" s="21">
        <f t="shared" si="758"/>
        <v>0</v>
      </c>
      <c r="AP350" s="21">
        <f t="shared" si="758"/>
        <v>0</v>
      </c>
      <c r="AQ350" s="21">
        <f t="shared" si="758"/>
        <v>0</v>
      </c>
    </row>
    <row r="351" spans="1:44" s="68" customFormat="1" x14ac:dyDescent="0.25">
      <c r="A351" s="70"/>
      <c r="F351" s="95"/>
      <c r="H351" s="71"/>
      <c r="I351" s="71"/>
      <c r="L351" s="69">
        <f>+SUM(L344:L350)</f>
        <v>1.9328819427184054</v>
      </c>
      <c r="M351" s="69">
        <f t="shared" ref="M351" si="759">+SUM(M344:M350)</f>
        <v>1.8467822437207884</v>
      </c>
      <c r="N351" s="69">
        <f t="shared" ref="N351" si="760">+SUM(N344:N350)</f>
        <v>1.7574369025231138</v>
      </c>
      <c r="O351" s="69">
        <f t="shared" ref="O351" si="761">+SUM(O344:O350)</f>
        <v>1.6886623822546569</v>
      </c>
      <c r="P351" s="69">
        <f t="shared" ref="P351" si="762">+SUM(P344:P350)</f>
        <v>1.5327859483094814</v>
      </c>
      <c r="Q351" s="69">
        <f t="shared" ref="Q351" si="763">+SUM(Q344:Q350)</f>
        <v>1.4355462386492899</v>
      </c>
      <c r="R351" s="69">
        <f t="shared" ref="R351" si="764">+SUM(R344:R350)</f>
        <v>1.3360395864956034</v>
      </c>
      <c r="S351" s="69">
        <f t="shared" ref="S351" si="765">+SUM(S344:S350)</f>
        <v>1.1003026013430401</v>
      </c>
      <c r="T351" s="69">
        <f t="shared" ref="T351" si="766">+SUM(T344:T350)</f>
        <v>0.96186221839967367</v>
      </c>
      <c r="U351" s="69">
        <f t="shared" ref="U351" si="767">+SUM(U344:U350)</f>
        <v>0.90551780112317026</v>
      </c>
      <c r="V351" s="69">
        <f t="shared" ref="V351" si="768">+SUM(V344:V350)</f>
        <v>0.59162726824460643</v>
      </c>
      <c r="W351" s="69">
        <f t="shared" ref="W351" si="769">+SUM(W344:W350)</f>
        <v>0.58581349854530207</v>
      </c>
      <c r="X351" s="69">
        <f t="shared" ref="X351" si="770">+SUM(X344:X350)</f>
        <v>0.58581349854530207</v>
      </c>
      <c r="Y351" s="69">
        <f t="shared" ref="Y351" si="771">+SUM(Y344:Y350)</f>
        <v>0.4348433161312717</v>
      </c>
      <c r="Z351" s="69">
        <f t="shared" ref="Z351" si="772">+SUM(Z344:Z350)</f>
        <v>8.4302838624475095E-3</v>
      </c>
      <c r="AA351" s="69">
        <f t="shared" ref="AA351" si="773">+SUM(AA344:AA350)</f>
        <v>0</v>
      </c>
      <c r="AB351" s="69">
        <f t="shared" ref="AB351" si="774">+SUM(AB344:AB350)</f>
        <v>0</v>
      </c>
      <c r="AC351" s="69">
        <f t="shared" ref="AC351" si="775">+SUM(AC344:AC350)</f>
        <v>0</v>
      </c>
      <c r="AD351" s="69">
        <f t="shared" ref="AD351" si="776">+SUM(AD344:AD350)</f>
        <v>0</v>
      </c>
      <c r="AE351" s="69">
        <f t="shared" ref="AE351" si="777">+SUM(AE344:AE350)</f>
        <v>0</v>
      </c>
      <c r="AF351" s="69">
        <f t="shared" ref="AF351" si="778">+SUM(AF344:AF350)</f>
        <v>0</v>
      </c>
      <c r="AG351" s="69">
        <f t="shared" ref="AG351" si="779">+SUM(AG344:AG350)</f>
        <v>0</v>
      </c>
      <c r="AH351" s="69">
        <f t="shared" ref="AH351" si="780">+SUM(AH344:AH350)</f>
        <v>0</v>
      </c>
      <c r="AI351" s="69">
        <f t="shared" ref="AI351" si="781">+SUM(AI344:AI350)</f>
        <v>0</v>
      </c>
      <c r="AJ351" s="69">
        <f t="shared" ref="AJ351" si="782">+SUM(AJ344:AJ350)</f>
        <v>0</v>
      </c>
      <c r="AK351" s="69">
        <f t="shared" ref="AK351" si="783">+SUM(AK344:AK350)</f>
        <v>0</v>
      </c>
      <c r="AL351" s="69">
        <f t="shared" ref="AL351" si="784">+SUM(AL344:AL350)</f>
        <v>0</v>
      </c>
      <c r="AM351" s="69">
        <f t="shared" ref="AM351" si="785">+SUM(AM344:AM350)</f>
        <v>0</v>
      </c>
      <c r="AN351" s="69">
        <f t="shared" ref="AN351" si="786">+SUM(AN344:AN350)</f>
        <v>0</v>
      </c>
      <c r="AO351" s="69">
        <f t="shared" ref="AO351" si="787">+SUM(AO344:AO350)</f>
        <v>0</v>
      </c>
      <c r="AP351" s="69">
        <f t="shared" ref="AP351" si="788">+SUM(AP344:AP350)</f>
        <v>0</v>
      </c>
      <c r="AQ351" s="69">
        <f t="shared" ref="AQ351" si="789">+SUM(AQ344:AQ350)</f>
        <v>0</v>
      </c>
    </row>
    <row r="353" spans="1:47" ht="18.75" x14ac:dyDescent="0.3">
      <c r="K353" s="34" t="s">
        <v>445</v>
      </c>
    </row>
    <row r="354" spans="1:47" x14ac:dyDescent="0.25">
      <c r="J354" s="106" t="s">
        <v>348</v>
      </c>
      <c r="K354" s="56" t="s">
        <v>377</v>
      </c>
    </row>
    <row r="355" spans="1:47" x14ac:dyDescent="0.25">
      <c r="H355" s="12"/>
      <c r="I355" s="12"/>
      <c r="J355" s="15"/>
      <c r="K355" s="23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5">
      <c r="L356" s="55">
        <v>2019</v>
      </c>
      <c r="M356" s="55">
        <v>2020</v>
      </c>
      <c r="N356" s="55">
        <v>2021</v>
      </c>
      <c r="O356" s="55">
        <v>2022</v>
      </c>
      <c r="P356" s="55">
        <v>2023</v>
      </c>
      <c r="Q356" s="55">
        <v>2024</v>
      </c>
      <c r="R356" s="55">
        <v>2025</v>
      </c>
      <c r="S356" s="55">
        <v>2026</v>
      </c>
      <c r="T356" s="55">
        <v>2027</v>
      </c>
      <c r="U356" s="55">
        <v>2028</v>
      </c>
      <c r="V356" s="55">
        <v>2029</v>
      </c>
      <c r="W356" s="55">
        <v>2030</v>
      </c>
      <c r="X356" s="55">
        <v>2031</v>
      </c>
      <c r="Y356" s="55">
        <v>2032</v>
      </c>
      <c r="Z356" s="55">
        <v>2033</v>
      </c>
      <c r="AA356" s="55">
        <v>2034</v>
      </c>
      <c r="AB356" s="55">
        <v>2035</v>
      </c>
      <c r="AC356" s="55">
        <v>2036</v>
      </c>
      <c r="AD356" s="55">
        <v>2037</v>
      </c>
      <c r="AE356" s="55">
        <v>2038</v>
      </c>
      <c r="AF356" s="55">
        <v>2039</v>
      </c>
      <c r="AG356" s="55">
        <v>2040</v>
      </c>
      <c r="AH356" s="55">
        <v>2041</v>
      </c>
      <c r="AI356" s="55">
        <v>2042</v>
      </c>
      <c r="AJ356" s="55">
        <v>2043</v>
      </c>
      <c r="AK356" s="55">
        <v>2044</v>
      </c>
      <c r="AL356" s="55">
        <v>2045</v>
      </c>
      <c r="AM356" s="55">
        <v>2046</v>
      </c>
      <c r="AN356" s="55">
        <v>2047</v>
      </c>
      <c r="AO356" s="55">
        <v>2048</v>
      </c>
      <c r="AP356" s="55">
        <v>2049</v>
      </c>
      <c r="AQ356" s="55">
        <v>2050</v>
      </c>
    </row>
    <row r="357" spans="1:47" x14ac:dyDescent="0.25">
      <c r="H357" s="17" t="str">
        <f>+$H$1</f>
        <v>DIC5</v>
      </c>
      <c r="J357" s="51" t="s">
        <v>390</v>
      </c>
      <c r="K357" s="57" t="s">
        <v>392</v>
      </c>
      <c r="L357" s="21">
        <f>+SUMIFS(Resultados_Dic3!H$3:H$99980,Resultados_Dic3!$F$3:$F$99980,Produccion_PJ!$K357,Resultados_Dic3!$D$3:$D$99980,Produccion_PJ!$K$354,Resultados_Dic3!$E$3:$E$99980,Produccion_PJ!$J357,Resultados_Dic3!$A$3:$A$99980,Produccion_PJ!$H357)</f>
        <v>0</v>
      </c>
      <c r="M357" s="21">
        <f>+SUMIFS(Resultados_Dic3!I$3:I$99980,Resultados_Dic3!$F$3:$F$99980,Produccion_PJ!$K357,Resultados_Dic3!$D$3:$D$99980,Produccion_PJ!$K$354,Resultados_Dic3!$E$3:$E$99980,Produccion_PJ!$J357,Resultados_Dic3!$A$3:$A$99980,Produccion_PJ!$H357)</f>
        <v>0</v>
      </c>
      <c r="N357" s="21">
        <f>+SUMIFS(Resultados_Dic3!J$3:J$99980,Resultados_Dic3!$F$3:$F$99980,Produccion_PJ!$K357,Resultados_Dic3!$D$3:$D$99980,Produccion_PJ!$K$354,Resultados_Dic3!$E$3:$E$99980,Produccion_PJ!$J357,Resultados_Dic3!$A$3:$A$99980,Produccion_PJ!$H357)</f>
        <v>0</v>
      </c>
      <c r="O357" s="21">
        <f>+SUMIFS(Resultados_Dic3!K$3:K$99980,Resultados_Dic3!$F$3:$F$99980,Produccion_PJ!$K357,Resultados_Dic3!$D$3:$D$99980,Produccion_PJ!$K$354,Resultados_Dic3!$E$3:$E$99980,Produccion_PJ!$J357,Resultados_Dic3!$A$3:$A$99980,Produccion_PJ!$H357)</f>
        <v>0</v>
      </c>
      <c r="P357" s="21">
        <f>+SUMIFS(Resultados_Dic3!L$3:L$99980,Resultados_Dic3!$F$3:$F$99980,Produccion_PJ!$K357,Resultados_Dic3!$D$3:$D$99980,Produccion_PJ!$K$354,Resultados_Dic3!$E$3:$E$99980,Produccion_PJ!$J357,Resultados_Dic3!$A$3:$A$99980,Produccion_PJ!$H357)</f>
        <v>0</v>
      </c>
      <c r="Q357" s="21">
        <f>+SUMIFS(Resultados_Dic3!M$3:M$99980,Resultados_Dic3!$F$3:$F$99980,Produccion_PJ!$K357,Resultados_Dic3!$D$3:$D$99980,Produccion_PJ!$K$354,Resultados_Dic3!$E$3:$E$99980,Produccion_PJ!$J357,Resultados_Dic3!$A$3:$A$99980,Produccion_PJ!$H357)</f>
        <v>0</v>
      </c>
      <c r="R357" s="21">
        <f>+SUMIFS(Resultados_Dic3!N$3:N$99980,Resultados_Dic3!$F$3:$F$99980,Produccion_PJ!$K357,Resultados_Dic3!$D$3:$D$99980,Produccion_PJ!$K$354,Resultados_Dic3!$E$3:$E$99980,Produccion_PJ!$J357,Resultados_Dic3!$A$3:$A$99980,Produccion_PJ!$H357)</f>
        <v>0</v>
      </c>
      <c r="S357" s="21">
        <f>+SUMIFS(Resultados_Dic3!O$3:O$99980,Resultados_Dic3!$F$3:$F$99980,Produccion_PJ!$K357,Resultados_Dic3!$D$3:$D$99980,Produccion_PJ!$K$354,Resultados_Dic3!$E$3:$E$99980,Produccion_PJ!$J357,Resultados_Dic3!$A$3:$A$99980,Produccion_PJ!$H357)</f>
        <v>0</v>
      </c>
      <c r="T357" s="21">
        <f>+SUMIFS(Resultados_Dic3!P$3:P$99980,Resultados_Dic3!$F$3:$F$99980,Produccion_PJ!$K357,Resultados_Dic3!$D$3:$D$99980,Produccion_PJ!$K$354,Resultados_Dic3!$E$3:$E$99980,Produccion_PJ!$J357,Resultados_Dic3!$A$3:$A$99980,Produccion_PJ!$H357)</f>
        <v>0</v>
      </c>
      <c r="U357" s="21">
        <f>+SUMIFS(Resultados_Dic3!Q$3:Q$99980,Resultados_Dic3!$F$3:$F$99980,Produccion_PJ!$K357,Resultados_Dic3!$D$3:$D$99980,Produccion_PJ!$K$354,Resultados_Dic3!$E$3:$E$99980,Produccion_PJ!$J357,Resultados_Dic3!$A$3:$A$99980,Produccion_PJ!$H357)</f>
        <v>0</v>
      </c>
      <c r="V357" s="21">
        <f>+SUMIFS(Resultados_Dic3!R$3:R$99980,Resultados_Dic3!$F$3:$F$99980,Produccion_PJ!$K357,Resultados_Dic3!$D$3:$D$99980,Produccion_PJ!$K$354,Resultados_Dic3!$E$3:$E$99980,Produccion_PJ!$J357,Resultados_Dic3!$A$3:$A$99980,Produccion_PJ!$H357)</f>
        <v>0</v>
      </c>
      <c r="W357" s="21">
        <f>+SUMIFS(Resultados_Dic3!S$3:S$99980,Resultados_Dic3!$F$3:$F$99980,Produccion_PJ!$K357,Resultados_Dic3!$D$3:$D$99980,Produccion_PJ!$K$354,Resultados_Dic3!$E$3:$E$99980,Produccion_PJ!$J357,Resultados_Dic3!$A$3:$A$99980,Produccion_PJ!$H357)</f>
        <v>0</v>
      </c>
      <c r="X357" s="21">
        <f>+SUMIFS(Resultados_Dic3!T$3:T$99980,Resultados_Dic3!$F$3:$F$99980,Produccion_PJ!$K357,Resultados_Dic3!$D$3:$D$99980,Produccion_PJ!$K$354,Resultados_Dic3!$E$3:$E$99980,Produccion_PJ!$J357,Resultados_Dic3!$A$3:$A$99980,Produccion_PJ!$H357)</f>
        <v>0</v>
      </c>
      <c r="Y357" s="21">
        <f>+SUMIFS(Resultados_Dic3!U$3:U$99980,Resultados_Dic3!$F$3:$F$99980,Produccion_PJ!$K357,Resultados_Dic3!$D$3:$D$99980,Produccion_PJ!$K$354,Resultados_Dic3!$E$3:$E$99980,Produccion_PJ!$J357,Resultados_Dic3!$A$3:$A$99980,Produccion_PJ!$H357)</f>
        <v>0</v>
      </c>
      <c r="Z357" s="21">
        <f>+SUMIFS(Resultados_Dic3!V$3:V$99980,Resultados_Dic3!$F$3:$F$99980,Produccion_PJ!$K357,Resultados_Dic3!$D$3:$D$99980,Produccion_PJ!$K$354,Resultados_Dic3!$E$3:$E$99980,Produccion_PJ!$J357,Resultados_Dic3!$A$3:$A$99980,Produccion_PJ!$H357)</f>
        <v>0</v>
      </c>
      <c r="AA357" s="21">
        <f>+SUMIFS(Resultados_Dic3!W$3:W$99980,Resultados_Dic3!$F$3:$F$99980,Produccion_PJ!$K357,Resultados_Dic3!$D$3:$D$99980,Produccion_PJ!$K$354,Resultados_Dic3!$E$3:$E$99980,Produccion_PJ!$J357,Resultados_Dic3!$A$3:$A$99980,Produccion_PJ!$H357)</f>
        <v>0</v>
      </c>
      <c r="AB357" s="21">
        <f>+SUMIFS(Resultados_Dic3!X$3:X$99980,Resultados_Dic3!$F$3:$F$99980,Produccion_PJ!$K357,Resultados_Dic3!$D$3:$D$99980,Produccion_PJ!$K$354,Resultados_Dic3!$E$3:$E$99980,Produccion_PJ!$J357,Resultados_Dic3!$A$3:$A$99980,Produccion_PJ!$H357)</f>
        <v>0</v>
      </c>
      <c r="AC357" s="21">
        <f>+SUMIFS(Resultados_Dic3!Y$3:Y$99980,Resultados_Dic3!$F$3:$F$99980,Produccion_PJ!$K357,Resultados_Dic3!$D$3:$D$99980,Produccion_PJ!$K$354,Resultados_Dic3!$E$3:$E$99980,Produccion_PJ!$J357,Resultados_Dic3!$A$3:$A$99980,Produccion_PJ!$H357)</f>
        <v>0</v>
      </c>
      <c r="AD357" s="21">
        <f>+SUMIFS(Resultados_Dic3!Z$3:Z$99980,Resultados_Dic3!$F$3:$F$99980,Produccion_PJ!$K357,Resultados_Dic3!$D$3:$D$99980,Produccion_PJ!$K$354,Resultados_Dic3!$E$3:$E$99980,Produccion_PJ!$J357,Resultados_Dic3!$A$3:$A$99980,Produccion_PJ!$H357)</f>
        <v>0</v>
      </c>
      <c r="AE357" s="21">
        <f>+SUMIFS(Resultados_Dic3!AA$3:AA$99980,Resultados_Dic3!$F$3:$F$99980,Produccion_PJ!$K357,Resultados_Dic3!$D$3:$D$99980,Produccion_PJ!$K$354,Resultados_Dic3!$E$3:$E$99980,Produccion_PJ!$J357,Resultados_Dic3!$A$3:$A$99980,Produccion_PJ!$H357)</f>
        <v>0</v>
      </c>
      <c r="AF357" s="21">
        <f>+SUMIFS(Resultados_Dic3!AB$3:AB$99980,Resultados_Dic3!$F$3:$F$99980,Produccion_PJ!$K357,Resultados_Dic3!$D$3:$D$99980,Produccion_PJ!$K$354,Resultados_Dic3!$E$3:$E$99980,Produccion_PJ!$J357,Resultados_Dic3!$A$3:$A$99980,Produccion_PJ!$H357)</f>
        <v>0</v>
      </c>
      <c r="AG357" s="21">
        <f>+SUMIFS(Resultados_Dic3!AC$3:AC$99980,Resultados_Dic3!$F$3:$F$99980,Produccion_PJ!$K357,Resultados_Dic3!$D$3:$D$99980,Produccion_PJ!$K$354,Resultados_Dic3!$E$3:$E$99980,Produccion_PJ!$J357,Resultados_Dic3!$A$3:$A$99980,Produccion_PJ!$H357)</f>
        <v>0</v>
      </c>
      <c r="AH357" s="21">
        <f>+SUMIFS(Resultados_Dic3!AD$3:AD$99980,Resultados_Dic3!$F$3:$F$99980,Produccion_PJ!$K357,Resultados_Dic3!$D$3:$D$99980,Produccion_PJ!$K$354,Resultados_Dic3!$E$3:$E$99980,Produccion_PJ!$J357,Resultados_Dic3!$A$3:$A$99980,Produccion_PJ!$H357)</f>
        <v>0</v>
      </c>
      <c r="AI357" s="21">
        <f>+SUMIFS(Resultados_Dic3!AE$3:AE$99980,Resultados_Dic3!$F$3:$F$99980,Produccion_PJ!$K357,Resultados_Dic3!$D$3:$D$99980,Produccion_PJ!$K$354,Resultados_Dic3!$E$3:$E$99980,Produccion_PJ!$J357,Resultados_Dic3!$A$3:$A$99980,Produccion_PJ!$H357)</f>
        <v>0</v>
      </c>
      <c r="AJ357" s="21">
        <f>+SUMIFS(Resultados_Dic3!AF$3:AF$99980,Resultados_Dic3!$F$3:$F$99980,Produccion_PJ!$K357,Resultados_Dic3!$D$3:$D$99980,Produccion_PJ!$K$354,Resultados_Dic3!$E$3:$E$99980,Produccion_PJ!$J357,Resultados_Dic3!$A$3:$A$99980,Produccion_PJ!$H357)</f>
        <v>0</v>
      </c>
      <c r="AK357" s="21">
        <f>+SUMIFS(Resultados_Dic3!AG$3:AG$99980,Resultados_Dic3!$F$3:$F$99980,Produccion_PJ!$K357,Resultados_Dic3!$D$3:$D$99980,Produccion_PJ!$K$354,Resultados_Dic3!$E$3:$E$99980,Produccion_PJ!$J357,Resultados_Dic3!$A$3:$A$99980,Produccion_PJ!$H357)</f>
        <v>0</v>
      </c>
      <c r="AL357" s="21">
        <f>+SUMIFS(Resultados_Dic3!AH$3:AH$99980,Resultados_Dic3!$F$3:$F$99980,Produccion_PJ!$K357,Resultados_Dic3!$D$3:$D$99980,Produccion_PJ!$K$354,Resultados_Dic3!$E$3:$E$99980,Produccion_PJ!$J357,Resultados_Dic3!$A$3:$A$99980,Produccion_PJ!$H357)</f>
        <v>0</v>
      </c>
      <c r="AM357" s="21">
        <f>+SUMIFS(Resultados_Dic3!AI$3:AI$99980,Resultados_Dic3!$F$3:$F$99980,Produccion_PJ!$K357,Resultados_Dic3!$D$3:$D$99980,Produccion_PJ!$K$354,Resultados_Dic3!$E$3:$E$99980,Produccion_PJ!$J357,Resultados_Dic3!$A$3:$A$99980,Produccion_PJ!$H357)</f>
        <v>0</v>
      </c>
      <c r="AN357" s="21">
        <f>+SUMIFS(Resultados_Dic3!AJ$3:AJ$99980,Resultados_Dic3!$F$3:$F$99980,Produccion_PJ!$K357,Resultados_Dic3!$D$3:$D$99980,Produccion_PJ!$K$354,Resultados_Dic3!$E$3:$E$99980,Produccion_PJ!$J357,Resultados_Dic3!$A$3:$A$99980,Produccion_PJ!$H357)</f>
        <v>0</v>
      </c>
      <c r="AO357" s="21">
        <f>+SUMIFS(Resultados_Dic3!AK$3:AK$99980,Resultados_Dic3!$F$3:$F$99980,Produccion_PJ!$K357,Resultados_Dic3!$D$3:$D$99980,Produccion_PJ!$K$354,Resultados_Dic3!$E$3:$E$99980,Produccion_PJ!$J357,Resultados_Dic3!$A$3:$A$99980,Produccion_PJ!$H357)</f>
        <v>0</v>
      </c>
      <c r="AP357" s="21">
        <f>+SUMIFS(Resultados_Dic3!AL$3:AL$99980,Resultados_Dic3!$F$3:$F$99980,Produccion_PJ!$K357,Resultados_Dic3!$D$3:$D$99980,Produccion_PJ!$K$354,Resultados_Dic3!$E$3:$E$99980,Produccion_PJ!$J357,Resultados_Dic3!$A$3:$A$99980,Produccion_PJ!$H357)</f>
        <v>0</v>
      </c>
      <c r="AQ357" s="21">
        <f>+SUMIFS(Resultados_Dic3!AM$3:AM$99980,Resultados_Dic3!$F$3:$F$99980,Produccion_PJ!$K357,Resultados_Dic3!$D$3:$D$99980,Produccion_PJ!$K$354,Resultados_Dic3!$E$3:$E$99980,Produccion_PJ!$J357,Resultados_Dic3!$A$3:$A$99980,Produccion_PJ!$H357)</f>
        <v>0</v>
      </c>
    </row>
    <row r="358" spans="1:47" x14ac:dyDescent="0.25">
      <c r="H358" s="17" t="str">
        <f t="shared" ref="H358:H363" si="790">+$H$1</f>
        <v>DIC5</v>
      </c>
      <c r="J358" s="24" t="s">
        <v>89</v>
      </c>
      <c r="K358" s="54" t="s">
        <v>163</v>
      </c>
      <c r="L358" s="21">
        <f>+SUMIFS(Resultados_Dic3!H$3:H$99980,Resultados_Dic3!$F$3:$F$99980,Produccion_PJ!$K358,Resultados_Dic3!$D$3:$D$99980,Produccion_PJ!$K$354,Resultados_Dic3!$E$3:$E$99980,Produccion_PJ!$J358,Resultados_Dic3!$A$3:$A$99980,Produccion_PJ!$H358)</f>
        <v>0.22911082150304199</v>
      </c>
      <c r="M358" s="21">
        <f>+SUMIFS(Resultados_Dic3!I$3:I$99980,Resultados_Dic3!$F$3:$F$99980,Produccion_PJ!$K358,Resultados_Dic3!$D$3:$D$99980,Produccion_PJ!$K$354,Resultados_Dic3!$E$3:$E$99980,Produccion_PJ!$J358,Resultados_Dic3!$A$3:$A$99980,Produccion_PJ!$H358)</f>
        <v>0.221484395500193</v>
      </c>
      <c r="N358" s="21">
        <f>+SUMIFS(Resultados_Dic3!J$3:J$99980,Resultados_Dic3!$F$3:$F$99980,Produccion_PJ!$K358,Resultados_Dic3!$D$3:$D$99980,Produccion_PJ!$K$354,Resultados_Dic3!$E$3:$E$99980,Produccion_PJ!$J358,Resultados_Dic3!$A$3:$A$99980,Produccion_PJ!$H358)</f>
        <v>0.199200953959007</v>
      </c>
      <c r="O358" s="21">
        <f>+SUMIFS(Resultados_Dic3!K$3:K$99980,Resultados_Dic3!$F$3:$F$99980,Produccion_PJ!$K358,Resultados_Dic3!$D$3:$D$99980,Produccion_PJ!$K$354,Resultados_Dic3!$E$3:$E$99980,Produccion_PJ!$J358,Resultados_Dic3!$A$3:$A$99980,Produccion_PJ!$H358)</f>
        <v>0.197488333347039</v>
      </c>
      <c r="P358" s="21">
        <f>+SUMIFS(Resultados_Dic3!L$3:L$99980,Resultados_Dic3!$F$3:$F$99980,Produccion_PJ!$K358,Resultados_Dic3!$D$3:$D$99980,Produccion_PJ!$K$354,Resultados_Dic3!$E$3:$E$99980,Produccion_PJ!$J358,Resultados_Dic3!$A$3:$A$99980,Produccion_PJ!$H358)</f>
        <v>0.10867379905835201</v>
      </c>
      <c r="Q358" s="21">
        <f>+SUMIFS(Resultados_Dic3!M$3:M$99980,Resultados_Dic3!$F$3:$F$99980,Produccion_PJ!$K358,Resultados_Dic3!$D$3:$D$99980,Produccion_PJ!$K$354,Resultados_Dic3!$E$3:$E$99980,Produccion_PJ!$J358,Resultados_Dic3!$A$3:$A$99980,Produccion_PJ!$H358)</f>
        <v>0.10867379905835201</v>
      </c>
      <c r="R358" s="21">
        <f>+SUMIFS(Resultados_Dic3!N$3:N$99980,Resultados_Dic3!$F$3:$F$99980,Produccion_PJ!$K358,Resultados_Dic3!$D$3:$D$99980,Produccion_PJ!$K$354,Resultados_Dic3!$E$3:$E$99980,Produccion_PJ!$J358,Resultados_Dic3!$A$3:$A$99980,Produccion_PJ!$H358)</f>
        <v>0.10867379905835201</v>
      </c>
      <c r="S358" s="21">
        <f>+SUMIFS(Resultados_Dic3!O$3:O$99980,Resultados_Dic3!$F$3:$F$99980,Produccion_PJ!$K358,Resultados_Dic3!$D$3:$D$99980,Produccion_PJ!$K$354,Resultados_Dic3!$E$3:$E$99980,Produccion_PJ!$J358,Resultados_Dic3!$A$3:$A$99980,Produccion_PJ!$H358)</f>
        <v>0.10867379905835201</v>
      </c>
      <c r="T358" s="21">
        <f>+SUMIFS(Resultados_Dic3!P$3:P$99980,Resultados_Dic3!$F$3:$F$99980,Produccion_PJ!$K358,Resultados_Dic3!$D$3:$D$99980,Produccion_PJ!$K$354,Resultados_Dic3!$E$3:$E$99980,Produccion_PJ!$J358,Resultados_Dic3!$A$3:$A$99980,Produccion_PJ!$H358)</f>
        <v>3.3975901395559602E-2</v>
      </c>
      <c r="U358" s="21">
        <f>+SUMIFS(Resultados_Dic3!Q$3:Q$99980,Resultados_Dic3!$F$3:$F$99980,Produccion_PJ!$K358,Resultados_Dic3!$D$3:$D$99980,Produccion_PJ!$K$354,Resultados_Dic3!$E$3:$E$99980,Produccion_PJ!$J358,Resultados_Dic3!$A$3:$A$99980,Produccion_PJ!$H358)</f>
        <v>1.1609930426370201E-2</v>
      </c>
      <c r="V358" s="21">
        <f>+SUMIFS(Resultados_Dic3!R$3:R$99980,Resultados_Dic3!$F$3:$F$99980,Produccion_PJ!$K358,Resultados_Dic3!$D$3:$D$99980,Produccion_PJ!$K$354,Resultados_Dic3!$E$3:$E$99980,Produccion_PJ!$J358,Resultados_Dic3!$A$3:$A$99980,Produccion_PJ!$H358)</f>
        <v>5.8137696993043903E-3</v>
      </c>
      <c r="W358" s="21">
        <f>+SUMIFS(Resultados_Dic3!S$3:S$99980,Resultados_Dic3!$F$3:$F$99980,Produccion_PJ!$K358,Resultados_Dic3!$D$3:$D$99980,Produccion_PJ!$K$354,Resultados_Dic3!$E$3:$E$99980,Produccion_PJ!$J358,Resultados_Dic3!$A$3:$A$99980,Produccion_PJ!$H358)</f>
        <v>0</v>
      </c>
      <c r="X358" s="21">
        <f>+SUMIFS(Resultados_Dic3!T$3:T$99980,Resultados_Dic3!$F$3:$F$99980,Produccion_PJ!$K358,Resultados_Dic3!$D$3:$D$99980,Produccion_PJ!$K$354,Resultados_Dic3!$E$3:$E$99980,Produccion_PJ!$J358,Resultados_Dic3!$A$3:$A$99980,Produccion_PJ!$H358)</f>
        <v>0</v>
      </c>
      <c r="Y358" s="21">
        <f>+SUMIFS(Resultados_Dic3!U$3:U$99980,Resultados_Dic3!$F$3:$F$99980,Produccion_PJ!$K358,Resultados_Dic3!$D$3:$D$99980,Produccion_PJ!$K$354,Resultados_Dic3!$E$3:$E$99980,Produccion_PJ!$J358,Resultados_Dic3!$A$3:$A$99980,Produccion_PJ!$H358)</f>
        <v>0</v>
      </c>
      <c r="Z358" s="21">
        <f>+SUMIFS(Resultados_Dic3!V$3:V$99980,Resultados_Dic3!$F$3:$F$99980,Produccion_PJ!$K358,Resultados_Dic3!$D$3:$D$99980,Produccion_PJ!$K$354,Resultados_Dic3!$E$3:$E$99980,Produccion_PJ!$J358,Resultados_Dic3!$A$3:$A$99980,Produccion_PJ!$H358)</f>
        <v>0</v>
      </c>
      <c r="AA358" s="21">
        <f>+SUMIFS(Resultados_Dic3!W$3:W$99980,Resultados_Dic3!$F$3:$F$99980,Produccion_PJ!$K358,Resultados_Dic3!$D$3:$D$99980,Produccion_PJ!$K$354,Resultados_Dic3!$E$3:$E$99980,Produccion_PJ!$J358,Resultados_Dic3!$A$3:$A$99980,Produccion_PJ!$H358)</f>
        <v>0</v>
      </c>
      <c r="AB358" s="21">
        <f>+SUMIFS(Resultados_Dic3!X$3:X$99980,Resultados_Dic3!$F$3:$F$99980,Produccion_PJ!$K358,Resultados_Dic3!$D$3:$D$99980,Produccion_PJ!$K$354,Resultados_Dic3!$E$3:$E$99980,Produccion_PJ!$J358,Resultados_Dic3!$A$3:$A$99980,Produccion_PJ!$H358)</f>
        <v>0</v>
      </c>
      <c r="AC358" s="21">
        <f>+SUMIFS(Resultados_Dic3!Y$3:Y$99980,Resultados_Dic3!$F$3:$F$99980,Produccion_PJ!$K358,Resultados_Dic3!$D$3:$D$99980,Produccion_PJ!$K$354,Resultados_Dic3!$E$3:$E$99980,Produccion_PJ!$J358,Resultados_Dic3!$A$3:$A$99980,Produccion_PJ!$H358)</f>
        <v>0</v>
      </c>
      <c r="AD358" s="21">
        <f>+SUMIFS(Resultados_Dic3!Z$3:Z$99980,Resultados_Dic3!$F$3:$F$99980,Produccion_PJ!$K358,Resultados_Dic3!$D$3:$D$99980,Produccion_PJ!$K$354,Resultados_Dic3!$E$3:$E$99980,Produccion_PJ!$J358,Resultados_Dic3!$A$3:$A$99980,Produccion_PJ!$H358)</f>
        <v>0</v>
      </c>
      <c r="AE358" s="21">
        <f>+SUMIFS(Resultados_Dic3!AA$3:AA$99980,Resultados_Dic3!$F$3:$F$99980,Produccion_PJ!$K358,Resultados_Dic3!$D$3:$D$99980,Produccion_PJ!$K$354,Resultados_Dic3!$E$3:$E$99980,Produccion_PJ!$J358,Resultados_Dic3!$A$3:$A$99980,Produccion_PJ!$H358)</f>
        <v>0</v>
      </c>
      <c r="AF358" s="21">
        <f>+SUMIFS(Resultados_Dic3!AB$3:AB$99980,Resultados_Dic3!$F$3:$F$99980,Produccion_PJ!$K358,Resultados_Dic3!$D$3:$D$99980,Produccion_PJ!$K$354,Resultados_Dic3!$E$3:$E$99980,Produccion_PJ!$J358,Resultados_Dic3!$A$3:$A$99980,Produccion_PJ!$H358)</f>
        <v>0</v>
      </c>
      <c r="AG358" s="21">
        <f>+SUMIFS(Resultados_Dic3!AC$3:AC$99980,Resultados_Dic3!$F$3:$F$99980,Produccion_PJ!$K358,Resultados_Dic3!$D$3:$D$99980,Produccion_PJ!$K$354,Resultados_Dic3!$E$3:$E$99980,Produccion_PJ!$J358,Resultados_Dic3!$A$3:$A$99980,Produccion_PJ!$H358)</f>
        <v>0</v>
      </c>
      <c r="AH358" s="21">
        <f>+SUMIFS(Resultados_Dic3!AD$3:AD$99980,Resultados_Dic3!$F$3:$F$99980,Produccion_PJ!$K358,Resultados_Dic3!$D$3:$D$99980,Produccion_PJ!$K$354,Resultados_Dic3!$E$3:$E$99980,Produccion_PJ!$J358,Resultados_Dic3!$A$3:$A$99980,Produccion_PJ!$H358)</f>
        <v>0</v>
      </c>
      <c r="AI358" s="21">
        <f>+SUMIFS(Resultados_Dic3!AE$3:AE$99980,Resultados_Dic3!$F$3:$F$99980,Produccion_PJ!$K358,Resultados_Dic3!$D$3:$D$99980,Produccion_PJ!$K$354,Resultados_Dic3!$E$3:$E$99980,Produccion_PJ!$J358,Resultados_Dic3!$A$3:$A$99980,Produccion_PJ!$H358)</f>
        <v>0</v>
      </c>
      <c r="AJ358" s="21">
        <f>+SUMIFS(Resultados_Dic3!AF$3:AF$99980,Resultados_Dic3!$F$3:$F$99980,Produccion_PJ!$K358,Resultados_Dic3!$D$3:$D$99980,Produccion_PJ!$K$354,Resultados_Dic3!$E$3:$E$99980,Produccion_PJ!$J358,Resultados_Dic3!$A$3:$A$99980,Produccion_PJ!$H358)</f>
        <v>0</v>
      </c>
      <c r="AK358" s="21">
        <f>+SUMIFS(Resultados_Dic3!AG$3:AG$99980,Resultados_Dic3!$F$3:$F$99980,Produccion_PJ!$K358,Resultados_Dic3!$D$3:$D$99980,Produccion_PJ!$K$354,Resultados_Dic3!$E$3:$E$99980,Produccion_PJ!$J358,Resultados_Dic3!$A$3:$A$99980,Produccion_PJ!$H358)</f>
        <v>0</v>
      </c>
      <c r="AL358" s="21">
        <f>+SUMIFS(Resultados_Dic3!AH$3:AH$99980,Resultados_Dic3!$F$3:$F$99980,Produccion_PJ!$K358,Resultados_Dic3!$D$3:$D$99980,Produccion_PJ!$K$354,Resultados_Dic3!$E$3:$E$99980,Produccion_PJ!$J358,Resultados_Dic3!$A$3:$A$99980,Produccion_PJ!$H358)</f>
        <v>0</v>
      </c>
      <c r="AM358" s="21">
        <f>+SUMIFS(Resultados_Dic3!AI$3:AI$99980,Resultados_Dic3!$F$3:$F$99980,Produccion_PJ!$K358,Resultados_Dic3!$D$3:$D$99980,Produccion_PJ!$K$354,Resultados_Dic3!$E$3:$E$99980,Produccion_PJ!$J358,Resultados_Dic3!$A$3:$A$99980,Produccion_PJ!$H358)</f>
        <v>0</v>
      </c>
      <c r="AN358" s="21">
        <f>+SUMIFS(Resultados_Dic3!AJ$3:AJ$99980,Resultados_Dic3!$F$3:$F$99980,Produccion_PJ!$K358,Resultados_Dic3!$D$3:$D$99980,Produccion_PJ!$K$354,Resultados_Dic3!$E$3:$E$99980,Produccion_PJ!$J358,Resultados_Dic3!$A$3:$A$99980,Produccion_PJ!$H358)</f>
        <v>0</v>
      </c>
      <c r="AO358" s="21">
        <f>+SUMIFS(Resultados_Dic3!AK$3:AK$99980,Resultados_Dic3!$F$3:$F$99980,Produccion_PJ!$K358,Resultados_Dic3!$D$3:$D$99980,Produccion_PJ!$K$354,Resultados_Dic3!$E$3:$E$99980,Produccion_PJ!$J358,Resultados_Dic3!$A$3:$A$99980,Produccion_PJ!$H358)</f>
        <v>0</v>
      </c>
      <c r="AP358" s="21">
        <f>+SUMIFS(Resultados_Dic3!AL$3:AL$99980,Resultados_Dic3!$F$3:$F$99980,Produccion_PJ!$K358,Resultados_Dic3!$D$3:$D$99980,Produccion_PJ!$K$354,Resultados_Dic3!$E$3:$E$99980,Produccion_PJ!$J358,Resultados_Dic3!$A$3:$A$99980,Produccion_PJ!$H358)</f>
        <v>0</v>
      </c>
      <c r="AQ358" s="21">
        <f>+SUMIFS(Resultados_Dic3!AM$3:AM$99980,Resultados_Dic3!$F$3:$F$99980,Produccion_PJ!$K358,Resultados_Dic3!$D$3:$D$99980,Produccion_PJ!$K$354,Resultados_Dic3!$E$3:$E$99980,Produccion_PJ!$J358,Resultados_Dic3!$A$3:$A$99980,Produccion_PJ!$H358)</f>
        <v>0</v>
      </c>
    </row>
    <row r="359" spans="1:47" x14ac:dyDescent="0.25">
      <c r="H359" s="17" t="str">
        <f t="shared" si="790"/>
        <v>DIC5</v>
      </c>
      <c r="J359" s="24" t="s">
        <v>89</v>
      </c>
      <c r="K359" s="54" t="s">
        <v>162</v>
      </c>
      <c r="L359" s="21">
        <f>+SUMIFS(Resultados_Dic3!H$3:H$99980,Resultados_Dic3!$F$3:$F$99980,Produccion_PJ!$K359,Resultados_Dic3!$D$3:$D$99980,Produccion_PJ!$K$354,Resultados_Dic3!$E$3:$E$99980,Produccion_PJ!$J359,Resultados_Dic3!$A$3:$A$99980,Produccion_PJ!$H359)</f>
        <v>1.5205005591166001</v>
      </c>
      <c r="M359" s="21">
        <f>+SUMIFS(Resultados_Dic3!I$3:I$99980,Resultados_Dic3!$F$3:$F$99980,Produccion_PJ!$K359,Resultados_Dic3!$D$3:$D$99980,Produccion_PJ!$K$354,Resultados_Dic3!$E$3:$E$99980,Produccion_PJ!$J359,Resultados_Dic3!$A$3:$A$99980,Produccion_PJ!$H359)</f>
        <v>1.43862923798872</v>
      </c>
      <c r="N359" s="21">
        <f>+SUMIFS(Resultados_Dic3!J$3:J$99980,Resultados_Dic3!$F$3:$F$99980,Produccion_PJ!$K359,Resultados_Dic3!$D$3:$D$99980,Produccion_PJ!$K$354,Resultados_Dic3!$E$3:$E$99980,Produccion_PJ!$J359,Resultados_Dic3!$A$3:$A$99980,Produccion_PJ!$H359)</f>
        <v>1.3681554649524801</v>
      </c>
      <c r="O359" s="21">
        <f>+SUMIFS(Resultados_Dic3!K$3:K$99980,Resultados_Dic3!$F$3:$F$99980,Produccion_PJ!$K359,Resultados_Dic3!$D$3:$D$99980,Produccion_PJ!$K$354,Resultados_Dic3!$E$3:$E$99980,Produccion_PJ!$J359,Resultados_Dic3!$A$3:$A$99980,Produccion_PJ!$H359)</f>
        <v>1.2976816919162399</v>
      </c>
      <c r="P359" s="21">
        <f>+SUMIFS(Resultados_Dic3!L$3:L$99980,Resultados_Dic3!$F$3:$F$99980,Produccion_PJ!$K359,Resultados_Dic3!$D$3:$D$99980,Produccion_PJ!$K$354,Resultados_Dic3!$E$3:$E$99980,Produccion_PJ!$J359,Resultados_Dic3!$A$3:$A$99980,Produccion_PJ!$H359)</f>
        <v>1.22720791888</v>
      </c>
      <c r="Q359" s="21">
        <f>+SUMIFS(Resultados_Dic3!M$3:M$99980,Resultados_Dic3!$F$3:$F$99980,Produccion_PJ!$K359,Resultados_Dic3!$D$3:$D$99980,Produccion_PJ!$K$354,Resultados_Dic3!$E$3:$E$99980,Produccion_PJ!$J359,Resultados_Dic3!$A$3:$A$99980,Produccion_PJ!$H359)</f>
        <v>1.12905573882393</v>
      </c>
      <c r="R359" s="21">
        <f>+SUMIFS(Resultados_Dic3!N$3:N$99980,Resultados_Dic3!$F$3:$F$99980,Produccion_PJ!$K359,Resultados_Dic3!$D$3:$D$99980,Produccion_PJ!$K$354,Resultados_Dic3!$E$3:$E$99980,Produccion_PJ!$J359,Resultados_Dic3!$A$3:$A$99980,Produccion_PJ!$H359)</f>
        <v>1.0309035587678499</v>
      </c>
      <c r="S359" s="21">
        <f>+SUMIFS(Resultados_Dic3!O$3:O$99980,Resultados_Dic3!$F$3:$F$99980,Produccion_PJ!$K359,Resultados_Dic3!$D$3:$D$99980,Produccion_PJ!$K$354,Resultados_Dic3!$E$3:$E$99980,Produccion_PJ!$J359,Resultados_Dic3!$A$3:$A$99980,Produccion_PJ!$H359)</f>
        <v>0.95306977370919699</v>
      </c>
      <c r="T359" s="21">
        <f>+SUMIFS(Resultados_Dic3!P$3:P$99980,Resultados_Dic3!$F$3:$F$99980,Produccion_PJ!$K359,Resultados_Dic3!$D$3:$D$99980,Produccion_PJ!$K$354,Resultados_Dic3!$E$3:$E$99980,Produccion_PJ!$J359,Resultados_Dic3!$A$3:$A$99980,Produccion_PJ!$H359)</f>
        <v>0.70979942327416601</v>
      </c>
      <c r="U359" s="21">
        <f>+SUMIFS(Resultados_Dic3!Q$3:Q$99980,Resultados_Dic3!$F$3:$F$99980,Produccion_PJ!$K359,Resultados_Dic3!$D$3:$D$99980,Produccion_PJ!$K$354,Resultados_Dic3!$E$3:$E$99980,Produccion_PJ!$J359,Resultados_Dic3!$A$3:$A$99980,Produccion_PJ!$H359)</f>
        <v>0.45737174243183698</v>
      </c>
      <c r="V359" s="21">
        <f>+SUMIFS(Resultados_Dic3!R$3:R$99980,Resultados_Dic3!$F$3:$F$99980,Produccion_PJ!$K359,Resultados_Dic3!$D$3:$D$99980,Produccion_PJ!$K$354,Resultados_Dic3!$E$3:$E$99980,Produccion_PJ!$J359,Resultados_Dic3!$A$3:$A$99980,Produccion_PJ!$H359)</f>
        <v>0.233963108457166</v>
      </c>
      <c r="W359" s="21">
        <f>+SUMIFS(Resultados_Dic3!S$3:S$99980,Resultados_Dic3!$F$3:$F$99980,Produccion_PJ!$K359,Resultados_Dic3!$D$3:$D$99980,Produccion_PJ!$K$354,Resultados_Dic3!$E$3:$E$99980,Produccion_PJ!$J359,Resultados_Dic3!$A$3:$A$99980,Produccion_PJ!$H359)</f>
        <v>0.233963108457166</v>
      </c>
      <c r="X359" s="21">
        <f>+SUMIFS(Resultados_Dic3!T$3:T$99980,Resultados_Dic3!$F$3:$F$99980,Produccion_PJ!$K359,Resultados_Dic3!$D$3:$D$99980,Produccion_PJ!$K$354,Resultados_Dic3!$E$3:$E$99980,Produccion_PJ!$J359,Resultados_Dic3!$A$3:$A$99980,Produccion_PJ!$H359)</f>
        <v>0.233963108457166</v>
      </c>
      <c r="Y359" s="21">
        <f>+SUMIFS(Resultados_Dic3!U$3:U$99980,Resultados_Dic3!$F$3:$F$99980,Produccion_PJ!$K359,Resultados_Dic3!$D$3:$D$99980,Produccion_PJ!$K$354,Resultados_Dic3!$E$3:$E$99980,Produccion_PJ!$J359,Resultados_Dic3!$A$3:$A$99980,Produccion_PJ!$H359)</f>
        <v>8.2522964764635706E-2</v>
      </c>
      <c r="Z359" s="21">
        <f>+SUMIFS(Resultados_Dic3!V$3:V$99980,Resultados_Dic3!$F$3:$F$99980,Produccion_PJ!$K359,Resultados_Dic3!$D$3:$D$99980,Produccion_PJ!$K$354,Resultados_Dic3!$E$3:$E$99980,Produccion_PJ!$J359,Resultados_Dic3!$A$3:$A$99980,Produccion_PJ!$H359)</f>
        <v>0</v>
      </c>
      <c r="AA359" s="21">
        <f>+SUMIFS(Resultados_Dic3!W$3:W$99980,Resultados_Dic3!$F$3:$F$99980,Produccion_PJ!$K359,Resultados_Dic3!$D$3:$D$99980,Produccion_PJ!$K$354,Resultados_Dic3!$E$3:$E$99980,Produccion_PJ!$J359,Resultados_Dic3!$A$3:$A$99980,Produccion_PJ!$H359)</f>
        <v>0</v>
      </c>
      <c r="AB359" s="21">
        <f>+SUMIFS(Resultados_Dic3!X$3:X$99980,Resultados_Dic3!$F$3:$F$99980,Produccion_PJ!$K359,Resultados_Dic3!$D$3:$D$99980,Produccion_PJ!$K$354,Resultados_Dic3!$E$3:$E$99980,Produccion_PJ!$J359,Resultados_Dic3!$A$3:$A$99980,Produccion_PJ!$H359)</f>
        <v>0</v>
      </c>
      <c r="AC359" s="21">
        <f>+SUMIFS(Resultados_Dic3!Y$3:Y$99980,Resultados_Dic3!$F$3:$F$99980,Produccion_PJ!$K359,Resultados_Dic3!$D$3:$D$99980,Produccion_PJ!$K$354,Resultados_Dic3!$E$3:$E$99980,Produccion_PJ!$J359,Resultados_Dic3!$A$3:$A$99980,Produccion_PJ!$H359)</f>
        <v>0</v>
      </c>
      <c r="AD359" s="21">
        <f>+SUMIFS(Resultados_Dic3!Z$3:Z$99980,Resultados_Dic3!$F$3:$F$99980,Produccion_PJ!$K359,Resultados_Dic3!$D$3:$D$99980,Produccion_PJ!$K$354,Resultados_Dic3!$E$3:$E$99980,Produccion_PJ!$J359,Resultados_Dic3!$A$3:$A$99980,Produccion_PJ!$H359)</f>
        <v>0</v>
      </c>
      <c r="AE359" s="21">
        <f>+SUMIFS(Resultados_Dic3!AA$3:AA$99980,Resultados_Dic3!$F$3:$F$99980,Produccion_PJ!$K359,Resultados_Dic3!$D$3:$D$99980,Produccion_PJ!$K$354,Resultados_Dic3!$E$3:$E$99980,Produccion_PJ!$J359,Resultados_Dic3!$A$3:$A$99980,Produccion_PJ!$H359)</f>
        <v>0</v>
      </c>
      <c r="AF359" s="21">
        <f>+SUMIFS(Resultados_Dic3!AB$3:AB$99980,Resultados_Dic3!$F$3:$F$99980,Produccion_PJ!$K359,Resultados_Dic3!$D$3:$D$99980,Produccion_PJ!$K$354,Resultados_Dic3!$E$3:$E$99980,Produccion_PJ!$J359,Resultados_Dic3!$A$3:$A$99980,Produccion_PJ!$H359)</f>
        <v>0</v>
      </c>
      <c r="AG359" s="21">
        <f>+SUMIFS(Resultados_Dic3!AC$3:AC$99980,Resultados_Dic3!$F$3:$F$99980,Produccion_PJ!$K359,Resultados_Dic3!$D$3:$D$99980,Produccion_PJ!$K$354,Resultados_Dic3!$E$3:$E$99980,Produccion_PJ!$J359,Resultados_Dic3!$A$3:$A$99980,Produccion_PJ!$H359)</f>
        <v>0</v>
      </c>
      <c r="AH359" s="21">
        <f>+SUMIFS(Resultados_Dic3!AD$3:AD$99980,Resultados_Dic3!$F$3:$F$99980,Produccion_PJ!$K359,Resultados_Dic3!$D$3:$D$99980,Produccion_PJ!$K$354,Resultados_Dic3!$E$3:$E$99980,Produccion_PJ!$J359,Resultados_Dic3!$A$3:$A$99980,Produccion_PJ!$H359)</f>
        <v>0</v>
      </c>
      <c r="AI359" s="21">
        <f>+SUMIFS(Resultados_Dic3!AE$3:AE$99980,Resultados_Dic3!$F$3:$F$99980,Produccion_PJ!$K359,Resultados_Dic3!$D$3:$D$99980,Produccion_PJ!$K$354,Resultados_Dic3!$E$3:$E$99980,Produccion_PJ!$J359,Resultados_Dic3!$A$3:$A$99980,Produccion_PJ!$H359)</f>
        <v>0</v>
      </c>
      <c r="AJ359" s="21">
        <f>+SUMIFS(Resultados_Dic3!AF$3:AF$99980,Resultados_Dic3!$F$3:$F$99980,Produccion_PJ!$K359,Resultados_Dic3!$D$3:$D$99980,Produccion_PJ!$K$354,Resultados_Dic3!$E$3:$E$99980,Produccion_PJ!$J359,Resultados_Dic3!$A$3:$A$99980,Produccion_PJ!$H359)</f>
        <v>0</v>
      </c>
      <c r="AK359" s="21">
        <f>+SUMIFS(Resultados_Dic3!AG$3:AG$99980,Resultados_Dic3!$F$3:$F$99980,Produccion_PJ!$K359,Resultados_Dic3!$D$3:$D$99980,Produccion_PJ!$K$354,Resultados_Dic3!$E$3:$E$99980,Produccion_PJ!$J359,Resultados_Dic3!$A$3:$A$99980,Produccion_PJ!$H359)</f>
        <v>0</v>
      </c>
      <c r="AL359" s="21">
        <f>+SUMIFS(Resultados_Dic3!AH$3:AH$99980,Resultados_Dic3!$F$3:$F$99980,Produccion_PJ!$K359,Resultados_Dic3!$D$3:$D$99980,Produccion_PJ!$K$354,Resultados_Dic3!$E$3:$E$99980,Produccion_PJ!$J359,Resultados_Dic3!$A$3:$A$99980,Produccion_PJ!$H359)</f>
        <v>0</v>
      </c>
      <c r="AM359" s="21">
        <f>+SUMIFS(Resultados_Dic3!AI$3:AI$99980,Resultados_Dic3!$F$3:$F$99980,Produccion_PJ!$K359,Resultados_Dic3!$D$3:$D$99980,Produccion_PJ!$K$354,Resultados_Dic3!$E$3:$E$99980,Produccion_PJ!$J359,Resultados_Dic3!$A$3:$A$99980,Produccion_PJ!$H359)</f>
        <v>0</v>
      </c>
      <c r="AN359" s="21">
        <f>+SUMIFS(Resultados_Dic3!AJ$3:AJ$99980,Resultados_Dic3!$F$3:$F$99980,Produccion_PJ!$K359,Resultados_Dic3!$D$3:$D$99980,Produccion_PJ!$K$354,Resultados_Dic3!$E$3:$E$99980,Produccion_PJ!$J359,Resultados_Dic3!$A$3:$A$99980,Produccion_PJ!$H359)</f>
        <v>0</v>
      </c>
      <c r="AO359" s="21">
        <f>+SUMIFS(Resultados_Dic3!AK$3:AK$99980,Resultados_Dic3!$F$3:$F$99980,Produccion_PJ!$K359,Resultados_Dic3!$D$3:$D$99980,Produccion_PJ!$K$354,Resultados_Dic3!$E$3:$E$99980,Produccion_PJ!$J359,Resultados_Dic3!$A$3:$A$99980,Produccion_PJ!$H359)</f>
        <v>0</v>
      </c>
      <c r="AP359" s="21">
        <f>+SUMIFS(Resultados_Dic3!AL$3:AL$99980,Resultados_Dic3!$F$3:$F$99980,Produccion_PJ!$K359,Resultados_Dic3!$D$3:$D$99980,Produccion_PJ!$K$354,Resultados_Dic3!$E$3:$E$99980,Produccion_PJ!$J359,Resultados_Dic3!$A$3:$A$99980,Produccion_PJ!$H359)</f>
        <v>0</v>
      </c>
      <c r="AQ359" s="21">
        <f>+SUMIFS(Resultados_Dic3!AM$3:AM$99980,Resultados_Dic3!$F$3:$F$99980,Produccion_PJ!$K359,Resultados_Dic3!$D$3:$D$99980,Produccion_PJ!$K$354,Resultados_Dic3!$E$3:$E$99980,Produccion_PJ!$J359,Resultados_Dic3!$A$3:$A$99980,Produccion_PJ!$H359)</f>
        <v>0</v>
      </c>
    </row>
    <row r="360" spans="1:47" x14ac:dyDescent="0.25">
      <c r="H360" s="17" t="str">
        <f t="shared" si="790"/>
        <v>DIC5</v>
      </c>
      <c r="J360" s="24" t="s">
        <v>90</v>
      </c>
      <c r="K360" s="54" t="s">
        <v>164</v>
      </c>
      <c r="L360" s="21">
        <f>+SUMIFS(Resultados_Dic3!H$3:H$99980,Resultados_Dic3!$F$3:$F$99980,Produccion_PJ!$K360,Resultados_Dic3!$D$3:$D$99980,Produccion_PJ!$K$354,Resultados_Dic3!$E$3:$E$99980,Produccion_PJ!$J360,Resultados_Dic3!$A$3:$A$99980,Produccion_PJ!$H360)</f>
        <v>0</v>
      </c>
      <c r="M360" s="21">
        <f>+SUMIFS(Resultados_Dic3!I$3:I$99980,Resultados_Dic3!$F$3:$F$99980,Produccion_PJ!$K360,Resultados_Dic3!$D$3:$D$99980,Produccion_PJ!$K$354,Resultados_Dic3!$E$3:$E$99980,Produccion_PJ!$J360,Resultados_Dic3!$A$3:$A$99980,Produccion_PJ!$H360)</f>
        <v>0</v>
      </c>
      <c r="N360" s="21">
        <f>+SUMIFS(Resultados_Dic3!J$3:J$99980,Resultados_Dic3!$F$3:$F$99980,Produccion_PJ!$K360,Resultados_Dic3!$D$3:$D$99980,Produccion_PJ!$K$354,Resultados_Dic3!$E$3:$E$99980,Produccion_PJ!$J360,Resultados_Dic3!$A$3:$A$99980,Produccion_PJ!$H360)</f>
        <v>0</v>
      </c>
      <c r="O360" s="21">
        <f>+SUMIFS(Resultados_Dic3!K$3:K$99980,Resultados_Dic3!$F$3:$F$99980,Produccion_PJ!$K360,Resultados_Dic3!$D$3:$D$99980,Produccion_PJ!$K$354,Resultados_Dic3!$E$3:$E$99980,Produccion_PJ!$J360,Resultados_Dic3!$A$3:$A$99980,Produccion_PJ!$H360)</f>
        <v>0</v>
      </c>
      <c r="P360" s="21">
        <f>+SUMIFS(Resultados_Dic3!L$3:L$99980,Resultados_Dic3!$F$3:$F$99980,Produccion_PJ!$K360,Resultados_Dic3!$D$3:$D$99980,Produccion_PJ!$K$354,Resultados_Dic3!$E$3:$E$99980,Produccion_PJ!$J360,Resultados_Dic3!$A$3:$A$99980,Produccion_PJ!$H360)</f>
        <v>0</v>
      </c>
      <c r="Q360" s="21">
        <f>+SUMIFS(Resultados_Dic3!M$3:M$99980,Resultados_Dic3!$F$3:$F$99980,Produccion_PJ!$K360,Resultados_Dic3!$D$3:$D$99980,Produccion_PJ!$K$354,Resultados_Dic3!$E$3:$E$99980,Produccion_PJ!$J360,Resultados_Dic3!$A$3:$A$99980,Produccion_PJ!$H360)</f>
        <v>8.8985530514990308E-3</v>
      </c>
      <c r="R360" s="21">
        <f>+SUMIFS(Resultados_Dic3!N$3:N$99980,Resultados_Dic3!$F$3:$F$99980,Produccion_PJ!$K360,Resultados_Dic3!$D$3:$D$99980,Produccion_PJ!$K$354,Resultados_Dic3!$E$3:$E$99980,Produccion_PJ!$J360,Resultados_Dic3!$A$3:$A$99980,Produccion_PJ!$H360)</f>
        <v>8.4239635554190801E-3</v>
      </c>
      <c r="S360" s="21">
        <f>+SUMIFS(Resultados_Dic3!O$3:O$99980,Resultados_Dic3!$F$3:$F$99980,Produccion_PJ!$K360,Resultados_Dic3!$D$3:$D$99980,Produccion_PJ!$K$354,Resultados_Dic3!$E$3:$E$99980,Produccion_PJ!$J360,Resultados_Dic3!$A$3:$A$99980,Produccion_PJ!$H360)</f>
        <v>9.5972017882192196E-4</v>
      </c>
      <c r="T360" s="21">
        <f>+SUMIFS(Resultados_Dic3!P$3:P$99980,Resultados_Dic3!$F$3:$F$99980,Produccion_PJ!$K360,Resultados_Dic3!$D$3:$D$99980,Produccion_PJ!$K$354,Resultados_Dic3!$E$3:$E$99980,Produccion_PJ!$J360,Resultados_Dic3!$A$3:$A$99980,Produccion_PJ!$H360)</f>
        <v>0</v>
      </c>
      <c r="U360" s="21">
        <f>+SUMIFS(Resultados_Dic3!Q$3:Q$99980,Resultados_Dic3!$F$3:$F$99980,Produccion_PJ!$K360,Resultados_Dic3!$D$3:$D$99980,Produccion_PJ!$K$354,Resultados_Dic3!$E$3:$E$99980,Produccion_PJ!$J360,Resultados_Dic3!$A$3:$A$99980,Produccion_PJ!$H360)</f>
        <v>0</v>
      </c>
      <c r="V360" s="21">
        <f>+SUMIFS(Resultados_Dic3!R$3:R$99980,Resultados_Dic3!$F$3:$F$99980,Produccion_PJ!$K360,Resultados_Dic3!$D$3:$D$99980,Produccion_PJ!$K$354,Resultados_Dic3!$E$3:$E$99980,Produccion_PJ!$J360,Resultados_Dic3!$A$3:$A$99980,Produccion_PJ!$H360)</f>
        <v>0</v>
      </c>
      <c r="W360" s="21">
        <f>+SUMIFS(Resultados_Dic3!S$3:S$99980,Resultados_Dic3!$F$3:$F$99980,Produccion_PJ!$K360,Resultados_Dic3!$D$3:$D$99980,Produccion_PJ!$K$354,Resultados_Dic3!$E$3:$E$99980,Produccion_PJ!$J360,Resultados_Dic3!$A$3:$A$99980,Produccion_PJ!$H360)</f>
        <v>0</v>
      </c>
      <c r="X360" s="21">
        <f>+SUMIFS(Resultados_Dic3!T$3:T$99980,Resultados_Dic3!$F$3:$F$99980,Produccion_PJ!$K360,Resultados_Dic3!$D$3:$D$99980,Produccion_PJ!$K$354,Resultados_Dic3!$E$3:$E$99980,Produccion_PJ!$J360,Resultados_Dic3!$A$3:$A$99980,Produccion_PJ!$H360)</f>
        <v>0</v>
      </c>
      <c r="Y360" s="21">
        <f>+SUMIFS(Resultados_Dic3!U$3:U$99980,Resultados_Dic3!$F$3:$F$99980,Produccion_PJ!$K360,Resultados_Dic3!$D$3:$D$99980,Produccion_PJ!$K$354,Resultados_Dic3!$E$3:$E$99980,Produccion_PJ!$J360,Resultados_Dic3!$A$3:$A$99980,Produccion_PJ!$H360)</f>
        <v>0</v>
      </c>
      <c r="Z360" s="21">
        <f>+SUMIFS(Resultados_Dic3!V$3:V$99980,Resultados_Dic3!$F$3:$F$99980,Produccion_PJ!$K360,Resultados_Dic3!$D$3:$D$99980,Produccion_PJ!$K$354,Resultados_Dic3!$E$3:$E$99980,Produccion_PJ!$J360,Resultados_Dic3!$A$3:$A$99980,Produccion_PJ!$H360)</f>
        <v>0</v>
      </c>
      <c r="AA360" s="21">
        <f>+SUMIFS(Resultados_Dic3!W$3:W$99980,Resultados_Dic3!$F$3:$F$99980,Produccion_PJ!$K360,Resultados_Dic3!$D$3:$D$99980,Produccion_PJ!$K$354,Resultados_Dic3!$E$3:$E$99980,Produccion_PJ!$J360,Resultados_Dic3!$A$3:$A$99980,Produccion_PJ!$H360)</f>
        <v>0</v>
      </c>
      <c r="AB360" s="21">
        <f>+SUMIFS(Resultados_Dic3!X$3:X$99980,Resultados_Dic3!$F$3:$F$99980,Produccion_PJ!$K360,Resultados_Dic3!$D$3:$D$99980,Produccion_PJ!$K$354,Resultados_Dic3!$E$3:$E$99980,Produccion_PJ!$J360,Resultados_Dic3!$A$3:$A$99980,Produccion_PJ!$H360)</f>
        <v>0</v>
      </c>
      <c r="AC360" s="21">
        <f>+SUMIFS(Resultados_Dic3!Y$3:Y$99980,Resultados_Dic3!$F$3:$F$99980,Produccion_PJ!$K360,Resultados_Dic3!$D$3:$D$99980,Produccion_PJ!$K$354,Resultados_Dic3!$E$3:$E$99980,Produccion_PJ!$J360,Resultados_Dic3!$A$3:$A$99980,Produccion_PJ!$H360)</f>
        <v>0</v>
      </c>
      <c r="AD360" s="21">
        <f>+SUMIFS(Resultados_Dic3!Z$3:Z$99980,Resultados_Dic3!$F$3:$F$99980,Produccion_PJ!$K360,Resultados_Dic3!$D$3:$D$99980,Produccion_PJ!$K$354,Resultados_Dic3!$E$3:$E$99980,Produccion_PJ!$J360,Resultados_Dic3!$A$3:$A$99980,Produccion_PJ!$H360)</f>
        <v>0</v>
      </c>
      <c r="AE360" s="21">
        <f>+SUMIFS(Resultados_Dic3!AA$3:AA$99980,Resultados_Dic3!$F$3:$F$99980,Produccion_PJ!$K360,Resultados_Dic3!$D$3:$D$99980,Produccion_PJ!$K$354,Resultados_Dic3!$E$3:$E$99980,Produccion_PJ!$J360,Resultados_Dic3!$A$3:$A$99980,Produccion_PJ!$H360)</f>
        <v>0</v>
      </c>
      <c r="AF360" s="21">
        <f>+SUMIFS(Resultados_Dic3!AB$3:AB$99980,Resultados_Dic3!$F$3:$F$99980,Produccion_PJ!$K360,Resultados_Dic3!$D$3:$D$99980,Produccion_PJ!$K$354,Resultados_Dic3!$E$3:$E$99980,Produccion_PJ!$J360,Resultados_Dic3!$A$3:$A$99980,Produccion_PJ!$H360)</f>
        <v>0</v>
      </c>
      <c r="AG360" s="21">
        <f>+SUMIFS(Resultados_Dic3!AC$3:AC$99980,Resultados_Dic3!$F$3:$F$99980,Produccion_PJ!$K360,Resultados_Dic3!$D$3:$D$99980,Produccion_PJ!$K$354,Resultados_Dic3!$E$3:$E$99980,Produccion_PJ!$J360,Resultados_Dic3!$A$3:$A$99980,Produccion_PJ!$H360)</f>
        <v>0</v>
      </c>
      <c r="AH360" s="21">
        <f>+SUMIFS(Resultados_Dic3!AD$3:AD$99980,Resultados_Dic3!$F$3:$F$99980,Produccion_PJ!$K360,Resultados_Dic3!$D$3:$D$99980,Produccion_PJ!$K$354,Resultados_Dic3!$E$3:$E$99980,Produccion_PJ!$J360,Resultados_Dic3!$A$3:$A$99980,Produccion_PJ!$H360)</f>
        <v>0</v>
      </c>
      <c r="AI360" s="21">
        <f>+SUMIFS(Resultados_Dic3!AE$3:AE$99980,Resultados_Dic3!$F$3:$F$99980,Produccion_PJ!$K360,Resultados_Dic3!$D$3:$D$99980,Produccion_PJ!$K$354,Resultados_Dic3!$E$3:$E$99980,Produccion_PJ!$J360,Resultados_Dic3!$A$3:$A$99980,Produccion_PJ!$H360)</f>
        <v>0</v>
      </c>
      <c r="AJ360" s="21">
        <f>+SUMIFS(Resultados_Dic3!AF$3:AF$99980,Resultados_Dic3!$F$3:$F$99980,Produccion_PJ!$K360,Resultados_Dic3!$D$3:$D$99980,Produccion_PJ!$K$354,Resultados_Dic3!$E$3:$E$99980,Produccion_PJ!$J360,Resultados_Dic3!$A$3:$A$99980,Produccion_PJ!$H360)</f>
        <v>0</v>
      </c>
      <c r="AK360" s="21">
        <f>+SUMIFS(Resultados_Dic3!AG$3:AG$99980,Resultados_Dic3!$F$3:$F$99980,Produccion_PJ!$K360,Resultados_Dic3!$D$3:$D$99980,Produccion_PJ!$K$354,Resultados_Dic3!$E$3:$E$99980,Produccion_PJ!$J360,Resultados_Dic3!$A$3:$A$99980,Produccion_PJ!$H360)</f>
        <v>0</v>
      </c>
      <c r="AL360" s="21">
        <f>+SUMIFS(Resultados_Dic3!AH$3:AH$99980,Resultados_Dic3!$F$3:$F$99980,Produccion_PJ!$K360,Resultados_Dic3!$D$3:$D$99980,Produccion_PJ!$K$354,Resultados_Dic3!$E$3:$E$99980,Produccion_PJ!$J360,Resultados_Dic3!$A$3:$A$99980,Produccion_PJ!$H360)</f>
        <v>0</v>
      </c>
      <c r="AM360" s="21">
        <f>+SUMIFS(Resultados_Dic3!AI$3:AI$99980,Resultados_Dic3!$F$3:$F$99980,Produccion_PJ!$K360,Resultados_Dic3!$D$3:$D$99980,Produccion_PJ!$K$354,Resultados_Dic3!$E$3:$E$99980,Produccion_PJ!$J360,Resultados_Dic3!$A$3:$A$99980,Produccion_PJ!$H360)</f>
        <v>0</v>
      </c>
      <c r="AN360" s="21">
        <f>+SUMIFS(Resultados_Dic3!AJ$3:AJ$99980,Resultados_Dic3!$F$3:$F$99980,Produccion_PJ!$K360,Resultados_Dic3!$D$3:$D$99980,Produccion_PJ!$K$354,Resultados_Dic3!$E$3:$E$99980,Produccion_PJ!$J360,Resultados_Dic3!$A$3:$A$99980,Produccion_PJ!$H360)</f>
        <v>0</v>
      </c>
      <c r="AO360" s="21">
        <f>+SUMIFS(Resultados_Dic3!AK$3:AK$99980,Resultados_Dic3!$F$3:$F$99980,Produccion_PJ!$K360,Resultados_Dic3!$D$3:$D$99980,Produccion_PJ!$K$354,Resultados_Dic3!$E$3:$E$99980,Produccion_PJ!$J360,Resultados_Dic3!$A$3:$A$99980,Produccion_PJ!$H360)</f>
        <v>0</v>
      </c>
      <c r="AP360" s="21">
        <f>+SUMIFS(Resultados_Dic3!AL$3:AL$99980,Resultados_Dic3!$F$3:$F$99980,Produccion_PJ!$K360,Resultados_Dic3!$D$3:$D$99980,Produccion_PJ!$K$354,Resultados_Dic3!$E$3:$E$99980,Produccion_PJ!$J360,Resultados_Dic3!$A$3:$A$99980,Produccion_PJ!$H360)</f>
        <v>0</v>
      </c>
      <c r="AQ360" s="21">
        <f>+SUMIFS(Resultados_Dic3!AM$3:AM$99980,Resultados_Dic3!$F$3:$F$99980,Produccion_PJ!$K360,Resultados_Dic3!$D$3:$D$99980,Produccion_PJ!$K$354,Resultados_Dic3!$E$3:$E$99980,Produccion_PJ!$J360,Resultados_Dic3!$A$3:$A$99980,Produccion_PJ!$H360)</f>
        <v>0</v>
      </c>
    </row>
    <row r="361" spans="1:47" x14ac:dyDescent="0.25">
      <c r="H361" s="17" t="str">
        <f t="shared" si="790"/>
        <v>DIC5</v>
      </c>
      <c r="J361" s="24" t="s">
        <v>431</v>
      </c>
      <c r="K361" s="54" t="s">
        <v>165</v>
      </c>
      <c r="L361" s="21">
        <f>+SUMIFS(Resultados_Dic3!H$3:H$99980,Resultados_Dic3!$F$3:$F$99980,Produccion_PJ!$K361,Resultados_Dic3!$D$3:$D$99980,Produccion_PJ!$K$354,Resultados_Dic3!$E$3:$E$99980,Produccion_PJ!$J361,Resultados_Dic3!$A$3:$A$99980,Produccion_PJ!$H361)</f>
        <v>0</v>
      </c>
      <c r="M361" s="21">
        <f>+SUMIFS(Resultados_Dic3!I$3:I$99980,Resultados_Dic3!$F$3:$F$99980,Produccion_PJ!$K361,Resultados_Dic3!$D$3:$D$99980,Produccion_PJ!$K$354,Resultados_Dic3!$E$3:$E$99980,Produccion_PJ!$J361,Resultados_Dic3!$A$3:$A$99980,Produccion_PJ!$H361)</f>
        <v>0</v>
      </c>
      <c r="N361" s="21">
        <f>+SUMIFS(Resultados_Dic3!J$3:J$99980,Resultados_Dic3!$F$3:$F$99980,Produccion_PJ!$K361,Resultados_Dic3!$D$3:$D$99980,Produccion_PJ!$K$354,Resultados_Dic3!$E$3:$E$99980,Produccion_PJ!$J361,Resultados_Dic3!$A$3:$A$99980,Produccion_PJ!$H361)</f>
        <v>0</v>
      </c>
      <c r="O361" s="21">
        <f>+SUMIFS(Resultados_Dic3!K$3:K$99980,Resultados_Dic3!$F$3:$F$99980,Produccion_PJ!$K361,Resultados_Dic3!$D$3:$D$99980,Produccion_PJ!$K$354,Resultados_Dic3!$E$3:$E$99980,Produccion_PJ!$J361,Resultados_Dic3!$A$3:$A$99980,Produccion_PJ!$H361)</f>
        <v>0</v>
      </c>
      <c r="P361" s="21">
        <f>+SUMIFS(Resultados_Dic3!L$3:L$99980,Resultados_Dic3!$F$3:$F$99980,Produccion_PJ!$K361,Resultados_Dic3!$D$3:$D$99980,Produccion_PJ!$K$354,Resultados_Dic3!$E$3:$E$99980,Produccion_PJ!$J361,Resultados_Dic3!$A$3:$A$99980,Produccion_PJ!$H361)</f>
        <v>0</v>
      </c>
      <c r="Q361" s="21">
        <f>+SUMIFS(Resultados_Dic3!M$3:M$99980,Resultados_Dic3!$F$3:$F$99980,Produccion_PJ!$K361,Resultados_Dic3!$D$3:$D$99980,Produccion_PJ!$K$354,Resultados_Dic3!$E$3:$E$99980,Produccion_PJ!$J361,Resultados_Dic3!$A$3:$A$99980,Produccion_PJ!$H361)</f>
        <v>0</v>
      </c>
      <c r="R361" s="21">
        <f>+SUMIFS(Resultados_Dic3!N$3:N$99980,Resultados_Dic3!$F$3:$F$99980,Produccion_PJ!$K361,Resultados_Dic3!$D$3:$D$99980,Produccion_PJ!$K$354,Resultados_Dic3!$E$3:$E$99980,Produccion_PJ!$J361,Resultados_Dic3!$A$3:$A$99980,Produccion_PJ!$H361)</f>
        <v>0</v>
      </c>
      <c r="S361" s="21">
        <f>+SUMIFS(Resultados_Dic3!O$3:O$99980,Resultados_Dic3!$F$3:$F$99980,Produccion_PJ!$K361,Resultados_Dic3!$D$3:$D$99980,Produccion_PJ!$K$354,Resultados_Dic3!$E$3:$E$99980,Produccion_PJ!$J361,Resultados_Dic3!$A$3:$A$99980,Produccion_PJ!$H361)</f>
        <v>0</v>
      </c>
      <c r="T361" s="21">
        <f>+SUMIFS(Resultados_Dic3!P$3:P$99980,Resultados_Dic3!$F$3:$F$99980,Produccion_PJ!$K361,Resultados_Dic3!$D$3:$D$99980,Produccion_PJ!$K$354,Resultados_Dic3!$E$3:$E$99980,Produccion_PJ!$J361,Resultados_Dic3!$A$3:$A$99980,Produccion_PJ!$H361)</f>
        <v>0</v>
      </c>
      <c r="U361" s="21">
        <f>+SUMIFS(Resultados_Dic3!Q$3:Q$99980,Resultados_Dic3!$F$3:$F$99980,Produccion_PJ!$K361,Resultados_Dic3!$D$3:$D$99980,Produccion_PJ!$K$354,Resultados_Dic3!$E$3:$E$99980,Produccion_PJ!$J361,Resultados_Dic3!$A$3:$A$99980,Produccion_PJ!$H361)</f>
        <v>0</v>
      </c>
      <c r="V361" s="21">
        <f>+SUMIFS(Resultados_Dic3!R$3:R$99980,Resultados_Dic3!$F$3:$F$99980,Produccion_PJ!$K361,Resultados_Dic3!$D$3:$D$99980,Produccion_PJ!$K$354,Resultados_Dic3!$E$3:$E$99980,Produccion_PJ!$J361,Resultados_Dic3!$A$3:$A$99980,Produccion_PJ!$H361)</f>
        <v>0</v>
      </c>
      <c r="W361" s="21">
        <f>+SUMIFS(Resultados_Dic3!S$3:S$99980,Resultados_Dic3!$F$3:$F$99980,Produccion_PJ!$K361,Resultados_Dic3!$D$3:$D$99980,Produccion_PJ!$K$354,Resultados_Dic3!$E$3:$E$99980,Produccion_PJ!$J361,Resultados_Dic3!$A$3:$A$99980,Produccion_PJ!$H361)</f>
        <v>0</v>
      </c>
      <c r="X361" s="21">
        <f>+SUMIFS(Resultados_Dic3!T$3:T$99980,Resultados_Dic3!$F$3:$F$99980,Produccion_PJ!$K361,Resultados_Dic3!$D$3:$D$99980,Produccion_PJ!$K$354,Resultados_Dic3!$E$3:$E$99980,Produccion_PJ!$J361,Resultados_Dic3!$A$3:$A$99980,Produccion_PJ!$H361)</f>
        <v>0</v>
      </c>
      <c r="Y361" s="21">
        <f>+SUMIFS(Resultados_Dic3!U$3:U$99980,Resultados_Dic3!$F$3:$F$99980,Produccion_PJ!$K361,Resultados_Dic3!$D$3:$D$99980,Produccion_PJ!$K$354,Resultados_Dic3!$E$3:$E$99980,Produccion_PJ!$J361,Resultados_Dic3!$A$3:$A$99980,Produccion_PJ!$H361)</f>
        <v>0</v>
      </c>
      <c r="Z361" s="21">
        <f>+SUMIFS(Resultados_Dic3!V$3:V$99980,Resultados_Dic3!$F$3:$F$99980,Produccion_PJ!$K361,Resultados_Dic3!$D$3:$D$99980,Produccion_PJ!$K$354,Resultados_Dic3!$E$3:$E$99980,Produccion_PJ!$J361,Resultados_Dic3!$A$3:$A$99980,Produccion_PJ!$H361)</f>
        <v>0</v>
      </c>
      <c r="AA361" s="21">
        <f>+SUMIFS(Resultados_Dic3!W$3:W$99980,Resultados_Dic3!$F$3:$F$99980,Produccion_PJ!$K361,Resultados_Dic3!$D$3:$D$99980,Produccion_PJ!$K$354,Resultados_Dic3!$E$3:$E$99980,Produccion_PJ!$J361,Resultados_Dic3!$A$3:$A$99980,Produccion_PJ!$H361)</f>
        <v>0</v>
      </c>
      <c r="AB361" s="21">
        <f>+SUMIFS(Resultados_Dic3!X$3:X$99980,Resultados_Dic3!$F$3:$F$99980,Produccion_PJ!$K361,Resultados_Dic3!$D$3:$D$99980,Produccion_PJ!$K$354,Resultados_Dic3!$E$3:$E$99980,Produccion_PJ!$J361,Resultados_Dic3!$A$3:$A$99980,Produccion_PJ!$H361)</f>
        <v>0</v>
      </c>
      <c r="AC361" s="21">
        <f>+SUMIFS(Resultados_Dic3!Y$3:Y$99980,Resultados_Dic3!$F$3:$F$99980,Produccion_PJ!$K361,Resultados_Dic3!$D$3:$D$99980,Produccion_PJ!$K$354,Resultados_Dic3!$E$3:$E$99980,Produccion_PJ!$J361,Resultados_Dic3!$A$3:$A$99980,Produccion_PJ!$H361)</f>
        <v>0</v>
      </c>
      <c r="AD361" s="21">
        <f>+SUMIFS(Resultados_Dic3!Z$3:Z$99980,Resultados_Dic3!$F$3:$F$99980,Produccion_PJ!$K361,Resultados_Dic3!$D$3:$D$99980,Produccion_PJ!$K$354,Resultados_Dic3!$E$3:$E$99980,Produccion_PJ!$J361,Resultados_Dic3!$A$3:$A$99980,Produccion_PJ!$H361)</f>
        <v>0</v>
      </c>
      <c r="AE361" s="21">
        <f>+SUMIFS(Resultados_Dic3!AA$3:AA$99980,Resultados_Dic3!$F$3:$F$99980,Produccion_PJ!$K361,Resultados_Dic3!$D$3:$D$99980,Produccion_PJ!$K$354,Resultados_Dic3!$E$3:$E$99980,Produccion_PJ!$J361,Resultados_Dic3!$A$3:$A$99980,Produccion_PJ!$H361)</f>
        <v>0</v>
      </c>
      <c r="AF361" s="21">
        <f>+SUMIFS(Resultados_Dic3!AB$3:AB$99980,Resultados_Dic3!$F$3:$F$99980,Produccion_PJ!$K361,Resultados_Dic3!$D$3:$D$99980,Produccion_PJ!$K$354,Resultados_Dic3!$E$3:$E$99980,Produccion_PJ!$J361,Resultados_Dic3!$A$3:$A$99980,Produccion_PJ!$H361)</f>
        <v>0</v>
      </c>
      <c r="AG361" s="21">
        <f>+SUMIFS(Resultados_Dic3!AC$3:AC$99980,Resultados_Dic3!$F$3:$F$99980,Produccion_PJ!$K361,Resultados_Dic3!$D$3:$D$99980,Produccion_PJ!$K$354,Resultados_Dic3!$E$3:$E$99980,Produccion_PJ!$J361,Resultados_Dic3!$A$3:$A$99980,Produccion_PJ!$H361)</f>
        <v>0</v>
      </c>
      <c r="AH361" s="21">
        <f>+SUMIFS(Resultados_Dic3!AD$3:AD$99980,Resultados_Dic3!$F$3:$F$99980,Produccion_PJ!$K361,Resultados_Dic3!$D$3:$D$99980,Produccion_PJ!$K$354,Resultados_Dic3!$E$3:$E$99980,Produccion_PJ!$J361,Resultados_Dic3!$A$3:$A$99980,Produccion_PJ!$H361)</f>
        <v>0</v>
      </c>
      <c r="AI361" s="21">
        <f>+SUMIFS(Resultados_Dic3!AE$3:AE$99980,Resultados_Dic3!$F$3:$F$99980,Produccion_PJ!$K361,Resultados_Dic3!$D$3:$D$99980,Produccion_PJ!$K$354,Resultados_Dic3!$E$3:$E$99980,Produccion_PJ!$J361,Resultados_Dic3!$A$3:$A$99980,Produccion_PJ!$H361)</f>
        <v>0</v>
      </c>
      <c r="AJ361" s="21">
        <f>+SUMIFS(Resultados_Dic3!AF$3:AF$99980,Resultados_Dic3!$F$3:$F$99980,Produccion_PJ!$K361,Resultados_Dic3!$D$3:$D$99980,Produccion_PJ!$K$354,Resultados_Dic3!$E$3:$E$99980,Produccion_PJ!$J361,Resultados_Dic3!$A$3:$A$99980,Produccion_PJ!$H361)</f>
        <v>0</v>
      </c>
      <c r="AK361" s="21">
        <f>+SUMIFS(Resultados_Dic3!AG$3:AG$99980,Resultados_Dic3!$F$3:$F$99980,Produccion_PJ!$K361,Resultados_Dic3!$D$3:$D$99980,Produccion_PJ!$K$354,Resultados_Dic3!$E$3:$E$99980,Produccion_PJ!$J361,Resultados_Dic3!$A$3:$A$99980,Produccion_PJ!$H361)</f>
        <v>0</v>
      </c>
      <c r="AL361" s="21">
        <f>+SUMIFS(Resultados_Dic3!AH$3:AH$99980,Resultados_Dic3!$F$3:$F$99980,Produccion_PJ!$K361,Resultados_Dic3!$D$3:$D$99980,Produccion_PJ!$K$354,Resultados_Dic3!$E$3:$E$99980,Produccion_PJ!$J361,Resultados_Dic3!$A$3:$A$99980,Produccion_PJ!$H361)</f>
        <v>0</v>
      </c>
      <c r="AM361" s="21">
        <f>+SUMIFS(Resultados_Dic3!AI$3:AI$99980,Resultados_Dic3!$F$3:$F$99980,Produccion_PJ!$K361,Resultados_Dic3!$D$3:$D$99980,Produccion_PJ!$K$354,Resultados_Dic3!$E$3:$E$99980,Produccion_PJ!$J361,Resultados_Dic3!$A$3:$A$99980,Produccion_PJ!$H361)</f>
        <v>0</v>
      </c>
      <c r="AN361" s="21">
        <f>+SUMIFS(Resultados_Dic3!AJ$3:AJ$99980,Resultados_Dic3!$F$3:$F$99980,Produccion_PJ!$K361,Resultados_Dic3!$D$3:$D$99980,Produccion_PJ!$K$354,Resultados_Dic3!$E$3:$E$99980,Produccion_PJ!$J361,Resultados_Dic3!$A$3:$A$99980,Produccion_PJ!$H361)</f>
        <v>0</v>
      </c>
      <c r="AO361" s="21">
        <f>+SUMIFS(Resultados_Dic3!AK$3:AK$99980,Resultados_Dic3!$F$3:$F$99980,Produccion_PJ!$K361,Resultados_Dic3!$D$3:$D$99980,Produccion_PJ!$K$354,Resultados_Dic3!$E$3:$E$99980,Produccion_PJ!$J361,Resultados_Dic3!$A$3:$A$99980,Produccion_PJ!$H361)</f>
        <v>0</v>
      </c>
      <c r="AP361" s="21">
        <f>+SUMIFS(Resultados_Dic3!AL$3:AL$99980,Resultados_Dic3!$F$3:$F$99980,Produccion_PJ!$K361,Resultados_Dic3!$D$3:$D$99980,Produccion_PJ!$K$354,Resultados_Dic3!$E$3:$E$99980,Produccion_PJ!$J361,Resultados_Dic3!$A$3:$A$99980,Produccion_PJ!$H361)</f>
        <v>0</v>
      </c>
      <c r="AQ361" s="21">
        <f>+SUMIFS(Resultados_Dic3!AM$3:AM$99980,Resultados_Dic3!$F$3:$F$99980,Produccion_PJ!$K361,Resultados_Dic3!$D$3:$D$99980,Produccion_PJ!$K$354,Resultados_Dic3!$E$3:$E$99980,Produccion_PJ!$J361,Resultados_Dic3!$A$3:$A$99980,Produccion_PJ!$H361)</f>
        <v>0</v>
      </c>
    </row>
    <row r="362" spans="1:47" x14ac:dyDescent="0.25">
      <c r="H362" s="17" t="str">
        <f t="shared" si="790"/>
        <v>DIC5</v>
      </c>
      <c r="J362" s="24" t="s">
        <v>91</v>
      </c>
      <c r="K362" s="54" t="s">
        <v>379</v>
      </c>
      <c r="L362" s="21">
        <f>+SUMIFS(Resultados_Dic3!H$3:H$99980,Resultados_Dic3!$F$3:$F$99980,Produccion_PJ!$K362,Resultados_Dic3!$D$3:$D$99980,Produccion_PJ!$K$354,Resultados_Dic3!$E$3:$E$99980,Produccion_PJ!$J362,Resultados_Dic3!$A$3:$A$99980,Produccion_PJ!$H362)</f>
        <v>0</v>
      </c>
      <c r="M362" s="21">
        <f>+SUMIFS(Resultados_Dic3!I$3:I$99980,Resultados_Dic3!$F$3:$F$99980,Produccion_PJ!$K362,Resultados_Dic3!$D$3:$D$99980,Produccion_PJ!$K$354,Resultados_Dic3!$E$3:$E$99980,Produccion_PJ!$J362,Resultados_Dic3!$A$3:$A$99980,Produccion_PJ!$H362)</f>
        <v>0</v>
      </c>
      <c r="N362" s="21">
        <f>+SUMIFS(Resultados_Dic3!J$3:J$99980,Resultados_Dic3!$F$3:$F$99980,Produccion_PJ!$K362,Resultados_Dic3!$D$3:$D$99980,Produccion_PJ!$K$354,Resultados_Dic3!$E$3:$E$99980,Produccion_PJ!$J362,Resultados_Dic3!$A$3:$A$99980,Produccion_PJ!$H362)</f>
        <v>0</v>
      </c>
      <c r="O362" s="21">
        <f>+SUMIFS(Resultados_Dic3!K$3:K$99980,Resultados_Dic3!$F$3:$F$99980,Produccion_PJ!$K362,Resultados_Dic3!$D$3:$D$99980,Produccion_PJ!$K$354,Resultados_Dic3!$E$3:$E$99980,Produccion_PJ!$J362,Resultados_Dic3!$A$3:$A$99980,Produccion_PJ!$H362)</f>
        <v>0</v>
      </c>
      <c r="P362" s="21">
        <f>+SUMIFS(Resultados_Dic3!L$3:L$99980,Resultados_Dic3!$F$3:$F$99980,Produccion_PJ!$K362,Resultados_Dic3!$D$3:$D$99980,Produccion_PJ!$K$354,Resultados_Dic3!$E$3:$E$99980,Produccion_PJ!$J362,Resultados_Dic3!$A$3:$A$99980,Produccion_PJ!$H362)</f>
        <v>0</v>
      </c>
      <c r="Q362" s="21">
        <f>+SUMIFS(Resultados_Dic3!M$3:M$99980,Resultados_Dic3!$F$3:$F$99980,Produccion_PJ!$K362,Resultados_Dic3!$D$3:$D$99980,Produccion_PJ!$K$354,Resultados_Dic3!$E$3:$E$99980,Produccion_PJ!$J362,Resultados_Dic3!$A$3:$A$99980,Produccion_PJ!$H362)</f>
        <v>0</v>
      </c>
      <c r="R362" s="21">
        <f>+SUMIFS(Resultados_Dic3!N$3:N$99980,Resultados_Dic3!$F$3:$F$99980,Produccion_PJ!$K362,Resultados_Dic3!$D$3:$D$99980,Produccion_PJ!$K$354,Resultados_Dic3!$E$3:$E$99980,Produccion_PJ!$J362,Resultados_Dic3!$A$3:$A$99980,Produccion_PJ!$H362)</f>
        <v>0</v>
      </c>
      <c r="S362" s="21">
        <f>+SUMIFS(Resultados_Dic3!O$3:O$99980,Resultados_Dic3!$F$3:$F$99980,Produccion_PJ!$K362,Resultados_Dic3!$D$3:$D$99980,Produccion_PJ!$K$354,Resultados_Dic3!$E$3:$E$99980,Produccion_PJ!$J362,Resultados_Dic3!$A$3:$A$99980,Produccion_PJ!$H362)</f>
        <v>0</v>
      </c>
      <c r="T362" s="21">
        <f>+SUMIFS(Resultados_Dic3!P$3:P$99980,Resultados_Dic3!$F$3:$F$99980,Produccion_PJ!$K362,Resultados_Dic3!$D$3:$D$99980,Produccion_PJ!$K$354,Resultados_Dic3!$E$3:$E$99980,Produccion_PJ!$J362,Resultados_Dic3!$A$3:$A$99980,Produccion_PJ!$H362)</f>
        <v>0</v>
      </c>
      <c r="U362" s="21">
        <f>+SUMIFS(Resultados_Dic3!Q$3:Q$99980,Resultados_Dic3!$F$3:$F$99980,Produccion_PJ!$K362,Resultados_Dic3!$D$3:$D$99980,Produccion_PJ!$K$354,Resultados_Dic3!$E$3:$E$99980,Produccion_PJ!$J362,Resultados_Dic3!$A$3:$A$99980,Produccion_PJ!$H362)</f>
        <v>0</v>
      </c>
      <c r="V362" s="21">
        <f>+SUMIFS(Resultados_Dic3!R$3:R$99980,Resultados_Dic3!$F$3:$F$99980,Produccion_PJ!$K362,Resultados_Dic3!$D$3:$D$99980,Produccion_PJ!$K$354,Resultados_Dic3!$E$3:$E$99980,Produccion_PJ!$J362,Resultados_Dic3!$A$3:$A$99980,Produccion_PJ!$H362)</f>
        <v>0</v>
      </c>
      <c r="W362" s="21">
        <f>+SUMIFS(Resultados_Dic3!S$3:S$99980,Resultados_Dic3!$F$3:$F$99980,Produccion_PJ!$K362,Resultados_Dic3!$D$3:$D$99980,Produccion_PJ!$K$354,Resultados_Dic3!$E$3:$E$99980,Produccion_PJ!$J362,Resultados_Dic3!$A$3:$A$99980,Produccion_PJ!$H362)</f>
        <v>0</v>
      </c>
      <c r="X362" s="21">
        <f>+SUMIFS(Resultados_Dic3!T$3:T$99980,Resultados_Dic3!$F$3:$F$99980,Produccion_PJ!$K362,Resultados_Dic3!$D$3:$D$99980,Produccion_PJ!$K$354,Resultados_Dic3!$E$3:$E$99980,Produccion_PJ!$J362,Resultados_Dic3!$A$3:$A$99980,Produccion_PJ!$H362)</f>
        <v>0</v>
      </c>
      <c r="Y362" s="21">
        <f>+SUMIFS(Resultados_Dic3!U$3:U$99980,Resultados_Dic3!$F$3:$F$99980,Produccion_PJ!$K362,Resultados_Dic3!$D$3:$D$99980,Produccion_PJ!$K$354,Resultados_Dic3!$E$3:$E$99980,Produccion_PJ!$J362,Resultados_Dic3!$A$3:$A$99980,Produccion_PJ!$H362)</f>
        <v>0</v>
      </c>
      <c r="Z362" s="21">
        <f>+SUMIFS(Resultados_Dic3!V$3:V$99980,Resultados_Dic3!$F$3:$F$99980,Produccion_PJ!$K362,Resultados_Dic3!$D$3:$D$99980,Produccion_PJ!$K$354,Resultados_Dic3!$E$3:$E$99980,Produccion_PJ!$J362,Resultados_Dic3!$A$3:$A$99980,Produccion_PJ!$H362)</f>
        <v>0</v>
      </c>
      <c r="AA362" s="21">
        <f>+SUMIFS(Resultados_Dic3!W$3:W$99980,Resultados_Dic3!$F$3:$F$99980,Produccion_PJ!$K362,Resultados_Dic3!$D$3:$D$99980,Produccion_PJ!$K$354,Resultados_Dic3!$E$3:$E$99980,Produccion_PJ!$J362,Resultados_Dic3!$A$3:$A$99980,Produccion_PJ!$H362)</f>
        <v>0</v>
      </c>
      <c r="AB362" s="21">
        <f>+SUMIFS(Resultados_Dic3!X$3:X$99980,Resultados_Dic3!$F$3:$F$99980,Produccion_PJ!$K362,Resultados_Dic3!$D$3:$D$99980,Produccion_PJ!$K$354,Resultados_Dic3!$E$3:$E$99980,Produccion_PJ!$J362,Resultados_Dic3!$A$3:$A$99980,Produccion_PJ!$H362)</f>
        <v>0</v>
      </c>
      <c r="AC362" s="21">
        <f>+SUMIFS(Resultados_Dic3!Y$3:Y$99980,Resultados_Dic3!$F$3:$F$99980,Produccion_PJ!$K362,Resultados_Dic3!$D$3:$D$99980,Produccion_PJ!$K$354,Resultados_Dic3!$E$3:$E$99980,Produccion_PJ!$J362,Resultados_Dic3!$A$3:$A$99980,Produccion_PJ!$H362)</f>
        <v>0</v>
      </c>
      <c r="AD362" s="21">
        <f>+SUMIFS(Resultados_Dic3!Z$3:Z$99980,Resultados_Dic3!$F$3:$F$99980,Produccion_PJ!$K362,Resultados_Dic3!$D$3:$D$99980,Produccion_PJ!$K$354,Resultados_Dic3!$E$3:$E$99980,Produccion_PJ!$J362,Resultados_Dic3!$A$3:$A$99980,Produccion_PJ!$H362)</f>
        <v>0</v>
      </c>
      <c r="AE362" s="21">
        <f>+SUMIFS(Resultados_Dic3!AA$3:AA$99980,Resultados_Dic3!$F$3:$F$99980,Produccion_PJ!$K362,Resultados_Dic3!$D$3:$D$99980,Produccion_PJ!$K$354,Resultados_Dic3!$E$3:$E$99980,Produccion_PJ!$J362,Resultados_Dic3!$A$3:$A$99980,Produccion_PJ!$H362)</f>
        <v>0</v>
      </c>
      <c r="AF362" s="21">
        <f>+SUMIFS(Resultados_Dic3!AB$3:AB$99980,Resultados_Dic3!$F$3:$F$99980,Produccion_PJ!$K362,Resultados_Dic3!$D$3:$D$99980,Produccion_PJ!$K$354,Resultados_Dic3!$E$3:$E$99980,Produccion_PJ!$J362,Resultados_Dic3!$A$3:$A$99980,Produccion_PJ!$H362)</f>
        <v>0</v>
      </c>
      <c r="AG362" s="21">
        <f>+SUMIFS(Resultados_Dic3!AC$3:AC$99980,Resultados_Dic3!$F$3:$F$99980,Produccion_PJ!$K362,Resultados_Dic3!$D$3:$D$99980,Produccion_PJ!$K$354,Resultados_Dic3!$E$3:$E$99980,Produccion_PJ!$J362,Resultados_Dic3!$A$3:$A$99980,Produccion_PJ!$H362)</f>
        <v>0</v>
      </c>
      <c r="AH362" s="21">
        <f>+SUMIFS(Resultados_Dic3!AD$3:AD$99980,Resultados_Dic3!$F$3:$F$99980,Produccion_PJ!$K362,Resultados_Dic3!$D$3:$D$99980,Produccion_PJ!$K$354,Resultados_Dic3!$E$3:$E$99980,Produccion_PJ!$J362,Resultados_Dic3!$A$3:$A$99980,Produccion_PJ!$H362)</f>
        <v>0</v>
      </c>
      <c r="AI362" s="21">
        <f>+SUMIFS(Resultados_Dic3!AE$3:AE$99980,Resultados_Dic3!$F$3:$F$99980,Produccion_PJ!$K362,Resultados_Dic3!$D$3:$D$99980,Produccion_PJ!$K$354,Resultados_Dic3!$E$3:$E$99980,Produccion_PJ!$J362,Resultados_Dic3!$A$3:$A$99980,Produccion_PJ!$H362)</f>
        <v>0</v>
      </c>
      <c r="AJ362" s="21">
        <f>+SUMIFS(Resultados_Dic3!AF$3:AF$99980,Resultados_Dic3!$F$3:$F$99980,Produccion_PJ!$K362,Resultados_Dic3!$D$3:$D$99980,Produccion_PJ!$K$354,Resultados_Dic3!$E$3:$E$99980,Produccion_PJ!$J362,Resultados_Dic3!$A$3:$A$99980,Produccion_PJ!$H362)</f>
        <v>0</v>
      </c>
      <c r="AK362" s="21">
        <f>+SUMIFS(Resultados_Dic3!AG$3:AG$99980,Resultados_Dic3!$F$3:$F$99980,Produccion_PJ!$K362,Resultados_Dic3!$D$3:$D$99980,Produccion_PJ!$K$354,Resultados_Dic3!$E$3:$E$99980,Produccion_PJ!$J362,Resultados_Dic3!$A$3:$A$99980,Produccion_PJ!$H362)</f>
        <v>0</v>
      </c>
      <c r="AL362" s="21">
        <f>+SUMIFS(Resultados_Dic3!AH$3:AH$99980,Resultados_Dic3!$F$3:$F$99980,Produccion_PJ!$K362,Resultados_Dic3!$D$3:$D$99980,Produccion_PJ!$K$354,Resultados_Dic3!$E$3:$E$99980,Produccion_PJ!$J362,Resultados_Dic3!$A$3:$A$99980,Produccion_PJ!$H362)</f>
        <v>0</v>
      </c>
      <c r="AM362" s="21">
        <f>+SUMIFS(Resultados_Dic3!AI$3:AI$99980,Resultados_Dic3!$F$3:$F$99980,Produccion_PJ!$K362,Resultados_Dic3!$D$3:$D$99980,Produccion_PJ!$K$354,Resultados_Dic3!$E$3:$E$99980,Produccion_PJ!$J362,Resultados_Dic3!$A$3:$A$99980,Produccion_PJ!$H362)</f>
        <v>0</v>
      </c>
      <c r="AN362" s="21">
        <f>+SUMIFS(Resultados_Dic3!AJ$3:AJ$99980,Resultados_Dic3!$F$3:$F$99980,Produccion_PJ!$K362,Resultados_Dic3!$D$3:$D$99980,Produccion_PJ!$K$354,Resultados_Dic3!$E$3:$E$99980,Produccion_PJ!$J362,Resultados_Dic3!$A$3:$A$99980,Produccion_PJ!$H362)</f>
        <v>0</v>
      </c>
      <c r="AO362" s="21">
        <f>+SUMIFS(Resultados_Dic3!AK$3:AK$99980,Resultados_Dic3!$F$3:$F$99980,Produccion_PJ!$K362,Resultados_Dic3!$D$3:$D$99980,Produccion_PJ!$K$354,Resultados_Dic3!$E$3:$E$99980,Produccion_PJ!$J362,Resultados_Dic3!$A$3:$A$99980,Produccion_PJ!$H362)</f>
        <v>0</v>
      </c>
      <c r="AP362" s="21">
        <f>+SUMIFS(Resultados_Dic3!AL$3:AL$99980,Resultados_Dic3!$F$3:$F$99980,Produccion_PJ!$K362,Resultados_Dic3!$D$3:$D$99980,Produccion_PJ!$K$354,Resultados_Dic3!$E$3:$E$99980,Produccion_PJ!$J362,Resultados_Dic3!$A$3:$A$99980,Produccion_PJ!$H362)</f>
        <v>0</v>
      </c>
      <c r="AQ362" s="21">
        <f>+SUMIFS(Resultados_Dic3!AM$3:AM$99980,Resultados_Dic3!$F$3:$F$99980,Produccion_PJ!$K362,Resultados_Dic3!$D$3:$D$99980,Produccion_PJ!$K$354,Resultados_Dic3!$E$3:$E$99980,Produccion_PJ!$J362,Resultados_Dic3!$A$3:$A$99980,Produccion_PJ!$H362)</f>
        <v>0</v>
      </c>
    </row>
    <row r="363" spans="1:47" x14ac:dyDescent="0.25">
      <c r="H363" s="17" t="str">
        <f t="shared" si="790"/>
        <v>DIC5</v>
      </c>
      <c r="J363" s="51" t="s">
        <v>390</v>
      </c>
      <c r="K363" s="57" t="s">
        <v>393</v>
      </c>
      <c r="L363" s="21">
        <f>+SUMIFS(Resultados_Dic3!H$3:H$99980,Resultados_Dic3!$F$3:$F$99980,Produccion_PJ!$K363,Resultados_Dic3!$D$3:$D$99980,Produccion_PJ!$K$354,Resultados_Dic3!$E$3:$E$99980,Produccion_PJ!$J363,Resultados_Dic3!$A$3:$A$99980,Produccion_PJ!$H363)</f>
        <v>0</v>
      </c>
      <c r="M363" s="21">
        <f>+SUMIFS(Resultados_Dic3!I$3:I$99980,Resultados_Dic3!$F$3:$F$99980,Produccion_PJ!$K363,Resultados_Dic3!$D$3:$D$99980,Produccion_PJ!$K$354,Resultados_Dic3!$E$3:$E$99980,Produccion_PJ!$J363,Resultados_Dic3!$A$3:$A$99980,Produccion_PJ!$H363)</f>
        <v>0</v>
      </c>
      <c r="N363" s="21">
        <f>+SUMIFS(Resultados_Dic3!J$3:J$99980,Resultados_Dic3!$F$3:$F$99980,Produccion_PJ!$K363,Resultados_Dic3!$D$3:$D$99980,Produccion_PJ!$K$354,Resultados_Dic3!$E$3:$E$99980,Produccion_PJ!$J363,Resultados_Dic3!$A$3:$A$99980,Produccion_PJ!$H363)</f>
        <v>0</v>
      </c>
      <c r="O363" s="21">
        <f>+SUMIFS(Resultados_Dic3!K$3:K$99980,Resultados_Dic3!$F$3:$F$99980,Produccion_PJ!$K363,Resultados_Dic3!$D$3:$D$99980,Produccion_PJ!$K$354,Resultados_Dic3!$E$3:$E$99980,Produccion_PJ!$J363,Resultados_Dic3!$A$3:$A$99980,Produccion_PJ!$H363)</f>
        <v>0</v>
      </c>
      <c r="P363" s="21">
        <f>+SUMIFS(Resultados_Dic3!L$3:L$99980,Resultados_Dic3!$F$3:$F$99980,Produccion_PJ!$K363,Resultados_Dic3!$D$3:$D$99980,Produccion_PJ!$K$354,Resultados_Dic3!$E$3:$E$99980,Produccion_PJ!$J363,Resultados_Dic3!$A$3:$A$99980,Produccion_PJ!$H363)</f>
        <v>0</v>
      </c>
      <c r="Q363" s="21">
        <f>+SUMIFS(Resultados_Dic3!M$3:M$99980,Resultados_Dic3!$F$3:$F$99980,Produccion_PJ!$K363,Resultados_Dic3!$D$3:$D$99980,Produccion_PJ!$K$354,Resultados_Dic3!$E$3:$E$99980,Produccion_PJ!$J363,Resultados_Dic3!$A$3:$A$99980,Produccion_PJ!$H363)</f>
        <v>0</v>
      </c>
      <c r="R363" s="21">
        <f>+SUMIFS(Resultados_Dic3!N$3:N$99980,Resultados_Dic3!$F$3:$F$99980,Produccion_PJ!$K363,Resultados_Dic3!$D$3:$D$99980,Produccion_PJ!$K$354,Resultados_Dic3!$E$3:$E$99980,Produccion_PJ!$J363,Resultados_Dic3!$A$3:$A$99980,Produccion_PJ!$H363)</f>
        <v>0</v>
      </c>
      <c r="S363" s="21">
        <f>+SUMIFS(Resultados_Dic3!O$3:O$99980,Resultados_Dic3!$F$3:$F$99980,Produccion_PJ!$K363,Resultados_Dic3!$D$3:$D$99980,Produccion_PJ!$K$354,Resultados_Dic3!$E$3:$E$99980,Produccion_PJ!$J363,Resultados_Dic3!$A$3:$A$99980,Produccion_PJ!$H363)</f>
        <v>0</v>
      </c>
      <c r="T363" s="21">
        <f>+SUMIFS(Resultados_Dic3!P$3:P$99980,Resultados_Dic3!$F$3:$F$99980,Produccion_PJ!$K363,Resultados_Dic3!$D$3:$D$99980,Produccion_PJ!$K$354,Resultados_Dic3!$E$3:$E$99980,Produccion_PJ!$J363,Resultados_Dic3!$A$3:$A$99980,Produccion_PJ!$H363)</f>
        <v>0</v>
      </c>
      <c r="U363" s="21">
        <f>+SUMIFS(Resultados_Dic3!Q$3:Q$99980,Resultados_Dic3!$F$3:$F$99980,Produccion_PJ!$K363,Resultados_Dic3!$D$3:$D$99980,Produccion_PJ!$K$354,Resultados_Dic3!$E$3:$E$99980,Produccion_PJ!$J363,Resultados_Dic3!$A$3:$A$99980,Produccion_PJ!$H363)</f>
        <v>0</v>
      </c>
      <c r="V363" s="21">
        <f>+SUMIFS(Resultados_Dic3!R$3:R$99980,Resultados_Dic3!$F$3:$F$99980,Produccion_PJ!$K363,Resultados_Dic3!$D$3:$D$99980,Produccion_PJ!$K$354,Resultados_Dic3!$E$3:$E$99980,Produccion_PJ!$J363,Resultados_Dic3!$A$3:$A$99980,Produccion_PJ!$H363)</f>
        <v>0</v>
      </c>
      <c r="W363" s="21">
        <f>+SUMIFS(Resultados_Dic3!S$3:S$99980,Resultados_Dic3!$F$3:$F$99980,Produccion_PJ!$K363,Resultados_Dic3!$D$3:$D$99980,Produccion_PJ!$K$354,Resultados_Dic3!$E$3:$E$99980,Produccion_PJ!$J363,Resultados_Dic3!$A$3:$A$99980,Produccion_PJ!$H363)</f>
        <v>0</v>
      </c>
      <c r="X363" s="21">
        <f>+SUMIFS(Resultados_Dic3!T$3:T$99980,Resultados_Dic3!$F$3:$F$99980,Produccion_PJ!$K363,Resultados_Dic3!$D$3:$D$99980,Produccion_PJ!$K$354,Resultados_Dic3!$E$3:$E$99980,Produccion_PJ!$J363,Resultados_Dic3!$A$3:$A$99980,Produccion_PJ!$H363)</f>
        <v>0</v>
      </c>
      <c r="Y363" s="21">
        <f>+SUMIFS(Resultados_Dic3!U$3:U$99980,Resultados_Dic3!$F$3:$F$99980,Produccion_PJ!$K363,Resultados_Dic3!$D$3:$D$99980,Produccion_PJ!$K$354,Resultados_Dic3!$E$3:$E$99980,Produccion_PJ!$J363,Resultados_Dic3!$A$3:$A$99980,Produccion_PJ!$H363)</f>
        <v>0</v>
      </c>
      <c r="Z363" s="21">
        <f>+SUMIFS(Resultados_Dic3!V$3:V$99980,Resultados_Dic3!$F$3:$F$99980,Produccion_PJ!$K363,Resultados_Dic3!$D$3:$D$99980,Produccion_PJ!$K$354,Resultados_Dic3!$E$3:$E$99980,Produccion_PJ!$J363,Resultados_Dic3!$A$3:$A$99980,Produccion_PJ!$H363)</f>
        <v>0</v>
      </c>
      <c r="AA363" s="21">
        <f>+SUMIFS(Resultados_Dic3!W$3:W$99980,Resultados_Dic3!$F$3:$F$99980,Produccion_PJ!$K363,Resultados_Dic3!$D$3:$D$99980,Produccion_PJ!$K$354,Resultados_Dic3!$E$3:$E$99980,Produccion_PJ!$J363,Resultados_Dic3!$A$3:$A$99980,Produccion_PJ!$H363)</f>
        <v>0</v>
      </c>
      <c r="AB363" s="21">
        <f>+SUMIFS(Resultados_Dic3!X$3:X$99980,Resultados_Dic3!$F$3:$F$99980,Produccion_PJ!$K363,Resultados_Dic3!$D$3:$D$99980,Produccion_PJ!$K$354,Resultados_Dic3!$E$3:$E$99980,Produccion_PJ!$J363,Resultados_Dic3!$A$3:$A$99980,Produccion_PJ!$H363)</f>
        <v>0</v>
      </c>
      <c r="AC363" s="21">
        <f>+SUMIFS(Resultados_Dic3!Y$3:Y$99980,Resultados_Dic3!$F$3:$F$99980,Produccion_PJ!$K363,Resultados_Dic3!$D$3:$D$99980,Produccion_PJ!$K$354,Resultados_Dic3!$E$3:$E$99980,Produccion_PJ!$J363,Resultados_Dic3!$A$3:$A$99980,Produccion_PJ!$H363)</f>
        <v>0</v>
      </c>
      <c r="AD363" s="21">
        <f>+SUMIFS(Resultados_Dic3!Z$3:Z$99980,Resultados_Dic3!$F$3:$F$99980,Produccion_PJ!$K363,Resultados_Dic3!$D$3:$D$99980,Produccion_PJ!$K$354,Resultados_Dic3!$E$3:$E$99980,Produccion_PJ!$J363,Resultados_Dic3!$A$3:$A$99980,Produccion_PJ!$H363)</f>
        <v>0</v>
      </c>
      <c r="AE363" s="21">
        <f>+SUMIFS(Resultados_Dic3!AA$3:AA$99980,Resultados_Dic3!$F$3:$F$99980,Produccion_PJ!$K363,Resultados_Dic3!$D$3:$D$99980,Produccion_PJ!$K$354,Resultados_Dic3!$E$3:$E$99980,Produccion_PJ!$J363,Resultados_Dic3!$A$3:$A$99980,Produccion_PJ!$H363)</f>
        <v>0</v>
      </c>
      <c r="AF363" s="21">
        <f>+SUMIFS(Resultados_Dic3!AB$3:AB$99980,Resultados_Dic3!$F$3:$F$99980,Produccion_PJ!$K363,Resultados_Dic3!$D$3:$D$99980,Produccion_PJ!$K$354,Resultados_Dic3!$E$3:$E$99980,Produccion_PJ!$J363,Resultados_Dic3!$A$3:$A$99980,Produccion_PJ!$H363)</f>
        <v>0</v>
      </c>
      <c r="AG363" s="21">
        <f>+SUMIFS(Resultados_Dic3!AC$3:AC$99980,Resultados_Dic3!$F$3:$F$99980,Produccion_PJ!$K363,Resultados_Dic3!$D$3:$D$99980,Produccion_PJ!$K$354,Resultados_Dic3!$E$3:$E$99980,Produccion_PJ!$J363,Resultados_Dic3!$A$3:$A$99980,Produccion_PJ!$H363)</f>
        <v>0</v>
      </c>
      <c r="AH363" s="21">
        <f>+SUMIFS(Resultados_Dic3!AD$3:AD$99980,Resultados_Dic3!$F$3:$F$99980,Produccion_PJ!$K363,Resultados_Dic3!$D$3:$D$99980,Produccion_PJ!$K$354,Resultados_Dic3!$E$3:$E$99980,Produccion_PJ!$J363,Resultados_Dic3!$A$3:$A$99980,Produccion_PJ!$H363)</f>
        <v>0</v>
      </c>
      <c r="AI363" s="21">
        <f>+SUMIFS(Resultados_Dic3!AE$3:AE$99980,Resultados_Dic3!$F$3:$F$99980,Produccion_PJ!$K363,Resultados_Dic3!$D$3:$D$99980,Produccion_PJ!$K$354,Resultados_Dic3!$E$3:$E$99980,Produccion_PJ!$J363,Resultados_Dic3!$A$3:$A$99980,Produccion_PJ!$H363)</f>
        <v>0</v>
      </c>
      <c r="AJ363" s="21">
        <f>+SUMIFS(Resultados_Dic3!AF$3:AF$99980,Resultados_Dic3!$F$3:$F$99980,Produccion_PJ!$K363,Resultados_Dic3!$D$3:$D$99980,Produccion_PJ!$K$354,Resultados_Dic3!$E$3:$E$99980,Produccion_PJ!$J363,Resultados_Dic3!$A$3:$A$99980,Produccion_PJ!$H363)</f>
        <v>0</v>
      </c>
      <c r="AK363" s="21">
        <f>+SUMIFS(Resultados_Dic3!AG$3:AG$99980,Resultados_Dic3!$F$3:$F$99980,Produccion_PJ!$K363,Resultados_Dic3!$D$3:$D$99980,Produccion_PJ!$K$354,Resultados_Dic3!$E$3:$E$99980,Produccion_PJ!$J363,Resultados_Dic3!$A$3:$A$99980,Produccion_PJ!$H363)</f>
        <v>0</v>
      </c>
      <c r="AL363" s="21">
        <f>+SUMIFS(Resultados_Dic3!AH$3:AH$99980,Resultados_Dic3!$F$3:$F$99980,Produccion_PJ!$K363,Resultados_Dic3!$D$3:$D$99980,Produccion_PJ!$K$354,Resultados_Dic3!$E$3:$E$99980,Produccion_PJ!$J363,Resultados_Dic3!$A$3:$A$99980,Produccion_PJ!$H363)</f>
        <v>0</v>
      </c>
      <c r="AM363" s="21">
        <f>+SUMIFS(Resultados_Dic3!AI$3:AI$99980,Resultados_Dic3!$F$3:$F$99980,Produccion_PJ!$K363,Resultados_Dic3!$D$3:$D$99980,Produccion_PJ!$K$354,Resultados_Dic3!$E$3:$E$99980,Produccion_PJ!$J363,Resultados_Dic3!$A$3:$A$99980,Produccion_PJ!$H363)</f>
        <v>0</v>
      </c>
      <c r="AN363" s="21">
        <f>+SUMIFS(Resultados_Dic3!AJ$3:AJ$99980,Resultados_Dic3!$F$3:$F$99980,Produccion_PJ!$K363,Resultados_Dic3!$D$3:$D$99980,Produccion_PJ!$K$354,Resultados_Dic3!$E$3:$E$99980,Produccion_PJ!$J363,Resultados_Dic3!$A$3:$A$99980,Produccion_PJ!$H363)</f>
        <v>0</v>
      </c>
      <c r="AO363" s="21">
        <f>+SUMIFS(Resultados_Dic3!AK$3:AK$99980,Resultados_Dic3!$F$3:$F$99980,Produccion_PJ!$K363,Resultados_Dic3!$D$3:$D$99980,Produccion_PJ!$K$354,Resultados_Dic3!$E$3:$E$99980,Produccion_PJ!$J363,Resultados_Dic3!$A$3:$A$99980,Produccion_PJ!$H363)</f>
        <v>0</v>
      </c>
      <c r="AP363" s="21">
        <f>+SUMIFS(Resultados_Dic3!AL$3:AL$99980,Resultados_Dic3!$F$3:$F$99980,Produccion_PJ!$K363,Resultados_Dic3!$D$3:$D$99980,Produccion_PJ!$K$354,Resultados_Dic3!$E$3:$E$99980,Produccion_PJ!$J363,Resultados_Dic3!$A$3:$A$99980,Produccion_PJ!$H363)</f>
        <v>0</v>
      </c>
      <c r="AQ363" s="21">
        <f>+SUMIFS(Resultados_Dic3!AM$3:AM$99980,Resultados_Dic3!$F$3:$F$99980,Produccion_PJ!$K363,Resultados_Dic3!$D$3:$D$99980,Produccion_PJ!$K$354,Resultados_Dic3!$E$3:$E$99980,Produccion_PJ!$J363,Resultados_Dic3!$A$3:$A$99980,Produccion_PJ!$H363)</f>
        <v>0</v>
      </c>
    </row>
    <row r="364" spans="1:47" s="68" customFormat="1" x14ac:dyDescent="0.25">
      <c r="A364" s="70"/>
      <c r="F364" s="95"/>
      <c r="H364" s="71"/>
      <c r="I364" s="71"/>
      <c r="L364" s="69">
        <f>+SUM(L357:L363)</f>
        <v>1.7496113806196421</v>
      </c>
      <c r="M364" s="69">
        <f t="shared" ref="M364" si="791">+SUM(M357:M363)</f>
        <v>1.6601136334889131</v>
      </c>
      <c r="N364" s="69">
        <f t="shared" ref="N364" si="792">+SUM(N357:N363)</f>
        <v>1.567356418911487</v>
      </c>
      <c r="O364" s="69">
        <f t="shared" ref="O364" si="793">+SUM(O357:O363)</f>
        <v>1.4951700252632789</v>
      </c>
      <c r="P364" s="69">
        <f t="shared" ref="P364" si="794">+SUM(P357:P363)</f>
        <v>1.335881717938352</v>
      </c>
      <c r="Q364" s="69">
        <f t="shared" ref="Q364" si="795">+SUM(Q357:Q363)</f>
        <v>1.246628090933781</v>
      </c>
      <c r="R364" s="69">
        <f t="shared" ref="R364" si="796">+SUM(R357:R363)</f>
        <v>1.1480013213816209</v>
      </c>
      <c r="S364" s="69">
        <f t="shared" ref="S364" si="797">+SUM(S357:S363)</f>
        <v>1.0627032929463709</v>
      </c>
      <c r="T364" s="69">
        <f t="shared" ref="T364" si="798">+SUM(T357:T363)</f>
        <v>0.74377532466972562</v>
      </c>
      <c r="U364" s="69">
        <f t="shared" ref="U364" si="799">+SUM(U357:U363)</f>
        <v>0.46898167285820719</v>
      </c>
      <c r="V364" s="69">
        <f t="shared" ref="V364" si="800">+SUM(V357:V363)</f>
        <v>0.23977687815647039</v>
      </c>
      <c r="W364" s="69">
        <f t="shared" ref="W364" si="801">+SUM(W357:W363)</f>
        <v>0.233963108457166</v>
      </c>
      <c r="X364" s="69">
        <f t="shared" ref="X364" si="802">+SUM(X357:X363)</f>
        <v>0.233963108457166</v>
      </c>
      <c r="Y364" s="69">
        <f t="shared" ref="Y364" si="803">+SUM(Y357:Y363)</f>
        <v>8.2522964764635706E-2</v>
      </c>
      <c r="Z364" s="69">
        <f t="shared" ref="Z364" si="804">+SUM(Z357:Z363)</f>
        <v>0</v>
      </c>
      <c r="AA364" s="69">
        <f t="shared" ref="AA364" si="805">+SUM(AA357:AA363)</f>
        <v>0</v>
      </c>
      <c r="AB364" s="69">
        <f t="shared" ref="AB364" si="806">+SUM(AB357:AB363)</f>
        <v>0</v>
      </c>
      <c r="AC364" s="69">
        <f t="shared" ref="AC364" si="807">+SUM(AC357:AC363)</f>
        <v>0</v>
      </c>
      <c r="AD364" s="69">
        <f t="shared" ref="AD364" si="808">+SUM(AD357:AD363)</f>
        <v>0</v>
      </c>
      <c r="AE364" s="69">
        <f t="shared" ref="AE364" si="809">+SUM(AE357:AE363)</f>
        <v>0</v>
      </c>
      <c r="AF364" s="69">
        <f t="shared" ref="AF364" si="810">+SUM(AF357:AF363)</f>
        <v>0</v>
      </c>
      <c r="AG364" s="69">
        <f t="shared" ref="AG364" si="811">+SUM(AG357:AG363)</f>
        <v>0</v>
      </c>
      <c r="AH364" s="69">
        <f t="shared" ref="AH364" si="812">+SUM(AH357:AH363)</f>
        <v>0</v>
      </c>
      <c r="AI364" s="69">
        <f t="shared" ref="AI364" si="813">+SUM(AI357:AI363)</f>
        <v>0</v>
      </c>
      <c r="AJ364" s="69">
        <f t="shared" ref="AJ364" si="814">+SUM(AJ357:AJ363)</f>
        <v>0</v>
      </c>
      <c r="AK364" s="69">
        <f t="shared" ref="AK364" si="815">+SUM(AK357:AK363)</f>
        <v>0</v>
      </c>
      <c r="AL364" s="69">
        <f t="shared" ref="AL364" si="816">+SUM(AL357:AL363)</f>
        <v>0</v>
      </c>
      <c r="AM364" s="69">
        <f t="shared" ref="AM364" si="817">+SUM(AM357:AM363)</f>
        <v>0</v>
      </c>
      <c r="AN364" s="69">
        <f t="shared" ref="AN364" si="818">+SUM(AN357:AN363)</f>
        <v>0</v>
      </c>
      <c r="AO364" s="69">
        <f t="shared" ref="AO364" si="819">+SUM(AO357:AO363)</f>
        <v>0</v>
      </c>
      <c r="AP364" s="69">
        <f t="shared" ref="AP364" si="820">+SUM(AP357:AP363)</f>
        <v>0</v>
      </c>
      <c r="AQ364" s="69">
        <f t="shared" ref="AQ364" si="821">+SUM(AQ357:AQ363)</f>
        <v>0</v>
      </c>
    </row>
    <row r="366" spans="1:47" ht="18.75" x14ac:dyDescent="0.3">
      <c r="K366" s="34" t="s">
        <v>446</v>
      </c>
    </row>
    <row r="367" spans="1:47" x14ac:dyDescent="0.25">
      <c r="J367" s="106" t="s">
        <v>348</v>
      </c>
      <c r="K367" s="54" t="s">
        <v>26</v>
      </c>
    </row>
    <row r="368" spans="1:47" x14ac:dyDescent="0.25">
      <c r="H368" s="12"/>
      <c r="I368" s="12"/>
      <c r="J368" s="15"/>
      <c r="K368" s="23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5">
      <c r="L369" s="55">
        <v>2019</v>
      </c>
      <c r="M369" s="55">
        <v>2020</v>
      </c>
      <c r="N369" s="55">
        <v>2021</v>
      </c>
      <c r="O369" s="55">
        <v>2022</v>
      </c>
      <c r="P369" s="55">
        <v>2023</v>
      </c>
      <c r="Q369" s="55">
        <v>2024</v>
      </c>
      <c r="R369" s="55">
        <v>2025</v>
      </c>
      <c r="S369" s="55">
        <v>2026</v>
      </c>
      <c r="T369" s="55">
        <v>2027</v>
      </c>
      <c r="U369" s="55">
        <v>2028</v>
      </c>
      <c r="V369" s="55">
        <v>2029</v>
      </c>
      <c r="W369" s="55">
        <v>2030</v>
      </c>
      <c r="X369" s="55">
        <v>2031</v>
      </c>
      <c r="Y369" s="55">
        <v>2032</v>
      </c>
      <c r="Z369" s="55">
        <v>2033</v>
      </c>
      <c r="AA369" s="55">
        <v>2034</v>
      </c>
      <c r="AB369" s="55">
        <v>2035</v>
      </c>
      <c r="AC369" s="55">
        <v>2036</v>
      </c>
      <c r="AD369" s="55">
        <v>2037</v>
      </c>
      <c r="AE369" s="55">
        <v>2038</v>
      </c>
      <c r="AF369" s="55">
        <v>2039</v>
      </c>
      <c r="AG369" s="55">
        <v>2040</v>
      </c>
      <c r="AH369" s="55">
        <v>2041</v>
      </c>
      <c r="AI369" s="55">
        <v>2042</v>
      </c>
      <c r="AJ369" s="55">
        <v>2043</v>
      </c>
      <c r="AK369" s="55">
        <v>2044</v>
      </c>
      <c r="AL369" s="55">
        <v>2045</v>
      </c>
      <c r="AM369" s="55">
        <v>2046</v>
      </c>
      <c r="AN369" s="55">
        <v>2047</v>
      </c>
      <c r="AO369" s="55">
        <v>2048</v>
      </c>
      <c r="AP369" s="55">
        <v>2049</v>
      </c>
      <c r="AQ369" s="55">
        <v>2050</v>
      </c>
    </row>
    <row r="370" spans="1:47" x14ac:dyDescent="0.25">
      <c r="H370" s="17" t="str">
        <f>+$H$1</f>
        <v>DIC5</v>
      </c>
      <c r="J370" s="51" t="s">
        <v>390</v>
      </c>
      <c r="K370" s="57" t="s">
        <v>394</v>
      </c>
      <c r="L370" s="21">
        <f>+SUMIFS(Resultados_Dic3!H$3:H$99980,Resultados_Dic3!$F$3:$F$99980,Produccion_PJ!$K370,Resultados_Dic3!$D$3:$D$99980,Produccion_PJ!$K$367,Resultados_Dic3!$E$3:$E$99980,Produccion_PJ!$J370,Resultados_Dic3!$A$3:$A$99980,Produccion_PJ!$H370)</f>
        <v>0</v>
      </c>
      <c r="M370" s="21">
        <f>+SUMIFS(Resultados_Dic3!I$3:I$99980,Resultados_Dic3!$F$3:$F$99980,Produccion_PJ!$K370,Resultados_Dic3!$D$3:$D$99980,Produccion_PJ!$K$367,Resultados_Dic3!$E$3:$E$99980,Produccion_PJ!$J370,Resultados_Dic3!$A$3:$A$99980,Produccion_PJ!$H370)</f>
        <v>0</v>
      </c>
      <c r="N370" s="21">
        <f>+SUMIFS(Resultados_Dic3!J$3:J$99980,Resultados_Dic3!$F$3:$F$99980,Produccion_PJ!$K370,Resultados_Dic3!$D$3:$D$99980,Produccion_PJ!$K$367,Resultados_Dic3!$E$3:$E$99980,Produccion_PJ!$J370,Resultados_Dic3!$A$3:$A$99980,Produccion_PJ!$H370)</f>
        <v>0</v>
      </c>
      <c r="O370" s="21">
        <f>+SUMIFS(Resultados_Dic3!K$3:K$99980,Resultados_Dic3!$F$3:$F$99980,Produccion_PJ!$K370,Resultados_Dic3!$D$3:$D$99980,Produccion_PJ!$K$367,Resultados_Dic3!$E$3:$E$99980,Produccion_PJ!$J370,Resultados_Dic3!$A$3:$A$99980,Produccion_PJ!$H370)</f>
        <v>0</v>
      </c>
      <c r="P370" s="21">
        <f>+SUMIFS(Resultados_Dic3!L$3:L$99980,Resultados_Dic3!$F$3:$F$99980,Produccion_PJ!$K370,Resultados_Dic3!$D$3:$D$99980,Produccion_PJ!$K$367,Resultados_Dic3!$E$3:$E$99980,Produccion_PJ!$J370,Resultados_Dic3!$A$3:$A$99980,Produccion_PJ!$H370)</f>
        <v>0</v>
      </c>
      <c r="Q370" s="21">
        <f>+SUMIFS(Resultados_Dic3!M$3:M$99980,Resultados_Dic3!$F$3:$F$99980,Produccion_PJ!$K370,Resultados_Dic3!$D$3:$D$99980,Produccion_PJ!$K$367,Resultados_Dic3!$E$3:$E$99980,Produccion_PJ!$J370,Resultados_Dic3!$A$3:$A$99980,Produccion_PJ!$H370)</f>
        <v>0</v>
      </c>
      <c r="R370" s="21">
        <f>+SUMIFS(Resultados_Dic3!N$3:N$99980,Resultados_Dic3!$F$3:$F$99980,Produccion_PJ!$K370,Resultados_Dic3!$D$3:$D$99980,Produccion_PJ!$K$367,Resultados_Dic3!$E$3:$E$99980,Produccion_PJ!$J370,Resultados_Dic3!$A$3:$A$99980,Produccion_PJ!$H370)</f>
        <v>0</v>
      </c>
      <c r="S370" s="21">
        <f>+SUMIFS(Resultados_Dic3!O$3:O$99980,Resultados_Dic3!$F$3:$F$99980,Produccion_PJ!$K370,Resultados_Dic3!$D$3:$D$99980,Produccion_PJ!$K$367,Resultados_Dic3!$E$3:$E$99980,Produccion_PJ!$J370,Resultados_Dic3!$A$3:$A$99980,Produccion_PJ!$H370)</f>
        <v>0</v>
      </c>
      <c r="T370" s="21">
        <f>+SUMIFS(Resultados_Dic3!P$3:P$99980,Resultados_Dic3!$F$3:$F$99980,Produccion_PJ!$K370,Resultados_Dic3!$D$3:$D$99980,Produccion_PJ!$K$367,Resultados_Dic3!$E$3:$E$99980,Produccion_PJ!$J370,Resultados_Dic3!$A$3:$A$99980,Produccion_PJ!$H370)</f>
        <v>0</v>
      </c>
      <c r="U370" s="21">
        <f>+SUMIFS(Resultados_Dic3!Q$3:Q$99980,Resultados_Dic3!$F$3:$F$99980,Produccion_PJ!$K370,Resultados_Dic3!$D$3:$D$99980,Produccion_PJ!$K$367,Resultados_Dic3!$E$3:$E$99980,Produccion_PJ!$J370,Resultados_Dic3!$A$3:$A$99980,Produccion_PJ!$H370)</f>
        <v>0</v>
      </c>
      <c r="V370" s="21">
        <f>+SUMIFS(Resultados_Dic3!R$3:R$99980,Resultados_Dic3!$F$3:$F$99980,Produccion_PJ!$K370,Resultados_Dic3!$D$3:$D$99980,Produccion_PJ!$K$367,Resultados_Dic3!$E$3:$E$99980,Produccion_PJ!$J370,Resultados_Dic3!$A$3:$A$99980,Produccion_PJ!$H370)</f>
        <v>0</v>
      </c>
      <c r="W370" s="21">
        <f>+SUMIFS(Resultados_Dic3!S$3:S$99980,Resultados_Dic3!$F$3:$F$99980,Produccion_PJ!$K370,Resultados_Dic3!$D$3:$D$99980,Produccion_PJ!$K$367,Resultados_Dic3!$E$3:$E$99980,Produccion_PJ!$J370,Resultados_Dic3!$A$3:$A$99980,Produccion_PJ!$H370)</f>
        <v>0</v>
      </c>
      <c r="X370" s="21">
        <f>+SUMIFS(Resultados_Dic3!T$3:T$99980,Resultados_Dic3!$F$3:$F$99980,Produccion_PJ!$K370,Resultados_Dic3!$D$3:$D$99980,Produccion_PJ!$K$367,Resultados_Dic3!$E$3:$E$99980,Produccion_PJ!$J370,Resultados_Dic3!$A$3:$A$99980,Produccion_PJ!$H370)</f>
        <v>0</v>
      </c>
      <c r="Y370" s="21">
        <f>+SUMIFS(Resultados_Dic3!U$3:U$99980,Resultados_Dic3!$F$3:$F$99980,Produccion_PJ!$K370,Resultados_Dic3!$D$3:$D$99980,Produccion_PJ!$K$367,Resultados_Dic3!$E$3:$E$99980,Produccion_PJ!$J370,Resultados_Dic3!$A$3:$A$99980,Produccion_PJ!$H370)</f>
        <v>0</v>
      </c>
      <c r="Z370" s="21">
        <f>+SUMIFS(Resultados_Dic3!V$3:V$99980,Resultados_Dic3!$F$3:$F$99980,Produccion_PJ!$K370,Resultados_Dic3!$D$3:$D$99980,Produccion_PJ!$K$367,Resultados_Dic3!$E$3:$E$99980,Produccion_PJ!$J370,Resultados_Dic3!$A$3:$A$99980,Produccion_PJ!$H370)</f>
        <v>0</v>
      </c>
      <c r="AA370" s="21">
        <f>+SUMIFS(Resultados_Dic3!W$3:W$99980,Resultados_Dic3!$F$3:$F$99980,Produccion_PJ!$K370,Resultados_Dic3!$D$3:$D$99980,Produccion_PJ!$K$367,Resultados_Dic3!$E$3:$E$99980,Produccion_PJ!$J370,Resultados_Dic3!$A$3:$A$99980,Produccion_PJ!$H370)</f>
        <v>0</v>
      </c>
      <c r="AB370" s="21">
        <f>+SUMIFS(Resultados_Dic3!X$3:X$99980,Resultados_Dic3!$F$3:$F$99980,Produccion_PJ!$K370,Resultados_Dic3!$D$3:$D$99980,Produccion_PJ!$K$367,Resultados_Dic3!$E$3:$E$99980,Produccion_PJ!$J370,Resultados_Dic3!$A$3:$A$99980,Produccion_PJ!$H370)</f>
        <v>0</v>
      </c>
      <c r="AC370" s="21">
        <f>+SUMIFS(Resultados_Dic3!Y$3:Y$99980,Resultados_Dic3!$F$3:$F$99980,Produccion_PJ!$K370,Resultados_Dic3!$D$3:$D$99980,Produccion_PJ!$K$367,Resultados_Dic3!$E$3:$E$99980,Produccion_PJ!$J370,Resultados_Dic3!$A$3:$A$99980,Produccion_PJ!$H370)</f>
        <v>0</v>
      </c>
      <c r="AD370" s="21">
        <f>+SUMIFS(Resultados_Dic3!Z$3:Z$99980,Resultados_Dic3!$F$3:$F$99980,Produccion_PJ!$K370,Resultados_Dic3!$D$3:$D$99980,Produccion_PJ!$K$367,Resultados_Dic3!$E$3:$E$99980,Produccion_PJ!$J370,Resultados_Dic3!$A$3:$A$99980,Produccion_PJ!$H370)</f>
        <v>0</v>
      </c>
      <c r="AE370" s="21">
        <f>+SUMIFS(Resultados_Dic3!AA$3:AA$99980,Resultados_Dic3!$F$3:$F$99980,Produccion_PJ!$K370,Resultados_Dic3!$D$3:$D$99980,Produccion_PJ!$K$367,Resultados_Dic3!$E$3:$E$99980,Produccion_PJ!$J370,Resultados_Dic3!$A$3:$A$99980,Produccion_PJ!$H370)</f>
        <v>0</v>
      </c>
      <c r="AF370" s="21">
        <f>+SUMIFS(Resultados_Dic3!AB$3:AB$99980,Resultados_Dic3!$F$3:$F$99980,Produccion_PJ!$K370,Resultados_Dic3!$D$3:$D$99980,Produccion_PJ!$K$367,Resultados_Dic3!$E$3:$E$99980,Produccion_PJ!$J370,Resultados_Dic3!$A$3:$A$99980,Produccion_PJ!$H370)</f>
        <v>0</v>
      </c>
      <c r="AG370" s="21">
        <f>+SUMIFS(Resultados_Dic3!AC$3:AC$99980,Resultados_Dic3!$F$3:$F$99980,Produccion_PJ!$K370,Resultados_Dic3!$D$3:$D$99980,Produccion_PJ!$K$367,Resultados_Dic3!$E$3:$E$99980,Produccion_PJ!$J370,Resultados_Dic3!$A$3:$A$99980,Produccion_PJ!$H370)</f>
        <v>0</v>
      </c>
      <c r="AH370" s="21">
        <f>+SUMIFS(Resultados_Dic3!AD$3:AD$99980,Resultados_Dic3!$F$3:$F$99980,Produccion_PJ!$K370,Resultados_Dic3!$D$3:$D$99980,Produccion_PJ!$K$367,Resultados_Dic3!$E$3:$E$99980,Produccion_PJ!$J370,Resultados_Dic3!$A$3:$A$99980,Produccion_PJ!$H370)</f>
        <v>0</v>
      </c>
      <c r="AI370" s="21">
        <f>+SUMIFS(Resultados_Dic3!AE$3:AE$99980,Resultados_Dic3!$F$3:$F$99980,Produccion_PJ!$K370,Resultados_Dic3!$D$3:$D$99980,Produccion_PJ!$K$367,Resultados_Dic3!$E$3:$E$99980,Produccion_PJ!$J370,Resultados_Dic3!$A$3:$A$99980,Produccion_PJ!$H370)</f>
        <v>0</v>
      </c>
      <c r="AJ370" s="21">
        <f>+SUMIFS(Resultados_Dic3!AF$3:AF$99980,Resultados_Dic3!$F$3:$F$99980,Produccion_PJ!$K370,Resultados_Dic3!$D$3:$D$99980,Produccion_PJ!$K$367,Resultados_Dic3!$E$3:$E$99980,Produccion_PJ!$J370,Resultados_Dic3!$A$3:$A$99980,Produccion_PJ!$H370)</f>
        <v>0</v>
      </c>
      <c r="AK370" s="21">
        <f>+SUMIFS(Resultados_Dic3!AG$3:AG$99980,Resultados_Dic3!$F$3:$F$99980,Produccion_PJ!$K370,Resultados_Dic3!$D$3:$D$99980,Produccion_PJ!$K$367,Resultados_Dic3!$E$3:$E$99980,Produccion_PJ!$J370,Resultados_Dic3!$A$3:$A$99980,Produccion_PJ!$H370)</f>
        <v>0</v>
      </c>
      <c r="AL370" s="21">
        <f>+SUMIFS(Resultados_Dic3!AH$3:AH$99980,Resultados_Dic3!$F$3:$F$99980,Produccion_PJ!$K370,Resultados_Dic3!$D$3:$D$99980,Produccion_PJ!$K$367,Resultados_Dic3!$E$3:$E$99980,Produccion_PJ!$J370,Resultados_Dic3!$A$3:$A$99980,Produccion_PJ!$H370)</f>
        <v>0</v>
      </c>
      <c r="AM370" s="21">
        <f>+SUMIFS(Resultados_Dic3!AI$3:AI$99980,Resultados_Dic3!$F$3:$F$99980,Produccion_PJ!$K370,Resultados_Dic3!$D$3:$D$99980,Produccion_PJ!$K$367,Resultados_Dic3!$E$3:$E$99980,Produccion_PJ!$J370,Resultados_Dic3!$A$3:$A$99980,Produccion_PJ!$H370)</f>
        <v>0</v>
      </c>
      <c r="AN370" s="21">
        <f>+SUMIFS(Resultados_Dic3!AJ$3:AJ$99980,Resultados_Dic3!$F$3:$F$99980,Produccion_PJ!$K370,Resultados_Dic3!$D$3:$D$99980,Produccion_PJ!$K$367,Resultados_Dic3!$E$3:$E$99980,Produccion_PJ!$J370,Resultados_Dic3!$A$3:$A$99980,Produccion_PJ!$H370)</f>
        <v>0</v>
      </c>
      <c r="AO370" s="21">
        <f>+SUMIFS(Resultados_Dic3!AK$3:AK$99980,Resultados_Dic3!$F$3:$F$99980,Produccion_PJ!$K370,Resultados_Dic3!$D$3:$D$99980,Produccion_PJ!$K$367,Resultados_Dic3!$E$3:$E$99980,Produccion_PJ!$J370,Resultados_Dic3!$A$3:$A$99980,Produccion_PJ!$H370)</f>
        <v>0</v>
      </c>
      <c r="AP370" s="21">
        <f>+SUMIFS(Resultados_Dic3!AL$3:AL$99980,Resultados_Dic3!$F$3:$F$99980,Produccion_PJ!$K370,Resultados_Dic3!$D$3:$D$99980,Produccion_PJ!$K$367,Resultados_Dic3!$E$3:$E$99980,Produccion_PJ!$J370,Resultados_Dic3!$A$3:$A$99980,Produccion_PJ!$H370)</f>
        <v>0</v>
      </c>
      <c r="AQ370" s="21">
        <f>+SUMIFS(Resultados_Dic3!AM$3:AM$99980,Resultados_Dic3!$F$3:$F$99980,Produccion_PJ!$K370,Resultados_Dic3!$D$3:$D$99980,Produccion_PJ!$K$367,Resultados_Dic3!$E$3:$E$99980,Produccion_PJ!$J370,Resultados_Dic3!$A$3:$A$99980,Produccion_PJ!$H370)</f>
        <v>0</v>
      </c>
    </row>
    <row r="371" spans="1:47" x14ac:dyDescent="0.25">
      <c r="H371" s="17" t="str">
        <f t="shared" ref="H371:H376" si="822">+$H$1</f>
        <v>DIC5</v>
      </c>
      <c r="J371" s="24" t="s">
        <v>79</v>
      </c>
      <c r="K371" s="54" t="s">
        <v>395</v>
      </c>
      <c r="L371" s="21">
        <f>+SUMIFS(Resultados_Dic3!H$3:H$99980,Resultados_Dic3!$F$3:$F$99980,Produccion_PJ!$K371,Resultados_Dic3!$D$3:$D$99980,Produccion_PJ!$K$367,Resultados_Dic3!$E$3:$E$99980,Produccion_PJ!$J371,Resultados_Dic3!$A$3:$A$99980,Produccion_PJ!$H371)</f>
        <v>0</v>
      </c>
      <c r="M371" s="21">
        <f>+SUMIFS(Resultados_Dic3!I$3:I$99980,Resultados_Dic3!$F$3:$F$99980,Produccion_PJ!$K371,Resultados_Dic3!$D$3:$D$99980,Produccion_PJ!$K$367,Resultados_Dic3!$E$3:$E$99980,Produccion_PJ!$J371,Resultados_Dic3!$A$3:$A$99980,Produccion_PJ!$H371)</f>
        <v>0</v>
      </c>
      <c r="N371" s="21">
        <f>+SUMIFS(Resultados_Dic3!J$3:J$99980,Resultados_Dic3!$F$3:$F$99980,Produccion_PJ!$K371,Resultados_Dic3!$D$3:$D$99980,Produccion_PJ!$K$367,Resultados_Dic3!$E$3:$E$99980,Produccion_PJ!$J371,Resultados_Dic3!$A$3:$A$99980,Produccion_PJ!$H371)</f>
        <v>0</v>
      </c>
      <c r="O371" s="21">
        <f>+SUMIFS(Resultados_Dic3!K$3:K$99980,Resultados_Dic3!$F$3:$F$99980,Produccion_PJ!$K371,Resultados_Dic3!$D$3:$D$99980,Produccion_PJ!$K$367,Resultados_Dic3!$E$3:$E$99980,Produccion_PJ!$J371,Resultados_Dic3!$A$3:$A$99980,Produccion_PJ!$H371)</f>
        <v>0</v>
      </c>
      <c r="P371" s="21">
        <f>+SUMIFS(Resultados_Dic3!L$3:L$99980,Resultados_Dic3!$F$3:$F$99980,Produccion_PJ!$K371,Resultados_Dic3!$D$3:$D$99980,Produccion_PJ!$K$367,Resultados_Dic3!$E$3:$E$99980,Produccion_PJ!$J371,Resultados_Dic3!$A$3:$A$99980,Produccion_PJ!$H371)</f>
        <v>0</v>
      </c>
      <c r="Q371" s="21">
        <f>+SUMIFS(Resultados_Dic3!M$3:M$99980,Resultados_Dic3!$F$3:$F$99980,Produccion_PJ!$K371,Resultados_Dic3!$D$3:$D$99980,Produccion_PJ!$K$367,Resultados_Dic3!$E$3:$E$99980,Produccion_PJ!$J371,Resultados_Dic3!$A$3:$A$99980,Produccion_PJ!$H371)</f>
        <v>0</v>
      </c>
      <c r="R371" s="21">
        <f>+SUMIFS(Resultados_Dic3!N$3:N$99980,Resultados_Dic3!$F$3:$F$99980,Produccion_PJ!$K371,Resultados_Dic3!$D$3:$D$99980,Produccion_PJ!$K$367,Resultados_Dic3!$E$3:$E$99980,Produccion_PJ!$J371,Resultados_Dic3!$A$3:$A$99980,Produccion_PJ!$H371)</f>
        <v>0</v>
      </c>
      <c r="S371" s="21">
        <f>+SUMIFS(Resultados_Dic3!O$3:O$99980,Resultados_Dic3!$F$3:$F$99980,Produccion_PJ!$K371,Resultados_Dic3!$D$3:$D$99980,Produccion_PJ!$K$367,Resultados_Dic3!$E$3:$E$99980,Produccion_PJ!$J371,Resultados_Dic3!$A$3:$A$99980,Produccion_PJ!$H371)</f>
        <v>0</v>
      </c>
      <c r="T371" s="21">
        <f>+SUMIFS(Resultados_Dic3!P$3:P$99980,Resultados_Dic3!$F$3:$F$99980,Produccion_PJ!$K371,Resultados_Dic3!$D$3:$D$99980,Produccion_PJ!$K$367,Resultados_Dic3!$E$3:$E$99980,Produccion_PJ!$J371,Resultados_Dic3!$A$3:$A$99980,Produccion_PJ!$H371)</f>
        <v>0</v>
      </c>
      <c r="U371" s="21">
        <f>+SUMIFS(Resultados_Dic3!Q$3:Q$99980,Resultados_Dic3!$F$3:$F$99980,Produccion_PJ!$K371,Resultados_Dic3!$D$3:$D$99980,Produccion_PJ!$K$367,Resultados_Dic3!$E$3:$E$99980,Produccion_PJ!$J371,Resultados_Dic3!$A$3:$A$99980,Produccion_PJ!$H371)</f>
        <v>0</v>
      </c>
      <c r="V371" s="21">
        <f>+SUMIFS(Resultados_Dic3!R$3:R$99980,Resultados_Dic3!$F$3:$F$99980,Produccion_PJ!$K371,Resultados_Dic3!$D$3:$D$99980,Produccion_PJ!$K$367,Resultados_Dic3!$E$3:$E$99980,Produccion_PJ!$J371,Resultados_Dic3!$A$3:$A$99980,Produccion_PJ!$H371)</f>
        <v>0</v>
      </c>
      <c r="W371" s="21">
        <f>+SUMIFS(Resultados_Dic3!S$3:S$99980,Resultados_Dic3!$F$3:$F$99980,Produccion_PJ!$K371,Resultados_Dic3!$D$3:$D$99980,Produccion_PJ!$K$367,Resultados_Dic3!$E$3:$E$99980,Produccion_PJ!$J371,Resultados_Dic3!$A$3:$A$99980,Produccion_PJ!$H371)</f>
        <v>0</v>
      </c>
      <c r="X371" s="21">
        <f>+SUMIFS(Resultados_Dic3!T$3:T$99980,Resultados_Dic3!$F$3:$F$99980,Produccion_PJ!$K371,Resultados_Dic3!$D$3:$D$99980,Produccion_PJ!$K$367,Resultados_Dic3!$E$3:$E$99980,Produccion_PJ!$J371,Resultados_Dic3!$A$3:$A$99980,Produccion_PJ!$H371)</f>
        <v>0</v>
      </c>
      <c r="Y371" s="21">
        <f>+SUMIFS(Resultados_Dic3!U$3:U$99980,Resultados_Dic3!$F$3:$F$99980,Produccion_PJ!$K371,Resultados_Dic3!$D$3:$D$99980,Produccion_PJ!$K$367,Resultados_Dic3!$E$3:$E$99980,Produccion_PJ!$J371,Resultados_Dic3!$A$3:$A$99980,Produccion_PJ!$H371)</f>
        <v>0</v>
      </c>
      <c r="Z371" s="21">
        <f>+SUMIFS(Resultados_Dic3!V$3:V$99980,Resultados_Dic3!$F$3:$F$99980,Produccion_PJ!$K371,Resultados_Dic3!$D$3:$D$99980,Produccion_PJ!$K$367,Resultados_Dic3!$E$3:$E$99980,Produccion_PJ!$J371,Resultados_Dic3!$A$3:$A$99980,Produccion_PJ!$H371)</f>
        <v>0</v>
      </c>
      <c r="AA371" s="21">
        <f>+SUMIFS(Resultados_Dic3!W$3:W$99980,Resultados_Dic3!$F$3:$F$99980,Produccion_PJ!$K371,Resultados_Dic3!$D$3:$D$99980,Produccion_PJ!$K$367,Resultados_Dic3!$E$3:$E$99980,Produccion_PJ!$J371,Resultados_Dic3!$A$3:$A$99980,Produccion_PJ!$H371)</f>
        <v>0</v>
      </c>
      <c r="AB371" s="21">
        <f>+SUMIFS(Resultados_Dic3!X$3:X$99980,Resultados_Dic3!$F$3:$F$99980,Produccion_PJ!$K371,Resultados_Dic3!$D$3:$D$99980,Produccion_PJ!$K$367,Resultados_Dic3!$E$3:$E$99980,Produccion_PJ!$J371,Resultados_Dic3!$A$3:$A$99980,Produccion_PJ!$H371)</f>
        <v>0</v>
      </c>
      <c r="AC371" s="21">
        <f>+SUMIFS(Resultados_Dic3!Y$3:Y$99980,Resultados_Dic3!$F$3:$F$99980,Produccion_PJ!$K371,Resultados_Dic3!$D$3:$D$99980,Produccion_PJ!$K$367,Resultados_Dic3!$E$3:$E$99980,Produccion_PJ!$J371,Resultados_Dic3!$A$3:$A$99980,Produccion_PJ!$H371)</f>
        <v>0</v>
      </c>
      <c r="AD371" s="21">
        <f>+SUMIFS(Resultados_Dic3!Z$3:Z$99980,Resultados_Dic3!$F$3:$F$99980,Produccion_PJ!$K371,Resultados_Dic3!$D$3:$D$99980,Produccion_PJ!$K$367,Resultados_Dic3!$E$3:$E$99980,Produccion_PJ!$J371,Resultados_Dic3!$A$3:$A$99980,Produccion_PJ!$H371)</f>
        <v>0</v>
      </c>
      <c r="AE371" s="21">
        <f>+SUMIFS(Resultados_Dic3!AA$3:AA$99980,Resultados_Dic3!$F$3:$F$99980,Produccion_PJ!$K371,Resultados_Dic3!$D$3:$D$99980,Produccion_PJ!$K$367,Resultados_Dic3!$E$3:$E$99980,Produccion_PJ!$J371,Resultados_Dic3!$A$3:$A$99980,Produccion_PJ!$H371)</f>
        <v>0</v>
      </c>
      <c r="AF371" s="21">
        <f>+SUMIFS(Resultados_Dic3!AB$3:AB$99980,Resultados_Dic3!$F$3:$F$99980,Produccion_PJ!$K371,Resultados_Dic3!$D$3:$D$99980,Produccion_PJ!$K$367,Resultados_Dic3!$E$3:$E$99980,Produccion_PJ!$J371,Resultados_Dic3!$A$3:$A$99980,Produccion_PJ!$H371)</f>
        <v>0</v>
      </c>
      <c r="AG371" s="21">
        <f>+SUMIFS(Resultados_Dic3!AC$3:AC$99980,Resultados_Dic3!$F$3:$F$99980,Produccion_PJ!$K371,Resultados_Dic3!$D$3:$D$99980,Produccion_PJ!$K$367,Resultados_Dic3!$E$3:$E$99980,Produccion_PJ!$J371,Resultados_Dic3!$A$3:$A$99980,Produccion_PJ!$H371)</f>
        <v>0</v>
      </c>
      <c r="AH371" s="21">
        <f>+SUMIFS(Resultados_Dic3!AD$3:AD$99980,Resultados_Dic3!$F$3:$F$99980,Produccion_PJ!$K371,Resultados_Dic3!$D$3:$D$99980,Produccion_PJ!$K$367,Resultados_Dic3!$E$3:$E$99980,Produccion_PJ!$J371,Resultados_Dic3!$A$3:$A$99980,Produccion_PJ!$H371)</f>
        <v>0</v>
      </c>
      <c r="AI371" s="21">
        <f>+SUMIFS(Resultados_Dic3!AE$3:AE$99980,Resultados_Dic3!$F$3:$F$99980,Produccion_PJ!$K371,Resultados_Dic3!$D$3:$D$99980,Produccion_PJ!$K$367,Resultados_Dic3!$E$3:$E$99980,Produccion_PJ!$J371,Resultados_Dic3!$A$3:$A$99980,Produccion_PJ!$H371)</f>
        <v>0</v>
      </c>
      <c r="AJ371" s="21">
        <f>+SUMIFS(Resultados_Dic3!AF$3:AF$99980,Resultados_Dic3!$F$3:$F$99980,Produccion_PJ!$K371,Resultados_Dic3!$D$3:$D$99980,Produccion_PJ!$K$367,Resultados_Dic3!$E$3:$E$99980,Produccion_PJ!$J371,Resultados_Dic3!$A$3:$A$99980,Produccion_PJ!$H371)</f>
        <v>0</v>
      </c>
      <c r="AK371" s="21">
        <f>+SUMIFS(Resultados_Dic3!AG$3:AG$99980,Resultados_Dic3!$F$3:$F$99980,Produccion_PJ!$K371,Resultados_Dic3!$D$3:$D$99980,Produccion_PJ!$K$367,Resultados_Dic3!$E$3:$E$99980,Produccion_PJ!$J371,Resultados_Dic3!$A$3:$A$99980,Produccion_PJ!$H371)</f>
        <v>0</v>
      </c>
      <c r="AL371" s="21">
        <f>+SUMIFS(Resultados_Dic3!AH$3:AH$99980,Resultados_Dic3!$F$3:$F$99980,Produccion_PJ!$K371,Resultados_Dic3!$D$3:$D$99980,Produccion_PJ!$K$367,Resultados_Dic3!$E$3:$E$99980,Produccion_PJ!$J371,Resultados_Dic3!$A$3:$A$99980,Produccion_PJ!$H371)</f>
        <v>0</v>
      </c>
      <c r="AM371" s="21">
        <f>+SUMIFS(Resultados_Dic3!AI$3:AI$99980,Resultados_Dic3!$F$3:$F$99980,Produccion_PJ!$K371,Resultados_Dic3!$D$3:$D$99980,Produccion_PJ!$K$367,Resultados_Dic3!$E$3:$E$99980,Produccion_PJ!$J371,Resultados_Dic3!$A$3:$A$99980,Produccion_PJ!$H371)</f>
        <v>0</v>
      </c>
      <c r="AN371" s="21">
        <f>+SUMIFS(Resultados_Dic3!AJ$3:AJ$99980,Resultados_Dic3!$F$3:$F$99980,Produccion_PJ!$K371,Resultados_Dic3!$D$3:$D$99980,Produccion_PJ!$K$367,Resultados_Dic3!$E$3:$E$99980,Produccion_PJ!$J371,Resultados_Dic3!$A$3:$A$99980,Produccion_PJ!$H371)</f>
        <v>0</v>
      </c>
      <c r="AO371" s="21">
        <f>+SUMIFS(Resultados_Dic3!AK$3:AK$99980,Resultados_Dic3!$F$3:$F$99980,Produccion_PJ!$K371,Resultados_Dic3!$D$3:$D$99980,Produccion_PJ!$K$367,Resultados_Dic3!$E$3:$E$99980,Produccion_PJ!$J371,Resultados_Dic3!$A$3:$A$99980,Produccion_PJ!$H371)</f>
        <v>0</v>
      </c>
      <c r="AP371" s="21">
        <f>+SUMIFS(Resultados_Dic3!AL$3:AL$99980,Resultados_Dic3!$F$3:$F$99980,Produccion_PJ!$K371,Resultados_Dic3!$D$3:$D$99980,Produccion_PJ!$K$367,Resultados_Dic3!$E$3:$E$99980,Produccion_PJ!$J371,Resultados_Dic3!$A$3:$A$99980,Produccion_PJ!$H371)</f>
        <v>0</v>
      </c>
      <c r="AQ371" s="21">
        <f>+SUMIFS(Resultados_Dic3!AM$3:AM$99980,Resultados_Dic3!$F$3:$F$99980,Produccion_PJ!$K371,Resultados_Dic3!$D$3:$D$99980,Produccion_PJ!$K$367,Resultados_Dic3!$E$3:$E$99980,Produccion_PJ!$J371,Resultados_Dic3!$A$3:$A$99980,Produccion_PJ!$H371)</f>
        <v>0</v>
      </c>
    </row>
    <row r="372" spans="1:47" x14ac:dyDescent="0.25">
      <c r="H372" s="17" t="str">
        <f t="shared" si="822"/>
        <v>DIC5</v>
      </c>
      <c r="J372" s="24" t="s">
        <v>79</v>
      </c>
      <c r="K372" s="54" t="s">
        <v>166</v>
      </c>
      <c r="L372" s="21">
        <f>+SUMIFS(Resultados_Dic3!H$3:H$99980,Resultados_Dic3!$F$3:$F$99980,Produccion_PJ!$K372,Resultados_Dic3!$D$3:$D$99980,Produccion_PJ!$K$367,Resultados_Dic3!$E$3:$E$99980,Produccion_PJ!$J372,Resultados_Dic3!$A$3:$A$99980,Produccion_PJ!$H372)</f>
        <v>0</v>
      </c>
      <c r="M372" s="21">
        <f>+SUMIFS(Resultados_Dic3!I$3:I$99980,Resultados_Dic3!$F$3:$F$99980,Produccion_PJ!$K372,Resultados_Dic3!$D$3:$D$99980,Produccion_PJ!$K$367,Resultados_Dic3!$E$3:$E$99980,Produccion_PJ!$J372,Resultados_Dic3!$A$3:$A$99980,Produccion_PJ!$H372)</f>
        <v>0</v>
      </c>
      <c r="N372" s="21">
        <f>+SUMIFS(Resultados_Dic3!J$3:J$99980,Resultados_Dic3!$F$3:$F$99980,Produccion_PJ!$K372,Resultados_Dic3!$D$3:$D$99980,Produccion_PJ!$K$367,Resultados_Dic3!$E$3:$E$99980,Produccion_PJ!$J372,Resultados_Dic3!$A$3:$A$99980,Produccion_PJ!$H372)</f>
        <v>0</v>
      </c>
      <c r="O372" s="21">
        <f>+SUMIFS(Resultados_Dic3!K$3:K$99980,Resultados_Dic3!$F$3:$F$99980,Produccion_PJ!$K372,Resultados_Dic3!$D$3:$D$99980,Produccion_PJ!$K$367,Resultados_Dic3!$E$3:$E$99980,Produccion_PJ!$J372,Resultados_Dic3!$A$3:$A$99980,Produccion_PJ!$H372)</f>
        <v>0</v>
      </c>
      <c r="P372" s="21">
        <f>+SUMIFS(Resultados_Dic3!L$3:L$99980,Resultados_Dic3!$F$3:$F$99980,Produccion_PJ!$K372,Resultados_Dic3!$D$3:$D$99980,Produccion_PJ!$K$367,Resultados_Dic3!$E$3:$E$99980,Produccion_PJ!$J372,Resultados_Dic3!$A$3:$A$99980,Produccion_PJ!$H372)</f>
        <v>0</v>
      </c>
      <c r="Q372" s="21">
        <f>+SUMIFS(Resultados_Dic3!M$3:M$99980,Resultados_Dic3!$F$3:$F$99980,Produccion_PJ!$K372,Resultados_Dic3!$D$3:$D$99980,Produccion_PJ!$K$367,Resultados_Dic3!$E$3:$E$99980,Produccion_PJ!$J372,Resultados_Dic3!$A$3:$A$99980,Produccion_PJ!$H372)</f>
        <v>0</v>
      </c>
      <c r="R372" s="21">
        <f>+SUMIFS(Resultados_Dic3!N$3:N$99980,Resultados_Dic3!$F$3:$F$99980,Produccion_PJ!$K372,Resultados_Dic3!$D$3:$D$99980,Produccion_PJ!$K$367,Resultados_Dic3!$E$3:$E$99980,Produccion_PJ!$J372,Resultados_Dic3!$A$3:$A$99980,Produccion_PJ!$H372)</f>
        <v>0</v>
      </c>
      <c r="S372" s="21">
        <f>+SUMIFS(Resultados_Dic3!O$3:O$99980,Resultados_Dic3!$F$3:$F$99980,Produccion_PJ!$K372,Resultados_Dic3!$D$3:$D$99980,Produccion_PJ!$K$367,Resultados_Dic3!$E$3:$E$99980,Produccion_PJ!$J372,Resultados_Dic3!$A$3:$A$99980,Produccion_PJ!$H372)</f>
        <v>0</v>
      </c>
      <c r="T372" s="21">
        <f>+SUMIFS(Resultados_Dic3!P$3:P$99980,Resultados_Dic3!$F$3:$F$99980,Produccion_PJ!$K372,Resultados_Dic3!$D$3:$D$99980,Produccion_PJ!$K$367,Resultados_Dic3!$E$3:$E$99980,Produccion_PJ!$J372,Resultados_Dic3!$A$3:$A$99980,Produccion_PJ!$H372)</f>
        <v>0.206991721608348</v>
      </c>
      <c r="U372" s="21">
        <f>+SUMIFS(Resultados_Dic3!Q$3:Q$99980,Resultados_Dic3!$F$3:$F$99980,Produccion_PJ!$K372,Resultados_Dic3!$D$3:$D$99980,Produccion_PJ!$K$367,Resultados_Dic3!$E$3:$E$99980,Produccion_PJ!$J372,Resultados_Dic3!$A$3:$A$99980,Produccion_PJ!$H372)</f>
        <v>0.42544095614336302</v>
      </c>
      <c r="V372" s="21">
        <f>+SUMIFS(Resultados_Dic3!R$3:R$99980,Resultados_Dic3!$F$3:$F$99980,Produccion_PJ!$K372,Resultados_Dic3!$D$3:$D$99980,Produccion_PJ!$K$367,Resultados_Dic3!$E$3:$E$99980,Produccion_PJ!$J372,Resultados_Dic3!$A$3:$A$99980,Produccion_PJ!$H372)</f>
        <v>0.34075521796653602</v>
      </c>
      <c r="W372" s="21">
        <f>+SUMIFS(Resultados_Dic3!S$3:S$99980,Resultados_Dic3!$F$3:$F$99980,Produccion_PJ!$K372,Resultados_Dic3!$D$3:$D$99980,Produccion_PJ!$K$367,Resultados_Dic3!$E$3:$E$99980,Produccion_PJ!$J372,Resultados_Dic3!$A$3:$A$99980,Produccion_PJ!$H372)</f>
        <v>0.34075521796653602</v>
      </c>
      <c r="X372" s="21">
        <f>+SUMIFS(Resultados_Dic3!T$3:T$99980,Resultados_Dic3!$F$3:$F$99980,Produccion_PJ!$K372,Resultados_Dic3!$D$3:$D$99980,Produccion_PJ!$K$367,Resultados_Dic3!$E$3:$E$99980,Produccion_PJ!$J372,Resultados_Dic3!$A$3:$A$99980,Produccion_PJ!$H372)</f>
        <v>0.34075521796653602</v>
      </c>
      <c r="Y372" s="21">
        <f>+SUMIFS(Resultados_Dic3!U$3:U$99980,Resultados_Dic3!$F$3:$F$99980,Produccion_PJ!$K372,Resultados_Dic3!$D$3:$D$99980,Produccion_PJ!$K$367,Resultados_Dic3!$E$3:$E$99980,Produccion_PJ!$J372,Resultados_Dic3!$A$3:$A$99980,Produccion_PJ!$H372)</f>
        <v>0.34122517924503598</v>
      </c>
      <c r="Z372" s="21">
        <f>+SUMIFS(Resultados_Dic3!V$3:V$99980,Resultados_Dic3!$F$3:$F$99980,Produccion_PJ!$K372,Resultados_Dic3!$D$3:$D$99980,Produccion_PJ!$K$367,Resultados_Dic3!$E$3:$E$99980,Produccion_PJ!$J372,Resultados_Dic3!$A$3:$A$99980,Produccion_PJ!$H372)</f>
        <v>0</v>
      </c>
      <c r="AA372" s="21">
        <f>+SUMIFS(Resultados_Dic3!W$3:W$99980,Resultados_Dic3!$F$3:$F$99980,Produccion_PJ!$K372,Resultados_Dic3!$D$3:$D$99980,Produccion_PJ!$K$367,Resultados_Dic3!$E$3:$E$99980,Produccion_PJ!$J372,Resultados_Dic3!$A$3:$A$99980,Produccion_PJ!$H372)</f>
        <v>0</v>
      </c>
      <c r="AB372" s="21">
        <f>+SUMIFS(Resultados_Dic3!X$3:X$99980,Resultados_Dic3!$F$3:$F$99980,Produccion_PJ!$K372,Resultados_Dic3!$D$3:$D$99980,Produccion_PJ!$K$367,Resultados_Dic3!$E$3:$E$99980,Produccion_PJ!$J372,Resultados_Dic3!$A$3:$A$99980,Produccion_PJ!$H372)</f>
        <v>0</v>
      </c>
      <c r="AC372" s="21">
        <f>+SUMIFS(Resultados_Dic3!Y$3:Y$99980,Resultados_Dic3!$F$3:$F$99980,Produccion_PJ!$K372,Resultados_Dic3!$D$3:$D$99980,Produccion_PJ!$K$367,Resultados_Dic3!$E$3:$E$99980,Produccion_PJ!$J372,Resultados_Dic3!$A$3:$A$99980,Produccion_PJ!$H372)</f>
        <v>0</v>
      </c>
      <c r="AD372" s="21">
        <f>+SUMIFS(Resultados_Dic3!Z$3:Z$99980,Resultados_Dic3!$F$3:$F$99980,Produccion_PJ!$K372,Resultados_Dic3!$D$3:$D$99980,Produccion_PJ!$K$367,Resultados_Dic3!$E$3:$E$99980,Produccion_PJ!$J372,Resultados_Dic3!$A$3:$A$99980,Produccion_PJ!$H372)</f>
        <v>0</v>
      </c>
      <c r="AE372" s="21">
        <f>+SUMIFS(Resultados_Dic3!AA$3:AA$99980,Resultados_Dic3!$F$3:$F$99980,Produccion_PJ!$K372,Resultados_Dic3!$D$3:$D$99980,Produccion_PJ!$K$367,Resultados_Dic3!$E$3:$E$99980,Produccion_PJ!$J372,Resultados_Dic3!$A$3:$A$99980,Produccion_PJ!$H372)</f>
        <v>0</v>
      </c>
      <c r="AF372" s="21">
        <f>+SUMIFS(Resultados_Dic3!AB$3:AB$99980,Resultados_Dic3!$F$3:$F$99980,Produccion_PJ!$K372,Resultados_Dic3!$D$3:$D$99980,Produccion_PJ!$K$367,Resultados_Dic3!$E$3:$E$99980,Produccion_PJ!$J372,Resultados_Dic3!$A$3:$A$99980,Produccion_PJ!$H372)</f>
        <v>0</v>
      </c>
      <c r="AG372" s="21">
        <f>+SUMIFS(Resultados_Dic3!AC$3:AC$99980,Resultados_Dic3!$F$3:$F$99980,Produccion_PJ!$K372,Resultados_Dic3!$D$3:$D$99980,Produccion_PJ!$K$367,Resultados_Dic3!$E$3:$E$99980,Produccion_PJ!$J372,Resultados_Dic3!$A$3:$A$99980,Produccion_PJ!$H372)</f>
        <v>0</v>
      </c>
      <c r="AH372" s="21">
        <f>+SUMIFS(Resultados_Dic3!AD$3:AD$99980,Resultados_Dic3!$F$3:$F$99980,Produccion_PJ!$K372,Resultados_Dic3!$D$3:$D$99980,Produccion_PJ!$K$367,Resultados_Dic3!$E$3:$E$99980,Produccion_PJ!$J372,Resultados_Dic3!$A$3:$A$99980,Produccion_PJ!$H372)</f>
        <v>0</v>
      </c>
      <c r="AI372" s="21">
        <f>+SUMIFS(Resultados_Dic3!AE$3:AE$99980,Resultados_Dic3!$F$3:$F$99980,Produccion_PJ!$K372,Resultados_Dic3!$D$3:$D$99980,Produccion_PJ!$K$367,Resultados_Dic3!$E$3:$E$99980,Produccion_PJ!$J372,Resultados_Dic3!$A$3:$A$99980,Produccion_PJ!$H372)</f>
        <v>0</v>
      </c>
      <c r="AJ372" s="21">
        <f>+SUMIFS(Resultados_Dic3!AF$3:AF$99980,Resultados_Dic3!$F$3:$F$99980,Produccion_PJ!$K372,Resultados_Dic3!$D$3:$D$99980,Produccion_PJ!$K$367,Resultados_Dic3!$E$3:$E$99980,Produccion_PJ!$J372,Resultados_Dic3!$A$3:$A$99980,Produccion_PJ!$H372)</f>
        <v>0</v>
      </c>
      <c r="AK372" s="21">
        <f>+SUMIFS(Resultados_Dic3!AG$3:AG$99980,Resultados_Dic3!$F$3:$F$99980,Produccion_PJ!$K372,Resultados_Dic3!$D$3:$D$99980,Produccion_PJ!$K$367,Resultados_Dic3!$E$3:$E$99980,Produccion_PJ!$J372,Resultados_Dic3!$A$3:$A$99980,Produccion_PJ!$H372)</f>
        <v>0</v>
      </c>
      <c r="AL372" s="21">
        <f>+SUMIFS(Resultados_Dic3!AH$3:AH$99980,Resultados_Dic3!$F$3:$F$99980,Produccion_PJ!$K372,Resultados_Dic3!$D$3:$D$99980,Produccion_PJ!$K$367,Resultados_Dic3!$E$3:$E$99980,Produccion_PJ!$J372,Resultados_Dic3!$A$3:$A$99980,Produccion_PJ!$H372)</f>
        <v>0</v>
      </c>
      <c r="AM372" s="21">
        <f>+SUMIFS(Resultados_Dic3!AI$3:AI$99980,Resultados_Dic3!$F$3:$F$99980,Produccion_PJ!$K372,Resultados_Dic3!$D$3:$D$99980,Produccion_PJ!$K$367,Resultados_Dic3!$E$3:$E$99980,Produccion_PJ!$J372,Resultados_Dic3!$A$3:$A$99980,Produccion_PJ!$H372)</f>
        <v>0</v>
      </c>
      <c r="AN372" s="21">
        <f>+SUMIFS(Resultados_Dic3!AJ$3:AJ$99980,Resultados_Dic3!$F$3:$F$99980,Produccion_PJ!$K372,Resultados_Dic3!$D$3:$D$99980,Produccion_PJ!$K$367,Resultados_Dic3!$E$3:$E$99980,Produccion_PJ!$J372,Resultados_Dic3!$A$3:$A$99980,Produccion_PJ!$H372)</f>
        <v>0</v>
      </c>
      <c r="AO372" s="21">
        <f>+SUMIFS(Resultados_Dic3!AK$3:AK$99980,Resultados_Dic3!$F$3:$F$99980,Produccion_PJ!$K372,Resultados_Dic3!$D$3:$D$99980,Produccion_PJ!$K$367,Resultados_Dic3!$E$3:$E$99980,Produccion_PJ!$J372,Resultados_Dic3!$A$3:$A$99980,Produccion_PJ!$H372)</f>
        <v>0</v>
      </c>
      <c r="AP372" s="21">
        <f>+SUMIFS(Resultados_Dic3!AL$3:AL$99980,Resultados_Dic3!$F$3:$F$99980,Produccion_PJ!$K372,Resultados_Dic3!$D$3:$D$99980,Produccion_PJ!$K$367,Resultados_Dic3!$E$3:$E$99980,Produccion_PJ!$J372,Resultados_Dic3!$A$3:$A$99980,Produccion_PJ!$H372)</f>
        <v>0</v>
      </c>
      <c r="AQ372" s="21">
        <f>+SUMIFS(Resultados_Dic3!AM$3:AM$99980,Resultados_Dic3!$F$3:$F$99980,Produccion_PJ!$K372,Resultados_Dic3!$D$3:$D$99980,Produccion_PJ!$K$367,Resultados_Dic3!$E$3:$E$99980,Produccion_PJ!$J372,Resultados_Dic3!$A$3:$A$99980,Produccion_PJ!$H372)</f>
        <v>0</v>
      </c>
    </row>
    <row r="373" spans="1:47" x14ac:dyDescent="0.25">
      <c r="H373" s="17" t="str">
        <f t="shared" si="822"/>
        <v>DIC5</v>
      </c>
      <c r="J373" s="24" t="s">
        <v>80</v>
      </c>
      <c r="K373" s="54" t="s">
        <v>167</v>
      </c>
      <c r="L373" s="21">
        <f>+SUMIFS(Resultados_Dic3!H$3:H$99980,Resultados_Dic3!$F$3:$F$99980,Produccion_PJ!$K373,Resultados_Dic3!$D$3:$D$99980,Produccion_PJ!$K$367,Resultados_Dic3!$E$3:$E$99980,Produccion_PJ!$J373,Resultados_Dic3!$A$3:$A$99980,Produccion_PJ!$H373)</f>
        <v>1.41886919801496E-2</v>
      </c>
      <c r="M373" s="21">
        <f>+SUMIFS(Resultados_Dic3!I$3:I$99980,Resultados_Dic3!$F$3:$F$99980,Produccion_PJ!$K373,Resultados_Dic3!$D$3:$D$99980,Produccion_PJ!$K$367,Resultados_Dic3!$E$3:$E$99980,Produccion_PJ!$J373,Resultados_Dic3!$A$3:$A$99980,Produccion_PJ!$H373)</f>
        <v>1.34077982366938E-2</v>
      </c>
      <c r="N373" s="21">
        <f>+SUMIFS(Resultados_Dic3!J$3:J$99980,Resultados_Dic3!$F$3:$F$99980,Produccion_PJ!$K373,Resultados_Dic3!$D$3:$D$99980,Produccion_PJ!$K$367,Resultados_Dic3!$E$3:$E$99980,Produccion_PJ!$J373,Resultados_Dic3!$A$3:$A$99980,Produccion_PJ!$H373)</f>
        <v>1.2818444468047901E-2</v>
      </c>
      <c r="O373" s="21">
        <f>+SUMIFS(Resultados_Dic3!K$3:K$99980,Resultados_Dic3!$F$3:$F$99980,Produccion_PJ!$K373,Resultados_Dic3!$D$3:$D$99980,Produccion_PJ!$K$367,Resultados_Dic3!$E$3:$E$99980,Produccion_PJ!$J373,Resultados_Dic3!$A$3:$A$99980,Produccion_PJ!$H373)</f>
        <v>1.2229090699402E-2</v>
      </c>
      <c r="P373" s="21">
        <f>+SUMIFS(Resultados_Dic3!L$3:L$99980,Resultados_Dic3!$F$3:$F$99980,Produccion_PJ!$K373,Resultados_Dic3!$D$3:$D$99980,Produccion_PJ!$K$367,Resultados_Dic3!$E$3:$E$99980,Produccion_PJ!$J373,Resultados_Dic3!$A$3:$A$99980,Produccion_PJ!$H373)</f>
        <v>1.1639736930756201E-2</v>
      </c>
      <c r="Q373" s="21">
        <f>+SUMIFS(Resultados_Dic3!M$3:M$99980,Resultados_Dic3!$F$3:$F$99980,Produccion_PJ!$K373,Resultados_Dic3!$D$3:$D$99980,Produccion_PJ!$K$367,Resultados_Dic3!$E$3:$E$99980,Produccion_PJ!$J373,Resultados_Dic3!$A$3:$A$99980,Produccion_PJ!$H373)</f>
        <v>0</v>
      </c>
      <c r="R373" s="21">
        <f>+SUMIFS(Resultados_Dic3!N$3:N$99980,Resultados_Dic3!$F$3:$F$99980,Produccion_PJ!$K373,Resultados_Dic3!$D$3:$D$99980,Produccion_PJ!$K$367,Resultados_Dic3!$E$3:$E$99980,Produccion_PJ!$J373,Resultados_Dic3!$A$3:$A$99980,Produccion_PJ!$H373)</f>
        <v>0</v>
      </c>
      <c r="S373" s="21">
        <f>+SUMIFS(Resultados_Dic3!O$3:O$99980,Resultados_Dic3!$F$3:$F$99980,Produccion_PJ!$K373,Resultados_Dic3!$D$3:$D$99980,Produccion_PJ!$K$367,Resultados_Dic3!$E$3:$E$99980,Produccion_PJ!$J373,Resultados_Dic3!$A$3:$A$99980,Produccion_PJ!$H373)</f>
        <v>0</v>
      </c>
      <c r="T373" s="21">
        <f>+SUMIFS(Resultados_Dic3!P$3:P$99980,Resultados_Dic3!$F$3:$F$99980,Produccion_PJ!$K373,Resultados_Dic3!$D$3:$D$99980,Produccion_PJ!$K$367,Resultados_Dic3!$E$3:$E$99980,Produccion_PJ!$J373,Resultados_Dic3!$A$3:$A$99980,Produccion_PJ!$H373)</f>
        <v>0</v>
      </c>
      <c r="U373" s="21">
        <f>+SUMIFS(Resultados_Dic3!Q$3:Q$99980,Resultados_Dic3!$F$3:$F$99980,Produccion_PJ!$K373,Resultados_Dic3!$D$3:$D$99980,Produccion_PJ!$K$367,Resultados_Dic3!$E$3:$E$99980,Produccion_PJ!$J373,Resultados_Dic3!$A$3:$A$99980,Produccion_PJ!$H373)</f>
        <v>0</v>
      </c>
      <c r="V373" s="21">
        <f>+SUMIFS(Resultados_Dic3!R$3:R$99980,Resultados_Dic3!$F$3:$F$99980,Produccion_PJ!$K373,Resultados_Dic3!$D$3:$D$99980,Produccion_PJ!$K$367,Resultados_Dic3!$E$3:$E$99980,Produccion_PJ!$J373,Resultados_Dic3!$A$3:$A$99980,Produccion_PJ!$H373)</f>
        <v>0</v>
      </c>
      <c r="W373" s="21">
        <f>+SUMIFS(Resultados_Dic3!S$3:S$99980,Resultados_Dic3!$F$3:$F$99980,Produccion_PJ!$K373,Resultados_Dic3!$D$3:$D$99980,Produccion_PJ!$K$367,Resultados_Dic3!$E$3:$E$99980,Produccion_PJ!$J373,Resultados_Dic3!$A$3:$A$99980,Produccion_PJ!$H373)</f>
        <v>0</v>
      </c>
      <c r="X373" s="21">
        <f>+SUMIFS(Resultados_Dic3!T$3:T$99980,Resultados_Dic3!$F$3:$F$99980,Produccion_PJ!$K373,Resultados_Dic3!$D$3:$D$99980,Produccion_PJ!$K$367,Resultados_Dic3!$E$3:$E$99980,Produccion_PJ!$J373,Resultados_Dic3!$A$3:$A$99980,Produccion_PJ!$H373)</f>
        <v>0</v>
      </c>
      <c r="Y373" s="21">
        <f>+SUMIFS(Resultados_Dic3!U$3:U$99980,Resultados_Dic3!$F$3:$F$99980,Produccion_PJ!$K373,Resultados_Dic3!$D$3:$D$99980,Produccion_PJ!$K$367,Resultados_Dic3!$E$3:$E$99980,Produccion_PJ!$J373,Resultados_Dic3!$A$3:$A$99980,Produccion_PJ!$H373)</f>
        <v>0</v>
      </c>
      <c r="Z373" s="21">
        <f>+SUMIFS(Resultados_Dic3!V$3:V$99980,Resultados_Dic3!$F$3:$F$99980,Produccion_PJ!$K373,Resultados_Dic3!$D$3:$D$99980,Produccion_PJ!$K$367,Resultados_Dic3!$E$3:$E$99980,Produccion_PJ!$J373,Resultados_Dic3!$A$3:$A$99980,Produccion_PJ!$H373)</f>
        <v>0</v>
      </c>
      <c r="AA373" s="21">
        <f>+SUMIFS(Resultados_Dic3!W$3:W$99980,Resultados_Dic3!$F$3:$F$99980,Produccion_PJ!$K373,Resultados_Dic3!$D$3:$D$99980,Produccion_PJ!$K$367,Resultados_Dic3!$E$3:$E$99980,Produccion_PJ!$J373,Resultados_Dic3!$A$3:$A$99980,Produccion_PJ!$H373)</f>
        <v>0</v>
      </c>
      <c r="AB373" s="21">
        <f>+SUMIFS(Resultados_Dic3!X$3:X$99980,Resultados_Dic3!$F$3:$F$99980,Produccion_PJ!$K373,Resultados_Dic3!$D$3:$D$99980,Produccion_PJ!$K$367,Resultados_Dic3!$E$3:$E$99980,Produccion_PJ!$J373,Resultados_Dic3!$A$3:$A$99980,Produccion_PJ!$H373)</f>
        <v>0</v>
      </c>
      <c r="AC373" s="21">
        <f>+SUMIFS(Resultados_Dic3!Y$3:Y$99980,Resultados_Dic3!$F$3:$F$99980,Produccion_PJ!$K373,Resultados_Dic3!$D$3:$D$99980,Produccion_PJ!$K$367,Resultados_Dic3!$E$3:$E$99980,Produccion_PJ!$J373,Resultados_Dic3!$A$3:$A$99980,Produccion_PJ!$H373)</f>
        <v>0</v>
      </c>
      <c r="AD373" s="21">
        <f>+SUMIFS(Resultados_Dic3!Z$3:Z$99980,Resultados_Dic3!$F$3:$F$99980,Produccion_PJ!$K373,Resultados_Dic3!$D$3:$D$99980,Produccion_PJ!$K$367,Resultados_Dic3!$E$3:$E$99980,Produccion_PJ!$J373,Resultados_Dic3!$A$3:$A$99980,Produccion_PJ!$H373)</f>
        <v>0</v>
      </c>
      <c r="AE373" s="21">
        <f>+SUMIFS(Resultados_Dic3!AA$3:AA$99980,Resultados_Dic3!$F$3:$F$99980,Produccion_PJ!$K373,Resultados_Dic3!$D$3:$D$99980,Produccion_PJ!$K$367,Resultados_Dic3!$E$3:$E$99980,Produccion_PJ!$J373,Resultados_Dic3!$A$3:$A$99980,Produccion_PJ!$H373)</f>
        <v>0</v>
      </c>
      <c r="AF373" s="21">
        <f>+SUMIFS(Resultados_Dic3!AB$3:AB$99980,Resultados_Dic3!$F$3:$F$99980,Produccion_PJ!$K373,Resultados_Dic3!$D$3:$D$99980,Produccion_PJ!$K$367,Resultados_Dic3!$E$3:$E$99980,Produccion_PJ!$J373,Resultados_Dic3!$A$3:$A$99980,Produccion_PJ!$H373)</f>
        <v>0</v>
      </c>
      <c r="AG373" s="21">
        <f>+SUMIFS(Resultados_Dic3!AC$3:AC$99980,Resultados_Dic3!$F$3:$F$99980,Produccion_PJ!$K373,Resultados_Dic3!$D$3:$D$99980,Produccion_PJ!$K$367,Resultados_Dic3!$E$3:$E$99980,Produccion_PJ!$J373,Resultados_Dic3!$A$3:$A$99980,Produccion_PJ!$H373)</f>
        <v>0</v>
      </c>
      <c r="AH373" s="21">
        <f>+SUMIFS(Resultados_Dic3!AD$3:AD$99980,Resultados_Dic3!$F$3:$F$99980,Produccion_PJ!$K373,Resultados_Dic3!$D$3:$D$99980,Produccion_PJ!$K$367,Resultados_Dic3!$E$3:$E$99980,Produccion_PJ!$J373,Resultados_Dic3!$A$3:$A$99980,Produccion_PJ!$H373)</f>
        <v>0</v>
      </c>
      <c r="AI373" s="21">
        <f>+SUMIFS(Resultados_Dic3!AE$3:AE$99980,Resultados_Dic3!$F$3:$F$99980,Produccion_PJ!$K373,Resultados_Dic3!$D$3:$D$99980,Produccion_PJ!$K$367,Resultados_Dic3!$E$3:$E$99980,Produccion_PJ!$J373,Resultados_Dic3!$A$3:$A$99980,Produccion_PJ!$H373)</f>
        <v>0</v>
      </c>
      <c r="AJ373" s="21">
        <f>+SUMIFS(Resultados_Dic3!AF$3:AF$99980,Resultados_Dic3!$F$3:$F$99980,Produccion_PJ!$K373,Resultados_Dic3!$D$3:$D$99980,Produccion_PJ!$K$367,Resultados_Dic3!$E$3:$E$99980,Produccion_PJ!$J373,Resultados_Dic3!$A$3:$A$99980,Produccion_PJ!$H373)</f>
        <v>0</v>
      </c>
      <c r="AK373" s="21">
        <f>+SUMIFS(Resultados_Dic3!AG$3:AG$99980,Resultados_Dic3!$F$3:$F$99980,Produccion_PJ!$K373,Resultados_Dic3!$D$3:$D$99980,Produccion_PJ!$K$367,Resultados_Dic3!$E$3:$E$99980,Produccion_PJ!$J373,Resultados_Dic3!$A$3:$A$99980,Produccion_PJ!$H373)</f>
        <v>0</v>
      </c>
      <c r="AL373" s="21">
        <f>+SUMIFS(Resultados_Dic3!AH$3:AH$99980,Resultados_Dic3!$F$3:$F$99980,Produccion_PJ!$K373,Resultados_Dic3!$D$3:$D$99980,Produccion_PJ!$K$367,Resultados_Dic3!$E$3:$E$99980,Produccion_PJ!$J373,Resultados_Dic3!$A$3:$A$99980,Produccion_PJ!$H373)</f>
        <v>0</v>
      </c>
      <c r="AM373" s="21">
        <f>+SUMIFS(Resultados_Dic3!AI$3:AI$99980,Resultados_Dic3!$F$3:$F$99980,Produccion_PJ!$K373,Resultados_Dic3!$D$3:$D$99980,Produccion_PJ!$K$367,Resultados_Dic3!$E$3:$E$99980,Produccion_PJ!$J373,Resultados_Dic3!$A$3:$A$99980,Produccion_PJ!$H373)</f>
        <v>0</v>
      </c>
      <c r="AN373" s="21">
        <f>+SUMIFS(Resultados_Dic3!AJ$3:AJ$99980,Resultados_Dic3!$F$3:$F$99980,Produccion_PJ!$K373,Resultados_Dic3!$D$3:$D$99980,Produccion_PJ!$K$367,Resultados_Dic3!$E$3:$E$99980,Produccion_PJ!$J373,Resultados_Dic3!$A$3:$A$99980,Produccion_PJ!$H373)</f>
        <v>0</v>
      </c>
      <c r="AO373" s="21">
        <f>+SUMIFS(Resultados_Dic3!AK$3:AK$99980,Resultados_Dic3!$F$3:$F$99980,Produccion_PJ!$K373,Resultados_Dic3!$D$3:$D$99980,Produccion_PJ!$K$367,Resultados_Dic3!$E$3:$E$99980,Produccion_PJ!$J373,Resultados_Dic3!$A$3:$A$99980,Produccion_PJ!$H373)</f>
        <v>0</v>
      </c>
      <c r="AP373" s="21">
        <f>+SUMIFS(Resultados_Dic3!AL$3:AL$99980,Resultados_Dic3!$F$3:$F$99980,Produccion_PJ!$K373,Resultados_Dic3!$D$3:$D$99980,Produccion_PJ!$K$367,Resultados_Dic3!$E$3:$E$99980,Produccion_PJ!$J373,Resultados_Dic3!$A$3:$A$99980,Produccion_PJ!$H373)</f>
        <v>0</v>
      </c>
      <c r="AQ373" s="21">
        <f>+SUMIFS(Resultados_Dic3!AM$3:AM$99980,Resultados_Dic3!$F$3:$F$99980,Produccion_PJ!$K373,Resultados_Dic3!$D$3:$D$99980,Produccion_PJ!$K$367,Resultados_Dic3!$E$3:$E$99980,Produccion_PJ!$J373,Resultados_Dic3!$A$3:$A$99980,Produccion_PJ!$H373)</f>
        <v>0</v>
      </c>
    </row>
    <row r="374" spans="1:47" x14ac:dyDescent="0.25">
      <c r="H374" s="17" t="str">
        <f t="shared" si="822"/>
        <v>DIC5</v>
      </c>
      <c r="J374" s="24" t="s">
        <v>81</v>
      </c>
      <c r="K374" s="54" t="s">
        <v>168</v>
      </c>
      <c r="L374" s="21">
        <f>+SUMIFS(Resultados_Dic3!H$3:H$99980,Resultados_Dic3!$F$3:$F$99980,Produccion_PJ!$K374,Resultados_Dic3!$D$3:$D$99980,Produccion_PJ!$K$367,Resultados_Dic3!$E$3:$E$99980,Produccion_PJ!$J374,Resultados_Dic3!$A$3:$A$99980,Produccion_PJ!$H374)</f>
        <v>0.117417579686413</v>
      </c>
      <c r="M374" s="21">
        <f>+SUMIFS(Resultados_Dic3!I$3:I$99980,Resultados_Dic3!$F$3:$F$99980,Produccion_PJ!$K374,Resultados_Dic3!$D$3:$D$99980,Produccion_PJ!$K$367,Resultados_Dic3!$E$3:$E$99980,Produccion_PJ!$J374,Resultados_Dic3!$A$3:$A$99980,Produccion_PJ!$H374)</f>
        <v>0.12063918056001401</v>
      </c>
      <c r="N374" s="21">
        <f>+SUMIFS(Resultados_Dic3!J$3:J$99980,Resultados_Dic3!$F$3:$F$99980,Produccion_PJ!$K374,Resultados_Dic3!$D$3:$D$99980,Produccion_PJ!$K$367,Resultados_Dic3!$E$3:$E$99980,Produccion_PJ!$J374,Resultados_Dic3!$A$3:$A$99980,Produccion_PJ!$H374)</f>
        <v>0.12403596184574001</v>
      </c>
      <c r="O374" s="21">
        <f>+SUMIFS(Resultados_Dic3!K$3:K$99980,Resultados_Dic3!$F$3:$F$99980,Produccion_PJ!$K374,Resultados_Dic3!$D$3:$D$99980,Produccion_PJ!$K$367,Resultados_Dic3!$E$3:$E$99980,Produccion_PJ!$J374,Resultados_Dic3!$A$3:$A$99980,Produccion_PJ!$H374)</f>
        <v>0.12743274313146599</v>
      </c>
      <c r="P374" s="21">
        <f>+SUMIFS(Resultados_Dic3!L$3:L$99980,Resultados_Dic3!$F$3:$F$99980,Produccion_PJ!$K374,Resultados_Dic3!$D$3:$D$99980,Produccion_PJ!$K$367,Resultados_Dic3!$E$3:$E$99980,Produccion_PJ!$J374,Resultados_Dic3!$A$3:$A$99980,Produccion_PJ!$H374)</f>
        <v>0.13082952441719201</v>
      </c>
      <c r="Q374" s="21">
        <f>+SUMIFS(Resultados_Dic3!M$3:M$99980,Resultados_Dic3!$F$3:$F$99980,Produccion_PJ!$K374,Resultados_Dic3!$D$3:$D$99980,Produccion_PJ!$K$367,Resultados_Dic3!$E$3:$E$99980,Produccion_PJ!$J374,Resultados_Dic3!$A$3:$A$99980,Produccion_PJ!$H374)</f>
        <v>0.13447036230995901</v>
      </c>
      <c r="R374" s="21">
        <f>+SUMIFS(Resultados_Dic3!N$3:N$99980,Resultados_Dic3!$F$3:$F$99980,Produccion_PJ!$K374,Resultados_Dic3!$D$3:$D$99980,Produccion_PJ!$K$367,Resultados_Dic3!$E$3:$E$99980,Produccion_PJ!$J374,Resultados_Dic3!$A$3:$A$99980,Produccion_PJ!$H374)</f>
        <v>0.13811120020272599</v>
      </c>
      <c r="S374" s="21">
        <f>+SUMIFS(Resultados_Dic3!O$3:O$99980,Resultados_Dic3!$F$3:$F$99980,Produccion_PJ!$K374,Resultados_Dic3!$D$3:$D$99980,Produccion_PJ!$K$367,Resultados_Dic3!$E$3:$E$99980,Produccion_PJ!$J374,Resultados_Dic3!$A$3:$A$99980,Produccion_PJ!$H374)</f>
        <v>2.6504136275069201E-2</v>
      </c>
      <c r="T374" s="21">
        <f>+SUMIFS(Resultados_Dic3!P$3:P$99980,Resultados_Dic3!$F$3:$F$99980,Produccion_PJ!$K374,Resultados_Dic3!$D$3:$D$99980,Produccion_PJ!$K$367,Resultados_Dic3!$E$3:$E$99980,Produccion_PJ!$J374,Resultados_Dic3!$A$3:$A$99980,Produccion_PJ!$H374)</f>
        <v>0</v>
      </c>
      <c r="U374" s="21">
        <f>+SUMIFS(Resultados_Dic3!Q$3:Q$99980,Resultados_Dic3!$F$3:$F$99980,Produccion_PJ!$K374,Resultados_Dic3!$D$3:$D$99980,Produccion_PJ!$K$367,Resultados_Dic3!$E$3:$E$99980,Produccion_PJ!$J374,Resultados_Dic3!$A$3:$A$99980,Produccion_PJ!$H374)</f>
        <v>0</v>
      </c>
      <c r="V374" s="21">
        <f>+SUMIFS(Resultados_Dic3!R$3:R$99980,Resultados_Dic3!$F$3:$F$99980,Produccion_PJ!$K374,Resultados_Dic3!$D$3:$D$99980,Produccion_PJ!$K$367,Resultados_Dic3!$E$3:$E$99980,Produccion_PJ!$J374,Resultados_Dic3!$A$3:$A$99980,Produccion_PJ!$H374)</f>
        <v>0</v>
      </c>
      <c r="W374" s="21">
        <f>+SUMIFS(Resultados_Dic3!S$3:S$99980,Resultados_Dic3!$F$3:$F$99980,Produccion_PJ!$K374,Resultados_Dic3!$D$3:$D$99980,Produccion_PJ!$K$367,Resultados_Dic3!$E$3:$E$99980,Produccion_PJ!$J374,Resultados_Dic3!$A$3:$A$99980,Produccion_PJ!$H374)</f>
        <v>0</v>
      </c>
      <c r="X374" s="21">
        <f>+SUMIFS(Resultados_Dic3!T$3:T$99980,Resultados_Dic3!$F$3:$F$99980,Produccion_PJ!$K374,Resultados_Dic3!$D$3:$D$99980,Produccion_PJ!$K$367,Resultados_Dic3!$E$3:$E$99980,Produccion_PJ!$J374,Resultados_Dic3!$A$3:$A$99980,Produccion_PJ!$H374)</f>
        <v>0</v>
      </c>
      <c r="Y374" s="21">
        <f>+SUMIFS(Resultados_Dic3!U$3:U$99980,Resultados_Dic3!$F$3:$F$99980,Produccion_PJ!$K374,Resultados_Dic3!$D$3:$D$99980,Produccion_PJ!$K$367,Resultados_Dic3!$E$3:$E$99980,Produccion_PJ!$J374,Resultados_Dic3!$A$3:$A$99980,Produccion_PJ!$H374)</f>
        <v>0</v>
      </c>
      <c r="Z374" s="21">
        <f>+SUMIFS(Resultados_Dic3!V$3:V$99980,Resultados_Dic3!$F$3:$F$99980,Produccion_PJ!$K374,Resultados_Dic3!$D$3:$D$99980,Produccion_PJ!$K$367,Resultados_Dic3!$E$3:$E$99980,Produccion_PJ!$J374,Resultados_Dic3!$A$3:$A$99980,Produccion_PJ!$H374)</f>
        <v>0</v>
      </c>
      <c r="AA374" s="21">
        <f>+SUMIFS(Resultados_Dic3!W$3:W$99980,Resultados_Dic3!$F$3:$F$99980,Produccion_PJ!$K374,Resultados_Dic3!$D$3:$D$99980,Produccion_PJ!$K$367,Resultados_Dic3!$E$3:$E$99980,Produccion_PJ!$J374,Resultados_Dic3!$A$3:$A$99980,Produccion_PJ!$H374)</f>
        <v>0</v>
      </c>
      <c r="AB374" s="21">
        <f>+SUMIFS(Resultados_Dic3!X$3:X$99980,Resultados_Dic3!$F$3:$F$99980,Produccion_PJ!$K374,Resultados_Dic3!$D$3:$D$99980,Produccion_PJ!$K$367,Resultados_Dic3!$E$3:$E$99980,Produccion_PJ!$J374,Resultados_Dic3!$A$3:$A$99980,Produccion_PJ!$H374)</f>
        <v>0</v>
      </c>
      <c r="AC374" s="21">
        <f>+SUMIFS(Resultados_Dic3!Y$3:Y$99980,Resultados_Dic3!$F$3:$F$99980,Produccion_PJ!$K374,Resultados_Dic3!$D$3:$D$99980,Produccion_PJ!$K$367,Resultados_Dic3!$E$3:$E$99980,Produccion_PJ!$J374,Resultados_Dic3!$A$3:$A$99980,Produccion_PJ!$H374)</f>
        <v>0</v>
      </c>
      <c r="AD374" s="21">
        <f>+SUMIFS(Resultados_Dic3!Z$3:Z$99980,Resultados_Dic3!$F$3:$F$99980,Produccion_PJ!$K374,Resultados_Dic3!$D$3:$D$99980,Produccion_PJ!$K$367,Resultados_Dic3!$E$3:$E$99980,Produccion_PJ!$J374,Resultados_Dic3!$A$3:$A$99980,Produccion_PJ!$H374)</f>
        <v>0</v>
      </c>
      <c r="AE374" s="21">
        <f>+SUMIFS(Resultados_Dic3!AA$3:AA$99980,Resultados_Dic3!$F$3:$F$99980,Produccion_PJ!$K374,Resultados_Dic3!$D$3:$D$99980,Produccion_PJ!$K$367,Resultados_Dic3!$E$3:$E$99980,Produccion_PJ!$J374,Resultados_Dic3!$A$3:$A$99980,Produccion_PJ!$H374)</f>
        <v>0</v>
      </c>
      <c r="AF374" s="21">
        <f>+SUMIFS(Resultados_Dic3!AB$3:AB$99980,Resultados_Dic3!$F$3:$F$99980,Produccion_PJ!$K374,Resultados_Dic3!$D$3:$D$99980,Produccion_PJ!$K$367,Resultados_Dic3!$E$3:$E$99980,Produccion_PJ!$J374,Resultados_Dic3!$A$3:$A$99980,Produccion_PJ!$H374)</f>
        <v>0</v>
      </c>
      <c r="AG374" s="21">
        <f>+SUMIFS(Resultados_Dic3!AC$3:AC$99980,Resultados_Dic3!$F$3:$F$99980,Produccion_PJ!$K374,Resultados_Dic3!$D$3:$D$99980,Produccion_PJ!$K$367,Resultados_Dic3!$E$3:$E$99980,Produccion_PJ!$J374,Resultados_Dic3!$A$3:$A$99980,Produccion_PJ!$H374)</f>
        <v>0</v>
      </c>
      <c r="AH374" s="21">
        <f>+SUMIFS(Resultados_Dic3!AD$3:AD$99980,Resultados_Dic3!$F$3:$F$99980,Produccion_PJ!$K374,Resultados_Dic3!$D$3:$D$99980,Produccion_PJ!$K$367,Resultados_Dic3!$E$3:$E$99980,Produccion_PJ!$J374,Resultados_Dic3!$A$3:$A$99980,Produccion_PJ!$H374)</f>
        <v>0</v>
      </c>
      <c r="AI374" s="21">
        <f>+SUMIFS(Resultados_Dic3!AE$3:AE$99980,Resultados_Dic3!$F$3:$F$99980,Produccion_PJ!$K374,Resultados_Dic3!$D$3:$D$99980,Produccion_PJ!$K$367,Resultados_Dic3!$E$3:$E$99980,Produccion_PJ!$J374,Resultados_Dic3!$A$3:$A$99980,Produccion_PJ!$H374)</f>
        <v>0</v>
      </c>
      <c r="AJ374" s="21">
        <f>+SUMIFS(Resultados_Dic3!AF$3:AF$99980,Resultados_Dic3!$F$3:$F$99980,Produccion_PJ!$K374,Resultados_Dic3!$D$3:$D$99980,Produccion_PJ!$K$367,Resultados_Dic3!$E$3:$E$99980,Produccion_PJ!$J374,Resultados_Dic3!$A$3:$A$99980,Produccion_PJ!$H374)</f>
        <v>0</v>
      </c>
      <c r="AK374" s="21">
        <f>+SUMIFS(Resultados_Dic3!AG$3:AG$99980,Resultados_Dic3!$F$3:$F$99980,Produccion_PJ!$K374,Resultados_Dic3!$D$3:$D$99980,Produccion_PJ!$K$367,Resultados_Dic3!$E$3:$E$99980,Produccion_PJ!$J374,Resultados_Dic3!$A$3:$A$99980,Produccion_PJ!$H374)</f>
        <v>0</v>
      </c>
      <c r="AL374" s="21">
        <f>+SUMIFS(Resultados_Dic3!AH$3:AH$99980,Resultados_Dic3!$F$3:$F$99980,Produccion_PJ!$K374,Resultados_Dic3!$D$3:$D$99980,Produccion_PJ!$K$367,Resultados_Dic3!$E$3:$E$99980,Produccion_PJ!$J374,Resultados_Dic3!$A$3:$A$99980,Produccion_PJ!$H374)</f>
        <v>0</v>
      </c>
      <c r="AM374" s="21">
        <f>+SUMIFS(Resultados_Dic3!AI$3:AI$99980,Resultados_Dic3!$F$3:$F$99980,Produccion_PJ!$K374,Resultados_Dic3!$D$3:$D$99980,Produccion_PJ!$K$367,Resultados_Dic3!$E$3:$E$99980,Produccion_PJ!$J374,Resultados_Dic3!$A$3:$A$99980,Produccion_PJ!$H374)</f>
        <v>0</v>
      </c>
      <c r="AN374" s="21">
        <f>+SUMIFS(Resultados_Dic3!AJ$3:AJ$99980,Resultados_Dic3!$F$3:$F$99980,Produccion_PJ!$K374,Resultados_Dic3!$D$3:$D$99980,Produccion_PJ!$K$367,Resultados_Dic3!$E$3:$E$99980,Produccion_PJ!$J374,Resultados_Dic3!$A$3:$A$99980,Produccion_PJ!$H374)</f>
        <v>0</v>
      </c>
      <c r="AO374" s="21">
        <f>+SUMIFS(Resultados_Dic3!AK$3:AK$99980,Resultados_Dic3!$F$3:$F$99980,Produccion_PJ!$K374,Resultados_Dic3!$D$3:$D$99980,Produccion_PJ!$K$367,Resultados_Dic3!$E$3:$E$99980,Produccion_PJ!$J374,Resultados_Dic3!$A$3:$A$99980,Produccion_PJ!$H374)</f>
        <v>0</v>
      </c>
      <c r="AP374" s="21">
        <f>+SUMIFS(Resultados_Dic3!AL$3:AL$99980,Resultados_Dic3!$F$3:$F$99980,Produccion_PJ!$K374,Resultados_Dic3!$D$3:$D$99980,Produccion_PJ!$K$367,Resultados_Dic3!$E$3:$E$99980,Produccion_PJ!$J374,Resultados_Dic3!$A$3:$A$99980,Produccion_PJ!$H374)</f>
        <v>0</v>
      </c>
      <c r="AQ374" s="21">
        <f>+SUMIFS(Resultados_Dic3!AM$3:AM$99980,Resultados_Dic3!$F$3:$F$99980,Produccion_PJ!$K374,Resultados_Dic3!$D$3:$D$99980,Produccion_PJ!$K$367,Resultados_Dic3!$E$3:$E$99980,Produccion_PJ!$J374,Resultados_Dic3!$A$3:$A$99980,Produccion_PJ!$H374)</f>
        <v>0</v>
      </c>
    </row>
    <row r="375" spans="1:47" x14ac:dyDescent="0.25">
      <c r="H375" s="17" t="str">
        <f t="shared" si="822"/>
        <v>DIC5</v>
      </c>
      <c r="J375" s="24" t="s">
        <v>82</v>
      </c>
      <c r="K375" s="54" t="s">
        <v>169</v>
      </c>
      <c r="L375" s="21">
        <f>+SUMIFS(Resultados_Dic3!H$3:H$99980,Resultados_Dic3!$F$3:$F$99980,Produccion_PJ!$K375,Resultados_Dic3!$D$3:$D$99980,Produccion_PJ!$K$367,Resultados_Dic3!$E$3:$E$99980,Produccion_PJ!$J375,Resultados_Dic3!$A$3:$A$99980,Produccion_PJ!$H375)</f>
        <v>5.1664290432200902E-2</v>
      </c>
      <c r="M375" s="21">
        <f>+SUMIFS(Resultados_Dic3!I$3:I$99980,Resultados_Dic3!$F$3:$F$99980,Produccion_PJ!$K375,Resultados_Dic3!$D$3:$D$99980,Produccion_PJ!$K$367,Resultados_Dic3!$E$3:$E$99980,Produccion_PJ!$J375,Resultados_Dic3!$A$3:$A$99980,Produccion_PJ!$H375)</f>
        <v>5.2621631435167501E-2</v>
      </c>
      <c r="N375" s="21">
        <f>+SUMIFS(Resultados_Dic3!J$3:J$99980,Resultados_Dic3!$F$3:$F$99980,Produccion_PJ!$K375,Resultados_Dic3!$D$3:$D$99980,Produccion_PJ!$K$367,Resultados_Dic3!$E$3:$E$99980,Produccion_PJ!$J375,Resultados_Dic3!$A$3:$A$99980,Produccion_PJ!$H375)</f>
        <v>5.3226077297838799E-2</v>
      </c>
      <c r="O375" s="21">
        <f>+SUMIFS(Resultados_Dic3!K$3:K$99980,Resultados_Dic3!$F$3:$F$99980,Produccion_PJ!$K375,Resultados_Dic3!$D$3:$D$99980,Produccion_PJ!$K$367,Resultados_Dic3!$E$3:$E$99980,Produccion_PJ!$J375,Resultados_Dic3!$A$3:$A$99980,Produccion_PJ!$H375)</f>
        <v>5.3830523160510103E-2</v>
      </c>
      <c r="P375" s="21">
        <f>+SUMIFS(Resultados_Dic3!L$3:L$99980,Resultados_Dic3!$F$3:$F$99980,Produccion_PJ!$K375,Resultados_Dic3!$D$3:$D$99980,Produccion_PJ!$K$367,Resultados_Dic3!$E$3:$E$99980,Produccion_PJ!$J375,Resultados_Dic3!$A$3:$A$99980,Produccion_PJ!$H375)</f>
        <v>5.4434969023181401E-2</v>
      </c>
      <c r="Q375" s="21">
        <f>+SUMIFS(Resultados_Dic3!M$3:M$99980,Resultados_Dic3!$F$3:$F$99980,Produccion_PJ!$K375,Resultados_Dic3!$D$3:$D$99980,Produccion_PJ!$K$367,Resultados_Dic3!$E$3:$E$99980,Produccion_PJ!$J375,Resultados_Dic3!$A$3:$A$99980,Produccion_PJ!$H375)</f>
        <v>5.4447785405549898E-2</v>
      </c>
      <c r="R375" s="21">
        <f>+SUMIFS(Resultados_Dic3!N$3:N$99980,Resultados_Dic3!$F$3:$F$99980,Produccion_PJ!$K375,Resultados_Dic3!$D$3:$D$99980,Produccion_PJ!$K$367,Resultados_Dic3!$E$3:$E$99980,Produccion_PJ!$J375,Resultados_Dic3!$A$3:$A$99980,Produccion_PJ!$H375)</f>
        <v>4.9927064911256501E-2</v>
      </c>
      <c r="S375" s="21">
        <f>+SUMIFS(Resultados_Dic3!O$3:O$99980,Resultados_Dic3!$F$3:$F$99980,Produccion_PJ!$K375,Resultados_Dic3!$D$3:$D$99980,Produccion_PJ!$K$367,Resultados_Dic3!$E$3:$E$99980,Produccion_PJ!$J375,Resultados_Dic3!$A$3:$A$99980,Produccion_PJ!$H375)</f>
        <v>1.10951721216E-2</v>
      </c>
      <c r="T375" s="21">
        <f>+SUMIFS(Resultados_Dic3!P$3:P$99980,Resultados_Dic3!$F$3:$F$99980,Produccion_PJ!$K375,Resultados_Dic3!$D$3:$D$99980,Produccion_PJ!$K$367,Resultados_Dic3!$E$3:$E$99980,Produccion_PJ!$J375,Resultados_Dic3!$A$3:$A$99980,Produccion_PJ!$H375)</f>
        <v>1.10951721216E-2</v>
      </c>
      <c r="U375" s="21">
        <f>+SUMIFS(Resultados_Dic3!Q$3:Q$99980,Resultados_Dic3!$F$3:$F$99980,Produccion_PJ!$K375,Resultados_Dic3!$D$3:$D$99980,Produccion_PJ!$K$367,Resultados_Dic3!$E$3:$E$99980,Produccion_PJ!$J375,Resultados_Dic3!$A$3:$A$99980,Produccion_PJ!$H375)</f>
        <v>1.10951721216E-2</v>
      </c>
      <c r="V375" s="21">
        <f>+SUMIFS(Resultados_Dic3!R$3:R$99980,Resultados_Dic3!$F$3:$F$99980,Produccion_PJ!$K375,Resultados_Dic3!$D$3:$D$99980,Produccion_PJ!$K$367,Resultados_Dic3!$E$3:$E$99980,Produccion_PJ!$J375,Resultados_Dic3!$A$3:$A$99980,Produccion_PJ!$H375)</f>
        <v>1.10951721216E-2</v>
      </c>
      <c r="W375" s="21">
        <f>+SUMIFS(Resultados_Dic3!S$3:S$99980,Resultados_Dic3!$F$3:$F$99980,Produccion_PJ!$K375,Resultados_Dic3!$D$3:$D$99980,Produccion_PJ!$K$367,Resultados_Dic3!$E$3:$E$99980,Produccion_PJ!$J375,Resultados_Dic3!$A$3:$A$99980,Produccion_PJ!$H375)</f>
        <v>1.10951721216E-2</v>
      </c>
      <c r="X375" s="21">
        <f>+SUMIFS(Resultados_Dic3!T$3:T$99980,Resultados_Dic3!$F$3:$F$99980,Produccion_PJ!$K375,Resultados_Dic3!$D$3:$D$99980,Produccion_PJ!$K$367,Resultados_Dic3!$E$3:$E$99980,Produccion_PJ!$J375,Resultados_Dic3!$A$3:$A$99980,Produccion_PJ!$H375)</f>
        <v>1.10951721216E-2</v>
      </c>
      <c r="Y375" s="21">
        <f>+SUMIFS(Resultados_Dic3!U$3:U$99980,Resultados_Dic3!$F$3:$F$99980,Produccion_PJ!$K375,Resultados_Dic3!$D$3:$D$99980,Produccion_PJ!$K$367,Resultados_Dic3!$E$3:$E$99980,Produccion_PJ!$J375,Resultados_Dic3!$A$3:$A$99980,Produccion_PJ!$H375)</f>
        <v>1.10951721216E-2</v>
      </c>
      <c r="Z375" s="21">
        <f>+SUMIFS(Resultados_Dic3!V$3:V$99980,Resultados_Dic3!$F$3:$F$99980,Produccion_PJ!$K375,Resultados_Dic3!$D$3:$D$99980,Produccion_PJ!$K$367,Resultados_Dic3!$E$3:$E$99980,Produccion_PJ!$J375,Resultados_Dic3!$A$3:$A$99980,Produccion_PJ!$H375)</f>
        <v>8.4302838624475095E-3</v>
      </c>
      <c r="AA375" s="21">
        <f>+SUMIFS(Resultados_Dic3!W$3:W$99980,Resultados_Dic3!$F$3:$F$99980,Produccion_PJ!$K375,Resultados_Dic3!$D$3:$D$99980,Produccion_PJ!$K$367,Resultados_Dic3!$E$3:$E$99980,Produccion_PJ!$J375,Resultados_Dic3!$A$3:$A$99980,Produccion_PJ!$H375)</f>
        <v>0</v>
      </c>
      <c r="AB375" s="21">
        <f>+SUMIFS(Resultados_Dic3!X$3:X$99980,Resultados_Dic3!$F$3:$F$99980,Produccion_PJ!$K375,Resultados_Dic3!$D$3:$D$99980,Produccion_PJ!$K$367,Resultados_Dic3!$E$3:$E$99980,Produccion_PJ!$J375,Resultados_Dic3!$A$3:$A$99980,Produccion_PJ!$H375)</f>
        <v>0</v>
      </c>
      <c r="AC375" s="21">
        <f>+SUMIFS(Resultados_Dic3!Y$3:Y$99980,Resultados_Dic3!$F$3:$F$99980,Produccion_PJ!$K375,Resultados_Dic3!$D$3:$D$99980,Produccion_PJ!$K$367,Resultados_Dic3!$E$3:$E$99980,Produccion_PJ!$J375,Resultados_Dic3!$A$3:$A$99980,Produccion_PJ!$H375)</f>
        <v>0</v>
      </c>
      <c r="AD375" s="21">
        <f>+SUMIFS(Resultados_Dic3!Z$3:Z$99980,Resultados_Dic3!$F$3:$F$99980,Produccion_PJ!$K375,Resultados_Dic3!$D$3:$D$99980,Produccion_PJ!$K$367,Resultados_Dic3!$E$3:$E$99980,Produccion_PJ!$J375,Resultados_Dic3!$A$3:$A$99980,Produccion_PJ!$H375)</f>
        <v>0</v>
      </c>
      <c r="AE375" s="21">
        <f>+SUMIFS(Resultados_Dic3!AA$3:AA$99980,Resultados_Dic3!$F$3:$F$99980,Produccion_PJ!$K375,Resultados_Dic3!$D$3:$D$99980,Produccion_PJ!$K$367,Resultados_Dic3!$E$3:$E$99980,Produccion_PJ!$J375,Resultados_Dic3!$A$3:$A$99980,Produccion_PJ!$H375)</f>
        <v>0</v>
      </c>
      <c r="AF375" s="21">
        <f>+SUMIFS(Resultados_Dic3!AB$3:AB$99980,Resultados_Dic3!$F$3:$F$99980,Produccion_PJ!$K375,Resultados_Dic3!$D$3:$D$99980,Produccion_PJ!$K$367,Resultados_Dic3!$E$3:$E$99980,Produccion_PJ!$J375,Resultados_Dic3!$A$3:$A$99980,Produccion_PJ!$H375)</f>
        <v>0</v>
      </c>
      <c r="AG375" s="21">
        <f>+SUMIFS(Resultados_Dic3!AC$3:AC$99980,Resultados_Dic3!$F$3:$F$99980,Produccion_PJ!$K375,Resultados_Dic3!$D$3:$D$99980,Produccion_PJ!$K$367,Resultados_Dic3!$E$3:$E$99980,Produccion_PJ!$J375,Resultados_Dic3!$A$3:$A$99980,Produccion_PJ!$H375)</f>
        <v>0</v>
      </c>
      <c r="AH375" s="21">
        <f>+SUMIFS(Resultados_Dic3!AD$3:AD$99980,Resultados_Dic3!$F$3:$F$99980,Produccion_PJ!$K375,Resultados_Dic3!$D$3:$D$99980,Produccion_PJ!$K$367,Resultados_Dic3!$E$3:$E$99980,Produccion_PJ!$J375,Resultados_Dic3!$A$3:$A$99980,Produccion_PJ!$H375)</f>
        <v>0</v>
      </c>
      <c r="AI375" s="21">
        <f>+SUMIFS(Resultados_Dic3!AE$3:AE$99980,Resultados_Dic3!$F$3:$F$99980,Produccion_PJ!$K375,Resultados_Dic3!$D$3:$D$99980,Produccion_PJ!$K$367,Resultados_Dic3!$E$3:$E$99980,Produccion_PJ!$J375,Resultados_Dic3!$A$3:$A$99980,Produccion_PJ!$H375)</f>
        <v>0</v>
      </c>
      <c r="AJ375" s="21">
        <f>+SUMIFS(Resultados_Dic3!AF$3:AF$99980,Resultados_Dic3!$F$3:$F$99980,Produccion_PJ!$K375,Resultados_Dic3!$D$3:$D$99980,Produccion_PJ!$K$367,Resultados_Dic3!$E$3:$E$99980,Produccion_PJ!$J375,Resultados_Dic3!$A$3:$A$99980,Produccion_PJ!$H375)</f>
        <v>0</v>
      </c>
      <c r="AK375" s="21">
        <f>+SUMIFS(Resultados_Dic3!AG$3:AG$99980,Resultados_Dic3!$F$3:$F$99980,Produccion_PJ!$K375,Resultados_Dic3!$D$3:$D$99980,Produccion_PJ!$K$367,Resultados_Dic3!$E$3:$E$99980,Produccion_PJ!$J375,Resultados_Dic3!$A$3:$A$99980,Produccion_PJ!$H375)</f>
        <v>0</v>
      </c>
      <c r="AL375" s="21">
        <f>+SUMIFS(Resultados_Dic3!AH$3:AH$99980,Resultados_Dic3!$F$3:$F$99980,Produccion_PJ!$K375,Resultados_Dic3!$D$3:$D$99980,Produccion_PJ!$K$367,Resultados_Dic3!$E$3:$E$99980,Produccion_PJ!$J375,Resultados_Dic3!$A$3:$A$99980,Produccion_PJ!$H375)</f>
        <v>0</v>
      </c>
      <c r="AM375" s="21">
        <f>+SUMIFS(Resultados_Dic3!AI$3:AI$99980,Resultados_Dic3!$F$3:$F$99980,Produccion_PJ!$K375,Resultados_Dic3!$D$3:$D$99980,Produccion_PJ!$K$367,Resultados_Dic3!$E$3:$E$99980,Produccion_PJ!$J375,Resultados_Dic3!$A$3:$A$99980,Produccion_PJ!$H375)</f>
        <v>0</v>
      </c>
      <c r="AN375" s="21">
        <f>+SUMIFS(Resultados_Dic3!AJ$3:AJ$99980,Resultados_Dic3!$F$3:$F$99980,Produccion_PJ!$K375,Resultados_Dic3!$D$3:$D$99980,Produccion_PJ!$K$367,Resultados_Dic3!$E$3:$E$99980,Produccion_PJ!$J375,Resultados_Dic3!$A$3:$A$99980,Produccion_PJ!$H375)</f>
        <v>0</v>
      </c>
      <c r="AO375" s="21">
        <f>+SUMIFS(Resultados_Dic3!AK$3:AK$99980,Resultados_Dic3!$F$3:$F$99980,Produccion_PJ!$K375,Resultados_Dic3!$D$3:$D$99980,Produccion_PJ!$K$367,Resultados_Dic3!$E$3:$E$99980,Produccion_PJ!$J375,Resultados_Dic3!$A$3:$A$99980,Produccion_PJ!$H375)</f>
        <v>0</v>
      </c>
      <c r="AP375" s="21">
        <f>+SUMIFS(Resultados_Dic3!AL$3:AL$99980,Resultados_Dic3!$F$3:$F$99980,Produccion_PJ!$K375,Resultados_Dic3!$D$3:$D$99980,Produccion_PJ!$K$367,Resultados_Dic3!$E$3:$E$99980,Produccion_PJ!$J375,Resultados_Dic3!$A$3:$A$99980,Produccion_PJ!$H375)</f>
        <v>0</v>
      </c>
      <c r="AQ375" s="21">
        <f>+SUMIFS(Resultados_Dic3!AM$3:AM$99980,Resultados_Dic3!$F$3:$F$99980,Produccion_PJ!$K375,Resultados_Dic3!$D$3:$D$99980,Produccion_PJ!$K$367,Resultados_Dic3!$E$3:$E$99980,Produccion_PJ!$J375,Resultados_Dic3!$A$3:$A$99980,Produccion_PJ!$H375)</f>
        <v>0</v>
      </c>
    </row>
    <row r="376" spans="1:47" x14ac:dyDescent="0.25">
      <c r="H376" s="17" t="str">
        <f t="shared" si="822"/>
        <v>DIC5</v>
      </c>
      <c r="J376" s="51" t="s">
        <v>390</v>
      </c>
      <c r="K376" s="57" t="s">
        <v>396</v>
      </c>
      <c r="L376" s="21">
        <f>+SUMIFS(Resultados_Dic3!H$3:H$99980,Resultados_Dic3!$F$3:$F$99980,Produccion_PJ!$K376,Resultados_Dic3!$D$3:$D$99980,Produccion_PJ!$K$367,Resultados_Dic3!$E$3:$E$99980,Produccion_PJ!$J376,Resultados_Dic3!$A$3:$A$99980,Produccion_PJ!$H376)</f>
        <v>0</v>
      </c>
      <c r="M376" s="21">
        <f>+SUMIFS(Resultados_Dic3!I$3:I$99980,Resultados_Dic3!$F$3:$F$99980,Produccion_PJ!$K376,Resultados_Dic3!$D$3:$D$99980,Produccion_PJ!$K$367,Resultados_Dic3!$E$3:$E$99980,Produccion_PJ!$J376,Resultados_Dic3!$A$3:$A$99980,Produccion_PJ!$H376)</f>
        <v>0</v>
      </c>
      <c r="N376" s="21">
        <f>+SUMIFS(Resultados_Dic3!J$3:J$99980,Resultados_Dic3!$F$3:$F$99980,Produccion_PJ!$K376,Resultados_Dic3!$D$3:$D$99980,Produccion_PJ!$K$367,Resultados_Dic3!$E$3:$E$99980,Produccion_PJ!$J376,Resultados_Dic3!$A$3:$A$99980,Produccion_PJ!$H376)</f>
        <v>0</v>
      </c>
      <c r="O376" s="21">
        <f>+SUMIFS(Resultados_Dic3!K$3:K$99980,Resultados_Dic3!$F$3:$F$99980,Produccion_PJ!$K376,Resultados_Dic3!$D$3:$D$99980,Produccion_PJ!$K$367,Resultados_Dic3!$E$3:$E$99980,Produccion_PJ!$J376,Resultados_Dic3!$A$3:$A$99980,Produccion_PJ!$H376)</f>
        <v>0</v>
      </c>
      <c r="P376" s="21">
        <f>+SUMIFS(Resultados_Dic3!L$3:L$99980,Resultados_Dic3!$F$3:$F$99980,Produccion_PJ!$K376,Resultados_Dic3!$D$3:$D$99980,Produccion_PJ!$K$367,Resultados_Dic3!$E$3:$E$99980,Produccion_PJ!$J376,Resultados_Dic3!$A$3:$A$99980,Produccion_PJ!$H376)</f>
        <v>0</v>
      </c>
      <c r="Q376" s="21">
        <f>+SUMIFS(Resultados_Dic3!M$3:M$99980,Resultados_Dic3!$F$3:$F$99980,Produccion_PJ!$K376,Resultados_Dic3!$D$3:$D$99980,Produccion_PJ!$K$367,Resultados_Dic3!$E$3:$E$99980,Produccion_PJ!$J376,Resultados_Dic3!$A$3:$A$99980,Produccion_PJ!$H376)</f>
        <v>0</v>
      </c>
      <c r="R376" s="21">
        <f>+SUMIFS(Resultados_Dic3!N$3:N$99980,Resultados_Dic3!$F$3:$F$99980,Produccion_PJ!$K376,Resultados_Dic3!$D$3:$D$99980,Produccion_PJ!$K$367,Resultados_Dic3!$E$3:$E$99980,Produccion_PJ!$J376,Resultados_Dic3!$A$3:$A$99980,Produccion_PJ!$H376)</f>
        <v>0</v>
      </c>
      <c r="S376" s="21">
        <f>+SUMIFS(Resultados_Dic3!O$3:O$99980,Resultados_Dic3!$F$3:$F$99980,Produccion_PJ!$K376,Resultados_Dic3!$D$3:$D$99980,Produccion_PJ!$K$367,Resultados_Dic3!$E$3:$E$99980,Produccion_PJ!$J376,Resultados_Dic3!$A$3:$A$99980,Produccion_PJ!$H376)</f>
        <v>0</v>
      </c>
      <c r="T376" s="21">
        <f>+SUMIFS(Resultados_Dic3!P$3:P$99980,Resultados_Dic3!$F$3:$F$99980,Produccion_PJ!$K376,Resultados_Dic3!$D$3:$D$99980,Produccion_PJ!$K$367,Resultados_Dic3!$E$3:$E$99980,Produccion_PJ!$J376,Resultados_Dic3!$A$3:$A$99980,Produccion_PJ!$H376)</f>
        <v>0</v>
      </c>
      <c r="U376" s="21">
        <f>+SUMIFS(Resultados_Dic3!Q$3:Q$99980,Resultados_Dic3!$F$3:$F$99980,Produccion_PJ!$K376,Resultados_Dic3!$D$3:$D$99980,Produccion_PJ!$K$367,Resultados_Dic3!$E$3:$E$99980,Produccion_PJ!$J376,Resultados_Dic3!$A$3:$A$99980,Produccion_PJ!$H376)</f>
        <v>0</v>
      </c>
      <c r="V376" s="21">
        <f>+SUMIFS(Resultados_Dic3!R$3:R$99980,Resultados_Dic3!$F$3:$F$99980,Produccion_PJ!$K376,Resultados_Dic3!$D$3:$D$99980,Produccion_PJ!$K$367,Resultados_Dic3!$E$3:$E$99980,Produccion_PJ!$J376,Resultados_Dic3!$A$3:$A$99980,Produccion_PJ!$H376)</f>
        <v>0</v>
      </c>
      <c r="W376" s="21">
        <f>+SUMIFS(Resultados_Dic3!S$3:S$99980,Resultados_Dic3!$F$3:$F$99980,Produccion_PJ!$K376,Resultados_Dic3!$D$3:$D$99980,Produccion_PJ!$K$367,Resultados_Dic3!$E$3:$E$99980,Produccion_PJ!$J376,Resultados_Dic3!$A$3:$A$99980,Produccion_PJ!$H376)</f>
        <v>0</v>
      </c>
      <c r="X376" s="21">
        <f>+SUMIFS(Resultados_Dic3!T$3:T$99980,Resultados_Dic3!$F$3:$F$99980,Produccion_PJ!$K376,Resultados_Dic3!$D$3:$D$99980,Produccion_PJ!$K$367,Resultados_Dic3!$E$3:$E$99980,Produccion_PJ!$J376,Resultados_Dic3!$A$3:$A$99980,Produccion_PJ!$H376)</f>
        <v>0</v>
      </c>
      <c r="Y376" s="21">
        <f>+SUMIFS(Resultados_Dic3!U$3:U$99980,Resultados_Dic3!$F$3:$F$99980,Produccion_PJ!$K376,Resultados_Dic3!$D$3:$D$99980,Produccion_PJ!$K$367,Resultados_Dic3!$E$3:$E$99980,Produccion_PJ!$J376,Resultados_Dic3!$A$3:$A$99980,Produccion_PJ!$H376)</f>
        <v>0</v>
      </c>
      <c r="Z376" s="21">
        <f>+SUMIFS(Resultados_Dic3!V$3:V$99980,Resultados_Dic3!$F$3:$F$99980,Produccion_PJ!$K376,Resultados_Dic3!$D$3:$D$99980,Produccion_PJ!$K$367,Resultados_Dic3!$E$3:$E$99980,Produccion_PJ!$J376,Resultados_Dic3!$A$3:$A$99980,Produccion_PJ!$H376)</f>
        <v>0</v>
      </c>
      <c r="AA376" s="21">
        <f>+SUMIFS(Resultados_Dic3!W$3:W$99980,Resultados_Dic3!$F$3:$F$99980,Produccion_PJ!$K376,Resultados_Dic3!$D$3:$D$99980,Produccion_PJ!$K$367,Resultados_Dic3!$E$3:$E$99980,Produccion_PJ!$J376,Resultados_Dic3!$A$3:$A$99980,Produccion_PJ!$H376)</f>
        <v>0</v>
      </c>
      <c r="AB376" s="21">
        <f>+SUMIFS(Resultados_Dic3!X$3:X$99980,Resultados_Dic3!$F$3:$F$99980,Produccion_PJ!$K376,Resultados_Dic3!$D$3:$D$99980,Produccion_PJ!$K$367,Resultados_Dic3!$E$3:$E$99980,Produccion_PJ!$J376,Resultados_Dic3!$A$3:$A$99980,Produccion_PJ!$H376)</f>
        <v>0</v>
      </c>
      <c r="AC376" s="21">
        <f>+SUMIFS(Resultados_Dic3!Y$3:Y$99980,Resultados_Dic3!$F$3:$F$99980,Produccion_PJ!$K376,Resultados_Dic3!$D$3:$D$99980,Produccion_PJ!$K$367,Resultados_Dic3!$E$3:$E$99980,Produccion_PJ!$J376,Resultados_Dic3!$A$3:$A$99980,Produccion_PJ!$H376)</f>
        <v>0</v>
      </c>
      <c r="AD376" s="21">
        <f>+SUMIFS(Resultados_Dic3!Z$3:Z$99980,Resultados_Dic3!$F$3:$F$99980,Produccion_PJ!$K376,Resultados_Dic3!$D$3:$D$99980,Produccion_PJ!$K$367,Resultados_Dic3!$E$3:$E$99980,Produccion_PJ!$J376,Resultados_Dic3!$A$3:$A$99980,Produccion_PJ!$H376)</f>
        <v>0</v>
      </c>
      <c r="AE376" s="21">
        <f>+SUMIFS(Resultados_Dic3!AA$3:AA$99980,Resultados_Dic3!$F$3:$F$99980,Produccion_PJ!$K376,Resultados_Dic3!$D$3:$D$99980,Produccion_PJ!$K$367,Resultados_Dic3!$E$3:$E$99980,Produccion_PJ!$J376,Resultados_Dic3!$A$3:$A$99980,Produccion_PJ!$H376)</f>
        <v>0</v>
      </c>
      <c r="AF376" s="21">
        <f>+SUMIFS(Resultados_Dic3!AB$3:AB$99980,Resultados_Dic3!$F$3:$F$99980,Produccion_PJ!$K376,Resultados_Dic3!$D$3:$D$99980,Produccion_PJ!$K$367,Resultados_Dic3!$E$3:$E$99980,Produccion_PJ!$J376,Resultados_Dic3!$A$3:$A$99980,Produccion_PJ!$H376)</f>
        <v>0</v>
      </c>
      <c r="AG376" s="21">
        <f>+SUMIFS(Resultados_Dic3!AC$3:AC$99980,Resultados_Dic3!$F$3:$F$99980,Produccion_PJ!$K376,Resultados_Dic3!$D$3:$D$99980,Produccion_PJ!$K$367,Resultados_Dic3!$E$3:$E$99980,Produccion_PJ!$J376,Resultados_Dic3!$A$3:$A$99980,Produccion_PJ!$H376)</f>
        <v>0</v>
      </c>
      <c r="AH376" s="21">
        <f>+SUMIFS(Resultados_Dic3!AD$3:AD$99980,Resultados_Dic3!$F$3:$F$99980,Produccion_PJ!$K376,Resultados_Dic3!$D$3:$D$99980,Produccion_PJ!$K$367,Resultados_Dic3!$E$3:$E$99980,Produccion_PJ!$J376,Resultados_Dic3!$A$3:$A$99980,Produccion_PJ!$H376)</f>
        <v>0</v>
      </c>
      <c r="AI376" s="21">
        <f>+SUMIFS(Resultados_Dic3!AE$3:AE$99980,Resultados_Dic3!$F$3:$F$99980,Produccion_PJ!$K376,Resultados_Dic3!$D$3:$D$99980,Produccion_PJ!$K$367,Resultados_Dic3!$E$3:$E$99980,Produccion_PJ!$J376,Resultados_Dic3!$A$3:$A$99980,Produccion_PJ!$H376)</f>
        <v>0</v>
      </c>
      <c r="AJ376" s="21">
        <f>+SUMIFS(Resultados_Dic3!AF$3:AF$99980,Resultados_Dic3!$F$3:$F$99980,Produccion_PJ!$K376,Resultados_Dic3!$D$3:$D$99980,Produccion_PJ!$K$367,Resultados_Dic3!$E$3:$E$99980,Produccion_PJ!$J376,Resultados_Dic3!$A$3:$A$99980,Produccion_PJ!$H376)</f>
        <v>0</v>
      </c>
      <c r="AK376" s="21">
        <f>+SUMIFS(Resultados_Dic3!AG$3:AG$99980,Resultados_Dic3!$F$3:$F$99980,Produccion_PJ!$K376,Resultados_Dic3!$D$3:$D$99980,Produccion_PJ!$K$367,Resultados_Dic3!$E$3:$E$99980,Produccion_PJ!$J376,Resultados_Dic3!$A$3:$A$99980,Produccion_PJ!$H376)</f>
        <v>0</v>
      </c>
      <c r="AL376" s="21">
        <f>+SUMIFS(Resultados_Dic3!AH$3:AH$99980,Resultados_Dic3!$F$3:$F$99980,Produccion_PJ!$K376,Resultados_Dic3!$D$3:$D$99980,Produccion_PJ!$K$367,Resultados_Dic3!$E$3:$E$99980,Produccion_PJ!$J376,Resultados_Dic3!$A$3:$A$99980,Produccion_PJ!$H376)</f>
        <v>0</v>
      </c>
      <c r="AM376" s="21">
        <f>+SUMIFS(Resultados_Dic3!AI$3:AI$99980,Resultados_Dic3!$F$3:$F$99980,Produccion_PJ!$K376,Resultados_Dic3!$D$3:$D$99980,Produccion_PJ!$K$367,Resultados_Dic3!$E$3:$E$99980,Produccion_PJ!$J376,Resultados_Dic3!$A$3:$A$99980,Produccion_PJ!$H376)</f>
        <v>0</v>
      </c>
      <c r="AN376" s="21">
        <f>+SUMIFS(Resultados_Dic3!AJ$3:AJ$99980,Resultados_Dic3!$F$3:$F$99980,Produccion_PJ!$K376,Resultados_Dic3!$D$3:$D$99980,Produccion_PJ!$K$367,Resultados_Dic3!$E$3:$E$99980,Produccion_PJ!$J376,Resultados_Dic3!$A$3:$A$99980,Produccion_PJ!$H376)</f>
        <v>0</v>
      </c>
      <c r="AO376" s="21">
        <f>+SUMIFS(Resultados_Dic3!AK$3:AK$99980,Resultados_Dic3!$F$3:$F$99980,Produccion_PJ!$K376,Resultados_Dic3!$D$3:$D$99980,Produccion_PJ!$K$367,Resultados_Dic3!$E$3:$E$99980,Produccion_PJ!$J376,Resultados_Dic3!$A$3:$A$99980,Produccion_PJ!$H376)</f>
        <v>0</v>
      </c>
      <c r="AP376" s="21">
        <f>+SUMIFS(Resultados_Dic3!AL$3:AL$99980,Resultados_Dic3!$F$3:$F$99980,Produccion_PJ!$K376,Resultados_Dic3!$D$3:$D$99980,Produccion_PJ!$K$367,Resultados_Dic3!$E$3:$E$99980,Produccion_PJ!$J376,Resultados_Dic3!$A$3:$A$99980,Produccion_PJ!$H376)</f>
        <v>0</v>
      </c>
      <c r="AQ376" s="21">
        <f>+SUMIFS(Resultados_Dic3!AM$3:AM$99980,Resultados_Dic3!$F$3:$F$99980,Produccion_PJ!$K376,Resultados_Dic3!$D$3:$D$99980,Produccion_PJ!$K$367,Resultados_Dic3!$E$3:$E$99980,Produccion_PJ!$J376,Resultados_Dic3!$A$3:$A$99980,Produccion_PJ!$H376)</f>
        <v>0</v>
      </c>
    </row>
    <row r="377" spans="1:47" s="68" customFormat="1" x14ac:dyDescent="0.25">
      <c r="A377" s="70"/>
      <c r="F377" s="95"/>
      <c r="H377" s="71"/>
      <c r="I377" s="71"/>
      <c r="L377" s="69">
        <f>+SUM(L370:L376)</f>
        <v>0.18327056209876352</v>
      </c>
      <c r="M377" s="69">
        <f t="shared" ref="M377" si="823">+SUM(M370:M376)</f>
        <v>0.18666861023187531</v>
      </c>
      <c r="N377" s="69">
        <f t="shared" ref="N377" si="824">+SUM(N370:N376)</f>
        <v>0.19008048361162669</v>
      </c>
      <c r="O377" s="69">
        <f t="shared" ref="O377" si="825">+SUM(O370:O376)</f>
        <v>0.19349235699137809</v>
      </c>
      <c r="P377" s="69">
        <f t="shared" ref="P377" si="826">+SUM(P370:P376)</f>
        <v>0.19690423037112961</v>
      </c>
      <c r="Q377" s="69">
        <f t="shared" ref="Q377" si="827">+SUM(Q370:Q376)</f>
        <v>0.18891814771550891</v>
      </c>
      <c r="R377" s="69">
        <f t="shared" ref="R377" si="828">+SUM(R370:R376)</f>
        <v>0.1880382651139825</v>
      </c>
      <c r="S377" s="69">
        <f t="shared" ref="S377" si="829">+SUM(S370:S376)</f>
        <v>3.7599308396669202E-2</v>
      </c>
      <c r="T377" s="69">
        <f t="shared" ref="T377" si="830">+SUM(T370:T376)</f>
        <v>0.21808689372994799</v>
      </c>
      <c r="U377" s="69">
        <f t="shared" ref="U377" si="831">+SUM(U370:U376)</f>
        <v>0.43653612826496302</v>
      </c>
      <c r="V377" s="69">
        <f t="shared" ref="V377" si="832">+SUM(V370:V376)</f>
        <v>0.35185039008813601</v>
      </c>
      <c r="W377" s="69">
        <f t="shared" ref="W377" si="833">+SUM(W370:W376)</f>
        <v>0.35185039008813601</v>
      </c>
      <c r="X377" s="69">
        <f t="shared" ref="X377" si="834">+SUM(X370:X376)</f>
        <v>0.35185039008813601</v>
      </c>
      <c r="Y377" s="69">
        <f t="shared" ref="Y377" si="835">+SUM(Y370:Y376)</f>
        <v>0.35232035136663598</v>
      </c>
      <c r="Z377" s="69">
        <f t="shared" ref="Z377" si="836">+SUM(Z370:Z376)</f>
        <v>8.4302838624475095E-3</v>
      </c>
      <c r="AA377" s="69">
        <f t="shared" ref="AA377" si="837">+SUM(AA370:AA376)</f>
        <v>0</v>
      </c>
      <c r="AB377" s="69">
        <f t="shared" ref="AB377" si="838">+SUM(AB370:AB376)</f>
        <v>0</v>
      </c>
      <c r="AC377" s="69">
        <f t="shared" ref="AC377" si="839">+SUM(AC370:AC376)</f>
        <v>0</v>
      </c>
      <c r="AD377" s="69">
        <f t="shared" ref="AD377" si="840">+SUM(AD370:AD376)</f>
        <v>0</v>
      </c>
      <c r="AE377" s="69">
        <f t="shared" ref="AE377" si="841">+SUM(AE370:AE376)</f>
        <v>0</v>
      </c>
      <c r="AF377" s="69">
        <f t="shared" ref="AF377" si="842">+SUM(AF370:AF376)</f>
        <v>0</v>
      </c>
      <c r="AG377" s="69">
        <f t="shared" ref="AG377" si="843">+SUM(AG370:AG376)</f>
        <v>0</v>
      </c>
      <c r="AH377" s="69">
        <f t="shared" ref="AH377" si="844">+SUM(AH370:AH376)</f>
        <v>0</v>
      </c>
      <c r="AI377" s="69">
        <f t="shared" ref="AI377" si="845">+SUM(AI370:AI376)</f>
        <v>0</v>
      </c>
      <c r="AJ377" s="69">
        <f t="shared" ref="AJ377" si="846">+SUM(AJ370:AJ376)</f>
        <v>0</v>
      </c>
      <c r="AK377" s="69">
        <f t="shared" ref="AK377" si="847">+SUM(AK370:AK376)</f>
        <v>0</v>
      </c>
      <c r="AL377" s="69">
        <f t="shared" ref="AL377" si="848">+SUM(AL370:AL376)</f>
        <v>0</v>
      </c>
      <c r="AM377" s="69">
        <f t="shared" ref="AM377" si="849">+SUM(AM370:AM376)</f>
        <v>0</v>
      </c>
      <c r="AN377" s="69">
        <f t="shared" ref="AN377" si="850">+SUM(AN370:AN376)</f>
        <v>0</v>
      </c>
      <c r="AO377" s="69">
        <f t="shared" ref="AO377" si="851">+SUM(AO370:AO376)</f>
        <v>0</v>
      </c>
      <c r="AP377" s="69">
        <f t="shared" ref="AP377" si="852">+SUM(AP370:AP376)</f>
        <v>0</v>
      </c>
      <c r="AQ377" s="69">
        <f t="shared" ref="AQ377" si="853">+SUM(AQ370:AQ376)</f>
        <v>0</v>
      </c>
    </row>
    <row r="380" spans="1:47" ht="15.75" thickBot="1" x14ac:dyDescent="0.3"/>
    <row r="381" spans="1:47" s="81" customFormat="1" ht="23.25" x14ac:dyDescent="0.35">
      <c r="F381" s="93"/>
      <c r="K381" s="87" t="s">
        <v>437</v>
      </c>
    </row>
    <row r="382" spans="1:47" ht="18.75" x14ac:dyDescent="0.3">
      <c r="K382" s="34" t="s">
        <v>449</v>
      </c>
    </row>
    <row r="383" spans="1:47" x14ac:dyDescent="0.25">
      <c r="J383" s="106" t="s">
        <v>348</v>
      </c>
      <c r="K383" s="41" t="s">
        <v>26</v>
      </c>
    </row>
    <row r="384" spans="1:47" x14ac:dyDescent="0.25">
      <c r="H384" s="12"/>
      <c r="I384" s="12"/>
      <c r="J384" s="15"/>
      <c r="K384" s="23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1:47" x14ac:dyDescent="0.25">
      <c r="L385" s="40">
        <v>2019</v>
      </c>
      <c r="M385" s="40">
        <v>2020</v>
      </c>
      <c r="N385" s="40">
        <v>2021</v>
      </c>
      <c r="O385" s="40">
        <v>2022</v>
      </c>
      <c r="P385" s="40">
        <v>2023</v>
      </c>
      <c r="Q385" s="40">
        <v>2024</v>
      </c>
      <c r="R385" s="40">
        <v>2025</v>
      </c>
      <c r="S385" s="40">
        <v>2026</v>
      </c>
      <c r="T385" s="40">
        <v>2027</v>
      </c>
      <c r="U385" s="40">
        <v>2028</v>
      </c>
      <c r="V385" s="40">
        <v>2029</v>
      </c>
      <c r="W385" s="40">
        <v>2030</v>
      </c>
      <c r="X385" s="40">
        <v>2031</v>
      </c>
      <c r="Y385" s="40">
        <v>2032</v>
      </c>
      <c r="Z385" s="40">
        <v>2033</v>
      </c>
      <c r="AA385" s="40">
        <v>2034</v>
      </c>
      <c r="AB385" s="40">
        <v>2035</v>
      </c>
      <c r="AC385" s="40">
        <v>2036</v>
      </c>
      <c r="AD385" s="40">
        <v>2037</v>
      </c>
      <c r="AE385" s="40">
        <v>2038</v>
      </c>
      <c r="AF385" s="40">
        <v>2039</v>
      </c>
      <c r="AG385" s="40">
        <v>2040</v>
      </c>
      <c r="AH385" s="40">
        <v>2041</v>
      </c>
      <c r="AI385" s="40">
        <v>2042</v>
      </c>
      <c r="AJ385" s="40">
        <v>2043</v>
      </c>
      <c r="AK385" s="40">
        <v>2044</v>
      </c>
      <c r="AL385" s="40">
        <v>2045</v>
      </c>
      <c r="AM385" s="40">
        <v>2046</v>
      </c>
      <c r="AN385" s="40">
        <v>2047</v>
      </c>
      <c r="AO385" s="40">
        <v>2048</v>
      </c>
      <c r="AP385" s="40">
        <v>2049</v>
      </c>
      <c r="AQ385" s="40">
        <v>2050</v>
      </c>
    </row>
    <row r="386" spans="1:47" x14ac:dyDescent="0.25">
      <c r="H386" s="17" t="str">
        <f>+$H$1</f>
        <v>DIC5</v>
      </c>
      <c r="J386" s="61" t="s">
        <v>72</v>
      </c>
      <c r="K386" s="19" t="s">
        <v>320</v>
      </c>
      <c r="L386" s="21">
        <f>+L399+L503</f>
        <v>1.460844157556475</v>
      </c>
      <c r="M386" s="21">
        <f t="shared" ref="M386:AQ386" si="854">+M399+M503</f>
        <v>1.180481834197463</v>
      </c>
      <c r="N386" s="21">
        <f t="shared" si="854"/>
        <v>0.92425270169511498</v>
      </c>
      <c r="O386" s="21">
        <f t="shared" si="854"/>
        <v>1.0793539062215389</v>
      </c>
      <c r="P386" s="21">
        <f t="shared" si="854"/>
        <v>1.028789942233576</v>
      </c>
      <c r="Q386" s="21">
        <f t="shared" si="854"/>
        <v>0</v>
      </c>
      <c r="R386" s="21">
        <f t="shared" si="854"/>
        <v>0</v>
      </c>
      <c r="S386" s="21">
        <f t="shared" si="854"/>
        <v>0</v>
      </c>
      <c r="T386" s="21">
        <f t="shared" si="854"/>
        <v>0</v>
      </c>
      <c r="U386" s="21">
        <f t="shared" si="854"/>
        <v>0</v>
      </c>
      <c r="V386" s="21">
        <f t="shared" si="854"/>
        <v>0</v>
      </c>
      <c r="W386" s="21">
        <f t="shared" si="854"/>
        <v>0</v>
      </c>
      <c r="X386" s="21">
        <f t="shared" si="854"/>
        <v>0</v>
      </c>
      <c r="Y386" s="21">
        <f t="shared" si="854"/>
        <v>0</v>
      </c>
      <c r="Z386" s="21">
        <f t="shared" si="854"/>
        <v>0</v>
      </c>
      <c r="AA386" s="21">
        <f t="shared" si="854"/>
        <v>0</v>
      </c>
      <c r="AB386" s="21">
        <f t="shared" si="854"/>
        <v>0</v>
      </c>
      <c r="AC386" s="21">
        <f t="shared" si="854"/>
        <v>0</v>
      </c>
      <c r="AD386" s="21">
        <f t="shared" si="854"/>
        <v>0</v>
      </c>
      <c r="AE386" s="21">
        <f t="shared" si="854"/>
        <v>0</v>
      </c>
      <c r="AF386" s="21">
        <f t="shared" si="854"/>
        <v>0</v>
      </c>
      <c r="AG386" s="21">
        <f t="shared" si="854"/>
        <v>0</v>
      </c>
      <c r="AH386" s="21">
        <f t="shared" si="854"/>
        <v>0</v>
      </c>
      <c r="AI386" s="21">
        <f t="shared" si="854"/>
        <v>0</v>
      </c>
      <c r="AJ386" s="21">
        <f t="shared" si="854"/>
        <v>0</v>
      </c>
      <c r="AK386" s="21">
        <f t="shared" si="854"/>
        <v>0</v>
      </c>
      <c r="AL386" s="21">
        <f t="shared" si="854"/>
        <v>0</v>
      </c>
      <c r="AM386" s="21">
        <f t="shared" si="854"/>
        <v>0</v>
      </c>
      <c r="AN386" s="21">
        <f t="shared" si="854"/>
        <v>0</v>
      </c>
      <c r="AO386" s="21">
        <f t="shared" si="854"/>
        <v>0</v>
      </c>
      <c r="AP386" s="21">
        <f t="shared" si="854"/>
        <v>0</v>
      </c>
      <c r="AQ386" s="21">
        <f t="shared" si="854"/>
        <v>0</v>
      </c>
    </row>
    <row r="387" spans="1:47" x14ac:dyDescent="0.25">
      <c r="H387" s="17" t="str">
        <f t="shared" ref="H387:H392" si="855">+$H$1</f>
        <v>DIC5</v>
      </c>
      <c r="J387" s="61" t="s">
        <v>73</v>
      </c>
      <c r="K387" s="19" t="s">
        <v>322</v>
      </c>
      <c r="L387" s="21">
        <f t="shared" ref="L387:AQ387" si="856">+L400+L504</f>
        <v>19.056969190310358</v>
      </c>
      <c r="M387" s="21">
        <f t="shared" si="856"/>
        <v>18.157581105298888</v>
      </c>
      <c r="N387" s="21">
        <f t="shared" si="856"/>
        <v>16.901788071219201</v>
      </c>
      <c r="O387" s="21">
        <f t="shared" si="856"/>
        <v>16.27627197821149</v>
      </c>
      <c r="P387" s="21">
        <f t="shared" si="856"/>
        <v>12.982008347000193</v>
      </c>
      <c r="Q387" s="21">
        <f t="shared" si="856"/>
        <v>12.183904792576636</v>
      </c>
      <c r="R387" s="21">
        <f t="shared" si="856"/>
        <v>11.385801238153068</v>
      </c>
      <c r="S387" s="21">
        <f t="shared" si="856"/>
        <v>10.752912386636364</v>
      </c>
      <c r="T387" s="21">
        <f t="shared" si="856"/>
        <v>8.0665695265576964</v>
      </c>
      <c r="U387" s="21">
        <f t="shared" si="856"/>
        <v>6.857866153393597</v>
      </c>
      <c r="V387" s="21">
        <f t="shared" si="856"/>
        <v>4.3698641158445914</v>
      </c>
      <c r="W387" s="21">
        <f t="shared" si="856"/>
        <v>4.2655086165627267</v>
      </c>
      <c r="X387" s="21">
        <f t="shared" si="856"/>
        <v>4.2655086165627267</v>
      </c>
      <c r="Y387" s="21">
        <f t="shared" si="856"/>
        <v>3.0372538967911455</v>
      </c>
      <c r="Z387" s="21">
        <f t="shared" si="856"/>
        <v>0</v>
      </c>
      <c r="AA387" s="21">
        <f t="shared" si="856"/>
        <v>0</v>
      </c>
      <c r="AB387" s="21">
        <f t="shared" si="856"/>
        <v>0</v>
      </c>
      <c r="AC387" s="21">
        <f t="shared" si="856"/>
        <v>0</v>
      </c>
      <c r="AD387" s="21">
        <f t="shared" si="856"/>
        <v>0</v>
      </c>
      <c r="AE387" s="21">
        <f t="shared" si="856"/>
        <v>0</v>
      </c>
      <c r="AF387" s="21">
        <f t="shared" si="856"/>
        <v>0</v>
      </c>
      <c r="AG387" s="21">
        <f t="shared" si="856"/>
        <v>0</v>
      </c>
      <c r="AH387" s="21">
        <f t="shared" si="856"/>
        <v>0</v>
      </c>
      <c r="AI387" s="21">
        <f t="shared" si="856"/>
        <v>0</v>
      </c>
      <c r="AJ387" s="21">
        <f t="shared" si="856"/>
        <v>0</v>
      </c>
      <c r="AK387" s="21">
        <f t="shared" si="856"/>
        <v>0</v>
      </c>
      <c r="AL387" s="21">
        <f t="shared" si="856"/>
        <v>0</v>
      </c>
      <c r="AM387" s="21">
        <f t="shared" si="856"/>
        <v>0</v>
      </c>
      <c r="AN387" s="21">
        <f t="shared" si="856"/>
        <v>0</v>
      </c>
      <c r="AO387" s="21">
        <f t="shared" si="856"/>
        <v>0</v>
      </c>
      <c r="AP387" s="21">
        <f t="shared" si="856"/>
        <v>0</v>
      </c>
      <c r="AQ387" s="21">
        <f t="shared" si="856"/>
        <v>0</v>
      </c>
    </row>
    <row r="388" spans="1:47" x14ac:dyDescent="0.25">
      <c r="H388" s="17" t="str">
        <f t="shared" si="855"/>
        <v>DIC5</v>
      </c>
      <c r="J388" s="61" t="s">
        <v>73</v>
      </c>
      <c r="K388" s="19" t="s">
        <v>324</v>
      </c>
      <c r="L388" s="21">
        <f t="shared" ref="L388:AQ388" si="857">+L401+L505</f>
        <v>0</v>
      </c>
      <c r="M388" s="21">
        <f t="shared" si="857"/>
        <v>0</v>
      </c>
      <c r="N388" s="21">
        <f t="shared" si="857"/>
        <v>0</v>
      </c>
      <c r="O388" s="21">
        <f t="shared" si="857"/>
        <v>0</v>
      </c>
      <c r="P388" s="21">
        <f t="shared" si="857"/>
        <v>0</v>
      </c>
      <c r="Q388" s="21">
        <f t="shared" si="857"/>
        <v>0</v>
      </c>
      <c r="R388" s="21">
        <f t="shared" si="857"/>
        <v>0</v>
      </c>
      <c r="S388" s="21">
        <f t="shared" si="857"/>
        <v>0</v>
      </c>
      <c r="T388" s="21">
        <f t="shared" si="857"/>
        <v>0</v>
      </c>
      <c r="U388" s="21">
        <f t="shared" si="857"/>
        <v>0</v>
      </c>
      <c r="V388" s="21">
        <f t="shared" si="857"/>
        <v>0</v>
      </c>
      <c r="W388" s="21">
        <f t="shared" si="857"/>
        <v>0</v>
      </c>
      <c r="X388" s="21">
        <f t="shared" si="857"/>
        <v>0</v>
      </c>
      <c r="Y388" s="21">
        <f t="shared" si="857"/>
        <v>0</v>
      </c>
      <c r="Z388" s="21">
        <f t="shared" si="857"/>
        <v>0</v>
      </c>
      <c r="AA388" s="21">
        <f t="shared" si="857"/>
        <v>0</v>
      </c>
      <c r="AB388" s="21">
        <f t="shared" si="857"/>
        <v>0</v>
      </c>
      <c r="AC388" s="21">
        <f t="shared" si="857"/>
        <v>0</v>
      </c>
      <c r="AD388" s="21">
        <f t="shared" si="857"/>
        <v>0</v>
      </c>
      <c r="AE388" s="21">
        <f t="shared" si="857"/>
        <v>0</v>
      </c>
      <c r="AF388" s="21">
        <f t="shared" si="857"/>
        <v>0</v>
      </c>
      <c r="AG388" s="21">
        <f t="shared" si="857"/>
        <v>0</v>
      </c>
      <c r="AH388" s="21">
        <f t="shared" si="857"/>
        <v>0</v>
      </c>
      <c r="AI388" s="21">
        <f t="shared" si="857"/>
        <v>0</v>
      </c>
      <c r="AJ388" s="21">
        <f t="shared" si="857"/>
        <v>0</v>
      </c>
      <c r="AK388" s="21">
        <f t="shared" si="857"/>
        <v>0</v>
      </c>
      <c r="AL388" s="21">
        <f t="shared" si="857"/>
        <v>0</v>
      </c>
      <c r="AM388" s="21">
        <f t="shared" si="857"/>
        <v>0</v>
      </c>
      <c r="AN388" s="21">
        <f t="shared" si="857"/>
        <v>0</v>
      </c>
      <c r="AO388" s="21">
        <f t="shared" si="857"/>
        <v>0</v>
      </c>
      <c r="AP388" s="21">
        <f t="shared" si="857"/>
        <v>0</v>
      </c>
      <c r="AQ388" s="21">
        <f t="shared" si="857"/>
        <v>0</v>
      </c>
    </row>
    <row r="389" spans="1:47" x14ac:dyDescent="0.25">
      <c r="H389" s="17" t="str">
        <f t="shared" si="855"/>
        <v>DIC5</v>
      </c>
      <c r="J389" s="61" t="s">
        <v>74</v>
      </c>
      <c r="K389" s="19" t="s">
        <v>326</v>
      </c>
      <c r="L389" s="21">
        <f t="shared" ref="L389:AQ389" si="858">+L402+L506</f>
        <v>9.1275226679273E-2</v>
      </c>
      <c r="M389" s="21">
        <f t="shared" si="858"/>
        <v>8.6251771836073202E-2</v>
      </c>
      <c r="N389" s="21">
        <f t="shared" si="858"/>
        <v>8.2460485161960098E-2</v>
      </c>
      <c r="O389" s="21">
        <f t="shared" si="858"/>
        <v>7.8669198487846898E-2</v>
      </c>
      <c r="P389" s="21">
        <f t="shared" si="858"/>
        <v>7.4877911813733905E-2</v>
      </c>
      <c r="Q389" s="21">
        <f t="shared" si="858"/>
        <v>6.8934795029009427E-2</v>
      </c>
      <c r="R389" s="21">
        <f t="shared" si="858"/>
        <v>6.5258272627462283E-2</v>
      </c>
      <c r="S389" s="21">
        <f t="shared" si="858"/>
        <v>7.4347046569721523E-3</v>
      </c>
      <c r="T389" s="21">
        <f t="shared" si="858"/>
        <v>0</v>
      </c>
      <c r="U389" s="21">
        <f t="shared" si="858"/>
        <v>0</v>
      </c>
      <c r="V389" s="21">
        <f t="shared" si="858"/>
        <v>0</v>
      </c>
      <c r="W389" s="21">
        <f t="shared" si="858"/>
        <v>0</v>
      </c>
      <c r="X389" s="21">
        <f t="shared" si="858"/>
        <v>0</v>
      </c>
      <c r="Y389" s="21">
        <f t="shared" si="858"/>
        <v>0</v>
      </c>
      <c r="Z389" s="21">
        <f t="shared" si="858"/>
        <v>0</v>
      </c>
      <c r="AA389" s="21">
        <f t="shared" si="858"/>
        <v>0</v>
      </c>
      <c r="AB389" s="21">
        <f t="shared" si="858"/>
        <v>0</v>
      </c>
      <c r="AC389" s="21">
        <f t="shared" si="858"/>
        <v>0</v>
      </c>
      <c r="AD389" s="21">
        <f t="shared" si="858"/>
        <v>0</v>
      </c>
      <c r="AE389" s="21">
        <f t="shared" si="858"/>
        <v>0</v>
      </c>
      <c r="AF389" s="21">
        <f t="shared" si="858"/>
        <v>0</v>
      </c>
      <c r="AG389" s="21">
        <f t="shared" si="858"/>
        <v>0</v>
      </c>
      <c r="AH389" s="21">
        <f t="shared" si="858"/>
        <v>0</v>
      </c>
      <c r="AI389" s="21">
        <f t="shared" si="858"/>
        <v>0</v>
      </c>
      <c r="AJ389" s="21">
        <f t="shared" si="858"/>
        <v>0</v>
      </c>
      <c r="AK389" s="21">
        <f t="shared" si="858"/>
        <v>0</v>
      </c>
      <c r="AL389" s="21">
        <f t="shared" si="858"/>
        <v>0</v>
      </c>
      <c r="AM389" s="21">
        <f t="shared" si="858"/>
        <v>0</v>
      </c>
      <c r="AN389" s="21">
        <f t="shared" si="858"/>
        <v>0</v>
      </c>
      <c r="AO389" s="21">
        <f t="shared" si="858"/>
        <v>0</v>
      </c>
      <c r="AP389" s="21">
        <f t="shared" si="858"/>
        <v>0</v>
      </c>
      <c r="AQ389" s="21">
        <f t="shared" si="858"/>
        <v>0</v>
      </c>
    </row>
    <row r="390" spans="1:47" x14ac:dyDescent="0.25">
      <c r="H390" s="17" t="str">
        <f t="shared" si="855"/>
        <v>DIC5</v>
      </c>
      <c r="J390" s="61" t="s">
        <v>75</v>
      </c>
      <c r="K390" s="19" t="s">
        <v>328</v>
      </c>
      <c r="L390" s="21">
        <f t="shared" ref="L390:AQ390" si="859">+L403+L507</f>
        <v>1.901574015470157</v>
      </c>
      <c r="M390" s="21">
        <f t="shared" si="859"/>
        <v>1.778740979672657</v>
      </c>
      <c r="N390" s="21">
        <f t="shared" si="859"/>
        <v>1.6492286739476241</v>
      </c>
      <c r="O390" s="21">
        <f t="shared" si="859"/>
        <v>1.519716368222594</v>
      </c>
      <c r="P390" s="21">
        <f t="shared" si="859"/>
        <v>1.3902040624975631</v>
      </c>
      <c r="Q390" s="21">
        <f t="shared" si="859"/>
        <v>1.2513863787553552</v>
      </c>
      <c r="R390" s="21">
        <f t="shared" si="859"/>
        <v>1.112568695013147</v>
      </c>
      <c r="S390" s="21">
        <f t="shared" si="859"/>
        <v>0.90256632318237096</v>
      </c>
      <c r="T390" s="21">
        <f t="shared" si="859"/>
        <v>0.72385867106116097</v>
      </c>
      <c r="U390" s="21">
        <f t="shared" si="859"/>
        <v>0</v>
      </c>
      <c r="V390" s="21">
        <f t="shared" si="859"/>
        <v>0</v>
      </c>
      <c r="W390" s="21">
        <f t="shared" si="859"/>
        <v>0</v>
      </c>
      <c r="X390" s="21">
        <f t="shared" si="859"/>
        <v>0</v>
      </c>
      <c r="Y390" s="21">
        <f t="shared" si="859"/>
        <v>0</v>
      </c>
      <c r="Z390" s="21">
        <f t="shared" si="859"/>
        <v>0</v>
      </c>
      <c r="AA390" s="21">
        <f t="shared" si="859"/>
        <v>0</v>
      </c>
      <c r="AB390" s="21">
        <f t="shared" si="859"/>
        <v>0</v>
      </c>
      <c r="AC390" s="21">
        <f t="shared" si="859"/>
        <v>0</v>
      </c>
      <c r="AD390" s="21">
        <f t="shared" si="859"/>
        <v>0</v>
      </c>
      <c r="AE390" s="21">
        <f t="shared" si="859"/>
        <v>0</v>
      </c>
      <c r="AF390" s="21">
        <f t="shared" si="859"/>
        <v>0</v>
      </c>
      <c r="AG390" s="21">
        <f t="shared" si="859"/>
        <v>0</v>
      </c>
      <c r="AH390" s="21">
        <f t="shared" si="859"/>
        <v>0</v>
      </c>
      <c r="AI390" s="21">
        <f t="shared" si="859"/>
        <v>0</v>
      </c>
      <c r="AJ390" s="21">
        <f t="shared" si="859"/>
        <v>0</v>
      </c>
      <c r="AK390" s="21">
        <f t="shared" si="859"/>
        <v>0</v>
      </c>
      <c r="AL390" s="21">
        <f t="shared" si="859"/>
        <v>0</v>
      </c>
      <c r="AM390" s="21">
        <f t="shared" si="859"/>
        <v>0</v>
      </c>
      <c r="AN390" s="21">
        <f t="shared" si="859"/>
        <v>0</v>
      </c>
      <c r="AO390" s="21">
        <f t="shared" si="859"/>
        <v>0</v>
      </c>
      <c r="AP390" s="21">
        <f t="shared" si="859"/>
        <v>0</v>
      </c>
      <c r="AQ390" s="21">
        <f t="shared" si="859"/>
        <v>0</v>
      </c>
    </row>
    <row r="391" spans="1:47" x14ac:dyDescent="0.25">
      <c r="H391" s="17" t="str">
        <f t="shared" si="855"/>
        <v>DIC5</v>
      </c>
      <c r="J391" s="61" t="s">
        <v>76</v>
      </c>
      <c r="K391" s="19" t="s">
        <v>330</v>
      </c>
      <c r="L391" s="21">
        <f t="shared" ref="L391:AQ391" si="860">+L404+L508</f>
        <v>0.61317300612089065</v>
      </c>
      <c r="M391" s="21">
        <f t="shared" si="860"/>
        <v>0.56592070099368674</v>
      </c>
      <c r="N391" s="21">
        <f t="shared" si="860"/>
        <v>0.52525096004716876</v>
      </c>
      <c r="O391" s="21">
        <f t="shared" si="860"/>
        <v>0.48458121910064872</v>
      </c>
      <c r="P391" s="21">
        <f t="shared" si="860"/>
        <v>0.44391147815412968</v>
      </c>
      <c r="Q391" s="21">
        <f t="shared" si="860"/>
        <v>0.39425936831047137</v>
      </c>
      <c r="R391" s="21">
        <f t="shared" si="860"/>
        <v>0.34078834034439098</v>
      </c>
      <c r="S391" s="21">
        <f t="shared" si="860"/>
        <v>0.35734033263677967</v>
      </c>
      <c r="T391" s="21">
        <f t="shared" si="860"/>
        <v>0.33365115986824467</v>
      </c>
      <c r="U391" s="21">
        <f t="shared" si="860"/>
        <v>0.17859859909803649</v>
      </c>
      <c r="V391" s="21">
        <f t="shared" si="860"/>
        <v>0.1628444984255521</v>
      </c>
      <c r="W391" s="21">
        <f t="shared" si="860"/>
        <v>0.14709039775306781</v>
      </c>
      <c r="X391" s="21">
        <f t="shared" si="860"/>
        <v>0.13893715695142989</v>
      </c>
      <c r="Y391" s="21">
        <f t="shared" si="860"/>
        <v>0.1307839161497921</v>
      </c>
      <c r="Z391" s="21">
        <f t="shared" si="860"/>
        <v>4.3969265657555615E-2</v>
      </c>
      <c r="AA391" s="21">
        <f t="shared" si="860"/>
        <v>0</v>
      </c>
      <c r="AB391" s="21">
        <f t="shared" si="860"/>
        <v>0</v>
      </c>
      <c r="AC391" s="21">
        <f t="shared" si="860"/>
        <v>0</v>
      </c>
      <c r="AD391" s="21">
        <f t="shared" si="860"/>
        <v>0</v>
      </c>
      <c r="AE391" s="21">
        <f t="shared" si="860"/>
        <v>0</v>
      </c>
      <c r="AF391" s="21">
        <f t="shared" si="860"/>
        <v>0</v>
      </c>
      <c r="AG391" s="21">
        <f t="shared" si="860"/>
        <v>0</v>
      </c>
      <c r="AH391" s="21">
        <f t="shared" si="860"/>
        <v>0</v>
      </c>
      <c r="AI391" s="21">
        <f t="shared" si="860"/>
        <v>0</v>
      </c>
      <c r="AJ391" s="21">
        <f t="shared" si="860"/>
        <v>0</v>
      </c>
      <c r="AK391" s="21">
        <f t="shared" si="860"/>
        <v>0</v>
      </c>
      <c r="AL391" s="21">
        <f t="shared" si="860"/>
        <v>0</v>
      </c>
      <c r="AM391" s="21">
        <f t="shared" si="860"/>
        <v>0</v>
      </c>
      <c r="AN391" s="21">
        <f t="shared" si="860"/>
        <v>0</v>
      </c>
      <c r="AO391" s="21">
        <f t="shared" si="860"/>
        <v>0</v>
      </c>
      <c r="AP391" s="21">
        <f t="shared" si="860"/>
        <v>0</v>
      </c>
      <c r="AQ391" s="21">
        <f t="shared" si="860"/>
        <v>0</v>
      </c>
    </row>
    <row r="392" spans="1:47" x14ac:dyDescent="0.25">
      <c r="H392" s="17" t="str">
        <f t="shared" si="855"/>
        <v>DIC5</v>
      </c>
      <c r="J392" s="61" t="s">
        <v>77</v>
      </c>
      <c r="K392" s="19" t="s">
        <v>332</v>
      </c>
      <c r="L392" s="21">
        <f t="shared" ref="L392:AQ392" si="861">+L405+L509</f>
        <v>0.31415048456288069</v>
      </c>
      <c r="M392" s="21">
        <f t="shared" si="861"/>
        <v>0.30386890194128169</v>
      </c>
      <c r="N392" s="21">
        <f t="shared" si="861"/>
        <v>0.30106503165705434</v>
      </c>
      <c r="O392" s="21">
        <f t="shared" si="861"/>
        <v>0.29826116137282499</v>
      </c>
      <c r="P392" s="21">
        <f t="shared" si="861"/>
        <v>0.29545729108859664</v>
      </c>
      <c r="Q392" s="21">
        <f t="shared" si="861"/>
        <v>0.26896480294476</v>
      </c>
      <c r="R392" s="21">
        <f t="shared" si="861"/>
        <v>0.246118732425301</v>
      </c>
      <c r="S392" s="21">
        <f t="shared" si="861"/>
        <v>0.25555694338789781</v>
      </c>
      <c r="T392" s="21">
        <f t="shared" si="861"/>
        <v>0.23372495737997701</v>
      </c>
      <c r="U392" s="21">
        <f t="shared" si="861"/>
        <v>0.21525025168219739</v>
      </c>
      <c r="V392" s="21">
        <f t="shared" si="861"/>
        <v>0.1967755459844179</v>
      </c>
      <c r="W392" s="21">
        <f t="shared" si="861"/>
        <v>0.17830084028663817</v>
      </c>
      <c r="X392" s="21">
        <f t="shared" si="861"/>
        <v>0.16587246784328491</v>
      </c>
      <c r="Y392" s="21">
        <f t="shared" si="861"/>
        <v>0.1534440953999317</v>
      </c>
      <c r="Z392" s="21">
        <f t="shared" si="861"/>
        <v>6.3509609663654265E-2</v>
      </c>
      <c r="AA392" s="21">
        <f t="shared" si="861"/>
        <v>0</v>
      </c>
      <c r="AB392" s="21">
        <f t="shared" si="861"/>
        <v>0</v>
      </c>
      <c r="AC392" s="21">
        <f t="shared" si="861"/>
        <v>0</v>
      </c>
      <c r="AD392" s="21">
        <f t="shared" si="861"/>
        <v>0</v>
      </c>
      <c r="AE392" s="21">
        <f t="shared" si="861"/>
        <v>0</v>
      </c>
      <c r="AF392" s="21">
        <f t="shared" si="861"/>
        <v>0</v>
      </c>
      <c r="AG392" s="21">
        <f t="shared" si="861"/>
        <v>0</v>
      </c>
      <c r="AH392" s="21">
        <f t="shared" si="861"/>
        <v>0</v>
      </c>
      <c r="AI392" s="21">
        <f t="shared" si="861"/>
        <v>0</v>
      </c>
      <c r="AJ392" s="21">
        <f t="shared" si="861"/>
        <v>0</v>
      </c>
      <c r="AK392" s="21">
        <f t="shared" si="861"/>
        <v>0</v>
      </c>
      <c r="AL392" s="21">
        <f t="shared" si="861"/>
        <v>0</v>
      </c>
      <c r="AM392" s="21">
        <f t="shared" si="861"/>
        <v>0</v>
      </c>
      <c r="AN392" s="21">
        <f t="shared" si="861"/>
        <v>0</v>
      </c>
      <c r="AO392" s="21">
        <f t="shared" si="861"/>
        <v>0</v>
      </c>
      <c r="AP392" s="21">
        <f t="shared" si="861"/>
        <v>0</v>
      </c>
      <c r="AQ392" s="21">
        <f t="shared" si="861"/>
        <v>0</v>
      </c>
    </row>
    <row r="393" spans="1:47" s="68" customFormat="1" x14ac:dyDescent="0.25">
      <c r="A393" s="70"/>
      <c r="F393" s="95"/>
      <c r="H393" s="71"/>
      <c r="I393" s="71"/>
      <c r="L393" s="69">
        <f>+SUM(L386:L392)</f>
        <v>23.437986080700036</v>
      </c>
      <c r="M393" s="69">
        <f t="shared" ref="M393" si="862">+SUM(M386:M392)</f>
        <v>22.072845293940052</v>
      </c>
      <c r="N393" s="69">
        <f t="shared" ref="N393" si="863">+SUM(N386:N392)</f>
        <v>20.384045923728124</v>
      </c>
      <c r="O393" s="69">
        <f t="shared" ref="O393" si="864">+SUM(O386:O392)</f>
        <v>19.736853831616941</v>
      </c>
      <c r="P393" s="69">
        <f t="shared" ref="P393" si="865">+SUM(P386:P392)</f>
        <v>16.215249032787792</v>
      </c>
      <c r="Q393" s="69">
        <f t="shared" ref="Q393" si="866">+SUM(Q386:Q392)</f>
        <v>14.167450137616234</v>
      </c>
      <c r="R393" s="69">
        <f t="shared" ref="R393" si="867">+SUM(R386:R392)</f>
        <v>13.150535278563369</v>
      </c>
      <c r="S393" s="69">
        <f t="shared" ref="S393" si="868">+SUM(S386:S392)</f>
        <v>12.275810690500386</v>
      </c>
      <c r="T393" s="69">
        <f t="shared" ref="T393" si="869">+SUM(T386:T392)</f>
        <v>9.357804314867078</v>
      </c>
      <c r="U393" s="69">
        <f t="shared" ref="U393" si="870">+SUM(U386:U392)</f>
        <v>7.2517150041738301</v>
      </c>
      <c r="V393" s="69">
        <f t="shared" ref="V393" si="871">+SUM(V386:V392)</f>
        <v>4.7294841602545619</v>
      </c>
      <c r="W393" s="69">
        <f t="shared" ref="W393" si="872">+SUM(W386:W392)</f>
        <v>4.5908998546024335</v>
      </c>
      <c r="X393" s="69">
        <f t="shared" ref="X393" si="873">+SUM(X386:X392)</f>
        <v>4.5703182413574419</v>
      </c>
      <c r="Y393" s="69">
        <f t="shared" ref="Y393" si="874">+SUM(Y386:Y392)</f>
        <v>3.3214819083408695</v>
      </c>
      <c r="Z393" s="69">
        <f t="shared" ref="Z393" si="875">+SUM(Z386:Z392)</f>
        <v>0.10747887532120988</v>
      </c>
      <c r="AA393" s="69">
        <f t="shared" ref="AA393" si="876">+SUM(AA386:AA392)</f>
        <v>0</v>
      </c>
      <c r="AB393" s="69">
        <f t="shared" ref="AB393" si="877">+SUM(AB386:AB392)</f>
        <v>0</v>
      </c>
      <c r="AC393" s="69">
        <f t="shared" ref="AC393" si="878">+SUM(AC386:AC392)</f>
        <v>0</v>
      </c>
      <c r="AD393" s="69">
        <f t="shared" ref="AD393" si="879">+SUM(AD386:AD392)</f>
        <v>0</v>
      </c>
      <c r="AE393" s="69">
        <f t="shared" ref="AE393" si="880">+SUM(AE386:AE392)</f>
        <v>0</v>
      </c>
      <c r="AF393" s="69">
        <f t="shared" ref="AF393" si="881">+SUM(AF386:AF392)</f>
        <v>0</v>
      </c>
      <c r="AG393" s="69">
        <f t="shared" ref="AG393" si="882">+SUM(AG386:AG392)</f>
        <v>0</v>
      </c>
      <c r="AH393" s="69">
        <f t="shared" ref="AH393" si="883">+SUM(AH386:AH392)</f>
        <v>0</v>
      </c>
      <c r="AI393" s="69">
        <f t="shared" ref="AI393" si="884">+SUM(AI386:AI392)</f>
        <v>0</v>
      </c>
      <c r="AJ393" s="69">
        <f t="shared" ref="AJ393" si="885">+SUM(AJ386:AJ392)</f>
        <v>0</v>
      </c>
      <c r="AK393" s="69">
        <f t="shared" ref="AK393" si="886">+SUM(AK386:AK392)</f>
        <v>0</v>
      </c>
      <c r="AL393" s="69">
        <f t="shared" ref="AL393" si="887">+SUM(AL386:AL392)</f>
        <v>0</v>
      </c>
      <c r="AM393" s="69">
        <f t="shared" ref="AM393" si="888">+SUM(AM386:AM392)</f>
        <v>0</v>
      </c>
      <c r="AN393" s="69">
        <f t="shared" ref="AN393" si="889">+SUM(AN386:AN392)</f>
        <v>0</v>
      </c>
      <c r="AO393" s="69">
        <f t="shared" ref="AO393" si="890">+SUM(AO386:AO392)</f>
        <v>0</v>
      </c>
      <c r="AP393" s="69">
        <f t="shared" ref="AP393" si="891">+SUM(AP386:AP392)</f>
        <v>0</v>
      </c>
      <c r="AQ393" s="69">
        <f t="shared" ref="AQ393" si="892">+SUM(AQ386:AQ392)</f>
        <v>0</v>
      </c>
    </row>
    <row r="395" spans="1:47" s="80" customFormat="1" ht="18.75" x14ac:dyDescent="0.3">
      <c r="F395" s="93"/>
      <c r="H395" s="88"/>
      <c r="I395" s="88"/>
      <c r="K395" s="89" t="s">
        <v>455</v>
      </c>
    </row>
    <row r="396" spans="1:47" x14ac:dyDescent="0.25">
      <c r="J396" s="106" t="s">
        <v>348</v>
      </c>
      <c r="K396" s="41" t="s">
        <v>26</v>
      </c>
    </row>
    <row r="397" spans="1:47" x14ac:dyDescent="0.25">
      <c r="H397" s="12"/>
      <c r="I397" s="12"/>
      <c r="J397" s="15"/>
      <c r="K397" s="23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</row>
    <row r="398" spans="1:47" x14ac:dyDescent="0.25">
      <c r="L398" s="40">
        <v>2019</v>
      </c>
      <c r="M398" s="40">
        <v>2020</v>
      </c>
      <c r="N398" s="40">
        <v>2021</v>
      </c>
      <c r="O398" s="40">
        <v>2022</v>
      </c>
      <c r="P398" s="40">
        <v>2023</v>
      </c>
      <c r="Q398" s="40">
        <v>2024</v>
      </c>
      <c r="R398" s="40">
        <v>2025</v>
      </c>
      <c r="S398" s="40">
        <v>2026</v>
      </c>
      <c r="T398" s="40">
        <v>2027</v>
      </c>
      <c r="U398" s="40">
        <v>2028</v>
      </c>
      <c r="V398" s="40">
        <v>2029</v>
      </c>
      <c r="W398" s="40">
        <v>2030</v>
      </c>
      <c r="X398" s="40">
        <v>2031</v>
      </c>
      <c r="Y398" s="40">
        <v>2032</v>
      </c>
      <c r="Z398" s="40">
        <v>2033</v>
      </c>
      <c r="AA398" s="40">
        <v>2034</v>
      </c>
      <c r="AB398" s="40">
        <v>2035</v>
      </c>
      <c r="AC398" s="40">
        <v>2036</v>
      </c>
      <c r="AD398" s="40">
        <v>2037</v>
      </c>
      <c r="AE398" s="40">
        <v>2038</v>
      </c>
      <c r="AF398" s="40">
        <v>2039</v>
      </c>
      <c r="AG398" s="40">
        <v>2040</v>
      </c>
      <c r="AH398" s="40">
        <v>2041</v>
      </c>
      <c r="AI398" s="40">
        <v>2042</v>
      </c>
      <c r="AJ398" s="40">
        <v>2043</v>
      </c>
      <c r="AK398" s="40">
        <v>2044</v>
      </c>
      <c r="AL398" s="40">
        <v>2045</v>
      </c>
      <c r="AM398" s="40">
        <v>2046</v>
      </c>
      <c r="AN398" s="40">
        <v>2047</v>
      </c>
      <c r="AO398" s="40">
        <v>2048</v>
      </c>
      <c r="AP398" s="40">
        <v>2049</v>
      </c>
      <c r="AQ398" s="40">
        <v>2050</v>
      </c>
    </row>
    <row r="399" spans="1:47" x14ac:dyDescent="0.25">
      <c r="H399" s="17" t="str">
        <f>+$H$1</f>
        <v>DIC5</v>
      </c>
      <c r="J399" s="61" t="s">
        <v>78</v>
      </c>
      <c r="K399" s="19" t="s">
        <v>320</v>
      </c>
      <c r="L399" s="21">
        <f>+L412+L464</f>
        <v>0.73408618936161696</v>
      </c>
      <c r="M399" s="21">
        <f t="shared" ref="M399:AQ405" si="893">+M412+M464</f>
        <v>0.59320181882106504</v>
      </c>
      <c r="N399" s="21">
        <f t="shared" si="893"/>
        <v>0.46444457492948998</v>
      </c>
      <c r="O399" s="21">
        <f t="shared" si="893"/>
        <v>0.54238420429190404</v>
      </c>
      <c r="P399" s="21">
        <f t="shared" si="893"/>
        <v>0.51697539702732298</v>
      </c>
      <c r="Q399" s="21">
        <f t="shared" si="893"/>
        <v>0</v>
      </c>
      <c r="R399" s="21">
        <f t="shared" si="893"/>
        <v>0</v>
      </c>
      <c r="S399" s="21">
        <f t="shared" si="893"/>
        <v>0</v>
      </c>
      <c r="T399" s="21">
        <f t="shared" si="893"/>
        <v>0</v>
      </c>
      <c r="U399" s="21">
        <f t="shared" si="893"/>
        <v>0</v>
      </c>
      <c r="V399" s="21">
        <f t="shared" si="893"/>
        <v>0</v>
      </c>
      <c r="W399" s="21">
        <f t="shared" si="893"/>
        <v>0</v>
      </c>
      <c r="X399" s="21">
        <f t="shared" si="893"/>
        <v>0</v>
      </c>
      <c r="Y399" s="21">
        <f t="shared" si="893"/>
        <v>0</v>
      </c>
      <c r="Z399" s="21">
        <f t="shared" si="893"/>
        <v>0</v>
      </c>
      <c r="AA399" s="21">
        <f t="shared" si="893"/>
        <v>0</v>
      </c>
      <c r="AB399" s="21">
        <f t="shared" si="893"/>
        <v>0</v>
      </c>
      <c r="AC399" s="21">
        <f t="shared" si="893"/>
        <v>0</v>
      </c>
      <c r="AD399" s="21">
        <f t="shared" si="893"/>
        <v>0</v>
      </c>
      <c r="AE399" s="21">
        <f t="shared" si="893"/>
        <v>0</v>
      </c>
      <c r="AF399" s="21">
        <f t="shared" si="893"/>
        <v>0</v>
      </c>
      <c r="AG399" s="21">
        <f t="shared" si="893"/>
        <v>0</v>
      </c>
      <c r="AH399" s="21">
        <f t="shared" si="893"/>
        <v>0</v>
      </c>
      <c r="AI399" s="21">
        <f t="shared" si="893"/>
        <v>0</v>
      </c>
      <c r="AJ399" s="21">
        <f t="shared" si="893"/>
        <v>0</v>
      </c>
      <c r="AK399" s="21">
        <f t="shared" si="893"/>
        <v>0</v>
      </c>
      <c r="AL399" s="21">
        <f t="shared" si="893"/>
        <v>0</v>
      </c>
      <c r="AM399" s="21">
        <f t="shared" si="893"/>
        <v>0</v>
      </c>
      <c r="AN399" s="21">
        <f t="shared" si="893"/>
        <v>0</v>
      </c>
      <c r="AO399" s="21">
        <f t="shared" si="893"/>
        <v>0</v>
      </c>
      <c r="AP399" s="21">
        <f t="shared" si="893"/>
        <v>0</v>
      </c>
      <c r="AQ399" s="21">
        <f t="shared" si="893"/>
        <v>0</v>
      </c>
    </row>
    <row r="400" spans="1:47" x14ac:dyDescent="0.25">
      <c r="H400" s="17" t="str">
        <f t="shared" ref="H400:H405" si="894">+$H$1</f>
        <v>DIC5</v>
      </c>
      <c r="J400" s="61" t="s">
        <v>79</v>
      </c>
      <c r="K400" s="19" t="s">
        <v>322</v>
      </c>
      <c r="L400" s="21">
        <f>+L413+L465</f>
        <v>4.2550911930351996</v>
      </c>
      <c r="M400" s="21">
        <f t="shared" ref="L400:AA405" si="895">+M413+M465</f>
        <v>4.0685620361359698</v>
      </c>
      <c r="N400" s="21">
        <f t="shared" si="895"/>
        <v>3.6928164115312101</v>
      </c>
      <c r="O400" s="21">
        <f t="shared" si="895"/>
        <v>3.5986782109481004</v>
      </c>
      <c r="P400" s="21">
        <f t="shared" si="895"/>
        <v>2.3121449366702231</v>
      </c>
      <c r="Q400" s="21">
        <f t="shared" si="895"/>
        <v>2.2136874054916049</v>
      </c>
      <c r="R400" s="21">
        <f t="shared" si="895"/>
        <v>2.1152298743129769</v>
      </c>
      <c r="S400" s="21">
        <f t="shared" si="895"/>
        <v>2.0371539485945238</v>
      </c>
      <c r="T400" s="21">
        <f t="shared" si="895"/>
        <v>1.1717319636457248</v>
      </c>
      <c r="U400" s="21">
        <f t="shared" si="895"/>
        <v>0.89693831183420702</v>
      </c>
      <c r="V400" s="21">
        <f t="shared" si="895"/>
        <v>0.58214218933727102</v>
      </c>
      <c r="W400" s="21">
        <f t="shared" si="895"/>
        <v>0.57632841963796599</v>
      </c>
      <c r="X400" s="21">
        <f t="shared" si="895"/>
        <v>0.57632841963796599</v>
      </c>
      <c r="Y400" s="21">
        <f t="shared" si="895"/>
        <v>0.42488827594543571</v>
      </c>
      <c r="Z400" s="21">
        <f t="shared" si="895"/>
        <v>0</v>
      </c>
      <c r="AA400" s="21">
        <f t="shared" si="895"/>
        <v>0</v>
      </c>
      <c r="AB400" s="21">
        <f t="shared" si="893"/>
        <v>0</v>
      </c>
      <c r="AC400" s="21">
        <f t="shared" si="893"/>
        <v>0</v>
      </c>
      <c r="AD400" s="21">
        <f t="shared" si="893"/>
        <v>0</v>
      </c>
      <c r="AE400" s="21">
        <f t="shared" si="893"/>
        <v>0</v>
      </c>
      <c r="AF400" s="21">
        <f t="shared" si="893"/>
        <v>0</v>
      </c>
      <c r="AG400" s="21">
        <f t="shared" si="893"/>
        <v>0</v>
      </c>
      <c r="AH400" s="21">
        <f t="shared" si="893"/>
        <v>0</v>
      </c>
      <c r="AI400" s="21">
        <f t="shared" si="893"/>
        <v>0</v>
      </c>
      <c r="AJ400" s="21">
        <f t="shared" si="893"/>
        <v>0</v>
      </c>
      <c r="AK400" s="21">
        <f t="shared" si="893"/>
        <v>0</v>
      </c>
      <c r="AL400" s="21">
        <f t="shared" si="893"/>
        <v>0</v>
      </c>
      <c r="AM400" s="21">
        <f t="shared" si="893"/>
        <v>0</v>
      </c>
      <c r="AN400" s="21">
        <f t="shared" si="893"/>
        <v>0</v>
      </c>
      <c r="AO400" s="21">
        <f t="shared" si="893"/>
        <v>0</v>
      </c>
      <c r="AP400" s="21">
        <f t="shared" si="893"/>
        <v>0</v>
      </c>
      <c r="AQ400" s="21">
        <f t="shared" si="893"/>
        <v>0</v>
      </c>
    </row>
    <row r="401" spans="1:47" x14ac:dyDescent="0.25">
      <c r="H401" s="17" t="str">
        <f t="shared" si="894"/>
        <v>DIC5</v>
      </c>
      <c r="J401" s="61" t="s">
        <v>79</v>
      </c>
      <c r="K401" s="19" t="s">
        <v>324</v>
      </c>
      <c r="L401" s="21">
        <f>+L414+L466</f>
        <v>0</v>
      </c>
      <c r="M401" s="21">
        <f t="shared" si="893"/>
        <v>0</v>
      </c>
      <c r="N401" s="21">
        <f t="shared" si="893"/>
        <v>0</v>
      </c>
      <c r="O401" s="21">
        <f t="shared" si="893"/>
        <v>0</v>
      </c>
      <c r="P401" s="21">
        <f t="shared" si="893"/>
        <v>0</v>
      </c>
      <c r="Q401" s="21">
        <f t="shared" si="893"/>
        <v>0</v>
      </c>
      <c r="R401" s="21">
        <f t="shared" si="893"/>
        <v>0</v>
      </c>
      <c r="S401" s="21">
        <f t="shared" si="893"/>
        <v>0</v>
      </c>
      <c r="T401" s="21">
        <f t="shared" si="893"/>
        <v>0</v>
      </c>
      <c r="U401" s="21">
        <f t="shared" si="893"/>
        <v>0</v>
      </c>
      <c r="V401" s="21">
        <f t="shared" si="893"/>
        <v>0</v>
      </c>
      <c r="W401" s="21">
        <f t="shared" si="893"/>
        <v>0</v>
      </c>
      <c r="X401" s="21">
        <f t="shared" si="893"/>
        <v>0</v>
      </c>
      <c r="Y401" s="21">
        <f t="shared" si="893"/>
        <v>0</v>
      </c>
      <c r="Z401" s="21">
        <f t="shared" si="893"/>
        <v>0</v>
      </c>
      <c r="AA401" s="21">
        <f t="shared" si="893"/>
        <v>0</v>
      </c>
      <c r="AB401" s="21">
        <f t="shared" si="893"/>
        <v>0</v>
      </c>
      <c r="AC401" s="21">
        <f t="shared" si="893"/>
        <v>0</v>
      </c>
      <c r="AD401" s="21">
        <f t="shared" si="893"/>
        <v>0</v>
      </c>
      <c r="AE401" s="21">
        <f t="shared" si="893"/>
        <v>0</v>
      </c>
      <c r="AF401" s="21">
        <f t="shared" si="893"/>
        <v>0</v>
      </c>
      <c r="AG401" s="21">
        <f t="shared" si="893"/>
        <v>0</v>
      </c>
      <c r="AH401" s="21">
        <f t="shared" si="893"/>
        <v>0</v>
      </c>
      <c r="AI401" s="21">
        <f t="shared" si="893"/>
        <v>0</v>
      </c>
      <c r="AJ401" s="21">
        <f t="shared" si="893"/>
        <v>0</v>
      </c>
      <c r="AK401" s="21">
        <f t="shared" si="893"/>
        <v>0</v>
      </c>
      <c r="AL401" s="21">
        <f t="shared" si="893"/>
        <v>0</v>
      </c>
      <c r="AM401" s="21">
        <f t="shared" si="893"/>
        <v>0</v>
      </c>
      <c r="AN401" s="21">
        <f t="shared" si="893"/>
        <v>0</v>
      </c>
      <c r="AO401" s="21">
        <f t="shared" si="893"/>
        <v>0</v>
      </c>
      <c r="AP401" s="21">
        <f t="shared" si="893"/>
        <v>0</v>
      </c>
      <c r="AQ401" s="21">
        <f t="shared" si="893"/>
        <v>0</v>
      </c>
    </row>
    <row r="402" spans="1:47" x14ac:dyDescent="0.25">
      <c r="H402" s="17" t="str">
        <f t="shared" si="894"/>
        <v>DIC5</v>
      </c>
      <c r="J402" s="61" t="s">
        <v>80</v>
      </c>
      <c r="K402" s="19" t="s">
        <v>326</v>
      </c>
      <c r="L402" s="21">
        <f>+L415+L467</f>
        <v>1.41886919801496E-2</v>
      </c>
      <c r="M402" s="21">
        <f t="shared" si="893"/>
        <v>1.34077982366938E-2</v>
      </c>
      <c r="N402" s="21">
        <f t="shared" si="893"/>
        <v>1.2818444468047901E-2</v>
      </c>
      <c r="O402" s="21">
        <f t="shared" si="893"/>
        <v>1.2229090699402E-2</v>
      </c>
      <c r="P402" s="21">
        <f t="shared" si="893"/>
        <v>1.1639736930756201E-2</v>
      </c>
      <c r="Q402" s="21">
        <f t="shared" si="893"/>
        <v>8.8985530514990308E-3</v>
      </c>
      <c r="R402" s="21">
        <f t="shared" si="893"/>
        <v>8.4239635554190801E-3</v>
      </c>
      <c r="S402" s="21">
        <f t="shared" si="893"/>
        <v>9.5972017882192196E-4</v>
      </c>
      <c r="T402" s="21">
        <f t="shared" si="893"/>
        <v>0</v>
      </c>
      <c r="U402" s="21">
        <f t="shared" si="893"/>
        <v>0</v>
      </c>
      <c r="V402" s="21">
        <f t="shared" si="893"/>
        <v>0</v>
      </c>
      <c r="W402" s="21">
        <f t="shared" si="893"/>
        <v>0</v>
      </c>
      <c r="X402" s="21">
        <f t="shared" si="893"/>
        <v>0</v>
      </c>
      <c r="Y402" s="21">
        <f t="shared" si="893"/>
        <v>0</v>
      </c>
      <c r="Z402" s="21">
        <f t="shared" si="893"/>
        <v>0</v>
      </c>
      <c r="AA402" s="21">
        <f t="shared" si="893"/>
        <v>0</v>
      </c>
      <c r="AB402" s="21">
        <f t="shared" si="893"/>
        <v>0</v>
      </c>
      <c r="AC402" s="21">
        <f t="shared" si="893"/>
        <v>0</v>
      </c>
      <c r="AD402" s="21">
        <f t="shared" si="893"/>
        <v>0</v>
      </c>
      <c r="AE402" s="21">
        <f t="shared" si="893"/>
        <v>0</v>
      </c>
      <c r="AF402" s="21">
        <f t="shared" si="893"/>
        <v>0</v>
      </c>
      <c r="AG402" s="21">
        <f t="shared" si="893"/>
        <v>0</v>
      </c>
      <c r="AH402" s="21">
        <f t="shared" si="893"/>
        <v>0</v>
      </c>
      <c r="AI402" s="21">
        <f t="shared" si="893"/>
        <v>0</v>
      </c>
      <c r="AJ402" s="21">
        <f t="shared" si="893"/>
        <v>0</v>
      </c>
      <c r="AK402" s="21">
        <f t="shared" si="893"/>
        <v>0</v>
      </c>
      <c r="AL402" s="21">
        <f t="shared" si="893"/>
        <v>0</v>
      </c>
      <c r="AM402" s="21">
        <f t="shared" si="893"/>
        <v>0</v>
      </c>
      <c r="AN402" s="21">
        <f t="shared" si="893"/>
        <v>0</v>
      </c>
      <c r="AO402" s="21">
        <f t="shared" si="893"/>
        <v>0</v>
      </c>
      <c r="AP402" s="21">
        <f t="shared" si="893"/>
        <v>0</v>
      </c>
      <c r="AQ402" s="21">
        <f t="shared" si="893"/>
        <v>0</v>
      </c>
    </row>
    <row r="403" spans="1:47" x14ac:dyDescent="0.25">
      <c r="H403" s="17" t="str">
        <f t="shared" si="894"/>
        <v>DIC5</v>
      </c>
      <c r="J403" s="61" t="s">
        <v>81</v>
      </c>
      <c r="K403" s="19" t="s">
        <v>328</v>
      </c>
      <c r="L403" s="21">
        <f t="shared" si="895"/>
        <v>0.14265221299199998</v>
      </c>
      <c r="M403" s="21">
        <f t="shared" si="893"/>
        <v>0.14265221299199998</v>
      </c>
      <c r="N403" s="21">
        <f t="shared" si="893"/>
        <v>0.14265221299199998</v>
      </c>
      <c r="O403" s="21">
        <f t="shared" si="893"/>
        <v>0.14265221299199998</v>
      </c>
      <c r="P403" s="21">
        <f t="shared" si="893"/>
        <v>0.14265221299199998</v>
      </c>
      <c r="Q403" s="21">
        <f t="shared" si="893"/>
        <v>0.14265221299199998</v>
      </c>
      <c r="R403" s="21">
        <f t="shared" si="893"/>
        <v>0.14265221299199998</v>
      </c>
      <c r="S403" s="21">
        <f t="shared" si="893"/>
        <v>2.8530442598399999E-2</v>
      </c>
      <c r="T403" s="21">
        <f t="shared" si="893"/>
        <v>0</v>
      </c>
      <c r="U403" s="21">
        <f t="shared" si="893"/>
        <v>0</v>
      </c>
      <c r="V403" s="21">
        <f t="shared" si="893"/>
        <v>0</v>
      </c>
      <c r="W403" s="21">
        <f t="shared" si="893"/>
        <v>0</v>
      </c>
      <c r="X403" s="21">
        <f t="shared" si="893"/>
        <v>0</v>
      </c>
      <c r="Y403" s="21">
        <f t="shared" si="893"/>
        <v>0</v>
      </c>
      <c r="Z403" s="21">
        <f t="shared" si="893"/>
        <v>0</v>
      </c>
      <c r="AA403" s="21">
        <f t="shared" si="893"/>
        <v>0</v>
      </c>
      <c r="AB403" s="21">
        <f t="shared" si="893"/>
        <v>0</v>
      </c>
      <c r="AC403" s="21">
        <f t="shared" si="893"/>
        <v>0</v>
      </c>
      <c r="AD403" s="21">
        <f t="shared" si="893"/>
        <v>0</v>
      </c>
      <c r="AE403" s="21">
        <f t="shared" si="893"/>
        <v>0</v>
      </c>
      <c r="AF403" s="21">
        <f t="shared" si="893"/>
        <v>0</v>
      </c>
      <c r="AG403" s="21">
        <f t="shared" si="893"/>
        <v>0</v>
      </c>
      <c r="AH403" s="21">
        <f t="shared" si="893"/>
        <v>0</v>
      </c>
      <c r="AI403" s="21">
        <f t="shared" si="893"/>
        <v>0</v>
      </c>
      <c r="AJ403" s="21">
        <f t="shared" si="893"/>
        <v>0</v>
      </c>
      <c r="AK403" s="21">
        <f t="shared" si="893"/>
        <v>0</v>
      </c>
      <c r="AL403" s="21">
        <f t="shared" si="893"/>
        <v>0</v>
      </c>
      <c r="AM403" s="21">
        <f t="shared" si="893"/>
        <v>0</v>
      </c>
      <c r="AN403" s="21">
        <f t="shared" si="893"/>
        <v>0</v>
      </c>
      <c r="AO403" s="21">
        <f t="shared" si="893"/>
        <v>0</v>
      </c>
      <c r="AP403" s="21">
        <f t="shared" si="893"/>
        <v>0</v>
      </c>
      <c r="AQ403" s="21">
        <f t="shared" si="893"/>
        <v>0</v>
      </c>
    </row>
    <row r="404" spans="1:47" x14ac:dyDescent="0.25">
      <c r="H404" s="17" t="str">
        <f t="shared" si="894"/>
        <v>DIC5</v>
      </c>
      <c r="J404" s="61" t="s">
        <v>82</v>
      </c>
      <c r="K404" s="19" t="s">
        <v>330</v>
      </c>
      <c r="L404" s="21">
        <f>+L417+L469</f>
        <v>0.29458352616369599</v>
      </c>
      <c r="M404" s="21">
        <f t="shared" si="893"/>
        <v>0.26896729864694802</v>
      </c>
      <c r="N404" s="21">
        <f t="shared" si="893"/>
        <v>0.24195814212703301</v>
      </c>
      <c r="O404" s="21">
        <f t="shared" si="893"/>
        <v>0.214948985607117</v>
      </c>
      <c r="P404" s="21">
        <f t="shared" si="893"/>
        <v>0.187939829087201</v>
      </c>
      <c r="Q404" s="21">
        <f t="shared" si="893"/>
        <v>0.1581251428074287</v>
      </c>
      <c r="R404" s="21">
        <f t="shared" si="893"/>
        <v>0.1244915384052353</v>
      </c>
      <c r="S404" s="21">
        <f t="shared" si="893"/>
        <v>0.15756316784274099</v>
      </c>
      <c r="T404" s="21">
        <f t="shared" si="893"/>
        <v>0.150393632219324</v>
      </c>
      <c r="U404" s="21">
        <f t="shared" si="893"/>
        <v>1.10951721216E-2</v>
      </c>
      <c r="V404" s="21">
        <f t="shared" si="893"/>
        <v>1.10951721216E-2</v>
      </c>
      <c r="W404" s="21">
        <f t="shared" si="893"/>
        <v>1.10951721216E-2</v>
      </c>
      <c r="X404" s="21">
        <f t="shared" si="893"/>
        <v>1.10951721216E-2</v>
      </c>
      <c r="Y404" s="21">
        <f t="shared" si="893"/>
        <v>1.10951721216E-2</v>
      </c>
      <c r="Z404" s="21">
        <f t="shared" si="893"/>
        <v>8.4302838624475095E-3</v>
      </c>
      <c r="AA404" s="21">
        <f t="shared" si="893"/>
        <v>0</v>
      </c>
      <c r="AB404" s="21">
        <f t="shared" si="893"/>
        <v>0</v>
      </c>
      <c r="AC404" s="21">
        <f t="shared" si="893"/>
        <v>0</v>
      </c>
      <c r="AD404" s="21">
        <f t="shared" si="893"/>
        <v>0</v>
      </c>
      <c r="AE404" s="21">
        <f t="shared" si="893"/>
        <v>0</v>
      </c>
      <c r="AF404" s="21">
        <f t="shared" si="893"/>
        <v>0</v>
      </c>
      <c r="AG404" s="21">
        <f t="shared" si="893"/>
        <v>0</v>
      </c>
      <c r="AH404" s="21">
        <f t="shared" si="893"/>
        <v>0</v>
      </c>
      <c r="AI404" s="21">
        <f t="shared" si="893"/>
        <v>0</v>
      </c>
      <c r="AJ404" s="21">
        <f t="shared" si="893"/>
        <v>0</v>
      </c>
      <c r="AK404" s="21">
        <f t="shared" si="893"/>
        <v>0</v>
      </c>
      <c r="AL404" s="21">
        <f t="shared" si="893"/>
        <v>0</v>
      </c>
      <c r="AM404" s="21">
        <f t="shared" si="893"/>
        <v>0</v>
      </c>
      <c r="AN404" s="21">
        <f t="shared" si="893"/>
        <v>0</v>
      </c>
      <c r="AO404" s="21">
        <f t="shared" si="893"/>
        <v>0</v>
      </c>
      <c r="AP404" s="21">
        <f t="shared" si="893"/>
        <v>0</v>
      </c>
      <c r="AQ404" s="21">
        <f t="shared" si="893"/>
        <v>0</v>
      </c>
    </row>
    <row r="405" spans="1:47" x14ac:dyDescent="0.25">
      <c r="H405" s="17" t="str">
        <f t="shared" si="894"/>
        <v>DIC5</v>
      </c>
      <c r="J405" s="61" t="s">
        <v>83</v>
      </c>
      <c r="K405" s="19" t="s">
        <v>332</v>
      </c>
      <c r="L405" s="21">
        <f t="shared" si="895"/>
        <v>0.17346361408197269</v>
      </c>
      <c r="M405" s="21">
        <f t="shared" si="893"/>
        <v>0.16588389797799369</v>
      </c>
      <c r="N405" s="21">
        <f t="shared" si="893"/>
        <v>0.16298901170785235</v>
      </c>
      <c r="O405" s="21">
        <f t="shared" si="893"/>
        <v>0.16009412543771001</v>
      </c>
      <c r="P405" s="21">
        <f t="shared" si="893"/>
        <v>0.15719923916756867</v>
      </c>
      <c r="Q405" s="21">
        <f t="shared" si="893"/>
        <v>0.141839003193309</v>
      </c>
      <c r="R405" s="21">
        <f t="shared" si="893"/>
        <v>0.130125184843427</v>
      </c>
      <c r="S405" s="21">
        <f t="shared" si="893"/>
        <v>0.1487239234508638</v>
      </c>
      <c r="T405" s="21">
        <f t="shared" si="893"/>
        <v>0.1360524650877831</v>
      </c>
      <c r="U405" s="21">
        <f t="shared" si="893"/>
        <v>0.12517085106475459</v>
      </c>
      <c r="V405" s="21">
        <f t="shared" si="893"/>
        <v>0.11428923704172611</v>
      </c>
      <c r="W405" s="21">
        <f t="shared" si="893"/>
        <v>0.10340762301869749</v>
      </c>
      <c r="X405" s="21">
        <f t="shared" si="893"/>
        <v>9.6305987451729802E-2</v>
      </c>
      <c r="Y405" s="21">
        <f t="shared" si="893"/>
        <v>8.9204351884762084E-2</v>
      </c>
      <c r="Z405" s="21">
        <f t="shared" si="893"/>
        <v>3.6496388099613059E-2</v>
      </c>
      <c r="AA405" s="21">
        <f t="shared" si="893"/>
        <v>0</v>
      </c>
      <c r="AB405" s="21">
        <f t="shared" si="893"/>
        <v>0</v>
      </c>
      <c r="AC405" s="21">
        <f t="shared" si="893"/>
        <v>0</v>
      </c>
      <c r="AD405" s="21">
        <f t="shared" si="893"/>
        <v>0</v>
      </c>
      <c r="AE405" s="21">
        <f t="shared" si="893"/>
        <v>0</v>
      </c>
      <c r="AF405" s="21">
        <f t="shared" si="893"/>
        <v>0</v>
      </c>
      <c r="AG405" s="21">
        <f t="shared" si="893"/>
        <v>0</v>
      </c>
      <c r="AH405" s="21">
        <f t="shared" si="893"/>
        <v>0</v>
      </c>
      <c r="AI405" s="21">
        <f t="shared" si="893"/>
        <v>0</v>
      </c>
      <c r="AJ405" s="21">
        <f t="shared" si="893"/>
        <v>0</v>
      </c>
      <c r="AK405" s="21">
        <f t="shared" si="893"/>
        <v>0</v>
      </c>
      <c r="AL405" s="21">
        <f t="shared" si="893"/>
        <v>0</v>
      </c>
      <c r="AM405" s="21">
        <f t="shared" si="893"/>
        <v>0</v>
      </c>
      <c r="AN405" s="21">
        <f t="shared" si="893"/>
        <v>0</v>
      </c>
      <c r="AO405" s="21">
        <f t="shared" si="893"/>
        <v>0</v>
      </c>
      <c r="AP405" s="21">
        <f t="shared" si="893"/>
        <v>0</v>
      </c>
      <c r="AQ405" s="21">
        <f t="shared" si="893"/>
        <v>0</v>
      </c>
    </row>
    <row r="406" spans="1:47" s="68" customFormat="1" x14ac:dyDescent="0.25">
      <c r="A406" s="70"/>
      <c r="F406" s="95"/>
      <c r="H406" s="71"/>
      <c r="I406" s="71"/>
      <c r="L406" s="69">
        <f>+SUM(L399:L405)</f>
        <v>5.6140654276146345</v>
      </c>
      <c r="M406" s="69">
        <f t="shared" ref="M406" si="896">+SUM(M399:M405)</f>
        <v>5.2526750628106695</v>
      </c>
      <c r="N406" s="69">
        <f t="shared" ref="N406" si="897">+SUM(N399:N405)</f>
        <v>4.7176787977556325</v>
      </c>
      <c r="O406" s="69">
        <f t="shared" ref="O406" si="898">+SUM(O399:O405)</f>
        <v>4.6709868299762336</v>
      </c>
      <c r="P406" s="69">
        <f t="shared" ref="P406" si="899">+SUM(P399:P405)</f>
        <v>3.3285513518750722</v>
      </c>
      <c r="Q406" s="69">
        <f t="shared" ref="Q406" si="900">+SUM(Q399:Q405)</f>
        <v>2.6652023175358419</v>
      </c>
      <c r="R406" s="69">
        <f t="shared" ref="R406" si="901">+SUM(R399:R405)</f>
        <v>2.5209227741090583</v>
      </c>
      <c r="S406" s="69">
        <f t="shared" ref="S406" si="902">+SUM(S399:S405)</f>
        <v>2.3729312026653506</v>
      </c>
      <c r="T406" s="69">
        <f t="shared" ref="T406" si="903">+SUM(T399:T405)</f>
        <v>1.4581780609528319</v>
      </c>
      <c r="U406" s="69">
        <f t="shared" ref="U406" si="904">+SUM(U399:U405)</f>
        <v>1.0332043350205617</v>
      </c>
      <c r="V406" s="69">
        <f t="shared" ref="V406" si="905">+SUM(V399:V405)</f>
        <v>0.70752659850059718</v>
      </c>
      <c r="W406" s="69">
        <f t="shared" ref="W406" si="906">+SUM(W399:W405)</f>
        <v>0.69083121477826359</v>
      </c>
      <c r="X406" s="69">
        <f t="shared" ref="X406" si="907">+SUM(X399:X405)</f>
        <v>0.68372957921129585</v>
      </c>
      <c r="Y406" s="69">
        <f t="shared" ref="Y406" si="908">+SUM(Y399:Y405)</f>
        <v>0.52518779995179776</v>
      </c>
      <c r="Z406" s="69">
        <f t="shared" ref="Z406" si="909">+SUM(Z399:Z405)</f>
        <v>4.4926671962060571E-2</v>
      </c>
      <c r="AA406" s="69">
        <f t="shared" ref="AA406" si="910">+SUM(AA399:AA405)</f>
        <v>0</v>
      </c>
      <c r="AB406" s="69">
        <f t="shared" ref="AB406" si="911">+SUM(AB399:AB405)</f>
        <v>0</v>
      </c>
      <c r="AC406" s="69">
        <f t="shared" ref="AC406" si="912">+SUM(AC399:AC405)</f>
        <v>0</v>
      </c>
      <c r="AD406" s="69">
        <f t="shared" ref="AD406" si="913">+SUM(AD399:AD405)</f>
        <v>0</v>
      </c>
      <c r="AE406" s="69">
        <f t="shared" ref="AE406" si="914">+SUM(AE399:AE405)</f>
        <v>0</v>
      </c>
      <c r="AF406" s="69">
        <f t="shared" ref="AF406" si="915">+SUM(AF399:AF405)</f>
        <v>0</v>
      </c>
      <c r="AG406" s="69">
        <f t="shared" ref="AG406" si="916">+SUM(AG399:AG405)</f>
        <v>0</v>
      </c>
      <c r="AH406" s="69">
        <f t="shared" ref="AH406" si="917">+SUM(AH399:AH405)</f>
        <v>0</v>
      </c>
      <c r="AI406" s="69">
        <f t="shared" ref="AI406" si="918">+SUM(AI399:AI405)</f>
        <v>0</v>
      </c>
      <c r="AJ406" s="69">
        <f t="shared" ref="AJ406" si="919">+SUM(AJ399:AJ405)</f>
        <v>0</v>
      </c>
      <c r="AK406" s="69">
        <f t="shared" ref="AK406" si="920">+SUM(AK399:AK405)</f>
        <v>0</v>
      </c>
      <c r="AL406" s="69">
        <f t="shared" ref="AL406" si="921">+SUM(AL399:AL405)</f>
        <v>0</v>
      </c>
      <c r="AM406" s="69">
        <f t="shared" ref="AM406" si="922">+SUM(AM399:AM405)</f>
        <v>0</v>
      </c>
      <c r="AN406" s="69">
        <f t="shared" ref="AN406" si="923">+SUM(AN399:AN405)</f>
        <v>0</v>
      </c>
      <c r="AO406" s="69">
        <f t="shared" ref="AO406" si="924">+SUM(AO399:AO405)</f>
        <v>0</v>
      </c>
      <c r="AP406" s="69">
        <f t="shared" ref="AP406" si="925">+SUM(AP399:AP405)</f>
        <v>0</v>
      </c>
      <c r="AQ406" s="69">
        <f t="shared" ref="AQ406" si="926">+SUM(AQ399:AQ405)</f>
        <v>0</v>
      </c>
    </row>
    <row r="407" spans="1:47" s="68" customFormat="1" x14ac:dyDescent="0.25">
      <c r="A407" s="79"/>
      <c r="F407" s="95"/>
      <c r="H407" s="71"/>
      <c r="I407" s="71"/>
    </row>
    <row r="408" spans="1:47" s="90" customFormat="1" ht="18.75" x14ac:dyDescent="0.3">
      <c r="F408" s="93"/>
      <c r="H408" s="91"/>
      <c r="I408" s="91"/>
      <c r="K408" s="92" t="s">
        <v>456</v>
      </c>
    </row>
    <row r="409" spans="1:47" x14ac:dyDescent="0.25">
      <c r="J409" s="106" t="s">
        <v>348</v>
      </c>
      <c r="K409" s="41" t="s">
        <v>26</v>
      </c>
    </row>
    <row r="410" spans="1:47" x14ac:dyDescent="0.25">
      <c r="H410" s="12"/>
      <c r="I410" s="12"/>
      <c r="J410" s="15"/>
      <c r="K410" s="23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</row>
    <row r="411" spans="1:47" x14ac:dyDescent="0.25">
      <c r="L411" s="40">
        <v>2019</v>
      </c>
      <c r="M411" s="40">
        <v>2020</v>
      </c>
      <c r="N411" s="40">
        <v>2021</v>
      </c>
      <c r="O411" s="40">
        <v>2022</v>
      </c>
      <c r="P411" s="40">
        <v>2023</v>
      </c>
      <c r="Q411" s="40">
        <v>2024</v>
      </c>
      <c r="R411" s="40">
        <v>2025</v>
      </c>
      <c r="S411" s="40">
        <v>2026</v>
      </c>
      <c r="T411" s="40">
        <v>2027</v>
      </c>
      <c r="U411" s="40">
        <v>2028</v>
      </c>
      <c r="V411" s="40">
        <v>2029</v>
      </c>
      <c r="W411" s="40">
        <v>2030</v>
      </c>
      <c r="X411" s="40">
        <v>2031</v>
      </c>
      <c r="Y411" s="40">
        <v>2032</v>
      </c>
      <c r="Z411" s="40">
        <v>2033</v>
      </c>
      <c r="AA411" s="40">
        <v>2034</v>
      </c>
      <c r="AB411" s="40">
        <v>2035</v>
      </c>
      <c r="AC411" s="40">
        <v>2036</v>
      </c>
      <c r="AD411" s="40">
        <v>2037</v>
      </c>
      <c r="AE411" s="40">
        <v>2038</v>
      </c>
      <c r="AF411" s="40">
        <v>2039</v>
      </c>
      <c r="AG411" s="40">
        <v>2040</v>
      </c>
      <c r="AH411" s="40">
        <v>2041</v>
      </c>
      <c r="AI411" s="40">
        <v>2042</v>
      </c>
      <c r="AJ411" s="40">
        <v>2043</v>
      </c>
      <c r="AK411" s="40">
        <v>2044</v>
      </c>
      <c r="AL411" s="40">
        <v>2045</v>
      </c>
      <c r="AM411" s="40">
        <v>2046</v>
      </c>
      <c r="AN411" s="40">
        <v>2047</v>
      </c>
      <c r="AO411" s="40">
        <v>2048</v>
      </c>
      <c r="AP411" s="40">
        <v>2049</v>
      </c>
      <c r="AQ411" s="40">
        <v>2050</v>
      </c>
    </row>
    <row r="412" spans="1:47" x14ac:dyDescent="0.25">
      <c r="H412" s="17" t="str">
        <f>+$H$1</f>
        <v>DIC5</v>
      </c>
      <c r="J412" s="61" t="s">
        <v>78</v>
      </c>
      <c r="K412" s="19" t="s">
        <v>320</v>
      </c>
      <c r="L412" s="21">
        <f>+L425+L451+L438</f>
        <v>0.73408618936161696</v>
      </c>
      <c r="M412" s="21">
        <f t="shared" ref="M412:AQ412" si="927">+M425+M451+M438</f>
        <v>0.59320181882106504</v>
      </c>
      <c r="N412" s="21">
        <f t="shared" si="927"/>
        <v>0.46444457492948998</v>
      </c>
      <c r="O412" s="21">
        <f t="shared" si="927"/>
        <v>0.54238420429190404</v>
      </c>
      <c r="P412" s="21">
        <f t="shared" si="927"/>
        <v>0.51697539702732298</v>
      </c>
      <c r="Q412" s="21">
        <f t="shared" si="927"/>
        <v>0</v>
      </c>
      <c r="R412" s="21">
        <f t="shared" si="927"/>
        <v>0</v>
      </c>
      <c r="S412" s="21">
        <f t="shared" si="927"/>
        <v>0</v>
      </c>
      <c r="T412" s="21">
        <f t="shared" si="927"/>
        <v>0</v>
      </c>
      <c r="U412" s="21">
        <f t="shared" si="927"/>
        <v>0</v>
      </c>
      <c r="V412" s="21">
        <f t="shared" si="927"/>
        <v>0</v>
      </c>
      <c r="W412" s="21">
        <f t="shared" si="927"/>
        <v>0</v>
      </c>
      <c r="X412" s="21">
        <f t="shared" si="927"/>
        <v>0</v>
      </c>
      <c r="Y412" s="21">
        <f t="shared" si="927"/>
        <v>0</v>
      </c>
      <c r="Z412" s="21">
        <f t="shared" si="927"/>
        <v>0</v>
      </c>
      <c r="AA412" s="21">
        <f t="shared" si="927"/>
        <v>0</v>
      </c>
      <c r="AB412" s="21">
        <f t="shared" si="927"/>
        <v>0</v>
      </c>
      <c r="AC412" s="21">
        <f t="shared" si="927"/>
        <v>0</v>
      </c>
      <c r="AD412" s="21">
        <f t="shared" si="927"/>
        <v>0</v>
      </c>
      <c r="AE412" s="21">
        <f t="shared" si="927"/>
        <v>0</v>
      </c>
      <c r="AF412" s="21">
        <f t="shared" si="927"/>
        <v>0</v>
      </c>
      <c r="AG412" s="21">
        <f t="shared" si="927"/>
        <v>0</v>
      </c>
      <c r="AH412" s="21">
        <f t="shared" si="927"/>
        <v>0</v>
      </c>
      <c r="AI412" s="21">
        <f t="shared" si="927"/>
        <v>0</v>
      </c>
      <c r="AJ412" s="21">
        <f t="shared" si="927"/>
        <v>0</v>
      </c>
      <c r="AK412" s="21">
        <f t="shared" si="927"/>
        <v>0</v>
      </c>
      <c r="AL412" s="21">
        <f t="shared" si="927"/>
        <v>0</v>
      </c>
      <c r="AM412" s="21">
        <f t="shared" si="927"/>
        <v>0</v>
      </c>
      <c r="AN412" s="21">
        <f t="shared" si="927"/>
        <v>0</v>
      </c>
      <c r="AO412" s="21">
        <f t="shared" si="927"/>
        <v>0</v>
      </c>
      <c r="AP412" s="21">
        <f t="shared" si="927"/>
        <v>0</v>
      </c>
      <c r="AQ412" s="21">
        <f t="shared" si="927"/>
        <v>0</v>
      </c>
    </row>
    <row r="413" spans="1:47" x14ac:dyDescent="0.25">
      <c r="H413" s="17" t="str">
        <f t="shared" ref="H413:H418" si="928">+$H$1</f>
        <v>DIC5</v>
      </c>
      <c r="J413" s="61" t="s">
        <v>79</v>
      </c>
      <c r="K413" s="19" t="s">
        <v>322</v>
      </c>
      <c r="L413" s="21">
        <f t="shared" ref="L413:AQ413" si="929">+L426+L452+L439</f>
        <v>0.427956638976</v>
      </c>
      <c r="M413" s="21">
        <f t="shared" si="929"/>
        <v>0.427956638976</v>
      </c>
      <c r="N413" s="21">
        <f t="shared" si="929"/>
        <v>0.427956638976</v>
      </c>
      <c r="O413" s="21">
        <f t="shared" si="929"/>
        <v>0.427956638976</v>
      </c>
      <c r="P413" s="21">
        <f t="shared" si="929"/>
        <v>0.427956638976</v>
      </c>
      <c r="Q413" s="21">
        <f t="shared" si="929"/>
        <v>0.427956638976</v>
      </c>
      <c r="R413" s="21">
        <f t="shared" si="929"/>
        <v>0.427956638976</v>
      </c>
      <c r="S413" s="21">
        <f t="shared" si="929"/>
        <v>0.427956638976</v>
      </c>
      <c r="T413" s="21">
        <f t="shared" si="929"/>
        <v>0.427956638976</v>
      </c>
      <c r="U413" s="21">
        <f t="shared" si="929"/>
        <v>0.427956638976</v>
      </c>
      <c r="V413" s="21">
        <f t="shared" si="929"/>
        <v>0.34236531118079999</v>
      </c>
      <c r="W413" s="21">
        <f t="shared" si="929"/>
        <v>0.34236531118079999</v>
      </c>
      <c r="X413" s="21">
        <f t="shared" si="929"/>
        <v>0.34236531118079999</v>
      </c>
      <c r="Y413" s="21">
        <f t="shared" si="929"/>
        <v>0.34236531118079999</v>
      </c>
      <c r="Z413" s="21">
        <f t="shared" si="929"/>
        <v>0</v>
      </c>
      <c r="AA413" s="21">
        <f t="shared" si="929"/>
        <v>0</v>
      </c>
      <c r="AB413" s="21">
        <f t="shared" si="929"/>
        <v>0</v>
      </c>
      <c r="AC413" s="21">
        <f t="shared" si="929"/>
        <v>0</v>
      </c>
      <c r="AD413" s="21">
        <f t="shared" si="929"/>
        <v>0</v>
      </c>
      <c r="AE413" s="21">
        <f t="shared" si="929"/>
        <v>0</v>
      </c>
      <c r="AF413" s="21">
        <f t="shared" si="929"/>
        <v>0</v>
      </c>
      <c r="AG413" s="21">
        <f t="shared" si="929"/>
        <v>0</v>
      </c>
      <c r="AH413" s="21">
        <f t="shared" si="929"/>
        <v>0</v>
      </c>
      <c r="AI413" s="21">
        <f t="shared" si="929"/>
        <v>0</v>
      </c>
      <c r="AJ413" s="21">
        <f t="shared" si="929"/>
        <v>0</v>
      </c>
      <c r="AK413" s="21">
        <f t="shared" si="929"/>
        <v>0</v>
      </c>
      <c r="AL413" s="21">
        <f t="shared" si="929"/>
        <v>0</v>
      </c>
      <c r="AM413" s="21">
        <f t="shared" si="929"/>
        <v>0</v>
      </c>
      <c r="AN413" s="21">
        <f t="shared" si="929"/>
        <v>0</v>
      </c>
      <c r="AO413" s="21">
        <f t="shared" si="929"/>
        <v>0</v>
      </c>
      <c r="AP413" s="21">
        <f t="shared" si="929"/>
        <v>0</v>
      </c>
      <c r="AQ413" s="21">
        <f t="shared" si="929"/>
        <v>0</v>
      </c>
    </row>
    <row r="414" spans="1:47" x14ac:dyDescent="0.25">
      <c r="H414" s="17" t="str">
        <f t="shared" si="928"/>
        <v>DIC5</v>
      </c>
      <c r="J414" s="61" t="s">
        <v>79</v>
      </c>
      <c r="K414" s="19" t="s">
        <v>324</v>
      </c>
      <c r="L414" s="21">
        <f t="shared" ref="L414:AQ414" si="930">+L427+L453+L440</f>
        <v>0</v>
      </c>
      <c r="M414" s="21">
        <f t="shared" si="930"/>
        <v>0</v>
      </c>
      <c r="N414" s="21">
        <f t="shared" si="930"/>
        <v>0</v>
      </c>
      <c r="O414" s="21">
        <f t="shared" si="930"/>
        <v>0</v>
      </c>
      <c r="P414" s="21">
        <f t="shared" si="930"/>
        <v>0</v>
      </c>
      <c r="Q414" s="21">
        <f t="shared" si="930"/>
        <v>0</v>
      </c>
      <c r="R414" s="21">
        <f t="shared" si="930"/>
        <v>0</v>
      </c>
      <c r="S414" s="21">
        <f t="shared" si="930"/>
        <v>0</v>
      </c>
      <c r="T414" s="21">
        <f t="shared" si="930"/>
        <v>0</v>
      </c>
      <c r="U414" s="21">
        <f t="shared" si="930"/>
        <v>0</v>
      </c>
      <c r="V414" s="21">
        <f t="shared" si="930"/>
        <v>0</v>
      </c>
      <c r="W414" s="21">
        <f t="shared" si="930"/>
        <v>0</v>
      </c>
      <c r="X414" s="21">
        <f t="shared" si="930"/>
        <v>0</v>
      </c>
      <c r="Y414" s="21">
        <f t="shared" si="930"/>
        <v>0</v>
      </c>
      <c r="Z414" s="21">
        <f t="shared" si="930"/>
        <v>0</v>
      </c>
      <c r="AA414" s="21">
        <f t="shared" si="930"/>
        <v>0</v>
      </c>
      <c r="AB414" s="21">
        <f t="shared" si="930"/>
        <v>0</v>
      </c>
      <c r="AC414" s="21">
        <f t="shared" si="930"/>
        <v>0</v>
      </c>
      <c r="AD414" s="21">
        <f t="shared" si="930"/>
        <v>0</v>
      </c>
      <c r="AE414" s="21">
        <f t="shared" si="930"/>
        <v>0</v>
      </c>
      <c r="AF414" s="21">
        <f t="shared" si="930"/>
        <v>0</v>
      </c>
      <c r="AG414" s="21">
        <f t="shared" si="930"/>
        <v>0</v>
      </c>
      <c r="AH414" s="21">
        <f t="shared" si="930"/>
        <v>0</v>
      </c>
      <c r="AI414" s="21">
        <f t="shared" si="930"/>
        <v>0</v>
      </c>
      <c r="AJ414" s="21">
        <f t="shared" si="930"/>
        <v>0</v>
      </c>
      <c r="AK414" s="21">
        <f t="shared" si="930"/>
        <v>0</v>
      </c>
      <c r="AL414" s="21">
        <f t="shared" si="930"/>
        <v>0</v>
      </c>
      <c r="AM414" s="21">
        <f t="shared" si="930"/>
        <v>0</v>
      </c>
      <c r="AN414" s="21">
        <f t="shared" si="930"/>
        <v>0</v>
      </c>
      <c r="AO414" s="21">
        <f t="shared" si="930"/>
        <v>0</v>
      </c>
      <c r="AP414" s="21">
        <f t="shared" si="930"/>
        <v>0</v>
      </c>
      <c r="AQ414" s="21">
        <f t="shared" si="930"/>
        <v>0</v>
      </c>
    </row>
    <row r="415" spans="1:47" x14ac:dyDescent="0.25">
      <c r="H415" s="17" t="str">
        <f t="shared" si="928"/>
        <v>DIC5</v>
      </c>
      <c r="J415" s="61" t="s">
        <v>80</v>
      </c>
      <c r="K415" s="19" t="s">
        <v>326</v>
      </c>
      <c r="L415" s="21">
        <f t="shared" ref="L415:AQ415" si="931">+L428+L454+L441</f>
        <v>1.41886919801496E-2</v>
      </c>
      <c r="M415" s="21">
        <f t="shared" si="931"/>
        <v>1.34077982366938E-2</v>
      </c>
      <c r="N415" s="21">
        <f t="shared" si="931"/>
        <v>1.2818444468047901E-2</v>
      </c>
      <c r="O415" s="21">
        <f t="shared" si="931"/>
        <v>1.2229090699402E-2</v>
      </c>
      <c r="P415" s="21">
        <f t="shared" si="931"/>
        <v>1.1639736930756201E-2</v>
      </c>
      <c r="Q415" s="21">
        <f t="shared" si="931"/>
        <v>0</v>
      </c>
      <c r="R415" s="21">
        <f t="shared" si="931"/>
        <v>0</v>
      </c>
      <c r="S415" s="21">
        <f t="shared" si="931"/>
        <v>0</v>
      </c>
      <c r="T415" s="21">
        <f t="shared" si="931"/>
        <v>0</v>
      </c>
      <c r="U415" s="21">
        <f t="shared" si="931"/>
        <v>0</v>
      </c>
      <c r="V415" s="21">
        <f t="shared" si="931"/>
        <v>0</v>
      </c>
      <c r="W415" s="21">
        <f t="shared" si="931"/>
        <v>0</v>
      </c>
      <c r="X415" s="21">
        <f t="shared" si="931"/>
        <v>0</v>
      </c>
      <c r="Y415" s="21">
        <f t="shared" si="931"/>
        <v>0</v>
      </c>
      <c r="Z415" s="21">
        <f t="shared" si="931"/>
        <v>0</v>
      </c>
      <c r="AA415" s="21">
        <f t="shared" si="931"/>
        <v>0</v>
      </c>
      <c r="AB415" s="21">
        <f t="shared" si="931"/>
        <v>0</v>
      </c>
      <c r="AC415" s="21">
        <f t="shared" si="931"/>
        <v>0</v>
      </c>
      <c r="AD415" s="21">
        <f t="shared" si="931"/>
        <v>0</v>
      </c>
      <c r="AE415" s="21">
        <f t="shared" si="931"/>
        <v>0</v>
      </c>
      <c r="AF415" s="21">
        <f t="shared" si="931"/>
        <v>0</v>
      </c>
      <c r="AG415" s="21">
        <f t="shared" si="931"/>
        <v>0</v>
      </c>
      <c r="AH415" s="21">
        <f t="shared" si="931"/>
        <v>0</v>
      </c>
      <c r="AI415" s="21">
        <f t="shared" si="931"/>
        <v>0</v>
      </c>
      <c r="AJ415" s="21">
        <f t="shared" si="931"/>
        <v>0</v>
      </c>
      <c r="AK415" s="21">
        <f t="shared" si="931"/>
        <v>0</v>
      </c>
      <c r="AL415" s="21">
        <f t="shared" si="931"/>
        <v>0</v>
      </c>
      <c r="AM415" s="21">
        <f t="shared" si="931"/>
        <v>0</v>
      </c>
      <c r="AN415" s="21">
        <f t="shared" si="931"/>
        <v>0</v>
      </c>
      <c r="AO415" s="21">
        <f t="shared" si="931"/>
        <v>0</v>
      </c>
      <c r="AP415" s="21">
        <f t="shared" si="931"/>
        <v>0</v>
      </c>
      <c r="AQ415" s="21">
        <f t="shared" si="931"/>
        <v>0</v>
      </c>
    </row>
    <row r="416" spans="1:47" x14ac:dyDescent="0.25">
      <c r="H416" s="17" t="str">
        <f t="shared" si="928"/>
        <v>DIC5</v>
      </c>
      <c r="J416" s="61" t="s">
        <v>81</v>
      </c>
      <c r="K416" s="19" t="s">
        <v>328</v>
      </c>
      <c r="L416" s="21">
        <f t="shared" ref="L416:AQ416" si="932">+L429+L455+L442</f>
        <v>0.14265221299199998</v>
      </c>
      <c r="M416" s="21">
        <f t="shared" si="932"/>
        <v>0.14265221299199998</v>
      </c>
      <c r="N416" s="21">
        <f t="shared" si="932"/>
        <v>0.14265221299199998</v>
      </c>
      <c r="O416" s="21">
        <f t="shared" si="932"/>
        <v>0.14265221299199998</v>
      </c>
      <c r="P416" s="21">
        <f t="shared" si="932"/>
        <v>0.14265221299199998</v>
      </c>
      <c r="Q416" s="21">
        <f t="shared" si="932"/>
        <v>0.14265221299199998</v>
      </c>
      <c r="R416" s="21">
        <f t="shared" si="932"/>
        <v>0.14265221299199998</v>
      </c>
      <c r="S416" s="21">
        <f t="shared" si="932"/>
        <v>2.8530442598399999E-2</v>
      </c>
      <c r="T416" s="21">
        <f t="shared" si="932"/>
        <v>0</v>
      </c>
      <c r="U416" s="21">
        <f t="shared" si="932"/>
        <v>0</v>
      </c>
      <c r="V416" s="21">
        <f t="shared" si="932"/>
        <v>0</v>
      </c>
      <c r="W416" s="21">
        <f t="shared" si="932"/>
        <v>0</v>
      </c>
      <c r="X416" s="21">
        <f t="shared" si="932"/>
        <v>0</v>
      </c>
      <c r="Y416" s="21">
        <f t="shared" si="932"/>
        <v>0</v>
      </c>
      <c r="Z416" s="21">
        <f t="shared" si="932"/>
        <v>0</v>
      </c>
      <c r="AA416" s="21">
        <f t="shared" si="932"/>
        <v>0</v>
      </c>
      <c r="AB416" s="21">
        <f t="shared" si="932"/>
        <v>0</v>
      </c>
      <c r="AC416" s="21">
        <f t="shared" si="932"/>
        <v>0</v>
      </c>
      <c r="AD416" s="21">
        <f t="shared" si="932"/>
        <v>0</v>
      </c>
      <c r="AE416" s="21">
        <f t="shared" si="932"/>
        <v>0</v>
      </c>
      <c r="AF416" s="21">
        <f t="shared" si="932"/>
        <v>0</v>
      </c>
      <c r="AG416" s="21">
        <f t="shared" si="932"/>
        <v>0</v>
      </c>
      <c r="AH416" s="21">
        <f t="shared" si="932"/>
        <v>0</v>
      </c>
      <c r="AI416" s="21">
        <f t="shared" si="932"/>
        <v>0</v>
      </c>
      <c r="AJ416" s="21">
        <f t="shared" si="932"/>
        <v>0</v>
      </c>
      <c r="AK416" s="21">
        <f t="shared" si="932"/>
        <v>0</v>
      </c>
      <c r="AL416" s="21">
        <f t="shared" si="932"/>
        <v>0</v>
      </c>
      <c r="AM416" s="21">
        <f t="shared" si="932"/>
        <v>0</v>
      </c>
      <c r="AN416" s="21">
        <f t="shared" si="932"/>
        <v>0</v>
      </c>
      <c r="AO416" s="21">
        <f t="shared" si="932"/>
        <v>0</v>
      </c>
      <c r="AP416" s="21">
        <f t="shared" si="932"/>
        <v>0</v>
      </c>
      <c r="AQ416" s="21">
        <f t="shared" si="932"/>
        <v>0</v>
      </c>
    </row>
    <row r="417" spans="1:47" x14ac:dyDescent="0.25">
      <c r="H417" s="17" t="str">
        <f t="shared" si="928"/>
        <v>DIC5</v>
      </c>
      <c r="J417" s="61" t="s">
        <v>82</v>
      </c>
      <c r="K417" s="19" t="s">
        <v>330</v>
      </c>
      <c r="L417" s="21">
        <f>+L430+L456+L443</f>
        <v>5.5475860607999999E-2</v>
      </c>
      <c r="M417" s="21">
        <f t="shared" ref="M417:AQ417" si="933">+M430+M456+M443</f>
        <v>5.5475860607999999E-2</v>
      </c>
      <c r="N417" s="21">
        <f t="shared" si="933"/>
        <v>5.5475860607999999E-2</v>
      </c>
      <c r="O417" s="21">
        <f t="shared" si="933"/>
        <v>5.5475860607999999E-2</v>
      </c>
      <c r="P417" s="21">
        <f t="shared" si="933"/>
        <v>5.5475860607999999E-2</v>
      </c>
      <c r="Q417" s="21">
        <f t="shared" si="933"/>
        <v>5.4610921820838702E-2</v>
      </c>
      <c r="R417" s="21">
        <f t="shared" si="933"/>
        <v>4.9927064911256501E-2</v>
      </c>
      <c r="S417" s="21">
        <f t="shared" si="933"/>
        <v>1.10951721216E-2</v>
      </c>
      <c r="T417" s="21">
        <f t="shared" si="933"/>
        <v>1.10951721216E-2</v>
      </c>
      <c r="U417" s="21">
        <f t="shared" si="933"/>
        <v>1.10951721216E-2</v>
      </c>
      <c r="V417" s="21">
        <f t="shared" si="933"/>
        <v>1.10951721216E-2</v>
      </c>
      <c r="W417" s="21">
        <f t="shared" si="933"/>
        <v>1.10951721216E-2</v>
      </c>
      <c r="X417" s="21">
        <f t="shared" si="933"/>
        <v>1.10951721216E-2</v>
      </c>
      <c r="Y417" s="21">
        <f t="shared" si="933"/>
        <v>1.10951721216E-2</v>
      </c>
      <c r="Z417" s="21">
        <f t="shared" si="933"/>
        <v>8.4302838624475095E-3</v>
      </c>
      <c r="AA417" s="21">
        <f t="shared" si="933"/>
        <v>0</v>
      </c>
      <c r="AB417" s="21">
        <f t="shared" si="933"/>
        <v>0</v>
      </c>
      <c r="AC417" s="21">
        <f t="shared" si="933"/>
        <v>0</v>
      </c>
      <c r="AD417" s="21">
        <f t="shared" si="933"/>
        <v>0</v>
      </c>
      <c r="AE417" s="21">
        <f t="shared" si="933"/>
        <v>0</v>
      </c>
      <c r="AF417" s="21">
        <f t="shared" si="933"/>
        <v>0</v>
      </c>
      <c r="AG417" s="21">
        <f t="shared" si="933"/>
        <v>0</v>
      </c>
      <c r="AH417" s="21">
        <f t="shared" si="933"/>
        <v>0</v>
      </c>
      <c r="AI417" s="21">
        <f t="shared" si="933"/>
        <v>0</v>
      </c>
      <c r="AJ417" s="21">
        <f t="shared" si="933"/>
        <v>0</v>
      </c>
      <c r="AK417" s="21">
        <f t="shared" si="933"/>
        <v>0</v>
      </c>
      <c r="AL417" s="21">
        <f t="shared" si="933"/>
        <v>0</v>
      </c>
      <c r="AM417" s="21">
        <f t="shared" si="933"/>
        <v>0</v>
      </c>
      <c r="AN417" s="21">
        <f t="shared" si="933"/>
        <v>0</v>
      </c>
      <c r="AO417" s="21">
        <f t="shared" si="933"/>
        <v>0</v>
      </c>
      <c r="AP417" s="21">
        <f t="shared" si="933"/>
        <v>0</v>
      </c>
      <c r="AQ417" s="21">
        <f t="shared" si="933"/>
        <v>0</v>
      </c>
    </row>
    <row r="418" spans="1:47" x14ac:dyDescent="0.25">
      <c r="H418" s="17" t="str">
        <f t="shared" si="928"/>
        <v>DIC5</v>
      </c>
      <c r="J418" s="61" t="s">
        <v>83</v>
      </c>
      <c r="K418" s="19" t="s">
        <v>332</v>
      </c>
      <c r="L418" s="21">
        <f t="shared" ref="L418:AQ418" si="934">+L431+L457+L444</f>
        <v>1.5850245887999999E-2</v>
      </c>
      <c r="M418" s="21">
        <f t="shared" si="934"/>
        <v>1.5850245887999999E-2</v>
      </c>
      <c r="N418" s="21">
        <f t="shared" si="934"/>
        <v>1.5850245887999999E-2</v>
      </c>
      <c r="O418" s="21">
        <f t="shared" si="934"/>
        <v>1.5850245887999999E-2</v>
      </c>
      <c r="P418" s="21">
        <f t="shared" si="934"/>
        <v>1.5850245887999999E-2</v>
      </c>
      <c r="Q418" s="21">
        <f t="shared" si="934"/>
        <v>1.5850245887999999E-2</v>
      </c>
      <c r="R418" s="21">
        <f t="shared" si="934"/>
        <v>1.5850245887999999E-2</v>
      </c>
      <c r="S418" s="21">
        <f t="shared" si="934"/>
        <v>1.5850245887999999E-2</v>
      </c>
      <c r="T418" s="21">
        <f t="shared" si="934"/>
        <v>1.5850245887999999E-2</v>
      </c>
      <c r="U418" s="21">
        <f t="shared" si="934"/>
        <v>1.5850245887999999E-2</v>
      </c>
      <c r="V418" s="21">
        <f t="shared" si="934"/>
        <v>1.5850245887999999E-2</v>
      </c>
      <c r="W418" s="21">
        <f t="shared" si="934"/>
        <v>1.5850245887999999E-2</v>
      </c>
      <c r="X418" s="21">
        <f t="shared" si="934"/>
        <v>1.5850245887999999E-2</v>
      </c>
      <c r="Y418" s="21">
        <f t="shared" si="934"/>
        <v>1.5850245887999999E-2</v>
      </c>
      <c r="Z418" s="21">
        <f t="shared" si="934"/>
        <v>9.4578599102414611E-3</v>
      </c>
      <c r="AA418" s="21">
        <f t="shared" si="934"/>
        <v>0</v>
      </c>
      <c r="AB418" s="21">
        <f t="shared" si="934"/>
        <v>0</v>
      </c>
      <c r="AC418" s="21">
        <f t="shared" si="934"/>
        <v>0</v>
      </c>
      <c r="AD418" s="21">
        <f t="shared" si="934"/>
        <v>0</v>
      </c>
      <c r="AE418" s="21">
        <f t="shared" si="934"/>
        <v>0</v>
      </c>
      <c r="AF418" s="21">
        <f t="shared" si="934"/>
        <v>0</v>
      </c>
      <c r="AG418" s="21">
        <f t="shared" si="934"/>
        <v>0</v>
      </c>
      <c r="AH418" s="21">
        <f t="shared" si="934"/>
        <v>0</v>
      </c>
      <c r="AI418" s="21">
        <f t="shared" si="934"/>
        <v>0</v>
      </c>
      <c r="AJ418" s="21">
        <f t="shared" si="934"/>
        <v>0</v>
      </c>
      <c r="AK418" s="21">
        <f t="shared" si="934"/>
        <v>0</v>
      </c>
      <c r="AL418" s="21">
        <f t="shared" si="934"/>
        <v>0</v>
      </c>
      <c r="AM418" s="21">
        <f t="shared" si="934"/>
        <v>0</v>
      </c>
      <c r="AN418" s="21">
        <f t="shared" si="934"/>
        <v>0</v>
      </c>
      <c r="AO418" s="21">
        <f t="shared" si="934"/>
        <v>0</v>
      </c>
      <c r="AP418" s="21">
        <f t="shared" si="934"/>
        <v>0</v>
      </c>
      <c r="AQ418" s="21">
        <f t="shared" si="934"/>
        <v>0</v>
      </c>
    </row>
    <row r="419" spans="1:47" s="68" customFormat="1" x14ac:dyDescent="0.25">
      <c r="A419" s="70"/>
      <c r="F419" s="95"/>
      <c r="H419" s="71"/>
      <c r="I419" s="71"/>
      <c r="L419" s="69">
        <f>+SUM(L412:L418)</f>
        <v>1.3902098398057665</v>
      </c>
      <c r="M419" s="69">
        <f t="shared" ref="M419" si="935">+SUM(M412:M418)</f>
        <v>1.2485445755217588</v>
      </c>
      <c r="N419" s="69">
        <f t="shared" ref="N419" si="936">+SUM(N412:N418)</f>
        <v>1.119197977861538</v>
      </c>
      <c r="O419" s="69">
        <f t="shared" ref="O419" si="937">+SUM(O412:O418)</f>
        <v>1.196548253455306</v>
      </c>
      <c r="P419" s="69">
        <f t="shared" ref="P419" si="938">+SUM(P412:P418)</f>
        <v>1.1705500924220791</v>
      </c>
      <c r="Q419" s="69">
        <f t="shared" ref="Q419" si="939">+SUM(Q412:Q418)</f>
        <v>0.64107001967683863</v>
      </c>
      <c r="R419" s="69">
        <f t="shared" ref="R419" si="940">+SUM(R412:R418)</f>
        <v>0.63638616276725646</v>
      </c>
      <c r="S419" s="69">
        <f t="shared" ref="S419" si="941">+SUM(S412:S418)</f>
        <v>0.48343249958399998</v>
      </c>
      <c r="T419" s="69">
        <f t="shared" ref="T419" si="942">+SUM(T412:T418)</f>
        <v>0.45490205698559999</v>
      </c>
      <c r="U419" s="69">
        <f t="shared" ref="U419" si="943">+SUM(U412:U418)</f>
        <v>0.45490205698559999</v>
      </c>
      <c r="V419" s="69">
        <f t="shared" ref="V419" si="944">+SUM(V412:V418)</f>
        <v>0.36931072919039998</v>
      </c>
      <c r="W419" s="69">
        <f t="shared" ref="W419" si="945">+SUM(W412:W418)</f>
        <v>0.36931072919039998</v>
      </c>
      <c r="X419" s="69">
        <f t="shared" ref="X419" si="946">+SUM(X412:X418)</f>
        <v>0.36931072919039998</v>
      </c>
      <c r="Y419" s="69">
        <f t="shared" ref="Y419" si="947">+SUM(Y412:Y418)</f>
        <v>0.36931072919039998</v>
      </c>
      <c r="Z419" s="69">
        <f t="shared" ref="Z419" si="948">+SUM(Z412:Z418)</f>
        <v>1.7888143772688971E-2</v>
      </c>
      <c r="AA419" s="69">
        <f t="shared" ref="AA419" si="949">+SUM(AA412:AA418)</f>
        <v>0</v>
      </c>
      <c r="AB419" s="69">
        <f t="shared" ref="AB419" si="950">+SUM(AB412:AB418)</f>
        <v>0</v>
      </c>
      <c r="AC419" s="69">
        <f t="shared" ref="AC419" si="951">+SUM(AC412:AC418)</f>
        <v>0</v>
      </c>
      <c r="AD419" s="69">
        <f t="shared" ref="AD419" si="952">+SUM(AD412:AD418)</f>
        <v>0</v>
      </c>
      <c r="AE419" s="69">
        <f t="shared" ref="AE419" si="953">+SUM(AE412:AE418)</f>
        <v>0</v>
      </c>
      <c r="AF419" s="69">
        <f t="shared" ref="AF419" si="954">+SUM(AF412:AF418)</f>
        <v>0</v>
      </c>
      <c r="AG419" s="69">
        <f t="shared" ref="AG419" si="955">+SUM(AG412:AG418)</f>
        <v>0</v>
      </c>
      <c r="AH419" s="69">
        <f t="shared" ref="AH419" si="956">+SUM(AH412:AH418)</f>
        <v>0</v>
      </c>
      <c r="AI419" s="69">
        <f t="shared" ref="AI419" si="957">+SUM(AI412:AI418)</f>
        <v>0</v>
      </c>
      <c r="AJ419" s="69">
        <f t="shared" ref="AJ419" si="958">+SUM(AJ412:AJ418)</f>
        <v>0</v>
      </c>
      <c r="AK419" s="69">
        <f t="shared" ref="AK419" si="959">+SUM(AK412:AK418)</f>
        <v>0</v>
      </c>
      <c r="AL419" s="69">
        <f t="shared" ref="AL419" si="960">+SUM(AL412:AL418)</f>
        <v>0</v>
      </c>
      <c r="AM419" s="69">
        <f t="shared" ref="AM419" si="961">+SUM(AM412:AM418)</f>
        <v>0</v>
      </c>
      <c r="AN419" s="69">
        <f t="shared" ref="AN419" si="962">+SUM(AN412:AN418)</f>
        <v>0</v>
      </c>
      <c r="AO419" s="69">
        <f t="shared" ref="AO419" si="963">+SUM(AO412:AO418)</f>
        <v>0</v>
      </c>
      <c r="AP419" s="69">
        <f t="shared" ref="AP419" si="964">+SUM(AP412:AP418)</f>
        <v>0</v>
      </c>
      <c r="AQ419" s="69">
        <f t="shared" ref="AQ419" si="965">+SUM(AQ412:AQ418)</f>
        <v>0</v>
      </c>
    </row>
    <row r="421" spans="1:47" ht="18.75" x14ac:dyDescent="0.3">
      <c r="K421" s="34" t="s">
        <v>464</v>
      </c>
    </row>
    <row r="422" spans="1:47" x14ac:dyDescent="0.25">
      <c r="J422" s="106" t="s">
        <v>348</v>
      </c>
      <c r="K422" s="56" t="s">
        <v>389</v>
      </c>
    </row>
    <row r="423" spans="1:47" x14ac:dyDescent="0.25">
      <c r="H423" s="12"/>
      <c r="I423" s="12"/>
      <c r="J423" s="15"/>
      <c r="K423" s="23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</row>
    <row r="424" spans="1:47" x14ac:dyDescent="0.25">
      <c r="L424" s="55">
        <v>2019</v>
      </c>
      <c r="M424" s="55">
        <v>2020</v>
      </c>
      <c r="N424" s="55">
        <v>2021</v>
      </c>
      <c r="O424" s="55">
        <v>2022</v>
      </c>
      <c r="P424" s="55">
        <v>2023</v>
      </c>
      <c r="Q424" s="55">
        <v>2024</v>
      </c>
      <c r="R424" s="55">
        <v>2025</v>
      </c>
      <c r="S424" s="55">
        <v>2026</v>
      </c>
      <c r="T424" s="55">
        <v>2027</v>
      </c>
      <c r="U424" s="55">
        <v>2028</v>
      </c>
      <c r="V424" s="55">
        <v>2029</v>
      </c>
      <c r="W424" s="55">
        <v>2030</v>
      </c>
      <c r="X424" s="55">
        <v>2031</v>
      </c>
      <c r="Y424" s="55">
        <v>2032</v>
      </c>
      <c r="Z424" s="55">
        <v>2033</v>
      </c>
      <c r="AA424" s="55">
        <v>2034</v>
      </c>
      <c r="AB424" s="55">
        <v>2035</v>
      </c>
      <c r="AC424" s="55">
        <v>2036</v>
      </c>
      <c r="AD424" s="55">
        <v>2037</v>
      </c>
      <c r="AE424" s="55">
        <v>2038</v>
      </c>
      <c r="AF424" s="55">
        <v>2039</v>
      </c>
      <c r="AG424" s="55">
        <v>2040</v>
      </c>
      <c r="AH424" s="55">
        <v>2041</v>
      </c>
      <c r="AI424" s="55">
        <v>2042</v>
      </c>
      <c r="AJ424" s="55">
        <v>2043</v>
      </c>
      <c r="AK424" s="55">
        <v>2044</v>
      </c>
      <c r="AL424" s="55">
        <v>2045</v>
      </c>
      <c r="AM424" s="55">
        <v>2046</v>
      </c>
      <c r="AN424" s="55">
        <v>2047</v>
      </c>
      <c r="AO424" s="55">
        <v>2048</v>
      </c>
      <c r="AP424" s="55">
        <v>2049</v>
      </c>
      <c r="AQ424" s="55">
        <v>2050</v>
      </c>
    </row>
    <row r="425" spans="1:47" x14ac:dyDescent="0.25">
      <c r="H425" s="17" t="str">
        <f>+$H$1</f>
        <v>DIC5</v>
      </c>
      <c r="J425" s="24" t="s">
        <v>78</v>
      </c>
      <c r="K425" s="54" t="s">
        <v>201</v>
      </c>
      <c r="L425" s="21">
        <f>+SUMIFS(Resultados_Dic3!H$3:H$99980,Resultados_Dic3!$F$3:$F$99980,Produccion_PJ!$K425,Resultados_Dic3!$D$3:$D$99980,Produccion_PJ!$K$422,Resultados_Dic3!$E$3:$E$99980,Produccion_PJ!$J425,Resultados_Dic3!$A$3:$A$99980,Produccion_PJ!$H425)</f>
        <v>0.73408618936161696</v>
      </c>
      <c r="M425" s="21">
        <f>+SUMIFS(Resultados_Dic3!I$3:I$99980,Resultados_Dic3!$F$3:$F$99980,Produccion_PJ!$K425,Resultados_Dic3!$D$3:$D$99980,Produccion_PJ!$K$422,Resultados_Dic3!$E$3:$E$99980,Produccion_PJ!$J425,Resultados_Dic3!$A$3:$A$99980,Produccion_PJ!$H425)</f>
        <v>0.59320181882106504</v>
      </c>
      <c r="N425" s="21">
        <f>+SUMIFS(Resultados_Dic3!J$3:J$99980,Resultados_Dic3!$F$3:$F$99980,Produccion_PJ!$K425,Resultados_Dic3!$D$3:$D$99980,Produccion_PJ!$K$422,Resultados_Dic3!$E$3:$E$99980,Produccion_PJ!$J425,Resultados_Dic3!$A$3:$A$99980,Produccion_PJ!$H425)</f>
        <v>0.46444457492948998</v>
      </c>
      <c r="O425" s="21">
        <f>+SUMIFS(Resultados_Dic3!K$3:K$99980,Resultados_Dic3!$F$3:$F$99980,Produccion_PJ!$K425,Resultados_Dic3!$D$3:$D$99980,Produccion_PJ!$K$422,Resultados_Dic3!$E$3:$E$99980,Produccion_PJ!$J425,Resultados_Dic3!$A$3:$A$99980,Produccion_PJ!$H425)</f>
        <v>0.54238420429190404</v>
      </c>
      <c r="P425" s="21">
        <f>+SUMIFS(Resultados_Dic3!L$3:L$99980,Resultados_Dic3!$F$3:$F$99980,Produccion_PJ!$K425,Resultados_Dic3!$D$3:$D$99980,Produccion_PJ!$K$422,Resultados_Dic3!$E$3:$E$99980,Produccion_PJ!$J425,Resultados_Dic3!$A$3:$A$99980,Produccion_PJ!$H425)</f>
        <v>0.51697539702732298</v>
      </c>
      <c r="Q425" s="21">
        <f>+SUMIFS(Resultados_Dic3!M$3:M$99980,Resultados_Dic3!$F$3:$F$99980,Produccion_PJ!$K425,Resultados_Dic3!$D$3:$D$99980,Produccion_PJ!$K$422,Resultados_Dic3!$E$3:$E$99980,Produccion_PJ!$J425,Resultados_Dic3!$A$3:$A$99980,Produccion_PJ!$H425)</f>
        <v>0</v>
      </c>
      <c r="R425" s="21">
        <f>+SUMIFS(Resultados_Dic3!N$3:N$99980,Resultados_Dic3!$F$3:$F$99980,Produccion_PJ!$K425,Resultados_Dic3!$D$3:$D$99980,Produccion_PJ!$K$422,Resultados_Dic3!$E$3:$E$99980,Produccion_PJ!$J425,Resultados_Dic3!$A$3:$A$99980,Produccion_PJ!$H425)</f>
        <v>0</v>
      </c>
      <c r="S425" s="21">
        <f>+SUMIFS(Resultados_Dic3!O$3:O$99980,Resultados_Dic3!$F$3:$F$99980,Produccion_PJ!$K425,Resultados_Dic3!$D$3:$D$99980,Produccion_PJ!$K$422,Resultados_Dic3!$E$3:$E$99980,Produccion_PJ!$J425,Resultados_Dic3!$A$3:$A$99980,Produccion_PJ!$H425)</f>
        <v>0</v>
      </c>
      <c r="T425" s="21">
        <f>+SUMIFS(Resultados_Dic3!P$3:P$99980,Resultados_Dic3!$F$3:$F$99980,Produccion_PJ!$K425,Resultados_Dic3!$D$3:$D$99980,Produccion_PJ!$K$422,Resultados_Dic3!$E$3:$E$99980,Produccion_PJ!$J425,Resultados_Dic3!$A$3:$A$99980,Produccion_PJ!$H425)</f>
        <v>0</v>
      </c>
      <c r="U425" s="21">
        <f>+SUMIFS(Resultados_Dic3!Q$3:Q$99980,Resultados_Dic3!$F$3:$F$99980,Produccion_PJ!$K425,Resultados_Dic3!$D$3:$D$99980,Produccion_PJ!$K$422,Resultados_Dic3!$E$3:$E$99980,Produccion_PJ!$J425,Resultados_Dic3!$A$3:$A$99980,Produccion_PJ!$H425)</f>
        <v>0</v>
      </c>
      <c r="V425" s="21">
        <f>+SUMIFS(Resultados_Dic3!R$3:R$99980,Resultados_Dic3!$F$3:$F$99980,Produccion_PJ!$K425,Resultados_Dic3!$D$3:$D$99980,Produccion_PJ!$K$422,Resultados_Dic3!$E$3:$E$99980,Produccion_PJ!$J425,Resultados_Dic3!$A$3:$A$99980,Produccion_PJ!$H425)</f>
        <v>0</v>
      </c>
      <c r="W425" s="21">
        <f>+SUMIFS(Resultados_Dic3!S$3:S$99980,Resultados_Dic3!$F$3:$F$99980,Produccion_PJ!$K425,Resultados_Dic3!$D$3:$D$99980,Produccion_PJ!$K$422,Resultados_Dic3!$E$3:$E$99980,Produccion_PJ!$J425,Resultados_Dic3!$A$3:$A$99980,Produccion_PJ!$H425)</f>
        <v>0</v>
      </c>
      <c r="X425" s="21">
        <f>+SUMIFS(Resultados_Dic3!T$3:T$99980,Resultados_Dic3!$F$3:$F$99980,Produccion_PJ!$K425,Resultados_Dic3!$D$3:$D$99980,Produccion_PJ!$K$422,Resultados_Dic3!$E$3:$E$99980,Produccion_PJ!$J425,Resultados_Dic3!$A$3:$A$99980,Produccion_PJ!$H425)</f>
        <v>0</v>
      </c>
      <c r="Y425" s="21">
        <f>+SUMIFS(Resultados_Dic3!U$3:U$99980,Resultados_Dic3!$F$3:$F$99980,Produccion_PJ!$K425,Resultados_Dic3!$D$3:$D$99980,Produccion_PJ!$K$422,Resultados_Dic3!$E$3:$E$99980,Produccion_PJ!$J425,Resultados_Dic3!$A$3:$A$99980,Produccion_PJ!$H425)</f>
        <v>0</v>
      </c>
      <c r="Z425" s="21">
        <f>+SUMIFS(Resultados_Dic3!V$3:V$99980,Resultados_Dic3!$F$3:$F$99980,Produccion_PJ!$K425,Resultados_Dic3!$D$3:$D$99980,Produccion_PJ!$K$422,Resultados_Dic3!$E$3:$E$99980,Produccion_PJ!$J425,Resultados_Dic3!$A$3:$A$99980,Produccion_PJ!$H425)</f>
        <v>0</v>
      </c>
      <c r="AA425" s="21">
        <f>+SUMIFS(Resultados_Dic3!W$3:W$99980,Resultados_Dic3!$F$3:$F$99980,Produccion_PJ!$K425,Resultados_Dic3!$D$3:$D$99980,Produccion_PJ!$K$422,Resultados_Dic3!$E$3:$E$99980,Produccion_PJ!$J425,Resultados_Dic3!$A$3:$A$99980,Produccion_PJ!$H425)</f>
        <v>0</v>
      </c>
      <c r="AB425" s="21">
        <f>+SUMIFS(Resultados_Dic3!X$3:X$99980,Resultados_Dic3!$F$3:$F$99980,Produccion_PJ!$K425,Resultados_Dic3!$D$3:$D$99980,Produccion_PJ!$K$422,Resultados_Dic3!$E$3:$E$99980,Produccion_PJ!$J425,Resultados_Dic3!$A$3:$A$99980,Produccion_PJ!$H425)</f>
        <v>0</v>
      </c>
      <c r="AC425" s="21">
        <f>+SUMIFS(Resultados_Dic3!Y$3:Y$99980,Resultados_Dic3!$F$3:$F$99980,Produccion_PJ!$K425,Resultados_Dic3!$D$3:$D$99980,Produccion_PJ!$K$422,Resultados_Dic3!$E$3:$E$99980,Produccion_PJ!$J425,Resultados_Dic3!$A$3:$A$99980,Produccion_PJ!$H425)</f>
        <v>0</v>
      </c>
      <c r="AD425" s="21">
        <f>+SUMIFS(Resultados_Dic3!Z$3:Z$99980,Resultados_Dic3!$F$3:$F$99980,Produccion_PJ!$K425,Resultados_Dic3!$D$3:$D$99980,Produccion_PJ!$K$422,Resultados_Dic3!$E$3:$E$99980,Produccion_PJ!$J425,Resultados_Dic3!$A$3:$A$99980,Produccion_PJ!$H425)</f>
        <v>0</v>
      </c>
      <c r="AE425" s="21">
        <f>+SUMIFS(Resultados_Dic3!AA$3:AA$99980,Resultados_Dic3!$F$3:$F$99980,Produccion_PJ!$K425,Resultados_Dic3!$D$3:$D$99980,Produccion_PJ!$K$422,Resultados_Dic3!$E$3:$E$99980,Produccion_PJ!$J425,Resultados_Dic3!$A$3:$A$99980,Produccion_PJ!$H425)</f>
        <v>0</v>
      </c>
      <c r="AF425" s="21">
        <f>+SUMIFS(Resultados_Dic3!AB$3:AB$99980,Resultados_Dic3!$F$3:$F$99980,Produccion_PJ!$K425,Resultados_Dic3!$D$3:$D$99980,Produccion_PJ!$K$422,Resultados_Dic3!$E$3:$E$99980,Produccion_PJ!$J425,Resultados_Dic3!$A$3:$A$99980,Produccion_PJ!$H425)</f>
        <v>0</v>
      </c>
      <c r="AG425" s="21">
        <f>+SUMIFS(Resultados_Dic3!AC$3:AC$99980,Resultados_Dic3!$F$3:$F$99980,Produccion_PJ!$K425,Resultados_Dic3!$D$3:$D$99980,Produccion_PJ!$K$422,Resultados_Dic3!$E$3:$E$99980,Produccion_PJ!$J425,Resultados_Dic3!$A$3:$A$99980,Produccion_PJ!$H425)</f>
        <v>0</v>
      </c>
      <c r="AH425" s="21">
        <f>+SUMIFS(Resultados_Dic3!AD$3:AD$99980,Resultados_Dic3!$F$3:$F$99980,Produccion_PJ!$K425,Resultados_Dic3!$D$3:$D$99980,Produccion_PJ!$K$422,Resultados_Dic3!$E$3:$E$99980,Produccion_PJ!$J425,Resultados_Dic3!$A$3:$A$99980,Produccion_PJ!$H425)</f>
        <v>0</v>
      </c>
      <c r="AI425" s="21">
        <f>+SUMIFS(Resultados_Dic3!AE$3:AE$99980,Resultados_Dic3!$F$3:$F$99980,Produccion_PJ!$K425,Resultados_Dic3!$D$3:$D$99980,Produccion_PJ!$K$422,Resultados_Dic3!$E$3:$E$99980,Produccion_PJ!$J425,Resultados_Dic3!$A$3:$A$99980,Produccion_PJ!$H425)</f>
        <v>0</v>
      </c>
      <c r="AJ425" s="21">
        <f>+SUMIFS(Resultados_Dic3!AF$3:AF$99980,Resultados_Dic3!$F$3:$F$99980,Produccion_PJ!$K425,Resultados_Dic3!$D$3:$D$99980,Produccion_PJ!$K$422,Resultados_Dic3!$E$3:$E$99980,Produccion_PJ!$J425,Resultados_Dic3!$A$3:$A$99980,Produccion_PJ!$H425)</f>
        <v>0</v>
      </c>
      <c r="AK425" s="21">
        <f>+SUMIFS(Resultados_Dic3!AG$3:AG$99980,Resultados_Dic3!$F$3:$F$99980,Produccion_PJ!$K425,Resultados_Dic3!$D$3:$D$99980,Produccion_PJ!$K$422,Resultados_Dic3!$E$3:$E$99980,Produccion_PJ!$J425,Resultados_Dic3!$A$3:$A$99980,Produccion_PJ!$H425)</f>
        <v>0</v>
      </c>
      <c r="AL425" s="21">
        <f>+SUMIFS(Resultados_Dic3!AH$3:AH$99980,Resultados_Dic3!$F$3:$F$99980,Produccion_PJ!$K425,Resultados_Dic3!$D$3:$D$99980,Produccion_PJ!$K$422,Resultados_Dic3!$E$3:$E$99980,Produccion_PJ!$J425,Resultados_Dic3!$A$3:$A$99980,Produccion_PJ!$H425)</f>
        <v>0</v>
      </c>
      <c r="AM425" s="21">
        <f>+SUMIFS(Resultados_Dic3!AI$3:AI$99980,Resultados_Dic3!$F$3:$F$99980,Produccion_PJ!$K425,Resultados_Dic3!$D$3:$D$99980,Produccion_PJ!$K$422,Resultados_Dic3!$E$3:$E$99980,Produccion_PJ!$J425,Resultados_Dic3!$A$3:$A$99980,Produccion_PJ!$H425)</f>
        <v>0</v>
      </c>
      <c r="AN425" s="21">
        <f>+SUMIFS(Resultados_Dic3!AJ$3:AJ$99980,Resultados_Dic3!$F$3:$F$99980,Produccion_PJ!$K425,Resultados_Dic3!$D$3:$D$99980,Produccion_PJ!$K$422,Resultados_Dic3!$E$3:$E$99980,Produccion_PJ!$J425,Resultados_Dic3!$A$3:$A$99980,Produccion_PJ!$H425)</f>
        <v>0</v>
      </c>
      <c r="AO425" s="21">
        <f>+SUMIFS(Resultados_Dic3!AK$3:AK$99980,Resultados_Dic3!$F$3:$F$99980,Produccion_PJ!$K425,Resultados_Dic3!$D$3:$D$99980,Produccion_PJ!$K$422,Resultados_Dic3!$E$3:$E$99980,Produccion_PJ!$J425,Resultados_Dic3!$A$3:$A$99980,Produccion_PJ!$H425)</f>
        <v>0</v>
      </c>
      <c r="AP425" s="21">
        <f>+SUMIFS(Resultados_Dic3!AL$3:AL$99980,Resultados_Dic3!$F$3:$F$99980,Produccion_PJ!$K425,Resultados_Dic3!$D$3:$D$99980,Produccion_PJ!$K$422,Resultados_Dic3!$E$3:$E$99980,Produccion_PJ!$J425,Resultados_Dic3!$A$3:$A$99980,Produccion_PJ!$H425)</f>
        <v>0</v>
      </c>
      <c r="AQ425" s="21">
        <f>+SUMIFS(Resultados_Dic3!AM$3:AM$99980,Resultados_Dic3!$F$3:$F$99980,Produccion_PJ!$K425,Resultados_Dic3!$D$3:$D$99980,Produccion_PJ!$K$422,Resultados_Dic3!$E$3:$E$99980,Produccion_PJ!$J425,Resultados_Dic3!$A$3:$A$99980,Produccion_PJ!$H425)</f>
        <v>0</v>
      </c>
    </row>
    <row r="426" spans="1:47" x14ac:dyDescent="0.25">
      <c r="H426" s="17" t="str">
        <f t="shared" ref="H426:H431" si="966">+$H$1</f>
        <v>DIC5</v>
      </c>
      <c r="J426" s="24" t="s">
        <v>79</v>
      </c>
      <c r="K426" s="54" t="s">
        <v>202</v>
      </c>
      <c r="L426" s="21">
        <f>+SUMIFS(Resultados_Dic3!H$3:H$99980,Resultados_Dic3!$F$3:$F$99980,Produccion_PJ!$K426,Resultados_Dic3!$D$3:$D$99980,Produccion_PJ!$K$422,Resultados_Dic3!$E$3:$E$99980,Produccion_PJ!$J426,Resultados_Dic3!$A$3:$A$99980,Produccion_PJ!$H426)</f>
        <v>8.5591327795199998E-2</v>
      </c>
      <c r="M426" s="21">
        <f>+SUMIFS(Resultados_Dic3!I$3:I$99980,Resultados_Dic3!$F$3:$F$99980,Produccion_PJ!$K426,Resultados_Dic3!$D$3:$D$99980,Produccion_PJ!$K$422,Resultados_Dic3!$E$3:$E$99980,Produccion_PJ!$J426,Resultados_Dic3!$A$3:$A$99980,Produccion_PJ!$H426)</f>
        <v>8.5591327795199998E-2</v>
      </c>
      <c r="N426" s="21">
        <f>+SUMIFS(Resultados_Dic3!J$3:J$99980,Resultados_Dic3!$F$3:$F$99980,Produccion_PJ!$K426,Resultados_Dic3!$D$3:$D$99980,Produccion_PJ!$K$422,Resultados_Dic3!$E$3:$E$99980,Produccion_PJ!$J426,Resultados_Dic3!$A$3:$A$99980,Produccion_PJ!$H426)</f>
        <v>8.5591327795199998E-2</v>
      </c>
      <c r="O426" s="21">
        <f>+SUMIFS(Resultados_Dic3!K$3:K$99980,Resultados_Dic3!$F$3:$F$99980,Produccion_PJ!$K426,Resultados_Dic3!$D$3:$D$99980,Produccion_PJ!$K$422,Resultados_Dic3!$E$3:$E$99980,Produccion_PJ!$J426,Resultados_Dic3!$A$3:$A$99980,Produccion_PJ!$H426)</f>
        <v>8.5591327795199998E-2</v>
      </c>
      <c r="P426" s="21">
        <f>+SUMIFS(Resultados_Dic3!L$3:L$99980,Resultados_Dic3!$F$3:$F$99980,Produccion_PJ!$K426,Resultados_Dic3!$D$3:$D$99980,Produccion_PJ!$K$422,Resultados_Dic3!$E$3:$E$99980,Produccion_PJ!$J426,Resultados_Dic3!$A$3:$A$99980,Produccion_PJ!$H426)</f>
        <v>8.5591327795199998E-2</v>
      </c>
      <c r="Q426" s="21">
        <f>+SUMIFS(Resultados_Dic3!M$3:M$99980,Resultados_Dic3!$F$3:$F$99980,Produccion_PJ!$K426,Resultados_Dic3!$D$3:$D$99980,Produccion_PJ!$K$422,Resultados_Dic3!$E$3:$E$99980,Produccion_PJ!$J426,Resultados_Dic3!$A$3:$A$99980,Produccion_PJ!$H426)</f>
        <v>8.5591327795199998E-2</v>
      </c>
      <c r="R426" s="21">
        <f>+SUMIFS(Resultados_Dic3!N$3:N$99980,Resultados_Dic3!$F$3:$F$99980,Produccion_PJ!$K426,Resultados_Dic3!$D$3:$D$99980,Produccion_PJ!$K$422,Resultados_Dic3!$E$3:$E$99980,Produccion_PJ!$J426,Resultados_Dic3!$A$3:$A$99980,Produccion_PJ!$H426)</f>
        <v>8.5591327795199998E-2</v>
      </c>
      <c r="S426" s="21">
        <f>+SUMIFS(Resultados_Dic3!O$3:O$99980,Resultados_Dic3!$F$3:$F$99980,Produccion_PJ!$K426,Resultados_Dic3!$D$3:$D$99980,Produccion_PJ!$K$422,Resultados_Dic3!$E$3:$E$99980,Produccion_PJ!$J426,Resultados_Dic3!$A$3:$A$99980,Produccion_PJ!$H426)</f>
        <v>8.5591327795199998E-2</v>
      </c>
      <c r="T426" s="21">
        <f>+SUMIFS(Resultados_Dic3!P$3:P$99980,Resultados_Dic3!$F$3:$F$99980,Produccion_PJ!$K426,Resultados_Dic3!$D$3:$D$99980,Produccion_PJ!$K$422,Resultados_Dic3!$E$3:$E$99980,Produccion_PJ!$J426,Resultados_Dic3!$A$3:$A$99980,Produccion_PJ!$H426)</f>
        <v>8.5591327795199998E-2</v>
      </c>
      <c r="U426" s="21">
        <f>+SUMIFS(Resultados_Dic3!Q$3:Q$99980,Resultados_Dic3!$F$3:$F$99980,Produccion_PJ!$K426,Resultados_Dic3!$D$3:$D$99980,Produccion_PJ!$K$422,Resultados_Dic3!$E$3:$E$99980,Produccion_PJ!$J426,Resultados_Dic3!$A$3:$A$99980,Produccion_PJ!$H426)</f>
        <v>8.5591327795199998E-2</v>
      </c>
      <c r="V426" s="21">
        <f>+SUMIFS(Resultados_Dic3!R$3:R$99980,Resultados_Dic3!$F$3:$F$99980,Produccion_PJ!$K426,Resultados_Dic3!$D$3:$D$99980,Produccion_PJ!$K$422,Resultados_Dic3!$E$3:$E$99980,Produccion_PJ!$J426,Resultados_Dic3!$A$3:$A$99980,Produccion_PJ!$H426)</f>
        <v>0</v>
      </c>
      <c r="W426" s="21">
        <f>+SUMIFS(Resultados_Dic3!S$3:S$99980,Resultados_Dic3!$F$3:$F$99980,Produccion_PJ!$K426,Resultados_Dic3!$D$3:$D$99980,Produccion_PJ!$K$422,Resultados_Dic3!$E$3:$E$99980,Produccion_PJ!$J426,Resultados_Dic3!$A$3:$A$99980,Produccion_PJ!$H426)</f>
        <v>0</v>
      </c>
      <c r="X426" s="21">
        <f>+SUMIFS(Resultados_Dic3!T$3:T$99980,Resultados_Dic3!$F$3:$F$99980,Produccion_PJ!$K426,Resultados_Dic3!$D$3:$D$99980,Produccion_PJ!$K$422,Resultados_Dic3!$E$3:$E$99980,Produccion_PJ!$J426,Resultados_Dic3!$A$3:$A$99980,Produccion_PJ!$H426)</f>
        <v>0</v>
      </c>
      <c r="Y426" s="21">
        <f>+SUMIFS(Resultados_Dic3!U$3:U$99980,Resultados_Dic3!$F$3:$F$99980,Produccion_PJ!$K426,Resultados_Dic3!$D$3:$D$99980,Produccion_PJ!$K$422,Resultados_Dic3!$E$3:$E$99980,Produccion_PJ!$J426,Resultados_Dic3!$A$3:$A$99980,Produccion_PJ!$H426)</f>
        <v>0</v>
      </c>
      <c r="Z426" s="21">
        <f>+SUMIFS(Resultados_Dic3!V$3:V$99980,Resultados_Dic3!$F$3:$F$99980,Produccion_PJ!$K426,Resultados_Dic3!$D$3:$D$99980,Produccion_PJ!$K$422,Resultados_Dic3!$E$3:$E$99980,Produccion_PJ!$J426,Resultados_Dic3!$A$3:$A$99980,Produccion_PJ!$H426)</f>
        <v>0</v>
      </c>
      <c r="AA426" s="21">
        <f>+SUMIFS(Resultados_Dic3!W$3:W$99980,Resultados_Dic3!$F$3:$F$99980,Produccion_PJ!$K426,Resultados_Dic3!$D$3:$D$99980,Produccion_PJ!$K$422,Resultados_Dic3!$E$3:$E$99980,Produccion_PJ!$J426,Resultados_Dic3!$A$3:$A$99980,Produccion_PJ!$H426)</f>
        <v>0</v>
      </c>
      <c r="AB426" s="21">
        <f>+SUMIFS(Resultados_Dic3!X$3:X$99980,Resultados_Dic3!$F$3:$F$99980,Produccion_PJ!$K426,Resultados_Dic3!$D$3:$D$99980,Produccion_PJ!$K$422,Resultados_Dic3!$E$3:$E$99980,Produccion_PJ!$J426,Resultados_Dic3!$A$3:$A$99980,Produccion_PJ!$H426)</f>
        <v>0</v>
      </c>
      <c r="AC426" s="21">
        <f>+SUMIFS(Resultados_Dic3!Y$3:Y$99980,Resultados_Dic3!$F$3:$F$99980,Produccion_PJ!$K426,Resultados_Dic3!$D$3:$D$99980,Produccion_PJ!$K$422,Resultados_Dic3!$E$3:$E$99980,Produccion_PJ!$J426,Resultados_Dic3!$A$3:$A$99980,Produccion_PJ!$H426)</f>
        <v>0</v>
      </c>
      <c r="AD426" s="21">
        <f>+SUMIFS(Resultados_Dic3!Z$3:Z$99980,Resultados_Dic3!$F$3:$F$99980,Produccion_PJ!$K426,Resultados_Dic3!$D$3:$D$99980,Produccion_PJ!$K$422,Resultados_Dic3!$E$3:$E$99980,Produccion_PJ!$J426,Resultados_Dic3!$A$3:$A$99980,Produccion_PJ!$H426)</f>
        <v>0</v>
      </c>
      <c r="AE426" s="21">
        <f>+SUMIFS(Resultados_Dic3!AA$3:AA$99980,Resultados_Dic3!$F$3:$F$99980,Produccion_PJ!$K426,Resultados_Dic3!$D$3:$D$99980,Produccion_PJ!$K$422,Resultados_Dic3!$E$3:$E$99980,Produccion_PJ!$J426,Resultados_Dic3!$A$3:$A$99980,Produccion_PJ!$H426)</f>
        <v>0</v>
      </c>
      <c r="AF426" s="21">
        <f>+SUMIFS(Resultados_Dic3!AB$3:AB$99980,Resultados_Dic3!$F$3:$F$99980,Produccion_PJ!$K426,Resultados_Dic3!$D$3:$D$99980,Produccion_PJ!$K$422,Resultados_Dic3!$E$3:$E$99980,Produccion_PJ!$J426,Resultados_Dic3!$A$3:$A$99980,Produccion_PJ!$H426)</f>
        <v>0</v>
      </c>
      <c r="AG426" s="21">
        <f>+SUMIFS(Resultados_Dic3!AC$3:AC$99980,Resultados_Dic3!$F$3:$F$99980,Produccion_PJ!$K426,Resultados_Dic3!$D$3:$D$99980,Produccion_PJ!$K$422,Resultados_Dic3!$E$3:$E$99980,Produccion_PJ!$J426,Resultados_Dic3!$A$3:$A$99980,Produccion_PJ!$H426)</f>
        <v>0</v>
      </c>
      <c r="AH426" s="21">
        <f>+SUMIFS(Resultados_Dic3!AD$3:AD$99980,Resultados_Dic3!$F$3:$F$99980,Produccion_PJ!$K426,Resultados_Dic3!$D$3:$D$99980,Produccion_PJ!$K$422,Resultados_Dic3!$E$3:$E$99980,Produccion_PJ!$J426,Resultados_Dic3!$A$3:$A$99980,Produccion_PJ!$H426)</f>
        <v>0</v>
      </c>
      <c r="AI426" s="21">
        <f>+SUMIFS(Resultados_Dic3!AE$3:AE$99980,Resultados_Dic3!$F$3:$F$99980,Produccion_PJ!$K426,Resultados_Dic3!$D$3:$D$99980,Produccion_PJ!$K$422,Resultados_Dic3!$E$3:$E$99980,Produccion_PJ!$J426,Resultados_Dic3!$A$3:$A$99980,Produccion_PJ!$H426)</f>
        <v>0</v>
      </c>
      <c r="AJ426" s="21">
        <f>+SUMIFS(Resultados_Dic3!AF$3:AF$99980,Resultados_Dic3!$F$3:$F$99980,Produccion_PJ!$K426,Resultados_Dic3!$D$3:$D$99980,Produccion_PJ!$K$422,Resultados_Dic3!$E$3:$E$99980,Produccion_PJ!$J426,Resultados_Dic3!$A$3:$A$99980,Produccion_PJ!$H426)</f>
        <v>0</v>
      </c>
      <c r="AK426" s="21">
        <f>+SUMIFS(Resultados_Dic3!AG$3:AG$99980,Resultados_Dic3!$F$3:$F$99980,Produccion_PJ!$K426,Resultados_Dic3!$D$3:$D$99980,Produccion_PJ!$K$422,Resultados_Dic3!$E$3:$E$99980,Produccion_PJ!$J426,Resultados_Dic3!$A$3:$A$99980,Produccion_PJ!$H426)</f>
        <v>0</v>
      </c>
      <c r="AL426" s="21">
        <f>+SUMIFS(Resultados_Dic3!AH$3:AH$99980,Resultados_Dic3!$F$3:$F$99980,Produccion_PJ!$K426,Resultados_Dic3!$D$3:$D$99980,Produccion_PJ!$K$422,Resultados_Dic3!$E$3:$E$99980,Produccion_PJ!$J426,Resultados_Dic3!$A$3:$A$99980,Produccion_PJ!$H426)</f>
        <v>0</v>
      </c>
      <c r="AM426" s="21">
        <f>+SUMIFS(Resultados_Dic3!AI$3:AI$99980,Resultados_Dic3!$F$3:$F$99980,Produccion_PJ!$K426,Resultados_Dic3!$D$3:$D$99980,Produccion_PJ!$K$422,Resultados_Dic3!$E$3:$E$99980,Produccion_PJ!$J426,Resultados_Dic3!$A$3:$A$99980,Produccion_PJ!$H426)</f>
        <v>0</v>
      </c>
      <c r="AN426" s="21">
        <f>+SUMIFS(Resultados_Dic3!AJ$3:AJ$99980,Resultados_Dic3!$F$3:$F$99980,Produccion_PJ!$K426,Resultados_Dic3!$D$3:$D$99980,Produccion_PJ!$K$422,Resultados_Dic3!$E$3:$E$99980,Produccion_PJ!$J426,Resultados_Dic3!$A$3:$A$99980,Produccion_PJ!$H426)</f>
        <v>0</v>
      </c>
      <c r="AO426" s="21">
        <f>+SUMIFS(Resultados_Dic3!AK$3:AK$99980,Resultados_Dic3!$F$3:$F$99980,Produccion_PJ!$K426,Resultados_Dic3!$D$3:$D$99980,Produccion_PJ!$K$422,Resultados_Dic3!$E$3:$E$99980,Produccion_PJ!$J426,Resultados_Dic3!$A$3:$A$99980,Produccion_PJ!$H426)</f>
        <v>0</v>
      </c>
      <c r="AP426" s="21">
        <f>+SUMIFS(Resultados_Dic3!AL$3:AL$99980,Resultados_Dic3!$F$3:$F$99980,Produccion_PJ!$K426,Resultados_Dic3!$D$3:$D$99980,Produccion_PJ!$K$422,Resultados_Dic3!$E$3:$E$99980,Produccion_PJ!$J426,Resultados_Dic3!$A$3:$A$99980,Produccion_PJ!$H426)</f>
        <v>0</v>
      </c>
      <c r="AQ426" s="21">
        <f>+SUMIFS(Resultados_Dic3!AM$3:AM$99980,Resultados_Dic3!$F$3:$F$99980,Produccion_PJ!$K426,Resultados_Dic3!$D$3:$D$99980,Produccion_PJ!$K$422,Resultados_Dic3!$E$3:$E$99980,Produccion_PJ!$J426,Resultados_Dic3!$A$3:$A$99980,Produccion_PJ!$H426)</f>
        <v>0</v>
      </c>
    </row>
    <row r="427" spans="1:47" x14ac:dyDescent="0.25">
      <c r="H427" s="17" t="str">
        <f t="shared" si="966"/>
        <v>DIC5</v>
      </c>
      <c r="J427" s="24"/>
      <c r="K427" s="54"/>
      <c r="L427" s="21">
        <f>+SUMIFS(Resultados_Dic3!H$3:H$99980,Resultados_Dic3!$F$3:$F$99980,Produccion_PJ!$K427,Resultados_Dic3!$D$3:$D$99980,Produccion_PJ!$K$422,Resultados_Dic3!$E$3:$E$99980,Produccion_PJ!$J427,Resultados_Dic3!$A$3:$A$99980,Produccion_PJ!$H427)</f>
        <v>0</v>
      </c>
      <c r="M427" s="21">
        <f>+SUMIFS(Resultados_Dic3!I$3:I$99980,Resultados_Dic3!$F$3:$F$99980,Produccion_PJ!$K427,Resultados_Dic3!$D$3:$D$99980,Produccion_PJ!$K$422,Resultados_Dic3!$E$3:$E$99980,Produccion_PJ!$J427,Resultados_Dic3!$A$3:$A$99980,Produccion_PJ!$H427)</f>
        <v>0</v>
      </c>
      <c r="N427" s="21">
        <f>+SUMIFS(Resultados_Dic3!J$3:J$99980,Resultados_Dic3!$F$3:$F$99980,Produccion_PJ!$K427,Resultados_Dic3!$D$3:$D$99980,Produccion_PJ!$K$422,Resultados_Dic3!$E$3:$E$99980,Produccion_PJ!$J427,Resultados_Dic3!$A$3:$A$99980,Produccion_PJ!$H427)</f>
        <v>0</v>
      </c>
      <c r="O427" s="21">
        <f>+SUMIFS(Resultados_Dic3!K$3:K$99980,Resultados_Dic3!$F$3:$F$99980,Produccion_PJ!$K427,Resultados_Dic3!$D$3:$D$99980,Produccion_PJ!$K$422,Resultados_Dic3!$E$3:$E$99980,Produccion_PJ!$J427,Resultados_Dic3!$A$3:$A$99980,Produccion_PJ!$H427)</f>
        <v>0</v>
      </c>
      <c r="P427" s="21">
        <f>+SUMIFS(Resultados_Dic3!L$3:L$99980,Resultados_Dic3!$F$3:$F$99980,Produccion_PJ!$K427,Resultados_Dic3!$D$3:$D$99980,Produccion_PJ!$K$422,Resultados_Dic3!$E$3:$E$99980,Produccion_PJ!$J427,Resultados_Dic3!$A$3:$A$99980,Produccion_PJ!$H427)</f>
        <v>0</v>
      </c>
      <c r="Q427" s="21">
        <f>+SUMIFS(Resultados_Dic3!M$3:M$99980,Resultados_Dic3!$F$3:$F$99980,Produccion_PJ!$K427,Resultados_Dic3!$D$3:$D$99980,Produccion_PJ!$K$422,Resultados_Dic3!$E$3:$E$99980,Produccion_PJ!$J427,Resultados_Dic3!$A$3:$A$99980,Produccion_PJ!$H427)</f>
        <v>0</v>
      </c>
      <c r="R427" s="21">
        <f>+SUMIFS(Resultados_Dic3!N$3:N$99980,Resultados_Dic3!$F$3:$F$99980,Produccion_PJ!$K427,Resultados_Dic3!$D$3:$D$99980,Produccion_PJ!$K$422,Resultados_Dic3!$E$3:$E$99980,Produccion_PJ!$J427,Resultados_Dic3!$A$3:$A$99980,Produccion_PJ!$H427)</f>
        <v>0</v>
      </c>
      <c r="S427" s="21">
        <f>+SUMIFS(Resultados_Dic3!O$3:O$99980,Resultados_Dic3!$F$3:$F$99980,Produccion_PJ!$K427,Resultados_Dic3!$D$3:$D$99980,Produccion_PJ!$K$422,Resultados_Dic3!$E$3:$E$99980,Produccion_PJ!$J427,Resultados_Dic3!$A$3:$A$99980,Produccion_PJ!$H427)</f>
        <v>0</v>
      </c>
      <c r="T427" s="21">
        <f>+SUMIFS(Resultados_Dic3!P$3:P$99980,Resultados_Dic3!$F$3:$F$99980,Produccion_PJ!$K427,Resultados_Dic3!$D$3:$D$99980,Produccion_PJ!$K$422,Resultados_Dic3!$E$3:$E$99980,Produccion_PJ!$J427,Resultados_Dic3!$A$3:$A$99980,Produccion_PJ!$H427)</f>
        <v>0</v>
      </c>
      <c r="U427" s="21">
        <f>+SUMIFS(Resultados_Dic3!Q$3:Q$99980,Resultados_Dic3!$F$3:$F$99980,Produccion_PJ!$K427,Resultados_Dic3!$D$3:$D$99980,Produccion_PJ!$K$422,Resultados_Dic3!$E$3:$E$99980,Produccion_PJ!$J427,Resultados_Dic3!$A$3:$A$99980,Produccion_PJ!$H427)</f>
        <v>0</v>
      </c>
      <c r="V427" s="21">
        <f>+SUMIFS(Resultados_Dic3!R$3:R$99980,Resultados_Dic3!$F$3:$F$99980,Produccion_PJ!$K427,Resultados_Dic3!$D$3:$D$99980,Produccion_PJ!$K$422,Resultados_Dic3!$E$3:$E$99980,Produccion_PJ!$J427,Resultados_Dic3!$A$3:$A$99980,Produccion_PJ!$H427)</f>
        <v>0</v>
      </c>
      <c r="W427" s="21">
        <f>+SUMIFS(Resultados_Dic3!S$3:S$99980,Resultados_Dic3!$F$3:$F$99980,Produccion_PJ!$K427,Resultados_Dic3!$D$3:$D$99980,Produccion_PJ!$K$422,Resultados_Dic3!$E$3:$E$99980,Produccion_PJ!$J427,Resultados_Dic3!$A$3:$A$99980,Produccion_PJ!$H427)</f>
        <v>0</v>
      </c>
      <c r="X427" s="21">
        <f>+SUMIFS(Resultados_Dic3!T$3:T$99980,Resultados_Dic3!$F$3:$F$99980,Produccion_PJ!$K427,Resultados_Dic3!$D$3:$D$99980,Produccion_PJ!$K$422,Resultados_Dic3!$E$3:$E$99980,Produccion_PJ!$J427,Resultados_Dic3!$A$3:$A$99980,Produccion_PJ!$H427)</f>
        <v>0</v>
      </c>
      <c r="Y427" s="21">
        <f>+SUMIFS(Resultados_Dic3!U$3:U$99980,Resultados_Dic3!$F$3:$F$99980,Produccion_PJ!$K427,Resultados_Dic3!$D$3:$D$99980,Produccion_PJ!$K$422,Resultados_Dic3!$E$3:$E$99980,Produccion_PJ!$J427,Resultados_Dic3!$A$3:$A$99980,Produccion_PJ!$H427)</f>
        <v>0</v>
      </c>
      <c r="Z427" s="21">
        <f>+SUMIFS(Resultados_Dic3!V$3:V$99980,Resultados_Dic3!$F$3:$F$99980,Produccion_PJ!$K427,Resultados_Dic3!$D$3:$D$99980,Produccion_PJ!$K$422,Resultados_Dic3!$E$3:$E$99980,Produccion_PJ!$J427,Resultados_Dic3!$A$3:$A$99980,Produccion_PJ!$H427)</f>
        <v>0</v>
      </c>
      <c r="AA427" s="21">
        <f>+SUMIFS(Resultados_Dic3!W$3:W$99980,Resultados_Dic3!$F$3:$F$99980,Produccion_PJ!$K427,Resultados_Dic3!$D$3:$D$99980,Produccion_PJ!$K$422,Resultados_Dic3!$E$3:$E$99980,Produccion_PJ!$J427,Resultados_Dic3!$A$3:$A$99980,Produccion_PJ!$H427)</f>
        <v>0</v>
      </c>
      <c r="AB427" s="21">
        <f>+SUMIFS(Resultados_Dic3!X$3:X$99980,Resultados_Dic3!$F$3:$F$99980,Produccion_PJ!$K427,Resultados_Dic3!$D$3:$D$99980,Produccion_PJ!$K$422,Resultados_Dic3!$E$3:$E$99980,Produccion_PJ!$J427,Resultados_Dic3!$A$3:$A$99980,Produccion_PJ!$H427)</f>
        <v>0</v>
      </c>
      <c r="AC427" s="21">
        <f>+SUMIFS(Resultados_Dic3!Y$3:Y$99980,Resultados_Dic3!$F$3:$F$99980,Produccion_PJ!$K427,Resultados_Dic3!$D$3:$D$99980,Produccion_PJ!$K$422,Resultados_Dic3!$E$3:$E$99980,Produccion_PJ!$J427,Resultados_Dic3!$A$3:$A$99980,Produccion_PJ!$H427)</f>
        <v>0</v>
      </c>
      <c r="AD427" s="21">
        <f>+SUMIFS(Resultados_Dic3!Z$3:Z$99980,Resultados_Dic3!$F$3:$F$99980,Produccion_PJ!$K427,Resultados_Dic3!$D$3:$D$99980,Produccion_PJ!$K$422,Resultados_Dic3!$E$3:$E$99980,Produccion_PJ!$J427,Resultados_Dic3!$A$3:$A$99980,Produccion_PJ!$H427)</f>
        <v>0</v>
      </c>
      <c r="AE427" s="21">
        <f>+SUMIFS(Resultados_Dic3!AA$3:AA$99980,Resultados_Dic3!$F$3:$F$99980,Produccion_PJ!$K427,Resultados_Dic3!$D$3:$D$99980,Produccion_PJ!$K$422,Resultados_Dic3!$E$3:$E$99980,Produccion_PJ!$J427,Resultados_Dic3!$A$3:$A$99980,Produccion_PJ!$H427)</f>
        <v>0</v>
      </c>
      <c r="AF427" s="21">
        <f>+SUMIFS(Resultados_Dic3!AB$3:AB$99980,Resultados_Dic3!$F$3:$F$99980,Produccion_PJ!$K427,Resultados_Dic3!$D$3:$D$99980,Produccion_PJ!$K$422,Resultados_Dic3!$E$3:$E$99980,Produccion_PJ!$J427,Resultados_Dic3!$A$3:$A$99980,Produccion_PJ!$H427)</f>
        <v>0</v>
      </c>
      <c r="AG427" s="21">
        <f>+SUMIFS(Resultados_Dic3!AC$3:AC$99980,Resultados_Dic3!$F$3:$F$99980,Produccion_PJ!$K427,Resultados_Dic3!$D$3:$D$99980,Produccion_PJ!$K$422,Resultados_Dic3!$E$3:$E$99980,Produccion_PJ!$J427,Resultados_Dic3!$A$3:$A$99980,Produccion_PJ!$H427)</f>
        <v>0</v>
      </c>
      <c r="AH427" s="21">
        <f>+SUMIFS(Resultados_Dic3!AD$3:AD$99980,Resultados_Dic3!$F$3:$F$99980,Produccion_PJ!$K427,Resultados_Dic3!$D$3:$D$99980,Produccion_PJ!$K$422,Resultados_Dic3!$E$3:$E$99980,Produccion_PJ!$J427,Resultados_Dic3!$A$3:$A$99980,Produccion_PJ!$H427)</f>
        <v>0</v>
      </c>
      <c r="AI427" s="21">
        <f>+SUMIFS(Resultados_Dic3!AE$3:AE$99980,Resultados_Dic3!$F$3:$F$99980,Produccion_PJ!$K427,Resultados_Dic3!$D$3:$D$99980,Produccion_PJ!$K$422,Resultados_Dic3!$E$3:$E$99980,Produccion_PJ!$J427,Resultados_Dic3!$A$3:$A$99980,Produccion_PJ!$H427)</f>
        <v>0</v>
      </c>
      <c r="AJ427" s="21">
        <f>+SUMIFS(Resultados_Dic3!AF$3:AF$99980,Resultados_Dic3!$F$3:$F$99980,Produccion_PJ!$K427,Resultados_Dic3!$D$3:$D$99980,Produccion_PJ!$K$422,Resultados_Dic3!$E$3:$E$99980,Produccion_PJ!$J427,Resultados_Dic3!$A$3:$A$99980,Produccion_PJ!$H427)</f>
        <v>0</v>
      </c>
      <c r="AK427" s="21">
        <f>+SUMIFS(Resultados_Dic3!AG$3:AG$99980,Resultados_Dic3!$F$3:$F$99980,Produccion_PJ!$K427,Resultados_Dic3!$D$3:$D$99980,Produccion_PJ!$K$422,Resultados_Dic3!$E$3:$E$99980,Produccion_PJ!$J427,Resultados_Dic3!$A$3:$A$99980,Produccion_PJ!$H427)</f>
        <v>0</v>
      </c>
      <c r="AL427" s="21">
        <f>+SUMIFS(Resultados_Dic3!AH$3:AH$99980,Resultados_Dic3!$F$3:$F$99980,Produccion_PJ!$K427,Resultados_Dic3!$D$3:$D$99980,Produccion_PJ!$K$422,Resultados_Dic3!$E$3:$E$99980,Produccion_PJ!$J427,Resultados_Dic3!$A$3:$A$99980,Produccion_PJ!$H427)</f>
        <v>0</v>
      </c>
      <c r="AM427" s="21">
        <f>+SUMIFS(Resultados_Dic3!AI$3:AI$99980,Resultados_Dic3!$F$3:$F$99980,Produccion_PJ!$K427,Resultados_Dic3!$D$3:$D$99980,Produccion_PJ!$K$422,Resultados_Dic3!$E$3:$E$99980,Produccion_PJ!$J427,Resultados_Dic3!$A$3:$A$99980,Produccion_PJ!$H427)</f>
        <v>0</v>
      </c>
      <c r="AN427" s="21">
        <f>+SUMIFS(Resultados_Dic3!AJ$3:AJ$99980,Resultados_Dic3!$F$3:$F$99980,Produccion_PJ!$K427,Resultados_Dic3!$D$3:$D$99980,Produccion_PJ!$K$422,Resultados_Dic3!$E$3:$E$99980,Produccion_PJ!$J427,Resultados_Dic3!$A$3:$A$99980,Produccion_PJ!$H427)</f>
        <v>0</v>
      </c>
      <c r="AO427" s="21">
        <f>+SUMIFS(Resultados_Dic3!AK$3:AK$99980,Resultados_Dic3!$F$3:$F$99980,Produccion_PJ!$K427,Resultados_Dic3!$D$3:$D$99980,Produccion_PJ!$K$422,Resultados_Dic3!$E$3:$E$99980,Produccion_PJ!$J427,Resultados_Dic3!$A$3:$A$99980,Produccion_PJ!$H427)</f>
        <v>0</v>
      </c>
      <c r="AP427" s="21">
        <f>+SUMIFS(Resultados_Dic3!AL$3:AL$99980,Resultados_Dic3!$F$3:$F$99980,Produccion_PJ!$K427,Resultados_Dic3!$D$3:$D$99980,Produccion_PJ!$K$422,Resultados_Dic3!$E$3:$E$99980,Produccion_PJ!$J427,Resultados_Dic3!$A$3:$A$99980,Produccion_PJ!$H427)</f>
        <v>0</v>
      </c>
      <c r="AQ427" s="21">
        <f>+SUMIFS(Resultados_Dic3!AM$3:AM$99980,Resultados_Dic3!$F$3:$F$99980,Produccion_PJ!$K427,Resultados_Dic3!$D$3:$D$99980,Produccion_PJ!$K$422,Resultados_Dic3!$E$3:$E$99980,Produccion_PJ!$J427,Resultados_Dic3!$A$3:$A$99980,Produccion_PJ!$H427)</f>
        <v>0</v>
      </c>
    </row>
    <row r="428" spans="1:47" x14ac:dyDescent="0.25">
      <c r="H428" s="17" t="str">
        <f t="shared" si="966"/>
        <v>DIC5</v>
      </c>
      <c r="J428" s="24" t="s">
        <v>80</v>
      </c>
      <c r="K428" s="54" t="s">
        <v>450</v>
      </c>
      <c r="L428" s="21">
        <f>+SUMIFS(Resultados_Dic3!H$3:H$99980,Resultados_Dic3!$F$3:$F$99980,Produccion_PJ!$K428,Resultados_Dic3!$D$3:$D$99980,Produccion_PJ!$K$422,Resultados_Dic3!$E$3:$E$99980,Produccion_PJ!$J428,Resultados_Dic3!$A$3:$A$99980,Produccion_PJ!$H428)</f>
        <v>0</v>
      </c>
      <c r="M428" s="21">
        <f>+SUMIFS(Resultados_Dic3!I$3:I$99980,Resultados_Dic3!$F$3:$F$99980,Produccion_PJ!$K428,Resultados_Dic3!$D$3:$D$99980,Produccion_PJ!$K$422,Resultados_Dic3!$E$3:$E$99980,Produccion_PJ!$J428,Resultados_Dic3!$A$3:$A$99980,Produccion_PJ!$H428)</f>
        <v>0</v>
      </c>
      <c r="N428" s="21">
        <f>+SUMIFS(Resultados_Dic3!J$3:J$99980,Resultados_Dic3!$F$3:$F$99980,Produccion_PJ!$K428,Resultados_Dic3!$D$3:$D$99980,Produccion_PJ!$K$422,Resultados_Dic3!$E$3:$E$99980,Produccion_PJ!$J428,Resultados_Dic3!$A$3:$A$99980,Produccion_PJ!$H428)</f>
        <v>0</v>
      </c>
      <c r="O428" s="21">
        <f>+SUMIFS(Resultados_Dic3!K$3:K$99980,Resultados_Dic3!$F$3:$F$99980,Produccion_PJ!$K428,Resultados_Dic3!$D$3:$D$99980,Produccion_PJ!$K$422,Resultados_Dic3!$E$3:$E$99980,Produccion_PJ!$J428,Resultados_Dic3!$A$3:$A$99980,Produccion_PJ!$H428)</f>
        <v>0</v>
      </c>
      <c r="P428" s="21">
        <f>+SUMIFS(Resultados_Dic3!L$3:L$99980,Resultados_Dic3!$F$3:$F$99980,Produccion_PJ!$K428,Resultados_Dic3!$D$3:$D$99980,Produccion_PJ!$K$422,Resultados_Dic3!$E$3:$E$99980,Produccion_PJ!$J428,Resultados_Dic3!$A$3:$A$99980,Produccion_PJ!$H428)</f>
        <v>0</v>
      </c>
      <c r="Q428" s="21">
        <f>+SUMIFS(Resultados_Dic3!M$3:M$99980,Resultados_Dic3!$F$3:$F$99980,Produccion_PJ!$K428,Resultados_Dic3!$D$3:$D$99980,Produccion_PJ!$K$422,Resultados_Dic3!$E$3:$E$99980,Produccion_PJ!$J428,Resultados_Dic3!$A$3:$A$99980,Produccion_PJ!$H428)</f>
        <v>0</v>
      </c>
      <c r="R428" s="21">
        <f>+SUMIFS(Resultados_Dic3!N$3:N$99980,Resultados_Dic3!$F$3:$F$99980,Produccion_PJ!$K428,Resultados_Dic3!$D$3:$D$99980,Produccion_PJ!$K$422,Resultados_Dic3!$E$3:$E$99980,Produccion_PJ!$J428,Resultados_Dic3!$A$3:$A$99980,Produccion_PJ!$H428)</f>
        <v>0</v>
      </c>
      <c r="S428" s="21">
        <f>+SUMIFS(Resultados_Dic3!O$3:O$99980,Resultados_Dic3!$F$3:$F$99980,Produccion_PJ!$K428,Resultados_Dic3!$D$3:$D$99980,Produccion_PJ!$K$422,Resultados_Dic3!$E$3:$E$99980,Produccion_PJ!$J428,Resultados_Dic3!$A$3:$A$99980,Produccion_PJ!$H428)</f>
        <v>0</v>
      </c>
      <c r="T428" s="21">
        <f>+SUMIFS(Resultados_Dic3!P$3:P$99980,Resultados_Dic3!$F$3:$F$99980,Produccion_PJ!$K428,Resultados_Dic3!$D$3:$D$99980,Produccion_PJ!$K$422,Resultados_Dic3!$E$3:$E$99980,Produccion_PJ!$J428,Resultados_Dic3!$A$3:$A$99980,Produccion_PJ!$H428)</f>
        <v>0</v>
      </c>
      <c r="U428" s="21">
        <f>+SUMIFS(Resultados_Dic3!Q$3:Q$99980,Resultados_Dic3!$F$3:$F$99980,Produccion_PJ!$K428,Resultados_Dic3!$D$3:$D$99980,Produccion_PJ!$K$422,Resultados_Dic3!$E$3:$E$99980,Produccion_PJ!$J428,Resultados_Dic3!$A$3:$A$99980,Produccion_PJ!$H428)</f>
        <v>0</v>
      </c>
      <c r="V428" s="21">
        <f>+SUMIFS(Resultados_Dic3!R$3:R$99980,Resultados_Dic3!$F$3:$F$99980,Produccion_PJ!$K428,Resultados_Dic3!$D$3:$D$99980,Produccion_PJ!$K$422,Resultados_Dic3!$E$3:$E$99980,Produccion_PJ!$J428,Resultados_Dic3!$A$3:$A$99980,Produccion_PJ!$H428)</f>
        <v>0</v>
      </c>
      <c r="W428" s="21">
        <f>+SUMIFS(Resultados_Dic3!S$3:S$99980,Resultados_Dic3!$F$3:$F$99980,Produccion_PJ!$K428,Resultados_Dic3!$D$3:$D$99980,Produccion_PJ!$K$422,Resultados_Dic3!$E$3:$E$99980,Produccion_PJ!$J428,Resultados_Dic3!$A$3:$A$99980,Produccion_PJ!$H428)</f>
        <v>0</v>
      </c>
      <c r="X428" s="21">
        <f>+SUMIFS(Resultados_Dic3!T$3:T$99980,Resultados_Dic3!$F$3:$F$99980,Produccion_PJ!$K428,Resultados_Dic3!$D$3:$D$99980,Produccion_PJ!$K$422,Resultados_Dic3!$E$3:$E$99980,Produccion_PJ!$J428,Resultados_Dic3!$A$3:$A$99980,Produccion_PJ!$H428)</f>
        <v>0</v>
      </c>
      <c r="Y428" s="21">
        <f>+SUMIFS(Resultados_Dic3!U$3:U$99980,Resultados_Dic3!$F$3:$F$99980,Produccion_PJ!$K428,Resultados_Dic3!$D$3:$D$99980,Produccion_PJ!$K$422,Resultados_Dic3!$E$3:$E$99980,Produccion_PJ!$J428,Resultados_Dic3!$A$3:$A$99980,Produccion_PJ!$H428)</f>
        <v>0</v>
      </c>
      <c r="Z428" s="21">
        <f>+SUMIFS(Resultados_Dic3!V$3:V$99980,Resultados_Dic3!$F$3:$F$99980,Produccion_PJ!$K428,Resultados_Dic3!$D$3:$D$99980,Produccion_PJ!$K$422,Resultados_Dic3!$E$3:$E$99980,Produccion_PJ!$J428,Resultados_Dic3!$A$3:$A$99980,Produccion_PJ!$H428)</f>
        <v>0</v>
      </c>
      <c r="AA428" s="21">
        <f>+SUMIFS(Resultados_Dic3!W$3:W$99980,Resultados_Dic3!$F$3:$F$99980,Produccion_PJ!$K428,Resultados_Dic3!$D$3:$D$99980,Produccion_PJ!$K$422,Resultados_Dic3!$E$3:$E$99980,Produccion_PJ!$J428,Resultados_Dic3!$A$3:$A$99980,Produccion_PJ!$H428)</f>
        <v>0</v>
      </c>
      <c r="AB428" s="21">
        <f>+SUMIFS(Resultados_Dic3!X$3:X$99980,Resultados_Dic3!$F$3:$F$99980,Produccion_PJ!$K428,Resultados_Dic3!$D$3:$D$99980,Produccion_PJ!$K$422,Resultados_Dic3!$E$3:$E$99980,Produccion_PJ!$J428,Resultados_Dic3!$A$3:$A$99980,Produccion_PJ!$H428)</f>
        <v>0</v>
      </c>
      <c r="AC428" s="21">
        <f>+SUMIFS(Resultados_Dic3!Y$3:Y$99980,Resultados_Dic3!$F$3:$F$99980,Produccion_PJ!$K428,Resultados_Dic3!$D$3:$D$99980,Produccion_PJ!$K$422,Resultados_Dic3!$E$3:$E$99980,Produccion_PJ!$J428,Resultados_Dic3!$A$3:$A$99980,Produccion_PJ!$H428)</f>
        <v>0</v>
      </c>
      <c r="AD428" s="21">
        <f>+SUMIFS(Resultados_Dic3!Z$3:Z$99980,Resultados_Dic3!$F$3:$F$99980,Produccion_PJ!$K428,Resultados_Dic3!$D$3:$D$99980,Produccion_PJ!$K$422,Resultados_Dic3!$E$3:$E$99980,Produccion_PJ!$J428,Resultados_Dic3!$A$3:$A$99980,Produccion_PJ!$H428)</f>
        <v>0</v>
      </c>
      <c r="AE428" s="21">
        <f>+SUMIFS(Resultados_Dic3!AA$3:AA$99980,Resultados_Dic3!$F$3:$F$99980,Produccion_PJ!$K428,Resultados_Dic3!$D$3:$D$99980,Produccion_PJ!$K$422,Resultados_Dic3!$E$3:$E$99980,Produccion_PJ!$J428,Resultados_Dic3!$A$3:$A$99980,Produccion_PJ!$H428)</f>
        <v>0</v>
      </c>
      <c r="AF428" s="21">
        <f>+SUMIFS(Resultados_Dic3!AB$3:AB$99980,Resultados_Dic3!$F$3:$F$99980,Produccion_PJ!$K428,Resultados_Dic3!$D$3:$D$99980,Produccion_PJ!$K$422,Resultados_Dic3!$E$3:$E$99980,Produccion_PJ!$J428,Resultados_Dic3!$A$3:$A$99980,Produccion_PJ!$H428)</f>
        <v>0</v>
      </c>
      <c r="AG428" s="21">
        <f>+SUMIFS(Resultados_Dic3!AC$3:AC$99980,Resultados_Dic3!$F$3:$F$99980,Produccion_PJ!$K428,Resultados_Dic3!$D$3:$D$99980,Produccion_PJ!$K$422,Resultados_Dic3!$E$3:$E$99980,Produccion_PJ!$J428,Resultados_Dic3!$A$3:$A$99980,Produccion_PJ!$H428)</f>
        <v>0</v>
      </c>
      <c r="AH428" s="21">
        <f>+SUMIFS(Resultados_Dic3!AD$3:AD$99980,Resultados_Dic3!$F$3:$F$99980,Produccion_PJ!$K428,Resultados_Dic3!$D$3:$D$99980,Produccion_PJ!$K$422,Resultados_Dic3!$E$3:$E$99980,Produccion_PJ!$J428,Resultados_Dic3!$A$3:$A$99980,Produccion_PJ!$H428)</f>
        <v>0</v>
      </c>
      <c r="AI428" s="21">
        <f>+SUMIFS(Resultados_Dic3!AE$3:AE$99980,Resultados_Dic3!$F$3:$F$99980,Produccion_PJ!$K428,Resultados_Dic3!$D$3:$D$99980,Produccion_PJ!$K$422,Resultados_Dic3!$E$3:$E$99980,Produccion_PJ!$J428,Resultados_Dic3!$A$3:$A$99980,Produccion_PJ!$H428)</f>
        <v>0</v>
      </c>
      <c r="AJ428" s="21">
        <f>+SUMIFS(Resultados_Dic3!AF$3:AF$99980,Resultados_Dic3!$F$3:$F$99980,Produccion_PJ!$K428,Resultados_Dic3!$D$3:$D$99980,Produccion_PJ!$K$422,Resultados_Dic3!$E$3:$E$99980,Produccion_PJ!$J428,Resultados_Dic3!$A$3:$A$99980,Produccion_PJ!$H428)</f>
        <v>0</v>
      </c>
      <c r="AK428" s="21">
        <f>+SUMIFS(Resultados_Dic3!AG$3:AG$99980,Resultados_Dic3!$F$3:$F$99980,Produccion_PJ!$K428,Resultados_Dic3!$D$3:$D$99980,Produccion_PJ!$K$422,Resultados_Dic3!$E$3:$E$99980,Produccion_PJ!$J428,Resultados_Dic3!$A$3:$A$99980,Produccion_PJ!$H428)</f>
        <v>0</v>
      </c>
      <c r="AL428" s="21">
        <f>+SUMIFS(Resultados_Dic3!AH$3:AH$99980,Resultados_Dic3!$F$3:$F$99980,Produccion_PJ!$K428,Resultados_Dic3!$D$3:$D$99980,Produccion_PJ!$K$422,Resultados_Dic3!$E$3:$E$99980,Produccion_PJ!$J428,Resultados_Dic3!$A$3:$A$99980,Produccion_PJ!$H428)</f>
        <v>0</v>
      </c>
      <c r="AM428" s="21">
        <f>+SUMIFS(Resultados_Dic3!AI$3:AI$99980,Resultados_Dic3!$F$3:$F$99980,Produccion_PJ!$K428,Resultados_Dic3!$D$3:$D$99980,Produccion_PJ!$K$422,Resultados_Dic3!$E$3:$E$99980,Produccion_PJ!$J428,Resultados_Dic3!$A$3:$A$99980,Produccion_PJ!$H428)</f>
        <v>0</v>
      </c>
      <c r="AN428" s="21">
        <f>+SUMIFS(Resultados_Dic3!AJ$3:AJ$99980,Resultados_Dic3!$F$3:$F$99980,Produccion_PJ!$K428,Resultados_Dic3!$D$3:$D$99980,Produccion_PJ!$K$422,Resultados_Dic3!$E$3:$E$99980,Produccion_PJ!$J428,Resultados_Dic3!$A$3:$A$99980,Produccion_PJ!$H428)</f>
        <v>0</v>
      </c>
      <c r="AO428" s="21">
        <f>+SUMIFS(Resultados_Dic3!AK$3:AK$99980,Resultados_Dic3!$F$3:$F$99980,Produccion_PJ!$K428,Resultados_Dic3!$D$3:$D$99980,Produccion_PJ!$K$422,Resultados_Dic3!$E$3:$E$99980,Produccion_PJ!$J428,Resultados_Dic3!$A$3:$A$99980,Produccion_PJ!$H428)</f>
        <v>0</v>
      </c>
      <c r="AP428" s="21">
        <f>+SUMIFS(Resultados_Dic3!AL$3:AL$99980,Resultados_Dic3!$F$3:$F$99980,Produccion_PJ!$K428,Resultados_Dic3!$D$3:$D$99980,Produccion_PJ!$K$422,Resultados_Dic3!$E$3:$E$99980,Produccion_PJ!$J428,Resultados_Dic3!$A$3:$A$99980,Produccion_PJ!$H428)</f>
        <v>0</v>
      </c>
      <c r="AQ428" s="21">
        <f>+SUMIFS(Resultados_Dic3!AM$3:AM$99980,Resultados_Dic3!$F$3:$F$99980,Produccion_PJ!$K428,Resultados_Dic3!$D$3:$D$99980,Produccion_PJ!$K$422,Resultados_Dic3!$E$3:$E$99980,Produccion_PJ!$J428,Resultados_Dic3!$A$3:$A$99980,Produccion_PJ!$H428)</f>
        <v>0</v>
      </c>
    </row>
    <row r="429" spans="1:47" x14ac:dyDescent="0.25">
      <c r="H429" s="17" t="str">
        <f t="shared" si="966"/>
        <v>DIC5</v>
      </c>
      <c r="J429" s="24" t="s">
        <v>81</v>
      </c>
      <c r="K429" s="54" t="s">
        <v>203</v>
      </c>
      <c r="L429" s="21">
        <f>+SUMIFS(Resultados_Dic3!H$3:H$99980,Resultados_Dic3!$F$3:$F$99980,Produccion_PJ!$K429,Resultados_Dic3!$D$3:$D$99980,Produccion_PJ!$K$422,Resultados_Dic3!$E$3:$E$99980,Produccion_PJ!$J429,Resultados_Dic3!$A$3:$A$99980,Produccion_PJ!$H429)</f>
        <v>2.8530442598399999E-2</v>
      </c>
      <c r="M429" s="21">
        <f>+SUMIFS(Resultados_Dic3!I$3:I$99980,Resultados_Dic3!$F$3:$F$99980,Produccion_PJ!$K429,Resultados_Dic3!$D$3:$D$99980,Produccion_PJ!$K$422,Resultados_Dic3!$E$3:$E$99980,Produccion_PJ!$J429,Resultados_Dic3!$A$3:$A$99980,Produccion_PJ!$H429)</f>
        <v>2.8530442598399999E-2</v>
      </c>
      <c r="N429" s="21">
        <f>+SUMIFS(Resultados_Dic3!J$3:J$99980,Resultados_Dic3!$F$3:$F$99980,Produccion_PJ!$K429,Resultados_Dic3!$D$3:$D$99980,Produccion_PJ!$K$422,Resultados_Dic3!$E$3:$E$99980,Produccion_PJ!$J429,Resultados_Dic3!$A$3:$A$99980,Produccion_PJ!$H429)</f>
        <v>2.8530442598399999E-2</v>
      </c>
      <c r="O429" s="21">
        <f>+SUMIFS(Resultados_Dic3!K$3:K$99980,Resultados_Dic3!$F$3:$F$99980,Produccion_PJ!$K429,Resultados_Dic3!$D$3:$D$99980,Produccion_PJ!$K$422,Resultados_Dic3!$E$3:$E$99980,Produccion_PJ!$J429,Resultados_Dic3!$A$3:$A$99980,Produccion_PJ!$H429)</f>
        <v>2.8530442598399999E-2</v>
      </c>
      <c r="P429" s="21">
        <f>+SUMIFS(Resultados_Dic3!L$3:L$99980,Resultados_Dic3!$F$3:$F$99980,Produccion_PJ!$K429,Resultados_Dic3!$D$3:$D$99980,Produccion_PJ!$K$422,Resultados_Dic3!$E$3:$E$99980,Produccion_PJ!$J429,Resultados_Dic3!$A$3:$A$99980,Produccion_PJ!$H429)</f>
        <v>2.8530442598399999E-2</v>
      </c>
      <c r="Q429" s="21">
        <f>+SUMIFS(Resultados_Dic3!M$3:M$99980,Resultados_Dic3!$F$3:$F$99980,Produccion_PJ!$K429,Resultados_Dic3!$D$3:$D$99980,Produccion_PJ!$K$422,Resultados_Dic3!$E$3:$E$99980,Produccion_PJ!$J429,Resultados_Dic3!$A$3:$A$99980,Produccion_PJ!$H429)</f>
        <v>2.8530442598399999E-2</v>
      </c>
      <c r="R429" s="21">
        <f>+SUMIFS(Resultados_Dic3!N$3:N$99980,Resultados_Dic3!$F$3:$F$99980,Produccion_PJ!$K429,Resultados_Dic3!$D$3:$D$99980,Produccion_PJ!$K$422,Resultados_Dic3!$E$3:$E$99980,Produccion_PJ!$J429,Resultados_Dic3!$A$3:$A$99980,Produccion_PJ!$H429)</f>
        <v>2.8530442598399999E-2</v>
      </c>
      <c r="S429" s="21">
        <f>+SUMIFS(Resultados_Dic3!O$3:O$99980,Resultados_Dic3!$F$3:$F$99980,Produccion_PJ!$K429,Resultados_Dic3!$D$3:$D$99980,Produccion_PJ!$K$422,Resultados_Dic3!$E$3:$E$99980,Produccion_PJ!$J429,Resultados_Dic3!$A$3:$A$99980,Produccion_PJ!$H429)</f>
        <v>2.8530442598399999E-2</v>
      </c>
      <c r="T429" s="21">
        <f>+SUMIFS(Resultados_Dic3!P$3:P$99980,Resultados_Dic3!$F$3:$F$99980,Produccion_PJ!$K429,Resultados_Dic3!$D$3:$D$99980,Produccion_PJ!$K$422,Resultados_Dic3!$E$3:$E$99980,Produccion_PJ!$J429,Resultados_Dic3!$A$3:$A$99980,Produccion_PJ!$H429)</f>
        <v>0</v>
      </c>
      <c r="U429" s="21">
        <f>+SUMIFS(Resultados_Dic3!Q$3:Q$99980,Resultados_Dic3!$F$3:$F$99980,Produccion_PJ!$K429,Resultados_Dic3!$D$3:$D$99980,Produccion_PJ!$K$422,Resultados_Dic3!$E$3:$E$99980,Produccion_PJ!$J429,Resultados_Dic3!$A$3:$A$99980,Produccion_PJ!$H429)</f>
        <v>0</v>
      </c>
      <c r="V429" s="21">
        <f>+SUMIFS(Resultados_Dic3!R$3:R$99980,Resultados_Dic3!$F$3:$F$99980,Produccion_PJ!$K429,Resultados_Dic3!$D$3:$D$99980,Produccion_PJ!$K$422,Resultados_Dic3!$E$3:$E$99980,Produccion_PJ!$J429,Resultados_Dic3!$A$3:$A$99980,Produccion_PJ!$H429)</f>
        <v>0</v>
      </c>
      <c r="W429" s="21">
        <f>+SUMIFS(Resultados_Dic3!S$3:S$99980,Resultados_Dic3!$F$3:$F$99980,Produccion_PJ!$K429,Resultados_Dic3!$D$3:$D$99980,Produccion_PJ!$K$422,Resultados_Dic3!$E$3:$E$99980,Produccion_PJ!$J429,Resultados_Dic3!$A$3:$A$99980,Produccion_PJ!$H429)</f>
        <v>0</v>
      </c>
      <c r="X429" s="21">
        <f>+SUMIFS(Resultados_Dic3!T$3:T$99980,Resultados_Dic3!$F$3:$F$99980,Produccion_PJ!$K429,Resultados_Dic3!$D$3:$D$99980,Produccion_PJ!$K$422,Resultados_Dic3!$E$3:$E$99980,Produccion_PJ!$J429,Resultados_Dic3!$A$3:$A$99980,Produccion_PJ!$H429)</f>
        <v>0</v>
      </c>
      <c r="Y429" s="21">
        <f>+SUMIFS(Resultados_Dic3!U$3:U$99980,Resultados_Dic3!$F$3:$F$99980,Produccion_PJ!$K429,Resultados_Dic3!$D$3:$D$99980,Produccion_PJ!$K$422,Resultados_Dic3!$E$3:$E$99980,Produccion_PJ!$J429,Resultados_Dic3!$A$3:$A$99980,Produccion_PJ!$H429)</f>
        <v>0</v>
      </c>
      <c r="Z429" s="21">
        <f>+SUMIFS(Resultados_Dic3!V$3:V$99980,Resultados_Dic3!$F$3:$F$99980,Produccion_PJ!$K429,Resultados_Dic3!$D$3:$D$99980,Produccion_PJ!$K$422,Resultados_Dic3!$E$3:$E$99980,Produccion_PJ!$J429,Resultados_Dic3!$A$3:$A$99980,Produccion_PJ!$H429)</f>
        <v>0</v>
      </c>
      <c r="AA429" s="21">
        <f>+SUMIFS(Resultados_Dic3!W$3:W$99980,Resultados_Dic3!$F$3:$F$99980,Produccion_PJ!$K429,Resultados_Dic3!$D$3:$D$99980,Produccion_PJ!$K$422,Resultados_Dic3!$E$3:$E$99980,Produccion_PJ!$J429,Resultados_Dic3!$A$3:$A$99980,Produccion_PJ!$H429)</f>
        <v>0</v>
      </c>
      <c r="AB429" s="21">
        <f>+SUMIFS(Resultados_Dic3!X$3:X$99980,Resultados_Dic3!$F$3:$F$99980,Produccion_PJ!$K429,Resultados_Dic3!$D$3:$D$99980,Produccion_PJ!$K$422,Resultados_Dic3!$E$3:$E$99980,Produccion_PJ!$J429,Resultados_Dic3!$A$3:$A$99980,Produccion_PJ!$H429)</f>
        <v>0</v>
      </c>
      <c r="AC429" s="21">
        <f>+SUMIFS(Resultados_Dic3!Y$3:Y$99980,Resultados_Dic3!$F$3:$F$99980,Produccion_PJ!$K429,Resultados_Dic3!$D$3:$D$99980,Produccion_PJ!$K$422,Resultados_Dic3!$E$3:$E$99980,Produccion_PJ!$J429,Resultados_Dic3!$A$3:$A$99980,Produccion_PJ!$H429)</f>
        <v>0</v>
      </c>
      <c r="AD429" s="21">
        <f>+SUMIFS(Resultados_Dic3!Z$3:Z$99980,Resultados_Dic3!$F$3:$F$99980,Produccion_PJ!$K429,Resultados_Dic3!$D$3:$D$99980,Produccion_PJ!$K$422,Resultados_Dic3!$E$3:$E$99980,Produccion_PJ!$J429,Resultados_Dic3!$A$3:$A$99980,Produccion_PJ!$H429)</f>
        <v>0</v>
      </c>
      <c r="AE429" s="21">
        <f>+SUMIFS(Resultados_Dic3!AA$3:AA$99980,Resultados_Dic3!$F$3:$F$99980,Produccion_PJ!$K429,Resultados_Dic3!$D$3:$D$99980,Produccion_PJ!$K$422,Resultados_Dic3!$E$3:$E$99980,Produccion_PJ!$J429,Resultados_Dic3!$A$3:$A$99980,Produccion_PJ!$H429)</f>
        <v>0</v>
      </c>
      <c r="AF429" s="21">
        <f>+SUMIFS(Resultados_Dic3!AB$3:AB$99980,Resultados_Dic3!$F$3:$F$99980,Produccion_PJ!$K429,Resultados_Dic3!$D$3:$D$99980,Produccion_PJ!$K$422,Resultados_Dic3!$E$3:$E$99980,Produccion_PJ!$J429,Resultados_Dic3!$A$3:$A$99980,Produccion_PJ!$H429)</f>
        <v>0</v>
      </c>
      <c r="AG429" s="21">
        <f>+SUMIFS(Resultados_Dic3!AC$3:AC$99980,Resultados_Dic3!$F$3:$F$99980,Produccion_PJ!$K429,Resultados_Dic3!$D$3:$D$99980,Produccion_PJ!$K$422,Resultados_Dic3!$E$3:$E$99980,Produccion_PJ!$J429,Resultados_Dic3!$A$3:$A$99980,Produccion_PJ!$H429)</f>
        <v>0</v>
      </c>
      <c r="AH429" s="21">
        <f>+SUMIFS(Resultados_Dic3!AD$3:AD$99980,Resultados_Dic3!$F$3:$F$99980,Produccion_PJ!$K429,Resultados_Dic3!$D$3:$D$99980,Produccion_PJ!$K$422,Resultados_Dic3!$E$3:$E$99980,Produccion_PJ!$J429,Resultados_Dic3!$A$3:$A$99980,Produccion_PJ!$H429)</f>
        <v>0</v>
      </c>
      <c r="AI429" s="21">
        <f>+SUMIFS(Resultados_Dic3!AE$3:AE$99980,Resultados_Dic3!$F$3:$F$99980,Produccion_PJ!$K429,Resultados_Dic3!$D$3:$D$99980,Produccion_PJ!$K$422,Resultados_Dic3!$E$3:$E$99980,Produccion_PJ!$J429,Resultados_Dic3!$A$3:$A$99980,Produccion_PJ!$H429)</f>
        <v>0</v>
      </c>
      <c r="AJ429" s="21">
        <f>+SUMIFS(Resultados_Dic3!AF$3:AF$99980,Resultados_Dic3!$F$3:$F$99980,Produccion_PJ!$K429,Resultados_Dic3!$D$3:$D$99980,Produccion_PJ!$K$422,Resultados_Dic3!$E$3:$E$99980,Produccion_PJ!$J429,Resultados_Dic3!$A$3:$A$99980,Produccion_PJ!$H429)</f>
        <v>0</v>
      </c>
      <c r="AK429" s="21">
        <f>+SUMIFS(Resultados_Dic3!AG$3:AG$99980,Resultados_Dic3!$F$3:$F$99980,Produccion_PJ!$K429,Resultados_Dic3!$D$3:$D$99980,Produccion_PJ!$K$422,Resultados_Dic3!$E$3:$E$99980,Produccion_PJ!$J429,Resultados_Dic3!$A$3:$A$99980,Produccion_PJ!$H429)</f>
        <v>0</v>
      </c>
      <c r="AL429" s="21">
        <f>+SUMIFS(Resultados_Dic3!AH$3:AH$99980,Resultados_Dic3!$F$3:$F$99980,Produccion_PJ!$K429,Resultados_Dic3!$D$3:$D$99980,Produccion_PJ!$K$422,Resultados_Dic3!$E$3:$E$99980,Produccion_PJ!$J429,Resultados_Dic3!$A$3:$A$99980,Produccion_PJ!$H429)</f>
        <v>0</v>
      </c>
      <c r="AM429" s="21">
        <f>+SUMIFS(Resultados_Dic3!AI$3:AI$99980,Resultados_Dic3!$F$3:$F$99980,Produccion_PJ!$K429,Resultados_Dic3!$D$3:$D$99980,Produccion_PJ!$K$422,Resultados_Dic3!$E$3:$E$99980,Produccion_PJ!$J429,Resultados_Dic3!$A$3:$A$99980,Produccion_PJ!$H429)</f>
        <v>0</v>
      </c>
      <c r="AN429" s="21">
        <f>+SUMIFS(Resultados_Dic3!AJ$3:AJ$99980,Resultados_Dic3!$F$3:$F$99980,Produccion_PJ!$K429,Resultados_Dic3!$D$3:$D$99980,Produccion_PJ!$K$422,Resultados_Dic3!$E$3:$E$99980,Produccion_PJ!$J429,Resultados_Dic3!$A$3:$A$99980,Produccion_PJ!$H429)</f>
        <v>0</v>
      </c>
      <c r="AO429" s="21">
        <f>+SUMIFS(Resultados_Dic3!AK$3:AK$99980,Resultados_Dic3!$F$3:$F$99980,Produccion_PJ!$K429,Resultados_Dic3!$D$3:$D$99980,Produccion_PJ!$K$422,Resultados_Dic3!$E$3:$E$99980,Produccion_PJ!$J429,Resultados_Dic3!$A$3:$A$99980,Produccion_PJ!$H429)</f>
        <v>0</v>
      </c>
      <c r="AP429" s="21">
        <f>+SUMIFS(Resultados_Dic3!AL$3:AL$99980,Resultados_Dic3!$F$3:$F$99980,Produccion_PJ!$K429,Resultados_Dic3!$D$3:$D$99980,Produccion_PJ!$K$422,Resultados_Dic3!$E$3:$E$99980,Produccion_PJ!$J429,Resultados_Dic3!$A$3:$A$99980,Produccion_PJ!$H429)</f>
        <v>0</v>
      </c>
      <c r="AQ429" s="21">
        <f>+SUMIFS(Resultados_Dic3!AM$3:AM$99980,Resultados_Dic3!$F$3:$F$99980,Produccion_PJ!$K429,Resultados_Dic3!$D$3:$D$99980,Produccion_PJ!$K$422,Resultados_Dic3!$E$3:$E$99980,Produccion_PJ!$J429,Resultados_Dic3!$A$3:$A$99980,Produccion_PJ!$H429)</f>
        <v>0</v>
      </c>
    </row>
    <row r="430" spans="1:47" x14ac:dyDescent="0.25">
      <c r="H430" s="17" t="str">
        <f t="shared" si="966"/>
        <v>DIC5</v>
      </c>
      <c r="J430" s="24" t="s">
        <v>82</v>
      </c>
      <c r="K430" s="54" t="s">
        <v>204</v>
      </c>
      <c r="L430" s="21">
        <f>+SUMIFS(Resultados_Dic3!H$3:H$99980,Resultados_Dic3!$F$3:$F$99980,Produccion_PJ!$K430,Resultados_Dic3!$D$3:$D$99980,Produccion_PJ!$K$422,Resultados_Dic3!$E$3:$E$99980,Produccion_PJ!$J430,Resultados_Dic3!$A$3:$A$99980,Produccion_PJ!$H430)</f>
        <v>1.10951721216E-2</v>
      </c>
      <c r="M430" s="21">
        <f>+SUMIFS(Resultados_Dic3!I$3:I$99980,Resultados_Dic3!$F$3:$F$99980,Produccion_PJ!$K430,Resultados_Dic3!$D$3:$D$99980,Produccion_PJ!$K$422,Resultados_Dic3!$E$3:$E$99980,Produccion_PJ!$J430,Resultados_Dic3!$A$3:$A$99980,Produccion_PJ!$H430)</f>
        <v>1.10951721216E-2</v>
      </c>
      <c r="N430" s="21">
        <f>+SUMIFS(Resultados_Dic3!J$3:J$99980,Resultados_Dic3!$F$3:$F$99980,Produccion_PJ!$K430,Resultados_Dic3!$D$3:$D$99980,Produccion_PJ!$K$422,Resultados_Dic3!$E$3:$E$99980,Produccion_PJ!$J430,Resultados_Dic3!$A$3:$A$99980,Produccion_PJ!$H430)</f>
        <v>1.10951721216E-2</v>
      </c>
      <c r="O430" s="21">
        <f>+SUMIFS(Resultados_Dic3!K$3:K$99980,Resultados_Dic3!$F$3:$F$99980,Produccion_PJ!$K430,Resultados_Dic3!$D$3:$D$99980,Produccion_PJ!$K$422,Resultados_Dic3!$E$3:$E$99980,Produccion_PJ!$J430,Resultados_Dic3!$A$3:$A$99980,Produccion_PJ!$H430)</f>
        <v>1.10951721216E-2</v>
      </c>
      <c r="P430" s="21">
        <f>+SUMIFS(Resultados_Dic3!L$3:L$99980,Resultados_Dic3!$F$3:$F$99980,Produccion_PJ!$K430,Resultados_Dic3!$D$3:$D$99980,Produccion_PJ!$K$422,Resultados_Dic3!$E$3:$E$99980,Produccion_PJ!$J430,Resultados_Dic3!$A$3:$A$99980,Produccion_PJ!$H430)</f>
        <v>1.10951721216E-2</v>
      </c>
      <c r="Q430" s="21">
        <f>+SUMIFS(Resultados_Dic3!M$3:M$99980,Resultados_Dic3!$F$3:$F$99980,Produccion_PJ!$K430,Resultados_Dic3!$D$3:$D$99980,Produccion_PJ!$K$422,Resultados_Dic3!$E$3:$E$99980,Produccion_PJ!$J430,Resultados_Dic3!$A$3:$A$99980,Produccion_PJ!$H430)</f>
        <v>1.10951721216E-2</v>
      </c>
      <c r="R430" s="21">
        <f>+SUMIFS(Resultados_Dic3!N$3:N$99980,Resultados_Dic3!$F$3:$F$99980,Produccion_PJ!$K430,Resultados_Dic3!$D$3:$D$99980,Produccion_PJ!$K$422,Resultados_Dic3!$E$3:$E$99980,Produccion_PJ!$J430,Resultados_Dic3!$A$3:$A$99980,Produccion_PJ!$H430)</f>
        <v>1.10951721216E-2</v>
      </c>
      <c r="S430" s="21">
        <f>+SUMIFS(Resultados_Dic3!O$3:O$99980,Resultados_Dic3!$F$3:$F$99980,Produccion_PJ!$K430,Resultados_Dic3!$D$3:$D$99980,Produccion_PJ!$K$422,Resultados_Dic3!$E$3:$E$99980,Produccion_PJ!$J430,Resultados_Dic3!$A$3:$A$99980,Produccion_PJ!$H430)</f>
        <v>1.10951721216E-2</v>
      </c>
      <c r="T430" s="21">
        <f>+SUMIFS(Resultados_Dic3!P$3:P$99980,Resultados_Dic3!$F$3:$F$99980,Produccion_PJ!$K430,Resultados_Dic3!$D$3:$D$99980,Produccion_PJ!$K$422,Resultados_Dic3!$E$3:$E$99980,Produccion_PJ!$J430,Resultados_Dic3!$A$3:$A$99980,Produccion_PJ!$H430)</f>
        <v>1.10951721216E-2</v>
      </c>
      <c r="U430" s="21">
        <f>+SUMIFS(Resultados_Dic3!Q$3:Q$99980,Resultados_Dic3!$F$3:$F$99980,Produccion_PJ!$K430,Resultados_Dic3!$D$3:$D$99980,Produccion_PJ!$K$422,Resultados_Dic3!$E$3:$E$99980,Produccion_PJ!$J430,Resultados_Dic3!$A$3:$A$99980,Produccion_PJ!$H430)</f>
        <v>1.10951721216E-2</v>
      </c>
      <c r="V430" s="21">
        <f>+SUMIFS(Resultados_Dic3!R$3:R$99980,Resultados_Dic3!$F$3:$F$99980,Produccion_PJ!$K430,Resultados_Dic3!$D$3:$D$99980,Produccion_PJ!$K$422,Resultados_Dic3!$E$3:$E$99980,Produccion_PJ!$J430,Resultados_Dic3!$A$3:$A$99980,Produccion_PJ!$H430)</f>
        <v>1.10951721216E-2</v>
      </c>
      <c r="W430" s="21">
        <f>+SUMIFS(Resultados_Dic3!S$3:S$99980,Resultados_Dic3!$F$3:$F$99980,Produccion_PJ!$K430,Resultados_Dic3!$D$3:$D$99980,Produccion_PJ!$K$422,Resultados_Dic3!$E$3:$E$99980,Produccion_PJ!$J430,Resultados_Dic3!$A$3:$A$99980,Produccion_PJ!$H430)</f>
        <v>1.10951721216E-2</v>
      </c>
      <c r="X430" s="21">
        <f>+SUMIFS(Resultados_Dic3!T$3:T$99980,Resultados_Dic3!$F$3:$F$99980,Produccion_PJ!$K430,Resultados_Dic3!$D$3:$D$99980,Produccion_PJ!$K$422,Resultados_Dic3!$E$3:$E$99980,Produccion_PJ!$J430,Resultados_Dic3!$A$3:$A$99980,Produccion_PJ!$H430)</f>
        <v>1.10951721216E-2</v>
      </c>
      <c r="Y430" s="21">
        <f>+SUMIFS(Resultados_Dic3!U$3:U$99980,Resultados_Dic3!$F$3:$F$99980,Produccion_PJ!$K430,Resultados_Dic3!$D$3:$D$99980,Produccion_PJ!$K$422,Resultados_Dic3!$E$3:$E$99980,Produccion_PJ!$J430,Resultados_Dic3!$A$3:$A$99980,Produccion_PJ!$H430)</f>
        <v>1.10951721216E-2</v>
      </c>
      <c r="Z430" s="21">
        <f>+SUMIFS(Resultados_Dic3!V$3:V$99980,Resultados_Dic3!$F$3:$F$99980,Produccion_PJ!$K430,Resultados_Dic3!$D$3:$D$99980,Produccion_PJ!$K$422,Resultados_Dic3!$E$3:$E$99980,Produccion_PJ!$J430,Resultados_Dic3!$A$3:$A$99980,Produccion_PJ!$H430)</f>
        <v>8.4302838624475095E-3</v>
      </c>
      <c r="AA430" s="21">
        <f>+SUMIFS(Resultados_Dic3!W$3:W$99980,Resultados_Dic3!$F$3:$F$99980,Produccion_PJ!$K430,Resultados_Dic3!$D$3:$D$99980,Produccion_PJ!$K$422,Resultados_Dic3!$E$3:$E$99980,Produccion_PJ!$J430,Resultados_Dic3!$A$3:$A$99980,Produccion_PJ!$H430)</f>
        <v>0</v>
      </c>
      <c r="AB430" s="21">
        <f>+SUMIFS(Resultados_Dic3!X$3:X$99980,Resultados_Dic3!$F$3:$F$99980,Produccion_PJ!$K430,Resultados_Dic3!$D$3:$D$99980,Produccion_PJ!$K$422,Resultados_Dic3!$E$3:$E$99980,Produccion_PJ!$J430,Resultados_Dic3!$A$3:$A$99980,Produccion_PJ!$H430)</f>
        <v>0</v>
      </c>
      <c r="AC430" s="21">
        <f>+SUMIFS(Resultados_Dic3!Y$3:Y$99980,Resultados_Dic3!$F$3:$F$99980,Produccion_PJ!$K430,Resultados_Dic3!$D$3:$D$99980,Produccion_PJ!$K$422,Resultados_Dic3!$E$3:$E$99980,Produccion_PJ!$J430,Resultados_Dic3!$A$3:$A$99980,Produccion_PJ!$H430)</f>
        <v>0</v>
      </c>
      <c r="AD430" s="21">
        <f>+SUMIFS(Resultados_Dic3!Z$3:Z$99980,Resultados_Dic3!$F$3:$F$99980,Produccion_PJ!$K430,Resultados_Dic3!$D$3:$D$99980,Produccion_PJ!$K$422,Resultados_Dic3!$E$3:$E$99980,Produccion_PJ!$J430,Resultados_Dic3!$A$3:$A$99980,Produccion_PJ!$H430)</f>
        <v>0</v>
      </c>
      <c r="AE430" s="21">
        <f>+SUMIFS(Resultados_Dic3!AA$3:AA$99980,Resultados_Dic3!$F$3:$F$99980,Produccion_PJ!$K430,Resultados_Dic3!$D$3:$D$99980,Produccion_PJ!$K$422,Resultados_Dic3!$E$3:$E$99980,Produccion_PJ!$J430,Resultados_Dic3!$A$3:$A$99980,Produccion_PJ!$H430)</f>
        <v>0</v>
      </c>
      <c r="AF430" s="21">
        <f>+SUMIFS(Resultados_Dic3!AB$3:AB$99980,Resultados_Dic3!$F$3:$F$99980,Produccion_PJ!$K430,Resultados_Dic3!$D$3:$D$99980,Produccion_PJ!$K$422,Resultados_Dic3!$E$3:$E$99980,Produccion_PJ!$J430,Resultados_Dic3!$A$3:$A$99980,Produccion_PJ!$H430)</f>
        <v>0</v>
      </c>
      <c r="AG430" s="21">
        <f>+SUMIFS(Resultados_Dic3!AC$3:AC$99980,Resultados_Dic3!$F$3:$F$99980,Produccion_PJ!$K430,Resultados_Dic3!$D$3:$D$99980,Produccion_PJ!$K$422,Resultados_Dic3!$E$3:$E$99980,Produccion_PJ!$J430,Resultados_Dic3!$A$3:$A$99980,Produccion_PJ!$H430)</f>
        <v>0</v>
      </c>
      <c r="AH430" s="21">
        <f>+SUMIFS(Resultados_Dic3!AD$3:AD$99980,Resultados_Dic3!$F$3:$F$99980,Produccion_PJ!$K430,Resultados_Dic3!$D$3:$D$99980,Produccion_PJ!$K$422,Resultados_Dic3!$E$3:$E$99980,Produccion_PJ!$J430,Resultados_Dic3!$A$3:$A$99980,Produccion_PJ!$H430)</f>
        <v>0</v>
      </c>
      <c r="AI430" s="21">
        <f>+SUMIFS(Resultados_Dic3!AE$3:AE$99980,Resultados_Dic3!$F$3:$F$99980,Produccion_PJ!$K430,Resultados_Dic3!$D$3:$D$99980,Produccion_PJ!$K$422,Resultados_Dic3!$E$3:$E$99980,Produccion_PJ!$J430,Resultados_Dic3!$A$3:$A$99980,Produccion_PJ!$H430)</f>
        <v>0</v>
      </c>
      <c r="AJ430" s="21">
        <f>+SUMIFS(Resultados_Dic3!AF$3:AF$99980,Resultados_Dic3!$F$3:$F$99980,Produccion_PJ!$K430,Resultados_Dic3!$D$3:$D$99980,Produccion_PJ!$K$422,Resultados_Dic3!$E$3:$E$99980,Produccion_PJ!$J430,Resultados_Dic3!$A$3:$A$99980,Produccion_PJ!$H430)</f>
        <v>0</v>
      </c>
      <c r="AK430" s="21">
        <f>+SUMIFS(Resultados_Dic3!AG$3:AG$99980,Resultados_Dic3!$F$3:$F$99980,Produccion_PJ!$K430,Resultados_Dic3!$D$3:$D$99980,Produccion_PJ!$K$422,Resultados_Dic3!$E$3:$E$99980,Produccion_PJ!$J430,Resultados_Dic3!$A$3:$A$99980,Produccion_PJ!$H430)</f>
        <v>0</v>
      </c>
      <c r="AL430" s="21">
        <f>+SUMIFS(Resultados_Dic3!AH$3:AH$99980,Resultados_Dic3!$F$3:$F$99980,Produccion_PJ!$K430,Resultados_Dic3!$D$3:$D$99980,Produccion_PJ!$K$422,Resultados_Dic3!$E$3:$E$99980,Produccion_PJ!$J430,Resultados_Dic3!$A$3:$A$99980,Produccion_PJ!$H430)</f>
        <v>0</v>
      </c>
      <c r="AM430" s="21">
        <f>+SUMIFS(Resultados_Dic3!AI$3:AI$99980,Resultados_Dic3!$F$3:$F$99980,Produccion_PJ!$K430,Resultados_Dic3!$D$3:$D$99980,Produccion_PJ!$K$422,Resultados_Dic3!$E$3:$E$99980,Produccion_PJ!$J430,Resultados_Dic3!$A$3:$A$99980,Produccion_PJ!$H430)</f>
        <v>0</v>
      </c>
      <c r="AN430" s="21">
        <f>+SUMIFS(Resultados_Dic3!AJ$3:AJ$99980,Resultados_Dic3!$F$3:$F$99980,Produccion_PJ!$K430,Resultados_Dic3!$D$3:$D$99980,Produccion_PJ!$K$422,Resultados_Dic3!$E$3:$E$99980,Produccion_PJ!$J430,Resultados_Dic3!$A$3:$A$99980,Produccion_PJ!$H430)</f>
        <v>0</v>
      </c>
      <c r="AO430" s="21">
        <f>+SUMIFS(Resultados_Dic3!AK$3:AK$99980,Resultados_Dic3!$F$3:$F$99980,Produccion_PJ!$K430,Resultados_Dic3!$D$3:$D$99980,Produccion_PJ!$K$422,Resultados_Dic3!$E$3:$E$99980,Produccion_PJ!$J430,Resultados_Dic3!$A$3:$A$99980,Produccion_PJ!$H430)</f>
        <v>0</v>
      </c>
      <c r="AP430" s="21">
        <f>+SUMIFS(Resultados_Dic3!AL$3:AL$99980,Resultados_Dic3!$F$3:$F$99980,Produccion_PJ!$K430,Resultados_Dic3!$D$3:$D$99980,Produccion_PJ!$K$422,Resultados_Dic3!$E$3:$E$99980,Produccion_PJ!$J430,Resultados_Dic3!$A$3:$A$99980,Produccion_PJ!$H430)</f>
        <v>0</v>
      </c>
      <c r="AQ430" s="21">
        <f>+SUMIFS(Resultados_Dic3!AM$3:AM$99980,Resultados_Dic3!$F$3:$F$99980,Produccion_PJ!$K430,Resultados_Dic3!$D$3:$D$99980,Produccion_PJ!$K$422,Resultados_Dic3!$E$3:$E$99980,Produccion_PJ!$J430,Resultados_Dic3!$A$3:$A$99980,Produccion_PJ!$H430)</f>
        <v>0</v>
      </c>
    </row>
    <row r="431" spans="1:47" x14ac:dyDescent="0.25">
      <c r="H431" s="17" t="str">
        <f t="shared" si="966"/>
        <v>DIC5</v>
      </c>
      <c r="J431" s="24" t="s">
        <v>83</v>
      </c>
      <c r="K431" s="54" t="s">
        <v>205</v>
      </c>
      <c r="L431" s="21">
        <f>+SUMIFS(Resultados_Dic3!H$3:H$99980,Resultados_Dic3!$F$3:$F$99980,Produccion_PJ!$K431,Resultados_Dic3!$D$3:$D$99980,Produccion_PJ!$K$422,Resultados_Dic3!$E$3:$E$99980,Produccion_PJ!$J431,Resultados_Dic3!$A$3:$A$99980,Produccion_PJ!$H431)</f>
        <v>3.1700491776000001E-3</v>
      </c>
      <c r="M431" s="21">
        <f>+SUMIFS(Resultados_Dic3!I$3:I$99980,Resultados_Dic3!$F$3:$F$99980,Produccion_PJ!$K431,Resultados_Dic3!$D$3:$D$99980,Produccion_PJ!$K$422,Resultados_Dic3!$E$3:$E$99980,Produccion_PJ!$J431,Resultados_Dic3!$A$3:$A$99980,Produccion_PJ!$H431)</f>
        <v>3.1700491776000001E-3</v>
      </c>
      <c r="N431" s="21">
        <f>+SUMIFS(Resultados_Dic3!J$3:J$99980,Resultados_Dic3!$F$3:$F$99980,Produccion_PJ!$K431,Resultados_Dic3!$D$3:$D$99980,Produccion_PJ!$K$422,Resultados_Dic3!$E$3:$E$99980,Produccion_PJ!$J431,Resultados_Dic3!$A$3:$A$99980,Produccion_PJ!$H431)</f>
        <v>3.1700491776000001E-3</v>
      </c>
      <c r="O431" s="21">
        <f>+SUMIFS(Resultados_Dic3!K$3:K$99980,Resultados_Dic3!$F$3:$F$99980,Produccion_PJ!$K431,Resultados_Dic3!$D$3:$D$99980,Produccion_PJ!$K$422,Resultados_Dic3!$E$3:$E$99980,Produccion_PJ!$J431,Resultados_Dic3!$A$3:$A$99980,Produccion_PJ!$H431)</f>
        <v>3.1700491776000001E-3</v>
      </c>
      <c r="P431" s="21">
        <f>+SUMIFS(Resultados_Dic3!L$3:L$99980,Resultados_Dic3!$F$3:$F$99980,Produccion_PJ!$K431,Resultados_Dic3!$D$3:$D$99980,Produccion_PJ!$K$422,Resultados_Dic3!$E$3:$E$99980,Produccion_PJ!$J431,Resultados_Dic3!$A$3:$A$99980,Produccion_PJ!$H431)</f>
        <v>3.1700491776000001E-3</v>
      </c>
      <c r="Q431" s="21">
        <f>+SUMIFS(Resultados_Dic3!M$3:M$99980,Resultados_Dic3!$F$3:$F$99980,Produccion_PJ!$K431,Resultados_Dic3!$D$3:$D$99980,Produccion_PJ!$K$422,Resultados_Dic3!$E$3:$E$99980,Produccion_PJ!$J431,Resultados_Dic3!$A$3:$A$99980,Produccion_PJ!$H431)</f>
        <v>3.1700491776000001E-3</v>
      </c>
      <c r="R431" s="21">
        <f>+SUMIFS(Resultados_Dic3!N$3:N$99980,Resultados_Dic3!$F$3:$F$99980,Produccion_PJ!$K431,Resultados_Dic3!$D$3:$D$99980,Produccion_PJ!$K$422,Resultados_Dic3!$E$3:$E$99980,Produccion_PJ!$J431,Resultados_Dic3!$A$3:$A$99980,Produccion_PJ!$H431)</f>
        <v>3.1700491776000001E-3</v>
      </c>
      <c r="S431" s="21">
        <f>+SUMIFS(Resultados_Dic3!O$3:O$99980,Resultados_Dic3!$F$3:$F$99980,Produccion_PJ!$K431,Resultados_Dic3!$D$3:$D$99980,Produccion_PJ!$K$422,Resultados_Dic3!$E$3:$E$99980,Produccion_PJ!$J431,Resultados_Dic3!$A$3:$A$99980,Produccion_PJ!$H431)</f>
        <v>3.1700491776000001E-3</v>
      </c>
      <c r="T431" s="21">
        <f>+SUMIFS(Resultados_Dic3!P$3:P$99980,Resultados_Dic3!$F$3:$F$99980,Produccion_PJ!$K431,Resultados_Dic3!$D$3:$D$99980,Produccion_PJ!$K$422,Resultados_Dic3!$E$3:$E$99980,Produccion_PJ!$J431,Resultados_Dic3!$A$3:$A$99980,Produccion_PJ!$H431)</f>
        <v>3.1700491776000001E-3</v>
      </c>
      <c r="U431" s="21">
        <f>+SUMIFS(Resultados_Dic3!Q$3:Q$99980,Resultados_Dic3!$F$3:$F$99980,Produccion_PJ!$K431,Resultados_Dic3!$D$3:$D$99980,Produccion_PJ!$K$422,Resultados_Dic3!$E$3:$E$99980,Produccion_PJ!$J431,Resultados_Dic3!$A$3:$A$99980,Produccion_PJ!$H431)</f>
        <v>3.1700491776000001E-3</v>
      </c>
      <c r="V431" s="21">
        <f>+SUMIFS(Resultados_Dic3!R$3:R$99980,Resultados_Dic3!$F$3:$F$99980,Produccion_PJ!$K431,Resultados_Dic3!$D$3:$D$99980,Produccion_PJ!$K$422,Resultados_Dic3!$E$3:$E$99980,Produccion_PJ!$J431,Resultados_Dic3!$A$3:$A$99980,Produccion_PJ!$H431)</f>
        <v>3.1700491776000001E-3</v>
      </c>
      <c r="W431" s="21">
        <f>+SUMIFS(Resultados_Dic3!S$3:S$99980,Resultados_Dic3!$F$3:$F$99980,Produccion_PJ!$K431,Resultados_Dic3!$D$3:$D$99980,Produccion_PJ!$K$422,Resultados_Dic3!$E$3:$E$99980,Produccion_PJ!$J431,Resultados_Dic3!$A$3:$A$99980,Produccion_PJ!$H431)</f>
        <v>3.1700491776000001E-3</v>
      </c>
      <c r="X431" s="21">
        <f>+SUMIFS(Resultados_Dic3!T$3:T$99980,Resultados_Dic3!$F$3:$F$99980,Produccion_PJ!$K431,Resultados_Dic3!$D$3:$D$99980,Produccion_PJ!$K$422,Resultados_Dic3!$E$3:$E$99980,Produccion_PJ!$J431,Resultados_Dic3!$A$3:$A$99980,Produccion_PJ!$H431)</f>
        <v>3.1700491776000001E-3</v>
      </c>
      <c r="Y431" s="21">
        <f>+SUMIFS(Resultados_Dic3!U$3:U$99980,Resultados_Dic3!$F$3:$F$99980,Produccion_PJ!$K431,Resultados_Dic3!$D$3:$D$99980,Produccion_PJ!$K$422,Resultados_Dic3!$E$3:$E$99980,Produccion_PJ!$J431,Resultados_Dic3!$A$3:$A$99980,Produccion_PJ!$H431)</f>
        <v>3.1700491776000001E-3</v>
      </c>
      <c r="Z431" s="21">
        <f>+SUMIFS(Resultados_Dic3!V$3:V$99980,Resultados_Dic3!$F$3:$F$99980,Produccion_PJ!$K431,Resultados_Dic3!$D$3:$D$99980,Produccion_PJ!$K$422,Resultados_Dic3!$E$3:$E$99980,Produccion_PJ!$J431,Resultados_Dic3!$A$3:$A$99980,Produccion_PJ!$H431)</f>
        <v>3.1700491776000001E-3</v>
      </c>
      <c r="AA431" s="21">
        <f>+SUMIFS(Resultados_Dic3!W$3:W$99980,Resultados_Dic3!$F$3:$F$99980,Produccion_PJ!$K431,Resultados_Dic3!$D$3:$D$99980,Produccion_PJ!$K$422,Resultados_Dic3!$E$3:$E$99980,Produccion_PJ!$J431,Resultados_Dic3!$A$3:$A$99980,Produccion_PJ!$H431)</f>
        <v>0</v>
      </c>
      <c r="AB431" s="21">
        <f>+SUMIFS(Resultados_Dic3!X$3:X$99980,Resultados_Dic3!$F$3:$F$99980,Produccion_PJ!$K431,Resultados_Dic3!$D$3:$D$99980,Produccion_PJ!$K$422,Resultados_Dic3!$E$3:$E$99980,Produccion_PJ!$J431,Resultados_Dic3!$A$3:$A$99980,Produccion_PJ!$H431)</f>
        <v>0</v>
      </c>
      <c r="AC431" s="21">
        <f>+SUMIFS(Resultados_Dic3!Y$3:Y$99980,Resultados_Dic3!$F$3:$F$99980,Produccion_PJ!$K431,Resultados_Dic3!$D$3:$D$99980,Produccion_PJ!$K$422,Resultados_Dic3!$E$3:$E$99980,Produccion_PJ!$J431,Resultados_Dic3!$A$3:$A$99980,Produccion_PJ!$H431)</f>
        <v>0</v>
      </c>
      <c r="AD431" s="21">
        <f>+SUMIFS(Resultados_Dic3!Z$3:Z$99980,Resultados_Dic3!$F$3:$F$99980,Produccion_PJ!$K431,Resultados_Dic3!$D$3:$D$99980,Produccion_PJ!$K$422,Resultados_Dic3!$E$3:$E$99980,Produccion_PJ!$J431,Resultados_Dic3!$A$3:$A$99980,Produccion_PJ!$H431)</f>
        <v>0</v>
      </c>
      <c r="AE431" s="21">
        <f>+SUMIFS(Resultados_Dic3!AA$3:AA$99980,Resultados_Dic3!$F$3:$F$99980,Produccion_PJ!$K431,Resultados_Dic3!$D$3:$D$99980,Produccion_PJ!$K$422,Resultados_Dic3!$E$3:$E$99980,Produccion_PJ!$J431,Resultados_Dic3!$A$3:$A$99980,Produccion_PJ!$H431)</f>
        <v>0</v>
      </c>
      <c r="AF431" s="21">
        <f>+SUMIFS(Resultados_Dic3!AB$3:AB$99980,Resultados_Dic3!$F$3:$F$99980,Produccion_PJ!$K431,Resultados_Dic3!$D$3:$D$99980,Produccion_PJ!$K$422,Resultados_Dic3!$E$3:$E$99980,Produccion_PJ!$J431,Resultados_Dic3!$A$3:$A$99980,Produccion_PJ!$H431)</f>
        <v>0</v>
      </c>
      <c r="AG431" s="21">
        <f>+SUMIFS(Resultados_Dic3!AC$3:AC$99980,Resultados_Dic3!$F$3:$F$99980,Produccion_PJ!$K431,Resultados_Dic3!$D$3:$D$99980,Produccion_PJ!$K$422,Resultados_Dic3!$E$3:$E$99980,Produccion_PJ!$J431,Resultados_Dic3!$A$3:$A$99980,Produccion_PJ!$H431)</f>
        <v>0</v>
      </c>
      <c r="AH431" s="21">
        <f>+SUMIFS(Resultados_Dic3!AD$3:AD$99980,Resultados_Dic3!$F$3:$F$99980,Produccion_PJ!$K431,Resultados_Dic3!$D$3:$D$99980,Produccion_PJ!$K$422,Resultados_Dic3!$E$3:$E$99980,Produccion_PJ!$J431,Resultados_Dic3!$A$3:$A$99980,Produccion_PJ!$H431)</f>
        <v>0</v>
      </c>
      <c r="AI431" s="21">
        <f>+SUMIFS(Resultados_Dic3!AE$3:AE$99980,Resultados_Dic3!$F$3:$F$99980,Produccion_PJ!$K431,Resultados_Dic3!$D$3:$D$99980,Produccion_PJ!$K$422,Resultados_Dic3!$E$3:$E$99980,Produccion_PJ!$J431,Resultados_Dic3!$A$3:$A$99980,Produccion_PJ!$H431)</f>
        <v>0</v>
      </c>
      <c r="AJ431" s="21">
        <f>+SUMIFS(Resultados_Dic3!AF$3:AF$99980,Resultados_Dic3!$F$3:$F$99980,Produccion_PJ!$K431,Resultados_Dic3!$D$3:$D$99980,Produccion_PJ!$K$422,Resultados_Dic3!$E$3:$E$99980,Produccion_PJ!$J431,Resultados_Dic3!$A$3:$A$99980,Produccion_PJ!$H431)</f>
        <v>0</v>
      </c>
      <c r="AK431" s="21">
        <f>+SUMIFS(Resultados_Dic3!AG$3:AG$99980,Resultados_Dic3!$F$3:$F$99980,Produccion_PJ!$K431,Resultados_Dic3!$D$3:$D$99980,Produccion_PJ!$K$422,Resultados_Dic3!$E$3:$E$99980,Produccion_PJ!$J431,Resultados_Dic3!$A$3:$A$99980,Produccion_PJ!$H431)</f>
        <v>0</v>
      </c>
      <c r="AL431" s="21">
        <f>+SUMIFS(Resultados_Dic3!AH$3:AH$99980,Resultados_Dic3!$F$3:$F$99980,Produccion_PJ!$K431,Resultados_Dic3!$D$3:$D$99980,Produccion_PJ!$K$422,Resultados_Dic3!$E$3:$E$99980,Produccion_PJ!$J431,Resultados_Dic3!$A$3:$A$99980,Produccion_PJ!$H431)</f>
        <v>0</v>
      </c>
      <c r="AM431" s="21">
        <f>+SUMIFS(Resultados_Dic3!AI$3:AI$99980,Resultados_Dic3!$F$3:$F$99980,Produccion_PJ!$K431,Resultados_Dic3!$D$3:$D$99980,Produccion_PJ!$K$422,Resultados_Dic3!$E$3:$E$99980,Produccion_PJ!$J431,Resultados_Dic3!$A$3:$A$99980,Produccion_PJ!$H431)</f>
        <v>0</v>
      </c>
      <c r="AN431" s="21">
        <f>+SUMIFS(Resultados_Dic3!AJ$3:AJ$99980,Resultados_Dic3!$F$3:$F$99980,Produccion_PJ!$K431,Resultados_Dic3!$D$3:$D$99980,Produccion_PJ!$K$422,Resultados_Dic3!$E$3:$E$99980,Produccion_PJ!$J431,Resultados_Dic3!$A$3:$A$99980,Produccion_PJ!$H431)</f>
        <v>0</v>
      </c>
      <c r="AO431" s="21">
        <f>+SUMIFS(Resultados_Dic3!AK$3:AK$99980,Resultados_Dic3!$F$3:$F$99980,Produccion_PJ!$K431,Resultados_Dic3!$D$3:$D$99980,Produccion_PJ!$K$422,Resultados_Dic3!$E$3:$E$99980,Produccion_PJ!$J431,Resultados_Dic3!$A$3:$A$99980,Produccion_PJ!$H431)</f>
        <v>0</v>
      </c>
      <c r="AP431" s="21">
        <f>+SUMIFS(Resultados_Dic3!AL$3:AL$99980,Resultados_Dic3!$F$3:$F$99980,Produccion_PJ!$K431,Resultados_Dic3!$D$3:$D$99980,Produccion_PJ!$K$422,Resultados_Dic3!$E$3:$E$99980,Produccion_PJ!$J431,Resultados_Dic3!$A$3:$A$99980,Produccion_PJ!$H431)</f>
        <v>0</v>
      </c>
      <c r="AQ431" s="21">
        <f>+SUMIFS(Resultados_Dic3!AM$3:AM$99980,Resultados_Dic3!$F$3:$F$99980,Produccion_PJ!$K431,Resultados_Dic3!$D$3:$D$99980,Produccion_PJ!$K$422,Resultados_Dic3!$E$3:$E$99980,Produccion_PJ!$J431,Resultados_Dic3!$A$3:$A$99980,Produccion_PJ!$H431)</f>
        <v>0</v>
      </c>
    </row>
    <row r="432" spans="1:47" s="68" customFormat="1" x14ac:dyDescent="0.25">
      <c r="A432" s="70"/>
      <c r="F432" s="95"/>
      <c r="H432" s="71"/>
      <c r="I432" s="71"/>
      <c r="L432" s="69">
        <f>+SUM(L425:L431)</f>
        <v>0.86247318105441695</v>
      </c>
      <c r="M432" s="69">
        <f t="shared" ref="M432" si="967">+SUM(M425:M431)</f>
        <v>0.72158881051386503</v>
      </c>
      <c r="N432" s="69">
        <f t="shared" ref="N432" si="968">+SUM(N425:N431)</f>
        <v>0.59283156662228997</v>
      </c>
      <c r="O432" s="69">
        <f t="shared" ref="O432" si="969">+SUM(O425:O431)</f>
        <v>0.67077119598470403</v>
      </c>
      <c r="P432" s="69">
        <f t="shared" ref="P432" si="970">+SUM(P425:P431)</f>
        <v>0.64536238872012297</v>
      </c>
      <c r="Q432" s="69">
        <f t="shared" ref="Q432" si="971">+SUM(Q425:Q431)</f>
        <v>0.12838699169279999</v>
      </c>
      <c r="R432" s="69">
        <f t="shared" ref="R432" si="972">+SUM(R425:R431)</f>
        <v>0.12838699169279999</v>
      </c>
      <c r="S432" s="69">
        <f t="shared" ref="S432" si="973">+SUM(S425:S431)</f>
        <v>0.12838699169279999</v>
      </c>
      <c r="T432" s="69">
        <f t="shared" ref="T432" si="974">+SUM(T425:T431)</f>
        <v>9.9856549094399991E-2</v>
      </c>
      <c r="U432" s="69">
        <f t="shared" ref="U432" si="975">+SUM(U425:U431)</f>
        <v>9.9856549094399991E-2</v>
      </c>
      <c r="V432" s="69">
        <f t="shared" ref="V432" si="976">+SUM(V425:V431)</f>
        <v>1.42652212992E-2</v>
      </c>
      <c r="W432" s="69">
        <f t="shared" ref="W432" si="977">+SUM(W425:W431)</f>
        <v>1.42652212992E-2</v>
      </c>
      <c r="X432" s="69">
        <f t="shared" ref="X432" si="978">+SUM(X425:X431)</f>
        <v>1.42652212992E-2</v>
      </c>
      <c r="Y432" s="69">
        <f t="shared" ref="Y432" si="979">+SUM(Y425:Y431)</f>
        <v>1.42652212992E-2</v>
      </c>
      <c r="Z432" s="69">
        <f t="shared" ref="Z432" si="980">+SUM(Z425:Z431)</f>
        <v>1.160033304004751E-2</v>
      </c>
      <c r="AA432" s="69">
        <f t="shared" ref="AA432" si="981">+SUM(AA425:AA431)</f>
        <v>0</v>
      </c>
      <c r="AB432" s="69">
        <f t="shared" ref="AB432" si="982">+SUM(AB425:AB431)</f>
        <v>0</v>
      </c>
      <c r="AC432" s="69">
        <f t="shared" ref="AC432" si="983">+SUM(AC425:AC431)</f>
        <v>0</v>
      </c>
      <c r="AD432" s="69">
        <f t="shared" ref="AD432" si="984">+SUM(AD425:AD431)</f>
        <v>0</v>
      </c>
      <c r="AE432" s="69">
        <f t="shared" ref="AE432" si="985">+SUM(AE425:AE431)</f>
        <v>0</v>
      </c>
      <c r="AF432" s="69">
        <f t="shared" ref="AF432" si="986">+SUM(AF425:AF431)</f>
        <v>0</v>
      </c>
      <c r="AG432" s="69">
        <f t="shared" ref="AG432" si="987">+SUM(AG425:AG431)</f>
        <v>0</v>
      </c>
      <c r="AH432" s="69">
        <f t="shared" ref="AH432" si="988">+SUM(AH425:AH431)</f>
        <v>0</v>
      </c>
      <c r="AI432" s="69">
        <f t="shared" ref="AI432" si="989">+SUM(AI425:AI431)</f>
        <v>0</v>
      </c>
      <c r="AJ432" s="69">
        <f t="shared" ref="AJ432" si="990">+SUM(AJ425:AJ431)</f>
        <v>0</v>
      </c>
      <c r="AK432" s="69">
        <f t="shared" ref="AK432" si="991">+SUM(AK425:AK431)</f>
        <v>0</v>
      </c>
      <c r="AL432" s="69">
        <f t="shared" ref="AL432" si="992">+SUM(AL425:AL431)</f>
        <v>0</v>
      </c>
      <c r="AM432" s="69">
        <f t="shared" ref="AM432" si="993">+SUM(AM425:AM431)</f>
        <v>0</v>
      </c>
      <c r="AN432" s="69">
        <f t="shared" ref="AN432" si="994">+SUM(AN425:AN431)</f>
        <v>0</v>
      </c>
      <c r="AO432" s="69">
        <f t="shared" ref="AO432" si="995">+SUM(AO425:AO431)</f>
        <v>0</v>
      </c>
      <c r="AP432" s="69">
        <f t="shared" ref="AP432" si="996">+SUM(AP425:AP431)</f>
        <v>0</v>
      </c>
      <c r="AQ432" s="69">
        <f t="shared" ref="AQ432" si="997">+SUM(AQ425:AQ431)</f>
        <v>0</v>
      </c>
    </row>
    <row r="434" spans="1:47" ht="18.75" x14ac:dyDescent="0.3">
      <c r="K434" s="34" t="s">
        <v>483</v>
      </c>
    </row>
    <row r="435" spans="1:47" x14ac:dyDescent="0.25">
      <c r="J435" s="106" t="s">
        <v>348</v>
      </c>
      <c r="K435" s="56" t="s">
        <v>389</v>
      </c>
    </row>
    <row r="436" spans="1:47" x14ac:dyDescent="0.25">
      <c r="H436" s="12"/>
      <c r="I436" s="12"/>
      <c r="J436" s="15"/>
      <c r="K436" s="23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</row>
    <row r="437" spans="1:47" x14ac:dyDescent="0.25">
      <c r="L437" s="55">
        <v>2019</v>
      </c>
      <c r="M437" s="55">
        <v>2020</v>
      </c>
      <c r="N437" s="55">
        <v>2021</v>
      </c>
      <c r="O437" s="55">
        <v>2022</v>
      </c>
      <c r="P437" s="55">
        <v>2023</v>
      </c>
      <c r="Q437" s="55">
        <v>2024</v>
      </c>
      <c r="R437" s="55">
        <v>2025</v>
      </c>
      <c r="S437" s="55">
        <v>2026</v>
      </c>
      <c r="T437" s="55">
        <v>2027</v>
      </c>
      <c r="U437" s="55">
        <v>2028</v>
      </c>
      <c r="V437" s="55">
        <v>2029</v>
      </c>
      <c r="W437" s="55">
        <v>2030</v>
      </c>
      <c r="X437" s="55">
        <v>2031</v>
      </c>
      <c r="Y437" s="55">
        <v>2032</v>
      </c>
      <c r="Z437" s="55">
        <v>2033</v>
      </c>
      <c r="AA437" s="55">
        <v>2034</v>
      </c>
      <c r="AB437" s="55">
        <v>2035</v>
      </c>
      <c r="AC437" s="55">
        <v>2036</v>
      </c>
      <c r="AD437" s="55">
        <v>2037</v>
      </c>
      <c r="AE437" s="55">
        <v>2038</v>
      </c>
      <c r="AF437" s="55">
        <v>2039</v>
      </c>
      <c r="AG437" s="55">
        <v>2040</v>
      </c>
      <c r="AH437" s="55">
        <v>2041</v>
      </c>
      <c r="AI437" s="55">
        <v>2042</v>
      </c>
      <c r="AJ437" s="55">
        <v>2043</v>
      </c>
      <c r="AK437" s="55">
        <v>2044</v>
      </c>
      <c r="AL437" s="55">
        <v>2045</v>
      </c>
      <c r="AM437" s="55">
        <v>2046</v>
      </c>
      <c r="AN437" s="55">
        <v>2047</v>
      </c>
      <c r="AO437" s="55">
        <v>2048</v>
      </c>
      <c r="AP437" s="55">
        <v>2049</v>
      </c>
      <c r="AQ437" s="55">
        <v>2050</v>
      </c>
    </row>
    <row r="438" spans="1:47" x14ac:dyDescent="0.25">
      <c r="H438" s="17" t="str">
        <f>+$H$1</f>
        <v>DIC5</v>
      </c>
      <c r="J438" s="24" t="s">
        <v>78</v>
      </c>
      <c r="K438" s="54" t="s">
        <v>451</v>
      </c>
      <c r="L438" s="21">
        <f>+SUMIFS(Resultados_Dic3!H$3:H$99980,Resultados_Dic3!$F$3:$F$99980,Produccion_PJ!$K438,Resultados_Dic3!$D$3:$D$99980,Produccion_PJ!$K$435,Resultados_Dic3!$E$3:$E$99980,Produccion_PJ!$J438,Resultados_Dic3!$A$3:$A$99980,Produccion_PJ!$H438)</f>
        <v>0</v>
      </c>
      <c r="M438" s="21">
        <f>+SUMIFS(Resultados_Dic3!I$3:I$99980,Resultados_Dic3!$F$3:$F$99980,Produccion_PJ!$K438,Resultados_Dic3!$D$3:$D$99980,Produccion_PJ!$K$435,Resultados_Dic3!$E$3:$E$99980,Produccion_PJ!$J438,Resultados_Dic3!$A$3:$A$99980,Produccion_PJ!$H438)</f>
        <v>0</v>
      </c>
      <c r="N438" s="21">
        <f>+SUMIFS(Resultados_Dic3!J$3:J$99980,Resultados_Dic3!$F$3:$F$99980,Produccion_PJ!$K438,Resultados_Dic3!$D$3:$D$99980,Produccion_PJ!$K$435,Resultados_Dic3!$E$3:$E$99980,Produccion_PJ!$J438,Resultados_Dic3!$A$3:$A$99980,Produccion_PJ!$H438)</f>
        <v>0</v>
      </c>
      <c r="O438" s="21">
        <f>+SUMIFS(Resultados_Dic3!K$3:K$99980,Resultados_Dic3!$F$3:$F$99980,Produccion_PJ!$K438,Resultados_Dic3!$D$3:$D$99980,Produccion_PJ!$K$435,Resultados_Dic3!$E$3:$E$99980,Produccion_PJ!$J438,Resultados_Dic3!$A$3:$A$99980,Produccion_PJ!$H438)</f>
        <v>0</v>
      </c>
      <c r="P438" s="21">
        <f>+SUMIFS(Resultados_Dic3!L$3:L$99980,Resultados_Dic3!$F$3:$F$99980,Produccion_PJ!$K438,Resultados_Dic3!$D$3:$D$99980,Produccion_PJ!$K$435,Resultados_Dic3!$E$3:$E$99980,Produccion_PJ!$J438,Resultados_Dic3!$A$3:$A$99980,Produccion_PJ!$H438)</f>
        <v>0</v>
      </c>
      <c r="Q438" s="21">
        <f>+SUMIFS(Resultados_Dic3!M$3:M$99980,Resultados_Dic3!$F$3:$F$99980,Produccion_PJ!$K438,Resultados_Dic3!$D$3:$D$99980,Produccion_PJ!$K$435,Resultados_Dic3!$E$3:$E$99980,Produccion_PJ!$J438,Resultados_Dic3!$A$3:$A$99980,Produccion_PJ!$H438)</f>
        <v>0</v>
      </c>
      <c r="R438" s="21">
        <f>+SUMIFS(Resultados_Dic3!N$3:N$99980,Resultados_Dic3!$F$3:$F$99980,Produccion_PJ!$K438,Resultados_Dic3!$D$3:$D$99980,Produccion_PJ!$K$435,Resultados_Dic3!$E$3:$E$99980,Produccion_PJ!$J438,Resultados_Dic3!$A$3:$A$99980,Produccion_PJ!$H438)</f>
        <v>0</v>
      </c>
      <c r="S438" s="21">
        <f>+SUMIFS(Resultados_Dic3!O$3:O$99980,Resultados_Dic3!$F$3:$F$99980,Produccion_PJ!$K438,Resultados_Dic3!$D$3:$D$99980,Produccion_PJ!$K$435,Resultados_Dic3!$E$3:$E$99980,Produccion_PJ!$J438,Resultados_Dic3!$A$3:$A$99980,Produccion_PJ!$H438)</f>
        <v>0</v>
      </c>
      <c r="T438" s="21">
        <f>+SUMIFS(Resultados_Dic3!P$3:P$99980,Resultados_Dic3!$F$3:$F$99980,Produccion_PJ!$K438,Resultados_Dic3!$D$3:$D$99980,Produccion_PJ!$K$435,Resultados_Dic3!$E$3:$E$99980,Produccion_PJ!$J438,Resultados_Dic3!$A$3:$A$99980,Produccion_PJ!$H438)</f>
        <v>0</v>
      </c>
      <c r="U438" s="21">
        <f>+SUMIFS(Resultados_Dic3!Q$3:Q$99980,Resultados_Dic3!$F$3:$F$99980,Produccion_PJ!$K438,Resultados_Dic3!$D$3:$D$99980,Produccion_PJ!$K$435,Resultados_Dic3!$E$3:$E$99980,Produccion_PJ!$J438,Resultados_Dic3!$A$3:$A$99980,Produccion_PJ!$H438)</f>
        <v>0</v>
      </c>
      <c r="V438" s="21">
        <f>+SUMIFS(Resultados_Dic3!R$3:R$99980,Resultados_Dic3!$F$3:$F$99980,Produccion_PJ!$K438,Resultados_Dic3!$D$3:$D$99980,Produccion_PJ!$K$435,Resultados_Dic3!$E$3:$E$99980,Produccion_PJ!$J438,Resultados_Dic3!$A$3:$A$99980,Produccion_PJ!$H438)</f>
        <v>0</v>
      </c>
      <c r="W438" s="21">
        <f>+SUMIFS(Resultados_Dic3!S$3:S$99980,Resultados_Dic3!$F$3:$F$99980,Produccion_PJ!$K438,Resultados_Dic3!$D$3:$D$99980,Produccion_PJ!$K$435,Resultados_Dic3!$E$3:$E$99980,Produccion_PJ!$J438,Resultados_Dic3!$A$3:$A$99980,Produccion_PJ!$H438)</f>
        <v>0</v>
      </c>
      <c r="X438" s="21">
        <f>+SUMIFS(Resultados_Dic3!T$3:T$99980,Resultados_Dic3!$F$3:$F$99980,Produccion_PJ!$K438,Resultados_Dic3!$D$3:$D$99980,Produccion_PJ!$K$435,Resultados_Dic3!$E$3:$E$99980,Produccion_PJ!$J438,Resultados_Dic3!$A$3:$A$99980,Produccion_PJ!$H438)</f>
        <v>0</v>
      </c>
      <c r="Y438" s="21">
        <f>+SUMIFS(Resultados_Dic3!U$3:U$99980,Resultados_Dic3!$F$3:$F$99980,Produccion_PJ!$K438,Resultados_Dic3!$D$3:$D$99980,Produccion_PJ!$K$435,Resultados_Dic3!$E$3:$E$99980,Produccion_PJ!$J438,Resultados_Dic3!$A$3:$A$99980,Produccion_PJ!$H438)</f>
        <v>0</v>
      </c>
      <c r="Z438" s="21">
        <f>+SUMIFS(Resultados_Dic3!V$3:V$99980,Resultados_Dic3!$F$3:$F$99980,Produccion_PJ!$K438,Resultados_Dic3!$D$3:$D$99980,Produccion_PJ!$K$435,Resultados_Dic3!$E$3:$E$99980,Produccion_PJ!$J438,Resultados_Dic3!$A$3:$A$99980,Produccion_PJ!$H438)</f>
        <v>0</v>
      </c>
      <c r="AA438" s="21">
        <f>+SUMIFS(Resultados_Dic3!W$3:W$99980,Resultados_Dic3!$F$3:$F$99980,Produccion_PJ!$K438,Resultados_Dic3!$D$3:$D$99980,Produccion_PJ!$K$435,Resultados_Dic3!$E$3:$E$99980,Produccion_PJ!$J438,Resultados_Dic3!$A$3:$A$99980,Produccion_PJ!$H438)</f>
        <v>0</v>
      </c>
      <c r="AB438" s="21">
        <f>+SUMIFS(Resultados_Dic3!X$3:X$99980,Resultados_Dic3!$F$3:$F$99980,Produccion_PJ!$K438,Resultados_Dic3!$D$3:$D$99980,Produccion_PJ!$K$435,Resultados_Dic3!$E$3:$E$99980,Produccion_PJ!$J438,Resultados_Dic3!$A$3:$A$99980,Produccion_PJ!$H438)</f>
        <v>0</v>
      </c>
      <c r="AC438" s="21">
        <f>+SUMIFS(Resultados_Dic3!Y$3:Y$99980,Resultados_Dic3!$F$3:$F$99980,Produccion_PJ!$K438,Resultados_Dic3!$D$3:$D$99980,Produccion_PJ!$K$435,Resultados_Dic3!$E$3:$E$99980,Produccion_PJ!$J438,Resultados_Dic3!$A$3:$A$99980,Produccion_PJ!$H438)</f>
        <v>0</v>
      </c>
      <c r="AD438" s="21">
        <f>+SUMIFS(Resultados_Dic3!Z$3:Z$99980,Resultados_Dic3!$F$3:$F$99980,Produccion_PJ!$K438,Resultados_Dic3!$D$3:$D$99980,Produccion_PJ!$K$435,Resultados_Dic3!$E$3:$E$99980,Produccion_PJ!$J438,Resultados_Dic3!$A$3:$A$99980,Produccion_PJ!$H438)</f>
        <v>0</v>
      </c>
      <c r="AE438" s="21">
        <f>+SUMIFS(Resultados_Dic3!AA$3:AA$99980,Resultados_Dic3!$F$3:$F$99980,Produccion_PJ!$K438,Resultados_Dic3!$D$3:$D$99980,Produccion_PJ!$K$435,Resultados_Dic3!$E$3:$E$99980,Produccion_PJ!$J438,Resultados_Dic3!$A$3:$A$99980,Produccion_PJ!$H438)</f>
        <v>0</v>
      </c>
      <c r="AF438" s="21">
        <f>+SUMIFS(Resultados_Dic3!AB$3:AB$99980,Resultados_Dic3!$F$3:$F$99980,Produccion_PJ!$K438,Resultados_Dic3!$D$3:$D$99980,Produccion_PJ!$K$435,Resultados_Dic3!$E$3:$E$99980,Produccion_PJ!$J438,Resultados_Dic3!$A$3:$A$99980,Produccion_PJ!$H438)</f>
        <v>0</v>
      </c>
      <c r="AG438" s="21">
        <f>+SUMIFS(Resultados_Dic3!AC$3:AC$99980,Resultados_Dic3!$F$3:$F$99980,Produccion_PJ!$K438,Resultados_Dic3!$D$3:$D$99980,Produccion_PJ!$K$435,Resultados_Dic3!$E$3:$E$99980,Produccion_PJ!$J438,Resultados_Dic3!$A$3:$A$99980,Produccion_PJ!$H438)</f>
        <v>0</v>
      </c>
      <c r="AH438" s="21">
        <f>+SUMIFS(Resultados_Dic3!AD$3:AD$99980,Resultados_Dic3!$F$3:$F$99980,Produccion_PJ!$K438,Resultados_Dic3!$D$3:$D$99980,Produccion_PJ!$K$435,Resultados_Dic3!$E$3:$E$99980,Produccion_PJ!$J438,Resultados_Dic3!$A$3:$A$99980,Produccion_PJ!$H438)</f>
        <v>0</v>
      </c>
      <c r="AI438" s="21">
        <f>+SUMIFS(Resultados_Dic3!AE$3:AE$99980,Resultados_Dic3!$F$3:$F$99980,Produccion_PJ!$K438,Resultados_Dic3!$D$3:$D$99980,Produccion_PJ!$K$435,Resultados_Dic3!$E$3:$E$99980,Produccion_PJ!$J438,Resultados_Dic3!$A$3:$A$99980,Produccion_PJ!$H438)</f>
        <v>0</v>
      </c>
      <c r="AJ438" s="21">
        <f>+SUMIFS(Resultados_Dic3!AF$3:AF$99980,Resultados_Dic3!$F$3:$F$99980,Produccion_PJ!$K438,Resultados_Dic3!$D$3:$D$99980,Produccion_PJ!$K$435,Resultados_Dic3!$E$3:$E$99980,Produccion_PJ!$J438,Resultados_Dic3!$A$3:$A$99980,Produccion_PJ!$H438)</f>
        <v>0</v>
      </c>
      <c r="AK438" s="21">
        <f>+SUMIFS(Resultados_Dic3!AG$3:AG$99980,Resultados_Dic3!$F$3:$F$99980,Produccion_PJ!$K438,Resultados_Dic3!$D$3:$D$99980,Produccion_PJ!$K$435,Resultados_Dic3!$E$3:$E$99980,Produccion_PJ!$J438,Resultados_Dic3!$A$3:$A$99980,Produccion_PJ!$H438)</f>
        <v>0</v>
      </c>
      <c r="AL438" s="21">
        <f>+SUMIFS(Resultados_Dic3!AH$3:AH$99980,Resultados_Dic3!$F$3:$F$99980,Produccion_PJ!$K438,Resultados_Dic3!$D$3:$D$99980,Produccion_PJ!$K$435,Resultados_Dic3!$E$3:$E$99980,Produccion_PJ!$J438,Resultados_Dic3!$A$3:$A$99980,Produccion_PJ!$H438)</f>
        <v>0</v>
      </c>
      <c r="AM438" s="21">
        <f>+SUMIFS(Resultados_Dic3!AI$3:AI$99980,Resultados_Dic3!$F$3:$F$99980,Produccion_PJ!$K438,Resultados_Dic3!$D$3:$D$99980,Produccion_PJ!$K$435,Resultados_Dic3!$E$3:$E$99980,Produccion_PJ!$J438,Resultados_Dic3!$A$3:$A$99980,Produccion_PJ!$H438)</f>
        <v>0</v>
      </c>
      <c r="AN438" s="21">
        <f>+SUMIFS(Resultados_Dic3!AJ$3:AJ$99980,Resultados_Dic3!$F$3:$F$99980,Produccion_PJ!$K438,Resultados_Dic3!$D$3:$D$99980,Produccion_PJ!$K$435,Resultados_Dic3!$E$3:$E$99980,Produccion_PJ!$J438,Resultados_Dic3!$A$3:$A$99980,Produccion_PJ!$H438)</f>
        <v>0</v>
      </c>
      <c r="AO438" s="21">
        <f>+SUMIFS(Resultados_Dic3!AK$3:AK$99980,Resultados_Dic3!$F$3:$F$99980,Produccion_PJ!$K438,Resultados_Dic3!$D$3:$D$99980,Produccion_PJ!$K$435,Resultados_Dic3!$E$3:$E$99980,Produccion_PJ!$J438,Resultados_Dic3!$A$3:$A$99980,Produccion_PJ!$H438)</f>
        <v>0</v>
      </c>
      <c r="AP438" s="21">
        <f>+SUMIFS(Resultados_Dic3!AL$3:AL$99980,Resultados_Dic3!$F$3:$F$99980,Produccion_PJ!$K438,Resultados_Dic3!$D$3:$D$99980,Produccion_PJ!$K$435,Resultados_Dic3!$E$3:$E$99980,Produccion_PJ!$J438,Resultados_Dic3!$A$3:$A$99980,Produccion_PJ!$H438)</f>
        <v>0</v>
      </c>
      <c r="AQ438" s="21">
        <f>+SUMIFS(Resultados_Dic3!AM$3:AM$99980,Resultados_Dic3!$F$3:$F$99980,Produccion_PJ!$K438,Resultados_Dic3!$D$3:$D$99980,Produccion_PJ!$K$435,Resultados_Dic3!$E$3:$E$99980,Produccion_PJ!$J438,Resultados_Dic3!$A$3:$A$99980,Produccion_PJ!$H438)</f>
        <v>0</v>
      </c>
    </row>
    <row r="439" spans="1:47" x14ac:dyDescent="0.25">
      <c r="H439" s="17" t="str">
        <f t="shared" ref="H439:H444" si="998">+$H$1</f>
        <v>DIC5</v>
      </c>
      <c r="J439" s="24" t="s">
        <v>79</v>
      </c>
      <c r="K439" s="56" t="s">
        <v>206</v>
      </c>
      <c r="L439" s="21">
        <f>+SUMIFS(Resultados_Dic3!H$3:H$99980,Resultados_Dic3!$F$3:$F$99980,Produccion_PJ!$K439,Resultados_Dic3!$D$3:$D$99980,Produccion_PJ!$K$435,Resultados_Dic3!$E$3:$E$99980,Produccion_PJ!$J439,Resultados_Dic3!$A$3:$A$99980,Produccion_PJ!$H439)</f>
        <v>0.34236531118079999</v>
      </c>
      <c r="M439" s="21">
        <f>+SUMIFS(Resultados_Dic3!I$3:I$99980,Resultados_Dic3!$F$3:$F$99980,Produccion_PJ!$K439,Resultados_Dic3!$D$3:$D$99980,Produccion_PJ!$K$435,Resultados_Dic3!$E$3:$E$99980,Produccion_PJ!$J439,Resultados_Dic3!$A$3:$A$99980,Produccion_PJ!$H439)</f>
        <v>0.34236531118079999</v>
      </c>
      <c r="N439" s="21">
        <f>+SUMIFS(Resultados_Dic3!J$3:J$99980,Resultados_Dic3!$F$3:$F$99980,Produccion_PJ!$K439,Resultados_Dic3!$D$3:$D$99980,Produccion_PJ!$K$435,Resultados_Dic3!$E$3:$E$99980,Produccion_PJ!$J439,Resultados_Dic3!$A$3:$A$99980,Produccion_PJ!$H439)</f>
        <v>0.34236531118079999</v>
      </c>
      <c r="O439" s="21">
        <f>+SUMIFS(Resultados_Dic3!K$3:K$99980,Resultados_Dic3!$F$3:$F$99980,Produccion_PJ!$K439,Resultados_Dic3!$D$3:$D$99980,Produccion_PJ!$K$435,Resultados_Dic3!$E$3:$E$99980,Produccion_PJ!$J439,Resultados_Dic3!$A$3:$A$99980,Produccion_PJ!$H439)</f>
        <v>0.34236531118079999</v>
      </c>
      <c r="P439" s="21">
        <f>+SUMIFS(Resultados_Dic3!L$3:L$99980,Resultados_Dic3!$F$3:$F$99980,Produccion_PJ!$K439,Resultados_Dic3!$D$3:$D$99980,Produccion_PJ!$K$435,Resultados_Dic3!$E$3:$E$99980,Produccion_PJ!$J439,Resultados_Dic3!$A$3:$A$99980,Produccion_PJ!$H439)</f>
        <v>0.34236531118079999</v>
      </c>
      <c r="Q439" s="21">
        <f>+SUMIFS(Resultados_Dic3!M$3:M$99980,Resultados_Dic3!$F$3:$F$99980,Produccion_PJ!$K439,Resultados_Dic3!$D$3:$D$99980,Produccion_PJ!$K$435,Resultados_Dic3!$E$3:$E$99980,Produccion_PJ!$J439,Resultados_Dic3!$A$3:$A$99980,Produccion_PJ!$H439)</f>
        <v>0.34236531118079999</v>
      </c>
      <c r="R439" s="21">
        <f>+SUMIFS(Resultados_Dic3!N$3:N$99980,Resultados_Dic3!$F$3:$F$99980,Produccion_PJ!$K439,Resultados_Dic3!$D$3:$D$99980,Produccion_PJ!$K$435,Resultados_Dic3!$E$3:$E$99980,Produccion_PJ!$J439,Resultados_Dic3!$A$3:$A$99980,Produccion_PJ!$H439)</f>
        <v>0.34236531118079999</v>
      </c>
      <c r="S439" s="21">
        <f>+SUMIFS(Resultados_Dic3!O$3:O$99980,Resultados_Dic3!$F$3:$F$99980,Produccion_PJ!$K439,Resultados_Dic3!$D$3:$D$99980,Produccion_PJ!$K$435,Resultados_Dic3!$E$3:$E$99980,Produccion_PJ!$J439,Resultados_Dic3!$A$3:$A$99980,Produccion_PJ!$H439)</f>
        <v>0.34236531118079999</v>
      </c>
      <c r="T439" s="21">
        <f>+SUMIFS(Resultados_Dic3!P$3:P$99980,Resultados_Dic3!$F$3:$F$99980,Produccion_PJ!$K439,Resultados_Dic3!$D$3:$D$99980,Produccion_PJ!$K$435,Resultados_Dic3!$E$3:$E$99980,Produccion_PJ!$J439,Resultados_Dic3!$A$3:$A$99980,Produccion_PJ!$H439)</f>
        <v>0.34236531118079999</v>
      </c>
      <c r="U439" s="21">
        <f>+SUMIFS(Resultados_Dic3!Q$3:Q$99980,Resultados_Dic3!$F$3:$F$99980,Produccion_PJ!$K439,Resultados_Dic3!$D$3:$D$99980,Produccion_PJ!$K$435,Resultados_Dic3!$E$3:$E$99980,Produccion_PJ!$J439,Resultados_Dic3!$A$3:$A$99980,Produccion_PJ!$H439)</f>
        <v>0.34236531118079999</v>
      </c>
      <c r="V439" s="21">
        <f>+SUMIFS(Resultados_Dic3!R$3:R$99980,Resultados_Dic3!$F$3:$F$99980,Produccion_PJ!$K439,Resultados_Dic3!$D$3:$D$99980,Produccion_PJ!$K$435,Resultados_Dic3!$E$3:$E$99980,Produccion_PJ!$J439,Resultados_Dic3!$A$3:$A$99980,Produccion_PJ!$H439)</f>
        <v>0.34236531118079999</v>
      </c>
      <c r="W439" s="21">
        <f>+SUMIFS(Resultados_Dic3!S$3:S$99980,Resultados_Dic3!$F$3:$F$99980,Produccion_PJ!$K439,Resultados_Dic3!$D$3:$D$99980,Produccion_PJ!$K$435,Resultados_Dic3!$E$3:$E$99980,Produccion_PJ!$J439,Resultados_Dic3!$A$3:$A$99980,Produccion_PJ!$H439)</f>
        <v>0.34236531118079999</v>
      </c>
      <c r="X439" s="21">
        <f>+SUMIFS(Resultados_Dic3!T$3:T$99980,Resultados_Dic3!$F$3:$F$99980,Produccion_PJ!$K439,Resultados_Dic3!$D$3:$D$99980,Produccion_PJ!$K$435,Resultados_Dic3!$E$3:$E$99980,Produccion_PJ!$J439,Resultados_Dic3!$A$3:$A$99980,Produccion_PJ!$H439)</f>
        <v>0.34236531118079999</v>
      </c>
      <c r="Y439" s="21">
        <f>+SUMIFS(Resultados_Dic3!U$3:U$99980,Resultados_Dic3!$F$3:$F$99980,Produccion_PJ!$K439,Resultados_Dic3!$D$3:$D$99980,Produccion_PJ!$K$435,Resultados_Dic3!$E$3:$E$99980,Produccion_PJ!$J439,Resultados_Dic3!$A$3:$A$99980,Produccion_PJ!$H439)</f>
        <v>0.34236531118079999</v>
      </c>
      <c r="Z439" s="21">
        <f>+SUMIFS(Resultados_Dic3!V$3:V$99980,Resultados_Dic3!$F$3:$F$99980,Produccion_PJ!$K439,Resultados_Dic3!$D$3:$D$99980,Produccion_PJ!$K$435,Resultados_Dic3!$E$3:$E$99980,Produccion_PJ!$J439,Resultados_Dic3!$A$3:$A$99980,Produccion_PJ!$H439)</f>
        <v>0</v>
      </c>
      <c r="AA439" s="21">
        <f>+SUMIFS(Resultados_Dic3!W$3:W$99980,Resultados_Dic3!$F$3:$F$99980,Produccion_PJ!$K439,Resultados_Dic3!$D$3:$D$99980,Produccion_PJ!$K$435,Resultados_Dic3!$E$3:$E$99980,Produccion_PJ!$J439,Resultados_Dic3!$A$3:$A$99980,Produccion_PJ!$H439)</f>
        <v>0</v>
      </c>
      <c r="AB439" s="21">
        <f>+SUMIFS(Resultados_Dic3!X$3:X$99980,Resultados_Dic3!$F$3:$F$99980,Produccion_PJ!$K439,Resultados_Dic3!$D$3:$D$99980,Produccion_PJ!$K$435,Resultados_Dic3!$E$3:$E$99980,Produccion_PJ!$J439,Resultados_Dic3!$A$3:$A$99980,Produccion_PJ!$H439)</f>
        <v>0</v>
      </c>
      <c r="AC439" s="21">
        <f>+SUMIFS(Resultados_Dic3!Y$3:Y$99980,Resultados_Dic3!$F$3:$F$99980,Produccion_PJ!$K439,Resultados_Dic3!$D$3:$D$99980,Produccion_PJ!$K$435,Resultados_Dic3!$E$3:$E$99980,Produccion_PJ!$J439,Resultados_Dic3!$A$3:$A$99980,Produccion_PJ!$H439)</f>
        <v>0</v>
      </c>
      <c r="AD439" s="21">
        <f>+SUMIFS(Resultados_Dic3!Z$3:Z$99980,Resultados_Dic3!$F$3:$F$99980,Produccion_PJ!$K439,Resultados_Dic3!$D$3:$D$99980,Produccion_PJ!$K$435,Resultados_Dic3!$E$3:$E$99980,Produccion_PJ!$J439,Resultados_Dic3!$A$3:$A$99980,Produccion_PJ!$H439)</f>
        <v>0</v>
      </c>
      <c r="AE439" s="21">
        <f>+SUMIFS(Resultados_Dic3!AA$3:AA$99980,Resultados_Dic3!$F$3:$F$99980,Produccion_PJ!$K439,Resultados_Dic3!$D$3:$D$99980,Produccion_PJ!$K$435,Resultados_Dic3!$E$3:$E$99980,Produccion_PJ!$J439,Resultados_Dic3!$A$3:$A$99980,Produccion_PJ!$H439)</f>
        <v>0</v>
      </c>
      <c r="AF439" s="21">
        <f>+SUMIFS(Resultados_Dic3!AB$3:AB$99980,Resultados_Dic3!$F$3:$F$99980,Produccion_PJ!$K439,Resultados_Dic3!$D$3:$D$99980,Produccion_PJ!$K$435,Resultados_Dic3!$E$3:$E$99980,Produccion_PJ!$J439,Resultados_Dic3!$A$3:$A$99980,Produccion_PJ!$H439)</f>
        <v>0</v>
      </c>
      <c r="AG439" s="21">
        <f>+SUMIFS(Resultados_Dic3!AC$3:AC$99980,Resultados_Dic3!$F$3:$F$99980,Produccion_PJ!$K439,Resultados_Dic3!$D$3:$D$99980,Produccion_PJ!$K$435,Resultados_Dic3!$E$3:$E$99980,Produccion_PJ!$J439,Resultados_Dic3!$A$3:$A$99980,Produccion_PJ!$H439)</f>
        <v>0</v>
      </c>
      <c r="AH439" s="21">
        <f>+SUMIFS(Resultados_Dic3!AD$3:AD$99980,Resultados_Dic3!$F$3:$F$99980,Produccion_PJ!$K439,Resultados_Dic3!$D$3:$D$99980,Produccion_PJ!$K$435,Resultados_Dic3!$E$3:$E$99980,Produccion_PJ!$J439,Resultados_Dic3!$A$3:$A$99980,Produccion_PJ!$H439)</f>
        <v>0</v>
      </c>
      <c r="AI439" s="21">
        <f>+SUMIFS(Resultados_Dic3!AE$3:AE$99980,Resultados_Dic3!$F$3:$F$99980,Produccion_PJ!$K439,Resultados_Dic3!$D$3:$D$99980,Produccion_PJ!$K$435,Resultados_Dic3!$E$3:$E$99980,Produccion_PJ!$J439,Resultados_Dic3!$A$3:$A$99980,Produccion_PJ!$H439)</f>
        <v>0</v>
      </c>
      <c r="AJ439" s="21">
        <f>+SUMIFS(Resultados_Dic3!AF$3:AF$99980,Resultados_Dic3!$F$3:$F$99980,Produccion_PJ!$K439,Resultados_Dic3!$D$3:$D$99980,Produccion_PJ!$K$435,Resultados_Dic3!$E$3:$E$99980,Produccion_PJ!$J439,Resultados_Dic3!$A$3:$A$99980,Produccion_PJ!$H439)</f>
        <v>0</v>
      </c>
      <c r="AK439" s="21">
        <f>+SUMIFS(Resultados_Dic3!AG$3:AG$99980,Resultados_Dic3!$F$3:$F$99980,Produccion_PJ!$K439,Resultados_Dic3!$D$3:$D$99980,Produccion_PJ!$K$435,Resultados_Dic3!$E$3:$E$99980,Produccion_PJ!$J439,Resultados_Dic3!$A$3:$A$99980,Produccion_PJ!$H439)</f>
        <v>0</v>
      </c>
      <c r="AL439" s="21">
        <f>+SUMIFS(Resultados_Dic3!AH$3:AH$99980,Resultados_Dic3!$F$3:$F$99980,Produccion_PJ!$K439,Resultados_Dic3!$D$3:$D$99980,Produccion_PJ!$K$435,Resultados_Dic3!$E$3:$E$99980,Produccion_PJ!$J439,Resultados_Dic3!$A$3:$A$99980,Produccion_PJ!$H439)</f>
        <v>0</v>
      </c>
      <c r="AM439" s="21">
        <f>+SUMIFS(Resultados_Dic3!AI$3:AI$99980,Resultados_Dic3!$F$3:$F$99980,Produccion_PJ!$K439,Resultados_Dic3!$D$3:$D$99980,Produccion_PJ!$K$435,Resultados_Dic3!$E$3:$E$99980,Produccion_PJ!$J439,Resultados_Dic3!$A$3:$A$99980,Produccion_PJ!$H439)</f>
        <v>0</v>
      </c>
      <c r="AN439" s="21">
        <f>+SUMIFS(Resultados_Dic3!AJ$3:AJ$99980,Resultados_Dic3!$F$3:$F$99980,Produccion_PJ!$K439,Resultados_Dic3!$D$3:$D$99980,Produccion_PJ!$K$435,Resultados_Dic3!$E$3:$E$99980,Produccion_PJ!$J439,Resultados_Dic3!$A$3:$A$99980,Produccion_PJ!$H439)</f>
        <v>0</v>
      </c>
      <c r="AO439" s="21">
        <f>+SUMIFS(Resultados_Dic3!AK$3:AK$99980,Resultados_Dic3!$F$3:$F$99980,Produccion_PJ!$K439,Resultados_Dic3!$D$3:$D$99980,Produccion_PJ!$K$435,Resultados_Dic3!$E$3:$E$99980,Produccion_PJ!$J439,Resultados_Dic3!$A$3:$A$99980,Produccion_PJ!$H439)</f>
        <v>0</v>
      </c>
      <c r="AP439" s="21">
        <f>+SUMIFS(Resultados_Dic3!AL$3:AL$99980,Resultados_Dic3!$F$3:$F$99980,Produccion_PJ!$K439,Resultados_Dic3!$D$3:$D$99980,Produccion_PJ!$K$435,Resultados_Dic3!$E$3:$E$99980,Produccion_PJ!$J439,Resultados_Dic3!$A$3:$A$99980,Produccion_PJ!$H439)</f>
        <v>0</v>
      </c>
      <c r="AQ439" s="21">
        <f>+SUMIFS(Resultados_Dic3!AM$3:AM$99980,Resultados_Dic3!$F$3:$F$99980,Produccion_PJ!$K439,Resultados_Dic3!$D$3:$D$99980,Produccion_PJ!$K$435,Resultados_Dic3!$E$3:$E$99980,Produccion_PJ!$J439,Resultados_Dic3!$A$3:$A$99980,Produccion_PJ!$H439)</f>
        <v>0</v>
      </c>
    </row>
    <row r="440" spans="1:47" x14ac:dyDescent="0.25">
      <c r="H440" s="17" t="str">
        <f t="shared" si="998"/>
        <v>DIC5</v>
      </c>
      <c r="J440" s="24"/>
      <c r="K440" s="54"/>
      <c r="L440" s="21">
        <f>+SUMIFS(Resultados_Dic3!H$3:H$99980,Resultados_Dic3!$F$3:$F$99980,Produccion_PJ!$K440,Resultados_Dic3!$D$3:$D$99980,Produccion_PJ!$K$435,Resultados_Dic3!$E$3:$E$99980,Produccion_PJ!$J440,Resultados_Dic3!$A$3:$A$99980,Produccion_PJ!$H440)</f>
        <v>0</v>
      </c>
      <c r="M440" s="21">
        <f>+SUMIFS(Resultados_Dic3!I$3:I$99980,Resultados_Dic3!$F$3:$F$99980,Produccion_PJ!$K440,Resultados_Dic3!$D$3:$D$99980,Produccion_PJ!$K$435,Resultados_Dic3!$E$3:$E$99980,Produccion_PJ!$J440,Resultados_Dic3!$A$3:$A$99980,Produccion_PJ!$H440)</f>
        <v>0</v>
      </c>
      <c r="N440" s="21">
        <f>+SUMIFS(Resultados_Dic3!J$3:J$99980,Resultados_Dic3!$F$3:$F$99980,Produccion_PJ!$K440,Resultados_Dic3!$D$3:$D$99980,Produccion_PJ!$K$435,Resultados_Dic3!$E$3:$E$99980,Produccion_PJ!$J440,Resultados_Dic3!$A$3:$A$99980,Produccion_PJ!$H440)</f>
        <v>0</v>
      </c>
      <c r="O440" s="21">
        <f>+SUMIFS(Resultados_Dic3!K$3:K$99980,Resultados_Dic3!$F$3:$F$99980,Produccion_PJ!$K440,Resultados_Dic3!$D$3:$D$99980,Produccion_PJ!$K$435,Resultados_Dic3!$E$3:$E$99980,Produccion_PJ!$J440,Resultados_Dic3!$A$3:$A$99980,Produccion_PJ!$H440)</f>
        <v>0</v>
      </c>
      <c r="P440" s="21">
        <f>+SUMIFS(Resultados_Dic3!L$3:L$99980,Resultados_Dic3!$F$3:$F$99980,Produccion_PJ!$K440,Resultados_Dic3!$D$3:$D$99980,Produccion_PJ!$K$435,Resultados_Dic3!$E$3:$E$99980,Produccion_PJ!$J440,Resultados_Dic3!$A$3:$A$99980,Produccion_PJ!$H440)</f>
        <v>0</v>
      </c>
      <c r="Q440" s="21">
        <f>+SUMIFS(Resultados_Dic3!M$3:M$99980,Resultados_Dic3!$F$3:$F$99980,Produccion_PJ!$K440,Resultados_Dic3!$D$3:$D$99980,Produccion_PJ!$K$435,Resultados_Dic3!$E$3:$E$99980,Produccion_PJ!$J440,Resultados_Dic3!$A$3:$A$99980,Produccion_PJ!$H440)</f>
        <v>0</v>
      </c>
      <c r="R440" s="21">
        <f>+SUMIFS(Resultados_Dic3!N$3:N$99980,Resultados_Dic3!$F$3:$F$99980,Produccion_PJ!$K440,Resultados_Dic3!$D$3:$D$99980,Produccion_PJ!$K$435,Resultados_Dic3!$E$3:$E$99980,Produccion_PJ!$J440,Resultados_Dic3!$A$3:$A$99980,Produccion_PJ!$H440)</f>
        <v>0</v>
      </c>
      <c r="S440" s="21">
        <f>+SUMIFS(Resultados_Dic3!O$3:O$99980,Resultados_Dic3!$F$3:$F$99980,Produccion_PJ!$K440,Resultados_Dic3!$D$3:$D$99980,Produccion_PJ!$K$435,Resultados_Dic3!$E$3:$E$99980,Produccion_PJ!$J440,Resultados_Dic3!$A$3:$A$99980,Produccion_PJ!$H440)</f>
        <v>0</v>
      </c>
      <c r="T440" s="21">
        <f>+SUMIFS(Resultados_Dic3!P$3:P$99980,Resultados_Dic3!$F$3:$F$99980,Produccion_PJ!$K440,Resultados_Dic3!$D$3:$D$99980,Produccion_PJ!$K$435,Resultados_Dic3!$E$3:$E$99980,Produccion_PJ!$J440,Resultados_Dic3!$A$3:$A$99980,Produccion_PJ!$H440)</f>
        <v>0</v>
      </c>
      <c r="U440" s="21">
        <f>+SUMIFS(Resultados_Dic3!Q$3:Q$99980,Resultados_Dic3!$F$3:$F$99980,Produccion_PJ!$K440,Resultados_Dic3!$D$3:$D$99980,Produccion_PJ!$K$435,Resultados_Dic3!$E$3:$E$99980,Produccion_PJ!$J440,Resultados_Dic3!$A$3:$A$99980,Produccion_PJ!$H440)</f>
        <v>0</v>
      </c>
      <c r="V440" s="21">
        <f>+SUMIFS(Resultados_Dic3!R$3:R$99980,Resultados_Dic3!$F$3:$F$99980,Produccion_PJ!$K440,Resultados_Dic3!$D$3:$D$99980,Produccion_PJ!$K$435,Resultados_Dic3!$E$3:$E$99980,Produccion_PJ!$J440,Resultados_Dic3!$A$3:$A$99980,Produccion_PJ!$H440)</f>
        <v>0</v>
      </c>
      <c r="W440" s="21">
        <f>+SUMIFS(Resultados_Dic3!S$3:S$99980,Resultados_Dic3!$F$3:$F$99980,Produccion_PJ!$K440,Resultados_Dic3!$D$3:$D$99980,Produccion_PJ!$K$435,Resultados_Dic3!$E$3:$E$99980,Produccion_PJ!$J440,Resultados_Dic3!$A$3:$A$99980,Produccion_PJ!$H440)</f>
        <v>0</v>
      </c>
      <c r="X440" s="21">
        <f>+SUMIFS(Resultados_Dic3!T$3:T$99980,Resultados_Dic3!$F$3:$F$99980,Produccion_PJ!$K440,Resultados_Dic3!$D$3:$D$99980,Produccion_PJ!$K$435,Resultados_Dic3!$E$3:$E$99980,Produccion_PJ!$J440,Resultados_Dic3!$A$3:$A$99980,Produccion_PJ!$H440)</f>
        <v>0</v>
      </c>
      <c r="Y440" s="21">
        <f>+SUMIFS(Resultados_Dic3!U$3:U$99980,Resultados_Dic3!$F$3:$F$99980,Produccion_PJ!$K440,Resultados_Dic3!$D$3:$D$99980,Produccion_PJ!$K$435,Resultados_Dic3!$E$3:$E$99980,Produccion_PJ!$J440,Resultados_Dic3!$A$3:$A$99980,Produccion_PJ!$H440)</f>
        <v>0</v>
      </c>
      <c r="Z440" s="21">
        <f>+SUMIFS(Resultados_Dic3!V$3:V$99980,Resultados_Dic3!$F$3:$F$99980,Produccion_PJ!$K440,Resultados_Dic3!$D$3:$D$99980,Produccion_PJ!$K$435,Resultados_Dic3!$E$3:$E$99980,Produccion_PJ!$J440,Resultados_Dic3!$A$3:$A$99980,Produccion_PJ!$H440)</f>
        <v>0</v>
      </c>
      <c r="AA440" s="21">
        <f>+SUMIFS(Resultados_Dic3!W$3:W$99980,Resultados_Dic3!$F$3:$F$99980,Produccion_PJ!$K440,Resultados_Dic3!$D$3:$D$99980,Produccion_PJ!$K$435,Resultados_Dic3!$E$3:$E$99980,Produccion_PJ!$J440,Resultados_Dic3!$A$3:$A$99980,Produccion_PJ!$H440)</f>
        <v>0</v>
      </c>
      <c r="AB440" s="21">
        <f>+SUMIFS(Resultados_Dic3!X$3:X$99980,Resultados_Dic3!$F$3:$F$99980,Produccion_PJ!$K440,Resultados_Dic3!$D$3:$D$99980,Produccion_PJ!$K$435,Resultados_Dic3!$E$3:$E$99980,Produccion_PJ!$J440,Resultados_Dic3!$A$3:$A$99980,Produccion_PJ!$H440)</f>
        <v>0</v>
      </c>
      <c r="AC440" s="21">
        <f>+SUMIFS(Resultados_Dic3!Y$3:Y$99980,Resultados_Dic3!$F$3:$F$99980,Produccion_PJ!$K440,Resultados_Dic3!$D$3:$D$99980,Produccion_PJ!$K$435,Resultados_Dic3!$E$3:$E$99980,Produccion_PJ!$J440,Resultados_Dic3!$A$3:$A$99980,Produccion_PJ!$H440)</f>
        <v>0</v>
      </c>
      <c r="AD440" s="21">
        <f>+SUMIFS(Resultados_Dic3!Z$3:Z$99980,Resultados_Dic3!$F$3:$F$99980,Produccion_PJ!$K440,Resultados_Dic3!$D$3:$D$99980,Produccion_PJ!$K$435,Resultados_Dic3!$E$3:$E$99980,Produccion_PJ!$J440,Resultados_Dic3!$A$3:$A$99980,Produccion_PJ!$H440)</f>
        <v>0</v>
      </c>
      <c r="AE440" s="21">
        <f>+SUMIFS(Resultados_Dic3!AA$3:AA$99980,Resultados_Dic3!$F$3:$F$99980,Produccion_PJ!$K440,Resultados_Dic3!$D$3:$D$99980,Produccion_PJ!$K$435,Resultados_Dic3!$E$3:$E$99980,Produccion_PJ!$J440,Resultados_Dic3!$A$3:$A$99980,Produccion_PJ!$H440)</f>
        <v>0</v>
      </c>
      <c r="AF440" s="21">
        <f>+SUMIFS(Resultados_Dic3!AB$3:AB$99980,Resultados_Dic3!$F$3:$F$99980,Produccion_PJ!$K440,Resultados_Dic3!$D$3:$D$99980,Produccion_PJ!$K$435,Resultados_Dic3!$E$3:$E$99980,Produccion_PJ!$J440,Resultados_Dic3!$A$3:$A$99980,Produccion_PJ!$H440)</f>
        <v>0</v>
      </c>
      <c r="AG440" s="21">
        <f>+SUMIFS(Resultados_Dic3!AC$3:AC$99980,Resultados_Dic3!$F$3:$F$99980,Produccion_PJ!$K440,Resultados_Dic3!$D$3:$D$99980,Produccion_PJ!$K$435,Resultados_Dic3!$E$3:$E$99980,Produccion_PJ!$J440,Resultados_Dic3!$A$3:$A$99980,Produccion_PJ!$H440)</f>
        <v>0</v>
      </c>
      <c r="AH440" s="21">
        <f>+SUMIFS(Resultados_Dic3!AD$3:AD$99980,Resultados_Dic3!$F$3:$F$99980,Produccion_PJ!$K440,Resultados_Dic3!$D$3:$D$99980,Produccion_PJ!$K$435,Resultados_Dic3!$E$3:$E$99980,Produccion_PJ!$J440,Resultados_Dic3!$A$3:$A$99980,Produccion_PJ!$H440)</f>
        <v>0</v>
      </c>
      <c r="AI440" s="21">
        <f>+SUMIFS(Resultados_Dic3!AE$3:AE$99980,Resultados_Dic3!$F$3:$F$99980,Produccion_PJ!$K440,Resultados_Dic3!$D$3:$D$99980,Produccion_PJ!$K$435,Resultados_Dic3!$E$3:$E$99980,Produccion_PJ!$J440,Resultados_Dic3!$A$3:$A$99980,Produccion_PJ!$H440)</f>
        <v>0</v>
      </c>
      <c r="AJ440" s="21">
        <f>+SUMIFS(Resultados_Dic3!AF$3:AF$99980,Resultados_Dic3!$F$3:$F$99980,Produccion_PJ!$K440,Resultados_Dic3!$D$3:$D$99980,Produccion_PJ!$K$435,Resultados_Dic3!$E$3:$E$99980,Produccion_PJ!$J440,Resultados_Dic3!$A$3:$A$99980,Produccion_PJ!$H440)</f>
        <v>0</v>
      </c>
      <c r="AK440" s="21">
        <f>+SUMIFS(Resultados_Dic3!AG$3:AG$99980,Resultados_Dic3!$F$3:$F$99980,Produccion_PJ!$K440,Resultados_Dic3!$D$3:$D$99980,Produccion_PJ!$K$435,Resultados_Dic3!$E$3:$E$99980,Produccion_PJ!$J440,Resultados_Dic3!$A$3:$A$99980,Produccion_PJ!$H440)</f>
        <v>0</v>
      </c>
      <c r="AL440" s="21">
        <f>+SUMIFS(Resultados_Dic3!AH$3:AH$99980,Resultados_Dic3!$F$3:$F$99980,Produccion_PJ!$K440,Resultados_Dic3!$D$3:$D$99980,Produccion_PJ!$K$435,Resultados_Dic3!$E$3:$E$99980,Produccion_PJ!$J440,Resultados_Dic3!$A$3:$A$99980,Produccion_PJ!$H440)</f>
        <v>0</v>
      </c>
      <c r="AM440" s="21">
        <f>+SUMIFS(Resultados_Dic3!AI$3:AI$99980,Resultados_Dic3!$F$3:$F$99980,Produccion_PJ!$K440,Resultados_Dic3!$D$3:$D$99980,Produccion_PJ!$K$435,Resultados_Dic3!$E$3:$E$99980,Produccion_PJ!$J440,Resultados_Dic3!$A$3:$A$99980,Produccion_PJ!$H440)</f>
        <v>0</v>
      </c>
      <c r="AN440" s="21">
        <f>+SUMIFS(Resultados_Dic3!AJ$3:AJ$99980,Resultados_Dic3!$F$3:$F$99980,Produccion_PJ!$K440,Resultados_Dic3!$D$3:$D$99980,Produccion_PJ!$K$435,Resultados_Dic3!$E$3:$E$99980,Produccion_PJ!$J440,Resultados_Dic3!$A$3:$A$99980,Produccion_PJ!$H440)</f>
        <v>0</v>
      </c>
      <c r="AO440" s="21">
        <f>+SUMIFS(Resultados_Dic3!AK$3:AK$99980,Resultados_Dic3!$F$3:$F$99980,Produccion_PJ!$K440,Resultados_Dic3!$D$3:$D$99980,Produccion_PJ!$K$435,Resultados_Dic3!$E$3:$E$99980,Produccion_PJ!$J440,Resultados_Dic3!$A$3:$A$99980,Produccion_PJ!$H440)</f>
        <v>0</v>
      </c>
      <c r="AP440" s="21">
        <f>+SUMIFS(Resultados_Dic3!AL$3:AL$99980,Resultados_Dic3!$F$3:$F$99980,Produccion_PJ!$K440,Resultados_Dic3!$D$3:$D$99980,Produccion_PJ!$K$435,Resultados_Dic3!$E$3:$E$99980,Produccion_PJ!$J440,Resultados_Dic3!$A$3:$A$99980,Produccion_PJ!$H440)</f>
        <v>0</v>
      </c>
      <c r="AQ440" s="21">
        <f>+SUMIFS(Resultados_Dic3!AM$3:AM$99980,Resultados_Dic3!$F$3:$F$99980,Produccion_PJ!$K440,Resultados_Dic3!$D$3:$D$99980,Produccion_PJ!$K$435,Resultados_Dic3!$E$3:$E$99980,Produccion_PJ!$J440,Resultados_Dic3!$A$3:$A$99980,Produccion_PJ!$H440)</f>
        <v>0</v>
      </c>
    </row>
    <row r="441" spans="1:47" x14ac:dyDescent="0.25">
      <c r="H441" s="17" t="str">
        <f t="shared" si="998"/>
        <v>DIC5</v>
      </c>
      <c r="J441" s="24" t="s">
        <v>80</v>
      </c>
      <c r="K441" s="54" t="s">
        <v>207</v>
      </c>
      <c r="L441" s="21">
        <f>+SUMIFS(Resultados_Dic3!H$3:H$99980,Resultados_Dic3!$F$3:$F$99980,Produccion_PJ!$K441,Resultados_Dic3!$D$3:$D$99980,Produccion_PJ!$K$435,Resultados_Dic3!$E$3:$E$99980,Produccion_PJ!$J441,Resultados_Dic3!$A$3:$A$99980,Produccion_PJ!$H441)</f>
        <v>1.41886919801496E-2</v>
      </c>
      <c r="M441" s="21">
        <f>+SUMIFS(Resultados_Dic3!I$3:I$99980,Resultados_Dic3!$F$3:$F$99980,Produccion_PJ!$K441,Resultados_Dic3!$D$3:$D$99980,Produccion_PJ!$K$435,Resultados_Dic3!$E$3:$E$99980,Produccion_PJ!$J441,Resultados_Dic3!$A$3:$A$99980,Produccion_PJ!$H441)</f>
        <v>1.34077982366938E-2</v>
      </c>
      <c r="N441" s="21">
        <f>+SUMIFS(Resultados_Dic3!J$3:J$99980,Resultados_Dic3!$F$3:$F$99980,Produccion_PJ!$K441,Resultados_Dic3!$D$3:$D$99980,Produccion_PJ!$K$435,Resultados_Dic3!$E$3:$E$99980,Produccion_PJ!$J441,Resultados_Dic3!$A$3:$A$99980,Produccion_PJ!$H441)</f>
        <v>1.2818444468047901E-2</v>
      </c>
      <c r="O441" s="21">
        <f>+SUMIFS(Resultados_Dic3!K$3:K$99980,Resultados_Dic3!$F$3:$F$99980,Produccion_PJ!$K441,Resultados_Dic3!$D$3:$D$99980,Produccion_PJ!$K$435,Resultados_Dic3!$E$3:$E$99980,Produccion_PJ!$J441,Resultados_Dic3!$A$3:$A$99980,Produccion_PJ!$H441)</f>
        <v>1.2229090699402E-2</v>
      </c>
      <c r="P441" s="21">
        <f>+SUMIFS(Resultados_Dic3!L$3:L$99980,Resultados_Dic3!$F$3:$F$99980,Produccion_PJ!$K441,Resultados_Dic3!$D$3:$D$99980,Produccion_PJ!$K$435,Resultados_Dic3!$E$3:$E$99980,Produccion_PJ!$J441,Resultados_Dic3!$A$3:$A$99980,Produccion_PJ!$H441)</f>
        <v>1.1639736930756201E-2</v>
      </c>
      <c r="Q441" s="21">
        <f>+SUMIFS(Resultados_Dic3!M$3:M$99980,Resultados_Dic3!$F$3:$F$99980,Produccion_PJ!$K441,Resultados_Dic3!$D$3:$D$99980,Produccion_PJ!$K$435,Resultados_Dic3!$E$3:$E$99980,Produccion_PJ!$J441,Resultados_Dic3!$A$3:$A$99980,Produccion_PJ!$H441)</f>
        <v>0</v>
      </c>
      <c r="R441" s="21">
        <f>+SUMIFS(Resultados_Dic3!N$3:N$99980,Resultados_Dic3!$F$3:$F$99980,Produccion_PJ!$K441,Resultados_Dic3!$D$3:$D$99980,Produccion_PJ!$K$435,Resultados_Dic3!$E$3:$E$99980,Produccion_PJ!$J441,Resultados_Dic3!$A$3:$A$99980,Produccion_PJ!$H441)</f>
        <v>0</v>
      </c>
      <c r="S441" s="21">
        <f>+SUMIFS(Resultados_Dic3!O$3:O$99980,Resultados_Dic3!$F$3:$F$99980,Produccion_PJ!$K441,Resultados_Dic3!$D$3:$D$99980,Produccion_PJ!$K$435,Resultados_Dic3!$E$3:$E$99980,Produccion_PJ!$J441,Resultados_Dic3!$A$3:$A$99980,Produccion_PJ!$H441)</f>
        <v>0</v>
      </c>
      <c r="T441" s="21">
        <f>+SUMIFS(Resultados_Dic3!P$3:P$99980,Resultados_Dic3!$F$3:$F$99980,Produccion_PJ!$K441,Resultados_Dic3!$D$3:$D$99980,Produccion_PJ!$K$435,Resultados_Dic3!$E$3:$E$99980,Produccion_PJ!$J441,Resultados_Dic3!$A$3:$A$99980,Produccion_PJ!$H441)</f>
        <v>0</v>
      </c>
      <c r="U441" s="21">
        <f>+SUMIFS(Resultados_Dic3!Q$3:Q$99980,Resultados_Dic3!$F$3:$F$99980,Produccion_PJ!$K441,Resultados_Dic3!$D$3:$D$99980,Produccion_PJ!$K$435,Resultados_Dic3!$E$3:$E$99980,Produccion_PJ!$J441,Resultados_Dic3!$A$3:$A$99980,Produccion_PJ!$H441)</f>
        <v>0</v>
      </c>
      <c r="V441" s="21">
        <f>+SUMIFS(Resultados_Dic3!R$3:R$99980,Resultados_Dic3!$F$3:$F$99980,Produccion_PJ!$K441,Resultados_Dic3!$D$3:$D$99980,Produccion_PJ!$K$435,Resultados_Dic3!$E$3:$E$99980,Produccion_PJ!$J441,Resultados_Dic3!$A$3:$A$99980,Produccion_PJ!$H441)</f>
        <v>0</v>
      </c>
      <c r="W441" s="21">
        <f>+SUMIFS(Resultados_Dic3!S$3:S$99980,Resultados_Dic3!$F$3:$F$99980,Produccion_PJ!$K441,Resultados_Dic3!$D$3:$D$99980,Produccion_PJ!$K$435,Resultados_Dic3!$E$3:$E$99980,Produccion_PJ!$J441,Resultados_Dic3!$A$3:$A$99980,Produccion_PJ!$H441)</f>
        <v>0</v>
      </c>
      <c r="X441" s="21">
        <f>+SUMIFS(Resultados_Dic3!T$3:T$99980,Resultados_Dic3!$F$3:$F$99980,Produccion_PJ!$K441,Resultados_Dic3!$D$3:$D$99980,Produccion_PJ!$K$435,Resultados_Dic3!$E$3:$E$99980,Produccion_PJ!$J441,Resultados_Dic3!$A$3:$A$99980,Produccion_PJ!$H441)</f>
        <v>0</v>
      </c>
      <c r="Y441" s="21">
        <f>+SUMIFS(Resultados_Dic3!U$3:U$99980,Resultados_Dic3!$F$3:$F$99980,Produccion_PJ!$K441,Resultados_Dic3!$D$3:$D$99980,Produccion_PJ!$K$435,Resultados_Dic3!$E$3:$E$99980,Produccion_PJ!$J441,Resultados_Dic3!$A$3:$A$99980,Produccion_PJ!$H441)</f>
        <v>0</v>
      </c>
      <c r="Z441" s="21">
        <f>+SUMIFS(Resultados_Dic3!V$3:V$99980,Resultados_Dic3!$F$3:$F$99980,Produccion_PJ!$K441,Resultados_Dic3!$D$3:$D$99980,Produccion_PJ!$K$435,Resultados_Dic3!$E$3:$E$99980,Produccion_PJ!$J441,Resultados_Dic3!$A$3:$A$99980,Produccion_PJ!$H441)</f>
        <v>0</v>
      </c>
      <c r="AA441" s="21">
        <f>+SUMIFS(Resultados_Dic3!W$3:W$99980,Resultados_Dic3!$F$3:$F$99980,Produccion_PJ!$K441,Resultados_Dic3!$D$3:$D$99980,Produccion_PJ!$K$435,Resultados_Dic3!$E$3:$E$99980,Produccion_PJ!$J441,Resultados_Dic3!$A$3:$A$99980,Produccion_PJ!$H441)</f>
        <v>0</v>
      </c>
      <c r="AB441" s="21">
        <f>+SUMIFS(Resultados_Dic3!X$3:X$99980,Resultados_Dic3!$F$3:$F$99980,Produccion_PJ!$K441,Resultados_Dic3!$D$3:$D$99980,Produccion_PJ!$K$435,Resultados_Dic3!$E$3:$E$99980,Produccion_PJ!$J441,Resultados_Dic3!$A$3:$A$99980,Produccion_PJ!$H441)</f>
        <v>0</v>
      </c>
      <c r="AC441" s="21">
        <f>+SUMIFS(Resultados_Dic3!Y$3:Y$99980,Resultados_Dic3!$F$3:$F$99980,Produccion_PJ!$K441,Resultados_Dic3!$D$3:$D$99980,Produccion_PJ!$K$435,Resultados_Dic3!$E$3:$E$99980,Produccion_PJ!$J441,Resultados_Dic3!$A$3:$A$99980,Produccion_PJ!$H441)</f>
        <v>0</v>
      </c>
      <c r="AD441" s="21">
        <f>+SUMIFS(Resultados_Dic3!Z$3:Z$99980,Resultados_Dic3!$F$3:$F$99980,Produccion_PJ!$K441,Resultados_Dic3!$D$3:$D$99980,Produccion_PJ!$K$435,Resultados_Dic3!$E$3:$E$99980,Produccion_PJ!$J441,Resultados_Dic3!$A$3:$A$99980,Produccion_PJ!$H441)</f>
        <v>0</v>
      </c>
      <c r="AE441" s="21">
        <f>+SUMIFS(Resultados_Dic3!AA$3:AA$99980,Resultados_Dic3!$F$3:$F$99980,Produccion_PJ!$K441,Resultados_Dic3!$D$3:$D$99980,Produccion_PJ!$K$435,Resultados_Dic3!$E$3:$E$99980,Produccion_PJ!$J441,Resultados_Dic3!$A$3:$A$99980,Produccion_PJ!$H441)</f>
        <v>0</v>
      </c>
      <c r="AF441" s="21">
        <f>+SUMIFS(Resultados_Dic3!AB$3:AB$99980,Resultados_Dic3!$F$3:$F$99980,Produccion_PJ!$K441,Resultados_Dic3!$D$3:$D$99980,Produccion_PJ!$K$435,Resultados_Dic3!$E$3:$E$99980,Produccion_PJ!$J441,Resultados_Dic3!$A$3:$A$99980,Produccion_PJ!$H441)</f>
        <v>0</v>
      </c>
      <c r="AG441" s="21">
        <f>+SUMIFS(Resultados_Dic3!AC$3:AC$99980,Resultados_Dic3!$F$3:$F$99980,Produccion_PJ!$K441,Resultados_Dic3!$D$3:$D$99980,Produccion_PJ!$K$435,Resultados_Dic3!$E$3:$E$99980,Produccion_PJ!$J441,Resultados_Dic3!$A$3:$A$99980,Produccion_PJ!$H441)</f>
        <v>0</v>
      </c>
      <c r="AH441" s="21">
        <f>+SUMIFS(Resultados_Dic3!AD$3:AD$99980,Resultados_Dic3!$F$3:$F$99980,Produccion_PJ!$K441,Resultados_Dic3!$D$3:$D$99980,Produccion_PJ!$K$435,Resultados_Dic3!$E$3:$E$99980,Produccion_PJ!$J441,Resultados_Dic3!$A$3:$A$99980,Produccion_PJ!$H441)</f>
        <v>0</v>
      </c>
      <c r="AI441" s="21">
        <f>+SUMIFS(Resultados_Dic3!AE$3:AE$99980,Resultados_Dic3!$F$3:$F$99980,Produccion_PJ!$K441,Resultados_Dic3!$D$3:$D$99980,Produccion_PJ!$K$435,Resultados_Dic3!$E$3:$E$99980,Produccion_PJ!$J441,Resultados_Dic3!$A$3:$A$99980,Produccion_PJ!$H441)</f>
        <v>0</v>
      </c>
      <c r="AJ441" s="21">
        <f>+SUMIFS(Resultados_Dic3!AF$3:AF$99980,Resultados_Dic3!$F$3:$F$99980,Produccion_PJ!$K441,Resultados_Dic3!$D$3:$D$99980,Produccion_PJ!$K$435,Resultados_Dic3!$E$3:$E$99980,Produccion_PJ!$J441,Resultados_Dic3!$A$3:$A$99980,Produccion_PJ!$H441)</f>
        <v>0</v>
      </c>
      <c r="AK441" s="21">
        <f>+SUMIFS(Resultados_Dic3!AG$3:AG$99980,Resultados_Dic3!$F$3:$F$99980,Produccion_PJ!$K441,Resultados_Dic3!$D$3:$D$99980,Produccion_PJ!$K$435,Resultados_Dic3!$E$3:$E$99980,Produccion_PJ!$J441,Resultados_Dic3!$A$3:$A$99980,Produccion_PJ!$H441)</f>
        <v>0</v>
      </c>
      <c r="AL441" s="21">
        <f>+SUMIFS(Resultados_Dic3!AH$3:AH$99980,Resultados_Dic3!$F$3:$F$99980,Produccion_PJ!$K441,Resultados_Dic3!$D$3:$D$99980,Produccion_PJ!$K$435,Resultados_Dic3!$E$3:$E$99980,Produccion_PJ!$J441,Resultados_Dic3!$A$3:$A$99980,Produccion_PJ!$H441)</f>
        <v>0</v>
      </c>
      <c r="AM441" s="21">
        <f>+SUMIFS(Resultados_Dic3!AI$3:AI$99980,Resultados_Dic3!$F$3:$F$99980,Produccion_PJ!$K441,Resultados_Dic3!$D$3:$D$99980,Produccion_PJ!$K$435,Resultados_Dic3!$E$3:$E$99980,Produccion_PJ!$J441,Resultados_Dic3!$A$3:$A$99980,Produccion_PJ!$H441)</f>
        <v>0</v>
      </c>
      <c r="AN441" s="21">
        <f>+SUMIFS(Resultados_Dic3!AJ$3:AJ$99980,Resultados_Dic3!$F$3:$F$99980,Produccion_PJ!$K441,Resultados_Dic3!$D$3:$D$99980,Produccion_PJ!$K$435,Resultados_Dic3!$E$3:$E$99980,Produccion_PJ!$J441,Resultados_Dic3!$A$3:$A$99980,Produccion_PJ!$H441)</f>
        <v>0</v>
      </c>
      <c r="AO441" s="21">
        <f>+SUMIFS(Resultados_Dic3!AK$3:AK$99980,Resultados_Dic3!$F$3:$F$99980,Produccion_PJ!$K441,Resultados_Dic3!$D$3:$D$99980,Produccion_PJ!$K$435,Resultados_Dic3!$E$3:$E$99980,Produccion_PJ!$J441,Resultados_Dic3!$A$3:$A$99980,Produccion_PJ!$H441)</f>
        <v>0</v>
      </c>
      <c r="AP441" s="21">
        <f>+SUMIFS(Resultados_Dic3!AL$3:AL$99980,Resultados_Dic3!$F$3:$F$99980,Produccion_PJ!$K441,Resultados_Dic3!$D$3:$D$99980,Produccion_PJ!$K$435,Resultados_Dic3!$E$3:$E$99980,Produccion_PJ!$J441,Resultados_Dic3!$A$3:$A$99980,Produccion_PJ!$H441)</f>
        <v>0</v>
      </c>
      <c r="AQ441" s="21">
        <f>+SUMIFS(Resultados_Dic3!AM$3:AM$99980,Resultados_Dic3!$F$3:$F$99980,Produccion_PJ!$K441,Resultados_Dic3!$D$3:$D$99980,Produccion_PJ!$K$435,Resultados_Dic3!$E$3:$E$99980,Produccion_PJ!$J441,Resultados_Dic3!$A$3:$A$99980,Produccion_PJ!$H441)</f>
        <v>0</v>
      </c>
    </row>
    <row r="442" spans="1:47" x14ac:dyDescent="0.25">
      <c r="H442" s="17" t="str">
        <f t="shared" si="998"/>
        <v>DIC5</v>
      </c>
      <c r="J442" s="24" t="s">
        <v>81</v>
      </c>
      <c r="K442" s="54" t="s">
        <v>208</v>
      </c>
      <c r="L442" s="21">
        <f>+SUMIFS(Resultados_Dic3!H$3:H$99980,Resultados_Dic3!$F$3:$F$99980,Produccion_PJ!$K442,Resultados_Dic3!$D$3:$D$99980,Produccion_PJ!$K$435,Resultados_Dic3!$E$3:$E$99980,Produccion_PJ!$J442,Resultados_Dic3!$A$3:$A$99980,Produccion_PJ!$H442)</f>
        <v>0.1141217703936</v>
      </c>
      <c r="M442" s="21">
        <f>+SUMIFS(Resultados_Dic3!I$3:I$99980,Resultados_Dic3!$F$3:$F$99980,Produccion_PJ!$K442,Resultados_Dic3!$D$3:$D$99980,Produccion_PJ!$K$435,Resultados_Dic3!$E$3:$E$99980,Produccion_PJ!$J442,Resultados_Dic3!$A$3:$A$99980,Produccion_PJ!$H442)</f>
        <v>0.1141217703936</v>
      </c>
      <c r="N442" s="21">
        <f>+SUMIFS(Resultados_Dic3!J$3:J$99980,Resultados_Dic3!$F$3:$F$99980,Produccion_PJ!$K442,Resultados_Dic3!$D$3:$D$99980,Produccion_PJ!$K$435,Resultados_Dic3!$E$3:$E$99980,Produccion_PJ!$J442,Resultados_Dic3!$A$3:$A$99980,Produccion_PJ!$H442)</f>
        <v>0.1141217703936</v>
      </c>
      <c r="O442" s="21">
        <f>+SUMIFS(Resultados_Dic3!K$3:K$99980,Resultados_Dic3!$F$3:$F$99980,Produccion_PJ!$K442,Resultados_Dic3!$D$3:$D$99980,Produccion_PJ!$K$435,Resultados_Dic3!$E$3:$E$99980,Produccion_PJ!$J442,Resultados_Dic3!$A$3:$A$99980,Produccion_PJ!$H442)</f>
        <v>0.1141217703936</v>
      </c>
      <c r="P442" s="21">
        <f>+SUMIFS(Resultados_Dic3!L$3:L$99980,Resultados_Dic3!$F$3:$F$99980,Produccion_PJ!$K442,Resultados_Dic3!$D$3:$D$99980,Produccion_PJ!$K$435,Resultados_Dic3!$E$3:$E$99980,Produccion_PJ!$J442,Resultados_Dic3!$A$3:$A$99980,Produccion_PJ!$H442)</f>
        <v>0.1141217703936</v>
      </c>
      <c r="Q442" s="21">
        <f>+SUMIFS(Resultados_Dic3!M$3:M$99980,Resultados_Dic3!$F$3:$F$99980,Produccion_PJ!$K442,Resultados_Dic3!$D$3:$D$99980,Produccion_PJ!$K$435,Resultados_Dic3!$E$3:$E$99980,Produccion_PJ!$J442,Resultados_Dic3!$A$3:$A$99980,Produccion_PJ!$H442)</f>
        <v>0.1141217703936</v>
      </c>
      <c r="R442" s="21">
        <f>+SUMIFS(Resultados_Dic3!N$3:N$99980,Resultados_Dic3!$F$3:$F$99980,Produccion_PJ!$K442,Resultados_Dic3!$D$3:$D$99980,Produccion_PJ!$K$435,Resultados_Dic3!$E$3:$E$99980,Produccion_PJ!$J442,Resultados_Dic3!$A$3:$A$99980,Produccion_PJ!$H442)</f>
        <v>0.1141217703936</v>
      </c>
      <c r="S442" s="21">
        <f>+SUMIFS(Resultados_Dic3!O$3:O$99980,Resultados_Dic3!$F$3:$F$99980,Produccion_PJ!$K442,Resultados_Dic3!$D$3:$D$99980,Produccion_PJ!$K$435,Resultados_Dic3!$E$3:$E$99980,Produccion_PJ!$J442,Resultados_Dic3!$A$3:$A$99980,Produccion_PJ!$H442)</f>
        <v>0</v>
      </c>
      <c r="T442" s="21">
        <f>+SUMIFS(Resultados_Dic3!P$3:P$99980,Resultados_Dic3!$F$3:$F$99980,Produccion_PJ!$K442,Resultados_Dic3!$D$3:$D$99980,Produccion_PJ!$K$435,Resultados_Dic3!$E$3:$E$99980,Produccion_PJ!$J442,Resultados_Dic3!$A$3:$A$99980,Produccion_PJ!$H442)</f>
        <v>0</v>
      </c>
      <c r="U442" s="21">
        <f>+SUMIFS(Resultados_Dic3!Q$3:Q$99980,Resultados_Dic3!$F$3:$F$99980,Produccion_PJ!$K442,Resultados_Dic3!$D$3:$D$99980,Produccion_PJ!$K$435,Resultados_Dic3!$E$3:$E$99980,Produccion_PJ!$J442,Resultados_Dic3!$A$3:$A$99980,Produccion_PJ!$H442)</f>
        <v>0</v>
      </c>
      <c r="V442" s="21">
        <f>+SUMIFS(Resultados_Dic3!R$3:R$99980,Resultados_Dic3!$F$3:$F$99980,Produccion_PJ!$K442,Resultados_Dic3!$D$3:$D$99980,Produccion_PJ!$K$435,Resultados_Dic3!$E$3:$E$99980,Produccion_PJ!$J442,Resultados_Dic3!$A$3:$A$99980,Produccion_PJ!$H442)</f>
        <v>0</v>
      </c>
      <c r="W442" s="21">
        <f>+SUMIFS(Resultados_Dic3!S$3:S$99980,Resultados_Dic3!$F$3:$F$99980,Produccion_PJ!$K442,Resultados_Dic3!$D$3:$D$99980,Produccion_PJ!$K$435,Resultados_Dic3!$E$3:$E$99980,Produccion_PJ!$J442,Resultados_Dic3!$A$3:$A$99980,Produccion_PJ!$H442)</f>
        <v>0</v>
      </c>
      <c r="X442" s="21">
        <f>+SUMIFS(Resultados_Dic3!T$3:T$99980,Resultados_Dic3!$F$3:$F$99980,Produccion_PJ!$K442,Resultados_Dic3!$D$3:$D$99980,Produccion_PJ!$K$435,Resultados_Dic3!$E$3:$E$99980,Produccion_PJ!$J442,Resultados_Dic3!$A$3:$A$99980,Produccion_PJ!$H442)</f>
        <v>0</v>
      </c>
      <c r="Y442" s="21">
        <f>+SUMIFS(Resultados_Dic3!U$3:U$99980,Resultados_Dic3!$F$3:$F$99980,Produccion_PJ!$K442,Resultados_Dic3!$D$3:$D$99980,Produccion_PJ!$K$435,Resultados_Dic3!$E$3:$E$99980,Produccion_PJ!$J442,Resultados_Dic3!$A$3:$A$99980,Produccion_PJ!$H442)</f>
        <v>0</v>
      </c>
      <c r="Z442" s="21">
        <f>+SUMIFS(Resultados_Dic3!V$3:V$99980,Resultados_Dic3!$F$3:$F$99980,Produccion_PJ!$K442,Resultados_Dic3!$D$3:$D$99980,Produccion_PJ!$K$435,Resultados_Dic3!$E$3:$E$99980,Produccion_PJ!$J442,Resultados_Dic3!$A$3:$A$99980,Produccion_PJ!$H442)</f>
        <v>0</v>
      </c>
      <c r="AA442" s="21">
        <f>+SUMIFS(Resultados_Dic3!W$3:W$99980,Resultados_Dic3!$F$3:$F$99980,Produccion_PJ!$K442,Resultados_Dic3!$D$3:$D$99980,Produccion_PJ!$K$435,Resultados_Dic3!$E$3:$E$99980,Produccion_PJ!$J442,Resultados_Dic3!$A$3:$A$99980,Produccion_PJ!$H442)</f>
        <v>0</v>
      </c>
      <c r="AB442" s="21">
        <f>+SUMIFS(Resultados_Dic3!X$3:X$99980,Resultados_Dic3!$F$3:$F$99980,Produccion_PJ!$K442,Resultados_Dic3!$D$3:$D$99980,Produccion_PJ!$K$435,Resultados_Dic3!$E$3:$E$99980,Produccion_PJ!$J442,Resultados_Dic3!$A$3:$A$99980,Produccion_PJ!$H442)</f>
        <v>0</v>
      </c>
      <c r="AC442" s="21">
        <f>+SUMIFS(Resultados_Dic3!Y$3:Y$99980,Resultados_Dic3!$F$3:$F$99980,Produccion_PJ!$K442,Resultados_Dic3!$D$3:$D$99980,Produccion_PJ!$K$435,Resultados_Dic3!$E$3:$E$99980,Produccion_PJ!$J442,Resultados_Dic3!$A$3:$A$99980,Produccion_PJ!$H442)</f>
        <v>0</v>
      </c>
      <c r="AD442" s="21">
        <f>+SUMIFS(Resultados_Dic3!Z$3:Z$99980,Resultados_Dic3!$F$3:$F$99980,Produccion_PJ!$K442,Resultados_Dic3!$D$3:$D$99980,Produccion_PJ!$K$435,Resultados_Dic3!$E$3:$E$99980,Produccion_PJ!$J442,Resultados_Dic3!$A$3:$A$99980,Produccion_PJ!$H442)</f>
        <v>0</v>
      </c>
      <c r="AE442" s="21">
        <f>+SUMIFS(Resultados_Dic3!AA$3:AA$99980,Resultados_Dic3!$F$3:$F$99980,Produccion_PJ!$K442,Resultados_Dic3!$D$3:$D$99980,Produccion_PJ!$K$435,Resultados_Dic3!$E$3:$E$99980,Produccion_PJ!$J442,Resultados_Dic3!$A$3:$A$99980,Produccion_PJ!$H442)</f>
        <v>0</v>
      </c>
      <c r="AF442" s="21">
        <f>+SUMIFS(Resultados_Dic3!AB$3:AB$99980,Resultados_Dic3!$F$3:$F$99980,Produccion_PJ!$K442,Resultados_Dic3!$D$3:$D$99980,Produccion_PJ!$K$435,Resultados_Dic3!$E$3:$E$99980,Produccion_PJ!$J442,Resultados_Dic3!$A$3:$A$99980,Produccion_PJ!$H442)</f>
        <v>0</v>
      </c>
      <c r="AG442" s="21">
        <f>+SUMIFS(Resultados_Dic3!AC$3:AC$99980,Resultados_Dic3!$F$3:$F$99980,Produccion_PJ!$K442,Resultados_Dic3!$D$3:$D$99980,Produccion_PJ!$K$435,Resultados_Dic3!$E$3:$E$99980,Produccion_PJ!$J442,Resultados_Dic3!$A$3:$A$99980,Produccion_PJ!$H442)</f>
        <v>0</v>
      </c>
      <c r="AH442" s="21">
        <f>+SUMIFS(Resultados_Dic3!AD$3:AD$99980,Resultados_Dic3!$F$3:$F$99980,Produccion_PJ!$K442,Resultados_Dic3!$D$3:$D$99980,Produccion_PJ!$K$435,Resultados_Dic3!$E$3:$E$99980,Produccion_PJ!$J442,Resultados_Dic3!$A$3:$A$99980,Produccion_PJ!$H442)</f>
        <v>0</v>
      </c>
      <c r="AI442" s="21">
        <f>+SUMIFS(Resultados_Dic3!AE$3:AE$99980,Resultados_Dic3!$F$3:$F$99980,Produccion_PJ!$K442,Resultados_Dic3!$D$3:$D$99980,Produccion_PJ!$K$435,Resultados_Dic3!$E$3:$E$99980,Produccion_PJ!$J442,Resultados_Dic3!$A$3:$A$99980,Produccion_PJ!$H442)</f>
        <v>0</v>
      </c>
      <c r="AJ442" s="21">
        <f>+SUMIFS(Resultados_Dic3!AF$3:AF$99980,Resultados_Dic3!$F$3:$F$99980,Produccion_PJ!$K442,Resultados_Dic3!$D$3:$D$99980,Produccion_PJ!$K$435,Resultados_Dic3!$E$3:$E$99980,Produccion_PJ!$J442,Resultados_Dic3!$A$3:$A$99980,Produccion_PJ!$H442)</f>
        <v>0</v>
      </c>
      <c r="AK442" s="21">
        <f>+SUMIFS(Resultados_Dic3!AG$3:AG$99980,Resultados_Dic3!$F$3:$F$99980,Produccion_PJ!$K442,Resultados_Dic3!$D$3:$D$99980,Produccion_PJ!$K$435,Resultados_Dic3!$E$3:$E$99980,Produccion_PJ!$J442,Resultados_Dic3!$A$3:$A$99980,Produccion_PJ!$H442)</f>
        <v>0</v>
      </c>
      <c r="AL442" s="21">
        <f>+SUMIFS(Resultados_Dic3!AH$3:AH$99980,Resultados_Dic3!$F$3:$F$99980,Produccion_PJ!$K442,Resultados_Dic3!$D$3:$D$99980,Produccion_PJ!$K$435,Resultados_Dic3!$E$3:$E$99980,Produccion_PJ!$J442,Resultados_Dic3!$A$3:$A$99980,Produccion_PJ!$H442)</f>
        <v>0</v>
      </c>
      <c r="AM442" s="21">
        <f>+SUMIFS(Resultados_Dic3!AI$3:AI$99980,Resultados_Dic3!$F$3:$F$99980,Produccion_PJ!$K442,Resultados_Dic3!$D$3:$D$99980,Produccion_PJ!$K$435,Resultados_Dic3!$E$3:$E$99980,Produccion_PJ!$J442,Resultados_Dic3!$A$3:$A$99980,Produccion_PJ!$H442)</f>
        <v>0</v>
      </c>
      <c r="AN442" s="21">
        <f>+SUMIFS(Resultados_Dic3!AJ$3:AJ$99980,Resultados_Dic3!$F$3:$F$99980,Produccion_PJ!$K442,Resultados_Dic3!$D$3:$D$99980,Produccion_PJ!$K$435,Resultados_Dic3!$E$3:$E$99980,Produccion_PJ!$J442,Resultados_Dic3!$A$3:$A$99980,Produccion_PJ!$H442)</f>
        <v>0</v>
      </c>
      <c r="AO442" s="21">
        <f>+SUMIFS(Resultados_Dic3!AK$3:AK$99980,Resultados_Dic3!$F$3:$F$99980,Produccion_PJ!$K442,Resultados_Dic3!$D$3:$D$99980,Produccion_PJ!$K$435,Resultados_Dic3!$E$3:$E$99980,Produccion_PJ!$J442,Resultados_Dic3!$A$3:$A$99980,Produccion_PJ!$H442)</f>
        <v>0</v>
      </c>
      <c r="AP442" s="21">
        <f>+SUMIFS(Resultados_Dic3!AL$3:AL$99980,Resultados_Dic3!$F$3:$F$99980,Produccion_PJ!$K442,Resultados_Dic3!$D$3:$D$99980,Produccion_PJ!$K$435,Resultados_Dic3!$E$3:$E$99980,Produccion_PJ!$J442,Resultados_Dic3!$A$3:$A$99980,Produccion_PJ!$H442)</f>
        <v>0</v>
      </c>
      <c r="AQ442" s="21">
        <f>+SUMIFS(Resultados_Dic3!AM$3:AM$99980,Resultados_Dic3!$F$3:$F$99980,Produccion_PJ!$K442,Resultados_Dic3!$D$3:$D$99980,Produccion_PJ!$K$435,Resultados_Dic3!$E$3:$E$99980,Produccion_PJ!$J442,Resultados_Dic3!$A$3:$A$99980,Produccion_PJ!$H442)</f>
        <v>0</v>
      </c>
    </row>
    <row r="443" spans="1:47" x14ac:dyDescent="0.25">
      <c r="H443" s="17" t="str">
        <f t="shared" si="998"/>
        <v>DIC5</v>
      </c>
      <c r="J443" s="24" t="s">
        <v>82</v>
      </c>
      <c r="K443" s="54" t="s">
        <v>284</v>
      </c>
      <c r="L443" s="21">
        <f>+SUMIFS(Resultados_Dic3!H$3:H$99980,Resultados_Dic3!$F$3:$F$99980,Produccion_PJ!$K443,Resultados_Dic3!$D$3:$D$99980,Produccion_PJ!$K$435,Resultados_Dic3!$E$3:$E$99980,Produccion_PJ!$J443,Resultados_Dic3!$A$3:$A$99980,Produccion_PJ!$H443)</f>
        <v>4.4380688486399998E-2</v>
      </c>
      <c r="M443" s="21">
        <f>+SUMIFS(Resultados_Dic3!I$3:I$99980,Resultados_Dic3!$F$3:$F$99980,Produccion_PJ!$K443,Resultados_Dic3!$D$3:$D$99980,Produccion_PJ!$K$435,Resultados_Dic3!$E$3:$E$99980,Produccion_PJ!$J443,Resultados_Dic3!$A$3:$A$99980,Produccion_PJ!$H443)</f>
        <v>4.4380688486399998E-2</v>
      </c>
      <c r="N443" s="21">
        <f>+SUMIFS(Resultados_Dic3!J$3:J$99980,Resultados_Dic3!$F$3:$F$99980,Produccion_PJ!$K443,Resultados_Dic3!$D$3:$D$99980,Produccion_PJ!$K$435,Resultados_Dic3!$E$3:$E$99980,Produccion_PJ!$J443,Resultados_Dic3!$A$3:$A$99980,Produccion_PJ!$H443)</f>
        <v>4.4380688486399998E-2</v>
      </c>
      <c r="O443" s="21">
        <f>+SUMIFS(Resultados_Dic3!K$3:K$99980,Resultados_Dic3!$F$3:$F$99980,Produccion_PJ!$K443,Resultados_Dic3!$D$3:$D$99980,Produccion_PJ!$K$435,Resultados_Dic3!$E$3:$E$99980,Produccion_PJ!$J443,Resultados_Dic3!$A$3:$A$99980,Produccion_PJ!$H443)</f>
        <v>4.4380688486399998E-2</v>
      </c>
      <c r="P443" s="21">
        <f>+SUMIFS(Resultados_Dic3!L$3:L$99980,Resultados_Dic3!$F$3:$F$99980,Produccion_PJ!$K443,Resultados_Dic3!$D$3:$D$99980,Produccion_PJ!$K$435,Resultados_Dic3!$E$3:$E$99980,Produccion_PJ!$J443,Resultados_Dic3!$A$3:$A$99980,Produccion_PJ!$H443)</f>
        <v>4.4380688486399998E-2</v>
      </c>
      <c r="Q443" s="21">
        <f>+SUMIFS(Resultados_Dic3!M$3:M$99980,Resultados_Dic3!$F$3:$F$99980,Produccion_PJ!$K443,Resultados_Dic3!$D$3:$D$99980,Produccion_PJ!$K$435,Resultados_Dic3!$E$3:$E$99980,Produccion_PJ!$J443,Resultados_Dic3!$A$3:$A$99980,Produccion_PJ!$H443)</f>
        <v>4.3515749699238701E-2</v>
      </c>
      <c r="R443" s="21">
        <f>+SUMIFS(Resultados_Dic3!N$3:N$99980,Resultados_Dic3!$F$3:$F$99980,Produccion_PJ!$K443,Resultados_Dic3!$D$3:$D$99980,Produccion_PJ!$K$435,Resultados_Dic3!$E$3:$E$99980,Produccion_PJ!$J443,Resultados_Dic3!$A$3:$A$99980,Produccion_PJ!$H443)</f>
        <v>3.88318927896565E-2</v>
      </c>
      <c r="S443" s="21">
        <f>+SUMIFS(Resultados_Dic3!O$3:O$99980,Resultados_Dic3!$F$3:$F$99980,Produccion_PJ!$K443,Resultados_Dic3!$D$3:$D$99980,Produccion_PJ!$K$435,Resultados_Dic3!$E$3:$E$99980,Produccion_PJ!$J443,Resultados_Dic3!$A$3:$A$99980,Produccion_PJ!$H443)</f>
        <v>0</v>
      </c>
      <c r="T443" s="21">
        <f>+SUMIFS(Resultados_Dic3!P$3:P$99980,Resultados_Dic3!$F$3:$F$99980,Produccion_PJ!$K443,Resultados_Dic3!$D$3:$D$99980,Produccion_PJ!$K$435,Resultados_Dic3!$E$3:$E$99980,Produccion_PJ!$J443,Resultados_Dic3!$A$3:$A$99980,Produccion_PJ!$H443)</f>
        <v>0</v>
      </c>
      <c r="U443" s="21">
        <f>+SUMIFS(Resultados_Dic3!Q$3:Q$99980,Resultados_Dic3!$F$3:$F$99980,Produccion_PJ!$K443,Resultados_Dic3!$D$3:$D$99980,Produccion_PJ!$K$435,Resultados_Dic3!$E$3:$E$99980,Produccion_PJ!$J443,Resultados_Dic3!$A$3:$A$99980,Produccion_PJ!$H443)</f>
        <v>0</v>
      </c>
      <c r="V443" s="21">
        <f>+SUMIFS(Resultados_Dic3!R$3:R$99980,Resultados_Dic3!$F$3:$F$99980,Produccion_PJ!$K443,Resultados_Dic3!$D$3:$D$99980,Produccion_PJ!$K$435,Resultados_Dic3!$E$3:$E$99980,Produccion_PJ!$J443,Resultados_Dic3!$A$3:$A$99980,Produccion_PJ!$H443)</f>
        <v>0</v>
      </c>
      <c r="W443" s="21">
        <f>+SUMIFS(Resultados_Dic3!S$3:S$99980,Resultados_Dic3!$F$3:$F$99980,Produccion_PJ!$K443,Resultados_Dic3!$D$3:$D$99980,Produccion_PJ!$K$435,Resultados_Dic3!$E$3:$E$99980,Produccion_PJ!$J443,Resultados_Dic3!$A$3:$A$99980,Produccion_PJ!$H443)</f>
        <v>0</v>
      </c>
      <c r="X443" s="21">
        <f>+SUMIFS(Resultados_Dic3!T$3:T$99980,Resultados_Dic3!$F$3:$F$99980,Produccion_PJ!$K443,Resultados_Dic3!$D$3:$D$99980,Produccion_PJ!$K$435,Resultados_Dic3!$E$3:$E$99980,Produccion_PJ!$J443,Resultados_Dic3!$A$3:$A$99980,Produccion_PJ!$H443)</f>
        <v>0</v>
      </c>
      <c r="Y443" s="21">
        <f>+SUMIFS(Resultados_Dic3!U$3:U$99980,Resultados_Dic3!$F$3:$F$99980,Produccion_PJ!$K443,Resultados_Dic3!$D$3:$D$99980,Produccion_PJ!$K$435,Resultados_Dic3!$E$3:$E$99980,Produccion_PJ!$J443,Resultados_Dic3!$A$3:$A$99980,Produccion_PJ!$H443)</f>
        <v>0</v>
      </c>
      <c r="Z443" s="21">
        <f>+SUMIFS(Resultados_Dic3!V$3:V$99980,Resultados_Dic3!$F$3:$F$99980,Produccion_PJ!$K443,Resultados_Dic3!$D$3:$D$99980,Produccion_PJ!$K$435,Resultados_Dic3!$E$3:$E$99980,Produccion_PJ!$J443,Resultados_Dic3!$A$3:$A$99980,Produccion_PJ!$H443)</f>
        <v>0</v>
      </c>
      <c r="AA443" s="21">
        <f>+SUMIFS(Resultados_Dic3!W$3:W$99980,Resultados_Dic3!$F$3:$F$99980,Produccion_PJ!$K443,Resultados_Dic3!$D$3:$D$99980,Produccion_PJ!$K$435,Resultados_Dic3!$E$3:$E$99980,Produccion_PJ!$J443,Resultados_Dic3!$A$3:$A$99980,Produccion_PJ!$H443)</f>
        <v>0</v>
      </c>
      <c r="AB443" s="21">
        <f>+SUMIFS(Resultados_Dic3!X$3:X$99980,Resultados_Dic3!$F$3:$F$99980,Produccion_PJ!$K443,Resultados_Dic3!$D$3:$D$99980,Produccion_PJ!$K$435,Resultados_Dic3!$E$3:$E$99980,Produccion_PJ!$J443,Resultados_Dic3!$A$3:$A$99980,Produccion_PJ!$H443)</f>
        <v>0</v>
      </c>
      <c r="AC443" s="21">
        <f>+SUMIFS(Resultados_Dic3!Y$3:Y$99980,Resultados_Dic3!$F$3:$F$99980,Produccion_PJ!$K443,Resultados_Dic3!$D$3:$D$99980,Produccion_PJ!$K$435,Resultados_Dic3!$E$3:$E$99980,Produccion_PJ!$J443,Resultados_Dic3!$A$3:$A$99980,Produccion_PJ!$H443)</f>
        <v>0</v>
      </c>
      <c r="AD443" s="21">
        <f>+SUMIFS(Resultados_Dic3!Z$3:Z$99980,Resultados_Dic3!$F$3:$F$99980,Produccion_PJ!$K443,Resultados_Dic3!$D$3:$D$99980,Produccion_PJ!$K$435,Resultados_Dic3!$E$3:$E$99980,Produccion_PJ!$J443,Resultados_Dic3!$A$3:$A$99980,Produccion_PJ!$H443)</f>
        <v>0</v>
      </c>
      <c r="AE443" s="21">
        <f>+SUMIFS(Resultados_Dic3!AA$3:AA$99980,Resultados_Dic3!$F$3:$F$99980,Produccion_PJ!$K443,Resultados_Dic3!$D$3:$D$99980,Produccion_PJ!$K$435,Resultados_Dic3!$E$3:$E$99980,Produccion_PJ!$J443,Resultados_Dic3!$A$3:$A$99980,Produccion_PJ!$H443)</f>
        <v>0</v>
      </c>
      <c r="AF443" s="21">
        <f>+SUMIFS(Resultados_Dic3!AB$3:AB$99980,Resultados_Dic3!$F$3:$F$99980,Produccion_PJ!$K443,Resultados_Dic3!$D$3:$D$99980,Produccion_PJ!$K$435,Resultados_Dic3!$E$3:$E$99980,Produccion_PJ!$J443,Resultados_Dic3!$A$3:$A$99980,Produccion_PJ!$H443)</f>
        <v>0</v>
      </c>
      <c r="AG443" s="21">
        <f>+SUMIFS(Resultados_Dic3!AC$3:AC$99980,Resultados_Dic3!$F$3:$F$99980,Produccion_PJ!$K443,Resultados_Dic3!$D$3:$D$99980,Produccion_PJ!$K$435,Resultados_Dic3!$E$3:$E$99980,Produccion_PJ!$J443,Resultados_Dic3!$A$3:$A$99980,Produccion_PJ!$H443)</f>
        <v>0</v>
      </c>
      <c r="AH443" s="21">
        <f>+SUMIFS(Resultados_Dic3!AD$3:AD$99980,Resultados_Dic3!$F$3:$F$99980,Produccion_PJ!$K443,Resultados_Dic3!$D$3:$D$99980,Produccion_PJ!$K$435,Resultados_Dic3!$E$3:$E$99980,Produccion_PJ!$J443,Resultados_Dic3!$A$3:$A$99980,Produccion_PJ!$H443)</f>
        <v>0</v>
      </c>
      <c r="AI443" s="21">
        <f>+SUMIFS(Resultados_Dic3!AE$3:AE$99980,Resultados_Dic3!$F$3:$F$99980,Produccion_PJ!$K443,Resultados_Dic3!$D$3:$D$99980,Produccion_PJ!$K$435,Resultados_Dic3!$E$3:$E$99980,Produccion_PJ!$J443,Resultados_Dic3!$A$3:$A$99980,Produccion_PJ!$H443)</f>
        <v>0</v>
      </c>
      <c r="AJ443" s="21">
        <f>+SUMIFS(Resultados_Dic3!AF$3:AF$99980,Resultados_Dic3!$F$3:$F$99980,Produccion_PJ!$K443,Resultados_Dic3!$D$3:$D$99980,Produccion_PJ!$K$435,Resultados_Dic3!$E$3:$E$99980,Produccion_PJ!$J443,Resultados_Dic3!$A$3:$A$99980,Produccion_PJ!$H443)</f>
        <v>0</v>
      </c>
      <c r="AK443" s="21">
        <f>+SUMIFS(Resultados_Dic3!AG$3:AG$99980,Resultados_Dic3!$F$3:$F$99980,Produccion_PJ!$K443,Resultados_Dic3!$D$3:$D$99980,Produccion_PJ!$K$435,Resultados_Dic3!$E$3:$E$99980,Produccion_PJ!$J443,Resultados_Dic3!$A$3:$A$99980,Produccion_PJ!$H443)</f>
        <v>0</v>
      </c>
      <c r="AL443" s="21">
        <f>+SUMIFS(Resultados_Dic3!AH$3:AH$99980,Resultados_Dic3!$F$3:$F$99980,Produccion_PJ!$K443,Resultados_Dic3!$D$3:$D$99980,Produccion_PJ!$K$435,Resultados_Dic3!$E$3:$E$99980,Produccion_PJ!$J443,Resultados_Dic3!$A$3:$A$99980,Produccion_PJ!$H443)</f>
        <v>0</v>
      </c>
      <c r="AM443" s="21">
        <f>+SUMIFS(Resultados_Dic3!AI$3:AI$99980,Resultados_Dic3!$F$3:$F$99980,Produccion_PJ!$K443,Resultados_Dic3!$D$3:$D$99980,Produccion_PJ!$K$435,Resultados_Dic3!$E$3:$E$99980,Produccion_PJ!$J443,Resultados_Dic3!$A$3:$A$99980,Produccion_PJ!$H443)</f>
        <v>0</v>
      </c>
      <c r="AN443" s="21">
        <f>+SUMIFS(Resultados_Dic3!AJ$3:AJ$99980,Resultados_Dic3!$F$3:$F$99980,Produccion_PJ!$K443,Resultados_Dic3!$D$3:$D$99980,Produccion_PJ!$K$435,Resultados_Dic3!$E$3:$E$99980,Produccion_PJ!$J443,Resultados_Dic3!$A$3:$A$99980,Produccion_PJ!$H443)</f>
        <v>0</v>
      </c>
      <c r="AO443" s="21">
        <f>+SUMIFS(Resultados_Dic3!AK$3:AK$99980,Resultados_Dic3!$F$3:$F$99980,Produccion_PJ!$K443,Resultados_Dic3!$D$3:$D$99980,Produccion_PJ!$K$435,Resultados_Dic3!$E$3:$E$99980,Produccion_PJ!$J443,Resultados_Dic3!$A$3:$A$99980,Produccion_PJ!$H443)</f>
        <v>0</v>
      </c>
      <c r="AP443" s="21">
        <f>+SUMIFS(Resultados_Dic3!AL$3:AL$99980,Resultados_Dic3!$F$3:$F$99980,Produccion_PJ!$K443,Resultados_Dic3!$D$3:$D$99980,Produccion_PJ!$K$435,Resultados_Dic3!$E$3:$E$99980,Produccion_PJ!$J443,Resultados_Dic3!$A$3:$A$99980,Produccion_PJ!$H443)</f>
        <v>0</v>
      </c>
      <c r="AQ443" s="21">
        <f>+SUMIFS(Resultados_Dic3!AM$3:AM$99980,Resultados_Dic3!$F$3:$F$99980,Produccion_PJ!$K443,Resultados_Dic3!$D$3:$D$99980,Produccion_PJ!$K$435,Resultados_Dic3!$E$3:$E$99980,Produccion_PJ!$J443,Resultados_Dic3!$A$3:$A$99980,Produccion_PJ!$H443)</f>
        <v>0</v>
      </c>
    </row>
    <row r="444" spans="1:47" x14ac:dyDescent="0.25">
      <c r="H444" s="17" t="str">
        <f t="shared" si="998"/>
        <v>DIC5</v>
      </c>
      <c r="J444" s="24" t="s">
        <v>83</v>
      </c>
      <c r="K444" s="54" t="s">
        <v>209</v>
      </c>
      <c r="L444" s="21">
        <f>+SUMIFS(Resultados_Dic3!H$3:H$99980,Resultados_Dic3!$F$3:$F$99980,Produccion_PJ!$K444,Resultados_Dic3!$D$3:$D$99980,Produccion_PJ!$K$435,Resultados_Dic3!$E$3:$E$99980,Produccion_PJ!$J444,Resultados_Dic3!$A$3:$A$99980,Produccion_PJ!$H444)</f>
        <v>1.26801967104E-2</v>
      </c>
      <c r="M444" s="21">
        <f>+SUMIFS(Resultados_Dic3!I$3:I$99980,Resultados_Dic3!$F$3:$F$99980,Produccion_PJ!$K444,Resultados_Dic3!$D$3:$D$99980,Produccion_PJ!$K$435,Resultados_Dic3!$E$3:$E$99980,Produccion_PJ!$J444,Resultados_Dic3!$A$3:$A$99980,Produccion_PJ!$H444)</f>
        <v>1.26801967104E-2</v>
      </c>
      <c r="N444" s="21">
        <f>+SUMIFS(Resultados_Dic3!J$3:J$99980,Resultados_Dic3!$F$3:$F$99980,Produccion_PJ!$K444,Resultados_Dic3!$D$3:$D$99980,Produccion_PJ!$K$435,Resultados_Dic3!$E$3:$E$99980,Produccion_PJ!$J444,Resultados_Dic3!$A$3:$A$99980,Produccion_PJ!$H444)</f>
        <v>1.26801967104E-2</v>
      </c>
      <c r="O444" s="21">
        <f>+SUMIFS(Resultados_Dic3!K$3:K$99980,Resultados_Dic3!$F$3:$F$99980,Produccion_PJ!$K444,Resultados_Dic3!$D$3:$D$99980,Produccion_PJ!$K$435,Resultados_Dic3!$E$3:$E$99980,Produccion_PJ!$J444,Resultados_Dic3!$A$3:$A$99980,Produccion_PJ!$H444)</f>
        <v>1.26801967104E-2</v>
      </c>
      <c r="P444" s="21">
        <f>+SUMIFS(Resultados_Dic3!L$3:L$99980,Resultados_Dic3!$F$3:$F$99980,Produccion_PJ!$K444,Resultados_Dic3!$D$3:$D$99980,Produccion_PJ!$K$435,Resultados_Dic3!$E$3:$E$99980,Produccion_PJ!$J444,Resultados_Dic3!$A$3:$A$99980,Produccion_PJ!$H444)</f>
        <v>1.26801967104E-2</v>
      </c>
      <c r="Q444" s="21">
        <f>+SUMIFS(Resultados_Dic3!M$3:M$99980,Resultados_Dic3!$F$3:$F$99980,Produccion_PJ!$K444,Resultados_Dic3!$D$3:$D$99980,Produccion_PJ!$K$435,Resultados_Dic3!$E$3:$E$99980,Produccion_PJ!$J444,Resultados_Dic3!$A$3:$A$99980,Produccion_PJ!$H444)</f>
        <v>1.26801967104E-2</v>
      </c>
      <c r="R444" s="21">
        <f>+SUMIFS(Resultados_Dic3!N$3:N$99980,Resultados_Dic3!$F$3:$F$99980,Produccion_PJ!$K444,Resultados_Dic3!$D$3:$D$99980,Produccion_PJ!$K$435,Resultados_Dic3!$E$3:$E$99980,Produccion_PJ!$J444,Resultados_Dic3!$A$3:$A$99980,Produccion_PJ!$H444)</f>
        <v>1.26801967104E-2</v>
      </c>
      <c r="S444" s="21">
        <f>+SUMIFS(Resultados_Dic3!O$3:O$99980,Resultados_Dic3!$F$3:$F$99980,Produccion_PJ!$K444,Resultados_Dic3!$D$3:$D$99980,Produccion_PJ!$K$435,Resultados_Dic3!$E$3:$E$99980,Produccion_PJ!$J444,Resultados_Dic3!$A$3:$A$99980,Produccion_PJ!$H444)</f>
        <v>1.26801967104E-2</v>
      </c>
      <c r="T444" s="21">
        <f>+SUMIFS(Resultados_Dic3!P$3:P$99980,Resultados_Dic3!$F$3:$F$99980,Produccion_PJ!$K444,Resultados_Dic3!$D$3:$D$99980,Produccion_PJ!$K$435,Resultados_Dic3!$E$3:$E$99980,Produccion_PJ!$J444,Resultados_Dic3!$A$3:$A$99980,Produccion_PJ!$H444)</f>
        <v>1.26801967104E-2</v>
      </c>
      <c r="U444" s="21">
        <f>+SUMIFS(Resultados_Dic3!Q$3:Q$99980,Resultados_Dic3!$F$3:$F$99980,Produccion_PJ!$K444,Resultados_Dic3!$D$3:$D$99980,Produccion_PJ!$K$435,Resultados_Dic3!$E$3:$E$99980,Produccion_PJ!$J444,Resultados_Dic3!$A$3:$A$99980,Produccion_PJ!$H444)</f>
        <v>1.26801967104E-2</v>
      </c>
      <c r="V444" s="21">
        <f>+SUMIFS(Resultados_Dic3!R$3:R$99980,Resultados_Dic3!$F$3:$F$99980,Produccion_PJ!$K444,Resultados_Dic3!$D$3:$D$99980,Produccion_PJ!$K$435,Resultados_Dic3!$E$3:$E$99980,Produccion_PJ!$J444,Resultados_Dic3!$A$3:$A$99980,Produccion_PJ!$H444)</f>
        <v>1.26801967104E-2</v>
      </c>
      <c r="W444" s="21">
        <f>+SUMIFS(Resultados_Dic3!S$3:S$99980,Resultados_Dic3!$F$3:$F$99980,Produccion_PJ!$K444,Resultados_Dic3!$D$3:$D$99980,Produccion_PJ!$K$435,Resultados_Dic3!$E$3:$E$99980,Produccion_PJ!$J444,Resultados_Dic3!$A$3:$A$99980,Produccion_PJ!$H444)</f>
        <v>1.26801967104E-2</v>
      </c>
      <c r="X444" s="21">
        <f>+SUMIFS(Resultados_Dic3!T$3:T$99980,Resultados_Dic3!$F$3:$F$99980,Produccion_PJ!$K444,Resultados_Dic3!$D$3:$D$99980,Produccion_PJ!$K$435,Resultados_Dic3!$E$3:$E$99980,Produccion_PJ!$J444,Resultados_Dic3!$A$3:$A$99980,Produccion_PJ!$H444)</f>
        <v>1.26801967104E-2</v>
      </c>
      <c r="Y444" s="21">
        <f>+SUMIFS(Resultados_Dic3!U$3:U$99980,Resultados_Dic3!$F$3:$F$99980,Produccion_PJ!$K444,Resultados_Dic3!$D$3:$D$99980,Produccion_PJ!$K$435,Resultados_Dic3!$E$3:$E$99980,Produccion_PJ!$J444,Resultados_Dic3!$A$3:$A$99980,Produccion_PJ!$H444)</f>
        <v>1.26801967104E-2</v>
      </c>
      <c r="Z444" s="21">
        <f>+SUMIFS(Resultados_Dic3!V$3:V$99980,Resultados_Dic3!$F$3:$F$99980,Produccion_PJ!$K444,Resultados_Dic3!$D$3:$D$99980,Produccion_PJ!$K$435,Resultados_Dic3!$E$3:$E$99980,Produccion_PJ!$J444,Resultados_Dic3!$A$3:$A$99980,Produccion_PJ!$H444)</f>
        <v>6.2878107326414601E-3</v>
      </c>
      <c r="AA444" s="21">
        <f>+SUMIFS(Resultados_Dic3!W$3:W$99980,Resultados_Dic3!$F$3:$F$99980,Produccion_PJ!$K444,Resultados_Dic3!$D$3:$D$99980,Produccion_PJ!$K$435,Resultados_Dic3!$E$3:$E$99980,Produccion_PJ!$J444,Resultados_Dic3!$A$3:$A$99980,Produccion_PJ!$H444)</f>
        <v>0</v>
      </c>
      <c r="AB444" s="21">
        <f>+SUMIFS(Resultados_Dic3!X$3:X$99980,Resultados_Dic3!$F$3:$F$99980,Produccion_PJ!$K444,Resultados_Dic3!$D$3:$D$99980,Produccion_PJ!$K$435,Resultados_Dic3!$E$3:$E$99980,Produccion_PJ!$J444,Resultados_Dic3!$A$3:$A$99980,Produccion_PJ!$H444)</f>
        <v>0</v>
      </c>
      <c r="AC444" s="21">
        <f>+SUMIFS(Resultados_Dic3!Y$3:Y$99980,Resultados_Dic3!$F$3:$F$99980,Produccion_PJ!$K444,Resultados_Dic3!$D$3:$D$99980,Produccion_PJ!$K$435,Resultados_Dic3!$E$3:$E$99980,Produccion_PJ!$J444,Resultados_Dic3!$A$3:$A$99980,Produccion_PJ!$H444)</f>
        <v>0</v>
      </c>
      <c r="AD444" s="21">
        <f>+SUMIFS(Resultados_Dic3!Z$3:Z$99980,Resultados_Dic3!$F$3:$F$99980,Produccion_PJ!$K444,Resultados_Dic3!$D$3:$D$99980,Produccion_PJ!$K$435,Resultados_Dic3!$E$3:$E$99980,Produccion_PJ!$J444,Resultados_Dic3!$A$3:$A$99980,Produccion_PJ!$H444)</f>
        <v>0</v>
      </c>
      <c r="AE444" s="21">
        <f>+SUMIFS(Resultados_Dic3!AA$3:AA$99980,Resultados_Dic3!$F$3:$F$99980,Produccion_PJ!$K444,Resultados_Dic3!$D$3:$D$99980,Produccion_PJ!$K$435,Resultados_Dic3!$E$3:$E$99980,Produccion_PJ!$J444,Resultados_Dic3!$A$3:$A$99980,Produccion_PJ!$H444)</f>
        <v>0</v>
      </c>
      <c r="AF444" s="21">
        <f>+SUMIFS(Resultados_Dic3!AB$3:AB$99980,Resultados_Dic3!$F$3:$F$99980,Produccion_PJ!$K444,Resultados_Dic3!$D$3:$D$99980,Produccion_PJ!$K$435,Resultados_Dic3!$E$3:$E$99980,Produccion_PJ!$J444,Resultados_Dic3!$A$3:$A$99980,Produccion_PJ!$H444)</f>
        <v>0</v>
      </c>
      <c r="AG444" s="21">
        <f>+SUMIFS(Resultados_Dic3!AC$3:AC$99980,Resultados_Dic3!$F$3:$F$99980,Produccion_PJ!$K444,Resultados_Dic3!$D$3:$D$99980,Produccion_PJ!$K$435,Resultados_Dic3!$E$3:$E$99980,Produccion_PJ!$J444,Resultados_Dic3!$A$3:$A$99980,Produccion_PJ!$H444)</f>
        <v>0</v>
      </c>
      <c r="AH444" s="21">
        <f>+SUMIFS(Resultados_Dic3!AD$3:AD$99980,Resultados_Dic3!$F$3:$F$99980,Produccion_PJ!$K444,Resultados_Dic3!$D$3:$D$99980,Produccion_PJ!$K$435,Resultados_Dic3!$E$3:$E$99980,Produccion_PJ!$J444,Resultados_Dic3!$A$3:$A$99980,Produccion_PJ!$H444)</f>
        <v>0</v>
      </c>
      <c r="AI444" s="21">
        <f>+SUMIFS(Resultados_Dic3!AE$3:AE$99980,Resultados_Dic3!$F$3:$F$99980,Produccion_PJ!$K444,Resultados_Dic3!$D$3:$D$99980,Produccion_PJ!$K$435,Resultados_Dic3!$E$3:$E$99980,Produccion_PJ!$J444,Resultados_Dic3!$A$3:$A$99980,Produccion_PJ!$H444)</f>
        <v>0</v>
      </c>
      <c r="AJ444" s="21">
        <f>+SUMIFS(Resultados_Dic3!AF$3:AF$99980,Resultados_Dic3!$F$3:$F$99980,Produccion_PJ!$K444,Resultados_Dic3!$D$3:$D$99980,Produccion_PJ!$K$435,Resultados_Dic3!$E$3:$E$99980,Produccion_PJ!$J444,Resultados_Dic3!$A$3:$A$99980,Produccion_PJ!$H444)</f>
        <v>0</v>
      </c>
      <c r="AK444" s="21">
        <f>+SUMIFS(Resultados_Dic3!AG$3:AG$99980,Resultados_Dic3!$F$3:$F$99980,Produccion_PJ!$K444,Resultados_Dic3!$D$3:$D$99980,Produccion_PJ!$K$435,Resultados_Dic3!$E$3:$E$99980,Produccion_PJ!$J444,Resultados_Dic3!$A$3:$A$99980,Produccion_PJ!$H444)</f>
        <v>0</v>
      </c>
      <c r="AL444" s="21">
        <f>+SUMIFS(Resultados_Dic3!AH$3:AH$99980,Resultados_Dic3!$F$3:$F$99980,Produccion_PJ!$K444,Resultados_Dic3!$D$3:$D$99980,Produccion_PJ!$K$435,Resultados_Dic3!$E$3:$E$99980,Produccion_PJ!$J444,Resultados_Dic3!$A$3:$A$99980,Produccion_PJ!$H444)</f>
        <v>0</v>
      </c>
      <c r="AM444" s="21">
        <f>+SUMIFS(Resultados_Dic3!AI$3:AI$99980,Resultados_Dic3!$F$3:$F$99980,Produccion_PJ!$K444,Resultados_Dic3!$D$3:$D$99980,Produccion_PJ!$K$435,Resultados_Dic3!$E$3:$E$99980,Produccion_PJ!$J444,Resultados_Dic3!$A$3:$A$99980,Produccion_PJ!$H444)</f>
        <v>0</v>
      </c>
      <c r="AN444" s="21">
        <f>+SUMIFS(Resultados_Dic3!AJ$3:AJ$99980,Resultados_Dic3!$F$3:$F$99980,Produccion_PJ!$K444,Resultados_Dic3!$D$3:$D$99980,Produccion_PJ!$K$435,Resultados_Dic3!$E$3:$E$99980,Produccion_PJ!$J444,Resultados_Dic3!$A$3:$A$99980,Produccion_PJ!$H444)</f>
        <v>0</v>
      </c>
      <c r="AO444" s="21">
        <f>+SUMIFS(Resultados_Dic3!AK$3:AK$99980,Resultados_Dic3!$F$3:$F$99980,Produccion_PJ!$K444,Resultados_Dic3!$D$3:$D$99980,Produccion_PJ!$K$435,Resultados_Dic3!$E$3:$E$99980,Produccion_PJ!$J444,Resultados_Dic3!$A$3:$A$99980,Produccion_PJ!$H444)</f>
        <v>0</v>
      </c>
      <c r="AP444" s="21">
        <f>+SUMIFS(Resultados_Dic3!AL$3:AL$99980,Resultados_Dic3!$F$3:$F$99980,Produccion_PJ!$K444,Resultados_Dic3!$D$3:$D$99980,Produccion_PJ!$K$435,Resultados_Dic3!$E$3:$E$99980,Produccion_PJ!$J444,Resultados_Dic3!$A$3:$A$99980,Produccion_PJ!$H444)</f>
        <v>0</v>
      </c>
      <c r="AQ444" s="21">
        <f>+SUMIFS(Resultados_Dic3!AM$3:AM$99980,Resultados_Dic3!$F$3:$F$99980,Produccion_PJ!$K444,Resultados_Dic3!$D$3:$D$99980,Produccion_PJ!$K$435,Resultados_Dic3!$E$3:$E$99980,Produccion_PJ!$J444,Resultados_Dic3!$A$3:$A$99980,Produccion_PJ!$H444)</f>
        <v>0</v>
      </c>
    </row>
    <row r="445" spans="1:47" s="68" customFormat="1" x14ac:dyDescent="0.25">
      <c r="A445" s="70"/>
      <c r="F445" s="95"/>
      <c r="H445" s="71"/>
      <c r="I445" s="71"/>
      <c r="L445" s="69">
        <f>+SUM(L438:L444)</f>
        <v>0.52773665875134956</v>
      </c>
      <c r="M445" s="69">
        <f t="shared" ref="M445" si="999">+SUM(M438:M444)</f>
        <v>0.52695576500789376</v>
      </c>
      <c r="N445" s="69">
        <f t="shared" ref="N445" si="1000">+SUM(N438:N444)</f>
        <v>0.52636641123924788</v>
      </c>
      <c r="O445" s="69">
        <f t="shared" ref="O445" si="1001">+SUM(O438:O444)</f>
        <v>0.52577705747060199</v>
      </c>
      <c r="P445" s="69">
        <f t="shared" ref="P445" si="1002">+SUM(P438:P444)</f>
        <v>0.52518770370195622</v>
      </c>
      <c r="Q445" s="69">
        <f t="shared" ref="Q445" si="1003">+SUM(Q438:Q444)</f>
        <v>0.51268302798403864</v>
      </c>
      <c r="R445" s="69">
        <f t="shared" ref="R445" si="1004">+SUM(R438:R444)</f>
        <v>0.50799917107445647</v>
      </c>
      <c r="S445" s="69">
        <f t="shared" ref="S445" si="1005">+SUM(S438:S444)</f>
        <v>0.35504550789119999</v>
      </c>
      <c r="T445" s="69">
        <f t="shared" ref="T445" si="1006">+SUM(T438:T444)</f>
        <v>0.35504550789119999</v>
      </c>
      <c r="U445" s="69">
        <f t="shared" ref="U445" si="1007">+SUM(U438:U444)</f>
        <v>0.35504550789119999</v>
      </c>
      <c r="V445" s="69">
        <f t="shared" ref="V445" si="1008">+SUM(V438:V444)</f>
        <v>0.35504550789119999</v>
      </c>
      <c r="W445" s="69">
        <f t="shared" ref="W445" si="1009">+SUM(W438:W444)</f>
        <v>0.35504550789119999</v>
      </c>
      <c r="X445" s="69">
        <f t="shared" ref="X445" si="1010">+SUM(X438:X444)</f>
        <v>0.35504550789119999</v>
      </c>
      <c r="Y445" s="69">
        <f t="shared" ref="Y445" si="1011">+SUM(Y438:Y444)</f>
        <v>0.35504550789119999</v>
      </c>
      <c r="Z445" s="69">
        <f t="shared" ref="Z445" si="1012">+SUM(Z438:Z444)</f>
        <v>6.2878107326414601E-3</v>
      </c>
      <c r="AA445" s="69">
        <f t="shared" ref="AA445" si="1013">+SUM(AA438:AA444)</f>
        <v>0</v>
      </c>
      <c r="AB445" s="69">
        <f t="shared" ref="AB445" si="1014">+SUM(AB438:AB444)</f>
        <v>0</v>
      </c>
      <c r="AC445" s="69">
        <f t="shared" ref="AC445" si="1015">+SUM(AC438:AC444)</f>
        <v>0</v>
      </c>
      <c r="AD445" s="69">
        <f t="shared" ref="AD445" si="1016">+SUM(AD438:AD444)</f>
        <v>0</v>
      </c>
      <c r="AE445" s="69">
        <f t="shared" ref="AE445" si="1017">+SUM(AE438:AE444)</f>
        <v>0</v>
      </c>
      <c r="AF445" s="69">
        <f t="shared" ref="AF445" si="1018">+SUM(AF438:AF444)</f>
        <v>0</v>
      </c>
      <c r="AG445" s="69">
        <f t="shared" ref="AG445" si="1019">+SUM(AG438:AG444)</f>
        <v>0</v>
      </c>
      <c r="AH445" s="69">
        <f t="shared" ref="AH445" si="1020">+SUM(AH438:AH444)</f>
        <v>0</v>
      </c>
      <c r="AI445" s="69">
        <f t="shared" ref="AI445" si="1021">+SUM(AI438:AI444)</f>
        <v>0</v>
      </c>
      <c r="AJ445" s="69">
        <f t="shared" ref="AJ445" si="1022">+SUM(AJ438:AJ444)</f>
        <v>0</v>
      </c>
      <c r="AK445" s="69">
        <f t="shared" ref="AK445" si="1023">+SUM(AK438:AK444)</f>
        <v>0</v>
      </c>
      <c r="AL445" s="69">
        <f t="shared" ref="AL445" si="1024">+SUM(AL438:AL444)</f>
        <v>0</v>
      </c>
      <c r="AM445" s="69">
        <f t="shared" ref="AM445" si="1025">+SUM(AM438:AM444)</f>
        <v>0</v>
      </c>
      <c r="AN445" s="69">
        <f t="shared" ref="AN445" si="1026">+SUM(AN438:AN444)</f>
        <v>0</v>
      </c>
      <c r="AO445" s="69">
        <f t="shared" ref="AO445" si="1027">+SUM(AO438:AO444)</f>
        <v>0</v>
      </c>
      <c r="AP445" s="69">
        <f t="shared" ref="AP445" si="1028">+SUM(AP438:AP444)</f>
        <v>0</v>
      </c>
      <c r="AQ445" s="69">
        <f t="shared" ref="AQ445" si="1029">+SUM(AQ438:AQ444)</f>
        <v>0</v>
      </c>
    </row>
    <row r="447" spans="1:47" ht="18.75" x14ac:dyDescent="0.3">
      <c r="K447" s="34" t="s">
        <v>465</v>
      </c>
    </row>
    <row r="448" spans="1:47" x14ac:dyDescent="0.25">
      <c r="J448" s="106" t="s">
        <v>348</v>
      </c>
      <c r="K448" s="56" t="s">
        <v>389</v>
      </c>
    </row>
    <row r="449" spans="1:47" x14ac:dyDescent="0.25">
      <c r="H449" s="12"/>
      <c r="I449" s="12"/>
      <c r="J449" s="15"/>
      <c r="K449" s="23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</row>
    <row r="450" spans="1:47" x14ac:dyDescent="0.25">
      <c r="L450" s="55">
        <v>2019</v>
      </c>
      <c r="M450" s="55">
        <v>2020</v>
      </c>
      <c r="N450" s="55">
        <v>2021</v>
      </c>
      <c r="O450" s="55">
        <v>2022</v>
      </c>
      <c r="P450" s="55">
        <v>2023</v>
      </c>
      <c r="Q450" s="55">
        <v>2024</v>
      </c>
      <c r="R450" s="55">
        <v>2025</v>
      </c>
      <c r="S450" s="55">
        <v>2026</v>
      </c>
      <c r="T450" s="55">
        <v>2027</v>
      </c>
      <c r="U450" s="55">
        <v>2028</v>
      </c>
      <c r="V450" s="55">
        <v>2029</v>
      </c>
      <c r="W450" s="55">
        <v>2030</v>
      </c>
      <c r="X450" s="55">
        <v>2031</v>
      </c>
      <c r="Y450" s="55">
        <v>2032</v>
      </c>
      <c r="Z450" s="55">
        <v>2033</v>
      </c>
      <c r="AA450" s="55">
        <v>2034</v>
      </c>
      <c r="AB450" s="55">
        <v>2035</v>
      </c>
      <c r="AC450" s="55">
        <v>2036</v>
      </c>
      <c r="AD450" s="55">
        <v>2037</v>
      </c>
      <c r="AE450" s="55">
        <v>2038</v>
      </c>
      <c r="AF450" s="55">
        <v>2039</v>
      </c>
      <c r="AG450" s="55">
        <v>2040</v>
      </c>
      <c r="AH450" s="55">
        <v>2041</v>
      </c>
      <c r="AI450" s="55">
        <v>2042</v>
      </c>
      <c r="AJ450" s="55">
        <v>2043</v>
      </c>
      <c r="AK450" s="55">
        <v>2044</v>
      </c>
      <c r="AL450" s="55">
        <v>2045</v>
      </c>
      <c r="AM450" s="55">
        <v>2046</v>
      </c>
      <c r="AN450" s="55">
        <v>2047</v>
      </c>
      <c r="AO450" s="55">
        <v>2048</v>
      </c>
      <c r="AP450" s="55">
        <v>2049</v>
      </c>
      <c r="AQ450" s="55">
        <v>2050</v>
      </c>
    </row>
    <row r="451" spans="1:47" x14ac:dyDescent="0.25">
      <c r="H451" s="17" t="str">
        <f>+$H$1</f>
        <v>DIC5</v>
      </c>
      <c r="J451" s="24" t="s">
        <v>78</v>
      </c>
      <c r="K451" s="54" t="s">
        <v>452</v>
      </c>
      <c r="L451" s="21">
        <f>+SUMIFS(Resultados_Dic3!H$3:H$99980,Resultados_Dic3!$F$3:$F$99980,Produccion_PJ!$K451,Resultados_Dic3!$D$3:$D$99980,Produccion_PJ!$K$448,Resultados_Dic3!$E$3:$E$99980,Produccion_PJ!$J451,Resultados_Dic3!$A$3:$A$99980,Produccion_PJ!$H451)</f>
        <v>0</v>
      </c>
      <c r="M451" s="21">
        <f>+SUMIFS(Resultados_Dic3!I$3:I$99980,Resultados_Dic3!$F$3:$F$99980,Produccion_PJ!$K451,Resultados_Dic3!$D$3:$D$99980,Produccion_PJ!$K$448,Resultados_Dic3!$E$3:$E$99980,Produccion_PJ!$J451,Resultados_Dic3!$A$3:$A$99980,Produccion_PJ!$H451)</f>
        <v>0</v>
      </c>
      <c r="N451" s="21">
        <f>+SUMIFS(Resultados_Dic3!J$3:J$99980,Resultados_Dic3!$F$3:$F$99980,Produccion_PJ!$K451,Resultados_Dic3!$D$3:$D$99980,Produccion_PJ!$K$448,Resultados_Dic3!$E$3:$E$99980,Produccion_PJ!$J451,Resultados_Dic3!$A$3:$A$99980,Produccion_PJ!$H451)</f>
        <v>0</v>
      </c>
      <c r="O451" s="21">
        <f>+SUMIFS(Resultados_Dic3!K$3:K$99980,Resultados_Dic3!$F$3:$F$99980,Produccion_PJ!$K451,Resultados_Dic3!$D$3:$D$99980,Produccion_PJ!$K$448,Resultados_Dic3!$E$3:$E$99980,Produccion_PJ!$J451,Resultados_Dic3!$A$3:$A$99980,Produccion_PJ!$H451)</f>
        <v>0</v>
      </c>
      <c r="P451" s="21">
        <f>+SUMIFS(Resultados_Dic3!L$3:L$99980,Resultados_Dic3!$F$3:$F$99980,Produccion_PJ!$K451,Resultados_Dic3!$D$3:$D$99980,Produccion_PJ!$K$448,Resultados_Dic3!$E$3:$E$99980,Produccion_PJ!$J451,Resultados_Dic3!$A$3:$A$99980,Produccion_PJ!$H451)</f>
        <v>0</v>
      </c>
      <c r="Q451" s="21">
        <f>+SUMIFS(Resultados_Dic3!M$3:M$99980,Resultados_Dic3!$F$3:$F$99980,Produccion_PJ!$K451,Resultados_Dic3!$D$3:$D$99980,Produccion_PJ!$K$448,Resultados_Dic3!$E$3:$E$99980,Produccion_PJ!$J451,Resultados_Dic3!$A$3:$A$99980,Produccion_PJ!$H451)</f>
        <v>0</v>
      </c>
      <c r="R451" s="21">
        <f>+SUMIFS(Resultados_Dic3!N$3:N$99980,Resultados_Dic3!$F$3:$F$99980,Produccion_PJ!$K451,Resultados_Dic3!$D$3:$D$99980,Produccion_PJ!$K$448,Resultados_Dic3!$E$3:$E$99980,Produccion_PJ!$J451,Resultados_Dic3!$A$3:$A$99980,Produccion_PJ!$H451)</f>
        <v>0</v>
      </c>
      <c r="S451" s="21">
        <f>+SUMIFS(Resultados_Dic3!O$3:O$99980,Resultados_Dic3!$F$3:$F$99980,Produccion_PJ!$K451,Resultados_Dic3!$D$3:$D$99980,Produccion_PJ!$K$448,Resultados_Dic3!$E$3:$E$99980,Produccion_PJ!$J451,Resultados_Dic3!$A$3:$A$99980,Produccion_PJ!$H451)</f>
        <v>0</v>
      </c>
      <c r="T451" s="21">
        <f>+SUMIFS(Resultados_Dic3!P$3:P$99980,Resultados_Dic3!$F$3:$F$99980,Produccion_PJ!$K451,Resultados_Dic3!$D$3:$D$99980,Produccion_PJ!$K$448,Resultados_Dic3!$E$3:$E$99980,Produccion_PJ!$J451,Resultados_Dic3!$A$3:$A$99980,Produccion_PJ!$H451)</f>
        <v>0</v>
      </c>
      <c r="U451" s="21">
        <f>+SUMIFS(Resultados_Dic3!Q$3:Q$99980,Resultados_Dic3!$F$3:$F$99980,Produccion_PJ!$K451,Resultados_Dic3!$D$3:$D$99980,Produccion_PJ!$K$448,Resultados_Dic3!$E$3:$E$99980,Produccion_PJ!$J451,Resultados_Dic3!$A$3:$A$99980,Produccion_PJ!$H451)</f>
        <v>0</v>
      </c>
      <c r="V451" s="21">
        <f>+SUMIFS(Resultados_Dic3!R$3:R$99980,Resultados_Dic3!$F$3:$F$99980,Produccion_PJ!$K451,Resultados_Dic3!$D$3:$D$99980,Produccion_PJ!$K$448,Resultados_Dic3!$E$3:$E$99980,Produccion_PJ!$J451,Resultados_Dic3!$A$3:$A$99980,Produccion_PJ!$H451)</f>
        <v>0</v>
      </c>
      <c r="W451" s="21">
        <f>+SUMIFS(Resultados_Dic3!S$3:S$99980,Resultados_Dic3!$F$3:$F$99980,Produccion_PJ!$K451,Resultados_Dic3!$D$3:$D$99980,Produccion_PJ!$K$448,Resultados_Dic3!$E$3:$E$99980,Produccion_PJ!$J451,Resultados_Dic3!$A$3:$A$99980,Produccion_PJ!$H451)</f>
        <v>0</v>
      </c>
      <c r="X451" s="21">
        <f>+SUMIFS(Resultados_Dic3!T$3:T$99980,Resultados_Dic3!$F$3:$F$99980,Produccion_PJ!$K451,Resultados_Dic3!$D$3:$D$99980,Produccion_PJ!$K$448,Resultados_Dic3!$E$3:$E$99980,Produccion_PJ!$J451,Resultados_Dic3!$A$3:$A$99980,Produccion_PJ!$H451)</f>
        <v>0</v>
      </c>
      <c r="Y451" s="21">
        <f>+SUMIFS(Resultados_Dic3!U$3:U$99980,Resultados_Dic3!$F$3:$F$99980,Produccion_PJ!$K451,Resultados_Dic3!$D$3:$D$99980,Produccion_PJ!$K$448,Resultados_Dic3!$E$3:$E$99980,Produccion_PJ!$J451,Resultados_Dic3!$A$3:$A$99980,Produccion_PJ!$H451)</f>
        <v>0</v>
      </c>
      <c r="Z451" s="21">
        <f>+SUMIFS(Resultados_Dic3!V$3:V$99980,Resultados_Dic3!$F$3:$F$99980,Produccion_PJ!$K451,Resultados_Dic3!$D$3:$D$99980,Produccion_PJ!$K$448,Resultados_Dic3!$E$3:$E$99980,Produccion_PJ!$J451,Resultados_Dic3!$A$3:$A$99980,Produccion_PJ!$H451)</f>
        <v>0</v>
      </c>
      <c r="AA451" s="21">
        <f>+SUMIFS(Resultados_Dic3!W$3:W$99980,Resultados_Dic3!$F$3:$F$99980,Produccion_PJ!$K451,Resultados_Dic3!$D$3:$D$99980,Produccion_PJ!$K$448,Resultados_Dic3!$E$3:$E$99980,Produccion_PJ!$J451,Resultados_Dic3!$A$3:$A$99980,Produccion_PJ!$H451)</f>
        <v>0</v>
      </c>
      <c r="AB451" s="21">
        <f>+SUMIFS(Resultados_Dic3!X$3:X$99980,Resultados_Dic3!$F$3:$F$99980,Produccion_PJ!$K451,Resultados_Dic3!$D$3:$D$99980,Produccion_PJ!$K$448,Resultados_Dic3!$E$3:$E$99980,Produccion_PJ!$J451,Resultados_Dic3!$A$3:$A$99980,Produccion_PJ!$H451)</f>
        <v>0</v>
      </c>
      <c r="AC451" s="21">
        <f>+SUMIFS(Resultados_Dic3!Y$3:Y$99980,Resultados_Dic3!$F$3:$F$99980,Produccion_PJ!$K451,Resultados_Dic3!$D$3:$D$99980,Produccion_PJ!$K$448,Resultados_Dic3!$E$3:$E$99980,Produccion_PJ!$J451,Resultados_Dic3!$A$3:$A$99980,Produccion_PJ!$H451)</f>
        <v>0</v>
      </c>
      <c r="AD451" s="21">
        <f>+SUMIFS(Resultados_Dic3!Z$3:Z$99980,Resultados_Dic3!$F$3:$F$99980,Produccion_PJ!$K451,Resultados_Dic3!$D$3:$D$99980,Produccion_PJ!$K$448,Resultados_Dic3!$E$3:$E$99980,Produccion_PJ!$J451,Resultados_Dic3!$A$3:$A$99980,Produccion_PJ!$H451)</f>
        <v>0</v>
      </c>
      <c r="AE451" s="21">
        <f>+SUMIFS(Resultados_Dic3!AA$3:AA$99980,Resultados_Dic3!$F$3:$F$99980,Produccion_PJ!$K451,Resultados_Dic3!$D$3:$D$99980,Produccion_PJ!$K$448,Resultados_Dic3!$E$3:$E$99980,Produccion_PJ!$J451,Resultados_Dic3!$A$3:$A$99980,Produccion_PJ!$H451)</f>
        <v>0</v>
      </c>
      <c r="AF451" s="21">
        <f>+SUMIFS(Resultados_Dic3!AB$3:AB$99980,Resultados_Dic3!$F$3:$F$99980,Produccion_PJ!$K451,Resultados_Dic3!$D$3:$D$99980,Produccion_PJ!$K$448,Resultados_Dic3!$E$3:$E$99980,Produccion_PJ!$J451,Resultados_Dic3!$A$3:$A$99980,Produccion_PJ!$H451)</f>
        <v>0</v>
      </c>
      <c r="AG451" s="21">
        <f>+SUMIFS(Resultados_Dic3!AC$3:AC$99980,Resultados_Dic3!$F$3:$F$99980,Produccion_PJ!$K451,Resultados_Dic3!$D$3:$D$99980,Produccion_PJ!$K$448,Resultados_Dic3!$E$3:$E$99980,Produccion_PJ!$J451,Resultados_Dic3!$A$3:$A$99980,Produccion_PJ!$H451)</f>
        <v>0</v>
      </c>
      <c r="AH451" s="21">
        <f>+SUMIFS(Resultados_Dic3!AD$3:AD$99980,Resultados_Dic3!$F$3:$F$99980,Produccion_PJ!$K451,Resultados_Dic3!$D$3:$D$99980,Produccion_PJ!$K$448,Resultados_Dic3!$E$3:$E$99980,Produccion_PJ!$J451,Resultados_Dic3!$A$3:$A$99980,Produccion_PJ!$H451)</f>
        <v>0</v>
      </c>
      <c r="AI451" s="21">
        <f>+SUMIFS(Resultados_Dic3!AE$3:AE$99980,Resultados_Dic3!$F$3:$F$99980,Produccion_PJ!$K451,Resultados_Dic3!$D$3:$D$99980,Produccion_PJ!$K$448,Resultados_Dic3!$E$3:$E$99980,Produccion_PJ!$J451,Resultados_Dic3!$A$3:$A$99980,Produccion_PJ!$H451)</f>
        <v>0</v>
      </c>
      <c r="AJ451" s="21">
        <f>+SUMIFS(Resultados_Dic3!AF$3:AF$99980,Resultados_Dic3!$F$3:$F$99980,Produccion_PJ!$K451,Resultados_Dic3!$D$3:$D$99980,Produccion_PJ!$K$448,Resultados_Dic3!$E$3:$E$99980,Produccion_PJ!$J451,Resultados_Dic3!$A$3:$A$99980,Produccion_PJ!$H451)</f>
        <v>0</v>
      </c>
      <c r="AK451" s="21">
        <f>+SUMIFS(Resultados_Dic3!AG$3:AG$99980,Resultados_Dic3!$F$3:$F$99980,Produccion_PJ!$K451,Resultados_Dic3!$D$3:$D$99980,Produccion_PJ!$K$448,Resultados_Dic3!$E$3:$E$99980,Produccion_PJ!$J451,Resultados_Dic3!$A$3:$A$99980,Produccion_PJ!$H451)</f>
        <v>0</v>
      </c>
      <c r="AL451" s="21">
        <f>+SUMIFS(Resultados_Dic3!AH$3:AH$99980,Resultados_Dic3!$F$3:$F$99980,Produccion_PJ!$K451,Resultados_Dic3!$D$3:$D$99980,Produccion_PJ!$K$448,Resultados_Dic3!$E$3:$E$99980,Produccion_PJ!$J451,Resultados_Dic3!$A$3:$A$99980,Produccion_PJ!$H451)</f>
        <v>0</v>
      </c>
      <c r="AM451" s="21">
        <f>+SUMIFS(Resultados_Dic3!AI$3:AI$99980,Resultados_Dic3!$F$3:$F$99980,Produccion_PJ!$K451,Resultados_Dic3!$D$3:$D$99980,Produccion_PJ!$K$448,Resultados_Dic3!$E$3:$E$99980,Produccion_PJ!$J451,Resultados_Dic3!$A$3:$A$99980,Produccion_PJ!$H451)</f>
        <v>0</v>
      </c>
      <c r="AN451" s="21">
        <f>+SUMIFS(Resultados_Dic3!AJ$3:AJ$99980,Resultados_Dic3!$F$3:$F$99980,Produccion_PJ!$K451,Resultados_Dic3!$D$3:$D$99980,Produccion_PJ!$K$448,Resultados_Dic3!$E$3:$E$99980,Produccion_PJ!$J451,Resultados_Dic3!$A$3:$A$99980,Produccion_PJ!$H451)</f>
        <v>0</v>
      </c>
      <c r="AO451" s="21">
        <f>+SUMIFS(Resultados_Dic3!AK$3:AK$99980,Resultados_Dic3!$F$3:$F$99980,Produccion_PJ!$K451,Resultados_Dic3!$D$3:$D$99980,Produccion_PJ!$K$448,Resultados_Dic3!$E$3:$E$99980,Produccion_PJ!$J451,Resultados_Dic3!$A$3:$A$99980,Produccion_PJ!$H451)</f>
        <v>0</v>
      </c>
      <c r="AP451" s="21">
        <f>+SUMIFS(Resultados_Dic3!AL$3:AL$99980,Resultados_Dic3!$F$3:$F$99980,Produccion_PJ!$K451,Resultados_Dic3!$D$3:$D$99980,Produccion_PJ!$K$448,Resultados_Dic3!$E$3:$E$99980,Produccion_PJ!$J451,Resultados_Dic3!$A$3:$A$99980,Produccion_PJ!$H451)</f>
        <v>0</v>
      </c>
      <c r="AQ451" s="21">
        <f>+SUMIFS(Resultados_Dic3!AM$3:AM$99980,Resultados_Dic3!$F$3:$F$99980,Produccion_PJ!$K451,Resultados_Dic3!$D$3:$D$99980,Produccion_PJ!$K$448,Resultados_Dic3!$E$3:$E$99980,Produccion_PJ!$J451,Resultados_Dic3!$A$3:$A$99980,Produccion_PJ!$H451)</f>
        <v>0</v>
      </c>
    </row>
    <row r="452" spans="1:47" x14ac:dyDescent="0.25">
      <c r="H452" s="17" t="str">
        <f t="shared" ref="H452:H457" si="1030">+$H$1</f>
        <v>DIC5</v>
      </c>
      <c r="J452" s="24" t="s">
        <v>79</v>
      </c>
      <c r="K452" s="56" t="s">
        <v>454</v>
      </c>
      <c r="L452" s="21">
        <f>+SUMIFS(Resultados_Dic3!H$3:H$99980,Resultados_Dic3!$F$3:$F$99980,Produccion_PJ!$K452,Resultados_Dic3!$D$3:$D$99980,Produccion_PJ!$K$448,Resultados_Dic3!$E$3:$E$99980,Produccion_PJ!$J452,Resultados_Dic3!$A$3:$A$99980,Produccion_PJ!$H452)</f>
        <v>0</v>
      </c>
      <c r="M452" s="21">
        <f>+SUMIFS(Resultados_Dic3!I$3:I$99980,Resultados_Dic3!$F$3:$F$99980,Produccion_PJ!$K452,Resultados_Dic3!$D$3:$D$99980,Produccion_PJ!$K$448,Resultados_Dic3!$E$3:$E$99980,Produccion_PJ!$J452,Resultados_Dic3!$A$3:$A$99980,Produccion_PJ!$H452)</f>
        <v>0</v>
      </c>
      <c r="N452" s="21">
        <f>+SUMIFS(Resultados_Dic3!J$3:J$99980,Resultados_Dic3!$F$3:$F$99980,Produccion_PJ!$K452,Resultados_Dic3!$D$3:$D$99980,Produccion_PJ!$K$448,Resultados_Dic3!$E$3:$E$99980,Produccion_PJ!$J452,Resultados_Dic3!$A$3:$A$99980,Produccion_PJ!$H452)</f>
        <v>0</v>
      </c>
      <c r="O452" s="21">
        <f>+SUMIFS(Resultados_Dic3!K$3:K$99980,Resultados_Dic3!$F$3:$F$99980,Produccion_PJ!$K452,Resultados_Dic3!$D$3:$D$99980,Produccion_PJ!$K$448,Resultados_Dic3!$E$3:$E$99980,Produccion_PJ!$J452,Resultados_Dic3!$A$3:$A$99980,Produccion_PJ!$H452)</f>
        <v>0</v>
      </c>
      <c r="P452" s="21">
        <f>+SUMIFS(Resultados_Dic3!L$3:L$99980,Resultados_Dic3!$F$3:$F$99980,Produccion_PJ!$K452,Resultados_Dic3!$D$3:$D$99980,Produccion_PJ!$K$448,Resultados_Dic3!$E$3:$E$99980,Produccion_PJ!$J452,Resultados_Dic3!$A$3:$A$99980,Produccion_PJ!$H452)</f>
        <v>0</v>
      </c>
      <c r="Q452" s="21">
        <f>+SUMIFS(Resultados_Dic3!M$3:M$99980,Resultados_Dic3!$F$3:$F$99980,Produccion_PJ!$K452,Resultados_Dic3!$D$3:$D$99980,Produccion_PJ!$K$448,Resultados_Dic3!$E$3:$E$99980,Produccion_PJ!$J452,Resultados_Dic3!$A$3:$A$99980,Produccion_PJ!$H452)</f>
        <v>0</v>
      </c>
      <c r="R452" s="21">
        <f>+SUMIFS(Resultados_Dic3!N$3:N$99980,Resultados_Dic3!$F$3:$F$99980,Produccion_PJ!$K452,Resultados_Dic3!$D$3:$D$99980,Produccion_PJ!$K$448,Resultados_Dic3!$E$3:$E$99980,Produccion_PJ!$J452,Resultados_Dic3!$A$3:$A$99980,Produccion_PJ!$H452)</f>
        <v>0</v>
      </c>
      <c r="S452" s="21">
        <f>+SUMIFS(Resultados_Dic3!O$3:O$99980,Resultados_Dic3!$F$3:$F$99980,Produccion_PJ!$K452,Resultados_Dic3!$D$3:$D$99980,Produccion_PJ!$K$448,Resultados_Dic3!$E$3:$E$99980,Produccion_PJ!$J452,Resultados_Dic3!$A$3:$A$99980,Produccion_PJ!$H452)</f>
        <v>0</v>
      </c>
      <c r="T452" s="21">
        <f>+SUMIFS(Resultados_Dic3!P$3:P$99980,Resultados_Dic3!$F$3:$F$99980,Produccion_PJ!$K452,Resultados_Dic3!$D$3:$D$99980,Produccion_PJ!$K$448,Resultados_Dic3!$E$3:$E$99980,Produccion_PJ!$J452,Resultados_Dic3!$A$3:$A$99980,Produccion_PJ!$H452)</f>
        <v>0</v>
      </c>
      <c r="U452" s="21">
        <f>+SUMIFS(Resultados_Dic3!Q$3:Q$99980,Resultados_Dic3!$F$3:$F$99980,Produccion_PJ!$K452,Resultados_Dic3!$D$3:$D$99980,Produccion_PJ!$K$448,Resultados_Dic3!$E$3:$E$99980,Produccion_PJ!$J452,Resultados_Dic3!$A$3:$A$99980,Produccion_PJ!$H452)</f>
        <v>0</v>
      </c>
      <c r="V452" s="21">
        <f>+SUMIFS(Resultados_Dic3!R$3:R$99980,Resultados_Dic3!$F$3:$F$99980,Produccion_PJ!$K452,Resultados_Dic3!$D$3:$D$99980,Produccion_PJ!$K$448,Resultados_Dic3!$E$3:$E$99980,Produccion_PJ!$J452,Resultados_Dic3!$A$3:$A$99980,Produccion_PJ!$H452)</f>
        <v>0</v>
      </c>
      <c r="W452" s="21">
        <f>+SUMIFS(Resultados_Dic3!S$3:S$99980,Resultados_Dic3!$F$3:$F$99980,Produccion_PJ!$K452,Resultados_Dic3!$D$3:$D$99980,Produccion_PJ!$K$448,Resultados_Dic3!$E$3:$E$99980,Produccion_PJ!$J452,Resultados_Dic3!$A$3:$A$99980,Produccion_PJ!$H452)</f>
        <v>0</v>
      </c>
      <c r="X452" s="21">
        <f>+SUMIFS(Resultados_Dic3!T$3:T$99980,Resultados_Dic3!$F$3:$F$99980,Produccion_PJ!$K452,Resultados_Dic3!$D$3:$D$99980,Produccion_PJ!$K$448,Resultados_Dic3!$E$3:$E$99980,Produccion_PJ!$J452,Resultados_Dic3!$A$3:$A$99980,Produccion_PJ!$H452)</f>
        <v>0</v>
      </c>
      <c r="Y452" s="21">
        <f>+SUMIFS(Resultados_Dic3!U$3:U$99980,Resultados_Dic3!$F$3:$F$99980,Produccion_PJ!$K452,Resultados_Dic3!$D$3:$D$99980,Produccion_PJ!$K$448,Resultados_Dic3!$E$3:$E$99980,Produccion_PJ!$J452,Resultados_Dic3!$A$3:$A$99980,Produccion_PJ!$H452)</f>
        <v>0</v>
      </c>
      <c r="Z452" s="21">
        <f>+SUMIFS(Resultados_Dic3!V$3:V$99980,Resultados_Dic3!$F$3:$F$99980,Produccion_PJ!$K452,Resultados_Dic3!$D$3:$D$99980,Produccion_PJ!$K$448,Resultados_Dic3!$E$3:$E$99980,Produccion_PJ!$J452,Resultados_Dic3!$A$3:$A$99980,Produccion_PJ!$H452)</f>
        <v>0</v>
      </c>
      <c r="AA452" s="21">
        <f>+SUMIFS(Resultados_Dic3!W$3:W$99980,Resultados_Dic3!$F$3:$F$99980,Produccion_PJ!$K452,Resultados_Dic3!$D$3:$D$99980,Produccion_PJ!$K$448,Resultados_Dic3!$E$3:$E$99980,Produccion_PJ!$J452,Resultados_Dic3!$A$3:$A$99980,Produccion_PJ!$H452)</f>
        <v>0</v>
      </c>
      <c r="AB452" s="21">
        <f>+SUMIFS(Resultados_Dic3!X$3:X$99980,Resultados_Dic3!$F$3:$F$99980,Produccion_PJ!$K452,Resultados_Dic3!$D$3:$D$99980,Produccion_PJ!$K$448,Resultados_Dic3!$E$3:$E$99980,Produccion_PJ!$J452,Resultados_Dic3!$A$3:$A$99980,Produccion_PJ!$H452)</f>
        <v>0</v>
      </c>
      <c r="AC452" s="21">
        <f>+SUMIFS(Resultados_Dic3!Y$3:Y$99980,Resultados_Dic3!$F$3:$F$99980,Produccion_PJ!$K452,Resultados_Dic3!$D$3:$D$99980,Produccion_PJ!$K$448,Resultados_Dic3!$E$3:$E$99980,Produccion_PJ!$J452,Resultados_Dic3!$A$3:$A$99980,Produccion_PJ!$H452)</f>
        <v>0</v>
      </c>
      <c r="AD452" s="21">
        <f>+SUMIFS(Resultados_Dic3!Z$3:Z$99980,Resultados_Dic3!$F$3:$F$99980,Produccion_PJ!$K452,Resultados_Dic3!$D$3:$D$99980,Produccion_PJ!$K$448,Resultados_Dic3!$E$3:$E$99980,Produccion_PJ!$J452,Resultados_Dic3!$A$3:$A$99980,Produccion_PJ!$H452)</f>
        <v>0</v>
      </c>
      <c r="AE452" s="21">
        <f>+SUMIFS(Resultados_Dic3!AA$3:AA$99980,Resultados_Dic3!$F$3:$F$99980,Produccion_PJ!$K452,Resultados_Dic3!$D$3:$D$99980,Produccion_PJ!$K$448,Resultados_Dic3!$E$3:$E$99980,Produccion_PJ!$J452,Resultados_Dic3!$A$3:$A$99980,Produccion_PJ!$H452)</f>
        <v>0</v>
      </c>
      <c r="AF452" s="21">
        <f>+SUMIFS(Resultados_Dic3!AB$3:AB$99980,Resultados_Dic3!$F$3:$F$99980,Produccion_PJ!$K452,Resultados_Dic3!$D$3:$D$99980,Produccion_PJ!$K$448,Resultados_Dic3!$E$3:$E$99980,Produccion_PJ!$J452,Resultados_Dic3!$A$3:$A$99980,Produccion_PJ!$H452)</f>
        <v>0</v>
      </c>
      <c r="AG452" s="21">
        <f>+SUMIFS(Resultados_Dic3!AC$3:AC$99980,Resultados_Dic3!$F$3:$F$99980,Produccion_PJ!$K452,Resultados_Dic3!$D$3:$D$99980,Produccion_PJ!$K$448,Resultados_Dic3!$E$3:$E$99980,Produccion_PJ!$J452,Resultados_Dic3!$A$3:$A$99980,Produccion_PJ!$H452)</f>
        <v>0</v>
      </c>
      <c r="AH452" s="21">
        <f>+SUMIFS(Resultados_Dic3!AD$3:AD$99980,Resultados_Dic3!$F$3:$F$99980,Produccion_PJ!$K452,Resultados_Dic3!$D$3:$D$99980,Produccion_PJ!$K$448,Resultados_Dic3!$E$3:$E$99980,Produccion_PJ!$J452,Resultados_Dic3!$A$3:$A$99980,Produccion_PJ!$H452)</f>
        <v>0</v>
      </c>
      <c r="AI452" s="21">
        <f>+SUMIFS(Resultados_Dic3!AE$3:AE$99980,Resultados_Dic3!$F$3:$F$99980,Produccion_PJ!$K452,Resultados_Dic3!$D$3:$D$99980,Produccion_PJ!$K$448,Resultados_Dic3!$E$3:$E$99980,Produccion_PJ!$J452,Resultados_Dic3!$A$3:$A$99980,Produccion_PJ!$H452)</f>
        <v>0</v>
      </c>
      <c r="AJ452" s="21">
        <f>+SUMIFS(Resultados_Dic3!AF$3:AF$99980,Resultados_Dic3!$F$3:$F$99980,Produccion_PJ!$K452,Resultados_Dic3!$D$3:$D$99980,Produccion_PJ!$K$448,Resultados_Dic3!$E$3:$E$99980,Produccion_PJ!$J452,Resultados_Dic3!$A$3:$A$99980,Produccion_PJ!$H452)</f>
        <v>0</v>
      </c>
      <c r="AK452" s="21">
        <f>+SUMIFS(Resultados_Dic3!AG$3:AG$99980,Resultados_Dic3!$F$3:$F$99980,Produccion_PJ!$K452,Resultados_Dic3!$D$3:$D$99980,Produccion_PJ!$K$448,Resultados_Dic3!$E$3:$E$99980,Produccion_PJ!$J452,Resultados_Dic3!$A$3:$A$99980,Produccion_PJ!$H452)</f>
        <v>0</v>
      </c>
      <c r="AL452" s="21">
        <f>+SUMIFS(Resultados_Dic3!AH$3:AH$99980,Resultados_Dic3!$F$3:$F$99980,Produccion_PJ!$K452,Resultados_Dic3!$D$3:$D$99980,Produccion_PJ!$K$448,Resultados_Dic3!$E$3:$E$99980,Produccion_PJ!$J452,Resultados_Dic3!$A$3:$A$99980,Produccion_PJ!$H452)</f>
        <v>0</v>
      </c>
      <c r="AM452" s="21">
        <f>+SUMIFS(Resultados_Dic3!AI$3:AI$99980,Resultados_Dic3!$F$3:$F$99980,Produccion_PJ!$K452,Resultados_Dic3!$D$3:$D$99980,Produccion_PJ!$K$448,Resultados_Dic3!$E$3:$E$99980,Produccion_PJ!$J452,Resultados_Dic3!$A$3:$A$99980,Produccion_PJ!$H452)</f>
        <v>0</v>
      </c>
      <c r="AN452" s="21">
        <f>+SUMIFS(Resultados_Dic3!AJ$3:AJ$99980,Resultados_Dic3!$F$3:$F$99980,Produccion_PJ!$K452,Resultados_Dic3!$D$3:$D$99980,Produccion_PJ!$K$448,Resultados_Dic3!$E$3:$E$99980,Produccion_PJ!$J452,Resultados_Dic3!$A$3:$A$99980,Produccion_PJ!$H452)</f>
        <v>0</v>
      </c>
      <c r="AO452" s="21">
        <f>+SUMIFS(Resultados_Dic3!AK$3:AK$99980,Resultados_Dic3!$F$3:$F$99980,Produccion_PJ!$K452,Resultados_Dic3!$D$3:$D$99980,Produccion_PJ!$K$448,Resultados_Dic3!$E$3:$E$99980,Produccion_PJ!$J452,Resultados_Dic3!$A$3:$A$99980,Produccion_PJ!$H452)</f>
        <v>0</v>
      </c>
      <c r="AP452" s="21">
        <f>+SUMIFS(Resultados_Dic3!AL$3:AL$99980,Resultados_Dic3!$F$3:$F$99980,Produccion_PJ!$K452,Resultados_Dic3!$D$3:$D$99980,Produccion_PJ!$K$448,Resultados_Dic3!$E$3:$E$99980,Produccion_PJ!$J452,Resultados_Dic3!$A$3:$A$99980,Produccion_PJ!$H452)</f>
        <v>0</v>
      </c>
      <c r="AQ452" s="21">
        <f>+SUMIFS(Resultados_Dic3!AM$3:AM$99980,Resultados_Dic3!$F$3:$F$99980,Produccion_PJ!$K452,Resultados_Dic3!$D$3:$D$99980,Produccion_PJ!$K$448,Resultados_Dic3!$E$3:$E$99980,Produccion_PJ!$J452,Resultados_Dic3!$A$3:$A$99980,Produccion_PJ!$H452)</f>
        <v>0</v>
      </c>
    </row>
    <row r="453" spans="1:47" x14ac:dyDescent="0.25">
      <c r="H453" s="17" t="str">
        <f t="shared" si="1030"/>
        <v>DIC5</v>
      </c>
      <c r="J453" s="24"/>
      <c r="K453" s="54"/>
      <c r="L453" s="21">
        <f>+SUMIFS(Resultados_Dic3!H$3:H$99980,Resultados_Dic3!$F$3:$F$99980,Produccion_PJ!$K453,Resultados_Dic3!$D$3:$D$99980,Produccion_PJ!$K$448,Resultados_Dic3!$E$3:$E$99980,Produccion_PJ!$J453,Resultados_Dic3!$A$3:$A$99980,Produccion_PJ!$H453)</f>
        <v>0</v>
      </c>
      <c r="M453" s="21">
        <f>+SUMIFS(Resultados_Dic3!I$3:I$99980,Resultados_Dic3!$F$3:$F$99980,Produccion_PJ!$K453,Resultados_Dic3!$D$3:$D$99980,Produccion_PJ!$K$448,Resultados_Dic3!$E$3:$E$99980,Produccion_PJ!$J453,Resultados_Dic3!$A$3:$A$99980,Produccion_PJ!$H453)</f>
        <v>0</v>
      </c>
      <c r="N453" s="21">
        <f>+SUMIFS(Resultados_Dic3!J$3:J$99980,Resultados_Dic3!$F$3:$F$99980,Produccion_PJ!$K453,Resultados_Dic3!$D$3:$D$99980,Produccion_PJ!$K$448,Resultados_Dic3!$E$3:$E$99980,Produccion_PJ!$J453,Resultados_Dic3!$A$3:$A$99980,Produccion_PJ!$H453)</f>
        <v>0</v>
      </c>
      <c r="O453" s="21">
        <f>+SUMIFS(Resultados_Dic3!K$3:K$99980,Resultados_Dic3!$F$3:$F$99980,Produccion_PJ!$K453,Resultados_Dic3!$D$3:$D$99980,Produccion_PJ!$K$448,Resultados_Dic3!$E$3:$E$99980,Produccion_PJ!$J453,Resultados_Dic3!$A$3:$A$99980,Produccion_PJ!$H453)</f>
        <v>0</v>
      </c>
      <c r="P453" s="21">
        <f>+SUMIFS(Resultados_Dic3!L$3:L$99980,Resultados_Dic3!$F$3:$F$99980,Produccion_PJ!$K453,Resultados_Dic3!$D$3:$D$99980,Produccion_PJ!$K$448,Resultados_Dic3!$E$3:$E$99980,Produccion_PJ!$J453,Resultados_Dic3!$A$3:$A$99980,Produccion_PJ!$H453)</f>
        <v>0</v>
      </c>
      <c r="Q453" s="21">
        <f>+SUMIFS(Resultados_Dic3!M$3:M$99980,Resultados_Dic3!$F$3:$F$99980,Produccion_PJ!$K453,Resultados_Dic3!$D$3:$D$99980,Produccion_PJ!$K$448,Resultados_Dic3!$E$3:$E$99980,Produccion_PJ!$J453,Resultados_Dic3!$A$3:$A$99980,Produccion_PJ!$H453)</f>
        <v>0</v>
      </c>
      <c r="R453" s="21">
        <f>+SUMIFS(Resultados_Dic3!N$3:N$99980,Resultados_Dic3!$F$3:$F$99980,Produccion_PJ!$K453,Resultados_Dic3!$D$3:$D$99980,Produccion_PJ!$K$448,Resultados_Dic3!$E$3:$E$99980,Produccion_PJ!$J453,Resultados_Dic3!$A$3:$A$99980,Produccion_PJ!$H453)</f>
        <v>0</v>
      </c>
      <c r="S453" s="21">
        <f>+SUMIFS(Resultados_Dic3!O$3:O$99980,Resultados_Dic3!$F$3:$F$99980,Produccion_PJ!$K453,Resultados_Dic3!$D$3:$D$99980,Produccion_PJ!$K$448,Resultados_Dic3!$E$3:$E$99980,Produccion_PJ!$J453,Resultados_Dic3!$A$3:$A$99980,Produccion_PJ!$H453)</f>
        <v>0</v>
      </c>
      <c r="T453" s="21">
        <f>+SUMIFS(Resultados_Dic3!P$3:P$99980,Resultados_Dic3!$F$3:$F$99980,Produccion_PJ!$K453,Resultados_Dic3!$D$3:$D$99980,Produccion_PJ!$K$448,Resultados_Dic3!$E$3:$E$99980,Produccion_PJ!$J453,Resultados_Dic3!$A$3:$A$99980,Produccion_PJ!$H453)</f>
        <v>0</v>
      </c>
      <c r="U453" s="21">
        <f>+SUMIFS(Resultados_Dic3!Q$3:Q$99980,Resultados_Dic3!$F$3:$F$99980,Produccion_PJ!$K453,Resultados_Dic3!$D$3:$D$99980,Produccion_PJ!$K$448,Resultados_Dic3!$E$3:$E$99980,Produccion_PJ!$J453,Resultados_Dic3!$A$3:$A$99980,Produccion_PJ!$H453)</f>
        <v>0</v>
      </c>
      <c r="V453" s="21">
        <f>+SUMIFS(Resultados_Dic3!R$3:R$99980,Resultados_Dic3!$F$3:$F$99980,Produccion_PJ!$K453,Resultados_Dic3!$D$3:$D$99980,Produccion_PJ!$K$448,Resultados_Dic3!$E$3:$E$99980,Produccion_PJ!$J453,Resultados_Dic3!$A$3:$A$99980,Produccion_PJ!$H453)</f>
        <v>0</v>
      </c>
      <c r="W453" s="21">
        <f>+SUMIFS(Resultados_Dic3!S$3:S$99980,Resultados_Dic3!$F$3:$F$99980,Produccion_PJ!$K453,Resultados_Dic3!$D$3:$D$99980,Produccion_PJ!$K$448,Resultados_Dic3!$E$3:$E$99980,Produccion_PJ!$J453,Resultados_Dic3!$A$3:$A$99980,Produccion_PJ!$H453)</f>
        <v>0</v>
      </c>
      <c r="X453" s="21">
        <f>+SUMIFS(Resultados_Dic3!T$3:T$99980,Resultados_Dic3!$F$3:$F$99980,Produccion_PJ!$K453,Resultados_Dic3!$D$3:$D$99980,Produccion_PJ!$K$448,Resultados_Dic3!$E$3:$E$99980,Produccion_PJ!$J453,Resultados_Dic3!$A$3:$A$99980,Produccion_PJ!$H453)</f>
        <v>0</v>
      </c>
      <c r="Y453" s="21">
        <f>+SUMIFS(Resultados_Dic3!U$3:U$99980,Resultados_Dic3!$F$3:$F$99980,Produccion_PJ!$K453,Resultados_Dic3!$D$3:$D$99980,Produccion_PJ!$K$448,Resultados_Dic3!$E$3:$E$99980,Produccion_PJ!$J453,Resultados_Dic3!$A$3:$A$99980,Produccion_PJ!$H453)</f>
        <v>0</v>
      </c>
      <c r="Z453" s="21">
        <f>+SUMIFS(Resultados_Dic3!V$3:V$99980,Resultados_Dic3!$F$3:$F$99980,Produccion_PJ!$K453,Resultados_Dic3!$D$3:$D$99980,Produccion_PJ!$K$448,Resultados_Dic3!$E$3:$E$99980,Produccion_PJ!$J453,Resultados_Dic3!$A$3:$A$99980,Produccion_PJ!$H453)</f>
        <v>0</v>
      </c>
      <c r="AA453" s="21">
        <f>+SUMIFS(Resultados_Dic3!W$3:W$99980,Resultados_Dic3!$F$3:$F$99980,Produccion_PJ!$K453,Resultados_Dic3!$D$3:$D$99980,Produccion_PJ!$K$448,Resultados_Dic3!$E$3:$E$99980,Produccion_PJ!$J453,Resultados_Dic3!$A$3:$A$99980,Produccion_PJ!$H453)</f>
        <v>0</v>
      </c>
      <c r="AB453" s="21">
        <f>+SUMIFS(Resultados_Dic3!X$3:X$99980,Resultados_Dic3!$F$3:$F$99980,Produccion_PJ!$K453,Resultados_Dic3!$D$3:$D$99980,Produccion_PJ!$K$448,Resultados_Dic3!$E$3:$E$99980,Produccion_PJ!$J453,Resultados_Dic3!$A$3:$A$99980,Produccion_PJ!$H453)</f>
        <v>0</v>
      </c>
      <c r="AC453" s="21">
        <f>+SUMIFS(Resultados_Dic3!Y$3:Y$99980,Resultados_Dic3!$F$3:$F$99980,Produccion_PJ!$K453,Resultados_Dic3!$D$3:$D$99980,Produccion_PJ!$K$448,Resultados_Dic3!$E$3:$E$99980,Produccion_PJ!$J453,Resultados_Dic3!$A$3:$A$99980,Produccion_PJ!$H453)</f>
        <v>0</v>
      </c>
      <c r="AD453" s="21">
        <f>+SUMIFS(Resultados_Dic3!Z$3:Z$99980,Resultados_Dic3!$F$3:$F$99980,Produccion_PJ!$K453,Resultados_Dic3!$D$3:$D$99980,Produccion_PJ!$K$448,Resultados_Dic3!$E$3:$E$99980,Produccion_PJ!$J453,Resultados_Dic3!$A$3:$A$99980,Produccion_PJ!$H453)</f>
        <v>0</v>
      </c>
      <c r="AE453" s="21">
        <f>+SUMIFS(Resultados_Dic3!AA$3:AA$99980,Resultados_Dic3!$F$3:$F$99980,Produccion_PJ!$K453,Resultados_Dic3!$D$3:$D$99980,Produccion_PJ!$K$448,Resultados_Dic3!$E$3:$E$99980,Produccion_PJ!$J453,Resultados_Dic3!$A$3:$A$99980,Produccion_PJ!$H453)</f>
        <v>0</v>
      </c>
      <c r="AF453" s="21">
        <f>+SUMIFS(Resultados_Dic3!AB$3:AB$99980,Resultados_Dic3!$F$3:$F$99980,Produccion_PJ!$K453,Resultados_Dic3!$D$3:$D$99980,Produccion_PJ!$K$448,Resultados_Dic3!$E$3:$E$99980,Produccion_PJ!$J453,Resultados_Dic3!$A$3:$A$99980,Produccion_PJ!$H453)</f>
        <v>0</v>
      </c>
      <c r="AG453" s="21">
        <f>+SUMIFS(Resultados_Dic3!AC$3:AC$99980,Resultados_Dic3!$F$3:$F$99980,Produccion_PJ!$K453,Resultados_Dic3!$D$3:$D$99980,Produccion_PJ!$K$448,Resultados_Dic3!$E$3:$E$99980,Produccion_PJ!$J453,Resultados_Dic3!$A$3:$A$99980,Produccion_PJ!$H453)</f>
        <v>0</v>
      </c>
      <c r="AH453" s="21">
        <f>+SUMIFS(Resultados_Dic3!AD$3:AD$99980,Resultados_Dic3!$F$3:$F$99980,Produccion_PJ!$K453,Resultados_Dic3!$D$3:$D$99980,Produccion_PJ!$K$448,Resultados_Dic3!$E$3:$E$99980,Produccion_PJ!$J453,Resultados_Dic3!$A$3:$A$99980,Produccion_PJ!$H453)</f>
        <v>0</v>
      </c>
      <c r="AI453" s="21">
        <f>+SUMIFS(Resultados_Dic3!AE$3:AE$99980,Resultados_Dic3!$F$3:$F$99980,Produccion_PJ!$K453,Resultados_Dic3!$D$3:$D$99980,Produccion_PJ!$K$448,Resultados_Dic3!$E$3:$E$99980,Produccion_PJ!$J453,Resultados_Dic3!$A$3:$A$99980,Produccion_PJ!$H453)</f>
        <v>0</v>
      </c>
      <c r="AJ453" s="21">
        <f>+SUMIFS(Resultados_Dic3!AF$3:AF$99980,Resultados_Dic3!$F$3:$F$99980,Produccion_PJ!$K453,Resultados_Dic3!$D$3:$D$99980,Produccion_PJ!$K$448,Resultados_Dic3!$E$3:$E$99980,Produccion_PJ!$J453,Resultados_Dic3!$A$3:$A$99980,Produccion_PJ!$H453)</f>
        <v>0</v>
      </c>
      <c r="AK453" s="21">
        <f>+SUMIFS(Resultados_Dic3!AG$3:AG$99980,Resultados_Dic3!$F$3:$F$99980,Produccion_PJ!$K453,Resultados_Dic3!$D$3:$D$99980,Produccion_PJ!$K$448,Resultados_Dic3!$E$3:$E$99980,Produccion_PJ!$J453,Resultados_Dic3!$A$3:$A$99980,Produccion_PJ!$H453)</f>
        <v>0</v>
      </c>
      <c r="AL453" s="21">
        <f>+SUMIFS(Resultados_Dic3!AH$3:AH$99980,Resultados_Dic3!$F$3:$F$99980,Produccion_PJ!$K453,Resultados_Dic3!$D$3:$D$99980,Produccion_PJ!$K$448,Resultados_Dic3!$E$3:$E$99980,Produccion_PJ!$J453,Resultados_Dic3!$A$3:$A$99980,Produccion_PJ!$H453)</f>
        <v>0</v>
      </c>
      <c r="AM453" s="21">
        <f>+SUMIFS(Resultados_Dic3!AI$3:AI$99980,Resultados_Dic3!$F$3:$F$99980,Produccion_PJ!$K453,Resultados_Dic3!$D$3:$D$99980,Produccion_PJ!$K$448,Resultados_Dic3!$E$3:$E$99980,Produccion_PJ!$J453,Resultados_Dic3!$A$3:$A$99980,Produccion_PJ!$H453)</f>
        <v>0</v>
      </c>
      <c r="AN453" s="21">
        <f>+SUMIFS(Resultados_Dic3!AJ$3:AJ$99980,Resultados_Dic3!$F$3:$F$99980,Produccion_PJ!$K453,Resultados_Dic3!$D$3:$D$99980,Produccion_PJ!$K$448,Resultados_Dic3!$E$3:$E$99980,Produccion_PJ!$J453,Resultados_Dic3!$A$3:$A$99980,Produccion_PJ!$H453)</f>
        <v>0</v>
      </c>
      <c r="AO453" s="21">
        <f>+SUMIFS(Resultados_Dic3!AK$3:AK$99980,Resultados_Dic3!$F$3:$F$99980,Produccion_PJ!$K453,Resultados_Dic3!$D$3:$D$99980,Produccion_PJ!$K$448,Resultados_Dic3!$E$3:$E$99980,Produccion_PJ!$J453,Resultados_Dic3!$A$3:$A$99980,Produccion_PJ!$H453)</f>
        <v>0</v>
      </c>
      <c r="AP453" s="21">
        <f>+SUMIFS(Resultados_Dic3!AL$3:AL$99980,Resultados_Dic3!$F$3:$F$99980,Produccion_PJ!$K453,Resultados_Dic3!$D$3:$D$99980,Produccion_PJ!$K$448,Resultados_Dic3!$E$3:$E$99980,Produccion_PJ!$J453,Resultados_Dic3!$A$3:$A$99980,Produccion_PJ!$H453)</f>
        <v>0</v>
      </c>
      <c r="AQ453" s="21">
        <f>+SUMIFS(Resultados_Dic3!AM$3:AM$99980,Resultados_Dic3!$F$3:$F$99980,Produccion_PJ!$K453,Resultados_Dic3!$D$3:$D$99980,Produccion_PJ!$K$448,Resultados_Dic3!$E$3:$E$99980,Produccion_PJ!$J453,Resultados_Dic3!$A$3:$A$99980,Produccion_PJ!$H453)</f>
        <v>0</v>
      </c>
    </row>
    <row r="454" spans="1:47" x14ac:dyDescent="0.25">
      <c r="H454" s="17" t="str">
        <f t="shared" si="1030"/>
        <v>DIC5</v>
      </c>
      <c r="J454" s="24" t="s">
        <v>80</v>
      </c>
      <c r="K454" s="54" t="s">
        <v>281</v>
      </c>
      <c r="L454" s="21">
        <f>+SUMIFS(Resultados_Dic3!H$3:H$99980,Resultados_Dic3!$F$3:$F$99980,Produccion_PJ!$K454,Resultados_Dic3!$D$3:$D$99980,Produccion_PJ!$K$448,Resultados_Dic3!$E$3:$E$99980,Produccion_PJ!$J454,Resultados_Dic3!$A$3:$A$99980,Produccion_PJ!$H454)</f>
        <v>0</v>
      </c>
      <c r="M454" s="21">
        <f>+SUMIFS(Resultados_Dic3!I$3:I$99980,Resultados_Dic3!$F$3:$F$99980,Produccion_PJ!$K454,Resultados_Dic3!$D$3:$D$99980,Produccion_PJ!$K$448,Resultados_Dic3!$E$3:$E$99980,Produccion_PJ!$J454,Resultados_Dic3!$A$3:$A$99980,Produccion_PJ!$H454)</f>
        <v>0</v>
      </c>
      <c r="N454" s="21">
        <f>+SUMIFS(Resultados_Dic3!J$3:J$99980,Resultados_Dic3!$F$3:$F$99980,Produccion_PJ!$K454,Resultados_Dic3!$D$3:$D$99980,Produccion_PJ!$K$448,Resultados_Dic3!$E$3:$E$99980,Produccion_PJ!$J454,Resultados_Dic3!$A$3:$A$99980,Produccion_PJ!$H454)</f>
        <v>0</v>
      </c>
      <c r="O454" s="21">
        <f>+SUMIFS(Resultados_Dic3!K$3:K$99980,Resultados_Dic3!$F$3:$F$99980,Produccion_PJ!$K454,Resultados_Dic3!$D$3:$D$99980,Produccion_PJ!$K$448,Resultados_Dic3!$E$3:$E$99980,Produccion_PJ!$J454,Resultados_Dic3!$A$3:$A$99980,Produccion_PJ!$H454)</f>
        <v>0</v>
      </c>
      <c r="P454" s="21">
        <f>+SUMIFS(Resultados_Dic3!L$3:L$99980,Resultados_Dic3!$F$3:$F$99980,Produccion_PJ!$K454,Resultados_Dic3!$D$3:$D$99980,Produccion_PJ!$K$448,Resultados_Dic3!$E$3:$E$99980,Produccion_PJ!$J454,Resultados_Dic3!$A$3:$A$99980,Produccion_PJ!$H454)</f>
        <v>0</v>
      </c>
      <c r="Q454" s="21">
        <f>+SUMIFS(Resultados_Dic3!M$3:M$99980,Resultados_Dic3!$F$3:$F$99980,Produccion_PJ!$K454,Resultados_Dic3!$D$3:$D$99980,Produccion_PJ!$K$448,Resultados_Dic3!$E$3:$E$99980,Produccion_PJ!$J454,Resultados_Dic3!$A$3:$A$99980,Produccion_PJ!$H454)</f>
        <v>0</v>
      </c>
      <c r="R454" s="21">
        <f>+SUMIFS(Resultados_Dic3!N$3:N$99980,Resultados_Dic3!$F$3:$F$99980,Produccion_PJ!$K454,Resultados_Dic3!$D$3:$D$99980,Produccion_PJ!$K$448,Resultados_Dic3!$E$3:$E$99980,Produccion_PJ!$J454,Resultados_Dic3!$A$3:$A$99980,Produccion_PJ!$H454)</f>
        <v>0</v>
      </c>
      <c r="S454" s="21">
        <f>+SUMIFS(Resultados_Dic3!O$3:O$99980,Resultados_Dic3!$F$3:$F$99980,Produccion_PJ!$K454,Resultados_Dic3!$D$3:$D$99980,Produccion_PJ!$K$448,Resultados_Dic3!$E$3:$E$99980,Produccion_PJ!$J454,Resultados_Dic3!$A$3:$A$99980,Produccion_PJ!$H454)</f>
        <v>0</v>
      </c>
      <c r="T454" s="21">
        <f>+SUMIFS(Resultados_Dic3!P$3:P$99980,Resultados_Dic3!$F$3:$F$99980,Produccion_PJ!$K454,Resultados_Dic3!$D$3:$D$99980,Produccion_PJ!$K$448,Resultados_Dic3!$E$3:$E$99980,Produccion_PJ!$J454,Resultados_Dic3!$A$3:$A$99980,Produccion_PJ!$H454)</f>
        <v>0</v>
      </c>
      <c r="U454" s="21">
        <f>+SUMIFS(Resultados_Dic3!Q$3:Q$99980,Resultados_Dic3!$F$3:$F$99980,Produccion_PJ!$K454,Resultados_Dic3!$D$3:$D$99980,Produccion_PJ!$K$448,Resultados_Dic3!$E$3:$E$99980,Produccion_PJ!$J454,Resultados_Dic3!$A$3:$A$99980,Produccion_PJ!$H454)</f>
        <v>0</v>
      </c>
      <c r="V454" s="21">
        <f>+SUMIFS(Resultados_Dic3!R$3:R$99980,Resultados_Dic3!$F$3:$F$99980,Produccion_PJ!$K454,Resultados_Dic3!$D$3:$D$99980,Produccion_PJ!$K$448,Resultados_Dic3!$E$3:$E$99980,Produccion_PJ!$J454,Resultados_Dic3!$A$3:$A$99980,Produccion_PJ!$H454)</f>
        <v>0</v>
      </c>
      <c r="W454" s="21">
        <f>+SUMIFS(Resultados_Dic3!S$3:S$99980,Resultados_Dic3!$F$3:$F$99980,Produccion_PJ!$K454,Resultados_Dic3!$D$3:$D$99980,Produccion_PJ!$K$448,Resultados_Dic3!$E$3:$E$99980,Produccion_PJ!$J454,Resultados_Dic3!$A$3:$A$99980,Produccion_PJ!$H454)</f>
        <v>0</v>
      </c>
      <c r="X454" s="21">
        <f>+SUMIFS(Resultados_Dic3!T$3:T$99980,Resultados_Dic3!$F$3:$F$99980,Produccion_PJ!$K454,Resultados_Dic3!$D$3:$D$99980,Produccion_PJ!$K$448,Resultados_Dic3!$E$3:$E$99980,Produccion_PJ!$J454,Resultados_Dic3!$A$3:$A$99980,Produccion_PJ!$H454)</f>
        <v>0</v>
      </c>
      <c r="Y454" s="21">
        <f>+SUMIFS(Resultados_Dic3!U$3:U$99980,Resultados_Dic3!$F$3:$F$99980,Produccion_PJ!$K454,Resultados_Dic3!$D$3:$D$99980,Produccion_PJ!$K$448,Resultados_Dic3!$E$3:$E$99980,Produccion_PJ!$J454,Resultados_Dic3!$A$3:$A$99980,Produccion_PJ!$H454)</f>
        <v>0</v>
      </c>
      <c r="Z454" s="21">
        <f>+SUMIFS(Resultados_Dic3!V$3:V$99980,Resultados_Dic3!$F$3:$F$99980,Produccion_PJ!$K454,Resultados_Dic3!$D$3:$D$99980,Produccion_PJ!$K$448,Resultados_Dic3!$E$3:$E$99980,Produccion_PJ!$J454,Resultados_Dic3!$A$3:$A$99980,Produccion_PJ!$H454)</f>
        <v>0</v>
      </c>
      <c r="AA454" s="21">
        <f>+SUMIFS(Resultados_Dic3!W$3:W$99980,Resultados_Dic3!$F$3:$F$99980,Produccion_PJ!$K454,Resultados_Dic3!$D$3:$D$99980,Produccion_PJ!$K$448,Resultados_Dic3!$E$3:$E$99980,Produccion_PJ!$J454,Resultados_Dic3!$A$3:$A$99980,Produccion_PJ!$H454)</f>
        <v>0</v>
      </c>
      <c r="AB454" s="21">
        <f>+SUMIFS(Resultados_Dic3!X$3:X$99980,Resultados_Dic3!$F$3:$F$99980,Produccion_PJ!$K454,Resultados_Dic3!$D$3:$D$99980,Produccion_PJ!$K$448,Resultados_Dic3!$E$3:$E$99980,Produccion_PJ!$J454,Resultados_Dic3!$A$3:$A$99980,Produccion_PJ!$H454)</f>
        <v>0</v>
      </c>
      <c r="AC454" s="21">
        <f>+SUMIFS(Resultados_Dic3!Y$3:Y$99980,Resultados_Dic3!$F$3:$F$99980,Produccion_PJ!$K454,Resultados_Dic3!$D$3:$D$99980,Produccion_PJ!$K$448,Resultados_Dic3!$E$3:$E$99980,Produccion_PJ!$J454,Resultados_Dic3!$A$3:$A$99980,Produccion_PJ!$H454)</f>
        <v>0</v>
      </c>
      <c r="AD454" s="21">
        <f>+SUMIFS(Resultados_Dic3!Z$3:Z$99980,Resultados_Dic3!$F$3:$F$99980,Produccion_PJ!$K454,Resultados_Dic3!$D$3:$D$99980,Produccion_PJ!$K$448,Resultados_Dic3!$E$3:$E$99980,Produccion_PJ!$J454,Resultados_Dic3!$A$3:$A$99980,Produccion_PJ!$H454)</f>
        <v>0</v>
      </c>
      <c r="AE454" s="21">
        <f>+SUMIFS(Resultados_Dic3!AA$3:AA$99980,Resultados_Dic3!$F$3:$F$99980,Produccion_PJ!$K454,Resultados_Dic3!$D$3:$D$99980,Produccion_PJ!$K$448,Resultados_Dic3!$E$3:$E$99980,Produccion_PJ!$J454,Resultados_Dic3!$A$3:$A$99980,Produccion_PJ!$H454)</f>
        <v>0</v>
      </c>
      <c r="AF454" s="21">
        <f>+SUMIFS(Resultados_Dic3!AB$3:AB$99980,Resultados_Dic3!$F$3:$F$99980,Produccion_PJ!$K454,Resultados_Dic3!$D$3:$D$99980,Produccion_PJ!$K$448,Resultados_Dic3!$E$3:$E$99980,Produccion_PJ!$J454,Resultados_Dic3!$A$3:$A$99980,Produccion_PJ!$H454)</f>
        <v>0</v>
      </c>
      <c r="AG454" s="21">
        <f>+SUMIFS(Resultados_Dic3!AC$3:AC$99980,Resultados_Dic3!$F$3:$F$99980,Produccion_PJ!$K454,Resultados_Dic3!$D$3:$D$99980,Produccion_PJ!$K$448,Resultados_Dic3!$E$3:$E$99980,Produccion_PJ!$J454,Resultados_Dic3!$A$3:$A$99980,Produccion_PJ!$H454)</f>
        <v>0</v>
      </c>
      <c r="AH454" s="21">
        <f>+SUMIFS(Resultados_Dic3!AD$3:AD$99980,Resultados_Dic3!$F$3:$F$99980,Produccion_PJ!$K454,Resultados_Dic3!$D$3:$D$99980,Produccion_PJ!$K$448,Resultados_Dic3!$E$3:$E$99980,Produccion_PJ!$J454,Resultados_Dic3!$A$3:$A$99980,Produccion_PJ!$H454)</f>
        <v>0</v>
      </c>
      <c r="AI454" s="21">
        <f>+SUMIFS(Resultados_Dic3!AE$3:AE$99980,Resultados_Dic3!$F$3:$F$99980,Produccion_PJ!$K454,Resultados_Dic3!$D$3:$D$99980,Produccion_PJ!$K$448,Resultados_Dic3!$E$3:$E$99980,Produccion_PJ!$J454,Resultados_Dic3!$A$3:$A$99980,Produccion_PJ!$H454)</f>
        <v>0</v>
      </c>
      <c r="AJ454" s="21">
        <f>+SUMIFS(Resultados_Dic3!AF$3:AF$99980,Resultados_Dic3!$F$3:$F$99980,Produccion_PJ!$K454,Resultados_Dic3!$D$3:$D$99980,Produccion_PJ!$K$448,Resultados_Dic3!$E$3:$E$99980,Produccion_PJ!$J454,Resultados_Dic3!$A$3:$A$99980,Produccion_PJ!$H454)</f>
        <v>0</v>
      </c>
      <c r="AK454" s="21">
        <f>+SUMIFS(Resultados_Dic3!AG$3:AG$99980,Resultados_Dic3!$F$3:$F$99980,Produccion_PJ!$K454,Resultados_Dic3!$D$3:$D$99980,Produccion_PJ!$K$448,Resultados_Dic3!$E$3:$E$99980,Produccion_PJ!$J454,Resultados_Dic3!$A$3:$A$99980,Produccion_PJ!$H454)</f>
        <v>0</v>
      </c>
      <c r="AL454" s="21">
        <f>+SUMIFS(Resultados_Dic3!AH$3:AH$99980,Resultados_Dic3!$F$3:$F$99980,Produccion_PJ!$K454,Resultados_Dic3!$D$3:$D$99980,Produccion_PJ!$K$448,Resultados_Dic3!$E$3:$E$99980,Produccion_PJ!$J454,Resultados_Dic3!$A$3:$A$99980,Produccion_PJ!$H454)</f>
        <v>0</v>
      </c>
      <c r="AM454" s="21">
        <f>+SUMIFS(Resultados_Dic3!AI$3:AI$99980,Resultados_Dic3!$F$3:$F$99980,Produccion_PJ!$K454,Resultados_Dic3!$D$3:$D$99980,Produccion_PJ!$K$448,Resultados_Dic3!$E$3:$E$99980,Produccion_PJ!$J454,Resultados_Dic3!$A$3:$A$99980,Produccion_PJ!$H454)</f>
        <v>0</v>
      </c>
      <c r="AN454" s="21">
        <f>+SUMIFS(Resultados_Dic3!AJ$3:AJ$99980,Resultados_Dic3!$F$3:$F$99980,Produccion_PJ!$K454,Resultados_Dic3!$D$3:$D$99980,Produccion_PJ!$K$448,Resultados_Dic3!$E$3:$E$99980,Produccion_PJ!$J454,Resultados_Dic3!$A$3:$A$99980,Produccion_PJ!$H454)</f>
        <v>0</v>
      </c>
      <c r="AO454" s="21">
        <f>+SUMIFS(Resultados_Dic3!AK$3:AK$99980,Resultados_Dic3!$F$3:$F$99980,Produccion_PJ!$K454,Resultados_Dic3!$D$3:$D$99980,Produccion_PJ!$K$448,Resultados_Dic3!$E$3:$E$99980,Produccion_PJ!$J454,Resultados_Dic3!$A$3:$A$99980,Produccion_PJ!$H454)</f>
        <v>0</v>
      </c>
      <c r="AP454" s="21">
        <f>+SUMIFS(Resultados_Dic3!AL$3:AL$99980,Resultados_Dic3!$F$3:$F$99980,Produccion_PJ!$K454,Resultados_Dic3!$D$3:$D$99980,Produccion_PJ!$K$448,Resultados_Dic3!$E$3:$E$99980,Produccion_PJ!$J454,Resultados_Dic3!$A$3:$A$99980,Produccion_PJ!$H454)</f>
        <v>0</v>
      </c>
      <c r="AQ454" s="21">
        <f>+SUMIFS(Resultados_Dic3!AM$3:AM$99980,Resultados_Dic3!$F$3:$F$99980,Produccion_PJ!$K454,Resultados_Dic3!$D$3:$D$99980,Produccion_PJ!$K$448,Resultados_Dic3!$E$3:$E$99980,Produccion_PJ!$J454,Resultados_Dic3!$A$3:$A$99980,Produccion_PJ!$H454)</f>
        <v>0</v>
      </c>
    </row>
    <row r="455" spans="1:47" x14ac:dyDescent="0.25">
      <c r="H455" s="17" t="str">
        <f t="shared" si="1030"/>
        <v>DIC5</v>
      </c>
      <c r="J455" s="24" t="s">
        <v>81</v>
      </c>
      <c r="K455" s="54" t="s">
        <v>282</v>
      </c>
      <c r="L455" s="21">
        <f>+SUMIFS(Resultados_Dic3!H$3:H$99980,Resultados_Dic3!$F$3:$F$99980,Produccion_PJ!$K455,Resultados_Dic3!$D$3:$D$99980,Produccion_PJ!$K$448,Resultados_Dic3!$E$3:$E$99980,Produccion_PJ!$J455,Resultados_Dic3!$A$3:$A$99980,Produccion_PJ!$H455)</f>
        <v>0</v>
      </c>
      <c r="M455" s="21">
        <f>+SUMIFS(Resultados_Dic3!I$3:I$99980,Resultados_Dic3!$F$3:$F$99980,Produccion_PJ!$K455,Resultados_Dic3!$D$3:$D$99980,Produccion_PJ!$K$448,Resultados_Dic3!$E$3:$E$99980,Produccion_PJ!$J455,Resultados_Dic3!$A$3:$A$99980,Produccion_PJ!$H455)</f>
        <v>0</v>
      </c>
      <c r="N455" s="21">
        <f>+SUMIFS(Resultados_Dic3!J$3:J$99980,Resultados_Dic3!$F$3:$F$99980,Produccion_PJ!$K455,Resultados_Dic3!$D$3:$D$99980,Produccion_PJ!$K$448,Resultados_Dic3!$E$3:$E$99980,Produccion_PJ!$J455,Resultados_Dic3!$A$3:$A$99980,Produccion_PJ!$H455)</f>
        <v>0</v>
      </c>
      <c r="O455" s="21">
        <f>+SUMIFS(Resultados_Dic3!K$3:K$99980,Resultados_Dic3!$F$3:$F$99980,Produccion_PJ!$K455,Resultados_Dic3!$D$3:$D$99980,Produccion_PJ!$K$448,Resultados_Dic3!$E$3:$E$99980,Produccion_PJ!$J455,Resultados_Dic3!$A$3:$A$99980,Produccion_PJ!$H455)</f>
        <v>0</v>
      </c>
      <c r="P455" s="21">
        <f>+SUMIFS(Resultados_Dic3!L$3:L$99980,Resultados_Dic3!$F$3:$F$99980,Produccion_PJ!$K455,Resultados_Dic3!$D$3:$D$99980,Produccion_PJ!$K$448,Resultados_Dic3!$E$3:$E$99980,Produccion_PJ!$J455,Resultados_Dic3!$A$3:$A$99980,Produccion_PJ!$H455)</f>
        <v>0</v>
      </c>
      <c r="Q455" s="21">
        <f>+SUMIFS(Resultados_Dic3!M$3:M$99980,Resultados_Dic3!$F$3:$F$99980,Produccion_PJ!$K455,Resultados_Dic3!$D$3:$D$99980,Produccion_PJ!$K$448,Resultados_Dic3!$E$3:$E$99980,Produccion_PJ!$J455,Resultados_Dic3!$A$3:$A$99980,Produccion_PJ!$H455)</f>
        <v>0</v>
      </c>
      <c r="R455" s="21">
        <f>+SUMIFS(Resultados_Dic3!N$3:N$99980,Resultados_Dic3!$F$3:$F$99980,Produccion_PJ!$K455,Resultados_Dic3!$D$3:$D$99980,Produccion_PJ!$K$448,Resultados_Dic3!$E$3:$E$99980,Produccion_PJ!$J455,Resultados_Dic3!$A$3:$A$99980,Produccion_PJ!$H455)</f>
        <v>0</v>
      </c>
      <c r="S455" s="21">
        <f>+SUMIFS(Resultados_Dic3!O$3:O$99980,Resultados_Dic3!$F$3:$F$99980,Produccion_PJ!$K455,Resultados_Dic3!$D$3:$D$99980,Produccion_PJ!$K$448,Resultados_Dic3!$E$3:$E$99980,Produccion_PJ!$J455,Resultados_Dic3!$A$3:$A$99980,Produccion_PJ!$H455)</f>
        <v>0</v>
      </c>
      <c r="T455" s="21">
        <f>+SUMIFS(Resultados_Dic3!P$3:P$99980,Resultados_Dic3!$F$3:$F$99980,Produccion_PJ!$K455,Resultados_Dic3!$D$3:$D$99980,Produccion_PJ!$K$448,Resultados_Dic3!$E$3:$E$99980,Produccion_PJ!$J455,Resultados_Dic3!$A$3:$A$99980,Produccion_PJ!$H455)</f>
        <v>0</v>
      </c>
      <c r="U455" s="21">
        <f>+SUMIFS(Resultados_Dic3!Q$3:Q$99980,Resultados_Dic3!$F$3:$F$99980,Produccion_PJ!$K455,Resultados_Dic3!$D$3:$D$99980,Produccion_PJ!$K$448,Resultados_Dic3!$E$3:$E$99980,Produccion_PJ!$J455,Resultados_Dic3!$A$3:$A$99980,Produccion_PJ!$H455)</f>
        <v>0</v>
      </c>
      <c r="V455" s="21">
        <f>+SUMIFS(Resultados_Dic3!R$3:R$99980,Resultados_Dic3!$F$3:$F$99980,Produccion_PJ!$K455,Resultados_Dic3!$D$3:$D$99980,Produccion_PJ!$K$448,Resultados_Dic3!$E$3:$E$99980,Produccion_PJ!$J455,Resultados_Dic3!$A$3:$A$99980,Produccion_PJ!$H455)</f>
        <v>0</v>
      </c>
      <c r="W455" s="21">
        <f>+SUMIFS(Resultados_Dic3!S$3:S$99980,Resultados_Dic3!$F$3:$F$99980,Produccion_PJ!$K455,Resultados_Dic3!$D$3:$D$99980,Produccion_PJ!$K$448,Resultados_Dic3!$E$3:$E$99980,Produccion_PJ!$J455,Resultados_Dic3!$A$3:$A$99980,Produccion_PJ!$H455)</f>
        <v>0</v>
      </c>
      <c r="X455" s="21">
        <f>+SUMIFS(Resultados_Dic3!T$3:T$99980,Resultados_Dic3!$F$3:$F$99980,Produccion_PJ!$K455,Resultados_Dic3!$D$3:$D$99980,Produccion_PJ!$K$448,Resultados_Dic3!$E$3:$E$99980,Produccion_PJ!$J455,Resultados_Dic3!$A$3:$A$99980,Produccion_PJ!$H455)</f>
        <v>0</v>
      </c>
      <c r="Y455" s="21">
        <f>+SUMIFS(Resultados_Dic3!U$3:U$99980,Resultados_Dic3!$F$3:$F$99980,Produccion_PJ!$K455,Resultados_Dic3!$D$3:$D$99980,Produccion_PJ!$K$448,Resultados_Dic3!$E$3:$E$99980,Produccion_PJ!$J455,Resultados_Dic3!$A$3:$A$99980,Produccion_PJ!$H455)</f>
        <v>0</v>
      </c>
      <c r="Z455" s="21">
        <f>+SUMIFS(Resultados_Dic3!V$3:V$99980,Resultados_Dic3!$F$3:$F$99980,Produccion_PJ!$K455,Resultados_Dic3!$D$3:$D$99980,Produccion_PJ!$K$448,Resultados_Dic3!$E$3:$E$99980,Produccion_PJ!$J455,Resultados_Dic3!$A$3:$A$99980,Produccion_PJ!$H455)</f>
        <v>0</v>
      </c>
      <c r="AA455" s="21">
        <f>+SUMIFS(Resultados_Dic3!W$3:W$99980,Resultados_Dic3!$F$3:$F$99980,Produccion_PJ!$K455,Resultados_Dic3!$D$3:$D$99980,Produccion_PJ!$K$448,Resultados_Dic3!$E$3:$E$99980,Produccion_PJ!$J455,Resultados_Dic3!$A$3:$A$99980,Produccion_PJ!$H455)</f>
        <v>0</v>
      </c>
      <c r="AB455" s="21">
        <f>+SUMIFS(Resultados_Dic3!X$3:X$99980,Resultados_Dic3!$F$3:$F$99980,Produccion_PJ!$K455,Resultados_Dic3!$D$3:$D$99980,Produccion_PJ!$K$448,Resultados_Dic3!$E$3:$E$99980,Produccion_PJ!$J455,Resultados_Dic3!$A$3:$A$99980,Produccion_PJ!$H455)</f>
        <v>0</v>
      </c>
      <c r="AC455" s="21">
        <f>+SUMIFS(Resultados_Dic3!Y$3:Y$99980,Resultados_Dic3!$F$3:$F$99980,Produccion_PJ!$K455,Resultados_Dic3!$D$3:$D$99980,Produccion_PJ!$K$448,Resultados_Dic3!$E$3:$E$99980,Produccion_PJ!$J455,Resultados_Dic3!$A$3:$A$99980,Produccion_PJ!$H455)</f>
        <v>0</v>
      </c>
      <c r="AD455" s="21">
        <f>+SUMIFS(Resultados_Dic3!Z$3:Z$99980,Resultados_Dic3!$F$3:$F$99980,Produccion_PJ!$K455,Resultados_Dic3!$D$3:$D$99980,Produccion_PJ!$K$448,Resultados_Dic3!$E$3:$E$99980,Produccion_PJ!$J455,Resultados_Dic3!$A$3:$A$99980,Produccion_PJ!$H455)</f>
        <v>0</v>
      </c>
      <c r="AE455" s="21">
        <f>+SUMIFS(Resultados_Dic3!AA$3:AA$99980,Resultados_Dic3!$F$3:$F$99980,Produccion_PJ!$K455,Resultados_Dic3!$D$3:$D$99980,Produccion_PJ!$K$448,Resultados_Dic3!$E$3:$E$99980,Produccion_PJ!$J455,Resultados_Dic3!$A$3:$A$99980,Produccion_PJ!$H455)</f>
        <v>0</v>
      </c>
      <c r="AF455" s="21">
        <f>+SUMIFS(Resultados_Dic3!AB$3:AB$99980,Resultados_Dic3!$F$3:$F$99980,Produccion_PJ!$K455,Resultados_Dic3!$D$3:$D$99980,Produccion_PJ!$K$448,Resultados_Dic3!$E$3:$E$99980,Produccion_PJ!$J455,Resultados_Dic3!$A$3:$A$99980,Produccion_PJ!$H455)</f>
        <v>0</v>
      </c>
      <c r="AG455" s="21">
        <f>+SUMIFS(Resultados_Dic3!AC$3:AC$99980,Resultados_Dic3!$F$3:$F$99980,Produccion_PJ!$K455,Resultados_Dic3!$D$3:$D$99980,Produccion_PJ!$K$448,Resultados_Dic3!$E$3:$E$99980,Produccion_PJ!$J455,Resultados_Dic3!$A$3:$A$99980,Produccion_PJ!$H455)</f>
        <v>0</v>
      </c>
      <c r="AH455" s="21">
        <f>+SUMIFS(Resultados_Dic3!AD$3:AD$99980,Resultados_Dic3!$F$3:$F$99980,Produccion_PJ!$K455,Resultados_Dic3!$D$3:$D$99980,Produccion_PJ!$K$448,Resultados_Dic3!$E$3:$E$99980,Produccion_PJ!$J455,Resultados_Dic3!$A$3:$A$99980,Produccion_PJ!$H455)</f>
        <v>0</v>
      </c>
      <c r="AI455" s="21">
        <f>+SUMIFS(Resultados_Dic3!AE$3:AE$99980,Resultados_Dic3!$F$3:$F$99980,Produccion_PJ!$K455,Resultados_Dic3!$D$3:$D$99980,Produccion_PJ!$K$448,Resultados_Dic3!$E$3:$E$99980,Produccion_PJ!$J455,Resultados_Dic3!$A$3:$A$99980,Produccion_PJ!$H455)</f>
        <v>0</v>
      </c>
      <c r="AJ455" s="21">
        <f>+SUMIFS(Resultados_Dic3!AF$3:AF$99980,Resultados_Dic3!$F$3:$F$99980,Produccion_PJ!$K455,Resultados_Dic3!$D$3:$D$99980,Produccion_PJ!$K$448,Resultados_Dic3!$E$3:$E$99980,Produccion_PJ!$J455,Resultados_Dic3!$A$3:$A$99980,Produccion_PJ!$H455)</f>
        <v>0</v>
      </c>
      <c r="AK455" s="21">
        <f>+SUMIFS(Resultados_Dic3!AG$3:AG$99980,Resultados_Dic3!$F$3:$F$99980,Produccion_PJ!$K455,Resultados_Dic3!$D$3:$D$99980,Produccion_PJ!$K$448,Resultados_Dic3!$E$3:$E$99980,Produccion_PJ!$J455,Resultados_Dic3!$A$3:$A$99980,Produccion_PJ!$H455)</f>
        <v>0</v>
      </c>
      <c r="AL455" s="21">
        <f>+SUMIFS(Resultados_Dic3!AH$3:AH$99980,Resultados_Dic3!$F$3:$F$99980,Produccion_PJ!$K455,Resultados_Dic3!$D$3:$D$99980,Produccion_PJ!$K$448,Resultados_Dic3!$E$3:$E$99980,Produccion_PJ!$J455,Resultados_Dic3!$A$3:$A$99980,Produccion_PJ!$H455)</f>
        <v>0</v>
      </c>
      <c r="AM455" s="21">
        <f>+SUMIFS(Resultados_Dic3!AI$3:AI$99980,Resultados_Dic3!$F$3:$F$99980,Produccion_PJ!$K455,Resultados_Dic3!$D$3:$D$99980,Produccion_PJ!$K$448,Resultados_Dic3!$E$3:$E$99980,Produccion_PJ!$J455,Resultados_Dic3!$A$3:$A$99980,Produccion_PJ!$H455)</f>
        <v>0</v>
      </c>
      <c r="AN455" s="21">
        <f>+SUMIFS(Resultados_Dic3!AJ$3:AJ$99980,Resultados_Dic3!$F$3:$F$99980,Produccion_PJ!$K455,Resultados_Dic3!$D$3:$D$99980,Produccion_PJ!$K$448,Resultados_Dic3!$E$3:$E$99980,Produccion_PJ!$J455,Resultados_Dic3!$A$3:$A$99980,Produccion_PJ!$H455)</f>
        <v>0</v>
      </c>
      <c r="AO455" s="21">
        <f>+SUMIFS(Resultados_Dic3!AK$3:AK$99980,Resultados_Dic3!$F$3:$F$99980,Produccion_PJ!$K455,Resultados_Dic3!$D$3:$D$99980,Produccion_PJ!$K$448,Resultados_Dic3!$E$3:$E$99980,Produccion_PJ!$J455,Resultados_Dic3!$A$3:$A$99980,Produccion_PJ!$H455)</f>
        <v>0</v>
      </c>
      <c r="AP455" s="21">
        <f>+SUMIFS(Resultados_Dic3!AL$3:AL$99980,Resultados_Dic3!$F$3:$F$99980,Produccion_PJ!$K455,Resultados_Dic3!$D$3:$D$99980,Produccion_PJ!$K$448,Resultados_Dic3!$E$3:$E$99980,Produccion_PJ!$J455,Resultados_Dic3!$A$3:$A$99980,Produccion_PJ!$H455)</f>
        <v>0</v>
      </c>
      <c r="AQ455" s="21">
        <f>+SUMIFS(Resultados_Dic3!AM$3:AM$99980,Resultados_Dic3!$F$3:$F$99980,Produccion_PJ!$K455,Resultados_Dic3!$D$3:$D$99980,Produccion_PJ!$K$448,Resultados_Dic3!$E$3:$E$99980,Produccion_PJ!$J455,Resultados_Dic3!$A$3:$A$99980,Produccion_PJ!$H455)</f>
        <v>0</v>
      </c>
    </row>
    <row r="456" spans="1:47" x14ac:dyDescent="0.25">
      <c r="H456" s="17" t="str">
        <f t="shared" si="1030"/>
        <v>DIC5</v>
      </c>
      <c r="J456" s="24" t="s">
        <v>82</v>
      </c>
      <c r="K456" s="54" t="s">
        <v>283</v>
      </c>
      <c r="L456" s="21">
        <f>+SUMIFS(Resultados_Dic3!H$3:H$99980,Resultados_Dic3!$F$3:$F$99980,Produccion_PJ!$K456,Resultados_Dic3!$D$3:$D$99980,Produccion_PJ!$K$448,Resultados_Dic3!$E$3:$E$99980,Produccion_PJ!$J456,Resultados_Dic3!$A$3:$A$99980,Produccion_PJ!$H456)</f>
        <v>0</v>
      </c>
      <c r="M456" s="21">
        <f>+SUMIFS(Resultados_Dic3!I$3:I$99980,Resultados_Dic3!$F$3:$F$99980,Produccion_PJ!$K456,Resultados_Dic3!$D$3:$D$99980,Produccion_PJ!$K$448,Resultados_Dic3!$E$3:$E$99980,Produccion_PJ!$J456,Resultados_Dic3!$A$3:$A$99980,Produccion_PJ!$H456)</f>
        <v>0</v>
      </c>
      <c r="N456" s="21">
        <f>+SUMIFS(Resultados_Dic3!J$3:J$99980,Resultados_Dic3!$F$3:$F$99980,Produccion_PJ!$K456,Resultados_Dic3!$D$3:$D$99980,Produccion_PJ!$K$448,Resultados_Dic3!$E$3:$E$99980,Produccion_PJ!$J456,Resultados_Dic3!$A$3:$A$99980,Produccion_PJ!$H456)</f>
        <v>0</v>
      </c>
      <c r="O456" s="21">
        <f>+SUMIFS(Resultados_Dic3!K$3:K$99980,Resultados_Dic3!$F$3:$F$99980,Produccion_PJ!$K456,Resultados_Dic3!$D$3:$D$99980,Produccion_PJ!$K$448,Resultados_Dic3!$E$3:$E$99980,Produccion_PJ!$J456,Resultados_Dic3!$A$3:$A$99980,Produccion_PJ!$H456)</f>
        <v>0</v>
      </c>
      <c r="P456" s="21">
        <f>+SUMIFS(Resultados_Dic3!L$3:L$99980,Resultados_Dic3!$F$3:$F$99980,Produccion_PJ!$K456,Resultados_Dic3!$D$3:$D$99980,Produccion_PJ!$K$448,Resultados_Dic3!$E$3:$E$99980,Produccion_PJ!$J456,Resultados_Dic3!$A$3:$A$99980,Produccion_PJ!$H456)</f>
        <v>0</v>
      </c>
      <c r="Q456" s="21">
        <f>+SUMIFS(Resultados_Dic3!M$3:M$99980,Resultados_Dic3!$F$3:$F$99980,Produccion_PJ!$K456,Resultados_Dic3!$D$3:$D$99980,Produccion_PJ!$K$448,Resultados_Dic3!$E$3:$E$99980,Produccion_PJ!$J456,Resultados_Dic3!$A$3:$A$99980,Produccion_PJ!$H456)</f>
        <v>0</v>
      </c>
      <c r="R456" s="21">
        <f>+SUMIFS(Resultados_Dic3!N$3:N$99980,Resultados_Dic3!$F$3:$F$99980,Produccion_PJ!$K456,Resultados_Dic3!$D$3:$D$99980,Produccion_PJ!$K$448,Resultados_Dic3!$E$3:$E$99980,Produccion_PJ!$J456,Resultados_Dic3!$A$3:$A$99980,Produccion_PJ!$H456)</f>
        <v>0</v>
      </c>
      <c r="S456" s="21">
        <f>+SUMIFS(Resultados_Dic3!O$3:O$99980,Resultados_Dic3!$F$3:$F$99980,Produccion_PJ!$K456,Resultados_Dic3!$D$3:$D$99980,Produccion_PJ!$K$448,Resultados_Dic3!$E$3:$E$99980,Produccion_PJ!$J456,Resultados_Dic3!$A$3:$A$99980,Produccion_PJ!$H456)</f>
        <v>0</v>
      </c>
      <c r="T456" s="21">
        <f>+SUMIFS(Resultados_Dic3!P$3:P$99980,Resultados_Dic3!$F$3:$F$99980,Produccion_PJ!$K456,Resultados_Dic3!$D$3:$D$99980,Produccion_PJ!$K$448,Resultados_Dic3!$E$3:$E$99980,Produccion_PJ!$J456,Resultados_Dic3!$A$3:$A$99980,Produccion_PJ!$H456)</f>
        <v>0</v>
      </c>
      <c r="U456" s="21">
        <f>+SUMIFS(Resultados_Dic3!Q$3:Q$99980,Resultados_Dic3!$F$3:$F$99980,Produccion_PJ!$K456,Resultados_Dic3!$D$3:$D$99980,Produccion_PJ!$K$448,Resultados_Dic3!$E$3:$E$99980,Produccion_PJ!$J456,Resultados_Dic3!$A$3:$A$99980,Produccion_PJ!$H456)</f>
        <v>0</v>
      </c>
      <c r="V456" s="21">
        <f>+SUMIFS(Resultados_Dic3!R$3:R$99980,Resultados_Dic3!$F$3:$F$99980,Produccion_PJ!$K456,Resultados_Dic3!$D$3:$D$99980,Produccion_PJ!$K$448,Resultados_Dic3!$E$3:$E$99980,Produccion_PJ!$J456,Resultados_Dic3!$A$3:$A$99980,Produccion_PJ!$H456)</f>
        <v>0</v>
      </c>
      <c r="W456" s="21">
        <f>+SUMIFS(Resultados_Dic3!S$3:S$99980,Resultados_Dic3!$F$3:$F$99980,Produccion_PJ!$K456,Resultados_Dic3!$D$3:$D$99980,Produccion_PJ!$K$448,Resultados_Dic3!$E$3:$E$99980,Produccion_PJ!$J456,Resultados_Dic3!$A$3:$A$99980,Produccion_PJ!$H456)</f>
        <v>0</v>
      </c>
      <c r="X456" s="21">
        <f>+SUMIFS(Resultados_Dic3!T$3:T$99980,Resultados_Dic3!$F$3:$F$99980,Produccion_PJ!$K456,Resultados_Dic3!$D$3:$D$99980,Produccion_PJ!$K$448,Resultados_Dic3!$E$3:$E$99980,Produccion_PJ!$J456,Resultados_Dic3!$A$3:$A$99980,Produccion_PJ!$H456)</f>
        <v>0</v>
      </c>
      <c r="Y456" s="21">
        <f>+SUMIFS(Resultados_Dic3!U$3:U$99980,Resultados_Dic3!$F$3:$F$99980,Produccion_PJ!$K456,Resultados_Dic3!$D$3:$D$99980,Produccion_PJ!$K$448,Resultados_Dic3!$E$3:$E$99980,Produccion_PJ!$J456,Resultados_Dic3!$A$3:$A$99980,Produccion_PJ!$H456)</f>
        <v>0</v>
      </c>
      <c r="Z456" s="21">
        <f>+SUMIFS(Resultados_Dic3!V$3:V$99980,Resultados_Dic3!$F$3:$F$99980,Produccion_PJ!$K456,Resultados_Dic3!$D$3:$D$99980,Produccion_PJ!$K$448,Resultados_Dic3!$E$3:$E$99980,Produccion_PJ!$J456,Resultados_Dic3!$A$3:$A$99980,Produccion_PJ!$H456)</f>
        <v>0</v>
      </c>
      <c r="AA456" s="21">
        <f>+SUMIFS(Resultados_Dic3!W$3:W$99980,Resultados_Dic3!$F$3:$F$99980,Produccion_PJ!$K456,Resultados_Dic3!$D$3:$D$99980,Produccion_PJ!$K$448,Resultados_Dic3!$E$3:$E$99980,Produccion_PJ!$J456,Resultados_Dic3!$A$3:$A$99980,Produccion_PJ!$H456)</f>
        <v>0</v>
      </c>
      <c r="AB456" s="21">
        <f>+SUMIFS(Resultados_Dic3!X$3:X$99980,Resultados_Dic3!$F$3:$F$99980,Produccion_PJ!$K456,Resultados_Dic3!$D$3:$D$99980,Produccion_PJ!$K$448,Resultados_Dic3!$E$3:$E$99980,Produccion_PJ!$J456,Resultados_Dic3!$A$3:$A$99980,Produccion_PJ!$H456)</f>
        <v>0</v>
      </c>
      <c r="AC456" s="21">
        <f>+SUMIFS(Resultados_Dic3!Y$3:Y$99980,Resultados_Dic3!$F$3:$F$99980,Produccion_PJ!$K456,Resultados_Dic3!$D$3:$D$99980,Produccion_PJ!$K$448,Resultados_Dic3!$E$3:$E$99980,Produccion_PJ!$J456,Resultados_Dic3!$A$3:$A$99980,Produccion_PJ!$H456)</f>
        <v>0</v>
      </c>
      <c r="AD456" s="21">
        <f>+SUMIFS(Resultados_Dic3!Z$3:Z$99980,Resultados_Dic3!$F$3:$F$99980,Produccion_PJ!$K456,Resultados_Dic3!$D$3:$D$99980,Produccion_PJ!$K$448,Resultados_Dic3!$E$3:$E$99980,Produccion_PJ!$J456,Resultados_Dic3!$A$3:$A$99980,Produccion_PJ!$H456)</f>
        <v>0</v>
      </c>
      <c r="AE456" s="21">
        <f>+SUMIFS(Resultados_Dic3!AA$3:AA$99980,Resultados_Dic3!$F$3:$F$99980,Produccion_PJ!$K456,Resultados_Dic3!$D$3:$D$99980,Produccion_PJ!$K$448,Resultados_Dic3!$E$3:$E$99980,Produccion_PJ!$J456,Resultados_Dic3!$A$3:$A$99980,Produccion_PJ!$H456)</f>
        <v>0</v>
      </c>
      <c r="AF456" s="21">
        <f>+SUMIFS(Resultados_Dic3!AB$3:AB$99980,Resultados_Dic3!$F$3:$F$99980,Produccion_PJ!$K456,Resultados_Dic3!$D$3:$D$99980,Produccion_PJ!$K$448,Resultados_Dic3!$E$3:$E$99980,Produccion_PJ!$J456,Resultados_Dic3!$A$3:$A$99980,Produccion_PJ!$H456)</f>
        <v>0</v>
      </c>
      <c r="AG456" s="21">
        <f>+SUMIFS(Resultados_Dic3!AC$3:AC$99980,Resultados_Dic3!$F$3:$F$99980,Produccion_PJ!$K456,Resultados_Dic3!$D$3:$D$99980,Produccion_PJ!$K$448,Resultados_Dic3!$E$3:$E$99980,Produccion_PJ!$J456,Resultados_Dic3!$A$3:$A$99980,Produccion_PJ!$H456)</f>
        <v>0</v>
      </c>
      <c r="AH456" s="21">
        <f>+SUMIFS(Resultados_Dic3!AD$3:AD$99980,Resultados_Dic3!$F$3:$F$99980,Produccion_PJ!$K456,Resultados_Dic3!$D$3:$D$99980,Produccion_PJ!$K$448,Resultados_Dic3!$E$3:$E$99980,Produccion_PJ!$J456,Resultados_Dic3!$A$3:$A$99980,Produccion_PJ!$H456)</f>
        <v>0</v>
      </c>
      <c r="AI456" s="21">
        <f>+SUMIFS(Resultados_Dic3!AE$3:AE$99980,Resultados_Dic3!$F$3:$F$99980,Produccion_PJ!$K456,Resultados_Dic3!$D$3:$D$99980,Produccion_PJ!$K$448,Resultados_Dic3!$E$3:$E$99980,Produccion_PJ!$J456,Resultados_Dic3!$A$3:$A$99980,Produccion_PJ!$H456)</f>
        <v>0</v>
      </c>
      <c r="AJ456" s="21">
        <f>+SUMIFS(Resultados_Dic3!AF$3:AF$99980,Resultados_Dic3!$F$3:$F$99980,Produccion_PJ!$K456,Resultados_Dic3!$D$3:$D$99980,Produccion_PJ!$K$448,Resultados_Dic3!$E$3:$E$99980,Produccion_PJ!$J456,Resultados_Dic3!$A$3:$A$99980,Produccion_PJ!$H456)</f>
        <v>0</v>
      </c>
      <c r="AK456" s="21">
        <f>+SUMIFS(Resultados_Dic3!AG$3:AG$99980,Resultados_Dic3!$F$3:$F$99980,Produccion_PJ!$K456,Resultados_Dic3!$D$3:$D$99980,Produccion_PJ!$K$448,Resultados_Dic3!$E$3:$E$99980,Produccion_PJ!$J456,Resultados_Dic3!$A$3:$A$99980,Produccion_PJ!$H456)</f>
        <v>0</v>
      </c>
      <c r="AL456" s="21">
        <f>+SUMIFS(Resultados_Dic3!AH$3:AH$99980,Resultados_Dic3!$F$3:$F$99980,Produccion_PJ!$K456,Resultados_Dic3!$D$3:$D$99980,Produccion_PJ!$K$448,Resultados_Dic3!$E$3:$E$99980,Produccion_PJ!$J456,Resultados_Dic3!$A$3:$A$99980,Produccion_PJ!$H456)</f>
        <v>0</v>
      </c>
      <c r="AM456" s="21">
        <f>+SUMIFS(Resultados_Dic3!AI$3:AI$99980,Resultados_Dic3!$F$3:$F$99980,Produccion_PJ!$K456,Resultados_Dic3!$D$3:$D$99980,Produccion_PJ!$K$448,Resultados_Dic3!$E$3:$E$99980,Produccion_PJ!$J456,Resultados_Dic3!$A$3:$A$99980,Produccion_PJ!$H456)</f>
        <v>0</v>
      </c>
      <c r="AN456" s="21">
        <f>+SUMIFS(Resultados_Dic3!AJ$3:AJ$99980,Resultados_Dic3!$F$3:$F$99980,Produccion_PJ!$K456,Resultados_Dic3!$D$3:$D$99980,Produccion_PJ!$K$448,Resultados_Dic3!$E$3:$E$99980,Produccion_PJ!$J456,Resultados_Dic3!$A$3:$A$99980,Produccion_PJ!$H456)</f>
        <v>0</v>
      </c>
      <c r="AO456" s="21">
        <f>+SUMIFS(Resultados_Dic3!AK$3:AK$99980,Resultados_Dic3!$F$3:$F$99980,Produccion_PJ!$K456,Resultados_Dic3!$D$3:$D$99980,Produccion_PJ!$K$448,Resultados_Dic3!$E$3:$E$99980,Produccion_PJ!$J456,Resultados_Dic3!$A$3:$A$99980,Produccion_PJ!$H456)</f>
        <v>0</v>
      </c>
      <c r="AP456" s="21">
        <f>+SUMIFS(Resultados_Dic3!AL$3:AL$99980,Resultados_Dic3!$F$3:$F$99980,Produccion_PJ!$K456,Resultados_Dic3!$D$3:$D$99980,Produccion_PJ!$K$448,Resultados_Dic3!$E$3:$E$99980,Produccion_PJ!$J456,Resultados_Dic3!$A$3:$A$99980,Produccion_PJ!$H456)</f>
        <v>0</v>
      </c>
      <c r="AQ456" s="21">
        <f>+SUMIFS(Resultados_Dic3!AM$3:AM$99980,Resultados_Dic3!$F$3:$F$99980,Produccion_PJ!$K456,Resultados_Dic3!$D$3:$D$99980,Produccion_PJ!$K$448,Resultados_Dic3!$E$3:$E$99980,Produccion_PJ!$J456,Resultados_Dic3!$A$3:$A$99980,Produccion_PJ!$H456)</f>
        <v>0</v>
      </c>
    </row>
    <row r="457" spans="1:47" x14ac:dyDescent="0.25">
      <c r="H457" s="17" t="str">
        <f t="shared" si="1030"/>
        <v>DIC5</v>
      </c>
      <c r="J457" s="24" t="s">
        <v>83</v>
      </c>
      <c r="K457" s="54" t="s">
        <v>453</v>
      </c>
      <c r="L457" s="21">
        <f>+SUMIFS(Resultados_Dic3!H$3:H$99980,Resultados_Dic3!$F$3:$F$99980,Produccion_PJ!$K457,Resultados_Dic3!$D$3:$D$99980,Produccion_PJ!$K$448,Resultados_Dic3!$E$3:$E$99980,Produccion_PJ!$J457,Resultados_Dic3!$A$3:$A$99980,Produccion_PJ!$H457)</f>
        <v>0</v>
      </c>
      <c r="M457" s="21">
        <f>+SUMIFS(Resultados_Dic3!I$3:I$99980,Resultados_Dic3!$F$3:$F$99980,Produccion_PJ!$K457,Resultados_Dic3!$D$3:$D$99980,Produccion_PJ!$K$448,Resultados_Dic3!$E$3:$E$99980,Produccion_PJ!$J457,Resultados_Dic3!$A$3:$A$99980,Produccion_PJ!$H457)</f>
        <v>0</v>
      </c>
      <c r="N457" s="21">
        <f>+SUMIFS(Resultados_Dic3!J$3:J$99980,Resultados_Dic3!$F$3:$F$99980,Produccion_PJ!$K457,Resultados_Dic3!$D$3:$D$99980,Produccion_PJ!$K$448,Resultados_Dic3!$E$3:$E$99980,Produccion_PJ!$J457,Resultados_Dic3!$A$3:$A$99980,Produccion_PJ!$H457)</f>
        <v>0</v>
      </c>
      <c r="O457" s="21">
        <f>+SUMIFS(Resultados_Dic3!K$3:K$99980,Resultados_Dic3!$F$3:$F$99980,Produccion_PJ!$K457,Resultados_Dic3!$D$3:$D$99980,Produccion_PJ!$K$448,Resultados_Dic3!$E$3:$E$99980,Produccion_PJ!$J457,Resultados_Dic3!$A$3:$A$99980,Produccion_PJ!$H457)</f>
        <v>0</v>
      </c>
      <c r="P457" s="21">
        <f>+SUMIFS(Resultados_Dic3!L$3:L$99980,Resultados_Dic3!$F$3:$F$99980,Produccion_PJ!$K457,Resultados_Dic3!$D$3:$D$99980,Produccion_PJ!$K$448,Resultados_Dic3!$E$3:$E$99980,Produccion_PJ!$J457,Resultados_Dic3!$A$3:$A$99980,Produccion_PJ!$H457)</f>
        <v>0</v>
      </c>
      <c r="Q457" s="21">
        <f>+SUMIFS(Resultados_Dic3!M$3:M$99980,Resultados_Dic3!$F$3:$F$99980,Produccion_PJ!$K457,Resultados_Dic3!$D$3:$D$99980,Produccion_PJ!$K$448,Resultados_Dic3!$E$3:$E$99980,Produccion_PJ!$J457,Resultados_Dic3!$A$3:$A$99980,Produccion_PJ!$H457)</f>
        <v>0</v>
      </c>
      <c r="R457" s="21">
        <f>+SUMIFS(Resultados_Dic3!N$3:N$99980,Resultados_Dic3!$F$3:$F$99980,Produccion_PJ!$K457,Resultados_Dic3!$D$3:$D$99980,Produccion_PJ!$K$448,Resultados_Dic3!$E$3:$E$99980,Produccion_PJ!$J457,Resultados_Dic3!$A$3:$A$99980,Produccion_PJ!$H457)</f>
        <v>0</v>
      </c>
      <c r="S457" s="21">
        <f>+SUMIFS(Resultados_Dic3!O$3:O$99980,Resultados_Dic3!$F$3:$F$99980,Produccion_PJ!$K457,Resultados_Dic3!$D$3:$D$99980,Produccion_PJ!$K$448,Resultados_Dic3!$E$3:$E$99980,Produccion_PJ!$J457,Resultados_Dic3!$A$3:$A$99980,Produccion_PJ!$H457)</f>
        <v>0</v>
      </c>
      <c r="T457" s="21">
        <f>+SUMIFS(Resultados_Dic3!P$3:P$99980,Resultados_Dic3!$F$3:$F$99980,Produccion_PJ!$K457,Resultados_Dic3!$D$3:$D$99980,Produccion_PJ!$K$448,Resultados_Dic3!$E$3:$E$99980,Produccion_PJ!$J457,Resultados_Dic3!$A$3:$A$99980,Produccion_PJ!$H457)</f>
        <v>0</v>
      </c>
      <c r="U457" s="21">
        <f>+SUMIFS(Resultados_Dic3!Q$3:Q$99980,Resultados_Dic3!$F$3:$F$99980,Produccion_PJ!$K457,Resultados_Dic3!$D$3:$D$99980,Produccion_PJ!$K$448,Resultados_Dic3!$E$3:$E$99980,Produccion_PJ!$J457,Resultados_Dic3!$A$3:$A$99980,Produccion_PJ!$H457)</f>
        <v>0</v>
      </c>
      <c r="V457" s="21">
        <f>+SUMIFS(Resultados_Dic3!R$3:R$99980,Resultados_Dic3!$F$3:$F$99980,Produccion_PJ!$K457,Resultados_Dic3!$D$3:$D$99980,Produccion_PJ!$K$448,Resultados_Dic3!$E$3:$E$99980,Produccion_PJ!$J457,Resultados_Dic3!$A$3:$A$99980,Produccion_PJ!$H457)</f>
        <v>0</v>
      </c>
      <c r="W457" s="21">
        <f>+SUMIFS(Resultados_Dic3!S$3:S$99980,Resultados_Dic3!$F$3:$F$99980,Produccion_PJ!$K457,Resultados_Dic3!$D$3:$D$99980,Produccion_PJ!$K$448,Resultados_Dic3!$E$3:$E$99980,Produccion_PJ!$J457,Resultados_Dic3!$A$3:$A$99980,Produccion_PJ!$H457)</f>
        <v>0</v>
      </c>
      <c r="X457" s="21">
        <f>+SUMIFS(Resultados_Dic3!T$3:T$99980,Resultados_Dic3!$F$3:$F$99980,Produccion_PJ!$K457,Resultados_Dic3!$D$3:$D$99980,Produccion_PJ!$K$448,Resultados_Dic3!$E$3:$E$99980,Produccion_PJ!$J457,Resultados_Dic3!$A$3:$A$99980,Produccion_PJ!$H457)</f>
        <v>0</v>
      </c>
      <c r="Y457" s="21">
        <f>+SUMIFS(Resultados_Dic3!U$3:U$99980,Resultados_Dic3!$F$3:$F$99980,Produccion_PJ!$K457,Resultados_Dic3!$D$3:$D$99980,Produccion_PJ!$K$448,Resultados_Dic3!$E$3:$E$99980,Produccion_PJ!$J457,Resultados_Dic3!$A$3:$A$99980,Produccion_PJ!$H457)</f>
        <v>0</v>
      </c>
      <c r="Z457" s="21">
        <f>+SUMIFS(Resultados_Dic3!V$3:V$99980,Resultados_Dic3!$F$3:$F$99980,Produccion_PJ!$K457,Resultados_Dic3!$D$3:$D$99980,Produccion_PJ!$K$448,Resultados_Dic3!$E$3:$E$99980,Produccion_PJ!$J457,Resultados_Dic3!$A$3:$A$99980,Produccion_PJ!$H457)</f>
        <v>0</v>
      </c>
      <c r="AA457" s="21">
        <f>+SUMIFS(Resultados_Dic3!W$3:W$99980,Resultados_Dic3!$F$3:$F$99980,Produccion_PJ!$K457,Resultados_Dic3!$D$3:$D$99980,Produccion_PJ!$K$448,Resultados_Dic3!$E$3:$E$99980,Produccion_PJ!$J457,Resultados_Dic3!$A$3:$A$99980,Produccion_PJ!$H457)</f>
        <v>0</v>
      </c>
      <c r="AB457" s="21">
        <f>+SUMIFS(Resultados_Dic3!X$3:X$99980,Resultados_Dic3!$F$3:$F$99980,Produccion_PJ!$K457,Resultados_Dic3!$D$3:$D$99980,Produccion_PJ!$K$448,Resultados_Dic3!$E$3:$E$99980,Produccion_PJ!$J457,Resultados_Dic3!$A$3:$A$99980,Produccion_PJ!$H457)</f>
        <v>0</v>
      </c>
      <c r="AC457" s="21">
        <f>+SUMIFS(Resultados_Dic3!Y$3:Y$99980,Resultados_Dic3!$F$3:$F$99980,Produccion_PJ!$K457,Resultados_Dic3!$D$3:$D$99980,Produccion_PJ!$K$448,Resultados_Dic3!$E$3:$E$99980,Produccion_PJ!$J457,Resultados_Dic3!$A$3:$A$99980,Produccion_PJ!$H457)</f>
        <v>0</v>
      </c>
      <c r="AD457" s="21">
        <f>+SUMIFS(Resultados_Dic3!Z$3:Z$99980,Resultados_Dic3!$F$3:$F$99980,Produccion_PJ!$K457,Resultados_Dic3!$D$3:$D$99980,Produccion_PJ!$K$448,Resultados_Dic3!$E$3:$E$99980,Produccion_PJ!$J457,Resultados_Dic3!$A$3:$A$99980,Produccion_PJ!$H457)</f>
        <v>0</v>
      </c>
      <c r="AE457" s="21">
        <f>+SUMIFS(Resultados_Dic3!AA$3:AA$99980,Resultados_Dic3!$F$3:$F$99980,Produccion_PJ!$K457,Resultados_Dic3!$D$3:$D$99980,Produccion_PJ!$K$448,Resultados_Dic3!$E$3:$E$99980,Produccion_PJ!$J457,Resultados_Dic3!$A$3:$A$99980,Produccion_PJ!$H457)</f>
        <v>0</v>
      </c>
      <c r="AF457" s="21">
        <f>+SUMIFS(Resultados_Dic3!AB$3:AB$99980,Resultados_Dic3!$F$3:$F$99980,Produccion_PJ!$K457,Resultados_Dic3!$D$3:$D$99980,Produccion_PJ!$K$448,Resultados_Dic3!$E$3:$E$99980,Produccion_PJ!$J457,Resultados_Dic3!$A$3:$A$99980,Produccion_PJ!$H457)</f>
        <v>0</v>
      </c>
      <c r="AG457" s="21">
        <f>+SUMIFS(Resultados_Dic3!AC$3:AC$99980,Resultados_Dic3!$F$3:$F$99980,Produccion_PJ!$K457,Resultados_Dic3!$D$3:$D$99980,Produccion_PJ!$K$448,Resultados_Dic3!$E$3:$E$99980,Produccion_PJ!$J457,Resultados_Dic3!$A$3:$A$99980,Produccion_PJ!$H457)</f>
        <v>0</v>
      </c>
      <c r="AH457" s="21">
        <f>+SUMIFS(Resultados_Dic3!AD$3:AD$99980,Resultados_Dic3!$F$3:$F$99980,Produccion_PJ!$K457,Resultados_Dic3!$D$3:$D$99980,Produccion_PJ!$K$448,Resultados_Dic3!$E$3:$E$99980,Produccion_PJ!$J457,Resultados_Dic3!$A$3:$A$99980,Produccion_PJ!$H457)</f>
        <v>0</v>
      </c>
      <c r="AI457" s="21">
        <f>+SUMIFS(Resultados_Dic3!AE$3:AE$99980,Resultados_Dic3!$F$3:$F$99980,Produccion_PJ!$K457,Resultados_Dic3!$D$3:$D$99980,Produccion_PJ!$K$448,Resultados_Dic3!$E$3:$E$99980,Produccion_PJ!$J457,Resultados_Dic3!$A$3:$A$99980,Produccion_PJ!$H457)</f>
        <v>0</v>
      </c>
      <c r="AJ457" s="21">
        <f>+SUMIFS(Resultados_Dic3!AF$3:AF$99980,Resultados_Dic3!$F$3:$F$99980,Produccion_PJ!$K457,Resultados_Dic3!$D$3:$D$99980,Produccion_PJ!$K$448,Resultados_Dic3!$E$3:$E$99980,Produccion_PJ!$J457,Resultados_Dic3!$A$3:$A$99980,Produccion_PJ!$H457)</f>
        <v>0</v>
      </c>
      <c r="AK457" s="21">
        <f>+SUMIFS(Resultados_Dic3!AG$3:AG$99980,Resultados_Dic3!$F$3:$F$99980,Produccion_PJ!$K457,Resultados_Dic3!$D$3:$D$99980,Produccion_PJ!$K$448,Resultados_Dic3!$E$3:$E$99980,Produccion_PJ!$J457,Resultados_Dic3!$A$3:$A$99980,Produccion_PJ!$H457)</f>
        <v>0</v>
      </c>
      <c r="AL457" s="21">
        <f>+SUMIFS(Resultados_Dic3!AH$3:AH$99980,Resultados_Dic3!$F$3:$F$99980,Produccion_PJ!$K457,Resultados_Dic3!$D$3:$D$99980,Produccion_PJ!$K$448,Resultados_Dic3!$E$3:$E$99980,Produccion_PJ!$J457,Resultados_Dic3!$A$3:$A$99980,Produccion_PJ!$H457)</f>
        <v>0</v>
      </c>
      <c r="AM457" s="21">
        <f>+SUMIFS(Resultados_Dic3!AI$3:AI$99980,Resultados_Dic3!$F$3:$F$99980,Produccion_PJ!$K457,Resultados_Dic3!$D$3:$D$99980,Produccion_PJ!$K$448,Resultados_Dic3!$E$3:$E$99980,Produccion_PJ!$J457,Resultados_Dic3!$A$3:$A$99980,Produccion_PJ!$H457)</f>
        <v>0</v>
      </c>
      <c r="AN457" s="21">
        <f>+SUMIFS(Resultados_Dic3!AJ$3:AJ$99980,Resultados_Dic3!$F$3:$F$99980,Produccion_PJ!$K457,Resultados_Dic3!$D$3:$D$99980,Produccion_PJ!$K$448,Resultados_Dic3!$E$3:$E$99980,Produccion_PJ!$J457,Resultados_Dic3!$A$3:$A$99980,Produccion_PJ!$H457)</f>
        <v>0</v>
      </c>
      <c r="AO457" s="21">
        <f>+SUMIFS(Resultados_Dic3!AK$3:AK$99980,Resultados_Dic3!$F$3:$F$99980,Produccion_PJ!$K457,Resultados_Dic3!$D$3:$D$99980,Produccion_PJ!$K$448,Resultados_Dic3!$E$3:$E$99980,Produccion_PJ!$J457,Resultados_Dic3!$A$3:$A$99980,Produccion_PJ!$H457)</f>
        <v>0</v>
      </c>
      <c r="AP457" s="21">
        <f>+SUMIFS(Resultados_Dic3!AL$3:AL$99980,Resultados_Dic3!$F$3:$F$99980,Produccion_PJ!$K457,Resultados_Dic3!$D$3:$D$99980,Produccion_PJ!$K$448,Resultados_Dic3!$E$3:$E$99980,Produccion_PJ!$J457,Resultados_Dic3!$A$3:$A$99980,Produccion_PJ!$H457)</f>
        <v>0</v>
      </c>
      <c r="AQ457" s="21">
        <f>+SUMIFS(Resultados_Dic3!AM$3:AM$99980,Resultados_Dic3!$F$3:$F$99980,Produccion_PJ!$K457,Resultados_Dic3!$D$3:$D$99980,Produccion_PJ!$K$448,Resultados_Dic3!$E$3:$E$99980,Produccion_PJ!$J457,Resultados_Dic3!$A$3:$A$99980,Produccion_PJ!$H457)</f>
        <v>0</v>
      </c>
    </row>
    <row r="458" spans="1:47" s="68" customFormat="1" x14ac:dyDescent="0.25">
      <c r="A458" s="70"/>
      <c r="F458" s="95"/>
      <c r="H458" s="71"/>
      <c r="I458" s="71"/>
      <c r="L458" s="69">
        <f>+SUM(L451:L457)</f>
        <v>0</v>
      </c>
      <c r="M458" s="69">
        <f t="shared" ref="M458" si="1031">+SUM(M451:M457)</f>
        <v>0</v>
      </c>
      <c r="N458" s="69">
        <f t="shared" ref="N458" si="1032">+SUM(N451:N457)</f>
        <v>0</v>
      </c>
      <c r="O458" s="69">
        <f t="shared" ref="O458" si="1033">+SUM(O451:O457)</f>
        <v>0</v>
      </c>
      <c r="P458" s="69">
        <f t="shared" ref="P458" si="1034">+SUM(P451:P457)</f>
        <v>0</v>
      </c>
      <c r="Q458" s="69">
        <f t="shared" ref="Q458" si="1035">+SUM(Q451:Q457)</f>
        <v>0</v>
      </c>
      <c r="R458" s="69">
        <f t="shared" ref="R458" si="1036">+SUM(R451:R457)</f>
        <v>0</v>
      </c>
      <c r="S458" s="69">
        <f t="shared" ref="S458" si="1037">+SUM(S451:S457)</f>
        <v>0</v>
      </c>
      <c r="T458" s="69">
        <f t="shared" ref="T458" si="1038">+SUM(T451:T457)</f>
        <v>0</v>
      </c>
      <c r="U458" s="69">
        <f t="shared" ref="U458" si="1039">+SUM(U451:U457)</f>
        <v>0</v>
      </c>
      <c r="V458" s="69">
        <f t="shared" ref="V458" si="1040">+SUM(V451:V457)</f>
        <v>0</v>
      </c>
      <c r="W458" s="69">
        <f t="shared" ref="W458" si="1041">+SUM(W451:W457)</f>
        <v>0</v>
      </c>
      <c r="X458" s="69">
        <f t="shared" ref="X458" si="1042">+SUM(X451:X457)</f>
        <v>0</v>
      </c>
      <c r="Y458" s="69">
        <f t="shared" ref="Y458" si="1043">+SUM(Y451:Y457)</f>
        <v>0</v>
      </c>
      <c r="Z458" s="69">
        <f t="shared" ref="Z458" si="1044">+SUM(Z451:Z457)</f>
        <v>0</v>
      </c>
      <c r="AA458" s="69">
        <f t="shared" ref="AA458" si="1045">+SUM(AA451:AA457)</f>
        <v>0</v>
      </c>
      <c r="AB458" s="69">
        <f t="shared" ref="AB458" si="1046">+SUM(AB451:AB457)</f>
        <v>0</v>
      </c>
      <c r="AC458" s="69">
        <f t="shared" ref="AC458" si="1047">+SUM(AC451:AC457)</f>
        <v>0</v>
      </c>
      <c r="AD458" s="69">
        <f t="shared" ref="AD458" si="1048">+SUM(AD451:AD457)</f>
        <v>0</v>
      </c>
      <c r="AE458" s="69">
        <f t="shared" ref="AE458" si="1049">+SUM(AE451:AE457)</f>
        <v>0</v>
      </c>
      <c r="AF458" s="69">
        <f t="shared" ref="AF458" si="1050">+SUM(AF451:AF457)</f>
        <v>0</v>
      </c>
      <c r="AG458" s="69">
        <f t="shared" ref="AG458" si="1051">+SUM(AG451:AG457)</f>
        <v>0</v>
      </c>
      <c r="AH458" s="69">
        <f t="shared" ref="AH458" si="1052">+SUM(AH451:AH457)</f>
        <v>0</v>
      </c>
      <c r="AI458" s="69">
        <f t="shared" ref="AI458" si="1053">+SUM(AI451:AI457)</f>
        <v>0</v>
      </c>
      <c r="AJ458" s="69">
        <f t="shared" ref="AJ458" si="1054">+SUM(AJ451:AJ457)</f>
        <v>0</v>
      </c>
      <c r="AK458" s="69">
        <f t="shared" ref="AK458" si="1055">+SUM(AK451:AK457)</f>
        <v>0</v>
      </c>
      <c r="AL458" s="69">
        <f t="shared" ref="AL458" si="1056">+SUM(AL451:AL457)</f>
        <v>0</v>
      </c>
      <c r="AM458" s="69">
        <f t="shared" ref="AM458" si="1057">+SUM(AM451:AM457)</f>
        <v>0</v>
      </c>
      <c r="AN458" s="69">
        <f t="shared" ref="AN458" si="1058">+SUM(AN451:AN457)</f>
        <v>0</v>
      </c>
      <c r="AO458" s="69">
        <f t="shared" ref="AO458" si="1059">+SUM(AO451:AO457)</f>
        <v>0</v>
      </c>
      <c r="AP458" s="69">
        <f t="shared" ref="AP458" si="1060">+SUM(AP451:AP457)</f>
        <v>0</v>
      </c>
      <c r="AQ458" s="69">
        <f t="shared" ref="AQ458" si="1061">+SUM(AQ451:AQ457)</f>
        <v>0</v>
      </c>
    </row>
    <row r="460" spans="1:47" s="80" customFormat="1" ht="18.75" x14ac:dyDescent="0.3">
      <c r="F460" s="93"/>
      <c r="H460" s="88"/>
      <c r="I460" s="88"/>
      <c r="K460" s="89" t="s">
        <v>457</v>
      </c>
    </row>
    <row r="461" spans="1:47" x14ac:dyDescent="0.25">
      <c r="J461" s="106" t="s">
        <v>348</v>
      </c>
      <c r="K461" s="41" t="s">
        <v>26</v>
      </c>
    </row>
    <row r="462" spans="1:47" x14ac:dyDescent="0.25">
      <c r="H462" s="12"/>
      <c r="I462" s="12"/>
      <c r="J462" s="15"/>
      <c r="K462" s="23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</row>
    <row r="463" spans="1:47" x14ac:dyDescent="0.25">
      <c r="L463" s="40">
        <v>2019</v>
      </c>
      <c r="M463" s="40">
        <v>2020</v>
      </c>
      <c r="N463" s="40">
        <v>2021</v>
      </c>
      <c r="O463" s="40">
        <v>2022</v>
      </c>
      <c r="P463" s="40">
        <v>2023</v>
      </c>
      <c r="Q463" s="40">
        <v>2024</v>
      </c>
      <c r="R463" s="40">
        <v>2025</v>
      </c>
      <c r="S463" s="40">
        <v>2026</v>
      </c>
      <c r="T463" s="40">
        <v>2027</v>
      </c>
      <c r="U463" s="40">
        <v>2028</v>
      </c>
      <c r="V463" s="40">
        <v>2029</v>
      </c>
      <c r="W463" s="40">
        <v>2030</v>
      </c>
      <c r="X463" s="40">
        <v>2031</v>
      </c>
      <c r="Y463" s="40">
        <v>2032</v>
      </c>
      <c r="Z463" s="40">
        <v>2033</v>
      </c>
      <c r="AA463" s="40">
        <v>2034</v>
      </c>
      <c r="AB463" s="40">
        <v>2035</v>
      </c>
      <c r="AC463" s="40">
        <v>2036</v>
      </c>
      <c r="AD463" s="40">
        <v>2037</v>
      </c>
      <c r="AE463" s="40">
        <v>2038</v>
      </c>
      <c r="AF463" s="40">
        <v>2039</v>
      </c>
      <c r="AG463" s="40">
        <v>2040</v>
      </c>
      <c r="AH463" s="40">
        <v>2041</v>
      </c>
      <c r="AI463" s="40">
        <v>2042</v>
      </c>
      <c r="AJ463" s="40">
        <v>2043</v>
      </c>
      <c r="AK463" s="40">
        <v>2044</v>
      </c>
      <c r="AL463" s="40">
        <v>2045</v>
      </c>
      <c r="AM463" s="40">
        <v>2046</v>
      </c>
      <c r="AN463" s="40">
        <v>2047</v>
      </c>
      <c r="AO463" s="40">
        <v>2048</v>
      </c>
      <c r="AP463" s="40">
        <v>2049</v>
      </c>
      <c r="AQ463" s="40">
        <v>2050</v>
      </c>
    </row>
    <row r="464" spans="1:47" x14ac:dyDescent="0.25">
      <c r="H464" s="17" t="str">
        <f>+$H$1</f>
        <v>DIC5</v>
      </c>
      <c r="J464" s="61" t="s">
        <v>72</v>
      </c>
      <c r="K464" s="19" t="s">
        <v>320</v>
      </c>
      <c r="L464" s="21">
        <f>+L477+L490</f>
        <v>0</v>
      </c>
      <c r="M464" s="21">
        <f t="shared" ref="M464:AQ470" si="1062">+M477+M490</f>
        <v>0</v>
      </c>
      <c r="N464" s="21">
        <f t="shared" si="1062"/>
        <v>0</v>
      </c>
      <c r="O464" s="21">
        <f t="shared" si="1062"/>
        <v>0</v>
      </c>
      <c r="P464" s="21">
        <f t="shared" si="1062"/>
        <v>0</v>
      </c>
      <c r="Q464" s="21">
        <f t="shared" si="1062"/>
        <v>0</v>
      </c>
      <c r="R464" s="21">
        <f t="shared" si="1062"/>
        <v>0</v>
      </c>
      <c r="S464" s="21">
        <f t="shared" si="1062"/>
        <v>0</v>
      </c>
      <c r="T464" s="21">
        <f t="shared" si="1062"/>
        <v>0</v>
      </c>
      <c r="U464" s="21">
        <f t="shared" si="1062"/>
        <v>0</v>
      </c>
      <c r="V464" s="21">
        <f t="shared" si="1062"/>
        <v>0</v>
      </c>
      <c r="W464" s="21">
        <f t="shared" si="1062"/>
        <v>0</v>
      </c>
      <c r="X464" s="21">
        <f t="shared" si="1062"/>
        <v>0</v>
      </c>
      <c r="Y464" s="21">
        <f t="shared" si="1062"/>
        <v>0</v>
      </c>
      <c r="Z464" s="21">
        <f t="shared" si="1062"/>
        <v>0</v>
      </c>
      <c r="AA464" s="21">
        <f t="shared" si="1062"/>
        <v>0</v>
      </c>
      <c r="AB464" s="21">
        <f t="shared" si="1062"/>
        <v>0</v>
      </c>
      <c r="AC464" s="21">
        <f t="shared" si="1062"/>
        <v>0</v>
      </c>
      <c r="AD464" s="21">
        <f t="shared" si="1062"/>
        <v>0</v>
      </c>
      <c r="AE464" s="21">
        <f t="shared" si="1062"/>
        <v>0</v>
      </c>
      <c r="AF464" s="21">
        <f t="shared" si="1062"/>
        <v>0</v>
      </c>
      <c r="AG464" s="21">
        <f t="shared" si="1062"/>
        <v>0</v>
      </c>
      <c r="AH464" s="21">
        <f t="shared" si="1062"/>
        <v>0</v>
      </c>
      <c r="AI464" s="21">
        <f t="shared" si="1062"/>
        <v>0</v>
      </c>
      <c r="AJ464" s="21">
        <f t="shared" si="1062"/>
        <v>0</v>
      </c>
      <c r="AK464" s="21">
        <f t="shared" si="1062"/>
        <v>0</v>
      </c>
      <c r="AL464" s="21">
        <f t="shared" si="1062"/>
        <v>0</v>
      </c>
      <c r="AM464" s="21">
        <f t="shared" si="1062"/>
        <v>0</v>
      </c>
      <c r="AN464" s="21">
        <f t="shared" si="1062"/>
        <v>0</v>
      </c>
      <c r="AO464" s="21">
        <f t="shared" si="1062"/>
        <v>0</v>
      </c>
      <c r="AP464" s="21">
        <f t="shared" si="1062"/>
        <v>0</v>
      </c>
      <c r="AQ464" s="21">
        <f t="shared" si="1062"/>
        <v>0</v>
      </c>
    </row>
    <row r="465" spans="1:47" x14ac:dyDescent="0.25">
      <c r="H465" s="17" t="str">
        <f t="shared" ref="H465:H470" si="1063">+$H$1</f>
        <v>DIC5</v>
      </c>
      <c r="J465" s="61" t="s">
        <v>73</v>
      </c>
      <c r="K465" s="19" t="s">
        <v>322</v>
      </c>
      <c r="L465" s="21">
        <f t="shared" ref="L465:AA470" si="1064">+L478+L491</f>
        <v>3.8271345540591999</v>
      </c>
      <c r="M465" s="21">
        <f t="shared" si="1064"/>
        <v>3.6406053971599697</v>
      </c>
      <c r="N465" s="21">
        <f t="shared" si="1064"/>
        <v>3.26485977255521</v>
      </c>
      <c r="O465" s="21">
        <f t="shared" si="1064"/>
        <v>3.1707215719721003</v>
      </c>
      <c r="P465" s="21">
        <f t="shared" si="1064"/>
        <v>1.884188297694223</v>
      </c>
      <c r="Q465" s="21">
        <f t="shared" si="1064"/>
        <v>1.7857307665156048</v>
      </c>
      <c r="R465" s="21">
        <f t="shared" si="1064"/>
        <v>1.687273235336977</v>
      </c>
      <c r="S465" s="21">
        <f t="shared" si="1064"/>
        <v>1.6091973096185239</v>
      </c>
      <c r="T465" s="21">
        <f t="shared" si="1064"/>
        <v>0.74377532466972496</v>
      </c>
      <c r="U465" s="21">
        <f t="shared" si="1064"/>
        <v>0.46898167285820702</v>
      </c>
      <c r="V465" s="21">
        <f t="shared" si="1064"/>
        <v>0.239776878156471</v>
      </c>
      <c r="W465" s="21">
        <f t="shared" si="1064"/>
        <v>0.233963108457166</v>
      </c>
      <c r="X465" s="21">
        <f t="shared" si="1064"/>
        <v>0.233963108457166</v>
      </c>
      <c r="Y465" s="21">
        <f t="shared" si="1064"/>
        <v>8.2522964764635706E-2</v>
      </c>
      <c r="Z465" s="21">
        <f t="shared" si="1064"/>
        <v>0</v>
      </c>
      <c r="AA465" s="21">
        <f t="shared" si="1064"/>
        <v>0</v>
      </c>
      <c r="AB465" s="21">
        <f t="shared" si="1062"/>
        <v>0</v>
      </c>
      <c r="AC465" s="21">
        <f t="shared" si="1062"/>
        <v>0</v>
      </c>
      <c r="AD465" s="21">
        <f t="shared" si="1062"/>
        <v>0</v>
      </c>
      <c r="AE465" s="21">
        <f t="shared" si="1062"/>
        <v>0</v>
      </c>
      <c r="AF465" s="21">
        <f t="shared" si="1062"/>
        <v>0</v>
      </c>
      <c r="AG465" s="21">
        <f t="shared" si="1062"/>
        <v>0</v>
      </c>
      <c r="AH465" s="21">
        <f t="shared" si="1062"/>
        <v>0</v>
      </c>
      <c r="AI465" s="21">
        <f t="shared" si="1062"/>
        <v>0</v>
      </c>
      <c r="AJ465" s="21">
        <f t="shared" si="1062"/>
        <v>0</v>
      </c>
      <c r="AK465" s="21">
        <f t="shared" si="1062"/>
        <v>0</v>
      </c>
      <c r="AL465" s="21">
        <f t="shared" si="1062"/>
        <v>0</v>
      </c>
      <c r="AM465" s="21">
        <f t="shared" si="1062"/>
        <v>0</v>
      </c>
      <c r="AN465" s="21">
        <f t="shared" si="1062"/>
        <v>0</v>
      </c>
      <c r="AO465" s="21">
        <f t="shared" si="1062"/>
        <v>0</v>
      </c>
      <c r="AP465" s="21">
        <f t="shared" si="1062"/>
        <v>0</v>
      </c>
      <c r="AQ465" s="21">
        <f t="shared" si="1062"/>
        <v>0</v>
      </c>
    </row>
    <row r="466" spans="1:47" x14ac:dyDescent="0.25">
      <c r="H466" s="17" t="str">
        <f t="shared" si="1063"/>
        <v>DIC5</v>
      </c>
      <c r="J466" s="61" t="s">
        <v>73</v>
      </c>
      <c r="K466" s="19" t="s">
        <v>324</v>
      </c>
      <c r="L466" s="21">
        <f t="shared" si="1064"/>
        <v>0</v>
      </c>
      <c r="M466" s="21">
        <f t="shared" si="1062"/>
        <v>0</v>
      </c>
      <c r="N466" s="21">
        <f t="shared" si="1062"/>
        <v>0</v>
      </c>
      <c r="O466" s="21">
        <f t="shared" si="1062"/>
        <v>0</v>
      </c>
      <c r="P466" s="21">
        <f t="shared" si="1062"/>
        <v>0</v>
      </c>
      <c r="Q466" s="21">
        <f t="shared" si="1062"/>
        <v>0</v>
      </c>
      <c r="R466" s="21">
        <f t="shared" si="1062"/>
        <v>0</v>
      </c>
      <c r="S466" s="21">
        <f t="shared" si="1062"/>
        <v>0</v>
      </c>
      <c r="T466" s="21">
        <f t="shared" si="1062"/>
        <v>0</v>
      </c>
      <c r="U466" s="21">
        <f t="shared" si="1062"/>
        <v>0</v>
      </c>
      <c r="V466" s="21">
        <f t="shared" si="1062"/>
        <v>0</v>
      </c>
      <c r="W466" s="21">
        <f t="shared" si="1062"/>
        <v>0</v>
      </c>
      <c r="X466" s="21">
        <f t="shared" si="1062"/>
        <v>0</v>
      </c>
      <c r="Y466" s="21">
        <f t="shared" si="1062"/>
        <v>0</v>
      </c>
      <c r="Z466" s="21">
        <f t="shared" si="1062"/>
        <v>0</v>
      </c>
      <c r="AA466" s="21">
        <f t="shared" si="1062"/>
        <v>0</v>
      </c>
      <c r="AB466" s="21">
        <f t="shared" si="1062"/>
        <v>0</v>
      </c>
      <c r="AC466" s="21">
        <f t="shared" si="1062"/>
        <v>0</v>
      </c>
      <c r="AD466" s="21">
        <f t="shared" si="1062"/>
        <v>0</v>
      </c>
      <c r="AE466" s="21">
        <f t="shared" si="1062"/>
        <v>0</v>
      </c>
      <c r="AF466" s="21">
        <f t="shared" si="1062"/>
        <v>0</v>
      </c>
      <c r="AG466" s="21">
        <f t="shared" si="1062"/>
        <v>0</v>
      </c>
      <c r="AH466" s="21">
        <f t="shared" si="1062"/>
        <v>0</v>
      </c>
      <c r="AI466" s="21">
        <f t="shared" si="1062"/>
        <v>0</v>
      </c>
      <c r="AJ466" s="21">
        <f t="shared" si="1062"/>
        <v>0</v>
      </c>
      <c r="AK466" s="21">
        <f t="shared" si="1062"/>
        <v>0</v>
      </c>
      <c r="AL466" s="21">
        <f t="shared" si="1062"/>
        <v>0</v>
      </c>
      <c r="AM466" s="21">
        <f t="shared" si="1062"/>
        <v>0</v>
      </c>
      <c r="AN466" s="21">
        <f t="shared" si="1062"/>
        <v>0</v>
      </c>
      <c r="AO466" s="21">
        <f t="shared" si="1062"/>
        <v>0</v>
      </c>
      <c r="AP466" s="21">
        <f t="shared" si="1062"/>
        <v>0</v>
      </c>
      <c r="AQ466" s="21">
        <f t="shared" si="1062"/>
        <v>0</v>
      </c>
    </row>
    <row r="467" spans="1:47" x14ac:dyDescent="0.25">
      <c r="H467" s="17" t="str">
        <f t="shared" si="1063"/>
        <v>DIC5</v>
      </c>
      <c r="J467" s="61" t="s">
        <v>74</v>
      </c>
      <c r="K467" s="19" t="s">
        <v>326</v>
      </c>
      <c r="L467" s="21">
        <f t="shared" si="1064"/>
        <v>0</v>
      </c>
      <c r="M467" s="21">
        <f t="shared" si="1062"/>
        <v>0</v>
      </c>
      <c r="N467" s="21">
        <f t="shared" si="1062"/>
        <v>0</v>
      </c>
      <c r="O467" s="21">
        <f t="shared" si="1062"/>
        <v>0</v>
      </c>
      <c r="P467" s="21">
        <f t="shared" si="1062"/>
        <v>0</v>
      </c>
      <c r="Q467" s="21">
        <f t="shared" si="1062"/>
        <v>8.8985530514990308E-3</v>
      </c>
      <c r="R467" s="21">
        <f t="shared" si="1062"/>
        <v>8.4239635554190801E-3</v>
      </c>
      <c r="S467" s="21">
        <f t="shared" si="1062"/>
        <v>9.5972017882192196E-4</v>
      </c>
      <c r="T467" s="21">
        <f t="shared" si="1062"/>
        <v>0</v>
      </c>
      <c r="U467" s="21">
        <f t="shared" si="1062"/>
        <v>0</v>
      </c>
      <c r="V467" s="21">
        <f t="shared" si="1062"/>
        <v>0</v>
      </c>
      <c r="W467" s="21">
        <f t="shared" si="1062"/>
        <v>0</v>
      </c>
      <c r="X467" s="21">
        <f t="shared" si="1062"/>
        <v>0</v>
      </c>
      <c r="Y467" s="21">
        <f t="shared" si="1062"/>
        <v>0</v>
      </c>
      <c r="Z467" s="21">
        <f t="shared" si="1062"/>
        <v>0</v>
      </c>
      <c r="AA467" s="21">
        <f t="shared" si="1062"/>
        <v>0</v>
      </c>
      <c r="AB467" s="21">
        <f t="shared" si="1062"/>
        <v>0</v>
      </c>
      <c r="AC467" s="21">
        <f t="shared" si="1062"/>
        <v>0</v>
      </c>
      <c r="AD467" s="21">
        <f t="shared" si="1062"/>
        <v>0</v>
      </c>
      <c r="AE467" s="21">
        <f t="shared" si="1062"/>
        <v>0</v>
      </c>
      <c r="AF467" s="21">
        <f t="shared" si="1062"/>
        <v>0</v>
      </c>
      <c r="AG467" s="21">
        <f t="shared" si="1062"/>
        <v>0</v>
      </c>
      <c r="AH467" s="21">
        <f t="shared" si="1062"/>
        <v>0</v>
      </c>
      <c r="AI467" s="21">
        <f t="shared" si="1062"/>
        <v>0</v>
      </c>
      <c r="AJ467" s="21">
        <f t="shared" si="1062"/>
        <v>0</v>
      </c>
      <c r="AK467" s="21">
        <f t="shared" si="1062"/>
        <v>0</v>
      </c>
      <c r="AL467" s="21">
        <f t="shared" si="1062"/>
        <v>0</v>
      </c>
      <c r="AM467" s="21">
        <f t="shared" si="1062"/>
        <v>0</v>
      </c>
      <c r="AN467" s="21">
        <f t="shared" si="1062"/>
        <v>0</v>
      </c>
      <c r="AO467" s="21">
        <f t="shared" si="1062"/>
        <v>0</v>
      </c>
      <c r="AP467" s="21">
        <f t="shared" si="1062"/>
        <v>0</v>
      </c>
      <c r="AQ467" s="21">
        <f t="shared" si="1062"/>
        <v>0</v>
      </c>
    </row>
    <row r="468" spans="1:47" x14ac:dyDescent="0.25">
      <c r="H468" s="17" t="str">
        <f t="shared" si="1063"/>
        <v>DIC5</v>
      </c>
      <c r="J468" s="61" t="s">
        <v>75</v>
      </c>
      <c r="K468" s="19" t="s">
        <v>328</v>
      </c>
      <c r="L468" s="21">
        <f t="shared" si="1064"/>
        <v>0</v>
      </c>
      <c r="M468" s="21">
        <f t="shared" si="1062"/>
        <v>0</v>
      </c>
      <c r="N468" s="21">
        <f t="shared" si="1062"/>
        <v>0</v>
      </c>
      <c r="O468" s="21">
        <f t="shared" si="1062"/>
        <v>0</v>
      </c>
      <c r="P468" s="21">
        <f t="shared" si="1062"/>
        <v>0</v>
      </c>
      <c r="Q468" s="21">
        <f t="shared" si="1062"/>
        <v>0</v>
      </c>
      <c r="R468" s="21">
        <f t="shared" si="1062"/>
        <v>0</v>
      </c>
      <c r="S468" s="21">
        <f t="shared" si="1062"/>
        <v>0</v>
      </c>
      <c r="T468" s="21">
        <f t="shared" si="1062"/>
        <v>0</v>
      </c>
      <c r="U468" s="21">
        <f t="shared" si="1062"/>
        <v>0</v>
      </c>
      <c r="V468" s="21">
        <f t="shared" si="1062"/>
        <v>0</v>
      </c>
      <c r="W468" s="21">
        <f t="shared" si="1062"/>
        <v>0</v>
      </c>
      <c r="X468" s="21">
        <f t="shared" si="1062"/>
        <v>0</v>
      </c>
      <c r="Y468" s="21">
        <f t="shared" si="1062"/>
        <v>0</v>
      </c>
      <c r="Z468" s="21">
        <f t="shared" si="1062"/>
        <v>0</v>
      </c>
      <c r="AA468" s="21">
        <f t="shared" si="1062"/>
        <v>0</v>
      </c>
      <c r="AB468" s="21">
        <f t="shared" si="1062"/>
        <v>0</v>
      </c>
      <c r="AC468" s="21">
        <f t="shared" si="1062"/>
        <v>0</v>
      </c>
      <c r="AD468" s="21">
        <f t="shared" si="1062"/>
        <v>0</v>
      </c>
      <c r="AE468" s="21">
        <f t="shared" si="1062"/>
        <v>0</v>
      </c>
      <c r="AF468" s="21">
        <f t="shared" si="1062"/>
        <v>0</v>
      </c>
      <c r="AG468" s="21">
        <f t="shared" si="1062"/>
        <v>0</v>
      </c>
      <c r="AH468" s="21">
        <f t="shared" si="1062"/>
        <v>0</v>
      </c>
      <c r="AI468" s="21">
        <f t="shared" si="1062"/>
        <v>0</v>
      </c>
      <c r="AJ468" s="21">
        <f t="shared" si="1062"/>
        <v>0</v>
      </c>
      <c r="AK468" s="21">
        <f t="shared" si="1062"/>
        <v>0</v>
      </c>
      <c r="AL468" s="21">
        <f t="shared" si="1062"/>
        <v>0</v>
      </c>
      <c r="AM468" s="21">
        <f t="shared" si="1062"/>
        <v>0</v>
      </c>
      <c r="AN468" s="21">
        <f t="shared" si="1062"/>
        <v>0</v>
      </c>
      <c r="AO468" s="21">
        <f t="shared" si="1062"/>
        <v>0</v>
      </c>
      <c r="AP468" s="21">
        <f t="shared" si="1062"/>
        <v>0</v>
      </c>
      <c r="AQ468" s="21">
        <f t="shared" si="1062"/>
        <v>0</v>
      </c>
    </row>
    <row r="469" spans="1:47" x14ac:dyDescent="0.25">
      <c r="H469" s="17" t="str">
        <f t="shared" si="1063"/>
        <v>DIC5</v>
      </c>
      <c r="J469" s="61" t="s">
        <v>76</v>
      </c>
      <c r="K469" s="19" t="s">
        <v>330</v>
      </c>
      <c r="L469" s="21">
        <f t="shared" si="1064"/>
        <v>0.23910766555569599</v>
      </c>
      <c r="M469" s="21">
        <f t="shared" si="1062"/>
        <v>0.21349143803894799</v>
      </c>
      <c r="N469" s="21">
        <f t="shared" si="1062"/>
        <v>0.18648228151903301</v>
      </c>
      <c r="O469" s="21">
        <f t="shared" si="1062"/>
        <v>0.15947312499911701</v>
      </c>
      <c r="P469" s="21">
        <f t="shared" si="1062"/>
        <v>0.132463968479201</v>
      </c>
      <c r="Q469" s="21">
        <f t="shared" si="1062"/>
        <v>0.10351422098658999</v>
      </c>
      <c r="R469" s="21">
        <f t="shared" si="1062"/>
        <v>7.4564473493978795E-2</v>
      </c>
      <c r="S469" s="21">
        <f t="shared" si="1062"/>
        <v>0.146467995721141</v>
      </c>
      <c r="T469" s="21">
        <f t="shared" si="1062"/>
        <v>0.13929846009772401</v>
      </c>
      <c r="U469" s="21">
        <f t="shared" si="1062"/>
        <v>0</v>
      </c>
      <c r="V469" s="21">
        <f t="shared" si="1062"/>
        <v>0</v>
      </c>
      <c r="W469" s="21">
        <f t="shared" si="1062"/>
        <v>0</v>
      </c>
      <c r="X469" s="21">
        <f t="shared" si="1062"/>
        <v>0</v>
      </c>
      <c r="Y469" s="21">
        <f t="shared" si="1062"/>
        <v>0</v>
      </c>
      <c r="Z469" s="21">
        <f t="shared" si="1062"/>
        <v>0</v>
      </c>
      <c r="AA469" s="21">
        <f t="shared" si="1062"/>
        <v>0</v>
      </c>
      <c r="AB469" s="21">
        <f t="shared" si="1062"/>
        <v>0</v>
      </c>
      <c r="AC469" s="21">
        <f t="shared" si="1062"/>
        <v>0</v>
      </c>
      <c r="AD469" s="21">
        <f t="shared" si="1062"/>
        <v>0</v>
      </c>
      <c r="AE469" s="21">
        <f t="shared" si="1062"/>
        <v>0</v>
      </c>
      <c r="AF469" s="21">
        <f t="shared" si="1062"/>
        <v>0</v>
      </c>
      <c r="AG469" s="21">
        <f t="shared" si="1062"/>
        <v>0</v>
      </c>
      <c r="AH469" s="21">
        <f t="shared" si="1062"/>
        <v>0</v>
      </c>
      <c r="AI469" s="21">
        <f t="shared" si="1062"/>
        <v>0</v>
      </c>
      <c r="AJ469" s="21">
        <f t="shared" si="1062"/>
        <v>0</v>
      </c>
      <c r="AK469" s="21">
        <f t="shared" si="1062"/>
        <v>0</v>
      </c>
      <c r="AL469" s="21">
        <f t="shared" si="1062"/>
        <v>0</v>
      </c>
      <c r="AM469" s="21">
        <f t="shared" si="1062"/>
        <v>0</v>
      </c>
      <c r="AN469" s="21">
        <f t="shared" si="1062"/>
        <v>0</v>
      </c>
      <c r="AO469" s="21">
        <f t="shared" si="1062"/>
        <v>0</v>
      </c>
      <c r="AP469" s="21">
        <f t="shared" si="1062"/>
        <v>0</v>
      </c>
      <c r="AQ469" s="21">
        <f t="shared" si="1062"/>
        <v>0</v>
      </c>
    </row>
    <row r="470" spans="1:47" x14ac:dyDescent="0.25">
      <c r="H470" s="17" t="str">
        <f t="shared" si="1063"/>
        <v>DIC5</v>
      </c>
      <c r="J470" s="61" t="s">
        <v>77</v>
      </c>
      <c r="K470" s="19" t="s">
        <v>332</v>
      </c>
      <c r="L470" s="21">
        <f t="shared" si="1064"/>
        <v>0.1576133681939727</v>
      </c>
      <c r="M470" s="21">
        <f t="shared" si="1062"/>
        <v>0.1500336520899937</v>
      </c>
      <c r="N470" s="21">
        <f t="shared" si="1062"/>
        <v>0.14713876581985236</v>
      </c>
      <c r="O470" s="21">
        <f t="shared" si="1062"/>
        <v>0.14424387954971002</v>
      </c>
      <c r="P470" s="21">
        <f t="shared" si="1062"/>
        <v>0.14134899327956868</v>
      </c>
      <c r="Q470" s="21">
        <f t="shared" si="1062"/>
        <v>0.12598875730530901</v>
      </c>
      <c r="R470" s="21">
        <f t="shared" si="1062"/>
        <v>0.11427493895542699</v>
      </c>
      <c r="S470" s="21">
        <f t="shared" si="1062"/>
        <v>0.13287367756286381</v>
      </c>
      <c r="T470" s="21">
        <f t="shared" si="1062"/>
        <v>0.12020221919978309</v>
      </c>
      <c r="U470" s="21">
        <f t="shared" si="1062"/>
        <v>0.1093206051767546</v>
      </c>
      <c r="V470" s="21">
        <f t="shared" si="1062"/>
        <v>9.8438991153726105E-2</v>
      </c>
      <c r="W470" s="21">
        <f t="shared" si="1062"/>
        <v>8.75573771306975E-2</v>
      </c>
      <c r="X470" s="21">
        <f t="shared" si="1062"/>
        <v>8.0455741563729796E-2</v>
      </c>
      <c r="Y470" s="21">
        <f t="shared" si="1062"/>
        <v>7.3354105996762092E-2</v>
      </c>
      <c r="Z470" s="21">
        <f t="shared" si="1062"/>
        <v>2.7038528189371601E-2</v>
      </c>
      <c r="AA470" s="21">
        <f t="shared" si="1062"/>
        <v>0</v>
      </c>
      <c r="AB470" s="21">
        <f t="shared" si="1062"/>
        <v>0</v>
      </c>
      <c r="AC470" s="21">
        <f t="shared" si="1062"/>
        <v>0</v>
      </c>
      <c r="AD470" s="21">
        <f t="shared" si="1062"/>
        <v>0</v>
      </c>
      <c r="AE470" s="21">
        <f t="shared" si="1062"/>
        <v>0</v>
      </c>
      <c r="AF470" s="21">
        <f t="shared" si="1062"/>
        <v>0</v>
      </c>
      <c r="AG470" s="21">
        <f t="shared" si="1062"/>
        <v>0</v>
      </c>
      <c r="AH470" s="21">
        <f t="shared" si="1062"/>
        <v>0</v>
      </c>
      <c r="AI470" s="21">
        <f t="shared" si="1062"/>
        <v>0</v>
      </c>
      <c r="AJ470" s="21">
        <f t="shared" si="1062"/>
        <v>0</v>
      </c>
      <c r="AK470" s="21">
        <f t="shared" si="1062"/>
        <v>0</v>
      </c>
      <c r="AL470" s="21">
        <f t="shared" si="1062"/>
        <v>0</v>
      </c>
      <c r="AM470" s="21">
        <f t="shared" si="1062"/>
        <v>0</v>
      </c>
      <c r="AN470" s="21">
        <f t="shared" si="1062"/>
        <v>0</v>
      </c>
      <c r="AO470" s="21">
        <f t="shared" si="1062"/>
        <v>0</v>
      </c>
      <c r="AP470" s="21">
        <f t="shared" si="1062"/>
        <v>0</v>
      </c>
      <c r="AQ470" s="21">
        <f t="shared" si="1062"/>
        <v>0</v>
      </c>
    </row>
    <row r="471" spans="1:47" s="68" customFormat="1" x14ac:dyDescent="0.25">
      <c r="A471" s="70"/>
      <c r="F471" s="95"/>
      <c r="H471" s="71"/>
      <c r="I471" s="71"/>
      <c r="L471" s="69">
        <f>+SUM(L464:L470)</f>
        <v>4.2238555878088686</v>
      </c>
      <c r="M471" s="69">
        <f t="shared" ref="M471" si="1065">+SUM(M464:M470)</f>
        <v>4.0041304872889114</v>
      </c>
      <c r="N471" s="69">
        <f t="shared" ref="N471" si="1066">+SUM(N464:N470)</f>
        <v>3.5984808198940956</v>
      </c>
      <c r="O471" s="69">
        <f t="shared" ref="O471" si="1067">+SUM(O464:O470)</f>
        <v>3.4744385765209271</v>
      </c>
      <c r="P471" s="69">
        <f t="shared" ref="P471" si="1068">+SUM(P464:P470)</f>
        <v>2.1580012594529925</v>
      </c>
      <c r="Q471" s="69">
        <f t="shared" ref="Q471" si="1069">+SUM(Q464:Q470)</f>
        <v>2.0241322978590031</v>
      </c>
      <c r="R471" s="69">
        <f t="shared" ref="R471" si="1070">+SUM(R464:R470)</f>
        <v>1.8845366113418018</v>
      </c>
      <c r="S471" s="69">
        <f t="shared" ref="S471" si="1071">+SUM(S464:S470)</f>
        <v>1.8894987030813506</v>
      </c>
      <c r="T471" s="69">
        <f t="shared" ref="T471" si="1072">+SUM(T464:T470)</f>
        <v>1.0032760039672322</v>
      </c>
      <c r="U471" s="69">
        <f t="shared" ref="U471" si="1073">+SUM(U464:U470)</f>
        <v>0.57830227803496159</v>
      </c>
      <c r="V471" s="69">
        <f t="shared" ref="V471" si="1074">+SUM(V464:V470)</f>
        <v>0.33821586931019709</v>
      </c>
      <c r="W471" s="69">
        <f t="shared" ref="W471" si="1075">+SUM(W464:W470)</f>
        <v>0.3215204855878635</v>
      </c>
      <c r="X471" s="69">
        <f t="shared" ref="X471" si="1076">+SUM(X464:X470)</f>
        <v>0.31441885002089581</v>
      </c>
      <c r="Y471" s="69">
        <f t="shared" ref="Y471" si="1077">+SUM(Y464:Y470)</f>
        <v>0.15587707076139778</v>
      </c>
      <c r="Z471" s="69">
        <f t="shared" ref="Z471" si="1078">+SUM(Z464:Z470)</f>
        <v>2.7038528189371601E-2</v>
      </c>
      <c r="AA471" s="69">
        <f t="shared" ref="AA471" si="1079">+SUM(AA464:AA470)</f>
        <v>0</v>
      </c>
      <c r="AB471" s="69">
        <f t="shared" ref="AB471" si="1080">+SUM(AB464:AB470)</f>
        <v>0</v>
      </c>
      <c r="AC471" s="69">
        <f t="shared" ref="AC471" si="1081">+SUM(AC464:AC470)</f>
        <v>0</v>
      </c>
      <c r="AD471" s="69">
        <f t="shared" ref="AD471" si="1082">+SUM(AD464:AD470)</f>
        <v>0</v>
      </c>
      <c r="AE471" s="69">
        <f t="shared" ref="AE471" si="1083">+SUM(AE464:AE470)</f>
        <v>0</v>
      </c>
      <c r="AF471" s="69">
        <f t="shared" ref="AF471" si="1084">+SUM(AF464:AF470)</f>
        <v>0</v>
      </c>
      <c r="AG471" s="69">
        <f t="shared" ref="AG471" si="1085">+SUM(AG464:AG470)</f>
        <v>0</v>
      </c>
      <c r="AH471" s="69">
        <f t="shared" ref="AH471" si="1086">+SUM(AH464:AH470)</f>
        <v>0</v>
      </c>
      <c r="AI471" s="69">
        <f t="shared" ref="AI471" si="1087">+SUM(AI464:AI470)</f>
        <v>0</v>
      </c>
      <c r="AJ471" s="69">
        <f t="shared" ref="AJ471" si="1088">+SUM(AJ464:AJ470)</f>
        <v>0</v>
      </c>
      <c r="AK471" s="69">
        <f t="shared" ref="AK471" si="1089">+SUM(AK464:AK470)</f>
        <v>0</v>
      </c>
      <c r="AL471" s="69">
        <f t="shared" ref="AL471" si="1090">+SUM(AL464:AL470)</f>
        <v>0</v>
      </c>
      <c r="AM471" s="69">
        <f t="shared" ref="AM471" si="1091">+SUM(AM464:AM470)</f>
        <v>0</v>
      </c>
      <c r="AN471" s="69">
        <f t="shared" ref="AN471" si="1092">+SUM(AN464:AN470)</f>
        <v>0</v>
      </c>
      <c r="AO471" s="69">
        <f t="shared" ref="AO471" si="1093">+SUM(AO464:AO470)</f>
        <v>0</v>
      </c>
      <c r="AP471" s="69">
        <f t="shared" ref="AP471" si="1094">+SUM(AP464:AP470)</f>
        <v>0</v>
      </c>
      <c r="AQ471" s="69">
        <f t="shared" ref="AQ471" si="1095">+SUM(AQ464:AQ470)</f>
        <v>0</v>
      </c>
    </row>
    <row r="473" spans="1:47" ht="18.75" x14ac:dyDescent="0.3">
      <c r="K473" s="34" t="s">
        <v>459</v>
      </c>
    </row>
    <row r="474" spans="1:47" x14ac:dyDescent="0.25">
      <c r="J474" s="106" t="s">
        <v>348</v>
      </c>
      <c r="K474" s="56" t="s">
        <v>389</v>
      </c>
    </row>
    <row r="475" spans="1:47" x14ac:dyDescent="0.25">
      <c r="H475" s="12"/>
      <c r="I475" s="12"/>
      <c r="J475" s="15"/>
      <c r="K475" s="23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</row>
    <row r="476" spans="1:47" x14ac:dyDescent="0.25">
      <c r="L476" s="55">
        <v>2019</v>
      </c>
      <c r="M476" s="55">
        <v>2020</v>
      </c>
      <c r="N476" s="55">
        <v>2021</v>
      </c>
      <c r="O476" s="55">
        <v>2022</v>
      </c>
      <c r="P476" s="55">
        <v>2023</v>
      </c>
      <c r="Q476" s="55">
        <v>2024</v>
      </c>
      <c r="R476" s="55">
        <v>2025</v>
      </c>
      <c r="S476" s="55">
        <v>2026</v>
      </c>
      <c r="T476" s="55">
        <v>2027</v>
      </c>
      <c r="U476" s="55">
        <v>2028</v>
      </c>
      <c r="V476" s="55">
        <v>2029</v>
      </c>
      <c r="W476" s="55">
        <v>2030</v>
      </c>
      <c r="X476" s="55">
        <v>2031</v>
      </c>
      <c r="Y476" s="55">
        <v>2032</v>
      </c>
      <c r="Z476" s="55">
        <v>2033</v>
      </c>
      <c r="AA476" s="55">
        <v>2034</v>
      </c>
      <c r="AB476" s="55">
        <v>2035</v>
      </c>
      <c r="AC476" s="55">
        <v>2036</v>
      </c>
      <c r="AD476" s="55">
        <v>2037</v>
      </c>
      <c r="AE476" s="55">
        <v>2038</v>
      </c>
      <c r="AF476" s="55">
        <v>2039</v>
      </c>
      <c r="AG476" s="55">
        <v>2040</v>
      </c>
      <c r="AH476" s="55">
        <v>2041</v>
      </c>
      <c r="AI476" s="55">
        <v>2042</v>
      </c>
      <c r="AJ476" s="55">
        <v>2043</v>
      </c>
      <c r="AK476" s="55">
        <v>2044</v>
      </c>
      <c r="AL476" s="55">
        <v>2045</v>
      </c>
      <c r="AM476" s="55">
        <v>2046</v>
      </c>
      <c r="AN476" s="55">
        <v>2047</v>
      </c>
      <c r="AO476" s="55">
        <v>2048</v>
      </c>
      <c r="AP476" s="55">
        <v>2049</v>
      </c>
      <c r="AQ476" s="55">
        <v>2050</v>
      </c>
    </row>
    <row r="477" spans="1:47" x14ac:dyDescent="0.25">
      <c r="H477" s="17" t="str">
        <f>+$H$1</f>
        <v>DIC5</v>
      </c>
      <c r="J477" s="24" t="s">
        <v>84</v>
      </c>
      <c r="K477" s="54" t="s">
        <v>290</v>
      </c>
      <c r="L477" s="21">
        <f>+SUMIFS(Resultados_Dic3!H$3:H$99980,Resultados_Dic3!$F$3:$F$99980,Produccion_PJ!$K477,Resultados_Dic3!$D$3:$D$99980,Produccion_PJ!$K$474,Resultados_Dic3!$E$3:$E$99980,Produccion_PJ!$J477,Resultados_Dic3!$A$3:$A$99980,Produccion_PJ!$H477)</f>
        <v>0</v>
      </c>
      <c r="M477" s="21">
        <f>+SUMIFS(Resultados_Dic3!I$3:I$99980,Resultados_Dic3!$F$3:$F$99980,Produccion_PJ!$K477,Resultados_Dic3!$D$3:$D$99980,Produccion_PJ!$K$474,Resultados_Dic3!$E$3:$E$99980,Produccion_PJ!$J477,Resultados_Dic3!$A$3:$A$99980,Produccion_PJ!$H477)</f>
        <v>0</v>
      </c>
      <c r="N477" s="21">
        <f>+SUMIFS(Resultados_Dic3!J$3:J$99980,Resultados_Dic3!$F$3:$F$99980,Produccion_PJ!$K477,Resultados_Dic3!$D$3:$D$99980,Produccion_PJ!$K$474,Resultados_Dic3!$E$3:$E$99980,Produccion_PJ!$J477,Resultados_Dic3!$A$3:$A$99980,Produccion_PJ!$H477)</f>
        <v>0</v>
      </c>
      <c r="O477" s="21">
        <f>+SUMIFS(Resultados_Dic3!K$3:K$99980,Resultados_Dic3!$F$3:$F$99980,Produccion_PJ!$K477,Resultados_Dic3!$D$3:$D$99980,Produccion_PJ!$K$474,Resultados_Dic3!$E$3:$E$99980,Produccion_PJ!$J477,Resultados_Dic3!$A$3:$A$99980,Produccion_PJ!$H477)</f>
        <v>0</v>
      </c>
      <c r="P477" s="21">
        <f>+SUMIFS(Resultados_Dic3!L$3:L$99980,Resultados_Dic3!$F$3:$F$99980,Produccion_PJ!$K477,Resultados_Dic3!$D$3:$D$99980,Produccion_PJ!$K$474,Resultados_Dic3!$E$3:$E$99980,Produccion_PJ!$J477,Resultados_Dic3!$A$3:$A$99980,Produccion_PJ!$H477)</f>
        <v>0</v>
      </c>
      <c r="Q477" s="21">
        <f>+SUMIFS(Resultados_Dic3!M$3:M$99980,Resultados_Dic3!$F$3:$F$99980,Produccion_PJ!$K477,Resultados_Dic3!$D$3:$D$99980,Produccion_PJ!$K$474,Resultados_Dic3!$E$3:$E$99980,Produccion_PJ!$J477,Resultados_Dic3!$A$3:$A$99980,Produccion_PJ!$H477)</f>
        <v>0</v>
      </c>
      <c r="R477" s="21">
        <f>+SUMIFS(Resultados_Dic3!N$3:N$99980,Resultados_Dic3!$F$3:$F$99980,Produccion_PJ!$K477,Resultados_Dic3!$D$3:$D$99980,Produccion_PJ!$K$474,Resultados_Dic3!$E$3:$E$99980,Produccion_PJ!$J477,Resultados_Dic3!$A$3:$A$99980,Produccion_PJ!$H477)</f>
        <v>0</v>
      </c>
      <c r="S477" s="21">
        <f>+SUMIFS(Resultados_Dic3!O$3:O$99980,Resultados_Dic3!$F$3:$F$99980,Produccion_PJ!$K477,Resultados_Dic3!$D$3:$D$99980,Produccion_PJ!$K$474,Resultados_Dic3!$E$3:$E$99980,Produccion_PJ!$J477,Resultados_Dic3!$A$3:$A$99980,Produccion_PJ!$H477)</f>
        <v>0</v>
      </c>
      <c r="T477" s="21">
        <f>+SUMIFS(Resultados_Dic3!P$3:P$99980,Resultados_Dic3!$F$3:$F$99980,Produccion_PJ!$K477,Resultados_Dic3!$D$3:$D$99980,Produccion_PJ!$K$474,Resultados_Dic3!$E$3:$E$99980,Produccion_PJ!$J477,Resultados_Dic3!$A$3:$A$99980,Produccion_PJ!$H477)</f>
        <v>0</v>
      </c>
      <c r="U477" s="21">
        <f>+SUMIFS(Resultados_Dic3!Q$3:Q$99980,Resultados_Dic3!$F$3:$F$99980,Produccion_PJ!$K477,Resultados_Dic3!$D$3:$D$99980,Produccion_PJ!$K$474,Resultados_Dic3!$E$3:$E$99980,Produccion_PJ!$J477,Resultados_Dic3!$A$3:$A$99980,Produccion_PJ!$H477)</f>
        <v>0</v>
      </c>
      <c r="V477" s="21">
        <f>+SUMIFS(Resultados_Dic3!R$3:R$99980,Resultados_Dic3!$F$3:$F$99980,Produccion_PJ!$K477,Resultados_Dic3!$D$3:$D$99980,Produccion_PJ!$K$474,Resultados_Dic3!$E$3:$E$99980,Produccion_PJ!$J477,Resultados_Dic3!$A$3:$A$99980,Produccion_PJ!$H477)</f>
        <v>0</v>
      </c>
      <c r="W477" s="21">
        <f>+SUMIFS(Resultados_Dic3!S$3:S$99980,Resultados_Dic3!$F$3:$F$99980,Produccion_PJ!$K477,Resultados_Dic3!$D$3:$D$99980,Produccion_PJ!$K$474,Resultados_Dic3!$E$3:$E$99980,Produccion_PJ!$J477,Resultados_Dic3!$A$3:$A$99980,Produccion_PJ!$H477)</f>
        <v>0</v>
      </c>
      <c r="X477" s="21">
        <f>+SUMIFS(Resultados_Dic3!T$3:T$99980,Resultados_Dic3!$F$3:$F$99980,Produccion_PJ!$K477,Resultados_Dic3!$D$3:$D$99980,Produccion_PJ!$K$474,Resultados_Dic3!$E$3:$E$99980,Produccion_PJ!$J477,Resultados_Dic3!$A$3:$A$99980,Produccion_PJ!$H477)</f>
        <v>0</v>
      </c>
      <c r="Y477" s="21">
        <f>+SUMIFS(Resultados_Dic3!U$3:U$99980,Resultados_Dic3!$F$3:$F$99980,Produccion_PJ!$K477,Resultados_Dic3!$D$3:$D$99980,Produccion_PJ!$K$474,Resultados_Dic3!$E$3:$E$99980,Produccion_PJ!$J477,Resultados_Dic3!$A$3:$A$99980,Produccion_PJ!$H477)</f>
        <v>0</v>
      </c>
      <c r="Z477" s="21">
        <f>+SUMIFS(Resultados_Dic3!V$3:V$99980,Resultados_Dic3!$F$3:$F$99980,Produccion_PJ!$K477,Resultados_Dic3!$D$3:$D$99980,Produccion_PJ!$K$474,Resultados_Dic3!$E$3:$E$99980,Produccion_PJ!$J477,Resultados_Dic3!$A$3:$A$99980,Produccion_PJ!$H477)</f>
        <v>0</v>
      </c>
      <c r="AA477" s="21">
        <f>+SUMIFS(Resultados_Dic3!W$3:W$99980,Resultados_Dic3!$F$3:$F$99980,Produccion_PJ!$K477,Resultados_Dic3!$D$3:$D$99980,Produccion_PJ!$K$474,Resultados_Dic3!$E$3:$E$99980,Produccion_PJ!$J477,Resultados_Dic3!$A$3:$A$99980,Produccion_PJ!$H477)</f>
        <v>0</v>
      </c>
      <c r="AB477" s="21">
        <f>+SUMIFS(Resultados_Dic3!X$3:X$99980,Resultados_Dic3!$F$3:$F$99980,Produccion_PJ!$K477,Resultados_Dic3!$D$3:$D$99980,Produccion_PJ!$K$474,Resultados_Dic3!$E$3:$E$99980,Produccion_PJ!$J477,Resultados_Dic3!$A$3:$A$99980,Produccion_PJ!$H477)</f>
        <v>0</v>
      </c>
      <c r="AC477" s="21">
        <f>+SUMIFS(Resultados_Dic3!Y$3:Y$99980,Resultados_Dic3!$F$3:$F$99980,Produccion_PJ!$K477,Resultados_Dic3!$D$3:$D$99980,Produccion_PJ!$K$474,Resultados_Dic3!$E$3:$E$99980,Produccion_PJ!$J477,Resultados_Dic3!$A$3:$A$99980,Produccion_PJ!$H477)</f>
        <v>0</v>
      </c>
      <c r="AD477" s="21">
        <f>+SUMIFS(Resultados_Dic3!Z$3:Z$99980,Resultados_Dic3!$F$3:$F$99980,Produccion_PJ!$K477,Resultados_Dic3!$D$3:$D$99980,Produccion_PJ!$K$474,Resultados_Dic3!$E$3:$E$99980,Produccion_PJ!$J477,Resultados_Dic3!$A$3:$A$99980,Produccion_PJ!$H477)</f>
        <v>0</v>
      </c>
      <c r="AE477" s="21">
        <f>+SUMIFS(Resultados_Dic3!AA$3:AA$99980,Resultados_Dic3!$F$3:$F$99980,Produccion_PJ!$K477,Resultados_Dic3!$D$3:$D$99980,Produccion_PJ!$K$474,Resultados_Dic3!$E$3:$E$99980,Produccion_PJ!$J477,Resultados_Dic3!$A$3:$A$99980,Produccion_PJ!$H477)</f>
        <v>0</v>
      </c>
      <c r="AF477" s="21">
        <f>+SUMIFS(Resultados_Dic3!AB$3:AB$99980,Resultados_Dic3!$F$3:$F$99980,Produccion_PJ!$K477,Resultados_Dic3!$D$3:$D$99980,Produccion_PJ!$K$474,Resultados_Dic3!$E$3:$E$99980,Produccion_PJ!$J477,Resultados_Dic3!$A$3:$A$99980,Produccion_PJ!$H477)</f>
        <v>0</v>
      </c>
      <c r="AG477" s="21">
        <f>+SUMIFS(Resultados_Dic3!AC$3:AC$99980,Resultados_Dic3!$F$3:$F$99980,Produccion_PJ!$K477,Resultados_Dic3!$D$3:$D$99980,Produccion_PJ!$K$474,Resultados_Dic3!$E$3:$E$99980,Produccion_PJ!$J477,Resultados_Dic3!$A$3:$A$99980,Produccion_PJ!$H477)</f>
        <v>0</v>
      </c>
      <c r="AH477" s="21">
        <f>+SUMIFS(Resultados_Dic3!AD$3:AD$99980,Resultados_Dic3!$F$3:$F$99980,Produccion_PJ!$K477,Resultados_Dic3!$D$3:$D$99980,Produccion_PJ!$K$474,Resultados_Dic3!$E$3:$E$99980,Produccion_PJ!$J477,Resultados_Dic3!$A$3:$A$99980,Produccion_PJ!$H477)</f>
        <v>0</v>
      </c>
      <c r="AI477" s="21">
        <f>+SUMIFS(Resultados_Dic3!AE$3:AE$99980,Resultados_Dic3!$F$3:$F$99980,Produccion_PJ!$K477,Resultados_Dic3!$D$3:$D$99980,Produccion_PJ!$K$474,Resultados_Dic3!$E$3:$E$99980,Produccion_PJ!$J477,Resultados_Dic3!$A$3:$A$99980,Produccion_PJ!$H477)</f>
        <v>0</v>
      </c>
      <c r="AJ477" s="21">
        <f>+SUMIFS(Resultados_Dic3!AF$3:AF$99980,Resultados_Dic3!$F$3:$F$99980,Produccion_PJ!$K477,Resultados_Dic3!$D$3:$D$99980,Produccion_PJ!$K$474,Resultados_Dic3!$E$3:$E$99980,Produccion_PJ!$J477,Resultados_Dic3!$A$3:$A$99980,Produccion_PJ!$H477)</f>
        <v>0</v>
      </c>
      <c r="AK477" s="21">
        <f>+SUMIFS(Resultados_Dic3!AG$3:AG$99980,Resultados_Dic3!$F$3:$F$99980,Produccion_PJ!$K477,Resultados_Dic3!$D$3:$D$99980,Produccion_PJ!$K$474,Resultados_Dic3!$E$3:$E$99980,Produccion_PJ!$J477,Resultados_Dic3!$A$3:$A$99980,Produccion_PJ!$H477)</f>
        <v>0</v>
      </c>
      <c r="AL477" s="21">
        <f>+SUMIFS(Resultados_Dic3!AH$3:AH$99980,Resultados_Dic3!$F$3:$F$99980,Produccion_PJ!$K477,Resultados_Dic3!$D$3:$D$99980,Produccion_PJ!$K$474,Resultados_Dic3!$E$3:$E$99980,Produccion_PJ!$J477,Resultados_Dic3!$A$3:$A$99980,Produccion_PJ!$H477)</f>
        <v>0</v>
      </c>
      <c r="AM477" s="21">
        <f>+SUMIFS(Resultados_Dic3!AI$3:AI$99980,Resultados_Dic3!$F$3:$F$99980,Produccion_PJ!$K477,Resultados_Dic3!$D$3:$D$99980,Produccion_PJ!$K$474,Resultados_Dic3!$E$3:$E$99980,Produccion_PJ!$J477,Resultados_Dic3!$A$3:$A$99980,Produccion_PJ!$H477)</f>
        <v>0</v>
      </c>
      <c r="AN477" s="21">
        <f>+SUMIFS(Resultados_Dic3!AJ$3:AJ$99980,Resultados_Dic3!$F$3:$F$99980,Produccion_PJ!$K477,Resultados_Dic3!$D$3:$D$99980,Produccion_PJ!$K$474,Resultados_Dic3!$E$3:$E$99980,Produccion_PJ!$J477,Resultados_Dic3!$A$3:$A$99980,Produccion_PJ!$H477)</f>
        <v>0</v>
      </c>
      <c r="AO477" s="21">
        <f>+SUMIFS(Resultados_Dic3!AK$3:AK$99980,Resultados_Dic3!$F$3:$F$99980,Produccion_PJ!$K477,Resultados_Dic3!$D$3:$D$99980,Produccion_PJ!$K$474,Resultados_Dic3!$E$3:$E$99980,Produccion_PJ!$J477,Resultados_Dic3!$A$3:$A$99980,Produccion_PJ!$H477)</f>
        <v>0</v>
      </c>
      <c r="AP477" s="21">
        <f>+SUMIFS(Resultados_Dic3!AL$3:AL$99980,Resultados_Dic3!$F$3:$F$99980,Produccion_PJ!$K477,Resultados_Dic3!$D$3:$D$99980,Produccion_PJ!$K$474,Resultados_Dic3!$E$3:$E$99980,Produccion_PJ!$J477,Resultados_Dic3!$A$3:$A$99980,Produccion_PJ!$H477)</f>
        <v>0</v>
      </c>
      <c r="AQ477" s="21">
        <f>+SUMIFS(Resultados_Dic3!AM$3:AM$99980,Resultados_Dic3!$F$3:$F$99980,Produccion_PJ!$K477,Resultados_Dic3!$D$3:$D$99980,Produccion_PJ!$K$474,Resultados_Dic3!$E$3:$E$99980,Produccion_PJ!$J477,Resultados_Dic3!$A$3:$A$99980,Produccion_PJ!$H477)</f>
        <v>0</v>
      </c>
    </row>
    <row r="478" spans="1:47" x14ac:dyDescent="0.25">
      <c r="H478" s="17" t="str">
        <f t="shared" ref="H478:H483" si="1096">+$H$1</f>
        <v>DIC5</v>
      </c>
      <c r="J478" s="24" t="s">
        <v>85</v>
      </c>
      <c r="K478" s="54" t="s">
        <v>232</v>
      </c>
      <c r="L478" s="21">
        <f>+SUMIFS(Resultados_Dic3!H$3:H$99980,Resultados_Dic3!$F$3:$F$99980,Produccion_PJ!$K478,Resultados_Dic3!$D$3:$D$99980,Produccion_PJ!$K$474,Resultados_Dic3!$E$3:$E$99980,Produccion_PJ!$J478,Resultados_Dic3!$A$3:$A$99980,Produccion_PJ!$H478)</f>
        <v>2.0775231734395598</v>
      </c>
      <c r="M478" s="21">
        <f>+SUMIFS(Resultados_Dic3!I$3:I$99980,Resultados_Dic3!$F$3:$F$99980,Produccion_PJ!$K478,Resultados_Dic3!$D$3:$D$99980,Produccion_PJ!$K$474,Resultados_Dic3!$E$3:$E$99980,Produccion_PJ!$J478,Resultados_Dic3!$A$3:$A$99980,Produccion_PJ!$H478)</f>
        <v>1.9804917636710599</v>
      </c>
      <c r="N478" s="21">
        <f>+SUMIFS(Resultados_Dic3!J$3:J$99980,Resultados_Dic3!$F$3:$F$99980,Produccion_PJ!$K478,Resultados_Dic3!$D$3:$D$99980,Produccion_PJ!$K$474,Resultados_Dic3!$E$3:$E$99980,Produccion_PJ!$J478,Resultados_Dic3!$A$3:$A$99980,Produccion_PJ!$H478)</f>
        <v>1.6975033536437201</v>
      </c>
      <c r="O478" s="21">
        <f>+SUMIFS(Resultados_Dic3!K$3:K$99980,Resultados_Dic3!$F$3:$F$99980,Produccion_PJ!$K478,Resultados_Dic3!$D$3:$D$99980,Produccion_PJ!$K$474,Resultados_Dic3!$E$3:$E$99980,Produccion_PJ!$J478,Resultados_Dic3!$A$3:$A$99980,Produccion_PJ!$H478)</f>
        <v>1.67555154670882</v>
      </c>
      <c r="P478" s="21">
        <f>+SUMIFS(Resultados_Dic3!L$3:L$99980,Resultados_Dic3!$F$3:$F$99980,Produccion_PJ!$K478,Resultados_Dic3!$D$3:$D$99980,Produccion_PJ!$K$474,Resultados_Dic3!$E$3:$E$99980,Produccion_PJ!$J478,Resultados_Dic3!$A$3:$A$99980,Produccion_PJ!$H478)</f>
        <v>0.54830657975587305</v>
      </c>
      <c r="Q478" s="21">
        <f>+SUMIFS(Resultados_Dic3!M$3:M$99980,Resultados_Dic3!$F$3:$F$99980,Produccion_PJ!$K478,Resultados_Dic3!$D$3:$D$99980,Produccion_PJ!$K$474,Resultados_Dic3!$E$3:$E$99980,Produccion_PJ!$J478,Resultados_Dic3!$A$3:$A$99980,Produccion_PJ!$H478)</f>
        <v>0.54800122863332501</v>
      </c>
      <c r="R478" s="21">
        <f>+SUMIFS(Resultados_Dic3!N$3:N$99980,Resultados_Dic3!$F$3:$F$99980,Produccion_PJ!$K478,Resultados_Dic3!$D$3:$D$99980,Produccion_PJ!$K$474,Resultados_Dic3!$E$3:$E$99980,Produccion_PJ!$J478,Resultados_Dic3!$A$3:$A$99980,Produccion_PJ!$H478)</f>
        <v>0.54769587751077697</v>
      </c>
      <c r="S478" s="21">
        <f>+SUMIFS(Resultados_Dic3!O$3:O$99980,Resultados_Dic3!$F$3:$F$99980,Produccion_PJ!$K478,Resultados_Dic3!$D$3:$D$99980,Produccion_PJ!$K$474,Resultados_Dic3!$E$3:$E$99980,Produccion_PJ!$J478,Resultados_Dic3!$A$3:$A$99980,Produccion_PJ!$H478)</f>
        <v>0.54745373685097398</v>
      </c>
      <c r="T478" s="21">
        <f>+SUMIFS(Resultados_Dic3!P$3:P$99980,Resultados_Dic3!$F$3:$F$99980,Produccion_PJ!$K478,Resultados_Dic3!$D$3:$D$99980,Produccion_PJ!$K$474,Resultados_Dic3!$E$3:$E$99980,Produccion_PJ!$J478,Resultados_Dic3!$A$3:$A$99980,Produccion_PJ!$H478)</f>
        <v>0</v>
      </c>
      <c r="U478" s="21">
        <f>+SUMIFS(Resultados_Dic3!Q$3:Q$99980,Resultados_Dic3!$F$3:$F$99980,Produccion_PJ!$K478,Resultados_Dic3!$D$3:$D$99980,Produccion_PJ!$K$474,Resultados_Dic3!$E$3:$E$99980,Produccion_PJ!$J478,Resultados_Dic3!$A$3:$A$99980,Produccion_PJ!$H478)</f>
        <v>0</v>
      </c>
      <c r="V478" s="21">
        <f>+SUMIFS(Resultados_Dic3!R$3:R$99980,Resultados_Dic3!$F$3:$F$99980,Produccion_PJ!$K478,Resultados_Dic3!$D$3:$D$99980,Produccion_PJ!$K$474,Resultados_Dic3!$E$3:$E$99980,Produccion_PJ!$J478,Resultados_Dic3!$A$3:$A$99980,Produccion_PJ!$H478)</f>
        <v>0</v>
      </c>
      <c r="W478" s="21">
        <f>+SUMIFS(Resultados_Dic3!S$3:S$99980,Resultados_Dic3!$F$3:$F$99980,Produccion_PJ!$K478,Resultados_Dic3!$D$3:$D$99980,Produccion_PJ!$K$474,Resultados_Dic3!$E$3:$E$99980,Produccion_PJ!$J478,Resultados_Dic3!$A$3:$A$99980,Produccion_PJ!$H478)</f>
        <v>0</v>
      </c>
      <c r="X478" s="21">
        <f>+SUMIFS(Resultados_Dic3!T$3:T$99980,Resultados_Dic3!$F$3:$F$99980,Produccion_PJ!$K478,Resultados_Dic3!$D$3:$D$99980,Produccion_PJ!$K$474,Resultados_Dic3!$E$3:$E$99980,Produccion_PJ!$J478,Resultados_Dic3!$A$3:$A$99980,Produccion_PJ!$H478)</f>
        <v>0</v>
      </c>
      <c r="Y478" s="21">
        <f>+SUMIFS(Resultados_Dic3!U$3:U$99980,Resultados_Dic3!$F$3:$F$99980,Produccion_PJ!$K478,Resultados_Dic3!$D$3:$D$99980,Produccion_PJ!$K$474,Resultados_Dic3!$E$3:$E$99980,Produccion_PJ!$J478,Resultados_Dic3!$A$3:$A$99980,Produccion_PJ!$H478)</f>
        <v>0</v>
      </c>
      <c r="Z478" s="21">
        <f>+SUMIFS(Resultados_Dic3!V$3:V$99980,Resultados_Dic3!$F$3:$F$99980,Produccion_PJ!$K478,Resultados_Dic3!$D$3:$D$99980,Produccion_PJ!$K$474,Resultados_Dic3!$E$3:$E$99980,Produccion_PJ!$J478,Resultados_Dic3!$A$3:$A$99980,Produccion_PJ!$H478)</f>
        <v>0</v>
      </c>
      <c r="AA478" s="21">
        <f>+SUMIFS(Resultados_Dic3!W$3:W$99980,Resultados_Dic3!$F$3:$F$99980,Produccion_PJ!$K478,Resultados_Dic3!$D$3:$D$99980,Produccion_PJ!$K$474,Resultados_Dic3!$E$3:$E$99980,Produccion_PJ!$J478,Resultados_Dic3!$A$3:$A$99980,Produccion_PJ!$H478)</f>
        <v>0</v>
      </c>
      <c r="AB478" s="21">
        <f>+SUMIFS(Resultados_Dic3!X$3:X$99980,Resultados_Dic3!$F$3:$F$99980,Produccion_PJ!$K478,Resultados_Dic3!$D$3:$D$99980,Produccion_PJ!$K$474,Resultados_Dic3!$E$3:$E$99980,Produccion_PJ!$J478,Resultados_Dic3!$A$3:$A$99980,Produccion_PJ!$H478)</f>
        <v>0</v>
      </c>
      <c r="AC478" s="21">
        <f>+SUMIFS(Resultados_Dic3!Y$3:Y$99980,Resultados_Dic3!$F$3:$F$99980,Produccion_PJ!$K478,Resultados_Dic3!$D$3:$D$99980,Produccion_PJ!$K$474,Resultados_Dic3!$E$3:$E$99980,Produccion_PJ!$J478,Resultados_Dic3!$A$3:$A$99980,Produccion_PJ!$H478)</f>
        <v>0</v>
      </c>
      <c r="AD478" s="21">
        <f>+SUMIFS(Resultados_Dic3!Z$3:Z$99980,Resultados_Dic3!$F$3:$F$99980,Produccion_PJ!$K478,Resultados_Dic3!$D$3:$D$99980,Produccion_PJ!$K$474,Resultados_Dic3!$E$3:$E$99980,Produccion_PJ!$J478,Resultados_Dic3!$A$3:$A$99980,Produccion_PJ!$H478)</f>
        <v>0</v>
      </c>
      <c r="AE478" s="21">
        <f>+SUMIFS(Resultados_Dic3!AA$3:AA$99980,Resultados_Dic3!$F$3:$F$99980,Produccion_PJ!$K478,Resultados_Dic3!$D$3:$D$99980,Produccion_PJ!$K$474,Resultados_Dic3!$E$3:$E$99980,Produccion_PJ!$J478,Resultados_Dic3!$A$3:$A$99980,Produccion_PJ!$H478)</f>
        <v>0</v>
      </c>
      <c r="AF478" s="21">
        <f>+SUMIFS(Resultados_Dic3!AB$3:AB$99980,Resultados_Dic3!$F$3:$F$99980,Produccion_PJ!$K478,Resultados_Dic3!$D$3:$D$99980,Produccion_PJ!$K$474,Resultados_Dic3!$E$3:$E$99980,Produccion_PJ!$J478,Resultados_Dic3!$A$3:$A$99980,Produccion_PJ!$H478)</f>
        <v>0</v>
      </c>
      <c r="AG478" s="21">
        <f>+SUMIFS(Resultados_Dic3!AC$3:AC$99980,Resultados_Dic3!$F$3:$F$99980,Produccion_PJ!$K478,Resultados_Dic3!$D$3:$D$99980,Produccion_PJ!$K$474,Resultados_Dic3!$E$3:$E$99980,Produccion_PJ!$J478,Resultados_Dic3!$A$3:$A$99980,Produccion_PJ!$H478)</f>
        <v>0</v>
      </c>
      <c r="AH478" s="21">
        <f>+SUMIFS(Resultados_Dic3!AD$3:AD$99980,Resultados_Dic3!$F$3:$F$99980,Produccion_PJ!$K478,Resultados_Dic3!$D$3:$D$99980,Produccion_PJ!$K$474,Resultados_Dic3!$E$3:$E$99980,Produccion_PJ!$J478,Resultados_Dic3!$A$3:$A$99980,Produccion_PJ!$H478)</f>
        <v>0</v>
      </c>
      <c r="AI478" s="21">
        <f>+SUMIFS(Resultados_Dic3!AE$3:AE$99980,Resultados_Dic3!$F$3:$F$99980,Produccion_PJ!$K478,Resultados_Dic3!$D$3:$D$99980,Produccion_PJ!$K$474,Resultados_Dic3!$E$3:$E$99980,Produccion_PJ!$J478,Resultados_Dic3!$A$3:$A$99980,Produccion_PJ!$H478)</f>
        <v>0</v>
      </c>
      <c r="AJ478" s="21">
        <f>+SUMIFS(Resultados_Dic3!AF$3:AF$99980,Resultados_Dic3!$F$3:$F$99980,Produccion_PJ!$K478,Resultados_Dic3!$D$3:$D$99980,Produccion_PJ!$K$474,Resultados_Dic3!$E$3:$E$99980,Produccion_PJ!$J478,Resultados_Dic3!$A$3:$A$99980,Produccion_PJ!$H478)</f>
        <v>0</v>
      </c>
      <c r="AK478" s="21">
        <f>+SUMIFS(Resultados_Dic3!AG$3:AG$99980,Resultados_Dic3!$F$3:$F$99980,Produccion_PJ!$K478,Resultados_Dic3!$D$3:$D$99980,Produccion_PJ!$K$474,Resultados_Dic3!$E$3:$E$99980,Produccion_PJ!$J478,Resultados_Dic3!$A$3:$A$99980,Produccion_PJ!$H478)</f>
        <v>0</v>
      </c>
      <c r="AL478" s="21">
        <f>+SUMIFS(Resultados_Dic3!AH$3:AH$99980,Resultados_Dic3!$F$3:$F$99980,Produccion_PJ!$K478,Resultados_Dic3!$D$3:$D$99980,Produccion_PJ!$K$474,Resultados_Dic3!$E$3:$E$99980,Produccion_PJ!$J478,Resultados_Dic3!$A$3:$A$99980,Produccion_PJ!$H478)</f>
        <v>0</v>
      </c>
      <c r="AM478" s="21">
        <f>+SUMIFS(Resultados_Dic3!AI$3:AI$99980,Resultados_Dic3!$F$3:$F$99980,Produccion_PJ!$K478,Resultados_Dic3!$D$3:$D$99980,Produccion_PJ!$K$474,Resultados_Dic3!$E$3:$E$99980,Produccion_PJ!$J478,Resultados_Dic3!$A$3:$A$99980,Produccion_PJ!$H478)</f>
        <v>0</v>
      </c>
      <c r="AN478" s="21">
        <f>+SUMIFS(Resultados_Dic3!AJ$3:AJ$99980,Resultados_Dic3!$F$3:$F$99980,Produccion_PJ!$K478,Resultados_Dic3!$D$3:$D$99980,Produccion_PJ!$K$474,Resultados_Dic3!$E$3:$E$99980,Produccion_PJ!$J478,Resultados_Dic3!$A$3:$A$99980,Produccion_PJ!$H478)</f>
        <v>0</v>
      </c>
      <c r="AO478" s="21">
        <f>+SUMIFS(Resultados_Dic3!AK$3:AK$99980,Resultados_Dic3!$F$3:$F$99980,Produccion_PJ!$K478,Resultados_Dic3!$D$3:$D$99980,Produccion_PJ!$K$474,Resultados_Dic3!$E$3:$E$99980,Produccion_PJ!$J478,Resultados_Dic3!$A$3:$A$99980,Produccion_PJ!$H478)</f>
        <v>0</v>
      </c>
      <c r="AP478" s="21">
        <f>+SUMIFS(Resultados_Dic3!AL$3:AL$99980,Resultados_Dic3!$F$3:$F$99980,Produccion_PJ!$K478,Resultados_Dic3!$D$3:$D$99980,Produccion_PJ!$K$474,Resultados_Dic3!$E$3:$E$99980,Produccion_PJ!$J478,Resultados_Dic3!$A$3:$A$99980,Produccion_PJ!$H478)</f>
        <v>0</v>
      </c>
      <c r="AQ478" s="21">
        <f>+SUMIFS(Resultados_Dic3!AM$3:AM$99980,Resultados_Dic3!$F$3:$F$99980,Produccion_PJ!$K478,Resultados_Dic3!$D$3:$D$99980,Produccion_PJ!$K$474,Resultados_Dic3!$E$3:$E$99980,Produccion_PJ!$J478,Resultados_Dic3!$A$3:$A$99980,Produccion_PJ!$H478)</f>
        <v>0</v>
      </c>
    </row>
    <row r="479" spans="1:47" x14ac:dyDescent="0.25">
      <c r="H479" s="17" t="str">
        <f t="shared" si="1096"/>
        <v>DIC5</v>
      </c>
      <c r="J479" s="24"/>
      <c r="K479" s="54"/>
      <c r="L479" s="21">
        <f>+SUMIFS(Resultados_Dic3!H$3:H$99980,Resultados_Dic3!$F$3:$F$99980,Produccion_PJ!$K479,Resultados_Dic3!$D$3:$D$99980,Produccion_PJ!$K$474,Resultados_Dic3!$E$3:$E$99980,Produccion_PJ!$J479,Resultados_Dic3!$A$3:$A$99980,Produccion_PJ!$H479)</f>
        <v>0</v>
      </c>
      <c r="M479" s="21">
        <f>+SUMIFS(Resultados_Dic3!I$3:I$99980,Resultados_Dic3!$F$3:$F$99980,Produccion_PJ!$K479,Resultados_Dic3!$D$3:$D$99980,Produccion_PJ!$K$474,Resultados_Dic3!$E$3:$E$99980,Produccion_PJ!$J479,Resultados_Dic3!$A$3:$A$99980,Produccion_PJ!$H479)</f>
        <v>0</v>
      </c>
      <c r="N479" s="21">
        <f>+SUMIFS(Resultados_Dic3!J$3:J$99980,Resultados_Dic3!$F$3:$F$99980,Produccion_PJ!$K479,Resultados_Dic3!$D$3:$D$99980,Produccion_PJ!$K$474,Resultados_Dic3!$E$3:$E$99980,Produccion_PJ!$J479,Resultados_Dic3!$A$3:$A$99980,Produccion_PJ!$H479)</f>
        <v>0</v>
      </c>
      <c r="O479" s="21">
        <f>+SUMIFS(Resultados_Dic3!K$3:K$99980,Resultados_Dic3!$F$3:$F$99980,Produccion_PJ!$K479,Resultados_Dic3!$D$3:$D$99980,Produccion_PJ!$K$474,Resultados_Dic3!$E$3:$E$99980,Produccion_PJ!$J479,Resultados_Dic3!$A$3:$A$99980,Produccion_PJ!$H479)</f>
        <v>0</v>
      </c>
      <c r="P479" s="21">
        <f>+SUMIFS(Resultados_Dic3!L$3:L$99980,Resultados_Dic3!$F$3:$F$99980,Produccion_PJ!$K479,Resultados_Dic3!$D$3:$D$99980,Produccion_PJ!$K$474,Resultados_Dic3!$E$3:$E$99980,Produccion_PJ!$J479,Resultados_Dic3!$A$3:$A$99980,Produccion_PJ!$H479)</f>
        <v>0</v>
      </c>
      <c r="Q479" s="21">
        <f>+SUMIFS(Resultados_Dic3!M$3:M$99980,Resultados_Dic3!$F$3:$F$99980,Produccion_PJ!$K479,Resultados_Dic3!$D$3:$D$99980,Produccion_PJ!$K$474,Resultados_Dic3!$E$3:$E$99980,Produccion_PJ!$J479,Resultados_Dic3!$A$3:$A$99980,Produccion_PJ!$H479)</f>
        <v>0</v>
      </c>
      <c r="R479" s="21">
        <f>+SUMIFS(Resultados_Dic3!N$3:N$99980,Resultados_Dic3!$F$3:$F$99980,Produccion_PJ!$K479,Resultados_Dic3!$D$3:$D$99980,Produccion_PJ!$K$474,Resultados_Dic3!$E$3:$E$99980,Produccion_PJ!$J479,Resultados_Dic3!$A$3:$A$99980,Produccion_PJ!$H479)</f>
        <v>0</v>
      </c>
      <c r="S479" s="21">
        <f>+SUMIFS(Resultados_Dic3!O$3:O$99980,Resultados_Dic3!$F$3:$F$99980,Produccion_PJ!$K479,Resultados_Dic3!$D$3:$D$99980,Produccion_PJ!$K$474,Resultados_Dic3!$E$3:$E$99980,Produccion_PJ!$J479,Resultados_Dic3!$A$3:$A$99980,Produccion_PJ!$H479)</f>
        <v>0</v>
      </c>
      <c r="T479" s="21">
        <f>+SUMIFS(Resultados_Dic3!P$3:P$99980,Resultados_Dic3!$F$3:$F$99980,Produccion_PJ!$K479,Resultados_Dic3!$D$3:$D$99980,Produccion_PJ!$K$474,Resultados_Dic3!$E$3:$E$99980,Produccion_PJ!$J479,Resultados_Dic3!$A$3:$A$99980,Produccion_PJ!$H479)</f>
        <v>0</v>
      </c>
      <c r="U479" s="21">
        <f>+SUMIFS(Resultados_Dic3!Q$3:Q$99980,Resultados_Dic3!$F$3:$F$99980,Produccion_PJ!$K479,Resultados_Dic3!$D$3:$D$99980,Produccion_PJ!$K$474,Resultados_Dic3!$E$3:$E$99980,Produccion_PJ!$J479,Resultados_Dic3!$A$3:$A$99980,Produccion_PJ!$H479)</f>
        <v>0</v>
      </c>
      <c r="V479" s="21">
        <f>+SUMIFS(Resultados_Dic3!R$3:R$99980,Resultados_Dic3!$F$3:$F$99980,Produccion_PJ!$K479,Resultados_Dic3!$D$3:$D$99980,Produccion_PJ!$K$474,Resultados_Dic3!$E$3:$E$99980,Produccion_PJ!$J479,Resultados_Dic3!$A$3:$A$99980,Produccion_PJ!$H479)</f>
        <v>0</v>
      </c>
      <c r="W479" s="21">
        <f>+SUMIFS(Resultados_Dic3!S$3:S$99980,Resultados_Dic3!$F$3:$F$99980,Produccion_PJ!$K479,Resultados_Dic3!$D$3:$D$99980,Produccion_PJ!$K$474,Resultados_Dic3!$E$3:$E$99980,Produccion_PJ!$J479,Resultados_Dic3!$A$3:$A$99980,Produccion_PJ!$H479)</f>
        <v>0</v>
      </c>
      <c r="X479" s="21">
        <f>+SUMIFS(Resultados_Dic3!T$3:T$99980,Resultados_Dic3!$F$3:$F$99980,Produccion_PJ!$K479,Resultados_Dic3!$D$3:$D$99980,Produccion_PJ!$K$474,Resultados_Dic3!$E$3:$E$99980,Produccion_PJ!$J479,Resultados_Dic3!$A$3:$A$99980,Produccion_PJ!$H479)</f>
        <v>0</v>
      </c>
      <c r="Y479" s="21">
        <f>+SUMIFS(Resultados_Dic3!U$3:U$99980,Resultados_Dic3!$F$3:$F$99980,Produccion_PJ!$K479,Resultados_Dic3!$D$3:$D$99980,Produccion_PJ!$K$474,Resultados_Dic3!$E$3:$E$99980,Produccion_PJ!$J479,Resultados_Dic3!$A$3:$A$99980,Produccion_PJ!$H479)</f>
        <v>0</v>
      </c>
      <c r="Z479" s="21">
        <f>+SUMIFS(Resultados_Dic3!V$3:V$99980,Resultados_Dic3!$F$3:$F$99980,Produccion_PJ!$K479,Resultados_Dic3!$D$3:$D$99980,Produccion_PJ!$K$474,Resultados_Dic3!$E$3:$E$99980,Produccion_PJ!$J479,Resultados_Dic3!$A$3:$A$99980,Produccion_PJ!$H479)</f>
        <v>0</v>
      </c>
      <c r="AA479" s="21">
        <f>+SUMIFS(Resultados_Dic3!W$3:W$99980,Resultados_Dic3!$F$3:$F$99980,Produccion_PJ!$K479,Resultados_Dic3!$D$3:$D$99980,Produccion_PJ!$K$474,Resultados_Dic3!$E$3:$E$99980,Produccion_PJ!$J479,Resultados_Dic3!$A$3:$A$99980,Produccion_PJ!$H479)</f>
        <v>0</v>
      </c>
      <c r="AB479" s="21">
        <f>+SUMIFS(Resultados_Dic3!X$3:X$99980,Resultados_Dic3!$F$3:$F$99980,Produccion_PJ!$K479,Resultados_Dic3!$D$3:$D$99980,Produccion_PJ!$K$474,Resultados_Dic3!$E$3:$E$99980,Produccion_PJ!$J479,Resultados_Dic3!$A$3:$A$99980,Produccion_PJ!$H479)</f>
        <v>0</v>
      </c>
      <c r="AC479" s="21">
        <f>+SUMIFS(Resultados_Dic3!Y$3:Y$99980,Resultados_Dic3!$F$3:$F$99980,Produccion_PJ!$K479,Resultados_Dic3!$D$3:$D$99980,Produccion_PJ!$K$474,Resultados_Dic3!$E$3:$E$99980,Produccion_PJ!$J479,Resultados_Dic3!$A$3:$A$99980,Produccion_PJ!$H479)</f>
        <v>0</v>
      </c>
      <c r="AD479" s="21">
        <f>+SUMIFS(Resultados_Dic3!Z$3:Z$99980,Resultados_Dic3!$F$3:$F$99980,Produccion_PJ!$K479,Resultados_Dic3!$D$3:$D$99980,Produccion_PJ!$K$474,Resultados_Dic3!$E$3:$E$99980,Produccion_PJ!$J479,Resultados_Dic3!$A$3:$A$99980,Produccion_PJ!$H479)</f>
        <v>0</v>
      </c>
      <c r="AE479" s="21">
        <f>+SUMIFS(Resultados_Dic3!AA$3:AA$99980,Resultados_Dic3!$F$3:$F$99980,Produccion_PJ!$K479,Resultados_Dic3!$D$3:$D$99980,Produccion_PJ!$K$474,Resultados_Dic3!$E$3:$E$99980,Produccion_PJ!$J479,Resultados_Dic3!$A$3:$A$99980,Produccion_PJ!$H479)</f>
        <v>0</v>
      </c>
      <c r="AF479" s="21">
        <f>+SUMIFS(Resultados_Dic3!AB$3:AB$99980,Resultados_Dic3!$F$3:$F$99980,Produccion_PJ!$K479,Resultados_Dic3!$D$3:$D$99980,Produccion_PJ!$K$474,Resultados_Dic3!$E$3:$E$99980,Produccion_PJ!$J479,Resultados_Dic3!$A$3:$A$99980,Produccion_PJ!$H479)</f>
        <v>0</v>
      </c>
      <c r="AG479" s="21">
        <f>+SUMIFS(Resultados_Dic3!AC$3:AC$99980,Resultados_Dic3!$F$3:$F$99980,Produccion_PJ!$K479,Resultados_Dic3!$D$3:$D$99980,Produccion_PJ!$K$474,Resultados_Dic3!$E$3:$E$99980,Produccion_PJ!$J479,Resultados_Dic3!$A$3:$A$99980,Produccion_PJ!$H479)</f>
        <v>0</v>
      </c>
      <c r="AH479" s="21">
        <f>+SUMIFS(Resultados_Dic3!AD$3:AD$99980,Resultados_Dic3!$F$3:$F$99980,Produccion_PJ!$K479,Resultados_Dic3!$D$3:$D$99980,Produccion_PJ!$K$474,Resultados_Dic3!$E$3:$E$99980,Produccion_PJ!$J479,Resultados_Dic3!$A$3:$A$99980,Produccion_PJ!$H479)</f>
        <v>0</v>
      </c>
      <c r="AI479" s="21">
        <f>+SUMIFS(Resultados_Dic3!AE$3:AE$99980,Resultados_Dic3!$F$3:$F$99980,Produccion_PJ!$K479,Resultados_Dic3!$D$3:$D$99980,Produccion_PJ!$K$474,Resultados_Dic3!$E$3:$E$99980,Produccion_PJ!$J479,Resultados_Dic3!$A$3:$A$99980,Produccion_PJ!$H479)</f>
        <v>0</v>
      </c>
      <c r="AJ479" s="21">
        <f>+SUMIFS(Resultados_Dic3!AF$3:AF$99980,Resultados_Dic3!$F$3:$F$99980,Produccion_PJ!$K479,Resultados_Dic3!$D$3:$D$99980,Produccion_PJ!$K$474,Resultados_Dic3!$E$3:$E$99980,Produccion_PJ!$J479,Resultados_Dic3!$A$3:$A$99980,Produccion_PJ!$H479)</f>
        <v>0</v>
      </c>
      <c r="AK479" s="21">
        <f>+SUMIFS(Resultados_Dic3!AG$3:AG$99980,Resultados_Dic3!$F$3:$F$99980,Produccion_PJ!$K479,Resultados_Dic3!$D$3:$D$99980,Produccion_PJ!$K$474,Resultados_Dic3!$E$3:$E$99980,Produccion_PJ!$J479,Resultados_Dic3!$A$3:$A$99980,Produccion_PJ!$H479)</f>
        <v>0</v>
      </c>
      <c r="AL479" s="21">
        <f>+SUMIFS(Resultados_Dic3!AH$3:AH$99980,Resultados_Dic3!$F$3:$F$99980,Produccion_PJ!$K479,Resultados_Dic3!$D$3:$D$99980,Produccion_PJ!$K$474,Resultados_Dic3!$E$3:$E$99980,Produccion_PJ!$J479,Resultados_Dic3!$A$3:$A$99980,Produccion_PJ!$H479)</f>
        <v>0</v>
      </c>
      <c r="AM479" s="21">
        <f>+SUMIFS(Resultados_Dic3!AI$3:AI$99980,Resultados_Dic3!$F$3:$F$99980,Produccion_PJ!$K479,Resultados_Dic3!$D$3:$D$99980,Produccion_PJ!$K$474,Resultados_Dic3!$E$3:$E$99980,Produccion_PJ!$J479,Resultados_Dic3!$A$3:$A$99980,Produccion_PJ!$H479)</f>
        <v>0</v>
      </c>
      <c r="AN479" s="21">
        <f>+SUMIFS(Resultados_Dic3!AJ$3:AJ$99980,Resultados_Dic3!$F$3:$F$99980,Produccion_PJ!$K479,Resultados_Dic3!$D$3:$D$99980,Produccion_PJ!$K$474,Resultados_Dic3!$E$3:$E$99980,Produccion_PJ!$J479,Resultados_Dic3!$A$3:$A$99980,Produccion_PJ!$H479)</f>
        <v>0</v>
      </c>
      <c r="AO479" s="21">
        <f>+SUMIFS(Resultados_Dic3!AK$3:AK$99980,Resultados_Dic3!$F$3:$F$99980,Produccion_PJ!$K479,Resultados_Dic3!$D$3:$D$99980,Produccion_PJ!$K$474,Resultados_Dic3!$E$3:$E$99980,Produccion_PJ!$J479,Resultados_Dic3!$A$3:$A$99980,Produccion_PJ!$H479)</f>
        <v>0</v>
      </c>
      <c r="AP479" s="21">
        <f>+SUMIFS(Resultados_Dic3!AL$3:AL$99980,Resultados_Dic3!$F$3:$F$99980,Produccion_PJ!$K479,Resultados_Dic3!$D$3:$D$99980,Produccion_PJ!$K$474,Resultados_Dic3!$E$3:$E$99980,Produccion_PJ!$J479,Resultados_Dic3!$A$3:$A$99980,Produccion_PJ!$H479)</f>
        <v>0</v>
      </c>
      <c r="AQ479" s="21">
        <f>+SUMIFS(Resultados_Dic3!AM$3:AM$99980,Resultados_Dic3!$F$3:$F$99980,Produccion_PJ!$K479,Resultados_Dic3!$D$3:$D$99980,Produccion_PJ!$K$474,Resultados_Dic3!$E$3:$E$99980,Produccion_PJ!$J479,Resultados_Dic3!$A$3:$A$99980,Produccion_PJ!$H479)</f>
        <v>0</v>
      </c>
    </row>
    <row r="480" spans="1:47" x14ac:dyDescent="0.25">
      <c r="H480" s="17" t="str">
        <f t="shared" si="1096"/>
        <v>DIC5</v>
      </c>
      <c r="J480" s="24" t="s">
        <v>434</v>
      </c>
      <c r="K480" s="54" t="s">
        <v>291</v>
      </c>
      <c r="L480" s="21">
        <f>+SUMIFS(Resultados_Dic3!H$3:H$99980,Resultados_Dic3!$F$3:$F$99980,Produccion_PJ!$K480,Resultados_Dic3!$D$3:$D$99980,Produccion_PJ!$K$474,Resultados_Dic3!$E$3:$E$99980,Produccion_PJ!$J480,Resultados_Dic3!$A$3:$A$99980,Produccion_PJ!$H480)</f>
        <v>0</v>
      </c>
      <c r="M480" s="21">
        <f>+SUMIFS(Resultados_Dic3!I$3:I$99980,Resultados_Dic3!$F$3:$F$99980,Produccion_PJ!$K480,Resultados_Dic3!$D$3:$D$99980,Produccion_PJ!$K$474,Resultados_Dic3!$E$3:$E$99980,Produccion_PJ!$J480,Resultados_Dic3!$A$3:$A$99980,Produccion_PJ!$H480)</f>
        <v>0</v>
      </c>
      <c r="N480" s="21">
        <f>+SUMIFS(Resultados_Dic3!J$3:J$99980,Resultados_Dic3!$F$3:$F$99980,Produccion_PJ!$K480,Resultados_Dic3!$D$3:$D$99980,Produccion_PJ!$K$474,Resultados_Dic3!$E$3:$E$99980,Produccion_PJ!$J480,Resultados_Dic3!$A$3:$A$99980,Produccion_PJ!$H480)</f>
        <v>0</v>
      </c>
      <c r="O480" s="21">
        <f>+SUMIFS(Resultados_Dic3!K$3:K$99980,Resultados_Dic3!$F$3:$F$99980,Produccion_PJ!$K480,Resultados_Dic3!$D$3:$D$99980,Produccion_PJ!$K$474,Resultados_Dic3!$E$3:$E$99980,Produccion_PJ!$J480,Resultados_Dic3!$A$3:$A$99980,Produccion_PJ!$H480)</f>
        <v>0</v>
      </c>
      <c r="P480" s="21">
        <f>+SUMIFS(Resultados_Dic3!L$3:L$99980,Resultados_Dic3!$F$3:$F$99980,Produccion_PJ!$K480,Resultados_Dic3!$D$3:$D$99980,Produccion_PJ!$K$474,Resultados_Dic3!$E$3:$E$99980,Produccion_PJ!$J480,Resultados_Dic3!$A$3:$A$99980,Produccion_PJ!$H480)</f>
        <v>0</v>
      </c>
      <c r="Q480" s="21">
        <f>+SUMIFS(Resultados_Dic3!M$3:M$99980,Resultados_Dic3!$F$3:$F$99980,Produccion_PJ!$K480,Resultados_Dic3!$D$3:$D$99980,Produccion_PJ!$K$474,Resultados_Dic3!$E$3:$E$99980,Produccion_PJ!$J480,Resultados_Dic3!$A$3:$A$99980,Produccion_PJ!$H480)</f>
        <v>0</v>
      </c>
      <c r="R480" s="21">
        <f>+SUMIFS(Resultados_Dic3!N$3:N$99980,Resultados_Dic3!$F$3:$F$99980,Produccion_PJ!$K480,Resultados_Dic3!$D$3:$D$99980,Produccion_PJ!$K$474,Resultados_Dic3!$E$3:$E$99980,Produccion_PJ!$J480,Resultados_Dic3!$A$3:$A$99980,Produccion_PJ!$H480)</f>
        <v>0</v>
      </c>
      <c r="S480" s="21">
        <f>+SUMIFS(Resultados_Dic3!O$3:O$99980,Resultados_Dic3!$F$3:$F$99980,Produccion_PJ!$K480,Resultados_Dic3!$D$3:$D$99980,Produccion_PJ!$K$474,Resultados_Dic3!$E$3:$E$99980,Produccion_PJ!$J480,Resultados_Dic3!$A$3:$A$99980,Produccion_PJ!$H480)</f>
        <v>0</v>
      </c>
      <c r="T480" s="21">
        <f>+SUMIFS(Resultados_Dic3!P$3:P$99980,Resultados_Dic3!$F$3:$F$99980,Produccion_PJ!$K480,Resultados_Dic3!$D$3:$D$99980,Produccion_PJ!$K$474,Resultados_Dic3!$E$3:$E$99980,Produccion_PJ!$J480,Resultados_Dic3!$A$3:$A$99980,Produccion_PJ!$H480)</f>
        <v>0</v>
      </c>
      <c r="U480" s="21">
        <f>+SUMIFS(Resultados_Dic3!Q$3:Q$99980,Resultados_Dic3!$F$3:$F$99980,Produccion_PJ!$K480,Resultados_Dic3!$D$3:$D$99980,Produccion_PJ!$K$474,Resultados_Dic3!$E$3:$E$99980,Produccion_PJ!$J480,Resultados_Dic3!$A$3:$A$99980,Produccion_PJ!$H480)</f>
        <v>0</v>
      </c>
      <c r="V480" s="21">
        <f>+SUMIFS(Resultados_Dic3!R$3:R$99980,Resultados_Dic3!$F$3:$F$99980,Produccion_PJ!$K480,Resultados_Dic3!$D$3:$D$99980,Produccion_PJ!$K$474,Resultados_Dic3!$E$3:$E$99980,Produccion_PJ!$J480,Resultados_Dic3!$A$3:$A$99980,Produccion_PJ!$H480)</f>
        <v>0</v>
      </c>
      <c r="W480" s="21">
        <f>+SUMIFS(Resultados_Dic3!S$3:S$99980,Resultados_Dic3!$F$3:$F$99980,Produccion_PJ!$K480,Resultados_Dic3!$D$3:$D$99980,Produccion_PJ!$K$474,Resultados_Dic3!$E$3:$E$99980,Produccion_PJ!$J480,Resultados_Dic3!$A$3:$A$99980,Produccion_PJ!$H480)</f>
        <v>0</v>
      </c>
      <c r="X480" s="21">
        <f>+SUMIFS(Resultados_Dic3!T$3:T$99980,Resultados_Dic3!$F$3:$F$99980,Produccion_PJ!$K480,Resultados_Dic3!$D$3:$D$99980,Produccion_PJ!$K$474,Resultados_Dic3!$E$3:$E$99980,Produccion_PJ!$J480,Resultados_Dic3!$A$3:$A$99980,Produccion_PJ!$H480)</f>
        <v>0</v>
      </c>
      <c r="Y480" s="21">
        <f>+SUMIFS(Resultados_Dic3!U$3:U$99980,Resultados_Dic3!$F$3:$F$99980,Produccion_PJ!$K480,Resultados_Dic3!$D$3:$D$99980,Produccion_PJ!$K$474,Resultados_Dic3!$E$3:$E$99980,Produccion_PJ!$J480,Resultados_Dic3!$A$3:$A$99980,Produccion_PJ!$H480)</f>
        <v>0</v>
      </c>
      <c r="Z480" s="21">
        <f>+SUMIFS(Resultados_Dic3!V$3:V$99980,Resultados_Dic3!$F$3:$F$99980,Produccion_PJ!$K480,Resultados_Dic3!$D$3:$D$99980,Produccion_PJ!$K$474,Resultados_Dic3!$E$3:$E$99980,Produccion_PJ!$J480,Resultados_Dic3!$A$3:$A$99980,Produccion_PJ!$H480)</f>
        <v>0</v>
      </c>
      <c r="AA480" s="21">
        <f>+SUMIFS(Resultados_Dic3!W$3:W$99980,Resultados_Dic3!$F$3:$F$99980,Produccion_PJ!$K480,Resultados_Dic3!$D$3:$D$99980,Produccion_PJ!$K$474,Resultados_Dic3!$E$3:$E$99980,Produccion_PJ!$J480,Resultados_Dic3!$A$3:$A$99980,Produccion_PJ!$H480)</f>
        <v>0</v>
      </c>
      <c r="AB480" s="21">
        <f>+SUMIFS(Resultados_Dic3!X$3:X$99980,Resultados_Dic3!$F$3:$F$99980,Produccion_PJ!$K480,Resultados_Dic3!$D$3:$D$99980,Produccion_PJ!$K$474,Resultados_Dic3!$E$3:$E$99980,Produccion_PJ!$J480,Resultados_Dic3!$A$3:$A$99980,Produccion_PJ!$H480)</f>
        <v>0</v>
      </c>
      <c r="AC480" s="21">
        <f>+SUMIFS(Resultados_Dic3!Y$3:Y$99980,Resultados_Dic3!$F$3:$F$99980,Produccion_PJ!$K480,Resultados_Dic3!$D$3:$D$99980,Produccion_PJ!$K$474,Resultados_Dic3!$E$3:$E$99980,Produccion_PJ!$J480,Resultados_Dic3!$A$3:$A$99980,Produccion_PJ!$H480)</f>
        <v>0</v>
      </c>
      <c r="AD480" s="21">
        <f>+SUMIFS(Resultados_Dic3!Z$3:Z$99980,Resultados_Dic3!$F$3:$F$99980,Produccion_PJ!$K480,Resultados_Dic3!$D$3:$D$99980,Produccion_PJ!$K$474,Resultados_Dic3!$E$3:$E$99980,Produccion_PJ!$J480,Resultados_Dic3!$A$3:$A$99980,Produccion_PJ!$H480)</f>
        <v>0</v>
      </c>
      <c r="AE480" s="21">
        <f>+SUMIFS(Resultados_Dic3!AA$3:AA$99980,Resultados_Dic3!$F$3:$F$99980,Produccion_PJ!$K480,Resultados_Dic3!$D$3:$D$99980,Produccion_PJ!$K$474,Resultados_Dic3!$E$3:$E$99980,Produccion_PJ!$J480,Resultados_Dic3!$A$3:$A$99980,Produccion_PJ!$H480)</f>
        <v>0</v>
      </c>
      <c r="AF480" s="21">
        <f>+SUMIFS(Resultados_Dic3!AB$3:AB$99980,Resultados_Dic3!$F$3:$F$99980,Produccion_PJ!$K480,Resultados_Dic3!$D$3:$D$99980,Produccion_PJ!$K$474,Resultados_Dic3!$E$3:$E$99980,Produccion_PJ!$J480,Resultados_Dic3!$A$3:$A$99980,Produccion_PJ!$H480)</f>
        <v>0</v>
      </c>
      <c r="AG480" s="21">
        <f>+SUMIFS(Resultados_Dic3!AC$3:AC$99980,Resultados_Dic3!$F$3:$F$99980,Produccion_PJ!$K480,Resultados_Dic3!$D$3:$D$99980,Produccion_PJ!$K$474,Resultados_Dic3!$E$3:$E$99980,Produccion_PJ!$J480,Resultados_Dic3!$A$3:$A$99980,Produccion_PJ!$H480)</f>
        <v>0</v>
      </c>
      <c r="AH480" s="21">
        <f>+SUMIFS(Resultados_Dic3!AD$3:AD$99980,Resultados_Dic3!$F$3:$F$99980,Produccion_PJ!$K480,Resultados_Dic3!$D$3:$D$99980,Produccion_PJ!$K$474,Resultados_Dic3!$E$3:$E$99980,Produccion_PJ!$J480,Resultados_Dic3!$A$3:$A$99980,Produccion_PJ!$H480)</f>
        <v>0</v>
      </c>
      <c r="AI480" s="21">
        <f>+SUMIFS(Resultados_Dic3!AE$3:AE$99980,Resultados_Dic3!$F$3:$F$99980,Produccion_PJ!$K480,Resultados_Dic3!$D$3:$D$99980,Produccion_PJ!$K$474,Resultados_Dic3!$E$3:$E$99980,Produccion_PJ!$J480,Resultados_Dic3!$A$3:$A$99980,Produccion_PJ!$H480)</f>
        <v>0</v>
      </c>
      <c r="AJ480" s="21">
        <f>+SUMIFS(Resultados_Dic3!AF$3:AF$99980,Resultados_Dic3!$F$3:$F$99980,Produccion_PJ!$K480,Resultados_Dic3!$D$3:$D$99980,Produccion_PJ!$K$474,Resultados_Dic3!$E$3:$E$99980,Produccion_PJ!$J480,Resultados_Dic3!$A$3:$A$99980,Produccion_PJ!$H480)</f>
        <v>0</v>
      </c>
      <c r="AK480" s="21">
        <f>+SUMIFS(Resultados_Dic3!AG$3:AG$99980,Resultados_Dic3!$F$3:$F$99980,Produccion_PJ!$K480,Resultados_Dic3!$D$3:$D$99980,Produccion_PJ!$K$474,Resultados_Dic3!$E$3:$E$99980,Produccion_PJ!$J480,Resultados_Dic3!$A$3:$A$99980,Produccion_PJ!$H480)</f>
        <v>0</v>
      </c>
      <c r="AL480" s="21">
        <f>+SUMIFS(Resultados_Dic3!AH$3:AH$99980,Resultados_Dic3!$F$3:$F$99980,Produccion_PJ!$K480,Resultados_Dic3!$D$3:$D$99980,Produccion_PJ!$K$474,Resultados_Dic3!$E$3:$E$99980,Produccion_PJ!$J480,Resultados_Dic3!$A$3:$A$99980,Produccion_PJ!$H480)</f>
        <v>0</v>
      </c>
      <c r="AM480" s="21">
        <f>+SUMIFS(Resultados_Dic3!AI$3:AI$99980,Resultados_Dic3!$F$3:$F$99980,Produccion_PJ!$K480,Resultados_Dic3!$D$3:$D$99980,Produccion_PJ!$K$474,Resultados_Dic3!$E$3:$E$99980,Produccion_PJ!$J480,Resultados_Dic3!$A$3:$A$99980,Produccion_PJ!$H480)</f>
        <v>0</v>
      </c>
      <c r="AN480" s="21">
        <f>+SUMIFS(Resultados_Dic3!AJ$3:AJ$99980,Resultados_Dic3!$F$3:$F$99980,Produccion_PJ!$K480,Resultados_Dic3!$D$3:$D$99980,Produccion_PJ!$K$474,Resultados_Dic3!$E$3:$E$99980,Produccion_PJ!$J480,Resultados_Dic3!$A$3:$A$99980,Produccion_PJ!$H480)</f>
        <v>0</v>
      </c>
      <c r="AO480" s="21">
        <f>+SUMIFS(Resultados_Dic3!AK$3:AK$99980,Resultados_Dic3!$F$3:$F$99980,Produccion_PJ!$K480,Resultados_Dic3!$D$3:$D$99980,Produccion_PJ!$K$474,Resultados_Dic3!$E$3:$E$99980,Produccion_PJ!$J480,Resultados_Dic3!$A$3:$A$99980,Produccion_PJ!$H480)</f>
        <v>0</v>
      </c>
      <c r="AP480" s="21">
        <f>+SUMIFS(Resultados_Dic3!AL$3:AL$99980,Resultados_Dic3!$F$3:$F$99980,Produccion_PJ!$K480,Resultados_Dic3!$D$3:$D$99980,Produccion_PJ!$K$474,Resultados_Dic3!$E$3:$E$99980,Produccion_PJ!$J480,Resultados_Dic3!$A$3:$A$99980,Produccion_PJ!$H480)</f>
        <v>0</v>
      </c>
      <c r="AQ480" s="21">
        <f>+SUMIFS(Resultados_Dic3!AM$3:AM$99980,Resultados_Dic3!$F$3:$F$99980,Produccion_PJ!$K480,Resultados_Dic3!$D$3:$D$99980,Produccion_PJ!$K$474,Resultados_Dic3!$E$3:$E$99980,Produccion_PJ!$J480,Resultados_Dic3!$A$3:$A$99980,Produccion_PJ!$H480)</f>
        <v>0</v>
      </c>
    </row>
    <row r="481" spans="1:47" x14ac:dyDescent="0.25">
      <c r="H481" s="17" t="str">
        <f t="shared" si="1096"/>
        <v>DIC5</v>
      </c>
      <c r="J481" s="24" t="s">
        <v>86</v>
      </c>
      <c r="K481" s="54" t="s">
        <v>292</v>
      </c>
      <c r="L481" s="21">
        <f>+SUMIFS(Resultados_Dic3!H$3:H$99980,Resultados_Dic3!$F$3:$F$99980,Produccion_PJ!$K481,Resultados_Dic3!$D$3:$D$99980,Produccion_PJ!$K$474,Resultados_Dic3!$E$3:$E$99980,Produccion_PJ!$J481,Resultados_Dic3!$A$3:$A$99980,Produccion_PJ!$H481)</f>
        <v>0</v>
      </c>
      <c r="M481" s="21">
        <f>+SUMIFS(Resultados_Dic3!I$3:I$99980,Resultados_Dic3!$F$3:$F$99980,Produccion_PJ!$K481,Resultados_Dic3!$D$3:$D$99980,Produccion_PJ!$K$474,Resultados_Dic3!$E$3:$E$99980,Produccion_PJ!$J481,Resultados_Dic3!$A$3:$A$99980,Produccion_PJ!$H481)</f>
        <v>0</v>
      </c>
      <c r="N481" s="21">
        <f>+SUMIFS(Resultados_Dic3!J$3:J$99980,Resultados_Dic3!$F$3:$F$99980,Produccion_PJ!$K481,Resultados_Dic3!$D$3:$D$99980,Produccion_PJ!$K$474,Resultados_Dic3!$E$3:$E$99980,Produccion_PJ!$J481,Resultados_Dic3!$A$3:$A$99980,Produccion_PJ!$H481)</f>
        <v>0</v>
      </c>
      <c r="O481" s="21">
        <f>+SUMIFS(Resultados_Dic3!K$3:K$99980,Resultados_Dic3!$F$3:$F$99980,Produccion_PJ!$K481,Resultados_Dic3!$D$3:$D$99980,Produccion_PJ!$K$474,Resultados_Dic3!$E$3:$E$99980,Produccion_PJ!$J481,Resultados_Dic3!$A$3:$A$99980,Produccion_PJ!$H481)</f>
        <v>0</v>
      </c>
      <c r="P481" s="21">
        <f>+SUMIFS(Resultados_Dic3!L$3:L$99980,Resultados_Dic3!$F$3:$F$99980,Produccion_PJ!$K481,Resultados_Dic3!$D$3:$D$99980,Produccion_PJ!$K$474,Resultados_Dic3!$E$3:$E$99980,Produccion_PJ!$J481,Resultados_Dic3!$A$3:$A$99980,Produccion_PJ!$H481)</f>
        <v>0</v>
      </c>
      <c r="Q481" s="21">
        <f>+SUMIFS(Resultados_Dic3!M$3:M$99980,Resultados_Dic3!$F$3:$F$99980,Produccion_PJ!$K481,Resultados_Dic3!$D$3:$D$99980,Produccion_PJ!$K$474,Resultados_Dic3!$E$3:$E$99980,Produccion_PJ!$J481,Resultados_Dic3!$A$3:$A$99980,Produccion_PJ!$H481)</f>
        <v>0</v>
      </c>
      <c r="R481" s="21">
        <f>+SUMIFS(Resultados_Dic3!N$3:N$99980,Resultados_Dic3!$F$3:$F$99980,Produccion_PJ!$K481,Resultados_Dic3!$D$3:$D$99980,Produccion_PJ!$K$474,Resultados_Dic3!$E$3:$E$99980,Produccion_PJ!$J481,Resultados_Dic3!$A$3:$A$99980,Produccion_PJ!$H481)</f>
        <v>0</v>
      </c>
      <c r="S481" s="21">
        <f>+SUMIFS(Resultados_Dic3!O$3:O$99980,Resultados_Dic3!$F$3:$F$99980,Produccion_PJ!$K481,Resultados_Dic3!$D$3:$D$99980,Produccion_PJ!$K$474,Resultados_Dic3!$E$3:$E$99980,Produccion_PJ!$J481,Resultados_Dic3!$A$3:$A$99980,Produccion_PJ!$H481)</f>
        <v>0</v>
      </c>
      <c r="T481" s="21">
        <f>+SUMIFS(Resultados_Dic3!P$3:P$99980,Resultados_Dic3!$F$3:$F$99980,Produccion_PJ!$K481,Resultados_Dic3!$D$3:$D$99980,Produccion_PJ!$K$474,Resultados_Dic3!$E$3:$E$99980,Produccion_PJ!$J481,Resultados_Dic3!$A$3:$A$99980,Produccion_PJ!$H481)</f>
        <v>0</v>
      </c>
      <c r="U481" s="21">
        <f>+SUMIFS(Resultados_Dic3!Q$3:Q$99980,Resultados_Dic3!$F$3:$F$99980,Produccion_PJ!$K481,Resultados_Dic3!$D$3:$D$99980,Produccion_PJ!$K$474,Resultados_Dic3!$E$3:$E$99980,Produccion_PJ!$J481,Resultados_Dic3!$A$3:$A$99980,Produccion_PJ!$H481)</f>
        <v>0</v>
      </c>
      <c r="V481" s="21">
        <f>+SUMIFS(Resultados_Dic3!R$3:R$99980,Resultados_Dic3!$F$3:$F$99980,Produccion_PJ!$K481,Resultados_Dic3!$D$3:$D$99980,Produccion_PJ!$K$474,Resultados_Dic3!$E$3:$E$99980,Produccion_PJ!$J481,Resultados_Dic3!$A$3:$A$99980,Produccion_PJ!$H481)</f>
        <v>0</v>
      </c>
      <c r="W481" s="21">
        <f>+SUMIFS(Resultados_Dic3!S$3:S$99980,Resultados_Dic3!$F$3:$F$99980,Produccion_PJ!$K481,Resultados_Dic3!$D$3:$D$99980,Produccion_PJ!$K$474,Resultados_Dic3!$E$3:$E$99980,Produccion_PJ!$J481,Resultados_Dic3!$A$3:$A$99980,Produccion_PJ!$H481)</f>
        <v>0</v>
      </c>
      <c r="X481" s="21">
        <f>+SUMIFS(Resultados_Dic3!T$3:T$99980,Resultados_Dic3!$F$3:$F$99980,Produccion_PJ!$K481,Resultados_Dic3!$D$3:$D$99980,Produccion_PJ!$K$474,Resultados_Dic3!$E$3:$E$99980,Produccion_PJ!$J481,Resultados_Dic3!$A$3:$A$99980,Produccion_PJ!$H481)</f>
        <v>0</v>
      </c>
      <c r="Y481" s="21">
        <f>+SUMIFS(Resultados_Dic3!U$3:U$99980,Resultados_Dic3!$F$3:$F$99980,Produccion_PJ!$K481,Resultados_Dic3!$D$3:$D$99980,Produccion_PJ!$K$474,Resultados_Dic3!$E$3:$E$99980,Produccion_PJ!$J481,Resultados_Dic3!$A$3:$A$99980,Produccion_PJ!$H481)</f>
        <v>0</v>
      </c>
      <c r="Z481" s="21">
        <f>+SUMIFS(Resultados_Dic3!V$3:V$99980,Resultados_Dic3!$F$3:$F$99980,Produccion_PJ!$K481,Resultados_Dic3!$D$3:$D$99980,Produccion_PJ!$K$474,Resultados_Dic3!$E$3:$E$99980,Produccion_PJ!$J481,Resultados_Dic3!$A$3:$A$99980,Produccion_PJ!$H481)</f>
        <v>0</v>
      </c>
      <c r="AA481" s="21">
        <f>+SUMIFS(Resultados_Dic3!W$3:W$99980,Resultados_Dic3!$F$3:$F$99980,Produccion_PJ!$K481,Resultados_Dic3!$D$3:$D$99980,Produccion_PJ!$K$474,Resultados_Dic3!$E$3:$E$99980,Produccion_PJ!$J481,Resultados_Dic3!$A$3:$A$99980,Produccion_PJ!$H481)</f>
        <v>0</v>
      </c>
      <c r="AB481" s="21">
        <f>+SUMIFS(Resultados_Dic3!X$3:X$99980,Resultados_Dic3!$F$3:$F$99980,Produccion_PJ!$K481,Resultados_Dic3!$D$3:$D$99980,Produccion_PJ!$K$474,Resultados_Dic3!$E$3:$E$99980,Produccion_PJ!$J481,Resultados_Dic3!$A$3:$A$99980,Produccion_PJ!$H481)</f>
        <v>0</v>
      </c>
      <c r="AC481" s="21">
        <f>+SUMIFS(Resultados_Dic3!Y$3:Y$99980,Resultados_Dic3!$F$3:$F$99980,Produccion_PJ!$K481,Resultados_Dic3!$D$3:$D$99980,Produccion_PJ!$K$474,Resultados_Dic3!$E$3:$E$99980,Produccion_PJ!$J481,Resultados_Dic3!$A$3:$A$99980,Produccion_PJ!$H481)</f>
        <v>0</v>
      </c>
      <c r="AD481" s="21">
        <f>+SUMIFS(Resultados_Dic3!Z$3:Z$99980,Resultados_Dic3!$F$3:$F$99980,Produccion_PJ!$K481,Resultados_Dic3!$D$3:$D$99980,Produccion_PJ!$K$474,Resultados_Dic3!$E$3:$E$99980,Produccion_PJ!$J481,Resultados_Dic3!$A$3:$A$99980,Produccion_PJ!$H481)</f>
        <v>0</v>
      </c>
      <c r="AE481" s="21">
        <f>+SUMIFS(Resultados_Dic3!AA$3:AA$99980,Resultados_Dic3!$F$3:$F$99980,Produccion_PJ!$K481,Resultados_Dic3!$D$3:$D$99980,Produccion_PJ!$K$474,Resultados_Dic3!$E$3:$E$99980,Produccion_PJ!$J481,Resultados_Dic3!$A$3:$A$99980,Produccion_PJ!$H481)</f>
        <v>0</v>
      </c>
      <c r="AF481" s="21">
        <f>+SUMIFS(Resultados_Dic3!AB$3:AB$99980,Resultados_Dic3!$F$3:$F$99980,Produccion_PJ!$K481,Resultados_Dic3!$D$3:$D$99980,Produccion_PJ!$K$474,Resultados_Dic3!$E$3:$E$99980,Produccion_PJ!$J481,Resultados_Dic3!$A$3:$A$99980,Produccion_PJ!$H481)</f>
        <v>0</v>
      </c>
      <c r="AG481" s="21">
        <f>+SUMIFS(Resultados_Dic3!AC$3:AC$99980,Resultados_Dic3!$F$3:$F$99980,Produccion_PJ!$K481,Resultados_Dic3!$D$3:$D$99980,Produccion_PJ!$K$474,Resultados_Dic3!$E$3:$E$99980,Produccion_PJ!$J481,Resultados_Dic3!$A$3:$A$99980,Produccion_PJ!$H481)</f>
        <v>0</v>
      </c>
      <c r="AH481" s="21">
        <f>+SUMIFS(Resultados_Dic3!AD$3:AD$99980,Resultados_Dic3!$F$3:$F$99980,Produccion_PJ!$K481,Resultados_Dic3!$D$3:$D$99980,Produccion_PJ!$K$474,Resultados_Dic3!$E$3:$E$99980,Produccion_PJ!$J481,Resultados_Dic3!$A$3:$A$99980,Produccion_PJ!$H481)</f>
        <v>0</v>
      </c>
      <c r="AI481" s="21">
        <f>+SUMIFS(Resultados_Dic3!AE$3:AE$99980,Resultados_Dic3!$F$3:$F$99980,Produccion_PJ!$K481,Resultados_Dic3!$D$3:$D$99980,Produccion_PJ!$K$474,Resultados_Dic3!$E$3:$E$99980,Produccion_PJ!$J481,Resultados_Dic3!$A$3:$A$99980,Produccion_PJ!$H481)</f>
        <v>0</v>
      </c>
      <c r="AJ481" s="21">
        <f>+SUMIFS(Resultados_Dic3!AF$3:AF$99980,Resultados_Dic3!$F$3:$F$99980,Produccion_PJ!$K481,Resultados_Dic3!$D$3:$D$99980,Produccion_PJ!$K$474,Resultados_Dic3!$E$3:$E$99980,Produccion_PJ!$J481,Resultados_Dic3!$A$3:$A$99980,Produccion_PJ!$H481)</f>
        <v>0</v>
      </c>
      <c r="AK481" s="21">
        <f>+SUMIFS(Resultados_Dic3!AG$3:AG$99980,Resultados_Dic3!$F$3:$F$99980,Produccion_PJ!$K481,Resultados_Dic3!$D$3:$D$99980,Produccion_PJ!$K$474,Resultados_Dic3!$E$3:$E$99980,Produccion_PJ!$J481,Resultados_Dic3!$A$3:$A$99980,Produccion_PJ!$H481)</f>
        <v>0</v>
      </c>
      <c r="AL481" s="21">
        <f>+SUMIFS(Resultados_Dic3!AH$3:AH$99980,Resultados_Dic3!$F$3:$F$99980,Produccion_PJ!$K481,Resultados_Dic3!$D$3:$D$99980,Produccion_PJ!$K$474,Resultados_Dic3!$E$3:$E$99980,Produccion_PJ!$J481,Resultados_Dic3!$A$3:$A$99980,Produccion_PJ!$H481)</f>
        <v>0</v>
      </c>
      <c r="AM481" s="21">
        <f>+SUMIFS(Resultados_Dic3!AI$3:AI$99980,Resultados_Dic3!$F$3:$F$99980,Produccion_PJ!$K481,Resultados_Dic3!$D$3:$D$99980,Produccion_PJ!$K$474,Resultados_Dic3!$E$3:$E$99980,Produccion_PJ!$J481,Resultados_Dic3!$A$3:$A$99980,Produccion_PJ!$H481)</f>
        <v>0</v>
      </c>
      <c r="AN481" s="21">
        <f>+SUMIFS(Resultados_Dic3!AJ$3:AJ$99980,Resultados_Dic3!$F$3:$F$99980,Produccion_PJ!$K481,Resultados_Dic3!$D$3:$D$99980,Produccion_PJ!$K$474,Resultados_Dic3!$E$3:$E$99980,Produccion_PJ!$J481,Resultados_Dic3!$A$3:$A$99980,Produccion_PJ!$H481)</f>
        <v>0</v>
      </c>
      <c r="AO481" s="21">
        <f>+SUMIFS(Resultados_Dic3!AK$3:AK$99980,Resultados_Dic3!$F$3:$F$99980,Produccion_PJ!$K481,Resultados_Dic3!$D$3:$D$99980,Produccion_PJ!$K$474,Resultados_Dic3!$E$3:$E$99980,Produccion_PJ!$J481,Resultados_Dic3!$A$3:$A$99980,Produccion_PJ!$H481)</f>
        <v>0</v>
      </c>
      <c r="AP481" s="21">
        <f>+SUMIFS(Resultados_Dic3!AL$3:AL$99980,Resultados_Dic3!$F$3:$F$99980,Produccion_PJ!$K481,Resultados_Dic3!$D$3:$D$99980,Produccion_PJ!$K$474,Resultados_Dic3!$E$3:$E$99980,Produccion_PJ!$J481,Resultados_Dic3!$A$3:$A$99980,Produccion_PJ!$H481)</f>
        <v>0</v>
      </c>
      <c r="AQ481" s="21">
        <f>+SUMIFS(Resultados_Dic3!AM$3:AM$99980,Resultados_Dic3!$F$3:$F$99980,Produccion_PJ!$K481,Resultados_Dic3!$D$3:$D$99980,Produccion_PJ!$K$474,Resultados_Dic3!$E$3:$E$99980,Produccion_PJ!$J481,Resultados_Dic3!$A$3:$A$99980,Produccion_PJ!$H481)</f>
        <v>0</v>
      </c>
    </row>
    <row r="482" spans="1:47" x14ac:dyDescent="0.25">
      <c r="H482" s="17" t="str">
        <f t="shared" si="1096"/>
        <v>DIC5</v>
      </c>
      <c r="J482" s="24" t="s">
        <v>87</v>
      </c>
      <c r="K482" s="54" t="s">
        <v>293</v>
      </c>
      <c r="L482" s="21">
        <f>+SUMIFS(Resultados_Dic3!H$3:H$99980,Resultados_Dic3!$F$3:$F$99980,Produccion_PJ!$K482,Resultados_Dic3!$D$3:$D$99980,Produccion_PJ!$K$474,Resultados_Dic3!$E$3:$E$99980,Produccion_PJ!$J482,Resultados_Dic3!$A$3:$A$99980,Produccion_PJ!$H482)</f>
        <v>0</v>
      </c>
      <c r="M482" s="21">
        <f>+SUMIFS(Resultados_Dic3!I$3:I$99980,Resultados_Dic3!$F$3:$F$99980,Produccion_PJ!$K482,Resultados_Dic3!$D$3:$D$99980,Produccion_PJ!$K$474,Resultados_Dic3!$E$3:$E$99980,Produccion_PJ!$J482,Resultados_Dic3!$A$3:$A$99980,Produccion_PJ!$H482)</f>
        <v>0</v>
      </c>
      <c r="N482" s="21">
        <f>+SUMIFS(Resultados_Dic3!J$3:J$99980,Resultados_Dic3!$F$3:$F$99980,Produccion_PJ!$K482,Resultados_Dic3!$D$3:$D$99980,Produccion_PJ!$K$474,Resultados_Dic3!$E$3:$E$99980,Produccion_PJ!$J482,Resultados_Dic3!$A$3:$A$99980,Produccion_PJ!$H482)</f>
        <v>0</v>
      </c>
      <c r="O482" s="21">
        <f>+SUMIFS(Resultados_Dic3!K$3:K$99980,Resultados_Dic3!$F$3:$F$99980,Produccion_PJ!$K482,Resultados_Dic3!$D$3:$D$99980,Produccion_PJ!$K$474,Resultados_Dic3!$E$3:$E$99980,Produccion_PJ!$J482,Resultados_Dic3!$A$3:$A$99980,Produccion_PJ!$H482)</f>
        <v>0</v>
      </c>
      <c r="P482" s="21">
        <f>+SUMIFS(Resultados_Dic3!L$3:L$99980,Resultados_Dic3!$F$3:$F$99980,Produccion_PJ!$K482,Resultados_Dic3!$D$3:$D$99980,Produccion_PJ!$K$474,Resultados_Dic3!$E$3:$E$99980,Produccion_PJ!$J482,Resultados_Dic3!$A$3:$A$99980,Produccion_PJ!$H482)</f>
        <v>0</v>
      </c>
      <c r="Q482" s="21">
        <f>+SUMIFS(Resultados_Dic3!M$3:M$99980,Resultados_Dic3!$F$3:$F$99980,Produccion_PJ!$K482,Resultados_Dic3!$D$3:$D$99980,Produccion_PJ!$K$474,Resultados_Dic3!$E$3:$E$99980,Produccion_PJ!$J482,Resultados_Dic3!$A$3:$A$99980,Produccion_PJ!$H482)</f>
        <v>0</v>
      </c>
      <c r="R482" s="21">
        <f>+SUMIFS(Resultados_Dic3!N$3:N$99980,Resultados_Dic3!$F$3:$F$99980,Produccion_PJ!$K482,Resultados_Dic3!$D$3:$D$99980,Produccion_PJ!$K$474,Resultados_Dic3!$E$3:$E$99980,Produccion_PJ!$J482,Resultados_Dic3!$A$3:$A$99980,Produccion_PJ!$H482)</f>
        <v>0</v>
      </c>
      <c r="S482" s="21">
        <f>+SUMIFS(Resultados_Dic3!O$3:O$99980,Resultados_Dic3!$F$3:$F$99980,Produccion_PJ!$K482,Resultados_Dic3!$D$3:$D$99980,Produccion_PJ!$K$474,Resultados_Dic3!$E$3:$E$99980,Produccion_PJ!$J482,Resultados_Dic3!$A$3:$A$99980,Produccion_PJ!$H482)</f>
        <v>0</v>
      </c>
      <c r="T482" s="21">
        <f>+SUMIFS(Resultados_Dic3!P$3:P$99980,Resultados_Dic3!$F$3:$F$99980,Produccion_PJ!$K482,Resultados_Dic3!$D$3:$D$99980,Produccion_PJ!$K$474,Resultados_Dic3!$E$3:$E$99980,Produccion_PJ!$J482,Resultados_Dic3!$A$3:$A$99980,Produccion_PJ!$H482)</f>
        <v>0</v>
      </c>
      <c r="U482" s="21">
        <f>+SUMIFS(Resultados_Dic3!Q$3:Q$99980,Resultados_Dic3!$F$3:$F$99980,Produccion_PJ!$K482,Resultados_Dic3!$D$3:$D$99980,Produccion_PJ!$K$474,Resultados_Dic3!$E$3:$E$99980,Produccion_PJ!$J482,Resultados_Dic3!$A$3:$A$99980,Produccion_PJ!$H482)</f>
        <v>0</v>
      </c>
      <c r="V482" s="21">
        <f>+SUMIFS(Resultados_Dic3!R$3:R$99980,Resultados_Dic3!$F$3:$F$99980,Produccion_PJ!$K482,Resultados_Dic3!$D$3:$D$99980,Produccion_PJ!$K$474,Resultados_Dic3!$E$3:$E$99980,Produccion_PJ!$J482,Resultados_Dic3!$A$3:$A$99980,Produccion_PJ!$H482)</f>
        <v>0</v>
      </c>
      <c r="W482" s="21">
        <f>+SUMIFS(Resultados_Dic3!S$3:S$99980,Resultados_Dic3!$F$3:$F$99980,Produccion_PJ!$K482,Resultados_Dic3!$D$3:$D$99980,Produccion_PJ!$K$474,Resultados_Dic3!$E$3:$E$99980,Produccion_PJ!$J482,Resultados_Dic3!$A$3:$A$99980,Produccion_PJ!$H482)</f>
        <v>0</v>
      </c>
      <c r="X482" s="21">
        <f>+SUMIFS(Resultados_Dic3!T$3:T$99980,Resultados_Dic3!$F$3:$F$99980,Produccion_PJ!$K482,Resultados_Dic3!$D$3:$D$99980,Produccion_PJ!$K$474,Resultados_Dic3!$E$3:$E$99980,Produccion_PJ!$J482,Resultados_Dic3!$A$3:$A$99980,Produccion_PJ!$H482)</f>
        <v>0</v>
      </c>
      <c r="Y482" s="21">
        <f>+SUMIFS(Resultados_Dic3!U$3:U$99980,Resultados_Dic3!$F$3:$F$99980,Produccion_PJ!$K482,Resultados_Dic3!$D$3:$D$99980,Produccion_PJ!$K$474,Resultados_Dic3!$E$3:$E$99980,Produccion_PJ!$J482,Resultados_Dic3!$A$3:$A$99980,Produccion_PJ!$H482)</f>
        <v>0</v>
      </c>
      <c r="Z482" s="21">
        <f>+SUMIFS(Resultados_Dic3!V$3:V$99980,Resultados_Dic3!$F$3:$F$99980,Produccion_PJ!$K482,Resultados_Dic3!$D$3:$D$99980,Produccion_PJ!$K$474,Resultados_Dic3!$E$3:$E$99980,Produccion_PJ!$J482,Resultados_Dic3!$A$3:$A$99980,Produccion_PJ!$H482)</f>
        <v>0</v>
      </c>
      <c r="AA482" s="21">
        <f>+SUMIFS(Resultados_Dic3!W$3:W$99980,Resultados_Dic3!$F$3:$F$99980,Produccion_PJ!$K482,Resultados_Dic3!$D$3:$D$99980,Produccion_PJ!$K$474,Resultados_Dic3!$E$3:$E$99980,Produccion_PJ!$J482,Resultados_Dic3!$A$3:$A$99980,Produccion_PJ!$H482)</f>
        <v>0</v>
      </c>
      <c r="AB482" s="21">
        <f>+SUMIFS(Resultados_Dic3!X$3:X$99980,Resultados_Dic3!$F$3:$F$99980,Produccion_PJ!$K482,Resultados_Dic3!$D$3:$D$99980,Produccion_PJ!$K$474,Resultados_Dic3!$E$3:$E$99980,Produccion_PJ!$J482,Resultados_Dic3!$A$3:$A$99980,Produccion_PJ!$H482)</f>
        <v>0</v>
      </c>
      <c r="AC482" s="21">
        <f>+SUMIFS(Resultados_Dic3!Y$3:Y$99980,Resultados_Dic3!$F$3:$F$99980,Produccion_PJ!$K482,Resultados_Dic3!$D$3:$D$99980,Produccion_PJ!$K$474,Resultados_Dic3!$E$3:$E$99980,Produccion_PJ!$J482,Resultados_Dic3!$A$3:$A$99980,Produccion_PJ!$H482)</f>
        <v>0</v>
      </c>
      <c r="AD482" s="21">
        <f>+SUMIFS(Resultados_Dic3!Z$3:Z$99980,Resultados_Dic3!$F$3:$F$99980,Produccion_PJ!$K482,Resultados_Dic3!$D$3:$D$99980,Produccion_PJ!$K$474,Resultados_Dic3!$E$3:$E$99980,Produccion_PJ!$J482,Resultados_Dic3!$A$3:$A$99980,Produccion_PJ!$H482)</f>
        <v>0</v>
      </c>
      <c r="AE482" s="21">
        <f>+SUMIFS(Resultados_Dic3!AA$3:AA$99980,Resultados_Dic3!$F$3:$F$99980,Produccion_PJ!$K482,Resultados_Dic3!$D$3:$D$99980,Produccion_PJ!$K$474,Resultados_Dic3!$E$3:$E$99980,Produccion_PJ!$J482,Resultados_Dic3!$A$3:$A$99980,Produccion_PJ!$H482)</f>
        <v>0</v>
      </c>
      <c r="AF482" s="21">
        <f>+SUMIFS(Resultados_Dic3!AB$3:AB$99980,Resultados_Dic3!$F$3:$F$99980,Produccion_PJ!$K482,Resultados_Dic3!$D$3:$D$99980,Produccion_PJ!$K$474,Resultados_Dic3!$E$3:$E$99980,Produccion_PJ!$J482,Resultados_Dic3!$A$3:$A$99980,Produccion_PJ!$H482)</f>
        <v>0</v>
      </c>
      <c r="AG482" s="21">
        <f>+SUMIFS(Resultados_Dic3!AC$3:AC$99980,Resultados_Dic3!$F$3:$F$99980,Produccion_PJ!$K482,Resultados_Dic3!$D$3:$D$99980,Produccion_PJ!$K$474,Resultados_Dic3!$E$3:$E$99980,Produccion_PJ!$J482,Resultados_Dic3!$A$3:$A$99980,Produccion_PJ!$H482)</f>
        <v>0</v>
      </c>
      <c r="AH482" s="21">
        <f>+SUMIFS(Resultados_Dic3!AD$3:AD$99980,Resultados_Dic3!$F$3:$F$99980,Produccion_PJ!$K482,Resultados_Dic3!$D$3:$D$99980,Produccion_PJ!$K$474,Resultados_Dic3!$E$3:$E$99980,Produccion_PJ!$J482,Resultados_Dic3!$A$3:$A$99980,Produccion_PJ!$H482)</f>
        <v>0</v>
      </c>
      <c r="AI482" s="21">
        <f>+SUMIFS(Resultados_Dic3!AE$3:AE$99980,Resultados_Dic3!$F$3:$F$99980,Produccion_PJ!$K482,Resultados_Dic3!$D$3:$D$99980,Produccion_PJ!$K$474,Resultados_Dic3!$E$3:$E$99980,Produccion_PJ!$J482,Resultados_Dic3!$A$3:$A$99980,Produccion_PJ!$H482)</f>
        <v>0</v>
      </c>
      <c r="AJ482" s="21">
        <f>+SUMIFS(Resultados_Dic3!AF$3:AF$99980,Resultados_Dic3!$F$3:$F$99980,Produccion_PJ!$K482,Resultados_Dic3!$D$3:$D$99980,Produccion_PJ!$K$474,Resultados_Dic3!$E$3:$E$99980,Produccion_PJ!$J482,Resultados_Dic3!$A$3:$A$99980,Produccion_PJ!$H482)</f>
        <v>0</v>
      </c>
      <c r="AK482" s="21">
        <f>+SUMIFS(Resultados_Dic3!AG$3:AG$99980,Resultados_Dic3!$F$3:$F$99980,Produccion_PJ!$K482,Resultados_Dic3!$D$3:$D$99980,Produccion_PJ!$K$474,Resultados_Dic3!$E$3:$E$99980,Produccion_PJ!$J482,Resultados_Dic3!$A$3:$A$99980,Produccion_PJ!$H482)</f>
        <v>0</v>
      </c>
      <c r="AL482" s="21">
        <f>+SUMIFS(Resultados_Dic3!AH$3:AH$99980,Resultados_Dic3!$F$3:$F$99980,Produccion_PJ!$K482,Resultados_Dic3!$D$3:$D$99980,Produccion_PJ!$K$474,Resultados_Dic3!$E$3:$E$99980,Produccion_PJ!$J482,Resultados_Dic3!$A$3:$A$99980,Produccion_PJ!$H482)</f>
        <v>0</v>
      </c>
      <c r="AM482" s="21">
        <f>+SUMIFS(Resultados_Dic3!AI$3:AI$99980,Resultados_Dic3!$F$3:$F$99980,Produccion_PJ!$K482,Resultados_Dic3!$D$3:$D$99980,Produccion_PJ!$K$474,Resultados_Dic3!$E$3:$E$99980,Produccion_PJ!$J482,Resultados_Dic3!$A$3:$A$99980,Produccion_PJ!$H482)</f>
        <v>0</v>
      </c>
      <c r="AN482" s="21">
        <f>+SUMIFS(Resultados_Dic3!AJ$3:AJ$99980,Resultados_Dic3!$F$3:$F$99980,Produccion_PJ!$K482,Resultados_Dic3!$D$3:$D$99980,Produccion_PJ!$K$474,Resultados_Dic3!$E$3:$E$99980,Produccion_PJ!$J482,Resultados_Dic3!$A$3:$A$99980,Produccion_PJ!$H482)</f>
        <v>0</v>
      </c>
      <c r="AO482" s="21">
        <f>+SUMIFS(Resultados_Dic3!AK$3:AK$99980,Resultados_Dic3!$F$3:$F$99980,Produccion_PJ!$K482,Resultados_Dic3!$D$3:$D$99980,Produccion_PJ!$K$474,Resultados_Dic3!$E$3:$E$99980,Produccion_PJ!$J482,Resultados_Dic3!$A$3:$A$99980,Produccion_PJ!$H482)</f>
        <v>0</v>
      </c>
      <c r="AP482" s="21">
        <f>+SUMIFS(Resultados_Dic3!AL$3:AL$99980,Resultados_Dic3!$F$3:$F$99980,Produccion_PJ!$K482,Resultados_Dic3!$D$3:$D$99980,Produccion_PJ!$K$474,Resultados_Dic3!$E$3:$E$99980,Produccion_PJ!$J482,Resultados_Dic3!$A$3:$A$99980,Produccion_PJ!$H482)</f>
        <v>0</v>
      </c>
      <c r="AQ482" s="21">
        <f>+SUMIFS(Resultados_Dic3!AM$3:AM$99980,Resultados_Dic3!$F$3:$F$99980,Produccion_PJ!$K482,Resultados_Dic3!$D$3:$D$99980,Produccion_PJ!$K$474,Resultados_Dic3!$E$3:$E$99980,Produccion_PJ!$J482,Resultados_Dic3!$A$3:$A$99980,Produccion_PJ!$H482)</f>
        <v>0</v>
      </c>
    </row>
    <row r="483" spans="1:47" x14ac:dyDescent="0.25">
      <c r="H483" s="17" t="str">
        <f t="shared" si="1096"/>
        <v>DIC5</v>
      </c>
      <c r="J483" s="24" t="s">
        <v>88</v>
      </c>
      <c r="K483" s="54" t="s">
        <v>233</v>
      </c>
      <c r="L483" s="21">
        <f>+SUMIFS(Resultados_Dic3!H$3:H$99980,Resultados_Dic3!$F$3:$F$99980,Produccion_PJ!$K483,Resultados_Dic3!$D$3:$D$99980,Produccion_PJ!$K$474,Resultados_Dic3!$E$3:$E$99980,Produccion_PJ!$J483,Resultados_Dic3!$A$3:$A$99980,Produccion_PJ!$H483)</f>
        <v>0.140258279477013</v>
      </c>
      <c r="M483" s="21">
        <f>+SUMIFS(Resultados_Dic3!I$3:I$99980,Resultados_Dic3!$F$3:$F$99980,Produccion_PJ!$K483,Resultados_Dic3!$D$3:$D$99980,Produccion_PJ!$K$474,Resultados_Dic3!$E$3:$E$99980,Produccion_PJ!$J483,Resultados_Dic3!$A$3:$A$99980,Produccion_PJ!$H483)</f>
        <v>0.13741526324715</v>
      </c>
      <c r="N483" s="21">
        <f>+SUMIFS(Resultados_Dic3!J$3:J$99980,Resultados_Dic3!$F$3:$F$99980,Produccion_PJ!$K483,Resultados_Dic3!$D$3:$D$99980,Produccion_PJ!$K$474,Resultados_Dic3!$E$3:$E$99980,Produccion_PJ!$J483,Resultados_Dic3!$A$3:$A$99980,Produccion_PJ!$H483)</f>
        <v>0.137511034049831</v>
      </c>
      <c r="O483" s="21">
        <f>+SUMIFS(Resultados_Dic3!K$3:K$99980,Resultados_Dic3!$F$3:$F$99980,Produccion_PJ!$K483,Resultados_Dic3!$D$3:$D$99980,Produccion_PJ!$K$474,Resultados_Dic3!$E$3:$E$99980,Produccion_PJ!$J483,Resultados_Dic3!$A$3:$A$99980,Produccion_PJ!$H483)</f>
        <v>0.13760680485251101</v>
      </c>
      <c r="P483" s="21">
        <f>+SUMIFS(Resultados_Dic3!L$3:L$99980,Resultados_Dic3!$F$3:$F$99980,Produccion_PJ!$K483,Resultados_Dic3!$D$3:$D$99980,Produccion_PJ!$K$474,Resultados_Dic3!$E$3:$E$99980,Produccion_PJ!$J483,Resultados_Dic3!$A$3:$A$99980,Produccion_PJ!$H483)</f>
        <v>0.13770257565519201</v>
      </c>
      <c r="Q483" s="21">
        <f>+SUMIFS(Resultados_Dic3!M$3:M$99980,Resultados_Dic3!$F$3:$F$99980,Produccion_PJ!$K483,Resultados_Dic3!$D$3:$D$99980,Produccion_PJ!$K$474,Resultados_Dic3!$E$3:$E$99980,Produccion_PJ!$J483,Resultados_Dic3!$A$3:$A$99980,Produccion_PJ!$H483)</f>
        <v>0.12598875730530901</v>
      </c>
      <c r="R483" s="21">
        <f>+SUMIFS(Resultados_Dic3!N$3:N$99980,Resultados_Dic3!$F$3:$F$99980,Produccion_PJ!$K483,Resultados_Dic3!$D$3:$D$99980,Produccion_PJ!$K$474,Resultados_Dic3!$E$3:$E$99980,Produccion_PJ!$J483,Resultados_Dic3!$A$3:$A$99980,Produccion_PJ!$H483)</f>
        <v>0.11427493895542699</v>
      </c>
      <c r="S483" s="21">
        <f>+SUMIFS(Resultados_Dic3!O$3:O$99980,Resultados_Dic3!$F$3:$F$99980,Produccion_PJ!$K483,Resultados_Dic3!$D$3:$D$99980,Produccion_PJ!$K$474,Resultados_Dic3!$E$3:$E$99980,Produccion_PJ!$J483,Resultados_Dic3!$A$3:$A$99980,Produccion_PJ!$H483)</f>
        <v>0.104635851088375</v>
      </c>
      <c r="T483" s="21">
        <f>+SUMIFS(Resultados_Dic3!P$3:P$99980,Resultados_Dic3!$F$3:$F$99980,Produccion_PJ!$K483,Resultados_Dic3!$D$3:$D$99980,Produccion_PJ!$K$474,Resultados_Dic3!$E$3:$E$99980,Produccion_PJ!$J483,Resultados_Dic3!$A$3:$A$99980,Produccion_PJ!$H483)</f>
        <v>9.4996763221323194E-2</v>
      </c>
      <c r="U483" s="21">
        <f>+SUMIFS(Resultados_Dic3!Q$3:Q$99980,Resultados_Dic3!$F$3:$F$99980,Produccion_PJ!$K483,Resultados_Dic3!$D$3:$D$99980,Produccion_PJ!$K$474,Resultados_Dic3!$E$3:$E$99980,Produccion_PJ!$J483,Resultados_Dic3!$A$3:$A$99980,Produccion_PJ!$H483)</f>
        <v>8.7006996619097804E-2</v>
      </c>
      <c r="V483" s="21">
        <f>+SUMIFS(Resultados_Dic3!R$3:R$99980,Resultados_Dic3!$F$3:$F$99980,Produccion_PJ!$K483,Resultados_Dic3!$D$3:$D$99980,Produccion_PJ!$K$474,Resultados_Dic3!$E$3:$E$99980,Produccion_PJ!$J483,Resultados_Dic3!$A$3:$A$99980,Produccion_PJ!$H483)</f>
        <v>7.9017230016872303E-2</v>
      </c>
      <c r="W483" s="21">
        <f>+SUMIFS(Resultados_Dic3!S$3:S$99980,Resultados_Dic3!$F$3:$F$99980,Produccion_PJ!$K483,Resultados_Dic3!$D$3:$D$99980,Produccion_PJ!$K$474,Resultados_Dic3!$E$3:$E$99980,Produccion_PJ!$J483,Resultados_Dic3!$A$3:$A$99980,Produccion_PJ!$H483)</f>
        <v>7.1027463414646802E-2</v>
      </c>
      <c r="X483" s="21">
        <f>+SUMIFS(Resultados_Dic3!T$3:T$99980,Resultados_Dic3!$F$3:$F$99980,Produccion_PJ!$K483,Resultados_Dic3!$D$3:$D$99980,Produccion_PJ!$K$474,Resultados_Dic3!$E$3:$E$99980,Produccion_PJ!$J483,Resultados_Dic3!$A$3:$A$99980,Produccion_PJ!$H483)</f>
        <v>6.5422449512956601E-2</v>
      </c>
      <c r="Y483" s="21">
        <f>+SUMIFS(Resultados_Dic3!U$3:U$99980,Resultados_Dic3!$F$3:$F$99980,Produccion_PJ!$K483,Resultados_Dic3!$D$3:$D$99980,Produccion_PJ!$K$474,Resultados_Dic3!$E$3:$E$99980,Produccion_PJ!$J483,Resultados_Dic3!$A$3:$A$99980,Produccion_PJ!$H483)</f>
        <v>5.9817435611266297E-2</v>
      </c>
      <c r="Z483" s="21">
        <f>+SUMIFS(Resultados_Dic3!V$3:V$99980,Resultados_Dic3!$F$3:$F$99980,Produccion_PJ!$K483,Resultados_Dic3!$D$3:$D$99980,Produccion_PJ!$K$474,Resultados_Dic3!$E$3:$E$99980,Produccion_PJ!$J483,Resultados_Dic3!$A$3:$A$99980,Produccion_PJ!$H483)</f>
        <v>2.7038528189371601E-2</v>
      </c>
      <c r="AA483" s="21">
        <f>+SUMIFS(Resultados_Dic3!W$3:W$99980,Resultados_Dic3!$F$3:$F$99980,Produccion_PJ!$K483,Resultados_Dic3!$D$3:$D$99980,Produccion_PJ!$K$474,Resultados_Dic3!$E$3:$E$99980,Produccion_PJ!$J483,Resultados_Dic3!$A$3:$A$99980,Produccion_PJ!$H483)</f>
        <v>0</v>
      </c>
      <c r="AB483" s="21">
        <f>+SUMIFS(Resultados_Dic3!X$3:X$99980,Resultados_Dic3!$F$3:$F$99980,Produccion_PJ!$K483,Resultados_Dic3!$D$3:$D$99980,Produccion_PJ!$K$474,Resultados_Dic3!$E$3:$E$99980,Produccion_PJ!$J483,Resultados_Dic3!$A$3:$A$99980,Produccion_PJ!$H483)</f>
        <v>0</v>
      </c>
      <c r="AC483" s="21">
        <f>+SUMIFS(Resultados_Dic3!Y$3:Y$99980,Resultados_Dic3!$F$3:$F$99980,Produccion_PJ!$K483,Resultados_Dic3!$D$3:$D$99980,Produccion_PJ!$K$474,Resultados_Dic3!$E$3:$E$99980,Produccion_PJ!$J483,Resultados_Dic3!$A$3:$A$99980,Produccion_PJ!$H483)</f>
        <v>0</v>
      </c>
      <c r="AD483" s="21">
        <f>+SUMIFS(Resultados_Dic3!Z$3:Z$99980,Resultados_Dic3!$F$3:$F$99980,Produccion_PJ!$K483,Resultados_Dic3!$D$3:$D$99980,Produccion_PJ!$K$474,Resultados_Dic3!$E$3:$E$99980,Produccion_PJ!$J483,Resultados_Dic3!$A$3:$A$99980,Produccion_PJ!$H483)</f>
        <v>0</v>
      </c>
      <c r="AE483" s="21">
        <f>+SUMIFS(Resultados_Dic3!AA$3:AA$99980,Resultados_Dic3!$F$3:$F$99980,Produccion_PJ!$K483,Resultados_Dic3!$D$3:$D$99980,Produccion_PJ!$K$474,Resultados_Dic3!$E$3:$E$99980,Produccion_PJ!$J483,Resultados_Dic3!$A$3:$A$99980,Produccion_PJ!$H483)</f>
        <v>0</v>
      </c>
      <c r="AF483" s="21">
        <f>+SUMIFS(Resultados_Dic3!AB$3:AB$99980,Resultados_Dic3!$F$3:$F$99980,Produccion_PJ!$K483,Resultados_Dic3!$D$3:$D$99980,Produccion_PJ!$K$474,Resultados_Dic3!$E$3:$E$99980,Produccion_PJ!$J483,Resultados_Dic3!$A$3:$A$99980,Produccion_PJ!$H483)</f>
        <v>0</v>
      </c>
      <c r="AG483" s="21">
        <f>+SUMIFS(Resultados_Dic3!AC$3:AC$99980,Resultados_Dic3!$F$3:$F$99980,Produccion_PJ!$K483,Resultados_Dic3!$D$3:$D$99980,Produccion_PJ!$K$474,Resultados_Dic3!$E$3:$E$99980,Produccion_PJ!$J483,Resultados_Dic3!$A$3:$A$99980,Produccion_PJ!$H483)</f>
        <v>0</v>
      </c>
      <c r="AH483" s="21">
        <f>+SUMIFS(Resultados_Dic3!AD$3:AD$99980,Resultados_Dic3!$F$3:$F$99980,Produccion_PJ!$K483,Resultados_Dic3!$D$3:$D$99980,Produccion_PJ!$K$474,Resultados_Dic3!$E$3:$E$99980,Produccion_PJ!$J483,Resultados_Dic3!$A$3:$A$99980,Produccion_PJ!$H483)</f>
        <v>0</v>
      </c>
      <c r="AI483" s="21">
        <f>+SUMIFS(Resultados_Dic3!AE$3:AE$99980,Resultados_Dic3!$F$3:$F$99980,Produccion_PJ!$K483,Resultados_Dic3!$D$3:$D$99980,Produccion_PJ!$K$474,Resultados_Dic3!$E$3:$E$99980,Produccion_PJ!$J483,Resultados_Dic3!$A$3:$A$99980,Produccion_PJ!$H483)</f>
        <v>0</v>
      </c>
      <c r="AJ483" s="21">
        <f>+SUMIFS(Resultados_Dic3!AF$3:AF$99980,Resultados_Dic3!$F$3:$F$99980,Produccion_PJ!$K483,Resultados_Dic3!$D$3:$D$99980,Produccion_PJ!$K$474,Resultados_Dic3!$E$3:$E$99980,Produccion_PJ!$J483,Resultados_Dic3!$A$3:$A$99980,Produccion_PJ!$H483)</f>
        <v>0</v>
      </c>
      <c r="AK483" s="21">
        <f>+SUMIFS(Resultados_Dic3!AG$3:AG$99980,Resultados_Dic3!$F$3:$F$99980,Produccion_PJ!$K483,Resultados_Dic3!$D$3:$D$99980,Produccion_PJ!$K$474,Resultados_Dic3!$E$3:$E$99980,Produccion_PJ!$J483,Resultados_Dic3!$A$3:$A$99980,Produccion_PJ!$H483)</f>
        <v>0</v>
      </c>
      <c r="AL483" s="21">
        <f>+SUMIFS(Resultados_Dic3!AH$3:AH$99980,Resultados_Dic3!$F$3:$F$99980,Produccion_PJ!$K483,Resultados_Dic3!$D$3:$D$99980,Produccion_PJ!$K$474,Resultados_Dic3!$E$3:$E$99980,Produccion_PJ!$J483,Resultados_Dic3!$A$3:$A$99980,Produccion_PJ!$H483)</f>
        <v>0</v>
      </c>
      <c r="AM483" s="21">
        <f>+SUMIFS(Resultados_Dic3!AI$3:AI$99980,Resultados_Dic3!$F$3:$F$99980,Produccion_PJ!$K483,Resultados_Dic3!$D$3:$D$99980,Produccion_PJ!$K$474,Resultados_Dic3!$E$3:$E$99980,Produccion_PJ!$J483,Resultados_Dic3!$A$3:$A$99980,Produccion_PJ!$H483)</f>
        <v>0</v>
      </c>
      <c r="AN483" s="21">
        <f>+SUMIFS(Resultados_Dic3!AJ$3:AJ$99980,Resultados_Dic3!$F$3:$F$99980,Produccion_PJ!$K483,Resultados_Dic3!$D$3:$D$99980,Produccion_PJ!$K$474,Resultados_Dic3!$E$3:$E$99980,Produccion_PJ!$J483,Resultados_Dic3!$A$3:$A$99980,Produccion_PJ!$H483)</f>
        <v>0</v>
      </c>
      <c r="AO483" s="21">
        <f>+SUMIFS(Resultados_Dic3!AK$3:AK$99980,Resultados_Dic3!$F$3:$F$99980,Produccion_PJ!$K483,Resultados_Dic3!$D$3:$D$99980,Produccion_PJ!$K$474,Resultados_Dic3!$E$3:$E$99980,Produccion_PJ!$J483,Resultados_Dic3!$A$3:$A$99980,Produccion_PJ!$H483)</f>
        <v>0</v>
      </c>
      <c r="AP483" s="21">
        <f>+SUMIFS(Resultados_Dic3!AL$3:AL$99980,Resultados_Dic3!$F$3:$F$99980,Produccion_PJ!$K483,Resultados_Dic3!$D$3:$D$99980,Produccion_PJ!$K$474,Resultados_Dic3!$E$3:$E$99980,Produccion_PJ!$J483,Resultados_Dic3!$A$3:$A$99980,Produccion_PJ!$H483)</f>
        <v>0</v>
      </c>
      <c r="AQ483" s="21">
        <f>+SUMIFS(Resultados_Dic3!AM$3:AM$99980,Resultados_Dic3!$F$3:$F$99980,Produccion_PJ!$K483,Resultados_Dic3!$D$3:$D$99980,Produccion_PJ!$K$474,Resultados_Dic3!$E$3:$E$99980,Produccion_PJ!$J483,Resultados_Dic3!$A$3:$A$99980,Produccion_PJ!$H483)</f>
        <v>0</v>
      </c>
    </row>
    <row r="484" spans="1:47" s="68" customFormat="1" x14ac:dyDescent="0.25">
      <c r="A484" s="70"/>
      <c r="F484" s="95"/>
      <c r="H484" s="71"/>
      <c r="I484" s="71"/>
      <c r="L484" s="69">
        <f>+SUM(L477:L483)</f>
        <v>2.2177814529165727</v>
      </c>
      <c r="M484" s="69">
        <f t="shared" ref="M484" si="1097">+SUM(M477:M483)</f>
        <v>2.1179070269182101</v>
      </c>
      <c r="N484" s="69">
        <f t="shared" ref="N484" si="1098">+SUM(N477:N483)</f>
        <v>1.8350143876935512</v>
      </c>
      <c r="O484" s="69">
        <f t="shared" ref="O484" si="1099">+SUM(O477:O483)</f>
        <v>1.813158351561331</v>
      </c>
      <c r="P484" s="69">
        <f t="shared" ref="P484" si="1100">+SUM(P477:P483)</f>
        <v>0.686009155411065</v>
      </c>
      <c r="Q484" s="69">
        <f t="shared" ref="Q484" si="1101">+SUM(Q477:Q483)</f>
        <v>0.67398998593863402</v>
      </c>
      <c r="R484" s="69">
        <f t="shared" ref="R484" si="1102">+SUM(R477:R483)</f>
        <v>0.66197081646620393</v>
      </c>
      <c r="S484" s="69">
        <f t="shared" ref="S484" si="1103">+SUM(S477:S483)</f>
        <v>0.65208958793934901</v>
      </c>
      <c r="T484" s="69">
        <f t="shared" ref="T484" si="1104">+SUM(T477:T483)</f>
        <v>9.4996763221323194E-2</v>
      </c>
      <c r="U484" s="69">
        <f t="shared" ref="U484" si="1105">+SUM(U477:U483)</f>
        <v>8.7006996619097804E-2</v>
      </c>
      <c r="V484" s="69">
        <f t="shared" ref="V484" si="1106">+SUM(V477:V483)</f>
        <v>7.9017230016872303E-2</v>
      </c>
      <c r="W484" s="69">
        <f t="shared" ref="W484" si="1107">+SUM(W477:W483)</f>
        <v>7.1027463414646802E-2</v>
      </c>
      <c r="X484" s="69">
        <f t="shared" ref="X484" si="1108">+SUM(X477:X483)</f>
        <v>6.5422449512956601E-2</v>
      </c>
      <c r="Y484" s="69">
        <f t="shared" ref="Y484" si="1109">+SUM(Y477:Y483)</f>
        <v>5.9817435611266297E-2</v>
      </c>
      <c r="Z484" s="69">
        <f t="shared" ref="Z484" si="1110">+SUM(Z477:Z483)</f>
        <v>2.7038528189371601E-2</v>
      </c>
      <c r="AA484" s="69">
        <f t="shared" ref="AA484" si="1111">+SUM(AA477:AA483)</f>
        <v>0</v>
      </c>
      <c r="AB484" s="69">
        <f t="shared" ref="AB484" si="1112">+SUM(AB477:AB483)</f>
        <v>0</v>
      </c>
      <c r="AC484" s="69">
        <f t="shared" ref="AC484" si="1113">+SUM(AC477:AC483)</f>
        <v>0</v>
      </c>
      <c r="AD484" s="69">
        <f t="shared" ref="AD484" si="1114">+SUM(AD477:AD483)</f>
        <v>0</v>
      </c>
      <c r="AE484" s="69">
        <f t="shared" ref="AE484" si="1115">+SUM(AE477:AE483)</f>
        <v>0</v>
      </c>
      <c r="AF484" s="69">
        <f t="shared" ref="AF484" si="1116">+SUM(AF477:AF483)</f>
        <v>0</v>
      </c>
      <c r="AG484" s="69">
        <f t="shared" ref="AG484" si="1117">+SUM(AG477:AG483)</f>
        <v>0</v>
      </c>
      <c r="AH484" s="69">
        <f t="shared" ref="AH484" si="1118">+SUM(AH477:AH483)</f>
        <v>0</v>
      </c>
      <c r="AI484" s="69">
        <f t="shared" ref="AI484" si="1119">+SUM(AI477:AI483)</f>
        <v>0</v>
      </c>
      <c r="AJ484" s="69">
        <f t="shared" ref="AJ484" si="1120">+SUM(AJ477:AJ483)</f>
        <v>0</v>
      </c>
      <c r="AK484" s="69">
        <f t="shared" ref="AK484" si="1121">+SUM(AK477:AK483)</f>
        <v>0</v>
      </c>
      <c r="AL484" s="69">
        <f t="shared" ref="AL484" si="1122">+SUM(AL477:AL483)</f>
        <v>0</v>
      </c>
      <c r="AM484" s="69">
        <f t="shared" ref="AM484" si="1123">+SUM(AM477:AM483)</f>
        <v>0</v>
      </c>
      <c r="AN484" s="69">
        <f t="shared" ref="AN484" si="1124">+SUM(AN477:AN483)</f>
        <v>0</v>
      </c>
      <c r="AO484" s="69">
        <f t="shared" ref="AO484" si="1125">+SUM(AO477:AO483)</f>
        <v>0</v>
      </c>
      <c r="AP484" s="69">
        <f t="shared" ref="AP484" si="1126">+SUM(AP477:AP483)</f>
        <v>0</v>
      </c>
      <c r="AQ484" s="69">
        <f t="shared" ref="AQ484" si="1127">+SUM(AQ477:AQ483)</f>
        <v>0</v>
      </c>
    </row>
    <row r="486" spans="1:47" ht="18.75" x14ac:dyDescent="0.3">
      <c r="K486" s="34" t="s">
        <v>460</v>
      </c>
    </row>
    <row r="487" spans="1:47" x14ac:dyDescent="0.25">
      <c r="J487" s="106" t="s">
        <v>348</v>
      </c>
      <c r="K487" s="56" t="s">
        <v>389</v>
      </c>
    </row>
    <row r="488" spans="1:47" x14ac:dyDescent="0.25">
      <c r="H488" s="12"/>
      <c r="I488" s="12"/>
      <c r="J488" s="15"/>
      <c r="K488" s="23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</row>
    <row r="489" spans="1:47" x14ac:dyDescent="0.25">
      <c r="L489" s="55">
        <v>2019</v>
      </c>
      <c r="M489" s="55">
        <v>2020</v>
      </c>
      <c r="N489" s="55">
        <v>2021</v>
      </c>
      <c r="O489" s="55">
        <v>2022</v>
      </c>
      <c r="P489" s="55">
        <v>2023</v>
      </c>
      <c r="Q489" s="55">
        <v>2024</v>
      </c>
      <c r="R489" s="55">
        <v>2025</v>
      </c>
      <c r="S489" s="55">
        <v>2026</v>
      </c>
      <c r="T489" s="55">
        <v>2027</v>
      </c>
      <c r="U489" s="55">
        <v>2028</v>
      </c>
      <c r="V489" s="55">
        <v>2029</v>
      </c>
      <c r="W489" s="55">
        <v>2030</v>
      </c>
      <c r="X489" s="55">
        <v>2031</v>
      </c>
      <c r="Y489" s="55">
        <v>2032</v>
      </c>
      <c r="Z489" s="55">
        <v>2033</v>
      </c>
      <c r="AA489" s="55">
        <v>2034</v>
      </c>
      <c r="AB489" s="55">
        <v>2035</v>
      </c>
      <c r="AC489" s="55">
        <v>2036</v>
      </c>
      <c r="AD489" s="55">
        <v>2037</v>
      </c>
      <c r="AE489" s="55">
        <v>2038</v>
      </c>
      <c r="AF489" s="55">
        <v>2039</v>
      </c>
      <c r="AG489" s="55">
        <v>2040</v>
      </c>
      <c r="AH489" s="55">
        <v>2041</v>
      </c>
      <c r="AI489" s="55">
        <v>2042</v>
      </c>
      <c r="AJ489" s="55">
        <v>2043</v>
      </c>
      <c r="AK489" s="55">
        <v>2044</v>
      </c>
      <c r="AL489" s="55">
        <v>2045</v>
      </c>
      <c r="AM489" s="55">
        <v>2046</v>
      </c>
      <c r="AN489" s="55">
        <v>2047</v>
      </c>
      <c r="AO489" s="55">
        <v>2048</v>
      </c>
      <c r="AP489" s="55">
        <v>2049</v>
      </c>
      <c r="AQ489" s="55">
        <v>2050</v>
      </c>
    </row>
    <row r="490" spans="1:47" x14ac:dyDescent="0.25">
      <c r="H490" s="17" t="str">
        <f>+$H$1</f>
        <v>DIC5</v>
      </c>
      <c r="J490" s="24" t="s">
        <v>458</v>
      </c>
      <c r="K490" s="54" t="s">
        <v>294</v>
      </c>
      <c r="L490" s="21">
        <f>+SUMIFS(Resultados_Dic3!H$3:H$99980,Resultados_Dic3!$F$3:$F$99980,Produccion_PJ!$K490,Resultados_Dic3!$D$3:$D$99980,Produccion_PJ!$K$487,Resultados_Dic3!$E$3:$E$99980,Produccion_PJ!$J490,Resultados_Dic3!$A$3:$A$99980,Produccion_PJ!$H490)</f>
        <v>0</v>
      </c>
      <c r="M490" s="21">
        <f>+SUMIFS(Resultados_Dic3!I$3:I$99980,Resultados_Dic3!$F$3:$F$99980,Produccion_PJ!$K490,Resultados_Dic3!$D$3:$D$99980,Produccion_PJ!$K$487,Resultados_Dic3!$E$3:$E$99980,Produccion_PJ!$J490,Resultados_Dic3!$A$3:$A$99980,Produccion_PJ!$H490)</f>
        <v>0</v>
      </c>
      <c r="N490" s="21">
        <f>+SUMIFS(Resultados_Dic3!J$3:J$99980,Resultados_Dic3!$F$3:$F$99980,Produccion_PJ!$K490,Resultados_Dic3!$D$3:$D$99980,Produccion_PJ!$K$487,Resultados_Dic3!$E$3:$E$99980,Produccion_PJ!$J490,Resultados_Dic3!$A$3:$A$99980,Produccion_PJ!$H490)</f>
        <v>0</v>
      </c>
      <c r="O490" s="21">
        <f>+SUMIFS(Resultados_Dic3!K$3:K$99980,Resultados_Dic3!$F$3:$F$99980,Produccion_PJ!$K490,Resultados_Dic3!$D$3:$D$99980,Produccion_PJ!$K$487,Resultados_Dic3!$E$3:$E$99980,Produccion_PJ!$J490,Resultados_Dic3!$A$3:$A$99980,Produccion_PJ!$H490)</f>
        <v>0</v>
      </c>
      <c r="P490" s="21">
        <f>+SUMIFS(Resultados_Dic3!L$3:L$99980,Resultados_Dic3!$F$3:$F$99980,Produccion_PJ!$K490,Resultados_Dic3!$D$3:$D$99980,Produccion_PJ!$K$487,Resultados_Dic3!$E$3:$E$99980,Produccion_PJ!$J490,Resultados_Dic3!$A$3:$A$99980,Produccion_PJ!$H490)</f>
        <v>0</v>
      </c>
      <c r="Q490" s="21">
        <f>+SUMIFS(Resultados_Dic3!M$3:M$99980,Resultados_Dic3!$F$3:$F$99980,Produccion_PJ!$K490,Resultados_Dic3!$D$3:$D$99980,Produccion_PJ!$K$487,Resultados_Dic3!$E$3:$E$99980,Produccion_PJ!$J490,Resultados_Dic3!$A$3:$A$99980,Produccion_PJ!$H490)</f>
        <v>0</v>
      </c>
      <c r="R490" s="21">
        <f>+SUMIFS(Resultados_Dic3!N$3:N$99980,Resultados_Dic3!$F$3:$F$99980,Produccion_PJ!$K490,Resultados_Dic3!$D$3:$D$99980,Produccion_PJ!$K$487,Resultados_Dic3!$E$3:$E$99980,Produccion_PJ!$J490,Resultados_Dic3!$A$3:$A$99980,Produccion_PJ!$H490)</f>
        <v>0</v>
      </c>
      <c r="S490" s="21">
        <f>+SUMIFS(Resultados_Dic3!O$3:O$99980,Resultados_Dic3!$F$3:$F$99980,Produccion_PJ!$K490,Resultados_Dic3!$D$3:$D$99980,Produccion_PJ!$K$487,Resultados_Dic3!$E$3:$E$99980,Produccion_PJ!$J490,Resultados_Dic3!$A$3:$A$99980,Produccion_PJ!$H490)</f>
        <v>0</v>
      </c>
      <c r="T490" s="21">
        <f>+SUMIFS(Resultados_Dic3!P$3:P$99980,Resultados_Dic3!$F$3:$F$99980,Produccion_PJ!$K490,Resultados_Dic3!$D$3:$D$99980,Produccion_PJ!$K$487,Resultados_Dic3!$E$3:$E$99980,Produccion_PJ!$J490,Resultados_Dic3!$A$3:$A$99980,Produccion_PJ!$H490)</f>
        <v>0</v>
      </c>
      <c r="U490" s="21">
        <f>+SUMIFS(Resultados_Dic3!Q$3:Q$99980,Resultados_Dic3!$F$3:$F$99980,Produccion_PJ!$K490,Resultados_Dic3!$D$3:$D$99980,Produccion_PJ!$K$487,Resultados_Dic3!$E$3:$E$99980,Produccion_PJ!$J490,Resultados_Dic3!$A$3:$A$99980,Produccion_PJ!$H490)</f>
        <v>0</v>
      </c>
      <c r="V490" s="21">
        <f>+SUMIFS(Resultados_Dic3!R$3:R$99980,Resultados_Dic3!$F$3:$F$99980,Produccion_PJ!$K490,Resultados_Dic3!$D$3:$D$99980,Produccion_PJ!$K$487,Resultados_Dic3!$E$3:$E$99980,Produccion_PJ!$J490,Resultados_Dic3!$A$3:$A$99980,Produccion_PJ!$H490)</f>
        <v>0</v>
      </c>
      <c r="W490" s="21">
        <f>+SUMIFS(Resultados_Dic3!S$3:S$99980,Resultados_Dic3!$F$3:$F$99980,Produccion_PJ!$K490,Resultados_Dic3!$D$3:$D$99980,Produccion_PJ!$K$487,Resultados_Dic3!$E$3:$E$99980,Produccion_PJ!$J490,Resultados_Dic3!$A$3:$A$99980,Produccion_PJ!$H490)</f>
        <v>0</v>
      </c>
      <c r="X490" s="21">
        <f>+SUMIFS(Resultados_Dic3!T$3:T$99980,Resultados_Dic3!$F$3:$F$99980,Produccion_PJ!$K490,Resultados_Dic3!$D$3:$D$99980,Produccion_PJ!$K$487,Resultados_Dic3!$E$3:$E$99980,Produccion_PJ!$J490,Resultados_Dic3!$A$3:$A$99980,Produccion_PJ!$H490)</f>
        <v>0</v>
      </c>
      <c r="Y490" s="21">
        <f>+SUMIFS(Resultados_Dic3!U$3:U$99980,Resultados_Dic3!$F$3:$F$99980,Produccion_PJ!$K490,Resultados_Dic3!$D$3:$D$99980,Produccion_PJ!$K$487,Resultados_Dic3!$E$3:$E$99980,Produccion_PJ!$J490,Resultados_Dic3!$A$3:$A$99980,Produccion_PJ!$H490)</f>
        <v>0</v>
      </c>
      <c r="Z490" s="21">
        <f>+SUMIFS(Resultados_Dic3!V$3:V$99980,Resultados_Dic3!$F$3:$F$99980,Produccion_PJ!$K490,Resultados_Dic3!$D$3:$D$99980,Produccion_PJ!$K$487,Resultados_Dic3!$E$3:$E$99980,Produccion_PJ!$J490,Resultados_Dic3!$A$3:$A$99980,Produccion_PJ!$H490)</f>
        <v>0</v>
      </c>
      <c r="AA490" s="21">
        <f>+SUMIFS(Resultados_Dic3!W$3:W$99980,Resultados_Dic3!$F$3:$F$99980,Produccion_PJ!$K490,Resultados_Dic3!$D$3:$D$99980,Produccion_PJ!$K$487,Resultados_Dic3!$E$3:$E$99980,Produccion_PJ!$J490,Resultados_Dic3!$A$3:$A$99980,Produccion_PJ!$H490)</f>
        <v>0</v>
      </c>
      <c r="AB490" s="21">
        <f>+SUMIFS(Resultados_Dic3!X$3:X$99980,Resultados_Dic3!$F$3:$F$99980,Produccion_PJ!$K490,Resultados_Dic3!$D$3:$D$99980,Produccion_PJ!$K$487,Resultados_Dic3!$E$3:$E$99980,Produccion_PJ!$J490,Resultados_Dic3!$A$3:$A$99980,Produccion_PJ!$H490)</f>
        <v>0</v>
      </c>
      <c r="AC490" s="21">
        <f>+SUMIFS(Resultados_Dic3!Y$3:Y$99980,Resultados_Dic3!$F$3:$F$99980,Produccion_PJ!$K490,Resultados_Dic3!$D$3:$D$99980,Produccion_PJ!$K$487,Resultados_Dic3!$E$3:$E$99980,Produccion_PJ!$J490,Resultados_Dic3!$A$3:$A$99980,Produccion_PJ!$H490)</f>
        <v>0</v>
      </c>
      <c r="AD490" s="21">
        <f>+SUMIFS(Resultados_Dic3!Z$3:Z$99980,Resultados_Dic3!$F$3:$F$99980,Produccion_PJ!$K490,Resultados_Dic3!$D$3:$D$99980,Produccion_PJ!$K$487,Resultados_Dic3!$E$3:$E$99980,Produccion_PJ!$J490,Resultados_Dic3!$A$3:$A$99980,Produccion_PJ!$H490)</f>
        <v>0</v>
      </c>
      <c r="AE490" s="21">
        <f>+SUMIFS(Resultados_Dic3!AA$3:AA$99980,Resultados_Dic3!$F$3:$F$99980,Produccion_PJ!$K490,Resultados_Dic3!$D$3:$D$99980,Produccion_PJ!$K$487,Resultados_Dic3!$E$3:$E$99980,Produccion_PJ!$J490,Resultados_Dic3!$A$3:$A$99980,Produccion_PJ!$H490)</f>
        <v>0</v>
      </c>
      <c r="AF490" s="21">
        <f>+SUMIFS(Resultados_Dic3!AB$3:AB$99980,Resultados_Dic3!$F$3:$F$99980,Produccion_PJ!$K490,Resultados_Dic3!$D$3:$D$99980,Produccion_PJ!$K$487,Resultados_Dic3!$E$3:$E$99980,Produccion_PJ!$J490,Resultados_Dic3!$A$3:$A$99980,Produccion_PJ!$H490)</f>
        <v>0</v>
      </c>
      <c r="AG490" s="21">
        <f>+SUMIFS(Resultados_Dic3!AC$3:AC$99980,Resultados_Dic3!$F$3:$F$99980,Produccion_PJ!$K490,Resultados_Dic3!$D$3:$D$99980,Produccion_PJ!$K$487,Resultados_Dic3!$E$3:$E$99980,Produccion_PJ!$J490,Resultados_Dic3!$A$3:$A$99980,Produccion_PJ!$H490)</f>
        <v>0</v>
      </c>
      <c r="AH490" s="21">
        <f>+SUMIFS(Resultados_Dic3!AD$3:AD$99980,Resultados_Dic3!$F$3:$F$99980,Produccion_PJ!$K490,Resultados_Dic3!$D$3:$D$99980,Produccion_PJ!$K$487,Resultados_Dic3!$E$3:$E$99980,Produccion_PJ!$J490,Resultados_Dic3!$A$3:$A$99980,Produccion_PJ!$H490)</f>
        <v>0</v>
      </c>
      <c r="AI490" s="21">
        <f>+SUMIFS(Resultados_Dic3!AE$3:AE$99980,Resultados_Dic3!$F$3:$F$99980,Produccion_PJ!$K490,Resultados_Dic3!$D$3:$D$99980,Produccion_PJ!$K$487,Resultados_Dic3!$E$3:$E$99980,Produccion_PJ!$J490,Resultados_Dic3!$A$3:$A$99980,Produccion_PJ!$H490)</f>
        <v>0</v>
      </c>
      <c r="AJ490" s="21">
        <f>+SUMIFS(Resultados_Dic3!AF$3:AF$99980,Resultados_Dic3!$F$3:$F$99980,Produccion_PJ!$K490,Resultados_Dic3!$D$3:$D$99980,Produccion_PJ!$K$487,Resultados_Dic3!$E$3:$E$99980,Produccion_PJ!$J490,Resultados_Dic3!$A$3:$A$99980,Produccion_PJ!$H490)</f>
        <v>0</v>
      </c>
      <c r="AK490" s="21">
        <f>+SUMIFS(Resultados_Dic3!AG$3:AG$99980,Resultados_Dic3!$F$3:$F$99980,Produccion_PJ!$K490,Resultados_Dic3!$D$3:$D$99980,Produccion_PJ!$K$487,Resultados_Dic3!$E$3:$E$99980,Produccion_PJ!$J490,Resultados_Dic3!$A$3:$A$99980,Produccion_PJ!$H490)</f>
        <v>0</v>
      </c>
      <c r="AL490" s="21">
        <f>+SUMIFS(Resultados_Dic3!AH$3:AH$99980,Resultados_Dic3!$F$3:$F$99980,Produccion_PJ!$K490,Resultados_Dic3!$D$3:$D$99980,Produccion_PJ!$K$487,Resultados_Dic3!$E$3:$E$99980,Produccion_PJ!$J490,Resultados_Dic3!$A$3:$A$99980,Produccion_PJ!$H490)</f>
        <v>0</v>
      </c>
      <c r="AM490" s="21">
        <f>+SUMIFS(Resultados_Dic3!AI$3:AI$99980,Resultados_Dic3!$F$3:$F$99980,Produccion_PJ!$K490,Resultados_Dic3!$D$3:$D$99980,Produccion_PJ!$K$487,Resultados_Dic3!$E$3:$E$99980,Produccion_PJ!$J490,Resultados_Dic3!$A$3:$A$99980,Produccion_PJ!$H490)</f>
        <v>0</v>
      </c>
      <c r="AN490" s="21">
        <f>+SUMIFS(Resultados_Dic3!AJ$3:AJ$99980,Resultados_Dic3!$F$3:$F$99980,Produccion_PJ!$K490,Resultados_Dic3!$D$3:$D$99980,Produccion_PJ!$K$487,Resultados_Dic3!$E$3:$E$99980,Produccion_PJ!$J490,Resultados_Dic3!$A$3:$A$99980,Produccion_PJ!$H490)</f>
        <v>0</v>
      </c>
      <c r="AO490" s="21">
        <f>+SUMIFS(Resultados_Dic3!AK$3:AK$99980,Resultados_Dic3!$F$3:$F$99980,Produccion_PJ!$K490,Resultados_Dic3!$D$3:$D$99980,Produccion_PJ!$K$487,Resultados_Dic3!$E$3:$E$99980,Produccion_PJ!$J490,Resultados_Dic3!$A$3:$A$99980,Produccion_PJ!$H490)</f>
        <v>0</v>
      </c>
      <c r="AP490" s="21">
        <f>+SUMIFS(Resultados_Dic3!AL$3:AL$99980,Resultados_Dic3!$F$3:$F$99980,Produccion_PJ!$K490,Resultados_Dic3!$D$3:$D$99980,Produccion_PJ!$K$487,Resultados_Dic3!$E$3:$E$99980,Produccion_PJ!$J490,Resultados_Dic3!$A$3:$A$99980,Produccion_PJ!$H490)</f>
        <v>0</v>
      </c>
      <c r="AQ490" s="21">
        <f>+SUMIFS(Resultados_Dic3!AM$3:AM$99980,Resultados_Dic3!$F$3:$F$99980,Produccion_PJ!$K490,Resultados_Dic3!$D$3:$D$99980,Produccion_PJ!$K$487,Resultados_Dic3!$E$3:$E$99980,Produccion_PJ!$J490,Resultados_Dic3!$A$3:$A$99980,Produccion_PJ!$H490)</f>
        <v>0</v>
      </c>
    </row>
    <row r="491" spans="1:47" x14ac:dyDescent="0.25">
      <c r="H491" s="17" t="str">
        <f t="shared" ref="H491:H496" si="1128">+$H$1</f>
        <v>DIC5</v>
      </c>
      <c r="J491" s="24" t="s">
        <v>89</v>
      </c>
      <c r="K491" s="56" t="s">
        <v>234</v>
      </c>
      <c r="L491" s="21">
        <f>+SUMIFS(Resultados_Dic3!H$3:H$99980,Resultados_Dic3!$F$3:$F$99980,Produccion_PJ!$K491,Resultados_Dic3!$D$3:$D$99980,Produccion_PJ!$K$487,Resultados_Dic3!$E$3:$E$99980,Produccion_PJ!$J491,Resultados_Dic3!$A$3:$A$99980,Produccion_PJ!$H491)</f>
        <v>1.7496113806196401</v>
      </c>
      <c r="M491" s="21">
        <f>+SUMIFS(Resultados_Dic3!I$3:I$99980,Resultados_Dic3!$F$3:$F$99980,Produccion_PJ!$K491,Resultados_Dic3!$D$3:$D$99980,Produccion_PJ!$K$487,Resultados_Dic3!$E$3:$E$99980,Produccion_PJ!$J491,Resultados_Dic3!$A$3:$A$99980,Produccion_PJ!$H491)</f>
        <v>1.6601136334889099</v>
      </c>
      <c r="N491" s="21">
        <f>+SUMIFS(Resultados_Dic3!J$3:J$99980,Resultados_Dic3!$F$3:$F$99980,Produccion_PJ!$K491,Resultados_Dic3!$D$3:$D$99980,Produccion_PJ!$K$487,Resultados_Dic3!$E$3:$E$99980,Produccion_PJ!$J491,Resultados_Dic3!$A$3:$A$99980,Produccion_PJ!$H491)</f>
        <v>1.5673564189114899</v>
      </c>
      <c r="O491" s="21">
        <f>+SUMIFS(Resultados_Dic3!K$3:K$99980,Resultados_Dic3!$F$3:$F$99980,Produccion_PJ!$K491,Resultados_Dic3!$D$3:$D$99980,Produccion_PJ!$K$487,Resultados_Dic3!$E$3:$E$99980,Produccion_PJ!$J491,Resultados_Dic3!$A$3:$A$99980,Produccion_PJ!$H491)</f>
        <v>1.49517002526328</v>
      </c>
      <c r="P491" s="21">
        <f>+SUMIFS(Resultados_Dic3!L$3:L$99980,Resultados_Dic3!$F$3:$F$99980,Produccion_PJ!$K491,Resultados_Dic3!$D$3:$D$99980,Produccion_PJ!$K$487,Resultados_Dic3!$E$3:$E$99980,Produccion_PJ!$J491,Resultados_Dic3!$A$3:$A$99980,Produccion_PJ!$H491)</f>
        <v>1.33588171793835</v>
      </c>
      <c r="Q491" s="21">
        <f>+SUMIFS(Resultados_Dic3!M$3:M$99980,Resultados_Dic3!$F$3:$F$99980,Produccion_PJ!$K491,Resultados_Dic3!$D$3:$D$99980,Produccion_PJ!$K$487,Resultados_Dic3!$E$3:$E$99980,Produccion_PJ!$J491,Resultados_Dic3!$A$3:$A$99980,Produccion_PJ!$H491)</f>
        <v>1.2377295378822799</v>
      </c>
      <c r="R491" s="21">
        <f>+SUMIFS(Resultados_Dic3!N$3:N$99980,Resultados_Dic3!$F$3:$F$99980,Produccion_PJ!$K491,Resultados_Dic3!$D$3:$D$99980,Produccion_PJ!$K$487,Resultados_Dic3!$E$3:$E$99980,Produccion_PJ!$J491,Resultados_Dic3!$A$3:$A$99980,Produccion_PJ!$H491)</f>
        <v>1.1395773578262001</v>
      </c>
      <c r="S491" s="21">
        <f>+SUMIFS(Resultados_Dic3!O$3:O$99980,Resultados_Dic3!$F$3:$F$99980,Produccion_PJ!$K491,Resultados_Dic3!$D$3:$D$99980,Produccion_PJ!$K$487,Resultados_Dic3!$E$3:$E$99980,Produccion_PJ!$J491,Resultados_Dic3!$A$3:$A$99980,Produccion_PJ!$H491)</f>
        <v>1.0617435727675499</v>
      </c>
      <c r="T491" s="21">
        <f>+SUMIFS(Resultados_Dic3!P$3:P$99980,Resultados_Dic3!$F$3:$F$99980,Produccion_PJ!$K491,Resultados_Dic3!$D$3:$D$99980,Produccion_PJ!$K$487,Resultados_Dic3!$E$3:$E$99980,Produccion_PJ!$J491,Resultados_Dic3!$A$3:$A$99980,Produccion_PJ!$H491)</f>
        <v>0.74377532466972496</v>
      </c>
      <c r="U491" s="21">
        <f>+SUMIFS(Resultados_Dic3!Q$3:Q$99980,Resultados_Dic3!$F$3:$F$99980,Produccion_PJ!$K491,Resultados_Dic3!$D$3:$D$99980,Produccion_PJ!$K$487,Resultados_Dic3!$E$3:$E$99980,Produccion_PJ!$J491,Resultados_Dic3!$A$3:$A$99980,Produccion_PJ!$H491)</f>
        <v>0.46898167285820702</v>
      </c>
      <c r="V491" s="21">
        <f>+SUMIFS(Resultados_Dic3!R$3:R$99980,Resultados_Dic3!$F$3:$F$99980,Produccion_PJ!$K491,Resultados_Dic3!$D$3:$D$99980,Produccion_PJ!$K$487,Resultados_Dic3!$E$3:$E$99980,Produccion_PJ!$J491,Resultados_Dic3!$A$3:$A$99980,Produccion_PJ!$H491)</f>
        <v>0.239776878156471</v>
      </c>
      <c r="W491" s="21">
        <f>+SUMIFS(Resultados_Dic3!S$3:S$99980,Resultados_Dic3!$F$3:$F$99980,Produccion_PJ!$K491,Resultados_Dic3!$D$3:$D$99980,Produccion_PJ!$K$487,Resultados_Dic3!$E$3:$E$99980,Produccion_PJ!$J491,Resultados_Dic3!$A$3:$A$99980,Produccion_PJ!$H491)</f>
        <v>0.233963108457166</v>
      </c>
      <c r="X491" s="21">
        <f>+SUMIFS(Resultados_Dic3!T$3:T$99980,Resultados_Dic3!$F$3:$F$99980,Produccion_PJ!$K491,Resultados_Dic3!$D$3:$D$99980,Produccion_PJ!$K$487,Resultados_Dic3!$E$3:$E$99980,Produccion_PJ!$J491,Resultados_Dic3!$A$3:$A$99980,Produccion_PJ!$H491)</f>
        <v>0.233963108457166</v>
      </c>
      <c r="Y491" s="21">
        <f>+SUMIFS(Resultados_Dic3!U$3:U$99980,Resultados_Dic3!$F$3:$F$99980,Produccion_PJ!$K491,Resultados_Dic3!$D$3:$D$99980,Produccion_PJ!$K$487,Resultados_Dic3!$E$3:$E$99980,Produccion_PJ!$J491,Resultados_Dic3!$A$3:$A$99980,Produccion_PJ!$H491)</f>
        <v>8.2522964764635706E-2</v>
      </c>
      <c r="Z491" s="21">
        <f>+SUMIFS(Resultados_Dic3!V$3:V$99980,Resultados_Dic3!$F$3:$F$99980,Produccion_PJ!$K491,Resultados_Dic3!$D$3:$D$99980,Produccion_PJ!$K$487,Resultados_Dic3!$E$3:$E$99980,Produccion_PJ!$J491,Resultados_Dic3!$A$3:$A$99980,Produccion_PJ!$H491)</f>
        <v>0</v>
      </c>
      <c r="AA491" s="21">
        <f>+SUMIFS(Resultados_Dic3!W$3:W$99980,Resultados_Dic3!$F$3:$F$99980,Produccion_PJ!$K491,Resultados_Dic3!$D$3:$D$99980,Produccion_PJ!$K$487,Resultados_Dic3!$E$3:$E$99980,Produccion_PJ!$J491,Resultados_Dic3!$A$3:$A$99980,Produccion_PJ!$H491)</f>
        <v>0</v>
      </c>
      <c r="AB491" s="21">
        <f>+SUMIFS(Resultados_Dic3!X$3:X$99980,Resultados_Dic3!$F$3:$F$99980,Produccion_PJ!$K491,Resultados_Dic3!$D$3:$D$99980,Produccion_PJ!$K$487,Resultados_Dic3!$E$3:$E$99980,Produccion_PJ!$J491,Resultados_Dic3!$A$3:$A$99980,Produccion_PJ!$H491)</f>
        <v>0</v>
      </c>
      <c r="AC491" s="21">
        <f>+SUMIFS(Resultados_Dic3!Y$3:Y$99980,Resultados_Dic3!$F$3:$F$99980,Produccion_PJ!$K491,Resultados_Dic3!$D$3:$D$99980,Produccion_PJ!$K$487,Resultados_Dic3!$E$3:$E$99980,Produccion_PJ!$J491,Resultados_Dic3!$A$3:$A$99980,Produccion_PJ!$H491)</f>
        <v>0</v>
      </c>
      <c r="AD491" s="21">
        <f>+SUMIFS(Resultados_Dic3!Z$3:Z$99980,Resultados_Dic3!$F$3:$F$99980,Produccion_PJ!$K491,Resultados_Dic3!$D$3:$D$99980,Produccion_PJ!$K$487,Resultados_Dic3!$E$3:$E$99980,Produccion_PJ!$J491,Resultados_Dic3!$A$3:$A$99980,Produccion_PJ!$H491)</f>
        <v>0</v>
      </c>
      <c r="AE491" s="21">
        <f>+SUMIFS(Resultados_Dic3!AA$3:AA$99980,Resultados_Dic3!$F$3:$F$99980,Produccion_PJ!$K491,Resultados_Dic3!$D$3:$D$99980,Produccion_PJ!$K$487,Resultados_Dic3!$E$3:$E$99980,Produccion_PJ!$J491,Resultados_Dic3!$A$3:$A$99980,Produccion_PJ!$H491)</f>
        <v>0</v>
      </c>
      <c r="AF491" s="21">
        <f>+SUMIFS(Resultados_Dic3!AB$3:AB$99980,Resultados_Dic3!$F$3:$F$99980,Produccion_PJ!$K491,Resultados_Dic3!$D$3:$D$99980,Produccion_PJ!$K$487,Resultados_Dic3!$E$3:$E$99980,Produccion_PJ!$J491,Resultados_Dic3!$A$3:$A$99980,Produccion_PJ!$H491)</f>
        <v>0</v>
      </c>
      <c r="AG491" s="21">
        <f>+SUMIFS(Resultados_Dic3!AC$3:AC$99980,Resultados_Dic3!$F$3:$F$99980,Produccion_PJ!$K491,Resultados_Dic3!$D$3:$D$99980,Produccion_PJ!$K$487,Resultados_Dic3!$E$3:$E$99980,Produccion_PJ!$J491,Resultados_Dic3!$A$3:$A$99980,Produccion_PJ!$H491)</f>
        <v>0</v>
      </c>
      <c r="AH491" s="21">
        <f>+SUMIFS(Resultados_Dic3!AD$3:AD$99980,Resultados_Dic3!$F$3:$F$99980,Produccion_PJ!$K491,Resultados_Dic3!$D$3:$D$99980,Produccion_PJ!$K$487,Resultados_Dic3!$E$3:$E$99980,Produccion_PJ!$J491,Resultados_Dic3!$A$3:$A$99980,Produccion_PJ!$H491)</f>
        <v>0</v>
      </c>
      <c r="AI491" s="21">
        <f>+SUMIFS(Resultados_Dic3!AE$3:AE$99980,Resultados_Dic3!$F$3:$F$99980,Produccion_PJ!$K491,Resultados_Dic3!$D$3:$D$99980,Produccion_PJ!$K$487,Resultados_Dic3!$E$3:$E$99980,Produccion_PJ!$J491,Resultados_Dic3!$A$3:$A$99980,Produccion_PJ!$H491)</f>
        <v>0</v>
      </c>
      <c r="AJ491" s="21">
        <f>+SUMIFS(Resultados_Dic3!AF$3:AF$99980,Resultados_Dic3!$F$3:$F$99980,Produccion_PJ!$K491,Resultados_Dic3!$D$3:$D$99980,Produccion_PJ!$K$487,Resultados_Dic3!$E$3:$E$99980,Produccion_PJ!$J491,Resultados_Dic3!$A$3:$A$99980,Produccion_PJ!$H491)</f>
        <v>0</v>
      </c>
      <c r="AK491" s="21">
        <f>+SUMIFS(Resultados_Dic3!AG$3:AG$99980,Resultados_Dic3!$F$3:$F$99980,Produccion_PJ!$K491,Resultados_Dic3!$D$3:$D$99980,Produccion_PJ!$K$487,Resultados_Dic3!$E$3:$E$99980,Produccion_PJ!$J491,Resultados_Dic3!$A$3:$A$99980,Produccion_PJ!$H491)</f>
        <v>0</v>
      </c>
      <c r="AL491" s="21">
        <f>+SUMIFS(Resultados_Dic3!AH$3:AH$99980,Resultados_Dic3!$F$3:$F$99980,Produccion_PJ!$K491,Resultados_Dic3!$D$3:$D$99980,Produccion_PJ!$K$487,Resultados_Dic3!$E$3:$E$99980,Produccion_PJ!$J491,Resultados_Dic3!$A$3:$A$99980,Produccion_PJ!$H491)</f>
        <v>0</v>
      </c>
      <c r="AM491" s="21">
        <f>+SUMIFS(Resultados_Dic3!AI$3:AI$99980,Resultados_Dic3!$F$3:$F$99980,Produccion_PJ!$K491,Resultados_Dic3!$D$3:$D$99980,Produccion_PJ!$K$487,Resultados_Dic3!$E$3:$E$99980,Produccion_PJ!$J491,Resultados_Dic3!$A$3:$A$99980,Produccion_PJ!$H491)</f>
        <v>0</v>
      </c>
      <c r="AN491" s="21">
        <f>+SUMIFS(Resultados_Dic3!AJ$3:AJ$99980,Resultados_Dic3!$F$3:$F$99980,Produccion_PJ!$K491,Resultados_Dic3!$D$3:$D$99980,Produccion_PJ!$K$487,Resultados_Dic3!$E$3:$E$99980,Produccion_PJ!$J491,Resultados_Dic3!$A$3:$A$99980,Produccion_PJ!$H491)</f>
        <v>0</v>
      </c>
      <c r="AO491" s="21">
        <f>+SUMIFS(Resultados_Dic3!AK$3:AK$99980,Resultados_Dic3!$F$3:$F$99980,Produccion_PJ!$K491,Resultados_Dic3!$D$3:$D$99980,Produccion_PJ!$K$487,Resultados_Dic3!$E$3:$E$99980,Produccion_PJ!$J491,Resultados_Dic3!$A$3:$A$99980,Produccion_PJ!$H491)</f>
        <v>0</v>
      </c>
      <c r="AP491" s="21">
        <f>+SUMIFS(Resultados_Dic3!AL$3:AL$99980,Resultados_Dic3!$F$3:$F$99980,Produccion_PJ!$K491,Resultados_Dic3!$D$3:$D$99980,Produccion_PJ!$K$487,Resultados_Dic3!$E$3:$E$99980,Produccion_PJ!$J491,Resultados_Dic3!$A$3:$A$99980,Produccion_PJ!$H491)</f>
        <v>0</v>
      </c>
      <c r="AQ491" s="21">
        <f>+SUMIFS(Resultados_Dic3!AM$3:AM$99980,Resultados_Dic3!$F$3:$F$99980,Produccion_PJ!$K491,Resultados_Dic3!$D$3:$D$99980,Produccion_PJ!$K$487,Resultados_Dic3!$E$3:$E$99980,Produccion_PJ!$J491,Resultados_Dic3!$A$3:$A$99980,Produccion_PJ!$H491)</f>
        <v>0</v>
      </c>
    </row>
    <row r="492" spans="1:47" x14ac:dyDescent="0.25">
      <c r="H492" s="17" t="str">
        <f t="shared" si="1128"/>
        <v>DIC5</v>
      </c>
      <c r="J492" s="24"/>
      <c r="K492" s="54"/>
      <c r="L492" s="21">
        <f>+SUMIFS(Resultados_Dic3!H$3:H$99980,Resultados_Dic3!$F$3:$F$99980,Produccion_PJ!$K492,Resultados_Dic3!$D$3:$D$99980,Produccion_PJ!$K$487,Resultados_Dic3!$E$3:$E$99980,Produccion_PJ!$J492,Resultados_Dic3!$A$3:$A$99980,Produccion_PJ!$H492)</f>
        <v>0</v>
      </c>
      <c r="M492" s="21">
        <f>+SUMIFS(Resultados_Dic3!I$3:I$99980,Resultados_Dic3!$F$3:$F$99980,Produccion_PJ!$K492,Resultados_Dic3!$D$3:$D$99980,Produccion_PJ!$K$487,Resultados_Dic3!$E$3:$E$99980,Produccion_PJ!$J492,Resultados_Dic3!$A$3:$A$99980,Produccion_PJ!$H492)</f>
        <v>0</v>
      </c>
      <c r="N492" s="21">
        <f>+SUMIFS(Resultados_Dic3!J$3:J$99980,Resultados_Dic3!$F$3:$F$99980,Produccion_PJ!$K492,Resultados_Dic3!$D$3:$D$99980,Produccion_PJ!$K$487,Resultados_Dic3!$E$3:$E$99980,Produccion_PJ!$J492,Resultados_Dic3!$A$3:$A$99980,Produccion_PJ!$H492)</f>
        <v>0</v>
      </c>
      <c r="O492" s="21">
        <f>+SUMIFS(Resultados_Dic3!K$3:K$99980,Resultados_Dic3!$F$3:$F$99980,Produccion_PJ!$K492,Resultados_Dic3!$D$3:$D$99980,Produccion_PJ!$K$487,Resultados_Dic3!$E$3:$E$99980,Produccion_PJ!$J492,Resultados_Dic3!$A$3:$A$99980,Produccion_PJ!$H492)</f>
        <v>0</v>
      </c>
      <c r="P492" s="21">
        <f>+SUMIFS(Resultados_Dic3!L$3:L$99980,Resultados_Dic3!$F$3:$F$99980,Produccion_PJ!$K492,Resultados_Dic3!$D$3:$D$99980,Produccion_PJ!$K$487,Resultados_Dic3!$E$3:$E$99980,Produccion_PJ!$J492,Resultados_Dic3!$A$3:$A$99980,Produccion_PJ!$H492)</f>
        <v>0</v>
      </c>
      <c r="Q492" s="21">
        <f>+SUMIFS(Resultados_Dic3!M$3:M$99980,Resultados_Dic3!$F$3:$F$99980,Produccion_PJ!$K492,Resultados_Dic3!$D$3:$D$99980,Produccion_PJ!$K$487,Resultados_Dic3!$E$3:$E$99980,Produccion_PJ!$J492,Resultados_Dic3!$A$3:$A$99980,Produccion_PJ!$H492)</f>
        <v>0</v>
      </c>
      <c r="R492" s="21">
        <f>+SUMIFS(Resultados_Dic3!N$3:N$99980,Resultados_Dic3!$F$3:$F$99980,Produccion_PJ!$K492,Resultados_Dic3!$D$3:$D$99980,Produccion_PJ!$K$487,Resultados_Dic3!$E$3:$E$99980,Produccion_PJ!$J492,Resultados_Dic3!$A$3:$A$99980,Produccion_PJ!$H492)</f>
        <v>0</v>
      </c>
      <c r="S492" s="21">
        <f>+SUMIFS(Resultados_Dic3!O$3:O$99980,Resultados_Dic3!$F$3:$F$99980,Produccion_PJ!$K492,Resultados_Dic3!$D$3:$D$99980,Produccion_PJ!$K$487,Resultados_Dic3!$E$3:$E$99980,Produccion_PJ!$J492,Resultados_Dic3!$A$3:$A$99980,Produccion_PJ!$H492)</f>
        <v>0</v>
      </c>
      <c r="T492" s="21">
        <f>+SUMIFS(Resultados_Dic3!P$3:P$99980,Resultados_Dic3!$F$3:$F$99980,Produccion_PJ!$K492,Resultados_Dic3!$D$3:$D$99980,Produccion_PJ!$K$487,Resultados_Dic3!$E$3:$E$99980,Produccion_PJ!$J492,Resultados_Dic3!$A$3:$A$99980,Produccion_PJ!$H492)</f>
        <v>0</v>
      </c>
      <c r="U492" s="21">
        <f>+SUMIFS(Resultados_Dic3!Q$3:Q$99980,Resultados_Dic3!$F$3:$F$99980,Produccion_PJ!$K492,Resultados_Dic3!$D$3:$D$99980,Produccion_PJ!$K$487,Resultados_Dic3!$E$3:$E$99980,Produccion_PJ!$J492,Resultados_Dic3!$A$3:$A$99980,Produccion_PJ!$H492)</f>
        <v>0</v>
      </c>
      <c r="V492" s="21">
        <f>+SUMIFS(Resultados_Dic3!R$3:R$99980,Resultados_Dic3!$F$3:$F$99980,Produccion_PJ!$K492,Resultados_Dic3!$D$3:$D$99980,Produccion_PJ!$K$487,Resultados_Dic3!$E$3:$E$99980,Produccion_PJ!$J492,Resultados_Dic3!$A$3:$A$99980,Produccion_PJ!$H492)</f>
        <v>0</v>
      </c>
      <c r="W492" s="21">
        <f>+SUMIFS(Resultados_Dic3!S$3:S$99980,Resultados_Dic3!$F$3:$F$99980,Produccion_PJ!$K492,Resultados_Dic3!$D$3:$D$99980,Produccion_PJ!$K$487,Resultados_Dic3!$E$3:$E$99980,Produccion_PJ!$J492,Resultados_Dic3!$A$3:$A$99980,Produccion_PJ!$H492)</f>
        <v>0</v>
      </c>
      <c r="X492" s="21">
        <f>+SUMIFS(Resultados_Dic3!T$3:T$99980,Resultados_Dic3!$F$3:$F$99980,Produccion_PJ!$K492,Resultados_Dic3!$D$3:$D$99980,Produccion_PJ!$K$487,Resultados_Dic3!$E$3:$E$99980,Produccion_PJ!$J492,Resultados_Dic3!$A$3:$A$99980,Produccion_PJ!$H492)</f>
        <v>0</v>
      </c>
      <c r="Y492" s="21">
        <f>+SUMIFS(Resultados_Dic3!U$3:U$99980,Resultados_Dic3!$F$3:$F$99980,Produccion_PJ!$K492,Resultados_Dic3!$D$3:$D$99980,Produccion_PJ!$K$487,Resultados_Dic3!$E$3:$E$99980,Produccion_PJ!$J492,Resultados_Dic3!$A$3:$A$99980,Produccion_PJ!$H492)</f>
        <v>0</v>
      </c>
      <c r="Z492" s="21">
        <f>+SUMIFS(Resultados_Dic3!V$3:V$99980,Resultados_Dic3!$F$3:$F$99980,Produccion_PJ!$K492,Resultados_Dic3!$D$3:$D$99980,Produccion_PJ!$K$487,Resultados_Dic3!$E$3:$E$99980,Produccion_PJ!$J492,Resultados_Dic3!$A$3:$A$99980,Produccion_PJ!$H492)</f>
        <v>0</v>
      </c>
      <c r="AA492" s="21">
        <f>+SUMIFS(Resultados_Dic3!W$3:W$99980,Resultados_Dic3!$F$3:$F$99980,Produccion_PJ!$K492,Resultados_Dic3!$D$3:$D$99980,Produccion_PJ!$K$487,Resultados_Dic3!$E$3:$E$99980,Produccion_PJ!$J492,Resultados_Dic3!$A$3:$A$99980,Produccion_PJ!$H492)</f>
        <v>0</v>
      </c>
      <c r="AB492" s="21">
        <f>+SUMIFS(Resultados_Dic3!X$3:X$99980,Resultados_Dic3!$F$3:$F$99980,Produccion_PJ!$K492,Resultados_Dic3!$D$3:$D$99980,Produccion_PJ!$K$487,Resultados_Dic3!$E$3:$E$99980,Produccion_PJ!$J492,Resultados_Dic3!$A$3:$A$99980,Produccion_PJ!$H492)</f>
        <v>0</v>
      </c>
      <c r="AC492" s="21">
        <f>+SUMIFS(Resultados_Dic3!Y$3:Y$99980,Resultados_Dic3!$F$3:$F$99980,Produccion_PJ!$K492,Resultados_Dic3!$D$3:$D$99980,Produccion_PJ!$K$487,Resultados_Dic3!$E$3:$E$99980,Produccion_PJ!$J492,Resultados_Dic3!$A$3:$A$99980,Produccion_PJ!$H492)</f>
        <v>0</v>
      </c>
      <c r="AD492" s="21">
        <f>+SUMIFS(Resultados_Dic3!Z$3:Z$99980,Resultados_Dic3!$F$3:$F$99980,Produccion_PJ!$K492,Resultados_Dic3!$D$3:$D$99980,Produccion_PJ!$K$487,Resultados_Dic3!$E$3:$E$99980,Produccion_PJ!$J492,Resultados_Dic3!$A$3:$A$99980,Produccion_PJ!$H492)</f>
        <v>0</v>
      </c>
      <c r="AE492" s="21">
        <f>+SUMIFS(Resultados_Dic3!AA$3:AA$99980,Resultados_Dic3!$F$3:$F$99980,Produccion_PJ!$K492,Resultados_Dic3!$D$3:$D$99980,Produccion_PJ!$K$487,Resultados_Dic3!$E$3:$E$99980,Produccion_PJ!$J492,Resultados_Dic3!$A$3:$A$99980,Produccion_PJ!$H492)</f>
        <v>0</v>
      </c>
      <c r="AF492" s="21">
        <f>+SUMIFS(Resultados_Dic3!AB$3:AB$99980,Resultados_Dic3!$F$3:$F$99980,Produccion_PJ!$K492,Resultados_Dic3!$D$3:$D$99980,Produccion_PJ!$K$487,Resultados_Dic3!$E$3:$E$99980,Produccion_PJ!$J492,Resultados_Dic3!$A$3:$A$99980,Produccion_PJ!$H492)</f>
        <v>0</v>
      </c>
      <c r="AG492" s="21">
        <f>+SUMIFS(Resultados_Dic3!AC$3:AC$99980,Resultados_Dic3!$F$3:$F$99980,Produccion_PJ!$K492,Resultados_Dic3!$D$3:$D$99980,Produccion_PJ!$K$487,Resultados_Dic3!$E$3:$E$99980,Produccion_PJ!$J492,Resultados_Dic3!$A$3:$A$99980,Produccion_PJ!$H492)</f>
        <v>0</v>
      </c>
      <c r="AH492" s="21">
        <f>+SUMIFS(Resultados_Dic3!AD$3:AD$99980,Resultados_Dic3!$F$3:$F$99980,Produccion_PJ!$K492,Resultados_Dic3!$D$3:$D$99980,Produccion_PJ!$K$487,Resultados_Dic3!$E$3:$E$99980,Produccion_PJ!$J492,Resultados_Dic3!$A$3:$A$99980,Produccion_PJ!$H492)</f>
        <v>0</v>
      </c>
      <c r="AI492" s="21">
        <f>+SUMIFS(Resultados_Dic3!AE$3:AE$99980,Resultados_Dic3!$F$3:$F$99980,Produccion_PJ!$K492,Resultados_Dic3!$D$3:$D$99980,Produccion_PJ!$K$487,Resultados_Dic3!$E$3:$E$99980,Produccion_PJ!$J492,Resultados_Dic3!$A$3:$A$99980,Produccion_PJ!$H492)</f>
        <v>0</v>
      </c>
      <c r="AJ492" s="21">
        <f>+SUMIFS(Resultados_Dic3!AF$3:AF$99980,Resultados_Dic3!$F$3:$F$99980,Produccion_PJ!$K492,Resultados_Dic3!$D$3:$D$99980,Produccion_PJ!$K$487,Resultados_Dic3!$E$3:$E$99980,Produccion_PJ!$J492,Resultados_Dic3!$A$3:$A$99980,Produccion_PJ!$H492)</f>
        <v>0</v>
      </c>
      <c r="AK492" s="21">
        <f>+SUMIFS(Resultados_Dic3!AG$3:AG$99980,Resultados_Dic3!$F$3:$F$99980,Produccion_PJ!$K492,Resultados_Dic3!$D$3:$D$99980,Produccion_PJ!$K$487,Resultados_Dic3!$E$3:$E$99980,Produccion_PJ!$J492,Resultados_Dic3!$A$3:$A$99980,Produccion_PJ!$H492)</f>
        <v>0</v>
      </c>
      <c r="AL492" s="21">
        <f>+SUMIFS(Resultados_Dic3!AH$3:AH$99980,Resultados_Dic3!$F$3:$F$99980,Produccion_PJ!$K492,Resultados_Dic3!$D$3:$D$99980,Produccion_PJ!$K$487,Resultados_Dic3!$E$3:$E$99980,Produccion_PJ!$J492,Resultados_Dic3!$A$3:$A$99980,Produccion_PJ!$H492)</f>
        <v>0</v>
      </c>
      <c r="AM492" s="21">
        <f>+SUMIFS(Resultados_Dic3!AI$3:AI$99980,Resultados_Dic3!$F$3:$F$99980,Produccion_PJ!$K492,Resultados_Dic3!$D$3:$D$99980,Produccion_PJ!$K$487,Resultados_Dic3!$E$3:$E$99980,Produccion_PJ!$J492,Resultados_Dic3!$A$3:$A$99980,Produccion_PJ!$H492)</f>
        <v>0</v>
      </c>
      <c r="AN492" s="21">
        <f>+SUMIFS(Resultados_Dic3!AJ$3:AJ$99980,Resultados_Dic3!$F$3:$F$99980,Produccion_PJ!$K492,Resultados_Dic3!$D$3:$D$99980,Produccion_PJ!$K$487,Resultados_Dic3!$E$3:$E$99980,Produccion_PJ!$J492,Resultados_Dic3!$A$3:$A$99980,Produccion_PJ!$H492)</f>
        <v>0</v>
      </c>
      <c r="AO492" s="21">
        <f>+SUMIFS(Resultados_Dic3!AK$3:AK$99980,Resultados_Dic3!$F$3:$F$99980,Produccion_PJ!$K492,Resultados_Dic3!$D$3:$D$99980,Produccion_PJ!$K$487,Resultados_Dic3!$E$3:$E$99980,Produccion_PJ!$J492,Resultados_Dic3!$A$3:$A$99980,Produccion_PJ!$H492)</f>
        <v>0</v>
      </c>
      <c r="AP492" s="21">
        <f>+SUMIFS(Resultados_Dic3!AL$3:AL$99980,Resultados_Dic3!$F$3:$F$99980,Produccion_PJ!$K492,Resultados_Dic3!$D$3:$D$99980,Produccion_PJ!$K$487,Resultados_Dic3!$E$3:$E$99980,Produccion_PJ!$J492,Resultados_Dic3!$A$3:$A$99980,Produccion_PJ!$H492)</f>
        <v>0</v>
      </c>
      <c r="AQ492" s="21">
        <f>+SUMIFS(Resultados_Dic3!AM$3:AM$99980,Resultados_Dic3!$F$3:$F$99980,Produccion_PJ!$K492,Resultados_Dic3!$D$3:$D$99980,Produccion_PJ!$K$487,Resultados_Dic3!$E$3:$E$99980,Produccion_PJ!$J492,Resultados_Dic3!$A$3:$A$99980,Produccion_PJ!$H492)</f>
        <v>0</v>
      </c>
    </row>
    <row r="493" spans="1:47" x14ac:dyDescent="0.25">
      <c r="H493" s="17" t="str">
        <f t="shared" si="1128"/>
        <v>DIC5</v>
      </c>
      <c r="J493" s="24" t="s">
        <v>90</v>
      </c>
      <c r="K493" s="54" t="s">
        <v>235</v>
      </c>
      <c r="L493" s="21">
        <f>+SUMIFS(Resultados_Dic3!H$3:H$99980,Resultados_Dic3!$F$3:$F$99980,Produccion_PJ!$K493,Resultados_Dic3!$D$3:$D$99980,Produccion_PJ!$K$487,Resultados_Dic3!$E$3:$E$99980,Produccion_PJ!$J493,Resultados_Dic3!$A$3:$A$99980,Produccion_PJ!$H493)</f>
        <v>0</v>
      </c>
      <c r="M493" s="21">
        <f>+SUMIFS(Resultados_Dic3!I$3:I$99980,Resultados_Dic3!$F$3:$F$99980,Produccion_PJ!$K493,Resultados_Dic3!$D$3:$D$99980,Produccion_PJ!$K$487,Resultados_Dic3!$E$3:$E$99980,Produccion_PJ!$J493,Resultados_Dic3!$A$3:$A$99980,Produccion_PJ!$H493)</f>
        <v>0</v>
      </c>
      <c r="N493" s="21">
        <f>+SUMIFS(Resultados_Dic3!J$3:J$99980,Resultados_Dic3!$F$3:$F$99980,Produccion_PJ!$K493,Resultados_Dic3!$D$3:$D$99980,Produccion_PJ!$K$487,Resultados_Dic3!$E$3:$E$99980,Produccion_PJ!$J493,Resultados_Dic3!$A$3:$A$99980,Produccion_PJ!$H493)</f>
        <v>0</v>
      </c>
      <c r="O493" s="21">
        <f>+SUMIFS(Resultados_Dic3!K$3:K$99980,Resultados_Dic3!$F$3:$F$99980,Produccion_PJ!$K493,Resultados_Dic3!$D$3:$D$99980,Produccion_PJ!$K$487,Resultados_Dic3!$E$3:$E$99980,Produccion_PJ!$J493,Resultados_Dic3!$A$3:$A$99980,Produccion_PJ!$H493)</f>
        <v>0</v>
      </c>
      <c r="P493" s="21">
        <f>+SUMIFS(Resultados_Dic3!L$3:L$99980,Resultados_Dic3!$F$3:$F$99980,Produccion_PJ!$K493,Resultados_Dic3!$D$3:$D$99980,Produccion_PJ!$K$487,Resultados_Dic3!$E$3:$E$99980,Produccion_PJ!$J493,Resultados_Dic3!$A$3:$A$99980,Produccion_PJ!$H493)</f>
        <v>0</v>
      </c>
      <c r="Q493" s="21">
        <f>+SUMIFS(Resultados_Dic3!M$3:M$99980,Resultados_Dic3!$F$3:$F$99980,Produccion_PJ!$K493,Resultados_Dic3!$D$3:$D$99980,Produccion_PJ!$K$487,Resultados_Dic3!$E$3:$E$99980,Produccion_PJ!$J493,Resultados_Dic3!$A$3:$A$99980,Produccion_PJ!$H493)</f>
        <v>8.8985530514990308E-3</v>
      </c>
      <c r="R493" s="21">
        <f>+SUMIFS(Resultados_Dic3!N$3:N$99980,Resultados_Dic3!$F$3:$F$99980,Produccion_PJ!$K493,Resultados_Dic3!$D$3:$D$99980,Produccion_PJ!$K$487,Resultados_Dic3!$E$3:$E$99980,Produccion_PJ!$J493,Resultados_Dic3!$A$3:$A$99980,Produccion_PJ!$H493)</f>
        <v>8.4239635554190801E-3</v>
      </c>
      <c r="S493" s="21">
        <f>+SUMIFS(Resultados_Dic3!O$3:O$99980,Resultados_Dic3!$F$3:$F$99980,Produccion_PJ!$K493,Resultados_Dic3!$D$3:$D$99980,Produccion_PJ!$K$487,Resultados_Dic3!$E$3:$E$99980,Produccion_PJ!$J493,Resultados_Dic3!$A$3:$A$99980,Produccion_PJ!$H493)</f>
        <v>9.5972017882192196E-4</v>
      </c>
      <c r="T493" s="21">
        <f>+SUMIFS(Resultados_Dic3!P$3:P$99980,Resultados_Dic3!$F$3:$F$99980,Produccion_PJ!$K493,Resultados_Dic3!$D$3:$D$99980,Produccion_PJ!$K$487,Resultados_Dic3!$E$3:$E$99980,Produccion_PJ!$J493,Resultados_Dic3!$A$3:$A$99980,Produccion_PJ!$H493)</f>
        <v>0</v>
      </c>
      <c r="U493" s="21">
        <f>+SUMIFS(Resultados_Dic3!Q$3:Q$99980,Resultados_Dic3!$F$3:$F$99980,Produccion_PJ!$K493,Resultados_Dic3!$D$3:$D$99980,Produccion_PJ!$K$487,Resultados_Dic3!$E$3:$E$99980,Produccion_PJ!$J493,Resultados_Dic3!$A$3:$A$99980,Produccion_PJ!$H493)</f>
        <v>0</v>
      </c>
      <c r="V493" s="21">
        <f>+SUMIFS(Resultados_Dic3!R$3:R$99980,Resultados_Dic3!$F$3:$F$99980,Produccion_PJ!$K493,Resultados_Dic3!$D$3:$D$99980,Produccion_PJ!$K$487,Resultados_Dic3!$E$3:$E$99980,Produccion_PJ!$J493,Resultados_Dic3!$A$3:$A$99980,Produccion_PJ!$H493)</f>
        <v>0</v>
      </c>
      <c r="W493" s="21">
        <f>+SUMIFS(Resultados_Dic3!S$3:S$99980,Resultados_Dic3!$F$3:$F$99980,Produccion_PJ!$K493,Resultados_Dic3!$D$3:$D$99980,Produccion_PJ!$K$487,Resultados_Dic3!$E$3:$E$99980,Produccion_PJ!$J493,Resultados_Dic3!$A$3:$A$99980,Produccion_PJ!$H493)</f>
        <v>0</v>
      </c>
      <c r="X493" s="21">
        <f>+SUMIFS(Resultados_Dic3!T$3:T$99980,Resultados_Dic3!$F$3:$F$99980,Produccion_PJ!$K493,Resultados_Dic3!$D$3:$D$99980,Produccion_PJ!$K$487,Resultados_Dic3!$E$3:$E$99980,Produccion_PJ!$J493,Resultados_Dic3!$A$3:$A$99980,Produccion_PJ!$H493)</f>
        <v>0</v>
      </c>
      <c r="Y493" s="21">
        <f>+SUMIFS(Resultados_Dic3!U$3:U$99980,Resultados_Dic3!$F$3:$F$99980,Produccion_PJ!$K493,Resultados_Dic3!$D$3:$D$99980,Produccion_PJ!$K$487,Resultados_Dic3!$E$3:$E$99980,Produccion_PJ!$J493,Resultados_Dic3!$A$3:$A$99980,Produccion_PJ!$H493)</f>
        <v>0</v>
      </c>
      <c r="Z493" s="21">
        <f>+SUMIFS(Resultados_Dic3!V$3:V$99980,Resultados_Dic3!$F$3:$F$99980,Produccion_PJ!$K493,Resultados_Dic3!$D$3:$D$99980,Produccion_PJ!$K$487,Resultados_Dic3!$E$3:$E$99980,Produccion_PJ!$J493,Resultados_Dic3!$A$3:$A$99980,Produccion_PJ!$H493)</f>
        <v>0</v>
      </c>
      <c r="AA493" s="21">
        <f>+SUMIFS(Resultados_Dic3!W$3:W$99980,Resultados_Dic3!$F$3:$F$99980,Produccion_PJ!$K493,Resultados_Dic3!$D$3:$D$99980,Produccion_PJ!$K$487,Resultados_Dic3!$E$3:$E$99980,Produccion_PJ!$J493,Resultados_Dic3!$A$3:$A$99980,Produccion_PJ!$H493)</f>
        <v>0</v>
      </c>
      <c r="AB493" s="21">
        <f>+SUMIFS(Resultados_Dic3!X$3:X$99980,Resultados_Dic3!$F$3:$F$99980,Produccion_PJ!$K493,Resultados_Dic3!$D$3:$D$99980,Produccion_PJ!$K$487,Resultados_Dic3!$E$3:$E$99980,Produccion_PJ!$J493,Resultados_Dic3!$A$3:$A$99980,Produccion_PJ!$H493)</f>
        <v>0</v>
      </c>
      <c r="AC493" s="21">
        <f>+SUMIFS(Resultados_Dic3!Y$3:Y$99980,Resultados_Dic3!$F$3:$F$99980,Produccion_PJ!$K493,Resultados_Dic3!$D$3:$D$99980,Produccion_PJ!$K$487,Resultados_Dic3!$E$3:$E$99980,Produccion_PJ!$J493,Resultados_Dic3!$A$3:$A$99980,Produccion_PJ!$H493)</f>
        <v>0</v>
      </c>
      <c r="AD493" s="21">
        <f>+SUMIFS(Resultados_Dic3!Z$3:Z$99980,Resultados_Dic3!$F$3:$F$99980,Produccion_PJ!$K493,Resultados_Dic3!$D$3:$D$99980,Produccion_PJ!$K$487,Resultados_Dic3!$E$3:$E$99980,Produccion_PJ!$J493,Resultados_Dic3!$A$3:$A$99980,Produccion_PJ!$H493)</f>
        <v>0</v>
      </c>
      <c r="AE493" s="21">
        <f>+SUMIFS(Resultados_Dic3!AA$3:AA$99980,Resultados_Dic3!$F$3:$F$99980,Produccion_PJ!$K493,Resultados_Dic3!$D$3:$D$99980,Produccion_PJ!$K$487,Resultados_Dic3!$E$3:$E$99980,Produccion_PJ!$J493,Resultados_Dic3!$A$3:$A$99980,Produccion_PJ!$H493)</f>
        <v>0</v>
      </c>
      <c r="AF493" s="21">
        <f>+SUMIFS(Resultados_Dic3!AB$3:AB$99980,Resultados_Dic3!$F$3:$F$99980,Produccion_PJ!$K493,Resultados_Dic3!$D$3:$D$99980,Produccion_PJ!$K$487,Resultados_Dic3!$E$3:$E$99980,Produccion_PJ!$J493,Resultados_Dic3!$A$3:$A$99980,Produccion_PJ!$H493)</f>
        <v>0</v>
      </c>
      <c r="AG493" s="21">
        <f>+SUMIFS(Resultados_Dic3!AC$3:AC$99980,Resultados_Dic3!$F$3:$F$99980,Produccion_PJ!$K493,Resultados_Dic3!$D$3:$D$99980,Produccion_PJ!$K$487,Resultados_Dic3!$E$3:$E$99980,Produccion_PJ!$J493,Resultados_Dic3!$A$3:$A$99980,Produccion_PJ!$H493)</f>
        <v>0</v>
      </c>
      <c r="AH493" s="21">
        <f>+SUMIFS(Resultados_Dic3!AD$3:AD$99980,Resultados_Dic3!$F$3:$F$99980,Produccion_PJ!$K493,Resultados_Dic3!$D$3:$D$99980,Produccion_PJ!$K$487,Resultados_Dic3!$E$3:$E$99980,Produccion_PJ!$J493,Resultados_Dic3!$A$3:$A$99980,Produccion_PJ!$H493)</f>
        <v>0</v>
      </c>
      <c r="AI493" s="21">
        <f>+SUMIFS(Resultados_Dic3!AE$3:AE$99980,Resultados_Dic3!$F$3:$F$99980,Produccion_PJ!$K493,Resultados_Dic3!$D$3:$D$99980,Produccion_PJ!$K$487,Resultados_Dic3!$E$3:$E$99980,Produccion_PJ!$J493,Resultados_Dic3!$A$3:$A$99980,Produccion_PJ!$H493)</f>
        <v>0</v>
      </c>
      <c r="AJ493" s="21">
        <f>+SUMIFS(Resultados_Dic3!AF$3:AF$99980,Resultados_Dic3!$F$3:$F$99980,Produccion_PJ!$K493,Resultados_Dic3!$D$3:$D$99980,Produccion_PJ!$K$487,Resultados_Dic3!$E$3:$E$99980,Produccion_PJ!$J493,Resultados_Dic3!$A$3:$A$99980,Produccion_PJ!$H493)</f>
        <v>0</v>
      </c>
      <c r="AK493" s="21">
        <f>+SUMIFS(Resultados_Dic3!AG$3:AG$99980,Resultados_Dic3!$F$3:$F$99980,Produccion_PJ!$K493,Resultados_Dic3!$D$3:$D$99980,Produccion_PJ!$K$487,Resultados_Dic3!$E$3:$E$99980,Produccion_PJ!$J493,Resultados_Dic3!$A$3:$A$99980,Produccion_PJ!$H493)</f>
        <v>0</v>
      </c>
      <c r="AL493" s="21">
        <f>+SUMIFS(Resultados_Dic3!AH$3:AH$99980,Resultados_Dic3!$F$3:$F$99980,Produccion_PJ!$K493,Resultados_Dic3!$D$3:$D$99980,Produccion_PJ!$K$487,Resultados_Dic3!$E$3:$E$99980,Produccion_PJ!$J493,Resultados_Dic3!$A$3:$A$99980,Produccion_PJ!$H493)</f>
        <v>0</v>
      </c>
      <c r="AM493" s="21">
        <f>+SUMIFS(Resultados_Dic3!AI$3:AI$99980,Resultados_Dic3!$F$3:$F$99980,Produccion_PJ!$K493,Resultados_Dic3!$D$3:$D$99980,Produccion_PJ!$K$487,Resultados_Dic3!$E$3:$E$99980,Produccion_PJ!$J493,Resultados_Dic3!$A$3:$A$99980,Produccion_PJ!$H493)</f>
        <v>0</v>
      </c>
      <c r="AN493" s="21">
        <f>+SUMIFS(Resultados_Dic3!AJ$3:AJ$99980,Resultados_Dic3!$F$3:$F$99980,Produccion_PJ!$K493,Resultados_Dic3!$D$3:$D$99980,Produccion_PJ!$K$487,Resultados_Dic3!$E$3:$E$99980,Produccion_PJ!$J493,Resultados_Dic3!$A$3:$A$99980,Produccion_PJ!$H493)</f>
        <v>0</v>
      </c>
      <c r="AO493" s="21">
        <f>+SUMIFS(Resultados_Dic3!AK$3:AK$99980,Resultados_Dic3!$F$3:$F$99980,Produccion_PJ!$K493,Resultados_Dic3!$D$3:$D$99980,Produccion_PJ!$K$487,Resultados_Dic3!$E$3:$E$99980,Produccion_PJ!$J493,Resultados_Dic3!$A$3:$A$99980,Produccion_PJ!$H493)</f>
        <v>0</v>
      </c>
      <c r="AP493" s="21">
        <f>+SUMIFS(Resultados_Dic3!AL$3:AL$99980,Resultados_Dic3!$F$3:$F$99980,Produccion_PJ!$K493,Resultados_Dic3!$D$3:$D$99980,Produccion_PJ!$K$487,Resultados_Dic3!$E$3:$E$99980,Produccion_PJ!$J493,Resultados_Dic3!$A$3:$A$99980,Produccion_PJ!$H493)</f>
        <v>0</v>
      </c>
      <c r="AQ493" s="21">
        <f>+SUMIFS(Resultados_Dic3!AM$3:AM$99980,Resultados_Dic3!$F$3:$F$99980,Produccion_PJ!$K493,Resultados_Dic3!$D$3:$D$99980,Produccion_PJ!$K$487,Resultados_Dic3!$E$3:$E$99980,Produccion_PJ!$J493,Resultados_Dic3!$A$3:$A$99980,Produccion_PJ!$H493)</f>
        <v>0</v>
      </c>
    </row>
    <row r="494" spans="1:47" x14ac:dyDescent="0.25">
      <c r="H494" s="17" t="str">
        <f t="shared" si="1128"/>
        <v>DIC5</v>
      </c>
      <c r="J494" s="24" t="s">
        <v>431</v>
      </c>
      <c r="K494" s="54" t="s">
        <v>295</v>
      </c>
      <c r="L494" s="21">
        <f>+SUMIFS(Resultados_Dic3!H$3:H$99980,Resultados_Dic3!$F$3:$F$99980,Produccion_PJ!$K494,Resultados_Dic3!$D$3:$D$99980,Produccion_PJ!$K$487,Resultados_Dic3!$E$3:$E$99980,Produccion_PJ!$J494,Resultados_Dic3!$A$3:$A$99980,Produccion_PJ!$H494)</f>
        <v>0</v>
      </c>
      <c r="M494" s="21">
        <f>+SUMIFS(Resultados_Dic3!I$3:I$99980,Resultados_Dic3!$F$3:$F$99980,Produccion_PJ!$K494,Resultados_Dic3!$D$3:$D$99980,Produccion_PJ!$K$487,Resultados_Dic3!$E$3:$E$99980,Produccion_PJ!$J494,Resultados_Dic3!$A$3:$A$99980,Produccion_PJ!$H494)</f>
        <v>0</v>
      </c>
      <c r="N494" s="21">
        <f>+SUMIFS(Resultados_Dic3!J$3:J$99980,Resultados_Dic3!$F$3:$F$99980,Produccion_PJ!$K494,Resultados_Dic3!$D$3:$D$99980,Produccion_PJ!$K$487,Resultados_Dic3!$E$3:$E$99980,Produccion_PJ!$J494,Resultados_Dic3!$A$3:$A$99980,Produccion_PJ!$H494)</f>
        <v>0</v>
      </c>
      <c r="O494" s="21">
        <f>+SUMIFS(Resultados_Dic3!K$3:K$99980,Resultados_Dic3!$F$3:$F$99980,Produccion_PJ!$K494,Resultados_Dic3!$D$3:$D$99980,Produccion_PJ!$K$487,Resultados_Dic3!$E$3:$E$99980,Produccion_PJ!$J494,Resultados_Dic3!$A$3:$A$99980,Produccion_PJ!$H494)</f>
        <v>0</v>
      </c>
      <c r="P494" s="21">
        <f>+SUMIFS(Resultados_Dic3!L$3:L$99980,Resultados_Dic3!$F$3:$F$99980,Produccion_PJ!$K494,Resultados_Dic3!$D$3:$D$99980,Produccion_PJ!$K$487,Resultados_Dic3!$E$3:$E$99980,Produccion_PJ!$J494,Resultados_Dic3!$A$3:$A$99980,Produccion_PJ!$H494)</f>
        <v>0</v>
      </c>
      <c r="Q494" s="21">
        <f>+SUMIFS(Resultados_Dic3!M$3:M$99980,Resultados_Dic3!$F$3:$F$99980,Produccion_PJ!$K494,Resultados_Dic3!$D$3:$D$99980,Produccion_PJ!$K$487,Resultados_Dic3!$E$3:$E$99980,Produccion_PJ!$J494,Resultados_Dic3!$A$3:$A$99980,Produccion_PJ!$H494)</f>
        <v>0</v>
      </c>
      <c r="R494" s="21">
        <f>+SUMIFS(Resultados_Dic3!N$3:N$99980,Resultados_Dic3!$F$3:$F$99980,Produccion_PJ!$K494,Resultados_Dic3!$D$3:$D$99980,Produccion_PJ!$K$487,Resultados_Dic3!$E$3:$E$99980,Produccion_PJ!$J494,Resultados_Dic3!$A$3:$A$99980,Produccion_PJ!$H494)</f>
        <v>0</v>
      </c>
      <c r="S494" s="21">
        <f>+SUMIFS(Resultados_Dic3!O$3:O$99980,Resultados_Dic3!$F$3:$F$99980,Produccion_PJ!$K494,Resultados_Dic3!$D$3:$D$99980,Produccion_PJ!$K$487,Resultados_Dic3!$E$3:$E$99980,Produccion_PJ!$J494,Resultados_Dic3!$A$3:$A$99980,Produccion_PJ!$H494)</f>
        <v>0</v>
      </c>
      <c r="T494" s="21">
        <f>+SUMIFS(Resultados_Dic3!P$3:P$99980,Resultados_Dic3!$F$3:$F$99980,Produccion_PJ!$K494,Resultados_Dic3!$D$3:$D$99980,Produccion_PJ!$K$487,Resultados_Dic3!$E$3:$E$99980,Produccion_PJ!$J494,Resultados_Dic3!$A$3:$A$99980,Produccion_PJ!$H494)</f>
        <v>0</v>
      </c>
      <c r="U494" s="21">
        <f>+SUMIFS(Resultados_Dic3!Q$3:Q$99980,Resultados_Dic3!$F$3:$F$99980,Produccion_PJ!$K494,Resultados_Dic3!$D$3:$D$99980,Produccion_PJ!$K$487,Resultados_Dic3!$E$3:$E$99980,Produccion_PJ!$J494,Resultados_Dic3!$A$3:$A$99980,Produccion_PJ!$H494)</f>
        <v>0</v>
      </c>
      <c r="V494" s="21">
        <f>+SUMIFS(Resultados_Dic3!R$3:R$99980,Resultados_Dic3!$F$3:$F$99980,Produccion_PJ!$K494,Resultados_Dic3!$D$3:$D$99980,Produccion_PJ!$K$487,Resultados_Dic3!$E$3:$E$99980,Produccion_PJ!$J494,Resultados_Dic3!$A$3:$A$99980,Produccion_PJ!$H494)</f>
        <v>0</v>
      </c>
      <c r="W494" s="21">
        <f>+SUMIFS(Resultados_Dic3!S$3:S$99980,Resultados_Dic3!$F$3:$F$99980,Produccion_PJ!$K494,Resultados_Dic3!$D$3:$D$99980,Produccion_PJ!$K$487,Resultados_Dic3!$E$3:$E$99980,Produccion_PJ!$J494,Resultados_Dic3!$A$3:$A$99980,Produccion_PJ!$H494)</f>
        <v>0</v>
      </c>
      <c r="X494" s="21">
        <f>+SUMIFS(Resultados_Dic3!T$3:T$99980,Resultados_Dic3!$F$3:$F$99980,Produccion_PJ!$K494,Resultados_Dic3!$D$3:$D$99980,Produccion_PJ!$K$487,Resultados_Dic3!$E$3:$E$99980,Produccion_PJ!$J494,Resultados_Dic3!$A$3:$A$99980,Produccion_PJ!$H494)</f>
        <v>0</v>
      </c>
      <c r="Y494" s="21">
        <f>+SUMIFS(Resultados_Dic3!U$3:U$99980,Resultados_Dic3!$F$3:$F$99980,Produccion_PJ!$K494,Resultados_Dic3!$D$3:$D$99980,Produccion_PJ!$K$487,Resultados_Dic3!$E$3:$E$99980,Produccion_PJ!$J494,Resultados_Dic3!$A$3:$A$99980,Produccion_PJ!$H494)</f>
        <v>0</v>
      </c>
      <c r="Z494" s="21">
        <f>+SUMIFS(Resultados_Dic3!V$3:V$99980,Resultados_Dic3!$F$3:$F$99980,Produccion_PJ!$K494,Resultados_Dic3!$D$3:$D$99980,Produccion_PJ!$K$487,Resultados_Dic3!$E$3:$E$99980,Produccion_PJ!$J494,Resultados_Dic3!$A$3:$A$99980,Produccion_PJ!$H494)</f>
        <v>0</v>
      </c>
      <c r="AA494" s="21">
        <f>+SUMIFS(Resultados_Dic3!W$3:W$99980,Resultados_Dic3!$F$3:$F$99980,Produccion_PJ!$K494,Resultados_Dic3!$D$3:$D$99980,Produccion_PJ!$K$487,Resultados_Dic3!$E$3:$E$99980,Produccion_PJ!$J494,Resultados_Dic3!$A$3:$A$99980,Produccion_PJ!$H494)</f>
        <v>0</v>
      </c>
      <c r="AB494" s="21">
        <f>+SUMIFS(Resultados_Dic3!X$3:X$99980,Resultados_Dic3!$F$3:$F$99980,Produccion_PJ!$K494,Resultados_Dic3!$D$3:$D$99980,Produccion_PJ!$K$487,Resultados_Dic3!$E$3:$E$99980,Produccion_PJ!$J494,Resultados_Dic3!$A$3:$A$99980,Produccion_PJ!$H494)</f>
        <v>0</v>
      </c>
      <c r="AC494" s="21">
        <f>+SUMIFS(Resultados_Dic3!Y$3:Y$99980,Resultados_Dic3!$F$3:$F$99980,Produccion_PJ!$K494,Resultados_Dic3!$D$3:$D$99980,Produccion_PJ!$K$487,Resultados_Dic3!$E$3:$E$99980,Produccion_PJ!$J494,Resultados_Dic3!$A$3:$A$99980,Produccion_PJ!$H494)</f>
        <v>0</v>
      </c>
      <c r="AD494" s="21">
        <f>+SUMIFS(Resultados_Dic3!Z$3:Z$99980,Resultados_Dic3!$F$3:$F$99980,Produccion_PJ!$K494,Resultados_Dic3!$D$3:$D$99980,Produccion_PJ!$K$487,Resultados_Dic3!$E$3:$E$99980,Produccion_PJ!$J494,Resultados_Dic3!$A$3:$A$99980,Produccion_PJ!$H494)</f>
        <v>0</v>
      </c>
      <c r="AE494" s="21">
        <f>+SUMIFS(Resultados_Dic3!AA$3:AA$99980,Resultados_Dic3!$F$3:$F$99980,Produccion_PJ!$K494,Resultados_Dic3!$D$3:$D$99980,Produccion_PJ!$K$487,Resultados_Dic3!$E$3:$E$99980,Produccion_PJ!$J494,Resultados_Dic3!$A$3:$A$99980,Produccion_PJ!$H494)</f>
        <v>0</v>
      </c>
      <c r="AF494" s="21">
        <f>+SUMIFS(Resultados_Dic3!AB$3:AB$99980,Resultados_Dic3!$F$3:$F$99980,Produccion_PJ!$K494,Resultados_Dic3!$D$3:$D$99980,Produccion_PJ!$K$487,Resultados_Dic3!$E$3:$E$99980,Produccion_PJ!$J494,Resultados_Dic3!$A$3:$A$99980,Produccion_PJ!$H494)</f>
        <v>0</v>
      </c>
      <c r="AG494" s="21">
        <f>+SUMIFS(Resultados_Dic3!AC$3:AC$99980,Resultados_Dic3!$F$3:$F$99980,Produccion_PJ!$K494,Resultados_Dic3!$D$3:$D$99980,Produccion_PJ!$K$487,Resultados_Dic3!$E$3:$E$99980,Produccion_PJ!$J494,Resultados_Dic3!$A$3:$A$99980,Produccion_PJ!$H494)</f>
        <v>0</v>
      </c>
      <c r="AH494" s="21">
        <f>+SUMIFS(Resultados_Dic3!AD$3:AD$99980,Resultados_Dic3!$F$3:$F$99980,Produccion_PJ!$K494,Resultados_Dic3!$D$3:$D$99980,Produccion_PJ!$K$487,Resultados_Dic3!$E$3:$E$99980,Produccion_PJ!$J494,Resultados_Dic3!$A$3:$A$99980,Produccion_PJ!$H494)</f>
        <v>0</v>
      </c>
      <c r="AI494" s="21">
        <f>+SUMIFS(Resultados_Dic3!AE$3:AE$99980,Resultados_Dic3!$F$3:$F$99980,Produccion_PJ!$K494,Resultados_Dic3!$D$3:$D$99980,Produccion_PJ!$K$487,Resultados_Dic3!$E$3:$E$99980,Produccion_PJ!$J494,Resultados_Dic3!$A$3:$A$99980,Produccion_PJ!$H494)</f>
        <v>0</v>
      </c>
      <c r="AJ494" s="21">
        <f>+SUMIFS(Resultados_Dic3!AF$3:AF$99980,Resultados_Dic3!$F$3:$F$99980,Produccion_PJ!$K494,Resultados_Dic3!$D$3:$D$99980,Produccion_PJ!$K$487,Resultados_Dic3!$E$3:$E$99980,Produccion_PJ!$J494,Resultados_Dic3!$A$3:$A$99980,Produccion_PJ!$H494)</f>
        <v>0</v>
      </c>
      <c r="AK494" s="21">
        <f>+SUMIFS(Resultados_Dic3!AG$3:AG$99980,Resultados_Dic3!$F$3:$F$99980,Produccion_PJ!$K494,Resultados_Dic3!$D$3:$D$99980,Produccion_PJ!$K$487,Resultados_Dic3!$E$3:$E$99980,Produccion_PJ!$J494,Resultados_Dic3!$A$3:$A$99980,Produccion_PJ!$H494)</f>
        <v>0</v>
      </c>
      <c r="AL494" s="21">
        <f>+SUMIFS(Resultados_Dic3!AH$3:AH$99980,Resultados_Dic3!$F$3:$F$99980,Produccion_PJ!$K494,Resultados_Dic3!$D$3:$D$99980,Produccion_PJ!$K$487,Resultados_Dic3!$E$3:$E$99980,Produccion_PJ!$J494,Resultados_Dic3!$A$3:$A$99980,Produccion_PJ!$H494)</f>
        <v>0</v>
      </c>
      <c r="AM494" s="21">
        <f>+SUMIFS(Resultados_Dic3!AI$3:AI$99980,Resultados_Dic3!$F$3:$F$99980,Produccion_PJ!$K494,Resultados_Dic3!$D$3:$D$99980,Produccion_PJ!$K$487,Resultados_Dic3!$E$3:$E$99980,Produccion_PJ!$J494,Resultados_Dic3!$A$3:$A$99980,Produccion_PJ!$H494)</f>
        <v>0</v>
      </c>
      <c r="AN494" s="21">
        <f>+SUMIFS(Resultados_Dic3!AJ$3:AJ$99980,Resultados_Dic3!$F$3:$F$99980,Produccion_PJ!$K494,Resultados_Dic3!$D$3:$D$99980,Produccion_PJ!$K$487,Resultados_Dic3!$E$3:$E$99980,Produccion_PJ!$J494,Resultados_Dic3!$A$3:$A$99980,Produccion_PJ!$H494)</f>
        <v>0</v>
      </c>
      <c r="AO494" s="21">
        <f>+SUMIFS(Resultados_Dic3!AK$3:AK$99980,Resultados_Dic3!$F$3:$F$99980,Produccion_PJ!$K494,Resultados_Dic3!$D$3:$D$99980,Produccion_PJ!$K$487,Resultados_Dic3!$E$3:$E$99980,Produccion_PJ!$J494,Resultados_Dic3!$A$3:$A$99980,Produccion_PJ!$H494)</f>
        <v>0</v>
      </c>
      <c r="AP494" s="21">
        <f>+SUMIFS(Resultados_Dic3!AL$3:AL$99980,Resultados_Dic3!$F$3:$F$99980,Produccion_PJ!$K494,Resultados_Dic3!$D$3:$D$99980,Produccion_PJ!$K$487,Resultados_Dic3!$E$3:$E$99980,Produccion_PJ!$J494,Resultados_Dic3!$A$3:$A$99980,Produccion_PJ!$H494)</f>
        <v>0</v>
      </c>
      <c r="AQ494" s="21">
        <f>+SUMIFS(Resultados_Dic3!AM$3:AM$99980,Resultados_Dic3!$F$3:$F$99980,Produccion_PJ!$K494,Resultados_Dic3!$D$3:$D$99980,Produccion_PJ!$K$487,Resultados_Dic3!$E$3:$E$99980,Produccion_PJ!$J494,Resultados_Dic3!$A$3:$A$99980,Produccion_PJ!$H494)</f>
        <v>0</v>
      </c>
    </row>
    <row r="495" spans="1:47" x14ac:dyDescent="0.25">
      <c r="H495" s="17" t="str">
        <f t="shared" si="1128"/>
        <v>DIC5</v>
      </c>
      <c r="J495" s="24" t="s">
        <v>91</v>
      </c>
      <c r="K495" s="54" t="s">
        <v>236</v>
      </c>
      <c r="L495" s="21">
        <f>+SUMIFS(Resultados_Dic3!H$3:H$99980,Resultados_Dic3!$F$3:$F$99980,Produccion_PJ!$K495,Resultados_Dic3!$D$3:$D$99980,Produccion_PJ!$K$487,Resultados_Dic3!$E$3:$E$99980,Produccion_PJ!$J495,Resultados_Dic3!$A$3:$A$99980,Produccion_PJ!$H495)</f>
        <v>0.23910766555569599</v>
      </c>
      <c r="M495" s="21">
        <f>+SUMIFS(Resultados_Dic3!I$3:I$99980,Resultados_Dic3!$F$3:$F$99980,Produccion_PJ!$K495,Resultados_Dic3!$D$3:$D$99980,Produccion_PJ!$K$487,Resultados_Dic3!$E$3:$E$99980,Produccion_PJ!$J495,Resultados_Dic3!$A$3:$A$99980,Produccion_PJ!$H495)</f>
        <v>0.21349143803894799</v>
      </c>
      <c r="N495" s="21">
        <f>+SUMIFS(Resultados_Dic3!J$3:J$99980,Resultados_Dic3!$F$3:$F$99980,Produccion_PJ!$K495,Resultados_Dic3!$D$3:$D$99980,Produccion_PJ!$K$487,Resultados_Dic3!$E$3:$E$99980,Produccion_PJ!$J495,Resultados_Dic3!$A$3:$A$99980,Produccion_PJ!$H495)</f>
        <v>0.18648228151903301</v>
      </c>
      <c r="O495" s="21">
        <f>+SUMIFS(Resultados_Dic3!K$3:K$99980,Resultados_Dic3!$F$3:$F$99980,Produccion_PJ!$K495,Resultados_Dic3!$D$3:$D$99980,Produccion_PJ!$K$487,Resultados_Dic3!$E$3:$E$99980,Produccion_PJ!$J495,Resultados_Dic3!$A$3:$A$99980,Produccion_PJ!$H495)</f>
        <v>0.15947312499911701</v>
      </c>
      <c r="P495" s="21">
        <f>+SUMIFS(Resultados_Dic3!L$3:L$99980,Resultados_Dic3!$F$3:$F$99980,Produccion_PJ!$K495,Resultados_Dic3!$D$3:$D$99980,Produccion_PJ!$K$487,Resultados_Dic3!$E$3:$E$99980,Produccion_PJ!$J495,Resultados_Dic3!$A$3:$A$99980,Produccion_PJ!$H495)</f>
        <v>0.132463968479201</v>
      </c>
      <c r="Q495" s="21">
        <f>+SUMIFS(Resultados_Dic3!M$3:M$99980,Resultados_Dic3!$F$3:$F$99980,Produccion_PJ!$K495,Resultados_Dic3!$D$3:$D$99980,Produccion_PJ!$K$487,Resultados_Dic3!$E$3:$E$99980,Produccion_PJ!$J495,Resultados_Dic3!$A$3:$A$99980,Produccion_PJ!$H495)</f>
        <v>0.10351422098658999</v>
      </c>
      <c r="R495" s="21">
        <f>+SUMIFS(Resultados_Dic3!N$3:N$99980,Resultados_Dic3!$F$3:$F$99980,Produccion_PJ!$K495,Resultados_Dic3!$D$3:$D$99980,Produccion_PJ!$K$487,Resultados_Dic3!$E$3:$E$99980,Produccion_PJ!$J495,Resultados_Dic3!$A$3:$A$99980,Produccion_PJ!$H495)</f>
        <v>7.4564473493978795E-2</v>
      </c>
      <c r="S495" s="21">
        <f>+SUMIFS(Resultados_Dic3!O$3:O$99980,Resultados_Dic3!$F$3:$F$99980,Produccion_PJ!$K495,Resultados_Dic3!$D$3:$D$99980,Produccion_PJ!$K$487,Resultados_Dic3!$E$3:$E$99980,Produccion_PJ!$J495,Resultados_Dic3!$A$3:$A$99980,Produccion_PJ!$H495)</f>
        <v>0.146467995721141</v>
      </c>
      <c r="T495" s="21">
        <f>+SUMIFS(Resultados_Dic3!P$3:P$99980,Resultados_Dic3!$F$3:$F$99980,Produccion_PJ!$K495,Resultados_Dic3!$D$3:$D$99980,Produccion_PJ!$K$487,Resultados_Dic3!$E$3:$E$99980,Produccion_PJ!$J495,Resultados_Dic3!$A$3:$A$99980,Produccion_PJ!$H495)</f>
        <v>0.13929846009772401</v>
      </c>
      <c r="U495" s="21">
        <f>+SUMIFS(Resultados_Dic3!Q$3:Q$99980,Resultados_Dic3!$F$3:$F$99980,Produccion_PJ!$K495,Resultados_Dic3!$D$3:$D$99980,Produccion_PJ!$K$487,Resultados_Dic3!$E$3:$E$99980,Produccion_PJ!$J495,Resultados_Dic3!$A$3:$A$99980,Produccion_PJ!$H495)</f>
        <v>0</v>
      </c>
      <c r="V495" s="21">
        <f>+SUMIFS(Resultados_Dic3!R$3:R$99980,Resultados_Dic3!$F$3:$F$99980,Produccion_PJ!$K495,Resultados_Dic3!$D$3:$D$99980,Produccion_PJ!$K$487,Resultados_Dic3!$E$3:$E$99980,Produccion_PJ!$J495,Resultados_Dic3!$A$3:$A$99980,Produccion_PJ!$H495)</f>
        <v>0</v>
      </c>
      <c r="W495" s="21">
        <f>+SUMIFS(Resultados_Dic3!S$3:S$99980,Resultados_Dic3!$F$3:$F$99980,Produccion_PJ!$K495,Resultados_Dic3!$D$3:$D$99980,Produccion_PJ!$K$487,Resultados_Dic3!$E$3:$E$99980,Produccion_PJ!$J495,Resultados_Dic3!$A$3:$A$99980,Produccion_PJ!$H495)</f>
        <v>0</v>
      </c>
      <c r="X495" s="21">
        <f>+SUMIFS(Resultados_Dic3!T$3:T$99980,Resultados_Dic3!$F$3:$F$99980,Produccion_PJ!$K495,Resultados_Dic3!$D$3:$D$99980,Produccion_PJ!$K$487,Resultados_Dic3!$E$3:$E$99980,Produccion_PJ!$J495,Resultados_Dic3!$A$3:$A$99980,Produccion_PJ!$H495)</f>
        <v>0</v>
      </c>
      <c r="Y495" s="21">
        <f>+SUMIFS(Resultados_Dic3!U$3:U$99980,Resultados_Dic3!$F$3:$F$99980,Produccion_PJ!$K495,Resultados_Dic3!$D$3:$D$99980,Produccion_PJ!$K$487,Resultados_Dic3!$E$3:$E$99980,Produccion_PJ!$J495,Resultados_Dic3!$A$3:$A$99980,Produccion_PJ!$H495)</f>
        <v>0</v>
      </c>
      <c r="Z495" s="21">
        <f>+SUMIFS(Resultados_Dic3!V$3:V$99980,Resultados_Dic3!$F$3:$F$99980,Produccion_PJ!$K495,Resultados_Dic3!$D$3:$D$99980,Produccion_PJ!$K$487,Resultados_Dic3!$E$3:$E$99980,Produccion_PJ!$J495,Resultados_Dic3!$A$3:$A$99980,Produccion_PJ!$H495)</f>
        <v>0</v>
      </c>
      <c r="AA495" s="21">
        <f>+SUMIFS(Resultados_Dic3!W$3:W$99980,Resultados_Dic3!$F$3:$F$99980,Produccion_PJ!$K495,Resultados_Dic3!$D$3:$D$99980,Produccion_PJ!$K$487,Resultados_Dic3!$E$3:$E$99980,Produccion_PJ!$J495,Resultados_Dic3!$A$3:$A$99980,Produccion_PJ!$H495)</f>
        <v>0</v>
      </c>
      <c r="AB495" s="21">
        <f>+SUMIFS(Resultados_Dic3!X$3:X$99980,Resultados_Dic3!$F$3:$F$99980,Produccion_PJ!$K495,Resultados_Dic3!$D$3:$D$99980,Produccion_PJ!$K$487,Resultados_Dic3!$E$3:$E$99980,Produccion_PJ!$J495,Resultados_Dic3!$A$3:$A$99980,Produccion_PJ!$H495)</f>
        <v>0</v>
      </c>
      <c r="AC495" s="21">
        <f>+SUMIFS(Resultados_Dic3!Y$3:Y$99980,Resultados_Dic3!$F$3:$F$99980,Produccion_PJ!$K495,Resultados_Dic3!$D$3:$D$99980,Produccion_PJ!$K$487,Resultados_Dic3!$E$3:$E$99980,Produccion_PJ!$J495,Resultados_Dic3!$A$3:$A$99980,Produccion_PJ!$H495)</f>
        <v>0</v>
      </c>
      <c r="AD495" s="21">
        <f>+SUMIFS(Resultados_Dic3!Z$3:Z$99980,Resultados_Dic3!$F$3:$F$99980,Produccion_PJ!$K495,Resultados_Dic3!$D$3:$D$99980,Produccion_PJ!$K$487,Resultados_Dic3!$E$3:$E$99980,Produccion_PJ!$J495,Resultados_Dic3!$A$3:$A$99980,Produccion_PJ!$H495)</f>
        <v>0</v>
      </c>
      <c r="AE495" s="21">
        <f>+SUMIFS(Resultados_Dic3!AA$3:AA$99980,Resultados_Dic3!$F$3:$F$99980,Produccion_PJ!$K495,Resultados_Dic3!$D$3:$D$99980,Produccion_PJ!$K$487,Resultados_Dic3!$E$3:$E$99980,Produccion_PJ!$J495,Resultados_Dic3!$A$3:$A$99980,Produccion_PJ!$H495)</f>
        <v>0</v>
      </c>
      <c r="AF495" s="21">
        <f>+SUMIFS(Resultados_Dic3!AB$3:AB$99980,Resultados_Dic3!$F$3:$F$99980,Produccion_PJ!$K495,Resultados_Dic3!$D$3:$D$99980,Produccion_PJ!$K$487,Resultados_Dic3!$E$3:$E$99980,Produccion_PJ!$J495,Resultados_Dic3!$A$3:$A$99980,Produccion_PJ!$H495)</f>
        <v>0</v>
      </c>
      <c r="AG495" s="21">
        <f>+SUMIFS(Resultados_Dic3!AC$3:AC$99980,Resultados_Dic3!$F$3:$F$99980,Produccion_PJ!$K495,Resultados_Dic3!$D$3:$D$99980,Produccion_PJ!$K$487,Resultados_Dic3!$E$3:$E$99980,Produccion_PJ!$J495,Resultados_Dic3!$A$3:$A$99980,Produccion_PJ!$H495)</f>
        <v>0</v>
      </c>
      <c r="AH495" s="21">
        <f>+SUMIFS(Resultados_Dic3!AD$3:AD$99980,Resultados_Dic3!$F$3:$F$99980,Produccion_PJ!$K495,Resultados_Dic3!$D$3:$D$99980,Produccion_PJ!$K$487,Resultados_Dic3!$E$3:$E$99980,Produccion_PJ!$J495,Resultados_Dic3!$A$3:$A$99980,Produccion_PJ!$H495)</f>
        <v>0</v>
      </c>
      <c r="AI495" s="21">
        <f>+SUMIFS(Resultados_Dic3!AE$3:AE$99980,Resultados_Dic3!$F$3:$F$99980,Produccion_PJ!$K495,Resultados_Dic3!$D$3:$D$99980,Produccion_PJ!$K$487,Resultados_Dic3!$E$3:$E$99980,Produccion_PJ!$J495,Resultados_Dic3!$A$3:$A$99980,Produccion_PJ!$H495)</f>
        <v>0</v>
      </c>
      <c r="AJ495" s="21">
        <f>+SUMIFS(Resultados_Dic3!AF$3:AF$99980,Resultados_Dic3!$F$3:$F$99980,Produccion_PJ!$K495,Resultados_Dic3!$D$3:$D$99980,Produccion_PJ!$K$487,Resultados_Dic3!$E$3:$E$99980,Produccion_PJ!$J495,Resultados_Dic3!$A$3:$A$99980,Produccion_PJ!$H495)</f>
        <v>0</v>
      </c>
      <c r="AK495" s="21">
        <f>+SUMIFS(Resultados_Dic3!AG$3:AG$99980,Resultados_Dic3!$F$3:$F$99980,Produccion_PJ!$K495,Resultados_Dic3!$D$3:$D$99980,Produccion_PJ!$K$487,Resultados_Dic3!$E$3:$E$99980,Produccion_PJ!$J495,Resultados_Dic3!$A$3:$A$99980,Produccion_PJ!$H495)</f>
        <v>0</v>
      </c>
      <c r="AL495" s="21">
        <f>+SUMIFS(Resultados_Dic3!AH$3:AH$99980,Resultados_Dic3!$F$3:$F$99980,Produccion_PJ!$K495,Resultados_Dic3!$D$3:$D$99980,Produccion_PJ!$K$487,Resultados_Dic3!$E$3:$E$99980,Produccion_PJ!$J495,Resultados_Dic3!$A$3:$A$99980,Produccion_PJ!$H495)</f>
        <v>0</v>
      </c>
      <c r="AM495" s="21">
        <f>+SUMIFS(Resultados_Dic3!AI$3:AI$99980,Resultados_Dic3!$F$3:$F$99980,Produccion_PJ!$K495,Resultados_Dic3!$D$3:$D$99980,Produccion_PJ!$K$487,Resultados_Dic3!$E$3:$E$99980,Produccion_PJ!$J495,Resultados_Dic3!$A$3:$A$99980,Produccion_PJ!$H495)</f>
        <v>0</v>
      </c>
      <c r="AN495" s="21">
        <f>+SUMIFS(Resultados_Dic3!AJ$3:AJ$99980,Resultados_Dic3!$F$3:$F$99980,Produccion_PJ!$K495,Resultados_Dic3!$D$3:$D$99980,Produccion_PJ!$K$487,Resultados_Dic3!$E$3:$E$99980,Produccion_PJ!$J495,Resultados_Dic3!$A$3:$A$99980,Produccion_PJ!$H495)</f>
        <v>0</v>
      </c>
      <c r="AO495" s="21">
        <f>+SUMIFS(Resultados_Dic3!AK$3:AK$99980,Resultados_Dic3!$F$3:$F$99980,Produccion_PJ!$K495,Resultados_Dic3!$D$3:$D$99980,Produccion_PJ!$K$487,Resultados_Dic3!$E$3:$E$99980,Produccion_PJ!$J495,Resultados_Dic3!$A$3:$A$99980,Produccion_PJ!$H495)</f>
        <v>0</v>
      </c>
      <c r="AP495" s="21">
        <f>+SUMIFS(Resultados_Dic3!AL$3:AL$99980,Resultados_Dic3!$F$3:$F$99980,Produccion_PJ!$K495,Resultados_Dic3!$D$3:$D$99980,Produccion_PJ!$K$487,Resultados_Dic3!$E$3:$E$99980,Produccion_PJ!$J495,Resultados_Dic3!$A$3:$A$99980,Produccion_PJ!$H495)</f>
        <v>0</v>
      </c>
      <c r="AQ495" s="21">
        <f>+SUMIFS(Resultados_Dic3!AM$3:AM$99980,Resultados_Dic3!$F$3:$F$99980,Produccion_PJ!$K495,Resultados_Dic3!$D$3:$D$99980,Produccion_PJ!$K$487,Resultados_Dic3!$E$3:$E$99980,Produccion_PJ!$J495,Resultados_Dic3!$A$3:$A$99980,Produccion_PJ!$H495)</f>
        <v>0</v>
      </c>
    </row>
    <row r="496" spans="1:47" x14ac:dyDescent="0.25">
      <c r="H496" s="17" t="str">
        <f t="shared" si="1128"/>
        <v>DIC5</v>
      </c>
      <c r="J496" s="24" t="s">
        <v>92</v>
      </c>
      <c r="K496" s="54" t="s">
        <v>296</v>
      </c>
      <c r="L496" s="21">
        <f>+SUMIFS(Resultados_Dic3!H$3:H$99980,Resultados_Dic3!$F$3:$F$99980,Produccion_PJ!$K496,Resultados_Dic3!$D$3:$D$99980,Produccion_PJ!$K$487,Resultados_Dic3!$E$3:$E$99980,Produccion_PJ!$J496,Resultados_Dic3!$A$3:$A$99980,Produccion_PJ!$H496)</f>
        <v>1.7355088716959701E-2</v>
      </c>
      <c r="M496" s="21">
        <f>+SUMIFS(Resultados_Dic3!I$3:I$99980,Resultados_Dic3!$F$3:$F$99980,Produccion_PJ!$K496,Resultados_Dic3!$D$3:$D$99980,Produccion_PJ!$K$487,Resultados_Dic3!$E$3:$E$99980,Produccion_PJ!$J496,Resultados_Dic3!$A$3:$A$99980,Produccion_PJ!$H496)</f>
        <v>1.2618388842843701E-2</v>
      </c>
      <c r="N496" s="21">
        <f>+SUMIFS(Resultados_Dic3!J$3:J$99980,Resultados_Dic3!$F$3:$F$99980,Produccion_PJ!$K496,Resultados_Dic3!$D$3:$D$99980,Produccion_PJ!$K$487,Resultados_Dic3!$E$3:$E$99980,Produccion_PJ!$J496,Resultados_Dic3!$A$3:$A$99980,Produccion_PJ!$H496)</f>
        <v>9.6277317700213597E-3</v>
      </c>
      <c r="O496" s="21">
        <f>+SUMIFS(Resultados_Dic3!K$3:K$99980,Resultados_Dic3!$F$3:$F$99980,Produccion_PJ!$K496,Resultados_Dic3!$D$3:$D$99980,Produccion_PJ!$K$487,Resultados_Dic3!$E$3:$E$99980,Produccion_PJ!$J496,Resultados_Dic3!$A$3:$A$99980,Produccion_PJ!$H496)</f>
        <v>6.6370746971990196E-3</v>
      </c>
      <c r="P496" s="21">
        <f>+SUMIFS(Resultados_Dic3!L$3:L$99980,Resultados_Dic3!$F$3:$F$99980,Produccion_PJ!$K496,Resultados_Dic3!$D$3:$D$99980,Produccion_PJ!$K$487,Resultados_Dic3!$E$3:$E$99980,Produccion_PJ!$J496,Resultados_Dic3!$A$3:$A$99980,Produccion_PJ!$H496)</f>
        <v>3.64641762437667E-3</v>
      </c>
      <c r="Q496" s="21">
        <f>+SUMIFS(Resultados_Dic3!M$3:M$99980,Resultados_Dic3!$F$3:$F$99980,Produccion_PJ!$K496,Resultados_Dic3!$D$3:$D$99980,Produccion_PJ!$K$487,Resultados_Dic3!$E$3:$E$99980,Produccion_PJ!$J496,Resultados_Dic3!$A$3:$A$99980,Produccion_PJ!$H496)</f>
        <v>0</v>
      </c>
      <c r="R496" s="21">
        <f>+SUMIFS(Resultados_Dic3!N$3:N$99980,Resultados_Dic3!$F$3:$F$99980,Produccion_PJ!$K496,Resultados_Dic3!$D$3:$D$99980,Produccion_PJ!$K$487,Resultados_Dic3!$E$3:$E$99980,Produccion_PJ!$J496,Resultados_Dic3!$A$3:$A$99980,Produccion_PJ!$H496)</f>
        <v>0</v>
      </c>
      <c r="S496" s="21">
        <f>+SUMIFS(Resultados_Dic3!O$3:O$99980,Resultados_Dic3!$F$3:$F$99980,Produccion_PJ!$K496,Resultados_Dic3!$D$3:$D$99980,Produccion_PJ!$K$487,Resultados_Dic3!$E$3:$E$99980,Produccion_PJ!$J496,Resultados_Dic3!$A$3:$A$99980,Produccion_PJ!$H496)</f>
        <v>2.82378264744888E-2</v>
      </c>
      <c r="T496" s="21">
        <f>+SUMIFS(Resultados_Dic3!P$3:P$99980,Resultados_Dic3!$F$3:$F$99980,Produccion_PJ!$K496,Resultados_Dic3!$D$3:$D$99980,Produccion_PJ!$K$487,Resultados_Dic3!$E$3:$E$99980,Produccion_PJ!$J496,Resultados_Dic3!$A$3:$A$99980,Produccion_PJ!$H496)</f>
        <v>2.5205455978459902E-2</v>
      </c>
      <c r="U496" s="21">
        <f>+SUMIFS(Resultados_Dic3!Q$3:Q$99980,Resultados_Dic3!$F$3:$F$99980,Produccion_PJ!$K496,Resultados_Dic3!$D$3:$D$99980,Produccion_PJ!$K$487,Resultados_Dic3!$E$3:$E$99980,Produccion_PJ!$J496,Resultados_Dic3!$A$3:$A$99980,Produccion_PJ!$H496)</f>
        <v>2.2313608557656801E-2</v>
      </c>
      <c r="V496" s="21">
        <f>+SUMIFS(Resultados_Dic3!R$3:R$99980,Resultados_Dic3!$F$3:$F$99980,Produccion_PJ!$K496,Resultados_Dic3!$D$3:$D$99980,Produccion_PJ!$K$487,Resultados_Dic3!$E$3:$E$99980,Produccion_PJ!$J496,Resultados_Dic3!$A$3:$A$99980,Produccion_PJ!$H496)</f>
        <v>1.9421761136853798E-2</v>
      </c>
      <c r="W496" s="21">
        <f>+SUMIFS(Resultados_Dic3!S$3:S$99980,Resultados_Dic3!$F$3:$F$99980,Produccion_PJ!$K496,Resultados_Dic3!$D$3:$D$99980,Produccion_PJ!$K$487,Resultados_Dic3!$E$3:$E$99980,Produccion_PJ!$J496,Resultados_Dic3!$A$3:$A$99980,Produccion_PJ!$H496)</f>
        <v>1.6529913716050702E-2</v>
      </c>
      <c r="X496" s="21">
        <f>+SUMIFS(Resultados_Dic3!T$3:T$99980,Resultados_Dic3!$F$3:$F$99980,Produccion_PJ!$K496,Resultados_Dic3!$D$3:$D$99980,Produccion_PJ!$K$487,Resultados_Dic3!$E$3:$E$99980,Produccion_PJ!$J496,Resultados_Dic3!$A$3:$A$99980,Produccion_PJ!$H496)</f>
        <v>1.50332920507732E-2</v>
      </c>
      <c r="Y496" s="21">
        <f>+SUMIFS(Resultados_Dic3!U$3:U$99980,Resultados_Dic3!$F$3:$F$99980,Produccion_PJ!$K496,Resultados_Dic3!$D$3:$D$99980,Produccion_PJ!$K$487,Resultados_Dic3!$E$3:$E$99980,Produccion_PJ!$J496,Resultados_Dic3!$A$3:$A$99980,Produccion_PJ!$H496)</f>
        <v>1.3536670385495801E-2</v>
      </c>
      <c r="Z496" s="21">
        <f>+SUMIFS(Resultados_Dic3!V$3:V$99980,Resultados_Dic3!$F$3:$F$99980,Produccion_PJ!$K496,Resultados_Dic3!$D$3:$D$99980,Produccion_PJ!$K$487,Resultados_Dic3!$E$3:$E$99980,Produccion_PJ!$J496,Resultados_Dic3!$A$3:$A$99980,Produccion_PJ!$H496)</f>
        <v>0</v>
      </c>
      <c r="AA496" s="21">
        <f>+SUMIFS(Resultados_Dic3!W$3:W$99980,Resultados_Dic3!$F$3:$F$99980,Produccion_PJ!$K496,Resultados_Dic3!$D$3:$D$99980,Produccion_PJ!$K$487,Resultados_Dic3!$E$3:$E$99980,Produccion_PJ!$J496,Resultados_Dic3!$A$3:$A$99980,Produccion_PJ!$H496)</f>
        <v>0</v>
      </c>
      <c r="AB496" s="21">
        <f>+SUMIFS(Resultados_Dic3!X$3:X$99980,Resultados_Dic3!$F$3:$F$99980,Produccion_PJ!$K496,Resultados_Dic3!$D$3:$D$99980,Produccion_PJ!$K$487,Resultados_Dic3!$E$3:$E$99980,Produccion_PJ!$J496,Resultados_Dic3!$A$3:$A$99980,Produccion_PJ!$H496)</f>
        <v>0</v>
      </c>
      <c r="AC496" s="21">
        <f>+SUMIFS(Resultados_Dic3!Y$3:Y$99980,Resultados_Dic3!$F$3:$F$99980,Produccion_PJ!$K496,Resultados_Dic3!$D$3:$D$99980,Produccion_PJ!$K$487,Resultados_Dic3!$E$3:$E$99980,Produccion_PJ!$J496,Resultados_Dic3!$A$3:$A$99980,Produccion_PJ!$H496)</f>
        <v>0</v>
      </c>
      <c r="AD496" s="21">
        <f>+SUMIFS(Resultados_Dic3!Z$3:Z$99980,Resultados_Dic3!$F$3:$F$99980,Produccion_PJ!$K496,Resultados_Dic3!$D$3:$D$99980,Produccion_PJ!$K$487,Resultados_Dic3!$E$3:$E$99980,Produccion_PJ!$J496,Resultados_Dic3!$A$3:$A$99980,Produccion_PJ!$H496)</f>
        <v>0</v>
      </c>
      <c r="AE496" s="21">
        <f>+SUMIFS(Resultados_Dic3!AA$3:AA$99980,Resultados_Dic3!$F$3:$F$99980,Produccion_PJ!$K496,Resultados_Dic3!$D$3:$D$99980,Produccion_PJ!$K$487,Resultados_Dic3!$E$3:$E$99980,Produccion_PJ!$J496,Resultados_Dic3!$A$3:$A$99980,Produccion_PJ!$H496)</f>
        <v>0</v>
      </c>
      <c r="AF496" s="21">
        <f>+SUMIFS(Resultados_Dic3!AB$3:AB$99980,Resultados_Dic3!$F$3:$F$99980,Produccion_PJ!$K496,Resultados_Dic3!$D$3:$D$99980,Produccion_PJ!$K$487,Resultados_Dic3!$E$3:$E$99980,Produccion_PJ!$J496,Resultados_Dic3!$A$3:$A$99980,Produccion_PJ!$H496)</f>
        <v>0</v>
      </c>
      <c r="AG496" s="21">
        <f>+SUMIFS(Resultados_Dic3!AC$3:AC$99980,Resultados_Dic3!$F$3:$F$99980,Produccion_PJ!$K496,Resultados_Dic3!$D$3:$D$99980,Produccion_PJ!$K$487,Resultados_Dic3!$E$3:$E$99980,Produccion_PJ!$J496,Resultados_Dic3!$A$3:$A$99980,Produccion_PJ!$H496)</f>
        <v>0</v>
      </c>
      <c r="AH496" s="21">
        <f>+SUMIFS(Resultados_Dic3!AD$3:AD$99980,Resultados_Dic3!$F$3:$F$99980,Produccion_PJ!$K496,Resultados_Dic3!$D$3:$D$99980,Produccion_PJ!$K$487,Resultados_Dic3!$E$3:$E$99980,Produccion_PJ!$J496,Resultados_Dic3!$A$3:$A$99980,Produccion_PJ!$H496)</f>
        <v>0</v>
      </c>
      <c r="AI496" s="21">
        <f>+SUMIFS(Resultados_Dic3!AE$3:AE$99980,Resultados_Dic3!$F$3:$F$99980,Produccion_PJ!$K496,Resultados_Dic3!$D$3:$D$99980,Produccion_PJ!$K$487,Resultados_Dic3!$E$3:$E$99980,Produccion_PJ!$J496,Resultados_Dic3!$A$3:$A$99980,Produccion_PJ!$H496)</f>
        <v>0</v>
      </c>
      <c r="AJ496" s="21">
        <f>+SUMIFS(Resultados_Dic3!AF$3:AF$99980,Resultados_Dic3!$F$3:$F$99980,Produccion_PJ!$K496,Resultados_Dic3!$D$3:$D$99980,Produccion_PJ!$K$487,Resultados_Dic3!$E$3:$E$99980,Produccion_PJ!$J496,Resultados_Dic3!$A$3:$A$99980,Produccion_PJ!$H496)</f>
        <v>0</v>
      </c>
      <c r="AK496" s="21">
        <f>+SUMIFS(Resultados_Dic3!AG$3:AG$99980,Resultados_Dic3!$F$3:$F$99980,Produccion_PJ!$K496,Resultados_Dic3!$D$3:$D$99980,Produccion_PJ!$K$487,Resultados_Dic3!$E$3:$E$99980,Produccion_PJ!$J496,Resultados_Dic3!$A$3:$A$99980,Produccion_PJ!$H496)</f>
        <v>0</v>
      </c>
      <c r="AL496" s="21">
        <f>+SUMIFS(Resultados_Dic3!AH$3:AH$99980,Resultados_Dic3!$F$3:$F$99980,Produccion_PJ!$K496,Resultados_Dic3!$D$3:$D$99980,Produccion_PJ!$K$487,Resultados_Dic3!$E$3:$E$99980,Produccion_PJ!$J496,Resultados_Dic3!$A$3:$A$99980,Produccion_PJ!$H496)</f>
        <v>0</v>
      </c>
      <c r="AM496" s="21">
        <f>+SUMIFS(Resultados_Dic3!AI$3:AI$99980,Resultados_Dic3!$F$3:$F$99980,Produccion_PJ!$K496,Resultados_Dic3!$D$3:$D$99980,Produccion_PJ!$K$487,Resultados_Dic3!$E$3:$E$99980,Produccion_PJ!$J496,Resultados_Dic3!$A$3:$A$99980,Produccion_PJ!$H496)</f>
        <v>0</v>
      </c>
      <c r="AN496" s="21">
        <f>+SUMIFS(Resultados_Dic3!AJ$3:AJ$99980,Resultados_Dic3!$F$3:$F$99980,Produccion_PJ!$K496,Resultados_Dic3!$D$3:$D$99980,Produccion_PJ!$K$487,Resultados_Dic3!$E$3:$E$99980,Produccion_PJ!$J496,Resultados_Dic3!$A$3:$A$99980,Produccion_PJ!$H496)</f>
        <v>0</v>
      </c>
      <c r="AO496" s="21">
        <f>+SUMIFS(Resultados_Dic3!AK$3:AK$99980,Resultados_Dic3!$F$3:$F$99980,Produccion_PJ!$K496,Resultados_Dic3!$D$3:$D$99980,Produccion_PJ!$K$487,Resultados_Dic3!$E$3:$E$99980,Produccion_PJ!$J496,Resultados_Dic3!$A$3:$A$99980,Produccion_PJ!$H496)</f>
        <v>0</v>
      </c>
      <c r="AP496" s="21">
        <f>+SUMIFS(Resultados_Dic3!AL$3:AL$99980,Resultados_Dic3!$F$3:$F$99980,Produccion_PJ!$K496,Resultados_Dic3!$D$3:$D$99980,Produccion_PJ!$K$487,Resultados_Dic3!$E$3:$E$99980,Produccion_PJ!$J496,Resultados_Dic3!$A$3:$A$99980,Produccion_PJ!$H496)</f>
        <v>0</v>
      </c>
      <c r="AQ496" s="21">
        <f>+SUMIFS(Resultados_Dic3!AM$3:AM$99980,Resultados_Dic3!$F$3:$F$99980,Produccion_PJ!$K496,Resultados_Dic3!$D$3:$D$99980,Produccion_PJ!$K$487,Resultados_Dic3!$E$3:$E$99980,Produccion_PJ!$J496,Resultados_Dic3!$A$3:$A$99980,Produccion_PJ!$H496)</f>
        <v>0</v>
      </c>
    </row>
    <row r="497" spans="1:47" s="68" customFormat="1" x14ac:dyDescent="0.25">
      <c r="A497" s="70"/>
      <c r="F497" s="95"/>
      <c r="H497" s="71"/>
      <c r="I497" s="71"/>
      <c r="L497" s="69">
        <f>+SUM(L490:L496)</f>
        <v>2.0060741348922959</v>
      </c>
      <c r="M497" s="69">
        <f t="shared" ref="M497" si="1129">+SUM(M490:M496)</f>
        <v>1.8862234603707015</v>
      </c>
      <c r="N497" s="69">
        <f t="shared" ref="N497" si="1130">+SUM(N490:N496)</f>
        <v>1.7634664322005442</v>
      </c>
      <c r="O497" s="69">
        <f t="shared" ref="O497" si="1131">+SUM(O490:O496)</f>
        <v>1.6612802249595962</v>
      </c>
      <c r="P497" s="69">
        <f t="shared" ref="P497" si="1132">+SUM(P490:P496)</f>
        <v>1.4719921040419277</v>
      </c>
      <c r="Q497" s="69">
        <f t="shared" ref="Q497" si="1133">+SUM(Q490:Q496)</f>
        <v>1.350142311920369</v>
      </c>
      <c r="R497" s="69">
        <f t="shared" ref="R497" si="1134">+SUM(R490:R496)</f>
        <v>1.2225657948755979</v>
      </c>
      <c r="S497" s="69">
        <f t="shared" ref="S497" si="1135">+SUM(S490:S496)</f>
        <v>1.2374091151420015</v>
      </c>
      <c r="T497" s="69">
        <f t="shared" ref="T497" si="1136">+SUM(T490:T496)</f>
        <v>0.90827924074590893</v>
      </c>
      <c r="U497" s="69">
        <f t="shared" ref="U497" si="1137">+SUM(U490:U496)</f>
        <v>0.49129528141586382</v>
      </c>
      <c r="V497" s="69">
        <f t="shared" ref="V497" si="1138">+SUM(V490:V496)</f>
        <v>0.25919863929332482</v>
      </c>
      <c r="W497" s="69">
        <f t="shared" ref="W497" si="1139">+SUM(W490:W496)</f>
        <v>0.25049302217321673</v>
      </c>
      <c r="X497" s="69">
        <f t="shared" ref="X497" si="1140">+SUM(X490:X496)</f>
        <v>0.2489964005079392</v>
      </c>
      <c r="Y497" s="69">
        <f t="shared" ref="Y497" si="1141">+SUM(Y490:Y496)</f>
        <v>9.6059635150131509E-2</v>
      </c>
      <c r="Z497" s="69">
        <f t="shared" ref="Z497" si="1142">+SUM(Z490:Z496)</f>
        <v>0</v>
      </c>
      <c r="AA497" s="69">
        <f t="shared" ref="AA497" si="1143">+SUM(AA490:AA496)</f>
        <v>0</v>
      </c>
      <c r="AB497" s="69">
        <f t="shared" ref="AB497" si="1144">+SUM(AB490:AB496)</f>
        <v>0</v>
      </c>
      <c r="AC497" s="69">
        <f t="shared" ref="AC497" si="1145">+SUM(AC490:AC496)</f>
        <v>0</v>
      </c>
      <c r="AD497" s="69">
        <f t="shared" ref="AD497" si="1146">+SUM(AD490:AD496)</f>
        <v>0</v>
      </c>
      <c r="AE497" s="69">
        <f t="shared" ref="AE497" si="1147">+SUM(AE490:AE496)</f>
        <v>0</v>
      </c>
      <c r="AF497" s="69">
        <f t="shared" ref="AF497" si="1148">+SUM(AF490:AF496)</f>
        <v>0</v>
      </c>
      <c r="AG497" s="69">
        <f t="shared" ref="AG497" si="1149">+SUM(AG490:AG496)</f>
        <v>0</v>
      </c>
      <c r="AH497" s="69">
        <f t="shared" ref="AH497" si="1150">+SUM(AH490:AH496)</f>
        <v>0</v>
      </c>
      <c r="AI497" s="69">
        <f t="shared" ref="AI497" si="1151">+SUM(AI490:AI496)</f>
        <v>0</v>
      </c>
      <c r="AJ497" s="69">
        <f t="shared" ref="AJ497" si="1152">+SUM(AJ490:AJ496)</f>
        <v>0</v>
      </c>
      <c r="AK497" s="69">
        <f t="shared" ref="AK497" si="1153">+SUM(AK490:AK496)</f>
        <v>0</v>
      </c>
      <c r="AL497" s="69">
        <f t="shared" ref="AL497" si="1154">+SUM(AL490:AL496)</f>
        <v>0</v>
      </c>
      <c r="AM497" s="69">
        <f t="shared" ref="AM497" si="1155">+SUM(AM490:AM496)</f>
        <v>0</v>
      </c>
      <c r="AN497" s="69">
        <f t="shared" ref="AN497" si="1156">+SUM(AN490:AN496)</f>
        <v>0</v>
      </c>
      <c r="AO497" s="69">
        <f t="shared" ref="AO497" si="1157">+SUM(AO490:AO496)</f>
        <v>0</v>
      </c>
      <c r="AP497" s="69">
        <f t="shared" ref="AP497" si="1158">+SUM(AP490:AP496)</f>
        <v>0</v>
      </c>
      <c r="AQ497" s="69">
        <f t="shared" ref="AQ497" si="1159">+SUM(AQ490:AQ496)</f>
        <v>0</v>
      </c>
    </row>
    <row r="499" spans="1:47" s="80" customFormat="1" ht="18.75" x14ac:dyDescent="0.3">
      <c r="F499" s="93"/>
      <c r="H499" s="88"/>
      <c r="I499" s="88"/>
      <c r="K499" s="89" t="s">
        <v>461</v>
      </c>
    </row>
    <row r="500" spans="1:47" x14ac:dyDescent="0.25">
      <c r="J500" s="106" t="s">
        <v>348</v>
      </c>
      <c r="K500" s="41" t="s">
        <v>26</v>
      </c>
    </row>
    <row r="501" spans="1:47" x14ac:dyDescent="0.25">
      <c r="H501" s="12"/>
      <c r="I501" s="12"/>
      <c r="J501" s="15"/>
      <c r="K501" s="23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</row>
    <row r="502" spans="1:47" x14ac:dyDescent="0.25">
      <c r="L502" s="40">
        <v>2019</v>
      </c>
      <c r="M502" s="40">
        <v>2020</v>
      </c>
      <c r="N502" s="40">
        <v>2021</v>
      </c>
      <c r="O502" s="40">
        <v>2022</v>
      </c>
      <c r="P502" s="40">
        <v>2023</v>
      </c>
      <c r="Q502" s="40">
        <v>2024</v>
      </c>
      <c r="R502" s="40">
        <v>2025</v>
      </c>
      <c r="S502" s="40">
        <v>2026</v>
      </c>
      <c r="T502" s="40">
        <v>2027</v>
      </c>
      <c r="U502" s="40">
        <v>2028</v>
      </c>
      <c r="V502" s="40">
        <v>2029</v>
      </c>
      <c r="W502" s="40">
        <v>2030</v>
      </c>
      <c r="X502" s="40">
        <v>2031</v>
      </c>
      <c r="Y502" s="40">
        <v>2032</v>
      </c>
      <c r="Z502" s="40">
        <v>2033</v>
      </c>
      <c r="AA502" s="40">
        <v>2034</v>
      </c>
      <c r="AB502" s="40">
        <v>2035</v>
      </c>
      <c r="AC502" s="40">
        <v>2036</v>
      </c>
      <c r="AD502" s="40">
        <v>2037</v>
      </c>
      <c r="AE502" s="40">
        <v>2038</v>
      </c>
      <c r="AF502" s="40">
        <v>2039</v>
      </c>
      <c r="AG502" s="40">
        <v>2040</v>
      </c>
      <c r="AH502" s="40">
        <v>2041</v>
      </c>
      <c r="AI502" s="40">
        <v>2042</v>
      </c>
      <c r="AJ502" s="40">
        <v>2043</v>
      </c>
      <c r="AK502" s="40">
        <v>2044</v>
      </c>
      <c r="AL502" s="40">
        <v>2045</v>
      </c>
      <c r="AM502" s="40">
        <v>2046</v>
      </c>
      <c r="AN502" s="40">
        <v>2047</v>
      </c>
      <c r="AO502" s="40">
        <v>2048</v>
      </c>
      <c r="AP502" s="40">
        <v>2049</v>
      </c>
      <c r="AQ502" s="40">
        <v>2050</v>
      </c>
    </row>
    <row r="503" spans="1:47" x14ac:dyDescent="0.25">
      <c r="H503" s="17" t="str">
        <f>+$H$1</f>
        <v>DIC5</v>
      </c>
      <c r="J503" s="61" t="s">
        <v>72</v>
      </c>
      <c r="K503" s="19" t="s">
        <v>320</v>
      </c>
      <c r="L503" s="21">
        <f>+L516+L581</f>
        <v>0.72675796819485805</v>
      </c>
      <c r="M503" s="21">
        <f t="shared" ref="M503:AQ503" si="1160">+M516+M581</f>
        <v>0.58728001537639796</v>
      </c>
      <c r="N503" s="21">
        <f t="shared" si="1160"/>
        <v>0.45980812676562499</v>
      </c>
      <c r="O503" s="21">
        <f t="shared" si="1160"/>
        <v>0.536969701929635</v>
      </c>
      <c r="P503" s="21">
        <f t="shared" si="1160"/>
        <v>0.51181454520625302</v>
      </c>
      <c r="Q503" s="21">
        <f t="shared" si="1160"/>
        <v>0</v>
      </c>
      <c r="R503" s="21">
        <f t="shared" si="1160"/>
        <v>0</v>
      </c>
      <c r="S503" s="21">
        <f t="shared" si="1160"/>
        <v>0</v>
      </c>
      <c r="T503" s="21">
        <f t="shared" si="1160"/>
        <v>0</v>
      </c>
      <c r="U503" s="21">
        <f t="shared" si="1160"/>
        <v>0</v>
      </c>
      <c r="V503" s="21">
        <f t="shared" si="1160"/>
        <v>0</v>
      </c>
      <c r="W503" s="21">
        <f t="shared" si="1160"/>
        <v>0</v>
      </c>
      <c r="X503" s="21">
        <f t="shared" si="1160"/>
        <v>0</v>
      </c>
      <c r="Y503" s="21">
        <f t="shared" si="1160"/>
        <v>0</v>
      </c>
      <c r="Z503" s="21">
        <f t="shared" si="1160"/>
        <v>0</v>
      </c>
      <c r="AA503" s="21">
        <f t="shared" si="1160"/>
        <v>0</v>
      </c>
      <c r="AB503" s="21">
        <f t="shared" si="1160"/>
        <v>0</v>
      </c>
      <c r="AC503" s="21">
        <f t="shared" si="1160"/>
        <v>0</v>
      </c>
      <c r="AD503" s="21">
        <f t="shared" si="1160"/>
        <v>0</v>
      </c>
      <c r="AE503" s="21">
        <f t="shared" si="1160"/>
        <v>0</v>
      </c>
      <c r="AF503" s="21">
        <f t="shared" si="1160"/>
        <v>0</v>
      </c>
      <c r="AG503" s="21">
        <f t="shared" si="1160"/>
        <v>0</v>
      </c>
      <c r="AH503" s="21">
        <f t="shared" si="1160"/>
        <v>0</v>
      </c>
      <c r="AI503" s="21">
        <f t="shared" si="1160"/>
        <v>0</v>
      </c>
      <c r="AJ503" s="21">
        <f t="shared" si="1160"/>
        <v>0</v>
      </c>
      <c r="AK503" s="21">
        <f t="shared" si="1160"/>
        <v>0</v>
      </c>
      <c r="AL503" s="21">
        <f t="shared" si="1160"/>
        <v>0</v>
      </c>
      <c r="AM503" s="21">
        <f t="shared" si="1160"/>
        <v>0</v>
      </c>
      <c r="AN503" s="21">
        <f t="shared" si="1160"/>
        <v>0</v>
      </c>
      <c r="AO503" s="21">
        <f t="shared" si="1160"/>
        <v>0</v>
      </c>
      <c r="AP503" s="21">
        <f t="shared" si="1160"/>
        <v>0</v>
      </c>
      <c r="AQ503" s="21">
        <f t="shared" si="1160"/>
        <v>0</v>
      </c>
    </row>
    <row r="504" spans="1:47" x14ac:dyDescent="0.25">
      <c r="H504" s="17" t="str">
        <f t="shared" ref="H504:H509" si="1161">+$H$1</f>
        <v>DIC5</v>
      </c>
      <c r="J504" s="61" t="s">
        <v>73</v>
      </c>
      <c r="K504" s="19" t="s">
        <v>322</v>
      </c>
      <c r="L504" s="21">
        <f>+L517+L582</f>
        <v>14.80187799727516</v>
      </c>
      <c r="M504" s="21">
        <f t="shared" ref="M504:AQ504" si="1162">+M517+M582</f>
        <v>14.089019069162919</v>
      </c>
      <c r="N504" s="21">
        <f t="shared" si="1162"/>
        <v>13.20897165968799</v>
      </c>
      <c r="O504" s="21">
        <f t="shared" si="1162"/>
        <v>12.67759376726339</v>
      </c>
      <c r="P504" s="21">
        <f t="shared" si="1162"/>
        <v>10.66986341032997</v>
      </c>
      <c r="Q504" s="21">
        <f t="shared" si="1162"/>
        <v>9.9702173870850306</v>
      </c>
      <c r="R504" s="21">
        <f t="shared" si="1162"/>
        <v>9.2705713638400908</v>
      </c>
      <c r="S504" s="21">
        <f t="shared" si="1162"/>
        <v>8.7157584380418403</v>
      </c>
      <c r="T504" s="21">
        <f t="shared" si="1162"/>
        <v>6.8948375629119711</v>
      </c>
      <c r="U504" s="21">
        <f t="shared" si="1162"/>
        <v>5.96092784155939</v>
      </c>
      <c r="V504" s="21">
        <f t="shared" si="1162"/>
        <v>3.7877219265073201</v>
      </c>
      <c r="W504" s="21">
        <f t="shared" si="1162"/>
        <v>3.6891801969247604</v>
      </c>
      <c r="X504" s="21">
        <f t="shared" si="1162"/>
        <v>3.6891801969247604</v>
      </c>
      <c r="Y504" s="21">
        <f t="shared" si="1162"/>
        <v>2.61236562084571</v>
      </c>
      <c r="Z504" s="21">
        <f t="shared" si="1162"/>
        <v>0</v>
      </c>
      <c r="AA504" s="21">
        <f t="shared" si="1162"/>
        <v>0</v>
      </c>
      <c r="AB504" s="21">
        <f t="shared" si="1162"/>
        <v>0</v>
      </c>
      <c r="AC504" s="21">
        <f t="shared" si="1162"/>
        <v>0</v>
      </c>
      <c r="AD504" s="21">
        <f t="shared" si="1162"/>
        <v>0</v>
      </c>
      <c r="AE504" s="21">
        <f t="shared" si="1162"/>
        <v>0</v>
      </c>
      <c r="AF504" s="21">
        <f t="shared" si="1162"/>
        <v>0</v>
      </c>
      <c r="AG504" s="21">
        <f t="shared" si="1162"/>
        <v>0</v>
      </c>
      <c r="AH504" s="21">
        <f t="shared" si="1162"/>
        <v>0</v>
      </c>
      <c r="AI504" s="21">
        <f t="shared" si="1162"/>
        <v>0</v>
      </c>
      <c r="AJ504" s="21">
        <f t="shared" si="1162"/>
        <v>0</v>
      </c>
      <c r="AK504" s="21">
        <f t="shared" si="1162"/>
        <v>0</v>
      </c>
      <c r="AL504" s="21">
        <f t="shared" si="1162"/>
        <v>0</v>
      </c>
      <c r="AM504" s="21">
        <f t="shared" si="1162"/>
        <v>0</v>
      </c>
      <c r="AN504" s="21">
        <f t="shared" si="1162"/>
        <v>0</v>
      </c>
      <c r="AO504" s="21">
        <f t="shared" si="1162"/>
        <v>0</v>
      </c>
      <c r="AP504" s="21">
        <f t="shared" si="1162"/>
        <v>0</v>
      </c>
      <c r="AQ504" s="21">
        <f t="shared" si="1162"/>
        <v>0</v>
      </c>
    </row>
    <row r="505" spans="1:47" x14ac:dyDescent="0.25">
      <c r="H505" s="17" t="str">
        <f t="shared" si="1161"/>
        <v>DIC5</v>
      </c>
      <c r="J505" s="61" t="s">
        <v>73</v>
      </c>
      <c r="K505" s="19" t="s">
        <v>324</v>
      </c>
      <c r="L505" s="21">
        <f t="shared" ref="L505" si="1163">+L518+L583</f>
        <v>0</v>
      </c>
      <c r="M505" s="21">
        <f t="shared" ref="M505:AQ505" si="1164">+M518+M583</f>
        <v>0</v>
      </c>
      <c r="N505" s="21">
        <f t="shared" si="1164"/>
        <v>0</v>
      </c>
      <c r="O505" s="21">
        <f t="shared" si="1164"/>
        <v>0</v>
      </c>
      <c r="P505" s="21">
        <f t="shared" si="1164"/>
        <v>0</v>
      </c>
      <c r="Q505" s="21">
        <f t="shared" si="1164"/>
        <v>0</v>
      </c>
      <c r="R505" s="21">
        <f t="shared" si="1164"/>
        <v>0</v>
      </c>
      <c r="S505" s="21">
        <f t="shared" si="1164"/>
        <v>0</v>
      </c>
      <c r="T505" s="21">
        <f t="shared" si="1164"/>
        <v>0</v>
      </c>
      <c r="U505" s="21">
        <f t="shared" si="1164"/>
        <v>0</v>
      </c>
      <c r="V505" s="21">
        <f t="shared" si="1164"/>
        <v>0</v>
      </c>
      <c r="W505" s="21">
        <f t="shared" si="1164"/>
        <v>0</v>
      </c>
      <c r="X505" s="21">
        <f t="shared" si="1164"/>
        <v>0</v>
      </c>
      <c r="Y505" s="21">
        <f t="shared" si="1164"/>
        <v>0</v>
      </c>
      <c r="Z505" s="21">
        <f t="shared" si="1164"/>
        <v>0</v>
      </c>
      <c r="AA505" s="21">
        <f t="shared" si="1164"/>
        <v>0</v>
      </c>
      <c r="AB505" s="21">
        <f t="shared" si="1164"/>
        <v>0</v>
      </c>
      <c r="AC505" s="21">
        <f t="shared" si="1164"/>
        <v>0</v>
      </c>
      <c r="AD505" s="21">
        <f t="shared" si="1164"/>
        <v>0</v>
      </c>
      <c r="AE505" s="21">
        <f t="shared" si="1164"/>
        <v>0</v>
      </c>
      <c r="AF505" s="21">
        <f t="shared" si="1164"/>
        <v>0</v>
      </c>
      <c r="AG505" s="21">
        <f t="shared" si="1164"/>
        <v>0</v>
      </c>
      <c r="AH505" s="21">
        <f t="shared" si="1164"/>
        <v>0</v>
      </c>
      <c r="AI505" s="21">
        <f t="shared" si="1164"/>
        <v>0</v>
      </c>
      <c r="AJ505" s="21">
        <f t="shared" si="1164"/>
        <v>0</v>
      </c>
      <c r="AK505" s="21">
        <f t="shared" si="1164"/>
        <v>0</v>
      </c>
      <c r="AL505" s="21">
        <f t="shared" si="1164"/>
        <v>0</v>
      </c>
      <c r="AM505" s="21">
        <f t="shared" si="1164"/>
        <v>0</v>
      </c>
      <c r="AN505" s="21">
        <f t="shared" si="1164"/>
        <v>0</v>
      </c>
      <c r="AO505" s="21">
        <f t="shared" si="1164"/>
        <v>0</v>
      </c>
      <c r="AP505" s="21">
        <f t="shared" si="1164"/>
        <v>0</v>
      </c>
      <c r="AQ505" s="21">
        <f t="shared" si="1164"/>
        <v>0</v>
      </c>
    </row>
    <row r="506" spans="1:47" x14ac:dyDescent="0.25">
      <c r="H506" s="17" t="str">
        <f t="shared" si="1161"/>
        <v>DIC5</v>
      </c>
      <c r="J506" s="61" t="s">
        <v>74</v>
      </c>
      <c r="K506" s="19" t="s">
        <v>326</v>
      </c>
      <c r="L506" s="21">
        <f t="shared" ref="L506" si="1165">+L519+L584</f>
        <v>7.7086534699123396E-2</v>
      </c>
      <c r="M506" s="21">
        <f t="shared" ref="M506:AQ506" si="1166">+M519+M584</f>
        <v>7.28439735993794E-2</v>
      </c>
      <c r="N506" s="21">
        <f t="shared" si="1166"/>
        <v>6.9642040693912194E-2</v>
      </c>
      <c r="O506" s="21">
        <f t="shared" si="1166"/>
        <v>6.6440107788444905E-2</v>
      </c>
      <c r="P506" s="21">
        <f t="shared" si="1166"/>
        <v>6.3238174882977699E-2</v>
      </c>
      <c r="Q506" s="21">
        <f t="shared" si="1166"/>
        <v>6.0036241977510403E-2</v>
      </c>
      <c r="R506" s="21">
        <f t="shared" si="1166"/>
        <v>5.6834309072043197E-2</v>
      </c>
      <c r="S506" s="21">
        <f t="shared" si="1166"/>
        <v>6.4749844781502299E-3</v>
      </c>
      <c r="T506" s="21">
        <f t="shared" si="1166"/>
        <v>0</v>
      </c>
      <c r="U506" s="21">
        <f t="shared" si="1166"/>
        <v>0</v>
      </c>
      <c r="V506" s="21">
        <f t="shared" si="1166"/>
        <v>0</v>
      </c>
      <c r="W506" s="21">
        <f t="shared" si="1166"/>
        <v>0</v>
      </c>
      <c r="X506" s="21">
        <f t="shared" si="1166"/>
        <v>0</v>
      </c>
      <c r="Y506" s="21">
        <f t="shared" si="1166"/>
        <v>0</v>
      </c>
      <c r="Z506" s="21">
        <f t="shared" si="1166"/>
        <v>0</v>
      </c>
      <c r="AA506" s="21">
        <f t="shared" si="1166"/>
        <v>0</v>
      </c>
      <c r="AB506" s="21">
        <f t="shared" si="1166"/>
        <v>0</v>
      </c>
      <c r="AC506" s="21">
        <f t="shared" si="1166"/>
        <v>0</v>
      </c>
      <c r="AD506" s="21">
        <f t="shared" si="1166"/>
        <v>0</v>
      </c>
      <c r="AE506" s="21">
        <f t="shared" si="1166"/>
        <v>0</v>
      </c>
      <c r="AF506" s="21">
        <f t="shared" si="1166"/>
        <v>0</v>
      </c>
      <c r="AG506" s="21">
        <f t="shared" si="1166"/>
        <v>0</v>
      </c>
      <c r="AH506" s="21">
        <f t="shared" si="1166"/>
        <v>0</v>
      </c>
      <c r="AI506" s="21">
        <f t="shared" si="1166"/>
        <v>0</v>
      </c>
      <c r="AJ506" s="21">
        <f t="shared" si="1166"/>
        <v>0</v>
      </c>
      <c r="AK506" s="21">
        <f t="shared" si="1166"/>
        <v>0</v>
      </c>
      <c r="AL506" s="21">
        <f t="shared" si="1166"/>
        <v>0</v>
      </c>
      <c r="AM506" s="21">
        <f t="shared" si="1166"/>
        <v>0</v>
      </c>
      <c r="AN506" s="21">
        <f t="shared" si="1166"/>
        <v>0</v>
      </c>
      <c r="AO506" s="21">
        <f t="shared" si="1166"/>
        <v>0</v>
      </c>
      <c r="AP506" s="21">
        <f t="shared" si="1166"/>
        <v>0</v>
      </c>
      <c r="AQ506" s="21">
        <f t="shared" si="1166"/>
        <v>0</v>
      </c>
    </row>
    <row r="507" spans="1:47" x14ac:dyDescent="0.25">
      <c r="H507" s="17" t="str">
        <f t="shared" si="1161"/>
        <v>DIC5</v>
      </c>
      <c r="J507" s="61" t="s">
        <v>75</v>
      </c>
      <c r="K507" s="19" t="s">
        <v>328</v>
      </c>
      <c r="L507" s="21">
        <f t="shared" ref="L507" si="1167">+L520+L585</f>
        <v>1.758921802478157</v>
      </c>
      <c r="M507" s="21">
        <f t="shared" ref="M507:AQ507" si="1168">+M520+M585</f>
        <v>1.6360887666806569</v>
      </c>
      <c r="N507" s="21">
        <f t="shared" si="1168"/>
        <v>1.506576460955624</v>
      </c>
      <c r="O507" s="21">
        <f t="shared" si="1168"/>
        <v>1.377064155230594</v>
      </c>
      <c r="P507" s="21">
        <f t="shared" si="1168"/>
        <v>1.2475518495055631</v>
      </c>
      <c r="Q507" s="21">
        <f t="shared" si="1168"/>
        <v>1.1087341657633552</v>
      </c>
      <c r="R507" s="21">
        <f t="shared" si="1168"/>
        <v>0.969916482021147</v>
      </c>
      <c r="S507" s="21">
        <f t="shared" si="1168"/>
        <v>0.87403588058397097</v>
      </c>
      <c r="T507" s="21">
        <f t="shared" si="1168"/>
        <v>0.72385867106116097</v>
      </c>
      <c r="U507" s="21">
        <f t="shared" si="1168"/>
        <v>0</v>
      </c>
      <c r="V507" s="21">
        <f t="shared" si="1168"/>
        <v>0</v>
      </c>
      <c r="W507" s="21">
        <f t="shared" si="1168"/>
        <v>0</v>
      </c>
      <c r="X507" s="21">
        <f t="shared" si="1168"/>
        <v>0</v>
      </c>
      <c r="Y507" s="21">
        <f t="shared" si="1168"/>
        <v>0</v>
      </c>
      <c r="Z507" s="21">
        <f t="shared" si="1168"/>
        <v>0</v>
      </c>
      <c r="AA507" s="21">
        <f t="shared" si="1168"/>
        <v>0</v>
      </c>
      <c r="AB507" s="21">
        <f t="shared" si="1168"/>
        <v>0</v>
      </c>
      <c r="AC507" s="21">
        <f t="shared" si="1168"/>
        <v>0</v>
      </c>
      <c r="AD507" s="21">
        <f t="shared" si="1168"/>
        <v>0</v>
      </c>
      <c r="AE507" s="21">
        <f t="shared" si="1168"/>
        <v>0</v>
      </c>
      <c r="AF507" s="21">
        <f t="shared" si="1168"/>
        <v>0</v>
      </c>
      <c r="AG507" s="21">
        <f t="shared" si="1168"/>
        <v>0</v>
      </c>
      <c r="AH507" s="21">
        <f t="shared" si="1168"/>
        <v>0</v>
      </c>
      <c r="AI507" s="21">
        <f t="shared" si="1168"/>
        <v>0</v>
      </c>
      <c r="AJ507" s="21">
        <f t="shared" si="1168"/>
        <v>0</v>
      </c>
      <c r="AK507" s="21">
        <f t="shared" si="1168"/>
        <v>0</v>
      </c>
      <c r="AL507" s="21">
        <f t="shared" si="1168"/>
        <v>0</v>
      </c>
      <c r="AM507" s="21">
        <f t="shared" si="1168"/>
        <v>0</v>
      </c>
      <c r="AN507" s="21">
        <f t="shared" si="1168"/>
        <v>0</v>
      </c>
      <c r="AO507" s="21">
        <f t="shared" si="1168"/>
        <v>0</v>
      </c>
      <c r="AP507" s="21">
        <f t="shared" si="1168"/>
        <v>0</v>
      </c>
      <c r="AQ507" s="21">
        <f t="shared" si="1168"/>
        <v>0</v>
      </c>
    </row>
    <row r="508" spans="1:47" x14ac:dyDescent="0.25">
      <c r="H508" s="17" t="str">
        <f t="shared" si="1161"/>
        <v>DIC5</v>
      </c>
      <c r="J508" s="61" t="s">
        <v>76</v>
      </c>
      <c r="K508" s="19" t="s">
        <v>330</v>
      </c>
      <c r="L508" s="21">
        <f t="shared" ref="L508" si="1169">+L521+L586</f>
        <v>0.31858947995719467</v>
      </c>
      <c r="M508" s="21">
        <f t="shared" ref="M508:AQ508" si="1170">+M521+M586</f>
        <v>0.29695340234673873</v>
      </c>
      <c r="N508" s="21">
        <f t="shared" si="1170"/>
        <v>0.28329281792013572</v>
      </c>
      <c r="O508" s="21">
        <f t="shared" si="1170"/>
        <v>0.26963223349353171</v>
      </c>
      <c r="P508" s="21">
        <f t="shared" si="1170"/>
        <v>0.25597164906692871</v>
      </c>
      <c r="Q508" s="21">
        <f t="shared" si="1170"/>
        <v>0.23613422550304269</v>
      </c>
      <c r="R508" s="21">
        <f t="shared" si="1170"/>
        <v>0.21629680193915571</v>
      </c>
      <c r="S508" s="21">
        <f t="shared" si="1170"/>
        <v>0.1997771647940387</v>
      </c>
      <c r="T508" s="21">
        <f t="shared" si="1170"/>
        <v>0.1832575276489207</v>
      </c>
      <c r="U508" s="21">
        <f t="shared" si="1170"/>
        <v>0.1675034269764365</v>
      </c>
      <c r="V508" s="21">
        <f t="shared" si="1170"/>
        <v>0.1517493263039521</v>
      </c>
      <c r="W508" s="21">
        <f t="shared" si="1170"/>
        <v>0.13599522563146782</v>
      </c>
      <c r="X508" s="21">
        <f t="shared" si="1170"/>
        <v>0.12784198482982989</v>
      </c>
      <c r="Y508" s="21">
        <f t="shared" si="1170"/>
        <v>0.1196887440281921</v>
      </c>
      <c r="Z508" s="21">
        <f t="shared" si="1170"/>
        <v>3.5538981795108102E-2</v>
      </c>
      <c r="AA508" s="21">
        <f t="shared" si="1170"/>
        <v>0</v>
      </c>
      <c r="AB508" s="21">
        <f t="shared" si="1170"/>
        <v>0</v>
      </c>
      <c r="AC508" s="21">
        <f t="shared" si="1170"/>
        <v>0</v>
      </c>
      <c r="AD508" s="21">
        <f t="shared" si="1170"/>
        <v>0</v>
      </c>
      <c r="AE508" s="21">
        <f t="shared" si="1170"/>
        <v>0</v>
      </c>
      <c r="AF508" s="21">
        <f t="shared" si="1170"/>
        <v>0</v>
      </c>
      <c r="AG508" s="21">
        <f t="shared" si="1170"/>
        <v>0</v>
      </c>
      <c r="AH508" s="21">
        <f t="shared" si="1170"/>
        <v>0</v>
      </c>
      <c r="AI508" s="21">
        <f t="shared" si="1170"/>
        <v>0</v>
      </c>
      <c r="AJ508" s="21">
        <f t="shared" si="1170"/>
        <v>0</v>
      </c>
      <c r="AK508" s="21">
        <f t="shared" si="1170"/>
        <v>0</v>
      </c>
      <c r="AL508" s="21">
        <f t="shared" si="1170"/>
        <v>0</v>
      </c>
      <c r="AM508" s="21">
        <f t="shared" si="1170"/>
        <v>0</v>
      </c>
      <c r="AN508" s="21">
        <f t="shared" si="1170"/>
        <v>0</v>
      </c>
      <c r="AO508" s="21">
        <f t="shared" si="1170"/>
        <v>0</v>
      </c>
      <c r="AP508" s="21">
        <f t="shared" si="1170"/>
        <v>0</v>
      </c>
      <c r="AQ508" s="21">
        <f t="shared" si="1170"/>
        <v>0</v>
      </c>
    </row>
    <row r="509" spans="1:47" x14ac:dyDescent="0.25">
      <c r="H509" s="17" t="str">
        <f t="shared" si="1161"/>
        <v>DIC5</v>
      </c>
      <c r="J509" s="61" t="s">
        <v>77</v>
      </c>
      <c r="K509" s="19" t="s">
        <v>332</v>
      </c>
      <c r="L509" s="21">
        <f t="shared" ref="L509" si="1171">+L522+L587</f>
        <v>0.140686870480908</v>
      </c>
      <c r="M509" s="21">
        <f t="shared" ref="M509:AQ509" si="1172">+M522+M587</f>
        <v>0.137985003963288</v>
      </c>
      <c r="N509" s="21">
        <f t="shared" si="1172"/>
        <v>0.13807601994920199</v>
      </c>
      <c r="O509" s="21">
        <f t="shared" si="1172"/>
        <v>0.13816703593511501</v>
      </c>
      <c r="P509" s="21">
        <f t="shared" si="1172"/>
        <v>0.138258051921028</v>
      </c>
      <c r="Q509" s="21">
        <f t="shared" si="1172"/>
        <v>0.127125799751451</v>
      </c>
      <c r="R509" s="21">
        <f t="shared" si="1172"/>
        <v>0.115993547581874</v>
      </c>
      <c r="S509" s="21">
        <f t="shared" si="1172"/>
        <v>0.10683301993703399</v>
      </c>
      <c r="T509" s="21">
        <f t="shared" si="1172"/>
        <v>9.7672492292193894E-2</v>
      </c>
      <c r="U509" s="21">
        <f t="shared" si="1172"/>
        <v>9.0079400617442795E-2</v>
      </c>
      <c r="V509" s="21">
        <f t="shared" si="1172"/>
        <v>8.2486308942691794E-2</v>
      </c>
      <c r="W509" s="21">
        <f t="shared" si="1172"/>
        <v>7.4893217267940695E-2</v>
      </c>
      <c r="X509" s="21">
        <f t="shared" si="1172"/>
        <v>6.9566480391555094E-2</v>
      </c>
      <c r="Y509" s="21">
        <f t="shared" si="1172"/>
        <v>6.4239743515169603E-2</v>
      </c>
      <c r="Z509" s="21">
        <f t="shared" si="1172"/>
        <v>2.70132215640412E-2</v>
      </c>
      <c r="AA509" s="21">
        <f t="shared" si="1172"/>
        <v>0</v>
      </c>
      <c r="AB509" s="21">
        <f t="shared" si="1172"/>
        <v>0</v>
      </c>
      <c r="AC509" s="21">
        <f t="shared" si="1172"/>
        <v>0</v>
      </c>
      <c r="AD509" s="21">
        <f t="shared" si="1172"/>
        <v>0</v>
      </c>
      <c r="AE509" s="21">
        <f t="shared" si="1172"/>
        <v>0</v>
      </c>
      <c r="AF509" s="21">
        <f t="shared" si="1172"/>
        <v>0</v>
      </c>
      <c r="AG509" s="21">
        <f t="shared" si="1172"/>
        <v>0</v>
      </c>
      <c r="AH509" s="21">
        <f t="shared" si="1172"/>
        <v>0</v>
      </c>
      <c r="AI509" s="21">
        <f t="shared" si="1172"/>
        <v>0</v>
      </c>
      <c r="AJ509" s="21">
        <f t="shared" si="1172"/>
        <v>0</v>
      </c>
      <c r="AK509" s="21">
        <f t="shared" si="1172"/>
        <v>0</v>
      </c>
      <c r="AL509" s="21">
        <f t="shared" si="1172"/>
        <v>0</v>
      </c>
      <c r="AM509" s="21">
        <f t="shared" si="1172"/>
        <v>0</v>
      </c>
      <c r="AN509" s="21">
        <f t="shared" si="1172"/>
        <v>0</v>
      </c>
      <c r="AO509" s="21">
        <f t="shared" si="1172"/>
        <v>0</v>
      </c>
      <c r="AP509" s="21">
        <f t="shared" si="1172"/>
        <v>0</v>
      </c>
      <c r="AQ509" s="21">
        <f t="shared" si="1172"/>
        <v>0</v>
      </c>
    </row>
    <row r="510" spans="1:47" s="68" customFormat="1" x14ac:dyDescent="0.25">
      <c r="A510" s="70"/>
      <c r="F510" s="95"/>
      <c r="H510" s="71"/>
      <c r="I510" s="71"/>
      <c r="L510" s="69">
        <f>+SUM(L503:L509)</f>
        <v>17.823920653085402</v>
      </c>
      <c r="M510" s="69">
        <f t="shared" ref="M510" si="1173">+SUM(M503:M509)</f>
        <v>16.820170231129378</v>
      </c>
      <c r="N510" s="69">
        <f t="shared" ref="N510:AQ510" si="1174">+SUM(N503:N509)</f>
        <v>15.666367125972489</v>
      </c>
      <c r="O510" s="69">
        <f t="shared" si="1174"/>
        <v>15.065867001640711</v>
      </c>
      <c r="P510" s="69">
        <f t="shared" si="1174"/>
        <v>12.88669768091272</v>
      </c>
      <c r="Q510" s="69">
        <f t="shared" si="1174"/>
        <v>11.502247820080388</v>
      </c>
      <c r="R510" s="69">
        <f t="shared" si="1174"/>
        <v>10.629612504454309</v>
      </c>
      <c r="S510" s="69">
        <f t="shared" si="1174"/>
        <v>9.9028794878350332</v>
      </c>
      <c r="T510" s="69">
        <f t="shared" si="1174"/>
        <v>7.8996262539142466</v>
      </c>
      <c r="U510" s="69">
        <f t="shared" si="1174"/>
        <v>6.218510669153269</v>
      </c>
      <c r="V510" s="69">
        <f t="shared" si="1174"/>
        <v>4.0219575617539638</v>
      </c>
      <c r="W510" s="69">
        <f t="shared" si="1174"/>
        <v>3.9000686398241688</v>
      </c>
      <c r="X510" s="69">
        <f t="shared" si="1174"/>
        <v>3.8865886621461452</v>
      </c>
      <c r="Y510" s="69">
        <f t="shared" si="1174"/>
        <v>2.7962941083890716</v>
      </c>
      <c r="Z510" s="69">
        <f t="shared" si="1174"/>
        <v>6.2552203359149294E-2</v>
      </c>
      <c r="AA510" s="69">
        <f t="shared" si="1174"/>
        <v>0</v>
      </c>
      <c r="AB510" s="69">
        <f t="shared" si="1174"/>
        <v>0</v>
      </c>
      <c r="AC510" s="69">
        <f t="shared" si="1174"/>
        <v>0</v>
      </c>
      <c r="AD510" s="69">
        <f t="shared" si="1174"/>
        <v>0</v>
      </c>
      <c r="AE510" s="69">
        <f t="shared" si="1174"/>
        <v>0</v>
      </c>
      <c r="AF510" s="69">
        <f t="shared" si="1174"/>
        <v>0</v>
      </c>
      <c r="AG510" s="69">
        <f t="shared" si="1174"/>
        <v>0</v>
      </c>
      <c r="AH510" s="69">
        <f t="shared" si="1174"/>
        <v>0</v>
      </c>
      <c r="AI510" s="69">
        <f t="shared" si="1174"/>
        <v>0</v>
      </c>
      <c r="AJ510" s="69">
        <f t="shared" si="1174"/>
        <v>0</v>
      </c>
      <c r="AK510" s="69">
        <f t="shared" si="1174"/>
        <v>0</v>
      </c>
      <c r="AL510" s="69">
        <f t="shared" si="1174"/>
        <v>0</v>
      </c>
      <c r="AM510" s="69">
        <f t="shared" si="1174"/>
        <v>0</v>
      </c>
      <c r="AN510" s="69">
        <f t="shared" si="1174"/>
        <v>0</v>
      </c>
      <c r="AO510" s="69">
        <f t="shared" si="1174"/>
        <v>0</v>
      </c>
      <c r="AP510" s="69">
        <f t="shared" si="1174"/>
        <v>0</v>
      </c>
      <c r="AQ510" s="69">
        <f t="shared" si="1174"/>
        <v>0</v>
      </c>
    </row>
    <row r="512" spans="1:47" s="90" customFormat="1" ht="18.75" x14ac:dyDescent="0.3">
      <c r="F512" s="93"/>
      <c r="H512" s="91"/>
      <c r="I512" s="91"/>
      <c r="K512" s="92" t="s">
        <v>462</v>
      </c>
    </row>
    <row r="513" spans="1:47" x14ac:dyDescent="0.25">
      <c r="J513" s="106" t="s">
        <v>348</v>
      </c>
      <c r="K513" s="41" t="s">
        <v>26</v>
      </c>
    </row>
    <row r="514" spans="1:47" x14ac:dyDescent="0.25">
      <c r="H514" s="12"/>
      <c r="I514" s="12"/>
      <c r="J514" s="15"/>
      <c r="K514" s="23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</row>
    <row r="515" spans="1:47" x14ac:dyDescent="0.25">
      <c r="L515" s="40">
        <v>2019</v>
      </c>
      <c r="M515" s="40">
        <v>2020</v>
      </c>
      <c r="N515" s="40">
        <v>2021</v>
      </c>
      <c r="O515" s="40">
        <v>2022</v>
      </c>
      <c r="P515" s="40">
        <v>2023</v>
      </c>
      <c r="Q515" s="40">
        <v>2024</v>
      </c>
      <c r="R515" s="40">
        <v>2025</v>
      </c>
      <c r="S515" s="40">
        <v>2026</v>
      </c>
      <c r="T515" s="40">
        <v>2027</v>
      </c>
      <c r="U515" s="40">
        <v>2028</v>
      </c>
      <c r="V515" s="40">
        <v>2029</v>
      </c>
      <c r="W515" s="40">
        <v>2030</v>
      </c>
      <c r="X515" s="40">
        <v>2031</v>
      </c>
      <c r="Y515" s="40">
        <v>2032</v>
      </c>
      <c r="Z515" s="40">
        <v>2033</v>
      </c>
      <c r="AA515" s="40">
        <v>2034</v>
      </c>
      <c r="AB515" s="40">
        <v>2035</v>
      </c>
      <c r="AC515" s="40">
        <v>2036</v>
      </c>
      <c r="AD515" s="40">
        <v>2037</v>
      </c>
      <c r="AE515" s="40">
        <v>2038</v>
      </c>
      <c r="AF515" s="40">
        <v>2039</v>
      </c>
      <c r="AG515" s="40">
        <v>2040</v>
      </c>
      <c r="AH515" s="40">
        <v>2041</v>
      </c>
      <c r="AI515" s="40">
        <v>2042</v>
      </c>
      <c r="AJ515" s="40">
        <v>2043</v>
      </c>
      <c r="AK515" s="40">
        <v>2044</v>
      </c>
      <c r="AL515" s="40">
        <v>2045</v>
      </c>
      <c r="AM515" s="40">
        <v>2046</v>
      </c>
      <c r="AN515" s="40">
        <v>2047</v>
      </c>
      <c r="AO515" s="40">
        <v>2048</v>
      </c>
      <c r="AP515" s="40">
        <v>2049</v>
      </c>
      <c r="AQ515" s="40">
        <v>2050</v>
      </c>
    </row>
    <row r="516" spans="1:47" x14ac:dyDescent="0.25">
      <c r="H516" s="17" t="str">
        <f>+$H$1</f>
        <v>DIC5</v>
      </c>
      <c r="J516" s="61" t="s">
        <v>72</v>
      </c>
      <c r="K516" s="19" t="s">
        <v>320</v>
      </c>
      <c r="L516" s="21">
        <f>+L529+L542+L555+L568</f>
        <v>0.72675796819485805</v>
      </c>
      <c r="M516" s="21">
        <f t="shared" ref="M516:AQ516" si="1175">+M529+M542+M555+M568</f>
        <v>0.58728001537639796</v>
      </c>
      <c r="N516" s="21">
        <f t="shared" si="1175"/>
        <v>0.45980812676562499</v>
      </c>
      <c r="O516" s="21">
        <f t="shared" si="1175"/>
        <v>0.536969701929635</v>
      </c>
      <c r="P516" s="21">
        <f t="shared" si="1175"/>
        <v>0.51181454520625302</v>
      </c>
      <c r="Q516" s="21">
        <f t="shared" si="1175"/>
        <v>0</v>
      </c>
      <c r="R516" s="21">
        <f t="shared" si="1175"/>
        <v>0</v>
      </c>
      <c r="S516" s="21">
        <f t="shared" si="1175"/>
        <v>0</v>
      </c>
      <c r="T516" s="21">
        <f t="shared" si="1175"/>
        <v>0</v>
      </c>
      <c r="U516" s="21">
        <f t="shared" si="1175"/>
        <v>0</v>
      </c>
      <c r="V516" s="21">
        <f t="shared" si="1175"/>
        <v>0</v>
      </c>
      <c r="W516" s="21">
        <f t="shared" si="1175"/>
        <v>0</v>
      </c>
      <c r="X516" s="21">
        <f t="shared" si="1175"/>
        <v>0</v>
      </c>
      <c r="Y516" s="21">
        <f t="shared" si="1175"/>
        <v>0</v>
      </c>
      <c r="Z516" s="21">
        <f t="shared" si="1175"/>
        <v>0</v>
      </c>
      <c r="AA516" s="21">
        <f t="shared" si="1175"/>
        <v>0</v>
      </c>
      <c r="AB516" s="21">
        <f t="shared" si="1175"/>
        <v>0</v>
      </c>
      <c r="AC516" s="21">
        <f t="shared" si="1175"/>
        <v>0</v>
      </c>
      <c r="AD516" s="21">
        <f t="shared" si="1175"/>
        <v>0</v>
      </c>
      <c r="AE516" s="21">
        <f t="shared" si="1175"/>
        <v>0</v>
      </c>
      <c r="AF516" s="21">
        <f t="shared" si="1175"/>
        <v>0</v>
      </c>
      <c r="AG516" s="21">
        <f t="shared" si="1175"/>
        <v>0</v>
      </c>
      <c r="AH516" s="21">
        <f t="shared" si="1175"/>
        <v>0</v>
      </c>
      <c r="AI516" s="21">
        <f t="shared" si="1175"/>
        <v>0</v>
      </c>
      <c r="AJ516" s="21">
        <f t="shared" si="1175"/>
        <v>0</v>
      </c>
      <c r="AK516" s="21">
        <f t="shared" si="1175"/>
        <v>0</v>
      </c>
      <c r="AL516" s="21">
        <f t="shared" si="1175"/>
        <v>0</v>
      </c>
      <c r="AM516" s="21">
        <f t="shared" si="1175"/>
        <v>0</v>
      </c>
      <c r="AN516" s="21">
        <f t="shared" si="1175"/>
        <v>0</v>
      </c>
      <c r="AO516" s="21">
        <f t="shared" si="1175"/>
        <v>0</v>
      </c>
      <c r="AP516" s="21">
        <f t="shared" si="1175"/>
        <v>0</v>
      </c>
      <c r="AQ516" s="21">
        <f t="shared" si="1175"/>
        <v>0</v>
      </c>
    </row>
    <row r="517" spans="1:47" x14ac:dyDescent="0.25">
      <c r="H517" s="17" t="str">
        <f t="shared" ref="H517:H522" si="1176">+$H$1</f>
        <v>DIC5</v>
      </c>
      <c r="J517" s="61" t="s">
        <v>73</v>
      </c>
      <c r="K517" s="19" t="s">
        <v>322</v>
      </c>
      <c r="L517" s="21">
        <f>+L530+L543+L556+L569</f>
        <v>6.2548740016576803</v>
      </c>
      <c r="M517" s="21">
        <f t="shared" ref="M517:AQ517" si="1177">+M530+M543+M556+M569</f>
        <v>6.2548740016576803</v>
      </c>
      <c r="N517" s="21">
        <f t="shared" si="1177"/>
        <v>6.2548740016576803</v>
      </c>
      <c r="O517" s="21">
        <f t="shared" si="1177"/>
        <v>6.2548740016576803</v>
      </c>
      <c r="P517" s="21">
        <f t="shared" si="1177"/>
        <v>6.2548740016576803</v>
      </c>
      <c r="Q517" s="21">
        <f t="shared" si="1177"/>
        <v>6.2548740016576803</v>
      </c>
      <c r="R517" s="21">
        <f t="shared" si="1177"/>
        <v>6.2548740016576803</v>
      </c>
      <c r="S517" s="21">
        <f t="shared" si="1177"/>
        <v>6.2548740016576803</v>
      </c>
      <c r="T517" s="21">
        <f t="shared" si="1177"/>
        <v>6.2548740016576803</v>
      </c>
      <c r="U517" s="21">
        <f t="shared" si="1177"/>
        <v>5.96092784155939</v>
      </c>
      <c r="V517" s="21">
        <f t="shared" si="1177"/>
        <v>3.7877219265073201</v>
      </c>
      <c r="W517" s="21">
        <f t="shared" si="1177"/>
        <v>1.5220623656853201</v>
      </c>
      <c r="X517" s="21">
        <f t="shared" si="1177"/>
        <v>1.5220623656853201</v>
      </c>
      <c r="Y517" s="21">
        <f t="shared" si="1177"/>
        <v>1.5220623656853201</v>
      </c>
      <c r="Z517" s="21">
        <f t="shared" si="1177"/>
        <v>0</v>
      </c>
      <c r="AA517" s="21">
        <f t="shared" si="1177"/>
        <v>0</v>
      </c>
      <c r="AB517" s="21">
        <f t="shared" si="1177"/>
        <v>0</v>
      </c>
      <c r="AC517" s="21">
        <f t="shared" si="1177"/>
        <v>0</v>
      </c>
      <c r="AD517" s="21">
        <f t="shared" si="1177"/>
        <v>0</v>
      </c>
      <c r="AE517" s="21">
        <f t="shared" si="1177"/>
        <v>0</v>
      </c>
      <c r="AF517" s="21">
        <f t="shared" si="1177"/>
        <v>0</v>
      </c>
      <c r="AG517" s="21">
        <f t="shared" si="1177"/>
        <v>0</v>
      </c>
      <c r="AH517" s="21">
        <f t="shared" si="1177"/>
        <v>0</v>
      </c>
      <c r="AI517" s="21">
        <f t="shared" si="1177"/>
        <v>0</v>
      </c>
      <c r="AJ517" s="21">
        <f t="shared" si="1177"/>
        <v>0</v>
      </c>
      <c r="AK517" s="21">
        <f t="shared" si="1177"/>
        <v>0</v>
      </c>
      <c r="AL517" s="21">
        <f t="shared" si="1177"/>
        <v>0</v>
      </c>
      <c r="AM517" s="21">
        <f t="shared" si="1177"/>
        <v>0</v>
      </c>
      <c r="AN517" s="21">
        <f t="shared" si="1177"/>
        <v>0</v>
      </c>
      <c r="AO517" s="21">
        <f t="shared" si="1177"/>
        <v>0</v>
      </c>
      <c r="AP517" s="21">
        <f t="shared" si="1177"/>
        <v>0</v>
      </c>
      <c r="AQ517" s="21">
        <f t="shared" si="1177"/>
        <v>0</v>
      </c>
    </row>
    <row r="518" spans="1:47" x14ac:dyDescent="0.25">
      <c r="H518" s="17" t="str">
        <f t="shared" si="1176"/>
        <v>DIC5</v>
      </c>
      <c r="J518" s="61" t="s">
        <v>73</v>
      </c>
      <c r="K518" s="19" t="s">
        <v>324</v>
      </c>
      <c r="L518" s="21">
        <f>+L531+L544+L557+L570</f>
        <v>0</v>
      </c>
      <c r="M518" s="21">
        <f t="shared" ref="M518:AQ518" si="1178">+M531+M544+M557+M570</f>
        <v>0</v>
      </c>
      <c r="N518" s="21">
        <f t="shared" si="1178"/>
        <v>0</v>
      </c>
      <c r="O518" s="21">
        <f t="shared" si="1178"/>
        <v>0</v>
      </c>
      <c r="P518" s="21">
        <f t="shared" si="1178"/>
        <v>0</v>
      </c>
      <c r="Q518" s="21">
        <f t="shared" si="1178"/>
        <v>0</v>
      </c>
      <c r="R518" s="21">
        <f t="shared" si="1178"/>
        <v>0</v>
      </c>
      <c r="S518" s="21">
        <f t="shared" si="1178"/>
        <v>0</v>
      </c>
      <c r="T518" s="21">
        <f t="shared" si="1178"/>
        <v>0</v>
      </c>
      <c r="U518" s="21">
        <f t="shared" si="1178"/>
        <v>0</v>
      </c>
      <c r="V518" s="21">
        <f t="shared" si="1178"/>
        <v>0</v>
      </c>
      <c r="W518" s="21">
        <f t="shared" si="1178"/>
        <v>0</v>
      </c>
      <c r="X518" s="21">
        <f t="shared" si="1178"/>
        <v>0</v>
      </c>
      <c r="Y518" s="21">
        <f t="shared" si="1178"/>
        <v>0</v>
      </c>
      <c r="Z518" s="21">
        <f t="shared" si="1178"/>
        <v>0</v>
      </c>
      <c r="AA518" s="21">
        <f t="shared" si="1178"/>
        <v>0</v>
      </c>
      <c r="AB518" s="21">
        <f t="shared" si="1178"/>
        <v>0</v>
      </c>
      <c r="AC518" s="21">
        <f t="shared" si="1178"/>
        <v>0</v>
      </c>
      <c r="AD518" s="21">
        <f t="shared" si="1178"/>
        <v>0</v>
      </c>
      <c r="AE518" s="21">
        <f t="shared" si="1178"/>
        <v>0</v>
      </c>
      <c r="AF518" s="21">
        <f t="shared" si="1178"/>
        <v>0</v>
      </c>
      <c r="AG518" s="21">
        <f t="shared" si="1178"/>
        <v>0</v>
      </c>
      <c r="AH518" s="21">
        <f t="shared" si="1178"/>
        <v>0</v>
      </c>
      <c r="AI518" s="21">
        <f t="shared" si="1178"/>
        <v>0</v>
      </c>
      <c r="AJ518" s="21">
        <f t="shared" si="1178"/>
        <v>0</v>
      </c>
      <c r="AK518" s="21">
        <f t="shared" si="1178"/>
        <v>0</v>
      </c>
      <c r="AL518" s="21">
        <f t="shared" si="1178"/>
        <v>0</v>
      </c>
      <c r="AM518" s="21">
        <f t="shared" si="1178"/>
        <v>0</v>
      </c>
      <c r="AN518" s="21">
        <f t="shared" si="1178"/>
        <v>0</v>
      </c>
      <c r="AO518" s="21">
        <f t="shared" si="1178"/>
        <v>0</v>
      </c>
      <c r="AP518" s="21">
        <f t="shared" si="1178"/>
        <v>0</v>
      </c>
      <c r="AQ518" s="21">
        <f t="shared" si="1178"/>
        <v>0</v>
      </c>
    </row>
    <row r="519" spans="1:47" x14ac:dyDescent="0.25">
      <c r="H519" s="17" t="str">
        <f t="shared" si="1176"/>
        <v>DIC5</v>
      </c>
      <c r="J519" s="61" t="s">
        <v>74</v>
      </c>
      <c r="K519" s="19" t="s">
        <v>326</v>
      </c>
      <c r="L519" s="21">
        <f>+L532+L545+L558+L571</f>
        <v>7.7086534699123396E-2</v>
      </c>
      <c r="M519" s="21">
        <f t="shared" ref="M519:AQ519" si="1179">+M532+M545+M558+M571</f>
        <v>7.28439735993794E-2</v>
      </c>
      <c r="N519" s="21">
        <f t="shared" si="1179"/>
        <v>6.9642040693912194E-2</v>
      </c>
      <c r="O519" s="21">
        <f>+O532+O545+O558+O571</f>
        <v>6.6440107788444905E-2</v>
      </c>
      <c r="P519" s="21">
        <f t="shared" si="1179"/>
        <v>6.3238174882977699E-2</v>
      </c>
      <c r="Q519" s="21">
        <f t="shared" si="1179"/>
        <v>6.0036241977510403E-2</v>
      </c>
      <c r="R519" s="21">
        <f t="shared" si="1179"/>
        <v>5.6834309072043197E-2</v>
      </c>
      <c r="S519" s="21">
        <f t="shared" si="1179"/>
        <v>6.4749844781502299E-3</v>
      </c>
      <c r="T519" s="21">
        <f t="shared" si="1179"/>
        <v>0</v>
      </c>
      <c r="U519" s="21">
        <f t="shared" si="1179"/>
        <v>0</v>
      </c>
      <c r="V519" s="21">
        <f t="shared" si="1179"/>
        <v>0</v>
      </c>
      <c r="W519" s="21">
        <f t="shared" si="1179"/>
        <v>0</v>
      </c>
      <c r="X519" s="21">
        <f t="shared" si="1179"/>
        <v>0</v>
      </c>
      <c r="Y519" s="21">
        <f t="shared" si="1179"/>
        <v>0</v>
      </c>
      <c r="Z519" s="21">
        <f t="shared" si="1179"/>
        <v>0</v>
      </c>
      <c r="AA519" s="21">
        <f t="shared" si="1179"/>
        <v>0</v>
      </c>
      <c r="AB519" s="21">
        <f t="shared" si="1179"/>
        <v>0</v>
      </c>
      <c r="AC519" s="21">
        <f t="shared" si="1179"/>
        <v>0</v>
      </c>
      <c r="AD519" s="21">
        <f t="shared" si="1179"/>
        <v>0</v>
      </c>
      <c r="AE519" s="21">
        <f t="shared" si="1179"/>
        <v>0</v>
      </c>
      <c r="AF519" s="21">
        <f t="shared" si="1179"/>
        <v>0</v>
      </c>
      <c r="AG519" s="21">
        <f t="shared" si="1179"/>
        <v>0</v>
      </c>
      <c r="AH519" s="21">
        <f t="shared" si="1179"/>
        <v>0</v>
      </c>
      <c r="AI519" s="21">
        <f t="shared" si="1179"/>
        <v>0</v>
      </c>
      <c r="AJ519" s="21">
        <f t="shared" si="1179"/>
        <v>0</v>
      </c>
      <c r="AK519" s="21">
        <f t="shared" si="1179"/>
        <v>0</v>
      </c>
      <c r="AL519" s="21">
        <f t="shared" si="1179"/>
        <v>0</v>
      </c>
      <c r="AM519" s="21">
        <f t="shared" si="1179"/>
        <v>0</v>
      </c>
      <c r="AN519" s="21">
        <f t="shared" si="1179"/>
        <v>0</v>
      </c>
      <c r="AO519" s="21">
        <f t="shared" si="1179"/>
        <v>0</v>
      </c>
      <c r="AP519" s="21">
        <f t="shared" si="1179"/>
        <v>0</v>
      </c>
      <c r="AQ519" s="21">
        <f t="shared" si="1179"/>
        <v>0</v>
      </c>
    </row>
    <row r="520" spans="1:47" x14ac:dyDescent="0.25">
      <c r="H520" s="17" t="str">
        <f t="shared" si="1176"/>
        <v>DIC5</v>
      </c>
      <c r="J520" s="61" t="s">
        <v>75</v>
      </c>
      <c r="K520" s="19" t="s">
        <v>328</v>
      </c>
      <c r="L520" s="21">
        <f t="shared" ref="L520:AQ520" si="1180">+L533+L546+L559+L572</f>
        <v>1.758921802478157</v>
      </c>
      <c r="M520" s="21">
        <f t="shared" si="1180"/>
        <v>1.6360887666806569</v>
      </c>
      <c r="N520" s="21">
        <f t="shared" si="1180"/>
        <v>1.506576460955624</v>
      </c>
      <c r="O520" s="21">
        <f t="shared" si="1180"/>
        <v>1.377064155230594</v>
      </c>
      <c r="P520" s="21">
        <f t="shared" si="1180"/>
        <v>1.2475518495055631</v>
      </c>
      <c r="Q520" s="21">
        <f t="shared" si="1180"/>
        <v>1.1087341657633552</v>
      </c>
      <c r="R520" s="21">
        <f t="shared" si="1180"/>
        <v>0.969916482021147</v>
      </c>
      <c r="S520" s="21">
        <f t="shared" si="1180"/>
        <v>0.87403588058397097</v>
      </c>
      <c r="T520" s="21">
        <f t="shared" si="1180"/>
        <v>0.72385867106116097</v>
      </c>
      <c r="U520" s="21">
        <f t="shared" si="1180"/>
        <v>0</v>
      </c>
      <c r="V520" s="21">
        <f t="shared" si="1180"/>
        <v>0</v>
      </c>
      <c r="W520" s="21">
        <f t="shared" si="1180"/>
        <v>0</v>
      </c>
      <c r="X520" s="21">
        <f t="shared" si="1180"/>
        <v>0</v>
      </c>
      <c r="Y520" s="21">
        <f t="shared" si="1180"/>
        <v>0</v>
      </c>
      <c r="Z520" s="21">
        <f t="shared" si="1180"/>
        <v>0</v>
      </c>
      <c r="AA520" s="21">
        <f t="shared" si="1180"/>
        <v>0</v>
      </c>
      <c r="AB520" s="21">
        <f t="shared" si="1180"/>
        <v>0</v>
      </c>
      <c r="AC520" s="21">
        <f t="shared" si="1180"/>
        <v>0</v>
      </c>
      <c r="AD520" s="21">
        <f t="shared" si="1180"/>
        <v>0</v>
      </c>
      <c r="AE520" s="21">
        <f t="shared" si="1180"/>
        <v>0</v>
      </c>
      <c r="AF520" s="21">
        <f t="shared" si="1180"/>
        <v>0</v>
      </c>
      <c r="AG520" s="21">
        <f t="shared" si="1180"/>
        <v>0</v>
      </c>
      <c r="AH520" s="21">
        <f t="shared" si="1180"/>
        <v>0</v>
      </c>
      <c r="AI520" s="21">
        <f t="shared" si="1180"/>
        <v>0</v>
      </c>
      <c r="AJ520" s="21">
        <f t="shared" si="1180"/>
        <v>0</v>
      </c>
      <c r="AK520" s="21">
        <f t="shared" si="1180"/>
        <v>0</v>
      </c>
      <c r="AL520" s="21">
        <f t="shared" si="1180"/>
        <v>0</v>
      </c>
      <c r="AM520" s="21">
        <f t="shared" si="1180"/>
        <v>0</v>
      </c>
      <c r="AN520" s="21">
        <f t="shared" si="1180"/>
        <v>0</v>
      </c>
      <c r="AO520" s="21">
        <f t="shared" si="1180"/>
        <v>0</v>
      </c>
      <c r="AP520" s="21">
        <f t="shared" si="1180"/>
        <v>0</v>
      </c>
      <c r="AQ520" s="21">
        <f t="shared" si="1180"/>
        <v>0</v>
      </c>
    </row>
    <row r="521" spans="1:47" x14ac:dyDescent="0.25">
      <c r="H521" s="17" t="str">
        <f t="shared" si="1176"/>
        <v>DIC5</v>
      </c>
      <c r="J521" s="61" t="s">
        <v>76</v>
      </c>
      <c r="K521" s="19" t="s">
        <v>330</v>
      </c>
      <c r="L521" s="21">
        <f t="shared" ref="L521:AQ521" si="1181">+L534+L547+L560+L573</f>
        <v>0.31858947995719467</v>
      </c>
      <c r="M521" s="21">
        <f t="shared" si="1181"/>
        <v>0.29695340234673873</v>
      </c>
      <c r="N521" s="21">
        <f t="shared" si="1181"/>
        <v>0.28329281792013572</v>
      </c>
      <c r="O521" s="21">
        <f t="shared" si="1181"/>
        <v>0.26963223349353171</v>
      </c>
      <c r="P521" s="21">
        <f t="shared" si="1181"/>
        <v>0.25597164906692871</v>
      </c>
      <c r="Q521" s="21">
        <f t="shared" si="1181"/>
        <v>0.23613422550304269</v>
      </c>
      <c r="R521" s="21">
        <f t="shared" si="1181"/>
        <v>0.21629680193915571</v>
      </c>
      <c r="S521" s="21">
        <f t="shared" si="1181"/>
        <v>0.1997771647940387</v>
      </c>
      <c r="T521" s="21">
        <f t="shared" si="1181"/>
        <v>0.1832575276489207</v>
      </c>
      <c r="U521" s="21">
        <f t="shared" si="1181"/>
        <v>0.1675034269764365</v>
      </c>
      <c r="V521" s="21">
        <f t="shared" si="1181"/>
        <v>0.1517493263039521</v>
      </c>
      <c r="W521" s="21">
        <f t="shared" si="1181"/>
        <v>0.13599522563146782</v>
      </c>
      <c r="X521" s="21">
        <f t="shared" si="1181"/>
        <v>0.12784198482982989</v>
      </c>
      <c r="Y521" s="21">
        <f t="shared" si="1181"/>
        <v>0.1196887440281921</v>
      </c>
      <c r="Z521" s="21">
        <f t="shared" si="1181"/>
        <v>3.5538981795108102E-2</v>
      </c>
      <c r="AA521" s="21">
        <f t="shared" si="1181"/>
        <v>0</v>
      </c>
      <c r="AB521" s="21">
        <f t="shared" si="1181"/>
        <v>0</v>
      </c>
      <c r="AC521" s="21">
        <f t="shared" si="1181"/>
        <v>0</v>
      </c>
      <c r="AD521" s="21">
        <f t="shared" si="1181"/>
        <v>0</v>
      </c>
      <c r="AE521" s="21">
        <f t="shared" si="1181"/>
        <v>0</v>
      </c>
      <c r="AF521" s="21">
        <f t="shared" si="1181"/>
        <v>0</v>
      </c>
      <c r="AG521" s="21">
        <f t="shared" si="1181"/>
        <v>0</v>
      </c>
      <c r="AH521" s="21">
        <f t="shared" si="1181"/>
        <v>0</v>
      </c>
      <c r="AI521" s="21">
        <f t="shared" si="1181"/>
        <v>0</v>
      </c>
      <c r="AJ521" s="21">
        <f t="shared" si="1181"/>
        <v>0</v>
      </c>
      <c r="AK521" s="21">
        <f t="shared" si="1181"/>
        <v>0</v>
      </c>
      <c r="AL521" s="21">
        <f t="shared" si="1181"/>
        <v>0</v>
      </c>
      <c r="AM521" s="21">
        <f t="shared" si="1181"/>
        <v>0</v>
      </c>
      <c r="AN521" s="21">
        <f t="shared" si="1181"/>
        <v>0</v>
      </c>
      <c r="AO521" s="21">
        <f t="shared" si="1181"/>
        <v>0</v>
      </c>
      <c r="AP521" s="21">
        <f t="shared" si="1181"/>
        <v>0</v>
      </c>
      <c r="AQ521" s="21">
        <f t="shared" si="1181"/>
        <v>0</v>
      </c>
    </row>
    <row r="522" spans="1:47" x14ac:dyDescent="0.25">
      <c r="H522" s="17" t="str">
        <f t="shared" si="1176"/>
        <v>DIC5</v>
      </c>
      <c r="J522" s="61" t="s">
        <v>77</v>
      </c>
      <c r="K522" s="19" t="s">
        <v>332</v>
      </c>
      <c r="L522" s="21">
        <f t="shared" ref="L522:AQ522" si="1182">+L697+L578+L683</f>
        <v>0</v>
      </c>
      <c r="M522" s="21">
        <f t="shared" si="1182"/>
        <v>0</v>
      </c>
      <c r="N522" s="21">
        <f t="shared" si="1182"/>
        <v>0</v>
      </c>
      <c r="O522" s="21">
        <f t="shared" si="1182"/>
        <v>0</v>
      </c>
      <c r="P522" s="21">
        <f t="shared" si="1182"/>
        <v>0</v>
      </c>
      <c r="Q522" s="21">
        <f t="shared" si="1182"/>
        <v>0</v>
      </c>
      <c r="R522" s="21">
        <f t="shared" si="1182"/>
        <v>0</v>
      </c>
      <c r="S522" s="21">
        <f t="shared" si="1182"/>
        <v>0</v>
      </c>
      <c r="T522" s="21">
        <f t="shared" si="1182"/>
        <v>0</v>
      </c>
      <c r="U522" s="21">
        <f t="shared" si="1182"/>
        <v>0</v>
      </c>
      <c r="V522" s="21">
        <f t="shared" si="1182"/>
        <v>0</v>
      </c>
      <c r="W522" s="21">
        <f t="shared" si="1182"/>
        <v>0</v>
      </c>
      <c r="X522" s="21">
        <f t="shared" si="1182"/>
        <v>0</v>
      </c>
      <c r="Y522" s="21">
        <f t="shared" si="1182"/>
        <v>0</v>
      </c>
      <c r="Z522" s="21">
        <f t="shared" si="1182"/>
        <v>0</v>
      </c>
      <c r="AA522" s="21">
        <f t="shared" si="1182"/>
        <v>0</v>
      </c>
      <c r="AB522" s="21">
        <f t="shared" si="1182"/>
        <v>0</v>
      </c>
      <c r="AC522" s="21">
        <f t="shared" si="1182"/>
        <v>0</v>
      </c>
      <c r="AD522" s="21">
        <f t="shared" si="1182"/>
        <v>0</v>
      </c>
      <c r="AE522" s="21">
        <f t="shared" si="1182"/>
        <v>0</v>
      </c>
      <c r="AF522" s="21">
        <f t="shared" si="1182"/>
        <v>0</v>
      </c>
      <c r="AG522" s="21">
        <f t="shared" si="1182"/>
        <v>0</v>
      </c>
      <c r="AH522" s="21">
        <f t="shared" si="1182"/>
        <v>0</v>
      </c>
      <c r="AI522" s="21">
        <f t="shared" si="1182"/>
        <v>0</v>
      </c>
      <c r="AJ522" s="21">
        <f t="shared" si="1182"/>
        <v>0</v>
      </c>
      <c r="AK522" s="21">
        <f t="shared" si="1182"/>
        <v>0</v>
      </c>
      <c r="AL522" s="21">
        <f t="shared" si="1182"/>
        <v>0</v>
      </c>
      <c r="AM522" s="21">
        <f t="shared" si="1182"/>
        <v>0</v>
      </c>
      <c r="AN522" s="21">
        <f t="shared" si="1182"/>
        <v>0</v>
      </c>
      <c r="AO522" s="21">
        <f t="shared" si="1182"/>
        <v>0</v>
      </c>
      <c r="AP522" s="21">
        <f t="shared" si="1182"/>
        <v>0</v>
      </c>
      <c r="AQ522" s="21">
        <f t="shared" si="1182"/>
        <v>0</v>
      </c>
    </row>
    <row r="523" spans="1:47" s="68" customFormat="1" x14ac:dyDescent="0.25">
      <c r="A523" s="70"/>
      <c r="F523" s="95"/>
      <c r="H523" s="71"/>
      <c r="I523" s="71"/>
      <c r="L523" s="69">
        <f>+SUM(L516:L522)</f>
        <v>9.1362297869870144</v>
      </c>
      <c r="M523" s="69">
        <f t="shared" ref="M523" si="1183">+SUM(M516:M522)</f>
        <v>8.8480401596608544</v>
      </c>
      <c r="N523" s="69">
        <f t="shared" ref="N523:AQ523" si="1184">+SUM(N516:N522)</f>
        <v>8.5741934479929789</v>
      </c>
      <c r="O523" s="69">
        <f t="shared" si="1184"/>
        <v>8.5049802000998866</v>
      </c>
      <c r="P523" s="69">
        <f t="shared" si="1184"/>
        <v>8.3334502203194027</v>
      </c>
      <c r="Q523" s="69">
        <f t="shared" si="1184"/>
        <v>7.6597786349015884</v>
      </c>
      <c r="R523" s="69">
        <f t="shared" si="1184"/>
        <v>7.4979215946900259</v>
      </c>
      <c r="S523" s="69">
        <f t="shared" si="1184"/>
        <v>7.3351620315138408</v>
      </c>
      <c r="T523" s="69">
        <f t="shared" si="1184"/>
        <v>7.1619902003677618</v>
      </c>
      <c r="U523" s="69">
        <f t="shared" si="1184"/>
        <v>6.1284312685358264</v>
      </c>
      <c r="V523" s="69">
        <f t="shared" si="1184"/>
        <v>3.9394712528112721</v>
      </c>
      <c r="W523" s="69">
        <f t="shared" si="1184"/>
        <v>1.6580575913167879</v>
      </c>
      <c r="X523" s="69">
        <f t="shared" si="1184"/>
        <v>1.6499043505151501</v>
      </c>
      <c r="Y523" s="69">
        <f t="shared" si="1184"/>
        <v>1.6417511097135122</v>
      </c>
      <c r="Z523" s="69">
        <f t="shared" si="1184"/>
        <v>3.5538981795108102E-2</v>
      </c>
      <c r="AA523" s="69">
        <f t="shared" si="1184"/>
        <v>0</v>
      </c>
      <c r="AB523" s="69">
        <f t="shared" si="1184"/>
        <v>0</v>
      </c>
      <c r="AC523" s="69">
        <f t="shared" si="1184"/>
        <v>0</v>
      </c>
      <c r="AD523" s="69">
        <f t="shared" si="1184"/>
        <v>0</v>
      </c>
      <c r="AE523" s="69">
        <f t="shared" si="1184"/>
        <v>0</v>
      </c>
      <c r="AF523" s="69">
        <f t="shared" si="1184"/>
        <v>0</v>
      </c>
      <c r="AG523" s="69">
        <f t="shared" si="1184"/>
        <v>0</v>
      </c>
      <c r="AH523" s="69">
        <f t="shared" si="1184"/>
        <v>0</v>
      </c>
      <c r="AI523" s="69">
        <f t="shared" si="1184"/>
        <v>0</v>
      </c>
      <c r="AJ523" s="69">
        <f t="shared" si="1184"/>
        <v>0</v>
      </c>
      <c r="AK523" s="69">
        <f t="shared" si="1184"/>
        <v>0</v>
      </c>
      <c r="AL523" s="69">
        <f t="shared" si="1184"/>
        <v>0</v>
      </c>
      <c r="AM523" s="69">
        <f t="shared" si="1184"/>
        <v>0</v>
      </c>
      <c r="AN523" s="69">
        <f t="shared" si="1184"/>
        <v>0</v>
      </c>
      <c r="AO523" s="69">
        <f t="shared" si="1184"/>
        <v>0</v>
      </c>
      <c r="AP523" s="69">
        <f t="shared" si="1184"/>
        <v>0</v>
      </c>
      <c r="AQ523" s="69">
        <f t="shared" si="1184"/>
        <v>0</v>
      </c>
    </row>
    <row r="525" spans="1:47" ht="18.75" x14ac:dyDescent="0.3">
      <c r="K525" s="34" t="s">
        <v>477</v>
      </c>
    </row>
    <row r="526" spans="1:47" x14ac:dyDescent="0.25">
      <c r="J526" s="106" t="s">
        <v>348</v>
      </c>
      <c r="K526" s="56" t="s">
        <v>389</v>
      </c>
    </row>
    <row r="527" spans="1:47" x14ac:dyDescent="0.25">
      <c r="H527" s="12"/>
      <c r="I527" s="12"/>
      <c r="J527" s="15"/>
      <c r="K527" s="23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</row>
    <row r="528" spans="1:47" x14ac:dyDescent="0.25">
      <c r="L528" s="55">
        <v>2019</v>
      </c>
      <c r="M528" s="55">
        <v>2020</v>
      </c>
      <c r="N528" s="55">
        <v>2021</v>
      </c>
      <c r="O528" s="55">
        <v>2022</v>
      </c>
      <c r="P528" s="55">
        <v>2023</v>
      </c>
      <c r="Q528" s="55">
        <v>2024</v>
      </c>
      <c r="R528" s="55">
        <v>2025</v>
      </c>
      <c r="S528" s="55">
        <v>2026</v>
      </c>
      <c r="T528" s="55">
        <v>2027</v>
      </c>
      <c r="U528" s="55">
        <v>2028</v>
      </c>
      <c r="V528" s="55">
        <v>2029</v>
      </c>
      <c r="W528" s="55">
        <v>2030</v>
      </c>
      <c r="X528" s="55">
        <v>2031</v>
      </c>
      <c r="Y528" s="55">
        <v>2032</v>
      </c>
      <c r="Z528" s="55">
        <v>2033</v>
      </c>
      <c r="AA528" s="55">
        <v>2034</v>
      </c>
      <c r="AB528" s="55">
        <v>2035</v>
      </c>
      <c r="AC528" s="55">
        <v>2036</v>
      </c>
      <c r="AD528" s="55">
        <v>2037</v>
      </c>
      <c r="AE528" s="55">
        <v>2038</v>
      </c>
      <c r="AF528" s="55">
        <v>2039</v>
      </c>
      <c r="AG528" s="55">
        <v>2040</v>
      </c>
      <c r="AH528" s="55">
        <v>2041</v>
      </c>
      <c r="AI528" s="55">
        <v>2042</v>
      </c>
      <c r="AJ528" s="55">
        <v>2043</v>
      </c>
      <c r="AK528" s="55">
        <v>2044</v>
      </c>
      <c r="AL528" s="55">
        <v>2045</v>
      </c>
      <c r="AM528" s="55">
        <v>2046</v>
      </c>
      <c r="AN528" s="55">
        <v>2047</v>
      </c>
      <c r="AO528" s="55">
        <v>2048</v>
      </c>
      <c r="AP528" s="55">
        <v>2049</v>
      </c>
      <c r="AQ528" s="55">
        <v>2050</v>
      </c>
    </row>
    <row r="529" spans="1:47" x14ac:dyDescent="0.25">
      <c r="H529" s="17" t="str">
        <f>+$H$1</f>
        <v>DIC5</v>
      </c>
      <c r="J529" s="24" t="s">
        <v>72</v>
      </c>
      <c r="K529" s="54" t="s">
        <v>210</v>
      </c>
      <c r="L529" s="21">
        <f>+SUMIFS(Resultados_Dic3!H$3:H$99980,Resultados_Dic3!$F$3:$F$99980,Produccion_PJ!$K529,Resultados_Dic3!$D$3:$D$99980,Produccion_PJ!$K$422,Resultados_Dic3!$E$3:$E$99980,Produccion_PJ!$J529,Resultados_Dic3!$A$3:$A$99980,Produccion_PJ!$H529)</f>
        <v>0.72675796819485805</v>
      </c>
      <c r="M529" s="21">
        <f>+SUMIFS(Resultados_Dic3!I$3:I$99980,Resultados_Dic3!$F$3:$F$99980,Produccion_PJ!$K529,Resultados_Dic3!$D$3:$D$99980,Produccion_PJ!$K$422,Resultados_Dic3!$E$3:$E$99980,Produccion_PJ!$J529,Resultados_Dic3!$A$3:$A$99980,Produccion_PJ!$H529)</f>
        <v>0.58728001537639796</v>
      </c>
      <c r="N529" s="21">
        <f>+SUMIFS(Resultados_Dic3!J$3:J$99980,Resultados_Dic3!$F$3:$F$99980,Produccion_PJ!$K529,Resultados_Dic3!$D$3:$D$99980,Produccion_PJ!$K$422,Resultados_Dic3!$E$3:$E$99980,Produccion_PJ!$J529,Resultados_Dic3!$A$3:$A$99980,Produccion_PJ!$H529)</f>
        <v>0.45980812676562499</v>
      </c>
      <c r="O529" s="21">
        <f>+SUMIFS(Resultados_Dic3!K$3:K$99980,Resultados_Dic3!$F$3:$F$99980,Produccion_PJ!$K529,Resultados_Dic3!$D$3:$D$99980,Produccion_PJ!$K$422,Resultados_Dic3!$E$3:$E$99980,Produccion_PJ!$J529,Resultados_Dic3!$A$3:$A$99980,Produccion_PJ!$H529)</f>
        <v>0.536969701929635</v>
      </c>
      <c r="P529" s="21">
        <f>+SUMIFS(Resultados_Dic3!L$3:L$99980,Resultados_Dic3!$F$3:$F$99980,Produccion_PJ!$K529,Resultados_Dic3!$D$3:$D$99980,Produccion_PJ!$K$422,Resultados_Dic3!$E$3:$E$99980,Produccion_PJ!$J529,Resultados_Dic3!$A$3:$A$99980,Produccion_PJ!$H529)</f>
        <v>0.51181454520625302</v>
      </c>
      <c r="Q529" s="21">
        <f>+SUMIFS(Resultados_Dic3!M$3:M$99980,Resultados_Dic3!$F$3:$F$99980,Produccion_PJ!$K529,Resultados_Dic3!$D$3:$D$99980,Produccion_PJ!$K$422,Resultados_Dic3!$E$3:$E$99980,Produccion_PJ!$J529,Resultados_Dic3!$A$3:$A$99980,Produccion_PJ!$H529)</f>
        <v>0</v>
      </c>
      <c r="R529" s="21">
        <f>+SUMIFS(Resultados_Dic3!N$3:N$99980,Resultados_Dic3!$F$3:$F$99980,Produccion_PJ!$K529,Resultados_Dic3!$D$3:$D$99980,Produccion_PJ!$K$422,Resultados_Dic3!$E$3:$E$99980,Produccion_PJ!$J529,Resultados_Dic3!$A$3:$A$99980,Produccion_PJ!$H529)</f>
        <v>0</v>
      </c>
      <c r="S529" s="21">
        <f>+SUMIFS(Resultados_Dic3!O$3:O$99980,Resultados_Dic3!$F$3:$F$99980,Produccion_PJ!$K529,Resultados_Dic3!$D$3:$D$99980,Produccion_PJ!$K$422,Resultados_Dic3!$E$3:$E$99980,Produccion_PJ!$J529,Resultados_Dic3!$A$3:$A$99980,Produccion_PJ!$H529)</f>
        <v>0</v>
      </c>
      <c r="T529" s="21">
        <f>+SUMIFS(Resultados_Dic3!P$3:P$99980,Resultados_Dic3!$F$3:$F$99980,Produccion_PJ!$K529,Resultados_Dic3!$D$3:$D$99980,Produccion_PJ!$K$422,Resultados_Dic3!$E$3:$E$99980,Produccion_PJ!$J529,Resultados_Dic3!$A$3:$A$99980,Produccion_PJ!$H529)</f>
        <v>0</v>
      </c>
      <c r="U529" s="21">
        <f>+SUMIFS(Resultados_Dic3!Q$3:Q$99980,Resultados_Dic3!$F$3:$F$99980,Produccion_PJ!$K529,Resultados_Dic3!$D$3:$D$99980,Produccion_PJ!$K$422,Resultados_Dic3!$E$3:$E$99980,Produccion_PJ!$J529,Resultados_Dic3!$A$3:$A$99980,Produccion_PJ!$H529)</f>
        <v>0</v>
      </c>
      <c r="V529" s="21">
        <f>+SUMIFS(Resultados_Dic3!R$3:R$99980,Resultados_Dic3!$F$3:$F$99980,Produccion_PJ!$K529,Resultados_Dic3!$D$3:$D$99980,Produccion_PJ!$K$422,Resultados_Dic3!$E$3:$E$99980,Produccion_PJ!$J529,Resultados_Dic3!$A$3:$A$99980,Produccion_PJ!$H529)</f>
        <v>0</v>
      </c>
      <c r="W529" s="21">
        <f>+SUMIFS(Resultados_Dic3!S$3:S$99980,Resultados_Dic3!$F$3:$F$99980,Produccion_PJ!$K529,Resultados_Dic3!$D$3:$D$99980,Produccion_PJ!$K$422,Resultados_Dic3!$E$3:$E$99980,Produccion_PJ!$J529,Resultados_Dic3!$A$3:$A$99980,Produccion_PJ!$H529)</f>
        <v>0</v>
      </c>
      <c r="X529" s="21">
        <f>+SUMIFS(Resultados_Dic3!T$3:T$99980,Resultados_Dic3!$F$3:$F$99980,Produccion_PJ!$K529,Resultados_Dic3!$D$3:$D$99980,Produccion_PJ!$K$422,Resultados_Dic3!$E$3:$E$99980,Produccion_PJ!$J529,Resultados_Dic3!$A$3:$A$99980,Produccion_PJ!$H529)</f>
        <v>0</v>
      </c>
      <c r="Y529" s="21">
        <f>+SUMIFS(Resultados_Dic3!U$3:U$99980,Resultados_Dic3!$F$3:$F$99980,Produccion_PJ!$K529,Resultados_Dic3!$D$3:$D$99980,Produccion_PJ!$K$422,Resultados_Dic3!$E$3:$E$99980,Produccion_PJ!$J529,Resultados_Dic3!$A$3:$A$99980,Produccion_PJ!$H529)</f>
        <v>0</v>
      </c>
      <c r="Z529" s="21">
        <f>+SUMIFS(Resultados_Dic3!V$3:V$99980,Resultados_Dic3!$F$3:$F$99980,Produccion_PJ!$K529,Resultados_Dic3!$D$3:$D$99980,Produccion_PJ!$K$422,Resultados_Dic3!$E$3:$E$99980,Produccion_PJ!$J529,Resultados_Dic3!$A$3:$A$99980,Produccion_PJ!$H529)</f>
        <v>0</v>
      </c>
      <c r="AA529" s="21">
        <f>+SUMIFS(Resultados_Dic3!W$3:W$99980,Resultados_Dic3!$F$3:$F$99980,Produccion_PJ!$K529,Resultados_Dic3!$D$3:$D$99980,Produccion_PJ!$K$422,Resultados_Dic3!$E$3:$E$99980,Produccion_PJ!$J529,Resultados_Dic3!$A$3:$A$99980,Produccion_PJ!$H529)</f>
        <v>0</v>
      </c>
      <c r="AB529" s="21">
        <f>+SUMIFS(Resultados_Dic3!X$3:X$99980,Resultados_Dic3!$F$3:$F$99980,Produccion_PJ!$K529,Resultados_Dic3!$D$3:$D$99980,Produccion_PJ!$K$422,Resultados_Dic3!$E$3:$E$99980,Produccion_PJ!$J529,Resultados_Dic3!$A$3:$A$99980,Produccion_PJ!$H529)</f>
        <v>0</v>
      </c>
      <c r="AC529" s="21">
        <f>+SUMIFS(Resultados_Dic3!Y$3:Y$99980,Resultados_Dic3!$F$3:$F$99980,Produccion_PJ!$K529,Resultados_Dic3!$D$3:$D$99980,Produccion_PJ!$K$422,Resultados_Dic3!$E$3:$E$99980,Produccion_PJ!$J529,Resultados_Dic3!$A$3:$A$99980,Produccion_PJ!$H529)</f>
        <v>0</v>
      </c>
      <c r="AD529" s="21">
        <f>+SUMIFS(Resultados_Dic3!Z$3:Z$99980,Resultados_Dic3!$F$3:$F$99980,Produccion_PJ!$K529,Resultados_Dic3!$D$3:$D$99980,Produccion_PJ!$K$422,Resultados_Dic3!$E$3:$E$99980,Produccion_PJ!$J529,Resultados_Dic3!$A$3:$A$99980,Produccion_PJ!$H529)</f>
        <v>0</v>
      </c>
      <c r="AE529" s="21">
        <f>+SUMIFS(Resultados_Dic3!AA$3:AA$99980,Resultados_Dic3!$F$3:$F$99980,Produccion_PJ!$K529,Resultados_Dic3!$D$3:$D$99980,Produccion_PJ!$K$422,Resultados_Dic3!$E$3:$E$99980,Produccion_PJ!$J529,Resultados_Dic3!$A$3:$A$99980,Produccion_PJ!$H529)</f>
        <v>0</v>
      </c>
      <c r="AF529" s="21">
        <f>+SUMIFS(Resultados_Dic3!AB$3:AB$99980,Resultados_Dic3!$F$3:$F$99980,Produccion_PJ!$K529,Resultados_Dic3!$D$3:$D$99980,Produccion_PJ!$K$422,Resultados_Dic3!$E$3:$E$99980,Produccion_PJ!$J529,Resultados_Dic3!$A$3:$A$99980,Produccion_PJ!$H529)</f>
        <v>0</v>
      </c>
      <c r="AG529" s="21">
        <f>+SUMIFS(Resultados_Dic3!AC$3:AC$99980,Resultados_Dic3!$F$3:$F$99980,Produccion_PJ!$K529,Resultados_Dic3!$D$3:$D$99980,Produccion_PJ!$K$422,Resultados_Dic3!$E$3:$E$99980,Produccion_PJ!$J529,Resultados_Dic3!$A$3:$A$99980,Produccion_PJ!$H529)</f>
        <v>0</v>
      </c>
      <c r="AH529" s="21">
        <f>+SUMIFS(Resultados_Dic3!AD$3:AD$99980,Resultados_Dic3!$F$3:$F$99980,Produccion_PJ!$K529,Resultados_Dic3!$D$3:$D$99980,Produccion_PJ!$K$422,Resultados_Dic3!$E$3:$E$99980,Produccion_PJ!$J529,Resultados_Dic3!$A$3:$A$99980,Produccion_PJ!$H529)</f>
        <v>0</v>
      </c>
      <c r="AI529" s="21">
        <f>+SUMIFS(Resultados_Dic3!AE$3:AE$99980,Resultados_Dic3!$F$3:$F$99980,Produccion_PJ!$K529,Resultados_Dic3!$D$3:$D$99980,Produccion_PJ!$K$422,Resultados_Dic3!$E$3:$E$99980,Produccion_PJ!$J529,Resultados_Dic3!$A$3:$A$99980,Produccion_PJ!$H529)</f>
        <v>0</v>
      </c>
      <c r="AJ529" s="21">
        <f>+SUMIFS(Resultados_Dic3!AF$3:AF$99980,Resultados_Dic3!$F$3:$F$99980,Produccion_PJ!$K529,Resultados_Dic3!$D$3:$D$99980,Produccion_PJ!$K$422,Resultados_Dic3!$E$3:$E$99980,Produccion_PJ!$J529,Resultados_Dic3!$A$3:$A$99980,Produccion_PJ!$H529)</f>
        <v>0</v>
      </c>
      <c r="AK529" s="21">
        <f>+SUMIFS(Resultados_Dic3!AG$3:AG$99980,Resultados_Dic3!$F$3:$F$99980,Produccion_PJ!$K529,Resultados_Dic3!$D$3:$D$99980,Produccion_PJ!$K$422,Resultados_Dic3!$E$3:$E$99980,Produccion_PJ!$J529,Resultados_Dic3!$A$3:$A$99980,Produccion_PJ!$H529)</f>
        <v>0</v>
      </c>
      <c r="AL529" s="21">
        <f>+SUMIFS(Resultados_Dic3!AH$3:AH$99980,Resultados_Dic3!$F$3:$F$99980,Produccion_PJ!$K529,Resultados_Dic3!$D$3:$D$99980,Produccion_PJ!$K$422,Resultados_Dic3!$E$3:$E$99980,Produccion_PJ!$J529,Resultados_Dic3!$A$3:$A$99980,Produccion_PJ!$H529)</f>
        <v>0</v>
      </c>
      <c r="AM529" s="21">
        <f>+SUMIFS(Resultados_Dic3!AI$3:AI$99980,Resultados_Dic3!$F$3:$F$99980,Produccion_PJ!$K529,Resultados_Dic3!$D$3:$D$99980,Produccion_PJ!$K$422,Resultados_Dic3!$E$3:$E$99980,Produccion_PJ!$J529,Resultados_Dic3!$A$3:$A$99980,Produccion_PJ!$H529)</f>
        <v>0</v>
      </c>
      <c r="AN529" s="21">
        <f>+SUMIFS(Resultados_Dic3!AJ$3:AJ$99980,Resultados_Dic3!$F$3:$F$99980,Produccion_PJ!$K529,Resultados_Dic3!$D$3:$D$99980,Produccion_PJ!$K$422,Resultados_Dic3!$E$3:$E$99980,Produccion_PJ!$J529,Resultados_Dic3!$A$3:$A$99980,Produccion_PJ!$H529)</f>
        <v>0</v>
      </c>
      <c r="AO529" s="21">
        <f>+SUMIFS(Resultados_Dic3!AK$3:AK$99980,Resultados_Dic3!$F$3:$F$99980,Produccion_PJ!$K529,Resultados_Dic3!$D$3:$D$99980,Produccion_PJ!$K$422,Resultados_Dic3!$E$3:$E$99980,Produccion_PJ!$J529,Resultados_Dic3!$A$3:$A$99980,Produccion_PJ!$H529)</f>
        <v>0</v>
      </c>
      <c r="AP529" s="21">
        <f>+SUMIFS(Resultados_Dic3!AL$3:AL$99980,Resultados_Dic3!$F$3:$F$99980,Produccion_PJ!$K529,Resultados_Dic3!$D$3:$D$99980,Produccion_PJ!$K$422,Resultados_Dic3!$E$3:$E$99980,Produccion_PJ!$J529,Resultados_Dic3!$A$3:$A$99980,Produccion_PJ!$H529)</f>
        <v>0</v>
      </c>
      <c r="AQ529" s="21">
        <f>+SUMIFS(Resultados_Dic3!AM$3:AM$99980,Resultados_Dic3!$F$3:$F$99980,Produccion_PJ!$K529,Resultados_Dic3!$D$3:$D$99980,Produccion_PJ!$K$422,Resultados_Dic3!$E$3:$E$99980,Produccion_PJ!$J529,Resultados_Dic3!$A$3:$A$99980,Produccion_PJ!$H529)</f>
        <v>0</v>
      </c>
    </row>
    <row r="530" spans="1:47" x14ac:dyDescent="0.25">
      <c r="H530" s="17" t="str">
        <f t="shared" ref="H530:H535" si="1185">+$H$1</f>
        <v>DIC5</v>
      </c>
      <c r="J530" s="24" t="s">
        <v>73</v>
      </c>
      <c r="K530" s="54" t="s">
        <v>211</v>
      </c>
      <c r="L530" s="21">
        <f>+SUMIFS(Resultados_Dic3!H$3:H$99980,Resultados_Dic3!$F$3:$F$99980,Produccion_PJ!$K530,Resultados_Dic3!$D$3:$D$99980,Produccion_PJ!$K$422,Resultados_Dic3!$E$3:$E$99980,Produccion_PJ!$J530,Resultados_Dic3!$A$3:$A$99980,Produccion_PJ!$H530)</f>
        <v>4.73281163597236</v>
      </c>
      <c r="M530" s="21">
        <f>+SUMIFS(Resultados_Dic3!I$3:I$99980,Resultados_Dic3!$F$3:$F$99980,Produccion_PJ!$K530,Resultados_Dic3!$D$3:$D$99980,Produccion_PJ!$K$422,Resultados_Dic3!$E$3:$E$99980,Produccion_PJ!$J530,Resultados_Dic3!$A$3:$A$99980,Produccion_PJ!$H530)</f>
        <v>4.73281163597236</v>
      </c>
      <c r="N530" s="21">
        <f>+SUMIFS(Resultados_Dic3!J$3:J$99980,Resultados_Dic3!$F$3:$F$99980,Produccion_PJ!$K530,Resultados_Dic3!$D$3:$D$99980,Produccion_PJ!$K$422,Resultados_Dic3!$E$3:$E$99980,Produccion_PJ!$J530,Resultados_Dic3!$A$3:$A$99980,Produccion_PJ!$H530)</f>
        <v>4.73281163597236</v>
      </c>
      <c r="O530" s="21">
        <f>+SUMIFS(Resultados_Dic3!K$3:K$99980,Resultados_Dic3!$F$3:$F$99980,Produccion_PJ!$K530,Resultados_Dic3!$D$3:$D$99980,Produccion_PJ!$K$422,Resultados_Dic3!$E$3:$E$99980,Produccion_PJ!$J530,Resultados_Dic3!$A$3:$A$99980,Produccion_PJ!$H530)</f>
        <v>4.73281163597236</v>
      </c>
      <c r="P530" s="21">
        <f>+SUMIFS(Resultados_Dic3!L$3:L$99980,Resultados_Dic3!$F$3:$F$99980,Produccion_PJ!$K530,Resultados_Dic3!$D$3:$D$99980,Produccion_PJ!$K$422,Resultados_Dic3!$E$3:$E$99980,Produccion_PJ!$J530,Resultados_Dic3!$A$3:$A$99980,Produccion_PJ!$H530)</f>
        <v>4.73281163597236</v>
      </c>
      <c r="Q530" s="21">
        <f>+SUMIFS(Resultados_Dic3!M$3:M$99980,Resultados_Dic3!$F$3:$F$99980,Produccion_PJ!$K530,Resultados_Dic3!$D$3:$D$99980,Produccion_PJ!$K$422,Resultados_Dic3!$E$3:$E$99980,Produccion_PJ!$J530,Resultados_Dic3!$A$3:$A$99980,Produccion_PJ!$H530)</f>
        <v>4.73281163597236</v>
      </c>
      <c r="R530" s="21">
        <f>+SUMIFS(Resultados_Dic3!N$3:N$99980,Resultados_Dic3!$F$3:$F$99980,Produccion_PJ!$K530,Resultados_Dic3!$D$3:$D$99980,Produccion_PJ!$K$422,Resultados_Dic3!$E$3:$E$99980,Produccion_PJ!$J530,Resultados_Dic3!$A$3:$A$99980,Produccion_PJ!$H530)</f>
        <v>4.73281163597236</v>
      </c>
      <c r="S530" s="21">
        <f>+SUMIFS(Resultados_Dic3!O$3:O$99980,Resultados_Dic3!$F$3:$F$99980,Produccion_PJ!$K530,Resultados_Dic3!$D$3:$D$99980,Produccion_PJ!$K$422,Resultados_Dic3!$E$3:$E$99980,Produccion_PJ!$J530,Resultados_Dic3!$A$3:$A$99980,Produccion_PJ!$H530)</f>
        <v>4.73281163597236</v>
      </c>
      <c r="T530" s="21">
        <f>+SUMIFS(Resultados_Dic3!P$3:P$99980,Resultados_Dic3!$F$3:$F$99980,Produccion_PJ!$K530,Resultados_Dic3!$D$3:$D$99980,Produccion_PJ!$K$422,Resultados_Dic3!$E$3:$E$99980,Produccion_PJ!$J530,Resultados_Dic3!$A$3:$A$99980,Produccion_PJ!$H530)</f>
        <v>4.73281163597236</v>
      </c>
      <c r="U530" s="21">
        <f>+SUMIFS(Resultados_Dic3!Q$3:Q$99980,Resultados_Dic3!$F$3:$F$99980,Produccion_PJ!$K530,Resultados_Dic3!$D$3:$D$99980,Produccion_PJ!$K$422,Resultados_Dic3!$E$3:$E$99980,Produccion_PJ!$J530,Resultados_Dic3!$A$3:$A$99980,Produccion_PJ!$H530)</f>
        <v>4.4388654758740698</v>
      </c>
      <c r="V530" s="21">
        <f>+SUMIFS(Resultados_Dic3!R$3:R$99980,Resultados_Dic3!$F$3:$F$99980,Produccion_PJ!$K530,Resultados_Dic3!$D$3:$D$99980,Produccion_PJ!$K$422,Resultados_Dic3!$E$3:$E$99980,Produccion_PJ!$J530,Resultados_Dic3!$A$3:$A$99980,Produccion_PJ!$H530)</f>
        <v>2.2656595608219998</v>
      </c>
      <c r="W530" s="21">
        <f>+SUMIFS(Resultados_Dic3!S$3:S$99980,Resultados_Dic3!$F$3:$F$99980,Produccion_PJ!$K530,Resultados_Dic3!$D$3:$D$99980,Produccion_PJ!$K$422,Resultados_Dic3!$E$3:$E$99980,Produccion_PJ!$J530,Resultados_Dic3!$A$3:$A$99980,Produccion_PJ!$H530)</f>
        <v>0</v>
      </c>
      <c r="X530" s="21">
        <f>+SUMIFS(Resultados_Dic3!T$3:T$99980,Resultados_Dic3!$F$3:$F$99980,Produccion_PJ!$K530,Resultados_Dic3!$D$3:$D$99980,Produccion_PJ!$K$422,Resultados_Dic3!$E$3:$E$99980,Produccion_PJ!$J530,Resultados_Dic3!$A$3:$A$99980,Produccion_PJ!$H530)</f>
        <v>0</v>
      </c>
      <c r="Y530" s="21">
        <f>+SUMIFS(Resultados_Dic3!U$3:U$99980,Resultados_Dic3!$F$3:$F$99980,Produccion_PJ!$K530,Resultados_Dic3!$D$3:$D$99980,Produccion_PJ!$K$422,Resultados_Dic3!$E$3:$E$99980,Produccion_PJ!$J530,Resultados_Dic3!$A$3:$A$99980,Produccion_PJ!$H530)</f>
        <v>0</v>
      </c>
      <c r="Z530" s="21">
        <f>+SUMIFS(Resultados_Dic3!V$3:V$99980,Resultados_Dic3!$F$3:$F$99980,Produccion_PJ!$K530,Resultados_Dic3!$D$3:$D$99980,Produccion_PJ!$K$422,Resultados_Dic3!$E$3:$E$99980,Produccion_PJ!$J530,Resultados_Dic3!$A$3:$A$99980,Produccion_PJ!$H530)</f>
        <v>0</v>
      </c>
      <c r="AA530" s="21">
        <f>+SUMIFS(Resultados_Dic3!W$3:W$99980,Resultados_Dic3!$F$3:$F$99980,Produccion_PJ!$K530,Resultados_Dic3!$D$3:$D$99980,Produccion_PJ!$K$422,Resultados_Dic3!$E$3:$E$99980,Produccion_PJ!$J530,Resultados_Dic3!$A$3:$A$99980,Produccion_PJ!$H530)</f>
        <v>0</v>
      </c>
      <c r="AB530" s="21">
        <f>+SUMIFS(Resultados_Dic3!X$3:X$99980,Resultados_Dic3!$F$3:$F$99980,Produccion_PJ!$K530,Resultados_Dic3!$D$3:$D$99980,Produccion_PJ!$K$422,Resultados_Dic3!$E$3:$E$99980,Produccion_PJ!$J530,Resultados_Dic3!$A$3:$A$99980,Produccion_PJ!$H530)</f>
        <v>0</v>
      </c>
      <c r="AC530" s="21">
        <f>+SUMIFS(Resultados_Dic3!Y$3:Y$99980,Resultados_Dic3!$F$3:$F$99980,Produccion_PJ!$K530,Resultados_Dic3!$D$3:$D$99980,Produccion_PJ!$K$422,Resultados_Dic3!$E$3:$E$99980,Produccion_PJ!$J530,Resultados_Dic3!$A$3:$A$99980,Produccion_PJ!$H530)</f>
        <v>0</v>
      </c>
      <c r="AD530" s="21">
        <f>+SUMIFS(Resultados_Dic3!Z$3:Z$99980,Resultados_Dic3!$F$3:$F$99980,Produccion_PJ!$K530,Resultados_Dic3!$D$3:$D$99980,Produccion_PJ!$K$422,Resultados_Dic3!$E$3:$E$99980,Produccion_PJ!$J530,Resultados_Dic3!$A$3:$A$99980,Produccion_PJ!$H530)</f>
        <v>0</v>
      </c>
      <c r="AE530" s="21">
        <f>+SUMIFS(Resultados_Dic3!AA$3:AA$99980,Resultados_Dic3!$F$3:$F$99980,Produccion_PJ!$K530,Resultados_Dic3!$D$3:$D$99980,Produccion_PJ!$K$422,Resultados_Dic3!$E$3:$E$99980,Produccion_PJ!$J530,Resultados_Dic3!$A$3:$A$99980,Produccion_PJ!$H530)</f>
        <v>0</v>
      </c>
      <c r="AF530" s="21">
        <f>+SUMIFS(Resultados_Dic3!AB$3:AB$99980,Resultados_Dic3!$F$3:$F$99980,Produccion_PJ!$K530,Resultados_Dic3!$D$3:$D$99980,Produccion_PJ!$K$422,Resultados_Dic3!$E$3:$E$99980,Produccion_PJ!$J530,Resultados_Dic3!$A$3:$A$99980,Produccion_PJ!$H530)</f>
        <v>0</v>
      </c>
      <c r="AG530" s="21">
        <f>+SUMIFS(Resultados_Dic3!AC$3:AC$99980,Resultados_Dic3!$F$3:$F$99980,Produccion_PJ!$K530,Resultados_Dic3!$D$3:$D$99980,Produccion_PJ!$K$422,Resultados_Dic3!$E$3:$E$99980,Produccion_PJ!$J530,Resultados_Dic3!$A$3:$A$99980,Produccion_PJ!$H530)</f>
        <v>0</v>
      </c>
      <c r="AH530" s="21">
        <f>+SUMIFS(Resultados_Dic3!AD$3:AD$99980,Resultados_Dic3!$F$3:$F$99980,Produccion_PJ!$K530,Resultados_Dic3!$D$3:$D$99980,Produccion_PJ!$K$422,Resultados_Dic3!$E$3:$E$99980,Produccion_PJ!$J530,Resultados_Dic3!$A$3:$A$99980,Produccion_PJ!$H530)</f>
        <v>0</v>
      </c>
      <c r="AI530" s="21">
        <f>+SUMIFS(Resultados_Dic3!AE$3:AE$99980,Resultados_Dic3!$F$3:$F$99980,Produccion_PJ!$K530,Resultados_Dic3!$D$3:$D$99980,Produccion_PJ!$K$422,Resultados_Dic3!$E$3:$E$99980,Produccion_PJ!$J530,Resultados_Dic3!$A$3:$A$99980,Produccion_PJ!$H530)</f>
        <v>0</v>
      </c>
      <c r="AJ530" s="21">
        <f>+SUMIFS(Resultados_Dic3!AF$3:AF$99980,Resultados_Dic3!$F$3:$F$99980,Produccion_PJ!$K530,Resultados_Dic3!$D$3:$D$99980,Produccion_PJ!$K$422,Resultados_Dic3!$E$3:$E$99980,Produccion_PJ!$J530,Resultados_Dic3!$A$3:$A$99980,Produccion_PJ!$H530)</f>
        <v>0</v>
      </c>
      <c r="AK530" s="21">
        <f>+SUMIFS(Resultados_Dic3!AG$3:AG$99980,Resultados_Dic3!$F$3:$F$99980,Produccion_PJ!$K530,Resultados_Dic3!$D$3:$D$99980,Produccion_PJ!$K$422,Resultados_Dic3!$E$3:$E$99980,Produccion_PJ!$J530,Resultados_Dic3!$A$3:$A$99980,Produccion_PJ!$H530)</f>
        <v>0</v>
      </c>
      <c r="AL530" s="21">
        <f>+SUMIFS(Resultados_Dic3!AH$3:AH$99980,Resultados_Dic3!$F$3:$F$99980,Produccion_PJ!$K530,Resultados_Dic3!$D$3:$D$99980,Produccion_PJ!$K$422,Resultados_Dic3!$E$3:$E$99980,Produccion_PJ!$J530,Resultados_Dic3!$A$3:$A$99980,Produccion_PJ!$H530)</f>
        <v>0</v>
      </c>
      <c r="AM530" s="21">
        <f>+SUMIFS(Resultados_Dic3!AI$3:AI$99980,Resultados_Dic3!$F$3:$F$99980,Produccion_PJ!$K530,Resultados_Dic3!$D$3:$D$99980,Produccion_PJ!$K$422,Resultados_Dic3!$E$3:$E$99980,Produccion_PJ!$J530,Resultados_Dic3!$A$3:$A$99980,Produccion_PJ!$H530)</f>
        <v>0</v>
      </c>
      <c r="AN530" s="21">
        <f>+SUMIFS(Resultados_Dic3!AJ$3:AJ$99980,Resultados_Dic3!$F$3:$F$99980,Produccion_PJ!$K530,Resultados_Dic3!$D$3:$D$99980,Produccion_PJ!$K$422,Resultados_Dic3!$E$3:$E$99980,Produccion_PJ!$J530,Resultados_Dic3!$A$3:$A$99980,Produccion_PJ!$H530)</f>
        <v>0</v>
      </c>
      <c r="AO530" s="21">
        <f>+SUMIFS(Resultados_Dic3!AK$3:AK$99980,Resultados_Dic3!$F$3:$F$99980,Produccion_PJ!$K530,Resultados_Dic3!$D$3:$D$99980,Produccion_PJ!$K$422,Resultados_Dic3!$E$3:$E$99980,Produccion_PJ!$J530,Resultados_Dic3!$A$3:$A$99980,Produccion_PJ!$H530)</f>
        <v>0</v>
      </c>
      <c r="AP530" s="21">
        <f>+SUMIFS(Resultados_Dic3!AL$3:AL$99980,Resultados_Dic3!$F$3:$F$99980,Produccion_PJ!$K530,Resultados_Dic3!$D$3:$D$99980,Produccion_PJ!$K$422,Resultados_Dic3!$E$3:$E$99980,Produccion_PJ!$J530,Resultados_Dic3!$A$3:$A$99980,Produccion_PJ!$H530)</f>
        <v>0</v>
      </c>
      <c r="AQ530" s="21">
        <f>+SUMIFS(Resultados_Dic3!AM$3:AM$99980,Resultados_Dic3!$F$3:$F$99980,Produccion_PJ!$K530,Resultados_Dic3!$D$3:$D$99980,Produccion_PJ!$K$422,Resultados_Dic3!$E$3:$E$99980,Produccion_PJ!$J530,Resultados_Dic3!$A$3:$A$99980,Produccion_PJ!$H530)</f>
        <v>0</v>
      </c>
    </row>
    <row r="531" spans="1:47" x14ac:dyDescent="0.25">
      <c r="H531" s="17" t="str">
        <f t="shared" si="1185"/>
        <v>DIC5</v>
      </c>
      <c r="J531" s="24"/>
      <c r="K531" s="54"/>
      <c r="L531" s="21">
        <f>+SUMIFS(Resultados_Dic3!H$3:H$99980,Resultados_Dic3!$F$3:$F$99980,Produccion_PJ!$K531,Resultados_Dic3!$D$3:$D$99980,Produccion_PJ!$K$422,Resultados_Dic3!$E$3:$E$99980,Produccion_PJ!$J531,Resultados_Dic3!$A$3:$A$99980,Produccion_PJ!$H531)</f>
        <v>0</v>
      </c>
      <c r="M531" s="21">
        <f>+SUMIFS(Resultados_Dic3!I$3:I$99980,Resultados_Dic3!$F$3:$F$99980,Produccion_PJ!$K531,Resultados_Dic3!$D$3:$D$99980,Produccion_PJ!$K$422,Resultados_Dic3!$E$3:$E$99980,Produccion_PJ!$J531,Resultados_Dic3!$A$3:$A$99980,Produccion_PJ!$H531)</f>
        <v>0</v>
      </c>
      <c r="N531" s="21">
        <f>+SUMIFS(Resultados_Dic3!J$3:J$99980,Resultados_Dic3!$F$3:$F$99980,Produccion_PJ!$K531,Resultados_Dic3!$D$3:$D$99980,Produccion_PJ!$K$422,Resultados_Dic3!$E$3:$E$99980,Produccion_PJ!$J531,Resultados_Dic3!$A$3:$A$99980,Produccion_PJ!$H531)</f>
        <v>0</v>
      </c>
      <c r="O531" s="21">
        <f>+SUMIFS(Resultados_Dic3!K$3:K$99980,Resultados_Dic3!$F$3:$F$99980,Produccion_PJ!$K531,Resultados_Dic3!$D$3:$D$99980,Produccion_PJ!$K$422,Resultados_Dic3!$E$3:$E$99980,Produccion_PJ!$J531,Resultados_Dic3!$A$3:$A$99980,Produccion_PJ!$H531)</f>
        <v>0</v>
      </c>
      <c r="P531" s="21">
        <f>+SUMIFS(Resultados_Dic3!L$3:L$99980,Resultados_Dic3!$F$3:$F$99980,Produccion_PJ!$K531,Resultados_Dic3!$D$3:$D$99980,Produccion_PJ!$K$422,Resultados_Dic3!$E$3:$E$99980,Produccion_PJ!$J531,Resultados_Dic3!$A$3:$A$99980,Produccion_PJ!$H531)</f>
        <v>0</v>
      </c>
      <c r="Q531" s="21">
        <f>+SUMIFS(Resultados_Dic3!M$3:M$99980,Resultados_Dic3!$F$3:$F$99980,Produccion_PJ!$K531,Resultados_Dic3!$D$3:$D$99980,Produccion_PJ!$K$422,Resultados_Dic3!$E$3:$E$99980,Produccion_PJ!$J531,Resultados_Dic3!$A$3:$A$99980,Produccion_PJ!$H531)</f>
        <v>0</v>
      </c>
      <c r="R531" s="21">
        <f>+SUMIFS(Resultados_Dic3!N$3:N$99980,Resultados_Dic3!$F$3:$F$99980,Produccion_PJ!$K531,Resultados_Dic3!$D$3:$D$99980,Produccion_PJ!$K$422,Resultados_Dic3!$E$3:$E$99980,Produccion_PJ!$J531,Resultados_Dic3!$A$3:$A$99980,Produccion_PJ!$H531)</f>
        <v>0</v>
      </c>
      <c r="S531" s="21">
        <f>+SUMIFS(Resultados_Dic3!O$3:O$99980,Resultados_Dic3!$F$3:$F$99980,Produccion_PJ!$K531,Resultados_Dic3!$D$3:$D$99980,Produccion_PJ!$K$422,Resultados_Dic3!$E$3:$E$99980,Produccion_PJ!$J531,Resultados_Dic3!$A$3:$A$99980,Produccion_PJ!$H531)</f>
        <v>0</v>
      </c>
      <c r="T531" s="21">
        <f>+SUMIFS(Resultados_Dic3!P$3:P$99980,Resultados_Dic3!$F$3:$F$99980,Produccion_PJ!$K531,Resultados_Dic3!$D$3:$D$99980,Produccion_PJ!$K$422,Resultados_Dic3!$E$3:$E$99980,Produccion_PJ!$J531,Resultados_Dic3!$A$3:$A$99980,Produccion_PJ!$H531)</f>
        <v>0</v>
      </c>
      <c r="U531" s="21">
        <f>+SUMIFS(Resultados_Dic3!Q$3:Q$99980,Resultados_Dic3!$F$3:$F$99980,Produccion_PJ!$K531,Resultados_Dic3!$D$3:$D$99980,Produccion_PJ!$K$422,Resultados_Dic3!$E$3:$E$99980,Produccion_PJ!$J531,Resultados_Dic3!$A$3:$A$99980,Produccion_PJ!$H531)</f>
        <v>0</v>
      </c>
      <c r="V531" s="21">
        <f>+SUMIFS(Resultados_Dic3!R$3:R$99980,Resultados_Dic3!$F$3:$F$99980,Produccion_PJ!$K531,Resultados_Dic3!$D$3:$D$99980,Produccion_PJ!$K$422,Resultados_Dic3!$E$3:$E$99980,Produccion_PJ!$J531,Resultados_Dic3!$A$3:$A$99980,Produccion_PJ!$H531)</f>
        <v>0</v>
      </c>
      <c r="W531" s="21">
        <f>+SUMIFS(Resultados_Dic3!S$3:S$99980,Resultados_Dic3!$F$3:$F$99980,Produccion_PJ!$K531,Resultados_Dic3!$D$3:$D$99980,Produccion_PJ!$K$422,Resultados_Dic3!$E$3:$E$99980,Produccion_PJ!$J531,Resultados_Dic3!$A$3:$A$99980,Produccion_PJ!$H531)</f>
        <v>0</v>
      </c>
      <c r="X531" s="21">
        <f>+SUMIFS(Resultados_Dic3!T$3:T$99980,Resultados_Dic3!$F$3:$F$99980,Produccion_PJ!$K531,Resultados_Dic3!$D$3:$D$99980,Produccion_PJ!$K$422,Resultados_Dic3!$E$3:$E$99980,Produccion_PJ!$J531,Resultados_Dic3!$A$3:$A$99980,Produccion_PJ!$H531)</f>
        <v>0</v>
      </c>
      <c r="Y531" s="21">
        <f>+SUMIFS(Resultados_Dic3!U$3:U$99980,Resultados_Dic3!$F$3:$F$99980,Produccion_PJ!$K531,Resultados_Dic3!$D$3:$D$99980,Produccion_PJ!$K$422,Resultados_Dic3!$E$3:$E$99980,Produccion_PJ!$J531,Resultados_Dic3!$A$3:$A$99980,Produccion_PJ!$H531)</f>
        <v>0</v>
      </c>
      <c r="Z531" s="21">
        <f>+SUMIFS(Resultados_Dic3!V$3:V$99980,Resultados_Dic3!$F$3:$F$99980,Produccion_PJ!$K531,Resultados_Dic3!$D$3:$D$99980,Produccion_PJ!$K$422,Resultados_Dic3!$E$3:$E$99980,Produccion_PJ!$J531,Resultados_Dic3!$A$3:$A$99980,Produccion_PJ!$H531)</f>
        <v>0</v>
      </c>
      <c r="AA531" s="21">
        <f>+SUMIFS(Resultados_Dic3!W$3:W$99980,Resultados_Dic3!$F$3:$F$99980,Produccion_PJ!$K531,Resultados_Dic3!$D$3:$D$99980,Produccion_PJ!$K$422,Resultados_Dic3!$E$3:$E$99980,Produccion_PJ!$J531,Resultados_Dic3!$A$3:$A$99980,Produccion_PJ!$H531)</f>
        <v>0</v>
      </c>
      <c r="AB531" s="21">
        <f>+SUMIFS(Resultados_Dic3!X$3:X$99980,Resultados_Dic3!$F$3:$F$99980,Produccion_PJ!$K531,Resultados_Dic3!$D$3:$D$99980,Produccion_PJ!$K$422,Resultados_Dic3!$E$3:$E$99980,Produccion_PJ!$J531,Resultados_Dic3!$A$3:$A$99980,Produccion_PJ!$H531)</f>
        <v>0</v>
      </c>
      <c r="AC531" s="21">
        <f>+SUMIFS(Resultados_Dic3!Y$3:Y$99980,Resultados_Dic3!$F$3:$F$99980,Produccion_PJ!$K531,Resultados_Dic3!$D$3:$D$99980,Produccion_PJ!$K$422,Resultados_Dic3!$E$3:$E$99980,Produccion_PJ!$J531,Resultados_Dic3!$A$3:$A$99980,Produccion_PJ!$H531)</f>
        <v>0</v>
      </c>
      <c r="AD531" s="21">
        <f>+SUMIFS(Resultados_Dic3!Z$3:Z$99980,Resultados_Dic3!$F$3:$F$99980,Produccion_PJ!$K531,Resultados_Dic3!$D$3:$D$99980,Produccion_PJ!$K$422,Resultados_Dic3!$E$3:$E$99980,Produccion_PJ!$J531,Resultados_Dic3!$A$3:$A$99980,Produccion_PJ!$H531)</f>
        <v>0</v>
      </c>
      <c r="AE531" s="21">
        <f>+SUMIFS(Resultados_Dic3!AA$3:AA$99980,Resultados_Dic3!$F$3:$F$99980,Produccion_PJ!$K531,Resultados_Dic3!$D$3:$D$99980,Produccion_PJ!$K$422,Resultados_Dic3!$E$3:$E$99980,Produccion_PJ!$J531,Resultados_Dic3!$A$3:$A$99980,Produccion_PJ!$H531)</f>
        <v>0</v>
      </c>
      <c r="AF531" s="21">
        <f>+SUMIFS(Resultados_Dic3!AB$3:AB$99980,Resultados_Dic3!$F$3:$F$99980,Produccion_PJ!$K531,Resultados_Dic3!$D$3:$D$99980,Produccion_PJ!$K$422,Resultados_Dic3!$E$3:$E$99980,Produccion_PJ!$J531,Resultados_Dic3!$A$3:$A$99980,Produccion_PJ!$H531)</f>
        <v>0</v>
      </c>
      <c r="AG531" s="21">
        <f>+SUMIFS(Resultados_Dic3!AC$3:AC$99980,Resultados_Dic3!$F$3:$F$99980,Produccion_PJ!$K531,Resultados_Dic3!$D$3:$D$99980,Produccion_PJ!$K$422,Resultados_Dic3!$E$3:$E$99980,Produccion_PJ!$J531,Resultados_Dic3!$A$3:$A$99980,Produccion_PJ!$H531)</f>
        <v>0</v>
      </c>
      <c r="AH531" s="21">
        <f>+SUMIFS(Resultados_Dic3!AD$3:AD$99980,Resultados_Dic3!$F$3:$F$99980,Produccion_PJ!$K531,Resultados_Dic3!$D$3:$D$99980,Produccion_PJ!$K$422,Resultados_Dic3!$E$3:$E$99980,Produccion_PJ!$J531,Resultados_Dic3!$A$3:$A$99980,Produccion_PJ!$H531)</f>
        <v>0</v>
      </c>
      <c r="AI531" s="21">
        <f>+SUMIFS(Resultados_Dic3!AE$3:AE$99980,Resultados_Dic3!$F$3:$F$99980,Produccion_PJ!$K531,Resultados_Dic3!$D$3:$D$99980,Produccion_PJ!$K$422,Resultados_Dic3!$E$3:$E$99980,Produccion_PJ!$J531,Resultados_Dic3!$A$3:$A$99980,Produccion_PJ!$H531)</f>
        <v>0</v>
      </c>
      <c r="AJ531" s="21">
        <f>+SUMIFS(Resultados_Dic3!AF$3:AF$99980,Resultados_Dic3!$F$3:$F$99980,Produccion_PJ!$K531,Resultados_Dic3!$D$3:$D$99980,Produccion_PJ!$K$422,Resultados_Dic3!$E$3:$E$99980,Produccion_PJ!$J531,Resultados_Dic3!$A$3:$A$99980,Produccion_PJ!$H531)</f>
        <v>0</v>
      </c>
      <c r="AK531" s="21">
        <f>+SUMIFS(Resultados_Dic3!AG$3:AG$99980,Resultados_Dic3!$F$3:$F$99980,Produccion_PJ!$K531,Resultados_Dic3!$D$3:$D$99980,Produccion_PJ!$K$422,Resultados_Dic3!$E$3:$E$99980,Produccion_PJ!$J531,Resultados_Dic3!$A$3:$A$99980,Produccion_PJ!$H531)</f>
        <v>0</v>
      </c>
      <c r="AL531" s="21">
        <f>+SUMIFS(Resultados_Dic3!AH$3:AH$99980,Resultados_Dic3!$F$3:$F$99980,Produccion_PJ!$K531,Resultados_Dic3!$D$3:$D$99980,Produccion_PJ!$K$422,Resultados_Dic3!$E$3:$E$99980,Produccion_PJ!$J531,Resultados_Dic3!$A$3:$A$99980,Produccion_PJ!$H531)</f>
        <v>0</v>
      </c>
      <c r="AM531" s="21">
        <f>+SUMIFS(Resultados_Dic3!AI$3:AI$99980,Resultados_Dic3!$F$3:$F$99980,Produccion_PJ!$K531,Resultados_Dic3!$D$3:$D$99980,Produccion_PJ!$K$422,Resultados_Dic3!$E$3:$E$99980,Produccion_PJ!$J531,Resultados_Dic3!$A$3:$A$99980,Produccion_PJ!$H531)</f>
        <v>0</v>
      </c>
      <c r="AN531" s="21">
        <f>+SUMIFS(Resultados_Dic3!AJ$3:AJ$99980,Resultados_Dic3!$F$3:$F$99980,Produccion_PJ!$K531,Resultados_Dic3!$D$3:$D$99980,Produccion_PJ!$K$422,Resultados_Dic3!$E$3:$E$99980,Produccion_PJ!$J531,Resultados_Dic3!$A$3:$A$99980,Produccion_PJ!$H531)</f>
        <v>0</v>
      </c>
      <c r="AO531" s="21">
        <f>+SUMIFS(Resultados_Dic3!AK$3:AK$99980,Resultados_Dic3!$F$3:$F$99980,Produccion_PJ!$K531,Resultados_Dic3!$D$3:$D$99980,Produccion_PJ!$K$422,Resultados_Dic3!$E$3:$E$99980,Produccion_PJ!$J531,Resultados_Dic3!$A$3:$A$99980,Produccion_PJ!$H531)</f>
        <v>0</v>
      </c>
      <c r="AP531" s="21">
        <f>+SUMIFS(Resultados_Dic3!AL$3:AL$99980,Resultados_Dic3!$F$3:$F$99980,Produccion_PJ!$K531,Resultados_Dic3!$D$3:$D$99980,Produccion_PJ!$K$422,Resultados_Dic3!$E$3:$E$99980,Produccion_PJ!$J531,Resultados_Dic3!$A$3:$A$99980,Produccion_PJ!$H531)</f>
        <v>0</v>
      </c>
      <c r="AQ531" s="21">
        <f>+SUMIFS(Resultados_Dic3!AM$3:AM$99980,Resultados_Dic3!$F$3:$F$99980,Produccion_PJ!$K531,Resultados_Dic3!$D$3:$D$99980,Produccion_PJ!$K$422,Resultados_Dic3!$E$3:$E$99980,Produccion_PJ!$J531,Resultados_Dic3!$A$3:$A$99980,Produccion_PJ!$H531)</f>
        <v>0</v>
      </c>
    </row>
    <row r="532" spans="1:47" x14ac:dyDescent="0.25">
      <c r="H532" s="17" t="str">
        <f t="shared" si="1185"/>
        <v>DIC5</v>
      </c>
      <c r="J532" s="24" t="s">
        <v>74</v>
      </c>
      <c r="K532" s="54" t="s">
        <v>463</v>
      </c>
      <c r="L532" s="21">
        <f>+SUMIFS(Resultados_Dic3!H$3:H$99980,Resultados_Dic3!$F$3:$F$99980,Produccion_PJ!$K532,Resultados_Dic3!$D$3:$D$99980,Produccion_PJ!$K$422,Resultados_Dic3!$E$3:$E$99980,Produccion_PJ!$J532,Resultados_Dic3!$A$3:$A$99980,Produccion_PJ!$H532)</f>
        <v>0</v>
      </c>
      <c r="M532" s="21">
        <f>+SUMIFS(Resultados_Dic3!I$3:I$99980,Resultados_Dic3!$F$3:$F$99980,Produccion_PJ!$K532,Resultados_Dic3!$D$3:$D$99980,Produccion_PJ!$K$422,Resultados_Dic3!$E$3:$E$99980,Produccion_PJ!$J532,Resultados_Dic3!$A$3:$A$99980,Produccion_PJ!$H532)</f>
        <v>0</v>
      </c>
      <c r="N532" s="21">
        <f>+SUMIFS(Resultados_Dic3!J$3:J$99980,Resultados_Dic3!$F$3:$F$99980,Produccion_PJ!$K532,Resultados_Dic3!$D$3:$D$99980,Produccion_PJ!$K$422,Resultados_Dic3!$E$3:$E$99980,Produccion_PJ!$J532,Resultados_Dic3!$A$3:$A$99980,Produccion_PJ!$H532)</f>
        <v>0</v>
      </c>
      <c r="O532" s="21">
        <f>+SUMIFS(Resultados_Dic3!K$3:K$99980,Resultados_Dic3!$F$3:$F$99980,Produccion_PJ!$K532,Resultados_Dic3!$D$3:$D$99980,Produccion_PJ!$K$422,Resultados_Dic3!$E$3:$E$99980,Produccion_PJ!$J532,Resultados_Dic3!$A$3:$A$99980,Produccion_PJ!$H532)</f>
        <v>0</v>
      </c>
      <c r="P532" s="21">
        <f>+SUMIFS(Resultados_Dic3!L$3:L$99980,Resultados_Dic3!$F$3:$F$99980,Produccion_PJ!$K532,Resultados_Dic3!$D$3:$D$99980,Produccion_PJ!$K$422,Resultados_Dic3!$E$3:$E$99980,Produccion_PJ!$J532,Resultados_Dic3!$A$3:$A$99980,Produccion_PJ!$H532)</f>
        <v>0</v>
      </c>
      <c r="Q532" s="21">
        <f>+SUMIFS(Resultados_Dic3!M$3:M$99980,Resultados_Dic3!$F$3:$F$99980,Produccion_PJ!$K532,Resultados_Dic3!$D$3:$D$99980,Produccion_PJ!$K$422,Resultados_Dic3!$E$3:$E$99980,Produccion_PJ!$J532,Resultados_Dic3!$A$3:$A$99980,Produccion_PJ!$H532)</f>
        <v>0</v>
      </c>
      <c r="R532" s="21">
        <f>+SUMIFS(Resultados_Dic3!N$3:N$99980,Resultados_Dic3!$F$3:$F$99980,Produccion_PJ!$K532,Resultados_Dic3!$D$3:$D$99980,Produccion_PJ!$K$422,Resultados_Dic3!$E$3:$E$99980,Produccion_PJ!$J532,Resultados_Dic3!$A$3:$A$99980,Produccion_PJ!$H532)</f>
        <v>0</v>
      </c>
      <c r="S532" s="21">
        <f>+SUMIFS(Resultados_Dic3!O$3:O$99980,Resultados_Dic3!$F$3:$F$99980,Produccion_PJ!$K532,Resultados_Dic3!$D$3:$D$99980,Produccion_PJ!$K$422,Resultados_Dic3!$E$3:$E$99980,Produccion_PJ!$J532,Resultados_Dic3!$A$3:$A$99980,Produccion_PJ!$H532)</f>
        <v>0</v>
      </c>
      <c r="T532" s="21">
        <f>+SUMIFS(Resultados_Dic3!P$3:P$99980,Resultados_Dic3!$F$3:$F$99980,Produccion_PJ!$K532,Resultados_Dic3!$D$3:$D$99980,Produccion_PJ!$K$422,Resultados_Dic3!$E$3:$E$99980,Produccion_PJ!$J532,Resultados_Dic3!$A$3:$A$99980,Produccion_PJ!$H532)</f>
        <v>0</v>
      </c>
      <c r="U532" s="21">
        <f>+SUMIFS(Resultados_Dic3!Q$3:Q$99980,Resultados_Dic3!$F$3:$F$99980,Produccion_PJ!$K532,Resultados_Dic3!$D$3:$D$99980,Produccion_PJ!$K$422,Resultados_Dic3!$E$3:$E$99980,Produccion_PJ!$J532,Resultados_Dic3!$A$3:$A$99980,Produccion_PJ!$H532)</f>
        <v>0</v>
      </c>
      <c r="V532" s="21">
        <f>+SUMIFS(Resultados_Dic3!R$3:R$99980,Resultados_Dic3!$F$3:$F$99980,Produccion_PJ!$K532,Resultados_Dic3!$D$3:$D$99980,Produccion_PJ!$K$422,Resultados_Dic3!$E$3:$E$99980,Produccion_PJ!$J532,Resultados_Dic3!$A$3:$A$99980,Produccion_PJ!$H532)</f>
        <v>0</v>
      </c>
      <c r="W532" s="21">
        <f>+SUMIFS(Resultados_Dic3!S$3:S$99980,Resultados_Dic3!$F$3:$F$99980,Produccion_PJ!$K532,Resultados_Dic3!$D$3:$D$99980,Produccion_PJ!$K$422,Resultados_Dic3!$E$3:$E$99980,Produccion_PJ!$J532,Resultados_Dic3!$A$3:$A$99980,Produccion_PJ!$H532)</f>
        <v>0</v>
      </c>
      <c r="X532" s="21">
        <f>+SUMIFS(Resultados_Dic3!T$3:T$99980,Resultados_Dic3!$F$3:$F$99980,Produccion_PJ!$K532,Resultados_Dic3!$D$3:$D$99980,Produccion_PJ!$K$422,Resultados_Dic3!$E$3:$E$99980,Produccion_PJ!$J532,Resultados_Dic3!$A$3:$A$99980,Produccion_PJ!$H532)</f>
        <v>0</v>
      </c>
      <c r="Y532" s="21">
        <f>+SUMIFS(Resultados_Dic3!U$3:U$99980,Resultados_Dic3!$F$3:$F$99980,Produccion_PJ!$K532,Resultados_Dic3!$D$3:$D$99980,Produccion_PJ!$K$422,Resultados_Dic3!$E$3:$E$99980,Produccion_PJ!$J532,Resultados_Dic3!$A$3:$A$99980,Produccion_PJ!$H532)</f>
        <v>0</v>
      </c>
      <c r="Z532" s="21">
        <f>+SUMIFS(Resultados_Dic3!V$3:V$99980,Resultados_Dic3!$F$3:$F$99980,Produccion_PJ!$K532,Resultados_Dic3!$D$3:$D$99980,Produccion_PJ!$K$422,Resultados_Dic3!$E$3:$E$99980,Produccion_PJ!$J532,Resultados_Dic3!$A$3:$A$99980,Produccion_PJ!$H532)</f>
        <v>0</v>
      </c>
      <c r="AA532" s="21">
        <f>+SUMIFS(Resultados_Dic3!W$3:W$99980,Resultados_Dic3!$F$3:$F$99980,Produccion_PJ!$K532,Resultados_Dic3!$D$3:$D$99980,Produccion_PJ!$K$422,Resultados_Dic3!$E$3:$E$99980,Produccion_PJ!$J532,Resultados_Dic3!$A$3:$A$99980,Produccion_PJ!$H532)</f>
        <v>0</v>
      </c>
      <c r="AB532" s="21">
        <f>+SUMIFS(Resultados_Dic3!X$3:X$99980,Resultados_Dic3!$F$3:$F$99980,Produccion_PJ!$K532,Resultados_Dic3!$D$3:$D$99980,Produccion_PJ!$K$422,Resultados_Dic3!$E$3:$E$99980,Produccion_PJ!$J532,Resultados_Dic3!$A$3:$A$99980,Produccion_PJ!$H532)</f>
        <v>0</v>
      </c>
      <c r="AC532" s="21">
        <f>+SUMIFS(Resultados_Dic3!Y$3:Y$99980,Resultados_Dic3!$F$3:$F$99980,Produccion_PJ!$K532,Resultados_Dic3!$D$3:$D$99980,Produccion_PJ!$K$422,Resultados_Dic3!$E$3:$E$99980,Produccion_PJ!$J532,Resultados_Dic3!$A$3:$A$99980,Produccion_PJ!$H532)</f>
        <v>0</v>
      </c>
      <c r="AD532" s="21">
        <f>+SUMIFS(Resultados_Dic3!Z$3:Z$99980,Resultados_Dic3!$F$3:$F$99980,Produccion_PJ!$K532,Resultados_Dic3!$D$3:$D$99980,Produccion_PJ!$K$422,Resultados_Dic3!$E$3:$E$99980,Produccion_PJ!$J532,Resultados_Dic3!$A$3:$A$99980,Produccion_PJ!$H532)</f>
        <v>0</v>
      </c>
      <c r="AE532" s="21">
        <f>+SUMIFS(Resultados_Dic3!AA$3:AA$99980,Resultados_Dic3!$F$3:$F$99980,Produccion_PJ!$K532,Resultados_Dic3!$D$3:$D$99980,Produccion_PJ!$K$422,Resultados_Dic3!$E$3:$E$99980,Produccion_PJ!$J532,Resultados_Dic3!$A$3:$A$99980,Produccion_PJ!$H532)</f>
        <v>0</v>
      </c>
      <c r="AF532" s="21">
        <f>+SUMIFS(Resultados_Dic3!AB$3:AB$99980,Resultados_Dic3!$F$3:$F$99980,Produccion_PJ!$K532,Resultados_Dic3!$D$3:$D$99980,Produccion_PJ!$K$422,Resultados_Dic3!$E$3:$E$99980,Produccion_PJ!$J532,Resultados_Dic3!$A$3:$A$99980,Produccion_PJ!$H532)</f>
        <v>0</v>
      </c>
      <c r="AG532" s="21">
        <f>+SUMIFS(Resultados_Dic3!AC$3:AC$99980,Resultados_Dic3!$F$3:$F$99980,Produccion_PJ!$K532,Resultados_Dic3!$D$3:$D$99980,Produccion_PJ!$K$422,Resultados_Dic3!$E$3:$E$99980,Produccion_PJ!$J532,Resultados_Dic3!$A$3:$A$99980,Produccion_PJ!$H532)</f>
        <v>0</v>
      </c>
      <c r="AH532" s="21">
        <f>+SUMIFS(Resultados_Dic3!AD$3:AD$99980,Resultados_Dic3!$F$3:$F$99980,Produccion_PJ!$K532,Resultados_Dic3!$D$3:$D$99980,Produccion_PJ!$K$422,Resultados_Dic3!$E$3:$E$99980,Produccion_PJ!$J532,Resultados_Dic3!$A$3:$A$99980,Produccion_PJ!$H532)</f>
        <v>0</v>
      </c>
      <c r="AI532" s="21">
        <f>+SUMIFS(Resultados_Dic3!AE$3:AE$99980,Resultados_Dic3!$F$3:$F$99980,Produccion_PJ!$K532,Resultados_Dic3!$D$3:$D$99980,Produccion_PJ!$K$422,Resultados_Dic3!$E$3:$E$99980,Produccion_PJ!$J532,Resultados_Dic3!$A$3:$A$99980,Produccion_PJ!$H532)</f>
        <v>0</v>
      </c>
      <c r="AJ532" s="21">
        <f>+SUMIFS(Resultados_Dic3!AF$3:AF$99980,Resultados_Dic3!$F$3:$F$99980,Produccion_PJ!$K532,Resultados_Dic3!$D$3:$D$99980,Produccion_PJ!$K$422,Resultados_Dic3!$E$3:$E$99980,Produccion_PJ!$J532,Resultados_Dic3!$A$3:$A$99980,Produccion_PJ!$H532)</f>
        <v>0</v>
      </c>
      <c r="AK532" s="21">
        <f>+SUMIFS(Resultados_Dic3!AG$3:AG$99980,Resultados_Dic3!$F$3:$F$99980,Produccion_PJ!$K532,Resultados_Dic3!$D$3:$D$99980,Produccion_PJ!$K$422,Resultados_Dic3!$E$3:$E$99980,Produccion_PJ!$J532,Resultados_Dic3!$A$3:$A$99980,Produccion_PJ!$H532)</f>
        <v>0</v>
      </c>
      <c r="AL532" s="21">
        <f>+SUMIFS(Resultados_Dic3!AH$3:AH$99980,Resultados_Dic3!$F$3:$F$99980,Produccion_PJ!$K532,Resultados_Dic3!$D$3:$D$99980,Produccion_PJ!$K$422,Resultados_Dic3!$E$3:$E$99980,Produccion_PJ!$J532,Resultados_Dic3!$A$3:$A$99980,Produccion_PJ!$H532)</f>
        <v>0</v>
      </c>
      <c r="AM532" s="21">
        <f>+SUMIFS(Resultados_Dic3!AI$3:AI$99980,Resultados_Dic3!$F$3:$F$99980,Produccion_PJ!$K532,Resultados_Dic3!$D$3:$D$99980,Produccion_PJ!$K$422,Resultados_Dic3!$E$3:$E$99980,Produccion_PJ!$J532,Resultados_Dic3!$A$3:$A$99980,Produccion_PJ!$H532)</f>
        <v>0</v>
      </c>
      <c r="AN532" s="21">
        <f>+SUMIFS(Resultados_Dic3!AJ$3:AJ$99980,Resultados_Dic3!$F$3:$F$99980,Produccion_PJ!$K532,Resultados_Dic3!$D$3:$D$99980,Produccion_PJ!$K$422,Resultados_Dic3!$E$3:$E$99980,Produccion_PJ!$J532,Resultados_Dic3!$A$3:$A$99980,Produccion_PJ!$H532)</f>
        <v>0</v>
      </c>
      <c r="AO532" s="21">
        <f>+SUMIFS(Resultados_Dic3!AK$3:AK$99980,Resultados_Dic3!$F$3:$F$99980,Produccion_PJ!$K532,Resultados_Dic3!$D$3:$D$99980,Produccion_PJ!$K$422,Resultados_Dic3!$E$3:$E$99980,Produccion_PJ!$J532,Resultados_Dic3!$A$3:$A$99980,Produccion_PJ!$H532)</f>
        <v>0</v>
      </c>
      <c r="AP532" s="21">
        <f>+SUMIFS(Resultados_Dic3!AL$3:AL$99980,Resultados_Dic3!$F$3:$F$99980,Produccion_PJ!$K532,Resultados_Dic3!$D$3:$D$99980,Produccion_PJ!$K$422,Resultados_Dic3!$E$3:$E$99980,Produccion_PJ!$J532,Resultados_Dic3!$A$3:$A$99980,Produccion_PJ!$H532)</f>
        <v>0</v>
      </c>
      <c r="AQ532" s="21">
        <f>+SUMIFS(Resultados_Dic3!AM$3:AM$99980,Resultados_Dic3!$F$3:$F$99980,Produccion_PJ!$K532,Resultados_Dic3!$D$3:$D$99980,Produccion_PJ!$K$422,Resultados_Dic3!$E$3:$E$99980,Produccion_PJ!$J532,Resultados_Dic3!$A$3:$A$99980,Produccion_PJ!$H532)</f>
        <v>0</v>
      </c>
    </row>
    <row r="533" spans="1:47" x14ac:dyDescent="0.25">
      <c r="H533" s="17" t="str">
        <f t="shared" si="1185"/>
        <v>DIC5</v>
      </c>
      <c r="J533" s="24" t="s">
        <v>75</v>
      </c>
      <c r="K533" s="54" t="s">
        <v>212</v>
      </c>
      <c r="L533" s="21">
        <f>+SUMIFS(Resultados_Dic3!H$3:H$99980,Resultados_Dic3!$F$3:$F$99980,Produccion_PJ!$K533,Resultados_Dic3!$D$3:$D$99980,Produccion_PJ!$K$422,Resultados_Dic3!$E$3:$E$99980,Produccion_PJ!$J533,Resultados_Dic3!$A$3:$A$99980,Produccion_PJ!$H533)</f>
        <v>0.61324097015441703</v>
      </c>
      <c r="M533" s="21">
        <f>+SUMIFS(Resultados_Dic3!I$3:I$99980,Resultados_Dic3!$F$3:$F$99980,Produccion_PJ!$K533,Resultados_Dic3!$D$3:$D$99980,Produccion_PJ!$K$422,Resultados_Dic3!$E$3:$E$99980,Produccion_PJ!$J533,Resultados_Dic3!$A$3:$A$99980,Produccion_PJ!$H533)</f>
        <v>0.61324097015441703</v>
      </c>
      <c r="N533" s="21">
        <f>+SUMIFS(Resultados_Dic3!J$3:J$99980,Resultados_Dic3!$F$3:$F$99980,Produccion_PJ!$K533,Resultados_Dic3!$D$3:$D$99980,Produccion_PJ!$K$422,Resultados_Dic3!$E$3:$E$99980,Produccion_PJ!$J533,Resultados_Dic3!$A$3:$A$99980,Produccion_PJ!$H533)</f>
        <v>0.61324097015441703</v>
      </c>
      <c r="O533" s="21">
        <f>+SUMIFS(Resultados_Dic3!K$3:K$99980,Resultados_Dic3!$F$3:$F$99980,Produccion_PJ!$K533,Resultados_Dic3!$D$3:$D$99980,Produccion_PJ!$K$422,Resultados_Dic3!$E$3:$E$99980,Produccion_PJ!$J533,Resultados_Dic3!$A$3:$A$99980,Produccion_PJ!$H533)</f>
        <v>0.61324097015441703</v>
      </c>
      <c r="P533" s="21">
        <f>+SUMIFS(Resultados_Dic3!L$3:L$99980,Resultados_Dic3!$F$3:$F$99980,Produccion_PJ!$K533,Resultados_Dic3!$D$3:$D$99980,Produccion_PJ!$K$422,Resultados_Dic3!$E$3:$E$99980,Produccion_PJ!$J533,Resultados_Dic3!$A$3:$A$99980,Produccion_PJ!$H533)</f>
        <v>0.61324097015441703</v>
      </c>
      <c r="Q533" s="21">
        <f>+SUMIFS(Resultados_Dic3!M$3:M$99980,Resultados_Dic3!$F$3:$F$99980,Produccion_PJ!$K533,Resultados_Dic3!$D$3:$D$99980,Produccion_PJ!$K$422,Resultados_Dic3!$E$3:$E$99980,Produccion_PJ!$J533,Resultados_Dic3!$A$3:$A$99980,Produccion_PJ!$H533)</f>
        <v>0.61324097015441703</v>
      </c>
      <c r="R533" s="21">
        <f>+SUMIFS(Resultados_Dic3!N$3:N$99980,Resultados_Dic3!$F$3:$F$99980,Produccion_PJ!$K533,Resultados_Dic3!$D$3:$D$99980,Produccion_PJ!$K$422,Resultados_Dic3!$E$3:$E$99980,Produccion_PJ!$J533,Resultados_Dic3!$A$3:$A$99980,Produccion_PJ!$H533)</f>
        <v>0.61324097015441703</v>
      </c>
      <c r="S533" s="21">
        <f>+SUMIFS(Resultados_Dic3!O$3:O$99980,Resultados_Dic3!$F$3:$F$99980,Produccion_PJ!$K533,Resultados_Dic3!$D$3:$D$99980,Produccion_PJ!$K$422,Resultados_Dic3!$E$3:$E$99980,Produccion_PJ!$J533,Resultados_Dic3!$A$3:$A$99980,Produccion_PJ!$H533)</f>
        <v>0.61324097015441703</v>
      </c>
      <c r="T533" s="21">
        <f>+SUMIFS(Resultados_Dic3!P$3:P$99980,Resultados_Dic3!$F$3:$F$99980,Produccion_PJ!$K533,Resultados_Dic3!$D$3:$D$99980,Produccion_PJ!$K$422,Resultados_Dic3!$E$3:$E$99980,Produccion_PJ!$J533,Resultados_Dic3!$A$3:$A$99980,Produccion_PJ!$H533)</f>
        <v>0.58303868765373101</v>
      </c>
      <c r="U533" s="21">
        <f>+SUMIFS(Resultados_Dic3!Q$3:Q$99980,Resultados_Dic3!$F$3:$F$99980,Produccion_PJ!$K533,Resultados_Dic3!$D$3:$D$99980,Produccion_PJ!$K$422,Resultados_Dic3!$E$3:$E$99980,Produccion_PJ!$J533,Resultados_Dic3!$A$3:$A$99980,Produccion_PJ!$H533)</f>
        <v>0</v>
      </c>
      <c r="V533" s="21">
        <f>+SUMIFS(Resultados_Dic3!R$3:R$99980,Resultados_Dic3!$F$3:$F$99980,Produccion_PJ!$K533,Resultados_Dic3!$D$3:$D$99980,Produccion_PJ!$K$422,Resultados_Dic3!$E$3:$E$99980,Produccion_PJ!$J533,Resultados_Dic3!$A$3:$A$99980,Produccion_PJ!$H533)</f>
        <v>0</v>
      </c>
      <c r="W533" s="21">
        <f>+SUMIFS(Resultados_Dic3!S$3:S$99980,Resultados_Dic3!$F$3:$F$99980,Produccion_PJ!$K533,Resultados_Dic3!$D$3:$D$99980,Produccion_PJ!$K$422,Resultados_Dic3!$E$3:$E$99980,Produccion_PJ!$J533,Resultados_Dic3!$A$3:$A$99980,Produccion_PJ!$H533)</f>
        <v>0</v>
      </c>
      <c r="X533" s="21">
        <f>+SUMIFS(Resultados_Dic3!T$3:T$99980,Resultados_Dic3!$F$3:$F$99980,Produccion_PJ!$K533,Resultados_Dic3!$D$3:$D$99980,Produccion_PJ!$K$422,Resultados_Dic3!$E$3:$E$99980,Produccion_PJ!$J533,Resultados_Dic3!$A$3:$A$99980,Produccion_PJ!$H533)</f>
        <v>0</v>
      </c>
      <c r="Y533" s="21">
        <f>+SUMIFS(Resultados_Dic3!U$3:U$99980,Resultados_Dic3!$F$3:$F$99980,Produccion_PJ!$K533,Resultados_Dic3!$D$3:$D$99980,Produccion_PJ!$K$422,Resultados_Dic3!$E$3:$E$99980,Produccion_PJ!$J533,Resultados_Dic3!$A$3:$A$99980,Produccion_PJ!$H533)</f>
        <v>0</v>
      </c>
      <c r="Z533" s="21">
        <f>+SUMIFS(Resultados_Dic3!V$3:V$99980,Resultados_Dic3!$F$3:$F$99980,Produccion_PJ!$K533,Resultados_Dic3!$D$3:$D$99980,Produccion_PJ!$K$422,Resultados_Dic3!$E$3:$E$99980,Produccion_PJ!$J533,Resultados_Dic3!$A$3:$A$99980,Produccion_PJ!$H533)</f>
        <v>0</v>
      </c>
      <c r="AA533" s="21">
        <f>+SUMIFS(Resultados_Dic3!W$3:W$99980,Resultados_Dic3!$F$3:$F$99980,Produccion_PJ!$K533,Resultados_Dic3!$D$3:$D$99980,Produccion_PJ!$K$422,Resultados_Dic3!$E$3:$E$99980,Produccion_PJ!$J533,Resultados_Dic3!$A$3:$A$99980,Produccion_PJ!$H533)</f>
        <v>0</v>
      </c>
      <c r="AB533" s="21">
        <f>+SUMIFS(Resultados_Dic3!X$3:X$99980,Resultados_Dic3!$F$3:$F$99980,Produccion_PJ!$K533,Resultados_Dic3!$D$3:$D$99980,Produccion_PJ!$K$422,Resultados_Dic3!$E$3:$E$99980,Produccion_PJ!$J533,Resultados_Dic3!$A$3:$A$99980,Produccion_PJ!$H533)</f>
        <v>0</v>
      </c>
      <c r="AC533" s="21">
        <f>+SUMIFS(Resultados_Dic3!Y$3:Y$99980,Resultados_Dic3!$F$3:$F$99980,Produccion_PJ!$K533,Resultados_Dic3!$D$3:$D$99980,Produccion_PJ!$K$422,Resultados_Dic3!$E$3:$E$99980,Produccion_PJ!$J533,Resultados_Dic3!$A$3:$A$99980,Produccion_PJ!$H533)</f>
        <v>0</v>
      </c>
      <c r="AD533" s="21">
        <f>+SUMIFS(Resultados_Dic3!Z$3:Z$99980,Resultados_Dic3!$F$3:$F$99980,Produccion_PJ!$K533,Resultados_Dic3!$D$3:$D$99980,Produccion_PJ!$K$422,Resultados_Dic3!$E$3:$E$99980,Produccion_PJ!$J533,Resultados_Dic3!$A$3:$A$99980,Produccion_PJ!$H533)</f>
        <v>0</v>
      </c>
      <c r="AE533" s="21">
        <f>+SUMIFS(Resultados_Dic3!AA$3:AA$99980,Resultados_Dic3!$F$3:$F$99980,Produccion_PJ!$K533,Resultados_Dic3!$D$3:$D$99980,Produccion_PJ!$K$422,Resultados_Dic3!$E$3:$E$99980,Produccion_PJ!$J533,Resultados_Dic3!$A$3:$A$99980,Produccion_PJ!$H533)</f>
        <v>0</v>
      </c>
      <c r="AF533" s="21">
        <f>+SUMIFS(Resultados_Dic3!AB$3:AB$99980,Resultados_Dic3!$F$3:$F$99980,Produccion_PJ!$K533,Resultados_Dic3!$D$3:$D$99980,Produccion_PJ!$K$422,Resultados_Dic3!$E$3:$E$99980,Produccion_PJ!$J533,Resultados_Dic3!$A$3:$A$99980,Produccion_PJ!$H533)</f>
        <v>0</v>
      </c>
      <c r="AG533" s="21">
        <f>+SUMIFS(Resultados_Dic3!AC$3:AC$99980,Resultados_Dic3!$F$3:$F$99980,Produccion_PJ!$K533,Resultados_Dic3!$D$3:$D$99980,Produccion_PJ!$K$422,Resultados_Dic3!$E$3:$E$99980,Produccion_PJ!$J533,Resultados_Dic3!$A$3:$A$99980,Produccion_PJ!$H533)</f>
        <v>0</v>
      </c>
      <c r="AH533" s="21">
        <f>+SUMIFS(Resultados_Dic3!AD$3:AD$99980,Resultados_Dic3!$F$3:$F$99980,Produccion_PJ!$K533,Resultados_Dic3!$D$3:$D$99980,Produccion_PJ!$K$422,Resultados_Dic3!$E$3:$E$99980,Produccion_PJ!$J533,Resultados_Dic3!$A$3:$A$99980,Produccion_PJ!$H533)</f>
        <v>0</v>
      </c>
      <c r="AI533" s="21">
        <f>+SUMIFS(Resultados_Dic3!AE$3:AE$99980,Resultados_Dic3!$F$3:$F$99980,Produccion_PJ!$K533,Resultados_Dic3!$D$3:$D$99980,Produccion_PJ!$K$422,Resultados_Dic3!$E$3:$E$99980,Produccion_PJ!$J533,Resultados_Dic3!$A$3:$A$99980,Produccion_PJ!$H533)</f>
        <v>0</v>
      </c>
      <c r="AJ533" s="21">
        <f>+SUMIFS(Resultados_Dic3!AF$3:AF$99980,Resultados_Dic3!$F$3:$F$99980,Produccion_PJ!$K533,Resultados_Dic3!$D$3:$D$99980,Produccion_PJ!$K$422,Resultados_Dic3!$E$3:$E$99980,Produccion_PJ!$J533,Resultados_Dic3!$A$3:$A$99980,Produccion_PJ!$H533)</f>
        <v>0</v>
      </c>
      <c r="AK533" s="21">
        <f>+SUMIFS(Resultados_Dic3!AG$3:AG$99980,Resultados_Dic3!$F$3:$F$99980,Produccion_PJ!$K533,Resultados_Dic3!$D$3:$D$99980,Produccion_PJ!$K$422,Resultados_Dic3!$E$3:$E$99980,Produccion_PJ!$J533,Resultados_Dic3!$A$3:$A$99980,Produccion_PJ!$H533)</f>
        <v>0</v>
      </c>
      <c r="AL533" s="21">
        <f>+SUMIFS(Resultados_Dic3!AH$3:AH$99980,Resultados_Dic3!$F$3:$F$99980,Produccion_PJ!$K533,Resultados_Dic3!$D$3:$D$99980,Produccion_PJ!$K$422,Resultados_Dic3!$E$3:$E$99980,Produccion_PJ!$J533,Resultados_Dic3!$A$3:$A$99980,Produccion_PJ!$H533)</f>
        <v>0</v>
      </c>
      <c r="AM533" s="21">
        <f>+SUMIFS(Resultados_Dic3!AI$3:AI$99980,Resultados_Dic3!$F$3:$F$99980,Produccion_PJ!$K533,Resultados_Dic3!$D$3:$D$99980,Produccion_PJ!$K$422,Resultados_Dic3!$E$3:$E$99980,Produccion_PJ!$J533,Resultados_Dic3!$A$3:$A$99980,Produccion_PJ!$H533)</f>
        <v>0</v>
      </c>
      <c r="AN533" s="21">
        <f>+SUMIFS(Resultados_Dic3!AJ$3:AJ$99980,Resultados_Dic3!$F$3:$F$99980,Produccion_PJ!$K533,Resultados_Dic3!$D$3:$D$99980,Produccion_PJ!$K$422,Resultados_Dic3!$E$3:$E$99980,Produccion_PJ!$J533,Resultados_Dic3!$A$3:$A$99980,Produccion_PJ!$H533)</f>
        <v>0</v>
      </c>
      <c r="AO533" s="21">
        <f>+SUMIFS(Resultados_Dic3!AK$3:AK$99980,Resultados_Dic3!$F$3:$F$99980,Produccion_PJ!$K533,Resultados_Dic3!$D$3:$D$99980,Produccion_PJ!$K$422,Resultados_Dic3!$E$3:$E$99980,Produccion_PJ!$J533,Resultados_Dic3!$A$3:$A$99980,Produccion_PJ!$H533)</f>
        <v>0</v>
      </c>
      <c r="AP533" s="21">
        <f>+SUMIFS(Resultados_Dic3!AL$3:AL$99980,Resultados_Dic3!$F$3:$F$99980,Produccion_PJ!$K533,Resultados_Dic3!$D$3:$D$99980,Produccion_PJ!$K$422,Resultados_Dic3!$E$3:$E$99980,Produccion_PJ!$J533,Resultados_Dic3!$A$3:$A$99980,Produccion_PJ!$H533)</f>
        <v>0</v>
      </c>
      <c r="AQ533" s="21">
        <f>+SUMIFS(Resultados_Dic3!AM$3:AM$99980,Resultados_Dic3!$F$3:$F$99980,Produccion_PJ!$K533,Resultados_Dic3!$D$3:$D$99980,Produccion_PJ!$K$422,Resultados_Dic3!$E$3:$E$99980,Produccion_PJ!$J533,Resultados_Dic3!$A$3:$A$99980,Produccion_PJ!$H533)</f>
        <v>0</v>
      </c>
    </row>
    <row r="534" spans="1:47" x14ac:dyDescent="0.25">
      <c r="H534" s="17" t="str">
        <f t="shared" si="1185"/>
        <v>DIC5</v>
      </c>
      <c r="J534" s="24" t="s">
        <v>76</v>
      </c>
      <c r="K534" s="54" t="s">
        <v>213</v>
      </c>
      <c r="L534" s="21">
        <f>+SUMIFS(Resultados_Dic3!H$3:H$99980,Resultados_Dic3!$F$3:$F$99980,Produccion_PJ!$K534,Resultados_Dic3!$D$3:$D$99980,Produccion_PJ!$K$422,Resultados_Dic3!$E$3:$E$99980,Produccion_PJ!$J534,Resultados_Dic3!$A$3:$A$99980,Produccion_PJ!$H534)</f>
        <v>7.2015258812680699E-2</v>
      </c>
      <c r="M534" s="21">
        <f>+SUMIFS(Resultados_Dic3!I$3:I$99980,Resultados_Dic3!$F$3:$F$99980,Produccion_PJ!$K534,Resultados_Dic3!$D$3:$D$99980,Produccion_PJ!$K$422,Resultados_Dic3!$E$3:$E$99980,Produccion_PJ!$J534,Resultados_Dic3!$A$3:$A$99980,Produccion_PJ!$H534)</f>
        <v>7.2015258812680699E-2</v>
      </c>
      <c r="N534" s="21">
        <f>+SUMIFS(Resultados_Dic3!J$3:J$99980,Resultados_Dic3!$F$3:$F$99980,Produccion_PJ!$K534,Resultados_Dic3!$D$3:$D$99980,Produccion_PJ!$K$422,Resultados_Dic3!$E$3:$E$99980,Produccion_PJ!$J534,Resultados_Dic3!$A$3:$A$99980,Produccion_PJ!$H534)</f>
        <v>7.2015258812680699E-2</v>
      </c>
      <c r="O534" s="21">
        <f>+SUMIFS(Resultados_Dic3!K$3:K$99980,Resultados_Dic3!$F$3:$F$99980,Produccion_PJ!$K534,Resultados_Dic3!$D$3:$D$99980,Produccion_PJ!$K$422,Resultados_Dic3!$E$3:$E$99980,Produccion_PJ!$J534,Resultados_Dic3!$A$3:$A$99980,Produccion_PJ!$H534)</f>
        <v>7.2015258812680699E-2</v>
      </c>
      <c r="P534" s="21">
        <f>+SUMIFS(Resultados_Dic3!L$3:L$99980,Resultados_Dic3!$F$3:$F$99980,Produccion_PJ!$K534,Resultados_Dic3!$D$3:$D$99980,Produccion_PJ!$K$422,Resultados_Dic3!$E$3:$E$99980,Produccion_PJ!$J534,Resultados_Dic3!$A$3:$A$99980,Produccion_PJ!$H534)</f>
        <v>7.2015258812680699E-2</v>
      </c>
      <c r="Q534" s="21">
        <f>+SUMIFS(Resultados_Dic3!M$3:M$99980,Resultados_Dic3!$F$3:$F$99980,Produccion_PJ!$K534,Resultados_Dic3!$D$3:$D$99980,Produccion_PJ!$K$422,Resultados_Dic3!$E$3:$E$99980,Produccion_PJ!$J534,Resultados_Dic3!$A$3:$A$99980,Produccion_PJ!$H534)</f>
        <v>7.2015258812680699E-2</v>
      </c>
      <c r="R534" s="21">
        <f>+SUMIFS(Resultados_Dic3!N$3:N$99980,Resultados_Dic3!$F$3:$F$99980,Produccion_PJ!$K534,Resultados_Dic3!$D$3:$D$99980,Produccion_PJ!$K$422,Resultados_Dic3!$E$3:$E$99980,Produccion_PJ!$J534,Resultados_Dic3!$A$3:$A$99980,Produccion_PJ!$H534)</f>
        <v>7.2015258812680699E-2</v>
      </c>
      <c r="S534" s="21">
        <f>+SUMIFS(Resultados_Dic3!O$3:O$99980,Resultados_Dic3!$F$3:$F$99980,Produccion_PJ!$K534,Resultados_Dic3!$D$3:$D$99980,Produccion_PJ!$K$422,Resultados_Dic3!$E$3:$E$99980,Produccion_PJ!$J534,Resultados_Dic3!$A$3:$A$99980,Produccion_PJ!$H534)</f>
        <v>7.2015258812680699E-2</v>
      </c>
      <c r="T534" s="21">
        <f>+SUMIFS(Resultados_Dic3!P$3:P$99980,Resultados_Dic3!$F$3:$F$99980,Produccion_PJ!$K534,Resultados_Dic3!$D$3:$D$99980,Produccion_PJ!$K$422,Resultados_Dic3!$E$3:$E$99980,Produccion_PJ!$J534,Resultados_Dic3!$A$3:$A$99980,Produccion_PJ!$H534)</f>
        <v>7.2015258812680699E-2</v>
      </c>
      <c r="U534" s="21">
        <f>+SUMIFS(Resultados_Dic3!Q$3:Q$99980,Resultados_Dic3!$F$3:$F$99980,Produccion_PJ!$K534,Resultados_Dic3!$D$3:$D$99980,Produccion_PJ!$K$422,Resultados_Dic3!$E$3:$E$99980,Produccion_PJ!$J534,Resultados_Dic3!$A$3:$A$99980,Produccion_PJ!$H534)</f>
        <v>7.2015258812680699E-2</v>
      </c>
      <c r="V534" s="21">
        <f>+SUMIFS(Resultados_Dic3!R$3:R$99980,Resultados_Dic3!$F$3:$F$99980,Produccion_PJ!$K534,Resultados_Dic3!$D$3:$D$99980,Produccion_PJ!$K$422,Resultados_Dic3!$E$3:$E$99980,Produccion_PJ!$J534,Resultados_Dic3!$A$3:$A$99980,Produccion_PJ!$H534)</f>
        <v>7.2015258812680699E-2</v>
      </c>
      <c r="W534" s="21">
        <f>+SUMIFS(Resultados_Dic3!S$3:S$99980,Resultados_Dic3!$F$3:$F$99980,Produccion_PJ!$K534,Resultados_Dic3!$D$3:$D$99980,Produccion_PJ!$K$422,Resultados_Dic3!$E$3:$E$99980,Produccion_PJ!$J534,Resultados_Dic3!$A$3:$A$99980,Produccion_PJ!$H534)</f>
        <v>7.2015258812680699E-2</v>
      </c>
      <c r="X534" s="21">
        <f>+SUMIFS(Resultados_Dic3!T$3:T$99980,Resultados_Dic3!$F$3:$F$99980,Produccion_PJ!$K534,Resultados_Dic3!$D$3:$D$99980,Produccion_PJ!$K$422,Resultados_Dic3!$E$3:$E$99980,Produccion_PJ!$J534,Resultados_Dic3!$A$3:$A$99980,Produccion_PJ!$H534)</f>
        <v>7.2015258812680699E-2</v>
      </c>
      <c r="Y534" s="21">
        <f>+SUMIFS(Resultados_Dic3!U$3:U$99980,Resultados_Dic3!$F$3:$F$99980,Produccion_PJ!$K534,Resultados_Dic3!$D$3:$D$99980,Produccion_PJ!$K$422,Resultados_Dic3!$E$3:$E$99980,Produccion_PJ!$J534,Resultados_Dic3!$A$3:$A$99980,Produccion_PJ!$H534)</f>
        <v>7.2015258812680699E-2</v>
      </c>
      <c r="Z534" s="21">
        <f>+SUMIFS(Resultados_Dic3!V$3:V$99980,Resultados_Dic3!$F$3:$F$99980,Produccion_PJ!$K534,Resultados_Dic3!$D$3:$D$99980,Produccion_PJ!$K$422,Resultados_Dic3!$E$3:$E$99980,Produccion_PJ!$J534,Resultados_Dic3!$A$3:$A$99980,Produccion_PJ!$H534)</f>
        <v>3.5538981795108102E-2</v>
      </c>
      <c r="AA534" s="21">
        <f>+SUMIFS(Resultados_Dic3!W$3:W$99980,Resultados_Dic3!$F$3:$F$99980,Produccion_PJ!$K534,Resultados_Dic3!$D$3:$D$99980,Produccion_PJ!$K$422,Resultados_Dic3!$E$3:$E$99980,Produccion_PJ!$J534,Resultados_Dic3!$A$3:$A$99980,Produccion_PJ!$H534)</f>
        <v>0</v>
      </c>
      <c r="AB534" s="21">
        <f>+SUMIFS(Resultados_Dic3!X$3:X$99980,Resultados_Dic3!$F$3:$F$99980,Produccion_PJ!$K534,Resultados_Dic3!$D$3:$D$99980,Produccion_PJ!$K$422,Resultados_Dic3!$E$3:$E$99980,Produccion_PJ!$J534,Resultados_Dic3!$A$3:$A$99980,Produccion_PJ!$H534)</f>
        <v>0</v>
      </c>
      <c r="AC534" s="21">
        <f>+SUMIFS(Resultados_Dic3!Y$3:Y$99980,Resultados_Dic3!$F$3:$F$99980,Produccion_PJ!$K534,Resultados_Dic3!$D$3:$D$99980,Produccion_PJ!$K$422,Resultados_Dic3!$E$3:$E$99980,Produccion_PJ!$J534,Resultados_Dic3!$A$3:$A$99980,Produccion_PJ!$H534)</f>
        <v>0</v>
      </c>
      <c r="AD534" s="21">
        <f>+SUMIFS(Resultados_Dic3!Z$3:Z$99980,Resultados_Dic3!$F$3:$F$99980,Produccion_PJ!$K534,Resultados_Dic3!$D$3:$D$99980,Produccion_PJ!$K$422,Resultados_Dic3!$E$3:$E$99980,Produccion_PJ!$J534,Resultados_Dic3!$A$3:$A$99980,Produccion_PJ!$H534)</f>
        <v>0</v>
      </c>
      <c r="AE534" s="21">
        <f>+SUMIFS(Resultados_Dic3!AA$3:AA$99980,Resultados_Dic3!$F$3:$F$99980,Produccion_PJ!$K534,Resultados_Dic3!$D$3:$D$99980,Produccion_PJ!$K$422,Resultados_Dic3!$E$3:$E$99980,Produccion_PJ!$J534,Resultados_Dic3!$A$3:$A$99980,Produccion_PJ!$H534)</f>
        <v>0</v>
      </c>
      <c r="AF534" s="21">
        <f>+SUMIFS(Resultados_Dic3!AB$3:AB$99980,Resultados_Dic3!$F$3:$F$99980,Produccion_PJ!$K534,Resultados_Dic3!$D$3:$D$99980,Produccion_PJ!$K$422,Resultados_Dic3!$E$3:$E$99980,Produccion_PJ!$J534,Resultados_Dic3!$A$3:$A$99980,Produccion_PJ!$H534)</f>
        <v>0</v>
      </c>
      <c r="AG534" s="21">
        <f>+SUMIFS(Resultados_Dic3!AC$3:AC$99980,Resultados_Dic3!$F$3:$F$99980,Produccion_PJ!$K534,Resultados_Dic3!$D$3:$D$99980,Produccion_PJ!$K$422,Resultados_Dic3!$E$3:$E$99980,Produccion_PJ!$J534,Resultados_Dic3!$A$3:$A$99980,Produccion_PJ!$H534)</f>
        <v>0</v>
      </c>
      <c r="AH534" s="21">
        <f>+SUMIFS(Resultados_Dic3!AD$3:AD$99980,Resultados_Dic3!$F$3:$F$99980,Produccion_PJ!$K534,Resultados_Dic3!$D$3:$D$99980,Produccion_PJ!$K$422,Resultados_Dic3!$E$3:$E$99980,Produccion_PJ!$J534,Resultados_Dic3!$A$3:$A$99980,Produccion_PJ!$H534)</f>
        <v>0</v>
      </c>
      <c r="AI534" s="21">
        <f>+SUMIFS(Resultados_Dic3!AE$3:AE$99980,Resultados_Dic3!$F$3:$F$99980,Produccion_PJ!$K534,Resultados_Dic3!$D$3:$D$99980,Produccion_PJ!$K$422,Resultados_Dic3!$E$3:$E$99980,Produccion_PJ!$J534,Resultados_Dic3!$A$3:$A$99980,Produccion_PJ!$H534)</f>
        <v>0</v>
      </c>
      <c r="AJ534" s="21">
        <f>+SUMIFS(Resultados_Dic3!AF$3:AF$99980,Resultados_Dic3!$F$3:$F$99980,Produccion_PJ!$K534,Resultados_Dic3!$D$3:$D$99980,Produccion_PJ!$K$422,Resultados_Dic3!$E$3:$E$99980,Produccion_PJ!$J534,Resultados_Dic3!$A$3:$A$99980,Produccion_PJ!$H534)</f>
        <v>0</v>
      </c>
      <c r="AK534" s="21">
        <f>+SUMIFS(Resultados_Dic3!AG$3:AG$99980,Resultados_Dic3!$F$3:$F$99980,Produccion_PJ!$K534,Resultados_Dic3!$D$3:$D$99980,Produccion_PJ!$K$422,Resultados_Dic3!$E$3:$E$99980,Produccion_PJ!$J534,Resultados_Dic3!$A$3:$A$99980,Produccion_PJ!$H534)</f>
        <v>0</v>
      </c>
      <c r="AL534" s="21">
        <f>+SUMIFS(Resultados_Dic3!AH$3:AH$99980,Resultados_Dic3!$F$3:$F$99980,Produccion_PJ!$K534,Resultados_Dic3!$D$3:$D$99980,Produccion_PJ!$K$422,Resultados_Dic3!$E$3:$E$99980,Produccion_PJ!$J534,Resultados_Dic3!$A$3:$A$99980,Produccion_PJ!$H534)</f>
        <v>0</v>
      </c>
      <c r="AM534" s="21">
        <f>+SUMIFS(Resultados_Dic3!AI$3:AI$99980,Resultados_Dic3!$F$3:$F$99980,Produccion_PJ!$K534,Resultados_Dic3!$D$3:$D$99980,Produccion_PJ!$K$422,Resultados_Dic3!$E$3:$E$99980,Produccion_PJ!$J534,Resultados_Dic3!$A$3:$A$99980,Produccion_PJ!$H534)</f>
        <v>0</v>
      </c>
      <c r="AN534" s="21">
        <f>+SUMIFS(Resultados_Dic3!AJ$3:AJ$99980,Resultados_Dic3!$F$3:$F$99980,Produccion_PJ!$K534,Resultados_Dic3!$D$3:$D$99980,Produccion_PJ!$K$422,Resultados_Dic3!$E$3:$E$99980,Produccion_PJ!$J534,Resultados_Dic3!$A$3:$A$99980,Produccion_PJ!$H534)</f>
        <v>0</v>
      </c>
      <c r="AO534" s="21">
        <f>+SUMIFS(Resultados_Dic3!AK$3:AK$99980,Resultados_Dic3!$F$3:$F$99980,Produccion_PJ!$K534,Resultados_Dic3!$D$3:$D$99980,Produccion_PJ!$K$422,Resultados_Dic3!$E$3:$E$99980,Produccion_PJ!$J534,Resultados_Dic3!$A$3:$A$99980,Produccion_PJ!$H534)</f>
        <v>0</v>
      </c>
      <c r="AP534" s="21">
        <f>+SUMIFS(Resultados_Dic3!AL$3:AL$99980,Resultados_Dic3!$F$3:$F$99980,Produccion_PJ!$K534,Resultados_Dic3!$D$3:$D$99980,Produccion_PJ!$K$422,Resultados_Dic3!$E$3:$E$99980,Produccion_PJ!$J534,Resultados_Dic3!$A$3:$A$99980,Produccion_PJ!$H534)</f>
        <v>0</v>
      </c>
      <c r="AQ534" s="21">
        <f>+SUMIFS(Resultados_Dic3!AM$3:AM$99980,Resultados_Dic3!$F$3:$F$99980,Produccion_PJ!$K534,Resultados_Dic3!$D$3:$D$99980,Produccion_PJ!$K$422,Resultados_Dic3!$E$3:$E$99980,Produccion_PJ!$J534,Resultados_Dic3!$A$3:$A$99980,Produccion_PJ!$H534)</f>
        <v>0</v>
      </c>
    </row>
    <row r="535" spans="1:47" x14ac:dyDescent="0.25">
      <c r="H535" s="17" t="str">
        <f t="shared" si="1185"/>
        <v>DIC5</v>
      </c>
      <c r="J535" s="24" t="s">
        <v>77</v>
      </c>
      <c r="K535" s="54" t="s">
        <v>214</v>
      </c>
      <c r="L535" s="21">
        <f>+SUMIFS(Resultados_Dic3!H$3:H$99980,Resultados_Dic3!$F$3:$F$99980,Produccion_PJ!$K535,Resultados_Dic3!$D$3:$D$99980,Produccion_PJ!$K$422,Resultados_Dic3!$E$3:$E$99980,Produccion_PJ!$J535,Resultados_Dic3!$A$3:$A$99980,Produccion_PJ!$H535)</f>
        <v>8.0173996489854606E-3</v>
      </c>
      <c r="M535" s="21">
        <f>+SUMIFS(Resultados_Dic3!I$3:I$99980,Resultados_Dic3!$F$3:$F$99980,Produccion_PJ!$K535,Resultados_Dic3!$D$3:$D$99980,Produccion_PJ!$K$422,Resultados_Dic3!$E$3:$E$99980,Produccion_PJ!$J535,Resultados_Dic3!$A$3:$A$99980,Produccion_PJ!$H535)</f>
        <v>8.0173996489854606E-3</v>
      </c>
      <c r="N535" s="21">
        <f>+SUMIFS(Resultados_Dic3!J$3:J$99980,Resultados_Dic3!$F$3:$F$99980,Produccion_PJ!$K535,Resultados_Dic3!$D$3:$D$99980,Produccion_PJ!$K$422,Resultados_Dic3!$E$3:$E$99980,Produccion_PJ!$J535,Resultados_Dic3!$A$3:$A$99980,Produccion_PJ!$H535)</f>
        <v>8.0173996489854606E-3</v>
      </c>
      <c r="O535" s="21">
        <f>+SUMIFS(Resultados_Dic3!K$3:K$99980,Resultados_Dic3!$F$3:$F$99980,Produccion_PJ!$K535,Resultados_Dic3!$D$3:$D$99980,Produccion_PJ!$K$422,Resultados_Dic3!$E$3:$E$99980,Produccion_PJ!$J535,Resultados_Dic3!$A$3:$A$99980,Produccion_PJ!$H535)</f>
        <v>8.0173996489854606E-3</v>
      </c>
      <c r="P535" s="21">
        <f>+SUMIFS(Resultados_Dic3!L$3:L$99980,Resultados_Dic3!$F$3:$F$99980,Produccion_PJ!$K535,Resultados_Dic3!$D$3:$D$99980,Produccion_PJ!$K$422,Resultados_Dic3!$E$3:$E$99980,Produccion_PJ!$J535,Resultados_Dic3!$A$3:$A$99980,Produccion_PJ!$H535)</f>
        <v>8.0173996489854606E-3</v>
      </c>
      <c r="Q535" s="21">
        <f>+SUMIFS(Resultados_Dic3!M$3:M$99980,Resultados_Dic3!$F$3:$F$99980,Produccion_PJ!$K535,Resultados_Dic3!$D$3:$D$99980,Produccion_PJ!$K$422,Resultados_Dic3!$E$3:$E$99980,Produccion_PJ!$J535,Resultados_Dic3!$A$3:$A$99980,Produccion_PJ!$H535)</f>
        <v>8.0173996489854606E-3</v>
      </c>
      <c r="R535" s="21">
        <f>+SUMIFS(Resultados_Dic3!N$3:N$99980,Resultados_Dic3!$F$3:$F$99980,Produccion_PJ!$K535,Resultados_Dic3!$D$3:$D$99980,Produccion_PJ!$K$422,Resultados_Dic3!$E$3:$E$99980,Produccion_PJ!$J535,Resultados_Dic3!$A$3:$A$99980,Produccion_PJ!$H535)</f>
        <v>8.0173996489854606E-3</v>
      </c>
      <c r="S535" s="21">
        <f>+SUMIFS(Resultados_Dic3!O$3:O$99980,Resultados_Dic3!$F$3:$F$99980,Produccion_PJ!$K535,Resultados_Dic3!$D$3:$D$99980,Produccion_PJ!$K$422,Resultados_Dic3!$E$3:$E$99980,Produccion_PJ!$J535,Resultados_Dic3!$A$3:$A$99980,Produccion_PJ!$H535)</f>
        <v>8.0173996489854606E-3</v>
      </c>
      <c r="T535" s="21">
        <f>+SUMIFS(Resultados_Dic3!P$3:P$99980,Resultados_Dic3!$F$3:$F$99980,Produccion_PJ!$K535,Resultados_Dic3!$D$3:$D$99980,Produccion_PJ!$K$422,Resultados_Dic3!$E$3:$E$99980,Produccion_PJ!$J535,Resultados_Dic3!$A$3:$A$99980,Produccion_PJ!$H535)</f>
        <v>8.0173996489854606E-3</v>
      </c>
      <c r="U535" s="21">
        <f>+SUMIFS(Resultados_Dic3!Q$3:Q$99980,Resultados_Dic3!$F$3:$F$99980,Produccion_PJ!$K535,Resultados_Dic3!$D$3:$D$99980,Produccion_PJ!$K$422,Resultados_Dic3!$E$3:$E$99980,Produccion_PJ!$J535,Resultados_Dic3!$A$3:$A$99980,Produccion_PJ!$H535)</f>
        <v>8.0173996489854606E-3</v>
      </c>
      <c r="V535" s="21">
        <f>+SUMIFS(Resultados_Dic3!R$3:R$99980,Resultados_Dic3!$F$3:$F$99980,Produccion_PJ!$K535,Resultados_Dic3!$D$3:$D$99980,Produccion_PJ!$K$422,Resultados_Dic3!$E$3:$E$99980,Produccion_PJ!$J535,Resultados_Dic3!$A$3:$A$99980,Produccion_PJ!$H535)</f>
        <v>8.0173996489854606E-3</v>
      </c>
      <c r="W535" s="21">
        <f>+SUMIFS(Resultados_Dic3!S$3:S$99980,Resultados_Dic3!$F$3:$F$99980,Produccion_PJ!$K535,Resultados_Dic3!$D$3:$D$99980,Produccion_PJ!$K$422,Resultados_Dic3!$E$3:$E$99980,Produccion_PJ!$J535,Resultados_Dic3!$A$3:$A$99980,Produccion_PJ!$H535)</f>
        <v>8.0173996489854606E-3</v>
      </c>
      <c r="X535" s="21">
        <f>+SUMIFS(Resultados_Dic3!T$3:T$99980,Resultados_Dic3!$F$3:$F$99980,Produccion_PJ!$K535,Resultados_Dic3!$D$3:$D$99980,Produccion_PJ!$K$422,Resultados_Dic3!$E$3:$E$99980,Produccion_PJ!$J535,Resultados_Dic3!$A$3:$A$99980,Produccion_PJ!$H535)</f>
        <v>8.0173996489854606E-3</v>
      </c>
      <c r="Y535" s="21">
        <f>+SUMIFS(Resultados_Dic3!U$3:U$99980,Resultados_Dic3!$F$3:$F$99980,Produccion_PJ!$K535,Resultados_Dic3!$D$3:$D$99980,Produccion_PJ!$K$422,Resultados_Dic3!$E$3:$E$99980,Produccion_PJ!$J535,Resultados_Dic3!$A$3:$A$99980,Produccion_PJ!$H535)</f>
        <v>8.0173996489854606E-3</v>
      </c>
      <c r="Z535" s="21">
        <f>+SUMIFS(Resultados_Dic3!V$3:V$99980,Resultados_Dic3!$F$3:$F$99980,Produccion_PJ!$K535,Resultados_Dic3!$D$3:$D$99980,Produccion_PJ!$K$422,Resultados_Dic3!$E$3:$E$99980,Produccion_PJ!$J535,Resultados_Dic3!$A$3:$A$99980,Produccion_PJ!$H535)</f>
        <v>8.0173996489854606E-3</v>
      </c>
      <c r="AA535" s="21">
        <f>+SUMIFS(Resultados_Dic3!W$3:W$99980,Resultados_Dic3!$F$3:$F$99980,Produccion_PJ!$K535,Resultados_Dic3!$D$3:$D$99980,Produccion_PJ!$K$422,Resultados_Dic3!$E$3:$E$99980,Produccion_PJ!$J535,Resultados_Dic3!$A$3:$A$99980,Produccion_PJ!$H535)</f>
        <v>0</v>
      </c>
      <c r="AB535" s="21">
        <f>+SUMIFS(Resultados_Dic3!X$3:X$99980,Resultados_Dic3!$F$3:$F$99980,Produccion_PJ!$K535,Resultados_Dic3!$D$3:$D$99980,Produccion_PJ!$K$422,Resultados_Dic3!$E$3:$E$99980,Produccion_PJ!$J535,Resultados_Dic3!$A$3:$A$99980,Produccion_PJ!$H535)</f>
        <v>0</v>
      </c>
      <c r="AC535" s="21">
        <f>+SUMIFS(Resultados_Dic3!Y$3:Y$99980,Resultados_Dic3!$F$3:$F$99980,Produccion_PJ!$K535,Resultados_Dic3!$D$3:$D$99980,Produccion_PJ!$K$422,Resultados_Dic3!$E$3:$E$99980,Produccion_PJ!$J535,Resultados_Dic3!$A$3:$A$99980,Produccion_PJ!$H535)</f>
        <v>0</v>
      </c>
      <c r="AD535" s="21">
        <f>+SUMIFS(Resultados_Dic3!Z$3:Z$99980,Resultados_Dic3!$F$3:$F$99980,Produccion_PJ!$K535,Resultados_Dic3!$D$3:$D$99980,Produccion_PJ!$K$422,Resultados_Dic3!$E$3:$E$99980,Produccion_PJ!$J535,Resultados_Dic3!$A$3:$A$99980,Produccion_PJ!$H535)</f>
        <v>0</v>
      </c>
      <c r="AE535" s="21">
        <f>+SUMIFS(Resultados_Dic3!AA$3:AA$99980,Resultados_Dic3!$F$3:$F$99980,Produccion_PJ!$K535,Resultados_Dic3!$D$3:$D$99980,Produccion_PJ!$K$422,Resultados_Dic3!$E$3:$E$99980,Produccion_PJ!$J535,Resultados_Dic3!$A$3:$A$99980,Produccion_PJ!$H535)</f>
        <v>0</v>
      </c>
      <c r="AF535" s="21">
        <f>+SUMIFS(Resultados_Dic3!AB$3:AB$99980,Resultados_Dic3!$F$3:$F$99980,Produccion_PJ!$K535,Resultados_Dic3!$D$3:$D$99980,Produccion_PJ!$K$422,Resultados_Dic3!$E$3:$E$99980,Produccion_PJ!$J535,Resultados_Dic3!$A$3:$A$99980,Produccion_PJ!$H535)</f>
        <v>0</v>
      </c>
      <c r="AG535" s="21">
        <f>+SUMIFS(Resultados_Dic3!AC$3:AC$99980,Resultados_Dic3!$F$3:$F$99980,Produccion_PJ!$K535,Resultados_Dic3!$D$3:$D$99980,Produccion_PJ!$K$422,Resultados_Dic3!$E$3:$E$99980,Produccion_PJ!$J535,Resultados_Dic3!$A$3:$A$99980,Produccion_PJ!$H535)</f>
        <v>0</v>
      </c>
      <c r="AH535" s="21">
        <f>+SUMIFS(Resultados_Dic3!AD$3:AD$99980,Resultados_Dic3!$F$3:$F$99980,Produccion_PJ!$K535,Resultados_Dic3!$D$3:$D$99980,Produccion_PJ!$K$422,Resultados_Dic3!$E$3:$E$99980,Produccion_PJ!$J535,Resultados_Dic3!$A$3:$A$99980,Produccion_PJ!$H535)</f>
        <v>0</v>
      </c>
      <c r="AI535" s="21">
        <f>+SUMIFS(Resultados_Dic3!AE$3:AE$99980,Resultados_Dic3!$F$3:$F$99980,Produccion_PJ!$K535,Resultados_Dic3!$D$3:$D$99980,Produccion_PJ!$K$422,Resultados_Dic3!$E$3:$E$99980,Produccion_PJ!$J535,Resultados_Dic3!$A$3:$A$99980,Produccion_PJ!$H535)</f>
        <v>0</v>
      </c>
      <c r="AJ535" s="21">
        <f>+SUMIFS(Resultados_Dic3!AF$3:AF$99980,Resultados_Dic3!$F$3:$F$99980,Produccion_PJ!$K535,Resultados_Dic3!$D$3:$D$99980,Produccion_PJ!$K$422,Resultados_Dic3!$E$3:$E$99980,Produccion_PJ!$J535,Resultados_Dic3!$A$3:$A$99980,Produccion_PJ!$H535)</f>
        <v>0</v>
      </c>
      <c r="AK535" s="21">
        <f>+SUMIFS(Resultados_Dic3!AG$3:AG$99980,Resultados_Dic3!$F$3:$F$99980,Produccion_PJ!$K535,Resultados_Dic3!$D$3:$D$99980,Produccion_PJ!$K$422,Resultados_Dic3!$E$3:$E$99980,Produccion_PJ!$J535,Resultados_Dic3!$A$3:$A$99980,Produccion_PJ!$H535)</f>
        <v>0</v>
      </c>
      <c r="AL535" s="21">
        <f>+SUMIFS(Resultados_Dic3!AH$3:AH$99980,Resultados_Dic3!$F$3:$F$99980,Produccion_PJ!$K535,Resultados_Dic3!$D$3:$D$99980,Produccion_PJ!$K$422,Resultados_Dic3!$E$3:$E$99980,Produccion_PJ!$J535,Resultados_Dic3!$A$3:$A$99980,Produccion_PJ!$H535)</f>
        <v>0</v>
      </c>
      <c r="AM535" s="21">
        <f>+SUMIFS(Resultados_Dic3!AI$3:AI$99980,Resultados_Dic3!$F$3:$F$99980,Produccion_PJ!$K535,Resultados_Dic3!$D$3:$D$99980,Produccion_PJ!$K$422,Resultados_Dic3!$E$3:$E$99980,Produccion_PJ!$J535,Resultados_Dic3!$A$3:$A$99980,Produccion_PJ!$H535)</f>
        <v>0</v>
      </c>
      <c r="AN535" s="21">
        <f>+SUMIFS(Resultados_Dic3!AJ$3:AJ$99980,Resultados_Dic3!$F$3:$F$99980,Produccion_PJ!$K535,Resultados_Dic3!$D$3:$D$99980,Produccion_PJ!$K$422,Resultados_Dic3!$E$3:$E$99980,Produccion_PJ!$J535,Resultados_Dic3!$A$3:$A$99980,Produccion_PJ!$H535)</f>
        <v>0</v>
      </c>
      <c r="AO535" s="21">
        <f>+SUMIFS(Resultados_Dic3!AK$3:AK$99980,Resultados_Dic3!$F$3:$F$99980,Produccion_PJ!$K535,Resultados_Dic3!$D$3:$D$99980,Produccion_PJ!$K$422,Resultados_Dic3!$E$3:$E$99980,Produccion_PJ!$J535,Resultados_Dic3!$A$3:$A$99980,Produccion_PJ!$H535)</f>
        <v>0</v>
      </c>
      <c r="AP535" s="21">
        <f>+SUMIFS(Resultados_Dic3!AL$3:AL$99980,Resultados_Dic3!$F$3:$F$99980,Produccion_PJ!$K535,Resultados_Dic3!$D$3:$D$99980,Produccion_PJ!$K$422,Resultados_Dic3!$E$3:$E$99980,Produccion_PJ!$J535,Resultados_Dic3!$A$3:$A$99980,Produccion_PJ!$H535)</f>
        <v>0</v>
      </c>
      <c r="AQ535" s="21">
        <f>+SUMIFS(Resultados_Dic3!AM$3:AM$99980,Resultados_Dic3!$F$3:$F$99980,Produccion_PJ!$K535,Resultados_Dic3!$D$3:$D$99980,Produccion_PJ!$K$422,Resultados_Dic3!$E$3:$E$99980,Produccion_PJ!$J535,Resultados_Dic3!$A$3:$A$99980,Produccion_PJ!$H535)</f>
        <v>0</v>
      </c>
    </row>
    <row r="536" spans="1:47" s="68" customFormat="1" x14ac:dyDescent="0.25">
      <c r="A536" s="70"/>
      <c r="F536" s="95"/>
      <c r="H536" s="71"/>
      <c r="I536" s="71"/>
      <c r="L536" s="69">
        <f>+SUM(L529:L535)</f>
        <v>6.1528432327833009</v>
      </c>
      <c r="M536" s="69">
        <f t="shared" ref="M536" si="1186">+SUM(M529:M535)</f>
        <v>6.0133652799648409</v>
      </c>
      <c r="N536" s="69">
        <f t="shared" ref="N536:AQ536" si="1187">+SUM(N529:N535)</f>
        <v>5.8858933913540685</v>
      </c>
      <c r="O536" s="69">
        <f t="shared" si="1187"/>
        <v>5.9630549665180794</v>
      </c>
      <c r="P536" s="69">
        <f t="shared" si="1187"/>
        <v>5.9378998097946969</v>
      </c>
      <c r="Q536" s="69">
        <f t="shared" si="1187"/>
        <v>5.4260852645884441</v>
      </c>
      <c r="R536" s="69">
        <f t="shared" si="1187"/>
        <v>5.4260852645884441</v>
      </c>
      <c r="S536" s="69">
        <f t="shared" si="1187"/>
        <v>5.4260852645884441</v>
      </c>
      <c r="T536" s="69">
        <f t="shared" si="1187"/>
        <v>5.3958829820877572</v>
      </c>
      <c r="U536" s="69">
        <f t="shared" si="1187"/>
        <v>4.5188981343357364</v>
      </c>
      <c r="V536" s="69">
        <f t="shared" si="1187"/>
        <v>2.345692219283666</v>
      </c>
      <c r="W536" s="69">
        <f t="shared" si="1187"/>
        <v>8.0032658461666156E-2</v>
      </c>
      <c r="X536" s="69">
        <f t="shared" si="1187"/>
        <v>8.0032658461666156E-2</v>
      </c>
      <c r="Y536" s="69">
        <f t="shared" si="1187"/>
        <v>8.0032658461666156E-2</v>
      </c>
      <c r="Z536" s="69">
        <f t="shared" si="1187"/>
        <v>4.3556381444093559E-2</v>
      </c>
      <c r="AA536" s="69">
        <f t="shared" si="1187"/>
        <v>0</v>
      </c>
      <c r="AB536" s="69">
        <f t="shared" si="1187"/>
        <v>0</v>
      </c>
      <c r="AC536" s="69">
        <f t="shared" si="1187"/>
        <v>0</v>
      </c>
      <c r="AD536" s="69">
        <f t="shared" si="1187"/>
        <v>0</v>
      </c>
      <c r="AE536" s="69">
        <f t="shared" si="1187"/>
        <v>0</v>
      </c>
      <c r="AF536" s="69">
        <f t="shared" si="1187"/>
        <v>0</v>
      </c>
      <c r="AG536" s="69">
        <f t="shared" si="1187"/>
        <v>0</v>
      </c>
      <c r="AH536" s="69">
        <f t="shared" si="1187"/>
        <v>0</v>
      </c>
      <c r="AI536" s="69">
        <f t="shared" si="1187"/>
        <v>0</v>
      </c>
      <c r="AJ536" s="69">
        <f t="shared" si="1187"/>
        <v>0</v>
      </c>
      <c r="AK536" s="69">
        <f t="shared" si="1187"/>
        <v>0</v>
      </c>
      <c r="AL536" s="69">
        <f t="shared" si="1187"/>
        <v>0</v>
      </c>
      <c r="AM536" s="69">
        <f t="shared" si="1187"/>
        <v>0</v>
      </c>
      <c r="AN536" s="69">
        <f t="shared" si="1187"/>
        <v>0</v>
      </c>
      <c r="AO536" s="69">
        <f t="shared" si="1187"/>
        <v>0</v>
      </c>
      <c r="AP536" s="69">
        <f t="shared" si="1187"/>
        <v>0</v>
      </c>
      <c r="AQ536" s="69">
        <f t="shared" si="1187"/>
        <v>0</v>
      </c>
    </row>
    <row r="538" spans="1:47" ht="18.75" x14ac:dyDescent="0.3">
      <c r="K538" s="34" t="s">
        <v>478</v>
      </c>
    </row>
    <row r="539" spans="1:47" x14ac:dyDescent="0.25">
      <c r="J539" s="106" t="s">
        <v>348</v>
      </c>
      <c r="K539" s="56" t="s">
        <v>389</v>
      </c>
    </row>
    <row r="540" spans="1:47" x14ac:dyDescent="0.25">
      <c r="H540" s="12"/>
      <c r="I540" s="12"/>
      <c r="J540" s="15"/>
      <c r="K540" s="23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</row>
    <row r="541" spans="1:47" x14ac:dyDescent="0.25">
      <c r="L541" s="55">
        <v>2019</v>
      </c>
      <c r="M541" s="55">
        <v>2020</v>
      </c>
      <c r="N541" s="55">
        <v>2021</v>
      </c>
      <c r="O541" s="55">
        <v>2022</v>
      </c>
      <c r="P541" s="55">
        <v>2023</v>
      </c>
      <c r="Q541" s="55">
        <v>2024</v>
      </c>
      <c r="R541" s="55">
        <v>2025</v>
      </c>
      <c r="S541" s="55">
        <v>2026</v>
      </c>
      <c r="T541" s="55">
        <v>2027</v>
      </c>
      <c r="U541" s="55">
        <v>2028</v>
      </c>
      <c r="V541" s="55">
        <v>2029</v>
      </c>
      <c r="W541" s="55">
        <v>2030</v>
      </c>
      <c r="X541" s="55">
        <v>2031</v>
      </c>
      <c r="Y541" s="55">
        <v>2032</v>
      </c>
      <c r="Z541" s="55">
        <v>2033</v>
      </c>
      <c r="AA541" s="55">
        <v>2034</v>
      </c>
      <c r="AB541" s="55">
        <v>2035</v>
      </c>
      <c r="AC541" s="55">
        <v>2036</v>
      </c>
      <c r="AD541" s="55">
        <v>2037</v>
      </c>
      <c r="AE541" s="55">
        <v>2038</v>
      </c>
      <c r="AF541" s="55">
        <v>2039</v>
      </c>
      <c r="AG541" s="55">
        <v>2040</v>
      </c>
      <c r="AH541" s="55">
        <v>2041</v>
      </c>
      <c r="AI541" s="55">
        <v>2042</v>
      </c>
      <c r="AJ541" s="55">
        <v>2043</v>
      </c>
      <c r="AK541" s="55">
        <v>2044</v>
      </c>
      <c r="AL541" s="55">
        <v>2045</v>
      </c>
      <c r="AM541" s="55">
        <v>2046</v>
      </c>
      <c r="AN541" s="55">
        <v>2047</v>
      </c>
      <c r="AO541" s="55">
        <v>2048</v>
      </c>
      <c r="AP541" s="55">
        <v>2049</v>
      </c>
      <c r="AQ541" s="55">
        <v>2050</v>
      </c>
    </row>
    <row r="542" spans="1:47" x14ac:dyDescent="0.25">
      <c r="H542" s="17" t="str">
        <f>+$H$1</f>
        <v>DIC5</v>
      </c>
      <c r="J542" s="24" t="s">
        <v>72</v>
      </c>
      <c r="K542" s="54" t="s">
        <v>466</v>
      </c>
      <c r="L542" s="21">
        <f>+SUMIFS(Resultados_Dic3!H$3:H$99980,Resultados_Dic3!$F$3:$F$99980,Produccion_PJ!$K542,Resultados_Dic3!$D$3:$D$99980,Produccion_PJ!$K$435,Resultados_Dic3!$E$3:$E$99980,Produccion_PJ!$J542,Resultados_Dic3!$A$3:$A$99980,Produccion_PJ!$H542)</f>
        <v>0</v>
      </c>
      <c r="M542" s="21">
        <f>+SUMIFS(Resultados_Dic3!I$3:I$99980,Resultados_Dic3!$F$3:$F$99980,Produccion_PJ!$K542,Resultados_Dic3!$D$3:$D$99980,Produccion_PJ!$K$435,Resultados_Dic3!$E$3:$E$99980,Produccion_PJ!$J542,Resultados_Dic3!$A$3:$A$99980,Produccion_PJ!$H542)</f>
        <v>0</v>
      </c>
      <c r="N542" s="21">
        <f>+SUMIFS(Resultados_Dic3!J$3:J$99980,Resultados_Dic3!$F$3:$F$99980,Produccion_PJ!$K542,Resultados_Dic3!$D$3:$D$99980,Produccion_PJ!$K$435,Resultados_Dic3!$E$3:$E$99980,Produccion_PJ!$J542,Resultados_Dic3!$A$3:$A$99980,Produccion_PJ!$H542)</f>
        <v>0</v>
      </c>
      <c r="O542" s="21">
        <f>+SUMIFS(Resultados_Dic3!K$3:K$99980,Resultados_Dic3!$F$3:$F$99980,Produccion_PJ!$K542,Resultados_Dic3!$D$3:$D$99980,Produccion_PJ!$K$435,Resultados_Dic3!$E$3:$E$99980,Produccion_PJ!$J542,Resultados_Dic3!$A$3:$A$99980,Produccion_PJ!$H542)</f>
        <v>0</v>
      </c>
      <c r="P542" s="21">
        <f>+SUMIFS(Resultados_Dic3!L$3:L$99980,Resultados_Dic3!$F$3:$F$99980,Produccion_PJ!$K542,Resultados_Dic3!$D$3:$D$99980,Produccion_PJ!$K$435,Resultados_Dic3!$E$3:$E$99980,Produccion_PJ!$J542,Resultados_Dic3!$A$3:$A$99980,Produccion_PJ!$H542)</f>
        <v>0</v>
      </c>
      <c r="Q542" s="21">
        <f>+SUMIFS(Resultados_Dic3!M$3:M$99980,Resultados_Dic3!$F$3:$F$99980,Produccion_PJ!$K542,Resultados_Dic3!$D$3:$D$99980,Produccion_PJ!$K$435,Resultados_Dic3!$E$3:$E$99980,Produccion_PJ!$J542,Resultados_Dic3!$A$3:$A$99980,Produccion_PJ!$H542)</f>
        <v>0</v>
      </c>
      <c r="R542" s="21">
        <f>+SUMIFS(Resultados_Dic3!N$3:N$99980,Resultados_Dic3!$F$3:$F$99980,Produccion_PJ!$K542,Resultados_Dic3!$D$3:$D$99980,Produccion_PJ!$K$435,Resultados_Dic3!$E$3:$E$99980,Produccion_PJ!$J542,Resultados_Dic3!$A$3:$A$99980,Produccion_PJ!$H542)</f>
        <v>0</v>
      </c>
      <c r="S542" s="21">
        <f>+SUMIFS(Resultados_Dic3!O$3:O$99980,Resultados_Dic3!$F$3:$F$99980,Produccion_PJ!$K542,Resultados_Dic3!$D$3:$D$99980,Produccion_PJ!$K$435,Resultados_Dic3!$E$3:$E$99980,Produccion_PJ!$J542,Resultados_Dic3!$A$3:$A$99980,Produccion_PJ!$H542)</f>
        <v>0</v>
      </c>
      <c r="T542" s="21">
        <f>+SUMIFS(Resultados_Dic3!P$3:P$99980,Resultados_Dic3!$F$3:$F$99980,Produccion_PJ!$K542,Resultados_Dic3!$D$3:$D$99980,Produccion_PJ!$K$435,Resultados_Dic3!$E$3:$E$99980,Produccion_PJ!$J542,Resultados_Dic3!$A$3:$A$99980,Produccion_PJ!$H542)</f>
        <v>0</v>
      </c>
      <c r="U542" s="21">
        <f>+SUMIFS(Resultados_Dic3!Q$3:Q$99980,Resultados_Dic3!$F$3:$F$99980,Produccion_PJ!$K542,Resultados_Dic3!$D$3:$D$99980,Produccion_PJ!$K$435,Resultados_Dic3!$E$3:$E$99980,Produccion_PJ!$J542,Resultados_Dic3!$A$3:$A$99980,Produccion_PJ!$H542)</f>
        <v>0</v>
      </c>
      <c r="V542" s="21">
        <f>+SUMIFS(Resultados_Dic3!R$3:R$99980,Resultados_Dic3!$F$3:$F$99980,Produccion_PJ!$K542,Resultados_Dic3!$D$3:$D$99980,Produccion_PJ!$K$435,Resultados_Dic3!$E$3:$E$99980,Produccion_PJ!$J542,Resultados_Dic3!$A$3:$A$99980,Produccion_PJ!$H542)</f>
        <v>0</v>
      </c>
      <c r="W542" s="21">
        <f>+SUMIFS(Resultados_Dic3!S$3:S$99980,Resultados_Dic3!$F$3:$F$99980,Produccion_PJ!$K542,Resultados_Dic3!$D$3:$D$99980,Produccion_PJ!$K$435,Resultados_Dic3!$E$3:$E$99980,Produccion_PJ!$J542,Resultados_Dic3!$A$3:$A$99980,Produccion_PJ!$H542)</f>
        <v>0</v>
      </c>
      <c r="X542" s="21">
        <f>+SUMIFS(Resultados_Dic3!T$3:T$99980,Resultados_Dic3!$F$3:$F$99980,Produccion_PJ!$K542,Resultados_Dic3!$D$3:$D$99980,Produccion_PJ!$K$435,Resultados_Dic3!$E$3:$E$99980,Produccion_PJ!$J542,Resultados_Dic3!$A$3:$A$99980,Produccion_PJ!$H542)</f>
        <v>0</v>
      </c>
      <c r="Y542" s="21">
        <f>+SUMIFS(Resultados_Dic3!U$3:U$99980,Resultados_Dic3!$F$3:$F$99980,Produccion_PJ!$K542,Resultados_Dic3!$D$3:$D$99980,Produccion_PJ!$K$435,Resultados_Dic3!$E$3:$E$99980,Produccion_PJ!$J542,Resultados_Dic3!$A$3:$A$99980,Produccion_PJ!$H542)</f>
        <v>0</v>
      </c>
      <c r="Z542" s="21">
        <f>+SUMIFS(Resultados_Dic3!V$3:V$99980,Resultados_Dic3!$F$3:$F$99980,Produccion_PJ!$K542,Resultados_Dic3!$D$3:$D$99980,Produccion_PJ!$K$435,Resultados_Dic3!$E$3:$E$99980,Produccion_PJ!$J542,Resultados_Dic3!$A$3:$A$99980,Produccion_PJ!$H542)</f>
        <v>0</v>
      </c>
      <c r="AA542" s="21">
        <f>+SUMIFS(Resultados_Dic3!W$3:W$99980,Resultados_Dic3!$F$3:$F$99980,Produccion_PJ!$K542,Resultados_Dic3!$D$3:$D$99980,Produccion_PJ!$K$435,Resultados_Dic3!$E$3:$E$99980,Produccion_PJ!$J542,Resultados_Dic3!$A$3:$A$99980,Produccion_PJ!$H542)</f>
        <v>0</v>
      </c>
      <c r="AB542" s="21">
        <f>+SUMIFS(Resultados_Dic3!X$3:X$99980,Resultados_Dic3!$F$3:$F$99980,Produccion_PJ!$K542,Resultados_Dic3!$D$3:$D$99980,Produccion_PJ!$K$435,Resultados_Dic3!$E$3:$E$99980,Produccion_PJ!$J542,Resultados_Dic3!$A$3:$A$99980,Produccion_PJ!$H542)</f>
        <v>0</v>
      </c>
      <c r="AC542" s="21">
        <f>+SUMIFS(Resultados_Dic3!Y$3:Y$99980,Resultados_Dic3!$F$3:$F$99980,Produccion_PJ!$K542,Resultados_Dic3!$D$3:$D$99980,Produccion_PJ!$K$435,Resultados_Dic3!$E$3:$E$99980,Produccion_PJ!$J542,Resultados_Dic3!$A$3:$A$99980,Produccion_PJ!$H542)</f>
        <v>0</v>
      </c>
      <c r="AD542" s="21">
        <f>+SUMIFS(Resultados_Dic3!Z$3:Z$99980,Resultados_Dic3!$F$3:$F$99980,Produccion_PJ!$K542,Resultados_Dic3!$D$3:$D$99980,Produccion_PJ!$K$435,Resultados_Dic3!$E$3:$E$99980,Produccion_PJ!$J542,Resultados_Dic3!$A$3:$A$99980,Produccion_PJ!$H542)</f>
        <v>0</v>
      </c>
      <c r="AE542" s="21">
        <f>+SUMIFS(Resultados_Dic3!AA$3:AA$99980,Resultados_Dic3!$F$3:$F$99980,Produccion_PJ!$K542,Resultados_Dic3!$D$3:$D$99980,Produccion_PJ!$K$435,Resultados_Dic3!$E$3:$E$99980,Produccion_PJ!$J542,Resultados_Dic3!$A$3:$A$99980,Produccion_PJ!$H542)</f>
        <v>0</v>
      </c>
      <c r="AF542" s="21">
        <f>+SUMIFS(Resultados_Dic3!AB$3:AB$99980,Resultados_Dic3!$F$3:$F$99980,Produccion_PJ!$K542,Resultados_Dic3!$D$3:$D$99980,Produccion_PJ!$K$435,Resultados_Dic3!$E$3:$E$99980,Produccion_PJ!$J542,Resultados_Dic3!$A$3:$A$99980,Produccion_PJ!$H542)</f>
        <v>0</v>
      </c>
      <c r="AG542" s="21">
        <f>+SUMIFS(Resultados_Dic3!AC$3:AC$99980,Resultados_Dic3!$F$3:$F$99980,Produccion_PJ!$K542,Resultados_Dic3!$D$3:$D$99980,Produccion_PJ!$K$435,Resultados_Dic3!$E$3:$E$99980,Produccion_PJ!$J542,Resultados_Dic3!$A$3:$A$99980,Produccion_PJ!$H542)</f>
        <v>0</v>
      </c>
      <c r="AH542" s="21">
        <f>+SUMIFS(Resultados_Dic3!AD$3:AD$99980,Resultados_Dic3!$F$3:$F$99980,Produccion_PJ!$K542,Resultados_Dic3!$D$3:$D$99980,Produccion_PJ!$K$435,Resultados_Dic3!$E$3:$E$99980,Produccion_PJ!$J542,Resultados_Dic3!$A$3:$A$99980,Produccion_PJ!$H542)</f>
        <v>0</v>
      </c>
      <c r="AI542" s="21">
        <f>+SUMIFS(Resultados_Dic3!AE$3:AE$99980,Resultados_Dic3!$F$3:$F$99980,Produccion_PJ!$K542,Resultados_Dic3!$D$3:$D$99980,Produccion_PJ!$K$435,Resultados_Dic3!$E$3:$E$99980,Produccion_PJ!$J542,Resultados_Dic3!$A$3:$A$99980,Produccion_PJ!$H542)</f>
        <v>0</v>
      </c>
      <c r="AJ542" s="21">
        <f>+SUMIFS(Resultados_Dic3!AF$3:AF$99980,Resultados_Dic3!$F$3:$F$99980,Produccion_PJ!$K542,Resultados_Dic3!$D$3:$D$99980,Produccion_PJ!$K$435,Resultados_Dic3!$E$3:$E$99980,Produccion_PJ!$J542,Resultados_Dic3!$A$3:$A$99980,Produccion_PJ!$H542)</f>
        <v>0</v>
      </c>
      <c r="AK542" s="21">
        <f>+SUMIFS(Resultados_Dic3!AG$3:AG$99980,Resultados_Dic3!$F$3:$F$99980,Produccion_PJ!$K542,Resultados_Dic3!$D$3:$D$99980,Produccion_PJ!$K$435,Resultados_Dic3!$E$3:$E$99980,Produccion_PJ!$J542,Resultados_Dic3!$A$3:$A$99980,Produccion_PJ!$H542)</f>
        <v>0</v>
      </c>
      <c r="AL542" s="21">
        <f>+SUMIFS(Resultados_Dic3!AH$3:AH$99980,Resultados_Dic3!$F$3:$F$99980,Produccion_PJ!$K542,Resultados_Dic3!$D$3:$D$99980,Produccion_PJ!$K$435,Resultados_Dic3!$E$3:$E$99980,Produccion_PJ!$J542,Resultados_Dic3!$A$3:$A$99980,Produccion_PJ!$H542)</f>
        <v>0</v>
      </c>
      <c r="AM542" s="21">
        <f>+SUMIFS(Resultados_Dic3!AI$3:AI$99980,Resultados_Dic3!$F$3:$F$99980,Produccion_PJ!$K542,Resultados_Dic3!$D$3:$D$99980,Produccion_PJ!$K$435,Resultados_Dic3!$E$3:$E$99980,Produccion_PJ!$J542,Resultados_Dic3!$A$3:$A$99980,Produccion_PJ!$H542)</f>
        <v>0</v>
      </c>
      <c r="AN542" s="21">
        <f>+SUMIFS(Resultados_Dic3!AJ$3:AJ$99980,Resultados_Dic3!$F$3:$F$99980,Produccion_PJ!$K542,Resultados_Dic3!$D$3:$D$99980,Produccion_PJ!$K$435,Resultados_Dic3!$E$3:$E$99980,Produccion_PJ!$J542,Resultados_Dic3!$A$3:$A$99980,Produccion_PJ!$H542)</f>
        <v>0</v>
      </c>
      <c r="AO542" s="21">
        <f>+SUMIFS(Resultados_Dic3!AK$3:AK$99980,Resultados_Dic3!$F$3:$F$99980,Produccion_PJ!$K542,Resultados_Dic3!$D$3:$D$99980,Produccion_PJ!$K$435,Resultados_Dic3!$E$3:$E$99980,Produccion_PJ!$J542,Resultados_Dic3!$A$3:$A$99980,Produccion_PJ!$H542)</f>
        <v>0</v>
      </c>
      <c r="AP542" s="21">
        <f>+SUMIFS(Resultados_Dic3!AL$3:AL$99980,Resultados_Dic3!$F$3:$F$99980,Produccion_PJ!$K542,Resultados_Dic3!$D$3:$D$99980,Produccion_PJ!$K$435,Resultados_Dic3!$E$3:$E$99980,Produccion_PJ!$J542,Resultados_Dic3!$A$3:$A$99980,Produccion_PJ!$H542)</f>
        <v>0</v>
      </c>
      <c r="AQ542" s="21">
        <f>+SUMIFS(Resultados_Dic3!AM$3:AM$99980,Resultados_Dic3!$F$3:$F$99980,Produccion_PJ!$K542,Resultados_Dic3!$D$3:$D$99980,Produccion_PJ!$K$435,Resultados_Dic3!$E$3:$E$99980,Produccion_PJ!$J542,Resultados_Dic3!$A$3:$A$99980,Produccion_PJ!$H542)</f>
        <v>0</v>
      </c>
    </row>
    <row r="543" spans="1:47" x14ac:dyDescent="0.25">
      <c r="H543" s="17" t="str">
        <f t="shared" ref="H543:H548" si="1188">+$H$1</f>
        <v>DIC5</v>
      </c>
      <c r="J543" s="24" t="s">
        <v>73</v>
      </c>
      <c r="K543" s="54" t="s">
        <v>215</v>
      </c>
      <c r="L543" s="21">
        <f>+SUMIFS(Resultados_Dic3!H$3:H$99980,Resultados_Dic3!$F$3:$F$99980,Produccion_PJ!$K543,Resultados_Dic3!$D$3:$D$99980,Produccion_PJ!$K$435,Resultados_Dic3!$E$3:$E$99980,Produccion_PJ!$J543,Resultados_Dic3!$A$3:$A$99980,Produccion_PJ!$H543)</f>
        <v>1.5220623656853201</v>
      </c>
      <c r="M543" s="21">
        <f>+SUMIFS(Resultados_Dic3!I$3:I$99980,Resultados_Dic3!$F$3:$F$99980,Produccion_PJ!$K543,Resultados_Dic3!$D$3:$D$99980,Produccion_PJ!$K$435,Resultados_Dic3!$E$3:$E$99980,Produccion_PJ!$J543,Resultados_Dic3!$A$3:$A$99980,Produccion_PJ!$H543)</f>
        <v>1.5220623656853201</v>
      </c>
      <c r="N543" s="21">
        <f>+SUMIFS(Resultados_Dic3!J$3:J$99980,Resultados_Dic3!$F$3:$F$99980,Produccion_PJ!$K543,Resultados_Dic3!$D$3:$D$99980,Produccion_PJ!$K$435,Resultados_Dic3!$E$3:$E$99980,Produccion_PJ!$J543,Resultados_Dic3!$A$3:$A$99980,Produccion_PJ!$H543)</f>
        <v>1.5220623656853201</v>
      </c>
      <c r="O543" s="21">
        <f>+SUMIFS(Resultados_Dic3!K$3:K$99980,Resultados_Dic3!$F$3:$F$99980,Produccion_PJ!$K543,Resultados_Dic3!$D$3:$D$99980,Produccion_PJ!$K$435,Resultados_Dic3!$E$3:$E$99980,Produccion_PJ!$J543,Resultados_Dic3!$A$3:$A$99980,Produccion_PJ!$H543)</f>
        <v>1.5220623656853201</v>
      </c>
      <c r="P543" s="21">
        <f>+SUMIFS(Resultados_Dic3!L$3:L$99980,Resultados_Dic3!$F$3:$F$99980,Produccion_PJ!$K543,Resultados_Dic3!$D$3:$D$99980,Produccion_PJ!$K$435,Resultados_Dic3!$E$3:$E$99980,Produccion_PJ!$J543,Resultados_Dic3!$A$3:$A$99980,Produccion_PJ!$H543)</f>
        <v>1.5220623656853201</v>
      </c>
      <c r="Q543" s="21">
        <f>+SUMIFS(Resultados_Dic3!M$3:M$99980,Resultados_Dic3!$F$3:$F$99980,Produccion_PJ!$K543,Resultados_Dic3!$D$3:$D$99980,Produccion_PJ!$K$435,Resultados_Dic3!$E$3:$E$99980,Produccion_PJ!$J543,Resultados_Dic3!$A$3:$A$99980,Produccion_PJ!$H543)</f>
        <v>1.5220623656853201</v>
      </c>
      <c r="R543" s="21">
        <f>+SUMIFS(Resultados_Dic3!N$3:N$99980,Resultados_Dic3!$F$3:$F$99980,Produccion_PJ!$K543,Resultados_Dic3!$D$3:$D$99980,Produccion_PJ!$K$435,Resultados_Dic3!$E$3:$E$99980,Produccion_PJ!$J543,Resultados_Dic3!$A$3:$A$99980,Produccion_PJ!$H543)</f>
        <v>1.5220623656853201</v>
      </c>
      <c r="S543" s="21">
        <f>+SUMIFS(Resultados_Dic3!O$3:O$99980,Resultados_Dic3!$F$3:$F$99980,Produccion_PJ!$K543,Resultados_Dic3!$D$3:$D$99980,Produccion_PJ!$K$435,Resultados_Dic3!$E$3:$E$99980,Produccion_PJ!$J543,Resultados_Dic3!$A$3:$A$99980,Produccion_PJ!$H543)</f>
        <v>1.5220623656853201</v>
      </c>
      <c r="T543" s="21">
        <f>+SUMIFS(Resultados_Dic3!P$3:P$99980,Resultados_Dic3!$F$3:$F$99980,Produccion_PJ!$K543,Resultados_Dic3!$D$3:$D$99980,Produccion_PJ!$K$435,Resultados_Dic3!$E$3:$E$99980,Produccion_PJ!$J543,Resultados_Dic3!$A$3:$A$99980,Produccion_PJ!$H543)</f>
        <v>1.5220623656853201</v>
      </c>
      <c r="U543" s="21">
        <f>+SUMIFS(Resultados_Dic3!Q$3:Q$99980,Resultados_Dic3!$F$3:$F$99980,Produccion_PJ!$K543,Resultados_Dic3!$D$3:$D$99980,Produccion_PJ!$K$435,Resultados_Dic3!$E$3:$E$99980,Produccion_PJ!$J543,Resultados_Dic3!$A$3:$A$99980,Produccion_PJ!$H543)</f>
        <v>1.5220623656853201</v>
      </c>
      <c r="V543" s="21">
        <f>+SUMIFS(Resultados_Dic3!R$3:R$99980,Resultados_Dic3!$F$3:$F$99980,Produccion_PJ!$K543,Resultados_Dic3!$D$3:$D$99980,Produccion_PJ!$K$435,Resultados_Dic3!$E$3:$E$99980,Produccion_PJ!$J543,Resultados_Dic3!$A$3:$A$99980,Produccion_PJ!$H543)</f>
        <v>1.5220623656853201</v>
      </c>
      <c r="W543" s="21">
        <f>+SUMIFS(Resultados_Dic3!S$3:S$99980,Resultados_Dic3!$F$3:$F$99980,Produccion_PJ!$K543,Resultados_Dic3!$D$3:$D$99980,Produccion_PJ!$K$435,Resultados_Dic3!$E$3:$E$99980,Produccion_PJ!$J543,Resultados_Dic3!$A$3:$A$99980,Produccion_PJ!$H543)</f>
        <v>1.5220623656853201</v>
      </c>
      <c r="X543" s="21">
        <f>+SUMIFS(Resultados_Dic3!T$3:T$99980,Resultados_Dic3!$F$3:$F$99980,Produccion_PJ!$K543,Resultados_Dic3!$D$3:$D$99980,Produccion_PJ!$K$435,Resultados_Dic3!$E$3:$E$99980,Produccion_PJ!$J543,Resultados_Dic3!$A$3:$A$99980,Produccion_PJ!$H543)</f>
        <v>1.5220623656853201</v>
      </c>
      <c r="Y543" s="21">
        <f>+SUMIFS(Resultados_Dic3!U$3:U$99980,Resultados_Dic3!$F$3:$F$99980,Produccion_PJ!$K543,Resultados_Dic3!$D$3:$D$99980,Produccion_PJ!$K$435,Resultados_Dic3!$E$3:$E$99980,Produccion_PJ!$J543,Resultados_Dic3!$A$3:$A$99980,Produccion_PJ!$H543)</f>
        <v>1.5220623656853201</v>
      </c>
      <c r="Z543" s="21">
        <f>+SUMIFS(Resultados_Dic3!V$3:V$99980,Resultados_Dic3!$F$3:$F$99980,Produccion_PJ!$K543,Resultados_Dic3!$D$3:$D$99980,Produccion_PJ!$K$435,Resultados_Dic3!$E$3:$E$99980,Produccion_PJ!$J543,Resultados_Dic3!$A$3:$A$99980,Produccion_PJ!$H543)</f>
        <v>0</v>
      </c>
      <c r="AA543" s="21">
        <f>+SUMIFS(Resultados_Dic3!W$3:W$99980,Resultados_Dic3!$F$3:$F$99980,Produccion_PJ!$K543,Resultados_Dic3!$D$3:$D$99980,Produccion_PJ!$K$435,Resultados_Dic3!$E$3:$E$99980,Produccion_PJ!$J543,Resultados_Dic3!$A$3:$A$99980,Produccion_PJ!$H543)</f>
        <v>0</v>
      </c>
      <c r="AB543" s="21">
        <f>+SUMIFS(Resultados_Dic3!X$3:X$99980,Resultados_Dic3!$F$3:$F$99980,Produccion_PJ!$K543,Resultados_Dic3!$D$3:$D$99980,Produccion_PJ!$K$435,Resultados_Dic3!$E$3:$E$99980,Produccion_PJ!$J543,Resultados_Dic3!$A$3:$A$99980,Produccion_PJ!$H543)</f>
        <v>0</v>
      </c>
      <c r="AC543" s="21">
        <f>+SUMIFS(Resultados_Dic3!Y$3:Y$99980,Resultados_Dic3!$F$3:$F$99980,Produccion_PJ!$K543,Resultados_Dic3!$D$3:$D$99980,Produccion_PJ!$K$435,Resultados_Dic3!$E$3:$E$99980,Produccion_PJ!$J543,Resultados_Dic3!$A$3:$A$99980,Produccion_PJ!$H543)</f>
        <v>0</v>
      </c>
      <c r="AD543" s="21">
        <f>+SUMIFS(Resultados_Dic3!Z$3:Z$99980,Resultados_Dic3!$F$3:$F$99980,Produccion_PJ!$K543,Resultados_Dic3!$D$3:$D$99980,Produccion_PJ!$K$435,Resultados_Dic3!$E$3:$E$99980,Produccion_PJ!$J543,Resultados_Dic3!$A$3:$A$99980,Produccion_PJ!$H543)</f>
        <v>0</v>
      </c>
      <c r="AE543" s="21">
        <f>+SUMIFS(Resultados_Dic3!AA$3:AA$99980,Resultados_Dic3!$F$3:$F$99980,Produccion_PJ!$K543,Resultados_Dic3!$D$3:$D$99980,Produccion_PJ!$K$435,Resultados_Dic3!$E$3:$E$99980,Produccion_PJ!$J543,Resultados_Dic3!$A$3:$A$99980,Produccion_PJ!$H543)</f>
        <v>0</v>
      </c>
      <c r="AF543" s="21">
        <f>+SUMIFS(Resultados_Dic3!AB$3:AB$99980,Resultados_Dic3!$F$3:$F$99980,Produccion_PJ!$K543,Resultados_Dic3!$D$3:$D$99980,Produccion_PJ!$K$435,Resultados_Dic3!$E$3:$E$99980,Produccion_PJ!$J543,Resultados_Dic3!$A$3:$A$99980,Produccion_PJ!$H543)</f>
        <v>0</v>
      </c>
      <c r="AG543" s="21">
        <f>+SUMIFS(Resultados_Dic3!AC$3:AC$99980,Resultados_Dic3!$F$3:$F$99980,Produccion_PJ!$K543,Resultados_Dic3!$D$3:$D$99980,Produccion_PJ!$K$435,Resultados_Dic3!$E$3:$E$99980,Produccion_PJ!$J543,Resultados_Dic3!$A$3:$A$99980,Produccion_PJ!$H543)</f>
        <v>0</v>
      </c>
      <c r="AH543" s="21">
        <f>+SUMIFS(Resultados_Dic3!AD$3:AD$99980,Resultados_Dic3!$F$3:$F$99980,Produccion_PJ!$K543,Resultados_Dic3!$D$3:$D$99980,Produccion_PJ!$K$435,Resultados_Dic3!$E$3:$E$99980,Produccion_PJ!$J543,Resultados_Dic3!$A$3:$A$99980,Produccion_PJ!$H543)</f>
        <v>0</v>
      </c>
      <c r="AI543" s="21">
        <f>+SUMIFS(Resultados_Dic3!AE$3:AE$99980,Resultados_Dic3!$F$3:$F$99980,Produccion_PJ!$K543,Resultados_Dic3!$D$3:$D$99980,Produccion_PJ!$K$435,Resultados_Dic3!$E$3:$E$99980,Produccion_PJ!$J543,Resultados_Dic3!$A$3:$A$99980,Produccion_PJ!$H543)</f>
        <v>0</v>
      </c>
      <c r="AJ543" s="21">
        <f>+SUMIFS(Resultados_Dic3!AF$3:AF$99980,Resultados_Dic3!$F$3:$F$99980,Produccion_PJ!$K543,Resultados_Dic3!$D$3:$D$99980,Produccion_PJ!$K$435,Resultados_Dic3!$E$3:$E$99980,Produccion_PJ!$J543,Resultados_Dic3!$A$3:$A$99980,Produccion_PJ!$H543)</f>
        <v>0</v>
      </c>
      <c r="AK543" s="21">
        <f>+SUMIFS(Resultados_Dic3!AG$3:AG$99980,Resultados_Dic3!$F$3:$F$99980,Produccion_PJ!$K543,Resultados_Dic3!$D$3:$D$99980,Produccion_PJ!$K$435,Resultados_Dic3!$E$3:$E$99980,Produccion_PJ!$J543,Resultados_Dic3!$A$3:$A$99980,Produccion_PJ!$H543)</f>
        <v>0</v>
      </c>
      <c r="AL543" s="21">
        <f>+SUMIFS(Resultados_Dic3!AH$3:AH$99980,Resultados_Dic3!$F$3:$F$99980,Produccion_PJ!$K543,Resultados_Dic3!$D$3:$D$99980,Produccion_PJ!$K$435,Resultados_Dic3!$E$3:$E$99980,Produccion_PJ!$J543,Resultados_Dic3!$A$3:$A$99980,Produccion_PJ!$H543)</f>
        <v>0</v>
      </c>
      <c r="AM543" s="21">
        <f>+SUMIFS(Resultados_Dic3!AI$3:AI$99980,Resultados_Dic3!$F$3:$F$99980,Produccion_PJ!$K543,Resultados_Dic3!$D$3:$D$99980,Produccion_PJ!$K$435,Resultados_Dic3!$E$3:$E$99980,Produccion_PJ!$J543,Resultados_Dic3!$A$3:$A$99980,Produccion_PJ!$H543)</f>
        <v>0</v>
      </c>
      <c r="AN543" s="21">
        <f>+SUMIFS(Resultados_Dic3!AJ$3:AJ$99980,Resultados_Dic3!$F$3:$F$99980,Produccion_PJ!$K543,Resultados_Dic3!$D$3:$D$99980,Produccion_PJ!$K$435,Resultados_Dic3!$E$3:$E$99980,Produccion_PJ!$J543,Resultados_Dic3!$A$3:$A$99980,Produccion_PJ!$H543)</f>
        <v>0</v>
      </c>
      <c r="AO543" s="21">
        <f>+SUMIFS(Resultados_Dic3!AK$3:AK$99980,Resultados_Dic3!$F$3:$F$99980,Produccion_PJ!$K543,Resultados_Dic3!$D$3:$D$99980,Produccion_PJ!$K$435,Resultados_Dic3!$E$3:$E$99980,Produccion_PJ!$J543,Resultados_Dic3!$A$3:$A$99980,Produccion_PJ!$H543)</f>
        <v>0</v>
      </c>
      <c r="AP543" s="21">
        <f>+SUMIFS(Resultados_Dic3!AL$3:AL$99980,Resultados_Dic3!$F$3:$F$99980,Produccion_PJ!$K543,Resultados_Dic3!$D$3:$D$99980,Produccion_PJ!$K$435,Resultados_Dic3!$E$3:$E$99980,Produccion_PJ!$J543,Resultados_Dic3!$A$3:$A$99980,Produccion_PJ!$H543)</f>
        <v>0</v>
      </c>
      <c r="AQ543" s="21">
        <f>+SUMIFS(Resultados_Dic3!AM$3:AM$99980,Resultados_Dic3!$F$3:$F$99980,Produccion_PJ!$K543,Resultados_Dic3!$D$3:$D$99980,Produccion_PJ!$K$435,Resultados_Dic3!$E$3:$E$99980,Produccion_PJ!$J543,Resultados_Dic3!$A$3:$A$99980,Produccion_PJ!$H543)</f>
        <v>0</v>
      </c>
    </row>
    <row r="544" spans="1:47" x14ac:dyDescent="0.25">
      <c r="H544" s="17" t="str">
        <f t="shared" si="1188"/>
        <v>DIC5</v>
      </c>
      <c r="J544" s="24"/>
      <c r="K544" s="54"/>
      <c r="L544" s="21">
        <f>+SUMIFS(Resultados_Dic3!H$3:H$99980,Resultados_Dic3!$F$3:$F$99980,Produccion_PJ!$K544,Resultados_Dic3!$D$3:$D$99980,Produccion_PJ!$K$435,Resultados_Dic3!$E$3:$E$99980,Produccion_PJ!$J544,Resultados_Dic3!$A$3:$A$99980,Produccion_PJ!$H544)</f>
        <v>0</v>
      </c>
      <c r="M544" s="21">
        <f>+SUMIFS(Resultados_Dic3!I$3:I$99980,Resultados_Dic3!$F$3:$F$99980,Produccion_PJ!$K544,Resultados_Dic3!$D$3:$D$99980,Produccion_PJ!$K$435,Resultados_Dic3!$E$3:$E$99980,Produccion_PJ!$J544,Resultados_Dic3!$A$3:$A$99980,Produccion_PJ!$H544)</f>
        <v>0</v>
      </c>
      <c r="N544" s="21">
        <f>+SUMIFS(Resultados_Dic3!J$3:J$99980,Resultados_Dic3!$F$3:$F$99980,Produccion_PJ!$K544,Resultados_Dic3!$D$3:$D$99980,Produccion_PJ!$K$435,Resultados_Dic3!$E$3:$E$99980,Produccion_PJ!$J544,Resultados_Dic3!$A$3:$A$99980,Produccion_PJ!$H544)</f>
        <v>0</v>
      </c>
      <c r="O544" s="21">
        <f>+SUMIFS(Resultados_Dic3!K$3:K$99980,Resultados_Dic3!$F$3:$F$99980,Produccion_PJ!$K544,Resultados_Dic3!$D$3:$D$99980,Produccion_PJ!$K$435,Resultados_Dic3!$E$3:$E$99980,Produccion_PJ!$J544,Resultados_Dic3!$A$3:$A$99980,Produccion_PJ!$H544)</f>
        <v>0</v>
      </c>
      <c r="P544" s="21">
        <f>+SUMIFS(Resultados_Dic3!L$3:L$99980,Resultados_Dic3!$F$3:$F$99980,Produccion_PJ!$K544,Resultados_Dic3!$D$3:$D$99980,Produccion_PJ!$K$435,Resultados_Dic3!$E$3:$E$99980,Produccion_PJ!$J544,Resultados_Dic3!$A$3:$A$99980,Produccion_PJ!$H544)</f>
        <v>0</v>
      </c>
      <c r="Q544" s="21">
        <f>+SUMIFS(Resultados_Dic3!M$3:M$99980,Resultados_Dic3!$F$3:$F$99980,Produccion_PJ!$K544,Resultados_Dic3!$D$3:$D$99980,Produccion_PJ!$K$435,Resultados_Dic3!$E$3:$E$99980,Produccion_PJ!$J544,Resultados_Dic3!$A$3:$A$99980,Produccion_PJ!$H544)</f>
        <v>0</v>
      </c>
      <c r="R544" s="21">
        <f>+SUMIFS(Resultados_Dic3!N$3:N$99980,Resultados_Dic3!$F$3:$F$99980,Produccion_PJ!$K544,Resultados_Dic3!$D$3:$D$99980,Produccion_PJ!$K$435,Resultados_Dic3!$E$3:$E$99980,Produccion_PJ!$J544,Resultados_Dic3!$A$3:$A$99980,Produccion_PJ!$H544)</f>
        <v>0</v>
      </c>
      <c r="S544" s="21">
        <f>+SUMIFS(Resultados_Dic3!O$3:O$99980,Resultados_Dic3!$F$3:$F$99980,Produccion_PJ!$K544,Resultados_Dic3!$D$3:$D$99980,Produccion_PJ!$K$435,Resultados_Dic3!$E$3:$E$99980,Produccion_PJ!$J544,Resultados_Dic3!$A$3:$A$99980,Produccion_PJ!$H544)</f>
        <v>0</v>
      </c>
      <c r="T544" s="21">
        <f>+SUMIFS(Resultados_Dic3!P$3:P$99980,Resultados_Dic3!$F$3:$F$99980,Produccion_PJ!$K544,Resultados_Dic3!$D$3:$D$99980,Produccion_PJ!$K$435,Resultados_Dic3!$E$3:$E$99980,Produccion_PJ!$J544,Resultados_Dic3!$A$3:$A$99980,Produccion_PJ!$H544)</f>
        <v>0</v>
      </c>
      <c r="U544" s="21">
        <f>+SUMIFS(Resultados_Dic3!Q$3:Q$99980,Resultados_Dic3!$F$3:$F$99980,Produccion_PJ!$K544,Resultados_Dic3!$D$3:$D$99980,Produccion_PJ!$K$435,Resultados_Dic3!$E$3:$E$99980,Produccion_PJ!$J544,Resultados_Dic3!$A$3:$A$99980,Produccion_PJ!$H544)</f>
        <v>0</v>
      </c>
      <c r="V544" s="21">
        <f>+SUMIFS(Resultados_Dic3!R$3:R$99980,Resultados_Dic3!$F$3:$F$99980,Produccion_PJ!$K544,Resultados_Dic3!$D$3:$D$99980,Produccion_PJ!$K$435,Resultados_Dic3!$E$3:$E$99980,Produccion_PJ!$J544,Resultados_Dic3!$A$3:$A$99980,Produccion_PJ!$H544)</f>
        <v>0</v>
      </c>
      <c r="W544" s="21">
        <f>+SUMIFS(Resultados_Dic3!S$3:S$99980,Resultados_Dic3!$F$3:$F$99980,Produccion_PJ!$K544,Resultados_Dic3!$D$3:$D$99980,Produccion_PJ!$K$435,Resultados_Dic3!$E$3:$E$99980,Produccion_PJ!$J544,Resultados_Dic3!$A$3:$A$99980,Produccion_PJ!$H544)</f>
        <v>0</v>
      </c>
      <c r="X544" s="21">
        <f>+SUMIFS(Resultados_Dic3!T$3:T$99980,Resultados_Dic3!$F$3:$F$99980,Produccion_PJ!$K544,Resultados_Dic3!$D$3:$D$99980,Produccion_PJ!$K$435,Resultados_Dic3!$E$3:$E$99980,Produccion_PJ!$J544,Resultados_Dic3!$A$3:$A$99980,Produccion_PJ!$H544)</f>
        <v>0</v>
      </c>
      <c r="Y544" s="21">
        <f>+SUMIFS(Resultados_Dic3!U$3:U$99980,Resultados_Dic3!$F$3:$F$99980,Produccion_PJ!$K544,Resultados_Dic3!$D$3:$D$99980,Produccion_PJ!$K$435,Resultados_Dic3!$E$3:$E$99980,Produccion_PJ!$J544,Resultados_Dic3!$A$3:$A$99980,Produccion_PJ!$H544)</f>
        <v>0</v>
      </c>
      <c r="Z544" s="21">
        <f>+SUMIFS(Resultados_Dic3!V$3:V$99980,Resultados_Dic3!$F$3:$F$99980,Produccion_PJ!$K544,Resultados_Dic3!$D$3:$D$99980,Produccion_PJ!$K$435,Resultados_Dic3!$E$3:$E$99980,Produccion_PJ!$J544,Resultados_Dic3!$A$3:$A$99980,Produccion_PJ!$H544)</f>
        <v>0</v>
      </c>
      <c r="AA544" s="21">
        <f>+SUMIFS(Resultados_Dic3!W$3:W$99980,Resultados_Dic3!$F$3:$F$99980,Produccion_PJ!$K544,Resultados_Dic3!$D$3:$D$99980,Produccion_PJ!$K$435,Resultados_Dic3!$E$3:$E$99980,Produccion_PJ!$J544,Resultados_Dic3!$A$3:$A$99980,Produccion_PJ!$H544)</f>
        <v>0</v>
      </c>
      <c r="AB544" s="21">
        <f>+SUMIFS(Resultados_Dic3!X$3:X$99980,Resultados_Dic3!$F$3:$F$99980,Produccion_PJ!$K544,Resultados_Dic3!$D$3:$D$99980,Produccion_PJ!$K$435,Resultados_Dic3!$E$3:$E$99980,Produccion_PJ!$J544,Resultados_Dic3!$A$3:$A$99980,Produccion_PJ!$H544)</f>
        <v>0</v>
      </c>
      <c r="AC544" s="21">
        <f>+SUMIFS(Resultados_Dic3!Y$3:Y$99980,Resultados_Dic3!$F$3:$F$99980,Produccion_PJ!$K544,Resultados_Dic3!$D$3:$D$99980,Produccion_PJ!$K$435,Resultados_Dic3!$E$3:$E$99980,Produccion_PJ!$J544,Resultados_Dic3!$A$3:$A$99980,Produccion_PJ!$H544)</f>
        <v>0</v>
      </c>
      <c r="AD544" s="21">
        <f>+SUMIFS(Resultados_Dic3!Z$3:Z$99980,Resultados_Dic3!$F$3:$F$99980,Produccion_PJ!$K544,Resultados_Dic3!$D$3:$D$99980,Produccion_PJ!$K$435,Resultados_Dic3!$E$3:$E$99980,Produccion_PJ!$J544,Resultados_Dic3!$A$3:$A$99980,Produccion_PJ!$H544)</f>
        <v>0</v>
      </c>
      <c r="AE544" s="21">
        <f>+SUMIFS(Resultados_Dic3!AA$3:AA$99980,Resultados_Dic3!$F$3:$F$99980,Produccion_PJ!$K544,Resultados_Dic3!$D$3:$D$99980,Produccion_PJ!$K$435,Resultados_Dic3!$E$3:$E$99980,Produccion_PJ!$J544,Resultados_Dic3!$A$3:$A$99980,Produccion_PJ!$H544)</f>
        <v>0</v>
      </c>
      <c r="AF544" s="21">
        <f>+SUMIFS(Resultados_Dic3!AB$3:AB$99980,Resultados_Dic3!$F$3:$F$99980,Produccion_PJ!$K544,Resultados_Dic3!$D$3:$D$99980,Produccion_PJ!$K$435,Resultados_Dic3!$E$3:$E$99980,Produccion_PJ!$J544,Resultados_Dic3!$A$3:$A$99980,Produccion_PJ!$H544)</f>
        <v>0</v>
      </c>
      <c r="AG544" s="21">
        <f>+SUMIFS(Resultados_Dic3!AC$3:AC$99980,Resultados_Dic3!$F$3:$F$99980,Produccion_PJ!$K544,Resultados_Dic3!$D$3:$D$99980,Produccion_PJ!$K$435,Resultados_Dic3!$E$3:$E$99980,Produccion_PJ!$J544,Resultados_Dic3!$A$3:$A$99980,Produccion_PJ!$H544)</f>
        <v>0</v>
      </c>
      <c r="AH544" s="21">
        <f>+SUMIFS(Resultados_Dic3!AD$3:AD$99980,Resultados_Dic3!$F$3:$F$99980,Produccion_PJ!$K544,Resultados_Dic3!$D$3:$D$99980,Produccion_PJ!$K$435,Resultados_Dic3!$E$3:$E$99980,Produccion_PJ!$J544,Resultados_Dic3!$A$3:$A$99980,Produccion_PJ!$H544)</f>
        <v>0</v>
      </c>
      <c r="AI544" s="21">
        <f>+SUMIFS(Resultados_Dic3!AE$3:AE$99980,Resultados_Dic3!$F$3:$F$99980,Produccion_PJ!$K544,Resultados_Dic3!$D$3:$D$99980,Produccion_PJ!$K$435,Resultados_Dic3!$E$3:$E$99980,Produccion_PJ!$J544,Resultados_Dic3!$A$3:$A$99980,Produccion_PJ!$H544)</f>
        <v>0</v>
      </c>
      <c r="AJ544" s="21">
        <f>+SUMIFS(Resultados_Dic3!AF$3:AF$99980,Resultados_Dic3!$F$3:$F$99980,Produccion_PJ!$K544,Resultados_Dic3!$D$3:$D$99980,Produccion_PJ!$K$435,Resultados_Dic3!$E$3:$E$99980,Produccion_PJ!$J544,Resultados_Dic3!$A$3:$A$99980,Produccion_PJ!$H544)</f>
        <v>0</v>
      </c>
      <c r="AK544" s="21">
        <f>+SUMIFS(Resultados_Dic3!AG$3:AG$99980,Resultados_Dic3!$F$3:$F$99980,Produccion_PJ!$K544,Resultados_Dic3!$D$3:$D$99980,Produccion_PJ!$K$435,Resultados_Dic3!$E$3:$E$99980,Produccion_PJ!$J544,Resultados_Dic3!$A$3:$A$99980,Produccion_PJ!$H544)</f>
        <v>0</v>
      </c>
      <c r="AL544" s="21">
        <f>+SUMIFS(Resultados_Dic3!AH$3:AH$99980,Resultados_Dic3!$F$3:$F$99980,Produccion_PJ!$K544,Resultados_Dic3!$D$3:$D$99980,Produccion_PJ!$K$435,Resultados_Dic3!$E$3:$E$99980,Produccion_PJ!$J544,Resultados_Dic3!$A$3:$A$99980,Produccion_PJ!$H544)</f>
        <v>0</v>
      </c>
      <c r="AM544" s="21">
        <f>+SUMIFS(Resultados_Dic3!AI$3:AI$99980,Resultados_Dic3!$F$3:$F$99980,Produccion_PJ!$K544,Resultados_Dic3!$D$3:$D$99980,Produccion_PJ!$K$435,Resultados_Dic3!$E$3:$E$99980,Produccion_PJ!$J544,Resultados_Dic3!$A$3:$A$99980,Produccion_PJ!$H544)</f>
        <v>0</v>
      </c>
      <c r="AN544" s="21">
        <f>+SUMIFS(Resultados_Dic3!AJ$3:AJ$99980,Resultados_Dic3!$F$3:$F$99980,Produccion_PJ!$K544,Resultados_Dic3!$D$3:$D$99980,Produccion_PJ!$K$435,Resultados_Dic3!$E$3:$E$99980,Produccion_PJ!$J544,Resultados_Dic3!$A$3:$A$99980,Produccion_PJ!$H544)</f>
        <v>0</v>
      </c>
      <c r="AO544" s="21">
        <f>+SUMIFS(Resultados_Dic3!AK$3:AK$99980,Resultados_Dic3!$F$3:$F$99980,Produccion_PJ!$K544,Resultados_Dic3!$D$3:$D$99980,Produccion_PJ!$K$435,Resultados_Dic3!$E$3:$E$99980,Produccion_PJ!$J544,Resultados_Dic3!$A$3:$A$99980,Produccion_PJ!$H544)</f>
        <v>0</v>
      </c>
      <c r="AP544" s="21">
        <f>+SUMIFS(Resultados_Dic3!AL$3:AL$99980,Resultados_Dic3!$F$3:$F$99980,Produccion_PJ!$K544,Resultados_Dic3!$D$3:$D$99980,Produccion_PJ!$K$435,Resultados_Dic3!$E$3:$E$99980,Produccion_PJ!$J544,Resultados_Dic3!$A$3:$A$99980,Produccion_PJ!$H544)</f>
        <v>0</v>
      </c>
      <c r="AQ544" s="21">
        <f>+SUMIFS(Resultados_Dic3!AM$3:AM$99980,Resultados_Dic3!$F$3:$F$99980,Produccion_PJ!$K544,Resultados_Dic3!$D$3:$D$99980,Produccion_PJ!$K$435,Resultados_Dic3!$E$3:$E$99980,Produccion_PJ!$J544,Resultados_Dic3!$A$3:$A$99980,Produccion_PJ!$H544)</f>
        <v>0</v>
      </c>
    </row>
    <row r="545" spans="1:47" x14ac:dyDescent="0.25">
      <c r="H545" s="17" t="str">
        <f t="shared" si="1188"/>
        <v>DIC5</v>
      </c>
      <c r="J545" s="24" t="s">
        <v>74</v>
      </c>
      <c r="K545" s="54" t="s">
        <v>216</v>
      </c>
      <c r="L545" s="21">
        <f>+SUMIFS(Resultados_Dic3!H$3:H$99980,Resultados_Dic3!$F$3:$F$99980,Produccion_PJ!$K545,Resultados_Dic3!$D$3:$D$99980,Produccion_PJ!$K$435,Resultados_Dic3!$E$3:$E$99980,Produccion_PJ!$J545,Resultados_Dic3!$A$3:$A$99980,Produccion_PJ!$H545)</f>
        <v>7.7086534699123396E-2</v>
      </c>
      <c r="M545" s="21">
        <f>+SUMIFS(Resultados_Dic3!I$3:I$99980,Resultados_Dic3!$F$3:$F$99980,Produccion_PJ!$K545,Resultados_Dic3!$D$3:$D$99980,Produccion_PJ!$K$435,Resultados_Dic3!$E$3:$E$99980,Produccion_PJ!$J545,Resultados_Dic3!$A$3:$A$99980,Produccion_PJ!$H545)</f>
        <v>7.28439735993794E-2</v>
      </c>
      <c r="N545" s="21">
        <f>+SUMIFS(Resultados_Dic3!J$3:J$99980,Resultados_Dic3!$F$3:$F$99980,Produccion_PJ!$K545,Resultados_Dic3!$D$3:$D$99980,Produccion_PJ!$K$435,Resultados_Dic3!$E$3:$E$99980,Produccion_PJ!$J545,Resultados_Dic3!$A$3:$A$99980,Produccion_PJ!$H545)</f>
        <v>6.9642040693912194E-2</v>
      </c>
      <c r="O545" s="21">
        <f>+SUMIFS(Resultados_Dic3!K$3:K$99980,Resultados_Dic3!$F$3:$F$99980,Produccion_PJ!$K545,Resultados_Dic3!$D$3:$D$99980,Produccion_PJ!$K$435,Resultados_Dic3!$E$3:$E$99980,Produccion_PJ!$J545,Resultados_Dic3!$A$3:$A$99980,Produccion_PJ!$H545)</f>
        <v>6.6440107788444905E-2</v>
      </c>
      <c r="P545" s="21">
        <f>+SUMIFS(Resultados_Dic3!L$3:L$99980,Resultados_Dic3!$F$3:$F$99980,Produccion_PJ!$K545,Resultados_Dic3!$D$3:$D$99980,Produccion_PJ!$K$435,Resultados_Dic3!$E$3:$E$99980,Produccion_PJ!$J545,Resultados_Dic3!$A$3:$A$99980,Produccion_PJ!$H545)</f>
        <v>6.3238174882977699E-2</v>
      </c>
      <c r="Q545" s="21">
        <f>+SUMIFS(Resultados_Dic3!M$3:M$99980,Resultados_Dic3!$F$3:$F$99980,Produccion_PJ!$K545,Resultados_Dic3!$D$3:$D$99980,Produccion_PJ!$K$435,Resultados_Dic3!$E$3:$E$99980,Produccion_PJ!$J545,Resultados_Dic3!$A$3:$A$99980,Produccion_PJ!$H545)</f>
        <v>6.0036241977510403E-2</v>
      </c>
      <c r="R545" s="21">
        <f>+SUMIFS(Resultados_Dic3!N$3:N$99980,Resultados_Dic3!$F$3:$F$99980,Produccion_PJ!$K545,Resultados_Dic3!$D$3:$D$99980,Produccion_PJ!$K$435,Resultados_Dic3!$E$3:$E$99980,Produccion_PJ!$J545,Resultados_Dic3!$A$3:$A$99980,Produccion_PJ!$H545)</f>
        <v>5.6834309072043197E-2</v>
      </c>
      <c r="S545" s="21">
        <f>+SUMIFS(Resultados_Dic3!O$3:O$99980,Resultados_Dic3!$F$3:$F$99980,Produccion_PJ!$K545,Resultados_Dic3!$D$3:$D$99980,Produccion_PJ!$K$435,Resultados_Dic3!$E$3:$E$99980,Produccion_PJ!$J545,Resultados_Dic3!$A$3:$A$99980,Produccion_PJ!$H545)</f>
        <v>6.4749844781502299E-3</v>
      </c>
      <c r="T545" s="21">
        <f>+SUMIFS(Resultados_Dic3!P$3:P$99980,Resultados_Dic3!$F$3:$F$99980,Produccion_PJ!$K545,Resultados_Dic3!$D$3:$D$99980,Produccion_PJ!$K$435,Resultados_Dic3!$E$3:$E$99980,Produccion_PJ!$J545,Resultados_Dic3!$A$3:$A$99980,Produccion_PJ!$H545)</f>
        <v>0</v>
      </c>
      <c r="U545" s="21">
        <f>+SUMIFS(Resultados_Dic3!Q$3:Q$99980,Resultados_Dic3!$F$3:$F$99980,Produccion_PJ!$K545,Resultados_Dic3!$D$3:$D$99980,Produccion_PJ!$K$435,Resultados_Dic3!$E$3:$E$99980,Produccion_PJ!$J545,Resultados_Dic3!$A$3:$A$99980,Produccion_PJ!$H545)</f>
        <v>0</v>
      </c>
      <c r="V545" s="21">
        <f>+SUMIFS(Resultados_Dic3!R$3:R$99980,Resultados_Dic3!$F$3:$F$99980,Produccion_PJ!$K545,Resultados_Dic3!$D$3:$D$99980,Produccion_PJ!$K$435,Resultados_Dic3!$E$3:$E$99980,Produccion_PJ!$J545,Resultados_Dic3!$A$3:$A$99980,Produccion_PJ!$H545)</f>
        <v>0</v>
      </c>
      <c r="W545" s="21">
        <f>+SUMIFS(Resultados_Dic3!S$3:S$99980,Resultados_Dic3!$F$3:$F$99980,Produccion_PJ!$K545,Resultados_Dic3!$D$3:$D$99980,Produccion_PJ!$K$435,Resultados_Dic3!$E$3:$E$99980,Produccion_PJ!$J545,Resultados_Dic3!$A$3:$A$99980,Produccion_PJ!$H545)</f>
        <v>0</v>
      </c>
      <c r="X545" s="21">
        <f>+SUMIFS(Resultados_Dic3!T$3:T$99980,Resultados_Dic3!$F$3:$F$99980,Produccion_PJ!$K545,Resultados_Dic3!$D$3:$D$99980,Produccion_PJ!$K$435,Resultados_Dic3!$E$3:$E$99980,Produccion_PJ!$J545,Resultados_Dic3!$A$3:$A$99980,Produccion_PJ!$H545)</f>
        <v>0</v>
      </c>
      <c r="Y545" s="21">
        <f>+SUMIFS(Resultados_Dic3!U$3:U$99980,Resultados_Dic3!$F$3:$F$99980,Produccion_PJ!$K545,Resultados_Dic3!$D$3:$D$99980,Produccion_PJ!$K$435,Resultados_Dic3!$E$3:$E$99980,Produccion_PJ!$J545,Resultados_Dic3!$A$3:$A$99980,Produccion_PJ!$H545)</f>
        <v>0</v>
      </c>
      <c r="Z545" s="21">
        <f>+SUMIFS(Resultados_Dic3!V$3:V$99980,Resultados_Dic3!$F$3:$F$99980,Produccion_PJ!$K545,Resultados_Dic3!$D$3:$D$99980,Produccion_PJ!$K$435,Resultados_Dic3!$E$3:$E$99980,Produccion_PJ!$J545,Resultados_Dic3!$A$3:$A$99980,Produccion_PJ!$H545)</f>
        <v>0</v>
      </c>
      <c r="AA545" s="21">
        <f>+SUMIFS(Resultados_Dic3!W$3:W$99980,Resultados_Dic3!$F$3:$F$99980,Produccion_PJ!$K545,Resultados_Dic3!$D$3:$D$99980,Produccion_PJ!$K$435,Resultados_Dic3!$E$3:$E$99980,Produccion_PJ!$J545,Resultados_Dic3!$A$3:$A$99980,Produccion_PJ!$H545)</f>
        <v>0</v>
      </c>
      <c r="AB545" s="21">
        <f>+SUMIFS(Resultados_Dic3!X$3:X$99980,Resultados_Dic3!$F$3:$F$99980,Produccion_PJ!$K545,Resultados_Dic3!$D$3:$D$99980,Produccion_PJ!$K$435,Resultados_Dic3!$E$3:$E$99980,Produccion_PJ!$J545,Resultados_Dic3!$A$3:$A$99980,Produccion_PJ!$H545)</f>
        <v>0</v>
      </c>
      <c r="AC545" s="21">
        <f>+SUMIFS(Resultados_Dic3!Y$3:Y$99980,Resultados_Dic3!$F$3:$F$99980,Produccion_PJ!$K545,Resultados_Dic3!$D$3:$D$99980,Produccion_PJ!$K$435,Resultados_Dic3!$E$3:$E$99980,Produccion_PJ!$J545,Resultados_Dic3!$A$3:$A$99980,Produccion_PJ!$H545)</f>
        <v>0</v>
      </c>
      <c r="AD545" s="21">
        <f>+SUMIFS(Resultados_Dic3!Z$3:Z$99980,Resultados_Dic3!$F$3:$F$99980,Produccion_PJ!$K545,Resultados_Dic3!$D$3:$D$99980,Produccion_PJ!$K$435,Resultados_Dic3!$E$3:$E$99980,Produccion_PJ!$J545,Resultados_Dic3!$A$3:$A$99980,Produccion_PJ!$H545)</f>
        <v>0</v>
      </c>
      <c r="AE545" s="21">
        <f>+SUMIFS(Resultados_Dic3!AA$3:AA$99980,Resultados_Dic3!$F$3:$F$99980,Produccion_PJ!$K545,Resultados_Dic3!$D$3:$D$99980,Produccion_PJ!$K$435,Resultados_Dic3!$E$3:$E$99980,Produccion_PJ!$J545,Resultados_Dic3!$A$3:$A$99980,Produccion_PJ!$H545)</f>
        <v>0</v>
      </c>
      <c r="AF545" s="21">
        <f>+SUMIFS(Resultados_Dic3!AB$3:AB$99980,Resultados_Dic3!$F$3:$F$99980,Produccion_PJ!$K545,Resultados_Dic3!$D$3:$D$99980,Produccion_PJ!$K$435,Resultados_Dic3!$E$3:$E$99980,Produccion_PJ!$J545,Resultados_Dic3!$A$3:$A$99980,Produccion_PJ!$H545)</f>
        <v>0</v>
      </c>
      <c r="AG545" s="21">
        <f>+SUMIFS(Resultados_Dic3!AC$3:AC$99980,Resultados_Dic3!$F$3:$F$99980,Produccion_PJ!$K545,Resultados_Dic3!$D$3:$D$99980,Produccion_PJ!$K$435,Resultados_Dic3!$E$3:$E$99980,Produccion_PJ!$J545,Resultados_Dic3!$A$3:$A$99980,Produccion_PJ!$H545)</f>
        <v>0</v>
      </c>
      <c r="AH545" s="21">
        <f>+SUMIFS(Resultados_Dic3!AD$3:AD$99980,Resultados_Dic3!$F$3:$F$99980,Produccion_PJ!$K545,Resultados_Dic3!$D$3:$D$99980,Produccion_PJ!$K$435,Resultados_Dic3!$E$3:$E$99980,Produccion_PJ!$J545,Resultados_Dic3!$A$3:$A$99980,Produccion_PJ!$H545)</f>
        <v>0</v>
      </c>
      <c r="AI545" s="21">
        <f>+SUMIFS(Resultados_Dic3!AE$3:AE$99980,Resultados_Dic3!$F$3:$F$99980,Produccion_PJ!$K545,Resultados_Dic3!$D$3:$D$99980,Produccion_PJ!$K$435,Resultados_Dic3!$E$3:$E$99980,Produccion_PJ!$J545,Resultados_Dic3!$A$3:$A$99980,Produccion_PJ!$H545)</f>
        <v>0</v>
      </c>
      <c r="AJ545" s="21">
        <f>+SUMIFS(Resultados_Dic3!AF$3:AF$99980,Resultados_Dic3!$F$3:$F$99980,Produccion_PJ!$K545,Resultados_Dic3!$D$3:$D$99980,Produccion_PJ!$K$435,Resultados_Dic3!$E$3:$E$99980,Produccion_PJ!$J545,Resultados_Dic3!$A$3:$A$99980,Produccion_PJ!$H545)</f>
        <v>0</v>
      </c>
      <c r="AK545" s="21">
        <f>+SUMIFS(Resultados_Dic3!AG$3:AG$99980,Resultados_Dic3!$F$3:$F$99980,Produccion_PJ!$K545,Resultados_Dic3!$D$3:$D$99980,Produccion_PJ!$K$435,Resultados_Dic3!$E$3:$E$99980,Produccion_PJ!$J545,Resultados_Dic3!$A$3:$A$99980,Produccion_PJ!$H545)</f>
        <v>0</v>
      </c>
      <c r="AL545" s="21">
        <f>+SUMIFS(Resultados_Dic3!AH$3:AH$99980,Resultados_Dic3!$F$3:$F$99980,Produccion_PJ!$K545,Resultados_Dic3!$D$3:$D$99980,Produccion_PJ!$K$435,Resultados_Dic3!$E$3:$E$99980,Produccion_PJ!$J545,Resultados_Dic3!$A$3:$A$99980,Produccion_PJ!$H545)</f>
        <v>0</v>
      </c>
      <c r="AM545" s="21">
        <f>+SUMIFS(Resultados_Dic3!AI$3:AI$99980,Resultados_Dic3!$F$3:$F$99980,Produccion_PJ!$K545,Resultados_Dic3!$D$3:$D$99980,Produccion_PJ!$K$435,Resultados_Dic3!$E$3:$E$99980,Produccion_PJ!$J545,Resultados_Dic3!$A$3:$A$99980,Produccion_PJ!$H545)</f>
        <v>0</v>
      </c>
      <c r="AN545" s="21">
        <f>+SUMIFS(Resultados_Dic3!AJ$3:AJ$99980,Resultados_Dic3!$F$3:$F$99980,Produccion_PJ!$K545,Resultados_Dic3!$D$3:$D$99980,Produccion_PJ!$K$435,Resultados_Dic3!$E$3:$E$99980,Produccion_PJ!$J545,Resultados_Dic3!$A$3:$A$99980,Produccion_PJ!$H545)</f>
        <v>0</v>
      </c>
      <c r="AO545" s="21">
        <f>+SUMIFS(Resultados_Dic3!AK$3:AK$99980,Resultados_Dic3!$F$3:$F$99980,Produccion_PJ!$K545,Resultados_Dic3!$D$3:$D$99980,Produccion_PJ!$K$435,Resultados_Dic3!$E$3:$E$99980,Produccion_PJ!$J545,Resultados_Dic3!$A$3:$A$99980,Produccion_PJ!$H545)</f>
        <v>0</v>
      </c>
      <c r="AP545" s="21">
        <f>+SUMIFS(Resultados_Dic3!AL$3:AL$99980,Resultados_Dic3!$F$3:$F$99980,Produccion_PJ!$K545,Resultados_Dic3!$D$3:$D$99980,Produccion_PJ!$K$435,Resultados_Dic3!$E$3:$E$99980,Produccion_PJ!$J545,Resultados_Dic3!$A$3:$A$99980,Produccion_PJ!$H545)</f>
        <v>0</v>
      </c>
      <c r="AQ545" s="21">
        <f>+SUMIFS(Resultados_Dic3!AM$3:AM$99980,Resultados_Dic3!$F$3:$F$99980,Produccion_PJ!$K545,Resultados_Dic3!$D$3:$D$99980,Produccion_PJ!$K$435,Resultados_Dic3!$E$3:$E$99980,Produccion_PJ!$J545,Resultados_Dic3!$A$3:$A$99980,Produccion_PJ!$H545)</f>
        <v>0</v>
      </c>
    </row>
    <row r="546" spans="1:47" x14ac:dyDescent="0.25">
      <c r="H546" s="17" t="str">
        <f t="shared" si="1188"/>
        <v>DIC5</v>
      </c>
      <c r="J546" s="24" t="s">
        <v>75</v>
      </c>
      <c r="K546" s="54" t="s">
        <v>217</v>
      </c>
      <c r="L546" s="21">
        <f>+SUMIFS(Resultados_Dic3!H$3:H$99980,Resultados_Dic3!$F$3:$F$99980,Produccion_PJ!$K546,Resultados_Dic3!$D$3:$D$99980,Produccion_PJ!$K$435,Resultados_Dic3!$E$3:$E$99980,Produccion_PJ!$J546,Resultados_Dic3!$A$3:$A$99980,Produccion_PJ!$H546)</f>
        <v>1.14568083232374</v>
      </c>
      <c r="M546" s="21">
        <f>+SUMIFS(Resultados_Dic3!I$3:I$99980,Resultados_Dic3!$F$3:$F$99980,Produccion_PJ!$K546,Resultados_Dic3!$D$3:$D$99980,Produccion_PJ!$K$435,Resultados_Dic3!$E$3:$E$99980,Produccion_PJ!$J546,Resultados_Dic3!$A$3:$A$99980,Produccion_PJ!$H546)</f>
        <v>1.0228477965262399</v>
      </c>
      <c r="N546" s="21">
        <f>+SUMIFS(Resultados_Dic3!J$3:J$99980,Resultados_Dic3!$F$3:$F$99980,Produccion_PJ!$K546,Resultados_Dic3!$D$3:$D$99980,Produccion_PJ!$K$435,Resultados_Dic3!$E$3:$E$99980,Produccion_PJ!$J546,Resultados_Dic3!$A$3:$A$99980,Produccion_PJ!$H546)</f>
        <v>0.893335490801207</v>
      </c>
      <c r="O546" s="21">
        <f>+SUMIFS(Resultados_Dic3!K$3:K$99980,Resultados_Dic3!$F$3:$F$99980,Produccion_PJ!$K546,Resultados_Dic3!$D$3:$D$99980,Produccion_PJ!$K$435,Resultados_Dic3!$E$3:$E$99980,Produccion_PJ!$J546,Resultados_Dic3!$A$3:$A$99980,Produccion_PJ!$H546)</f>
        <v>0.76382318507617697</v>
      </c>
      <c r="P546" s="21">
        <f>+SUMIFS(Resultados_Dic3!L$3:L$99980,Resultados_Dic3!$F$3:$F$99980,Produccion_PJ!$K546,Resultados_Dic3!$D$3:$D$99980,Produccion_PJ!$K$435,Resultados_Dic3!$E$3:$E$99980,Produccion_PJ!$J546,Resultados_Dic3!$A$3:$A$99980,Produccion_PJ!$H546)</f>
        <v>0.63431087935114605</v>
      </c>
      <c r="Q546" s="21">
        <f>+SUMIFS(Resultados_Dic3!M$3:M$99980,Resultados_Dic3!$F$3:$F$99980,Produccion_PJ!$K546,Resultados_Dic3!$D$3:$D$99980,Produccion_PJ!$K$435,Resultados_Dic3!$E$3:$E$99980,Produccion_PJ!$J546,Resultados_Dic3!$A$3:$A$99980,Produccion_PJ!$H546)</f>
        <v>0.49549319560893801</v>
      </c>
      <c r="R546" s="21">
        <f>+SUMIFS(Resultados_Dic3!N$3:N$99980,Resultados_Dic3!$F$3:$F$99980,Produccion_PJ!$K546,Resultados_Dic3!$D$3:$D$99980,Produccion_PJ!$K$435,Resultados_Dic3!$E$3:$E$99980,Produccion_PJ!$J546,Resultados_Dic3!$A$3:$A$99980,Produccion_PJ!$H546)</f>
        <v>0.35667551186673002</v>
      </c>
      <c r="S546" s="21">
        <f>+SUMIFS(Resultados_Dic3!O$3:O$99980,Resultados_Dic3!$F$3:$F$99980,Produccion_PJ!$K546,Resultados_Dic3!$D$3:$D$99980,Produccion_PJ!$K$435,Resultados_Dic3!$E$3:$E$99980,Produccion_PJ!$J546,Resultados_Dic3!$A$3:$A$99980,Produccion_PJ!$H546)</f>
        <v>0.26079491042955399</v>
      </c>
      <c r="T546" s="21">
        <f>+SUMIFS(Resultados_Dic3!P$3:P$99980,Resultados_Dic3!$F$3:$F$99980,Produccion_PJ!$K546,Resultados_Dic3!$D$3:$D$99980,Produccion_PJ!$K$435,Resultados_Dic3!$E$3:$E$99980,Produccion_PJ!$J546,Resultados_Dic3!$A$3:$A$99980,Produccion_PJ!$H546)</f>
        <v>0.14081998340742999</v>
      </c>
      <c r="U546" s="21">
        <f>+SUMIFS(Resultados_Dic3!Q$3:Q$99980,Resultados_Dic3!$F$3:$F$99980,Produccion_PJ!$K546,Resultados_Dic3!$D$3:$D$99980,Produccion_PJ!$K$435,Resultados_Dic3!$E$3:$E$99980,Produccion_PJ!$J546,Resultados_Dic3!$A$3:$A$99980,Produccion_PJ!$H546)</f>
        <v>0</v>
      </c>
      <c r="V546" s="21">
        <f>+SUMIFS(Resultados_Dic3!R$3:R$99980,Resultados_Dic3!$F$3:$F$99980,Produccion_PJ!$K546,Resultados_Dic3!$D$3:$D$99980,Produccion_PJ!$K$435,Resultados_Dic3!$E$3:$E$99980,Produccion_PJ!$J546,Resultados_Dic3!$A$3:$A$99980,Produccion_PJ!$H546)</f>
        <v>0</v>
      </c>
      <c r="W546" s="21">
        <f>+SUMIFS(Resultados_Dic3!S$3:S$99980,Resultados_Dic3!$F$3:$F$99980,Produccion_PJ!$K546,Resultados_Dic3!$D$3:$D$99980,Produccion_PJ!$K$435,Resultados_Dic3!$E$3:$E$99980,Produccion_PJ!$J546,Resultados_Dic3!$A$3:$A$99980,Produccion_PJ!$H546)</f>
        <v>0</v>
      </c>
      <c r="X546" s="21">
        <f>+SUMIFS(Resultados_Dic3!T$3:T$99980,Resultados_Dic3!$F$3:$F$99980,Produccion_PJ!$K546,Resultados_Dic3!$D$3:$D$99980,Produccion_PJ!$K$435,Resultados_Dic3!$E$3:$E$99980,Produccion_PJ!$J546,Resultados_Dic3!$A$3:$A$99980,Produccion_PJ!$H546)</f>
        <v>0</v>
      </c>
      <c r="Y546" s="21">
        <f>+SUMIFS(Resultados_Dic3!U$3:U$99980,Resultados_Dic3!$F$3:$F$99980,Produccion_PJ!$K546,Resultados_Dic3!$D$3:$D$99980,Produccion_PJ!$K$435,Resultados_Dic3!$E$3:$E$99980,Produccion_PJ!$J546,Resultados_Dic3!$A$3:$A$99980,Produccion_PJ!$H546)</f>
        <v>0</v>
      </c>
      <c r="Z546" s="21">
        <f>+SUMIFS(Resultados_Dic3!V$3:V$99980,Resultados_Dic3!$F$3:$F$99980,Produccion_PJ!$K546,Resultados_Dic3!$D$3:$D$99980,Produccion_PJ!$K$435,Resultados_Dic3!$E$3:$E$99980,Produccion_PJ!$J546,Resultados_Dic3!$A$3:$A$99980,Produccion_PJ!$H546)</f>
        <v>0</v>
      </c>
      <c r="AA546" s="21">
        <f>+SUMIFS(Resultados_Dic3!W$3:W$99980,Resultados_Dic3!$F$3:$F$99980,Produccion_PJ!$K546,Resultados_Dic3!$D$3:$D$99980,Produccion_PJ!$K$435,Resultados_Dic3!$E$3:$E$99980,Produccion_PJ!$J546,Resultados_Dic3!$A$3:$A$99980,Produccion_PJ!$H546)</f>
        <v>0</v>
      </c>
      <c r="AB546" s="21">
        <f>+SUMIFS(Resultados_Dic3!X$3:X$99980,Resultados_Dic3!$F$3:$F$99980,Produccion_PJ!$K546,Resultados_Dic3!$D$3:$D$99980,Produccion_PJ!$K$435,Resultados_Dic3!$E$3:$E$99980,Produccion_PJ!$J546,Resultados_Dic3!$A$3:$A$99980,Produccion_PJ!$H546)</f>
        <v>0</v>
      </c>
      <c r="AC546" s="21">
        <f>+SUMIFS(Resultados_Dic3!Y$3:Y$99980,Resultados_Dic3!$F$3:$F$99980,Produccion_PJ!$K546,Resultados_Dic3!$D$3:$D$99980,Produccion_PJ!$K$435,Resultados_Dic3!$E$3:$E$99980,Produccion_PJ!$J546,Resultados_Dic3!$A$3:$A$99980,Produccion_PJ!$H546)</f>
        <v>0</v>
      </c>
      <c r="AD546" s="21">
        <f>+SUMIFS(Resultados_Dic3!Z$3:Z$99980,Resultados_Dic3!$F$3:$F$99980,Produccion_PJ!$K546,Resultados_Dic3!$D$3:$D$99980,Produccion_PJ!$K$435,Resultados_Dic3!$E$3:$E$99980,Produccion_PJ!$J546,Resultados_Dic3!$A$3:$A$99980,Produccion_PJ!$H546)</f>
        <v>0</v>
      </c>
      <c r="AE546" s="21">
        <f>+SUMIFS(Resultados_Dic3!AA$3:AA$99980,Resultados_Dic3!$F$3:$F$99980,Produccion_PJ!$K546,Resultados_Dic3!$D$3:$D$99980,Produccion_PJ!$K$435,Resultados_Dic3!$E$3:$E$99980,Produccion_PJ!$J546,Resultados_Dic3!$A$3:$A$99980,Produccion_PJ!$H546)</f>
        <v>0</v>
      </c>
      <c r="AF546" s="21">
        <f>+SUMIFS(Resultados_Dic3!AB$3:AB$99980,Resultados_Dic3!$F$3:$F$99980,Produccion_PJ!$K546,Resultados_Dic3!$D$3:$D$99980,Produccion_PJ!$K$435,Resultados_Dic3!$E$3:$E$99980,Produccion_PJ!$J546,Resultados_Dic3!$A$3:$A$99980,Produccion_PJ!$H546)</f>
        <v>0</v>
      </c>
      <c r="AG546" s="21">
        <f>+SUMIFS(Resultados_Dic3!AC$3:AC$99980,Resultados_Dic3!$F$3:$F$99980,Produccion_PJ!$K546,Resultados_Dic3!$D$3:$D$99980,Produccion_PJ!$K$435,Resultados_Dic3!$E$3:$E$99980,Produccion_PJ!$J546,Resultados_Dic3!$A$3:$A$99980,Produccion_PJ!$H546)</f>
        <v>0</v>
      </c>
      <c r="AH546" s="21">
        <f>+SUMIFS(Resultados_Dic3!AD$3:AD$99980,Resultados_Dic3!$F$3:$F$99980,Produccion_PJ!$K546,Resultados_Dic3!$D$3:$D$99980,Produccion_PJ!$K$435,Resultados_Dic3!$E$3:$E$99980,Produccion_PJ!$J546,Resultados_Dic3!$A$3:$A$99980,Produccion_PJ!$H546)</f>
        <v>0</v>
      </c>
      <c r="AI546" s="21">
        <f>+SUMIFS(Resultados_Dic3!AE$3:AE$99980,Resultados_Dic3!$F$3:$F$99980,Produccion_PJ!$K546,Resultados_Dic3!$D$3:$D$99980,Produccion_PJ!$K$435,Resultados_Dic3!$E$3:$E$99980,Produccion_PJ!$J546,Resultados_Dic3!$A$3:$A$99980,Produccion_PJ!$H546)</f>
        <v>0</v>
      </c>
      <c r="AJ546" s="21">
        <f>+SUMIFS(Resultados_Dic3!AF$3:AF$99980,Resultados_Dic3!$F$3:$F$99980,Produccion_PJ!$K546,Resultados_Dic3!$D$3:$D$99980,Produccion_PJ!$K$435,Resultados_Dic3!$E$3:$E$99980,Produccion_PJ!$J546,Resultados_Dic3!$A$3:$A$99980,Produccion_PJ!$H546)</f>
        <v>0</v>
      </c>
      <c r="AK546" s="21">
        <f>+SUMIFS(Resultados_Dic3!AG$3:AG$99980,Resultados_Dic3!$F$3:$F$99980,Produccion_PJ!$K546,Resultados_Dic3!$D$3:$D$99980,Produccion_PJ!$K$435,Resultados_Dic3!$E$3:$E$99980,Produccion_PJ!$J546,Resultados_Dic3!$A$3:$A$99980,Produccion_PJ!$H546)</f>
        <v>0</v>
      </c>
      <c r="AL546" s="21">
        <f>+SUMIFS(Resultados_Dic3!AH$3:AH$99980,Resultados_Dic3!$F$3:$F$99980,Produccion_PJ!$K546,Resultados_Dic3!$D$3:$D$99980,Produccion_PJ!$K$435,Resultados_Dic3!$E$3:$E$99980,Produccion_PJ!$J546,Resultados_Dic3!$A$3:$A$99980,Produccion_PJ!$H546)</f>
        <v>0</v>
      </c>
      <c r="AM546" s="21">
        <f>+SUMIFS(Resultados_Dic3!AI$3:AI$99980,Resultados_Dic3!$F$3:$F$99980,Produccion_PJ!$K546,Resultados_Dic3!$D$3:$D$99980,Produccion_PJ!$K$435,Resultados_Dic3!$E$3:$E$99980,Produccion_PJ!$J546,Resultados_Dic3!$A$3:$A$99980,Produccion_PJ!$H546)</f>
        <v>0</v>
      </c>
      <c r="AN546" s="21">
        <f>+SUMIFS(Resultados_Dic3!AJ$3:AJ$99980,Resultados_Dic3!$F$3:$F$99980,Produccion_PJ!$K546,Resultados_Dic3!$D$3:$D$99980,Produccion_PJ!$K$435,Resultados_Dic3!$E$3:$E$99980,Produccion_PJ!$J546,Resultados_Dic3!$A$3:$A$99980,Produccion_PJ!$H546)</f>
        <v>0</v>
      </c>
      <c r="AO546" s="21">
        <f>+SUMIFS(Resultados_Dic3!AK$3:AK$99980,Resultados_Dic3!$F$3:$F$99980,Produccion_PJ!$K546,Resultados_Dic3!$D$3:$D$99980,Produccion_PJ!$K$435,Resultados_Dic3!$E$3:$E$99980,Produccion_PJ!$J546,Resultados_Dic3!$A$3:$A$99980,Produccion_PJ!$H546)</f>
        <v>0</v>
      </c>
      <c r="AP546" s="21">
        <f>+SUMIFS(Resultados_Dic3!AL$3:AL$99980,Resultados_Dic3!$F$3:$F$99980,Produccion_PJ!$K546,Resultados_Dic3!$D$3:$D$99980,Produccion_PJ!$K$435,Resultados_Dic3!$E$3:$E$99980,Produccion_PJ!$J546,Resultados_Dic3!$A$3:$A$99980,Produccion_PJ!$H546)</f>
        <v>0</v>
      </c>
      <c r="AQ546" s="21">
        <f>+SUMIFS(Resultados_Dic3!AM$3:AM$99980,Resultados_Dic3!$F$3:$F$99980,Produccion_PJ!$K546,Resultados_Dic3!$D$3:$D$99980,Produccion_PJ!$K$435,Resultados_Dic3!$E$3:$E$99980,Produccion_PJ!$J546,Resultados_Dic3!$A$3:$A$99980,Produccion_PJ!$H546)</f>
        <v>0</v>
      </c>
    </row>
    <row r="547" spans="1:47" x14ac:dyDescent="0.25">
      <c r="H547" s="17" t="str">
        <f t="shared" si="1188"/>
        <v>DIC5</v>
      </c>
      <c r="J547" s="24" t="s">
        <v>76</v>
      </c>
      <c r="K547" s="54" t="s">
        <v>218</v>
      </c>
      <c r="L547" s="21">
        <f>+SUMIFS(Resultados_Dic3!H$3:H$99980,Resultados_Dic3!$F$3:$F$99980,Produccion_PJ!$K547,Resultados_Dic3!$D$3:$D$99980,Produccion_PJ!$K$435,Resultados_Dic3!$E$3:$E$99980,Produccion_PJ!$J547,Resultados_Dic3!$A$3:$A$99980,Produccion_PJ!$H547)</f>
        <v>0.24657422114451399</v>
      </c>
      <c r="M547" s="21">
        <f>+SUMIFS(Resultados_Dic3!I$3:I$99980,Resultados_Dic3!$F$3:$F$99980,Produccion_PJ!$K547,Resultados_Dic3!$D$3:$D$99980,Produccion_PJ!$K$435,Resultados_Dic3!$E$3:$E$99980,Produccion_PJ!$J547,Resultados_Dic3!$A$3:$A$99980,Produccion_PJ!$H547)</f>
        <v>0.224938143534058</v>
      </c>
      <c r="N547" s="21">
        <f>+SUMIFS(Resultados_Dic3!J$3:J$99980,Resultados_Dic3!$F$3:$F$99980,Produccion_PJ!$K547,Resultados_Dic3!$D$3:$D$99980,Produccion_PJ!$K$435,Resultados_Dic3!$E$3:$E$99980,Produccion_PJ!$J547,Resultados_Dic3!$A$3:$A$99980,Produccion_PJ!$H547)</f>
        <v>0.21127755910745499</v>
      </c>
      <c r="O547" s="21">
        <f>+SUMIFS(Resultados_Dic3!K$3:K$99980,Resultados_Dic3!$F$3:$F$99980,Produccion_PJ!$K547,Resultados_Dic3!$D$3:$D$99980,Produccion_PJ!$K$435,Resultados_Dic3!$E$3:$E$99980,Produccion_PJ!$J547,Resultados_Dic3!$A$3:$A$99980,Produccion_PJ!$H547)</f>
        <v>0.19761697468085099</v>
      </c>
      <c r="P547" s="21">
        <f>+SUMIFS(Resultados_Dic3!L$3:L$99980,Resultados_Dic3!$F$3:$F$99980,Produccion_PJ!$K547,Resultados_Dic3!$D$3:$D$99980,Produccion_PJ!$K$435,Resultados_Dic3!$E$3:$E$99980,Produccion_PJ!$J547,Resultados_Dic3!$A$3:$A$99980,Produccion_PJ!$H547)</f>
        <v>0.18395639025424801</v>
      </c>
      <c r="Q547" s="21">
        <f>+SUMIFS(Resultados_Dic3!M$3:M$99980,Resultados_Dic3!$F$3:$F$99980,Produccion_PJ!$K547,Resultados_Dic3!$D$3:$D$99980,Produccion_PJ!$K$435,Resultados_Dic3!$E$3:$E$99980,Produccion_PJ!$J547,Resultados_Dic3!$A$3:$A$99980,Produccion_PJ!$H547)</f>
        <v>0.16411896669036199</v>
      </c>
      <c r="R547" s="21">
        <f>+SUMIFS(Resultados_Dic3!N$3:N$99980,Resultados_Dic3!$F$3:$F$99980,Produccion_PJ!$K547,Resultados_Dic3!$D$3:$D$99980,Produccion_PJ!$K$435,Resultados_Dic3!$E$3:$E$99980,Produccion_PJ!$J547,Resultados_Dic3!$A$3:$A$99980,Produccion_PJ!$H547)</f>
        <v>0.14428154312647501</v>
      </c>
      <c r="S547" s="21">
        <f>+SUMIFS(Resultados_Dic3!O$3:O$99980,Resultados_Dic3!$F$3:$F$99980,Produccion_PJ!$K547,Resultados_Dic3!$D$3:$D$99980,Produccion_PJ!$K$435,Resultados_Dic3!$E$3:$E$99980,Produccion_PJ!$J547,Resultados_Dic3!$A$3:$A$99980,Produccion_PJ!$H547)</f>
        <v>0.127761905981358</v>
      </c>
      <c r="T547" s="21">
        <f>+SUMIFS(Resultados_Dic3!P$3:P$99980,Resultados_Dic3!$F$3:$F$99980,Produccion_PJ!$K547,Resultados_Dic3!$D$3:$D$99980,Produccion_PJ!$K$435,Resultados_Dic3!$E$3:$E$99980,Produccion_PJ!$J547,Resultados_Dic3!$A$3:$A$99980,Produccion_PJ!$H547)</f>
        <v>0.11124226883624</v>
      </c>
      <c r="U547" s="21">
        <f>+SUMIFS(Resultados_Dic3!Q$3:Q$99980,Resultados_Dic3!$F$3:$F$99980,Produccion_PJ!$K547,Resultados_Dic3!$D$3:$D$99980,Produccion_PJ!$K$435,Resultados_Dic3!$E$3:$E$99980,Produccion_PJ!$J547,Resultados_Dic3!$A$3:$A$99980,Produccion_PJ!$H547)</f>
        <v>9.5488168163755799E-2</v>
      </c>
      <c r="V547" s="21">
        <f>+SUMIFS(Resultados_Dic3!R$3:R$99980,Resultados_Dic3!$F$3:$F$99980,Produccion_PJ!$K547,Resultados_Dic3!$D$3:$D$99980,Produccion_PJ!$K$435,Resultados_Dic3!$E$3:$E$99980,Produccion_PJ!$J547,Resultados_Dic3!$A$3:$A$99980,Produccion_PJ!$H547)</f>
        <v>7.9734067491271404E-2</v>
      </c>
      <c r="W547" s="21">
        <f>+SUMIFS(Resultados_Dic3!S$3:S$99980,Resultados_Dic3!$F$3:$F$99980,Produccion_PJ!$K547,Resultados_Dic3!$D$3:$D$99980,Produccion_PJ!$K$435,Resultados_Dic3!$E$3:$E$99980,Produccion_PJ!$J547,Resultados_Dic3!$A$3:$A$99980,Produccion_PJ!$H547)</f>
        <v>6.3979966818787107E-2</v>
      </c>
      <c r="X547" s="21">
        <f>+SUMIFS(Resultados_Dic3!T$3:T$99980,Resultados_Dic3!$F$3:$F$99980,Produccion_PJ!$K547,Resultados_Dic3!$D$3:$D$99980,Produccion_PJ!$K$435,Resultados_Dic3!$E$3:$E$99980,Produccion_PJ!$J547,Resultados_Dic3!$A$3:$A$99980,Produccion_PJ!$H547)</f>
        <v>5.5826726017149199E-2</v>
      </c>
      <c r="Y547" s="21">
        <f>+SUMIFS(Resultados_Dic3!U$3:U$99980,Resultados_Dic3!$F$3:$F$99980,Produccion_PJ!$K547,Resultados_Dic3!$D$3:$D$99980,Produccion_PJ!$K$435,Resultados_Dic3!$E$3:$E$99980,Produccion_PJ!$J547,Resultados_Dic3!$A$3:$A$99980,Produccion_PJ!$H547)</f>
        <v>4.7673485215511402E-2</v>
      </c>
      <c r="Z547" s="21">
        <f>+SUMIFS(Resultados_Dic3!V$3:V$99980,Resultados_Dic3!$F$3:$F$99980,Produccion_PJ!$K547,Resultados_Dic3!$D$3:$D$99980,Produccion_PJ!$K$435,Resultados_Dic3!$E$3:$E$99980,Produccion_PJ!$J547,Resultados_Dic3!$A$3:$A$99980,Produccion_PJ!$H547)</f>
        <v>0</v>
      </c>
      <c r="AA547" s="21">
        <f>+SUMIFS(Resultados_Dic3!W$3:W$99980,Resultados_Dic3!$F$3:$F$99980,Produccion_PJ!$K547,Resultados_Dic3!$D$3:$D$99980,Produccion_PJ!$K$435,Resultados_Dic3!$E$3:$E$99980,Produccion_PJ!$J547,Resultados_Dic3!$A$3:$A$99980,Produccion_PJ!$H547)</f>
        <v>0</v>
      </c>
      <c r="AB547" s="21">
        <f>+SUMIFS(Resultados_Dic3!X$3:X$99980,Resultados_Dic3!$F$3:$F$99980,Produccion_PJ!$K547,Resultados_Dic3!$D$3:$D$99980,Produccion_PJ!$K$435,Resultados_Dic3!$E$3:$E$99980,Produccion_PJ!$J547,Resultados_Dic3!$A$3:$A$99980,Produccion_PJ!$H547)</f>
        <v>0</v>
      </c>
      <c r="AC547" s="21">
        <f>+SUMIFS(Resultados_Dic3!Y$3:Y$99980,Resultados_Dic3!$F$3:$F$99980,Produccion_PJ!$K547,Resultados_Dic3!$D$3:$D$99980,Produccion_PJ!$K$435,Resultados_Dic3!$E$3:$E$99980,Produccion_PJ!$J547,Resultados_Dic3!$A$3:$A$99980,Produccion_PJ!$H547)</f>
        <v>0</v>
      </c>
      <c r="AD547" s="21">
        <f>+SUMIFS(Resultados_Dic3!Z$3:Z$99980,Resultados_Dic3!$F$3:$F$99980,Produccion_PJ!$K547,Resultados_Dic3!$D$3:$D$99980,Produccion_PJ!$K$435,Resultados_Dic3!$E$3:$E$99980,Produccion_PJ!$J547,Resultados_Dic3!$A$3:$A$99980,Produccion_PJ!$H547)</f>
        <v>0</v>
      </c>
      <c r="AE547" s="21">
        <f>+SUMIFS(Resultados_Dic3!AA$3:AA$99980,Resultados_Dic3!$F$3:$F$99980,Produccion_PJ!$K547,Resultados_Dic3!$D$3:$D$99980,Produccion_PJ!$K$435,Resultados_Dic3!$E$3:$E$99980,Produccion_PJ!$J547,Resultados_Dic3!$A$3:$A$99980,Produccion_PJ!$H547)</f>
        <v>0</v>
      </c>
      <c r="AF547" s="21">
        <f>+SUMIFS(Resultados_Dic3!AB$3:AB$99980,Resultados_Dic3!$F$3:$F$99980,Produccion_PJ!$K547,Resultados_Dic3!$D$3:$D$99980,Produccion_PJ!$K$435,Resultados_Dic3!$E$3:$E$99980,Produccion_PJ!$J547,Resultados_Dic3!$A$3:$A$99980,Produccion_PJ!$H547)</f>
        <v>0</v>
      </c>
      <c r="AG547" s="21">
        <f>+SUMIFS(Resultados_Dic3!AC$3:AC$99980,Resultados_Dic3!$F$3:$F$99980,Produccion_PJ!$K547,Resultados_Dic3!$D$3:$D$99980,Produccion_PJ!$K$435,Resultados_Dic3!$E$3:$E$99980,Produccion_PJ!$J547,Resultados_Dic3!$A$3:$A$99980,Produccion_PJ!$H547)</f>
        <v>0</v>
      </c>
      <c r="AH547" s="21">
        <f>+SUMIFS(Resultados_Dic3!AD$3:AD$99980,Resultados_Dic3!$F$3:$F$99980,Produccion_PJ!$K547,Resultados_Dic3!$D$3:$D$99980,Produccion_PJ!$K$435,Resultados_Dic3!$E$3:$E$99980,Produccion_PJ!$J547,Resultados_Dic3!$A$3:$A$99980,Produccion_PJ!$H547)</f>
        <v>0</v>
      </c>
      <c r="AI547" s="21">
        <f>+SUMIFS(Resultados_Dic3!AE$3:AE$99980,Resultados_Dic3!$F$3:$F$99980,Produccion_PJ!$K547,Resultados_Dic3!$D$3:$D$99980,Produccion_PJ!$K$435,Resultados_Dic3!$E$3:$E$99980,Produccion_PJ!$J547,Resultados_Dic3!$A$3:$A$99980,Produccion_PJ!$H547)</f>
        <v>0</v>
      </c>
      <c r="AJ547" s="21">
        <f>+SUMIFS(Resultados_Dic3!AF$3:AF$99980,Resultados_Dic3!$F$3:$F$99980,Produccion_PJ!$K547,Resultados_Dic3!$D$3:$D$99980,Produccion_PJ!$K$435,Resultados_Dic3!$E$3:$E$99980,Produccion_PJ!$J547,Resultados_Dic3!$A$3:$A$99980,Produccion_PJ!$H547)</f>
        <v>0</v>
      </c>
      <c r="AK547" s="21">
        <f>+SUMIFS(Resultados_Dic3!AG$3:AG$99980,Resultados_Dic3!$F$3:$F$99980,Produccion_PJ!$K547,Resultados_Dic3!$D$3:$D$99980,Produccion_PJ!$K$435,Resultados_Dic3!$E$3:$E$99980,Produccion_PJ!$J547,Resultados_Dic3!$A$3:$A$99980,Produccion_PJ!$H547)</f>
        <v>0</v>
      </c>
      <c r="AL547" s="21">
        <f>+SUMIFS(Resultados_Dic3!AH$3:AH$99980,Resultados_Dic3!$F$3:$F$99980,Produccion_PJ!$K547,Resultados_Dic3!$D$3:$D$99980,Produccion_PJ!$K$435,Resultados_Dic3!$E$3:$E$99980,Produccion_PJ!$J547,Resultados_Dic3!$A$3:$A$99980,Produccion_PJ!$H547)</f>
        <v>0</v>
      </c>
      <c r="AM547" s="21">
        <f>+SUMIFS(Resultados_Dic3!AI$3:AI$99980,Resultados_Dic3!$F$3:$F$99980,Produccion_PJ!$K547,Resultados_Dic3!$D$3:$D$99980,Produccion_PJ!$K$435,Resultados_Dic3!$E$3:$E$99980,Produccion_PJ!$J547,Resultados_Dic3!$A$3:$A$99980,Produccion_PJ!$H547)</f>
        <v>0</v>
      </c>
      <c r="AN547" s="21">
        <f>+SUMIFS(Resultados_Dic3!AJ$3:AJ$99980,Resultados_Dic3!$F$3:$F$99980,Produccion_PJ!$K547,Resultados_Dic3!$D$3:$D$99980,Produccion_PJ!$K$435,Resultados_Dic3!$E$3:$E$99980,Produccion_PJ!$J547,Resultados_Dic3!$A$3:$A$99980,Produccion_PJ!$H547)</f>
        <v>0</v>
      </c>
      <c r="AO547" s="21">
        <f>+SUMIFS(Resultados_Dic3!AK$3:AK$99980,Resultados_Dic3!$F$3:$F$99980,Produccion_PJ!$K547,Resultados_Dic3!$D$3:$D$99980,Produccion_PJ!$K$435,Resultados_Dic3!$E$3:$E$99980,Produccion_PJ!$J547,Resultados_Dic3!$A$3:$A$99980,Produccion_PJ!$H547)</f>
        <v>0</v>
      </c>
      <c r="AP547" s="21">
        <f>+SUMIFS(Resultados_Dic3!AL$3:AL$99980,Resultados_Dic3!$F$3:$F$99980,Produccion_PJ!$K547,Resultados_Dic3!$D$3:$D$99980,Produccion_PJ!$K$435,Resultados_Dic3!$E$3:$E$99980,Produccion_PJ!$J547,Resultados_Dic3!$A$3:$A$99980,Produccion_PJ!$H547)</f>
        <v>0</v>
      </c>
      <c r="AQ547" s="21">
        <f>+SUMIFS(Resultados_Dic3!AM$3:AM$99980,Resultados_Dic3!$F$3:$F$99980,Produccion_PJ!$K547,Resultados_Dic3!$D$3:$D$99980,Produccion_PJ!$K$435,Resultados_Dic3!$E$3:$E$99980,Produccion_PJ!$J547,Resultados_Dic3!$A$3:$A$99980,Produccion_PJ!$H547)</f>
        <v>0</v>
      </c>
    </row>
    <row r="548" spans="1:47" x14ac:dyDescent="0.25">
      <c r="H548" s="17" t="str">
        <f t="shared" si="1188"/>
        <v>DIC5</v>
      </c>
      <c r="J548" s="24" t="s">
        <v>77</v>
      </c>
      <c r="K548" s="54" t="s">
        <v>467</v>
      </c>
      <c r="L548" s="21">
        <f>+SUMIFS(Resultados_Dic3!H$3:H$99980,Resultados_Dic3!$F$3:$F$99980,Produccion_PJ!$K548,Resultados_Dic3!$D$3:$D$99980,Produccion_PJ!$K$435,Resultados_Dic3!$E$3:$E$99980,Produccion_PJ!$J548,Resultados_Dic3!$A$3:$A$99980,Produccion_PJ!$H548)</f>
        <v>0</v>
      </c>
      <c r="M548" s="21">
        <f>+SUMIFS(Resultados_Dic3!I$3:I$99980,Resultados_Dic3!$F$3:$F$99980,Produccion_PJ!$K548,Resultados_Dic3!$D$3:$D$99980,Produccion_PJ!$K$435,Resultados_Dic3!$E$3:$E$99980,Produccion_PJ!$J548,Resultados_Dic3!$A$3:$A$99980,Produccion_PJ!$H548)</f>
        <v>0</v>
      </c>
      <c r="N548" s="21">
        <f>+SUMIFS(Resultados_Dic3!J$3:J$99980,Resultados_Dic3!$F$3:$F$99980,Produccion_PJ!$K548,Resultados_Dic3!$D$3:$D$99980,Produccion_PJ!$K$435,Resultados_Dic3!$E$3:$E$99980,Produccion_PJ!$J548,Resultados_Dic3!$A$3:$A$99980,Produccion_PJ!$H548)</f>
        <v>0</v>
      </c>
      <c r="O548" s="21">
        <f>+SUMIFS(Resultados_Dic3!K$3:K$99980,Resultados_Dic3!$F$3:$F$99980,Produccion_PJ!$K548,Resultados_Dic3!$D$3:$D$99980,Produccion_PJ!$K$435,Resultados_Dic3!$E$3:$E$99980,Produccion_PJ!$J548,Resultados_Dic3!$A$3:$A$99980,Produccion_PJ!$H548)</f>
        <v>0</v>
      </c>
      <c r="P548" s="21">
        <f>+SUMIFS(Resultados_Dic3!L$3:L$99980,Resultados_Dic3!$F$3:$F$99980,Produccion_PJ!$K548,Resultados_Dic3!$D$3:$D$99980,Produccion_PJ!$K$435,Resultados_Dic3!$E$3:$E$99980,Produccion_PJ!$J548,Resultados_Dic3!$A$3:$A$99980,Produccion_PJ!$H548)</f>
        <v>0</v>
      </c>
      <c r="Q548" s="21">
        <f>+SUMIFS(Resultados_Dic3!M$3:M$99980,Resultados_Dic3!$F$3:$F$99980,Produccion_PJ!$K548,Resultados_Dic3!$D$3:$D$99980,Produccion_PJ!$K$435,Resultados_Dic3!$E$3:$E$99980,Produccion_PJ!$J548,Resultados_Dic3!$A$3:$A$99980,Produccion_PJ!$H548)</f>
        <v>0</v>
      </c>
      <c r="R548" s="21">
        <f>+SUMIFS(Resultados_Dic3!N$3:N$99980,Resultados_Dic3!$F$3:$F$99980,Produccion_PJ!$K548,Resultados_Dic3!$D$3:$D$99980,Produccion_PJ!$K$435,Resultados_Dic3!$E$3:$E$99980,Produccion_PJ!$J548,Resultados_Dic3!$A$3:$A$99980,Produccion_PJ!$H548)</f>
        <v>0</v>
      </c>
      <c r="S548" s="21">
        <f>+SUMIFS(Resultados_Dic3!O$3:O$99980,Resultados_Dic3!$F$3:$F$99980,Produccion_PJ!$K548,Resultados_Dic3!$D$3:$D$99980,Produccion_PJ!$K$435,Resultados_Dic3!$E$3:$E$99980,Produccion_PJ!$J548,Resultados_Dic3!$A$3:$A$99980,Produccion_PJ!$H548)</f>
        <v>0</v>
      </c>
      <c r="T548" s="21">
        <f>+SUMIFS(Resultados_Dic3!P$3:P$99980,Resultados_Dic3!$F$3:$F$99980,Produccion_PJ!$K548,Resultados_Dic3!$D$3:$D$99980,Produccion_PJ!$K$435,Resultados_Dic3!$E$3:$E$99980,Produccion_PJ!$J548,Resultados_Dic3!$A$3:$A$99980,Produccion_PJ!$H548)</f>
        <v>0</v>
      </c>
      <c r="U548" s="21">
        <f>+SUMIFS(Resultados_Dic3!Q$3:Q$99980,Resultados_Dic3!$F$3:$F$99980,Produccion_PJ!$K548,Resultados_Dic3!$D$3:$D$99980,Produccion_PJ!$K$435,Resultados_Dic3!$E$3:$E$99980,Produccion_PJ!$J548,Resultados_Dic3!$A$3:$A$99980,Produccion_PJ!$H548)</f>
        <v>0</v>
      </c>
      <c r="V548" s="21">
        <f>+SUMIFS(Resultados_Dic3!R$3:R$99980,Resultados_Dic3!$F$3:$F$99980,Produccion_PJ!$K548,Resultados_Dic3!$D$3:$D$99980,Produccion_PJ!$K$435,Resultados_Dic3!$E$3:$E$99980,Produccion_PJ!$J548,Resultados_Dic3!$A$3:$A$99980,Produccion_PJ!$H548)</f>
        <v>0</v>
      </c>
      <c r="W548" s="21">
        <f>+SUMIFS(Resultados_Dic3!S$3:S$99980,Resultados_Dic3!$F$3:$F$99980,Produccion_PJ!$K548,Resultados_Dic3!$D$3:$D$99980,Produccion_PJ!$K$435,Resultados_Dic3!$E$3:$E$99980,Produccion_PJ!$J548,Resultados_Dic3!$A$3:$A$99980,Produccion_PJ!$H548)</f>
        <v>0</v>
      </c>
      <c r="X548" s="21">
        <f>+SUMIFS(Resultados_Dic3!T$3:T$99980,Resultados_Dic3!$F$3:$F$99980,Produccion_PJ!$K548,Resultados_Dic3!$D$3:$D$99980,Produccion_PJ!$K$435,Resultados_Dic3!$E$3:$E$99980,Produccion_PJ!$J548,Resultados_Dic3!$A$3:$A$99980,Produccion_PJ!$H548)</f>
        <v>0</v>
      </c>
      <c r="Y548" s="21">
        <f>+SUMIFS(Resultados_Dic3!U$3:U$99980,Resultados_Dic3!$F$3:$F$99980,Produccion_PJ!$K548,Resultados_Dic3!$D$3:$D$99980,Produccion_PJ!$K$435,Resultados_Dic3!$E$3:$E$99980,Produccion_PJ!$J548,Resultados_Dic3!$A$3:$A$99980,Produccion_PJ!$H548)</f>
        <v>0</v>
      </c>
      <c r="Z548" s="21">
        <f>+SUMIFS(Resultados_Dic3!V$3:V$99980,Resultados_Dic3!$F$3:$F$99980,Produccion_PJ!$K548,Resultados_Dic3!$D$3:$D$99980,Produccion_PJ!$K$435,Resultados_Dic3!$E$3:$E$99980,Produccion_PJ!$J548,Resultados_Dic3!$A$3:$A$99980,Produccion_PJ!$H548)</f>
        <v>0</v>
      </c>
      <c r="AA548" s="21">
        <f>+SUMIFS(Resultados_Dic3!W$3:W$99980,Resultados_Dic3!$F$3:$F$99980,Produccion_PJ!$K548,Resultados_Dic3!$D$3:$D$99980,Produccion_PJ!$K$435,Resultados_Dic3!$E$3:$E$99980,Produccion_PJ!$J548,Resultados_Dic3!$A$3:$A$99980,Produccion_PJ!$H548)</f>
        <v>0</v>
      </c>
      <c r="AB548" s="21">
        <f>+SUMIFS(Resultados_Dic3!X$3:X$99980,Resultados_Dic3!$F$3:$F$99980,Produccion_PJ!$K548,Resultados_Dic3!$D$3:$D$99980,Produccion_PJ!$K$435,Resultados_Dic3!$E$3:$E$99980,Produccion_PJ!$J548,Resultados_Dic3!$A$3:$A$99980,Produccion_PJ!$H548)</f>
        <v>0</v>
      </c>
      <c r="AC548" s="21">
        <f>+SUMIFS(Resultados_Dic3!Y$3:Y$99980,Resultados_Dic3!$F$3:$F$99980,Produccion_PJ!$K548,Resultados_Dic3!$D$3:$D$99980,Produccion_PJ!$K$435,Resultados_Dic3!$E$3:$E$99980,Produccion_PJ!$J548,Resultados_Dic3!$A$3:$A$99980,Produccion_PJ!$H548)</f>
        <v>0</v>
      </c>
      <c r="AD548" s="21">
        <f>+SUMIFS(Resultados_Dic3!Z$3:Z$99980,Resultados_Dic3!$F$3:$F$99980,Produccion_PJ!$K548,Resultados_Dic3!$D$3:$D$99980,Produccion_PJ!$K$435,Resultados_Dic3!$E$3:$E$99980,Produccion_PJ!$J548,Resultados_Dic3!$A$3:$A$99980,Produccion_PJ!$H548)</f>
        <v>0</v>
      </c>
      <c r="AE548" s="21">
        <f>+SUMIFS(Resultados_Dic3!AA$3:AA$99980,Resultados_Dic3!$F$3:$F$99980,Produccion_PJ!$K548,Resultados_Dic3!$D$3:$D$99980,Produccion_PJ!$K$435,Resultados_Dic3!$E$3:$E$99980,Produccion_PJ!$J548,Resultados_Dic3!$A$3:$A$99980,Produccion_PJ!$H548)</f>
        <v>0</v>
      </c>
      <c r="AF548" s="21">
        <f>+SUMIFS(Resultados_Dic3!AB$3:AB$99980,Resultados_Dic3!$F$3:$F$99980,Produccion_PJ!$K548,Resultados_Dic3!$D$3:$D$99980,Produccion_PJ!$K$435,Resultados_Dic3!$E$3:$E$99980,Produccion_PJ!$J548,Resultados_Dic3!$A$3:$A$99980,Produccion_PJ!$H548)</f>
        <v>0</v>
      </c>
      <c r="AG548" s="21">
        <f>+SUMIFS(Resultados_Dic3!AC$3:AC$99980,Resultados_Dic3!$F$3:$F$99980,Produccion_PJ!$K548,Resultados_Dic3!$D$3:$D$99980,Produccion_PJ!$K$435,Resultados_Dic3!$E$3:$E$99980,Produccion_PJ!$J548,Resultados_Dic3!$A$3:$A$99980,Produccion_PJ!$H548)</f>
        <v>0</v>
      </c>
      <c r="AH548" s="21">
        <f>+SUMIFS(Resultados_Dic3!AD$3:AD$99980,Resultados_Dic3!$F$3:$F$99980,Produccion_PJ!$K548,Resultados_Dic3!$D$3:$D$99980,Produccion_PJ!$K$435,Resultados_Dic3!$E$3:$E$99980,Produccion_PJ!$J548,Resultados_Dic3!$A$3:$A$99980,Produccion_PJ!$H548)</f>
        <v>0</v>
      </c>
      <c r="AI548" s="21">
        <f>+SUMIFS(Resultados_Dic3!AE$3:AE$99980,Resultados_Dic3!$F$3:$F$99980,Produccion_PJ!$K548,Resultados_Dic3!$D$3:$D$99980,Produccion_PJ!$K$435,Resultados_Dic3!$E$3:$E$99980,Produccion_PJ!$J548,Resultados_Dic3!$A$3:$A$99980,Produccion_PJ!$H548)</f>
        <v>0</v>
      </c>
      <c r="AJ548" s="21">
        <f>+SUMIFS(Resultados_Dic3!AF$3:AF$99980,Resultados_Dic3!$F$3:$F$99980,Produccion_PJ!$K548,Resultados_Dic3!$D$3:$D$99980,Produccion_PJ!$K$435,Resultados_Dic3!$E$3:$E$99980,Produccion_PJ!$J548,Resultados_Dic3!$A$3:$A$99980,Produccion_PJ!$H548)</f>
        <v>0</v>
      </c>
      <c r="AK548" s="21">
        <f>+SUMIFS(Resultados_Dic3!AG$3:AG$99980,Resultados_Dic3!$F$3:$F$99980,Produccion_PJ!$K548,Resultados_Dic3!$D$3:$D$99980,Produccion_PJ!$K$435,Resultados_Dic3!$E$3:$E$99980,Produccion_PJ!$J548,Resultados_Dic3!$A$3:$A$99980,Produccion_PJ!$H548)</f>
        <v>0</v>
      </c>
      <c r="AL548" s="21">
        <f>+SUMIFS(Resultados_Dic3!AH$3:AH$99980,Resultados_Dic3!$F$3:$F$99980,Produccion_PJ!$K548,Resultados_Dic3!$D$3:$D$99980,Produccion_PJ!$K$435,Resultados_Dic3!$E$3:$E$99980,Produccion_PJ!$J548,Resultados_Dic3!$A$3:$A$99980,Produccion_PJ!$H548)</f>
        <v>0</v>
      </c>
      <c r="AM548" s="21">
        <f>+SUMIFS(Resultados_Dic3!AI$3:AI$99980,Resultados_Dic3!$F$3:$F$99980,Produccion_PJ!$K548,Resultados_Dic3!$D$3:$D$99980,Produccion_PJ!$K$435,Resultados_Dic3!$E$3:$E$99980,Produccion_PJ!$J548,Resultados_Dic3!$A$3:$A$99980,Produccion_PJ!$H548)</f>
        <v>0</v>
      </c>
      <c r="AN548" s="21">
        <f>+SUMIFS(Resultados_Dic3!AJ$3:AJ$99980,Resultados_Dic3!$F$3:$F$99980,Produccion_PJ!$K548,Resultados_Dic3!$D$3:$D$99980,Produccion_PJ!$K$435,Resultados_Dic3!$E$3:$E$99980,Produccion_PJ!$J548,Resultados_Dic3!$A$3:$A$99980,Produccion_PJ!$H548)</f>
        <v>0</v>
      </c>
      <c r="AO548" s="21">
        <f>+SUMIFS(Resultados_Dic3!AK$3:AK$99980,Resultados_Dic3!$F$3:$F$99980,Produccion_PJ!$K548,Resultados_Dic3!$D$3:$D$99980,Produccion_PJ!$K$435,Resultados_Dic3!$E$3:$E$99980,Produccion_PJ!$J548,Resultados_Dic3!$A$3:$A$99980,Produccion_PJ!$H548)</f>
        <v>0</v>
      </c>
      <c r="AP548" s="21">
        <f>+SUMIFS(Resultados_Dic3!AL$3:AL$99980,Resultados_Dic3!$F$3:$F$99980,Produccion_PJ!$K548,Resultados_Dic3!$D$3:$D$99980,Produccion_PJ!$K$435,Resultados_Dic3!$E$3:$E$99980,Produccion_PJ!$J548,Resultados_Dic3!$A$3:$A$99980,Produccion_PJ!$H548)</f>
        <v>0</v>
      </c>
      <c r="AQ548" s="21">
        <f>+SUMIFS(Resultados_Dic3!AM$3:AM$99980,Resultados_Dic3!$F$3:$F$99980,Produccion_PJ!$K548,Resultados_Dic3!$D$3:$D$99980,Produccion_PJ!$K$435,Resultados_Dic3!$E$3:$E$99980,Produccion_PJ!$J548,Resultados_Dic3!$A$3:$A$99980,Produccion_PJ!$H548)</f>
        <v>0</v>
      </c>
    </row>
    <row r="549" spans="1:47" s="68" customFormat="1" x14ac:dyDescent="0.25">
      <c r="A549" s="70"/>
      <c r="F549" s="95"/>
      <c r="H549" s="71"/>
      <c r="I549" s="71"/>
      <c r="L549" s="69">
        <f>+SUM(L542:L548)</f>
        <v>2.9914039538526973</v>
      </c>
      <c r="M549" s="69">
        <f t="shared" ref="M549" si="1189">+SUM(M542:M548)</f>
        <v>2.8426922793449969</v>
      </c>
      <c r="N549" s="69">
        <f t="shared" ref="N549:AQ549" si="1190">+SUM(N542:N548)</f>
        <v>2.6963174562878942</v>
      </c>
      <c r="O549" s="69">
        <f t="shared" si="1190"/>
        <v>2.5499426332307933</v>
      </c>
      <c r="P549" s="69">
        <f t="shared" si="1190"/>
        <v>2.4035678101736915</v>
      </c>
      <c r="Q549" s="69">
        <f t="shared" si="1190"/>
        <v>2.2417107699621308</v>
      </c>
      <c r="R549" s="69">
        <f t="shared" si="1190"/>
        <v>2.0798537297505684</v>
      </c>
      <c r="S549" s="69">
        <f t="shared" si="1190"/>
        <v>1.9170941665743821</v>
      </c>
      <c r="T549" s="69">
        <f t="shared" si="1190"/>
        <v>1.77412461792899</v>
      </c>
      <c r="U549" s="69">
        <f t="shared" si="1190"/>
        <v>1.6175505338490759</v>
      </c>
      <c r="V549" s="69">
        <f t="shared" si="1190"/>
        <v>1.6017964331765915</v>
      </c>
      <c r="W549" s="69">
        <f t="shared" si="1190"/>
        <v>1.5860423325041071</v>
      </c>
      <c r="X549" s="69">
        <f t="shared" si="1190"/>
        <v>1.5778890917024693</v>
      </c>
      <c r="Y549" s="69">
        <f t="shared" si="1190"/>
        <v>1.5697358509008315</v>
      </c>
      <c r="Z549" s="69">
        <f t="shared" si="1190"/>
        <v>0</v>
      </c>
      <c r="AA549" s="69">
        <f t="shared" si="1190"/>
        <v>0</v>
      </c>
      <c r="AB549" s="69">
        <f t="shared" si="1190"/>
        <v>0</v>
      </c>
      <c r="AC549" s="69">
        <f t="shared" si="1190"/>
        <v>0</v>
      </c>
      <c r="AD549" s="69">
        <f t="shared" si="1190"/>
        <v>0</v>
      </c>
      <c r="AE549" s="69">
        <f t="shared" si="1190"/>
        <v>0</v>
      </c>
      <c r="AF549" s="69">
        <f t="shared" si="1190"/>
        <v>0</v>
      </c>
      <c r="AG549" s="69">
        <f t="shared" si="1190"/>
        <v>0</v>
      </c>
      <c r="AH549" s="69">
        <f t="shared" si="1190"/>
        <v>0</v>
      </c>
      <c r="AI549" s="69">
        <f t="shared" si="1190"/>
        <v>0</v>
      </c>
      <c r="AJ549" s="69">
        <f t="shared" si="1190"/>
        <v>0</v>
      </c>
      <c r="AK549" s="69">
        <f t="shared" si="1190"/>
        <v>0</v>
      </c>
      <c r="AL549" s="69">
        <f t="shared" si="1190"/>
        <v>0</v>
      </c>
      <c r="AM549" s="69">
        <f t="shared" si="1190"/>
        <v>0</v>
      </c>
      <c r="AN549" s="69">
        <f t="shared" si="1190"/>
        <v>0</v>
      </c>
      <c r="AO549" s="69">
        <f t="shared" si="1190"/>
        <v>0</v>
      </c>
      <c r="AP549" s="69">
        <f t="shared" si="1190"/>
        <v>0</v>
      </c>
      <c r="AQ549" s="69">
        <f t="shared" si="1190"/>
        <v>0</v>
      </c>
    </row>
    <row r="551" spans="1:47" ht="18.75" x14ac:dyDescent="0.3">
      <c r="K551" s="34" t="s">
        <v>479</v>
      </c>
    </row>
    <row r="552" spans="1:47" x14ac:dyDescent="0.25">
      <c r="J552" s="106" t="s">
        <v>348</v>
      </c>
      <c r="K552" s="56" t="s">
        <v>389</v>
      </c>
    </row>
    <row r="553" spans="1:47" x14ac:dyDescent="0.25">
      <c r="H553" s="12"/>
      <c r="I553" s="12"/>
      <c r="J553" s="15"/>
      <c r="K553" s="23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</row>
    <row r="554" spans="1:47" x14ac:dyDescent="0.25">
      <c r="L554" s="55">
        <v>2019</v>
      </c>
      <c r="M554" s="55">
        <v>2020</v>
      </c>
      <c r="N554" s="55">
        <v>2021</v>
      </c>
      <c r="O554" s="55">
        <v>2022</v>
      </c>
      <c r="P554" s="55">
        <v>2023</v>
      </c>
      <c r="Q554" s="55">
        <v>2024</v>
      </c>
      <c r="R554" s="55">
        <v>2025</v>
      </c>
      <c r="S554" s="55">
        <v>2026</v>
      </c>
      <c r="T554" s="55">
        <v>2027</v>
      </c>
      <c r="U554" s="55">
        <v>2028</v>
      </c>
      <c r="V554" s="55">
        <v>2029</v>
      </c>
      <c r="W554" s="55">
        <v>2030</v>
      </c>
      <c r="X554" s="55">
        <v>2031</v>
      </c>
      <c r="Y554" s="55">
        <v>2032</v>
      </c>
      <c r="Z554" s="55">
        <v>2033</v>
      </c>
      <c r="AA554" s="55">
        <v>2034</v>
      </c>
      <c r="AB554" s="55">
        <v>2035</v>
      </c>
      <c r="AC554" s="55">
        <v>2036</v>
      </c>
      <c r="AD554" s="55">
        <v>2037</v>
      </c>
      <c r="AE554" s="55">
        <v>2038</v>
      </c>
      <c r="AF554" s="55">
        <v>2039</v>
      </c>
      <c r="AG554" s="55">
        <v>2040</v>
      </c>
      <c r="AH554" s="55">
        <v>2041</v>
      </c>
      <c r="AI554" s="55">
        <v>2042</v>
      </c>
      <c r="AJ554" s="55">
        <v>2043</v>
      </c>
      <c r="AK554" s="55">
        <v>2044</v>
      </c>
      <c r="AL554" s="55">
        <v>2045</v>
      </c>
      <c r="AM554" s="55">
        <v>2046</v>
      </c>
      <c r="AN554" s="55">
        <v>2047</v>
      </c>
      <c r="AO554" s="55">
        <v>2048</v>
      </c>
      <c r="AP554" s="55">
        <v>2049</v>
      </c>
      <c r="AQ554" s="55">
        <v>2050</v>
      </c>
    </row>
    <row r="555" spans="1:47" x14ac:dyDescent="0.25">
      <c r="H555" s="17" t="str">
        <f>+$H$1</f>
        <v>DIC5</v>
      </c>
      <c r="J555" s="24" t="s">
        <v>72</v>
      </c>
      <c r="K555" s="54" t="s">
        <v>468</v>
      </c>
      <c r="L555" s="21">
        <f>+SUMIFS(Resultados_Dic3!H$3:H$99980,Resultados_Dic3!$F$3:$F$99980,Produccion_PJ!$K555,Resultados_Dic3!$D$3:$D$99980,Produccion_PJ!$K$448,Resultados_Dic3!$E$3:$E$99980,Produccion_PJ!$J555,Resultados_Dic3!$A$3:$A$99980,Produccion_PJ!$H555)</f>
        <v>0</v>
      </c>
      <c r="M555" s="21">
        <f>+SUMIFS(Resultados_Dic3!I$3:I$99980,Resultados_Dic3!$F$3:$F$99980,Produccion_PJ!$K555,Resultados_Dic3!$D$3:$D$99980,Produccion_PJ!$K$448,Resultados_Dic3!$E$3:$E$99980,Produccion_PJ!$J555,Resultados_Dic3!$A$3:$A$99980,Produccion_PJ!$H555)</f>
        <v>0</v>
      </c>
      <c r="N555" s="21">
        <f>+SUMIFS(Resultados_Dic3!J$3:J$99980,Resultados_Dic3!$F$3:$F$99980,Produccion_PJ!$K555,Resultados_Dic3!$D$3:$D$99980,Produccion_PJ!$K$448,Resultados_Dic3!$E$3:$E$99980,Produccion_PJ!$J555,Resultados_Dic3!$A$3:$A$99980,Produccion_PJ!$H555)</f>
        <v>0</v>
      </c>
      <c r="O555" s="21">
        <f>+SUMIFS(Resultados_Dic3!K$3:K$99980,Resultados_Dic3!$F$3:$F$99980,Produccion_PJ!$K555,Resultados_Dic3!$D$3:$D$99980,Produccion_PJ!$K$448,Resultados_Dic3!$E$3:$E$99980,Produccion_PJ!$J555,Resultados_Dic3!$A$3:$A$99980,Produccion_PJ!$H555)</f>
        <v>0</v>
      </c>
      <c r="P555" s="21">
        <f>+SUMIFS(Resultados_Dic3!L$3:L$99980,Resultados_Dic3!$F$3:$F$99980,Produccion_PJ!$K555,Resultados_Dic3!$D$3:$D$99980,Produccion_PJ!$K$448,Resultados_Dic3!$E$3:$E$99980,Produccion_PJ!$J555,Resultados_Dic3!$A$3:$A$99980,Produccion_PJ!$H555)</f>
        <v>0</v>
      </c>
      <c r="Q555" s="21">
        <f>+SUMIFS(Resultados_Dic3!M$3:M$99980,Resultados_Dic3!$F$3:$F$99980,Produccion_PJ!$K555,Resultados_Dic3!$D$3:$D$99980,Produccion_PJ!$K$448,Resultados_Dic3!$E$3:$E$99980,Produccion_PJ!$J555,Resultados_Dic3!$A$3:$A$99980,Produccion_PJ!$H555)</f>
        <v>0</v>
      </c>
      <c r="R555" s="21">
        <f>+SUMIFS(Resultados_Dic3!N$3:N$99980,Resultados_Dic3!$F$3:$F$99980,Produccion_PJ!$K555,Resultados_Dic3!$D$3:$D$99980,Produccion_PJ!$K$448,Resultados_Dic3!$E$3:$E$99980,Produccion_PJ!$J555,Resultados_Dic3!$A$3:$A$99980,Produccion_PJ!$H555)</f>
        <v>0</v>
      </c>
      <c r="S555" s="21">
        <f>+SUMIFS(Resultados_Dic3!O$3:O$99980,Resultados_Dic3!$F$3:$F$99980,Produccion_PJ!$K555,Resultados_Dic3!$D$3:$D$99980,Produccion_PJ!$K$448,Resultados_Dic3!$E$3:$E$99980,Produccion_PJ!$J555,Resultados_Dic3!$A$3:$A$99980,Produccion_PJ!$H555)</f>
        <v>0</v>
      </c>
      <c r="T555" s="21">
        <f>+SUMIFS(Resultados_Dic3!P$3:P$99980,Resultados_Dic3!$F$3:$F$99980,Produccion_PJ!$K555,Resultados_Dic3!$D$3:$D$99980,Produccion_PJ!$K$448,Resultados_Dic3!$E$3:$E$99980,Produccion_PJ!$J555,Resultados_Dic3!$A$3:$A$99980,Produccion_PJ!$H555)</f>
        <v>0</v>
      </c>
      <c r="U555" s="21">
        <f>+SUMIFS(Resultados_Dic3!Q$3:Q$99980,Resultados_Dic3!$F$3:$F$99980,Produccion_PJ!$K555,Resultados_Dic3!$D$3:$D$99980,Produccion_PJ!$K$448,Resultados_Dic3!$E$3:$E$99980,Produccion_PJ!$J555,Resultados_Dic3!$A$3:$A$99980,Produccion_PJ!$H555)</f>
        <v>0</v>
      </c>
      <c r="V555" s="21">
        <f>+SUMIFS(Resultados_Dic3!R$3:R$99980,Resultados_Dic3!$F$3:$F$99980,Produccion_PJ!$K555,Resultados_Dic3!$D$3:$D$99980,Produccion_PJ!$K$448,Resultados_Dic3!$E$3:$E$99980,Produccion_PJ!$J555,Resultados_Dic3!$A$3:$A$99980,Produccion_PJ!$H555)</f>
        <v>0</v>
      </c>
      <c r="W555" s="21">
        <f>+SUMIFS(Resultados_Dic3!S$3:S$99980,Resultados_Dic3!$F$3:$F$99980,Produccion_PJ!$K555,Resultados_Dic3!$D$3:$D$99980,Produccion_PJ!$K$448,Resultados_Dic3!$E$3:$E$99980,Produccion_PJ!$J555,Resultados_Dic3!$A$3:$A$99980,Produccion_PJ!$H555)</f>
        <v>0</v>
      </c>
      <c r="X555" s="21">
        <f>+SUMIFS(Resultados_Dic3!T$3:T$99980,Resultados_Dic3!$F$3:$F$99980,Produccion_PJ!$K555,Resultados_Dic3!$D$3:$D$99980,Produccion_PJ!$K$448,Resultados_Dic3!$E$3:$E$99980,Produccion_PJ!$J555,Resultados_Dic3!$A$3:$A$99980,Produccion_PJ!$H555)</f>
        <v>0</v>
      </c>
      <c r="Y555" s="21">
        <f>+SUMIFS(Resultados_Dic3!U$3:U$99980,Resultados_Dic3!$F$3:$F$99980,Produccion_PJ!$K555,Resultados_Dic3!$D$3:$D$99980,Produccion_PJ!$K$448,Resultados_Dic3!$E$3:$E$99980,Produccion_PJ!$J555,Resultados_Dic3!$A$3:$A$99980,Produccion_PJ!$H555)</f>
        <v>0</v>
      </c>
      <c r="Z555" s="21">
        <f>+SUMIFS(Resultados_Dic3!V$3:V$99980,Resultados_Dic3!$F$3:$F$99980,Produccion_PJ!$K555,Resultados_Dic3!$D$3:$D$99980,Produccion_PJ!$K$448,Resultados_Dic3!$E$3:$E$99980,Produccion_PJ!$J555,Resultados_Dic3!$A$3:$A$99980,Produccion_PJ!$H555)</f>
        <v>0</v>
      </c>
      <c r="AA555" s="21">
        <f>+SUMIFS(Resultados_Dic3!W$3:W$99980,Resultados_Dic3!$F$3:$F$99980,Produccion_PJ!$K555,Resultados_Dic3!$D$3:$D$99980,Produccion_PJ!$K$448,Resultados_Dic3!$E$3:$E$99980,Produccion_PJ!$J555,Resultados_Dic3!$A$3:$A$99980,Produccion_PJ!$H555)</f>
        <v>0</v>
      </c>
      <c r="AB555" s="21">
        <f>+SUMIFS(Resultados_Dic3!X$3:X$99980,Resultados_Dic3!$F$3:$F$99980,Produccion_PJ!$K555,Resultados_Dic3!$D$3:$D$99980,Produccion_PJ!$K$448,Resultados_Dic3!$E$3:$E$99980,Produccion_PJ!$J555,Resultados_Dic3!$A$3:$A$99980,Produccion_PJ!$H555)</f>
        <v>0</v>
      </c>
      <c r="AC555" s="21">
        <f>+SUMIFS(Resultados_Dic3!Y$3:Y$99980,Resultados_Dic3!$F$3:$F$99980,Produccion_PJ!$K555,Resultados_Dic3!$D$3:$D$99980,Produccion_PJ!$K$448,Resultados_Dic3!$E$3:$E$99980,Produccion_PJ!$J555,Resultados_Dic3!$A$3:$A$99980,Produccion_PJ!$H555)</f>
        <v>0</v>
      </c>
      <c r="AD555" s="21">
        <f>+SUMIFS(Resultados_Dic3!Z$3:Z$99980,Resultados_Dic3!$F$3:$F$99980,Produccion_PJ!$K555,Resultados_Dic3!$D$3:$D$99980,Produccion_PJ!$K$448,Resultados_Dic3!$E$3:$E$99980,Produccion_PJ!$J555,Resultados_Dic3!$A$3:$A$99980,Produccion_PJ!$H555)</f>
        <v>0</v>
      </c>
      <c r="AE555" s="21">
        <f>+SUMIFS(Resultados_Dic3!AA$3:AA$99980,Resultados_Dic3!$F$3:$F$99980,Produccion_PJ!$K555,Resultados_Dic3!$D$3:$D$99980,Produccion_PJ!$K$448,Resultados_Dic3!$E$3:$E$99980,Produccion_PJ!$J555,Resultados_Dic3!$A$3:$A$99980,Produccion_PJ!$H555)</f>
        <v>0</v>
      </c>
      <c r="AF555" s="21">
        <f>+SUMIFS(Resultados_Dic3!AB$3:AB$99980,Resultados_Dic3!$F$3:$F$99980,Produccion_PJ!$K555,Resultados_Dic3!$D$3:$D$99980,Produccion_PJ!$K$448,Resultados_Dic3!$E$3:$E$99980,Produccion_PJ!$J555,Resultados_Dic3!$A$3:$A$99980,Produccion_PJ!$H555)</f>
        <v>0</v>
      </c>
      <c r="AG555" s="21">
        <f>+SUMIFS(Resultados_Dic3!AC$3:AC$99980,Resultados_Dic3!$F$3:$F$99980,Produccion_PJ!$K555,Resultados_Dic3!$D$3:$D$99980,Produccion_PJ!$K$448,Resultados_Dic3!$E$3:$E$99980,Produccion_PJ!$J555,Resultados_Dic3!$A$3:$A$99980,Produccion_PJ!$H555)</f>
        <v>0</v>
      </c>
      <c r="AH555" s="21">
        <f>+SUMIFS(Resultados_Dic3!AD$3:AD$99980,Resultados_Dic3!$F$3:$F$99980,Produccion_PJ!$K555,Resultados_Dic3!$D$3:$D$99980,Produccion_PJ!$K$448,Resultados_Dic3!$E$3:$E$99980,Produccion_PJ!$J555,Resultados_Dic3!$A$3:$A$99980,Produccion_PJ!$H555)</f>
        <v>0</v>
      </c>
      <c r="AI555" s="21">
        <f>+SUMIFS(Resultados_Dic3!AE$3:AE$99980,Resultados_Dic3!$F$3:$F$99980,Produccion_PJ!$K555,Resultados_Dic3!$D$3:$D$99980,Produccion_PJ!$K$448,Resultados_Dic3!$E$3:$E$99980,Produccion_PJ!$J555,Resultados_Dic3!$A$3:$A$99980,Produccion_PJ!$H555)</f>
        <v>0</v>
      </c>
      <c r="AJ555" s="21">
        <f>+SUMIFS(Resultados_Dic3!AF$3:AF$99980,Resultados_Dic3!$F$3:$F$99980,Produccion_PJ!$K555,Resultados_Dic3!$D$3:$D$99980,Produccion_PJ!$K$448,Resultados_Dic3!$E$3:$E$99980,Produccion_PJ!$J555,Resultados_Dic3!$A$3:$A$99980,Produccion_PJ!$H555)</f>
        <v>0</v>
      </c>
      <c r="AK555" s="21">
        <f>+SUMIFS(Resultados_Dic3!AG$3:AG$99980,Resultados_Dic3!$F$3:$F$99980,Produccion_PJ!$K555,Resultados_Dic3!$D$3:$D$99980,Produccion_PJ!$K$448,Resultados_Dic3!$E$3:$E$99980,Produccion_PJ!$J555,Resultados_Dic3!$A$3:$A$99980,Produccion_PJ!$H555)</f>
        <v>0</v>
      </c>
      <c r="AL555" s="21">
        <f>+SUMIFS(Resultados_Dic3!AH$3:AH$99980,Resultados_Dic3!$F$3:$F$99980,Produccion_PJ!$K555,Resultados_Dic3!$D$3:$D$99980,Produccion_PJ!$K$448,Resultados_Dic3!$E$3:$E$99980,Produccion_PJ!$J555,Resultados_Dic3!$A$3:$A$99980,Produccion_PJ!$H555)</f>
        <v>0</v>
      </c>
      <c r="AM555" s="21">
        <f>+SUMIFS(Resultados_Dic3!AI$3:AI$99980,Resultados_Dic3!$F$3:$F$99980,Produccion_PJ!$K555,Resultados_Dic3!$D$3:$D$99980,Produccion_PJ!$K$448,Resultados_Dic3!$E$3:$E$99980,Produccion_PJ!$J555,Resultados_Dic3!$A$3:$A$99980,Produccion_PJ!$H555)</f>
        <v>0</v>
      </c>
      <c r="AN555" s="21">
        <f>+SUMIFS(Resultados_Dic3!AJ$3:AJ$99980,Resultados_Dic3!$F$3:$F$99980,Produccion_PJ!$K555,Resultados_Dic3!$D$3:$D$99980,Produccion_PJ!$K$448,Resultados_Dic3!$E$3:$E$99980,Produccion_PJ!$J555,Resultados_Dic3!$A$3:$A$99980,Produccion_PJ!$H555)</f>
        <v>0</v>
      </c>
      <c r="AO555" s="21">
        <f>+SUMIFS(Resultados_Dic3!AK$3:AK$99980,Resultados_Dic3!$F$3:$F$99980,Produccion_PJ!$K555,Resultados_Dic3!$D$3:$D$99980,Produccion_PJ!$K$448,Resultados_Dic3!$E$3:$E$99980,Produccion_PJ!$J555,Resultados_Dic3!$A$3:$A$99980,Produccion_PJ!$H555)</f>
        <v>0</v>
      </c>
      <c r="AP555" s="21">
        <f>+SUMIFS(Resultados_Dic3!AL$3:AL$99980,Resultados_Dic3!$F$3:$F$99980,Produccion_PJ!$K555,Resultados_Dic3!$D$3:$D$99980,Produccion_PJ!$K$448,Resultados_Dic3!$E$3:$E$99980,Produccion_PJ!$J555,Resultados_Dic3!$A$3:$A$99980,Produccion_PJ!$H555)</f>
        <v>0</v>
      </c>
      <c r="AQ555" s="21">
        <f>+SUMIFS(Resultados_Dic3!AM$3:AM$99980,Resultados_Dic3!$F$3:$F$99980,Produccion_PJ!$K555,Resultados_Dic3!$D$3:$D$99980,Produccion_PJ!$K$448,Resultados_Dic3!$E$3:$E$99980,Produccion_PJ!$J555,Resultados_Dic3!$A$3:$A$99980,Produccion_PJ!$H555)</f>
        <v>0</v>
      </c>
    </row>
    <row r="556" spans="1:47" x14ac:dyDescent="0.25">
      <c r="H556" s="17" t="str">
        <f t="shared" ref="H556:H561" si="1191">+$H$1</f>
        <v>DIC5</v>
      </c>
      <c r="J556" s="24" t="s">
        <v>73</v>
      </c>
      <c r="K556" s="54" t="s">
        <v>469</v>
      </c>
      <c r="L556" s="21">
        <f>+SUMIFS(Resultados_Dic3!H$3:H$99980,Resultados_Dic3!$F$3:$F$99980,Produccion_PJ!$K556,Resultados_Dic3!$D$3:$D$99980,Produccion_PJ!$K$448,Resultados_Dic3!$E$3:$E$99980,Produccion_PJ!$J556,Resultados_Dic3!$A$3:$A$99980,Produccion_PJ!$H556)</f>
        <v>0</v>
      </c>
      <c r="M556" s="21">
        <f>+SUMIFS(Resultados_Dic3!I$3:I$99980,Resultados_Dic3!$F$3:$F$99980,Produccion_PJ!$K556,Resultados_Dic3!$D$3:$D$99980,Produccion_PJ!$K$448,Resultados_Dic3!$E$3:$E$99980,Produccion_PJ!$J556,Resultados_Dic3!$A$3:$A$99980,Produccion_PJ!$H556)</f>
        <v>0</v>
      </c>
      <c r="N556" s="21">
        <f>+SUMIFS(Resultados_Dic3!J$3:J$99980,Resultados_Dic3!$F$3:$F$99980,Produccion_PJ!$K556,Resultados_Dic3!$D$3:$D$99980,Produccion_PJ!$K$448,Resultados_Dic3!$E$3:$E$99980,Produccion_PJ!$J556,Resultados_Dic3!$A$3:$A$99980,Produccion_PJ!$H556)</f>
        <v>0</v>
      </c>
      <c r="O556" s="21">
        <f>+SUMIFS(Resultados_Dic3!K$3:K$99980,Resultados_Dic3!$F$3:$F$99980,Produccion_PJ!$K556,Resultados_Dic3!$D$3:$D$99980,Produccion_PJ!$K$448,Resultados_Dic3!$E$3:$E$99980,Produccion_PJ!$J556,Resultados_Dic3!$A$3:$A$99980,Produccion_PJ!$H556)</f>
        <v>0</v>
      </c>
      <c r="P556" s="21">
        <f>+SUMIFS(Resultados_Dic3!L$3:L$99980,Resultados_Dic3!$F$3:$F$99980,Produccion_PJ!$K556,Resultados_Dic3!$D$3:$D$99980,Produccion_PJ!$K$448,Resultados_Dic3!$E$3:$E$99980,Produccion_PJ!$J556,Resultados_Dic3!$A$3:$A$99980,Produccion_PJ!$H556)</f>
        <v>0</v>
      </c>
      <c r="Q556" s="21">
        <f>+SUMIFS(Resultados_Dic3!M$3:M$99980,Resultados_Dic3!$F$3:$F$99980,Produccion_PJ!$K556,Resultados_Dic3!$D$3:$D$99980,Produccion_PJ!$K$448,Resultados_Dic3!$E$3:$E$99980,Produccion_PJ!$J556,Resultados_Dic3!$A$3:$A$99980,Produccion_PJ!$H556)</f>
        <v>0</v>
      </c>
      <c r="R556" s="21">
        <f>+SUMIFS(Resultados_Dic3!N$3:N$99980,Resultados_Dic3!$F$3:$F$99980,Produccion_PJ!$K556,Resultados_Dic3!$D$3:$D$99980,Produccion_PJ!$K$448,Resultados_Dic3!$E$3:$E$99980,Produccion_PJ!$J556,Resultados_Dic3!$A$3:$A$99980,Produccion_PJ!$H556)</f>
        <v>0</v>
      </c>
      <c r="S556" s="21">
        <f>+SUMIFS(Resultados_Dic3!O$3:O$99980,Resultados_Dic3!$F$3:$F$99980,Produccion_PJ!$K556,Resultados_Dic3!$D$3:$D$99980,Produccion_PJ!$K$448,Resultados_Dic3!$E$3:$E$99980,Produccion_PJ!$J556,Resultados_Dic3!$A$3:$A$99980,Produccion_PJ!$H556)</f>
        <v>0</v>
      </c>
      <c r="T556" s="21">
        <f>+SUMIFS(Resultados_Dic3!P$3:P$99980,Resultados_Dic3!$F$3:$F$99980,Produccion_PJ!$K556,Resultados_Dic3!$D$3:$D$99980,Produccion_PJ!$K$448,Resultados_Dic3!$E$3:$E$99980,Produccion_PJ!$J556,Resultados_Dic3!$A$3:$A$99980,Produccion_PJ!$H556)</f>
        <v>0</v>
      </c>
      <c r="U556" s="21">
        <f>+SUMIFS(Resultados_Dic3!Q$3:Q$99980,Resultados_Dic3!$F$3:$F$99980,Produccion_PJ!$K556,Resultados_Dic3!$D$3:$D$99980,Produccion_PJ!$K$448,Resultados_Dic3!$E$3:$E$99980,Produccion_PJ!$J556,Resultados_Dic3!$A$3:$A$99980,Produccion_PJ!$H556)</f>
        <v>0</v>
      </c>
      <c r="V556" s="21">
        <f>+SUMIFS(Resultados_Dic3!R$3:R$99980,Resultados_Dic3!$F$3:$F$99980,Produccion_PJ!$K556,Resultados_Dic3!$D$3:$D$99980,Produccion_PJ!$K$448,Resultados_Dic3!$E$3:$E$99980,Produccion_PJ!$J556,Resultados_Dic3!$A$3:$A$99980,Produccion_PJ!$H556)</f>
        <v>0</v>
      </c>
      <c r="W556" s="21">
        <f>+SUMIFS(Resultados_Dic3!S$3:S$99980,Resultados_Dic3!$F$3:$F$99980,Produccion_PJ!$K556,Resultados_Dic3!$D$3:$D$99980,Produccion_PJ!$K$448,Resultados_Dic3!$E$3:$E$99980,Produccion_PJ!$J556,Resultados_Dic3!$A$3:$A$99980,Produccion_PJ!$H556)</f>
        <v>0</v>
      </c>
      <c r="X556" s="21">
        <f>+SUMIFS(Resultados_Dic3!T$3:T$99980,Resultados_Dic3!$F$3:$F$99980,Produccion_PJ!$K556,Resultados_Dic3!$D$3:$D$99980,Produccion_PJ!$K$448,Resultados_Dic3!$E$3:$E$99980,Produccion_PJ!$J556,Resultados_Dic3!$A$3:$A$99980,Produccion_PJ!$H556)</f>
        <v>0</v>
      </c>
      <c r="Y556" s="21">
        <f>+SUMIFS(Resultados_Dic3!U$3:U$99980,Resultados_Dic3!$F$3:$F$99980,Produccion_PJ!$K556,Resultados_Dic3!$D$3:$D$99980,Produccion_PJ!$K$448,Resultados_Dic3!$E$3:$E$99980,Produccion_PJ!$J556,Resultados_Dic3!$A$3:$A$99980,Produccion_PJ!$H556)</f>
        <v>0</v>
      </c>
      <c r="Z556" s="21">
        <f>+SUMIFS(Resultados_Dic3!V$3:V$99980,Resultados_Dic3!$F$3:$F$99980,Produccion_PJ!$K556,Resultados_Dic3!$D$3:$D$99980,Produccion_PJ!$K$448,Resultados_Dic3!$E$3:$E$99980,Produccion_PJ!$J556,Resultados_Dic3!$A$3:$A$99980,Produccion_PJ!$H556)</f>
        <v>0</v>
      </c>
      <c r="AA556" s="21">
        <f>+SUMIFS(Resultados_Dic3!W$3:W$99980,Resultados_Dic3!$F$3:$F$99980,Produccion_PJ!$K556,Resultados_Dic3!$D$3:$D$99980,Produccion_PJ!$K$448,Resultados_Dic3!$E$3:$E$99980,Produccion_PJ!$J556,Resultados_Dic3!$A$3:$A$99980,Produccion_PJ!$H556)</f>
        <v>0</v>
      </c>
      <c r="AB556" s="21">
        <f>+SUMIFS(Resultados_Dic3!X$3:X$99980,Resultados_Dic3!$F$3:$F$99980,Produccion_PJ!$K556,Resultados_Dic3!$D$3:$D$99980,Produccion_PJ!$K$448,Resultados_Dic3!$E$3:$E$99980,Produccion_PJ!$J556,Resultados_Dic3!$A$3:$A$99980,Produccion_PJ!$H556)</f>
        <v>0</v>
      </c>
      <c r="AC556" s="21">
        <f>+SUMIFS(Resultados_Dic3!Y$3:Y$99980,Resultados_Dic3!$F$3:$F$99980,Produccion_PJ!$K556,Resultados_Dic3!$D$3:$D$99980,Produccion_PJ!$K$448,Resultados_Dic3!$E$3:$E$99980,Produccion_PJ!$J556,Resultados_Dic3!$A$3:$A$99980,Produccion_PJ!$H556)</f>
        <v>0</v>
      </c>
      <c r="AD556" s="21">
        <f>+SUMIFS(Resultados_Dic3!Z$3:Z$99980,Resultados_Dic3!$F$3:$F$99980,Produccion_PJ!$K556,Resultados_Dic3!$D$3:$D$99980,Produccion_PJ!$K$448,Resultados_Dic3!$E$3:$E$99980,Produccion_PJ!$J556,Resultados_Dic3!$A$3:$A$99980,Produccion_PJ!$H556)</f>
        <v>0</v>
      </c>
      <c r="AE556" s="21">
        <f>+SUMIFS(Resultados_Dic3!AA$3:AA$99980,Resultados_Dic3!$F$3:$F$99980,Produccion_PJ!$K556,Resultados_Dic3!$D$3:$D$99980,Produccion_PJ!$K$448,Resultados_Dic3!$E$3:$E$99980,Produccion_PJ!$J556,Resultados_Dic3!$A$3:$A$99980,Produccion_PJ!$H556)</f>
        <v>0</v>
      </c>
      <c r="AF556" s="21">
        <f>+SUMIFS(Resultados_Dic3!AB$3:AB$99980,Resultados_Dic3!$F$3:$F$99980,Produccion_PJ!$K556,Resultados_Dic3!$D$3:$D$99980,Produccion_PJ!$K$448,Resultados_Dic3!$E$3:$E$99980,Produccion_PJ!$J556,Resultados_Dic3!$A$3:$A$99980,Produccion_PJ!$H556)</f>
        <v>0</v>
      </c>
      <c r="AG556" s="21">
        <f>+SUMIFS(Resultados_Dic3!AC$3:AC$99980,Resultados_Dic3!$F$3:$F$99980,Produccion_PJ!$K556,Resultados_Dic3!$D$3:$D$99980,Produccion_PJ!$K$448,Resultados_Dic3!$E$3:$E$99980,Produccion_PJ!$J556,Resultados_Dic3!$A$3:$A$99980,Produccion_PJ!$H556)</f>
        <v>0</v>
      </c>
      <c r="AH556" s="21">
        <f>+SUMIFS(Resultados_Dic3!AD$3:AD$99980,Resultados_Dic3!$F$3:$F$99980,Produccion_PJ!$K556,Resultados_Dic3!$D$3:$D$99980,Produccion_PJ!$K$448,Resultados_Dic3!$E$3:$E$99980,Produccion_PJ!$J556,Resultados_Dic3!$A$3:$A$99980,Produccion_PJ!$H556)</f>
        <v>0</v>
      </c>
      <c r="AI556" s="21">
        <f>+SUMIFS(Resultados_Dic3!AE$3:AE$99980,Resultados_Dic3!$F$3:$F$99980,Produccion_PJ!$K556,Resultados_Dic3!$D$3:$D$99980,Produccion_PJ!$K$448,Resultados_Dic3!$E$3:$E$99980,Produccion_PJ!$J556,Resultados_Dic3!$A$3:$A$99980,Produccion_PJ!$H556)</f>
        <v>0</v>
      </c>
      <c r="AJ556" s="21">
        <f>+SUMIFS(Resultados_Dic3!AF$3:AF$99980,Resultados_Dic3!$F$3:$F$99980,Produccion_PJ!$K556,Resultados_Dic3!$D$3:$D$99980,Produccion_PJ!$K$448,Resultados_Dic3!$E$3:$E$99980,Produccion_PJ!$J556,Resultados_Dic3!$A$3:$A$99980,Produccion_PJ!$H556)</f>
        <v>0</v>
      </c>
      <c r="AK556" s="21">
        <f>+SUMIFS(Resultados_Dic3!AG$3:AG$99980,Resultados_Dic3!$F$3:$F$99980,Produccion_PJ!$K556,Resultados_Dic3!$D$3:$D$99980,Produccion_PJ!$K$448,Resultados_Dic3!$E$3:$E$99980,Produccion_PJ!$J556,Resultados_Dic3!$A$3:$A$99980,Produccion_PJ!$H556)</f>
        <v>0</v>
      </c>
      <c r="AL556" s="21">
        <f>+SUMIFS(Resultados_Dic3!AH$3:AH$99980,Resultados_Dic3!$F$3:$F$99980,Produccion_PJ!$K556,Resultados_Dic3!$D$3:$D$99980,Produccion_PJ!$K$448,Resultados_Dic3!$E$3:$E$99980,Produccion_PJ!$J556,Resultados_Dic3!$A$3:$A$99980,Produccion_PJ!$H556)</f>
        <v>0</v>
      </c>
      <c r="AM556" s="21">
        <f>+SUMIFS(Resultados_Dic3!AI$3:AI$99980,Resultados_Dic3!$F$3:$F$99980,Produccion_PJ!$K556,Resultados_Dic3!$D$3:$D$99980,Produccion_PJ!$K$448,Resultados_Dic3!$E$3:$E$99980,Produccion_PJ!$J556,Resultados_Dic3!$A$3:$A$99980,Produccion_PJ!$H556)</f>
        <v>0</v>
      </c>
      <c r="AN556" s="21">
        <f>+SUMIFS(Resultados_Dic3!AJ$3:AJ$99980,Resultados_Dic3!$F$3:$F$99980,Produccion_PJ!$K556,Resultados_Dic3!$D$3:$D$99980,Produccion_PJ!$K$448,Resultados_Dic3!$E$3:$E$99980,Produccion_PJ!$J556,Resultados_Dic3!$A$3:$A$99980,Produccion_PJ!$H556)</f>
        <v>0</v>
      </c>
      <c r="AO556" s="21">
        <f>+SUMIFS(Resultados_Dic3!AK$3:AK$99980,Resultados_Dic3!$F$3:$F$99980,Produccion_PJ!$K556,Resultados_Dic3!$D$3:$D$99980,Produccion_PJ!$K$448,Resultados_Dic3!$E$3:$E$99980,Produccion_PJ!$J556,Resultados_Dic3!$A$3:$A$99980,Produccion_PJ!$H556)</f>
        <v>0</v>
      </c>
      <c r="AP556" s="21">
        <f>+SUMIFS(Resultados_Dic3!AL$3:AL$99980,Resultados_Dic3!$F$3:$F$99980,Produccion_PJ!$K556,Resultados_Dic3!$D$3:$D$99980,Produccion_PJ!$K$448,Resultados_Dic3!$E$3:$E$99980,Produccion_PJ!$J556,Resultados_Dic3!$A$3:$A$99980,Produccion_PJ!$H556)</f>
        <v>0</v>
      </c>
      <c r="AQ556" s="21">
        <f>+SUMIFS(Resultados_Dic3!AM$3:AM$99980,Resultados_Dic3!$F$3:$F$99980,Produccion_PJ!$K556,Resultados_Dic3!$D$3:$D$99980,Produccion_PJ!$K$448,Resultados_Dic3!$E$3:$E$99980,Produccion_PJ!$J556,Resultados_Dic3!$A$3:$A$99980,Produccion_PJ!$H556)</f>
        <v>0</v>
      </c>
    </row>
    <row r="557" spans="1:47" x14ac:dyDescent="0.25">
      <c r="H557" s="17" t="str">
        <f t="shared" si="1191"/>
        <v>DIC5</v>
      </c>
      <c r="J557" s="24"/>
      <c r="K557" s="54"/>
      <c r="L557" s="21">
        <f>+SUMIFS(Resultados_Dic3!H$3:H$99980,Resultados_Dic3!$F$3:$F$99980,Produccion_PJ!$K557,Resultados_Dic3!$D$3:$D$99980,Produccion_PJ!$K$448,Resultados_Dic3!$E$3:$E$99980,Produccion_PJ!$J557,Resultados_Dic3!$A$3:$A$99980,Produccion_PJ!$H557)</f>
        <v>0</v>
      </c>
      <c r="M557" s="21">
        <f>+SUMIFS(Resultados_Dic3!I$3:I$99980,Resultados_Dic3!$F$3:$F$99980,Produccion_PJ!$K557,Resultados_Dic3!$D$3:$D$99980,Produccion_PJ!$K$448,Resultados_Dic3!$E$3:$E$99980,Produccion_PJ!$J557,Resultados_Dic3!$A$3:$A$99980,Produccion_PJ!$H557)</f>
        <v>0</v>
      </c>
      <c r="N557" s="21">
        <f>+SUMIFS(Resultados_Dic3!J$3:J$99980,Resultados_Dic3!$F$3:$F$99980,Produccion_PJ!$K557,Resultados_Dic3!$D$3:$D$99980,Produccion_PJ!$K$448,Resultados_Dic3!$E$3:$E$99980,Produccion_PJ!$J557,Resultados_Dic3!$A$3:$A$99980,Produccion_PJ!$H557)</f>
        <v>0</v>
      </c>
      <c r="O557" s="21">
        <f>+SUMIFS(Resultados_Dic3!K$3:K$99980,Resultados_Dic3!$F$3:$F$99980,Produccion_PJ!$K557,Resultados_Dic3!$D$3:$D$99980,Produccion_PJ!$K$448,Resultados_Dic3!$E$3:$E$99980,Produccion_PJ!$J557,Resultados_Dic3!$A$3:$A$99980,Produccion_PJ!$H557)</f>
        <v>0</v>
      </c>
      <c r="P557" s="21">
        <f>+SUMIFS(Resultados_Dic3!L$3:L$99980,Resultados_Dic3!$F$3:$F$99980,Produccion_PJ!$K557,Resultados_Dic3!$D$3:$D$99980,Produccion_PJ!$K$448,Resultados_Dic3!$E$3:$E$99980,Produccion_PJ!$J557,Resultados_Dic3!$A$3:$A$99980,Produccion_PJ!$H557)</f>
        <v>0</v>
      </c>
      <c r="Q557" s="21">
        <f>+SUMIFS(Resultados_Dic3!M$3:M$99980,Resultados_Dic3!$F$3:$F$99980,Produccion_PJ!$K557,Resultados_Dic3!$D$3:$D$99980,Produccion_PJ!$K$448,Resultados_Dic3!$E$3:$E$99980,Produccion_PJ!$J557,Resultados_Dic3!$A$3:$A$99980,Produccion_PJ!$H557)</f>
        <v>0</v>
      </c>
      <c r="R557" s="21">
        <f>+SUMIFS(Resultados_Dic3!N$3:N$99980,Resultados_Dic3!$F$3:$F$99980,Produccion_PJ!$K557,Resultados_Dic3!$D$3:$D$99980,Produccion_PJ!$K$448,Resultados_Dic3!$E$3:$E$99980,Produccion_PJ!$J557,Resultados_Dic3!$A$3:$A$99980,Produccion_PJ!$H557)</f>
        <v>0</v>
      </c>
      <c r="S557" s="21">
        <f>+SUMIFS(Resultados_Dic3!O$3:O$99980,Resultados_Dic3!$F$3:$F$99980,Produccion_PJ!$K557,Resultados_Dic3!$D$3:$D$99980,Produccion_PJ!$K$448,Resultados_Dic3!$E$3:$E$99980,Produccion_PJ!$J557,Resultados_Dic3!$A$3:$A$99980,Produccion_PJ!$H557)</f>
        <v>0</v>
      </c>
      <c r="T557" s="21">
        <f>+SUMIFS(Resultados_Dic3!P$3:P$99980,Resultados_Dic3!$F$3:$F$99980,Produccion_PJ!$K557,Resultados_Dic3!$D$3:$D$99980,Produccion_PJ!$K$448,Resultados_Dic3!$E$3:$E$99980,Produccion_PJ!$J557,Resultados_Dic3!$A$3:$A$99980,Produccion_PJ!$H557)</f>
        <v>0</v>
      </c>
      <c r="U557" s="21">
        <f>+SUMIFS(Resultados_Dic3!Q$3:Q$99980,Resultados_Dic3!$F$3:$F$99980,Produccion_PJ!$K557,Resultados_Dic3!$D$3:$D$99980,Produccion_PJ!$K$448,Resultados_Dic3!$E$3:$E$99980,Produccion_PJ!$J557,Resultados_Dic3!$A$3:$A$99980,Produccion_PJ!$H557)</f>
        <v>0</v>
      </c>
      <c r="V557" s="21">
        <f>+SUMIFS(Resultados_Dic3!R$3:R$99980,Resultados_Dic3!$F$3:$F$99980,Produccion_PJ!$K557,Resultados_Dic3!$D$3:$D$99980,Produccion_PJ!$K$448,Resultados_Dic3!$E$3:$E$99980,Produccion_PJ!$J557,Resultados_Dic3!$A$3:$A$99980,Produccion_PJ!$H557)</f>
        <v>0</v>
      </c>
      <c r="W557" s="21">
        <f>+SUMIFS(Resultados_Dic3!S$3:S$99980,Resultados_Dic3!$F$3:$F$99980,Produccion_PJ!$K557,Resultados_Dic3!$D$3:$D$99980,Produccion_PJ!$K$448,Resultados_Dic3!$E$3:$E$99980,Produccion_PJ!$J557,Resultados_Dic3!$A$3:$A$99980,Produccion_PJ!$H557)</f>
        <v>0</v>
      </c>
      <c r="X557" s="21">
        <f>+SUMIFS(Resultados_Dic3!T$3:T$99980,Resultados_Dic3!$F$3:$F$99980,Produccion_PJ!$K557,Resultados_Dic3!$D$3:$D$99980,Produccion_PJ!$K$448,Resultados_Dic3!$E$3:$E$99980,Produccion_PJ!$J557,Resultados_Dic3!$A$3:$A$99980,Produccion_PJ!$H557)</f>
        <v>0</v>
      </c>
      <c r="Y557" s="21">
        <f>+SUMIFS(Resultados_Dic3!U$3:U$99980,Resultados_Dic3!$F$3:$F$99980,Produccion_PJ!$K557,Resultados_Dic3!$D$3:$D$99980,Produccion_PJ!$K$448,Resultados_Dic3!$E$3:$E$99980,Produccion_PJ!$J557,Resultados_Dic3!$A$3:$A$99980,Produccion_PJ!$H557)</f>
        <v>0</v>
      </c>
      <c r="Z557" s="21">
        <f>+SUMIFS(Resultados_Dic3!V$3:V$99980,Resultados_Dic3!$F$3:$F$99980,Produccion_PJ!$K557,Resultados_Dic3!$D$3:$D$99980,Produccion_PJ!$K$448,Resultados_Dic3!$E$3:$E$99980,Produccion_PJ!$J557,Resultados_Dic3!$A$3:$A$99980,Produccion_PJ!$H557)</f>
        <v>0</v>
      </c>
      <c r="AA557" s="21">
        <f>+SUMIFS(Resultados_Dic3!W$3:W$99980,Resultados_Dic3!$F$3:$F$99980,Produccion_PJ!$K557,Resultados_Dic3!$D$3:$D$99980,Produccion_PJ!$K$448,Resultados_Dic3!$E$3:$E$99980,Produccion_PJ!$J557,Resultados_Dic3!$A$3:$A$99980,Produccion_PJ!$H557)</f>
        <v>0</v>
      </c>
      <c r="AB557" s="21">
        <f>+SUMIFS(Resultados_Dic3!X$3:X$99980,Resultados_Dic3!$F$3:$F$99980,Produccion_PJ!$K557,Resultados_Dic3!$D$3:$D$99980,Produccion_PJ!$K$448,Resultados_Dic3!$E$3:$E$99980,Produccion_PJ!$J557,Resultados_Dic3!$A$3:$A$99980,Produccion_PJ!$H557)</f>
        <v>0</v>
      </c>
      <c r="AC557" s="21">
        <f>+SUMIFS(Resultados_Dic3!Y$3:Y$99980,Resultados_Dic3!$F$3:$F$99980,Produccion_PJ!$K557,Resultados_Dic3!$D$3:$D$99980,Produccion_PJ!$K$448,Resultados_Dic3!$E$3:$E$99980,Produccion_PJ!$J557,Resultados_Dic3!$A$3:$A$99980,Produccion_PJ!$H557)</f>
        <v>0</v>
      </c>
      <c r="AD557" s="21">
        <f>+SUMIFS(Resultados_Dic3!Z$3:Z$99980,Resultados_Dic3!$F$3:$F$99980,Produccion_PJ!$K557,Resultados_Dic3!$D$3:$D$99980,Produccion_PJ!$K$448,Resultados_Dic3!$E$3:$E$99980,Produccion_PJ!$J557,Resultados_Dic3!$A$3:$A$99980,Produccion_PJ!$H557)</f>
        <v>0</v>
      </c>
      <c r="AE557" s="21">
        <f>+SUMIFS(Resultados_Dic3!AA$3:AA$99980,Resultados_Dic3!$F$3:$F$99980,Produccion_PJ!$K557,Resultados_Dic3!$D$3:$D$99980,Produccion_PJ!$K$448,Resultados_Dic3!$E$3:$E$99980,Produccion_PJ!$J557,Resultados_Dic3!$A$3:$A$99980,Produccion_PJ!$H557)</f>
        <v>0</v>
      </c>
      <c r="AF557" s="21">
        <f>+SUMIFS(Resultados_Dic3!AB$3:AB$99980,Resultados_Dic3!$F$3:$F$99980,Produccion_PJ!$K557,Resultados_Dic3!$D$3:$D$99980,Produccion_PJ!$K$448,Resultados_Dic3!$E$3:$E$99980,Produccion_PJ!$J557,Resultados_Dic3!$A$3:$A$99980,Produccion_PJ!$H557)</f>
        <v>0</v>
      </c>
      <c r="AG557" s="21">
        <f>+SUMIFS(Resultados_Dic3!AC$3:AC$99980,Resultados_Dic3!$F$3:$F$99980,Produccion_PJ!$K557,Resultados_Dic3!$D$3:$D$99980,Produccion_PJ!$K$448,Resultados_Dic3!$E$3:$E$99980,Produccion_PJ!$J557,Resultados_Dic3!$A$3:$A$99980,Produccion_PJ!$H557)</f>
        <v>0</v>
      </c>
      <c r="AH557" s="21">
        <f>+SUMIFS(Resultados_Dic3!AD$3:AD$99980,Resultados_Dic3!$F$3:$F$99980,Produccion_PJ!$K557,Resultados_Dic3!$D$3:$D$99980,Produccion_PJ!$K$448,Resultados_Dic3!$E$3:$E$99980,Produccion_PJ!$J557,Resultados_Dic3!$A$3:$A$99980,Produccion_PJ!$H557)</f>
        <v>0</v>
      </c>
      <c r="AI557" s="21">
        <f>+SUMIFS(Resultados_Dic3!AE$3:AE$99980,Resultados_Dic3!$F$3:$F$99980,Produccion_PJ!$K557,Resultados_Dic3!$D$3:$D$99980,Produccion_PJ!$K$448,Resultados_Dic3!$E$3:$E$99980,Produccion_PJ!$J557,Resultados_Dic3!$A$3:$A$99980,Produccion_PJ!$H557)</f>
        <v>0</v>
      </c>
      <c r="AJ557" s="21">
        <f>+SUMIFS(Resultados_Dic3!AF$3:AF$99980,Resultados_Dic3!$F$3:$F$99980,Produccion_PJ!$K557,Resultados_Dic3!$D$3:$D$99980,Produccion_PJ!$K$448,Resultados_Dic3!$E$3:$E$99980,Produccion_PJ!$J557,Resultados_Dic3!$A$3:$A$99980,Produccion_PJ!$H557)</f>
        <v>0</v>
      </c>
      <c r="AK557" s="21">
        <f>+SUMIFS(Resultados_Dic3!AG$3:AG$99980,Resultados_Dic3!$F$3:$F$99980,Produccion_PJ!$K557,Resultados_Dic3!$D$3:$D$99980,Produccion_PJ!$K$448,Resultados_Dic3!$E$3:$E$99980,Produccion_PJ!$J557,Resultados_Dic3!$A$3:$A$99980,Produccion_PJ!$H557)</f>
        <v>0</v>
      </c>
      <c r="AL557" s="21">
        <f>+SUMIFS(Resultados_Dic3!AH$3:AH$99980,Resultados_Dic3!$F$3:$F$99980,Produccion_PJ!$K557,Resultados_Dic3!$D$3:$D$99980,Produccion_PJ!$K$448,Resultados_Dic3!$E$3:$E$99980,Produccion_PJ!$J557,Resultados_Dic3!$A$3:$A$99980,Produccion_PJ!$H557)</f>
        <v>0</v>
      </c>
      <c r="AM557" s="21">
        <f>+SUMIFS(Resultados_Dic3!AI$3:AI$99980,Resultados_Dic3!$F$3:$F$99980,Produccion_PJ!$K557,Resultados_Dic3!$D$3:$D$99980,Produccion_PJ!$K$448,Resultados_Dic3!$E$3:$E$99980,Produccion_PJ!$J557,Resultados_Dic3!$A$3:$A$99980,Produccion_PJ!$H557)</f>
        <v>0</v>
      </c>
      <c r="AN557" s="21">
        <f>+SUMIFS(Resultados_Dic3!AJ$3:AJ$99980,Resultados_Dic3!$F$3:$F$99980,Produccion_PJ!$K557,Resultados_Dic3!$D$3:$D$99980,Produccion_PJ!$K$448,Resultados_Dic3!$E$3:$E$99980,Produccion_PJ!$J557,Resultados_Dic3!$A$3:$A$99980,Produccion_PJ!$H557)</f>
        <v>0</v>
      </c>
      <c r="AO557" s="21">
        <f>+SUMIFS(Resultados_Dic3!AK$3:AK$99980,Resultados_Dic3!$F$3:$F$99980,Produccion_PJ!$K557,Resultados_Dic3!$D$3:$D$99980,Produccion_PJ!$K$448,Resultados_Dic3!$E$3:$E$99980,Produccion_PJ!$J557,Resultados_Dic3!$A$3:$A$99980,Produccion_PJ!$H557)</f>
        <v>0</v>
      </c>
      <c r="AP557" s="21">
        <f>+SUMIFS(Resultados_Dic3!AL$3:AL$99980,Resultados_Dic3!$F$3:$F$99980,Produccion_PJ!$K557,Resultados_Dic3!$D$3:$D$99980,Produccion_PJ!$K$448,Resultados_Dic3!$E$3:$E$99980,Produccion_PJ!$J557,Resultados_Dic3!$A$3:$A$99980,Produccion_PJ!$H557)</f>
        <v>0</v>
      </c>
      <c r="AQ557" s="21">
        <f>+SUMIFS(Resultados_Dic3!AM$3:AM$99980,Resultados_Dic3!$F$3:$F$99980,Produccion_PJ!$K557,Resultados_Dic3!$D$3:$D$99980,Produccion_PJ!$K$448,Resultados_Dic3!$E$3:$E$99980,Produccion_PJ!$J557,Resultados_Dic3!$A$3:$A$99980,Produccion_PJ!$H557)</f>
        <v>0</v>
      </c>
    </row>
    <row r="558" spans="1:47" x14ac:dyDescent="0.25">
      <c r="H558" s="17" t="str">
        <f t="shared" si="1191"/>
        <v>DIC5</v>
      </c>
      <c r="J558" s="24" t="s">
        <v>74</v>
      </c>
      <c r="K558" s="54" t="s">
        <v>470</v>
      </c>
      <c r="L558" s="21">
        <f>+SUMIFS(Resultados_Dic3!H$3:H$99980,Resultados_Dic3!$F$3:$F$99980,Produccion_PJ!$K558,Resultados_Dic3!$D$3:$D$99980,Produccion_PJ!$K$448,Resultados_Dic3!$E$3:$E$99980,Produccion_PJ!$J558,Resultados_Dic3!$A$3:$A$99980,Produccion_PJ!$H558)</f>
        <v>0</v>
      </c>
      <c r="M558" s="21">
        <f>+SUMIFS(Resultados_Dic3!I$3:I$99980,Resultados_Dic3!$F$3:$F$99980,Produccion_PJ!$K558,Resultados_Dic3!$D$3:$D$99980,Produccion_PJ!$K$448,Resultados_Dic3!$E$3:$E$99980,Produccion_PJ!$J558,Resultados_Dic3!$A$3:$A$99980,Produccion_PJ!$H558)</f>
        <v>0</v>
      </c>
      <c r="N558" s="21">
        <f>+SUMIFS(Resultados_Dic3!J$3:J$99980,Resultados_Dic3!$F$3:$F$99980,Produccion_PJ!$K558,Resultados_Dic3!$D$3:$D$99980,Produccion_PJ!$K$448,Resultados_Dic3!$E$3:$E$99980,Produccion_PJ!$J558,Resultados_Dic3!$A$3:$A$99980,Produccion_PJ!$H558)</f>
        <v>0</v>
      </c>
      <c r="O558" s="21">
        <f>+SUMIFS(Resultados_Dic3!K$3:K$99980,Resultados_Dic3!$F$3:$F$99980,Produccion_PJ!$K558,Resultados_Dic3!$D$3:$D$99980,Produccion_PJ!$K$448,Resultados_Dic3!$E$3:$E$99980,Produccion_PJ!$J558,Resultados_Dic3!$A$3:$A$99980,Produccion_PJ!$H558)</f>
        <v>0</v>
      </c>
      <c r="P558" s="21">
        <f>+SUMIFS(Resultados_Dic3!L$3:L$99980,Resultados_Dic3!$F$3:$F$99980,Produccion_PJ!$K558,Resultados_Dic3!$D$3:$D$99980,Produccion_PJ!$K$448,Resultados_Dic3!$E$3:$E$99980,Produccion_PJ!$J558,Resultados_Dic3!$A$3:$A$99980,Produccion_PJ!$H558)</f>
        <v>0</v>
      </c>
      <c r="Q558" s="21">
        <f>+SUMIFS(Resultados_Dic3!M$3:M$99980,Resultados_Dic3!$F$3:$F$99980,Produccion_PJ!$K558,Resultados_Dic3!$D$3:$D$99980,Produccion_PJ!$K$448,Resultados_Dic3!$E$3:$E$99980,Produccion_PJ!$J558,Resultados_Dic3!$A$3:$A$99980,Produccion_PJ!$H558)</f>
        <v>0</v>
      </c>
      <c r="R558" s="21">
        <f>+SUMIFS(Resultados_Dic3!N$3:N$99980,Resultados_Dic3!$F$3:$F$99980,Produccion_PJ!$K558,Resultados_Dic3!$D$3:$D$99980,Produccion_PJ!$K$448,Resultados_Dic3!$E$3:$E$99980,Produccion_PJ!$J558,Resultados_Dic3!$A$3:$A$99980,Produccion_PJ!$H558)</f>
        <v>0</v>
      </c>
      <c r="S558" s="21">
        <f>+SUMIFS(Resultados_Dic3!O$3:O$99980,Resultados_Dic3!$F$3:$F$99980,Produccion_PJ!$K558,Resultados_Dic3!$D$3:$D$99980,Produccion_PJ!$K$448,Resultados_Dic3!$E$3:$E$99980,Produccion_PJ!$J558,Resultados_Dic3!$A$3:$A$99980,Produccion_PJ!$H558)</f>
        <v>0</v>
      </c>
      <c r="T558" s="21">
        <f>+SUMIFS(Resultados_Dic3!P$3:P$99980,Resultados_Dic3!$F$3:$F$99980,Produccion_PJ!$K558,Resultados_Dic3!$D$3:$D$99980,Produccion_PJ!$K$448,Resultados_Dic3!$E$3:$E$99980,Produccion_PJ!$J558,Resultados_Dic3!$A$3:$A$99980,Produccion_PJ!$H558)</f>
        <v>0</v>
      </c>
      <c r="U558" s="21">
        <f>+SUMIFS(Resultados_Dic3!Q$3:Q$99980,Resultados_Dic3!$F$3:$F$99980,Produccion_PJ!$K558,Resultados_Dic3!$D$3:$D$99980,Produccion_PJ!$K$448,Resultados_Dic3!$E$3:$E$99980,Produccion_PJ!$J558,Resultados_Dic3!$A$3:$A$99980,Produccion_PJ!$H558)</f>
        <v>0</v>
      </c>
      <c r="V558" s="21">
        <f>+SUMIFS(Resultados_Dic3!R$3:R$99980,Resultados_Dic3!$F$3:$F$99980,Produccion_PJ!$K558,Resultados_Dic3!$D$3:$D$99980,Produccion_PJ!$K$448,Resultados_Dic3!$E$3:$E$99980,Produccion_PJ!$J558,Resultados_Dic3!$A$3:$A$99980,Produccion_PJ!$H558)</f>
        <v>0</v>
      </c>
      <c r="W558" s="21">
        <f>+SUMIFS(Resultados_Dic3!S$3:S$99980,Resultados_Dic3!$F$3:$F$99980,Produccion_PJ!$K558,Resultados_Dic3!$D$3:$D$99980,Produccion_PJ!$K$448,Resultados_Dic3!$E$3:$E$99980,Produccion_PJ!$J558,Resultados_Dic3!$A$3:$A$99980,Produccion_PJ!$H558)</f>
        <v>0</v>
      </c>
      <c r="X558" s="21">
        <f>+SUMIFS(Resultados_Dic3!T$3:T$99980,Resultados_Dic3!$F$3:$F$99980,Produccion_PJ!$K558,Resultados_Dic3!$D$3:$D$99980,Produccion_PJ!$K$448,Resultados_Dic3!$E$3:$E$99980,Produccion_PJ!$J558,Resultados_Dic3!$A$3:$A$99980,Produccion_PJ!$H558)</f>
        <v>0</v>
      </c>
      <c r="Y558" s="21">
        <f>+SUMIFS(Resultados_Dic3!U$3:U$99980,Resultados_Dic3!$F$3:$F$99980,Produccion_PJ!$K558,Resultados_Dic3!$D$3:$D$99980,Produccion_PJ!$K$448,Resultados_Dic3!$E$3:$E$99980,Produccion_PJ!$J558,Resultados_Dic3!$A$3:$A$99980,Produccion_PJ!$H558)</f>
        <v>0</v>
      </c>
      <c r="Z558" s="21">
        <f>+SUMIFS(Resultados_Dic3!V$3:V$99980,Resultados_Dic3!$F$3:$F$99980,Produccion_PJ!$K558,Resultados_Dic3!$D$3:$D$99980,Produccion_PJ!$K$448,Resultados_Dic3!$E$3:$E$99980,Produccion_PJ!$J558,Resultados_Dic3!$A$3:$A$99980,Produccion_PJ!$H558)</f>
        <v>0</v>
      </c>
      <c r="AA558" s="21">
        <f>+SUMIFS(Resultados_Dic3!W$3:W$99980,Resultados_Dic3!$F$3:$F$99980,Produccion_PJ!$K558,Resultados_Dic3!$D$3:$D$99980,Produccion_PJ!$K$448,Resultados_Dic3!$E$3:$E$99980,Produccion_PJ!$J558,Resultados_Dic3!$A$3:$A$99980,Produccion_PJ!$H558)</f>
        <v>0</v>
      </c>
      <c r="AB558" s="21">
        <f>+SUMIFS(Resultados_Dic3!X$3:X$99980,Resultados_Dic3!$F$3:$F$99980,Produccion_PJ!$K558,Resultados_Dic3!$D$3:$D$99980,Produccion_PJ!$K$448,Resultados_Dic3!$E$3:$E$99980,Produccion_PJ!$J558,Resultados_Dic3!$A$3:$A$99980,Produccion_PJ!$H558)</f>
        <v>0</v>
      </c>
      <c r="AC558" s="21">
        <f>+SUMIFS(Resultados_Dic3!Y$3:Y$99980,Resultados_Dic3!$F$3:$F$99980,Produccion_PJ!$K558,Resultados_Dic3!$D$3:$D$99980,Produccion_PJ!$K$448,Resultados_Dic3!$E$3:$E$99980,Produccion_PJ!$J558,Resultados_Dic3!$A$3:$A$99980,Produccion_PJ!$H558)</f>
        <v>0</v>
      </c>
      <c r="AD558" s="21">
        <f>+SUMIFS(Resultados_Dic3!Z$3:Z$99980,Resultados_Dic3!$F$3:$F$99980,Produccion_PJ!$K558,Resultados_Dic3!$D$3:$D$99980,Produccion_PJ!$K$448,Resultados_Dic3!$E$3:$E$99980,Produccion_PJ!$J558,Resultados_Dic3!$A$3:$A$99980,Produccion_PJ!$H558)</f>
        <v>0</v>
      </c>
      <c r="AE558" s="21">
        <f>+SUMIFS(Resultados_Dic3!AA$3:AA$99980,Resultados_Dic3!$F$3:$F$99980,Produccion_PJ!$K558,Resultados_Dic3!$D$3:$D$99980,Produccion_PJ!$K$448,Resultados_Dic3!$E$3:$E$99980,Produccion_PJ!$J558,Resultados_Dic3!$A$3:$A$99980,Produccion_PJ!$H558)</f>
        <v>0</v>
      </c>
      <c r="AF558" s="21">
        <f>+SUMIFS(Resultados_Dic3!AB$3:AB$99980,Resultados_Dic3!$F$3:$F$99980,Produccion_PJ!$K558,Resultados_Dic3!$D$3:$D$99980,Produccion_PJ!$K$448,Resultados_Dic3!$E$3:$E$99980,Produccion_PJ!$J558,Resultados_Dic3!$A$3:$A$99980,Produccion_PJ!$H558)</f>
        <v>0</v>
      </c>
      <c r="AG558" s="21">
        <f>+SUMIFS(Resultados_Dic3!AC$3:AC$99980,Resultados_Dic3!$F$3:$F$99980,Produccion_PJ!$K558,Resultados_Dic3!$D$3:$D$99980,Produccion_PJ!$K$448,Resultados_Dic3!$E$3:$E$99980,Produccion_PJ!$J558,Resultados_Dic3!$A$3:$A$99980,Produccion_PJ!$H558)</f>
        <v>0</v>
      </c>
      <c r="AH558" s="21">
        <f>+SUMIFS(Resultados_Dic3!AD$3:AD$99980,Resultados_Dic3!$F$3:$F$99980,Produccion_PJ!$K558,Resultados_Dic3!$D$3:$D$99980,Produccion_PJ!$K$448,Resultados_Dic3!$E$3:$E$99980,Produccion_PJ!$J558,Resultados_Dic3!$A$3:$A$99980,Produccion_PJ!$H558)</f>
        <v>0</v>
      </c>
      <c r="AI558" s="21">
        <f>+SUMIFS(Resultados_Dic3!AE$3:AE$99980,Resultados_Dic3!$F$3:$F$99980,Produccion_PJ!$K558,Resultados_Dic3!$D$3:$D$99980,Produccion_PJ!$K$448,Resultados_Dic3!$E$3:$E$99980,Produccion_PJ!$J558,Resultados_Dic3!$A$3:$A$99980,Produccion_PJ!$H558)</f>
        <v>0</v>
      </c>
      <c r="AJ558" s="21">
        <f>+SUMIFS(Resultados_Dic3!AF$3:AF$99980,Resultados_Dic3!$F$3:$F$99980,Produccion_PJ!$K558,Resultados_Dic3!$D$3:$D$99980,Produccion_PJ!$K$448,Resultados_Dic3!$E$3:$E$99980,Produccion_PJ!$J558,Resultados_Dic3!$A$3:$A$99980,Produccion_PJ!$H558)</f>
        <v>0</v>
      </c>
      <c r="AK558" s="21">
        <f>+SUMIFS(Resultados_Dic3!AG$3:AG$99980,Resultados_Dic3!$F$3:$F$99980,Produccion_PJ!$K558,Resultados_Dic3!$D$3:$D$99980,Produccion_PJ!$K$448,Resultados_Dic3!$E$3:$E$99980,Produccion_PJ!$J558,Resultados_Dic3!$A$3:$A$99980,Produccion_PJ!$H558)</f>
        <v>0</v>
      </c>
      <c r="AL558" s="21">
        <f>+SUMIFS(Resultados_Dic3!AH$3:AH$99980,Resultados_Dic3!$F$3:$F$99980,Produccion_PJ!$K558,Resultados_Dic3!$D$3:$D$99980,Produccion_PJ!$K$448,Resultados_Dic3!$E$3:$E$99980,Produccion_PJ!$J558,Resultados_Dic3!$A$3:$A$99980,Produccion_PJ!$H558)</f>
        <v>0</v>
      </c>
      <c r="AM558" s="21">
        <f>+SUMIFS(Resultados_Dic3!AI$3:AI$99980,Resultados_Dic3!$F$3:$F$99980,Produccion_PJ!$K558,Resultados_Dic3!$D$3:$D$99980,Produccion_PJ!$K$448,Resultados_Dic3!$E$3:$E$99980,Produccion_PJ!$J558,Resultados_Dic3!$A$3:$A$99980,Produccion_PJ!$H558)</f>
        <v>0</v>
      </c>
      <c r="AN558" s="21">
        <f>+SUMIFS(Resultados_Dic3!AJ$3:AJ$99980,Resultados_Dic3!$F$3:$F$99980,Produccion_PJ!$K558,Resultados_Dic3!$D$3:$D$99980,Produccion_PJ!$K$448,Resultados_Dic3!$E$3:$E$99980,Produccion_PJ!$J558,Resultados_Dic3!$A$3:$A$99980,Produccion_PJ!$H558)</f>
        <v>0</v>
      </c>
      <c r="AO558" s="21">
        <f>+SUMIFS(Resultados_Dic3!AK$3:AK$99980,Resultados_Dic3!$F$3:$F$99980,Produccion_PJ!$K558,Resultados_Dic3!$D$3:$D$99980,Produccion_PJ!$K$448,Resultados_Dic3!$E$3:$E$99980,Produccion_PJ!$J558,Resultados_Dic3!$A$3:$A$99980,Produccion_PJ!$H558)</f>
        <v>0</v>
      </c>
      <c r="AP558" s="21">
        <f>+SUMIFS(Resultados_Dic3!AL$3:AL$99980,Resultados_Dic3!$F$3:$F$99980,Produccion_PJ!$K558,Resultados_Dic3!$D$3:$D$99980,Produccion_PJ!$K$448,Resultados_Dic3!$E$3:$E$99980,Produccion_PJ!$J558,Resultados_Dic3!$A$3:$A$99980,Produccion_PJ!$H558)</f>
        <v>0</v>
      </c>
      <c r="AQ558" s="21">
        <f>+SUMIFS(Resultados_Dic3!AM$3:AM$99980,Resultados_Dic3!$F$3:$F$99980,Produccion_PJ!$K558,Resultados_Dic3!$D$3:$D$99980,Produccion_PJ!$K$448,Resultados_Dic3!$E$3:$E$99980,Produccion_PJ!$J558,Resultados_Dic3!$A$3:$A$99980,Produccion_PJ!$H558)</f>
        <v>0</v>
      </c>
    </row>
    <row r="559" spans="1:47" x14ac:dyDescent="0.25">
      <c r="H559" s="17" t="str">
        <f t="shared" si="1191"/>
        <v>DIC5</v>
      </c>
      <c r="J559" s="24" t="s">
        <v>75</v>
      </c>
      <c r="K559" s="54" t="s">
        <v>285</v>
      </c>
      <c r="L559" s="21">
        <f>+SUMIFS(Resultados_Dic3!H$3:H$99980,Resultados_Dic3!$F$3:$F$99980,Produccion_PJ!$K559,Resultados_Dic3!$D$3:$D$99980,Produccion_PJ!$K$448,Resultados_Dic3!$E$3:$E$99980,Produccion_PJ!$J559,Resultados_Dic3!$A$3:$A$99980,Produccion_PJ!$H559)</f>
        <v>0</v>
      </c>
      <c r="M559" s="21">
        <f>+SUMIFS(Resultados_Dic3!I$3:I$99980,Resultados_Dic3!$F$3:$F$99980,Produccion_PJ!$K559,Resultados_Dic3!$D$3:$D$99980,Produccion_PJ!$K$448,Resultados_Dic3!$E$3:$E$99980,Produccion_PJ!$J559,Resultados_Dic3!$A$3:$A$99980,Produccion_PJ!$H559)</f>
        <v>0</v>
      </c>
      <c r="N559" s="21">
        <f>+SUMIFS(Resultados_Dic3!J$3:J$99980,Resultados_Dic3!$F$3:$F$99980,Produccion_PJ!$K559,Resultados_Dic3!$D$3:$D$99980,Produccion_PJ!$K$448,Resultados_Dic3!$E$3:$E$99980,Produccion_PJ!$J559,Resultados_Dic3!$A$3:$A$99980,Produccion_PJ!$H559)</f>
        <v>0</v>
      </c>
      <c r="O559" s="21">
        <f>+SUMIFS(Resultados_Dic3!K$3:K$99980,Resultados_Dic3!$F$3:$F$99980,Produccion_PJ!$K559,Resultados_Dic3!$D$3:$D$99980,Produccion_PJ!$K$448,Resultados_Dic3!$E$3:$E$99980,Produccion_PJ!$J559,Resultados_Dic3!$A$3:$A$99980,Produccion_PJ!$H559)</f>
        <v>0</v>
      </c>
      <c r="P559" s="21">
        <f>+SUMIFS(Resultados_Dic3!L$3:L$99980,Resultados_Dic3!$F$3:$F$99980,Produccion_PJ!$K559,Resultados_Dic3!$D$3:$D$99980,Produccion_PJ!$K$448,Resultados_Dic3!$E$3:$E$99980,Produccion_PJ!$J559,Resultados_Dic3!$A$3:$A$99980,Produccion_PJ!$H559)</f>
        <v>0</v>
      </c>
      <c r="Q559" s="21">
        <f>+SUMIFS(Resultados_Dic3!M$3:M$99980,Resultados_Dic3!$F$3:$F$99980,Produccion_PJ!$K559,Resultados_Dic3!$D$3:$D$99980,Produccion_PJ!$K$448,Resultados_Dic3!$E$3:$E$99980,Produccion_PJ!$J559,Resultados_Dic3!$A$3:$A$99980,Produccion_PJ!$H559)</f>
        <v>0</v>
      </c>
      <c r="R559" s="21">
        <f>+SUMIFS(Resultados_Dic3!N$3:N$99980,Resultados_Dic3!$F$3:$F$99980,Produccion_PJ!$K559,Resultados_Dic3!$D$3:$D$99980,Produccion_PJ!$K$448,Resultados_Dic3!$E$3:$E$99980,Produccion_PJ!$J559,Resultados_Dic3!$A$3:$A$99980,Produccion_PJ!$H559)</f>
        <v>0</v>
      </c>
      <c r="S559" s="21">
        <f>+SUMIFS(Resultados_Dic3!O$3:O$99980,Resultados_Dic3!$F$3:$F$99980,Produccion_PJ!$K559,Resultados_Dic3!$D$3:$D$99980,Produccion_PJ!$K$448,Resultados_Dic3!$E$3:$E$99980,Produccion_PJ!$J559,Resultados_Dic3!$A$3:$A$99980,Produccion_PJ!$H559)</f>
        <v>0</v>
      </c>
      <c r="T559" s="21">
        <f>+SUMIFS(Resultados_Dic3!P$3:P$99980,Resultados_Dic3!$F$3:$F$99980,Produccion_PJ!$K559,Resultados_Dic3!$D$3:$D$99980,Produccion_PJ!$K$448,Resultados_Dic3!$E$3:$E$99980,Produccion_PJ!$J559,Resultados_Dic3!$A$3:$A$99980,Produccion_PJ!$H559)</f>
        <v>0</v>
      </c>
      <c r="U559" s="21">
        <f>+SUMIFS(Resultados_Dic3!Q$3:Q$99980,Resultados_Dic3!$F$3:$F$99980,Produccion_PJ!$K559,Resultados_Dic3!$D$3:$D$99980,Produccion_PJ!$K$448,Resultados_Dic3!$E$3:$E$99980,Produccion_PJ!$J559,Resultados_Dic3!$A$3:$A$99980,Produccion_PJ!$H559)</f>
        <v>0</v>
      </c>
      <c r="V559" s="21">
        <f>+SUMIFS(Resultados_Dic3!R$3:R$99980,Resultados_Dic3!$F$3:$F$99980,Produccion_PJ!$K559,Resultados_Dic3!$D$3:$D$99980,Produccion_PJ!$K$448,Resultados_Dic3!$E$3:$E$99980,Produccion_PJ!$J559,Resultados_Dic3!$A$3:$A$99980,Produccion_PJ!$H559)</f>
        <v>0</v>
      </c>
      <c r="W559" s="21">
        <f>+SUMIFS(Resultados_Dic3!S$3:S$99980,Resultados_Dic3!$F$3:$F$99980,Produccion_PJ!$K559,Resultados_Dic3!$D$3:$D$99980,Produccion_PJ!$K$448,Resultados_Dic3!$E$3:$E$99980,Produccion_PJ!$J559,Resultados_Dic3!$A$3:$A$99980,Produccion_PJ!$H559)</f>
        <v>0</v>
      </c>
      <c r="X559" s="21">
        <f>+SUMIFS(Resultados_Dic3!T$3:T$99980,Resultados_Dic3!$F$3:$F$99980,Produccion_PJ!$K559,Resultados_Dic3!$D$3:$D$99980,Produccion_PJ!$K$448,Resultados_Dic3!$E$3:$E$99980,Produccion_PJ!$J559,Resultados_Dic3!$A$3:$A$99980,Produccion_PJ!$H559)</f>
        <v>0</v>
      </c>
      <c r="Y559" s="21">
        <f>+SUMIFS(Resultados_Dic3!U$3:U$99980,Resultados_Dic3!$F$3:$F$99980,Produccion_PJ!$K559,Resultados_Dic3!$D$3:$D$99980,Produccion_PJ!$K$448,Resultados_Dic3!$E$3:$E$99980,Produccion_PJ!$J559,Resultados_Dic3!$A$3:$A$99980,Produccion_PJ!$H559)</f>
        <v>0</v>
      </c>
      <c r="Z559" s="21">
        <f>+SUMIFS(Resultados_Dic3!V$3:V$99980,Resultados_Dic3!$F$3:$F$99980,Produccion_PJ!$K559,Resultados_Dic3!$D$3:$D$99980,Produccion_PJ!$K$448,Resultados_Dic3!$E$3:$E$99980,Produccion_PJ!$J559,Resultados_Dic3!$A$3:$A$99980,Produccion_PJ!$H559)</f>
        <v>0</v>
      </c>
      <c r="AA559" s="21">
        <f>+SUMIFS(Resultados_Dic3!W$3:W$99980,Resultados_Dic3!$F$3:$F$99980,Produccion_PJ!$K559,Resultados_Dic3!$D$3:$D$99980,Produccion_PJ!$K$448,Resultados_Dic3!$E$3:$E$99980,Produccion_PJ!$J559,Resultados_Dic3!$A$3:$A$99980,Produccion_PJ!$H559)</f>
        <v>0</v>
      </c>
      <c r="AB559" s="21">
        <f>+SUMIFS(Resultados_Dic3!X$3:X$99980,Resultados_Dic3!$F$3:$F$99980,Produccion_PJ!$K559,Resultados_Dic3!$D$3:$D$99980,Produccion_PJ!$K$448,Resultados_Dic3!$E$3:$E$99980,Produccion_PJ!$J559,Resultados_Dic3!$A$3:$A$99980,Produccion_PJ!$H559)</f>
        <v>0</v>
      </c>
      <c r="AC559" s="21">
        <f>+SUMIFS(Resultados_Dic3!Y$3:Y$99980,Resultados_Dic3!$F$3:$F$99980,Produccion_PJ!$K559,Resultados_Dic3!$D$3:$D$99980,Produccion_PJ!$K$448,Resultados_Dic3!$E$3:$E$99980,Produccion_PJ!$J559,Resultados_Dic3!$A$3:$A$99980,Produccion_PJ!$H559)</f>
        <v>0</v>
      </c>
      <c r="AD559" s="21">
        <f>+SUMIFS(Resultados_Dic3!Z$3:Z$99980,Resultados_Dic3!$F$3:$F$99980,Produccion_PJ!$K559,Resultados_Dic3!$D$3:$D$99980,Produccion_PJ!$K$448,Resultados_Dic3!$E$3:$E$99980,Produccion_PJ!$J559,Resultados_Dic3!$A$3:$A$99980,Produccion_PJ!$H559)</f>
        <v>0</v>
      </c>
      <c r="AE559" s="21">
        <f>+SUMIFS(Resultados_Dic3!AA$3:AA$99980,Resultados_Dic3!$F$3:$F$99980,Produccion_PJ!$K559,Resultados_Dic3!$D$3:$D$99980,Produccion_PJ!$K$448,Resultados_Dic3!$E$3:$E$99980,Produccion_PJ!$J559,Resultados_Dic3!$A$3:$A$99980,Produccion_PJ!$H559)</f>
        <v>0</v>
      </c>
      <c r="AF559" s="21">
        <f>+SUMIFS(Resultados_Dic3!AB$3:AB$99980,Resultados_Dic3!$F$3:$F$99980,Produccion_PJ!$K559,Resultados_Dic3!$D$3:$D$99980,Produccion_PJ!$K$448,Resultados_Dic3!$E$3:$E$99980,Produccion_PJ!$J559,Resultados_Dic3!$A$3:$A$99980,Produccion_PJ!$H559)</f>
        <v>0</v>
      </c>
      <c r="AG559" s="21">
        <f>+SUMIFS(Resultados_Dic3!AC$3:AC$99980,Resultados_Dic3!$F$3:$F$99980,Produccion_PJ!$K559,Resultados_Dic3!$D$3:$D$99980,Produccion_PJ!$K$448,Resultados_Dic3!$E$3:$E$99980,Produccion_PJ!$J559,Resultados_Dic3!$A$3:$A$99980,Produccion_PJ!$H559)</f>
        <v>0</v>
      </c>
      <c r="AH559" s="21">
        <f>+SUMIFS(Resultados_Dic3!AD$3:AD$99980,Resultados_Dic3!$F$3:$F$99980,Produccion_PJ!$K559,Resultados_Dic3!$D$3:$D$99980,Produccion_PJ!$K$448,Resultados_Dic3!$E$3:$E$99980,Produccion_PJ!$J559,Resultados_Dic3!$A$3:$A$99980,Produccion_PJ!$H559)</f>
        <v>0</v>
      </c>
      <c r="AI559" s="21">
        <f>+SUMIFS(Resultados_Dic3!AE$3:AE$99980,Resultados_Dic3!$F$3:$F$99980,Produccion_PJ!$K559,Resultados_Dic3!$D$3:$D$99980,Produccion_PJ!$K$448,Resultados_Dic3!$E$3:$E$99980,Produccion_PJ!$J559,Resultados_Dic3!$A$3:$A$99980,Produccion_PJ!$H559)</f>
        <v>0</v>
      </c>
      <c r="AJ559" s="21">
        <f>+SUMIFS(Resultados_Dic3!AF$3:AF$99980,Resultados_Dic3!$F$3:$F$99980,Produccion_PJ!$K559,Resultados_Dic3!$D$3:$D$99980,Produccion_PJ!$K$448,Resultados_Dic3!$E$3:$E$99980,Produccion_PJ!$J559,Resultados_Dic3!$A$3:$A$99980,Produccion_PJ!$H559)</f>
        <v>0</v>
      </c>
      <c r="AK559" s="21">
        <f>+SUMIFS(Resultados_Dic3!AG$3:AG$99980,Resultados_Dic3!$F$3:$F$99980,Produccion_PJ!$K559,Resultados_Dic3!$D$3:$D$99980,Produccion_PJ!$K$448,Resultados_Dic3!$E$3:$E$99980,Produccion_PJ!$J559,Resultados_Dic3!$A$3:$A$99980,Produccion_PJ!$H559)</f>
        <v>0</v>
      </c>
      <c r="AL559" s="21">
        <f>+SUMIFS(Resultados_Dic3!AH$3:AH$99980,Resultados_Dic3!$F$3:$F$99980,Produccion_PJ!$K559,Resultados_Dic3!$D$3:$D$99980,Produccion_PJ!$K$448,Resultados_Dic3!$E$3:$E$99980,Produccion_PJ!$J559,Resultados_Dic3!$A$3:$A$99980,Produccion_PJ!$H559)</f>
        <v>0</v>
      </c>
      <c r="AM559" s="21">
        <f>+SUMIFS(Resultados_Dic3!AI$3:AI$99980,Resultados_Dic3!$F$3:$F$99980,Produccion_PJ!$K559,Resultados_Dic3!$D$3:$D$99980,Produccion_PJ!$K$448,Resultados_Dic3!$E$3:$E$99980,Produccion_PJ!$J559,Resultados_Dic3!$A$3:$A$99980,Produccion_PJ!$H559)</f>
        <v>0</v>
      </c>
      <c r="AN559" s="21">
        <f>+SUMIFS(Resultados_Dic3!AJ$3:AJ$99980,Resultados_Dic3!$F$3:$F$99980,Produccion_PJ!$K559,Resultados_Dic3!$D$3:$D$99980,Produccion_PJ!$K$448,Resultados_Dic3!$E$3:$E$99980,Produccion_PJ!$J559,Resultados_Dic3!$A$3:$A$99980,Produccion_PJ!$H559)</f>
        <v>0</v>
      </c>
      <c r="AO559" s="21">
        <f>+SUMIFS(Resultados_Dic3!AK$3:AK$99980,Resultados_Dic3!$F$3:$F$99980,Produccion_PJ!$K559,Resultados_Dic3!$D$3:$D$99980,Produccion_PJ!$K$448,Resultados_Dic3!$E$3:$E$99980,Produccion_PJ!$J559,Resultados_Dic3!$A$3:$A$99980,Produccion_PJ!$H559)</f>
        <v>0</v>
      </c>
      <c r="AP559" s="21">
        <f>+SUMIFS(Resultados_Dic3!AL$3:AL$99980,Resultados_Dic3!$F$3:$F$99980,Produccion_PJ!$K559,Resultados_Dic3!$D$3:$D$99980,Produccion_PJ!$K$448,Resultados_Dic3!$E$3:$E$99980,Produccion_PJ!$J559,Resultados_Dic3!$A$3:$A$99980,Produccion_PJ!$H559)</f>
        <v>0</v>
      </c>
      <c r="AQ559" s="21">
        <f>+SUMIFS(Resultados_Dic3!AM$3:AM$99980,Resultados_Dic3!$F$3:$F$99980,Produccion_PJ!$K559,Resultados_Dic3!$D$3:$D$99980,Produccion_PJ!$K$448,Resultados_Dic3!$E$3:$E$99980,Produccion_PJ!$J559,Resultados_Dic3!$A$3:$A$99980,Produccion_PJ!$H559)</f>
        <v>0</v>
      </c>
    </row>
    <row r="560" spans="1:47" x14ac:dyDescent="0.25">
      <c r="H560" s="17" t="str">
        <f t="shared" si="1191"/>
        <v>DIC5</v>
      </c>
      <c r="J560" s="24" t="s">
        <v>76</v>
      </c>
      <c r="K560" s="54" t="s">
        <v>380</v>
      </c>
      <c r="L560" s="21">
        <f>+SUMIFS(Resultados_Dic3!H$3:H$99980,Resultados_Dic3!$F$3:$F$99980,Produccion_PJ!$K560,Resultados_Dic3!$D$3:$D$99980,Produccion_PJ!$K$448,Resultados_Dic3!$E$3:$E$99980,Produccion_PJ!$J560,Resultados_Dic3!$A$3:$A$99980,Produccion_PJ!$H560)</f>
        <v>0</v>
      </c>
      <c r="M560" s="21">
        <f>+SUMIFS(Resultados_Dic3!I$3:I$99980,Resultados_Dic3!$F$3:$F$99980,Produccion_PJ!$K560,Resultados_Dic3!$D$3:$D$99980,Produccion_PJ!$K$448,Resultados_Dic3!$E$3:$E$99980,Produccion_PJ!$J560,Resultados_Dic3!$A$3:$A$99980,Produccion_PJ!$H560)</f>
        <v>0</v>
      </c>
      <c r="N560" s="21">
        <f>+SUMIFS(Resultados_Dic3!J$3:J$99980,Resultados_Dic3!$F$3:$F$99980,Produccion_PJ!$K560,Resultados_Dic3!$D$3:$D$99980,Produccion_PJ!$K$448,Resultados_Dic3!$E$3:$E$99980,Produccion_PJ!$J560,Resultados_Dic3!$A$3:$A$99980,Produccion_PJ!$H560)</f>
        <v>0</v>
      </c>
      <c r="O560" s="21">
        <f>+SUMIFS(Resultados_Dic3!K$3:K$99980,Resultados_Dic3!$F$3:$F$99980,Produccion_PJ!$K560,Resultados_Dic3!$D$3:$D$99980,Produccion_PJ!$K$448,Resultados_Dic3!$E$3:$E$99980,Produccion_PJ!$J560,Resultados_Dic3!$A$3:$A$99980,Produccion_PJ!$H560)</f>
        <v>0</v>
      </c>
      <c r="P560" s="21">
        <f>+SUMIFS(Resultados_Dic3!L$3:L$99980,Resultados_Dic3!$F$3:$F$99980,Produccion_PJ!$K560,Resultados_Dic3!$D$3:$D$99980,Produccion_PJ!$K$448,Resultados_Dic3!$E$3:$E$99980,Produccion_PJ!$J560,Resultados_Dic3!$A$3:$A$99980,Produccion_PJ!$H560)</f>
        <v>0</v>
      </c>
      <c r="Q560" s="21">
        <f>+SUMIFS(Resultados_Dic3!M$3:M$99980,Resultados_Dic3!$F$3:$F$99980,Produccion_PJ!$K560,Resultados_Dic3!$D$3:$D$99980,Produccion_PJ!$K$448,Resultados_Dic3!$E$3:$E$99980,Produccion_PJ!$J560,Resultados_Dic3!$A$3:$A$99980,Produccion_PJ!$H560)</f>
        <v>0</v>
      </c>
      <c r="R560" s="21">
        <f>+SUMIFS(Resultados_Dic3!N$3:N$99980,Resultados_Dic3!$F$3:$F$99980,Produccion_PJ!$K560,Resultados_Dic3!$D$3:$D$99980,Produccion_PJ!$K$448,Resultados_Dic3!$E$3:$E$99980,Produccion_PJ!$J560,Resultados_Dic3!$A$3:$A$99980,Produccion_PJ!$H560)</f>
        <v>0</v>
      </c>
      <c r="S560" s="21">
        <f>+SUMIFS(Resultados_Dic3!O$3:O$99980,Resultados_Dic3!$F$3:$F$99980,Produccion_PJ!$K560,Resultados_Dic3!$D$3:$D$99980,Produccion_PJ!$K$448,Resultados_Dic3!$E$3:$E$99980,Produccion_PJ!$J560,Resultados_Dic3!$A$3:$A$99980,Produccion_PJ!$H560)</f>
        <v>0</v>
      </c>
      <c r="T560" s="21">
        <f>+SUMIFS(Resultados_Dic3!P$3:P$99980,Resultados_Dic3!$F$3:$F$99980,Produccion_PJ!$K560,Resultados_Dic3!$D$3:$D$99980,Produccion_PJ!$K$448,Resultados_Dic3!$E$3:$E$99980,Produccion_PJ!$J560,Resultados_Dic3!$A$3:$A$99980,Produccion_PJ!$H560)</f>
        <v>0</v>
      </c>
      <c r="U560" s="21">
        <f>+SUMIFS(Resultados_Dic3!Q$3:Q$99980,Resultados_Dic3!$F$3:$F$99980,Produccion_PJ!$K560,Resultados_Dic3!$D$3:$D$99980,Produccion_PJ!$K$448,Resultados_Dic3!$E$3:$E$99980,Produccion_PJ!$J560,Resultados_Dic3!$A$3:$A$99980,Produccion_PJ!$H560)</f>
        <v>0</v>
      </c>
      <c r="V560" s="21">
        <f>+SUMIFS(Resultados_Dic3!R$3:R$99980,Resultados_Dic3!$F$3:$F$99980,Produccion_PJ!$K560,Resultados_Dic3!$D$3:$D$99980,Produccion_PJ!$K$448,Resultados_Dic3!$E$3:$E$99980,Produccion_PJ!$J560,Resultados_Dic3!$A$3:$A$99980,Produccion_PJ!$H560)</f>
        <v>0</v>
      </c>
      <c r="W560" s="21">
        <f>+SUMIFS(Resultados_Dic3!S$3:S$99980,Resultados_Dic3!$F$3:$F$99980,Produccion_PJ!$K560,Resultados_Dic3!$D$3:$D$99980,Produccion_PJ!$K$448,Resultados_Dic3!$E$3:$E$99980,Produccion_PJ!$J560,Resultados_Dic3!$A$3:$A$99980,Produccion_PJ!$H560)</f>
        <v>0</v>
      </c>
      <c r="X560" s="21">
        <f>+SUMIFS(Resultados_Dic3!T$3:T$99980,Resultados_Dic3!$F$3:$F$99980,Produccion_PJ!$K560,Resultados_Dic3!$D$3:$D$99980,Produccion_PJ!$K$448,Resultados_Dic3!$E$3:$E$99980,Produccion_PJ!$J560,Resultados_Dic3!$A$3:$A$99980,Produccion_PJ!$H560)</f>
        <v>0</v>
      </c>
      <c r="Y560" s="21">
        <f>+SUMIFS(Resultados_Dic3!U$3:U$99980,Resultados_Dic3!$F$3:$F$99980,Produccion_PJ!$K560,Resultados_Dic3!$D$3:$D$99980,Produccion_PJ!$K$448,Resultados_Dic3!$E$3:$E$99980,Produccion_PJ!$J560,Resultados_Dic3!$A$3:$A$99980,Produccion_PJ!$H560)</f>
        <v>0</v>
      </c>
      <c r="Z560" s="21">
        <f>+SUMIFS(Resultados_Dic3!V$3:V$99980,Resultados_Dic3!$F$3:$F$99980,Produccion_PJ!$K560,Resultados_Dic3!$D$3:$D$99980,Produccion_PJ!$K$448,Resultados_Dic3!$E$3:$E$99980,Produccion_PJ!$J560,Resultados_Dic3!$A$3:$A$99980,Produccion_PJ!$H560)</f>
        <v>0</v>
      </c>
      <c r="AA560" s="21">
        <f>+SUMIFS(Resultados_Dic3!W$3:W$99980,Resultados_Dic3!$F$3:$F$99980,Produccion_PJ!$K560,Resultados_Dic3!$D$3:$D$99980,Produccion_PJ!$K$448,Resultados_Dic3!$E$3:$E$99980,Produccion_PJ!$J560,Resultados_Dic3!$A$3:$A$99980,Produccion_PJ!$H560)</f>
        <v>0</v>
      </c>
      <c r="AB560" s="21">
        <f>+SUMIFS(Resultados_Dic3!X$3:X$99980,Resultados_Dic3!$F$3:$F$99980,Produccion_PJ!$K560,Resultados_Dic3!$D$3:$D$99980,Produccion_PJ!$K$448,Resultados_Dic3!$E$3:$E$99980,Produccion_PJ!$J560,Resultados_Dic3!$A$3:$A$99980,Produccion_PJ!$H560)</f>
        <v>0</v>
      </c>
      <c r="AC560" s="21">
        <f>+SUMIFS(Resultados_Dic3!Y$3:Y$99980,Resultados_Dic3!$F$3:$F$99980,Produccion_PJ!$K560,Resultados_Dic3!$D$3:$D$99980,Produccion_PJ!$K$448,Resultados_Dic3!$E$3:$E$99980,Produccion_PJ!$J560,Resultados_Dic3!$A$3:$A$99980,Produccion_PJ!$H560)</f>
        <v>0</v>
      </c>
      <c r="AD560" s="21">
        <f>+SUMIFS(Resultados_Dic3!Z$3:Z$99980,Resultados_Dic3!$F$3:$F$99980,Produccion_PJ!$K560,Resultados_Dic3!$D$3:$D$99980,Produccion_PJ!$K$448,Resultados_Dic3!$E$3:$E$99980,Produccion_PJ!$J560,Resultados_Dic3!$A$3:$A$99980,Produccion_PJ!$H560)</f>
        <v>0</v>
      </c>
      <c r="AE560" s="21">
        <f>+SUMIFS(Resultados_Dic3!AA$3:AA$99980,Resultados_Dic3!$F$3:$F$99980,Produccion_PJ!$K560,Resultados_Dic3!$D$3:$D$99980,Produccion_PJ!$K$448,Resultados_Dic3!$E$3:$E$99980,Produccion_PJ!$J560,Resultados_Dic3!$A$3:$A$99980,Produccion_PJ!$H560)</f>
        <v>0</v>
      </c>
      <c r="AF560" s="21">
        <f>+SUMIFS(Resultados_Dic3!AB$3:AB$99980,Resultados_Dic3!$F$3:$F$99980,Produccion_PJ!$K560,Resultados_Dic3!$D$3:$D$99980,Produccion_PJ!$K$448,Resultados_Dic3!$E$3:$E$99980,Produccion_PJ!$J560,Resultados_Dic3!$A$3:$A$99980,Produccion_PJ!$H560)</f>
        <v>0</v>
      </c>
      <c r="AG560" s="21">
        <f>+SUMIFS(Resultados_Dic3!AC$3:AC$99980,Resultados_Dic3!$F$3:$F$99980,Produccion_PJ!$K560,Resultados_Dic3!$D$3:$D$99980,Produccion_PJ!$K$448,Resultados_Dic3!$E$3:$E$99980,Produccion_PJ!$J560,Resultados_Dic3!$A$3:$A$99980,Produccion_PJ!$H560)</f>
        <v>0</v>
      </c>
      <c r="AH560" s="21">
        <f>+SUMIFS(Resultados_Dic3!AD$3:AD$99980,Resultados_Dic3!$F$3:$F$99980,Produccion_PJ!$K560,Resultados_Dic3!$D$3:$D$99980,Produccion_PJ!$K$448,Resultados_Dic3!$E$3:$E$99980,Produccion_PJ!$J560,Resultados_Dic3!$A$3:$A$99980,Produccion_PJ!$H560)</f>
        <v>0</v>
      </c>
      <c r="AI560" s="21">
        <f>+SUMIFS(Resultados_Dic3!AE$3:AE$99980,Resultados_Dic3!$F$3:$F$99980,Produccion_PJ!$K560,Resultados_Dic3!$D$3:$D$99980,Produccion_PJ!$K$448,Resultados_Dic3!$E$3:$E$99980,Produccion_PJ!$J560,Resultados_Dic3!$A$3:$A$99980,Produccion_PJ!$H560)</f>
        <v>0</v>
      </c>
      <c r="AJ560" s="21">
        <f>+SUMIFS(Resultados_Dic3!AF$3:AF$99980,Resultados_Dic3!$F$3:$F$99980,Produccion_PJ!$K560,Resultados_Dic3!$D$3:$D$99980,Produccion_PJ!$K$448,Resultados_Dic3!$E$3:$E$99980,Produccion_PJ!$J560,Resultados_Dic3!$A$3:$A$99980,Produccion_PJ!$H560)</f>
        <v>0</v>
      </c>
      <c r="AK560" s="21">
        <f>+SUMIFS(Resultados_Dic3!AG$3:AG$99980,Resultados_Dic3!$F$3:$F$99980,Produccion_PJ!$K560,Resultados_Dic3!$D$3:$D$99980,Produccion_PJ!$K$448,Resultados_Dic3!$E$3:$E$99980,Produccion_PJ!$J560,Resultados_Dic3!$A$3:$A$99980,Produccion_PJ!$H560)</f>
        <v>0</v>
      </c>
      <c r="AL560" s="21">
        <f>+SUMIFS(Resultados_Dic3!AH$3:AH$99980,Resultados_Dic3!$F$3:$F$99980,Produccion_PJ!$K560,Resultados_Dic3!$D$3:$D$99980,Produccion_PJ!$K$448,Resultados_Dic3!$E$3:$E$99980,Produccion_PJ!$J560,Resultados_Dic3!$A$3:$A$99980,Produccion_PJ!$H560)</f>
        <v>0</v>
      </c>
      <c r="AM560" s="21">
        <f>+SUMIFS(Resultados_Dic3!AI$3:AI$99980,Resultados_Dic3!$F$3:$F$99980,Produccion_PJ!$K560,Resultados_Dic3!$D$3:$D$99980,Produccion_PJ!$K$448,Resultados_Dic3!$E$3:$E$99980,Produccion_PJ!$J560,Resultados_Dic3!$A$3:$A$99980,Produccion_PJ!$H560)</f>
        <v>0</v>
      </c>
      <c r="AN560" s="21">
        <f>+SUMIFS(Resultados_Dic3!AJ$3:AJ$99980,Resultados_Dic3!$F$3:$F$99980,Produccion_PJ!$K560,Resultados_Dic3!$D$3:$D$99980,Produccion_PJ!$K$448,Resultados_Dic3!$E$3:$E$99980,Produccion_PJ!$J560,Resultados_Dic3!$A$3:$A$99980,Produccion_PJ!$H560)</f>
        <v>0</v>
      </c>
      <c r="AO560" s="21">
        <f>+SUMIFS(Resultados_Dic3!AK$3:AK$99980,Resultados_Dic3!$F$3:$F$99980,Produccion_PJ!$K560,Resultados_Dic3!$D$3:$D$99980,Produccion_PJ!$K$448,Resultados_Dic3!$E$3:$E$99980,Produccion_PJ!$J560,Resultados_Dic3!$A$3:$A$99980,Produccion_PJ!$H560)</f>
        <v>0</v>
      </c>
      <c r="AP560" s="21">
        <f>+SUMIFS(Resultados_Dic3!AL$3:AL$99980,Resultados_Dic3!$F$3:$F$99980,Produccion_PJ!$K560,Resultados_Dic3!$D$3:$D$99980,Produccion_PJ!$K$448,Resultados_Dic3!$E$3:$E$99980,Produccion_PJ!$J560,Resultados_Dic3!$A$3:$A$99980,Produccion_PJ!$H560)</f>
        <v>0</v>
      </c>
      <c r="AQ560" s="21">
        <f>+SUMIFS(Resultados_Dic3!AM$3:AM$99980,Resultados_Dic3!$F$3:$F$99980,Produccion_PJ!$K560,Resultados_Dic3!$D$3:$D$99980,Produccion_PJ!$K$448,Resultados_Dic3!$E$3:$E$99980,Produccion_PJ!$J560,Resultados_Dic3!$A$3:$A$99980,Produccion_PJ!$H560)</f>
        <v>0</v>
      </c>
    </row>
    <row r="561" spans="1:47" x14ac:dyDescent="0.25">
      <c r="H561" s="17" t="str">
        <f t="shared" si="1191"/>
        <v>DIC5</v>
      </c>
      <c r="J561" s="24" t="s">
        <v>77</v>
      </c>
      <c r="K561" s="54" t="s">
        <v>482</v>
      </c>
      <c r="L561" s="21">
        <f>+SUMIFS(Resultados_Dic3!H$3:H$99980,Resultados_Dic3!$F$3:$F$99980,Produccion_PJ!$K561,Resultados_Dic3!$D$3:$D$99980,Produccion_PJ!$K$448,Resultados_Dic3!$E$3:$E$99980,Produccion_PJ!$J561,Resultados_Dic3!$A$3:$A$99980,Produccion_PJ!$H561)</f>
        <v>0</v>
      </c>
      <c r="M561" s="21">
        <f>+SUMIFS(Resultados_Dic3!I$3:I$99980,Resultados_Dic3!$F$3:$F$99980,Produccion_PJ!$K561,Resultados_Dic3!$D$3:$D$99980,Produccion_PJ!$K$448,Resultados_Dic3!$E$3:$E$99980,Produccion_PJ!$J561,Resultados_Dic3!$A$3:$A$99980,Produccion_PJ!$H561)</f>
        <v>0</v>
      </c>
      <c r="N561" s="21">
        <f>+SUMIFS(Resultados_Dic3!J$3:J$99980,Resultados_Dic3!$F$3:$F$99980,Produccion_PJ!$K561,Resultados_Dic3!$D$3:$D$99980,Produccion_PJ!$K$448,Resultados_Dic3!$E$3:$E$99980,Produccion_PJ!$J561,Resultados_Dic3!$A$3:$A$99980,Produccion_PJ!$H561)</f>
        <v>0</v>
      </c>
      <c r="O561" s="21">
        <f>+SUMIFS(Resultados_Dic3!K$3:K$99980,Resultados_Dic3!$F$3:$F$99980,Produccion_PJ!$K561,Resultados_Dic3!$D$3:$D$99980,Produccion_PJ!$K$448,Resultados_Dic3!$E$3:$E$99980,Produccion_PJ!$J561,Resultados_Dic3!$A$3:$A$99980,Produccion_PJ!$H561)</f>
        <v>0</v>
      </c>
      <c r="P561" s="21">
        <f>+SUMIFS(Resultados_Dic3!L$3:L$99980,Resultados_Dic3!$F$3:$F$99980,Produccion_PJ!$K561,Resultados_Dic3!$D$3:$D$99980,Produccion_PJ!$K$448,Resultados_Dic3!$E$3:$E$99980,Produccion_PJ!$J561,Resultados_Dic3!$A$3:$A$99980,Produccion_PJ!$H561)</f>
        <v>0</v>
      </c>
      <c r="Q561" s="21">
        <f>+SUMIFS(Resultados_Dic3!M$3:M$99980,Resultados_Dic3!$F$3:$F$99980,Produccion_PJ!$K561,Resultados_Dic3!$D$3:$D$99980,Produccion_PJ!$K$448,Resultados_Dic3!$E$3:$E$99980,Produccion_PJ!$J561,Resultados_Dic3!$A$3:$A$99980,Produccion_PJ!$H561)</f>
        <v>0</v>
      </c>
      <c r="R561" s="21">
        <f>+SUMIFS(Resultados_Dic3!N$3:N$99980,Resultados_Dic3!$F$3:$F$99980,Produccion_PJ!$K561,Resultados_Dic3!$D$3:$D$99980,Produccion_PJ!$K$448,Resultados_Dic3!$E$3:$E$99980,Produccion_PJ!$J561,Resultados_Dic3!$A$3:$A$99980,Produccion_PJ!$H561)</f>
        <v>0</v>
      </c>
      <c r="S561" s="21">
        <f>+SUMIFS(Resultados_Dic3!O$3:O$99980,Resultados_Dic3!$F$3:$F$99980,Produccion_PJ!$K561,Resultados_Dic3!$D$3:$D$99980,Produccion_PJ!$K$448,Resultados_Dic3!$E$3:$E$99980,Produccion_PJ!$J561,Resultados_Dic3!$A$3:$A$99980,Produccion_PJ!$H561)</f>
        <v>0</v>
      </c>
      <c r="T561" s="21">
        <f>+SUMIFS(Resultados_Dic3!P$3:P$99980,Resultados_Dic3!$F$3:$F$99980,Produccion_PJ!$K561,Resultados_Dic3!$D$3:$D$99980,Produccion_PJ!$K$448,Resultados_Dic3!$E$3:$E$99980,Produccion_PJ!$J561,Resultados_Dic3!$A$3:$A$99980,Produccion_PJ!$H561)</f>
        <v>0</v>
      </c>
      <c r="U561" s="21">
        <f>+SUMIFS(Resultados_Dic3!Q$3:Q$99980,Resultados_Dic3!$F$3:$F$99980,Produccion_PJ!$K561,Resultados_Dic3!$D$3:$D$99980,Produccion_PJ!$K$448,Resultados_Dic3!$E$3:$E$99980,Produccion_PJ!$J561,Resultados_Dic3!$A$3:$A$99980,Produccion_PJ!$H561)</f>
        <v>0</v>
      </c>
      <c r="V561" s="21">
        <f>+SUMIFS(Resultados_Dic3!R$3:R$99980,Resultados_Dic3!$F$3:$F$99980,Produccion_PJ!$K561,Resultados_Dic3!$D$3:$D$99980,Produccion_PJ!$K$448,Resultados_Dic3!$E$3:$E$99980,Produccion_PJ!$J561,Resultados_Dic3!$A$3:$A$99980,Produccion_PJ!$H561)</f>
        <v>0</v>
      </c>
      <c r="W561" s="21">
        <f>+SUMIFS(Resultados_Dic3!S$3:S$99980,Resultados_Dic3!$F$3:$F$99980,Produccion_PJ!$K561,Resultados_Dic3!$D$3:$D$99980,Produccion_PJ!$K$448,Resultados_Dic3!$E$3:$E$99980,Produccion_PJ!$J561,Resultados_Dic3!$A$3:$A$99980,Produccion_PJ!$H561)</f>
        <v>0</v>
      </c>
      <c r="X561" s="21">
        <f>+SUMIFS(Resultados_Dic3!T$3:T$99980,Resultados_Dic3!$F$3:$F$99980,Produccion_PJ!$K561,Resultados_Dic3!$D$3:$D$99980,Produccion_PJ!$K$448,Resultados_Dic3!$E$3:$E$99980,Produccion_PJ!$J561,Resultados_Dic3!$A$3:$A$99980,Produccion_PJ!$H561)</f>
        <v>0</v>
      </c>
      <c r="Y561" s="21">
        <f>+SUMIFS(Resultados_Dic3!U$3:U$99980,Resultados_Dic3!$F$3:$F$99980,Produccion_PJ!$K561,Resultados_Dic3!$D$3:$D$99980,Produccion_PJ!$K$448,Resultados_Dic3!$E$3:$E$99980,Produccion_PJ!$J561,Resultados_Dic3!$A$3:$A$99980,Produccion_PJ!$H561)</f>
        <v>0</v>
      </c>
      <c r="Z561" s="21">
        <f>+SUMIFS(Resultados_Dic3!V$3:V$99980,Resultados_Dic3!$F$3:$F$99980,Produccion_PJ!$K561,Resultados_Dic3!$D$3:$D$99980,Produccion_PJ!$K$448,Resultados_Dic3!$E$3:$E$99980,Produccion_PJ!$J561,Resultados_Dic3!$A$3:$A$99980,Produccion_PJ!$H561)</f>
        <v>0</v>
      </c>
      <c r="AA561" s="21">
        <f>+SUMIFS(Resultados_Dic3!W$3:W$99980,Resultados_Dic3!$F$3:$F$99980,Produccion_PJ!$K561,Resultados_Dic3!$D$3:$D$99980,Produccion_PJ!$K$448,Resultados_Dic3!$E$3:$E$99980,Produccion_PJ!$J561,Resultados_Dic3!$A$3:$A$99980,Produccion_PJ!$H561)</f>
        <v>0</v>
      </c>
      <c r="AB561" s="21">
        <f>+SUMIFS(Resultados_Dic3!X$3:X$99980,Resultados_Dic3!$F$3:$F$99980,Produccion_PJ!$K561,Resultados_Dic3!$D$3:$D$99980,Produccion_PJ!$K$448,Resultados_Dic3!$E$3:$E$99980,Produccion_PJ!$J561,Resultados_Dic3!$A$3:$A$99980,Produccion_PJ!$H561)</f>
        <v>0</v>
      </c>
      <c r="AC561" s="21">
        <f>+SUMIFS(Resultados_Dic3!Y$3:Y$99980,Resultados_Dic3!$F$3:$F$99980,Produccion_PJ!$K561,Resultados_Dic3!$D$3:$D$99980,Produccion_PJ!$K$448,Resultados_Dic3!$E$3:$E$99980,Produccion_PJ!$J561,Resultados_Dic3!$A$3:$A$99980,Produccion_PJ!$H561)</f>
        <v>0</v>
      </c>
      <c r="AD561" s="21">
        <f>+SUMIFS(Resultados_Dic3!Z$3:Z$99980,Resultados_Dic3!$F$3:$F$99980,Produccion_PJ!$K561,Resultados_Dic3!$D$3:$D$99980,Produccion_PJ!$K$448,Resultados_Dic3!$E$3:$E$99980,Produccion_PJ!$J561,Resultados_Dic3!$A$3:$A$99980,Produccion_PJ!$H561)</f>
        <v>0</v>
      </c>
      <c r="AE561" s="21">
        <f>+SUMIFS(Resultados_Dic3!AA$3:AA$99980,Resultados_Dic3!$F$3:$F$99980,Produccion_PJ!$K561,Resultados_Dic3!$D$3:$D$99980,Produccion_PJ!$K$448,Resultados_Dic3!$E$3:$E$99980,Produccion_PJ!$J561,Resultados_Dic3!$A$3:$A$99980,Produccion_PJ!$H561)</f>
        <v>0</v>
      </c>
      <c r="AF561" s="21">
        <f>+SUMIFS(Resultados_Dic3!AB$3:AB$99980,Resultados_Dic3!$F$3:$F$99980,Produccion_PJ!$K561,Resultados_Dic3!$D$3:$D$99980,Produccion_PJ!$K$448,Resultados_Dic3!$E$3:$E$99980,Produccion_PJ!$J561,Resultados_Dic3!$A$3:$A$99980,Produccion_PJ!$H561)</f>
        <v>0</v>
      </c>
      <c r="AG561" s="21">
        <f>+SUMIFS(Resultados_Dic3!AC$3:AC$99980,Resultados_Dic3!$F$3:$F$99980,Produccion_PJ!$K561,Resultados_Dic3!$D$3:$D$99980,Produccion_PJ!$K$448,Resultados_Dic3!$E$3:$E$99980,Produccion_PJ!$J561,Resultados_Dic3!$A$3:$A$99980,Produccion_PJ!$H561)</f>
        <v>0</v>
      </c>
      <c r="AH561" s="21">
        <f>+SUMIFS(Resultados_Dic3!AD$3:AD$99980,Resultados_Dic3!$F$3:$F$99980,Produccion_PJ!$K561,Resultados_Dic3!$D$3:$D$99980,Produccion_PJ!$K$448,Resultados_Dic3!$E$3:$E$99980,Produccion_PJ!$J561,Resultados_Dic3!$A$3:$A$99980,Produccion_PJ!$H561)</f>
        <v>0</v>
      </c>
      <c r="AI561" s="21">
        <f>+SUMIFS(Resultados_Dic3!AE$3:AE$99980,Resultados_Dic3!$F$3:$F$99980,Produccion_PJ!$K561,Resultados_Dic3!$D$3:$D$99980,Produccion_PJ!$K$448,Resultados_Dic3!$E$3:$E$99980,Produccion_PJ!$J561,Resultados_Dic3!$A$3:$A$99980,Produccion_PJ!$H561)</f>
        <v>0</v>
      </c>
      <c r="AJ561" s="21">
        <f>+SUMIFS(Resultados_Dic3!AF$3:AF$99980,Resultados_Dic3!$F$3:$F$99980,Produccion_PJ!$K561,Resultados_Dic3!$D$3:$D$99980,Produccion_PJ!$K$448,Resultados_Dic3!$E$3:$E$99980,Produccion_PJ!$J561,Resultados_Dic3!$A$3:$A$99980,Produccion_PJ!$H561)</f>
        <v>0</v>
      </c>
      <c r="AK561" s="21">
        <f>+SUMIFS(Resultados_Dic3!AG$3:AG$99980,Resultados_Dic3!$F$3:$F$99980,Produccion_PJ!$K561,Resultados_Dic3!$D$3:$D$99980,Produccion_PJ!$K$448,Resultados_Dic3!$E$3:$E$99980,Produccion_PJ!$J561,Resultados_Dic3!$A$3:$A$99980,Produccion_PJ!$H561)</f>
        <v>0</v>
      </c>
      <c r="AL561" s="21">
        <f>+SUMIFS(Resultados_Dic3!AH$3:AH$99980,Resultados_Dic3!$F$3:$F$99980,Produccion_PJ!$K561,Resultados_Dic3!$D$3:$D$99980,Produccion_PJ!$K$448,Resultados_Dic3!$E$3:$E$99980,Produccion_PJ!$J561,Resultados_Dic3!$A$3:$A$99980,Produccion_PJ!$H561)</f>
        <v>0</v>
      </c>
      <c r="AM561" s="21">
        <f>+SUMIFS(Resultados_Dic3!AI$3:AI$99980,Resultados_Dic3!$F$3:$F$99980,Produccion_PJ!$K561,Resultados_Dic3!$D$3:$D$99980,Produccion_PJ!$K$448,Resultados_Dic3!$E$3:$E$99980,Produccion_PJ!$J561,Resultados_Dic3!$A$3:$A$99980,Produccion_PJ!$H561)</f>
        <v>0</v>
      </c>
      <c r="AN561" s="21">
        <f>+SUMIFS(Resultados_Dic3!AJ$3:AJ$99980,Resultados_Dic3!$F$3:$F$99980,Produccion_PJ!$K561,Resultados_Dic3!$D$3:$D$99980,Produccion_PJ!$K$448,Resultados_Dic3!$E$3:$E$99980,Produccion_PJ!$J561,Resultados_Dic3!$A$3:$A$99980,Produccion_PJ!$H561)</f>
        <v>0</v>
      </c>
      <c r="AO561" s="21">
        <f>+SUMIFS(Resultados_Dic3!AK$3:AK$99980,Resultados_Dic3!$F$3:$F$99980,Produccion_PJ!$K561,Resultados_Dic3!$D$3:$D$99980,Produccion_PJ!$K$448,Resultados_Dic3!$E$3:$E$99980,Produccion_PJ!$J561,Resultados_Dic3!$A$3:$A$99980,Produccion_PJ!$H561)</f>
        <v>0</v>
      </c>
      <c r="AP561" s="21">
        <f>+SUMIFS(Resultados_Dic3!AL$3:AL$99980,Resultados_Dic3!$F$3:$F$99980,Produccion_PJ!$K561,Resultados_Dic3!$D$3:$D$99980,Produccion_PJ!$K$448,Resultados_Dic3!$E$3:$E$99980,Produccion_PJ!$J561,Resultados_Dic3!$A$3:$A$99980,Produccion_PJ!$H561)</f>
        <v>0</v>
      </c>
      <c r="AQ561" s="21">
        <f>+SUMIFS(Resultados_Dic3!AM$3:AM$99980,Resultados_Dic3!$F$3:$F$99980,Produccion_PJ!$K561,Resultados_Dic3!$D$3:$D$99980,Produccion_PJ!$K$448,Resultados_Dic3!$E$3:$E$99980,Produccion_PJ!$J561,Resultados_Dic3!$A$3:$A$99980,Produccion_PJ!$H561)</f>
        <v>0</v>
      </c>
    </row>
    <row r="562" spans="1:47" s="68" customFormat="1" x14ac:dyDescent="0.25">
      <c r="A562" s="70"/>
      <c r="F562" s="95"/>
      <c r="H562" s="71"/>
      <c r="I562" s="71"/>
      <c r="L562" s="69">
        <f>+SUM(L555:L561)</f>
        <v>0</v>
      </c>
      <c r="M562" s="69">
        <f t="shared" ref="M562" si="1192">+SUM(M555:M561)</f>
        <v>0</v>
      </c>
      <c r="N562" s="69">
        <f t="shared" ref="N562:AQ562" si="1193">+SUM(N555:N561)</f>
        <v>0</v>
      </c>
      <c r="O562" s="69">
        <f t="shared" si="1193"/>
        <v>0</v>
      </c>
      <c r="P562" s="69">
        <f t="shared" si="1193"/>
        <v>0</v>
      </c>
      <c r="Q562" s="69">
        <f t="shared" si="1193"/>
        <v>0</v>
      </c>
      <c r="R562" s="69">
        <f t="shared" si="1193"/>
        <v>0</v>
      </c>
      <c r="S562" s="69">
        <f t="shared" si="1193"/>
        <v>0</v>
      </c>
      <c r="T562" s="69">
        <f t="shared" si="1193"/>
        <v>0</v>
      </c>
      <c r="U562" s="69">
        <f t="shared" si="1193"/>
        <v>0</v>
      </c>
      <c r="V562" s="69">
        <f t="shared" si="1193"/>
        <v>0</v>
      </c>
      <c r="W562" s="69">
        <f t="shared" si="1193"/>
        <v>0</v>
      </c>
      <c r="X562" s="69">
        <f t="shared" si="1193"/>
        <v>0</v>
      </c>
      <c r="Y562" s="69">
        <f t="shared" si="1193"/>
        <v>0</v>
      </c>
      <c r="Z562" s="69">
        <f t="shared" si="1193"/>
        <v>0</v>
      </c>
      <c r="AA562" s="69">
        <f t="shared" si="1193"/>
        <v>0</v>
      </c>
      <c r="AB562" s="69">
        <f t="shared" si="1193"/>
        <v>0</v>
      </c>
      <c r="AC562" s="69">
        <f t="shared" si="1193"/>
        <v>0</v>
      </c>
      <c r="AD562" s="69">
        <f t="shared" si="1193"/>
        <v>0</v>
      </c>
      <c r="AE562" s="69">
        <f t="shared" si="1193"/>
        <v>0</v>
      </c>
      <c r="AF562" s="69">
        <f t="shared" si="1193"/>
        <v>0</v>
      </c>
      <c r="AG562" s="69">
        <f t="shared" si="1193"/>
        <v>0</v>
      </c>
      <c r="AH562" s="69">
        <f t="shared" si="1193"/>
        <v>0</v>
      </c>
      <c r="AI562" s="69">
        <f t="shared" si="1193"/>
        <v>0</v>
      </c>
      <c r="AJ562" s="69">
        <f t="shared" si="1193"/>
        <v>0</v>
      </c>
      <c r="AK562" s="69">
        <f t="shared" si="1193"/>
        <v>0</v>
      </c>
      <c r="AL562" s="69">
        <f t="shared" si="1193"/>
        <v>0</v>
      </c>
      <c r="AM562" s="69">
        <f t="shared" si="1193"/>
        <v>0</v>
      </c>
      <c r="AN562" s="69">
        <f t="shared" si="1193"/>
        <v>0</v>
      </c>
      <c r="AO562" s="69">
        <f t="shared" si="1193"/>
        <v>0</v>
      </c>
      <c r="AP562" s="69">
        <f t="shared" si="1193"/>
        <v>0</v>
      </c>
      <c r="AQ562" s="69">
        <f t="shared" si="1193"/>
        <v>0</v>
      </c>
    </row>
    <row r="564" spans="1:47" ht="18.75" x14ac:dyDescent="0.3">
      <c r="K564" s="34" t="s">
        <v>480</v>
      </c>
    </row>
    <row r="565" spans="1:47" x14ac:dyDescent="0.25">
      <c r="J565" s="106" t="s">
        <v>348</v>
      </c>
      <c r="K565" s="56" t="s">
        <v>389</v>
      </c>
    </row>
    <row r="566" spans="1:47" x14ac:dyDescent="0.25">
      <c r="H566" s="12"/>
      <c r="I566" s="12"/>
      <c r="J566" s="15"/>
      <c r="K566" s="23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</row>
    <row r="567" spans="1:47" x14ac:dyDescent="0.25">
      <c r="L567" s="55">
        <v>2019</v>
      </c>
      <c r="M567" s="55">
        <v>2020</v>
      </c>
      <c r="N567" s="55">
        <v>2021</v>
      </c>
      <c r="O567" s="55">
        <v>2022</v>
      </c>
      <c r="P567" s="55">
        <v>2023</v>
      </c>
      <c r="Q567" s="55">
        <v>2024</v>
      </c>
      <c r="R567" s="55">
        <v>2025</v>
      </c>
      <c r="S567" s="55">
        <v>2026</v>
      </c>
      <c r="T567" s="55">
        <v>2027</v>
      </c>
      <c r="U567" s="55">
        <v>2028</v>
      </c>
      <c r="V567" s="55">
        <v>2029</v>
      </c>
      <c r="W567" s="55">
        <v>2030</v>
      </c>
      <c r="X567" s="55">
        <v>2031</v>
      </c>
      <c r="Y567" s="55">
        <v>2032</v>
      </c>
      <c r="Z567" s="55">
        <v>2033</v>
      </c>
      <c r="AA567" s="55">
        <v>2034</v>
      </c>
      <c r="AB567" s="55">
        <v>2035</v>
      </c>
      <c r="AC567" s="55">
        <v>2036</v>
      </c>
      <c r="AD567" s="55">
        <v>2037</v>
      </c>
      <c r="AE567" s="55">
        <v>2038</v>
      </c>
      <c r="AF567" s="55">
        <v>2039</v>
      </c>
      <c r="AG567" s="55">
        <v>2040</v>
      </c>
      <c r="AH567" s="55">
        <v>2041</v>
      </c>
      <c r="AI567" s="55">
        <v>2042</v>
      </c>
      <c r="AJ567" s="55">
        <v>2043</v>
      </c>
      <c r="AK567" s="55">
        <v>2044</v>
      </c>
      <c r="AL567" s="55">
        <v>2045</v>
      </c>
      <c r="AM567" s="55">
        <v>2046</v>
      </c>
      <c r="AN567" s="55">
        <v>2047</v>
      </c>
      <c r="AO567" s="55">
        <v>2048</v>
      </c>
      <c r="AP567" s="55">
        <v>2049</v>
      </c>
      <c r="AQ567" s="55">
        <v>2050</v>
      </c>
    </row>
    <row r="568" spans="1:47" x14ac:dyDescent="0.25">
      <c r="H568" s="17" t="str">
        <f>+$H$1</f>
        <v>DIC5</v>
      </c>
      <c r="J568" s="24" t="s">
        <v>72</v>
      </c>
      <c r="K568" s="54" t="s">
        <v>471</v>
      </c>
      <c r="L568" s="21">
        <f>+SUMIFS(Resultados_Dic3!H$3:H$99980,Resultados_Dic3!$F$3:$F$99980,Produccion_PJ!$K568,Resultados_Dic3!$D$3:$D$99980,Produccion_PJ!$K$448,Resultados_Dic3!$E$3:$E$99980,Produccion_PJ!$J568,Resultados_Dic3!$A$3:$A$99980,Produccion_PJ!$H568)</f>
        <v>0</v>
      </c>
      <c r="M568" s="21">
        <f>+SUMIFS(Resultados_Dic3!I$3:I$99980,Resultados_Dic3!$F$3:$F$99980,Produccion_PJ!$K568,Resultados_Dic3!$D$3:$D$99980,Produccion_PJ!$K$448,Resultados_Dic3!$E$3:$E$99980,Produccion_PJ!$J568,Resultados_Dic3!$A$3:$A$99980,Produccion_PJ!$H568)</f>
        <v>0</v>
      </c>
      <c r="N568" s="21">
        <f>+SUMIFS(Resultados_Dic3!J$3:J$99980,Resultados_Dic3!$F$3:$F$99980,Produccion_PJ!$K568,Resultados_Dic3!$D$3:$D$99980,Produccion_PJ!$K$448,Resultados_Dic3!$E$3:$E$99980,Produccion_PJ!$J568,Resultados_Dic3!$A$3:$A$99980,Produccion_PJ!$H568)</f>
        <v>0</v>
      </c>
      <c r="O568" s="21">
        <f>+SUMIFS(Resultados_Dic3!K$3:K$99980,Resultados_Dic3!$F$3:$F$99980,Produccion_PJ!$K568,Resultados_Dic3!$D$3:$D$99980,Produccion_PJ!$K$448,Resultados_Dic3!$E$3:$E$99980,Produccion_PJ!$J568,Resultados_Dic3!$A$3:$A$99980,Produccion_PJ!$H568)</f>
        <v>0</v>
      </c>
      <c r="P568" s="21">
        <f>+SUMIFS(Resultados_Dic3!L$3:L$99980,Resultados_Dic3!$F$3:$F$99980,Produccion_PJ!$K568,Resultados_Dic3!$D$3:$D$99980,Produccion_PJ!$K$448,Resultados_Dic3!$E$3:$E$99980,Produccion_PJ!$J568,Resultados_Dic3!$A$3:$A$99980,Produccion_PJ!$H568)</f>
        <v>0</v>
      </c>
      <c r="Q568" s="21">
        <f>+SUMIFS(Resultados_Dic3!M$3:M$99980,Resultados_Dic3!$F$3:$F$99980,Produccion_PJ!$K568,Resultados_Dic3!$D$3:$D$99980,Produccion_PJ!$K$448,Resultados_Dic3!$E$3:$E$99980,Produccion_PJ!$J568,Resultados_Dic3!$A$3:$A$99980,Produccion_PJ!$H568)</f>
        <v>0</v>
      </c>
      <c r="R568" s="21">
        <f>+SUMIFS(Resultados_Dic3!N$3:N$99980,Resultados_Dic3!$F$3:$F$99980,Produccion_PJ!$K568,Resultados_Dic3!$D$3:$D$99980,Produccion_PJ!$K$448,Resultados_Dic3!$E$3:$E$99980,Produccion_PJ!$J568,Resultados_Dic3!$A$3:$A$99980,Produccion_PJ!$H568)</f>
        <v>0</v>
      </c>
      <c r="S568" s="21">
        <f>+SUMIFS(Resultados_Dic3!O$3:O$99980,Resultados_Dic3!$F$3:$F$99980,Produccion_PJ!$K568,Resultados_Dic3!$D$3:$D$99980,Produccion_PJ!$K$448,Resultados_Dic3!$E$3:$E$99980,Produccion_PJ!$J568,Resultados_Dic3!$A$3:$A$99980,Produccion_PJ!$H568)</f>
        <v>0</v>
      </c>
      <c r="T568" s="21">
        <f>+SUMIFS(Resultados_Dic3!P$3:P$99980,Resultados_Dic3!$F$3:$F$99980,Produccion_PJ!$K568,Resultados_Dic3!$D$3:$D$99980,Produccion_PJ!$K$448,Resultados_Dic3!$E$3:$E$99980,Produccion_PJ!$J568,Resultados_Dic3!$A$3:$A$99980,Produccion_PJ!$H568)</f>
        <v>0</v>
      </c>
      <c r="U568" s="21">
        <f>+SUMIFS(Resultados_Dic3!Q$3:Q$99980,Resultados_Dic3!$F$3:$F$99980,Produccion_PJ!$K568,Resultados_Dic3!$D$3:$D$99980,Produccion_PJ!$K$448,Resultados_Dic3!$E$3:$E$99980,Produccion_PJ!$J568,Resultados_Dic3!$A$3:$A$99980,Produccion_PJ!$H568)</f>
        <v>0</v>
      </c>
      <c r="V568" s="21">
        <f>+SUMIFS(Resultados_Dic3!R$3:R$99980,Resultados_Dic3!$F$3:$F$99980,Produccion_PJ!$K568,Resultados_Dic3!$D$3:$D$99980,Produccion_PJ!$K$448,Resultados_Dic3!$E$3:$E$99980,Produccion_PJ!$J568,Resultados_Dic3!$A$3:$A$99980,Produccion_PJ!$H568)</f>
        <v>0</v>
      </c>
      <c r="W568" s="21">
        <f>+SUMIFS(Resultados_Dic3!S$3:S$99980,Resultados_Dic3!$F$3:$F$99980,Produccion_PJ!$K568,Resultados_Dic3!$D$3:$D$99980,Produccion_PJ!$K$448,Resultados_Dic3!$E$3:$E$99980,Produccion_PJ!$J568,Resultados_Dic3!$A$3:$A$99980,Produccion_PJ!$H568)</f>
        <v>0</v>
      </c>
      <c r="X568" s="21">
        <f>+SUMIFS(Resultados_Dic3!T$3:T$99980,Resultados_Dic3!$F$3:$F$99980,Produccion_PJ!$K568,Resultados_Dic3!$D$3:$D$99980,Produccion_PJ!$K$448,Resultados_Dic3!$E$3:$E$99980,Produccion_PJ!$J568,Resultados_Dic3!$A$3:$A$99980,Produccion_PJ!$H568)</f>
        <v>0</v>
      </c>
      <c r="Y568" s="21">
        <f>+SUMIFS(Resultados_Dic3!U$3:U$99980,Resultados_Dic3!$F$3:$F$99980,Produccion_PJ!$K568,Resultados_Dic3!$D$3:$D$99980,Produccion_PJ!$K$448,Resultados_Dic3!$E$3:$E$99980,Produccion_PJ!$J568,Resultados_Dic3!$A$3:$A$99980,Produccion_PJ!$H568)</f>
        <v>0</v>
      </c>
      <c r="Z568" s="21">
        <f>+SUMIFS(Resultados_Dic3!V$3:V$99980,Resultados_Dic3!$F$3:$F$99980,Produccion_PJ!$K568,Resultados_Dic3!$D$3:$D$99980,Produccion_PJ!$K$448,Resultados_Dic3!$E$3:$E$99980,Produccion_PJ!$J568,Resultados_Dic3!$A$3:$A$99980,Produccion_PJ!$H568)</f>
        <v>0</v>
      </c>
      <c r="AA568" s="21">
        <f>+SUMIFS(Resultados_Dic3!W$3:W$99980,Resultados_Dic3!$F$3:$F$99980,Produccion_PJ!$K568,Resultados_Dic3!$D$3:$D$99980,Produccion_PJ!$K$448,Resultados_Dic3!$E$3:$E$99980,Produccion_PJ!$J568,Resultados_Dic3!$A$3:$A$99980,Produccion_PJ!$H568)</f>
        <v>0</v>
      </c>
      <c r="AB568" s="21">
        <f>+SUMIFS(Resultados_Dic3!X$3:X$99980,Resultados_Dic3!$F$3:$F$99980,Produccion_PJ!$K568,Resultados_Dic3!$D$3:$D$99980,Produccion_PJ!$K$448,Resultados_Dic3!$E$3:$E$99980,Produccion_PJ!$J568,Resultados_Dic3!$A$3:$A$99980,Produccion_PJ!$H568)</f>
        <v>0</v>
      </c>
      <c r="AC568" s="21">
        <f>+SUMIFS(Resultados_Dic3!Y$3:Y$99980,Resultados_Dic3!$F$3:$F$99980,Produccion_PJ!$K568,Resultados_Dic3!$D$3:$D$99980,Produccion_PJ!$K$448,Resultados_Dic3!$E$3:$E$99980,Produccion_PJ!$J568,Resultados_Dic3!$A$3:$A$99980,Produccion_PJ!$H568)</f>
        <v>0</v>
      </c>
      <c r="AD568" s="21">
        <f>+SUMIFS(Resultados_Dic3!Z$3:Z$99980,Resultados_Dic3!$F$3:$F$99980,Produccion_PJ!$K568,Resultados_Dic3!$D$3:$D$99980,Produccion_PJ!$K$448,Resultados_Dic3!$E$3:$E$99980,Produccion_PJ!$J568,Resultados_Dic3!$A$3:$A$99980,Produccion_PJ!$H568)</f>
        <v>0</v>
      </c>
      <c r="AE568" s="21">
        <f>+SUMIFS(Resultados_Dic3!AA$3:AA$99980,Resultados_Dic3!$F$3:$F$99980,Produccion_PJ!$K568,Resultados_Dic3!$D$3:$D$99980,Produccion_PJ!$K$448,Resultados_Dic3!$E$3:$E$99980,Produccion_PJ!$J568,Resultados_Dic3!$A$3:$A$99980,Produccion_PJ!$H568)</f>
        <v>0</v>
      </c>
      <c r="AF568" s="21">
        <f>+SUMIFS(Resultados_Dic3!AB$3:AB$99980,Resultados_Dic3!$F$3:$F$99980,Produccion_PJ!$K568,Resultados_Dic3!$D$3:$D$99980,Produccion_PJ!$K$448,Resultados_Dic3!$E$3:$E$99980,Produccion_PJ!$J568,Resultados_Dic3!$A$3:$A$99980,Produccion_PJ!$H568)</f>
        <v>0</v>
      </c>
      <c r="AG568" s="21">
        <f>+SUMIFS(Resultados_Dic3!AC$3:AC$99980,Resultados_Dic3!$F$3:$F$99980,Produccion_PJ!$K568,Resultados_Dic3!$D$3:$D$99980,Produccion_PJ!$K$448,Resultados_Dic3!$E$3:$E$99980,Produccion_PJ!$J568,Resultados_Dic3!$A$3:$A$99980,Produccion_PJ!$H568)</f>
        <v>0</v>
      </c>
      <c r="AH568" s="21">
        <f>+SUMIFS(Resultados_Dic3!AD$3:AD$99980,Resultados_Dic3!$F$3:$F$99980,Produccion_PJ!$K568,Resultados_Dic3!$D$3:$D$99980,Produccion_PJ!$K$448,Resultados_Dic3!$E$3:$E$99980,Produccion_PJ!$J568,Resultados_Dic3!$A$3:$A$99980,Produccion_PJ!$H568)</f>
        <v>0</v>
      </c>
      <c r="AI568" s="21">
        <f>+SUMIFS(Resultados_Dic3!AE$3:AE$99980,Resultados_Dic3!$F$3:$F$99980,Produccion_PJ!$K568,Resultados_Dic3!$D$3:$D$99980,Produccion_PJ!$K$448,Resultados_Dic3!$E$3:$E$99980,Produccion_PJ!$J568,Resultados_Dic3!$A$3:$A$99980,Produccion_PJ!$H568)</f>
        <v>0</v>
      </c>
      <c r="AJ568" s="21">
        <f>+SUMIFS(Resultados_Dic3!AF$3:AF$99980,Resultados_Dic3!$F$3:$F$99980,Produccion_PJ!$K568,Resultados_Dic3!$D$3:$D$99980,Produccion_PJ!$K$448,Resultados_Dic3!$E$3:$E$99980,Produccion_PJ!$J568,Resultados_Dic3!$A$3:$A$99980,Produccion_PJ!$H568)</f>
        <v>0</v>
      </c>
      <c r="AK568" s="21">
        <f>+SUMIFS(Resultados_Dic3!AG$3:AG$99980,Resultados_Dic3!$F$3:$F$99980,Produccion_PJ!$K568,Resultados_Dic3!$D$3:$D$99980,Produccion_PJ!$K$448,Resultados_Dic3!$E$3:$E$99980,Produccion_PJ!$J568,Resultados_Dic3!$A$3:$A$99980,Produccion_PJ!$H568)</f>
        <v>0</v>
      </c>
      <c r="AL568" s="21">
        <f>+SUMIFS(Resultados_Dic3!AH$3:AH$99980,Resultados_Dic3!$F$3:$F$99980,Produccion_PJ!$K568,Resultados_Dic3!$D$3:$D$99980,Produccion_PJ!$K$448,Resultados_Dic3!$E$3:$E$99980,Produccion_PJ!$J568,Resultados_Dic3!$A$3:$A$99980,Produccion_PJ!$H568)</f>
        <v>0</v>
      </c>
      <c r="AM568" s="21">
        <f>+SUMIFS(Resultados_Dic3!AI$3:AI$99980,Resultados_Dic3!$F$3:$F$99980,Produccion_PJ!$K568,Resultados_Dic3!$D$3:$D$99980,Produccion_PJ!$K$448,Resultados_Dic3!$E$3:$E$99980,Produccion_PJ!$J568,Resultados_Dic3!$A$3:$A$99980,Produccion_PJ!$H568)</f>
        <v>0</v>
      </c>
      <c r="AN568" s="21">
        <f>+SUMIFS(Resultados_Dic3!AJ$3:AJ$99980,Resultados_Dic3!$F$3:$F$99980,Produccion_PJ!$K568,Resultados_Dic3!$D$3:$D$99980,Produccion_PJ!$K$448,Resultados_Dic3!$E$3:$E$99980,Produccion_PJ!$J568,Resultados_Dic3!$A$3:$A$99980,Produccion_PJ!$H568)</f>
        <v>0</v>
      </c>
      <c r="AO568" s="21">
        <f>+SUMIFS(Resultados_Dic3!AK$3:AK$99980,Resultados_Dic3!$F$3:$F$99980,Produccion_PJ!$K568,Resultados_Dic3!$D$3:$D$99980,Produccion_PJ!$K$448,Resultados_Dic3!$E$3:$E$99980,Produccion_PJ!$J568,Resultados_Dic3!$A$3:$A$99980,Produccion_PJ!$H568)</f>
        <v>0</v>
      </c>
      <c r="AP568" s="21">
        <f>+SUMIFS(Resultados_Dic3!AL$3:AL$99980,Resultados_Dic3!$F$3:$F$99980,Produccion_PJ!$K568,Resultados_Dic3!$D$3:$D$99980,Produccion_PJ!$K$448,Resultados_Dic3!$E$3:$E$99980,Produccion_PJ!$J568,Resultados_Dic3!$A$3:$A$99980,Produccion_PJ!$H568)</f>
        <v>0</v>
      </c>
      <c r="AQ568" s="21">
        <f>+SUMIFS(Resultados_Dic3!AM$3:AM$99980,Resultados_Dic3!$F$3:$F$99980,Produccion_PJ!$K568,Resultados_Dic3!$D$3:$D$99980,Produccion_PJ!$K$448,Resultados_Dic3!$E$3:$E$99980,Produccion_PJ!$J568,Resultados_Dic3!$A$3:$A$99980,Produccion_PJ!$H568)</f>
        <v>0</v>
      </c>
    </row>
    <row r="569" spans="1:47" x14ac:dyDescent="0.25">
      <c r="H569" s="17" t="str">
        <f t="shared" ref="H569:H574" si="1194">+$H$1</f>
        <v>DIC5</v>
      </c>
      <c r="J569" s="24" t="s">
        <v>73</v>
      </c>
      <c r="K569" s="54" t="s">
        <v>472</v>
      </c>
      <c r="L569" s="21">
        <f>+SUMIFS(Resultados_Dic3!H$3:H$99980,Resultados_Dic3!$F$3:$F$99980,Produccion_PJ!$K569,Resultados_Dic3!$D$3:$D$99980,Produccion_PJ!$K$448,Resultados_Dic3!$E$3:$E$99980,Produccion_PJ!$J569,Resultados_Dic3!$A$3:$A$99980,Produccion_PJ!$H569)</f>
        <v>0</v>
      </c>
      <c r="M569" s="21">
        <f>+SUMIFS(Resultados_Dic3!I$3:I$99980,Resultados_Dic3!$F$3:$F$99980,Produccion_PJ!$K569,Resultados_Dic3!$D$3:$D$99980,Produccion_PJ!$K$448,Resultados_Dic3!$E$3:$E$99980,Produccion_PJ!$J569,Resultados_Dic3!$A$3:$A$99980,Produccion_PJ!$H569)</f>
        <v>0</v>
      </c>
      <c r="N569" s="21">
        <f>+SUMIFS(Resultados_Dic3!J$3:J$99980,Resultados_Dic3!$F$3:$F$99980,Produccion_PJ!$K569,Resultados_Dic3!$D$3:$D$99980,Produccion_PJ!$K$448,Resultados_Dic3!$E$3:$E$99980,Produccion_PJ!$J569,Resultados_Dic3!$A$3:$A$99980,Produccion_PJ!$H569)</f>
        <v>0</v>
      </c>
      <c r="O569" s="21">
        <f>+SUMIFS(Resultados_Dic3!K$3:K$99980,Resultados_Dic3!$F$3:$F$99980,Produccion_PJ!$K569,Resultados_Dic3!$D$3:$D$99980,Produccion_PJ!$K$448,Resultados_Dic3!$E$3:$E$99980,Produccion_PJ!$J569,Resultados_Dic3!$A$3:$A$99980,Produccion_PJ!$H569)</f>
        <v>0</v>
      </c>
      <c r="P569" s="21">
        <f>+SUMIFS(Resultados_Dic3!L$3:L$99980,Resultados_Dic3!$F$3:$F$99980,Produccion_PJ!$K569,Resultados_Dic3!$D$3:$D$99980,Produccion_PJ!$K$448,Resultados_Dic3!$E$3:$E$99980,Produccion_PJ!$J569,Resultados_Dic3!$A$3:$A$99980,Produccion_PJ!$H569)</f>
        <v>0</v>
      </c>
      <c r="Q569" s="21">
        <f>+SUMIFS(Resultados_Dic3!M$3:M$99980,Resultados_Dic3!$F$3:$F$99980,Produccion_PJ!$K569,Resultados_Dic3!$D$3:$D$99980,Produccion_PJ!$K$448,Resultados_Dic3!$E$3:$E$99980,Produccion_PJ!$J569,Resultados_Dic3!$A$3:$A$99980,Produccion_PJ!$H569)</f>
        <v>0</v>
      </c>
      <c r="R569" s="21">
        <f>+SUMIFS(Resultados_Dic3!N$3:N$99980,Resultados_Dic3!$F$3:$F$99980,Produccion_PJ!$K569,Resultados_Dic3!$D$3:$D$99980,Produccion_PJ!$K$448,Resultados_Dic3!$E$3:$E$99980,Produccion_PJ!$J569,Resultados_Dic3!$A$3:$A$99980,Produccion_PJ!$H569)</f>
        <v>0</v>
      </c>
      <c r="S569" s="21">
        <f>+SUMIFS(Resultados_Dic3!O$3:O$99980,Resultados_Dic3!$F$3:$F$99980,Produccion_PJ!$K569,Resultados_Dic3!$D$3:$D$99980,Produccion_PJ!$K$448,Resultados_Dic3!$E$3:$E$99980,Produccion_PJ!$J569,Resultados_Dic3!$A$3:$A$99980,Produccion_PJ!$H569)</f>
        <v>0</v>
      </c>
      <c r="T569" s="21">
        <f>+SUMIFS(Resultados_Dic3!P$3:P$99980,Resultados_Dic3!$F$3:$F$99980,Produccion_PJ!$K569,Resultados_Dic3!$D$3:$D$99980,Produccion_PJ!$K$448,Resultados_Dic3!$E$3:$E$99980,Produccion_PJ!$J569,Resultados_Dic3!$A$3:$A$99980,Produccion_PJ!$H569)</f>
        <v>0</v>
      </c>
      <c r="U569" s="21">
        <f>+SUMIFS(Resultados_Dic3!Q$3:Q$99980,Resultados_Dic3!$F$3:$F$99980,Produccion_PJ!$K569,Resultados_Dic3!$D$3:$D$99980,Produccion_PJ!$K$448,Resultados_Dic3!$E$3:$E$99980,Produccion_PJ!$J569,Resultados_Dic3!$A$3:$A$99980,Produccion_PJ!$H569)</f>
        <v>0</v>
      </c>
      <c r="V569" s="21">
        <f>+SUMIFS(Resultados_Dic3!R$3:R$99980,Resultados_Dic3!$F$3:$F$99980,Produccion_PJ!$K569,Resultados_Dic3!$D$3:$D$99980,Produccion_PJ!$K$448,Resultados_Dic3!$E$3:$E$99980,Produccion_PJ!$J569,Resultados_Dic3!$A$3:$A$99980,Produccion_PJ!$H569)</f>
        <v>0</v>
      </c>
      <c r="W569" s="21">
        <f>+SUMIFS(Resultados_Dic3!S$3:S$99980,Resultados_Dic3!$F$3:$F$99980,Produccion_PJ!$K569,Resultados_Dic3!$D$3:$D$99980,Produccion_PJ!$K$448,Resultados_Dic3!$E$3:$E$99980,Produccion_PJ!$J569,Resultados_Dic3!$A$3:$A$99980,Produccion_PJ!$H569)</f>
        <v>0</v>
      </c>
      <c r="X569" s="21">
        <f>+SUMIFS(Resultados_Dic3!T$3:T$99980,Resultados_Dic3!$F$3:$F$99980,Produccion_PJ!$K569,Resultados_Dic3!$D$3:$D$99980,Produccion_PJ!$K$448,Resultados_Dic3!$E$3:$E$99980,Produccion_PJ!$J569,Resultados_Dic3!$A$3:$A$99980,Produccion_PJ!$H569)</f>
        <v>0</v>
      </c>
      <c r="Y569" s="21">
        <f>+SUMIFS(Resultados_Dic3!U$3:U$99980,Resultados_Dic3!$F$3:$F$99980,Produccion_PJ!$K569,Resultados_Dic3!$D$3:$D$99980,Produccion_PJ!$K$448,Resultados_Dic3!$E$3:$E$99980,Produccion_PJ!$J569,Resultados_Dic3!$A$3:$A$99980,Produccion_PJ!$H569)</f>
        <v>0</v>
      </c>
      <c r="Z569" s="21">
        <f>+SUMIFS(Resultados_Dic3!V$3:V$99980,Resultados_Dic3!$F$3:$F$99980,Produccion_PJ!$K569,Resultados_Dic3!$D$3:$D$99980,Produccion_PJ!$K$448,Resultados_Dic3!$E$3:$E$99980,Produccion_PJ!$J569,Resultados_Dic3!$A$3:$A$99980,Produccion_PJ!$H569)</f>
        <v>0</v>
      </c>
      <c r="AA569" s="21">
        <f>+SUMIFS(Resultados_Dic3!W$3:W$99980,Resultados_Dic3!$F$3:$F$99980,Produccion_PJ!$K569,Resultados_Dic3!$D$3:$D$99980,Produccion_PJ!$K$448,Resultados_Dic3!$E$3:$E$99980,Produccion_PJ!$J569,Resultados_Dic3!$A$3:$A$99980,Produccion_PJ!$H569)</f>
        <v>0</v>
      </c>
      <c r="AB569" s="21">
        <f>+SUMIFS(Resultados_Dic3!X$3:X$99980,Resultados_Dic3!$F$3:$F$99980,Produccion_PJ!$K569,Resultados_Dic3!$D$3:$D$99980,Produccion_PJ!$K$448,Resultados_Dic3!$E$3:$E$99980,Produccion_PJ!$J569,Resultados_Dic3!$A$3:$A$99980,Produccion_PJ!$H569)</f>
        <v>0</v>
      </c>
      <c r="AC569" s="21">
        <f>+SUMIFS(Resultados_Dic3!Y$3:Y$99980,Resultados_Dic3!$F$3:$F$99980,Produccion_PJ!$K569,Resultados_Dic3!$D$3:$D$99980,Produccion_PJ!$K$448,Resultados_Dic3!$E$3:$E$99980,Produccion_PJ!$J569,Resultados_Dic3!$A$3:$A$99980,Produccion_PJ!$H569)</f>
        <v>0</v>
      </c>
      <c r="AD569" s="21">
        <f>+SUMIFS(Resultados_Dic3!Z$3:Z$99980,Resultados_Dic3!$F$3:$F$99980,Produccion_PJ!$K569,Resultados_Dic3!$D$3:$D$99980,Produccion_PJ!$K$448,Resultados_Dic3!$E$3:$E$99980,Produccion_PJ!$J569,Resultados_Dic3!$A$3:$A$99980,Produccion_PJ!$H569)</f>
        <v>0</v>
      </c>
      <c r="AE569" s="21">
        <f>+SUMIFS(Resultados_Dic3!AA$3:AA$99980,Resultados_Dic3!$F$3:$F$99980,Produccion_PJ!$K569,Resultados_Dic3!$D$3:$D$99980,Produccion_PJ!$K$448,Resultados_Dic3!$E$3:$E$99980,Produccion_PJ!$J569,Resultados_Dic3!$A$3:$A$99980,Produccion_PJ!$H569)</f>
        <v>0</v>
      </c>
      <c r="AF569" s="21">
        <f>+SUMIFS(Resultados_Dic3!AB$3:AB$99980,Resultados_Dic3!$F$3:$F$99980,Produccion_PJ!$K569,Resultados_Dic3!$D$3:$D$99980,Produccion_PJ!$K$448,Resultados_Dic3!$E$3:$E$99980,Produccion_PJ!$J569,Resultados_Dic3!$A$3:$A$99980,Produccion_PJ!$H569)</f>
        <v>0</v>
      </c>
      <c r="AG569" s="21">
        <f>+SUMIFS(Resultados_Dic3!AC$3:AC$99980,Resultados_Dic3!$F$3:$F$99980,Produccion_PJ!$K569,Resultados_Dic3!$D$3:$D$99980,Produccion_PJ!$K$448,Resultados_Dic3!$E$3:$E$99980,Produccion_PJ!$J569,Resultados_Dic3!$A$3:$A$99980,Produccion_PJ!$H569)</f>
        <v>0</v>
      </c>
      <c r="AH569" s="21">
        <f>+SUMIFS(Resultados_Dic3!AD$3:AD$99980,Resultados_Dic3!$F$3:$F$99980,Produccion_PJ!$K569,Resultados_Dic3!$D$3:$D$99980,Produccion_PJ!$K$448,Resultados_Dic3!$E$3:$E$99980,Produccion_PJ!$J569,Resultados_Dic3!$A$3:$A$99980,Produccion_PJ!$H569)</f>
        <v>0</v>
      </c>
      <c r="AI569" s="21">
        <f>+SUMIFS(Resultados_Dic3!AE$3:AE$99980,Resultados_Dic3!$F$3:$F$99980,Produccion_PJ!$K569,Resultados_Dic3!$D$3:$D$99980,Produccion_PJ!$K$448,Resultados_Dic3!$E$3:$E$99980,Produccion_PJ!$J569,Resultados_Dic3!$A$3:$A$99980,Produccion_PJ!$H569)</f>
        <v>0</v>
      </c>
      <c r="AJ569" s="21">
        <f>+SUMIFS(Resultados_Dic3!AF$3:AF$99980,Resultados_Dic3!$F$3:$F$99980,Produccion_PJ!$K569,Resultados_Dic3!$D$3:$D$99980,Produccion_PJ!$K$448,Resultados_Dic3!$E$3:$E$99980,Produccion_PJ!$J569,Resultados_Dic3!$A$3:$A$99980,Produccion_PJ!$H569)</f>
        <v>0</v>
      </c>
      <c r="AK569" s="21">
        <f>+SUMIFS(Resultados_Dic3!AG$3:AG$99980,Resultados_Dic3!$F$3:$F$99980,Produccion_PJ!$K569,Resultados_Dic3!$D$3:$D$99980,Produccion_PJ!$K$448,Resultados_Dic3!$E$3:$E$99980,Produccion_PJ!$J569,Resultados_Dic3!$A$3:$A$99980,Produccion_PJ!$H569)</f>
        <v>0</v>
      </c>
      <c r="AL569" s="21">
        <f>+SUMIFS(Resultados_Dic3!AH$3:AH$99980,Resultados_Dic3!$F$3:$F$99980,Produccion_PJ!$K569,Resultados_Dic3!$D$3:$D$99980,Produccion_PJ!$K$448,Resultados_Dic3!$E$3:$E$99980,Produccion_PJ!$J569,Resultados_Dic3!$A$3:$A$99980,Produccion_PJ!$H569)</f>
        <v>0</v>
      </c>
      <c r="AM569" s="21">
        <f>+SUMIFS(Resultados_Dic3!AI$3:AI$99980,Resultados_Dic3!$F$3:$F$99980,Produccion_PJ!$K569,Resultados_Dic3!$D$3:$D$99980,Produccion_PJ!$K$448,Resultados_Dic3!$E$3:$E$99980,Produccion_PJ!$J569,Resultados_Dic3!$A$3:$A$99980,Produccion_PJ!$H569)</f>
        <v>0</v>
      </c>
      <c r="AN569" s="21">
        <f>+SUMIFS(Resultados_Dic3!AJ$3:AJ$99980,Resultados_Dic3!$F$3:$F$99980,Produccion_PJ!$K569,Resultados_Dic3!$D$3:$D$99980,Produccion_PJ!$K$448,Resultados_Dic3!$E$3:$E$99980,Produccion_PJ!$J569,Resultados_Dic3!$A$3:$A$99980,Produccion_PJ!$H569)</f>
        <v>0</v>
      </c>
      <c r="AO569" s="21">
        <f>+SUMIFS(Resultados_Dic3!AK$3:AK$99980,Resultados_Dic3!$F$3:$F$99980,Produccion_PJ!$K569,Resultados_Dic3!$D$3:$D$99980,Produccion_PJ!$K$448,Resultados_Dic3!$E$3:$E$99980,Produccion_PJ!$J569,Resultados_Dic3!$A$3:$A$99980,Produccion_PJ!$H569)</f>
        <v>0</v>
      </c>
      <c r="AP569" s="21">
        <f>+SUMIFS(Resultados_Dic3!AL$3:AL$99980,Resultados_Dic3!$F$3:$F$99980,Produccion_PJ!$K569,Resultados_Dic3!$D$3:$D$99980,Produccion_PJ!$K$448,Resultados_Dic3!$E$3:$E$99980,Produccion_PJ!$J569,Resultados_Dic3!$A$3:$A$99980,Produccion_PJ!$H569)</f>
        <v>0</v>
      </c>
      <c r="AQ569" s="21">
        <f>+SUMIFS(Resultados_Dic3!AM$3:AM$99980,Resultados_Dic3!$F$3:$F$99980,Produccion_PJ!$K569,Resultados_Dic3!$D$3:$D$99980,Produccion_PJ!$K$448,Resultados_Dic3!$E$3:$E$99980,Produccion_PJ!$J569,Resultados_Dic3!$A$3:$A$99980,Produccion_PJ!$H569)</f>
        <v>0</v>
      </c>
    </row>
    <row r="570" spans="1:47" x14ac:dyDescent="0.25">
      <c r="H570" s="17" t="str">
        <f t="shared" si="1194"/>
        <v>DIC5</v>
      </c>
      <c r="J570" s="24"/>
      <c r="K570" s="54"/>
      <c r="L570" s="21">
        <f>+SUMIFS(Resultados_Dic3!H$3:H$99980,Resultados_Dic3!$F$3:$F$99980,Produccion_PJ!$K570,Resultados_Dic3!$D$3:$D$99980,Produccion_PJ!$K$448,Resultados_Dic3!$E$3:$E$99980,Produccion_PJ!$J570,Resultados_Dic3!$A$3:$A$99980,Produccion_PJ!$H570)</f>
        <v>0</v>
      </c>
      <c r="M570" s="21">
        <f>+SUMIFS(Resultados_Dic3!I$3:I$99980,Resultados_Dic3!$F$3:$F$99980,Produccion_PJ!$K570,Resultados_Dic3!$D$3:$D$99980,Produccion_PJ!$K$448,Resultados_Dic3!$E$3:$E$99980,Produccion_PJ!$J570,Resultados_Dic3!$A$3:$A$99980,Produccion_PJ!$H570)</f>
        <v>0</v>
      </c>
      <c r="N570" s="21">
        <f>+SUMIFS(Resultados_Dic3!J$3:J$99980,Resultados_Dic3!$F$3:$F$99980,Produccion_PJ!$K570,Resultados_Dic3!$D$3:$D$99980,Produccion_PJ!$K$448,Resultados_Dic3!$E$3:$E$99980,Produccion_PJ!$J570,Resultados_Dic3!$A$3:$A$99980,Produccion_PJ!$H570)</f>
        <v>0</v>
      </c>
      <c r="O570" s="21">
        <f>+SUMIFS(Resultados_Dic3!K$3:K$99980,Resultados_Dic3!$F$3:$F$99980,Produccion_PJ!$K570,Resultados_Dic3!$D$3:$D$99980,Produccion_PJ!$K$448,Resultados_Dic3!$E$3:$E$99980,Produccion_PJ!$J570,Resultados_Dic3!$A$3:$A$99980,Produccion_PJ!$H570)</f>
        <v>0</v>
      </c>
      <c r="P570" s="21">
        <f>+SUMIFS(Resultados_Dic3!L$3:L$99980,Resultados_Dic3!$F$3:$F$99980,Produccion_PJ!$K570,Resultados_Dic3!$D$3:$D$99980,Produccion_PJ!$K$448,Resultados_Dic3!$E$3:$E$99980,Produccion_PJ!$J570,Resultados_Dic3!$A$3:$A$99980,Produccion_PJ!$H570)</f>
        <v>0</v>
      </c>
      <c r="Q570" s="21">
        <f>+SUMIFS(Resultados_Dic3!M$3:M$99980,Resultados_Dic3!$F$3:$F$99980,Produccion_PJ!$K570,Resultados_Dic3!$D$3:$D$99980,Produccion_PJ!$K$448,Resultados_Dic3!$E$3:$E$99980,Produccion_PJ!$J570,Resultados_Dic3!$A$3:$A$99980,Produccion_PJ!$H570)</f>
        <v>0</v>
      </c>
      <c r="R570" s="21">
        <f>+SUMIFS(Resultados_Dic3!N$3:N$99980,Resultados_Dic3!$F$3:$F$99980,Produccion_PJ!$K570,Resultados_Dic3!$D$3:$D$99980,Produccion_PJ!$K$448,Resultados_Dic3!$E$3:$E$99980,Produccion_PJ!$J570,Resultados_Dic3!$A$3:$A$99980,Produccion_PJ!$H570)</f>
        <v>0</v>
      </c>
      <c r="S570" s="21">
        <f>+SUMIFS(Resultados_Dic3!O$3:O$99980,Resultados_Dic3!$F$3:$F$99980,Produccion_PJ!$K570,Resultados_Dic3!$D$3:$D$99980,Produccion_PJ!$K$448,Resultados_Dic3!$E$3:$E$99980,Produccion_PJ!$J570,Resultados_Dic3!$A$3:$A$99980,Produccion_PJ!$H570)</f>
        <v>0</v>
      </c>
      <c r="T570" s="21">
        <f>+SUMIFS(Resultados_Dic3!P$3:P$99980,Resultados_Dic3!$F$3:$F$99980,Produccion_PJ!$K570,Resultados_Dic3!$D$3:$D$99980,Produccion_PJ!$K$448,Resultados_Dic3!$E$3:$E$99980,Produccion_PJ!$J570,Resultados_Dic3!$A$3:$A$99980,Produccion_PJ!$H570)</f>
        <v>0</v>
      </c>
      <c r="U570" s="21">
        <f>+SUMIFS(Resultados_Dic3!Q$3:Q$99980,Resultados_Dic3!$F$3:$F$99980,Produccion_PJ!$K570,Resultados_Dic3!$D$3:$D$99980,Produccion_PJ!$K$448,Resultados_Dic3!$E$3:$E$99980,Produccion_PJ!$J570,Resultados_Dic3!$A$3:$A$99980,Produccion_PJ!$H570)</f>
        <v>0</v>
      </c>
      <c r="V570" s="21">
        <f>+SUMIFS(Resultados_Dic3!R$3:R$99980,Resultados_Dic3!$F$3:$F$99980,Produccion_PJ!$K570,Resultados_Dic3!$D$3:$D$99980,Produccion_PJ!$K$448,Resultados_Dic3!$E$3:$E$99980,Produccion_PJ!$J570,Resultados_Dic3!$A$3:$A$99980,Produccion_PJ!$H570)</f>
        <v>0</v>
      </c>
      <c r="W570" s="21">
        <f>+SUMIFS(Resultados_Dic3!S$3:S$99980,Resultados_Dic3!$F$3:$F$99980,Produccion_PJ!$K570,Resultados_Dic3!$D$3:$D$99980,Produccion_PJ!$K$448,Resultados_Dic3!$E$3:$E$99980,Produccion_PJ!$J570,Resultados_Dic3!$A$3:$A$99980,Produccion_PJ!$H570)</f>
        <v>0</v>
      </c>
      <c r="X570" s="21">
        <f>+SUMIFS(Resultados_Dic3!T$3:T$99980,Resultados_Dic3!$F$3:$F$99980,Produccion_PJ!$K570,Resultados_Dic3!$D$3:$D$99980,Produccion_PJ!$K$448,Resultados_Dic3!$E$3:$E$99980,Produccion_PJ!$J570,Resultados_Dic3!$A$3:$A$99980,Produccion_PJ!$H570)</f>
        <v>0</v>
      </c>
      <c r="Y570" s="21">
        <f>+SUMIFS(Resultados_Dic3!U$3:U$99980,Resultados_Dic3!$F$3:$F$99980,Produccion_PJ!$K570,Resultados_Dic3!$D$3:$D$99980,Produccion_PJ!$K$448,Resultados_Dic3!$E$3:$E$99980,Produccion_PJ!$J570,Resultados_Dic3!$A$3:$A$99980,Produccion_PJ!$H570)</f>
        <v>0</v>
      </c>
      <c r="Z570" s="21">
        <f>+SUMIFS(Resultados_Dic3!V$3:V$99980,Resultados_Dic3!$F$3:$F$99980,Produccion_PJ!$K570,Resultados_Dic3!$D$3:$D$99980,Produccion_PJ!$K$448,Resultados_Dic3!$E$3:$E$99980,Produccion_PJ!$J570,Resultados_Dic3!$A$3:$A$99980,Produccion_PJ!$H570)</f>
        <v>0</v>
      </c>
      <c r="AA570" s="21">
        <f>+SUMIFS(Resultados_Dic3!W$3:W$99980,Resultados_Dic3!$F$3:$F$99980,Produccion_PJ!$K570,Resultados_Dic3!$D$3:$D$99980,Produccion_PJ!$K$448,Resultados_Dic3!$E$3:$E$99980,Produccion_PJ!$J570,Resultados_Dic3!$A$3:$A$99980,Produccion_PJ!$H570)</f>
        <v>0</v>
      </c>
      <c r="AB570" s="21">
        <f>+SUMIFS(Resultados_Dic3!X$3:X$99980,Resultados_Dic3!$F$3:$F$99980,Produccion_PJ!$K570,Resultados_Dic3!$D$3:$D$99980,Produccion_PJ!$K$448,Resultados_Dic3!$E$3:$E$99980,Produccion_PJ!$J570,Resultados_Dic3!$A$3:$A$99980,Produccion_PJ!$H570)</f>
        <v>0</v>
      </c>
      <c r="AC570" s="21">
        <f>+SUMIFS(Resultados_Dic3!Y$3:Y$99980,Resultados_Dic3!$F$3:$F$99980,Produccion_PJ!$K570,Resultados_Dic3!$D$3:$D$99980,Produccion_PJ!$K$448,Resultados_Dic3!$E$3:$E$99980,Produccion_PJ!$J570,Resultados_Dic3!$A$3:$A$99980,Produccion_PJ!$H570)</f>
        <v>0</v>
      </c>
      <c r="AD570" s="21">
        <f>+SUMIFS(Resultados_Dic3!Z$3:Z$99980,Resultados_Dic3!$F$3:$F$99980,Produccion_PJ!$K570,Resultados_Dic3!$D$3:$D$99980,Produccion_PJ!$K$448,Resultados_Dic3!$E$3:$E$99980,Produccion_PJ!$J570,Resultados_Dic3!$A$3:$A$99980,Produccion_PJ!$H570)</f>
        <v>0</v>
      </c>
      <c r="AE570" s="21">
        <f>+SUMIFS(Resultados_Dic3!AA$3:AA$99980,Resultados_Dic3!$F$3:$F$99980,Produccion_PJ!$K570,Resultados_Dic3!$D$3:$D$99980,Produccion_PJ!$K$448,Resultados_Dic3!$E$3:$E$99980,Produccion_PJ!$J570,Resultados_Dic3!$A$3:$A$99980,Produccion_PJ!$H570)</f>
        <v>0</v>
      </c>
      <c r="AF570" s="21">
        <f>+SUMIFS(Resultados_Dic3!AB$3:AB$99980,Resultados_Dic3!$F$3:$F$99980,Produccion_PJ!$K570,Resultados_Dic3!$D$3:$D$99980,Produccion_PJ!$K$448,Resultados_Dic3!$E$3:$E$99980,Produccion_PJ!$J570,Resultados_Dic3!$A$3:$A$99980,Produccion_PJ!$H570)</f>
        <v>0</v>
      </c>
      <c r="AG570" s="21">
        <f>+SUMIFS(Resultados_Dic3!AC$3:AC$99980,Resultados_Dic3!$F$3:$F$99980,Produccion_PJ!$K570,Resultados_Dic3!$D$3:$D$99980,Produccion_PJ!$K$448,Resultados_Dic3!$E$3:$E$99980,Produccion_PJ!$J570,Resultados_Dic3!$A$3:$A$99980,Produccion_PJ!$H570)</f>
        <v>0</v>
      </c>
      <c r="AH570" s="21">
        <f>+SUMIFS(Resultados_Dic3!AD$3:AD$99980,Resultados_Dic3!$F$3:$F$99980,Produccion_PJ!$K570,Resultados_Dic3!$D$3:$D$99980,Produccion_PJ!$K$448,Resultados_Dic3!$E$3:$E$99980,Produccion_PJ!$J570,Resultados_Dic3!$A$3:$A$99980,Produccion_PJ!$H570)</f>
        <v>0</v>
      </c>
      <c r="AI570" s="21">
        <f>+SUMIFS(Resultados_Dic3!AE$3:AE$99980,Resultados_Dic3!$F$3:$F$99980,Produccion_PJ!$K570,Resultados_Dic3!$D$3:$D$99980,Produccion_PJ!$K$448,Resultados_Dic3!$E$3:$E$99980,Produccion_PJ!$J570,Resultados_Dic3!$A$3:$A$99980,Produccion_PJ!$H570)</f>
        <v>0</v>
      </c>
      <c r="AJ570" s="21">
        <f>+SUMIFS(Resultados_Dic3!AF$3:AF$99980,Resultados_Dic3!$F$3:$F$99980,Produccion_PJ!$K570,Resultados_Dic3!$D$3:$D$99980,Produccion_PJ!$K$448,Resultados_Dic3!$E$3:$E$99980,Produccion_PJ!$J570,Resultados_Dic3!$A$3:$A$99980,Produccion_PJ!$H570)</f>
        <v>0</v>
      </c>
      <c r="AK570" s="21">
        <f>+SUMIFS(Resultados_Dic3!AG$3:AG$99980,Resultados_Dic3!$F$3:$F$99980,Produccion_PJ!$K570,Resultados_Dic3!$D$3:$D$99980,Produccion_PJ!$K$448,Resultados_Dic3!$E$3:$E$99980,Produccion_PJ!$J570,Resultados_Dic3!$A$3:$A$99980,Produccion_PJ!$H570)</f>
        <v>0</v>
      </c>
      <c r="AL570" s="21">
        <f>+SUMIFS(Resultados_Dic3!AH$3:AH$99980,Resultados_Dic3!$F$3:$F$99980,Produccion_PJ!$K570,Resultados_Dic3!$D$3:$D$99980,Produccion_PJ!$K$448,Resultados_Dic3!$E$3:$E$99980,Produccion_PJ!$J570,Resultados_Dic3!$A$3:$A$99980,Produccion_PJ!$H570)</f>
        <v>0</v>
      </c>
      <c r="AM570" s="21">
        <f>+SUMIFS(Resultados_Dic3!AI$3:AI$99980,Resultados_Dic3!$F$3:$F$99980,Produccion_PJ!$K570,Resultados_Dic3!$D$3:$D$99980,Produccion_PJ!$K$448,Resultados_Dic3!$E$3:$E$99980,Produccion_PJ!$J570,Resultados_Dic3!$A$3:$A$99980,Produccion_PJ!$H570)</f>
        <v>0</v>
      </c>
      <c r="AN570" s="21">
        <f>+SUMIFS(Resultados_Dic3!AJ$3:AJ$99980,Resultados_Dic3!$F$3:$F$99980,Produccion_PJ!$K570,Resultados_Dic3!$D$3:$D$99980,Produccion_PJ!$K$448,Resultados_Dic3!$E$3:$E$99980,Produccion_PJ!$J570,Resultados_Dic3!$A$3:$A$99980,Produccion_PJ!$H570)</f>
        <v>0</v>
      </c>
      <c r="AO570" s="21">
        <f>+SUMIFS(Resultados_Dic3!AK$3:AK$99980,Resultados_Dic3!$F$3:$F$99980,Produccion_PJ!$K570,Resultados_Dic3!$D$3:$D$99980,Produccion_PJ!$K$448,Resultados_Dic3!$E$3:$E$99980,Produccion_PJ!$J570,Resultados_Dic3!$A$3:$A$99980,Produccion_PJ!$H570)</f>
        <v>0</v>
      </c>
      <c r="AP570" s="21">
        <f>+SUMIFS(Resultados_Dic3!AL$3:AL$99980,Resultados_Dic3!$F$3:$F$99980,Produccion_PJ!$K570,Resultados_Dic3!$D$3:$D$99980,Produccion_PJ!$K$448,Resultados_Dic3!$E$3:$E$99980,Produccion_PJ!$J570,Resultados_Dic3!$A$3:$A$99980,Produccion_PJ!$H570)</f>
        <v>0</v>
      </c>
      <c r="AQ570" s="21">
        <f>+SUMIFS(Resultados_Dic3!AM$3:AM$99980,Resultados_Dic3!$F$3:$F$99980,Produccion_PJ!$K570,Resultados_Dic3!$D$3:$D$99980,Produccion_PJ!$K$448,Resultados_Dic3!$E$3:$E$99980,Produccion_PJ!$J570,Resultados_Dic3!$A$3:$A$99980,Produccion_PJ!$H570)</f>
        <v>0</v>
      </c>
    </row>
    <row r="571" spans="1:47" x14ac:dyDescent="0.25">
      <c r="H571" s="17" t="str">
        <f t="shared" si="1194"/>
        <v>DIC5</v>
      </c>
      <c r="J571" s="24" t="s">
        <v>74</v>
      </c>
      <c r="K571" s="54" t="s">
        <v>473</v>
      </c>
      <c r="L571" s="21">
        <f>+SUMIFS(Resultados_Dic3!H$3:H$99980,Resultados_Dic3!$F$3:$F$99980,Produccion_PJ!$K571,Resultados_Dic3!$D$3:$D$99980,Produccion_PJ!$K$448,Resultados_Dic3!$E$3:$E$99980,Produccion_PJ!$J571,Resultados_Dic3!$A$3:$A$99980,Produccion_PJ!$H571)</f>
        <v>0</v>
      </c>
      <c r="M571" s="21">
        <f>+SUMIFS(Resultados_Dic3!I$3:I$99980,Resultados_Dic3!$F$3:$F$99980,Produccion_PJ!$K571,Resultados_Dic3!$D$3:$D$99980,Produccion_PJ!$K$448,Resultados_Dic3!$E$3:$E$99980,Produccion_PJ!$J571,Resultados_Dic3!$A$3:$A$99980,Produccion_PJ!$H571)</f>
        <v>0</v>
      </c>
      <c r="N571" s="21">
        <f>+SUMIFS(Resultados_Dic3!J$3:J$99980,Resultados_Dic3!$F$3:$F$99980,Produccion_PJ!$K571,Resultados_Dic3!$D$3:$D$99980,Produccion_PJ!$K$448,Resultados_Dic3!$E$3:$E$99980,Produccion_PJ!$J571,Resultados_Dic3!$A$3:$A$99980,Produccion_PJ!$H571)</f>
        <v>0</v>
      </c>
      <c r="O571" s="21">
        <f>+SUMIFS(Resultados_Dic3!K$3:K$99980,Resultados_Dic3!$F$3:$F$99980,Produccion_PJ!$K571,Resultados_Dic3!$D$3:$D$99980,Produccion_PJ!$K$448,Resultados_Dic3!$E$3:$E$99980,Produccion_PJ!$J571,Resultados_Dic3!$A$3:$A$99980,Produccion_PJ!$H571)</f>
        <v>0</v>
      </c>
      <c r="P571" s="21">
        <f>+SUMIFS(Resultados_Dic3!L$3:L$99980,Resultados_Dic3!$F$3:$F$99980,Produccion_PJ!$K571,Resultados_Dic3!$D$3:$D$99980,Produccion_PJ!$K$448,Resultados_Dic3!$E$3:$E$99980,Produccion_PJ!$J571,Resultados_Dic3!$A$3:$A$99980,Produccion_PJ!$H571)</f>
        <v>0</v>
      </c>
      <c r="Q571" s="21">
        <f>+SUMIFS(Resultados_Dic3!M$3:M$99980,Resultados_Dic3!$F$3:$F$99980,Produccion_PJ!$K571,Resultados_Dic3!$D$3:$D$99980,Produccion_PJ!$K$448,Resultados_Dic3!$E$3:$E$99980,Produccion_PJ!$J571,Resultados_Dic3!$A$3:$A$99980,Produccion_PJ!$H571)</f>
        <v>0</v>
      </c>
      <c r="R571" s="21">
        <f>+SUMIFS(Resultados_Dic3!N$3:N$99980,Resultados_Dic3!$F$3:$F$99980,Produccion_PJ!$K571,Resultados_Dic3!$D$3:$D$99980,Produccion_PJ!$K$448,Resultados_Dic3!$E$3:$E$99980,Produccion_PJ!$J571,Resultados_Dic3!$A$3:$A$99980,Produccion_PJ!$H571)</f>
        <v>0</v>
      </c>
      <c r="S571" s="21">
        <f>+SUMIFS(Resultados_Dic3!O$3:O$99980,Resultados_Dic3!$F$3:$F$99980,Produccion_PJ!$K571,Resultados_Dic3!$D$3:$D$99980,Produccion_PJ!$K$448,Resultados_Dic3!$E$3:$E$99980,Produccion_PJ!$J571,Resultados_Dic3!$A$3:$A$99980,Produccion_PJ!$H571)</f>
        <v>0</v>
      </c>
      <c r="T571" s="21">
        <f>+SUMIFS(Resultados_Dic3!P$3:P$99980,Resultados_Dic3!$F$3:$F$99980,Produccion_PJ!$K571,Resultados_Dic3!$D$3:$D$99980,Produccion_PJ!$K$448,Resultados_Dic3!$E$3:$E$99980,Produccion_PJ!$J571,Resultados_Dic3!$A$3:$A$99980,Produccion_PJ!$H571)</f>
        <v>0</v>
      </c>
      <c r="U571" s="21">
        <f>+SUMIFS(Resultados_Dic3!Q$3:Q$99980,Resultados_Dic3!$F$3:$F$99980,Produccion_PJ!$K571,Resultados_Dic3!$D$3:$D$99980,Produccion_PJ!$K$448,Resultados_Dic3!$E$3:$E$99980,Produccion_PJ!$J571,Resultados_Dic3!$A$3:$A$99980,Produccion_PJ!$H571)</f>
        <v>0</v>
      </c>
      <c r="V571" s="21">
        <f>+SUMIFS(Resultados_Dic3!R$3:R$99980,Resultados_Dic3!$F$3:$F$99980,Produccion_PJ!$K571,Resultados_Dic3!$D$3:$D$99980,Produccion_PJ!$K$448,Resultados_Dic3!$E$3:$E$99980,Produccion_PJ!$J571,Resultados_Dic3!$A$3:$A$99980,Produccion_PJ!$H571)</f>
        <v>0</v>
      </c>
      <c r="W571" s="21">
        <f>+SUMIFS(Resultados_Dic3!S$3:S$99980,Resultados_Dic3!$F$3:$F$99980,Produccion_PJ!$K571,Resultados_Dic3!$D$3:$D$99980,Produccion_PJ!$K$448,Resultados_Dic3!$E$3:$E$99980,Produccion_PJ!$J571,Resultados_Dic3!$A$3:$A$99980,Produccion_PJ!$H571)</f>
        <v>0</v>
      </c>
      <c r="X571" s="21">
        <f>+SUMIFS(Resultados_Dic3!T$3:T$99980,Resultados_Dic3!$F$3:$F$99980,Produccion_PJ!$K571,Resultados_Dic3!$D$3:$D$99980,Produccion_PJ!$K$448,Resultados_Dic3!$E$3:$E$99980,Produccion_PJ!$J571,Resultados_Dic3!$A$3:$A$99980,Produccion_PJ!$H571)</f>
        <v>0</v>
      </c>
      <c r="Y571" s="21">
        <f>+SUMIFS(Resultados_Dic3!U$3:U$99980,Resultados_Dic3!$F$3:$F$99980,Produccion_PJ!$K571,Resultados_Dic3!$D$3:$D$99980,Produccion_PJ!$K$448,Resultados_Dic3!$E$3:$E$99980,Produccion_PJ!$J571,Resultados_Dic3!$A$3:$A$99980,Produccion_PJ!$H571)</f>
        <v>0</v>
      </c>
      <c r="Z571" s="21">
        <f>+SUMIFS(Resultados_Dic3!V$3:V$99980,Resultados_Dic3!$F$3:$F$99980,Produccion_PJ!$K571,Resultados_Dic3!$D$3:$D$99980,Produccion_PJ!$K$448,Resultados_Dic3!$E$3:$E$99980,Produccion_PJ!$J571,Resultados_Dic3!$A$3:$A$99980,Produccion_PJ!$H571)</f>
        <v>0</v>
      </c>
      <c r="AA571" s="21">
        <f>+SUMIFS(Resultados_Dic3!W$3:W$99980,Resultados_Dic3!$F$3:$F$99980,Produccion_PJ!$K571,Resultados_Dic3!$D$3:$D$99980,Produccion_PJ!$K$448,Resultados_Dic3!$E$3:$E$99980,Produccion_PJ!$J571,Resultados_Dic3!$A$3:$A$99980,Produccion_PJ!$H571)</f>
        <v>0</v>
      </c>
      <c r="AB571" s="21">
        <f>+SUMIFS(Resultados_Dic3!X$3:X$99980,Resultados_Dic3!$F$3:$F$99980,Produccion_PJ!$K571,Resultados_Dic3!$D$3:$D$99980,Produccion_PJ!$K$448,Resultados_Dic3!$E$3:$E$99980,Produccion_PJ!$J571,Resultados_Dic3!$A$3:$A$99980,Produccion_PJ!$H571)</f>
        <v>0</v>
      </c>
      <c r="AC571" s="21">
        <f>+SUMIFS(Resultados_Dic3!Y$3:Y$99980,Resultados_Dic3!$F$3:$F$99980,Produccion_PJ!$K571,Resultados_Dic3!$D$3:$D$99980,Produccion_PJ!$K$448,Resultados_Dic3!$E$3:$E$99980,Produccion_PJ!$J571,Resultados_Dic3!$A$3:$A$99980,Produccion_PJ!$H571)</f>
        <v>0</v>
      </c>
      <c r="AD571" s="21">
        <f>+SUMIFS(Resultados_Dic3!Z$3:Z$99980,Resultados_Dic3!$F$3:$F$99980,Produccion_PJ!$K571,Resultados_Dic3!$D$3:$D$99980,Produccion_PJ!$K$448,Resultados_Dic3!$E$3:$E$99980,Produccion_PJ!$J571,Resultados_Dic3!$A$3:$A$99980,Produccion_PJ!$H571)</f>
        <v>0</v>
      </c>
      <c r="AE571" s="21">
        <f>+SUMIFS(Resultados_Dic3!AA$3:AA$99980,Resultados_Dic3!$F$3:$F$99980,Produccion_PJ!$K571,Resultados_Dic3!$D$3:$D$99980,Produccion_PJ!$K$448,Resultados_Dic3!$E$3:$E$99980,Produccion_PJ!$J571,Resultados_Dic3!$A$3:$A$99980,Produccion_PJ!$H571)</f>
        <v>0</v>
      </c>
      <c r="AF571" s="21">
        <f>+SUMIFS(Resultados_Dic3!AB$3:AB$99980,Resultados_Dic3!$F$3:$F$99980,Produccion_PJ!$K571,Resultados_Dic3!$D$3:$D$99980,Produccion_PJ!$K$448,Resultados_Dic3!$E$3:$E$99980,Produccion_PJ!$J571,Resultados_Dic3!$A$3:$A$99980,Produccion_PJ!$H571)</f>
        <v>0</v>
      </c>
      <c r="AG571" s="21">
        <f>+SUMIFS(Resultados_Dic3!AC$3:AC$99980,Resultados_Dic3!$F$3:$F$99980,Produccion_PJ!$K571,Resultados_Dic3!$D$3:$D$99980,Produccion_PJ!$K$448,Resultados_Dic3!$E$3:$E$99980,Produccion_PJ!$J571,Resultados_Dic3!$A$3:$A$99980,Produccion_PJ!$H571)</f>
        <v>0</v>
      </c>
      <c r="AH571" s="21">
        <f>+SUMIFS(Resultados_Dic3!AD$3:AD$99980,Resultados_Dic3!$F$3:$F$99980,Produccion_PJ!$K571,Resultados_Dic3!$D$3:$D$99980,Produccion_PJ!$K$448,Resultados_Dic3!$E$3:$E$99980,Produccion_PJ!$J571,Resultados_Dic3!$A$3:$A$99980,Produccion_PJ!$H571)</f>
        <v>0</v>
      </c>
      <c r="AI571" s="21">
        <f>+SUMIFS(Resultados_Dic3!AE$3:AE$99980,Resultados_Dic3!$F$3:$F$99980,Produccion_PJ!$K571,Resultados_Dic3!$D$3:$D$99980,Produccion_PJ!$K$448,Resultados_Dic3!$E$3:$E$99980,Produccion_PJ!$J571,Resultados_Dic3!$A$3:$A$99980,Produccion_PJ!$H571)</f>
        <v>0</v>
      </c>
      <c r="AJ571" s="21">
        <f>+SUMIFS(Resultados_Dic3!AF$3:AF$99980,Resultados_Dic3!$F$3:$F$99980,Produccion_PJ!$K571,Resultados_Dic3!$D$3:$D$99980,Produccion_PJ!$K$448,Resultados_Dic3!$E$3:$E$99980,Produccion_PJ!$J571,Resultados_Dic3!$A$3:$A$99980,Produccion_PJ!$H571)</f>
        <v>0</v>
      </c>
      <c r="AK571" s="21">
        <f>+SUMIFS(Resultados_Dic3!AG$3:AG$99980,Resultados_Dic3!$F$3:$F$99980,Produccion_PJ!$K571,Resultados_Dic3!$D$3:$D$99980,Produccion_PJ!$K$448,Resultados_Dic3!$E$3:$E$99980,Produccion_PJ!$J571,Resultados_Dic3!$A$3:$A$99980,Produccion_PJ!$H571)</f>
        <v>0</v>
      </c>
      <c r="AL571" s="21">
        <f>+SUMIFS(Resultados_Dic3!AH$3:AH$99980,Resultados_Dic3!$F$3:$F$99980,Produccion_PJ!$K571,Resultados_Dic3!$D$3:$D$99980,Produccion_PJ!$K$448,Resultados_Dic3!$E$3:$E$99980,Produccion_PJ!$J571,Resultados_Dic3!$A$3:$A$99980,Produccion_PJ!$H571)</f>
        <v>0</v>
      </c>
      <c r="AM571" s="21">
        <f>+SUMIFS(Resultados_Dic3!AI$3:AI$99980,Resultados_Dic3!$F$3:$F$99980,Produccion_PJ!$K571,Resultados_Dic3!$D$3:$D$99980,Produccion_PJ!$K$448,Resultados_Dic3!$E$3:$E$99980,Produccion_PJ!$J571,Resultados_Dic3!$A$3:$A$99980,Produccion_PJ!$H571)</f>
        <v>0</v>
      </c>
      <c r="AN571" s="21">
        <f>+SUMIFS(Resultados_Dic3!AJ$3:AJ$99980,Resultados_Dic3!$F$3:$F$99980,Produccion_PJ!$K571,Resultados_Dic3!$D$3:$D$99980,Produccion_PJ!$K$448,Resultados_Dic3!$E$3:$E$99980,Produccion_PJ!$J571,Resultados_Dic3!$A$3:$A$99980,Produccion_PJ!$H571)</f>
        <v>0</v>
      </c>
      <c r="AO571" s="21">
        <f>+SUMIFS(Resultados_Dic3!AK$3:AK$99980,Resultados_Dic3!$F$3:$F$99980,Produccion_PJ!$K571,Resultados_Dic3!$D$3:$D$99980,Produccion_PJ!$K$448,Resultados_Dic3!$E$3:$E$99980,Produccion_PJ!$J571,Resultados_Dic3!$A$3:$A$99980,Produccion_PJ!$H571)</f>
        <v>0</v>
      </c>
      <c r="AP571" s="21">
        <f>+SUMIFS(Resultados_Dic3!AL$3:AL$99980,Resultados_Dic3!$F$3:$F$99980,Produccion_PJ!$K571,Resultados_Dic3!$D$3:$D$99980,Produccion_PJ!$K$448,Resultados_Dic3!$E$3:$E$99980,Produccion_PJ!$J571,Resultados_Dic3!$A$3:$A$99980,Produccion_PJ!$H571)</f>
        <v>0</v>
      </c>
      <c r="AQ571" s="21">
        <f>+SUMIFS(Resultados_Dic3!AM$3:AM$99980,Resultados_Dic3!$F$3:$F$99980,Produccion_PJ!$K571,Resultados_Dic3!$D$3:$D$99980,Produccion_PJ!$K$448,Resultados_Dic3!$E$3:$E$99980,Produccion_PJ!$J571,Resultados_Dic3!$A$3:$A$99980,Produccion_PJ!$H571)</f>
        <v>0</v>
      </c>
    </row>
    <row r="572" spans="1:47" x14ac:dyDescent="0.25">
      <c r="H572" s="17" t="str">
        <f t="shared" si="1194"/>
        <v>DIC5</v>
      </c>
      <c r="J572" s="24" t="s">
        <v>75</v>
      </c>
      <c r="K572" s="54" t="s">
        <v>474</v>
      </c>
      <c r="L572" s="21">
        <f>+SUMIFS(Resultados_Dic3!H$3:H$99980,Resultados_Dic3!$F$3:$F$99980,Produccion_PJ!$K572,Resultados_Dic3!$D$3:$D$99980,Produccion_PJ!$K$448,Resultados_Dic3!$E$3:$E$99980,Produccion_PJ!$J572,Resultados_Dic3!$A$3:$A$99980,Produccion_PJ!$H572)</f>
        <v>0</v>
      </c>
      <c r="M572" s="21">
        <f>+SUMIFS(Resultados_Dic3!I$3:I$99980,Resultados_Dic3!$F$3:$F$99980,Produccion_PJ!$K572,Resultados_Dic3!$D$3:$D$99980,Produccion_PJ!$K$448,Resultados_Dic3!$E$3:$E$99980,Produccion_PJ!$J572,Resultados_Dic3!$A$3:$A$99980,Produccion_PJ!$H572)</f>
        <v>0</v>
      </c>
      <c r="N572" s="21">
        <f>+SUMIFS(Resultados_Dic3!J$3:J$99980,Resultados_Dic3!$F$3:$F$99980,Produccion_PJ!$K572,Resultados_Dic3!$D$3:$D$99980,Produccion_PJ!$K$448,Resultados_Dic3!$E$3:$E$99980,Produccion_PJ!$J572,Resultados_Dic3!$A$3:$A$99980,Produccion_PJ!$H572)</f>
        <v>0</v>
      </c>
      <c r="O572" s="21">
        <f>+SUMIFS(Resultados_Dic3!K$3:K$99980,Resultados_Dic3!$F$3:$F$99980,Produccion_PJ!$K572,Resultados_Dic3!$D$3:$D$99980,Produccion_PJ!$K$448,Resultados_Dic3!$E$3:$E$99980,Produccion_PJ!$J572,Resultados_Dic3!$A$3:$A$99980,Produccion_PJ!$H572)</f>
        <v>0</v>
      </c>
      <c r="P572" s="21">
        <f>+SUMIFS(Resultados_Dic3!L$3:L$99980,Resultados_Dic3!$F$3:$F$99980,Produccion_PJ!$K572,Resultados_Dic3!$D$3:$D$99980,Produccion_PJ!$K$448,Resultados_Dic3!$E$3:$E$99980,Produccion_PJ!$J572,Resultados_Dic3!$A$3:$A$99980,Produccion_PJ!$H572)</f>
        <v>0</v>
      </c>
      <c r="Q572" s="21">
        <f>+SUMIFS(Resultados_Dic3!M$3:M$99980,Resultados_Dic3!$F$3:$F$99980,Produccion_PJ!$K572,Resultados_Dic3!$D$3:$D$99980,Produccion_PJ!$K$448,Resultados_Dic3!$E$3:$E$99980,Produccion_PJ!$J572,Resultados_Dic3!$A$3:$A$99980,Produccion_PJ!$H572)</f>
        <v>0</v>
      </c>
      <c r="R572" s="21">
        <f>+SUMIFS(Resultados_Dic3!N$3:N$99980,Resultados_Dic3!$F$3:$F$99980,Produccion_PJ!$K572,Resultados_Dic3!$D$3:$D$99980,Produccion_PJ!$K$448,Resultados_Dic3!$E$3:$E$99980,Produccion_PJ!$J572,Resultados_Dic3!$A$3:$A$99980,Produccion_PJ!$H572)</f>
        <v>0</v>
      </c>
      <c r="S572" s="21">
        <f>+SUMIFS(Resultados_Dic3!O$3:O$99980,Resultados_Dic3!$F$3:$F$99980,Produccion_PJ!$K572,Resultados_Dic3!$D$3:$D$99980,Produccion_PJ!$K$448,Resultados_Dic3!$E$3:$E$99980,Produccion_PJ!$J572,Resultados_Dic3!$A$3:$A$99980,Produccion_PJ!$H572)</f>
        <v>0</v>
      </c>
      <c r="T572" s="21">
        <f>+SUMIFS(Resultados_Dic3!P$3:P$99980,Resultados_Dic3!$F$3:$F$99980,Produccion_PJ!$K572,Resultados_Dic3!$D$3:$D$99980,Produccion_PJ!$K$448,Resultados_Dic3!$E$3:$E$99980,Produccion_PJ!$J572,Resultados_Dic3!$A$3:$A$99980,Produccion_PJ!$H572)</f>
        <v>0</v>
      </c>
      <c r="U572" s="21">
        <f>+SUMIFS(Resultados_Dic3!Q$3:Q$99980,Resultados_Dic3!$F$3:$F$99980,Produccion_PJ!$K572,Resultados_Dic3!$D$3:$D$99980,Produccion_PJ!$K$448,Resultados_Dic3!$E$3:$E$99980,Produccion_PJ!$J572,Resultados_Dic3!$A$3:$A$99980,Produccion_PJ!$H572)</f>
        <v>0</v>
      </c>
      <c r="V572" s="21">
        <f>+SUMIFS(Resultados_Dic3!R$3:R$99980,Resultados_Dic3!$F$3:$F$99980,Produccion_PJ!$K572,Resultados_Dic3!$D$3:$D$99980,Produccion_PJ!$K$448,Resultados_Dic3!$E$3:$E$99980,Produccion_PJ!$J572,Resultados_Dic3!$A$3:$A$99980,Produccion_PJ!$H572)</f>
        <v>0</v>
      </c>
      <c r="W572" s="21">
        <f>+SUMIFS(Resultados_Dic3!S$3:S$99980,Resultados_Dic3!$F$3:$F$99980,Produccion_PJ!$K572,Resultados_Dic3!$D$3:$D$99980,Produccion_PJ!$K$448,Resultados_Dic3!$E$3:$E$99980,Produccion_PJ!$J572,Resultados_Dic3!$A$3:$A$99980,Produccion_PJ!$H572)</f>
        <v>0</v>
      </c>
      <c r="X572" s="21">
        <f>+SUMIFS(Resultados_Dic3!T$3:T$99980,Resultados_Dic3!$F$3:$F$99980,Produccion_PJ!$K572,Resultados_Dic3!$D$3:$D$99980,Produccion_PJ!$K$448,Resultados_Dic3!$E$3:$E$99980,Produccion_PJ!$J572,Resultados_Dic3!$A$3:$A$99980,Produccion_PJ!$H572)</f>
        <v>0</v>
      </c>
      <c r="Y572" s="21">
        <f>+SUMIFS(Resultados_Dic3!U$3:U$99980,Resultados_Dic3!$F$3:$F$99980,Produccion_PJ!$K572,Resultados_Dic3!$D$3:$D$99980,Produccion_PJ!$K$448,Resultados_Dic3!$E$3:$E$99980,Produccion_PJ!$J572,Resultados_Dic3!$A$3:$A$99980,Produccion_PJ!$H572)</f>
        <v>0</v>
      </c>
      <c r="Z572" s="21">
        <f>+SUMIFS(Resultados_Dic3!V$3:V$99980,Resultados_Dic3!$F$3:$F$99980,Produccion_PJ!$K572,Resultados_Dic3!$D$3:$D$99980,Produccion_PJ!$K$448,Resultados_Dic3!$E$3:$E$99980,Produccion_PJ!$J572,Resultados_Dic3!$A$3:$A$99980,Produccion_PJ!$H572)</f>
        <v>0</v>
      </c>
      <c r="AA572" s="21">
        <f>+SUMIFS(Resultados_Dic3!W$3:W$99980,Resultados_Dic3!$F$3:$F$99980,Produccion_PJ!$K572,Resultados_Dic3!$D$3:$D$99980,Produccion_PJ!$K$448,Resultados_Dic3!$E$3:$E$99980,Produccion_PJ!$J572,Resultados_Dic3!$A$3:$A$99980,Produccion_PJ!$H572)</f>
        <v>0</v>
      </c>
      <c r="AB572" s="21">
        <f>+SUMIFS(Resultados_Dic3!X$3:X$99980,Resultados_Dic3!$F$3:$F$99980,Produccion_PJ!$K572,Resultados_Dic3!$D$3:$D$99980,Produccion_PJ!$K$448,Resultados_Dic3!$E$3:$E$99980,Produccion_PJ!$J572,Resultados_Dic3!$A$3:$A$99980,Produccion_PJ!$H572)</f>
        <v>0</v>
      </c>
      <c r="AC572" s="21">
        <f>+SUMIFS(Resultados_Dic3!Y$3:Y$99980,Resultados_Dic3!$F$3:$F$99980,Produccion_PJ!$K572,Resultados_Dic3!$D$3:$D$99980,Produccion_PJ!$K$448,Resultados_Dic3!$E$3:$E$99980,Produccion_PJ!$J572,Resultados_Dic3!$A$3:$A$99980,Produccion_PJ!$H572)</f>
        <v>0</v>
      </c>
      <c r="AD572" s="21">
        <f>+SUMIFS(Resultados_Dic3!Z$3:Z$99980,Resultados_Dic3!$F$3:$F$99980,Produccion_PJ!$K572,Resultados_Dic3!$D$3:$D$99980,Produccion_PJ!$K$448,Resultados_Dic3!$E$3:$E$99980,Produccion_PJ!$J572,Resultados_Dic3!$A$3:$A$99980,Produccion_PJ!$H572)</f>
        <v>0</v>
      </c>
      <c r="AE572" s="21">
        <f>+SUMIFS(Resultados_Dic3!AA$3:AA$99980,Resultados_Dic3!$F$3:$F$99980,Produccion_PJ!$K572,Resultados_Dic3!$D$3:$D$99980,Produccion_PJ!$K$448,Resultados_Dic3!$E$3:$E$99980,Produccion_PJ!$J572,Resultados_Dic3!$A$3:$A$99980,Produccion_PJ!$H572)</f>
        <v>0</v>
      </c>
      <c r="AF572" s="21">
        <f>+SUMIFS(Resultados_Dic3!AB$3:AB$99980,Resultados_Dic3!$F$3:$F$99980,Produccion_PJ!$K572,Resultados_Dic3!$D$3:$D$99980,Produccion_PJ!$K$448,Resultados_Dic3!$E$3:$E$99980,Produccion_PJ!$J572,Resultados_Dic3!$A$3:$A$99980,Produccion_PJ!$H572)</f>
        <v>0</v>
      </c>
      <c r="AG572" s="21">
        <f>+SUMIFS(Resultados_Dic3!AC$3:AC$99980,Resultados_Dic3!$F$3:$F$99980,Produccion_PJ!$K572,Resultados_Dic3!$D$3:$D$99980,Produccion_PJ!$K$448,Resultados_Dic3!$E$3:$E$99980,Produccion_PJ!$J572,Resultados_Dic3!$A$3:$A$99980,Produccion_PJ!$H572)</f>
        <v>0</v>
      </c>
      <c r="AH572" s="21">
        <f>+SUMIFS(Resultados_Dic3!AD$3:AD$99980,Resultados_Dic3!$F$3:$F$99980,Produccion_PJ!$K572,Resultados_Dic3!$D$3:$D$99980,Produccion_PJ!$K$448,Resultados_Dic3!$E$3:$E$99980,Produccion_PJ!$J572,Resultados_Dic3!$A$3:$A$99980,Produccion_PJ!$H572)</f>
        <v>0</v>
      </c>
      <c r="AI572" s="21">
        <f>+SUMIFS(Resultados_Dic3!AE$3:AE$99980,Resultados_Dic3!$F$3:$F$99980,Produccion_PJ!$K572,Resultados_Dic3!$D$3:$D$99980,Produccion_PJ!$K$448,Resultados_Dic3!$E$3:$E$99980,Produccion_PJ!$J572,Resultados_Dic3!$A$3:$A$99980,Produccion_PJ!$H572)</f>
        <v>0</v>
      </c>
      <c r="AJ572" s="21">
        <f>+SUMIFS(Resultados_Dic3!AF$3:AF$99980,Resultados_Dic3!$F$3:$F$99980,Produccion_PJ!$K572,Resultados_Dic3!$D$3:$D$99980,Produccion_PJ!$K$448,Resultados_Dic3!$E$3:$E$99980,Produccion_PJ!$J572,Resultados_Dic3!$A$3:$A$99980,Produccion_PJ!$H572)</f>
        <v>0</v>
      </c>
      <c r="AK572" s="21">
        <f>+SUMIFS(Resultados_Dic3!AG$3:AG$99980,Resultados_Dic3!$F$3:$F$99980,Produccion_PJ!$K572,Resultados_Dic3!$D$3:$D$99980,Produccion_PJ!$K$448,Resultados_Dic3!$E$3:$E$99980,Produccion_PJ!$J572,Resultados_Dic3!$A$3:$A$99980,Produccion_PJ!$H572)</f>
        <v>0</v>
      </c>
      <c r="AL572" s="21">
        <f>+SUMIFS(Resultados_Dic3!AH$3:AH$99980,Resultados_Dic3!$F$3:$F$99980,Produccion_PJ!$K572,Resultados_Dic3!$D$3:$D$99980,Produccion_PJ!$K$448,Resultados_Dic3!$E$3:$E$99980,Produccion_PJ!$J572,Resultados_Dic3!$A$3:$A$99980,Produccion_PJ!$H572)</f>
        <v>0</v>
      </c>
      <c r="AM572" s="21">
        <f>+SUMIFS(Resultados_Dic3!AI$3:AI$99980,Resultados_Dic3!$F$3:$F$99980,Produccion_PJ!$K572,Resultados_Dic3!$D$3:$D$99980,Produccion_PJ!$K$448,Resultados_Dic3!$E$3:$E$99980,Produccion_PJ!$J572,Resultados_Dic3!$A$3:$A$99980,Produccion_PJ!$H572)</f>
        <v>0</v>
      </c>
      <c r="AN572" s="21">
        <f>+SUMIFS(Resultados_Dic3!AJ$3:AJ$99980,Resultados_Dic3!$F$3:$F$99980,Produccion_PJ!$K572,Resultados_Dic3!$D$3:$D$99980,Produccion_PJ!$K$448,Resultados_Dic3!$E$3:$E$99980,Produccion_PJ!$J572,Resultados_Dic3!$A$3:$A$99980,Produccion_PJ!$H572)</f>
        <v>0</v>
      </c>
      <c r="AO572" s="21">
        <f>+SUMIFS(Resultados_Dic3!AK$3:AK$99980,Resultados_Dic3!$F$3:$F$99980,Produccion_PJ!$K572,Resultados_Dic3!$D$3:$D$99980,Produccion_PJ!$K$448,Resultados_Dic3!$E$3:$E$99980,Produccion_PJ!$J572,Resultados_Dic3!$A$3:$A$99980,Produccion_PJ!$H572)</f>
        <v>0</v>
      </c>
      <c r="AP572" s="21">
        <f>+SUMIFS(Resultados_Dic3!AL$3:AL$99980,Resultados_Dic3!$F$3:$F$99980,Produccion_PJ!$K572,Resultados_Dic3!$D$3:$D$99980,Produccion_PJ!$K$448,Resultados_Dic3!$E$3:$E$99980,Produccion_PJ!$J572,Resultados_Dic3!$A$3:$A$99980,Produccion_PJ!$H572)</f>
        <v>0</v>
      </c>
      <c r="AQ572" s="21">
        <f>+SUMIFS(Resultados_Dic3!AM$3:AM$99980,Resultados_Dic3!$F$3:$F$99980,Produccion_PJ!$K572,Resultados_Dic3!$D$3:$D$99980,Produccion_PJ!$K$448,Resultados_Dic3!$E$3:$E$99980,Produccion_PJ!$J572,Resultados_Dic3!$A$3:$A$99980,Produccion_PJ!$H572)</f>
        <v>0</v>
      </c>
    </row>
    <row r="573" spans="1:47" x14ac:dyDescent="0.25">
      <c r="H573" s="17" t="str">
        <f t="shared" si="1194"/>
        <v>DIC5</v>
      </c>
      <c r="J573" s="24" t="s">
        <v>76</v>
      </c>
      <c r="K573" s="54" t="s">
        <v>475</v>
      </c>
      <c r="L573" s="21">
        <f>+SUMIFS(Resultados_Dic3!H$3:H$99980,Resultados_Dic3!$F$3:$F$99980,Produccion_PJ!$K573,Resultados_Dic3!$D$3:$D$99980,Produccion_PJ!$K$448,Resultados_Dic3!$E$3:$E$99980,Produccion_PJ!$J573,Resultados_Dic3!$A$3:$A$99980,Produccion_PJ!$H573)</f>
        <v>0</v>
      </c>
      <c r="M573" s="21">
        <f>+SUMIFS(Resultados_Dic3!I$3:I$99980,Resultados_Dic3!$F$3:$F$99980,Produccion_PJ!$K573,Resultados_Dic3!$D$3:$D$99980,Produccion_PJ!$K$448,Resultados_Dic3!$E$3:$E$99980,Produccion_PJ!$J573,Resultados_Dic3!$A$3:$A$99980,Produccion_PJ!$H573)</f>
        <v>0</v>
      </c>
      <c r="N573" s="21">
        <f>+SUMIFS(Resultados_Dic3!J$3:J$99980,Resultados_Dic3!$F$3:$F$99980,Produccion_PJ!$K573,Resultados_Dic3!$D$3:$D$99980,Produccion_PJ!$K$448,Resultados_Dic3!$E$3:$E$99980,Produccion_PJ!$J573,Resultados_Dic3!$A$3:$A$99980,Produccion_PJ!$H573)</f>
        <v>0</v>
      </c>
      <c r="O573" s="21">
        <f>+SUMIFS(Resultados_Dic3!K$3:K$99980,Resultados_Dic3!$F$3:$F$99980,Produccion_PJ!$K573,Resultados_Dic3!$D$3:$D$99980,Produccion_PJ!$K$448,Resultados_Dic3!$E$3:$E$99980,Produccion_PJ!$J573,Resultados_Dic3!$A$3:$A$99980,Produccion_PJ!$H573)</f>
        <v>0</v>
      </c>
      <c r="P573" s="21">
        <f>+SUMIFS(Resultados_Dic3!L$3:L$99980,Resultados_Dic3!$F$3:$F$99980,Produccion_PJ!$K573,Resultados_Dic3!$D$3:$D$99980,Produccion_PJ!$K$448,Resultados_Dic3!$E$3:$E$99980,Produccion_PJ!$J573,Resultados_Dic3!$A$3:$A$99980,Produccion_PJ!$H573)</f>
        <v>0</v>
      </c>
      <c r="Q573" s="21">
        <f>+SUMIFS(Resultados_Dic3!M$3:M$99980,Resultados_Dic3!$F$3:$F$99980,Produccion_PJ!$K573,Resultados_Dic3!$D$3:$D$99980,Produccion_PJ!$K$448,Resultados_Dic3!$E$3:$E$99980,Produccion_PJ!$J573,Resultados_Dic3!$A$3:$A$99980,Produccion_PJ!$H573)</f>
        <v>0</v>
      </c>
      <c r="R573" s="21">
        <f>+SUMIFS(Resultados_Dic3!N$3:N$99980,Resultados_Dic3!$F$3:$F$99980,Produccion_PJ!$K573,Resultados_Dic3!$D$3:$D$99980,Produccion_PJ!$K$448,Resultados_Dic3!$E$3:$E$99980,Produccion_PJ!$J573,Resultados_Dic3!$A$3:$A$99980,Produccion_PJ!$H573)</f>
        <v>0</v>
      </c>
      <c r="S573" s="21">
        <f>+SUMIFS(Resultados_Dic3!O$3:O$99980,Resultados_Dic3!$F$3:$F$99980,Produccion_PJ!$K573,Resultados_Dic3!$D$3:$D$99980,Produccion_PJ!$K$448,Resultados_Dic3!$E$3:$E$99980,Produccion_PJ!$J573,Resultados_Dic3!$A$3:$A$99980,Produccion_PJ!$H573)</f>
        <v>0</v>
      </c>
      <c r="T573" s="21">
        <f>+SUMIFS(Resultados_Dic3!P$3:P$99980,Resultados_Dic3!$F$3:$F$99980,Produccion_PJ!$K573,Resultados_Dic3!$D$3:$D$99980,Produccion_PJ!$K$448,Resultados_Dic3!$E$3:$E$99980,Produccion_PJ!$J573,Resultados_Dic3!$A$3:$A$99980,Produccion_PJ!$H573)</f>
        <v>0</v>
      </c>
      <c r="U573" s="21">
        <f>+SUMIFS(Resultados_Dic3!Q$3:Q$99980,Resultados_Dic3!$F$3:$F$99980,Produccion_PJ!$K573,Resultados_Dic3!$D$3:$D$99980,Produccion_PJ!$K$448,Resultados_Dic3!$E$3:$E$99980,Produccion_PJ!$J573,Resultados_Dic3!$A$3:$A$99980,Produccion_PJ!$H573)</f>
        <v>0</v>
      </c>
      <c r="V573" s="21">
        <f>+SUMIFS(Resultados_Dic3!R$3:R$99980,Resultados_Dic3!$F$3:$F$99980,Produccion_PJ!$K573,Resultados_Dic3!$D$3:$D$99980,Produccion_PJ!$K$448,Resultados_Dic3!$E$3:$E$99980,Produccion_PJ!$J573,Resultados_Dic3!$A$3:$A$99980,Produccion_PJ!$H573)</f>
        <v>0</v>
      </c>
      <c r="W573" s="21">
        <f>+SUMIFS(Resultados_Dic3!S$3:S$99980,Resultados_Dic3!$F$3:$F$99980,Produccion_PJ!$K573,Resultados_Dic3!$D$3:$D$99980,Produccion_PJ!$K$448,Resultados_Dic3!$E$3:$E$99980,Produccion_PJ!$J573,Resultados_Dic3!$A$3:$A$99980,Produccion_PJ!$H573)</f>
        <v>0</v>
      </c>
      <c r="X573" s="21">
        <f>+SUMIFS(Resultados_Dic3!T$3:T$99980,Resultados_Dic3!$F$3:$F$99980,Produccion_PJ!$K573,Resultados_Dic3!$D$3:$D$99980,Produccion_PJ!$K$448,Resultados_Dic3!$E$3:$E$99980,Produccion_PJ!$J573,Resultados_Dic3!$A$3:$A$99980,Produccion_PJ!$H573)</f>
        <v>0</v>
      </c>
      <c r="Y573" s="21">
        <f>+SUMIFS(Resultados_Dic3!U$3:U$99980,Resultados_Dic3!$F$3:$F$99980,Produccion_PJ!$K573,Resultados_Dic3!$D$3:$D$99980,Produccion_PJ!$K$448,Resultados_Dic3!$E$3:$E$99980,Produccion_PJ!$J573,Resultados_Dic3!$A$3:$A$99980,Produccion_PJ!$H573)</f>
        <v>0</v>
      </c>
      <c r="Z573" s="21">
        <f>+SUMIFS(Resultados_Dic3!V$3:V$99980,Resultados_Dic3!$F$3:$F$99980,Produccion_PJ!$K573,Resultados_Dic3!$D$3:$D$99980,Produccion_PJ!$K$448,Resultados_Dic3!$E$3:$E$99980,Produccion_PJ!$J573,Resultados_Dic3!$A$3:$A$99980,Produccion_PJ!$H573)</f>
        <v>0</v>
      </c>
      <c r="AA573" s="21">
        <f>+SUMIFS(Resultados_Dic3!W$3:W$99980,Resultados_Dic3!$F$3:$F$99980,Produccion_PJ!$K573,Resultados_Dic3!$D$3:$D$99980,Produccion_PJ!$K$448,Resultados_Dic3!$E$3:$E$99980,Produccion_PJ!$J573,Resultados_Dic3!$A$3:$A$99980,Produccion_PJ!$H573)</f>
        <v>0</v>
      </c>
      <c r="AB573" s="21">
        <f>+SUMIFS(Resultados_Dic3!X$3:X$99980,Resultados_Dic3!$F$3:$F$99980,Produccion_PJ!$K573,Resultados_Dic3!$D$3:$D$99980,Produccion_PJ!$K$448,Resultados_Dic3!$E$3:$E$99980,Produccion_PJ!$J573,Resultados_Dic3!$A$3:$A$99980,Produccion_PJ!$H573)</f>
        <v>0</v>
      </c>
      <c r="AC573" s="21">
        <f>+SUMIFS(Resultados_Dic3!Y$3:Y$99980,Resultados_Dic3!$F$3:$F$99980,Produccion_PJ!$K573,Resultados_Dic3!$D$3:$D$99980,Produccion_PJ!$K$448,Resultados_Dic3!$E$3:$E$99980,Produccion_PJ!$J573,Resultados_Dic3!$A$3:$A$99980,Produccion_PJ!$H573)</f>
        <v>0</v>
      </c>
      <c r="AD573" s="21">
        <f>+SUMIFS(Resultados_Dic3!Z$3:Z$99980,Resultados_Dic3!$F$3:$F$99980,Produccion_PJ!$K573,Resultados_Dic3!$D$3:$D$99980,Produccion_PJ!$K$448,Resultados_Dic3!$E$3:$E$99980,Produccion_PJ!$J573,Resultados_Dic3!$A$3:$A$99980,Produccion_PJ!$H573)</f>
        <v>0</v>
      </c>
      <c r="AE573" s="21">
        <f>+SUMIFS(Resultados_Dic3!AA$3:AA$99980,Resultados_Dic3!$F$3:$F$99980,Produccion_PJ!$K573,Resultados_Dic3!$D$3:$D$99980,Produccion_PJ!$K$448,Resultados_Dic3!$E$3:$E$99980,Produccion_PJ!$J573,Resultados_Dic3!$A$3:$A$99980,Produccion_PJ!$H573)</f>
        <v>0</v>
      </c>
      <c r="AF573" s="21">
        <f>+SUMIFS(Resultados_Dic3!AB$3:AB$99980,Resultados_Dic3!$F$3:$F$99980,Produccion_PJ!$K573,Resultados_Dic3!$D$3:$D$99980,Produccion_PJ!$K$448,Resultados_Dic3!$E$3:$E$99980,Produccion_PJ!$J573,Resultados_Dic3!$A$3:$A$99980,Produccion_PJ!$H573)</f>
        <v>0</v>
      </c>
      <c r="AG573" s="21">
        <f>+SUMIFS(Resultados_Dic3!AC$3:AC$99980,Resultados_Dic3!$F$3:$F$99980,Produccion_PJ!$K573,Resultados_Dic3!$D$3:$D$99980,Produccion_PJ!$K$448,Resultados_Dic3!$E$3:$E$99980,Produccion_PJ!$J573,Resultados_Dic3!$A$3:$A$99980,Produccion_PJ!$H573)</f>
        <v>0</v>
      </c>
      <c r="AH573" s="21">
        <f>+SUMIFS(Resultados_Dic3!AD$3:AD$99980,Resultados_Dic3!$F$3:$F$99980,Produccion_PJ!$K573,Resultados_Dic3!$D$3:$D$99980,Produccion_PJ!$K$448,Resultados_Dic3!$E$3:$E$99980,Produccion_PJ!$J573,Resultados_Dic3!$A$3:$A$99980,Produccion_PJ!$H573)</f>
        <v>0</v>
      </c>
      <c r="AI573" s="21">
        <f>+SUMIFS(Resultados_Dic3!AE$3:AE$99980,Resultados_Dic3!$F$3:$F$99980,Produccion_PJ!$K573,Resultados_Dic3!$D$3:$D$99980,Produccion_PJ!$K$448,Resultados_Dic3!$E$3:$E$99980,Produccion_PJ!$J573,Resultados_Dic3!$A$3:$A$99980,Produccion_PJ!$H573)</f>
        <v>0</v>
      </c>
      <c r="AJ573" s="21">
        <f>+SUMIFS(Resultados_Dic3!AF$3:AF$99980,Resultados_Dic3!$F$3:$F$99980,Produccion_PJ!$K573,Resultados_Dic3!$D$3:$D$99980,Produccion_PJ!$K$448,Resultados_Dic3!$E$3:$E$99980,Produccion_PJ!$J573,Resultados_Dic3!$A$3:$A$99980,Produccion_PJ!$H573)</f>
        <v>0</v>
      </c>
      <c r="AK573" s="21">
        <f>+SUMIFS(Resultados_Dic3!AG$3:AG$99980,Resultados_Dic3!$F$3:$F$99980,Produccion_PJ!$K573,Resultados_Dic3!$D$3:$D$99980,Produccion_PJ!$K$448,Resultados_Dic3!$E$3:$E$99980,Produccion_PJ!$J573,Resultados_Dic3!$A$3:$A$99980,Produccion_PJ!$H573)</f>
        <v>0</v>
      </c>
      <c r="AL573" s="21">
        <f>+SUMIFS(Resultados_Dic3!AH$3:AH$99980,Resultados_Dic3!$F$3:$F$99980,Produccion_PJ!$K573,Resultados_Dic3!$D$3:$D$99980,Produccion_PJ!$K$448,Resultados_Dic3!$E$3:$E$99980,Produccion_PJ!$J573,Resultados_Dic3!$A$3:$A$99980,Produccion_PJ!$H573)</f>
        <v>0</v>
      </c>
      <c r="AM573" s="21">
        <f>+SUMIFS(Resultados_Dic3!AI$3:AI$99980,Resultados_Dic3!$F$3:$F$99980,Produccion_PJ!$K573,Resultados_Dic3!$D$3:$D$99980,Produccion_PJ!$K$448,Resultados_Dic3!$E$3:$E$99980,Produccion_PJ!$J573,Resultados_Dic3!$A$3:$A$99980,Produccion_PJ!$H573)</f>
        <v>0</v>
      </c>
      <c r="AN573" s="21">
        <f>+SUMIFS(Resultados_Dic3!AJ$3:AJ$99980,Resultados_Dic3!$F$3:$F$99980,Produccion_PJ!$K573,Resultados_Dic3!$D$3:$D$99980,Produccion_PJ!$K$448,Resultados_Dic3!$E$3:$E$99980,Produccion_PJ!$J573,Resultados_Dic3!$A$3:$A$99980,Produccion_PJ!$H573)</f>
        <v>0</v>
      </c>
      <c r="AO573" s="21">
        <f>+SUMIFS(Resultados_Dic3!AK$3:AK$99980,Resultados_Dic3!$F$3:$F$99980,Produccion_PJ!$K573,Resultados_Dic3!$D$3:$D$99980,Produccion_PJ!$K$448,Resultados_Dic3!$E$3:$E$99980,Produccion_PJ!$J573,Resultados_Dic3!$A$3:$A$99980,Produccion_PJ!$H573)</f>
        <v>0</v>
      </c>
      <c r="AP573" s="21">
        <f>+SUMIFS(Resultados_Dic3!AL$3:AL$99980,Resultados_Dic3!$F$3:$F$99980,Produccion_PJ!$K573,Resultados_Dic3!$D$3:$D$99980,Produccion_PJ!$K$448,Resultados_Dic3!$E$3:$E$99980,Produccion_PJ!$J573,Resultados_Dic3!$A$3:$A$99980,Produccion_PJ!$H573)</f>
        <v>0</v>
      </c>
      <c r="AQ573" s="21">
        <f>+SUMIFS(Resultados_Dic3!AM$3:AM$99980,Resultados_Dic3!$F$3:$F$99980,Produccion_PJ!$K573,Resultados_Dic3!$D$3:$D$99980,Produccion_PJ!$K$448,Resultados_Dic3!$E$3:$E$99980,Produccion_PJ!$J573,Resultados_Dic3!$A$3:$A$99980,Produccion_PJ!$H573)</f>
        <v>0</v>
      </c>
    </row>
    <row r="574" spans="1:47" x14ac:dyDescent="0.25">
      <c r="H574" s="17" t="str">
        <f t="shared" si="1194"/>
        <v>DIC5</v>
      </c>
      <c r="J574" s="24" t="s">
        <v>77</v>
      </c>
      <c r="K574" s="54" t="s">
        <v>476</v>
      </c>
      <c r="L574" s="21">
        <f>+SUMIFS(Resultados_Dic3!H$3:H$99980,Resultados_Dic3!$F$3:$F$99980,Produccion_PJ!$K574,Resultados_Dic3!$D$3:$D$99980,Produccion_PJ!$K$448,Resultados_Dic3!$E$3:$E$99980,Produccion_PJ!$J574,Resultados_Dic3!$A$3:$A$99980,Produccion_PJ!$H574)</f>
        <v>0</v>
      </c>
      <c r="M574" s="21">
        <f>+SUMIFS(Resultados_Dic3!I$3:I$99980,Resultados_Dic3!$F$3:$F$99980,Produccion_PJ!$K574,Resultados_Dic3!$D$3:$D$99980,Produccion_PJ!$K$448,Resultados_Dic3!$E$3:$E$99980,Produccion_PJ!$J574,Resultados_Dic3!$A$3:$A$99980,Produccion_PJ!$H574)</f>
        <v>0</v>
      </c>
      <c r="N574" s="21">
        <f>+SUMIFS(Resultados_Dic3!J$3:J$99980,Resultados_Dic3!$F$3:$F$99980,Produccion_PJ!$K574,Resultados_Dic3!$D$3:$D$99980,Produccion_PJ!$K$448,Resultados_Dic3!$E$3:$E$99980,Produccion_PJ!$J574,Resultados_Dic3!$A$3:$A$99980,Produccion_PJ!$H574)</f>
        <v>0</v>
      </c>
      <c r="O574" s="21">
        <f>+SUMIFS(Resultados_Dic3!K$3:K$99980,Resultados_Dic3!$F$3:$F$99980,Produccion_PJ!$K574,Resultados_Dic3!$D$3:$D$99980,Produccion_PJ!$K$448,Resultados_Dic3!$E$3:$E$99980,Produccion_PJ!$J574,Resultados_Dic3!$A$3:$A$99980,Produccion_PJ!$H574)</f>
        <v>0</v>
      </c>
      <c r="P574" s="21">
        <f>+SUMIFS(Resultados_Dic3!L$3:L$99980,Resultados_Dic3!$F$3:$F$99980,Produccion_PJ!$K574,Resultados_Dic3!$D$3:$D$99980,Produccion_PJ!$K$448,Resultados_Dic3!$E$3:$E$99980,Produccion_PJ!$J574,Resultados_Dic3!$A$3:$A$99980,Produccion_PJ!$H574)</f>
        <v>0</v>
      </c>
      <c r="Q574" s="21">
        <f>+SUMIFS(Resultados_Dic3!M$3:M$99980,Resultados_Dic3!$F$3:$F$99980,Produccion_PJ!$K574,Resultados_Dic3!$D$3:$D$99980,Produccion_PJ!$K$448,Resultados_Dic3!$E$3:$E$99980,Produccion_PJ!$J574,Resultados_Dic3!$A$3:$A$99980,Produccion_PJ!$H574)</f>
        <v>0</v>
      </c>
      <c r="R574" s="21">
        <f>+SUMIFS(Resultados_Dic3!N$3:N$99980,Resultados_Dic3!$F$3:$F$99980,Produccion_PJ!$K574,Resultados_Dic3!$D$3:$D$99980,Produccion_PJ!$K$448,Resultados_Dic3!$E$3:$E$99980,Produccion_PJ!$J574,Resultados_Dic3!$A$3:$A$99980,Produccion_PJ!$H574)</f>
        <v>0</v>
      </c>
      <c r="S574" s="21">
        <f>+SUMIFS(Resultados_Dic3!O$3:O$99980,Resultados_Dic3!$F$3:$F$99980,Produccion_PJ!$K574,Resultados_Dic3!$D$3:$D$99980,Produccion_PJ!$K$448,Resultados_Dic3!$E$3:$E$99980,Produccion_PJ!$J574,Resultados_Dic3!$A$3:$A$99980,Produccion_PJ!$H574)</f>
        <v>0</v>
      </c>
      <c r="T574" s="21">
        <f>+SUMIFS(Resultados_Dic3!P$3:P$99980,Resultados_Dic3!$F$3:$F$99980,Produccion_PJ!$K574,Resultados_Dic3!$D$3:$D$99980,Produccion_PJ!$K$448,Resultados_Dic3!$E$3:$E$99980,Produccion_PJ!$J574,Resultados_Dic3!$A$3:$A$99980,Produccion_PJ!$H574)</f>
        <v>0</v>
      </c>
      <c r="U574" s="21">
        <f>+SUMIFS(Resultados_Dic3!Q$3:Q$99980,Resultados_Dic3!$F$3:$F$99980,Produccion_PJ!$K574,Resultados_Dic3!$D$3:$D$99980,Produccion_PJ!$K$448,Resultados_Dic3!$E$3:$E$99980,Produccion_PJ!$J574,Resultados_Dic3!$A$3:$A$99980,Produccion_PJ!$H574)</f>
        <v>0</v>
      </c>
      <c r="V574" s="21">
        <f>+SUMIFS(Resultados_Dic3!R$3:R$99980,Resultados_Dic3!$F$3:$F$99980,Produccion_PJ!$K574,Resultados_Dic3!$D$3:$D$99980,Produccion_PJ!$K$448,Resultados_Dic3!$E$3:$E$99980,Produccion_PJ!$J574,Resultados_Dic3!$A$3:$A$99980,Produccion_PJ!$H574)</f>
        <v>0</v>
      </c>
      <c r="W574" s="21">
        <f>+SUMIFS(Resultados_Dic3!S$3:S$99980,Resultados_Dic3!$F$3:$F$99980,Produccion_PJ!$K574,Resultados_Dic3!$D$3:$D$99980,Produccion_PJ!$K$448,Resultados_Dic3!$E$3:$E$99980,Produccion_PJ!$J574,Resultados_Dic3!$A$3:$A$99980,Produccion_PJ!$H574)</f>
        <v>0</v>
      </c>
      <c r="X574" s="21">
        <f>+SUMIFS(Resultados_Dic3!T$3:T$99980,Resultados_Dic3!$F$3:$F$99980,Produccion_PJ!$K574,Resultados_Dic3!$D$3:$D$99980,Produccion_PJ!$K$448,Resultados_Dic3!$E$3:$E$99980,Produccion_PJ!$J574,Resultados_Dic3!$A$3:$A$99980,Produccion_PJ!$H574)</f>
        <v>0</v>
      </c>
      <c r="Y574" s="21">
        <f>+SUMIFS(Resultados_Dic3!U$3:U$99980,Resultados_Dic3!$F$3:$F$99980,Produccion_PJ!$K574,Resultados_Dic3!$D$3:$D$99980,Produccion_PJ!$K$448,Resultados_Dic3!$E$3:$E$99980,Produccion_PJ!$J574,Resultados_Dic3!$A$3:$A$99980,Produccion_PJ!$H574)</f>
        <v>0</v>
      </c>
      <c r="Z574" s="21">
        <f>+SUMIFS(Resultados_Dic3!V$3:V$99980,Resultados_Dic3!$F$3:$F$99980,Produccion_PJ!$K574,Resultados_Dic3!$D$3:$D$99980,Produccion_PJ!$K$448,Resultados_Dic3!$E$3:$E$99980,Produccion_PJ!$J574,Resultados_Dic3!$A$3:$A$99980,Produccion_PJ!$H574)</f>
        <v>0</v>
      </c>
      <c r="AA574" s="21">
        <f>+SUMIFS(Resultados_Dic3!W$3:W$99980,Resultados_Dic3!$F$3:$F$99980,Produccion_PJ!$K574,Resultados_Dic3!$D$3:$D$99980,Produccion_PJ!$K$448,Resultados_Dic3!$E$3:$E$99980,Produccion_PJ!$J574,Resultados_Dic3!$A$3:$A$99980,Produccion_PJ!$H574)</f>
        <v>0</v>
      </c>
      <c r="AB574" s="21">
        <f>+SUMIFS(Resultados_Dic3!X$3:X$99980,Resultados_Dic3!$F$3:$F$99980,Produccion_PJ!$K574,Resultados_Dic3!$D$3:$D$99980,Produccion_PJ!$K$448,Resultados_Dic3!$E$3:$E$99980,Produccion_PJ!$J574,Resultados_Dic3!$A$3:$A$99980,Produccion_PJ!$H574)</f>
        <v>0</v>
      </c>
      <c r="AC574" s="21">
        <f>+SUMIFS(Resultados_Dic3!Y$3:Y$99980,Resultados_Dic3!$F$3:$F$99980,Produccion_PJ!$K574,Resultados_Dic3!$D$3:$D$99980,Produccion_PJ!$K$448,Resultados_Dic3!$E$3:$E$99980,Produccion_PJ!$J574,Resultados_Dic3!$A$3:$A$99980,Produccion_PJ!$H574)</f>
        <v>0</v>
      </c>
      <c r="AD574" s="21">
        <f>+SUMIFS(Resultados_Dic3!Z$3:Z$99980,Resultados_Dic3!$F$3:$F$99980,Produccion_PJ!$K574,Resultados_Dic3!$D$3:$D$99980,Produccion_PJ!$K$448,Resultados_Dic3!$E$3:$E$99980,Produccion_PJ!$J574,Resultados_Dic3!$A$3:$A$99980,Produccion_PJ!$H574)</f>
        <v>0</v>
      </c>
      <c r="AE574" s="21">
        <f>+SUMIFS(Resultados_Dic3!AA$3:AA$99980,Resultados_Dic3!$F$3:$F$99980,Produccion_PJ!$K574,Resultados_Dic3!$D$3:$D$99980,Produccion_PJ!$K$448,Resultados_Dic3!$E$3:$E$99980,Produccion_PJ!$J574,Resultados_Dic3!$A$3:$A$99980,Produccion_PJ!$H574)</f>
        <v>0</v>
      </c>
      <c r="AF574" s="21">
        <f>+SUMIFS(Resultados_Dic3!AB$3:AB$99980,Resultados_Dic3!$F$3:$F$99980,Produccion_PJ!$K574,Resultados_Dic3!$D$3:$D$99980,Produccion_PJ!$K$448,Resultados_Dic3!$E$3:$E$99980,Produccion_PJ!$J574,Resultados_Dic3!$A$3:$A$99980,Produccion_PJ!$H574)</f>
        <v>0</v>
      </c>
      <c r="AG574" s="21">
        <f>+SUMIFS(Resultados_Dic3!AC$3:AC$99980,Resultados_Dic3!$F$3:$F$99980,Produccion_PJ!$K574,Resultados_Dic3!$D$3:$D$99980,Produccion_PJ!$K$448,Resultados_Dic3!$E$3:$E$99980,Produccion_PJ!$J574,Resultados_Dic3!$A$3:$A$99980,Produccion_PJ!$H574)</f>
        <v>0</v>
      </c>
      <c r="AH574" s="21">
        <f>+SUMIFS(Resultados_Dic3!AD$3:AD$99980,Resultados_Dic3!$F$3:$F$99980,Produccion_PJ!$K574,Resultados_Dic3!$D$3:$D$99980,Produccion_PJ!$K$448,Resultados_Dic3!$E$3:$E$99980,Produccion_PJ!$J574,Resultados_Dic3!$A$3:$A$99980,Produccion_PJ!$H574)</f>
        <v>0</v>
      </c>
      <c r="AI574" s="21">
        <f>+SUMIFS(Resultados_Dic3!AE$3:AE$99980,Resultados_Dic3!$F$3:$F$99980,Produccion_PJ!$K574,Resultados_Dic3!$D$3:$D$99980,Produccion_PJ!$K$448,Resultados_Dic3!$E$3:$E$99980,Produccion_PJ!$J574,Resultados_Dic3!$A$3:$A$99980,Produccion_PJ!$H574)</f>
        <v>0</v>
      </c>
      <c r="AJ574" s="21">
        <f>+SUMIFS(Resultados_Dic3!AF$3:AF$99980,Resultados_Dic3!$F$3:$F$99980,Produccion_PJ!$K574,Resultados_Dic3!$D$3:$D$99980,Produccion_PJ!$K$448,Resultados_Dic3!$E$3:$E$99980,Produccion_PJ!$J574,Resultados_Dic3!$A$3:$A$99980,Produccion_PJ!$H574)</f>
        <v>0</v>
      </c>
      <c r="AK574" s="21">
        <f>+SUMIFS(Resultados_Dic3!AG$3:AG$99980,Resultados_Dic3!$F$3:$F$99980,Produccion_PJ!$K574,Resultados_Dic3!$D$3:$D$99980,Produccion_PJ!$K$448,Resultados_Dic3!$E$3:$E$99980,Produccion_PJ!$J574,Resultados_Dic3!$A$3:$A$99980,Produccion_PJ!$H574)</f>
        <v>0</v>
      </c>
      <c r="AL574" s="21">
        <f>+SUMIFS(Resultados_Dic3!AH$3:AH$99980,Resultados_Dic3!$F$3:$F$99980,Produccion_PJ!$K574,Resultados_Dic3!$D$3:$D$99980,Produccion_PJ!$K$448,Resultados_Dic3!$E$3:$E$99980,Produccion_PJ!$J574,Resultados_Dic3!$A$3:$A$99980,Produccion_PJ!$H574)</f>
        <v>0</v>
      </c>
      <c r="AM574" s="21">
        <f>+SUMIFS(Resultados_Dic3!AI$3:AI$99980,Resultados_Dic3!$F$3:$F$99980,Produccion_PJ!$K574,Resultados_Dic3!$D$3:$D$99980,Produccion_PJ!$K$448,Resultados_Dic3!$E$3:$E$99980,Produccion_PJ!$J574,Resultados_Dic3!$A$3:$A$99980,Produccion_PJ!$H574)</f>
        <v>0</v>
      </c>
      <c r="AN574" s="21">
        <f>+SUMIFS(Resultados_Dic3!AJ$3:AJ$99980,Resultados_Dic3!$F$3:$F$99980,Produccion_PJ!$K574,Resultados_Dic3!$D$3:$D$99980,Produccion_PJ!$K$448,Resultados_Dic3!$E$3:$E$99980,Produccion_PJ!$J574,Resultados_Dic3!$A$3:$A$99980,Produccion_PJ!$H574)</f>
        <v>0</v>
      </c>
      <c r="AO574" s="21">
        <f>+SUMIFS(Resultados_Dic3!AK$3:AK$99980,Resultados_Dic3!$F$3:$F$99980,Produccion_PJ!$K574,Resultados_Dic3!$D$3:$D$99980,Produccion_PJ!$K$448,Resultados_Dic3!$E$3:$E$99980,Produccion_PJ!$J574,Resultados_Dic3!$A$3:$A$99980,Produccion_PJ!$H574)</f>
        <v>0</v>
      </c>
      <c r="AP574" s="21">
        <f>+SUMIFS(Resultados_Dic3!AL$3:AL$99980,Resultados_Dic3!$F$3:$F$99980,Produccion_PJ!$K574,Resultados_Dic3!$D$3:$D$99980,Produccion_PJ!$K$448,Resultados_Dic3!$E$3:$E$99980,Produccion_PJ!$J574,Resultados_Dic3!$A$3:$A$99980,Produccion_PJ!$H574)</f>
        <v>0</v>
      </c>
      <c r="AQ574" s="21">
        <f>+SUMIFS(Resultados_Dic3!AM$3:AM$99980,Resultados_Dic3!$F$3:$F$99980,Produccion_PJ!$K574,Resultados_Dic3!$D$3:$D$99980,Produccion_PJ!$K$448,Resultados_Dic3!$E$3:$E$99980,Produccion_PJ!$J574,Resultados_Dic3!$A$3:$A$99980,Produccion_PJ!$H574)</f>
        <v>0</v>
      </c>
    </row>
    <row r="575" spans="1:47" s="68" customFormat="1" x14ac:dyDescent="0.25">
      <c r="A575" s="70"/>
      <c r="F575" s="95"/>
      <c r="H575" s="71"/>
      <c r="I575" s="71"/>
      <c r="L575" s="69">
        <f>+SUM(L568:L574)</f>
        <v>0</v>
      </c>
      <c r="M575" s="69">
        <f t="shared" ref="M575" si="1195">+SUM(M568:M574)</f>
        <v>0</v>
      </c>
      <c r="N575" s="69">
        <f t="shared" ref="N575:AQ575" si="1196">+SUM(N568:N574)</f>
        <v>0</v>
      </c>
      <c r="O575" s="69">
        <f t="shared" si="1196"/>
        <v>0</v>
      </c>
      <c r="P575" s="69">
        <f t="shared" si="1196"/>
        <v>0</v>
      </c>
      <c r="Q575" s="69">
        <f t="shared" si="1196"/>
        <v>0</v>
      </c>
      <c r="R575" s="69">
        <f t="shared" si="1196"/>
        <v>0</v>
      </c>
      <c r="S575" s="69">
        <f t="shared" si="1196"/>
        <v>0</v>
      </c>
      <c r="T575" s="69">
        <f t="shared" si="1196"/>
        <v>0</v>
      </c>
      <c r="U575" s="69">
        <f t="shared" si="1196"/>
        <v>0</v>
      </c>
      <c r="V575" s="69">
        <f t="shared" si="1196"/>
        <v>0</v>
      </c>
      <c r="W575" s="69">
        <f t="shared" si="1196"/>
        <v>0</v>
      </c>
      <c r="X575" s="69">
        <f t="shared" si="1196"/>
        <v>0</v>
      </c>
      <c r="Y575" s="69">
        <f t="shared" si="1196"/>
        <v>0</v>
      </c>
      <c r="Z575" s="69">
        <f t="shared" si="1196"/>
        <v>0</v>
      </c>
      <c r="AA575" s="69">
        <f t="shared" si="1196"/>
        <v>0</v>
      </c>
      <c r="AB575" s="69">
        <f t="shared" si="1196"/>
        <v>0</v>
      </c>
      <c r="AC575" s="69">
        <f t="shared" si="1196"/>
        <v>0</v>
      </c>
      <c r="AD575" s="69">
        <f t="shared" si="1196"/>
        <v>0</v>
      </c>
      <c r="AE575" s="69">
        <f t="shared" si="1196"/>
        <v>0</v>
      </c>
      <c r="AF575" s="69">
        <f t="shared" si="1196"/>
        <v>0</v>
      </c>
      <c r="AG575" s="69">
        <f t="shared" si="1196"/>
        <v>0</v>
      </c>
      <c r="AH575" s="69">
        <f t="shared" si="1196"/>
        <v>0</v>
      </c>
      <c r="AI575" s="69">
        <f t="shared" si="1196"/>
        <v>0</v>
      </c>
      <c r="AJ575" s="69">
        <f t="shared" si="1196"/>
        <v>0</v>
      </c>
      <c r="AK575" s="69">
        <f t="shared" si="1196"/>
        <v>0</v>
      </c>
      <c r="AL575" s="69">
        <f t="shared" si="1196"/>
        <v>0</v>
      </c>
      <c r="AM575" s="69">
        <f t="shared" si="1196"/>
        <v>0</v>
      </c>
      <c r="AN575" s="69">
        <f t="shared" si="1196"/>
        <v>0</v>
      </c>
      <c r="AO575" s="69">
        <f t="shared" si="1196"/>
        <v>0</v>
      </c>
      <c r="AP575" s="69">
        <f t="shared" si="1196"/>
        <v>0</v>
      </c>
      <c r="AQ575" s="69">
        <f t="shared" si="1196"/>
        <v>0</v>
      </c>
    </row>
    <row r="577" spans="1:47" s="80" customFormat="1" ht="18.75" x14ac:dyDescent="0.3">
      <c r="F577" s="93"/>
      <c r="H577" s="88"/>
      <c r="I577" s="88"/>
      <c r="K577" s="89" t="s">
        <v>481</v>
      </c>
    </row>
    <row r="578" spans="1:47" x14ac:dyDescent="0.25">
      <c r="J578" s="106" t="s">
        <v>348</v>
      </c>
      <c r="K578" s="56" t="s">
        <v>389</v>
      </c>
    </row>
    <row r="579" spans="1:47" x14ac:dyDescent="0.25">
      <c r="H579" s="12"/>
      <c r="I579" s="12"/>
      <c r="J579" s="105"/>
      <c r="K579" s="23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</row>
    <row r="580" spans="1:47" x14ac:dyDescent="0.25">
      <c r="L580" s="55">
        <v>2019</v>
      </c>
      <c r="M580" s="55">
        <v>2020</v>
      </c>
      <c r="N580" s="55">
        <v>2021</v>
      </c>
      <c r="O580" s="55">
        <v>2022</v>
      </c>
      <c r="P580" s="55">
        <v>2023</v>
      </c>
      <c r="Q580" s="55">
        <v>2024</v>
      </c>
      <c r="R580" s="55">
        <v>2025</v>
      </c>
      <c r="S580" s="55">
        <v>2026</v>
      </c>
      <c r="T580" s="55">
        <v>2027</v>
      </c>
      <c r="U580" s="55">
        <v>2028</v>
      </c>
      <c r="V580" s="55">
        <v>2029</v>
      </c>
      <c r="W580" s="55">
        <v>2030</v>
      </c>
      <c r="X580" s="55">
        <v>2031</v>
      </c>
      <c r="Y580" s="55">
        <v>2032</v>
      </c>
      <c r="Z580" s="55">
        <v>2033</v>
      </c>
      <c r="AA580" s="55">
        <v>2034</v>
      </c>
      <c r="AB580" s="55">
        <v>2035</v>
      </c>
      <c r="AC580" s="55">
        <v>2036</v>
      </c>
      <c r="AD580" s="55">
        <v>2037</v>
      </c>
      <c r="AE580" s="55">
        <v>2038</v>
      </c>
      <c r="AF580" s="55">
        <v>2039</v>
      </c>
      <c r="AG580" s="55">
        <v>2040</v>
      </c>
      <c r="AH580" s="55">
        <v>2041</v>
      </c>
      <c r="AI580" s="55">
        <v>2042</v>
      </c>
      <c r="AJ580" s="55">
        <v>2043</v>
      </c>
      <c r="AK580" s="55">
        <v>2044</v>
      </c>
      <c r="AL580" s="55">
        <v>2045</v>
      </c>
      <c r="AM580" s="55">
        <v>2046</v>
      </c>
      <c r="AN580" s="55">
        <v>2047</v>
      </c>
      <c r="AO580" s="55">
        <v>2048</v>
      </c>
      <c r="AP580" s="55">
        <v>2049</v>
      </c>
      <c r="AQ580" s="55">
        <v>2050</v>
      </c>
    </row>
    <row r="581" spans="1:47" x14ac:dyDescent="0.25">
      <c r="H581" s="17" t="str">
        <f>+$H$1</f>
        <v>DIC5</v>
      </c>
      <c r="J581" s="24" t="s">
        <v>72</v>
      </c>
      <c r="K581" s="54" t="s">
        <v>286</v>
      </c>
      <c r="L581" s="21">
        <f>+SUMIFS(Resultados_Dic3!H$3:H$99980,Resultados_Dic3!$F$3:$F$99980,Produccion_PJ!$K581,Resultados_Dic3!$D$3:$D$99980,Produccion_PJ!$K$578,Resultados_Dic3!$E$3:$E$99980,Produccion_PJ!$J581,Resultados_Dic3!$A$3:$A$99980,Produccion_PJ!$H581)</f>
        <v>0</v>
      </c>
      <c r="M581" s="21">
        <f>+SUMIFS(Resultados_Dic3!I$3:I$99980,Resultados_Dic3!$F$3:$F$99980,Produccion_PJ!$K581,Resultados_Dic3!$D$3:$D$99980,Produccion_PJ!$K$578,Resultados_Dic3!$E$3:$E$99980,Produccion_PJ!$J581,Resultados_Dic3!$A$3:$A$99980,Produccion_PJ!$H581)</f>
        <v>0</v>
      </c>
      <c r="N581" s="21">
        <f>+SUMIFS(Resultados_Dic3!J$3:J$99980,Resultados_Dic3!$F$3:$F$99980,Produccion_PJ!$K581,Resultados_Dic3!$D$3:$D$99980,Produccion_PJ!$K$578,Resultados_Dic3!$E$3:$E$99980,Produccion_PJ!$J581,Resultados_Dic3!$A$3:$A$99980,Produccion_PJ!$H581)</f>
        <v>0</v>
      </c>
      <c r="O581" s="21">
        <f>+SUMIFS(Resultados_Dic3!K$3:K$99980,Resultados_Dic3!$F$3:$F$99980,Produccion_PJ!$K581,Resultados_Dic3!$D$3:$D$99980,Produccion_PJ!$K$578,Resultados_Dic3!$E$3:$E$99980,Produccion_PJ!$J581,Resultados_Dic3!$A$3:$A$99980,Produccion_PJ!$H581)</f>
        <v>0</v>
      </c>
      <c r="P581" s="21">
        <f>+SUMIFS(Resultados_Dic3!L$3:L$99980,Resultados_Dic3!$F$3:$F$99980,Produccion_PJ!$K581,Resultados_Dic3!$D$3:$D$99980,Produccion_PJ!$K$578,Resultados_Dic3!$E$3:$E$99980,Produccion_PJ!$J581,Resultados_Dic3!$A$3:$A$99980,Produccion_PJ!$H581)</f>
        <v>0</v>
      </c>
      <c r="Q581" s="21">
        <f>+SUMIFS(Resultados_Dic3!M$3:M$99980,Resultados_Dic3!$F$3:$F$99980,Produccion_PJ!$K581,Resultados_Dic3!$D$3:$D$99980,Produccion_PJ!$K$578,Resultados_Dic3!$E$3:$E$99980,Produccion_PJ!$J581,Resultados_Dic3!$A$3:$A$99980,Produccion_PJ!$H581)</f>
        <v>0</v>
      </c>
      <c r="R581" s="21">
        <f>+SUMIFS(Resultados_Dic3!N$3:N$99980,Resultados_Dic3!$F$3:$F$99980,Produccion_PJ!$K581,Resultados_Dic3!$D$3:$D$99980,Produccion_PJ!$K$578,Resultados_Dic3!$E$3:$E$99980,Produccion_PJ!$J581,Resultados_Dic3!$A$3:$A$99980,Produccion_PJ!$H581)</f>
        <v>0</v>
      </c>
      <c r="S581" s="21">
        <f>+SUMIFS(Resultados_Dic3!O$3:O$99980,Resultados_Dic3!$F$3:$F$99980,Produccion_PJ!$K581,Resultados_Dic3!$D$3:$D$99980,Produccion_PJ!$K$578,Resultados_Dic3!$E$3:$E$99980,Produccion_PJ!$J581,Resultados_Dic3!$A$3:$A$99980,Produccion_PJ!$H581)</f>
        <v>0</v>
      </c>
      <c r="T581" s="21">
        <f>+SUMIFS(Resultados_Dic3!P$3:P$99980,Resultados_Dic3!$F$3:$F$99980,Produccion_PJ!$K581,Resultados_Dic3!$D$3:$D$99980,Produccion_PJ!$K$578,Resultados_Dic3!$E$3:$E$99980,Produccion_PJ!$J581,Resultados_Dic3!$A$3:$A$99980,Produccion_PJ!$H581)</f>
        <v>0</v>
      </c>
      <c r="U581" s="21">
        <f>+SUMIFS(Resultados_Dic3!Q$3:Q$99980,Resultados_Dic3!$F$3:$F$99980,Produccion_PJ!$K581,Resultados_Dic3!$D$3:$D$99980,Produccion_PJ!$K$578,Resultados_Dic3!$E$3:$E$99980,Produccion_PJ!$J581,Resultados_Dic3!$A$3:$A$99980,Produccion_PJ!$H581)</f>
        <v>0</v>
      </c>
      <c r="V581" s="21">
        <f>+SUMIFS(Resultados_Dic3!R$3:R$99980,Resultados_Dic3!$F$3:$F$99980,Produccion_PJ!$K581,Resultados_Dic3!$D$3:$D$99980,Produccion_PJ!$K$578,Resultados_Dic3!$E$3:$E$99980,Produccion_PJ!$J581,Resultados_Dic3!$A$3:$A$99980,Produccion_PJ!$H581)</f>
        <v>0</v>
      </c>
      <c r="W581" s="21">
        <f>+SUMIFS(Resultados_Dic3!S$3:S$99980,Resultados_Dic3!$F$3:$F$99980,Produccion_PJ!$K581,Resultados_Dic3!$D$3:$D$99980,Produccion_PJ!$K$578,Resultados_Dic3!$E$3:$E$99980,Produccion_PJ!$J581,Resultados_Dic3!$A$3:$A$99980,Produccion_PJ!$H581)</f>
        <v>0</v>
      </c>
      <c r="X581" s="21">
        <f>+SUMIFS(Resultados_Dic3!T$3:T$99980,Resultados_Dic3!$F$3:$F$99980,Produccion_PJ!$K581,Resultados_Dic3!$D$3:$D$99980,Produccion_PJ!$K$578,Resultados_Dic3!$E$3:$E$99980,Produccion_PJ!$J581,Resultados_Dic3!$A$3:$A$99980,Produccion_PJ!$H581)</f>
        <v>0</v>
      </c>
      <c r="Y581" s="21">
        <f>+SUMIFS(Resultados_Dic3!U$3:U$99980,Resultados_Dic3!$F$3:$F$99980,Produccion_PJ!$K581,Resultados_Dic3!$D$3:$D$99980,Produccion_PJ!$K$578,Resultados_Dic3!$E$3:$E$99980,Produccion_PJ!$J581,Resultados_Dic3!$A$3:$A$99980,Produccion_PJ!$H581)</f>
        <v>0</v>
      </c>
      <c r="Z581" s="21">
        <f>+SUMIFS(Resultados_Dic3!V$3:V$99980,Resultados_Dic3!$F$3:$F$99980,Produccion_PJ!$K581,Resultados_Dic3!$D$3:$D$99980,Produccion_PJ!$K$578,Resultados_Dic3!$E$3:$E$99980,Produccion_PJ!$J581,Resultados_Dic3!$A$3:$A$99980,Produccion_PJ!$H581)</f>
        <v>0</v>
      </c>
      <c r="AA581" s="21">
        <f>+SUMIFS(Resultados_Dic3!W$3:W$99980,Resultados_Dic3!$F$3:$F$99980,Produccion_PJ!$K581,Resultados_Dic3!$D$3:$D$99980,Produccion_PJ!$K$578,Resultados_Dic3!$E$3:$E$99980,Produccion_PJ!$J581,Resultados_Dic3!$A$3:$A$99980,Produccion_PJ!$H581)</f>
        <v>0</v>
      </c>
      <c r="AB581" s="21">
        <f>+SUMIFS(Resultados_Dic3!X$3:X$99980,Resultados_Dic3!$F$3:$F$99980,Produccion_PJ!$K581,Resultados_Dic3!$D$3:$D$99980,Produccion_PJ!$K$578,Resultados_Dic3!$E$3:$E$99980,Produccion_PJ!$J581,Resultados_Dic3!$A$3:$A$99980,Produccion_PJ!$H581)</f>
        <v>0</v>
      </c>
      <c r="AC581" s="21">
        <f>+SUMIFS(Resultados_Dic3!Y$3:Y$99980,Resultados_Dic3!$F$3:$F$99980,Produccion_PJ!$K581,Resultados_Dic3!$D$3:$D$99980,Produccion_PJ!$K$578,Resultados_Dic3!$E$3:$E$99980,Produccion_PJ!$J581,Resultados_Dic3!$A$3:$A$99980,Produccion_PJ!$H581)</f>
        <v>0</v>
      </c>
      <c r="AD581" s="21">
        <f>+SUMIFS(Resultados_Dic3!Z$3:Z$99980,Resultados_Dic3!$F$3:$F$99980,Produccion_PJ!$K581,Resultados_Dic3!$D$3:$D$99980,Produccion_PJ!$K$578,Resultados_Dic3!$E$3:$E$99980,Produccion_PJ!$J581,Resultados_Dic3!$A$3:$A$99980,Produccion_PJ!$H581)</f>
        <v>0</v>
      </c>
      <c r="AE581" s="21">
        <f>+SUMIFS(Resultados_Dic3!AA$3:AA$99980,Resultados_Dic3!$F$3:$F$99980,Produccion_PJ!$K581,Resultados_Dic3!$D$3:$D$99980,Produccion_PJ!$K$578,Resultados_Dic3!$E$3:$E$99980,Produccion_PJ!$J581,Resultados_Dic3!$A$3:$A$99980,Produccion_PJ!$H581)</f>
        <v>0</v>
      </c>
      <c r="AF581" s="21">
        <f>+SUMIFS(Resultados_Dic3!AB$3:AB$99980,Resultados_Dic3!$F$3:$F$99980,Produccion_PJ!$K581,Resultados_Dic3!$D$3:$D$99980,Produccion_PJ!$K$578,Resultados_Dic3!$E$3:$E$99980,Produccion_PJ!$J581,Resultados_Dic3!$A$3:$A$99980,Produccion_PJ!$H581)</f>
        <v>0</v>
      </c>
      <c r="AG581" s="21">
        <f>+SUMIFS(Resultados_Dic3!AC$3:AC$99980,Resultados_Dic3!$F$3:$F$99980,Produccion_PJ!$K581,Resultados_Dic3!$D$3:$D$99980,Produccion_PJ!$K$578,Resultados_Dic3!$E$3:$E$99980,Produccion_PJ!$J581,Resultados_Dic3!$A$3:$A$99980,Produccion_PJ!$H581)</f>
        <v>0</v>
      </c>
      <c r="AH581" s="21">
        <f>+SUMIFS(Resultados_Dic3!AD$3:AD$99980,Resultados_Dic3!$F$3:$F$99980,Produccion_PJ!$K581,Resultados_Dic3!$D$3:$D$99980,Produccion_PJ!$K$578,Resultados_Dic3!$E$3:$E$99980,Produccion_PJ!$J581,Resultados_Dic3!$A$3:$A$99980,Produccion_PJ!$H581)</f>
        <v>0</v>
      </c>
      <c r="AI581" s="21">
        <f>+SUMIFS(Resultados_Dic3!AE$3:AE$99980,Resultados_Dic3!$F$3:$F$99980,Produccion_PJ!$K581,Resultados_Dic3!$D$3:$D$99980,Produccion_PJ!$K$578,Resultados_Dic3!$E$3:$E$99980,Produccion_PJ!$J581,Resultados_Dic3!$A$3:$A$99980,Produccion_PJ!$H581)</f>
        <v>0</v>
      </c>
      <c r="AJ581" s="21">
        <f>+SUMIFS(Resultados_Dic3!AF$3:AF$99980,Resultados_Dic3!$F$3:$F$99980,Produccion_PJ!$K581,Resultados_Dic3!$D$3:$D$99980,Produccion_PJ!$K$578,Resultados_Dic3!$E$3:$E$99980,Produccion_PJ!$J581,Resultados_Dic3!$A$3:$A$99980,Produccion_PJ!$H581)</f>
        <v>0</v>
      </c>
      <c r="AK581" s="21">
        <f>+SUMIFS(Resultados_Dic3!AG$3:AG$99980,Resultados_Dic3!$F$3:$F$99980,Produccion_PJ!$K581,Resultados_Dic3!$D$3:$D$99980,Produccion_PJ!$K$578,Resultados_Dic3!$E$3:$E$99980,Produccion_PJ!$J581,Resultados_Dic3!$A$3:$A$99980,Produccion_PJ!$H581)</f>
        <v>0</v>
      </c>
      <c r="AL581" s="21">
        <f>+SUMIFS(Resultados_Dic3!AH$3:AH$99980,Resultados_Dic3!$F$3:$F$99980,Produccion_PJ!$K581,Resultados_Dic3!$D$3:$D$99980,Produccion_PJ!$K$578,Resultados_Dic3!$E$3:$E$99980,Produccion_PJ!$J581,Resultados_Dic3!$A$3:$A$99980,Produccion_PJ!$H581)</f>
        <v>0</v>
      </c>
      <c r="AM581" s="21">
        <f>+SUMIFS(Resultados_Dic3!AI$3:AI$99980,Resultados_Dic3!$F$3:$F$99980,Produccion_PJ!$K581,Resultados_Dic3!$D$3:$D$99980,Produccion_PJ!$K$578,Resultados_Dic3!$E$3:$E$99980,Produccion_PJ!$J581,Resultados_Dic3!$A$3:$A$99980,Produccion_PJ!$H581)</f>
        <v>0</v>
      </c>
      <c r="AN581" s="21">
        <f>+SUMIFS(Resultados_Dic3!AJ$3:AJ$99980,Resultados_Dic3!$F$3:$F$99980,Produccion_PJ!$K581,Resultados_Dic3!$D$3:$D$99980,Produccion_PJ!$K$578,Resultados_Dic3!$E$3:$E$99980,Produccion_PJ!$J581,Resultados_Dic3!$A$3:$A$99980,Produccion_PJ!$H581)</f>
        <v>0</v>
      </c>
      <c r="AO581" s="21">
        <f>+SUMIFS(Resultados_Dic3!AK$3:AK$99980,Resultados_Dic3!$F$3:$F$99980,Produccion_PJ!$K581,Resultados_Dic3!$D$3:$D$99980,Produccion_PJ!$K$578,Resultados_Dic3!$E$3:$E$99980,Produccion_PJ!$J581,Resultados_Dic3!$A$3:$A$99980,Produccion_PJ!$H581)</f>
        <v>0</v>
      </c>
      <c r="AP581" s="21">
        <f>+SUMIFS(Resultados_Dic3!AL$3:AL$99980,Resultados_Dic3!$F$3:$F$99980,Produccion_PJ!$K581,Resultados_Dic3!$D$3:$D$99980,Produccion_PJ!$K$578,Resultados_Dic3!$E$3:$E$99980,Produccion_PJ!$J581,Resultados_Dic3!$A$3:$A$99980,Produccion_PJ!$H581)</f>
        <v>0</v>
      </c>
      <c r="AQ581" s="21">
        <f>+SUMIFS(Resultados_Dic3!AM$3:AM$99980,Resultados_Dic3!$F$3:$F$99980,Produccion_PJ!$K581,Resultados_Dic3!$D$3:$D$99980,Produccion_PJ!$K$578,Resultados_Dic3!$E$3:$E$99980,Produccion_PJ!$J581,Resultados_Dic3!$A$3:$A$99980,Produccion_PJ!$H581)</f>
        <v>0</v>
      </c>
    </row>
    <row r="582" spans="1:47" x14ac:dyDescent="0.25">
      <c r="H582" s="17" t="str">
        <f t="shared" ref="H582:H587" si="1197">+$H$1</f>
        <v>DIC5</v>
      </c>
      <c r="J582" s="24" t="s">
        <v>73</v>
      </c>
      <c r="K582" s="54" t="s">
        <v>230</v>
      </c>
      <c r="L582" s="21">
        <f>+SUMIFS(Resultados_Dic3!H$3:H$99980,Resultados_Dic3!$F$3:$F$99980,Produccion_PJ!$K582,Resultados_Dic3!$D$3:$D$99980,Produccion_PJ!$K$578,Resultados_Dic3!$E$3:$E$99980,Produccion_PJ!$J582,Resultados_Dic3!$A$3:$A$99980,Produccion_PJ!$H582)</f>
        <v>8.5470039956174801</v>
      </c>
      <c r="M582" s="21">
        <f>+SUMIFS(Resultados_Dic3!I$3:I$99980,Resultados_Dic3!$F$3:$F$99980,Produccion_PJ!$K582,Resultados_Dic3!$D$3:$D$99980,Produccion_PJ!$K$578,Resultados_Dic3!$E$3:$E$99980,Produccion_PJ!$J582,Resultados_Dic3!$A$3:$A$99980,Produccion_PJ!$H582)</f>
        <v>7.83414506750524</v>
      </c>
      <c r="N582" s="21">
        <f>+SUMIFS(Resultados_Dic3!J$3:J$99980,Resultados_Dic3!$F$3:$F$99980,Produccion_PJ!$K582,Resultados_Dic3!$D$3:$D$99980,Produccion_PJ!$K$578,Resultados_Dic3!$E$3:$E$99980,Produccion_PJ!$J582,Resultados_Dic3!$A$3:$A$99980,Produccion_PJ!$H582)</f>
        <v>6.9540976580303102</v>
      </c>
      <c r="O582" s="21">
        <f>+SUMIFS(Resultados_Dic3!K$3:K$99980,Resultados_Dic3!$F$3:$F$99980,Produccion_PJ!$K582,Resultados_Dic3!$D$3:$D$99980,Produccion_PJ!$K$578,Resultados_Dic3!$E$3:$E$99980,Produccion_PJ!$J582,Resultados_Dic3!$A$3:$A$99980,Produccion_PJ!$H582)</f>
        <v>6.4227197656057102</v>
      </c>
      <c r="P582" s="21">
        <f>+SUMIFS(Resultados_Dic3!L$3:L$99980,Resultados_Dic3!$F$3:$F$99980,Produccion_PJ!$K582,Resultados_Dic3!$D$3:$D$99980,Produccion_PJ!$K$578,Resultados_Dic3!$E$3:$E$99980,Produccion_PJ!$J582,Resultados_Dic3!$A$3:$A$99980,Produccion_PJ!$H582)</f>
        <v>4.4149894086722901</v>
      </c>
      <c r="Q582" s="21">
        <f>+SUMIFS(Resultados_Dic3!M$3:M$99980,Resultados_Dic3!$F$3:$F$99980,Produccion_PJ!$K582,Resultados_Dic3!$D$3:$D$99980,Produccion_PJ!$K$578,Resultados_Dic3!$E$3:$E$99980,Produccion_PJ!$J582,Resultados_Dic3!$A$3:$A$99980,Produccion_PJ!$H582)</f>
        <v>3.7153433854273499</v>
      </c>
      <c r="R582" s="21">
        <f>+SUMIFS(Resultados_Dic3!N$3:N$99980,Resultados_Dic3!$F$3:$F$99980,Produccion_PJ!$K582,Resultados_Dic3!$D$3:$D$99980,Produccion_PJ!$K$578,Resultados_Dic3!$E$3:$E$99980,Produccion_PJ!$J582,Resultados_Dic3!$A$3:$A$99980,Produccion_PJ!$H582)</f>
        <v>3.0156973621824101</v>
      </c>
      <c r="S582" s="21">
        <f>+SUMIFS(Resultados_Dic3!O$3:O$99980,Resultados_Dic3!$F$3:$F$99980,Produccion_PJ!$K582,Resultados_Dic3!$D$3:$D$99980,Produccion_PJ!$K$578,Resultados_Dic3!$E$3:$E$99980,Produccion_PJ!$J582,Resultados_Dic3!$A$3:$A$99980,Produccion_PJ!$H582)</f>
        <v>2.46088443638416</v>
      </c>
      <c r="T582" s="21">
        <f>+SUMIFS(Resultados_Dic3!P$3:P$99980,Resultados_Dic3!$F$3:$F$99980,Produccion_PJ!$K582,Resultados_Dic3!$D$3:$D$99980,Produccion_PJ!$K$578,Resultados_Dic3!$E$3:$E$99980,Produccion_PJ!$J582,Resultados_Dic3!$A$3:$A$99980,Produccion_PJ!$H582)</f>
        <v>0.63996356125429099</v>
      </c>
      <c r="U582" s="21">
        <f>+SUMIFS(Resultados_Dic3!Q$3:Q$99980,Resultados_Dic3!$F$3:$F$99980,Produccion_PJ!$K582,Resultados_Dic3!$D$3:$D$99980,Produccion_PJ!$K$578,Resultados_Dic3!$E$3:$E$99980,Produccion_PJ!$J582,Resultados_Dic3!$A$3:$A$99980,Produccion_PJ!$H582)</f>
        <v>0</v>
      </c>
      <c r="V582" s="21">
        <f>+SUMIFS(Resultados_Dic3!R$3:R$99980,Resultados_Dic3!$F$3:$F$99980,Produccion_PJ!$K582,Resultados_Dic3!$D$3:$D$99980,Produccion_PJ!$K$578,Resultados_Dic3!$E$3:$E$99980,Produccion_PJ!$J582,Resultados_Dic3!$A$3:$A$99980,Produccion_PJ!$H582)</f>
        <v>0</v>
      </c>
      <c r="W582" s="21">
        <f>+SUMIFS(Resultados_Dic3!S$3:S$99980,Resultados_Dic3!$F$3:$F$99980,Produccion_PJ!$K582,Resultados_Dic3!$D$3:$D$99980,Produccion_PJ!$K$578,Resultados_Dic3!$E$3:$E$99980,Produccion_PJ!$J582,Resultados_Dic3!$A$3:$A$99980,Produccion_PJ!$H582)</f>
        <v>2.1671178312394401</v>
      </c>
      <c r="X582" s="21">
        <f>+SUMIFS(Resultados_Dic3!T$3:T$99980,Resultados_Dic3!$F$3:$F$99980,Produccion_PJ!$K582,Resultados_Dic3!$D$3:$D$99980,Produccion_PJ!$K$578,Resultados_Dic3!$E$3:$E$99980,Produccion_PJ!$J582,Resultados_Dic3!$A$3:$A$99980,Produccion_PJ!$H582)</f>
        <v>2.1671178312394401</v>
      </c>
      <c r="Y582" s="21">
        <f>+SUMIFS(Resultados_Dic3!U$3:U$99980,Resultados_Dic3!$F$3:$F$99980,Produccion_PJ!$K582,Resultados_Dic3!$D$3:$D$99980,Produccion_PJ!$K$578,Resultados_Dic3!$E$3:$E$99980,Produccion_PJ!$J582,Resultados_Dic3!$A$3:$A$99980,Produccion_PJ!$H582)</f>
        <v>1.09030325516039</v>
      </c>
      <c r="Z582" s="21">
        <f>+SUMIFS(Resultados_Dic3!V$3:V$99980,Resultados_Dic3!$F$3:$F$99980,Produccion_PJ!$K582,Resultados_Dic3!$D$3:$D$99980,Produccion_PJ!$K$578,Resultados_Dic3!$E$3:$E$99980,Produccion_PJ!$J582,Resultados_Dic3!$A$3:$A$99980,Produccion_PJ!$H582)</f>
        <v>0</v>
      </c>
      <c r="AA582" s="21">
        <f>+SUMIFS(Resultados_Dic3!W$3:W$99980,Resultados_Dic3!$F$3:$F$99980,Produccion_PJ!$K582,Resultados_Dic3!$D$3:$D$99980,Produccion_PJ!$K$578,Resultados_Dic3!$E$3:$E$99980,Produccion_PJ!$J582,Resultados_Dic3!$A$3:$A$99980,Produccion_PJ!$H582)</f>
        <v>0</v>
      </c>
      <c r="AB582" s="21">
        <f>+SUMIFS(Resultados_Dic3!X$3:X$99980,Resultados_Dic3!$F$3:$F$99980,Produccion_PJ!$K582,Resultados_Dic3!$D$3:$D$99980,Produccion_PJ!$K$578,Resultados_Dic3!$E$3:$E$99980,Produccion_PJ!$J582,Resultados_Dic3!$A$3:$A$99980,Produccion_PJ!$H582)</f>
        <v>0</v>
      </c>
      <c r="AC582" s="21">
        <f>+SUMIFS(Resultados_Dic3!Y$3:Y$99980,Resultados_Dic3!$F$3:$F$99980,Produccion_PJ!$K582,Resultados_Dic3!$D$3:$D$99980,Produccion_PJ!$K$578,Resultados_Dic3!$E$3:$E$99980,Produccion_PJ!$J582,Resultados_Dic3!$A$3:$A$99980,Produccion_PJ!$H582)</f>
        <v>0</v>
      </c>
      <c r="AD582" s="21">
        <f>+SUMIFS(Resultados_Dic3!Z$3:Z$99980,Resultados_Dic3!$F$3:$F$99980,Produccion_PJ!$K582,Resultados_Dic3!$D$3:$D$99980,Produccion_PJ!$K$578,Resultados_Dic3!$E$3:$E$99980,Produccion_PJ!$J582,Resultados_Dic3!$A$3:$A$99980,Produccion_PJ!$H582)</f>
        <v>0</v>
      </c>
      <c r="AE582" s="21">
        <f>+SUMIFS(Resultados_Dic3!AA$3:AA$99980,Resultados_Dic3!$F$3:$F$99980,Produccion_PJ!$K582,Resultados_Dic3!$D$3:$D$99980,Produccion_PJ!$K$578,Resultados_Dic3!$E$3:$E$99980,Produccion_PJ!$J582,Resultados_Dic3!$A$3:$A$99980,Produccion_PJ!$H582)</f>
        <v>0</v>
      </c>
      <c r="AF582" s="21">
        <f>+SUMIFS(Resultados_Dic3!AB$3:AB$99980,Resultados_Dic3!$F$3:$F$99980,Produccion_PJ!$K582,Resultados_Dic3!$D$3:$D$99980,Produccion_PJ!$K$578,Resultados_Dic3!$E$3:$E$99980,Produccion_PJ!$J582,Resultados_Dic3!$A$3:$A$99980,Produccion_PJ!$H582)</f>
        <v>0</v>
      </c>
      <c r="AG582" s="21">
        <f>+SUMIFS(Resultados_Dic3!AC$3:AC$99980,Resultados_Dic3!$F$3:$F$99980,Produccion_PJ!$K582,Resultados_Dic3!$D$3:$D$99980,Produccion_PJ!$K$578,Resultados_Dic3!$E$3:$E$99980,Produccion_PJ!$J582,Resultados_Dic3!$A$3:$A$99980,Produccion_PJ!$H582)</f>
        <v>0</v>
      </c>
      <c r="AH582" s="21">
        <f>+SUMIFS(Resultados_Dic3!AD$3:AD$99980,Resultados_Dic3!$F$3:$F$99980,Produccion_PJ!$K582,Resultados_Dic3!$D$3:$D$99980,Produccion_PJ!$K$578,Resultados_Dic3!$E$3:$E$99980,Produccion_PJ!$J582,Resultados_Dic3!$A$3:$A$99980,Produccion_PJ!$H582)</f>
        <v>0</v>
      </c>
      <c r="AI582" s="21">
        <f>+SUMIFS(Resultados_Dic3!AE$3:AE$99980,Resultados_Dic3!$F$3:$F$99980,Produccion_PJ!$K582,Resultados_Dic3!$D$3:$D$99980,Produccion_PJ!$K$578,Resultados_Dic3!$E$3:$E$99980,Produccion_PJ!$J582,Resultados_Dic3!$A$3:$A$99980,Produccion_PJ!$H582)</f>
        <v>0</v>
      </c>
      <c r="AJ582" s="21">
        <f>+SUMIFS(Resultados_Dic3!AF$3:AF$99980,Resultados_Dic3!$F$3:$F$99980,Produccion_PJ!$K582,Resultados_Dic3!$D$3:$D$99980,Produccion_PJ!$K$578,Resultados_Dic3!$E$3:$E$99980,Produccion_PJ!$J582,Resultados_Dic3!$A$3:$A$99980,Produccion_PJ!$H582)</f>
        <v>0</v>
      </c>
      <c r="AK582" s="21">
        <f>+SUMIFS(Resultados_Dic3!AG$3:AG$99980,Resultados_Dic3!$F$3:$F$99980,Produccion_PJ!$K582,Resultados_Dic3!$D$3:$D$99980,Produccion_PJ!$K$578,Resultados_Dic3!$E$3:$E$99980,Produccion_PJ!$J582,Resultados_Dic3!$A$3:$A$99980,Produccion_PJ!$H582)</f>
        <v>0</v>
      </c>
      <c r="AL582" s="21">
        <f>+SUMIFS(Resultados_Dic3!AH$3:AH$99980,Resultados_Dic3!$F$3:$F$99980,Produccion_PJ!$K582,Resultados_Dic3!$D$3:$D$99980,Produccion_PJ!$K$578,Resultados_Dic3!$E$3:$E$99980,Produccion_PJ!$J582,Resultados_Dic3!$A$3:$A$99980,Produccion_PJ!$H582)</f>
        <v>0</v>
      </c>
      <c r="AM582" s="21">
        <f>+SUMIFS(Resultados_Dic3!AI$3:AI$99980,Resultados_Dic3!$F$3:$F$99980,Produccion_PJ!$K582,Resultados_Dic3!$D$3:$D$99980,Produccion_PJ!$K$578,Resultados_Dic3!$E$3:$E$99980,Produccion_PJ!$J582,Resultados_Dic3!$A$3:$A$99980,Produccion_PJ!$H582)</f>
        <v>0</v>
      </c>
      <c r="AN582" s="21">
        <f>+SUMIFS(Resultados_Dic3!AJ$3:AJ$99980,Resultados_Dic3!$F$3:$F$99980,Produccion_PJ!$K582,Resultados_Dic3!$D$3:$D$99980,Produccion_PJ!$K$578,Resultados_Dic3!$E$3:$E$99980,Produccion_PJ!$J582,Resultados_Dic3!$A$3:$A$99980,Produccion_PJ!$H582)</f>
        <v>0</v>
      </c>
      <c r="AO582" s="21">
        <f>+SUMIFS(Resultados_Dic3!AK$3:AK$99980,Resultados_Dic3!$F$3:$F$99980,Produccion_PJ!$K582,Resultados_Dic3!$D$3:$D$99980,Produccion_PJ!$K$578,Resultados_Dic3!$E$3:$E$99980,Produccion_PJ!$J582,Resultados_Dic3!$A$3:$A$99980,Produccion_PJ!$H582)</f>
        <v>0</v>
      </c>
      <c r="AP582" s="21">
        <f>+SUMIFS(Resultados_Dic3!AL$3:AL$99980,Resultados_Dic3!$F$3:$F$99980,Produccion_PJ!$K582,Resultados_Dic3!$D$3:$D$99980,Produccion_PJ!$K$578,Resultados_Dic3!$E$3:$E$99980,Produccion_PJ!$J582,Resultados_Dic3!$A$3:$A$99980,Produccion_PJ!$H582)</f>
        <v>0</v>
      </c>
      <c r="AQ582" s="21">
        <f>+SUMIFS(Resultados_Dic3!AM$3:AM$99980,Resultados_Dic3!$F$3:$F$99980,Produccion_PJ!$K582,Resultados_Dic3!$D$3:$D$99980,Produccion_PJ!$K$578,Resultados_Dic3!$E$3:$E$99980,Produccion_PJ!$J582,Resultados_Dic3!$A$3:$A$99980,Produccion_PJ!$H582)</f>
        <v>0</v>
      </c>
    </row>
    <row r="583" spans="1:47" x14ac:dyDescent="0.25">
      <c r="H583" s="17" t="str">
        <f t="shared" si="1197"/>
        <v>DIC5</v>
      </c>
      <c r="J583" s="24"/>
      <c r="L583" s="21">
        <f>+SUMIFS(Resultados_Dic3!H$3:H$99980,Resultados_Dic3!$F$3:$F$99980,Produccion_PJ!$K583,Resultados_Dic3!$D$3:$D$99980,Produccion_PJ!$K$578,Resultados_Dic3!$E$3:$E$99980,Produccion_PJ!$J583,Resultados_Dic3!$A$3:$A$99980,Produccion_PJ!$H583)</f>
        <v>0</v>
      </c>
      <c r="M583" s="21">
        <f>+SUMIFS(Resultados_Dic3!I$3:I$99980,Resultados_Dic3!$F$3:$F$99980,Produccion_PJ!$K583,Resultados_Dic3!$D$3:$D$99980,Produccion_PJ!$K$578,Resultados_Dic3!$E$3:$E$99980,Produccion_PJ!$J583,Resultados_Dic3!$A$3:$A$99980,Produccion_PJ!$H583)</f>
        <v>0</v>
      </c>
      <c r="N583" s="21">
        <f>+SUMIFS(Resultados_Dic3!J$3:J$99980,Resultados_Dic3!$F$3:$F$99980,Produccion_PJ!$K583,Resultados_Dic3!$D$3:$D$99980,Produccion_PJ!$K$578,Resultados_Dic3!$E$3:$E$99980,Produccion_PJ!$J583,Resultados_Dic3!$A$3:$A$99980,Produccion_PJ!$H583)</f>
        <v>0</v>
      </c>
      <c r="O583" s="21">
        <f>+SUMIFS(Resultados_Dic3!K$3:K$99980,Resultados_Dic3!$F$3:$F$99980,Produccion_PJ!$K583,Resultados_Dic3!$D$3:$D$99980,Produccion_PJ!$K$578,Resultados_Dic3!$E$3:$E$99980,Produccion_PJ!$J583,Resultados_Dic3!$A$3:$A$99980,Produccion_PJ!$H583)</f>
        <v>0</v>
      </c>
      <c r="P583" s="21">
        <f>+SUMIFS(Resultados_Dic3!L$3:L$99980,Resultados_Dic3!$F$3:$F$99980,Produccion_PJ!$K583,Resultados_Dic3!$D$3:$D$99980,Produccion_PJ!$K$578,Resultados_Dic3!$E$3:$E$99980,Produccion_PJ!$J583,Resultados_Dic3!$A$3:$A$99980,Produccion_PJ!$H583)</f>
        <v>0</v>
      </c>
      <c r="Q583" s="21">
        <f>+SUMIFS(Resultados_Dic3!M$3:M$99980,Resultados_Dic3!$F$3:$F$99980,Produccion_PJ!$K583,Resultados_Dic3!$D$3:$D$99980,Produccion_PJ!$K$578,Resultados_Dic3!$E$3:$E$99980,Produccion_PJ!$J583,Resultados_Dic3!$A$3:$A$99980,Produccion_PJ!$H583)</f>
        <v>0</v>
      </c>
      <c r="R583" s="21">
        <f>+SUMIFS(Resultados_Dic3!N$3:N$99980,Resultados_Dic3!$F$3:$F$99980,Produccion_PJ!$K583,Resultados_Dic3!$D$3:$D$99980,Produccion_PJ!$K$578,Resultados_Dic3!$E$3:$E$99980,Produccion_PJ!$J583,Resultados_Dic3!$A$3:$A$99980,Produccion_PJ!$H583)</f>
        <v>0</v>
      </c>
      <c r="S583" s="21">
        <f>+SUMIFS(Resultados_Dic3!O$3:O$99980,Resultados_Dic3!$F$3:$F$99980,Produccion_PJ!$K583,Resultados_Dic3!$D$3:$D$99980,Produccion_PJ!$K$578,Resultados_Dic3!$E$3:$E$99980,Produccion_PJ!$J583,Resultados_Dic3!$A$3:$A$99980,Produccion_PJ!$H583)</f>
        <v>0</v>
      </c>
      <c r="T583" s="21">
        <f>+SUMIFS(Resultados_Dic3!P$3:P$99980,Resultados_Dic3!$F$3:$F$99980,Produccion_PJ!$K583,Resultados_Dic3!$D$3:$D$99980,Produccion_PJ!$K$578,Resultados_Dic3!$E$3:$E$99980,Produccion_PJ!$J583,Resultados_Dic3!$A$3:$A$99980,Produccion_PJ!$H583)</f>
        <v>0</v>
      </c>
      <c r="U583" s="21">
        <f>+SUMIFS(Resultados_Dic3!Q$3:Q$99980,Resultados_Dic3!$F$3:$F$99980,Produccion_PJ!$K583,Resultados_Dic3!$D$3:$D$99980,Produccion_PJ!$K$578,Resultados_Dic3!$E$3:$E$99980,Produccion_PJ!$J583,Resultados_Dic3!$A$3:$A$99980,Produccion_PJ!$H583)</f>
        <v>0</v>
      </c>
      <c r="V583" s="21">
        <f>+SUMIFS(Resultados_Dic3!R$3:R$99980,Resultados_Dic3!$F$3:$F$99980,Produccion_PJ!$K583,Resultados_Dic3!$D$3:$D$99980,Produccion_PJ!$K$578,Resultados_Dic3!$E$3:$E$99980,Produccion_PJ!$J583,Resultados_Dic3!$A$3:$A$99980,Produccion_PJ!$H583)</f>
        <v>0</v>
      </c>
      <c r="W583" s="21">
        <f>+SUMIFS(Resultados_Dic3!S$3:S$99980,Resultados_Dic3!$F$3:$F$99980,Produccion_PJ!$K583,Resultados_Dic3!$D$3:$D$99980,Produccion_PJ!$K$578,Resultados_Dic3!$E$3:$E$99980,Produccion_PJ!$J583,Resultados_Dic3!$A$3:$A$99980,Produccion_PJ!$H583)</f>
        <v>0</v>
      </c>
      <c r="X583" s="21">
        <f>+SUMIFS(Resultados_Dic3!T$3:T$99980,Resultados_Dic3!$F$3:$F$99980,Produccion_PJ!$K583,Resultados_Dic3!$D$3:$D$99980,Produccion_PJ!$K$578,Resultados_Dic3!$E$3:$E$99980,Produccion_PJ!$J583,Resultados_Dic3!$A$3:$A$99980,Produccion_PJ!$H583)</f>
        <v>0</v>
      </c>
      <c r="Y583" s="21">
        <f>+SUMIFS(Resultados_Dic3!U$3:U$99980,Resultados_Dic3!$F$3:$F$99980,Produccion_PJ!$K583,Resultados_Dic3!$D$3:$D$99980,Produccion_PJ!$K$578,Resultados_Dic3!$E$3:$E$99980,Produccion_PJ!$J583,Resultados_Dic3!$A$3:$A$99980,Produccion_PJ!$H583)</f>
        <v>0</v>
      </c>
      <c r="Z583" s="21">
        <f>+SUMIFS(Resultados_Dic3!V$3:V$99980,Resultados_Dic3!$F$3:$F$99980,Produccion_PJ!$K583,Resultados_Dic3!$D$3:$D$99980,Produccion_PJ!$K$578,Resultados_Dic3!$E$3:$E$99980,Produccion_PJ!$J583,Resultados_Dic3!$A$3:$A$99980,Produccion_PJ!$H583)</f>
        <v>0</v>
      </c>
      <c r="AA583" s="21">
        <f>+SUMIFS(Resultados_Dic3!W$3:W$99980,Resultados_Dic3!$F$3:$F$99980,Produccion_PJ!$K583,Resultados_Dic3!$D$3:$D$99980,Produccion_PJ!$K$578,Resultados_Dic3!$E$3:$E$99980,Produccion_PJ!$J583,Resultados_Dic3!$A$3:$A$99980,Produccion_PJ!$H583)</f>
        <v>0</v>
      </c>
      <c r="AB583" s="21">
        <f>+SUMIFS(Resultados_Dic3!X$3:X$99980,Resultados_Dic3!$F$3:$F$99980,Produccion_PJ!$K583,Resultados_Dic3!$D$3:$D$99980,Produccion_PJ!$K$578,Resultados_Dic3!$E$3:$E$99980,Produccion_PJ!$J583,Resultados_Dic3!$A$3:$A$99980,Produccion_PJ!$H583)</f>
        <v>0</v>
      </c>
      <c r="AC583" s="21">
        <f>+SUMIFS(Resultados_Dic3!Y$3:Y$99980,Resultados_Dic3!$F$3:$F$99980,Produccion_PJ!$K583,Resultados_Dic3!$D$3:$D$99980,Produccion_PJ!$K$578,Resultados_Dic3!$E$3:$E$99980,Produccion_PJ!$J583,Resultados_Dic3!$A$3:$A$99980,Produccion_PJ!$H583)</f>
        <v>0</v>
      </c>
      <c r="AD583" s="21">
        <f>+SUMIFS(Resultados_Dic3!Z$3:Z$99980,Resultados_Dic3!$F$3:$F$99980,Produccion_PJ!$K583,Resultados_Dic3!$D$3:$D$99980,Produccion_PJ!$K$578,Resultados_Dic3!$E$3:$E$99980,Produccion_PJ!$J583,Resultados_Dic3!$A$3:$A$99980,Produccion_PJ!$H583)</f>
        <v>0</v>
      </c>
      <c r="AE583" s="21">
        <f>+SUMIFS(Resultados_Dic3!AA$3:AA$99980,Resultados_Dic3!$F$3:$F$99980,Produccion_PJ!$K583,Resultados_Dic3!$D$3:$D$99980,Produccion_PJ!$K$578,Resultados_Dic3!$E$3:$E$99980,Produccion_PJ!$J583,Resultados_Dic3!$A$3:$A$99980,Produccion_PJ!$H583)</f>
        <v>0</v>
      </c>
      <c r="AF583" s="21">
        <f>+SUMIFS(Resultados_Dic3!AB$3:AB$99980,Resultados_Dic3!$F$3:$F$99980,Produccion_PJ!$K583,Resultados_Dic3!$D$3:$D$99980,Produccion_PJ!$K$578,Resultados_Dic3!$E$3:$E$99980,Produccion_PJ!$J583,Resultados_Dic3!$A$3:$A$99980,Produccion_PJ!$H583)</f>
        <v>0</v>
      </c>
      <c r="AG583" s="21">
        <f>+SUMIFS(Resultados_Dic3!AC$3:AC$99980,Resultados_Dic3!$F$3:$F$99980,Produccion_PJ!$K583,Resultados_Dic3!$D$3:$D$99980,Produccion_PJ!$K$578,Resultados_Dic3!$E$3:$E$99980,Produccion_PJ!$J583,Resultados_Dic3!$A$3:$A$99980,Produccion_PJ!$H583)</f>
        <v>0</v>
      </c>
      <c r="AH583" s="21">
        <f>+SUMIFS(Resultados_Dic3!AD$3:AD$99980,Resultados_Dic3!$F$3:$F$99980,Produccion_PJ!$K583,Resultados_Dic3!$D$3:$D$99980,Produccion_PJ!$K$578,Resultados_Dic3!$E$3:$E$99980,Produccion_PJ!$J583,Resultados_Dic3!$A$3:$A$99980,Produccion_PJ!$H583)</f>
        <v>0</v>
      </c>
      <c r="AI583" s="21">
        <f>+SUMIFS(Resultados_Dic3!AE$3:AE$99980,Resultados_Dic3!$F$3:$F$99980,Produccion_PJ!$K583,Resultados_Dic3!$D$3:$D$99980,Produccion_PJ!$K$578,Resultados_Dic3!$E$3:$E$99980,Produccion_PJ!$J583,Resultados_Dic3!$A$3:$A$99980,Produccion_PJ!$H583)</f>
        <v>0</v>
      </c>
      <c r="AJ583" s="21">
        <f>+SUMIFS(Resultados_Dic3!AF$3:AF$99980,Resultados_Dic3!$F$3:$F$99980,Produccion_PJ!$K583,Resultados_Dic3!$D$3:$D$99980,Produccion_PJ!$K$578,Resultados_Dic3!$E$3:$E$99980,Produccion_PJ!$J583,Resultados_Dic3!$A$3:$A$99980,Produccion_PJ!$H583)</f>
        <v>0</v>
      </c>
      <c r="AK583" s="21">
        <f>+SUMIFS(Resultados_Dic3!AG$3:AG$99980,Resultados_Dic3!$F$3:$F$99980,Produccion_PJ!$K583,Resultados_Dic3!$D$3:$D$99980,Produccion_PJ!$K$578,Resultados_Dic3!$E$3:$E$99980,Produccion_PJ!$J583,Resultados_Dic3!$A$3:$A$99980,Produccion_PJ!$H583)</f>
        <v>0</v>
      </c>
      <c r="AL583" s="21">
        <f>+SUMIFS(Resultados_Dic3!AH$3:AH$99980,Resultados_Dic3!$F$3:$F$99980,Produccion_PJ!$K583,Resultados_Dic3!$D$3:$D$99980,Produccion_PJ!$K$578,Resultados_Dic3!$E$3:$E$99980,Produccion_PJ!$J583,Resultados_Dic3!$A$3:$A$99980,Produccion_PJ!$H583)</f>
        <v>0</v>
      </c>
      <c r="AM583" s="21">
        <f>+SUMIFS(Resultados_Dic3!AI$3:AI$99980,Resultados_Dic3!$F$3:$F$99980,Produccion_PJ!$K583,Resultados_Dic3!$D$3:$D$99980,Produccion_PJ!$K$578,Resultados_Dic3!$E$3:$E$99980,Produccion_PJ!$J583,Resultados_Dic3!$A$3:$A$99980,Produccion_PJ!$H583)</f>
        <v>0</v>
      </c>
      <c r="AN583" s="21">
        <f>+SUMIFS(Resultados_Dic3!AJ$3:AJ$99980,Resultados_Dic3!$F$3:$F$99980,Produccion_PJ!$K583,Resultados_Dic3!$D$3:$D$99980,Produccion_PJ!$K$578,Resultados_Dic3!$E$3:$E$99980,Produccion_PJ!$J583,Resultados_Dic3!$A$3:$A$99980,Produccion_PJ!$H583)</f>
        <v>0</v>
      </c>
      <c r="AO583" s="21">
        <f>+SUMIFS(Resultados_Dic3!AK$3:AK$99980,Resultados_Dic3!$F$3:$F$99980,Produccion_PJ!$K583,Resultados_Dic3!$D$3:$D$99980,Produccion_PJ!$K$578,Resultados_Dic3!$E$3:$E$99980,Produccion_PJ!$J583,Resultados_Dic3!$A$3:$A$99980,Produccion_PJ!$H583)</f>
        <v>0</v>
      </c>
      <c r="AP583" s="21">
        <f>+SUMIFS(Resultados_Dic3!AL$3:AL$99980,Resultados_Dic3!$F$3:$F$99980,Produccion_PJ!$K583,Resultados_Dic3!$D$3:$D$99980,Produccion_PJ!$K$578,Resultados_Dic3!$E$3:$E$99980,Produccion_PJ!$J583,Resultados_Dic3!$A$3:$A$99980,Produccion_PJ!$H583)</f>
        <v>0</v>
      </c>
      <c r="AQ583" s="21">
        <f>+SUMIFS(Resultados_Dic3!AM$3:AM$99980,Resultados_Dic3!$F$3:$F$99980,Produccion_PJ!$K583,Resultados_Dic3!$D$3:$D$99980,Produccion_PJ!$K$578,Resultados_Dic3!$E$3:$E$99980,Produccion_PJ!$J583,Resultados_Dic3!$A$3:$A$99980,Produccion_PJ!$H583)</f>
        <v>0</v>
      </c>
    </row>
    <row r="584" spans="1:47" x14ac:dyDescent="0.25">
      <c r="H584" s="17" t="str">
        <f t="shared" si="1197"/>
        <v>DIC5</v>
      </c>
      <c r="J584" s="24" t="s">
        <v>74</v>
      </c>
      <c r="K584" s="54" t="s">
        <v>287</v>
      </c>
      <c r="L584" s="21">
        <f>+SUMIFS(Resultados_Dic3!H$3:H$99980,Resultados_Dic3!$F$3:$F$99980,Produccion_PJ!$K584,Resultados_Dic3!$D$3:$D$99980,Produccion_PJ!$K$578,Resultados_Dic3!$E$3:$E$99980,Produccion_PJ!$J584,Resultados_Dic3!$A$3:$A$99980,Produccion_PJ!$H584)</f>
        <v>0</v>
      </c>
      <c r="M584" s="21">
        <f>+SUMIFS(Resultados_Dic3!I$3:I$99980,Resultados_Dic3!$F$3:$F$99980,Produccion_PJ!$K584,Resultados_Dic3!$D$3:$D$99980,Produccion_PJ!$K$578,Resultados_Dic3!$E$3:$E$99980,Produccion_PJ!$J584,Resultados_Dic3!$A$3:$A$99980,Produccion_PJ!$H584)</f>
        <v>0</v>
      </c>
      <c r="N584" s="21">
        <f>+SUMIFS(Resultados_Dic3!J$3:J$99980,Resultados_Dic3!$F$3:$F$99980,Produccion_PJ!$K584,Resultados_Dic3!$D$3:$D$99980,Produccion_PJ!$K$578,Resultados_Dic3!$E$3:$E$99980,Produccion_PJ!$J584,Resultados_Dic3!$A$3:$A$99980,Produccion_PJ!$H584)</f>
        <v>0</v>
      </c>
      <c r="O584" s="21">
        <f>+SUMIFS(Resultados_Dic3!K$3:K$99980,Resultados_Dic3!$F$3:$F$99980,Produccion_PJ!$K584,Resultados_Dic3!$D$3:$D$99980,Produccion_PJ!$K$578,Resultados_Dic3!$E$3:$E$99980,Produccion_PJ!$J584,Resultados_Dic3!$A$3:$A$99980,Produccion_PJ!$H584)</f>
        <v>0</v>
      </c>
      <c r="P584" s="21">
        <f>+SUMIFS(Resultados_Dic3!L$3:L$99980,Resultados_Dic3!$F$3:$F$99980,Produccion_PJ!$K584,Resultados_Dic3!$D$3:$D$99980,Produccion_PJ!$K$578,Resultados_Dic3!$E$3:$E$99980,Produccion_PJ!$J584,Resultados_Dic3!$A$3:$A$99980,Produccion_PJ!$H584)</f>
        <v>0</v>
      </c>
      <c r="Q584" s="21">
        <f>+SUMIFS(Resultados_Dic3!M$3:M$99980,Resultados_Dic3!$F$3:$F$99980,Produccion_PJ!$K584,Resultados_Dic3!$D$3:$D$99980,Produccion_PJ!$K$578,Resultados_Dic3!$E$3:$E$99980,Produccion_PJ!$J584,Resultados_Dic3!$A$3:$A$99980,Produccion_PJ!$H584)</f>
        <v>0</v>
      </c>
      <c r="R584" s="21">
        <f>+SUMIFS(Resultados_Dic3!N$3:N$99980,Resultados_Dic3!$F$3:$F$99980,Produccion_PJ!$K584,Resultados_Dic3!$D$3:$D$99980,Produccion_PJ!$K$578,Resultados_Dic3!$E$3:$E$99980,Produccion_PJ!$J584,Resultados_Dic3!$A$3:$A$99980,Produccion_PJ!$H584)</f>
        <v>0</v>
      </c>
      <c r="S584" s="21">
        <f>+SUMIFS(Resultados_Dic3!O$3:O$99980,Resultados_Dic3!$F$3:$F$99980,Produccion_PJ!$K584,Resultados_Dic3!$D$3:$D$99980,Produccion_PJ!$K$578,Resultados_Dic3!$E$3:$E$99980,Produccion_PJ!$J584,Resultados_Dic3!$A$3:$A$99980,Produccion_PJ!$H584)</f>
        <v>0</v>
      </c>
      <c r="T584" s="21">
        <f>+SUMIFS(Resultados_Dic3!P$3:P$99980,Resultados_Dic3!$F$3:$F$99980,Produccion_PJ!$K584,Resultados_Dic3!$D$3:$D$99980,Produccion_PJ!$K$578,Resultados_Dic3!$E$3:$E$99980,Produccion_PJ!$J584,Resultados_Dic3!$A$3:$A$99980,Produccion_PJ!$H584)</f>
        <v>0</v>
      </c>
      <c r="U584" s="21">
        <f>+SUMIFS(Resultados_Dic3!Q$3:Q$99980,Resultados_Dic3!$F$3:$F$99980,Produccion_PJ!$K584,Resultados_Dic3!$D$3:$D$99980,Produccion_PJ!$K$578,Resultados_Dic3!$E$3:$E$99980,Produccion_PJ!$J584,Resultados_Dic3!$A$3:$A$99980,Produccion_PJ!$H584)</f>
        <v>0</v>
      </c>
      <c r="V584" s="21">
        <f>+SUMIFS(Resultados_Dic3!R$3:R$99980,Resultados_Dic3!$F$3:$F$99980,Produccion_PJ!$K584,Resultados_Dic3!$D$3:$D$99980,Produccion_PJ!$K$578,Resultados_Dic3!$E$3:$E$99980,Produccion_PJ!$J584,Resultados_Dic3!$A$3:$A$99980,Produccion_PJ!$H584)</f>
        <v>0</v>
      </c>
      <c r="W584" s="21">
        <f>+SUMIFS(Resultados_Dic3!S$3:S$99980,Resultados_Dic3!$F$3:$F$99980,Produccion_PJ!$K584,Resultados_Dic3!$D$3:$D$99980,Produccion_PJ!$K$578,Resultados_Dic3!$E$3:$E$99980,Produccion_PJ!$J584,Resultados_Dic3!$A$3:$A$99980,Produccion_PJ!$H584)</f>
        <v>0</v>
      </c>
      <c r="X584" s="21">
        <f>+SUMIFS(Resultados_Dic3!T$3:T$99980,Resultados_Dic3!$F$3:$F$99980,Produccion_PJ!$K584,Resultados_Dic3!$D$3:$D$99980,Produccion_PJ!$K$578,Resultados_Dic3!$E$3:$E$99980,Produccion_PJ!$J584,Resultados_Dic3!$A$3:$A$99980,Produccion_PJ!$H584)</f>
        <v>0</v>
      </c>
      <c r="Y584" s="21">
        <f>+SUMIFS(Resultados_Dic3!U$3:U$99980,Resultados_Dic3!$F$3:$F$99980,Produccion_PJ!$K584,Resultados_Dic3!$D$3:$D$99980,Produccion_PJ!$K$578,Resultados_Dic3!$E$3:$E$99980,Produccion_PJ!$J584,Resultados_Dic3!$A$3:$A$99980,Produccion_PJ!$H584)</f>
        <v>0</v>
      </c>
      <c r="Z584" s="21">
        <f>+SUMIFS(Resultados_Dic3!V$3:V$99980,Resultados_Dic3!$F$3:$F$99980,Produccion_PJ!$K584,Resultados_Dic3!$D$3:$D$99980,Produccion_PJ!$K$578,Resultados_Dic3!$E$3:$E$99980,Produccion_PJ!$J584,Resultados_Dic3!$A$3:$A$99980,Produccion_PJ!$H584)</f>
        <v>0</v>
      </c>
      <c r="AA584" s="21">
        <f>+SUMIFS(Resultados_Dic3!W$3:W$99980,Resultados_Dic3!$F$3:$F$99980,Produccion_PJ!$K584,Resultados_Dic3!$D$3:$D$99980,Produccion_PJ!$K$578,Resultados_Dic3!$E$3:$E$99980,Produccion_PJ!$J584,Resultados_Dic3!$A$3:$A$99980,Produccion_PJ!$H584)</f>
        <v>0</v>
      </c>
      <c r="AB584" s="21">
        <f>+SUMIFS(Resultados_Dic3!X$3:X$99980,Resultados_Dic3!$F$3:$F$99980,Produccion_PJ!$K584,Resultados_Dic3!$D$3:$D$99980,Produccion_PJ!$K$578,Resultados_Dic3!$E$3:$E$99980,Produccion_PJ!$J584,Resultados_Dic3!$A$3:$A$99980,Produccion_PJ!$H584)</f>
        <v>0</v>
      </c>
      <c r="AC584" s="21">
        <f>+SUMIFS(Resultados_Dic3!Y$3:Y$99980,Resultados_Dic3!$F$3:$F$99980,Produccion_PJ!$K584,Resultados_Dic3!$D$3:$D$99980,Produccion_PJ!$K$578,Resultados_Dic3!$E$3:$E$99980,Produccion_PJ!$J584,Resultados_Dic3!$A$3:$A$99980,Produccion_PJ!$H584)</f>
        <v>0</v>
      </c>
      <c r="AD584" s="21">
        <f>+SUMIFS(Resultados_Dic3!Z$3:Z$99980,Resultados_Dic3!$F$3:$F$99980,Produccion_PJ!$K584,Resultados_Dic3!$D$3:$D$99980,Produccion_PJ!$K$578,Resultados_Dic3!$E$3:$E$99980,Produccion_PJ!$J584,Resultados_Dic3!$A$3:$A$99980,Produccion_PJ!$H584)</f>
        <v>0</v>
      </c>
      <c r="AE584" s="21">
        <f>+SUMIFS(Resultados_Dic3!AA$3:AA$99980,Resultados_Dic3!$F$3:$F$99980,Produccion_PJ!$K584,Resultados_Dic3!$D$3:$D$99980,Produccion_PJ!$K$578,Resultados_Dic3!$E$3:$E$99980,Produccion_PJ!$J584,Resultados_Dic3!$A$3:$A$99980,Produccion_PJ!$H584)</f>
        <v>0</v>
      </c>
      <c r="AF584" s="21">
        <f>+SUMIFS(Resultados_Dic3!AB$3:AB$99980,Resultados_Dic3!$F$3:$F$99980,Produccion_PJ!$K584,Resultados_Dic3!$D$3:$D$99980,Produccion_PJ!$K$578,Resultados_Dic3!$E$3:$E$99980,Produccion_PJ!$J584,Resultados_Dic3!$A$3:$A$99980,Produccion_PJ!$H584)</f>
        <v>0</v>
      </c>
      <c r="AG584" s="21">
        <f>+SUMIFS(Resultados_Dic3!AC$3:AC$99980,Resultados_Dic3!$F$3:$F$99980,Produccion_PJ!$K584,Resultados_Dic3!$D$3:$D$99980,Produccion_PJ!$K$578,Resultados_Dic3!$E$3:$E$99980,Produccion_PJ!$J584,Resultados_Dic3!$A$3:$A$99980,Produccion_PJ!$H584)</f>
        <v>0</v>
      </c>
      <c r="AH584" s="21">
        <f>+SUMIFS(Resultados_Dic3!AD$3:AD$99980,Resultados_Dic3!$F$3:$F$99980,Produccion_PJ!$K584,Resultados_Dic3!$D$3:$D$99980,Produccion_PJ!$K$578,Resultados_Dic3!$E$3:$E$99980,Produccion_PJ!$J584,Resultados_Dic3!$A$3:$A$99980,Produccion_PJ!$H584)</f>
        <v>0</v>
      </c>
      <c r="AI584" s="21">
        <f>+SUMIFS(Resultados_Dic3!AE$3:AE$99980,Resultados_Dic3!$F$3:$F$99980,Produccion_PJ!$K584,Resultados_Dic3!$D$3:$D$99980,Produccion_PJ!$K$578,Resultados_Dic3!$E$3:$E$99980,Produccion_PJ!$J584,Resultados_Dic3!$A$3:$A$99980,Produccion_PJ!$H584)</f>
        <v>0</v>
      </c>
      <c r="AJ584" s="21">
        <f>+SUMIFS(Resultados_Dic3!AF$3:AF$99980,Resultados_Dic3!$F$3:$F$99980,Produccion_PJ!$K584,Resultados_Dic3!$D$3:$D$99980,Produccion_PJ!$K$578,Resultados_Dic3!$E$3:$E$99980,Produccion_PJ!$J584,Resultados_Dic3!$A$3:$A$99980,Produccion_PJ!$H584)</f>
        <v>0</v>
      </c>
      <c r="AK584" s="21">
        <f>+SUMIFS(Resultados_Dic3!AG$3:AG$99980,Resultados_Dic3!$F$3:$F$99980,Produccion_PJ!$K584,Resultados_Dic3!$D$3:$D$99980,Produccion_PJ!$K$578,Resultados_Dic3!$E$3:$E$99980,Produccion_PJ!$J584,Resultados_Dic3!$A$3:$A$99980,Produccion_PJ!$H584)</f>
        <v>0</v>
      </c>
      <c r="AL584" s="21">
        <f>+SUMIFS(Resultados_Dic3!AH$3:AH$99980,Resultados_Dic3!$F$3:$F$99980,Produccion_PJ!$K584,Resultados_Dic3!$D$3:$D$99980,Produccion_PJ!$K$578,Resultados_Dic3!$E$3:$E$99980,Produccion_PJ!$J584,Resultados_Dic3!$A$3:$A$99980,Produccion_PJ!$H584)</f>
        <v>0</v>
      </c>
      <c r="AM584" s="21">
        <f>+SUMIFS(Resultados_Dic3!AI$3:AI$99980,Resultados_Dic3!$F$3:$F$99980,Produccion_PJ!$K584,Resultados_Dic3!$D$3:$D$99980,Produccion_PJ!$K$578,Resultados_Dic3!$E$3:$E$99980,Produccion_PJ!$J584,Resultados_Dic3!$A$3:$A$99980,Produccion_PJ!$H584)</f>
        <v>0</v>
      </c>
      <c r="AN584" s="21">
        <f>+SUMIFS(Resultados_Dic3!AJ$3:AJ$99980,Resultados_Dic3!$F$3:$F$99980,Produccion_PJ!$K584,Resultados_Dic3!$D$3:$D$99980,Produccion_PJ!$K$578,Resultados_Dic3!$E$3:$E$99980,Produccion_PJ!$J584,Resultados_Dic3!$A$3:$A$99980,Produccion_PJ!$H584)</f>
        <v>0</v>
      </c>
      <c r="AO584" s="21">
        <f>+SUMIFS(Resultados_Dic3!AK$3:AK$99980,Resultados_Dic3!$F$3:$F$99980,Produccion_PJ!$K584,Resultados_Dic3!$D$3:$D$99980,Produccion_PJ!$K$578,Resultados_Dic3!$E$3:$E$99980,Produccion_PJ!$J584,Resultados_Dic3!$A$3:$A$99980,Produccion_PJ!$H584)</f>
        <v>0</v>
      </c>
      <c r="AP584" s="21">
        <f>+SUMIFS(Resultados_Dic3!AL$3:AL$99980,Resultados_Dic3!$F$3:$F$99980,Produccion_PJ!$K584,Resultados_Dic3!$D$3:$D$99980,Produccion_PJ!$K$578,Resultados_Dic3!$E$3:$E$99980,Produccion_PJ!$J584,Resultados_Dic3!$A$3:$A$99980,Produccion_PJ!$H584)</f>
        <v>0</v>
      </c>
      <c r="AQ584" s="21">
        <f>+SUMIFS(Resultados_Dic3!AM$3:AM$99980,Resultados_Dic3!$F$3:$F$99980,Produccion_PJ!$K584,Resultados_Dic3!$D$3:$D$99980,Produccion_PJ!$K$578,Resultados_Dic3!$E$3:$E$99980,Produccion_PJ!$J584,Resultados_Dic3!$A$3:$A$99980,Produccion_PJ!$H584)</f>
        <v>0</v>
      </c>
    </row>
    <row r="585" spans="1:47" x14ac:dyDescent="0.25">
      <c r="H585" s="17" t="str">
        <f t="shared" si="1197"/>
        <v>DIC5</v>
      </c>
      <c r="J585" s="24" t="s">
        <v>75</v>
      </c>
      <c r="K585" s="54" t="s">
        <v>288</v>
      </c>
      <c r="L585" s="21">
        <f>+SUMIFS(Resultados_Dic3!H$3:H$99980,Resultados_Dic3!$F$3:$F$99980,Produccion_PJ!$K585,Resultados_Dic3!$D$3:$D$99980,Produccion_PJ!$K$578,Resultados_Dic3!$E$3:$E$99980,Produccion_PJ!$J585,Resultados_Dic3!$A$3:$A$99980,Produccion_PJ!$H585)</f>
        <v>0</v>
      </c>
      <c r="M585" s="21">
        <f>+SUMIFS(Resultados_Dic3!I$3:I$99980,Resultados_Dic3!$F$3:$F$99980,Produccion_PJ!$K585,Resultados_Dic3!$D$3:$D$99980,Produccion_PJ!$K$578,Resultados_Dic3!$E$3:$E$99980,Produccion_PJ!$J585,Resultados_Dic3!$A$3:$A$99980,Produccion_PJ!$H585)</f>
        <v>0</v>
      </c>
      <c r="N585" s="21">
        <f>+SUMIFS(Resultados_Dic3!J$3:J$99980,Resultados_Dic3!$F$3:$F$99980,Produccion_PJ!$K585,Resultados_Dic3!$D$3:$D$99980,Produccion_PJ!$K$578,Resultados_Dic3!$E$3:$E$99980,Produccion_PJ!$J585,Resultados_Dic3!$A$3:$A$99980,Produccion_PJ!$H585)</f>
        <v>0</v>
      </c>
      <c r="O585" s="21">
        <f>+SUMIFS(Resultados_Dic3!K$3:K$99980,Resultados_Dic3!$F$3:$F$99980,Produccion_PJ!$K585,Resultados_Dic3!$D$3:$D$99980,Produccion_PJ!$K$578,Resultados_Dic3!$E$3:$E$99980,Produccion_PJ!$J585,Resultados_Dic3!$A$3:$A$99980,Produccion_PJ!$H585)</f>
        <v>0</v>
      </c>
      <c r="P585" s="21">
        <f>+SUMIFS(Resultados_Dic3!L$3:L$99980,Resultados_Dic3!$F$3:$F$99980,Produccion_PJ!$K585,Resultados_Dic3!$D$3:$D$99980,Produccion_PJ!$K$578,Resultados_Dic3!$E$3:$E$99980,Produccion_PJ!$J585,Resultados_Dic3!$A$3:$A$99980,Produccion_PJ!$H585)</f>
        <v>0</v>
      </c>
      <c r="Q585" s="21">
        <f>+SUMIFS(Resultados_Dic3!M$3:M$99980,Resultados_Dic3!$F$3:$F$99980,Produccion_PJ!$K585,Resultados_Dic3!$D$3:$D$99980,Produccion_PJ!$K$578,Resultados_Dic3!$E$3:$E$99980,Produccion_PJ!$J585,Resultados_Dic3!$A$3:$A$99980,Produccion_PJ!$H585)</f>
        <v>0</v>
      </c>
      <c r="R585" s="21">
        <f>+SUMIFS(Resultados_Dic3!N$3:N$99980,Resultados_Dic3!$F$3:$F$99980,Produccion_PJ!$K585,Resultados_Dic3!$D$3:$D$99980,Produccion_PJ!$K$578,Resultados_Dic3!$E$3:$E$99980,Produccion_PJ!$J585,Resultados_Dic3!$A$3:$A$99980,Produccion_PJ!$H585)</f>
        <v>0</v>
      </c>
      <c r="S585" s="21">
        <f>+SUMIFS(Resultados_Dic3!O$3:O$99980,Resultados_Dic3!$F$3:$F$99980,Produccion_PJ!$K585,Resultados_Dic3!$D$3:$D$99980,Produccion_PJ!$K$578,Resultados_Dic3!$E$3:$E$99980,Produccion_PJ!$J585,Resultados_Dic3!$A$3:$A$99980,Produccion_PJ!$H585)</f>
        <v>0</v>
      </c>
      <c r="T585" s="21">
        <f>+SUMIFS(Resultados_Dic3!P$3:P$99980,Resultados_Dic3!$F$3:$F$99980,Produccion_PJ!$K585,Resultados_Dic3!$D$3:$D$99980,Produccion_PJ!$K$578,Resultados_Dic3!$E$3:$E$99980,Produccion_PJ!$J585,Resultados_Dic3!$A$3:$A$99980,Produccion_PJ!$H585)</f>
        <v>0</v>
      </c>
      <c r="U585" s="21">
        <f>+SUMIFS(Resultados_Dic3!Q$3:Q$99980,Resultados_Dic3!$F$3:$F$99980,Produccion_PJ!$K585,Resultados_Dic3!$D$3:$D$99980,Produccion_PJ!$K$578,Resultados_Dic3!$E$3:$E$99980,Produccion_PJ!$J585,Resultados_Dic3!$A$3:$A$99980,Produccion_PJ!$H585)</f>
        <v>0</v>
      </c>
      <c r="V585" s="21">
        <f>+SUMIFS(Resultados_Dic3!R$3:R$99980,Resultados_Dic3!$F$3:$F$99980,Produccion_PJ!$K585,Resultados_Dic3!$D$3:$D$99980,Produccion_PJ!$K$578,Resultados_Dic3!$E$3:$E$99980,Produccion_PJ!$J585,Resultados_Dic3!$A$3:$A$99980,Produccion_PJ!$H585)</f>
        <v>0</v>
      </c>
      <c r="W585" s="21">
        <f>+SUMIFS(Resultados_Dic3!S$3:S$99980,Resultados_Dic3!$F$3:$F$99980,Produccion_PJ!$K585,Resultados_Dic3!$D$3:$D$99980,Produccion_PJ!$K$578,Resultados_Dic3!$E$3:$E$99980,Produccion_PJ!$J585,Resultados_Dic3!$A$3:$A$99980,Produccion_PJ!$H585)</f>
        <v>0</v>
      </c>
      <c r="X585" s="21">
        <f>+SUMIFS(Resultados_Dic3!T$3:T$99980,Resultados_Dic3!$F$3:$F$99980,Produccion_PJ!$K585,Resultados_Dic3!$D$3:$D$99980,Produccion_PJ!$K$578,Resultados_Dic3!$E$3:$E$99980,Produccion_PJ!$J585,Resultados_Dic3!$A$3:$A$99980,Produccion_PJ!$H585)</f>
        <v>0</v>
      </c>
      <c r="Y585" s="21">
        <f>+SUMIFS(Resultados_Dic3!U$3:U$99980,Resultados_Dic3!$F$3:$F$99980,Produccion_PJ!$K585,Resultados_Dic3!$D$3:$D$99980,Produccion_PJ!$K$578,Resultados_Dic3!$E$3:$E$99980,Produccion_PJ!$J585,Resultados_Dic3!$A$3:$A$99980,Produccion_PJ!$H585)</f>
        <v>0</v>
      </c>
      <c r="Z585" s="21">
        <f>+SUMIFS(Resultados_Dic3!V$3:V$99980,Resultados_Dic3!$F$3:$F$99980,Produccion_PJ!$K585,Resultados_Dic3!$D$3:$D$99980,Produccion_PJ!$K$578,Resultados_Dic3!$E$3:$E$99980,Produccion_PJ!$J585,Resultados_Dic3!$A$3:$A$99980,Produccion_PJ!$H585)</f>
        <v>0</v>
      </c>
      <c r="AA585" s="21">
        <f>+SUMIFS(Resultados_Dic3!W$3:W$99980,Resultados_Dic3!$F$3:$F$99980,Produccion_PJ!$K585,Resultados_Dic3!$D$3:$D$99980,Produccion_PJ!$K$578,Resultados_Dic3!$E$3:$E$99980,Produccion_PJ!$J585,Resultados_Dic3!$A$3:$A$99980,Produccion_PJ!$H585)</f>
        <v>0</v>
      </c>
      <c r="AB585" s="21">
        <f>+SUMIFS(Resultados_Dic3!X$3:X$99980,Resultados_Dic3!$F$3:$F$99980,Produccion_PJ!$K585,Resultados_Dic3!$D$3:$D$99980,Produccion_PJ!$K$578,Resultados_Dic3!$E$3:$E$99980,Produccion_PJ!$J585,Resultados_Dic3!$A$3:$A$99980,Produccion_PJ!$H585)</f>
        <v>0</v>
      </c>
      <c r="AC585" s="21">
        <f>+SUMIFS(Resultados_Dic3!Y$3:Y$99980,Resultados_Dic3!$F$3:$F$99980,Produccion_PJ!$K585,Resultados_Dic3!$D$3:$D$99980,Produccion_PJ!$K$578,Resultados_Dic3!$E$3:$E$99980,Produccion_PJ!$J585,Resultados_Dic3!$A$3:$A$99980,Produccion_PJ!$H585)</f>
        <v>0</v>
      </c>
      <c r="AD585" s="21">
        <f>+SUMIFS(Resultados_Dic3!Z$3:Z$99980,Resultados_Dic3!$F$3:$F$99980,Produccion_PJ!$K585,Resultados_Dic3!$D$3:$D$99980,Produccion_PJ!$K$578,Resultados_Dic3!$E$3:$E$99980,Produccion_PJ!$J585,Resultados_Dic3!$A$3:$A$99980,Produccion_PJ!$H585)</f>
        <v>0</v>
      </c>
      <c r="AE585" s="21">
        <f>+SUMIFS(Resultados_Dic3!AA$3:AA$99980,Resultados_Dic3!$F$3:$F$99980,Produccion_PJ!$K585,Resultados_Dic3!$D$3:$D$99980,Produccion_PJ!$K$578,Resultados_Dic3!$E$3:$E$99980,Produccion_PJ!$J585,Resultados_Dic3!$A$3:$A$99980,Produccion_PJ!$H585)</f>
        <v>0</v>
      </c>
      <c r="AF585" s="21">
        <f>+SUMIFS(Resultados_Dic3!AB$3:AB$99980,Resultados_Dic3!$F$3:$F$99980,Produccion_PJ!$K585,Resultados_Dic3!$D$3:$D$99980,Produccion_PJ!$K$578,Resultados_Dic3!$E$3:$E$99980,Produccion_PJ!$J585,Resultados_Dic3!$A$3:$A$99980,Produccion_PJ!$H585)</f>
        <v>0</v>
      </c>
      <c r="AG585" s="21">
        <f>+SUMIFS(Resultados_Dic3!AC$3:AC$99980,Resultados_Dic3!$F$3:$F$99980,Produccion_PJ!$K585,Resultados_Dic3!$D$3:$D$99980,Produccion_PJ!$K$578,Resultados_Dic3!$E$3:$E$99980,Produccion_PJ!$J585,Resultados_Dic3!$A$3:$A$99980,Produccion_PJ!$H585)</f>
        <v>0</v>
      </c>
      <c r="AH585" s="21">
        <f>+SUMIFS(Resultados_Dic3!AD$3:AD$99980,Resultados_Dic3!$F$3:$F$99980,Produccion_PJ!$K585,Resultados_Dic3!$D$3:$D$99980,Produccion_PJ!$K$578,Resultados_Dic3!$E$3:$E$99980,Produccion_PJ!$J585,Resultados_Dic3!$A$3:$A$99980,Produccion_PJ!$H585)</f>
        <v>0</v>
      </c>
      <c r="AI585" s="21">
        <f>+SUMIFS(Resultados_Dic3!AE$3:AE$99980,Resultados_Dic3!$F$3:$F$99980,Produccion_PJ!$K585,Resultados_Dic3!$D$3:$D$99980,Produccion_PJ!$K$578,Resultados_Dic3!$E$3:$E$99980,Produccion_PJ!$J585,Resultados_Dic3!$A$3:$A$99980,Produccion_PJ!$H585)</f>
        <v>0</v>
      </c>
      <c r="AJ585" s="21">
        <f>+SUMIFS(Resultados_Dic3!AF$3:AF$99980,Resultados_Dic3!$F$3:$F$99980,Produccion_PJ!$K585,Resultados_Dic3!$D$3:$D$99980,Produccion_PJ!$K$578,Resultados_Dic3!$E$3:$E$99980,Produccion_PJ!$J585,Resultados_Dic3!$A$3:$A$99980,Produccion_PJ!$H585)</f>
        <v>0</v>
      </c>
      <c r="AK585" s="21">
        <f>+SUMIFS(Resultados_Dic3!AG$3:AG$99980,Resultados_Dic3!$F$3:$F$99980,Produccion_PJ!$K585,Resultados_Dic3!$D$3:$D$99980,Produccion_PJ!$K$578,Resultados_Dic3!$E$3:$E$99980,Produccion_PJ!$J585,Resultados_Dic3!$A$3:$A$99980,Produccion_PJ!$H585)</f>
        <v>0</v>
      </c>
      <c r="AL585" s="21">
        <f>+SUMIFS(Resultados_Dic3!AH$3:AH$99980,Resultados_Dic3!$F$3:$F$99980,Produccion_PJ!$K585,Resultados_Dic3!$D$3:$D$99980,Produccion_PJ!$K$578,Resultados_Dic3!$E$3:$E$99980,Produccion_PJ!$J585,Resultados_Dic3!$A$3:$A$99980,Produccion_PJ!$H585)</f>
        <v>0</v>
      </c>
      <c r="AM585" s="21">
        <f>+SUMIFS(Resultados_Dic3!AI$3:AI$99980,Resultados_Dic3!$F$3:$F$99980,Produccion_PJ!$K585,Resultados_Dic3!$D$3:$D$99980,Produccion_PJ!$K$578,Resultados_Dic3!$E$3:$E$99980,Produccion_PJ!$J585,Resultados_Dic3!$A$3:$A$99980,Produccion_PJ!$H585)</f>
        <v>0</v>
      </c>
      <c r="AN585" s="21">
        <f>+SUMIFS(Resultados_Dic3!AJ$3:AJ$99980,Resultados_Dic3!$F$3:$F$99980,Produccion_PJ!$K585,Resultados_Dic3!$D$3:$D$99980,Produccion_PJ!$K$578,Resultados_Dic3!$E$3:$E$99980,Produccion_PJ!$J585,Resultados_Dic3!$A$3:$A$99980,Produccion_PJ!$H585)</f>
        <v>0</v>
      </c>
      <c r="AO585" s="21">
        <f>+SUMIFS(Resultados_Dic3!AK$3:AK$99980,Resultados_Dic3!$F$3:$F$99980,Produccion_PJ!$K585,Resultados_Dic3!$D$3:$D$99980,Produccion_PJ!$K$578,Resultados_Dic3!$E$3:$E$99980,Produccion_PJ!$J585,Resultados_Dic3!$A$3:$A$99980,Produccion_PJ!$H585)</f>
        <v>0</v>
      </c>
      <c r="AP585" s="21">
        <f>+SUMIFS(Resultados_Dic3!AL$3:AL$99980,Resultados_Dic3!$F$3:$F$99980,Produccion_PJ!$K585,Resultados_Dic3!$D$3:$D$99980,Produccion_PJ!$K$578,Resultados_Dic3!$E$3:$E$99980,Produccion_PJ!$J585,Resultados_Dic3!$A$3:$A$99980,Produccion_PJ!$H585)</f>
        <v>0</v>
      </c>
      <c r="AQ585" s="21">
        <f>+SUMIFS(Resultados_Dic3!AM$3:AM$99980,Resultados_Dic3!$F$3:$F$99980,Produccion_PJ!$K585,Resultados_Dic3!$D$3:$D$99980,Produccion_PJ!$K$578,Resultados_Dic3!$E$3:$E$99980,Produccion_PJ!$J585,Resultados_Dic3!$A$3:$A$99980,Produccion_PJ!$H585)</f>
        <v>0</v>
      </c>
    </row>
    <row r="586" spans="1:47" x14ac:dyDescent="0.25">
      <c r="H586" s="17" t="str">
        <f t="shared" si="1197"/>
        <v>DIC5</v>
      </c>
      <c r="J586" s="24" t="s">
        <v>76</v>
      </c>
      <c r="K586" s="54" t="s">
        <v>289</v>
      </c>
      <c r="L586" s="21">
        <f>+SUMIFS(Resultados_Dic3!H$3:H$99980,Resultados_Dic3!$F$3:$F$99980,Produccion_PJ!$K586,Resultados_Dic3!$D$3:$D$99980,Produccion_PJ!$K$578,Resultados_Dic3!$E$3:$E$99980,Produccion_PJ!$J586,Resultados_Dic3!$A$3:$A$99980,Produccion_PJ!$H586)</f>
        <v>0</v>
      </c>
      <c r="M586" s="21">
        <f>+SUMIFS(Resultados_Dic3!I$3:I$99980,Resultados_Dic3!$F$3:$F$99980,Produccion_PJ!$K586,Resultados_Dic3!$D$3:$D$99980,Produccion_PJ!$K$578,Resultados_Dic3!$E$3:$E$99980,Produccion_PJ!$J586,Resultados_Dic3!$A$3:$A$99980,Produccion_PJ!$H586)</f>
        <v>0</v>
      </c>
      <c r="N586" s="21">
        <f>+SUMIFS(Resultados_Dic3!J$3:J$99980,Resultados_Dic3!$F$3:$F$99980,Produccion_PJ!$K586,Resultados_Dic3!$D$3:$D$99980,Produccion_PJ!$K$578,Resultados_Dic3!$E$3:$E$99980,Produccion_PJ!$J586,Resultados_Dic3!$A$3:$A$99980,Produccion_PJ!$H586)</f>
        <v>0</v>
      </c>
      <c r="O586" s="21">
        <f>+SUMIFS(Resultados_Dic3!K$3:K$99980,Resultados_Dic3!$F$3:$F$99980,Produccion_PJ!$K586,Resultados_Dic3!$D$3:$D$99980,Produccion_PJ!$K$578,Resultados_Dic3!$E$3:$E$99980,Produccion_PJ!$J586,Resultados_Dic3!$A$3:$A$99980,Produccion_PJ!$H586)</f>
        <v>0</v>
      </c>
      <c r="P586" s="21">
        <f>+SUMIFS(Resultados_Dic3!L$3:L$99980,Resultados_Dic3!$F$3:$F$99980,Produccion_PJ!$K586,Resultados_Dic3!$D$3:$D$99980,Produccion_PJ!$K$578,Resultados_Dic3!$E$3:$E$99980,Produccion_PJ!$J586,Resultados_Dic3!$A$3:$A$99980,Produccion_PJ!$H586)</f>
        <v>0</v>
      </c>
      <c r="Q586" s="21">
        <f>+SUMIFS(Resultados_Dic3!M$3:M$99980,Resultados_Dic3!$F$3:$F$99980,Produccion_PJ!$K586,Resultados_Dic3!$D$3:$D$99980,Produccion_PJ!$K$578,Resultados_Dic3!$E$3:$E$99980,Produccion_PJ!$J586,Resultados_Dic3!$A$3:$A$99980,Produccion_PJ!$H586)</f>
        <v>0</v>
      </c>
      <c r="R586" s="21">
        <f>+SUMIFS(Resultados_Dic3!N$3:N$99980,Resultados_Dic3!$F$3:$F$99980,Produccion_PJ!$K586,Resultados_Dic3!$D$3:$D$99980,Produccion_PJ!$K$578,Resultados_Dic3!$E$3:$E$99980,Produccion_PJ!$J586,Resultados_Dic3!$A$3:$A$99980,Produccion_PJ!$H586)</f>
        <v>0</v>
      </c>
      <c r="S586" s="21">
        <f>+SUMIFS(Resultados_Dic3!O$3:O$99980,Resultados_Dic3!$F$3:$F$99980,Produccion_PJ!$K586,Resultados_Dic3!$D$3:$D$99980,Produccion_PJ!$K$578,Resultados_Dic3!$E$3:$E$99980,Produccion_PJ!$J586,Resultados_Dic3!$A$3:$A$99980,Produccion_PJ!$H586)</f>
        <v>0</v>
      </c>
      <c r="T586" s="21">
        <f>+SUMIFS(Resultados_Dic3!P$3:P$99980,Resultados_Dic3!$F$3:$F$99980,Produccion_PJ!$K586,Resultados_Dic3!$D$3:$D$99980,Produccion_PJ!$K$578,Resultados_Dic3!$E$3:$E$99980,Produccion_PJ!$J586,Resultados_Dic3!$A$3:$A$99980,Produccion_PJ!$H586)</f>
        <v>0</v>
      </c>
      <c r="U586" s="21">
        <f>+SUMIFS(Resultados_Dic3!Q$3:Q$99980,Resultados_Dic3!$F$3:$F$99980,Produccion_PJ!$K586,Resultados_Dic3!$D$3:$D$99980,Produccion_PJ!$K$578,Resultados_Dic3!$E$3:$E$99980,Produccion_PJ!$J586,Resultados_Dic3!$A$3:$A$99980,Produccion_PJ!$H586)</f>
        <v>0</v>
      </c>
      <c r="V586" s="21">
        <f>+SUMIFS(Resultados_Dic3!R$3:R$99980,Resultados_Dic3!$F$3:$F$99980,Produccion_PJ!$K586,Resultados_Dic3!$D$3:$D$99980,Produccion_PJ!$K$578,Resultados_Dic3!$E$3:$E$99980,Produccion_PJ!$J586,Resultados_Dic3!$A$3:$A$99980,Produccion_PJ!$H586)</f>
        <v>0</v>
      </c>
      <c r="W586" s="21">
        <f>+SUMIFS(Resultados_Dic3!S$3:S$99980,Resultados_Dic3!$F$3:$F$99980,Produccion_PJ!$K586,Resultados_Dic3!$D$3:$D$99980,Produccion_PJ!$K$578,Resultados_Dic3!$E$3:$E$99980,Produccion_PJ!$J586,Resultados_Dic3!$A$3:$A$99980,Produccion_PJ!$H586)</f>
        <v>0</v>
      </c>
      <c r="X586" s="21">
        <f>+SUMIFS(Resultados_Dic3!T$3:T$99980,Resultados_Dic3!$F$3:$F$99980,Produccion_PJ!$K586,Resultados_Dic3!$D$3:$D$99980,Produccion_PJ!$K$578,Resultados_Dic3!$E$3:$E$99980,Produccion_PJ!$J586,Resultados_Dic3!$A$3:$A$99980,Produccion_PJ!$H586)</f>
        <v>0</v>
      </c>
      <c r="Y586" s="21">
        <f>+SUMIFS(Resultados_Dic3!U$3:U$99980,Resultados_Dic3!$F$3:$F$99980,Produccion_PJ!$K586,Resultados_Dic3!$D$3:$D$99980,Produccion_PJ!$K$578,Resultados_Dic3!$E$3:$E$99980,Produccion_PJ!$J586,Resultados_Dic3!$A$3:$A$99980,Produccion_PJ!$H586)</f>
        <v>0</v>
      </c>
      <c r="Z586" s="21">
        <f>+SUMIFS(Resultados_Dic3!V$3:V$99980,Resultados_Dic3!$F$3:$F$99980,Produccion_PJ!$K586,Resultados_Dic3!$D$3:$D$99980,Produccion_PJ!$K$578,Resultados_Dic3!$E$3:$E$99980,Produccion_PJ!$J586,Resultados_Dic3!$A$3:$A$99980,Produccion_PJ!$H586)</f>
        <v>0</v>
      </c>
      <c r="AA586" s="21">
        <f>+SUMIFS(Resultados_Dic3!W$3:W$99980,Resultados_Dic3!$F$3:$F$99980,Produccion_PJ!$K586,Resultados_Dic3!$D$3:$D$99980,Produccion_PJ!$K$578,Resultados_Dic3!$E$3:$E$99980,Produccion_PJ!$J586,Resultados_Dic3!$A$3:$A$99980,Produccion_PJ!$H586)</f>
        <v>0</v>
      </c>
      <c r="AB586" s="21">
        <f>+SUMIFS(Resultados_Dic3!X$3:X$99980,Resultados_Dic3!$F$3:$F$99980,Produccion_PJ!$K586,Resultados_Dic3!$D$3:$D$99980,Produccion_PJ!$K$578,Resultados_Dic3!$E$3:$E$99980,Produccion_PJ!$J586,Resultados_Dic3!$A$3:$A$99980,Produccion_PJ!$H586)</f>
        <v>0</v>
      </c>
      <c r="AC586" s="21">
        <f>+SUMIFS(Resultados_Dic3!Y$3:Y$99980,Resultados_Dic3!$F$3:$F$99980,Produccion_PJ!$K586,Resultados_Dic3!$D$3:$D$99980,Produccion_PJ!$K$578,Resultados_Dic3!$E$3:$E$99980,Produccion_PJ!$J586,Resultados_Dic3!$A$3:$A$99980,Produccion_PJ!$H586)</f>
        <v>0</v>
      </c>
      <c r="AD586" s="21">
        <f>+SUMIFS(Resultados_Dic3!Z$3:Z$99980,Resultados_Dic3!$F$3:$F$99980,Produccion_PJ!$K586,Resultados_Dic3!$D$3:$D$99980,Produccion_PJ!$K$578,Resultados_Dic3!$E$3:$E$99980,Produccion_PJ!$J586,Resultados_Dic3!$A$3:$A$99980,Produccion_PJ!$H586)</f>
        <v>0</v>
      </c>
      <c r="AE586" s="21">
        <f>+SUMIFS(Resultados_Dic3!AA$3:AA$99980,Resultados_Dic3!$F$3:$F$99980,Produccion_PJ!$K586,Resultados_Dic3!$D$3:$D$99980,Produccion_PJ!$K$578,Resultados_Dic3!$E$3:$E$99980,Produccion_PJ!$J586,Resultados_Dic3!$A$3:$A$99980,Produccion_PJ!$H586)</f>
        <v>0</v>
      </c>
      <c r="AF586" s="21">
        <f>+SUMIFS(Resultados_Dic3!AB$3:AB$99980,Resultados_Dic3!$F$3:$F$99980,Produccion_PJ!$K586,Resultados_Dic3!$D$3:$D$99980,Produccion_PJ!$K$578,Resultados_Dic3!$E$3:$E$99980,Produccion_PJ!$J586,Resultados_Dic3!$A$3:$A$99980,Produccion_PJ!$H586)</f>
        <v>0</v>
      </c>
      <c r="AG586" s="21">
        <f>+SUMIFS(Resultados_Dic3!AC$3:AC$99980,Resultados_Dic3!$F$3:$F$99980,Produccion_PJ!$K586,Resultados_Dic3!$D$3:$D$99980,Produccion_PJ!$K$578,Resultados_Dic3!$E$3:$E$99980,Produccion_PJ!$J586,Resultados_Dic3!$A$3:$A$99980,Produccion_PJ!$H586)</f>
        <v>0</v>
      </c>
      <c r="AH586" s="21">
        <f>+SUMIFS(Resultados_Dic3!AD$3:AD$99980,Resultados_Dic3!$F$3:$F$99980,Produccion_PJ!$K586,Resultados_Dic3!$D$3:$D$99980,Produccion_PJ!$K$578,Resultados_Dic3!$E$3:$E$99980,Produccion_PJ!$J586,Resultados_Dic3!$A$3:$A$99980,Produccion_PJ!$H586)</f>
        <v>0</v>
      </c>
      <c r="AI586" s="21">
        <f>+SUMIFS(Resultados_Dic3!AE$3:AE$99980,Resultados_Dic3!$F$3:$F$99980,Produccion_PJ!$K586,Resultados_Dic3!$D$3:$D$99980,Produccion_PJ!$K$578,Resultados_Dic3!$E$3:$E$99980,Produccion_PJ!$J586,Resultados_Dic3!$A$3:$A$99980,Produccion_PJ!$H586)</f>
        <v>0</v>
      </c>
      <c r="AJ586" s="21">
        <f>+SUMIFS(Resultados_Dic3!AF$3:AF$99980,Resultados_Dic3!$F$3:$F$99980,Produccion_PJ!$K586,Resultados_Dic3!$D$3:$D$99980,Produccion_PJ!$K$578,Resultados_Dic3!$E$3:$E$99980,Produccion_PJ!$J586,Resultados_Dic3!$A$3:$A$99980,Produccion_PJ!$H586)</f>
        <v>0</v>
      </c>
      <c r="AK586" s="21">
        <f>+SUMIFS(Resultados_Dic3!AG$3:AG$99980,Resultados_Dic3!$F$3:$F$99980,Produccion_PJ!$K586,Resultados_Dic3!$D$3:$D$99980,Produccion_PJ!$K$578,Resultados_Dic3!$E$3:$E$99980,Produccion_PJ!$J586,Resultados_Dic3!$A$3:$A$99980,Produccion_PJ!$H586)</f>
        <v>0</v>
      </c>
      <c r="AL586" s="21">
        <f>+SUMIFS(Resultados_Dic3!AH$3:AH$99980,Resultados_Dic3!$F$3:$F$99980,Produccion_PJ!$K586,Resultados_Dic3!$D$3:$D$99980,Produccion_PJ!$K$578,Resultados_Dic3!$E$3:$E$99980,Produccion_PJ!$J586,Resultados_Dic3!$A$3:$A$99980,Produccion_PJ!$H586)</f>
        <v>0</v>
      </c>
      <c r="AM586" s="21">
        <f>+SUMIFS(Resultados_Dic3!AI$3:AI$99980,Resultados_Dic3!$F$3:$F$99980,Produccion_PJ!$K586,Resultados_Dic3!$D$3:$D$99980,Produccion_PJ!$K$578,Resultados_Dic3!$E$3:$E$99980,Produccion_PJ!$J586,Resultados_Dic3!$A$3:$A$99980,Produccion_PJ!$H586)</f>
        <v>0</v>
      </c>
      <c r="AN586" s="21">
        <f>+SUMIFS(Resultados_Dic3!AJ$3:AJ$99980,Resultados_Dic3!$F$3:$F$99980,Produccion_PJ!$K586,Resultados_Dic3!$D$3:$D$99980,Produccion_PJ!$K$578,Resultados_Dic3!$E$3:$E$99980,Produccion_PJ!$J586,Resultados_Dic3!$A$3:$A$99980,Produccion_PJ!$H586)</f>
        <v>0</v>
      </c>
      <c r="AO586" s="21">
        <f>+SUMIFS(Resultados_Dic3!AK$3:AK$99980,Resultados_Dic3!$F$3:$F$99980,Produccion_PJ!$K586,Resultados_Dic3!$D$3:$D$99980,Produccion_PJ!$K$578,Resultados_Dic3!$E$3:$E$99980,Produccion_PJ!$J586,Resultados_Dic3!$A$3:$A$99980,Produccion_PJ!$H586)</f>
        <v>0</v>
      </c>
      <c r="AP586" s="21">
        <f>+SUMIFS(Resultados_Dic3!AL$3:AL$99980,Resultados_Dic3!$F$3:$F$99980,Produccion_PJ!$K586,Resultados_Dic3!$D$3:$D$99980,Produccion_PJ!$K$578,Resultados_Dic3!$E$3:$E$99980,Produccion_PJ!$J586,Resultados_Dic3!$A$3:$A$99980,Produccion_PJ!$H586)</f>
        <v>0</v>
      </c>
      <c r="AQ586" s="21">
        <f>+SUMIFS(Resultados_Dic3!AM$3:AM$99980,Resultados_Dic3!$F$3:$F$99980,Produccion_PJ!$K586,Resultados_Dic3!$D$3:$D$99980,Produccion_PJ!$K$578,Resultados_Dic3!$E$3:$E$99980,Produccion_PJ!$J586,Resultados_Dic3!$A$3:$A$99980,Produccion_PJ!$H586)</f>
        <v>0</v>
      </c>
    </row>
    <row r="587" spans="1:47" x14ac:dyDescent="0.25">
      <c r="H587" s="17" t="str">
        <f t="shared" si="1197"/>
        <v>DIC5</v>
      </c>
      <c r="J587" s="24" t="s">
        <v>77</v>
      </c>
      <c r="K587" s="54" t="s">
        <v>231</v>
      </c>
      <c r="L587" s="21">
        <f>+SUMIFS(Resultados_Dic3!H$3:H$99980,Resultados_Dic3!$F$3:$F$99980,Produccion_PJ!$K587,Resultados_Dic3!$D$3:$D$99980,Produccion_PJ!$K$578,Resultados_Dic3!$E$3:$E$99980,Produccion_PJ!$J587,Resultados_Dic3!$A$3:$A$99980,Produccion_PJ!$H587)</f>
        <v>0.140686870480908</v>
      </c>
      <c r="M587" s="21">
        <f>+SUMIFS(Resultados_Dic3!I$3:I$99980,Resultados_Dic3!$F$3:$F$99980,Produccion_PJ!$K587,Resultados_Dic3!$D$3:$D$99980,Produccion_PJ!$K$578,Resultados_Dic3!$E$3:$E$99980,Produccion_PJ!$J587,Resultados_Dic3!$A$3:$A$99980,Produccion_PJ!$H587)</f>
        <v>0.137985003963288</v>
      </c>
      <c r="N587" s="21">
        <f>+SUMIFS(Resultados_Dic3!J$3:J$99980,Resultados_Dic3!$F$3:$F$99980,Produccion_PJ!$K587,Resultados_Dic3!$D$3:$D$99980,Produccion_PJ!$K$578,Resultados_Dic3!$E$3:$E$99980,Produccion_PJ!$J587,Resultados_Dic3!$A$3:$A$99980,Produccion_PJ!$H587)</f>
        <v>0.13807601994920199</v>
      </c>
      <c r="O587" s="21">
        <f>+SUMIFS(Resultados_Dic3!K$3:K$99980,Resultados_Dic3!$F$3:$F$99980,Produccion_PJ!$K587,Resultados_Dic3!$D$3:$D$99980,Produccion_PJ!$K$578,Resultados_Dic3!$E$3:$E$99980,Produccion_PJ!$J587,Resultados_Dic3!$A$3:$A$99980,Produccion_PJ!$H587)</f>
        <v>0.13816703593511501</v>
      </c>
      <c r="P587" s="21">
        <f>+SUMIFS(Resultados_Dic3!L$3:L$99980,Resultados_Dic3!$F$3:$F$99980,Produccion_PJ!$K587,Resultados_Dic3!$D$3:$D$99980,Produccion_PJ!$K$578,Resultados_Dic3!$E$3:$E$99980,Produccion_PJ!$J587,Resultados_Dic3!$A$3:$A$99980,Produccion_PJ!$H587)</f>
        <v>0.138258051921028</v>
      </c>
      <c r="Q587" s="21">
        <f>+SUMIFS(Resultados_Dic3!M$3:M$99980,Resultados_Dic3!$F$3:$F$99980,Produccion_PJ!$K587,Resultados_Dic3!$D$3:$D$99980,Produccion_PJ!$K$578,Resultados_Dic3!$E$3:$E$99980,Produccion_PJ!$J587,Resultados_Dic3!$A$3:$A$99980,Produccion_PJ!$H587)</f>
        <v>0.127125799751451</v>
      </c>
      <c r="R587" s="21">
        <f>+SUMIFS(Resultados_Dic3!N$3:N$99980,Resultados_Dic3!$F$3:$F$99980,Produccion_PJ!$K587,Resultados_Dic3!$D$3:$D$99980,Produccion_PJ!$K$578,Resultados_Dic3!$E$3:$E$99980,Produccion_PJ!$J587,Resultados_Dic3!$A$3:$A$99980,Produccion_PJ!$H587)</f>
        <v>0.115993547581874</v>
      </c>
      <c r="S587" s="21">
        <f>+SUMIFS(Resultados_Dic3!O$3:O$99980,Resultados_Dic3!$F$3:$F$99980,Produccion_PJ!$K587,Resultados_Dic3!$D$3:$D$99980,Produccion_PJ!$K$578,Resultados_Dic3!$E$3:$E$99980,Produccion_PJ!$J587,Resultados_Dic3!$A$3:$A$99980,Produccion_PJ!$H587)</f>
        <v>0.10683301993703399</v>
      </c>
      <c r="T587" s="21">
        <f>+SUMIFS(Resultados_Dic3!P$3:P$99980,Resultados_Dic3!$F$3:$F$99980,Produccion_PJ!$K587,Resultados_Dic3!$D$3:$D$99980,Produccion_PJ!$K$578,Resultados_Dic3!$E$3:$E$99980,Produccion_PJ!$J587,Resultados_Dic3!$A$3:$A$99980,Produccion_PJ!$H587)</f>
        <v>9.7672492292193894E-2</v>
      </c>
      <c r="U587" s="21">
        <f>+SUMIFS(Resultados_Dic3!Q$3:Q$99980,Resultados_Dic3!$F$3:$F$99980,Produccion_PJ!$K587,Resultados_Dic3!$D$3:$D$99980,Produccion_PJ!$K$578,Resultados_Dic3!$E$3:$E$99980,Produccion_PJ!$J587,Resultados_Dic3!$A$3:$A$99980,Produccion_PJ!$H587)</f>
        <v>9.0079400617442795E-2</v>
      </c>
      <c r="V587" s="21">
        <f>+SUMIFS(Resultados_Dic3!R$3:R$99980,Resultados_Dic3!$F$3:$F$99980,Produccion_PJ!$K587,Resultados_Dic3!$D$3:$D$99980,Produccion_PJ!$K$578,Resultados_Dic3!$E$3:$E$99980,Produccion_PJ!$J587,Resultados_Dic3!$A$3:$A$99980,Produccion_PJ!$H587)</f>
        <v>8.2486308942691794E-2</v>
      </c>
      <c r="W587" s="21">
        <f>+SUMIFS(Resultados_Dic3!S$3:S$99980,Resultados_Dic3!$F$3:$F$99980,Produccion_PJ!$K587,Resultados_Dic3!$D$3:$D$99980,Produccion_PJ!$K$578,Resultados_Dic3!$E$3:$E$99980,Produccion_PJ!$J587,Resultados_Dic3!$A$3:$A$99980,Produccion_PJ!$H587)</f>
        <v>7.4893217267940695E-2</v>
      </c>
      <c r="X587" s="21">
        <f>+SUMIFS(Resultados_Dic3!T$3:T$99980,Resultados_Dic3!$F$3:$F$99980,Produccion_PJ!$K587,Resultados_Dic3!$D$3:$D$99980,Produccion_PJ!$K$578,Resultados_Dic3!$E$3:$E$99980,Produccion_PJ!$J587,Resultados_Dic3!$A$3:$A$99980,Produccion_PJ!$H587)</f>
        <v>6.9566480391555094E-2</v>
      </c>
      <c r="Y587" s="21">
        <f>+SUMIFS(Resultados_Dic3!U$3:U$99980,Resultados_Dic3!$F$3:$F$99980,Produccion_PJ!$K587,Resultados_Dic3!$D$3:$D$99980,Produccion_PJ!$K$578,Resultados_Dic3!$E$3:$E$99980,Produccion_PJ!$J587,Resultados_Dic3!$A$3:$A$99980,Produccion_PJ!$H587)</f>
        <v>6.4239743515169603E-2</v>
      </c>
      <c r="Z587" s="21">
        <f>+SUMIFS(Resultados_Dic3!V$3:V$99980,Resultados_Dic3!$F$3:$F$99980,Produccion_PJ!$K587,Resultados_Dic3!$D$3:$D$99980,Produccion_PJ!$K$578,Resultados_Dic3!$E$3:$E$99980,Produccion_PJ!$J587,Resultados_Dic3!$A$3:$A$99980,Produccion_PJ!$H587)</f>
        <v>2.70132215640412E-2</v>
      </c>
      <c r="AA587" s="21">
        <f>+SUMIFS(Resultados_Dic3!W$3:W$99980,Resultados_Dic3!$F$3:$F$99980,Produccion_PJ!$K587,Resultados_Dic3!$D$3:$D$99980,Produccion_PJ!$K$578,Resultados_Dic3!$E$3:$E$99980,Produccion_PJ!$J587,Resultados_Dic3!$A$3:$A$99980,Produccion_PJ!$H587)</f>
        <v>0</v>
      </c>
      <c r="AB587" s="21">
        <f>+SUMIFS(Resultados_Dic3!X$3:X$99980,Resultados_Dic3!$F$3:$F$99980,Produccion_PJ!$K587,Resultados_Dic3!$D$3:$D$99980,Produccion_PJ!$K$578,Resultados_Dic3!$E$3:$E$99980,Produccion_PJ!$J587,Resultados_Dic3!$A$3:$A$99980,Produccion_PJ!$H587)</f>
        <v>0</v>
      </c>
      <c r="AC587" s="21">
        <f>+SUMIFS(Resultados_Dic3!Y$3:Y$99980,Resultados_Dic3!$F$3:$F$99980,Produccion_PJ!$K587,Resultados_Dic3!$D$3:$D$99980,Produccion_PJ!$K$578,Resultados_Dic3!$E$3:$E$99980,Produccion_PJ!$J587,Resultados_Dic3!$A$3:$A$99980,Produccion_PJ!$H587)</f>
        <v>0</v>
      </c>
      <c r="AD587" s="21">
        <f>+SUMIFS(Resultados_Dic3!Z$3:Z$99980,Resultados_Dic3!$F$3:$F$99980,Produccion_PJ!$K587,Resultados_Dic3!$D$3:$D$99980,Produccion_PJ!$K$578,Resultados_Dic3!$E$3:$E$99980,Produccion_PJ!$J587,Resultados_Dic3!$A$3:$A$99980,Produccion_PJ!$H587)</f>
        <v>0</v>
      </c>
      <c r="AE587" s="21">
        <f>+SUMIFS(Resultados_Dic3!AA$3:AA$99980,Resultados_Dic3!$F$3:$F$99980,Produccion_PJ!$K587,Resultados_Dic3!$D$3:$D$99980,Produccion_PJ!$K$578,Resultados_Dic3!$E$3:$E$99980,Produccion_PJ!$J587,Resultados_Dic3!$A$3:$A$99980,Produccion_PJ!$H587)</f>
        <v>0</v>
      </c>
      <c r="AF587" s="21">
        <f>+SUMIFS(Resultados_Dic3!AB$3:AB$99980,Resultados_Dic3!$F$3:$F$99980,Produccion_PJ!$K587,Resultados_Dic3!$D$3:$D$99980,Produccion_PJ!$K$578,Resultados_Dic3!$E$3:$E$99980,Produccion_PJ!$J587,Resultados_Dic3!$A$3:$A$99980,Produccion_PJ!$H587)</f>
        <v>0</v>
      </c>
      <c r="AG587" s="21">
        <f>+SUMIFS(Resultados_Dic3!AC$3:AC$99980,Resultados_Dic3!$F$3:$F$99980,Produccion_PJ!$K587,Resultados_Dic3!$D$3:$D$99980,Produccion_PJ!$K$578,Resultados_Dic3!$E$3:$E$99980,Produccion_PJ!$J587,Resultados_Dic3!$A$3:$A$99980,Produccion_PJ!$H587)</f>
        <v>0</v>
      </c>
      <c r="AH587" s="21">
        <f>+SUMIFS(Resultados_Dic3!AD$3:AD$99980,Resultados_Dic3!$F$3:$F$99980,Produccion_PJ!$K587,Resultados_Dic3!$D$3:$D$99980,Produccion_PJ!$K$578,Resultados_Dic3!$E$3:$E$99980,Produccion_PJ!$J587,Resultados_Dic3!$A$3:$A$99980,Produccion_PJ!$H587)</f>
        <v>0</v>
      </c>
      <c r="AI587" s="21">
        <f>+SUMIFS(Resultados_Dic3!AE$3:AE$99980,Resultados_Dic3!$F$3:$F$99980,Produccion_PJ!$K587,Resultados_Dic3!$D$3:$D$99980,Produccion_PJ!$K$578,Resultados_Dic3!$E$3:$E$99980,Produccion_PJ!$J587,Resultados_Dic3!$A$3:$A$99980,Produccion_PJ!$H587)</f>
        <v>0</v>
      </c>
      <c r="AJ587" s="21">
        <f>+SUMIFS(Resultados_Dic3!AF$3:AF$99980,Resultados_Dic3!$F$3:$F$99980,Produccion_PJ!$K587,Resultados_Dic3!$D$3:$D$99980,Produccion_PJ!$K$578,Resultados_Dic3!$E$3:$E$99980,Produccion_PJ!$J587,Resultados_Dic3!$A$3:$A$99980,Produccion_PJ!$H587)</f>
        <v>0</v>
      </c>
      <c r="AK587" s="21">
        <f>+SUMIFS(Resultados_Dic3!AG$3:AG$99980,Resultados_Dic3!$F$3:$F$99980,Produccion_PJ!$K587,Resultados_Dic3!$D$3:$D$99980,Produccion_PJ!$K$578,Resultados_Dic3!$E$3:$E$99980,Produccion_PJ!$J587,Resultados_Dic3!$A$3:$A$99980,Produccion_PJ!$H587)</f>
        <v>0</v>
      </c>
      <c r="AL587" s="21">
        <f>+SUMIFS(Resultados_Dic3!AH$3:AH$99980,Resultados_Dic3!$F$3:$F$99980,Produccion_PJ!$K587,Resultados_Dic3!$D$3:$D$99980,Produccion_PJ!$K$578,Resultados_Dic3!$E$3:$E$99980,Produccion_PJ!$J587,Resultados_Dic3!$A$3:$A$99980,Produccion_PJ!$H587)</f>
        <v>0</v>
      </c>
      <c r="AM587" s="21">
        <f>+SUMIFS(Resultados_Dic3!AI$3:AI$99980,Resultados_Dic3!$F$3:$F$99980,Produccion_PJ!$K587,Resultados_Dic3!$D$3:$D$99980,Produccion_PJ!$K$578,Resultados_Dic3!$E$3:$E$99980,Produccion_PJ!$J587,Resultados_Dic3!$A$3:$A$99980,Produccion_PJ!$H587)</f>
        <v>0</v>
      </c>
      <c r="AN587" s="21">
        <f>+SUMIFS(Resultados_Dic3!AJ$3:AJ$99980,Resultados_Dic3!$F$3:$F$99980,Produccion_PJ!$K587,Resultados_Dic3!$D$3:$D$99980,Produccion_PJ!$K$578,Resultados_Dic3!$E$3:$E$99980,Produccion_PJ!$J587,Resultados_Dic3!$A$3:$A$99980,Produccion_PJ!$H587)</f>
        <v>0</v>
      </c>
      <c r="AO587" s="21">
        <f>+SUMIFS(Resultados_Dic3!AK$3:AK$99980,Resultados_Dic3!$F$3:$F$99980,Produccion_PJ!$K587,Resultados_Dic3!$D$3:$D$99980,Produccion_PJ!$K$578,Resultados_Dic3!$E$3:$E$99980,Produccion_PJ!$J587,Resultados_Dic3!$A$3:$A$99980,Produccion_PJ!$H587)</f>
        <v>0</v>
      </c>
      <c r="AP587" s="21">
        <f>+SUMIFS(Resultados_Dic3!AL$3:AL$99980,Resultados_Dic3!$F$3:$F$99980,Produccion_PJ!$K587,Resultados_Dic3!$D$3:$D$99980,Produccion_PJ!$K$578,Resultados_Dic3!$E$3:$E$99980,Produccion_PJ!$J587,Resultados_Dic3!$A$3:$A$99980,Produccion_PJ!$H587)</f>
        <v>0</v>
      </c>
      <c r="AQ587" s="21">
        <f>+SUMIFS(Resultados_Dic3!AM$3:AM$99980,Resultados_Dic3!$F$3:$F$99980,Produccion_PJ!$K587,Resultados_Dic3!$D$3:$D$99980,Produccion_PJ!$K$578,Resultados_Dic3!$E$3:$E$99980,Produccion_PJ!$J587,Resultados_Dic3!$A$3:$A$99980,Produccion_PJ!$H587)</f>
        <v>0</v>
      </c>
    </row>
    <row r="588" spans="1:47" s="68" customFormat="1" x14ac:dyDescent="0.25">
      <c r="A588" s="70"/>
      <c r="F588" s="95"/>
      <c r="H588" s="71"/>
      <c r="I588" s="71"/>
      <c r="L588" s="69">
        <f>+SUM(L581:L587)</f>
        <v>8.6876908660983876</v>
      </c>
      <c r="M588" s="69">
        <f t="shared" ref="M588" si="1198">+SUM(M581:M587)</f>
        <v>7.9721300714685279</v>
      </c>
      <c r="N588" s="69">
        <f t="shared" ref="N588:AQ588" si="1199">+SUM(N581:N587)</f>
        <v>7.0921736779795124</v>
      </c>
      <c r="O588" s="69">
        <f t="shared" si="1199"/>
        <v>6.5608868015408248</v>
      </c>
      <c r="P588" s="69">
        <f t="shared" si="1199"/>
        <v>4.553247460593318</v>
      </c>
      <c r="Q588" s="69">
        <f t="shared" si="1199"/>
        <v>3.8424691851788007</v>
      </c>
      <c r="R588" s="69">
        <f t="shared" si="1199"/>
        <v>3.1316909097642842</v>
      </c>
      <c r="S588" s="69">
        <f t="shared" si="1199"/>
        <v>2.5677174563211942</v>
      </c>
      <c r="T588" s="69">
        <f t="shared" si="1199"/>
        <v>0.73763605354648487</v>
      </c>
      <c r="U588" s="69">
        <f t="shared" si="1199"/>
        <v>9.0079400617442795E-2</v>
      </c>
      <c r="V588" s="69">
        <f t="shared" si="1199"/>
        <v>8.2486308942691794E-2</v>
      </c>
      <c r="W588" s="69">
        <f t="shared" si="1199"/>
        <v>2.242011048507381</v>
      </c>
      <c r="X588" s="69">
        <f t="shared" si="1199"/>
        <v>2.2366843116309951</v>
      </c>
      <c r="Y588" s="69">
        <f t="shared" si="1199"/>
        <v>1.1545429986755595</v>
      </c>
      <c r="Z588" s="69">
        <f t="shared" si="1199"/>
        <v>2.70132215640412E-2</v>
      </c>
      <c r="AA588" s="69">
        <f t="shared" si="1199"/>
        <v>0</v>
      </c>
      <c r="AB588" s="69">
        <f t="shared" si="1199"/>
        <v>0</v>
      </c>
      <c r="AC588" s="69">
        <f t="shared" si="1199"/>
        <v>0</v>
      </c>
      <c r="AD588" s="69">
        <f t="shared" si="1199"/>
        <v>0</v>
      </c>
      <c r="AE588" s="69">
        <f t="shared" si="1199"/>
        <v>0</v>
      </c>
      <c r="AF588" s="69">
        <f t="shared" si="1199"/>
        <v>0</v>
      </c>
      <c r="AG588" s="69">
        <f t="shared" si="1199"/>
        <v>0</v>
      </c>
      <c r="AH588" s="69">
        <f t="shared" si="1199"/>
        <v>0</v>
      </c>
      <c r="AI588" s="69">
        <f t="shared" si="1199"/>
        <v>0</v>
      </c>
      <c r="AJ588" s="69">
        <f t="shared" si="1199"/>
        <v>0</v>
      </c>
      <c r="AK588" s="69">
        <f t="shared" si="1199"/>
        <v>0</v>
      </c>
      <c r="AL588" s="69">
        <f t="shared" si="1199"/>
        <v>0</v>
      </c>
      <c r="AM588" s="69">
        <f t="shared" si="1199"/>
        <v>0</v>
      </c>
      <c r="AN588" s="69">
        <f t="shared" si="1199"/>
        <v>0</v>
      </c>
      <c r="AO588" s="69">
        <f t="shared" si="1199"/>
        <v>0</v>
      </c>
      <c r="AP588" s="69">
        <f t="shared" si="1199"/>
        <v>0</v>
      </c>
      <c r="AQ588" s="69">
        <f t="shared" si="1199"/>
        <v>0</v>
      </c>
    </row>
    <row r="589" spans="1:47" ht="15.75" thickBot="1" x14ac:dyDescent="0.3"/>
    <row r="590" spans="1:47" s="97" customFormat="1" ht="18.75" x14ac:dyDescent="0.3">
      <c r="F590" s="98"/>
      <c r="H590" s="99"/>
      <c r="I590" s="99"/>
      <c r="K590" s="100" t="s">
        <v>485</v>
      </c>
    </row>
    <row r="591" spans="1:47" ht="18.75" x14ac:dyDescent="0.3">
      <c r="F591"/>
      <c r="K591" s="34" t="s">
        <v>486</v>
      </c>
    </row>
    <row r="592" spans="1:47" x14ac:dyDescent="0.25">
      <c r="J592" s="106" t="s">
        <v>348</v>
      </c>
      <c r="K592" s="41" t="s">
        <v>26</v>
      </c>
    </row>
    <row r="593" spans="1:47" x14ac:dyDescent="0.25">
      <c r="H593" s="12"/>
      <c r="I593" s="12"/>
      <c r="J593" s="15"/>
      <c r="K593" s="23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</row>
    <row r="594" spans="1:47" x14ac:dyDescent="0.25">
      <c r="L594" s="40">
        <v>2019</v>
      </c>
      <c r="M594" s="40">
        <v>2020</v>
      </c>
      <c r="N594" s="40">
        <v>2021</v>
      </c>
      <c r="O594" s="40">
        <v>2022</v>
      </c>
      <c r="P594" s="40">
        <v>2023</v>
      </c>
      <c r="Q594" s="40">
        <v>2024</v>
      </c>
      <c r="R594" s="40">
        <v>2025</v>
      </c>
      <c r="S594" s="40">
        <v>2026</v>
      </c>
      <c r="T594" s="40">
        <v>2027</v>
      </c>
      <c r="U594" s="40">
        <v>2028</v>
      </c>
      <c r="V594" s="40">
        <v>2029</v>
      </c>
      <c r="W594" s="40">
        <v>2030</v>
      </c>
      <c r="X594" s="40">
        <v>2031</v>
      </c>
      <c r="Y594" s="40">
        <v>2032</v>
      </c>
      <c r="Z594" s="40">
        <v>2033</v>
      </c>
      <c r="AA594" s="40">
        <v>2034</v>
      </c>
      <c r="AB594" s="40">
        <v>2035</v>
      </c>
      <c r="AC594" s="40">
        <v>2036</v>
      </c>
      <c r="AD594" s="40">
        <v>2037</v>
      </c>
      <c r="AE594" s="40">
        <v>2038</v>
      </c>
      <c r="AF594" s="40">
        <v>2039</v>
      </c>
      <c r="AG594" s="40">
        <v>2040</v>
      </c>
      <c r="AH594" s="40">
        <v>2041</v>
      </c>
      <c r="AI594" s="40">
        <v>2042</v>
      </c>
      <c r="AJ594" s="40">
        <v>2043</v>
      </c>
      <c r="AK594" s="40">
        <v>2044</v>
      </c>
      <c r="AL594" s="40">
        <v>2045</v>
      </c>
      <c r="AM594" s="40">
        <v>2046</v>
      </c>
      <c r="AN594" s="40">
        <v>2047</v>
      </c>
      <c r="AO594" s="40">
        <v>2048</v>
      </c>
      <c r="AP594" s="40">
        <v>2049</v>
      </c>
      <c r="AQ594" s="40">
        <v>2050</v>
      </c>
    </row>
    <row r="595" spans="1:47" x14ac:dyDescent="0.25">
      <c r="H595" s="17" t="str">
        <f>+$H$1</f>
        <v>DIC5</v>
      </c>
      <c r="J595" s="61" t="s">
        <v>72</v>
      </c>
      <c r="K595" s="19" t="s">
        <v>320</v>
      </c>
      <c r="L595" s="21">
        <f>+L608+L621</f>
        <v>264.40887629440834</v>
      </c>
      <c r="M595" s="21">
        <f t="shared" ref="M595:AQ595" si="1200">+M608+M621</f>
        <v>213.6640473602655</v>
      </c>
      <c r="N595" s="21">
        <f t="shared" si="1200"/>
        <v>167.28726127504768</v>
      </c>
      <c r="O595" s="21">
        <f t="shared" si="1200"/>
        <v>195.36016349983919</v>
      </c>
      <c r="P595" s="21">
        <f t="shared" si="1200"/>
        <v>186.20822156962603</v>
      </c>
      <c r="Q595" s="21">
        <f t="shared" si="1200"/>
        <v>0</v>
      </c>
      <c r="R595" s="21">
        <f t="shared" si="1200"/>
        <v>0</v>
      </c>
      <c r="S595" s="21">
        <f t="shared" si="1200"/>
        <v>0</v>
      </c>
      <c r="T595" s="21">
        <f t="shared" si="1200"/>
        <v>0</v>
      </c>
      <c r="U595" s="21">
        <f t="shared" si="1200"/>
        <v>0</v>
      </c>
      <c r="V595" s="21">
        <f t="shared" si="1200"/>
        <v>0</v>
      </c>
      <c r="W595" s="21">
        <f t="shared" si="1200"/>
        <v>0</v>
      </c>
      <c r="X595" s="21">
        <f t="shared" si="1200"/>
        <v>0</v>
      </c>
      <c r="Y595" s="21">
        <f t="shared" si="1200"/>
        <v>0</v>
      </c>
      <c r="Z595" s="21">
        <f t="shared" si="1200"/>
        <v>0</v>
      </c>
      <c r="AA595" s="21">
        <f t="shared" si="1200"/>
        <v>0</v>
      </c>
      <c r="AB595" s="21">
        <f t="shared" si="1200"/>
        <v>0</v>
      </c>
      <c r="AC595" s="21">
        <f t="shared" si="1200"/>
        <v>0</v>
      </c>
      <c r="AD595" s="21">
        <f t="shared" si="1200"/>
        <v>0</v>
      </c>
      <c r="AE595" s="21">
        <f t="shared" si="1200"/>
        <v>0</v>
      </c>
      <c r="AF595" s="21">
        <f t="shared" si="1200"/>
        <v>0</v>
      </c>
      <c r="AG595" s="21">
        <f t="shared" si="1200"/>
        <v>0</v>
      </c>
      <c r="AH595" s="21">
        <f t="shared" si="1200"/>
        <v>0</v>
      </c>
      <c r="AI595" s="21">
        <f t="shared" si="1200"/>
        <v>0</v>
      </c>
      <c r="AJ595" s="21">
        <f t="shared" si="1200"/>
        <v>0</v>
      </c>
      <c r="AK595" s="21">
        <f t="shared" si="1200"/>
        <v>0</v>
      </c>
      <c r="AL595" s="21">
        <f t="shared" si="1200"/>
        <v>0</v>
      </c>
      <c r="AM595" s="21">
        <f t="shared" si="1200"/>
        <v>0</v>
      </c>
      <c r="AN595" s="21">
        <f t="shared" si="1200"/>
        <v>0</v>
      </c>
      <c r="AO595" s="21">
        <f t="shared" si="1200"/>
        <v>0</v>
      </c>
      <c r="AP595" s="21">
        <f t="shared" si="1200"/>
        <v>0</v>
      </c>
      <c r="AQ595" s="21">
        <f t="shared" si="1200"/>
        <v>0</v>
      </c>
    </row>
    <row r="596" spans="1:47" x14ac:dyDescent="0.25">
      <c r="H596" s="17" t="str">
        <f t="shared" ref="H596:H601" si="1201">+$H$1</f>
        <v>DIC5</v>
      </c>
      <c r="J596" s="61" t="s">
        <v>73</v>
      </c>
      <c r="K596" s="19" t="s">
        <v>322</v>
      </c>
      <c r="L596" s="21">
        <f t="shared" ref="L596:AQ596" si="1202">+L609+L622</f>
        <v>2260.0231767329942</v>
      </c>
      <c r="M596" s="21">
        <f t="shared" si="1202"/>
        <v>2201.5689937103739</v>
      </c>
      <c r="N596" s="21">
        <f t="shared" si="1202"/>
        <v>2094.0425830517929</v>
      </c>
      <c r="O596" s="21">
        <f t="shared" si="1202"/>
        <v>2061.3857057736309</v>
      </c>
      <c r="P596" s="21">
        <f t="shared" si="1202"/>
        <v>1711.7128155732644</v>
      </c>
      <c r="Q596" s="21">
        <f t="shared" si="1202"/>
        <v>1674.9113738970661</v>
      </c>
      <c r="R596" s="21">
        <f t="shared" si="1202"/>
        <v>1638.1099322208688</v>
      </c>
      <c r="S596" s="21">
        <f t="shared" si="1202"/>
        <v>1608.9267240675986</v>
      </c>
      <c r="T596" s="21">
        <f t="shared" si="1202"/>
        <v>1318.7204287089587</v>
      </c>
      <c r="U596" s="21">
        <f t="shared" si="1202"/>
        <v>1180.0914704459651</v>
      </c>
      <c r="V596" s="21">
        <f t="shared" si="1202"/>
        <v>798.18264588804027</v>
      </c>
      <c r="W596" s="21">
        <f t="shared" si="1202"/>
        <v>525.37469496789288</v>
      </c>
      <c r="X596" s="21">
        <f t="shared" si="1202"/>
        <v>525.37469496789288</v>
      </c>
      <c r="Y596" s="21">
        <f t="shared" si="1202"/>
        <v>468.73850511175857</v>
      </c>
      <c r="Z596" s="21">
        <f t="shared" si="1202"/>
        <v>0</v>
      </c>
      <c r="AA596" s="21">
        <f t="shared" si="1202"/>
        <v>0</v>
      </c>
      <c r="AB596" s="21">
        <f t="shared" si="1202"/>
        <v>0</v>
      </c>
      <c r="AC596" s="21">
        <f t="shared" si="1202"/>
        <v>0</v>
      </c>
      <c r="AD596" s="21">
        <f t="shared" si="1202"/>
        <v>0</v>
      </c>
      <c r="AE596" s="21">
        <f t="shared" si="1202"/>
        <v>0</v>
      </c>
      <c r="AF596" s="21">
        <f t="shared" si="1202"/>
        <v>0</v>
      </c>
      <c r="AG596" s="21">
        <f t="shared" si="1202"/>
        <v>0</v>
      </c>
      <c r="AH596" s="21">
        <f t="shared" si="1202"/>
        <v>0</v>
      </c>
      <c r="AI596" s="21">
        <f t="shared" si="1202"/>
        <v>0</v>
      </c>
      <c r="AJ596" s="21">
        <f t="shared" si="1202"/>
        <v>0</v>
      </c>
      <c r="AK596" s="21">
        <f t="shared" si="1202"/>
        <v>0</v>
      </c>
      <c r="AL596" s="21">
        <f t="shared" si="1202"/>
        <v>0</v>
      </c>
      <c r="AM596" s="21">
        <f t="shared" si="1202"/>
        <v>0</v>
      </c>
      <c r="AN596" s="21">
        <f t="shared" si="1202"/>
        <v>0</v>
      </c>
      <c r="AO596" s="21">
        <f t="shared" si="1202"/>
        <v>0</v>
      </c>
      <c r="AP596" s="21">
        <f t="shared" si="1202"/>
        <v>0</v>
      </c>
      <c r="AQ596" s="21">
        <f t="shared" si="1202"/>
        <v>0</v>
      </c>
    </row>
    <row r="597" spans="1:47" x14ac:dyDescent="0.25">
      <c r="H597" s="17" t="str">
        <f t="shared" si="1201"/>
        <v>DIC5</v>
      </c>
      <c r="J597" s="61" t="s">
        <v>73</v>
      </c>
      <c r="K597" s="19" t="s">
        <v>324</v>
      </c>
      <c r="L597" s="21">
        <f t="shared" ref="L597:AQ597" si="1203">+L610+L623</f>
        <v>435.19614710964771</v>
      </c>
      <c r="M597" s="21">
        <f t="shared" si="1203"/>
        <v>411.93497071145521</v>
      </c>
      <c r="N597" s="21">
        <f t="shared" si="1203"/>
        <v>391.91205128791887</v>
      </c>
      <c r="O597" s="21">
        <f t="shared" si="1203"/>
        <v>371.88913186438157</v>
      </c>
      <c r="P597" s="21">
        <f t="shared" si="1203"/>
        <v>351.86621244084523</v>
      </c>
      <c r="Q597" s="21">
        <f t="shared" si="1203"/>
        <v>323.97933895818477</v>
      </c>
      <c r="R597" s="21">
        <f t="shared" si="1203"/>
        <v>296.09246547552442</v>
      </c>
      <c r="S597" s="21">
        <f t="shared" si="1203"/>
        <v>273.97842872802556</v>
      </c>
      <c r="T597" s="21">
        <f t="shared" si="1203"/>
        <v>251.86439198052688</v>
      </c>
      <c r="U597" s="21">
        <f t="shared" si="1203"/>
        <v>229.75035523302719</v>
      </c>
      <c r="V597" s="21">
        <f t="shared" si="1203"/>
        <v>147.04536006539831</v>
      </c>
      <c r="W597" s="21">
        <f t="shared" si="1203"/>
        <v>147.04536006539831</v>
      </c>
      <c r="X597" s="21">
        <f t="shared" si="1203"/>
        <v>147.04536006539831</v>
      </c>
      <c r="Y597" s="21">
        <f t="shared" si="1203"/>
        <v>104.1250963181286</v>
      </c>
      <c r="Z597" s="21">
        <f t="shared" si="1203"/>
        <v>0</v>
      </c>
      <c r="AA597" s="21">
        <f t="shared" si="1203"/>
        <v>0</v>
      </c>
      <c r="AB597" s="21">
        <f t="shared" si="1203"/>
        <v>0</v>
      </c>
      <c r="AC597" s="21">
        <f t="shared" si="1203"/>
        <v>0</v>
      </c>
      <c r="AD597" s="21">
        <f t="shared" si="1203"/>
        <v>0</v>
      </c>
      <c r="AE597" s="21">
        <f t="shared" si="1203"/>
        <v>0</v>
      </c>
      <c r="AF597" s="21">
        <f t="shared" si="1203"/>
        <v>0</v>
      </c>
      <c r="AG597" s="21">
        <f t="shared" si="1203"/>
        <v>0</v>
      </c>
      <c r="AH597" s="21">
        <f t="shared" si="1203"/>
        <v>0</v>
      </c>
      <c r="AI597" s="21">
        <f t="shared" si="1203"/>
        <v>0</v>
      </c>
      <c r="AJ597" s="21">
        <f t="shared" si="1203"/>
        <v>0</v>
      </c>
      <c r="AK597" s="21">
        <f t="shared" si="1203"/>
        <v>0</v>
      </c>
      <c r="AL597" s="21">
        <f t="shared" si="1203"/>
        <v>0</v>
      </c>
      <c r="AM597" s="21">
        <f t="shared" si="1203"/>
        <v>0</v>
      </c>
      <c r="AN597" s="21">
        <f t="shared" si="1203"/>
        <v>0</v>
      </c>
      <c r="AO597" s="21">
        <f t="shared" si="1203"/>
        <v>0</v>
      </c>
      <c r="AP597" s="21">
        <f t="shared" si="1203"/>
        <v>0</v>
      </c>
      <c r="AQ597" s="21">
        <f t="shared" si="1203"/>
        <v>0</v>
      </c>
    </row>
    <row r="598" spans="1:47" x14ac:dyDescent="0.25">
      <c r="H598" s="17" t="str">
        <f t="shared" si="1201"/>
        <v>DIC5</v>
      </c>
      <c r="J598" s="61" t="s">
        <v>74</v>
      </c>
      <c r="K598" s="19" t="s">
        <v>326</v>
      </c>
      <c r="L598" s="21">
        <f t="shared" ref="L598:AQ598" si="1204">+L611+L624</f>
        <v>114.72359765252507</v>
      </c>
      <c r="M598" s="21">
        <f t="shared" si="1204"/>
        <v>108.40963018047545</v>
      </c>
      <c r="N598" s="21">
        <f t="shared" si="1204"/>
        <v>103.64437171100404</v>
      </c>
      <c r="O598" s="21">
        <f t="shared" si="1204"/>
        <v>98.879113241532536</v>
      </c>
      <c r="P598" s="21">
        <f t="shared" si="1204"/>
        <v>94.113854772061089</v>
      </c>
      <c r="Q598" s="21">
        <f t="shared" si="1204"/>
        <v>87.301257129695657</v>
      </c>
      <c r="R598" s="21">
        <f t="shared" si="1204"/>
        <v>82.645190082778583</v>
      </c>
      <c r="S598" s="21">
        <f t="shared" si="1204"/>
        <v>9.4155507776374936</v>
      </c>
      <c r="T598" s="21">
        <f t="shared" si="1204"/>
        <v>0</v>
      </c>
      <c r="U598" s="21">
        <f t="shared" si="1204"/>
        <v>0</v>
      </c>
      <c r="V598" s="21">
        <f t="shared" si="1204"/>
        <v>0</v>
      </c>
      <c r="W598" s="21">
        <f t="shared" si="1204"/>
        <v>0</v>
      </c>
      <c r="X598" s="21">
        <f t="shared" si="1204"/>
        <v>0</v>
      </c>
      <c r="Y598" s="21">
        <f t="shared" si="1204"/>
        <v>0</v>
      </c>
      <c r="Z598" s="21">
        <f t="shared" si="1204"/>
        <v>0</v>
      </c>
      <c r="AA598" s="21">
        <f t="shared" si="1204"/>
        <v>0</v>
      </c>
      <c r="AB598" s="21">
        <f t="shared" si="1204"/>
        <v>0</v>
      </c>
      <c r="AC598" s="21">
        <f t="shared" si="1204"/>
        <v>0</v>
      </c>
      <c r="AD598" s="21">
        <f t="shared" si="1204"/>
        <v>0</v>
      </c>
      <c r="AE598" s="21">
        <f t="shared" si="1204"/>
        <v>0</v>
      </c>
      <c r="AF598" s="21">
        <f t="shared" si="1204"/>
        <v>0</v>
      </c>
      <c r="AG598" s="21">
        <f t="shared" si="1204"/>
        <v>0</v>
      </c>
      <c r="AH598" s="21">
        <f t="shared" si="1204"/>
        <v>0</v>
      </c>
      <c r="AI598" s="21">
        <f t="shared" si="1204"/>
        <v>0</v>
      </c>
      <c r="AJ598" s="21">
        <f t="shared" si="1204"/>
        <v>0</v>
      </c>
      <c r="AK598" s="21">
        <f t="shared" si="1204"/>
        <v>0</v>
      </c>
      <c r="AL598" s="21">
        <f t="shared" si="1204"/>
        <v>0</v>
      </c>
      <c r="AM598" s="21">
        <f t="shared" si="1204"/>
        <v>0</v>
      </c>
      <c r="AN598" s="21">
        <f t="shared" si="1204"/>
        <v>0</v>
      </c>
      <c r="AO598" s="21">
        <f t="shared" si="1204"/>
        <v>0</v>
      </c>
      <c r="AP598" s="21">
        <f t="shared" si="1204"/>
        <v>0</v>
      </c>
      <c r="AQ598" s="21">
        <f t="shared" si="1204"/>
        <v>0</v>
      </c>
    </row>
    <row r="599" spans="1:47" x14ac:dyDescent="0.25">
      <c r="H599" s="17" t="str">
        <f t="shared" si="1201"/>
        <v>DIC5</v>
      </c>
      <c r="J599" s="61" t="s">
        <v>75</v>
      </c>
      <c r="K599" s="19" t="s">
        <v>328</v>
      </c>
      <c r="L599" s="21">
        <f t="shared" ref="L599:AQ599" si="1205">+L612+L625</f>
        <v>507.70605274394916</v>
      </c>
      <c r="M599" s="21">
        <f t="shared" si="1205"/>
        <v>471.61050411299959</v>
      </c>
      <c r="N599" s="21">
        <f t="shared" si="1205"/>
        <v>433.55219431667433</v>
      </c>
      <c r="O599" s="21">
        <f t="shared" si="1205"/>
        <v>395.49388452035032</v>
      </c>
      <c r="P599" s="21">
        <f t="shared" si="1205"/>
        <v>357.43557472402506</v>
      </c>
      <c r="Q599" s="21">
        <f t="shared" si="1205"/>
        <v>316.64279921521745</v>
      </c>
      <c r="R599" s="21">
        <f t="shared" si="1205"/>
        <v>275.85002370640984</v>
      </c>
      <c r="S599" s="21">
        <f t="shared" si="1205"/>
        <v>222.29341936125766</v>
      </c>
      <c r="T599" s="21">
        <f t="shared" si="1205"/>
        <v>175.5597941871751</v>
      </c>
      <c r="U599" s="21">
        <f t="shared" si="1205"/>
        <v>0</v>
      </c>
      <c r="V599" s="21">
        <f t="shared" si="1205"/>
        <v>0</v>
      </c>
      <c r="W599" s="21">
        <f t="shared" si="1205"/>
        <v>0</v>
      </c>
      <c r="X599" s="21">
        <f t="shared" si="1205"/>
        <v>0</v>
      </c>
      <c r="Y599" s="21">
        <f t="shared" si="1205"/>
        <v>0</v>
      </c>
      <c r="Z599" s="21">
        <f t="shared" si="1205"/>
        <v>0</v>
      </c>
      <c r="AA599" s="21">
        <f t="shared" si="1205"/>
        <v>0</v>
      </c>
      <c r="AB599" s="21">
        <f t="shared" si="1205"/>
        <v>0</v>
      </c>
      <c r="AC599" s="21">
        <f t="shared" si="1205"/>
        <v>0</v>
      </c>
      <c r="AD599" s="21">
        <f t="shared" si="1205"/>
        <v>0</v>
      </c>
      <c r="AE599" s="21">
        <f t="shared" si="1205"/>
        <v>0</v>
      </c>
      <c r="AF599" s="21">
        <f t="shared" si="1205"/>
        <v>0</v>
      </c>
      <c r="AG599" s="21">
        <f t="shared" si="1205"/>
        <v>0</v>
      </c>
      <c r="AH599" s="21">
        <f t="shared" si="1205"/>
        <v>0</v>
      </c>
      <c r="AI599" s="21">
        <f t="shared" si="1205"/>
        <v>0</v>
      </c>
      <c r="AJ599" s="21">
        <f t="shared" si="1205"/>
        <v>0</v>
      </c>
      <c r="AK599" s="21">
        <f t="shared" si="1205"/>
        <v>0</v>
      </c>
      <c r="AL599" s="21">
        <f t="shared" si="1205"/>
        <v>0</v>
      </c>
      <c r="AM599" s="21">
        <f t="shared" si="1205"/>
        <v>0</v>
      </c>
      <c r="AN599" s="21">
        <f t="shared" si="1205"/>
        <v>0</v>
      </c>
      <c r="AO599" s="21">
        <f t="shared" si="1205"/>
        <v>0</v>
      </c>
      <c r="AP599" s="21">
        <f t="shared" si="1205"/>
        <v>0</v>
      </c>
      <c r="AQ599" s="21">
        <f t="shared" si="1205"/>
        <v>0</v>
      </c>
    </row>
    <row r="600" spans="1:47" x14ac:dyDescent="0.25">
      <c r="H600" s="17" t="str">
        <f t="shared" si="1201"/>
        <v>DIC5</v>
      </c>
      <c r="J600" s="61" t="s">
        <v>76</v>
      </c>
      <c r="K600" s="19" t="s">
        <v>330</v>
      </c>
      <c r="L600" s="21">
        <f t="shared" ref="L600:AQ600" si="1206">+L613+L626</f>
        <v>117.38214962516349</v>
      </c>
      <c r="M600" s="21">
        <f t="shared" si="1206"/>
        <v>109.45630360847453</v>
      </c>
      <c r="N600" s="21">
        <f t="shared" si="1206"/>
        <v>103.95244289143818</v>
      </c>
      <c r="O600" s="21">
        <f t="shared" si="1206"/>
        <v>98.448582174401849</v>
      </c>
      <c r="P600" s="21">
        <f t="shared" si="1206"/>
        <v>92.944721457365517</v>
      </c>
      <c r="Q600" s="21">
        <f t="shared" si="1206"/>
        <v>85.233494005245234</v>
      </c>
      <c r="R600" s="21">
        <f t="shared" si="1206"/>
        <v>76.672919765988055</v>
      </c>
      <c r="S600" s="21">
        <f t="shared" si="1206"/>
        <v>66.202364745992639</v>
      </c>
      <c r="T600" s="21">
        <f t="shared" si="1206"/>
        <v>60.72207335748017</v>
      </c>
      <c r="U600" s="21">
        <f t="shared" si="1206"/>
        <v>49.387812510050928</v>
      </c>
      <c r="V600" s="21">
        <f t="shared" si="1206"/>
        <v>44.476758433794515</v>
      </c>
      <c r="W600" s="21">
        <f t="shared" si="1206"/>
        <v>39.565704357538102</v>
      </c>
      <c r="X600" s="21">
        <f t="shared" si="1206"/>
        <v>37.024079969957697</v>
      </c>
      <c r="Y600" s="21">
        <f t="shared" si="1206"/>
        <v>34.48245558237727</v>
      </c>
      <c r="Z600" s="21">
        <f t="shared" si="1206"/>
        <v>10.151763661187321</v>
      </c>
      <c r="AA600" s="21">
        <f t="shared" si="1206"/>
        <v>0</v>
      </c>
      <c r="AB600" s="21">
        <f t="shared" si="1206"/>
        <v>0</v>
      </c>
      <c r="AC600" s="21">
        <f t="shared" si="1206"/>
        <v>0</v>
      </c>
      <c r="AD600" s="21">
        <f t="shared" si="1206"/>
        <v>0</v>
      </c>
      <c r="AE600" s="21">
        <f t="shared" si="1206"/>
        <v>0</v>
      </c>
      <c r="AF600" s="21">
        <f t="shared" si="1206"/>
        <v>0</v>
      </c>
      <c r="AG600" s="21">
        <f t="shared" si="1206"/>
        <v>0</v>
      </c>
      <c r="AH600" s="21">
        <f t="shared" si="1206"/>
        <v>0</v>
      </c>
      <c r="AI600" s="21">
        <f t="shared" si="1206"/>
        <v>0</v>
      </c>
      <c r="AJ600" s="21">
        <f t="shared" si="1206"/>
        <v>0</v>
      </c>
      <c r="AK600" s="21">
        <f t="shared" si="1206"/>
        <v>0</v>
      </c>
      <c r="AL600" s="21">
        <f t="shared" si="1206"/>
        <v>0</v>
      </c>
      <c r="AM600" s="21">
        <f t="shared" si="1206"/>
        <v>0</v>
      </c>
      <c r="AN600" s="21">
        <f t="shared" si="1206"/>
        <v>0</v>
      </c>
      <c r="AO600" s="21">
        <f t="shared" si="1206"/>
        <v>0</v>
      </c>
      <c r="AP600" s="21">
        <f t="shared" si="1206"/>
        <v>0</v>
      </c>
      <c r="AQ600" s="21">
        <f t="shared" si="1206"/>
        <v>0</v>
      </c>
    </row>
    <row r="601" spans="1:47" x14ac:dyDescent="0.25">
      <c r="H601" s="17" t="str">
        <f t="shared" si="1201"/>
        <v>DIC5</v>
      </c>
      <c r="J601" s="61" t="s">
        <v>77</v>
      </c>
      <c r="K601" s="19" t="s">
        <v>332</v>
      </c>
      <c r="L601" s="21">
        <f t="shared" ref="L601:AQ601" si="1207">+L614+L627</f>
        <v>37.574514994938177</v>
      </c>
      <c r="M601" s="21">
        <f t="shared" si="1207"/>
        <v>36.751128464583942</v>
      </c>
      <c r="N601" s="21">
        <f t="shared" si="1207"/>
        <v>36.633605235860699</v>
      </c>
      <c r="O601" s="21">
        <f t="shared" si="1207"/>
        <v>36.516082007137463</v>
      </c>
      <c r="P601" s="21">
        <f t="shared" si="1207"/>
        <v>36.398558778414113</v>
      </c>
      <c r="Q601" s="21">
        <f t="shared" si="1207"/>
        <v>33.737807758193313</v>
      </c>
      <c r="R601" s="21">
        <f t="shared" si="1207"/>
        <v>31.245197106207648</v>
      </c>
      <c r="S601" s="21">
        <f t="shared" si="1207"/>
        <v>30.496150733406097</v>
      </c>
      <c r="T601" s="21">
        <f t="shared" si="1207"/>
        <v>28.305200833630721</v>
      </c>
      <c r="U601" s="21">
        <f t="shared" si="1207"/>
        <v>26.471693517109728</v>
      </c>
      <c r="V601" s="21">
        <f t="shared" si="1207"/>
        <v>24.638186200588734</v>
      </c>
      <c r="W601" s="21">
        <f t="shared" si="1207"/>
        <v>22.804678884067744</v>
      </c>
      <c r="X601" s="21">
        <f t="shared" si="1207"/>
        <v>21.5429640512574</v>
      </c>
      <c r="Y601" s="21">
        <f t="shared" si="1207"/>
        <v>20.281249218447051</v>
      </c>
      <c r="Z601" s="21">
        <f t="shared" si="1207"/>
        <v>10.194768585713611</v>
      </c>
      <c r="AA601" s="21">
        <f t="shared" si="1207"/>
        <v>0</v>
      </c>
      <c r="AB601" s="21">
        <f t="shared" si="1207"/>
        <v>0</v>
      </c>
      <c r="AC601" s="21">
        <f t="shared" si="1207"/>
        <v>0</v>
      </c>
      <c r="AD601" s="21">
        <f t="shared" si="1207"/>
        <v>0</v>
      </c>
      <c r="AE601" s="21">
        <f t="shared" si="1207"/>
        <v>0</v>
      </c>
      <c r="AF601" s="21">
        <f t="shared" si="1207"/>
        <v>0</v>
      </c>
      <c r="AG601" s="21">
        <f t="shared" si="1207"/>
        <v>0</v>
      </c>
      <c r="AH601" s="21">
        <f t="shared" si="1207"/>
        <v>0</v>
      </c>
      <c r="AI601" s="21">
        <f t="shared" si="1207"/>
        <v>0</v>
      </c>
      <c r="AJ601" s="21">
        <f t="shared" si="1207"/>
        <v>0</v>
      </c>
      <c r="AK601" s="21">
        <f t="shared" si="1207"/>
        <v>0</v>
      </c>
      <c r="AL601" s="21">
        <f t="shared" si="1207"/>
        <v>0</v>
      </c>
      <c r="AM601" s="21">
        <f t="shared" si="1207"/>
        <v>0</v>
      </c>
      <c r="AN601" s="21">
        <f t="shared" si="1207"/>
        <v>0</v>
      </c>
      <c r="AO601" s="21">
        <f t="shared" si="1207"/>
        <v>0</v>
      </c>
      <c r="AP601" s="21">
        <f t="shared" si="1207"/>
        <v>0</v>
      </c>
      <c r="AQ601" s="21">
        <f t="shared" si="1207"/>
        <v>0</v>
      </c>
    </row>
    <row r="602" spans="1:47" s="68" customFormat="1" x14ac:dyDescent="0.25">
      <c r="A602" s="70"/>
      <c r="F602" s="95"/>
      <c r="H602" s="71"/>
      <c r="I602" s="71"/>
      <c r="L602" s="69">
        <f>+SUM(L595:L601)</f>
        <v>3737.0145151536258</v>
      </c>
      <c r="M602" s="69">
        <f t="shared" ref="M602" si="1208">+SUM(M595:M601)</f>
        <v>3553.3955781486279</v>
      </c>
      <c r="N602" s="69">
        <f t="shared" ref="N602:AQ602" si="1209">+SUM(N595:N601)</f>
        <v>3331.0245097697366</v>
      </c>
      <c r="O602" s="69">
        <f t="shared" si="1209"/>
        <v>3257.9726630812734</v>
      </c>
      <c r="P602" s="69">
        <f t="shared" si="1209"/>
        <v>2830.6799593156015</v>
      </c>
      <c r="Q602" s="69">
        <f t="shared" si="1209"/>
        <v>2521.8060709636029</v>
      </c>
      <c r="R602" s="69">
        <f t="shared" si="1209"/>
        <v>2400.6157283577772</v>
      </c>
      <c r="S602" s="69">
        <f t="shared" si="1209"/>
        <v>2211.3126384139182</v>
      </c>
      <c r="T602" s="69">
        <f t="shared" si="1209"/>
        <v>1835.1718890677719</v>
      </c>
      <c r="U602" s="69">
        <f t="shared" si="1209"/>
        <v>1485.701331706153</v>
      </c>
      <c r="V602" s="69">
        <f t="shared" si="1209"/>
        <v>1014.3429505878219</v>
      </c>
      <c r="W602" s="69">
        <f t="shared" si="1209"/>
        <v>734.79043827489704</v>
      </c>
      <c r="X602" s="69">
        <f t="shared" si="1209"/>
        <v>730.9870990545063</v>
      </c>
      <c r="Y602" s="69">
        <f t="shared" si="1209"/>
        <v>627.6273062307115</v>
      </c>
      <c r="Z602" s="69">
        <f t="shared" si="1209"/>
        <v>20.346532246900932</v>
      </c>
      <c r="AA602" s="69">
        <f t="shared" si="1209"/>
        <v>0</v>
      </c>
      <c r="AB602" s="69">
        <f t="shared" si="1209"/>
        <v>0</v>
      </c>
      <c r="AC602" s="69">
        <f t="shared" si="1209"/>
        <v>0</v>
      </c>
      <c r="AD602" s="69">
        <f t="shared" si="1209"/>
        <v>0</v>
      </c>
      <c r="AE602" s="69">
        <f t="shared" si="1209"/>
        <v>0</v>
      </c>
      <c r="AF602" s="69">
        <f t="shared" si="1209"/>
        <v>0</v>
      </c>
      <c r="AG602" s="69">
        <f t="shared" si="1209"/>
        <v>0</v>
      </c>
      <c r="AH602" s="69">
        <f t="shared" si="1209"/>
        <v>0</v>
      </c>
      <c r="AI602" s="69">
        <f t="shared" si="1209"/>
        <v>0</v>
      </c>
      <c r="AJ602" s="69">
        <f t="shared" si="1209"/>
        <v>0</v>
      </c>
      <c r="AK602" s="69">
        <f t="shared" si="1209"/>
        <v>0</v>
      </c>
      <c r="AL602" s="69">
        <f t="shared" si="1209"/>
        <v>0</v>
      </c>
      <c r="AM602" s="69">
        <f t="shared" si="1209"/>
        <v>0</v>
      </c>
      <c r="AN602" s="69">
        <f t="shared" si="1209"/>
        <v>0</v>
      </c>
      <c r="AO602" s="69">
        <f t="shared" si="1209"/>
        <v>0</v>
      </c>
      <c r="AP602" s="69">
        <f t="shared" si="1209"/>
        <v>0</v>
      </c>
      <c r="AQ602" s="69">
        <f t="shared" si="1209"/>
        <v>0</v>
      </c>
    </row>
    <row r="604" spans="1:47" s="90" customFormat="1" ht="18.75" x14ac:dyDescent="0.3">
      <c r="H604" s="91"/>
      <c r="I604" s="91"/>
      <c r="K604" s="92" t="s">
        <v>487</v>
      </c>
    </row>
    <row r="605" spans="1:47" x14ac:dyDescent="0.25">
      <c r="J605" s="106" t="s">
        <v>488</v>
      </c>
      <c r="K605" s="41" t="s">
        <v>26</v>
      </c>
    </row>
    <row r="606" spans="1:47" x14ac:dyDescent="0.25">
      <c r="H606" s="12"/>
      <c r="I606" s="12"/>
      <c r="J606" s="15"/>
      <c r="K606" s="23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5">
      <c r="L607" s="40">
        <v>2019</v>
      </c>
      <c r="M607" s="40">
        <v>2020</v>
      </c>
      <c r="N607" s="40">
        <v>2021</v>
      </c>
      <c r="O607" s="40">
        <v>2022</v>
      </c>
      <c r="P607" s="40">
        <v>2023</v>
      </c>
      <c r="Q607" s="40">
        <v>2024</v>
      </c>
      <c r="R607" s="40">
        <v>2025</v>
      </c>
      <c r="S607" s="40">
        <v>2026</v>
      </c>
      <c r="T607" s="40">
        <v>2027</v>
      </c>
      <c r="U607" s="40">
        <v>2028</v>
      </c>
      <c r="V607" s="40">
        <v>2029</v>
      </c>
      <c r="W607" s="40">
        <v>2030</v>
      </c>
      <c r="X607" s="40">
        <v>2031</v>
      </c>
      <c r="Y607" s="40">
        <v>2032</v>
      </c>
      <c r="Z607" s="40">
        <v>2033</v>
      </c>
      <c r="AA607" s="40">
        <v>2034</v>
      </c>
      <c r="AB607" s="40">
        <v>2035</v>
      </c>
      <c r="AC607" s="40">
        <v>2036</v>
      </c>
      <c r="AD607" s="40">
        <v>2037</v>
      </c>
      <c r="AE607" s="40">
        <v>2038</v>
      </c>
      <c r="AF607" s="40">
        <v>2039</v>
      </c>
      <c r="AG607" s="40">
        <v>2040</v>
      </c>
      <c r="AH607" s="40">
        <v>2041</v>
      </c>
      <c r="AI607" s="40">
        <v>2042</v>
      </c>
      <c r="AJ607" s="40">
        <v>2043</v>
      </c>
      <c r="AK607" s="40">
        <v>2044</v>
      </c>
      <c r="AL607" s="40">
        <v>2045</v>
      </c>
      <c r="AM607" s="40">
        <v>2046</v>
      </c>
      <c r="AN607" s="40">
        <v>2047</v>
      </c>
      <c r="AO607" s="40">
        <v>2048</v>
      </c>
      <c r="AP607" s="40">
        <v>2049</v>
      </c>
      <c r="AQ607" s="40">
        <v>2050</v>
      </c>
    </row>
    <row r="608" spans="1:47" x14ac:dyDescent="0.25">
      <c r="H608" s="17" t="str">
        <f>+$H$1</f>
        <v>DIC5</v>
      </c>
      <c r="J608" s="61" t="s">
        <v>72</v>
      </c>
      <c r="K608" s="19" t="s">
        <v>320</v>
      </c>
      <c r="L608" s="21">
        <f>+L635+L648+L661+L726</f>
        <v>147.92174126786136</v>
      </c>
      <c r="M608" s="21">
        <f t="shared" ref="M608:AQ614" si="1210">+M635+M648+M661+M726</f>
        <v>119.53289305113131</v>
      </c>
      <c r="N608" s="21">
        <f t="shared" si="1210"/>
        <v>93.587716594596287</v>
      </c>
      <c r="O608" s="21">
        <f t="shared" si="1210"/>
        <v>109.29291014834769</v>
      </c>
      <c r="P608" s="21">
        <f t="shared" si="1210"/>
        <v>104.17291869695583</v>
      </c>
      <c r="Q608" s="21">
        <f t="shared" si="1210"/>
        <v>0</v>
      </c>
      <c r="R608" s="21">
        <f t="shared" si="1210"/>
        <v>0</v>
      </c>
      <c r="S608" s="21">
        <f t="shared" si="1210"/>
        <v>0</v>
      </c>
      <c r="T608" s="21">
        <f t="shared" si="1210"/>
        <v>0</v>
      </c>
      <c r="U608" s="21">
        <f t="shared" si="1210"/>
        <v>0</v>
      </c>
      <c r="V608" s="21">
        <f t="shared" si="1210"/>
        <v>0</v>
      </c>
      <c r="W608" s="21">
        <f t="shared" si="1210"/>
        <v>0</v>
      </c>
      <c r="X608" s="21">
        <f t="shared" si="1210"/>
        <v>0</v>
      </c>
      <c r="Y608" s="21">
        <f t="shared" si="1210"/>
        <v>0</v>
      </c>
      <c r="Z608" s="21">
        <f t="shared" si="1210"/>
        <v>0</v>
      </c>
      <c r="AA608" s="21">
        <f t="shared" si="1210"/>
        <v>0</v>
      </c>
      <c r="AB608" s="21">
        <f t="shared" si="1210"/>
        <v>0</v>
      </c>
      <c r="AC608" s="21">
        <f t="shared" si="1210"/>
        <v>0</v>
      </c>
      <c r="AD608" s="21">
        <f t="shared" si="1210"/>
        <v>0</v>
      </c>
      <c r="AE608" s="21">
        <f t="shared" si="1210"/>
        <v>0</v>
      </c>
      <c r="AF608" s="21">
        <f t="shared" si="1210"/>
        <v>0</v>
      </c>
      <c r="AG608" s="21">
        <f t="shared" si="1210"/>
        <v>0</v>
      </c>
      <c r="AH608" s="21">
        <f t="shared" si="1210"/>
        <v>0</v>
      </c>
      <c r="AI608" s="21">
        <f t="shared" si="1210"/>
        <v>0</v>
      </c>
      <c r="AJ608" s="21">
        <f t="shared" si="1210"/>
        <v>0</v>
      </c>
      <c r="AK608" s="21">
        <f t="shared" si="1210"/>
        <v>0</v>
      </c>
      <c r="AL608" s="21">
        <f t="shared" si="1210"/>
        <v>0</v>
      </c>
      <c r="AM608" s="21">
        <f t="shared" si="1210"/>
        <v>0</v>
      </c>
      <c r="AN608" s="21">
        <f t="shared" si="1210"/>
        <v>0</v>
      </c>
      <c r="AO608" s="21">
        <f t="shared" si="1210"/>
        <v>0</v>
      </c>
      <c r="AP608" s="21">
        <f t="shared" si="1210"/>
        <v>0</v>
      </c>
      <c r="AQ608" s="21">
        <f t="shared" si="1210"/>
        <v>0</v>
      </c>
    </row>
    <row r="609" spans="1:47" x14ac:dyDescent="0.25">
      <c r="H609" s="17" t="str">
        <f t="shared" ref="H609:H614" si="1211">+$H$1</f>
        <v>DIC5</v>
      </c>
      <c r="J609" s="61" t="s">
        <v>73</v>
      </c>
      <c r="K609" s="19" t="s">
        <v>322</v>
      </c>
      <c r="L609" s="21">
        <f t="shared" ref="L609:AA614" si="1212">+L636+L649+L662+L727</f>
        <v>1993.824061401916</v>
      </c>
      <c r="M609" s="21">
        <f t="shared" si="1212"/>
        <v>1943.9709450585378</v>
      </c>
      <c r="N609" s="21">
        <f t="shared" si="1212"/>
        <v>1853.7705826456208</v>
      </c>
      <c r="O609" s="21">
        <f t="shared" si="1212"/>
        <v>1825.4545223943469</v>
      </c>
      <c r="P609" s="21">
        <f t="shared" si="1212"/>
        <v>1535.1051109523487</v>
      </c>
      <c r="Q609" s="21">
        <f t="shared" si="1212"/>
        <v>1502.8436554360537</v>
      </c>
      <c r="R609" s="21">
        <f t="shared" si="1212"/>
        <v>1470.5821999197597</v>
      </c>
      <c r="S609" s="21">
        <f t="shared" si="1212"/>
        <v>1444.9991594523958</v>
      </c>
      <c r="T609" s="21">
        <f t="shared" si="1212"/>
        <v>1194.6984333997284</v>
      </c>
      <c r="U609" s="21">
        <f t="shared" si="1212"/>
        <v>1068.7405157480437</v>
      </c>
      <c r="V609" s="21">
        <f t="shared" si="1212"/>
        <v>710.98248349934943</v>
      </c>
      <c r="W609" s="21">
        <f t="shared" si="1212"/>
        <v>438.44261195978112</v>
      </c>
      <c r="X609" s="21">
        <f t="shared" si="1212"/>
        <v>438.44261195978112</v>
      </c>
      <c r="Y609" s="21">
        <f t="shared" si="1212"/>
        <v>388.78949539613564</v>
      </c>
      <c r="Z609" s="21">
        <f t="shared" si="1212"/>
        <v>0</v>
      </c>
      <c r="AA609" s="21">
        <f t="shared" si="1212"/>
        <v>0</v>
      </c>
      <c r="AB609" s="21">
        <f t="shared" si="1210"/>
        <v>0</v>
      </c>
      <c r="AC609" s="21">
        <f t="shared" si="1210"/>
        <v>0</v>
      </c>
      <c r="AD609" s="21">
        <f t="shared" si="1210"/>
        <v>0</v>
      </c>
      <c r="AE609" s="21">
        <f t="shared" si="1210"/>
        <v>0</v>
      </c>
      <c r="AF609" s="21">
        <f t="shared" si="1210"/>
        <v>0</v>
      </c>
      <c r="AG609" s="21">
        <f t="shared" si="1210"/>
        <v>0</v>
      </c>
      <c r="AH609" s="21">
        <f t="shared" si="1210"/>
        <v>0</v>
      </c>
      <c r="AI609" s="21">
        <f t="shared" si="1210"/>
        <v>0</v>
      </c>
      <c r="AJ609" s="21">
        <f t="shared" si="1210"/>
        <v>0</v>
      </c>
      <c r="AK609" s="21">
        <f t="shared" si="1210"/>
        <v>0</v>
      </c>
      <c r="AL609" s="21">
        <f t="shared" si="1210"/>
        <v>0</v>
      </c>
      <c r="AM609" s="21">
        <f t="shared" si="1210"/>
        <v>0</v>
      </c>
      <c r="AN609" s="21">
        <f t="shared" si="1210"/>
        <v>0</v>
      </c>
      <c r="AO609" s="21">
        <f t="shared" si="1210"/>
        <v>0</v>
      </c>
      <c r="AP609" s="21">
        <f t="shared" si="1210"/>
        <v>0</v>
      </c>
      <c r="AQ609" s="21">
        <f t="shared" si="1210"/>
        <v>0</v>
      </c>
    </row>
    <row r="610" spans="1:47" x14ac:dyDescent="0.25">
      <c r="H610" s="17" t="str">
        <f t="shared" si="1211"/>
        <v>DIC5</v>
      </c>
      <c r="J610" s="61" t="s">
        <v>73</v>
      </c>
      <c r="K610" s="19" t="s">
        <v>324</v>
      </c>
      <c r="L610" s="21">
        <f t="shared" si="1212"/>
        <v>435.19614710964771</v>
      </c>
      <c r="M610" s="21">
        <f t="shared" si="1210"/>
        <v>411.93497071145521</v>
      </c>
      <c r="N610" s="21">
        <f t="shared" si="1210"/>
        <v>391.91205128791887</v>
      </c>
      <c r="O610" s="21">
        <f t="shared" si="1210"/>
        <v>371.88913186438157</v>
      </c>
      <c r="P610" s="21">
        <f t="shared" si="1210"/>
        <v>351.86621244084523</v>
      </c>
      <c r="Q610" s="21">
        <f t="shared" si="1210"/>
        <v>323.97933895818477</v>
      </c>
      <c r="R610" s="21">
        <f t="shared" si="1210"/>
        <v>296.09246547552442</v>
      </c>
      <c r="S610" s="21">
        <f t="shared" si="1210"/>
        <v>273.97842872802556</v>
      </c>
      <c r="T610" s="21">
        <f t="shared" si="1210"/>
        <v>251.86439198052688</v>
      </c>
      <c r="U610" s="21">
        <f t="shared" si="1210"/>
        <v>229.75035523302719</v>
      </c>
      <c r="V610" s="21">
        <f t="shared" si="1210"/>
        <v>147.04536006539831</v>
      </c>
      <c r="W610" s="21">
        <f t="shared" si="1210"/>
        <v>147.04536006539831</v>
      </c>
      <c r="X610" s="21">
        <f t="shared" si="1210"/>
        <v>147.04536006539831</v>
      </c>
      <c r="Y610" s="21">
        <f t="shared" si="1210"/>
        <v>104.1250963181286</v>
      </c>
      <c r="Z610" s="21">
        <f t="shared" si="1210"/>
        <v>0</v>
      </c>
      <c r="AA610" s="21">
        <f t="shared" si="1210"/>
        <v>0</v>
      </c>
      <c r="AB610" s="21">
        <f t="shared" si="1210"/>
        <v>0</v>
      </c>
      <c r="AC610" s="21">
        <f t="shared" si="1210"/>
        <v>0</v>
      </c>
      <c r="AD610" s="21">
        <f t="shared" si="1210"/>
        <v>0</v>
      </c>
      <c r="AE610" s="21">
        <f t="shared" si="1210"/>
        <v>0</v>
      </c>
      <c r="AF610" s="21">
        <f t="shared" si="1210"/>
        <v>0</v>
      </c>
      <c r="AG610" s="21">
        <f t="shared" si="1210"/>
        <v>0</v>
      </c>
      <c r="AH610" s="21">
        <f t="shared" si="1210"/>
        <v>0</v>
      </c>
      <c r="AI610" s="21">
        <f t="shared" si="1210"/>
        <v>0</v>
      </c>
      <c r="AJ610" s="21">
        <f t="shared" si="1210"/>
        <v>0</v>
      </c>
      <c r="AK610" s="21">
        <f t="shared" si="1210"/>
        <v>0</v>
      </c>
      <c r="AL610" s="21">
        <f t="shared" si="1210"/>
        <v>0</v>
      </c>
      <c r="AM610" s="21">
        <f t="shared" si="1210"/>
        <v>0</v>
      </c>
      <c r="AN610" s="21">
        <f t="shared" si="1210"/>
        <v>0</v>
      </c>
      <c r="AO610" s="21">
        <f t="shared" si="1210"/>
        <v>0</v>
      </c>
      <c r="AP610" s="21">
        <f t="shared" si="1210"/>
        <v>0</v>
      </c>
      <c r="AQ610" s="21">
        <f t="shared" si="1210"/>
        <v>0</v>
      </c>
    </row>
    <row r="611" spans="1:47" x14ac:dyDescent="0.25">
      <c r="H611" s="17" t="str">
        <f t="shared" si="1211"/>
        <v>DIC5</v>
      </c>
      <c r="J611" s="61" t="s">
        <v>74</v>
      </c>
      <c r="K611" s="19" t="s">
        <v>326</v>
      </c>
      <c r="L611" s="21">
        <f t="shared" si="1212"/>
        <v>111.56796049019354</v>
      </c>
      <c r="M611" s="21">
        <f t="shared" si="1210"/>
        <v>105.42766775293475</v>
      </c>
      <c r="N611" s="21">
        <f t="shared" si="1210"/>
        <v>100.79348455500359</v>
      </c>
      <c r="O611" s="21">
        <f t="shared" si="1210"/>
        <v>96.159301357072337</v>
      </c>
      <c r="P611" s="21">
        <f t="shared" si="1210"/>
        <v>91.525118159141144</v>
      </c>
      <c r="Q611" s="21">
        <f t="shared" si="1210"/>
        <v>86.890934961209865</v>
      </c>
      <c r="R611" s="21">
        <f t="shared" si="1210"/>
        <v>82.2567517632787</v>
      </c>
      <c r="S611" s="21">
        <f t="shared" si="1210"/>
        <v>9.3712970138362603</v>
      </c>
      <c r="T611" s="21">
        <f t="shared" si="1210"/>
        <v>0</v>
      </c>
      <c r="U611" s="21">
        <f t="shared" si="1210"/>
        <v>0</v>
      </c>
      <c r="V611" s="21">
        <f t="shared" si="1210"/>
        <v>0</v>
      </c>
      <c r="W611" s="21">
        <f t="shared" si="1210"/>
        <v>0</v>
      </c>
      <c r="X611" s="21">
        <f t="shared" si="1210"/>
        <v>0</v>
      </c>
      <c r="Y611" s="21">
        <f t="shared" si="1210"/>
        <v>0</v>
      </c>
      <c r="Z611" s="21">
        <f t="shared" si="1210"/>
        <v>0</v>
      </c>
      <c r="AA611" s="21">
        <f t="shared" si="1210"/>
        <v>0</v>
      </c>
      <c r="AB611" s="21">
        <f t="shared" si="1210"/>
        <v>0</v>
      </c>
      <c r="AC611" s="21">
        <f t="shared" si="1210"/>
        <v>0</v>
      </c>
      <c r="AD611" s="21">
        <f t="shared" si="1210"/>
        <v>0</v>
      </c>
      <c r="AE611" s="21">
        <f t="shared" si="1210"/>
        <v>0</v>
      </c>
      <c r="AF611" s="21">
        <f t="shared" si="1210"/>
        <v>0</v>
      </c>
      <c r="AG611" s="21">
        <f t="shared" si="1210"/>
        <v>0</v>
      </c>
      <c r="AH611" s="21">
        <f t="shared" si="1210"/>
        <v>0</v>
      </c>
      <c r="AI611" s="21">
        <f t="shared" si="1210"/>
        <v>0</v>
      </c>
      <c r="AJ611" s="21">
        <f t="shared" si="1210"/>
        <v>0</v>
      </c>
      <c r="AK611" s="21">
        <f t="shared" si="1210"/>
        <v>0</v>
      </c>
      <c r="AL611" s="21">
        <f t="shared" si="1210"/>
        <v>0</v>
      </c>
      <c r="AM611" s="21">
        <f t="shared" si="1210"/>
        <v>0</v>
      </c>
      <c r="AN611" s="21">
        <f t="shared" si="1210"/>
        <v>0</v>
      </c>
      <c r="AO611" s="21">
        <f t="shared" si="1210"/>
        <v>0</v>
      </c>
      <c r="AP611" s="21">
        <f t="shared" si="1210"/>
        <v>0</v>
      </c>
      <c r="AQ611" s="21">
        <f t="shared" si="1210"/>
        <v>0</v>
      </c>
    </row>
    <row r="612" spans="1:47" x14ac:dyDescent="0.25">
      <c r="H612" s="17" t="str">
        <f t="shared" si="1211"/>
        <v>DIC5</v>
      </c>
      <c r="J612" s="61" t="s">
        <v>75</v>
      </c>
      <c r="K612" s="19" t="s">
        <v>328</v>
      </c>
      <c r="L612" s="21">
        <f t="shared" si="1212"/>
        <v>477.79748985338847</v>
      </c>
      <c r="M612" s="21">
        <f t="shared" si="1210"/>
        <v>441.7019412224389</v>
      </c>
      <c r="N612" s="21">
        <f t="shared" si="1210"/>
        <v>403.6436314261137</v>
      </c>
      <c r="O612" s="21">
        <f t="shared" si="1210"/>
        <v>365.58532162978963</v>
      </c>
      <c r="P612" s="21">
        <f t="shared" si="1210"/>
        <v>327.52701183346437</v>
      </c>
      <c r="Q612" s="21">
        <f t="shared" si="1210"/>
        <v>286.73423632465676</v>
      </c>
      <c r="R612" s="21">
        <f t="shared" si="1210"/>
        <v>245.94146081584918</v>
      </c>
      <c r="S612" s="21">
        <f t="shared" si="1210"/>
        <v>217.76611784341119</v>
      </c>
      <c r="T612" s="21">
        <f t="shared" si="1210"/>
        <v>175.5597941871751</v>
      </c>
      <c r="U612" s="21">
        <f t="shared" si="1210"/>
        <v>0</v>
      </c>
      <c r="V612" s="21">
        <f t="shared" si="1210"/>
        <v>0</v>
      </c>
      <c r="W612" s="21">
        <f t="shared" si="1210"/>
        <v>0</v>
      </c>
      <c r="X612" s="21">
        <f t="shared" si="1210"/>
        <v>0</v>
      </c>
      <c r="Y612" s="21">
        <f t="shared" si="1210"/>
        <v>0</v>
      </c>
      <c r="Z612" s="21">
        <f t="shared" si="1210"/>
        <v>0</v>
      </c>
      <c r="AA612" s="21">
        <f t="shared" si="1210"/>
        <v>0</v>
      </c>
      <c r="AB612" s="21">
        <f t="shared" si="1210"/>
        <v>0</v>
      </c>
      <c r="AC612" s="21">
        <f t="shared" si="1210"/>
        <v>0</v>
      </c>
      <c r="AD612" s="21">
        <f t="shared" si="1210"/>
        <v>0</v>
      </c>
      <c r="AE612" s="21">
        <f t="shared" si="1210"/>
        <v>0</v>
      </c>
      <c r="AF612" s="21">
        <f t="shared" si="1210"/>
        <v>0</v>
      </c>
      <c r="AG612" s="21">
        <f t="shared" si="1210"/>
        <v>0</v>
      </c>
      <c r="AH612" s="21">
        <f t="shared" si="1210"/>
        <v>0</v>
      </c>
      <c r="AI612" s="21">
        <f t="shared" si="1210"/>
        <v>0</v>
      </c>
      <c r="AJ612" s="21">
        <f t="shared" si="1210"/>
        <v>0</v>
      </c>
      <c r="AK612" s="21">
        <f t="shared" si="1210"/>
        <v>0</v>
      </c>
      <c r="AL612" s="21">
        <f t="shared" si="1210"/>
        <v>0</v>
      </c>
      <c r="AM612" s="21">
        <f t="shared" si="1210"/>
        <v>0</v>
      </c>
      <c r="AN612" s="21">
        <f t="shared" si="1210"/>
        <v>0</v>
      </c>
      <c r="AO612" s="21">
        <f t="shared" si="1210"/>
        <v>0</v>
      </c>
      <c r="AP612" s="21">
        <f t="shared" si="1210"/>
        <v>0</v>
      </c>
      <c r="AQ612" s="21">
        <f t="shared" si="1210"/>
        <v>0</v>
      </c>
    </row>
    <row r="613" spans="1:47" x14ac:dyDescent="0.25">
      <c r="H613" s="17" t="str">
        <f t="shared" si="1211"/>
        <v>DIC5</v>
      </c>
      <c r="J613" s="61" t="s">
        <v>76</v>
      </c>
      <c r="K613" s="19" t="s">
        <v>330</v>
      </c>
      <c r="L613" s="21">
        <f t="shared" si="1212"/>
        <v>94.725521700432807</v>
      </c>
      <c r="M613" s="21">
        <f t="shared" si="1210"/>
        <v>87.98086839701611</v>
      </c>
      <c r="N613" s="21">
        <f t="shared" si="1210"/>
        <v>83.722429897287</v>
      </c>
      <c r="O613" s="21">
        <f t="shared" si="1210"/>
        <v>79.463991397557891</v>
      </c>
      <c r="P613" s="21">
        <f t="shared" si="1210"/>
        <v>75.205552897828795</v>
      </c>
      <c r="Q613" s="21">
        <f t="shared" si="1210"/>
        <v>69.021597248363989</v>
      </c>
      <c r="R613" s="21">
        <f t="shared" si="1210"/>
        <v>62.837641598898998</v>
      </c>
      <c r="S613" s="21">
        <f t="shared" si="1210"/>
        <v>57.687945464133094</v>
      </c>
      <c r="T613" s="21">
        <f t="shared" si="1210"/>
        <v>52.538249329367027</v>
      </c>
      <c r="U613" s="21">
        <f t="shared" si="1210"/>
        <v>47.627195253110635</v>
      </c>
      <c r="V613" s="21">
        <f t="shared" si="1210"/>
        <v>42.716141176854222</v>
      </c>
      <c r="W613" s="21">
        <f t="shared" si="1210"/>
        <v>37.80508710059781</v>
      </c>
      <c r="X613" s="21">
        <f t="shared" si="1210"/>
        <v>35.263462713017404</v>
      </c>
      <c r="Y613" s="21">
        <f t="shared" si="1210"/>
        <v>32.721838325436977</v>
      </c>
      <c r="Z613" s="21">
        <f t="shared" si="1210"/>
        <v>8.8140193624544505</v>
      </c>
      <c r="AA613" s="21">
        <f t="shared" si="1210"/>
        <v>0</v>
      </c>
      <c r="AB613" s="21">
        <f t="shared" si="1210"/>
        <v>0</v>
      </c>
      <c r="AC613" s="21">
        <f t="shared" si="1210"/>
        <v>0</v>
      </c>
      <c r="AD613" s="21">
        <f t="shared" si="1210"/>
        <v>0</v>
      </c>
      <c r="AE613" s="21">
        <f t="shared" si="1210"/>
        <v>0</v>
      </c>
      <c r="AF613" s="21">
        <f t="shared" si="1210"/>
        <v>0</v>
      </c>
      <c r="AG613" s="21">
        <f t="shared" si="1210"/>
        <v>0</v>
      </c>
      <c r="AH613" s="21">
        <f t="shared" si="1210"/>
        <v>0</v>
      </c>
      <c r="AI613" s="21">
        <f t="shared" si="1210"/>
        <v>0</v>
      </c>
      <c r="AJ613" s="21">
        <f t="shared" si="1210"/>
        <v>0</v>
      </c>
      <c r="AK613" s="21">
        <f t="shared" si="1210"/>
        <v>0</v>
      </c>
      <c r="AL613" s="21">
        <f t="shared" si="1210"/>
        <v>0</v>
      </c>
      <c r="AM613" s="21">
        <f t="shared" si="1210"/>
        <v>0</v>
      </c>
      <c r="AN613" s="21">
        <f t="shared" si="1210"/>
        <v>0</v>
      </c>
      <c r="AO613" s="21">
        <f t="shared" si="1210"/>
        <v>0</v>
      </c>
      <c r="AP613" s="21">
        <f t="shared" si="1210"/>
        <v>0</v>
      </c>
      <c r="AQ613" s="21">
        <f t="shared" si="1210"/>
        <v>0</v>
      </c>
    </row>
    <row r="614" spans="1:47" x14ac:dyDescent="0.25">
      <c r="H614" s="17" t="str">
        <f t="shared" si="1211"/>
        <v>DIC5</v>
      </c>
      <c r="J614" s="61" t="s">
        <v>77</v>
      </c>
      <c r="K614" s="19" t="s">
        <v>332</v>
      </c>
      <c r="L614" s="21">
        <f t="shared" si="1212"/>
        <v>26.983613807042715</v>
      </c>
      <c r="M614" s="21">
        <f t="shared" si="1210"/>
        <v>26.509736408149703</v>
      </c>
      <c r="N614" s="21">
        <f t="shared" si="1210"/>
        <v>26.525699601883002</v>
      </c>
      <c r="O614" s="21">
        <f t="shared" si="1210"/>
        <v>26.541662795616304</v>
      </c>
      <c r="P614" s="21">
        <f t="shared" si="1210"/>
        <v>26.5576259893495</v>
      </c>
      <c r="Q614" s="21">
        <f t="shared" si="1210"/>
        <v>24.605152516830643</v>
      </c>
      <c r="R614" s="21">
        <f t="shared" si="1210"/>
        <v>22.652679044311789</v>
      </c>
      <c r="S614" s="21">
        <f t="shared" si="1210"/>
        <v>21.046024169056189</v>
      </c>
      <c r="T614" s="21">
        <f t="shared" si="1210"/>
        <v>19.439369293800652</v>
      </c>
      <c r="U614" s="21">
        <f t="shared" si="1210"/>
        <v>18.10762529056375</v>
      </c>
      <c r="V614" s="21">
        <f t="shared" si="1210"/>
        <v>16.77588128732685</v>
      </c>
      <c r="W614" s="21">
        <f t="shared" si="1210"/>
        <v>15.444137284089949</v>
      </c>
      <c r="X614" s="21">
        <f t="shared" si="1210"/>
        <v>14.50988675797867</v>
      </c>
      <c r="Y614" s="21">
        <f t="shared" si="1210"/>
        <v>13.575636231867389</v>
      </c>
      <c r="Z614" s="21">
        <f t="shared" si="1210"/>
        <v>7.0465174626794305</v>
      </c>
      <c r="AA614" s="21">
        <f t="shared" si="1210"/>
        <v>0</v>
      </c>
      <c r="AB614" s="21">
        <f t="shared" si="1210"/>
        <v>0</v>
      </c>
      <c r="AC614" s="21">
        <f t="shared" si="1210"/>
        <v>0</v>
      </c>
      <c r="AD614" s="21">
        <f t="shared" si="1210"/>
        <v>0</v>
      </c>
      <c r="AE614" s="21">
        <f t="shared" si="1210"/>
        <v>0</v>
      </c>
      <c r="AF614" s="21">
        <f t="shared" si="1210"/>
        <v>0</v>
      </c>
      <c r="AG614" s="21">
        <f t="shared" si="1210"/>
        <v>0</v>
      </c>
      <c r="AH614" s="21">
        <f t="shared" si="1210"/>
        <v>0</v>
      </c>
      <c r="AI614" s="21">
        <f t="shared" si="1210"/>
        <v>0</v>
      </c>
      <c r="AJ614" s="21">
        <f t="shared" si="1210"/>
        <v>0</v>
      </c>
      <c r="AK614" s="21">
        <f t="shared" si="1210"/>
        <v>0</v>
      </c>
      <c r="AL614" s="21">
        <f t="shared" si="1210"/>
        <v>0</v>
      </c>
      <c r="AM614" s="21">
        <f t="shared" si="1210"/>
        <v>0</v>
      </c>
      <c r="AN614" s="21">
        <f t="shared" si="1210"/>
        <v>0</v>
      </c>
      <c r="AO614" s="21">
        <f t="shared" si="1210"/>
        <v>0</v>
      </c>
      <c r="AP614" s="21">
        <f t="shared" si="1210"/>
        <v>0</v>
      </c>
      <c r="AQ614" s="21">
        <f t="shared" si="1210"/>
        <v>0</v>
      </c>
    </row>
    <row r="615" spans="1:47" s="68" customFormat="1" x14ac:dyDescent="0.25">
      <c r="A615" s="70"/>
      <c r="F615" s="95"/>
      <c r="H615" s="71"/>
      <c r="I615" s="71"/>
      <c r="L615" s="69">
        <f>+SUM(L608:L614)</f>
        <v>3288.0165356304824</v>
      </c>
      <c r="M615" s="69">
        <f t="shared" ref="M615" si="1213">+SUM(M608:M614)</f>
        <v>3137.0590226016639</v>
      </c>
      <c r="N615" s="69">
        <f t="shared" ref="N615:AQ615" si="1214">+SUM(N608:N614)</f>
        <v>2953.9555960084231</v>
      </c>
      <c r="O615" s="69">
        <f t="shared" si="1214"/>
        <v>2874.3868415871125</v>
      </c>
      <c r="P615" s="69">
        <f t="shared" si="1214"/>
        <v>2511.9595509699338</v>
      </c>
      <c r="Q615" s="69">
        <f t="shared" si="1214"/>
        <v>2294.0749154452997</v>
      </c>
      <c r="R615" s="69">
        <f t="shared" si="1214"/>
        <v>2180.3631986176229</v>
      </c>
      <c r="S615" s="69">
        <f t="shared" si="1214"/>
        <v>2024.8489726708581</v>
      </c>
      <c r="T615" s="69">
        <f t="shared" si="1214"/>
        <v>1694.100238190598</v>
      </c>
      <c r="U615" s="69">
        <f t="shared" si="1214"/>
        <v>1364.2256915247451</v>
      </c>
      <c r="V615" s="69">
        <f t="shared" si="1214"/>
        <v>917.51986602892873</v>
      </c>
      <c r="W615" s="69">
        <f t="shared" si="1214"/>
        <v>638.73719640986724</v>
      </c>
      <c r="X615" s="69">
        <f t="shared" si="1214"/>
        <v>635.26132149617547</v>
      </c>
      <c r="Y615" s="69">
        <f t="shared" si="1214"/>
        <v>539.21206627156869</v>
      </c>
      <c r="Z615" s="69">
        <f t="shared" si="1214"/>
        <v>15.860536825133881</v>
      </c>
      <c r="AA615" s="69">
        <f t="shared" si="1214"/>
        <v>0</v>
      </c>
      <c r="AB615" s="69">
        <f t="shared" si="1214"/>
        <v>0</v>
      </c>
      <c r="AC615" s="69">
        <f t="shared" si="1214"/>
        <v>0</v>
      </c>
      <c r="AD615" s="69">
        <f t="shared" si="1214"/>
        <v>0</v>
      </c>
      <c r="AE615" s="69">
        <f t="shared" si="1214"/>
        <v>0</v>
      </c>
      <c r="AF615" s="69">
        <f t="shared" si="1214"/>
        <v>0</v>
      </c>
      <c r="AG615" s="69">
        <f t="shared" si="1214"/>
        <v>0</v>
      </c>
      <c r="AH615" s="69">
        <f t="shared" si="1214"/>
        <v>0</v>
      </c>
      <c r="AI615" s="69">
        <f t="shared" si="1214"/>
        <v>0</v>
      </c>
      <c r="AJ615" s="69">
        <f t="shared" si="1214"/>
        <v>0</v>
      </c>
      <c r="AK615" s="69">
        <f t="shared" si="1214"/>
        <v>0</v>
      </c>
      <c r="AL615" s="69">
        <f t="shared" si="1214"/>
        <v>0</v>
      </c>
      <c r="AM615" s="69">
        <f t="shared" si="1214"/>
        <v>0</v>
      </c>
      <c r="AN615" s="69">
        <f t="shared" si="1214"/>
        <v>0</v>
      </c>
      <c r="AO615" s="69">
        <f t="shared" si="1214"/>
        <v>0</v>
      </c>
      <c r="AP615" s="69">
        <f t="shared" si="1214"/>
        <v>0</v>
      </c>
      <c r="AQ615" s="69">
        <f t="shared" si="1214"/>
        <v>0</v>
      </c>
    </row>
    <row r="617" spans="1:47" ht="18.75" x14ac:dyDescent="0.3">
      <c r="F617"/>
      <c r="K617" s="34" t="s">
        <v>489</v>
      </c>
    </row>
    <row r="618" spans="1:47" x14ac:dyDescent="0.25">
      <c r="J618" s="106" t="s">
        <v>488</v>
      </c>
      <c r="K618" s="41" t="s">
        <v>26</v>
      </c>
    </row>
    <row r="619" spans="1:47" x14ac:dyDescent="0.25">
      <c r="H619" s="12"/>
      <c r="I619" s="12"/>
      <c r="J619" s="15"/>
      <c r="K619" s="23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</row>
    <row r="620" spans="1:47" x14ac:dyDescent="0.25">
      <c r="L620" s="40">
        <v>2019</v>
      </c>
      <c r="M620" s="40">
        <v>2020</v>
      </c>
      <c r="N620" s="40">
        <v>2021</v>
      </c>
      <c r="O620" s="40">
        <v>2022</v>
      </c>
      <c r="P620" s="40">
        <v>2023</v>
      </c>
      <c r="Q620" s="40">
        <v>2024</v>
      </c>
      <c r="R620" s="40">
        <v>2025</v>
      </c>
      <c r="S620" s="40">
        <v>2026</v>
      </c>
      <c r="T620" s="40">
        <v>2027</v>
      </c>
      <c r="U620" s="40">
        <v>2028</v>
      </c>
      <c r="V620" s="40">
        <v>2029</v>
      </c>
      <c r="W620" s="40">
        <v>2030</v>
      </c>
      <c r="X620" s="40">
        <v>2031</v>
      </c>
      <c r="Y620" s="40">
        <v>2032</v>
      </c>
      <c r="Z620" s="40">
        <v>2033</v>
      </c>
      <c r="AA620" s="40">
        <v>2034</v>
      </c>
      <c r="AB620" s="40">
        <v>2035</v>
      </c>
      <c r="AC620" s="40">
        <v>2036</v>
      </c>
      <c r="AD620" s="40">
        <v>2037</v>
      </c>
      <c r="AE620" s="40">
        <v>2038</v>
      </c>
      <c r="AF620" s="40">
        <v>2039</v>
      </c>
      <c r="AG620" s="40">
        <v>2040</v>
      </c>
      <c r="AH620" s="40">
        <v>2041</v>
      </c>
      <c r="AI620" s="40">
        <v>2042</v>
      </c>
      <c r="AJ620" s="40">
        <v>2043</v>
      </c>
      <c r="AK620" s="40">
        <v>2044</v>
      </c>
      <c r="AL620" s="40">
        <v>2045</v>
      </c>
      <c r="AM620" s="40">
        <v>2046</v>
      </c>
      <c r="AN620" s="40">
        <v>2047</v>
      </c>
      <c r="AO620" s="40">
        <v>2048</v>
      </c>
      <c r="AP620" s="40">
        <v>2049</v>
      </c>
      <c r="AQ620" s="40">
        <v>2050</v>
      </c>
    </row>
    <row r="621" spans="1:47" x14ac:dyDescent="0.25">
      <c r="H621" s="17" t="str">
        <f>+$H$1</f>
        <v>DIC5</v>
      </c>
      <c r="J621" s="61" t="s">
        <v>72</v>
      </c>
      <c r="K621" s="19" t="s">
        <v>320</v>
      </c>
      <c r="L621" s="21">
        <f>+L740+L792</f>
        <v>116.48713502654699</v>
      </c>
      <c r="M621" s="21">
        <f t="shared" ref="M621:AQ621" si="1215">+M740+M792</f>
        <v>94.131154309134203</v>
      </c>
      <c r="N621" s="21">
        <f t="shared" si="1215"/>
        <v>73.699544680451396</v>
      </c>
      <c r="O621" s="21">
        <f t="shared" si="1215"/>
        <v>86.067253351491502</v>
      </c>
      <c r="P621" s="21">
        <f t="shared" si="1215"/>
        <v>82.035302872670201</v>
      </c>
      <c r="Q621" s="21">
        <f t="shared" si="1215"/>
        <v>0</v>
      </c>
      <c r="R621" s="21">
        <f t="shared" si="1215"/>
        <v>0</v>
      </c>
      <c r="S621" s="21">
        <f t="shared" si="1215"/>
        <v>0</v>
      </c>
      <c r="T621" s="21">
        <f t="shared" si="1215"/>
        <v>0</v>
      </c>
      <c r="U621" s="21">
        <f t="shared" si="1215"/>
        <v>0</v>
      </c>
      <c r="V621" s="21">
        <f t="shared" si="1215"/>
        <v>0</v>
      </c>
      <c r="W621" s="21">
        <f t="shared" si="1215"/>
        <v>0</v>
      </c>
      <c r="X621" s="21">
        <f t="shared" si="1215"/>
        <v>0</v>
      </c>
      <c r="Y621" s="21">
        <f t="shared" si="1215"/>
        <v>0</v>
      </c>
      <c r="Z621" s="21">
        <f t="shared" si="1215"/>
        <v>0</v>
      </c>
      <c r="AA621" s="21">
        <f t="shared" si="1215"/>
        <v>0</v>
      </c>
      <c r="AB621" s="21">
        <f t="shared" si="1215"/>
        <v>0</v>
      </c>
      <c r="AC621" s="21">
        <f t="shared" si="1215"/>
        <v>0</v>
      </c>
      <c r="AD621" s="21">
        <f t="shared" si="1215"/>
        <v>0</v>
      </c>
      <c r="AE621" s="21">
        <f t="shared" si="1215"/>
        <v>0</v>
      </c>
      <c r="AF621" s="21">
        <f t="shared" si="1215"/>
        <v>0</v>
      </c>
      <c r="AG621" s="21">
        <f t="shared" si="1215"/>
        <v>0</v>
      </c>
      <c r="AH621" s="21">
        <f t="shared" si="1215"/>
        <v>0</v>
      </c>
      <c r="AI621" s="21">
        <f t="shared" si="1215"/>
        <v>0</v>
      </c>
      <c r="AJ621" s="21">
        <f t="shared" si="1215"/>
        <v>0</v>
      </c>
      <c r="AK621" s="21">
        <f t="shared" si="1215"/>
        <v>0</v>
      </c>
      <c r="AL621" s="21">
        <f t="shared" si="1215"/>
        <v>0</v>
      </c>
      <c r="AM621" s="21">
        <f t="shared" si="1215"/>
        <v>0</v>
      </c>
      <c r="AN621" s="21">
        <f t="shared" si="1215"/>
        <v>0</v>
      </c>
      <c r="AO621" s="21">
        <f t="shared" si="1215"/>
        <v>0</v>
      </c>
      <c r="AP621" s="21">
        <f t="shared" si="1215"/>
        <v>0</v>
      </c>
      <c r="AQ621" s="21">
        <f t="shared" si="1215"/>
        <v>0</v>
      </c>
    </row>
    <row r="622" spans="1:47" x14ac:dyDescent="0.25">
      <c r="H622" s="17" t="str">
        <f t="shared" ref="H622:H627" si="1216">+$H$1</f>
        <v>DIC5</v>
      </c>
      <c r="J622" s="61" t="s">
        <v>73</v>
      </c>
      <c r="K622" s="19" t="s">
        <v>322</v>
      </c>
      <c r="L622" s="21">
        <f t="shared" ref="L622:AQ622" si="1217">+L741+L793</f>
        <v>266.1991153310783</v>
      </c>
      <c r="M622" s="21">
        <f t="shared" si="1217"/>
        <v>257.59804865183622</v>
      </c>
      <c r="N622" s="21">
        <f t="shared" si="1217"/>
        <v>240.27200040617208</v>
      </c>
      <c r="O622" s="21">
        <f t="shared" si="1217"/>
        <v>235.93118337928411</v>
      </c>
      <c r="P622" s="21">
        <f t="shared" si="1217"/>
        <v>176.6077046209158</v>
      </c>
      <c r="Q622" s="21">
        <f t="shared" si="1217"/>
        <v>172.06771846101242</v>
      </c>
      <c r="R622" s="21">
        <f t="shared" si="1217"/>
        <v>167.52773230110921</v>
      </c>
      <c r="S622" s="21">
        <f t="shared" si="1217"/>
        <v>163.9275646152027</v>
      </c>
      <c r="T622" s="21">
        <f t="shared" si="1217"/>
        <v>124.02199530923031</v>
      </c>
      <c r="U622" s="21">
        <f t="shared" si="1217"/>
        <v>111.35095469792151</v>
      </c>
      <c r="V622" s="21">
        <f t="shared" si="1217"/>
        <v>87.200162388690899</v>
      </c>
      <c r="W622" s="21">
        <f t="shared" si="1217"/>
        <v>86.932083008111803</v>
      </c>
      <c r="X622" s="21">
        <f t="shared" si="1217"/>
        <v>86.932083008111803</v>
      </c>
      <c r="Y622" s="21">
        <f t="shared" si="1217"/>
        <v>79.949009715622921</v>
      </c>
      <c r="Z622" s="21">
        <f t="shared" si="1217"/>
        <v>0</v>
      </c>
      <c r="AA622" s="21">
        <f t="shared" si="1217"/>
        <v>0</v>
      </c>
      <c r="AB622" s="21">
        <f t="shared" si="1217"/>
        <v>0</v>
      </c>
      <c r="AC622" s="21">
        <f t="shared" si="1217"/>
        <v>0</v>
      </c>
      <c r="AD622" s="21">
        <f t="shared" si="1217"/>
        <v>0</v>
      </c>
      <c r="AE622" s="21">
        <f t="shared" si="1217"/>
        <v>0</v>
      </c>
      <c r="AF622" s="21">
        <f t="shared" si="1217"/>
        <v>0</v>
      </c>
      <c r="AG622" s="21">
        <f t="shared" si="1217"/>
        <v>0</v>
      </c>
      <c r="AH622" s="21">
        <f t="shared" si="1217"/>
        <v>0</v>
      </c>
      <c r="AI622" s="21">
        <f t="shared" si="1217"/>
        <v>0</v>
      </c>
      <c r="AJ622" s="21">
        <f t="shared" si="1217"/>
        <v>0</v>
      </c>
      <c r="AK622" s="21">
        <f t="shared" si="1217"/>
        <v>0</v>
      </c>
      <c r="AL622" s="21">
        <f t="shared" si="1217"/>
        <v>0</v>
      </c>
      <c r="AM622" s="21">
        <f t="shared" si="1217"/>
        <v>0</v>
      </c>
      <c r="AN622" s="21">
        <f t="shared" si="1217"/>
        <v>0</v>
      </c>
      <c r="AO622" s="21">
        <f t="shared" si="1217"/>
        <v>0</v>
      </c>
      <c r="AP622" s="21">
        <f t="shared" si="1217"/>
        <v>0</v>
      </c>
      <c r="AQ622" s="21">
        <f t="shared" si="1217"/>
        <v>0</v>
      </c>
    </row>
    <row r="623" spans="1:47" x14ac:dyDescent="0.25">
      <c r="H623" s="17" t="str">
        <f t="shared" si="1216"/>
        <v>DIC5</v>
      </c>
      <c r="J623" s="61" t="s">
        <v>73</v>
      </c>
      <c r="K623" s="19" t="s">
        <v>324</v>
      </c>
      <c r="L623" s="21">
        <f t="shared" ref="L623:AQ623" si="1218">+L742+L794</f>
        <v>0</v>
      </c>
      <c r="M623" s="21">
        <f t="shared" si="1218"/>
        <v>0</v>
      </c>
      <c r="N623" s="21">
        <f t="shared" si="1218"/>
        <v>0</v>
      </c>
      <c r="O623" s="21">
        <f t="shared" si="1218"/>
        <v>0</v>
      </c>
      <c r="P623" s="21">
        <f t="shared" si="1218"/>
        <v>0</v>
      </c>
      <c r="Q623" s="21">
        <f t="shared" si="1218"/>
        <v>0</v>
      </c>
      <c r="R623" s="21">
        <f t="shared" si="1218"/>
        <v>0</v>
      </c>
      <c r="S623" s="21">
        <f t="shared" si="1218"/>
        <v>0</v>
      </c>
      <c r="T623" s="21">
        <f t="shared" si="1218"/>
        <v>0</v>
      </c>
      <c r="U623" s="21">
        <f t="shared" si="1218"/>
        <v>0</v>
      </c>
      <c r="V623" s="21">
        <f t="shared" si="1218"/>
        <v>0</v>
      </c>
      <c r="W623" s="21">
        <f t="shared" si="1218"/>
        <v>0</v>
      </c>
      <c r="X623" s="21">
        <f t="shared" si="1218"/>
        <v>0</v>
      </c>
      <c r="Y623" s="21">
        <f t="shared" si="1218"/>
        <v>0</v>
      </c>
      <c r="Z623" s="21">
        <f t="shared" si="1218"/>
        <v>0</v>
      </c>
      <c r="AA623" s="21">
        <f t="shared" si="1218"/>
        <v>0</v>
      </c>
      <c r="AB623" s="21">
        <f t="shared" si="1218"/>
        <v>0</v>
      </c>
      <c r="AC623" s="21">
        <f t="shared" si="1218"/>
        <v>0</v>
      </c>
      <c r="AD623" s="21">
        <f t="shared" si="1218"/>
        <v>0</v>
      </c>
      <c r="AE623" s="21">
        <f t="shared" si="1218"/>
        <v>0</v>
      </c>
      <c r="AF623" s="21">
        <f t="shared" si="1218"/>
        <v>0</v>
      </c>
      <c r="AG623" s="21">
        <f t="shared" si="1218"/>
        <v>0</v>
      </c>
      <c r="AH623" s="21">
        <f t="shared" si="1218"/>
        <v>0</v>
      </c>
      <c r="AI623" s="21">
        <f t="shared" si="1218"/>
        <v>0</v>
      </c>
      <c r="AJ623" s="21">
        <f t="shared" si="1218"/>
        <v>0</v>
      </c>
      <c r="AK623" s="21">
        <f t="shared" si="1218"/>
        <v>0</v>
      </c>
      <c r="AL623" s="21">
        <f t="shared" si="1218"/>
        <v>0</v>
      </c>
      <c r="AM623" s="21">
        <f t="shared" si="1218"/>
        <v>0</v>
      </c>
      <c r="AN623" s="21">
        <f t="shared" si="1218"/>
        <v>0</v>
      </c>
      <c r="AO623" s="21">
        <f t="shared" si="1218"/>
        <v>0</v>
      </c>
      <c r="AP623" s="21">
        <f t="shared" si="1218"/>
        <v>0</v>
      </c>
      <c r="AQ623" s="21">
        <f t="shared" si="1218"/>
        <v>0</v>
      </c>
    </row>
    <row r="624" spans="1:47" x14ac:dyDescent="0.25">
      <c r="H624" s="17" t="str">
        <f t="shared" si="1216"/>
        <v>DIC5</v>
      </c>
      <c r="J624" s="61" t="s">
        <v>74</v>
      </c>
      <c r="K624" s="19" t="s">
        <v>326</v>
      </c>
      <c r="L624" s="21">
        <f t="shared" ref="L624:AQ624" si="1219">+L743+L795</f>
        <v>3.15563716233153</v>
      </c>
      <c r="M624" s="21">
        <f t="shared" si="1219"/>
        <v>2.9819624275407</v>
      </c>
      <c r="N624" s="21">
        <f t="shared" si="1219"/>
        <v>2.8508871560004501</v>
      </c>
      <c r="O624" s="21">
        <f t="shared" si="1219"/>
        <v>2.7198118844602002</v>
      </c>
      <c r="P624" s="21">
        <f t="shared" si="1219"/>
        <v>2.5887366129199498</v>
      </c>
      <c r="Q624" s="21">
        <f t="shared" si="1219"/>
        <v>0.41032216848578801</v>
      </c>
      <c r="R624" s="21">
        <f t="shared" si="1219"/>
        <v>0.38843831949988</v>
      </c>
      <c r="S624" s="21">
        <f t="shared" si="1219"/>
        <v>4.4253763801233102E-2</v>
      </c>
      <c r="T624" s="21">
        <f t="shared" si="1219"/>
        <v>0</v>
      </c>
      <c r="U624" s="21">
        <f t="shared" si="1219"/>
        <v>0</v>
      </c>
      <c r="V624" s="21">
        <f t="shared" si="1219"/>
        <v>0</v>
      </c>
      <c r="W624" s="21">
        <f t="shared" si="1219"/>
        <v>0</v>
      </c>
      <c r="X624" s="21">
        <f t="shared" si="1219"/>
        <v>0</v>
      </c>
      <c r="Y624" s="21">
        <f t="shared" si="1219"/>
        <v>0</v>
      </c>
      <c r="Z624" s="21">
        <f t="shared" si="1219"/>
        <v>0</v>
      </c>
      <c r="AA624" s="21">
        <f t="shared" si="1219"/>
        <v>0</v>
      </c>
      <c r="AB624" s="21">
        <f t="shared" si="1219"/>
        <v>0</v>
      </c>
      <c r="AC624" s="21">
        <f t="shared" si="1219"/>
        <v>0</v>
      </c>
      <c r="AD624" s="21">
        <f t="shared" si="1219"/>
        <v>0</v>
      </c>
      <c r="AE624" s="21">
        <f t="shared" si="1219"/>
        <v>0</v>
      </c>
      <c r="AF624" s="21">
        <f t="shared" si="1219"/>
        <v>0</v>
      </c>
      <c r="AG624" s="21">
        <f t="shared" si="1219"/>
        <v>0</v>
      </c>
      <c r="AH624" s="21">
        <f t="shared" si="1219"/>
        <v>0</v>
      </c>
      <c r="AI624" s="21">
        <f t="shared" si="1219"/>
        <v>0</v>
      </c>
      <c r="AJ624" s="21">
        <f t="shared" si="1219"/>
        <v>0</v>
      </c>
      <c r="AK624" s="21">
        <f t="shared" si="1219"/>
        <v>0</v>
      </c>
      <c r="AL624" s="21">
        <f t="shared" si="1219"/>
        <v>0</v>
      </c>
      <c r="AM624" s="21">
        <f t="shared" si="1219"/>
        <v>0</v>
      </c>
      <c r="AN624" s="21">
        <f t="shared" si="1219"/>
        <v>0</v>
      </c>
      <c r="AO624" s="21">
        <f t="shared" si="1219"/>
        <v>0</v>
      </c>
      <c r="AP624" s="21">
        <f t="shared" si="1219"/>
        <v>0</v>
      </c>
      <c r="AQ624" s="21">
        <f t="shared" si="1219"/>
        <v>0</v>
      </c>
    </row>
    <row r="625" spans="1:47" x14ac:dyDescent="0.25">
      <c r="H625" s="17" t="str">
        <f t="shared" si="1216"/>
        <v>DIC5</v>
      </c>
      <c r="J625" s="61" t="s">
        <v>75</v>
      </c>
      <c r="K625" s="19" t="s">
        <v>328</v>
      </c>
      <c r="L625" s="21">
        <f t="shared" ref="L625:AQ625" si="1220">+L744+L796</f>
        <v>29.90856289056066</v>
      </c>
      <c r="M625" s="21">
        <f t="shared" si="1220"/>
        <v>29.90856289056066</v>
      </c>
      <c r="N625" s="21">
        <f t="shared" si="1220"/>
        <v>29.90856289056066</v>
      </c>
      <c r="O625" s="21">
        <f t="shared" si="1220"/>
        <v>29.90856289056066</v>
      </c>
      <c r="P625" s="21">
        <f t="shared" si="1220"/>
        <v>29.90856289056066</v>
      </c>
      <c r="Q625" s="21">
        <f t="shared" si="1220"/>
        <v>29.90856289056066</v>
      </c>
      <c r="R625" s="21">
        <f t="shared" si="1220"/>
        <v>29.90856289056066</v>
      </c>
      <c r="S625" s="21">
        <f t="shared" si="1220"/>
        <v>4.5273015178464604</v>
      </c>
      <c r="T625" s="21">
        <f t="shared" si="1220"/>
        <v>0</v>
      </c>
      <c r="U625" s="21">
        <f t="shared" si="1220"/>
        <v>0</v>
      </c>
      <c r="V625" s="21">
        <f t="shared" si="1220"/>
        <v>0</v>
      </c>
      <c r="W625" s="21">
        <f t="shared" si="1220"/>
        <v>0</v>
      </c>
      <c r="X625" s="21">
        <f t="shared" si="1220"/>
        <v>0</v>
      </c>
      <c r="Y625" s="21">
        <f t="shared" si="1220"/>
        <v>0</v>
      </c>
      <c r="Z625" s="21">
        <f t="shared" si="1220"/>
        <v>0</v>
      </c>
      <c r="AA625" s="21">
        <f t="shared" si="1220"/>
        <v>0</v>
      </c>
      <c r="AB625" s="21">
        <f t="shared" si="1220"/>
        <v>0</v>
      </c>
      <c r="AC625" s="21">
        <f t="shared" si="1220"/>
        <v>0</v>
      </c>
      <c r="AD625" s="21">
        <f t="shared" si="1220"/>
        <v>0</v>
      </c>
      <c r="AE625" s="21">
        <f t="shared" si="1220"/>
        <v>0</v>
      </c>
      <c r="AF625" s="21">
        <f t="shared" si="1220"/>
        <v>0</v>
      </c>
      <c r="AG625" s="21">
        <f t="shared" si="1220"/>
        <v>0</v>
      </c>
      <c r="AH625" s="21">
        <f t="shared" si="1220"/>
        <v>0</v>
      </c>
      <c r="AI625" s="21">
        <f t="shared" si="1220"/>
        <v>0</v>
      </c>
      <c r="AJ625" s="21">
        <f t="shared" si="1220"/>
        <v>0</v>
      </c>
      <c r="AK625" s="21">
        <f t="shared" si="1220"/>
        <v>0</v>
      </c>
      <c r="AL625" s="21">
        <f t="shared" si="1220"/>
        <v>0</v>
      </c>
      <c r="AM625" s="21">
        <f t="shared" si="1220"/>
        <v>0</v>
      </c>
      <c r="AN625" s="21">
        <f t="shared" si="1220"/>
        <v>0</v>
      </c>
      <c r="AO625" s="21">
        <f t="shared" si="1220"/>
        <v>0</v>
      </c>
      <c r="AP625" s="21">
        <f t="shared" si="1220"/>
        <v>0</v>
      </c>
      <c r="AQ625" s="21">
        <f t="shared" si="1220"/>
        <v>0</v>
      </c>
    </row>
    <row r="626" spans="1:47" x14ac:dyDescent="0.25">
      <c r="H626" s="17" t="str">
        <f t="shared" si="1216"/>
        <v>DIC5</v>
      </c>
      <c r="J626" s="61" t="s">
        <v>76</v>
      </c>
      <c r="K626" s="19" t="s">
        <v>330</v>
      </c>
      <c r="L626" s="21">
        <f t="shared" ref="L626:AQ626" si="1221">+L745+L797</f>
        <v>22.656627924730678</v>
      </c>
      <c r="M626" s="21">
        <f t="shared" si="1221"/>
        <v>21.475435211458418</v>
      </c>
      <c r="N626" s="21">
        <f t="shared" si="1221"/>
        <v>20.230012994151188</v>
      </c>
      <c r="O626" s="21">
        <f t="shared" si="1221"/>
        <v>18.984590776843959</v>
      </c>
      <c r="P626" s="21">
        <f t="shared" si="1221"/>
        <v>17.739168559536729</v>
      </c>
      <c r="Q626" s="21">
        <f t="shared" si="1221"/>
        <v>16.211896756881249</v>
      </c>
      <c r="R626" s="21">
        <f t="shared" si="1221"/>
        <v>13.83527816708906</v>
      </c>
      <c r="S626" s="21">
        <f t="shared" si="1221"/>
        <v>8.5144192818595492</v>
      </c>
      <c r="T626" s="21">
        <f t="shared" si="1221"/>
        <v>8.1838240281131398</v>
      </c>
      <c r="U626" s="21">
        <f t="shared" si="1221"/>
        <v>1.76061725694029</v>
      </c>
      <c r="V626" s="21">
        <f t="shared" si="1221"/>
        <v>1.76061725694029</v>
      </c>
      <c r="W626" s="21">
        <f t="shared" si="1221"/>
        <v>1.76061725694029</v>
      </c>
      <c r="X626" s="21">
        <f t="shared" si="1221"/>
        <v>1.76061725694029</v>
      </c>
      <c r="Y626" s="21">
        <f t="shared" si="1221"/>
        <v>1.76061725694029</v>
      </c>
      <c r="Z626" s="21">
        <f t="shared" si="1221"/>
        <v>1.33774429873287</v>
      </c>
      <c r="AA626" s="21">
        <f t="shared" si="1221"/>
        <v>0</v>
      </c>
      <c r="AB626" s="21">
        <f t="shared" si="1221"/>
        <v>0</v>
      </c>
      <c r="AC626" s="21">
        <f t="shared" si="1221"/>
        <v>0</v>
      </c>
      <c r="AD626" s="21">
        <f t="shared" si="1221"/>
        <v>0</v>
      </c>
      <c r="AE626" s="21">
        <f t="shared" si="1221"/>
        <v>0</v>
      </c>
      <c r="AF626" s="21">
        <f t="shared" si="1221"/>
        <v>0</v>
      </c>
      <c r="AG626" s="21">
        <f t="shared" si="1221"/>
        <v>0</v>
      </c>
      <c r="AH626" s="21">
        <f t="shared" si="1221"/>
        <v>0</v>
      </c>
      <c r="AI626" s="21">
        <f t="shared" si="1221"/>
        <v>0</v>
      </c>
      <c r="AJ626" s="21">
        <f t="shared" si="1221"/>
        <v>0</v>
      </c>
      <c r="AK626" s="21">
        <f t="shared" si="1221"/>
        <v>0</v>
      </c>
      <c r="AL626" s="21">
        <f t="shared" si="1221"/>
        <v>0</v>
      </c>
      <c r="AM626" s="21">
        <f t="shared" si="1221"/>
        <v>0</v>
      </c>
      <c r="AN626" s="21">
        <f t="shared" si="1221"/>
        <v>0</v>
      </c>
      <c r="AO626" s="21">
        <f t="shared" si="1221"/>
        <v>0</v>
      </c>
      <c r="AP626" s="21">
        <f t="shared" si="1221"/>
        <v>0</v>
      </c>
      <c r="AQ626" s="21">
        <f t="shared" si="1221"/>
        <v>0</v>
      </c>
    </row>
    <row r="627" spans="1:47" x14ac:dyDescent="0.25">
      <c r="H627" s="17" t="str">
        <f t="shared" si="1216"/>
        <v>DIC5</v>
      </c>
      <c r="J627" s="61" t="s">
        <v>77</v>
      </c>
      <c r="K627" s="19" t="s">
        <v>332</v>
      </c>
      <c r="L627" s="21">
        <f t="shared" ref="L627:AQ627" si="1222">+L746+L798</f>
        <v>10.59090118789546</v>
      </c>
      <c r="M627" s="21">
        <f t="shared" si="1222"/>
        <v>10.24139205643424</v>
      </c>
      <c r="N627" s="21">
        <f t="shared" si="1222"/>
        <v>10.107905633977699</v>
      </c>
      <c r="O627" s="21">
        <f t="shared" si="1222"/>
        <v>9.974419211521159</v>
      </c>
      <c r="P627" s="21">
        <f t="shared" si="1222"/>
        <v>9.8409327890646168</v>
      </c>
      <c r="Q627" s="21">
        <f t="shared" si="1222"/>
        <v>9.13265524136267</v>
      </c>
      <c r="R627" s="21">
        <f t="shared" si="1222"/>
        <v>8.5925180618958592</v>
      </c>
      <c r="S627" s="21">
        <f t="shared" si="1222"/>
        <v>9.4501265643499099</v>
      </c>
      <c r="T627" s="21">
        <f t="shared" si="1222"/>
        <v>8.8658315398300704</v>
      </c>
      <c r="U627" s="21">
        <f t="shared" si="1222"/>
        <v>8.3640682265459798</v>
      </c>
      <c r="V627" s="21">
        <f t="shared" si="1222"/>
        <v>7.8623049132618839</v>
      </c>
      <c r="W627" s="21">
        <f t="shared" si="1222"/>
        <v>7.3605415999777941</v>
      </c>
      <c r="X627" s="21">
        <f t="shared" si="1222"/>
        <v>7.033077293278728</v>
      </c>
      <c r="Y627" s="21">
        <f t="shared" si="1222"/>
        <v>6.7056129865796628</v>
      </c>
      <c r="Z627" s="21">
        <f t="shared" si="1222"/>
        <v>3.1482511230341799</v>
      </c>
      <c r="AA627" s="21">
        <f t="shared" si="1222"/>
        <v>0</v>
      </c>
      <c r="AB627" s="21">
        <f t="shared" si="1222"/>
        <v>0</v>
      </c>
      <c r="AC627" s="21">
        <f t="shared" si="1222"/>
        <v>0</v>
      </c>
      <c r="AD627" s="21">
        <f t="shared" si="1222"/>
        <v>0</v>
      </c>
      <c r="AE627" s="21">
        <f t="shared" si="1222"/>
        <v>0</v>
      </c>
      <c r="AF627" s="21">
        <f t="shared" si="1222"/>
        <v>0</v>
      </c>
      <c r="AG627" s="21">
        <f t="shared" si="1222"/>
        <v>0</v>
      </c>
      <c r="AH627" s="21">
        <f t="shared" si="1222"/>
        <v>0</v>
      </c>
      <c r="AI627" s="21">
        <f t="shared" si="1222"/>
        <v>0</v>
      </c>
      <c r="AJ627" s="21">
        <f t="shared" si="1222"/>
        <v>0</v>
      </c>
      <c r="AK627" s="21">
        <f t="shared" si="1222"/>
        <v>0</v>
      </c>
      <c r="AL627" s="21">
        <f t="shared" si="1222"/>
        <v>0</v>
      </c>
      <c r="AM627" s="21">
        <f t="shared" si="1222"/>
        <v>0</v>
      </c>
      <c r="AN627" s="21">
        <f t="shared" si="1222"/>
        <v>0</v>
      </c>
      <c r="AO627" s="21">
        <f t="shared" si="1222"/>
        <v>0</v>
      </c>
      <c r="AP627" s="21">
        <f t="shared" si="1222"/>
        <v>0</v>
      </c>
      <c r="AQ627" s="21">
        <f t="shared" si="1222"/>
        <v>0</v>
      </c>
    </row>
    <row r="628" spans="1:47" s="68" customFormat="1" x14ac:dyDescent="0.25">
      <c r="A628" s="70"/>
      <c r="F628" s="95"/>
      <c r="H628" s="71"/>
      <c r="I628" s="71"/>
      <c r="L628" s="69">
        <f>+SUM(L621:L627)</f>
        <v>448.99797952314361</v>
      </c>
      <c r="M628" s="69">
        <f t="shared" ref="M628" si="1223">+SUM(M621:M627)</f>
        <v>416.33655554696441</v>
      </c>
      <c r="N628" s="69">
        <f t="shared" ref="N628:AQ628" si="1224">+SUM(N621:N627)</f>
        <v>377.06891376131347</v>
      </c>
      <c r="O628" s="69">
        <f t="shared" si="1224"/>
        <v>383.58582149416156</v>
      </c>
      <c r="P628" s="69">
        <f t="shared" si="1224"/>
        <v>318.72040834566786</v>
      </c>
      <c r="Q628" s="69">
        <f t="shared" si="1224"/>
        <v>227.73115551830278</v>
      </c>
      <c r="R628" s="69">
        <f t="shared" si="1224"/>
        <v>220.25252974015467</v>
      </c>
      <c r="S628" s="69">
        <f t="shared" si="1224"/>
        <v>186.46366574305986</v>
      </c>
      <c r="T628" s="69">
        <f t="shared" si="1224"/>
        <v>141.07165087717354</v>
      </c>
      <c r="U628" s="69">
        <f t="shared" si="1224"/>
        <v>121.47564018140778</v>
      </c>
      <c r="V628" s="69">
        <f t="shared" si="1224"/>
        <v>96.823084558893072</v>
      </c>
      <c r="W628" s="69">
        <f t="shared" si="1224"/>
        <v>96.053241865029889</v>
      </c>
      <c r="X628" s="69">
        <f t="shared" si="1224"/>
        <v>95.725777558330819</v>
      </c>
      <c r="Y628" s="69">
        <f t="shared" si="1224"/>
        <v>88.41523995914288</v>
      </c>
      <c r="Z628" s="69">
        <f t="shared" si="1224"/>
        <v>4.4859954217670497</v>
      </c>
      <c r="AA628" s="69">
        <f t="shared" si="1224"/>
        <v>0</v>
      </c>
      <c r="AB628" s="69">
        <f t="shared" si="1224"/>
        <v>0</v>
      </c>
      <c r="AC628" s="69">
        <f t="shared" si="1224"/>
        <v>0</v>
      </c>
      <c r="AD628" s="69">
        <f t="shared" si="1224"/>
        <v>0</v>
      </c>
      <c r="AE628" s="69">
        <f t="shared" si="1224"/>
        <v>0</v>
      </c>
      <c r="AF628" s="69">
        <f t="shared" si="1224"/>
        <v>0</v>
      </c>
      <c r="AG628" s="69">
        <f t="shared" si="1224"/>
        <v>0</v>
      </c>
      <c r="AH628" s="69">
        <f t="shared" si="1224"/>
        <v>0</v>
      </c>
      <c r="AI628" s="69">
        <f t="shared" si="1224"/>
        <v>0</v>
      </c>
      <c r="AJ628" s="69">
        <f t="shared" si="1224"/>
        <v>0</v>
      </c>
      <c r="AK628" s="69">
        <f t="shared" si="1224"/>
        <v>0</v>
      </c>
      <c r="AL628" s="69">
        <f t="shared" si="1224"/>
        <v>0</v>
      </c>
      <c r="AM628" s="69">
        <f t="shared" si="1224"/>
        <v>0</v>
      </c>
      <c r="AN628" s="69">
        <f t="shared" si="1224"/>
        <v>0</v>
      </c>
      <c r="AO628" s="69">
        <f t="shared" si="1224"/>
        <v>0</v>
      </c>
      <c r="AP628" s="69">
        <f t="shared" si="1224"/>
        <v>0</v>
      </c>
      <c r="AQ628" s="69">
        <f t="shared" si="1224"/>
        <v>0</v>
      </c>
    </row>
    <row r="631" spans="1:47" s="101" customFormat="1" ht="18.75" x14ac:dyDescent="0.3">
      <c r="F631" s="102"/>
      <c r="H631" s="103"/>
      <c r="I631" s="103"/>
      <c r="K631" s="104" t="s">
        <v>490</v>
      </c>
    </row>
    <row r="632" spans="1:47" x14ac:dyDescent="0.25">
      <c r="J632" s="106" t="s">
        <v>488</v>
      </c>
      <c r="K632" s="108" t="s">
        <v>389</v>
      </c>
    </row>
    <row r="633" spans="1:47" x14ac:dyDescent="0.25">
      <c r="H633" s="12"/>
      <c r="I633" s="12"/>
      <c r="J633" s="15"/>
      <c r="K633" s="23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</row>
    <row r="634" spans="1:47" x14ac:dyDescent="0.25">
      <c r="L634" s="47">
        <v>2019</v>
      </c>
      <c r="M634" s="47">
        <v>2020</v>
      </c>
      <c r="N634" s="47">
        <v>2021</v>
      </c>
      <c r="O634" s="47">
        <v>2022</v>
      </c>
      <c r="P634" s="47">
        <v>2023</v>
      </c>
      <c r="Q634" s="47">
        <v>2024</v>
      </c>
      <c r="R634" s="47">
        <v>2025</v>
      </c>
      <c r="S634" s="47">
        <v>2026</v>
      </c>
      <c r="T634" s="47">
        <v>2027</v>
      </c>
      <c r="U634" s="47">
        <v>2028</v>
      </c>
      <c r="V634" s="47">
        <v>2029</v>
      </c>
      <c r="W634" s="47">
        <v>2030</v>
      </c>
      <c r="X634" s="47">
        <v>2031</v>
      </c>
      <c r="Y634" s="47">
        <v>2032</v>
      </c>
      <c r="Z634" s="47">
        <v>2033</v>
      </c>
      <c r="AA634" s="47">
        <v>2034</v>
      </c>
      <c r="AB634" s="47">
        <v>2035</v>
      </c>
      <c r="AC634" s="47">
        <v>2036</v>
      </c>
      <c r="AD634" s="47">
        <v>2037</v>
      </c>
      <c r="AE634" s="47">
        <v>2038</v>
      </c>
      <c r="AF634" s="47">
        <v>2039</v>
      </c>
      <c r="AG634" s="47">
        <v>2040</v>
      </c>
      <c r="AH634" s="47">
        <v>2041</v>
      </c>
      <c r="AI634" s="47">
        <v>2042</v>
      </c>
      <c r="AJ634" s="47">
        <v>2043</v>
      </c>
      <c r="AK634" s="47">
        <v>2044</v>
      </c>
      <c r="AL634" s="47">
        <v>2045</v>
      </c>
      <c r="AM634" s="47">
        <v>2046</v>
      </c>
      <c r="AN634" s="47">
        <v>2047</v>
      </c>
      <c r="AO634" s="47">
        <v>2048</v>
      </c>
      <c r="AP634" s="47">
        <v>2049</v>
      </c>
      <c r="AQ634" s="47">
        <v>2050</v>
      </c>
    </row>
    <row r="635" spans="1:47" x14ac:dyDescent="0.25">
      <c r="H635" s="17" t="str">
        <f>+$H$1</f>
        <v>DIC5</v>
      </c>
      <c r="J635" s="24" t="s">
        <v>148</v>
      </c>
      <c r="K635" s="108" t="s">
        <v>170</v>
      </c>
      <c r="L635" s="21">
        <f>+SUMIFS(Resultados_Dic3!H$3:H$99980,Resultados_Dic3!$F$3:$F$99980,Produccion_PJ!$K635,Resultados_Dic3!$D$3:$D$99980,Produccion_PJ!$K$632,Resultados_Dic3!$E$3:$E$99980,Produccion_PJ!$J635,Resultados_Dic3!$A$3:$A$99980,Produccion_PJ!$H635)</f>
        <v>5.1631789443809799</v>
      </c>
      <c r="M635" s="21">
        <f>+SUMIFS(Resultados_Dic3!I$3:I$99980,Resultados_Dic3!$F$3:$F$99980,Produccion_PJ!$K635,Resultados_Dic3!$D$3:$D$99980,Produccion_PJ!$K$632,Resultados_Dic3!$E$3:$E$99980,Produccion_PJ!$J635,Resultados_Dic3!$A$3:$A$99980,Produccion_PJ!$H635)</f>
        <v>4.1722718464012196</v>
      </c>
      <c r="N635" s="21">
        <f>+SUMIFS(Resultados_Dic3!J$3:J$99980,Resultados_Dic3!$F$3:$F$99980,Produccion_PJ!$K635,Resultados_Dic3!$D$3:$D$99980,Produccion_PJ!$K$632,Resultados_Dic3!$E$3:$E$99980,Produccion_PJ!$J635,Resultados_Dic3!$A$3:$A$99980,Produccion_PJ!$H635)</f>
        <v>3.2666606249510002</v>
      </c>
      <c r="O635" s="21">
        <f>+SUMIFS(Resultados_Dic3!K$3:K$99980,Resultados_Dic3!$F$3:$F$99980,Produccion_PJ!$K635,Resultados_Dic3!$D$3:$D$99980,Produccion_PJ!$K$632,Resultados_Dic3!$E$3:$E$99980,Produccion_PJ!$J635,Resultados_Dic3!$A$3:$A$99980,Produccion_PJ!$H635)</f>
        <v>3.8148472808078902</v>
      </c>
      <c r="P635" s="21">
        <f>+SUMIFS(Resultados_Dic3!L$3:L$99980,Resultados_Dic3!$F$3:$F$99980,Produccion_PJ!$K635,Resultados_Dic3!$D$3:$D$99980,Produccion_PJ!$K$632,Resultados_Dic3!$E$3:$E$99980,Produccion_PJ!$J635,Resultados_Dic3!$A$3:$A$99980,Produccion_PJ!$H635)</f>
        <v>3.6361349980112299</v>
      </c>
      <c r="Q635" s="21">
        <f>+SUMIFS(Resultados_Dic3!M$3:M$99980,Resultados_Dic3!$F$3:$F$99980,Produccion_PJ!$K635,Resultados_Dic3!$D$3:$D$99980,Produccion_PJ!$K$632,Resultados_Dic3!$E$3:$E$99980,Produccion_PJ!$J635,Resultados_Dic3!$A$3:$A$99980,Produccion_PJ!$H635)</f>
        <v>0</v>
      </c>
      <c r="R635" s="21">
        <f>+SUMIFS(Resultados_Dic3!N$3:N$99980,Resultados_Dic3!$F$3:$F$99980,Produccion_PJ!$K635,Resultados_Dic3!$D$3:$D$99980,Produccion_PJ!$K$632,Resultados_Dic3!$E$3:$E$99980,Produccion_PJ!$J635,Resultados_Dic3!$A$3:$A$99980,Produccion_PJ!$H635)</f>
        <v>0</v>
      </c>
      <c r="S635" s="21">
        <f>+SUMIFS(Resultados_Dic3!O$3:O$99980,Resultados_Dic3!$F$3:$F$99980,Produccion_PJ!$K635,Resultados_Dic3!$D$3:$D$99980,Produccion_PJ!$K$632,Resultados_Dic3!$E$3:$E$99980,Produccion_PJ!$J635,Resultados_Dic3!$A$3:$A$99980,Produccion_PJ!$H635)</f>
        <v>0</v>
      </c>
      <c r="T635" s="21">
        <f>+SUMIFS(Resultados_Dic3!P$3:P$99980,Resultados_Dic3!$F$3:$F$99980,Produccion_PJ!$K635,Resultados_Dic3!$D$3:$D$99980,Produccion_PJ!$K$632,Resultados_Dic3!$E$3:$E$99980,Produccion_PJ!$J635,Resultados_Dic3!$A$3:$A$99980,Produccion_PJ!$H635)</f>
        <v>0</v>
      </c>
      <c r="U635" s="21">
        <f>+SUMIFS(Resultados_Dic3!Q$3:Q$99980,Resultados_Dic3!$F$3:$F$99980,Produccion_PJ!$K635,Resultados_Dic3!$D$3:$D$99980,Produccion_PJ!$K$632,Resultados_Dic3!$E$3:$E$99980,Produccion_PJ!$J635,Resultados_Dic3!$A$3:$A$99980,Produccion_PJ!$H635)</f>
        <v>0</v>
      </c>
      <c r="V635" s="21">
        <f>+SUMIFS(Resultados_Dic3!R$3:R$99980,Resultados_Dic3!$F$3:$F$99980,Produccion_PJ!$K635,Resultados_Dic3!$D$3:$D$99980,Produccion_PJ!$K$632,Resultados_Dic3!$E$3:$E$99980,Produccion_PJ!$J635,Resultados_Dic3!$A$3:$A$99980,Produccion_PJ!$H635)</f>
        <v>0</v>
      </c>
      <c r="W635" s="21">
        <f>+SUMIFS(Resultados_Dic3!S$3:S$99980,Resultados_Dic3!$F$3:$F$99980,Produccion_PJ!$K635,Resultados_Dic3!$D$3:$D$99980,Produccion_PJ!$K$632,Resultados_Dic3!$E$3:$E$99980,Produccion_PJ!$J635,Resultados_Dic3!$A$3:$A$99980,Produccion_PJ!$H635)</f>
        <v>0</v>
      </c>
      <c r="X635" s="21">
        <f>+SUMIFS(Resultados_Dic3!T$3:T$99980,Resultados_Dic3!$F$3:$F$99980,Produccion_PJ!$K635,Resultados_Dic3!$D$3:$D$99980,Produccion_PJ!$K$632,Resultados_Dic3!$E$3:$E$99980,Produccion_PJ!$J635,Resultados_Dic3!$A$3:$A$99980,Produccion_PJ!$H635)</f>
        <v>0</v>
      </c>
      <c r="Y635" s="21">
        <f>+SUMIFS(Resultados_Dic3!U$3:U$99980,Resultados_Dic3!$F$3:$F$99980,Produccion_PJ!$K635,Resultados_Dic3!$D$3:$D$99980,Produccion_PJ!$K$632,Resultados_Dic3!$E$3:$E$99980,Produccion_PJ!$J635,Resultados_Dic3!$A$3:$A$99980,Produccion_PJ!$H635)</f>
        <v>0</v>
      </c>
      <c r="Z635" s="21">
        <f>+SUMIFS(Resultados_Dic3!V$3:V$99980,Resultados_Dic3!$F$3:$F$99980,Produccion_PJ!$K635,Resultados_Dic3!$D$3:$D$99980,Produccion_PJ!$K$632,Resultados_Dic3!$E$3:$E$99980,Produccion_PJ!$J635,Resultados_Dic3!$A$3:$A$99980,Produccion_PJ!$H635)</f>
        <v>0</v>
      </c>
      <c r="AA635" s="21">
        <f>+SUMIFS(Resultados_Dic3!W$3:W$99980,Resultados_Dic3!$F$3:$F$99980,Produccion_PJ!$K635,Resultados_Dic3!$D$3:$D$99980,Produccion_PJ!$K$632,Resultados_Dic3!$E$3:$E$99980,Produccion_PJ!$J635,Resultados_Dic3!$A$3:$A$99980,Produccion_PJ!$H635)</f>
        <v>0</v>
      </c>
      <c r="AB635" s="21">
        <f>+SUMIFS(Resultados_Dic3!X$3:X$99980,Resultados_Dic3!$F$3:$F$99980,Produccion_PJ!$K635,Resultados_Dic3!$D$3:$D$99980,Produccion_PJ!$K$632,Resultados_Dic3!$E$3:$E$99980,Produccion_PJ!$J635,Resultados_Dic3!$A$3:$A$99980,Produccion_PJ!$H635)</f>
        <v>0</v>
      </c>
      <c r="AC635" s="21">
        <f>+SUMIFS(Resultados_Dic3!Y$3:Y$99980,Resultados_Dic3!$F$3:$F$99980,Produccion_PJ!$K635,Resultados_Dic3!$D$3:$D$99980,Produccion_PJ!$K$632,Resultados_Dic3!$E$3:$E$99980,Produccion_PJ!$J635,Resultados_Dic3!$A$3:$A$99980,Produccion_PJ!$H635)</f>
        <v>0</v>
      </c>
      <c r="AD635" s="21">
        <f>+SUMIFS(Resultados_Dic3!Z$3:Z$99980,Resultados_Dic3!$F$3:$F$99980,Produccion_PJ!$K635,Resultados_Dic3!$D$3:$D$99980,Produccion_PJ!$K$632,Resultados_Dic3!$E$3:$E$99980,Produccion_PJ!$J635,Resultados_Dic3!$A$3:$A$99980,Produccion_PJ!$H635)</f>
        <v>0</v>
      </c>
      <c r="AE635" s="21">
        <f>+SUMIFS(Resultados_Dic3!AA$3:AA$99980,Resultados_Dic3!$F$3:$F$99980,Produccion_PJ!$K635,Resultados_Dic3!$D$3:$D$99980,Produccion_PJ!$K$632,Resultados_Dic3!$E$3:$E$99980,Produccion_PJ!$J635,Resultados_Dic3!$A$3:$A$99980,Produccion_PJ!$H635)</f>
        <v>0</v>
      </c>
      <c r="AF635" s="21">
        <f>+SUMIFS(Resultados_Dic3!AB$3:AB$99980,Resultados_Dic3!$F$3:$F$99980,Produccion_PJ!$K635,Resultados_Dic3!$D$3:$D$99980,Produccion_PJ!$K$632,Resultados_Dic3!$E$3:$E$99980,Produccion_PJ!$J635,Resultados_Dic3!$A$3:$A$99980,Produccion_PJ!$H635)</f>
        <v>0</v>
      </c>
      <c r="AG635" s="21">
        <f>+SUMIFS(Resultados_Dic3!AC$3:AC$99980,Resultados_Dic3!$F$3:$F$99980,Produccion_PJ!$K635,Resultados_Dic3!$D$3:$D$99980,Produccion_PJ!$K$632,Resultados_Dic3!$E$3:$E$99980,Produccion_PJ!$J635,Resultados_Dic3!$A$3:$A$99980,Produccion_PJ!$H635)</f>
        <v>0</v>
      </c>
      <c r="AH635" s="21">
        <f>+SUMIFS(Resultados_Dic3!AD$3:AD$99980,Resultados_Dic3!$F$3:$F$99980,Produccion_PJ!$K635,Resultados_Dic3!$D$3:$D$99980,Produccion_PJ!$K$632,Resultados_Dic3!$E$3:$E$99980,Produccion_PJ!$J635,Resultados_Dic3!$A$3:$A$99980,Produccion_PJ!$H635)</f>
        <v>0</v>
      </c>
      <c r="AI635" s="21">
        <f>+SUMIFS(Resultados_Dic3!AE$3:AE$99980,Resultados_Dic3!$F$3:$F$99980,Produccion_PJ!$K635,Resultados_Dic3!$D$3:$D$99980,Produccion_PJ!$K$632,Resultados_Dic3!$E$3:$E$99980,Produccion_PJ!$J635,Resultados_Dic3!$A$3:$A$99980,Produccion_PJ!$H635)</f>
        <v>0</v>
      </c>
      <c r="AJ635" s="21">
        <f>+SUMIFS(Resultados_Dic3!AF$3:AF$99980,Resultados_Dic3!$F$3:$F$99980,Produccion_PJ!$K635,Resultados_Dic3!$D$3:$D$99980,Produccion_PJ!$K$632,Resultados_Dic3!$E$3:$E$99980,Produccion_PJ!$J635,Resultados_Dic3!$A$3:$A$99980,Produccion_PJ!$H635)</f>
        <v>0</v>
      </c>
      <c r="AK635" s="21">
        <f>+SUMIFS(Resultados_Dic3!AG$3:AG$99980,Resultados_Dic3!$F$3:$F$99980,Produccion_PJ!$K635,Resultados_Dic3!$D$3:$D$99980,Produccion_PJ!$K$632,Resultados_Dic3!$E$3:$E$99980,Produccion_PJ!$J635,Resultados_Dic3!$A$3:$A$99980,Produccion_PJ!$H635)</f>
        <v>0</v>
      </c>
      <c r="AL635" s="21">
        <f>+SUMIFS(Resultados_Dic3!AH$3:AH$99980,Resultados_Dic3!$F$3:$F$99980,Produccion_PJ!$K635,Resultados_Dic3!$D$3:$D$99980,Produccion_PJ!$K$632,Resultados_Dic3!$E$3:$E$99980,Produccion_PJ!$J635,Resultados_Dic3!$A$3:$A$99980,Produccion_PJ!$H635)</f>
        <v>0</v>
      </c>
      <c r="AM635" s="21">
        <f>+SUMIFS(Resultados_Dic3!AI$3:AI$99980,Resultados_Dic3!$F$3:$F$99980,Produccion_PJ!$K635,Resultados_Dic3!$D$3:$D$99980,Produccion_PJ!$K$632,Resultados_Dic3!$E$3:$E$99980,Produccion_PJ!$J635,Resultados_Dic3!$A$3:$A$99980,Produccion_PJ!$H635)</f>
        <v>0</v>
      </c>
      <c r="AN635" s="21">
        <f>+SUMIFS(Resultados_Dic3!AJ$3:AJ$99980,Resultados_Dic3!$F$3:$F$99980,Produccion_PJ!$K635,Resultados_Dic3!$D$3:$D$99980,Produccion_PJ!$K$632,Resultados_Dic3!$E$3:$E$99980,Produccion_PJ!$J635,Resultados_Dic3!$A$3:$A$99980,Produccion_PJ!$H635)</f>
        <v>0</v>
      </c>
      <c r="AO635" s="21">
        <f>+SUMIFS(Resultados_Dic3!AK$3:AK$99980,Resultados_Dic3!$F$3:$F$99980,Produccion_PJ!$K635,Resultados_Dic3!$D$3:$D$99980,Produccion_PJ!$K$632,Resultados_Dic3!$E$3:$E$99980,Produccion_PJ!$J635,Resultados_Dic3!$A$3:$A$99980,Produccion_PJ!$H635)</f>
        <v>0</v>
      </c>
      <c r="AP635" s="21">
        <f>+SUMIFS(Resultados_Dic3!AL$3:AL$99980,Resultados_Dic3!$F$3:$F$99980,Produccion_PJ!$K635,Resultados_Dic3!$D$3:$D$99980,Produccion_PJ!$K$632,Resultados_Dic3!$E$3:$E$99980,Produccion_PJ!$J635,Resultados_Dic3!$A$3:$A$99980,Produccion_PJ!$H635)</f>
        <v>0</v>
      </c>
      <c r="AQ635" s="21">
        <f>+SUMIFS(Resultados_Dic3!AM$3:AM$99980,Resultados_Dic3!$F$3:$F$99980,Produccion_PJ!$K635,Resultados_Dic3!$D$3:$D$99980,Produccion_PJ!$K$632,Resultados_Dic3!$E$3:$E$99980,Produccion_PJ!$J635,Resultados_Dic3!$A$3:$A$99980,Produccion_PJ!$H635)</f>
        <v>0</v>
      </c>
    </row>
    <row r="636" spans="1:47" x14ac:dyDescent="0.25">
      <c r="H636" s="17" t="str">
        <f t="shared" ref="H636:H641" si="1225">+$H$1</f>
        <v>DIC5</v>
      </c>
      <c r="J636" s="24" t="s">
        <v>149</v>
      </c>
      <c r="K636" s="108" t="s">
        <v>171</v>
      </c>
      <c r="L636" s="21">
        <f>+SUMIFS(Resultados_Dic3!H$3:H$99980,Resultados_Dic3!$F$3:$F$99980,Produccion_PJ!$K636,Resultados_Dic3!$D$3:$D$99980,Produccion_PJ!$K$632,Resultados_Dic3!$E$3:$E$99980,Produccion_PJ!$J636,Resultados_Dic3!$A$3:$A$99980,Produccion_PJ!$H636)</f>
        <v>182.86311061329801</v>
      </c>
      <c r="M636" s="21">
        <f>+SUMIFS(Resultados_Dic3!I$3:I$99980,Resultados_Dic3!$F$3:$F$99980,Produccion_PJ!$K636,Resultados_Dic3!$D$3:$D$99980,Produccion_PJ!$K$632,Resultados_Dic3!$E$3:$E$99980,Produccion_PJ!$J636,Resultados_Dic3!$A$3:$A$99980,Produccion_PJ!$H636)</f>
        <v>176.77613500649699</v>
      </c>
      <c r="N636" s="21">
        <f>+SUMIFS(Resultados_Dic3!J$3:J$99980,Resultados_Dic3!$F$3:$F$99980,Produccion_PJ!$K636,Resultados_Dic3!$D$3:$D$99980,Produccion_PJ!$K$632,Resultados_Dic3!$E$3:$E$99980,Produccion_PJ!$J636,Resultados_Dic3!$A$3:$A$99980,Produccion_PJ!$H636)</f>
        <v>158.990770663343</v>
      </c>
      <c r="O636" s="21">
        <f>+SUMIFS(Resultados_Dic3!K$3:K$99980,Resultados_Dic3!$F$3:$F$99980,Produccion_PJ!$K636,Resultados_Dic3!$D$3:$D$99980,Produccion_PJ!$K$632,Resultados_Dic3!$E$3:$E$99980,Produccion_PJ!$J636,Resultados_Dic3!$A$3:$A$99980,Produccion_PJ!$H636)</f>
        <v>157.623855166509</v>
      </c>
      <c r="P636" s="21">
        <f>+SUMIFS(Resultados_Dic3!L$3:L$99980,Resultados_Dic3!$F$3:$F$99980,Produccion_PJ!$K636,Resultados_Dic3!$D$3:$D$99980,Produccion_PJ!$K$632,Resultados_Dic3!$E$3:$E$99980,Produccion_PJ!$J636,Resultados_Dic3!$A$3:$A$99980,Produccion_PJ!$H636)</f>
        <v>86.737190358818694</v>
      </c>
      <c r="Q636" s="21">
        <f>+SUMIFS(Resultados_Dic3!M$3:M$99980,Resultados_Dic3!$F$3:$F$99980,Produccion_PJ!$K636,Resultados_Dic3!$D$3:$D$99980,Produccion_PJ!$K$632,Resultados_Dic3!$E$3:$E$99980,Produccion_PJ!$J636,Resultados_Dic3!$A$3:$A$99980,Produccion_PJ!$H636)</f>
        <v>86.737190358818694</v>
      </c>
      <c r="R636" s="21">
        <f>+SUMIFS(Resultados_Dic3!N$3:N$99980,Resultados_Dic3!$F$3:$F$99980,Produccion_PJ!$K636,Resultados_Dic3!$D$3:$D$99980,Produccion_PJ!$K$632,Resultados_Dic3!$E$3:$E$99980,Produccion_PJ!$J636,Resultados_Dic3!$A$3:$A$99980,Produccion_PJ!$H636)</f>
        <v>86.737190358818694</v>
      </c>
      <c r="S636" s="21">
        <f>+SUMIFS(Resultados_Dic3!O$3:O$99980,Resultados_Dic3!$F$3:$F$99980,Produccion_PJ!$K636,Resultados_Dic3!$D$3:$D$99980,Produccion_PJ!$K$632,Resultados_Dic3!$E$3:$E$99980,Produccion_PJ!$J636,Resultados_Dic3!$A$3:$A$99980,Produccion_PJ!$H636)</f>
        <v>86.737190358818694</v>
      </c>
      <c r="T636" s="21">
        <f>+SUMIFS(Resultados_Dic3!P$3:P$99980,Resultados_Dic3!$F$3:$F$99980,Produccion_PJ!$K636,Resultados_Dic3!$D$3:$D$99980,Produccion_PJ!$K$632,Resultados_Dic3!$E$3:$E$99980,Produccion_PJ!$J636,Resultados_Dic3!$A$3:$A$99980,Produccion_PJ!$H636)</f>
        <v>27.117614848237199</v>
      </c>
      <c r="U636" s="21">
        <f>+SUMIFS(Resultados_Dic3!Q$3:Q$99980,Resultados_Dic3!$F$3:$F$99980,Produccion_PJ!$K636,Resultados_Dic3!$D$3:$D$99980,Produccion_PJ!$K$632,Resultados_Dic3!$E$3:$E$99980,Produccion_PJ!$J636,Resultados_Dic3!$A$3:$A$99980,Produccion_PJ!$H636)</f>
        <v>9.2663802514533096</v>
      </c>
      <c r="V636" s="21">
        <f>+SUMIFS(Resultados_Dic3!R$3:R$99980,Resultados_Dic3!$F$3:$F$99980,Produccion_PJ!$K636,Resultados_Dic3!$D$3:$D$99980,Produccion_PJ!$K$632,Resultados_Dic3!$E$3:$E$99980,Produccion_PJ!$J636,Resultados_Dic3!$A$3:$A$99980,Produccion_PJ!$H636)</f>
        <v>4.6402173613175401</v>
      </c>
      <c r="W636" s="21">
        <f>+SUMIFS(Resultados_Dic3!S$3:S$99980,Resultados_Dic3!$F$3:$F$99980,Produccion_PJ!$K636,Resultados_Dic3!$D$3:$D$99980,Produccion_PJ!$K$632,Resultados_Dic3!$E$3:$E$99980,Produccion_PJ!$J636,Resultados_Dic3!$A$3:$A$99980,Produccion_PJ!$H636)</f>
        <v>0</v>
      </c>
      <c r="X636" s="21">
        <f>+SUMIFS(Resultados_Dic3!T$3:T$99980,Resultados_Dic3!$F$3:$F$99980,Produccion_PJ!$K636,Resultados_Dic3!$D$3:$D$99980,Produccion_PJ!$K$632,Resultados_Dic3!$E$3:$E$99980,Produccion_PJ!$J636,Resultados_Dic3!$A$3:$A$99980,Produccion_PJ!$H636)</f>
        <v>0</v>
      </c>
      <c r="Y636" s="21">
        <f>+SUMIFS(Resultados_Dic3!U$3:U$99980,Resultados_Dic3!$F$3:$F$99980,Produccion_PJ!$K636,Resultados_Dic3!$D$3:$D$99980,Produccion_PJ!$K$632,Resultados_Dic3!$E$3:$E$99980,Produccion_PJ!$J636,Resultados_Dic3!$A$3:$A$99980,Produccion_PJ!$H636)</f>
        <v>0</v>
      </c>
      <c r="Z636" s="21">
        <f>+SUMIFS(Resultados_Dic3!V$3:V$99980,Resultados_Dic3!$F$3:$F$99980,Produccion_PJ!$K636,Resultados_Dic3!$D$3:$D$99980,Produccion_PJ!$K$632,Resultados_Dic3!$E$3:$E$99980,Produccion_PJ!$J636,Resultados_Dic3!$A$3:$A$99980,Produccion_PJ!$H636)</f>
        <v>0</v>
      </c>
      <c r="AA636" s="21">
        <f>+SUMIFS(Resultados_Dic3!W$3:W$99980,Resultados_Dic3!$F$3:$F$99980,Produccion_PJ!$K636,Resultados_Dic3!$D$3:$D$99980,Produccion_PJ!$K$632,Resultados_Dic3!$E$3:$E$99980,Produccion_PJ!$J636,Resultados_Dic3!$A$3:$A$99980,Produccion_PJ!$H636)</f>
        <v>0</v>
      </c>
      <c r="AB636" s="21">
        <f>+SUMIFS(Resultados_Dic3!X$3:X$99980,Resultados_Dic3!$F$3:$F$99980,Produccion_PJ!$K636,Resultados_Dic3!$D$3:$D$99980,Produccion_PJ!$K$632,Resultados_Dic3!$E$3:$E$99980,Produccion_PJ!$J636,Resultados_Dic3!$A$3:$A$99980,Produccion_PJ!$H636)</f>
        <v>0</v>
      </c>
      <c r="AC636" s="21">
        <f>+SUMIFS(Resultados_Dic3!Y$3:Y$99980,Resultados_Dic3!$F$3:$F$99980,Produccion_PJ!$K636,Resultados_Dic3!$D$3:$D$99980,Produccion_PJ!$K$632,Resultados_Dic3!$E$3:$E$99980,Produccion_PJ!$J636,Resultados_Dic3!$A$3:$A$99980,Produccion_PJ!$H636)</f>
        <v>0</v>
      </c>
      <c r="AD636" s="21">
        <f>+SUMIFS(Resultados_Dic3!Z$3:Z$99980,Resultados_Dic3!$F$3:$F$99980,Produccion_PJ!$K636,Resultados_Dic3!$D$3:$D$99980,Produccion_PJ!$K$632,Resultados_Dic3!$E$3:$E$99980,Produccion_PJ!$J636,Resultados_Dic3!$A$3:$A$99980,Produccion_PJ!$H636)</f>
        <v>0</v>
      </c>
      <c r="AE636" s="21">
        <f>+SUMIFS(Resultados_Dic3!AA$3:AA$99980,Resultados_Dic3!$F$3:$F$99980,Produccion_PJ!$K636,Resultados_Dic3!$D$3:$D$99980,Produccion_PJ!$K$632,Resultados_Dic3!$E$3:$E$99980,Produccion_PJ!$J636,Resultados_Dic3!$A$3:$A$99980,Produccion_PJ!$H636)</f>
        <v>0</v>
      </c>
      <c r="AF636" s="21">
        <f>+SUMIFS(Resultados_Dic3!AB$3:AB$99980,Resultados_Dic3!$F$3:$F$99980,Produccion_PJ!$K636,Resultados_Dic3!$D$3:$D$99980,Produccion_PJ!$K$632,Resultados_Dic3!$E$3:$E$99980,Produccion_PJ!$J636,Resultados_Dic3!$A$3:$A$99980,Produccion_PJ!$H636)</f>
        <v>0</v>
      </c>
      <c r="AG636" s="21">
        <f>+SUMIFS(Resultados_Dic3!AC$3:AC$99980,Resultados_Dic3!$F$3:$F$99980,Produccion_PJ!$K636,Resultados_Dic3!$D$3:$D$99980,Produccion_PJ!$K$632,Resultados_Dic3!$E$3:$E$99980,Produccion_PJ!$J636,Resultados_Dic3!$A$3:$A$99980,Produccion_PJ!$H636)</f>
        <v>0</v>
      </c>
      <c r="AH636" s="21">
        <f>+SUMIFS(Resultados_Dic3!AD$3:AD$99980,Resultados_Dic3!$F$3:$F$99980,Produccion_PJ!$K636,Resultados_Dic3!$D$3:$D$99980,Produccion_PJ!$K$632,Resultados_Dic3!$E$3:$E$99980,Produccion_PJ!$J636,Resultados_Dic3!$A$3:$A$99980,Produccion_PJ!$H636)</f>
        <v>0</v>
      </c>
      <c r="AI636" s="21">
        <f>+SUMIFS(Resultados_Dic3!AE$3:AE$99980,Resultados_Dic3!$F$3:$F$99980,Produccion_PJ!$K636,Resultados_Dic3!$D$3:$D$99980,Produccion_PJ!$K$632,Resultados_Dic3!$E$3:$E$99980,Produccion_PJ!$J636,Resultados_Dic3!$A$3:$A$99980,Produccion_PJ!$H636)</f>
        <v>0</v>
      </c>
      <c r="AJ636" s="21">
        <f>+SUMIFS(Resultados_Dic3!AF$3:AF$99980,Resultados_Dic3!$F$3:$F$99980,Produccion_PJ!$K636,Resultados_Dic3!$D$3:$D$99980,Produccion_PJ!$K$632,Resultados_Dic3!$E$3:$E$99980,Produccion_PJ!$J636,Resultados_Dic3!$A$3:$A$99980,Produccion_PJ!$H636)</f>
        <v>0</v>
      </c>
      <c r="AK636" s="21">
        <f>+SUMIFS(Resultados_Dic3!AG$3:AG$99980,Resultados_Dic3!$F$3:$F$99980,Produccion_PJ!$K636,Resultados_Dic3!$D$3:$D$99980,Produccion_PJ!$K$632,Resultados_Dic3!$E$3:$E$99980,Produccion_PJ!$J636,Resultados_Dic3!$A$3:$A$99980,Produccion_PJ!$H636)</f>
        <v>0</v>
      </c>
      <c r="AL636" s="21">
        <f>+SUMIFS(Resultados_Dic3!AH$3:AH$99980,Resultados_Dic3!$F$3:$F$99980,Produccion_PJ!$K636,Resultados_Dic3!$D$3:$D$99980,Produccion_PJ!$K$632,Resultados_Dic3!$E$3:$E$99980,Produccion_PJ!$J636,Resultados_Dic3!$A$3:$A$99980,Produccion_PJ!$H636)</f>
        <v>0</v>
      </c>
      <c r="AM636" s="21">
        <f>+SUMIFS(Resultados_Dic3!AI$3:AI$99980,Resultados_Dic3!$F$3:$F$99980,Produccion_PJ!$K636,Resultados_Dic3!$D$3:$D$99980,Produccion_PJ!$K$632,Resultados_Dic3!$E$3:$E$99980,Produccion_PJ!$J636,Resultados_Dic3!$A$3:$A$99980,Produccion_PJ!$H636)</f>
        <v>0</v>
      </c>
      <c r="AN636" s="21">
        <f>+SUMIFS(Resultados_Dic3!AJ$3:AJ$99980,Resultados_Dic3!$F$3:$F$99980,Produccion_PJ!$K636,Resultados_Dic3!$D$3:$D$99980,Produccion_PJ!$K$632,Resultados_Dic3!$E$3:$E$99980,Produccion_PJ!$J636,Resultados_Dic3!$A$3:$A$99980,Produccion_PJ!$H636)</f>
        <v>0</v>
      </c>
      <c r="AO636" s="21">
        <f>+SUMIFS(Resultados_Dic3!AK$3:AK$99980,Resultados_Dic3!$F$3:$F$99980,Produccion_PJ!$K636,Resultados_Dic3!$D$3:$D$99980,Produccion_PJ!$K$632,Resultados_Dic3!$E$3:$E$99980,Produccion_PJ!$J636,Resultados_Dic3!$A$3:$A$99980,Produccion_PJ!$H636)</f>
        <v>0</v>
      </c>
      <c r="AP636" s="21">
        <f>+SUMIFS(Resultados_Dic3!AL$3:AL$99980,Resultados_Dic3!$F$3:$F$99980,Produccion_PJ!$K636,Resultados_Dic3!$D$3:$D$99980,Produccion_PJ!$K$632,Resultados_Dic3!$E$3:$E$99980,Produccion_PJ!$J636,Resultados_Dic3!$A$3:$A$99980,Produccion_PJ!$H636)</f>
        <v>0</v>
      </c>
      <c r="AQ636" s="21">
        <f>+SUMIFS(Resultados_Dic3!AM$3:AM$99980,Resultados_Dic3!$F$3:$F$99980,Produccion_PJ!$K636,Resultados_Dic3!$D$3:$D$99980,Produccion_PJ!$K$632,Resultados_Dic3!$E$3:$E$99980,Produccion_PJ!$J636,Resultados_Dic3!$A$3:$A$99980,Produccion_PJ!$H636)</f>
        <v>0</v>
      </c>
    </row>
    <row r="637" spans="1:47" x14ac:dyDescent="0.25">
      <c r="H637" s="17" t="str">
        <f t="shared" si="1225"/>
        <v>DIC5</v>
      </c>
      <c r="J637" s="24" t="s">
        <v>151</v>
      </c>
      <c r="K637" s="108" t="s">
        <v>172</v>
      </c>
      <c r="L637" s="21">
        <f>+SUMIFS(Resultados_Dic3!H$3:H$99980,Resultados_Dic3!$F$3:$F$99980,Produccion_PJ!$K637,Resultados_Dic3!$D$3:$D$99980,Produccion_PJ!$K$632,Resultados_Dic3!$E$3:$E$99980,Produccion_PJ!$J637,Resultados_Dic3!$A$3:$A$99980,Produccion_PJ!$H637)</f>
        <v>71.8438916873057</v>
      </c>
      <c r="M637" s="21">
        <f>+SUMIFS(Resultados_Dic3!I$3:I$99980,Resultados_Dic3!$F$3:$F$99980,Produccion_PJ!$K637,Resultados_Dic3!$D$3:$D$99980,Produccion_PJ!$K$632,Resultados_Dic3!$E$3:$E$99980,Produccion_PJ!$J637,Resultados_Dic3!$A$3:$A$99980,Produccion_PJ!$H637)</f>
        <v>68.003845196154202</v>
      </c>
      <c r="N637" s="21">
        <f>+SUMIFS(Resultados_Dic3!J$3:J$99980,Resultados_Dic3!$F$3:$F$99980,Produccion_PJ!$K637,Resultados_Dic3!$D$3:$D$99980,Produccion_PJ!$K$632,Resultados_Dic3!$E$3:$E$99980,Produccion_PJ!$J637,Resultados_Dic3!$A$3:$A$99980,Produccion_PJ!$H637)</f>
        <v>64.698382903157906</v>
      </c>
      <c r="O637" s="21">
        <f>+SUMIFS(Resultados_Dic3!K$3:K$99980,Resultados_Dic3!$F$3:$F$99980,Produccion_PJ!$K637,Resultados_Dic3!$D$3:$D$99980,Produccion_PJ!$K$632,Resultados_Dic3!$E$3:$E$99980,Produccion_PJ!$J637,Resultados_Dic3!$A$3:$A$99980,Produccion_PJ!$H637)</f>
        <v>61.392920610161603</v>
      </c>
      <c r="P637" s="21">
        <f>+SUMIFS(Resultados_Dic3!L$3:L$99980,Resultados_Dic3!$F$3:$F$99980,Produccion_PJ!$K637,Resultados_Dic3!$D$3:$D$99980,Produccion_PJ!$K$632,Resultados_Dic3!$E$3:$E$99980,Produccion_PJ!$J637,Resultados_Dic3!$A$3:$A$99980,Produccion_PJ!$H637)</f>
        <v>58.087458317165201</v>
      </c>
      <c r="Q637" s="21">
        <f>+SUMIFS(Resultados_Dic3!M$3:M$99980,Resultados_Dic3!$F$3:$F$99980,Produccion_PJ!$K637,Resultados_Dic3!$D$3:$D$99980,Produccion_PJ!$K$632,Resultados_Dic3!$E$3:$E$99980,Produccion_PJ!$J637,Resultados_Dic3!$A$3:$A$99980,Produccion_PJ!$H637)</f>
        <v>53.483783557422797</v>
      </c>
      <c r="R637" s="21">
        <f>+SUMIFS(Resultados_Dic3!N$3:N$99980,Resultados_Dic3!$F$3:$F$99980,Produccion_PJ!$K637,Resultados_Dic3!$D$3:$D$99980,Produccion_PJ!$K$632,Resultados_Dic3!$E$3:$E$99980,Produccion_PJ!$J637,Resultados_Dic3!$A$3:$A$99980,Produccion_PJ!$H637)</f>
        <v>48.8801087976804</v>
      </c>
      <c r="S637" s="21">
        <f>+SUMIFS(Resultados_Dic3!O$3:O$99980,Resultados_Dic3!$F$3:$F$99980,Produccion_PJ!$K637,Resultados_Dic3!$D$3:$D$99980,Produccion_PJ!$K$632,Resultados_Dic3!$E$3:$E$99980,Produccion_PJ!$J637,Resultados_Dic3!$A$3:$A$99980,Produccion_PJ!$H637)</f>
        <v>45.229436632018597</v>
      </c>
      <c r="T637" s="21">
        <f>+SUMIFS(Resultados_Dic3!P$3:P$99980,Resultados_Dic3!$F$3:$F$99980,Produccion_PJ!$K637,Resultados_Dic3!$D$3:$D$99980,Produccion_PJ!$K$632,Resultados_Dic3!$E$3:$E$99980,Produccion_PJ!$J637,Resultados_Dic3!$A$3:$A$99980,Produccion_PJ!$H637)</f>
        <v>41.578764466356901</v>
      </c>
      <c r="U637" s="21">
        <f>+SUMIFS(Resultados_Dic3!Q$3:Q$99980,Resultados_Dic3!$F$3:$F$99980,Produccion_PJ!$K637,Resultados_Dic3!$D$3:$D$99980,Produccion_PJ!$K$632,Resultados_Dic3!$E$3:$E$99980,Produccion_PJ!$J637,Resultados_Dic3!$A$3:$A$99980,Produccion_PJ!$H637)</f>
        <v>37.928092300695198</v>
      </c>
      <c r="V637" s="21">
        <f>+SUMIFS(Resultados_Dic3!R$3:R$99980,Resultados_Dic3!$F$3:$F$99980,Produccion_PJ!$K637,Resultados_Dic3!$D$3:$D$99980,Produccion_PJ!$K$632,Resultados_Dic3!$E$3:$E$99980,Produccion_PJ!$J637,Resultados_Dic3!$A$3:$A$99980,Produccion_PJ!$H637)</f>
        <v>24.274826401433302</v>
      </c>
      <c r="W637" s="21">
        <f>+SUMIFS(Resultados_Dic3!S$3:S$99980,Resultados_Dic3!$F$3:$F$99980,Produccion_PJ!$K637,Resultados_Dic3!$D$3:$D$99980,Produccion_PJ!$K$632,Resultados_Dic3!$E$3:$E$99980,Produccion_PJ!$J637,Resultados_Dic3!$A$3:$A$99980,Produccion_PJ!$H637)</f>
        <v>24.274826401433302</v>
      </c>
      <c r="X637" s="21">
        <f>+SUMIFS(Resultados_Dic3!T$3:T$99980,Resultados_Dic3!$F$3:$F$99980,Produccion_PJ!$K637,Resultados_Dic3!$D$3:$D$99980,Produccion_PJ!$K$632,Resultados_Dic3!$E$3:$E$99980,Produccion_PJ!$J637,Resultados_Dic3!$A$3:$A$99980,Produccion_PJ!$H637)</f>
        <v>24.274826401433302</v>
      </c>
      <c r="Y637" s="21">
        <f>+SUMIFS(Resultados_Dic3!U$3:U$99980,Resultados_Dic3!$F$3:$F$99980,Produccion_PJ!$K637,Resultados_Dic3!$D$3:$D$99980,Produccion_PJ!$K$632,Resultados_Dic3!$E$3:$E$99980,Produccion_PJ!$J637,Resultados_Dic3!$A$3:$A$99980,Produccion_PJ!$H637)</f>
        <v>17.1893804471691</v>
      </c>
      <c r="Z637" s="21">
        <f>+SUMIFS(Resultados_Dic3!V$3:V$99980,Resultados_Dic3!$F$3:$F$99980,Produccion_PJ!$K637,Resultados_Dic3!$D$3:$D$99980,Produccion_PJ!$K$632,Resultados_Dic3!$E$3:$E$99980,Produccion_PJ!$J637,Resultados_Dic3!$A$3:$A$99980,Produccion_PJ!$H637)</f>
        <v>0</v>
      </c>
      <c r="AA637" s="21">
        <f>+SUMIFS(Resultados_Dic3!W$3:W$99980,Resultados_Dic3!$F$3:$F$99980,Produccion_PJ!$K637,Resultados_Dic3!$D$3:$D$99980,Produccion_PJ!$K$632,Resultados_Dic3!$E$3:$E$99980,Produccion_PJ!$J637,Resultados_Dic3!$A$3:$A$99980,Produccion_PJ!$H637)</f>
        <v>0</v>
      </c>
      <c r="AB637" s="21">
        <f>+SUMIFS(Resultados_Dic3!X$3:X$99980,Resultados_Dic3!$F$3:$F$99980,Produccion_PJ!$K637,Resultados_Dic3!$D$3:$D$99980,Produccion_PJ!$K$632,Resultados_Dic3!$E$3:$E$99980,Produccion_PJ!$J637,Resultados_Dic3!$A$3:$A$99980,Produccion_PJ!$H637)</f>
        <v>0</v>
      </c>
      <c r="AC637" s="21">
        <f>+SUMIFS(Resultados_Dic3!Y$3:Y$99980,Resultados_Dic3!$F$3:$F$99980,Produccion_PJ!$K637,Resultados_Dic3!$D$3:$D$99980,Produccion_PJ!$K$632,Resultados_Dic3!$E$3:$E$99980,Produccion_PJ!$J637,Resultados_Dic3!$A$3:$A$99980,Produccion_PJ!$H637)</f>
        <v>0</v>
      </c>
      <c r="AD637" s="21">
        <f>+SUMIFS(Resultados_Dic3!Z$3:Z$99980,Resultados_Dic3!$F$3:$F$99980,Produccion_PJ!$K637,Resultados_Dic3!$D$3:$D$99980,Produccion_PJ!$K$632,Resultados_Dic3!$E$3:$E$99980,Produccion_PJ!$J637,Resultados_Dic3!$A$3:$A$99980,Produccion_PJ!$H637)</f>
        <v>0</v>
      </c>
      <c r="AE637" s="21">
        <f>+SUMIFS(Resultados_Dic3!AA$3:AA$99980,Resultados_Dic3!$F$3:$F$99980,Produccion_PJ!$K637,Resultados_Dic3!$D$3:$D$99980,Produccion_PJ!$K$632,Resultados_Dic3!$E$3:$E$99980,Produccion_PJ!$J637,Resultados_Dic3!$A$3:$A$99980,Produccion_PJ!$H637)</f>
        <v>0</v>
      </c>
      <c r="AF637" s="21">
        <f>+SUMIFS(Resultados_Dic3!AB$3:AB$99980,Resultados_Dic3!$F$3:$F$99980,Produccion_PJ!$K637,Resultados_Dic3!$D$3:$D$99980,Produccion_PJ!$K$632,Resultados_Dic3!$E$3:$E$99980,Produccion_PJ!$J637,Resultados_Dic3!$A$3:$A$99980,Produccion_PJ!$H637)</f>
        <v>0</v>
      </c>
      <c r="AG637" s="21">
        <f>+SUMIFS(Resultados_Dic3!AC$3:AC$99980,Resultados_Dic3!$F$3:$F$99980,Produccion_PJ!$K637,Resultados_Dic3!$D$3:$D$99980,Produccion_PJ!$K$632,Resultados_Dic3!$E$3:$E$99980,Produccion_PJ!$J637,Resultados_Dic3!$A$3:$A$99980,Produccion_PJ!$H637)</f>
        <v>0</v>
      </c>
      <c r="AH637" s="21">
        <f>+SUMIFS(Resultados_Dic3!AD$3:AD$99980,Resultados_Dic3!$F$3:$F$99980,Produccion_PJ!$K637,Resultados_Dic3!$D$3:$D$99980,Produccion_PJ!$K$632,Resultados_Dic3!$E$3:$E$99980,Produccion_PJ!$J637,Resultados_Dic3!$A$3:$A$99980,Produccion_PJ!$H637)</f>
        <v>0</v>
      </c>
      <c r="AI637" s="21">
        <f>+SUMIFS(Resultados_Dic3!AE$3:AE$99980,Resultados_Dic3!$F$3:$F$99980,Produccion_PJ!$K637,Resultados_Dic3!$D$3:$D$99980,Produccion_PJ!$K$632,Resultados_Dic3!$E$3:$E$99980,Produccion_PJ!$J637,Resultados_Dic3!$A$3:$A$99980,Produccion_PJ!$H637)</f>
        <v>0</v>
      </c>
      <c r="AJ637" s="21">
        <f>+SUMIFS(Resultados_Dic3!AF$3:AF$99980,Resultados_Dic3!$F$3:$F$99980,Produccion_PJ!$K637,Resultados_Dic3!$D$3:$D$99980,Produccion_PJ!$K$632,Resultados_Dic3!$E$3:$E$99980,Produccion_PJ!$J637,Resultados_Dic3!$A$3:$A$99980,Produccion_PJ!$H637)</f>
        <v>0</v>
      </c>
      <c r="AK637" s="21">
        <f>+SUMIFS(Resultados_Dic3!AG$3:AG$99980,Resultados_Dic3!$F$3:$F$99980,Produccion_PJ!$K637,Resultados_Dic3!$D$3:$D$99980,Produccion_PJ!$K$632,Resultados_Dic3!$E$3:$E$99980,Produccion_PJ!$J637,Resultados_Dic3!$A$3:$A$99980,Produccion_PJ!$H637)</f>
        <v>0</v>
      </c>
      <c r="AL637" s="21">
        <f>+SUMIFS(Resultados_Dic3!AH$3:AH$99980,Resultados_Dic3!$F$3:$F$99980,Produccion_PJ!$K637,Resultados_Dic3!$D$3:$D$99980,Produccion_PJ!$K$632,Resultados_Dic3!$E$3:$E$99980,Produccion_PJ!$J637,Resultados_Dic3!$A$3:$A$99980,Produccion_PJ!$H637)</f>
        <v>0</v>
      </c>
      <c r="AM637" s="21">
        <f>+SUMIFS(Resultados_Dic3!AI$3:AI$99980,Resultados_Dic3!$F$3:$F$99980,Produccion_PJ!$K637,Resultados_Dic3!$D$3:$D$99980,Produccion_PJ!$K$632,Resultados_Dic3!$E$3:$E$99980,Produccion_PJ!$J637,Resultados_Dic3!$A$3:$A$99980,Produccion_PJ!$H637)</f>
        <v>0</v>
      </c>
      <c r="AN637" s="21">
        <f>+SUMIFS(Resultados_Dic3!AJ$3:AJ$99980,Resultados_Dic3!$F$3:$F$99980,Produccion_PJ!$K637,Resultados_Dic3!$D$3:$D$99980,Produccion_PJ!$K$632,Resultados_Dic3!$E$3:$E$99980,Produccion_PJ!$J637,Resultados_Dic3!$A$3:$A$99980,Produccion_PJ!$H637)</f>
        <v>0</v>
      </c>
      <c r="AO637" s="21">
        <f>+SUMIFS(Resultados_Dic3!AK$3:AK$99980,Resultados_Dic3!$F$3:$F$99980,Produccion_PJ!$K637,Resultados_Dic3!$D$3:$D$99980,Produccion_PJ!$K$632,Resultados_Dic3!$E$3:$E$99980,Produccion_PJ!$J637,Resultados_Dic3!$A$3:$A$99980,Produccion_PJ!$H637)</f>
        <v>0</v>
      </c>
      <c r="AP637" s="21">
        <f>+SUMIFS(Resultados_Dic3!AL$3:AL$99980,Resultados_Dic3!$F$3:$F$99980,Produccion_PJ!$K637,Resultados_Dic3!$D$3:$D$99980,Produccion_PJ!$K$632,Resultados_Dic3!$E$3:$E$99980,Produccion_PJ!$J637,Resultados_Dic3!$A$3:$A$99980,Produccion_PJ!$H637)</f>
        <v>0</v>
      </c>
      <c r="AQ637" s="21">
        <f>+SUMIFS(Resultados_Dic3!AM$3:AM$99980,Resultados_Dic3!$F$3:$F$99980,Produccion_PJ!$K637,Resultados_Dic3!$D$3:$D$99980,Produccion_PJ!$K$632,Resultados_Dic3!$E$3:$E$99980,Produccion_PJ!$J637,Resultados_Dic3!$A$3:$A$99980,Produccion_PJ!$H637)</f>
        <v>0</v>
      </c>
    </row>
    <row r="638" spans="1:47" x14ac:dyDescent="0.25">
      <c r="H638" s="17" t="str">
        <f t="shared" si="1225"/>
        <v>DIC5</v>
      </c>
      <c r="J638" s="24" t="s">
        <v>152</v>
      </c>
      <c r="K638" s="108" t="s">
        <v>173</v>
      </c>
      <c r="L638" s="21">
        <f>+SUMIFS(Resultados_Dic3!H$3:H$99980,Resultados_Dic3!$F$3:$F$99980,Produccion_PJ!$K638,Resultados_Dic3!$D$3:$D$99980,Produccion_PJ!$K$632,Resultados_Dic3!$E$3:$E$99980,Produccion_PJ!$J638,Resultados_Dic3!$A$3:$A$99980,Produccion_PJ!$H638)</f>
        <v>91.605878192078194</v>
      </c>
      <c r="M638" s="21">
        <f>+SUMIFS(Resultados_Dic3!I$3:I$99980,Resultados_Dic3!$F$3:$F$99980,Produccion_PJ!$K638,Resultados_Dic3!$D$3:$D$99980,Produccion_PJ!$K$632,Resultados_Dic3!$E$3:$E$99980,Produccion_PJ!$J638,Resultados_Dic3!$A$3:$A$99980,Produccion_PJ!$H638)</f>
        <v>86.564225498225596</v>
      </c>
      <c r="N638" s="21">
        <f>+SUMIFS(Resultados_Dic3!J$3:J$99980,Resultados_Dic3!$F$3:$F$99980,Produccion_PJ!$K638,Resultados_Dic3!$D$3:$D$99980,Produccion_PJ!$K$632,Resultados_Dic3!$E$3:$E$99980,Produccion_PJ!$J638,Resultados_Dic3!$A$3:$A$99980,Produccion_PJ!$H638)</f>
        <v>82.7592045972047</v>
      </c>
      <c r="O638" s="21">
        <f>+SUMIFS(Resultados_Dic3!K$3:K$99980,Resultados_Dic3!$F$3:$F$99980,Produccion_PJ!$K638,Resultados_Dic3!$D$3:$D$99980,Produccion_PJ!$K$632,Resultados_Dic3!$E$3:$E$99980,Produccion_PJ!$J638,Resultados_Dic3!$A$3:$A$99980,Produccion_PJ!$H638)</f>
        <v>78.954183696183705</v>
      </c>
      <c r="P638" s="21">
        <f>+SUMIFS(Resultados_Dic3!L$3:L$99980,Resultados_Dic3!$F$3:$F$99980,Produccion_PJ!$K638,Resultados_Dic3!$D$3:$D$99980,Produccion_PJ!$K$632,Resultados_Dic3!$E$3:$E$99980,Produccion_PJ!$J638,Resultados_Dic3!$A$3:$A$99980,Produccion_PJ!$H638)</f>
        <v>75.149162795162795</v>
      </c>
      <c r="Q638" s="21">
        <f>+SUMIFS(Resultados_Dic3!M$3:M$99980,Resultados_Dic3!$F$3:$F$99980,Produccion_PJ!$K638,Resultados_Dic3!$D$3:$D$99980,Produccion_PJ!$K$632,Resultados_Dic3!$E$3:$E$99980,Produccion_PJ!$J638,Resultados_Dic3!$A$3:$A$99980,Produccion_PJ!$H638)</f>
        <v>71.344141894141899</v>
      </c>
      <c r="R638" s="21">
        <f>+SUMIFS(Resultados_Dic3!N$3:N$99980,Resultados_Dic3!$F$3:$F$99980,Produccion_PJ!$K638,Resultados_Dic3!$D$3:$D$99980,Produccion_PJ!$K$632,Resultados_Dic3!$E$3:$E$99980,Produccion_PJ!$J638,Resultados_Dic3!$A$3:$A$99980,Produccion_PJ!$H638)</f>
        <v>67.539120993121003</v>
      </c>
      <c r="S638" s="21">
        <f>+SUMIFS(Resultados_Dic3!O$3:O$99980,Resultados_Dic3!$F$3:$F$99980,Produccion_PJ!$K638,Resultados_Dic3!$D$3:$D$99980,Produccion_PJ!$K$632,Resultados_Dic3!$E$3:$E$99980,Produccion_PJ!$J638,Resultados_Dic3!$A$3:$A$99980,Produccion_PJ!$H638)</f>
        <v>7.6945557575799501</v>
      </c>
      <c r="T638" s="21">
        <f>+SUMIFS(Resultados_Dic3!P$3:P$99980,Resultados_Dic3!$F$3:$F$99980,Produccion_PJ!$K638,Resultados_Dic3!$D$3:$D$99980,Produccion_PJ!$K$632,Resultados_Dic3!$E$3:$E$99980,Produccion_PJ!$J638,Resultados_Dic3!$A$3:$A$99980,Produccion_PJ!$H638)</f>
        <v>0</v>
      </c>
      <c r="U638" s="21">
        <f>+SUMIFS(Resultados_Dic3!Q$3:Q$99980,Resultados_Dic3!$F$3:$F$99980,Produccion_PJ!$K638,Resultados_Dic3!$D$3:$D$99980,Produccion_PJ!$K$632,Resultados_Dic3!$E$3:$E$99980,Produccion_PJ!$J638,Resultados_Dic3!$A$3:$A$99980,Produccion_PJ!$H638)</f>
        <v>0</v>
      </c>
      <c r="V638" s="21">
        <f>+SUMIFS(Resultados_Dic3!R$3:R$99980,Resultados_Dic3!$F$3:$F$99980,Produccion_PJ!$K638,Resultados_Dic3!$D$3:$D$99980,Produccion_PJ!$K$632,Resultados_Dic3!$E$3:$E$99980,Produccion_PJ!$J638,Resultados_Dic3!$A$3:$A$99980,Produccion_PJ!$H638)</f>
        <v>0</v>
      </c>
      <c r="W638" s="21">
        <f>+SUMIFS(Resultados_Dic3!S$3:S$99980,Resultados_Dic3!$F$3:$F$99980,Produccion_PJ!$K638,Resultados_Dic3!$D$3:$D$99980,Produccion_PJ!$K$632,Resultados_Dic3!$E$3:$E$99980,Produccion_PJ!$J638,Resultados_Dic3!$A$3:$A$99980,Produccion_PJ!$H638)</f>
        <v>0</v>
      </c>
      <c r="X638" s="21">
        <f>+SUMIFS(Resultados_Dic3!T$3:T$99980,Resultados_Dic3!$F$3:$F$99980,Produccion_PJ!$K638,Resultados_Dic3!$D$3:$D$99980,Produccion_PJ!$K$632,Resultados_Dic3!$E$3:$E$99980,Produccion_PJ!$J638,Resultados_Dic3!$A$3:$A$99980,Produccion_PJ!$H638)</f>
        <v>0</v>
      </c>
      <c r="Y638" s="21">
        <f>+SUMIFS(Resultados_Dic3!U$3:U$99980,Resultados_Dic3!$F$3:$F$99980,Produccion_PJ!$K638,Resultados_Dic3!$D$3:$D$99980,Produccion_PJ!$K$632,Resultados_Dic3!$E$3:$E$99980,Produccion_PJ!$J638,Resultados_Dic3!$A$3:$A$99980,Produccion_PJ!$H638)</f>
        <v>0</v>
      </c>
      <c r="Z638" s="21">
        <f>+SUMIFS(Resultados_Dic3!V$3:V$99980,Resultados_Dic3!$F$3:$F$99980,Produccion_PJ!$K638,Resultados_Dic3!$D$3:$D$99980,Produccion_PJ!$K$632,Resultados_Dic3!$E$3:$E$99980,Produccion_PJ!$J638,Resultados_Dic3!$A$3:$A$99980,Produccion_PJ!$H638)</f>
        <v>0</v>
      </c>
      <c r="AA638" s="21">
        <f>+SUMIFS(Resultados_Dic3!W$3:W$99980,Resultados_Dic3!$F$3:$F$99980,Produccion_PJ!$K638,Resultados_Dic3!$D$3:$D$99980,Produccion_PJ!$K$632,Resultados_Dic3!$E$3:$E$99980,Produccion_PJ!$J638,Resultados_Dic3!$A$3:$A$99980,Produccion_PJ!$H638)</f>
        <v>0</v>
      </c>
      <c r="AB638" s="21">
        <f>+SUMIFS(Resultados_Dic3!X$3:X$99980,Resultados_Dic3!$F$3:$F$99980,Produccion_PJ!$K638,Resultados_Dic3!$D$3:$D$99980,Produccion_PJ!$K$632,Resultados_Dic3!$E$3:$E$99980,Produccion_PJ!$J638,Resultados_Dic3!$A$3:$A$99980,Produccion_PJ!$H638)</f>
        <v>0</v>
      </c>
      <c r="AC638" s="21">
        <f>+SUMIFS(Resultados_Dic3!Y$3:Y$99980,Resultados_Dic3!$F$3:$F$99980,Produccion_PJ!$K638,Resultados_Dic3!$D$3:$D$99980,Produccion_PJ!$K$632,Resultados_Dic3!$E$3:$E$99980,Produccion_PJ!$J638,Resultados_Dic3!$A$3:$A$99980,Produccion_PJ!$H638)</f>
        <v>0</v>
      </c>
      <c r="AD638" s="21">
        <f>+SUMIFS(Resultados_Dic3!Z$3:Z$99980,Resultados_Dic3!$F$3:$F$99980,Produccion_PJ!$K638,Resultados_Dic3!$D$3:$D$99980,Produccion_PJ!$K$632,Resultados_Dic3!$E$3:$E$99980,Produccion_PJ!$J638,Resultados_Dic3!$A$3:$A$99980,Produccion_PJ!$H638)</f>
        <v>0</v>
      </c>
      <c r="AE638" s="21">
        <f>+SUMIFS(Resultados_Dic3!AA$3:AA$99980,Resultados_Dic3!$F$3:$F$99980,Produccion_PJ!$K638,Resultados_Dic3!$D$3:$D$99980,Produccion_PJ!$K$632,Resultados_Dic3!$E$3:$E$99980,Produccion_PJ!$J638,Resultados_Dic3!$A$3:$A$99980,Produccion_PJ!$H638)</f>
        <v>0</v>
      </c>
      <c r="AF638" s="21">
        <f>+SUMIFS(Resultados_Dic3!AB$3:AB$99980,Resultados_Dic3!$F$3:$F$99980,Produccion_PJ!$K638,Resultados_Dic3!$D$3:$D$99980,Produccion_PJ!$K$632,Resultados_Dic3!$E$3:$E$99980,Produccion_PJ!$J638,Resultados_Dic3!$A$3:$A$99980,Produccion_PJ!$H638)</f>
        <v>0</v>
      </c>
      <c r="AG638" s="21">
        <f>+SUMIFS(Resultados_Dic3!AC$3:AC$99980,Resultados_Dic3!$F$3:$F$99980,Produccion_PJ!$K638,Resultados_Dic3!$D$3:$D$99980,Produccion_PJ!$K$632,Resultados_Dic3!$E$3:$E$99980,Produccion_PJ!$J638,Resultados_Dic3!$A$3:$A$99980,Produccion_PJ!$H638)</f>
        <v>0</v>
      </c>
      <c r="AH638" s="21">
        <f>+SUMIFS(Resultados_Dic3!AD$3:AD$99980,Resultados_Dic3!$F$3:$F$99980,Produccion_PJ!$K638,Resultados_Dic3!$D$3:$D$99980,Produccion_PJ!$K$632,Resultados_Dic3!$E$3:$E$99980,Produccion_PJ!$J638,Resultados_Dic3!$A$3:$A$99980,Produccion_PJ!$H638)</f>
        <v>0</v>
      </c>
      <c r="AI638" s="21">
        <f>+SUMIFS(Resultados_Dic3!AE$3:AE$99980,Resultados_Dic3!$F$3:$F$99980,Produccion_PJ!$K638,Resultados_Dic3!$D$3:$D$99980,Produccion_PJ!$K$632,Resultados_Dic3!$E$3:$E$99980,Produccion_PJ!$J638,Resultados_Dic3!$A$3:$A$99980,Produccion_PJ!$H638)</f>
        <v>0</v>
      </c>
      <c r="AJ638" s="21">
        <f>+SUMIFS(Resultados_Dic3!AF$3:AF$99980,Resultados_Dic3!$F$3:$F$99980,Produccion_PJ!$K638,Resultados_Dic3!$D$3:$D$99980,Produccion_PJ!$K$632,Resultados_Dic3!$E$3:$E$99980,Produccion_PJ!$J638,Resultados_Dic3!$A$3:$A$99980,Produccion_PJ!$H638)</f>
        <v>0</v>
      </c>
      <c r="AK638" s="21">
        <f>+SUMIFS(Resultados_Dic3!AG$3:AG$99980,Resultados_Dic3!$F$3:$F$99980,Produccion_PJ!$K638,Resultados_Dic3!$D$3:$D$99980,Produccion_PJ!$K$632,Resultados_Dic3!$E$3:$E$99980,Produccion_PJ!$J638,Resultados_Dic3!$A$3:$A$99980,Produccion_PJ!$H638)</f>
        <v>0</v>
      </c>
      <c r="AL638" s="21">
        <f>+SUMIFS(Resultados_Dic3!AH$3:AH$99980,Resultados_Dic3!$F$3:$F$99980,Produccion_PJ!$K638,Resultados_Dic3!$D$3:$D$99980,Produccion_PJ!$K$632,Resultados_Dic3!$E$3:$E$99980,Produccion_PJ!$J638,Resultados_Dic3!$A$3:$A$99980,Produccion_PJ!$H638)</f>
        <v>0</v>
      </c>
      <c r="AM638" s="21">
        <f>+SUMIFS(Resultados_Dic3!AI$3:AI$99980,Resultados_Dic3!$F$3:$F$99980,Produccion_PJ!$K638,Resultados_Dic3!$D$3:$D$99980,Produccion_PJ!$K$632,Resultados_Dic3!$E$3:$E$99980,Produccion_PJ!$J638,Resultados_Dic3!$A$3:$A$99980,Produccion_PJ!$H638)</f>
        <v>0</v>
      </c>
      <c r="AN638" s="21">
        <f>+SUMIFS(Resultados_Dic3!AJ$3:AJ$99980,Resultados_Dic3!$F$3:$F$99980,Produccion_PJ!$K638,Resultados_Dic3!$D$3:$D$99980,Produccion_PJ!$K$632,Resultados_Dic3!$E$3:$E$99980,Produccion_PJ!$J638,Resultados_Dic3!$A$3:$A$99980,Produccion_PJ!$H638)</f>
        <v>0</v>
      </c>
      <c r="AO638" s="21">
        <f>+SUMIFS(Resultados_Dic3!AK$3:AK$99980,Resultados_Dic3!$F$3:$F$99980,Produccion_PJ!$K638,Resultados_Dic3!$D$3:$D$99980,Produccion_PJ!$K$632,Resultados_Dic3!$E$3:$E$99980,Produccion_PJ!$J638,Resultados_Dic3!$A$3:$A$99980,Produccion_PJ!$H638)</f>
        <v>0</v>
      </c>
      <c r="AP638" s="21">
        <f>+SUMIFS(Resultados_Dic3!AL$3:AL$99980,Resultados_Dic3!$F$3:$F$99980,Produccion_PJ!$K638,Resultados_Dic3!$D$3:$D$99980,Produccion_PJ!$K$632,Resultados_Dic3!$E$3:$E$99980,Produccion_PJ!$J638,Resultados_Dic3!$A$3:$A$99980,Produccion_PJ!$H638)</f>
        <v>0</v>
      </c>
      <c r="AQ638" s="21">
        <f>+SUMIFS(Resultados_Dic3!AM$3:AM$99980,Resultados_Dic3!$F$3:$F$99980,Produccion_PJ!$K638,Resultados_Dic3!$D$3:$D$99980,Produccion_PJ!$K$632,Resultados_Dic3!$E$3:$E$99980,Produccion_PJ!$J638,Resultados_Dic3!$A$3:$A$99980,Produccion_PJ!$H638)</f>
        <v>0</v>
      </c>
    </row>
    <row r="639" spans="1:47" x14ac:dyDescent="0.25">
      <c r="H639" s="17" t="str">
        <f t="shared" si="1225"/>
        <v>DIC5</v>
      </c>
      <c r="J639" s="24" t="s">
        <v>153</v>
      </c>
      <c r="K639" s="108" t="s">
        <v>174</v>
      </c>
      <c r="L639" s="21">
        <f>+SUMIFS(Resultados_Dic3!H$3:H$99980,Resultados_Dic3!$F$3:$F$99980,Produccion_PJ!$K639,Resultados_Dic3!$D$3:$D$99980,Produccion_PJ!$K$632,Resultados_Dic3!$E$3:$E$99980,Produccion_PJ!$J639,Resultados_Dic3!$A$3:$A$99980,Produccion_PJ!$H639)</f>
        <v>42.958828655929999</v>
      </c>
      <c r="M639" s="21">
        <f>+SUMIFS(Resultados_Dic3!I$3:I$99980,Resultados_Dic3!$F$3:$F$99980,Produccion_PJ!$K639,Resultados_Dic3!$D$3:$D$99980,Produccion_PJ!$K$632,Resultados_Dic3!$E$3:$E$99980,Produccion_PJ!$J639,Resultados_Dic3!$A$3:$A$99980,Produccion_PJ!$H639)</f>
        <v>39.958829832401896</v>
      </c>
      <c r="N639" s="21">
        <f>+SUMIFS(Resultados_Dic3!J$3:J$99980,Resultados_Dic3!$F$3:$F$99980,Produccion_PJ!$K639,Resultados_Dic3!$D$3:$D$99980,Produccion_PJ!$K$632,Resultados_Dic3!$E$3:$E$99980,Produccion_PJ!$J639,Resultados_Dic3!$A$3:$A$99980,Produccion_PJ!$H639)</f>
        <v>36.795700611627403</v>
      </c>
      <c r="O639" s="21">
        <f>+SUMIFS(Resultados_Dic3!K$3:K$99980,Resultados_Dic3!$F$3:$F$99980,Produccion_PJ!$K639,Resultados_Dic3!$D$3:$D$99980,Produccion_PJ!$K$632,Resultados_Dic3!$E$3:$E$99980,Produccion_PJ!$J639,Resultados_Dic3!$A$3:$A$99980,Produccion_PJ!$H639)</f>
        <v>33.632571390852902</v>
      </c>
      <c r="P639" s="21">
        <f>+SUMIFS(Resultados_Dic3!L$3:L$99980,Resultados_Dic3!$F$3:$F$99980,Produccion_PJ!$K639,Resultados_Dic3!$D$3:$D$99980,Produccion_PJ!$K$632,Resultados_Dic3!$E$3:$E$99980,Produccion_PJ!$J639,Resultados_Dic3!$A$3:$A$99980,Produccion_PJ!$H639)</f>
        <v>30.469442170078398</v>
      </c>
      <c r="Q639" s="21">
        <f>+SUMIFS(Resultados_Dic3!M$3:M$99980,Resultados_Dic3!$F$3:$F$99980,Produccion_PJ!$K639,Resultados_Dic3!$D$3:$D$99980,Produccion_PJ!$K$632,Resultados_Dic3!$E$3:$E$99980,Produccion_PJ!$J639,Resultados_Dic3!$A$3:$A$99980,Produccion_PJ!$H639)</f>
        <v>27.079044096728701</v>
      </c>
      <c r="R639" s="21">
        <f>+SUMIFS(Resultados_Dic3!N$3:N$99980,Resultados_Dic3!$F$3:$F$99980,Produccion_PJ!$K639,Resultados_Dic3!$D$3:$D$99980,Produccion_PJ!$K$632,Resultados_Dic3!$E$3:$E$99980,Produccion_PJ!$J639,Resultados_Dic3!$A$3:$A$99980,Produccion_PJ!$H639)</f>
        <v>23.6886460233791</v>
      </c>
      <c r="S639" s="21">
        <f>+SUMIFS(Resultados_Dic3!O$3:O$99980,Resultados_Dic3!$F$3:$F$99980,Produccion_PJ!$K639,Resultados_Dic3!$D$3:$D$99980,Produccion_PJ!$K$632,Resultados_Dic3!$E$3:$E$99980,Produccion_PJ!$J639,Resultados_Dic3!$A$3:$A$99980,Produccion_PJ!$H639)</f>
        <v>21.346916946643599</v>
      </c>
      <c r="T639" s="21">
        <f>+SUMIFS(Resultados_Dic3!P$3:P$99980,Resultados_Dic3!$F$3:$F$99980,Produccion_PJ!$K639,Resultados_Dic3!$D$3:$D$99980,Produccion_PJ!$K$632,Resultados_Dic3!$E$3:$E$99980,Produccion_PJ!$J639,Resultados_Dic3!$A$3:$A$99980,Produccion_PJ!$H639)</f>
        <v>17.679080774036802</v>
      </c>
      <c r="U639" s="21">
        <f>+SUMIFS(Resultados_Dic3!Q$3:Q$99980,Resultados_Dic3!$F$3:$F$99980,Produccion_PJ!$K639,Resultados_Dic3!$D$3:$D$99980,Produccion_PJ!$K$632,Resultados_Dic3!$E$3:$E$99980,Produccion_PJ!$J639,Resultados_Dic3!$A$3:$A$99980,Produccion_PJ!$H639)</f>
        <v>0</v>
      </c>
      <c r="V639" s="21">
        <f>+SUMIFS(Resultados_Dic3!R$3:R$99980,Resultados_Dic3!$F$3:$F$99980,Produccion_PJ!$K639,Resultados_Dic3!$D$3:$D$99980,Produccion_PJ!$K$632,Resultados_Dic3!$E$3:$E$99980,Produccion_PJ!$J639,Resultados_Dic3!$A$3:$A$99980,Produccion_PJ!$H639)</f>
        <v>0</v>
      </c>
      <c r="W639" s="21">
        <f>+SUMIFS(Resultados_Dic3!S$3:S$99980,Resultados_Dic3!$F$3:$F$99980,Produccion_PJ!$K639,Resultados_Dic3!$D$3:$D$99980,Produccion_PJ!$K$632,Resultados_Dic3!$E$3:$E$99980,Produccion_PJ!$J639,Resultados_Dic3!$A$3:$A$99980,Produccion_PJ!$H639)</f>
        <v>0</v>
      </c>
      <c r="X639" s="21">
        <f>+SUMIFS(Resultados_Dic3!T$3:T$99980,Resultados_Dic3!$F$3:$F$99980,Produccion_PJ!$K639,Resultados_Dic3!$D$3:$D$99980,Produccion_PJ!$K$632,Resultados_Dic3!$E$3:$E$99980,Produccion_PJ!$J639,Resultados_Dic3!$A$3:$A$99980,Produccion_PJ!$H639)</f>
        <v>0</v>
      </c>
      <c r="Y639" s="21">
        <f>+SUMIFS(Resultados_Dic3!U$3:U$99980,Resultados_Dic3!$F$3:$F$99980,Produccion_PJ!$K639,Resultados_Dic3!$D$3:$D$99980,Produccion_PJ!$K$632,Resultados_Dic3!$E$3:$E$99980,Produccion_PJ!$J639,Resultados_Dic3!$A$3:$A$99980,Produccion_PJ!$H639)</f>
        <v>0</v>
      </c>
      <c r="Z639" s="21">
        <f>+SUMIFS(Resultados_Dic3!V$3:V$99980,Resultados_Dic3!$F$3:$F$99980,Produccion_PJ!$K639,Resultados_Dic3!$D$3:$D$99980,Produccion_PJ!$K$632,Resultados_Dic3!$E$3:$E$99980,Produccion_PJ!$J639,Resultados_Dic3!$A$3:$A$99980,Produccion_PJ!$H639)</f>
        <v>0</v>
      </c>
      <c r="AA639" s="21">
        <f>+SUMIFS(Resultados_Dic3!W$3:W$99980,Resultados_Dic3!$F$3:$F$99980,Produccion_PJ!$K639,Resultados_Dic3!$D$3:$D$99980,Produccion_PJ!$K$632,Resultados_Dic3!$E$3:$E$99980,Produccion_PJ!$J639,Resultados_Dic3!$A$3:$A$99980,Produccion_PJ!$H639)</f>
        <v>0</v>
      </c>
      <c r="AB639" s="21">
        <f>+SUMIFS(Resultados_Dic3!X$3:X$99980,Resultados_Dic3!$F$3:$F$99980,Produccion_PJ!$K639,Resultados_Dic3!$D$3:$D$99980,Produccion_PJ!$K$632,Resultados_Dic3!$E$3:$E$99980,Produccion_PJ!$J639,Resultados_Dic3!$A$3:$A$99980,Produccion_PJ!$H639)</f>
        <v>0</v>
      </c>
      <c r="AC639" s="21">
        <f>+SUMIFS(Resultados_Dic3!Y$3:Y$99980,Resultados_Dic3!$F$3:$F$99980,Produccion_PJ!$K639,Resultados_Dic3!$D$3:$D$99980,Produccion_PJ!$K$632,Resultados_Dic3!$E$3:$E$99980,Produccion_PJ!$J639,Resultados_Dic3!$A$3:$A$99980,Produccion_PJ!$H639)</f>
        <v>0</v>
      </c>
      <c r="AD639" s="21">
        <f>+SUMIFS(Resultados_Dic3!Z$3:Z$99980,Resultados_Dic3!$F$3:$F$99980,Produccion_PJ!$K639,Resultados_Dic3!$D$3:$D$99980,Produccion_PJ!$K$632,Resultados_Dic3!$E$3:$E$99980,Produccion_PJ!$J639,Resultados_Dic3!$A$3:$A$99980,Produccion_PJ!$H639)</f>
        <v>0</v>
      </c>
      <c r="AE639" s="21">
        <f>+SUMIFS(Resultados_Dic3!AA$3:AA$99980,Resultados_Dic3!$F$3:$F$99980,Produccion_PJ!$K639,Resultados_Dic3!$D$3:$D$99980,Produccion_PJ!$K$632,Resultados_Dic3!$E$3:$E$99980,Produccion_PJ!$J639,Resultados_Dic3!$A$3:$A$99980,Produccion_PJ!$H639)</f>
        <v>0</v>
      </c>
      <c r="AF639" s="21">
        <f>+SUMIFS(Resultados_Dic3!AB$3:AB$99980,Resultados_Dic3!$F$3:$F$99980,Produccion_PJ!$K639,Resultados_Dic3!$D$3:$D$99980,Produccion_PJ!$K$632,Resultados_Dic3!$E$3:$E$99980,Produccion_PJ!$J639,Resultados_Dic3!$A$3:$A$99980,Produccion_PJ!$H639)</f>
        <v>0</v>
      </c>
      <c r="AG639" s="21">
        <f>+SUMIFS(Resultados_Dic3!AC$3:AC$99980,Resultados_Dic3!$F$3:$F$99980,Produccion_PJ!$K639,Resultados_Dic3!$D$3:$D$99980,Produccion_PJ!$K$632,Resultados_Dic3!$E$3:$E$99980,Produccion_PJ!$J639,Resultados_Dic3!$A$3:$A$99980,Produccion_PJ!$H639)</f>
        <v>0</v>
      </c>
      <c r="AH639" s="21">
        <f>+SUMIFS(Resultados_Dic3!AD$3:AD$99980,Resultados_Dic3!$F$3:$F$99980,Produccion_PJ!$K639,Resultados_Dic3!$D$3:$D$99980,Produccion_PJ!$K$632,Resultados_Dic3!$E$3:$E$99980,Produccion_PJ!$J639,Resultados_Dic3!$A$3:$A$99980,Produccion_PJ!$H639)</f>
        <v>0</v>
      </c>
      <c r="AI639" s="21">
        <f>+SUMIFS(Resultados_Dic3!AE$3:AE$99980,Resultados_Dic3!$F$3:$F$99980,Produccion_PJ!$K639,Resultados_Dic3!$D$3:$D$99980,Produccion_PJ!$K$632,Resultados_Dic3!$E$3:$E$99980,Produccion_PJ!$J639,Resultados_Dic3!$A$3:$A$99980,Produccion_PJ!$H639)</f>
        <v>0</v>
      </c>
      <c r="AJ639" s="21">
        <f>+SUMIFS(Resultados_Dic3!AF$3:AF$99980,Resultados_Dic3!$F$3:$F$99980,Produccion_PJ!$K639,Resultados_Dic3!$D$3:$D$99980,Produccion_PJ!$K$632,Resultados_Dic3!$E$3:$E$99980,Produccion_PJ!$J639,Resultados_Dic3!$A$3:$A$99980,Produccion_PJ!$H639)</f>
        <v>0</v>
      </c>
      <c r="AK639" s="21">
        <f>+SUMIFS(Resultados_Dic3!AG$3:AG$99980,Resultados_Dic3!$F$3:$F$99980,Produccion_PJ!$K639,Resultados_Dic3!$D$3:$D$99980,Produccion_PJ!$K$632,Resultados_Dic3!$E$3:$E$99980,Produccion_PJ!$J639,Resultados_Dic3!$A$3:$A$99980,Produccion_PJ!$H639)</f>
        <v>0</v>
      </c>
      <c r="AL639" s="21">
        <f>+SUMIFS(Resultados_Dic3!AH$3:AH$99980,Resultados_Dic3!$F$3:$F$99980,Produccion_PJ!$K639,Resultados_Dic3!$D$3:$D$99980,Produccion_PJ!$K$632,Resultados_Dic3!$E$3:$E$99980,Produccion_PJ!$J639,Resultados_Dic3!$A$3:$A$99980,Produccion_PJ!$H639)</f>
        <v>0</v>
      </c>
      <c r="AM639" s="21">
        <f>+SUMIFS(Resultados_Dic3!AI$3:AI$99980,Resultados_Dic3!$F$3:$F$99980,Produccion_PJ!$K639,Resultados_Dic3!$D$3:$D$99980,Produccion_PJ!$K$632,Resultados_Dic3!$E$3:$E$99980,Produccion_PJ!$J639,Resultados_Dic3!$A$3:$A$99980,Produccion_PJ!$H639)</f>
        <v>0</v>
      </c>
      <c r="AN639" s="21">
        <f>+SUMIFS(Resultados_Dic3!AJ$3:AJ$99980,Resultados_Dic3!$F$3:$F$99980,Produccion_PJ!$K639,Resultados_Dic3!$D$3:$D$99980,Produccion_PJ!$K$632,Resultados_Dic3!$E$3:$E$99980,Produccion_PJ!$J639,Resultados_Dic3!$A$3:$A$99980,Produccion_PJ!$H639)</f>
        <v>0</v>
      </c>
      <c r="AO639" s="21">
        <f>+SUMIFS(Resultados_Dic3!AK$3:AK$99980,Resultados_Dic3!$F$3:$F$99980,Produccion_PJ!$K639,Resultados_Dic3!$D$3:$D$99980,Produccion_PJ!$K$632,Resultados_Dic3!$E$3:$E$99980,Produccion_PJ!$J639,Resultados_Dic3!$A$3:$A$99980,Produccion_PJ!$H639)</f>
        <v>0</v>
      </c>
      <c r="AP639" s="21">
        <f>+SUMIFS(Resultados_Dic3!AL$3:AL$99980,Resultados_Dic3!$F$3:$F$99980,Produccion_PJ!$K639,Resultados_Dic3!$D$3:$D$99980,Produccion_PJ!$K$632,Resultados_Dic3!$E$3:$E$99980,Produccion_PJ!$J639,Resultados_Dic3!$A$3:$A$99980,Produccion_PJ!$H639)</f>
        <v>0</v>
      </c>
      <c r="AQ639" s="21">
        <f>+SUMIFS(Resultados_Dic3!AM$3:AM$99980,Resultados_Dic3!$F$3:$F$99980,Produccion_PJ!$K639,Resultados_Dic3!$D$3:$D$99980,Produccion_PJ!$K$632,Resultados_Dic3!$E$3:$E$99980,Produccion_PJ!$J639,Resultados_Dic3!$A$3:$A$99980,Produccion_PJ!$H639)</f>
        <v>0</v>
      </c>
    </row>
    <row r="640" spans="1:47" x14ac:dyDescent="0.25">
      <c r="H640" s="17" t="str">
        <f t="shared" si="1225"/>
        <v>DIC5</v>
      </c>
      <c r="J640" s="24" t="s">
        <v>154</v>
      </c>
      <c r="K640" s="108" t="s">
        <v>175</v>
      </c>
      <c r="L640" s="21">
        <f>+SUMIFS(Resultados_Dic3!H$3:H$99980,Resultados_Dic3!$F$3:$F$99980,Produccion_PJ!$K640,Resultados_Dic3!$D$3:$D$99980,Produccion_PJ!$K$632,Resultados_Dic3!$E$3:$E$99980,Produccion_PJ!$J640,Resultados_Dic3!$A$3:$A$99980,Produccion_PJ!$H640)</f>
        <v>13.5269625803303</v>
      </c>
      <c r="M640" s="21">
        <f>+SUMIFS(Resultados_Dic3!I$3:I$99980,Resultados_Dic3!$F$3:$F$99980,Produccion_PJ!$K640,Resultados_Dic3!$D$3:$D$99980,Produccion_PJ!$K$632,Resultados_Dic3!$E$3:$E$99980,Produccion_PJ!$J640,Resultados_Dic3!$A$3:$A$99980,Produccion_PJ!$H640)</f>
        <v>12.608318272737099</v>
      </c>
      <c r="N640" s="21">
        <f>+SUMIFS(Resultados_Dic3!J$3:J$99980,Resultados_Dic3!$F$3:$F$99980,Produccion_PJ!$K640,Resultados_Dic3!$D$3:$D$99980,Produccion_PJ!$K$632,Resultados_Dic3!$E$3:$E$99980,Produccion_PJ!$J640,Resultados_Dic3!$A$3:$A$99980,Produccion_PJ!$H640)</f>
        <v>12.028304725557399</v>
      </c>
      <c r="O640" s="21">
        <f>+SUMIFS(Resultados_Dic3!K$3:K$99980,Resultados_Dic3!$F$3:$F$99980,Produccion_PJ!$K640,Resultados_Dic3!$D$3:$D$99980,Produccion_PJ!$K$632,Resultados_Dic3!$E$3:$E$99980,Produccion_PJ!$J640,Resultados_Dic3!$A$3:$A$99980,Produccion_PJ!$H640)</f>
        <v>11.448291178377699</v>
      </c>
      <c r="P640" s="21">
        <f>+SUMIFS(Resultados_Dic3!L$3:L$99980,Resultados_Dic3!$F$3:$F$99980,Produccion_PJ!$K640,Resultados_Dic3!$D$3:$D$99980,Produccion_PJ!$K$632,Resultados_Dic3!$E$3:$E$99980,Produccion_PJ!$J640,Resultados_Dic3!$A$3:$A$99980,Produccion_PJ!$H640)</f>
        <v>10.868277631198</v>
      </c>
      <c r="Q640" s="21">
        <f>+SUMIFS(Resultados_Dic3!M$3:M$99980,Resultados_Dic3!$F$3:$F$99980,Produccion_PJ!$K640,Resultados_Dic3!$D$3:$D$99980,Produccion_PJ!$K$632,Resultados_Dic3!$E$3:$E$99980,Produccion_PJ!$J640,Resultados_Dic3!$A$3:$A$99980,Produccion_PJ!$H640)</f>
        <v>10.0260022168469</v>
      </c>
      <c r="R640" s="21">
        <f>+SUMIFS(Resultados_Dic3!N$3:N$99980,Resultados_Dic3!$F$3:$F$99980,Produccion_PJ!$K640,Resultados_Dic3!$D$3:$D$99980,Produccion_PJ!$K$632,Resultados_Dic3!$E$3:$E$99980,Produccion_PJ!$J640,Resultados_Dic3!$A$3:$A$99980,Produccion_PJ!$H640)</f>
        <v>9.1837268024957996</v>
      </c>
      <c r="S640" s="21">
        <f>+SUMIFS(Resultados_Dic3!O$3:O$99980,Resultados_Dic3!$F$3:$F$99980,Produccion_PJ!$K640,Resultados_Dic3!$D$3:$D$99980,Produccion_PJ!$K$632,Resultados_Dic3!$E$3:$E$99980,Produccion_PJ!$J640,Resultados_Dic3!$A$3:$A$99980,Produccion_PJ!$H640)</f>
        <v>8.4823209885540898</v>
      </c>
      <c r="T640" s="21">
        <f>+SUMIFS(Resultados_Dic3!P$3:P$99980,Resultados_Dic3!$F$3:$F$99980,Produccion_PJ!$K640,Resultados_Dic3!$D$3:$D$99980,Produccion_PJ!$K$632,Resultados_Dic3!$E$3:$E$99980,Produccion_PJ!$J640,Resultados_Dic3!$A$3:$A$99980,Produccion_PJ!$H640)</f>
        <v>7.7809151746123799</v>
      </c>
      <c r="U640" s="21">
        <f>+SUMIFS(Resultados_Dic3!Q$3:Q$99980,Resultados_Dic3!$F$3:$F$99980,Produccion_PJ!$K640,Resultados_Dic3!$D$3:$D$99980,Produccion_PJ!$K$632,Resultados_Dic3!$E$3:$E$99980,Produccion_PJ!$J640,Resultados_Dic3!$A$3:$A$99980,Produccion_PJ!$H640)</f>
        <v>7.1120132061227599</v>
      </c>
      <c r="V640" s="21">
        <f>+SUMIFS(Resultados_Dic3!R$3:R$99980,Resultados_Dic3!$F$3:$F$99980,Produccion_PJ!$K640,Resultados_Dic3!$D$3:$D$99980,Produccion_PJ!$K$632,Resultados_Dic3!$E$3:$E$99980,Produccion_PJ!$J640,Resultados_Dic3!$A$3:$A$99980,Produccion_PJ!$H640)</f>
        <v>6.4431112376331399</v>
      </c>
      <c r="W640" s="21">
        <f>+SUMIFS(Resultados_Dic3!S$3:S$99980,Resultados_Dic3!$F$3:$F$99980,Produccion_PJ!$K640,Resultados_Dic3!$D$3:$D$99980,Produccion_PJ!$K$632,Resultados_Dic3!$E$3:$E$99980,Produccion_PJ!$J640,Resultados_Dic3!$A$3:$A$99980,Produccion_PJ!$H640)</f>
        <v>5.7742092691435101</v>
      </c>
      <c r="X640" s="21">
        <f>+SUMIFS(Resultados_Dic3!T$3:T$99980,Resultados_Dic3!$F$3:$F$99980,Produccion_PJ!$K640,Resultados_Dic3!$D$3:$D$99980,Produccion_PJ!$K$632,Resultados_Dic3!$E$3:$E$99980,Produccion_PJ!$J640,Resultados_Dic3!$A$3:$A$99980,Produccion_PJ!$H640)</f>
        <v>5.4280315383314504</v>
      </c>
      <c r="Y640" s="21">
        <f>+SUMIFS(Resultados_Dic3!U$3:U$99980,Resultados_Dic3!$F$3:$F$99980,Produccion_PJ!$K640,Resultados_Dic3!$D$3:$D$99980,Produccion_PJ!$K$632,Resultados_Dic3!$E$3:$E$99980,Produccion_PJ!$J640,Resultados_Dic3!$A$3:$A$99980,Produccion_PJ!$H640)</f>
        <v>5.08185380751938</v>
      </c>
      <c r="Z640" s="21">
        <f>+SUMIFS(Resultados_Dic3!V$3:V$99980,Resultados_Dic3!$F$3:$F$99980,Produccion_PJ!$K640,Resultados_Dic3!$D$3:$D$99980,Produccion_PJ!$K$632,Resultados_Dic3!$E$3:$E$99980,Produccion_PJ!$J640,Resultados_Dic3!$A$3:$A$99980,Produccion_PJ!$H640)</f>
        <v>1.50894648796959</v>
      </c>
      <c r="AA640" s="21">
        <f>+SUMIFS(Resultados_Dic3!W$3:W$99980,Resultados_Dic3!$F$3:$F$99980,Produccion_PJ!$K640,Resultados_Dic3!$D$3:$D$99980,Produccion_PJ!$K$632,Resultados_Dic3!$E$3:$E$99980,Produccion_PJ!$J640,Resultados_Dic3!$A$3:$A$99980,Produccion_PJ!$H640)</f>
        <v>0</v>
      </c>
      <c r="AB640" s="21">
        <f>+SUMIFS(Resultados_Dic3!X$3:X$99980,Resultados_Dic3!$F$3:$F$99980,Produccion_PJ!$K640,Resultados_Dic3!$D$3:$D$99980,Produccion_PJ!$K$632,Resultados_Dic3!$E$3:$E$99980,Produccion_PJ!$J640,Resultados_Dic3!$A$3:$A$99980,Produccion_PJ!$H640)</f>
        <v>0</v>
      </c>
      <c r="AC640" s="21">
        <f>+SUMIFS(Resultados_Dic3!Y$3:Y$99980,Resultados_Dic3!$F$3:$F$99980,Produccion_PJ!$K640,Resultados_Dic3!$D$3:$D$99980,Produccion_PJ!$K$632,Resultados_Dic3!$E$3:$E$99980,Produccion_PJ!$J640,Resultados_Dic3!$A$3:$A$99980,Produccion_PJ!$H640)</f>
        <v>0</v>
      </c>
      <c r="AD640" s="21">
        <f>+SUMIFS(Resultados_Dic3!Z$3:Z$99980,Resultados_Dic3!$F$3:$F$99980,Produccion_PJ!$K640,Resultados_Dic3!$D$3:$D$99980,Produccion_PJ!$K$632,Resultados_Dic3!$E$3:$E$99980,Produccion_PJ!$J640,Resultados_Dic3!$A$3:$A$99980,Produccion_PJ!$H640)</f>
        <v>0</v>
      </c>
      <c r="AE640" s="21">
        <f>+SUMIFS(Resultados_Dic3!AA$3:AA$99980,Resultados_Dic3!$F$3:$F$99980,Produccion_PJ!$K640,Resultados_Dic3!$D$3:$D$99980,Produccion_PJ!$K$632,Resultados_Dic3!$E$3:$E$99980,Produccion_PJ!$J640,Resultados_Dic3!$A$3:$A$99980,Produccion_PJ!$H640)</f>
        <v>0</v>
      </c>
      <c r="AF640" s="21">
        <f>+SUMIFS(Resultados_Dic3!AB$3:AB$99980,Resultados_Dic3!$F$3:$F$99980,Produccion_PJ!$K640,Resultados_Dic3!$D$3:$D$99980,Produccion_PJ!$K$632,Resultados_Dic3!$E$3:$E$99980,Produccion_PJ!$J640,Resultados_Dic3!$A$3:$A$99980,Produccion_PJ!$H640)</f>
        <v>0</v>
      </c>
      <c r="AG640" s="21">
        <f>+SUMIFS(Resultados_Dic3!AC$3:AC$99980,Resultados_Dic3!$F$3:$F$99980,Produccion_PJ!$K640,Resultados_Dic3!$D$3:$D$99980,Produccion_PJ!$K$632,Resultados_Dic3!$E$3:$E$99980,Produccion_PJ!$J640,Resultados_Dic3!$A$3:$A$99980,Produccion_PJ!$H640)</f>
        <v>0</v>
      </c>
      <c r="AH640" s="21">
        <f>+SUMIFS(Resultados_Dic3!AD$3:AD$99980,Resultados_Dic3!$F$3:$F$99980,Produccion_PJ!$K640,Resultados_Dic3!$D$3:$D$99980,Produccion_PJ!$K$632,Resultados_Dic3!$E$3:$E$99980,Produccion_PJ!$J640,Resultados_Dic3!$A$3:$A$99980,Produccion_PJ!$H640)</f>
        <v>0</v>
      </c>
      <c r="AI640" s="21">
        <f>+SUMIFS(Resultados_Dic3!AE$3:AE$99980,Resultados_Dic3!$F$3:$F$99980,Produccion_PJ!$K640,Resultados_Dic3!$D$3:$D$99980,Produccion_PJ!$K$632,Resultados_Dic3!$E$3:$E$99980,Produccion_PJ!$J640,Resultados_Dic3!$A$3:$A$99980,Produccion_PJ!$H640)</f>
        <v>0</v>
      </c>
      <c r="AJ640" s="21">
        <f>+SUMIFS(Resultados_Dic3!AF$3:AF$99980,Resultados_Dic3!$F$3:$F$99980,Produccion_PJ!$K640,Resultados_Dic3!$D$3:$D$99980,Produccion_PJ!$K$632,Resultados_Dic3!$E$3:$E$99980,Produccion_PJ!$J640,Resultados_Dic3!$A$3:$A$99980,Produccion_PJ!$H640)</f>
        <v>0</v>
      </c>
      <c r="AK640" s="21">
        <f>+SUMIFS(Resultados_Dic3!AG$3:AG$99980,Resultados_Dic3!$F$3:$F$99980,Produccion_PJ!$K640,Resultados_Dic3!$D$3:$D$99980,Produccion_PJ!$K$632,Resultados_Dic3!$E$3:$E$99980,Produccion_PJ!$J640,Resultados_Dic3!$A$3:$A$99980,Produccion_PJ!$H640)</f>
        <v>0</v>
      </c>
      <c r="AL640" s="21">
        <f>+SUMIFS(Resultados_Dic3!AH$3:AH$99980,Resultados_Dic3!$F$3:$F$99980,Produccion_PJ!$K640,Resultados_Dic3!$D$3:$D$99980,Produccion_PJ!$K$632,Resultados_Dic3!$E$3:$E$99980,Produccion_PJ!$J640,Resultados_Dic3!$A$3:$A$99980,Produccion_PJ!$H640)</f>
        <v>0</v>
      </c>
      <c r="AM640" s="21">
        <f>+SUMIFS(Resultados_Dic3!AI$3:AI$99980,Resultados_Dic3!$F$3:$F$99980,Produccion_PJ!$K640,Resultados_Dic3!$D$3:$D$99980,Produccion_PJ!$K$632,Resultados_Dic3!$E$3:$E$99980,Produccion_PJ!$J640,Resultados_Dic3!$A$3:$A$99980,Produccion_PJ!$H640)</f>
        <v>0</v>
      </c>
      <c r="AN640" s="21">
        <f>+SUMIFS(Resultados_Dic3!AJ$3:AJ$99980,Resultados_Dic3!$F$3:$F$99980,Produccion_PJ!$K640,Resultados_Dic3!$D$3:$D$99980,Produccion_PJ!$K$632,Resultados_Dic3!$E$3:$E$99980,Produccion_PJ!$J640,Resultados_Dic3!$A$3:$A$99980,Produccion_PJ!$H640)</f>
        <v>0</v>
      </c>
      <c r="AO640" s="21">
        <f>+SUMIFS(Resultados_Dic3!AK$3:AK$99980,Resultados_Dic3!$F$3:$F$99980,Produccion_PJ!$K640,Resultados_Dic3!$D$3:$D$99980,Produccion_PJ!$K$632,Resultados_Dic3!$E$3:$E$99980,Produccion_PJ!$J640,Resultados_Dic3!$A$3:$A$99980,Produccion_PJ!$H640)</f>
        <v>0</v>
      </c>
      <c r="AP640" s="21">
        <f>+SUMIFS(Resultados_Dic3!AL$3:AL$99980,Resultados_Dic3!$F$3:$F$99980,Produccion_PJ!$K640,Resultados_Dic3!$D$3:$D$99980,Produccion_PJ!$K$632,Resultados_Dic3!$E$3:$E$99980,Produccion_PJ!$J640,Resultados_Dic3!$A$3:$A$99980,Produccion_PJ!$H640)</f>
        <v>0</v>
      </c>
      <c r="AQ640" s="21">
        <f>+SUMIFS(Resultados_Dic3!AM$3:AM$99980,Resultados_Dic3!$F$3:$F$99980,Produccion_PJ!$K640,Resultados_Dic3!$D$3:$D$99980,Produccion_PJ!$K$632,Resultados_Dic3!$E$3:$E$99980,Produccion_PJ!$J640,Resultados_Dic3!$A$3:$A$99980,Produccion_PJ!$H640)</f>
        <v>0</v>
      </c>
    </row>
    <row r="641" spans="1:47" x14ac:dyDescent="0.25">
      <c r="H641" s="17" t="str">
        <f t="shared" si="1225"/>
        <v>DIC5</v>
      </c>
      <c r="J641" s="24" t="s">
        <v>155</v>
      </c>
      <c r="K641" s="108" t="s">
        <v>176</v>
      </c>
      <c r="L641" s="21">
        <f>+SUMIFS(Resultados_Dic3!H$3:H$99980,Resultados_Dic3!$F$3:$F$99980,Produccion_PJ!$K641,Resultados_Dic3!$D$3:$D$99980,Produccion_PJ!$K$632,Resultados_Dic3!$E$3:$E$99980,Produccion_PJ!$J641,Resultados_Dic3!$A$3:$A$99980,Produccion_PJ!$H641)</f>
        <v>13.701814610340501</v>
      </c>
      <c r="M641" s="21">
        <f>+SUMIFS(Resultados_Dic3!I$3:I$99980,Resultados_Dic3!$F$3:$F$99980,Produccion_PJ!$K641,Resultados_Dic3!$D$3:$D$99980,Produccion_PJ!$K$632,Resultados_Dic3!$E$3:$E$99980,Produccion_PJ!$J641,Resultados_Dic3!$A$3:$A$99980,Produccion_PJ!$H641)</f>
        <v>13.4528609381024</v>
      </c>
      <c r="N641" s="21">
        <f>+SUMIFS(Resultados_Dic3!J$3:J$99980,Resultados_Dic3!$F$3:$F$99980,Produccion_PJ!$K641,Resultados_Dic3!$D$3:$D$99980,Produccion_PJ!$K$632,Resultados_Dic3!$E$3:$E$99980,Produccion_PJ!$J641,Resultados_Dic3!$A$3:$A$99980,Produccion_PJ!$H641)</f>
        <v>13.461247275391001</v>
      </c>
      <c r="O641" s="21">
        <f>+SUMIFS(Resultados_Dic3!K$3:K$99980,Resultados_Dic3!$F$3:$F$99980,Produccion_PJ!$K641,Resultados_Dic3!$D$3:$D$99980,Produccion_PJ!$K$632,Resultados_Dic3!$E$3:$E$99980,Produccion_PJ!$J641,Resultados_Dic3!$A$3:$A$99980,Produccion_PJ!$H641)</f>
        <v>13.469633612679599</v>
      </c>
      <c r="P641" s="21">
        <f>+SUMIFS(Resultados_Dic3!L$3:L$99980,Resultados_Dic3!$F$3:$F$99980,Produccion_PJ!$K641,Resultados_Dic3!$D$3:$D$99980,Produccion_PJ!$K$632,Resultados_Dic3!$E$3:$E$99980,Produccion_PJ!$J641,Resultados_Dic3!$A$3:$A$99980,Produccion_PJ!$H641)</f>
        <v>13.4780199499681</v>
      </c>
      <c r="Q641" s="21">
        <f>+SUMIFS(Resultados_Dic3!M$3:M$99980,Resultados_Dic3!$F$3:$F$99980,Produccion_PJ!$K641,Resultados_Dic3!$D$3:$D$99980,Produccion_PJ!$K$632,Resultados_Dic3!$E$3:$E$99980,Produccion_PJ!$J641,Resultados_Dic3!$A$3:$A$99980,Produccion_PJ!$H641)</f>
        <v>12.4522790261206</v>
      </c>
      <c r="R641" s="21">
        <f>+SUMIFS(Resultados_Dic3!N$3:N$99980,Resultados_Dic3!$F$3:$F$99980,Produccion_PJ!$K641,Resultados_Dic3!$D$3:$D$99980,Produccion_PJ!$K$632,Resultados_Dic3!$E$3:$E$99980,Produccion_PJ!$J641,Resultados_Dic3!$A$3:$A$99980,Produccion_PJ!$H641)</f>
        <v>11.426538102273099</v>
      </c>
      <c r="S641" s="21">
        <f>+SUMIFS(Resultados_Dic3!O$3:O$99980,Resultados_Dic3!$F$3:$F$99980,Produccion_PJ!$K641,Resultados_Dic3!$D$3:$D$99980,Produccion_PJ!$K$632,Resultados_Dic3!$E$3:$E$99980,Produccion_PJ!$J641,Resultados_Dic3!$A$3:$A$99980,Produccion_PJ!$H641)</f>
        <v>10.582474569915499</v>
      </c>
      <c r="T641" s="21">
        <f>+SUMIFS(Resultados_Dic3!P$3:P$99980,Resultados_Dic3!$F$3:$F$99980,Produccion_PJ!$K641,Resultados_Dic3!$D$3:$D$99980,Produccion_PJ!$K$632,Resultados_Dic3!$E$3:$E$99980,Produccion_PJ!$J641,Resultados_Dic3!$A$3:$A$99980,Produccion_PJ!$H641)</f>
        <v>9.7384110375579507</v>
      </c>
      <c r="U641" s="21">
        <f>+SUMIFS(Resultados_Dic3!Q$3:Q$99980,Resultados_Dic3!$F$3:$F$99980,Produccion_PJ!$K641,Resultados_Dic3!$D$3:$D$99980,Produccion_PJ!$K$632,Resultados_Dic3!$E$3:$E$99980,Produccion_PJ!$J641,Resultados_Dic3!$A$3:$A$99980,Produccion_PJ!$H641)</f>
        <v>9.0387731969237795</v>
      </c>
      <c r="V641" s="21">
        <f>+SUMIFS(Resultados_Dic3!R$3:R$99980,Resultados_Dic3!$F$3:$F$99980,Produccion_PJ!$K641,Resultados_Dic3!$D$3:$D$99980,Produccion_PJ!$K$632,Resultados_Dic3!$E$3:$E$99980,Produccion_PJ!$J641,Resultados_Dic3!$A$3:$A$99980,Produccion_PJ!$H641)</f>
        <v>8.33913535628961</v>
      </c>
      <c r="W641" s="21">
        <f>+SUMIFS(Resultados_Dic3!S$3:S$99980,Resultados_Dic3!$F$3:$F$99980,Produccion_PJ!$K641,Resultados_Dic3!$D$3:$D$99980,Produccion_PJ!$K$632,Resultados_Dic3!$E$3:$E$99980,Produccion_PJ!$J641,Resultados_Dic3!$A$3:$A$99980,Produccion_PJ!$H641)</f>
        <v>7.6394975156554503</v>
      </c>
      <c r="X641" s="21">
        <f>+SUMIFS(Resultados_Dic3!T$3:T$99980,Resultados_Dic3!$F$3:$F$99980,Produccion_PJ!$K641,Resultados_Dic3!$D$3:$D$99980,Produccion_PJ!$K$632,Resultados_Dic3!$E$3:$E$99980,Produccion_PJ!$J641,Resultados_Dic3!$A$3:$A$99980,Produccion_PJ!$H641)</f>
        <v>7.1486847024487696</v>
      </c>
      <c r="Y641" s="21">
        <f>+SUMIFS(Resultados_Dic3!U$3:U$99980,Resultados_Dic3!$F$3:$F$99980,Produccion_PJ!$K641,Resultados_Dic3!$D$3:$D$99980,Produccion_PJ!$K$632,Resultados_Dic3!$E$3:$E$99980,Produccion_PJ!$J641,Resultados_Dic3!$A$3:$A$99980,Produccion_PJ!$H641)</f>
        <v>6.6578718892420898</v>
      </c>
      <c r="Z641" s="21">
        <f>+SUMIFS(Resultados_Dic3!V$3:V$99980,Resultados_Dic3!$F$3:$F$99980,Produccion_PJ!$K641,Resultados_Dic3!$D$3:$D$99980,Produccion_PJ!$K$632,Resultados_Dic3!$E$3:$E$99980,Produccion_PJ!$J641,Resultados_Dic3!$A$3:$A$99980,Produccion_PJ!$H641)</f>
        <v>3.2277692975910099</v>
      </c>
      <c r="AA641" s="21">
        <f>+SUMIFS(Resultados_Dic3!W$3:W$99980,Resultados_Dic3!$F$3:$F$99980,Produccion_PJ!$K641,Resultados_Dic3!$D$3:$D$99980,Produccion_PJ!$K$632,Resultados_Dic3!$E$3:$E$99980,Produccion_PJ!$J641,Resultados_Dic3!$A$3:$A$99980,Produccion_PJ!$H641)</f>
        <v>0</v>
      </c>
      <c r="AB641" s="21">
        <f>+SUMIFS(Resultados_Dic3!X$3:X$99980,Resultados_Dic3!$F$3:$F$99980,Produccion_PJ!$K641,Resultados_Dic3!$D$3:$D$99980,Produccion_PJ!$K$632,Resultados_Dic3!$E$3:$E$99980,Produccion_PJ!$J641,Resultados_Dic3!$A$3:$A$99980,Produccion_PJ!$H641)</f>
        <v>0</v>
      </c>
      <c r="AC641" s="21">
        <f>+SUMIFS(Resultados_Dic3!Y$3:Y$99980,Resultados_Dic3!$F$3:$F$99980,Produccion_PJ!$K641,Resultados_Dic3!$D$3:$D$99980,Produccion_PJ!$K$632,Resultados_Dic3!$E$3:$E$99980,Produccion_PJ!$J641,Resultados_Dic3!$A$3:$A$99980,Produccion_PJ!$H641)</f>
        <v>0</v>
      </c>
      <c r="AD641" s="21">
        <f>+SUMIFS(Resultados_Dic3!Z$3:Z$99980,Resultados_Dic3!$F$3:$F$99980,Produccion_PJ!$K641,Resultados_Dic3!$D$3:$D$99980,Produccion_PJ!$K$632,Resultados_Dic3!$E$3:$E$99980,Produccion_PJ!$J641,Resultados_Dic3!$A$3:$A$99980,Produccion_PJ!$H641)</f>
        <v>0</v>
      </c>
      <c r="AE641" s="21">
        <f>+SUMIFS(Resultados_Dic3!AA$3:AA$99980,Resultados_Dic3!$F$3:$F$99980,Produccion_PJ!$K641,Resultados_Dic3!$D$3:$D$99980,Produccion_PJ!$K$632,Resultados_Dic3!$E$3:$E$99980,Produccion_PJ!$J641,Resultados_Dic3!$A$3:$A$99980,Produccion_PJ!$H641)</f>
        <v>0</v>
      </c>
      <c r="AF641" s="21">
        <f>+SUMIFS(Resultados_Dic3!AB$3:AB$99980,Resultados_Dic3!$F$3:$F$99980,Produccion_PJ!$K641,Resultados_Dic3!$D$3:$D$99980,Produccion_PJ!$K$632,Resultados_Dic3!$E$3:$E$99980,Produccion_PJ!$J641,Resultados_Dic3!$A$3:$A$99980,Produccion_PJ!$H641)</f>
        <v>0</v>
      </c>
      <c r="AG641" s="21">
        <f>+SUMIFS(Resultados_Dic3!AC$3:AC$99980,Resultados_Dic3!$F$3:$F$99980,Produccion_PJ!$K641,Resultados_Dic3!$D$3:$D$99980,Produccion_PJ!$K$632,Resultados_Dic3!$E$3:$E$99980,Produccion_PJ!$J641,Resultados_Dic3!$A$3:$A$99980,Produccion_PJ!$H641)</f>
        <v>0</v>
      </c>
      <c r="AH641" s="21">
        <f>+SUMIFS(Resultados_Dic3!AD$3:AD$99980,Resultados_Dic3!$F$3:$F$99980,Produccion_PJ!$K641,Resultados_Dic3!$D$3:$D$99980,Produccion_PJ!$K$632,Resultados_Dic3!$E$3:$E$99980,Produccion_PJ!$J641,Resultados_Dic3!$A$3:$A$99980,Produccion_PJ!$H641)</f>
        <v>0</v>
      </c>
      <c r="AI641" s="21">
        <f>+SUMIFS(Resultados_Dic3!AE$3:AE$99980,Resultados_Dic3!$F$3:$F$99980,Produccion_PJ!$K641,Resultados_Dic3!$D$3:$D$99980,Produccion_PJ!$K$632,Resultados_Dic3!$E$3:$E$99980,Produccion_PJ!$J641,Resultados_Dic3!$A$3:$A$99980,Produccion_PJ!$H641)</f>
        <v>0</v>
      </c>
      <c r="AJ641" s="21">
        <f>+SUMIFS(Resultados_Dic3!AF$3:AF$99980,Resultados_Dic3!$F$3:$F$99980,Produccion_PJ!$K641,Resultados_Dic3!$D$3:$D$99980,Produccion_PJ!$K$632,Resultados_Dic3!$E$3:$E$99980,Produccion_PJ!$J641,Resultados_Dic3!$A$3:$A$99980,Produccion_PJ!$H641)</f>
        <v>0</v>
      </c>
      <c r="AK641" s="21">
        <f>+SUMIFS(Resultados_Dic3!AG$3:AG$99980,Resultados_Dic3!$F$3:$F$99980,Produccion_PJ!$K641,Resultados_Dic3!$D$3:$D$99980,Produccion_PJ!$K$632,Resultados_Dic3!$E$3:$E$99980,Produccion_PJ!$J641,Resultados_Dic3!$A$3:$A$99980,Produccion_PJ!$H641)</f>
        <v>0</v>
      </c>
      <c r="AL641" s="21">
        <f>+SUMIFS(Resultados_Dic3!AH$3:AH$99980,Resultados_Dic3!$F$3:$F$99980,Produccion_PJ!$K641,Resultados_Dic3!$D$3:$D$99980,Produccion_PJ!$K$632,Resultados_Dic3!$E$3:$E$99980,Produccion_PJ!$J641,Resultados_Dic3!$A$3:$A$99980,Produccion_PJ!$H641)</f>
        <v>0</v>
      </c>
      <c r="AM641" s="21">
        <f>+SUMIFS(Resultados_Dic3!AI$3:AI$99980,Resultados_Dic3!$F$3:$F$99980,Produccion_PJ!$K641,Resultados_Dic3!$D$3:$D$99980,Produccion_PJ!$K$632,Resultados_Dic3!$E$3:$E$99980,Produccion_PJ!$J641,Resultados_Dic3!$A$3:$A$99980,Produccion_PJ!$H641)</f>
        <v>0</v>
      </c>
      <c r="AN641" s="21">
        <f>+SUMIFS(Resultados_Dic3!AJ$3:AJ$99980,Resultados_Dic3!$F$3:$F$99980,Produccion_PJ!$K641,Resultados_Dic3!$D$3:$D$99980,Produccion_PJ!$K$632,Resultados_Dic3!$E$3:$E$99980,Produccion_PJ!$J641,Resultados_Dic3!$A$3:$A$99980,Produccion_PJ!$H641)</f>
        <v>0</v>
      </c>
      <c r="AO641" s="21">
        <f>+SUMIFS(Resultados_Dic3!AK$3:AK$99980,Resultados_Dic3!$F$3:$F$99980,Produccion_PJ!$K641,Resultados_Dic3!$D$3:$D$99980,Produccion_PJ!$K$632,Resultados_Dic3!$E$3:$E$99980,Produccion_PJ!$J641,Resultados_Dic3!$A$3:$A$99980,Produccion_PJ!$H641)</f>
        <v>0</v>
      </c>
      <c r="AP641" s="21">
        <f>+SUMIFS(Resultados_Dic3!AL$3:AL$99980,Resultados_Dic3!$F$3:$F$99980,Produccion_PJ!$K641,Resultados_Dic3!$D$3:$D$99980,Produccion_PJ!$K$632,Resultados_Dic3!$E$3:$E$99980,Produccion_PJ!$J641,Resultados_Dic3!$A$3:$A$99980,Produccion_PJ!$H641)</f>
        <v>0</v>
      </c>
      <c r="AQ641" s="21">
        <f>+SUMIFS(Resultados_Dic3!AM$3:AM$99980,Resultados_Dic3!$F$3:$F$99980,Produccion_PJ!$K641,Resultados_Dic3!$D$3:$D$99980,Produccion_PJ!$K$632,Resultados_Dic3!$E$3:$E$99980,Produccion_PJ!$J641,Resultados_Dic3!$A$3:$A$99980,Produccion_PJ!$H641)</f>
        <v>0</v>
      </c>
    </row>
    <row r="642" spans="1:47" s="68" customFormat="1" x14ac:dyDescent="0.25">
      <c r="A642" s="107"/>
      <c r="F642" s="95"/>
      <c r="H642" s="71"/>
      <c r="I642" s="71"/>
      <c r="L642" s="69">
        <f>+SUM(L635:L641)</f>
        <v>421.66366528366365</v>
      </c>
      <c r="M642" s="69">
        <f t="shared" ref="M642" si="1226">+SUM(M635:M641)</f>
        <v>401.53648659051936</v>
      </c>
      <c r="N642" s="69">
        <f t="shared" ref="N642:AQ642" si="1227">+SUM(N635:N641)</f>
        <v>372.0002714012324</v>
      </c>
      <c r="O642" s="69">
        <f t="shared" si="1227"/>
        <v>360.33630293557241</v>
      </c>
      <c r="P642" s="69">
        <f t="shared" si="1227"/>
        <v>278.42568622040244</v>
      </c>
      <c r="Q642" s="69">
        <f t="shared" si="1227"/>
        <v>261.12244115007957</v>
      </c>
      <c r="R642" s="69">
        <f t="shared" si="1227"/>
        <v>247.45533107776811</v>
      </c>
      <c r="S642" s="69">
        <f t="shared" si="1227"/>
        <v>180.07289525353042</v>
      </c>
      <c r="T642" s="69">
        <f t="shared" si="1227"/>
        <v>103.89478630080123</v>
      </c>
      <c r="U642" s="69">
        <f t="shared" si="1227"/>
        <v>63.34525895519505</v>
      </c>
      <c r="V642" s="69">
        <f t="shared" si="1227"/>
        <v>43.697290356673591</v>
      </c>
      <c r="W642" s="69">
        <f t="shared" si="1227"/>
        <v>37.688533186232263</v>
      </c>
      <c r="X642" s="69">
        <f t="shared" si="1227"/>
        <v>36.851542642213523</v>
      </c>
      <c r="Y642" s="69">
        <f t="shared" si="1227"/>
        <v>28.929106143930568</v>
      </c>
      <c r="Z642" s="69">
        <f t="shared" si="1227"/>
        <v>4.7367157855605999</v>
      </c>
      <c r="AA642" s="69">
        <f t="shared" si="1227"/>
        <v>0</v>
      </c>
      <c r="AB642" s="69">
        <f t="shared" si="1227"/>
        <v>0</v>
      </c>
      <c r="AC642" s="69">
        <f t="shared" si="1227"/>
        <v>0</v>
      </c>
      <c r="AD642" s="69">
        <f t="shared" si="1227"/>
        <v>0</v>
      </c>
      <c r="AE642" s="69">
        <f t="shared" si="1227"/>
        <v>0</v>
      </c>
      <c r="AF642" s="69">
        <f t="shared" si="1227"/>
        <v>0</v>
      </c>
      <c r="AG642" s="69">
        <f t="shared" si="1227"/>
        <v>0</v>
      </c>
      <c r="AH642" s="69">
        <f t="shared" si="1227"/>
        <v>0</v>
      </c>
      <c r="AI642" s="69">
        <f t="shared" si="1227"/>
        <v>0</v>
      </c>
      <c r="AJ642" s="69">
        <f t="shared" si="1227"/>
        <v>0</v>
      </c>
      <c r="AK642" s="69">
        <f t="shared" si="1227"/>
        <v>0</v>
      </c>
      <c r="AL642" s="69">
        <f t="shared" si="1227"/>
        <v>0</v>
      </c>
      <c r="AM642" s="69">
        <f t="shared" si="1227"/>
        <v>0</v>
      </c>
      <c r="AN642" s="69">
        <f t="shared" si="1227"/>
        <v>0</v>
      </c>
      <c r="AO642" s="69">
        <f t="shared" si="1227"/>
        <v>0</v>
      </c>
      <c r="AP642" s="69">
        <f t="shared" si="1227"/>
        <v>0</v>
      </c>
      <c r="AQ642" s="69">
        <f t="shared" si="1227"/>
        <v>0</v>
      </c>
    </row>
    <row r="643" spans="1:47" x14ac:dyDescent="0.25">
      <c r="F643"/>
    </row>
    <row r="644" spans="1:47" ht="18.75" x14ac:dyDescent="0.3">
      <c r="K644" s="34" t="s">
        <v>491</v>
      </c>
    </row>
    <row r="645" spans="1:47" x14ac:dyDescent="0.25">
      <c r="J645" s="106" t="s">
        <v>488</v>
      </c>
      <c r="K645" s="108" t="s">
        <v>389</v>
      </c>
    </row>
    <row r="646" spans="1:47" x14ac:dyDescent="0.25">
      <c r="H646" s="12"/>
      <c r="I646" s="12"/>
      <c r="J646" s="15"/>
      <c r="K646" s="23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</row>
    <row r="647" spans="1:47" x14ac:dyDescent="0.25">
      <c r="L647" s="47">
        <v>2019</v>
      </c>
      <c r="M647" s="47">
        <v>2020</v>
      </c>
      <c r="N647" s="47">
        <v>2021</v>
      </c>
      <c r="O647" s="47">
        <v>2022</v>
      </c>
      <c r="P647" s="47">
        <v>2023</v>
      </c>
      <c r="Q647" s="47">
        <v>2024</v>
      </c>
      <c r="R647" s="47">
        <v>2025</v>
      </c>
      <c r="S647" s="47">
        <v>2026</v>
      </c>
      <c r="T647" s="47">
        <v>2027</v>
      </c>
      <c r="U647" s="47">
        <v>2028</v>
      </c>
      <c r="V647" s="47">
        <v>2029</v>
      </c>
      <c r="W647" s="47">
        <v>2030</v>
      </c>
      <c r="X647" s="47">
        <v>2031</v>
      </c>
      <c r="Y647" s="47">
        <v>2032</v>
      </c>
      <c r="Z647" s="47">
        <v>2033</v>
      </c>
      <c r="AA647" s="47">
        <v>2034</v>
      </c>
      <c r="AB647" s="47">
        <v>2035</v>
      </c>
      <c r="AC647" s="47">
        <v>2036</v>
      </c>
      <c r="AD647" s="47">
        <v>2037</v>
      </c>
      <c r="AE647" s="47">
        <v>2038</v>
      </c>
      <c r="AF647" s="47">
        <v>2039</v>
      </c>
      <c r="AG647" s="47">
        <v>2040</v>
      </c>
      <c r="AH647" s="47">
        <v>2041</v>
      </c>
      <c r="AI647" s="47">
        <v>2042</v>
      </c>
      <c r="AJ647" s="47">
        <v>2043</v>
      </c>
      <c r="AK647" s="47">
        <v>2044</v>
      </c>
      <c r="AL647" s="47">
        <v>2045</v>
      </c>
      <c r="AM647" s="47">
        <v>2046</v>
      </c>
      <c r="AN647" s="47">
        <v>2047</v>
      </c>
      <c r="AO647" s="47">
        <v>2048</v>
      </c>
      <c r="AP647" s="47">
        <v>2049</v>
      </c>
      <c r="AQ647" s="47">
        <v>2050</v>
      </c>
    </row>
    <row r="648" spans="1:47" x14ac:dyDescent="0.25">
      <c r="H648" s="17" t="str">
        <f>+$H$1</f>
        <v>DIC5</v>
      </c>
      <c r="J648" s="24" t="s">
        <v>148</v>
      </c>
      <c r="K648" s="108" t="s">
        <v>272</v>
      </c>
      <c r="L648" s="21">
        <f>+SUMIFS(Resultados_Dic3!H$3:H$99980,Resultados_Dic3!$F$3:$F$99980,Produccion_PJ!$K648,Resultados_Dic3!$D$3:$D$99980,Produccion_PJ!$K$632,Resultados_Dic3!$E$3:$E$99980,Produccion_PJ!$J648,Resultados_Dic3!$A$3:$A$99980,Produccion_PJ!$H648)</f>
        <v>27.434292776393399</v>
      </c>
      <c r="M648" s="21">
        <f>+SUMIFS(Resultados_Dic3!I$3:I$99980,Resultados_Dic3!$F$3:$F$99980,Produccion_PJ!$K648,Resultados_Dic3!$D$3:$D$99980,Produccion_PJ!$K$632,Resultados_Dic3!$E$3:$E$99980,Produccion_PJ!$J648,Resultados_Dic3!$A$3:$A$99980,Produccion_PJ!$H648)</f>
        <v>22.169157530641801</v>
      </c>
      <c r="N648" s="21">
        <f>+SUMIFS(Resultados_Dic3!J$3:J$99980,Resultados_Dic3!$F$3:$F$99980,Produccion_PJ!$K648,Resultados_Dic3!$D$3:$D$99980,Produccion_PJ!$K$632,Resultados_Dic3!$E$3:$E$99980,Produccion_PJ!$J648,Resultados_Dic3!$A$3:$A$99980,Produccion_PJ!$H648)</f>
        <v>17.3572376536655</v>
      </c>
      <c r="O648" s="21">
        <f>+SUMIFS(Resultados_Dic3!K$3:K$99980,Resultados_Dic3!$F$3:$F$99980,Produccion_PJ!$K648,Resultados_Dic3!$D$3:$D$99980,Produccion_PJ!$K$632,Resultados_Dic3!$E$3:$E$99980,Produccion_PJ!$J648,Resultados_Dic3!$A$3:$A$99980,Produccion_PJ!$H648)</f>
        <v>20.2699999992853</v>
      </c>
      <c r="P648" s="21">
        <f>+SUMIFS(Resultados_Dic3!L$3:L$99980,Resultados_Dic3!$F$3:$F$99980,Produccion_PJ!$K648,Resultados_Dic3!$D$3:$D$99980,Produccion_PJ!$K$632,Resultados_Dic3!$E$3:$E$99980,Produccion_PJ!$J648,Resultados_Dic3!$A$3:$A$99980,Produccion_PJ!$H648)</f>
        <v>19.320421233607</v>
      </c>
      <c r="Q648" s="21">
        <f>+SUMIFS(Resultados_Dic3!M$3:M$99980,Resultados_Dic3!$F$3:$F$99980,Produccion_PJ!$K648,Resultados_Dic3!$D$3:$D$99980,Produccion_PJ!$K$632,Resultados_Dic3!$E$3:$E$99980,Produccion_PJ!$J648,Resultados_Dic3!$A$3:$A$99980,Produccion_PJ!$H648)</f>
        <v>0</v>
      </c>
      <c r="R648" s="21">
        <f>+SUMIFS(Resultados_Dic3!N$3:N$99980,Resultados_Dic3!$F$3:$F$99980,Produccion_PJ!$K648,Resultados_Dic3!$D$3:$D$99980,Produccion_PJ!$K$632,Resultados_Dic3!$E$3:$E$99980,Produccion_PJ!$J648,Resultados_Dic3!$A$3:$A$99980,Produccion_PJ!$H648)</f>
        <v>0</v>
      </c>
      <c r="S648" s="21">
        <f>+SUMIFS(Resultados_Dic3!O$3:O$99980,Resultados_Dic3!$F$3:$F$99980,Produccion_PJ!$K648,Resultados_Dic3!$D$3:$D$99980,Produccion_PJ!$K$632,Resultados_Dic3!$E$3:$E$99980,Produccion_PJ!$J648,Resultados_Dic3!$A$3:$A$99980,Produccion_PJ!$H648)</f>
        <v>0</v>
      </c>
      <c r="T648" s="21">
        <f>+SUMIFS(Resultados_Dic3!P$3:P$99980,Resultados_Dic3!$F$3:$F$99980,Produccion_PJ!$K648,Resultados_Dic3!$D$3:$D$99980,Produccion_PJ!$K$632,Resultados_Dic3!$E$3:$E$99980,Produccion_PJ!$J648,Resultados_Dic3!$A$3:$A$99980,Produccion_PJ!$H648)</f>
        <v>0</v>
      </c>
      <c r="U648" s="21">
        <f>+SUMIFS(Resultados_Dic3!Q$3:Q$99980,Resultados_Dic3!$F$3:$F$99980,Produccion_PJ!$K648,Resultados_Dic3!$D$3:$D$99980,Produccion_PJ!$K$632,Resultados_Dic3!$E$3:$E$99980,Produccion_PJ!$J648,Resultados_Dic3!$A$3:$A$99980,Produccion_PJ!$H648)</f>
        <v>0</v>
      </c>
      <c r="V648" s="21">
        <f>+SUMIFS(Resultados_Dic3!R$3:R$99980,Resultados_Dic3!$F$3:$F$99980,Produccion_PJ!$K648,Resultados_Dic3!$D$3:$D$99980,Produccion_PJ!$K$632,Resultados_Dic3!$E$3:$E$99980,Produccion_PJ!$J648,Resultados_Dic3!$A$3:$A$99980,Produccion_PJ!$H648)</f>
        <v>0</v>
      </c>
      <c r="W648" s="21">
        <f>+SUMIFS(Resultados_Dic3!S$3:S$99980,Resultados_Dic3!$F$3:$F$99980,Produccion_PJ!$K648,Resultados_Dic3!$D$3:$D$99980,Produccion_PJ!$K$632,Resultados_Dic3!$E$3:$E$99980,Produccion_PJ!$J648,Resultados_Dic3!$A$3:$A$99980,Produccion_PJ!$H648)</f>
        <v>0</v>
      </c>
      <c r="X648" s="21">
        <f>+SUMIFS(Resultados_Dic3!T$3:T$99980,Resultados_Dic3!$F$3:$F$99980,Produccion_PJ!$K648,Resultados_Dic3!$D$3:$D$99980,Produccion_PJ!$K$632,Resultados_Dic3!$E$3:$E$99980,Produccion_PJ!$J648,Resultados_Dic3!$A$3:$A$99980,Produccion_PJ!$H648)</f>
        <v>0</v>
      </c>
      <c r="Y648" s="21">
        <f>+SUMIFS(Resultados_Dic3!U$3:U$99980,Resultados_Dic3!$F$3:$F$99980,Produccion_PJ!$K648,Resultados_Dic3!$D$3:$D$99980,Produccion_PJ!$K$632,Resultados_Dic3!$E$3:$E$99980,Produccion_PJ!$J648,Resultados_Dic3!$A$3:$A$99980,Produccion_PJ!$H648)</f>
        <v>0</v>
      </c>
      <c r="Z648" s="21">
        <f>+SUMIFS(Resultados_Dic3!V$3:V$99980,Resultados_Dic3!$F$3:$F$99980,Produccion_PJ!$K648,Resultados_Dic3!$D$3:$D$99980,Produccion_PJ!$K$632,Resultados_Dic3!$E$3:$E$99980,Produccion_PJ!$J648,Resultados_Dic3!$A$3:$A$99980,Produccion_PJ!$H648)</f>
        <v>0</v>
      </c>
      <c r="AA648" s="21">
        <f>+SUMIFS(Resultados_Dic3!W$3:W$99980,Resultados_Dic3!$F$3:$F$99980,Produccion_PJ!$K648,Resultados_Dic3!$D$3:$D$99980,Produccion_PJ!$K$632,Resultados_Dic3!$E$3:$E$99980,Produccion_PJ!$J648,Resultados_Dic3!$A$3:$A$99980,Produccion_PJ!$H648)</f>
        <v>0</v>
      </c>
      <c r="AB648" s="21">
        <f>+SUMIFS(Resultados_Dic3!X$3:X$99980,Resultados_Dic3!$F$3:$F$99980,Produccion_PJ!$K648,Resultados_Dic3!$D$3:$D$99980,Produccion_PJ!$K$632,Resultados_Dic3!$E$3:$E$99980,Produccion_PJ!$J648,Resultados_Dic3!$A$3:$A$99980,Produccion_PJ!$H648)</f>
        <v>0</v>
      </c>
      <c r="AC648" s="21">
        <f>+SUMIFS(Resultados_Dic3!Y$3:Y$99980,Resultados_Dic3!$F$3:$F$99980,Produccion_PJ!$K648,Resultados_Dic3!$D$3:$D$99980,Produccion_PJ!$K$632,Resultados_Dic3!$E$3:$E$99980,Produccion_PJ!$J648,Resultados_Dic3!$A$3:$A$99980,Produccion_PJ!$H648)</f>
        <v>0</v>
      </c>
      <c r="AD648" s="21">
        <f>+SUMIFS(Resultados_Dic3!Z$3:Z$99980,Resultados_Dic3!$F$3:$F$99980,Produccion_PJ!$K648,Resultados_Dic3!$D$3:$D$99980,Produccion_PJ!$K$632,Resultados_Dic3!$E$3:$E$99980,Produccion_PJ!$J648,Resultados_Dic3!$A$3:$A$99980,Produccion_PJ!$H648)</f>
        <v>0</v>
      </c>
      <c r="AE648" s="21">
        <f>+SUMIFS(Resultados_Dic3!AA$3:AA$99980,Resultados_Dic3!$F$3:$F$99980,Produccion_PJ!$K648,Resultados_Dic3!$D$3:$D$99980,Produccion_PJ!$K$632,Resultados_Dic3!$E$3:$E$99980,Produccion_PJ!$J648,Resultados_Dic3!$A$3:$A$99980,Produccion_PJ!$H648)</f>
        <v>0</v>
      </c>
      <c r="AF648" s="21">
        <f>+SUMIFS(Resultados_Dic3!AB$3:AB$99980,Resultados_Dic3!$F$3:$F$99980,Produccion_PJ!$K648,Resultados_Dic3!$D$3:$D$99980,Produccion_PJ!$K$632,Resultados_Dic3!$E$3:$E$99980,Produccion_PJ!$J648,Resultados_Dic3!$A$3:$A$99980,Produccion_PJ!$H648)</f>
        <v>0</v>
      </c>
      <c r="AG648" s="21">
        <f>+SUMIFS(Resultados_Dic3!AC$3:AC$99980,Resultados_Dic3!$F$3:$F$99980,Produccion_PJ!$K648,Resultados_Dic3!$D$3:$D$99980,Produccion_PJ!$K$632,Resultados_Dic3!$E$3:$E$99980,Produccion_PJ!$J648,Resultados_Dic3!$A$3:$A$99980,Produccion_PJ!$H648)</f>
        <v>0</v>
      </c>
      <c r="AH648" s="21">
        <f>+SUMIFS(Resultados_Dic3!AD$3:AD$99980,Resultados_Dic3!$F$3:$F$99980,Produccion_PJ!$K648,Resultados_Dic3!$D$3:$D$99980,Produccion_PJ!$K$632,Resultados_Dic3!$E$3:$E$99980,Produccion_PJ!$J648,Resultados_Dic3!$A$3:$A$99980,Produccion_PJ!$H648)</f>
        <v>0</v>
      </c>
      <c r="AI648" s="21">
        <f>+SUMIFS(Resultados_Dic3!AE$3:AE$99980,Resultados_Dic3!$F$3:$F$99980,Produccion_PJ!$K648,Resultados_Dic3!$D$3:$D$99980,Produccion_PJ!$K$632,Resultados_Dic3!$E$3:$E$99980,Produccion_PJ!$J648,Resultados_Dic3!$A$3:$A$99980,Produccion_PJ!$H648)</f>
        <v>0</v>
      </c>
      <c r="AJ648" s="21">
        <f>+SUMIFS(Resultados_Dic3!AF$3:AF$99980,Resultados_Dic3!$F$3:$F$99980,Produccion_PJ!$K648,Resultados_Dic3!$D$3:$D$99980,Produccion_PJ!$K$632,Resultados_Dic3!$E$3:$E$99980,Produccion_PJ!$J648,Resultados_Dic3!$A$3:$A$99980,Produccion_PJ!$H648)</f>
        <v>0</v>
      </c>
      <c r="AK648" s="21">
        <f>+SUMIFS(Resultados_Dic3!AG$3:AG$99980,Resultados_Dic3!$F$3:$F$99980,Produccion_PJ!$K648,Resultados_Dic3!$D$3:$D$99980,Produccion_PJ!$K$632,Resultados_Dic3!$E$3:$E$99980,Produccion_PJ!$J648,Resultados_Dic3!$A$3:$A$99980,Produccion_PJ!$H648)</f>
        <v>0</v>
      </c>
      <c r="AL648" s="21">
        <f>+SUMIFS(Resultados_Dic3!AH$3:AH$99980,Resultados_Dic3!$F$3:$F$99980,Produccion_PJ!$K648,Resultados_Dic3!$D$3:$D$99980,Produccion_PJ!$K$632,Resultados_Dic3!$E$3:$E$99980,Produccion_PJ!$J648,Resultados_Dic3!$A$3:$A$99980,Produccion_PJ!$H648)</f>
        <v>0</v>
      </c>
      <c r="AM648" s="21">
        <f>+SUMIFS(Resultados_Dic3!AI$3:AI$99980,Resultados_Dic3!$F$3:$F$99980,Produccion_PJ!$K648,Resultados_Dic3!$D$3:$D$99980,Produccion_PJ!$K$632,Resultados_Dic3!$E$3:$E$99980,Produccion_PJ!$J648,Resultados_Dic3!$A$3:$A$99980,Produccion_PJ!$H648)</f>
        <v>0</v>
      </c>
      <c r="AN648" s="21">
        <f>+SUMIFS(Resultados_Dic3!AJ$3:AJ$99980,Resultados_Dic3!$F$3:$F$99980,Produccion_PJ!$K648,Resultados_Dic3!$D$3:$D$99980,Produccion_PJ!$K$632,Resultados_Dic3!$E$3:$E$99980,Produccion_PJ!$J648,Resultados_Dic3!$A$3:$A$99980,Produccion_PJ!$H648)</f>
        <v>0</v>
      </c>
      <c r="AO648" s="21">
        <f>+SUMIFS(Resultados_Dic3!AK$3:AK$99980,Resultados_Dic3!$F$3:$F$99980,Produccion_PJ!$K648,Resultados_Dic3!$D$3:$D$99980,Produccion_PJ!$K$632,Resultados_Dic3!$E$3:$E$99980,Produccion_PJ!$J648,Resultados_Dic3!$A$3:$A$99980,Produccion_PJ!$H648)</f>
        <v>0</v>
      </c>
      <c r="AP648" s="21">
        <f>+SUMIFS(Resultados_Dic3!AL$3:AL$99980,Resultados_Dic3!$F$3:$F$99980,Produccion_PJ!$K648,Resultados_Dic3!$D$3:$D$99980,Produccion_PJ!$K$632,Resultados_Dic3!$E$3:$E$99980,Produccion_PJ!$J648,Resultados_Dic3!$A$3:$A$99980,Produccion_PJ!$H648)</f>
        <v>0</v>
      </c>
      <c r="AQ648" s="21">
        <f>+SUMIFS(Resultados_Dic3!AM$3:AM$99980,Resultados_Dic3!$F$3:$F$99980,Produccion_PJ!$K648,Resultados_Dic3!$D$3:$D$99980,Produccion_PJ!$K$632,Resultados_Dic3!$E$3:$E$99980,Produccion_PJ!$J648,Resultados_Dic3!$A$3:$A$99980,Produccion_PJ!$H648)</f>
        <v>0</v>
      </c>
    </row>
    <row r="649" spans="1:47" x14ac:dyDescent="0.25">
      <c r="H649" s="17" t="str">
        <f t="shared" ref="H649:H654" si="1228">+$H$1</f>
        <v>DIC5</v>
      </c>
      <c r="J649" s="24" t="s">
        <v>149</v>
      </c>
      <c r="K649" s="108" t="s">
        <v>273</v>
      </c>
      <c r="L649" s="21">
        <f>+SUMIFS(Resultados_Dic3!H$3:H$99980,Resultados_Dic3!$F$3:$F$99980,Produccion_PJ!$K649,Resultados_Dic3!$D$3:$D$99980,Produccion_PJ!$K$632,Resultados_Dic3!$E$3:$E$99980,Produccion_PJ!$J649,Resultados_Dic3!$A$3:$A$99980,Produccion_PJ!$H649)</f>
        <v>327.31707182686102</v>
      </c>
      <c r="M649" s="21">
        <f>+SUMIFS(Resultados_Dic3!I$3:I$99980,Resultados_Dic3!$F$3:$F$99980,Produccion_PJ!$K649,Resultados_Dic3!$D$3:$D$99980,Produccion_PJ!$K$632,Resultados_Dic3!$E$3:$E$99980,Produccion_PJ!$J649,Resultados_Dic3!$A$3:$A$99980,Produccion_PJ!$H649)</f>
        <v>316.42164833101498</v>
      </c>
      <c r="N649" s="21">
        <f>+SUMIFS(Resultados_Dic3!J$3:J$99980,Resultados_Dic3!$F$3:$F$99980,Produccion_PJ!$K649,Resultados_Dic3!$D$3:$D$99980,Produccion_PJ!$K$632,Resultados_Dic3!$E$3:$E$99980,Produccion_PJ!$J649,Resultados_Dic3!$A$3:$A$99980,Produccion_PJ!$H649)</f>
        <v>284.58661414259598</v>
      </c>
      <c r="O649" s="21">
        <f>+SUMIFS(Resultados_Dic3!K$3:K$99980,Resultados_Dic3!$F$3:$F$99980,Produccion_PJ!$K649,Resultados_Dic3!$D$3:$D$99980,Produccion_PJ!$K$632,Resultados_Dic3!$E$3:$E$99980,Produccion_PJ!$J649,Resultados_Dic3!$A$3:$A$99980,Produccion_PJ!$H649)</f>
        <v>282.13989442773499</v>
      </c>
      <c r="P649" s="21">
        <f>+SUMIFS(Resultados_Dic3!L$3:L$99980,Resultados_Dic3!$F$3:$F$99980,Produccion_PJ!$K649,Resultados_Dic3!$D$3:$D$99980,Produccion_PJ!$K$632,Resultados_Dic3!$E$3:$E$99980,Produccion_PJ!$J649,Resultados_Dic3!$A$3:$A$99980,Produccion_PJ!$H649)</f>
        <v>155.25582536313399</v>
      </c>
      <c r="Q649" s="21">
        <f>+SUMIFS(Resultados_Dic3!M$3:M$99980,Resultados_Dic3!$F$3:$F$99980,Produccion_PJ!$K649,Resultados_Dic3!$D$3:$D$99980,Produccion_PJ!$K$632,Resultados_Dic3!$E$3:$E$99980,Produccion_PJ!$J649,Resultados_Dic3!$A$3:$A$99980,Produccion_PJ!$H649)</f>
        <v>155.25582536313399</v>
      </c>
      <c r="R649" s="21">
        <f>+SUMIFS(Resultados_Dic3!N$3:N$99980,Resultados_Dic3!$F$3:$F$99980,Produccion_PJ!$K649,Resultados_Dic3!$D$3:$D$99980,Produccion_PJ!$K$632,Resultados_Dic3!$E$3:$E$99980,Produccion_PJ!$J649,Resultados_Dic3!$A$3:$A$99980,Produccion_PJ!$H649)</f>
        <v>155.25582536313399</v>
      </c>
      <c r="S649" s="21">
        <f>+SUMIFS(Resultados_Dic3!O$3:O$99980,Resultados_Dic3!$F$3:$F$99980,Produccion_PJ!$K649,Resultados_Dic3!$D$3:$D$99980,Produccion_PJ!$K$632,Resultados_Dic3!$E$3:$E$99980,Produccion_PJ!$J649,Resultados_Dic3!$A$3:$A$99980,Produccion_PJ!$H649)</f>
        <v>155.25582536313399</v>
      </c>
      <c r="T649" s="21">
        <f>+SUMIFS(Resultados_Dic3!P$3:P$99980,Resultados_Dic3!$F$3:$F$99980,Produccion_PJ!$K649,Resultados_Dic3!$D$3:$D$99980,Produccion_PJ!$K$632,Resultados_Dic3!$E$3:$E$99980,Produccion_PJ!$J649,Resultados_Dic3!$A$3:$A$99980,Produccion_PJ!$H649)</f>
        <v>48.539359618703401</v>
      </c>
      <c r="U649" s="21">
        <f>+SUMIFS(Resultados_Dic3!Q$3:Q$99980,Resultados_Dic3!$F$3:$F$99980,Produccion_PJ!$K649,Resultados_Dic3!$D$3:$D$99980,Produccion_PJ!$K$632,Resultados_Dic3!$E$3:$E$99980,Produccion_PJ!$J649,Resultados_Dic3!$A$3:$A$99980,Produccion_PJ!$H649)</f>
        <v>16.586420520615299</v>
      </c>
      <c r="V649" s="21">
        <f>+SUMIFS(Resultados_Dic3!R$3:R$99980,Resultados_Dic3!$F$3:$F$99980,Produccion_PJ!$K649,Resultados_Dic3!$D$3:$D$99980,Produccion_PJ!$K$632,Resultados_Dic3!$E$3:$E$99980,Produccion_PJ!$J649,Resultados_Dic3!$A$3:$A$99980,Produccion_PJ!$H649)</f>
        <v>8.3057887085738606</v>
      </c>
      <c r="W649" s="21">
        <f>+SUMIFS(Resultados_Dic3!S$3:S$99980,Resultados_Dic3!$F$3:$F$99980,Produccion_PJ!$K649,Resultados_Dic3!$D$3:$D$99980,Produccion_PJ!$K$632,Resultados_Dic3!$E$3:$E$99980,Produccion_PJ!$J649,Resultados_Dic3!$A$3:$A$99980,Produccion_PJ!$H649)</f>
        <v>0</v>
      </c>
      <c r="X649" s="21">
        <f>+SUMIFS(Resultados_Dic3!T$3:T$99980,Resultados_Dic3!$F$3:$F$99980,Produccion_PJ!$K649,Resultados_Dic3!$D$3:$D$99980,Produccion_PJ!$K$632,Resultados_Dic3!$E$3:$E$99980,Produccion_PJ!$J649,Resultados_Dic3!$A$3:$A$99980,Produccion_PJ!$H649)</f>
        <v>0</v>
      </c>
      <c r="Y649" s="21">
        <f>+SUMIFS(Resultados_Dic3!U$3:U$99980,Resultados_Dic3!$F$3:$F$99980,Produccion_PJ!$K649,Resultados_Dic3!$D$3:$D$99980,Produccion_PJ!$K$632,Resultados_Dic3!$E$3:$E$99980,Produccion_PJ!$J649,Resultados_Dic3!$A$3:$A$99980,Produccion_PJ!$H649)</f>
        <v>0</v>
      </c>
      <c r="Z649" s="21">
        <f>+SUMIFS(Resultados_Dic3!V$3:V$99980,Resultados_Dic3!$F$3:$F$99980,Produccion_PJ!$K649,Resultados_Dic3!$D$3:$D$99980,Produccion_PJ!$K$632,Resultados_Dic3!$E$3:$E$99980,Produccion_PJ!$J649,Resultados_Dic3!$A$3:$A$99980,Produccion_PJ!$H649)</f>
        <v>0</v>
      </c>
      <c r="AA649" s="21">
        <f>+SUMIFS(Resultados_Dic3!W$3:W$99980,Resultados_Dic3!$F$3:$F$99980,Produccion_PJ!$K649,Resultados_Dic3!$D$3:$D$99980,Produccion_PJ!$K$632,Resultados_Dic3!$E$3:$E$99980,Produccion_PJ!$J649,Resultados_Dic3!$A$3:$A$99980,Produccion_PJ!$H649)</f>
        <v>0</v>
      </c>
      <c r="AB649" s="21">
        <f>+SUMIFS(Resultados_Dic3!X$3:X$99980,Resultados_Dic3!$F$3:$F$99980,Produccion_PJ!$K649,Resultados_Dic3!$D$3:$D$99980,Produccion_PJ!$K$632,Resultados_Dic3!$E$3:$E$99980,Produccion_PJ!$J649,Resultados_Dic3!$A$3:$A$99980,Produccion_PJ!$H649)</f>
        <v>0</v>
      </c>
      <c r="AC649" s="21">
        <f>+SUMIFS(Resultados_Dic3!Y$3:Y$99980,Resultados_Dic3!$F$3:$F$99980,Produccion_PJ!$K649,Resultados_Dic3!$D$3:$D$99980,Produccion_PJ!$K$632,Resultados_Dic3!$E$3:$E$99980,Produccion_PJ!$J649,Resultados_Dic3!$A$3:$A$99980,Produccion_PJ!$H649)</f>
        <v>0</v>
      </c>
      <c r="AD649" s="21">
        <f>+SUMIFS(Resultados_Dic3!Z$3:Z$99980,Resultados_Dic3!$F$3:$F$99980,Produccion_PJ!$K649,Resultados_Dic3!$D$3:$D$99980,Produccion_PJ!$K$632,Resultados_Dic3!$E$3:$E$99980,Produccion_PJ!$J649,Resultados_Dic3!$A$3:$A$99980,Produccion_PJ!$H649)</f>
        <v>0</v>
      </c>
      <c r="AE649" s="21">
        <f>+SUMIFS(Resultados_Dic3!AA$3:AA$99980,Resultados_Dic3!$F$3:$F$99980,Produccion_PJ!$K649,Resultados_Dic3!$D$3:$D$99980,Produccion_PJ!$K$632,Resultados_Dic3!$E$3:$E$99980,Produccion_PJ!$J649,Resultados_Dic3!$A$3:$A$99980,Produccion_PJ!$H649)</f>
        <v>0</v>
      </c>
      <c r="AF649" s="21">
        <f>+SUMIFS(Resultados_Dic3!AB$3:AB$99980,Resultados_Dic3!$F$3:$F$99980,Produccion_PJ!$K649,Resultados_Dic3!$D$3:$D$99980,Produccion_PJ!$K$632,Resultados_Dic3!$E$3:$E$99980,Produccion_PJ!$J649,Resultados_Dic3!$A$3:$A$99980,Produccion_PJ!$H649)</f>
        <v>0</v>
      </c>
      <c r="AG649" s="21">
        <f>+SUMIFS(Resultados_Dic3!AC$3:AC$99980,Resultados_Dic3!$F$3:$F$99980,Produccion_PJ!$K649,Resultados_Dic3!$D$3:$D$99980,Produccion_PJ!$K$632,Resultados_Dic3!$E$3:$E$99980,Produccion_PJ!$J649,Resultados_Dic3!$A$3:$A$99980,Produccion_PJ!$H649)</f>
        <v>0</v>
      </c>
      <c r="AH649" s="21">
        <f>+SUMIFS(Resultados_Dic3!AD$3:AD$99980,Resultados_Dic3!$F$3:$F$99980,Produccion_PJ!$K649,Resultados_Dic3!$D$3:$D$99980,Produccion_PJ!$K$632,Resultados_Dic3!$E$3:$E$99980,Produccion_PJ!$J649,Resultados_Dic3!$A$3:$A$99980,Produccion_PJ!$H649)</f>
        <v>0</v>
      </c>
      <c r="AI649" s="21">
        <f>+SUMIFS(Resultados_Dic3!AE$3:AE$99980,Resultados_Dic3!$F$3:$F$99980,Produccion_PJ!$K649,Resultados_Dic3!$D$3:$D$99980,Produccion_PJ!$K$632,Resultados_Dic3!$E$3:$E$99980,Produccion_PJ!$J649,Resultados_Dic3!$A$3:$A$99980,Produccion_PJ!$H649)</f>
        <v>0</v>
      </c>
      <c r="AJ649" s="21">
        <f>+SUMIFS(Resultados_Dic3!AF$3:AF$99980,Resultados_Dic3!$F$3:$F$99980,Produccion_PJ!$K649,Resultados_Dic3!$D$3:$D$99980,Produccion_PJ!$K$632,Resultados_Dic3!$E$3:$E$99980,Produccion_PJ!$J649,Resultados_Dic3!$A$3:$A$99980,Produccion_PJ!$H649)</f>
        <v>0</v>
      </c>
      <c r="AK649" s="21">
        <f>+SUMIFS(Resultados_Dic3!AG$3:AG$99980,Resultados_Dic3!$F$3:$F$99980,Produccion_PJ!$K649,Resultados_Dic3!$D$3:$D$99980,Produccion_PJ!$K$632,Resultados_Dic3!$E$3:$E$99980,Produccion_PJ!$J649,Resultados_Dic3!$A$3:$A$99980,Produccion_PJ!$H649)</f>
        <v>0</v>
      </c>
      <c r="AL649" s="21">
        <f>+SUMIFS(Resultados_Dic3!AH$3:AH$99980,Resultados_Dic3!$F$3:$F$99980,Produccion_PJ!$K649,Resultados_Dic3!$D$3:$D$99980,Produccion_PJ!$K$632,Resultados_Dic3!$E$3:$E$99980,Produccion_PJ!$J649,Resultados_Dic3!$A$3:$A$99980,Produccion_PJ!$H649)</f>
        <v>0</v>
      </c>
      <c r="AM649" s="21">
        <f>+SUMIFS(Resultados_Dic3!AI$3:AI$99980,Resultados_Dic3!$F$3:$F$99980,Produccion_PJ!$K649,Resultados_Dic3!$D$3:$D$99980,Produccion_PJ!$K$632,Resultados_Dic3!$E$3:$E$99980,Produccion_PJ!$J649,Resultados_Dic3!$A$3:$A$99980,Produccion_PJ!$H649)</f>
        <v>0</v>
      </c>
      <c r="AN649" s="21">
        <f>+SUMIFS(Resultados_Dic3!AJ$3:AJ$99980,Resultados_Dic3!$F$3:$F$99980,Produccion_PJ!$K649,Resultados_Dic3!$D$3:$D$99980,Produccion_PJ!$K$632,Resultados_Dic3!$E$3:$E$99980,Produccion_PJ!$J649,Resultados_Dic3!$A$3:$A$99980,Produccion_PJ!$H649)</f>
        <v>0</v>
      </c>
      <c r="AO649" s="21">
        <f>+SUMIFS(Resultados_Dic3!AK$3:AK$99980,Resultados_Dic3!$F$3:$F$99980,Produccion_PJ!$K649,Resultados_Dic3!$D$3:$D$99980,Produccion_PJ!$K$632,Resultados_Dic3!$E$3:$E$99980,Produccion_PJ!$J649,Resultados_Dic3!$A$3:$A$99980,Produccion_PJ!$H649)</f>
        <v>0</v>
      </c>
      <c r="AP649" s="21">
        <f>+SUMIFS(Resultados_Dic3!AL$3:AL$99980,Resultados_Dic3!$F$3:$F$99980,Produccion_PJ!$K649,Resultados_Dic3!$D$3:$D$99980,Produccion_PJ!$K$632,Resultados_Dic3!$E$3:$E$99980,Produccion_PJ!$J649,Resultados_Dic3!$A$3:$A$99980,Produccion_PJ!$H649)</f>
        <v>0</v>
      </c>
      <c r="AQ649" s="21">
        <f>+SUMIFS(Resultados_Dic3!AM$3:AM$99980,Resultados_Dic3!$F$3:$F$99980,Produccion_PJ!$K649,Resultados_Dic3!$D$3:$D$99980,Produccion_PJ!$K$632,Resultados_Dic3!$E$3:$E$99980,Produccion_PJ!$J649,Resultados_Dic3!$A$3:$A$99980,Produccion_PJ!$H649)</f>
        <v>0</v>
      </c>
    </row>
    <row r="650" spans="1:47" x14ac:dyDescent="0.25">
      <c r="H650" s="17" t="str">
        <f t="shared" si="1228"/>
        <v>DIC5</v>
      </c>
      <c r="J650" s="24" t="s">
        <v>151</v>
      </c>
      <c r="K650" s="108" t="s">
        <v>274</v>
      </c>
      <c r="L650" s="21">
        <f>+SUMIFS(Resultados_Dic3!H$3:H$99980,Resultados_Dic3!$F$3:$F$99980,Produccion_PJ!$K650,Resultados_Dic3!$D$3:$D$99980,Produccion_PJ!$K$632,Resultados_Dic3!$E$3:$E$99980,Produccion_PJ!$J650,Resultados_Dic3!$A$3:$A$99980,Produccion_PJ!$H650)</f>
        <v>363.35225542234201</v>
      </c>
      <c r="M650" s="21">
        <f>+SUMIFS(Resultados_Dic3!I$3:I$99980,Resultados_Dic3!$F$3:$F$99980,Produccion_PJ!$K650,Resultados_Dic3!$D$3:$D$99980,Produccion_PJ!$K$632,Resultados_Dic3!$E$3:$E$99980,Produccion_PJ!$J650,Resultados_Dic3!$A$3:$A$99980,Produccion_PJ!$H650)</f>
        <v>343.93112551530101</v>
      </c>
      <c r="N650" s="21">
        <f>+SUMIFS(Resultados_Dic3!J$3:J$99980,Resultados_Dic3!$F$3:$F$99980,Produccion_PJ!$K650,Resultados_Dic3!$D$3:$D$99980,Produccion_PJ!$K$632,Resultados_Dic3!$E$3:$E$99980,Produccion_PJ!$J650,Resultados_Dic3!$A$3:$A$99980,Produccion_PJ!$H650)</f>
        <v>327.21366838476098</v>
      </c>
      <c r="O650" s="21">
        <f>+SUMIFS(Resultados_Dic3!K$3:K$99980,Resultados_Dic3!$F$3:$F$99980,Produccion_PJ!$K650,Resultados_Dic3!$D$3:$D$99980,Produccion_PJ!$K$632,Resultados_Dic3!$E$3:$E$99980,Produccion_PJ!$J650,Resultados_Dic3!$A$3:$A$99980,Produccion_PJ!$H650)</f>
        <v>310.49621125421999</v>
      </c>
      <c r="P650" s="21">
        <f>+SUMIFS(Resultados_Dic3!L$3:L$99980,Resultados_Dic3!$F$3:$F$99980,Produccion_PJ!$K650,Resultados_Dic3!$D$3:$D$99980,Produccion_PJ!$K$632,Resultados_Dic3!$E$3:$E$99980,Produccion_PJ!$J650,Resultados_Dic3!$A$3:$A$99980,Produccion_PJ!$H650)</f>
        <v>293.77875412368002</v>
      </c>
      <c r="Q650" s="21">
        <f>+SUMIFS(Resultados_Dic3!M$3:M$99980,Resultados_Dic3!$F$3:$F$99980,Produccion_PJ!$K650,Resultados_Dic3!$D$3:$D$99980,Produccion_PJ!$K$632,Resultados_Dic3!$E$3:$E$99980,Produccion_PJ!$J650,Resultados_Dic3!$A$3:$A$99980,Produccion_PJ!$H650)</f>
        <v>270.49555540076199</v>
      </c>
      <c r="R650" s="21">
        <f>+SUMIFS(Resultados_Dic3!N$3:N$99980,Resultados_Dic3!$F$3:$F$99980,Produccion_PJ!$K650,Resultados_Dic3!$D$3:$D$99980,Produccion_PJ!$K$632,Resultados_Dic3!$E$3:$E$99980,Produccion_PJ!$J650,Resultados_Dic3!$A$3:$A$99980,Produccion_PJ!$H650)</f>
        <v>247.21235667784401</v>
      </c>
      <c r="S650" s="21">
        <f>+SUMIFS(Resultados_Dic3!O$3:O$99980,Resultados_Dic3!$F$3:$F$99980,Produccion_PJ!$K650,Resultados_Dic3!$D$3:$D$99980,Produccion_PJ!$K$632,Resultados_Dic3!$E$3:$E$99980,Produccion_PJ!$J650,Resultados_Dic3!$A$3:$A$99980,Produccion_PJ!$H650)</f>
        <v>228.74899209600699</v>
      </c>
      <c r="T650" s="21">
        <f>+SUMIFS(Resultados_Dic3!P$3:P$99980,Resultados_Dic3!$F$3:$F$99980,Produccion_PJ!$K650,Resultados_Dic3!$D$3:$D$99980,Produccion_PJ!$K$632,Resultados_Dic3!$E$3:$E$99980,Produccion_PJ!$J650,Resultados_Dic3!$A$3:$A$99980,Produccion_PJ!$H650)</f>
        <v>210.28562751416999</v>
      </c>
      <c r="U650" s="21">
        <f>+SUMIFS(Resultados_Dic3!Q$3:Q$99980,Resultados_Dic3!$F$3:$F$99980,Produccion_PJ!$K650,Resultados_Dic3!$D$3:$D$99980,Produccion_PJ!$K$632,Resultados_Dic3!$E$3:$E$99980,Produccion_PJ!$J650,Resultados_Dic3!$A$3:$A$99980,Produccion_PJ!$H650)</f>
        <v>191.82226293233199</v>
      </c>
      <c r="V650" s="21">
        <f>+SUMIFS(Resultados_Dic3!R$3:R$99980,Resultados_Dic3!$F$3:$F$99980,Produccion_PJ!$K650,Resultados_Dic3!$D$3:$D$99980,Produccion_PJ!$K$632,Resultados_Dic3!$E$3:$E$99980,Produccion_PJ!$J650,Resultados_Dic3!$A$3:$A$99980,Produccion_PJ!$H650)</f>
        <v>122.770533663965</v>
      </c>
      <c r="W650" s="21">
        <f>+SUMIFS(Resultados_Dic3!S$3:S$99980,Resultados_Dic3!$F$3:$F$99980,Produccion_PJ!$K650,Resultados_Dic3!$D$3:$D$99980,Produccion_PJ!$K$632,Resultados_Dic3!$E$3:$E$99980,Produccion_PJ!$J650,Resultados_Dic3!$A$3:$A$99980,Produccion_PJ!$H650)</f>
        <v>122.770533663965</v>
      </c>
      <c r="X650" s="21">
        <f>+SUMIFS(Resultados_Dic3!T$3:T$99980,Resultados_Dic3!$F$3:$F$99980,Produccion_PJ!$K650,Resultados_Dic3!$D$3:$D$99980,Produccion_PJ!$K$632,Resultados_Dic3!$E$3:$E$99980,Produccion_PJ!$J650,Resultados_Dic3!$A$3:$A$99980,Produccion_PJ!$H650)</f>
        <v>122.770533663965</v>
      </c>
      <c r="Y650" s="21">
        <f>+SUMIFS(Resultados_Dic3!U$3:U$99980,Resultados_Dic3!$F$3:$F$99980,Produccion_PJ!$K650,Resultados_Dic3!$D$3:$D$99980,Produccion_PJ!$K$632,Resultados_Dic3!$E$3:$E$99980,Produccion_PJ!$J650,Resultados_Dic3!$A$3:$A$99980,Produccion_PJ!$H650)</f>
        <v>86.935715870959498</v>
      </c>
      <c r="Z650" s="21">
        <f>+SUMIFS(Resultados_Dic3!V$3:V$99980,Resultados_Dic3!$F$3:$F$99980,Produccion_PJ!$K650,Resultados_Dic3!$D$3:$D$99980,Produccion_PJ!$K$632,Resultados_Dic3!$E$3:$E$99980,Produccion_PJ!$J650,Resultados_Dic3!$A$3:$A$99980,Produccion_PJ!$H650)</f>
        <v>0</v>
      </c>
      <c r="AA650" s="21">
        <f>+SUMIFS(Resultados_Dic3!W$3:W$99980,Resultados_Dic3!$F$3:$F$99980,Produccion_PJ!$K650,Resultados_Dic3!$D$3:$D$99980,Produccion_PJ!$K$632,Resultados_Dic3!$E$3:$E$99980,Produccion_PJ!$J650,Resultados_Dic3!$A$3:$A$99980,Produccion_PJ!$H650)</f>
        <v>0</v>
      </c>
      <c r="AB650" s="21">
        <f>+SUMIFS(Resultados_Dic3!X$3:X$99980,Resultados_Dic3!$F$3:$F$99980,Produccion_PJ!$K650,Resultados_Dic3!$D$3:$D$99980,Produccion_PJ!$K$632,Resultados_Dic3!$E$3:$E$99980,Produccion_PJ!$J650,Resultados_Dic3!$A$3:$A$99980,Produccion_PJ!$H650)</f>
        <v>0</v>
      </c>
      <c r="AC650" s="21">
        <f>+SUMIFS(Resultados_Dic3!Y$3:Y$99980,Resultados_Dic3!$F$3:$F$99980,Produccion_PJ!$K650,Resultados_Dic3!$D$3:$D$99980,Produccion_PJ!$K$632,Resultados_Dic3!$E$3:$E$99980,Produccion_PJ!$J650,Resultados_Dic3!$A$3:$A$99980,Produccion_PJ!$H650)</f>
        <v>0</v>
      </c>
      <c r="AD650" s="21">
        <f>+SUMIFS(Resultados_Dic3!Z$3:Z$99980,Resultados_Dic3!$F$3:$F$99980,Produccion_PJ!$K650,Resultados_Dic3!$D$3:$D$99980,Produccion_PJ!$K$632,Resultados_Dic3!$E$3:$E$99980,Produccion_PJ!$J650,Resultados_Dic3!$A$3:$A$99980,Produccion_PJ!$H650)</f>
        <v>0</v>
      </c>
      <c r="AE650" s="21">
        <f>+SUMIFS(Resultados_Dic3!AA$3:AA$99980,Resultados_Dic3!$F$3:$F$99980,Produccion_PJ!$K650,Resultados_Dic3!$D$3:$D$99980,Produccion_PJ!$K$632,Resultados_Dic3!$E$3:$E$99980,Produccion_PJ!$J650,Resultados_Dic3!$A$3:$A$99980,Produccion_PJ!$H650)</f>
        <v>0</v>
      </c>
      <c r="AF650" s="21">
        <f>+SUMIFS(Resultados_Dic3!AB$3:AB$99980,Resultados_Dic3!$F$3:$F$99980,Produccion_PJ!$K650,Resultados_Dic3!$D$3:$D$99980,Produccion_PJ!$K$632,Resultados_Dic3!$E$3:$E$99980,Produccion_PJ!$J650,Resultados_Dic3!$A$3:$A$99980,Produccion_PJ!$H650)</f>
        <v>0</v>
      </c>
      <c r="AG650" s="21">
        <f>+SUMIFS(Resultados_Dic3!AC$3:AC$99980,Resultados_Dic3!$F$3:$F$99980,Produccion_PJ!$K650,Resultados_Dic3!$D$3:$D$99980,Produccion_PJ!$K$632,Resultados_Dic3!$E$3:$E$99980,Produccion_PJ!$J650,Resultados_Dic3!$A$3:$A$99980,Produccion_PJ!$H650)</f>
        <v>0</v>
      </c>
      <c r="AH650" s="21">
        <f>+SUMIFS(Resultados_Dic3!AD$3:AD$99980,Resultados_Dic3!$F$3:$F$99980,Produccion_PJ!$K650,Resultados_Dic3!$D$3:$D$99980,Produccion_PJ!$K$632,Resultados_Dic3!$E$3:$E$99980,Produccion_PJ!$J650,Resultados_Dic3!$A$3:$A$99980,Produccion_PJ!$H650)</f>
        <v>0</v>
      </c>
      <c r="AI650" s="21">
        <f>+SUMIFS(Resultados_Dic3!AE$3:AE$99980,Resultados_Dic3!$F$3:$F$99980,Produccion_PJ!$K650,Resultados_Dic3!$D$3:$D$99980,Produccion_PJ!$K$632,Resultados_Dic3!$E$3:$E$99980,Produccion_PJ!$J650,Resultados_Dic3!$A$3:$A$99980,Produccion_PJ!$H650)</f>
        <v>0</v>
      </c>
      <c r="AJ650" s="21">
        <f>+SUMIFS(Resultados_Dic3!AF$3:AF$99980,Resultados_Dic3!$F$3:$F$99980,Produccion_PJ!$K650,Resultados_Dic3!$D$3:$D$99980,Produccion_PJ!$K$632,Resultados_Dic3!$E$3:$E$99980,Produccion_PJ!$J650,Resultados_Dic3!$A$3:$A$99980,Produccion_PJ!$H650)</f>
        <v>0</v>
      </c>
      <c r="AK650" s="21">
        <f>+SUMIFS(Resultados_Dic3!AG$3:AG$99980,Resultados_Dic3!$F$3:$F$99980,Produccion_PJ!$K650,Resultados_Dic3!$D$3:$D$99980,Produccion_PJ!$K$632,Resultados_Dic3!$E$3:$E$99980,Produccion_PJ!$J650,Resultados_Dic3!$A$3:$A$99980,Produccion_PJ!$H650)</f>
        <v>0</v>
      </c>
      <c r="AL650" s="21">
        <f>+SUMIFS(Resultados_Dic3!AH$3:AH$99980,Resultados_Dic3!$F$3:$F$99980,Produccion_PJ!$K650,Resultados_Dic3!$D$3:$D$99980,Produccion_PJ!$K$632,Resultados_Dic3!$E$3:$E$99980,Produccion_PJ!$J650,Resultados_Dic3!$A$3:$A$99980,Produccion_PJ!$H650)</f>
        <v>0</v>
      </c>
      <c r="AM650" s="21">
        <f>+SUMIFS(Resultados_Dic3!AI$3:AI$99980,Resultados_Dic3!$F$3:$F$99980,Produccion_PJ!$K650,Resultados_Dic3!$D$3:$D$99980,Produccion_PJ!$K$632,Resultados_Dic3!$E$3:$E$99980,Produccion_PJ!$J650,Resultados_Dic3!$A$3:$A$99980,Produccion_PJ!$H650)</f>
        <v>0</v>
      </c>
      <c r="AN650" s="21">
        <f>+SUMIFS(Resultados_Dic3!AJ$3:AJ$99980,Resultados_Dic3!$F$3:$F$99980,Produccion_PJ!$K650,Resultados_Dic3!$D$3:$D$99980,Produccion_PJ!$K$632,Resultados_Dic3!$E$3:$E$99980,Produccion_PJ!$J650,Resultados_Dic3!$A$3:$A$99980,Produccion_PJ!$H650)</f>
        <v>0</v>
      </c>
      <c r="AO650" s="21">
        <f>+SUMIFS(Resultados_Dic3!AK$3:AK$99980,Resultados_Dic3!$F$3:$F$99980,Produccion_PJ!$K650,Resultados_Dic3!$D$3:$D$99980,Produccion_PJ!$K$632,Resultados_Dic3!$E$3:$E$99980,Produccion_PJ!$J650,Resultados_Dic3!$A$3:$A$99980,Produccion_PJ!$H650)</f>
        <v>0</v>
      </c>
      <c r="AP650" s="21">
        <f>+SUMIFS(Resultados_Dic3!AL$3:AL$99980,Resultados_Dic3!$F$3:$F$99980,Produccion_PJ!$K650,Resultados_Dic3!$D$3:$D$99980,Produccion_PJ!$K$632,Resultados_Dic3!$E$3:$E$99980,Produccion_PJ!$J650,Resultados_Dic3!$A$3:$A$99980,Produccion_PJ!$H650)</f>
        <v>0</v>
      </c>
      <c r="AQ650" s="21">
        <f>+SUMIFS(Resultados_Dic3!AM$3:AM$99980,Resultados_Dic3!$F$3:$F$99980,Produccion_PJ!$K650,Resultados_Dic3!$D$3:$D$99980,Produccion_PJ!$K$632,Resultados_Dic3!$E$3:$E$99980,Produccion_PJ!$J650,Resultados_Dic3!$A$3:$A$99980,Produccion_PJ!$H650)</f>
        <v>0</v>
      </c>
    </row>
    <row r="651" spans="1:47" x14ac:dyDescent="0.25">
      <c r="H651" s="17" t="str">
        <f t="shared" si="1228"/>
        <v>DIC5</v>
      </c>
      <c r="J651" s="24" t="s">
        <v>152</v>
      </c>
      <c r="K651" s="108" t="s">
        <v>275</v>
      </c>
      <c r="L651" s="21">
        <f>+SUMIFS(Resultados_Dic3!H$3:H$99980,Resultados_Dic3!$F$3:$F$99980,Produccion_PJ!$K651,Resultados_Dic3!$D$3:$D$99980,Produccion_PJ!$K$632,Resultados_Dic3!$E$3:$E$99980,Produccion_PJ!$J651,Resultados_Dic3!$A$3:$A$99980,Produccion_PJ!$H651)</f>
        <v>2.81764544993815</v>
      </c>
      <c r="M651" s="21">
        <f>+SUMIFS(Resultados_Dic3!I$3:I$99980,Resultados_Dic3!$F$3:$F$99980,Produccion_PJ!$K651,Resultados_Dic3!$D$3:$D$99980,Produccion_PJ!$K$632,Resultados_Dic3!$E$3:$E$99980,Produccion_PJ!$J651,Resultados_Dic3!$A$3:$A$99980,Produccion_PJ!$H651)</f>
        <v>2.6625725435552599</v>
      </c>
      <c r="N651" s="21">
        <f>+SUMIFS(Resultados_Dic3!J$3:J$99980,Resultados_Dic3!$F$3:$F$99980,Produccion_PJ!$K651,Resultados_Dic3!$D$3:$D$99980,Produccion_PJ!$K$632,Resultados_Dic3!$E$3:$E$99980,Produccion_PJ!$J651,Resultados_Dic3!$A$3:$A$99980,Produccion_PJ!$H651)</f>
        <v>2.54553638779459</v>
      </c>
      <c r="O651" s="21">
        <f>+SUMIFS(Resultados_Dic3!K$3:K$99980,Resultados_Dic3!$F$3:$F$99980,Produccion_PJ!$K651,Resultados_Dic3!$D$3:$D$99980,Produccion_PJ!$K$632,Resultados_Dic3!$E$3:$E$99980,Produccion_PJ!$J651,Resultados_Dic3!$A$3:$A$99980,Produccion_PJ!$H651)</f>
        <v>2.4285002320339202</v>
      </c>
      <c r="P651" s="21">
        <f>+SUMIFS(Resultados_Dic3!L$3:L$99980,Resultados_Dic3!$F$3:$F$99980,Produccion_PJ!$K651,Resultados_Dic3!$D$3:$D$99980,Produccion_PJ!$K$632,Resultados_Dic3!$E$3:$E$99980,Produccion_PJ!$J651,Resultados_Dic3!$A$3:$A$99980,Produccion_PJ!$H651)</f>
        <v>2.3114640762732499</v>
      </c>
      <c r="Q651" s="21">
        <f>+SUMIFS(Resultados_Dic3!M$3:M$99980,Resultados_Dic3!$F$3:$F$99980,Produccion_PJ!$K651,Resultados_Dic3!$D$3:$D$99980,Produccion_PJ!$K$632,Resultados_Dic3!$E$3:$E$99980,Produccion_PJ!$J651,Resultados_Dic3!$A$3:$A$99980,Produccion_PJ!$H651)</f>
        <v>2.1944279205125699</v>
      </c>
      <c r="R651" s="21">
        <f>+SUMIFS(Resultados_Dic3!N$3:N$99980,Resultados_Dic3!$F$3:$F$99980,Produccion_PJ!$K651,Resultados_Dic3!$D$3:$D$99980,Produccion_PJ!$K$632,Resultados_Dic3!$E$3:$E$99980,Produccion_PJ!$J651,Resultados_Dic3!$A$3:$A$99980,Produccion_PJ!$H651)</f>
        <v>2.0773917647519</v>
      </c>
      <c r="S651" s="21">
        <f>+SUMIFS(Resultados_Dic3!O$3:O$99980,Resultados_Dic3!$F$3:$F$99980,Produccion_PJ!$K651,Resultados_Dic3!$D$3:$D$99980,Produccion_PJ!$K$632,Resultados_Dic3!$E$3:$E$99980,Produccion_PJ!$J651,Resultados_Dic3!$A$3:$A$99980,Produccion_PJ!$H651)</f>
        <v>0.23667182114865001</v>
      </c>
      <c r="T651" s="21">
        <f>+SUMIFS(Resultados_Dic3!P$3:P$99980,Resultados_Dic3!$F$3:$F$99980,Produccion_PJ!$K651,Resultados_Dic3!$D$3:$D$99980,Produccion_PJ!$K$632,Resultados_Dic3!$E$3:$E$99980,Produccion_PJ!$J651,Resultados_Dic3!$A$3:$A$99980,Produccion_PJ!$H651)</f>
        <v>0</v>
      </c>
      <c r="U651" s="21">
        <f>+SUMIFS(Resultados_Dic3!Q$3:Q$99980,Resultados_Dic3!$F$3:$F$99980,Produccion_PJ!$K651,Resultados_Dic3!$D$3:$D$99980,Produccion_PJ!$K$632,Resultados_Dic3!$E$3:$E$99980,Produccion_PJ!$J651,Resultados_Dic3!$A$3:$A$99980,Produccion_PJ!$H651)</f>
        <v>0</v>
      </c>
      <c r="V651" s="21">
        <f>+SUMIFS(Resultados_Dic3!R$3:R$99980,Resultados_Dic3!$F$3:$F$99980,Produccion_PJ!$K651,Resultados_Dic3!$D$3:$D$99980,Produccion_PJ!$K$632,Resultados_Dic3!$E$3:$E$99980,Produccion_PJ!$J651,Resultados_Dic3!$A$3:$A$99980,Produccion_PJ!$H651)</f>
        <v>0</v>
      </c>
      <c r="W651" s="21">
        <f>+SUMIFS(Resultados_Dic3!S$3:S$99980,Resultados_Dic3!$F$3:$F$99980,Produccion_PJ!$K651,Resultados_Dic3!$D$3:$D$99980,Produccion_PJ!$K$632,Resultados_Dic3!$E$3:$E$99980,Produccion_PJ!$J651,Resultados_Dic3!$A$3:$A$99980,Produccion_PJ!$H651)</f>
        <v>0</v>
      </c>
      <c r="X651" s="21">
        <f>+SUMIFS(Resultados_Dic3!T$3:T$99980,Resultados_Dic3!$F$3:$F$99980,Produccion_PJ!$K651,Resultados_Dic3!$D$3:$D$99980,Produccion_PJ!$K$632,Resultados_Dic3!$E$3:$E$99980,Produccion_PJ!$J651,Resultados_Dic3!$A$3:$A$99980,Produccion_PJ!$H651)</f>
        <v>0</v>
      </c>
      <c r="Y651" s="21">
        <f>+SUMIFS(Resultados_Dic3!U$3:U$99980,Resultados_Dic3!$F$3:$F$99980,Produccion_PJ!$K651,Resultados_Dic3!$D$3:$D$99980,Produccion_PJ!$K$632,Resultados_Dic3!$E$3:$E$99980,Produccion_PJ!$J651,Resultados_Dic3!$A$3:$A$99980,Produccion_PJ!$H651)</f>
        <v>0</v>
      </c>
      <c r="Z651" s="21">
        <f>+SUMIFS(Resultados_Dic3!V$3:V$99980,Resultados_Dic3!$F$3:$F$99980,Produccion_PJ!$K651,Resultados_Dic3!$D$3:$D$99980,Produccion_PJ!$K$632,Resultados_Dic3!$E$3:$E$99980,Produccion_PJ!$J651,Resultados_Dic3!$A$3:$A$99980,Produccion_PJ!$H651)</f>
        <v>0</v>
      </c>
      <c r="AA651" s="21">
        <f>+SUMIFS(Resultados_Dic3!W$3:W$99980,Resultados_Dic3!$F$3:$F$99980,Produccion_PJ!$K651,Resultados_Dic3!$D$3:$D$99980,Produccion_PJ!$K$632,Resultados_Dic3!$E$3:$E$99980,Produccion_PJ!$J651,Resultados_Dic3!$A$3:$A$99980,Produccion_PJ!$H651)</f>
        <v>0</v>
      </c>
      <c r="AB651" s="21">
        <f>+SUMIFS(Resultados_Dic3!X$3:X$99980,Resultados_Dic3!$F$3:$F$99980,Produccion_PJ!$K651,Resultados_Dic3!$D$3:$D$99980,Produccion_PJ!$K$632,Resultados_Dic3!$E$3:$E$99980,Produccion_PJ!$J651,Resultados_Dic3!$A$3:$A$99980,Produccion_PJ!$H651)</f>
        <v>0</v>
      </c>
      <c r="AC651" s="21">
        <f>+SUMIFS(Resultados_Dic3!Y$3:Y$99980,Resultados_Dic3!$F$3:$F$99980,Produccion_PJ!$K651,Resultados_Dic3!$D$3:$D$99980,Produccion_PJ!$K$632,Resultados_Dic3!$E$3:$E$99980,Produccion_PJ!$J651,Resultados_Dic3!$A$3:$A$99980,Produccion_PJ!$H651)</f>
        <v>0</v>
      </c>
      <c r="AD651" s="21">
        <f>+SUMIFS(Resultados_Dic3!Z$3:Z$99980,Resultados_Dic3!$F$3:$F$99980,Produccion_PJ!$K651,Resultados_Dic3!$D$3:$D$99980,Produccion_PJ!$K$632,Resultados_Dic3!$E$3:$E$99980,Produccion_PJ!$J651,Resultados_Dic3!$A$3:$A$99980,Produccion_PJ!$H651)</f>
        <v>0</v>
      </c>
      <c r="AE651" s="21">
        <f>+SUMIFS(Resultados_Dic3!AA$3:AA$99980,Resultados_Dic3!$F$3:$F$99980,Produccion_PJ!$K651,Resultados_Dic3!$D$3:$D$99980,Produccion_PJ!$K$632,Resultados_Dic3!$E$3:$E$99980,Produccion_PJ!$J651,Resultados_Dic3!$A$3:$A$99980,Produccion_PJ!$H651)</f>
        <v>0</v>
      </c>
      <c r="AF651" s="21">
        <f>+SUMIFS(Resultados_Dic3!AB$3:AB$99980,Resultados_Dic3!$F$3:$F$99980,Produccion_PJ!$K651,Resultados_Dic3!$D$3:$D$99980,Produccion_PJ!$K$632,Resultados_Dic3!$E$3:$E$99980,Produccion_PJ!$J651,Resultados_Dic3!$A$3:$A$99980,Produccion_PJ!$H651)</f>
        <v>0</v>
      </c>
      <c r="AG651" s="21">
        <f>+SUMIFS(Resultados_Dic3!AC$3:AC$99980,Resultados_Dic3!$F$3:$F$99980,Produccion_PJ!$K651,Resultados_Dic3!$D$3:$D$99980,Produccion_PJ!$K$632,Resultados_Dic3!$E$3:$E$99980,Produccion_PJ!$J651,Resultados_Dic3!$A$3:$A$99980,Produccion_PJ!$H651)</f>
        <v>0</v>
      </c>
      <c r="AH651" s="21">
        <f>+SUMIFS(Resultados_Dic3!AD$3:AD$99980,Resultados_Dic3!$F$3:$F$99980,Produccion_PJ!$K651,Resultados_Dic3!$D$3:$D$99980,Produccion_PJ!$K$632,Resultados_Dic3!$E$3:$E$99980,Produccion_PJ!$J651,Resultados_Dic3!$A$3:$A$99980,Produccion_PJ!$H651)</f>
        <v>0</v>
      </c>
      <c r="AI651" s="21">
        <f>+SUMIFS(Resultados_Dic3!AE$3:AE$99980,Resultados_Dic3!$F$3:$F$99980,Produccion_PJ!$K651,Resultados_Dic3!$D$3:$D$99980,Produccion_PJ!$K$632,Resultados_Dic3!$E$3:$E$99980,Produccion_PJ!$J651,Resultados_Dic3!$A$3:$A$99980,Produccion_PJ!$H651)</f>
        <v>0</v>
      </c>
      <c r="AJ651" s="21">
        <f>+SUMIFS(Resultados_Dic3!AF$3:AF$99980,Resultados_Dic3!$F$3:$F$99980,Produccion_PJ!$K651,Resultados_Dic3!$D$3:$D$99980,Produccion_PJ!$K$632,Resultados_Dic3!$E$3:$E$99980,Produccion_PJ!$J651,Resultados_Dic3!$A$3:$A$99980,Produccion_PJ!$H651)</f>
        <v>0</v>
      </c>
      <c r="AK651" s="21">
        <f>+SUMIFS(Resultados_Dic3!AG$3:AG$99980,Resultados_Dic3!$F$3:$F$99980,Produccion_PJ!$K651,Resultados_Dic3!$D$3:$D$99980,Produccion_PJ!$K$632,Resultados_Dic3!$E$3:$E$99980,Produccion_PJ!$J651,Resultados_Dic3!$A$3:$A$99980,Produccion_PJ!$H651)</f>
        <v>0</v>
      </c>
      <c r="AL651" s="21">
        <f>+SUMIFS(Resultados_Dic3!AH$3:AH$99980,Resultados_Dic3!$F$3:$F$99980,Produccion_PJ!$K651,Resultados_Dic3!$D$3:$D$99980,Produccion_PJ!$K$632,Resultados_Dic3!$E$3:$E$99980,Produccion_PJ!$J651,Resultados_Dic3!$A$3:$A$99980,Produccion_PJ!$H651)</f>
        <v>0</v>
      </c>
      <c r="AM651" s="21">
        <f>+SUMIFS(Resultados_Dic3!AI$3:AI$99980,Resultados_Dic3!$F$3:$F$99980,Produccion_PJ!$K651,Resultados_Dic3!$D$3:$D$99980,Produccion_PJ!$K$632,Resultados_Dic3!$E$3:$E$99980,Produccion_PJ!$J651,Resultados_Dic3!$A$3:$A$99980,Produccion_PJ!$H651)</f>
        <v>0</v>
      </c>
      <c r="AN651" s="21">
        <f>+SUMIFS(Resultados_Dic3!AJ$3:AJ$99980,Resultados_Dic3!$F$3:$F$99980,Produccion_PJ!$K651,Resultados_Dic3!$D$3:$D$99980,Produccion_PJ!$K$632,Resultados_Dic3!$E$3:$E$99980,Produccion_PJ!$J651,Resultados_Dic3!$A$3:$A$99980,Produccion_PJ!$H651)</f>
        <v>0</v>
      </c>
      <c r="AO651" s="21">
        <f>+SUMIFS(Resultados_Dic3!AK$3:AK$99980,Resultados_Dic3!$F$3:$F$99980,Produccion_PJ!$K651,Resultados_Dic3!$D$3:$D$99980,Produccion_PJ!$K$632,Resultados_Dic3!$E$3:$E$99980,Produccion_PJ!$J651,Resultados_Dic3!$A$3:$A$99980,Produccion_PJ!$H651)</f>
        <v>0</v>
      </c>
      <c r="AP651" s="21">
        <f>+SUMIFS(Resultados_Dic3!AL$3:AL$99980,Resultados_Dic3!$F$3:$F$99980,Produccion_PJ!$K651,Resultados_Dic3!$D$3:$D$99980,Produccion_PJ!$K$632,Resultados_Dic3!$E$3:$E$99980,Produccion_PJ!$J651,Resultados_Dic3!$A$3:$A$99980,Produccion_PJ!$H651)</f>
        <v>0</v>
      </c>
      <c r="AQ651" s="21">
        <f>+SUMIFS(Resultados_Dic3!AM$3:AM$99980,Resultados_Dic3!$F$3:$F$99980,Produccion_PJ!$K651,Resultados_Dic3!$D$3:$D$99980,Produccion_PJ!$K$632,Resultados_Dic3!$E$3:$E$99980,Produccion_PJ!$J651,Resultados_Dic3!$A$3:$A$99980,Produccion_PJ!$H651)</f>
        <v>0</v>
      </c>
    </row>
    <row r="652" spans="1:47" x14ac:dyDescent="0.25">
      <c r="H652" s="17" t="str">
        <f t="shared" si="1228"/>
        <v>DIC5</v>
      </c>
      <c r="J652" s="24" t="s">
        <v>153</v>
      </c>
      <c r="K652" s="108" t="s">
        <v>276</v>
      </c>
      <c r="L652" s="21">
        <f>+SUMIFS(Resultados_Dic3!H$3:H$99980,Resultados_Dic3!$F$3:$F$99980,Produccion_PJ!$K652,Resultados_Dic3!$D$3:$D$99980,Produccion_PJ!$K$632,Resultados_Dic3!$E$3:$E$99980,Produccion_PJ!$J652,Resultados_Dic3!$A$3:$A$99980,Produccion_PJ!$H652)</f>
        <v>82.722394368899998</v>
      </c>
      <c r="M652" s="21">
        <f>+SUMIFS(Resultados_Dic3!I$3:I$99980,Resultados_Dic3!$F$3:$F$99980,Produccion_PJ!$K652,Resultados_Dic3!$D$3:$D$99980,Produccion_PJ!$K$632,Resultados_Dic3!$E$3:$E$99980,Produccion_PJ!$J652,Resultados_Dic3!$A$3:$A$99980,Produccion_PJ!$H652)</f>
        <v>76.945535605506507</v>
      </c>
      <c r="N652" s="21">
        <f>+SUMIFS(Resultados_Dic3!J$3:J$99980,Resultados_Dic3!$F$3:$F$99980,Produccion_PJ!$K652,Resultados_Dic3!$D$3:$D$99980,Produccion_PJ!$K$632,Resultados_Dic3!$E$3:$E$99980,Produccion_PJ!$J652,Resultados_Dic3!$A$3:$A$99980,Produccion_PJ!$H652)</f>
        <v>70.854549630622799</v>
      </c>
      <c r="O652" s="21">
        <f>+SUMIFS(Resultados_Dic3!K$3:K$99980,Resultados_Dic3!$F$3:$F$99980,Produccion_PJ!$K652,Resultados_Dic3!$D$3:$D$99980,Produccion_PJ!$K$632,Resultados_Dic3!$E$3:$E$99980,Produccion_PJ!$J652,Resultados_Dic3!$A$3:$A$99980,Produccion_PJ!$H652)</f>
        <v>64.763563655739205</v>
      </c>
      <c r="P652" s="21">
        <f>+SUMIFS(Resultados_Dic3!L$3:L$99980,Resultados_Dic3!$F$3:$F$99980,Produccion_PJ!$K652,Resultados_Dic3!$D$3:$D$99980,Produccion_PJ!$K$632,Resultados_Dic3!$E$3:$E$99980,Produccion_PJ!$J652,Resultados_Dic3!$A$3:$A$99980,Produccion_PJ!$H652)</f>
        <v>58.672577680855497</v>
      </c>
      <c r="Q652" s="21">
        <f>+SUMIFS(Resultados_Dic3!M$3:M$99980,Resultados_Dic3!$F$3:$F$99980,Produccion_PJ!$K652,Resultados_Dic3!$D$3:$D$99980,Produccion_PJ!$K$632,Resultados_Dic3!$E$3:$E$99980,Produccion_PJ!$J652,Resultados_Dic3!$A$3:$A$99980,Produccion_PJ!$H652)</f>
        <v>52.143958180135598</v>
      </c>
      <c r="R652" s="21">
        <f>+SUMIFS(Resultados_Dic3!N$3:N$99980,Resultados_Dic3!$F$3:$F$99980,Produccion_PJ!$K652,Resultados_Dic3!$D$3:$D$99980,Produccion_PJ!$K$632,Resultados_Dic3!$E$3:$E$99980,Produccion_PJ!$J652,Resultados_Dic3!$A$3:$A$99980,Produccion_PJ!$H652)</f>
        <v>45.6153386794158</v>
      </c>
      <c r="S652" s="21">
        <f>+SUMIFS(Resultados_Dic3!O$3:O$99980,Resultados_Dic3!$F$3:$F$99980,Produccion_PJ!$K652,Resultados_Dic3!$D$3:$D$99980,Produccion_PJ!$K$632,Resultados_Dic3!$E$3:$E$99980,Produccion_PJ!$J652,Resultados_Dic3!$A$3:$A$99980,Produccion_PJ!$H652)</f>
        <v>41.1060575315907</v>
      </c>
      <c r="T652" s="21">
        <f>+SUMIFS(Resultados_Dic3!P$3:P$99980,Resultados_Dic3!$F$3:$F$99980,Produccion_PJ!$K652,Resultados_Dic3!$D$3:$D$99980,Produccion_PJ!$K$632,Resultados_Dic3!$E$3:$E$99980,Produccion_PJ!$J652,Resultados_Dic3!$A$3:$A$99980,Produccion_PJ!$H652)</f>
        <v>34.043197583033503</v>
      </c>
      <c r="U652" s="21">
        <f>+SUMIFS(Resultados_Dic3!Q$3:Q$99980,Resultados_Dic3!$F$3:$F$99980,Produccion_PJ!$K652,Resultados_Dic3!$D$3:$D$99980,Produccion_PJ!$K$632,Resultados_Dic3!$E$3:$E$99980,Produccion_PJ!$J652,Resultados_Dic3!$A$3:$A$99980,Produccion_PJ!$H652)</f>
        <v>0</v>
      </c>
      <c r="V652" s="21">
        <f>+SUMIFS(Resultados_Dic3!R$3:R$99980,Resultados_Dic3!$F$3:$F$99980,Produccion_PJ!$K652,Resultados_Dic3!$D$3:$D$99980,Produccion_PJ!$K$632,Resultados_Dic3!$E$3:$E$99980,Produccion_PJ!$J652,Resultados_Dic3!$A$3:$A$99980,Produccion_PJ!$H652)</f>
        <v>0</v>
      </c>
      <c r="W652" s="21">
        <f>+SUMIFS(Resultados_Dic3!S$3:S$99980,Resultados_Dic3!$F$3:$F$99980,Produccion_PJ!$K652,Resultados_Dic3!$D$3:$D$99980,Produccion_PJ!$K$632,Resultados_Dic3!$E$3:$E$99980,Produccion_PJ!$J652,Resultados_Dic3!$A$3:$A$99980,Produccion_PJ!$H652)</f>
        <v>0</v>
      </c>
      <c r="X652" s="21">
        <f>+SUMIFS(Resultados_Dic3!T$3:T$99980,Resultados_Dic3!$F$3:$F$99980,Produccion_PJ!$K652,Resultados_Dic3!$D$3:$D$99980,Produccion_PJ!$K$632,Resultados_Dic3!$E$3:$E$99980,Produccion_PJ!$J652,Resultados_Dic3!$A$3:$A$99980,Produccion_PJ!$H652)</f>
        <v>0</v>
      </c>
      <c r="Y652" s="21">
        <f>+SUMIFS(Resultados_Dic3!U$3:U$99980,Resultados_Dic3!$F$3:$F$99980,Produccion_PJ!$K652,Resultados_Dic3!$D$3:$D$99980,Produccion_PJ!$K$632,Resultados_Dic3!$E$3:$E$99980,Produccion_PJ!$J652,Resultados_Dic3!$A$3:$A$99980,Produccion_PJ!$H652)</f>
        <v>0</v>
      </c>
      <c r="Z652" s="21">
        <f>+SUMIFS(Resultados_Dic3!V$3:V$99980,Resultados_Dic3!$F$3:$F$99980,Produccion_PJ!$K652,Resultados_Dic3!$D$3:$D$99980,Produccion_PJ!$K$632,Resultados_Dic3!$E$3:$E$99980,Produccion_PJ!$J652,Resultados_Dic3!$A$3:$A$99980,Produccion_PJ!$H652)</f>
        <v>0</v>
      </c>
      <c r="AA652" s="21">
        <f>+SUMIFS(Resultados_Dic3!W$3:W$99980,Resultados_Dic3!$F$3:$F$99980,Produccion_PJ!$K652,Resultados_Dic3!$D$3:$D$99980,Produccion_PJ!$K$632,Resultados_Dic3!$E$3:$E$99980,Produccion_PJ!$J652,Resultados_Dic3!$A$3:$A$99980,Produccion_PJ!$H652)</f>
        <v>0</v>
      </c>
      <c r="AB652" s="21">
        <f>+SUMIFS(Resultados_Dic3!X$3:X$99980,Resultados_Dic3!$F$3:$F$99980,Produccion_PJ!$K652,Resultados_Dic3!$D$3:$D$99980,Produccion_PJ!$K$632,Resultados_Dic3!$E$3:$E$99980,Produccion_PJ!$J652,Resultados_Dic3!$A$3:$A$99980,Produccion_PJ!$H652)</f>
        <v>0</v>
      </c>
      <c r="AC652" s="21">
        <f>+SUMIFS(Resultados_Dic3!Y$3:Y$99980,Resultados_Dic3!$F$3:$F$99980,Produccion_PJ!$K652,Resultados_Dic3!$D$3:$D$99980,Produccion_PJ!$K$632,Resultados_Dic3!$E$3:$E$99980,Produccion_PJ!$J652,Resultados_Dic3!$A$3:$A$99980,Produccion_PJ!$H652)</f>
        <v>0</v>
      </c>
      <c r="AD652" s="21">
        <f>+SUMIFS(Resultados_Dic3!Z$3:Z$99980,Resultados_Dic3!$F$3:$F$99980,Produccion_PJ!$K652,Resultados_Dic3!$D$3:$D$99980,Produccion_PJ!$K$632,Resultados_Dic3!$E$3:$E$99980,Produccion_PJ!$J652,Resultados_Dic3!$A$3:$A$99980,Produccion_PJ!$H652)</f>
        <v>0</v>
      </c>
      <c r="AE652" s="21">
        <f>+SUMIFS(Resultados_Dic3!AA$3:AA$99980,Resultados_Dic3!$F$3:$F$99980,Produccion_PJ!$K652,Resultados_Dic3!$D$3:$D$99980,Produccion_PJ!$K$632,Resultados_Dic3!$E$3:$E$99980,Produccion_PJ!$J652,Resultados_Dic3!$A$3:$A$99980,Produccion_PJ!$H652)</f>
        <v>0</v>
      </c>
      <c r="AF652" s="21">
        <f>+SUMIFS(Resultados_Dic3!AB$3:AB$99980,Resultados_Dic3!$F$3:$F$99980,Produccion_PJ!$K652,Resultados_Dic3!$D$3:$D$99980,Produccion_PJ!$K$632,Resultados_Dic3!$E$3:$E$99980,Produccion_PJ!$J652,Resultados_Dic3!$A$3:$A$99980,Produccion_PJ!$H652)</f>
        <v>0</v>
      </c>
      <c r="AG652" s="21">
        <f>+SUMIFS(Resultados_Dic3!AC$3:AC$99980,Resultados_Dic3!$F$3:$F$99980,Produccion_PJ!$K652,Resultados_Dic3!$D$3:$D$99980,Produccion_PJ!$K$632,Resultados_Dic3!$E$3:$E$99980,Produccion_PJ!$J652,Resultados_Dic3!$A$3:$A$99980,Produccion_PJ!$H652)</f>
        <v>0</v>
      </c>
      <c r="AH652" s="21">
        <f>+SUMIFS(Resultados_Dic3!AD$3:AD$99980,Resultados_Dic3!$F$3:$F$99980,Produccion_PJ!$K652,Resultados_Dic3!$D$3:$D$99980,Produccion_PJ!$K$632,Resultados_Dic3!$E$3:$E$99980,Produccion_PJ!$J652,Resultados_Dic3!$A$3:$A$99980,Produccion_PJ!$H652)</f>
        <v>0</v>
      </c>
      <c r="AI652" s="21">
        <f>+SUMIFS(Resultados_Dic3!AE$3:AE$99980,Resultados_Dic3!$F$3:$F$99980,Produccion_PJ!$K652,Resultados_Dic3!$D$3:$D$99980,Produccion_PJ!$K$632,Resultados_Dic3!$E$3:$E$99980,Produccion_PJ!$J652,Resultados_Dic3!$A$3:$A$99980,Produccion_PJ!$H652)</f>
        <v>0</v>
      </c>
      <c r="AJ652" s="21">
        <f>+SUMIFS(Resultados_Dic3!AF$3:AF$99980,Resultados_Dic3!$F$3:$F$99980,Produccion_PJ!$K652,Resultados_Dic3!$D$3:$D$99980,Produccion_PJ!$K$632,Resultados_Dic3!$E$3:$E$99980,Produccion_PJ!$J652,Resultados_Dic3!$A$3:$A$99980,Produccion_PJ!$H652)</f>
        <v>0</v>
      </c>
      <c r="AK652" s="21">
        <f>+SUMIFS(Resultados_Dic3!AG$3:AG$99980,Resultados_Dic3!$F$3:$F$99980,Produccion_PJ!$K652,Resultados_Dic3!$D$3:$D$99980,Produccion_PJ!$K$632,Resultados_Dic3!$E$3:$E$99980,Produccion_PJ!$J652,Resultados_Dic3!$A$3:$A$99980,Produccion_PJ!$H652)</f>
        <v>0</v>
      </c>
      <c r="AL652" s="21">
        <f>+SUMIFS(Resultados_Dic3!AH$3:AH$99980,Resultados_Dic3!$F$3:$F$99980,Produccion_PJ!$K652,Resultados_Dic3!$D$3:$D$99980,Produccion_PJ!$K$632,Resultados_Dic3!$E$3:$E$99980,Produccion_PJ!$J652,Resultados_Dic3!$A$3:$A$99980,Produccion_PJ!$H652)</f>
        <v>0</v>
      </c>
      <c r="AM652" s="21">
        <f>+SUMIFS(Resultados_Dic3!AI$3:AI$99980,Resultados_Dic3!$F$3:$F$99980,Produccion_PJ!$K652,Resultados_Dic3!$D$3:$D$99980,Produccion_PJ!$K$632,Resultados_Dic3!$E$3:$E$99980,Produccion_PJ!$J652,Resultados_Dic3!$A$3:$A$99980,Produccion_PJ!$H652)</f>
        <v>0</v>
      </c>
      <c r="AN652" s="21">
        <f>+SUMIFS(Resultados_Dic3!AJ$3:AJ$99980,Resultados_Dic3!$F$3:$F$99980,Produccion_PJ!$K652,Resultados_Dic3!$D$3:$D$99980,Produccion_PJ!$K$632,Resultados_Dic3!$E$3:$E$99980,Produccion_PJ!$J652,Resultados_Dic3!$A$3:$A$99980,Produccion_PJ!$H652)</f>
        <v>0</v>
      </c>
      <c r="AO652" s="21">
        <f>+SUMIFS(Resultados_Dic3!AK$3:AK$99980,Resultados_Dic3!$F$3:$F$99980,Produccion_PJ!$K652,Resultados_Dic3!$D$3:$D$99980,Produccion_PJ!$K$632,Resultados_Dic3!$E$3:$E$99980,Produccion_PJ!$J652,Resultados_Dic3!$A$3:$A$99980,Produccion_PJ!$H652)</f>
        <v>0</v>
      </c>
      <c r="AP652" s="21">
        <f>+SUMIFS(Resultados_Dic3!AL$3:AL$99980,Resultados_Dic3!$F$3:$F$99980,Produccion_PJ!$K652,Resultados_Dic3!$D$3:$D$99980,Produccion_PJ!$K$632,Resultados_Dic3!$E$3:$E$99980,Produccion_PJ!$J652,Resultados_Dic3!$A$3:$A$99980,Produccion_PJ!$H652)</f>
        <v>0</v>
      </c>
      <c r="AQ652" s="21">
        <f>+SUMIFS(Resultados_Dic3!AM$3:AM$99980,Resultados_Dic3!$F$3:$F$99980,Produccion_PJ!$K652,Resultados_Dic3!$D$3:$D$99980,Produccion_PJ!$K$632,Resultados_Dic3!$E$3:$E$99980,Produccion_PJ!$J652,Resultados_Dic3!$A$3:$A$99980,Produccion_PJ!$H652)</f>
        <v>0</v>
      </c>
    </row>
    <row r="653" spans="1:47" x14ac:dyDescent="0.25">
      <c r="H653" s="17" t="str">
        <f t="shared" si="1228"/>
        <v>DIC5</v>
      </c>
      <c r="J653" s="24" t="s">
        <v>154</v>
      </c>
      <c r="K653" s="108" t="s">
        <v>277</v>
      </c>
      <c r="L653" s="21">
        <f>+SUMIFS(Resultados_Dic3!H$3:H$99980,Resultados_Dic3!$F$3:$F$99980,Produccion_PJ!$K653,Resultados_Dic3!$D$3:$D$99980,Produccion_PJ!$K$632,Resultados_Dic3!$E$3:$E$99980,Produccion_PJ!$J653,Resultados_Dic3!$A$3:$A$99980,Produccion_PJ!$H653)</f>
        <v>14.9315892800564</v>
      </c>
      <c r="M653" s="21">
        <f>+SUMIFS(Resultados_Dic3!I$3:I$99980,Resultados_Dic3!$F$3:$F$99980,Produccion_PJ!$K653,Resultados_Dic3!$D$3:$D$99980,Produccion_PJ!$K$632,Resultados_Dic3!$E$3:$E$99980,Produccion_PJ!$J653,Resultados_Dic3!$A$3:$A$99980,Produccion_PJ!$H653)</f>
        <v>13.9175538368454</v>
      </c>
      <c r="N653" s="21">
        <f>+SUMIFS(Resultados_Dic3!J$3:J$99980,Resultados_Dic3!$F$3:$F$99980,Produccion_PJ!$K653,Resultados_Dic3!$D$3:$D$99980,Produccion_PJ!$K$632,Resultados_Dic3!$E$3:$E$99980,Produccion_PJ!$J653,Resultados_Dic3!$A$3:$A$99980,Produccion_PJ!$H653)</f>
        <v>13.2773122444018</v>
      </c>
      <c r="O653" s="21">
        <f>+SUMIFS(Resultados_Dic3!K$3:K$99980,Resultados_Dic3!$F$3:$F$99980,Produccion_PJ!$K653,Resultados_Dic3!$D$3:$D$99980,Produccion_PJ!$K$632,Resultados_Dic3!$E$3:$E$99980,Produccion_PJ!$J653,Resultados_Dic3!$A$3:$A$99980,Produccion_PJ!$H653)</f>
        <v>12.637070651958201</v>
      </c>
      <c r="P653" s="21">
        <f>+SUMIFS(Resultados_Dic3!L$3:L$99980,Resultados_Dic3!$F$3:$F$99980,Produccion_PJ!$K653,Resultados_Dic3!$D$3:$D$99980,Produccion_PJ!$K$632,Resultados_Dic3!$E$3:$E$99980,Produccion_PJ!$J653,Resultados_Dic3!$A$3:$A$99980,Produccion_PJ!$H653)</f>
        <v>11.996829059514599</v>
      </c>
      <c r="Q653" s="21">
        <f>+SUMIFS(Resultados_Dic3!M$3:M$99980,Resultados_Dic3!$F$3:$F$99980,Produccion_PJ!$K653,Resultados_Dic3!$D$3:$D$99980,Produccion_PJ!$K$632,Resultados_Dic3!$E$3:$E$99980,Produccion_PJ!$J653,Resultados_Dic3!$A$3:$A$99980,Produccion_PJ!$H653)</f>
        <v>11.067092581492</v>
      </c>
      <c r="R653" s="21">
        <f>+SUMIFS(Resultados_Dic3!N$3:N$99980,Resultados_Dic3!$F$3:$F$99980,Produccion_PJ!$K653,Resultados_Dic3!$D$3:$D$99980,Produccion_PJ!$K$632,Resultados_Dic3!$E$3:$E$99980,Produccion_PJ!$J653,Resultados_Dic3!$A$3:$A$99980,Produccion_PJ!$H653)</f>
        <v>10.137356103469299</v>
      </c>
      <c r="S653" s="21">
        <f>+SUMIFS(Resultados_Dic3!O$3:O$99980,Resultados_Dic3!$F$3:$F$99980,Produccion_PJ!$K653,Resultados_Dic3!$D$3:$D$99980,Produccion_PJ!$K$632,Resultados_Dic3!$E$3:$E$99980,Produccion_PJ!$J653,Resultados_Dic3!$A$3:$A$99980,Produccion_PJ!$H653)</f>
        <v>9.3631169887955004</v>
      </c>
      <c r="T653" s="21">
        <f>+SUMIFS(Resultados_Dic3!P$3:P$99980,Resultados_Dic3!$F$3:$F$99980,Produccion_PJ!$K653,Resultados_Dic3!$D$3:$D$99980,Produccion_PJ!$K$632,Resultados_Dic3!$E$3:$E$99980,Produccion_PJ!$J653,Resultados_Dic3!$A$3:$A$99980,Produccion_PJ!$H653)</f>
        <v>8.5888778741216498</v>
      </c>
      <c r="U653" s="21">
        <f>+SUMIFS(Resultados_Dic3!Q$3:Q$99980,Resultados_Dic3!$F$3:$F$99980,Produccion_PJ!$K653,Resultados_Dic3!$D$3:$D$99980,Produccion_PJ!$K$632,Resultados_Dic3!$E$3:$E$99980,Produccion_PJ!$J653,Resultados_Dic3!$A$3:$A$99980,Produccion_PJ!$H653)</f>
        <v>7.8505177727466702</v>
      </c>
      <c r="V653" s="21">
        <f>+SUMIFS(Resultados_Dic3!R$3:R$99980,Resultados_Dic3!$F$3:$F$99980,Produccion_PJ!$K653,Resultados_Dic3!$D$3:$D$99980,Produccion_PJ!$K$632,Resultados_Dic3!$E$3:$E$99980,Produccion_PJ!$J653,Resultados_Dic3!$A$3:$A$99980,Produccion_PJ!$H653)</f>
        <v>7.1121576713716799</v>
      </c>
      <c r="W653" s="21">
        <f>+SUMIFS(Resultados_Dic3!S$3:S$99980,Resultados_Dic3!$F$3:$F$99980,Produccion_PJ!$K653,Resultados_Dic3!$D$3:$D$99980,Produccion_PJ!$K$632,Resultados_Dic3!$E$3:$E$99980,Produccion_PJ!$J653,Resultados_Dic3!$A$3:$A$99980,Produccion_PJ!$H653)</f>
        <v>6.3737975699967002</v>
      </c>
      <c r="X653" s="21">
        <f>+SUMIFS(Resultados_Dic3!T$3:T$99980,Resultados_Dic3!$F$3:$F$99980,Produccion_PJ!$K653,Resultados_Dic3!$D$3:$D$99980,Produccion_PJ!$K$632,Resultados_Dic3!$E$3:$E$99980,Produccion_PJ!$J653,Resultados_Dic3!$A$3:$A$99980,Produccion_PJ!$H653)</f>
        <v>5.9916730787303498</v>
      </c>
      <c r="Y653" s="21">
        <f>+SUMIFS(Resultados_Dic3!U$3:U$99980,Resultados_Dic3!$F$3:$F$99980,Produccion_PJ!$K653,Resultados_Dic3!$D$3:$D$99980,Produccion_PJ!$K$632,Resultados_Dic3!$E$3:$E$99980,Produccion_PJ!$J653,Resultados_Dic3!$A$3:$A$99980,Produccion_PJ!$H653)</f>
        <v>5.6095485874640003</v>
      </c>
      <c r="Z653" s="21">
        <f>+SUMIFS(Resultados_Dic3!V$3:V$99980,Resultados_Dic3!$F$3:$F$99980,Produccion_PJ!$K653,Resultados_Dic3!$D$3:$D$99980,Produccion_PJ!$K$632,Resultados_Dic3!$E$3:$E$99980,Produccion_PJ!$J653,Resultados_Dic3!$A$3:$A$99980,Produccion_PJ!$H653)</f>
        <v>1.66563403056264</v>
      </c>
      <c r="AA653" s="21">
        <f>+SUMIFS(Resultados_Dic3!W$3:W$99980,Resultados_Dic3!$F$3:$F$99980,Produccion_PJ!$K653,Resultados_Dic3!$D$3:$D$99980,Produccion_PJ!$K$632,Resultados_Dic3!$E$3:$E$99980,Produccion_PJ!$J653,Resultados_Dic3!$A$3:$A$99980,Produccion_PJ!$H653)</f>
        <v>0</v>
      </c>
      <c r="AB653" s="21">
        <f>+SUMIFS(Resultados_Dic3!X$3:X$99980,Resultados_Dic3!$F$3:$F$99980,Produccion_PJ!$K653,Resultados_Dic3!$D$3:$D$99980,Produccion_PJ!$K$632,Resultados_Dic3!$E$3:$E$99980,Produccion_PJ!$J653,Resultados_Dic3!$A$3:$A$99980,Produccion_PJ!$H653)</f>
        <v>0</v>
      </c>
      <c r="AC653" s="21">
        <f>+SUMIFS(Resultados_Dic3!Y$3:Y$99980,Resultados_Dic3!$F$3:$F$99980,Produccion_PJ!$K653,Resultados_Dic3!$D$3:$D$99980,Produccion_PJ!$K$632,Resultados_Dic3!$E$3:$E$99980,Produccion_PJ!$J653,Resultados_Dic3!$A$3:$A$99980,Produccion_PJ!$H653)</f>
        <v>0</v>
      </c>
      <c r="AD653" s="21">
        <f>+SUMIFS(Resultados_Dic3!Z$3:Z$99980,Resultados_Dic3!$F$3:$F$99980,Produccion_PJ!$K653,Resultados_Dic3!$D$3:$D$99980,Produccion_PJ!$K$632,Resultados_Dic3!$E$3:$E$99980,Produccion_PJ!$J653,Resultados_Dic3!$A$3:$A$99980,Produccion_PJ!$H653)</f>
        <v>0</v>
      </c>
      <c r="AE653" s="21">
        <f>+SUMIFS(Resultados_Dic3!AA$3:AA$99980,Resultados_Dic3!$F$3:$F$99980,Produccion_PJ!$K653,Resultados_Dic3!$D$3:$D$99980,Produccion_PJ!$K$632,Resultados_Dic3!$E$3:$E$99980,Produccion_PJ!$J653,Resultados_Dic3!$A$3:$A$99980,Produccion_PJ!$H653)</f>
        <v>0</v>
      </c>
      <c r="AF653" s="21">
        <f>+SUMIFS(Resultados_Dic3!AB$3:AB$99980,Resultados_Dic3!$F$3:$F$99980,Produccion_PJ!$K653,Resultados_Dic3!$D$3:$D$99980,Produccion_PJ!$K$632,Resultados_Dic3!$E$3:$E$99980,Produccion_PJ!$J653,Resultados_Dic3!$A$3:$A$99980,Produccion_PJ!$H653)</f>
        <v>0</v>
      </c>
      <c r="AG653" s="21">
        <f>+SUMIFS(Resultados_Dic3!AC$3:AC$99980,Resultados_Dic3!$F$3:$F$99980,Produccion_PJ!$K653,Resultados_Dic3!$D$3:$D$99980,Produccion_PJ!$K$632,Resultados_Dic3!$E$3:$E$99980,Produccion_PJ!$J653,Resultados_Dic3!$A$3:$A$99980,Produccion_PJ!$H653)</f>
        <v>0</v>
      </c>
      <c r="AH653" s="21">
        <f>+SUMIFS(Resultados_Dic3!AD$3:AD$99980,Resultados_Dic3!$F$3:$F$99980,Produccion_PJ!$K653,Resultados_Dic3!$D$3:$D$99980,Produccion_PJ!$K$632,Resultados_Dic3!$E$3:$E$99980,Produccion_PJ!$J653,Resultados_Dic3!$A$3:$A$99980,Produccion_PJ!$H653)</f>
        <v>0</v>
      </c>
      <c r="AI653" s="21">
        <f>+SUMIFS(Resultados_Dic3!AE$3:AE$99980,Resultados_Dic3!$F$3:$F$99980,Produccion_PJ!$K653,Resultados_Dic3!$D$3:$D$99980,Produccion_PJ!$K$632,Resultados_Dic3!$E$3:$E$99980,Produccion_PJ!$J653,Resultados_Dic3!$A$3:$A$99980,Produccion_PJ!$H653)</f>
        <v>0</v>
      </c>
      <c r="AJ653" s="21">
        <f>+SUMIFS(Resultados_Dic3!AF$3:AF$99980,Resultados_Dic3!$F$3:$F$99980,Produccion_PJ!$K653,Resultados_Dic3!$D$3:$D$99980,Produccion_PJ!$K$632,Resultados_Dic3!$E$3:$E$99980,Produccion_PJ!$J653,Resultados_Dic3!$A$3:$A$99980,Produccion_PJ!$H653)</f>
        <v>0</v>
      </c>
      <c r="AK653" s="21">
        <f>+SUMIFS(Resultados_Dic3!AG$3:AG$99980,Resultados_Dic3!$F$3:$F$99980,Produccion_PJ!$K653,Resultados_Dic3!$D$3:$D$99980,Produccion_PJ!$K$632,Resultados_Dic3!$E$3:$E$99980,Produccion_PJ!$J653,Resultados_Dic3!$A$3:$A$99980,Produccion_PJ!$H653)</f>
        <v>0</v>
      </c>
      <c r="AL653" s="21">
        <f>+SUMIFS(Resultados_Dic3!AH$3:AH$99980,Resultados_Dic3!$F$3:$F$99980,Produccion_PJ!$K653,Resultados_Dic3!$D$3:$D$99980,Produccion_PJ!$K$632,Resultados_Dic3!$E$3:$E$99980,Produccion_PJ!$J653,Resultados_Dic3!$A$3:$A$99980,Produccion_PJ!$H653)</f>
        <v>0</v>
      </c>
      <c r="AM653" s="21">
        <f>+SUMIFS(Resultados_Dic3!AI$3:AI$99980,Resultados_Dic3!$F$3:$F$99980,Produccion_PJ!$K653,Resultados_Dic3!$D$3:$D$99980,Produccion_PJ!$K$632,Resultados_Dic3!$E$3:$E$99980,Produccion_PJ!$J653,Resultados_Dic3!$A$3:$A$99980,Produccion_PJ!$H653)</f>
        <v>0</v>
      </c>
      <c r="AN653" s="21">
        <f>+SUMIFS(Resultados_Dic3!AJ$3:AJ$99980,Resultados_Dic3!$F$3:$F$99980,Produccion_PJ!$K653,Resultados_Dic3!$D$3:$D$99980,Produccion_PJ!$K$632,Resultados_Dic3!$E$3:$E$99980,Produccion_PJ!$J653,Resultados_Dic3!$A$3:$A$99980,Produccion_PJ!$H653)</f>
        <v>0</v>
      </c>
      <c r="AO653" s="21">
        <f>+SUMIFS(Resultados_Dic3!AK$3:AK$99980,Resultados_Dic3!$F$3:$F$99980,Produccion_PJ!$K653,Resultados_Dic3!$D$3:$D$99980,Produccion_PJ!$K$632,Resultados_Dic3!$E$3:$E$99980,Produccion_PJ!$J653,Resultados_Dic3!$A$3:$A$99980,Produccion_PJ!$H653)</f>
        <v>0</v>
      </c>
      <c r="AP653" s="21">
        <f>+SUMIFS(Resultados_Dic3!AL$3:AL$99980,Resultados_Dic3!$F$3:$F$99980,Produccion_PJ!$K653,Resultados_Dic3!$D$3:$D$99980,Produccion_PJ!$K$632,Resultados_Dic3!$E$3:$E$99980,Produccion_PJ!$J653,Resultados_Dic3!$A$3:$A$99980,Produccion_PJ!$H653)</f>
        <v>0</v>
      </c>
      <c r="AQ653" s="21">
        <f>+SUMIFS(Resultados_Dic3!AM$3:AM$99980,Resultados_Dic3!$F$3:$F$99980,Produccion_PJ!$K653,Resultados_Dic3!$D$3:$D$99980,Produccion_PJ!$K$632,Resultados_Dic3!$E$3:$E$99980,Produccion_PJ!$J653,Resultados_Dic3!$A$3:$A$99980,Produccion_PJ!$H653)</f>
        <v>0</v>
      </c>
    </row>
    <row r="654" spans="1:47" x14ac:dyDescent="0.25">
      <c r="H654" s="17" t="str">
        <f t="shared" si="1228"/>
        <v>DIC5</v>
      </c>
      <c r="J654" s="24" t="s">
        <v>155</v>
      </c>
      <c r="K654" s="108" t="s">
        <v>278</v>
      </c>
      <c r="L654" s="21">
        <f>+SUMIFS(Resultados_Dic3!H$3:H$99980,Resultados_Dic3!$F$3:$F$99980,Produccion_PJ!$K654,Resultados_Dic3!$D$3:$D$99980,Produccion_PJ!$K$632,Resultados_Dic3!$E$3:$E$99980,Produccion_PJ!$J654,Resultados_Dic3!$A$3:$A$99980,Produccion_PJ!$H654)</f>
        <v>5.5223447636222396</v>
      </c>
      <c r="M654" s="21">
        <f>+SUMIFS(Resultados_Dic3!I$3:I$99980,Resultados_Dic3!$F$3:$F$99980,Produccion_PJ!$K654,Resultados_Dic3!$D$3:$D$99980,Produccion_PJ!$K$632,Resultados_Dic3!$E$3:$E$99980,Produccion_PJ!$J654,Resultados_Dic3!$A$3:$A$99980,Produccion_PJ!$H654)</f>
        <v>5.4220071041686797</v>
      </c>
      <c r="N654" s="21">
        <f>+SUMIFS(Resultados_Dic3!J$3:J$99980,Resultados_Dic3!$F$3:$F$99980,Produccion_PJ!$K654,Resultados_Dic3!$D$3:$D$99980,Produccion_PJ!$K$632,Resultados_Dic3!$E$3:$E$99980,Produccion_PJ!$J654,Resultados_Dic3!$A$3:$A$99980,Produccion_PJ!$H654)</f>
        <v>5.4253871123740502</v>
      </c>
      <c r="O654" s="21">
        <f>+SUMIFS(Resultados_Dic3!K$3:K$99980,Resultados_Dic3!$F$3:$F$99980,Produccion_PJ!$K654,Resultados_Dic3!$D$3:$D$99980,Produccion_PJ!$K$632,Resultados_Dic3!$E$3:$E$99980,Produccion_PJ!$J654,Resultados_Dic3!$A$3:$A$99980,Produccion_PJ!$H654)</f>
        <v>5.4287671205794297</v>
      </c>
      <c r="P654" s="21">
        <f>+SUMIFS(Resultados_Dic3!L$3:L$99980,Resultados_Dic3!$F$3:$F$99980,Produccion_PJ!$K654,Resultados_Dic3!$D$3:$D$99980,Produccion_PJ!$K$632,Resultados_Dic3!$E$3:$E$99980,Produccion_PJ!$J654,Resultados_Dic3!$A$3:$A$99980,Produccion_PJ!$H654)</f>
        <v>5.4321471287848002</v>
      </c>
      <c r="Q654" s="21">
        <f>+SUMIFS(Resultados_Dic3!M$3:M$99980,Resultados_Dic3!$F$3:$F$99980,Produccion_PJ!$K654,Resultados_Dic3!$D$3:$D$99980,Produccion_PJ!$K$632,Resultados_Dic3!$E$3:$E$99980,Produccion_PJ!$J654,Resultados_Dic3!$A$3:$A$99980,Produccion_PJ!$H654)</f>
        <v>5.0187350968217199</v>
      </c>
      <c r="R654" s="21">
        <f>+SUMIFS(Resultados_Dic3!N$3:N$99980,Resultados_Dic3!$F$3:$F$99980,Produccion_PJ!$K654,Resultados_Dic3!$D$3:$D$99980,Produccion_PJ!$K$632,Resultados_Dic3!$E$3:$E$99980,Produccion_PJ!$J654,Resultados_Dic3!$A$3:$A$99980,Produccion_PJ!$H654)</f>
        <v>4.6053230648586396</v>
      </c>
      <c r="S654" s="21">
        <f>+SUMIFS(Resultados_Dic3!O$3:O$99980,Resultados_Dic3!$F$3:$F$99980,Produccion_PJ!$K654,Resultados_Dic3!$D$3:$D$99980,Produccion_PJ!$K$632,Resultados_Dic3!$E$3:$E$99980,Produccion_PJ!$J654,Resultados_Dic3!$A$3:$A$99980,Produccion_PJ!$H654)</f>
        <v>4.26513383002826</v>
      </c>
      <c r="T654" s="21">
        <f>+SUMIFS(Resultados_Dic3!P$3:P$99980,Resultados_Dic3!$F$3:$F$99980,Produccion_PJ!$K654,Resultados_Dic3!$D$3:$D$99980,Produccion_PJ!$K$632,Resultados_Dic3!$E$3:$E$99980,Produccion_PJ!$J654,Resultados_Dic3!$A$3:$A$99980,Produccion_PJ!$H654)</f>
        <v>3.9249445951978799</v>
      </c>
      <c r="U654" s="21">
        <f>+SUMIFS(Resultados_Dic3!Q$3:Q$99980,Resultados_Dic3!$F$3:$F$99980,Produccion_PJ!$K654,Resultados_Dic3!$D$3:$D$99980,Produccion_PJ!$K$632,Resultados_Dic3!$E$3:$E$99980,Produccion_PJ!$J654,Resultados_Dic3!$A$3:$A$99980,Produccion_PJ!$H654)</f>
        <v>3.64296432648645</v>
      </c>
      <c r="V654" s="21">
        <f>+SUMIFS(Resultados_Dic3!R$3:R$99980,Resultados_Dic3!$F$3:$F$99980,Produccion_PJ!$K654,Resultados_Dic3!$D$3:$D$99980,Produccion_PJ!$K$632,Resultados_Dic3!$E$3:$E$99980,Produccion_PJ!$J654,Resultados_Dic3!$A$3:$A$99980,Produccion_PJ!$H654)</f>
        <v>3.3609840577750201</v>
      </c>
      <c r="W654" s="21">
        <f>+SUMIFS(Resultados_Dic3!S$3:S$99980,Resultados_Dic3!$F$3:$F$99980,Produccion_PJ!$K654,Resultados_Dic3!$D$3:$D$99980,Produccion_PJ!$K$632,Resultados_Dic3!$E$3:$E$99980,Produccion_PJ!$J654,Resultados_Dic3!$A$3:$A$99980,Produccion_PJ!$H654)</f>
        <v>3.07900378906358</v>
      </c>
      <c r="X654" s="21">
        <f>+SUMIFS(Resultados_Dic3!T$3:T$99980,Resultados_Dic3!$F$3:$F$99980,Produccion_PJ!$K654,Resultados_Dic3!$D$3:$D$99980,Produccion_PJ!$K$632,Resultados_Dic3!$E$3:$E$99980,Produccion_PJ!$J654,Resultados_Dic3!$A$3:$A$99980,Produccion_PJ!$H654)</f>
        <v>2.8811878321256499</v>
      </c>
      <c r="Y654" s="21">
        <f>+SUMIFS(Resultados_Dic3!U$3:U$99980,Resultados_Dic3!$F$3:$F$99980,Produccion_PJ!$K654,Resultados_Dic3!$D$3:$D$99980,Produccion_PJ!$K$632,Resultados_Dic3!$E$3:$E$99980,Produccion_PJ!$J654,Resultados_Dic3!$A$3:$A$99980,Produccion_PJ!$H654)</f>
        <v>2.6833718751877198</v>
      </c>
      <c r="Z654" s="21">
        <f>+SUMIFS(Resultados_Dic3!V$3:V$99980,Resultados_Dic3!$F$3:$F$99980,Produccion_PJ!$K654,Resultados_Dic3!$D$3:$D$99980,Produccion_PJ!$K$632,Resultados_Dic3!$E$3:$E$99980,Produccion_PJ!$J654,Resultados_Dic3!$A$3:$A$99980,Produccion_PJ!$H654)</f>
        <v>1.3009119876195301</v>
      </c>
      <c r="AA654" s="21">
        <f>+SUMIFS(Resultados_Dic3!W$3:W$99980,Resultados_Dic3!$F$3:$F$99980,Produccion_PJ!$K654,Resultados_Dic3!$D$3:$D$99980,Produccion_PJ!$K$632,Resultados_Dic3!$E$3:$E$99980,Produccion_PJ!$J654,Resultados_Dic3!$A$3:$A$99980,Produccion_PJ!$H654)</f>
        <v>0</v>
      </c>
      <c r="AB654" s="21">
        <f>+SUMIFS(Resultados_Dic3!X$3:X$99980,Resultados_Dic3!$F$3:$F$99980,Produccion_PJ!$K654,Resultados_Dic3!$D$3:$D$99980,Produccion_PJ!$K$632,Resultados_Dic3!$E$3:$E$99980,Produccion_PJ!$J654,Resultados_Dic3!$A$3:$A$99980,Produccion_PJ!$H654)</f>
        <v>0</v>
      </c>
      <c r="AC654" s="21">
        <f>+SUMIFS(Resultados_Dic3!Y$3:Y$99980,Resultados_Dic3!$F$3:$F$99980,Produccion_PJ!$K654,Resultados_Dic3!$D$3:$D$99980,Produccion_PJ!$K$632,Resultados_Dic3!$E$3:$E$99980,Produccion_PJ!$J654,Resultados_Dic3!$A$3:$A$99980,Produccion_PJ!$H654)</f>
        <v>0</v>
      </c>
      <c r="AD654" s="21">
        <f>+SUMIFS(Resultados_Dic3!Z$3:Z$99980,Resultados_Dic3!$F$3:$F$99980,Produccion_PJ!$K654,Resultados_Dic3!$D$3:$D$99980,Produccion_PJ!$K$632,Resultados_Dic3!$E$3:$E$99980,Produccion_PJ!$J654,Resultados_Dic3!$A$3:$A$99980,Produccion_PJ!$H654)</f>
        <v>0</v>
      </c>
      <c r="AE654" s="21">
        <f>+SUMIFS(Resultados_Dic3!AA$3:AA$99980,Resultados_Dic3!$F$3:$F$99980,Produccion_PJ!$K654,Resultados_Dic3!$D$3:$D$99980,Produccion_PJ!$K$632,Resultados_Dic3!$E$3:$E$99980,Produccion_PJ!$J654,Resultados_Dic3!$A$3:$A$99980,Produccion_PJ!$H654)</f>
        <v>0</v>
      </c>
      <c r="AF654" s="21">
        <f>+SUMIFS(Resultados_Dic3!AB$3:AB$99980,Resultados_Dic3!$F$3:$F$99980,Produccion_PJ!$K654,Resultados_Dic3!$D$3:$D$99980,Produccion_PJ!$K$632,Resultados_Dic3!$E$3:$E$99980,Produccion_PJ!$J654,Resultados_Dic3!$A$3:$A$99980,Produccion_PJ!$H654)</f>
        <v>0</v>
      </c>
      <c r="AG654" s="21">
        <f>+SUMIFS(Resultados_Dic3!AC$3:AC$99980,Resultados_Dic3!$F$3:$F$99980,Produccion_PJ!$K654,Resultados_Dic3!$D$3:$D$99980,Produccion_PJ!$K$632,Resultados_Dic3!$E$3:$E$99980,Produccion_PJ!$J654,Resultados_Dic3!$A$3:$A$99980,Produccion_PJ!$H654)</f>
        <v>0</v>
      </c>
      <c r="AH654" s="21">
        <f>+SUMIFS(Resultados_Dic3!AD$3:AD$99980,Resultados_Dic3!$F$3:$F$99980,Produccion_PJ!$K654,Resultados_Dic3!$D$3:$D$99980,Produccion_PJ!$K$632,Resultados_Dic3!$E$3:$E$99980,Produccion_PJ!$J654,Resultados_Dic3!$A$3:$A$99980,Produccion_PJ!$H654)</f>
        <v>0</v>
      </c>
      <c r="AI654" s="21">
        <f>+SUMIFS(Resultados_Dic3!AE$3:AE$99980,Resultados_Dic3!$F$3:$F$99980,Produccion_PJ!$K654,Resultados_Dic3!$D$3:$D$99980,Produccion_PJ!$K$632,Resultados_Dic3!$E$3:$E$99980,Produccion_PJ!$J654,Resultados_Dic3!$A$3:$A$99980,Produccion_PJ!$H654)</f>
        <v>0</v>
      </c>
      <c r="AJ654" s="21">
        <f>+SUMIFS(Resultados_Dic3!AF$3:AF$99980,Resultados_Dic3!$F$3:$F$99980,Produccion_PJ!$K654,Resultados_Dic3!$D$3:$D$99980,Produccion_PJ!$K$632,Resultados_Dic3!$E$3:$E$99980,Produccion_PJ!$J654,Resultados_Dic3!$A$3:$A$99980,Produccion_PJ!$H654)</f>
        <v>0</v>
      </c>
      <c r="AK654" s="21">
        <f>+SUMIFS(Resultados_Dic3!AG$3:AG$99980,Resultados_Dic3!$F$3:$F$99980,Produccion_PJ!$K654,Resultados_Dic3!$D$3:$D$99980,Produccion_PJ!$K$632,Resultados_Dic3!$E$3:$E$99980,Produccion_PJ!$J654,Resultados_Dic3!$A$3:$A$99980,Produccion_PJ!$H654)</f>
        <v>0</v>
      </c>
      <c r="AL654" s="21">
        <f>+SUMIFS(Resultados_Dic3!AH$3:AH$99980,Resultados_Dic3!$F$3:$F$99980,Produccion_PJ!$K654,Resultados_Dic3!$D$3:$D$99980,Produccion_PJ!$K$632,Resultados_Dic3!$E$3:$E$99980,Produccion_PJ!$J654,Resultados_Dic3!$A$3:$A$99980,Produccion_PJ!$H654)</f>
        <v>0</v>
      </c>
      <c r="AM654" s="21">
        <f>+SUMIFS(Resultados_Dic3!AI$3:AI$99980,Resultados_Dic3!$F$3:$F$99980,Produccion_PJ!$K654,Resultados_Dic3!$D$3:$D$99980,Produccion_PJ!$K$632,Resultados_Dic3!$E$3:$E$99980,Produccion_PJ!$J654,Resultados_Dic3!$A$3:$A$99980,Produccion_PJ!$H654)</f>
        <v>0</v>
      </c>
      <c r="AN654" s="21">
        <f>+SUMIFS(Resultados_Dic3!AJ$3:AJ$99980,Resultados_Dic3!$F$3:$F$99980,Produccion_PJ!$K654,Resultados_Dic3!$D$3:$D$99980,Produccion_PJ!$K$632,Resultados_Dic3!$E$3:$E$99980,Produccion_PJ!$J654,Resultados_Dic3!$A$3:$A$99980,Produccion_PJ!$H654)</f>
        <v>0</v>
      </c>
      <c r="AO654" s="21">
        <f>+SUMIFS(Resultados_Dic3!AK$3:AK$99980,Resultados_Dic3!$F$3:$F$99980,Produccion_PJ!$K654,Resultados_Dic3!$D$3:$D$99980,Produccion_PJ!$K$632,Resultados_Dic3!$E$3:$E$99980,Produccion_PJ!$J654,Resultados_Dic3!$A$3:$A$99980,Produccion_PJ!$H654)</f>
        <v>0</v>
      </c>
      <c r="AP654" s="21">
        <f>+SUMIFS(Resultados_Dic3!AL$3:AL$99980,Resultados_Dic3!$F$3:$F$99980,Produccion_PJ!$K654,Resultados_Dic3!$D$3:$D$99980,Produccion_PJ!$K$632,Resultados_Dic3!$E$3:$E$99980,Produccion_PJ!$J654,Resultados_Dic3!$A$3:$A$99980,Produccion_PJ!$H654)</f>
        <v>0</v>
      </c>
      <c r="AQ654" s="21">
        <f>+SUMIFS(Resultados_Dic3!AM$3:AM$99980,Resultados_Dic3!$F$3:$F$99980,Produccion_PJ!$K654,Resultados_Dic3!$D$3:$D$99980,Produccion_PJ!$K$632,Resultados_Dic3!$E$3:$E$99980,Produccion_PJ!$J654,Resultados_Dic3!$A$3:$A$99980,Produccion_PJ!$H654)</f>
        <v>0</v>
      </c>
    </row>
    <row r="655" spans="1:47" s="68" customFormat="1" x14ac:dyDescent="0.25">
      <c r="A655" s="70"/>
      <c r="F655" s="95"/>
      <c r="H655" s="71"/>
      <c r="I655" s="71"/>
      <c r="L655" s="69">
        <f>+SUM(L648:L654)</f>
        <v>824.09759388811324</v>
      </c>
      <c r="M655" s="69">
        <f t="shared" ref="M655" si="1229">+SUM(M648:M654)</f>
        <v>781.46960046703362</v>
      </c>
      <c r="N655" s="69">
        <f t="shared" ref="N655:AQ655" si="1230">+SUM(N648:N654)</f>
        <v>721.26030555621583</v>
      </c>
      <c r="O655" s="69">
        <f t="shared" si="1230"/>
        <v>698.16400734155093</v>
      </c>
      <c r="P655" s="69">
        <f t="shared" si="1230"/>
        <v>546.76801866584913</v>
      </c>
      <c r="Q655" s="69">
        <f t="shared" si="1230"/>
        <v>496.17559454285788</v>
      </c>
      <c r="R655" s="69">
        <f t="shared" si="1230"/>
        <v>464.90359165347365</v>
      </c>
      <c r="S655" s="69">
        <f t="shared" si="1230"/>
        <v>438.97579763070416</v>
      </c>
      <c r="T655" s="69">
        <f t="shared" si="1230"/>
        <v>305.38200718522637</v>
      </c>
      <c r="U655" s="69">
        <f t="shared" si="1230"/>
        <v>219.90216555218043</v>
      </c>
      <c r="V655" s="69">
        <f t="shared" si="1230"/>
        <v>141.54946410168557</v>
      </c>
      <c r="W655" s="69">
        <f t="shared" si="1230"/>
        <v>132.2233350230253</v>
      </c>
      <c r="X655" s="69">
        <f t="shared" si="1230"/>
        <v>131.643394574821</v>
      </c>
      <c r="Y655" s="69">
        <f t="shared" si="1230"/>
        <v>95.22863633361122</v>
      </c>
      <c r="Z655" s="69">
        <f t="shared" si="1230"/>
        <v>2.9665460181821701</v>
      </c>
      <c r="AA655" s="69">
        <f t="shared" si="1230"/>
        <v>0</v>
      </c>
      <c r="AB655" s="69">
        <f t="shared" si="1230"/>
        <v>0</v>
      </c>
      <c r="AC655" s="69">
        <f t="shared" si="1230"/>
        <v>0</v>
      </c>
      <c r="AD655" s="69">
        <f t="shared" si="1230"/>
        <v>0</v>
      </c>
      <c r="AE655" s="69">
        <f t="shared" si="1230"/>
        <v>0</v>
      </c>
      <c r="AF655" s="69">
        <f t="shared" si="1230"/>
        <v>0</v>
      </c>
      <c r="AG655" s="69">
        <f t="shared" si="1230"/>
        <v>0</v>
      </c>
      <c r="AH655" s="69">
        <f t="shared" si="1230"/>
        <v>0</v>
      </c>
      <c r="AI655" s="69">
        <f t="shared" si="1230"/>
        <v>0</v>
      </c>
      <c r="AJ655" s="69">
        <f t="shared" si="1230"/>
        <v>0</v>
      </c>
      <c r="AK655" s="69">
        <f t="shared" si="1230"/>
        <v>0</v>
      </c>
      <c r="AL655" s="69">
        <f t="shared" si="1230"/>
        <v>0</v>
      </c>
      <c r="AM655" s="69">
        <f t="shared" si="1230"/>
        <v>0</v>
      </c>
      <c r="AN655" s="69">
        <f t="shared" si="1230"/>
        <v>0</v>
      </c>
      <c r="AO655" s="69">
        <f t="shared" si="1230"/>
        <v>0</v>
      </c>
      <c r="AP655" s="69">
        <f t="shared" si="1230"/>
        <v>0</v>
      </c>
      <c r="AQ655" s="69">
        <f t="shared" si="1230"/>
        <v>0</v>
      </c>
    </row>
    <row r="657" spans="1:47" s="90" customFormat="1" ht="18.75" x14ac:dyDescent="0.3">
      <c r="H657" s="91"/>
      <c r="I657" s="91"/>
      <c r="K657" s="92" t="s">
        <v>492</v>
      </c>
    </row>
    <row r="658" spans="1:47" x14ac:dyDescent="0.25">
      <c r="J658" s="106" t="s">
        <v>488</v>
      </c>
      <c r="K658" s="41" t="s">
        <v>26</v>
      </c>
    </row>
    <row r="659" spans="1:47" x14ac:dyDescent="0.25">
      <c r="H659" s="12"/>
      <c r="I659" s="12"/>
      <c r="J659" s="15"/>
      <c r="K659" s="23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</row>
    <row r="660" spans="1:47" x14ac:dyDescent="0.25">
      <c r="L660" s="40">
        <v>2019</v>
      </c>
      <c r="M660" s="40">
        <v>2020</v>
      </c>
      <c r="N660" s="40">
        <v>2021</v>
      </c>
      <c r="O660" s="40">
        <v>2022</v>
      </c>
      <c r="P660" s="40">
        <v>2023</v>
      </c>
      <c r="Q660" s="40">
        <v>2024</v>
      </c>
      <c r="R660" s="40">
        <v>2025</v>
      </c>
      <c r="S660" s="40">
        <v>2026</v>
      </c>
      <c r="T660" s="40">
        <v>2027</v>
      </c>
      <c r="U660" s="40">
        <v>2028</v>
      </c>
      <c r="V660" s="40">
        <v>2029</v>
      </c>
      <c r="W660" s="40">
        <v>2030</v>
      </c>
      <c r="X660" s="40">
        <v>2031</v>
      </c>
      <c r="Y660" s="40">
        <v>2032</v>
      </c>
      <c r="Z660" s="40">
        <v>2033</v>
      </c>
      <c r="AA660" s="40">
        <v>2034</v>
      </c>
      <c r="AB660" s="40">
        <v>2035</v>
      </c>
      <c r="AC660" s="40">
        <v>2036</v>
      </c>
      <c r="AD660" s="40">
        <v>2037</v>
      </c>
      <c r="AE660" s="40">
        <v>2038</v>
      </c>
      <c r="AF660" s="40">
        <v>2039</v>
      </c>
      <c r="AG660" s="40">
        <v>2040</v>
      </c>
      <c r="AH660" s="40">
        <v>2041</v>
      </c>
      <c r="AI660" s="40">
        <v>2042</v>
      </c>
      <c r="AJ660" s="40">
        <v>2043</v>
      </c>
      <c r="AK660" s="40">
        <v>2044</v>
      </c>
      <c r="AL660" s="40">
        <v>2045</v>
      </c>
      <c r="AM660" s="40">
        <v>2046</v>
      </c>
      <c r="AN660" s="40">
        <v>2047</v>
      </c>
      <c r="AO660" s="40">
        <v>2048</v>
      </c>
      <c r="AP660" s="40">
        <v>2049</v>
      </c>
      <c r="AQ660" s="40">
        <v>2050</v>
      </c>
    </row>
    <row r="661" spans="1:47" x14ac:dyDescent="0.25">
      <c r="H661" s="17" t="str">
        <f>+$H$1</f>
        <v>DIC5</v>
      </c>
      <c r="J661" s="61" t="s">
        <v>148</v>
      </c>
      <c r="K661" s="19" t="s">
        <v>320</v>
      </c>
      <c r="L661" s="21">
        <f>+L674+L687+L700+L713</f>
        <v>115.324269547087</v>
      </c>
      <c r="M661" s="21">
        <f t="shared" ref="M661:AQ661" si="1231">+M674+M687+M700+M713</f>
        <v>93.191463674088297</v>
      </c>
      <c r="N661" s="21">
        <f t="shared" si="1231"/>
        <v>72.963818315979793</v>
      </c>
      <c r="O661" s="21">
        <f t="shared" si="1231"/>
        <v>85.208062868254501</v>
      </c>
      <c r="P661" s="21">
        <f t="shared" si="1231"/>
        <v>81.216362465337596</v>
      </c>
      <c r="Q661" s="21">
        <f t="shared" si="1231"/>
        <v>0</v>
      </c>
      <c r="R661" s="21">
        <f t="shared" si="1231"/>
        <v>0</v>
      </c>
      <c r="S661" s="21">
        <f t="shared" si="1231"/>
        <v>0</v>
      </c>
      <c r="T661" s="21">
        <f t="shared" si="1231"/>
        <v>0</v>
      </c>
      <c r="U661" s="21">
        <f t="shared" si="1231"/>
        <v>0</v>
      </c>
      <c r="V661" s="21">
        <f t="shared" si="1231"/>
        <v>0</v>
      </c>
      <c r="W661" s="21">
        <f t="shared" si="1231"/>
        <v>0</v>
      </c>
      <c r="X661" s="21">
        <f t="shared" si="1231"/>
        <v>0</v>
      </c>
      <c r="Y661" s="21">
        <f t="shared" si="1231"/>
        <v>0</v>
      </c>
      <c r="Z661" s="21">
        <f t="shared" si="1231"/>
        <v>0</v>
      </c>
      <c r="AA661" s="21">
        <f t="shared" si="1231"/>
        <v>0</v>
      </c>
      <c r="AB661" s="21">
        <f t="shared" si="1231"/>
        <v>0</v>
      </c>
      <c r="AC661" s="21">
        <f t="shared" si="1231"/>
        <v>0</v>
      </c>
      <c r="AD661" s="21">
        <f t="shared" si="1231"/>
        <v>0</v>
      </c>
      <c r="AE661" s="21">
        <f t="shared" si="1231"/>
        <v>0</v>
      </c>
      <c r="AF661" s="21">
        <f t="shared" si="1231"/>
        <v>0</v>
      </c>
      <c r="AG661" s="21">
        <f t="shared" si="1231"/>
        <v>0</v>
      </c>
      <c r="AH661" s="21">
        <f t="shared" si="1231"/>
        <v>0</v>
      </c>
      <c r="AI661" s="21">
        <f t="shared" si="1231"/>
        <v>0</v>
      </c>
      <c r="AJ661" s="21">
        <f t="shared" si="1231"/>
        <v>0</v>
      </c>
      <c r="AK661" s="21">
        <f t="shared" si="1231"/>
        <v>0</v>
      </c>
      <c r="AL661" s="21">
        <f t="shared" si="1231"/>
        <v>0</v>
      </c>
      <c r="AM661" s="21">
        <f t="shared" si="1231"/>
        <v>0</v>
      </c>
      <c r="AN661" s="21">
        <f t="shared" si="1231"/>
        <v>0</v>
      </c>
      <c r="AO661" s="21">
        <f t="shared" si="1231"/>
        <v>0</v>
      </c>
      <c r="AP661" s="21">
        <f t="shared" si="1231"/>
        <v>0</v>
      </c>
      <c r="AQ661" s="21">
        <f t="shared" si="1231"/>
        <v>0</v>
      </c>
    </row>
    <row r="662" spans="1:47" x14ac:dyDescent="0.25">
      <c r="H662" s="17" t="str">
        <f t="shared" ref="H662:H667" si="1232">+$H$1</f>
        <v>DIC5</v>
      </c>
      <c r="J662" s="61" t="s">
        <v>149</v>
      </c>
      <c r="K662" s="19" t="s">
        <v>322</v>
      </c>
      <c r="L662" s="21">
        <f t="shared" ref="L662:AQ662" si="1233">+L675+L688+L701+L714</f>
        <v>1089.5320280527289</v>
      </c>
      <c r="M662" s="21">
        <f t="shared" si="1233"/>
        <v>1089.5320280527289</v>
      </c>
      <c r="N662" s="21">
        <f t="shared" si="1233"/>
        <v>1089.5320280527289</v>
      </c>
      <c r="O662" s="21">
        <f t="shared" si="1233"/>
        <v>1089.5320280527289</v>
      </c>
      <c r="P662" s="21">
        <f t="shared" si="1233"/>
        <v>1089.5320280527289</v>
      </c>
      <c r="Q662" s="21">
        <f t="shared" si="1233"/>
        <v>1089.5320280527289</v>
      </c>
      <c r="R662" s="21">
        <f t="shared" si="1233"/>
        <v>1089.5320280527289</v>
      </c>
      <c r="S662" s="21">
        <f t="shared" si="1233"/>
        <v>1089.5320280527289</v>
      </c>
      <c r="T662" s="21">
        <f t="shared" si="1233"/>
        <v>1089.5320280527289</v>
      </c>
      <c r="U662" s="21">
        <f t="shared" si="1233"/>
        <v>1042.8877149759751</v>
      </c>
      <c r="V662" s="21">
        <f t="shared" si="1233"/>
        <v>698.03647742945805</v>
      </c>
      <c r="W662" s="21">
        <f t="shared" si="1233"/>
        <v>338.51440085262902</v>
      </c>
      <c r="X662" s="21">
        <f t="shared" si="1233"/>
        <v>338.51440085262902</v>
      </c>
      <c r="Y662" s="21">
        <f t="shared" si="1233"/>
        <v>338.51440085262902</v>
      </c>
      <c r="Z662" s="21">
        <f t="shared" si="1233"/>
        <v>0</v>
      </c>
      <c r="AA662" s="21">
        <f t="shared" si="1233"/>
        <v>0</v>
      </c>
      <c r="AB662" s="21">
        <f t="shared" si="1233"/>
        <v>0</v>
      </c>
      <c r="AC662" s="21">
        <f t="shared" si="1233"/>
        <v>0</v>
      </c>
      <c r="AD662" s="21">
        <f t="shared" si="1233"/>
        <v>0</v>
      </c>
      <c r="AE662" s="21">
        <f t="shared" si="1233"/>
        <v>0</v>
      </c>
      <c r="AF662" s="21">
        <f t="shared" si="1233"/>
        <v>0</v>
      </c>
      <c r="AG662" s="21">
        <f t="shared" si="1233"/>
        <v>0</v>
      </c>
      <c r="AH662" s="21">
        <f t="shared" si="1233"/>
        <v>0</v>
      </c>
      <c r="AI662" s="21">
        <f t="shared" si="1233"/>
        <v>0</v>
      </c>
      <c r="AJ662" s="21">
        <f t="shared" si="1233"/>
        <v>0</v>
      </c>
      <c r="AK662" s="21">
        <f t="shared" si="1233"/>
        <v>0</v>
      </c>
      <c r="AL662" s="21">
        <f t="shared" si="1233"/>
        <v>0</v>
      </c>
      <c r="AM662" s="21">
        <f t="shared" si="1233"/>
        <v>0</v>
      </c>
      <c r="AN662" s="21">
        <f t="shared" si="1233"/>
        <v>0</v>
      </c>
      <c r="AO662" s="21">
        <f t="shared" si="1233"/>
        <v>0</v>
      </c>
      <c r="AP662" s="21">
        <f t="shared" si="1233"/>
        <v>0</v>
      </c>
      <c r="AQ662" s="21">
        <f t="shared" si="1233"/>
        <v>0</v>
      </c>
    </row>
    <row r="663" spans="1:47" x14ac:dyDescent="0.25">
      <c r="H663" s="17" t="str">
        <f t="shared" si="1232"/>
        <v>DIC5</v>
      </c>
      <c r="J663" s="61" t="s">
        <v>151</v>
      </c>
      <c r="K663" s="19" t="s">
        <v>324</v>
      </c>
      <c r="L663" s="21">
        <f t="shared" ref="L663:AQ663" si="1234">+L676+L689+L702+L715</f>
        <v>0</v>
      </c>
      <c r="M663" s="21">
        <f t="shared" si="1234"/>
        <v>0</v>
      </c>
      <c r="N663" s="21">
        <f t="shared" si="1234"/>
        <v>0</v>
      </c>
      <c r="O663" s="21">
        <f t="shared" si="1234"/>
        <v>0</v>
      </c>
      <c r="P663" s="21">
        <f t="shared" si="1234"/>
        <v>0</v>
      </c>
      <c r="Q663" s="21">
        <f t="shared" si="1234"/>
        <v>0</v>
      </c>
      <c r="R663" s="21">
        <f t="shared" si="1234"/>
        <v>0</v>
      </c>
      <c r="S663" s="21">
        <f t="shared" si="1234"/>
        <v>0</v>
      </c>
      <c r="T663" s="21">
        <f t="shared" si="1234"/>
        <v>0</v>
      </c>
      <c r="U663" s="21">
        <f t="shared" si="1234"/>
        <v>0</v>
      </c>
      <c r="V663" s="21">
        <f t="shared" si="1234"/>
        <v>0</v>
      </c>
      <c r="W663" s="21">
        <f t="shared" si="1234"/>
        <v>0</v>
      </c>
      <c r="X663" s="21">
        <f t="shared" si="1234"/>
        <v>0</v>
      </c>
      <c r="Y663" s="21">
        <f t="shared" si="1234"/>
        <v>0</v>
      </c>
      <c r="Z663" s="21">
        <f t="shared" si="1234"/>
        <v>0</v>
      </c>
      <c r="AA663" s="21">
        <f t="shared" si="1234"/>
        <v>0</v>
      </c>
      <c r="AB663" s="21">
        <f t="shared" si="1234"/>
        <v>0</v>
      </c>
      <c r="AC663" s="21">
        <f t="shared" si="1234"/>
        <v>0</v>
      </c>
      <c r="AD663" s="21">
        <f t="shared" si="1234"/>
        <v>0</v>
      </c>
      <c r="AE663" s="21">
        <f t="shared" si="1234"/>
        <v>0</v>
      </c>
      <c r="AF663" s="21">
        <f t="shared" si="1234"/>
        <v>0</v>
      </c>
      <c r="AG663" s="21">
        <f t="shared" si="1234"/>
        <v>0</v>
      </c>
      <c r="AH663" s="21">
        <f t="shared" si="1234"/>
        <v>0</v>
      </c>
      <c r="AI663" s="21">
        <f t="shared" si="1234"/>
        <v>0</v>
      </c>
      <c r="AJ663" s="21">
        <f t="shared" si="1234"/>
        <v>0</v>
      </c>
      <c r="AK663" s="21">
        <f t="shared" si="1234"/>
        <v>0</v>
      </c>
      <c r="AL663" s="21">
        <f t="shared" si="1234"/>
        <v>0</v>
      </c>
      <c r="AM663" s="21">
        <f t="shared" si="1234"/>
        <v>0</v>
      </c>
      <c r="AN663" s="21">
        <f t="shared" si="1234"/>
        <v>0</v>
      </c>
      <c r="AO663" s="21">
        <f t="shared" si="1234"/>
        <v>0</v>
      </c>
      <c r="AP663" s="21">
        <f t="shared" si="1234"/>
        <v>0</v>
      </c>
      <c r="AQ663" s="21">
        <f t="shared" si="1234"/>
        <v>0</v>
      </c>
    </row>
    <row r="664" spans="1:47" x14ac:dyDescent="0.25">
      <c r="H664" s="17" t="str">
        <f t="shared" si="1232"/>
        <v>DIC5</v>
      </c>
      <c r="J664" s="61" t="s">
        <v>152</v>
      </c>
      <c r="K664" s="19" t="s">
        <v>326</v>
      </c>
      <c r="L664" s="21">
        <f t="shared" ref="L664:AQ664" si="1235">+L677+L690+L703+L716</f>
        <v>17.1444368481772</v>
      </c>
      <c r="M664" s="21">
        <f t="shared" si="1235"/>
        <v>16.200869711153899</v>
      </c>
      <c r="N664" s="21">
        <f t="shared" si="1235"/>
        <v>15.488743570004299</v>
      </c>
      <c r="O664" s="21">
        <f t="shared" si="1235"/>
        <v>14.776617428854699</v>
      </c>
      <c r="P664" s="21">
        <f t="shared" si="1235"/>
        <v>14.064491287705099</v>
      </c>
      <c r="Q664" s="21">
        <f t="shared" si="1235"/>
        <v>13.3523651465554</v>
      </c>
      <c r="R664" s="21">
        <f t="shared" si="1235"/>
        <v>12.6402390054058</v>
      </c>
      <c r="S664" s="21">
        <f t="shared" si="1235"/>
        <v>1.4400694351076599</v>
      </c>
      <c r="T664" s="21">
        <f t="shared" si="1235"/>
        <v>0</v>
      </c>
      <c r="U664" s="21">
        <f t="shared" si="1235"/>
        <v>0</v>
      </c>
      <c r="V664" s="21">
        <f t="shared" si="1235"/>
        <v>0</v>
      </c>
      <c r="W664" s="21">
        <f t="shared" si="1235"/>
        <v>0</v>
      </c>
      <c r="X664" s="21">
        <f t="shared" si="1235"/>
        <v>0</v>
      </c>
      <c r="Y664" s="21">
        <f t="shared" si="1235"/>
        <v>0</v>
      </c>
      <c r="Z664" s="21">
        <f t="shared" si="1235"/>
        <v>0</v>
      </c>
      <c r="AA664" s="21">
        <f t="shared" si="1235"/>
        <v>0</v>
      </c>
      <c r="AB664" s="21">
        <f t="shared" si="1235"/>
        <v>0</v>
      </c>
      <c r="AC664" s="21">
        <f t="shared" si="1235"/>
        <v>0</v>
      </c>
      <c r="AD664" s="21">
        <f t="shared" si="1235"/>
        <v>0</v>
      </c>
      <c r="AE664" s="21">
        <f t="shared" si="1235"/>
        <v>0</v>
      </c>
      <c r="AF664" s="21">
        <f t="shared" si="1235"/>
        <v>0</v>
      </c>
      <c r="AG664" s="21">
        <f t="shared" si="1235"/>
        <v>0</v>
      </c>
      <c r="AH664" s="21">
        <f t="shared" si="1235"/>
        <v>0</v>
      </c>
      <c r="AI664" s="21">
        <f t="shared" si="1235"/>
        <v>0</v>
      </c>
      <c r="AJ664" s="21">
        <f t="shared" si="1235"/>
        <v>0</v>
      </c>
      <c r="AK664" s="21">
        <f t="shared" si="1235"/>
        <v>0</v>
      </c>
      <c r="AL664" s="21">
        <f t="shared" si="1235"/>
        <v>0</v>
      </c>
      <c r="AM664" s="21">
        <f t="shared" si="1235"/>
        <v>0</v>
      </c>
      <c r="AN664" s="21">
        <f t="shared" si="1235"/>
        <v>0</v>
      </c>
      <c r="AO664" s="21">
        <f t="shared" si="1235"/>
        <v>0</v>
      </c>
      <c r="AP664" s="21">
        <f t="shared" si="1235"/>
        <v>0</v>
      </c>
      <c r="AQ664" s="21">
        <f t="shared" si="1235"/>
        <v>0</v>
      </c>
    </row>
    <row r="665" spans="1:47" x14ac:dyDescent="0.25">
      <c r="H665" s="17" t="str">
        <f t="shared" si="1232"/>
        <v>DIC5</v>
      </c>
      <c r="J665" s="61" t="s">
        <v>153</v>
      </c>
      <c r="K665" s="19" t="s">
        <v>328</v>
      </c>
      <c r="L665" s="21">
        <f t="shared" ref="L665:AQ665" si="1236">+L678+L691+L704+L717</f>
        <v>352.11626682855848</v>
      </c>
      <c r="M665" s="21">
        <f t="shared" si="1236"/>
        <v>324.79757578453052</v>
      </c>
      <c r="N665" s="21">
        <f t="shared" si="1236"/>
        <v>295.99338118386351</v>
      </c>
      <c r="O665" s="21">
        <f t="shared" si="1236"/>
        <v>267.18918658319751</v>
      </c>
      <c r="P665" s="21">
        <f t="shared" si="1236"/>
        <v>238.38499198253049</v>
      </c>
      <c r="Q665" s="21">
        <f t="shared" si="1236"/>
        <v>207.5112340477925</v>
      </c>
      <c r="R665" s="21">
        <f t="shared" si="1236"/>
        <v>176.63747611305428</v>
      </c>
      <c r="S665" s="21">
        <f t="shared" si="1236"/>
        <v>155.3131433651769</v>
      </c>
      <c r="T665" s="21">
        <f t="shared" si="1236"/>
        <v>123.83751583010481</v>
      </c>
      <c r="U665" s="21">
        <f t="shared" si="1236"/>
        <v>0</v>
      </c>
      <c r="V665" s="21">
        <f t="shared" si="1236"/>
        <v>0</v>
      </c>
      <c r="W665" s="21">
        <f t="shared" si="1236"/>
        <v>0</v>
      </c>
      <c r="X665" s="21">
        <f t="shared" si="1236"/>
        <v>0</v>
      </c>
      <c r="Y665" s="21">
        <f t="shared" si="1236"/>
        <v>0</v>
      </c>
      <c r="Z665" s="21">
        <f t="shared" si="1236"/>
        <v>0</v>
      </c>
      <c r="AA665" s="21">
        <f t="shared" si="1236"/>
        <v>0</v>
      </c>
      <c r="AB665" s="21">
        <f t="shared" si="1236"/>
        <v>0</v>
      </c>
      <c r="AC665" s="21">
        <f t="shared" si="1236"/>
        <v>0</v>
      </c>
      <c r="AD665" s="21">
        <f t="shared" si="1236"/>
        <v>0</v>
      </c>
      <c r="AE665" s="21">
        <f t="shared" si="1236"/>
        <v>0</v>
      </c>
      <c r="AF665" s="21">
        <f t="shared" si="1236"/>
        <v>0</v>
      </c>
      <c r="AG665" s="21">
        <f t="shared" si="1236"/>
        <v>0</v>
      </c>
      <c r="AH665" s="21">
        <f t="shared" si="1236"/>
        <v>0</v>
      </c>
      <c r="AI665" s="21">
        <f t="shared" si="1236"/>
        <v>0</v>
      </c>
      <c r="AJ665" s="21">
        <f t="shared" si="1236"/>
        <v>0</v>
      </c>
      <c r="AK665" s="21">
        <f t="shared" si="1236"/>
        <v>0</v>
      </c>
      <c r="AL665" s="21">
        <f t="shared" si="1236"/>
        <v>0</v>
      </c>
      <c r="AM665" s="21">
        <f t="shared" si="1236"/>
        <v>0</v>
      </c>
      <c r="AN665" s="21">
        <f t="shared" si="1236"/>
        <v>0</v>
      </c>
      <c r="AO665" s="21">
        <f t="shared" si="1236"/>
        <v>0</v>
      </c>
      <c r="AP665" s="21">
        <f t="shared" si="1236"/>
        <v>0</v>
      </c>
      <c r="AQ665" s="21">
        <f t="shared" si="1236"/>
        <v>0</v>
      </c>
    </row>
    <row r="666" spans="1:47" x14ac:dyDescent="0.25">
      <c r="H666" s="17" t="str">
        <f t="shared" si="1232"/>
        <v>DIC5</v>
      </c>
      <c r="J666" s="61" t="s">
        <v>154</v>
      </c>
      <c r="K666" s="19" t="s">
        <v>330</v>
      </c>
      <c r="L666" s="21">
        <f t="shared" ref="L666:AQ666" si="1237">+L679+L692+L705+L718</f>
        <v>66.266969840046102</v>
      </c>
      <c r="M666" s="21">
        <f t="shared" si="1237"/>
        <v>61.454996287433602</v>
      </c>
      <c r="N666" s="21">
        <f t="shared" si="1237"/>
        <v>58.416812927327797</v>
      </c>
      <c r="O666" s="21">
        <f t="shared" si="1237"/>
        <v>55.378629567221992</v>
      </c>
      <c r="P666" s="21">
        <f t="shared" si="1237"/>
        <v>52.340446207116202</v>
      </c>
      <c r="Q666" s="21">
        <f t="shared" si="1237"/>
        <v>47.928502450025093</v>
      </c>
      <c r="R666" s="21">
        <f t="shared" si="1237"/>
        <v>43.516558692933899</v>
      </c>
      <c r="S666" s="21">
        <f t="shared" si="1237"/>
        <v>39.842507486783504</v>
      </c>
      <c r="T666" s="21">
        <f t="shared" si="1237"/>
        <v>36.168456280632995</v>
      </c>
      <c r="U666" s="21">
        <f t="shared" si="1237"/>
        <v>32.664664274241204</v>
      </c>
      <c r="V666" s="21">
        <f t="shared" si="1237"/>
        <v>29.160872267849399</v>
      </c>
      <c r="W666" s="21">
        <f t="shared" si="1237"/>
        <v>25.657080261457601</v>
      </c>
      <c r="X666" s="21">
        <f t="shared" si="1237"/>
        <v>23.8437580959556</v>
      </c>
      <c r="Y666" s="21">
        <f t="shared" si="1237"/>
        <v>22.030435930453599</v>
      </c>
      <c r="Z666" s="21">
        <f t="shared" si="1237"/>
        <v>5.6394388439222203</v>
      </c>
      <c r="AA666" s="21">
        <f t="shared" si="1237"/>
        <v>0</v>
      </c>
      <c r="AB666" s="21">
        <f t="shared" si="1237"/>
        <v>0</v>
      </c>
      <c r="AC666" s="21">
        <f t="shared" si="1237"/>
        <v>0</v>
      </c>
      <c r="AD666" s="21">
        <f t="shared" si="1237"/>
        <v>0</v>
      </c>
      <c r="AE666" s="21">
        <f t="shared" si="1237"/>
        <v>0</v>
      </c>
      <c r="AF666" s="21">
        <f t="shared" si="1237"/>
        <v>0</v>
      </c>
      <c r="AG666" s="21">
        <f t="shared" si="1237"/>
        <v>0</v>
      </c>
      <c r="AH666" s="21">
        <f t="shared" si="1237"/>
        <v>0</v>
      </c>
      <c r="AI666" s="21">
        <f t="shared" si="1237"/>
        <v>0</v>
      </c>
      <c r="AJ666" s="21">
        <f t="shared" si="1237"/>
        <v>0</v>
      </c>
      <c r="AK666" s="21">
        <f t="shared" si="1237"/>
        <v>0</v>
      </c>
      <c r="AL666" s="21">
        <f t="shared" si="1237"/>
        <v>0</v>
      </c>
      <c r="AM666" s="21">
        <f t="shared" si="1237"/>
        <v>0</v>
      </c>
      <c r="AN666" s="21">
        <f t="shared" si="1237"/>
        <v>0</v>
      </c>
      <c r="AO666" s="21">
        <f t="shared" si="1237"/>
        <v>0</v>
      </c>
      <c r="AP666" s="21">
        <f t="shared" si="1237"/>
        <v>0</v>
      </c>
      <c r="AQ666" s="21">
        <f t="shared" si="1237"/>
        <v>0</v>
      </c>
    </row>
    <row r="667" spans="1:47" x14ac:dyDescent="0.25">
      <c r="H667" s="17" t="str">
        <f t="shared" si="1232"/>
        <v>DIC5</v>
      </c>
      <c r="J667" s="61" t="s">
        <v>155</v>
      </c>
      <c r="K667" s="19" t="s">
        <v>332</v>
      </c>
      <c r="L667" s="21">
        <f t="shared" ref="L667:AQ667" si="1238">+L680+L693+L706+L719</f>
        <v>1.2722265164603199</v>
      </c>
      <c r="M667" s="21">
        <f t="shared" si="1238"/>
        <v>1.2722265164603199</v>
      </c>
      <c r="N667" s="21">
        <f t="shared" si="1238"/>
        <v>1.2722265164603199</v>
      </c>
      <c r="O667" s="21">
        <f t="shared" si="1238"/>
        <v>1.2722265164603199</v>
      </c>
      <c r="P667" s="21">
        <f t="shared" si="1238"/>
        <v>1.2722265164603199</v>
      </c>
      <c r="Q667" s="21">
        <f t="shared" si="1238"/>
        <v>1.2722265164603199</v>
      </c>
      <c r="R667" s="21">
        <f t="shared" si="1238"/>
        <v>1.2722265164603199</v>
      </c>
      <c r="S667" s="21">
        <f t="shared" si="1238"/>
        <v>1.2722265164603199</v>
      </c>
      <c r="T667" s="21">
        <f t="shared" si="1238"/>
        <v>1.2722265164603199</v>
      </c>
      <c r="U667" s="21">
        <f t="shared" si="1238"/>
        <v>1.2722265164603199</v>
      </c>
      <c r="V667" s="21">
        <f t="shared" si="1238"/>
        <v>1.2722265164603199</v>
      </c>
      <c r="W667" s="21">
        <f t="shared" si="1238"/>
        <v>1.2722265164603199</v>
      </c>
      <c r="X667" s="21">
        <f t="shared" si="1238"/>
        <v>1.2722265164603199</v>
      </c>
      <c r="Y667" s="21">
        <f t="shared" si="1238"/>
        <v>1.2722265164603199</v>
      </c>
      <c r="Z667" s="21">
        <f t="shared" si="1238"/>
        <v>1.2722265164603199</v>
      </c>
      <c r="AA667" s="21">
        <f t="shared" si="1238"/>
        <v>0</v>
      </c>
      <c r="AB667" s="21">
        <f t="shared" si="1238"/>
        <v>0</v>
      </c>
      <c r="AC667" s="21">
        <f t="shared" si="1238"/>
        <v>0</v>
      </c>
      <c r="AD667" s="21">
        <f t="shared" si="1238"/>
        <v>0</v>
      </c>
      <c r="AE667" s="21">
        <f t="shared" si="1238"/>
        <v>0</v>
      </c>
      <c r="AF667" s="21">
        <f t="shared" si="1238"/>
        <v>0</v>
      </c>
      <c r="AG667" s="21">
        <f t="shared" si="1238"/>
        <v>0</v>
      </c>
      <c r="AH667" s="21">
        <f t="shared" si="1238"/>
        <v>0</v>
      </c>
      <c r="AI667" s="21">
        <f t="shared" si="1238"/>
        <v>0</v>
      </c>
      <c r="AJ667" s="21">
        <f t="shared" si="1238"/>
        <v>0</v>
      </c>
      <c r="AK667" s="21">
        <f t="shared" si="1238"/>
        <v>0</v>
      </c>
      <c r="AL667" s="21">
        <f t="shared" si="1238"/>
        <v>0</v>
      </c>
      <c r="AM667" s="21">
        <f t="shared" si="1238"/>
        <v>0</v>
      </c>
      <c r="AN667" s="21">
        <f t="shared" si="1238"/>
        <v>0</v>
      </c>
      <c r="AO667" s="21">
        <f t="shared" si="1238"/>
        <v>0</v>
      </c>
      <c r="AP667" s="21">
        <f t="shared" si="1238"/>
        <v>0</v>
      </c>
      <c r="AQ667" s="21">
        <f t="shared" si="1238"/>
        <v>0</v>
      </c>
    </row>
    <row r="668" spans="1:47" s="68" customFormat="1" x14ac:dyDescent="0.25">
      <c r="A668" s="70"/>
      <c r="F668" s="95"/>
      <c r="H668" s="71"/>
      <c r="I668" s="71"/>
      <c r="L668" s="69">
        <f>+SUM(L661:L667)</f>
        <v>1641.6561976330581</v>
      </c>
      <c r="M668" s="69">
        <f t="shared" ref="M668" si="1239">+SUM(M661:M667)</f>
        <v>1586.4491600263957</v>
      </c>
      <c r="N668" s="69">
        <f t="shared" ref="N668:AQ668" si="1240">+SUM(N661:N667)</f>
        <v>1533.6670105663645</v>
      </c>
      <c r="O668" s="69">
        <f t="shared" si="1240"/>
        <v>1513.3567510167181</v>
      </c>
      <c r="P668" s="69">
        <f t="shared" si="1240"/>
        <v>1476.8105465118786</v>
      </c>
      <c r="Q668" s="69">
        <f t="shared" si="1240"/>
        <v>1359.5963562135621</v>
      </c>
      <c r="R668" s="69">
        <f t="shared" si="1240"/>
        <v>1323.598528380583</v>
      </c>
      <c r="S668" s="69">
        <f t="shared" si="1240"/>
        <v>1287.3999748562574</v>
      </c>
      <c r="T668" s="69">
        <f t="shared" si="1240"/>
        <v>1250.8102266799269</v>
      </c>
      <c r="U668" s="69">
        <f t="shared" si="1240"/>
        <v>1076.8246057666765</v>
      </c>
      <c r="V668" s="69">
        <f t="shared" si="1240"/>
        <v>728.46957621376782</v>
      </c>
      <c r="W668" s="69">
        <f t="shared" si="1240"/>
        <v>365.44370763054695</v>
      </c>
      <c r="X668" s="69">
        <f t="shared" si="1240"/>
        <v>363.63038546504492</v>
      </c>
      <c r="Y668" s="69">
        <f t="shared" si="1240"/>
        <v>361.81706329954295</v>
      </c>
      <c r="Z668" s="69">
        <f t="shared" si="1240"/>
        <v>6.91166536038254</v>
      </c>
      <c r="AA668" s="69">
        <f t="shared" si="1240"/>
        <v>0</v>
      </c>
      <c r="AB668" s="69">
        <f t="shared" si="1240"/>
        <v>0</v>
      </c>
      <c r="AC668" s="69">
        <f t="shared" si="1240"/>
        <v>0</v>
      </c>
      <c r="AD668" s="69">
        <f t="shared" si="1240"/>
        <v>0</v>
      </c>
      <c r="AE668" s="69">
        <f t="shared" si="1240"/>
        <v>0</v>
      </c>
      <c r="AF668" s="69">
        <f t="shared" si="1240"/>
        <v>0</v>
      </c>
      <c r="AG668" s="69">
        <f t="shared" si="1240"/>
        <v>0</v>
      </c>
      <c r="AH668" s="69">
        <f t="shared" si="1240"/>
        <v>0</v>
      </c>
      <c r="AI668" s="69">
        <f t="shared" si="1240"/>
        <v>0</v>
      </c>
      <c r="AJ668" s="69">
        <f t="shared" si="1240"/>
        <v>0</v>
      </c>
      <c r="AK668" s="69">
        <f t="shared" si="1240"/>
        <v>0</v>
      </c>
      <c r="AL668" s="69">
        <f t="shared" si="1240"/>
        <v>0</v>
      </c>
      <c r="AM668" s="69">
        <f t="shared" si="1240"/>
        <v>0</v>
      </c>
      <c r="AN668" s="69">
        <f t="shared" si="1240"/>
        <v>0</v>
      </c>
      <c r="AO668" s="69">
        <f t="shared" si="1240"/>
        <v>0</v>
      </c>
      <c r="AP668" s="69">
        <f t="shared" si="1240"/>
        <v>0</v>
      </c>
      <c r="AQ668" s="69">
        <f t="shared" si="1240"/>
        <v>0</v>
      </c>
    </row>
    <row r="669" spans="1:47" s="68" customFormat="1" x14ac:dyDescent="0.25">
      <c r="A669" s="79"/>
      <c r="F669" s="95"/>
      <c r="H669" s="71"/>
      <c r="I669" s="71"/>
    </row>
    <row r="670" spans="1:47" ht="18.75" x14ac:dyDescent="0.3">
      <c r="K670" s="34" t="s">
        <v>493</v>
      </c>
    </row>
    <row r="671" spans="1:47" x14ac:dyDescent="0.25">
      <c r="J671" s="106" t="s">
        <v>488</v>
      </c>
      <c r="K671" s="108" t="s">
        <v>389</v>
      </c>
    </row>
    <row r="672" spans="1:47" x14ac:dyDescent="0.25">
      <c r="H672" s="12"/>
      <c r="I672" s="12"/>
      <c r="J672" s="15"/>
      <c r="K672" s="23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</row>
    <row r="673" spans="1:47" x14ac:dyDescent="0.25">
      <c r="L673" s="47">
        <v>2019</v>
      </c>
      <c r="M673" s="47">
        <v>2020</v>
      </c>
      <c r="N673" s="47">
        <v>2021</v>
      </c>
      <c r="O673" s="47">
        <v>2022</v>
      </c>
      <c r="P673" s="47">
        <v>2023</v>
      </c>
      <c r="Q673" s="47">
        <v>2024</v>
      </c>
      <c r="R673" s="47">
        <v>2025</v>
      </c>
      <c r="S673" s="47">
        <v>2026</v>
      </c>
      <c r="T673" s="47">
        <v>2027</v>
      </c>
      <c r="U673" s="47">
        <v>2028</v>
      </c>
      <c r="V673" s="47">
        <v>2029</v>
      </c>
      <c r="W673" s="47">
        <v>2030</v>
      </c>
      <c r="X673" s="47">
        <v>2031</v>
      </c>
      <c r="Y673" s="47">
        <v>2032</v>
      </c>
      <c r="Z673" s="47">
        <v>2033</v>
      </c>
      <c r="AA673" s="47">
        <v>2034</v>
      </c>
      <c r="AB673" s="47">
        <v>2035</v>
      </c>
      <c r="AC673" s="47">
        <v>2036</v>
      </c>
      <c r="AD673" s="47">
        <v>2037</v>
      </c>
      <c r="AE673" s="47">
        <v>2038</v>
      </c>
      <c r="AF673" s="47">
        <v>2039</v>
      </c>
      <c r="AG673" s="47">
        <v>2040</v>
      </c>
      <c r="AH673" s="47">
        <v>2041</v>
      </c>
      <c r="AI673" s="47">
        <v>2042</v>
      </c>
      <c r="AJ673" s="47">
        <v>2043</v>
      </c>
      <c r="AK673" s="47">
        <v>2044</v>
      </c>
      <c r="AL673" s="47">
        <v>2045</v>
      </c>
      <c r="AM673" s="47">
        <v>2046</v>
      </c>
      <c r="AN673" s="47">
        <v>2047</v>
      </c>
      <c r="AO673" s="47">
        <v>2048</v>
      </c>
      <c r="AP673" s="47">
        <v>2049</v>
      </c>
      <c r="AQ673" s="47">
        <v>2050</v>
      </c>
    </row>
    <row r="674" spans="1:47" x14ac:dyDescent="0.25">
      <c r="D674" s="35"/>
      <c r="E674" s="35"/>
      <c r="G674" s="15"/>
      <c r="H674" s="17" t="str">
        <f>+$H$1</f>
        <v>DIC5</v>
      </c>
      <c r="I674" s="24"/>
      <c r="J674" s="24" t="s">
        <v>148</v>
      </c>
      <c r="K674" s="108" t="s">
        <v>210</v>
      </c>
      <c r="L674" s="21">
        <f>+SUMIFS(Resultados_Dic3!H$3:H$99980,Resultados_Dic3!$F$3:$F$99980,Produccion_PJ!$K674,Resultados_Dic3!$D$3:$D$99980,Produccion_PJ!$K$632,Resultados_Dic3!$E$3:$E$99980,Produccion_PJ!$J674,Resultados_Dic3!$A$3:$A$99980,Produccion_PJ!$H674)</f>
        <v>115.324269547087</v>
      </c>
      <c r="M674" s="21">
        <f>+SUMIFS(Resultados_Dic3!I$3:I$99980,Resultados_Dic3!$F$3:$F$99980,Produccion_PJ!$K674,Resultados_Dic3!$D$3:$D$99980,Produccion_PJ!$K$632,Resultados_Dic3!$E$3:$E$99980,Produccion_PJ!$J674,Resultados_Dic3!$A$3:$A$99980,Produccion_PJ!$H674)</f>
        <v>93.191463674088297</v>
      </c>
      <c r="N674" s="21">
        <f>+SUMIFS(Resultados_Dic3!J$3:J$99980,Resultados_Dic3!$F$3:$F$99980,Produccion_PJ!$K674,Resultados_Dic3!$D$3:$D$99980,Produccion_PJ!$K$632,Resultados_Dic3!$E$3:$E$99980,Produccion_PJ!$J674,Resultados_Dic3!$A$3:$A$99980,Produccion_PJ!$H674)</f>
        <v>72.963818315979793</v>
      </c>
      <c r="O674" s="21">
        <f>+SUMIFS(Resultados_Dic3!K$3:K$99980,Resultados_Dic3!$F$3:$F$99980,Produccion_PJ!$K674,Resultados_Dic3!$D$3:$D$99980,Produccion_PJ!$K$632,Resultados_Dic3!$E$3:$E$99980,Produccion_PJ!$J674,Resultados_Dic3!$A$3:$A$99980,Produccion_PJ!$H674)</f>
        <v>85.208062868254501</v>
      </c>
      <c r="P674" s="21">
        <f>+SUMIFS(Resultados_Dic3!L$3:L$99980,Resultados_Dic3!$F$3:$F$99980,Produccion_PJ!$K674,Resultados_Dic3!$D$3:$D$99980,Produccion_PJ!$K$632,Resultados_Dic3!$E$3:$E$99980,Produccion_PJ!$J674,Resultados_Dic3!$A$3:$A$99980,Produccion_PJ!$H674)</f>
        <v>81.216362465337596</v>
      </c>
      <c r="Q674" s="21">
        <f>+SUMIFS(Resultados_Dic3!M$3:M$99980,Resultados_Dic3!$F$3:$F$99980,Produccion_PJ!$K674,Resultados_Dic3!$D$3:$D$99980,Produccion_PJ!$K$632,Resultados_Dic3!$E$3:$E$99980,Produccion_PJ!$J674,Resultados_Dic3!$A$3:$A$99980,Produccion_PJ!$H674)</f>
        <v>0</v>
      </c>
      <c r="R674" s="21">
        <f>+SUMIFS(Resultados_Dic3!N$3:N$99980,Resultados_Dic3!$F$3:$F$99980,Produccion_PJ!$K674,Resultados_Dic3!$D$3:$D$99980,Produccion_PJ!$K$632,Resultados_Dic3!$E$3:$E$99980,Produccion_PJ!$J674,Resultados_Dic3!$A$3:$A$99980,Produccion_PJ!$H674)</f>
        <v>0</v>
      </c>
      <c r="S674" s="21">
        <f>+SUMIFS(Resultados_Dic3!O$3:O$99980,Resultados_Dic3!$F$3:$F$99980,Produccion_PJ!$K674,Resultados_Dic3!$D$3:$D$99980,Produccion_PJ!$K$632,Resultados_Dic3!$E$3:$E$99980,Produccion_PJ!$J674,Resultados_Dic3!$A$3:$A$99980,Produccion_PJ!$H674)</f>
        <v>0</v>
      </c>
      <c r="T674" s="21">
        <f>+SUMIFS(Resultados_Dic3!P$3:P$99980,Resultados_Dic3!$F$3:$F$99980,Produccion_PJ!$K674,Resultados_Dic3!$D$3:$D$99980,Produccion_PJ!$K$632,Resultados_Dic3!$E$3:$E$99980,Produccion_PJ!$J674,Resultados_Dic3!$A$3:$A$99980,Produccion_PJ!$H674)</f>
        <v>0</v>
      </c>
      <c r="U674" s="21">
        <f>+SUMIFS(Resultados_Dic3!Q$3:Q$99980,Resultados_Dic3!$F$3:$F$99980,Produccion_PJ!$K674,Resultados_Dic3!$D$3:$D$99980,Produccion_PJ!$K$632,Resultados_Dic3!$E$3:$E$99980,Produccion_PJ!$J674,Resultados_Dic3!$A$3:$A$99980,Produccion_PJ!$H674)</f>
        <v>0</v>
      </c>
      <c r="V674" s="21">
        <f>+SUMIFS(Resultados_Dic3!R$3:R$99980,Resultados_Dic3!$F$3:$F$99980,Produccion_PJ!$K674,Resultados_Dic3!$D$3:$D$99980,Produccion_PJ!$K$632,Resultados_Dic3!$E$3:$E$99980,Produccion_PJ!$J674,Resultados_Dic3!$A$3:$A$99980,Produccion_PJ!$H674)</f>
        <v>0</v>
      </c>
      <c r="W674" s="21">
        <f>+SUMIFS(Resultados_Dic3!S$3:S$99980,Resultados_Dic3!$F$3:$F$99980,Produccion_PJ!$K674,Resultados_Dic3!$D$3:$D$99980,Produccion_PJ!$K$632,Resultados_Dic3!$E$3:$E$99980,Produccion_PJ!$J674,Resultados_Dic3!$A$3:$A$99980,Produccion_PJ!$H674)</f>
        <v>0</v>
      </c>
      <c r="X674" s="21">
        <f>+SUMIFS(Resultados_Dic3!T$3:T$99980,Resultados_Dic3!$F$3:$F$99980,Produccion_PJ!$K674,Resultados_Dic3!$D$3:$D$99980,Produccion_PJ!$K$632,Resultados_Dic3!$E$3:$E$99980,Produccion_PJ!$J674,Resultados_Dic3!$A$3:$A$99980,Produccion_PJ!$H674)</f>
        <v>0</v>
      </c>
      <c r="Y674" s="21">
        <f>+SUMIFS(Resultados_Dic3!U$3:U$99980,Resultados_Dic3!$F$3:$F$99980,Produccion_PJ!$K674,Resultados_Dic3!$D$3:$D$99980,Produccion_PJ!$K$632,Resultados_Dic3!$E$3:$E$99980,Produccion_PJ!$J674,Resultados_Dic3!$A$3:$A$99980,Produccion_PJ!$H674)</f>
        <v>0</v>
      </c>
      <c r="Z674" s="21">
        <f>+SUMIFS(Resultados_Dic3!V$3:V$99980,Resultados_Dic3!$F$3:$F$99980,Produccion_PJ!$K674,Resultados_Dic3!$D$3:$D$99980,Produccion_PJ!$K$632,Resultados_Dic3!$E$3:$E$99980,Produccion_PJ!$J674,Resultados_Dic3!$A$3:$A$99980,Produccion_PJ!$H674)</f>
        <v>0</v>
      </c>
      <c r="AA674" s="21">
        <f>+SUMIFS(Resultados_Dic3!W$3:W$99980,Resultados_Dic3!$F$3:$F$99980,Produccion_PJ!$K674,Resultados_Dic3!$D$3:$D$99980,Produccion_PJ!$K$632,Resultados_Dic3!$E$3:$E$99980,Produccion_PJ!$J674,Resultados_Dic3!$A$3:$A$99980,Produccion_PJ!$H674)</f>
        <v>0</v>
      </c>
      <c r="AB674" s="21">
        <f>+SUMIFS(Resultados_Dic3!X$3:X$99980,Resultados_Dic3!$F$3:$F$99980,Produccion_PJ!$K674,Resultados_Dic3!$D$3:$D$99980,Produccion_PJ!$K$632,Resultados_Dic3!$E$3:$E$99980,Produccion_PJ!$J674,Resultados_Dic3!$A$3:$A$99980,Produccion_PJ!$H674)</f>
        <v>0</v>
      </c>
      <c r="AC674" s="21">
        <f>+SUMIFS(Resultados_Dic3!Y$3:Y$99980,Resultados_Dic3!$F$3:$F$99980,Produccion_PJ!$K674,Resultados_Dic3!$D$3:$D$99980,Produccion_PJ!$K$632,Resultados_Dic3!$E$3:$E$99980,Produccion_PJ!$J674,Resultados_Dic3!$A$3:$A$99980,Produccion_PJ!$H674)</f>
        <v>0</v>
      </c>
      <c r="AD674" s="21">
        <f>+SUMIFS(Resultados_Dic3!Z$3:Z$99980,Resultados_Dic3!$F$3:$F$99980,Produccion_PJ!$K674,Resultados_Dic3!$D$3:$D$99980,Produccion_PJ!$K$632,Resultados_Dic3!$E$3:$E$99980,Produccion_PJ!$J674,Resultados_Dic3!$A$3:$A$99980,Produccion_PJ!$H674)</f>
        <v>0</v>
      </c>
      <c r="AE674" s="21">
        <f>+SUMIFS(Resultados_Dic3!AA$3:AA$99980,Resultados_Dic3!$F$3:$F$99980,Produccion_PJ!$K674,Resultados_Dic3!$D$3:$D$99980,Produccion_PJ!$K$632,Resultados_Dic3!$E$3:$E$99980,Produccion_PJ!$J674,Resultados_Dic3!$A$3:$A$99980,Produccion_PJ!$H674)</f>
        <v>0</v>
      </c>
      <c r="AF674" s="21">
        <f>+SUMIFS(Resultados_Dic3!AB$3:AB$99980,Resultados_Dic3!$F$3:$F$99980,Produccion_PJ!$K674,Resultados_Dic3!$D$3:$D$99980,Produccion_PJ!$K$632,Resultados_Dic3!$E$3:$E$99980,Produccion_PJ!$J674,Resultados_Dic3!$A$3:$A$99980,Produccion_PJ!$H674)</f>
        <v>0</v>
      </c>
      <c r="AG674" s="21">
        <f>+SUMIFS(Resultados_Dic3!AC$3:AC$99980,Resultados_Dic3!$F$3:$F$99980,Produccion_PJ!$K674,Resultados_Dic3!$D$3:$D$99980,Produccion_PJ!$K$632,Resultados_Dic3!$E$3:$E$99980,Produccion_PJ!$J674,Resultados_Dic3!$A$3:$A$99980,Produccion_PJ!$H674)</f>
        <v>0</v>
      </c>
      <c r="AH674" s="21">
        <f>+SUMIFS(Resultados_Dic3!AD$3:AD$99980,Resultados_Dic3!$F$3:$F$99980,Produccion_PJ!$K674,Resultados_Dic3!$D$3:$D$99980,Produccion_PJ!$K$632,Resultados_Dic3!$E$3:$E$99980,Produccion_PJ!$J674,Resultados_Dic3!$A$3:$A$99980,Produccion_PJ!$H674)</f>
        <v>0</v>
      </c>
      <c r="AI674" s="21">
        <f>+SUMIFS(Resultados_Dic3!AE$3:AE$99980,Resultados_Dic3!$F$3:$F$99980,Produccion_PJ!$K674,Resultados_Dic3!$D$3:$D$99980,Produccion_PJ!$K$632,Resultados_Dic3!$E$3:$E$99980,Produccion_PJ!$J674,Resultados_Dic3!$A$3:$A$99980,Produccion_PJ!$H674)</f>
        <v>0</v>
      </c>
      <c r="AJ674" s="21">
        <f>+SUMIFS(Resultados_Dic3!AF$3:AF$99980,Resultados_Dic3!$F$3:$F$99980,Produccion_PJ!$K674,Resultados_Dic3!$D$3:$D$99980,Produccion_PJ!$K$632,Resultados_Dic3!$E$3:$E$99980,Produccion_PJ!$J674,Resultados_Dic3!$A$3:$A$99980,Produccion_PJ!$H674)</f>
        <v>0</v>
      </c>
      <c r="AK674" s="21">
        <f>+SUMIFS(Resultados_Dic3!AG$3:AG$99980,Resultados_Dic3!$F$3:$F$99980,Produccion_PJ!$K674,Resultados_Dic3!$D$3:$D$99980,Produccion_PJ!$K$632,Resultados_Dic3!$E$3:$E$99980,Produccion_PJ!$J674,Resultados_Dic3!$A$3:$A$99980,Produccion_PJ!$H674)</f>
        <v>0</v>
      </c>
      <c r="AL674" s="21">
        <f>+SUMIFS(Resultados_Dic3!AH$3:AH$99980,Resultados_Dic3!$F$3:$F$99980,Produccion_PJ!$K674,Resultados_Dic3!$D$3:$D$99980,Produccion_PJ!$K$632,Resultados_Dic3!$E$3:$E$99980,Produccion_PJ!$J674,Resultados_Dic3!$A$3:$A$99980,Produccion_PJ!$H674)</f>
        <v>0</v>
      </c>
      <c r="AM674" s="21">
        <f>+SUMIFS(Resultados_Dic3!AI$3:AI$99980,Resultados_Dic3!$F$3:$F$99980,Produccion_PJ!$K674,Resultados_Dic3!$D$3:$D$99980,Produccion_PJ!$K$632,Resultados_Dic3!$E$3:$E$99980,Produccion_PJ!$J674,Resultados_Dic3!$A$3:$A$99980,Produccion_PJ!$H674)</f>
        <v>0</v>
      </c>
      <c r="AN674" s="21">
        <f>+SUMIFS(Resultados_Dic3!AJ$3:AJ$99980,Resultados_Dic3!$F$3:$F$99980,Produccion_PJ!$K674,Resultados_Dic3!$D$3:$D$99980,Produccion_PJ!$K$632,Resultados_Dic3!$E$3:$E$99980,Produccion_PJ!$J674,Resultados_Dic3!$A$3:$A$99980,Produccion_PJ!$H674)</f>
        <v>0</v>
      </c>
      <c r="AO674" s="21">
        <f>+SUMIFS(Resultados_Dic3!AK$3:AK$99980,Resultados_Dic3!$F$3:$F$99980,Produccion_PJ!$K674,Resultados_Dic3!$D$3:$D$99980,Produccion_PJ!$K$632,Resultados_Dic3!$E$3:$E$99980,Produccion_PJ!$J674,Resultados_Dic3!$A$3:$A$99980,Produccion_PJ!$H674)</f>
        <v>0</v>
      </c>
      <c r="AP674" s="21">
        <f>+SUMIFS(Resultados_Dic3!AL$3:AL$99980,Resultados_Dic3!$F$3:$F$99980,Produccion_PJ!$K674,Resultados_Dic3!$D$3:$D$99980,Produccion_PJ!$K$632,Resultados_Dic3!$E$3:$E$99980,Produccion_PJ!$J674,Resultados_Dic3!$A$3:$A$99980,Produccion_PJ!$H674)</f>
        <v>0</v>
      </c>
      <c r="AQ674" s="21">
        <f>+SUMIFS(Resultados_Dic3!AM$3:AM$99980,Resultados_Dic3!$F$3:$F$99980,Produccion_PJ!$K674,Resultados_Dic3!$D$3:$D$99980,Produccion_PJ!$K$632,Resultados_Dic3!$E$3:$E$99980,Produccion_PJ!$J674,Resultados_Dic3!$A$3:$A$99980,Produccion_PJ!$H674)</f>
        <v>0</v>
      </c>
    </row>
    <row r="675" spans="1:47" x14ac:dyDescent="0.25">
      <c r="D675" s="35"/>
      <c r="E675" s="35"/>
      <c r="G675" s="15"/>
      <c r="H675" s="17" t="str">
        <f t="shared" ref="H675:H680" si="1241">+$H$1</f>
        <v>DIC5</v>
      </c>
      <c r="I675" s="24" t="s">
        <v>151</v>
      </c>
      <c r="J675" s="24" t="s">
        <v>149</v>
      </c>
      <c r="K675" s="108" t="s">
        <v>211</v>
      </c>
      <c r="L675" s="21">
        <f>+SUMIFS(Resultados_Dic3!H$3:H$99980,Resultados_Dic3!$F$3:$F$99980,Produccion_PJ!$K675,Resultados_Dic3!$D$3:$D$99980,Produccion_PJ!$K$671,Resultados_Dic3!$E$3:$E$99980,Produccion_PJ!$J675,Resultados_Dic3!$A$3:$A$99980,Produccion_PJ!$H675)+SUMIFS(Resultados_Dic3!H$3:H$99980,Resultados_Dic3!$F$3:$F$99980,Produccion_PJ!$K675,Resultados_Dic3!$D$3:$D$99980,Produccion_PJ!$K$671,Resultados_Dic3!$E$3:$E$99980,$I675,Resultados_Dic3!$A$3:$A$99980,Produccion_PJ!$H675)</f>
        <v>751.01762720010004</v>
      </c>
      <c r="M675" s="21">
        <f>+SUMIFS(Resultados_Dic3!I$3:I$99980,Resultados_Dic3!$F$3:$F$99980,Produccion_PJ!$K675,Resultados_Dic3!$D$3:$D$99980,Produccion_PJ!$K$671,Resultados_Dic3!$E$3:$E$99980,Produccion_PJ!$J675,Resultados_Dic3!$A$3:$A$99980,Produccion_PJ!$H675)+SUMIFS(Resultados_Dic3!I$3:I$99980,Resultados_Dic3!$F$3:$F$99980,Produccion_PJ!$K675,Resultados_Dic3!$D$3:$D$99980,Produccion_PJ!$K$671,Resultados_Dic3!$E$3:$E$99980,$I675,Resultados_Dic3!$A$3:$A$99980,Produccion_PJ!$H675)</f>
        <v>751.01762720010004</v>
      </c>
      <c r="N675" s="21">
        <f>+SUMIFS(Resultados_Dic3!J$3:J$99980,Resultados_Dic3!$F$3:$F$99980,Produccion_PJ!$K675,Resultados_Dic3!$D$3:$D$99980,Produccion_PJ!$K$671,Resultados_Dic3!$E$3:$E$99980,Produccion_PJ!$J675,Resultados_Dic3!$A$3:$A$99980,Produccion_PJ!$H675)+SUMIFS(Resultados_Dic3!J$3:J$99980,Resultados_Dic3!$F$3:$F$99980,Produccion_PJ!$K675,Resultados_Dic3!$D$3:$D$99980,Produccion_PJ!$K$671,Resultados_Dic3!$E$3:$E$99980,$I675,Resultados_Dic3!$A$3:$A$99980,Produccion_PJ!$H675)</f>
        <v>751.01762720010004</v>
      </c>
      <c r="O675" s="21">
        <f>+SUMIFS(Resultados_Dic3!K$3:K$99980,Resultados_Dic3!$F$3:$F$99980,Produccion_PJ!$K675,Resultados_Dic3!$D$3:$D$99980,Produccion_PJ!$K$671,Resultados_Dic3!$E$3:$E$99980,Produccion_PJ!$J675,Resultados_Dic3!$A$3:$A$99980,Produccion_PJ!$H675)+SUMIFS(Resultados_Dic3!K$3:K$99980,Resultados_Dic3!$F$3:$F$99980,Produccion_PJ!$K675,Resultados_Dic3!$D$3:$D$99980,Produccion_PJ!$K$671,Resultados_Dic3!$E$3:$E$99980,$I675,Resultados_Dic3!$A$3:$A$99980,Produccion_PJ!$H675)</f>
        <v>751.01762720010004</v>
      </c>
      <c r="P675" s="21">
        <f>+SUMIFS(Resultados_Dic3!L$3:L$99980,Resultados_Dic3!$F$3:$F$99980,Produccion_PJ!$K675,Resultados_Dic3!$D$3:$D$99980,Produccion_PJ!$K$671,Resultados_Dic3!$E$3:$E$99980,Produccion_PJ!$J675,Resultados_Dic3!$A$3:$A$99980,Produccion_PJ!$H675)+SUMIFS(Resultados_Dic3!L$3:L$99980,Resultados_Dic3!$F$3:$F$99980,Produccion_PJ!$K675,Resultados_Dic3!$D$3:$D$99980,Produccion_PJ!$K$671,Resultados_Dic3!$E$3:$E$99980,$I675,Resultados_Dic3!$A$3:$A$99980,Produccion_PJ!$H675)</f>
        <v>751.01762720010004</v>
      </c>
      <c r="Q675" s="21">
        <f>+SUMIFS(Resultados_Dic3!M$3:M$99980,Resultados_Dic3!$F$3:$F$99980,Produccion_PJ!$K675,Resultados_Dic3!$D$3:$D$99980,Produccion_PJ!$K$671,Resultados_Dic3!$E$3:$E$99980,Produccion_PJ!$J675,Resultados_Dic3!$A$3:$A$99980,Produccion_PJ!$H675)+SUMIFS(Resultados_Dic3!M$3:M$99980,Resultados_Dic3!$F$3:$F$99980,Produccion_PJ!$K675,Resultados_Dic3!$D$3:$D$99980,Produccion_PJ!$K$671,Resultados_Dic3!$E$3:$E$99980,$I675,Resultados_Dic3!$A$3:$A$99980,Produccion_PJ!$H675)</f>
        <v>751.01762720010004</v>
      </c>
      <c r="R675" s="21">
        <f>+SUMIFS(Resultados_Dic3!N$3:N$99980,Resultados_Dic3!$F$3:$F$99980,Produccion_PJ!$K675,Resultados_Dic3!$D$3:$D$99980,Produccion_PJ!$K$671,Resultados_Dic3!$E$3:$E$99980,Produccion_PJ!$J675,Resultados_Dic3!$A$3:$A$99980,Produccion_PJ!$H675)+SUMIFS(Resultados_Dic3!N$3:N$99980,Resultados_Dic3!$F$3:$F$99980,Produccion_PJ!$K675,Resultados_Dic3!$D$3:$D$99980,Produccion_PJ!$K$671,Resultados_Dic3!$E$3:$E$99980,$I675,Resultados_Dic3!$A$3:$A$99980,Produccion_PJ!$H675)</f>
        <v>751.01762720010004</v>
      </c>
      <c r="S675" s="21">
        <f>+SUMIFS(Resultados_Dic3!O$3:O$99980,Resultados_Dic3!$F$3:$F$99980,Produccion_PJ!$K675,Resultados_Dic3!$D$3:$D$99980,Produccion_PJ!$K$671,Resultados_Dic3!$E$3:$E$99980,Produccion_PJ!$J675,Resultados_Dic3!$A$3:$A$99980,Produccion_PJ!$H675)+SUMIFS(Resultados_Dic3!O$3:O$99980,Resultados_Dic3!$F$3:$F$99980,Produccion_PJ!$K675,Resultados_Dic3!$D$3:$D$99980,Produccion_PJ!$K$671,Resultados_Dic3!$E$3:$E$99980,$I675,Resultados_Dic3!$A$3:$A$99980,Produccion_PJ!$H675)</f>
        <v>751.01762720010004</v>
      </c>
      <c r="T675" s="21">
        <f>+SUMIFS(Resultados_Dic3!P$3:P$99980,Resultados_Dic3!$F$3:$F$99980,Produccion_PJ!$K675,Resultados_Dic3!$D$3:$D$99980,Produccion_PJ!$K$671,Resultados_Dic3!$E$3:$E$99980,Produccion_PJ!$J675,Resultados_Dic3!$A$3:$A$99980,Produccion_PJ!$H675)+SUMIFS(Resultados_Dic3!P$3:P$99980,Resultados_Dic3!$F$3:$F$99980,Produccion_PJ!$K675,Resultados_Dic3!$D$3:$D$99980,Produccion_PJ!$K$671,Resultados_Dic3!$E$3:$E$99980,$I675,Resultados_Dic3!$A$3:$A$99980,Produccion_PJ!$H675)</f>
        <v>751.01762720010004</v>
      </c>
      <c r="U675" s="21">
        <f>+SUMIFS(Resultados_Dic3!Q$3:Q$99980,Resultados_Dic3!$F$3:$F$99980,Produccion_PJ!$K675,Resultados_Dic3!$D$3:$D$99980,Produccion_PJ!$K$671,Resultados_Dic3!$E$3:$E$99980,Produccion_PJ!$J675,Resultados_Dic3!$A$3:$A$99980,Produccion_PJ!$H675)+SUMIFS(Resultados_Dic3!Q$3:Q$99980,Resultados_Dic3!$F$3:$F$99980,Produccion_PJ!$K675,Resultados_Dic3!$D$3:$D$99980,Produccion_PJ!$K$671,Resultados_Dic3!$E$3:$E$99980,$I675,Resultados_Dic3!$A$3:$A$99980,Produccion_PJ!$H675)</f>
        <v>704.37331412334595</v>
      </c>
      <c r="V675" s="21">
        <f>+SUMIFS(Resultados_Dic3!R$3:R$99980,Resultados_Dic3!$F$3:$F$99980,Produccion_PJ!$K675,Resultados_Dic3!$D$3:$D$99980,Produccion_PJ!$K$671,Resultados_Dic3!$E$3:$E$99980,Produccion_PJ!$J675,Resultados_Dic3!$A$3:$A$99980,Produccion_PJ!$H675)+SUMIFS(Resultados_Dic3!R$3:R$99980,Resultados_Dic3!$F$3:$F$99980,Produccion_PJ!$K675,Resultados_Dic3!$D$3:$D$99980,Produccion_PJ!$K$671,Resultados_Dic3!$E$3:$E$99980,$I675,Resultados_Dic3!$A$3:$A$99980,Produccion_PJ!$H675)</f>
        <v>359.52207657682902</v>
      </c>
      <c r="W675" s="21">
        <f>+SUMIFS(Resultados_Dic3!S$3:S$99980,Resultados_Dic3!$F$3:$F$99980,Produccion_PJ!$K675,Resultados_Dic3!$D$3:$D$99980,Produccion_PJ!$K$671,Resultados_Dic3!$E$3:$E$99980,Produccion_PJ!$J675,Resultados_Dic3!$A$3:$A$99980,Produccion_PJ!$H675)+SUMIFS(Resultados_Dic3!S$3:S$99980,Resultados_Dic3!$F$3:$F$99980,Produccion_PJ!$K675,Resultados_Dic3!$D$3:$D$99980,Produccion_PJ!$K$671,Resultados_Dic3!$E$3:$E$99980,$I675,Resultados_Dic3!$A$3:$A$99980,Produccion_PJ!$H675)</f>
        <v>0</v>
      </c>
      <c r="X675" s="21">
        <f>+SUMIFS(Resultados_Dic3!T$3:T$99980,Resultados_Dic3!$F$3:$F$99980,Produccion_PJ!$K675,Resultados_Dic3!$D$3:$D$99980,Produccion_PJ!$K$671,Resultados_Dic3!$E$3:$E$99980,Produccion_PJ!$J675,Resultados_Dic3!$A$3:$A$99980,Produccion_PJ!$H675)+SUMIFS(Resultados_Dic3!T$3:T$99980,Resultados_Dic3!$F$3:$F$99980,Produccion_PJ!$K675,Resultados_Dic3!$D$3:$D$99980,Produccion_PJ!$K$671,Resultados_Dic3!$E$3:$E$99980,$I675,Resultados_Dic3!$A$3:$A$99980,Produccion_PJ!$H675)</f>
        <v>0</v>
      </c>
      <c r="Y675" s="21">
        <f>+SUMIFS(Resultados_Dic3!U$3:U$99980,Resultados_Dic3!$F$3:$F$99980,Produccion_PJ!$K675,Resultados_Dic3!$D$3:$D$99980,Produccion_PJ!$K$671,Resultados_Dic3!$E$3:$E$99980,Produccion_PJ!$J675,Resultados_Dic3!$A$3:$A$99980,Produccion_PJ!$H675)+SUMIFS(Resultados_Dic3!U$3:U$99980,Resultados_Dic3!$F$3:$F$99980,Produccion_PJ!$K675,Resultados_Dic3!$D$3:$D$99980,Produccion_PJ!$K$671,Resultados_Dic3!$E$3:$E$99980,$I675,Resultados_Dic3!$A$3:$A$99980,Produccion_PJ!$H675)</f>
        <v>0</v>
      </c>
      <c r="Z675" s="21">
        <f>+SUMIFS(Resultados_Dic3!V$3:V$99980,Resultados_Dic3!$F$3:$F$99980,Produccion_PJ!$K675,Resultados_Dic3!$D$3:$D$99980,Produccion_PJ!$K$671,Resultados_Dic3!$E$3:$E$99980,Produccion_PJ!$J675,Resultados_Dic3!$A$3:$A$99980,Produccion_PJ!$H675)+SUMIFS(Resultados_Dic3!V$3:V$99980,Resultados_Dic3!$F$3:$F$99980,Produccion_PJ!$K675,Resultados_Dic3!$D$3:$D$99980,Produccion_PJ!$K$671,Resultados_Dic3!$E$3:$E$99980,$I675,Resultados_Dic3!$A$3:$A$99980,Produccion_PJ!$H675)</f>
        <v>0</v>
      </c>
      <c r="AA675" s="21">
        <f>+SUMIFS(Resultados_Dic3!W$3:W$99980,Resultados_Dic3!$F$3:$F$99980,Produccion_PJ!$K675,Resultados_Dic3!$D$3:$D$99980,Produccion_PJ!$K$671,Resultados_Dic3!$E$3:$E$99980,Produccion_PJ!$J675,Resultados_Dic3!$A$3:$A$99980,Produccion_PJ!$H675)+SUMIFS(Resultados_Dic3!W$3:W$99980,Resultados_Dic3!$F$3:$F$99980,Produccion_PJ!$K675,Resultados_Dic3!$D$3:$D$99980,Produccion_PJ!$K$671,Resultados_Dic3!$E$3:$E$99980,$I675,Resultados_Dic3!$A$3:$A$99980,Produccion_PJ!$H675)</f>
        <v>0</v>
      </c>
      <c r="AB675" s="21">
        <f>+SUMIFS(Resultados_Dic3!X$3:X$99980,Resultados_Dic3!$F$3:$F$99980,Produccion_PJ!$K675,Resultados_Dic3!$D$3:$D$99980,Produccion_PJ!$K$671,Resultados_Dic3!$E$3:$E$99980,Produccion_PJ!$J675,Resultados_Dic3!$A$3:$A$99980,Produccion_PJ!$H675)+SUMIFS(Resultados_Dic3!X$3:X$99980,Resultados_Dic3!$F$3:$F$99980,Produccion_PJ!$K675,Resultados_Dic3!$D$3:$D$99980,Produccion_PJ!$K$671,Resultados_Dic3!$E$3:$E$99980,$I675,Resultados_Dic3!$A$3:$A$99980,Produccion_PJ!$H675)</f>
        <v>0</v>
      </c>
      <c r="AC675" s="21">
        <f>+SUMIFS(Resultados_Dic3!Y$3:Y$99980,Resultados_Dic3!$F$3:$F$99980,Produccion_PJ!$K675,Resultados_Dic3!$D$3:$D$99980,Produccion_PJ!$K$671,Resultados_Dic3!$E$3:$E$99980,Produccion_PJ!$J675,Resultados_Dic3!$A$3:$A$99980,Produccion_PJ!$H675)+SUMIFS(Resultados_Dic3!Y$3:Y$99980,Resultados_Dic3!$F$3:$F$99980,Produccion_PJ!$K675,Resultados_Dic3!$D$3:$D$99980,Produccion_PJ!$K$671,Resultados_Dic3!$E$3:$E$99980,$I675,Resultados_Dic3!$A$3:$A$99980,Produccion_PJ!$H675)</f>
        <v>0</v>
      </c>
      <c r="AD675" s="21">
        <f>+SUMIFS(Resultados_Dic3!Z$3:Z$99980,Resultados_Dic3!$F$3:$F$99980,Produccion_PJ!$K675,Resultados_Dic3!$D$3:$D$99980,Produccion_PJ!$K$671,Resultados_Dic3!$E$3:$E$99980,Produccion_PJ!$J675,Resultados_Dic3!$A$3:$A$99980,Produccion_PJ!$H675)+SUMIFS(Resultados_Dic3!Z$3:Z$99980,Resultados_Dic3!$F$3:$F$99980,Produccion_PJ!$K675,Resultados_Dic3!$D$3:$D$99980,Produccion_PJ!$K$671,Resultados_Dic3!$E$3:$E$99980,$I675,Resultados_Dic3!$A$3:$A$99980,Produccion_PJ!$H675)</f>
        <v>0</v>
      </c>
      <c r="AE675" s="21">
        <f>+SUMIFS(Resultados_Dic3!AA$3:AA$99980,Resultados_Dic3!$F$3:$F$99980,Produccion_PJ!$K675,Resultados_Dic3!$D$3:$D$99980,Produccion_PJ!$K$671,Resultados_Dic3!$E$3:$E$99980,Produccion_PJ!$J675,Resultados_Dic3!$A$3:$A$99980,Produccion_PJ!$H675)+SUMIFS(Resultados_Dic3!AA$3:AA$99980,Resultados_Dic3!$F$3:$F$99980,Produccion_PJ!$K675,Resultados_Dic3!$D$3:$D$99980,Produccion_PJ!$K$671,Resultados_Dic3!$E$3:$E$99980,$I675,Resultados_Dic3!$A$3:$A$99980,Produccion_PJ!$H675)</f>
        <v>0</v>
      </c>
      <c r="AF675" s="21">
        <f>+SUMIFS(Resultados_Dic3!AB$3:AB$99980,Resultados_Dic3!$F$3:$F$99980,Produccion_PJ!$K675,Resultados_Dic3!$D$3:$D$99980,Produccion_PJ!$K$671,Resultados_Dic3!$E$3:$E$99980,Produccion_PJ!$J675,Resultados_Dic3!$A$3:$A$99980,Produccion_PJ!$H675)+SUMIFS(Resultados_Dic3!AB$3:AB$99980,Resultados_Dic3!$F$3:$F$99980,Produccion_PJ!$K675,Resultados_Dic3!$D$3:$D$99980,Produccion_PJ!$K$671,Resultados_Dic3!$E$3:$E$99980,$I675,Resultados_Dic3!$A$3:$A$99980,Produccion_PJ!$H675)</f>
        <v>0</v>
      </c>
      <c r="AG675" s="21">
        <f>+SUMIFS(Resultados_Dic3!AC$3:AC$99980,Resultados_Dic3!$F$3:$F$99980,Produccion_PJ!$K675,Resultados_Dic3!$D$3:$D$99980,Produccion_PJ!$K$671,Resultados_Dic3!$E$3:$E$99980,Produccion_PJ!$J675,Resultados_Dic3!$A$3:$A$99980,Produccion_PJ!$H675)+SUMIFS(Resultados_Dic3!AC$3:AC$99980,Resultados_Dic3!$F$3:$F$99980,Produccion_PJ!$K675,Resultados_Dic3!$D$3:$D$99980,Produccion_PJ!$K$671,Resultados_Dic3!$E$3:$E$99980,$I675,Resultados_Dic3!$A$3:$A$99980,Produccion_PJ!$H675)</f>
        <v>0</v>
      </c>
      <c r="AH675" s="21">
        <f>+SUMIFS(Resultados_Dic3!AD$3:AD$99980,Resultados_Dic3!$F$3:$F$99980,Produccion_PJ!$K675,Resultados_Dic3!$D$3:$D$99980,Produccion_PJ!$K$671,Resultados_Dic3!$E$3:$E$99980,Produccion_PJ!$J675,Resultados_Dic3!$A$3:$A$99980,Produccion_PJ!$H675)+SUMIFS(Resultados_Dic3!AD$3:AD$99980,Resultados_Dic3!$F$3:$F$99980,Produccion_PJ!$K675,Resultados_Dic3!$D$3:$D$99980,Produccion_PJ!$K$671,Resultados_Dic3!$E$3:$E$99980,$I675,Resultados_Dic3!$A$3:$A$99980,Produccion_PJ!$H675)</f>
        <v>0</v>
      </c>
      <c r="AI675" s="21">
        <f>+SUMIFS(Resultados_Dic3!AE$3:AE$99980,Resultados_Dic3!$F$3:$F$99980,Produccion_PJ!$K675,Resultados_Dic3!$D$3:$D$99980,Produccion_PJ!$K$671,Resultados_Dic3!$E$3:$E$99980,Produccion_PJ!$J675,Resultados_Dic3!$A$3:$A$99980,Produccion_PJ!$H675)+SUMIFS(Resultados_Dic3!AE$3:AE$99980,Resultados_Dic3!$F$3:$F$99980,Produccion_PJ!$K675,Resultados_Dic3!$D$3:$D$99980,Produccion_PJ!$K$671,Resultados_Dic3!$E$3:$E$99980,$I675,Resultados_Dic3!$A$3:$A$99980,Produccion_PJ!$H675)</f>
        <v>0</v>
      </c>
      <c r="AJ675" s="21">
        <f>+SUMIFS(Resultados_Dic3!AF$3:AF$99980,Resultados_Dic3!$F$3:$F$99980,Produccion_PJ!$K675,Resultados_Dic3!$D$3:$D$99980,Produccion_PJ!$K$671,Resultados_Dic3!$E$3:$E$99980,Produccion_PJ!$J675,Resultados_Dic3!$A$3:$A$99980,Produccion_PJ!$H675)+SUMIFS(Resultados_Dic3!AF$3:AF$99980,Resultados_Dic3!$F$3:$F$99980,Produccion_PJ!$K675,Resultados_Dic3!$D$3:$D$99980,Produccion_PJ!$K$671,Resultados_Dic3!$E$3:$E$99980,$I675,Resultados_Dic3!$A$3:$A$99980,Produccion_PJ!$H675)</f>
        <v>0</v>
      </c>
      <c r="AK675" s="21">
        <f>+SUMIFS(Resultados_Dic3!AG$3:AG$99980,Resultados_Dic3!$F$3:$F$99980,Produccion_PJ!$K675,Resultados_Dic3!$D$3:$D$99980,Produccion_PJ!$K$671,Resultados_Dic3!$E$3:$E$99980,Produccion_PJ!$J675,Resultados_Dic3!$A$3:$A$99980,Produccion_PJ!$H675)+SUMIFS(Resultados_Dic3!AG$3:AG$99980,Resultados_Dic3!$F$3:$F$99980,Produccion_PJ!$K675,Resultados_Dic3!$D$3:$D$99980,Produccion_PJ!$K$671,Resultados_Dic3!$E$3:$E$99980,$I675,Resultados_Dic3!$A$3:$A$99980,Produccion_PJ!$H675)</f>
        <v>0</v>
      </c>
      <c r="AL675" s="21">
        <f>+SUMIFS(Resultados_Dic3!AH$3:AH$99980,Resultados_Dic3!$F$3:$F$99980,Produccion_PJ!$K675,Resultados_Dic3!$D$3:$D$99980,Produccion_PJ!$K$671,Resultados_Dic3!$E$3:$E$99980,Produccion_PJ!$J675,Resultados_Dic3!$A$3:$A$99980,Produccion_PJ!$H675)+SUMIFS(Resultados_Dic3!AH$3:AH$99980,Resultados_Dic3!$F$3:$F$99980,Produccion_PJ!$K675,Resultados_Dic3!$D$3:$D$99980,Produccion_PJ!$K$671,Resultados_Dic3!$E$3:$E$99980,$I675,Resultados_Dic3!$A$3:$A$99980,Produccion_PJ!$H675)</f>
        <v>0</v>
      </c>
      <c r="AM675" s="21">
        <f>+SUMIFS(Resultados_Dic3!AI$3:AI$99980,Resultados_Dic3!$F$3:$F$99980,Produccion_PJ!$K675,Resultados_Dic3!$D$3:$D$99980,Produccion_PJ!$K$671,Resultados_Dic3!$E$3:$E$99980,Produccion_PJ!$J675,Resultados_Dic3!$A$3:$A$99980,Produccion_PJ!$H675)+SUMIFS(Resultados_Dic3!AI$3:AI$99980,Resultados_Dic3!$F$3:$F$99980,Produccion_PJ!$K675,Resultados_Dic3!$D$3:$D$99980,Produccion_PJ!$K$671,Resultados_Dic3!$E$3:$E$99980,$I675,Resultados_Dic3!$A$3:$A$99980,Produccion_PJ!$H675)</f>
        <v>0</v>
      </c>
      <c r="AN675" s="21">
        <f>+SUMIFS(Resultados_Dic3!AJ$3:AJ$99980,Resultados_Dic3!$F$3:$F$99980,Produccion_PJ!$K675,Resultados_Dic3!$D$3:$D$99980,Produccion_PJ!$K$671,Resultados_Dic3!$E$3:$E$99980,Produccion_PJ!$J675,Resultados_Dic3!$A$3:$A$99980,Produccion_PJ!$H675)+SUMIFS(Resultados_Dic3!AJ$3:AJ$99980,Resultados_Dic3!$F$3:$F$99980,Produccion_PJ!$K675,Resultados_Dic3!$D$3:$D$99980,Produccion_PJ!$K$671,Resultados_Dic3!$E$3:$E$99980,$I675,Resultados_Dic3!$A$3:$A$99980,Produccion_PJ!$H675)</f>
        <v>0</v>
      </c>
      <c r="AO675" s="21">
        <f>+SUMIFS(Resultados_Dic3!AK$3:AK$99980,Resultados_Dic3!$F$3:$F$99980,Produccion_PJ!$K675,Resultados_Dic3!$D$3:$D$99980,Produccion_PJ!$K$671,Resultados_Dic3!$E$3:$E$99980,Produccion_PJ!$J675,Resultados_Dic3!$A$3:$A$99980,Produccion_PJ!$H675)+SUMIFS(Resultados_Dic3!AK$3:AK$99980,Resultados_Dic3!$F$3:$F$99980,Produccion_PJ!$K675,Resultados_Dic3!$D$3:$D$99980,Produccion_PJ!$K$671,Resultados_Dic3!$E$3:$E$99980,$I675,Resultados_Dic3!$A$3:$A$99980,Produccion_PJ!$H675)</f>
        <v>0</v>
      </c>
      <c r="AP675" s="21">
        <f>+SUMIFS(Resultados_Dic3!AL$3:AL$99980,Resultados_Dic3!$F$3:$F$99980,Produccion_PJ!$K675,Resultados_Dic3!$D$3:$D$99980,Produccion_PJ!$K$671,Resultados_Dic3!$E$3:$E$99980,Produccion_PJ!$J675,Resultados_Dic3!$A$3:$A$99980,Produccion_PJ!$H675)+SUMIFS(Resultados_Dic3!AL$3:AL$99980,Resultados_Dic3!$F$3:$F$99980,Produccion_PJ!$K675,Resultados_Dic3!$D$3:$D$99980,Produccion_PJ!$K$671,Resultados_Dic3!$E$3:$E$99980,$I675,Resultados_Dic3!$A$3:$A$99980,Produccion_PJ!$H675)</f>
        <v>0</v>
      </c>
      <c r="AQ675" s="21">
        <f>+SUMIFS(Resultados_Dic3!AM$3:AM$99980,Resultados_Dic3!$F$3:$F$99980,Produccion_PJ!$K675,Resultados_Dic3!$D$3:$D$99980,Produccion_PJ!$K$671,Resultados_Dic3!$E$3:$E$99980,Produccion_PJ!$J675,Resultados_Dic3!$A$3:$A$99980,Produccion_PJ!$H675)+SUMIFS(Resultados_Dic3!AM$3:AM$99980,Resultados_Dic3!$F$3:$F$99980,Produccion_PJ!$K675,Resultados_Dic3!$D$3:$D$99980,Produccion_PJ!$K$671,Resultados_Dic3!$E$3:$E$99980,$I675,Resultados_Dic3!$A$3:$A$99980,Produccion_PJ!$H675)</f>
        <v>0</v>
      </c>
    </row>
    <row r="676" spans="1:47" x14ac:dyDescent="0.25">
      <c r="D676" s="35"/>
      <c r="E676" s="35"/>
      <c r="G676" s="15"/>
      <c r="H676" s="17" t="str">
        <f t="shared" si="1241"/>
        <v>DIC5</v>
      </c>
      <c r="I676" s="24"/>
      <c r="J676" s="109"/>
      <c r="K676" s="108"/>
      <c r="L676" s="21">
        <f>+SUMIFS(Resultados_Dic3!H$3:H$99980,Resultados_Dic3!$F$3:$F$99980,Produccion_PJ!$K676,Resultados_Dic3!$D$3:$D$99980,Produccion_PJ!$K$632,Resultados_Dic3!$E$3:$E$99980,Produccion_PJ!$I675,Resultados_Dic3!$A$3:$A$99980,Produccion_PJ!$H676)</f>
        <v>0</v>
      </c>
      <c r="M676" s="21">
        <f>+SUMIFS(Resultados_Dic3!I$3:I$99980,Resultados_Dic3!$F$3:$F$99980,Produccion_PJ!$K676,Resultados_Dic3!$D$3:$D$99980,Produccion_PJ!$K$632,Resultados_Dic3!$E$3:$E$99980,Produccion_PJ!$I675,Resultados_Dic3!$A$3:$A$99980,Produccion_PJ!$H676)</f>
        <v>0</v>
      </c>
      <c r="N676" s="21">
        <f>+SUMIFS(Resultados_Dic3!J$3:J$99980,Resultados_Dic3!$F$3:$F$99980,Produccion_PJ!$K676,Resultados_Dic3!$D$3:$D$99980,Produccion_PJ!$K$632,Resultados_Dic3!$E$3:$E$99980,Produccion_PJ!$I675,Resultados_Dic3!$A$3:$A$99980,Produccion_PJ!$H676)</f>
        <v>0</v>
      </c>
      <c r="O676" s="21">
        <f>+SUMIFS(Resultados_Dic3!K$3:K$99980,Resultados_Dic3!$F$3:$F$99980,Produccion_PJ!$K676,Resultados_Dic3!$D$3:$D$99980,Produccion_PJ!$K$632,Resultados_Dic3!$E$3:$E$99980,Produccion_PJ!$I675,Resultados_Dic3!$A$3:$A$99980,Produccion_PJ!$H676)</f>
        <v>0</v>
      </c>
      <c r="P676" s="21">
        <f>+SUMIFS(Resultados_Dic3!L$3:L$99980,Resultados_Dic3!$F$3:$F$99980,Produccion_PJ!$K676,Resultados_Dic3!$D$3:$D$99980,Produccion_PJ!$K$632,Resultados_Dic3!$E$3:$E$99980,Produccion_PJ!$I675,Resultados_Dic3!$A$3:$A$99980,Produccion_PJ!$H676)</f>
        <v>0</v>
      </c>
      <c r="Q676" s="21">
        <f>+SUMIFS(Resultados_Dic3!M$3:M$99980,Resultados_Dic3!$F$3:$F$99980,Produccion_PJ!$K676,Resultados_Dic3!$D$3:$D$99980,Produccion_PJ!$K$632,Resultados_Dic3!$E$3:$E$99980,Produccion_PJ!$I675,Resultados_Dic3!$A$3:$A$99980,Produccion_PJ!$H676)</f>
        <v>0</v>
      </c>
      <c r="R676" s="21">
        <f>+SUMIFS(Resultados_Dic3!N$3:N$99980,Resultados_Dic3!$F$3:$F$99980,Produccion_PJ!$K676,Resultados_Dic3!$D$3:$D$99980,Produccion_PJ!$K$632,Resultados_Dic3!$E$3:$E$99980,Produccion_PJ!$I675,Resultados_Dic3!$A$3:$A$99980,Produccion_PJ!$H676)</f>
        <v>0</v>
      </c>
      <c r="S676" s="21">
        <f>+SUMIFS(Resultados_Dic3!O$3:O$99980,Resultados_Dic3!$F$3:$F$99980,Produccion_PJ!$K676,Resultados_Dic3!$D$3:$D$99980,Produccion_PJ!$K$632,Resultados_Dic3!$E$3:$E$99980,Produccion_PJ!$I675,Resultados_Dic3!$A$3:$A$99980,Produccion_PJ!$H676)</f>
        <v>0</v>
      </c>
      <c r="T676" s="21">
        <f>+SUMIFS(Resultados_Dic3!P$3:P$99980,Resultados_Dic3!$F$3:$F$99980,Produccion_PJ!$K676,Resultados_Dic3!$D$3:$D$99980,Produccion_PJ!$K$632,Resultados_Dic3!$E$3:$E$99980,Produccion_PJ!$I675,Resultados_Dic3!$A$3:$A$99980,Produccion_PJ!$H676)</f>
        <v>0</v>
      </c>
      <c r="U676" s="21">
        <f>+SUMIFS(Resultados_Dic3!Q$3:Q$99980,Resultados_Dic3!$F$3:$F$99980,Produccion_PJ!$K676,Resultados_Dic3!$D$3:$D$99980,Produccion_PJ!$K$632,Resultados_Dic3!$E$3:$E$99980,Produccion_PJ!$I675,Resultados_Dic3!$A$3:$A$99980,Produccion_PJ!$H676)</f>
        <v>0</v>
      </c>
      <c r="V676" s="21">
        <f>+SUMIFS(Resultados_Dic3!R$3:R$99980,Resultados_Dic3!$F$3:$F$99980,Produccion_PJ!$K676,Resultados_Dic3!$D$3:$D$99980,Produccion_PJ!$K$632,Resultados_Dic3!$E$3:$E$99980,Produccion_PJ!$I675,Resultados_Dic3!$A$3:$A$99980,Produccion_PJ!$H676)</f>
        <v>0</v>
      </c>
      <c r="W676" s="21">
        <f>+SUMIFS(Resultados_Dic3!S$3:S$99980,Resultados_Dic3!$F$3:$F$99980,Produccion_PJ!$K676,Resultados_Dic3!$D$3:$D$99980,Produccion_PJ!$K$632,Resultados_Dic3!$E$3:$E$99980,Produccion_PJ!$I675,Resultados_Dic3!$A$3:$A$99980,Produccion_PJ!$H676)</f>
        <v>0</v>
      </c>
      <c r="X676" s="21">
        <f>+SUMIFS(Resultados_Dic3!T$3:T$99980,Resultados_Dic3!$F$3:$F$99980,Produccion_PJ!$K676,Resultados_Dic3!$D$3:$D$99980,Produccion_PJ!$K$632,Resultados_Dic3!$E$3:$E$99980,Produccion_PJ!$I675,Resultados_Dic3!$A$3:$A$99980,Produccion_PJ!$H676)</f>
        <v>0</v>
      </c>
      <c r="Y676" s="21">
        <f>+SUMIFS(Resultados_Dic3!U$3:U$99980,Resultados_Dic3!$F$3:$F$99980,Produccion_PJ!$K676,Resultados_Dic3!$D$3:$D$99980,Produccion_PJ!$K$632,Resultados_Dic3!$E$3:$E$99980,Produccion_PJ!$I675,Resultados_Dic3!$A$3:$A$99980,Produccion_PJ!$H676)</f>
        <v>0</v>
      </c>
      <c r="Z676" s="21">
        <f>+SUMIFS(Resultados_Dic3!V$3:V$99980,Resultados_Dic3!$F$3:$F$99980,Produccion_PJ!$K676,Resultados_Dic3!$D$3:$D$99980,Produccion_PJ!$K$632,Resultados_Dic3!$E$3:$E$99980,Produccion_PJ!$I675,Resultados_Dic3!$A$3:$A$99980,Produccion_PJ!$H676)</f>
        <v>0</v>
      </c>
      <c r="AA676" s="21">
        <f>+SUMIFS(Resultados_Dic3!W$3:W$99980,Resultados_Dic3!$F$3:$F$99980,Produccion_PJ!$K676,Resultados_Dic3!$D$3:$D$99980,Produccion_PJ!$K$632,Resultados_Dic3!$E$3:$E$99980,Produccion_PJ!$I675,Resultados_Dic3!$A$3:$A$99980,Produccion_PJ!$H676)</f>
        <v>0</v>
      </c>
      <c r="AB676" s="21">
        <f>+SUMIFS(Resultados_Dic3!X$3:X$99980,Resultados_Dic3!$F$3:$F$99980,Produccion_PJ!$K676,Resultados_Dic3!$D$3:$D$99980,Produccion_PJ!$K$632,Resultados_Dic3!$E$3:$E$99980,Produccion_PJ!$I675,Resultados_Dic3!$A$3:$A$99980,Produccion_PJ!$H676)</f>
        <v>0</v>
      </c>
      <c r="AC676" s="21">
        <f>+SUMIFS(Resultados_Dic3!Y$3:Y$99980,Resultados_Dic3!$F$3:$F$99980,Produccion_PJ!$K676,Resultados_Dic3!$D$3:$D$99980,Produccion_PJ!$K$632,Resultados_Dic3!$E$3:$E$99980,Produccion_PJ!$I675,Resultados_Dic3!$A$3:$A$99980,Produccion_PJ!$H676)</f>
        <v>0</v>
      </c>
      <c r="AD676" s="21">
        <f>+SUMIFS(Resultados_Dic3!Z$3:Z$99980,Resultados_Dic3!$F$3:$F$99980,Produccion_PJ!$K676,Resultados_Dic3!$D$3:$D$99980,Produccion_PJ!$K$632,Resultados_Dic3!$E$3:$E$99980,Produccion_PJ!$I675,Resultados_Dic3!$A$3:$A$99980,Produccion_PJ!$H676)</f>
        <v>0</v>
      </c>
      <c r="AE676" s="21">
        <f>+SUMIFS(Resultados_Dic3!AA$3:AA$99980,Resultados_Dic3!$F$3:$F$99980,Produccion_PJ!$K676,Resultados_Dic3!$D$3:$D$99980,Produccion_PJ!$K$632,Resultados_Dic3!$E$3:$E$99980,Produccion_PJ!$I675,Resultados_Dic3!$A$3:$A$99980,Produccion_PJ!$H676)</f>
        <v>0</v>
      </c>
      <c r="AF676" s="21">
        <f>+SUMIFS(Resultados_Dic3!AB$3:AB$99980,Resultados_Dic3!$F$3:$F$99980,Produccion_PJ!$K676,Resultados_Dic3!$D$3:$D$99980,Produccion_PJ!$K$632,Resultados_Dic3!$E$3:$E$99980,Produccion_PJ!$I675,Resultados_Dic3!$A$3:$A$99980,Produccion_PJ!$H676)</f>
        <v>0</v>
      </c>
      <c r="AG676" s="21">
        <f>+SUMIFS(Resultados_Dic3!AC$3:AC$99980,Resultados_Dic3!$F$3:$F$99980,Produccion_PJ!$K676,Resultados_Dic3!$D$3:$D$99980,Produccion_PJ!$K$632,Resultados_Dic3!$E$3:$E$99980,Produccion_PJ!$I675,Resultados_Dic3!$A$3:$A$99980,Produccion_PJ!$H676)</f>
        <v>0</v>
      </c>
      <c r="AH676" s="21">
        <f>+SUMIFS(Resultados_Dic3!AD$3:AD$99980,Resultados_Dic3!$F$3:$F$99980,Produccion_PJ!$K676,Resultados_Dic3!$D$3:$D$99980,Produccion_PJ!$K$632,Resultados_Dic3!$E$3:$E$99980,Produccion_PJ!$I675,Resultados_Dic3!$A$3:$A$99980,Produccion_PJ!$H676)</f>
        <v>0</v>
      </c>
      <c r="AI676" s="21">
        <f>+SUMIFS(Resultados_Dic3!AE$3:AE$99980,Resultados_Dic3!$F$3:$F$99980,Produccion_PJ!$K676,Resultados_Dic3!$D$3:$D$99980,Produccion_PJ!$K$632,Resultados_Dic3!$E$3:$E$99980,Produccion_PJ!$I675,Resultados_Dic3!$A$3:$A$99980,Produccion_PJ!$H676)</f>
        <v>0</v>
      </c>
      <c r="AJ676" s="21">
        <f>+SUMIFS(Resultados_Dic3!AF$3:AF$99980,Resultados_Dic3!$F$3:$F$99980,Produccion_PJ!$K676,Resultados_Dic3!$D$3:$D$99980,Produccion_PJ!$K$632,Resultados_Dic3!$E$3:$E$99980,Produccion_PJ!$I675,Resultados_Dic3!$A$3:$A$99980,Produccion_PJ!$H676)</f>
        <v>0</v>
      </c>
      <c r="AK676" s="21">
        <f>+SUMIFS(Resultados_Dic3!AG$3:AG$99980,Resultados_Dic3!$F$3:$F$99980,Produccion_PJ!$K676,Resultados_Dic3!$D$3:$D$99980,Produccion_PJ!$K$632,Resultados_Dic3!$E$3:$E$99980,Produccion_PJ!$I675,Resultados_Dic3!$A$3:$A$99980,Produccion_PJ!$H676)</f>
        <v>0</v>
      </c>
      <c r="AL676" s="21">
        <f>+SUMIFS(Resultados_Dic3!AH$3:AH$99980,Resultados_Dic3!$F$3:$F$99980,Produccion_PJ!$K676,Resultados_Dic3!$D$3:$D$99980,Produccion_PJ!$K$632,Resultados_Dic3!$E$3:$E$99980,Produccion_PJ!$I675,Resultados_Dic3!$A$3:$A$99980,Produccion_PJ!$H676)</f>
        <v>0</v>
      </c>
      <c r="AM676" s="21">
        <f>+SUMIFS(Resultados_Dic3!AI$3:AI$99980,Resultados_Dic3!$F$3:$F$99980,Produccion_PJ!$K676,Resultados_Dic3!$D$3:$D$99980,Produccion_PJ!$K$632,Resultados_Dic3!$E$3:$E$99980,Produccion_PJ!$I675,Resultados_Dic3!$A$3:$A$99980,Produccion_PJ!$H676)</f>
        <v>0</v>
      </c>
      <c r="AN676" s="21">
        <f>+SUMIFS(Resultados_Dic3!AJ$3:AJ$99980,Resultados_Dic3!$F$3:$F$99980,Produccion_PJ!$K676,Resultados_Dic3!$D$3:$D$99980,Produccion_PJ!$K$632,Resultados_Dic3!$E$3:$E$99980,Produccion_PJ!$I675,Resultados_Dic3!$A$3:$A$99980,Produccion_PJ!$H676)</f>
        <v>0</v>
      </c>
      <c r="AO676" s="21">
        <f>+SUMIFS(Resultados_Dic3!AK$3:AK$99980,Resultados_Dic3!$F$3:$F$99980,Produccion_PJ!$K676,Resultados_Dic3!$D$3:$D$99980,Produccion_PJ!$K$632,Resultados_Dic3!$E$3:$E$99980,Produccion_PJ!$I675,Resultados_Dic3!$A$3:$A$99980,Produccion_PJ!$H676)</f>
        <v>0</v>
      </c>
      <c r="AP676" s="21">
        <f>+SUMIFS(Resultados_Dic3!AL$3:AL$99980,Resultados_Dic3!$F$3:$F$99980,Produccion_PJ!$K676,Resultados_Dic3!$D$3:$D$99980,Produccion_PJ!$K$632,Resultados_Dic3!$E$3:$E$99980,Produccion_PJ!$I675,Resultados_Dic3!$A$3:$A$99980,Produccion_PJ!$H676)</f>
        <v>0</v>
      </c>
      <c r="AQ676" s="21">
        <f>+SUMIFS(Resultados_Dic3!AM$3:AM$99980,Resultados_Dic3!$F$3:$F$99980,Produccion_PJ!$K676,Resultados_Dic3!$D$3:$D$99980,Produccion_PJ!$K$632,Resultados_Dic3!$E$3:$E$99980,Produccion_PJ!$I675,Resultados_Dic3!$A$3:$A$99980,Produccion_PJ!$H676)</f>
        <v>0</v>
      </c>
    </row>
    <row r="677" spans="1:47" x14ac:dyDescent="0.25">
      <c r="D677" s="35"/>
      <c r="E677" s="35"/>
      <c r="G677" s="15"/>
      <c r="H677" s="17" t="str">
        <f t="shared" si="1241"/>
        <v>DIC5</v>
      </c>
      <c r="I677" s="24"/>
      <c r="J677" s="24" t="s">
        <v>152</v>
      </c>
      <c r="K677" s="108" t="s">
        <v>463</v>
      </c>
      <c r="L677" s="21">
        <f>+SUMIFS(Resultados_Dic3!H$3:H$99980,Resultados_Dic3!$F$3:$F$99980,Produccion_PJ!$K677,Resultados_Dic3!$D$3:$D$99980,Produccion_PJ!$K$632,Resultados_Dic3!$E$3:$E$99980,Produccion_PJ!$J677,Resultados_Dic3!$A$3:$A$99980,Produccion_PJ!$H677)</f>
        <v>0</v>
      </c>
      <c r="M677" s="21">
        <f>+SUMIFS(Resultados_Dic3!I$3:I$99980,Resultados_Dic3!$F$3:$F$99980,Produccion_PJ!$K677,Resultados_Dic3!$D$3:$D$99980,Produccion_PJ!$K$632,Resultados_Dic3!$E$3:$E$99980,Produccion_PJ!$J677,Resultados_Dic3!$A$3:$A$99980,Produccion_PJ!$H677)</f>
        <v>0</v>
      </c>
      <c r="N677" s="21">
        <f>+SUMIFS(Resultados_Dic3!J$3:J$99980,Resultados_Dic3!$F$3:$F$99980,Produccion_PJ!$K677,Resultados_Dic3!$D$3:$D$99980,Produccion_PJ!$K$632,Resultados_Dic3!$E$3:$E$99980,Produccion_PJ!$J677,Resultados_Dic3!$A$3:$A$99980,Produccion_PJ!$H677)</f>
        <v>0</v>
      </c>
      <c r="O677" s="21">
        <f>+SUMIFS(Resultados_Dic3!K$3:K$99980,Resultados_Dic3!$F$3:$F$99980,Produccion_PJ!$K677,Resultados_Dic3!$D$3:$D$99980,Produccion_PJ!$K$632,Resultados_Dic3!$E$3:$E$99980,Produccion_PJ!$J677,Resultados_Dic3!$A$3:$A$99980,Produccion_PJ!$H677)</f>
        <v>0</v>
      </c>
      <c r="P677" s="21">
        <f>+SUMIFS(Resultados_Dic3!L$3:L$99980,Resultados_Dic3!$F$3:$F$99980,Produccion_PJ!$K677,Resultados_Dic3!$D$3:$D$99980,Produccion_PJ!$K$632,Resultados_Dic3!$E$3:$E$99980,Produccion_PJ!$J677,Resultados_Dic3!$A$3:$A$99980,Produccion_PJ!$H677)</f>
        <v>0</v>
      </c>
      <c r="Q677" s="21">
        <f>+SUMIFS(Resultados_Dic3!M$3:M$99980,Resultados_Dic3!$F$3:$F$99980,Produccion_PJ!$K677,Resultados_Dic3!$D$3:$D$99980,Produccion_PJ!$K$632,Resultados_Dic3!$E$3:$E$99980,Produccion_PJ!$J677,Resultados_Dic3!$A$3:$A$99980,Produccion_PJ!$H677)</f>
        <v>0</v>
      </c>
      <c r="R677" s="21">
        <f>+SUMIFS(Resultados_Dic3!N$3:N$99980,Resultados_Dic3!$F$3:$F$99980,Produccion_PJ!$K677,Resultados_Dic3!$D$3:$D$99980,Produccion_PJ!$K$632,Resultados_Dic3!$E$3:$E$99980,Produccion_PJ!$J677,Resultados_Dic3!$A$3:$A$99980,Produccion_PJ!$H677)</f>
        <v>0</v>
      </c>
      <c r="S677" s="21">
        <f>+SUMIFS(Resultados_Dic3!O$3:O$99980,Resultados_Dic3!$F$3:$F$99980,Produccion_PJ!$K677,Resultados_Dic3!$D$3:$D$99980,Produccion_PJ!$K$632,Resultados_Dic3!$E$3:$E$99980,Produccion_PJ!$J677,Resultados_Dic3!$A$3:$A$99980,Produccion_PJ!$H677)</f>
        <v>0</v>
      </c>
      <c r="T677" s="21">
        <f>+SUMIFS(Resultados_Dic3!P$3:P$99980,Resultados_Dic3!$F$3:$F$99980,Produccion_PJ!$K677,Resultados_Dic3!$D$3:$D$99980,Produccion_PJ!$K$632,Resultados_Dic3!$E$3:$E$99980,Produccion_PJ!$J677,Resultados_Dic3!$A$3:$A$99980,Produccion_PJ!$H677)</f>
        <v>0</v>
      </c>
      <c r="U677" s="21">
        <f>+SUMIFS(Resultados_Dic3!Q$3:Q$99980,Resultados_Dic3!$F$3:$F$99980,Produccion_PJ!$K677,Resultados_Dic3!$D$3:$D$99980,Produccion_PJ!$K$632,Resultados_Dic3!$E$3:$E$99980,Produccion_PJ!$J677,Resultados_Dic3!$A$3:$A$99980,Produccion_PJ!$H677)</f>
        <v>0</v>
      </c>
      <c r="V677" s="21">
        <f>+SUMIFS(Resultados_Dic3!R$3:R$99980,Resultados_Dic3!$F$3:$F$99980,Produccion_PJ!$K677,Resultados_Dic3!$D$3:$D$99980,Produccion_PJ!$K$632,Resultados_Dic3!$E$3:$E$99980,Produccion_PJ!$J677,Resultados_Dic3!$A$3:$A$99980,Produccion_PJ!$H677)</f>
        <v>0</v>
      </c>
      <c r="W677" s="21">
        <f>+SUMIFS(Resultados_Dic3!S$3:S$99980,Resultados_Dic3!$F$3:$F$99980,Produccion_PJ!$K677,Resultados_Dic3!$D$3:$D$99980,Produccion_PJ!$K$632,Resultados_Dic3!$E$3:$E$99980,Produccion_PJ!$J677,Resultados_Dic3!$A$3:$A$99980,Produccion_PJ!$H677)</f>
        <v>0</v>
      </c>
      <c r="X677" s="21">
        <f>+SUMIFS(Resultados_Dic3!T$3:T$99980,Resultados_Dic3!$F$3:$F$99980,Produccion_PJ!$K677,Resultados_Dic3!$D$3:$D$99980,Produccion_PJ!$K$632,Resultados_Dic3!$E$3:$E$99980,Produccion_PJ!$J677,Resultados_Dic3!$A$3:$A$99980,Produccion_PJ!$H677)</f>
        <v>0</v>
      </c>
      <c r="Y677" s="21">
        <f>+SUMIFS(Resultados_Dic3!U$3:U$99980,Resultados_Dic3!$F$3:$F$99980,Produccion_PJ!$K677,Resultados_Dic3!$D$3:$D$99980,Produccion_PJ!$K$632,Resultados_Dic3!$E$3:$E$99980,Produccion_PJ!$J677,Resultados_Dic3!$A$3:$A$99980,Produccion_PJ!$H677)</f>
        <v>0</v>
      </c>
      <c r="Z677" s="21">
        <f>+SUMIFS(Resultados_Dic3!V$3:V$99980,Resultados_Dic3!$F$3:$F$99980,Produccion_PJ!$K677,Resultados_Dic3!$D$3:$D$99980,Produccion_PJ!$K$632,Resultados_Dic3!$E$3:$E$99980,Produccion_PJ!$J677,Resultados_Dic3!$A$3:$A$99980,Produccion_PJ!$H677)</f>
        <v>0</v>
      </c>
      <c r="AA677" s="21">
        <f>+SUMIFS(Resultados_Dic3!W$3:W$99980,Resultados_Dic3!$F$3:$F$99980,Produccion_PJ!$K677,Resultados_Dic3!$D$3:$D$99980,Produccion_PJ!$K$632,Resultados_Dic3!$E$3:$E$99980,Produccion_PJ!$J677,Resultados_Dic3!$A$3:$A$99980,Produccion_PJ!$H677)</f>
        <v>0</v>
      </c>
      <c r="AB677" s="21">
        <f>+SUMIFS(Resultados_Dic3!X$3:X$99980,Resultados_Dic3!$F$3:$F$99980,Produccion_PJ!$K677,Resultados_Dic3!$D$3:$D$99980,Produccion_PJ!$K$632,Resultados_Dic3!$E$3:$E$99980,Produccion_PJ!$J677,Resultados_Dic3!$A$3:$A$99980,Produccion_PJ!$H677)</f>
        <v>0</v>
      </c>
      <c r="AC677" s="21">
        <f>+SUMIFS(Resultados_Dic3!Y$3:Y$99980,Resultados_Dic3!$F$3:$F$99980,Produccion_PJ!$K677,Resultados_Dic3!$D$3:$D$99980,Produccion_PJ!$K$632,Resultados_Dic3!$E$3:$E$99980,Produccion_PJ!$J677,Resultados_Dic3!$A$3:$A$99980,Produccion_PJ!$H677)</f>
        <v>0</v>
      </c>
      <c r="AD677" s="21">
        <f>+SUMIFS(Resultados_Dic3!Z$3:Z$99980,Resultados_Dic3!$F$3:$F$99980,Produccion_PJ!$K677,Resultados_Dic3!$D$3:$D$99980,Produccion_PJ!$K$632,Resultados_Dic3!$E$3:$E$99980,Produccion_PJ!$J677,Resultados_Dic3!$A$3:$A$99980,Produccion_PJ!$H677)</f>
        <v>0</v>
      </c>
      <c r="AE677" s="21">
        <f>+SUMIFS(Resultados_Dic3!AA$3:AA$99980,Resultados_Dic3!$F$3:$F$99980,Produccion_PJ!$K677,Resultados_Dic3!$D$3:$D$99980,Produccion_PJ!$K$632,Resultados_Dic3!$E$3:$E$99980,Produccion_PJ!$J677,Resultados_Dic3!$A$3:$A$99980,Produccion_PJ!$H677)</f>
        <v>0</v>
      </c>
      <c r="AF677" s="21">
        <f>+SUMIFS(Resultados_Dic3!AB$3:AB$99980,Resultados_Dic3!$F$3:$F$99980,Produccion_PJ!$K677,Resultados_Dic3!$D$3:$D$99980,Produccion_PJ!$K$632,Resultados_Dic3!$E$3:$E$99980,Produccion_PJ!$J677,Resultados_Dic3!$A$3:$A$99980,Produccion_PJ!$H677)</f>
        <v>0</v>
      </c>
      <c r="AG677" s="21">
        <f>+SUMIFS(Resultados_Dic3!AC$3:AC$99980,Resultados_Dic3!$F$3:$F$99980,Produccion_PJ!$K677,Resultados_Dic3!$D$3:$D$99980,Produccion_PJ!$K$632,Resultados_Dic3!$E$3:$E$99980,Produccion_PJ!$J677,Resultados_Dic3!$A$3:$A$99980,Produccion_PJ!$H677)</f>
        <v>0</v>
      </c>
      <c r="AH677" s="21">
        <f>+SUMIFS(Resultados_Dic3!AD$3:AD$99980,Resultados_Dic3!$F$3:$F$99980,Produccion_PJ!$K677,Resultados_Dic3!$D$3:$D$99980,Produccion_PJ!$K$632,Resultados_Dic3!$E$3:$E$99980,Produccion_PJ!$J677,Resultados_Dic3!$A$3:$A$99980,Produccion_PJ!$H677)</f>
        <v>0</v>
      </c>
      <c r="AI677" s="21">
        <f>+SUMIFS(Resultados_Dic3!AE$3:AE$99980,Resultados_Dic3!$F$3:$F$99980,Produccion_PJ!$K677,Resultados_Dic3!$D$3:$D$99980,Produccion_PJ!$K$632,Resultados_Dic3!$E$3:$E$99980,Produccion_PJ!$J677,Resultados_Dic3!$A$3:$A$99980,Produccion_PJ!$H677)</f>
        <v>0</v>
      </c>
      <c r="AJ677" s="21">
        <f>+SUMIFS(Resultados_Dic3!AF$3:AF$99980,Resultados_Dic3!$F$3:$F$99980,Produccion_PJ!$K677,Resultados_Dic3!$D$3:$D$99980,Produccion_PJ!$K$632,Resultados_Dic3!$E$3:$E$99980,Produccion_PJ!$J677,Resultados_Dic3!$A$3:$A$99980,Produccion_PJ!$H677)</f>
        <v>0</v>
      </c>
      <c r="AK677" s="21">
        <f>+SUMIFS(Resultados_Dic3!AG$3:AG$99980,Resultados_Dic3!$F$3:$F$99980,Produccion_PJ!$K677,Resultados_Dic3!$D$3:$D$99980,Produccion_PJ!$K$632,Resultados_Dic3!$E$3:$E$99980,Produccion_PJ!$J677,Resultados_Dic3!$A$3:$A$99980,Produccion_PJ!$H677)</f>
        <v>0</v>
      </c>
      <c r="AL677" s="21">
        <f>+SUMIFS(Resultados_Dic3!AH$3:AH$99980,Resultados_Dic3!$F$3:$F$99980,Produccion_PJ!$K677,Resultados_Dic3!$D$3:$D$99980,Produccion_PJ!$K$632,Resultados_Dic3!$E$3:$E$99980,Produccion_PJ!$J677,Resultados_Dic3!$A$3:$A$99980,Produccion_PJ!$H677)</f>
        <v>0</v>
      </c>
      <c r="AM677" s="21">
        <f>+SUMIFS(Resultados_Dic3!AI$3:AI$99980,Resultados_Dic3!$F$3:$F$99980,Produccion_PJ!$K677,Resultados_Dic3!$D$3:$D$99980,Produccion_PJ!$K$632,Resultados_Dic3!$E$3:$E$99980,Produccion_PJ!$J677,Resultados_Dic3!$A$3:$A$99980,Produccion_PJ!$H677)</f>
        <v>0</v>
      </c>
      <c r="AN677" s="21">
        <f>+SUMIFS(Resultados_Dic3!AJ$3:AJ$99980,Resultados_Dic3!$F$3:$F$99980,Produccion_PJ!$K677,Resultados_Dic3!$D$3:$D$99980,Produccion_PJ!$K$632,Resultados_Dic3!$E$3:$E$99980,Produccion_PJ!$J677,Resultados_Dic3!$A$3:$A$99980,Produccion_PJ!$H677)</f>
        <v>0</v>
      </c>
      <c r="AO677" s="21">
        <f>+SUMIFS(Resultados_Dic3!AK$3:AK$99980,Resultados_Dic3!$F$3:$F$99980,Produccion_PJ!$K677,Resultados_Dic3!$D$3:$D$99980,Produccion_PJ!$K$632,Resultados_Dic3!$E$3:$E$99980,Produccion_PJ!$J677,Resultados_Dic3!$A$3:$A$99980,Produccion_PJ!$H677)</f>
        <v>0</v>
      </c>
      <c r="AP677" s="21">
        <f>+SUMIFS(Resultados_Dic3!AL$3:AL$99980,Resultados_Dic3!$F$3:$F$99980,Produccion_PJ!$K677,Resultados_Dic3!$D$3:$D$99980,Produccion_PJ!$K$632,Resultados_Dic3!$E$3:$E$99980,Produccion_PJ!$J677,Resultados_Dic3!$A$3:$A$99980,Produccion_PJ!$H677)</f>
        <v>0</v>
      </c>
      <c r="AQ677" s="21">
        <f>+SUMIFS(Resultados_Dic3!AM$3:AM$99980,Resultados_Dic3!$F$3:$F$99980,Produccion_PJ!$K677,Resultados_Dic3!$D$3:$D$99980,Produccion_PJ!$K$632,Resultados_Dic3!$E$3:$E$99980,Produccion_PJ!$J677,Resultados_Dic3!$A$3:$A$99980,Produccion_PJ!$H677)</f>
        <v>0</v>
      </c>
    </row>
    <row r="678" spans="1:47" x14ac:dyDescent="0.25">
      <c r="D678" s="35"/>
      <c r="E678" s="35"/>
      <c r="G678" s="15"/>
      <c r="H678" s="17" t="str">
        <f t="shared" si="1241"/>
        <v>DIC5</v>
      </c>
      <c r="I678" s="24"/>
      <c r="J678" s="24" t="s">
        <v>153</v>
      </c>
      <c r="K678" s="108" t="s">
        <v>212</v>
      </c>
      <c r="L678" s="21">
        <f>+SUMIFS(Resultados_Dic3!H$3:H$99980,Resultados_Dic3!$F$3:$F$99980,Produccion_PJ!$K678,Resultados_Dic3!$D$3:$D$99980,Produccion_PJ!$K$632,Resultados_Dic3!$E$3:$E$99980,Produccion_PJ!$J678,Resultados_Dic3!$A$3:$A$99980,Produccion_PJ!$H678)</f>
        <v>97.311030679258494</v>
      </c>
      <c r="M678" s="21">
        <f>+SUMIFS(Resultados_Dic3!I$3:I$99980,Resultados_Dic3!$F$3:$F$99980,Produccion_PJ!$K678,Resultados_Dic3!$D$3:$D$99980,Produccion_PJ!$K$632,Resultados_Dic3!$E$3:$E$99980,Produccion_PJ!$J678,Resultados_Dic3!$A$3:$A$99980,Produccion_PJ!$H678)</f>
        <v>97.311030679258494</v>
      </c>
      <c r="N678" s="21">
        <f>+SUMIFS(Resultados_Dic3!J$3:J$99980,Resultados_Dic3!$F$3:$F$99980,Produccion_PJ!$K678,Resultados_Dic3!$D$3:$D$99980,Produccion_PJ!$K$632,Resultados_Dic3!$E$3:$E$99980,Produccion_PJ!$J678,Resultados_Dic3!$A$3:$A$99980,Produccion_PJ!$H678)</f>
        <v>97.311030679258494</v>
      </c>
      <c r="O678" s="21">
        <f>+SUMIFS(Resultados_Dic3!K$3:K$99980,Resultados_Dic3!$F$3:$F$99980,Produccion_PJ!$K678,Resultados_Dic3!$D$3:$D$99980,Produccion_PJ!$K$632,Resultados_Dic3!$E$3:$E$99980,Produccion_PJ!$J678,Resultados_Dic3!$A$3:$A$99980,Produccion_PJ!$H678)</f>
        <v>97.311030679258494</v>
      </c>
      <c r="P678" s="21">
        <f>+SUMIFS(Resultados_Dic3!L$3:L$99980,Resultados_Dic3!$F$3:$F$99980,Produccion_PJ!$K678,Resultados_Dic3!$D$3:$D$99980,Produccion_PJ!$K$632,Resultados_Dic3!$E$3:$E$99980,Produccion_PJ!$J678,Resultados_Dic3!$A$3:$A$99980,Produccion_PJ!$H678)</f>
        <v>97.311030679258494</v>
      </c>
      <c r="Q678" s="21">
        <f>+SUMIFS(Resultados_Dic3!M$3:M$99980,Resultados_Dic3!$F$3:$F$99980,Produccion_PJ!$K678,Resultados_Dic3!$D$3:$D$99980,Produccion_PJ!$K$632,Resultados_Dic3!$E$3:$E$99980,Produccion_PJ!$J678,Resultados_Dic3!$A$3:$A$99980,Produccion_PJ!$H678)</f>
        <v>97.311030679258494</v>
      </c>
      <c r="R678" s="21">
        <f>+SUMIFS(Resultados_Dic3!N$3:N$99980,Resultados_Dic3!$F$3:$F$99980,Produccion_PJ!$K678,Resultados_Dic3!$D$3:$D$99980,Produccion_PJ!$K$632,Resultados_Dic3!$E$3:$E$99980,Produccion_PJ!$J678,Resultados_Dic3!$A$3:$A$99980,Produccion_PJ!$H678)</f>
        <v>97.311030679258494</v>
      </c>
      <c r="S678" s="21">
        <f>+SUMIFS(Resultados_Dic3!O$3:O$99980,Resultados_Dic3!$F$3:$F$99980,Produccion_PJ!$K678,Resultados_Dic3!$D$3:$D$99980,Produccion_PJ!$K$632,Resultados_Dic3!$E$3:$E$99980,Produccion_PJ!$J678,Resultados_Dic3!$A$3:$A$99980,Produccion_PJ!$H678)</f>
        <v>97.311030679258494</v>
      </c>
      <c r="T678" s="21">
        <f>+SUMIFS(Resultados_Dic3!P$3:P$99980,Resultados_Dic3!$F$3:$F$99980,Produccion_PJ!$K678,Resultados_Dic3!$D$3:$D$99980,Produccion_PJ!$K$632,Resultados_Dic3!$E$3:$E$99980,Produccion_PJ!$J678,Resultados_Dic3!$A$3:$A$99980,Produccion_PJ!$H678)</f>
        <v>92.518436279918504</v>
      </c>
      <c r="U678" s="21">
        <f>+SUMIFS(Resultados_Dic3!Q$3:Q$99980,Resultados_Dic3!$F$3:$F$99980,Produccion_PJ!$K678,Resultados_Dic3!$D$3:$D$99980,Produccion_PJ!$K$632,Resultados_Dic3!$E$3:$E$99980,Produccion_PJ!$J678,Resultados_Dic3!$A$3:$A$99980,Produccion_PJ!$H678)</f>
        <v>0</v>
      </c>
      <c r="V678" s="21">
        <f>+SUMIFS(Resultados_Dic3!R$3:R$99980,Resultados_Dic3!$F$3:$F$99980,Produccion_PJ!$K678,Resultados_Dic3!$D$3:$D$99980,Produccion_PJ!$K$632,Resultados_Dic3!$E$3:$E$99980,Produccion_PJ!$J678,Resultados_Dic3!$A$3:$A$99980,Produccion_PJ!$H678)</f>
        <v>0</v>
      </c>
      <c r="W678" s="21">
        <f>+SUMIFS(Resultados_Dic3!S$3:S$99980,Resultados_Dic3!$F$3:$F$99980,Produccion_PJ!$K678,Resultados_Dic3!$D$3:$D$99980,Produccion_PJ!$K$632,Resultados_Dic3!$E$3:$E$99980,Produccion_PJ!$J678,Resultados_Dic3!$A$3:$A$99980,Produccion_PJ!$H678)</f>
        <v>0</v>
      </c>
      <c r="X678" s="21">
        <f>+SUMIFS(Resultados_Dic3!T$3:T$99980,Resultados_Dic3!$F$3:$F$99980,Produccion_PJ!$K678,Resultados_Dic3!$D$3:$D$99980,Produccion_PJ!$K$632,Resultados_Dic3!$E$3:$E$99980,Produccion_PJ!$J678,Resultados_Dic3!$A$3:$A$99980,Produccion_PJ!$H678)</f>
        <v>0</v>
      </c>
      <c r="Y678" s="21">
        <f>+SUMIFS(Resultados_Dic3!U$3:U$99980,Resultados_Dic3!$F$3:$F$99980,Produccion_PJ!$K678,Resultados_Dic3!$D$3:$D$99980,Produccion_PJ!$K$632,Resultados_Dic3!$E$3:$E$99980,Produccion_PJ!$J678,Resultados_Dic3!$A$3:$A$99980,Produccion_PJ!$H678)</f>
        <v>0</v>
      </c>
      <c r="Z678" s="21">
        <f>+SUMIFS(Resultados_Dic3!V$3:V$99980,Resultados_Dic3!$F$3:$F$99980,Produccion_PJ!$K678,Resultados_Dic3!$D$3:$D$99980,Produccion_PJ!$K$632,Resultados_Dic3!$E$3:$E$99980,Produccion_PJ!$J678,Resultados_Dic3!$A$3:$A$99980,Produccion_PJ!$H678)</f>
        <v>0</v>
      </c>
      <c r="AA678" s="21">
        <f>+SUMIFS(Resultados_Dic3!W$3:W$99980,Resultados_Dic3!$F$3:$F$99980,Produccion_PJ!$K678,Resultados_Dic3!$D$3:$D$99980,Produccion_PJ!$K$632,Resultados_Dic3!$E$3:$E$99980,Produccion_PJ!$J678,Resultados_Dic3!$A$3:$A$99980,Produccion_PJ!$H678)</f>
        <v>0</v>
      </c>
      <c r="AB678" s="21">
        <f>+SUMIFS(Resultados_Dic3!X$3:X$99980,Resultados_Dic3!$F$3:$F$99980,Produccion_PJ!$K678,Resultados_Dic3!$D$3:$D$99980,Produccion_PJ!$K$632,Resultados_Dic3!$E$3:$E$99980,Produccion_PJ!$J678,Resultados_Dic3!$A$3:$A$99980,Produccion_PJ!$H678)</f>
        <v>0</v>
      </c>
      <c r="AC678" s="21">
        <f>+SUMIFS(Resultados_Dic3!Y$3:Y$99980,Resultados_Dic3!$F$3:$F$99980,Produccion_PJ!$K678,Resultados_Dic3!$D$3:$D$99980,Produccion_PJ!$K$632,Resultados_Dic3!$E$3:$E$99980,Produccion_PJ!$J678,Resultados_Dic3!$A$3:$A$99980,Produccion_PJ!$H678)</f>
        <v>0</v>
      </c>
      <c r="AD678" s="21">
        <f>+SUMIFS(Resultados_Dic3!Z$3:Z$99980,Resultados_Dic3!$F$3:$F$99980,Produccion_PJ!$K678,Resultados_Dic3!$D$3:$D$99980,Produccion_PJ!$K$632,Resultados_Dic3!$E$3:$E$99980,Produccion_PJ!$J678,Resultados_Dic3!$A$3:$A$99980,Produccion_PJ!$H678)</f>
        <v>0</v>
      </c>
      <c r="AE678" s="21">
        <f>+SUMIFS(Resultados_Dic3!AA$3:AA$99980,Resultados_Dic3!$F$3:$F$99980,Produccion_PJ!$K678,Resultados_Dic3!$D$3:$D$99980,Produccion_PJ!$K$632,Resultados_Dic3!$E$3:$E$99980,Produccion_PJ!$J678,Resultados_Dic3!$A$3:$A$99980,Produccion_PJ!$H678)</f>
        <v>0</v>
      </c>
      <c r="AF678" s="21">
        <f>+SUMIFS(Resultados_Dic3!AB$3:AB$99980,Resultados_Dic3!$F$3:$F$99980,Produccion_PJ!$K678,Resultados_Dic3!$D$3:$D$99980,Produccion_PJ!$K$632,Resultados_Dic3!$E$3:$E$99980,Produccion_PJ!$J678,Resultados_Dic3!$A$3:$A$99980,Produccion_PJ!$H678)</f>
        <v>0</v>
      </c>
      <c r="AG678" s="21">
        <f>+SUMIFS(Resultados_Dic3!AC$3:AC$99980,Resultados_Dic3!$F$3:$F$99980,Produccion_PJ!$K678,Resultados_Dic3!$D$3:$D$99980,Produccion_PJ!$K$632,Resultados_Dic3!$E$3:$E$99980,Produccion_PJ!$J678,Resultados_Dic3!$A$3:$A$99980,Produccion_PJ!$H678)</f>
        <v>0</v>
      </c>
      <c r="AH678" s="21">
        <f>+SUMIFS(Resultados_Dic3!AD$3:AD$99980,Resultados_Dic3!$F$3:$F$99980,Produccion_PJ!$K678,Resultados_Dic3!$D$3:$D$99980,Produccion_PJ!$K$632,Resultados_Dic3!$E$3:$E$99980,Produccion_PJ!$J678,Resultados_Dic3!$A$3:$A$99980,Produccion_PJ!$H678)</f>
        <v>0</v>
      </c>
      <c r="AI678" s="21">
        <f>+SUMIFS(Resultados_Dic3!AE$3:AE$99980,Resultados_Dic3!$F$3:$F$99980,Produccion_PJ!$K678,Resultados_Dic3!$D$3:$D$99980,Produccion_PJ!$K$632,Resultados_Dic3!$E$3:$E$99980,Produccion_PJ!$J678,Resultados_Dic3!$A$3:$A$99980,Produccion_PJ!$H678)</f>
        <v>0</v>
      </c>
      <c r="AJ678" s="21">
        <f>+SUMIFS(Resultados_Dic3!AF$3:AF$99980,Resultados_Dic3!$F$3:$F$99980,Produccion_PJ!$K678,Resultados_Dic3!$D$3:$D$99980,Produccion_PJ!$K$632,Resultados_Dic3!$E$3:$E$99980,Produccion_PJ!$J678,Resultados_Dic3!$A$3:$A$99980,Produccion_PJ!$H678)</f>
        <v>0</v>
      </c>
      <c r="AK678" s="21">
        <f>+SUMIFS(Resultados_Dic3!AG$3:AG$99980,Resultados_Dic3!$F$3:$F$99980,Produccion_PJ!$K678,Resultados_Dic3!$D$3:$D$99980,Produccion_PJ!$K$632,Resultados_Dic3!$E$3:$E$99980,Produccion_PJ!$J678,Resultados_Dic3!$A$3:$A$99980,Produccion_PJ!$H678)</f>
        <v>0</v>
      </c>
      <c r="AL678" s="21">
        <f>+SUMIFS(Resultados_Dic3!AH$3:AH$99980,Resultados_Dic3!$F$3:$F$99980,Produccion_PJ!$K678,Resultados_Dic3!$D$3:$D$99980,Produccion_PJ!$K$632,Resultados_Dic3!$E$3:$E$99980,Produccion_PJ!$J678,Resultados_Dic3!$A$3:$A$99980,Produccion_PJ!$H678)</f>
        <v>0</v>
      </c>
      <c r="AM678" s="21">
        <f>+SUMIFS(Resultados_Dic3!AI$3:AI$99980,Resultados_Dic3!$F$3:$F$99980,Produccion_PJ!$K678,Resultados_Dic3!$D$3:$D$99980,Produccion_PJ!$K$632,Resultados_Dic3!$E$3:$E$99980,Produccion_PJ!$J678,Resultados_Dic3!$A$3:$A$99980,Produccion_PJ!$H678)</f>
        <v>0</v>
      </c>
      <c r="AN678" s="21">
        <f>+SUMIFS(Resultados_Dic3!AJ$3:AJ$99980,Resultados_Dic3!$F$3:$F$99980,Produccion_PJ!$K678,Resultados_Dic3!$D$3:$D$99980,Produccion_PJ!$K$632,Resultados_Dic3!$E$3:$E$99980,Produccion_PJ!$J678,Resultados_Dic3!$A$3:$A$99980,Produccion_PJ!$H678)</f>
        <v>0</v>
      </c>
      <c r="AO678" s="21">
        <f>+SUMIFS(Resultados_Dic3!AK$3:AK$99980,Resultados_Dic3!$F$3:$F$99980,Produccion_PJ!$K678,Resultados_Dic3!$D$3:$D$99980,Produccion_PJ!$K$632,Resultados_Dic3!$E$3:$E$99980,Produccion_PJ!$J678,Resultados_Dic3!$A$3:$A$99980,Produccion_PJ!$H678)</f>
        <v>0</v>
      </c>
      <c r="AP678" s="21">
        <f>+SUMIFS(Resultados_Dic3!AL$3:AL$99980,Resultados_Dic3!$F$3:$F$99980,Produccion_PJ!$K678,Resultados_Dic3!$D$3:$D$99980,Produccion_PJ!$K$632,Resultados_Dic3!$E$3:$E$99980,Produccion_PJ!$J678,Resultados_Dic3!$A$3:$A$99980,Produccion_PJ!$H678)</f>
        <v>0</v>
      </c>
      <c r="AQ678" s="21">
        <f>+SUMIFS(Resultados_Dic3!AM$3:AM$99980,Resultados_Dic3!$F$3:$F$99980,Produccion_PJ!$K678,Resultados_Dic3!$D$3:$D$99980,Produccion_PJ!$K$632,Resultados_Dic3!$E$3:$E$99980,Produccion_PJ!$J678,Resultados_Dic3!$A$3:$A$99980,Produccion_PJ!$H678)</f>
        <v>0</v>
      </c>
    </row>
    <row r="679" spans="1:47" x14ac:dyDescent="0.25">
      <c r="D679" s="35"/>
      <c r="E679" s="35"/>
      <c r="G679" s="15"/>
      <c r="H679" s="17" t="str">
        <f t="shared" si="1241"/>
        <v>DIC5</v>
      </c>
      <c r="I679" s="24"/>
      <c r="J679" s="24" t="s">
        <v>154</v>
      </c>
      <c r="K679" s="108" t="s">
        <v>213</v>
      </c>
      <c r="L679" s="21">
        <f>+SUMIFS(Resultados_Dic3!H$3:H$99980,Resultados_Dic3!$F$3:$F$99980,Produccion_PJ!$K679,Resultados_Dic3!$D$3:$D$99980,Produccion_PJ!$K$632,Resultados_Dic3!$E$3:$E$99980,Produccion_PJ!$J679,Resultados_Dic3!$A$3:$A$99980,Produccion_PJ!$H679)</f>
        <v>11.427610679584699</v>
      </c>
      <c r="M679" s="21">
        <f>+SUMIFS(Resultados_Dic3!I$3:I$99980,Resultados_Dic3!$F$3:$F$99980,Produccion_PJ!$K679,Resultados_Dic3!$D$3:$D$99980,Produccion_PJ!$K$632,Resultados_Dic3!$E$3:$E$99980,Produccion_PJ!$J679,Resultados_Dic3!$A$3:$A$99980,Produccion_PJ!$H679)</f>
        <v>11.427610679584699</v>
      </c>
      <c r="N679" s="21">
        <f>+SUMIFS(Resultados_Dic3!J$3:J$99980,Resultados_Dic3!$F$3:$F$99980,Produccion_PJ!$K679,Resultados_Dic3!$D$3:$D$99980,Produccion_PJ!$K$632,Resultados_Dic3!$E$3:$E$99980,Produccion_PJ!$J679,Resultados_Dic3!$A$3:$A$99980,Produccion_PJ!$H679)</f>
        <v>11.427610679584699</v>
      </c>
      <c r="O679" s="21">
        <f>+SUMIFS(Resultados_Dic3!K$3:K$99980,Resultados_Dic3!$F$3:$F$99980,Produccion_PJ!$K679,Resultados_Dic3!$D$3:$D$99980,Produccion_PJ!$K$632,Resultados_Dic3!$E$3:$E$99980,Produccion_PJ!$J679,Resultados_Dic3!$A$3:$A$99980,Produccion_PJ!$H679)</f>
        <v>11.427610679584699</v>
      </c>
      <c r="P679" s="21">
        <f>+SUMIFS(Resultados_Dic3!L$3:L$99980,Resultados_Dic3!$F$3:$F$99980,Produccion_PJ!$K679,Resultados_Dic3!$D$3:$D$99980,Produccion_PJ!$K$632,Resultados_Dic3!$E$3:$E$99980,Produccion_PJ!$J679,Resultados_Dic3!$A$3:$A$99980,Produccion_PJ!$H679)</f>
        <v>11.427610679584699</v>
      </c>
      <c r="Q679" s="21">
        <f>+SUMIFS(Resultados_Dic3!M$3:M$99980,Resultados_Dic3!$F$3:$F$99980,Produccion_PJ!$K679,Resultados_Dic3!$D$3:$D$99980,Produccion_PJ!$K$632,Resultados_Dic3!$E$3:$E$99980,Produccion_PJ!$J679,Resultados_Dic3!$A$3:$A$99980,Produccion_PJ!$H679)</f>
        <v>11.427610679584699</v>
      </c>
      <c r="R679" s="21">
        <f>+SUMIFS(Resultados_Dic3!N$3:N$99980,Resultados_Dic3!$F$3:$F$99980,Produccion_PJ!$K679,Resultados_Dic3!$D$3:$D$99980,Produccion_PJ!$K$632,Resultados_Dic3!$E$3:$E$99980,Produccion_PJ!$J679,Resultados_Dic3!$A$3:$A$99980,Produccion_PJ!$H679)</f>
        <v>11.427610679584699</v>
      </c>
      <c r="S679" s="21">
        <f>+SUMIFS(Resultados_Dic3!O$3:O$99980,Resultados_Dic3!$F$3:$F$99980,Produccion_PJ!$K679,Resultados_Dic3!$D$3:$D$99980,Produccion_PJ!$K$632,Resultados_Dic3!$E$3:$E$99980,Produccion_PJ!$J679,Resultados_Dic3!$A$3:$A$99980,Produccion_PJ!$H679)</f>
        <v>11.427610679584699</v>
      </c>
      <c r="T679" s="21">
        <f>+SUMIFS(Resultados_Dic3!P$3:P$99980,Resultados_Dic3!$F$3:$F$99980,Produccion_PJ!$K679,Resultados_Dic3!$D$3:$D$99980,Produccion_PJ!$K$632,Resultados_Dic3!$E$3:$E$99980,Produccion_PJ!$J679,Resultados_Dic3!$A$3:$A$99980,Produccion_PJ!$H679)</f>
        <v>11.427610679584699</v>
      </c>
      <c r="U679" s="21">
        <f>+SUMIFS(Resultados_Dic3!Q$3:Q$99980,Resultados_Dic3!$F$3:$F$99980,Produccion_PJ!$K679,Resultados_Dic3!$D$3:$D$99980,Produccion_PJ!$K$632,Resultados_Dic3!$E$3:$E$99980,Produccion_PJ!$J679,Resultados_Dic3!$A$3:$A$99980,Produccion_PJ!$H679)</f>
        <v>11.427610679584699</v>
      </c>
      <c r="V679" s="21">
        <f>+SUMIFS(Resultados_Dic3!R$3:R$99980,Resultados_Dic3!$F$3:$F$99980,Produccion_PJ!$K679,Resultados_Dic3!$D$3:$D$99980,Produccion_PJ!$K$632,Resultados_Dic3!$E$3:$E$99980,Produccion_PJ!$J679,Resultados_Dic3!$A$3:$A$99980,Produccion_PJ!$H679)</f>
        <v>11.427610679584699</v>
      </c>
      <c r="W679" s="21">
        <f>+SUMIFS(Resultados_Dic3!S$3:S$99980,Resultados_Dic3!$F$3:$F$99980,Produccion_PJ!$K679,Resultados_Dic3!$D$3:$D$99980,Produccion_PJ!$K$632,Resultados_Dic3!$E$3:$E$99980,Produccion_PJ!$J679,Resultados_Dic3!$A$3:$A$99980,Produccion_PJ!$H679)</f>
        <v>11.427610679584699</v>
      </c>
      <c r="X679" s="21">
        <f>+SUMIFS(Resultados_Dic3!T$3:T$99980,Resultados_Dic3!$F$3:$F$99980,Produccion_PJ!$K679,Resultados_Dic3!$D$3:$D$99980,Produccion_PJ!$K$632,Resultados_Dic3!$E$3:$E$99980,Produccion_PJ!$J679,Resultados_Dic3!$A$3:$A$99980,Produccion_PJ!$H679)</f>
        <v>11.427610679584699</v>
      </c>
      <c r="Y679" s="21">
        <f>+SUMIFS(Resultados_Dic3!U$3:U$99980,Resultados_Dic3!$F$3:$F$99980,Produccion_PJ!$K679,Resultados_Dic3!$D$3:$D$99980,Produccion_PJ!$K$632,Resultados_Dic3!$E$3:$E$99980,Produccion_PJ!$J679,Resultados_Dic3!$A$3:$A$99980,Produccion_PJ!$H679)</f>
        <v>11.427610679584699</v>
      </c>
      <c r="Z679" s="21">
        <f>+SUMIFS(Resultados_Dic3!V$3:V$99980,Resultados_Dic3!$F$3:$F$99980,Produccion_PJ!$K679,Resultados_Dic3!$D$3:$D$99980,Produccion_PJ!$K$632,Resultados_Dic3!$E$3:$E$99980,Produccion_PJ!$J679,Resultados_Dic3!$A$3:$A$99980,Produccion_PJ!$H679)</f>
        <v>5.6394388439222203</v>
      </c>
      <c r="AA679" s="21">
        <f>+SUMIFS(Resultados_Dic3!W$3:W$99980,Resultados_Dic3!$F$3:$F$99980,Produccion_PJ!$K679,Resultados_Dic3!$D$3:$D$99980,Produccion_PJ!$K$632,Resultados_Dic3!$E$3:$E$99980,Produccion_PJ!$J679,Resultados_Dic3!$A$3:$A$99980,Produccion_PJ!$H679)</f>
        <v>0</v>
      </c>
      <c r="AB679" s="21">
        <f>+SUMIFS(Resultados_Dic3!X$3:X$99980,Resultados_Dic3!$F$3:$F$99980,Produccion_PJ!$K679,Resultados_Dic3!$D$3:$D$99980,Produccion_PJ!$K$632,Resultados_Dic3!$E$3:$E$99980,Produccion_PJ!$J679,Resultados_Dic3!$A$3:$A$99980,Produccion_PJ!$H679)</f>
        <v>0</v>
      </c>
      <c r="AC679" s="21">
        <f>+SUMIFS(Resultados_Dic3!Y$3:Y$99980,Resultados_Dic3!$F$3:$F$99980,Produccion_PJ!$K679,Resultados_Dic3!$D$3:$D$99980,Produccion_PJ!$K$632,Resultados_Dic3!$E$3:$E$99980,Produccion_PJ!$J679,Resultados_Dic3!$A$3:$A$99980,Produccion_PJ!$H679)</f>
        <v>0</v>
      </c>
      <c r="AD679" s="21">
        <f>+SUMIFS(Resultados_Dic3!Z$3:Z$99980,Resultados_Dic3!$F$3:$F$99980,Produccion_PJ!$K679,Resultados_Dic3!$D$3:$D$99980,Produccion_PJ!$K$632,Resultados_Dic3!$E$3:$E$99980,Produccion_PJ!$J679,Resultados_Dic3!$A$3:$A$99980,Produccion_PJ!$H679)</f>
        <v>0</v>
      </c>
      <c r="AE679" s="21">
        <f>+SUMIFS(Resultados_Dic3!AA$3:AA$99980,Resultados_Dic3!$F$3:$F$99980,Produccion_PJ!$K679,Resultados_Dic3!$D$3:$D$99980,Produccion_PJ!$K$632,Resultados_Dic3!$E$3:$E$99980,Produccion_PJ!$J679,Resultados_Dic3!$A$3:$A$99980,Produccion_PJ!$H679)</f>
        <v>0</v>
      </c>
      <c r="AF679" s="21">
        <f>+SUMIFS(Resultados_Dic3!AB$3:AB$99980,Resultados_Dic3!$F$3:$F$99980,Produccion_PJ!$K679,Resultados_Dic3!$D$3:$D$99980,Produccion_PJ!$K$632,Resultados_Dic3!$E$3:$E$99980,Produccion_PJ!$J679,Resultados_Dic3!$A$3:$A$99980,Produccion_PJ!$H679)</f>
        <v>0</v>
      </c>
      <c r="AG679" s="21">
        <f>+SUMIFS(Resultados_Dic3!AC$3:AC$99980,Resultados_Dic3!$F$3:$F$99980,Produccion_PJ!$K679,Resultados_Dic3!$D$3:$D$99980,Produccion_PJ!$K$632,Resultados_Dic3!$E$3:$E$99980,Produccion_PJ!$J679,Resultados_Dic3!$A$3:$A$99980,Produccion_PJ!$H679)</f>
        <v>0</v>
      </c>
      <c r="AH679" s="21">
        <f>+SUMIFS(Resultados_Dic3!AD$3:AD$99980,Resultados_Dic3!$F$3:$F$99980,Produccion_PJ!$K679,Resultados_Dic3!$D$3:$D$99980,Produccion_PJ!$K$632,Resultados_Dic3!$E$3:$E$99980,Produccion_PJ!$J679,Resultados_Dic3!$A$3:$A$99980,Produccion_PJ!$H679)</f>
        <v>0</v>
      </c>
      <c r="AI679" s="21">
        <f>+SUMIFS(Resultados_Dic3!AE$3:AE$99980,Resultados_Dic3!$F$3:$F$99980,Produccion_PJ!$K679,Resultados_Dic3!$D$3:$D$99980,Produccion_PJ!$K$632,Resultados_Dic3!$E$3:$E$99980,Produccion_PJ!$J679,Resultados_Dic3!$A$3:$A$99980,Produccion_PJ!$H679)</f>
        <v>0</v>
      </c>
      <c r="AJ679" s="21">
        <f>+SUMIFS(Resultados_Dic3!AF$3:AF$99980,Resultados_Dic3!$F$3:$F$99980,Produccion_PJ!$K679,Resultados_Dic3!$D$3:$D$99980,Produccion_PJ!$K$632,Resultados_Dic3!$E$3:$E$99980,Produccion_PJ!$J679,Resultados_Dic3!$A$3:$A$99980,Produccion_PJ!$H679)</f>
        <v>0</v>
      </c>
      <c r="AK679" s="21">
        <f>+SUMIFS(Resultados_Dic3!AG$3:AG$99980,Resultados_Dic3!$F$3:$F$99980,Produccion_PJ!$K679,Resultados_Dic3!$D$3:$D$99980,Produccion_PJ!$K$632,Resultados_Dic3!$E$3:$E$99980,Produccion_PJ!$J679,Resultados_Dic3!$A$3:$A$99980,Produccion_PJ!$H679)</f>
        <v>0</v>
      </c>
      <c r="AL679" s="21">
        <f>+SUMIFS(Resultados_Dic3!AH$3:AH$99980,Resultados_Dic3!$F$3:$F$99980,Produccion_PJ!$K679,Resultados_Dic3!$D$3:$D$99980,Produccion_PJ!$K$632,Resultados_Dic3!$E$3:$E$99980,Produccion_PJ!$J679,Resultados_Dic3!$A$3:$A$99980,Produccion_PJ!$H679)</f>
        <v>0</v>
      </c>
      <c r="AM679" s="21">
        <f>+SUMIFS(Resultados_Dic3!AI$3:AI$99980,Resultados_Dic3!$F$3:$F$99980,Produccion_PJ!$K679,Resultados_Dic3!$D$3:$D$99980,Produccion_PJ!$K$632,Resultados_Dic3!$E$3:$E$99980,Produccion_PJ!$J679,Resultados_Dic3!$A$3:$A$99980,Produccion_PJ!$H679)</f>
        <v>0</v>
      </c>
      <c r="AN679" s="21">
        <f>+SUMIFS(Resultados_Dic3!AJ$3:AJ$99980,Resultados_Dic3!$F$3:$F$99980,Produccion_PJ!$K679,Resultados_Dic3!$D$3:$D$99980,Produccion_PJ!$K$632,Resultados_Dic3!$E$3:$E$99980,Produccion_PJ!$J679,Resultados_Dic3!$A$3:$A$99980,Produccion_PJ!$H679)</f>
        <v>0</v>
      </c>
      <c r="AO679" s="21">
        <f>+SUMIFS(Resultados_Dic3!AK$3:AK$99980,Resultados_Dic3!$F$3:$F$99980,Produccion_PJ!$K679,Resultados_Dic3!$D$3:$D$99980,Produccion_PJ!$K$632,Resultados_Dic3!$E$3:$E$99980,Produccion_PJ!$J679,Resultados_Dic3!$A$3:$A$99980,Produccion_PJ!$H679)</f>
        <v>0</v>
      </c>
      <c r="AP679" s="21">
        <f>+SUMIFS(Resultados_Dic3!AL$3:AL$99980,Resultados_Dic3!$F$3:$F$99980,Produccion_PJ!$K679,Resultados_Dic3!$D$3:$D$99980,Produccion_PJ!$K$632,Resultados_Dic3!$E$3:$E$99980,Produccion_PJ!$J679,Resultados_Dic3!$A$3:$A$99980,Produccion_PJ!$H679)</f>
        <v>0</v>
      </c>
      <c r="AQ679" s="21">
        <f>+SUMIFS(Resultados_Dic3!AM$3:AM$99980,Resultados_Dic3!$F$3:$F$99980,Produccion_PJ!$K679,Resultados_Dic3!$D$3:$D$99980,Produccion_PJ!$K$632,Resultados_Dic3!$E$3:$E$99980,Produccion_PJ!$J679,Resultados_Dic3!$A$3:$A$99980,Produccion_PJ!$H679)</f>
        <v>0</v>
      </c>
    </row>
    <row r="680" spans="1:47" x14ac:dyDescent="0.25">
      <c r="G680" s="15"/>
      <c r="H680" s="17" t="str">
        <f t="shared" si="1241"/>
        <v>DIC5</v>
      </c>
      <c r="I680" s="24"/>
      <c r="J680" s="24" t="s">
        <v>155</v>
      </c>
      <c r="K680" s="108" t="s">
        <v>214</v>
      </c>
      <c r="L680" s="21">
        <f>+SUMIFS(Resultados_Dic3!H$3:H$99980,Resultados_Dic3!$F$3:$F$99980,Produccion_PJ!$K680,Resultados_Dic3!$D$3:$D$99980,Produccion_PJ!$K$632,Resultados_Dic3!$E$3:$E$99980,Produccion_PJ!$J680,Resultados_Dic3!$A$3:$A$99980,Produccion_PJ!$H680)</f>
        <v>1.2722265164603199</v>
      </c>
      <c r="M680" s="21">
        <f>+SUMIFS(Resultados_Dic3!I$3:I$99980,Resultados_Dic3!$F$3:$F$99980,Produccion_PJ!$K680,Resultados_Dic3!$D$3:$D$99980,Produccion_PJ!$K$632,Resultados_Dic3!$E$3:$E$99980,Produccion_PJ!$J680,Resultados_Dic3!$A$3:$A$99980,Produccion_PJ!$H680)</f>
        <v>1.2722265164603199</v>
      </c>
      <c r="N680" s="21">
        <f>+SUMIFS(Resultados_Dic3!J$3:J$99980,Resultados_Dic3!$F$3:$F$99980,Produccion_PJ!$K680,Resultados_Dic3!$D$3:$D$99980,Produccion_PJ!$K$632,Resultados_Dic3!$E$3:$E$99980,Produccion_PJ!$J680,Resultados_Dic3!$A$3:$A$99980,Produccion_PJ!$H680)</f>
        <v>1.2722265164603199</v>
      </c>
      <c r="O680" s="21">
        <f>+SUMIFS(Resultados_Dic3!K$3:K$99980,Resultados_Dic3!$F$3:$F$99980,Produccion_PJ!$K680,Resultados_Dic3!$D$3:$D$99980,Produccion_PJ!$K$632,Resultados_Dic3!$E$3:$E$99980,Produccion_PJ!$J680,Resultados_Dic3!$A$3:$A$99980,Produccion_PJ!$H680)</f>
        <v>1.2722265164603199</v>
      </c>
      <c r="P680" s="21">
        <f>+SUMIFS(Resultados_Dic3!L$3:L$99980,Resultados_Dic3!$F$3:$F$99980,Produccion_PJ!$K680,Resultados_Dic3!$D$3:$D$99980,Produccion_PJ!$K$632,Resultados_Dic3!$E$3:$E$99980,Produccion_PJ!$J680,Resultados_Dic3!$A$3:$A$99980,Produccion_PJ!$H680)</f>
        <v>1.2722265164603199</v>
      </c>
      <c r="Q680" s="21">
        <f>+SUMIFS(Resultados_Dic3!M$3:M$99980,Resultados_Dic3!$F$3:$F$99980,Produccion_PJ!$K680,Resultados_Dic3!$D$3:$D$99980,Produccion_PJ!$K$632,Resultados_Dic3!$E$3:$E$99980,Produccion_PJ!$J680,Resultados_Dic3!$A$3:$A$99980,Produccion_PJ!$H680)</f>
        <v>1.2722265164603199</v>
      </c>
      <c r="R680" s="21">
        <f>+SUMIFS(Resultados_Dic3!N$3:N$99980,Resultados_Dic3!$F$3:$F$99980,Produccion_PJ!$K680,Resultados_Dic3!$D$3:$D$99980,Produccion_PJ!$K$632,Resultados_Dic3!$E$3:$E$99980,Produccion_PJ!$J680,Resultados_Dic3!$A$3:$A$99980,Produccion_PJ!$H680)</f>
        <v>1.2722265164603199</v>
      </c>
      <c r="S680" s="21">
        <f>+SUMIFS(Resultados_Dic3!O$3:O$99980,Resultados_Dic3!$F$3:$F$99980,Produccion_PJ!$K680,Resultados_Dic3!$D$3:$D$99980,Produccion_PJ!$K$632,Resultados_Dic3!$E$3:$E$99980,Produccion_PJ!$J680,Resultados_Dic3!$A$3:$A$99980,Produccion_PJ!$H680)</f>
        <v>1.2722265164603199</v>
      </c>
      <c r="T680" s="21">
        <f>+SUMIFS(Resultados_Dic3!P$3:P$99980,Resultados_Dic3!$F$3:$F$99980,Produccion_PJ!$K680,Resultados_Dic3!$D$3:$D$99980,Produccion_PJ!$K$632,Resultados_Dic3!$E$3:$E$99980,Produccion_PJ!$J680,Resultados_Dic3!$A$3:$A$99980,Produccion_PJ!$H680)</f>
        <v>1.2722265164603199</v>
      </c>
      <c r="U680" s="21">
        <f>+SUMIFS(Resultados_Dic3!Q$3:Q$99980,Resultados_Dic3!$F$3:$F$99980,Produccion_PJ!$K680,Resultados_Dic3!$D$3:$D$99980,Produccion_PJ!$K$632,Resultados_Dic3!$E$3:$E$99980,Produccion_PJ!$J680,Resultados_Dic3!$A$3:$A$99980,Produccion_PJ!$H680)</f>
        <v>1.2722265164603199</v>
      </c>
      <c r="V680" s="21">
        <f>+SUMIFS(Resultados_Dic3!R$3:R$99980,Resultados_Dic3!$F$3:$F$99980,Produccion_PJ!$K680,Resultados_Dic3!$D$3:$D$99980,Produccion_PJ!$K$632,Resultados_Dic3!$E$3:$E$99980,Produccion_PJ!$J680,Resultados_Dic3!$A$3:$A$99980,Produccion_PJ!$H680)</f>
        <v>1.2722265164603199</v>
      </c>
      <c r="W680" s="21">
        <f>+SUMIFS(Resultados_Dic3!S$3:S$99980,Resultados_Dic3!$F$3:$F$99980,Produccion_PJ!$K680,Resultados_Dic3!$D$3:$D$99980,Produccion_PJ!$K$632,Resultados_Dic3!$E$3:$E$99980,Produccion_PJ!$J680,Resultados_Dic3!$A$3:$A$99980,Produccion_PJ!$H680)</f>
        <v>1.2722265164603199</v>
      </c>
      <c r="X680" s="21">
        <f>+SUMIFS(Resultados_Dic3!T$3:T$99980,Resultados_Dic3!$F$3:$F$99980,Produccion_PJ!$K680,Resultados_Dic3!$D$3:$D$99980,Produccion_PJ!$K$632,Resultados_Dic3!$E$3:$E$99980,Produccion_PJ!$J680,Resultados_Dic3!$A$3:$A$99980,Produccion_PJ!$H680)</f>
        <v>1.2722265164603199</v>
      </c>
      <c r="Y680" s="21">
        <f>+SUMIFS(Resultados_Dic3!U$3:U$99980,Resultados_Dic3!$F$3:$F$99980,Produccion_PJ!$K680,Resultados_Dic3!$D$3:$D$99980,Produccion_PJ!$K$632,Resultados_Dic3!$E$3:$E$99980,Produccion_PJ!$J680,Resultados_Dic3!$A$3:$A$99980,Produccion_PJ!$H680)</f>
        <v>1.2722265164603199</v>
      </c>
      <c r="Z680" s="21">
        <f>+SUMIFS(Resultados_Dic3!V$3:V$99980,Resultados_Dic3!$F$3:$F$99980,Produccion_PJ!$K680,Resultados_Dic3!$D$3:$D$99980,Produccion_PJ!$K$632,Resultados_Dic3!$E$3:$E$99980,Produccion_PJ!$J680,Resultados_Dic3!$A$3:$A$99980,Produccion_PJ!$H680)</f>
        <v>1.2722265164603199</v>
      </c>
      <c r="AA680" s="21">
        <f>+SUMIFS(Resultados_Dic3!W$3:W$99980,Resultados_Dic3!$F$3:$F$99980,Produccion_PJ!$K680,Resultados_Dic3!$D$3:$D$99980,Produccion_PJ!$K$632,Resultados_Dic3!$E$3:$E$99980,Produccion_PJ!$J680,Resultados_Dic3!$A$3:$A$99980,Produccion_PJ!$H680)</f>
        <v>0</v>
      </c>
      <c r="AB680" s="21">
        <f>+SUMIFS(Resultados_Dic3!X$3:X$99980,Resultados_Dic3!$F$3:$F$99980,Produccion_PJ!$K680,Resultados_Dic3!$D$3:$D$99980,Produccion_PJ!$K$632,Resultados_Dic3!$E$3:$E$99980,Produccion_PJ!$J680,Resultados_Dic3!$A$3:$A$99980,Produccion_PJ!$H680)</f>
        <v>0</v>
      </c>
      <c r="AC680" s="21">
        <f>+SUMIFS(Resultados_Dic3!Y$3:Y$99980,Resultados_Dic3!$F$3:$F$99980,Produccion_PJ!$K680,Resultados_Dic3!$D$3:$D$99980,Produccion_PJ!$K$632,Resultados_Dic3!$E$3:$E$99980,Produccion_PJ!$J680,Resultados_Dic3!$A$3:$A$99980,Produccion_PJ!$H680)</f>
        <v>0</v>
      </c>
      <c r="AD680" s="21">
        <f>+SUMIFS(Resultados_Dic3!Z$3:Z$99980,Resultados_Dic3!$F$3:$F$99980,Produccion_PJ!$K680,Resultados_Dic3!$D$3:$D$99980,Produccion_PJ!$K$632,Resultados_Dic3!$E$3:$E$99980,Produccion_PJ!$J680,Resultados_Dic3!$A$3:$A$99980,Produccion_PJ!$H680)</f>
        <v>0</v>
      </c>
      <c r="AE680" s="21">
        <f>+SUMIFS(Resultados_Dic3!AA$3:AA$99980,Resultados_Dic3!$F$3:$F$99980,Produccion_PJ!$K680,Resultados_Dic3!$D$3:$D$99980,Produccion_PJ!$K$632,Resultados_Dic3!$E$3:$E$99980,Produccion_PJ!$J680,Resultados_Dic3!$A$3:$A$99980,Produccion_PJ!$H680)</f>
        <v>0</v>
      </c>
      <c r="AF680" s="21">
        <f>+SUMIFS(Resultados_Dic3!AB$3:AB$99980,Resultados_Dic3!$F$3:$F$99980,Produccion_PJ!$K680,Resultados_Dic3!$D$3:$D$99980,Produccion_PJ!$K$632,Resultados_Dic3!$E$3:$E$99980,Produccion_PJ!$J680,Resultados_Dic3!$A$3:$A$99980,Produccion_PJ!$H680)</f>
        <v>0</v>
      </c>
      <c r="AG680" s="21">
        <f>+SUMIFS(Resultados_Dic3!AC$3:AC$99980,Resultados_Dic3!$F$3:$F$99980,Produccion_PJ!$K680,Resultados_Dic3!$D$3:$D$99980,Produccion_PJ!$K$632,Resultados_Dic3!$E$3:$E$99980,Produccion_PJ!$J680,Resultados_Dic3!$A$3:$A$99980,Produccion_PJ!$H680)</f>
        <v>0</v>
      </c>
      <c r="AH680" s="21">
        <f>+SUMIFS(Resultados_Dic3!AD$3:AD$99980,Resultados_Dic3!$F$3:$F$99980,Produccion_PJ!$K680,Resultados_Dic3!$D$3:$D$99980,Produccion_PJ!$K$632,Resultados_Dic3!$E$3:$E$99980,Produccion_PJ!$J680,Resultados_Dic3!$A$3:$A$99980,Produccion_PJ!$H680)</f>
        <v>0</v>
      </c>
      <c r="AI680" s="21">
        <f>+SUMIFS(Resultados_Dic3!AE$3:AE$99980,Resultados_Dic3!$F$3:$F$99980,Produccion_PJ!$K680,Resultados_Dic3!$D$3:$D$99980,Produccion_PJ!$K$632,Resultados_Dic3!$E$3:$E$99980,Produccion_PJ!$J680,Resultados_Dic3!$A$3:$A$99980,Produccion_PJ!$H680)</f>
        <v>0</v>
      </c>
      <c r="AJ680" s="21">
        <f>+SUMIFS(Resultados_Dic3!AF$3:AF$99980,Resultados_Dic3!$F$3:$F$99980,Produccion_PJ!$K680,Resultados_Dic3!$D$3:$D$99980,Produccion_PJ!$K$632,Resultados_Dic3!$E$3:$E$99980,Produccion_PJ!$J680,Resultados_Dic3!$A$3:$A$99980,Produccion_PJ!$H680)</f>
        <v>0</v>
      </c>
      <c r="AK680" s="21">
        <f>+SUMIFS(Resultados_Dic3!AG$3:AG$99980,Resultados_Dic3!$F$3:$F$99980,Produccion_PJ!$K680,Resultados_Dic3!$D$3:$D$99980,Produccion_PJ!$K$632,Resultados_Dic3!$E$3:$E$99980,Produccion_PJ!$J680,Resultados_Dic3!$A$3:$A$99980,Produccion_PJ!$H680)</f>
        <v>0</v>
      </c>
      <c r="AL680" s="21">
        <f>+SUMIFS(Resultados_Dic3!AH$3:AH$99980,Resultados_Dic3!$F$3:$F$99980,Produccion_PJ!$K680,Resultados_Dic3!$D$3:$D$99980,Produccion_PJ!$K$632,Resultados_Dic3!$E$3:$E$99980,Produccion_PJ!$J680,Resultados_Dic3!$A$3:$A$99980,Produccion_PJ!$H680)</f>
        <v>0</v>
      </c>
      <c r="AM680" s="21">
        <f>+SUMIFS(Resultados_Dic3!AI$3:AI$99980,Resultados_Dic3!$F$3:$F$99980,Produccion_PJ!$K680,Resultados_Dic3!$D$3:$D$99980,Produccion_PJ!$K$632,Resultados_Dic3!$E$3:$E$99980,Produccion_PJ!$J680,Resultados_Dic3!$A$3:$A$99980,Produccion_PJ!$H680)</f>
        <v>0</v>
      </c>
      <c r="AN680" s="21">
        <f>+SUMIFS(Resultados_Dic3!AJ$3:AJ$99980,Resultados_Dic3!$F$3:$F$99980,Produccion_PJ!$K680,Resultados_Dic3!$D$3:$D$99980,Produccion_PJ!$K$632,Resultados_Dic3!$E$3:$E$99980,Produccion_PJ!$J680,Resultados_Dic3!$A$3:$A$99980,Produccion_PJ!$H680)</f>
        <v>0</v>
      </c>
      <c r="AO680" s="21">
        <f>+SUMIFS(Resultados_Dic3!AK$3:AK$99980,Resultados_Dic3!$F$3:$F$99980,Produccion_PJ!$K680,Resultados_Dic3!$D$3:$D$99980,Produccion_PJ!$K$632,Resultados_Dic3!$E$3:$E$99980,Produccion_PJ!$J680,Resultados_Dic3!$A$3:$A$99980,Produccion_PJ!$H680)</f>
        <v>0</v>
      </c>
      <c r="AP680" s="21">
        <f>+SUMIFS(Resultados_Dic3!AL$3:AL$99980,Resultados_Dic3!$F$3:$F$99980,Produccion_PJ!$K680,Resultados_Dic3!$D$3:$D$99980,Produccion_PJ!$K$632,Resultados_Dic3!$E$3:$E$99980,Produccion_PJ!$J680,Resultados_Dic3!$A$3:$A$99980,Produccion_PJ!$H680)</f>
        <v>0</v>
      </c>
      <c r="AQ680" s="21">
        <f>+SUMIFS(Resultados_Dic3!AM$3:AM$99980,Resultados_Dic3!$F$3:$F$99980,Produccion_PJ!$K680,Resultados_Dic3!$D$3:$D$99980,Produccion_PJ!$K$632,Resultados_Dic3!$E$3:$E$99980,Produccion_PJ!$J680,Resultados_Dic3!$A$3:$A$99980,Produccion_PJ!$H680)</f>
        <v>0</v>
      </c>
    </row>
    <row r="681" spans="1:47" s="68" customFormat="1" x14ac:dyDescent="0.25">
      <c r="A681" s="70"/>
      <c r="F681" s="95"/>
      <c r="H681" s="71"/>
      <c r="I681" s="71"/>
      <c r="L681" s="69">
        <f>+SUM(L674:L680)</f>
        <v>976.35276462249067</v>
      </c>
      <c r="M681" s="69">
        <f t="shared" ref="M681" si="1242">+SUM(M674:M680)</f>
        <v>954.21995874949187</v>
      </c>
      <c r="N681" s="69">
        <f t="shared" ref="N681:AQ681" si="1243">+SUM(N674:N680)</f>
        <v>933.99231339138339</v>
      </c>
      <c r="O681" s="69">
        <f t="shared" si="1243"/>
        <v>946.23655794365811</v>
      </c>
      <c r="P681" s="69">
        <f t="shared" si="1243"/>
        <v>942.24485754074124</v>
      </c>
      <c r="Q681" s="69">
        <f t="shared" si="1243"/>
        <v>861.02849507540361</v>
      </c>
      <c r="R681" s="69">
        <f t="shared" si="1243"/>
        <v>861.02849507540361</v>
      </c>
      <c r="S681" s="69">
        <f t="shared" si="1243"/>
        <v>861.02849507540361</v>
      </c>
      <c r="T681" s="69">
        <f t="shared" si="1243"/>
        <v>856.23590067606369</v>
      </c>
      <c r="U681" s="69">
        <f t="shared" si="1243"/>
        <v>717.07315131939106</v>
      </c>
      <c r="V681" s="69">
        <f t="shared" si="1243"/>
        <v>372.22191377287402</v>
      </c>
      <c r="W681" s="69">
        <f t="shared" si="1243"/>
        <v>12.699837196045019</v>
      </c>
      <c r="X681" s="69">
        <f t="shared" si="1243"/>
        <v>12.699837196045019</v>
      </c>
      <c r="Y681" s="69">
        <f t="shared" si="1243"/>
        <v>12.699837196045019</v>
      </c>
      <c r="Z681" s="69">
        <f t="shared" si="1243"/>
        <v>6.91166536038254</v>
      </c>
      <c r="AA681" s="69">
        <f t="shared" si="1243"/>
        <v>0</v>
      </c>
      <c r="AB681" s="69">
        <f t="shared" si="1243"/>
        <v>0</v>
      </c>
      <c r="AC681" s="69">
        <f t="shared" si="1243"/>
        <v>0</v>
      </c>
      <c r="AD681" s="69">
        <f t="shared" si="1243"/>
        <v>0</v>
      </c>
      <c r="AE681" s="69">
        <f t="shared" si="1243"/>
        <v>0</v>
      </c>
      <c r="AF681" s="69">
        <f t="shared" si="1243"/>
        <v>0</v>
      </c>
      <c r="AG681" s="69">
        <f t="shared" si="1243"/>
        <v>0</v>
      </c>
      <c r="AH681" s="69">
        <f t="shared" si="1243"/>
        <v>0</v>
      </c>
      <c r="AI681" s="69">
        <f t="shared" si="1243"/>
        <v>0</v>
      </c>
      <c r="AJ681" s="69">
        <f t="shared" si="1243"/>
        <v>0</v>
      </c>
      <c r="AK681" s="69">
        <f t="shared" si="1243"/>
        <v>0</v>
      </c>
      <c r="AL681" s="69">
        <f t="shared" si="1243"/>
        <v>0</v>
      </c>
      <c r="AM681" s="69">
        <f t="shared" si="1243"/>
        <v>0</v>
      </c>
      <c r="AN681" s="69">
        <f t="shared" si="1243"/>
        <v>0</v>
      </c>
      <c r="AO681" s="69">
        <f t="shared" si="1243"/>
        <v>0</v>
      </c>
      <c r="AP681" s="69">
        <f t="shared" si="1243"/>
        <v>0</v>
      </c>
      <c r="AQ681" s="69">
        <f t="shared" si="1243"/>
        <v>0</v>
      </c>
    </row>
    <row r="683" spans="1:47" ht="18.75" x14ac:dyDescent="0.3">
      <c r="K683" s="34" t="s">
        <v>494</v>
      </c>
    </row>
    <row r="684" spans="1:47" x14ac:dyDescent="0.25">
      <c r="J684" s="106" t="s">
        <v>488</v>
      </c>
      <c r="K684" s="108" t="s">
        <v>389</v>
      </c>
    </row>
    <row r="685" spans="1:47" x14ac:dyDescent="0.25">
      <c r="H685" s="12"/>
      <c r="I685" s="12"/>
      <c r="J685" s="15"/>
      <c r="K685" s="23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</row>
    <row r="686" spans="1:47" x14ac:dyDescent="0.25">
      <c r="L686" s="47">
        <v>2019</v>
      </c>
      <c r="M686" s="47">
        <v>2020</v>
      </c>
      <c r="N686" s="47">
        <v>2021</v>
      </c>
      <c r="O686" s="47">
        <v>2022</v>
      </c>
      <c r="P686" s="47">
        <v>2023</v>
      </c>
      <c r="Q686" s="47">
        <v>2024</v>
      </c>
      <c r="R686" s="47">
        <v>2025</v>
      </c>
      <c r="S686" s="47">
        <v>2026</v>
      </c>
      <c r="T686" s="47">
        <v>2027</v>
      </c>
      <c r="U686" s="47">
        <v>2028</v>
      </c>
      <c r="V686" s="47">
        <v>2029</v>
      </c>
      <c r="W686" s="47">
        <v>2030</v>
      </c>
      <c r="X686" s="47">
        <v>2031</v>
      </c>
      <c r="Y686" s="47">
        <v>2032</v>
      </c>
      <c r="Z686" s="47">
        <v>2033</v>
      </c>
      <c r="AA686" s="47">
        <v>2034</v>
      </c>
      <c r="AB686" s="47">
        <v>2035</v>
      </c>
      <c r="AC686" s="47">
        <v>2036</v>
      </c>
      <c r="AD686" s="47">
        <v>2037</v>
      </c>
      <c r="AE686" s="47">
        <v>2038</v>
      </c>
      <c r="AF686" s="47">
        <v>2039</v>
      </c>
      <c r="AG686" s="47">
        <v>2040</v>
      </c>
      <c r="AH686" s="47">
        <v>2041</v>
      </c>
      <c r="AI686" s="47">
        <v>2042</v>
      </c>
      <c r="AJ686" s="47">
        <v>2043</v>
      </c>
      <c r="AK686" s="47">
        <v>2044</v>
      </c>
      <c r="AL686" s="47">
        <v>2045</v>
      </c>
      <c r="AM686" s="47">
        <v>2046</v>
      </c>
      <c r="AN686" s="47">
        <v>2047</v>
      </c>
      <c r="AO686" s="47">
        <v>2048</v>
      </c>
      <c r="AP686" s="47">
        <v>2049</v>
      </c>
      <c r="AQ686" s="47">
        <v>2050</v>
      </c>
    </row>
    <row r="687" spans="1:47" x14ac:dyDescent="0.25">
      <c r="D687" s="35"/>
      <c r="E687" s="35"/>
      <c r="G687" s="15"/>
      <c r="H687" s="17" t="str">
        <f>+$H$1</f>
        <v>DIC5</v>
      </c>
      <c r="I687" s="24"/>
      <c r="J687" s="24" t="s">
        <v>148</v>
      </c>
      <c r="K687" s="108" t="s">
        <v>466</v>
      </c>
      <c r="L687" s="21">
        <f>+SUMIFS(Resultados_Dic3!H$3:H$99980,Resultados_Dic3!$F$3:$F$99980,Produccion_PJ!$K687,Resultados_Dic3!$D$3:$D$99980,Produccion_PJ!$K$632,Resultados_Dic3!$E$3:$E$99980,Produccion_PJ!$J687,Resultados_Dic3!$A$3:$A$99980,Produccion_PJ!$H687)</f>
        <v>0</v>
      </c>
      <c r="M687" s="21">
        <f>+SUMIFS(Resultados_Dic3!I$3:I$99980,Resultados_Dic3!$F$3:$F$99980,Produccion_PJ!$K687,Resultados_Dic3!$D$3:$D$99980,Produccion_PJ!$K$632,Resultados_Dic3!$E$3:$E$99980,Produccion_PJ!$J687,Resultados_Dic3!$A$3:$A$99980,Produccion_PJ!$H687)</f>
        <v>0</v>
      </c>
      <c r="N687" s="21">
        <f>+SUMIFS(Resultados_Dic3!J$3:J$99980,Resultados_Dic3!$F$3:$F$99980,Produccion_PJ!$K687,Resultados_Dic3!$D$3:$D$99980,Produccion_PJ!$K$632,Resultados_Dic3!$E$3:$E$99980,Produccion_PJ!$J687,Resultados_Dic3!$A$3:$A$99980,Produccion_PJ!$H687)</f>
        <v>0</v>
      </c>
      <c r="O687" s="21">
        <f>+SUMIFS(Resultados_Dic3!K$3:K$99980,Resultados_Dic3!$F$3:$F$99980,Produccion_PJ!$K687,Resultados_Dic3!$D$3:$D$99980,Produccion_PJ!$K$632,Resultados_Dic3!$E$3:$E$99980,Produccion_PJ!$J687,Resultados_Dic3!$A$3:$A$99980,Produccion_PJ!$H687)</f>
        <v>0</v>
      </c>
      <c r="P687" s="21">
        <f>+SUMIFS(Resultados_Dic3!L$3:L$99980,Resultados_Dic3!$F$3:$F$99980,Produccion_PJ!$K687,Resultados_Dic3!$D$3:$D$99980,Produccion_PJ!$K$632,Resultados_Dic3!$E$3:$E$99980,Produccion_PJ!$J687,Resultados_Dic3!$A$3:$A$99980,Produccion_PJ!$H687)</f>
        <v>0</v>
      </c>
      <c r="Q687" s="21">
        <f>+SUMIFS(Resultados_Dic3!M$3:M$99980,Resultados_Dic3!$F$3:$F$99980,Produccion_PJ!$K687,Resultados_Dic3!$D$3:$D$99980,Produccion_PJ!$K$632,Resultados_Dic3!$E$3:$E$99980,Produccion_PJ!$J687,Resultados_Dic3!$A$3:$A$99980,Produccion_PJ!$H687)</f>
        <v>0</v>
      </c>
      <c r="R687" s="21">
        <f>+SUMIFS(Resultados_Dic3!N$3:N$99980,Resultados_Dic3!$F$3:$F$99980,Produccion_PJ!$K687,Resultados_Dic3!$D$3:$D$99980,Produccion_PJ!$K$632,Resultados_Dic3!$E$3:$E$99980,Produccion_PJ!$J687,Resultados_Dic3!$A$3:$A$99980,Produccion_PJ!$H687)</f>
        <v>0</v>
      </c>
      <c r="S687" s="21">
        <f>+SUMIFS(Resultados_Dic3!O$3:O$99980,Resultados_Dic3!$F$3:$F$99980,Produccion_PJ!$K687,Resultados_Dic3!$D$3:$D$99980,Produccion_PJ!$K$632,Resultados_Dic3!$E$3:$E$99980,Produccion_PJ!$J687,Resultados_Dic3!$A$3:$A$99980,Produccion_PJ!$H687)</f>
        <v>0</v>
      </c>
      <c r="T687" s="21">
        <f>+SUMIFS(Resultados_Dic3!P$3:P$99980,Resultados_Dic3!$F$3:$F$99980,Produccion_PJ!$K687,Resultados_Dic3!$D$3:$D$99980,Produccion_PJ!$K$632,Resultados_Dic3!$E$3:$E$99980,Produccion_PJ!$J687,Resultados_Dic3!$A$3:$A$99980,Produccion_PJ!$H687)</f>
        <v>0</v>
      </c>
      <c r="U687" s="21">
        <f>+SUMIFS(Resultados_Dic3!Q$3:Q$99980,Resultados_Dic3!$F$3:$F$99980,Produccion_PJ!$K687,Resultados_Dic3!$D$3:$D$99980,Produccion_PJ!$K$632,Resultados_Dic3!$E$3:$E$99980,Produccion_PJ!$J687,Resultados_Dic3!$A$3:$A$99980,Produccion_PJ!$H687)</f>
        <v>0</v>
      </c>
      <c r="V687" s="21">
        <f>+SUMIFS(Resultados_Dic3!R$3:R$99980,Resultados_Dic3!$F$3:$F$99980,Produccion_PJ!$K687,Resultados_Dic3!$D$3:$D$99980,Produccion_PJ!$K$632,Resultados_Dic3!$E$3:$E$99980,Produccion_PJ!$J687,Resultados_Dic3!$A$3:$A$99980,Produccion_PJ!$H687)</f>
        <v>0</v>
      </c>
      <c r="W687" s="21">
        <f>+SUMIFS(Resultados_Dic3!S$3:S$99980,Resultados_Dic3!$F$3:$F$99980,Produccion_PJ!$K687,Resultados_Dic3!$D$3:$D$99980,Produccion_PJ!$K$632,Resultados_Dic3!$E$3:$E$99980,Produccion_PJ!$J687,Resultados_Dic3!$A$3:$A$99980,Produccion_PJ!$H687)</f>
        <v>0</v>
      </c>
      <c r="X687" s="21">
        <f>+SUMIFS(Resultados_Dic3!T$3:T$99980,Resultados_Dic3!$F$3:$F$99980,Produccion_PJ!$K687,Resultados_Dic3!$D$3:$D$99980,Produccion_PJ!$K$632,Resultados_Dic3!$E$3:$E$99980,Produccion_PJ!$J687,Resultados_Dic3!$A$3:$A$99980,Produccion_PJ!$H687)</f>
        <v>0</v>
      </c>
      <c r="Y687" s="21">
        <f>+SUMIFS(Resultados_Dic3!U$3:U$99980,Resultados_Dic3!$F$3:$F$99980,Produccion_PJ!$K687,Resultados_Dic3!$D$3:$D$99980,Produccion_PJ!$K$632,Resultados_Dic3!$E$3:$E$99980,Produccion_PJ!$J687,Resultados_Dic3!$A$3:$A$99980,Produccion_PJ!$H687)</f>
        <v>0</v>
      </c>
      <c r="Z687" s="21">
        <f>+SUMIFS(Resultados_Dic3!V$3:V$99980,Resultados_Dic3!$F$3:$F$99980,Produccion_PJ!$K687,Resultados_Dic3!$D$3:$D$99980,Produccion_PJ!$K$632,Resultados_Dic3!$E$3:$E$99980,Produccion_PJ!$J687,Resultados_Dic3!$A$3:$A$99980,Produccion_PJ!$H687)</f>
        <v>0</v>
      </c>
      <c r="AA687" s="21">
        <f>+SUMIFS(Resultados_Dic3!W$3:W$99980,Resultados_Dic3!$F$3:$F$99980,Produccion_PJ!$K687,Resultados_Dic3!$D$3:$D$99980,Produccion_PJ!$K$632,Resultados_Dic3!$E$3:$E$99980,Produccion_PJ!$J687,Resultados_Dic3!$A$3:$A$99980,Produccion_PJ!$H687)</f>
        <v>0</v>
      </c>
      <c r="AB687" s="21">
        <f>+SUMIFS(Resultados_Dic3!X$3:X$99980,Resultados_Dic3!$F$3:$F$99980,Produccion_PJ!$K687,Resultados_Dic3!$D$3:$D$99980,Produccion_PJ!$K$632,Resultados_Dic3!$E$3:$E$99980,Produccion_PJ!$J687,Resultados_Dic3!$A$3:$A$99980,Produccion_PJ!$H687)</f>
        <v>0</v>
      </c>
      <c r="AC687" s="21">
        <f>+SUMIFS(Resultados_Dic3!Y$3:Y$99980,Resultados_Dic3!$F$3:$F$99980,Produccion_PJ!$K687,Resultados_Dic3!$D$3:$D$99980,Produccion_PJ!$K$632,Resultados_Dic3!$E$3:$E$99980,Produccion_PJ!$J687,Resultados_Dic3!$A$3:$A$99980,Produccion_PJ!$H687)</f>
        <v>0</v>
      </c>
      <c r="AD687" s="21">
        <f>+SUMIFS(Resultados_Dic3!Z$3:Z$99980,Resultados_Dic3!$F$3:$F$99980,Produccion_PJ!$K687,Resultados_Dic3!$D$3:$D$99980,Produccion_PJ!$K$632,Resultados_Dic3!$E$3:$E$99980,Produccion_PJ!$J687,Resultados_Dic3!$A$3:$A$99980,Produccion_PJ!$H687)</f>
        <v>0</v>
      </c>
      <c r="AE687" s="21">
        <f>+SUMIFS(Resultados_Dic3!AA$3:AA$99980,Resultados_Dic3!$F$3:$F$99980,Produccion_PJ!$K687,Resultados_Dic3!$D$3:$D$99980,Produccion_PJ!$K$632,Resultados_Dic3!$E$3:$E$99980,Produccion_PJ!$J687,Resultados_Dic3!$A$3:$A$99980,Produccion_PJ!$H687)</f>
        <v>0</v>
      </c>
      <c r="AF687" s="21">
        <f>+SUMIFS(Resultados_Dic3!AB$3:AB$99980,Resultados_Dic3!$F$3:$F$99980,Produccion_PJ!$K687,Resultados_Dic3!$D$3:$D$99980,Produccion_PJ!$K$632,Resultados_Dic3!$E$3:$E$99980,Produccion_PJ!$J687,Resultados_Dic3!$A$3:$A$99980,Produccion_PJ!$H687)</f>
        <v>0</v>
      </c>
      <c r="AG687" s="21">
        <f>+SUMIFS(Resultados_Dic3!AC$3:AC$99980,Resultados_Dic3!$F$3:$F$99980,Produccion_PJ!$K687,Resultados_Dic3!$D$3:$D$99980,Produccion_PJ!$K$632,Resultados_Dic3!$E$3:$E$99980,Produccion_PJ!$J687,Resultados_Dic3!$A$3:$A$99980,Produccion_PJ!$H687)</f>
        <v>0</v>
      </c>
      <c r="AH687" s="21">
        <f>+SUMIFS(Resultados_Dic3!AD$3:AD$99980,Resultados_Dic3!$F$3:$F$99980,Produccion_PJ!$K687,Resultados_Dic3!$D$3:$D$99980,Produccion_PJ!$K$632,Resultados_Dic3!$E$3:$E$99980,Produccion_PJ!$J687,Resultados_Dic3!$A$3:$A$99980,Produccion_PJ!$H687)</f>
        <v>0</v>
      </c>
      <c r="AI687" s="21">
        <f>+SUMIFS(Resultados_Dic3!AE$3:AE$99980,Resultados_Dic3!$F$3:$F$99980,Produccion_PJ!$K687,Resultados_Dic3!$D$3:$D$99980,Produccion_PJ!$K$632,Resultados_Dic3!$E$3:$E$99980,Produccion_PJ!$J687,Resultados_Dic3!$A$3:$A$99980,Produccion_PJ!$H687)</f>
        <v>0</v>
      </c>
      <c r="AJ687" s="21">
        <f>+SUMIFS(Resultados_Dic3!AF$3:AF$99980,Resultados_Dic3!$F$3:$F$99980,Produccion_PJ!$K687,Resultados_Dic3!$D$3:$D$99980,Produccion_PJ!$K$632,Resultados_Dic3!$E$3:$E$99980,Produccion_PJ!$J687,Resultados_Dic3!$A$3:$A$99980,Produccion_PJ!$H687)</f>
        <v>0</v>
      </c>
      <c r="AK687" s="21">
        <f>+SUMIFS(Resultados_Dic3!AG$3:AG$99980,Resultados_Dic3!$F$3:$F$99980,Produccion_PJ!$K687,Resultados_Dic3!$D$3:$D$99980,Produccion_PJ!$K$632,Resultados_Dic3!$E$3:$E$99980,Produccion_PJ!$J687,Resultados_Dic3!$A$3:$A$99980,Produccion_PJ!$H687)</f>
        <v>0</v>
      </c>
      <c r="AL687" s="21">
        <f>+SUMIFS(Resultados_Dic3!AH$3:AH$99980,Resultados_Dic3!$F$3:$F$99980,Produccion_PJ!$K687,Resultados_Dic3!$D$3:$D$99980,Produccion_PJ!$K$632,Resultados_Dic3!$E$3:$E$99980,Produccion_PJ!$J687,Resultados_Dic3!$A$3:$A$99980,Produccion_PJ!$H687)</f>
        <v>0</v>
      </c>
      <c r="AM687" s="21">
        <f>+SUMIFS(Resultados_Dic3!AI$3:AI$99980,Resultados_Dic3!$F$3:$F$99980,Produccion_PJ!$K687,Resultados_Dic3!$D$3:$D$99980,Produccion_PJ!$K$632,Resultados_Dic3!$E$3:$E$99980,Produccion_PJ!$J687,Resultados_Dic3!$A$3:$A$99980,Produccion_PJ!$H687)</f>
        <v>0</v>
      </c>
      <c r="AN687" s="21">
        <f>+SUMIFS(Resultados_Dic3!AJ$3:AJ$99980,Resultados_Dic3!$F$3:$F$99980,Produccion_PJ!$K687,Resultados_Dic3!$D$3:$D$99980,Produccion_PJ!$K$632,Resultados_Dic3!$E$3:$E$99980,Produccion_PJ!$J687,Resultados_Dic3!$A$3:$A$99980,Produccion_PJ!$H687)</f>
        <v>0</v>
      </c>
      <c r="AO687" s="21">
        <f>+SUMIFS(Resultados_Dic3!AK$3:AK$99980,Resultados_Dic3!$F$3:$F$99980,Produccion_PJ!$K687,Resultados_Dic3!$D$3:$D$99980,Produccion_PJ!$K$632,Resultados_Dic3!$E$3:$E$99980,Produccion_PJ!$J687,Resultados_Dic3!$A$3:$A$99980,Produccion_PJ!$H687)</f>
        <v>0</v>
      </c>
      <c r="AP687" s="21">
        <f>+SUMIFS(Resultados_Dic3!AL$3:AL$99980,Resultados_Dic3!$F$3:$F$99980,Produccion_PJ!$K687,Resultados_Dic3!$D$3:$D$99980,Produccion_PJ!$K$632,Resultados_Dic3!$E$3:$E$99980,Produccion_PJ!$J687,Resultados_Dic3!$A$3:$A$99980,Produccion_PJ!$H687)</f>
        <v>0</v>
      </c>
      <c r="AQ687" s="21">
        <f>+SUMIFS(Resultados_Dic3!AM$3:AM$99980,Resultados_Dic3!$F$3:$F$99980,Produccion_PJ!$K687,Resultados_Dic3!$D$3:$D$99980,Produccion_PJ!$K$632,Resultados_Dic3!$E$3:$E$99980,Produccion_PJ!$J687,Resultados_Dic3!$A$3:$A$99980,Produccion_PJ!$H687)</f>
        <v>0</v>
      </c>
    </row>
    <row r="688" spans="1:47" x14ac:dyDescent="0.25">
      <c r="D688" s="35"/>
      <c r="E688" s="35"/>
      <c r="G688" s="15"/>
      <c r="H688" s="17" t="str">
        <f t="shared" ref="H688:H693" si="1244">+$H$1</f>
        <v>DIC5</v>
      </c>
      <c r="I688" s="24" t="s">
        <v>151</v>
      </c>
      <c r="J688" s="24" t="s">
        <v>149</v>
      </c>
      <c r="K688" s="108" t="s">
        <v>215</v>
      </c>
      <c r="L688" s="21">
        <f>+SUMIFS(Resultados_Dic3!H$3:H$99980,Resultados_Dic3!$F$3:$F$99980,Produccion_PJ!$K688,Resultados_Dic3!$D$3:$D$99980,Produccion_PJ!$K$684,Resultados_Dic3!$E$3:$E$99980,Produccion_PJ!$J688,Resultados_Dic3!$A$3:$A$99980,Produccion_PJ!$H688)+SUMIFS(Resultados_Dic3!H$3:H$99980,Resultados_Dic3!$F$3:$F$99980,Produccion_PJ!$K688,Resultados_Dic3!$D$3:$D$99980,Produccion_PJ!$K$684,Resultados_Dic3!$E$3:$E$99980,$I688,Resultados_Dic3!$A$3:$A$99980,Produccion_PJ!$H688)</f>
        <v>338.51440085262902</v>
      </c>
      <c r="M688" s="21">
        <f>+SUMIFS(Resultados_Dic3!I$3:I$99980,Resultados_Dic3!$F$3:$F$99980,Produccion_PJ!$K688,Resultados_Dic3!$D$3:$D$99980,Produccion_PJ!$K$671,Resultados_Dic3!$E$3:$E$99980,Produccion_PJ!$J688,Resultados_Dic3!$A$3:$A$99980,Produccion_PJ!$H688)+SUMIFS(Resultados_Dic3!I$3:I$99980,Resultados_Dic3!$F$3:$F$99980,Produccion_PJ!$K688,Resultados_Dic3!$D$3:$D$99980,Produccion_PJ!$K$671,Resultados_Dic3!$E$3:$E$99980,$I688,Resultados_Dic3!$A$3:$A$99980,Produccion_PJ!$H688)</f>
        <v>338.51440085262902</v>
      </c>
      <c r="N688" s="21">
        <f>+SUMIFS(Resultados_Dic3!J$3:J$99980,Resultados_Dic3!$F$3:$F$99980,Produccion_PJ!$K688,Resultados_Dic3!$D$3:$D$99980,Produccion_PJ!$K$671,Resultados_Dic3!$E$3:$E$99980,Produccion_PJ!$J688,Resultados_Dic3!$A$3:$A$99980,Produccion_PJ!$H688)+SUMIFS(Resultados_Dic3!J$3:J$99980,Resultados_Dic3!$F$3:$F$99980,Produccion_PJ!$K688,Resultados_Dic3!$D$3:$D$99980,Produccion_PJ!$K$671,Resultados_Dic3!$E$3:$E$99980,$I688,Resultados_Dic3!$A$3:$A$99980,Produccion_PJ!$H688)</f>
        <v>338.51440085262902</v>
      </c>
      <c r="O688" s="21">
        <f>+SUMIFS(Resultados_Dic3!K$3:K$99980,Resultados_Dic3!$F$3:$F$99980,Produccion_PJ!$K688,Resultados_Dic3!$D$3:$D$99980,Produccion_PJ!$K$671,Resultados_Dic3!$E$3:$E$99980,Produccion_PJ!$J688,Resultados_Dic3!$A$3:$A$99980,Produccion_PJ!$H688)+SUMIFS(Resultados_Dic3!K$3:K$99980,Resultados_Dic3!$F$3:$F$99980,Produccion_PJ!$K688,Resultados_Dic3!$D$3:$D$99980,Produccion_PJ!$K$671,Resultados_Dic3!$E$3:$E$99980,$I688,Resultados_Dic3!$A$3:$A$99980,Produccion_PJ!$H688)</f>
        <v>338.51440085262902</v>
      </c>
      <c r="P688" s="21">
        <f>+SUMIFS(Resultados_Dic3!L$3:L$99980,Resultados_Dic3!$F$3:$F$99980,Produccion_PJ!$K688,Resultados_Dic3!$D$3:$D$99980,Produccion_PJ!$K$671,Resultados_Dic3!$E$3:$E$99980,Produccion_PJ!$J688,Resultados_Dic3!$A$3:$A$99980,Produccion_PJ!$H688)+SUMIFS(Resultados_Dic3!L$3:L$99980,Resultados_Dic3!$F$3:$F$99980,Produccion_PJ!$K688,Resultados_Dic3!$D$3:$D$99980,Produccion_PJ!$K$671,Resultados_Dic3!$E$3:$E$99980,$I688,Resultados_Dic3!$A$3:$A$99980,Produccion_PJ!$H688)</f>
        <v>338.51440085262902</v>
      </c>
      <c r="Q688" s="21">
        <f>+SUMIFS(Resultados_Dic3!M$3:M$99980,Resultados_Dic3!$F$3:$F$99980,Produccion_PJ!$K688,Resultados_Dic3!$D$3:$D$99980,Produccion_PJ!$K$671,Resultados_Dic3!$E$3:$E$99980,Produccion_PJ!$J688,Resultados_Dic3!$A$3:$A$99980,Produccion_PJ!$H688)+SUMIFS(Resultados_Dic3!M$3:M$99980,Resultados_Dic3!$F$3:$F$99980,Produccion_PJ!$K688,Resultados_Dic3!$D$3:$D$99980,Produccion_PJ!$K$671,Resultados_Dic3!$E$3:$E$99980,$I688,Resultados_Dic3!$A$3:$A$99980,Produccion_PJ!$H688)</f>
        <v>338.51440085262902</v>
      </c>
      <c r="R688" s="21">
        <f>+SUMIFS(Resultados_Dic3!N$3:N$99980,Resultados_Dic3!$F$3:$F$99980,Produccion_PJ!$K688,Resultados_Dic3!$D$3:$D$99980,Produccion_PJ!$K$671,Resultados_Dic3!$E$3:$E$99980,Produccion_PJ!$J688,Resultados_Dic3!$A$3:$A$99980,Produccion_PJ!$H688)+SUMIFS(Resultados_Dic3!N$3:N$99980,Resultados_Dic3!$F$3:$F$99980,Produccion_PJ!$K688,Resultados_Dic3!$D$3:$D$99980,Produccion_PJ!$K$671,Resultados_Dic3!$E$3:$E$99980,$I688,Resultados_Dic3!$A$3:$A$99980,Produccion_PJ!$H688)</f>
        <v>338.51440085262902</v>
      </c>
      <c r="S688" s="21">
        <f>+SUMIFS(Resultados_Dic3!O$3:O$99980,Resultados_Dic3!$F$3:$F$99980,Produccion_PJ!$K688,Resultados_Dic3!$D$3:$D$99980,Produccion_PJ!$K$671,Resultados_Dic3!$E$3:$E$99980,Produccion_PJ!$J688,Resultados_Dic3!$A$3:$A$99980,Produccion_PJ!$H688)+SUMIFS(Resultados_Dic3!O$3:O$99980,Resultados_Dic3!$F$3:$F$99980,Produccion_PJ!$K688,Resultados_Dic3!$D$3:$D$99980,Produccion_PJ!$K$671,Resultados_Dic3!$E$3:$E$99980,$I688,Resultados_Dic3!$A$3:$A$99980,Produccion_PJ!$H688)</f>
        <v>338.51440085262902</v>
      </c>
      <c r="T688" s="21">
        <f>+SUMIFS(Resultados_Dic3!P$3:P$99980,Resultados_Dic3!$F$3:$F$99980,Produccion_PJ!$K688,Resultados_Dic3!$D$3:$D$99980,Produccion_PJ!$K$671,Resultados_Dic3!$E$3:$E$99980,Produccion_PJ!$J688,Resultados_Dic3!$A$3:$A$99980,Produccion_PJ!$H688)+SUMIFS(Resultados_Dic3!P$3:P$99980,Resultados_Dic3!$F$3:$F$99980,Produccion_PJ!$K688,Resultados_Dic3!$D$3:$D$99980,Produccion_PJ!$K$671,Resultados_Dic3!$E$3:$E$99980,$I688,Resultados_Dic3!$A$3:$A$99980,Produccion_PJ!$H688)</f>
        <v>338.51440085262902</v>
      </c>
      <c r="U688" s="21">
        <f>+SUMIFS(Resultados_Dic3!Q$3:Q$99980,Resultados_Dic3!$F$3:$F$99980,Produccion_PJ!$K688,Resultados_Dic3!$D$3:$D$99980,Produccion_PJ!$K$671,Resultados_Dic3!$E$3:$E$99980,Produccion_PJ!$J688,Resultados_Dic3!$A$3:$A$99980,Produccion_PJ!$H688)+SUMIFS(Resultados_Dic3!Q$3:Q$99980,Resultados_Dic3!$F$3:$F$99980,Produccion_PJ!$K688,Resultados_Dic3!$D$3:$D$99980,Produccion_PJ!$K$671,Resultados_Dic3!$E$3:$E$99980,$I688,Resultados_Dic3!$A$3:$A$99980,Produccion_PJ!$H688)</f>
        <v>338.51440085262902</v>
      </c>
      <c r="V688" s="21">
        <f>+SUMIFS(Resultados_Dic3!R$3:R$99980,Resultados_Dic3!$F$3:$F$99980,Produccion_PJ!$K688,Resultados_Dic3!$D$3:$D$99980,Produccion_PJ!$K$671,Resultados_Dic3!$E$3:$E$99980,Produccion_PJ!$J688,Resultados_Dic3!$A$3:$A$99980,Produccion_PJ!$H688)+SUMIFS(Resultados_Dic3!R$3:R$99980,Resultados_Dic3!$F$3:$F$99980,Produccion_PJ!$K688,Resultados_Dic3!$D$3:$D$99980,Produccion_PJ!$K$671,Resultados_Dic3!$E$3:$E$99980,$I688,Resultados_Dic3!$A$3:$A$99980,Produccion_PJ!$H688)</f>
        <v>338.51440085262902</v>
      </c>
      <c r="W688" s="21">
        <f>+SUMIFS(Resultados_Dic3!S$3:S$99980,Resultados_Dic3!$F$3:$F$99980,Produccion_PJ!$K688,Resultados_Dic3!$D$3:$D$99980,Produccion_PJ!$K$671,Resultados_Dic3!$E$3:$E$99980,Produccion_PJ!$J688,Resultados_Dic3!$A$3:$A$99980,Produccion_PJ!$H688)+SUMIFS(Resultados_Dic3!S$3:S$99980,Resultados_Dic3!$F$3:$F$99980,Produccion_PJ!$K688,Resultados_Dic3!$D$3:$D$99980,Produccion_PJ!$K$671,Resultados_Dic3!$E$3:$E$99980,$I688,Resultados_Dic3!$A$3:$A$99980,Produccion_PJ!$H688)</f>
        <v>338.51440085262902</v>
      </c>
      <c r="X688" s="21">
        <f>+SUMIFS(Resultados_Dic3!T$3:T$99980,Resultados_Dic3!$F$3:$F$99980,Produccion_PJ!$K688,Resultados_Dic3!$D$3:$D$99980,Produccion_PJ!$K$671,Resultados_Dic3!$E$3:$E$99980,Produccion_PJ!$J688,Resultados_Dic3!$A$3:$A$99980,Produccion_PJ!$H688)+SUMIFS(Resultados_Dic3!T$3:T$99980,Resultados_Dic3!$F$3:$F$99980,Produccion_PJ!$K688,Resultados_Dic3!$D$3:$D$99980,Produccion_PJ!$K$671,Resultados_Dic3!$E$3:$E$99980,$I688,Resultados_Dic3!$A$3:$A$99980,Produccion_PJ!$H688)</f>
        <v>338.51440085262902</v>
      </c>
      <c r="Y688" s="21">
        <f>+SUMIFS(Resultados_Dic3!U$3:U$99980,Resultados_Dic3!$F$3:$F$99980,Produccion_PJ!$K688,Resultados_Dic3!$D$3:$D$99980,Produccion_PJ!$K$671,Resultados_Dic3!$E$3:$E$99980,Produccion_PJ!$J688,Resultados_Dic3!$A$3:$A$99980,Produccion_PJ!$H688)+SUMIFS(Resultados_Dic3!U$3:U$99980,Resultados_Dic3!$F$3:$F$99980,Produccion_PJ!$K688,Resultados_Dic3!$D$3:$D$99980,Produccion_PJ!$K$671,Resultados_Dic3!$E$3:$E$99980,$I688,Resultados_Dic3!$A$3:$A$99980,Produccion_PJ!$H688)</f>
        <v>338.51440085262902</v>
      </c>
      <c r="Z688" s="21">
        <f>+SUMIFS(Resultados_Dic3!V$3:V$99980,Resultados_Dic3!$F$3:$F$99980,Produccion_PJ!$K688,Resultados_Dic3!$D$3:$D$99980,Produccion_PJ!$K$671,Resultados_Dic3!$E$3:$E$99980,Produccion_PJ!$J688,Resultados_Dic3!$A$3:$A$99980,Produccion_PJ!$H688)+SUMIFS(Resultados_Dic3!V$3:V$99980,Resultados_Dic3!$F$3:$F$99980,Produccion_PJ!$K688,Resultados_Dic3!$D$3:$D$99980,Produccion_PJ!$K$671,Resultados_Dic3!$E$3:$E$99980,$I688,Resultados_Dic3!$A$3:$A$99980,Produccion_PJ!$H688)</f>
        <v>0</v>
      </c>
      <c r="AA688" s="21">
        <f>+SUMIFS(Resultados_Dic3!W$3:W$99980,Resultados_Dic3!$F$3:$F$99980,Produccion_PJ!$K688,Resultados_Dic3!$D$3:$D$99980,Produccion_PJ!$K$671,Resultados_Dic3!$E$3:$E$99980,Produccion_PJ!$J688,Resultados_Dic3!$A$3:$A$99980,Produccion_PJ!$H688)+SUMIFS(Resultados_Dic3!W$3:W$99980,Resultados_Dic3!$F$3:$F$99980,Produccion_PJ!$K688,Resultados_Dic3!$D$3:$D$99980,Produccion_PJ!$K$671,Resultados_Dic3!$E$3:$E$99980,$I688,Resultados_Dic3!$A$3:$A$99980,Produccion_PJ!$H688)</f>
        <v>0</v>
      </c>
      <c r="AB688" s="21">
        <f>+SUMIFS(Resultados_Dic3!X$3:X$99980,Resultados_Dic3!$F$3:$F$99980,Produccion_PJ!$K688,Resultados_Dic3!$D$3:$D$99980,Produccion_PJ!$K$671,Resultados_Dic3!$E$3:$E$99980,Produccion_PJ!$J688,Resultados_Dic3!$A$3:$A$99980,Produccion_PJ!$H688)+SUMIFS(Resultados_Dic3!X$3:X$99980,Resultados_Dic3!$F$3:$F$99980,Produccion_PJ!$K688,Resultados_Dic3!$D$3:$D$99980,Produccion_PJ!$K$671,Resultados_Dic3!$E$3:$E$99980,$I688,Resultados_Dic3!$A$3:$A$99980,Produccion_PJ!$H688)</f>
        <v>0</v>
      </c>
      <c r="AC688" s="21">
        <f>+SUMIFS(Resultados_Dic3!Y$3:Y$99980,Resultados_Dic3!$F$3:$F$99980,Produccion_PJ!$K688,Resultados_Dic3!$D$3:$D$99980,Produccion_PJ!$K$671,Resultados_Dic3!$E$3:$E$99980,Produccion_PJ!$J688,Resultados_Dic3!$A$3:$A$99980,Produccion_PJ!$H688)+SUMIFS(Resultados_Dic3!Y$3:Y$99980,Resultados_Dic3!$F$3:$F$99980,Produccion_PJ!$K688,Resultados_Dic3!$D$3:$D$99980,Produccion_PJ!$K$671,Resultados_Dic3!$E$3:$E$99980,$I688,Resultados_Dic3!$A$3:$A$99980,Produccion_PJ!$H688)</f>
        <v>0</v>
      </c>
      <c r="AD688" s="21">
        <f>+SUMIFS(Resultados_Dic3!Z$3:Z$99980,Resultados_Dic3!$F$3:$F$99980,Produccion_PJ!$K688,Resultados_Dic3!$D$3:$D$99980,Produccion_PJ!$K$671,Resultados_Dic3!$E$3:$E$99980,Produccion_PJ!$J688,Resultados_Dic3!$A$3:$A$99980,Produccion_PJ!$H688)+SUMIFS(Resultados_Dic3!Z$3:Z$99980,Resultados_Dic3!$F$3:$F$99980,Produccion_PJ!$K688,Resultados_Dic3!$D$3:$D$99980,Produccion_PJ!$K$671,Resultados_Dic3!$E$3:$E$99980,$I688,Resultados_Dic3!$A$3:$A$99980,Produccion_PJ!$H688)</f>
        <v>0</v>
      </c>
      <c r="AE688" s="21">
        <f>+SUMIFS(Resultados_Dic3!AA$3:AA$99980,Resultados_Dic3!$F$3:$F$99980,Produccion_PJ!$K688,Resultados_Dic3!$D$3:$D$99980,Produccion_PJ!$K$671,Resultados_Dic3!$E$3:$E$99980,Produccion_PJ!$J688,Resultados_Dic3!$A$3:$A$99980,Produccion_PJ!$H688)+SUMIFS(Resultados_Dic3!AA$3:AA$99980,Resultados_Dic3!$F$3:$F$99980,Produccion_PJ!$K688,Resultados_Dic3!$D$3:$D$99980,Produccion_PJ!$K$671,Resultados_Dic3!$E$3:$E$99980,$I688,Resultados_Dic3!$A$3:$A$99980,Produccion_PJ!$H688)</f>
        <v>0</v>
      </c>
      <c r="AF688" s="21">
        <f>+SUMIFS(Resultados_Dic3!AB$3:AB$99980,Resultados_Dic3!$F$3:$F$99980,Produccion_PJ!$K688,Resultados_Dic3!$D$3:$D$99980,Produccion_PJ!$K$671,Resultados_Dic3!$E$3:$E$99980,Produccion_PJ!$J688,Resultados_Dic3!$A$3:$A$99980,Produccion_PJ!$H688)+SUMIFS(Resultados_Dic3!AB$3:AB$99980,Resultados_Dic3!$F$3:$F$99980,Produccion_PJ!$K688,Resultados_Dic3!$D$3:$D$99980,Produccion_PJ!$K$671,Resultados_Dic3!$E$3:$E$99980,$I688,Resultados_Dic3!$A$3:$A$99980,Produccion_PJ!$H688)</f>
        <v>0</v>
      </c>
      <c r="AG688" s="21">
        <f>+SUMIFS(Resultados_Dic3!AC$3:AC$99980,Resultados_Dic3!$F$3:$F$99980,Produccion_PJ!$K688,Resultados_Dic3!$D$3:$D$99980,Produccion_PJ!$K$671,Resultados_Dic3!$E$3:$E$99980,Produccion_PJ!$J688,Resultados_Dic3!$A$3:$A$99980,Produccion_PJ!$H688)+SUMIFS(Resultados_Dic3!AC$3:AC$99980,Resultados_Dic3!$F$3:$F$99980,Produccion_PJ!$K688,Resultados_Dic3!$D$3:$D$99980,Produccion_PJ!$K$671,Resultados_Dic3!$E$3:$E$99980,$I688,Resultados_Dic3!$A$3:$A$99980,Produccion_PJ!$H688)</f>
        <v>0</v>
      </c>
      <c r="AH688" s="21">
        <f>+SUMIFS(Resultados_Dic3!AD$3:AD$99980,Resultados_Dic3!$F$3:$F$99980,Produccion_PJ!$K688,Resultados_Dic3!$D$3:$D$99980,Produccion_PJ!$K$671,Resultados_Dic3!$E$3:$E$99980,Produccion_PJ!$J688,Resultados_Dic3!$A$3:$A$99980,Produccion_PJ!$H688)+SUMIFS(Resultados_Dic3!AD$3:AD$99980,Resultados_Dic3!$F$3:$F$99980,Produccion_PJ!$K688,Resultados_Dic3!$D$3:$D$99980,Produccion_PJ!$K$671,Resultados_Dic3!$E$3:$E$99980,$I688,Resultados_Dic3!$A$3:$A$99980,Produccion_PJ!$H688)</f>
        <v>0</v>
      </c>
      <c r="AI688" s="21">
        <f>+SUMIFS(Resultados_Dic3!AE$3:AE$99980,Resultados_Dic3!$F$3:$F$99980,Produccion_PJ!$K688,Resultados_Dic3!$D$3:$D$99980,Produccion_PJ!$K$671,Resultados_Dic3!$E$3:$E$99980,Produccion_PJ!$J688,Resultados_Dic3!$A$3:$A$99980,Produccion_PJ!$H688)+SUMIFS(Resultados_Dic3!AE$3:AE$99980,Resultados_Dic3!$F$3:$F$99980,Produccion_PJ!$K688,Resultados_Dic3!$D$3:$D$99980,Produccion_PJ!$K$671,Resultados_Dic3!$E$3:$E$99980,$I688,Resultados_Dic3!$A$3:$A$99980,Produccion_PJ!$H688)</f>
        <v>0</v>
      </c>
      <c r="AJ688" s="21">
        <f>+SUMIFS(Resultados_Dic3!AF$3:AF$99980,Resultados_Dic3!$F$3:$F$99980,Produccion_PJ!$K688,Resultados_Dic3!$D$3:$D$99980,Produccion_PJ!$K$671,Resultados_Dic3!$E$3:$E$99980,Produccion_PJ!$J688,Resultados_Dic3!$A$3:$A$99980,Produccion_PJ!$H688)+SUMIFS(Resultados_Dic3!AF$3:AF$99980,Resultados_Dic3!$F$3:$F$99980,Produccion_PJ!$K688,Resultados_Dic3!$D$3:$D$99980,Produccion_PJ!$K$671,Resultados_Dic3!$E$3:$E$99980,$I688,Resultados_Dic3!$A$3:$A$99980,Produccion_PJ!$H688)</f>
        <v>0</v>
      </c>
      <c r="AK688" s="21">
        <f>+SUMIFS(Resultados_Dic3!AG$3:AG$99980,Resultados_Dic3!$F$3:$F$99980,Produccion_PJ!$K688,Resultados_Dic3!$D$3:$D$99980,Produccion_PJ!$K$671,Resultados_Dic3!$E$3:$E$99980,Produccion_PJ!$J688,Resultados_Dic3!$A$3:$A$99980,Produccion_PJ!$H688)+SUMIFS(Resultados_Dic3!AG$3:AG$99980,Resultados_Dic3!$F$3:$F$99980,Produccion_PJ!$K688,Resultados_Dic3!$D$3:$D$99980,Produccion_PJ!$K$671,Resultados_Dic3!$E$3:$E$99980,$I688,Resultados_Dic3!$A$3:$A$99980,Produccion_PJ!$H688)</f>
        <v>0</v>
      </c>
      <c r="AL688" s="21">
        <f>+SUMIFS(Resultados_Dic3!AH$3:AH$99980,Resultados_Dic3!$F$3:$F$99980,Produccion_PJ!$K688,Resultados_Dic3!$D$3:$D$99980,Produccion_PJ!$K$671,Resultados_Dic3!$E$3:$E$99980,Produccion_PJ!$J688,Resultados_Dic3!$A$3:$A$99980,Produccion_PJ!$H688)+SUMIFS(Resultados_Dic3!AH$3:AH$99980,Resultados_Dic3!$F$3:$F$99980,Produccion_PJ!$K688,Resultados_Dic3!$D$3:$D$99980,Produccion_PJ!$K$671,Resultados_Dic3!$E$3:$E$99980,$I688,Resultados_Dic3!$A$3:$A$99980,Produccion_PJ!$H688)</f>
        <v>0</v>
      </c>
      <c r="AM688" s="21">
        <f>+SUMIFS(Resultados_Dic3!AI$3:AI$99980,Resultados_Dic3!$F$3:$F$99980,Produccion_PJ!$K688,Resultados_Dic3!$D$3:$D$99980,Produccion_PJ!$K$671,Resultados_Dic3!$E$3:$E$99980,Produccion_PJ!$J688,Resultados_Dic3!$A$3:$A$99980,Produccion_PJ!$H688)+SUMIFS(Resultados_Dic3!AI$3:AI$99980,Resultados_Dic3!$F$3:$F$99980,Produccion_PJ!$K688,Resultados_Dic3!$D$3:$D$99980,Produccion_PJ!$K$671,Resultados_Dic3!$E$3:$E$99980,$I688,Resultados_Dic3!$A$3:$A$99980,Produccion_PJ!$H688)</f>
        <v>0</v>
      </c>
      <c r="AN688" s="21">
        <f>+SUMIFS(Resultados_Dic3!AJ$3:AJ$99980,Resultados_Dic3!$F$3:$F$99980,Produccion_PJ!$K688,Resultados_Dic3!$D$3:$D$99980,Produccion_PJ!$K$671,Resultados_Dic3!$E$3:$E$99980,Produccion_PJ!$J688,Resultados_Dic3!$A$3:$A$99980,Produccion_PJ!$H688)+SUMIFS(Resultados_Dic3!AJ$3:AJ$99980,Resultados_Dic3!$F$3:$F$99980,Produccion_PJ!$K688,Resultados_Dic3!$D$3:$D$99980,Produccion_PJ!$K$671,Resultados_Dic3!$E$3:$E$99980,$I688,Resultados_Dic3!$A$3:$A$99980,Produccion_PJ!$H688)</f>
        <v>0</v>
      </c>
      <c r="AO688" s="21">
        <f>+SUMIFS(Resultados_Dic3!AK$3:AK$99980,Resultados_Dic3!$F$3:$F$99980,Produccion_PJ!$K688,Resultados_Dic3!$D$3:$D$99980,Produccion_PJ!$K$671,Resultados_Dic3!$E$3:$E$99980,Produccion_PJ!$J688,Resultados_Dic3!$A$3:$A$99980,Produccion_PJ!$H688)+SUMIFS(Resultados_Dic3!AK$3:AK$99980,Resultados_Dic3!$F$3:$F$99980,Produccion_PJ!$K688,Resultados_Dic3!$D$3:$D$99980,Produccion_PJ!$K$671,Resultados_Dic3!$E$3:$E$99980,$I688,Resultados_Dic3!$A$3:$A$99980,Produccion_PJ!$H688)</f>
        <v>0</v>
      </c>
      <c r="AP688" s="21">
        <f>+SUMIFS(Resultados_Dic3!AL$3:AL$99980,Resultados_Dic3!$F$3:$F$99980,Produccion_PJ!$K688,Resultados_Dic3!$D$3:$D$99980,Produccion_PJ!$K$671,Resultados_Dic3!$E$3:$E$99980,Produccion_PJ!$J688,Resultados_Dic3!$A$3:$A$99980,Produccion_PJ!$H688)+SUMIFS(Resultados_Dic3!AL$3:AL$99980,Resultados_Dic3!$F$3:$F$99980,Produccion_PJ!$K688,Resultados_Dic3!$D$3:$D$99980,Produccion_PJ!$K$671,Resultados_Dic3!$E$3:$E$99980,$I688,Resultados_Dic3!$A$3:$A$99980,Produccion_PJ!$H688)</f>
        <v>0</v>
      </c>
      <c r="AQ688" s="21">
        <f>+SUMIFS(Resultados_Dic3!AM$3:AM$99980,Resultados_Dic3!$F$3:$F$99980,Produccion_PJ!$K688,Resultados_Dic3!$D$3:$D$99980,Produccion_PJ!$K$671,Resultados_Dic3!$E$3:$E$99980,Produccion_PJ!$J688,Resultados_Dic3!$A$3:$A$99980,Produccion_PJ!$H688)+SUMIFS(Resultados_Dic3!AM$3:AM$99980,Resultados_Dic3!$F$3:$F$99980,Produccion_PJ!$K688,Resultados_Dic3!$D$3:$D$99980,Produccion_PJ!$K$671,Resultados_Dic3!$E$3:$E$99980,$I688,Resultados_Dic3!$A$3:$A$99980,Produccion_PJ!$H688)</f>
        <v>0</v>
      </c>
    </row>
    <row r="689" spans="1:47" x14ac:dyDescent="0.25">
      <c r="D689" s="35"/>
      <c r="E689" s="35"/>
      <c r="G689" s="15"/>
      <c r="H689" s="17" t="str">
        <f t="shared" si="1244"/>
        <v>DIC5</v>
      </c>
      <c r="I689" s="24"/>
      <c r="J689" s="109"/>
      <c r="K689" s="108"/>
      <c r="L689" s="21">
        <f>+SUMIFS(Resultados_Dic3!H$3:H$99980,Resultados_Dic3!$F$3:$F$99980,Produccion_PJ!$K689,Resultados_Dic3!$D$3:$D$99980,Produccion_PJ!$K$632,Resultados_Dic3!$E$3:$E$99980,Produccion_PJ!$I688,Resultados_Dic3!$A$3:$A$99980,Produccion_PJ!$H689)</f>
        <v>0</v>
      </c>
      <c r="M689" s="21">
        <f>+SUMIFS(Resultados_Dic3!I$3:I$99980,Resultados_Dic3!$F$3:$F$99980,Produccion_PJ!$K689,Resultados_Dic3!$D$3:$D$99980,Produccion_PJ!$K$632,Resultados_Dic3!$E$3:$E$99980,Produccion_PJ!$I688,Resultados_Dic3!$A$3:$A$99980,Produccion_PJ!$H689)</f>
        <v>0</v>
      </c>
      <c r="N689" s="21">
        <f>+SUMIFS(Resultados_Dic3!J$3:J$99980,Resultados_Dic3!$F$3:$F$99980,Produccion_PJ!$K689,Resultados_Dic3!$D$3:$D$99980,Produccion_PJ!$K$632,Resultados_Dic3!$E$3:$E$99980,Produccion_PJ!$I688,Resultados_Dic3!$A$3:$A$99980,Produccion_PJ!$H689)</f>
        <v>0</v>
      </c>
      <c r="O689" s="21">
        <f>+SUMIFS(Resultados_Dic3!K$3:K$99980,Resultados_Dic3!$F$3:$F$99980,Produccion_PJ!$K689,Resultados_Dic3!$D$3:$D$99980,Produccion_PJ!$K$632,Resultados_Dic3!$E$3:$E$99980,Produccion_PJ!$I688,Resultados_Dic3!$A$3:$A$99980,Produccion_PJ!$H689)</f>
        <v>0</v>
      </c>
      <c r="P689" s="21">
        <f>+SUMIFS(Resultados_Dic3!L$3:L$99980,Resultados_Dic3!$F$3:$F$99980,Produccion_PJ!$K689,Resultados_Dic3!$D$3:$D$99980,Produccion_PJ!$K$632,Resultados_Dic3!$E$3:$E$99980,Produccion_PJ!$I688,Resultados_Dic3!$A$3:$A$99980,Produccion_PJ!$H689)</f>
        <v>0</v>
      </c>
      <c r="Q689" s="21">
        <f>+SUMIFS(Resultados_Dic3!M$3:M$99980,Resultados_Dic3!$F$3:$F$99980,Produccion_PJ!$K689,Resultados_Dic3!$D$3:$D$99980,Produccion_PJ!$K$632,Resultados_Dic3!$E$3:$E$99980,Produccion_PJ!$I688,Resultados_Dic3!$A$3:$A$99980,Produccion_PJ!$H689)</f>
        <v>0</v>
      </c>
      <c r="R689" s="21">
        <f>+SUMIFS(Resultados_Dic3!N$3:N$99980,Resultados_Dic3!$F$3:$F$99980,Produccion_PJ!$K689,Resultados_Dic3!$D$3:$D$99980,Produccion_PJ!$K$632,Resultados_Dic3!$E$3:$E$99980,Produccion_PJ!$I688,Resultados_Dic3!$A$3:$A$99980,Produccion_PJ!$H689)</f>
        <v>0</v>
      </c>
      <c r="S689" s="21">
        <f>+SUMIFS(Resultados_Dic3!O$3:O$99980,Resultados_Dic3!$F$3:$F$99980,Produccion_PJ!$K689,Resultados_Dic3!$D$3:$D$99980,Produccion_PJ!$K$632,Resultados_Dic3!$E$3:$E$99980,Produccion_PJ!$I688,Resultados_Dic3!$A$3:$A$99980,Produccion_PJ!$H689)</f>
        <v>0</v>
      </c>
      <c r="T689" s="21">
        <f>+SUMIFS(Resultados_Dic3!P$3:P$99980,Resultados_Dic3!$F$3:$F$99980,Produccion_PJ!$K689,Resultados_Dic3!$D$3:$D$99980,Produccion_PJ!$K$632,Resultados_Dic3!$E$3:$E$99980,Produccion_PJ!$I688,Resultados_Dic3!$A$3:$A$99980,Produccion_PJ!$H689)</f>
        <v>0</v>
      </c>
      <c r="U689" s="21">
        <f>+SUMIFS(Resultados_Dic3!Q$3:Q$99980,Resultados_Dic3!$F$3:$F$99980,Produccion_PJ!$K689,Resultados_Dic3!$D$3:$D$99980,Produccion_PJ!$K$632,Resultados_Dic3!$E$3:$E$99980,Produccion_PJ!$I688,Resultados_Dic3!$A$3:$A$99980,Produccion_PJ!$H689)</f>
        <v>0</v>
      </c>
      <c r="V689" s="21">
        <f>+SUMIFS(Resultados_Dic3!R$3:R$99980,Resultados_Dic3!$F$3:$F$99980,Produccion_PJ!$K689,Resultados_Dic3!$D$3:$D$99980,Produccion_PJ!$K$632,Resultados_Dic3!$E$3:$E$99980,Produccion_PJ!$I688,Resultados_Dic3!$A$3:$A$99980,Produccion_PJ!$H689)</f>
        <v>0</v>
      </c>
      <c r="W689" s="21">
        <f>+SUMIFS(Resultados_Dic3!S$3:S$99980,Resultados_Dic3!$F$3:$F$99980,Produccion_PJ!$K689,Resultados_Dic3!$D$3:$D$99980,Produccion_PJ!$K$632,Resultados_Dic3!$E$3:$E$99980,Produccion_PJ!$I688,Resultados_Dic3!$A$3:$A$99980,Produccion_PJ!$H689)</f>
        <v>0</v>
      </c>
      <c r="X689" s="21">
        <f>+SUMIFS(Resultados_Dic3!T$3:T$99980,Resultados_Dic3!$F$3:$F$99980,Produccion_PJ!$K689,Resultados_Dic3!$D$3:$D$99980,Produccion_PJ!$K$632,Resultados_Dic3!$E$3:$E$99980,Produccion_PJ!$I688,Resultados_Dic3!$A$3:$A$99980,Produccion_PJ!$H689)</f>
        <v>0</v>
      </c>
      <c r="Y689" s="21">
        <f>+SUMIFS(Resultados_Dic3!U$3:U$99980,Resultados_Dic3!$F$3:$F$99980,Produccion_PJ!$K689,Resultados_Dic3!$D$3:$D$99980,Produccion_PJ!$K$632,Resultados_Dic3!$E$3:$E$99980,Produccion_PJ!$I688,Resultados_Dic3!$A$3:$A$99980,Produccion_PJ!$H689)</f>
        <v>0</v>
      </c>
      <c r="Z689" s="21">
        <f>+SUMIFS(Resultados_Dic3!V$3:V$99980,Resultados_Dic3!$F$3:$F$99980,Produccion_PJ!$K689,Resultados_Dic3!$D$3:$D$99980,Produccion_PJ!$K$632,Resultados_Dic3!$E$3:$E$99980,Produccion_PJ!$I688,Resultados_Dic3!$A$3:$A$99980,Produccion_PJ!$H689)</f>
        <v>0</v>
      </c>
      <c r="AA689" s="21">
        <f>+SUMIFS(Resultados_Dic3!W$3:W$99980,Resultados_Dic3!$F$3:$F$99980,Produccion_PJ!$K689,Resultados_Dic3!$D$3:$D$99980,Produccion_PJ!$K$632,Resultados_Dic3!$E$3:$E$99980,Produccion_PJ!$I688,Resultados_Dic3!$A$3:$A$99980,Produccion_PJ!$H689)</f>
        <v>0</v>
      </c>
      <c r="AB689" s="21">
        <f>+SUMIFS(Resultados_Dic3!X$3:X$99980,Resultados_Dic3!$F$3:$F$99980,Produccion_PJ!$K689,Resultados_Dic3!$D$3:$D$99980,Produccion_PJ!$K$632,Resultados_Dic3!$E$3:$E$99980,Produccion_PJ!$I688,Resultados_Dic3!$A$3:$A$99980,Produccion_PJ!$H689)</f>
        <v>0</v>
      </c>
      <c r="AC689" s="21">
        <f>+SUMIFS(Resultados_Dic3!Y$3:Y$99980,Resultados_Dic3!$F$3:$F$99980,Produccion_PJ!$K689,Resultados_Dic3!$D$3:$D$99980,Produccion_PJ!$K$632,Resultados_Dic3!$E$3:$E$99980,Produccion_PJ!$I688,Resultados_Dic3!$A$3:$A$99980,Produccion_PJ!$H689)</f>
        <v>0</v>
      </c>
      <c r="AD689" s="21">
        <f>+SUMIFS(Resultados_Dic3!Z$3:Z$99980,Resultados_Dic3!$F$3:$F$99980,Produccion_PJ!$K689,Resultados_Dic3!$D$3:$D$99980,Produccion_PJ!$K$632,Resultados_Dic3!$E$3:$E$99980,Produccion_PJ!$I688,Resultados_Dic3!$A$3:$A$99980,Produccion_PJ!$H689)</f>
        <v>0</v>
      </c>
      <c r="AE689" s="21">
        <f>+SUMIFS(Resultados_Dic3!AA$3:AA$99980,Resultados_Dic3!$F$3:$F$99980,Produccion_PJ!$K689,Resultados_Dic3!$D$3:$D$99980,Produccion_PJ!$K$632,Resultados_Dic3!$E$3:$E$99980,Produccion_PJ!$I688,Resultados_Dic3!$A$3:$A$99980,Produccion_PJ!$H689)</f>
        <v>0</v>
      </c>
      <c r="AF689" s="21">
        <f>+SUMIFS(Resultados_Dic3!AB$3:AB$99980,Resultados_Dic3!$F$3:$F$99980,Produccion_PJ!$K689,Resultados_Dic3!$D$3:$D$99980,Produccion_PJ!$K$632,Resultados_Dic3!$E$3:$E$99980,Produccion_PJ!$I688,Resultados_Dic3!$A$3:$A$99980,Produccion_PJ!$H689)</f>
        <v>0</v>
      </c>
      <c r="AG689" s="21">
        <f>+SUMIFS(Resultados_Dic3!AC$3:AC$99980,Resultados_Dic3!$F$3:$F$99980,Produccion_PJ!$K689,Resultados_Dic3!$D$3:$D$99980,Produccion_PJ!$K$632,Resultados_Dic3!$E$3:$E$99980,Produccion_PJ!$I688,Resultados_Dic3!$A$3:$A$99980,Produccion_PJ!$H689)</f>
        <v>0</v>
      </c>
      <c r="AH689" s="21">
        <f>+SUMIFS(Resultados_Dic3!AD$3:AD$99980,Resultados_Dic3!$F$3:$F$99980,Produccion_PJ!$K689,Resultados_Dic3!$D$3:$D$99980,Produccion_PJ!$K$632,Resultados_Dic3!$E$3:$E$99980,Produccion_PJ!$I688,Resultados_Dic3!$A$3:$A$99980,Produccion_PJ!$H689)</f>
        <v>0</v>
      </c>
      <c r="AI689" s="21">
        <f>+SUMIFS(Resultados_Dic3!AE$3:AE$99980,Resultados_Dic3!$F$3:$F$99980,Produccion_PJ!$K689,Resultados_Dic3!$D$3:$D$99980,Produccion_PJ!$K$632,Resultados_Dic3!$E$3:$E$99980,Produccion_PJ!$I688,Resultados_Dic3!$A$3:$A$99980,Produccion_PJ!$H689)</f>
        <v>0</v>
      </c>
      <c r="AJ689" s="21">
        <f>+SUMIFS(Resultados_Dic3!AF$3:AF$99980,Resultados_Dic3!$F$3:$F$99980,Produccion_PJ!$K689,Resultados_Dic3!$D$3:$D$99980,Produccion_PJ!$K$632,Resultados_Dic3!$E$3:$E$99980,Produccion_PJ!$I688,Resultados_Dic3!$A$3:$A$99980,Produccion_PJ!$H689)</f>
        <v>0</v>
      </c>
      <c r="AK689" s="21">
        <f>+SUMIFS(Resultados_Dic3!AG$3:AG$99980,Resultados_Dic3!$F$3:$F$99980,Produccion_PJ!$K689,Resultados_Dic3!$D$3:$D$99980,Produccion_PJ!$K$632,Resultados_Dic3!$E$3:$E$99980,Produccion_PJ!$I688,Resultados_Dic3!$A$3:$A$99980,Produccion_PJ!$H689)</f>
        <v>0</v>
      </c>
      <c r="AL689" s="21">
        <f>+SUMIFS(Resultados_Dic3!AH$3:AH$99980,Resultados_Dic3!$F$3:$F$99980,Produccion_PJ!$K689,Resultados_Dic3!$D$3:$D$99980,Produccion_PJ!$K$632,Resultados_Dic3!$E$3:$E$99980,Produccion_PJ!$I688,Resultados_Dic3!$A$3:$A$99980,Produccion_PJ!$H689)</f>
        <v>0</v>
      </c>
      <c r="AM689" s="21">
        <f>+SUMIFS(Resultados_Dic3!AI$3:AI$99980,Resultados_Dic3!$F$3:$F$99980,Produccion_PJ!$K689,Resultados_Dic3!$D$3:$D$99980,Produccion_PJ!$K$632,Resultados_Dic3!$E$3:$E$99980,Produccion_PJ!$I688,Resultados_Dic3!$A$3:$A$99980,Produccion_PJ!$H689)</f>
        <v>0</v>
      </c>
      <c r="AN689" s="21">
        <f>+SUMIFS(Resultados_Dic3!AJ$3:AJ$99980,Resultados_Dic3!$F$3:$F$99980,Produccion_PJ!$K689,Resultados_Dic3!$D$3:$D$99980,Produccion_PJ!$K$632,Resultados_Dic3!$E$3:$E$99980,Produccion_PJ!$I688,Resultados_Dic3!$A$3:$A$99980,Produccion_PJ!$H689)</f>
        <v>0</v>
      </c>
      <c r="AO689" s="21">
        <f>+SUMIFS(Resultados_Dic3!AK$3:AK$99980,Resultados_Dic3!$F$3:$F$99980,Produccion_PJ!$K689,Resultados_Dic3!$D$3:$D$99980,Produccion_PJ!$K$632,Resultados_Dic3!$E$3:$E$99980,Produccion_PJ!$I688,Resultados_Dic3!$A$3:$A$99980,Produccion_PJ!$H689)</f>
        <v>0</v>
      </c>
      <c r="AP689" s="21">
        <f>+SUMIFS(Resultados_Dic3!AL$3:AL$99980,Resultados_Dic3!$F$3:$F$99980,Produccion_PJ!$K689,Resultados_Dic3!$D$3:$D$99980,Produccion_PJ!$K$632,Resultados_Dic3!$E$3:$E$99980,Produccion_PJ!$I688,Resultados_Dic3!$A$3:$A$99980,Produccion_PJ!$H689)</f>
        <v>0</v>
      </c>
      <c r="AQ689" s="21">
        <f>+SUMIFS(Resultados_Dic3!AM$3:AM$99980,Resultados_Dic3!$F$3:$F$99980,Produccion_PJ!$K689,Resultados_Dic3!$D$3:$D$99980,Produccion_PJ!$K$632,Resultados_Dic3!$E$3:$E$99980,Produccion_PJ!$I688,Resultados_Dic3!$A$3:$A$99980,Produccion_PJ!$H689)</f>
        <v>0</v>
      </c>
    </row>
    <row r="690" spans="1:47" x14ac:dyDescent="0.25">
      <c r="D690" s="35"/>
      <c r="E690" s="35"/>
      <c r="G690" s="15"/>
      <c r="H690" s="17" t="str">
        <f t="shared" si="1244"/>
        <v>DIC5</v>
      </c>
      <c r="I690" s="24"/>
      <c r="J690" s="24" t="s">
        <v>152</v>
      </c>
      <c r="K690" s="108" t="s">
        <v>216</v>
      </c>
      <c r="L690" s="21">
        <f>+SUMIFS(Resultados_Dic3!H$3:H$99980,Resultados_Dic3!$F$3:$F$99980,Produccion_PJ!$K690,Resultados_Dic3!$D$3:$D$99980,Produccion_PJ!$K$632,Resultados_Dic3!$E$3:$E$99980,Produccion_PJ!$J690,Resultados_Dic3!$A$3:$A$99980,Produccion_PJ!$H690)</f>
        <v>17.1444368481772</v>
      </c>
      <c r="M690" s="21">
        <f>+SUMIFS(Resultados_Dic3!I$3:I$99980,Resultados_Dic3!$F$3:$F$99980,Produccion_PJ!$K690,Resultados_Dic3!$D$3:$D$99980,Produccion_PJ!$K$632,Resultados_Dic3!$E$3:$E$99980,Produccion_PJ!$J690,Resultados_Dic3!$A$3:$A$99980,Produccion_PJ!$H690)</f>
        <v>16.200869711153899</v>
      </c>
      <c r="N690" s="21">
        <f>+SUMIFS(Resultados_Dic3!J$3:J$99980,Resultados_Dic3!$F$3:$F$99980,Produccion_PJ!$K690,Resultados_Dic3!$D$3:$D$99980,Produccion_PJ!$K$632,Resultados_Dic3!$E$3:$E$99980,Produccion_PJ!$J690,Resultados_Dic3!$A$3:$A$99980,Produccion_PJ!$H690)</f>
        <v>15.488743570004299</v>
      </c>
      <c r="O690" s="21">
        <f>+SUMIFS(Resultados_Dic3!K$3:K$99980,Resultados_Dic3!$F$3:$F$99980,Produccion_PJ!$K690,Resultados_Dic3!$D$3:$D$99980,Produccion_PJ!$K$632,Resultados_Dic3!$E$3:$E$99980,Produccion_PJ!$J690,Resultados_Dic3!$A$3:$A$99980,Produccion_PJ!$H690)</f>
        <v>14.776617428854699</v>
      </c>
      <c r="P690" s="21">
        <f>+SUMIFS(Resultados_Dic3!L$3:L$99980,Resultados_Dic3!$F$3:$F$99980,Produccion_PJ!$K690,Resultados_Dic3!$D$3:$D$99980,Produccion_PJ!$K$632,Resultados_Dic3!$E$3:$E$99980,Produccion_PJ!$J690,Resultados_Dic3!$A$3:$A$99980,Produccion_PJ!$H690)</f>
        <v>14.064491287705099</v>
      </c>
      <c r="Q690" s="21">
        <f>+SUMIFS(Resultados_Dic3!M$3:M$99980,Resultados_Dic3!$F$3:$F$99980,Produccion_PJ!$K690,Resultados_Dic3!$D$3:$D$99980,Produccion_PJ!$K$632,Resultados_Dic3!$E$3:$E$99980,Produccion_PJ!$J690,Resultados_Dic3!$A$3:$A$99980,Produccion_PJ!$H690)</f>
        <v>13.3523651465554</v>
      </c>
      <c r="R690" s="21">
        <f>+SUMIFS(Resultados_Dic3!N$3:N$99980,Resultados_Dic3!$F$3:$F$99980,Produccion_PJ!$K690,Resultados_Dic3!$D$3:$D$99980,Produccion_PJ!$K$632,Resultados_Dic3!$E$3:$E$99980,Produccion_PJ!$J690,Resultados_Dic3!$A$3:$A$99980,Produccion_PJ!$H690)</f>
        <v>12.6402390054058</v>
      </c>
      <c r="S690" s="21">
        <f>+SUMIFS(Resultados_Dic3!O$3:O$99980,Resultados_Dic3!$F$3:$F$99980,Produccion_PJ!$K690,Resultados_Dic3!$D$3:$D$99980,Produccion_PJ!$K$632,Resultados_Dic3!$E$3:$E$99980,Produccion_PJ!$J690,Resultados_Dic3!$A$3:$A$99980,Produccion_PJ!$H690)</f>
        <v>1.4400694351076599</v>
      </c>
      <c r="T690" s="21">
        <f>+SUMIFS(Resultados_Dic3!P$3:P$99980,Resultados_Dic3!$F$3:$F$99980,Produccion_PJ!$K690,Resultados_Dic3!$D$3:$D$99980,Produccion_PJ!$K$632,Resultados_Dic3!$E$3:$E$99980,Produccion_PJ!$J690,Resultados_Dic3!$A$3:$A$99980,Produccion_PJ!$H690)</f>
        <v>0</v>
      </c>
      <c r="U690" s="21">
        <f>+SUMIFS(Resultados_Dic3!Q$3:Q$99980,Resultados_Dic3!$F$3:$F$99980,Produccion_PJ!$K690,Resultados_Dic3!$D$3:$D$99980,Produccion_PJ!$K$632,Resultados_Dic3!$E$3:$E$99980,Produccion_PJ!$J690,Resultados_Dic3!$A$3:$A$99980,Produccion_PJ!$H690)</f>
        <v>0</v>
      </c>
      <c r="V690" s="21">
        <f>+SUMIFS(Resultados_Dic3!R$3:R$99980,Resultados_Dic3!$F$3:$F$99980,Produccion_PJ!$K690,Resultados_Dic3!$D$3:$D$99980,Produccion_PJ!$K$632,Resultados_Dic3!$E$3:$E$99980,Produccion_PJ!$J690,Resultados_Dic3!$A$3:$A$99980,Produccion_PJ!$H690)</f>
        <v>0</v>
      </c>
      <c r="W690" s="21">
        <f>+SUMIFS(Resultados_Dic3!S$3:S$99980,Resultados_Dic3!$F$3:$F$99980,Produccion_PJ!$K690,Resultados_Dic3!$D$3:$D$99980,Produccion_PJ!$K$632,Resultados_Dic3!$E$3:$E$99980,Produccion_PJ!$J690,Resultados_Dic3!$A$3:$A$99980,Produccion_PJ!$H690)</f>
        <v>0</v>
      </c>
      <c r="X690" s="21">
        <f>+SUMIFS(Resultados_Dic3!T$3:T$99980,Resultados_Dic3!$F$3:$F$99980,Produccion_PJ!$K690,Resultados_Dic3!$D$3:$D$99980,Produccion_PJ!$K$632,Resultados_Dic3!$E$3:$E$99980,Produccion_PJ!$J690,Resultados_Dic3!$A$3:$A$99980,Produccion_PJ!$H690)</f>
        <v>0</v>
      </c>
      <c r="Y690" s="21">
        <f>+SUMIFS(Resultados_Dic3!U$3:U$99980,Resultados_Dic3!$F$3:$F$99980,Produccion_PJ!$K690,Resultados_Dic3!$D$3:$D$99980,Produccion_PJ!$K$632,Resultados_Dic3!$E$3:$E$99980,Produccion_PJ!$J690,Resultados_Dic3!$A$3:$A$99980,Produccion_PJ!$H690)</f>
        <v>0</v>
      </c>
      <c r="Z690" s="21">
        <f>+SUMIFS(Resultados_Dic3!V$3:V$99980,Resultados_Dic3!$F$3:$F$99980,Produccion_PJ!$K690,Resultados_Dic3!$D$3:$D$99980,Produccion_PJ!$K$632,Resultados_Dic3!$E$3:$E$99980,Produccion_PJ!$J690,Resultados_Dic3!$A$3:$A$99980,Produccion_PJ!$H690)</f>
        <v>0</v>
      </c>
      <c r="AA690" s="21">
        <f>+SUMIFS(Resultados_Dic3!W$3:W$99980,Resultados_Dic3!$F$3:$F$99980,Produccion_PJ!$K690,Resultados_Dic3!$D$3:$D$99980,Produccion_PJ!$K$632,Resultados_Dic3!$E$3:$E$99980,Produccion_PJ!$J690,Resultados_Dic3!$A$3:$A$99980,Produccion_PJ!$H690)</f>
        <v>0</v>
      </c>
      <c r="AB690" s="21">
        <f>+SUMIFS(Resultados_Dic3!X$3:X$99980,Resultados_Dic3!$F$3:$F$99980,Produccion_PJ!$K690,Resultados_Dic3!$D$3:$D$99980,Produccion_PJ!$K$632,Resultados_Dic3!$E$3:$E$99980,Produccion_PJ!$J690,Resultados_Dic3!$A$3:$A$99980,Produccion_PJ!$H690)</f>
        <v>0</v>
      </c>
      <c r="AC690" s="21">
        <f>+SUMIFS(Resultados_Dic3!Y$3:Y$99980,Resultados_Dic3!$F$3:$F$99980,Produccion_PJ!$K690,Resultados_Dic3!$D$3:$D$99980,Produccion_PJ!$K$632,Resultados_Dic3!$E$3:$E$99980,Produccion_PJ!$J690,Resultados_Dic3!$A$3:$A$99980,Produccion_PJ!$H690)</f>
        <v>0</v>
      </c>
      <c r="AD690" s="21">
        <f>+SUMIFS(Resultados_Dic3!Z$3:Z$99980,Resultados_Dic3!$F$3:$F$99980,Produccion_PJ!$K690,Resultados_Dic3!$D$3:$D$99980,Produccion_PJ!$K$632,Resultados_Dic3!$E$3:$E$99980,Produccion_PJ!$J690,Resultados_Dic3!$A$3:$A$99980,Produccion_PJ!$H690)</f>
        <v>0</v>
      </c>
      <c r="AE690" s="21">
        <f>+SUMIFS(Resultados_Dic3!AA$3:AA$99980,Resultados_Dic3!$F$3:$F$99980,Produccion_PJ!$K690,Resultados_Dic3!$D$3:$D$99980,Produccion_PJ!$K$632,Resultados_Dic3!$E$3:$E$99980,Produccion_PJ!$J690,Resultados_Dic3!$A$3:$A$99980,Produccion_PJ!$H690)</f>
        <v>0</v>
      </c>
      <c r="AF690" s="21">
        <f>+SUMIFS(Resultados_Dic3!AB$3:AB$99980,Resultados_Dic3!$F$3:$F$99980,Produccion_PJ!$K690,Resultados_Dic3!$D$3:$D$99980,Produccion_PJ!$K$632,Resultados_Dic3!$E$3:$E$99980,Produccion_PJ!$J690,Resultados_Dic3!$A$3:$A$99980,Produccion_PJ!$H690)</f>
        <v>0</v>
      </c>
      <c r="AG690" s="21">
        <f>+SUMIFS(Resultados_Dic3!AC$3:AC$99980,Resultados_Dic3!$F$3:$F$99980,Produccion_PJ!$K690,Resultados_Dic3!$D$3:$D$99980,Produccion_PJ!$K$632,Resultados_Dic3!$E$3:$E$99980,Produccion_PJ!$J690,Resultados_Dic3!$A$3:$A$99980,Produccion_PJ!$H690)</f>
        <v>0</v>
      </c>
      <c r="AH690" s="21">
        <f>+SUMIFS(Resultados_Dic3!AD$3:AD$99980,Resultados_Dic3!$F$3:$F$99980,Produccion_PJ!$K690,Resultados_Dic3!$D$3:$D$99980,Produccion_PJ!$K$632,Resultados_Dic3!$E$3:$E$99980,Produccion_PJ!$J690,Resultados_Dic3!$A$3:$A$99980,Produccion_PJ!$H690)</f>
        <v>0</v>
      </c>
      <c r="AI690" s="21">
        <f>+SUMIFS(Resultados_Dic3!AE$3:AE$99980,Resultados_Dic3!$F$3:$F$99980,Produccion_PJ!$K690,Resultados_Dic3!$D$3:$D$99980,Produccion_PJ!$K$632,Resultados_Dic3!$E$3:$E$99980,Produccion_PJ!$J690,Resultados_Dic3!$A$3:$A$99980,Produccion_PJ!$H690)</f>
        <v>0</v>
      </c>
      <c r="AJ690" s="21">
        <f>+SUMIFS(Resultados_Dic3!AF$3:AF$99980,Resultados_Dic3!$F$3:$F$99980,Produccion_PJ!$K690,Resultados_Dic3!$D$3:$D$99980,Produccion_PJ!$K$632,Resultados_Dic3!$E$3:$E$99980,Produccion_PJ!$J690,Resultados_Dic3!$A$3:$A$99980,Produccion_PJ!$H690)</f>
        <v>0</v>
      </c>
      <c r="AK690" s="21">
        <f>+SUMIFS(Resultados_Dic3!AG$3:AG$99980,Resultados_Dic3!$F$3:$F$99980,Produccion_PJ!$K690,Resultados_Dic3!$D$3:$D$99980,Produccion_PJ!$K$632,Resultados_Dic3!$E$3:$E$99980,Produccion_PJ!$J690,Resultados_Dic3!$A$3:$A$99980,Produccion_PJ!$H690)</f>
        <v>0</v>
      </c>
      <c r="AL690" s="21">
        <f>+SUMIFS(Resultados_Dic3!AH$3:AH$99980,Resultados_Dic3!$F$3:$F$99980,Produccion_PJ!$K690,Resultados_Dic3!$D$3:$D$99980,Produccion_PJ!$K$632,Resultados_Dic3!$E$3:$E$99980,Produccion_PJ!$J690,Resultados_Dic3!$A$3:$A$99980,Produccion_PJ!$H690)</f>
        <v>0</v>
      </c>
      <c r="AM690" s="21">
        <f>+SUMIFS(Resultados_Dic3!AI$3:AI$99980,Resultados_Dic3!$F$3:$F$99980,Produccion_PJ!$K690,Resultados_Dic3!$D$3:$D$99980,Produccion_PJ!$K$632,Resultados_Dic3!$E$3:$E$99980,Produccion_PJ!$J690,Resultados_Dic3!$A$3:$A$99980,Produccion_PJ!$H690)</f>
        <v>0</v>
      </c>
      <c r="AN690" s="21">
        <f>+SUMIFS(Resultados_Dic3!AJ$3:AJ$99980,Resultados_Dic3!$F$3:$F$99980,Produccion_PJ!$K690,Resultados_Dic3!$D$3:$D$99980,Produccion_PJ!$K$632,Resultados_Dic3!$E$3:$E$99980,Produccion_PJ!$J690,Resultados_Dic3!$A$3:$A$99980,Produccion_PJ!$H690)</f>
        <v>0</v>
      </c>
      <c r="AO690" s="21">
        <f>+SUMIFS(Resultados_Dic3!AK$3:AK$99980,Resultados_Dic3!$F$3:$F$99980,Produccion_PJ!$K690,Resultados_Dic3!$D$3:$D$99980,Produccion_PJ!$K$632,Resultados_Dic3!$E$3:$E$99980,Produccion_PJ!$J690,Resultados_Dic3!$A$3:$A$99980,Produccion_PJ!$H690)</f>
        <v>0</v>
      </c>
      <c r="AP690" s="21">
        <f>+SUMIFS(Resultados_Dic3!AL$3:AL$99980,Resultados_Dic3!$F$3:$F$99980,Produccion_PJ!$K690,Resultados_Dic3!$D$3:$D$99980,Produccion_PJ!$K$632,Resultados_Dic3!$E$3:$E$99980,Produccion_PJ!$J690,Resultados_Dic3!$A$3:$A$99980,Produccion_PJ!$H690)</f>
        <v>0</v>
      </c>
      <c r="AQ690" s="21">
        <f>+SUMIFS(Resultados_Dic3!AM$3:AM$99980,Resultados_Dic3!$F$3:$F$99980,Produccion_PJ!$K690,Resultados_Dic3!$D$3:$D$99980,Produccion_PJ!$K$632,Resultados_Dic3!$E$3:$E$99980,Produccion_PJ!$J690,Resultados_Dic3!$A$3:$A$99980,Produccion_PJ!$H690)</f>
        <v>0</v>
      </c>
    </row>
    <row r="691" spans="1:47" x14ac:dyDescent="0.25">
      <c r="D691" s="35"/>
      <c r="E691" s="35"/>
      <c r="G691" s="15"/>
      <c r="H691" s="17" t="str">
        <f t="shared" si="1244"/>
        <v>DIC5</v>
      </c>
      <c r="I691" s="24"/>
      <c r="J691" s="24" t="s">
        <v>153</v>
      </c>
      <c r="K691" s="108" t="s">
        <v>217</v>
      </c>
      <c r="L691" s="21">
        <f>+SUMIFS(Resultados_Dic3!H$3:H$99980,Resultados_Dic3!$F$3:$F$99980,Produccion_PJ!$K691,Resultados_Dic3!$D$3:$D$99980,Produccion_PJ!$K$632,Resultados_Dic3!$E$3:$E$99980,Produccion_PJ!$J691,Resultados_Dic3!$A$3:$A$99980,Produccion_PJ!$H691)</f>
        <v>254.80523614929999</v>
      </c>
      <c r="M691" s="21">
        <f>+SUMIFS(Resultados_Dic3!I$3:I$99980,Resultados_Dic3!$F$3:$F$99980,Produccion_PJ!$K691,Resultados_Dic3!$D$3:$D$99980,Produccion_PJ!$K$632,Resultados_Dic3!$E$3:$E$99980,Produccion_PJ!$J691,Resultados_Dic3!$A$3:$A$99980,Produccion_PJ!$H691)</f>
        <v>227.486545105272</v>
      </c>
      <c r="N691" s="21">
        <f>+SUMIFS(Resultados_Dic3!J$3:J$99980,Resultados_Dic3!$F$3:$F$99980,Produccion_PJ!$K691,Resultados_Dic3!$D$3:$D$99980,Produccion_PJ!$K$632,Resultados_Dic3!$E$3:$E$99980,Produccion_PJ!$J691,Resultados_Dic3!$A$3:$A$99980,Produccion_PJ!$H691)</f>
        <v>198.68235050460501</v>
      </c>
      <c r="O691" s="21">
        <f>+SUMIFS(Resultados_Dic3!K$3:K$99980,Resultados_Dic3!$F$3:$F$99980,Produccion_PJ!$K691,Resultados_Dic3!$D$3:$D$99980,Produccion_PJ!$K$632,Resultados_Dic3!$E$3:$E$99980,Produccion_PJ!$J691,Resultados_Dic3!$A$3:$A$99980,Produccion_PJ!$H691)</f>
        <v>169.87815590393899</v>
      </c>
      <c r="P691" s="21">
        <f>+SUMIFS(Resultados_Dic3!L$3:L$99980,Resultados_Dic3!$F$3:$F$99980,Produccion_PJ!$K691,Resultados_Dic3!$D$3:$D$99980,Produccion_PJ!$K$632,Resultados_Dic3!$E$3:$E$99980,Produccion_PJ!$J691,Resultados_Dic3!$A$3:$A$99980,Produccion_PJ!$H691)</f>
        <v>141.073961303272</v>
      </c>
      <c r="Q691" s="21">
        <f>+SUMIFS(Resultados_Dic3!M$3:M$99980,Resultados_Dic3!$F$3:$F$99980,Produccion_PJ!$K691,Resultados_Dic3!$D$3:$D$99980,Produccion_PJ!$K$632,Resultados_Dic3!$E$3:$E$99980,Produccion_PJ!$J691,Resultados_Dic3!$A$3:$A$99980,Produccion_PJ!$H691)</f>
        <v>110.20020336853401</v>
      </c>
      <c r="R691" s="21">
        <f>+SUMIFS(Resultados_Dic3!N$3:N$99980,Resultados_Dic3!$F$3:$F$99980,Produccion_PJ!$K691,Resultados_Dic3!$D$3:$D$99980,Produccion_PJ!$K$632,Resultados_Dic3!$E$3:$E$99980,Produccion_PJ!$J691,Resultados_Dic3!$A$3:$A$99980,Produccion_PJ!$H691)</f>
        <v>79.326445433795797</v>
      </c>
      <c r="S691" s="21">
        <f>+SUMIFS(Resultados_Dic3!O$3:O$99980,Resultados_Dic3!$F$3:$F$99980,Produccion_PJ!$K691,Resultados_Dic3!$D$3:$D$99980,Produccion_PJ!$K$632,Resultados_Dic3!$E$3:$E$99980,Produccion_PJ!$J691,Resultados_Dic3!$A$3:$A$99980,Produccion_PJ!$H691)</f>
        <v>58.002112685918398</v>
      </c>
      <c r="T691" s="21">
        <f>+SUMIFS(Resultados_Dic3!P$3:P$99980,Resultados_Dic3!$F$3:$F$99980,Produccion_PJ!$K691,Resultados_Dic3!$D$3:$D$99980,Produccion_PJ!$K$632,Resultados_Dic3!$E$3:$E$99980,Produccion_PJ!$J691,Resultados_Dic3!$A$3:$A$99980,Produccion_PJ!$H691)</f>
        <v>31.319079550186299</v>
      </c>
      <c r="U691" s="21">
        <f>+SUMIFS(Resultados_Dic3!Q$3:Q$99980,Resultados_Dic3!$F$3:$F$99980,Produccion_PJ!$K691,Resultados_Dic3!$D$3:$D$99980,Produccion_PJ!$K$632,Resultados_Dic3!$E$3:$E$99980,Produccion_PJ!$J691,Resultados_Dic3!$A$3:$A$99980,Produccion_PJ!$H691)</f>
        <v>0</v>
      </c>
      <c r="V691" s="21">
        <f>+SUMIFS(Resultados_Dic3!R$3:R$99980,Resultados_Dic3!$F$3:$F$99980,Produccion_PJ!$K691,Resultados_Dic3!$D$3:$D$99980,Produccion_PJ!$K$632,Resultados_Dic3!$E$3:$E$99980,Produccion_PJ!$J691,Resultados_Dic3!$A$3:$A$99980,Produccion_PJ!$H691)</f>
        <v>0</v>
      </c>
      <c r="W691" s="21">
        <f>+SUMIFS(Resultados_Dic3!S$3:S$99980,Resultados_Dic3!$F$3:$F$99980,Produccion_PJ!$K691,Resultados_Dic3!$D$3:$D$99980,Produccion_PJ!$K$632,Resultados_Dic3!$E$3:$E$99980,Produccion_PJ!$J691,Resultados_Dic3!$A$3:$A$99980,Produccion_PJ!$H691)</f>
        <v>0</v>
      </c>
      <c r="X691" s="21">
        <f>+SUMIFS(Resultados_Dic3!T$3:T$99980,Resultados_Dic3!$F$3:$F$99980,Produccion_PJ!$K691,Resultados_Dic3!$D$3:$D$99980,Produccion_PJ!$K$632,Resultados_Dic3!$E$3:$E$99980,Produccion_PJ!$J691,Resultados_Dic3!$A$3:$A$99980,Produccion_PJ!$H691)</f>
        <v>0</v>
      </c>
      <c r="Y691" s="21">
        <f>+SUMIFS(Resultados_Dic3!U$3:U$99980,Resultados_Dic3!$F$3:$F$99980,Produccion_PJ!$K691,Resultados_Dic3!$D$3:$D$99980,Produccion_PJ!$K$632,Resultados_Dic3!$E$3:$E$99980,Produccion_PJ!$J691,Resultados_Dic3!$A$3:$A$99980,Produccion_PJ!$H691)</f>
        <v>0</v>
      </c>
      <c r="Z691" s="21">
        <f>+SUMIFS(Resultados_Dic3!V$3:V$99980,Resultados_Dic3!$F$3:$F$99980,Produccion_PJ!$K691,Resultados_Dic3!$D$3:$D$99980,Produccion_PJ!$K$632,Resultados_Dic3!$E$3:$E$99980,Produccion_PJ!$J691,Resultados_Dic3!$A$3:$A$99980,Produccion_PJ!$H691)</f>
        <v>0</v>
      </c>
      <c r="AA691" s="21">
        <f>+SUMIFS(Resultados_Dic3!W$3:W$99980,Resultados_Dic3!$F$3:$F$99980,Produccion_PJ!$K691,Resultados_Dic3!$D$3:$D$99980,Produccion_PJ!$K$632,Resultados_Dic3!$E$3:$E$99980,Produccion_PJ!$J691,Resultados_Dic3!$A$3:$A$99980,Produccion_PJ!$H691)</f>
        <v>0</v>
      </c>
      <c r="AB691" s="21">
        <f>+SUMIFS(Resultados_Dic3!X$3:X$99980,Resultados_Dic3!$F$3:$F$99980,Produccion_PJ!$K691,Resultados_Dic3!$D$3:$D$99980,Produccion_PJ!$K$632,Resultados_Dic3!$E$3:$E$99980,Produccion_PJ!$J691,Resultados_Dic3!$A$3:$A$99980,Produccion_PJ!$H691)</f>
        <v>0</v>
      </c>
      <c r="AC691" s="21">
        <f>+SUMIFS(Resultados_Dic3!Y$3:Y$99980,Resultados_Dic3!$F$3:$F$99980,Produccion_PJ!$K691,Resultados_Dic3!$D$3:$D$99980,Produccion_PJ!$K$632,Resultados_Dic3!$E$3:$E$99980,Produccion_PJ!$J691,Resultados_Dic3!$A$3:$A$99980,Produccion_PJ!$H691)</f>
        <v>0</v>
      </c>
      <c r="AD691" s="21">
        <f>+SUMIFS(Resultados_Dic3!Z$3:Z$99980,Resultados_Dic3!$F$3:$F$99980,Produccion_PJ!$K691,Resultados_Dic3!$D$3:$D$99980,Produccion_PJ!$K$632,Resultados_Dic3!$E$3:$E$99980,Produccion_PJ!$J691,Resultados_Dic3!$A$3:$A$99980,Produccion_PJ!$H691)</f>
        <v>0</v>
      </c>
      <c r="AE691" s="21">
        <f>+SUMIFS(Resultados_Dic3!AA$3:AA$99980,Resultados_Dic3!$F$3:$F$99980,Produccion_PJ!$K691,Resultados_Dic3!$D$3:$D$99980,Produccion_PJ!$K$632,Resultados_Dic3!$E$3:$E$99980,Produccion_PJ!$J691,Resultados_Dic3!$A$3:$A$99980,Produccion_PJ!$H691)</f>
        <v>0</v>
      </c>
      <c r="AF691" s="21">
        <f>+SUMIFS(Resultados_Dic3!AB$3:AB$99980,Resultados_Dic3!$F$3:$F$99980,Produccion_PJ!$K691,Resultados_Dic3!$D$3:$D$99980,Produccion_PJ!$K$632,Resultados_Dic3!$E$3:$E$99980,Produccion_PJ!$J691,Resultados_Dic3!$A$3:$A$99980,Produccion_PJ!$H691)</f>
        <v>0</v>
      </c>
      <c r="AG691" s="21">
        <f>+SUMIFS(Resultados_Dic3!AC$3:AC$99980,Resultados_Dic3!$F$3:$F$99980,Produccion_PJ!$K691,Resultados_Dic3!$D$3:$D$99980,Produccion_PJ!$K$632,Resultados_Dic3!$E$3:$E$99980,Produccion_PJ!$J691,Resultados_Dic3!$A$3:$A$99980,Produccion_PJ!$H691)</f>
        <v>0</v>
      </c>
      <c r="AH691" s="21">
        <f>+SUMIFS(Resultados_Dic3!AD$3:AD$99980,Resultados_Dic3!$F$3:$F$99980,Produccion_PJ!$K691,Resultados_Dic3!$D$3:$D$99980,Produccion_PJ!$K$632,Resultados_Dic3!$E$3:$E$99980,Produccion_PJ!$J691,Resultados_Dic3!$A$3:$A$99980,Produccion_PJ!$H691)</f>
        <v>0</v>
      </c>
      <c r="AI691" s="21">
        <f>+SUMIFS(Resultados_Dic3!AE$3:AE$99980,Resultados_Dic3!$F$3:$F$99980,Produccion_PJ!$K691,Resultados_Dic3!$D$3:$D$99980,Produccion_PJ!$K$632,Resultados_Dic3!$E$3:$E$99980,Produccion_PJ!$J691,Resultados_Dic3!$A$3:$A$99980,Produccion_PJ!$H691)</f>
        <v>0</v>
      </c>
      <c r="AJ691" s="21">
        <f>+SUMIFS(Resultados_Dic3!AF$3:AF$99980,Resultados_Dic3!$F$3:$F$99980,Produccion_PJ!$K691,Resultados_Dic3!$D$3:$D$99980,Produccion_PJ!$K$632,Resultados_Dic3!$E$3:$E$99980,Produccion_PJ!$J691,Resultados_Dic3!$A$3:$A$99980,Produccion_PJ!$H691)</f>
        <v>0</v>
      </c>
      <c r="AK691" s="21">
        <f>+SUMIFS(Resultados_Dic3!AG$3:AG$99980,Resultados_Dic3!$F$3:$F$99980,Produccion_PJ!$K691,Resultados_Dic3!$D$3:$D$99980,Produccion_PJ!$K$632,Resultados_Dic3!$E$3:$E$99980,Produccion_PJ!$J691,Resultados_Dic3!$A$3:$A$99980,Produccion_PJ!$H691)</f>
        <v>0</v>
      </c>
      <c r="AL691" s="21">
        <f>+SUMIFS(Resultados_Dic3!AH$3:AH$99980,Resultados_Dic3!$F$3:$F$99980,Produccion_PJ!$K691,Resultados_Dic3!$D$3:$D$99980,Produccion_PJ!$K$632,Resultados_Dic3!$E$3:$E$99980,Produccion_PJ!$J691,Resultados_Dic3!$A$3:$A$99980,Produccion_PJ!$H691)</f>
        <v>0</v>
      </c>
      <c r="AM691" s="21">
        <f>+SUMIFS(Resultados_Dic3!AI$3:AI$99980,Resultados_Dic3!$F$3:$F$99980,Produccion_PJ!$K691,Resultados_Dic3!$D$3:$D$99980,Produccion_PJ!$K$632,Resultados_Dic3!$E$3:$E$99980,Produccion_PJ!$J691,Resultados_Dic3!$A$3:$A$99980,Produccion_PJ!$H691)</f>
        <v>0</v>
      </c>
      <c r="AN691" s="21">
        <f>+SUMIFS(Resultados_Dic3!AJ$3:AJ$99980,Resultados_Dic3!$F$3:$F$99980,Produccion_PJ!$K691,Resultados_Dic3!$D$3:$D$99980,Produccion_PJ!$K$632,Resultados_Dic3!$E$3:$E$99980,Produccion_PJ!$J691,Resultados_Dic3!$A$3:$A$99980,Produccion_PJ!$H691)</f>
        <v>0</v>
      </c>
      <c r="AO691" s="21">
        <f>+SUMIFS(Resultados_Dic3!AK$3:AK$99980,Resultados_Dic3!$F$3:$F$99980,Produccion_PJ!$K691,Resultados_Dic3!$D$3:$D$99980,Produccion_PJ!$K$632,Resultados_Dic3!$E$3:$E$99980,Produccion_PJ!$J691,Resultados_Dic3!$A$3:$A$99980,Produccion_PJ!$H691)</f>
        <v>0</v>
      </c>
      <c r="AP691" s="21">
        <f>+SUMIFS(Resultados_Dic3!AL$3:AL$99980,Resultados_Dic3!$F$3:$F$99980,Produccion_PJ!$K691,Resultados_Dic3!$D$3:$D$99980,Produccion_PJ!$K$632,Resultados_Dic3!$E$3:$E$99980,Produccion_PJ!$J691,Resultados_Dic3!$A$3:$A$99980,Produccion_PJ!$H691)</f>
        <v>0</v>
      </c>
      <c r="AQ691" s="21">
        <f>+SUMIFS(Resultados_Dic3!AM$3:AM$99980,Resultados_Dic3!$F$3:$F$99980,Produccion_PJ!$K691,Resultados_Dic3!$D$3:$D$99980,Produccion_PJ!$K$632,Resultados_Dic3!$E$3:$E$99980,Produccion_PJ!$J691,Resultados_Dic3!$A$3:$A$99980,Produccion_PJ!$H691)</f>
        <v>0</v>
      </c>
    </row>
    <row r="692" spans="1:47" x14ac:dyDescent="0.25">
      <c r="D692" s="35"/>
      <c r="E692" s="35"/>
      <c r="G692" s="15"/>
      <c r="H692" s="17" t="str">
        <f t="shared" si="1244"/>
        <v>DIC5</v>
      </c>
      <c r="I692" s="24"/>
      <c r="J692" s="24" t="s">
        <v>154</v>
      </c>
      <c r="K692" s="108" t="s">
        <v>218</v>
      </c>
      <c r="L692" s="21">
        <f>+SUMIFS(Resultados_Dic3!H$3:H$99980,Resultados_Dic3!$F$3:$F$99980,Produccion_PJ!$K692,Resultados_Dic3!$D$3:$D$99980,Produccion_PJ!$K$632,Resultados_Dic3!$E$3:$E$99980,Produccion_PJ!$J692,Resultados_Dic3!$A$3:$A$99980,Produccion_PJ!$H692)</f>
        <v>54.839359160461399</v>
      </c>
      <c r="M692" s="21">
        <f>+SUMIFS(Resultados_Dic3!I$3:I$99980,Resultados_Dic3!$F$3:$F$99980,Produccion_PJ!$K692,Resultados_Dic3!$D$3:$D$99980,Produccion_PJ!$K$632,Resultados_Dic3!$E$3:$E$99980,Produccion_PJ!$J692,Resultados_Dic3!$A$3:$A$99980,Produccion_PJ!$H692)</f>
        <v>50.027385607848899</v>
      </c>
      <c r="N692" s="21">
        <f>+SUMIFS(Resultados_Dic3!J$3:J$99980,Resultados_Dic3!$F$3:$F$99980,Produccion_PJ!$K692,Resultados_Dic3!$D$3:$D$99980,Produccion_PJ!$K$632,Resultados_Dic3!$E$3:$E$99980,Produccion_PJ!$J692,Resultados_Dic3!$A$3:$A$99980,Produccion_PJ!$H692)</f>
        <v>46.989202247743101</v>
      </c>
      <c r="O692" s="21">
        <f>+SUMIFS(Resultados_Dic3!K$3:K$99980,Resultados_Dic3!$F$3:$F$99980,Produccion_PJ!$K692,Resultados_Dic3!$D$3:$D$99980,Produccion_PJ!$K$632,Resultados_Dic3!$E$3:$E$99980,Produccion_PJ!$J692,Resultados_Dic3!$A$3:$A$99980,Produccion_PJ!$H692)</f>
        <v>43.951018887637296</v>
      </c>
      <c r="P692" s="21">
        <f>+SUMIFS(Resultados_Dic3!L$3:L$99980,Resultados_Dic3!$F$3:$F$99980,Produccion_PJ!$K692,Resultados_Dic3!$D$3:$D$99980,Produccion_PJ!$K$632,Resultados_Dic3!$E$3:$E$99980,Produccion_PJ!$J692,Resultados_Dic3!$A$3:$A$99980,Produccion_PJ!$H692)</f>
        <v>40.912835527531499</v>
      </c>
      <c r="Q692" s="21">
        <f>+SUMIFS(Resultados_Dic3!M$3:M$99980,Resultados_Dic3!$F$3:$F$99980,Produccion_PJ!$K692,Resultados_Dic3!$D$3:$D$99980,Produccion_PJ!$K$632,Resultados_Dic3!$E$3:$E$99980,Produccion_PJ!$J692,Resultados_Dic3!$A$3:$A$99980,Produccion_PJ!$H692)</f>
        <v>36.500891770440397</v>
      </c>
      <c r="R692" s="21">
        <f>+SUMIFS(Resultados_Dic3!N$3:N$99980,Resultados_Dic3!$F$3:$F$99980,Produccion_PJ!$K692,Resultados_Dic3!$D$3:$D$99980,Produccion_PJ!$K$632,Resultados_Dic3!$E$3:$E$99980,Produccion_PJ!$J692,Resultados_Dic3!$A$3:$A$99980,Produccion_PJ!$H692)</f>
        <v>32.088948013349203</v>
      </c>
      <c r="S692" s="21">
        <f>+SUMIFS(Resultados_Dic3!O$3:O$99980,Resultados_Dic3!$F$3:$F$99980,Produccion_PJ!$K692,Resultados_Dic3!$D$3:$D$99980,Produccion_PJ!$K$632,Resultados_Dic3!$E$3:$E$99980,Produccion_PJ!$J692,Resultados_Dic3!$A$3:$A$99980,Produccion_PJ!$H692)</f>
        <v>28.414896807198801</v>
      </c>
      <c r="T692" s="21">
        <f>+SUMIFS(Resultados_Dic3!P$3:P$99980,Resultados_Dic3!$F$3:$F$99980,Produccion_PJ!$K692,Resultados_Dic3!$D$3:$D$99980,Produccion_PJ!$K$632,Resultados_Dic3!$E$3:$E$99980,Produccion_PJ!$J692,Resultados_Dic3!$A$3:$A$99980,Produccion_PJ!$H692)</f>
        <v>24.740845601048299</v>
      </c>
      <c r="U692" s="21">
        <f>+SUMIFS(Resultados_Dic3!Q$3:Q$99980,Resultados_Dic3!$F$3:$F$99980,Produccion_PJ!$K692,Resultados_Dic3!$D$3:$D$99980,Produccion_PJ!$K$632,Resultados_Dic3!$E$3:$E$99980,Produccion_PJ!$J692,Resultados_Dic3!$A$3:$A$99980,Produccion_PJ!$H692)</f>
        <v>21.237053594656501</v>
      </c>
      <c r="V692" s="21">
        <f>+SUMIFS(Resultados_Dic3!R$3:R$99980,Resultados_Dic3!$F$3:$F$99980,Produccion_PJ!$K692,Resultados_Dic3!$D$3:$D$99980,Produccion_PJ!$K$632,Resultados_Dic3!$E$3:$E$99980,Produccion_PJ!$J692,Resultados_Dic3!$A$3:$A$99980,Produccion_PJ!$H692)</f>
        <v>17.7332615882647</v>
      </c>
      <c r="W692" s="21">
        <f>+SUMIFS(Resultados_Dic3!S$3:S$99980,Resultados_Dic3!$F$3:$F$99980,Produccion_PJ!$K692,Resultados_Dic3!$D$3:$D$99980,Produccion_PJ!$K$632,Resultados_Dic3!$E$3:$E$99980,Produccion_PJ!$J692,Resultados_Dic3!$A$3:$A$99980,Produccion_PJ!$H692)</f>
        <v>14.2294695818729</v>
      </c>
      <c r="X692" s="21">
        <f>+SUMIFS(Resultados_Dic3!T$3:T$99980,Resultados_Dic3!$F$3:$F$99980,Produccion_PJ!$K692,Resultados_Dic3!$D$3:$D$99980,Produccion_PJ!$K$632,Resultados_Dic3!$E$3:$E$99980,Produccion_PJ!$J692,Resultados_Dic3!$A$3:$A$99980,Produccion_PJ!$H692)</f>
        <v>12.416147416370899</v>
      </c>
      <c r="Y692" s="21">
        <f>+SUMIFS(Resultados_Dic3!U$3:U$99980,Resultados_Dic3!$F$3:$F$99980,Produccion_PJ!$K692,Resultados_Dic3!$D$3:$D$99980,Produccion_PJ!$K$632,Resultados_Dic3!$E$3:$E$99980,Produccion_PJ!$J692,Resultados_Dic3!$A$3:$A$99980,Produccion_PJ!$H692)</f>
        <v>10.6028252508689</v>
      </c>
      <c r="Z692" s="21">
        <f>+SUMIFS(Resultados_Dic3!V$3:V$99980,Resultados_Dic3!$F$3:$F$99980,Produccion_PJ!$K692,Resultados_Dic3!$D$3:$D$99980,Produccion_PJ!$K$632,Resultados_Dic3!$E$3:$E$99980,Produccion_PJ!$J692,Resultados_Dic3!$A$3:$A$99980,Produccion_PJ!$H692)</f>
        <v>0</v>
      </c>
      <c r="AA692" s="21">
        <f>+SUMIFS(Resultados_Dic3!W$3:W$99980,Resultados_Dic3!$F$3:$F$99980,Produccion_PJ!$K692,Resultados_Dic3!$D$3:$D$99980,Produccion_PJ!$K$632,Resultados_Dic3!$E$3:$E$99980,Produccion_PJ!$J692,Resultados_Dic3!$A$3:$A$99980,Produccion_PJ!$H692)</f>
        <v>0</v>
      </c>
      <c r="AB692" s="21">
        <f>+SUMIFS(Resultados_Dic3!X$3:X$99980,Resultados_Dic3!$F$3:$F$99980,Produccion_PJ!$K692,Resultados_Dic3!$D$3:$D$99980,Produccion_PJ!$K$632,Resultados_Dic3!$E$3:$E$99980,Produccion_PJ!$J692,Resultados_Dic3!$A$3:$A$99980,Produccion_PJ!$H692)</f>
        <v>0</v>
      </c>
      <c r="AC692" s="21">
        <f>+SUMIFS(Resultados_Dic3!Y$3:Y$99980,Resultados_Dic3!$F$3:$F$99980,Produccion_PJ!$K692,Resultados_Dic3!$D$3:$D$99980,Produccion_PJ!$K$632,Resultados_Dic3!$E$3:$E$99980,Produccion_PJ!$J692,Resultados_Dic3!$A$3:$A$99980,Produccion_PJ!$H692)</f>
        <v>0</v>
      </c>
      <c r="AD692" s="21">
        <f>+SUMIFS(Resultados_Dic3!Z$3:Z$99980,Resultados_Dic3!$F$3:$F$99980,Produccion_PJ!$K692,Resultados_Dic3!$D$3:$D$99980,Produccion_PJ!$K$632,Resultados_Dic3!$E$3:$E$99980,Produccion_PJ!$J692,Resultados_Dic3!$A$3:$A$99980,Produccion_PJ!$H692)</f>
        <v>0</v>
      </c>
      <c r="AE692" s="21">
        <f>+SUMIFS(Resultados_Dic3!AA$3:AA$99980,Resultados_Dic3!$F$3:$F$99980,Produccion_PJ!$K692,Resultados_Dic3!$D$3:$D$99980,Produccion_PJ!$K$632,Resultados_Dic3!$E$3:$E$99980,Produccion_PJ!$J692,Resultados_Dic3!$A$3:$A$99980,Produccion_PJ!$H692)</f>
        <v>0</v>
      </c>
      <c r="AF692" s="21">
        <f>+SUMIFS(Resultados_Dic3!AB$3:AB$99980,Resultados_Dic3!$F$3:$F$99980,Produccion_PJ!$K692,Resultados_Dic3!$D$3:$D$99980,Produccion_PJ!$K$632,Resultados_Dic3!$E$3:$E$99980,Produccion_PJ!$J692,Resultados_Dic3!$A$3:$A$99980,Produccion_PJ!$H692)</f>
        <v>0</v>
      </c>
      <c r="AG692" s="21">
        <f>+SUMIFS(Resultados_Dic3!AC$3:AC$99980,Resultados_Dic3!$F$3:$F$99980,Produccion_PJ!$K692,Resultados_Dic3!$D$3:$D$99980,Produccion_PJ!$K$632,Resultados_Dic3!$E$3:$E$99980,Produccion_PJ!$J692,Resultados_Dic3!$A$3:$A$99980,Produccion_PJ!$H692)</f>
        <v>0</v>
      </c>
      <c r="AH692" s="21">
        <f>+SUMIFS(Resultados_Dic3!AD$3:AD$99980,Resultados_Dic3!$F$3:$F$99980,Produccion_PJ!$K692,Resultados_Dic3!$D$3:$D$99980,Produccion_PJ!$K$632,Resultados_Dic3!$E$3:$E$99980,Produccion_PJ!$J692,Resultados_Dic3!$A$3:$A$99980,Produccion_PJ!$H692)</f>
        <v>0</v>
      </c>
      <c r="AI692" s="21">
        <f>+SUMIFS(Resultados_Dic3!AE$3:AE$99980,Resultados_Dic3!$F$3:$F$99980,Produccion_PJ!$K692,Resultados_Dic3!$D$3:$D$99980,Produccion_PJ!$K$632,Resultados_Dic3!$E$3:$E$99980,Produccion_PJ!$J692,Resultados_Dic3!$A$3:$A$99980,Produccion_PJ!$H692)</f>
        <v>0</v>
      </c>
      <c r="AJ692" s="21">
        <f>+SUMIFS(Resultados_Dic3!AF$3:AF$99980,Resultados_Dic3!$F$3:$F$99980,Produccion_PJ!$K692,Resultados_Dic3!$D$3:$D$99980,Produccion_PJ!$K$632,Resultados_Dic3!$E$3:$E$99980,Produccion_PJ!$J692,Resultados_Dic3!$A$3:$A$99980,Produccion_PJ!$H692)</f>
        <v>0</v>
      </c>
      <c r="AK692" s="21">
        <f>+SUMIFS(Resultados_Dic3!AG$3:AG$99980,Resultados_Dic3!$F$3:$F$99980,Produccion_PJ!$K692,Resultados_Dic3!$D$3:$D$99980,Produccion_PJ!$K$632,Resultados_Dic3!$E$3:$E$99980,Produccion_PJ!$J692,Resultados_Dic3!$A$3:$A$99980,Produccion_PJ!$H692)</f>
        <v>0</v>
      </c>
      <c r="AL692" s="21">
        <f>+SUMIFS(Resultados_Dic3!AH$3:AH$99980,Resultados_Dic3!$F$3:$F$99980,Produccion_PJ!$K692,Resultados_Dic3!$D$3:$D$99980,Produccion_PJ!$K$632,Resultados_Dic3!$E$3:$E$99980,Produccion_PJ!$J692,Resultados_Dic3!$A$3:$A$99980,Produccion_PJ!$H692)</f>
        <v>0</v>
      </c>
      <c r="AM692" s="21">
        <f>+SUMIFS(Resultados_Dic3!AI$3:AI$99980,Resultados_Dic3!$F$3:$F$99980,Produccion_PJ!$K692,Resultados_Dic3!$D$3:$D$99980,Produccion_PJ!$K$632,Resultados_Dic3!$E$3:$E$99980,Produccion_PJ!$J692,Resultados_Dic3!$A$3:$A$99980,Produccion_PJ!$H692)</f>
        <v>0</v>
      </c>
      <c r="AN692" s="21">
        <f>+SUMIFS(Resultados_Dic3!AJ$3:AJ$99980,Resultados_Dic3!$F$3:$F$99980,Produccion_PJ!$K692,Resultados_Dic3!$D$3:$D$99980,Produccion_PJ!$K$632,Resultados_Dic3!$E$3:$E$99980,Produccion_PJ!$J692,Resultados_Dic3!$A$3:$A$99980,Produccion_PJ!$H692)</f>
        <v>0</v>
      </c>
      <c r="AO692" s="21">
        <f>+SUMIFS(Resultados_Dic3!AK$3:AK$99980,Resultados_Dic3!$F$3:$F$99980,Produccion_PJ!$K692,Resultados_Dic3!$D$3:$D$99980,Produccion_PJ!$K$632,Resultados_Dic3!$E$3:$E$99980,Produccion_PJ!$J692,Resultados_Dic3!$A$3:$A$99980,Produccion_PJ!$H692)</f>
        <v>0</v>
      </c>
      <c r="AP692" s="21">
        <f>+SUMIFS(Resultados_Dic3!AL$3:AL$99980,Resultados_Dic3!$F$3:$F$99980,Produccion_PJ!$K692,Resultados_Dic3!$D$3:$D$99980,Produccion_PJ!$K$632,Resultados_Dic3!$E$3:$E$99980,Produccion_PJ!$J692,Resultados_Dic3!$A$3:$A$99980,Produccion_PJ!$H692)</f>
        <v>0</v>
      </c>
      <c r="AQ692" s="21">
        <f>+SUMIFS(Resultados_Dic3!AM$3:AM$99980,Resultados_Dic3!$F$3:$F$99980,Produccion_PJ!$K692,Resultados_Dic3!$D$3:$D$99980,Produccion_PJ!$K$632,Resultados_Dic3!$E$3:$E$99980,Produccion_PJ!$J692,Resultados_Dic3!$A$3:$A$99980,Produccion_PJ!$H692)</f>
        <v>0</v>
      </c>
    </row>
    <row r="693" spans="1:47" x14ac:dyDescent="0.25">
      <c r="G693" s="15"/>
      <c r="H693" s="17" t="str">
        <f t="shared" si="1244"/>
        <v>DIC5</v>
      </c>
      <c r="I693" s="24"/>
      <c r="J693" s="24" t="s">
        <v>155</v>
      </c>
      <c r="K693" s="108" t="s">
        <v>467</v>
      </c>
      <c r="L693" s="21">
        <f>+SUMIFS(Resultados_Dic3!H$3:H$99980,Resultados_Dic3!$F$3:$F$99980,Produccion_PJ!$K693,Resultados_Dic3!$D$3:$D$99980,Produccion_PJ!$K$632,Resultados_Dic3!$E$3:$E$99980,Produccion_PJ!$J693,Resultados_Dic3!$A$3:$A$99980,Produccion_PJ!$H693)</f>
        <v>0</v>
      </c>
      <c r="M693" s="21">
        <f>+SUMIFS(Resultados_Dic3!I$3:I$99980,Resultados_Dic3!$F$3:$F$99980,Produccion_PJ!$K693,Resultados_Dic3!$D$3:$D$99980,Produccion_PJ!$K$632,Resultados_Dic3!$E$3:$E$99980,Produccion_PJ!$J693,Resultados_Dic3!$A$3:$A$99980,Produccion_PJ!$H693)</f>
        <v>0</v>
      </c>
      <c r="N693" s="21">
        <f>+SUMIFS(Resultados_Dic3!J$3:J$99980,Resultados_Dic3!$F$3:$F$99980,Produccion_PJ!$K693,Resultados_Dic3!$D$3:$D$99980,Produccion_PJ!$K$632,Resultados_Dic3!$E$3:$E$99980,Produccion_PJ!$J693,Resultados_Dic3!$A$3:$A$99980,Produccion_PJ!$H693)</f>
        <v>0</v>
      </c>
      <c r="O693" s="21">
        <f>+SUMIFS(Resultados_Dic3!K$3:K$99980,Resultados_Dic3!$F$3:$F$99980,Produccion_PJ!$K693,Resultados_Dic3!$D$3:$D$99980,Produccion_PJ!$K$632,Resultados_Dic3!$E$3:$E$99980,Produccion_PJ!$J693,Resultados_Dic3!$A$3:$A$99980,Produccion_PJ!$H693)</f>
        <v>0</v>
      </c>
      <c r="P693" s="21">
        <f>+SUMIFS(Resultados_Dic3!L$3:L$99980,Resultados_Dic3!$F$3:$F$99980,Produccion_PJ!$K693,Resultados_Dic3!$D$3:$D$99980,Produccion_PJ!$K$632,Resultados_Dic3!$E$3:$E$99980,Produccion_PJ!$J693,Resultados_Dic3!$A$3:$A$99980,Produccion_PJ!$H693)</f>
        <v>0</v>
      </c>
      <c r="Q693" s="21">
        <f>+SUMIFS(Resultados_Dic3!M$3:M$99980,Resultados_Dic3!$F$3:$F$99980,Produccion_PJ!$K693,Resultados_Dic3!$D$3:$D$99980,Produccion_PJ!$K$632,Resultados_Dic3!$E$3:$E$99980,Produccion_PJ!$J693,Resultados_Dic3!$A$3:$A$99980,Produccion_PJ!$H693)</f>
        <v>0</v>
      </c>
      <c r="R693" s="21">
        <f>+SUMIFS(Resultados_Dic3!N$3:N$99980,Resultados_Dic3!$F$3:$F$99980,Produccion_PJ!$K693,Resultados_Dic3!$D$3:$D$99980,Produccion_PJ!$K$632,Resultados_Dic3!$E$3:$E$99980,Produccion_PJ!$J693,Resultados_Dic3!$A$3:$A$99980,Produccion_PJ!$H693)</f>
        <v>0</v>
      </c>
      <c r="S693" s="21">
        <f>+SUMIFS(Resultados_Dic3!O$3:O$99980,Resultados_Dic3!$F$3:$F$99980,Produccion_PJ!$K693,Resultados_Dic3!$D$3:$D$99980,Produccion_PJ!$K$632,Resultados_Dic3!$E$3:$E$99980,Produccion_PJ!$J693,Resultados_Dic3!$A$3:$A$99980,Produccion_PJ!$H693)</f>
        <v>0</v>
      </c>
      <c r="T693" s="21">
        <f>+SUMIFS(Resultados_Dic3!P$3:P$99980,Resultados_Dic3!$F$3:$F$99980,Produccion_PJ!$K693,Resultados_Dic3!$D$3:$D$99980,Produccion_PJ!$K$632,Resultados_Dic3!$E$3:$E$99980,Produccion_PJ!$J693,Resultados_Dic3!$A$3:$A$99980,Produccion_PJ!$H693)</f>
        <v>0</v>
      </c>
      <c r="U693" s="21">
        <f>+SUMIFS(Resultados_Dic3!Q$3:Q$99980,Resultados_Dic3!$F$3:$F$99980,Produccion_PJ!$K693,Resultados_Dic3!$D$3:$D$99980,Produccion_PJ!$K$632,Resultados_Dic3!$E$3:$E$99980,Produccion_PJ!$J693,Resultados_Dic3!$A$3:$A$99980,Produccion_PJ!$H693)</f>
        <v>0</v>
      </c>
      <c r="V693" s="21">
        <f>+SUMIFS(Resultados_Dic3!R$3:R$99980,Resultados_Dic3!$F$3:$F$99980,Produccion_PJ!$K693,Resultados_Dic3!$D$3:$D$99980,Produccion_PJ!$K$632,Resultados_Dic3!$E$3:$E$99980,Produccion_PJ!$J693,Resultados_Dic3!$A$3:$A$99980,Produccion_PJ!$H693)</f>
        <v>0</v>
      </c>
      <c r="W693" s="21">
        <f>+SUMIFS(Resultados_Dic3!S$3:S$99980,Resultados_Dic3!$F$3:$F$99980,Produccion_PJ!$K693,Resultados_Dic3!$D$3:$D$99980,Produccion_PJ!$K$632,Resultados_Dic3!$E$3:$E$99980,Produccion_PJ!$J693,Resultados_Dic3!$A$3:$A$99980,Produccion_PJ!$H693)</f>
        <v>0</v>
      </c>
      <c r="X693" s="21">
        <f>+SUMIFS(Resultados_Dic3!T$3:T$99980,Resultados_Dic3!$F$3:$F$99980,Produccion_PJ!$K693,Resultados_Dic3!$D$3:$D$99980,Produccion_PJ!$K$632,Resultados_Dic3!$E$3:$E$99980,Produccion_PJ!$J693,Resultados_Dic3!$A$3:$A$99980,Produccion_PJ!$H693)</f>
        <v>0</v>
      </c>
      <c r="Y693" s="21">
        <f>+SUMIFS(Resultados_Dic3!U$3:U$99980,Resultados_Dic3!$F$3:$F$99980,Produccion_PJ!$K693,Resultados_Dic3!$D$3:$D$99980,Produccion_PJ!$K$632,Resultados_Dic3!$E$3:$E$99980,Produccion_PJ!$J693,Resultados_Dic3!$A$3:$A$99980,Produccion_PJ!$H693)</f>
        <v>0</v>
      </c>
      <c r="Z693" s="21">
        <f>+SUMIFS(Resultados_Dic3!V$3:V$99980,Resultados_Dic3!$F$3:$F$99980,Produccion_PJ!$K693,Resultados_Dic3!$D$3:$D$99980,Produccion_PJ!$K$632,Resultados_Dic3!$E$3:$E$99980,Produccion_PJ!$J693,Resultados_Dic3!$A$3:$A$99980,Produccion_PJ!$H693)</f>
        <v>0</v>
      </c>
      <c r="AA693" s="21">
        <f>+SUMIFS(Resultados_Dic3!W$3:W$99980,Resultados_Dic3!$F$3:$F$99980,Produccion_PJ!$K693,Resultados_Dic3!$D$3:$D$99980,Produccion_PJ!$K$632,Resultados_Dic3!$E$3:$E$99980,Produccion_PJ!$J693,Resultados_Dic3!$A$3:$A$99980,Produccion_PJ!$H693)</f>
        <v>0</v>
      </c>
      <c r="AB693" s="21">
        <f>+SUMIFS(Resultados_Dic3!X$3:X$99980,Resultados_Dic3!$F$3:$F$99980,Produccion_PJ!$K693,Resultados_Dic3!$D$3:$D$99980,Produccion_PJ!$K$632,Resultados_Dic3!$E$3:$E$99980,Produccion_PJ!$J693,Resultados_Dic3!$A$3:$A$99980,Produccion_PJ!$H693)</f>
        <v>0</v>
      </c>
      <c r="AC693" s="21">
        <f>+SUMIFS(Resultados_Dic3!Y$3:Y$99980,Resultados_Dic3!$F$3:$F$99980,Produccion_PJ!$K693,Resultados_Dic3!$D$3:$D$99980,Produccion_PJ!$K$632,Resultados_Dic3!$E$3:$E$99980,Produccion_PJ!$J693,Resultados_Dic3!$A$3:$A$99980,Produccion_PJ!$H693)</f>
        <v>0</v>
      </c>
      <c r="AD693" s="21">
        <f>+SUMIFS(Resultados_Dic3!Z$3:Z$99980,Resultados_Dic3!$F$3:$F$99980,Produccion_PJ!$K693,Resultados_Dic3!$D$3:$D$99980,Produccion_PJ!$K$632,Resultados_Dic3!$E$3:$E$99980,Produccion_PJ!$J693,Resultados_Dic3!$A$3:$A$99980,Produccion_PJ!$H693)</f>
        <v>0</v>
      </c>
      <c r="AE693" s="21">
        <f>+SUMIFS(Resultados_Dic3!AA$3:AA$99980,Resultados_Dic3!$F$3:$F$99980,Produccion_PJ!$K693,Resultados_Dic3!$D$3:$D$99980,Produccion_PJ!$K$632,Resultados_Dic3!$E$3:$E$99980,Produccion_PJ!$J693,Resultados_Dic3!$A$3:$A$99980,Produccion_PJ!$H693)</f>
        <v>0</v>
      </c>
      <c r="AF693" s="21">
        <f>+SUMIFS(Resultados_Dic3!AB$3:AB$99980,Resultados_Dic3!$F$3:$F$99980,Produccion_PJ!$K693,Resultados_Dic3!$D$3:$D$99980,Produccion_PJ!$K$632,Resultados_Dic3!$E$3:$E$99980,Produccion_PJ!$J693,Resultados_Dic3!$A$3:$A$99980,Produccion_PJ!$H693)</f>
        <v>0</v>
      </c>
      <c r="AG693" s="21">
        <f>+SUMIFS(Resultados_Dic3!AC$3:AC$99980,Resultados_Dic3!$F$3:$F$99980,Produccion_PJ!$K693,Resultados_Dic3!$D$3:$D$99980,Produccion_PJ!$K$632,Resultados_Dic3!$E$3:$E$99980,Produccion_PJ!$J693,Resultados_Dic3!$A$3:$A$99980,Produccion_PJ!$H693)</f>
        <v>0</v>
      </c>
      <c r="AH693" s="21">
        <f>+SUMIFS(Resultados_Dic3!AD$3:AD$99980,Resultados_Dic3!$F$3:$F$99980,Produccion_PJ!$K693,Resultados_Dic3!$D$3:$D$99980,Produccion_PJ!$K$632,Resultados_Dic3!$E$3:$E$99980,Produccion_PJ!$J693,Resultados_Dic3!$A$3:$A$99980,Produccion_PJ!$H693)</f>
        <v>0</v>
      </c>
      <c r="AI693" s="21">
        <f>+SUMIFS(Resultados_Dic3!AE$3:AE$99980,Resultados_Dic3!$F$3:$F$99980,Produccion_PJ!$K693,Resultados_Dic3!$D$3:$D$99980,Produccion_PJ!$K$632,Resultados_Dic3!$E$3:$E$99980,Produccion_PJ!$J693,Resultados_Dic3!$A$3:$A$99980,Produccion_PJ!$H693)</f>
        <v>0</v>
      </c>
      <c r="AJ693" s="21">
        <f>+SUMIFS(Resultados_Dic3!AF$3:AF$99980,Resultados_Dic3!$F$3:$F$99980,Produccion_PJ!$K693,Resultados_Dic3!$D$3:$D$99980,Produccion_PJ!$K$632,Resultados_Dic3!$E$3:$E$99980,Produccion_PJ!$J693,Resultados_Dic3!$A$3:$A$99980,Produccion_PJ!$H693)</f>
        <v>0</v>
      </c>
      <c r="AK693" s="21">
        <f>+SUMIFS(Resultados_Dic3!AG$3:AG$99980,Resultados_Dic3!$F$3:$F$99980,Produccion_PJ!$K693,Resultados_Dic3!$D$3:$D$99980,Produccion_PJ!$K$632,Resultados_Dic3!$E$3:$E$99980,Produccion_PJ!$J693,Resultados_Dic3!$A$3:$A$99980,Produccion_PJ!$H693)</f>
        <v>0</v>
      </c>
      <c r="AL693" s="21">
        <f>+SUMIFS(Resultados_Dic3!AH$3:AH$99980,Resultados_Dic3!$F$3:$F$99980,Produccion_PJ!$K693,Resultados_Dic3!$D$3:$D$99980,Produccion_PJ!$K$632,Resultados_Dic3!$E$3:$E$99980,Produccion_PJ!$J693,Resultados_Dic3!$A$3:$A$99980,Produccion_PJ!$H693)</f>
        <v>0</v>
      </c>
      <c r="AM693" s="21">
        <f>+SUMIFS(Resultados_Dic3!AI$3:AI$99980,Resultados_Dic3!$F$3:$F$99980,Produccion_PJ!$K693,Resultados_Dic3!$D$3:$D$99980,Produccion_PJ!$K$632,Resultados_Dic3!$E$3:$E$99980,Produccion_PJ!$J693,Resultados_Dic3!$A$3:$A$99980,Produccion_PJ!$H693)</f>
        <v>0</v>
      </c>
      <c r="AN693" s="21">
        <f>+SUMIFS(Resultados_Dic3!AJ$3:AJ$99980,Resultados_Dic3!$F$3:$F$99980,Produccion_PJ!$K693,Resultados_Dic3!$D$3:$D$99980,Produccion_PJ!$K$632,Resultados_Dic3!$E$3:$E$99980,Produccion_PJ!$J693,Resultados_Dic3!$A$3:$A$99980,Produccion_PJ!$H693)</f>
        <v>0</v>
      </c>
      <c r="AO693" s="21">
        <f>+SUMIFS(Resultados_Dic3!AK$3:AK$99980,Resultados_Dic3!$F$3:$F$99980,Produccion_PJ!$K693,Resultados_Dic3!$D$3:$D$99980,Produccion_PJ!$K$632,Resultados_Dic3!$E$3:$E$99980,Produccion_PJ!$J693,Resultados_Dic3!$A$3:$A$99980,Produccion_PJ!$H693)</f>
        <v>0</v>
      </c>
      <c r="AP693" s="21">
        <f>+SUMIFS(Resultados_Dic3!AL$3:AL$99980,Resultados_Dic3!$F$3:$F$99980,Produccion_PJ!$K693,Resultados_Dic3!$D$3:$D$99980,Produccion_PJ!$K$632,Resultados_Dic3!$E$3:$E$99980,Produccion_PJ!$J693,Resultados_Dic3!$A$3:$A$99980,Produccion_PJ!$H693)</f>
        <v>0</v>
      </c>
      <c r="AQ693" s="21">
        <f>+SUMIFS(Resultados_Dic3!AM$3:AM$99980,Resultados_Dic3!$F$3:$F$99980,Produccion_PJ!$K693,Resultados_Dic3!$D$3:$D$99980,Produccion_PJ!$K$632,Resultados_Dic3!$E$3:$E$99980,Produccion_PJ!$J693,Resultados_Dic3!$A$3:$A$99980,Produccion_PJ!$H693)</f>
        <v>0</v>
      </c>
    </row>
    <row r="694" spans="1:47" s="68" customFormat="1" x14ac:dyDescent="0.25">
      <c r="A694" s="70"/>
      <c r="F694" s="95"/>
      <c r="H694" s="71"/>
      <c r="I694" s="71"/>
      <c r="L694" s="69">
        <f>+SUM(L687:L693)</f>
        <v>665.30343301056757</v>
      </c>
      <c r="M694" s="69">
        <f t="shared" ref="M694" si="1245">+SUM(M687:M693)</f>
        <v>632.22920127690384</v>
      </c>
      <c r="N694" s="69">
        <f t="shared" ref="N694:AQ694" si="1246">+SUM(N687:N693)</f>
        <v>599.67469717498147</v>
      </c>
      <c r="O694" s="69">
        <f t="shared" si="1246"/>
        <v>567.12019307305991</v>
      </c>
      <c r="P694" s="69">
        <f t="shared" si="1246"/>
        <v>534.56568897113755</v>
      </c>
      <c r="Q694" s="69">
        <f t="shared" si="1246"/>
        <v>498.56786113815878</v>
      </c>
      <c r="R694" s="69">
        <f t="shared" si="1246"/>
        <v>462.57003330517983</v>
      </c>
      <c r="S694" s="69">
        <f t="shared" si="1246"/>
        <v>426.37147978085386</v>
      </c>
      <c r="T694" s="69">
        <f t="shared" si="1246"/>
        <v>394.57432600386363</v>
      </c>
      <c r="U694" s="69">
        <f t="shared" si="1246"/>
        <v>359.75145444728554</v>
      </c>
      <c r="V694" s="69">
        <f t="shared" si="1246"/>
        <v>356.24766244089375</v>
      </c>
      <c r="W694" s="69">
        <f t="shared" si="1246"/>
        <v>352.7438704345019</v>
      </c>
      <c r="X694" s="69">
        <f t="shared" si="1246"/>
        <v>350.93054826899993</v>
      </c>
      <c r="Y694" s="69">
        <f t="shared" si="1246"/>
        <v>349.1172261034979</v>
      </c>
      <c r="Z694" s="69">
        <f t="shared" si="1246"/>
        <v>0</v>
      </c>
      <c r="AA694" s="69">
        <f t="shared" si="1246"/>
        <v>0</v>
      </c>
      <c r="AB694" s="69">
        <f t="shared" si="1246"/>
        <v>0</v>
      </c>
      <c r="AC694" s="69">
        <f t="shared" si="1246"/>
        <v>0</v>
      </c>
      <c r="AD694" s="69">
        <f t="shared" si="1246"/>
        <v>0</v>
      </c>
      <c r="AE694" s="69">
        <f t="shared" si="1246"/>
        <v>0</v>
      </c>
      <c r="AF694" s="69">
        <f t="shared" si="1246"/>
        <v>0</v>
      </c>
      <c r="AG694" s="69">
        <f t="shared" si="1246"/>
        <v>0</v>
      </c>
      <c r="AH694" s="69">
        <f t="shared" si="1246"/>
        <v>0</v>
      </c>
      <c r="AI694" s="69">
        <f t="shared" si="1246"/>
        <v>0</v>
      </c>
      <c r="AJ694" s="69">
        <f t="shared" si="1246"/>
        <v>0</v>
      </c>
      <c r="AK694" s="69">
        <f t="shared" si="1246"/>
        <v>0</v>
      </c>
      <c r="AL694" s="69">
        <f t="shared" si="1246"/>
        <v>0</v>
      </c>
      <c r="AM694" s="69">
        <f t="shared" si="1246"/>
        <v>0</v>
      </c>
      <c r="AN694" s="69">
        <f t="shared" si="1246"/>
        <v>0</v>
      </c>
      <c r="AO694" s="69">
        <f t="shared" si="1246"/>
        <v>0</v>
      </c>
      <c r="AP694" s="69">
        <f t="shared" si="1246"/>
        <v>0</v>
      </c>
      <c r="AQ694" s="69">
        <f t="shared" si="1246"/>
        <v>0</v>
      </c>
    </row>
    <row r="696" spans="1:47" ht="18.75" x14ac:dyDescent="0.3">
      <c r="K696" s="34" t="s">
        <v>495</v>
      </c>
    </row>
    <row r="697" spans="1:47" x14ac:dyDescent="0.25">
      <c r="J697" s="106" t="s">
        <v>488</v>
      </c>
      <c r="K697" s="108" t="s">
        <v>389</v>
      </c>
    </row>
    <row r="698" spans="1:47" x14ac:dyDescent="0.25">
      <c r="H698" s="12"/>
      <c r="I698" s="12"/>
      <c r="J698" s="15"/>
      <c r="K698" s="23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</row>
    <row r="699" spans="1:47" x14ac:dyDescent="0.25">
      <c r="L699" s="47">
        <v>2019</v>
      </c>
      <c r="M699" s="47">
        <v>2020</v>
      </c>
      <c r="N699" s="47">
        <v>2021</v>
      </c>
      <c r="O699" s="47">
        <v>2022</v>
      </c>
      <c r="P699" s="47">
        <v>2023</v>
      </c>
      <c r="Q699" s="47">
        <v>2024</v>
      </c>
      <c r="R699" s="47">
        <v>2025</v>
      </c>
      <c r="S699" s="47">
        <v>2026</v>
      </c>
      <c r="T699" s="47">
        <v>2027</v>
      </c>
      <c r="U699" s="47">
        <v>2028</v>
      </c>
      <c r="V699" s="47">
        <v>2029</v>
      </c>
      <c r="W699" s="47">
        <v>2030</v>
      </c>
      <c r="X699" s="47">
        <v>2031</v>
      </c>
      <c r="Y699" s="47">
        <v>2032</v>
      </c>
      <c r="Z699" s="47">
        <v>2033</v>
      </c>
      <c r="AA699" s="47">
        <v>2034</v>
      </c>
      <c r="AB699" s="47">
        <v>2035</v>
      </c>
      <c r="AC699" s="47">
        <v>2036</v>
      </c>
      <c r="AD699" s="47">
        <v>2037</v>
      </c>
      <c r="AE699" s="47">
        <v>2038</v>
      </c>
      <c r="AF699" s="47">
        <v>2039</v>
      </c>
      <c r="AG699" s="47">
        <v>2040</v>
      </c>
      <c r="AH699" s="47">
        <v>2041</v>
      </c>
      <c r="AI699" s="47">
        <v>2042</v>
      </c>
      <c r="AJ699" s="47">
        <v>2043</v>
      </c>
      <c r="AK699" s="47">
        <v>2044</v>
      </c>
      <c r="AL699" s="47">
        <v>2045</v>
      </c>
      <c r="AM699" s="47">
        <v>2046</v>
      </c>
      <c r="AN699" s="47">
        <v>2047</v>
      </c>
      <c r="AO699" s="47">
        <v>2048</v>
      </c>
      <c r="AP699" s="47">
        <v>2049</v>
      </c>
      <c r="AQ699" s="47">
        <v>2050</v>
      </c>
    </row>
    <row r="700" spans="1:47" x14ac:dyDescent="0.25">
      <c r="D700" s="35"/>
      <c r="E700" s="35"/>
      <c r="G700" s="15"/>
      <c r="H700" s="17" t="str">
        <f>+$H$1</f>
        <v>DIC5</v>
      </c>
      <c r="I700" s="24"/>
      <c r="J700" s="24" t="s">
        <v>148</v>
      </c>
      <c r="K700" s="108" t="s">
        <v>468</v>
      </c>
      <c r="L700" s="21">
        <f>+SUMIFS(Resultados_Dic3!H$3:H$99980,Resultados_Dic3!$F$3:$F$99980,Produccion_PJ!$K700,Resultados_Dic3!$D$3:$D$99980,Produccion_PJ!$K$632,Resultados_Dic3!$E$3:$E$99980,Produccion_PJ!$J700,Resultados_Dic3!$A$3:$A$99980,Produccion_PJ!$H700)</f>
        <v>0</v>
      </c>
      <c r="M700" s="21">
        <f>+SUMIFS(Resultados_Dic3!I$3:I$99980,Resultados_Dic3!$F$3:$F$99980,Produccion_PJ!$K700,Resultados_Dic3!$D$3:$D$99980,Produccion_PJ!$K$632,Resultados_Dic3!$E$3:$E$99980,Produccion_PJ!$J700,Resultados_Dic3!$A$3:$A$99980,Produccion_PJ!$H700)</f>
        <v>0</v>
      </c>
      <c r="N700" s="21">
        <f>+SUMIFS(Resultados_Dic3!J$3:J$99980,Resultados_Dic3!$F$3:$F$99980,Produccion_PJ!$K700,Resultados_Dic3!$D$3:$D$99980,Produccion_PJ!$K$632,Resultados_Dic3!$E$3:$E$99980,Produccion_PJ!$J700,Resultados_Dic3!$A$3:$A$99980,Produccion_PJ!$H700)</f>
        <v>0</v>
      </c>
      <c r="O700" s="21">
        <f>+SUMIFS(Resultados_Dic3!K$3:K$99980,Resultados_Dic3!$F$3:$F$99980,Produccion_PJ!$K700,Resultados_Dic3!$D$3:$D$99980,Produccion_PJ!$K$632,Resultados_Dic3!$E$3:$E$99980,Produccion_PJ!$J700,Resultados_Dic3!$A$3:$A$99980,Produccion_PJ!$H700)</f>
        <v>0</v>
      </c>
      <c r="P700" s="21">
        <f>+SUMIFS(Resultados_Dic3!L$3:L$99980,Resultados_Dic3!$F$3:$F$99980,Produccion_PJ!$K700,Resultados_Dic3!$D$3:$D$99980,Produccion_PJ!$K$632,Resultados_Dic3!$E$3:$E$99980,Produccion_PJ!$J700,Resultados_Dic3!$A$3:$A$99980,Produccion_PJ!$H700)</f>
        <v>0</v>
      </c>
      <c r="Q700" s="21">
        <f>+SUMIFS(Resultados_Dic3!M$3:M$99980,Resultados_Dic3!$F$3:$F$99980,Produccion_PJ!$K700,Resultados_Dic3!$D$3:$D$99980,Produccion_PJ!$K$632,Resultados_Dic3!$E$3:$E$99980,Produccion_PJ!$J700,Resultados_Dic3!$A$3:$A$99980,Produccion_PJ!$H700)</f>
        <v>0</v>
      </c>
      <c r="R700" s="21">
        <f>+SUMIFS(Resultados_Dic3!N$3:N$99980,Resultados_Dic3!$F$3:$F$99980,Produccion_PJ!$K700,Resultados_Dic3!$D$3:$D$99980,Produccion_PJ!$K$632,Resultados_Dic3!$E$3:$E$99980,Produccion_PJ!$J700,Resultados_Dic3!$A$3:$A$99980,Produccion_PJ!$H700)</f>
        <v>0</v>
      </c>
      <c r="S700" s="21">
        <f>+SUMIFS(Resultados_Dic3!O$3:O$99980,Resultados_Dic3!$F$3:$F$99980,Produccion_PJ!$K700,Resultados_Dic3!$D$3:$D$99980,Produccion_PJ!$K$632,Resultados_Dic3!$E$3:$E$99980,Produccion_PJ!$J700,Resultados_Dic3!$A$3:$A$99980,Produccion_PJ!$H700)</f>
        <v>0</v>
      </c>
      <c r="T700" s="21">
        <f>+SUMIFS(Resultados_Dic3!P$3:P$99980,Resultados_Dic3!$F$3:$F$99980,Produccion_PJ!$K700,Resultados_Dic3!$D$3:$D$99980,Produccion_PJ!$K$632,Resultados_Dic3!$E$3:$E$99980,Produccion_PJ!$J700,Resultados_Dic3!$A$3:$A$99980,Produccion_PJ!$H700)</f>
        <v>0</v>
      </c>
      <c r="U700" s="21">
        <f>+SUMIFS(Resultados_Dic3!Q$3:Q$99980,Resultados_Dic3!$F$3:$F$99980,Produccion_PJ!$K700,Resultados_Dic3!$D$3:$D$99980,Produccion_PJ!$K$632,Resultados_Dic3!$E$3:$E$99980,Produccion_PJ!$J700,Resultados_Dic3!$A$3:$A$99980,Produccion_PJ!$H700)</f>
        <v>0</v>
      </c>
      <c r="V700" s="21">
        <f>+SUMIFS(Resultados_Dic3!R$3:R$99980,Resultados_Dic3!$F$3:$F$99980,Produccion_PJ!$K700,Resultados_Dic3!$D$3:$D$99980,Produccion_PJ!$K$632,Resultados_Dic3!$E$3:$E$99980,Produccion_PJ!$J700,Resultados_Dic3!$A$3:$A$99980,Produccion_PJ!$H700)</f>
        <v>0</v>
      </c>
      <c r="W700" s="21">
        <f>+SUMIFS(Resultados_Dic3!S$3:S$99980,Resultados_Dic3!$F$3:$F$99980,Produccion_PJ!$K700,Resultados_Dic3!$D$3:$D$99980,Produccion_PJ!$K$632,Resultados_Dic3!$E$3:$E$99980,Produccion_PJ!$J700,Resultados_Dic3!$A$3:$A$99980,Produccion_PJ!$H700)</f>
        <v>0</v>
      </c>
      <c r="X700" s="21">
        <f>+SUMIFS(Resultados_Dic3!T$3:T$99980,Resultados_Dic3!$F$3:$F$99980,Produccion_PJ!$K700,Resultados_Dic3!$D$3:$D$99980,Produccion_PJ!$K$632,Resultados_Dic3!$E$3:$E$99980,Produccion_PJ!$J700,Resultados_Dic3!$A$3:$A$99980,Produccion_PJ!$H700)</f>
        <v>0</v>
      </c>
      <c r="Y700" s="21">
        <f>+SUMIFS(Resultados_Dic3!U$3:U$99980,Resultados_Dic3!$F$3:$F$99980,Produccion_PJ!$K700,Resultados_Dic3!$D$3:$D$99980,Produccion_PJ!$K$632,Resultados_Dic3!$E$3:$E$99980,Produccion_PJ!$J700,Resultados_Dic3!$A$3:$A$99980,Produccion_PJ!$H700)</f>
        <v>0</v>
      </c>
      <c r="Z700" s="21">
        <f>+SUMIFS(Resultados_Dic3!V$3:V$99980,Resultados_Dic3!$F$3:$F$99980,Produccion_PJ!$K700,Resultados_Dic3!$D$3:$D$99980,Produccion_PJ!$K$632,Resultados_Dic3!$E$3:$E$99980,Produccion_PJ!$J700,Resultados_Dic3!$A$3:$A$99980,Produccion_PJ!$H700)</f>
        <v>0</v>
      </c>
      <c r="AA700" s="21">
        <f>+SUMIFS(Resultados_Dic3!W$3:W$99980,Resultados_Dic3!$F$3:$F$99980,Produccion_PJ!$K700,Resultados_Dic3!$D$3:$D$99980,Produccion_PJ!$K$632,Resultados_Dic3!$E$3:$E$99980,Produccion_PJ!$J700,Resultados_Dic3!$A$3:$A$99980,Produccion_PJ!$H700)</f>
        <v>0</v>
      </c>
      <c r="AB700" s="21">
        <f>+SUMIFS(Resultados_Dic3!X$3:X$99980,Resultados_Dic3!$F$3:$F$99980,Produccion_PJ!$K700,Resultados_Dic3!$D$3:$D$99980,Produccion_PJ!$K$632,Resultados_Dic3!$E$3:$E$99980,Produccion_PJ!$J700,Resultados_Dic3!$A$3:$A$99980,Produccion_PJ!$H700)</f>
        <v>0</v>
      </c>
      <c r="AC700" s="21">
        <f>+SUMIFS(Resultados_Dic3!Y$3:Y$99980,Resultados_Dic3!$F$3:$F$99980,Produccion_PJ!$K700,Resultados_Dic3!$D$3:$D$99980,Produccion_PJ!$K$632,Resultados_Dic3!$E$3:$E$99980,Produccion_PJ!$J700,Resultados_Dic3!$A$3:$A$99980,Produccion_PJ!$H700)</f>
        <v>0</v>
      </c>
      <c r="AD700" s="21">
        <f>+SUMIFS(Resultados_Dic3!Z$3:Z$99980,Resultados_Dic3!$F$3:$F$99980,Produccion_PJ!$K700,Resultados_Dic3!$D$3:$D$99980,Produccion_PJ!$K$632,Resultados_Dic3!$E$3:$E$99980,Produccion_PJ!$J700,Resultados_Dic3!$A$3:$A$99980,Produccion_PJ!$H700)</f>
        <v>0</v>
      </c>
      <c r="AE700" s="21">
        <f>+SUMIFS(Resultados_Dic3!AA$3:AA$99980,Resultados_Dic3!$F$3:$F$99980,Produccion_PJ!$K700,Resultados_Dic3!$D$3:$D$99980,Produccion_PJ!$K$632,Resultados_Dic3!$E$3:$E$99980,Produccion_PJ!$J700,Resultados_Dic3!$A$3:$A$99980,Produccion_PJ!$H700)</f>
        <v>0</v>
      </c>
      <c r="AF700" s="21">
        <f>+SUMIFS(Resultados_Dic3!AB$3:AB$99980,Resultados_Dic3!$F$3:$F$99980,Produccion_PJ!$K700,Resultados_Dic3!$D$3:$D$99980,Produccion_PJ!$K$632,Resultados_Dic3!$E$3:$E$99980,Produccion_PJ!$J700,Resultados_Dic3!$A$3:$A$99980,Produccion_PJ!$H700)</f>
        <v>0</v>
      </c>
      <c r="AG700" s="21">
        <f>+SUMIFS(Resultados_Dic3!AC$3:AC$99980,Resultados_Dic3!$F$3:$F$99980,Produccion_PJ!$K700,Resultados_Dic3!$D$3:$D$99980,Produccion_PJ!$K$632,Resultados_Dic3!$E$3:$E$99980,Produccion_PJ!$J700,Resultados_Dic3!$A$3:$A$99980,Produccion_PJ!$H700)</f>
        <v>0</v>
      </c>
      <c r="AH700" s="21">
        <f>+SUMIFS(Resultados_Dic3!AD$3:AD$99980,Resultados_Dic3!$F$3:$F$99980,Produccion_PJ!$K700,Resultados_Dic3!$D$3:$D$99980,Produccion_PJ!$K$632,Resultados_Dic3!$E$3:$E$99980,Produccion_PJ!$J700,Resultados_Dic3!$A$3:$A$99980,Produccion_PJ!$H700)</f>
        <v>0</v>
      </c>
      <c r="AI700" s="21">
        <f>+SUMIFS(Resultados_Dic3!AE$3:AE$99980,Resultados_Dic3!$F$3:$F$99980,Produccion_PJ!$K700,Resultados_Dic3!$D$3:$D$99980,Produccion_PJ!$K$632,Resultados_Dic3!$E$3:$E$99980,Produccion_PJ!$J700,Resultados_Dic3!$A$3:$A$99980,Produccion_PJ!$H700)</f>
        <v>0</v>
      </c>
      <c r="AJ700" s="21">
        <f>+SUMIFS(Resultados_Dic3!AF$3:AF$99980,Resultados_Dic3!$F$3:$F$99980,Produccion_PJ!$K700,Resultados_Dic3!$D$3:$D$99980,Produccion_PJ!$K$632,Resultados_Dic3!$E$3:$E$99980,Produccion_PJ!$J700,Resultados_Dic3!$A$3:$A$99980,Produccion_PJ!$H700)</f>
        <v>0</v>
      </c>
      <c r="AK700" s="21">
        <f>+SUMIFS(Resultados_Dic3!AG$3:AG$99980,Resultados_Dic3!$F$3:$F$99980,Produccion_PJ!$K700,Resultados_Dic3!$D$3:$D$99980,Produccion_PJ!$K$632,Resultados_Dic3!$E$3:$E$99980,Produccion_PJ!$J700,Resultados_Dic3!$A$3:$A$99980,Produccion_PJ!$H700)</f>
        <v>0</v>
      </c>
      <c r="AL700" s="21">
        <f>+SUMIFS(Resultados_Dic3!AH$3:AH$99980,Resultados_Dic3!$F$3:$F$99980,Produccion_PJ!$K700,Resultados_Dic3!$D$3:$D$99980,Produccion_PJ!$K$632,Resultados_Dic3!$E$3:$E$99980,Produccion_PJ!$J700,Resultados_Dic3!$A$3:$A$99980,Produccion_PJ!$H700)</f>
        <v>0</v>
      </c>
      <c r="AM700" s="21">
        <f>+SUMIFS(Resultados_Dic3!AI$3:AI$99980,Resultados_Dic3!$F$3:$F$99980,Produccion_PJ!$K700,Resultados_Dic3!$D$3:$D$99980,Produccion_PJ!$K$632,Resultados_Dic3!$E$3:$E$99980,Produccion_PJ!$J700,Resultados_Dic3!$A$3:$A$99980,Produccion_PJ!$H700)</f>
        <v>0</v>
      </c>
      <c r="AN700" s="21">
        <f>+SUMIFS(Resultados_Dic3!AJ$3:AJ$99980,Resultados_Dic3!$F$3:$F$99980,Produccion_PJ!$K700,Resultados_Dic3!$D$3:$D$99980,Produccion_PJ!$K$632,Resultados_Dic3!$E$3:$E$99980,Produccion_PJ!$J700,Resultados_Dic3!$A$3:$A$99980,Produccion_PJ!$H700)</f>
        <v>0</v>
      </c>
      <c r="AO700" s="21">
        <f>+SUMIFS(Resultados_Dic3!AK$3:AK$99980,Resultados_Dic3!$F$3:$F$99980,Produccion_PJ!$K700,Resultados_Dic3!$D$3:$D$99980,Produccion_PJ!$K$632,Resultados_Dic3!$E$3:$E$99980,Produccion_PJ!$J700,Resultados_Dic3!$A$3:$A$99980,Produccion_PJ!$H700)</f>
        <v>0</v>
      </c>
      <c r="AP700" s="21">
        <f>+SUMIFS(Resultados_Dic3!AL$3:AL$99980,Resultados_Dic3!$F$3:$F$99980,Produccion_PJ!$K700,Resultados_Dic3!$D$3:$D$99980,Produccion_PJ!$K$632,Resultados_Dic3!$E$3:$E$99980,Produccion_PJ!$J700,Resultados_Dic3!$A$3:$A$99980,Produccion_PJ!$H700)</f>
        <v>0</v>
      </c>
      <c r="AQ700" s="21">
        <f>+SUMIFS(Resultados_Dic3!AM$3:AM$99980,Resultados_Dic3!$F$3:$F$99980,Produccion_PJ!$K700,Resultados_Dic3!$D$3:$D$99980,Produccion_PJ!$K$632,Resultados_Dic3!$E$3:$E$99980,Produccion_PJ!$J700,Resultados_Dic3!$A$3:$A$99980,Produccion_PJ!$H700)</f>
        <v>0</v>
      </c>
    </row>
    <row r="701" spans="1:47" x14ac:dyDescent="0.25">
      <c r="D701" s="35"/>
      <c r="E701" s="35"/>
      <c r="G701" s="15"/>
      <c r="H701" s="17" t="str">
        <f t="shared" ref="H701:H706" si="1247">+$H$1</f>
        <v>DIC5</v>
      </c>
      <c r="I701" s="24" t="s">
        <v>151</v>
      </c>
      <c r="J701" s="24" t="s">
        <v>149</v>
      </c>
      <c r="K701" s="108" t="s">
        <v>469</v>
      </c>
      <c r="L701" s="21">
        <f>+SUMIFS(Resultados_Dic3!H$3:H$99980,Resultados_Dic3!$F$3:$F$99980,Produccion_PJ!$K701,Resultados_Dic3!$D$3:$D$99980,Produccion_PJ!$K$697,Resultados_Dic3!$E$3:$E$99980,Produccion_PJ!$J701,Resultados_Dic3!$A$3:$A$99980,Produccion_PJ!$H701)+SUMIFS(Resultados_Dic3!H$3:H$99980,Resultados_Dic3!$F$3:$F$99980,Produccion_PJ!$K701,Resultados_Dic3!$D$3:$D$99980,Produccion_PJ!$K$697,Resultados_Dic3!$E$3:$E$99980,$I701,Resultados_Dic3!$A$3:$A$99980,Produccion_PJ!$H701)</f>
        <v>0</v>
      </c>
      <c r="M701" s="21">
        <f>+SUMIFS(Resultados_Dic3!I$3:I$99980,Resultados_Dic3!$F$3:$F$99980,Produccion_PJ!$K701,Resultados_Dic3!$D$3:$D$99980,Produccion_PJ!$K$671,Resultados_Dic3!$E$3:$E$99980,Produccion_PJ!$J701,Resultados_Dic3!$A$3:$A$99980,Produccion_PJ!$H701)+SUMIFS(Resultados_Dic3!I$3:I$99980,Resultados_Dic3!$F$3:$F$99980,Produccion_PJ!$K701,Resultados_Dic3!$D$3:$D$99980,Produccion_PJ!$K$671,Resultados_Dic3!$E$3:$E$99980,$I701,Resultados_Dic3!$A$3:$A$99980,Produccion_PJ!$H701)</f>
        <v>0</v>
      </c>
      <c r="N701" s="21">
        <f>+SUMIFS(Resultados_Dic3!J$3:J$99980,Resultados_Dic3!$F$3:$F$99980,Produccion_PJ!$K701,Resultados_Dic3!$D$3:$D$99980,Produccion_PJ!$K$671,Resultados_Dic3!$E$3:$E$99980,Produccion_PJ!$J701,Resultados_Dic3!$A$3:$A$99980,Produccion_PJ!$H701)+SUMIFS(Resultados_Dic3!J$3:J$99980,Resultados_Dic3!$F$3:$F$99980,Produccion_PJ!$K701,Resultados_Dic3!$D$3:$D$99980,Produccion_PJ!$K$671,Resultados_Dic3!$E$3:$E$99980,$I701,Resultados_Dic3!$A$3:$A$99980,Produccion_PJ!$H701)</f>
        <v>0</v>
      </c>
      <c r="O701" s="21">
        <f>+SUMIFS(Resultados_Dic3!K$3:K$99980,Resultados_Dic3!$F$3:$F$99980,Produccion_PJ!$K701,Resultados_Dic3!$D$3:$D$99980,Produccion_PJ!$K$671,Resultados_Dic3!$E$3:$E$99980,Produccion_PJ!$J701,Resultados_Dic3!$A$3:$A$99980,Produccion_PJ!$H701)+SUMIFS(Resultados_Dic3!K$3:K$99980,Resultados_Dic3!$F$3:$F$99980,Produccion_PJ!$K701,Resultados_Dic3!$D$3:$D$99980,Produccion_PJ!$K$671,Resultados_Dic3!$E$3:$E$99980,$I701,Resultados_Dic3!$A$3:$A$99980,Produccion_PJ!$H701)</f>
        <v>0</v>
      </c>
      <c r="P701" s="21">
        <f>+SUMIFS(Resultados_Dic3!L$3:L$99980,Resultados_Dic3!$F$3:$F$99980,Produccion_PJ!$K701,Resultados_Dic3!$D$3:$D$99980,Produccion_PJ!$K$671,Resultados_Dic3!$E$3:$E$99980,Produccion_PJ!$J701,Resultados_Dic3!$A$3:$A$99980,Produccion_PJ!$H701)+SUMIFS(Resultados_Dic3!L$3:L$99980,Resultados_Dic3!$F$3:$F$99980,Produccion_PJ!$K701,Resultados_Dic3!$D$3:$D$99980,Produccion_PJ!$K$671,Resultados_Dic3!$E$3:$E$99980,$I701,Resultados_Dic3!$A$3:$A$99980,Produccion_PJ!$H701)</f>
        <v>0</v>
      </c>
      <c r="Q701" s="21">
        <f>+SUMIFS(Resultados_Dic3!M$3:M$99980,Resultados_Dic3!$F$3:$F$99980,Produccion_PJ!$K701,Resultados_Dic3!$D$3:$D$99980,Produccion_PJ!$K$671,Resultados_Dic3!$E$3:$E$99980,Produccion_PJ!$J701,Resultados_Dic3!$A$3:$A$99980,Produccion_PJ!$H701)+SUMIFS(Resultados_Dic3!M$3:M$99980,Resultados_Dic3!$F$3:$F$99980,Produccion_PJ!$K701,Resultados_Dic3!$D$3:$D$99980,Produccion_PJ!$K$671,Resultados_Dic3!$E$3:$E$99980,$I701,Resultados_Dic3!$A$3:$A$99980,Produccion_PJ!$H701)</f>
        <v>0</v>
      </c>
      <c r="R701" s="21">
        <f>+SUMIFS(Resultados_Dic3!N$3:N$99980,Resultados_Dic3!$F$3:$F$99980,Produccion_PJ!$K701,Resultados_Dic3!$D$3:$D$99980,Produccion_PJ!$K$671,Resultados_Dic3!$E$3:$E$99980,Produccion_PJ!$J701,Resultados_Dic3!$A$3:$A$99980,Produccion_PJ!$H701)+SUMIFS(Resultados_Dic3!N$3:N$99980,Resultados_Dic3!$F$3:$F$99980,Produccion_PJ!$K701,Resultados_Dic3!$D$3:$D$99980,Produccion_PJ!$K$671,Resultados_Dic3!$E$3:$E$99980,$I701,Resultados_Dic3!$A$3:$A$99980,Produccion_PJ!$H701)</f>
        <v>0</v>
      </c>
      <c r="S701" s="21">
        <f>+SUMIFS(Resultados_Dic3!O$3:O$99980,Resultados_Dic3!$F$3:$F$99980,Produccion_PJ!$K701,Resultados_Dic3!$D$3:$D$99980,Produccion_PJ!$K$671,Resultados_Dic3!$E$3:$E$99980,Produccion_PJ!$J701,Resultados_Dic3!$A$3:$A$99980,Produccion_PJ!$H701)+SUMIFS(Resultados_Dic3!O$3:O$99980,Resultados_Dic3!$F$3:$F$99980,Produccion_PJ!$K701,Resultados_Dic3!$D$3:$D$99980,Produccion_PJ!$K$671,Resultados_Dic3!$E$3:$E$99980,$I701,Resultados_Dic3!$A$3:$A$99980,Produccion_PJ!$H701)</f>
        <v>0</v>
      </c>
      <c r="T701" s="21">
        <f>+SUMIFS(Resultados_Dic3!P$3:P$99980,Resultados_Dic3!$F$3:$F$99980,Produccion_PJ!$K701,Resultados_Dic3!$D$3:$D$99980,Produccion_PJ!$K$671,Resultados_Dic3!$E$3:$E$99980,Produccion_PJ!$J701,Resultados_Dic3!$A$3:$A$99980,Produccion_PJ!$H701)+SUMIFS(Resultados_Dic3!P$3:P$99980,Resultados_Dic3!$F$3:$F$99980,Produccion_PJ!$K701,Resultados_Dic3!$D$3:$D$99980,Produccion_PJ!$K$671,Resultados_Dic3!$E$3:$E$99980,$I701,Resultados_Dic3!$A$3:$A$99980,Produccion_PJ!$H701)</f>
        <v>0</v>
      </c>
      <c r="U701" s="21">
        <f>+SUMIFS(Resultados_Dic3!Q$3:Q$99980,Resultados_Dic3!$F$3:$F$99980,Produccion_PJ!$K701,Resultados_Dic3!$D$3:$D$99980,Produccion_PJ!$K$671,Resultados_Dic3!$E$3:$E$99980,Produccion_PJ!$J701,Resultados_Dic3!$A$3:$A$99980,Produccion_PJ!$H701)+SUMIFS(Resultados_Dic3!Q$3:Q$99980,Resultados_Dic3!$F$3:$F$99980,Produccion_PJ!$K701,Resultados_Dic3!$D$3:$D$99980,Produccion_PJ!$K$671,Resultados_Dic3!$E$3:$E$99980,$I701,Resultados_Dic3!$A$3:$A$99980,Produccion_PJ!$H701)</f>
        <v>0</v>
      </c>
      <c r="V701" s="21">
        <f>+SUMIFS(Resultados_Dic3!R$3:R$99980,Resultados_Dic3!$F$3:$F$99980,Produccion_PJ!$K701,Resultados_Dic3!$D$3:$D$99980,Produccion_PJ!$K$671,Resultados_Dic3!$E$3:$E$99980,Produccion_PJ!$J701,Resultados_Dic3!$A$3:$A$99980,Produccion_PJ!$H701)+SUMIFS(Resultados_Dic3!R$3:R$99980,Resultados_Dic3!$F$3:$F$99980,Produccion_PJ!$K701,Resultados_Dic3!$D$3:$D$99980,Produccion_PJ!$K$671,Resultados_Dic3!$E$3:$E$99980,$I701,Resultados_Dic3!$A$3:$A$99980,Produccion_PJ!$H701)</f>
        <v>0</v>
      </c>
      <c r="W701" s="21">
        <f>+SUMIFS(Resultados_Dic3!S$3:S$99980,Resultados_Dic3!$F$3:$F$99980,Produccion_PJ!$K701,Resultados_Dic3!$D$3:$D$99980,Produccion_PJ!$K$671,Resultados_Dic3!$E$3:$E$99980,Produccion_PJ!$J701,Resultados_Dic3!$A$3:$A$99980,Produccion_PJ!$H701)+SUMIFS(Resultados_Dic3!S$3:S$99980,Resultados_Dic3!$F$3:$F$99980,Produccion_PJ!$K701,Resultados_Dic3!$D$3:$D$99980,Produccion_PJ!$K$671,Resultados_Dic3!$E$3:$E$99980,$I701,Resultados_Dic3!$A$3:$A$99980,Produccion_PJ!$H701)</f>
        <v>0</v>
      </c>
      <c r="X701" s="21">
        <f>+SUMIFS(Resultados_Dic3!T$3:T$99980,Resultados_Dic3!$F$3:$F$99980,Produccion_PJ!$K701,Resultados_Dic3!$D$3:$D$99980,Produccion_PJ!$K$671,Resultados_Dic3!$E$3:$E$99980,Produccion_PJ!$J701,Resultados_Dic3!$A$3:$A$99980,Produccion_PJ!$H701)+SUMIFS(Resultados_Dic3!T$3:T$99980,Resultados_Dic3!$F$3:$F$99980,Produccion_PJ!$K701,Resultados_Dic3!$D$3:$D$99980,Produccion_PJ!$K$671,Resultados_Dic3!$E$3:$E$99980,$I701,Resultados_Dic3!$A$3:$A$99980,Produccion_PJ!$H701)</f>
        <v>0</v>
      </c>
      <c r="Y701" s="21">
        <f>+SUMIFS(Resultados_Dic3!U$3:U$99980,Resultados_Dic3!$F$3:$F$99980,Produccion_PJ!$K701,Resultados_Dic3!$D$3:$D$99980,Produccion_PJ!$K$671,Resultados_Dic3!$E$3:$E$99980,Produccion_PJ!$J701,Resultados_Dic3!$A$3:$A$99980,Produccion_PJ!$H701)+SUMIFS(Resultados_Dic3!U$3:U$99980,Resultados_Dic3!$F$3:$F$99980,Produccion_PJ!$K701,Resultados_Dic3!$D$3:$D$99980,Produccion_PJ!$K$671,Resultados_Dic3!$E$3:$E$99980,$I701,Resultados_Dic3!$A$3:$A$99980,Produccion_PJ!$H701)</f>
        <v>0</v>
      </c>
      <c r="Z701" s="21">
        <f>+SUMIFS(Resultados_Dic3!V$3:V$99980,Resultados_Dic3!$F$3:$F$99980,Produccion_PJ!$K701,Resultados_Dic3!$D$3:$D$99980,Produccion_PJ!$K$671,Resultados_Dic3!$E$3:$E$99980,Produccion_PJ!$J701,Resultados_Dic3!$A$3:$A$99980,Produccion_PJ!$H701)+SUMIFS(Resultados_Dic3!V$3:V$99980,Resultados_Dic3!$F$3:$F$99980,Produccion_PJ!$K701,Resultados_Dic3!$D$3:$D$99980,Produccion_PJ!$K$671,Resultados_Dic3!$E$3:$E$99980,$I701,Resultados_Dic3!$A$3:$A$99980,Produccion_PJ!$H701)</f>
        <v>0</v>
      </c>
      <c r="AA701" s="21">
        <f>+SUMIFS(Resultados_Dic3!W$3:W$99980,Resultados_Dic3!$F$3:$F$99980,Produccion_PJ!$K701,Resultados_Dic3!$D$3:$D$99980,Produccion_PJ!$K$671,Resultados_Dic3!$E$3:$E$99980,Produccion_PJ!$J701,Resultados_Dic3!$A$3:$A$99980,Produccion_PJ!$H701)+SUMIFS(Resultados_Dic3!W$3:W$99980,Resultados_Dic3!$F$3:$F$99980,Produccion_PJ!$K701,Resultados_Dic3!$D$3:$D$99980,Produccion_PJ!$K$671,Resultados_Dic3!$E$3:$E$99980,$I701,Resultados_Dic3!$A$3:$A$99980,Produccion_PJ!$H701)</f>
        <v>0</v>
      </c>
      <c r="AB701" s="21">
        <f>+SUMIFS(Resultados_Dic3!X$3:X$99980,Resultados_Dic3!$F$3:$F$99980,Produccion_PJ!$K701,Resultados_Dic3!$D$3:$D$99980,Produccion_PJ!$K$671,Resultados_Dic3!$E$3:$E$99980,Produccion_PJ!$J701,Resultados_Dic3!$A$3:$A$99980,Produccion_PJ!$H701)+SUMIFS(Resultados_Dic3!X$3:X$99980,Resultados_Dic3!$F$3:$F$99980,Produccion_PJ!$K701,Resultados_Dic3!$D$3:$D$99980,Produccion_PJ!$K$671,Resultados_Dic3!$E$3:$E$99980,$I701,Resultados_Dic3!$A$3:$A$99980,Produccion_PJ!$H701)</f>
        <v>0</v>
      </c>
      <c r="AC701" s="21">
        <f>+SUMIFS(Resultados_Dic3!Y$3:Y$99980,Resultados_Dic3!$F$3:$F$99980,Produccion_PJ!$K701,Resultados_Dic3!$D$3:$D$99980,Produccion_PJ!$K$671,Resultados_Dic3!$E$3:$E$99980,Produccion_PJ!$J701,Resultados_Dic3!$A$3:$A$99980,Produccion_PJ!$H701)+SUMIFS(Resultados_Dic3!Y$3:Y$99980,Resultados_Dic3!$F$3:$F$99980,Produccion_PJ!$K701,Resultados_Dic3!$D$3:$D$99980,Produccion_PJ!$K$671,Resultados_Dic3!$E$3:$E$99980,$I701,Resultados_Dic3!$A$3:$A$99980,Produccion_PJ!$H701)</f>
        <v>0</v>
      </c>
      <c r="AD701" s="21">
        <f>+SUMIFS(Resultados_Dic3!Z$3:Z$99980,Resultados_Dic3!$F$3:$F$99980,Produccion_PJ!$K701,Resultados_Dic3!$D$3:$D$99980,Produccion_PJ!$K$671,Resultados_Dic3!$E$3:$E$99980,Produccion_PJ!$J701,Resultados_Dic3!$A$3:$A$99980,Produccion_PJ!$H701)+SUMIFS(Resultados_Dic3!Z$3:Z$99980,Resultados_Dic3!$F$3:$F$99980,Produccion_PJ!$K701,Resultados_Dic3!$D$3:$D$99980,Produccion_PJ!$K$671,Resultados_Dic3!$E$3:$E$99980,$I701,Resultados_Dic3!$A$3:$A$99980,Produccion_PJ!$H701)</f>
        <v>0</v>
      </c>
      <c r="AE701" s="21">
        <f>+SUMIFS(Resultados_Dic3!AA$3:AA$99980,Resultados_Dic3!$F$3:$F$99980,Produccion_PJ!$K701,Resultados_Dic3!$D$3:$D$99980,Produccion_PJ!$K$671,Resultados_Dic3!$E$3:$E$99980,Produccion_PJ!$J701,Resultados_Dic3!$A$3:$A$99980,Produccion_PJ!$H701)+SUMIFS(Resultados_Dic3!AA$3:AA$99980,Resultados_Dic3!$F$3:$F$99980,Produccion_PJ!$K701,Resultados_Dic3!$D$3:$D$99980,Produccion_PJ!$K$671,Resultados_Dic3!$E$3:$E$99980,$I701,Resultados_Dic3!$A$3:$A$99980,Produccion_PJ!$H701)</f>
        <v>0</v>
      </c>
      <c r="AF701" s="21">
        <f>+SUMIFS(Resultados_Dic3!AB$3:AB$99980,Resultados_Dic3!$F$3:$F$99980,Produccion_PJ!$K701,Resultados_Dic3!$D$3:$D$99980,Produccion_PJ!$K$671,Resultados_Dic3!$E$3:$E$99980,Produccion_PJ!$J701,Resultados_Dic3!$A$3:$A$99980,Produccion_PJ!$H701)+SUMIFS(Resultados_Dic3!AB$3:AB$99980,Resultados_Dic3!$F$3:$F$99980,Produccion_PJ!$K701,Resultados_Dic3!$D$3:$D$99980,Produccion_PJ!$K$671,Resultados_Dic3!$E$3:$E$99980,$I701,Resultados_Dic3!$A$3:$A$99980,Produccion_PJ!$H701)</f>
        <v>0</v>
      </c>
      <c r="AG701" s="21">
        <f>+SUMIFS(Resultados_Dic3!AC$3:AC$99980,Resultados_Dic3!$F$3:$F$99980,Produccion_PJ!$K701,Resultados_Dic3!$D$3:$D$99980,Produccion_PJ!$K$671,Resultados_Dic3!$E$3:$E$99980,Produccion_PJ!$J701,Resultados_Dic3!$A$3:$A$99980,Produccion_PJ!$H701)+SUMIFS(Resultados_Dic3!AC$3:AC$99980,Resultados_Dic3!$F$3:$F$99980,Produccion_PJ!$K701,Resultados_Dic3!$D$3:$D$99980,Produccion_PJ!$K$671,Resultados_Dic3!$E$3:$E$99980,$I701,Resultados_Dic3!$A$3:$A$99980,Produccion_PJ!$H701)</f>
        <v>0</v>
      </c>
      <c r="AH701" s="21">
        <f>+SUMIFS(Resultados_Dic3!AD$3:AD$99980,Resultados_Dic3!$F$3:$F$99980,Produccion_PJ!$K701,Resultados_Dic3!$D$3:$D$99980,Produccion_PJ!$K$671,Resultados_Dic3!$E$3:$E$99980,Produccion_PJ!$J701,Resultados_Dic3!$A$3:$A$99980,Produccion_PJ!$H701)+SUMIFS(Resultados_Dic3!AD$3:AD$99980,Resultados_Dic3!$F$3:$F$99980,Produccion_PJ!$K701,Resultados_Dic3!$D$3:$D$99980,Produccion_PJ!$K$671,Resultados_Dic3!$E$3:$E$99980,$I701,Resultados_Dic3!$A$3:$A$99980,Produccion_PJ!$H701)</f>
        <v>0</v>
      </c>
      <c r="AI701" s="21">
        <f>+SUMIFS(Resultados_Dic3!AE$3:AE$99980,Resultados_Dic3!$F$3:$F$99980,Produccion_PJ!$K701,Resultados_Dic3!$D$3:$D$99980,Produccion_PJ!$K$671,Resultados_Dic3!$E$3:$E$99980,Produccion_PJ!$J701,Resultados_Dic3!$A$3:$A$99980,Produccion_PJ!$H701)+SUMIFS(Resultados_Dic3!AE$3:AE$99980,Resultados_Dic3!$F$3:$F$99980,Produccion_PJ!$K701,Resultados_Dic3!$D$3:$D$99980,Produccion_PJ!$K$671,Resultados_Dic3!$E$3:$E$99980,$I701,Resultados_Dic3!$A$3:$A$99980,Produccion_PJ!$H701)</f>
        <v>0</v>
      </c>
      <c r="AJ701" s="21">
        <f>+SUMIFS(Resultados_Dic3!AF$3:AF$99980,Resultados_Dic3!$F$3:$F$99980,Produccion_PJ!$K701,Resultados_Dic3!$D$3:$D$99980,Produccion_PJ!$K$671,Resultados_Dic3!$E$3:$E$99980,Produccion_PJ!$J701,Resultados_Dic3!$A$3:$A$99980,Produccion_PJ!$H701)+SUMIFS(Resultados_Dic3!AF$3:AF$99980,Resultados_Dic3!$F$3:$F$99980,Produccion_PJ!$K701,Resultados_Dic3!$D$3:$D$99980,Produccion_PJ!$K$671,Resultados_Dic3!$E$3:$E$99980,$I701,Resultados_Dic3!$A$3:$A$99980,Produccion_PJ!$H701)</f>
        <v>0</v>
      </c>
      <c r="AK701" s="21">
        <f>+SUMIFS(Resultados_Dic3!AG$3:AG$99980,Resultados_Dic3!$F$3:$F$99980,Produccion_PJ!$K701,Resultados_Dic3!$D$3:$D$99980,Produccion_PJ!$K$671,Resultados_Dic3!$E$3:$E$99980,Produccion_PJ!$J701,Resultados_Dic3!$A$3:$A$99980,Produccion_PJ!$H701)+SUMIFS(Resultados_Dic3!AG$3:AG$99980,Resultados_Dic3!$F$3:$F$99980,Produccion_PJ!$K701,Resultados_Dic3!$D$3:$D$99980,Produccion_PJ!$K$671,Resultados_Dic3!$E$3:$E$99980,$I701,Resultados_Dic3!$A$3:$A$99980,Produccion_PJ!$H701)</f>
        <v>0</v>
      </c>
      <c r="AL701" s="21">
        <f>+SUMIFS(Resultados_Dic3!AH$3:AH$99980,Resultados_Dic3!$F$3:$F$99980,Produccion_PJ!$K701,Resultados_Dic3!$D$3:$D$99980,Produccion_PJ!$K$671,Resultados_Dic3!$E$3:$E$99980,Produccion_PJ!$J701,Resultados_Dic3!$A$3:$A$99980,Produccion_PJ!$H701)+SUMIFS(Resultados_Dic3!AH$3:AH$99980,Resultados_Dic3!$F$3:$F$99980,Produccion_PJ!$K701,Resultados_Dic3!$D$3:$D$99980,Produccion_PJ!$K$671,Resultados_Dic3!$E$3:$E$99980,$I701,Resultados_Dic3!$A$3:$A$99980,Produccion_PJ!$H701)</f>
        <v>0</v>
      </c>
      <c r="AM701" s="21">
        <f>+SUMIFS(Resultados_Dic3!AI$3:AI$99980,Resultados_Dic3!$F$3:$F$99980,Produccion_PJ!$K701,Resultados_Dic3!$D$3:$D$99980,Produccion_PJ!$K$671,Resultados_Dic3!$E$3:$E$99980,Produccion_PJ!$J701,Resultados_Dic3!$A$3:$A$99980,Produccion_PJ!$H701)+SUMIFS(Resultados_Dic3!AI$3:AI$99980,Resultados_Dic3!$F$3:$F$99980,Produccion_PJ!$K701,Resultados_Dic3!$D$3:$D$99980,Produccion_PJ!$K$671,Resultados_Dic3!$E$3:$E$99980,$I701,Resultados_Dic3!$A$3:$A$99980,Produccion_PJ!$H701)</f>
        <v>0</v>
      </c>
      <c r="AN701" s="21">
        <f>+SUMIFS(Resultados_Dic3!AJ$3:AJ$99980,Resultados_Dic3!$F$3:$F$99980,Produccion_PJ!$K701,Resultados_Dic3!$D$3:$D$99980,Produccion_PJ!$K$671,Resultados_Dic3!$E$3:$E$99980,Produccion_PJ!$J701,Resultados_Dic3!$A$3:$A$99980,Produccion_PJ!$H701)+SUMIFS(Resultados_Dic3!AJ$3:AJ$99980,Resultados_Dic3!$F$3:$F$99980,Produccion_PJ!$K701,Resultados_Dic3!$D$3:$D$99980,Produccion_PJ!$K$671,Resultados_Dic3!$E$3:$E$99980,$I701,Resultados_Dic3!$A$3:$A$99980,Produccion_PJ!$H701)</f>
        <v>0</v>
      </c>
      <c r="AO701" s="21">
        <f>+SUMIFS(Resultados_Dic3!AK$3:AK$99980,Resultados_Dic3!$F$3:$F$99980,Produccion_PJ!$K701,Resultados_Dic3!$D$3:$D$99980,Produccion_PJ!$K$671,Resultados_Dic3!$E$3:$E$99980,Produccion_PJ!$J701,Resultados_Dic3!$A$3:$A$99980,Produccion_PJ!$H701)+SUMIFS(Resultados_Dic3!AK$3:AK$99980,Resultados_Dic3!$F$3:$F$99980,Produccion_PJ!$K701,Resultados_Dic3!$D$3:$D$99980,Produccion_PJ!$K$671,Resultados_Dic3!$E$3:$E$99980,$I701,Resultados_Dic3!$A$3:$A$99980,Produccion_PJ!$H701)</f>
        <v>0</v>
      </c>
      <c r="AP701" s="21">
        <f>+SUMIFS(Resultados_Dic3!AL$3:AL$99980,Resultados_Dic3!$F$3:$F$99980,Produccion_PJ!$K701,Resultados_Dic3!$D$3:$D$99980,Produccion_PJ!$K$671,Resultados_Dic3!$E$3:$E$99980,Produccion_PJ!$J701,Resultados_Dic3!$A$3:$A$99980,Produccion_PJ!$H701)+SUMIFS(Resultados_Dic3!AL$3:AL$99980,Resultados_Dic3!$F$3:$F$99980,Produccion_PJ!$K701,Resultados_Dic3!$D$3:$D$99980,Produccion_PJ!$K$671,Resultados_Dic3!$E$3:$E$99980,$I701,Resultados_Dic3!$A$3:$A$99980,Produccion_PJ!$H701)</f>
        <v>0</v>
      </c>
      <c r="AQ701" s="21">
        <f>+SUMIFS(Resultados_Dic3!AM$3:AM$99980,Resultados_Dic3!$F$3:$F$99980,Produccion_PJ!$K701,Resultados_Dic3!$D$3:$D$99980,Produccion_PJ!$K$671,Resultados_Dic3!$E$3:$E$99980,Produccion_PJ!$J701,Resultados_Dic3!$A$3:$A$99980,Produccion_PJ!$H701)+SUMIFS(Resultados_Dic3!AM$3:AM$99980,Resultados_Dic3!$F$3:$F$99980,Produccion_PJ!$K701,Resultados_Dic3!$D$3:$D$99980,Produccion_PJ!$K$671,Resultados_Dic3!$E$3:$E$99980,$I701,Resultados_Dic3!$A$3:$A$99980,Produccion_PJ!$H701)</f>
        <v>0</v>
      </c>
    </row>
    <row r="702" spans="1:47" x14ac:dyDescent="0.25">
      <c r="D702" s="35"/>
      <c r="E702" s="35"/>
      <c r="G702" s="15"/>
      <c r="H702" s="17" t="str">
        <f t="shared" si="1247"/>
        <v>DIC5</v>
      </c>
      <c r="I702" s="24"/>
      <c r="J702" s="109"/>
      <c r="K702" s="108"/>
      <c r="L702" s="21">
        <f>+SUMIFS(Resultados_Dic3!H$3:H$99980,Resultados_Dic3!$F$3:$F$99980,Produccion_PJ!$K702,Resultados_Dic3!$D$3:$D$99980,Produccion_PJ!$K$632,Resultados_Dic3!$E$3:$E$99980,Produccion_PJ!$I701,Resultados_Dic3!$A$3:$A$99980,Produccion_PJ!$H702)</f>
        <v>0</v>
      </c>
      <c r="M702" s="21">
        <f>+SUMIFS(Resultados_Dic3!I$3:I$99980,Resultados_Dic3!$F$3:$F$99980,Produccion_PJ!$K702,Resultados_Dic3!$D$3:$D$99980,Produccion_PJ!$K$632,Resultados_Dic3!$E$3:$E$99980,Produccion_PJ!$I701,Resultados_Dic3!$A$3:$A$99980,Produccion_PJ!$H702)</f>
        <v>0</v>
      </c>
      <c r="N702" s="21">
        <f>+SUMIFS(Resultados_Dic3!J$3:J$99980,Resultados_Dic3!$F$3:$F$99980,Produccion_PJ!$K702,Resultados_Dic3!$D$3:$D$99980,Produccion_PJ!$K$632,Resultados_Dic3!$E$3:$E$99980,Produccion_PJ!$I701,Resultados_Dic3!$A$3:$A$99980,Produccion_PJ!$H702)</f>
        <v>0</v>
      </c>
      <c r="O702" s="21">
        <f>+SUMIFS(Resultados_Dic3!K$3:K$99980,Resultados_Dic3!$F$3:$F$99980,Produccion_PJ!$K702,Resultados_Dic3!$D$3:$D$99980,Produccion_PJ!$K$632,Resultados_Dic3!$E$3:$E$99980,Produccion_PJ!$I701,Resultados_Dic3!$A$3:$A$99980,Produccion_PJ!$H702)</f>
        <v>0</v>
      </c>
      <c r="P702" s="21">
        <f>+SUMIFS(Resultados_Dic3!L$3:L$99980,Resultados_Dic3!$F$3:$F$99980,Produccion_PJ!$K702,Resultados_Dic3!$D$3:$D$99980,Produccion_PJ!$K$632,Resultados_Dic3!$E$3:$E$99980,Produccion_PJ!$I701,Resultados_Dic3!$A$3:$A$99980,Produccion_PJ!$H702)</f>
        <v>0</v>
      </c>
      <c r="Q702" s="21">
        <f>+SUMIFS(Resultados_Dic3!M$3:M$99980,Resultados_Dic3!$F$3:$F$99980,Produccion_PJ!$K702,Resultados_Dic3!$D$3:$D$99980,Produccion_PJ!$K$632,Resultados_Dic3!$E$3:$E$99980,Produccion_PJ!$I701,Resultados_Dic3!$A$3:$A$99980,Produccion_PJ!$H702)</f>
        <v>0</v>
      </c>
      <c r="R702" s="21">
        <f>+SUMIFS(Resultados_Dic3!N$3:N$99980,Resultados_Dic3!$F$3:$F$99980,Produccion_PJ!$K702,Resultados_Dic3!$D$3:$D$99980,Produccion_PJ!$K$632,Resultados_Dic3!$E$3:$E$99980,Produccion_PJ!$I701,Resultados_Dic3!$A$3:$A$99980,Produccion_PJ!$H702)</f>
        <v>0</v>
      </c>
      <c r="S702" s="21">
        <f>+SUMIFS(Resultados_Dic3!O$3:O$99980,Resultados_Dic3!$F$3:$F$99980,Produccion_PJ!$K702,Resultados_Dic3!$D$3:$D$99980,Produccion_PJ!$K$632,Resultados_Dic3!$E$3:$E$99980,Produccion_PJ!$I701,Resultados_Dic3!$A$3:$A$99980,Produccion_PJ!$H702)</f>
        <v>0</v>
      </c>
      <c r="T702" s="21">
        <f>+SUMIFS(Resultados_Dic3!P$3:P$99980,Resultados_Dic3!$F$3:$F$99980,Produccion_PJ!$K702,Resultados_Dic3!$D$3:$D$99980,Produccion_PJ!$K$632,Resultados_Dic3!$E$3:$E$99980,Produccion_PJ!$I701,Resultados_Dic3!$A$3:$A$99980,Produccion_PJ!$H702)</f>
        <v>0</v>
      </c>
      <c r="U702" s="21">
        <f>+SUMIFS(Resultados_Dic3!Q$3:Q$99980,Resultados_Dic3!$F$3:$F$99980,Produccion_PJ!$K702,Resultados_Dic3!$D$3:$D$99980,Produccion_PJ!$K$632,Resultados_Dic3!$E$3:$E$99980,Produccion_PJ!$I701,Resultados_Dic3!$A$3:$A$99980,Produccion_PJ!$H702)</f>
        <v>0</v>
      </c>
      <c r="V702" s="21">
        <f>+SUMIFS(Resultados_Dic3!R$3:R$99980,Resultados_Dic3!$F$3:$F$99980,Produccion_PJ!$K702,Resultados_Dic3!$D$3:$D$99980,Produccion_PJ!$K$632,Resultados_Dic3!$E$3:$E$99980,Produccion_PJ!$I701,Resultados_Dic3!$A$3:$A$99980,Produccion_PJ!$H702)</f>
        <v>0</v>
      </c>
      <c r="W702" s="21">
        <f>+SUMIFS(Resultados_Dic3!S$3:S$99980,Resultados_Dic3!$F$3:$F$99980,Produccion_PJ!$K702,Resultados_Dic3!$D$3:$D$99980,Produccion_PJ!$K$632,Resultados_Dic3!$E$3:$E$99980,Produccion_PJ!$I701,Resultados_Dic3!$A$3:$A$99980,Produccion_PJ!$H702)</f>
        <v>0</v>
      </c>
      <c r="X702" s="21">
        <f>+SUMIFS(Resultados_Dic3!T$3:T$99980,Resultados_Dic3!$F$3:$F$99980,Produccion_PJ!$K702,Resultados_Dic3!$D$3:$D$99980,Produccion_PJ!$K$632,Resultados_Dic3!$E$3:$E$99980,Produccion_PJ!$I701,Resultados_Dic3!$A$3:$A$99980,Produccion_PJ!$H702)</f>
        <v>0</v>
      </c>
      <c r="Y702" s="21">
        <f>+SUMIFS(Resultados_Dic3!U$3:U$99980,Resultados_Dic3!$F$3:$F$99980,Produccion_PJ!$K702,Resultados_Dic3!$D$3:$D$99980,Produccion_PJ!$K$632,Resultados_Dic3!$E$3:$E$99980,Produccion_PJ!$I701,Resultados_Dic3!$A$3:$A$99980,Produccion_PJ!$H702)</f>
        <v>0</v>
      </c>
      <c r="Z702" s="21">
        <f>+SUMIFS(Resultados_Dic3!V$3:V$99980,Resultados_Dic3!$F$3:$F$99980,Produccion_PJ!$K702,Resultados_Dic3!$D$3:$D$99980,Produccion_PJ!$K$632,Resultados_Dic3!$E$3:$E$99980,Produccion_PJ!$I701,Resultados_Dic3!$A$3:$A$99980,Produccion_PJ!$H702)</f>
        <v>0</v>
      </c>
      <c r="AA702" s="21">
        <f>+SUMIFS(Resultados_Dic3!W$3:W$99980,Resultados_Dic3!$F$3:$F$99980,Produccion_PJ!$K702,Resultados_Dic3!$D$3:$D$99980,Produccion_PJ!$K$632,Resultados_Dic3!$E$3:$E$99980,Produccion_PJ!$I701,Resultados_Dic3!$A$3:$A$99980,Produccion_PJ!$H702)</f>
        <v>0</v>
      </c>
      <c r="AB702" s="21">
        <f>+SUMIFS(Resultados_Dic3!X$3:X$99980,Resultados_Dic3!$F$3:$F$99980,Produccion_PJ!$K702,Resultados_Dic3!$D$3:$D$99980,Produccion_PJ!$K$632,Resultados_Dic3!$E$3:$E$99980,Produccion_PJ!$I701,Resultados_Dic3!$A$3:$A$99980,Produccion_PJ!$H702)</f>
        <v>0</v>
      </c>
      <c r="AC702" s="21">
        <f>+SUMIFS(Resultados_Dic3!Y$3:Y$99980,Resultados_Dic3!$F$3:$F$99980,Produccion_PJ!$K702,Resultados_Dic3!$D$3:$D$99980,Produccion_PJ!$K$632,Resultados_Dic3!$E$3:$E$99980,Produccion_PJ!$I701,Resultados_Dic3!$A$3:$A$99980,Produccion_PJ!$H702)</f>
        <v>0</v>
      </c>
      <c r="AD702" s="21">
        <f>+SUMIFS(Resultados_Dic3!Z$3:Z$99980,Resultados_Dic3!$F$3:$F$99980,Produccion_PJ!$K702,Resultados_Dic3!$D$3:$D$99980,Produccion_PJ!$K$632,Resultados_Dic3!$E$3:$E$99980,Produccion_PJ!$I701,Resultados_Dic3!$A$3:$A$99980,Produccion_PJ!$H702)</f>
        <v>0</v>
      </c>
      <c r="AE702" s="21">
        <f>+SUMIFS(Resultados_Dic3!AA$3:AA$99980,Resultados_Dic3!$F$3:$F$99980,Produccion_PJ!$K702,Resultados_Dic3!$D$3:$D$99980,Produccion_PJ!$K$632,Resultados_Dic3!$E$3:$E$99980,Produccion_PJ!$I701,Resultados_Dic3!$A$3:$A$99980,Produccion_PJ!$H702)</f>
        <v>0</v>
      </c>
      <c r="AF702" s="21">
        <f>+SUMIFS(Resultados_Dic3!AB$3:AB$99980,Resultados_Dic3!$F$3:$F$99980,Produccion_PJ!$K702,Resultados_Dic3!$D$3:$D$99980,Produccion_PJ!$K$632,Resultados_Dic3!$E$3:$E$99980,Produccion_PJ!$I701,Resultados_Dic3!$A$3:$A$99980,Produccion_PJ!$H702)</f>
        <v>0</v>
      </c>
      <c r="AG702" s="21">
        <f>+SUMIFS(Resultados_Dic3!AC$3:AC$99980,Resultados_Dic3!$F$3:$F$99980,Produccion_PJ!$K702,Resultados_Dic3!$D$3:$D$99980,Produccion_PJ!$K$632,Resultados_Dic3!$E$3:$E$99980,Produccion_PJ!$I701,Resultados_Dic3!$A$3:$A$99980,Produccion_PJ!$H702)</f>
        <v>0</v>
      </c>
      <c r="AH702" s="21">
        <f>+SUMIFS(Resultados_Dic3!AD$3:AD$99980,Resultados_Dic3!$F$3:$F$99980,Produccion_PJ!$K702,Resultados_Dic3!$D$3:$D$99980,Produccion_PJ!$K$632,Resultados_Dic3!$E$3:$E$99980,Produccion_PJ!$I701,Resultados_Dic3!$A$3:$A$99980,Produccion_PJ!$H702)</f>
        <v>0</v>
      </c>
      <c r="AI702" s="21">
        <f>+SUMIFS(Resultados_Dic3!AE$3:AE$99980,Resultados_Dic3!$F$3:$F$99980,Produccion_PJ!$K702,Resultados_Dic3!$D$3:$D$99980,Produccion_PJ!$K$632,Resultados_Dic3!$E$3:$E$99980,Produccion_PJ!$I701,Resultados_Dic3!$A$3:$A$99980,Produccion_PJ!$H702)</f>
        <v>0</v>
      </c>
      <c r="AJ702" s="21">
        <f>+SUMIFS(Resultados_Dic3!AF$3:AF$99980,Resultados_Dic3!$F$3:$F$99980,Produccion_PJ!$K702,Resultados_Dic3!$D$3:$D$99980,Produccion_PJ!$K$632,Resultados_Dic3!$E$3:$E$99980,Produccion_PJ!$I701,Resultados_Dic3!$A$3:$A$99980,Produccion_PJ!$H702)</f>
        <v>0</v>
      </c>
      <c r="AK702" s="21">
        <f>+SUMIFS(Resultados_Dic3!AG$3:AG$99980,Resultados_Dic3!$F$3:$F$99980,Produccion_PJ!$K702,Resultados_Dic3!$D$3:$D$99980,Produccion_PJ!$K$632,Resultados_Dic3!$E$3:$E$99980,Produccion_PJ!$I701,Resultados_Dic3!$A$3:$A$99980,Produccion_PJ!$H702)</f>
        <v>0</v>
      </c>
      <c r="AL702" s="21">
        <f>+SUMIFS(Resultados_Dic3!AH$3:AH$99980,Resultados_Dic3!$F$3:$F$99980,Produccion_PJ!$K702,Resultados_Dic3!$D$3:$D$99980,Produccion_PJ!$K$632,Resultados_Dic3!$E$3:$E$99980,Produccion_PJ!$I701,Resultados_Dic3!$A$3:$A$99980,Produccion_PJ!$H702)</f>
        <v>0</v>
      </c>
      <c r="AM702" s="21">
        <f>+SUMIFS(Resultados_Dic3!AI$3:AI$99980,Resultados_Dic3!$F$3:$F$99980,Produccion_PJ!$K702,Resultados_Dic3!$D$3:$D$99980,Produccion_PJ!$K$632,Resultados_Dic3!$E$3:$E$99980,Produccion_PJ!$I701,Resultados_Dic3!$A$3:$A$99980,Produccion_PJ!$H702)</f>
        <v>0</v>
      </c>
      <c r="AN702" s="21">
        <f>+SUMIFS(Resultados_Dic3!AJ$3:AJ$99980,Resultados_Dic3!$F$3:$F$99980,Produccion_PJ!$K702,Resultados_Dic3!$D$3:$D$99980,Produccion_PJ!$K$632,Resultados_Dic3!$E$3:$E$99980,Produccion_PJ!$I701,Resultados_Dic3!$A$3:$A$99980,Produccion_PJ!$H702)</f>
        <v>0</v>
      </c>
      <c r="AO702" s="21">
        <f>+SUMIFS(Resultados_Dic3!AK$3:AK$99980,Resultados_Dic3!$F$3:$F$99980,Produccion_PJ!$K702,Resultados_Dic3!$D$3:$D$99980,Produccion_PJ!$K$632,Resultados_Dic3!$E$3:$E$99980,Produccion_PJ!$I701,Resultados_Dic3!$A$3:$A$99980,Produccion_PJ!$H702)</f>
        <v>0</v>
      </c>
      <c r="AP702" s="21">
        <f>+SUMIFS(Resultados_Dic3!AL$3:AL$99980,Resultados_Dic3!$F$3:$F$99980,Produccion_PJ!$K702,Resultados_Dic3!$D$3:$D$99980,Produccion_PJ!$K$632,Resultados_Dic3!$E$3:$E$99980,Produccion_PJ!$I701,Resultados_Dic3!$A$3:$A$99980,Produccion_PJ!$H702)</f>
        <v>0</v>
      </c>
      <c r="AQ702" s="21">
        <f>+SUMIFS(Resultados_Dic3!AM$3:AM$99980,Resultados_Dic3!$F$3:$F$99980,Produccion_PJ!$K702,Resultados_Dic3!$D$3:$D$99980,Produccion_PJ!$K$632,Resultados_Dic3!$E$3:$E$99980,Produccion_PJ!$I701,Resultados_Dic3!$A$3:$A$99980,Produccion_PJ!$H702)</f>
        <v>0</v>
      </c>
    </row>
    <row r="703" spans="1:47" x14ac:dyDescent="0.25">
      <c r="D703" s="35"/>
      <c r="E703" s="35"/>
      <c r="G703" s="15"/>
      <c r="H703" s="17" t="str">
        <f t="shared" si="1247"/>
        <v>DIC5</v>
      </c>
      <c r="I703" s="24"/>
      <c r="J703" s="24" t="s">
        <v>152</v>
      </c>
      <c r="K703" s="108" t="s">
        <v>470</v>
      </c>
      <c r="L703" s="21">
        <f>+SUMIFS(Resultados_Dic3!H$3:H$99980,Resultados_Dic3!$F$3:$F$99980,Produccion_PJ!$K703,Resultados_Dic3!$D$3:$D$99980,Produccion_PJ!$K$632,Resultados_Dic3!$E$3:$E$99980,Produccion_PJ!$J703,Resultados_Dic3!$A$3:$A$99980,Produccion_PJ!$H703)</f>
        <v>0</v>
      </c>
      <c r="M703" s="21">
        <f>+SUMIFS(Resultados_Dic3!I$3:I$99980,Resultados_Dic3!$F$3:$F$99980,Produccion_PJ!$K703,Resultados_Dic3!$D$3:$D$99980,Produccion_PJ!$K$632,Resultados_Dic3!$E$3:$E$99980,Produccion_PJ!$J703,Resultados_Dic3!$A$3:$A$99980,Produccion_PJ!$H703)</f>
        <v>0</v>
      </c>
      <c r="N703" s="21">
        <f>+SUMIFS(Resultados_Dic3!J$3:J$99980,Resultados_Dic3!$F$3:$F$99980,Produccion_PJ!$K703,Resultados_Dic3!$D$3:$D$99980,Produccion_PJ!$K$632,Resultados_Dic3!$E$3:$E$99980,Produccion_PJ!$J703,Resultados_Dic3!$A$3:$A$99980,Produccion_PJ!$H703)</f>
        <v>0</v>
      </c>
      <c r="O703" s="21">
        <f>+SUMIFS(Resultados_Dic3!K$3:K$99980,Resultados_Dic3!$F$3:$F$99980,Produccion_PJ!$K703,Resultados_Dic3!$D$3:$D$99980,Produccion_PJ!$K$632,Resultados_Dic3!$E$3:$E$99980,Produccion_PJ!$J703,Resultados_Dic3!$A$3:$A$99980,Produccion_PJ!$H703)</f>
        <v>0</v>
      </c>
      <c r="P703" s="21">
        <f>+SUMIFS(Resultados_Dic3!L$3:L$99980,Resultados_Dic3!$F$3:$F$99980,Produccion_PJ!$K703,Resultados_Dic3!$D$3:$D$99980,Produccion_PJ!$K$632,Resultados_Dic3!$E$3:$E$99980,Produccion_PJ!$J703,Resultados_Dic3!$A$3:$A$99980,Produccion_PJ!$H703)</f>
        <v>0</v>
      </c>
      <c r="Q703" s="21">
        <f>+SUMIFS(Resultados_Dic3!M$3:M$99980,Resultados_Dic3!$F$3:$F$99980,Produccion_PJ!$K703,Resultados_Dic3!$D$3:$D$99980,Produccion_PJ!$K$632,Resultados_Dic3!$E$3:$E$99980,Produccion_PJ!$J703,Resultados_Dic3!$A$3:$A$99980,Produccion_PJ!$H703)</f>
        <v>0</v>
      </c>
      <c r="R703" s="21">
        <f>+SUMIFS(Resultados_Dic3!N$3:N$99980,Resultados_Dic3!$F$3:$F$99980,Produccion_PJ!$K703,Resultados_Dic3!$D$3:$D$99980,Produccion_PJ!$K$632,Resultados_Dic3!$E$3:$E$99980,Produccion_PJ!$J703,Resultados_Dic3!$A$3:$A$99980,Produccion_PJ!$H703)</f>
        <v>0</v>
      </c>
      <c r="S703" s="21">
        <f>+SUMIFS(Resultados_Dic3!O$3:O$99980,Resultados_Dic3!$F$3:$F$99980,Produccion_PJ!$K703,Resultados_Dic3!$D$3:$D$99980,Produccion_PJ!$K$632,Resultados_Dic3!$E$3:$E$99980,Produccion_PJ!$J703,Resultados_Dic3!$A$3:$A$99980,Produccion_PJ!$H703)</f>
        <v>0</v>
      </c>
      <c r="T703" s="21">
        <f>+SUMIFS(Resultados_Dic3!P$3:P$99980,Resultados_Dic3!$F$3:$F$99980,Produccion_PJ!$K703,Resultados_Dic3!$D$3:$D$99980,Produccion_PJ!$K$632,Resultados_Dic3!$E$3:$E$99980,Produccion_PJ!$J703,Resultados_Dic3!$A$3:$A$99980,Produccion_PJ!$H703)</f>
        <v>0</v>
      </c>
      <c r="U703" s="21">
        <f>+SUMIFS(Resultados_Dic3!Q$3:Q$99980,Resultados_Dic3!$F$3:$F$99980,Produccion_PJ!$K703,Resultados_Dic3!$D$3:$D$99980,Produccion_PJ!$K$632,Resultados_Dic3!$E$3:$E$99980,Produccion_PJ!$J703,Resultados_Dic3!$A$3:$A$99980,Produccion_PJ!$H703)</f>
        <v>0</v>
      </c>
      <c r="V703" s="21">
        <f>+SUMIFS(Resultados_Dic3!R$3:R$99980,Resultados_Dic3!$F$3:$F$99980,Produccion_PJ!$K703,Resultados_Dic3!$D$3:$D$99980,Produccion_PJ!$K$632,Resultados_Dic3!$E$3:$E$99980,Produccion_PJ!$J703,Resultados_Dic3!$A$3:$A$99980,Produccion_PJ!$H703)</f>
        <v>0</v>
      </c>
      <c r="W703" s="21">
        <f>+SUMIFS(Resultados_Dic3!S$3:S$99980,Resultados_Dic3!$F$3:$F$99980,Produccion_PJ!$K703,Resultados_Dic3!$D$3:$D$99980,Produccion_PJ!$K$632,Resultados_Dic3!$E$3:$E$99980,Produccion_PJ!$J703,Resultados_Dic3!$A$3:$A$99980,Produccion_PJ!$H703)</f>
        <v>0</v>
      </c>
      <c r="X703" s="21">
        <f>+SUMIFS(Resultados_Dic3!T$3:T$99980,Resultados_Dic3!$F$3:$F$99980,Produccion_PJ!$K703,Resultados_Dic3!$D$3:$D$99980,Produccion_PJ!$K$632,Resultados_Dic3!$E$3:$E$99980,Produccion_PJ!$J703,Resultados_Dic3!$A$3:$A$99980,Produccion_PJ!$H703)</f>
        <v>0</v>
      </c>
      <c r="Y703" s="21">
        <f>+SUMIFS(Resultados_Dic3!U$3:U$99980,Resultados_Dic3!$F$3:$F$99980,Produccion_PJ!$K703,Resultados_Dic3!$D$3:$D$99980,Produccion_PJ!$K$632,Resultados_Dic3!$E$3:$E$99980,Produccion_PJ!$J703,Resultados_Dic3!$A$3:$A$99980,Produccion_PJ!$H703)</f>
        <v>0</v>
      </c>
      <c r="Z703" s="21">
        <f>+SUMIFS(Resultados_Dic3!V$3:V$99980,Resultados_Dic3!$F$3:$F$99980,Produccion_PJ!$K703,Resultados_Dic3!$D$3:$D$99980,Produccion_PJ!$K$632,Resultados_Dic3!$E$3:$E$99980,Produccion_PJ!$J703,Resultados_Dic3!$A$3:$A$99980,Produccion_PJ!$H703)</f>
        <v>0</v>
      </c>
      <c r="AA703" s="21">
        <f>+SUMIFS(Resultados_Dic3!W$3:W$99980,Resultados_Dic3!$F$3:$F$99980,Produccion_PJ!$K703,Resultados_Dic3!$D$3:$D$99980,Produccion_PJ!$K$632,Resultados_Dic3!$E$3:$E$99980,Produccion_PJ!$J703,Resultados_Dic3!$A$3:$A$99980,Produccion_PJ!$H703)</f>
        <v>0</v>
      </c>
      <c r="AB703" s="21">
        <f>+SUMIFS(Resultados_Dic3!X$3:X$99980,Resultados_Dic3!$F$3:$F$99980,Produccion_PJ!$K703,Resultados_Dic3!$D$3:$D$99980,Produccion_PJ!$K$632,Resultados_Dic3!$E$3:$E$99980,Produccion_PJ!$J703,Resultados_Dic3!$A$3:$A$99980,Produccion_PJ!$H703)</f>
        <v>0</v>
      </c>
      <c r="AC703" s="21">
        <f>+SUMIFS(Resultados_Dic3!Y$3:Y$99980,Resultados_Dic3!$F$3:$F$99980,Produccion_PJ!$K703,Resultados_Dic3!$D$3:$D$99980,Produccion_PJ!$K$632,Resultados_Dic3!$E$3:$E$99980,Produccion_PJ!$J703,Resultados_Dic3!$A$3:$A$99980,Produccion_PJ!$H703)</f>
        <v>0</v>
      </c>
      <c r="AD703" s="21">
        <f>+SUMIFS(Resultados_Dic3!Z$3:Z$99980,Resultados_Dic3!$F$3:$F$99980,Produccion_PJ!$K703,Resultados_Dic3!$D$3:$D$99980,Produccion_PJ!$K$632,Resultados_Dic3!$E$3:$E$99980,Produccion_PJ!$J703,Resultados_Dic3!$A$3:$A$99980,Produccion_PJ!$H703)</f>
        <v>0</v>
      </c>
      <c r="AE703" s="21">
        <f>+SUMIFS(Resultados_Dic3!AA$3:AA$99980,Resultados_Dic3!$F$3:$F$99980,Produccion_PJ!$K703,Resultados_Dic3!$D$3:$D$99980,Produccion_PJ!$K$632,Resultados_Dic3!$E$3:$E$99980,Produccion_PJ!$J703,Resultados_Dic3!$A$3:$A$99980,Produccion_PJ!$H703)</f>
        <v>0</v>
      </c>
      <c r="AF703" s="21">
        <f>+SUMIFS(Resultados_Dic3!AB$3:AB$99980,Resultados_Dic3!$F$3:$F$99980,Produccion_PJ!$K703,Resultados_Dic3!$D$3:$D$99980,Produccion_PJ!$K$632,Resultados_Dic3!$E$3:$E$99980,Produccion_PJ!$J703,Resultados_Dic3!$A$3:$A$99980,Produccion_PJ!$H703)</f>
        <v>0</v>
      </c>
      <c r="AG703" s="21">
        <f>+SUMIFS(Resultados_Dic3!AC$3:AC$99980,Resultados_Dic3!$F$3:$F$99980,Produccion_PJ!$K703,Resultados_Dic3!$D$3:$D$99980,Produccion_PJ!$K$632,Resultados_Dic3!$E$3:$E$99980,Produccion_PJ!$J703,Resultados_Dic3!$A$3:$A$99980,Produccion_PJ!$H703)</f>
        <v>0</v>
      </c>
      <c r="AH703" s="21">
        <f>+SUMIFS(Resultados_Dic3!AD$3:AD$99980,Resultados_Dic3!$F$3:$F$99980,Produccion_PJ!$K703,Resultados_Dic3!$D$3:$D$99980,Produccion_PJ!$K$632,Resultados_Dic3!$E$3:$E$99980,Produccion_PJ!$J703,Resultados_Dic3!$A$3:$A$99980,Produccion_PJ!$H703)</f>
        <v>0</v>
      </c>
      <c r="AI703" s="21">
        <f>+SUMIFS(Resultados_Dic3!AE$3:AE$99980,Resultados_Dic3!$F$3:$F$99980,Produccion_PJ!$K703,Resultados_Dic3!$D$3:$D$99980,Produccion_PJ!$K$632,Resultados_Dic3!$E$3:$E$99980,Produccion_PJ!$J703,Resultados_Dic3!$A$3:$A$99980,Produccion_PJ!$H703)</f>
        <v>0</v>
      </c>
      <c r="AJ703" s="21">
        <f>+SUMIFS(Resultados_Dic3!AF$3:AF$99980,Resultados_Dic3!$F$3:$F$99980,Produccion_PJ!$K703,Resultados_Dic3!$D$3:$D$99980,Produccion_PJ!$K$632,Resultados_Dic3!$E$3:$E$99980,Produccion_PJ!$J703,Resultados_Dic3!$A$3:$A$99980,Produccion_PJ!$H703)</f>
        <v>0</v>
      </c>
      <c r="AK703" s="21">
        <f>+SUMIFS(Resultados_Dic3!AG$3:AG$99980,Resultados_Dic3!$F$3:$F$99980,Produccion_PJ!$K703,Resultados_Dic3!$D$3:$D$99980,Produccion_PJ!$K$632,Resultados_Dic3!$E$3:$E$99980,Produccion_PJ!$J703,Resultados_Dic3!$A$3:$A$99980,Produccion_PJ!$H703)</f>
        <v>0</v>
      </c>
      <c r="AL703" s="21">
        <f>+SUMIFS(Resultados_Dic3!AH$3:AH$99980,Resultados_Dic3!$F$3:$F$99980,Produccion_PJ!$K703,Resultados_Dic3!$D$3:$D$99980,Produccion_PJ!$K$632,Resultados_Dic3!$E$3:$E$99980,Produccion_PJ!$J703,Resultados_Dic3!$A$3:$A$99980,Produccion_PJ!$H703)</f>
        <v>0</v>
      </c>
      <c r="AM703" s="21">
        <f>+SUMIFS(Resultados_Dic3!AI$3:AI$99980,Resultados_Dic3!$F$3:$F$99980,Produccion_PJ!$K703,Resultados_Dic3!$D$3:$D$99980,Produccion_PJ!$K$632,Resultados_Dic3!$E$3:$E$99980,Produccion_PJ!$J703,Resultados_Dic3!$A$3:$A$99980,Produccion_PJ!$H703)</f>
        <v>0</v>
      </c>
      <c r="AN703" s="21">
        <f>+SUMIFS(Resultados_Dic3!AJ$3:AJ$99980,Resultados_Dic3!$F$3:$F$99980,Produccion_PJ!$K703,Resultados_Dic3!$D$3:$D$99980,Produccion_PJ!$K$632,Resultados_Dic3!$E$3:$E$99980,Produccion_PJ!$J703,Resultados_Dic3!$A$3:$A$99980,Produccion_PJ!$H703)</f>
        <v>0</v>
      </c>
      <c r="AO703" s="21">
        <f>+SUMIFS(Resultados_Dic3!AK$3:AK$99980,Resultados_Dic3!$F$3:$F$99980,Produccion_PJ!$K703,Resultados_Dic3!$D$3:$D$99980,Produccion_PJ!$K$632,Resultados_Dic3!$E$3:$E$99980,Produccion_PJ!$J703,Resultados_Dic3!$A$3:$A$99980,Produccion_PJ!$H703)</f>
        <v>0</v>
      </c>
      <c r="AP703" s="21">
        <f>+SUMIFS(Resultados_Dic3!AL$3:AL$99980,Resultados_Dic3!$F$3:$F$99980,Produccion_PJ!$K703,Resultados_Dic3!$D$3:$D$99980,Produccion_PJ!$K$632,Resultados_Dic3!$E$3:$E$99980,Produccion_PJ!$J703,Resultados_Dic3!$A$3:$A$99980,Produccion_PJ!$H703)</f>
        <v>0</v>
      </c>
      <c r="AQ703" s="21">
        <f>+SUMIFS(Resultados_Dic3!AM$3:AM$99980,Resultados_Dic3!$F$3:$F$99980,Produccion_PJ!$K703,Resultados_Dic3!$D$3:$D$99980,Produccion_PJ!$K$632,Resultados_Dic3!$E$3:$E$99980,Produccion_PJ!$J703,Resultados_Dic3!$A$3:$A$99980,Produccion_PJ!$H703)</f>
        <v>0</v>
      </c>
    </row>
    <row r="704" spans="1:47" x14ac:dyDescent="0.25">
      <c r="D704" s="35"/>
      <c r="E704" s="35"/>
      <c r="G704" s="15"/>
      <c r="H704" s="17" t="str">
        <f t="shared" si="1247"/>
        <v>DIC5</v>
      </c>
      <c r="I704" s="24"/>
      <c r="J704" s="24" t="s">
        <v>153</v>
      </c>
      <c r="K704" s="108" t="s">
        <v>285</v>
      </c>
      <c r="L704" s="21">
        <f>+SUMIFS(Resultados_Dic3!H$3:H$99980,Resultados_Dic3!$F$3:$F$99980,Produccion_PJ!$K704,Resultados_Dic3!$D$3:$D$99980,Produccion_PJ!$K$632,Resultados_Dic3!$E$3:$E$99980,Produccion_PJ!$J704,Resultados_Dic3!$A$3:$A$99980,Produccion_PJ!$H704)</f>
        <v>0</v>
      </c>
      <c r="M704" s="21">
        <f>+SUMIFS(Resultados_Dic3!I$3:I$99980,Resultados_Dic3!$F$3:$F$99980,Produccion_PJ!$K704,Resultados_Dic3!$D$3:$D$99980,Produccion_PJ!$K$632,Resultados_Dic3!$E$3:$E$99980,Produccion_PJ!$J704,Resultados_Dic3!$A$3:$A$99980,Produccion_PJ!$H704)</f>
        <v>0</v>
      </c>
      <c r="N704" s="21">
        <f>+SUMIFS(Resultados_Dic3!J$3:J$99980,Resultados_Dic3!$F$3:$F$99980,Produccion_PJ!$K704,Resultados_Dic3!$D$3:$D$99980,Produccion_PJ!$K$632,Resultados_Dic3!$E$3:$E$99980,Produccion_PJ!$J704,Resultados_Dic3!$A$3:$A$99980,Produccion_PJ!$H704)</f>
        <v>0</v>
      </c>
      <c r="O704" s="21">
        <f>+SUMIFS(Resultados_Dic3!K$3:K$99980,Resultados_Dic3!$F$3:$F$99980,Produccion_PJ!$K704,Resultados_Dic3!$D$3:$D$99980,Produccion_PJ!$K$632,Resultados_Dic3!$E$3:$E$99980,Produccion_PJ!$J704,Resultados_Dic3!$A$3:$A$99980,Produccion_PJ!$H704)</f>
        <v>0</v>
      </c>
      <c r="P704" s="21">
        <f>+SUMIFS(Resultados_Dic3!L$3:L$99980,Resultados_Dic3!$F$3:$F$99980,Produccion_PJ!$K704,Resultados_Dic3!$D$3:$D$99980,Produccion_PJ!$K$632,Resultados_Dic3!$E$3:$E$99980,Produccion_PJ!$J704,Resultados_Dic3!$A$3:$A$99980,Produccion_PJ!$H704)</f>
        <v>0</v>
      </c>
      <c r="Q704" s="21">
        <f>+SUMIFS(Resultados_Dic3!M$3:M$99980,Resultados_Dic3!$F$3:$F$99980,Produccion_PJ!$K704,Resultados_Dic3!$D$3:$D$99980,Produccion_PJ!$K$632,Resultados_Dic3!$E$3:$E$99980,Produccion_PJ!$J704,Resultados_Dic3!$A$3:$A$99980,Produccion_PJ!$H704)</f>
        <v>0</v>
      </c>
      <c r="R704" s="21">
        <f>+SUMIFS(Resultados_Dic3!N$3:N$99980,Resultados_Dic3!$F$3:$F$99980,Produccion_PJ!$K704,Resultados_Dic3!$D$3:$D$99980,Produccion_PJ!$K$632,Resultados_Dic3!$E$3:$E$99980,Produccion_PJ!$J704,Resultados_Dic3!$A$3:$A$99980,Produccion_PJ!$H704)</f>
        <v>0</v>
      </c>
      <c r="S704" s="21">
        <f>+SUMIFS(Resultados_Dic3!O$3:O$99980,Resultados_Dic3!$F$3:$F$99980,Produccion_PJ!$K704,Resultados_Dic3!$D$3:$D$99980,Produccion_PJ!$K$632,Resultados_Dic3!$E$3:$E$99980,Produccion_PJ!$J704,Resultados_Dic3!$A$3:$A$99980,Produccion_PJ!$H704)</f>
        <v>0</v>
      </c>
      <c r="T704" s="21">
        <f>+SUMIFS(Resultados_Dic3!P$3:P$99980,Resultados_Dic3!$F$3:$F$99980,Produccion_PJ!$K704,Resultados_Dic3!$D$3:$D$99980,Produccion_PJ!$K$632,Resultados_Dic3!$E$3:$E$99980,Produccion_PJ!$J704,Resultados_Dic3!$A$3:$A$99980,Produccion_PJ!$H704)</f>
        <v>0</v>
      </c>
      <c r="U704" s="21">
        <f>+SUMIFS(Resultados_Dic3!Q$3:Q$99980,Resultados_Dic3!$F$3:$F$99980,Produccion_PJ!$K704,Resultados_Dic3!$D$3:$D$99980,Produccion_PJ!$K$632,Resultados_Dic3!$E$3:$E$99980,Produccion_PJ!$J704,Resultados_Dic3!$A$3:$A$99980,Produccion_PJ!$H704)</f>
        <v>0</v>
      </c>
      <c r="V704" s="21">
        <f>+SUMIFS(Resultados_Dic3!R$3:R$99980,Resultados_Dic3!$F$3:$F$99980,Produccion_PJ!$K704,Resultados_Dic3!$D$3:$D$99980,Produccion_PJ!$K$632,Resultados_Dic3!$E$3:$E$99980,Produccion_PJ!$J704,Resultados_Dic3!$A$3:$A$99980,Produccion_PJ!$H704)</f>
        <v>0</v>
      </c>
      <c r="W704" s="21">
        <f>+SUMIFS(Resultados_Dic3!S$3:S$99980,Resultados_Dic3!$F$3:$F$99980,Produccion_PJ!$K704,Resultados_Dic3!$D$3:$D$99980,Produccion_PJ!$K$632,Resultados_Dic3!$E$3:$E$99980,Produccion_PJ!$J704,Resultados_Dic3!$A$3:$A$99980,Produccion_PJ!$H704)</f>
        <v>0</v>
      </c>
      <c r="X704" s="21">
        <f>+SUMIFS(Resultados_Dic3!T$3:T$99980,Resultados_Dic3!$F$3:$F$99980,Produccion_PJ!$K704,Resultados_Dic3!$D$3:$D$99980,Produccion_PJ!$K$632,Resultados_Dic3!$E$3:$E$99980,Produccion_PJ!$J704,Resultados_Dic3!$A$3:$A$99980,Produccion_PJ!$H704)</f>
        <v>0</v>
      </c>
      <c r="Y704" s="21">
        <f>+SUMIFS(Resultados_Dic3!U$3:U$99980,Resultados_Dic3!$F$3:$F$99980,Produccion_PJ!$K704,Resultados_Dic3!$D$3:$D$99980,Produccion_PJ!$K$632,Resultados_Dic3!$E$3:$E$99980,Produccion_PJ!$J704,Resultados_Dic3!$A$3:$A$99980,Produccion_PJ!$H704)</f>
        <v>0</v>
      </c>
      <c r="Z704" s="21">
        <f>+SUMIFS(Resultados_Dic3!V$3:V$99980,Resultados_Dic3!$F$3:$F$99980,Produccion_PJ!$K704,Resultados_Dic3!$D$3:$D$99980,Produccion_PJ!$K$632,Resultados_Dic3!$E$3:$E$99980,Produccion_PJ!$J704,Resultados_Dic3!$A$3:$A$99980,Produccion_PJ!$H704)</f>
        <v>0</v>
      </c>
      <c r="AA704" s="21">
        <f>+SUMIFS(Resultados_Dic3!W$3:W$99980,Resultados_Dic3!$F$3:$F$99980,Produccion_PJ!$K704,Resultados_Dic3!$D$3:$D$99980,Produccion_PJ!$K$632,Resultados_Dic3!$E$3:$E$99980,Produccion_PJ!$J704,Resultados_Dic3!$A$3:$A$99980,Produccion_PJ!$H704)</f>
        <v>0</v>
      </c>
      <c r="AB704" s="21">
        <f>+SUMIFS(Resultados_Dic3!X$3:X$99980,Resultados_Dic3!$F$3:$F$99980,Produccion_PJ!$K704,Resultados_Dic3!$D$3:$D$99980,Produccion_PJ!$K$632,Resultados_Dic3!$E$3:$E$99980,Produccion_PJ!$J704,Resultados_Dic3!$A$3:$A$99980,Produccion_PJ!$H704)</f>
        <v>0</v>
      </c>
      <c r="AC704" s="21">
        <f>+SUMIFS(Resultados_Dic3!Y$3:Y$99980,Resultados_Dic3!$F$3:$F$99980,Produccion_PJ!$K704,Resultados_Dic3!$D$3:$D$99980,Produccion_PJ!$K$632,Resultados_Dic3!$E$3:$E$99980,Produccion_PJ!$J704,Resultados_Dic3!$A$3:$A$99980,Produccion_PJ!$H704)</f>
        <v>0</v>
      </c>
      <c r="AD704" s="21">
        <f>+SUMIFS(Resultados_Dic3!Z$3:Z$99980,Resultados_Dic3!$F$3:$F$99980,Produccion_PJ!$K704,Resultados_Dic3!$D$3:$D$99980,Produccion_PJ!$K$632,Resultados_Dic3!$E$3:$E$99980,Produccion_PJ!$J704,Resultados_Dic3!$A$3:$A$99980,Produccion_PJ!$H704)</f>
        <v>0</v>
      </c>
      <c r="AE704" s="21">
        <f>+SUMIFS(Resultados_Dic3!AA$3:AA$99980,Resultados_Dic3!$F$3:$F$99980,Produccion_PJ!$K704,Resultados_Dic3!$D$3:$D$99980,Produccion_PJ!$K$632,Resultados_Dic3!$E$3:$E$99980,Produccion_PJ!$J704,Resultados_Dic3!$A$3:$A$99980,Produccion_PJ!$H704)</f>
        <v>0</v>
      </c>
      <c r="AF704" s="21">
        <f>+SUMIFS(Resultados_Dic3!AB$3:AB$99980,Resultados_Dic3!$F$3:$F$99980,Produccion_PJ!$K704,Resultados_Dic3!$D$3:$D$99980,Produccion_PJ!$K$632,Resultados_Dic3!$E$3:$E$99980,Produccion_PJ!$J704,Resultados_Dic3!$A$3:$A$99980,Produccion_PJ!$H704)</f>
        <v>0</v>
      </c>
      <c r="AG704" s="21">
        <f>+SUMIFS(Resultados_Dic3!AC$3:AC$99980,Resultados_Dic3!$F$3:$F$99980,Produccion_PJ!$K704,Resultados_Dic3!$D$3:$D$99980,Produccion_PJ!$K$632,Resultados_Dic3!$E$3:$E$99980,Produccion_PJ!$J704,Resultados_Dic3!$A$3:$A$99980,Produccion_PJ!$H704)</f>
        <v>0</v>
      </c>
      <c r="AH704" s="21">
        <f>+SUMIFS(Resultados_Dic3!AD$3:AD$99980,Resultados_Dic3!$F$3:$F$99980,Produccion_PJ!$K704,Resultados_Dic3!$D$3:$D$99980,Produccion_PJ!$K$632,Resultados_Dic3!$E$3:$E$99980,Produccion_PJ!$J704,Resultados_Dic3!$A$3:$A$99980,Produccion_PJ!$H704)</f>
        <v>0</v>
      </c>
      <c r="AI704" s="21">
        <f>+SUMIFS(Resultados_Dic3!AE$3:AE$99980,Resultados_Dic3!$F$3:$F$99980,Produccion_PJ!$K704,Resultados_Dic3!$D$3:$D$99980,Produccion_PJ!$K$632,Resultados_Dic3!$E$3:$E$99980,Produccion_PJ!$J704,Resultados_Dic3!$A$3:$A$99980,Produccion_PJ!$H704)</f>
        <v>0</v>
      </c>
      <c r="AJ704" s="21">
        <f>+SUMIFS(Resultados_Dic3!AF$3:AF$99980,Resultados_Dic3!$F$3:$F$99980,Produccion_PJ!$K704,Resultados_Dic3!$D$3:$D$99980,Produccion_PJ!$K$632,Resultados_Dic3!$E$3:$E$99980,Produccion_PJ!$J704,Resultados_Dic3!$A$3:$A$99980,Produccion_PJ!$H704)</f>
        <v>0</v>
      </c>
      <c r="AK704" s="21">
        <f>+SUMIFS(Resultados_Dic3!AG$3:AG$99980,Resultados_Dic3!$F$3:$F$99980,Produccion_PJ!$K704,Resultados_Dic3!$D$3:$D$99980,Produccion_PJ!$K$632,Resultados_Dic3!$E$3:$E$99980,Produccion_PJ!$J704,Resultados_Dic3!$A$3:$A$99980,Produccion_PJ!$H704)</f>
        <v>0</v>
      </c>
      <c r="AL704" s="21">
        <f>+SUMIFS(Resultados_Dic3!AH$3:AH$99980,Resultados_Dic3!$F$3:$F$99980,Produccion_PJ!$K704,Resultados_Dic3!$D$3:$D$99980,Produccion_PJ!$K$632,Resultados_Dic3!$E$3:$E$99980,Produccion_PJ!$J704,Resultados_Dic3!$A$3:$A$99980,Produccion_PJ!$H704)</f>
        <v>0</v>
      </c>
      <c r="AM704" s="21">
        <f>+SUMIFS(Resultados_Dic3!AI$3:AI$99980,Resultados_Dic3!$F$3:$F$99980,Produccion_PJ!$K704,Resultados_Dic3!$D$3:$D$99980,Produccion_PJ!$K$632,Resultados_Dic3!$E$3:$E$99980,Produccion_PJ!$J704,Resultados_Dic3!$A$3:$A$99980,Produccion_PJ!$H704)</f>
        <v>0</v>
      </c>
      <c r="AN704" s="21">
        <f>+SUMIFS(Resultados_Dic3!AJ$3:AJ$99980,Resultados_Dic3!$F$3:$F$99980,Produccion_PJ!$K704,Resultados_Dic3!$D$3:$D$99980,Produccion_PJ!$K$632,Resultados_Dic3!$E$3:$E$99980,Produccion_PJ!$J704,Resultados_Dic3!$A$3:$A$99980,Produccion_PJ!$H704)</f>
        <v>0</v>
      </c>
      <c r="AO704" s="21">
        <f>+SUMIFS(Resultados_Dic3!AK$3:AK$99980,Resultados_Dic3!$F$3:$F$99980,Produccion_PJ!$K704,Resultados_Dic3!$D$3:$D$99980,Produccion_PJ!$K$632,Resultados_Dic3!$E$3:$E$99980,Produccion_PJ!$J704,Resultados_Dic3!$A$3:$A$99980,Produccion_PJ!$H704)</f>
        <v>0</v>
      </c>
      <c r="AP704" s="21">
        <f>+SUMIFS(Resultados_Dic3!AL$3:AL$99980,Resultados_Dic3!$F$3:$F$99980,Produccion_PJ!$K704,Resultados_Dic3!$D$3:$D$99980,Produccion_PJ!$K$632,Resultados_Dic3!$E$3:$E$99980,Produccion_PJ!$J704,Resultados_Dic3!$A$3:$A$99980,Produccion_PJ!$H704)</f>
        <v>0</v>
      </c>
      <c r="AQ704" s="21">
        <f>+SUMIFS(Resultados_Dic3!AM$3:AM$99980,Resultados_Dic3!$F$3:$F$99980,Produccion_PJ!$K704,Resultados_Dic3!$D$3:$D$99980,Produccion_PJ!$K$632,Resultados_Dic3!$E$3:$E$99980,Produccion_PJ!$J704,Resultados_Dic3!$A$3:$A$99980,Produccion_PJ!$H704)</f>
        <v>0</v>
      </c>
    </row>
    <row r="705" spans="1:47" x14ac:dyDescent="0.25">
      <c r="D705" s="35"/>
      <c r="E705" s="35"/>
      <c r="G705" s="15"/>
      <c r="H705" s="17" t="str">
        <f t="shared" si="1247"/>
        <v>DIC5</v>
      </c>
      <c r="I705" s="24"/>
      <c r="J705" s="24" t="s">
        <v>154</v>
      </c>
      <c r="K705" s="108" t="s">
        <v>380</v>
      </c>
      <c r="L705" s="21">
        <f>+SUMIFS(Resultados_Dic3!H$3:H$99980,Resultados_Dic3!$F$3:$F$99980,Produccion_PJ!$K705,Resultados_Dic3!$D$3:$D$99980,Produccion_PJ!$K$632,Resultados_Dic3!$E$3:$E$99980,Produccion_PJ!$J705,Resultados_Dic3!$A$3:$A$99980,Produccion_PJ!$H705)</f>
        <v>0</v>
      </c>
      <c r="M705" s="21">
        <f>+SUMIFS(Resultados_Dic3!I$3:I$99980,Resultados_Dic3!$F$3:$F$99980,Produccion_PJ!$K705,Resultados_Dic3!$D$3:$D$99980,Produccion_PJ!$K$632,Resultados_Dic3!$E$3:$E$99980,Produccion_PJ!$J705,Resultados_Dic3!$A$3:$A$99980,Produccion_PJ!$H705)</f>
        <v>0</v>
      </c>
      <c r="N705" s="21">
        <f>+SUMIFS(Resultados_Dic3!J$3:J$99980,Resultados_Dic3!$F$3:$F$99980,Produccion_PJ!$K705,Resultados_Dic3!$D$3:$D$99980,Produccion_PJ!$K$632,Resultados_Dic3!$E$3:$E$99980,Produccion_PJ!$J705,Resultados_Dic3!$A$3:$A$99980,Produccion_PJ!$H705)</f>
        <v>0</v>
      </c>
      <c r="O705" s="21">
        <f>+SUMIFS(Resultados_Dic3!K$3:K$99980,Resultados_Dic3!$F$3:$F$99980,Produccion_PJ!$K705,Resultados_Dic3!$D$3:$D$99980,Produccion_PJ!$K$632,Resultados_Dic3!$E$3:$E$99980,Produccion_PJ!$J705,Resultados_Dic3!$A$3:$A$99980,Produccion_PJ!$H705)</f>
        <v>0</v>
      </c>
      <c r="P705" s="21">
        <f>+SUMIFS(Resultados_Dic3!L$3:L$99980,Resultados_Dic3!$F$3:$F$99980,Produccion_PJ!$K705,Resultados_Dic3!$D$3:$D$99980,Produccion_PJ!$K$632,Resultados_Dic3!$E$3:$E$99980,Produccion_PJ!$J705,Resultados_Dic3!$A$3:$A$99980,Produccion_PJ!$H705)</f>
        <v>0</v>
      </c>
      <c r="Q705" s="21">
        <f>+SUMIFS(Resultados_Dic3!M$3:M$99980,Resultados_Dic3!$F$3:$F$99980,Produccion_PJ!$K705,Resultados_Dic3!$D$3:$D$99980,Produccion_PJ!$K$632,Resultados_Dic3!$E$3:$E$99980,Produccion_PJ!$J705,Resultados_Dic3!$A$3:$A$99980,Produccion_PJ!$H705)</f>
        <v>0</v>
      </c>
      <c r="R705" s="21">
        <f>+SUMIFS(Resultados_Dic3!N$3:N$99980,Resultados_Dic3!$F$3:$F$99980,Produccion_PJ!$K705,Resultados_Dic3!$D$3:$D$99980,Produccion_PJ!$K$632,Resultados_Dic3!$E$3:$E$99980,Produccion_PJ!$J705,Resultados_Dic3!$A$3:$A$99980,Produccion_PJ!$H705)</f>
        <v>0</v>
      </c>
      <c r="S705" s="21">
        <f>+SUMIFS(Resultados_Dic3!O$3:O$99980,Resultados_Dic3!$F$3:$F$99980,Produccion_PJ!$K705,Resultados_Dic3!$D$3:$D$99980,Produccion_PJ!$K$632,Resultados_Dic3!$E$3:$E$99980,Produccion_PJ!$J705,Resultados_Dic3!$A$3:$A$99980,Produccion_PJ!$H705)</f>
        <v>0</v>
      </c>
      <c r="T705" s="21">
        <f>+SUMIFS(Resultados_Dic3!P$3:P$99980,Resultados_Dic3!$F$3:$F$99980,Produccion_PJ!$K705,Resultados_Dic3!$D$3:$D$99980,Produccion_PJ!$K$632,Resultados_Dic3!$E$3:$E$99980,Produccion_PJ!$J705,Resultados_Dic3!$A$3:$A$99980,Produccion_PJ!$H705)</f>
        <v>0</v>
      </c>
      <c r="U705" s="21">
        <f>+SUMIFS(Resultados_Dic3!Q$3:Q$99980,Resultados_Dic3!$F$3:$F$99980,Produccion_PJ!$K705,Resultados_Dic3!$D$3:$D$99980,Produccion_PJ!$K$632,Resultados_Dic3!$E$3:$E$99980,Produccion_PJ!$J705,Resultados_Dic3!$A$3:$A$99980,Produccion_PJ!$H705)</f>
        <v>0</v>
      </c>
      <c r="V705" s="21">
        <f>+SUMIFS(Resultados_Dic3!R$3:R$99980,Resultados_Dic3!$F$3:$F$99980,Produccion_PJ!$K705,Resultados_Dic3!$D$3:$D$99980,Produccion_PJ!$K$632,Resultados_Dic3!$E$3:$E$99980,Produccion_PJ!$J705,Resultados_Dic3!$A$3:$A$99980,Produccion_PJ!$H705)</f>
        <v>0</v>
      </c>
      <c r="W705" s="21">
        <f>+SUMIFS(Resultados_Dic3!S$3:S$99980,Resultados_Dic3!$F$3:$F$99980,Produccion_PJ!$K705,Resultados_Dic3!$D$3:$D$99980,Produccion_PJ!$K$632,Resultados_Dic3!$E$3:$E$99980,Produccion_PJ!$J705,Resultados_Dic3!$A$3:$A$99980,Produccion_PJ!$H705)</f>
        <v>0</v>
      </c>
      <c r="X705" s="21">
        <f>+SUMIFS(Resultados_Dic3!T$3:T$99980,Resultados_Dic3!$F$3:$F$99980,Produccion_PJ!$K705,Resultados_Dic3!$D$3:$D$99980,Produccion_PJ!$K$632,Resultados_Dic3!$E$3:$E$99980,Produccion_PJ!$J705,Resultados_Dic3!$A$3:$A$99980,Produccion_PJ!$H705)</f>
        <v>0</v>
      </c>
      <c r="Y705" s="21">
        <f>+SUMIFS(Resultados_Dic3!U$3:U$99980,Resultados_Dic3!$F$3:$F$99980,Produccion_PJ!$K705,Resultados_Dic3!$D$3:$D$99980,Produccion_PJ!$K$632,Resultados_Dic3!$E$3:$E$99980,Produccion_PJ!$J705,Resultados_Dic3!$A$3:$A$99980,Produccion_PJ!$H705)</f>
        <v>0</v>
      </c>
      <c r="Z705" s="21">
        <f>+SUMIFS(Resultados_Dic3!V$3:V$99980,Resultados_Dic3!$F$3:$F$99980,Produccion_PJ!$K705,Resultados_Dic3!$D$3:$D$99980,Produccion_PJ!$K$632,Resultados_Dic3!$E$3:$E$99980,Produccion_PJ!$J705,Resultados_Dic3!$A$3:$A$99980,Produccion_PJ!$H705)</f>
        <v>0</v>
      </c>
      <c r="AA705" s="21">
        <f>+SUMIFS(Resultados_Dic3!W$3:W$99980,Resultados_Dic3!$F$3:$F$99980,Produccion_PJ!$K705,Resultados_Dic3!$D$3:$D$99980,Produccion_PJ!$K$632,Resultados_Dic3!$E$3:$E$99980,Produccion_PJ!$J705,Resultados_Dic3!$A$3:$A$99980,Produccion_PJ!$H705)</f>
        <v>0</v>
      </c>
      <c r="AB705" s="21">
        <f>+SUMIFS(Resultados_Dic3!X$3:X$99980,Resultados_Dic3!$F$3:$F$99980,Produccion_PJ!$K705,Resultados_Dic3!$D$3:$D$99980,Produccion_PJ!$K$632,Resultados_Dic3!$E$3:$E$99980,Produccion_PJ!$J705,Resultados_Dic3!$A$3:$A$99980,Produccion_PJ!$H705)</f>
        <v>0</v>
      </c>
      <c r="AC705" s="21">
        <f>+SUMIFS(Resultados_Dic3!Y$3:Y$99980,Resultados_Dic3!$F$3:$F$99980,Produccion_PJ!$K705,Resultados_Dic3!$D$3:$D$99980,Produccion_PJ!$K$632,Resultados_Dic3!$E$3:$E$99980,Produccion_PJ!$J705,Resultados_Dic3!$A$3:$A$99980,Produccion_PJ!$H705)</f>
        <v>0</v>
      </c>
      <c r="AD705" s="21">
        <f>+SUMIFS(Resultados_Dic3!Z$3:Z$99980,Resultados_Dic3!$F$3:$F$99980,Produccion_PJ!$K705,Resultados_Dic3!$D$3:$D$99980,Produccion_PJ!$K$632,Resultados_Dic3!$E$3:$E$99980,Produccion_PJ!$J705,Resultados_Dic3!$A$3:$A$99980,Produccion_PJ!$H705)</f>
        <v>0</v>
      </c>
      <c r="AE705" s="21">
        <f>+SUMIFS(Resultados_Dic3!AA$3:AA$99980,Resultados_Dic3!$F$3:$F$99980,Produccion_PJ!$K705,Resultados_Dic3!$D$3:$D$99980,Produccion_PJ!$K$632,Resultados_Dic3!$E$3:$E$99980,Produccion_PJ!$J705,Resultados_Dic3!$A$3:$A$99980,Produccion_PJ!$H705)</f>
        <v>0</v>
      </c>
      <c r="AF705" s="21">
        <f>+SUMIFS(Resultados_Dic3!AB$3:AB$99980,Resultados_Dic3!$F$3:$F$99980,Produccion_PJ!$K705,Resultados_Dic3!$D$3:$D$99980,Produccion_PJ!$K$632,Resultados_Dic3!$E$3:$E$99980,Produccion_PJ!$J705,Resultados_Dic3!$A$3:$A$99980,Produccion_PJ!$H705)</f>
        <v>0</v>
      </c>
      <c r="AG705" s="21">
        <f>+SUMIFS(Resultados_Dic3!AC$3:AC$99980,Resultados_Dic3!$F$3:$F$99980,Produccion_PJ!$K705,Resultados_Dic3!$D$3:$D$99980,Produccion_PJ!$K$632,Resultados_Dic3!$E$3:$E$99980,Produccion_PJ!$J705,Resultados_Dic3!$A$3:$A$99980,Produccion_PJ!$H705)</f>
        <v>0</v>
      </c>
      <c r="AH705" s="21">
        <f>+SUMIFS(Resultados_Dic3!AD$3:AD$99980,Resultados_Dic3!$F$3:$F$99980,Produccion_PJ!$K705,Resultados_Dic3!$D$3:$D$99980,Produccion_PJ!$K$632,Resultados_Dic3!$E$3:$E$99980,Produccion_PJ!$J705,Resultados_Dic3!$A$3:$A$99980,Produccion_PJ!$H705)</f>
        <v>0</v>
      </c>
      <c r="AI705" s="21">
        <f>+SUMIFS(Resultados_Dic3!AE$3:AE$99980,Resultados_Dic3!$F$3:$F$99980,Produccion_PJ!$K705,Resultados_Dic3!$D$3:$D$99980,Produccion_PJ!$K$632,Resultados_Dic3!$E$3:$E$99980,Produccion_PJ!$J705,Resultados_Dic3!$A$3:$A$99980,Produccion_PJ!$H705)</f>
        <v>0</v>
      </c>
      <c r="AJ705" s="21">
        <f>+SUMIFS(Resultados_Dic3!AF$3:AF$99980,Resultados_Dic3!$F$3:$F$99980,Produccion_PJ!$K705,Resultados_Dic3!$D$3:$D$99980,Produccion_PJ!$K$632,Resultados_Dic3!$E$3:$E$99980,Produccion_PJ!$J705,Resultados_Dic3!$A$3:$A$99980,Produccion_PJ!$H705)</f>
        <v>0</v>
      </c>
      <c r="AK705" s="21">
        <f>+SUMIFS(Resultados_Dic3!AG$3:AG$99980,Resultados_Dic3!$F$3:$F$99980,Produccion_PJ!$K705,Resultados_Dic3!$D$3:$D$99980,Produccion_PJ!$K$632,Resultados_Dic3!$E$3:$E$99980,Produccion_PJ!$J705,Resultados_Dic3!$A$3:$A$99980,Produccion_PJ!$H705)</f>
        <v>0</v>
      </c>
      <c r="AL705" s="21">
        <f>+SUMIFS(Resultados_Dic3!AH$3:AH$99980,Resultados_Dic3!$F$3:$F$99980,Produccion_PJ!$K705,Resultados_Dic3!$D$3:$D$99980,Produccion_PJ!$K$632,Resultados_Dic3!$E$3:$E$99980,Produccion_PJ!$J705,Resultados_Dic3!$A$3:$A$99980,Produccion_PJ!$H705)</f>
        <v>0</v>
      </c>
      <c r="AM705" s="21">
        <f>+SUMIFS(Resultados_Dic3!AI$3:AI$99980,Resultados_Dic3!$F$3:$F$99980,Produccion_PJ!$K705,Resultados_Dic3!$D$3:$D$99980,Produccion_PJ!$K$632,Resultados_Dic3!$E$3:$E$99980,Produccion_PJ!$J705,Resultados_Dic3!$A$3:$A$99980,Produccion_PJ!$H705)</f>
        <v>0</v>
      </c>
      <c r="AN705" s="21">
        <f>+SUMIFS(Resultados_Dic3!AJ$3:AJ$99980,Resultados_Dic3!$F$3:$F$99980,Produccion_PJ!$K705,Resultados_Dic3!$D$3:$D$99980,Produccion_PJ!$K$632,Resultados_Dic3!$E$3:$E$99980,Produccion_PJ!$J705,Resultados_Dic3!$A$3:$A$99980,Produccion_PJ!$H705)</f>
        <v>0</v>
      </c>
      <c r="AO705" s="21">
        <f>+SUMIFS(Resultados_Dic3!AK$3:AK$99980,Resultados_Dic3!$F$3:$F$99980,Produccion_PJ!$K705,Resultados_Dic3!$D$3:$D$99980,Produccion_PJ!$K$632,Resultados_Dic3!$E$3:$E$99980,Produccion_PJ!$J705,Resultados_Dic3!$A$3:$A$99980,Produccion_PJ!$H705)</f>
        <v>0</v>
      </c>
      <c r="AP705" s="21">
        <f>+SUMIFS(Resultados_Dic3!AL$3:AL$99980,Resultados_Dic3!$F$3:$F$99980,Produccion_PJ!$K705,Resultados_Dic3!$D$3:$D$99980,Produccion_PJ!$K$632,Resultados_Dic3!$E$3:$E$99980,Produccion_PJ!$J705,Resultados_Dic3!$A$3:$A$99980,Produccion_PJ!$H705)</f>
        <v>0</v>
      </c>
      <c r="AQ705" s="21">
        <f>+SUMIFS(Resultados_Dic3!AM$3:AM$99980,Resultados_Dic3!$F$3:$F$99980,Produccion_PJ!$K705,Resultados_Dic3!$D$3:$D$99980,Produccion_PJ!$K$632,Resultados_Dic3!$E$3:$E$99980,Produccion_PJ!$J705,Resultados_Dic3!$A$3:$A$99980,Produccion_PJ!$H705)</f>
        <v>0</v>
      </c>
    </row>
    <row r="706" spans="1:47" x14ac:dyDescent="0.25">
      <c r="G706" s="15"/>
      <c r="H706" s="17" t="str">
        <f t="shared" si="1247"/>
        <v>DIC5</v>
      </c>
      <c r="I706" s="24"/>
      <c r="J706" s="24" t="s">
        <v>155</v>
      </c>
      <c r="K706" s="108" t="s">
        <v>482</v>
      </c>
      <c r="L706" s="21">
        <f>+SUMIFS(Resultados_Dic3!H$3:H$99980,Resultados_Dic3!$F$3:$F$99980,Produccion_PJ!$K706,Resultados_Dic3!$D$3:$D$99980,Produccion_PJ!$K$632,Resultados_Dic3!$E$3:$E$99980,Produccion_PJ!$J706,Resultados_Dic3!$A$3:$A$99980,Produccion_PJ!$H706)</f>
        <v>0</v>
      </c>
      <c r="M706" s="21">
        <f>+SUMIFS(Resultados_Dic3!I$3:I$99980,Resultados_Dic3!$F$3:$F$99980,Produccion_PJ!$K706,Resultados_Dic3!$D$3:$D$99980,Produccion_PJ!$K$632,Resultados_Dic3!$E$3:$E$99980,Produccion_PJ!$J706,Resultados_Dic3!$A$3:$A$99980,Produccion_PJ!$H706)</f>
        <v>0</v>
      </c>
      <c r="N706" s="21">
        <f>+SUMIFS(Resultados_Dic3!J$3:J$99980,Resultados_Dic3!$F$3:$F$99980,Produccion_PJ!$K706,Resultados_Dic3!$D$3:$D$99980,Produccion_PJ!$K$632,Resultados_Dic3!$E$3:$E$99980,Produccion_PJ!$J706,Resultados_Dic3!$A$3:$A$99980,Produccion_PJ!$H706)</f>
        <v>0</v>
      </c>
      <c r="O706" s="21">
        <f>+SUMIFS(Resultados_Dic3!K$3:K$99980,Resultados_Dic3!$F$3:$F$99980,Produccion_PJ!$K706,Resultados_Dic3!$D$3:$D$99980,Produccion_PJ!$K$632,Resultados_Dic3!$E$3:$E$99980,Produccion_PJ!$J706,Resultados_Dic3!$A$3:$A$99980,Produccion_PJ!$H706)</f>
        <v>0</v>
      </c>
      <c r="P706" s="21">
        <f>+SUMIFS(Resultados_Dic3!L$3:L$99980,Resultados_Dic3!$F$3:$F$99980,Produccion_PJ!$K706,Resultados_Dic3!$D$3:$D$99980,Produccion_PJ!$K$632,Resultados_Dic3!$E$3:$E$99980,Produccion_PJ!$J706,Resultados_Dic3!$A$3:$A$99980,Produccion_PJ!$H706)</f>
        <v>0</v>
      </c>
      <c r="Q706" s="21">
        <f>+SUMIFS(Resultados_Dic3!M$3:M$99980,Resultados_Dic3!$F$3:$F$99980,Produccion_PJ!$K706,Resultados_Dic3!$D$3:$D$99980,Produccion_PJ!$K$632,Resultados_Dic3!$E$3:$E$99980,Produccion_PJ!$J706,Resultados_Dic3!$A$3:$A$99980,Produccion_PJ!$H706)</f>
        <v>0</v>
      </c>
      <c r="R706" s="21">
        <f>+SUMIFS(Resultados_Dic3!N$3:N$99980,Resultados_Dic3!$F$3:$F$99980,Produccion_PJ!$K706,Resultados_Dic3!$D$3:$D$99980,Produccion_PJ!$K$632,Resultados_Dic3!$E$3:$E$99980,Produccion_PJ!$J706,Resultados_Dic3!$A$3:$A$99980,Produccion_PJ!$H706)</f>
        <v>0</v>
      </c>
      <c r="S706" s="21">
        <f>+SUMIFS(Resultados_Dic3!O$3:O$99980,Resultados_Dic3!$F$3:$F$99980,Produccion_PJ!$K706,Resultados_Dic3!$D$3:$D$99980,Produccion_PJ!$K$632,Resultados_Dic3!$E$3:$E$99980,Produccion_PJ!$J706,Resultados_Dic3!$A$3:$A$99980,Produccion_PJ!$H706)</f>
        <v>0</v>
      </c>
      <c r="T706" s="21">
        <f>+SUMIFS(Resultados_Dic3!P$3:P$99980,Resultados_Dic3!$F$3:$F$99980,Produccion_PJ!$K706,Resultados_Dic3!$D$3:$D$99980,Produccion_PJ!$K$632,Resultados_Dic3!$E$3:$E$99980,Produccion_PJ!$J706,Resultados_Dic3!$A$3:$A$99980,Produccion_PJ!$H706)</f>
        <v>0</v>
      </c>
      <c r="U706" s="21">
        <f>+SUMIFS(Resultados_Dic3!Q$3:Q$99980,Resultados_Dic3!$F$3:$F$99980,Produccion_PJ!$K706,Resultados_Dic3!$D$3:$D$99980,Produccion_PJ!$K$632,Resultados_Dic3!$E$3:$E$99980,Produccion_PJ!$J706,Resultados_Dic3!$A$3:$A$99980,Produccion_PJ!$H706)</f>
        <v>0</v>
      </c>
      <c r="V706" s="21">
        <f>+SUMIFS(Resultados_Dic3!R$3:R$99980,Resultados_Dic3!$F$3:$F$99980,Produccion_PJ!$K706,Resultados_Dic3!$D$3:$D$99980,Produccion_PJ!$K$632,Resultados_Dic3!$E$3:$E$99980,Produccion_PJ!$J706,Resultados_Dic3!$A$3:$A$99980,Produccion_PJ!$H706)</f>
        <v>0</v>
      </c>
      <c r="W706" s="21">
        <f>+SUMIFS(Resultados_Dic3!S$3:S$99980,Resultados_Dic3!$F$3:$F$99980,Produccion_PJ!$K706,Resultados_Dic3!$D$3:$D$99980,Produccion_PJ!$K$632,Resultados_Dic3!$E$3:$E$99980,Produccion_PJ!$J706,Resultados_Dic3!$A$3:$A$99980,Produccion_PJ!$H706)</f>
        <v>0</v>
      </c>
      <c r="X706" s="21">
        <f>+SUMIFS(Resultados_Dic3!T$3:T$99980,Resultados_Dic3!$F$3:$F$99980,Produccion_PJ!$K706,Resultados_Dic3!$D$3:$D$99980,Produccion_PJ!$K$632,Resultados_Dic3!$E$3:$E$99980,Produccion_PJ!$J706,Resultados_Dic3!$A$3:$A$99980,Produccion_PJ!$H706)</f>
        <v>0</v>
      </c>
      <c r="Y706" s="21">
        <f>+SUMIFS(Resultados_Dic3!U$3:U$99980,Resultados_Dic3!$F$3:$F$99980,Produccion_PJ!$K706,Resultados_Dic3!$D$3:$D$99980,Produccion_PJ!$K$632,Resultados_Dic3!$E$3:$E$99980,Produccion_PJ!$J706,Resultados_Dic3!$A$3:$A$99980,Produccion_PJ!$H706)</f>
        <v>0</v>
      </c>
      <c r="Z706" s="21">
        <f>+SUMIFS(Resultados_Dic3!V$3:V$99980,Resultados_Dic3!$F$3:$F$99980,Produccion_PJ!$K706,Resultados_Dic3!$D$3:$D$99980,Produccion_PJ!$K$632,Resultados_Dic3!$E$3:$E$99980,Produccion_PJ!$J706,Resultados_Dic3!$A$3:$A$99980,Produccion_PJ!$H706)</f>
        <v>0</v>
      </c>
      <c r="AA706" s="21">
        <f>+SUMIFS(Resultados_Dic3!W$3:W$99980,Resultados_Dic3!$F$3:$F$99980,Produccion_PJ!$K706,Resultados_Dic3!$D$3:$D$99980,Produccion_PJ!$K$632,Resultados_Dic3!$E$3:$E$99980,Produccion_PJ!$J706,Resultados_Dic3!$A$3:$A$99980,Produccion_PJ!$H706)</f>
        <v>0</v>
      </c>
      <c r="AB706" s="21">
        <f>+SUMIFS(Resultados_Dic3!X$3:X$99980,Resultados_Dic3!$F$3:$F$99980,Produccion_PJ!$K706,Resultados_Dic3!$D$3:$D$99980,Produccion_PJ!$K$632,Resultados_Dic3!$E$3:$E$99980,Produccion_PJ!$J706,Resultados_Dic3!$A$3:$A$99980,Produccion_PJ!$H706)</f>
        <v>0</v>
      </c>
      <c r="AC706" s="21">
        <f>+SUMIFS(Resultados_Dic3!Y$3:Y$99980,Resultados_Dic3!$F$3:$F$99980,Produccion_PJ!$K706,Resultados_Dic3!$D$3:$D$99980,Produccion_PJ!$K$632,Resultados_Dic3!$E$3:$E$99980,Produccion_PJ!$J706,Resultados_Dic3!$A$3:$A$99980,Produccion_PJ!$H706)</f>
        <v>0</v>
      </c>
      <c r="AD706" s="21">
        <f>+SUMIFS(Resultados_Dic3!Z$3:Z$99980,Resultados_Dic3!$F$3:$F$99980,Produccion_PJ!$K706,Resultados_Dic3!$D$3:$D$99980,Produccion_PJ!$K$632,Resultados_Dic3!$E$3:$E$99980,Produccion_PJ!$J706,Resultados_Dic3!$A$3:$A$99980,Produccion_PJ!$H706)</f>
        <v>0</v>
      </c>
      <c r="AE706" s="21">
        <f>+SUMIFS(Resultados_Dic3!AA$3:AA$99980,Resultados_Dic3!$F$3:$F$99980,Produccion_PJ!$K706,Resultados_Dic3!$D$3:$D$99980,Produccion_PJ!$K$632,Resultados_Dic3!$E$3:$E$99980,Produccion_PJ!$J706,Resultados_Dic3!$A$3:$A$99980,Produccion_PJ!$H706)</f>
        <v>0</v>
      </c>
      <c r="AF706" s="21">
        <f>+SUMIFS(Resultados_Dic3!AB$3:AB$99980,Resultados_Dic3!$F$3:$F$99980,Produccion_PJ!$K706,Resultados_Dic3!$D$3:$D$99980,Produccion_PJ!$K$632,Resultados_Dic3!$E$3:$E$99980,Produccion_PJ!$J706,Resultados_Dic3!$A$3:$A$99980,Produccion_PJ!$H706)</f>
        <v>0</v>
      </c>
      <c r="AG706" s="21">
        <f>+SUMIFS(Resultados_Dic3!AC$3:AC$99980,Resultados_Dic3!$F$3:$F$99980,Produccion_PJ!$K706,Resultados_Dic3!$D$3:$D$99980,Produccion_PJ!$K$632,Resultados_Dic3!$E$3:$E$99980,Produccion_PJ!$J706,Resultados_Dic3!$A$3:$A$99980,Produccion_PJ!$H706)</f>
        <v>0</v>
      </c>
      <c r="AH706" s="21">
        <f>+SUMIFS(Resultados_Dic3!AD$3:AD$99980,Resultados_Dic3!$F$3:$F$99980,Produccion_PJ!$K706,Resultados_Dic3!$D$3:$D$99980,Produccion_PJ!$K$632,Resultados_Dic3!$E$3:$E$99980,Produccion_PJ!$J706,Resultados_Dic3!$A$3:$A$99980,Produccion_PJ!$H706)</f>
        <v>0</v>
      </c>
      <c r="AI706" s="21">
        <f>+SUMIFS(Resultados_Dic3!AE$3:AE$99980,Resultados_Dic3!$F$3:$F$99980,Produccion_PJ!$K706,Resultados_Dic3!$D$3:$D$99980,Produccion_PJ!$K$632,Resultados_Dic3!$E$3:$E$99980,Produccion_PJ!$J706,Resultados_Dic3!$A$3:$A$99980,Produccion_PJ!$H706)</f>
        <v>0</v>
      </c>
      <c r="AJ706" s="21">
        <f>+SUMIFS(Resultados_Dic3!AF$3:AF$99980,Resultados_Dic3!$F$3:$F$99980,Produccion_PJ!$K706,Resultados_Dic3!$D$3:$D$99980,Produccion_PJ!$K$632,Resultados_Dic3!$E$3:$E$99980,Produccion_PJ!$J706,Resultados_Dic3!$A$3:$A$99980,Produccion_PJ!$H706)</f>
        <v>0</v>
      </c>
      <c r="AK706" s="21">
        <f>+SUMIFS(Resultados_Dic3!AG$3:AG$99980,Resultados_Dic3!$F$3:$F$99980,Produccion_PJ!$K706,Resultados_Dic3!$D$3:$D$99980,Produccion_PJ!$K$632,Resultados_Dic3!$E$3:$E$99980,Produccion_PJ!$J706,Resultados_Dic3!$A$3:$A$99980,Produccion_PJ!$H706)</f>
        <v>0</v>
      </c>
      <c r="AL706" s="21">
        <f>+SUMIFS(Resultados_Dic3!AH$3:AH$99980,Resultados_Dic3!$F$3:$F$99980,Produccion_PJ!$K706,Resultados_Dic3!$D$3:$D$99980,Produccion_PJ!$K$632,Resultados_Dic3!$E$3:$E$99980,Produccion_PJ!$J706,Resultados_Dic3!$A$3:$A$99980,Produccion_PJ!$H706)</f>
        <v>0</v>
      </c>
      <c r="AM706" s="21">
        <f>+SUMIFS(Resultados_Dic3!AI$3:AI$99980,Resultados_Dic3!$F$3:$F$99980,Produccion_PJ!$K706,Resultados_Dic3!$D$3:$D$99980,Produccion_PJ!$K$632,Resultados_Dic3!$E$3:$E$99980,Produccion_PJ!$J706,Resultados_Dic3!$A$3:$A$99980,Produccion_PJ!$H706)</f>
        <v>0</v>
      </c>
      <c r="AN706" s="21">
        <f>+SUMIFS(Resultados_Dic3!AJ$3:AJ$99980,Resultados_Dic3!$F$3:$F$99980,Produccion_PJ!$K706,Resultados_Dic3!$D$3:$D$99980,Produccion_PJ!$K$632,Resultados_Dic3!$E$3:$E$99980,Produccion_PJ!$J706,Resultados_Dic3!$A$3:$A$99980,Produccion_PJ!$H706)</f>
        <v>0</v>
      </c>
      <c r="AO706" s="21">
        <f>+SUMIFS(Resultados_Dic3!AK$3:AK$99980,Resultados_Dic3!$F$3:$F$99980,Produccion_PJ!$K706,Resultados_Dic3!$D$3:$D$99980,Produccion_PJ!$K$632,Resultados_Dic3!$E$3:$E$99980,Produccion_PJ!$J706,Resultados_Dic3!$A$3:$A$99980,Produccion_PJ!$H706)</f>
        <v>0</v>
      </c>
      <c r="AP706" s="21">
        <f>+SUMIFS(Resultados_Dic3!AL$3:AL$99980,Resultados_Dic3!$F$3:$F$99980,Produccion_PJ!$K706,Resultados_Dic3!$D$3:$D$99980,Produccion_PJ!$K$632,Resultados_Dic3!$E$3:$E$99980,Produccion_PJ!$J706,Resultados_Dic3!$A$3:$A$99980,Produccion_PJ!$H706)</f>
        <v>0</v>
      </c>
      <c r="AQ706" s="21">
        <f>+SUMIFS(Resultados_Dic3!AM$3:AM$99980,Resultados_Dic3!$F$3:$F$99980,Produccion_PJ!$K706,Resultados_Dic3!$D$3:$D$99980,Produccion_PJ!$K$632,Resultados_Dic3!$E$3:$E$99980,Produccion_PJ!$J706,Resultados_Dic3!$A$3:$A$99980,Produccion_PJ!$H706)</f>
        <v>0</v>
      </c>
    </row>
    <row r="707" spans="1:47" s="68" customFormat="1" x14ac:dyDescent="0.25">
      <c r="A707" s="70"/>
      <c r="F707" s="95"/>
      <c r="H707" s="71"/>
      <c r="I707" s="71"/>
      <c r="L707" s="69">
        <f>+SUM(L700:L706)</f>
        <v>0</v>
      </c>
      <c r="M707" s="69">
        <f t="shared" ref="M707" si="1248">+SUM(M700:M706)</f>
        <v>0</v>
      </c>
      <c r="N707" s="69">
        <f t="shared" ref="N707:AQ707" si="1249">+SUM(N700:N706)</f>
        <v>0</v>
      </c>
      <c r="O707" s="69">
        <f t="shared" si="1249"/>
        <v>0</v>
      </c>
      <c r="P707" s="69">
        <f t="shared" si="1249"/>
        <v>0</v>
      </c>
      <c r="Q707" s="69">
        <f t="shared" si="1249"/>
        <v>0</v>
      </c>
      <c r="R707" s="69">
        <f t="shared" si="1249"/>
        <v>0</v>
      </c>
      <c r="S707" s="69">
        <f t="shared" si="1249"/>
        <v>0</v>
      </c>
      <c r="T707" s="69">
        <f t="shared" si="1249"/>
        <v>0</v>
      </c>
      <c r="U707" s="69">
        <f t="shared" si="1249"/>
        <v>0</v>
      </c>
      <c r="V707" s="69">
        <f t="shared" si="1249"/>
        <v>0</v>
      </c>
      <c r="W707" s="69">
        <f t="shared" si="1249"/>
        <v>0</v>
      </c>
      <c r="X707" s="69">
        <f t="shared" si="1249"/>
        <v>0</v>
      </c>
      <c r="Y707" s="69">
        <f t="shared" si="1249"/>
        <v>0</v>
      </c>
      <c r="Z707" s="69">
        <f t="shared" si="1249"/>
        <v>0</v>
      </c>
      <c r="AA707" s="69">
        <f t="shared" si="1249"/>
        <v>0</v>
      </c>
      <c r="AB707" s="69">
        <f t="shared" si="1249"/>
        <v>0</v>
      </c>
      <c r="AC707" s="69">
        <f t="shared" si="1249"/>
        <v>0</v>
      </c>
      <c r="AD707" s="69">
        <f t="shared" si="1249"/>
        <v>0</v>
      </c>
      <c r="AE707" s="69">
        <f t="shared" si="1249"/>
        <v>0</v>
      </c>
      <c r="AF707" s="69">
        <f t="shared" si="1249"/>
        <v>0</v>
      </c>
      <c r="AG707" s="69">
        <f t="shared" si="1249"/>
        <v>0</v>
      </c>
      <c r="AH707" s="69">
        <f t="shared" si="1249"/>
        <v>0</v>
      </c>
      <c r="AI707" s="69">
        <f t="shared" si="1249"/>
        <v>0</v>
      </c>
      <c r="AJ707" s="69">
        <f t="shared" si="1249"/>
        <v>0</v>
      </c>
      <c r="AK707" s="69">
        <f t="shared" si="1249"/>
        <v>0</v>
      </c>
      <c r="AL707" s="69">
        <f t="shared" si="1249"/>
        <v>0</v>
      </c>
      <c r="AM707" s="69">
        <f t="shared" si="1249"/>
        <v>0</v>
      </c>
      <c r="AN707" s="69">
        <f t="shared" si="1249"/>
        <v>0</v>
      </c>
      <c r="AO707" s="69">
        <f t="shared" si="1249"/>
        <v>0</v>
      </c>
      <c r="AP707" s="69">
        <f t="shared" si="1249"/>
        <v>0</v>
      </c>
      <c r="AQ707" s="69">
        <f t="shared" si="1249"/>
        <v>0</v>
      </c>
    </row>
    <row r="709" spans="1:47" ht="18.75" x14ac:dyDescent="0.3">
      <c r="K709" s="34" t="s">
        <v>496</v>
      </c>
    </row>
    <row r="710" spans="1:47" x14ac:dyDescent="0.25">
      <c r="J710" s="106" t="s">
        <v>488</v>
      </c>
      <c r="K710" s="108" t="s">
        <v>389</v>
      </c>
    </row>
    <row r="711" spans="1:47" x14ac:dyDescent="0.25">
      <c r="H711" s="12"/>
      <c r="I711" s="12"/>
      <c r="J711" s="15"/>
      <c r="K711" s="23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</row>
    <row r="712" spans="1:47" x14ac:dyDescent="0.25">
      <c r="L712" s="47">
        <v>2019</v>
      </c>
      <c r="M712" s="47">
        <v>2020</v>
      </c>
      <c r="N712" s="47">
        <v>2021</v>
      </c>
      <c r="O712" s="47">
        <v>2022</v>
      </c>
      <c r="P712" s="47">
        <v>2023</v>
      </c>
      <c r="Q712" s="47">
        <v>2024</v>
      </c>
      <c r="R712" s="47">
        <v>2025</v>
      </c>
      <c r="S712" s="47">
        <v>2026</v>
      </c>
      <c r="T712" s="47">
        <v>2027</v>
      </c>
      <c r="U712" s="47">
        <v>2028</v>
      </c>
      <c r="V712" s="47">
        <v>2029</v>
      </c>
      <c r="W712" s="47">
        <v>2030</v>
      </c>
      <c r="X712" s="47">
        <v>2031</v>
      </c>
      <c r="Y712" s="47">
        <v>2032</v>
      </c>
      <c r="Z712" s="47">
        <v>2033</v>
      </c>
      <c r="AA712" s="47">
        <v>2034</v>
      </c>
      <c r="AB712" s="47">
        <v>2035</v>
      </c>
      <c r="AC712" s="47">
        <v>2036</v>
      </c>
      <c r="AD712" s="47">
        <v>2037</v>
      </c>
      <c r="AE712" s="47">
        <v>2038</v>
      </c>
      <c r="AF712" s="47">
        <v>2039</v>
      </c>
      <c r="AG712" s="47">
        <v>2040</v>
      </c>
      <c r="AH712" s="47">
        <v>2041</v>
      </c>
      <c r="AI712" s="47">
        <v>2042</v>
      </c>
      <c r="AJ712" s="47">
        <v>2043</v>
      </c>
      <c r="AK712" s="47">
        <v>2044</v>
      </c>
      <c r="AL712" s="47">
        <v>2045</v>
      </c>
      <c r="AM712" s="47">
        <v>2046</v>
      </c>
      <c r="AN712" s="47">
        <v>2047</v>
      </c>
      <c r="AO712" s="47">
        <v>2048</v>
      </c>
      <c r="AP712" s="47">
        <v>2049</v>
      </c>
      <c r="AQ712" s="47">
        <v>2050</v>
      </c>
    </row>
    <row r="713" spans="1:47" x14ac:dyDescent="0.25">
      <c r="D713" s="35"/>
      <c r="E713" s="35"/>
      <c r="G713" s="15"/>
      <c r="H713" s="17" t="str">
        <f>+$H$1</f>
        <v>DIC5</v>
      </c>
      <c r="I713" s="24"/>
      <c r="J713" s="24" t="s">
        <v>148</v>
      </c>
      <c r="K713" s="108" t="s">
        <v>471</v>
      </c>
      <c r="L713" s="21">
        <f>+SUMIFS(Resultados_Dic3!H$3:H$99980,Resultados_Dic3!$F$3:$F$99980,Produccion_PJ!$K713,Resultados_Dic3!$D$3:$D$99980,Produccion_PJ!$K$632,Resultados_Dic3!$E$3:$E$99980,Produccion_PJ!$J713,Resultados_Dic3!$A$3:$A$99980,Produccion_PJ!$H713)</f>
        <v>0</v>
      </c>
      <c r="M713" s="21">
        <f>+SUMIFS(Resultados_Dic3!I$3:I$99980,Resultados_Dic3!$F$3:$F$99980,Produccion_PJ!$K713,Resultados_Dic3!$D$3:$D$99980,Produccion_PJ!$K$632,Resultados_Dic3!$E$3:$E$99980,Produccion_PJ!$J713,Resultados_Dic3!$A$3:$A$99980,Produccion_PJ!$H713)</f>
        <v>0</v>
      </c>
      <c r="N713" s="21">
        <f>+SUMIFS(Resultados_Dic3!J$3:J$99980,Resultados_Dic3!$F$3:$F$99980,Produccion_PJ!$K713,Resultados_Dic3!$D$3:$D$99980,Produccion_PJ!$K$632,Resultados_Dic3!$E$3:$E$99980,Produccion_PJ!$J713,Resultados_Dic3!$A$3:$A$99980,Produccion_PJ!$H713)</f>
        <v>0</v>
      </c>
      <c r="O713" s="21">
        <f>+SUMIFS(Resultados_Dic3!K$3:K$99980,Resultados_Dic3!$F$3:$F$99980,Produccion_PJ!$K713,Resultados_Dic3!$D$3:$D$99980,Produccion_PJ!$K$632,Resultados_Dic3!$E$3:$E$99980,Produccion_PJ!$J713,Resultados_Dic3!$A$3:$A$99980,Produccion_PJ!$H713)</f>
        <v>0</v>
      </c>
      <c r="P713" s="21">
        <f>+SUMIFS(Resultados_Dic3!L$3:L$99980,Resultados_Dic3!$F$3:$F$99980,Produccion_PJ!$K713,Resultados_Dic3!$D$3:$D$99980,Produccion_PJ!$K$632,Resultados_Dic3!$E$3:$E$99980,Produccion_PJ!$J713,Resultados_Dic3!$A$3:$A$99980,Produccion_PJ!$H713)</f>
        <v>0</v>
      </c>
      <c r="Q713" s="21">
        <f>+SUMIFS(Resultados_Dic3!M$3:M$99980,Resultados_Dic3!$F$3:$F$99980,Produccion_PJ!$K713,Resultados_Dic3!$D$3:$D$99980,Produccion_PJ!$K$632,Resultados_Dic3!$E$3:$E$99980,Produccion_PJ!$J713,Resultados_Dic3!$A$3:$A$99980,Produccion_PJ!$H713)</f>
        <v>0</v>
      </c>
      <c r="R713" s="21">
        <f>+SUMIFS(Resultados_Dic3!N$3:N$99980,Resultados_Dic3!$F$3:$F$99980,Produccion_PJ!$K713,Resultados_Dic3!$D$3:$D$99980,Produccion_PJ!$K$632,Resultados_Dic3!$E$3:$E$99980,Produccion_PJ!$J713,Resultados_Dic3!$A$3:$A$99980,Produccion_PJ!$H713)</f>
        <v>0</v>
      </c>
      <c r="S713" s="21">
        <f>+SUMIFS(Resultados_Dic3!O$3:O$99980,Resultados_Dic3!$F$3:$F$99980,Produccion_PJ!$K713,Resultados_Dic3!$D$3:$D$99980,Produccion_PJ!$K$632,Resultados_Dic3!$E$3:$E$99980,Produccion_PJ!$J713,Resultados_Dic3!$A$3:$A$99980,Produccion_PJ!$H713)</f>
        <v>0</v>
      </c>
      <c r="T713" s="21">
        <f>+SUMIFS(Resultados_Dic3!P$3:P$99980,Resultados_Dic3!$F$3:$F$99980,Produccion_PJ!$K713,Resultados_Dic3!$D$3:$D$99980,Produccion_PJ!$K$632,Resultados_Dic3!$E$3:$E$99980,Produccion_PJ!$J713,Resultados_Dic3!$A$3:$A$99980,Produccion_PJ!$H713)</f>
        <v>0</v>
      </c>
      <c r="U713" s="21">
        <f>+SUMIFS(Resultados_Dic3!Q$3:Q$99980,Resultados_Dic3!$F$3:$F$99980,Produccion_PJ!$K713,Resultados_Dic3!$D$3:$D$99980,Produccion_PJ!$K$632,Resultados_Dic3!$E$3:$E$99980,Produccion_PJ!$J713,Resultados_Dic3!$A$3:$A$99980,Produccion_PJ!$H713)</f>
        <v>0</v>
      </c>
      <c r="V713" s="21">
        <f>+SUMIFS(Resultados_Dic3!R$3:R$99980,Resultados_Dic3!$F$3:$F$99980,Produccion_PJ!$K713,Resultados_Dic3!$D$3:$D$99980,Produccion_PJ!$K$632,Resultados_Dic3!$E$3:$E$99980,Produccion_PJ!$J713,Resultados_Dic3!$A$3:$A$99980,Produccion_PJ!$H713)</f>
        <v>0</v>
      </c>
      <c r="W713" s="21">
        <f>+SUMIFS(Resultados_Dic3!S$3:S$99980,Resultados_Dic3!$F$3:$F$99980,Produccion_PJ!$K713,Resultados_Dic3!$D$3:$D$99980,Produccion_PJ!$K$632,Resultados_Dic3!$E$3:$E$99980,Produccion_PJ!$J713,Resultados_Dic3!$A$3:$A$99980,Produccion_PJ!$H713)</f>
        <v>0</v>
      </c>
      <c r="X713" s="21">
        <f>+SUMIFS(Resultados_Dic3!T$3:T$99980,Resultados_Dic3!$F$3:$F$99980,Produccion_PJ!$K713,Resultados_Dic3!$D$3:$D$99980,Produccion_PJ!$K$632,Resultados_Dic3!$E$3:$E$99980,Produccion_PJ!$J713,Resultados_Dic3!$A$3:$A$99980,Produccion_PJ!$H713)</f>
        <v>0</v>
      </c>
      <c r="Y713" s="21">
        <f>+SUMIFS(Resultados_Dic3!U$3:U$99980,Resultados_Dic3!$F$3:$F$99980,Produccion_PJ!$K713,Resultados_Dic3!$D$3:$D$99980,Produccion_PJ!$K$632,Resultados_Dic3!$E$3:$E$99980,Produccion_PJ!$J713,Resultados_Dic3!$A$3:$A$99980,Produccion_PJ!$H713)</f>
        <v>0</v>
      </c>
      <c r="Z713" s="21">
        <f>+SUMIFS(Resultados_Dic3!V$3:V$99980,Resultados_Dic3!$F$3:$F$99980,Produccion_PJ!$K713,Resultados_Dic3!$D$3:$D$99980,Produccion_PJ!$K$632,Resultados_Dic3!$E$3:$E$99980,Produccion_PJ!$J713,Resultados_Dic3!$A$3:$A$99980,Produccion_PJ!$H713)</f>
        <v>0</v>
      </c>
      <c r="AA713" s="21">
        <f>+SUMIFS(Resultados_Dic3!W$3:W$99980,Resultados_Dic3!$F$3:$F$99980,Produccion_PJ!$K713,Resultados_Dic3!$D$3:$D$99980,Produccion_PJ!$K$632,Resultados_Dic3!$E$3:$E$99980,Produccion_PJ!$J713,Resultados_Dic3!$A$3:$A$99980,Produccion_PJ!$H713)</f>
        <v>0</v>
      </c>
      <c r="AB713" s="21">
        <f>+SUMIFS(Resultados_Dic3!X$3:X$99980,Resultados_Dic3!$F$3:$F$99980,Produccion_PJ!$K713,Resultados_Dic3!$D$3:$D$99980,Produccion_PJ!$K$632,Resultados_Dic3!$E$3:$E$99980,Produccion_PJ!$J713,Resultados_Dic3!$A$3:$A$99980,Produccion_PJ!$H713)</f>
        <v>0</v>
      </c>
      <c r="AC713" s="21">
        <f>+SUMIFS(Resultados_Dic3!Y$3:Y$99980,Resultados_Dic3!$F$3:$F$99980,Produccion_PJ!$K713,Resultados_Dic3!$D$3:$D$99980,Produccion_PJ!$K$632,Resultados_Dic3!$E$3:$E$99980,Produccion_PJ!$J713,Resultados_Dic3!$A$3:$A$99980,Produccion_PJ!$H713)</f>
        <v>0</v>
      </c>
      <c r="AD713" s="21">
        <f>+SUMIFS(Resultados_Dic3!Z$3:Z$99980,Resultados_Dic3!$F$3:$F$99980,Produccion_PJ!$K713,Resultados_Dic3!$D$3:$D$99980,Produccion_PJ!$K$632,Resultados_Dic3!$E$3:$E$99980,Produccion_PJ!$J713,Resultados_Dic3!$A$3:$A$99980,Produccion_PJ!$H713)</f>
        <v>0</v>
      </c>
      <c r="AE713" s="21">
        <f>+SUMIFS(Resultados_Dic3!AA$3:AA$99980,Resultados_Dic3!$F$3:$F$99980,Produccion_PJ!$K713,Resultados_Dic3!$D$3:$D$99980,Produccion_PJ!$K$632,Resultados_Dic3!$E$3:$E$99980,Produccion_PJ!$J713,Resultados_Dic3!$A$3:$A$99980,Produccion_PJ!$H713)</f>
        <v>0</v>
      </c>
      <c r="AF713" s="21">
        <f>+SUMIFS(Resultados_Dic3!AB$3:AB$99980,Resultados_Dic3!$F$3:$F$99980,Produccion_PJ!$K713,Resultados_Dic3!$D$3:$D$99980,Produccion_PJ!$K$632,Resultados_Dic3!$E$3:$E$99980,Produccion_PJ!$J713,Resultados_Dic3!$A$3:$A$99980,Produccion_PJ!$H713)</f>
        <v>0</v>
      </c>
      <c r="AG713" s="21">
        <f>+SUMIFS(Resultados_Dic3!AC$3:AC$99980,Resultados_Dic3!$F$3:$F$99980,Produccion_PJ!$K713,Resultados_Dic3!$D$3:$D$99980,Produccion_PJ!$K$632,Resultados_Dic3!$E$3:$E$99980,Produccion_PJ!$J713,Resultados_Dic3!$A$3:$A$99980,Produccion_PJ!$H713)</f>
        <v>0</v>
      </c>
      <c r="AH713" s="21">
        <f>+SUMIFS(Resultados_Dic3!AD$3:AD$99980,Resultados_Dic3!$F$3:$F$99980,Produccion_PJ!$K713,Resultados_Dic3!$D$3:$D$99980,Produccion_PJ!$K$632,Resultados_Dic3!$E$3:$E$99980,Produccion_PJ!$J713,Resultados_Dic3!$A$3:$A$99980,Produccion_PJ!$H713)</f>
        <v>0</v>
      </c>
      <c r="AI713" s="21">
        <f>+SUMIFS(Resultados_Dic3!AE$3:AE$99980,Resultados_Dic3!$F$3:$F$99980,Produccion_PJ!$K713,Resultados_Dic3!$D$3:$D$99980,Produccion_PJ!$K$632,Resultados_Dic3!$E$3:$E$99980,Produccion_PJ!$J713,Resultados_Dic3!$A$3:$A$99980,Produccion_PJ!$H713)</f>
        <v>0</v>
      </c>
      <c r="AJ713" s="21">
        <f>+SUMIFS(Resultados_Dic3!AF$3:AF$99980,Resultados_Dic3!$F$3:$F$99980,Produccion_PJ!$K713,Resultados_Dic3!$D$3:$D$99980,Produccion_PJ!$K$632,Resultados_Dic3!$E$3:$E$99980,Produccion_PJ!$J713,Resultados_Dic3!$A$3:$A$99980,Produccion_PJ!$H713)</f>
        <v>0</v>
      </c>
      <c r="AK713" s="21">
        <f>+SUMIFS(Resultados_Dic3!AG$3:AG$99980,Resultados_Dic3!$F$3:$F$99980,Produccion_PJ!$K713,Resultados_Dic3!$D$3:$D$99980,Produccion_PJ!$K$632,Resultados_Dic3!$E$3:$E$99980,Produccion_PJ!$J713,Resultados_Dic3!$A$3:$A$99980,Produccion_PJ!$H713)</f>
        <v>0</v>
      </c>
      <c r="AL713" s="21">
        <f>+SUMIFS(Resultados_Dic3!AH$3:AH$99980,Resultados_Dic3!$F$3:$F$99980,Produccion_PJ!$K713,Resultados_Dic3!$D$3:$D$99980,Produccion_PJ!$K$632,Resultados_Dic3!$E$3:$E$99980,Produccion_PJ!$J713,Resultados_Dic3!$A$3:$A$99980,Produccion_PJ!$H713)</f>
        <v>0</v>
      </c>
      <c r="AM713" s="21">
        <f>+SUMIFS(Resultados_Dic3!AI$3:AI$99980,Resultados_Dic3!$F$3:$F$99980,Produccion_PJ!$K713,Resultados_Dic3!$D$3:$D$99980,Produccion_PJ!$K$632,Resultados_Dic3!$E$3:$E$99980,Produccion_PJ!$J713,Resultados_Dic3!$A$3:$A$99980,Produccion_PJ!$H713)</f>
        <v>0</v>
      </c>
      <c r="AN713" s="21">
        <f>+SUMIFS(Resultados_Dic3!AJ$3:AJ$99980,Resultados_Dic3!$F$3:$F$99980,Produccion_PJ!$K713,Resultados_Dic3!$D$3:$D$99980,Produccion_PJ!$K$632,Resultados_Dic3!$E$3:$E$99980,Produccion_PJ!$J713,Resultados_Dic3!$A$3:$A$99980,Produccion_PJ!$H713)</f>
        <v>0</v>
      </c>
      <c r="AO713" s="21">
        <f>+SUMIFS(Resultados_Dic3!AK$3:AK$99980,Resultados_Dic3!$F$3:$F$99980,Produccion_PJ!$K713,Resultados_Dic3!$D$3:$D$99980,Produccion_PJ!$K$632,Resultados_Dic3!$E$3:$E$99980,Produccion_PJ!$J713,Resultados_Dic3!$A$3:$A$99980,Produccion_PJ!$H713)</f>
        <v>0</v>
      </c>
      <c r="AP713" s="21">
        <f>+SUMIFS(Resultados_Dic3!AL$3:AL$99980,Resultados_Dic3!$F$3:$F$99980,Produccion_PJ!$K713,Resultados_Dic3!$D$3:$D$99980,Produccion_PJ!$K$632,Resultados_Dic3!$E$3:$E$99980,Produccion_PJ!$J713,Resultados_Dic3!$A$3:$A$99980,Produccion_PJ!$H713)</f>
        <v>0</v>
      </c>
      <c r="AQ713" s="21">
        <f>+SUMIFS(Resultados_Dic3!AM$3:AM$99980,Resultados_Dic3!$F$3:$F$99980,Produccion_PJ!$K713,Resultados_Dic3!$D$3:$D$99980,Produccion_PJ!$K$632,Resultados_Dic3!$E$3:$E$99980,Produccion_PJ!$J713,Resultados_Dic3!$A$3:$A$99980,Produccion_PJ!$H713)</f>
        <v>0</v>
      </c>
    </row>
    <row r="714" spans="1:47" x14ac:dyDescent="0.25">
      <c r="D714" s="35"/>
      <c r="E714" s="35"/>
      <c r="G714" s="15"/>
      <c r="H714" s="17" t="str">
        <f t="shared" ref="H714:H719" si="1250">+$H$1</f>
        <v>DIC5</v>
      </c>
      <c r="I714" s="24" t="s">
        <v>151</v>
      </c>
      <c r="J714" s="24" t="s">
        <v>149</v>
      </c>
      <c r="K714" s="108" t="s">
        <v>472</v>
      </c>
      <c r="L714" s="21">
        <f>+SUMIFS(Resultados_Dic3!H$3:H$99980,Resultados_Dic3!$F$3:$F$99980,Produccion_PJ!$K714,Resultados_Dic3!$D$3:$D$99980,Produccion_PJ!$K$697,Resultados_Dic3!$E$3:$E$99980,Produccion_PJ!$J714,Resultados_Dic3!$A$3:$A$99980,Produccion_PJ!$H714)+SUMIFS(Resultados_Dic3!H$3:H$99980,Resultados_Dic3!$F$3:$F$99980,Produccion_PJ!$K714,Resultados_Dic3!$D$3:$D$99980,Produccion_PJ!$K$697,Resultados_Dic3!$E$3:$E$99980,$I714,Resultados_Dic3!$A$3:$A$99980,Produccion_PJ!$H714)</f>
        <v>0</v>
      </c>
      <c r="M714" s="21">
        <f>+SUMIFS(Resultados_Dic3!I$3:I$99980,Resultados_Dic3!$F$3:$F$99980,Produccion_PJ!$K714,Resultados_Dic3!$D$3:$D$99980,Produccion_PJ!$K$671,Resultados_Dic3!$E$3:$E$99980,Produccion_PJ!$J714,Resultados_Dic3!$A$3:$A$99980,Produccion_PJ!$H714)+SUMIFS(Resultados_Dic3!I$3:I$99980,Resultados_Dic3!$F$3:$F$99980,Produccion_PJ!$K714,Resultados_Dic3!$D$3:$D$99980,Produccion_PJ!$K$671,Resultados_Dic3!$E$3:$E$99980,$I714,Resultados_Dic3!$A$3:$A$99980,Produccion_PJ!$H714)</f>
        <v>0</v>
      </c>
      <c r="N714" s="21">
        <f>+SUMIFS(Resultados_Dic3!J$3:J$99980,Resultados_Dic3!$F$3:$F$99980,Produccion_PJ!$K714,Resultados_Dic3!$D$3:$D$99980,Produccion_PJ!$K$671,Resultados_Dic3!$E$3:$E$99980,Produccion_PJ!$J714,Resultados_Dic3!$A$3:$A$99980,Produccion_PJ!$H714)+SUMIFS(Resultados_Dic3!J$3:J$99980,Resultados_Dic3!$F$3:$F$99980,Produccion_PJ!$K714,Resultados_Dic3!$D$3:$D$99980,Produccion_PJ!$K$671,Resultados_Dic3!$E$3:$E$99980,$I714,Resultados_Dic3!$A$3:$A$99980,Produccion_PJ!$H714)</f>
        <v>0</v>
      </c>
      <c r="O714" s="21">
        <f>+SUMIFS(Resultados_Dic3!K$3:K$99980,Resultados_Dic3!$F$3:$F$99980,Produccion_PJ!$K714,Resultados_Dic3!$D$3:$D$99980,Produccion_PJ!$K$671,Resultados_Dic3!$E$3:$E$99980,Produccion_PJ!$J714,Resultados_Dic3!$A$3:$A$99980,Produccion_PJ!$H714)+SUMIFS(Resultados_Dic3!K$3:K$99980,Resultados_Dic3!$F$3:$F$99980,Produccion_PJ!$K714,Resultados_Dic3!$D$3:$D$99980,Produccion_PJ!$K$671,Resultados_Dic3!$E$3:$E$99980,$I714,Resultados_Dic3!$A$3:$A$99980,Produccion_PJ!$H714)</f>
        <v>0</v>
      </c>
      <c r="P714" s="21">
        <f>+SUMIFS(Resultados_Dic3!L$3:L$99980,Resultados_Dic3!$F$3:$F$99980,Produccion_PJ!$K714,Resultados_Dic3!$D$3:$D$99980,Produccion_PJ!$K$671,Resultados_Dic3!$E$3:$E$99980,Produccion_PJ!$J714,Resultados_Dic3!$A$3:$A$99980,Produccion_PJ!$H714)+SUMIFS(Resultados_Dic3!L$3:L$99980,Resultados_Dic3!$F$3:$F$99980,Produccion_PJ!$K714,Resultados_Dic3!$D$3:$D$99980,Produccion_PJ!$K$671,Resultados_Dic3!$E$3:$E$99980,$I714,Resultados_Dic3!$A$3:$A$99980,Produccion_PJ!$H714)</f>
        <v>0</v>
      </c>
      <c r="Q714" s="21">
        <f>+SUMIFS(Resultados_Dic3!M$3:M$99980,Resultados_Dic3!$F$3:$F$99980,Produccion_PJ!$K714,Resultados_Dic3!$D$3:$D$99980,Produccion_PJ!$K$671,Resultados_Dic3!$E$3:$E$99980,Produccion_PJ!$J714,Resultados_Dic3!$A$3:$A$99980,Produccion_PJ!$H714)+SUMIFS(Resultados_Dic3!M$3:M$99980,Resultados_Dic3!$F$3:$F$99980,Produccion_PJ!$K714,Resultados_Dic3!$D$3:$D$99980,Produccion_PJ!$K$671,Resultados_Dic3!$E$3:$E$99980,$I714,Resultados_Dic3!$A$3:$A$99980,Produccion_PJ!$H714)</f>
        <v>0</v>
      </c>
      <c r="R714" s="21">
        <f>+SUMIFS(Resultados_Dic3!N$3:N$99980,Resultados_Dic3!$F$3:$F$99980,Produccion_PJ!$K714,Resultados_Dic3!$D$3:$D$99980,Produccion_PJ!$K$671,Resultados_Dic3!$E$3:$E$99980,Produccion_PJ!$J714,Resultados_Dic3!$A$3:$A$99980,Produccion_PJ!$H714)+SUMIFS(Resultados_Dic3!N$3:N$99980,Resultados_Dic3!$F$3:$F$99980,Produccion_PJ!$K714,Resultados_Dic3!$D$3:$D$99980,Produccion_PJ!$K$671,Resultados_Dic3!$E$3:$E$99980,$I714,Resultados_Dic3!$A$3:$A$99980,Produccion_PJ!$H714)</f>
        <v>0</v>
      </c>
      <c r="S714" s="21">
        <f>+SUMIFS(Resultados_Dic3!O$3:O$99980,Resultados_Dic3!$F$3:$F$99980,Produccion_PJ!$K714,Resultados_Dic3!$D$3:$D$99980,Produccion_PJ!$K$671,Resultados_Dic3!$E$3:$E$99980,Produccion_PJ!$J714,Resultados_Dic3!$A$3:$A$99980,Produccion_PJ!$H714)+SUMIFS(Resultados_Dic3!O$3:O$99980,Resultados_Dic3!$F$3:$F$99980,Produccion_PJ!$K714,Resultados_Dic3!$D$3:$D$99980,Produccion_PJ!$K$671,Resultados_Dic3!$E$3:$E$99980,$I714,Resultados_Dic3!$A$3:$A$99980,Produccion_PJ!$H714)</f>
        <v>0</v>
      </c>
      <c r="T714" s="21">
        <f>+SUMIFS(Resultados_Dic3!P$3:P$99980,Resultados_Dic3!$F$3:$F$99980,Produccion_PJ!$K714,Resultados_Dic3!$D$3:$D$99980,Produccion_PJ!$K$671,Resultados_Dic3!$E$3:$E$99980,Produccion_PJ!$J714,Resultados_Dic3!$A$3:$A$99980,Produccion_PJ!$H714)+SUMIFS(Resultados_Dic3!P$3:P$99980,Resultados_Dic3!$F$3:$F$99980,Produccion_PJ!$K714,Resultados_Dic3!$D$3:$D$99980,Produccion_PJ!$K$671,Resultados_Dic3!$E$3:$E$99980,$I714,Resultados_Dic3!$A$3:$A$99980,Produccion_PJ!$H714)</f>
        <v>0</v>
      </c>
      <c r="U714" s="21">
        <f>+SUMIFS(Resultados_Dic3!Q$3:Q$99980,Resultados_Dic3!$F$3:$F$99980,Produccion_PJ!$K714,Resultados_Dic3!$D$3:$D$99980,Produccion_PJ!$K$671,Resultados_Dic3!$E$3:$E$99980,Produccion_PJ!$J714,Resultados_Dic3!$A$3:$A$99980,Produccion_PJ!$H714)+SUMIFS(Resultados_Dic3!Q$3:Q$99980,Resultados_Dic3!$F$3:$F$99980,Produccion_PJ!$K714,Resultados_Dic3!$D$3:$D$99980,Produccion_PJ!$K$671,Resultados_Dic3!$E$3:$E$99980,$I714,Resultados_Dic3!$A$3:$A$99980,Produccion_PJ!$H714)</f>
        <v>0</v>
      </c>
      <c r="V714" s="21">
        <f>+SUMIFS(Resultados_Dic3!R$3:R$99980,Resultados_Dic3!$F$3:$F$99980,Produccion_PJ!$K714,Resultados_Dic3!$D$3:$D$99980,Produccion_PJ!$K$671,Resultados_Dic3!$E$3:$E$99980,Produccion_PJ!$J714,Resultados_Dic3!$A$3:$A$99980,Produccion_PJ!$H714)+SUMIFS(Resultados_Dic3!R$3:R$99980,Resultados_Dic3!$F$3:$F$99980,Produccion_PJ!$K714,Resultados_Dic3!$D$3:$D$99980,Produccion_PJ!$K$671,Resultados_Dic3!$E$3:$E$99980,$I714,Resultados_Dic3!$A$3:$A$99980,Produccion_PJ!$H714)</f>
        <v>0</v>
      </c>
      <c r="W714" s="21">
        <f>+SUMIFS(Resultados_Dic3!S$3:S$99980,Resultados_Dic3!$F$3:$F$99980,Produccion_PJ!$K714,Resultados_Dic3!$D$3:$D$99980,Produccion_PJ!$K$671,Resultados_Dic3!$E$3:$E$99980,Produccion_PJ!$J714,Resultados_Dic3!$A$3:$A$99980,Produccion_PJ!$H714)+SUMIFS(Resultados_Dic3!S$3:S$99980,Resultados_Dic3!$F$3:$F$99980,Produccion_PJ!$K714,Resultados_Dic3!$D$3:$D$99980,Produccion_PJ!$K$671,Resultados_Dic3!$E$3:$E$99980,$I714,Resultados_Dic3!$A$3:$A$99980,Produccion_PJ!$H714)</f>
        <v>0</v>
      </c>
      <c r="X714" s="21">
        <f>+SUMIFS(Resultados_Dic3!T$3:T$99980,Resultados_Dic3!$F$3:$F$99980,Produccion_PJ!$K714,Resultados_Dic3!$D$3:$D$99980,Produccion_PJ!$K$671,Resultados_Dic3!$E$3:$E$99980,Produccion_PJ!$J714,Resultados_Dic3!$A$3:$A$99980,Produccion_PJ!$H714)+SUMIFS(Resultados_Dic3!T$3:T$99980,Resultados_Dic3!$F$3:$F$99980,Produccion_PJ!$K714,Resultados_Dic3!$D$3:$D$99980,Produccion_PJ!$K$671,Resultados_Dic3!$E$3:$E$99980,$I714,Resultados_Dic3!$A$3:$A$99980,Produccion_PJ!$H714)</f>
        <v>0</v>
      </c>
      <c r="Y714" s="21">
        <f>+SUMIFS(Resultados_Dic3!U$3:U$99980,Resultados_Dic3!$F$3:$F$99980,Produccion_PJ!$K714,Resultados_Dic3!$D$3:$D$99980,Produccion_PJ!$K$671,Resultados_Dic3!$E$3:$E$99980,Produccion_PJ!$J714,Resultados_Dic3!$A$3:$A$99980,Produccion_PJ!$H714)+SUMIFS(Resultados_Dic3!U$3:U$99980,Resultados_Dic3!$F$3:$F$99980,Produccion_PJ!$K714,Resultados_Dic3!$D$3:$D$99980,Produccion_PJ!$K$671,Resultados_Dic3!$E$3:$E$99980,$I714,Resultados_Dic3!$A$3:$A$99980,Produccion_PJ!$H714)</f>
        <v>0</v>
      </c>
      <c r="Z714" s="21">
        <f>+SUMIFS(Resultados_Dic3!V$3:V$99980,Resultados_Dic3!$F$3:$F$99980,Produccion_PJ!$K714,Resultados_Dic3!$D$3:$D$99980,Produccion_PJ!$K$671,Resultados_Dic3!$E$3:$E$99980,Produccion_PJ!$J714,Resultados_Dic3!$A$3:$A$99980,Produccion_PJ!$H714)+SUMIFS(Resultados_Dic3!V$3:V$99980,Resultados_Dic3!$F$3:$F$99980,Produccion_PJ!$K714,Resultados_Dic3!$D$3:$D$99980,Produccion_PJ!$K$671,Resultados_Dic3!$E$3:$E$99980,$I714,Resultados_Dic3!$A$3:$A$99980,Produccion_PJ!$H714)</f>
        <v>0</v>
      </c>
      <c r="AA714" s="21">
        <f>+SUMIFS(Resultados_Dic3!W$3:W$99980,Resultados_Dic3!$F$3:$F$99980,Produccion_PJ!$K714,Resultados_Dic3!$D$3:$D$99980,Produccion_PJ!$K$671,Resultados_Dic3!$E$3:$E$99980,Produccion_PJ!$J714,Resultados_Dic3!$A$3:$A$99980,Produccion_PJ!$H714)+SUMIFS(Resultados_Dic3!W$3:W$99980,Resultados_Dic3!$F$3:$F$99980,Produccion_PJ!$K714,Resultados_Dic3!$D$3:$D$99980,Produccion_PJ!$K$671,Resultados_Dic3!$E$3:$E$99980,$I714,Resultados_Dic3!$A$3:$A$99980,Produccion_PJ!$H714)</f>
        <v>0</v>
      </c>
      <c r="AB714" s="21">
        <f>+SUMIFS(Resultados_Dic3!X$3:X$99980,Resultados_Dic3!$F$3:$F$99980,Produccion_PJ!$K714,Resultados_Dic3!$D$3:$D$99980,Produccion_PJ!$K$671,Resultados_Dic3!$E$3:$E$99980,Produccion_PJ!$J714,Resultados_Dic3!$A$3:$A$99980,Produccion_PJ!$H714)+SUMIFS(Resultados_Dic3!X$3:X$99980,Resultados_Dic3!$F$3:$F$99980,Produccion_PJ!$K714,Resultados_Dic3!$D$3:$D$99980,Produccion_PJ!$K$671,Resultados_Dic3!$E$3:$E$99980,$I714,Resultados_Dic3!$A$3:$A$99980,Produccion_PJ!$H714)</f>
        <v>0</v>
      </c>
      <c r="AC714" s="21">
        <f>+SUMIFS(Resultados_Dic3!Y$3:Y$99980,Resultados_Dic3!$F$3:$F$99980,Produccion_PJ!$K714,Resultados_Dic3!$D$3:$D$99980,Produccion_PJ!$K$671,Resultados_Dic3!$E$3:$E$99980,Produccion_PJ!$J714,Resultados_Dic3!$A$3:$A$99980,Produccion_PJ!$H714)+SUMIFS(Resultados_Dic3!Y$3:Y$99980,Resultados_Dic3!$F$3:$F$99980,Produccion_PJ!$K714,Resultados_Dic3!$D$3:$D$99980,Produccion_PJ!$K$671,Resultados_Dic3!$E$3:$E$99980,$I714,Resultados_Dic3!$A$3:$A$99980,Produccion_PJ!$H714)</f>
        <v>0</v>
      </c>
      <c r="AD714" s="21">
        <f>+SUMIFS(Resultados_Dic3!Z$3:Z$99980,Resultados_Dic3!$F$3:$F$99980,Produccion_PJ!$K714,Resultados_Dic3!$D$3:$D$99980,Produccion_PJ!$K$671,Resultados_Dic3!$E$3:$E$99980,Produccion_PJ!$J714,Resultados_Dic3!$A$3:$A$99980,Produccion_PJ!$H714)+SUMIFS(Resultados_Dic3!Z$3:Z$99980,Resultados_Dic3!$F$3:$F$99980,Produccion_PJ!$K714,Resultados_Dic3!$D$3:$D$99980,Produccion_PJ!$K$671,Resultados_Dic3!$E$3:$E$99980,$I714,Resultados_Dic3!$A$3:$A$99980,Produccion_PJ!$H714)</f>
        <v>0</v>
      </c>
      <c r="AE714" s="21">
        <f>+SUMIFS(Resultados_Dic3!AA$3:AA$99980,Resultados_Dic3!$F$3:$F$99980,Produccion_PJ!$K714,Resultados_Dic3!$D$3:$D$99980,Produccion_PJ!$K$671,Resultados_Dic3!$E$3:$E$99980,Produccion_PJ!$J714,Resultados_Dic3!$A$3:$A$99980,Produccion_PJ!$H714)+SUMIFS(Resultados_Dic3!AA$3:AA$99980,Resultados_Dic3!$F$3:$F$99980,Produccion_PJ!$K714,Resultados_Dic3!$D$3:$D$99980,Produccion_PJ!$K$671,Resultados_Dic3!$E$3:$E$99980,$I714,Resultados_Dic3!$A$3:$A$99980,Produccion_PJ!$H714)</f>
        <v>0</v>
      </c>
      <c r="AF714" s="21">
        <f>+SUMIFS(Resultados_Dic3!AB$3:AB$99980,Resultados_Dic3!$F$3:$F$99980,Produccion_PJ!$K714,Resultados_Dic3!$D$3:$D$99980,Produccion_PJ!$K$671,Resultados_Dic3!$E$3:$E$99980,Produccion_PJ!$J714,Resultados_Dic3!$A$3:$A$99980,Produccion_PJ!$H714)+SUMIFS(Resultados_Dic3!AB$3:AB$99980,Resultados_Dic3!$F$3:$F$99980,Produccion_PJ!$K714,Resultados_Dic3!$D$3:$D$99980,Produccion_PJ!$K$671,Resultados_Dic3!$E$3:$E$99980,$I714,Resultados_Dic3!$A$3:$A$99980,Produccion_PJ!$H714)</f>
        <v>0</v>
      </c>
      <c r="AG714" s="21">
        <f>+SUMIFS(Resultados_Dic3!AC$3:AC$99980,Resultados_Dic3!$F$3:$F$99980,Produccion_PJ!$K714,Resultados_Dic3!$D$3:$D$99980,Produccion_PJ!$K$671,Resultados_Dic3!$E$3:$E$99980,Produccion_PJ!$J714,Resultados_Dic3!$A$3:$A$99980,Produccion_PJ!$H714)+SUMIFS(Resultados_Dic3!AC$3:AC$99980,Resultados_Dic3!$F$3:$F$99980,Produccion_PJ!$K714,Resultados_Dic3!$D$3:$D$99980,Produccion_PJ!$K$671,Resultados_Dic3!$E$3:$E$99980,$I714,Resultados_Dic3!$A$3:$A$99980,Produccion_PJ!$H714)</f>
        <v>0</v>
      </c>
      <c r="AH714" s="21">
        <f>+SUMIFS(Resultados_Dic3!AD$3:AD$99980,Resultados_Dic3!$F$3:$F$99980,Produccion_PJ!$K714,Resultados_Dic3!$D$3:$D$99980,Produccion_PJ!$K$671,Resultados_Dic3!$E$3:$E$99980,Produccion_PJ!$J714,Resultados_Dic3!$A$3:$A$99980,Produccion_PJ!$H714)+SUMIFS(Resultados_Dic3!AD$3:AD$99980,Resultados_Dic3!$F$3:$F$99980,Produccion_PJ!$K714,Resultados_Dic3!$D$3:$D$99980,Produccion_PJ!$K$671,Resultados_Dic3!$E$3:$E$99980,$I714,Resultados_Dic3!$A$3:$A$99980,Produccion_PJ!$H714)</f>
        <v>0</v>
      </c>
      <c r="AI714" s="21">
        <f>+SUMIFS(Resultados_Dic3!AE$3:AE$99980,Resultados_Dic3!$F$3:$F$99980,Produccion_PJ!$K714,Resultados_Dic3!$D$3:$D$99980,Produccion_PJ!$K$671,Resultados_Dic3!$E$3:$E$99980,Produccion_PJ!$J714,Resultados_Dic3!$A$3:$A$99980,Produccion_PJ!$H714)+SUMIFS(Resultados_Dic3!AE$3:AE$99980,Resultados_Dic3!$F$3:$F$99980,Produccion_PJ!$K714,Resultados_Dic3!$D$3:$D$99980,Produccion_PJ!$K$671,Resultados_Dic3!$E$3:$E$99980,$I714,Resultados_Dic3!$A$3:$A$99980,Produccion_PJ!$H714)</f>
        <v>0</v>
      </c>
      <c r="AJ714" s="21">
        <f>+SUMIFS(Resultados_Dic3!AF$3:AF$99980,Resultados_Dic3!$F$3:$F$99980,Produccion_PJ!$K714,Resultados_Dic3!$D$3:$D$99980,Produccion_PJ!$K$671,Resultados_Dic3!$E$3:$E$99980,Produccion_PJ!$J714,Resultados_Dic3!$A$3:$A$99980,Produccion_PJ!$H714)+SUMIFS(Resultados_Dic3!AF$3:AF$99980,Resultados_Dic3!$F$3:$F$99980,Produccion_PJ!$K714,Resultados_Dic3!$D$3:$D$99980,Produccion_PJ!$K$671,Resultados_Dic3!$E$3:$E$99980,$I714,Resultados_Dic3!$A$3:$A$99980,Produccion_PJ!$H714)</f>
        <v>0</v>
      </c>
      <c r="AK714" s="21">
        <f>+SUMIFS(Resultados_Dic3!AG$3:AG$99980,Resultados_Dic3!$F$3:$F$99980,Produccion_PJ!$K714,Resultados_Dic3!$D$3:$D$99980,Produccion_PJ!$K$671,Resultados_Dic3!$E$3:$E$99980,Produccion_PJ!$J714,Resultados_Dic3!$A$3:$A$99980,Produccion_PJ!$H714)+SUMIFS(Resultados_Dic3!AG$3:AG$99980,Resultados_Dic3!$F$3:$F$99980,Produccion_PJ!$K714,Resultados_Dic3!$D$3:$D$99980,Produccion_PJ!$K$671,Resultados_Dic3!$E$3:$E$99980,$I714,Resultados_Dic3!$A$3:$A$99980,Produccion_PJ!$H714)</f>
        <v>0</v>
      </c>
      <c r="AL714" s="21">
        <f>+SUMIFS(Resultados_Dic3!AH$3:AH$99980,Resultados_Dic3!$F$3:$F$99980,Produccion_PJ!$K714,Resultados_Dic3!$D$3:$D$99980,Produccion_PJ!$K$671,Resultados_Dic3!$E$3:$E$99980,Produccion_PJ!$J714,Resultados_Dic3!$A$3:$A$99980,Produccion_PJ!$H714)+SUMIFS(Resultados_Dic3!AH$3:AH$99980,Resultados_Dic3!$F$3:$F$99980,Produccion_PJ!$K714,Resultados_Dic3!$D$3:$D$99980,Produccion_PJ!$K$671,Resultados_Dic3!$E$3:$E$99980,$I714,Resultados_Dic3!$A$3:$A$99980,Produccion_PJ!$H714)</f>
        <v>0</v>
      </c>
      <c r="AM714" s="21">
        <f>+SUMIFS(Resultados_Dic3!AI$3:AI$99980,Resultados_Dic3!$F$3:$F$99980,Produccion_PJ!$K714,Resultados_Dic3!$D$3:$D$99980,Produccion_PJ!$K$671,Resultados_Dic3!$E$3:$E$99980,Produccion_PJ!$J714,Resultados_Dic3!$A$3:$A$99980,Produccion_PJ!$H714)+SUMIFS(Resultados_Dic3!AI$3:AI$99980,Resultados_Dic3!$F$3:$F$99980,Produccion_PJ!$K714,Resultados_Dic3!$D$3:$D$99980,Produccion_PJ!$K$671,Resultados_Dic3!$E$3:$E$99980,$I714,Resultados_Dic3!$A$3:$A$99980,Produccion_PJ!$H714)</f>
        <v>0</v>
      </c>
      <c r="AN714" s="21">
        <f>+SUMIFS(Resultados_Dic3!AJ$3:AJ$99980,Resultados_Dic3!$F$3:$F$99980,Produccion_PJ!$K714,Resultados_Dic3!$D$3:$D$99980,Produccion_PJ!$K$671,Resultados_Dic3!$E$3:$E$99980,Produccion_PJ!$J714,Resultados_Dic3!$A$3:$A$99980,Produccion_PJ!$H714)+SUMIFS(Resultados_Dic3!AJ$3:AJ$99980,Resultados_Dic3!$F$3:$F$99980,Produccion_PJ!$K714,Resultados_Dic3!$D$3:$D$99980,Produccion_PJ!$K$671,Resultados_Dic3!$E$3:$E$99980,$I714,Resultados_Dic3!$A$3:$A$99980,Produccion_PJ!$H714)</f>
        <v>0</v>
      </c>
      <c r="AO714" s="21">
        <f>+SUMIFS(Resultados_Dic3!AK$3:AK$99980,Resultados_Dic3!$F$3:$F$99980,Produccion_PJ!$K714,Resultados_Dic3!$D$3:$D$99980,Produccion_PJ!$K$671,Resultados_Dic3!$E$3:$E$99980,Produccion_PJ!$J714,Resultados_Dic3!$A$3:$A$99980,Produccion_PJ!$H714)+SUMIFS(Resultados_Dic3!AK$3:AK$99980,Resultados_Dic3!$F$3:$F$99980,Produccion_PJ!$K714,Resultados_Dic3!$D$3:$D$99980,Produccion_PJ!$K$671,Resultados_Dic3!$E$3:$E$99980,$I714,Resultados_Dic3!$A$3:$A$99980,Produccion_PJ!$H714)</f>
        <v>0</v>
      </c>
      <c r="AP714" s="21">
        <f>+SUMIFS(Resultados_Dic3!AL$3:AL$99980,Resultados_Dic3!$F$3:$F$99980,Produccion_PJ!$K714,Resultados_Dic3!$D$3:$D$99980,Produccion_PJ!$K$671,Resultados_Dic3!$E$3:$E$99980,Produccion_PJ!$J714,Resultados_Dic3!$A$3:$A$99980,Produccion_PJ!$H714)+SUMIFS(Resultados_Dic3!AL$3:AL$99980,Resultados_Dic3!$F$3:$F$99980,Produccion_PJ!$K714,Resultados_Dic3!$D$3:$D$99980,Produccion_PJ!$K$671,Resultados_Dic3!$E$3:$E$99980,$I714,Resultados_Dic3!$A$3:$A$99980,Produccion_PJ!$H714)</f>
        <v>0</v>
      </c>
      <c r="AQ714" s="21">
        <f>+SUMIFS(Resultados_Dic3!AM$3:AM$99980,Resultados_Dic3!$F$3:$F$99980,Produccion_PJ!$K714,Resultados_Dic3!$D$3:$D$99980,Produccion_PJ!$K$671,Resultados_Dic3!$E$3:$E$99980,Produccion_PJ!$J714,Resultados_Dic3!$A$3:$A$99980,Produccion_PJ!$H714)+SUMIFS(Resultados_Dic3!AM$3:AM$99980,Resultados_Dic3!$F$3:$F$99980,Produccion_PJ!$K714,Resultados_Dic3!$D$3:$D$99980,Produccion_PJ!$K$671,Resultados_Dic3!$E$3:$E$99980,$I714,Resultados_Dic3!$A$3:$A$99980,Produccion_PJ!$H714)</f>
        <v>0</v>
      </c>
    </row>
    <row r="715" spans="1:47" x14ac:dyDescent="0.25">
      <c r="D715" s="35"/>
      <c r="E715" s="35"/>
      <c r="G715" s="15"/>
      <c r="H715" s="17" t="str">
        <f t="shared" si="1250"/>
        <v>DIC5</v>
      </c>
      <c r="I715" s="24"/>
      <c r="J715" s="109"/>
      <c r="K715" s="108"/>
      <c r="L715" s="21">
        <f>+SUMIFS(Resultados_Dic3!H$3:H$99980,Resultados_Dic3!$F$3:$F$99980,Produccion_PJ!$K715,Resultados_Dic3!$D$3:$D$99980,Produccion_PJ!$K$632,Resultados_Dic3!$E$3:$E$99980,Produccion_PJ!$I714,Resultados_Dic3!$A$3:$A$99980,Produccion_PJ!$H715)</f>
        <v>0</v>
      </c>
      <c r="M715" s="21">
        <f>+SUMIFS(Resultados_Dic3!I$3:I$99980,Resultados_Dic3!$F$3:$F$99980,Produccion_PJ!$K715,Resultados_Dic3!$D$3:$D$99980,Produccion_PJ!$K$632,Resultados_Dic3!$E$3:$E$99980,Produccion_PJ!$I714,Resultados_Dic3!$A$3:$A$99980,Produccion_PJ!$H715)</f>
        <v>0</v>
      </c>
      <c r="N715" s="21">
        <f>+SUMIFS(Resultados_Dic3!J$3:J$99980,Resultados_Dic3!$F$3:$F$99980,Produccion_PJ!$K715,Resultados_Dic3!$D$3:$D$99980,Produccion_PJ!$K$632,Resultados_Dic3!$E$3:$E$99980,Produccion_PJ!$I714,Resultados_Dic3!$A$3:$A$99980,Produccion_PJ!$H715)</f>
        <v>0</v>
      </c>
      <c r="O715" s="21">
        <f>+SUMIFS(Resultados_Dic3!K$3:K$99980,Resultados_Dic3!$F$3:$F$99980,Produccion_PJ!$K715,Resultados_Dic3!$D$3:$D$99980,Produccion_PJ!$K$632,Resultados_Dic3!$E$3:$E$99980,Produccion_PJ!$I714,Resultados_Dic3!$A$3:$A$99980,Produccion_PJ!$H715)</f>
        <v>0</v>
      </c>
      <c r="P715" s="21">
        <f>+SUMIFS(Resultados_Dic3!L$3:L$99980,Resultados_Dic3!$F$3:$F$99980,Produccion_PJ!$K715,Resultados_Dic3!$D$3:$D$99980,Produccion_PJ!$K$632,Resultados_Dic3!$E$3:$E$99980,Produccion_PJ!$I714,Resultados_Dic3!$A$3:$A$99980,Produccion_PJ!$H715)</f>
        <v>0</v>
      </c>
      <c r="Q715" s="21">
        <f>+SUMIFS(Resultados_Dic3!M$3:M$99980,Resultados_Dic3!$F$3:$F$99980,Produccion_PJ!$K715,Resultados_Dic3!$D$3:$D$99980,Produccion_PJ!$K$632,Resultados_Dic3!$E$3:$E$99980,Produccion_PJ!$I714,Resultados_Dic3!$A$3:$A$99980,Produccion_PJ!$H715)</f>
        <v>0</v>
      </c>
      <c r="R715" s="21">
        <f>+SUMIFS(Resultados_Dic3!N$3:N$99980,Resultados_Dic3!$F$3:$F$99980,Produccion_PJ!$K715,Resultados_Dic3!$D$3:$D$99980,Produccion_PJ!$K$632,Resultados_Dic3!$E$3:$E$99980,Produccion_PJ!$I714,Resultados_Dic3!$A$3:$A$99980,Produccion_PJ!$H715)</f>
        <v>0</v>
      </c>
      <c r="S715" s="21">
        <f>+SUMIFS(Resultados_Dic3!O$3:O$99980,Resultados_Dic3!$F$3:$F$99980,Produccion_PJ!$K715,Resultados_Dic3!$D$3:$D$99980,Produccion_PJ!$K$632,Resultados_Dic3!$E$3:$E$99980,Produccion_PJ!$I714,Resultados_Dic3!$A$3:$A$99980,Produccion_PJ!$H715)</f>
        <v>0</v>
      </c>
      <c r="T715" s="21">
        <f>+SUMIFS(Resultados_Dic3!P$3:P$99980,Resultados_Dic3!$F$3:$F$99980,Produccion_PJ!$K715,Resultados_Dic3!$D$3:$D$99980,Produccion_PJ!$K$632,Resultados_Dic3!$E$3:$E$99980,Produccion_PJ!$I714,Resultados_Dic3!$A$3:$A$99980,Produccion_PJ!$H715)</f>
        <v>0</v>
      </c>
      <c r="U715" s="21">
        <f>+SUMIFS(Resultados_Dic3!Q$3:Q$99980,Resultados_Dic3!$F$3:$F$99980,Produccion_PJ!$K715,Resultados_Dic3!$D$3:$D$99980,Produccion_PJ!$K$632,Resultados_Dic3!$E$3:$E$99980,Produccion_PJ!$I714,Resultados_Dic3!$A$3:$A$99980,Produccion_PJ!$H715)</f>
        <v>0</v>
      </c>
      <c r="V715" s="21">
        <f>+SUMIFS(Resultados_Dic3!R$3:R$99980,Resultados_Dic3!$F$3:$F$99980,Produccion_PJ!$K715,Resultados_Dic3!$D$3:$D$99980,Produccion_PJ!$K$632,Resultados_Dic3!$E$3:$E$99980,Produccion_PJ!$I714,Resultados_Dic3!$A$3:$A$99980,Produccion_PJ!$H715)</f>
        <v>0</v>
      </c>
      <c r="W715" s="21">
        <f>+SUMIFS(Resultados_Dic3!S$3:S$99980,Resultados_Dic3!$F$3:$F$99980,Produccion_PJ!$K715,Resultados_Dic3!$D$3:$D$99980,Produccion_PJ!$K$632,Resultados_Dic3!$E$3:$E$99980,Produccion_PJ!$I714,Resultados_Dic3!$A$3:$A$99980,Produccion_PJ!$H715)</f>
        <v>0</v>
      </c>
      <c r="X715" s="21">
        <f>+SUMIFS(Resultados_Dic3!T$3:T$99980,Resultados_Dic3!$F$3:$F$99980,Produccion_PJ!$K715,Resultados_Dic3!$D$3:$D$99980,Produccion_PJ!$K$632,Resultados_Dic3!$E$3:$E$99980,Produccion_PJ!$I714,Resultados_Dic3!$A$3:$A$99980,Produccion_PJ!$H715)</f>
        <v>0</v>
      </c>
      <c r="Y715" s="21">
        <f>+SUMIFS(Resultados_Dic3!U$3:U$99980,Resultados_Dic3!$F$3:$F$99980,Produccion_PJ!$K715,Resultados_Dic3!$D$3:$D$99980,Produccion_PJ!$K$632,Resultados_Dic3!$E$3:$E$99980,Produccion_PJ!$I714,Resultados_Dic3!$A$3:$A$99980,Produccion_PJ!$H715)</f>
        <v>0</v>
      </c>
      <c r="Z715" s="21">
        <f>+SUMIFS(Resultados_Dic3!V$3:V$99980,Resultados_Dic3!$F$3:$F$99980,Produccion_PJ!$K715,Resultados_Dic3!$D$3:$D$99980,Produccion_PJ!$K$632,Resultados_Dic3!$E$3:$E$99980,Produccion_PJ!$I714,Resultados_Dic3!$A$3:$A$99980,Produccion_PJ!$H715)</f>
        <v>0</v>
      </c>
      <c r="AA715" s="21">
        <f>+SUMIFS(Resultados_Dic3!W$3:W$99980,Resultados_Dic3!$F$3:$F$99980,Produccion_PJ!$K715,Resultados_Dic3!$D$3:$D$99980,Produccion_PJ!$K$632,Resultados_Dic3!$E$3:$E$99980,Produccion_PJ!$I714,Resultados_Dic3!$A$3:$A$99980,Produccion_PJ!$H715)</f>
        <v>0</v>
      </c>
      <c r="AB715" s="21">
        <f>+SUMIFS(Resultados_Dic3!X$3:X$99980,Resultados_Dic3!$F$3:$F$99980,Produccion_PJ!$K715,Resultados_Dic3!$D$3:$D$99980,Produccion_PJ!$K$632,Resultados_Dic3!$E$3:$E$99980,Produccion_PJ!$I714,Resultados_Dic3!$A$3:$A$99980,Produccion_PJ!$H715)</f>
        <v>0</v>
      </c>
      <c r="AC715" s="21">
        <f>+SUMIFS(Resultados_Dic3!Y$3:Y$99980,Resultados_Dic3!$F$3:$F$99980,Produccion_PJ!$K715,Resultados_Dic3!$D$3:$D$99980,Produccion_PJ!$K$632,Resultados_Dic3!$E$3:$E$99980,Produccion_PJ!$I714,Resultados_Dic3!$A$3:$A$99980,Produccion_PJ!$H715)</f>
        <v>0</v>
      </c>
      <c r="AD715" s="21">
        <f>+SUMIFS(Resultados_Dic3!Z$3:Z$99980,Resultados_Dic3!$F$3:$F$99980,Produccion_PJ!$K715,Resultados_Dic3!$D$3:$D$99980,Produccion_PJ!$K$632,Resultados_Dic3!$E$3:$E$99980,Produccion_PJ!$I714,Resultados_Dic3!$A$3:$A$99980,Produccion_PJ!$H715)</f>
        <v>0</v>
      </c>
      <c r="AE715" s="21">
        <f>+SUMIFS(Resultados_Dic3!AA$3:AA$99980,Resultados_Dic3!$F$3:$F$99980,Produccion_PJ!$K715,Resultados_Dic3!$D$3:$D$99980,Produccion_PJ!$K$632,Resultados_Dic3!$E$3:$E$99980,Produccion_PJ!$I714,Resultados_Dic3!$A$3:$A$99980,Produccion_PJ!$H715)</f>
        <v>0</v>
      </c>
      <c r="AF715" s="21">
        <f>+SUMIFS(Resultados_Dic3!AB$3:AB$99980,Resultados_Dic3!$F$3:$F$99980,Produccion_PJ!$K715,Resultados_Dic3!$D$3:$D$99980,Produccion_PJ!$K$632,Resultados_Dic3!$E$3:$E$99980,Produccion_PJ!$I714,Resultados_Dic3!$A$3:$A$99980,Produccion_PJ!$H715)</f>
        <v>0</v>
      </c>
      <c r="AG715" s="21">
        <f>+SUMIFS(Resultados_Dic3!AC$3:AC$99980,Resultados_Dic3!$F$3:$F$99980,Produccion_PJ!$K715,Resultados_Dic3!$D$3:$D$99980,Produccion_PJ!$K$632,Resultados_Dic3!$E$3:$E$99980,Produccion_PJ!$I714,Resultados_Dic3!$A$3:$A$99980,Produccion_PJ!$H715)</f>
        <v>0</v>
      </c>
      <c r="AH715" s="21">
        <f>+SUMIFS(Resultados_Dic3!AD$3:AD$99980,Resultados_Dic3!$F$3:$F$99980,Produccion_PJ!$K715,Resultados_Dic3!$D$3:$D$99980,Produccion_PJ!$K$632,Resultados_Dic3!$E$3:$E$99980,Produccion_PJ!$I714,Resultados_Dic3!$A$3:$A$99980,Produccion_PJ!$H715)</f>
        <v>0</v>
      </c>
      <c r="AI715" s="21">
        <f>+SUMIFS(Resultados_Dic3!AE$3:AE$99980,Resultados_Dic3!$F$3:$F$99980,Produccion_PJ!$K715,Resultados_Dic3!$D$3:$D$99980,Produccion_PJ!$K$632,Resultados_Dic3!$E$3:$E$99980,Produccion_PJ!$I714,Resultados_Dic3!$A$3:$A$99980,Produccion_PJ!$H715)</f>
        <v>0</v>
      </c>
      <c r="AJ715" s="21">
        <f>+SUMIFS(Resultados_Dic3!AF$3:AF$99980,Resultados_Dic3!$F$3:$F$99980,Produccion_PJ!$K715,Resultados_Dic3!$D$3:$D$99980,Produccion_PJ!$K$632,Resultados_Dic3!$E$3:$E$99980,Produccion_PJ!$I714,Resultados_Dic3!$A$3:$A$99980,Produccion_PJ!$H715)</f>
        <v>0</v>
      </c>
      <c r="AK715" s="21">
        <f>+SUMIFS(Resultados_Dic3!AG$3:AG$99980,Resultados_Dic3!$F$3:$F$99980,Produccion_PJ!$K715,Resultados_Dic3!$D$3:$D$99980,Produccion_PJ!$K$632,Resultados_Dic3!$E$3:$E$99980,Produccion_PJ!$I714,Resultados_Dic3!$A$3:$A$99980,Produccion_PJ!$H715)</f>
        <v>0</v>
      </c>
      <c r="AL715" s="21">
        <f>+SUMIFS(Resultados_Dic3!AH$3:AH$99980,Resultados_Dic3!$F$3:$F$99980,Produccion_PJ!$K715,Resultados_Dic3!$D$3:$D$99980,Produccion_PJ!$K$632,Resultados_Dic3!$E$3:$E$99980,Produccion_PJ!$I714,Resultados_Dic3!$A$3:$A$99980,Produccion_PJ!$H715)</f>
        <v>0</v>
      </c>
      <c r="AM715" s="21">
        <f>+SUMIFS(Resultados_Dic3!AI$3:AI$99980,Resultados_Dic3!$F$3:$F$99980,Produccion_PJ!$K715,Resultados_Dic3!$D$3:$D$99980,Produccion_PJ!$K$632,Resultados_Dic3!$E$3:$E$99980,Produccion_PJ!$I714,Resultados_Dic3!$A$3:$A$99980,Produccion_PJ!$H715)</f>
        <v>0</v>
      </c>
      <c r="AN715" s="21">
        <f>+SUMIFS(Resultados_Dic3!AJ$3:AJ$99980,Resultados_Dic3!$F$3:$F$99980,Produccion_PJ!$K715,Resultados_Dic3!$D$3:$D$99980,Produccion_PJ!$K$632,Resultados_Dic3!$E$3:$E$99980,Produccion_PJ!$I714,Resultados_Dic3!$A$3:$A$99980,Produccion_PJ!$H715)</f>
        <v>0</v>
      </c>
      <c r="AO715" s="21">
        <f>+SUMIFS(Resultados_Dic3!AK$3:AK$99980,Resultados_Dic3!$F$3:$F$99980,Produccion_PJ!$K715,Resultados_Dic3!$D$3:$D$99980,Produccion_PJ!$K$632,Resultados_Dic3!$E$3:$E$99980,Produccion_PJ!$I714,Resultados_Dic3!$A$3:$A$99980,Produccion_PJ!$H715)</f>
        <v>0</v>
      </c>
      <c r="AP715" s="21">
        <f>+SUMIFS(Resultados_Dic3!AL$3:AL$99980,Resultados_Dic3!$F$3:$F$99980,Produccion_PJ!$K715,Resultados_Dic3!$D$3:$D$99980,Produccion_PJ!$K$632,Resultados_Dic3!$E$3:$E$99980,Produccion_PJ!$I714,Resultados_Dic3!$A$3:$A$99980,Produccion_PJ!$H715)</f>
        <v>0</v>
      </c>
      <c r="AQ715" s="21">
        <f>+SUMIFS(Resultados_Dic3!AM$3:AM$99980,Resultados_Dic3!$F$3:$F$99980,Produccion_PJ!$K715,Resultados_Dic3!$D$3:$D$99980,Produccion_PJ!$K$632,Resultados_Dic3!$E$3:$E$99980,Produccion_PJ!$I714,Resultados_Dic3!$A$3:$A$99980,Produccion_PJ!$H715)</f>
        <v>0</v>
      </c>
    </row>
    <row r="716" spans="1:47" x14ac:dyDescent="0.25">
      <c r="D716" s="35"/>
      <c r="E716" s="35"/>
      <c r="G716" s="15"/>
      <c r="H716" s="17" t="str">
        <f t="shared" si="1250"/>
        <v>DIC5</v>
      </c>
      <c r="I716" s="24"/>
      <c r="J716" s="24" t="s">
        <v>152</v>
      </c>
      <c r="K716" s="108" t="s">
        <v>473</v>
      </c>
      <c r="L716" s="21">
        <f>+SUMIFS(Resultados_Dic3!H$3:H$99980,Resultados_Dic3!$F$3:$F$99980,Produccion_PJ!$K716,Resultados_Dic3!$D$3:$D$99980,Produccion_PJ!$K$632,Resultados_Dic3!$E$3:$E$99980,Produccion_PJ!$J716,Resultados_Dic3!$A$3:$A$99980,Produccion_PJ!$H716)</f>
        <v>0</v>
      </c>
      <c r="M716" s="21">
        <f>+SUMIFS(Resultados_Dic3!I$3:I$99980,Resultados_Dic3!$F$3:$F$99980,Produccion_PJ!$K716,Resultados_Dic3!$D$3:$D$99980,Produccion_PJ!$K$632,Resultados_Dic3!$E$3:$E$99980,Produccion_PJ!$J716,Resultados_Dic3!$A$3:$A$99980,Produccion_PJ!$H716)</f>
        <v>0</v>
      </c>
      <c r="N716" s="21">
        <f>+SUMIFS(Resultados_Dic3!J$3:J$99980,Resultados_Dic3!$F$3:$F$99980,Produccion_PJ!$K716,Resultados_Dic3!$D$3:$D$99980,Produccion_PJ!$K$632,Resultados_Dic3!$E$3:$E$99980,Produccion_PJ!$J716,Resultados_Dic3!$A$3:$A$99980,Produccion_PJ!$H716)</f>
        <v>0</v>
      </c>
      <c r="O716" s="21">
        <f>+SUMIFS(Resultados_Dic3!K$3:K$99980,Resultados_Dic3!$F$3:$F$99980,Produccion_PJ!$K716,Resultados_Dic3!$D$3:$D$99980,Produccion_PJ!$K$632,Resultados_Dic3!$E$3:$E$99980,Produccion_PJ!$J716,Resultados_Dic3!$A$3:$A$99980,Produccion_PJ!$H716)</f>
        <v>0</v>
      </c>
      <c r="P716" s="21">
        <f>+SUMIFS(Resultados_Dic3!L$3:L$99980,Resultados_Dic3!$F$3:$F$99980,Produccion_PJ!$K716,Resultados_Dic3!$D$3:$D$99980,Produccion_PJ!$K$632,Resultados_Dic3!$E$3:$E$99980,Produccion_PJ!$J716,Resultados_Dic3!$A$3:$A$99980,Produccion_PJ!$H716)</f>
        <v>0</v>
      </c>
      <c r="Q716" s="21">
        <f>+SUMIFS(Resultados_Dic3!M$3:M$99980,Resultados_Dic3!$F$3:$F$99980,Produccion_PJ!$K716,Resultados_Dic3!$D$3:$D$99980,Produccion_PJ!$K$632,Resultados_Dic3!$E$3:$E$99980,Produccion_PJ!$J716,Resultados_Dic3!$A$3:$A$99980,Produccion_PJ!$H716)</f>
        <v>0</v>
      </c>
      <c r="R716" s="21">
        <f>+SUMIFS(Resultados_Dic3!N$3:N$99980,Resultados_Dic3!$F$3:$F$99980,Produccion_PJ!$K716,Resultados_Dic3!$D$3:$D$99980,Produccion_PJ!$K$632,Resultados_Dic3!$E$3:$E$99980,Produccion_PJ!$J716,Resultados_Dic3!$A$3:$A$99980,Produccion_PJ!$H716)</f>
        <v>0</v>
      </c>
      <c r="S716" s="21">
        <f>+SUMIFS(Resultados_Dic3!O$3:O$99980,Resultados_Dic3!$F$3:$F$99980,Produccion_PJ!$K716,Resultados_Dic3!$D$3:$D$99980,Produccion_PJ!$K$632,Resultados_Dic3!$E$3:$E$99980,Produccion_PJ!$J716,Resultados_Dic3!$A$3:$A$99980,Produccion_PJ!$H716)</f>
        <v>0</v>
      </c>
      <c r="T716" s="21">
        <f>+SUMIFS(Resultados_Dic3!P$3:P$99980,Resultados_Dic3!$F$3:$F$99980,Produccion_PJ!$K716,Resultados_Dic3!$D$3:$D$99980,Produccion_PJ!$K$632,Resultados_Dic3!$E$3:$E$99980,Produccion_PJ!$J716,Resultados_Dic3!$A$3:$A$99980,Produccion_PJ!$H716)</f>
        <v>0</v>
      </c>
      <c r="U716" s="21">
        <f>+SUMIFS(Resultados_Dic3!Q$3:Q$99980,Resultados_Dic3!$F$3:$F$99980,Produccion_PJ!$K716,Resultados_Dic3!$D$3:$D$99980,Produccion_PJ!$K$632,Resultados_Dic3!$E$3:$E$99980,Produccion_PJ!$J716,Resultados_Dic3!$A$3:$A$99980,Produccion_PJ!$H716)</f>
        <v>0</v>
      </c>
      <c r="V716" s="21">
        <f>+SUMIFS(Resultados_Dic3!R$3:R$99980,Resultados_Dic3!$F$3:$F$99980,Produccion_PJ!$K716,Resultados_Dic3!$D$3:$D$99980,Produccion_PJ!$K$632,Resultados_Dic3!$E$3:$E$99980,Produccion_PJ!$J716,Resultados_Dic3!$A$3:$A$99980,Produccion_PJ!$H716)</f>
        <v>0</v>
      </c>
      <c r="W716" s="21">
        <f>+SUMIFS(Resultados_Dic3!S$3:S$99980,Resultados_Dic3!$F$3:$F$99980,Produccion_PJ!$K716,Resultados_Dic3!$D$3:$D$99980,Produccion_PJ!$K$632,Resultados_Dic3!$E$3:$E$99980,Produccion_PJ!$J716,Resultados_Dic3!$A$3:$A$99980,Produccion_PJ!$H716)</f>
        <v>0</v>
      </c>
      <c r="X716" s="21">
        <f>+SUMIFS(Resultados_Dic3!T$3:T$99980,Resultados_Dic3!$F$3:$F$99980,Produccion_PJ!$K716,Resultados_Dic3!$D$3:$D$99980,Produccion_PJ!$K$632,Resultados_Dic3!$E$3:$E$99980,Produccion_PJ!$J716,Resultados_Dic3!$A$3:$A$99980,Produccion_PJ!$H716)</f>
        <v>0</v>
      </c>
      <c r="Y716" s="21">
        <f>+SUMIFS(Resultados_Dic3!U$3:U$99980,Resultados_Dic3!$F$3:$F$99980,Produccion_PJ!$K716,Resultados_Dic3!$D$3:$D$99980,Produccion_PJ!$K$632,Resultados_Dic3!$E$3:$E$99980,Produccion_PJ!$J716,Resultados_Dic3!$A$3:$A$99980,Produccion_PJ!$H716)</f>
        <v>0</v>
      </c>
      <c r="Z716" s="21">
        <f>+SUMIFS(Resultados_Dic3!V$3:V$99980,Resultados_Dic3!$F$3:$F$99980,Produccion_PJ!$K716,Resultados_Dic3!$D$3:$D$99980,Produccion_PJ!$K$632,Resultados_Dic3!$E$3:$E$99980,Produccion_PJ!$J716,Resultados_Dic3!$A$3:$A$99980,Produccion_PJ!$H716)</f>
        <v>0</v>
      </c>
      <c r="AA716" s="21">
        <f>+SUMIFS(Resultados_Dic3!W$3:W$99980,Resultados_Dic3!$F$3:$F$99980,Produccion_PJ!$K716,Resultados_Dic3!$D$3:$D$99980,Produccion_PJ!$K$632,Resultados_Dic3!$E$3:$E$99980,Produccion_PJ!$J716,Resultados_Dic3!$A$3:$A$99980,Produccion_PJ!$H716)</f>
        <v>0</v>
      </c>
      <c r="AB716" s="21">
        <f>+SUMIFS(Resultados_Dic3!X$3:X$99980,Resultados_Dic3!$F$3:$F$99980,Produccion_PJ!$K716,Resultados_Dic3!$D$3:$D$99980,Produccion_PJ!$K$632,Resultados_Dic3!$E$3:$E$99980,Produccion_PJ!$J716,Resultados_Dic3!$A$3:$A$99980,Produccion_PJ!$H716)</f>
        <v>0</v>
      </c>
      <c r="AC716" s="21">
        <f>+SUMIFS(Resultados_Dic3!Y$3:Y$99980,Resultados_Dic3!$F$3:$F$99980,Produccion_PJ!$K716,Resultados_Dic3!$D$3:$D$99980,Produccion_PJ!$K$632,Resultados_Dic3!$E$3:$E$99980,Produccion_PJ!$J716,Resultados_Dic3!$A$3:$A$99980,Produccion_PJ!$H716)</f>
        <v>0</v>
      </c>
      <c r="AD716" s="21">
        <f>+SUMIFS(Resultados_Dic3!Z$3:Z$99980,Resultados_Dic3!$F$3:$F$99980,Produccion_PJ!$K716,Resultados_Dic3!$D$3:$D$99980,Produccion_PJ!$K$632,Resultados_Dic3!$E$3:$E$99980,Produccion_PJ!$J716,Resultados_Dic3!$A$3:$A$99980,Produccion_PJ!$H716)</f>
        <v>0</v>
      </c>
      <c r="AE716" s="21">
        <f>+SUMIFS(Resultados_Dic3!AA$3:AA$99980,Resultados_Dic3!$F$3:$F$99980,Produccion_PJ!$K716,Resultados_Dic3!$D$3:$D$99980,Produccion_PJ!$K$632,Resultados_Dic3!$E$3:$E$99980,Produccion_PJ!$J716,Resultados_Dic3!$A$3:$A$99980,Produccion_PJ!$H716)</f>
        <v>0</v>
      </c>
      <c r="AF716" s="21">
        <f>+SUMIFS(Resultados_Dic3!AB$3:AB$99980,Resultados_Dic3!$F$3:$F$99980,Produccion_PJ!$K716,Resultados_Dic3!$D$3:$D$99980,Produccion_PJ!$K$632,Resultados_Dic3!$E$3:$E$99980,Produccion_PJ!$J716,Resultados_Dic3!$A$3:$A$99980,Produccion_PJ!$H716)</f>
        <v>0</v>
      </c>
      <c r="AG716" s="21">
        <f>+SUMIFS(Resultados_Dic3!AC$3:AC$99980,Resultados_Dic3!$F$3:$F$99980,Produccion_PJ!$K716,Resultados_Dic3!$D$3:$D$99980,Produccion_PJ!$K$632,Resultados_Dic3!$E$3:$E$99980,Produccion_PJ!$J716,Resultados_Dic3!$A$3:$A$99980,Produccion_PJ!$H716)</f>
        <v>0</v>
      </c>
      <c r="AH716" s="21">
        <f>+SUMIFS(Resultados_Dic3!AD$3:AD$99980,Resultados_Dic3!$F$3:$F$99980,Produccion_PJ!$K716,Resultados_Dic3!$D$3:$D$99980,Produccion_PJ!$K$632,Resultados_Dic3!$E$3:$E$99980,Produccion_PJ!$J716,Resultados_Dic3!$A$3:$A$99980,Produccion_PJ!$H716)</f>
        <v>0</v>
      </c>
      <c r="AI716" s="21">
        <f>+SUMIFS(Resultados_Dic3!AE$3:AE$99980,Resultados_Dic3!$F$3:$F$99980,Produccion_PJ!$K716,Resultados_Dic3!$D$3:$D$99980,Produccion_PJ!$K$632,Resultados_Dic3!$E$3:$E$99980,Produccion_PJ!$J716,Resultados_Dic3!$A$3:$A$99980,Produccion_PJ!$H716)</f>
        <v>0</v>
      </c>
      <c r="AJ716" s="21">
        <f>+SUMIFS(Resultados_Dic3!AF$3:AF$99980,Resultados_Dic3!$F$3:$F$99980,Produccion_PJ!$K716,Resultados_Dic3!$D$3:$D$99980,Produccion_PJ!$K$632,Resultados_Dic3!$E$3:$E$99980,Produccion_PJ!$J716,Resultados_Dic3!$A$3:$A$99980,Produccion_PJ!$H716)</f>
        <v>0</v>
      </c>
      <c r="AK716" s="21">
        <f>+SUMIFS(Resultados_Dic3!AG$3:AG$99980,Resultados_Dic3!$F$3:$F$99980,Produccion_PJ!$K716,Resultados_Dic3!$D$3:$D$99980,Produccion_PJ!$K$632,Resultados_Dic3!$E$3:$E$99980,Produccion_PJ!$J716,Resultados_Dic3!$A$3:$A$99980,Produccion_PJ!$H716)</f>
        <v>0</v>
      </c>
      <c r="AL716" s="21">
        <f>+SUMIFS(Resultados_Dic3!AH$3:AH$99980,Resultados_Dic3!$F$3:$F$99980,Produccion_PJ!$K716,Resultados_Dic3!$D$3:$D$99980,Produccion_PJ!$K$632,Resultados_Dic3!$E$3:$E$99980,Produccion_PJ!$J716,Resultados_Dic3!$A$3:$A$99980,Produccion_PJ!$H716)</f>
        <v>0</v>
      </c>
      <c r="AM716" s="21">
        <f>+SUMIFS(Resultados_Dic3!AI$3:AI$99980,Resultados_Dic3!$F$3:$F$99980,Produccion_PJ!$K716,Resultados_Dic3!$D$3:$D$99980,Produccion_PJ!$K$632,Resultados_Dic3!$E$3:$E$99980,Produccion_PJ!$J716,Resultados_Dic3!$A$3:$A$99980,Produccion_PJ!$H716)</f>
        <v>0</v>
      </c>
      <c r="AN716" s="21">
        <f>+SUMIFS(Resultados_Dic3!AJ$3:AJ$99980,Resultados_Dic3!$F$3:$F$99980,Produccion_PJ!$K716,Resultados_Dic3!$D$3:$D$99980,Produccion_PJ!$K$632,Resultados_Dic3!$E$3:$E$99980,Produccion_PJ!$J716,Resultados_Dic3!$A$3:$A$99980,Produccion_PJ!$H716)</f>
        <v>0</v>
      </c>
      <c r="AO716" s="21">
        <f>+SUMIFS(Resultados_Dic3!AK$3:AK$99980,Resultados_Dic3!$F$3:$F$99980,Produccion_PJ!$K716,Resultados_Dic3!$D$3:$D$99980,Produccion_PJ!$K$632,Resultados_Dic3!$E$3:$E$99980,Produccion_PJ!$J716,Resultados_Dic3!$A$3:$A$99980,Produccion_PJ!$H716)</f>
        <v>0</v>
      </c>
      <c r="AP716" s="21">
        <f>+SUMIFS(Resultados_Dic3!AL$3:AL$99980,Resultados_Dic3!$F$3:$F$99980,Produccion_PJ!$K716,Resultados_Dic3!$D$3:$D$99980,Produccion_PJ!$K$632,Resultados_Dic3!$E$3:$E$99980,Produccion_PJ!$J716,Resultados_Dic3!$A$3:$A$99980,Produccion_PJ!$H716)</f>
        <v>0</v>
      </c>
      <c r="AQ716" s="21">
        <f>+SUMIFS(Resultados_Dic3!AM$3:AM$99980,Resultados_Dic3!$F$3:$F$99980,Produccion_PJ!$K716,Resultados_Dic3!$D$3:$D$99980,Produccion_PJ!$K$632,Resultados_Dic3!$E$3:$E$99980,Produccion_PJ!$J716,Resultados_Dic3!$A$3:$A$99980,Produccion_PJ!$H716)</f>
        <v>0</v>
      </c>
    </row>
    <row r="717" spans="1:47" x14ac:dyDescent="0.25">
      <c r="D717" s="35"/>
      <c r="E717" s="35"/>
      <c r="G717" s="15"/>
      <c r="H717" s="17" t="str">
        <f t="shared" si="1250"/>
        <v>DIC5</v>
      </c>
      <c r="I717" s="24"/>
      <c r="J717" s="24" t="s">
        <v>153</v>
      </c>
      <c r="K717" s="108" t="s">
        <v>474</v>
      </c>
      <c r="L717" s="21">
        <f>+SUMIFS(Resultados_Dic3!H$3:H$99980,Resultados_Dic3!$F$3:$F$99980,Produccion_PJ!$K717,Resultados_Dic3!$D$3:$D$99980,Produccion_PJ!$K$632,Resultados_Dic3!$E$3:$E$99980,Produccion_PJ!$J717,Resultados_Dic3!$A$3:$A$99980,Produccion_PJ!$H717)</f>
        <v>0</v>
      </c>
      <c r="M717" s="21">
        <f>+SUMIFS(Resultados_Dic3!I$3:I$99980,Resultados_Dic3!$F$3:$F$99980,Produccion_PJ!$K717,Resultados_Dic3!$D$3:$D$99980,Produccion_PJ!$K$632,Resultados_Dic3!$E$3:$E$99980,Produccion_PJ!$J717,Resultados_Dic3!$A$3:$A$99980,Produccion_PJ!$H717)</f>
        <v>0</v>
      </c>
      <c r="N717" s="21">
        <f>+SUMIFS(Resultados_Dic3!J$3:J$99980,Resultados_Dic3!$F$3:$F$99980,Produccion_PJ!$K717,Resultados_Dic3!$D$3:$D$99980,Produccion_PJ!$K$632,Resultados_Dic3!$E$3:$E$99980,Produccion_PJ!$J717,Resultados_Dic3!$A$3:$A$99980,Produccion_PJ!$H717)</f>
        <v>0</v>
      </c>
      <c r="O717" s="21">
        <f>+SUMIFS(Resultados_Dic3!K$3:K$99980,Resultados_Dic3!$F$3:$F$99980,Produccion_PJ!$K717,Resultados_Dic3!$D$3:$D$99980,Produccion_PJ!$K$632,Resultados_Dic3!$E$3:$E$99980,Produccion_PJ!$J717,Resultados_Dic3!$A$3:$A$99980,Produccion_PJ!$H717)</f>
        <v>0</v>
      </c>
      <c r="P717" s="21">
        <f>+SUMIFS(Resultados_Dic3!L$3:L$99980,Resultados_Dic3!$F$3:$F$99980,Produccion_PJ!$K717,Resultados_Dic3!$D$3:$D$99980,Produccion_PJ!$K$632,Resultados_Dic3!$E$3:$E$99980,Produccion_PJ!$J717,Resultados_Dic3!$A$3:$A$99980,Produccion_PJ!$H717)</f>
        <v>0</v>
      </c>
      <c r="Q717" s="21">
        <f>+SUMIFS(Resultados_Dic3!M$3:M$99980,Resultados_Dic3!$F$3:$F$99980,Produccion_PJ!$K717,Resultados_Dic3!$D$3:$D$99980,Produccion_PJ!$K$632,Resultados_Dic3!$E$3:$E$99980,Produccion_PJ!$J717,Resultados_Dic3!$A$3:$A$99980,Produccion_PJ!$H717)</f>
        <v>0</v>
      </c>
      <c r="R717" s="21">
        <f>+SUMIFS(Resultados_Dic3!N$3:N$99980,Resultados_Dic3!$F$3:$F$99980,Produccion_PJ!$K717,Resultados_Dic3!$D$3:$D$99980,Produccion_PJ!$K$632,Resultados_Dic3!$E$3:$E$99980,Produccion_PJ!$J717,Resultados_Dic3!$A$3:$A$99980,Produccion_PJ!$H717)</f>
        <v>0</v>
      </c>
      <c r="S717" s="21">
        <f>+SUMIFS(Resultados_Dic3!O$3:O$99980,Resultados_Dic3!$F$3:$F$99980,Produccion_PJ!$K717,Resultados_Dic3!$D$3:$D$99980,Produccion_PJ!$K$632,Resultados_Dic3!$E$3:$E$99980,Produccion_PJ!$J717,Resultados_Dic3!$A$3:$A$99980,Produccion_PJ!$H717)</f>
        <v>0</v>
      </c>
      <c r="T717" s="21">
        <f>+SUMIFS(Resultados_Dic3!P$3:P$99980,Resultados_Dic3!$F$3:$F$99980,Produccion_PJ!$K717,Resultados_Dic3!$D$3:$D$99980,Produccion_PJ!$K$632,Resultados_Dic3!$E$3:$E$99980,Produccion_PJ!$J717,Resultados_Dic3!$A$3:$A$99980,Produccion_PJ!$H717)</f>
        <v>0</v>
      </c>
      <c r="U717" s="21">
        <f>+SUMIFS(Resultados_Dic3!Q$3:Q$99980,Resultados_Dic3!$F$3:$F$99980,Produccion_PJ!$K717,Resultados_Dic3!$D$3:$D$99980,Produccion_PJ!$K$632,Resultados_Dic3!$E$3:$E$99980,Produccion_PJ!$J717,Resultados_Dic3!$A$3:$A$99980,Produccion_PJ!$H717)</f>
        <v>0</v>
      </c>
      <c r="V717" s="21">
        <f>+SUMIFS(Resultados_Dic3!R$3:R$99980,Resultados_Dic3!$F$3:$F$99980,Produccion_PJ!$K717,Resultados_Dic3!$D$3:$D$99980,Produccion_PJ!$K$632,Resultados_Dic3!$E$3:$E$99980,Produccion_PJ!$J717,Resultados_Dic3!$A$3:$A$99980,Produccion_PJ!$H717)</f>
        <v>0</v>
      </c>
      <c r="W717" s="21">
        <f>+SUMIFS(Resultados_Dic3!S$3:S$99980,Resultados_Dic3!$F$3:$F$99980,Produccion_PJ!$K717,Resultados_Dic3!$D$3:$D$99980,Produccion_PJ!$K$632,Resultados_Dic3!$E$3:$E$99980,Produccion_PJ!$J717,Resultados_Dic3!$A$3:$A$99980,Produccion_PJ!$H717)</f>
        <v>0</v>
      </c>
      <c r="X717" s="21">
        <f>+SUMIFS(Resultados_Dic3!T$3:T$99980,Resultados_Dic3!$F$3:$F$99980,Produccion_PJ!$K717,Resultados_Dic3!$D$3:$D$99980,Produccion_PJ!$K$632,Resultados_Dic3!$E$3:$E$99980,Produccion_PJ!$J717,Resultados_Dic3!$A$3:$A$99980,Produccion_PJ!$H717)</f>
        <v>0</v>
      </c>
      <c r="Y717" s="21">
        <f>+SUMIFS(Resultados_Dic3!U$3:U$99980,Resultados_Dic3!$F$3:$F$99980,Produccion_PJ!$K717,Resultados_Dic3!$D$3:$D$99980,Produccion_PJ!$K$632,Resultados_Dic3!$E$3:$E$99980,Produccion_PJ!$J717,Resultados_Dic3!$A$3:$A$99980,Produccion_PJ!$H717)</f>
        <v>0</v>
      </c>
      <c r="Z717" s="21">
        <f>+SUMIFS(Resultados_Dic3!V$3:V$99980,Resultados_Dic3!$F$3:$F$99980,Produccion_PJ!$K717,Resultados_Dic3!$D$3:$D$99980,Produccion_PJ!$K$632,Resultados_Dic3!$E$3:$E$99980,Produccion_PJ!$J717,Resultados_Dic3!$A$3:$A$99980,Produccion_PJ!$H717)</f>
        <v>0</v>
      </c>
      <c r="AA717" s="21">
        <f>+SUMIFS(Resultados_Dic3!W$3:W$99980,Resultados_Dic3!$F$3:$F$99980,Produccion_PJ!$K717,Resultados_Dic3!$D$3:$D$99980,Produccion_PJ!$K$632,Resultados_Dic3!$E$3:$E$99980,Produccion_PJ!$J717,Resultados_Dic3!$A$3:$A$99980,Produccion_PJ!$H717)</f>
        <v>0</v>
      </c>
      <c r="AB717" s="21">
        <f>+SUMIFS(Resultados_Dic3!X$3:X$99980,Resultados_Dic3!$F$3:$F$99980,Produccion_PJ!$K717,Resultados_Dic3!$D$3:$D$99980,Produccion_PJ!$K$632,Resultados_Dic3!$E$3:$E$99980,Produccion_PJ!$J717,Resultados_Dic3!$A$3:$A$99980,Produccion_PJ!$H717)</f>
        <v>0</v>
      </c>
      <c r="AC717" s="21">
        <f>+SUMIFS(Resultados_Dic3!Y$3:Y$99980,Resultados_Dic3!$F$3:$F$99980,Produccion_PJ!$K717,Resultados_Dic3!$D$3:$D$99980,Produccion_PJ!$K$632,Resultados_Dic3!$E$3:$E$99980,Produccion_PJ!$J717,Resultados_Dic3!$A$3:$A$99980,Produccion_PJ!$H717)</f>
        <v>0</v>
      </c>
      <c r="AD717" s="21">
        <f>+SUMIFS(Resultados_Dic3!Z$3:Z$99980,Resultados_Dic3!$F$3:$F$99980,Produccion_PJ!$K717,Resultados_Dic3!$D$3:$D$99980,Produccion_PJ!$K$632,Resultados_Dic3!$E$3:$E$99980,Produccion_PJ!$J717,Resultados_Dic3!$A$3:$A$99980,Produccion_PJ!$H717)</f>
        <v>0</v>
      </c>
      <c r="AE717" s="21">
        <f>+SUMIFS(Resultados_Dic3!AA$3:AA$99980,Resultados_Dic3!$F$3:$F$99980,Produccion_PJ!$K717,Resultados_Dic3!$D$3:$D$99980,Produccion_PJ!$K$632,Resultados_Dic3!$E$3:$E$99980,Produccion_PJ!$J717,Resultados_Dic3!$A$3:$A$99980,Produccion_PJ!$H717)</f>
        <v>0</v>
      </c>
      <c r="AF717" s="21">
        <f>+SUMIFS(Resultados_Dic3!AB$3:AB$99980,Resultados_Dic3!$F$3:$F$99980,Produccion_PJ!$K717,Resultados_Dic3!$D$3:$D$99980,Produccion_PJ!$K$632,Resultados_Dic3!$E$3:$E$99980,Produccion_PJ!$J717,Resultados_Dic3!$A$3:$A$99980,Produccion_PJ!$H717)</f>
        <v>0</v>
      </c>
      <c r="AG717" s="21">
        <f>+SUMIFS(Resultados_Dic3!AC$3:AC$99980,Resultados_Dic3!$F$3:$F$99980,Produccion_PJ!$K717,Resultados_Dic3!$D$3:$D$99980,Produccion_PJ!$K$632,Resultados_Dic3!$E$3:$E$99980,Produccion_PJ!$J717,Resultados_Dic3!$A$3:$A$99980,Produccion_PJ!$H717)</f>
        <v>0</v>
      </c>
      <c r="AH717" s="21">
        <f>+SUMIFS(Resultados_Dic3!AD$3:AD$99980,Resultados_Dic3!$F$3:$F$99980,Produccion_PJ!$K717,Resultados_Dic3!$D$3:$D$99980,Produccion_PJ!$K$632,Resultados_Dic3!$E$3:$E$99980,Produccion_PJ!$J717,Resultados_Dic3!$A$3:$A$99980,Produccion_PJ!$H717)</f>
        <v>0</v>
      </c>
      <c r="AI717" s="21">
        <f>+SUMIFS(Resultados_Dic3!AE$3:AE$99980,Resultados_Dic3!$F$3:$F$99980,Produccion_PJ!$K717,Resultados_Dic3!$D$3:$D$99980,Produccion_PJ!$K$632,Resultados_Dic3!$E$3:$E$99980,Produccion_PJ!$J717,Resultados_Dic3!$A$3:$A$99980,Produccion_PJ!$H717)</f>
        <v>0</v>
      </c>
      <c r="AJ717" s="21">
        <f>+SUMIFS(Resultados_Dic3!AF$3:AF$99980,Resultados_Dic3!$F$3:$F$99980,Produccion_PJ!$K717,Resultados_Dic3!$D$3:$D$99980,Produccion_PJ!$K$632,Resultados_Dic3!$E$3:$E$99980,Produccion_PJ!$J717,Resultados_Dic3!$A$3:$A$99980,Produccion_PJ!$H717)</f>
        <v>0</v>
      </c>
      <c r="AK717" s="21">
        <f>+SUMIFS(Resultados_Dic3!AG$3:AG$99980,Resultados_Dic3!$F$3:$F$99980,Produccion_PJ!$K717,Resultados_Dic3!$D$3:$D$99980,Produccion_PJ!$K$632,Resultados_Dic3!$E$3:$E$99980,Produccion_PJ!$J717,Resultados_Dic3!$A$3:$A$99980,Produccion_PJ!$H717)</f>
        <v>0</v>
      </c>
      <c r="AL717" s="21">
        <f>+SUMIFS(Resultados_Dic3!AH$3:AH$99980,Resultados_Dic3!$F$3:$F$99980,Produccion_PJ!$K717,Resultados_Dic3!$D$3:$D$99980,Produccion_PJ!$K$632,Resultados_Dic3!$E$3:$E$99980,Produccion_PJ!$J717,Resultados_Dic3!$A$3:$A$99980,Produccion_PJ!$H717)</f>
        <v>0</v>
      </c>
      <c r="AM717" s="21">
        <f>+SUMIFS(Resultados_Dic3!AI$3:AI$99980,Resultados_Dic3!$F$3:$F$99980,Produccion_PJ!$K717,Resultados_Dic3!$D$3:$D$99980,Produccion_PJ!$K$632,Resultados_Dic3!$E$3:$E$99980,Produccion_PJ!$J717,Resultados_Dic3!$A$3:$A$99980,Produccion_PJ!$H717)</f>
        <v>0</v>
      </c>
      <c r="AN717" s="21">
        <f>+SUMIFS(Resultados_Dic3!AJ$3:AJ$99980,Resultados_Dic3!$F$3:$F$99980,Produccion_PJ!$K717,Resultados_Dic3!$D$3:$D$99980,Produccion_PJ!$K$632,Resultados_Dic3!$E$3:$E$99980,Produccion_PJ!$J717,Resultados_Dic3!$A$3:$A$99980,Produccion_PJ!$H717)</f>
        <v>0</v>
      </c>
      <c r="AO717" s="21">
        <f>+SUMIFS(Resultados_Dic3!AK$3:AK$99980,Resultados_Dic3!$F$3:$F$99980,Produccion_PJ!$K717,Resultados_Dic3!$D$3:$D$99980,Produccion_PJ!$K$632,Resultados_Dic3!$E$3:$E$99980,Produccion_PJ!$J717,Resultados_Dic3!$A$3:$A$99980,Produccion_PJ!$H717)</f>
        <v>0</v>
      </c>
      <c r="AP717" s="21">
        <f>+SUMIFS(Resultados_Dic3!AL$3:AL$99980,Resultados_Dic3!$F$3:$F$99980,Produccion_PJ!$K717,Resultados_Dic3!$D$3:$D$99980,Produccion_PJ!$K$632,Resultados_Dic3!$E$3:$E$99980,Produccion_PJ!$J717,Resultados_Dic3!$A$3:$A$99980,Produccion_PJ!$H717)</f>
        <v>0</v>
      </c>
      <c r="AQ717" s="21">
        <f>+SUMIFS(Resultados_Dic3!AM$3:AM$99980,Resultados_Dic3!$F$3:$F$99980,Produccion_PJ!$K717,Resultados_Dic3!$D$3:$D$99980,Produccion_PJ!$K$632,Resultados_Dic3!$E$3:$E$99980,Produccion_PJ!$J717,Resultados_Dic3!$A$3:$A$99980,Produccion_PJ!$H717)</f>
        <v>0</v>
      </c>
    </row>
    <row r="718" spans="1:47" x14ac:dyDescent="0.25">
      <c r="D718" s="35"/>
      <c r="E718" s="35"/>
      <c r="G718" s="15"/>
      <c r="H718" s="17" t="str">
        <f t="shared" si="1250"/>
        <v>DIC5</v>
      </c>
      <c r="I718" s="24"/>
      <c r="J718" s="24" t="s">
        <v>154</v>
      </c>
      <c r="K718" s="108" t="s">
        <v>475</v>
      </c>
      <c r="L718" s="21">
        <f>+SUMIFS(Resultados_Dic3!H$3:H$99980,Resultados_Dic3!$F$3:$F$99980,Produccion_PJ!$K718,Resultados_Dic3!$D$3:$D$99980,Produccion_PJ!$K$632,Resultados_Dic3!$E$3:$E$99980,Produccion_PJ!$J718,Resultados_Dic3!$A$3:$A$99980,Produccion_PJ!$H718)</f>
        <v>0</v>
      </c>
      <c r="M718" s="21">
        <f>+SUMIFS(Resultados_Dic3!I$3:I$99980,Resultados_Dic3!$F$3:$F$99980,Produccion_PJ!$K718,Resultados_Dic3!$D$3:$D$99980,Produccion_PJ!$K$632,Resultados_Dic3!$E$3:$E$99980,Produccion_PJ!$J718,Resultados_Dic3!$A$3:$A$99980,Produccion_PJ!$H718)</f>
        <v>0</v>
      </c>
      <c r="N718" s="21">
        <f>+SUMIFS(Resultados_Dic3!J$3:J$99980,Resultados_Dic3!$F$3:$F$99980,Produccion_PJ!$K718,Resultados_Dic3!$D$3:$D$99980,Produccion_PJ!$K$632,Resultados_Dic3!$E$3:$E$99980,Produccion_PJ!$J718,Resultados_Dic3!$A$3:$A$99980,Produccion_PJ!$H718)</f>
        <v>0</v>
      </c>
      <c r="O718" s="21">
        <f>+SUMIFS(Resultados_Dic3!K$3:K$99980,Resultados_Dic3!$F$3:$F$99980,Produccion_PJ!$K718,Resultados_Dic3!$D$3:$D$99980,Produccion_PJ!$K$632,Resultados_Dic3!$E$3:$E$99980,Produccion_PJ!$J718,Resultados_Dic3!$A$3:$A$99980,Produccion_PJ!$H718)</f>
        <v>0</v>
      </c>
      <c r="P718" s="21">
        <f>+SUMIFS(Resultados_Dic3!L$3:L$99980,Resultados_Dic3!$F$3:$F$99980,Produccion_PJ!$K718,Resultados_Dic3!$D$3:$D$99980,Produccion_PJ!$K$632,Resultados_Dic3!$E$3:$E$99980,Produccion_PJ!$J718,Resultados_Dic3!$A$3:$A$99980,Produccion_PJ!$H718)</f>
        <v>0</v>
      </c>
      <c r="Q718" s="21">
        <f>+SUMIFS(Resultados_Dic3!M$3:M$99980,Resultados_Dic3!$F$3:$F$99980,Produccion_PJ!$K718,Resultados_Dic3!$D$3:$D$99980,Produccion_PJ!$K$632,Resultados_Dic3!$E$3:$E$99980,Produccion_PJ!$J718,Resultados_Dic3!$A$3:$A$99980,Produccion_PJ!$H718)</f>
        <v>0</v>
      </c>
      <c r="R718" s="21">
        <f>+SUMIFS(Resultados_Dic3!N$3:N$99980,Resultados_Dic3!$F$3:$F$99980,Produccion_PJ!$K718,Resultados_Dic3!$D$3:$D$99980,Produccion_PJ!$K$632,Resultados_Dic3!$E$3:$E$99980,Produccion_PJ!$J718,Resultados_Dic3!$A$3:$A$99980,Produccion_PJ!$H718)</f>
        <v>0</v>
      </c>
      <c r="S718" s="21">
        <f>+SUMIFS(Resultados_Dic3!O$3:O$99980,Resultados_Dic3!$F$3:$F$99980,Produccion_PJ!$K718,Resultados_Dic3!$D$3:$D$99980,Produccion_PJ!$K$632,Resultados_Dic3!$E$3:$E$99980,Produccion_PJ!$J718,Resultados_Dic3!$A$3:$A$99980,Produccion_PJ!$H718)</f>
        <v>0</v>
      </c>
      <c r="T718" s="21">
        <f>+SUMIFS(Resultados_Dic3!P$3:P$99980,Resultados_Dic3!$F$3:$F$99980,Produccion_PJ!$K718,Resultados_Dic3!$D$3:$D$99980,Produccion_PJ!$K$632,Resultados_Dic3!$E$3:$E$99980,Produccion_PJ!$J718,Resultados_Dic3!$A$3:$A$99980,Produccion_PJ!$H718)</f>
        <v>0</v>
      </c>
      <c r="U718" s="21">
        <f>+SUMIFS(Resultados_Dic3!Q$3:Q$99980,Resultados_Dic3!$F$3:$F$99980,Produccion_PJ!$K718,Resultados_Dic3!$D$3:$D$99980,Produccion_PJ!$K$632,Resultados_Dic3!$E$3:$E$99980,Produccion_PJ!$J718,Resultados_Dic3!$A$3:$A$99980,Produccion_PJ!$H718)</f>
        <v>0</v>
      </c>
      <c r="V718" s="21">
        <f>+SUMIFS(Resultados_Dic3!R$3:R$99980,Resultados_Dic3!$F$3:$F$99980,Produccion_PJ!$K718,Resultados_Dic3!$D$3:$D$99980,Produccion_PJ!$K$632,Resultados_Dic3!$E$3:$E$99980,Produccion_PJ!$J718,Resultados_Dic3!$A$3:$A$99980,Produccion_PJ!$H718)</f>
        <v>0</v>
      </c>
      <c r="W718" s="21">
        <f>+SUMIFS(Resultados_Dic3!S$3:S$99980,Resultados_Dic3!$F$3:$F$99980,Produccion_PJ!$K718,Resultados_Dic3!$D$3:$D$99980,Produccion_PJ!$K$632,Resultados_Dic3!$E$3:$E$99980,Produccion_PJ!$J718,Resultados_Dic3!$A$3:$A$99980,Produccion_PJ!$H718)</f>
        <v>0</v>
      </c>
      <c r="X718" s="21">
        <f>+SUMIFS(Resultados_Dic3!T$3:T$99980,Resultados_Dic3!$F$3:$F$99980,Produccion_PJ!$K718,Resultados_Dic3!$D$3:$D$99980,Produccion_PJ!$K$632,Resultados_Dic3!$E$3:$E$99980,Produccion_PJ!$J718,Resultados_Dic3!$A$3:$A$99980,Produccion_PJ!$H718)</f>
        <v>0</v>
      </c>
      <c r="Y718" s="21">
        <f>+SUMIFS(Resultados_Dic3!U$3:U$99980,Resultados_Dic3!$F$3:$F$99980,Produccion_PJ!$K718,Resultados_Dic3!$D$3:$D$99980,Produccion_PJ!$K$632,Resultados_Dic3!$E$3:$E$99980,Produccion_PJ!$J718,Resultados_Dic3!$A$3:$A$99980,Produccion_PJ!$H718)</f>
        <v>0</v>
      </c>
      <c r="Z718" s="21">
        <f>+SUMIFS(Resultados_Dic3!V$3:V$99980,Resultados_Dic3!$F$3:$F$99980,Produccion_PJ!$K718,Resultados_Dic3!$D$3:$D$99980,Produccion_PJ!$K$632,Resultados_Dic3!$E$3:$E$99980,Produccion_PJ!$J718,Resultados_Dic3!$A$3:$A$99980,Produccion_PJ!$H718)</f>
        <v>0</v>
      </c>
      <c r="AA718" s="21">
        <f>+SUMIFS(Resultados_Dic3!W$3:W$99980,Resultados_Dic3!$F$3:$F$99980,Produccion_PJ!$K718,Resultados_Dic3!$D$3:$D$99980,Produccion_PJ!$K$632,Resultados_Dic3!$E$3:$E$99980,Produccion_PJ!$J718,Resultados_Dic3!$A$3:$A$99980,Produccion_PJ!$H718)</f>
        <v>0</v>
      </c>
      <c r="AB718" s="21">
        <f>+SUMIFS(Resultados_Dic3!X$3:X$99980,Resultados_Dic3!$F$3:$F$99980,Produccion_PJ!$K718,Resultados_Dic3!$D$3:$D$99980,Produccion_PJ!$K$632,Resultados_Dic3!$E$3:$E$99980,Produccion_PJ!$J718,Resultados_Dic3!$A$3:$A$99980,Produccion_PJ!$H718)</f>
        <v>0</v>
      </c>
      <c r="AC718" s="21">
        <f>+SUMIFS(Resultados_Dic3!Y$3:Y$99980,Resultados_Dic3!$F$3:$F$99980,Produccion_PJ!$K718,Resultados_Dic3!$D$3:$D$99980,Produccion_PJ!$K$632,Resultados_Dic3!$E$3:$E$99980,Produccion_PJ!$J718,Resultados_Dic3!$A$3:$A$99980,Produccion_PJ!$H718)</f>
        <v>0</v>
      </c>
      <c r="AD718" s="21">
        <f>+SUMIFS(Resultados_Dic3!Z$3:Z$99980,Resultados_Dic3!$F$3:$F$99980,Produccion_PJ!$K718,Resultados_Dic3!$D$3:$D$99980,Produccion_PJ!$K$632,Resultados_Dic3!$E$3:$E$99980,Produccion_PJ!$J718,Resultados_Dic3!$A$3:$A$99980,Produccion_PJ!$H718)</f>
        <v>0</v>
      </c>
      <c r="AE718" s="21">
        <f>+SUMIFS(Resultados_Dic3!AA$3:AA$99980,Resultados_Dic3!$F$3:$F$99980,Produccion_PJ!$K718,Resultados_Dic3!$D$3:$D$99980,Produccion_PJ!$K$632,Resultados_Dic3!$E$3:$E$99980,Produccion_PJ!$J718,Resultados_Dic3!$A$3:$A$99980,Produccion_PJ!$H718)</f>
        <v>0</v>
      </c>
      <c r="AF718" s="21">
        <f>+SUMIFS(Resultados_Dic3!AB$3:AB$99980,Resultados_Dic3!$F$3:$F$99980,Produccion_PJ!$K718,Resultados_Dic3!$D$3:$D$99980,Produccion_PJ!$K$632,Resultados_Dic3!$E$3:$E$99980,Produccion_PJ!$J718,Resultados_Dic3!$A$3:$A$99980,Produccion_PJ!$H718)</f>
        <v>0</v>
      </c>
      <c r="AG718" s="21">
        <f>+SUMIFS(Resultados_Dic3!AC$3:AC$99980,Resultados_Dic3!$F$3:$F$99980,Produccion_PJ!$K718,Resultados_Dic3!$D$3:$D$99980,Produccion_PJ!$K$632,Resultados_Dic3!$E$3:$E$99980,Produccion_PJ!$J718,Resultados_Dic3!$A$3:$A$99980,Produccion_PJ!$H718)</f>
        <v>0</v>
      </c>
      <c r="AH718" s="21">
        <f>+SUMIFS(Resultados_Dic3!AD$3:AD$99980,Resultados_Dic3!$F$3:$F$99980,Produccion_PJ!$K718,Resultados_Dic3!$D$3:$D$99980,Produccion_PJ!$K$632,Resultados_Dic3!$E$3:$E$99980,Produccion_PJ!$J718,Resultados_Dic3!$A$3:$A$99980,Produccion_PJ!$H718)</f>
        <v>0</v>
      </c>
      <c r="AI718" s="21">
        <f>+SUMIFS(Resultados_Dic3!AE$3:AE$99980,Resultados_Dic3!$F$3:$F$99980,Produccion_PJ!$K718,Resultados_Dic3!$D$3:$D$99980,Produccion_PJ!$K$632,Resultados_Dic3!$E$3:$E$99980,Produccion_PJ!$J718,Resultados_Dic3!$A$3:$A$99980,Produccion_PJ!$H718)</f>
        <v>0</v>
      </c>
      <c r="AJ718" s="21">
        <f>+SUMIFS(Resultados_Dic3!AF$3:AF$99980,Resultados_Dic3!$F$3:$F$99980,Produccion_PJ!$K718,Resultados_Dic3!$D$3:$D$99980,Produccion_PJ!$K$632,Resultados_Dic3!$E$3:$E$99980,Produccion_PJ!$J718,Resultados_Dic3!$A$3:$A$99980,Produccion_PJ!$H718)</f>
        <v>0</v>
      </c>
      <c r="AK718" s="21">
        <f>+SUMIFS(Resultados_Dic3!AG$3:AG$99980,Resultados_Dic3!$F$3:$F$99980,Produccion_PJ!$K718,Resultados_Dic3!$D$3:$D$99980,Produccion_PJ!$K$632,Resultados_Dic3!$E$3:$E$99980,Produccion_PJ!$J718,Resultados_Dic3!$A$3:$A$99980,Produccion_PJ!$H718)</f>
        <v>0</v>
      </c>
      <c r="AL718" s="21">
        <f>+SUMIFS(Resultados_Dic3!AH$3:AH$99980,Resultados_Dic3!$F$3:$F$99980,Produccion_PJ!$K718,Resultados_Dic3!$D$3:$D$99980,Produccion_PJ!$K$632,Resultados_Dic3!$E$3:$E$99980,Produccion_PJ!$J718,Resultados_Dic3!$A$3:$A$99980,Produccion_PJ!$H718)</f>
        <v>0</v>
      </c>
      <c r="AM718" s="21">
        <f>+SUMIFS(Resultados_Dic3!AI$3:AI$99980,Resultados_Dic3!$F$3:$F$99980,Produccion_PJ!$K718,Resultados_Dic3!$D$3:$D$99980,Produccion_PJ!$K$632,Resultados_Dic3!$E$3:$E$99980,Produccion_PJ!$J718,Resultados_Dic3!$A$3:$A$99980,Produccion_PJ!$H718)</f>
        <v>0</v>
      </c>
      <c r="AN718" s="21">
        <f>+SUMIFS(Resultados_Dic3!AJ$3:AJ$99980,Resultados_Dic3!$F$3:$F$99980,Produccion_PJ!$K718,Resultados_Dic3!$D$3:$D$99980,Produccion_PJ!$K$632,Resultados_Dic3!$E$3:$E$99980,Produccion_PJ!$J718,Resultados_Dic3!$A$3:$A$99980,Produccion_PJ!$H718)</f>
        <v>0</v>
      </c>
      <c r="AO718" s="21">
        <f>+SUMIFS(Resultados_Dic3!AK$3:AK$99980,Resultados_Dic3!$F$3:$F$99980,Produccion_PJ!$K718,Resultados_Dic3!$D$3:$D$99980,Produccion_PJ!$K$632,Resultados_Dic3!$E$3:$E$99980,Produccion_PJ!$J718,Resultados_Dic3!$A$3:$A$99980,Produccion_PJ!$H718)</f>
        <v>0</v>
      </c>
      <c r="AP718" s="21">
        <f>+SUMIFS(Resultados_Dic3!AL$3:AL$99980,Resultados_Dic3!$F$3:$F$99980,Produccion_PJ!$K718,Resultados_Dic3!$D$3:$D$99980,Produccion_PJ!$K$632,Resultados_Dic3!$E$3:$E$99980,Produccion_PJ!$J718,Resultados_Dic3!$A$3:$A$99980,Produccion_PJ!$H718)</f>
        <v>0</v>
      </c>
      <c r="AQ718" s="21">
        <f>+SUMIFS(Resultados_Dic3!AM$3:AM$99980,Resultados_Dic3!$F$3:$F$99980,Produccion_PJ!$K718,Resultados_Dic3!$D$3:$D$99980,Produccion_PJ!$K$632,Resultados_Dic3!$E$3:$E$99980,Produccion_PJ!$J718,Resultados_Dic3!$A$3:$A$99980,Produccion_PJ!$H718)</f>
        <v>0</v>
      </c>
    </row>
    <row r="719" spans="1:47" x14ac:dyDescent="0.25">
      <c r="G719" s="15"/>
      <c r="H719" s="17" t="str">
        <f t="shared" si="1250"/>
        <v>DIC5</v>
      </c>
      <c r="I719" s="24"/>
      <c r="J719" s="24" t="s">
        <v>155</v>
      </c>
      <c r="K719" s="108" t="s">
        <v>476</v>
      </c>
      <c r="L719" s="21">
        <f>+SUMIFS(Resultados_Dic3!H$3:H$99980,Resultados_Dic3!$F$3:$F$99980,Produccion_PJ!$K719,Resultados_Dic3!$D$3:$D$99980,Produccion_PJ!$K$632,Resultados_Dic3!$E$3:$E$99980,Produccion_PJ!$J719,Resultados_Dic3!$A$3:$A$99980,Produccion_PJ!$H719)</f>
        <v>0</v>
      </c>
      <c r="M719" s="21">
        <f>+SUMIFS(Resultados_Dic3!I$3:I$99980,Resultados_Dic3!$F$3:$F$99980,Produccion_PJ!$K719,Resultados_Dic3!$D$3:$D$99980,Produccion_PJ!$K$632,Resultados_Dic3!$E$3:$E$99980,Produccion_PJ!$J719,Resultados_Dic3!$A$3:$A$99980,Produccion_PJ!$H719)</f>
        <v>0</v>
      </c>
      <c r="N719" s="21">
        <f>+SUMIFS(Resultados_Dic3!J$3:J$99980,Resultados_Dic3!$F$3:$F$99980,Produccion_PJ!$K719,Resultados_Dic3!$D$3:$D$99980,Produccion_PJ!$K$632,Resultados_Dic3!$E$3:$E$99980,Produccion_PJ!$J719,Resultados_Dic3!$A$3:$A$99980,Produccion_PJ!$H719)</f>
        <v>0</v>
      </c>
      <c r="O719" s="21">
        <f>+SUMIFS(Resultados_Dic3!K$3:K$99980,Resultados_Dic3!$F$3:$F$99980,Produccion_PJ!$K719,Resultados_Dic3!$D$3:$D$99980,Produccion_PJ!$K$632,Resultados_Dic3!$E$3:$E$99980,Produccion_PJ!$J719,Resultados_Dic3!$A$3:$A$99980,Produccion_PJ!$H719)</f>
        <v>0</v>
      </c>
      <c r="P719" s="21">
        <f>+SUMIFS(Resultados_Dic3!L$3:L$99980,Resultados_Dic3!$F$3:$F$99980,Produccion_PJ!$K719,Resultados_Dic3!$D$3:$D$99980,Produccion_PJ!$K$632,Resultados_Dic3!$E$3:$E$99980,Produccion_PJ!$J719,Resultados_Dic3!$A$3:$A$99980,Produccion_PJ!$H719)</f>
        <v>0</v>
      </c>
      <c r="Q719" s="21">
        <f>+SUMIFS(Resultados_Dic3!M$3:M$99980,Resultados_Dic3!$F$3:$F$99980,Produccion_PJ!$K719,Resultados_Dic3!$D$3:$D$99980,Produccion_PJ!$K$632,Resultados_Dic3!$E$3:$E$99980,Produccion_PJ!$J719,Resultados_Dic3!$A$3:$A$99980,Produccion_PJ!$H719)</f>
        <v>0</v>
      </c>
      <c r="R719" s="21">
        <f>+SUMIFS(Resultados_Dic3!N$3:N$99980,Resultados_Dic3!$F$3:$F$99980,Produccion_PJ!$K719,Resultados_Dic3!$D$3:$D$99980,Produccion_PJ!$K$632,Resultados_Dic3!$E$3:$E$99980,Produccion_PJ!$J719,Resultados_Dic3!$A$3:$A$99980,Produccion_PJ!$H719)</f>
        <v>0</v>
      </c>
      <c r="S719" s="21">
        <f>+SUMIFS(Resultados_Dic3!O$3:O$99980,Resultados_Dic3!$F$3:$F$99980,Produccion_PJ!$K719,Resultados_Dic3!$D$3:$D$99980,Produccion_PJ!$K$632,Resultados_Dic3!$E$3:$E$99980,Produccion_PJ!$J719,Resultados_Dic3!$A$3:$A$99980,Produccion_PJ!$H719)</f>
        <v>0</v>
      </c>
      <c r="T719" s="21">
        <f>+SUMIFS(Resultados_Dic3!P$3:P$99980,Resultados_Dic3!$F$3:$F$99980,Produccion_PJ!$K719,Resultados_Dic3!$D$3:$D$99980,Produccion_PJ!$K$632,Resultados_Dic3!$E$3:$E$99980,Produccion_PJ!$J719,Resultados_Dic3!$A$3:$A$99980,Produccion_PJ!$H719)</f>
        <v>0</v>
      </c>
      <c r="U719" s="21">
        <f>+SUMIFS(Resultados_Dic3!Q$3:Q$99980,Resultados_Dic3!$F$3:$F$99980,Produccion_PJ!$K719,Resultados_Dic3!$D$3:$D$99980,Produccion_PJ!$K$632,Resultados_Dic3!$E$3:$E$99980,Produccion_PJ!$J719,Resultados_Dic3!$A$3:$A$99980,Produccion_PJ!$H719)</f>
        <v>0</v>
      </c>
      <c r="V719" s="21">
        <f>+SUMIFS(Resultados_Dic3!R$3:R$99980,Resultados_Dic3!$F$3:$F$99980,Produccion_PJ!$K719,Resultados_Dic3!$D$3:$D$99980,Produccion_PJ!$K$632,Resultados_Dic3!$E$3:$E$99980,Produccion_PJ!$J719,Resultados_Dic3!$A$3:$A$99980,Produccion_PJ!$H719)</f>
        <v>0</v>
      </c>
      <c r="W719" s="21">
        <f>+SUMIFS(Resultados_Dic3!S$3:S$99980,Resultados_Dic3!$F$3:$F$99980,Produccion_PJ!$K719,Resultados_Dic3!$D$3:$D$99980,Produccion_PJ!$K$632,Resultados_Dic3!$E$3:$E$99980,Produccion_PJ!$J719,Resultados_Dic3!$A$3:$A$99980,Produccion_PJ!$H719)</f>
        <v>0</v>
      </c>
      <c r="X719" s="21">
        <f>+SUMIFS(Resultados_Dic3!T$3:T$99980,Resultados_Dic3!$F$3:$F$99980,Produccion_PJ!$K719,Resultados_Dic3!$D$3:$D$99980,Produccion_PJ!$K$632,Resultados_Dic3!$E$3:$E$99980,Produccion_PJ!$J719,Resultados_Dic3!$A$3:$A$99980,Produccion_PJ!$H719)</f>
        <v>0</v>
      </c>
      <c r="Y719" s="21">
        <f>+SUMIFS(Resultados_Dic3!U$3:U$99980,Resultados_Dic3!$F$3:$F$99980,Produccion_PJ!$K719,Resultados_Dic3!$D$3:$D$99980,Produccion_PJ!$K$632,Resultados_Dic3!$E$3:$E$99980,Produccion_PJ!$J719,Resultados_Dic3!$A$3:$A$99980,Produccion_PJ!$H719)</f>
        <v>0</v>
      </c>
      <c r="Z719" s="21">
        <f>+SUMIFS(Resultados_Dic3!V$3:V$99980,Resultados_Dic3!$F$3:$F$99980,Produccion_PJ!$K719,Resultados_Dic3!$D$3:$D$99980,Produccion_PJ!$K$632,Resultados_Dic3!$E$3:$E$99980,Produccion_PJ!$J719,Resultados_Dic3!$A$3:$A$99980,Produccion_PJ!$H719)</f>
        <v>0</v>
      </c>
      <c r="AA719" s="21">
        <f>+SUMIFS(Resultados_Dic3!W$3:W$99980,Resultados_Dic3!$F$3:$F$99980,Produccion_PJ!$K719,Resultados_Dic3!$D$3:$D$99980,Produccion_PJ!$K$632,Resultados_Dic3!$E$3:$E$99980,Produccion_PJ!$J719,Resultados_Dic3!$A$3:$A$99980,Produccion_PJ!$H719)</f>
        <v>0</v>
      </c>
      <c r="AB719" s="21">
        <f>+SUMIFS(Resultados_Dic3!X$3:X$99980,Resultados_Dic3!$F$3:$F$99980,Produccion_PJ!$K719,Resultados_Dic3!$D$3:$D$99980,Produccion_PJ!$K$632,Resultados_Dic3!$E$3:$E$99980,Produccion_PJ!$J719,Resultados_Dic3!$A$3:$A$99980,Produccion_PJ!$H719)</f>
        <v>0</v>
      </c>
      <c r="AC719" s="21">
        <f>+SUMIFS(Resultados_Dic3!Y$3:Y$99980,Resultados_Dic3!$F$3:$F$99980,Produccion_PJ!$K719,Resultados_Dic3!$D$3:$D$99980,Produccion_PJ!$K$632,Resultados_Dic3!$E$3:$E$99980,Produccion_PJ!$J719,Resultados_Dic3!$A$3:$A$99980,Produccion_PJ!$H719)</f>
        <v>0</v>
      </c>
      <c r="AD719" s="21">
        <f>+SUMIFS(Resultados_Dic3!Z$3:Z$99980,Resultados_Dic3!$F$3:$F$99980,Produccion_PJ!$K719,Resultados_Dic3!$D$3:$D$99980,Produccion_PJ!$K$632,Resultados_Dic3!$E$3:$E$99980,Produccion_PJ!$J719,Resultados_Dic3!$A$3:$A$99980,Produccion_PJ!$H719)</f>
        <v>0</v>
      </c>
      <c r="AE719" s="21">
        <f>+SUMIFS(Resultados_Dic3!AA$3:AA$99980,Resultados_Dic3!$F$3:$F$99980,Produccion_PJ!$K719,Resultados_Dic3!$D$3:$D$99980,Produccion_PJ!$K$632,Resultados_Dic3!$E$3:$E$99980,Produccion_PJ!$J719,Resultados_Dic3!$A$3:$A$99980,Produccion_PJ!$H719)</f>
        <v>0</v>
      </c>
      <c r="AF719" s="21">
        <f>+SUMIFS(Resultados_Dic3!AB$3:AB$99980,Resultados_Dic3!$F$3:$F$99980,Produccion_PJ!$K719,Resultados_Dic3!$D$3:$D$99980,Produccion_PJ!$K$632,Resultados_Dic3!$E$3:$E$99980,Produccion_PJ!$J719,Resultados_Dic3!$A$3:$A$99980,Produccion_PJ!$H719)</f>
        <v>0</v>
      </c>
      <c r="AG719" s="21">
        <f>+SUMIFS(Resultados_Dic3!AC$3:AC$99980,Resultados_Dic3!$F$3:$F$99980,Produccion_PJ!$K719,Resultados_Dic3!$D$3:$D$99980,Produccion_PJ!$K$632,Resultados_Dic3!$E$3:$E$99980,Produccion_PJ!$J719,Resultados_Dic3!$A$3:$A$99980,Produccion_PJ!$H719)</f>
        <v>0</v>
      </c>
      <c r="AH719" s="21">
        <f>+SUMIFS(Resultados_Dic3!AD$3:AD$99980,Resultados_Dic3!$F$3:$F$99980,Produccion_PJ!$K719,Resultados_Dic3!$D$3:$D$99980,Produccion_PJ!$K$632,Resultados_Dic3!$E$3:$E$99980,Produccion_PJ!$J719,Resultados_Dic3!$A$3:$A$99980,Produccion_PJ!$H719)</f>
        <v>0</v>
      </c>
      <c r="AI719" s="21">
        <f>+SUMIFS(Resultados_Dic3!AE$3:AE$99980,Resultados_Dic3!$F$3:$F$99980,Produccion_PJ!$K719,Resultados_Dic3!$D$3:$D$99980,Produccion_PJ!$K$632,Resultados_Dic3!$E$3:$E$99980,Produccion_PJ!$J719,Resultados_Dic3!$A$3:$A$99980,Produccion_PJ!$H719)</f>
        <v>0</v>
      </c>
      <c r="AJ719" s="21">
        <f>+SUMIFS(Resultados_Dic3!AF$3:AF$99980,Resultados_Dic3!$F$3:$F$99980,Produccion_PJ!$K719,Resultados_Dic3!$D$3:$D$99980,Produccion_PJ!$K$632,Resultados_Dic3!$E$3:$E$99980,Produccion_PJ!$J719,Resultados_Dic3!$A$3:$A$99980,Produccion_PJ!$H719)</f>
        <v>0</v>
      </c>
      <c r="AK719" s="21">
        <f>+SUMIFS(Resultados_Dic3!AG$3:AG$99980,Resultados_Dic3!$F$3:$F$99980,Produccion_PJ!$K719,Resultados_Dic3!$D$3:$D$99980,Produccion_PJ!$K$632,Resultados_Dic3!$E$3:$E$99980,Produccion_PJ!$J719,Resultados_Dic3!$A$3:$A$99980,Produccion_PJ!$H719)</f>
        <v>0</v>
      </c>
      <c r="AL719" s="21">
        <f>+SUMIFS(Resultados_Dic3!AH$3:AH$99980,Resultados_Dic3!$F$3:$F$99980,Produccion_PJ!$K719,Resultados_Dic3!$D$3:$D$99980,Produccion_PJ!$K$632,Resultados_Dic3!$E$3:$E$99980,Produccion_PJ!$J719,Resultados_Dic3!$A$3:$A$99980,Produccion_PJ!$H719)</f>
        <v>0</v>
      </c>
      <c r="AM719" s="21">
        <f>+SUMIFS(Resultados_Dic3!AI$3:AI$99980,Resultados_Dic3!$F$3:$F$99980,Produccion_PJ!$K719,Resultados_Dic3!$D$3:$D$99980,Produccion_PJ!$K$632,Resultados_Dic3!$E$3:$E$99980,Produccion_PJ!$J719,Resultados_Dic3!$A$3:$A$99980,Produccion_PJ!$H719)</f>
        <v>0</v>
      </c>
      <c r="AN719" s="21">
        <f>+SUMIFS(Resultados_Dic3!AJ$3:AJ$99980,Resultados_Dic3!$F$3:$F$99980,Produccion_PJ!$K719,Resultados_Dic3!$D$3:$D$99980,Produccion_PJ!$K$632,Resultados_Dic3!$E$3:$E$99980,Produccion_PJ!$J719,Resultados_Dic3!$A$3:$A$99980,Produccion_PJ!$H719)</f>
        <v>0</v>
      </c>
      <c r="AO719" s="21">
        <f>+SUMIFS(Resultados_Dic3!AK$3:AK$99980,Resultados_Dic3!$F$3:$F$99980,Produccion_PJ!$K719,Resultados_Dic3!$D$3:$D$99980,Produccion_PJ!$K$632,Resultados_Dic3!$E$3:$E$99980,Produccion_PJ!$J719,Resultados_Dic3!$A$3:$A$99980,Produccion_PJ!$H719)</f>
        <v>0</v>
      </c>
      <c r="AP719" s="21">
        <f>+SUMIFS(Resultados_Dic3!AL$3:AL$99980,Resultados_Dic3!$F$3:$F$99980,Produccion_PJ!$K719,Resultados_Dic3!$D$3:$D$99980,Produccion_PJ!$K$632,Resultados_Dic3!$E$3:$E$99980,Produccion_PJ!$J719,Resultados_Dic3!$A$3:$A$99980,Produccion_PJ!$H719)</f>
        <v>0</v>
      </c>
      <c r="AQ719" s="21">
        <f>+SUMIFS(Resultados_Dic3!AM$3:AM$99980,Resultados_Dic3!$F$3:$F$99980,Produccion_PJ!$K719,Resultados_Dic3!$D$3:$D$99980,Produccion_PJ!$K$632,Resultados_Dic3!$E$3:$E$99980,Produccion_PJ!$J719,Resultados_Dic3!$A$3:$A$99980,Produccion_PJ!$H719)</f>
        <v>0</v>
      </c>
    </row>
    <row r="720" spans="1:47" s="68" customFormat="1" x14ac:dyDescent="0.25">
      <c r="A720" s="70"/>
      <c r="F720" s="95"/>
      <c r="H720" s="71"/>
      <c r="I720" s="71"/>
      <c r="L720" s="69">
        <f>+SUM(L713:L719)</f>
        <v>0</v>
      </c>
      <c r="M720" s="69">
        <f t="shared" ref="M720" si="1251">+SUM(M713:M719)</f>
        <v>0</v>
      </c>
      <c r="N720" s="69">
        <f t="shared" ref="N720:AQ720" si="1252">+SUM(N713:N719)</f>
        <v>0</v>
      </c>
      <c r="O720" s="69">
        <f t="shared" si="1252"/>
        <v>0</v>
      </c>
      <c r="P720" s="69">
        <f t="shared" si="1252"/>
        <v>0</v>
      </c>
      <c r="Q720" s="69">
        <f t="shared" si="1252"/>
        <v>0</v>
      </c>
      <c r="R720" s="69">
        <f t="shared" si="1252"/>
        <v>0</v>
      </c>
      <c r="S720" s="69">
        <f t="shared" si="1252"/>
        <v>0</v>
      </c>
      <c r="T720" s="69">
        <f t="shared" si="1252"/>
        <v>0</v>
      </c>
      <c r="U720" s="69">
        <f t="shared" si="1252"/>
        <v>0</v>
      </c>
      <c r="V720" s="69">
        <f t="shared" si="1252"/>
        <v>0</v>
      </c>
      <c r="W720" s="69">
        <f t="shared" si="1252"/>
        <v>0</v>
      </c>
      <c r="X720" s="69">
        <f t="shared" si="1252"/>
        <v>0</v>
      </c>
      <c r="Y720" s="69">
        <f t="shared" si="1252"/>
        <v>0</v>
      </c>
      <c r="Z720" s="69">
        <f t="shared" si="1252"/>
        <v>0</v>
      </c>
      <c r="AA720" s="69">
        <f t="shared" si="1252"/>
        <v>0</v>
      </c>
      <c r="AB720" s="69">
        <f t="shared" si="1252"/>
        <v>0</v>
      </c>
      <c r="AC720" s="69">
        <f t="shared" si="1252"/>
        <v>0</v>
      </c>
      <c r="AD720" s="69">
        <f t="shared" si="1252"/>
        <v>0</v>
      </c>
      <c r="AE720" s="69">
        <f t="shared" si="1252"/>
        <v>0</v>
      </c>
      <c r="AF720" s="69">
        <f t="shared" si="1252"/>
        <v>0</v>
      </c>
      <c r="AG720" s="69">
        <f t="shared" si="1252"/>
        <v>0</v>
      </c>
      <c r="AH720" s="69">
        <f t="shared" si="1252"/>
        <v>0</v>
      </c>
      <c r="AI720" s="69">
        <f t="shared" si="1252"/>
        <v>0</v>
      </c>
      <c r="AJ720" s="69">
        <f t="shared" si="1252"/>
        <v>0</v>
      </c>
      <c r="AK720" s="69">
        <f t="shared" si="1252"/>
        <v>0</v>
      </c>
      <c r="AL720" s="69">
        <f t="shared" si="1252"/>
        <v>0</v>
      </c>
      <c r="AM720" s="69">
        <f t="shared" si="1252"/>
        <v>0</v>
      </c>
      <c r="AN720" s="69">
        <f t="shared" si="1252"/>
        <v>0</v>
      </c>
      <c r="AO720" s="69">
        <f t="shared" si="1252"/>
        <v>0</v>
      </c>
      <c r="AP720" s="69">
        <f t="shared" si="1252"/>
        <v>0</v>
      </c>
      <c r="AQ720" s="69">
        <f t="shared" si="1252"/>
        <v>0</v>
      </c>
    </row>
    <row r="722" spans="1:47" s="90" customFormat="1" ht="18.75" x14ac:dyDescent="0.3">
      <c r="H722" s="91"/>
      <c r="I722" s="91"/>
      <c r="K722" s="92" t="s">
        <v>497</v>
      </c>
    </row>
    <row r="723" spans="1:47" x14ac:dyDescent="0.25">
      <c r="J723" s="106" t="s">
        <v>488</v>
      </c>
      <c r="K723" s="108" t="s">
        <v>389</v>
      </c>
    </row>
    <row r="724" spans="1:47" x14ac:dyDescent="0.25">
      <c r="H724" s="12"/>
      <c r="I724" s="12"/>
      <c r="J724" s="15"/>
      <c r="K724" s="23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</row>
    <row r="725" spans="1:47" x14ac:dyDescent="0.25">
      <c r="L725" s="47">
        <v>2019</v>
      </c>
      <c r="M725" s="47">
        <v>2020</v>
      </c>
      <c r="N725" s="47">
        <v>2021</v>
      </c>
      <c r="O725" s="47">
        <v>2022</v>
      </c>
      <c r="P725" s="47">
        <v>2023</v>
      </c>
      <c r="Q725" s="47">
        <v>2024</v>
      </c>
      <c r="R725" s="47">
        <v>2025</v>
      </c>
      <c r="S725" s="47">
        <v>2026</v>
      </c>
      <c r="T725" s="47">
        <v>2027</v>
      </c>
      <c r="U725" s="47">
        <v>2028</v>
      </c>
      <c r="V725" s="47">
        <v>2029</v>
      </c>
      <c r="W725" s="47">
        <v>2030</v>
      </c>
      <c r="X725" s="47">
        <v>2031</v>
      </c>
      <c r="Y725" s="47">
        <v>2032</v>
      </c>
      <c r="Z725" s="47">
        <v>2033</v>
      </c>
      <c r="AA725" s="47">
        <v>2034</v>
      </c>
      <c r="AB725" s="47">
        <v>2035</v>
      </c>
      <c r="AC725" s="47">
        <v>2036</v>
      </c>
      <c r="AD725" s="47">
        <v>2037</v>
      </c>
      <c r="AE725" s="47">
        <v>2038</v>
      </c>
      <c r="AF725" s="47">
        <v>2039</v>
      </c>
      <c r="AG725" s="47">
        <v>2040</v>
      </c>
      <c r="AH725" s="47">
        <v>2041</v>
      </c>
      <c r="AI725" s="47">
        <v>2042</v>
      </c>
      <c r="AJ725" s="47">
        <v>2043</v>
      </c>
      <c r="AK725" s="47">
        <v>2044</v>
      </c>
      <c r="AL725" s="47">
        <v>2045</v>
      </c>
      <c r="AM725" s="47">
        <v>2046</v>
      </c>
      <c r="AN725" s="47">
        <v>2047</v>
      </c>
      <c r="AO725" s="47">
        <v>2048</v>
      </c>
      <c r="AP725" s="47">
        <v>2049</v>
      </c>
      <c r="AQ725" s="47">
        <v>2050</v>
      </c>
    </row>
    <row r="726" spans="1:47" x14ac:dyDescent="0.25">
      <c r="D726" s="35"/>
      <c r="E726" s="35"/>
      <c r="G726" s="15"/>
      <c r="H726" s="17" t="str">
        <f>+$H$1</f>
        <v>DIC5</v>
      </c>
      <c r="I726" s="24"/>
      <c r="J726" s="24" t="s">
        <v>148</v>
      </c>
      <c r="K726" s="108" t="s">
        <v>286</v>
      </c>
      <c r="L726" s="21">
        <f>+SUMIFS(Resultados_Dic3!H$3:H$99980,Resultados_Dic3!$F$3:$F$99980,Produccion_PJ!$K726,Resultados_Dic3!$D$3:$D$99980,Produccion_PJ!$K$632,Resultados_Dic3!$E$3:$E$99980,Produccion_PJ!$J726,Resultados_Dic3!$A$3:$A$99980,Produccion_PJ!$H726)</f>
        <v>0</v>
      </c>
      <c r="M726" s="21">
        <f>+SUMIFS(Resultados_Dic3!I$3:I$99980,Resultados_Dic3!$F$3:$F$99980,Produccion_PJ!$K726,Resultados_Dic3!$D$3:$D$99980,Produccion_PJ!$K$632,Resultados_Dic3!$E$3:$E$99980,Produccion_PJ!$J726,Resultados_Dic3!$A$3:$A$99980,Produccion_PJ!$H726)</f>
        <v>0</v>
      </c>
      <c r="N726" s="21">
        <f>+SUMIFS(Resultados_Dic3!J$3:J$99980,Resultados_Dic3!$F$3:$F$99980,Produccion_PJ!$K726,Resultados_Dic3!$D$3:$D$99980,Produccion_PJ!$K$632,Resultados_Dic3!$E$3:$E$99980,Produccion_PJ!$J726,Resultados_Dic3!$A$3:$A$99980,Produccion_PJ!$H726)</f>
        <v>0</v>
      </c>
      <c r="O726" s="21">
        <f>+SUMIFS(Resultados_Dic3!K$3:K$99980,Resultados_Dic3!$F$3:$F$99980,Produccion_PJ!$K726,Resultados_Dic3!$D$3:$D$99980,Produccion_PJ!$K$632,Resultados_Dic3!$E$3:$E$99980,Produccion_PJ!$J726,Resultados_Dic3!$A$3:$A$99980,Produccion_PJ!$H726)</f>
        <v>0</v>
      </c>
      <c r="P726" s="21">
        <f>+SUMIFS(Resultados_Dic3!L$3:L$99980,Resultados_Dic3!$F$3:$F$99980,Produccion_PJ!$K726,Resultados_Dic3!$D$3:$D$99980,Produccion_PJ!$K$632,Resultados_Dic3!$E$3:$E$99980,Produccion_PJ!$J726,Resultados_Dic3!$A$3:$A$99980,Produccion_PJ!$H726)</f>
        <v>0</v>
      </c>
      <c r="Q726" s="21">
        <f>+SUMIFS(Resultados_Dic3!M$3:M$99980,Resultados_Dic3!$F$3:$F$99980,Produccion_PJ!$K726,Resultados_Dic3!$D$3:$D$99980,Produccion_PJ!$K$632,Resultados_Dic3!$E$3:$E$99980,Produccion_PJ!$J726,Resultados_Dic3!$A$3:$A$99980,Produccion_PJ!$H726)</f>
        <v>0</v>
      </c>
      <c r="R726" s="21">
        <f>+SUMIFS(Resultados_Dic3!N$3:N$99980,Resultados_Dic3!$F$3:$F$99980,Produccion_PJ!$K726,Resultados_Dic3!$D$3:$D$99980,Produccion_PJ!$K$632,Resultados_Dic3!$E$3:$E$99980,Produccion_PJ!$J726,Resultados_Dic3!$A$3:$A$99980,Produccion_PJ!$H726)</f>
        <v>0</v>
      </c>
      <c r="S726" s="21">
        <f>+SUMIFS(Resultados_Dic3!O$3:O$99980,Resultados_Dic3!$F$3:$F$99980,Produccion_PJ!$K726,Resultados_Dic3!$D$3:$D$99980,Produccion_PJ!$K$632,Resultados_Dic3!$E$3:$E$99980,Produccion_PJ!$J726,Resultados_Dic3!$A$3:$A$99980,Produccion_PJ!$H726)</f>
        <v>0</v>
      </c>
      <c r="T726" s="21">
        <f>+SUMIFS(Resultados_Dic3!P$3:P$99980,Resultados_Dic3!$F$3:$F$99980,Produccion_PJ!$K726,Resultados_Dic3!$D$3:$D$99980,Produccion_PJ!$K$632,Resultados_Dic3!$E$3:$E$99980,Produccion_PJ!$J726,Resultados_Dic3!$A$3:$A$99980,Produccion_PJ!$H726)</f>
        <v>0</v>
      </c>
      <c r="U726" s="21">
        <f>+SUMIFS(Resultados_Dic3!Q$3:Q$99980,Resultados_Dic3!$F$3:$F$99980,Produccion_PJ!$K726,Resultados_Dic3!$D$3:$D$99980,Produccion_PJ!$K$632,Resultados_Dic3!$E$3:$E$99980,Produccion_PJ!$J726,Resultados_Dic3!$A$3:$A$99980,Produccion_PJ!$H726)</f>
        <v>0</v>
      </c>
      <c r="V726" s="21">
        <f>+SUMIFS(Resultados_Dic3!R$3:R$99980,Resultados_Dic3!$F$3:$F$99980,Produccion_PJ!$K726,Resultados_Dic3!$D$3:$D$99980,Produccion_PJ!$K$632,Resultados_Dic3!$E$3:$E$99980,Produccion_PJ!$J726,Resultados_Dic3!$A$3:$A$99980,Produccion_PJ!$H726)</f>
        <v>0</v>
      </c>
      <c r="W726" s="21">
        <f>+SUMIFS(Resultados_Dic3!S$3:S$99980,Resultados_Dic3!$F$3:$F$99980,Produccion_PJ!$K726,Resultados_Dic3!$D$3:$D$99980,Produccion_PJ!$K$632,Resultados_Dic3!$E$3:$E$99980,Produccion_PJ!$J726,Resultados_Dic3!$A$3:$A$99980,Produccion_PJ!$H726)</f>
        <v>0</v>
      </c>
      <c r="X726" s="21">
        <f>+SUMIFS(Resultados_Dic3!T$3:T$99980,Resultados_Dic3!$F$3:$F$99980,Produccion_PJ!$K726,Resultados_Dic3!$D$3:$D$99980,Produccion_PJ!$K$632,Resultados_Dic3!$E$3:$E$99980,Produccion_PJ!$J726,Resultados_Dic3!$A$3:$A$99980,Produccion_PJ!$H726)</f>
        <v>0</v>
      </c>
      <c r="Y726" s="21">
        <f>+SUMIFS(Resultados_Dic3!U$3:U$99980,Resultados_Dic3!$F$3:$F$99980,Produccion_PJ!$K726,Resultados_Dic3!$D$3:$D$99980,Produccion_PJ!$K$632,Resultados_Dic3!$E$3:$E$99980,Produccion_PJ!$J726,Resultados_Dic3!$A$3:$A$99980,Produccion_PJ!$H726)</f>
        <v>0</v>
      </c>
      <c r="Z726" s="21">
        <f>+SUMIFS(Resultados_Dic3!V$3:V$99980,Resultados_Dic3!$F$3:$F$99980,Produccion_PJ!$K726,Resultados_Dic3!$D$3:$D$99980,Produccion_PJ!$K$632,Resultados_Dic3!$E$3:$E$99980,Produccion_PJ!$J726,Resultados_Dic3!$A$3:$A$99980,Produccion_PJ!$H726)</f>
        <v>0</v>
      </c>
      <c r="AA726" s="21">
        <f>+SUMIFS(Resultados_Dic3!W$3:W$99980,Resultados_Dic3!$F$3:$F$99980,Produccion_PJ!$K726,Resultados_Dic3!$D$3:$D$99980,Produccion_PJ!$K$632,Resultados_Dic3!$E$3:$E$99980,Produccion_PJ!$J726,Resultados_Dic3!$A$3:$A$99980,Produccion_PJ!$H726)</f>
        <v>0</v>
      </c>
      <c r="AB726" s="21">
        <f>+SUMIFS(Resultados_Dic3!X$3:X$99980,Resultados_Dic3!$F$3:$F$99980,Produccion_PJ!$K726,Resultados_Dic3!$D$3:$D$99980,Produccion_PJ!$K$632,Resultados_Dic3!$E$3:$E$99980,Produccion_PJ!$J726,Resultados_Dic3!$A$3:$A$99980,Produccion_PJ!$H726)</f>
        <v>0</v>
      </c>
      <c r="AC726" s="21">
        <f>+SUMIFS(Resultados_Dic3!Y$3:Y$99980,Resultados_Dic3!$F$3:$F$99980,Produccion_PJ!$K726,Resultados_Dic3!$D$3:$D$99980,Produccion_PJ!$K$632,Resultados_Dic3!$E$3:$E$99980,Produccion_PJ!$J726,Resultados_Dic3!$A$3:$A$99980,Produccion_PJ!$H726)</f>
        <v>0</v>
      </c>
      <c r="AD726" s="21">
        <f>+SUMIFS(Resultados_Dic3!Z$3:Z$99980,Resultados_Dic3!$F$3:$F$99980,Produccion_PJ!$K726,Resultados_Dic3!$D$3:$D$99980,Produccion_PJ!$K$632,Resultados_Dic3!$E$3:$E$99980,Produccion_PJ!$J726,Resultados_Dic3!$A$3:$A$99980,Produccion_PJ!$H726)</f>
        <v>0</v>
      </c>
      <c r="AE726" s="21">
        <f>+SUMIFS(Resultados_Dic3!AA$3:AA$99980,Resultados_Dic3!$F$3:$F$99980,Produccion_PJ!$K726,Resultados_Dic3!$D$3:$D$99980,Produccion_PJ!$K$632,Resultados_Dic3!$E$3:$E$99980,Produccion_PJ!$J726,Resultados_Dic3!$A$3:$A$99980,Produccion_PJ!$H726)</f>
        <v>0</v>
      </c>
      <c r="AF726" s="21">
        <f>+SUMIFS(Resultados_Dic3!AB$3:AB$99980,Resultados_Dic3!$F$3:$F$99980,Produccion_PJ!$K726,Resultados_Dic3!$D$3:$D$99980,Produccion_PJ!$K$632,Resultados_Dic3!$E$3:$E$99980,Produccion_PJ!$J726,Resultados_Dic3!$A$3:$A$99980,Produccion_PJ!$H726)</f>
        <v>0</v>
      </c>
      <c r="AG726" s="21">
        <f>+SUMIFS(Resultados_Dic3!AC$3:AC$99980,Resultados_Dic3!$F$3:$F$99980,Produccion_PJ!$K726,Resultados_Dic3!$D$3:$D$99980,Produccion_PJ!$K$632,Resultados_Dic3!$E$3:$E$99980,Produccion_PJ!$J726,Resultados_Dic3!$A$3:$A$99980,Produccion_PJ!$H726)</f>
        <v>0</v>
      </c>
      <c r="AH726" s="21">
        <f>+SUMIFS(Resultados_Dic3!AD$3:AD$99980,Resultados_Dic3!$F$3:$F$99980,Produccion_PJ!$K726,Resultados_Dic3!$D$3:$D$99980,Produccion_PJ!$K$632,Resultados_Dic3!$E$3:$E$99980,Produccion_PJ!$J726,Resultados_Dic3!$A$3:$A$99980,Produccion_PJ!$H726)</f>
        <v>0</v>
      </c>
      <c r="AI726" s="21">
        <f>+SUMIFS(Resultados_Dic3!AE$3:AE$99980,Resultados_Dic3!$F$3:$F$99980,Produccion_PJ!$K726,Resultados_Dic3!$D$3:$D$99980,Produccion_PJ!$K$632,Resultados_Dic3!$E$3:$E$99980,Produccion_PJ!$J726,Resultados_Dic3!$A$3:$A$99980,Produccion_PJ!$H726)</f>
        <v>0</v>
      </c>
      <c r="AJ726" s="21">
        <f>+SUMIFS(Resultados_Dic3!AF$3:AF$99980,Resultados_Dic3!$F$3:$F$99980,Produccion_PJ!$K726,Resultados_Dic3!$D$3:$D$99980,Produccion_PJ!$K$632,Resultados_Dic3!$E$3:$E$99980,Produccion_PJ!$J726,Resultados_Dic3!$A$3:$A$99980,Produccion_PJ!$H726)</f>
        <v>0</v>
      </c>
      <c r="AK726" s="21">
        <f>+SUMIFS(Resultados_Dic3!AG$3:AG$99980,Resultados_Dic3!$F$3:$F$99980,Produccion_PJ!$K726,Resultados_Dic3!$D$3:$D$99980,Produccion_PJ!$K$632,Resultados_Dic3!$E$3:$E$99980,Produccion_PJ!$J726,Resultados_Dic3!$A$3:$A$99980,Produccion_PJ!$H726)</f>
        <v>0</v>
      </c>
      <c r="AL726" s="21">
        <f>+SUMIFS(Resultados_Dic3!AH$3:AH$99980,Resultados_Dic3!$F$3:$F$99980,Produccion_PJ!$K726,Resultados_Dic3!$D$3:$D$99980,Produccion_PJ!$K$632,Resultados_Dic3!$E$3:$E$99980,Produccion_PJ!$J726,Resultados_Dic3!$A$3:$A$99980,Produccion_PJ!$H726)</f>
        <v>0</v>
      </c>
      <c r="AM726" s="21">
        <f>+SUMIFS(Resultados_Dic3!AI$3:AI$99980,Resultados_Dic3!$F$3:$F$99980,Produccion_PJ!$K726,Resultados_Dic3!$D$3:$D$99980,Produccion_PJ!$K$632,Resultados_Dic3!$E$3:$E$99980,Produccion_PJ!$J726,Resultados_Dic3!$A$3:$A$99980,Produccion_PJ!$H726)</f>
        <v>0</v>
      </c>
      <c r="AN726" s="21">
        <f>+SUMIFS(Resultados_Dic3!AJ$3:AJ$99980,Resultados_Dic3!$F$3:$F$99980,Produccion_PJ!$K726,Resultados_Dic3!$D$3:$D$99980,Produccion_PJ!$K$632,Resultados_Dic3!$E$3:$E$99980,Produccion_PJ!$J726,Resultados_Dic3!$A$3:$A$99980,Produccion_PJ!$H726)</f>
        <v>0</v>
      </c>
      <c r="AO726" s="21">
        <f>+SUMIFS(Resultados_Dic3!AK$3:AK$99980,Resultados_Dic3!$F$3:$F$99980,Produccion_PJ!$K726,Resultados_Dic3!$D$3:$D$99980,Produccion_PJ!$K$632,Resultados_Dic3!$E$3:$E$99980,Produccion_PJ!$J726,Resultados_Dic3!$A$3:$A$99980,Produccion_PJ!$H726)</f>
        <v>0</v>
      </c>
      <c r="AP726" s="21">
        <f>+SUMIFS(Resultados_Dic3!AL$3:AL$99980,Resultados_Dic3!$F$3:$F$99980,Produccion_PJ!$K726,Resultados_Dic3!$D$3:$D$99980,Produccion_PJ!$K$632,Resultados_Dic3!$E$3:$E$99980,Produccion_PJ!$J726,Resultados_Dic3!$A$3:$A$99980,Produccion_PJ!$H726)</f>
        <v>0</v>
      </c>
      <c r="AQ726" s="21">
        <f>+SUMIFS(Resultados_Dic3!AM$3:AM$99980,Resultados_Dic3!$F$3:$F$99980,Produccion_PJ!$K726,Resultados_Dic3!$D$3:$D$99980,Produccion_PJ!$K$632,Resultados_Dic3!$E$3:$E$99980,Produccion_PJ!$J726,Resultados_Dic3!$A$3:$A$99980,Produccion_PJ!$H726)</f>
        <v>0</v>
      </c>
    </row>
    <row r="727" spans="1:47" x14ac:dyDescent="0.25">
      <c r="D727" s="35"/>
      <c r="E727" s="35"/>
      <c r="G727" s="15"/>
      <c r="H727" s="17" t="str">
        <f t="shared" ref="H727:H732" si="1253">+$H$1</f>
        <v>DIC5</v>
      </c>
      <c r="I727" s="24"/>
      <c r="J727" s="24" t="s">
        <v>150</v>
      </c>
      <c r="K727" s="108" t="s">
        <v>230</v>
      </c>
      <c r="L727" s="21">
        <f>+SUMIFS(Resultados_Dic3!H$3:H$99980,Resultados_Dic3!$F$3:$F$99980,Produccion_PJ!$K727,Resultados_Dic3!$D$3:$D$99980,Produccion_PJ!$K$671,Resultados_Dic3!$E$3:$E$99980,Produccion_PJ!$J727,Resultados_Dic3!$A$3:$A$99980,Produccion_PJ!$H727)+SUMIFS(Resultados_Dic3!H$3:H$99980,Resultados_Dic3!$F$3:$F$99980,Produccion_PJ!$K727,Resultados_Dic3!$D$3:$D$99980,Produccion_PJ!$K$671,Resultados_Dic3!$E$3:$E$99980,$I727,Resultados_Dic3!$A$3:$A$99980,Produccion_PJ!$H727)</f>
        <v>394.11185090902802</v>
      </c>
      <c r="M727" s="21">
        <f>+SUMIFS(Resultados_Dic3!I$3:I$99980,Resultados_Dic3!$F$3:$F$99980,Produccion_PJ!$K727,Resultados_Dic3!$D$3:$D$99980,Produccion_PJ!$K$671,Resultados_Dic3!$E$3:$E$99980,Produccion_PJ!$J727,Resultados_Dic3!$A$3:$A$99980,Produccion_PJ!$H727)+SUMIFS(Resultados_Dic3!I$3:I$99980,Resultados_Dic3!$F$3:$F$99980,Produccion_PJ!$K727,Resultados_Dic3!$D$3:$D$99980,Produccion_PJ!$K$671,Resultados_Dic3!$E$3:$E$99980,$I727,Resultados_Dic3!$A$3:$A$99980,Produccion_PJ!$H727)</f>
        <v>361.24113366829698</v>
      </c>
      <c r="N727" s="21">
        <f>+SUMIFS(Resultados_Dic3!J$3:J$99980,Resultados_Dic3!$F$3:$F$99980,Produccion_PJ!$K727,Resultados_Dic3!$D$3:$D$99980,Produccion_PJ!$K$671,Resultados_Dic3!$E$3:$E$99980,Produccion_PJ!$J727,Resultados_Dic3!$A$3:$A$99980,Produccion_PJ!$H727)+SUMIFS(Resultados_Dic3!J$3:J$99980,Resultados_Dic3!$F$3:$F$99980,Produccion_PJ!$K727,Resultados_Dic3!$D$3:$D$99980,Produccion_PJ!$K$671,Resultados_Dic3!$E$3:$E$99980,$I727,Resultados_Dic3!$A$3:$A$99980,Produccion_PJ!$H727)</f>
        <v>320.661169786953</v>
      </c>
      <c r="O727" s="21">
        <f>+SUMIFS(Resultados_Dic3!K$3:K$99980,Resultados_Dic3!$F$3:$F$99980,Produccion_PJ!$K727,Resultados_Dic3!$D$3:$D$99980,Produccion_PJ!$K$671,Resultados_Dic3!$E$3:$E$99980,Produccion_PJ!$J727,Resultados_Dic3!$A$3:$A$99980,Produccion_PJ!$H727)+SUMIFS(Resultados_Dic3!K$3:K$99980,Resultados_Dic3!$F$3:$F$99980,Produccion_PJ!$K727,Resultados_Dic3!$D$3:$D$99980,Produccion_PJ!$K$671,Resultados_Dic3!$E$3:$E$99980,$I727,Resultados_Dic3!$A$3:$A$99980,Produccion_PJ!$H727)</f>
        <v>296.15874474737399</v>
      </c>
      <c r="P727" s="21">
        <f>+SUMIFS(Resultados_Dic3!L$3:L$99980,Resultados_Dic3!$F$3:$F$99980,Produccion_PJ!$K727,Resultados_Dic3!$D$3:$D$99980,Produccion_PJ!$K$671,Resultados_Dic3!$E$3:$E$99980,Produccion_PJ!$J727,Resultados_Dic3!$A$3:$A$99980,Produccion_PJ!$H727)+SUMIFS(Resultados_Dic3!L$3:L$99980,Resultados_Dic3!$F$3:$F$99980,Produccion_PJ!$K727,Resultados_Dic3!$D$3:$D$99980,Produccion_PJ!$K$671,Resultados_Dic3!$E$3:$E$99980,$I727,Resultados_Dic3!$A$3:$A$99980,Produccion_PJ!$H727)</f>
        <v>203.58006717766699</v>
      </c>
      <c r="Q727" s="21">
        <f>+SUMIFS(Resultados_Dic3!M$3:M$99980,Resultados_Dic3!$F$3:$F$99980,Produccion_PJ!$K727,Resultados_Dic3!$D$3:$D$99980,Produccion_PJ!$K$671,Resultados_Dic3!$E$3:$E$99980,Produccion_PJ!$J727,Resultados_Dic3!$A$3:$A$99980,Produccion_PJ!$H727)+SUMIFS(Resultados_Dic3!M$3:M$99980,Resultados_Dic3!$F$3:$F$99980,Produccion_PJ!$K727,Resultados_Dic3!$D$3:$D$99980,Produccion_PJ!$K$671,Resultados_Dic3!$E$3:$E$99980,$I727,Resultados_Dic3!$A$3:$A$99980,Produccion_PJ!$H727)</f>
        <v>171.31861166137199</v>
      </c>
      <c r="R727" s="21">
        <f>+SUMIFS(Resultados_Dic3!N$3:N$99980,Resultados_Dic3!$F$3:$F$99980,Produccion_PJ!$K727,Resultados_Dic3!$D$3:$D$99980,Produccion_PJ!$K$671,Resultados_Dic3!$E$3:$E$99980,Produccion_PJ!$J727,Resultados_Dic3!$A$3:$A$99980,Produccion_PJ!$H727)+SUMIFS(Resultados_Dic3!N$3:N$99980,Resultados_Dic3!$F$3:$F$99980,Produccion_PJ!$K727,Resultados_Dic3!$D$3:$D$99980,Produccion_PJ!$K$671,Resultados_Dic3!$E$3:$E$99980,$I727,Resultados_Dic3!$A$3:$A$99980,Produccion_PJ!$H727)</f>
        <v>139.05715614507801</v>
      </c>
      <c r="S727" s="21">
        <f>+SUMIFS(Resultados_Dic3!O$3:O$99980,Resultados_Dic3!$F$3:$F$99980,Produccion_PJ!$K727,Resultados_Dic3!$D$3:$D$99980,Produccion_PJ!$K$671,Resultados_Dic3!$E$3:$E$99980,Produccion_PJ!$J727,Resultados_Dic3!$A$3:$A$99980,Produccion_PJ!$H727)+SUMIFS(Resultados_Dic3!O$3:O$99980,Resultados_Dic3!$F$3:$F$99980,Produccion_PJ!$K727,Resultados_Dic3!$D$3:$D$99980,Produccion_PJ!$K$671,Resultados_Dic3!$E$3:$E$99980,$I727,Resultados_Dic3!$A$3:$A$99980,Produccion_PJ!$H727)</f>
        <v>113.474115677714</v>
      </c>
      <c r="T727" s="21">
        <f>+SUMIFS(Resultados_Dic3!P$3:P$99980,Resultados_Dic3!$F$3:$F$99980,Produccion_PJ!$K727,Resultados_Dic3!$D$3:$D$99980,Produccion_PJ!$K$671,Resultados_Dic3!$E$3:$E$99980,Produccion_PJ!$J727,Resultados_Dic3!$A$3:$A$99980,Produccion_PJ!$H727)+SUMIFS(Resultados_Dic3!P$3:P$99980,Resultados_Dic3!$F$3:$F$99980,Produccion_PJ!$K727,Resultados_Dic3!$D$3:$D$99980,Produccion_PJ!$K$671,Resultados_Dic3!$E$3:$E$99980,$I727,Resultados_Dic3!$A$3:$A$99980,Produccion_PJ!$H727)</f>
        <v>29.509430880059</v>
      </c>
      <c r="U727" s="21">
        <f>+SUMIFS(Resultados_Dic3!Q$3:Q$99980,Resultados_Dic3!$F$3:$F$99980,Produccion_PJ!$K727,Resultados_Dic3!$D$3:$D$99980,Produccion_PJ!$K$671,Resultados_Dic3!$E$3:$E$99980,Produccion_PJ!$J727,Resultados_Dic3!$A$3:$A$99980,Produccion_PJ!$H727)+SUMIFS(Resultados_Dic3!Q$3:Q$99980,Resultados_Dic3!$F$3:$F$99980,Produccion_PJ!$K727,Resultados_Dic3!$D$3:$D$99980,Produccion_PJ!$K$671,Resultados_Dic3!$E$3:$E$99980,$I727,Resultados_Dic3!$A$3:$A$99980,Produccion_PJ!$H727)</f>
        <v>0</v>
      </c>
      <c r="V727" s="21">
        <f>+SUMIFS(Resultados_Dic3!R$3:R$99980,Resultados_Dic3!$F$3:$F$99980,Produccion_PJ!$K727,Resultados_Dic3!$D$3:$D$99980,Produccion_PJ!$K$671,Resultados_Dic3!$E$3:$E$99980,Produccion_PJ!$J727,Resultados_Dic3!$A$3:$A$99980,Produccion_PJ!$H727)+SUMIFS(Resultados_Dic3!R$3:R$99980,Resultados_Dic3!$F$3:$F$99980,Produccion_PJ!$K727,Resultados_Dic3!$D$3:$D$99980,Produccion_PJ!$K$671,Resultados_Dic3!$E$3:$E$99980,$I727,Resultados_Dic3!$A$3:$A$99980,Produccion_PJ!$H727)</f>
        <v>0</v>
      </c>
      <c r="W727" s="21">
        <f>+SUMIFS(Resultados_Dic3!S$3:S$99980,Resultados_Dic3!$F$3:$F$99980,Produccion_PJ!$K727,Resultados_Dic3!$D$3:$D$99980,Produccion_PJ!$K$671,Resultados_Dic3!$E$3:$E$99980,Produccion_PJ!$J727,Resultados_Dic3!$A$3:$A$99980,Produccion_PJ!$H727)+SUMIFS(Resultados_Dic3!S$3:S$99980,Resultados_Dic3!$F$3:$F$99980,Produccion_PJ!$K727,Resultados_Dic3!$D$3:$D$99980,Produccion_PJ!$K$671,Resultados_Dic3!$E$3:$E$99980,$I727,Resultados_Dic3!$A$3:$A$99980,Produccion_PJ!$H727)</f>
        <v>99.928211107152094</v>
      </c>
      <c r="X727" s="21">
        <f>+SUMIFS(Resultados_Dic3!T$3:T$99980,Resultados_Dic3!$F$3:$F$99980,Produccion_PJ!$K727,Resultados_Dic3!$D$3:$D$99980,Produccion_PJ!$K$671,Resultados_Dic3!$E$3:$E$99980,Produccion_PJ!$J727,Resultados_Dic3!$A$3:$A$99980,Produccion_PJ!$H727)+SUMIFS(Resultados_Dic3!T$3:T$99980,Resultados_Dic3!$F$3:$F$99980,Produccion_PJ!$K727,Resultados_Dic3!$D$3:$D$99980,Produccion_PJ!$K$671,Resultados_Dic3!$E$3:$E$99980,$I727,Resultados_Dic3!$A$3:$A$99980,Produccion_PJ!$H727)</f>
        <v>99.928211107152094</v>
      </c>
      <c r="Y727" s="21">
        <f>+SUMIFS(Resultados_Dic3!U$3:U$99980,Resultados_Dic3!$F$3:$F$99980,Produccion_PJ!$K727,Resultados_Dic3!$D$3:$D$99980,Produccion_PJ!$K$671,Resultados_Dic3!$E$3:$E$99980,Produccion_PJ!$J727,Resultados_Dic3!$A$3:$A$99980,Produccion_PJ!$H727)+SUMIFS(Resultados_Dic3!U$3:U$99980,Resultados_Dic3!$F$3:$F$99980,Produccion_PJ!$K727,Resultados_Dic3!$D$3:$D$99980,Produccion_PJ!$K$671,Resultados_Dic3!$E$3:$E$99980,$I727,Resultados_Dic3!$A$3:$A$99980,Produccion_PJ!$H727)</f>
        <v>50.275094543506597</v>
      </c>
      <c r="Z727" s="21">
        <f>+SUMIFS(Resultados_Dic3!V$3:V$99980,Resultados_Dic3!$F$3:$F$99980,Produccion_PJ!$K727,Resultados_Dic3!$D$3:$D$99980,Produccion_PJ!$K$671,Resultados_Dic3!$E$3:$E$99980,Produccion_PJ!$J727,Resultados_Dic3!$A$3:$A$99980,Produccion_PJ!$H727)+SUMIFS(Resultados_Dic3!V$3:V$99980,Resultados_Dic3!$F$3:$F$99980,Produccion_PJ!$K727,Resultados_Dic3!$D$3:$D$99980,Produccion_PJ!$K$671,Resultados_Dic3!$E$3:$E$99980,$I727,Resultados_Dic3!$A$3:$A$99980,Produccion_PJ!$H727)</f>
        <v>0</v>
      </c>
      <c r="AA727" s="21">
        <f>+SUMIFS(Resultados_Dic3!W$3:W$99980,Resultados_Dic3!$F$3:$F$99980,Produccion_PJ!$K727,Resultados_Dic3!$D$3:$D$99980,Produccion_PJ!$K$671,Resultados_Dic3!$E$3:$E$99980,Produccion_PJ!$J727,Resultados_Dic3!$A$3:$A$99980,Produccion_PJ!$H727)+SUMIFS(Resultados_Dic3!W$3:W$99980,Resultados_Dic3!$F$3:$F$99980,Produccion_PJ!$K727,Resultados_Dic3!$D$3:$D$99980,Produccion_PJ!$K$671,Resultados_Dic3!$E$3:$E$99980,$I727,Resultados_Dic3!$A$3:$A$99980,Produccion_PJ!$H727)</f>
        <v>0</v>
      </c>
      <c r="AB727" s="21">
        <f>+SUMIFS(Resultados_Dic3!X$3:X$99980,Resultados_Dic3!$F$3:$F$99980,Produccion_PJ!$K727,Resultados_Dic3!$D$3:$D$99980,Produccion_PJ!$K$671,Resultados_Dic3!$E$3:$E$99980,Produccion_PJ!$J727,Resultados_Dic3!$A$3:$A$99980,Produccion_PJ!$H727)+SUMIFS(Resultados_Dic3!X$3:X$99980,Resultados_Dic3!$F$3:$F$99980,Produccion_PJ!$K727,Resultados_Dic3!$D$3:$D$99980,Produccion_PJ!$K$671,Resultados_Dic3!$E$3:$E$99980,$I727,Resultados_Dic3!$A$3:$A$99980,Produccion_PJ!$H727)</f>
        <v>0</v>
      </c>
      <c r="AC727" s="21">
        <f>+SUMIFS(Resultados_Dic3!Y$3:Y$99980,Resultados_Dic3!$F$3:$F$99980,Produccion_PJ!$K727,Resultados_Dic3!$D$3:$D$99980,Produccion_PJ!$K$671,Resultados_Dic3!$E$3:$E$99980,Produccion_PJ!$J727,Resultados_Dic3!$A$3:$A$99980,Produccion_PJ!$H727)+SUMIFS(Resultados_Dic3!Y$3:Y$99980,Resultados_Dic3!$F$3:$F$99980,Produccion_PJ!$K727,Resultados_Dic3!$D$3:$D$99980,Produccion_PJ!$K$671,Resultados_Dic3!$E$3:$E$99980,$I727,Resultados_Dic3!$A$3:$A$99980,Produccion_PJ!$H727)</f>
        <v>0</v>
      </c>
      <c r="AD727" s="21">
        <f>+SUMIFS(Resultados_Dic3!Z$3:Z$99980,Resultados_Dic3!$F$3:$F$99980,Produccion_PJ!$K727,Resultados_Dic3!$D$3:$D$99980,Produccion_PJ!$K$671,Resultados_Dic3!$E$3:$E$99980,Produccion_PJ!$J727,Resultados_Dic3!$A$3:$A$99980,Produccion_PJ!$H727)+SUMIFS(Resultados_Dic3!Z$3:Z$99980,Resultados_Dic3!$F$3:$F$99980,Produccion_PJ!$K727,Resultados_Dic3!$D$3:$D$99980,Produccion_PJ!$K$671,Resultados_Dic3!$E$3:$E$99980,$I727,Resultados_Dic3!$A$3:$A$99980,Produccion_PJ!$H727)</f>
        <v>0</v>
      </c>
      <c r="AE727" s="21">
        <f>+SUMIFS(Resultados_Dic3!AA$3:AA$99980,Resultados_Dic3!$F$3:$F$99980,Produccion_PJ!$K727,Resultados_Dic3!$D$3:$D$99980,Produccion_PJ!$K$671,Resultados_Dic3!$E$3:$E$99980,Produccion_PJ!$J727,Resultados_Dic3!$A$3:$A$99980,Produccion_PJ!$H727)+SUMIFS(Resultados_Dic3!AA$3:AA$99980,Resultados_Dic3!$F$3:$F$99980,Produccion_PJ!$K727,Resultados_Dic3!$D$3:$D$99980,Produccion_PJ!$K$671,Resultados_Dic3!$E$3:$E$99980,$I727,Resultados_Dic3!$A$3:$A$99980,Produccion_PJ!$H727)</f>
        <v>0</v>
      </c>
      <c r="AF727" s="21">
        <f>+SUMIFS(Resultados_Dic3!AB$3:AB$99980,Resultados_Dic3!$F$3:$F$99980,Produccion_PJ!$K727,Resultados_Dic3!$D$3:$D$99980,Produccion_PJ!$K$671,Resultados_Dic3!$E$3:$E$99980,Produccion_PJ!$J727,Resultados_Dic3!$A$3:$A$99980,Produccion_PJ!$H727)+SUMIFS(Resultados_Dic3!AB$3:AB$99980,Resultados_Dic3!$F$3:$F$99980,Produccion_PJ!$K727,Resultados_Dic3!$D$3:$D$99980,Produccion_PJ!$K$671,Resultados_Dic3!$E$3:$E$99980,$I727,Resultados_Dic3!$A$3:$A$99980,Produccion_PJ!$H727)</f>
        <v>0</v>
      </c>
      <c r="AG727" s="21">
        <f>+SUMIFS(Resultados_Dic3!AC$3:AC$99980,Resultados_Dic3!$F$3:$F$99980,Produccion_PJ!$K727,Resultados_Dic3!$D$3:$D$99980,Produccion_PJ!$K$671,Resultados_Dic3!$E$3:$E$99980,Produccion_PJ!$J727,Resultados_Dic3!$A$3:$A$99980,Produccion_PJ!$H727)+SUMIFS(Resultados_Dic3!AC$3:AC$99980,Resultados_Dic3!$F$3:$F$99980,Produccion_PJ!$K727,Resultados_Dic3!$D$3:$D$99980,Produccion_PJ!$K$671,Resultados_Dic3!$E$3:$E$99980,$I727,Resultados_Dic3!$A$3:$A$99980,Produccion_PJ!$H727)</f>
        <v>0</v>
      </c>
      <c r="AH727" s="21">
        <f>+SUMIFS(Resultados_Dic3!AD$3:AD$99980,Resultados_Dic3!$F$3:$F$99980,Produccion_PJ!$K727,Resultados_Dic3!$D$3:$D$99980,Produccion_PJ!$K$671,Resultados_Dic3!$E$3:$E$99980,Produccion_PJ!$J727,Resultados_Dic3!$A$3:$A$99980,Produccion_PJ!$H727)+SUMIFS(Resultados_Dic3!AD$3:AD$99980,Resultados_Dic3!$F$3:$F$99980,Produccion_PJ!$K727,Resultados_Dic3!$D$3:$D$99980,Produccion_PJ!$K$671,Resultados_Dic3!$E$3:$E$99980,$I727,Resultados_Dic3!$A$3:$A$99980,Produccion_PJ!$H727)</f>
        <v>0</v>
      </c>
      <c r="AI727" s="21">
        <f>+SUMIFS(Resultados_Dic3!AE$3:AE$99980,Resultados_Dic3!$F$3:$F$99980,Produccion_PJ!$K727,Resultados_Dic3!$D$3:$D$99980,Produccion_PJ!$K$671,Resultados_Dic3!$E$3:$E$99980,Produccion_PJ!$J727,Resultados_Dic3!$A$3:$A$99980,Produccion_PJ!$H727)+SUMIFS(Resultados_Dic3!AE$3:AE$99980,Resultados_Dic3!$F$3:$F$99980,Produccion_PJ!$K727,Resultados_Dic3!$D$3:$D$99980,Produccion_PJ!$K$671,Resultados_Dic3!$E$3:$E$99980,$I727,Resultados_Dic3!$A$3:$A$99980,Produccion_PJ!$H727)</f>
        <v>0</v>
      </c>
      <c r="AJ727" s="21">
        <f>+SUMIFS(Resultados_Dic3!AF$3:AF$99980,Resultados_Dic3!$F$3:$F$99980,Produccion_PJ!$K727,Resultados_Dic3!$D$3:$D$99980,Produccion_PJ!$K$671,Resultados_Dic3!$E$3:$E$99980,Produccion_PJ!$J727,Resultados_Dic3!$A$3:$A$99980,Produccion_PJ!$H727)+SUMIFS(Resultados_Dic3!AF$3:AF$99980,Resultados_Dic3!$F$3:$F$99980,Produccion_PJ!$K727,Resultados_Dic3!$D$3:$D$99980,Produccion_PJ!$K$671,Resultados_Dic3!$E$3:$E$99980,$I727,Resultados_Dic3!$A$3:$A$99980,Produccion_PJ!$H727)</f>
        <v>0</v>
      </c>
      <c r="AK727" s="21">
        <f>+SUMIFS(Resultados_Dic3!AG$3:AG$99980,Resultados_Dic3!$F$3:$F$99980,Produccion_PJ!$K727,Resultados_Dic3!$D$3:$D$99980,Produccion_PJ!$K$671,Resultados_Dic3!$E$3:$E$99980,Produccion_PJ!$J727,Resultados_Dic3!$A$3:$A$99980,Produccion_PJ!$H727)+SUMIFS(Resultados_Dic3!AG$3:AG$99980,Resultados_Dic3!$F$3:$F$99980,Produccion_PJ!$K727,Resultados_Dic3!$D$3:$D$99980,Produccion_PJ!$K$671,Resultados_Dic3!$E$3:$E$99980,$I727,Resultados_Dic3!$A$3:$A$99980,Produccion_PJ!$H727)</f>
        <v>0</v>
      </c>
      <c r="AL727" s="21">
        <f>+SUMIFS(Resultados_Dic3!AH$3:AH$99980,Resultados_Dic3!$F$3:$F$99980,Produccion_PJ!$K727,Resultados_Dic3!$D$3:$D$99980,Produccion_PJ!$K$671,Resultados_Dic3!$E$3:$E$99980,Produccion_PJ!$J727,Resultados_Dic3!$A$3:$A$99980,Produccion_PJ!$H727)+SUMIFS(Resultados_Dic3!AH$3:AH$99980,Resultados_Dic3!$F$3:$F$99980,Produccion_PJ!$K727,Resultados_Dic3!$D$3:$D$99980,Produccion_PJ!$K$671,Resultados_Dic3!$E$3:$E$99980,$I727,Resultados_Dic3!$A$3:$A$99980,Produccion_PJ!$H727)</f>
        <v>0</v>
      </c>
      <c r="AM727" s="21">
        <f>+SUMIFS(Resultados_Dic3!AI$3:AI$99980,Resultados_Dic3!$F$3:$F$99980,Produccion_PJ!$K727,Resultados_Dic3!$D$3:$D$99980,Produccion_PJ!$K$671,Resultados_Dic3!$E$3:$E$99980,Produccion_PJ!$J727,Resultados_Dic3!$A$3:$A$99980,Produccion_PJ!$H727)+SUMIFS(Resultados_Dic3!AI$3:AI$99980,Resultados_Dic3!$F$3:$F$99980,Produccion_PJ!$K727,Resultados_Dic3!$D$3:$D$99980,Produccion_PJ!$K$671,Resultados_Dic3!$E$3:$E$99980,$I727,Resultados_Dic3!$A$3:$A$99980,Produccion_PJ!$H727)</f>
        <v>0</v>
      </c>
      <c r="AN727" s="21">
        <f>+SUMIFS(Resultados_Dic3!AJ$3:AJ$99980,Resultados_Dic3!$F$3:$F$99980,Produccion_PJ!$K727,Resultados_Dic3!$D$3:$D$99980,Produccion_PJ!$K$671,Resultados_Dic3!$E$3:$E$99980,Produccion_PJ!$J727,Resultados_Dic3!$A$3:$A$99980,Produccion_PJ!$H727)+SUMIFS(Resultados_Dic3!AJ$3:AJ$99980,Resultados_Dic3!$F$3:$F$99980,Produccion_PJ!$K727,Resultados_Dic3!$D$3:$D$99980,Produccion_PJ!$K$671,Resultados_Dic3!$E$3:$E$99980,$I727,Resultados_Dic3!$A$3:$A$99980,Produccion_PJ!$H727)</f>
        <v>0</v>
      </c>
      <c r="AO727" s="21">
        <f>+SUMIFS(Resultados_Dic3!AK$3:AK$99980,Resultados_Dic3!$F$3:$F$99980,Produccion_PJ!$K727,Resultados_Dic3!$D$3:$D$99980,Produccion_PJ!$K$671,Resultados_Dic3!$E$3:$E$99980,Produccion_PJ!$J727,Resultados_Dic3!$A$3:$A$99980,Produccion_PJ!$H727)+SUMIFS(Resultados_Dic3!AK$3:AK$99980,Resultados_Dic3!$F$3:$F$99980,Produccion_PJ!$K727,Resultados_Dic3!$D$3:$D$99980,Produccion_PJ!$K$671,Resultados_Dic3!$E$3:$E$99980,$I727,Resultados_Dic3!$A$3:$A$99980,Produccion_PJ!$H727)</f>
        <v>0</v>
      </c>
      <c r="AP727" s="21">
        <f>+SUMIFS(Resultados_Dic3!AL$3:AL$99980,Resultados_Dic3!$F$3:$F$99980,Produccion_PJ!$K727,Resultados_Dic3!$D$3:$D$99980,Produccion_PJ!$K$671,Resultados_Dic3!$E$3:$E$99980,Produccion_PJ!$J727,Resultados_Dic3!$A$3:$A$99980,Produccion_PJ!$H727)+SUMIFS(Resultados_Dic3!AL$3:AL$99980,Resultados_Dic3!$F$3:$F$99980,Produccion_PJ!$K727,Resultados_Dic3!$D$3:$D$99980,Produccion_PJ!$K$671,Resultados_Dic3!$E$3:$E$99980,$I727,Resultados_Dic3!$A$3:$A$99980,Produccion_PJ!$H727)</f>
        <v>0</v>
      </c>
      <c r="AQ727" s="21">
        <f>+SUMIFS(Resultados_Dic3!AM$3:AM$99980,Resultados_Dic3!$F$3:$F$99980,Produccion_PJ!$K727,Resultados_Dic3!$D$3:$D$99980,Produccion_PJ!$K$671,Resultados_Dic3!$E$3:$E$99980,Produccion_PJ!$J727,Resultados_Dic3!$A$3:$A$99980,Produccion_PJ!$H727)+SUMIFS(Resultados_Dic3!AM$3:AM$99980,Resultados_Dic3!$F$3:$F$99980,Produccion_PJ!$K727,Resultados_Dic3!$D$3:$D$99980,Produccion_PJ!$K$671,Resultados_Dic3!$E$3:$E$99980,$I727,Resultados_Dic3!$A$3:$A$99980,Produccion_PJ!$H727)</f>
        <v>0</v>
      </c>
    </row>
    <row r="728" spans="1:47" x14ac:dyDescent="0.25">
      <c r="D728" s="35"/>
      <c r="E728" s="35"/>
      <c r="G728" s="15"/>
      <c r="H728" s="17" t="str">
        <f t="shared" si="1253"/>
        <v>DIC5</v>
      </c>
      <c r="I728" s="24"/>
      <c r="J728" s="109"/>
      <c r="K728" s="108"/>
      <c r="L728" s="21">
        <f>+SUMIFS(Resultados_Dic3!H$3:H$99980,Resultados_Dic3!$F$3:$F$99980,Produccion_PJ!$K728,Resultados_Dic3!$D$3:$D$99980,Produccion_PJ!$K$632,Resultados_Dic3!$E$3:$E$99980,Produccion_PJ!$J728,Resultados_Dic3!$A$3:$A$99980,Produccion_PJ!$H728)</f>
        <v>0</v>
      </c>
      <c r="M728" s="21">
        <f>+SUMIFS(Resultados_Dic3!I$3:I$99980,Resultados_Dic3!$F$3:$F$99980,Produccion_PJ!$K728,Resultados_Dic3!$D$3:$D$99980,Produccion_PJ!$K$632,Resultados_Dic3!$E$3:$E$99980,Produccion_PJ!$I727,Resultados_Dic3!$A$3:$A$99980,Produccion_PJ!$H728)</f>
        <v>0</v>
      </c>
      <c r="N728" s="21">
        <f>+SUMIFS(Resultados_Dic3!J$3:J$99980,Resultados_Dic3!$F$3:$F$99980,Produccion_PJ!$K728,Resultados_Dic3!$D$3:$D$99980,Produccion_PJ!$K$632,Resultados_Dic3!$E$3:$E$99980,Produccion_PJ!$I727,Resultados_Dic3!$A$3:$A$99980,Produccion_PJ!$H728)</f>
        <v>0</v>
      </c>
      <c r="O728" s="21">
        <f>+SUMIFS(Resultados_Dic3!K$3:K$99980,Resultados_Dic3!$F$3:$F$99980,Produccion_PJ!$K728,Resultados_Dic3!$D$3:$D$99980,Produccion_PJ!$K$632,Resultados_Dic3!$E$3:$E$99980,Produccion_PJ!$I727,Resultados_Dic3!$A$3:$A$99980,Produccion_PJ!$H728)</f>
        <v>0</v>
      </c>
      <c r="P728" s="21">
        <f>+SUMIFS(Resultados_Dic3!L$3:L$99980,Resultados_Dic3!$F$3:$F$99980,Produccion_PJ!$K728,Resultados_Dic3!$D$3:$D$99980,Produccion_PJ!$K$632,Resultados_Dic3!$E$3:$E$99980,Produccion_PJ!$I727,Resultados_Dic3!$A$3:$A$99980,Produccion_PJ!$H728)</f>
        <v>0</v>
      </c>
      <c r="Q728" s="21">
        <f>+SUMIFS(Resultados_Dic3!M$3:M$99980,Resultados_Dic3!$F$3:$F$99980,Produccion_PJ!$K728,Resultados_Dic3!$D$3:$D$99980,Produccion_PJ!$K$632,Resultados_Dic3!$E$3:$E$99980,Produccion_PJ!$I727,Resultados_Dic3!$A$3:$A$99980,Produccion_PJ!$H728)</f>
        <v>0</v>
      </c>
      <c r="R728" s="21">
        <f>+SUMIFS(Resultados_Dic3!N$3:N$99980,Resultados_Dic3!$F$3:$F$99980,Produccion_PJ!$K728,Resultados_Dic3!$D$3:$D$99980,Produccion_PJ!$K$632,Resultados_Dic3!$E$3:$E$99980,Produccion_PJ!$I727,Resultados_Dic3!$A$3:$A$99980,Produccion_PJ!$H728)</f>
        <v>0</v>
      </c>
      <c r="S728" s="21">
        <f>+SUMIFS(Resultados_Dic3!O$3:O$99980,Resultados_Dic3!$F$3:$F$99980,Produccion_PJ!$K728,Resultados_Dic3!$D$3:$D$99980,Produccion_PJ!$K$632,Resultados_Dic3!$E$3:$E$99980,Produccion_PJ!$I727,Resultados_Dic3!$A$3:$A$99980,Produccion_PJ!$H728)</f>
        <v>0</v>
      </c>
      <c r="T728" s="21">
        <f>+SUMIFS(Resultados_Dic3!P$3:P$99980,Resultados_Dic3!$F$3:$F$99980,Produccion_PJ!$K728,Resultados_Dic3!$D$3:$D$99980,Produccion_PJ!$K$632,Resultados_Dic3!$E$3:$E$99980,Produccion_PJ!$I727,Resultados_Dic3!$A$3:$A$99980,Produccion_PJ!$H728)</f>
        <v>0</v>
      </c>
      <c r="U728" s="21">
        <f>+SUMIFS(Resultados_Dic3!Q$3:Q$99980,Resultados_Dic3!$F$3:$F$99980,Produccion_PJ!$K728,Resultados_Dic3!$D$3:$D$99980,Produccion_PJ!$K$632,Resultados_Dic3!$E$3:$E$99980,Produccion_PJ!$I727,Resultados_Dic3!$A$3:$A$99980,Produccion_PJ!$H728)</f>
        <v>0</v>
      </c>
      <c r="V728" s="21">
        <f>+SUMIFS(Resultados_Dic3!R$3:R$99980,Resultados_Dic3!$F$3:$F$99980,Produccion_PJ!$K728,Resultados_Dic3!$D$3:$D$99980,Produccion_PJ!$K$632,Resultados_Dic3!$E$3:$E$99980,Produccion_PJ!$I727,Resultados_Dic3!$A$3:$A$99980,Produccion_PJ!$H728)</f>
        <v>0</v>
      </c>
      <c r="W728" s="21">
        <f>+SUMIFS(Resultados_Dic3!S$3:S$99980,Resultados_Dic3!$F$3:$F$99980,Produccion_PJ!$K728,Resultados_Dic3!$D$3:$D$99980,Produccion_PJ!$K$632,Resultados_Dic3!$E$3:$E$99980,Produccion_PJ!$I727,Resultados_Dic3!$A$3:$A$99980,Produccion_PJ!$H728)</f>
        <v>0</v>
      </c>
      <c r="X728" s="21">
        <f>+SUMIFS(Resultados_Dic3!T$3:T$99980,Resultados_Dic3!$F$3:$F$99980,Produccion_PJ!$K728,Resultados_Dic3!$D$3:$D$99980,Produccion_PJ!$K$632,Resultados_Dic3!$E$3:$E$99980,Produccion_PJ!$I727,Resultados_Dic3!$A$3:$A$99980,Produccion_PJ!$H728)</f>
        <v>0</v>
      </c>
      <c r="Y728" s="21">
        <f>+SUMIFS(Resultados_Dic3!U$3:U$99980,Resultados_Dic3!$F$3:$F$99980,Produccion_PJ!$K728,Resultados_Dic3!$D$3:$D$99980,Produccion_PJ!$K$632,Resultados_Dic3!$E$3:$E$99980,Produccion_PJ!$I727,Resultados_Dic3!$A$3:$A$99980,Produccion_PJ!$H728)</f>
        <v>0</v>
      </c>
      <c r="Z728" s="21">
        <f>+SUMIFS(Resultados_Dic3!V$3:V$99980,Resultados_Dic3!$F$3:$F$99980,Produccion_PJ!$K728,Resultados_Dic3!$D$3:$D$99980,Produccion_PJ!$K$632,Resultados_Dic3!$E$3:$E$99980,Produccion_PJ!$I727,Resultados_Dic3!$A$3:$A$99980,Produccion_PJ!$H728)</f>
        <v>0</v>
      </c>
      <c r="AA728" s="21">
        <f>+SUMIFS(Resultados_Dic3!W$3:W$99980,Resultados_Dic3!$F$3:$F$99980,Produccion_PJ!$K728,Resultados_Dic3!$D$3:$D$99980,Produccion_PJ!$K$632,Resultados_Dic3!$E$3:$E$99980,Produccion_PJ!$I727,Resultados_Dic3!$A$3:$A$99980,Produccion_PJ!$H728)</f>
        <v>0</v>
      </c>
      <c r="AB728" s="21">
        <f>+SUMIFS(Resultados_Dic3!X$3:X$99980,Resultados_Dic3!$F$3:$F$99980,Produccion_PJ!$K728,Resultados_Dic3!$D$3:$D$99980,Produccion_PJ!$K$632,Resultados_Dic3!$E$3:$E$99980,Produccion_PJ!$I727,Resultados_Dic3!$A$3:$A$99980,Produccion_PJ!$H728)</f>
        <v>0</v>
      </c>
      <c r="AC728" s="21">
        <f>+SUMIFS(Resultados_Dic3!Y$3:Y$99980,Resultados_Dic3!$F$3:$F$99980,Produccion_PJ!$K728,Resultados_Dic3!$D$3:$D$99980,Produccion_PJ!$K$632,Resultados_Dic3!$E$3:$E$99980,Produccion_PJ!$I727,Resultados_Dic3!$A$3:$A$99980,Produccion_PJ!$H728)</f>
        <v>0</v>
      </c>
      <c r="AD728" s="21">
        <f>+SUMIFS(Resultados_Dic3!Z$3:Z$99980,Resultados_Dic3!$F$3:$F$99980,Produccion_PJ!$K728,Resultados_Dic3!$D$3:$D$99980,Produccion_PJ!$K$632,Resultados_Dic3!$E$3:$E$99980,Produccion_PJ!$I727,Resultados_Dic3!$A$3:$A$99980,Produccion_PJ!$H728)</f>
        <v>0</v>
      </c>
      <c r="AE728" s="21">
        <f>+SUMIFS(Resultados_Dic3!AA$3:AA$99980,Resultados_Dic3!$F$3:$F$99980,Produccion_PJ!$K728,Resultados_Dic3!$D$3:$D$99980,Produccion_PJ!$K$632,Resultados_Dic3!$E$3:$E$99980,Produccion_PJ!$I727,Resultados_Dic3!$A$3:$A$99980,Produccion_PJ!$H728)</f>
        <v>0</v>
      </c>
      <c r="AF728" s="21">
        <f>+SUMIFS(Resultados_Dic3!AB$3:AB$99980,Resultados_Dic3!$F$3:$F$99980,Produccion_PJ!$K728,Resultados_Dic3!$D$3:$D$99980,Produccion_PJ!$K$632,Resultados_Dic3!$E$3:$E$99980,Produccion_PJ!$I727,Resultados_Dic3!$A$3:$A$99980,Produccion_PJ!$H728)</f>
        <v>0</v>
      </c>
      <c r="AG728" s="21">
        <f>+SUMIFS(Resultados_Dic3!AC$3:AC$99980,Resultados_Dic3!$F$3:$F$99980,Produccion_PJ!$K728,Resultados_Dic3!$D$3:$D$99980,Produccion_PJ!$K$632,Resultados_Dic3!$E$3:$E$99980,Produccion_PJ!$I727,Resultados_Dic3!$A$3:$A$99980,Produccion_PJ!$H728)</f>
        <v>0</v>
      </c>
      <c r="AH728" s="21">
        <f>+SUMIFS(Resultados_Dic3!AD$3:AD$99980,Resultados_Dic3!$F$3:$F$99980,Produccion_PJ!$K728,Resultados_Dic3!$D$3:$D$99980,Produccion_PJ!$K$632,Resultados_Dic3!$E$3:$E$99980,Produccion_PJ!$I727,Resultados_Dic3!$A$3:$A$99980,Produccion_PJ!$H728)</f>
        <v>0</v>
      </c>
      <c r="AI728" s="21">
        <f>+SUMIFS(Resultados_Dic3!AE$3:AE$99980,Resultados_Dic3!$F$3:$F$99980,Produccion_PJ!$K728,Resultados_Dic3!$D$3:$D$99980,Produccion_PJ!$K$632,Resultados_Dic3!$E$3:$E$99980,Produccion_PJ!$I727,Resultados_Dic3!$A$3:$A$99980,Produccion_PJ!$H728)</f>
        <v>0</v>
      </c>
      <c r="AJ728" s="21">
        <f>+SUMIFS(Resultados_Dic3!AF$3:AF$99980,Resultados_Dic3!$F$3:$F$99980,Produccion_PJ!$K728,Resultados_Dic3!$D$3:$D$99980,Produccion_PJ!$K$632,Resultados_Dic3!$E$3:$E$99980,Produccion_PJ!$I727,Resultados_Dic3!$A$3:$A$99980,Produccion_PJ!$H728)</f>
        <v>0</v>
      </c>
      <c r="AK728" s="21">
        <f>+SUMIFS(Resultados_Dic3!AG$3:AG$99980,Resultados_Dic3!$F$3:$F$99980,Produccion_PJ!$K728,Resultados_Dic3!$D$3:$D$99980,Produccion_PJ!$K$632,Resultados_Dic3!$E$3:$E$99980,Produccion_PJ!$I727,Resultados_Dic3!$A$3:$A$99980,Produccion_PJ!$H728)</f>
        <v>0</v>
      </c>
      <c r="AL728" s="21">
        <f>+SUMIFS(Resultados_Dic3!AH$3:AH$99980,Resultados_Dic3!$F$3:$F$99980,Produccion_PJ!$K728,Resultados_Dic3!$D$3:$D$99980,Produccion_PJ!$K$632,Resultados_Dic3!$E$3:$E$99980,Produccion_PJ!$I727,Resultados_Dic3!$A$3:$A$99980,Produccion_PJ!$H728)</f>
        <v>0</v>
      </c>
      <c r="AM728" s="21">
        <f>+SUMIFS(Resultados_Dic3!AI$3:AI$99980,Resultados_Dic3!$F$3:$F$99980,Produccion_PJ!$K728,Resultados_Dic3!$D$3:$D$99980,Produccion_PJ!$K$632,Resultados_Dic3!$E$3:$E$99980,Produccion_PJ!$I727,Resultados_Dic3!$A$3:$A$99980,Produccion_PJ!$H728)</f>
        <v>0</v>
      </c>
      <c r="AN728" s="21">
        <f>+SUMIFS(Resultados_Dic3!AJ$3:AJ$99980,Resultados_Dic3!$F$3:$F$99980,Produccion_PJ!$K728,Resultados_Dic3!$D$3:$D$99980,Produccion_PJ!$K$632,Resultados_Dic3!$E$3:$E$99980,Produccion_PJ!$I727,Resultados_Dic3!$A$3:$A$99980,Produccion_PJ!$H728)</f>
        <v>0</v>
      </c>
      <c r="AO728" s="21">
        <f>+SUMIFS(Resultados_Dic3!AK$3:AK$99980,Resultados_Dic3!$F$3:$F$99980,Produccion_PJ!$K728,Resultados_Dic3!$D$3:$D$99980,Produccion_PJ!$K$632,Resultados_Dic3!$E$3:$E$99980,Produccion_PJ!$I727,Resultados_Dic3!$A$3:$A$99980,Produccion_PJ!$H728)</f>
        <v>0</v>
      </c>
      <c r="AP728" s="21">
        <f>+SUMIFS(Resultados_Dic3!AL$3:AL$99980,Resultados_Dic3!$F$3:$F$99980,Produccion_PJ!$K728,Resultados_Dic3!$D$3:$D$99980,Produccion_PJ!$K$632,Resultados_Dic3!$E$3:$E$99980,Produccion_PJ!$I727,Resultados_Dic3!$A$3:$A$99980,Produccion_PJ!$H728)</f>
        <v>0</v>
      </c>
      <c r="AQ728" s="21">
        <f>+SUMIFS(Resultados_Dic3!AM$3:AM$99980,Resultados_Dic3!$F$3:$F$99980,Produccion_PJ!$K728,Resultados_Dic3!$D$3:$D$99980,Produccion_PJ!$K$632,Resultados_Dic3!$E$3:$E$99980,Produccion_PJ!$I727,Resultados_Dic3!$A$3:$A$99980,Produccion_PJ!$H728)</f>
        <v>0</v>
      </c>
    </row>
    <row r="729" spans="1:47" x14ac:dyDescent="0.25">
      <c r="D729" s="35"/>
      <c r="E729" s="35"/>
      <c r="G729" s="15"/>
      <c r="H729" s="17" t="str">
        <f t="shared" si="1253"/>
        <v>DIC5</v>
      </c>
      <c r="I729" s="24"/>
      <c r="J729" s="24" t="s">
        <v>152</v>
      </c>
      <c r="K729" s="108" t="s">
        <v>287</v>
      </c>
      <c r="L729" s="21">
        <f>+SUMIFS(Resultados_Dic3!H$3:H$99980,Resultados_Dic3!$F$3:$F$99980,Produccion_PJ!$K729,Resultados_Dic3!$D$3:$D$99980,Produccion_PJ!$K$632,Resultados_Dic3!$E$3:$E$99980,Produccion_PJ!$J729,Resultados_Dic3!$A$3:$A$99980,Produccion_PJ!$H729)</f>
        <v>0</v>
      </c>
      <c r="M729" s="21">
        <f>+SUMIFS(Resultados_Dic3!I$3:I$99980,Resultados_Dic3!$F$3:$F$99980,Produccion_PJ!$K729,Resultados_Dic3!$D$3:$D$99980,Produccion_PJ!$K$632,Resultados_Dic3!$E$3:$E$99980,Produccion_PJ!$J729,Resultados_Dic3!$A$3:$A$99980,Produccion_PJ!$H729)</f>
        <v>0</v>
      </c>
      <c r="N729" s="21">
        <f>+SUMIFS(Resultados_Dic3!J$3:J$99980,Resultados_Dic3!$F$3:$F$99980,Produccion_PJ!$K729,Resultados_Dic3!$D$3:$D$99980,Produccion_PJ!$K$632,Resultados_Dic3!$E$3:$E$99980,Produccion_PJ!$J729,Resultados_Dic3!$A$3:$A$99980,Produccion_PJ!$H729)</f>
        <v>0</v>
      </c>
      <c r="O729" s="21">
        <f>+SUMIFS(Resultados_Dic3!K$3:K$99980,Resultados_Dic3!$F$3:$F$99980,Produccion_PJ!$K729,Resultados_Dic3!$D$3:$D$99980,Produccion_PJ!$K$632,Resultados_Dic3!$E$3:$E$99980,Produccion_PJ!$J729,Resultados_Dic3!$A$3:$A$99980,Produccion_PJ!$H729)</f>
        <v>0</v>
      </c>
      <c r="P729" s="21">
        <f>+SUMIFS(Resultados_Dic3!L$3:L$99980,Resultados_Dic3!$F$3:$F$99980,Produccion_PJ!$K729,Resultados_Dic3!$D$3:$D$99980,Produccion_PJ!$K$632,Resultados_Dic3!$E$3:$E$99980,Produccion_PJ!$J729,Resultados_Dic3!$A$3:$A$99980,Produccion_PJ!$H729)</f>
        <v>0</v>
      </c>
      <c r="Q729" s="21">
        <f>+SUMIFS(Resultados_Dic3!M$3:M$99980,Resultados_Dic3!$F$3:$F$99980,Produccion_PJ!$K729,Resultados_Dic3!$D$3:$D$99980,Produccion_PJ!$K$632,Resultados_Dic3!$E$3:$E$99980,Produccion_PJ!$J729,Resultados_Dic3!$A$3:$A$99980,Produccion_PJ!$H729)</f>
        <v>0</v>
      </c>
      <c r="R729" s="21">
        <f>+SUMIFS(Resultados_Dic3!N$3:N$99980,Resultados_Dic3!$F$3:$F$99980,Produccion_PJ!$K729,Resultados_Dic3!$D$3:$D$99980,Produccion_PJ!$K$632,Resultados_Dic3!$E$3:$E$99980,Produccion_PJ!$J729,Resultados_Dic3!$A$3:$A$99980,Produccion_PJ!$H729)</f>
        <v>0</v>
      </c>
      <c r="S729" s="21">
        <f>+SUMIFS(Resultados_Dic3!O$3:O$99980,Resultados_Dic3!$F$3:$F$99980,Produccion_PJ!$K729,Resultados_Dic3!$D$3:$D$99980,Produccion_PJ!$K$632,Resultados_Dic3!$E$3:$E$99980,Produccion_PJ!$J729,Resultados_Dic3!$A$3:$A$99980,Produccion_PJ!$H729)</f>
        <v>0</v>
      </c>
      <c r="T729" s="21">
        <f>+SUMIFS(Resultados_Dic3!P$3:P$99980,Resultados_Dic3!$F$3:$F$99980,Produccion_PJ!$K729,Resultados_Dic3!$D$3:$D$99980,Produccion_PJ!$K$632,Resultados_Dic3!$E$3:$E$99980,Produccion_PJ!$J729,Resultados_Dic3!$A$3:$A$99980,Produccion_PJ!$H729)</f>
        <v>0</v>
      </c>
      <c r="U729" s="21">
        <f>+SUMIFS(Resultados_Dic3!Q$3:Q$99980,Resultados_Dic3!$F$3:$F$99980,Produccion_PJ!$K729,Resultados_Dic3!$D$3:$D$99980,Produccion_PJ!$K$632,Resultados_Dic3!$E$3:$E$99980,Produccion_PJ!$J729,Resultados_Dic3!$A$3:$A$99980,Produccion_PJ!$H729)</f>
        <v>0</v>
      </c>
      <c r="V729" s="21">
        <f>+SUMIFS(Resultados_Dic3!R$3:R$99980,Resultados_Dic3!$F$3:$F$99980,Produccion_PJ!$K729,Resultados_Dic3!$D$3:$D$99980,Produccion_PJ!$K$632,Resultados_Dic3!$E$3:$E$99980,Produccion_PJ!$J729,Resultados_Dic3!$A$3:$A$99980,Produccion_PJ!$H729)</f>
        <v>0</v>
      </c>
      <c r="W729" s="21">
        <f>+SUMIFS(Resultados_Dic3!S$3:S$99980,Resultados_Dic3!$F$3:$F$99980,Produccion_PJ!$K729,Resultados_Dic3!$D$3:$D$99980,Produccion_PJ!$K$632,Resultados_Dic3!$E$3:$E$99980,Produccion_PJ!$J729,Resultados_Dic3!$A$3:$A$99980,Produccion_PJ!$H729)</f>
        <v>0</v>
      </c>
      <c r="X729" s="21">
        <f>+SUMIFS(Resultados_Dic3!T$3:T$99980,Resultados_Dic3!$F$3:$F$99980,Produccion_PJ!$K729,Resultados_Dic3!$D$3:$D$99980,Produccion_PJ!$K$632,Resultados_Dic3!$E$3:$E$99980,Produccion_PJ!$J729,Resultados_Dic3!$A$3:$A$99980,Produccion_PJ!$H729)</f>
        <v>0</v>
      </c>
      <c r="Y729" s="21">
        <f>+SUMIFS(Resultados_Dic3!U$3:U$99980,Resultados_Dic3!$F$3:$F$99980,Produccion_PJ!$K729,Resultados_Dic3!$D$3:$D$99980,Produccion_PJ!$K$632,Resultados_Dic3!$E$3:$E$99980,Produccion_PJ!$J729,Resultados_Dic3!$A$3:$A$99980,Produccion_PJ!$H729)</f>
        <v>0</v>
      </c>
      <c r="Z729" s="21">
        <f>+SUMIFS(Resultados_Dic3!V$3:V$99980,Resultados_Dic3!$F$3:$F$99980,Produccion_PJ!$K729,Resultados_Dic3!$D$3:$D$99980,Produccion_PJ!$K$632,Resultados_Dic3!$E$3:$E$99980,Produccion_PJ!$J729,Resultados_Dic3!$A$3:$A$99980,Produccion_PJ!$H729)</f>
        <v>0</v>
      </c>
      <c r="AA729" s="21">
        <f>+SUMIFS(Resultados_Dic3!W$3:W$99980,Resultados_Dic3!$F$3:$F$99980,Produccion_PJ!$K729,Resultados_Dic3!$D$3:$D$99980,Produccion_PJ!$K$632,Resultados_Dic3!$E$3:$E$99980,Produccion_PJ!$J729,Resultados_Dic3!$A$3:$A$99980,Produccion_PJ!$H729)</f>
        <v>0</v>
      </c>
      <c r="AB729" s="21">
        <f>+SUMIFS(Resultados_Dic3!X$3:X$99980,Resultados_Dic3!$F$3:$F$99980,Produccion_PJ!$K729,Resultados_Dic3!$D$3:$D$99980,Produccion_PJ!$K$632,Resultados_Dic3!$E$3:$E$99980,Produccion_PJ!$J729,Resultados_Dic3!$A$3:$A$99980,Produccion_PJ!$H729)</f>
        <v>0</v>
      </c>
      <c r="AC729" s="21">
        <f>+SUMIFS(Resultados_Dic3!Y$3:Y$99980,Resultados_Dic3!$F$3:$F$99980,Produccion_PJ!$K729,Resultados_Dic3!$D$3:$D$99980,Produccion_PJ!$K$632,Resultados_Dic3!$E$3:$E$99980,Produccion_PJ!$J729,Resultados_Dic3!$A$3:$A$99980,Produccion_PJ!$H729)</f>
        <v>0</v>
      </c>
      <c r="AD729" s="21">
        <f>+SUMIFS(Resultados_Dic3!Z$3:Z$99980,Resultados_Dic3!$F$3:$F$99980,Produccion_PJ!$K729,Resultados_Dic3!$D$3:$D$99980,Produccion_PJ!$K$632,Resultados_Dic3!$E$3:$E$99980,Produccion_PJ!$J729,Resultados_Dic3!$A$3:$A$99980,Produccion_PJ!$H729)</f>
        <v>0</v>
      </c>
      <c r="AE729" s="21">
        <f>+SUMIFS(Resultados_Dic3!AA$3:AA$99980,Resultados_Dic3!$F$3:$F$99980,Produccion_PJ!$K729,Resultados_Dic3!$D$3:$D$99980,Produccion_PJ!$K$632,Resultados_Dic3!$E$3:$E$99980,Produccion_PJ!$J729,Resultados_Dic3!$A$3:$A$99980,Produccion_PJ!$H729)</f>
        <v>0</v>
      </c>
      <c r="AF729" s="21">
        <f>+SUMIFS(Resultados_Dic3!AB$3:AB$99980,Resultados_Dic3!$F$3:$F$99980,Produccion_PJ!$K729,Resultados_Dic3!$D$3:$D$99980,Produccion_PJ!$K$632,Resultados_Dic3!$E$3:$E$99980,Produccion_PJ!$J729,Resultados_Dic3!$A$3:$A$99980,Produccion_PJ!$H729)</f>
        <v>0</v>
      </c>
      <c r="AG729" s="21">
        <f>+SUMIFS(Resultados_Dic3!AC$3:AC$99980,Resultados_Dic3!$F$3:$F$99980,Produccion_PJ!$K729,Resultados_Dic3!$D$3:$D$99980,Produccion_PJ!$K$632,Resultados_Dic3!$E$3:$E$99980,Produccion_PJ!$J729,Resultados_Dic3!$A$3:$A$99980,Produccion_PJ!$H729)</f>
        <v>0</v>
      </c>
      <c r="AH729" s="21">
        <f>+SUMIFS(Resultados_Dic3!AD$3:AD$99980,Resultados_Dic3!$F$3:$F$99980,Produccion_PJ!$K729,Resultados_Dic3!$D$3:$D$99980,Produccion_PJ!$K$632,Resultados_Dic3!$E$3:$E$99980,Produccion_PJ!$J729,Resultados_Dic3!$A$3:$A$99980,Produccion_PJ!$H729)</f>
        <v>0</v>
      </c>
      <c r="AI729" s="21">
        <f>+SUMIFS(Resultados_Dic3!AE$3:AE$99980,Resultados_Dic3!$F$3:$F$99980,Produccion_PJ!$K729,Resultados_Dic3!$D$3:$D$99980,Produccion_PJ!$K$632,Resultados_Dic3!$E$3:$E$99980,Produccion_PJ!$J729,Resultados_Dic3!$A$3:$A$99980,Produccion_PJ!$H729)</f>
        <v>0</v>
      </c>
      <c r="AJ729" s="21">
        <f>+SUMIFS(Resultados_Dic3!AF$3:AF$99980,Resultados_Dic3!$F$3:$F$99980,Produccion_PJ!$K729,Resultados_Dic3!$D$3:$D$99980,Produccion_PJ!$K$632,Resultados_Dic3!$E$3:$E$99980,Produccion_PJ!$J729,Resultados_Dic3!$A$3:$A$99980,Produccion_PJ!$H729)</f>
        <v>0</v>
      </c>
      <c r="AK729" s="21">
        <f>+SUMIFS(Resultados_Dic3!AG$3:AG$99980,Resultados_Dic3!$F$3:$F$99980,Produccion_PJ!$K729,Resultados_Dic3!$D$3:$D$99980,Produccion_PJ!$K$632,Resultados_Dic3!$E$3:$E$99980,Produccion_PJ!$J729,Resultados_Dic3!$A$3:$A$99980,Produccion_PJ!$H729)</f>
        <v>0</v>
      </c>
      <c r="AL729" s="21">
        <f>+SUMIFS(Resultados_Dic3!AH$3:AH$99980,Resultados_Dic3!$F$3:$F$99980,Produccion_PJ!$K729,Resultados_Dic3!$D$3:$D$99980,Produccion_PJ!$K$632,Resultados_Dic3!$E$3:$E$99980,Produccion_PJ!$J729,Resultados_Dic3!$A$3:$A$99980,Produccion_PJ!$H729)</f>
        <v>0</v>
      </c>
      <c r="AM729" s="21">
        <f>+SUMIFS(Resultados_Dic3!AI$3:AI$99980,Resultados_Dic3!$F$3:$F$99980,Produccion_PJ!$K729,Resultados_Dic3!$D$3:$D$99980,Produccion_PJ!$K$632,Resultados_Dic3!$E$3:$E$99980,Produccion_PJ!$J729,Resultados_Dic3!$A$3:$A$99980,Produccion_PJ!$H729)</f>
        <v>0</v>
      </c>
      <c r="AN729" s="21">
        <f>+SUMIFS(Resultados_Dic3!AJ$3:AJ$99980,Resultados_Dic3!$F$3:$F$99980,Produccion_PJ!$K729,Resultados_Dic3!$D$3:$D$99980,Produccion_PJ!$K$632,Resultados_Dic3!$E$3:$E$99980,Produccion_PJ!$J729,Resultados_Dic3!$A$3:$A$99980,Produccion_PJ!$H729)</f>
        <v>0</v>
      </c>
      <c r="AO729" s="21">
        <f>+SUMIFS(Resultados_Dic3!AK$3:AK$99980,Resultados_Dic3!$F$3:$F$99980,Produccion_PJ!$K729,Resultados_Dic3!$D$3:$D$99980,Produccion_PJ!$K$632,Resultados_Dic3!$E$3:$E$99980,Produccion_PJ!$J729,Resultados_Dic3!$A$3:$A$99980,Produccion_PJ!$H729)</f>
        <v>0</v>
      </c>
      <c r="AP729" s="21">
        <f>+SUMIFS(Resultados_Dic3!AL$3:AL$99980,Resultados_Dic3!$F$3:$F$99980,Produccion_PJ!$K729,Resultados_Dic3!$D$3:$D$99980,Produccion_PJ!$K$632,Resultados_Dic3!$E$3:$E$99980,Produccion_PJ!$J729,Resultados_Dic3!$A$3:$A$99980,Produccion_PJ!$H729)</f>
        <v>0</v>
      </c>
      <c r="AQ729" s="21">
        <f>+SUMIFS(Resultados_Dic3!AM$3:AM$99980,Resultados_Dic3!$F$3:$F$99980,Produccion_PJ!$K729,Resultados_Dic3!$D$3:$D$99980,Produccion_PJ!$K$632,Resultados_Dic3!$E$3:$E$99980,Produccion_PJ!$J729,Resultados_Dic3!$A$3:$A$99980,Produccion_PJ!$H729)</f>
        <v>0</v>
      </c>
    </row>
    <row r="730" spans="1:47" x14ac:dyDescent="0.25">
      <c r="D730" s="35"/>
      <c r="E730" s="35"/>
      <c r="G730" s="15"/>
      <c r="H730" s="17" t="str">
        <f t="shared" si="1253"/>
        <v>DIC5</v>
      </c>
      <c r="I730" s="24"/>
      <c r="J730" s="24" t="s">
        <v>153</v>
      </c>
      <c r="K730" s="108" t="s">
        <v>288</v>
      </c>
      <c r="L730" s="21">
        <f>+SUMIFS(Resultados_Dic3!H$3:H$99980,Resultados_Dic3!$F$3:$F$99980,Produccion_PJ!$K730,Resultados_Dic3!$D$3:$D$99980,Produccion_PJ!$K$632,Resultados_Dic3!$E$3:$E$99980,Produccion_PJ!$J730,Resultados_Dic3!$A$3:$A$99980,Produccion_PJ!$H730)</f>
        <v>0</v>
      </c>
      <c r="M730" s="21">
        <f>+SUMIFS(Resultados_Dic3!I$3:I$99980,Resultados_Dic3!$F$3:$F$99980,Produccion_PJ!$K730,Resultados_Dic3!$D$3:$D$99980,Produccion_PJ!$K$632,Resultados_Dic3!$E$3:$E$99980,Produccion_PJ!$J730,Resultados_Dic3!$A$3:$A$99980,Produccion_PJ!$H730)</f>
        <v>0</v>
      </c>
      <c r="N730" s="21">
        <f>+SUMIFS(Resultados_Dic3!J$3:J$99980,Resultados_Dic3!$F$3:$F$99980,Produccion_PJ!$K730,Resultados_Dic3!$D$3:$D$99980,Produccion_PJ!$K$632,Resultados_Dic3!$E$3:$E$99980,Produccion_PJ!$J730,Resultados_Dic3!$A$3:$A$99980,Produccion_PJ!$H730)</f>
        <v>0</v>
      </c>
      <c r="O730" s="21">
        <f>+SUMIFS(Resultados_Dic3!K$3:K$99980,Resultados_Dic3!$F$3:$F$99980,Produccion_PJ!$K730,Resultados_Dic3!$D$3:$D$99980,Produccion_PJ!$K$632,Resultados_Dic3!$E$3:$E$99980,Produccion_PJ!$J730,Resultados_Dic3!$A$3:$A$99980,Produccion_PJ!$H730)</f>
        <v>0</v>
      </c>
      <c r="P730" s="21">
        <f>+SUMIFS(Resultados_Dic3!L$3:L$99980,Resultados_Dic3!$F$3:$F$99980,Produccion_PJ!$K730,Resultados_Dic3!$D$3:$D$99980,Produccion_PJ!$K$632,Resultados_Dic3!$E$3:$E$99980,Produccion_PJ!$J730,Resultados_Dic3!$A$3:$A$99980,Produccion_PJ!$H730)</f>
        <v>0</v>
      </c>
      <c r="Q730" s="21">
        <f>+SUMIFS(Resultados_Dic3!M$3:M$99980,Resultados_Dic3!$F$3:$F$99980,Produccion_PJ!$K730,Resultados_Dic3!$D$3:$D$99980,Produccion_PJ!$K$632,Resultados_Dic3!$E$3:$E$99980,Produccion_PJ!$J730,Resultados_Dic3!$A$3:$A$99980,Produccion_PJ!$H730)</f>
        <v>0</v>
      </c>
      <c r="R730" s="21">
        <f>+SUMIFS(Resultados_Dic3!N$3:N$99980,Resultados_Dic3!$F$3:$F$99980,Produccion_PJ!$K730,Resultados_Dic3!$D$3:$D$99980,Produccion_PJ!$K$632,Resultados_Dic3!$E$3:$E$99980,Produccion_PJ!$J730,Resultados_Dic3!$A$3:$A$99980,Produccion_PJ!$H730)</f>
        <v>0</v>
      </c>
      <c r="S730" s="21">
        <f>+SUMIFS(Resultados_Dic3!O$3:O$99980,Resultados_Dic3!$F$3:$F$99980,Produccion_PJ!$K730,Resultados_Dic3!$D$3:$D$99980,Produccion_PJ!$K$632,Resultados_Dic3!$E$3:$E$99980,Produccion_PJ!$J730,Resultados_Dic3!$A$3:$A$99980,Produccion_PJ!$H730)</f>
        <v>0</v>
      </c>
      <c r="T730" s="21">
        <f>+SUMIFS(Resultados_Dic3!P$3:P$99980,Resultados_Dic3!$F$3:$F$99980,Produccion_PJ!$K730,Resultados_Dic3!$D$3:$D$99980,Produccion_PJ!$K$632,Resultados_Dic3!$E$3:$E$99980,Produccion_PJ!$J730,Resultados_Dic3!$A$3:$A$99980,Produccion_PJ!$H730)</f>
        <v>0</v>
      </c>
      <c r="U730" s="21">
        <f>+SUMIFS(Resultados_Dic3!Q$3:Q$99980,Resultados_Dic3!$F$3:$F$99980,Produccion_PJ!$K730,Resultados_Dic3!$D$3:$D$99980,Produccion_PJ!$K$632,Resultados_Dic3!$E$3:$E$99980,Produccion_PJ!$J730,Resultados_Dic3!$A$3:$A$99980,Produccion_PJ!$H730)</f>
        <v>0</v>
      </c>
      <c r="V730" s="21">
        <f>+SUMIFS(Resultados_Dic3!R$3:R$99980,Resultados_Dic3!$F$3:$F$99980,Produccion_PJ!$K730,Resultados_Dic3!$D$3:$D$99980,Produccion_PJ!$K$632,Resultados_Dic3!$E$3:$E$99980,Produccion_PJ!$J730,Resultados_Dic3!$A$3:$A$99980,Produccion_PJ!$H730)</f>
        <v>0</v>
      </c>
      <c r="W730" s="21">
        <f>+SUMIFS(Resultados_Dic3!S$3:S$99980,Resultados_Dic3!$F$3:$F$99980,Produccion_PJ!$K730,Resultados_Dic3!$D$3:$D$99980,Produccion_PJ!$K$632,Resultados_Dic3!$E$3:$E$99980,Produccion_PJ!$J730,Resultados_Dic3!$A$3:$A$99980,Produccion_PJ!$H730)</f>
        <v>0</v>
      </c>
      <c r="X730" s="21">
        <f>+SUMIFS(Resultados_Dic3!T$3:T$99980,Resultados_Dic3!$F$3:$F$99980,Produccion_PJ!$K730,Resultados_Dic3!$D$3:$D$99980,Produccion_PJ!$K$632,Resultados_Dic3!$E$3:$E$99980,Produccion_PJ!$J730,Resultados_Dic3!$A$3:$A$99980,Produccion_PJ!$H730)</f>
        <v>0</v>
      </c>
      <c r="Y730" s="21">
        <f>+SUMIFS(Resultados_Dic3!U$3:U$99980,Resultados_Dic3!$F$3:$F$99980,Produccion_PJ!$K730,Resultados_Dic3!$D$3:$D$99980,Produccion_PJ!$K$632,Resultados_Dic3!$E$3:$E$99980,Produccion_PJ!$J730,Resultados_Dic3!$A$3:$A$99980,Produccion_PJ!$H730)</f>
        <v>0</v>
      </c>
      <c r="Z730" s="21">
        <f>+SUMIFS(Resultados_Dic3!V$3:V$99980,Resultados_Dic3!$F$3:$F$99980,Produccion_PJ!$K730,Resultados_Dic3!$D$3:$D$99980,Produccion_PJ!$K$632,Resultados_Dic3!$E$3:$E$99980,Produccion_PJ!$J730,Resultados_Dic3!$A$3:$A$99980,Produccion_PJ!$H730)</f>
        <v>0</v>
      </c>
      <c r="AA730" s="21">
        <f>+SUMIFS(Resultados_Dic3!W$3:W$99980,Resultados_Dic3!$F$3:$F$99980,Produccion_PJ!$K730,Resultados_Dic3!$D$3:$D$99980,Produccion_PJ!$K$632,Resultados_Dic3!$E$3:$E$99980,Produccion_PJ!$J730,Resultados_Dic3!$A$3:$A$99980,Produccion_PJ!$H730)</f>
        <v>0</v>
      </c>
      <c r="AB730" s="21">
        <f>+SUMIFS(Resultados_Dic3!X$3:X$99980,Resultados_Dic3!$F$3:$F$99980,Produccion_PJ!$K730,Resultados_Dic3!$D$3:$D$99980,Produccion_PJ!$K$632,Resultados_Dic3!$E$3:$E$99980,Produccion_PJ!$J730,Resultados_Dic3!$A$3:$A$99980,Produccion_PJ!$H730)</f>
        <v>0</v>
      </c>
      <c r="AC730" s="21">
        <f>+SUMIFS(Resultados_Dic3!Y$3:Y$99980,Resultados_Dic3!$F$3:$F$99980,Produccion_PJ!$K730,Resultados_Dic3!$D$3:$D$99980,Produccion_PJ!$K$632,Resultados_Dic3!$E$3:$E$99980,Produccion_PJ!$J730,Resultados_Dic3!$A$3:$A$99980,Produccion_PJ!$H730)</f>
        <v>0</v>
      </c>
      <c r="AD730" s="21">
        <f>+SUMIFS(Resultados_Dic3!Z$3:Z$99980,Resultados_Dic3!$F$3:$F$99980,Produccion_PJ!$K730,Resultados_Dic3!$D$3:$D$99980,Produccion_PJ!$K$632,Resultados_Dic3!$E$3:$E$99980,Produccion_PJ!$J730,Resultados_Dic3!$A$3:$A$99980,Produccion_PJ!$H730)</f>
        <v>0</v>
      </c>
      <c r="AE730" s="21">
        <f>+SUMIFS(Resultados_Dic3!AA$3:AA$99980,Resultados_Dic3!$F$3:$F$99980,Produccion_PJ!$K730,Resultados_Dic3!$D$3:$D$99980,Produccion_PJ!$K$632,Resultados_Dic3!$E$3:$E$99980,Produccion_PJ!$J730,Resultados_Dic3!$A$3:$A$99980,Produccion_PJ!$H730)</f>
        <v>0</v>
      </c>
      <c r="AF730" s="21">
        <f>+SUMIFS(Resultados_Dic3!AB$3:AB$99980,Resultados_Dic3!$F$3:$F$99980,Produccion_PJ!$K730,Resultados_Dic3!$D$3:$D$99980,Produccion_PJ!$K$632,Resultados_Dic3!$E$3:$E$99980,Produccion_PJ!$J730,Resultados_Dic3!$A$3:$A$99980,Produccion_PJ!$H730)</f>
        <v>0</v>
      </c>
      <c r="AG730" s="21">
        <f>+SUMIFS(Resultados_Dic3!AC$3:AC$99980,Resultados_Dic3!$F$3:$F$99980,Produccion_PJ!$K730,Resultados_Dic3!$D$3:$D$99980,Produccion_PJ!$K$632,Resultados_Dic3!$E$3:$E$99980,Produccion_PJ!$J730,Resultados_Dic3!$A$3:$A$99980,Produccion_PJ!$H730)</f>
        <v>0</v>
      </c>
      <c r="AH730" s="21">
        <f>+SUMIFS(Resultados_Dic3!AD$3:AD$99980,Resultados_Dic3!$F$3:$F$99980,Produccion_PJ!$K730,Resultados_Dic3!$D$3:$D$99980,Produccion_PJ!$K$632,Resultados_Dic3!$E$3:$E$99980,Produccion_PJ!$J730,Resultados_Dic3!$A$3:$A$99980,Produccion_PJ!$H730)</f>
        <v>0</v>
      </c>
      <c r="AI730" s="21">
        <f>+SUMIFS(Resultados_Dic3!AE$3:AE$99980,Resultados_Dic3!$F$3:$F$99980,Produccion_PJ!$K730,Resultados_Dic3!$D$3:$D$99980,Produccion_PJ!$K$632,Resultados_Dic3!$E$3:$E$99980,Produccion_PJ!$J730,Resultados_Dic3!$A$3:$A$99980,Produccion_PJ!$H730)</f>
        <v>0</v>
      </c>
      <c r="AJ730" s="21">
        <f>+SUMIFS(Resultados_Dic3!AF$3:AF$99980,Resultados_Dic3!$F$3:$F$99980,Produccion_PJ!$K730,Resultados_Dic3!$D$3:$D$99980,Produccion_PJ!$K$632,Resultados_Dic3!$E$3:$E$99980,Produccion_PJ!$J730,Resultados_Dic3!$A$3:$A$99980,Produccion_PJ!$H730)</f>
        <v>0</v>
      </c>
      <c r="AK730" s="21">
        <f>+SUMIFS(Resultados_Dic3!AG$3:AG$99980,Resultados_Dic3!$F$3:$F$99980,Produccion_PJ!$K730,Resultados_Dic3!$D$3:$D$99980,Produccion_PJ!$K$632,Resultados_Dic3!$E$3:$E$99980,Produccion_PJ!$J730,Resultados_Dic3!$A$3:$A$99980,Produccion_PJ!$H730)</f>
        <v>0</v>
      </c>
      <c r="AL730" s="21">
        <f>+SUMIFS(Resultados_Dic3!AH$3:AH$99980,Resultados_Dic3!$F$3:$F$99980,Produccion_PJ!$K730,Resultados_Dic3!$D$3:$D$99980,Produccion_PJ!$K$632,Resultados_Dic3!$E$3:$E$99980,Produccion_PJ!$J730,Resultados_Dic3!$A$3:$A$99980,Produccion_PJ!$H730)</f>
        <v>0</v>
      </c>
      <c r="AM730" s="21">
        <f>+SUMIFS(Resultados_Dic3!AI$3:AI$99980,Resultados_Dic3!$F$3:$F$99980,Produccion_PJ!$K730,Resultados_Dic3!$D$3:$D$99980,Produccion_PJ!$K$632,Resultados_Dic3!$E$3:$E$99980,Produccion_PJ!$J730,Resultados_Dic3!$A$3:$A$99980,Produccion_PJ!$H730)</f>
        <v>0</v>
      </c>
      <c r="AN730" s="21">
        <f>+SUMIFS(Resultados_Dic3!AJ$3:AJ$99980,Resultados_Dic3!$F$3:$F$99980,Produccion_PJ!$K730,Resultados_Dic3!$D$3:$D$99980,Produccion_PJ!$K$632,Resultados_Dic3!$E$3:$E$99980,Produccion_PJ!$J730,Resultados_Dic3!$A$3:$A$99980,Produccion_PJ!$H730)</f>
        <v>0</v>
      </c>
      <c r="AO730" s="21">
        <f>+SUMIFS(Resultados_Dic3!AK$3:AK$99980,Resultados_Dic3!$F$3:$F$99980,Produccion_PJ!$K730,Resultados_Dic3!$D$3:$D$99980,Produccion_PJ!$K$632,Resultados_Dic3!$E$3:$E$99980,Produccion_PJ!$J730,Resultados_Dic3!$A$3:$A$99980,Produccion_PJ!$H730)</f>
        <v>0</v>
      </c>
      <c r="AP730" s="21">
        <f>+SUMIFS(Resultados_Dic3!AL$3:AL$99980,Resultados_Dic3!$F$3:$F$99980,Produccion_PJ!$K730,Resultados_Dic3!$D$3:$D$99980,Produccion_PJ!$K$632,Resultados_Dic3!$E$3:$E$99980,Produccion_PJ!$J730,Resultados_Dic3!$A$3:$A$99980,Produccion_PJ!$H730)</f>
        <v>0</v>
      </c>
      <c r="AQ730" s="21">
        <f>+SUMIFS(Resultados_Dic3!AM$3:AM$99980,Resultados_Dic3!$F$3:$F$99980,Produccion_PJ!$K730,Resultados_Dic3!$D$3:$D$99980,Produccion_PJ!$K$632,Resultados_Dic3!$E$3:$E$99980,Produccion_PJ!$J730,Resultados_Dic3!$A$3:$A$99980,Produccion_PJ!$H730)</f>
        <v>0</v>
      </c>
    </row>
    <row r="731" spans="1:47" x14ac:dyDescent="0.25">
      <c r="D731" s="35"/>
      <c r="E731" s="35"/>
      <c r="G731" s="15"/>
      <c r="H731" s="17" t="str">
        <f t="shared" si="1253"/>
        <v>DIC5</v>
      </c>
      <c r="I731" s="24"/>
      <c r="J731" s="24" t="s">
        <v>154</v>
      </c>
      <c r="K731" s="108" t="s">
        <v>289</v>
      </c>
      <c r="L731" s="21">
        <f>+SUMIFS(Resultados_Dic3!H$3:H$99980,Resultados_Dic3!$F$3:$F$99980,Produccion_PJ!$K731,Resultados_Dic3!$D$3:$D$99980,Produccion_PJ!$K$632,Resultados_Dic3!$E$3:$E$99980,Produccion_PJ!$J731,Resultados_Dic3!$A$3:$A$99980,Produccion_PJ!$H731)</f>
        <v>0</v>
      </c>
      <c r="M731" s="21">
        <f>+SUMIFS(Resultados_Dic3!I$3:I$99980,Resultados_Dic3!$F$3:$F$99980,Produccion_PJ!$K731,Resultados_Dic3!$D$3:$D$99980,Produccion_PJ!$K$632,Resultados_Dic3!$E$3:$E$99980,Produccion_PJ!$J731,Resultados_Dic3!$A$3:$A$99980,Produccion_PJ!$H731)</f>
        <v>0</v>
      </c>
      <c r="N731" s="21">
        <f>+SUMIFS(Resultados_Dic3!J$3:J$99980,Resultados_Dic3!$F$3:$F$99980,Produccion_PJ!$K731,Resultados_Dic3!$D$3:$D$99980,Produccion_PJ!$K$632,Resultados_Dic3!$E$3:$E$99980,Produccion_PJ!$J731,Resultados_Dic3!$A$3:$A$99980,Produccion_PJ!$H731)</f>
        <v>0</v>
      </c>
      <c r="O731" s="21">
        <f>+SUMIFS(Resultados_Dic3!K$3:K$99980,Resultados_Dic3!$F$3:$F$99980,Produccion_PJ!$K731,Resultados_Dic3!$D$3:$D$99980,Produccion_PJ!$K$632,Resultados_Dic3!$E$3:$E$99980,Produccion_PJ!$J731,Resultados_Dic3!$A$3:$A$99980,Produccion_PJ!$H731)</f>
        <v>0</v>
      </c>
      <c r="P731" s="21">
        <f>+SUMIFS(Resultados_Dic3!L$3:L$99980,Resultados_Dic3!$F$3:$F$99980,Produccion_PJ!$K731,Resultados_Dic3!$D$3:$D$99980,Produccion_PJ!$K$632,Resultados_Dic3!$E$3:$E$99980,Produccion_PJ!$J731,Resultados_Dic3!$A$3:$A$99980,Produccion_PJ!$H731)</f>
        <v>0</v>
      </c>
      <c r="Q731" s="21">
        <f>+SUMIFS(Resultados_Dic3!M$3:M$99980,Resultados_Dic3!$F$3:$F$99980,Produccion_PJ!$K731,Resultados_Dic3!$D$3:$D$99980,Produccion_PJ!$K$632,Resultados_Dic3!$E$3:$E$99980,Produccion_PJ!$J731,Resultados_Dic3!$A$3:$A$99980,Produccion_PJ!$H731)</f>
        <v>0</v>
      </c>
      <c r="R731" s="21">
        <f>+SUMIFS(Resultados_Dic3!N$3:N$99980,Resultados_Dic3!$F$3:$F$99980,Produccion_PJ!$K731,Resultados_Dic3!$D$3:$D$99980,Produccion_PJ!$K$632,Resultados_Dic3!$E$3:$E$99980,Produccion_PJ!$J731,Resultados_Dic3!$A$3:$A$99980,Produccion_PJ!$H731)</f>
        <v>0</v>
      </c>
      <c r="S731" s="21">
        <f>+SUMIFS(Resultados_Dic3!O$3:O$99980,Resultados_Dic3!$F$3:$F$99980,Produccion_PJ!$K731,Resultados_Dic3!$D$3:$D$99980,Produccion_PJ!$K$632,Resultados_Dic3!$E$3:$E$99980,Produccion_PJ!$J731,Resultados_Dic3!$A$3:$A$99980,Produccion_PJ!$H731)</f>
        <v>0</v>
      </c>
      <c r="T731" s="21">
        <f>+SUMIFS(Resultados_Dic3!P$3:P$99980,Resultados_Dic3!$F$3:$F$99980,Produccion_PJ!$K731,Resultados_Dic3!$D$3:$D$99980,Produccion_PJ!$K$632,Resultados_Dic3!$E$3:$E$99980,Produccion_PJ!$J731,Resultados_Dic3!$A$3:$A$99980,Produccion_PJ!$H731)</f>
        <v>0</v>
      </c>
      <c r="U731" s="21">
        <f>+SUMIFS(Resultados_Dic3!Q$3:Q$99980,Resultados_Dic3!$F$3:$F$99980,Produccion_PJ!$K731,Resultados_Dic3!$D$3:$D$99980,Produccion_PJ!$K$632,Resultados_Dic3!$E$3:$E$99980,Produccion_PJ!$J731,Resultados_Dic3!$A$3:$A$99980,Produccion_PJ!$H731)</f>
        <v>0</v>
      </c>
      <c r="V731" s="21">
        <f>+SUMIFS(Resultados_Dic3!R$3:R$99980,Resultados_Dic3!$F$3:$F$99980,Produccion_PJ!$K731,Resultados_Dic3!$D$3:$D$99980,Produccion_PJ!$K$632,Resultados_Dic3!$E$3:$E$99980,Produccion_PJ!$J731,Resultados_Dic3!$A$3:$A$99980,Produccion_PJ!$H731)</f>
        <v>0</v>
      </c>
      <c r="W731" s="21">
        <f>+SUMIFS(Resultados_Dic3!S$3:S$99980,Resultados_Dic3!$F$3:$F$99980,Produccion_PJ!$K731,Resultados_Dic3!$D$3:$D$99980,Produccion_PJ!$K$632,Resultados_Dic3!$E$3:$E$99980,Produccion_PJ!$J731,Resultados_Dic3!$A$3:$A$99980,Produccion_PJ!$H731)</f>
        <v>0</v>
      </c>
      <c r="X731" s="21">
        <f>+SUMIFS(Resultados_Dic3!T$3:T$99980,Resultados_Dic3!$F$3:$F$99980,Produccion_PJ!$K731,Resultados_Dic3!$D$3:$D$99980,Produccion_PJ!$K$632,Resultados_Dic3!$E$3:$E$99980,Produccion_PJ!$J731,Resultados_Dic3!$A$3:$A$99980,Produccion_PJ!$H731)</f>
        <v>0</v>
      </c>
      <c r="Y731" s="21">
        <f>+SUMIFS(Resultados_Dic3!U$3:U$99980,Resultados_Dic3!$F$3:$F$99980,Produccion_PJ!$K731,Resultados_Dic3!$D$3:$D$99980,Produccion_PJ!$K$632,Resultados_Dic3!$E$3:$E$99980,Produccion_PJ!$J731,Resultados_Dic3!$A$3:$A$99980,Produccion_PJ!$H731)</f>
        <v>0</v>
      </c>
      <c r="Z731" s="21">
        <f>+SUMIFS(Resultados_Dic3!V$3:V$99980,Resultados_Dic3!$F$3:$F$99980,Produccion_PJ!$K731,Resultados_Dic3!$D$3:$D$99980,Produccion_PJ!$K$632,Resultados_Dic3!$E$3:$E$99980,Produccion_PJ!$J731,Resultados_Dic3!$A$3:$A$99980,Produccion_PJ!$H731)</f>
        <v>0</v>
      </c>
      <c r="AA731" s="21">
        <f>+SUMIFS(Resultados_Dic3!W$3:W$99980,Resultados_Dic3!$F$3:$F$99980,Produccion_PJ!$K731,Resultados_Dic3!$D$3:$D$99980,Produccion_PJ!$K$632,Resultados_Dic3!$E$3:$E$99980,Produccion_PJ!$J731,Resultados_Dic3!$A$3:$A$99980,Produccion_PJ!$H731)</f>
        <v>0</v>
      </c>
      <c r="AB731" s="21">
        <f>+SUMIFS(Resultados_Dic3!X$3:X$99980,Resultados_Dic3!$F$3:$F$99980,Produccion_PJ!$K731,Resultados_Dic3!$D$3:$D$99980,Produccion_PJ!$K$632,Resultados_Dic3!$E$3:$E$99980,Produccion_PJ!$J731,Resultados_Dic3!$A$3:$A$99980,Produccion_PJ!$H731)</f>
        <v>0</v>
      </c>
      <c r="AC731" s="21">
        <f>+SUMIFS(Resultados_Dic3!Y$3:Y$99980,Resultados_Dic3!$F$3:$F$99980,Produccion_PJ!$K731,Resultados_Dic3!$D$3:$D$99980,Produccion_PJ!$K$632,Resultados_Dic3!$E$3:$E$99980,Produccion_PJ!$J731,Resultados_Dic3!$A$3:$A$99980,Produccion_PJ!$H731)</f>
        <v>0</v>
      </c>
      <c r="AD731" s="21">
        <f>+SUMIFS(Resultados_Dic3!Z$3:Z$99980,Resultados_Dic3!$F$3:$F$99980,Produccion_PJ!$K731,Resultados_Dic3!$D$3:$D$99980,Produccion_PJ!$K$632,Resultados_Dic3!$E$3:$E$99980,Produccion_PJ!$J731,Resultados_Dic3!$A$3:$A$99980,Produccion_PJ!$H731)</f>
        <v>0</v>
      </c>
      <c r="AE731" s="21">
        <f>+SUMIFS(Resultados_Dic3!AA$3:AA$99980,Resultados_Dic3!$F$3:$F$99980,Produccion_PJ!$K731,Resultados_Dic3!$D$3:$D$99980,Produccion_PJ!$K$632,Resultados_Dic3!$E$3:$E$99980,Produccion_PJ!$J731,Resultados_Dic3!$A$3:$A$99980,Produccion_PJ!$H731)</f>
        <v>0</v>
      </c>
      <c r="AF731" s="21">
        <f>+SUMIFS(Resultados_Dic3!AB$3:AB$99980,Resultados_Dic3!$F$3:$F$99980,Produccion_PJ!$K731,Resultados_Dic3!$D$3:$D$99980,Produccion_PJ!$K$632,Resultados_Dic3!$E$3:$E$99980,Produccion_PJ!$J731,Resultados_Dic3!$A$3:$A$99980,Produccion_PJ!$H731)</f>
        <v>0</v>
      </c>
      <c r="AG731" s="21">
        <f>+SUMIFS(Resultados_Dic3!AC$3:AC$99980,Resultados_Dic3!$F$3:$F$99980,Produccion_PJ!$K731,Resultados_Dic3!$D$3:$D$99980,Produccion_PJ!$K$632,Resultados_Dic3!$E$3:$E$99980,Produccion_PJ!$J731,Resultados_Dic3!$A$3:$A$99980,Produccion_PJ!$H731)</f>
        <v>0</v>
      </c>
      <c r="AH731" s="21">
        <f>+SUMIFS(Resultados_Dic3!AD$3:AD$99980,Resultados_Dic3!$F$3:$F$99980,Produccion_PJ!$K731,Resultados_Dic3!$D$3:$D$99980,Produccion_PJ!$K$632,Resultados_Dic3!$E$3:$E$99980,Produccion_PJ!$J731,Resultados_Dic3!$A$3:$A$99980,Produccion_PJ!$H731)</f>
        <v>0</v>
      </c>
      <c r="AI731" s="21">
        <f>+SUMIFS(Resultados_Dic3!AE$3:AE$99980,Resultados_Dic3!$F$3:$F$99980,Produccion_PJ!$K731,Resultados_Dic3!$D$3:$D$99980,Produccion_PJ!$K$632,Resultados_Dic3!$E$3:$E$99980,Produccion_PJ!$J731,Resultados_Dic3!$A$3:$A$99980,Produccion_PJ!$H731)</f>
        <v>0</v>
      </c>
      <c r="AJ731" s="21">
        <f>+SUMIFS(Resultados_Dic3!AF$3:AF$99980,Resultados_Dic3!$F$3:$F$99980,Produccion_PJ!$K731,Resultados_Dic3!$D$3:$D$99980,Produccion_PJ!$K$632,Resultados_Dic3!$E$3:$E$99980,Produccion_PJ!$J731,Resultados_Dic3!$A$3:$A$99980,Produccion_PJ!$H731)</f>
        <v>0</v>
      </c>
      <c r="AK731" s="21">
        <f>+SUMIFS(Resultados_Dic3!AG$3:AG$99980,Resultados_Dic3!$F$3:$F$99980,Produccion_PJ!$K731,Resultados_Dic3!$D$3:$D$99980,Produccion_PJ!$K$632,Resultados_Dic3!$E$3:$E$99980,Produccion_PJ!$J731,Resultados_Dic3!$A$3:$A$99980,Produccion_PJ!$H731)</f>
        <v>0</v>
      </c>
      <c r="AL731" s="21">
        <f>+SUMIFS(Resultados_Dic3!AH$3:AH$99980,Resultados_Dic3!$F$3:$F$99980,Produccion_PJ!$K731,Resultados_Dic3!$D$3:$D$99980,Produccion_PJ!$K$632,Resultados_Dic3!$E$3:$E$99980,Produccion_PJ!$J731,Resultados_Dic3!$A$3:$A$99980,Produccion_PJ!$H731)</f>
        <v>0</v>
      </c>
      <c r="AM731" s="21">
        <f>+SUMIFS(Resultados_Dic3!AI$3:AI$99980,Resultados_Dic3!$F$3:$F$99980,Produccion_PJ!$K731,Resultados_Dic3!$D$3:$D$99980,Produccion_PJ!$K$632,Resultados_Dic3!$E$3:$E$99980,Produccion_PJ!$J731,Resultados_Dic3!$A$3:$A$99980,Produccion_PJ!$H731)</f>
        <v>0</v>
      </c>
      <c r="AN731" s="21">
        <f>+SUMIFS(Resultados_Dic3!AJ$3:AJ$99980,Resultados_Dic3!$F$3:$F$99980,Produccion_PJ!$K731,Resultados_Dic3!$D$3:$D$99980,Produccion_PJ!$K$632,Resultados_Dic3!$E$3:$E$99980,Produccion_PJ!$J731,Resultados_Dic3!$A$3:$A$99980,Produccion_PJ!$H731)</f>
        <v>0</v>
      </c>
      <c r="AO731" s="21">
        <f>+SUMIFS(Resultados_Dic3!AK$3:AK$99980,Resultados_Dic3!$F$3:$F$99980,Produccion_PJ!$K731,Resultados_Dic3!$D$3:$D$99980,Produccion_PJ!$K$632,Resultados_Dic3!$E$3:$E$99980,Produccion_PJ!$J731,Resultados_Dic3!$A$3:$A$99980,Produccion_PJ!$H731)</f>
        <v>0</v>
      </c>
      <c r="AP731" s="21">
        <f>+SUMIFS(Resultados_Dic3!AL$3:AL$99980,Resultados_Dic3!$F$3:$F$99980,Produccion_PJ!$K731,Resultados_Dic3!$D$3:$D$99980,Produccion_PJ!$K$632,Resultados_Dic3!$E$3:$E$99980,Produccion_PJ!$J731,Resultados_Dic3!$A$3:$A$99980,Produccion_PJ!$H731)</f>
        <v>0</v>
      </c>
      <c r="AQ731" s="21">
        <f>+SUMIFS(Resultados_Dic3!AM$3:AM$99980,Resultados_Dic3!$F$3:$F$99980,Produccion_PJ!$K731,Resultados_Dic3!$D$3:$D$99980,Produccion_PJ!$K$632,Resultados_Dic3!$E$3:$E$99980,Produccion_PJ!$J731,Resultados_Dic3!$A$3:$A$99980,Produccion_PJ!$H731)</f>
        <v>0</v>
      </c>
    </row>
    <row r="732" spans="1:47" x14ac:dyDescent="0.25">
      <c r="G732" s="15"/>
      <c r="H732" s="17" t="str">
        <f t="shared" si="1253"/>
        <v>DIC5</v>
      </c>
      <c r="I732" s="24"/>
      <c r="J732" s="24" t="s">
        <v>155</v>
      </c>
      <c r="K732" s="108" t="s">
        <v>231</v>
      </c>
      <c r="L732" s="21">
        <f>+SUMIFS(Resultados_Dic3!H$3:H$99980,Resultados_Dic3!$F$3:$F$99980,Produccion_PJ!$K732,Resultados_Dic3!$D$3:$D$99980,Produccion_PJ!$K$632,Resultados_Dic3!$E$3:$E$99980,Produccion_PJ!$J732,Resultados_Dic3!$A$3:$A$99980,Produccion_PJ!$H732)</f>
        <v>6.4872279166196503</v>
      </c>
      <c r="M732" s="21">
        <f>+SUMIFS(Resultados_Dic3!I$3:I$99980,Resultados_Dic3!$F$3:$F$99980,Produccion_PJ!$K732,Resultados_Dic3!$D$3:$D$99980,Produccion_PJ!$K$632,Resultados_Dic3!$E$3:$E$99980,Produccion_PJ!$J732,Resultados_Dic3!$A$3:$A$99980,Produccion_PJ!$H732)</f>
        <v>6.3626418494183001</v>
      </c>
      <c r="N732" s="21">
        <f>+SUMIFS(Resultados_Dic3!J$3:J$99980,Resultados_Dic3!$F$3:$F$99980,Produccion_PJ!$K732,Resultados_Dic3!$D$3:$D$99980,Produccion_PJ!$K$632,Resultados_Dic3!$E$3:$E$99980,Produccion_PJ!$J732,Resultados_Dic3!$A$3:$A$99980,Produccion_PJ!$H732)</f>
        <v>6.3668386976576299</v>
      </c>
      <c r="O732" s="21">
        <f>+SUMIFS(Resultados_Dic3!K$3:K$99980,Resultados_Dic3!$F$3:$F$99980,Produccion_PJ!$K732,Resultados_Dic3!$D$3:$D$99980,Produccion_PJ!$K$632,Resultados_Dic3!$E$3:$E$99980,Produccion_PJ!$J732,Resultados_Dic3!$A$3:$A$99980,Produccion_PJ!$H732)</f>
        <v>6.3710355458969499</v>
      </c>
      <c r="P732" s="21">
        <f>+SUMIFS(Resultados_Dic3!L$3:L$99980,Resultados_Dic3!$F$3:$F$99980,Produccion_PJ!$K732,Resultados_Dic3!$D$3:$D$99980,Produccion_PJ!$K$632,Resultados_Dic3!$E$3:$E$99980,Produccion_PJ!$J732,Resultados_Dic3!$A$3:$A$99980,Produccion_PJ!$H732)</f>
        <v>6.3752323941362796</v>
      </c>
      <c r="Q732" s="21">
        <f>+SUMIFS(Resultados_Dic3!M$3:M$99980,Resultados_Dic3!$F$3:$F$99980,Produccion_PJ!$K732,Resultados_Dic3!$D$3:$D$99980,Produccion_PJ!$K$632,Resultados_Dic3!$E$3:$E$99980,Produccion_PJ!$J732,Resultados_Dic3!$A$3:$A$99980,Produccion_PJ!$H732)</f>
        <v>5.8619118774279997</v>
      </c>
      <c r="R732" s="21">
        <f>+SUMIFS(Resultados_Dic3!N$3:N$99980,Resultados_Dic3!$F$3:$F$99980,Produccion_PJ!$K732,Resultados_Dic3!$D$3:$D$99980,Produccion_PJ!$K$632,Resultados_Dic3!$E$3:$E$99980,Produccion_PJ!$J732,Resultados_Dic3!$A$3:$A$99980,Produccion_PJ!$H732)</f>
        <v>5.3485913607197304</v>
      </c>
      <c r="S732" s="21">
        <f>+SUMIFS(Resultados_Dic3!O$3:O$99980,Resultados_Dic3!$F$3:$F$99980,Produccion_PJ!$K732,Resultados_Dic3!$D$3:$D$99980,Produccion_PJ!$K$632,Resultados_Dic3!$E$3:$E$99980,Produccion_PJ!$J732,Resultados_Dic3!$A$3:$A$99980,Produccion_PJ!$H732)</f>
        <v>4.9261892526521098</v>
      </c>
      <c r="T732" s="21">
        <f>+SUMIFS(Resultados_Dic3!P$3:P$99980,Resultados_Dic3!$F$3:$F$99980,Produccion_PJ!$K732,Resultados_Dic3!$D$3:$D$99980,Produccion_PJ!$K$632,Resultados_Dic3!$E$3:$E$99980,Produccion_PJ!$J732,Resultados_Dic3!$A$3:$A$99980,Produccion_PJ!$H732)</f>
        <v>4.5037871445844999</v>
      </c>
      <c r="U732" s="21">
        <f>+SUMIFS(Resultados_Dic3!Q$3:Q$99980,Resultados_Dic3!$F$3:$F$99980,Produccion_PJ!$K732,Resultados_Dic3!$D$3:$D$99980,Produccion_PJ!$K$632,Resultados_Dic3!$E$3:$E$99980,Produccion_PJ!$J732,Resultados_Dic3!$A$3:$A$99980,Produccion_PJ!$H732)</f>
        <v>4.1536612506932</v>
      </c>
      <c r="V732" s="21">
        <f>+SUMIFS(Resultados_Dic3!R$3:R$99980,Resultados_Dic3!$F$3:$F$99980,Produccion_PJ!$K732,Resultados_Dic3!$D$3:$D$99980,Produccion_PJ!$K$632,Resultados_Dic3!$E$3:$E$99980,Produccion_PJ!$J732,Resultados_Dic3!$A$3:$A$99980,Produccion_PJ!$H732)</f>
        <v>3.8035353568019001</v>
      </c>
      <c r="W732" s="21">
        <f>+SUMIFS(Resultados_Dic3!S$3:S$99980,Resultados_Dic3!$F$3:$F$99980,Produccion_PJ!$K732,Resultados_Dic3!$D$3:$D$99980,Produccion_PJ!$K$632,Resultados_Dic3!$E$3:$E$99980,Produccion_PJ!$J732,Resultados_Dic3!$A$3:$A$99980,Produccion_PJ!$H732)</f>
        <v>3.4534094629105998</v>
      </c>
      <c r="X732" s="21">
        <f>+SUMIFS(Resultados_Dic3!T$3:T$99980,Resultados_Dic3!$F$3:$F$99980,Produccion_PJ!$K732,Resultados_Dic3!$D$3:$D$99980,Produccion_PJ!$K$632,Resultados_Dic3!$E$3:$E$99980,Produccion_PJ!$J732,Resultados_Dic3!$A$3:$A$99980,Produccion_PJ!$H732)</f>
        <v>3.2077877069439298</v>
      </c>
      <c r="Y732" s="21">
        <f>+SUMIFS(Resultados_Dic3!U$3:U$99980,Resultados_Dic3!$F$3:$F$99980,Produccion_PJ!$K732,Resultados_Dic3!$D$3:$D$99980,Produccion_PJ!$K$632,Resultados_Dic3!$E$3:$E$99980,Produccion_PJ!$J732,Resultados_Dic3!$A$3:$A$99980,Produccion_PJ!$H732)</f>
        <v>2.9621659509772602</v>
      </c>
      <c r="Z732" s="21">
        <f>+SUMIFS(Resultados_Dic3!V$3:V$99980,Resultados_Dic3!$F$3:$F$99980,Produccion_PJ!$K732,Resultados_Dic3!$D$3:$D$99980,Produccion_PJ!$K$632,Resultados_Dic3!$E$3:$E$99980,Produccion_PJ!$J732,Resultados_Dic3!$A$3:$A$99980,Produccion_PJ!$H732)</f>
        <v>1.2456096610085701</v>
      </c>
      <c r="AA732" s="21">
        <f>+SUMIFS(Resultados_Dic3!W$3:W$99980,Resultados_Dic3!$F$3:$F$99980,Produccion_PJ!$K732,Resultados_Dic3!$D$3:$D$99980,Produccion_PJ!$K$632,Resultados_Dic3!$E$3:$E$99980,Produccion_PJ!$J732,Resultados_Dic3!$A$3:$A$99980,Produccion_PJ!$H732)</f>
        <v>0</v>
      </c>
      <c r="AB732" s="21">
        <f>+SUMIFS(Resultados_Dic3!X$3:X$99980,Resultados_Dic3!$F$3:$F$99980,Produccion_PJ!$K732,Resultados_Dic3!$D$3:$D$99980,Produccion_PJ!$K$632,Resultados_Dic3!$E$3:$E$99980,Produccion_PJ!$J732,Resultados_Dic3!$A$3:$A$99980,Produccion_PJ!$H732)</f>
        <v>0</v>
      </c>
      <c r="AC732" s="21">
        <f>+SUMIFS(Resultados_Dic3!Y$3:Y$99980,Resultados_Dic3!$F$3:$F$99980,Produccion_PJ!$K732,Resultados_Dic3!$D$3:$D$99980,Produccion_PJ!$K$632,Resultados_Dic3!$E$3:$E$99980,Produccion_PJ!$J732,Resultados_Dic3!$A$3:$A$99980,Produccion_PJ!$H732)</f>
        <v>0</v>
      </c>
      <c r="AD732" s="21">
        <f>+SUMIFS(Resultados_Dic3!Z$3:Z$99980,Resultados_Dic3!$F$3:$F$99980,Produccion_PJ!$K732,Resultados_Dic3!$D$3:$D$99980,Produccion_PJ!$K$632,Resultados_Dic3!$E$3:$E$99980,Produccion_PJ!$J732,Resultados_Dic3!$A$3:$A$99980,Produccion_PJ!$H732)</f>
        <v>0</v>
      </c>
      <c r="AE732" s="21">
        <f>+SUMIFS(Resultados_Dic3!AA$3:AA$99980,Resultados_Dic3!$F$3:$F$99980,Produccion_PJ!$K732,Resultados_Dic3!$D$3:$D$99980,Produccion_PJ!$K$632,Resultados_Dic3!$E$3:$E$99980,Produccion_PJ!$J732,Resultados_Dic3!$A$3:$A$99980,Produccion_PJ!$H732)</f>
        <v>0</v>
      </c>
      <c r="AF732" s="21">
        <f>+SUMIFS(Resultados_Dic3!AB$3:AB$99980,Resultados_Dic3!$F$3:$F$99980,Produccion_PJ!$K732,Resultados_Dic3!$D$3:$D$99980,Produccion_PJ!$K$632,Resultados_Dic3!$E$3:$E$99980,Produccion_PJ!$J732,Resultados_Dic3!$A$3:$A$99980,Produccion_PJ!$H732)</f>
        <v>0</v>
      </c>
      <c r="AG732" s="21">
        <f>+SUMIFS(Resultados_Dic3!AC$3:AC$99980,Resultados_Dic3!$F$3:$F$99980,Produccion_PJ!$K732,Resultados_Dic3!$D$3:$D$99980,Produccion_PJ!$K$632,Resultados_Dic3!$E$3:$E$99980,Produccion_PJ!$J732,Resultados_Dic3!$A$3:$A$99980,Produccion_PJ!$H732)</f>
        <v>0</v>
      </c>
      <c r="AH732" s="21">
        <f>+SUMIFS(Resultados_Dic3!AD$3:AD$99980,Resultados_Dic3!$F$3:$F$99980,Produccion_PJ!$K732,Resultados_Dic3!$D$3:$D$99980,Produccion_PJ!$K$632,Resultados_Dic3!$E$3:$E$99980,Produccion_PJ!$J732,Resultados_Dic3!$A$3:$A$99980,Produccion_PJ!$H732)</f>
        <v>0</v>
      </c>
      <c r="AI732" s="21">
        <f>+SUMIFS(Resultados_Dic3!AE$3:AE$99980,Resultados_Dic3!$F$3:$F$99980,Produccion_PJ!$K732,Resultados_Dic3!$D$3:$D$99980,Produccion_PJ!$K$632,Resultados_Dic3!$E$3:$E$99980,Produccion_PJ!$J732,Resultados_Dic3!$A$3:$A$99980,Produccion_PJ!$H732)</f>
        <v>0</v>
      </c>
      <c r="AJ732" s="21">
        <f>+SUMIFS(Resultados_Dic3!AF$3:AF$99980,Resultados_Dic3!$F$3:$F$99980,Produccion_PJ!$K732,Resultados_Dic3!$D$3:$D$99980,Produccion_PJ!$K$632,Resultados_Dic3!$E$3:$E$99980,Produccion_PJ!$J732,Resultados_Dic3!$A$3:$A$99980,Produccion_PJ!$H732)</f>
        <v>0</v>
      </c>
      <c r="AK732" s="21">
        <f>+SUMIFS(Resultados_Dic3!AG$3:AG$99980,Resultados_Dic3!$F$3:$F$99980,Produccion_PJ!$K732,Resultados_Dic3!$D$3:$D$99980,Produccion_PJ!$K$632,Resultados_Dic3!$E$3:$E$99980,Produccion_PJ!$J732,Resultados_Dic3!$A$3:$A$99980,Produccion_PJ!$H732)</f>
        <v>0</v>
      </c>
      <c r="AL732" s="21">
        <f>+SUMIFS(Resultados_Dic3!AH$3:AH$99980,Resultados_Dic3!$F$3:$F$99980,Produccion_PJ!$K732,Resultados_Dic3!$D$3:$D$99980,Produccion_PJ!$K$632,Resultados_Dic3!$E$3:$E$99980,Produccion_PJ!$J732,Resultados_Dic3!$A$3:$A$99980,Produccion_PJ!$H732)</f>
        <v>0</v>
      </c>
      <c r="AM732" s="21">
        <f>+SUMIFS(Resultados_Dic3!AI$3:AI$99980,Resultados_Dic3!$F$3:$F$99980,Produccion_PJ!$K732,Resultados_Dic3!$D$3:$D$99980,Produccion_PJ!$K$632,Resultados_Dic3!$E$3:$E$99980,Produccion_PJ!$J732,Resultados_Dic3!$A$3:$A$99980,Produccion_PJ!$H732)</f>
        <v>0</v>
      </c>
      <c r="AN732" s="21">
        <f>+SUMIFS(Resultados_Dic3!AJ$3:AJ$99980,Resultados_Dic3!$F$3:$F$99980,Produccion_PJ!$K732,Resultados_Dic3!$D$3:$D$99980,Produccion_PJ!$K$632,Resultados_Dic3!$E$3:$E$99980,Produccion_PJ!$J732,Resultados_Dic3!$A$3:$A$99980,Produccion_PJ!$H732)</f>
        <v>0</v>
      </c>
      <c r="AO732" s="21">
        <f>+SUMIFS(Resultados_Dic3!AK$3:AK$99980,Resultados_Dic3!$F$3:$F$99980,Produccion_PJ!$K732,Resultados_Dic3!$D$3:$D$99980,Produccion_PJ!$K$632,Resultados_Dic3!$E$3:$E$99980,Produccion_PJ!$J732,Resultados_Dic3!$A$3:$A$99980,Produccion_PJ!$H732)</f>
        <v>0</v>
      </c>
      <c r="AP732" s="21">
        <f>+SUMIFS(Resultados_Dic3!AL$3:AL$99980,Resultados_Dic3!$F$3:$F$99980,Produccion_PJ!$K732,Resultados_Dic3!$D$3:$D$99980,Produccion_PJ!$K$632,Resultados_Dic3!$E$3:$E$99980,Produccion_PJ!$J732,Resultados_Dic3!$A$3:$A$99980,Produccion_PJ!$H732)</f>
        <v>0</v>
      </c>
      <c r="AQ732" s="21">
        <f>+SUMIFS(Resultados_Dic3!AM$3:AM$99980,Resultados_Dic3!$F$3:$F$99980,Produccion_PJ!$K732,Resultados_Dic3!$D$3:$D$99980,Produccion_PJ!$K$632,Resultados_Dic3!$E$3:$E$99980,Produccion_PJ!$J732,Resultados_Dic3!$A$3:$A$99980,Produccion_PJ!$H732)</f>
        <v>0</v>
      </c>
    </row>
    <row r="733" spans="1:47" s="68" customFormat="1" x14ac:dyDescent="0.25">
      <c r="A733" s="70"/>
      <c r="F733" s="95"/>
      <c r="H733" s="71"/>
      <c r="I733" s="71"/>
      <c r="L733" s="69">
        <f>+SUM(L726:L732)</f>
        <v>400.59907882564767</v>
      </c>
      <c r="M733" s="69">
        <f t="shared" ref="M733" si="1254">+SUM(M726:M732)</f>
        <v>367.60377551771529</v>
      </c>
      <c r="N733" s="69">
        <f t="shared" ref="N733:AQ733" si="1255">+SUM(N726:N732)</f>
        <v>327.02800848461061</v>
      </c>
      <c r="O733" s="69">
        <f t="shared" si="1255"/>
        <v>302.52978029327096</v>
      </c>
      <c r="P733" s="69">
        <f t="shared" si="1255"/>
        <v>209.95529957180327</v>
      </c>
      <c r="Q733" s="69">
        <f t="shared" si="1255"/>
        <v>177.1805235388</v>
      </c>
      <c r="R733" s="69">
        <f t="shared" si="1255"/>
        <v>144.40574750579773</v>
      </c>
      <c r="S733" s="69">
        <f t="shared" si="1255"/>
        <v>118.4003049303661</v>
      </c>
      <c r="T733" s="69">
        <f t="shared" si="1255"/>
        <v>34.0132180246435</v>
      </c>
      <c r="U733" s="69">
        <f t="shared" si="1255"/>
        <v>4.1536612506932</v>
      </c>
      <c r="V733" s="69">
        <f t="shared" si="1255"/>
        <v>3.8035353568019001</v>
      </c>
      <c r="W733" s="69">
        <f t="shared" si="1255"/>
        <v>103.38162057006269</v>
      </c>
      <c r="X733" s="69">
        <f t="shared" si="1255"/>
        <v>103.13599881409603</v>
      </c>
      <c r="Y733" s="69">
        <f t="shared" si="1255"/>
        <v>53.237260494483856</v>
      </c>
      <c r="Z733" s="69">
        <f t="shared" si="1255"/>
        <v>1.2456096610085701</v>
      </c>
      <c r="AA733" s="69">
        <f t="shared" si="1255"/>
        <v>0</v>
      </c>
      <c r="AB733" s="69">
        <f t="shared" si="1255"/>
        <v>0</v>
      </c>
      <c r="AC733" s="69">
        <f t="shared" si="1255"/>
        <v>0</v>
      </c>
      <c r="AD733" s="69">
        <f t="shared" si="1255"/>
        <v>0</v>
      </c>
      <c r="AE733" s="69">
        <f t="shared" si="1255"/>
        <v>0</v>
      </c>
      <c r="AF733" s="69">
        <f t="shared" si="1255"/>
        <v>0</v>
      </c>
      <c r="AG733" s="69">
        <f t="shared" si="1255"/>
        <v>0</v>
      </c>
      <c r="AH733" s="69">
        <f t="shared" si="1255"/>
        <v>0</v>
      </c>
      <c r="AI733" s="69">
        <f t="shared" si="1255"/>
        <v>0</v>
      </c>
      <c r="AJ733" s="69">
        <f t="shared" si="1255"/>
        <v>0</v>
      </c>
      <c r="AK733" s="69">
        <f t="shared" si="1255"/>
        <v>0</v>
      </c>
      <c r="AL733" s="69">
        <f t="shared" si="1255"/>
        <v>0</v>
      </c>
      <c r="AM733" s="69">
        <f t="shared" si="1255"/>
        <v>0</v>
      </c>
      <c r="AN733" s="69">
        <f t="shared" si="1255"/>
        <v>0</v>
      </c>
      <c r="AO733" s="69">
        <f t="shared" si="1255"/>
        <v>0</v>
      </c>
      <c r="AP733" s="69">
        <f t="shared" si="1255"/>
        <v>0</v>
      </c>
      <c r="AQ733" s="69">
        <f t="shared" si="1255"/>
        <v>0</v>
      </c>
    </row>
    <row r="736" spans="1:47" s="101" customFormat="1" ht="18.75" x14ac:dyDescent="0.3">
      <c r="F736" s="102"/>
      <c r="H736" s="103"/>
      <c r="I736" s="103"/>
      <c r="K736" s="104" t="s">
        <v>498</v>
      </c>
    </row>
    <row r="737" spans="1:47" x14ac:dyDescent="0.25"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1256">+M753+M766+M779</f>
        <v>94.131154309134203</v>
      </c>
      <c r="N740" s="21">
        <f t="shared" si="1256"/>
        <v>73.699544680451396</v>
      </c>
      <c r="O740" s="21">
        <f t="shared" si="1256"/>
        <v>86.067253351491502</v>
      </c>
      <c r="P740" s="21">
        <f t="shared" si="1256"/>
        <v>82.035302872670201</v>
      </c>
      <c r="Q740" s="21">
        <f t="shared" si="1256"/>
        <v>0</v>
      </c>
      <c r="R740" s="21">
        <f t="shared" si="1256"/>
        <v>0</v>
      </c>
      <c r="S740" s="21">
        <f t="shared" si="1256"/>
        <v>0</v>
      </c>
      <c r="T740" s="21">
        <f t="shared" si="1256"/>
        <v>0</v>
      </c>
      <c r="U740" s="21">
        <f t="shared" si="1256"/>
        <v>0</v>
      </c>
      <c r="V740" s="21">
        <f t="shared" si="1256"/>
        <v>0</v>
      </c>
      <c r="W740" s="21">
        <f t="shared" si="1256"/>
        <v>0</v>
      </c>
      <c r="X740" s="21">
        <f t="shared" si="1256"/>
        <v>0</v>
      </c>
      <c r="Y740" s="21">
        <f t="shared" si="1256"/>
        <v>0</v>
      </c>
      <c r="Z740" s="21">
        <f t="shared" si="1256"/>
        <v>0</v>
      </c>
      <c r="AA740" s="21">
        <f t="shared" si="1256"/>
        <v>0</v>
      </c>
      <c r="AB740" s="21">
        <f t="shared" si="1256"/>
        <v>0</v>
      </c>
      <c r="AC740" s="21">
        <f t="shared" si="1256"/>
        <v>0</v>
      </c>
      <c r="AD740" s="21">
        <f t="shared" si="1256"/>
        <v>0</v>
      </c>
      <c r="AE740" s="21">
        <f t="shared" si="1256"/>
        <v>0</v>
      </c>
      <c r="AF740" s="21">
        <f t="shared" si="1256"/>
        <v>0</v>
      </c>
      <c r="AG740" s="21">
        <f t="shared" si="1256"/>
        <v>0</v>
      </c>
      <c r="AH740" s="21">
        <f t="shared" si="1256"/>
        <v>0</v>
      </c>
      <c r="AI740" s="21">
        <f t="shared" si="1256"/>
        <v>0</v>
      </c>
      <c r="AJ740" s="21">
        <f t="shared" si="1256"/>
        <v>0</v>
      </c>
      <c r="AK740" s="21">
        <f t="shared" si="1256"/>
        <v>0</v>
      </c>
      <c r="AL740" s="21">
        <f t="shared" si="1256"/>
        <v>0</v>
      </c>
      <c r="AM740" s="21">
        <f t="shared" si="1256"/>
        <v>0</v>
      </c>
      <c r="AN740" s="21">
        <f t="shared" si="1256"/>
        <v>0</v>
      </c>
      <c r="AO740" s="21">
        <f t="shared" si="1256"/>
        <v>0</v>
      </c>
      <c r="AP740" s="21">
        <f t="shared" si="1256"/>
        <v>0</v>
      </c>
      <c r="AQ740" s="21">
        <f t="shared" si="1256"/>
        <v>0</v>
      </c>
    </row>
    <row r="741" spans="1:47" x14ac:dyDescent="0.25">
      <c r="H741" s="17" t="str">
        <f t="shared" ref="H741:H746" si="1257">+$H$1</f>
        <v>DIC5</v>
      </c>
      <c r="J741" s="61" t="s">
        <v>149</v>
      </c>
      <c r="K741" s="19" t="s">
        <v>322</v>
      </c>
      <c r="L741" s="21">
        <f t="shared" ref="L741:AQ741" si="1258">+L754+L767+L780</f>
        <v>89.725688671681908</v>
      </c>
      <c r="M741" s="21">
        <f t="shared" si="1258"/>
        <v>89.725688671681908</v>
      </c>
      <c r="N741" s="21">
        <f t="shared" si="1258"/>
        <v>89.725688671681908</v>
      </c>
      <c r="O741" s="21">
        <f t="shared" si="1258"/>
        <v>89.725688671681908</v>
      </c>
      <c r="P741" s="21">
        <f t="shared" si="1258"/>
        <v>89.725688671681908</v>
      </c>
      <c r="Q741" s="21">
        <f t="shared" si="1258"/>
        <v>89.725688671681908</v>
      </c>
      <c r="R741" s="21">
        <f t="shared" si="1258"/>
        <v>89.725688671681908</v>
      </c>
      <c r="S741" s="21">
        <f t="shared" si="1258"/>
        <v>89.725688671681908</v>
      </c>
      <c r="T741" s="21">
        <f t="shared" si="1258"/>
        <v>89.725688671681908</v>
      </c>
      <c r="U741" s="21">
        <f t="shared" si="1258"/>
        <v>89.725688671681908</v>
      </c>
      <c r="V741" s="21">
        <f t="shared" si="1258"/>
        <v>76.143784118142506</v>
      </c>
      <c r="W741" s="21">
        <f t="shared" si="1258"/>
        <v>76.143784118142506</v>
      </c>
      <c r="X741" s="21">
        <f t="shared" si="1258"/>
        <v>76.143784118142506</v>
      </c>
      <c r="Y741" s="21">
        <f t="shared" si="1258"/>
        <v>76.143784118142506</v>
      </c>
      <c r="Z741" s="21">
        <f t="shared" si="1258"/>
        <v>0</v>
      </c>
      <c r="AA741" s="21">
        <f t="shared" si="1258"/>
        <v>0</v>
      </c>
      <c r="AB741" s="21">
        <f t="shared" si="1258"/>
        <v>0</v>
      </c>
      <c r="AC741" s="21">
        <f t="shared" si="1258"/>
        <v>0</v>
      </c>
      <c r="AD741" s="21">
        <f t="shared" si="1258"/>
        <v>0</v>
      </c>
      <c r="AE741" s="21">
        <f t="shared" si="1258"/>
        <v>0</v>
      </c>
      <c r="AF741" s="21">
        <f t="shared" si="1258"/>
        <v>0</v>
      </c>
      <c r="AG741" s="21">
        <f t="shared" si="1258"/>
        <v>0</v>
      </c>
      <c r="AH741" s="21">
        <f t="shared" si="1258"/>
        <v>0</v>
      </c>
      <c r="AI741" s="21">
        <f t="shared" si="1258"/>
        <v>0</v>
      </c>
      <c r="AJ741" s="21">
        <f t="shared" si="1258"/>
        <v>0</v>
      </c>
      <c r="AK741" s="21">
        <f t="shared" si="1258"/>
        <v>0</v>
      </c>
      <c r="AL741" s="21">
        <f t="shared" si="1258"/>
        <v>0</v>
      </c>
      <c r="AM741" s="21">
        <f t="shared" si="1258"/>
        <v>0</v>
      </c>
      <c r="AN741" s="21">
        <f t="shared" si="1258"/>
        <v>0</v>
      </c>
      <c r="AO741" s="21">
        <f t="shared" si="1258"/>
        <v>0</v>
      </c>
      <c r="AP741" s="21">
        <f t="shared" si="1258"/>
        <v>0</v>
      </c>
      <c r="AQ741" s="21">
        <f t="shared" si="1258"/>
        <v>0</v>
      </c>
    </row>
    <row r="742" spans="1:47" x14ac:dyDescent="0.25">
      <c r="H742" s="17" t="str">
        <f t="shared" si="1257"/>
        <v>DIC5</v>
      </c>
      <c r="J742" s="61" t="s">
        <v>151</v>
      </c>
      <c r="K742" s="19" t="s">
        <v>324</v>
      </c>
      <c r="L742" s="21">
        <f t="shared" ref="L742:AQ742" si="1259">+L755+L768+L781</f>
        <v>0</v>
      </c>
      <c r="M742" s="21">
        <f t="shared" si="1259"/>
        <v>0</v>
      </c>
      <c r="N742" s="21">
        <f t="shared" si="1259"/>
        <v>0</v>
      </c>
      <c r="O742" s="21">
        <f t="shared" si="1259"/>
        <v>0</v>
      </c>
      <c r="P742" s="21">
        <f t="shared" si="1259"/>
        <v>0</v>
      </c>
      <c r="Q742" s="21">
        <f t="shared" si="1259"/>
        <v>0</v>
      </c>
      <c r="R742" s="21">
        <f t="shared" si="1259"/>
        <v>0</v>
      </c>
      <c r="S742" s="21">
        <f t="shared" si="1259"/>
        <v>0</v>
      </c>
      <c r="T742" s="21">
        <f t="shared" si="1259"/>
        <v>0</v>
      </c>
      <c r="U742" s="21">
        <f t="shared" si="1259"/>
        <v>0</v>
      </c>
      <c r="V742" s="21">
        <f t="shared" si="1259"/>
        <v>0</v>
      </c>
      <c r="W742" s="21">
        <f t="shared" si="1259"/>
        <v>0</v>
      </c>
      <c r="X742" s="21">
        <f t="shared" si="1259"/>
        <v>0</v>
      </c>
      <c r="Y742" s="21">
        <f t="shared" si="1259"/>
        <v>0</v>
      </c>
      <c r="Z742" s="21">
        <f t="shared" si="1259"/>
        <v>0</v>
      </c>
      <c r="AA742" s="21">
        <f t="shared" si="1259"/>
        <v>0</v>
      </c>
      <c r="AB742" s="21">
        <f t="shared" si="1259"/>
        <v>0</v>
      </c>
      <c r="AC742" s="21">
        <f t="shared" si="1259"/>
        <v>0</v>
      </c>
      <c r="AD742" s="21">
        <f t="shared" si="1259"/>
        <v>0</v>
      </c>
      <c r="AE742" s="21">
        <f t="shared" si="1259"/>
        <v>0</v>
      </c>
      <c r="AF742" s="21">
        <f t="shared" si="1259"/>
        <v>0</v>
      </c>
      <c r="AG742" s="21">
        <f t="shared" si="1259"/>
        <v>0</v>
      </c>
      <c r="AH742" s="21">
        <f t="shared" si="1259"/>
        <v>0</v>
      </c>
      <c r="AI742" s="21">
        <f t="shared" si="1259"/>
        <v>0</v>
      </c>
      <c r="AJ742" s="21">
        <f t="shared" si="1259"/>
        <v>0</v>
      </c>
      <c r="AK742" s="21">
        <f t="shared" si="1259"/>
        <v>0</v>
      </c>
      <c r="AL742" s="21">
        <f t="shared" si="1259"/>
        <v>0</v>
      </c>
      <c r="AM742" s="21">
        <f t="shared" si="1259"/>
        <v>0</v>
      </c>
      <c r="AN742" s="21">
        <f t="shared" si="1259"/>
        <v>0</v>
      </c>
      <c r="AO742" s="21">
        <f t="shared" si="1259"/>
        <v>0</v>
      </c>
      <c r="AP742" s="21">
        <f t="shared" si="1259"/>
        <v>0</v>
      </c>
      <c r="AQ742" s="21">
        <f t="shared" si="1259"/>
        <v>0</v>
      </c>
    </row>
    <row r="743" spans="1:47" x14ac:dyDescent="0.25">
      <c r="H743" s="17" t="str">
        <f t="shared" si="1257"/>
        <v>DIC5</v>
      </c>
      <c r="J743" s="61" t="s">
        <v>152</v>
      </c>
      <c r="K743" s="19" t="s">
        <v>326</v>
      </c>
      <c r="L743" s="21">
        <f t="shared" ref="L743:AQ743" si="1260">+L756+L769+L782</f>
        <v>3.15563716233153</v>
      </c>
      <c r="M743" s="21">
        <f t="shared" si="1260"/>
        <v>2.9819624275407</v>
      </c>
      <c r="N743" s="21">
        <f t="shared" si="1260"/>
        <v>2.8508871560004501</v>
      </c>
      <c r="O743" s="21">
        <f t="shared" si="1260"/>
        <v>2.7198118844602002</v>
      </c>
      <c r="P743" s="21">
        <f t="shared" si="1260"/>
        <v>2.5887366129199498</v>
      </c>
      <c r="Q743" s="21">
        <f t="shared" si="1260"/>
        <v>0</v>
      </c>
      <c r="R743" s="21">
        <f t="shared" si="1260"/>
        <v>0</v>
      </c>
      <c r="S743" s="21">
        <f t="shared" si="1260"/>
        <v>0</v>
      </c>
      <c r="T743" s="21">
        <f t="shared" si="1260"/>
        <v>0</v>
      </c>
      <c r="U743" s="21">
        <f t="shared" si="1260"/>
        <v>0</v>
      </c>
      <c r="V743" s="21">
        <f t="shared" si="1260"/>
        <v>0</v>
      </c>
      <c r="W743" s="21">
        <f t="shared" si="1260"/>
        <v>0</v>
      </c>
      <c r="X743" s="21">
        <f t="shared" si="1260"/>
        <v>0</v>
      </c>
      <c r="Y743" s="21">
        <f t="shared" si="1260"/>
        <v>0</v>
      </c>
      <c r="Z743" s="21">
        <f t="shared" si="1260"/>
        <v>0</v>
      </c>
      <c r="AA743" s="21">
        <f t="shared" si="1260"/>
        <v>0</v>
      </c>
      <c r="AB743" s="21">
        <f t="shared" si="1260"/>
        <v>0</v>
      </c>
      <c r="AC743" s="21">
        <f t="shared" si="1260"/>
        <v>0</v>
      </c>
      <c r="AD743" s="21">
        <f t="shared" si="1260"/>
        <v>0</v>
      </c>
      <c r="AE743" s="21">
        <f t="shared" si="1260"/>
        <v>0</v>
      </c>
      <c r="AF743" s="21">
        <f t="shared" si="1260"/>
        <v>0</v>
      </c>
      <c r="AG743" s="21">
        <f t="shared" si="1260"/>
        <v>0</v>
      </c>
      <c r="AH743" s="21">
        <f t="shared" si="1260"/>
        <v>0</v>
      </c>
      <c r="AI743" s="21">
        <f t="shared" si="1260"/>
        <v>0</v>
      </c>
      <c r="AJ743" s="21">
        <f t="shared" si="1260"/>
        <v>0</v>
      </c>
      <c r="AK743" s="21">
        <f t="shared" si="1260"/>
        <v>0</v>
      </c>
      <c r="AL743" s="21">
        <f t="shared" si="1260"/>
        <v>0</v>
      </c>
      <c r="AM743" s="21">
        <f t="shared" si="1260"/>
        <v>0</v>
      </c>
      <c r="AN743" s="21">
        <f t="shared" si="1260"/>
        <v>0</v>
      </c>
      <c r="AO743" s="21">
        <f t="shared" si="1260"/>
        <v>0</v>
      </c>
      <c r="AP743" s="21">
        <f t="shared" si="1260"/>
        <v>0</v>
      </c>
      <c r="AQ743" s="21">
        <f t="shared" si="1260"/>
        <v>0</v>
      </c>
    </row>
    <row r="744" spans="1:47" x14ac:dyDescent="0.25">
      <c r="H744" s="17" t="str">
        <f t="shared" si="1257"/>
        <v>DIC5</v>
      </c>
      <c r="J744" s="61" t="s">
        <v>153</v>
      </c>
      <c r="K744" s="19" t="s">
        <v>328</v>
      </c>
      <c r="L744" s="21">
        <f t="shared" ref="L744:AQ744" si="1261">+L757+L770+L783</f>
        <v>29.90856289056066</v>
      </c>
      <c r="M744" s="21">
        <f t="shared" si="1261"/>
        <v>29.90856289056066</v>
      </c>
      <c r="N744" s="21">
        <f t="shared" si="1261"/>
        <v>29.90856289056066</v>
      </c>
      <c r="O744" s="21">
        <f t="shared" si="1261"/>
        <v>29.90856289056066</v>
      </c>
      <c r="P744" s="21">
        <f t="shared" si="1261"/>
        <v>29.90856289056066</v>
      </c>
      <c r="Q744" s="21">
        <f t="shared" si="1261"/>
        <v>29.90856289056066</v>
      </c>
      <c r="R744" s="21">
        <f t="shared" si="1261"/>
        <v>29.90856289056066</v>
      </c>
      <c r="S744" s="21">
        <f t="shared" si="1261"/>
        <v>4.5273015178464604</v>
      </c>
      <c r="T744" s="21">
        <f t="shared" si="1261"/>
        <v>0</v>
      </c>
      <c r="U744" s="21">
        <f t="shared" si="1261"/>
        <v>0</v>
      </c>
      <c r="V744" s="21">
        <f t="shared" si="1261"/>
        <v>0</v>
      </c>
      <c r="W744" s="21">
        <f t="shared" si="1261"/>
        <v>0</v>
      </c>
      <c r="X744" s="21">
        <f t="shared" si="1261"/>
        <v>0</v>
      </c>
      <c r="Y744" s="21">
        <f t="shared" si="1261"/>
        <v>0</v>
      </c>
      <c r="Z744" s="21">
        <f t="shared" si="1261"/>
        <v>0</v>
      </c>
      <c r="AA744" s="21">
        <f t="shared" si="1261"/>
        <v>0</v>
      </c>
      <c r="AB744" s="21">
        <f t="shared" si="1261"/>
        <v>0</v>
      </c>
      <c r="AC744" s="21">
        <f t="shared" si="1261"/>
        <v>0</v>
      </c>
      <c r="AD744" s="21">
        <f t="shared" si="1261"/>
        <v>0</v>
      </c>
      <c r="AE744" s="21">
        <f t="shared" si="1261"/>
        <v>0</v>
      </c>
      <c r="AF744" s="21">
        <f t="shared" si="1261"/>
        <v>0</v>
      </c>
      <c r="AG744" s="21">
        <f t="shared" si="1261"/>
        <v>0</v>
      </c>
      <c r="AH744" s="21">
        <f t="shared" si="1261"/>
        <v>0</v>
      </c>
      <c r="AI744" s="21">
        <f t="shared" si="1261"/>
        <v>0</v>
      </c>
      <c r="AJ744" s="21">
        <f t="shared" si="1261"/>
        <v>0</v>
      </c>
      <c r="AK744" s="21">
        <f t="shared" si="1261"/>
        <v>0</v>
      </c>
      <c r="AL744" s="21">
        <f t="shared" si="1261"/>
        <v>0</v>
      </c>
      <c r="AM744" s="21">
        <f t="shared" si="1261"/>
        <v>0</v>
      </c>
      <c r="AN744" s="21">
        <f t="shared" si="1261"/>
        <v>0</v>
      </c>
      <c r="AO744" s="21">
        <f t="shared" si="1261"/>
        <v>0</v>
      </c>
      <c r="AP744" s="21">
        <f t="shared" si="1261"/>
        <v>0</v>
      </c>
      <c r="AQ744" s="21">
        <f t="shared" si="1261"/>
        <v>0</v>
      </c>
    </row>
    <row r="745" spans="1:47" x14ac:dyDescent="0.25">
      <c r="H745" s="17" t="str">
        <f t="shared" si="1257"/>
        <v>DIC5</v>
      </c>
      <c r="J745" s="61" t="s">
        <v>154</v>
      </c>
      <c r="K745" s="19" t="s">
        <v>330</v>
      </c>
      <c r="L745" s="21">
        <f t="shared" ref="L745:AQ745" si="1262">+L758+L771+L784</f>
        <v>11.63110779077358</v>
      </c>
      <c r="M745" s="21">
        <f t="shared" si="1262"/>
        <v>11.63110779077358</v>
      </c>
      <c r="N745" s="21">
        <f t="shared" si="1262"/>
        <v>11.63110779077358</v>
      </c>
      <c r="O745" s="21">
        <f t="shared" si="1262"/>
        <v>11.63110779077358</v>
      </c>
      <c r="P745" s="21">
        <f t="shared" si="1262"/>
        <v>11.63110779077358</v>
      </c>
      <c r="Q745" s="21">
        <f t="shared" si="1262"/>
        <v>11.438741011388499</v>
      </c>
      <c r="R745" s="21">
        <f t="shared" si="1262"/>
        <v>10.39702744486671</v>
      </c>
      <c r="S745" s="21">
        <f t="shared" si="1262"/>
        <v>1.76061725694029</v>
      </c>
      <c r="T745" s="21">
        <f t="shared" si="1262"/>
        <v>1.76061725694029</v>
      </c>
      <c r="U745" s="21">
        <f t="shared" si="1262"/>
        <v>1.76061725694029</v>
      </c>
      <c r="V745" s="21">
        <f t="shared" si="1262"/>
        <v>1.76061725694029</v>
      </c>
      <c r="W745" s="21">
        <f t="shared" si="1262"/>
        <v>1.76061725694029</v>
      </c>
      <c r="X745" s="21">
        <f t="shared" si="1262"/>
        <v>1.76061725694029</v>
      </c>
      <c r="Y745" s="21">
        <f t="shared" si="1262"/>
        <v>1.76061725694029</v>
      </c>
      <c r="Z745" s="21">
        <f t="shared" si="1262"/>
        <v>1.33774429873287</v>
      </c>
      <c r="AA745" s="21">
        <f t="shared" si="1262"/>
        <v>0</v>
      </c>
      <c r="AB745" s="21">
        <f t="shared" si="1262"/>
        <v>0</v>
      </c>
      <c r="AC745" s="21">
        <f t="shared" si="1262"/>
        <v>0</v>
      </c>
      <c r="AD745" s="21">
        <f t="shared" si="1262"/>
        <v>0</v>
      </c>
      <c r="AE745" s="21">
        <f t="shared" si="1262"/>
        <v>0</v>
      </c>
      <c r="AF745" s="21">
        <f t="shared" si="1262"/>
        <v>0</v>
      </c>
      <c r="AG745" s="21">
        <f t="shared" si="1262"/>
        <v>0</v>
      </c>
      <c r="AH745" s="21">
        <f t="shared" si="1262"/>
        <v>0</v>
      </c>
      <c r="AI745" s="21">
        <f t="shared" si="1262"/>
        <v>0</v>
      </c>
      <c r="AJ745" s="21">
        <f t="shared" si="1262"/>
        <v>0</v>
      </c>
      <c r="AK745" s="21">
        <f t="shared" si="1262"/>
        <v>0</v>
      </c>
      <c r="AL745" s="21">
        <f t="shared" si="1262"/>
        <v>0</v>
      </c>
      <c r="AM745" s="21">
        <f t="shared" si="1262"/>
        <v>0</v>
      </c>
      <c r="AN745" s="21">
        <f t="shared" si="1262"/>
        <v>0</v>
      </c>
      <c r="AO745" s="21">
        <f t="shared" si="1262"/>
        <v>0</v>
      </c>
      <c r="AP745" s="21">
        <f t="shared" si="1262"/>
        <v>0</v>
      </c>
      <c r="AQ745" s="21">
        <f t="shared" si="1262"/>
        <v>0</v>
      </c>
    </row>
    <row r="746" spans="1:47" x14ac:dyDescent="0.25">
      <c r="H746" s="17" t="str">
        <f t="shared" si="1257"/>
        <v>DIC5</v>
      </c>
      <c r="J746" s="61" t="s">
        <v>155</v>
      </c>
      <c r="K746" s="19" t="s">
        <v>332</v>
      </c>
      <c r="L746" s="21">
        <f t="shared" ref="L746:AQ746" si="1263">+L759+L772+L785</f>
        <v>3.3231736545067401</v>
      </c>
      <c r="M746" s="21">
        <f t="shared" si="1263"/>
        <v>3.3231736545067401</v>
      </c>
      <c r="N746" s="21">
        <f t="shared" si="1263"/>
        <v>3.3231736545067401</v>
      </c>
      <c r="O746" s="21">
        <f t="shared" si="1263"/>
        <v>3.3231736545067401</v>
      </c>
      <c r="P746" s="21">
        <f t="shared" si="1263"/>
        <v>3.3231736545067401</v>
      </c>
      <c r="Q746" s="21">
        <f t="shared" si="1263"/>
        <v>3.3231736545067401</v>
      </c>
      <c r="R746" s="21">
        <f t="shared" si="1263"/>
        <v>3.3231736545067401</v>
      </c>
      <c r="S746" s="21">
        <f t="shared" si="1263"/>
        <v>3.3231736545067401</v>
      </c>
      <c r="T746" s="21">
        <f t="shared" si="1263"/>
        <v>3.3231736545067401</v>
      </c>
      <c r="U746" s="21">
        <f t="shared" si="1263"/>
        <v>3.3231736545067401</v>
      </c>
      <c r="V746" s="21">
        <f t="shared" si="1263"/>
        <v>3.3231736545067401</v>
      </c>
      <c r="W746" s="21">
        <f t="shared" si="1263"/>
        <v>3.3231736545067401</v>
      </c>
      <c r="X746" s="21">
        <f t="shared" si="1263"/>
        <v>3.3231736545067401</v>
      </c>
      <c r="Y746" s="21">
        <f t="shared" si="1263"/>
        <v>3.3231736545067401</v>
      </c>
      <c r="Z746" s="21">
        <f t="shared" si="1263"/>
        <v>1.9014745454131599</v>
      </c>
      <c r="AA746" s="21">
        <f t="shared" si="1263"/>
        <v>0</v>
      </c>
      <c r="AB746" s="21">
        <f t="shared" si="1263"/>
        <v>0</v>
      </c>
      <c r="AC746" s="21">
        <f t="shared" si="1263"/>
        <v>0</v>
      </c>
      <c r="AD746" s="21">
        <f t="shared" si="1263"/>
        <v>0</v>
      </c>
      <c r="AE746" s="21">
        <f t="shared" si="1263"/>
        <v>0</v>
      </c>
      <c r="AF746" s="21">
        <f t="shared" si="1263"/>
        <v>0</v>
      </c>
      <c r="AG746" s="21">
        <f t="shared" si="1263"/>
        <v>0</v>
      </c>
      <c r="AH746" s="21">
        <f t="shared" si="1263"/>
        <v>0</v>
      </c>
      <c r="AI746" s="21">
        <f t="shared" si="1263"/>
        <v>0</v>
      </c>
      <c r="AJ746" s="21">
        <f t="shared" si="1263"/>
        <v>0</v>
      </c>
      <c r="AK746" s="21">
        <f t="shared" si="1263"/>
        <v>0</v>
      </c>
      <c r="AL746" s="21">
        <f t="shared" si="1263"/>
        <v>0</v>
      </c>
      <c r="AM746" s="21">
        <f t="shared" si="1263"/>
        <v>0</v>
      </c>
      <c r="AN746" s="21">
        <f t="shared" si="1263"/>
        <v>0</v>
      </c>
      <c r="AO746" s="21">
        <f t="shared" si="1263"/>
        <v>0</v>
      </c>
      <c r="AP746" s="21">
        <f t="shared" si="1263"/>
        <v>0</v>
      </c>
      <c r="AQ746" s="21">
        <f t="shared" si="1263"/>
        <v>0</v>
      </c>
    </row>
    <row r="747" spans="1:47" s="68" customFormat="1" x14ac:dyDescent="0.25">
      <c r="A747" s="107"/>
      <c r="F747" s="95"/>
      <c r="H747" s="71"/>
      <c r="I747" s="71"/>
      <c r="L747" s="69">
        <f>+SUM(L740:L746)</f>
        <v>254.23130519640142</v>
      </c>
      <c r="M747" s="69">
        <f t="shared" ref="M747" si="1264">+SUM(M740:M746)</f>
        <v>231.70164974419779</v>
      </c>
      <c r="N747" s="69">
        <f t="shared" ref="N747:AQ747" si="1265">+SUM(N740:N746)</f>
        <v>211.13896484397475</v>
      </c>
      <c r="O747" s="69">
        <f t="shared" si="1265"/>
        <v>223.37559824347457</v>
      </c>
      <c r="P747" s="69">
        <f t="shared" si="1265"/>
        <v>219.21257249311304</v>
      </c>
      <c r="Q747" s="69">
        <f t="shared" si="1265"/>
        <v>134.39616622813782</v>
      </c>
      <c r="R747" s="69">
        <f t="shared" si="1265"/>
        <v>133.35445266161602</v>
      </c>
      <c r="S747" s="69">
        <f t="shared" si="1265"/>
        <v>99.336781100975401</v>
      </c>
      <c r="T747" s="69">
        <f t="shared" si="1265"/>
        <v>94.809479583128947</v>
      </c>
      <c r="U747" s="69">
        <f t="shared" si="1265"/>
        <v>94.809479583128947</v>
      </c>
      <c r="V747" s="69">
        <f t="shared" si="1265"/>
        <v>81.227575029589545</v>
      </c>
      <c r="W747" s="69">
        <f t="shared" si="1265"/>
        <v>81.227575029589545</v>
      </c>
      <c r="X747" s="69">
        <f t="shared" si="1265"/>
        <v>81.227575029589545</v>
      </c>
      <c r="Y747" s="69">
        <f t="shared" si="1265"/>
        <v>81.227575029589545</v>
      </c>
      <c r="Z747" s="69">
        <f t="shared" si="1265"/>
        <v>3.2392188441460297</v>
      </c>
      <c r="AA747" s="69">
        <f t="shared" si="1265"/>
        <v>0</v>
      </c>
      <c r="AB747" s="69">
        <f t="shared" si="1265"/>
        <v>0</v>
      </c>
      <c r="AC747" s="69">
        <f t="shared" si="1265"/>
        <v>0</v>
      </c>
      <c r="AD747" s="69">
        <f t="shared" si="1265"/>
        <v>0</v>
      </c>
      <c r="AE747" s="69">
        <f t="shared" si="1265"/>
        <v>0</v>
      </c>
      <c r="AF747" s="69">
        <f t="shared" si="1265"/>
        <v>0</v>
      </c>
      <c r="AG747" s="69">
        <f t="shared" si="1265"/>
        <v>0</v>
      </c>
      <c r="AH747" s="69">
        <f t="shared" si="1265"/>
        <v>0</v>
      </c>
      <c r="AI747" s="69">
        <f t="shared" si="1265"/>
        <v>0</v>
      </c>
      <c r="AJ747" s="69">
        <f t="shared" si="1265"/>
        <v>0</v>
      </c>
      <c r="AK747" s="69">
        <f t="shared" si="1265"/>
        <v>0</v>
      </c>
      <c r="AL747" s="69">
        <f t="shared" si="1265"/>
        <v>0</v>
      </c>
      <c r="AM747" s="69">
        <f t="shared" si="1265"/>
        <v>0</v>
      </c>
      <c r="AN747" s="69">
        <f t="shared" si="1265"/>
        <v>0</v>
      </c>
      <c r="AO747" s="69">
        <f t="shared" si="1265"/>
        <v>0</v>
      </c>
      <c r="AP747" s="69">
        <f t="shared" si="1265"/>
        <v>0</v>
      </c>
      <c r="AQ747" s="69">
        <f t="shared" si="1265"/>
        <v>0</v>
      </c>
    </row>
    <row r="748" spans="1:47" x14ac:dyDescent="0.25">
      <c r="F748"/>
    </row>
    <row r="749" spans="1:47" ht="18.75" x14ac:dyDescent="0.3">
      <c r="F749"/>
      <c r="K749" s="34" t="s">
        <v>499</v>
      </c>
    </row>
    <row r="750" spans="1:47" x14ac:dyDescent="0.25"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35"/>
      <c r="E753" s="35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+SUMIFS(Resultados_Dic3!H$3:H$99980,Resultados_Dic3!$F$3:$F$99980,Produccion_PJ!$K753,Resultados_Dic3!$D$3:$D$99980,Produccion_PJ!$K$632,Resultados_Dic3!$E$3:$E$99980,Produccion_PJ!$J753,Resultados_Dic3!$A$3:$A$99980,Produccion_PJ!$H753)</f>
        <v>116.48713502654699</v>
      </c>
      <c r="M753" s="21">
        <f>+SUMIFS(Resultados_Dic3!I$3:I$99980,Resultados_Dic3!$F$3:$F$99980,Produccion_PJ!$K753,Resultados_Dic3!$D$3:$D$99980,Produccion_PJ!$K$632,Resultados_Dic3!$E$3:$E$99980,Produccion_PJ!$J753,Resultados_Dic3!$A$3:$A$99980,Produccion_PJ!$H753)</f>
        <v>94.131154309134203</v>
      </c>
      <c r="N753" s="21">
        <f>+SUMIFS(Resultados_Dic3!J$3:J$99980,Resultados_Dic3!$F$3:$F$99980,Produccion_PJ!$K753,Resultados_Dic3!$D$3:$D$99980,Produccion_PJ!$K$632,Resultados_Dic3!$E$3:$E$99980,Produccion_PJ!$J753,Resultados_Dic3!$A$3:$A$99980,Produccion_PJ!$H753)</f>
        <v>73.699544680451396</v>
      </c>
      <c r="O753" s="21">
        <f>+SUMIFS(Resultados_Dic3!K$3:K$99980,Resultados_Dic3!$F$3:$F$99980,Produccion_PJ!$K753,Resultados_Dic3!$D$3:$D$99980,Produccion_PJ!$K$632,Resultados_Dic3!$E$3:$E$99980,Produccion_PJ!$J753,Resultados_Dic3!$A$3:$A$99980,Produccion_PJ!$H753)</f>
        <v>86.067253351491502</v>
      </c>
      <c r="P753" s="21">
        <f>+SUMIFS(Resultados_Dic3!L$3:L$99980,Resultados_Dic3!$F$3:$F$99980,Produccion_PJ!$K753,Resultados_Dic3!$D$3:$D$99980,Produccion_PJ!$K$632,Resultados_Dic3!$E$3:$E$99980,Produccion_PJ!$J753,Resultados_Dic3!$A$3:$A$99980,Produccion_PJ!$H753)</f>
        <v>82.035302872670201</v>
      </c>
      <c r="Q753" s="21">
        <f>+SUMIFS(Resultados_Dic3!M$3:M$99980,Resultados_Dic3!$F$3:$F$99980,Produccion_PJ!$K753,Resultados_Dic3!$D$3:$D$99980,Produccion_PJ!$K$632,Resultados_Dic3!$E$3:$E$99980,Produccion_PJ!$J753,Resultados_Dic3!$A$3:$A$99980,Produccion_PJ!$H753)</f>
        <v>0</v>
      </c>
      <c r="R753" s="21">
        <f>+SUMIFS(Resultados_Dic3!N$3:N$99980,Resultados_Dic3!$F$3:$F$99980,Produccion_PJ!$K753,Resultados_Dic3!$D$3:$D$99980,Produccion_PJ!$K$632,Resultados_Dic3!$E$3:$E$99980,Produccion_PJ!$J753,Resultados_Dic3!$A$3:$A$99980,Produccion_PJ!$H753)</f>
        <v>0</v>
      </c>
      <c r="S753" s="21">
        <f>+SUMIFS(Resultados_Dic3!O$3:O$99980,Resultados_Dic3!$F$3:$F$99980,Produccion_PJ!$K753,Resultados_Dic3!$D$3:$D$99980,Produccion_PJ!$K$632,Resultados_Dic3!$E$3:$E$99980,Produccion_PJ!$J753,Resultados_Dic3!$A$3:$A$99980,Produccion_PJ!$H753)</f>
        <v>0</v>
      </c>
      <c r="T753" s="21">
        <f>+SUMIFS(Resultados_Dic3!P$3:P$99980,Resultados_Dic3!$F$3:$F$99980,Produccion_PJ!$K753,Resultados_Dic3!$D$3:$D$99980,Produccion_PJ!$K$632,Resultados_Dic3!$E$3:$E$99980,Produccion_PJ!$J753,Resultados_Dic3!$A$3:$A$99980,Produccion_PJ!$H753)</f>
        <v>0</v>
      </c>
      <c r="U753" s="21">
        <f>+SUMIFS(Resultados_Dic3!Q$3:Q$99980,Resultados_Dic3!$F$3:$F$99980,Produccion_PJ!$K753,Resultados_Dic3!$D$3:$D$99980,Produccion_PJ!$K$632,Resultados_Dic3!$E$3:$E$99980,Produccion_PJ!$J753,Resultados_Dic3!$A$3:$A$99980,Produccion_PJ!$H753)</f>
        <v>0</v>
      </c>
      <c r="V753" s="21">
        <f>+SUMIFS(Resultados_Dic3!R$3:R$99980,Resultados_Dic3!$F$3:$F$99980,Produccion_PJ!$K753,Resultados_Dic3!$D$3:$D$99980,Produccion_PJ!$K$632,Resultados_Dic3!$E$3:$E$99980,Produccion_PJ!$J753,Resultados_Dic3!$A$3:$A$99980,Produccion_PJ!$H753)</f>
        <v>0</v>
      </c>
      <c r="W753" s="21">
        <f>+SUMIFS(Resultados_Dic3!S$3:S$99980,Resultados_Dic3!$F$3:$F$99980,Produccion_PJ!$K753,Resultados_Dic3!$D$3:$D$99980,Produccion_PJ!$K$632,Resultados_Dic3!$E$3:$E$99980,Produccion_PJ!$J753,Resultados_Dic3!$A$3:$A$99980,Produccion_PJ!$H753)</f>
        <v>0</v>
      </c>
      <c r="X753" s="21">
        <f>+SUMIFS(Resultados_Dic3!T$3:T$99980,Resultados_Dic3!$F$3:$F$99980,Produccion_PJ!$K753,Resultados_Dic3!$D$3:$D$99980,Produccion_PJ!$K$632,Resultados_Dic3!$E$3:$E$99980,Produccion_PJ!$J753,Resultados_Dic3!$A$3:$A$99980,Produccion_PJ!$H753)</f>
        <v>0</v>
      </c>
      <c r="Y753" s="21">
        <f>+SUMIFS(Resultados_Dic3!U$3:U$99980,Resultados_Dic3!$F$3:$F$99980,Produccion_PJ!$K753,Resultados_Dic3!$D$3:$D$99980,Produccion_PJ!$K$632,Resultados_Dic3!$E$3:$E$99980,Produccion_PJ!$J753,Resultados_Dic3!$A$3:$A$99980,Produccion_PJ!$H753)</f>
        <v>0</v>
      </c>
      <c r="Z753" s="21">
        <f>+SUMIFS(Resultados_Dic3!V$3:V$99980,Resultados_Dic3!$F$3:$F$99980,Produccion_PJ!$K753,Resultados_Dic3!$D$3:$D$99980,Produccion_PJ!$K$632,Resultados_Dic3!$E$3:$E$99980,Produccion_PJ!$J753,Resultados_Dic3!$A$3:$A$99980,Produccion_PJ!$H753)</f>
        <v>0</v>
      </c>
      <c r="AA753" s="21">
        <f>+SUMIFS(Resultados_Dic3!W$3:W$99980,Resultados_Dic3!$F$3:$F$99980,Produccion_PJ!$K753,Resultados_Dic3!$D$3:$D$99980,Produccion_PJ!$K$632,Resultados_Dic3!$E$3:$E$99980,Produccion_PJ!$J753,Resultados_Dic3!$A$3:$A$99980,Produccion_PJ!$H753)</f>
        <v>0</v>
      </c>
      <c r="AB753" s="21">
        <f>+SUMIFS(Resultados_Dic3!X$3:X$99980,Resultados_Dic3!$F$3:$F$99980,Produccion_PJ!$K753,Resultados_Dic3!$D$3:$D$99980,Produccion_PJ!$K$632,Resultados_Dic3!$E$3:$E$99980,Produccion_PJ!$J753,Resultados_Dic3!$A$3:$A$99980,Produccion_PJ!$H753)</f>
        <v>0</v>
      </c>
      <c r="AC753" s="21">
        <f>+SUMIFS(Resultados_Dic3!Y$3:Y$99980,Resultados_Dic3!$F$3:$F$99980,Produccion_PJ!$K753,Resultados_Dic3!$D$3:$D$99980,Produccion_PJ!$K$632,Resultados_Dic3!$E$3:$E$99980,Produccion_PJ!$J753,Resultados_Dic3!$A$3:$A$99980,Produccion_PJ!$H753)</f>
        <v>0</v>
      </c>
      <c r="AD753" s="21">
        <f>+SUMIFS(Resultados_Dic3!Z$3:Z$99980,Resultados_Dic3!$F$3:$F$99980,Produccion_PJ!$K753,Resultados_Dic3!$D$3:$D$99980,Produccion_PJ!$K$632,Resultados_Dic3!$E$3:$E$99980,Produccion_PJ!$J753,Resultados_Dic3!$A$3:$A$99980,Produccion_PJ!$H753)</f>
        <v>0</v>
      </c>
      <c r="AE753" s="21">
        <f>+SUMIFS(Resultados_Dic3!AA$3:AA$99980,Resultados_Dic3!$F$3:$F$99980,Produccion_PJ!$K753,Resultados_Dic3!$D$3:$D$99980,Produccion_PJ!$K$632,Resultados_Dic3!$E$3:$E$99980,Produccion_PJ!$J753,Resultados_Dic3!$A$3:$A$99980,Produccion_PJ!$H753)</f>
        <v>0</v>
      </c>
      <c r="AF753" s="21">
        <f>+SUMIFS(Resultados_Dic3!AB$3:AB$99980,Resultados_Dic3!$F$3:$F$99980,Produccion_PJ!$K753,Resultados_Dic3!$D$3:$D$99980,Produccion_PJ!$K$632,Resultados_Dic3!$E$3:$E$99980,Produccion_PJ!$J753,Resultados_Dic3!$A$3:$A$99980,Produccion_PJ!$H753)</f>
        <v>0</v>
      </c>
      <c r="AG753" s="21">
        <f>+SUMIFS(Resultados_Dic3!AC$3:AC$99980,Resultados_Dic3!$F$3:$F$99980,Produccion_PJ!$K753,Resultados_Dic3!$D$3:$D$99980,Produccion_PJ!$K$632,Resultados_Dic3!$E$3:$E$99980,Produccion_PJ!$J753,Resultados_Dic3!$A$3:$A$99980,Produccion_PJ!$H753)</f>
        <v>0</v>
      </c>
      <c r="AH753" s="21">
        <f>+SUMIFS(Resultados_Dic3!AD$3:AD$99980,Resultados_Dic3!$F$3:$F$99980,Produccion_PJ!$K753,Resultados_Dic3!$D$3:$D$99980,Produccion_PJ!$K$632,Resultados_Dic3!$E$3:$E$99980,Produccion_PJ!$J753,Resultados_Dic3!$A$3:$A$99980,Produccion_PJ!$H753)</f>
        <v>0</v>
      </c>
      <c r="AI753" s="21">
        <f>+SUMIFS(Resultados_Dic3!AE$3:AE$99980,Resultados_Dic3!$F$3:$F$99980,Produccion_PJ!$K753,Resultados_Dic3!$D$3:$D$99980,Produccion_PJ!$K$632,Resultados_Dic3!$E$3:$E$99980,Produccion_PJ!$J753,Resultados_Dic3!$A$3:$A$99980,Produccion_PJ!$H753)</f>
        <v>0</v>
      </c>
      <c r="AJ753" s="21">
        <f>+SUMIFS(Resultados_Dic3!AF$3:AF$99980,Resultados_Dic3!$F$3:$F$99980,Produccion_PJ!$K753,Resultados_Dic3!$D$3:$D$99980,Produccion_PJ!$K$632,Resultados_Dic3!$E$3:$E$99980,Produccion_PJ!$J753,Resultados_Dic3!$A$3:$A$99980,Produccion_PJ!$H753)</f>
        <v>0</v>
      </c>
      <c r="AK753" s="21">
        <f>+SUMIFS(Resultados_Dic3!AG$3:AG$99980,Resultados_Dic3!$F$3:$F$99980,Produccion_PJ!$K753,Resultados_Dic3!$D$3:$D$99980,Produccion_PJ!$K$632,Resultados_Dic3!$E$3:$E$99980,Produccion_PJ!$J753,Resultados_Dic3!$A$3:$A$99980,Produccion_PJ!$H753)</f>
        <v>0</v>
      </c>
      <c r="AL753" s="21">
        <f>+SUMIFS(Resultados_Dic3!AH$3:AH$99980,Resultados_Dic3!$F$3:$F$99980,Produccion_PJ!$K753,Resultados_Dic3!$D$3:$D$99980,Produccion_PJ!$K$632,Resultados_Dic3!$E$3:$E$99980,Produccion_PJ!$J753,Resultados_Dic3!$A$3:$A$99980,Produccion_PJ!$H753)</f>
        <v>0</v>
      </c>
      <c r="AM753" s="21">
        <f>+SUMIFS(Resultados_Dic3!AI$3:AI$99980,Resultados_Dic3!$F$3:$F$99980,Produccion_PJ!$K753,Resultados_Dic3!$D$3:$D$99980,Produccion_PJ!$K$632,Resultados_Dic3!$E$3:$E$99980,Produccion_PJ!$J753,Resultados_Dic3!$A$3:$A$99980,Produccion_PJ!$H753)</f>
        <v>0</v>
      </c>
      <c r="AN753" s="21">
        <f>+SUMIFS(Resultados_Dic3!AJ$3:AJ$99980,Resultados_Dic3!$F$3:$F$99980,Produccion_PJ!$K753,Resultados_Dic3!$D$3:$D$99980,Produccion_PJ!$K$632,Resultados_Dic3!$E$3:$E$99980,Produccion_PJ!$J753,Resultados_Dic3!$A$3:$A$99980,Produccion_PJ!$H753)</f>
        <v>0</v>
      </c>
      <c r="AO753" s="21">
        <f>+SUMIFS(Resultados_Dic3!AK$3:AK$99980,Resultados_Dic3!$F$3:$F$99980,Produccion_PJ!$K753,Resultados_Dic3!$D$3:$D$99980,Produccion_PJ!$K$632,Resultados_Dic3!$E$3:$E$99980,Produccion_PJ!$J753,Resultados_Dic3!$A$3:$A$99980,Produccion_PJ!$H753)</f>
        <v>0</v>
      </c>
      <c r="AP753" s="21">
        <f>+SUMIFS(Resultados_Dic3!AL$3:AL$99980,Resultados_Dic3!$F$3:$F$99980,Produccion_PJ!$K753,Resultados_Dic3!$D$3:$D$99980,Produccion_PJ!$K$632,Resultados_Dic3!$E$3:$E$99980,Produccion_PJ!$J753,Resultados_Dic3!$A$3:$A$99980,Produccion_PJ!$H753)</f>
        <v>0</v>
      </c>
      <c r="AQ753" s="21">
        <f>+SUMIFS(Resultados_Dic3!AM$3:AM$99980,Resultados_Dic3!$F$3:$F$99980,Produccion_PJ!$K753,Resultados_Dic3!$D$3:$D$99980,Produccion_PJ!$K$632,Resultados_Dic3!$E$3:$E$99980,Produccion_PJ!$J753,Resultados_Dic3!$A$3:$A$99980,Produccion_PJ!$H753)</f>
        <v>0</v>
      </c>
    </row>
    <row r="754" spans="1:47" x14ac:dyDescent="0.25">
      <c r="D754" s="35"/>
      <c r="E754" s="35"/>
      <c r="G754" s="15"/>
      <c r="H754" s="17" t="str">
        <f t="shared" ref="H754:H759" si="1266">+$H$1</f>
        <v>DIC5</v>
      </c>
      <c r="I754" s="24" t="s">
        <v>151</v>
      </c>
      <c r="J754" s="24" t="s">
        <v>149</v>
      </c>
      <c r="K754" s="108" t="s">
        <v>202</v>
      </c>
      <c r="L754" s="21">
        <f>+SUMIFS(Resultados_Dic3!H$3:H$99980,Resultados_Dic3!$F$3:$F$99980,Produccion_PJ!$K754,Resultados_Dic3!$D$3:$D$99980,Produccion_PJ!$K$671,Resultados_Dic3!$E$3:$E$99980,Produccion_PJ!$J754,Resultados_Dic3!$A$3:$A$99980,Produccion_PJ!$H754)+SUMIFS(Resultados_Dic3!H$3:H$99980,Resultados_Dic3!$F$3:$F$99980,Produccion_PJ!$K754,Resultados_Dic3!$D$3:$D$99980,Produccion_PJ!$K$671,Resultados_Dic3!$E$3:$E$99980,$I754,Resultados_Dic3!$A$3:$A$99980,Produccion_PJ!$H754)</f>
        <v>13.581904553539401</v>
      </c>
      <c r="M754" s="21">
        <f>+SUMIFS(Resultados_Dic3!I$3:I$99980,Resultados_Dic3!$F$3:$F$99980,Produccion_PJ!$K754,Resultados_Dic3!$D$3:$D$99980,Produccion_PJ!$K$671,Resultados_Dic3!$E$3:$E$99980,Produccion_PJ!$J754,Resultados_Dic3!$A$3:$A$99980,Produccion_PJ!$H754)+SUMIFS(Resultados_Dic3!I$3:I$99980,Resultados_Dic3!$F$3:$F$99980,Produccion_PJ!$K754,Resultados_Dic3!$D$3:$D$99980,Produccion_PJ!$K$671,Resultados_Dic3!$E$3:$E$99980,$I754,Resultados_Dic3!$A$3:$A$99980,Produccion_PJ!$H754)</f>
        <v>13.581904553539401</v>
      </c>
      <c r="N754" s="21">
        <f>+SUMIFS(Resultados_Dic3!J$3:J$99980,Resultados_Dic3!$F$3:$F$99980,Produccion_PJ!$K754,Resultados_Dic3!$D$3:$D$99980,Produccion_PJ!$K$671,Resultados_Dic3!$E$3:$E$99980,Produccion_PJ!$J754,Resultados_Dic3!$A$3:$A$99980,Produccion_PJ!$H754)+SUMIFS(Resultados_Dic3!J$3:J$99980,Resultados_Dic3!$F$3:$F$99980,Produccion_PJ!$K754,Resultados_Dic3!$D$3:$D$99980,Produccion_PJ!$K$671,Resultados_Dic3!$E$3:$E$99980,$I754,Resultados_Dic3!$A$3:$A$99980,Produccion_PJ!$H754)</f>
        <v>13.581904553539401</v>
      </c>
      <c r="O754" s="21">
        <f>+SUMIFS(Resultados_Dic3!K$3:K$99980,Resultados_Dic3!$F$3:$F$99980,Produccion_PJ!$K754,Resultados_Dic3!$D$3:$D$99980,Produccion_PJ!$K$671,Resultados_Dic3!$E$3:$E$99980,Produccion_PJ!$J754,Resultados_Dic3!$A$3:$A$99980,Produccion_PJ!$H754)+SUMIFS(Resultados_Dic3!K$3:K$99980,Resultados_Dic3!$F$3:$F$99980,Produccion_PJ!$K754,Resultados_Dic3!$D$3:$D$99980,Produccion_PJ!$K$671,Resultados_Dic3!$E$3:$E$99980,$I754,Resultados_Dic3!$A$3:$A$99980,Produccion_PJ!$H754)</f>
        <v>13.581904553539401</v>
      </c>
      <c r="P754" s="21">
        <f>+SUMIFS(Resultados_Dic3!L$3:L$99980,Resultados_Dic3!$F$3:$F$99980,Produccion_PJ!$K754,Resultados_Dic3!$D$3:$D$99980,Produccion_PJ!$K$671,Resultados_Dic3!$E$3:$E$99980,Produccion_PJ!$J754,Resultados_Dic3!$A$3:$A$99980,Produccion_PJ!$H754)+SUMIFS(Resultados_Dic3!L$3:L$99980,Resultados_Dic3!$F$3:$F$99980,Produccion_PJ!$K754,Resultados_Dic3!$D$3:$D$99980,Produccion_PJ!$K$671,Resultados_Dic3!$E$3:$E$99980,$I754,Resultados_Dic3!$A$3:$A$99980,Produccion_PJ!$H754)</f>
        <v>13.581904553539401</v>
      </c>
      <c r="Q754" s="21">
        <f>+SUMIFS(Resultados_Dic3!M$3:M$99980,Resultados_Dic3!$F$3:$F$99980,Produccion_PJ!$K754,Resultados_Dic3!$D$3:$D$99980,Produccion_PJ!$K$671,Resultados_Dic3!$E$3:$E$99980,Produccion_PJ!$J754,Resultados_Dic3!$A$3:$A$99980,Produccion_PJ!$H754)+SUMIFS(Resultados_Dic3!M$3:M$99980,Resultados_Dic3!$F$3:$F$99980,Produccion_PJ!$K754,Resultados_Dic3!$D$3:$D$99980,Produccion_PJ!$K$671,Resultados_Dic3!$E$3:$E$99980,$I754,Resultados_Dic3!$A$3:$A$99980,Produccion_PJ!$H754)</f>
        <v>13.581904553539401</v>
      </c>
      <c r="R754" s="21">
        <f>+SUMIFS(Resultados_Dic3!N$3:N$99980,Resultados_Dic3!$F$3:$F$99980,Produccion_PJ!$K754,Resultados_Dic3!$D$3:$D$99980,Produccion_PJ!$K$671,Resultados_Dic3!$E$3:$E$99980,Produccion_PJ!$J754,Resultados_Dic3!$A$3:$A$99980,Produccion_PJ!$H754)+SUMIFS(Resultados_Dic3!N$3:N$99980,Resultados_Dic3!$F$3:$F$99980,Produccion_PJ!$K754,Resultados_Dic3!$D$3:$D$99980,Produccion_PJ!$K$671,Resultados_Dic3!$E$3:$E$99980,$I754,Resultados_Dic3!$A$3:$A$99980,Produccion_PJ!$H754)</f>
        <v>13.581904553539401</v>
      </c>
      <c r="S754" s="21">
        <f>+SUMIFS(Resultados_Dic3!O$3:O$99980,Resultados_Dic3!$F$3:$F$99980,Produccion_PJ!$K754,Resultados_Dic3!$D$3:$D$99980,Produccion_PJ!$K$671,Resultados_Dic3!$E$3:$E$99980,Produccion_PJ!$J754,Resultados_Dic3!$A$3:$A$99980,Produccion_PJ!$H754)+SUMIFS(Resultados_Dic3!O$3:O$99980,Resultados_Dic3!$F$3:$F$99980,Produccion_PJ!$K754,Resultados_Dic3!$D$3:$D$99980,Produccion_PJ!$K$671,Resultados_Dic3!$E$3:$E$99980,$I754,Resultados_Dic3!$A$3:$A$99980,Produccion_PJ!$H754)</f>
        <v>13.581904553539401</v>
      </c>
      <c r="T754" s="21">
        <f>+SUMIFS(Resultados_Dic3!P$3:P$99980,Resultados_Dic3!$F$3:$F$99980,Produccion_PJ!$K754,Resultados_Dic3!$D$3:$D$99980,Produccion_PJ!$K$671,Resultados_Dic3!$E$3:$E$99980,Produccion_PJ!$J754,Resultados_Dic3!$A$3:$A$99980,Produccion_PJ!$H754)+SUMIFS(Resultados_Dic3!P$3:P$99980,Resultados_Dic3!$F$3:$F$99980,Produccion_PJ!$K754,Resultados_Dic3!$D$3:$D$99980,Produccion_PJ!$K$671,Resultados_Dic3!$E$3:$E$99980,$I754,Resultados_Dic3!$A$3:$A$99980,Produccion_PJ!$H754)</f>
        <v>13.581904553539401</v>
      </c>
      <c r="U754" s="21">
        <f>+SUMIFS(Resultados_Dic3!Q$3:Q$99980,Resultados_Dic3!$F$3:$F$99980,Produccion_PJ!$K754,Resultados_Dic3!$D$3:$D$99980,Produccion_PJ!$K$671,Resultados_Dic3!$E$3:$E$99980,Produccion_PJ!$J754,Resultados_Dic3!$A$3:$A$99980,Produccion_PJ!$H754)+SUMIFS(Resultados_Dic3!Q$3:Q$99980,Resultados_Dic3!$F$3:$F$99980,Produccion_PJ!$K754,Resultados_Dic3!$D$3:$D$99980,Produccion_PJ!$K$671,Resultados_Dic3!$E$3:$E$99980,$I754,Resultados_Dic3!$A$3:$A$99980,Produccion_PJ!$H754)</f>
        <v>13.581904553539401</v>
      </c>
      <c r="V754" s="21">
        <f>+SUMIFS(Resultados_Dic3!R$3:R$99980,Resultados_Dic3!$F$3:$F$99980,Produccion_PJ!$K754,Resultados_Dic3!$D$3:$D$99980,Produccion_PJ!$K$671,Resultados_Dic3!$E$3:$E$99980,Produccion_PJ!$J754,Resultados_Dic3!$A$3:$A$99980,Produccion_PJ!$H754)+SUMIFS(Resultados_Dic3!R$3:R$99980,Resultados_Dic3!$F$3:$F$99980,Produccion_PJ!$K754,Resultados_Dic3!$D$3:$D$99980,Produccion_PJ!$K$671,Resultados_Dic3!$E$3:$E$99980,$I754,Resultados_Dic3!$A$3:$A$99980,Produccion_PJ!$H754)</f>
        <v>0</v>
      </c>
      <c r="W754" s="21">
        <f>+SUMIFS(Resultados_Dic3!S$3:S$99980,Resultados_Dic3!$F$3:$F$99980,Produccion_PJ!$K754,Resultados_Dic3!$D$3:$D$99980,Produccion_PJ!$K$671,Resultados_Dic3!$E$3:$E$99980,Produccion_PJ!$J754,Resultados_Dic3!$A$3:$A$99980,Produccion_PJ!$H754)+SUMIFS(Resultados_Dic3!S$3:S$99980,Resultados_Dic3!$F$3:$F$99980,Produccion_PJ!$K754,Resultados_Dic3!$D$3:$D$99980,Produccion_PJ!$K$671,Resultados_Dic3!$E$3:$E$99980,$I754,Resultados_Dic3!$A$3:$A$99980,Produccion_PJ!$H754)</f>
        <v>0</v>
      </c>
      <c r="X754" s="21">
        <f>+SUMIFS(Resultados_Dic3!T$3:T$99980,Resultados_Dic3!$F$3:$F$99980,Produccion_PJ!$K754,Resultados_Dic3!$D$3:$D$99980,Produccion_PJ!$K$671,Resultados_Dic3!$E$3:$E$99980,Produccion_PJ!$J754,Resultados_Dic3!$A$3:$A$99980,Produccion_PJ!$H754)+SUMIFS(Resultados_Dic3!T$3:T$99980,Resultados_Dic3!$F$3:$F$99980,Produccion_PJ!$K754,Resultados_Dic3!$D$3:$D$99980,Produccion_PJ!$K$671,Resultados_Dic3!$E$3:$E$99980,$I754,Resultados_Dic3!$A$3:$A$99980,Produccion_PJ!$H754)</f>
        <v>0</v>
      </c>
      <c r="Y754" s="21">
        <f>+SUMIFS(Resultados_Dic3!U$3:U$99980,Resultados_Dic3!$F$3:$F$99980,Produccion_PJ!$K754,Resultados_Dic3!$D$3:$D$99980,Produccion_PJ!$K$671,Resultados_Dic3!$E$3:$E$99980,Produccion_PJ!$J754,Resultados_Dic3!$A$3:$A$99980,Produccion_PJ!$H754)+SUMIFS(Resultados_Dic3!U$3:U$99980,Resultados_Dic3!$F$3:$F$99980,Produccion_PJ!$K754,Resultados_Dic3!$D$3:$D$99980,Produccion_PJ!$K$671,Resultados_Dic3!$E$3:$E$99980,$I754,Resultados_Dic3!$A$3:$A$99980,Produccion_PJ!$H754)</f>
        <v>0</v>
      </c>
      <c r="Z754" s="21">
        <f>+SUMIFS(Resultados_Dic3!V$3:V$99980,Resultados_Dic3!$F$3:$F$99980,Produccion_PJ!$K754,Resultados_Dic3!$D$3:$D$99980,Produccion_PJ!$K$671,Resultados_Dic3!$E$3:$E$99980,Produccion_PJ!$J754,Resultados_Dic3!$A$3:$A$99980,Produccion_PJ!$H754)+SUMIFS(Resultados_Dic3!V$3:V$99980,Resultados_Dic3!$F$3:$F$99980,Produccion_PJ!$K754,Resultados_Dic3!$D$3:$D$99980,Produccion_PJ!$K$671,Resultados_Dic3!$E$3:$E$99980,$I754,Resultados_Dic3!$A$3:$A$99980,Produccion_PJ!$H754)</f>
        <v>0</v>
      </c>
      <c r="AA754" s="21">
        <f>+SUMIFS(Resultados_Dic3!W$3:W$99980,Resultados_Dic3!$F$3:$F$99980,Produccion_PJ!$K754,Resultados_Dic3!$D$3:$D$99980,Produccion_PJ!$K$671,Resultados_Dic3!$E$3:$E$99980,Produccion_PJ!$J754,Resultados_Dic3!$A$3:$A$99980,Produccion_PJ!$H754)+SUMIFS(Resultados_Dic3!W$3:W$99980,Resultados_Dic3!$F$3:$F$99980,Produccion_PJ!$K754,Resultados_Dic3!$D$3:$D$99980,Produccion_PJ!$K$671,Resultados_Dic3!$E$3:$E$99980,$I754,Resultados_Dic3!$A$3:$A$99980,Produccion_PJ!$H754)</f>
        <v>0</v>
      </c>
      <c r="AB754" s="21">
        <f>+SUMIFS(Resultados_Dic3!X$3:X$99980,Resultados_Dic3!$F$3:$F$99980,Produccion_PJ!$K754,Resultados_Dic3!$D$3:$D$99980,Produccion_PJ!$K$671,Resultados_Dic3!$E$3:$E$99980,Produccion_PJ!$J754,Resultados_Dic3!$A$3:$A$99980,Produccion_PJ!$H754)+SUMIFS(Resultados_Dic3!X$3:X$99980,Resultados_Dic3!$F$3:$F$99980,Produccion_PJ!$K754,Resultados_Dic3!$D$3:$D$99980,Produccion_PJ!$K$671,Resultados_Dic3!$E$3:$E$99980,$I754,Resultados_Dic3!$A$3:$A$99980,Produccion_PJ!$H754)</f>
        <v>0</v>
      </c>
      <c r="AC754" s="21">
        <f>+SUMIFS(Resultados_Dic3!Y$3:Y$99980,Resultados_Dic3!$F$3:$F$99980,Produccion_PJ!$K754,Resultados_Dic3!$D$3:$D$99980,Produccion_PJ!$K$671,Resultados_Dic3!$E$3:$E$99980,Produccion_PJ!$J754,Resultados_Dic3!$A$3:$A$99980,Produccion_PJ!$H754)+SUMIFS(Resultados_Dic3!Y$3:Y$99980,Resultados_Dic3!$F$3:$F$99980,Produccion_PJ!$K754,Resultados_Dic3!$D$3:$D$99980,Produccion_PJ!$K$671,Resultados_Dic3!$E$3:$E$99980,$I754,Resultados_Dic3!$A$3:$A$99980,Produccion_PJ!$H754)</f>
        <v>0</v>
      </c>
      <c r="AD754" s="21">
        <f>+SUMIFS(Resultados_Dic3!Z$3:Z$99980,Resultados_Dic3!$F$3:$F$99980,Produccion_PJ!$K754,Resultados_Dic3!$D$3:$D$99980,Produccion_PJ!$K$671,Resultados_Dic3!$E$3:$E$99980,Produccion_PJ!$J754,Resultados_Dic3!$A$3:$A$99980,Produccion_PJ!$H754)+SUMIFS(Resultados_Dic3!Z$3:Z$99980,Resultados_Dic3!$F$3:$F$99980,Produccion_PJ!$K754,Resultados_Dic3!$D$3:$D$99980,Produccion_PJ!$K$671,Resultados_Dic3!$E$3:$E$99980,$I754,Resultados_Dic3!$A$3:$A$99980,Produccion_PJ!$H754)</f>
        <v>0</v>
      </c>
      <c r="AE754" s="21">
        <f>+SUMIFS(Resultados_Dic3!AA$3:AA$99980,Resultados_Dic3!$F$3:$F$99980,Produccion_PJ!$K754,Resultados_Dic3!$D$3:$D$99980,Produccion_PJ!$K$671,Resultados_Dic3!$E$3:$E$99980,Produccion_PJ!$J754,Resultados_Dic3!$A$3:$A$99980,Produccion_PJ!$H754)+SUMIFS(Resultados_Dic3!AA$3:AA$99980,Resultados_Dic3!$F$3:$F$99980,Produccion_PJ!$K754,Resultados_Dic3!$D$3:$D$99980,Produccion_PJ!$K$671,Resultados_Dic3!$E$3:$E$99980,$I754,Resultados_Dic3!$A$3:$A$99980,Produccion_PJ!$H754)</f>
        <v>0</v>
      </c>
      <c r="AF754" s="21">
        <f>+SUMIFS(Resultados_Dic3!AB$3:AB$99980,Resultados_Dic3!$F$3:$F$99980,Produccion_PJ!$K754,Resultados_Dic3!$D$3:$D$99980,Produccion_PJ!$K$671,Resultados_Dic3!$E$3:$E$99980,Produccion_PJ!$J754,Resultados_Dic3!$A$3:$A$99980,Produccion_PJ!$H754)+SUMIFS(Resultados_Dic3!AB$3:AB$99980,Resultados_Dic3!$F$3:$F$99980,Produccion_PJ!$K754,Resultados_Dic3!$D$3:$D$99980,Produccion_PJ!$K$671,Resultados_Dic3!$E$3:$E$99980,$I754,Resultados_Dic3!$A$3:$A$99980,Produccion_PJ!$H754)</f>
        <v>0</v>
      </c>
      <c r="AG754" s="21">
        <f>+SUMIFS(Resultados_Dic3!AC$3:AC$99980,Resultados_Dic3!$F$3:$F$99980,Produccion_PJ!$K754,Resultados_Dic3!$D$3:$D$99980,Produccion_PJ!$K$671,Resultados_Dic3!$E$3:$E$99980,Produccion_PJ!$J754,Resultados_Dic3!$A$3:$A$99980,Produccion_PJ!$H754)+SUMIFS(Resultados_Dic3!AC$3:AC$99980,Resultados_Dic3!$F$3:$F$99980,Produccion_PJ!$K754,Resultados_Dic3!$D$3:$D$99980,Produccion_PJ!$K$671,Resultados_Dic3!$E$3:$E$99980,$I754,Resultados_Dic3!$A$3:$A$99980,Produccion_PJ!$H754)</f>
        <v>0</v>
      </c>
      <c r="AH754" s="21">
        <f>+SUMIFS(Resultados_Dic3!AD$3:AD$99980,Resultados_Dic3!$F$3:$F$99980,Produccion_PJ!$K754,Resultados_Dic3!$D$3:$D$99980,Produccion_PJ!$K$671,Resultados_Dic3!$E$3:$E$99980,Produccion_PJ!$J754,Resultados_Dic3!$A$3:$A$99980,Produccion_PJ!$H754)+SUMIFS(Resultados_Dic3!AD$3:AD$99980,Resultados_Dic3!$F$3:$F$99980,Produccion_PJ!$K754,Resultados_Dic3!$D$3:$D$99980,Produccion_PJ!$K$671,Resultados_Dic3!$E$3:$E$99980,$I754,Resultados_Dic3!$A$3:$A$99980,Produccion_PJ!$H754)</f>
        <v>0</v>
      </c>
      <c r="AI754" s="21">
        <f>+SUMIFS(Resultados_Dic3!AE$3:AE$99980,Resultados_Dic3!$F$3:$F$99980,Produccion_PJ!$K754,Resultados_Dic3!$D$3:$D$99980,Produccion_PJ!$K$671,Resultados_Dic3!$E$3:$E$99980,Produccion_PJ!$J754,Resultados_Dic3!$A$3:$A$99980,Produccion_PJ!$H754)+SUMIFS(Resultados_Dic3!AE$3:AE$99980,Resultados_Dic3!$F$3:$F$99980,Produccion_PJ!$K754,Resultados_Dic3!$D$3:$D$99980,Produccion_PJ!$K$671,Resultados_Dic3!$E$3:$E$99980,$I754,Resultados_Dic3!$A$3:$A$99980,Produccion_PJ!$H754)</f>
        <v>0</v>
      </c>
      <c r="AJ754" s="21">
        <f>+SUMIFS(Resultados_Dic3!AF$3:AF$99980,Resultados_Dic3!$F$3:$F$99980,Produccion_PJ!$K754,Resultados_Dic3!$D$3:$D$99980,Produccion_PJ!$K$671,Resultados_Dic3!$E$3:$E$99980,Produccion_PJ!$J754,Resultados_Dic3!$A$3:$A$99980,Produccion_PJ!$H754)+SUMIFS(Resultados_Dic3!AF$3:AF$99980,Resultados_Dic3!$F$3:$F$99980,Produccion_PJ!$K754,Resultados_Dic3!$D$3:$D$99980,Produccion_PJ!$K$671,Resultados_Dic3!$E$3:$E$99980,$I754,Resultados_Dic3!$A$3:$A$99980,Produccion_PJ!$H754)</f>
        <v>0</v>
      </c>
      <c r="AK754" s="21">
        <f>+SUMIFS(Resultados_Dic3!AG$3:AG$99980,Resultados_Dic3!$F$3:$F$99980,Produccion_PJ!$K754,Resultados_Dic3!$D$3:$D$99980,Produccion_PJ!$K$671,Resultados_Dic3!$E$3:$E$99980,Produccion_PJ!$J754,Resultados_Dic3!$A$3:$A$99980,Produccion_PJ!$H754)+SUMIFS(Resultados_Dic3!AG$3:AG$99980,Resultados_Dic3!$F$3:$F$99980,Produccion_PJ!$K754,Resultados_Dic3!$D$3:$D$99980,Produccion_PJ!$K$671,Resultados_Dic3!$E$3:$E$99980,$I754,Resultados_Dic3!$A$3:$A$99980,Produccion_PJ!$H754)</f>
        <v>0</v>
      </c>
      <c r="AL754" s="21">
        <f>+SUMIFS(Resultados_Dic3!AH$3:AH$99980,Resultados_Dic3!$F$3:$F$99980,Produccion_PJ!$K754,Resultados_Dic3!$D$3:$D$99980,Produccion_PJ!$K$671,Resultados_Dic3!$E$3:$E$99980,Produccion_PJ!$J754,Resultados_Dic3!$A$3:$A$99980,Produccion_PJ!$H754)+SUMIFS(Resultados_Dic3!AH$3:AH$99980,Resultados_Dic3!$F$3:$F$99980,Produccion_PJ!$K754,Resultados_Dic3!$D$3:$D$99980,Produccion_PJ!$K$671,Resultados_Dic3!$E$3:$E$99980,$I754,Resultados_Dic3!$A$3:$A$99980,Produccion_PJ!$H754)</f>
        <v>0</v>
      </c>
      <c r="AM754" s="21">
        <f>+SUMIFS(Resultados_Dic3!AI$3:AI$99980,Resultados_Dic3!$F$3:$F$99980,Produccion_PJ!$K754,Resultados_Dic3!$D$3:$D$99980,Produccion_PJ!$K$671,Resultados_Dic3!$E$3:$E$99980,Produccion_PJ!$J754,Resultados_Dic3!$A$3:$A$99980,Produccion_PJ!$H754)+SUMIFS(Resultados_Dic3!AI$3:AI$99980,Resultados_Dic3!$F$3:$F$99980,Produccion_PJ!$K754,Resultados_Dic3!$D$3:$D$99980,Produccion_PJ!$K$671,Resultados_Dic3!$E$3:$E$99980,$I754,Resultados_Dic3!$A$3:$A$99980,Produccion_PJ!$H754)</f>
        <v>0</v>
      </c>
      <c r="AN754" s="21">
        <f>+SUMIFS(Resultados_Dic3!AJ$3:AJ$99980,Resultados_Dic3!$F$3:$F$99980,Produccion_PJ!$K754,Resultados_Dic3!$D$3:$D$99980,Produccion_PJ!$K$671,Resultados_Dic3!$E$3:$E$99980,Produccion_PJ!$J754,Resultados_Dic3!$A$3:$A$99980,Produccion_PJ!$H754)+SUMIFS(Resultados_Dic3!AJ$3:AJ$99980,Resultados_Dic3!$F$3:$F$99980,Produccion_PJ!$K754,Resultados_Dic3!$D$3:$D$99980,Produccion_PJ!$K$671,Resultados_Dic3!$E$3:$E$99980,$I754,Resultados_Dic3!$A$3:$A$99980,Produccion_PJ!$H754)</f>
        <v>0</v>
      </c>
      <c r="AO754" s="21">
        <f>+SUMIFS(Resultados_Dic3!AK$3:AK$99980,Resultados_Dic3!$F$3:$F$99980,Produccion_PJ!$K754,Resultados_Dic3!$D$3:$D$99980,Produccion_PJ!$K$671,Resultados_Dic3!$E$3:$E$99980,Produccion_PJ!$J754,Resultados_Dic3!$A$3:$A$99980,Produccion_PJ!$H754)+SUMIFS(Resultados_Dic3!AK$3:AK$99980,Resultados_Dic3!$F$3:$F$99980,Produccion_PJ!$K754,Resultados_Dic3!$D$3:$D$99980,Produccion_PJ!$K$671,Resultados_Dic3!$E$3:$E$99980,$I754,Resultados_Dic3!$A$3:$A$99980,Produccion_PJ!$H754)</f>
        <v>0</v>
      </c>
      <c r="AP754" s="21">
        <f>+SUMIFS(Resultados_Dic3!AL$3:AL$99980,Resultados_Dic3!$F$3:$F$99980,Produccion_PJ!$K754,Resultados_Dic3!$D$3:$D$99980,Produccion_PJ!$K$671,Resultados_Dic3!$E$3:$E$99980,Produccion_PJ!$J754,Resultados_Dic3!$A$3:$A$99980,Produccion_PJ!$H754)+SUMIFS(Resultados_Dic3!AL$3:AL$99980,Resultados_Dic3!$F$3:$F$99980,Produccion_PJ!$K754,Resultados_Dic3!$D$3:$D$99980,Produccion_PJ!$K$671,Resultados_Dic3!$E$3:$E$99980,$I754,Resultados_Dic3!$A$3:$A$99980,Produccion_PJ!$H754)</f>
        <v>0</v>
      </c>
      <c r="AQ754" s="21">
        <f>+SUMIFS(Resultados_Dic3!AM$3:AM$99980,Resultados_Dic3!$F$3:$F$99980,Produccion_PJ!$K754,Resultados_Dic3!$D$3:$D$99980,Produccion_PJ!$K$671,Resultados_Dic3!$E$3:$E$99980,Produccion_PJ!$J754,Resultados_Dic3!$A$3:$A$99980,Produccion_PJ!$H754)+SUMIFS(Resultados_Dic3!AM$3:AM$99980,Resultados_Dic3!$F$3:$F$99980,Produccion_PJ!$K754,Resultados_Dic3!$D$3:$D$99980,Produccion_PJ!$K$671,Resultados_Dic3!$E$3:$E$99980,$I754,Resultados_Dic3!$A$3:$A$99980,Produccion_PJ!$H754)</f>
        <v>0</v>
      </c>
    </row>
    <row r="755" spans="1:47" x14ac:dyDescent="0.25">
      <c r="D755" s="35"/>
      <c r="E755" s="35"/>
      <c r="G755" s="15"/>
      <c r="H755" s="17" t="str">
        <f t="shared" si="1266"/>
        <v>DIC5</v>
      </c>
      <c r="I755" s="24"/>
      <c r="J755" s="109"/>
      <c r="K755" s="108"/>
      <c r="L755" s="21">
        <f>+SUMIFS(Resultados_Dic3!H$3:H$99980,Resultados_Dic3!$F$3:$F$99980,Produccion_PJ!$K755,Resultados_Dic3!$D$3:$D$99980,Produccion_PJ!$K$632,Resultados_Dic3!$E$3:$E$99980,Produccion_PJ!$J755,Resultados_Dic3!$A$3:$A$99980,Produccion_PJ!$H755)</f>
        <v>0</v>
      </c>
      <c r="M755" s="21">
        <f>+SUMIFS(Resultados_Dic3!I$3:I$99980,Resultados_Dic3!$F$3:$F$99980,Produccion_PJ!$K755,Resultados_Dic3!$D$3:$D$99980,Produccion_PJ!$K$632,Resultados_Dic3!$E$3:$E$99980,Produccion_PJ!$I754,Resultados_Dic3!$A$3:$A$99980,Produccion_PJ!$H755)</f>
        <v>0</v>
      </c>
      <c r="N755" s="21">
        <f>+SUMIFS(Resultados_Dic3!J$3:J$99980,Resultados_Dic3!$F$3:$F$99980,Produccion_PJ!$K755,Resultados_Dic3!$D$3:$D$99980,Produccion_PJ!$K$632,Resultados_Dic3!$E$3:$E$99980,Produccion_PJ!$I754,Resultados_Dic3!$A$3:$A$99980,Produccion_PJ!$H755)</f>
        <v>0</v>
      </c>
      <c r="O755" s="21">
        <f>+SUMIFS(Resultados_Dic3!K$3:K$99980,Resultados_Dic3!$F$3:$F$99980,Produccion_PJ!$K755,Resultados_Dic3!$D$3:$D$99980,Produccion_PJ!$K$632,Resultados_Dic3!$E$3:$E$99980,Produccion_PJ!$I754,Resultados_Dic3!$A$3:$A$99980,Produccion_PJ!$H755)</f>
        <v>0</v>
      </c>
      <c r="P755" s="21">
        <f>+SUMIFS(Resultados_Dic3!L$3:L$99980,Resultados_Dic3!$F$3:$F$99980,Produccion_PJ!$K755,Resultados_Dic3!$D$3:$D$99980,Produccion_PJ!$K$632,Resultados_Dic3!$E$3:$E$99980,Produccion_PJ!$I754,Resultados_Dic3!$A$3:$A$99980,Produccion_PJ!$H755)</f>
        <v>0</v>
      </c>
      <c r="Q755" s="21">
        <f>+SUMIFS(Resultados_Dic3!M$3:M$99980,Resultados_Dic3!$F$3:$F$99980,Produccion_PJ!$K755,Resultados_Dic3!$D$3:$D$99980,Produccion_PJ!$K$632,Resultados_Dic3!$E$3:$E$99980,Produccion_PJ!$I754,Resultados_Dic3!$A$3:$A$99980,Produccion_PJ!$H755)</f>
        <v>0</v>
      </c>
      <c r="R755" s="21">
        <f>+SUMIFS(Resultados_Dic3!N$3:N$99980,Resultados_Dic3!$F$3:$F$99980,Produccion_PJ!$K755,Resultados_Dic3!$D$3:$D$99980,Produccion_PJ!$K$632,Resultados_Dic3!$E$3:$E$99980,Produccion_PJ!$I754,Resultados_Dic3!$A$3:$A$99980,Produccion_PJ!$H755)</f>
        <v>0</v>
      </c>
      <c r="S755" s="21">
        <f>+SUMIFS(Resultados_Dic3!O$3:O$99980,Resultados_Dic3!$F$3:$F$99980,Produccion_PJ!$K755,Resultados_Dic3!$D$3:$D$99980,Produccion_PJ!$K$632,Resultados_Dic3!$E$3:$E$99980,Produccion_PJ!$I754,Resultados_Dic3!$A$3:$A$99980,Produccion_PJ!$H755)</f>
        <v>0</v>
      </c>
      <c r="T755" s="21">
        <f>+SUMIFS(Resultados_Dic3!P$3:P$99980,Resultados_Dic3!$F$3:$F$99980,Produccion_PJ!$K755,Resultados_Dic3!$D$3:$D$99980,Produccion_PJ!$K$632,Resultados_Dic3!$E$3:$E$99980,Produccion_PJ!$I754,Resultados_Dic3!$A$3:$A$99980,Produccion_PJ!$H755)</f>
        <v>0</v>
      </c>
      <c r="U755" s="21">
        <f>+SUMIFS(Resultados_Dic3!Q$3:Q$99980,Resultados_Dic3!$F$3:$F$99980,Produccion_PJ!$K755,Resultados_Dic3!$D$3:$D$99980,Produccion_PJ!$K$632,Resultados_Dic3!$E$3:$E$99980,Produccion_PJ!$I754,Resultados_Dic3!$A$3:$A$99980,Produccion_PJ!$H755)</f>
        <v>0</v>
      </c>
      <c r="V755" s="21">
        <f>+SUMIFS(Resultados_Dic3!R$3:R$99980,Resultados_Dic3!$F$3:$F$99980,Produccion_PJ!$K755,Resultados_Dic3!$D$3:$D$99980,Produccion_PJ!$K$632,Resultados_Dic3!$E$3:$E$99980,Produccion_PJ!$I754,Resultados_Dic3!$A$3:$A$99980,Produccion_PJ!$H755)</f>
        <v>0</v>
      </c>
      <c r="W755" s="21">
        <f>+SUMIFS(Resultados_Dic3!S$3:S$99980,Resultados_Dic3!$F$3:$F$99980,Produccion_PJ!$K755,Resultados_Dic3!$D$3:$D$99980,Produccion_PJ!$K$632,Resultados_Dic3!$E$3:$E$99980,Produccion_PJ!$I754,Resultados_Dic3!$A$3:$A$99980,Produccion_PJ!$H755)</f>
        <v>0</v>
      </c>
      <c r="X755" s="21">
        <f>+SUMIFS(Resultados_Dic3!T$3:T$99980,Resultados_Dic3!$F$3:$F$99980,Produccion_PJ!$K755,Resultados_Dic3!$D$3:$D$99980,Produccion_PJ!$K$632,Resultados_Dic3!$E$3:$E$99980,Produccion_PJ!$I754,Resultados_Dic3!$A$3:$A$99980,Produccion_PJ!$H755)</f>
        <v>0</v>
      </c>
      <c r="Y755" s="21">
        <f>+SUMIFS(Resultados_Dic3!U$3:U$99980,Resultados_Dic3!$F$3:$F$99980,Produccion_PJ!$K755,Resultados_Dic3!$D$3:$D$99980,Produccion_PJ!$K$632,Resultados_Dic3!$E$3:$E$99980,Produccion_PJ!$I754,Resultados_Dic3!$A$3:$A$99980,Produccion_PJ!$H755)</f>
        <v>0</v>
      </c>
      <c r="Z755" s="21">
        <f>+SUMIFS(Resultados_Dic3!V$3:V$99980,Resultados_Dic3!$F$3:$F$99980,Produccion_PJ!$K755,Resultados_Dic3!$D$3:$D$99980,Produccion_PJ!$K$632,Resultados_Dic3!$E$3:$E$99980,Produccion_PJ!$I754,Resultados_Dic3!$A$3:$A$99980,Produccion_PJ!$H755)</f>
        <v>0</v>
      </c>
      <c r="AA755" s="21">
        <f>+SUMIFS(Resultados_Dic3!W$3:W$99980,Resultados_Dic3!$F$3:$F$99980,Produccion_PJ!$K755,Resultados_Dic3!$D$3:$D$99980,Produccion_PJ!$K$632,Resultados_Dic3!$E$3:$E$99980,Produccion_PJ!$I754,Resultados_Dic3!$A$3:$A$99980,Produccion_PJ!$H755)</f>
        <v>0</v>
      </c>
      <c r="AB755" s="21">
        <f>+SUMIFS(Resultados_Dic3!X$3:X$99980,Resultados_Dic3!$F$3:$F$99980,Produccion_PJ!$K755,Resultados_Dic3!$D$3:$D$99980,Produccion_PJ!$K$632,Resultados_Dic3!$E$3:$E$99980,Produccion_PJ!$I754,Resultados_Dic3!$A$3:$A$99980,Produccion_PJ!$H755)</f>
        <v>0</v>
      </c>
      <c r="AC755" s="21">
        <f>+SUMIFS(Resultados_Dic3!Y$3:Y$99980,Resultados_Dic3!$F$3:$F$99980,Produccion_PJ!$K755,Resultados_Dic3!$D$3:$D$99980,Produccion_PJ!$K$632,Resultados_Dic3!$E$3:$E$99980,Produccion_PJ!$I754,Resultados_Dic3!$A$3:$A$99980,Produccion_PJ!$H755)</f>
        <v>0</v>
      </c>
      <c r="AD755" s="21">
        <f>+SUMIFS(Resultados_Dic3!Z$3:Z$99980,Resultados_Dic3!$F$3:$F$99980,Produccion_PJ!$K755,Resultados_Dic3!$D$3:$D$99980,Produccion_PJ!$K$632,Resultados_Dic3!$E$3:$E$99980,Produccion_PJ!$I754,Resultados_Dic3!$A$3:$A$99980,Produccion_PJ!$H755)</f>
        <v>0</v>
      </c>
      <c r="AE755" s="21">
        <f>+SUMIFS(Resultados_Dic3!AA$3:AA$99980,Resultados_Dic3!$F$3:$F$99980,Produccion_PJ!$K755,Resultados_Dic3!$D$3:$D$99980,Produccion_PJ!$K$632,Resultados_Dic3!$E$3:$E$99980,Produccion_PJ!$I754,Resultados_Dic3!$A$3:$A$99980,Produccion_PJ!$H755)</f>
        <v>0</v>
      </c>
      <c r="AF755" s="21">
        <f>+SUMIFS(Resultados_Dic3!AB$3:AB$99980,Resultados_Dic3!$F$3:$F$99980,Produccion_PJ!$K755,Resultados_Dic3!$D$3:$D$99980,Produccion_PJ!$K$632,Resultados_Dic3!$E$3:$E$99980,Produccion_PJ!$I754,Resultados_Dic3!$A$3:$A$99980,Produccion_PJ!$H755)</f>
        <v>0</v>
      </c>
      <c r="AG755" s="21">
        <f>+SUMIFS(Resultados_Dic3!AC$3:AC$99980,Resultados_Dic3!$F$3:$F$99980,Produccion_PJ!$K755,Resultados_Dic3!$D$3:$D$99980,Produccion_PJ!$K$632,Resultados_Dic3!$E$3:$E$99980,Produccion_PJ!$I754,Resultados_Dic3!$A$3:$A$99980,Produccion_PJ!$H755)</f>
        <v>0</v>
      </c>
      <c r="AH755" s="21">
        <f>+SUMIFS(Resultados_Dic3!AD$3:AD$99980,Resultados_Dic3!$F$3:$F$99980,Produccion_PJ!$K755,Resultados_Dic3!$D$3:$D$99980,Produccion_PJ!$K$632,Resultados_Dic3!$E$3:$E$99980,Produccion_PJ!$I754,Resultados_Dic3!$A$3:$A$99980,Produccion_PJ!$H755)</f>
        <v>0</v>
      </c>
      <c r="AI755" s="21">
        <f>+SUMIFS(Resultados_Dic3!AE$3:AE$99980,Resultados_Dic3!$F$3:$F$99980,Produccion_PJ!$K755,Resultados_Dic3!$D$3:$D$99980,Produccion_PJ!$K$632,Resultados_Dic3!$E$3:$E$99980,Produccion_PJ!$I754,Resultados_Dic3!$A$3:$A$99980,Produccion_PJ!$H755)</f>
        <v>0</v>
      </c>
      <c r="AJ755" s="21">
        <f>+SUMIFS(Resultados_Dic3!AF$3:AF$99980,Resultados_Dic3!$F$3:$F$99980,Produccion_PJ!$K755,Resultados_Dic3!$D$3:$D$99980,Produccion_PJ!$K$632,Resultados_Dic3!$E$3:$E$99980,Produccion_PJ!$I754,Resultados_Dic3!$A$3:$A$99980,Produccion_PJ!$H755)</f>
        <v>0</v>
      </c>
      <c r="AK755" s="21">
        <f>+SUMIFS(Resultados_Dic3!AG$3:AG$99980,Resultados_Dic3!$F$3:$F$99980,Produccion_PJ!$K755,Resultados_Dic3!$D$3:$D$99980,Produccion_PJ!$K$632,Resultados_Dic3!$E$3:$E$99980,Produccion_PJ!$I754,Resultados_Dic3!$A$3:$A$99980,Produccion_PJ!$H755)</f>
        <v>0</v>
      </c>
      <c r="AL755" s="21">
        <f>+SUMIFS(Resultados_Dic3!AH$3:AH$99980,Resultados_Dic3!$F$3:$F$99980,Produccion_PJ!$K755,Resultados_Dic3!$D$3:$D$99980,Produccion_PJ!$K$632,Resultados_Dic3!$E$3:$E$99980,Produccion_PJ!$I754,Resultados_Dic3!$A$3:$A$99980,Produccion_PJ!$H755)</f>
        <v>0</v>
      </c>
      <c r="AM755" s="21">
        <f>+SUMIFS(Resultados_Dic3!AI$3:AI$99980,Resultados_Dic3!$F$3:$F$99980,Produccion_PJ!$K755,Resultados_Dic3!$D$3:$D$99980,Produccion_PJ!$K$632,Resultados_Dic3!$E$3:$E$99980,Produccion_PJ!$I754,Resultados_Dic3!$A$3:$A$99980,Produccion_PJ!$H755)</f>
        <v>0</v>
      </c>
      <c r="AN755" s="21">
        <f>+SUMIFS(Resultados_Dic3!AJ$3:AJ$99980,Resultados_Dic3!$F$3:$F$99980,Produccion_PJ!$K755,Resultados_Dic3!$D$3:$D$99980,Produccion_PJ!$K$632,Resultados_Dic3!$E$3:$E$99980,Produccion_PJ!$I754,Resultados_Dic3!$A$3:$A$99980,Produccion_PJ!$H755)</f>
        <v>0</v>
      </c>
      <c r="AO755" s="21">
        <f>+SUMIFS(Resultados_Dic3!AK$3:AK$99980,Resultados_Dic3!$F$3:$F$99980,Produccion_PJ!$K755,Resultados_Dic3!$D$3:$D$99980,Produccion_PJ!$K$632,Resultados_Dic3!$E$3:$E$99980,Produccion_PJ!$I754,Resultados_Dic3!$A$3:$A$99980,Produccion_PJ!$H755)</f>
        <v>0</v>
      </c>
      <c r="AP755" s="21">
        <f>+SUMIFS(Resultados_Dic3!AL$3:AL$99980,Resultados_Dic3!$F$3:$F$99980,Produccion_PJ!$K755,Resultados_Dic3!$D$3:$D$99980,Produccion_PJ!$K$632,Resultados_Dic3!$E$3:$E$99980,Produccion_PJ!$I754,Resultados_Dic3!$A$3:$A$99980,Produccion_PJ!$H755)</f>
        <v>0</v>
      </c>
      <c r="AQ755" s="21">
        <f>+SUMIFS(Resultados_Dic3!AM$3:AM$99980,Resultados_Dic3!$F$3:$F$99980,Produccion_PJ!$K755,Resultados_Dic3!$D$3:$D$99980,Produccion_PJ!$K$632,Resultados_Dic3!$E$3:$E$99980,Produccion_PJ!$I754,Resultados_Dic3!$A$3:$A$99980,Produccion_PJ!$H755)</f>
        <v>0</v>
      </c>
    </row>
    <row r="756" spans="1:47" x14ac:dyDescent="0.25">
      <c r="D756" s="35"/>
      <c r="E756" s="35"/>
      <c r="G756" s="15"/>
      <c r="H756" s="17" t="str">
        <f t="shared" si="1266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+SUMIFS(Resultados_Dic3!H$3:H$99980,Resultados_Dic3!$F$3:$F$99980,Produccion_PJ!$K756,Resultados_Dic3!$D$3:$D$99980,Produccion_PJ!$K$632,Resultados_Dic3!$E$3:$E$99980,Produccion_PJ!$J756,Resultados_Dic3!$A$3:$A$99980,Produccion_PJ!$H756)</f>
        <v>0</v>
      </c>
      <c r="M756" s="21">
        <f>+SUMIFS(Resultados_Dic3!I$3:I$99980,Resultados_Dic3!$F$3:$F$99980,Produccion_PJ!$K756,Resultados_Dic3!$D$3:$D$99980,Produccion_PJ!$K$632,Resultados_Dic3!$E$3:$E$99980,Produccion_PJ!$J756,Resultados_Dic3!$A$3:$A$99980,Produccion_PJ!$H756)</f>
        <v>0</v>
      </c>
      <c r="N756" s="21">
        <f>+SUMIFS(Resultados_Dic3!J$3:J$99980,Resultados_Dic3!$F$3:$F$99980,Produccion_PJ!$K756,Resultados_Dic3!$D$3:$D$99980,Produccion_PJ!$K$632,Resultados_Dic3!$E$3:$E$99980,Produccion_PJ!$J756,Resultados_Dic3!$A$3:$A$99980,Produccion_PJ!$H756)</f>
        <v>0</v>
      </c>
      <c r="O756" s="21">
        <f>+SUMIFS(Resultados_Dic3!K$3:K$99980,Resultados_Dic3!$F$3:$F$99980,Produccion_PJ!$K756,Resultados_Dic3!$D$3:$D$99980,Produccion_PJ!$K$632,Resultados_Dic3!$E$3:$E$99980,Produccion_PJ!$J756,Resultados_Dic3!$A$3:$A$99980,Produccion_PJ!$H756)</f>
        <v>0</v>
      </c>
      <c r="P756" s="21">
        <f>+SUMIFS(Resultados_Dic3!L$3:L$99980,Resultados_Dic3!$F$3:$F$99980,Produccion_PJ!$K756,Resultados_Dic3!$D$3:$D$99980,Produccion_PJ!$K$632,Resultados_Dic3!$E$3:$E$99980,Produccion_PJ!$J756,Resultados_Dic3!$A$3:$A$99980,Produccion_PJ!$H756)</f>
        <v>0</v>
      </c>
      <c r="Q756" s="21">
        <f>+SUMIFS(Resultados_Dic3!M$3:M$99980,Resultados_Dic3!$F$3:$F$99980,Produccion_PJ!$K756,Resultados_Dic3!$D$3:$D$99980,Produccion_PJ!$K$632,Resultados_Dic3!$E$3:$E$99980,Produccion_PJ!$J756,Resultados_Dic3!$A$3:$A$99980,Produccion_PJ!$H756)</f>
        <v>0</v>
      </c>
      <c r="R756" s="21">
        <f>+SUMIFS(Resultados_Dic3!N$3:N$99980,Resultados_Dic3!$F$3:$F$99980,Produccion_PJ!$K756,Resultados_Dic3!$D$3:$D$99980,Produccion_PJ!$K$632,Resultados_Dic3!$E$3:$E$99980,Produccion_PJ!$J756,Resultados_Dic3!$A$3:$A$99980,Produccion_PJ!$H756)</f>
        <v>0</v>
      </c>
      <c r="S756" s="21">
        <f>+SUMIFS(Resultados_Dic3!O$3:O$99980,Resultados_Dic3!$F$3:$F$99980,Produccion_PJ!$K756,Resultados_Dic3!$D$3:$D$99980,Produccion_PJ!$K$632,Resultados_Dic3!$E$3:$E$99980,Produccion_PJ!$J756,Resultados_Dic3!$A$3:$A$99980,Produccion_PJ!$H756)</f>
        <v>0</v>
      </c>
      <c r="T756" s="21">
        <f>+SUMIFS(Resultados_Dic3!P$3:P$99980,Resultados_Dic3!$F$3:$F$99980,Produccion_PJ!$K756,Resultados_Dic3!$D$3:$D$99980,Produccion_PJ!$K$632,Resultados_Dic3!$E$3:$E$99980,Produccion_PJ!$J756,Resultados_Dic3!$A$3:$A$99980,Produccion_PJ!$H756)</f>
        <v>0</v>
      </c>
      <c r="U756" s="21">
        <f>+SUMIFS(Resultados_Dic3!Q$3:Q$99980,Resultados_Dic3!$F$3:$F$99980,Produccion_PJ!$K756,Resultados_Dic3!$D$3:$D$99980,Produccion_PJ!$K$632,Resultados_Dic3!$E$3:$E$99980,Produccion_PJ!$J756,Resultados_Dic3!$A$3:$A$99980,Produccion_PJ!$H756)</f>
        <v>0</v>
      </c>
      <c r="V756" s="21">
        <f>+SUMIFS(Resultados_Dic3!R$3:R$99980,Resultados_Dic3!$F$3:$F$99980,Produccion_PJ!$K756,Resultados_Dic3!$D$3:$D$99980,Produccion_PJ!$K$632,Resultados_Dic3!$E$3:$E$99980,Produccion_PJ!$J756,Resultados_Dic3!$A$3:$A$99980,Produccion_PJ!$H756)</f>
        <v>0</v>
      </c>
      <c r="W756" s="21">
        <f>+SUMIFS(Resultados_Dic3!S$3:S$99980,Resultados_Dic3!$F$3:$F$99980,Produccion_PJ!$K756,Resultados_Dic3!$D$3:$D$99980,Produccion_PJ!$K$632,Resultados_Dic3!$E$3:$E$99980,Produccion_PJ!$J756,Resultados_Dic3!$A$3:$A$99980,Produccion_PJ!$H756)</f>
        <v>0</v>
      </c>
      <c r="X756" s="21">
        <f>+SUMIFS(Resultados_Dic3!T$3:T$99980,Resultados_Dic3!$F$3:$F$99980,Produccion_PJ!$K756,Resultados_Dic3!$D$3:$D$99980,Produccion_PJ!$K$632,Resultados_Dic3!$E$3:$E$99980,Produccion_PJ!$J756,Resultados_Dic3!$A$3:$A$99980,Produccion_PJ!$H756)</f>
        <v>0</v>
      </c>
      <c r="Y756" s="21">
        <f>+SUMIFS(Resultados_Dic3!U$3:U$99980,Resultados_Dic3!$F$3:$F$99980,Produccion_PJ!$K756,Resultados_Dic3!$D$3:$D$99980,Produccion_PJ!$K$632,Resultados_Dic3!$E$3:$E$99980,Produccion_PJ!$J756,Resultados_Dic3!$A$3:$A$99980,Produccion_PJ!$H756)</f>
        <v>0</v>
      </c>
      <c r="Z756" s="21">
        <f>+SUMIFS(Resultados_Dic3!V$3:V$99980,Resultados_Dic3!$F$3:$F$99980,Produccion_PJ!$K756,Resultados_Dic3!$D$3:$D$99980,Produccion_PJ!$K$632,Resultados_Dic3!$E$3:$E$99980,Produccion_PJ!$J756,Resultados_Dic3!$A$3:$A$99980,Produccion_PJ!$H756)</f>
        <v>0</v>
      </c>
      <c r="AA756" s="21">
        <f>+SUMIFS(Resultados_Dic3!W$3:W$99980,Resultados_Dic3!$F$3:$F$99980,Produccion_PJ!$K756,Resultados_Dic3!$D$3:$D$99980,Produccion_PJ!$K$632,Resultados_Dic3!$E$3:$E$99980,Produccion_PJ!$J756,Resultados_Dic3!$A$3:$A$99980,Produccion_PJ!$H756)</f>
        <v>0</v>
      </c>
      <c r="AB756" s="21">
        <f>+SUMIFS(Resultados_Dic3!X$3:X$99980,Resultados_Dic3!$F$3:$F$99980,Produccion_PJ!$K756,Resultados_Dic3!$D$3:$D$99980,Produccion_PJ!$K$632,Resultados_Dic3!$E$3:$E$99980,Produccion_PJ!$J756,Resultados_Dic3!$A$3:$A$99980,Produccion_PJ!$H756)</f>
        <v>0</v>
      </c>
      <c r="AC756" s="21">
        <f>+SUMIFS(Resultados_Dic3!Y$3:Y$99980,Resultados_Dic3!$F$3:$F$99980,Produccion_PJ!$K756,Resultados_Dic3!$D$3:$D$99980,Produccion_PJ!$K$632,Resultados_Dic3!$E$3:$E$99980,Produccion_PJ!$J756,Resultados_Dic3!$A$3:$A$99980,Produccion_PJ!$H756)</f>
        <v>0</v>
      </c>
      <c r="AD756" s="21">
        <f>+SUMIFS(Resultados_Dic3!Z$3:Z$99980,Resultados_Dic3!$F$3:$F$99980,Produccion_PJ!$K756,Resultados_Dic3!$D$3:$D$99980,Produccion_PJ!$K$632,Resultados_Dic3!$E$3:$E$99980,Produccion_PJ!$J756,Resultados_Dic3!$A$3:$A$99980,Produccion_PJ!$H756)</f>
        <v>0</v>
      </c>
      <c r="AE756" s="21">
        <f>+SUMIFS(Resultados_Dic3!AA$3:AA$99980,Resultados_Dic3!$F$3:$F$99980,Produccion_PJ!$K756,Resultados_Dic3!$D$3:$D$99980,Produccion_PJ!$K$632,Resultados_Dic3!$E$3:$E$99980,Produccion_PJ!$J756,Resultados_Dic3!$A$3:$A$99980,Produccion_PJ!$H756)</f>
        <v>0</v>
      </c>
      <c r="AF756" s="21">
        <f>+SUMIFS(Resultados_Dic3!AB$3:AB$99980,Resultados_Dic3!$F$3:$F$99980,Produccion_PJ!$K756,Resultados_Dic3!$D$3:$D$99980,Produccion_PJ!$K$632,Resultados_Dic3!$E$3:$E$99980,Produccion_PJ!$J756,Resultados_Dic3!$A$3:$A$99980,Produccion_PJ!$H756)</f>
        <v>0</v>
      </c>
      <c r="AG756" s="21">
        <f>+SUMIFS(Resultados_Dic3!AC$3:AC$99980,Resultados_Dic3!$F$3:$F$99980,Produccion_PJ!$K756,Resultados_Dic3!$D$3:$D$99980,Produccion_PJ!$K$632,Resultados_Dic3!$E$3:$E$99980,Produccion_PJ!$J756,Resultados_Dic3!$A$3:$A$99980,Produccion_PJ!$H756)</f>
        <v>0</v>
      </c>
      <c r="AH756" s="21">
        <f>+SUMIFS(Resultados_Dic3!AD$3:AD$99980,Resultados_Dic3!$F$3:$F$99980,Produccion_PJ!$K756,Resultados_Dic3!$D$3:$D$99980,Produccion_PJ!$K$632,Resultados_Dic3!$E$3:$E$99980,Produccion_PJ!$J756,Resultados_Dic3!$A$3:$A$99980,Produccion_PJ!$H756)</f>
        <v>0</v>
      </c>
      <c r="AI756" s="21">
        <f>+SUMIFS(Resultados_Dic3!AE$3:AE$99980,Resultados_Dic3!$F$3:$F$99980,Produccion_PJ!$K756,Resultados_Dic3!$D$3:$D$99980,Produccion_PJ!$K$632,Resultados_Dic3!$E$3:$E$99980,Produccion_PJ!$J756,Resultados_Dic3!$A$3:$A$99980,Produccion_PJ!$H756)</f>
        <v>0</v>
      </c>
      <c r="AJ756" s="21">
        <f>+SUMIFS(Resultados_Dic3!AF$3:AF$99980,Resultados_Dic3!$F$3:$F$99980,Produccion_PJ!$K756,Resultados_Dic3!$D$3:$D$99980,Produccion_PJ!$K$632,Resultados_Dic3!$E$3:$E$99980,Produccion_PJ!$J756,Resultados_Dic3!$A$3:$A$99980,Produccion_PJ!$H756)</f>
        <v>0</v>
      </c>
      <c r="AK756" s="21">
        <f>+SUMIFS(Resultados_Dic3!AG$3:AG$99980,Resultados_Dic3!$F$3:$F$99980,Produccion_PJ!$K756,Resultados_Dic3!$D$3:$D$99980,Produccion_PJ!$K$632,Resultados_Dic3!$E$3:$E$99980,Produccion_PJ!$J756,Resultados_Dic3!$A$3:$A$99980,Produccion_PJ!$H756)</f>
        <v>0</v>
      </c>
      <c r="AL756" s="21">
        <f>+SUMIFS(Resultados_Dic3!AH$3:AH$99980,Resultados_Dic3!$F$3:$F$99980,Produccion_PJ!$K756,Resultados_Dic3!$D$3:$D$99980,Produccion_PJ!$K$632,Resultados_Dic3!$E$3:$E$99980,Produccion_PJ!$J756,Resultados_Dic3!$A$3:$A$99980,Produccion_PJ!$H756)</f>
        <v>0</v>
      </c>
      <c r="AM756" s="21">
        <f>+SUMIFS(Resultados_Dic3!AI$3:AI$99980,Resultados_Dic3!$F$3:$F$99980,Produccion_PJ!$K756,Resultados_Dic3!$D$3:$D$99980,Produccion_PJ!$K$632,Resultados_Dic3!$E$3:$E$99980,Produccion_PJ!$J756,Resultados_Dic3!$A$3:$A$99980,Produccion_PJ!$H756)</f>
        <v>0</v>
      </c>
      <c r="AN756" s="21">
        <f>+SUMIFS(Resultados_Dic3!AJ$3:AJ$99980,Resultados_Dic3!$F$3:$F$99980,Produccion_PJ!$K756,Resultados_Dic3!$D$3:$D$99980,Produccion_PJ!$K$632,Resultados_Dic3!$E$3:$E$99980,Produccion_PJ!$J756,Resultados_Dic3!$A$3:$A$99980,Produccion_PJ!$H756)</f>
        <v>0</v>
      </c>
      <c r="AO756" s="21">
        <f>+SUMIFS(Resultados_Dic3!AK$3:AK$99980,Resultados_Dic3!$F$3:$F$99980,Produccion_PJ!$K756,Resultados_Dic3!$D$3:$D$99980,Produccion_PJ!$K$632,Resultados_Dic3!$E$3:$E$99980,Produccion_PJ!$J756,Resultados_Dic3!$A$3:$A$99980,Produccion_PJ!$H756)</f>
        <v>0</v>
      </c>
      <c r="AP756" s="21">
        <f>+SUMIFS(Resultados_Dic3!AL$3:AL$99980,Resultados_Dic3!$F$3:$F$99980,Produccion_PJ!$K756,Resultados_Dic3!$D$3:$D$99980,Produccion_PJ!$K$632,Resultados_Dic3!$E$3:$E$99980,Produccion_PJ!$J756,Resultados_Dic3!$A$3:$A$99980,Produccion_PJ!$H756)</f>
        <v>0</v>
      </c>
      <c r="AQ756" s="21">
        <f>+SUMIFS(Resultados_Dic3!AM$3:AM$99980,Resultados_Dic3!$F$3:$F$99980,Produccion_PJ!$K756,Resultados_Dic3!$D$3:$D$99980,Produccion_PJ!$K$632,Resultados_Dic3!$E$3:$E$99980,Produccion_PJ!$J756,Resultados_Dic3!$A$3:$A$99980,Produccion_PJ!$H756)</f>
        <v>0</v>
      </c>
    </row>
    <row r="757" spans="1:47" x14ac:dyDescent="0.25">
      <c r="D757" s="35"/>
      <c r="E757" s="35"/>
      <c r="G757" s="15"/>
      <c r="H757" s="17" t="str">
        <f t="shared" si="1266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+SUMIFS(Resultados_Dic3!H$3:H$99980,Resultados_Dic3!$F$3:$F$99980,Produccion_PJ!$K757,Resultados_Dic3!$D$3:$D$99980,Produccion_PJ!$K$632,Resultados_Dic3!$E$3:$E$99980,Produccion_PJ!$J757,Resultados_Dic3!$A$3:$A$99980,Produccion_PJ!$H757)</f>
        <v>4.5273015178464604</v>
      </c>
      <c r="M757" s="21">
        <f>+SUMIFS(Resultados_Dic3!I$3:I$99980,Resultados_Dic3!$F$3:$F$99980,Produccion_PJ!$K757,Resultados_Dic3!$D$3:$D$99980,Produccion_PJ!$K$632,Resultados_Dic3!$E$3:$E$99980,Produccion_PJ!$J757,Resultados_Dic3!$A$3:$A$99980,Produccion_PJ!$H757)</f>
        <v>4.5273015178464604</v>
      </c>
      <c r="N757" s="21">
        <f>+SUMIFS(Resultados_Dic3!J$3:J$99980,Resultados_Dic3!$F$3:$F$99980,Produccion_PJ!$K757,Resultados_Dic3!$D$3:$D$99980,Produccion_PJ!$K$632,Resultados_Dic3!$E$3:$E$99980,Produccion_PJ!$J757,Resultados_Dic3!$A$3:$A$99980,Produccion_PJ!$H757)</f>
        <v>4.5273015178464604</v>
      </c>
      <c r="O757" s="21">
        <f>+SUMIFS(Resultados_Dic3!K$3:K$99980,Resultados_Dic3!$F$3:$F$99980,Produccion_PJ!$K757,Resultados_Dic3!$D$3:$D$99980,Produccion_PJ!$K$632,Resultados_Dic3!$E$3:$E$99980,Produccion_PJ!$J757,Resultados_Dic3!$A$3:$A$99980,Produccion_PJ!$H757)</f>
        <v>4.5273015178464604</v>
      </c>
      <c r="P757" s="21">
        <f>+SUMIFS(Resultados_Dic3!L$3:L$99980,Resultados_Dic3!$F$3:$F$99980,Produccion_PJ!$K757,Resultados_Dic3!$D$3:$D$99980,Produccion_PJ!$K$632,Resultados_Dic3!$E$3:$E$99980,Produccion_PJ!$J757,Resultados_Dic3!$A$3:$A$99980,Produccion_PJ!$H757)</f>
        <v>4.5273015178464604</v>
      </c>
      <c r="Q757" s="21">
        <f>+SUMIFS(Resultados_Dic3!M$3:M$99980,Resultados_Dic3!$F$3:$F$99980,Produccion_PJ!$K757,Resultados_Dic3!$D$3:$D$99980,Produccion_PJ!$K$632,Resultados_Dic3!$E$3:$E$99980,Produccion_PJ!$J757,Resultados_Dic3!$A$3:$A$99980,Produccion_PJ!$H757)</f>
        <v>4.5273015178464604</v>
      </c>
      <c r="R757" s="21">
        <f>+SUMIFS(Resultados_Dic3!N$3:N$99980,Resultados_Dic3!$F$3:$F$99980,Produccion_PJ!$K757,Resultados_Dic3!$D$3:$D$99980,Produccion_PJ!$K$632,Resultados_Dic3!$E$3:$E$99980,Produccion_PJ!$J757,Resultados_Dic3!$A$3:$A$99980,Produccion_PJ!$H757)</f>
        <v>4.5273015178464604</v>
      </c>
      <c r="S757" s="21">
        <f>+SUMIFS(Resultados_Dic3!O$3:O$99980,Resultados_Dic3!$F$3:$F$99980,Produccion_PJ!$K757,Resultados_Dic3!$D$3:$D$99980,Produccion_PJ!$K$632,Resultados_Dic3!$E$3:$E$99980,Produccion_PJ!$J757,Resultados_Dic3!$A$3:$A$99980,Produccion_PJ!$H757)</f>
        <v>4.5273015178464604</v>
      </c>
      <c r="T757" s="21">
        <f>+SUMIFS(Resultados_Dic3!P$3:P$99980,Resultados_Dic3!$F$3:$F$99980,Produccion_PJ!$K757,Resultados_Dic3!$D$3:$D$99980,Produccion_PJ!$K$632,Resultados_Dic3!$E$3:$E$99980,Produccion_PJ!$J757,Resultados_Dic3!$A$3:$A$99980,Produccion_PJ!$H757)</f>
        <v>0</v>
      </c>
      <c r="U757" s="21">
        <f>+SUMIFS(Resultados_Dic3!Q$3:Q$99980,Resultados_Dic3!$F$3:$F$99980,Produccion_PJ!$K757,Resultados_Dic3!$D$3:$D$99980,Produccion_PJ!$K$632,Resultados_Dic3!$E$3:$E$99980,Produccion_PJ!$J757,Resultados_Dic3!$A$3:$A$99980,Produccion_PJ!$H757)</f>
        <v>0</v>
      </c>
      <c r="V757" s="21">
        <f>+SUMIFS(Resultados_Dic3!R$3:R$99980,Resultados_Dic3!$F$3:$F$99980,Produccion_PJ!$K757,Resultados_Dic3!$D$3:$D$99980,Produccion_PJ!$K$632,Resultados_Dic3!$E$3:$E$99980,Produccion_PJ!$J757,Resultados_Dic3!$A$3:$A$99980,Produccion_PJ!$H757)</f>
        <v>0</v>
      </c>
      <c r="W757" s="21">
        <f>+SUMIFS(Resultados_Dic3!S$3:S$99980,Resultados_Dic3!$F$3:$F$99980,Produccion_PJ!$K757,Resultados_Dic3!$D$3:$D$99980,Produccion_PJ!$K$632,Resultados_Dic3!$E$3:$E$99980,Produccion_PJ!$J757,Resultados_Dic3!$A$3:$A$99980,Produccion_PJ!$H757)</f>
        <v>0</v>
      </c>
      <c r="X757" s="21">
        <f>+SUMIFS(Resultados_Dic3!T$3:T$99980,Resultados_Dic3!$F$3:$F$99980,Produccion_PJ!$K757,Resultados_Dic3!$D$3:$D$99980,Produccion_PJ!$K$632,Resultados_Dic3!$E$3:$E$99980,Produccion_PJ!$J757,Resultados_Dic3!$A$3:$A$99980,Produccion_PJ!$H757)</f>
        <v>0</v>
      </c>
      <c r="Y757" s="21">
        <f>+SUMIFS(Resultados_Dic3!U$3:U$99980,Resultados_Dic3!$F$3:$F$99980,Produccion_PJ!$K757,Resultados_Dic3!$D$3:$D$99980,Produccion_PJ!$K$632,Resultados_Dic3!$E$3:$E$99980,Produccion_PJ!$J757,Resultados_Dic3!$A$3:$A$99980,Produccion_PJ!$H757)</f>
        <v>0</v>
      </c>
      <c r="Z757" s="21">
        <f>+SUMIFS(Resultados_Dic3!V$3:V$99980,Resultados_Dic3!$F$3:$F$99980,Produccion_PJ!$K757,Resultados_Dic3!$D$3:$D$99980,Produccion_PJ!$K$632,Resultados_Dic3!$E$3:$E$99980,Produccion_PJ!$J757,Resultados_Dic3!$A$3:$A$99980,Produccion_PJ!$H757)</f>
        <v>0</v>
      </c>
      <c r="AA757" s="21">
        <f>+SUMIFS(Resultados_Dic3!W$3:W$99980,Resultados_Dic3!$F$3:$F$99980,Produccion_PJ!$K757,Resultados_Dic3!$D$3:$D$99980,Produccion_PJ!$K$632,Resultados_Dic3!$E$3:$E$99980,Produccion_PJ!$J757,Resultados_Dic3!$A$3:$A$99980,Produccion_PJ!$H757)</f>
        <v>0</v>
      </c>
      <c r="AB757" s="21">
        <f>+SUMIFS(Resultados_Dic3!X$3:X$99980,Resultados_Dic3!$F$3:$F$99980,Produccion_PJ!$K757,Resultados_Dic3!$D$3:$D$99980,Produccion_PJ!$K$632,Resultados_Dic3!$E$3:$E$99980,Produccion_PJ!$J757,Resultados_Dic3!$A$3:$A$99980,Produccion_PJ!$H757)</f>
        <v>0</v>
      </c>
      <c r="AC757" s="21">
        <f>+SUMIFS(Resultados_Dic3!Y$3:Y$99980,Resultados_Dic3!$F$3:$F$99980,Produccion_PJ!$K757,Resultados_Dic3!$D$3:$D$99980,Produccion_PJ!$K$632,Resultados_Dic3!$E$3:$E$99980,Produccion_PJ!$J757,Resultados_Dic3!$A$3:$A$99980,Produccion_PJ!$H757)</f>
        <v>0</v>
      </c>
      <c r="AD757" s="21">
        <f>+SUMIFS(Resultados_Dic3!Z$3:Z$99980,Resultados_Dic3!$F$3:$F$99980,Produccion_PJ!$K757,Resultados_Dic3!$D$3:$D$99980,Produccion_PJ!$K$632,Resultados_Dic3!$E$3:$E$99980,Produccion_PJ!$J757,Resultados_Dic3!$A$3:$A$99980,Produccion_PJ!$H757)</f>
        <v>0</v>
      </c>
      <c r="AE757" s="21">
        <f>+SUMIFS(Resultados_Dic3!AA$3:AA$99980,Resultados_Dic3!$F$3:$F$99980,Produccion_PJ!$K757,Resultados_Dic3!$D$3:$D$99980,Produccion_PJ!$K$632,Resultados_Dic3!$E$3:$E$99980,Produccion_PJ!$J757,Resultados_Dic3!$A$3:$A$99980,Produccion_PJ!$H757)</f>
        <v>0</v>
      </c>
      <c r="AF757" s="21">
        <f>+SUMIFS(Resultados_Dic3!AB$3:AB$99980,Resultados_Dic3!$F$3:$F$99980,Produccion_PJ!$K757,Resultados_Dic3!$D$3:$D$99980,Produccion_PJ!$K$632,Resultados_Dic3!$E$3:$E$99980,Produccion_PJ!$J757,Resultados_Dic3!$A$3:$A$99980,Produccion_PJ!$H757)</f>
        <v>0</v>
      </c>
      <c r="AG757" s="21">
        <f>+SUMIFS(Resultados_Dic3!AC$3:AC$99980,Resultados_Dic3!$F$3:$F$99980,Produccion_PJ!$K757,Resultados_Dic3!$D$3:$D$99980,Produccion_PJ!$K$632,Resultados_Dic3!$E$3:$E$99980,Produccion_PJ!$J757,Resultados_Dic3!$A$3:$A$99980,Produccion_PJ!$H757)</f>
        <v>0</v>
      </c>
      <c r="AH757" s="21">
        <f>+SUMIFS(Resultados_Dic3!AD$3:AD$99980,Resultados_Dic3!$F$3:$F$99980,Produccion_PJ!$K757,Resultados_Dic3!$D$3:$D$99980,Produccion_PJ!$K$632,Resultados_Dic3!$E$3:$E$99980,Produccion_PJ!$J757,Resultados_Dic3!$A$3:$A$99980,Produccion_PJ!$H757)</f>
        <v>0</v>
      </c>
      <c r="AI757" s="21">
        <f>+SUMIFS(Resultados_Dic3!AE$3:AE$99980,Resultados_Dic3!$F$3:$F$99980,Produccion_PJ!$K757,Resultados_Dic3!$D$3:$D$99980,Produccion_PJ!$K$632,Resultados_Dic3!$E$3:$E$99980,Produccion_PJ!$J757,Resultados_Dic3!$A$3:$A$99980,Produccion_PJ!$H757)</f>
        <v>0</v>
      </c>
      <c r="AJ757" s="21">
        <f>+SUMIFS(Resultados_Dic3!AF$3:AF$99980,Resultados_Dic3!$F$3:$F$99980,Produccion_PJ!$K757,Resultados_Dic3!$D$3:$D$99980,Produccion_PJ!$K$632,Resultados_Dic3!$E$3:$E$99980,Produccion_PJ!$J757,Resultados_Dic3!$A$3:$A$99980,Produccion_PJ!$H757)</f>
        <v>0</v>
      </c>
      <c r="AK757" s="21">
        <f>+SUMIFS(Resultados_Dic3!AG$3:AG$99980,Resultados_Dic3!$F$3:$F$99980,Produccion_PJ!$K757,Resultados_Dic3!$D$3:$D$99980,Produccion_PJ!$K$632,Resultados_Dic3!$E$3:$E$99980,Produccion_PJ!$J757,Resultados_Dic3!$A$3:$A$99980,Produccion_PJ!$H757)</f>
        <v>0</v>
      </c>
      <c r="AL757" s="21">
        <f>+SUMIFS(Resultados_Dic3!AH$3:AH$99980,Resultados_Dic3!$F$3:$F$99980,Produccion_PJ!$K757,Resultados_Dic3!$D$3:$D$99980,Produccion_PJ!$K$632,Resultados_Dic3!$E$3:$E$99980,Produccion_PJ!$J757,Resultados_Dic3!$A$3:$A$99980,Produccion_PJ!$H757)</f>
        <v>0</v>
      </c>
      <c r="AM757" s="21">
        <f>+SUMIFS(Resultados_Dic3!AI$3:AI$99980,Resultados_Dic3!$F$3:$F$99980,Produccion_PJ!$K757,Resultados_Dic3!$D$3:$D$99980,Produccion_PJ!$K$632,Resultados_Dic3!$E$3:$E$99980,Produccion_PJ!$J757,Resultados_Dic3!$A$3:$A$99980,Produccion_PJ!$H757)</f>
        <v>0</v>
      </c>
      <c r="AN757" s="21">
        <f>+SUMIFS(Resultados_Dic3!AJ$3:AJ$99980,Resultados_Dic3!$F$3:$F$99980,Produccion_PJ!$K757,Resultados_Dic3!$D$3:$D$99980,Produccion_PJ!$K$632,Resultados_Dic3!$E$3:$E$99980,Produccion_PJ!$J757,Resultados_Dic3!$A$3:$A$99980,Produccion_PJ!$H757)</f>
        <v>0</v>
      </c>
      <c r="AO757" s="21">
        <f>+SUMIFS(Resultados_Dic3!AK$3:AK$99980,Resultados_Dic3!$F$3:$F$99980,Produccion_PJ!$K757,Resultados_Dic3!$D$3:$D$99980,Produccion_PJ!$K$632,Resultados_Dic3!$E$3:$E$99980,Produccion_PJ!$J757,Resultados_Dic3!$A$3:$A$99980,Produccion_PJ!$H757)</f>
        <v>0</v>
      </c>
      <c r="AP757" s="21">
        <f>+SUMIFS(Resultados_Dic3!AL$3:AL$99980,Resultados_Dic3!$F$3:$F$99980,Produccion_PJ!$K757,Resultados_Dic3!$D$3:$D$99980,Produccion_PJ!$K$632,Resultados_Dic3!$E$3:$E$99980,Produccion_PJ!$J757,Resultados_Dic3!$A$3:$A$99980,Produccion_PJ!$H757)</f>
        <v>0</v>
      </c>
      <c r="AQ757" s="21">
        <f>+SUMIFS(Resultados_Dic3!AM$3:AM$99980,Resultados_Dic3!$F$3:$F$99980,Produccion_PJ!$K757,Resultados_Dic3!$D$3:$D$99980,Produccion_PJ!$K$632,Resultados_Dic3!$E$3:$E$99980,Produccion_PJ!$J757,Resultados_Dic3!$A$3:$A$99980,Produccion_PJ!$H757)</f>
        <v>0</v>
      </c>
    </row>
    <row r="758" spans="1:47" x14ac:dyDescent="0.25">
      <c r="D758" s="35"/>
      <c r="E758" s="35"/>
      <c r="G758" s="15"/>
      <c r="H758" s="17" t="str">
        <f t="shared" si="1266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+SUMIFS(Resultados_Dic3!H$3:H$99980,Resultados_Dic3!$F$3:$F$99980,Produccion_PJ!$K758,Resultados_Dic3!$D$3:$D$99980,Produccion_PJ!$K$632,Resultados_Dic3!$E$3:$E$99980,Produccion_PJ!$J758,Resultados_Dic3!$A$3:$A$99980,Produccion_PJ!$H758)</f>
        <v>1.76061725694029</v>
      </c>
      <c r="M758" s="21">
        <f>+SUMIFS(Resultados_Dic3!I$3:I$99980,Resultados_Dic3!$F$3:$F$99980,Produccion_PJ!$K758,Resultados_Dic3!$D$3:$D$99980,Produccion_PJ!$K$632,Resultados_Dic3!$E$3:$E$99980,Produccion_PJ!$J758,Resultados_Dic3!$A$3:$A$99980,Produccion_PJ!$H758)</f>
        <v>1.76061725694029</v>
      </c>
      <c r="N758" s="21">
        <f>+SUMIFS(Resultados_Dic3!J$3:J$99980,Resultados_Dic3!$F$3:$F$99980,Produccion_PJ!$K758,Resultados_Dic3!$D$3:$D$99980,Produccion_PJ!$K$632,Resultados_Dic3!$E$3:$E$99980,Produccion_PJ!$J758,Resultados_Dic3!$A$3:$A$99980,Produccion_PJ!$H758)</f>
        <v>1.76061725694029</v>
      </c>
      <c r="O758" s="21">
        <f>+SUMIFS(Resultados_Dic3!K$3:K$99980,Resultados_Dic3!$F$3:$F$99980,Produccion_PJ!$K758,Resultados_Dic3!$D$3:$D$99980,Produccion_PJ!$K$632,Resultados_Dic3!$E$3:$E$99980,Produccion_PJ!$J758,Resultados_Dic3!$A$3:$A$99980,Produccion_PJ!$H758)</f>
        <v>1.76061725694029</v>
      </c>
      <c r="P758" s="21">
        <f>+SUMIFS(Resultados_Dic3!L$3:L$99980,Resultados_Dic3!$F$3:$F$99980,Produccion_PJ!$K758,Resultados_Dic3!$D$3:$D$99980,Produccion_PJ!$K$632,Resultados_Dic3!$E$3:$E$99980,Produccion_PJ!$J758,Resultados_Dic3!$A$3:$A$99980,Produccion_PJ!$H758)</f>
        <v>1.76061725694029</v>
      </c>
      <c r="Q758" s="21">
        <f>+SUMIFS(Resultados_Dic3!M$3:M$99980,Resultados_Dic3!$F$3:$F$99980,Produccion_PJ!$K758,Resultados_Dic3!$D$3:$D$99980,Produccion_PJ!$K$632,Resultados_Dic3!$E$3:$E$99980,Produccion_PJ!$J758,Resultados_Dic3!$A$3:$A$99980,Produccion_PJ!$H758)</f>
        <v>1.76061725694029</v>
      </c>
      <c r="R758" s="21">
        <f>+SUMIFS(Resultados_Dic3!N$3:N$99980,Resultados_Dic3!$F$3:$F$99980,Produccion_PJ!$K758,Resultados_Dic3!$D$3:$D$99980,Produccion_PJ!$K$632,Resultados_Dic3!$E$3:$E$99980,Produccion_PJ!$J758,Resultados_Dic3!$A$3:$A$99980,Produccion_PJ!$H758)</f>
        <v>1.76061725694029</v>
      </c>
      <c r="S758" s="21">
        <f>+SUMIFS(Resultados_Dic3!O$3:O$99980,Resultados_Dic3!$F$3:$F$99980,Produccion_PJ!$K758,Resultados_Dic3!$D$3:$D$99980,Produccion_PJ!$K$632,Resultados_Dic3!$E$3:$E$99980,Produccion_PJ!$J758,Resultados_Dic3!$A$3:$A$99980,Produccion_PJ!$H758)</f>
        <v>1.76061725694029</v>
      </c>
      <c r="T758" s="21">
        <f>+SUMIFS(Resultados_Dic3!P$3:P$99980,Resultados_Dic3!$F$3:$F$99980,Produccion_PJ!$K758,Resultados_Dic3!$D$3:$D$99980,Produccion_PJ!$K$632,Resultados_Dic3!$E$3:$E$99980,Produccion_PJ!$J758,Resultados_Dic3!$A$3:$A$99980,Produccion_PJ!$H758)</f>
        <v>1.76061725694029</v>
      </c>
      <c r="U758" s="21">
        <f>+SUMIFS(Resultados_Dic3!Q$3:Q$99980,Resultados_Dic3!$F$3:$F$99980,Produccion_PJ!$K758,Resultados_Dic3!$D$3:$D$99980,Produccion_PJ!$K$632,Resultados_Dic3!$E$3:$E$99980,Produccion_PJ!$J758,Resultados_Dic3!$A$3:$A$99980,Produccion_PJ!$H758)</f>
        <v>1.76061725694029</v>
      </c>
      <c r="V758" s="21">
        <f>+SUMIFS(Resultados_Dic3!R$3:R$99980,Resultados_Dic3!$F$3:$F$99980,Produccion_PJ!$K758,Resultados_Dic3!$D$3:$D$99980,Produccion_PJ!$K$632,Resultados_Dic3!$E$3:$E$99980,Produccion_PJ!$J758,Resultados_Dic3!$A$3:$A$99980,Produccion_PJ!$H758)</f>
        <v>1.76061725694029</v>
      </c>
      <c r="W758" s="21">
        <f>+SUMIFS(Resultados_Dic3!S$3:S$99980,Resultados_Dic3!$F$3:$F$99980,Produccion_PJ!$K758,Resultados_Dic3!$D$3:$D$99980,Produccion_PJ!$K$632,Resultados_Dic3!$E$3:$E$99980,Produccion_PJ!$J758,Resultados_Dic3!$A$3:$A$99980,Produccion_PJ!$H758)</f>
        <v>1.76061725694029</v>
      </c>
      <c r="X758" s="21">
        <f>+SUMIFS(Resultados_Dic3!T$3:T$99980,Resultados_Dic3!$F$3:$F$99980,Produccion_PJ!$K758,Resultados_Dic3!$D$3:$D$99980,Produccion_PJ!$K$632,Resultados_Dic3!$E$3:$E$99980,Produccion_PJ!$J758,Resultados_Dic3!$A$3:$A$99980,Produccion_PJ!$H758)</f>
        <v>1.76061725694029</v>
      </c>
      <c r="Y758" s="21">
        <f>+SUMIFS(Resultados_Dic3!U$3:U$99980,Resultados_Dic3!$F$3:$F$99980,Produccion_PJ!$K758,Resultados_Dic3!$D$3:$D$99980,Produccion_PJ!$K$632,Resultados_Dic3!$E$3:$E$99980,Produccion_PJ!$J758,Resultados_Dic3!$A$3:$A$99980,Produccion_PJ!$H758)</f>
        <v>1.76061725694029</v>
      </c>
      <c r="Z758" s="21">
        <f>+SUMIFS(Resultados_Dic3!V$3:V$99980,Resultados_Dic3!$F$3:$F$99980,Produccion_PJ!$K758,Resultados_Dic3!$D$3:$D$99980,Produccion_PJ!$K$632,Resultados_Dic3!$E$3:$E$99980,Produccion_PJ!$J758,Resultados_Dic3!$A$3:$A$99980,Produccion_PJ!$H758)</f>
        <v>1.33774429873287</v>
      </c>
      <c r="AA758" s="21">
        <f>+SUMIFS(Resultados_Dic3!W$3:W$99980,Resultados_Dic3!$F$3:$F$99980,Produccion_PJ!$K758,Resultados_Dic3!$D$3:$D$99980,Produccion_PJ!$K$632,Resultados_Dic3!$E$3:$E$99980,Produccion_PJ!$J758,Resultados_Dic3!$A$3:$A$99980,Produccion_PJ!$H758)</f>
        <v>0</v>
      </c>
      <c r="AB758" s="21">
        <f>+SUMIFS(Resultados_Dic3!X$3:X$99980,Resultados_Dic3!$F$3:$F$99980,Produccion_PJ!$K758,Resultados_Dic3!$D$3:$D$99980,Produccion_PJ!$K$632,Resultados_Dic3!$E$3:$E$99980,Produccion_PJ!$J758,Resultados_Dic3!$A$3:$A$99980,Produccion_PJ!$H758)</f>
        <v>0</v>
      </c>
      <c r="AC758" s="21">
        <f>+SUMIFS(Resultados_Dic3!Y$3:Y$99980,Resultados_Dic3!$F$3:$F$99980,Produccion_PJ!$K758,Resultados_Dic3!$D$3:$D$99980,Produccion_PJ!$K$632,Resultados_Dic3!$E$3:$E$99980,Produccion_PJ!$J758,Resultados_Dic3!$A$3:$A$99980,Produccion_PJ!$H758)</f>
        <v>0</v>
      </c>
      <c r="AD758" s="21">
        <f>+SUMIFS(Resultados_Dic3!Z$3:Z$99980,Resultados_Dic3!$F$3:$F$99980,Produccion_PJ!$K758,Resultados_Dic3!$D$3:$D$99980,Produccion_PJ!$K$632,Resultados_Dic3!$E$3:$E$99980,Produccion_PJ!$J758,Resultados_Dic3!$A$3:$A$99980,Produccion_PJ!$H758)</f>
        <v>0</v>
      </c>
      <c r="AE758" s="21">
        <f>+SUMIFS(Resultados_Dic3!AA$3:AA$99980,Resultados_Dic3!$F$3:$F$99980,Produccion_PJ!$K758,Resultados_Dic3!$D$3:$D$99980,Produccion_PJ!$K$632,Resultados_Dic3!$E$3:$E$99980,Produccion_PJ!$J758,Resultados_Dic3!$A$3:$A$99980,Produccion_PJ!$H758)</f>
        <v>0</v>
      </c>
      <c r="AF758" s="21">
        <f>+SUMIFS(Resultados_Dic3!AB$3:AB$99980,Resultados_Dic3!$F$3:$F$99980,Produccion_PJ!$K758,Resultados_Dic3!$D$3:$D$99980,Produccion_PJ!$K$632,Resultados_Dic3!$E$3:$E$99980,Produccion_PJ!$J758,Resultados_Dic3!$A$3:$A$99980,Produccion_PJ!$H758)</f>
        <v>0</v>
      </c>
      <c r="AG758" s="21">
        <f>+SUMIFS(Resultados_Dic3!AC$3:AC$99980,Resultados_Dic3!$F$3:$F$99980,Produccion_PJ!$K758,Resultados_Dic3!$D$3:$D$99980,Produccion_PJ!$K$632,Resultados_Dic3!$E$3:$E$99980,Produccion_PJ!$J758,Resultados_Dic3!$A$3:$A$99980,Produccion_PJ!$H758)</f>
        <v>0</v>
      </c>
      <c r="AH758" s="21">
        <f>+SUMIFS(Resultados_Dic3!AD$3:AD$99980,Resultados_Dic3!$F$3:$F$99980,Produccion_PJ!$K758,Resultados_Dic3!$D$3:$D$99980,Produccion_PJ!$K$632,Resultados_Dic3!$E$3:$E$99980,Produccion_PJ!$J758,Resultados_Dic3!$A$3:$A$99980,Produccion_PJ!$H758)</f>
        <v>0</v>
      </c>
      <c r="AI758" s="21">
        <f>+SUMIFS(Resultados_Dic3!AE$3:AE$99980,Resultados_Dic3!$F$3:$F$99980,Produccion_PJ!$K758,Resultados_Dic3!$D$3:$D$99980,Produccion_PJ!$K$632,Resultados_Dic3!$E$3:$E$99980,Produccion_PJ!$J758,Resultados_Dic3!$A$3:$A$99980,Produccion_PJ!$H758)</f>
        <v>0</v>
      </c>
      <c r="AJ758" s="21">
        <f>+SUMIFS(Resultados_Dic3!AF$3:AF$99980,Resultados_Dic3!$F$3:$F$99980,Produccion_PJ!$K758,Resultados_Dic3!$D$3:$D$99980,Produccion_PJ!$K$632,Resultados_Dic3!$E$3:$E$99980,Produccion_PJ!$J758,Resultados_Dic3!$A$3:$A$99980,Produccion_PJ!$H758)</f>
        <v>0</v>
      </c>
      <c r="AK758" s="21">
        <f>+SUMIFS(Resultados_Dic3!AG$3:AG$99980,Resultados_Dic3!$F$3:$F$99980,Produccion_PJ!$K758,Resultados_Dic3!$D$3:$D$99980,Produccion_PJ!$K$632,Resultados_Dic3!$E$3:$E$99980,Produccion_PJ!$J758,Resultados_Dic3!$A$3:$A$99980,Produccion_PJ!$H758)</f>
        <v>0</v>
      </c>
      <c r="AL758" s="21">
        <f>+SUMIFS(Resultados_Dic3!AH$3:AH$99980,Resultados_Dic3!$F$3:$F$99980,Produccion_PJ!$K758,Resultados_Dic3!$D$3:$D$99980,Produccion_PJ!$K$632,Resultados_Dic3!$E$3:$E$99980,Produccion_PJ!$J758,Resultados_Dic3!$A$3:$A$99980,Produccion_PJ!$H758)</f>
        <v>0</v>
      </c>
      <c r="AM758" s="21">
        <f>+SUMIFS(Resultados_Dic3!AI$3:AI$99980,Resultados_Dic3!$F$3:$F$99980,Produccion_PJ!$K758,Resultados_Dic3!$D$3:$D$99980,Produccion_PJ!$K$632,Resultados_Dic3!$E$3:$E$99980,Produccion_PJ!$J758,Resultados_Dic3!$A$3:$A$99980,Produccion_PJ!$H758)</f>
        <v>0</v>
      </c>
      <c r="AN758" s="21">
        <f>+SUMIFS(Resultados_Dic3!AJ$3:AJ$99980,Resultados_Dic3!$F$3:$F$99980,Produccion_PJ!$K758,Resultados_Dic3!$D$3:$D$99980,Produccion_PJ!$K$632,Resultados_Dic3!$E$3:$E$99980,Produccion_PJ!$J758,Resultados_Dic3!$A$3:$A$99980,Produccion_PJ!$H758)</f>
        <v>0</v>
      </c>
      <c r="AO758" s="21">
        <f>+SUMIFS(Resultados_Dic3!AK$3:AK$99980,Resultados_Dic3!$F$3:$F$99980,Produccion_PJ!$K758,Resultados_Dic3!$D$3:$D$99980,Produccion_PJ!$K$632,Resultados_Dic3!$E$3:$E$99980,Produccion_PJ!$J758,Resultados_Dic3!$A$3:$A$99980,Produccion_PJ!$H758)</f>
        <v>0</v>
      </c>
      <c r="AP758" s="21">
        <f>+SUMIFS(Resultados_Dic3!AL$3:AL$99980,Resultados_Dic3!$F$3:$F$99980,Produccion_PJ!$K758,Resultados_Dic3!$D$3:$D$99980,Produccion_PJ!$K$632,Resultados_Dic3!$E$3:$E$99980,Produccion_PJ!$J758,Resultados_Dic3!$A$3:$A$99980,Produccion_PJ!$H758)</f>
        <v>0</v>
      </c>
      <c r="AQ758" s="21">
        <f>+SUMIFS(Resultados_Dic3!AM$3:AM$99980,Resultados_Dic3!$F$3:$F$99980,Produccion_PJ!$K758,Resultados_Dic3!$D$3:$D$99980,Produccion_PJ!$K$632,Resultados_Dic3!$E$3:$E$99980,Produccion_PJ!$J758,Resultados_Dic3!$A$3:$A$99980,Produccion_PJ!$H758)</f>
        <v>0</v>
      </c>
    </row>
    <row r="759" spans="1:47" x14ac:dyDescent="0.25">
      <c r="G759" s="15"/>
      <c r="H759" s="17" t="str">
        <f t="shared" si="1266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+SUMIFS(Resultados_Dic3!H$3:H$99980,Resultados_Dic3!$F$3:$F$99980,Produccion_PJ!$K759,Resultados_Dic3!$D$3:$D$99980,Produccion_PJ!$K$632,Resultados_Dic3!$E$3:$E$99980,Produccion_PJ!$J759,Resultados_Dic3!$A$3:$A$99980,Produccion_PJ!$H759)</f>
        <v>0.50303350198293995</v>
      </c>
      <c r="M759" s="21">
        <f>+SUMIFS(Resultados_Dic3!I$3:I$99980,Resultados_Dic3!$F$3:$F$99980,Produccion_PJ!$K759,Resultados_Dic3!$D$3:$D$99980,Produccion_PJ!$K$632,Resultados_Dic3!$E$3:$E$99980,Produccion_PJ!$J759,Resultados_Dic3!$A$3:$A$99980,Produccion_PJ!$H759)</f>
        <v>0.50303350198293995</v>
      </c>
      <c r="N759" s="21">
        <f>+SUMIFS(Resultados_Dic3!J$3:J$99980,Resultados_Dic3!$F$3:$F$99980,Produccion_PJ!$K759,Resultados_Dic3!$D$3:$D$99980,Produccion_PJ!$K$632,Resultados_Dic3!$E$3:$E$99980,Produccion_PJ!$J759,Resultados_Dic3!$A$3:$A$99980,Produccion_PJ!$H759)</f>
        <v>0.50303350198293995</v>
      </c>
      <c r="O759" s="21">
        <f>+SUMIFS(Resultados_Dic3!K$3:K$99980,Resultados_Dic3!$F$3:$F$99980,Produccion_PJ!$K759,Resultados_Dic3!$D$3:$D$99980,Produccion_PJ!$K$632,Resultados_Dic3!$E$3:$E$99980,Produccion_PJ!$J759,Resultados_Dic3!$A$3:$A$99980,Produccion_PJ!$H759)</f>
        <v>0.50303350198293995</v>
      </c>
      <c r="P759" s="21">
        <f>+SUMIFS(Resultados_Dic3!L$3:L$99980,Resultados_Dic3!$F$3:$F$99980,Produccion_PJ!$K759,Resultados_Dic3!$D$3:$D$99980,Produccion_PJ!$K$632,Resultados_Dic3!$E$3:$E$99980,Produccion_PJ!$J759,Resultados_Dic3!$A$3:$A$99980,Produccion_PJ!$H759)</f>
        <v>0.50303350198293995</v>
      </c>
      <c r="Q759" s="21">
        <f>+SUMIFS(Resultados_Dic3!M$3:M$99980,Resultados_Dic3!$F$3:$F$99980,Produccion_PJ!$K759,Resultados_Dic3!$D$3:$D$99980,Produccion_PJ!$K$632,Resultados_Dic3!$E$3:$E$99980,Produccion_PJ!$J759,Resultados_Dic3!$A$3:$A$99980,Produccion_PJ!$H759)</f>
        <v>0.50303350198293995</v>
      </c>
      <c r="R759" s="21">
        <f>+SUMIFS(Resultados_Dic3!N$3:N$99980,Resultados_Dic3!$F$3:$F$99980,Produccion_PJ!$K759,Resultados_Dic3!$D$3:$D$99980,Produccion_PJ!$K$632,Resultados_Dic3!$E$3:$E$99980,Produccion_PJ!$J759,Resultados_Dic3!$A$3:$A$99980,Produccion_PJ!$H759)</f>
        <v>0.50303350198293995</v>
      </c>
      <c r="S759" s="21">
        <f>+SUMIFS(Resultados_Dic3!O$3:O$99980,Resultados_Dic3!$F$3:$F$99980,Produccion_PJ!$K759,Resultados_Dic3!$D$3:$D$99980,Produccion_PJ!$K$632,Resultados_Dic3!$E$3:$E$99980,Produccion_PJ!$J759,Resultados_Dic3!$A$3:$A$99980,Produccion_PJ!$H759)</f>
        <v>0.50303350198293995</v>
      </c>
      <c r="T759" s="21">
        <f>+SUMIFS(Resultados_Dic3!P$3:P$99980,Resultados_Dic3!$F$3:$F$99980,Produccion_PJ!$K759,Resultados_Dic3!$D$3:$D$99980,Produccion_PJ!$K$632,Resultados_Dic3!$E$3:$E$99980,Produccion_PJ!$J759,Resultados_Dic3!$A$3:$A$99980,Produccion_PJ!$H759)</f>
        <v>0.50303350198293995</v>
      </c>
      <c r="U759" s="21">
        <f>+SUMIFS(Resultados_Dic3!Q$3:Q$99980,Resultados_Dic3!$F$3:$F$99980,Produccion_PJ!$K759,Resultados_Dic3!$D$3:$D$99980,Produccion_PJ!$K$632,Resultados_Dic3!$E$3:$E$99980,Produccion_PJ!$J759,Resultados_Dic3!$A$3:$A$99980,Produccion_PJ!$H759)</f>
        <v>0.50303350198293995</v>
      </c>
      <c r="V759" s="21">
        <f>+SUMIFS(Resultados_Dic3!R$3:R$99980,Resultados_Dic3!$F$3:$F$99980,Produccion_PJ!$K759,Resultados_Dic3!$D$3:$D$99980,Produccion_PJ!$K$632,Resultados_Dic3!$E$3:$E$99980,Produccion_PJ!$J759,Resultados_Dic3!$A$3:$A$99980,Produccion_PJ!$H759)</f>
        <v>0.50303350198293995</v>
      </c>
      <c r="W759" s="21">
        <f>+SUMIFS(Resultados_Dic3!S$3:S$99980,Resultados_Dic3!$F$3:$F$99980,Produccion_PJ!$K759,Resultados_Dic3!$D$3:$D$99980,Produccion_PJ!$K$632,Resultados_Dic3!$E$3:$E$99980,Produccion_PJ!$J759,Resultados_Dic3!$A$3:$A$99980,Produccion_PJ!$H759)</f>
        <v>0.50303350198293995</v>
      </c>
      <c r="X759" s="21">
        <f>+SUMIFS(Resultados_Dic3!T$3:T$99980,Resultados_Dic3!$F$3:$F$99980,Produccion_PJ!$K759,Resultados_Dic3!$D$3:$D$99980,Produccion_PJ!$K$632,Resultados_Dic3!$E$3:$E$99980,Produccion_PJ!$J759,Resultados_Dic3!$A$3:$A$99980,Produccion_PJ!$H759)</f>
        <v>0.50303350198293995</v>
      </c>
      <c r="Y759" s="21">
        <f>+SUMIFS(Resultados_Dic3!U$3:U$99980,Resultados_Dic3!$F$3:$F$99980,Produccion_PJ!$K759,Resultados_Dic3!$D$3:$D$99980,Produccion_PJ!$K$632,Resultados_Dic3!$E$3:$E$99980,Produccion_PJ!$J759,Resultados_Dic3!$A$3:$A$99980,Produccion_PJ!$H759)</f>
        <v>0.50303350198293995</v>
      </c>
      <c r="Z759" s="21">
        <f>+SUMIFS(Resultados_Dic3!V$3:V$99980,Resultados_Dic3!$F$3:$F$99980,Produccion_PJ!$K759,Resultados_Dic3!$D$3:$D$99980,Produccion_PJ!$K$632,Resultados_Dic3!$E$3:$E$99980,Produccion_PJ!$J759,Resultados_Dic3!$A$3:$A$99980,Produccion_PJ!$H759)</f>
        <v>0.50303350198293995</v>
      </c>
      <c r="AA759" s="21">
        <f>+SUMIFS(Resultados_Dic3!W$3:W$99980,Resultados_Dic3!$F$3:$F$99980,Produccion_PJ!$K759,Resultados_Dic3!$D$3:$D$99980,Produccion_PJ!$K$632,Resultados_Dic3!$E$3:$E$99980,Produccion_PJ!$J759,Resultados_Dic3!$A$3:$A$99980,Produccion_PJ!$H759)</f>
        <v>0</v>
      </c>
      <c r="AB759" s="21">
        <f>+SUMIFS(Resultados_Dic3!X$3:X$99980,Resultados_Dic3!$F$3:$F$99980,Produccion_PJ!$K759,Resultados_Dic3!$D$3:$D$99980,Produccion_PJ!$K$632,Resultados_Dic3!$E$3:$E$99980,Produccion_PJ!$J759,Resultados_Dic3!$A$3:$A$99980,Produccion_PJ!$H759)</f>
        <v>0</v>
      </c>
      <c r="AC759" s="21">
        <f>+SUMIFS(Resultados_Dic3!Y$3:Y$99980,Resultados_Dic3!$F$3:$F$99980,Produccion_PJ!$K759,Resultados_Dic3!$D$3:$D$99980,Produccion_PJ!$K$632,Resultados_Dic3!$E$3:$E$99980,Produccion_PJ!$J759,Resultados_Dic3!$A$3:$A$99980,Produccion_PJ!$H759)</f>
        <v>0</v>
      </c>
      <c r="AD759" s="21">
        <f>+SUMIFS(Resultados_Dic3!Z$3:Z$99980,Resultados_Dic3!$F$3:$F$99980,Produccion_PJ!$K759,Resultados_Dic3!$D$3:$D$99980,Produccion_PJ!$K$632,Resultados_Dic3!$E$3:$E$99980,Produccion_PJ!$J759,Resultados_Dic3!$A$3:$A$99980,Produccion_PJ!$H759)</f>
        <v>0</v>
      </c>
      <c r="AE759" s="21">
        <f>+SUMIFS(Resultados_Dic3!AA$3:AA$99980,Resultados_Dic3!$F$3:$F$99980,Produccion_PJ!$K759,Resultados_Dic3!$D$3:$D$99980,Produccion_PJ!$K$632,Resultados_Dic3!$E$3:$E$99980,Produccion_PJ!$J759,Resultados_Dic3!$A$3:$A$99980,Produccion_PJ!$H759)</f>
        <v>0</v>
      </c>
      <c r="AF759" s="21">
        <f>+SUMIFS(Resultados_Dic3!AB$3:AB$99980,Resultados_Dic3!$F$3:$F$99980,Produccion_PJ!$K759,Resultados_Dic3!$D$3:$D$99980,Produccion_PJ!$K$632,Resultados_Dic3!$E$3:$E$99980,Produccion_PJ!$J759,Resultados_Dic3!$A$3:$A$99980,Produccion_PJ!$H759)</f>
        <v>0</v>
      </c>
      <c r="AG759" s="21">
        <f>+SUMIFS(Resultados_Dic3!AC$3:AC$99980,Resultados_Dic3!$F$3:$F$99980,Produccion_PJ!$K759,Resultados_Dic3!$D$3:$D$99980,Produccion_PJ!$K$632,Resultados_Dic3!$E$3:$E$99980,Produccion_PJ!$J759,Resultados_Dic3!$A$3:$A$99980,Produccion_PJ!$H759)</f>
        <v>0</v>
      </c>
      <c r="AH759" s="21">
        <f>+SUMIFS(Resultados_Dic3!AD$3:AD$99980,Resultados_Dic3!$F$3:$F$99980,Produccion_PJ!$K759,Resultados_Dic3!$D$3:$D$99980,Produccion_PJ!$K$632,Resultados_Dic3!$E$3:$E$99980,Produccion_PJ!$J759,Resultados_Dic3!$A$3:$A$99980,Produccion_PJ!$H759)</f>
        <v>0</v>
      </c>
      <c r="AI759" s="21">
        <f>+SUMIFS(Resultados_Dic3!AE$3:AE$99980,Resultados_Dic3!$F$3:$F$99980,Produccion_PJ!$K759,Resultados_Dic3!$D$3:$D$99980,Produccion_PJ!$K$632,Resultados_Dic3!$E$3:$E$99980,Produccion_PJ!$J759,Resultados_Dic3!$A$3:$A$99980,Produccion_PJ!$H759)</f>
        <v>0</v>
      </c>
      <c r="AJ759" s="21">
        <f>+SUMIFS(Resultados_Dic3!AF$3:AF$99980,Resultados_Dic3!$F$3:$F$99980,Produccion_PJ!$K759,Resultados_Dic3!$D$3:$D$99980,Produccion_PJ!$K$632,Resultados_Dic3!$E$3:$E$99980,Produccion_PJ!$J759,Resultados_Dic3!$A$3:$A$99980,Produccion_PJ!$H759)</f>
        <v>0</v>
      </c>
      <c r="AK759" s="21">
        <f>+SUMIFS(Resultados_Dic3!AG$3:AG$99980,Resultados_Dic3!$F$3:$F$99980,Produccion_PJ!$K759,Resultados_Dic3!$D$3:$D$99980,Produccion_PJ!$K$632,Resultados_Dic3!$E$3:$E$99980,Produccion_PJ!$J759,Resultados_Dic3!$A$3:$A$99980,Produccion_PJ!$H759)</f>
        <v>0</v>
      </c>
      <c r="AL759" s="21">
        <f>+SUMIFS(Resultados_Dic3!AH$3:AH$99980,Resultados_Dic3!$F$3:$F$99980,Produccion_PJ!$K759,Resultados_Dic3!$D$3:$D$99980,Produccion_PJ!$K$632,Resultados_Dic3!$E$3:$E$99980,Produccion_PJ!$J759,Resultados_Dic3!$A$3:$A$99980,Produccion_PJ!$H759)</f>
        <v>0</v>
      </c>
      <c r="AM759" s="21">
        <f>+SUMIFS(Resultados_Dic3!AI$3:AI$99980,Resultados_Dic3!$F$3:$F$99980,Produccion_PJ!$K759,Resultados_Dic3!$D$3:$D$99980,Produccion_PJ!$K$632,Resultados_Dic3!$E$3:$E$99980,Produccion_PJ!$J759,Resultados_Dic3!$A$3:$A$99980,Produccion_PJ!$H759)</f>
        <v>0</v>
      </c>
      <c r="AN759" s="21">
        <f>+SUMIFS(Resultados_Dic3!AJ$3:AJ$99980,Resultados_Dic3!$F$3:$F$99980,Produccion_PJ!$K759,Resultados_Dic3!$D$3:$D$99980,Produccion_PJ!$K$632,Resultados_Dic3!$E$3:$E$99980,Produccion_PJ!$J759,Resultados_Dic3!$A$3:$A$99980,Produccion_PJ!$H759)</f>
        <v>0</v>
      </c>
      <c r="AO759" s="21">
        <f>+SUMIFS(Resultados_Dic3!AK$3:AK$99980,Resultados_Dic3!$F$3:$F$99980,Produccion_PJ!$K759,Resultados_Dic3!$D$3:$D$99980,Produccion_PJ!$K$632,Resultados_Dic3!$E$3:$E$99980,Produccion_PJ!$J759,Resultados_Dic3!$A$3:$A$99980,Produccion_PJ!$H759)</f>
        <v>0</v>
      </c>
      <c r="AP759" s="21">
        <f>+SUMIFS(Resultados_Dic3!AL$3:AL$99980,Resultados_Dic3!$F$3:$F$99980,Produccion_PJ!$K759,Resultados_Dic3!$D$3:$D$99980,Produccion_PJ!$K$632,Resultados_Dic3!$E$3:$E$99980,Produccion_PJ!$J759,Resultados_Dic3!$A$3:$A$99980,Produccion_PJ!$H759)</f>
        <v>0</v>
      </c>
      <c r="AQ759" s="21">
        <f>+SUMIFS(Resultados_Dic3!AM$3:AM$99980,Resultados_Dic3!$F$3:$F$99980,Produccion_PJ!$K759,Resultados_Dic3!$D$3:$D$99980,Produccion_PJ!$K$632,Resultados_Dic3!$E$3:$E$99980,Produccion_PJ!$J759,Resultados_Dic3!$A$3:$A$99980,Produccion_PJ!$H759)</f>
        <v>0</v>
      </c>
    </row>
    <row r="760" spans="1:47" s="68" customFormat="1" x14ac:dyDescent="0.25">
      <c r="A760" s="70"/>
      <c r="F760" s="95"/>
      <c r="H760" s="71"/>
      <c r="I760" s="71"/>
      <c r="L760" s="69">
        <f>+SUM(L753:L759)</f>
        <v>136.85999185685608</v>
      </c>
      <c r="M760" s="69">
        <f t="shared" ref="M760" si="1267">+SUM(M753:M759)</f>
        <v>114.50401113944329</v>
      </c>
      <c r="N760" s="69">
        <f t="shared" ref="N760:AQ760" si="1268">+SUM(N753:N759)</f>
        <v>94.0724015107605</v>
      </c>
      <c r="O760" s="69">
        <f t="shared" si="1268"/>
        <v>106.44011018180061</v>
      </c>
      <c r="P760" s="69">
        <f t="shared" si="1268"/>
        <v>102.4081597029793</v>
      </c>
      <c r="Q760" s="69">
        <f t="shared" si="1268"/>
        <v>20.372856830309093</v>
      </c>
      <c r="R760" s="69">
        <f t="shared" si="1268"/>
        <v>20.372856830309093</v>
      </c>
      <c r="S760" s="69">
        <f t="shared" si="1268"/>
        <v>20.372856830309093</v>
      </c>
      <c r="T760" s="69">
        <f t="shared" si="1268"/>
        <v>15.845555312462629</v>
      </c>
      <c r="U760" s="69">
        <f t="shared" si="1268"/>
        <v>15.845555312462629</v>
      </c>
      <c r="V760" s="69">
        <f t="shared" si="1268"/>
        <v>2.2636507589232302</v>
      </c>
      <c r="W760" s="69">
        <f t="shared" si="1268"/>
        <v>2.2636507589232302</v>
      </c>
      <c r="X760" s="69">
        <f t="shared" si="1268"/>
        <v>2.2636507589232302</v>
      </c>
      <c r="Y760" s="69">
        <f t="shared" si="1268"/>
        <v>2.2636507589232302</v>
      </c>
      <c r="Z760" s="69">
        <f t="shared" si="1268"/>
        <v>1.84077780071581</v>
      </c>
      <c r="AA760" s="69">
        <f t="shared" si="1268"/>
        <v>0</v>
      </c>
      <c r="AB760" s="69">
        <f t="shared" si="1268"/>
        <v>0</v>
      </c>
      <c r="AC760" s="69">
        <f t="shared" si="1268"/>
        <v>0</v>
      </c>
      <c r="AD760" s="69">
        <f t="shared" si="1268"/>
        <v>0</v>
      </c>
      <c r="AE760" s="69">
        <f t="shared" si="1268"/>
        <v>0</v>
      </c>
      <c r="AF760" s="69">
        <f t="shared" si="1268"/>
        <v>0</v>
      </c>
      <c r="AG760" s="69">
        <f t="shared" si="1268"/>
        <v>0</v>
      </c>
      <c r="AH760" s="69">
        <f t="shared" si="1268"/>
        <v>0</v>
      </c>
      <c r="AI760" s="69">
        <f t="shared" si="1268"/>
        <v>0</v>
      </c>
      <c r="AJ760" s="69">
        <f t="shared" si="1268"/>
        <v>0</v>
      </c>
      <c r="AK760" s="69">
        <f t="shared" si="1268"/>
        <v>0</v>
      </c>
      <c r="AL760" s="69">
        <f t="shared" si="1268"/>
        <v>0</v>
      </c>
      <c r="AM760" s="69">
        <f t="shared" si="1268"/>
        <v>0</v>
      </c>
      <c r="AN760" s="69">
        <f t="shared" si="1268"/>
        <v>0</v>
      </c>
      <c r="AO760" s="69">
        <f t="shared" si="1268"/>
        <v>0</v>
      </c>
      <c r="AP760" s="69">
        <f t="shared" si="1268"/>
        <v>0</v>
      </c>
      <c r="AQ760" s="69">
        <f t="shared" si="1268"/>
        <v>0</v>
      </c>
    </row>
    <row r="762" spans="1:47" ht="18.75" x14ac:dyDescent="0.3">
      <c r="F762"/>
      <c r="K762" s="34" t="s">
        <v>500</v>
      </c>
    </row>
    <row r="763" spans="1:47" x14ac:dyDescent="0.25"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35"/>
      <c r="E766" s="35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+SUMIFS(Resultados_Dic3!H$3:H$99980,Resultados_Dic3!$F$3:$F$99980,Produccion_PJ!$K766,Resultados_Dic3!$D$3:$D$99980,Produccion_PJ!$K$632,Resultados_Dic3!$E$3:$E$99980,Produccion_PJ!$J766,Resultados_Dic3!$A$3:$A$99980,Produccion_PJ!$H766)</f>
        <v>0</v>
      </c>
      <c r="M766" s="21">
        <f>+SUMIFS(Resultados_Dic3!I$3:I$99980,Resultados_Dic3!$F$3:$F$99980,Produccion_PJ!$K766,Resultados_Dic3!$D$3:$D$99980,Produccion_PJ!$K$632,Resultados_Dic3!$E$3:$E$99980,Produccion_PJ!$J766,Resultados_Dic3!$A$3:$A$99980,Produccion_PJ!$H766)</f>
        <v>0</v>
      </c>
      <c r="N766" s="21">
        <f>+SUMIFS(Resultados_Dic3!J$3:J$99980,Resultados_Dic3!$F$3:$F$99980,Produccion_PJ!$K766,Resultados_Dic3!$D$3:$D$99980,Produccion_PJ!$K$632,Resultados_Dic3!$E$3:$E$99980,Produccion_PJ!$J766,Resultados_Dic3!$A$3:$A$99980,Produccion_PJ!$H766)</f>
        <v>0</v>
      </c>
      <c r="O766" s="21">
        <f>+SUMIFS(Resultados_Dic3!K$3:K$99980,Resultados_Dic3!$F$3:$F$99980,Produccion_PJ!$K766,Resultados_Dic3!$D$3:$D$99980,Produccion_PJ!$K$632,Resultados_Dic3!$E$3:$E$99980,Produccion_PJ!$J766,Resultados_Dic3!$A$3:$A$99980,Produccion_PJ!$H766)</f>
        <v>0</v>
      </c>
      <c r="P766" s="21">
        <f>+SUMIFS(Resultados_Dic3!L$3:L$99980,Resultados_Dic3!$F$3:$F$99980,Produccion_PJ!$K766,Resultados_Dic3!$D$3:$D$99980,Produccion_PJ!$K$632,Resultados_Dic3!$E$3:$E$99980,Produccion_PJ!$J766,Resultados_Dic3!$A$3:$A$99980,Produccion_PJ!$H766)</f>
        <v>0</v>
      </c>
      <c r="Q766" s="21">
        <f>+SUMIFS(Resultados_Dic3!M$3:M$99980,Resultados_Dic3!$F$3:$F$99980,Produccion_PJ!$K766,Resultados_Dic3!$D$3:$D$99980,Produccion_PJ!$K$632,Resultados_Dic3!$E$3:$E$99980,Produccion_PJ!$J766,Resultados_Dic3!$A$3:$A$99980,Produccion_PJ!$H766)</f>
        <v>0</v>
      </c>
      <c r="R766" s="21">
        <f>+SUMIFS(Resultados_Dic3!N$3:N$99980,Resultados_Dic3!$F$3:$F$99980,Produccion_PJ!$K766,Resultados_Dic3!$D$3:$D$99980,Produccion_PJ!$K$632,Resultados_Dic3!$E$3:$E$99980,Produccion_PJ!$J766,Resultados_Dic3!$A$3:$A$99980,Produccion_PJ!$H766)</f>
        <v>0</v>
      </c>
      <c r="S766" s="21">
        <f>+SUMIFS(Resultados_Dic3!O$3:O$99980,Resultados_Dic3!$F$3:$F$99980,Produccion_PJ!$K766,Resultados_Dic3!$D$3:$D$99980,Produccion_PJ!$K$632,Resultados_Dic3!$E$3:$E$99980,Produccion_PJ!$J766,Resultados_Dic3!$A$3:$A$99980,Produccion_PJ!$H766)</f>
        <v>0</v>
      </c>
      <c r="T766" s="21">
        <f>+SUMIFS(Resultados_Dic3!P$3:P$99980,Resultados_Dic3!$F$3:$F$99980,Produccion_PJ!$K766,Resultados_Dic3!$D$3:$D$99980,Produccion_PJ!$K$632,Resultados_Dic3!$E$3:$E$99980,Produccion_PJ!$J766,Resultados_Dic3!$A$3:$A$99980,Produccion_PJ!$H766)</f>
        <v>0</v>
      </c>
      <c r="U766" s="21">
        <f>+SUMIFS(Resultados_Dic3!Q$3:Q$99980,Resultados_Dic3!$F$3:$F$99980,Produccion_PJ!$K766,Resultados_Dic3!$D$3:$D$99980,Produccion_PJ!$K$632,Resultados_Dic3!$E$3:$E$99980,Produccion_PJ!$J766,Resultados_Dic3!$A$3:$A$99980,Produccion_PJ!$H766)</f>
        <v>0</v>
      </c>
      <c r="V766" s="21">
        <f>+SUMIFS(Resultados_Dic3!R$3:R$99980,Resultados_Dic3!$F$3:$F$99980,Produccion_PJ!$K766,Resultados_Dic3!$D$3:$D$99980,Produccion_PJ!$K$632,Resultados_Dic3!$E$3:$E$99980,Produccion_PJ!$J766,Resultados_Dic3!$A$3:$A$99980,Produccion_PJ!$H766)</f>
        <v>0</v>
      </c>
      <c r="W766" s="21">
        <f>+SUMIFS(Resultados_Dic3!S$3:S$99980,Resultados_Dic3!$F$3:$F$99980,Produccion_PJ!$K766,Resultados_Dic3!$D$3:$D$99980,Produccion_PJ!$K$632,Resultados_Dic3!$E$3:$E$99980,Produccion_PJ!$J766,Resultados_Dic3!$A$3:$A$99980,Produccion_PJ!$H766)</f>
        <v>0</v>
      </c>
      <c r="X766" s="21">
        <f>+SUMIFS(Resultados_Dic3!T$3:T$99980,Resultados_Dic3!$F$3:$F$99980,Produccion_PJ!$K766,Resultados_Dic3!$D$3:$D$99980,Produccion_PJ!$K$632,Resultados_Dic3!$E$3:$E$99980,Produccion_PJ!$J766,Resultados_Dic3!$A$3:$A$99980,Produccion_PJ!$H766)</f>
        <v>0</v>
      </c>
      <c r="Y766" s="21">
        <f>+SUMIFS(Resultados_Dic3!U$3:U$99980,Resultados_Dic3!$F$3:$F$99980,Produccion_PJ!$K766,Resultados_Dic3!$D$3:$D$99980,Produccion_PJ!$K$632,Resultados_Dic3!$E$3:$E$99980,Produccion_PJ!$J766,Resultados_Dic3!$A$3:$A$99980,Produccion_PJ!$H766)</f>
        <v>0</v>
      </c>
      <c r="Z766" s="21">
        <f>+SUMIFS(Resultados_Dic3!V$3:V$99980,Resultados_Dic3!$F$3:$F$99980,Produccion_PJ!$K766,Resultados_Dic3!$D$3:$D$99980,Produccion_PJ!$K$632,Resultados_Dic3!$E$3:$E$99980,Produccion_PJ!$J766,Resultados_Dic3!$A$3:$A$99980,Produccion_PJ!$H766)</f>
        <v>0</v>
      </c>
      <c r="AA766" s="21">
        <f>+SUMIFS(Resultados_Dic3!W$3:W$99980,Resultados_Dic3!$F$3:$F$99980,Produccion_PJ!$K766,Resultados_Dic3!$D$3:$D$99980,Produccion_PJ!$K$632,Resultados_Dic3!$E$3:$E$99980,Produccion_PJ!$J766,Resultados_Dic3!$A$3:$A$99980,Produccion_PJ!$H766)</f>
        <v>0</v>
      </c>
      <c r="AB766" s="21">
        <f>+SUMIFS(Resultados_Dic3!X$3:X$99980,Resultados_Dic3!$F$3:$F$99980,Produccion_PJ!$K766,Resultados_Dic3!$D$3:$D$99980,Produccion_PJ!$K$632,Resultados_Dic3!$E$3:$E$99980,Produccion_PJ!$J766,Resultados_Dic3!$A$3:$A$99980,Produccion_PJ!$H766)</f>
        <v>0</v>
      </c>
      <c r="AC766" s="21">
        <f>+SUMIFS(Resultados_Dic3!Y$3:Y$99980,Resultados_Dic3!$F$3:$F$99980,Produccion_PJ!$K766,Resultados_Dic3!$D$3:$D$99980,Produccion_PJ!$K$632,Resultados_Dic3!$E$3:$E$99980,Produccion_PJ!$J766,Resultados_Dic3!$A$3:$A$99980,Produccion_PJ!$H766)</f>
        <v>0</v>
      </c>
      <c r="AD766" s="21">
        <f>+SUMIFS(Resultados_Dic3!Z$3:Z$99980,Resultados_Dic3!$F$3:$F$99980,Produccion_PJ!$K766,Resultados_Dic3!$D$3:$D$99980,Produccion_PJ!$K$632,Resultados_Dic3!$E$3:$E$99980,Produccion_PJ!$J766,Resultados_Dic3!$A$3:$A$99980,Produccion_PJ!$H766)</f>
        <v>0</v>
      </c>
      <c r="AE766" s="21">
        <f>+SUMIFS(Resultados_Dic3!AA$3:AA$99980,Resultados_Dic3!$F$3:$F$99980,Produccion_PJ!$K766,Resultados_Dic3!$D$3:$D$99980,Produccion_PJ!$K$632,Resultados_Dic3!$E$3:$E$99980,Produccion_PJ!$J766,Resultados_Dic3!$A$3:$A$99980,Produccion_PJ!$H766)</f>
        <v>0</v>
      </c>
      <c r="AF766" s="21">
        <f>+SUMIFS(Resultados_Dic3!AB$3:AB$99980,Resultados_Dic3!$F$3:$F$99980,Produccion_PJ!$K766,Resultados_Dic3!$D$3:$D$99980,Produccion_PJ!$K$632,Resultados_Dic3!$E$3:$E$99980,Produccion_PJ!$J766,Resultados_Dic3!$A$3:$A$99980,Produccion_PJ!$H766)</f>
        <v>0</v>
      </c>
      <c r="AG766" s="21">
        <f>+SUMIFS(Resultados_Dic3!AC$3:AC$99980,Resultados_Dic3!$F$3:$F$99980,Produccion_PJ!$K766,Resultados_Dic3!$D$3:$D$99980,Produccion_PJ!$K$632,Resultados_Dic3!$E$3:$E$99980,Produccion_PJ!$J766,Resultados_Dic3!$A$3:$A$99980,Produccion_PJ!$H766)</f>
        <v>0</v>
      </c>
      <c r="AH766" s="21">
        <f>+SUMIFS(Resultados_Dic3!AD$3:AD$99980,Resultados_Dic3!$F$3:$F$99980,Produccion_PJ!$K766,Resultados_Dic3!$D$3:$D$99980,Produccion_PJ!$K$632,Resultados_Dic3!$E$3:$E$99980,Produccion_PJ!$J766,Resultados_Dic3!$A$3:$A$99980,Produccion_PJ!$H766)</f>
        <v>0</v>
      </c>
      <c r="AI766" s="21">
        <f>+SUMIFS(Resultados_Dic3!AE$3:AE$99980,Resultados_Dic3!$F$3:$F$99980,Produccion_PJ!$K766,Resultados_Dic3!$D$3:$D$99980,Produccion_PJ!$K$632,Resultados_Dic3!$E$3:$E$99980,Produccion_PJ!$J766,Resultados_Dic3!$A$3:$A$99980,Produccion_PJ!$H766)</f>
        <v>0</v>
      </c>
      <c r="AJ766" s="21">
        <f>+SUMIFS(Resultados_Dic3!AF$3:AF$99980,Resultados_Dic3!$F$3:$F$99980,Produccion_PJ!$K766,Resultados_Dic3!$D$3:$D$99980,Produccion_PJ!$K$632,Resultados_Dic3!$E$3:$E$99980,Produccion_PJ!$J766,Resultados_Dic3!$A$3:$A$99980,Produccion_PJ!$H766)</f>
        <v>0</v>
      </c>
      <c r="AK766" s="21">
        <f>+SUMIFS(Resultados_Dic3!AG$3:AG$99980,Resultados_Dic3!$F$3:$F$99980,Produccion_PJ!$K766,Resultados_Dic3!$D$3:$D$99980,Produccion_PJ!$K$632,Resultados_Dic3!$E$3:$E$99980,Produccion_PJ!$J766,Resultados_Dic3!$A$3:$A$99980,Produccion_PJ!$H766)</f>
        <v>0</v>
      </c>
      <c r="AL766" s="21">
        <f>+SUMIFS(Resultados_Dic3!AH$3:AH$99980,Resultados_Dic3!$F$3:$F$99980,Produccion_PJ!$K766,Resultados_Dic3!$D$3:$D$99980,Produccion_PJ!$K$632,Resultados_Dic3!$E$3:$E$99980,Produccion_PJ!$J766,Resultados_Dic3!$A$3:$A$99980,Produccion_PJ!$H766)</f>
        <v>0</v>
      </c>
      <c r="AM766" s="21">
        <f>+SUMIFS(Resultados_Dic3!AI$3:AI$99980,Resultados_Dic3!$F$3:$F$99980,Produccion_PJ!$K766,Resultados_Dic3!$D$3:$D$99980,Produccion_PJ!$K$632,Resultados_Dic3!$E$3:$E$99980,Produccion_PJ!$J766,Resultados_Dic3!$A$3:$A$99980,Produccion_PJ!$H766)</f>
        <v>0</v>
      </c>
      <c r="AN766" s="21">
        <f>+SUMIFS(Resultados_Dic3!AJ$3:AJ$99980,Resultados_Dic3!$F$3:$F$99980,Produccion_PJ!$K766,Resultados_Dic3!$D$3:$D$99980,Produccion_PJ!$K$632,Resultados_Dic3!$E$3:$E$99980,Produccion_PJ!$J766,Resultados_Dic3!$A$3:$A$99980,Produccion_PJ!$H766)</f>
        <v>0</v>
      </c>
      <c r="AO766" s="21">
        <f>+SUMIFS(Resultados_Dic3!AK$3:AK$99980,Resultados_Dic3!$F$3:$F$99980,Produccion_PJ!$K766,Resultados_Dic3!$D$3:$D$99980,Produccion_PJ!$K$632,Resultados_Dic3!$E$3:$E$99980,Produccion_PJ!$J766,Resultados_Dic3!$A$3:$A$99980,Produccion_PJ!$H766)</f>
        <v>0</v>
      </c>
      <c r="AP766" s="21">
        <f>+SUMIFS(Resultados_Dic3!AL$3:AL$99980,Resultados_Dic3!$F$3:$F$99980,Produccion_PJ!$K766,Resultados_Dic3!$D$3:$D$99980,Produccion_PJ!$K$632,Resultados_Dic3!$E$3:$E$99980,Produccion_PJ!$J766,Resultados_Dic3!$A$3:$A$99980,Produccion_PJ!$H766)</f>
        <v>0</v>
      </c>
      <c r="AQ766" s="21">
        <f>+SUMIFS(Resultados_Dic3!AM$3:AM$99980,Resultados_Dic3!$F$3:$F$99980,Produccion_PJ!$K766,Resultados_Dic3!$D$3:$D$99980,Produccion_PJ!$K$632,Resultados_Dic3!$E$3:$E$99980,Produccion_PJ!$J766,Resultados_Dic3!$A$3:$A$99980,Produccion_PJ!$H766)</f>
        <v>0</v>
      </c>
    </row>
    <row r="767" spans="1:47" x14ac:dyDescent="0.25">
      <c r="D767" s="35"/>
      <c r="E767" s="35"/>
      <c r="G767" s="15"/>
      <c r="H767" s="17" t="str">
        <f t="shared" ref="H767:H772" si="1269">+$H$1</f>
        <v>DIC5</v>
      </c>
      <c r="I767" s="24" t="s">
        <v>151</v>
      </c>
      <c r="J767" s="24" t="s">
        <v>149</v>
      </c>
      <c r="K767" s="108" t="s">
        <v>206</v>
      </c>
      <c r="L767" s="21">
        <f>+SUMIFS(Resultados_Dic3!H$3:H$99980,Resultados_Dic3!$F$3:$F$99980,Produccion_PJ!$K767,Resultados_Dic3!$D$3:$D$99980,Produccion_PJ!$K$671,Resultados_Dic3!$E$3:$E$99980,Produccion_PJ!$J767,Resultados_Dic3!$A$3:$A$99980,Produccion_PJ!$H767)+SUMIFS(Resultados_Dic3!H$3:H$99980,Resultados_Dic3!$F$3:$F$99980,Produccion_PJ!$K767,Resultados_Dic3!$D$3:$D$99980,Produccion_PJ!$K$671,Resultados_Dic3!$E$3:$E$99980,$I767,Resultados_Dic3!$A$3:$A$99980,Produccion_PJ!$H767)</f>
        <v>76.143784118142506</v>
      </c>
      <c r="M767" s="21">
        <f>+SUMIFS(Resultados_Dic3!I$3:I$99980,Resultados_Dic3!$F$3:$F$99980,Produccion_PJ!$K767,Resultados_Dic3!$D$3:$D$99980,Produccion_PJ!$K$671,Resultados_Dic3!$E$3:$E$99980,Produccion_PJ!$J767,Resultados_Dic3!$A$3:$A$99980,Produccion_PJ!$H767)+SUMIFS(Resultados_Dic3!I$3:I$99980,Resultados_Dic3!$F$3:$F$99980,Produccion_PJ!$K767,Resultados_Dic3!$D$3:$D$99980,Produccion_PJ!$K$671,Resultados_Dic3!$E$3:$E$99980,$I767,Resultados_Dic3!$A$3:$A$99980,Produccion_PJ!$H767)</f>
        <v>76.143784118142506</v>
      </c>
      <c r="N767" s="21">
        <f>+SUMIFS(Resultados_Dic3!J$3:J$99980,Resultados_Dic3!$F$3:$F$99980,Produccion_PJ!$K767,Resultados_Dic3!$D$3:$D$99980,Produccion_PJ!$K$671,Resultados_Dic3!$E$3:$E$99980,Produccion_PJ!$J767,Resultados_Dic3!$A$3:$A$99980,Produccion_PJ!$H767)+SUMIFS(Resultados_Dic3!J$3:J$99980,Resultados_Dic3!$F$3:$F$99980,Produccion_PJ!$K767,Resultados_Dic3!$D$3:$D$99980,Produccion_PJ!$K$671,Resultados_Dic3!$E$3:$E$99980,$I767,Resultados_Dic3!$A$3:$A$99980,Produccion_PJ!$H767)</f>
        <v>76.143784118142506</v>
      </c>
      <c r="O767" s="21">
        <f>+SUMIFS(Resultados_Dic3!K$3:K$99980,Resultados_Dic3!$F$3:$F$99980,Produccion_PJ!$K767,Resultados_Dic3!$D$3:$D$99980,Produccion_PJ!$K$671,Resultados_Dic3!$E$3:$E$99980,Produccion_PJ!$J767,Resultados_Dic3!$A$3:$A$99980,Produccion_PJ!$H767)+SUMIFS(Resultados_Dic3!K$3:K$99980,Resultados_Dic3!$F$3:$F$99980,Produccion_PJ!$K767,Resultados_Dic3!$D$3:$D$99980,Produccion_PJ!$K$671,Resultados_Dic3!$E$3:$E$99980,$I767,Resultados_Dic3!$A$3:$A$99980,Produccion_PJ!$H767)</f>
        <v>76.143784118142506</v>
      </c>
      <c r="P767" s="21">
        <f>+SUMIFS(Resultados_Dic3!L$3:L$99980,Resultados_Dic3!$F$3:$F$99980,Produccion_PJ!$K767,Resultados_Dic3!$D$3:$D$99980,Produccion_PJ!$K$671,Resultados_Dic3!$E$3:$E$99980,Produccion_PJ!$J767,Resultados_Dic3!$A$3:$A$99980,Produccion_PJ!$H767)+SUMIFS(Resultados_Dic3!L$3:L$99980,Resultados_Dic3!$F$3:$F$99980,Produccion_PJ!$K767,Resultados_Dic3!$D$3:$D$99980,Produccion_PJ!$K$671,Resultados_Dic3!$E$3:$E$99980,$I767,Resultados_Dic3!$A$3:$A$99980,Produccion_PJ!$H767)</f>
        <v>76.143784118142506</v>
      </c>
      <c r="Q767" s="21">
        <f>+SUMIFS(Resultados_Dic3!M$3:M$99980,Resultados_Dic3!$F$3:$F$99980,Produccion_PJ!$K767,Resultados_Dic3!$D$3:$D$99980,Produccion_PJ!$K$671,Resultados_Dic3!$E$3:$E$99980,Produccion_PJ!$J767,Resultados_Dic3!$A$3:$A$99980,Produccion_PJ!$H767)+SUMIFS(Resultados_Dic3!M$3:M$99980,Resultados_Dic3!$F$3:$F$99980,Produccion_PJ!$K767,Resultados_Dic3!$D$3:$D$99980,Produccion_PJ!$K$671,Resultados_Dic3!$E$3:$E$99980,$I767,Resultados_Dic3!$A$3:$A$99980,Produccion_PJ!$H767)</f>
        <v>76.143784118142506</v>
      </c>
      <c r="R767" s="21">
        <f>+SUMIFS(Resultados_Dic3!N$3:N$99980,Resultados_Dic3!$F$3:$F$99980,Produccion_PJ!$K767,Resultados_Dic3!$D$3:$D$99980,Produccion_PJ!$K$671,Resultados_Dic3!$E$3:$E$99980,Produccion_PJ!$J767,Resultados_Dic3!$A$3:$A$99980,Produccion_PJ!$H767)+SUMIFS(Resultados_Dic3!N$3:N$99980,Resultados_Dic3!$F$3:$F$99980,Produccion_PJ!$K767,Resultados_Dic3!$D$3:$D$99980,Produccion_PJ!$K$671,Resultados_Dic3!$E$3:$E$99980,$I767,Resultados_Dic3!$A$3:$A$99980,Produccion_PJ!$H767)</f>
        <v>76.143784118142506</v>
      </c>
      <c r="S767" s="21">
        <f>+SUMIFS(Resultados_Dic3!O$3:O$99980,Resultados_Dic3!$F$3:$F$99980,Produccion_PJ!$K767,Resultados_Dic3!$D$3:$D$99980,Produccion_PJ!$K$671,Resultados_Dic3!$E$3:$E$99980,Produccion_PJ!$J767,Resultados_Dic3!$A$3:$A$99980,Produccion_PJ!$H767)+SUMIFS(Resultados_Dic3!O$3:O$99980,Resultados_Dic3!$F$3:$F$99980,Produccion_PJ!$K767,Resultados_Dic3!$D$3:$D$99980,Produccion_PJ!$K$671,Resultados_Dic3!$E$3:$E$99980,$I767,Resultados_Dic3!$A$3:$A$99980,Produccion_PJ!$H767)</f>
        <v>76.143784118142506</v>
      </c>
      <c r="T767" s="21">
        <f>+SUMIFS(Resultados_Dic3!P$3:P$99980,Resultados_Dic3!$F$3:$F$99980,Produccion_PJ!$K767,Resultados_Dic3!$D$3:$D$99980,Produccion_PJ!$K$671,Resultados_Dic3!$E$3:$E$99980,Produccion_PJ!$J767,Resultados_Dic3!$A$3:$A$99980,Produccion_PJ!$H767)+SUMIFS(Resultados_Dic3!P$3:P$99980,Resultados_Dic3!$F$3:$F$99980,Produccion_PJ!$K767,Resultados_Dic3!$D$3:$D$99980,Produccion_PJ!$K$671,Resultados_Dic3!$E$3:$E$99980,$I767,Resultados_Dic3!$A$3:$A$99980,Produccion_PJ!$H767)</f>
        <v>76.143784118142506</v>
      </c>
      <c r="U767" s="21">
        <f>+SUMIFS(Resultados_Dic3!Q$3:Q$99980,Resultados_Dic3!$F$3:$F$99980,Produccion_PJ!$K767,Resultados_Dic3!$D$3:$D$99980,Produccion_PJ!$K$671,Resultados_Dic3!$E$3:$E$99980,Produccion_PJ!$J767,Resultados_Dic3!$A$3:$A$99980,Produccion_PJ!$H767)+SUMIFS(Resultados_Dic3!Q$3:Q$99980,Resultados_Dic3!$F$3:$F$99980,Produccion_PJ!$K767,Resultados_Dic3!$D$3:$D$99980,Produccion_PJ!$K$671,Resultados_Dic3!$E$3:$E$99980,$I767,Resultados_Dic3!$A$3:$A$99980,Produccion_PJ!$H767)</f>
        <v>76.143784118142506</v>
      </c>
      <c r="V767" s="21">
        <f>+SUMIFS(Resultados_Dic3!R$3:R$99980,Resultados_Dic3!$F$3:$F$99980,Produccion_PJ!$K767,Resultados_Dic3!$D$3:$D$99980,Produccion_PJ!$K$671,Resultados_Dic3!$E$3:$E$99980,Produccion_PJ!$J767,Resultados_Dic3!$A$3:$A$99980,Produccion_PJ!$H767)+SUMIFS(Resultados_Dic3!R$3:R$99980,Resultados_Dic3!$F$3:$F$99980,Produccion_PJ!$K767,Resultados_Dic3!$D$3:$D$99980,Produccion_PJ!$K$671,Resultados_Dic3!$E$3:$E$99980,$I767,Resultados_Dic3!$A$3:$A$99980,Produccion_PJ!$H767)</f>
        <v>76.143784118142506</v>
      </c>
      <c r="W767" s="21">
        <f>+SUMIFS(Resultados_Dic3!S$3:S$99980,Resultados_Dic3!$F$3:$F$99980,Produccion_PJ!$K767,Resultados_Dic3!$D$3:$D$99980,Produccion_PJ!$K$671,Resultados_Dic3!$E$3:$E$99980,Produccion_PJ!$J767,Resultados_Dic3!$A$3:$A$99980,Produccion_PJ!$H767)+SUMIFS(Resultados_Dic3!S$3:S$99980,Resultados_Dic3!$F$3:$F$99980,Produccion_PJ!$K767,Resultados_Dic3!$D$3:$D$99980,Produccion_PJ!$K$671,Resultados_Dic3!$E$3:$E$99980,$I767,Resultados_Dic3!$A$3:$A$99980,Produccion_PJ!$H767)</f>
        <v>76.143784118142506</v>
      </c>
      <c r="X767" s="21">
        <f>+SUMIFS(Resultados_Dic3!T$3:T$99980,Resultados_Dic3!$F$3:$F$99980,Produccion_PJ!$K767,Resultados_Dic3!$D$3:$D$99980,Produccion_PJ!$K$671,Resultados_Dic3!$E$3:$E$99980,Produccion_PJ!$J767,Resultados_Dic3!$A$3:$A$99980,Produccion_PJ!$H767)+SUMIFS(Resultados_Dic3!T$3:T$99980,Resultados_Dic3!$F$3:$F$99980,Produccion_PJ!$K767,Resultados_Dic3!$D$3:$D$99980,Produccion_PJ!$K$671,Resultados_Dic3!$E$3:$E$99980,$I767,Resultados_Dic3!$A$3:$A$99980,Produccion_PJ!$H767)</f>
        <v>76.143784118142506</v>
      </c>
      <c r="Y767" s="21">
        <f>+SUMIFS(Resultados_Dic3!U$3:U$99980,Resultados_Dic3!$F$3:$F$99980,Produccion_PJ!$K767,Resultados_Dic3!$D$3:$D$99980,Produccion_PJ!$K$671,Resultados_Dic3!$E$3:$E$99980,Produccion_PJ!$J767,Resultados_Dic3!$A$3:$A$99980,Produccion_PJ!$H767)+SUMIFS(Resultados_Dic3!U$3:U$99980,Resultados_Dic3!$F$3:$F$99980,Produccion_PJ!$K767,Resultados_Dic3!$D$3:$D$99980,Produccion_PJ!$K$671,Resultados_Dic3!$E$3:$E$99980,$I767,Resultados_Dic3!$A$3:$A$99980,Produccion_PJ!$H767)</f>
        <v>76.143784118142506</v>
      </c>
      <c r="Z767" s="21">
        <f>+SUMIFS(Resultados_Dic3!V$3:V$99980,Resultados_Dic3!$F$3:$F$99980,Produccion_PJ!$K767,Resultados_Dic3!$D$3:$D$99980,Produccion_PJ!$K$671,Resultados_Dic3!$E$3:$E$99980,Produccion_PJ!$J767,Resultados_Dic3!$A$3:$A$99980,Produccion_PJ!$H767)+SUMIFS(Resultados_Dic3!V$3:V$99980,Resultados_Dic3!$F$3:$F$99980,Produccion_PJ!$K767,Resultados_Dic3!$D$3:$D$99980,Produccion_PJ!$K$671,Resultados_Dic3!$E$3:$E$99980,$I767,Resultados_Dic3!$A$3:$A$99980,Produccion_PJ!$H767)</f>
        <v>0</v>
      </c>
      <c r="AA767" s="21">
        <f>+SUMIFS(Resultados_Dic3!W$3:W$99980,Resultados_Dic3!$F$3:$F$99980,Produccion_PJ!$K767,Resultados_Dic3!$D$3:$D$99980,Produccion_PJ!$K$671,Resultados_Dic3!$E$3:$E$99980,Produccion_PJ!$J767,Resultados_Dic3!$A$3:$A$99980,Produccion_PJ!$H767)+SUMIFS(Resultados_Dic3!W$3:W$99980,Resultados_Dic3!$F$3:$F$99980,Produccion_PJ!$K767,Resultados_Dic3!$D$3:$D$99980,Produccion_PJ!$K$671,Resultados_Dic3!$E$3:$E$99980,$I767,Resultados_Dic3!$A$3:$A$99980,Produccion_PJ!$H767)</f>
        <v>0</v>
      </c>
      <c r="AB767" s="21">
        <f>+SUMIFS(Resultados_Dic3!X$3:X$99980,Resultados_Dic3!$F$3:$F$99980,Produccion_PJ!$K767,Resultados_Dic3!$D$3:$D$99980,Produccion_PJ!$K$671,Resultados_Dic3!$E$3:$E$99980,Produccion_PJ!$J767,Resultados_Dic3!$A$3:$A$99980,Produccion_PJ!$H767)+SUMIFS(Resultados_Dic3!X$3:X$99980,Resultados_Dic3!$F$3:$F$99980,Produccion_PJ!$K767,Resultados_Dic3!$D$3:$D$99980,Produccion_PJ!$K$671,Resultados_Dic3!$E$3:$E$99980,$I767,Resultados_Dic3!$A$3:$A$99980,Produccion_PJ!$H767)</f>
        <v>0</v>
      </c>
      <c r="AC767" s="21">
        <f>+SUMIFS(Resultados_Dic3!Y$3:Y$99980,Resultados_Dic3!$F$3:$F$99980,Produccion_PJ!$K767,Resultados_Dic3!$D$3:$D$99980,Produccion_PJ!$K$671,Resultados_Dic3!$E$3:$E$99980,Produccion_PJ!$J767,Resultados_Dic3!$A$3:$A$99980,Produccion_PJ!$H767)+SUMIFS(Resultados_Dic3!Y$3:Y$99980,Resultados_Dic3!$F$3:$F$99980,Produccion_PJ!$K767,Resultados_Dic3!$D$3:$D$99980,Produccion_PJ!$K$671,Resultados_Dic3!$E$3:$E$99980,$I767,Resultados_Dic3!$A$3:$A$99980,Produccion_PJ!$H767)</f>
        <v>0</v>
      </c>
      <c r="AD767" s="21">
        <f>+SUMIFS(Resultados_Dic3!Z$3:Z$99980,Resultados_Dic3!$F$3:$F$99980,Produccion_PJ!$K767,Resultados_Dic3!$D$3:$D$99980,Produccion_PJ!$K$671,Resultados_Dic3!$E$3:$E$99980,Produccion_PJ!$J767,Resultados_Dic3!$A$3:$A$99980,Produccion_PJ!$H767)+SUMIFS(Resultados_Dic3!Z$3:Z$99980,Resultados_Dic3!$F$3:$F$99980,Produccion_PJ!$K767,Resultados_Dic3!$D$3:$D$99980,Produccion_PJ!$K$671,Resultados_Dic3!$E$3:$E$99980,$I767,Resultados_Dic3!$A$3:$A$99980,Produccion_PJ!$H767)</f>
        <v>0</v>
      </c>
      <c r="AE767" s="21">
        <f>+SUMIFS(Resultados_Dic3!AA$3:AA$99980,Resultados_Dic3!$F$3:$F$99980,Produccion_PJ!$K767,Resultados_Dic3!$D$3:$D$99980,Produccion_PJ!$K$671,Resultados_Dic3!$E$3:$E$99980,Produccion_PJ!$J767,Resultados_Dic3!$A$3:$A$99980,Produccion_PJ!$H767)+SUMIFS(Resultados_Dic3!AA$3:AA$99980,Resultados_Dic3!$F$3:$F$99980,Produccion_PJ!$K767,Resultados_Dic3!$D$3:$D$99980,Produccion_PJ!$K$671,Resultados_Dic3!$E$3:$E$99980,$I767,Resultados_Dic3!$A$3:$A$99980,Produccion_PJ!$H767)</f>
        <v>0</v>
      </c>
      <c r="AF767" s="21">
        <f>+SUMIFS(Resultados_Dic3!AB$3:AB$99980,Resultados_Dic3!$F$3:$F$99980,Produccion_PJ!$K767,Resultados_Dic3!$D$3:$D$99980,Produccion_PJ!$K$671,Resultados_Dic3!$E$3:$E$99980,Produccion_PJ!$J767,Resultados_Dic3!$A$3:$A$99980,Produccion_PJ!$H767)+SUMIFS(Resultados_Dic3!AB$3:AB$99980,Resultados_Dic3!$F$3:$F$99980,Produccion_PJ!$K767,Resultados_Dic3!$D$3:$D$99980,Produccion_PJ!$K$671,Resultados_Dic3!$E$3:$E$99980,$I767,Resultados_Dic3!$A$3:$A$99980,Produccion_PJ!$H767)</f>
        <v>0</v>
      </c>
      <c r="AG767" s="21">
        <f>+SUMIFS(Resultados_Dic3!AC$3:AC$99980,Resultados_Dic3!$F$3:$F$99980,Produccion_PJ!$K767,Resultados_Dic3!$D$3:$D$99980,Produccion_PJ!$K$671,Resultados_Dic3!$E$3:$E$99980,Produccion_PJ!$J767,Resultados_Dic3!$A$3:$A$99980,Produccion_PJ!$H767)+SUMIFS(Resultados_Dic3!AC$3:AC$99980,Resultados_Dic3!$F$3:$F$99980,Produccion_PJ!$K767,Resultados_Dic3!$D$3:$D$99980,Produccion_PJ!$K$671,Resultados_Dic3!$E$3:$E$99980,$I767,Resultados_Dic3!$A$3:$A$99980,Produccion_PJ!$H767)</f>
        <v>0</v>
      </c>
      <c r="AH767" s="21">
        <f>+SUMIFS(Resultados_Dic3!AD$3:AD$99980,Resultados_Dic3!$F$3:$F$99980,Produccion_PJ!$K767,Resultados_Dic3!$D$3:$D$99980,Produccion_PJ!$K$671,Resultados_Dic3!$E$3:$E$99980,Produccion_PJ!$J767,Resultados_Dic3!$A$3:$A$99980,Produccion_PJ!$H767)+SUMIFS(Resultados_Dic3!AD$3:AD$99980,Resultados_Dic3!$F$3:$F$99980,Produccion_PJ!$K767,Resultados_Dic3!$D$3:$D$99980,Produccion_PJ!$K$671,Resultados_Dic3!$E$3:$E$99980,$I767,Resultados_Dic3!$A$3:$A$99980,Produccion_PJ!$H767)</f>
        <v>0</v>
      </c>
      <c r="AI767" s="21">
        <f>+SUMIFS(Resultados_Dic3!AE$3:AE$99980,Resultados_Dic3!$F$3:$F$99980,Produccion_PJ!$K767,Resultados_Dic3!$D$3:$D$99980,Produccion_PJ!$K$671,Resultados_Dic3!$E$3:$E$99980,Produccion_PJ!$J767,Resultados_Dic3!$A$3:$A$99980,Produccion_PJ!$H767)+SUMIFS(Resultados_Dic3!AE$3:AE$99980,Resultados_Dic3!$F$3:$F$99980,Produccion_PJ!$K767,Resultados_Dic3!$D$3:$D$99980,Produccion_PJ!$K$671,Resultados_Dic3!$E$3:$E$99980,$I767,Resultados_Dic3!$A$3:$A$99980,Produccion_PJ!$H767)</f>
        <v>0</v>
      </c>
      <c r="AJ767" s="21">
        <f>+SUMIFS(Resultados_Dic3!AF$3:AF$99980,Resultados_Dic3!$F$3:$F$99980,Produccion_PJ!$K767,Resultados_Dic3!$D$3:$D$99980,Produccion_PJ!$K$671,Resultados_Dic3!$E$3:$E$99980,Produccion_PJ!$J767,Resultados_Dic3!$A$3:$A$99980,Produccion_PJ!$H767)+SUMIFS(Resultados_Dic3!AF$3:AF$99980,Resultados_Dic3!$F$3:$F$99980,Produccion_PJ!$K767,Resultados_Dic3!$D$3:$D$99980,Produccion_PJ!$K$671,Resultados_Dic3!$E$3:$E$99980,$I767,Resultados_Dic3!$A$3:$A$99980,Produccion_PJ!$H767)</f>
        <v>0</v>
      </c>
      <c r="AK767" s="21">
        <f>+SUMIFS(Resultados_Dic3!AG$3:AG$99980,Resultados_Dic3!$F$3:$F$99980,Produccion_PJ!$K767,Resultados_Dic3!$D$3:$D$99980,Produccion_PJ!$K$671,Resultados_Dic3!$E$3:$E$99980,Produccion_PJ!$J767,Resultados_Dic3!$A$3:$A$99980,Produccion_PJ!$H767)+SUMIFS(Resultados_Dic3!AG$3:AG$99980,Resultados_Dic3!$F$3:$F$99980,Produccion_PJ!$K767,Resultados_Dic3!$D$3:$D$99980,Produccion_PJ!$K$671,Resultados_Dic3!$E$3:$E$99980,$I767,Resultados_Dic3!$A$3:$A$99980,Produccion_PJ!$H767)</f>
        <v>0</v>
      </c>
      <c r="AL767" s="21">
        <f>+SUMIFS(Resultados_Dic3!AH$3:AH$99980,Resultados_Dic3!$F$3:$F$99980,Produccion_PJ!$K767,Resultados_Dic3!$D$3:$D$99980,Produccion_PJ!$K$671,Resultados_Dic3!$E$3:$E$99980,Produccion_PJ!$J767,Resultados_Dic3!$A$3:$A$99980,Produccion_PJ!$H767)+SUMIFS(Resultados_Dic3!AH$3:AH$99980,Resultados_Dic3!$F$3:$F$99980,Produccion_PJ!$K767,Resultados_Dic3!$D$3:$D$99980,Produccion_PJ!$K$671,Resultados_Dic3!$E$3:$E$99980,$I767,Resultados_Dic3!$A$3:$A$99980,Produccion_PJ!$H767)</f>
        <v>0</v>
      </c>
      <c r="AM767" s="21">
        <f>+SUMIFS(Resultados_Dic3!AI$3:AI$99980,Resultados_Dic3!$F$3:$F$99980,Produccion_PJ!$K767,Resultados_Dic3!$D$3:$D$99980,Produccion_PJ!$K$671,Resultados_Dic3!$E$3:$E$99980,Produccion_PJ!$J767,Resultados_Dic3!$A$3:$A$99980,Produccion_PJ!$H767)+SUMIFS(Resultados_Dic3!AI$3:AI$99980,Resultados_Dic3!$F$3:$F$99980,Produccion_PJ!$K767,Resultados_Dic3!$D$3:$D$99980,Produccion_PJ!$K$671,Resultados_Dic3!$E$3:$E$99980,$I767,Resultados_Dic3!$A$3:$A$99980,Produccion_PJ!$H767)</f>
        <v>0</v>
      </c>
      <c r="AN767" s="21">
        <f>+SUMIFS(Resultados_Dic3!AJ$3:AJ$99980,Resultados_Dic3!$F$3:$F$99980,Produccion_PJ!$K767,Resultados_Dic3!$D$3:$D$99980,Produccion_PJ!$K$671,Resultados_Dic3!$E$3:$E$99980,Produccion_PJ!$J767,Resultados_Dic3!$A$3:$A$99980,Produccion_PJ!$H767)+SUMIFS(Resultados_Dic3!AJ$3:AJ$99980,Resultados_Dic3!$F$3:$F$99980,Produccion_PJ!$K767,Resultados_Dic3!$D$3:$D$99980,Produccion_PJ!$K$671,Resultados_Dic3!$E$3:$E$99980,$I767,Resultados_Dic3!$A$3:$A$99980,Produccion_PJ!$H767)</f>
        <v>0</v>
      </c>
      <c r="AO767" s="21">
        <f>+SUMIFS(Resultados_Dic3!AK$3:AK$99980,Resultados_Dic3!$F$3:$F$99980,Produccion_PJ!$K767,Resultados_Dic3!$D$3:$D$99980,Produccion_PJ!$K$671,Resultados_Dic3!$E$3:$E$99980,Produccion_PJ!$J767,Resultados_Dic3!$A$3:$A$99980,Produccion_PJ!$H767)+SUMIFS(Resultados_Dic3!AK$3:AK$99980,Resultados_Dic3!$F$3:$F$99980,Produccion_PJ!$K767,Resultados_Dic3!$D$3:$D$99980,Produccion_PJ!$K$671,Resultados_Dic3!$E$3:$E$99980,$I767,Resultados_Dic3!$A$3:$A$99980,Produccion_PJ!$H767)</f>
        <v>0</v>
      </c>
      <c r="AP767" s="21">
        <f>+SUMIFS(Resultados_Dic3!AL$3:AL$99980,Resultados_Dic3!$F$3:$F$99980,Produccion_PJ!$K767,Resultados_Dic3!$D$3:$D$99980,Produccion_PJ!$K$671,Resultados_Dic3!$E$3:$E$99980,Produccion_PJ!$J767,Resultados_Dic3!$A$3:$A$99980,Produccion_PJ!$H767)+SUMIFS(Resultados_Dic3!AL$3:AL$99980,Resultados_Dic3!$F$3:$F$99980,Produccion_PJ!$K767,Resultados_Dic3!$D$3:$D$99980,Produccion_PJ!$K$671,Resultados_Dic3!$E$3:$E$99980,$I767,Resultados_Dic3!$A$3:$A$99980,Produccion_PJ!$H767)</f>
        <v>0</v>
      </c>
      <c r="AQ767" s="21">
        <f>+SUMIFS(Resultados_Dic3!AM$3:AM$99980,Resultados_Dic3!$F$3:$F$99980,Produccion_PJ!$K767,Resultados_Dic3!$D$3:$D$99980,Produccion_PJ!$K$671,Resultados_Dic3!$E$3:$E$99980,Produccion_PJ!$J767,Resultados_Dic3!$A$3:$A$99980,Produccion_PJ!$H767)+SUMIFS(Resultados_Dic3!AM$3:AM$99980,Resultados_Dic3!$F$3:$F$99980,Produccion_PJ!$K767,Resultados_Dic3!$D$3:$D$99980,Produccion_PJ!$K$671,Resultados_Dic3!$E$3:$E$99980,$I767,Resultados_Dic3!$A$3:$A$99980,Produccion_PJ!$H767)</f>
        <v>0</v>
      </c>
    </row>
    <row r="768" spans="1:47" x14ac:dyDescent="0.25">
      <c r="D768" s="35"/>
      <c r="E768" s="35"/>
      <c r="G768" s="15"/>
      <c r="H768" s="17" t="str">
        <f t="shared" si="1269"/>
        <v>DIC5</v>
      </c>
      <c r="I768" s="24"/>
      <c r="J768" s="109"/>
      <c r="K768" s="108"/>
      <c r="L768" s="21">
        <f>+SUMIFS(Resultados_Dic3!H$3:H$99980,Resultados_Dic3!$F$3:$F$99980,Produccion_PJ!$K768,Resultados_Dic3!$D$3:$D$99980,Produccion_PJ!$K$632,Resultados_Dic3!$E$3:$E$99980,Produccion_PJ!$I767,Resultados_Dic3!$A$3:$A$99980,Produccion_PJ!$H768)</f>
        <v>0</v>
      </c>
      <c r="M768" s="21">
        <f>+SUMIFS(Resultados_Dic3!I$3:I$99980,Resultados_Dic3!$F$3:$F$99980,Produccion_PJ!$K768,Resultados_Dic3!$D$3:$D$99980,Produccion_PJ!$K$632,Resultados_Dic3!$E$3:$E$99980,Produccion_PJ!$I767,Resultados_Dic3!$A$3:$A$99980,Produccion_PJ!$H768)</f>
        <v>0</v>
      </c>
      <c r="N768" s="21">
        <f>+SUMIFS(Resultados_Dic3!J$3:J$99980,Resultados_Dic3!$F$3:$F$99980,Produccion_PJ!$K768,Resultados_Dic3!$D$3:$D$99980,Produccion_PJ!$K$632,Resultados_Dic3!$E$3:$E$99980,Produccion_PJ!$I767,Resultados_Dic3!$A$3:$A$99980,Produccion_PJ!$H768)</f>
        <v>0</v>
      </c>
      <c r="O768" s="21">
        <f>+SUMIFS(Resultados_Dic3!K$3:K$99980,Resultados_Dic3!$F$3:$F$99980,Produccion_PJ!$K768,Resultados_Dic3!$D$3:$D$99980,Produccion_PJ!$K$632,Resultados_Dic3!$E$3:$E$99980,Produccion_PJ!$I767,Resultados_Dic3!$A$3:$A$99980,Produccion_PJ!$H768)</f>
        <v>0</v>
      </c>
      <c r="P768" s="21">
        <f>+SUMIFS(Resultados_Dic3!L$3:L$99980,Resultados_Dic3!$F$3:$F$99980,Produccion_PJ!$K768,Resultados_Dic3!$D$3:$D$99980,Produccion_PJ!$K$632,Resultados_Dic3!$E$3:$E$99980,Produccion_PJ!$I767,Resultados_Dic3!$A$3:$A$99980,Produccion_PJ!$H768)</f>
        <v>0</v>
      </c>
      <c r="Q768" s="21">
        <f>+SUMIFS(Resultados_Dic3!M$3:M$99980,Resultados_Dic3!$F$3:$F$99980,Produccion_PJ!$K768,Resultados_Dic3!$D$3:$D$99980,Produccion_PJ!$K$632,Resultados_Dic3!$E$3:$E$99980,Produccion_PJ!$I767,Resultados_Dic3!$A$3:$A$99980,Produccion_PJ!$H768)</f>
        <v>0</v>
      </c>
      <c r="R768" s="21">
        <f>+SUMIFS(Resultados_Dic3!N$3:N$99980,Resultados_Dic3!$F$3:$F$99980,Produccion_PJ!$K768,Resultados_Dic3!$D$3:$D$99980,Produccion_PJ!$K$632,Resultados_Dic3!$E$3:$E$99980,Produccion_PJ!$I767,Resultados_Dic3!$A$3:$A$99980,Produccion_PJ!$H768)</f>
        <v>0</v>
      </c>
      <c r="S768" s="21">
        <f>+SUMIFS(Resultados_Dic3!O$3:O$99980,Resultados_Dic3!$F$3:$F$99980,Produccion_PJ!$K768,Resultados_Dic3!$D$3:$D$99980,Produccion_PJ!$K$632,Resultados_Dic3!$E$3:$E$99980,Produccion_PJ!$I767,Resultados_Dic3!$A$3:$A$99980,Produccion_PJ!$H768)</f>
        <v>0</v>
      </c>
      <c r="T768" s="21">
        <f>+SUMIFS(Resultados_Dic3!P$3:P$99980,Resultados_Dic3!$F$3:$F$99980,Produccion_PJ!$K768,Resultados_Dic3!$D$3:$D$99980,Produccion_PJ!$K$632,Resultados_Dic3!$E$3:$E$99980,Produccion_PJ!$I767,Resultados_Dic3!$A$3:$A$99980,Produccion_PJ!$H768)</f>
        <v>0</v>
      </c>
      <c r="U768" s="21">
        <f>+SUMIFS(Resultados_Dic3!Q$3:Q$99980,Resultados_Dic3!$F$3:$F$99980,Produccion_PJ!$K768,Resultados_Dic3!$D$3:$D$99980,Produccion_PJ!$K$632,Resultados_Dic3!$E$3:$E$99980,Produccion_PJ!$I767,Resultados_Dic3!$A$3:$A$99980,Produccion_PJ!$H768)</f>
        <v>0</v>
      </c>
      <c r="V768" s="21">
        <f>+SUMIFS(Resultados_Dic3!R$3:R$99980,Resultados_Dic3!$F$3:$F$99980,Produccion_PJ!$K768,Resultados_Dic3!$D$3:$D$99980,Produccion_PJ!$K$632,Resultados_Dic3!$E$3:$E$99980,Produccion_PJ!$I767,Resultados_Dic3!$A$3:$A$99980,Produccion_PJ!$H768)</f>
        <v>0</v>
      </c>
      <c r="W768" s="21">
        <f>+SUMIFS(Resultados_Dic3!S$3:S$99980,Resultados_Dic3!$F$3:$F$99980,Produccion_PJ!$K768,Resultados_Dic3!$D$3:$D$99980,Produccion_PJ!$K$632,Resultados_Dic3!$E$3:$E$99980,Produccion_PJ!$I767,Resultados_Dic3!$A$3:$A$99980,Produccion_PJ!$H768)</f>
        <v>0</v>
      </c>
      <c r="X768" s="21">
        <f>+SUMIFS(Resultados_Dic3!T$3:T$99980,Resultados_Dic3!$F$3:$F$99980,Produccion_PJ!$K768,Resultados_Dic3!$D$3:$D$99980,Produccion_PJ!$K$632,Resultados_Dic3!$E$3:$E$99980,Produccion_PJ!$I767,Resultados_Dic3!$A$3:$A$99980,Produccion_PJ!$H768)</f>
        <v>0</v>
      </c>
      <c r="Y768" s="21">
        <f>+SUMIFS(Resultados_Dic3!U$3:U$99980,Resultados_Dic3!$F$3:$F$99980,Produccion_PJ!$K768,Resultados_Dic3!$D$3:$D$99980,Produccion_PJ!$K$632,Resultados_Dic3!$E$3:$E$99980,Produccion_PJ!$I767,Resultados_Dic3!$A$3:$A$99980,Produccion_PJ!$H768)</f>
        <v>0</v>
      </c>
      <c r="Z768" s="21">
        <f>+SUMIFS(Resultados_Dic3!V$3:V$99980,Resultados_Dic3!$F$3:$F$99980,Produccion_PJ!$K768,Resultados_Dic3!$D$3:$D$99980,Produccion_PJ!$K$632,Resultados_Dic3!$E$3:$E$99980,Produccion_PJ!$I767,Resultados_Dic3!$A$3:$A$99980,Produccion_PJ!$H768)</f>
        <v>0</v>
      </c>
      <c r="AA768" s="21">
        <f>+SUMIFS(Resultados_Dic3!W$3:W$99980,Resultados_Dic3!$F$3:$F$99980,Produccion_PJ!$K768,Resultados_Dic3!$D$3:$D$99980,Produccion_PJ!$K$632,Resultados_Dic3!$E$3:$E$99980,Produccion_PJ!$I767,Resultados_Dic3!$A$3:$A$99980,Produccion_PJ!$H768)</f>
        <v>0</v>
      </c>
      <c r="AB768" s="21">
        <f>+SUMIFS(Resultados_Dic3!X$3:X$99980,Resultados_Dic3!$F$3:$F$99980,Produccion_PJ!$K768,Resultados_Dic3!$D$3:$D$99980,Produccion_PJ!$K$632,Resultados_Dic3!$E$3:$E$99980,Produccion_PJ!$I767,Resultados_Dic3!$A$3:$A$99980,Produccion_PJ!$H768)</f>
        <v>0</v>
      </c>
      <c r="AC768" s="21">
        <f>+SUMIFS(Resultados_Dic3!Y$3:Y$99980,Resultados_Dic3!$F$3:$F$99980,Produccion_PJ!$K768,Resultados_Dic3!$D$3:$D$99980,Produccion_PJ!$K$632,Resultados_Dic3!$E$3:$E$99980,Produccion_PJ!$I767,Resultados_Dic3!$A$3:$A$99980,Produccion_PJ!$H768)</f>
        <v>0</v>
      </c>
      <c r="AD768" s="21">
        <f>+SUMIFS(Resultados_Dic3!Z$3:Z$99980,Resultados_Dic3!$F$3:$F$99980,Produccion_PJ!$K768,Resultados_Dic3!$D$3:$D$99980,Produccion_PJ!$K$632,Resultados_Dic3!$E$3:$E$99980,Produccion_PJ!$I767,Resultados_Dic3!$A$3:$A$99980,Produccion_PJ!$H768)</f>
        <v>0</v>
      </c>
      <c r="AE768" s="21">
        <f>+SUMIFS(Resultados_Dic3!AA$3:AA$99980,Resultados_Dic3!$F$3:$F$99980,Produccion_PJ!$K768,Resultados_Dic3!$D$3:$D$99980,Produccion_PJ!$K$632,Resultados_Dic3!$E$3:$E$99980,Produccion_PJ!$I767,Resultados_Dic3!$A$3:$A$99980,Produccion_PJ!$H768)</f>
        <v>0</v>
      </c>
      <c r="AF768" s="21">
        <f>+SUMIFS(Resultados_Dic3!AB$3:AB$99980,Resultados_Dic3!$F$3:$F$99980,Produccion_PJ!$K768,Resultados_Dic3!$D$3:$D$99980,Produccion_PJ!$K$632,Resultados_Dic3!$E$3:$E$99980,Produccion_PJ!$I767,Resultados_Dic3!$A$3:$A$99980,Produccion_PJ!$H768)</f>
        <v>0</v>
      </c>
      <c r="AG768" s="21">
        <f>+SUMIFS(Resultados_Dic3!AC$3:AC$99980,Resultados_Dic3!$F$3:$F$99980,Produccion_PJ!$K768,Resultados_Dic3!$D$3:$D$99980,Produccion_PJ!$K$632,Resultados_Dic3!$E$3:$E$99980,Produccion_PJ!$I767,Resultados_Dic3!$A$3:$A$99980,Produccion_PJ!$H768)</f>
        <v>0</v>
      </c>
      <c r="AH768" s="21">
        <f>+SUMIFS(Resultados_Dic3!AD$3:AD$99980,Resultados_Dic3!$F$3:$F$99980,Produccion_PJ!$K768,Resultados_Dic3!$D$3:$D$99980,Produccion_PJ!$K$632,Resultados_Dic3!$E$3:$E$99980,Produccion_PJ!$I767,Resultados_Dic3!$A$3:$A$99980,Produccion_PJ!$H768)</f>
        <v>0</v>
      </c>
      <c r="AI768" s="21">
        <f>+SUMIFS(Resultados_Dic3!AE$3:AE$99980,Resultados_Dic3!$F$3:$F$99980,Produccion_PJ!$K768,Resultados_Dic3!$D$3:$D$99980,Produccion_PJ!$K$632,Resultados_Dic3!$E$3:$E$99980,Produccion_PJ!$I767,Resultados_Dic3!$A$3:$A$99980,Produccion_PJ!$H768)</f>
        <v>0</v>
      </c>
      <c r="AJ768" s="21">
        <f>+SUMIFS(Resultados_Dic3!AF$3:AF$99980,Resultados_Dic3!$F$3:$F$99980,Produccion_PJ!$K768,Resultados_Dic3!$D$3:$D$99980,Produccion_PJ!$K$632,Resultados_Dic3!$E$3:$E$99980,Produccion_PJ!$I767,Resultados_Dic3!$A$3:$A$99980,Produccion_PJ!$H768)</f>
        <v>0</v>
      </c>
      <c r="AK768" s="21">
        <f>+SUMIFS(Resultados_Dic3!AG$3:AG$99980,Resultados_Dic3!$F$3:$F$99980,Produccion_PJ!$K768,Resultados_Dic3!$D$3:$D$99980,Produccion_PJ!$K$632,Resultados_Dic3!$E$3:$E$99980,Produccion_PJ!$I767,Resultados_Dic3!$A$3:$A$99980,Produccion_PJ!$H768)</f>
        <v>0</v>
      </c>
      <c r="AL768" s="21">
        <f>+SUMIFS(Resultados_Dic3!AH$3:AH$99980,Resultados_Dic3!$F$3:$F$99980,Produccion_PJ!$K768,Resultados_Dic3!$D$3:$D$99980,Produccion_PJ!$K$632,Resultados_Dic3!$E$3:$E$99980,Produccion_PJ!$I767,Resultados_Dic3!$A$3:$A$99980,Produccion_PJ!$H768)</f>
        <v>0</v>
      </c>
      <c r="AM768" s="21">
        <f>+SUMIFS(Resultados_Dic3!AI$3:AI$99980,Resultados_Dic3!$F$3:$F$99980,Produccion_PJ!$K768,Resultados_Dic3!$D$3:$D$99980,Produccion_PJ!$K$632,Resultados_Dic3!$E$3:$E$99980,Produccion_PJ!$I767,Resultados_Dic3!$A$3:$A$99980,Produccion_PJ!$H768)</f>
        <v>0</v>
      </c>
      <c r="AN768" s="21">
        <f>+SUMIFS(Resultados_Dic3!AJ$3:AJ$99980,Resultados_Dic3!$F$3:$F$99980,Produccion_PJ!$K768,Resultados_Dic3!$D$3:$D$99980,Produccion_PJ!$K$632,Resultados_Dic3!$E$3:$E$99980,Produccion_PJ!$I767,Resultados_Dic3!$A$3:$A$99980,Produccion_PJ!$H768)</f>
        <v>0</v>
      </c>
      <c r="AO768" s="21">
        <f>+SUMIFS(Resultados_Dic3!AK$3:AK$99980,Resultados_Dic3!$F$3:$F$99980,Produccion_PJ!$K768,Resultados_Dic3!$D$3:$D$99980,Produccion_PJ!$K$632,Resultados_Dic3!$E$3:$E$99980,Produccion_PJ!$I767,Resultados_Dic3!$A$3:$A$99980,Produccion_PJ!$H768)</f>
        <v>0</v>
      </c>
      <c r="AP768" s="21">
        <f>+SUMIFS(Resultados_Dic3!AL$3:AL$99980,Resultados_Dic3!$F$3:$F$99980,Produccion_PJ!$K768,Resultados_Dic3!$D$3:$D$99980,Produccion_PJ!$K$632,Resultados_Dic3!$E$3:$E$99980,Produccion_PJ!$I767,Resultados_Dic3!$A$3:$A$99980,Produccion_PJ!$H768)</f>
        <v>0</v>
      </c>
      <c r="AQ768" s="21">
        <f>+SUMIFS(Resultados_Dic3!AM$3:AM$99980,Resultados_Dic3!$F$3:$F$99980,Produccion_PJ!$K768,Resultados_Dic3!$D$3:$D$99980,Produccion_PJ!$K$632,Resultados_Dic3!$E$3:$E$99980,Produccion_PJ!$I767,Resultados_Dic3!$A$3:$A$99980,Produccion_PJ!$H768)</f>
        <v>0</v>
      </c>
    </row>
    <row r="769" spans="1:47" x14ac:dyDescent="0.25">
      <c r="D769" s="35"/>
      <c r="E769" s="35"/>
      <c r="G769" s="15"/>
      <c r="H769" s="17" t="str">
        <f t="shared" si="1269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+SUMIFS(Resultados_Dic3!H$3:H$99980,Resultados_Dic3!$F$3:$F$99980,Produccion_PJ!$K769,Resultados_Dic3!$D$3:$D$99980,Produccion_PJ!$K$632,Resultados_Dic3!$E$3:$E$99980,Produccion_PJ!$J769,Resultados_Dic3!$A$3:$A$99980,Produccion_PJ!$H769)</f>
        <v>3.15563716233153</v>
      </c>
      <c r="M769" s="21">
        <f>+SUMIFS(Resultados_Dic3!I$3:I$99980,Resultados_Dic3!$F$3:$F$99980,Produccion_PJ!$K769,Resultados_Dic3!$D$3:$D$99980,Produccion_PJ!$K$632,Resultados_Dic3!$E$3:$E$99980,Produccion_PJ!$J769,Resultados_Dic3!$A$3:$A$99980,Produccion_PJ!$H769)</f>
        <v>2.9819624275407</v>
      </c>
      <c r="N769" s="21">
        <f>+SUMIFS(Resultados_Dic3!J$3:J$99980,Resultados_Dic3!$F$3:$F$99980,Produccion_PJ!$K769,Resultados_Dic3!$D$3:$D$99980,Produccion_PJ!$K$632,Resultados_Dic3!$E$3:$E$99980,Produccion_PJ!$J769,Resultados_Dic3!$A$3:$A$99980,Produccion_PJ!$H769)</f>
        <v>2.8508871560004501</v>
      </c>
      <c r="O769" s="21">
        <f>+SUMIFS(Resultados_Dic3!K$3:K$99980,Resultados_Dic3!$F$3:$F$99980,Produccion_PJ!$K769,Resultados_Dic3!$D$3:$D$99980,Produccion_PJ!$K$632,Resultados_Dic3!$E$3:$E$99980,Produccion_PJ!$J769,Resultados_Dic3!$A$3:$A$99980,Produccion_PJ!$H769)</f>
        <v>2.7198118844602002</v>
      </c>
      <c r="P769" s="21">
        <f>+SUMIFS(Resultados_Dic3!L$3:L$99980,Resultados_Dic3!$F$3:$F$99980,Produccion_PJ!$K769,Resultados_Dic3!$D$3:$D$99980,Produccion_PJ!$K$632,Resultados_Dic3!$E$3:$E$99980,Produccion_PJ!$J769,Resultados_Dic3!$A$3:$A$99980,Produccion_PJ!$H769)</f>
        <v>2.5887366129199498</v>
      </c>
      <c r="Q769" s="21">
        <f>+SUMIFS(Resultados_Dic3!M$3:M$99980,Resultados_Dic3!$F$3:$F$99980,Produccion_PJ!$K769,Resultados_Dic3!$D$3:$D$99980,Produccion_PJ!$K$632,Resultados_Dic3!$E$3:$E$99980,Produccion_PJ!$J769,Resultados_Dic3!$A$3:$A$99980,Produccion_PJ!$H769)</f>
        <v>0</v>
      </c>
      <c r="R769" s="21">
        <f>+SUMIFS(Resultados_Dic3!N$3:N$99980,Resultados_Dic3!$F$3:$F$99980,Produccion_PJ!$K769,Resultados_Dic3!$D$3:$D$99980,Produccion_PJ!$K$632,Resultados_Dic3!$E$3:$E$99980,Produccion_PJ!$J769,Resultados_Dic3!$A$3:$A$99980,Produccion_PJ!$H769)</f>
        <v>0</v>
      </c>
      <c r="S769" s="21">
        <f>+SUMIFS(Resultados_Dic3!O$3:O$99980,Resultados_Dic3!$F$3:$F$99980,Produccion_PJ!$K769,Resultados_Dic3!$D$3:$D$99980,Produccion_PJ!$K$632,Resultados_Dic3!$E$3:$E$99980,Produccion_PJ!$J769,Resultados_Dic3!$A$3:$A$99980,Produccion_PJ!$H769)</f>
        <v>0</v>
      </c>
      <c r="T769" s="21">
        <f>+SUMIFS(Resultados_Dic3!P$3:P$99980,Resultados_Dic3!$F$3:$F$99980,Produccion_PJ!$K769,Resultados_Dic3!$D$3:$D$99980,Produccion_PJ!$K$632,Resultados_Dic3!$E$3:$E$99980,Produccion_PJ!$J769,Resultados_Dic3!$A$3:$A$99980,Produccion_PJ!$H769)</f>
        <v>0</v>
      </c>
      <c r="U769" s="21">
        <f>+SUMIFS(Resultados_Dic3!Q$3:Q$99980,Resultados_Dic3!$F$3:$F$99980,Produccion_PJ!$K769,Resultados_Dic3!$D$3:$D$99980,Produccion_PJ!$K$632,Resultados_Dic3!$E$3:$E$99980,Produccion_PJ!$J769,Resultados_Dic3!$A$3:$A$99980,Produccion_PJ!$H769)</f>
        <v>0</v>
      </c>
      <c r="V769" s="21">
        <f>+SUMIFS(Resultados_Dic3!R$3:R$99980,Resultados_Dic3!$F$3:$F$99980,Produccion_PJ!$K769,Resultados_Dic3!$D$3:$D$99980,Produccion_PJ!$K$632,Resultados_Dic3!$E$3:$E$99980,Produccion_PJ!$J769,Resultados_Dic3!$A$3:$A$99980,Produccion_PJ!$H769)</f>
        <v>0</v>
      </c>
      <c r="W769" s="21">
        <f>+SUMIFS(Resultados_Dic3!S$3:S$99980,Resultados_Dic3!$F$3:$F$99980,Produccion_PJ!$K769,Resultados_Dic3!$D$3:$D$99980,Produccion_PJ!$K$632,Resultados_Dic3!$E$3:$E$99980,Produccion_PJ!$J769,Resultados_Dic3!$A$3:$A$99980,Produccion_PJ!$H769)</f>
        <v>0</v>
      </c>
      <c r="X769" s="21">
        <f>+SUMIFS(Resultados_Dic3!T$3:T$99980,Resultados_Dic3!$F$3:$F$99980,Produccion_PJ!$K769,Resultados_Dic3!$D$3:$D$99980,Produccion_PJ!$K$632,Resultados_Dic3!$E$3:$E$99980,Produccion_PJ!$J769,Resultados_Dic3!$A$3:$A$99980,Produccion_PJ!$H769)</f>
        <v>0</v>
      </c>
      <c r="Y769" s="21">
        <f>+SUMIFS(Resultados_Dic3!U$3:U$99980,Resultados_Dic3!$F$3:$F$99980,Produccion_PJ!$K769,Resultados_Dic3!$D$3:$D$99980,Produccion_PJ!$K$632,Resultados_Dic3!$E$3:$E$99980,Produccion_PJ!$J769,Resultados_Dic3!$A$3:$A$99980,Produccion_PJ!$H769)</f>
        <v>0</v>
      </c>
      <c r="Z769" s="21">
        <f>+SUMIFS(Resultados_Dic3!V$3:V$99980,Resultados_Dic3!$F$3:$F$99980,Produccion_PJ!$K769,Resultados_Dic3!$D$3:$D$99980,Produccion_PJ!$K$632,Resultados_Dic3!$E$3:$E$99980,Produccion_PJ!$J769,Resultados_Dic3!$A$3:$A$99980,Produccion_PJ!$H769)</f>
        <v>0</v>
      </c>
      <c r="AA769" s="21">
        <f>+SUMIFS(Resultados_Dic3!W$3:W$99980,Resultados_Dic3!$F$3:$F$99980,Produccion_PJ!$K769,Resultados_Dic3!$D$3:$D$99980,Produccion_PJ!$K$632,Resultados_Dic3!$E$3:$E$99980,Produccion_PJ!$J769,Resultados_Dic3!$A$3:$A$99980,Produccion_PJ!$H769)</f>
        <v>0</v>
      </c>
      <c r="AB769" s="21">
        <f>+SUMIFS(Resultados_Dic3!X$3:X$99980,Resultados_Dic3!$F$3:$F$99980,Produccion_PJ!$K769,Resultados_Dic3!$D$3:$D$99980,Produccion_PJ!$K$632,Resultados_Dic3!$E$3:$E$99980,Produccion_PJ!$J769,Resultados_Dic3!$A$3:$A$99980,Produccion_PJ!$H769)</f>
        <v>0</v>
      </c>
      <c r="AC769" s="21">
        <f>+SUMIFS(Resultados_Dic3!Y$3:Y$99980,Resultados_Dic3!$F$3:$F$99980,Produccion_PJ!$K769,Resultados_Dic3!$D$3:$D$99980,Produccion_PJ!$K$632,Resultados_Dic3!$E$3:$E$99980,Produccion_PJ!$J769,Resultados_Dic3!$A$3:$A$99980,Produccion_PJ!$H769)</f>
        <v>0</v>
      </c>
      <c r="AD769" s="21">
        <f>+SUMIFS(Resultados_Dic3!Z$3:Z$99980,Resultados_Dic3!$F$3:$F$99980,Produccion_PJ!$K769,Resultados_Dic3!$D$3:$D$99980,Produccion_PJ!$K$632,Resultados_Dic3!$E$3:$E$99980,Produccion_PJ!$J769,Resultados_Dic3!$A$3:$A$99980,Produccion_PJ!$H769)</f>
        <v>0</v>
      </c>
      <c r="AE769" s="21">
        <f>+SUMIFS(Resultados_Dic3!AA$3:AA$99980,Resultados_Dic3!$F$3:$F$99980,Produccion_PJ!$K769,Resultados_Dic3!$D$3:$D$99980,Produccion_PJ!$K$632,Resultados_Dic3!$E$3:$E$99980,Produccion_PJ!$J769,Resultados_Dic3!$A$3:$A$99980,Produccion_PJ!$H769)</f>
        <v>0</v>
      </c>
      <c r="AF769" s="21">
        <f>+SUMIFS(Resultados_Dic3!AB$3:AB$99980,Resultados_Dic3!$F$3:$F$99980,Produccion_PJ!$K769,Resultados_Dic3!$D$3:$D$99980,Produccion_PJ!$K$632,Resultados_Dic3!$E$3:$E$99980,Produccion_PJ!$J769,Resultados_Dic3!$A$3:$A$99980,Produccion_PJ!$H769)</f>
        <v>0</v>
      </c>
      <c r="AG769" s="21">
        <f>+SUMIFS(Resultados_Dic3!AC$3:AC$99980,Resultados_Dic3!$F$3:$F$99980,Produccion_PJ!$K769,Resultados_Dic3!$D$3:$D$99980,Produccion_PJ!$K$632,Resultados_Dic3!$E$3:$E$99980,Produccion_PJ!$J769,Resultados_Dic3!$A$3:$A$99980,Produccion_PJ!$H769)</f>
        <v>0</v>
      </c>
      <c r="AH769" s="21">
        <f>+SUMIFS(Resultados_Dic3!AD$3:AD$99980,Resultados_Dic3!$F$3:$F$99980,Produccion_PJ!$K769,Resultados_Dic3!$D$3:$D$99980,Produccion_PJ!$K$632,Resultados_Dic3!$E$3:$E$99980,Produccion_PJ!$J769,Resultados_Dic3!$A$3:$A$99980,Produccion_PJ!$H769)</f>
        <v>0</v>
      </c>
      <c r="AI769" s="21">
        <f>+SUMIFS(Resultados_Dic3!AE$3:AE$99980,Resultados_Dic3!$F$3:$F$99980,Produccion_PJ!$K769,Resultados_Dic3!$D$3:$D$99980,Produccion_PJ!$K$632,Resultados_Dic3!$E$3:$E$99980,Produccion_PJ!$J769,Resultados_Dic3!$A$3:$A$99980,Produccion_PJ!$H769)</f>
        <v>0</v>
      </c>
      <c r="AJ769" s="21">
        <f>+SUMIFS(Resultados_Dic3!AF$3:AF$99980,Resultados_Dic3!$F$3:$F$99980,Produccion_PJ!$K769,Resultados_Dic3!$D$3:$D$99980,Produccion_PJ!$K$632,Resultados_Dic3!$E$3:$E$99980,Produccion_PJ!$J769,Resultados_Dic3!$A$3:$A$99980,Produccion_PJ!$H769)</f>
        <v>0</v>
      </c>
      <c r="AK769" s="21">
        <f>+SUMIFS(Resultados_Dic3!AG$3:AG$99980,Resultados_Dic3!$F$3:$F$99980,Produccion_PJ!$K769,Resultados_Dic3!$D$3:$D$99980,Produccion_PJ!$K$632,Resultados_Dic3!$E$3:$E$99980,Produccion_PJ!$J769,Resultados_Dic3!$A$3:$A$99980,Produccion_PJ!$H769)</f>
        <v>0</v>
      </c>
      <c r="AL769" s="21">
        <f>+SUMIFS(Resultados_Dic3!AH$3:AH$99980,Resultados_Dic3!$F$3:$F$99980,Produccion_PJ!$K769,Resultados_Dic3!$D$3:$D$99980,Produccion_PJ!$K$632,Resultados_Dic3!$E$3:$E$99980,Produccion_PJ!$J769,Resultados_Dic3!$A$3:$A$99980,Produccion_PJ!$H769)</f>
        <v>0</v>
      </c>
      <c r="AM769" s="21">
        <f>+SUMIFS(Resultados_Dic3!AI$3:AI$99980,Resultados_Dic3!$F$3:$F$99980,Produccion_PJ!$K769,Resultados_Dic3!$D$3:$D$99980,Produccion_PJ!$K$632,Resultados_Dic3!$E$3:$E$99980,Produccion_PJ!$J769,Resultados_Dic3!$A$3:$A$99980,Produccion_PJ!$H769)</f>
        <v>0</v>
      </c>
      <c r="AN769" s="21">
        <f>+SUMIFS(Resultados_Dic3!AJ$3:AJ$99980,Resultados_Dic3!$F$3:$F$99980,Produccion_PJ!$K769,Resultados_Dic3!$D$3:$D$99980,Produccion_PJ!$K$632,Resultados_Dic3!$E$3:$E$99980,Produccion_PJ!$J769,Resultados_Dic3!$A$3:$A$99980,Produccion_PJ!$H769)</f>
        <v>0</v>
      </c>
      <c r="AO769" s="21">
        <f>+SUMIFS(Resultados_Dic3!AK$3:AK$99980,Resultados_Dic3!$F$3:$F$99980,Produccion_PJ!$K769,Resultados_Dic3!$D$3:$D$99980,Produccion_PJ!$K$632,Resultados_Dic3!$E$3:$E$99980,Produccion_PJ!$J769,Resultados_Dic3!$A$3:$A$99980,Produccion_PJ!$H769)</f>
        <v>0</v>
      </c>
      <c r="AP769" s="21">
        <f>+SUMIFS(Resultados_Dic3!AL$3:AL$99980,Resultados_Dic3!$F$3:$F$99980,Produccion_PJ!$K769,Resultados_Dic3!$D$3:$D$99980,Produccion_PJ!$K$632,Resultados_Dic3!$E$3:$E$99980,Produccion_PJ!$J769,Resultados_Dic3!$A$3:$A$99980,Produccion_PJ!$H769)</f>
        <v>0</v>
      </c>
      <c r="AQ769" s="21">
        <f>+SUMIFS(Resultados_Dic3!AM$3:AM$99980,Resultados_Dic3!$F$3:$F$99980,Produccion_PJ!$K769,Resultados_Dic3!$D$3:$D$99980,Produccion_PJ!$K$632,Resultados_Dic3!$E$3:$E$99980,Produccion_PJ!$J769,Resultados_Dic3!$A$3:$A$99980,Produccion_PJ!$H769)</f>
        <v>0</v>
      </c>
    </row>
    <row r="770" spans="1:47" x14ac:dyDescent="0.25">
      <c r="D770" s="35"/>
      <c r="E770" s="35"/>
      <c r="G770" s="15"/>
      <c r="H770" s="17" t="str">
        <f t="shared" si="1269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+SUMIFS(Resultados_Dic3!H$3:H$99980,Resultados_Dic3!$F$3:$F$99980,Produccion_PJ!$K770,Resultados_Dic3!$D$3:$D$99980,Produccion_PJ!$K$632,Resultados_Dic3!$E$3:$E$99980,Produccion_PJ!$J770,Resultados_Dic3!$A$3:$A$99980,Produccion_PJ!$H770)</f>
        <v>25.381261372714199</v>
      </c>
      <c r="M770" s="21">
        <f>+SUMIFS(Resultados_Dic3!I$3:I$99980,Resultados_Dic3!$F$3:$F$99980,Produccion_PJ!$K770,Resultados_Dic3!$D$3:$D$99980,Produccion_PJ!$K$632,Resultados_Dic3!$E$3:$E$99980,Produccion_PJ!$J770,Resultados_Dic3!$A$3:$A$99980,Produccion_PJ!$H770)</f>
        <v>25.381261372714199</v>
      </c>
      <c r="N770" s="21">
        <f>+SUMIFS(Resultados_Dic3!J$3:J$99980,Resultados_Dic3!$F$3:$F$99980,Produccion_PJ!$K770,Resultados_Dic3!$D$3:$D$99980,Produccion_PJ!$K$632,Resultados_Dic3!$E$3:$E$99980,Produccion_PJ!$J770,Resultados_Dic3!$A$3:$A$99980,Produccion_PJ!$H770)</f>
        <v>25.381261372714199</v>
      </c>
      <c r="O770" s="21">
        <f>+SUMIFS(Resultados_Dic3!K$3:K$99980,Resultados_Dic3!$F$3:$F$99980,Produccion_PJ!$K770,Resultados_Dic3!$D$3:$D$99980,Produccion_PJ!$K$632,Resultados_Dic3!$E$3:$E$99980,Produccion_PJ!$J770,Resultados_Dic3!$A$3:$A$99980,Produccion_PJ!$H770)</f>
        <v>25.381261372714199</v>
      </c>
      <c r="P770" s="21">
        <f>+SUMIFS(Resultados_Dic3!L$3:L$99980,Resultados_Dic3!$F$3:$F$99980,Produccion_PJ!$K770,Resultados_Dic3!$D$3:$D$99980,Produccion_PJ!$K$632,Resultados_Dic3!$E$3:$E$99980,Produccion_PJ!$J770,Resultados_Dic3!$A$3:$A$99980,Produccion_PJ!$H770)</f>
        <v>25.381261372714199</v>
      </c>
      <c r="Q770" s="21">
        <f>+SUMIFS(Resultados_Dic3!M$3:M$99980,Resultados_Dic3!$F$3:$F$99980,Produccion_PJ!$K770,Resultados_Dic3!$D$3:$D$99980,Produccion_PJ!$K$632,Resultados_Dic3!$E$3:$E$99980,Produccion_PJ!$J770,Resultados_Dic3!$A$3:$A$99980,Produccion_PJ!$H770)</f>
        <v>25.381261372714199</v>
      </c>
      <c r="R770" s="21">
        <f>+SUMIFS(Resultados_Dic3!N$3:N$99980,Resultados_Dic3!$F$3:$F$99980,Produccion_PJ!$K770,Resultados_Dic3!$D$3:$D$99980,Produccion_PJ!$K$632,Resultados_Dic3!$E$3:$E$99980,Produccion_PJ!$J770,Resultados_Dic3!$A$3:$A$99980,Produccion_PJ!$H770)</f>
        <v>25.381261372714199</v>
      </c>
      <c r="S770" s="21">
        <f>+SUMIFS(Resultados_Dic3!O$3:O$99980,Resultados_Dic3!$F$3:$F$99980,Produccion_PJ!$K770,Resultados_Dic3!$D$3:$D$99980,Produccion_PJ!$K$632,Resultados_Dic3!$E$3:$E$99980,Produccion_PJ!$J770,Resultados_Dic3!$A$3:$A$99980,Produccion_PJ!$H770)</f>
        <v>0</v>
      </c>
      <c r="T770" s="21">
        <f>+SUMIFS(Resultados_Dic3!P$3:P$99980,Resultados_Dic3!$F$3:$F$99980,Produccion_PJ!$K770,Resultados_Dic3!$D$3:$D$99980,Produccion_PJ!$K$632,Resultados_Dic3!$E$3:$E$99980,Produccion_PJ!$J770,Resultados_Dic3!$A$3:$A$99980,Produccion_PJ!$H770)</f>
        <v>0</v>
      </c>
      <c r="U770" s="21">
        <f>+SUMIFS(Resultados_Dic3!Q$3:Q$99980,Resultados_Dic3!$F$3:$F$99980,Produccion_PJ!$K770,Resultados_Dic3!$D$3:$D$99980,Produccion_PJ!$K$632,Resultados_Dic3!$E$3:$E$99980,Produccion_PJ!$J770,Resultados_Dic3!$A$3:$A$99980,Produccion_PJ!$H770)</f>
        <v>0</v>
      </c>
      <c r="V770" s="21">
        <f>+SUMIFS(Resultados_Dic3!R$3:R$99980,Resultados_Dic3!$F$3:$F$99980,Produccion_PJ!$K770,Resultados_Dic3!$D$3:$D$99980,Produccion_PJ!$K$632,Resultados_Dic3!$E$3:$E$99980,Produccion_PJ!$J770,Resultados_Dic3!$A$3:$A$99980,Produccion_PJ!$H770)</f>
        <v>0</v>
      </c>
      <c r="W770" s="21">
        <f>+SUMIFS(Resultados_Dic3!S$3:S$99980,Resultados_Dic3!$F$3:$F$99980,Produccion_PJ!$K770,Resultados_Dic3!$D$3:$D$99980,Produccion_PJ!$K$632,Resultados_Dic3!$E$3:$E$99980,Produccion_PJ!$J770,Resultados_Dic3!$A$3:$A$99980,Produccion_PJ!$H770)</f>
        <v>0</v>
      </c>
      <c r="X770" s="21">
        <f>+SUMIFS(Resultados_Dic3!T$3:T$99980,Resultados_Dic3!$F$3:$F$99980,Produccion_PJ!$K770,Resultados_Dic3!$D$3:$D$99980,Produccion_PJ!$K$632,Resultados_Dic3!$E$3:$E$99980,Produccion_PJ!$J770,Resultados_Dic3!$A$3:$A$99980,Produccion_PJ!$H770)</f>
        <v>0</v>
      </c>
      <c r="Y770" s="21">
        <f>+SUMIFS(Resultados_Dic3!U$3:U$99980,Resultados_Dic3!$F$3:$F$99980,Produccion_PJ!$K770,Resultados_Dic3!$D$3:$D$99980,Produccion_PJ!$K$632,Resultados_Dic3!$E$3:$E$99980,Produccion_PJ!$J770,Resultados_Dic3!$A$3:$A$99980,Produccion_PJ!$H770)</f>
        <v>0</v>
      </c>
      <c r="Z770" s="21">
        <f>+SUMIFS(Resultados_Dic3!V$3:V$99980,Resultados_Dic3!$F$3:$F$99980,Produccion_PJ!$K770,Resultados_Dic3!$D$3:$D$99980,Produccion_PJ!$K$632,Resultados_Dic3!$E$3:$E$99980,Produccion_PJ!$J770,Resultados_Dic3!$A$3:$A$99980,Produccion_PJ!$H770)</f>
        <v>0</v>
      </c>
      <c r="AA770" s="21">
        <f>+SUMIFS(Resultados_Dic3!W$3:W$99980,Resultados_Dic3!$F$3:$F$99980,Produccion_PJ!$K770,Resultados_Dic3!$D$3:$D$99980,Produccion_PJ!$K$632,Resultados_Dic3!$E$3:$E$99980,Produccion_PJ!$J770,Resultados_Dic3!$A$3:$A$99980,Produccion_PJ!$H770)</f>
        <v>0</v>
      </c>
      <c r="AB770" s="21">
        <f>+SUMIFS(Resultados_Dic3!X$3:X$99980,Resultados_Dic3!$F$3:$F$99980,Produccion_PJ!$K770,Resultados_Dic3!$D$3:$D$99980,Produccion_PJ!$K$632,Resultados_Dic3!$E$3:$E$99980,Produccion_PJ!$J770,Resultados_Dic3!$A$3:$A$99980,Produccion_PJ!$H770)</f>
        <v>0</v>
      </c>
      <c r="AC770" s="21">
        <f>+SUMIFS(Resultados_Dic3!Y$3:Y$99980,Resultados_Dic3!$F$3:$F$99980,Produccion_PJ!$K770,Resultados_Dic3!$D$3:$D$99980,Produccion_PJ!$K$632,Resultados_Dic3!$E$3:$E$99980,Produccion_PJ!$J770,Resultados_Dic3!$A$3:$A$99980,Produccion_PJ!$H770)</f>
        <v>0</v>
      </c>
      <c r="AD770" s="21">
        <f>+SUMIFS(Resultados_Dic3!Z$3:Z$99980,Resultados_Dic3!$F$3:$F$99980,Produccion_PJ!$K770,Resultados_Dic3!$D$3:$D$99980,Produccion_PJ!$K$632,Resultados_Dic3!$E$3:$E$99980,Produccion_PJ!$J770,Resultados_Dic3!$A$3:$A$99980,Produccion_PJ!$H770)</f>
        <v>0</v>
      </c>
      <c r="AE770" s="21">
        <f>+SUMIFS(Resultados_Dic3!AA$3:AA$99980,Resultados_Dic3!$F$3:$F$99980,Produccion_PJ!$K770,Resultados_Dic3!$D$3:$D$99980,Produccion_PJ!$K$632,Resultados_Dic3!$E$3:$E$99980,Produccion_PJ!$J770,Resultados_Dic3!$A$3:$A$99980,Produccion_PJ!$H770)</f>
        <v>0</v>
      </c>
      <c r="AF770" s="21">
        <f>+SUMIFS(Resultados_Dic3!AB$3:AB$99980,Resultados_Dic3!$F$3:$F$99980,Produccion_PJ!$K770,Resultados_Dic3!$D$3:$D$99980,Produccion_PJ!$K$632,Resultados_Dic3!$E$3:$E$99980,Produccion_PJ!$J770,Resultados_Dic3!$A$3:$A$99980,Produccion_PJ!$H770)</f>
        <v>0</v>
      </c>
      <c r="AG770" s="21">
        <f>+SUMIFS(Resultados_Dic3!AC$3:AC$99980,Resultados_Dic3!$F$3:$F$99980,Produccion_PJ!$K770,Resultados_Dic3!$D$3:$D$99980,Produccion_PJ!$K$632,Resultados_Dic3!$E$3:$E$99980,Produccion_PJ!$J770,Resultados_Dic3!$A$3:$A$99980,Produccion_PJ!$H770)</f>
        <v>0</v>
      </c>
      <c r="AH770" s="21">
        <f>+SUMIFS(Resultados_Dic3!AD$3:AD$99980,Resultados_Dic3!$F$3:$F$99980,Produccion_PJ!$K770,Resultados_Dic3!$D$3:$D$99980,Produccion_PJ!$K$632,Resultados_Dic3!$E$3:$E$99980,Produccion_PJ!$J770,Resultados_Dic3!$A$3:$A$99980,Produccion_PJ!$H770)</f>
        <v>0</v>
      </c>
      <c r="AI770" s="21">
        <f>+SUMIFS(Resultados_Dic3!AE$3:AE$99980,Resultados_Dic3!$F$3:$F$99980,Produccion_PJ!$K770,Resultados_Dic3!$D$3:$D$99980,Produccion_PJ!$K$632,Resultados_Dic3!$E$3:$E$99980,Produccion_PJ!$J770,Resultados_Dic3!$A$3:$A$99980,Produccion_PJ!$H770)</f>
        <v>0</v>
      </c>
      <c r="AJ770" s="21">
        <f>+SUMIFS(Resultados_Dic3!AF$3:AF$99980,Resultados_Dic3!$F$3:$F$99980,Produccion_PJ!$K770,Resultados_Dic3!$D$3:$D$99980,Produccion_PJ!$K$632,Resultados_Dic3!$E$3:$E$99980,Produccion_PJ!$J770,Resultados_Dic3!$A$3:$A$99980,Produccion_PJ!$H770)</f>
        <v>0</v>
      </c>
      <c r="AK770" s="21">
        <f>+SUMIFS(Resultados_Dic3!AG$3:AG$99980,Resultados_Dic3!$F$3:$F$99980,Produccion_PJ!$K770,Resultados_Dic3!$D$3:$D$99980,Produccion_PJ!$K$632,Resultados_Dic3!$E$3:$E$99980,Produccion_PJ!$J770,Resultados_Dic3!$A$3:$A$99980,Produccion_PJ!$H770)</f>
        <v>0</v>
      </c>
      <c r="AL770" s="21">
        <f>+SUMIFS(Resultados_Dic3!AH$3:AH$99980,Resultados_Dic3!$F$3:$F$99980,Produccion_PJ!$K770,Resultados_Dic3!$D$3:$D$99980,Produccion_PJ!$K$632,Resultados_Dic3!$E$3:$E$99980,Produccion_PJ!$J770,Resultados_Dic3!$A$3:$A$99980,Produccion_PJ!$H770)</f>
        <v>0</v>
      </c>
      <c r="AM770" s="21">
        <f>+SUMIFS(Resultados_Dic3!AI$3:AI$99980,Resultados_Dic3!$F$3:$F$99980,Produccion_PJ!$K770,Resultados_Dic3!$D$3:$D$99980,Produccion_PJ!$K$632,Resultados_Dic3!$E$3:$E$99980,Produccion_PJ!$J770,Resultados_Dic3!$A$3:$A$99980,Produccion_PJ!$H770)</f>
        <v>0</v>
      </c>
      <c r="AN770" s="21">
        <f>+SUMIFS(Resultados_Dic3!AJ$3:AJ$99980,Resultados_Dic3!$F$3:$F$99980,Produccion_PJ!$K770,Resultados_Dic3!$D$3:$D$99980,Produccion_PJ!$K$632,Resultados_Dic3!$E$3:$E$99980,Produccion_PJ!$J770,Resultados_Dic3!$A$3:$A$99980,Produccion_PJ!$H770)</f>
        <v>0</v>
      </c>
      <c r="AO770" s="21">
        <f>+SUMIFS(Resultados_Dic3!AK$3:AK$99980,Resultados_Dic3!$F$3:$F$99980,Produccion_PJ!$K770,Resultados_Dic3!$D$3:$D$99980,Produccion_PJ!$K$632,Resultados_Dic3!$E$3:$E$99980,Produccion_PJ!$J770,Resultados_Dic3!$A$3:$A$99980,Produccion_PJ!$H770)</f>
        <v>0</v>
      </c>
      <c r="AP770" s="21">
        <f>+SUMIFS(Resultados_Dic3!AL$3:AL$99980,Resultados_Dic3!$F$3:$F$99980,Produccion_PJ!$K770,Resultados_Dic3!$D$3:$D$99980,Produccion_PJ!$K$632,Resultados_Dic3!$E$3:$E$99980,Produccion_PJ!$J770,Resultados_Dic3!$A$3:$A$99980,Produccion_PJ!$H770)</f>
        <v>0</v>
      </c>
      <c r="AQ770" s="21">
        <f>+SUMIFS(Resultados_Dic3!AM$3:AM$99980,Resultados_Dic3!$F$3:$F$99980,Produccion_PJ!$K770,Resultados_Dic3!$D$3:$D$99980,Produccion_PJ!$K$632,Resultados_Dic3!$E$3:$E$99980,Produccion_PJ!$J770,Resultados_Dic3!$A$3:$A$99980,Produccion_PJ!$H770)</f>
        <v>0</v>
      </c>
    </row>
    <row r="771" spans="1:47" x14ac:dyDescent="0.25">
      <c r="D771" s="35"/>
      <c r="E771" s="35"/>
      <c r="G771" s="15"/>
      <c r="H771" s="17" t="str">
        <f t="shared" si="1269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+SUMIFS(Resultados_Dic3!H$3:H$99980,Resultados_Dic3!$F$3:$F$99980,Produccion_PJ!$K771,Resultados_Dic3!$D$3:$D$99980,Produccion_PJ!$K$632,Resultados_Dic3!$E$3:$E$99980,Produccion_PJ!$J771,Resultados_Dic3!$A$3:$A$99980,Produccion_PJ!$H771)</f>
        <v>9.8704905338332907</v>
      </c>
      <c r="M771" s="21">
        <f>+SUMIFS(Resultados_Dic3!I$3:I$99980,Resultados_Dic3!$F$3:$F$99980,Produccion_PJ!$K771,Resultados_Dic3!$D$3:$D$99980,Produccion_PJ!$K$632,Resultados_Dic3!$E$3:$E$99980,Produccion_PJ!$J771,Resultados_Dic3!$A$3:$A$99980,Produccion_PJ!$H771)</f>
        <v>9.8704905338332907</v>
      </c>
      <c r="N771" s="21">
        <f>+SUMIFS(Resultados_Dic3!J$3:J$99980,Resultados_Dic3!$F$3:$F$99980,Produccion_PJ!$K771,Resultados_Dic3!$D$3:$D$99980,Produccion_PJ!$K$632,Resultados_Dic3!$E$3:$E$99980,Produccion_PJ!$J771,Resultados_Dic3!$A$3:$A$99980,Produccion_PJ!$H771)</f>
        <v>9.8704905338332907</v>
      </c>
      <c r="O771" s="21">
        <f>+SUMIFS(Resultados_Dic3!K$3:K$99980,Resultados_Dic3!$F$3:$F$99980,Produccion_PJ!$K771,Resultados_Dic3!$D$3:$D$99980,Produccion_PJ!$K$632,Resultados_Dic3!$E$3:$E$99980,Produccion_PJ!$J771,Resultados_Dic3!$A$3:$A$99980,Produccion_PJ!$H771)</f>
        <v>9.8704905338332907</v>
      </c>
      <c r="P771" s="21">
        <f>+SUMIFS(Resultados_Dic3!L$3:L$99980,Resultados_Dic3!$F$3:$F$99980,Produccion_PJ!$K771,Resultados_Dic3!$D$3:$D$99980,Produccion_PJ!$K$632,Resultados_Dic3!$E$3:$E$99980,Produccion_PJ!$J771,Resultados_Dic3!$A$3:$A$99980,Produccion_PJ!$H771)</f>
        <v>9.8704905338332907</v>
      </c>
      <c r="Q771" s="21">
        <f>+SUMIFS(Resultados_Dic3!M$3:M$99980,Resultados_Dic3!$F$3:$F$99980,Produccion_PJ!$K771,Resultados_Dic3!$D$3:$D$99980,Produccion_PJ!$K$632,Resultados_Dic3!$E$3:$E$99980,Produccion_PJ!$J771,Resultados_Dic3!$A$3:$A$99980,Produccion_PJ!$H771)</f>
        <v>9.6781237544482099</v>
      </c>
      <c r="R771" s="21">
        <f>+SUMIFS(Resultados_Dic3!N$3:N$99980,Resultados_Dic3!$F$3:$F$99980,Produccion_PJ!$K771,Resultados_Dic3!$D$3:$D$99980,Produccion_PJ!$K$632,Resultados_Dic3!$E$3:$E$99980,Produccion_PJ!$J771,Resultados_Dic3!$A$3:$A$99980,Produccion_PJ!$H771)</f>
        <v>8.6364101879264208</v>
      </c>
      <c r="S771" s="21">
        <f>+SUMIFS(Resultados_Dic3!O$3:O$99980,Resultados_Dic3!$F$3:$F$99980,Produccion_PJ!$K771,Resultados_Dic3!$D$3:$D$99980,Produccion_PJ!$K$632,Resultados_Dic3!$E$3:$E$99980,Produccion_PJ!$J771,Resultados_Dic3!$A$3:$A$99980,Produccion_PJ!$H771)</f>
        <v>0</v>
      </c>
      <c r="T771" s="21">
        <f>+SUMIFS(Resultados_Dic3!P$3:P$99980,Resultados_Dic3!$F$3:$F$99980,Produccion_PJ!$K771,Resultados_Dic3!$D$3:$D$99980,Produccion_PJ!$K$632,Resultados_Dic3!$E$3:$E$99980,Produccion_PJ!$J771,Resultados_Dic3!$A$3:$A$99980,Produccion_PJ!$H771)</f>
        <v>0</v>
      </c>
      <c r="U771" s="21">
        <f>+SUMIFS(Resultados_Dic3!Q$3:Q$99980,Resultados_Dic3!$F$3:$F$99980,Produccion_PJ!$K771,Resultados_Dic3!$D$3:$D$99980,Produccion_PJ!$K$632,Resultados_Dic3!$E$3:$E$99980,Produccion_PJ!$J771,Resultados_Dic3!$A$3:$A$99980,Produccion_PJ!$H771)</f>
        <v>0</v>
      </c>
      <c r="V771" s="21">
        <f>+SUMIFS(Resultados_Dic3!R$3:R$99980,Resultados_Dic3!$F$3:$F$99980,Produccion_PJ!$K771,Resultados_Dic3!$D$3:$D$99980,Produccion_PJ!$K$632,Resultados_Dic3!$E$3:$E$99980,Produccion_PJ!$J771,Resultados_Dic3!$A$3:$A$99980,Produccion_PJ!$H771)</f>
        <v>0</v>
      </c>
      <c r="W771" s="21">
        <f>+SUMIFS(Resultados_Dic3!S$3:S$99980,Resultados_Dic3!$F$3:$F$99980,Produccion_PJ!$K771,Resultados_Dic3!$D$3:$D$99980,Produccion_PJ!$K$632,Resultados_Dic3!$E$3:$E$99980,Produccion_PJ!$J771,Resultados_Dic3!$A$3:$A$99980,Produccion_PJ!$H771)</f>
        <v>0</v>
      </c>
      <c r="X771" s="21">
        <f>+SUMIFS(Resultados_Dic3!T$3:T$99980,Resultados_Dic3!$F$3:$F$99980,Produccion_PJ!$K771,Resultados_Dic3!$D$3:$D$99980,Produccion_PJ!$K$632,Resultados_Dic3!$E$3:$E$99980,Produccion_PJ!$J771,Resultados_Dic3!$A$3:$A$99980,Produccion_PJ!$H771)</f>
        <v>0</v>
      </c>
      <c r="Y771" s="21">
        <f>+SUMIFS(Resultados_Dic3!U$3:U$99980,Resultados_Dic3!$F$3:$F$99980,Produccion_PJ!$K771,Resultados_Dic3!$D$3:$D$99980,Produccion_PJ!$K$632,Resultados_Dic3!$E$3:$E$99980,Produccion_PJ!$J771,Resultados_Dic3!$A$3:$A$99980,Produccion_PJ!$H771)</f>
        <v>0</v>
      </c>
      <c r="Z771" s="21">
        <f>+SUMIFS(Resultados_Dic3!V$3:V$99980,Resultados_Dic3!$F$3:$F$99980,Produccion_PJ!$K771,Resultados_Dic3!$D$3:$D$99980,Produccion_PJ!$K$632,Resultados_Dic3!$E$3:$E$99980,Produccion_PJ!$J771,Resultados_Dic3!$A$3:$A$99980,Produccion_PJ!$H771)</f>
        <v>0</v>
      </c>
      <c r="AA771" s="21">
        <f>+SUMIFS(Resultados_Dic3!W$3:W$99980,Resultados_Dic3!$F$3:$F$99980,Produccion_PJ!$K771,Resultados_Dic3!$D$3:$D$99980,Produccion_PJ!$K$632,Resultados_Dic3!$E$3:$E$99980,Produccion_PJ!$J771,Resultados_Dic3!$A$3:$A$99980,Produccion_PJ!$H771)</f>
        <v>0</v>
      </c>
      <c r="AB771" s="21">
        <f>+SUMIFS(Resultados_Dic3!X$3:X$99980,Resultados_Dic3!$F$3:$F$99980,Produccion_PJ!$K771,Resultados_Dic3!$D$3:$D$99980,Produccion_PJ!$K$632,Resultados_Dic3!$E$3:$E$99980,Produccion_PJ!$J771,Resultados_Dic3!$A$3:$A$99980,Produccion_PJ!$H771)</f>
        <v>0</v>
      </c>
      <c r="AC771" s="21">
        <f>+SUMIFS(Resultados_Dic3!Y$3:Y$99980,Resultados_Dic3!$F$3:$F$99980,Produccion_PJ!$K771,Resultados_Dic3!$D$3:$D$99980,Produccion_PJ!$K$632,Resultados_Dic3!$E$3:$E$99980,Produccion_PJ!$J771,Resultados_Dic3!$A$3:$A$99980,Produccion_PJ!$H771)</f>
        <v>0</v>
      </c>
      <c r="AD771" s="21">
        <f>+SUMIFS(Resultados_Dic3!Z$3:Z$99980,Resultados_Dic3!$F$3:$F$99980,Produccion_PJ!$K771,Resultados_Dic3!$D$3:$D$99980,Produccion_PJ!$K$632,Resultados_Dic3!$E$3:$E$99980,Produccion_PJ!$J771,Resultados_Dic3!$A$3:$A$99980,Produccion_PJ!$H771)</f>
        <v>0</v>
      </c>
      <c r="AE771" s="21">
        <f>+SUMIFS(Resultados_Dic3!AA$3:AA$99980,Resultados_Dic3!$F$3:$F$99980,Produccion_PJ!$K771,Resultados_Dic3!$D$3:$D$99980,Produccion_PJ!$K$632,Resultados_Dic3!$E$3:$E$99980,Produccion_PJ!$J771,Resultados_Dic3!$A$3:$A$99980,Produccion_PJ!$H771)</f>
        <v>0</v>
      </c>
      <c r="AF771" s="21">
        <f>+SUMIFS(Resultados_Dic3!AB$3:AB$99980,Resultados_Dic3!$F$3:$F$99980,Produccion_PJ!$K771,Resultados_Dic3!$D$3:$D$99980,Produccion_PJ!$K$632,Resultados_Dic3!$E$3:$E$99980,Produccion_PJ!$J771,Resultados_Dic3!$A$3:$A$99980,Produccion_PJ!$H771)</f>
        <v>0</v>
      </c>
      <c r="AG771" s="21">
        <f>+SUMIFS(Resultados_Dic3!AC$3:AC$99980,Resultados_Dic3!$F$3:$F$99980,Produccion_PJ!$K771,Resultados_Dic3!$D$3:$D$99980,Produccion_PJ!$K$632,Resultados_Dic3!$E$3:$E$99980,Produccion_PJ!$J771,Resultados_Dic3!$A$3:$A$99980,Produccion_PJ!$H771)</f>
        <v>0</v>
      </c>
      <c r="AH771" s="21">
        <f>+SUMIFS(Resultados_Dic3!AD$3:AD$99980,Resultados_Dic3!$F$3:$F$99980,Produccion_PJ!$K771,Resultados_Dic3!$D$3:$D$99980,Produccion_PJ!$K$632,Resultados_Dic3!$E$3:$E$99980,Produccion_PJ!$J771,Resultados_Dic3!$A$3:$A$99980,Produccion_PJ!$H771)</f>
        <v>0</v>
      </c>
      <c r="AI771" s="21">
        <f>+SUMIFS(Resultados_Dic3!AE$3:AE$99980,Resultados_Dic3!$F$3:$F$99980,Produccion_PJ!$K771,Resultados_Dic3!$D$3:$D$99980,Produccion_PJ!$K$632,Resultados_Dic3!$E$3:$E$99980,Produccion_PJ!$J771,Resultados_Dic3!$A$3:$A$99980,Produccion_PJ!$H771)</f>
        <v>0</v>
      </c>
      <c r="AJ771" s="21">
        <f>+SUMIFS(Resultados_Dic3!AF$3:AF$99980,Resultados_Dic3!$F$3:$F$99980,Produccion_PJ!$K771,Resultados_Dic3!$D$3:$D$99980,Produccion_PJ!$K$632,Resultados_Dic3!$E$3:$E$99980,Produccion_PJ!$J771,Resultados_Dic3!$A$3:$A$99980,Produccion_PJ!$H771)</f>
        <v>0</v>
      </c>
      <c r="AK771" s="21">
        <f>+SUMIFS(Resultados_Dic3!AG$3:AG$99980,Resultados_Dic3!$F$3:$F$99980,Produccion_PJ!$K771,Resultados_Dic3!$D$3:$D$99980,Produccion_PJ!$K$632,Resultados_Dic3!$E$3:$E$99980,Produccion_PJ!$J771,Resultados_Dic3!$A$3:$A$99980,Produccion_PJ!$H771)</f>
        <v>0</v>
      </c>
      <c r="AL771" s="21">
        <f>+SUMIFS(Resultados_Dic3!AH$3:AH$99980,Resultados_Dic3!$F$3:$F$99980,Produccion_PJ!$K771,Resultados_Dic3!$D$3:$D$99980,Produccion_PJ!$K$632,Resultados_Dic3!$E$3:$E$99980,Produccion_PJ!$J771,Resultados_Dic3!$A$3:$A$99980,Produccion_PJ!$H771)</f>
        <v>0</v>
      </c>
      <c r="AM771" s="21">
        <f>+SUMIFS(Resultados_Dic3!AI$3:AI$99980,Resultados_Dic3!$F$3:$F$99980,Produccion_PJ!$K771,Resultados_Dic3!$D$3:$D$99980,Produccion_PJ!$K$632,Resultados_Dic3!$E$3:$E$99980,Produccion_PJ!$J771,Resultados_Dic3!$A$3:$A$99980,Produccion_PJ!$H771)</f>
        <v>0</v>
      </c>
      <c r="AN771" s="21">
        <f>+SUMIFS(Resultados_Dic3!AJ$3:AJ$99980,Resultados_Dic3!$F$3:$F$99980,Produccion_PJ!$K771,Resultados_Dic3!$D$3:$D$99980,Produccion_PJ!$K$632,Resultados_Dic3!$E$3:$E$99980,Produccion_PJ!$J771,Resultados_Dic3!$A$3:$A$99980,Produccion_PJ!$H771)</f>
        <v>0</v>
      </c>
      <c r="AO771" s="21">
        <f>+SUMIFS(Resultados_Dic3!AK$3:AK$99980,Resultados_Dic3!$F$3:$F$99980,Produccion_PJ!$K771,Resultados_Dic3!$D$3:$D$99980,Produccion_PJ!$K$632,Resultados_Dic3!$E$3:$E$99980,Produccion_PJ!$J771,Resultados_Dic3!$A$3:$A$99980,Produccion_PJ!$H771)</f>
        <v>0</v>
      </c>
      <c r="AP771" s="21">
        <f>+SUMIFS(Resultados_Dic3!AL$3:AL$99980,Resultados_Dic3!$F$3:$F$99980,Produccion_PJ!$K771,Resultados_Dic3!$D$3:$D$99980,Produccion_PJ!$K$632,Resultados_Dic3!$E$3:$E$99980,Produccion_PJ!$J771,Resultados_Dic3!$A$3:$A$99980,Produccion_PJ!$H771)</f>
        <v>0</v>
      </c>
      <c r="AQ771" s="21">
        <f>+SUMIFS(Resultados_Dic3!AM$3:AM$99980,Resultados_Dic3!$F$3:$F$99980,Produccion_PJ!$K771,Resultados_Dic3!$D$3:$D$99980,Produccion_PJ!$K$632,Resultados_Dic3!$E$3:$E$99980,Produccion_PJ!$J771,Resultados_Dic3!$A$3:$A$99980,Produccion_PJ!$H771)</f>
        <v>0</v>
      </c>
    </row>
    <row r="772" spans="1:47" x14ac:dyDescent="0.25">
      <c r="G772" s="15"/>
      <c r="H772" s="17" t="str">
        <f t="shared" si="1269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+SUMIFS(Resultados_Dic3!H$3:H$99980,Resultados_Dic3!$F$3:$F$99980,Produccion_PJ!$K772,Resultados_Dic3!$D$3:$D$99980,Produccion_PJ!$K$632,Resultados_Dic3!$E$3:$E$99980,Produccion_PJ!$J772,Resultados_Dic3!$A$3:$A$99980,Produccion_PJ!$H772)</f>
        <v>2.8201401525238001</v>
      </c>
      <c r="M772" s="21">
        <f>+SUMIFS(Resultados_Dic3!I$3:I$99980,Resultados_Dic3!$F$3:$F$99980,Produccion_PJ!$K772,Resultados_Dic3!$D$3:$D$99980,Produccion_PJ!$K$632,Resultados_Dic3!$E$3:$E$99980,Produccion_PJ!$J772,Resultados_Dic3!$A$3:$A$99980,Produccion_PJ!$H772)</f>
        <v>2.8201401525238001</v>
      </c>
      <c r="N772" s="21">
        <f>+SUMIFS(Resultados_Dic3!J$3:J$99980,Resultados_Dic3!$F$3:$F$99980,Produccion_PJ!$K772,Resultados_Dic3!$D$3:$D$99980,Produccion_PJ!$K$632,Resultados_Dic3!$E$3:$E$99980,Produccion_PJ!$J772,Resultados_Dic3!$A$3:$A$99980,Produccion_PJ!$H772)</f>
        <v>2.8201401525238001</v>
      </c>
      <c r="O772" s="21">
        <f>+SUMIFS(Resultados_Dic3!K$3:K$99980,Resultados_Dic3!$F$3:$F$99980,Produccion_PJ!$K772,Resultados_Dic3!$D$3:$D$99980,Produccion_PJ!$K$632,Resultados_Dic3!$E$3:$E$99980,Produccion_PJ!$J772,Resultados_Dic3!$A$3:$A$99980,Produccion_PJ!$H772)</f>
        <v>2.8201401525238001</v>
      </c>
      <c r="P772" s="21">
        <f>+SUMIFS(Resultados_Dic3!L$3:L$99980,Resultados_Dic3!$F$3:$F$99980,Produccion_PJ!$K772,Resultados_Dic3!$D$3:$D$99980,Produccion_PJ!$K$632,Resultados_Dic3!$E$3:$E$99980,Produccion_PJ!$J772,Resultados_Dic3!$A$3:$A$99980,Produccion_PJ!$H772)</f>
        <v>2.8201401525238001</v>
      </c>
      <c r="Q772" s="21">
        <f>+SUMIFS(Resultados_Dic3!M$3:M$99980,Resultados_Dic3!$F$3:$F$99980,Produccion_PJ!$K772,Resultados_Dic3!$D$3:$D$99980,Produccion_PJ!$K$632,Resultados_Dic3!$E$3:$E$99980,Produccion_PJ!$J772,Resultados_Dic3!$A$3:$A$99980,Produccion_PJ!$H772)</f>
        <v>2.8201401525238001</v>
      </c>
      <c r="R772" s="21">
        <f>+SUMIFS(Resultados_Dic3!N$3:N$99980,Resultados_Dic3!$F$3:$F$99980,Produccion_PJ!$K772,Resultados_Dic3!$D$3:$D$99980,Produccion_PJ!$K$632,Resultados_Dic3!$E$3:$E$99980,Produccion_PJ!$J772,Resultados_Dic3!$A$3:$A$99980,Produccion_PJ!$H772)</f>
        <v>2.8201401525238001</v>
      </c>
      <c r="S772" s="21">
        <f>+SUMIFS(Resultados_Dic3!O$3:O$99980,Resultados_Dic3!$F$3:$F$99980,Produccion_PJ!$K772,Resultados_Dic3!$D$3:$D$99980,Produccion_PJ!$K$632,Resultados_Dic3!$E$3:$E$99980,Produccion_PJ!$J772,Resultados_Dic3!$A$3:$A$99980,Produccion_PJ!$H772)</f>
        <v>2.8201401525238001</v>
      </c>
      <c r="T772" s="21">
        <f>+SUMIFS(Resultados_Dic3!P$3:P$99980,Resultados_Dic3!$F$3:$F$99980,Produccion_PJ!$K772,Resultados_Dic3!$D$3:$D$99980,Produccion_PJ!$K$632,Resultados_Dic3!$E$3:$E$99980,Produccion_PJ!$J772,Resultados_Dic3!$A$3:$A$99980,Produccion_PJ!$H772)</f>
        <v>2.8201401525238001</v>
      </c>
      <c r="U772" s="21">
        <f>+SUMIFS(Resultados_Dic3!Q$3:Q$99980,Resultados_Dic3!$F$3:$F$99980,Produccion_PJ!$K772,Resultados_Dic3!$D$3:$D$99980,Produccion_PJ!$K$632,Resultados_Dic3!$E$3:$E$99980,Produccion_PJ!$J772,Resultados_Dic3!$A$3:$A$99980,Produccion_PJ!$H772)</f>
        <v>2.8201401525238001</v>
      </c>
      <c r="V772" s="21">
        <f>+SUMIFS(Resultados_Dic3!R$3:R$99980,Resultados_Dic3!$F$3:$F$99980,Produccion_PJ!$K772,Resultados_Dic3!$D$3:$D$99980,Produccion_PJ!$K$632,Resultados_Dic3!$E$3:$E$99980,Produccion_PJ!$J772,Resultados_Dic3!$A$3:$A$99980,Produccion_PJ!$H772)</f>
        <v>2.8201401525238001</v>
      </c>
      <c r="W772" s="21">
        <f>+SUMIFS(Resultados_Dic3!S$3:S$99980,Resultados_Dic3!$F$3:$F$99980,Produccion_PJ!$K772,Resultados_Dic3!$D$3:$D$99980,Produccion_PJ!$K$632,Resultados_Dic3!$E$3:$E$99980,Produccion_PJ!$J772,Resultados_Dic3!$A$3:$A$99980,Produccion_PJ!$H772)</f>
        <v>2.8201401525238001</v>
      </c>
      <c r="X772" s="21">
        <f>+SUMIFS(Resultados_Dic3!T$3:T$99980,Resultados_Dic3!$F$3:$F$99980,Produccion_PJ!$K772,Resultados_Dic3!$D$3:$D$99980,Produccion_PJ!$K$632,Resultados_Dic3!$E$3:$E$99980,Produccion_PJ!$J772,Resultados_Dic3!$A$3:$A$99980,Produccion_PJ!$H772)</f>
        <v>2.8201401525238001</v>
      </c>
      <c r="Y772" s="21">
        <f>+SUMIFS(Resultados_Dic3!U$3:U$99980,Resultados_Dic3!$F$3:$F$99980,Produccion_PJ!$K772,Resultados_Dic3!$D$3:$D$99980,Produccion_PJ!$K$632,Resultados_Dic3!$E$3:$E$99980,Produccion_PJ!$J772,Resultados_Dic3!$A$3:$A$99980,Produccion_PJ!$H772)</f>
        <v>2.8201401525238001</v>
      </c>
      <c r="Z772" s="21">
        <f>+SUMIFS(Resultados_Dic3!V$3:V$99980,Resultados_Dic3!$F$3:$F$99980,Produccion_PJ!$K772,Resultados_Dic3!$D$3:$D$99980,Produccion_PJ!$K$632,Resultados_Dic3!$E$3:$E$99980,Produccion_PJ!$J772,Resultados_Dic3!$A$3:$A$99980,Produccion_PJ!$H772)</f>
        <v>1.3984410434302199</v>
      </c>
      <c r="AA772" s="21">
        <f>+SUMIFS(Resultados_Dic3!W$3:W$99980,Resultados_Dic3!$F$3:$F$99980,Produccion_PJ!$K772,Resultados_Dic3!$D$3:$D$99980,Produccion_PJ!$K$632,Resultados_Dic3!$E$3:$E$99980,Produccion_PJ!$J772,Resultados_Dic3!$A$3:$A$99980,Produccion_PJ!$H772)</f>
        <v>0</v>
      </c>
      <c r="AB772" s="21">
        <f>+SUMIFS(Resultados_Dic3!X$3:X$99980,Resultados_Dic3!$F$3:$F$99980,Produccion_PJ!$K772,Resultados_Dic3!$D$3:$D$99980,Produccion_PJ!$K$632,Resultados_Dic3!$E$3:$E$99980,Produccion_PJ!$J772,Resultados_Dic3!$A$3:$A$99980,Produccion_PJ!$H772)</f>
        <v>0</v>
      </c>
      <c r="AC772" s="21">
        <f>+SUMIFS(Resultados_Dic3!Y$3:Y$99980,Resultados_Dic3!$F$3:$F$99980,Produccion_PJ!$K772,Resultados_Dic3!$D$3:$D$99980,Produccion_PJ!$K$632,Resultados_Dic3!$E$3:$E$99980,Produccion_PJ!$J772,Resultados_Dic3!$A$3:$A$99980,Produccion_PJ!$H772)</f>
        <v>0</v>
      </c>
      <c r="AD772" s="21">
        <f>+SUMIFS(Resultados_Dic3!Z$3:Z$99980,Resultados_Dic3!$F$3:$F$99980,Produccion_PJ!$K772,Resultados_Dic3!$D$3:$D$99980,Produccion_PJ!$K$632,Resultados_Dic3!$E$3:$E$99980,Produccion_PJ!$J772,Resultados_Dic3!$A$3:$A$99980,Produccion_PJ!$H772)</f>
        <v>0</v>
      </c>
      <c r="AE772" s="21">
        <f>+SUMIFS(Resultados_Dic3!AA$3:AA$99980,Resultados_Dic3!$F$3:$F$99980,Produccion_PJ!$K772,Resultados_Dic3!$D$3:$D$99980,Produccion_PJ!$K$632,Resultados_Dic3!$E$3:$E$99980,Produccion_PJ!$J772,Resultados_Dic3!$A$3:$A$99980,Produccion_PJ!$H772)</f>
        <v>0</v>
      </c>
      <c r="AF772" s="21">
        <f>+SUMIFS(Resultados_Dic3!AB$3:AB$99980,Resultados_Dic3!$F$3:$F$99980,Produccion_PJ!$K772,Resultados_Dic3!$D$3:$D$99980,Produccion_PJ!$K$632,Resultados_Dic3!$E$3:$E$99980,Produccion_PJ!$J772,Resultados_Dic3!$A$3:$A$99980,Produccion_PJ!$H772)</f>
        <v>0</v>
      </c>
      <c r="AG772" s="21">
        <f>+SUMIFS(Resultados_Dic3!AC$3:AC$99980,Resultados_Dic3!$F$3:$F$99980,Produccion_PJ!$K772,Resultados_Dic3!$D$3:$D$99980,Produccion_PJ!$K$632,Resultados_Dic3!$E$3:$E$99980,Produccion_PJ!$J772,Resultados_Dic3!$A$3:$A$99980,Produccion_PJ!$H772)</f>
        <v>0</v>
      </c>
      <c r="AH772" s="21">
        <f>+SUMIFS(Resultados_Dic3!AD$3:AD$99980,Resultados_Dic3!$F$3:$F$99980,Produccion_PJ!$K772,Resultados_Dic3!$D$3:$D$99980,Produccion_PJ!$K$632,Resultados_Dic3!$E$3:$E$99980,Produccion_PJ!$J772,Resultados_Dic3!$A$3:$A$99980,Produccion_PJ!$H772)</f>
        <v>0</v>
      </c>
      <c r="AI772" s="21">
        <f>+SUMIFS(Resultados_Dic3!AE$3:AE$99980,Resultados_Dic3!$F$3:$F$99980,Produccion_PJ!$K772,Resultados_Dic3!$D$3:$D$99980,Produccion_PJ!$K$632,Resultados_Dic3!$E$3:$E$99980,Produccion_PJ!$J772,Resultados_Dic3!$A$3:$A$99980,Produccion_PJ!$H772)</f>
        <v>0</v>
      </c>
      <c r="AJ772" s="21">
        <f>+SUMIFS(Resultados_Dic3!AF$3:AF$99980,Resultados_Dic3!$F$3:$F$99980,Produccion_PJ!$K772,Resultados_Dic3!$D$3:$D$99980,Produccion_PJ!$K$632,Resultados_Dic3!$E$3:$E$99980,Produccion_PJ!$J772,Resultados_Dic3!$A$3:$A$99980,Produccion_PJ!$H772)</f>
        <v>0</v>
      </c>
      <c r="AK772" s="21">
        <f>+SUMIFS(Resultados_Dic3!AG$3:AG$99980,Resultados_Dic3!$F$3:$F$99980,Produccion_PJ!$K772,Resultados_Dic3!$D$3:$D$99980,Produccion_PJ!$K$632,Resultados_Dic3!$E$3:$E$99980,Produccion_PJ!$J772,Resultados_Dic3!$A$3:$A$99980,Produccion_PJ!$H772)</f>
        <v>0</v>
      </c>
      <c r="AL772" s="21">
        <f>+SUMIFS(Resultados_Dic3!AH$3:AH$99980,Resultados_Dic3!$F$3:$F$99980,Produccion_PJ!$K772,Resultados_Dic3!$D$3:$D$99980,Produccion_PJ!$K$632,Resultados_Dic3!$E$3:$E$99980,Produccion_PJ!$J772,Resultados_Dic3!$A$3:$A$99980,Produccion_PJ!$H772)</f>
        <v>0</v>
      </c>
      <c r="AM772" s="21">
        <f>+SUMIFS(Resultados_Dic3!AI$3:AI$99980,Resultados_Dic3!$F$3:$F$99980,Produccion_PJ!$K772,Resultados_Dic3!$D$3:$D$99980,Produccion_PJ!$K$632,Resultados_Dic3!$E$3:$E$99980,Produccion_PJ!$J772,Resultados_Dic3!$A$3:$A$99980,Produccion_PJ!$H772)</f>
        <v>0</v>
      </c>
      <c r="AN772" s="21">
        <f>+SUMIFS(Resultados_Dic3!AJ$3:AJ$99980,Resultados_Dic3!$F$3:$F$99980,Produccion_PJ!$K772,Resultados_Dic3!$D$3:$D$99980,Produccion_PJ!$K$632,Resultados_Dic3!$E$3:$E$99980,Produccion_PJ!$J772,Resultados_Dic3!$A$3:$A$99980,Produccion_PJ!$H772)</f>
        <v>0</v>
      </c>
      <c r="AO772" s="21">
        <f>+SUMIFS(Resultados_Dic3!AK$3:AK$99980,Resultados_Dic3!$F$3:$F$99980,Produccion_PJ!$K772,Resultados_Dic3!$D$3:$D$99980,Produccion_PJ!$K$632,Resultados_Dic3!$E$3:$E$99980,Produccion_PJ!$J772,Resultados_Dic3!$A$3:$A$99980,Produccion_PJ!$H772)</f>
        <v>0</v>
      </c>
      <c r="AP772" s="21">
        <f>+SUMIFS(Resultados_Dic3!AL$3:AL$99980,Resultados_Dic3!$F$3:$F$99980,Produccion_PJ!$K772,Resultados_Dic3!$D$3:$D$99980,Produccion_PJ!$K$632,Resultados_Dic3!$E$3:$E$99980,Produccion_PJ!$J772,Resultados_Dic3!$A$3:$A$99980,Produccion_PJ!$H772)</f>
        <v>0</v>
      </c>
      <c r="AQ772" s="21">
        <f>+SUMIFS(Resultados_Dic3!AM$3:AM$99980,Resultados_Dic3!$F$3:$F$99980,Produccion_PJ!$K772,Resultados_Dic3!$D$3:$D$99980,Produccion_PJ!$K$632,Resultados_Dic3!$E$3:$E$99980,Produccion_PJ!$J772,Resultados_Dic3!$A$3:$A$99980,Produccion_PJ!$H772)</f>
        <v>0</v>
      </c>
    </row>
    <row r="773" spans="1:47" s="68" customFormat="1" x14ac:dyDescent="0.25">
      <c r="A773" s="70"/>
      <c r="F773" s="95"/>
      <c r="H773" s="71"/>
      <c r="I773" s="71"/>
      <c r="L773" s="69">
        <f>+SUM(L766:L772)</f>
        <v>117.37131333954532</v>
      </c>
      <c r="M773" s="69">
        <f t="shared" ref="M773" si="1270">+SUM(M766:M772)</f>
        <v>117.19763860475449</v>
      </c>
      <c r="N773" s="69">
        <f t="shared" ref="N773:AQ773" si="1271">+SUM(N766:N772)</f>
        <v>117.06656333321426</v>
      </c>
      <c r="O773" s="69">
        <f t="shared" si="1271"/>
        <v>116.93548806167401</v>
      </c>
      <c r="P773" s="69">
        <f t="shared" si="1271"/>
        <v>116.80441279013375</v>
      </c>
      <c r="Q773" s="69">
        <f t="shared" si="1271"/>
        <v>114.02330939782873</v>
      </c>
      <c r="R773" s="69">
        <f t="shared" si="1271"/>
        <v>112.98159583130693</v>
      </c>
      <c r="S773" s="69">
        <f t="shared" si="1271"/>
        <v>78.963924270666311</v>
      </c>
      <c r="T773" s="69">
        <f t="shared" si="1271"/>
        <v>78.963924270666311</v>
      </c>
      <c r="U773" s="69">
        <f t="shared" si="1271"/>
        <v>78.963924270666311</v>
      </c>
      <c r="V773" s="69">
        <f t="shared" si="1271"/>
        <v>78.963924270666311</v>
      </c>
      <c r="W773" s="69">
        <f t="shared" si="1271"/>
        <v>78.963924270666311</v>
      </c>
      <c r="X773" s="69">
        <f t="shared" si="1271"/>
        <v>78.963924270666311</v>
      </c>
      <c r="Y773" s="69">
        <f t="shared" si="1271"/>
        <v>78.963924270666311</v>
      </c>
      <c r="Z773" s="69">
        <f t="shared" si="1271"/>
        <v>1.3984410434302199</v>
      </c>
      <c r="AA773" s="69">
        <f t="shared" si="1271"/>
        <v>0</v>
      </c>
      <c r="AB773" s="69">
        <f t="shared" si="1271"/>
        <v>0</v>
      </c>
      <c r="AC773" s="69">
        <f t="shared" si="1271"/>
        <v>0</v>
      </c>
      <c r="AD773" s="69">
        <f t="shared" si="1271"/>
        <v>0</v>
      </c>
      <c r="AE773" s="69">
        <f t="shared" si="1271"/>
        <v>0</v>
      </c>
      <c r="AF773" s="69">
        <f t="shared" si="1271"/>
        <v>0</v>
      </c>
      <c r="AG773" s="69">
        <f t="shared" si="1271"/>
        <v>0</v>
      </c>
      <c r="AH773" s="69">
        <f t="shared" si="1271"/>
        <v>0</v>
      </c>
      <c r="AI773" s="69">
        <f t="shared" si="1271"/>
        <v>0</v>
      </c>
      <c r="AJ773" s="69">
        <f t="shared" si="1271"/>
        <v>0</v>
      </c>
      <c r="AK773" s="69">
        <f t="shared" si="1271"/>
        <v>0</v>
      </c>
      <c r="AL773" s="69">
        <f t="shared" si="1271"/>
        <v>0</v>
      </c>
      <c r="AM773" s="69">
        <f t="shared" si="1271"/>
        <v>0</v>
      </c>
      <c r="AN773" s="69">
        <f t="shared" si="1271"/>
        <v>0</v>
      </c>
      <c r="AO773" s="69">
        <f t="shared" si="1271"/>
        <v>0</v>
      </c>
      <c r="AP773" s="69">
        <f t="shared" si="1271"/>
        <v>0</v>
      </c>
      <c r="AQ773" s="69">
        <f t="shared" si="1271"/>
        <v>0</v>
      </c>
    </row>
    <row r="775" spans="1:47" ht="18.75" x14ac:dyDescent="0.3">
      <c r="F775"/>
      <c r="K775" s="34" t="s">
        <v>501</v>
      </c>
    </row>
    <row r="776" spans="1:47" x14ac:dyDescent="0.25"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35"/>
      <c r="E779" s="35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+SUMIFS(Resultados_Dic3!H$3:H$99980,Resultados_Dic3!$F$3:$F$99980,Produccion_PJ!$K779,Resultados_Dic3!$D$3:$D$99980,Produccion_PJ!$K$632,Resultados_Dic3!$E$3:$E$99980,Produccion_PJ!$J779,Resultados_Dic3!$A$3:$A$99980,Produccion_PJ!$H779)</f>
        <v>0</v>
      </c>
      <c r="M779" s="21">
        <f>+SUMIFS(Resultados_Dic3!I$3:I$99980,Resultados_Dic3!$F$3:$F$99980,Produccion_PJ!$K779,Resultados_Dic3!$D$3:$D$99980,Produccion_PJ!$K$632,Resultados_Dic3!$E$3:$E$99980,Produccion_PJ!$J779,Resultados_Dic3!$A$3:$A$99980,Produccion_PJ!$H779)</f>
        <v>0</v>
      </c>
      <c r="N779" s="21">
        <f>+SUMIFS(Resultados_Dic3!J$3:J$99980,Resultados_Dic3!$F$3:$F$99980,Produccion_PJ!$K779,Resultados_Dic3!$D$3:$D$99980,Produccion_PJ!$K$632,Resultados_Dic3!$E$3:$E$99980,Produccion_PJ!$J779,Resultados_Dic3!$A$3:$A$99980,Produccion_PJ!$H779)</f>
        <v>0</v>
      </c>
      <c r="O779" s="21">
        <f>+SUMIFS(Resultados_Dic3!K$3:K$99980,Resultados_Dic3!$F$3:$F$99980,Produccion_PJ!$K779,Resultados_Dic3!$D$3:$D$99980,Produccion_PJ!$K$632,Resultados_Dic3!$E$3:$E$99980,Produccion_PJ!$J779,Resultados_Dic3!$A$3:$A$99980,Produccion_PJ!$H779)</f>
        <v>0</v>
      </c>
      <c r="P779" s="21">
        <f>+SUMIFS(Resultados_Dic3!L$3:L$99980,Resultados_Dic3!$F$3:$F$99980,Produccion_PJ!$K779,Resultados_Dic3!$D$3:$D$99980,Produccion_PJ!$K$632,Resultados_Dic3!$E$3:$E$99980,Produccion_PJ!$J779,Resultados_Dic3!$A$3:$A$99980,Produccion_PJ!$H779)</f>
        <v>0</v>
      </c>
      <c r="Q779" s="21">
        <f>+SUMIFS(Resultados_Dic3!M$3:M$99980,Resultados_Dic3!$F$3:$F$99980,Produccion_PJ!$K779,Resultados_Dic3!$D$3:$D$99980,Produccion_PJ!$K$632,Resultados_Dic3!$E$3:$E$99980,Produccion_PJ!$J779,Resultados_Dic3!$A$3:$A$99980,Produccion_PJ!$H779)</f>
        <v>0</v>
      </c>
      <c r="R779" s="21">
        <f>+SUMIFS(Resultados_Dic3!N$3:N$99980,Resultados_Dic3!$F$3:$F$99980,Produccion_PJ!$K779,Resultados_Dic3!$D$3:$D$99980,Produccion_PJ!$K$632,Resultados_Dic3!$E$3:$E$99980,Produccion_PJ!$J779,Resultados_Dic3!$A$3:$A$99980,Produccion_PJ!$H779)</f>
        <v>0</v>
      </c>
      <c r="S779" s="21">
        <f>+SUMIFS(Resultados_Dic3!O$3:O$99980,Resultados_Dic3!$F$3:$F$99980,Produccion_PJ!$K779,Resultados_Dic3!$D$3:$D$99980,Produccion_PJ!$K$632,Resultados_Dic3!$E$3:$E$99980,Produccion_PJ!$J779,Resultados_Dic3!$A$3:$A$99980,Produccion_PJ!$H779)</f>
        <v>0</v>
      </c>
      <c r="T779" s="21">
        <f>+SUMIFS(Resultados_Dic3!P$3:P$99980,Resultados_Dic3!$F$3:$F$99980,Produccion_PJ!$K779,Resultados_Dic3!$D$3:$D$99980,Produccion_PJ!$K$632,Resultados_Dic3!$E$3:$E$99980,Produccion_PJ!$J779,Resultados_Dic3!$A$3:$A$99980,Produccion_PJ!$H779)</f>
        <v>0</v>
      </c>
      <c r="U779" s="21">
        <f>+SUMIFS(Resultados_Dic3!Q$3:Q$99980,Resultados_Dic3!$F$3:$F$99980,Produccion_PJ!$K779,Resultados_Dic3!$D$3:$D$99980,Produccion_PJ!$K$632,Resultados_Dic3!$E$3:$E$99980,Produccion_PJ!$J779,Resultados_Dic3!$A$3:$A$99980,Produccion_PJ!$H779)</f>
        <v>0</v>
      </c>
      <c r="V779" s="21">
        <f>+SUMIFS(Resultados_Dic3!R$3:R$99980,Resultados_Dic3!$F$3:$F$99980,Produccion_PJ!$K779,Resultados_Dic3!$D$3:$D$99980,Produccion_PJ!$K$632,Resultados_Dic3!$E$3:$E$99980,Produccion_PJ!$J779,Resultados_Dic3!$A$3:$A$99980,Produccion_PJ!$H779)</f>
        <v>0</v>
      </c>
      <c r="W779" s="21">
        <f>+SUMIFS(Resultados_Dic3!S$3:S$99980,Resultados_Dic3!$F$3:$F$99980,Produccion_PJ!$K779,Resultados_Dic3!$D$3:$D$99980,Produccion_PJ!$K$632,Resultados_Dic3!$E$3:$E$99980,Produccion_PJ!$J779,Resultados_Dic3!$A$3:$A$99980,Produccion_PJ!$H779)</f>
        <v>0</v>
      </c>
      <c r="X779" s="21">
        <f>+SUMIFS(Resultados_Dic3!T$3:T$99980,Resultados_Dic3!$F$3:$F$99980,Produccion_PJ!$K779,Resultados_Dic3!$D$3:$D$99980,Produccion_PJ!$K$632,Resultados_Dic3!$E$3:$E$99980,Produccion_PJ!$J779,Resultados_Dic3!$A$3:$A$99980,Produccion_PJ!$H779)</f>
        <v>0</v>
      </c>
      <c r="Y779" s="21">
        <f>+SUMIFS(Resultados_Dic3!U$3:U$99980,Resultados_Dic3!$F$3:$F$99980,Produccion_PJ!$K779,Resultados_Dic3!$D$3:$D$99980,Produccion_PJ!$K$632,Resultados_Dic3!$E$3:$E$99980,Produccion_PJ!$J779,Resultados_Dic3!$A$3:$A$99980,Produccion_PJ!$H779)</f>
        <v>0</v>
      </c>
      <c r="Z779" s="21">
        <f>+SUMIFS(Resultados_Dic3!V$3:V$99980,Resultados_Dic3!$F$3:$F$99980,Produccion_PJ!$K779,Resultados_Dic3!$D$3:$D$99980,Produccion_PJ!$K$632,Resultados_Dic3!$E$3:$E$99980,Produccion_PJ!$J779,Resultados_Dic3!$A$3:$A$99980,Produccion_PJ!$H779)</f>
        <v>0</v>
      </c>
      <c r="AA779" s="21">
        <f>+SUMIFS(Resultados_Dic3!W$3:W$99980,Resultados_Dic3!$F$3:$F$99980,Produccion_PJ!$K779,Resultados_Dic3!$D$3:$D$99980,Produccion_PJ!$K$632,Resultados_Dic3!$E$3:$E$99980,Produccion_PJ!$J779,Resultados_Dic3!$A$3:$A$99980,Produccion_PJ!$H779)</f>
        <v>0</v>
      </c>
      <c r="AB779" s="21">
        <f>+SUMIFS(Resultados_Dic3!X$3:X$99980,Resultados_Dic3!$F$3:$F$99980,Produccion_PJ!$K779,Resultados_Dic3!$D$3:$D$99980,Produccion_PJ!$K$632,Resultados_Dic3!$E$3:$E$99980,Produccion_PJ!$J779,Resultados_Dic3!$A$3:$A$99980,Produccion_PJ!$H779)</f>
        <v>0</v>
      </c>
      <c r="AC779" s="21">
        <f>+SUMIFS(Resultados_Dic3!Y$3:Y$99980,Resultados_Dic3!$F$3:$F$99980,Produccion_PJ!$K779,Resultados_Dic3!$D$3:$D$99980,Produccion_PJ!$K$632,Resultados_Dic3!$E$3:$E$99980,Produccion_PJ!$J779,Resultados_Dic3!$A$3:$A$99980,Produccion_PJ!$H779)</f>
        <v>0</v>
      </c>
      <c r="AD779" s="21">
        <f>+SUMIFS(Resultados_Dic3!Z$3:Z$99980,Resultados_Dic3!$F$3:$F$99980,Produccion_PJ!$K779,Resultados_Dic3!$D$3:$D$99980,Produccion_PJ!$K$632,Resultados_Dic3!$E$3:$E$99980,Produccion_PJ!$J779,Resultados_Dic3!$A$3:$A$99980,Produccion_PJ!$H779)</f>
        <v>0</v>
      </c>
      <c r="AE779" s="21">
        <f>+SUMIFS(Resultados_Dic3!AA$3:AA$99980,Resultados_Dic3!$F$3:$F$99980,Produccion_PJ!$K779,Resultados_Dic3!$D$3:$D$99980,Produccion_PJ!$K$632,Resultados_Dic3!$E$3:$E$99980,Produccion_PJ!$J779,Resultados_Dic3!$A$3:$A$99980,Produccion_PJ!$H779)</f>
        <v>0</v>
      </c>
      <c r="AF779" s="21">
        <f>+SUMIFS(Resultados_Dic3!AB$3:AB$99980,Resultados_Dic3!$F$3:$F$99980,Produccion_PJ!$K779,Resultados_Dic3!$D$3:$D$99980,Produccion_PJ!$K$632,Resultados_Dic3!$E$3:$E$99980,Produccion_PJ!$J779,Resultados_Dic3!$A$3:$A$99980,Produccion_PJ!$H779)</f>
        <v>0</v>
      </c>
      <c r="AG779" s="21">
        <f>+SUMIFS(Resultados_Dic3!AC$3:AC$99980,Resultados_Dic3!$F$3:$F$99980,Produccion_PJ!$K779,Resultados_Dic3!$D$3:$D$99980,Produccion_PJ!$K$632,Resultados_Dic3!$E$3:$E$99980,Produccion_PJ!$J779,Resultados_Dic3!$A$3:$A$99980,Produccion_PJ!$H779)</f>
        <v>0</v>
      </c>
      <c r="AH779" s="21">
        <f>+SUMIFS(Resultados_Dic3!AD$3:AD$99980,Resultados_Dic3!$F$3:$F$99980,Produccion_PJ!$K779,Resultados_Dic3!$D$3:$D$99980,Produccion_PJ!$K$632,Resultados_Dic3!$E$3:$E$99980,Produccion_PJ!$J779,Resultados_Dic3!$A$3:$A$99980,Produccion_PJ!$H779)</f>
        <v>0</v>
      </c>
      <c r="AI779" s="21">
        <f>+SUMIFS(Resultados_Dic3!AE$3:AE$99980,Resultados_Dic3!$F$3:$F$99980,Produccion_PJ!$K779,Resultados_Dic3!$D$3:$D$99980,Produccion_PJ!$K$632,Resultados_Dic3!$E$3:$E$99980,Produccion_PJ!$J779,Resultados_Dic3!$A$3:$A$99980,Produccion_PJ!$H779)</f>
        <v>0</v>
      </c>
      <c r="AJ779" s="21">
        <f>+SUMIFS(Resultados_Dic3!AF$3:AF$99980,Resultados_Dic3!$F$3:$F$99980,Produccion_PJ!$K779,Resultados_Dic3!$D$3:$D$99980,Produccion_PJ!$K$632,Resultados_Dic3!$E$3:$E$99980,Produccion_PJ!$J779,Resultados_Dic3!$A$3:$A$99980,Produccion_PJ!$H779)</f>
        <v>0</v>
      </c>
      <c r="AK779" s="21">
        <f>+SUMIFS(Resultados_Dic3!AG$3:AG$99980,Resultados_Dic3!$F$3:$F$99980,Produccion_PJ!$K779,Resultados_Dic3!$D$3:$D$99980,Produccion_PJ!$K$632,Resultados_Dic3!$E$3:$E$99980,Produccion_PJ!$J779,Resultados_Dic3!$A$3:$A$99980,Produccion_PJ!$H779)</f>
        <v>0</v>
      </c>
      <c r="AL779" s="21">
        <f>+SUMIFS(Resultados_Dic3!AH$3:AH$99980,Resultados_Dic3!$F$3:$F$99980,Produccion_PJ!$K779,Resultados_Dic3!$D$3:$D$99980,Produccion_PJ!$K$632,Resultados_Dic3!$E$3:$E$99980,Produccion_PJ!$J779,Resultados_Dic3!$A$3:$A$99980,Produccion_PJ!$H779)</f>
        <v>0</v>
      </c>
      <c r="AM779" s="21">
        <f>+SUMIFS(Resultados_Dic3!AI$3:AI$99980,Resultados_Dic3!$F$3:$F$99980,Produccion_PJ!$K779,Resultados_Dic3!$D$3:$D$99980,Produccion_PJ!$K$632,Resultados_Dic3!$E$3:$E$99980,Produccion_PJ!$J779,Resultados_Dic3!$A$3:$A$99980,Produccion_PJ!$H779)</f>
        <v>0</v>
      </c>
      <c r="AN779" s="21">
        <f>+SUMIFS(Resultados_Dic3!AJ$3:AJ$99980,Resultados_Dic3!$F$3:$F$99980,Produccion_PJ!$K779,Resultados_Dic3!$D$3:$D$99980,Produccion_PJ!$K$632,Resultados_Dic3!$E$3:$E$99980,Produccion_PJ!$J779,Resultados_Dic3!$A$3:$A$99980,Produccion_PJ!$H779)</f>
        <v>0</v>
      </c>
      <c r="AO779" s="21">
        <f>+SUMIFS(Resultados_Dic3!AK$3:AK$99980,Resultados_Dic3!$F$3:$F$99980,Produccion_PJ!$K779,Resultados_Dic3!$D$3:$D$99980,Produccion_PJ!$K$632,Resultados_Dic3!$E$3:$E$99980,Produccion_PJ!$J779,Resultados_Dic3!$A$3:$A$99980,Produccion_PJ!$H779)</f>
        <v>0</v>
      </c>
      <c r="AP779" s="21">
        <f>+SUMIFS(Resultados_Dic3!AL$3:AL$99980,Resultados_Dic3!$F$3:$F$99980,Produccion_PJ!$K779,Resultados_Dic3!$D$3:$D$99980,Produccion_PJ!$K$632,Resultados_Dic3!$E$3:$E$99980,Produccion_PJ!$J779,Resultados_Dic3!$A$3:$A$99980,Produccion_PJ!$H779)</f>
        <v>0</v>
      </c>
      <c r="AQ779" s="21">
        <f>+SUMIFS(Resultados_Dic3!AM$3:AM$99980,Resultados_Dic3!$F$3:$F$99980,Produccion_PJ!$K779,Resultados_Dic3!$D$3:$D$99980,Produccion_PJ!$K$632,Resultados_Dic3!$E$3:$E$99980,Produccion_PJ!$J779,Resultados_Dic3!$A$3:$A$99980,Produccion_PJ!$H779)</f>
        <v>0</v>
      </c>
    </row>
    <row r="780" spans="1:47" x14ac:dyDescent="0.25">
      <c r="D780" s="35"/>
      <c r="E780" s="35"/>
      <c r="G780" s="15"/>
      <c r="H780" s="17" t="str">
        <f t="shared" ref="H780:H785" si="1272">+$H$1</f>
        <v>DIC5</v>
      </c>
      <c r="I780" s="24" t="s">
        <v>151</v>
      </c>
      <c r="J780" s="24" t="s">
        <v>149</v>
      </c>
      <c r="K780" s="108" t="s">
        <v>454</v>
      </c>
      <c r="L780" s="21">
        <f>+SUMIFS(Resultados_Dic3!H$3:H$99980,Resultados_Dic3!$F$3:$F$99980,Produccion_PJ!$K780,Resultados_Dic3!$D$3:$D$99980,Produccion_PJ!$K$671,Resultados_Dic3!$E$3:$E$99980,Produccion_PJ!$J780,Resultados_Dic3!$A$3:$A$99980,Produccion_PJ!$H780)+SUMIFS(Resultados_Dic3!H$3:H$99980,Resultados_Dic3!$F$3:$F$99980,Produccion_PJ!$K780,Resultados_Dic3!$D$3:$D$99980,Produccion_PJ!$K$671,Resultados_Dic3!$E$3:$E$99980,$I780,Resultados_Dic3!$A$3:$A$99980,Produccion_PJ!$H780)</f>
        <v>0</v>
      </c>
      <c r="M780" s="21">
        <f>+SUMIFS(Resultados_Dic3!I$3:I$99980,Resultados_Dic3!$F$3:$F$99980,Produccion_PJ!$K780,Resultados_Dic3!$D$3:$D$99980,Produccion_PJ!$K$671,Resultados_Dic3!$E$3:$E$99980,Produccion_PJ!$J780,Resultados_Dic3!$A$3:$A$99980,Produccion_PJ!$H780)+SUMIFS(Resultados_Dic3!I$3:I$99980,Resultados_Dic3!$F$3:$F$99980,Produccion_PJ!$K780,Resultados_Dic3!$D$3:$D$99980,Produccion_PJ!$K$671,Resultados_Dic3!$E$3:$E$99980,$I780,Resultados_Dic3!$A$3:$A$99980,Produccion_PJ!$H780)</f>
        <v>0</v>
      </c>
      <c r="N780" s="21">
        <f>+SUMIFS(Resultados_Dic3!J$3:J$99980,Resultados_Dic3!$F$3:$F$99980,Produccion_PJ!$K780,Resultados_Dic3!$D$3:$D$99980,Produccion_PJ!$K$671,Resultados_Dic3!$E$3:$E$99980,Produccion_PJ!$J780,Resultados_Dic3!$A$3:$A$99980,Produccion_PJ!$H780)+SUMIFS(Resultados_Dic3!J$3:J$99980,Resultados_Dic3!$F$3:$F$99980,Produccion_PJ!$K780,Resultados_Dic3!$D$3:$D$99980,Produccion_PJ!$K$671,Resultados_Dic3!$E$3:$E$99980,$I780,Resultados_Dic3!$A$3:$A$99980,Produccion_PJ!$H780)</f>
        <v>0</v>
      </c>
      <c r="O780" s="21">
        <f>+SUMIFS(Resultados_Dic3!K$3:K$99980,Resultados_Dic3!$F$3:$F$99980,Produccion_PJ!$K780,Resultados_Dic3!$D$3:$D$99980,Produccion_PJ!$K$671,Resultados_Dic3!$E$3:$E$99980,Produccion_PJ!$J780,Resultados_Dic3!$A$3:$A$99980,Produccion_PJ!$H780)+SUMIFS(Resultados_Dic3!K$3:K$99980,Resultados_Dic3!$F$3:$F$99980,Produccion_PJ!$K780,Resultados_Dic3!$D$3:$D$99980,Produccion_PJ!$K$671,Resultados_Dic3!$E$3:$E$99980,$I780,Resultados_Dic3!$A$3:$A$99980,Produccion_PJ!$H780)</f>
        <v>0</v>
      </c>
      <c r="P780" s="21">
        <f>+SUMIFS(Resultados_Dic3!L$3:L$99980,Resultados_Dic3!$F$3:$F$99980,Produccion_PJ!$K780,Resultados_Dic3!$D$3:$D$99980,Produccion_PJ!$K$671,Resultados_Dic3!$E$3:$E$99980,Produccion_PJ!$J780,Resultados_Dic3!$A$3:$A$99980,Produccion_PJ!$H780)+SUMIFS(Resultados_Dic3!L$3:L$99980,Resultados_Dic3!$F$3:$F$99980,Produccion_PJ!$K780,Resultados_Dic3!$D$3:$D$99980,Produccion_PJ!$K$671,Resultados_Dic3!$E$3:$E$99980,$I780,Resultados_Dic3!$A$3:$A$99980,Produccion_PJ!$H780)</f>
        <v>0</v>
      </c>
      <c r="Q780" s="21">
        <f>+SUMIFS(Resultados_Dic3!M$3:M$99980,Resultados_Dic3!$F$3:$F$99980,Produccion_PJ!$K780,Resultados_Dic3!$D$3:$D$99980,Produccion_PJ!$K$671,Resultados_Dic3!$E$3:$E$99980,Produccion_PJ!$J780,Resultados_Dic3!$A$3:$A$99980,Produccion_PJ!$H780)+SUMIFS(Resultados_Dic3!M$3:M$99980,Resultados_Dic3!$F$3:$F$99980,Produccion_PJ!$K780,Resultados_Dic3!$D$3:$D$99980,Produccion_PJ!$K$671,Resultados_Dic3!$E$3:$E$99980,$I780,Resultados_Dic3!$A$3:$A$99980,Produccion_PJ!$H780)</f>
        <v>0</v>
      </c>
      <c r="R780" s="21">
        <f>+SUMIFS(Resultados_Dic3!N$3:N$99980,Resultados_Dic3!$F$3:$F$99980,Produccion_PJ!$K780,Resultados_Dic3!$D$3:$D$99980,Produccion_PJ!$K$671,Resultados_Dic3!$E$3:$E$99980,Produccion_PJ!$J780,Resultados_Dic3!$A$3:$A$99980,Produccion_PJ!$H780)+SUMIFS(Resultados_Dic3!N$3:N$99980,Resultados_Dic3!$F$3:$F$99980,Produccion_PJ!$K780,Resultados_Dic3!$D$3:$D$99980,Produccion_PJ!$K$671,Resultados_Dic3!$E$3:$E$99980,$I780,Resultados_Dic3!$A$3:$A$99980,Produccion_PJ!$H780)</f>
        <v>0</v>
      </c>
      <c r="S780" s="21">
        <f>+SUMIFS(Resultados_Dic3!O$3:O$99980,Resultados_Dic3!$F$3:$F$99980,Produccion_PJ!$K780,Resultados_Dic3!$D$3:$D$99980,Produccion_PJ!$K$671,Resultados_Dic3!$E$3:$E$99980,Produccion_PJ!$J780,Resultados_Dic3!$A$3:$A$99980,Produccion_PJ!$H780)+SUMIFS(Resultados_Dic3!O$3:O$99980,Resultados_Dic3!$F$3:$F$99980,Produccion_PJ!$K780,Resultados_Dic3!$D$3:$D$99980,Produccion_PJ!$K$671,Resultados_Dic3!$E$3:$E$99980,$I780,Resultados_Dic3!$A$3:$A$99980,Produccion_PJ!$H780)</f>
        <v>0</v>
      </c>
      <c r="T780" s="21">
        <f>+SUMIFS(Resultados_Dic3!P$3:P$99980,Resultados_Dic3!$F$3:$F$99980,Produccion_PJ!$K780,Resultados_Dic3!$D$3:$D$99980,Produccion_PJ!$K$671,Resultados_Dic3!$E$3:$E$99980,Produccion_PJ!$J780,Resultados_Dic3!$A$3:$A$99980,Produccion_PJ!$H780)+SUMIFS(Resultados_Dic3!P$3:P$99980,Resultados_Dic3!$F$3:$F$99980,Produccion_PJ!$K780,Resultados_Dic3!$D$3:$D$99980,Produccion_PJ!$K$671,Resultados_Dic3!$E$3:$E$99980,$I780,Resultados_Dic3!$A$3:$A$99980,Produccion_PJ!$H780)</f>
        <v>0</v>
      </c>
      <c r="U780" s="21">
        <f>+SUMIFS(Resultados_Dic3!Q$3:Q$99980,Resultados_Dic3!$F$3:$F$99980,Produccion_PJ!$K780,Resultados_Dic3!$D$3:$D$99980,Produccion_PJ!$K$671,Resultados_Dic3!$E$3:$E$99980,Produccion_PJ!$J780,Resultados_Dic3!$A$3:$A$99980,Produccion_PJ!$H780)+SUMIFS(Resultados_Dic3!Q$3:Q$99980,Resultados_Dic3!$F$3:$F$99980,Produccion_PJ!$K780,Resultados_Dic3!$D$3:$D$99980,Produccion_PJ!$K$671,Resultados_Dic3!$E$3:$E$99980,$I780,Resultados_Dic3!$A$3:$A$99980,Produccion_PJ!$H780)</f>
        <v>0</v>
      </c>
      <c r="V780" s="21">
        <f>+SUMIFS(Resultados_Dic3!R$3:R$99980,Resultados_Dic3!$F$3:$F$99980,Produccion_PJ!$K780,Resultados_Dic3!$D$3:$D$99980,Produccion_PJ!$K$671,Resultados_Dic3!$E$3:$E$99980,Produccion_PJ!$J780,Resultados_Dic3!$A$3:$A$99980,Produccion_PJ!$H780)+SUMIFS(Resultados_Dic3!R$3:R$99980,Resultados_Dic3!$F$3:$F$99980,Produccion_PJ!$K780,Resultados_Dic3!$D$3:$D$99980,Produccion_PJ!$K$671,Resultados_Dic3!$E$3:$E$99980,$I780,Resultados_Dic3!$A$3:$A$99980,Produccion_PJ!$H780)</f>
        <v>0</v>
      </c>
      <c r="W780" s="21">
        <f>+SUMIFS(Resultados_Dic3!S$3:S$99980,Resultados_Dic3!$F$3:$F$99980,Produccion_PJ!$K780,Resultados_Dic3!$D$3:$D$99980,Produccion_PJ!$K$671,Resultados_Dic3!$E$3:$E$99980,Produccion_PJ!$J780,Resultados_Dic3!$A$3:$A$99980,Produccion_PJ!$H780)+SUMIFS(Resultados_Dic3!S$3:S$99980,Resultados_Dic3!$F$3:$F$99980,Produccion_PJ!$K780,Resultados_Dic3!$D$3:$D$99980,Produccion_PJ!$K$671,Resultados_Dic3!$E$3:$E$99980,$I780,Resultados_Dic3!$A$3:$A$99980,Produccion_PJ!$H780)</f>
        <v>0</v>
      </c>
      <c r="X780" s="21">
        <f>+SUMIFS(Resultados_Dic3!T$3:T$99980,Resultados_Dic3!$F$3:$F$99980,Produccion_PJ!$K780,Resultados_Dic3!$D$3:$D$99980,Produccion_PJ!$K$671,Resultados_Dic3!$E$3:$E$99980,Produccion_PJ!$J780,Resultados_Dic3!$A$3:$A$99980,Produccion_PJ!$H780)+SUMIFS(Resultados_Dic3!T$3:T$99980,Resultados_Dic3!$F$3:$F$99980,Produccion_PJ!$K780,Resultados_Dic3!$D$3:$D$99980,Produccion_PJ!$K$671,Resultados_Dic3!$E$3:$E$99980,$I780,Resultados_Dic3!$A$3:$A$99980,Produccion_PJ!$H780)</f>
        <v>0</v>
      </c>
      <c r="Y780" s="21">
        <f>+SUMIFS(Resultados_Dic3!U$3:U$99980,Resultados_Dic3!$F$3:$F$99980,Produccion_PJ!$K780,Resultados_Dic3!$D$3:$D$99980,Produccion_PJ!$K$671,Resultados_Dic3!$E$3:$E$99980,Produccion_PJ!$J780,Resultados_Dic3!$A$3:$A$99980,Produccion_PJ!$H780)+SUMIFS(Resultados_Dic3!U$3:U$99980,Resultados_Dic3!$F$3:$F$99980,Produccion_PJ!$K780,Resultados_Dic3!$D$3:$D$99980,Produccion_PJ!$K$671,Resultados_Dic3!$E$3:$E$99980,$I780,Resultados_Dic3!$A$3:$A$99980,Produccion_PJ!$H780)</f>
        <v>0</v>
      </c>
      <c r="Z780" s="21">
        <f>+SUMIFS(Resultados_Dic3!V$3:V$99980,Resultados_Dic3!$F$3:$F$99980,Produccion_PJ!$K780,Resultados_Dic3!$D$3:$D$99980,Produccion_PJ!$K$671,Resultados_Dic3!$E$3:$E$99980,Produccion_PJ!$J780,Resultados_Dic3!$A$3:$A$99980,Produccion_PJ!$H780)+SUMIFS(Resultados_Dic3!V$3:V$99980,Resultados_Dic3!$F$3:$F$99980,Produccion_PJ!$K780,Resultados_Dic3!$D$3:$D$99980,Produccion_PJ!$K$671,Resultados_Dic3!$E$3:$E$99980,$I780,Resultados_Dic3!$A$3:$A$99980,Produccion_PJ!$H780)</f>
        <v>0</v>
      </c>
      <c r="AA780" s="21">
        <f>+SUMIFS(Resultados_Dic3!W$3:W$99980,Resultados_Dic3!$F$3:$F$99980,Produccion_PJ!$K780,Resultados_Dic3!$D$3:$D$99980,Produccion_PJ!$K$671,Resultados_Dic3!$E$3:$E$99980,Produccion_PJ!$J780,Resultados_Dic3!$A$3:$A$99980,Produccion_PJ!$H780)+SUMIFS(Resultados_Dic3!W$3:W$99980,Resultados_Dic3!$F$3:$F$99980,Produccion_PJ!$K780,Resultados_Dic3!$D$3:$D$99980,Produccion_PJ!$K$671,Resultados_Dic3!$E$3:$E$99980,$I780,Resultados_Dic3!$A$3:$A$99980,Produccion_PJ!$H780)</f>
        <v>0</v>
      </c>
      <c r="AB780" s="21">
        <f>+SUMIFS(Resultados_Dic3!X$3:X$99980,Resultados_Dic3!$F$3:$F$99980,Produccion_PJ!$K780,Resultados_Dic3!$D$3:$D$99980,Produccion_PJ!$K$671,Resultados_Dic3!$E$3:$E$99980,Produccion_PJ!$J780,Resultados_Dic3!$A$3:$A$99980,Produccion_PJ!$H780)+SUMIFS(Resultados_Dic3!X$3:X$99980,Resultados_Dic3!$F$3:$F$99980,Produccion_PJ!$K780,Resultados_Dic3!$D$3:$D$99980,Produccion_PJ!$K$671,Resultados_Dic3!$E$3:$E$99980,$I780,Resultados_Dic3!$A$3:$A$99980,Produccion_PJ!$H780)</f>
        <v>0</v>
      </c>
      <c r="AC780" s="21">
        <f>+SUMIFS(Resultados_Dic3!Y$3:Y$99980,Resultados_Dic3!$F$3:$F$99980,Produccion_PJ!$K780,Resultados_Dic3!$D$3:$D$99980,Produccion_PJ!$K$671,Resultados_Dic3!$E$3:$E$99980,Produccion_PJ!$J780,Resultados_Dic3!$A$3:$A$99980,Produccion_PJ!$H780)+SUMIFS(Resultados_Dic3!Y$3:Y$99980,Resultados_Dic3!$F$3:$F$99980,Produccion_PJ!$K780,Resultados_Dic3!$D$3:$D$99980,Produccion_PJ!$K$671,Resultados_Dic3!$E$3:$E$99980,$I780,Resultados_Dic3!$A$3:$A$99980,Produccion_PJ!$H780)</f>
        <v>0</v>
      </c>
      <c r="AD780" s="21">
        <f>+SUMIFS(Resultados_Dic3!Z$3:Z$99980,Resultados_Dic3!$F$3:$F$99980,Produccion_PJ!$K780,Resultados_Dic3!$D$3:$D$99980,Produccion_PJ!$K$671,Resultados_Dic3!$E$3:$E$99980,Produccion_PJ!$J780,Resultados_Dic3!$A$3:$A$99980,Produccion_PJ!$H780)+SUMIFS(Resultados_Dic3!Z$3:Z$99980,Resultados_Dic3!$F$3:$F$99980,Produccion_PJ!$K780,Resultados_Dic3!$D$3:$D$99980,Produccion_PJ!$K$671,Resultados_Dic3!$E$3:$E$99980,$I780,Resultados_Dic3!$A$3:$A$99980,Produccion_PJ!$H780)</f>
        <v>0</v>
      </c>
      <c r="AE780" s="21">
        <f>+SUMIFS(Resultados_Dic3!AA$3:AA$99980,Resultados_Dic3!$F$3:$F$99980,Produccion_PJ!$K780,Resultados_Dic3!$D$3:$D$99980,Produccion_PJ!$K$671,Resultados_Dic3!$E$3:$E$99980,Produccion_PJ!$J780,Resultados_Dic3!$A$3:$A$99980,Produccion_PJ!$H780)+SUMIFS(Resultados_Dic3!AA$3:AA$99980,Resultados_Dic3!$F$3:$F$99980,Produccion_PJ!$K780,Resultados_Dic3!$D$3:$D$99980,Produccion_PJ!$K$671,Resultados_Dic3!$E$3:$E$99980,$I780,Resultados_Dic3!$A$3:$A$99980,Produccion_PJ!$H780)</f>
        <v>0</v>
      </c>
      <c r="AF780" s="21">
        <f>+SUMIFS(Resultados_Dic3!AB$3:AB$99980,Resultados_Dic3!$F$3:$F$99980,Produccion_PJ!$K780,Resultados_Dic3!$D$3:$D$99980,Produccion_PJ!$K$671,Resultados_Dic3!$E$3:$E$99980,Produccion_PJ!$J780,Resultados_Dic3!$A$3:$A$99980,Produccion_PJ!$H780)+SUMIFS(Resultados_Dic3!AB$3:AB$99980,Resultados_Dic3!$F$3:$F$99980,Produccion_PJ!$K780,Resultados_Dic3!$D$3:$D$99980,Produccion_PJ!$K$671,Resultados_Dic3!$E$3:$E$99980,$I780,Resultados_Dic3!$A$3:$A$99980,Produccion_PJ!$H780)</f>
        <v>0</v>
      </c>
      <c r="AG780" s="21">
        <f>+SUMIFS(Resultados_Dic3!AC$3:AC$99980,Resultados_Dic3!$F$3:$F$99980,Produccion_PJ!$K780,Resultados_Dic3!$D$3:$D$99980,Produccion_PJ!$K$671,Resultados_Dic3!$E$3:$E$99980,Produccion_PJ!$J780,Resultados_Dic3!$A$3:$A$99980,Produccion_PJ!$H780)+SUMIFS(Resultados_Dic3!AC$3:AC$99980,Resultados_Dic3!$F$3:$F$99980,Produccion_PJ!$K780,Resultados_Dic3!$D$3:$D$99980,Produccion_PJ!$K$671,Resultados_Dic3!$E$3:$E$99980,$I780,Resultados_Dic3!$A$3:$A$99980,Produccion_PJ!$H780)</f>
        <v>0</v>
      </c>
      <c r="AH780" s="21">
        <f>+SUMIFS(Resultados_Dic3!AD$3:AD$99980,Resultados_Dic3!$F$3:$F$99980,Produccion_PJ!$K780,Resultados_Dic3!$D$3:$D$99980,Produccion_PJ!$K$671,Resultados_Dic3!$E$3:$E$99980,Produccion_PJ!$J780,Resultados_Dic3!$A$3:$A$99980,Produccion_PJ!$H780)+SUMIFS(Resultados_Dic3!AD$3:AD$99980,Resultados_Dic3!$F$3:$F$99980,Produccion_PJ!$K780,Resultados_Dic3!$D$3:$D$99980,Produccion_PJ!$K$671,Resultados_Dic3!$E$3:$E$99980,$I780,Resultados_Dic3!$A$3:$A$99980,Produccion_PJ!$H780)</f>
        <v>0</v>
      </c>
      <c r="AI780" s="21">
        <f>+SUMIFS(Resultados_Dic3!AE$3:AE$99980,Resultados_Dic3!$F$3:$F$99980,Produccion_PJ!$K780,Resultados_Dic3!$D$3:$D$99980,Produccion_PJ!$K$671,Resultados_Dic3!$E$3:$E$99980,Produccion_PJ!$J780,Resultados_Dic3!$A$3:$A$99980,Produccion_PJ!$H780)+SUMIFS(Resultados_Dic3!AE$3:AE$99980,Resultados_Dic3!$F$3:$F$99980,Produccion_PJ!$K780,Resultados_Dic3!$D$3:$D$99980,Produccion_PJ!$K$671,Resultados_Dic3!$E$3:$E$99980,$I780,Resultados_Dic3!$A$3:$A$99980,Produccion_PJ!$H780)</f>
        <v>0</v>
      </c>
      <c r="AJ780" s="21">
        <f>+SUMIFS(Resultados_Dic3!AF$3:AF$99980,Resultados_Dic3!$F$3:$F$99980,Produccion_PJ!$K780,Resultados_Dic3!$D$3:$D$99980,Produccion_PJ!$K$671,Resultados_Dic3!$E$3:$E$99980,Produccion_PJ!$J780,Resultados_Dic3!$A$3:$A$99980,Produccion_PJ!$H780)+SUMIFS(Resultados_Dic3!AF$3:AF$99980,Resultados_Dic3!$F$3:$F$99980,Produccion_PJ!$K780,Resultados_Dic3!$D$3:$D$99980,Produccion_PJ!$K$671,Resultados_Dic3!$E$3:$E$99980,$I780,Resultados_Dic3!$A$3:$A$99980,Produccion_PJ!$H780)</f>
        <v>0</v>
      </c>
      <c r="AK780" s="21">
        <f>+SUMIFS(Resultados_Dic3!AG$3:AG$99980,Resultados_Dic3!$F$3:$F$99980,Produccion_PJ!$K780,Resultados_Dic3!$D$3:$D$99980,Produccion_PJ!$K$671,Resultados_Dic3!$E$3:$E$99980,Produccion_PJ!$J780,Resultados_Dic3!$A$3:$A$99980,Produccion_PJ!$H780)+SUMIFS(Resultados_Dic3!AG$3:AG$99980,Resultados_Dic3!$F$3:$F$99980,Produccion_PJ!$K780,Resultados_Dic3!$D$3:$D$99980,Produccion_PJ!$K$671,Resultados_Dic3!$E$3:$E$99980,$I780,Resultados_Dic3!$A$3:$A$99980,Produccion_PJ!$H780)</f>
        <v>0</v>
      </c>
      <c r="AL780" s="21">
        <f>+SUMIFS(Resultados_Dic3!AH$3:AH$99980,Resultados_Dic3!$F$3:$F$99980,Produccion_PJ!$K780,Resultados_Dic3!$D$3:$D$99980,Produccion_PJ!$K$671,Resultados_Dic3!$E$3:$E$99980,Produccion_PJ!$J780,Resultados_Dic3!$A$3:$A$99980,Produccion_PJ!$H780)+SUMIFS(Resultados_Dic3!AH$3:AH$99980,Resultados_Dic3!$F$3:$F$99980,Produccion_PJ!$K780,Resultados_Dic3!$D$3:$D$99980,Produccion_PJ!$K$671,Resultados_Dic3!$E$3:$E$99980,$I780,Resultados_Dic3!$A$3:$A$99980,Produccion_PJ!$H780)</f>
        <v>0</v>
      </c>
      <c r="AM780" s="21">
        <f>+SUMIFS(Resultados_Dic3!AI$3:AI$99980,Resultados_Dic3!$F$3:$F$99980,Produccion_PJ!$K780,Resultados_Dic3!$D$3:$D$99980,Produccion_PJ!$K$671,Resultados_Dic3!$E$3:$E$99980,Produccion_PJ!$J780,Resultados_Dic3!$A$3:$A$99980,Produccion_PJ!$H780)+SUMIFS(Resultados_Dic3!AI$3:AI$99980,Resultados_Dic3!$F$3:$F$99980,Produccion_PJ!$K780,Resultados_Dic3!$D$3:$D$99980,Produccion_PJ!$K$671,Resultados_Dic3!$E$3:$E$99980,$I780,Resultados_Dic3!$A$3:$A$99980,Produccion_PJ!$H780)</f>
        <v>0</v>
      </c>
      <c r="AN780" s="21">
        <f>+SUMIFS(Resultados_Dic3!AJ$3:AJ$99980,Resultados_Dic3!$F$3:$F$99980,Produccion_PJ!$K780,Resultados_Dic3!$D$3:$D$99980,Produccion_PJ!$K$671,Resultados_Dic3!$E$3:$E$99980,Produccion_PJ!$J780,Resultados_Dic3!$A$3:$A$99980,Produccion_PJ!$H780)+SUMIFS(Resultados_Dic3!AJ$3:AJ$99980,Resultados_Dic3!$F$3:$F$99980,Produccion_PJ!$K780,Resultados_Dic3!$D$3:$D$99980,Produccion_PJ!$K$671,Resultados_Dic3!$E$3:$E$99980,$I780,Resultados_Dic3!$A$3:$A$99980,Produccion_PJ!$H780)</f>
        <v>0</v>
      </c>
      <c r="AO780" s="21">
        <f>+SUMIFS(Resultados_Dic3!AK$3:AK$99980,Resultados_Dic3!$F$3:$F$99980,Produccion_PJ!$K780,Resultados_Dic3!$D$3:$D$99980,Produccion_PJ!$K$671,Resultados_Dic3!$E$3:$E$99980,Produccion_PJ!$J780,Resultados_Dic3!$A$3:$A$99980,Produccion_PJ!$H780)+SUMIFS(Resultados_Dic3!AK$3:AK$99980,Resultados_Dic3!$F$3:$F$99980,Produccion_PJ!$K780,Resultados_Dic3!$D$3:$D$99980,Produccion_PJ!$K$671,Resultados_Dic3!$E$3:$E$99980,$I780,Resultados_Dic3!$A$3:$A$99980,Produccion_PJ!$H780)</f>
        <v>0</v>
      </c>
      <c r="AP780" s="21">
        <f>+SUMIFS(Resultados_Dic3!AL$3:AL$99980,Resultados_Dic3!$F$3:$F$99980,Produccion_PJ!$K780,Resultados_Dic3!$D$3:$D$99980,Produccion_PJ!$K$671,Resultados_Dic3!$E$3:$E$99980,Produccion_PJ!$J780,Resultados_Dic3!$A$3:$A$99980,Produccion_PJ!$H780)+SUMIFS(Resultados_Dic3!AL$3:AL$99980,Resultados_Dic3!$F$3:$F$99980,Produccion_PJ!$K780,Resultados_Dic3!$D$3:$D$99980,Produccion_PJ!$K$671,Resultados_Dic3!$E$3:$E$99980,$I780,Resultados_Dic3!$A$3:$A$99980,Produccion_PJ!$H780)</f>
        <v>0</v>
      </c>
      <c r="AQ780" s="21">
        <f>+SUMIFS(Resultados_Dic3!AM$3:AM$99980,Resultados_Dic3!$F$3:$F$99980,Produccion_PJ!$K780,Resultados_Dic3!$D$3:$D$99980,Produccion_PJ!$K$671,Resultados_Dic3!$E$3:$E$99980,Produccion_PJ!$J780,Resultados_Dic3!$A$3:$A$99980,Produccion_PJ!$H780)+SUMIFS(Resultados_Dic3!AM$3:AM$99980,Resultados_Dic3!$F$3:$F$99980,Produccion_PJ!$K780,Resultados_Dic3!$D$3:$D$99980,Produccion_PJ!$K$671,Resultados_Dic3!$E$3:$E$99980,$I780,Resultados_Dic3!$A$3:$A$99980,Produccion_PJ!$H780)</f>
        <v>0</v>
      </c>
    </row>
    <row r="781" spans="1:47" x14ac:dyDescent="0.25">
      <c r="D781" s="35"/>
      <c r="E781" s="35"/>
      <c r="G781" s="15"/>
      <c r="H781" s="17" t="str">
        <f t="shared" si="1272"/>
        <v>DIC5</v>
      </c>
      <c r="I781" s="24"/>
      <c r="J781" s="109"/>
      <c r="K781" s="108"/>
      <c r="L781" s="21">
        <f>+SUMIFS(Resultados_Dic3!H$3:H$99980,Resultados_Dic3!$F$3:$F$99980,Produccion_PJ!$K781,Resultados_Dic3!$D$3:$D$99980,Produccion_PJ!$K$632,Resultados_Dic3!$E$3:$E$99980,Produccion_PJ!$I780,Resultados_Dic3!$A$3:$A$99980,Produccion_PJ!$H781)</f>
        <v>0</v>
      </c>
      <c r="M781" s="21">
        <f>+SUMIFS(Resultados_Dic3!I$3:I$99980,Resultados_Dic3!$F$3:$F$99980,Produccion_PJ!$K781,Resultados_Dic3!$D$3:$D$99980,Produccion_PJ!$K$632,Resultados_Dic3!$E$3:$E$99980,Produccion_PJ!$I780,Resultados_Dic3!$A$3:$A$99980,Produccion_PJ!$H781)</f>
        <v>0</v>
      </c>
      <c r="N781" s="21">
        <f>+SUMIFS(Resultados_Dic3!J$3:J$99980,Resultados_Dic3!$F$3:$F$99980,Produccion_PJ!$K781,Resultados_Dic3!$D$3:$D$99980,Produccion_PJ!$K$632,Resultados_Dic3!$E$3:$E$99980,Produccion_PJ!$I780,Resultados_Dic3!$A$3:$A$99980,Produccion_PJ!$H781)</f>
        <v>0</v>
      </c>
      <c r="O781" s="21">
        <f>+SUMIFS(Resultados_Dic3!K$3:K$99980,Resultados_Dic3!$F$3:$F$99980,Produccion_PJ!$K781,Resultados_Dic3!$D$3:$D$99980,Produccion_PJ!$K$632,Resultados_Dic3!$E$3:$E$99980,Produccion_PJ!$I780,Resultados_Dic3!$A$3:$A$99980,Produccion_PJ!$H781)</f>
        <v>0</v>
      </c>
      <c r="P781" s="21">
        <f>+SUMIFS(Resultados_Dic3!L$3:L$99980,Resultados_Dic3!$F$3:$F$99980,Produccion_PJ!$K781,Resultados_Dic3!$D$3:$D$99980,Produccion_PJ!$K$632,Resultados_Dic3!$E$3:$E$99980,Produccion_PJ!$I780,Resultados_Dic3!$A$3:$A$99980,Produccion_PJ!$H781)</f>
        <v>0</v>
      </c>
      <c r="Q781" s="21">
        <f>+SUMIFS(Resultados_Dic3!M$3:M$99980,Resultados_Dic3!$F$3:$F$99980,Produccion_PJ!$K781,Resultados_Dic3!$D$3:$D$99980,Produccion_PJ!$K$632,Resultados_Dic3!$E$3:$E$99980,Produccion_PJ!$I780,Resultados_Dic3!$A$3:$A$99980,Produccion_PJ!$H781)</f>
        <v>0</v>
      </c>
      <c r="R781" s="21">
        <f>+SUMIFS(Resultados_Dic3!N$3:N$99980,Resultados_Dic3!$F$3:$F$99980,Produccion_PJ!$K781,Resultados_Dic3!$D$3:$D$99980,Produccion_PJ!$K$632,Resultados_Dic3!$E$3:$E$99980,Produccion_PJ!$I780,Resultados_Dic3!$A$3:$A$99980,Produccion_PJ!$H781)</f>
        <v>0</v>
      </c>
      <c r="S781" s="21">
        <f>+SUMIFS(Resultados_Dic3!O$3:O$99980,Resultados_Dic3!$F$3:$F$99980,Produccion_PJ!$K781,Resultados_Dic3!$D$3:$D$99980,Produccion_PJ!$K$632,Resultados_Dic3!$E$3:$E$99980,Produccion_PJ!$I780,Resultados_Dic3!$A$3:$A$99980,Produccion_PJ!$H781)</f>
        <v>0</v>
      </c>
      <c r="T781" s="21">
        <f>+SUMIFS(Resultados_Dic3!P$3:P$99980,Resultados_Dic3!$F$3:$F$99980,Produccion_PJ!$K781,Resultados_Dic3!$D$3:$D$99980,Produccion_PJ!$K$632,Resultados_Dic3!$E$3:$E$99980,Produccion_PJ!$I780,Resultados_Dic3!$A$3:$A$99980,Produccion_PJ!$H781)</f>
        <v>0</v>
      </c>
      <c r="U781" s="21">
        <f>+SUMIFS(Resultados_Dic3!Q$3:Q$99980,Resultados_Dic3!$F$3:$F$99980,Produccion_PJ!$K781,Resultados_Dic3!$D$3:$D$99980,Produccion_PJ!$K$632,Resultados_Dic3!$E$3:$E$99980,Produccion_PJ!$I780,Resultados_Dic3!$A$3:$A$99980,Produccion_PJ!$H781)</f>
        <v>0</v>
      </c>
      <c r="V781" s="21">
        <f>+SUMIFS(Resultados_Dic3!R$3:R$99980,Resultados_Dic3!$F$3:$F$99980,Produccion_PJ!$K781,Resultados_Dic3!$D$3:$D$99980,Produccion_PJ!$K$632,Resultados_Dic3!$E$3:$E$99980,Produccion_PJ!$I780,Resultados_Dic3!$A$3:$A$99980,Produccion_PJ!$H781)</f>
        <v>0</v>
      </c>
      <c r="W781" s="21">
        <f>+SUMIFS(Resultados_Dic3!S$3:S$99980,Resultados_Dic3!$F$3:$F$99980,Produccion_PJ!$K781,Resultados_Dic3!$D$3:$D$99980,Produccion_PJ!$K$632,Resultados_Dic3!$E$3:$E$99980,Produccion_PJ!$I780,Resultados_Dic3!$A$3:$A$99980,Produccion_PJ!$H781)</f>
        <v>0</v>
      </c>
      <c r="X781" s="21">
        <f>+SUMIFS(Resultados_Dic3!T$3:T$99980,Resultados_Dic3!$F$3:$F$99980,Produccion_PJ!$K781,Resultados_Dic3!$D$3:$D$99980,Produccion_PJ!$K$632,Resultados_Dic3!$E$3:$E$99980,Produccion_PJ!$I780,Resultados_Dic3!$A$3:$A$99980,Produccion_PJ!$H781)</f>
        <v>0</v>
      </c>
      <c r="Y781" s="21">
        <f>+SUMIFS(Resultados_Dic3!U$3:U$99980,Resultados_Dic3!$F$3:$F$99980,Produccion_PJ!$K781,Resultados_Dic3!$D$3:$D$99980,Produccion_PJ!$K$632,Resultados_Dic3!$E$3:$E$99980,Produccion_PJ!$I780,Resultados_Dic3!$A$3:$A$99980,Produccion_PJ!$H781)</f>
        <v>0</v>
      </c>
      <c r="Z781" s="21">
        <f>+SUMIFS(Resultados_Dic3!V$3:V$99980,Resultados_Dic3!$F$3:$F$99980,Produccion_PJ!$K781,Resultados_Dic3!$D$3:$D$99980,Produccion_PJ!$K$632,Resultados_Dic3!$E$3:$E$99980,Produccion_PJ!$I780,Resultados_Dic3!$A$3:$A$99980,Produccion_PJ!$H781)</f>
        <v>0</v>
      </c>
      <c r="AA781" s="21">
        <f>+SUMIFS(Resultados_Dic3!W$3:W$99980,Resultados_Dic3!$F$3:$F$99980,Produccion_PJ!$K781,Resultados_Dic3!$D$3:$D$99980,Produccion_PJ!$K$632,Resultados_Dic3!$E$3:$E$99980,Produccion_PJ!$I780,Resultados_Dic3!$A$3:$A$99980,Produccion_PJ!$H781)</f>
        <v>0</v>
      </c>
      <c r="AB781" s="21">
        <f>+SUMIFS(Resultados_Dic3!X$3:X$99980,Resultados_Dic3!$F$3:$F$99980,Produccion_PJ!$K781,Resultados_Dic3!$D$3:$D$99980,Produccion_PJ!$K$632,Resultados_Dic3!$E$3:$E$99980,Produccion_PJ!$I780,Resultados_Dic3!$A$3:$A$99980,Produccion_PJ!$H781)</f>
        <v>0</v>
      </c>
      <c r="AC781" s="21">
        <f>+SUMIFS(Resultados_Dic3!Y$3:Y$99980,Resultados_Dic3!$F$3:$F$99980,Produccion_PJ!$K781,Resultados_Dic3!$D$3:$D$99980,Produccion_PJ!$K$632,Resultados_Dic3!$E$3:$E$99980,Produccion_PJ!$I780,Resultados_Dic3!$A$3:$A$99980,Produccion_PJ!$H781)</f>
        <v>0</v>
      </c>
      <c r="AD781" s="21">
        <f>+SUMIFS(Resultados_Dic3!Z$3:Z$99980,Resultados_Dic3!$F$3:$F$99980,Produccion_PJ!$K781,Resultados_Dic3!$D$3:$D$99980,Produccion_PJ!$K$632,Resultados_Dic3!$E$3:$E$99980,Produccion_PJ!$I780,Resultados_Dic3!$A$3:$A$99980,Produccion_PJ!$H781)</f>
        <v>0</v>
      </c>
      <c r="AE781" s="21">
        <f>+SUMIFS(Resultados_Dic3!AA$3:AA$99980,Resultados_Dic3!$F$3:$F$99980,Produccion_PJ!$K781,Resultados_Dic3!$D$3:$D$99980,Produccion_PJ!$K$632,Resultados_Dic3!$E$3:$E$99980,Produccion_PJ!$I780,Resultados_Dic3!$A$3:$A$99980,Produccion_PJ!$H781)</f>
        <v>0</v>
      </c>
      <c r="AF781" s="21">
        <f>+SUMIFS(Resultados_Dic3!AB$3:AB$99980,Resultados_Dic3!$F$3:$F$99980,Produccion_PJ!$K781,Resultados_Dic3!$D$3:$D$99980,Produccion_PJ!$K$632,Resultados_Dic3!$E$3:$E$99980,Produccion_PJ!$I780,Resultados_Dic3!$A$3:$A$99980,Produccion_PJ!$H781)</f>
        <v>0</v>
      </c>
      <c r="AG781" s="21">
        <f>+SUMIFS(Resultados_Dic3!AC$3:AC$99980,Resultados_Dic3!$F$3:$F$99980,Produccion_PJ!$K781,Resultados_Dic3!$D$3:$D$99980,Produccion_PJ!$K$632,Resultados_Dic3!$E$3:$E$99980,Produccion_PJ!$I780,Resultados_Dic3!$A$3:$A$99980,Produccion_PJ!$H781)</f>
        <v>0</v>
      </c>
      <c r="AH781" s="21">
        <f>+SUMIFS(Resultados_Dic3!AD$3:AD$99980,Resultados_Dic3!$F$3:$F$99980,Produccion_PJ!$K781,Resultados_Dic3!$D$3:$D$99980,Produccion_PJ!$K$632,Resultados_Dic3!$E$3:$E$99980,Produccion_PJ!$I780,Resultados_Dic3!$A$3:$A$99980,Produccion_PJ!$H781)</f>
        <v>0</v>
      </c>
      <c r="AI781" s="21">
        <f>+SUMIFS(Resultados_Dic3!AE$3:AE$99980,Resultados_Dic3!$F$3:$F$99980,Produccion_PJ!$K781,Resultados_Dic3!$D$3:$D$99980,Produccion_PJ!$K$632,Resultados_Dic3!$E$3:$E$99980,Produccion_PJ!$I780,Resultados_Dic3!$A$3:$A$99980,Produccion_PJ!$H781)</f>
        <v>0</v>
      </c>
      <c r="AJ781" s="21">
        <f>+SUMIFS(Resultados_Dic3!AF$3:AF$99980,Resultados_Dic3!$F$3:$F$99980,Produccion_PJ!$K781,Resultados_Dic3!$D$3:$D$99980,Produccion_PJ!$K$632,Resultados_Dic3!$E$3:$E$99980,Produccion_PJ!$I780,Resultados_Dic3!$A$3:$A$99980,Produccion_PJ!$H781)</f>
        <v>0</v>
      </c>
      <c r="AK781" s="21">
        <f>+SUMIFS(Resultados_Dic3!AG$3:AG$99980,Resultados_Dic3!$F$3:$F$99980,Produccion_PJ!$K781,Resultados_Dic3!$D$3:$D$99980,Produccion_PJ!$K$632,Resultados_Dic3!$E$3:$E$99980,Produccion_PJ!$I780,Resultados_Dic3!$A$3:$A$99980,Produccion_PJ!$H781)</f>
        <v>0</v>
      </c>
      <c r="AL781" s="21">
        <f>+SUMIFS(Resultados_Dic3!AH$3:AH$99980,Resultados_Dic3!$F$3:$F$99980,Produccion_PJ!$K781,Resultados_Dic3!$D$3:$D$99980,Produccion_PJ!$K$632,Resultados_Dic3!$E$3:$E$99980,Produccion_PJ!$I780,Resultados_Dic3!$A$3:$A$99980,Produccion_PJ!$H781)</f>
        <v>0</v>
      </c>
      <c r="AM781" s="21">
        <f>+SUMIFS(Resultados_Dic3!AI$3:AI$99980,Resultados_Dic3!$F$3:$F$99980,Produccion_PJ!$K781,Resultados_Dic3!$D$3:$D$99980,Produccion_PJ!$K$632,Resultados_Dic3!$E$3:$E$99980,Produccion_PJ!$I780,Resultados_Dic3!$A$3:$A$99980,Produccion_PJ!$H781)</f>
        <v>0</v>
      </c>
      <c r="AN781" s="21">
        <f>+SUMIFS(Resultados_Dic3!AJ$3:AJ$99980,Resultados_Dic3!$F$3:$F$99980,Produccion_PJ!$K781,Resultados_Dic3!$D$3:$D$99980,Produccion_PJ!$K$632,Resultados_Dic3!$E$3:$E$99980,Produccion_PJ!$I780,Resultados_Dic3!$A$3:$A$99980,Produccion_PJ!$H781)</f>
        <v>0</v>
      </c>
      <c r="AO781" s="21">
        <f>+SUMIFS(Resultados_Dic3!AK$3:AK$99980,Resultados_Dic3!$F$3:$F$99980,Produccion_PJ!$K781,Resultados_Dic3!$D$3:$D$99980,Produccion_PJ!$K$632,Resultados_Dic3!$E$3:$E$99980,Produccion_PJ!$I780,Resultados_Dic3!$A$3:$A$99980,Produccion_PJ!$H781)</f>
        <v>0</v>
      </c>
      <c r="AP781" s="21">
        <f>+SUMIFS(Resultados_Dic3!AL$3:AL$99980,Resultados_Dic3!$F$3:$F$99980,Produccion_PJ!$K781,Resultados_Dic3!$D$3:$D$99980,Produccion_PJ!$K$632,Resultados_Dic3!$E$3:$E$99980,Produccion_PJ!$I780,Resultados_Dic3!$A$3:$A$99980,Produccion_PJ!$H781)</f>
        <v>0</v>
      </c>
      <c r="AQ781" s="21">
        <f>+SUMIFS(Resultados_Dic3!AM$3:AM$99980,Resultados_Dic3!$F$3:$F$99980,Produccion_PJ!$K781,Resultados_Dic3!$D$3:$D$99980,Produccion_PJ!$K$632,Resultados_Dic3!$E$3:$E$99980,Produccion_PJ!$I780,Resultados_Dic3!$A$3:$A$99980,Produccion_PJ!$H781)</f>
        <v>0</v>
      </c>
    </row>
    <row r="782" spans="1:47" x14ac:dyDescent="0.25">
      <c r="D782" s="35"/>
      <c r="E782" s="35"/>
      <c r="G782" s="15"/>
      <c r="H782" s="17" t="str">
        <f t="shared" si="1272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+SUMIFS(Resultados_Dic3!H$3:H$99980,Resultados_Dic3!$F$3:$F$99980,Produccion_PJ!$K782,Resultados_Dic3!$D$3:$D$99980,Produccion_PJ!$K$632,Resultados_Dic3!$E$3:$E$99980,Produccion_PJ!$J782,Resultados_Dic3!$A$3:$A$99980,Produccion_PJ!$H782)</f>
        <v>0</v>
      </c>
      <c r="M782" s="21">
        <f>+SUMIFS(Resultados_Dic3!I$3:I$99980,Resultados_Dic3!$F$3:$F$99980,Produccion_PJ!$K782,Resultados_Dic3!$D$3:$D$99980,Produccion_PJ!$K$632,Resultados_Dic3!$E$3:$E$99980,Produccion_PJ!$J782,Resultados_Dic3!$A$3:$A$99980,Produccion_PJ!$H782)</f>
        <v>0</v>
      </c>
      <c r="N782" s="21">
        <f>+SUMIFS(Resultados_Dic3!J$3:J$99980,Resultados_Dic3!$F$3:$F$99980,Produccion_PJ!$K782,Resultados_Dic3!$D$3:$D$99980,Produccion_PJ!$K$632,Resultados_Dic3!$E$3:$E$99980,Produccion_PJ!$J782,Resultados_Dic3!$A$3:$A$99980,Produccion_PJ!$H782)</f>
        <v>0</v>
      </c>
      <c r="O782" s="21">
        <f>+SUMIFS(Resultados_Dic3!K$3:K$99980,Resultados_Dic3!$F$3:$F$99980,Produccion_PJ!$K782,Resultados_Dic3!$D$3:$D$99980,Produccion_PJ!$K$632,Resultados_Dic3!$E$3:$E$99980,Produccion_PJ!$J782,Resultados_Dic3!$A$3:$A$99980,Produccion_PJ!$H782)</f>
        <v>0</v>
      </c>
      <c r="P782" s="21">
        <f>+SUMIFS(Resultados_Dic3!L$3:L$99980,Resultados_Dic3!$F$3:$F$99980,Produccion_PJ!$K782,Resultados_Dic3!$D$3:$D$99980,Produccion_PJ!$K$632,Resultados_Dic3!$E$3:$E$99980,Produccion_PJ!$J782,Resultados_Dic3!$A$3:$A$99980,Produccion_PJ!$H782)</f>
        <v>0</v>
      </c>
      <c r="Q782" s="21">
        <f>+SUMIFS(Resultados_Dic3!M$3:M$99980,Resultados_Dic3!$F$3:$F$99980,Produccion_PJ!$K782,Resultados_Dic3!$D$3:$D$99980,Produccion_PJ!$K$632,Resultados_Dic3!$E$3:$E$99980,Produccion_PJ!$J782,Resultados_Dic3!$A$3:$A$99980,Produccion_PJ!$H782)</f>
        <v>0</v>
      </c>
      <c r="R782" s="21">
        <f>+SUMIFS(Resultados_Dic3!N$3:N$99980,Resultados_Dic3!$F$3:$F$99980,Produccion_PJ!$K782,Resultados_Dic3!$D$3:$D$99980,Produccion_PJ!$K$632,Resultados_Dic3!$E$3:$E$99980,Produccion_PJ!$J782,Resultados_Dic3!$A$3:$A$99980,Produccion_PJ!$H782)</f>
        <v>0</v>
      </c>
      <c r="S782" s="21">
        <f>+SUMIFS(Resultados_Dic3!O$3:O$99980,Resultados_Dic3!$F$3:$F$99980,Produccion_PJ!$K782,Resultados_Dic3!$D$3:$D$99980,Produccion_PJ!$K$632,Resultados_Dic3!$E$3:$E$99980,Produccion_PJ!$J782,Resultados_Dic3!$A$3:$A$99980,Produccion_PJ!$H782)</f>
        <v>0</v>
      </c>
      <c r="T782" s="21">
        <f>+SUMIFS(Resultados_Dic3!P$3:P$99980,Resultados_Dic3!$F$3:$F$99980,Produccion_PJ!$K782,Resultados_Dic3!$D$3:$D$99980,Produccion_PJ!$K$632,Resultados_Dic3!$E$3:$E$99980,Produccion_PJ!$J782,Resultados_Dic3!$A$3:$A$99980,Produccion_PJ!$H782)</f>
        <v>0</v>
      </c>
      <c r="U782" s="21">
        <f>+SUMIFS(Resultados_Dic3!Q$3:Q$99980,Resultados_Dic3!$F$3:$F$99980,Produccion_PJ!$K782,Resultados_Dic3!$D$3:$D$99980,Produccion_PJ!$K$632,Resultados_Dic3!$E$3:$E$99980,Produccion_PJ!$J782,Resultados_Dic3!$A$3:$A$99980,Produccion_PJ!$H782)</f>
        <v>0</v>
      </c>
      <c r="V782" s="21">
        <f>+SUMIFS(Resultados_Dic3!R$3:R$99980,Resultados_Dic3!$F$3:$F$99980,Produccion_PJ!$K782,Resultados_Dic3!$D$3:$D$99980,Produccion_PJ!$K$632,Resultados_Dic3!$E$3:$E$99980,Produccion_PJ!$J782,Resultados_Dic3!$A$3:$A$99980,Produccion_PJ!$H782)</f>
        <v>0</v>
      </c>
      <c r="W782" s="21">
        <f>+SUMIFS(Resultados_Dic3!S$3:S$99980,Resultados_Dic3!$F$3:$F$99980,Produccion_PJ!$K782,Resultados_Dic3!$D$3:$D$99980,Produccion_PJ!$K$632,Resultados_Dic3!$E$3:$E$99980,Produccion_PJ!$J782,Resultados_Dic3!$A$3:$A$99980,Produccion_PJ!$H782)</f>
        <v>0</v>
      </c>
      <c r="X782" s="21">
        <f>+SUMIFS(Resultados_Dic3!T$3:T$99980,Resultados_Dic3!$F$3:$F$99980,Produccion_PJ!$K782,Resultados_Dic3!$D$3:$D$99980,Produccion_PJ!$K$632,Resultados_Dic3!$E$3:$E$99980,Produccion_PJ!$J782,Resultados_Dic3!$A$3:$A$99980,Produccion_PJ!$H782)</f>
        <v>0</v>
      </c>
      <c r="Y782" s="21">
        <f>+SUMIFS(Resultados_Dic3!U$3:U$99980,Resultados_Dic3!$F$3:$F$99980,Produccion_PJ!$K782,Resultados_Dic3!$D$3:$D$99980,Produccion_PJ!$K$632,Resultados_Dic3!$E$3:$E$99980,Produccion_PJ!$J782,Resultados_Dic3!$A$3:$A$99980,Produccion_PJ!$H782)</f>
        <v>0</v>
      </c>
      <c r="Z782" s="21">
        <f>+SUMIFS(Resultados_Dic3!V$3:V$99980,Resultados_Dic3!$F$3:$F$99980,Produccion_PJ!$K782,Resultados_Dic3!$D$3:$D$99980,Produccion_PJ!$K$632,Resultados_Dic3!$E$3:$E$99980,Produccion_PJ!$J782,Resultados_Dic3!$A$3:$A$99980,Produccion_PJ!$H782)</f>
        <v>0</v>
      </c>
      <c r="AA782" s="21">
        <f>+SUMIFS(Resultados_Dic3!W$3:W$99980,Resultados_Dic3!$F$3:$F$99980,Produccion_PJ!$K782,Resultados_Dic3!$D$3:$D$99980,Produccion_PJ!$K$632,Resultados_Dic3!$E$3:$E$99980,Produccion_PJ!$J782,Resultados_Dic3!$A$3:$A$99980,Produccion_PJ!$H782)</f>
        <v>0</v>
      </c>
      <c r="AB782" s="21">
        <f>+SUMIFS(Resultados_Dic3!X$3:X$99980,Resultados_Dic3!$F$3:$F$99980,Produccion_PJ!$K782,Resultados_Dic3!$D$3:$D$99980,Produccion_PJ!$K$632,Resultados_Dic3!$E$3:$E$99980,Produccion_PJ!$J782,Resultados_Dic3!$A$3:$A$99980,Produccion_PJ!$H782)</f>
        <v>0</v>
      </c>
      <c r="AC782" s="21">
        <f>+SUMIFS(Resultados_Dic3!Y$3:Y$99980,Resultados_Dic3!$F$3:$F$99980,Produccion_PJ!$K782,Resultados_Dic3!$D$3:$D$99980,Produccion_PJ!$K$632,Resultados_Dic3!$E$3:$E$99980,Produccion_PJ!$J782,Resultados_Dic3!$A$3:$A$99980,Produccion_PJ!$H782)</f>
        <v>0</v>
      </c>
      <c r="AD782" s="21">
        <f>+SUMIFS(Resultados_Dic3!Z$3:Z$99980,Resultados_Dic3!$F$3:$F$99980,Produccion_PJ!$K782,Resultados_Dic3!$D$3:$D$99980,Produccion_PJ!$K$632,Resultados_Dic3!$E$3:$E$99980,Produccion_PJ!$J782,Resultados_Dic3!$A$3:$A$99980,Produccion_PJ!$H782)</f>
        <v>0</v>
      </c>
      <c r="AE782" s="21">
        <f>+SUMIFS(Resultados_Dic3!AA$3:AA$99980,Resultados_Dic3!$F$3:$F$99980,Produccion_PJ!$K782,Resultados_Dic3!$D$3:$D$99980,Produccion_PJ!$K$632,Resultados_Dic3!$E$3:$E$99980,Produccion_PJ!$J782,Resultados_Dic3!$A$3:$A$99980,Produccion_PJ!$H782)</f>
        <v>0</v>
      </c>
      <c r="AF782" s="21">
        <f>+SUMIFS(Resultados_Dic3!AB$3:AB$99980,Resultados_Dic3!$F$3:$F$99980,Produccion_PJ!$K782,Resultados_Dic3!$D$3:$D$99980,Produccion_PJ!$K$632,Resultados_Dic3!$E$3:$E$99980,Produccion_PJ!$J782,Resultados_Dic3!$A$3:$A$99980,Produccion_PJ!$H782)</f>
        <v>0</v>
      </c>
      <c r="AG782" s="21">
        <f>+SUMIFS(Resultados_Dic3!AC$3:AC$99980,Resultados_Dic3!$F$3:$F$99980,Produccion_PJ!$K782,Resultados_Dic3!$D$3:$D$99980,Produccion_PJ!$K$632,Resultados_Dic3!$E$3:$E$99980,Produccion_PJ!$J782,Resultados_Dic3!$A$3:$A$99980,Produccion_PJ!$H782)</f>
        <v>0</v>
      </c>
      <c r="AH782" s="21">
        <f>+SUMIFS(Resultados_Dic3!AD$3:AD$99980,Resultados_Dic3!$F$3:$F$99980,Produccion_PJ!$K782,Resultados_Dic3!$D$3:$D$99980,Produccion_PJ!$K$632,Resultados_Dic3!$E$3:$E$99980,Produccion_PJ!$J782,Resultados_Dic3!$A$3:$A$99980,Produccion_PJ!$H782)</f>
        <v>0</v>
      </c>
      <c r="AI782" s="21">
        <f>+SUMIFS(Resultados_Dic3!AE$3:AE$99980,Resultados_Dic3!$F$3:$F$99980,Produccion_PJ!$K782,Resultados_Dic3!$D$3:$D$99980,Produccion_PJ!$K$632,Resultados_Dic3!$E$3:$E$99980,Produccion_PJ!$J782,Resultados_Dic3!$A$3:$A$99980,Produccion_PJ!$H782)</f>
        <v>0</v>
      </c>
      <c r="AJ782" s="21">
        <f>+SUMIFS(Resultados_Dic3!AF$3:AF$99980,Resultados_Dic3!$F$3:$F$99980,Produccion_PJ!$K782,Resultados_Dic3!$D$3:$D$99980,Produccion_PJ!$K$632,Resultados_Dic3!$E$3:$E$99980,Produccion_PJ!$J782,Resultados_Dic3!$A$3:$A$99980,Produccion_PJ!$H782)</f>
        <v>0</v>
      </c>
      <c r="AK782" s="21">
        <f>+SUMIFS(Resultados_Dic3!AG$3:AG$99980,Resultados_Dic3!$F$3:$F$99980,Produccion_PJ!$K782,Resultados_Dic3!$D$3:$D$99980,Produccion_PJ!$K$632,Resultados_Dic3!$E$3:$E$99980,Produccion_PJ!$J782,Resultados_Dic3!$A$3:$A$99980,Produccion_PJ!$H782)</f>
        <v>0</v>
      </c>
      <c r="AL782" s="21">
        <f>+SUMIFS(Resultados_Dic3!AH$3:AH$99980,Resultados_Dic3!$F$3:$F$99980,Produccion_PJ!$K782,Resultados_Dic3!$D$3:$D$99980,Produccion_PJ!$K$632,Resultados_Dic3!$E$3:$E$99980,Produccion_PJ!$J782,Resultados_Dic3!$A$3:$A$99980,Produccion_PJ!$H782)</f>
        <v>0</v>
      </c>
      <c r="AM782" s="21">
        <f>+SUMIFS(Resultados_Dic3!AI$3:AI$99980,Resultados_Dic3!$F$3:$F$99980,Produccion_PJ!$K782,Resultados_Dic3!$D$3:$D$99980,Produccion_PJ!$K$632,Resultados_Dic3!$E$3:$E$99980,Produccion_PJ!$J782,Resultados_Dic3!$A$3:$A$99980,Produccion_PJ!$H782)</f>
        <v>0</v>
      </c>
      <c r="AN782" s="21">
        <f>+SUMIFS(Resultados_Dic3!AJ$3:AJ$99980,Resultados_Dic3!$F$3:$F$99980,Produccion_PJ!$K782,Resultados_Dic3!$D$3:$D$99980,Produccion_PJ!$K$632,Resultados_Dic3!$E$3:$E$99980,Produccion_PJ!$J782,Resultados_Dic3!$A$3:$A$99980,Produccion_PJ!$H782)</f>
        <v>0</v>
      </c>
      <c r="AO782" s="21">
        <f>+SUMIFS(Resultados_Dic3!AK$3:AK$99980,Resultados_Dic3!$F$3:$F$99980,Produccion_PJ!$K782,Resultados_Dic3!$D$3:$D$99980,Produccion_PJ!$K$632,Resultados_Dic3!$E$3:$E$99980,Produccion_PJ!$J782,Resultados_Dic3!$A$3:$A$99980,Produccion_PJ!$H782)</f>
        <v>0</v>
      </c>
      <c r="AP782" s="21">
        <f>+SUMIFS(Resultados_Dic3!AL$3:AL$99980,Resultados_Dic3!$F$3:$F$99980,Produccion_PJ!$K782,Resultados_Dic3!$D$3:$D$99980,Produccion_PJ!$K$632,Resultados_Dic3!$E$3:$E$99980,Produccion_PJ!$J782,Resultados_Dic3!$A$3:$A$99980,Produccion_PJ!$H782)</f>
        <v>0</v>
      </c>
      <c r="AQ782" s="21">
        <f>+SUMIFS(Resultados_Dic3!AM$3:AM$99980,Resultados_Dic3!$F$3:$F$99980,Produccion_PJ!$K782,Resultados_Dic3!$D$3:$D$99980,Produccion_PJ!$K$632,Resultados_Dic3!$E$3:$E$99980,Produccion_PJ!$J782,Resultados_Dic3!$A$3:$A$99980,Produccion_PJ!$H782)</f>
        <v>0</v>
      </c>
    </row>
    <row r="783" spans="1:47" x14ac:dyDescent="0.25">
      <c r="D783" s="35"/>
      <c r="E783" s="35"/>
      <c r="G783" s="15"/>
      <c r="H783" s="17" t="str">
        <f t="shared" si="1272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+SUMIFS(Resultados_Dic3!H$3:H$99980,Resultados_Dic3!$F$3:$F$99980,Produccion_PJ!$K783,Resultados_Dic3!$D$3:$D$99980,Produccion_PJ!$K$632,Resultados_Dic3!$E$3:$E$99980,Produccion_PJ!$J783,Resultados_Dic3!$A$3:$A$99980,Produccion_PJ!$H783)</f>
        <v>0</v>
      </c>
      <c r="M783" s="21">
        <f>+SUMIFS(Resultados_Dic3!I$3:I$99980,Resultados_Dic3!$F$3:$F$99980,Produccion_PJ!$K783,Resultados_Dic3!$D$3:$D$99980,Produccion_PJ!$K$632,Resultados_Dic3!$E$3:$E$99980,Produccion_PJ!$J783,Resultados_Dic3!$A$3:$A$99980,Produccion_PJ!$H783)</f>
        <v>0</v>
      </c>
      <c r="N783" s="21">
        <f>+SUMIFS(Resultados_Dic3!J$3:J$99980,Resultados_Dic3!$F$3:$F$99980,Produccion_PJ!$K783,Resultados_Dic3!$D$3:$D$99980,Produccion_PJ!$K$632,Resultados_Dic3!$E$3:$E$99980,Produccion_PJ!$J783,Resultados_Dic3!$A$3:$A$99980,Produccion_PJ!$H783)</f>
        <v>0</v>
      </c>
      <c r="O783" s="21">
        <f>+SUMIFS(Resultados_Dic3!K$3:K$99980,Resultados_Dic3!$F$3:$F$99980,Produccion_PJ!$K783,Resultados_Dic3!$D$3:$D$99980,Produccion_PJ!$K$632,Resultados_Dic3!$E$3:$E$99980,Produccion_PJ!$J783,Resultados_Dic3!$A$3:$A$99980,Produccion_PJ!$H783)</f>
        <v>0</v>
      </c>
      <c r="P783" s="21">
        <f>+SUMIFS(Resultados_Dic3!L$3:L$99980,Resultados_Dic3!$F$3:$F$99980,Produccion_PJ!$K783,Resultados_Dic3!$D$3:$D$99980,Produccion_PJ!$K$632,Resultados_Dic3!$E$3:$E$99980,Produccion_PJ!$J783,Resultados_Dic3!$A$3:$A$99980,Produccion_PJ!$H783)</f>
        <v>0</v>
      </c>
      <c r="Q783" s="21">
        <f>+SUMIFS(Resultados_Dic3!M$3:M$99980,Resultados_Dic3!$F$3:$F$99980,Produccion_PJ!$K783,Resultados_Dic3!$D$3:$D$99980,Produccion_PJ!$K$632,Resultados_Dic3!$E$3:$E$99980,Produccion_PJ!$J783,Resultados_Dic3!$A$3:$A$99980,Produccion_PJ!$H783)</f>
        <v>0</v>
      </c>
      <c r="R783" s="21">
        <f>+SUMIFS(Resultados_Dic3!N$3:N$99980,Resultados_Dic3!$F$3:$F$99980,Produccion_PJ!$K783,Resultados_Dic3!$D$3:$D$99980,Produccion_PJ!$K$632,Resultados_Dic3!$E$3:$E$99980,Produccion_PJ!$J783,Resultados_Dic3!$A$3:$A$99980,Produccion_PJ!$H783)</f>
        <v>0</v>
      </c>
      <c r="S783" s="21">
        <f>+SUMIFS(Resultados_Dic3!O$3:O$99980,Resultados_Dic3!$F$3:$F$99980,Produccion_PJ!$K783,Resultados_Dic3!$D$3:$D$99980,Produccion_PJ!$K$632,Resultados_Dic3!$E$3:$E$99980,Produccion_PJ!$J783,Resultados_Dic3!$A$3:$A$99980,Produccion_PJ!$H783)</f>
        <v>0</v>
      </c>
      <c r="T783" s="21">
        <f>+SUMIFS(Resultados_Dic3!P$3:P$99980,Resultados_Dic3!$F$3:$F$99980,Produccion_PJ!$K783,Resultados_Dic3!$D$3:$D$99980,Produccion_PJ!$K$632,Resultados_Dic3!$E$3:$E$99980,Produccion_PJ!$J783,Resultados_Dic3!$A$3:$A$99980,Produccion_PJ!$H783)</f>
        <v>0</v>
      </c>
      <c r="U783" s="21">
        <f>+SUMIFS(Resultados_Dic3!Q$3:Q$99980,Resultados_Dic3!$F$3:$F$99980,Produccion_PJ!$K783,Resultados_Dic3!$D$3:$D$99980,Produccion_PJ!$K$632,Resultados_Dic3!$E$3:$E$99980,Produccion_PJ!$J783,Resultados_Dic3!$A$3:$A$99980,Produccion_PJ!$H783)</f>
        <v>0</v>
      </c>
      <c r="V783" s="21">
        <f>+SUMIFS(Resultados_Dic3!R$3:R$99980,Resultados_Dic3!$F$3:$F$99980,Produccion_PJ!$K783,Resultados_Dic3!$D$3:$D$99980,Produccion_PJ!$K$632,Resultados_Dic3!$E$3:$E$99980,Produccion_PJ!$J783,Resultados_Dic3!$A$3:$A$99980,Produccion_PJ!$H783)</f>
        <v>0</v>
      </c>
      <c r="W783" s="21">
        <f>+SUMIFS(Resultados_Dic3!S$3:S$99980,Resultados_Dic3!$F$3:$F$99980,Produccion_PJ!$K783,Resultados_Dic3!$D$3:$D$99980,Produccion_PJ!$K$632,Resultados_Dic3!$E$3:$E$99980,Produccion_PJ!$J783,Resultados_Dic3!$A$3:$A$99980,Produccion_PJ!$H783)</f>
        <v>0</v>
      </c>
      <c r="X783" s="21">
        <f>+SUMIFS(Resultados_Dic3!T$3:T$99980,Resultados_Dic3!$F$3:$F$99980,Produccion_PJ!$K783,Resultados_Dic3!$D$3:$D$99980,Produccion_PJ!$K$632,Resultados_Dic3!$E$3:$E$99980,Produccion_PJ!$J783,Resultados_Dic3!$A$3:$A$99980,Produccion_PJ!$H783)</f>
        <v>0</v>
      </c>
      <c r="Y783" s="21">
        <f>+SUMIFS(Resultados_Dic3!U$3:U$99980,Resultados_Dic3!$F$3:$F$99980,Produccion_PJ!$K783,Resultados_Dic3!$D$3:$D$99980,Produccion_PJ!$K$632,Resultados_Dic3!$E$3:$E$99980,Produccion_PJ!$J783,Resultados_Dic3!$A$3:$A$99980,Produccion_PJ!$H783)</f>
        <v>0</v>
      </c>
      <c r="Z783" s="21">
        <f>+SUMIFS(Resultados_Dic3!V$3:V$99980,Resultados_Dic3!$F$3:$F$99980,Produccion_PJ!$K783,Resultados_Dic3!$D$3:$D$99980,Produccion_PJ!$K$632,Resultados_Dic3!$E$3:$E$99980,Produccion_PJ!$J783,Resultados_Dic3!$A$3:$A$99980,Produccion_PJ!$H783)</f>
        <v>0</v>
      </c>
      <c r="AA783" s="21">
        <f>+SUMIFS(Resultados_Dic3!W$3:W$99980,Resultados_Dic3!$F$3:$F$99980,Produccion_PJ!$K783,Resultados_Dic3!$D$3:$D$99980,Produccion_PJ!$K$632,Resultados_Dic3!$E$3:$E$99980,Produccion_PJ!$J783,Resultados_Dic3!$A$3:$A$99980,Produccion_PJ!$H783)</f>
        <v>0</v>
      </c>
      <c r="AB783" s="21">
        <f>+SUMIFS(Resultados_Dic3!X$3:X$99980,Resultados_Dic3!$F$3:$F$99980,Produccion_PJ!$K783,Resultados_Dic3!$D$3:$D$99980,Produccion_PJ!$K$632,Resultados_Dic3!$E$3:$E$99980,Produccion_PJ!$J783,Resultados_Dic3!$A$3:$A$99980,Produccion_PJ!$H783)</f>
        <v>0</v>
      </c>
      <c r="AC783" s="21">
        <f>+SUMIFS(Resultados_Dic3!Y$3:Y$99980,Resultados_Dic3!$F$3:$F$99980,Produccion_PJ!$K783,Resultados_Dic3!$D$3:$D$99980,Produccion_PJ!$K$632,Resultados_Dic3!$E$3:$E$99980,Produccion_PJ!$J783,Resultados_Dic3!$A$3:$A$99980,Produccion_PJ!$H783)</f>
        <v>0</v>
      </c>
      <c r="AD783" s="21">
        <f>+SUMIFS(Resultados_Dic3!Z$3:Z$99980,Resultados_Dic3!$F$3:$F$99980,Produccion_PJ!$K783,Resultados_Dic3!$D$3:$D$99980,Produccion_PJ!$K$632,Resultados_Dic3!$E$3:$E$99980,Produccion_PJ!$J783,Resultados_Dic3!$A$3:$A$99980,Produccion_PJ!$H783)</f>
        <v>0</v>
      </c>
      <c r="AE783" s="21">
        <f>+SUMIFS(Resultados_Dic3!AA$3:AA$99980,Resultados_Dic3!$F$3:$F$99980,Produccion_PJ!$K783,Resultados_Dic3!$D$3:$D$99980,Produccion_PJ!$K$632,Resultados_Dic3!$E$3:$E$99980,Produccion_PJ!$J783,Resultados_Dic3!$A$3:$A$99980,Produccion_PJ!$H783)</f>
        <v>0</v>
      </c>
      <c r="AF783" s="21">
        <f>+SUMIFS(Resultados_Dic3!AB$3:AB$99980,Resultados_Dic3!$F$3:$F$99980,Produccion_PJ!$K783,Resultados_Dic3!$D$3:$D$99980,Produccion_PJ!$K$632,Resultados_Dic3!$E$3:$E$99980,Produccion_PJ!$J783,Resultados_Dic3!$A$3:$A$99980,Produccion_PJ!$H783)</f>
        <v>0</v>
      </c>
      <c r="AG783" s="21">
        <f>+SUMIFS(Resultados_Dic3!AC$3:AC$99980,Resultados_Dic3!$F$3:$F$99980,Produccion_PJ!$K783,Resultados_Dic3!$D$3:$D$99980,Produccion_PJ!$K$632,Resultados_Dic3!$E$3:$E$99980,Produccion_PJ!$J783,Resultados_Dic3!$A$3:$A$99980,Produccion_PJ!$H783)</f>
        <v>0</v>
      </c>
      <c r="AH783" s="21">
        <f>+SUMIFS(Resultados_Dic3!AD$3:AD$99980,Resultados_Dic3!$F$3:$F$99980,Produccion_PJ!$K783,Resultados_Dic3!$D$3:$D$99980,Produccion_PJ!$K$632,Resultados_Dic3!$E$3:$E$99980,Produccion_PJ!$J783,Resultados_Dic3!$A$3:$A$99980,Produccion_PJ!$H783)</f>
        <v>0</v>
      </c>
      <c r="AI783" s="21">
        <f>+SUMIFS(Resultados_Dic3!AE$3:AE$99980,Resultados_Dic3!$F$3:$F$99980,Produccion_PJ!$K783,Resultados_Dic3!$D$3:$D$99980,Produccion_PJ!$K$632,Resultados_Dic3!$E$3:$E$99980,Produccion_PJ!$J783,Resultados_Dic3!$A$3:$A$99980,Produccion_PJ!$H783)</f>
        <v>0</v>
      </c>
      <c r="AJ783" s="21">
        <f>+SUMIFS(Resultados_Dic3!AF$3:AF$99980,Resultados_Dic3!$F$3:$F$99980,Produccion_PJ!$K783,Resultados_Dic3!$D$3:$D$99980,Produccion_PJ!$K$632,Resultados_Dic3!$E$3:$E$99980,Produccion_PJ!$J783,Resultados_Dic3!$A$3:$A$99980,Produccion_PJ!$H783)</f>
        <v>0</v>
      </c>
      <c r="AK783" s="21">
        <f>+SUMIFS(Resultados_Dic3!AG$3:AG$99980,Resultados_Dic3!$F$3:$F$99980,Produccion_PJ!$K783,Resultados_Dic3!$D$3:$D$99980,Produccion_PJ!$K$632,Resultados_Dic3!$E$3:$E$99980,Produccion_PJ!$J783,Resultados_Dic3!$A$3:$A$99980,Produccion_PJ!$H783)</f>
        <v>0</v>
      </c>
      <c r="AL783" s="21">
        <f>+SUMIFS(Resultados_Dic3!AH$3:AH$99980,Resultados_Dic3!$F$3:$F$99980,Produccion_PJ!$K783,Resultados_Dic3!$D$3:$D$99980,Produccion_PJ!$K$632,Resultados_Dic3!$E$3:$E$99980,Produccion_PJ!$J783,Resultados_Dic3!$A$3:$A$99980,Produccion_PJ!$H783)</f>
        <v>0</v>
      </c>
      <c r="AM783" s="21">
        <f>+SUMIFS(Resultados_Dic3!AI$3:AI$99980,Resultados_Dic3!$F$3:$F$99980,Produccion_PJ!$K783,Resultados_Dic3!$D$3:$D$99980,Produccion_PJ!$K$632,Resultados_Dic3!$E$3:$E$99980,Produccion_PJ!$J783,Resultados_Dic3!$A$3:$A$99980,Produccion_PJ!$H783)</f>
        <v>0</v>
      </c>
      <c r="AN783" s="21">
        <f>+SUMIFS(Resultados_Dic3!AJ$3:AJ$99980,Resultados_Dic3!$F$3:$F$99980,Produccion_PJ!$K783,Resultados_Dic3!$D$3:$D$99980,Produccion_PJ!$K$632,Resultados_Dic3!$E$3:$E$99980,Produccion_PJ!$J783,Resultados_Dic3!$A$3:$A$99980,Produccion_PJ!$H783)</f>
        <v>0</v>
      </c>
      <c r="AO783" s="21">
        <f>+SUMIFS(Resultados_Dic3!AK$3:AK$99980,Resultados_Dic3!$F$3:$F$99980,Produccion_PJ!$K783,Resultados_Dic3!$D$3:$D$99980,Produccion_PJ!$K$632,Resultados_Dic3!$E$3:$E$99980,Produccion_PJ!$J783,Resultados_Dic3!$A$3:$A$99980,Produccion_PJ!$H783)</f>
        <v>0</v>
      </c>
      <c r="AP783" s="21">
        <f>+SUMIFS(Resultados_Dic3!AL$3:AL$99980,Resultados_Dic3!$F$3:$F$99980,Produccion_PJ!$K783,Resultados_Dic3!$D$3:$D$99980,Produccion_PJ!$K$632,Resultados_Dic3!$E$3:$E$99980,Produccion_PJ!$J783,Resultados_Dic3!$A$3:$A$99980,Produccion_PJ!$H783)</f>
        <v>0</v>
      </c>
      <c r="AQ783" s="21">
        <f>+SUMIFS(Resultados_Dic3!AM$3:AM$99980,Resultados_Dic3!$F$3:$F$99980,Produccion_PJ!$K783,Resultados_Dic3!$D$3:$D$99980,Produccion_PJ!$K$632,Resultados_Dic3!$E$3:$E$99980,Produccion_PJ!$J783,Resultados_Dic3!$A$3:$A$99980,Produccion_PJ!$H783)</f>
        <v>0</v>
      </c>
    </row>
    <row r="784" spans="1:47" x14ac:dyDescent="0.25">
      <c r="D784" s="35"/>
      <c r="E784" s="35"/>
      <c r="G784" s="15"/>
      <c r="H784" s="17" t="str">
        <f t="shared" si="1272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+SUMIFS(Resultados_Dic3!H$3:H$99980,Resultados_Dic3!$F$3:$F$99980,Produccion_PJ!$K784,Resultados_Dic3!$D$3:$D$99980,Produccion_PJ!$K$632,Resultados_Dic3!$E$3:$E$99980,Produccion_PJ!$J784,Resultados_Dic3!$A$3:$A$99980,Produccion_PJ!$H784)</f>
        <v>0</v>
      </c>
      <c r="M784" s="21">
        <f>+SUMIFS(Resultados_Dic3!I$3:I$99980,Resultados_Dic3!$F$3:$F$99980,Produccion_PJ!$K784,Resultados_Dic3!$D$3:$D$99980,Produccion_PJ!$K$632,Resultados_Dic3!$E$3:$E$99980,Produccion_PJ!$J784,Resultados_Dic3!$A$3:$A$99980,Produccion_PJ!$H784)</f>
        <v>0</v>
      </c>
      <c r="N784" s="21">
        <f>+SUMIFS(Resultados_Dic3!J$3:J$99980,Resultados_Dic3!$F$3:$F$99980,Produccion_PJ!$K784,Resultados_Dic3!$D$3:$D$99980,Produccion_PJ!$K$632,Resultados_Dic3!$E$3:$E$99980,Produccion_PJ!$J784,Resultados_Dic3!$A$3:$A$99980,Produccion_PJ!$H784)</f>
        <v>0</v>
      </c>
      <c r="O784" s="21">
        <f>+SUMIFS(Resultados_Dic3!K$3:K$99980,Resultados_Dic3!$F$3:$F$99980,Produccion_PJ!$K784,Resultados_Dic3!$D$3:$D$99980,Produccion_PJ!$K$632,Resultados_Dic3!$E$3:$E$99980,Produccion_PJ!$J784,Resultados_Dic3!$A$3:$A$99980,Produccion_PJ!$H784)</f>
        <v>0</v>
      </c>
      <c r="P784" s="21">
        <f>+SUMIFS(Resultados_Dic3!L$3:L$99980,Resultados_Dic3!$F$3:$F$99980,Produccion_PJ!$K784,Resultados_Dic3!$D$3:$D$99980,Produccion_PJ!$K$632,Resultados_Dic3!$E$3:$E$99980,Produccion_PJ!$J784,Resultados_Dic3!$A$3:$A$99980,Produccion_PJ!$H784)</f>
        <v>0</v>
      </c>
      <c r="Q784" s="21">
        <f>+SUMIFS(Resultados_Dic3!M$3:M$99980,Resultados_Dic3!$F$3:$F$99980,Produccion_PJ!$K784,Resultados_Dic3!$D$3:$D$99980,Produccion_PJ!$K$632,Resultados_Dic3!$E$3:$E$99980,Produccion_PJ!$J784,Resultados_Dic3!$A$3:$A$99980,Produccion_PJ!$H784)</f>
        <v>0</v>
      </c>
      <c r="R784" s="21">
        <f>+SUMIFS(Resultados_Dic3!N$3:N$99980,Resultados_Dic3!$F$3:$F$99980,Produccion_PJ!$K784,Resultados_Dic3!$D$3:$D$99980,Produccion_PJ!$K$632,Resultados_Dic3!$E$3:$E$99980,Produccion_PJ!$J784,Resultados_Dic3!$A$3:$A$99980,Produccion_PJ!$H784)</f>
        <v>0</v>
      </c>
      <c r="S784" s="21">
        <f>+SUMIFS(Resultados_Dic3!O$3:O$99980,Resultados_Dic3!$F$3:$F$99980,Produccion_PJ!$K784,Resultados_Dic3!$D$3:$D$99980,Produccion_PJ!$K$632,Resultados_Dic3!$E$3:$E$99980,Produccion_PJ!$J784,Resultados_Dic3!$A$3:$A$99980,Produccion_PJ!$H784)</f>
        <v>0</v>
      </c>
      <c r="T784" s="21">
        <f>+SUMIFS(Resultados_Dic3!P$3:P$99980,Resultados_Dic3!$F$3:$F$99980,Produccion_PJ!$K784,Resultados_Dic3!$D$3:$D$99980,Produccion_PJ!$K$632,Resultados_Dic3!$E$3:$E$99980,Produccion_PJ!$J784,Resultados_Dic3!$A$3:$A$99980,Produccion_PJ!$H784)</f>
        <v>0</v>
      </c>
      <c r="U784" s="21">
        <f>+SUMIFS(Resultados_Dic3!Q$3:Q$99980,Resultados_Dic3!$F$3:$F$99980,Produccion_PJ!$K784,Resultados_Dic3!$D$3:$D$99980,Produccion_PJ!$K$632,Resultados_Dic3!$E$3:$E$99980,Produccion_PJ!$J784,Resultados_Dic3!$A$3:$A$99980,Produccion_PJ!$H784)</f>
        <v>0</v>
      </c>
      <c r="V784" s="21">
        <f>+SUMIFS(Resultados_Dic3!R$3:R$99980,Resultados_Dic3!$F$3:$F$99980,Produccion_PJ!$K784,Resultados_Dic3!$D$3:$D$99980,Produccion_PJ!$K$632,Resultados_Dic3!$E$3:$E$99980,Produccion_PJ!$J784,Resultados_Dic3!$A$3:$A$99980,Produccion_PJ!$H784)</f>
        <v>0</v>
      </c>
      <c r="W784" s="21">
        <f>+SUMIFS(Resultados_Dic3!S$3:S$99980,Resultados_Dic3!$F$3:$F$99980,Produccion_PJ!$K784,Resultados_Dic3!$D$3:$D$99980,Produccion_PJ!$K$632,Resultados_Dic3!$E$3:$E$99980,Produccion_PJ!$J784,Resultados_Dic3!$A$3:$A$99980,Produccion_PJ!$H784)</f>
        <v>0</v>
      </c>
      <c r="X784" s="21">
        <f>+SUMIFS(Resultados_Dic3!T$3:T$99980,Resultados_Dic3!$F$3:$F$99980,Produccion_PJ!$K784,Resultados_Dic3!$D$3:$D$99980,Produccion_PJ!$K$632,Resultados_Dic3!$E$3:$E$99980,Produccion_PJ!$J784,Resultados_Dic3!$A$3:$A$99980,Produccion_PJ!$H784)</f>
        <v>0</v>
      </c>
      <c r="Y784" s="21">
        <f>+SUMIFS(Resultados_Dic3!U$3:U$99980,Resultados_Dic3!$F$3:$F$99980,Produccion_PJ!$K784,Resultados_Dic3!$D$3:$D$99980,Produccion_PJ!$K$632,Resultados_Dic3!$E$3:$E$99980,Produccion_PJ!$J784,Resultados_Dic3!$A$3:$A$99980,Produccion_PJ!$H784)</f>
        <v>0</v>
      </c>
      <c r="Z784" s="21">
        <f>+SUMIFS(Resultados_Dic3!V$3:V$99980,Resultados_Dic3!$F$3:$F$99980,Produccion_PJ!$K784,Resultados_Dic3!$D$3:$D$99980,Produccion_PJ!$K$632,Resultados_Dic3!$E$3:$E$99980,Produccion_PJ!$J784,Resultados_Dic3!$A$3:$A$99980,Produccion_PJ!$H784)</f>
        <v>0</v>
      </c>
      <c r="AA784" s="21">
        <f>+SUMIFS(Resultados_Dic3!W$3:W$99980,Resultados_Dic3!$F$3:$F$99980,Produccion_PJ!$K784,Resultados_Dic3!$D$3:$D$99980,Produccion_PJ!$K$632,Resultados_Dic3!$E$3:$E$99980,Produccion_PJ!$J784,Resultados_Dic3!$A$3:$A$99980,Produccion_PJ!$H784)</f>
        <v>0</v>
      </c>
      <c r="AB784" s="21">
        <f>+SUMIFS(Resultados_Dic3!X$3:X$99980,Resultados_Dic3!$F$3:$F$99980,Produccion_PJ!$K784,Resultados_Dic3!$D$3:$D$99980,Produccion_PJ!$K$632,Resultados_Dic3!$E$3:$E$99980,Produccion_PJ!$J784,Resultados_Dic3!$A$3:$A$99980,Produccion_PJ!$H784)</f>
        <v>0</v>
      </c>
      <c r="AC784" s="21">
        <f>+SUMIFS(Resultados_Dic3!Y$3:Y$99980,Resultados_Dic3!$F$3:$F$99980,Produccion_PJ!$K784,Resultados_Dic3!$D$3:$D$99980,Produccion_PJ!$K$632,Resultados_Dic3!$E$3:$E$99980,Produccion_PJ!$J784,Resultados_Dic3!$A$3:$A$99980,Produccion_PJ!$H784)</f>
        <v>0</v>
      </c>
      <c r="AD784" s="21">
        <f>+SUMIFS(Resultados_Dic3!Z$3:Z$99980,Resultados_Dic3!$F$3:$F$99980,Produccion_PJ!$K784,Resultados_Dic3!$D$3:$D$99980,Produccion_PJ!$K$632,Resultados_Dic3!$E$3:$E$99980,Produccion_PJ!$J784,Resultados_Dic3!$A$3:$A$99980,Produccion_PJ!$H784)</f>
        <v>0</v>
      </c>
      <c r="AE784" s="21">
        <f>+SUMIFS(Resultados_Dic3!AA$3:AA$99980,Resultados_Dic3!$F$3:$F$99980,Produccion_PJ!$K784,Resultados_Dic3!$D$3:$D$99980,Produccion_PJ!$K$632,Resultados_Dic3!$E$3:$E$99980,Produccion_PJ!$J784,Resultados_Dic3!$A$3:$A$99980,Produccion_PJ!$H784)</f>
        <v>0</v>
      </c>
      <c r="AF784" s="21">
        <f>+SUMIFS(Resultados_Dic3!AB$3:AB$99980,Resultados_Dic3!$F$3:$F$99980,Produccion_PJ!$K784,Resultados_Dic3!$D$3:$D$99980,Produccion_PJ!$K$632,Resultados_Dic3!$E$3:$E$99980,Produccion_PJ!$J784,Resultados_Dic3!$A$3:$A$99980,Produccion_PJ!$H784)</f>
        <v>0</v>
      </c>
      <c r="AG784" s="21">
        <f>+SUMIFS(Resultados_Dic3!AC$3:AC$99980,Resultados_Dic3!$F$3:$F$99980,Produccion_PJ!$K784,Resultados_Dic3!$D$3:$D$99980,Produccion_PJ!$K$632,Resultados_Dic3!$E$3:$E$99980,Produccion_PJ!$J784,Resultados_Dic3!$A$3:$A$99980,Produccion_PJ!$H784)</f>
        <v>0</v>
      </c>
      <c r="AH784" s="21">
        <f>+SUMIFS(Resultados_Dic3!AD$3:AD$99980,Resultados_Dic3!$F$3:$F$99980,Produccion_PJ!$K784,Resultados_Dic3!$D$3:$D$99980,Produccion_PJ!$K$632,Resultados_Dic3!$E$3:$E$99980,Produccion_PJ!$J784,Resultados_Dic3!$A$3:$A$99980,Produccion_PJ!$H784)</f>
        <v>0</v>
      </c>
      <c r="AI784" s="21">
        <f>+SUMIFS(Resultados_Dic3!AE$3:AE$99980,Resultados_Dic3!$F$3:$F$99980,Produccion_PJ!$K784,Resultados_Dic3!$D$3:$D$99980,Produccion_PJ!$K$632,Resultados_Dic3!$E$3:$E$99980,Produccion_PJ!$J784,Resultados_Dic3!$A$3:$A$99980,Produccion_PJ!$H784)</f>
        <v>0</v>
      </c>
      <c r="AJ784" s="21">
        <f>+SUMIFS(Resultados_Dic3!AF$3:AF$99980,Resultados_Dic3!$F$3:$F$99980,Produccion_PJ!$K784,Resultados_Dic3!$D$3:$D$99980,Produccion_PJ!$K$632,Resultados_Dic3!$E$3:$E$99980,Produccion_PJ!$J784,Resultados_Dic3!$A$3:$A$99980,Produccion_PJ!$H784)</f>
        <v>0</v>
      </c>
      <c r="AK784" s="21">
        <f>+SUMIFS(Resultados_Dic3!AG$3:AG$99980,Resultados_Dic3!$F$3:$F$99980,Produccion_PJ!$K784,Resultados_Dic3!$D$3:$D$99980,Produccion_PJ!$K$632,Resultados_Dic3!$E$3:$E$99980,Produccion_PJ!$J784,Resultados_Dic3!$A$3:$A$99980,Produccion_PJ!$H784)</f>
        <v>0</v>
      </c>
      <c r="AL784" s="21">
        <f>+SUMIFS(Resultados_Dic3!AH$3:AH$99980,Resultados_Dic3!$F$3:$F$99980,Produccion_PJ!$K784,Resultados_Dic3!$D$3:$D$99980,Produccion_PJ!$K$632,Resultados_Dic3!$E$3:$E$99980,Produccion_PJ!$J784,Resultados_Dic3!$A$3:$A$99980,Produccion_PJ!$H784)</f>
        <v>0</v>
      </c>
      <c r="AM784" s="21">
        <f>+SUMIFS(Resultados_Dic3!AI$3:AI$99980,Resultados_Dic3!$F$3:$F$99980,Produccion_PJ!$K784,Resultados_Dic3!$D$3:$D$99980,Produccion_PJ!$K$632,Resultados_Dic3!$E$3:$E$99980,Produccion_PJ!$J784,Resultados_Dic3!$A$3:$A$99980,Produccion_PJ!$H784)</f>
        <v>0</v>
      </c>
      <c r="AN784" s="21">
        <f>+SUMIFS(Resultados_Dic3!AJ$3:AJ$99980,Resultados_Dic3!$F$3:$F$99980,Produccion_PJ!$K784,Resultados_Dic3!$D$3:$D$99980,Produccion_PJ!$K$632,Resultados_Dic3!$E$3:$E$99980,Produccion_PJ!$J784,Resultados_Dic3!$A$3:$A$99980,Produccion_PJ!$H784)</f>
        <v>0</v>
      </c>
      <c r="AO784" s="21">
        <f>+SUMIFS(Resultados_Dic3!AK$3:AK$99980,Resultados_Dic3!$F$3:$F$99980,Produccion_PJ!$K784,Resultados_Dic3!$D$3:$D$99980,Produccion_PJ!$K$632,Resultados_Dic3!$E$3:$E$99980,Produccion_PJ!$J784,Resultados_Dic3!$A$3:$A$99980,Produccion_PJ!$H784)</f>
        <v>0</v>
      </c>
      <c r="AP784" s="21">
        <f>+SUMIFS(Resultados_Dic3!AL$3:AL$99980,Resultados_Dic3!$F$3:$F$99980,Produccion_PJ!$K784,Resultados_Dic3!$D$3:$D$99980,Produccion_PJ!$K$632,Resultados_Dic3!$E$3:$E$99980,Produccion_PJ!$J784,Resultados_Dic3!$A$3:$A$99980,Produccion_PJ!$H784)</f>
        <v>0</v>
      </c>
      <c r="AQ784" s="21">
        <f>+SUMIFS(Resultados_Dic3!AM$3:AM$99980,Resultados_Dic3!$F$3:$F$99980,Produccion_PJ!$K784,Resultados_Dic3!$D$3:$D$99980,Produccion_PJ!$K$632,Resultados_Dic3!$E$3:$E$99980,Produccion_PJ!$J784,Resultados_Dic3!$A$3:$A$99980,Produccion_PJ!$H784)</f>
        <v>0</v>
      </c>
    </row>
    <row r="785" spans="1:47" x14ac:dyDescent="0.25">
      <c r="G785" s="15"/>
      <c r="H785" s="17" t="str">
        <f t="shared" si="1272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+SUMIFS(Resultados_Dic3!H$3:H$99980,Resultados_Dic3!$F$3:$F$99980,Produccion_PJ!$K785,Resultados_Dic3!$D$3:$D$99980,Produccion_PJ!$K$632,Resultados_Dic3!$E$3:$E$99980,Produccion_PJ!$J785,Resultados_Dic3!$A$3:$A$99980,Produccion_PJ!$H785)</f>
        <v>0</v>
      </c>
      <c r="M785" s="21">
        <f>+SUMIFS(Resultados_Dic3!I$3:I$99980,Resultados_Dic3!$F$3:$F$99980,Produccion_PJ!$K785,Resultados_Dic3!$D$3:$D$99980,Produccion_PJ!$K$632,Resultados_Dic3!$E$3:$E$99980,Produccion_PJ!$J785,Resultados_Dic3!$A$3:$A$99980,Produccion_PJ!$H785)</f>
        <v>0</v>
      </c>
      <c r="N785" s="21">
        <f>+SUMIFS(Resultados_Dic3!J$3:J$99980,Resultados_Dic3!$F$3:$F$99980,Produccion_PJ!$K785,Resultados_Dic3!$D$3:$D$99980,Produccion_PJ!$K$632,Resultados_Dic3!$E$3:$E$99980,Produccion_PJ!$J785,Resultados_Dic3!$A$3:$A$99980,Produccion_PJ!$H785)</f>
        <v>0</v>
      </c>
      <c r="O785" s="21">
        <f>+SUMIFS(Resultados_Dic3!K$3:K$99980,Resultados_Dic3!$F$3:$F$99980,Produccion_PJ!$K785,Resultados_Dic3!$D$3:$D$99980,Produccion_PJ!$K$632,Resultados_Dic3!$E$3:$E$99980,Produccion_PJ!$J785,Resultados_Dic3!$A$3:$A$99980,Produccion_PJ!$H785)</f>
        <v>0</v>
      </c>
      <c r="P785" s="21">
        <f>+SUMIFS(Resultados_Dic3!L$3:L$99980,Resultados_Dic3!$F$3:$F$99980,Produccion_PJ!$K785,Resultados_Dic3!$D$3:$D$99980,Produccion_PJ!$K$632,Resultados_Dic3!$E$3:$E$99980,Produccion_PJ!$J785,Resultados_Dic3!$A$3:$A$99980,Produccion_PJ!$H785)</f>
        <v>0</v>
      </c>
      <c r="Q785" s="21">
        <f>+SUMIFS(Resultados_Dic3!M$3:M$99980,Resultados_Dic3!$F$3:$F$99980,Produccion_PJ!$K785,Resultados_Dic3!$D$3:$D$99980,Produccion_PJ!$K$632,Resultados_Dic3!$E$3:$E$99980,Produccion_PJ!$J785,Resultados_Dic3!$A$3:$A$99980,Produccion_PJ!$H785)</f>
        <v>0</v>
      </c>
      <c r="R785" s="21">
        <f>+SUMIFS(Resultados_Dic3!N$3:N$99980,Resultados_Dic3!$F$3:$F$99980,Produccion_PJ!$K785,Resultados_Dic3!$D$3:$D$99980,Produccion_PJ!$K$632,Resultados_Dic3!$E$3:$E$99980,Produccion_PJ!$J785,Resultados_Dic3!$A$3:$A$99980,Produccion_PJ!$H785)</f>
        <v>0</v>
      </c>
      <c r="S785" s="21">
        <f>+SUMIFS(Resultados_Dic3!O$3:O$99980,Resultados_Dic3!$F$3:$F$99980,Produccion_PJ!$K785,Resultados_Dic3!$D$3:$D$99980,Produccion_PJ!$K$632,Resultados_Dic3!$E$3:$E$99980,Produccion_PJ!$J785,Resultados_Dic3!$A$3:$A$99980,Produccion_PJ!$H785)</f>
        <v>0</v>
      </c>
      <c r="T785" s="21">
        <f>+SUMIFS(Resultados_Dic3!P$3:P$99980,Resultados_Dic3!$F$3:$F$99980,Produccion_PJ!$K785,Resultados_Dic3!$D$3:$D$99980,Produccion_PJ!$K$632,Resultados_Dic3!$E$3:$E$99980,Produccion_PJ!$J785,Resultados_Dic3!$A$3:$A$99980,Produccion_PJ!$H785)</f>
        <v>0</v>
      </c>
      <c r="U785" s="21">
        <f>+SUMIFS(Resultados_Dic3!Q$3:Q$99980,Resultados_Dic3!$F$3:$F$99980,Produccion_PJ!$K785,Resultados_Dic3!$D$3:$D$99980,Produccion_PJ!$K$632,Resultados_Dic3!$E$3:$E$99980,Produccion_PJ!$J785,Resultados_Dic3!$A$3:$A$99980,Produccion_PJ!$H785)</f>
        <v>0</v>
      </c>
      <c r="V785" s="21">
        <f>+SUMIFS(Resultados_Dic3!R$3:R$99980,Resultados_Dic3!$F$3:$F$99980,Produccion_PJ!$K785,Resultados_Dic3!$D$3:$D$99980,Produccion_PJ!$K$632,Resultados_Dic3!$E$3:$E$99980,Produccion_PJ!$J785,Resultados_Dic3!$A$3:$A$99980,Produccion_PJ!$H785)</f>
        <v>0</v>
      </c>
      <c r="W785" s="21">
        <f>+SUMIFS(Resultados_Dic3!S$3:S$99980,Resultados_Dic3!$F$3:$F$99980,Produccion_PJ!$K785,Resultados_Dic3!$D$3:$D$99980,Produccion_PJ!$K$632,Resultados_Dic3!$E$3:$E$99980,Produccion_PJ!$J785,Resultados_Dic3!$A$3:$A$99980,Produccion_PJ!$H785)</f>
        <v>0</v>
      </c>
      <c r="X785" s="21">
        <f>+SUMIFS(Resultados_Dic3!T$3:T$99980,Resultados_Dic3!$F$3:$F$99980,Produccion_PJ!$K785,Resultados_Dic3!$D$3:$D$99980,Produccion_PJ!$K$632,Resultados_Dic3!$E$3:$E$99980,Produccion_PJ!$J785,Resultados_Dic3!$A$3:$A$99980,Produccion_PJ!$H785)</f>
        <v>0</v>
      </c>
      <c r="Y785" s="21">
        <f>+SUMIFS(Resultados_Dic3!U$3:U$99980,Resultados_Dic3!$F$3:$F$99980,Produccion_PJ!$K785,Resultados_Dic3!$D$3:$D$99980,Produccion_PJ!$K$632,Resultados_Dic3!$E$3:$E$99980,Produccion_PJ!$J785,Resultados_Dic3!$A$3:$A$99980,Produccion_PJ!$H785)</f>
        <v>0</v>
      </c>
      <c r="Z785" s="21">
        <f>+SUMIFS(Resultados_Dic3!V$3:V$99980,Resultados_Dic3!$F$3:$F$99980,Produccion_PJ!$K785,Resultados_Dic3!$D$3:$D$99980,Produccion_PJ!$K$632,Resultados_Dic3!$E$3:$E$99980,Produccion_PJ!$J785,Resultados_Dic3!$A$3:$A$99980,Produccion_PJ!$H785)</f>
        <v>0</v>
      </c>
      <c r="AA785" s="21">
        <f>+SUMIFS(Resultados_Dic3!W$3:W$99980,Resultados_Dic3!$F$3:$F$99980,Produccion_PJ!$K785,Resultados_Dic3!$D$3:$D$99980,Produccion_PJ!$K$632,Resultados_Dic3!$E$3:$E$99980,Produccion_PJ!$J785,Resultados_Dic3!$A$3:$A$99980,Produccion_PJ!$H785)</f>
        <v>0</v>
      </c>
      <c r="AB785" s="21">
        <f>+SUMIFS(Resultados_Dic3!X$3:X$99980,Resultados_Dic3!$F$3:$F$99980,Produccion_PJ!$K785,Resultados_Dic3!$D$3:$D$99980,Produccion_PJ!$K$632,Resultados_Dic3!$E$3:$E$99980,Produccion_PJ!$J785,Resultados_Dic3!$A$3:$A$99980,Produccion_PJ!$H785)</f>
        <v>0</v>
      </c>
      <c r="AC785" s="21">
        <f>+SUMIFS(Resultados_Dic3!Y$3:Y$99980,Resultados_Dic3!$F$3:$F$99980,Produccion_PJ!$K785,Resultados_Dic3!$D$3:$D$99980,Produccion_PJ!$K$632,Resultados_Dic3!$E$3:$E$99980,Produccion_PJ!$J785,Resultados_Dic3!$A$3:$A$99980,Produccion_PJ!$H785)</f>
        <v>0</v>
      </c>
      <c r="AD785" s="21">
        <f>+SUMIFS(Resultados_Dic3!Z$3:Z$99980,Resultados_Dic3!$F$3:$F$99980,Produccion_PJ!$K785,Resultados_Dic3!$D$3:$D$99980,Produccion_PJ!$K$632,Resultados_Dic3!$E$3:$E$99980,Produccion_PJ!$J785,Resultados_Dic3!$A$3:$A$99980,Produccion_PJ!$H785)</f>
        <v>0</v>
      </c>
      <c r="AE785" s="21">
        <f>+SUMIFS(Resultados_Dic3!AA$3:AA$99980,Resultados_Dic3!$F$3:$F$99980,Produccion_PJ!$K785,Resultados_Dic3!$D$3:$D$99980,Produccion_PJ!$K$632,Resultados_Dic3!$E$3:$E$99980,Produccion_PJ!$J785,Resultados_Dic3!$A$3:$A$99980,Produccion_PJ!$H785)</f>
        <v>0</v>
      </c>
      <c r="AF785" s="21">
        <f>+SUMIFS(Resultados_Dic3!AB$3:AB$99980,Resultados_Dic3!$F$3:$F$99980,Produccion_PJ!$K785,Resultados_Dic3!$D$3:$D$99980,Produccion_PJ!$K$632,Resultados_Dic3!$E$3:$E$99980,Produccion_PJ!$J785,Resultados_Dic3!$A$3:$A$99980,Produccion_PJ!$H785)</f>
        <v>0</v>
      </c>
      <c r="AG785" s="21">
        <f>+SUMIFS(Resultados_Dic3!AC$3:AC$99980,Resultados_Dic3!$F$3:$F$99980,Produccion_PJ!$K785,Resultados_Dic3!$D$3:$D$99980,Produccion_PJ!$K$632,Resultados_Dic3!$E$3:$E$99980,Produccion_PJ!$J785,Resultados_Dic3!$A$3:$A$99980,Produccion_PJ!$H785)</f>
        <v>0</v>
      </c>
      <c r="AH785" s="21">
        <f>+SUMIFS(Resultados_Dic3!AD$3:AD$99980,Resultados_Dic3!$F$3:$F$99980,Produccion_PJ!$K785,Resultados_Dic3!$D$3:$D$99980,Produccion_PJ!$K$632,Resultados_Dic3!$E$3:$E$99980,Produccion_PJ!$J785,Resultados_Dic3!$A$3:$A$99980,Produccion_PJ!$H785)</f>
        <v>0</v>
      </c>
      <c r="AI785" s="21">
        <f>+SUMIFS(Resultados_Dic3!AE$3:AE$99980,Resultados_Dic3!$F$3:$F$99980,Produccion_PJ!$K785,Resultados_Dic3!$D$3:$D$99980,Produccion_PJ!$K$632,Resultados_Dic3!$E$3:$E$99980,Produccion_PJ!$J785,Resultados_Dic3!$A$3:$A$99980,Produccion_PJ!$H785)</f>
        <v>0</v>
      </c>
      <c r="AJ785" s="21">
        <f>+SUMIFS(Resultados_Dic3!AF$3:AF$99980,Resultados_Dic3!$F$3:$F$99980,Produccion_PJ!$K785,Resultados_Dic3!$D$3:$D$99980,Produccion_PJ!$K$632,Resultados_Dic3!$E$3:$E$99980,Produccion_PJ!$J785,Resultados_Dic3!$A$3:$A$99980,Produccion_PJ!$H785)</f>
        <v>0</v>
      </c>
      <c r="AK785" s="21">
        <f>+SUMIFS(Resultados_Dic3!AG$3:AG$99980,Resultados_Dic3!$F$3:$F$99980,Produccion_PJ!$K785,Resultados_Dic3!$D$3:$D$99980,Produccion_PJ!$K$632,Resultados_Dic3!$E$3:$E$99980,Produccion_PJ!$J785,Resultados_Dic3!$A$3:$A$99980,Produccion_PJ!$H785)</f>
        <v>0</v>
      </c>
      <c r="AL785" s="21">
        <f>+SUMIFS(Resultados_Dic3!AH$3:AH$99980,Resultados_Dic3!$F$3:$F$99980,Produccion_PJ!$K785,Resultados_Dic3!$D$3:$D$99980,Produccion_PJ!$K$632,Resultados_Dic3!$E$3:$E$99980,Produccion_PJ!$J785,Resultados_Dic3!$A$3:$A$99980,Produccion_PJ!$H785)</f>
        <v>0</v>
      </c>
      <c r="AM785" s="21">
        <f>+SUMIFS(Resultados_Dic3!AI$3:AI$99980,Resultados_Dic3!$F$3:$F$99980,Produccion_PJ!$K785,Resultados_Dic3!$D$3:$D$99980,Produccion_PJ!$K$632,Resultados_Dic3!$E$3:$E$99980,Produccion_PJ!$J785,Resultados_Dic3!$A$3:$A$99980,Produccion_PJ!$H785)</f>
        <v>0</v>
      </c>
      <c r="AN785" s="21">
        <f>+SUMIFS(Resultados_Dic3!AJ$3:AJ$99980,Resultados_Dic3!$F$3:$F$99980,Produccion_PJ!$K785,Resultados_Dic3!$D$3:$D$99980,Produccion_PJ!$K$632,Resultados_Dic3!$E$3:$E$99980,Produccion_PJ!$J785,Resultados_Dic3!$A$3:$A$99980,Produccion_PJ!$H785)</f>
        <v>0</v>
      </c>
      <c r="AO785" s="21">
        <f>+SUMIFS(Resultados_Dic3!AK$3:AK$99980,Resultados_Dic3!$F$3:$F$99980,Produccion_PJ!$K785,Resultados_Dic3!$D$3:$D$99980,Produccion_PJ!$K$632,Resultados_Dic3!$E$3:$E$99980,Produccion_PJ!$J785,Resultados_Dic3!$A$3:$A$99980,Produccion_PJ!$H785)</f>
        <v>0</v>
      </c>
      <c r="AP785" s="21">
        <f>+SUMIFS(Resultados_Dic3!AL$3:AL$99980,Resultados_Dic3!$F$3:$F$99980,Produccion_PJ!$K785,Resultados_Dic3!$D$3:$D$99980,Produccion_PJ!$K$632,Resultados_Dic3!$E$3:$E$99980,Produccion_PJ!$J785,Resultados_Dic3!$A$3:$A$99980,Produccion_PJ!$H785)</f>
        <v>0</v>
      </c>
      <c r="AQ785" s="21">
        <f>+SUMIFS(Resultados_Dic3!AM$3:AM$99980,Resultados_Dic3!$F$3:$F$99980,Produccion_PJ!$K785,Resultados_Dic3!$D$3:$D$99980,Produccion_PJ!$K$632,Resultados_Dic3!$E$3:$E$99980,Produccion_PJ!$J785,Resultados_Dic3!$A$3:$A$99980,Produccion_PJ!$H785)</f>
        <v>0</v>
      </c>
    </row>
    <row r="786" spans="1:47" s="68" customFormat="1" x14ac:dyDescent="0.25">
      <c r="A786" s="70"/>
      <c r="F786" s="95"/>
      <c r="H786" s="71"/>
      <c r="I786" s="71"/>
      <c r="L786" s="69">
        <f>+SUM(L779:L785)</f>
        <v>0</v>
      </c>
      <c r="M786" s="69">
        <f t="shared" ref="M786" si="1273">+SUM(M779:M785)</f>
        <v>0</v>
      </c>
      <c r="N786" s="69">
        <f t="shared" ref="N786:AQ786" si="1274">+SUM(N779:N785)</f>
        <v>0</v>
      </c>
      <c r="O786" s="69">
        <f t="shared" si="1274"/>
        <v>0</v>
      </c>
      <c r="P786" s="69">
        <f t="shared" si="1274"/>
        <v>0</v>
      </c>
      <c r="Q786" s="69">
        <f t="shared" si="1274"/>
        <v>0</v>
      </c>
      <c r="R786" s="69">
        <f t="shared" si="1274"/>
        <v>0</v>
      </c>
      <c r="S786" s="69">
        <f t="shared" si="1274"/>
        <v>0</v>
      </c>
      <c r="T786" s="69">
        <f t="shared" si="1274"/>
        <v>0</v>
      </c>
      <c r="U786" s="69">
        <f t="shared" si="1274"/>
        <v>0</v>
      </c>
      <c r="V786" s="69">
        <f t="shared" si="1274"/>
        <v>0</v>
      </c>
      <c r="W786" s="69">
        <f t="shared" si="1274"/>
        <v>0</v>
      </c>
      <c r="X786" s="69">
        <f t="shared" si="1274"/>
        <v>0</v>
      </c>
      <c r="Y786" s="69">
        <f t="shared" si="1274"/>
        <v>0</v>
      </c>
      <c r="Z786" s="69">
        <f t="shared" si="1274"/>
        <v>0</v>
      </c>
      <c r="AA786" s="69">
        <f t="shared" si="1274"/>
        <v>0</v>
      </c>
      <c r="AB786" s="69">
        <f t="shared" si="1274"/>
        <v>0</v>
      </c>
      <c r="AC786" s="69">
        <f t="shared" si="1274"/>
        <v>0</v>
      </c>
      <c r="AD786" s="69">
        <f t="shared" si="1274"/>
        <v>0</v>
      </c>
      <c r="AE786" s="69">
        <f t="shared" si="1274"/>
        <v>0</v>
      </c>
      <c r="AF786" s="69">
        <f t="shared" si="1274"/>
        <v>0</v>
      </c>
      <c r="AG786" s="69">
        <f t="shared" si="1274"/>
        <v>0</v>
      </c>
      <c r="AH786" s="69">
        <f t="shared" si="1274"/>
        <v>0</v>
      </c>
      <c r="AI786" s="69">
        <f t="shared" si="1274"/>
        <v>0</v>
      </c>
      <c r="AJ786" s="69">
        <f t="shared" si="1274"/>
        <v>0</v>
      </c>
      <c r="AK786" s="69">
        <f t="shared" si="1274"/>
        <v>0</v>
      </c>
      <c r="AL786" s="69">
        <f t="shared" si="1274"/>
        <v>0</v>
      </c>
      <c r="AM786" s="69">
        <f t="shared" si="1274"/>
        <v>0</v>
      </c>
      <c r="AN786" s="69">
        <f t="shared" si="1274"/>
        <v>0</v>
      </c>
      <c r="AO786" s="69">
        <f t="shared" si="1274"/>
        <v>0</v>
      </c>
      <c r="AP786" s="69">
        <f t="shared" si="1274"/>
        <v>0</v>
      </c>
      <c r="AQ786" s="69">
        <f t="shared" si="1274"/>
        <v>0</v>
      </c>
    </row>
    <row r="788" spans="1:47" s="90" customFormat="1" ht="18.75" x14ac:dyDescent="0.3">
      <c r="H788" s="91"/>
      <c r="I788" s="91"/>
      <c r="K788" s="92" t="s">
        <v>502</v>
      </c>
    </row>
    <row r="789" spans="1:47" x14ac:dyDescent="0.25"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1275">+M805+M818</f>
        <v>0</v>
      </c>
      <c r="N792" s="21">
        <f t="shared" si="1275"/>
        <v>0</v>
      </c>
      <c r="O792" s="21">
        <f t="shared" si="1275"/>
        <v>0</v>
      </c>
      <c r="P792" s="21">
        <f t="shared" si="1275"/>
        <v>0</v>
      </c>
      <c r="Q792" s="21">
        <f t="shared" si="1275"/>
        <v>0</v>
      </c>
      <c r="R792" s="21">
        <f t="shared" si="1275"/>
        <v>0</v>
      </c>
      <c r="S792" s="21">
        <f t="shared" si="1275"/>
        <v>0</v>
      </c>
      <c r="T792" s="21">
        <f t="shared" si="1275"/>
        <v>0</v>
      </c>
      <c r="U792" s="21">
        <f t="shared" si="1275"/>
        <v>0</v>
      </c>
      <c r="V792" s="21">
        <f t="shared" si="1275"/>
        <v>0</v>
      </c>
      <c r="W792" s="21">
        <f t="shared" si="1275"/>
        <v>0</v>
      </c>
      <c r="X792" s="21">
        <f t="shared" si="1275"/>
        <v>0</v>
      </c>
      <c r="Y792" s="21">
        <f t="shared" si="1275"/>
        <v>0</v>
      </c>
      <c r="Z792" s="21">
        <f t="shared" si="1275"/>
        <v>0</v>
      </c>
      <c r="AA792" s="21">
        <f t="shared" si="1275"/>
        <v>0</v>
      </c>
      <c r="AB792" s="21">
        <f t="shared" si="1275"/>
        <v>0</v>
      </c>
      <c r="AC792" s="21">
        <f t="shared" si="1275"/>
        <v>0</v>
      </c>
      <c r="AD792" s="21">
        <f t="shared" si="1275"/>
        <v>0</v>
      </c>
      <c r="AE792" s="21">
        <f t="shared" si="1275"/>
        <v>0</v>
      </c>
      <c r="AF792" s="21">
        <f t="shared" si="1275"/>
        <v>0</v>
      </c>
      <c r="AG792" s="21">
        <f t="shared" si="1275"/>
        <v>0</v>
      </c>
      <c r="AH792" s="21">
        <f t="shared" si="1275"/>
        <v>0</v>
      </c>
      <c r="AI792" s="21">
        <f t="shared" si="1275"/>
        <v>0</v>
      </c>
      <c r="AJ792" s="21">
        <f t="shared" si="1275"/>
        <v>0</v>
      </c>
      <c r="AK792" s="21">
        <f t="shared" si="1275"/>
        <v>0</v>
      </c>
      <c r="AL792" s="21">
        <f t="shared" si="1275"/>
        <v>0</v>
      </c>
      <c r="AM792" s="21">
        <f t="shared" si="1275"/>
        <v>0</v>
      </c>
      <c r="AN792" s="21">
        <f t="shared" si="1275"/>
        <v>0</v>
      </c>
      <c r="AO792" s="21">
        <f t="shared" si="1275"/>
        <v>0</v>
      </c>
      <c r="AP792" s="21">
        <f t="shared" si="1275"/>
        <v>0</v>
      </c>
      <c r="AQ792" s="21">
        <f t="shared" si="1275"/>
        <v>0</v>
      </c>
    </row>
    <row r="793" spans="1:47" x14ac:dyDescent="0.25">
      <c r="H793" s="17" t="str">
        <f t="shared" ref="H793:H798" si="1276">+$H$1</f>
        <v>DIC5</v>
      </c>
      <c r="J793" s="61" t="s">
        <v>149</v>
      </c>
      <c r="K793" s="19" t="s">
        <v>322</v>
      </c>
      <c r="L793" s="21">
        <f t="shared" ref="L793:AQ793" si="1277">+L806+L819</f>
        <v>176.47342665939641</v>
      </c>
      <c r="M793" s="21">
        <f t="shared" si="1277"/>
        <v>167.8723599801543</v>
      </c>
      <c r="N793" s="21">
        <f t="shared" si="1277"/>
        <v>150.54631173449019</v>
      </c>
      <c r="O793" s="21">
        <f t="shared" si="1277"/>
        <v>146.20549470760221</v>
      </c>
      <c r="P793" s="21">
        <f t="shared" si="1277"/>
        <v>86.882015949233903</v>
      </c>
      <c r="Q793" s="21">
        <f t="shared" si="1277"/>
        <v>82.342029789330496</v>
      </c>
      <c r="R793" s="21">
        <f t="shared" si="1277"/>
        <v>77.802043629427303</v>
      </c>
      <c r="S793" s="21">
        <f t="shared" si="1277"/>
        <v>74.201875943520804</v>
      </c>
      <c r="T793" s="21">
        <f t="shared" si="1277"/>
        <v>34.296306637548398</v>
      </c>
      <c r="U793" s="21">
        <f t="shared" si="1277"/>
        <v>21.625266026239601</v>
      </c>
      <c r="V793" s="21">
        <f t="shared" si="1277"/>
        <v>11.0563782705484</v>
      </c>
      <c r="W793" s="21">
        <f t="shared" si="1277"/>
        <v>10.788298889969299</v>
      </c>
      <c r="X793" s="21">
        <f t="shared" si="1277"/>
        <v>10.788298889969299</v>
      </c>
      <c r="Y793" s="21">
        <f t="shared" si="1277"/>
        <v>3.8052255974804199</v>
      </c>
      <c r="Z793" s="21">
        <f t="shared" si="1277"/>
        <v>0</v>
      </c>
      <c r="AA793" s="21">
        <f t="shared" si="1277"/>
        <v>0</v>
      </c>
      <c r="AB793" s="21">
        <f t="shared" si="1277"/>
        <v>0</v>
      </c>
      <c r="AC793" s="21">
        <f t="shared" si="1277"/>
        <v>0</v>
      </c>
      <c r="AD793" s="21">
        <f t="shared" si="1277"/>
        <v>0</v>
      </c>
      <c r="AE793" s="21">
        <f t="shared" si="1277"/>
        <v>0</v>
      </c>
      <c r="AF793" s="21">
        <f t="shared" si="1277"/>
        <v>0</v>
      </c>
      <c r="AG793" s="21">
        <f t="shared" si="1277"/>
        <v>0</v>
      </c>
      <c r="AH793" s="21">
        <f t="shared" si="1277"/>
        <v>0</v>
      </c>
      <c r="AI793" s="21">
        <f t="shared" si="1277"/>
        <v>0</v>
      </c>
      <c r="AJ793" s="21">
        <f t="shared" si="1277"/>
        <v>0</v>
      </c>
      <c r="AK793" s="21">
        <f t="shared" si="1277"/>
        <v>0</v>
      </c>
      <c r="AL793" s="21">
        <f t="shared" si="1277"/>
        <v>0</v>
      </c>
      <c r="AM793" s="21">
        <f t="shared" si="1277"/>
        <v>0</v>
      </c>
      <c r="AN793" s="21">
        <f t="shared" si="1277"/>
        <v>0</v>
      </c>
      <c r="AO793" s="21">
        <f t="shared" si="1277"/>
        <v>0</v>
      </c>
      <c r="AP793" s="21">
        <f t="shared" si="1277"/>
        <v>0</v>
      </c>
      <c r="AQ793" s="21">
        <f t="shared" si="1277"/>
        <v>0</v>
      </c>
    </row>
    <row r="794" spans="1:47" x14ac:dyDescent="0.25">
      <c r="H794" s="17" t="str">
        <f t="shared" si="1276"/>
        <v>DIC5</v>
      </c>
      <c r="J794" s="61" t="s">
        <v>151</v>
      </c>
      <c r="K794" s="19" t="s">
        <v>324</v>
      </c>
      <c r="L794" s="21">
        <f t="shared" ref="L794:AQ794" si="1278">+L807+L820</f>
        <v>0</v>
      </c>
      <c r="M794" s="21">
        <f t="shared" si="1278"/>
        <v>0</v>
      </c>
      <c r="N794" s="21">
        <f t="shared" si="1278"/>
        <v>0</v>
      </c>
      <c r="O794" s="21">
        <f t="shared" si="1278"/>
        <v>0</v>
      </c>
      <c r="P794" s="21">
        <f t="shared" si="1278"/>
        <v>0</v>
      </c>
      <c r="Q794" s="21">
        <f t="shared" si="1278"/>
        <v>0</v>
      </c>
      <c r="R794" s="21">
        <f t="shared" si="1278"/>
        <v>0</v>
      </c>
      <c r="S794" s="21">
        <f t="shared" si="1278"/>
        <v>0</v>
      </c>
      <c r="T794" s="21">
        <f t="shared" si="1278"/>
        <v>0</v>
      </c>
      <c r="U794" s="21">
        <f t="shared" si="1278"/>
        <v>0</v>
      </c>
      <c r="V794" s="21">
        <f t="shared" si="1278"/>
        <v>0</v>
      </c>
      <c r="W794" s="21">
        <f t="shared" si="1278"/>
        <v>0</v>
      </c>
      <c r="X794" s="21">
        <f t="shared" si="1278"/>
        <v>0</v>
      </c>
      <c r="Y794" s="21">
        <f t="shared" si="1278"/>
        <v>0</v>
      </c>
      <c r="Z794" s="21">
        <f t="shared" si="1278"/>
        <v>0</v>
      </c>
      <c r="AA794" s="21">
        <f t="shared" si="1278"/>
        <v>0</v>
      </c>
      <c r="AB794" s="21">
        <f t="shared" si="1278"/>
        <v>0</v>
      </c>
      <c r="AC794" s="21">
        <f t="shared" si="1278"/>
        <v>0</v>
      </c>
      <c r="AD794" s="21">
        <f t="shared" si="1278"/>
        <v>0</v>
      </c>
      <c r="AE794" s="21">
        <f t="shared" si="1278"/>
        <v>0</v>
      </c>
      <c r="AF794" s="21">
        <f t="shared" si="1278"/>
        <v>0</v>
      </c>
      <c r="AG794" s="21">
        <f t="shared" si="1278"/>
        <v>0</v>
      </c>
      <c r="AH794" s="21">
        <f t="shared" si="1278"/>
        <v>0</v>
      </c>
      <c r="AI794" s="21">
        <f t="shared" si="1278"/>
        <v>0</v>
      </c>
      <c r="AJ794" s="21">
        <f t="shared" si="1278"/>
        <v>0</v>
      </c>
      <c r="AK794" s="21">
        <f t="shared" si="1278"/>
        <v>0</v>
      </c>
      <c r="AL794" s="21">
        <f t="shared" si="1278"/>
        <v>0</v>
      </c>
      <c r="AM794" s="21">
        <f t="shared" si="1278"/>
        <v>0</v>
      </c>
      <c r="AN794" s="21">
        <f t="shared" si="1278"/>
        <v>0</v>
      </c>
      <c r="AO794" s="21">
        <f t="shared" si="1278"/>
        <v>0</v>
      </c>
      <c r="AP794" s="21">
        <f t="shared" si="1278"/>
        <v>0</v>
      </c>
      <c r="AQ794" s="21">
        <f t="shared" si="1278"/>
        <v>0</v>
      </c>
    </row>
    <row r="795" spans="1:47" x14ac:dyDescent="0.25">
      <c r="H795" s="17" t="str">
        <f t="shared" si="1276"/>
        <v>DIC5</v>
      </c>
      <c r="J795" s="61" t="s">
        <v>152</v>
      </c>
      <c r="K795" s="19" t="s">
        <v>326</v>
      </c>
      <c r="L795" s="21">
        <f t="shared" ref="L795:AQ795" si="1279">+L808+L821</f>
        <v>0</v>
      </c>
      <c r="M795" s="21">
        <f t="shared" si="1279"/>
        <v>0</v>
      </c>
      <c r="N795" s="21">
        <f t="shared" si="1279"/>
        <v>0</v>
      </c>
      <c r="O795" s="21">
        <f t="shared" si="1279"/>
        <v>0</v>
      </c>
      <c r="P795" s="21">
        <f t="shared" si="1279"/>
        <v>0</v>
      </c>
      <c r="Q795" s="21">
        <f t="shared" si="1279"/>
        <v>0.41032216848578801</v>
      </c>
      <c r="R795" s="21">
        <f t="shared" si="1279"/>
        <v>0.38843831949988</v>
      </c>
      <c r="S795" s="21">
        <f t="shared" si="1279"/>
        <v>4.4253763801233102E-2</v>
      </c>
      <c r="T795" s="21">
        <f t="shared" si="1279"/>
        <v>0</v>
      </c>
      <c r="U795" s="21">
        <f t="shared" si="1279"/>
        <v>0</v>
      </c>
      <c r="V795" s="21">
        <f t="shared" si="1279"/>
        <v>0</v>
      </c>
      <c r="W795" s="21">
        <f t="shared" si="1279"/>
        <v>0</v>
      </c>
      <c r="X795" s="21">
        <f t="shared" si="1279"/>
        <v>0</v>
      </c>
      <c r="Y795" s="21">
        <f t="shared" si="1279"/>
        <v>0</v>
      </c>
      <c r="Z795" s="21">
        <f t="shared" si="1279"/>
        <v>0</v>
      </c>
      <c r="AA795" s="21">
        <f t="shared" si="1279"/>
        <v>0</v>
      </c>
      <c r="AB795" s="21">
        <f t="shared" si="1279"/>
        <v>0</v>
      </c>
      <c r="AC795" s="21">
        <f t="shared" si="1279"/>
        <v>0</v>
      </c>
      <c r="AD795" s="21">
        <f t="shared" si="1279"/>
        <v>0</v>
      </c>
      <c r="AE795" s="21">
        <f t="shared" si="1279"/>
        <v>0</v>
      </c>
      <c r="AF795" s="21">
        <f t="shared" si="1279"/>
        <v>0</v>
      </c>
      <c r="AG795" s="21">
        <f t="shared" si="1279"/>
        <v>0</v>
      </c>
      <c r="AH795" s="21">
        <f t="shared" si="1279"/>
        <v>0</v>
      </c>
      <c r="AI795" s="21">
        <f t="shared" si="1279"/>
        <v>0</v>
      </c>
      <c r="AJ795" s="21">
        <f t="shared" si="1279"/>
        <v>0</v>
      </c>
      <c r="AK795" s="21">
        <f t="shared" si="1279"/>
        <v>0</v>
      </c>
      <c r="AL795" s="21">
        <f t="shared" si="1279"/>
        <v>0</v>
      </c>
      <c r="AM795" s="21">
        <f t="shared" si="1279"/>
        <v>0</v>
      </c>
      <c r="AN795" s="21">
        <f t="shared" si="1279"/>
        <v>0</v>
      </c>
      <c r="AO795" s="21">
        <f t="shared" si="1279"/>
        <v>0</v>
      </c>
      <c r="AP795" s="21">
        <f t="shared" si="1279"/>
        <v>0</v>
      </c>
      <c r="AQ795" s="21">
        <f t="shared" si="1279"/>
        <v>0</v>
      </c>
    </row>
    <row r="796" spans="1:47" x14ac:dyDescent="0.25">
      <c r="H796" s="17" t="str">
        <f t="shared" si="1276"/>
        <v>DIC5</v>
      </c>
      <c r="J796" s="61" t="s">
        <v>153</v>
      </c>
      <c r="K796" s="19" t="s">
        <v>328</v>
      </c>
      <c r="L796" s="21">
        <f t="shared" ref="L796:AQ796" si="1280">+L809+L822</f>
        <v>0</v>
      </c>
      <c r="M796" s="21">
        <f t="shared" si="1280"/>
        <v>0</v>
      </c>
      <c r="N796" s="21">
        <f t="shared" si="1280"/>
        <v>0</v>
      </c>
      <c r="O796" s="21">
        <f t="shared" si="1280"/>
        <v>0</v>
      </c>
      <c r="P796" s="21">
        <f t="shared" si="1280"/>
        <v>0</v>
      </c>
      <c r="Q796" s="21">
        <f t="shared" si="1280"/>
        <v>0</v>
      </c>
      <c r="R796" s="21">
        <f t="shared" si="1280"/>
        <v>0</v>
      </c>
      <c r="S796" s="21">
        <f t="shared" si="1280"/>
        <v>0</v>
      </c>
      <c r="T796" s="21">
        <f t="shared" si="1280"/>
        <v>0</v>
      </c>
      <c r="U796" s="21">
        <f t="shared" si="1280"/>
        <v>0</v>
      </c>
      <c r="V796" s="21">
        <f t="shared" si="1280"/>
        <v>0</v>
      </c>
      <c r="W796" s="21">
        <f t="shared" si="1280"/>
        <v>0</v>
      </c>
      <c r="X796" s="21">
        <f t="shared" si="1280"/>
        <v>0</v>
      </c>
      <c r="Y796" s="21">
        <f t="shared" si="1280"/>
        <v>0</v>
      </c>
      <c r="Z796" s="21">
        <f t="shared" si="1280"/>
        <v>0</v>
      </c>
      <c r="AA796" s="21">
        <f t="shared" si="1280"/>
        <v>0</v>
      </c>
      <c r="AB796" s="21">
        <f t="shared" si="1280"/>
        <v>0</v>
      </c>
      <c r="AC796" s="21">
        <f t="shared" si="1280"/>
        <v>0</v>
      </c>
      <c r="AD796" s="21">
        <f t="shared" si="1280"/>
        <v>0</v>
      </c>
      <c r="AE796" s="21">
        <f t="shared" si="1280"/>
        <v>0</v>
      </c>
      <c r="AF796" s="21">
        <f t="shared" si="1280"/>
        <v>0</v>
      </c>
      <c r="AG796" s="21">
        <f t="shared" si="1280"/>
        <v>0</v>
      </c>
      <c r="AH796" s="21">
        <f t="shared" si="1280"/>
        <v>0</v>
      </c>
      <c r="AI796" s="21">
        <f t="shared" si="1280"/>
        <v>0</v>
      </c>
      <c r="AJ796" s="21">
        <f t="shared" si="1280"/>
        <v>0</v>
      </c>
      <c r="AK796" s="21">
        <f t="shared" si="1280"/>
        <v>0</v>
      </c>
      <c r="AL796" s="21">
        <f t="shared" si="1280"/>
        <v>0</v>
      </c>
      <c r="AM796" s="21">
        <f t="shared" si="1280"/>
        <v>0</v>
      </c>
      <c r="AN796" s="21">
        <f t="shared" si="1280"/>
        <v>0</v>
      </c>
      <c r="AO796" s="21">
        <f t="shared" si="1280"/>
        <v>0</v>
      </c>
      <c r="AP796" s="21">
        <f t="shared" si="1280"/>
        <v>0</v>
      </c>
      <c r="AQ796" s="21">
        <f t="shared" si="1280"/>
        <v>0</v>
      </c>
    </row>
    <row r="797" spans="1:47" x14ac:dyDescent="0.25">
      <c r="H797" s="17" t="str">
        <f t="shared" si="1276"/>
        <v>DIC5</v>
      </c>
      <c r="J797" s="61" t="s">
        <v>154</v>
      </c>
      <c r="K797" s="19" t="s">
        <v>330</v>
      </c>
      <c r="L797" s="21">
        <f t="shared" ref="L797:AQ797" si="1281">+L810+L823</f>
        <v>11.0255201339571</v>
      </c>
      <c r="M797" s="21">
        <f t="shared" si="1281"/>
        <v>9.8443274206848397</v>
      </c>
      <c r="N797" s="21">
        <f t="shared" si="1281"/>
        <v>8.5989052033776101</v>
      </c>
      <c r="O797" s="21">
        <f t="shared" si="1281"/>
        <v>7.3534829860703796</v>
      </c>
      <c r="P797" s="21">
        <f t="shared" si="1281"/>
        <v>6.1080607687631501</v>
      </c>
      <c r="Q797" s="21">
        <f t="shared" si="1281"/>
        <v>4.7731557454927502</v>
      </c>
      <c r="R797" s="21">
        <f t="shared" si="1281"/>
        <v>3.43825072222235</v>
      </c>
      <c r="S797" s="21">
        <f t="shared" si="1281"/>
        <v>6.7538020249192598</v>
      </c>
      <c r="T797" s="21">
        <f t="shared" si="1281"/>
        <v>6.4232067711728504</v>
      </c>
      <c r="U797" s="21">
        <f t="shared" si="1281"/>
        <v>0</v>
      </c>
      <c r="V797" s="21">
        <f t="shared" si="1281"/>
        <v>0</v>
      </c>
      <c r="W797" s="21">
        <f t="shared" si="1281"/>
        <v>0</v>
      </c>
      <c r="X797" s="21">
        <f t="shared" si="1281"/>
        <v>0</v>
      </c>
      <c r="Y797" s="21">
        <f t="shared" si="1281"/>
        <v>0</v>
      </c>
      <c r="Z797" s="21">
        <f t="shared" si="1281"/>
        <v>0</v>
      </c>
      <c r="AA797" s="21">
        <f t="shared" si="1281"/>
        <v>0</v>
      </c>
      <c r="AB797" s="21">
        <f t="shared" si="1281"/>
        <v>0</v>
      </c>
      <c r="AC797" s="21">
        <f t="shared" si="1281"/>
        <v>0</v>
      </c>
      <c r="AD797" s="21">
        <f t="shared" si="1281"/>
        <v>0</v>
      </c>
      <c r="AE797" s="21">
        <f t="shared" si="1281"/>
        <v>0</v>
      </c>
      <c r="AF797" s="21">
        <f t="shared" si="1281"/>
        <v>0</v>
      </c>
      <c r="AG797" s="21">
        <f t="shared" si="1281"/>
        <v>0</v>
      </c>
      <c r="AH797" s="21">
        <f t="shared" si="1281"/>
        <v>0</v>
      </c>
      <c r="AI797" s="21">
        <f t="shared" si="1281"/>
        <v>0</v>
      </c>
      <c r="AJ797" s="21">
        <f t="shared" si="1281"/>
        <v>0</v>
      </c>
      <c r="AK797" s="21">
        <f t="shared" si="1281"/>
        <v>0</v>
      </c>
      <c r="AL797" s="21">
        <f t="shared" si="1281"/>
        <v>0</v>
      </c>
      <c r="AM797" s="21">
        <f t="shared" si="1281"/>
        <v>0</v>
      </c>
      <c r="AN797" s="21">
        <f t="shared" si="1281"/>
        <v>0</v>
      </c>
      <c r="AO797" s="21">
        <f t="shared" si="1281"/>
        <v>0</v>
      </c>
      <c r="AP797" s="21">
        <f t="shared" si="1281"/>
        <v>0</v>
      </c>
      <c r="AQ797" s="21">
        <f t="shared" si="1281"/>
        <v>0</v>
      </c>
    </row>
    <row r="798" spans="1:47" x14ac:dyDescent="0.25">
      <c r="H798" s="17" t="str">
        <f t="shared" si="1276"/>
        <v>DIC5</v>
      </c>
      <c r="J798" s="61" t="s">
        <v>155</v>
      </c>
      <c r="K798" s="19" t="s">
        <v>332</v>
      </c>
      <c r="L798" s="21">
        <f t="shared" ref="L798:AQ798" si="1282">+L811+L824</f>
        <v>7.2677275333887197</v>
      </c>
      <c r="M798" s="21">
        <f t="shared" si="1282"/>
        <v>6.9182184019275006</v>
      </c>
      <c r="N798" s="21">
        <f t="shared" si="1282"/>
        <v>6.7847319794709593</v>
      </c>
      <c r="O798" s="21">
        <f t="shared" si="1282"/>
        <v>6.651245557014418</v>
      </c>
      <c r="P798" s="21">
        <f t="shared" si="1282"/>
        <v>6.5177591345578776</v>
      </c>
      <c r="Q798" s="21">
        <f t="shared" si="1282"/>
        <v>5.80948158685593</v>
      </c>
      <c r="R798" s="21">
        <f t="shared" si="1282"/>
        <v>5.26934440738912</v>
      </c>
      <c r="S798" s="21">
        <f t="shared" si="1282"/>
        <v>6.1269529098431699</v>
      </c>
      <c r="T798" s="21">
        <f t="shared" si="1282"/>
        <v>5.5426578853233304</v>
      </c>
      <c r="U798" s="21">
        <f t="shared" si="1282"/>
        <v>5.0408945720392397</v>
      </c>
      <c r="V798" s="21">
        <f t="shared" si="1282"/>
        <v>4.5391312587551438</v>
      </c>
      <c r="W798" s="21">
        <f t="shared" si="1282"/>
        <v>4.037367945471054</v>
      </c>
      <c r="X798" s="21">
        <f t="shared" si="1282"/>
        <v>3.7099036387719879</v>
      </c>
      <c r="Y798" s="21">
        <f t="shared" si="1282"/>
        <v>3.3824393320729222</v>
      </c>
      <c r="Z798" s="21">
        <f t="shared" si="1282"/>
        <v>1.24677657762102</v>
      </c>
      <c r="AA798" s="21">
        <f t="shared" si="1282"/>
        <v>0</v>
      </c>
      <c r="AB798" s="21">
        <f t="shared" si="1282"/>
        <v>0</v>
      </c>
      <c r="AC798" s="21">
        <f t="shared" si="1282"/>
        <v>0</v>
      </c>
      <c r="AD798" s="21">
        <f t="shared" si="1282"/>
        <v>0</v>
      </c>
      <c r="AE798" s="21">
        <f t="shared" si="1282"/>
        <v>0</v>
      </c>
      <c r="AF798" s="21">
        <f t="shared" si="1282"/>
        <v>0</v>
      </c>
      <c r="AG798" s="21">
        <f t="shared" si="1282"/>
        <v>0</v>
      </c>
      <c r="AH798" s="21">
        <f t="shared" si="1282"/>
        <v>0</v>
      </c>
      <c r="AI798" s="21">
        <f t="shared" si="1282"/>
        <v>0</v>
      </c>
      <c r="AJ798" s="21">
        <f t="shared" si="1282"/>
        <v>0</v>
      </c>
      <c r="AK798" s="21">
        <f t="shared" si="1282"/>
        <v>0</v>
      </c>
      <c r="AL798" s="21">
        <f t="shared" si="1282"/>
        <v>0</v>
      </c>
      <c r="AM798" s="21">
        <f t="shared" si="1282"/>
        <v>0</v>
      </c>
      <c r="AN798" s="21">
        <f t="shared" si="1282"/>
        <v>0</v>
      </c>
      <c r="AO798" s="21">
        <f t="shared" si="1282"/>
        <v>0</v>
      </c>
      <c r="AP798" s="21">
        <f t="shared" si="1282"/>
        <v>0</v>
      </c>
      <c r="AQ798" s="21">
        <f t="shared" si="1282"/>
        <v>0</v>
      </c>
    </row>
    <row r="799" spans="1:47" s="68" customFormat="1" x14ac:dyDescent="0.25">
      <c r="A799" s="107"/>
      <c r="F799" s="95"/>
      <c r="H799" s="71"/>
      <c r="I799" s="71"/>
      <c r="L799" s="69">
        <f>+SUM(L792:L798)</f>
        <v>194.76667432674222</v>
      </c>
      <c r="M799" s="69">
        <f t="shared" ref="M799" si="1283">+SUM(M792:M798)</f>
        <v>184.63490580276664</v>
      </c>
      <c r="N799" s="69">
        <f t="shared" ref="N799:AQ799" si="1284">+SUM(N792:N798)</f>
        <v>165.92994891733875</v>
      </c>
      <c r="O799" s="69">
        <f t="shared" si="1284"/>
        <v>160.21022325068702</v>
      </c>
      <c r="P799" s="69">
        <f t="shared" si="1284"/>
        <v>99.507835852554933</v>
      </c>
      <c r="Q799" s="69">
        <f t="shared" si="1284"/>
        <v>93.334989290164955</v>
      </c>
      <c r="R799" s="69">
        <f t="shared" si="1284"/>
        <v>86.898077078538648</v>
      </c>
      <c r="S799" s="69">
        <f t="shared" si="1284"/>
        <v>87.126884642084462</v>
      </c>
      <c r="T799" s="69">
        <f t="shared" si="1284"/>
        <v>46.262171294044578</v>
      </c>
      <c r="U799" s="69">
        <f t="shared" si="1284"/>
        <v>26.666160598278839</v>
      </c>
      <c r="V799" s="69">
        <f t="shared" si="1284"/>
        <v>15.595509529303545</v>
      </c>
      <c r="W799" s="69">
        <f t="shared" si="1284"/>
        <v>14.825666835440353</v>
      </c>
      <c r="X799" s="69">
        <f t="shared" si="1284"/>
        <v>14.498202528741288</v>
      </c>
      <c r="Y799" s="69">
        <f t="shared" si="1284"/>
        <v>7.1876649295533426</v>
      </c>
      <c r="Z799" s="69">
        <f t="shared" si="1284"/>
        <v>1.24677657762102</v>
      </c>
      <c r="AA799" s="69">
        <f t="shared" si="1284"/>
        <v>0</v>
      </c>
      <c r="AB799" s="69">
        <f t="shared" si="1284"/>
        <v>0</v>
      </c>
      <c r="AC799" s="69">
        <f t="shared" si="1284"/>
        <v>0</v>
      </c>
      <c r="AD799" s="69">
        <f t="shared" si="1284"/>
        <v>0</v>
      </c>
      <c r="AE799" s="69">
        <f t="shared" si="1284"/>
        <v>0</v>
      </c>
      <c r="AF799" s="69">
        <f t="shared" si="1284"/>
        <v>0</v>
      </c>
      <c r="AG799" s="69">
        <f t="shared" si="1284"/>
        <v>0</v>
      </c>
      <c r="AH799" s="69">
        <f t="shared" si="1284"/>
        <v>0</v>
      </c>
      <c r="AI799" s="69">
        <f t="shared" si="1284"/>
        <v>0</v>
      </c>
      <c r="AJ799" s="69">
        <f t="shared" si="1284"/>
        <v>0</v>
      </c>
      <c r="AK799" s="69">
        <f t="shared" si="1284"/>
        <v>0</v>
      </c>
      <c r="AL799" s="69">
        <f t="shared" si="1284"/>
        <v>0</v>
      </c>
      <c r="AM799" s="69">
        <f t="shared" si="1284"/>
        <v>0</v>
      </c>
      <c r="AN799" s="69">
        <f t="shared" si="1284"/>
        <v>0</v>
      </c>
      <c r="AO799" s="69">
        <f t="shared" si="1284"/>
        <v>0</v>
      </c>
      <c r="AP799" s="69">
        <f t="shared" si="1284"/>
        <v>0</v>
      </c>
      <c r="AQ799" s="69">
        <f t="shared" si="1284"/>
        <v>0</v>
      </c>
    </row>
    <row r="800" spans="1:47" s="68" customFormat="1" x14ac:dyDescent="0.25">
      <c r="A800" s="79"/>
      <c r="H800" s="71"/>
      <c r="I800" s="71"/>
    </row>
    <row r="801" spans="1:47" ht="18.75" x14ac:dyDescent="0.3">
      <c r="F801"/>
      <c r="K801" s="34" t="s">
        <v>503</v>
      </c>
    </row>
    <row r="802" spans="1:47" x14ac:dyDescent="0.25"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35"/>
      <c r="E805" s="35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+SUMIFS(Resultados_Dic3!H$3:H$99980,Resultados_Dic3!$F$3:$F$99980,Produccion_PJ!$K805,Resultados_Dic3!$D$3:$D$99980,Produccion_PJ!$K$632,Resultados_Dic3!$E$3:$E$99980,Produccion_PJ!$J805,Resultados_Dic3!$A$3:$A$99980,Produccion_PJ!$H805)</f>
        <v>0</v>
      </c>
      <c r="M805" s="21">
        <f>+SUMIFS(Resultados_Dic3!I$3:I$99980,Resultados_Dic3!$F$3:$F$99980,Produccion_PJ!$K805,Resultados_Dic3!$D$3:$D$99980,Produccion_PJ!$K$632,Resultados_Dic3!$E$3:$E$99980,Produccion_PJ!$J805,Resultados_Dic3!$A$3:$A$99980,Produccion_PJ!$H805)</f>
        <v>0</v>
      </c>
      <c r="N805" s="21">
        <f>+SUMIFS(Resultados_Dic3!J$3:J$99980,Resultados_Dic3!$F$3:$F$99980,Produccion_PJ!$K805,Resultados_Dic3!$D$3:$D$99980,Produccion_PJ!$K$632,Resultados_Dic3!$E$3:$E$99980,Produccion_PJ!$J805,Resultados_Dic3!$A$3:$A$99980,Produccion_PJ!$H805)</f>
        <v>0</v>
      </c>
      <c r="O805" s="21">
        <f>+SUMIFS(Resultados_Dic3!K$3:K$99980,Resultados_Dic3!$F$3:$F$99980,Produccion_PJ!$K805,Resultados_Dic3!$D$3:$D$99980,Produccion_PJ!$K$632,Resultados_Dic3!$E$3:$E$99980,Produccion_PJ!$J805,Resultados_Dic3!$A$3:$A$99980,Produccion_PJ!$H805)</f>
        <v>0</v>
      </c>
      <c r="P805" s="21">
        <f>+SUMIFS(Resultados_Dic3!L$3:L$99980,Resultados_Dic3!$F$3:$F$99980,Produccion_PJ!$K805,Resultados_Dic3!$D$3:$D$99980,Produccion_PJ!$K$632,Resultados_Dic3!$E$3:$E$99980,Produccion_PJ!$J805,Resultados_Dic3!$A$3:$A$99980,Produccion_PJ!$H805)</f>
        <v>0</v>
      </c>
      <c r="Q805" s="21">
        <f>+SUMIFS(Resultados_Dic3!M$3:M$99980,Resultados_Dic3!$F$3:$F$99980,Produccion_PJ!$K805,Resultados_Dic3!$D$3:$D$99980,Produccion_PJ!$K$632,Resultados_Dic3!$E$3:$E$99980,Produccion_PJ!$J805,Resultados_Dic3!$A$3:$A$99980,Produccion_PJ!$H805)</f>
        <v>0</v>
      </c>
      <c r="R805" s="21">
        <f>+SUMIFS(Resultados_Dic3!N$3:N$99980,Resultados_Dic3!$F$3:$F$99980,Produccion_PJ!$K805,Resultados_Dic3!$D$3:$D$99980,Produccion_PJ!$K$632,Resultados_Dic3!$E$3:$E$99980,Produccion_PJ!$J805,Resultados_Dic3!$A$3:$A$99980,Produccion_PJ!$H805)</f>
        <v>0</v>
      </c>
      <c r="S805" s="21">
        <f>+SUMIFS(Resultados_Dic3!O$3:O$99980,Resultados_Dic3!$F$3:$F$99980,Produccion_PJ!$K805,Resultados_Dic3!$D$3:$D$99980,Produccion_PJ!$K$632,Resultados_Dic3!$E$3:$E$99980,Produccion_PJ!$J805,Resultados_Dic3!$A$3:$A$99980,Produccion_PJ!$H805)</f>
        <v>0</v>
      </c>
      <c r="T805" s="21">
        <f>+SUMIFS(Resultados_Dic3!P$3:P$99980,Resultados_Dic3!$F$3:$F$99980,Produccion_PJ!$K805,Resultados_Dic3!$D$3:$D$99980,Produccion_PJ!$K$632,Resultados_Dic3!$E$3:$E$99980,Produccion_PJ!$J805,Resultados_Dic3!$A$3:$A$99980,Produccion_PJ!$H805)</f>
        <v>0</v>
      </c>
      <c r="U805" s="21">
        <f>+SUMIFS(Resultados_Dic3!Q$3:Q$99980,Resultados_Dic3!$F$3:$F$99980,Produccion_PJ!$K805,Resultados_Dic3!$D$3:$D$99980,Produccion_PJ!$K$632,Resultados_Dic3!$E$3:$E$99980,Produccion_PJ!$J805,Resultados_Dic3!$A$3:$A$99980,Produccion_PJ!$H805)</f>
        <v>0</v>
      </c>
      <c r="V805" s="21">
        <f>+SUMIFS(Resultados_Dic3!R$3:R$99980,Resultados_Dic3!$F$3:$F$99980,Produccion_PJ!$K805,Resultados_Dic3!$D$3:$D$99980,Produccion_PJ!$K$632,Resultados_Dic3!$E$3:$E$99980,Produccion_PJ!$J805,Resultados_Dic3!$A$3:$A$99980,Produccion_PJ!$H805)</f>
        <v>0</v>
      </c>
      <c r="W805" s="21">
        <f>+SUMIFS(Resultados_Dic3!S$3:S$99980,Resultados_Dic3!$F$3:$F$99980,Produccion_PJ!$K805,Resultados_Dic3!$D$3:$D$99980,Produccion_PJ!$K$632,Resultados_Dic3!$E$3:$E$99980,Produccion_PJ!$J805,Resultados_Dic3!$A$3:$A$99980,Produccion_PJ!$H805)</f>
        <v>0</v>
      </c>
      <c r="X805" s="21">
        <f>+SUMIFS(Resultados_Dic3!T$3:T$99980,Resultados_Dic3!$F$3:$F$99980,Produccion_PJ!$K805,Resultados_Dic3!$D$3:$D$99980,Produccion_PJ!$K$632,Resultados_Dic3!$E$3:$E$99980,Produccion_PJ!$J805,Resultados_Dic3!$A$3:$A$99980,Produccion_PJ!$H805)</f>
        <v>0</v>
      </c>
      <c r="Y805" s="21">
        <f>+SUMIFS(Resultados_Dic3!U$3:U$99980,Resultados_Dic3!$F$3:$F$99980,Produccion_PJ!$K805,Resultados_Dic3!$D$3:$D$99980,Produccion_PJ!$K$632,Resultados_Dic3!$E$3:$E$99980,Produccion_PJ!$J805,Resultados_Dic3!$A$3:$A$99980,Produccion_PJ!$H805)</f>
        <v>0</v>
      </c>
      <c r="Z805" s="21">
        <f>+SUMIFS(Resultados_Dic3!V$3:V$99980,Resultados_Dic3!$F$3:$F$99980,Produccion_PJ!$K805,Resultados_Dic3!$D$3:$D$99980,Produccion_PJ!$K$632,Resultados_Dic3!$E$3:$E$99980,Produccion_PJ!$J805,Resultados_Dic3!$A$3:$A$99980,Produccion_PJ!$H805)</f>
        <v>0</v>
      </c>
      <c r="AA805" s="21">
        <f>+SUMIFS(Resultados_Dic3!W$3:W$99980,Resultados_Dic3!$F$3:$F$99980,Produccion_PJ!$K805,Resultados_Dic3!$D$3:$D$99980,Produccion_PJ!$K$632,Resultados_Dic3!$E$3:$E$99980,Produccion_PJ!$J805,Resultados_Dic3!$A$3:$A$99980,Produccion_PJ!$H805)</f>
        <v>0</v>
      </c>
      <c r="AB805" s="21">
        <f>+SUMIFS(Resultados_Dic3!X$3:X$99980,Resultados_Dic3!$F$3:$F$99980,Produccion_PJ!$K805,Resultados_Dic3!$D$3:$D$99980,Produccion_PJ!$K$632,Resultados_Dic3!$E$3:$E$99980,Produccion_PJ!$J805,Resultados_Dic3!$A$3:$A$99980,Produccion_PJ!$H805)</f>
        <v>0</v>
      </c>
      <c r="AC805" s="21">
        <f>+SUMIFS(Resultados_Dic3!Y$3:Y$99980,Resultados_Dic3!$F$3:$F$99980,Produccion_PJ!$K805,Resultados_Dic3!$D$3:$D$99980,Produccion_PJ!$K$632,Resultados_Dic3!$E$3:$E$99980,Produccion_PJ!$J805,Resultados_Dic3!$A$3:$A$99980,Produccion_PJ!$H805)</f>
        <v>0</v>
      </c>
      <c r="AD805" s="21">
        <f>+SUMIFS(Resultados_Dic3!Z$3:Z$99980,Resultados_Dic3!$F$3:$F$99980,Produccion_PJ!$K805,Resultados_Dic3!$D$3:$D$99980,Produccion_PJ!$K$632,Resultados_Dic3!$E$3:$E$99980,Produccion_PJ!$J805,Resultados_Dic3!$A$3:$A$99980,Produccion_PJ!$H805)</f>
        <v>0</v>
      </c>
      <c r="AE805" s="21">
        <f>+SUMIFS(Resultados_Dic3!AA$3:AA$99980,Resultados_Dic3!$F$3:$F$99980,Produccion_PJ!$K805,Resultados_Dic3!$D$3:$D$99980,Produccion_PJ!$K$632,Resultados_Dic3!$E$3:$E$99980,Produccion_PJ!$J805,Resultados_Dic3!$A$3:$A$99980,Produccion_PJ!$H805)</f>
        <v>0</v>
      </c>
      <c r="AF805" s="21">
        <f>+SUMIFS(Resultados_Dic3!AB$3:AB$99980,Resultados_Dic3!$F$3:$F$99980,Produccion_PJ!$K805,Resultados_Dic3!$D$3:$D$99980,Produccion_PJ!$K$632,Resultados_Dic3!$E$3:$E$99980,Produccion_PJ!$J805,Resultados_Dic3!$A$3:$A$99980,Produccion_PJ!$H805)</f>
        <v>0</v>
      </c>
      <c r="AG805" s="21">
        <f>+SUMIFS(Resultados_Dic3!AC$3:AC$99980,Resultados_Dic3!$F$3:$F$99980,Produccion_PJ!$K805,Resultados_Dic3!$D$3:$D$99980,Produccion_PJ!$K$632,Resultados_Dic3!$E$3:$E$99980,Produccion_PJ!$J805,Resultados_Dic3!$A$3:$A$99980,Produccion_PJ!$H805)</f>
        <v>0</v>
      </c>
      <c r="AH805" s="21">
        <f>+SUMIFS(Resultados_Dic3!AD$3:AD$99980,Resultados_Dic3!$F$3:$F$99980,Produccion_PJ!$K805,Resultados_Dic3!$D$3:$D$99980,Produccion_PJ!$K$632,Resultados_Dic3!$E$3:$E$99980,Produccion_PJ!$J805,Resultados_Dic3!$A$3:$A$99980,Produccion_PJ!$H805)</f>
        <v>0</v>
      </c>
      <c r="AI805" s="21">
        <f>+SUMIFS(Resultados_Dic3!AE$3:AE$99980,Resultados_Dic3!$F$3:$F$99980,Produccion_PJ!$K805,Resultados_Dic3!$D$3:$D$99980,Produccion_PJ!$K$632,Resultados_Dic3!$E$3:$E$99980,Produccion_PJ!$J805,Resultados_Dic3!$A$3:$A$99980,Produccion_PJ!$H805)</f>
        <v>0</v>
      </c>
      <c r="AJ805" s="21">
        <f>+SUMIFS(Resultados_Dic3!AF$3:AF$99980,Resultados_Dic3!$F$3:$F$99980,Produccion_PJ!$K805,Resultados_Dic3!$D$3:$D$99980,Produccion_PJ!$K$632,Resultados_Dic3!$E$3:$E$99980,Produccion_PJ!$J805,Resultados_Dic3!$A$3:$A$99980,Produccion_PJ!$H805)</f>
        <v>0</v>
      </c>
      <c r="AK805" s="21">
        <f>+SUMIFS(Resultados_Dic3!AG$3:AG$99980,Resultados_Dic3!$F$3:$F$99980,Produccion_PJ!$K805,Resultados_Dic3!$D$3:$D$99980,Produccion_PJ!$K$632,Resultados_Dic3!$E$3:$E$99980,Produccion_PJ!$J805,Resultados_Dic3!$A$3:$A$99980,Produccion_PJ!$H805)</f>
        <v>0</v>
      </c>
      <c r="AL805" s="21">
        <f>+SUMIFS(Resultados_Dic3!AH$3:AH$99980,Resultados_Dic3!$F$3:$F$99980,Produccion_PJ!$K805,Resultados_Dic3!$D$3:$D$99980,Produccion_PJ!$K$632,Resultados_Dic3!$E$3:$E$99980,Produccion_PJ!$J805,Resultados_Dic3!$A$3:$A$99980,Produccion_PJ!$H805)</f>
        <v>0</v>
      </c>
      <c r="AM805" s="21">
        <f>+SUMIFS(Resultados_Dic3!AI$3:AI$99980,Resultados_Dic3!$F$3:$F$99980,Produccion_PJ!$K805,Resultados_Dic3!$D$3:$D$99980,Produccion_PJ!$K$632,Resultados_Dic3!$E$3:$E$99980,Produccion_PJ!$J805,Resultados_Dic3!$A$3:$A$99980,Produccion_PJ!$H805)</f>
        <v>0</v>
      </c>
      <c r="AN805" s="21">
        <f>+SUMIFS(Resultados_Dic3!AJ$3:AJ$99980,Resultados_Dic3!$F$3:$F$99980,Produccion_PJ!$K805,Resultados_Dic3!$D$3:$D$99980,Produccion_PJ!$K$632,Resultados_Dic3!$E$3:$E$99980,Produccion_PJ!$J805,Resultados_Dic3!$A$3:$A$99980,Produccion_PJ!$H805)</f>
        <v>0</v>
      </c>
      <c r="AO805" s="21">
        <f>+SUMIFS(Resultados_Dic3!AK$3:AK$99980,Resultados_Dic3!$F$3:$F$99980,Produccion_PJ!$K805,Resultados_Dic3!$D$3:$D$99980,Produccion_PJ!$K$632,Resultados_Dic3!$E$3:$E$99980,Produccion_PJ!$J805,Resultados_Dic3!$A$3:$A$99980,Produccion_PJ!$H805)</f>
        <v>0</v>
      </c>
      <c r="AP805" s="21">
        <f>+SUMIFS(Resultados_Dic3!AL$3:AL$99980,Resultados_Dic3!$F$3:$F$99980,Produccion_PJ!$K805,Resultados_Dic3!$D$3:$D$99980,Produccion_PJ!$K$632,Resultados_Dic3!$E$3:$E$99980,Produccion_PJ!$J805,Resultados_Dic3!$A$3:$A$99980,Produccion_PJ!$H805)</f>
        <v>0</v>
      </c>
      <c r="AQ805" s="21">
        <f>+SUMIFS(Resultados_Dic3!AM$3:AM$99980,Resultados_Dic3!$F$3:$F$99980,Produccion_PJ!$K805,Resultados_Dic3!$D$3:$D$99980,Produccion_PJ!$K$632,Resultados_Dic3!$E$3:$E$99980,Produccion_PJ!$J805,Resultados_Dic3!$A$3:$A$99980,Produccion_PJ!$H805)</f>
        <v>0</v>
      </c>
    </row>
    <row r="806" spans="1:47" x14ac:dyDescent="0.25">
      <c r="D806" s="35"/>
      <c r="E806" s="35"/>
      <c r="G806" s="15"/>
      <c r="H806" s="17" t="str">
        <f t="shared" ref="H806:H811" si="1285">+$H$1</f>
        <v>DIC5</v>
      </c>
      <c r="I806" s="24"/>
      <c r="J806" s="24" t="s">
        <v>150</v>
      </c>
      <c r="K806" s="108" t="s">
        <v>234</v>
      </c>
      <c r="L806" s="21">
        <f>+SUMIFS(Resultados_Dic3!H$3:H$99980,Resultados_Dic3!$F$3:$F$99980,Produccion_PJ!$K806,Resultados_Dic3!$D$3:$D$99980,Produccion_PJ!$K$671,Resultados_Dic3!$E$3:$E$99980,Produccion_PJ!$J806,Resultados_Dic3!$A$3:$A$99980,Produccion_PJ!$H806)+SUMIFS(Resultados_Dic3!H$3:H$99980,Resultados_Dic3!$F$3:$F$99980,Produccion_PJ!$K806,Resultados_Dic3!$D$3:$D$99980,Produccion_PJ!$K$671,Resultados_Dic3!$E$3:$E$99980,$I806,Resultados_Dic3!$A$3:$A$99980,Produccion_PJ!$H806)</f>
        <v>80.676524773016794</v>
      </c>
      <c r="M806" s="21">
        <f>+SUMIFS(Resultados_Dic3!I$3:I$99980,Resultados_Dic3!$F$3:$F$99980,Produccion_PJ!$K806,Resultados_Dic3!$D$3:$D$99980,Produccion_PJ!$K$671,Resultados_Dic3!$E$3:$E$99980,Produccion_PJ!$J806,Resultados_Dic3!$A$3:$A$99980,Produccion_PJ!$H806)+SUMIFS(Resultados_Dic3!I$3:I$99980,Resultados_Dic3!$F$3:$F$99980,Produccion_PJ!$K806,Resultados_Dic3!$D$3:$D$99980,Produccion_PJ!$K$671,Resultados_Dic3!$E$3:$E$99980,$I806,Resultados_Dic3!$A$3:$A$99980,Produccion_PJ!$H806)</f>
        <v>76.549684210877501</v>
      </c>
      <c r="N806" s="21">
        <f>+SUMIFS(Resultados_Dic3!J$3:J$99980,Resultados_Dic3!$F$3:$F$99980,Produccion_PJ!$K806,Resultados_Dic3!$D$3:$D$99980,Produccion_PJ!$K$671,Resultados_Dic3!$E$3:$E$99980,Produccion_PJ!$J806,Resultados_Dic3!$A$3:$A$99980,Produccion_PJ!$H806)+SUMIFS(Resultados_Dic3!J$3:J$99980,Resultados_Dic3!$F$3:$F$99980,Produccion_PJ!$K806,Resultados_Dic3!$D$3:$D$99980,Produccion_PJ!$K$671,Resultados_Dic3!$E$3:$E$99980,$I806,Resultados_Dic3!$A$3:$A$99980,Produccion_PJ!$H806)</f>
        <v>72.272545983140702</v>
      </c>
      <c r="O806" s="21">
        <f>+SUMIFS(Resultados_Dic3!K$3:K$99980,Resultados_Dic3!$F$3:$F$99980,Produccion_PJ!$K806,Resultados_Dic3!$D$3:$D$99980,Produccion_PJ!$K$671,Resultados_Dic3!$E$3:$E$99980,Produccion_PJ!$J806,Resultados_Dic3!$A$3:$A$99980,Produccion_PJ!$H806)+SUMIFS(Resultados_Dic3!K$3:K$99980,Resultados_Dic3!$F$3:$F$99980,Produccion_PJ!$K806,Resultados_Dic3!$D$3:$D$99980,Produccion_PJ!$K$671,Resultados_Dic3!$E$3:$E$99980,$I806,Resultados_Dic3!$A$3:$A$99980,Produccion_PJ!$H806)</f>
        <v>68.943951164917905</v>
      </c>
      <c r="P806" s="21">
        <f>+SUMIFS(Resultados_Dic3!L$3:L$99980,Resultados_Dic3!$F$3:$F$99980,Produccion_PJ!$K806,Resultados_Dic3!$D$3:$D$99980,Produccion_PJ!$K$671,Resultados_Dic3!$E$3:$E$99980,Produccion_PJ!$J806,Resultados_Dic3!$A$3:$A$99980,Produccion_PJ!$H806)+SUMIFS(Resultados_Dic3!L$3:L$99980,Resultados_Dic3!$F$3:$F$99980,Produccion_PJ!$K806,Resultados_Dic3!$D$3:$D$99980,Produccion_PJ!$K$671,Resultados_Dic3!$E$3:$E$99980,$I806,Resultados_Dic3!$A$3:$A$99980,Produccion_PJ!$H806)</f>
        <v>61.598990327157502</v>
      </c>
      <c r="Q806" s="21">
        <f>+SUMIFS(Resultados_Dic3!M$3:M$99980,Resultados_Dic3!$F$3:$F$99980,Produccion_PJ!$K806,Resultados_Dic3!$D$3:$D$99980,Produccion_PJ!$K$671,Resultados_Dic3!$E$3:$E$99980,Produccion_PJ!$J806,Resultados_Dic3!$A$3:$A$99980,Produccion_PJ!$H806)+SUMIFS(Resultados_Dic3!M$3:M$99980,Resultados_Dic3!$F$3:$F$99980,Produccion_PJ!$K806,Resultados_Dic3!$D$3:$D$99980,Produccion_PJ!$K$671,Resultados_Dic3!$E$3:$E$99980,$I806,Resultados_Dic3!$A$3:$A$99980,Produccion_PJ!$H806)</f>
        <v>57.073084246793897</v>
      </c>
      <c r="R806" s="21">
        <f>+SUMIFS(Resultados_Dic3!N$3:N$99980,Resultados_Dic3!$F$3:$F$99980,Produccion_PJ!$K806,Resultados_Dic3!$D$3:$D$99980,Produccion_PJ!$K$671,Resultados_Dic3!$E$3:$E$99980,Produccion_PJ!$J806,Resultados_Dic3!$A$3:$A$99980,Produccion_PJ!$H806)+SUMIFS(Resultados_Dic3!N$3:N$99980,Resultados_Dic3!$F$3:$F$99980,Produccion_PJ!$K806,Resultados_Dic3!$D$3:$D$99980,Produccion_PJ!$K$671,Resultados_Dic3!$E$3:$E$99980,$I806,Resultados_Dic3!$A$3:$A$99980,Produccion_PJ!$H806)</f>
        <v>52.547178166430399</v>
      </c>
      <c r="S806" s="21">
        <f>+SUMIFS(Resultados_Dic3!O$3:O$99980,Resultados_Dic3!$F$3:$F$99980,Produccion_PJ!$K806,Resultados_Dic3!$D$3:$D$99980,Produccion_PJ!$K$671,Resultados_Dic3!$E$3:$E$99980,Produccion_PJ!$J806,Resultados_Dic3!$A$3:$A$99980,Produccion_PJ!$H806)+SUMIFS(Resultados_Dic3!O$3:O$99980,Resultados_Dic3!$F$3:$F$99980,Produccion_PJ!$K806,Resultados_Dic3!$D$3:$D$99980,Produccion_PJ!$K$671,Resultados_Dic3!$E$3:$E$99980,$I806,Resultados_Dic3!$A$3:$A$99980,Produccion_PJ!$H806)</f>
        <v>48.958175855392497</v>
      </c>
      <c r="T806" s="21">
        <f>+SUMIFS(Resultados_Dic3!P$3:P$99980,Resultados_Dic3!$F$3:$F$99980,Produccion_PJ!$K806,Resultados_Dic3!$D$3:$D$99980,Produccion_PJ!$K$671,Resultados_Dic3!$E$3:$E$99980,Produccion_PJ!$J806,Resultados_Dic3!$A$3:$A$99980,Produccion_PJ!$H806)+SUMIFS(Resultados_Dic3!P$3:P$99980,Resultados_Dic3!$F$3:$F$99980,Produccion_PJ!$K806,Resultados_Dic3!$D$3:$D$99980,Produccion_PJ!$K$671,Resultados_Dic3!$E$3:$E$99980,$I806,Resultados_Dic3!$A$3:$A$99980,Produccion_PJ!$H806)</f>
        <v>34.296306637548398</v>
      </c>
      <c r="U806" s="21">
        <f>+SUMIFS(Resultados_Dic3!Q$3:Q$99980,Resultados_Dic3!$F$3:$F$99980,Produccion_PJ!$K806,Resultados_Dic3!$D$3:$D$99980,Produccion_PJ!$K$671,Resultados_Dic3!$E$3:$E$99980,Produccion_PJ!$J806,Resultados_Dic3!$A$3:$A$99980,Produccion_PJ!$H806)+SUMIFS(Resultados_Dic3!Q$3:Q$99980,Resultados_Dic3!$F$3:$F$99980,Produccion_PJ!$K806,Resultados_Dic3!$D$3:$D$99980,Produccion_PJ!$K$671,Resultados_Dic3!$E$3:$E$99980,$I806,Resultados_Dic3!$A$3:$A$99980,Produccion_PJ!$H806)</f>
        <v>21.625266026239601</v>
      </c>
      <c r="V806" s="21">
        <f>+SUMIFS(Resultados_Dic3!R$3:R$99980,Resultados_Dic3!$F$3:$F$99980,Produccion_PJ!$K806,Resultados_Dic3!$D$3:$D$99980,Produccion_PJ!$K$671,Resultados_Dic3!$E$3:$E$99980,Produccion_PJ!$J806,Resultados_Dic3!$A$3:$A$99980,Produccion_PJ!$H806)+SUMIFS(Resultados_Dic3!R$3:R$99980,Resultados_Dic3!$F$3:$F$99980,Produccion_PJ!$K806,Resultados_Dic3!$D$3:$D$99980,Produccion_PJ!$K$671,Resultados_Dic3!$E$3:$E$99980,$I806,Resultados_Dic3!$A$3:$A$99980,Produccion_PJ!$H806)</f>
        <v>11.0563782705484</v>
      </c>
      <c r="W806" s="21">
        <f>+SUMIFS(Resultados_Dic3!S$3:S$99980,Resultados_Dic3!$F$3:$F$99980,Produccion_PJ!$K806,Resultados_Dic3!$D$3:$D$99980,Produccion_PJ!$K$671,Resultados_Dic3!$E$3:$E$99980,Produccion_PJ!$J806,Resultados_Dic3!$A$3:$A$99980,Produccion_PJ!$H806)+SUMIFS(Resultados_Dic3!S$3:S$99980,Resultados_Dic3!$F$3:$F$99980,Produccion_PJ!$K806,Resultados_Dic3!$D$3:$D$99980,Produccion_PJ!$K$671,Resultados_Dic3!$E$3:$E$99980,$I806,Resultados_Dic3!$A$3:$A$99980,Produccion_PJ!$H806)</f>
        <v>10.788298889969299</v>
      </c>
      <c r="X806" s="21">
        <f>+SUMIFS(Resultados_Dic3!T$3:T$99980,Resultados_Dic3!$F$3:$F$99980,Produccion_PJ!$K806,Resultados_Dic3!$D$3:$D$99980,Produccion_PJ!$K$671,Resultados_Dic3!$E$3:$E$99980,Produccion_PJ!$J806,Resultados_Dic3!$A$3:$A$99980,Produccion_PJ!$H806)+SUMIFS(Resultados_Dic3!T$3:T$99980,Resultados_Dic3!$F$3:$F$99980,Produccion_PJ!$K806,Resultados_Dic3!$D$3:$D$99980,Produccion_PJ!$K$671,Resultados_Dic3!$E$3:$E$99980,$I806,Resultados_Dic3!$A$3:$A$99980,Produccion_PJ!$H806)</f>
        <v>10.788298889969299</v>
      </c>
      <c r="Y806" s="21">
        <f>+SUMIFS(Resultados_Dic3!U$3:U$99980,Resultados_Dic3!$F$3:$F$99980,Produccion_PJ!$K806,Resultados_Dic3!$D$3:$D$99980,Produccion_PJ!$K$671,Resultados_Dic3!$E$3:$E$99980,Produccion_PJ!$J806,Resultados_Dic3!$A$3:$A$99980,Produccion_PJ!$H806)+SUMIFS(Resultados_Dic3!U$3:U$99980,Resultados_Dic3!$F$3:$F$99980,Produccion_PJ!$K806,Resultados_Dic3!$D$3:$D$99980,Produccion_PJ!$K$671,Resultados_Dic3!$E$3:$E$99980,$I806,Resultados_Dic3!$A$3:$A$99980,Produccion_PJ!$H806)</f>
        <v>3.8052255974804199</v>
      </c>
      <c r="Z806" s="21">
        <f>+SUMIFS(Resultados_Dic3!V$3:V$99980,Resultados_Dic3!$F$3:$F$99980,Produccion_PJ!$K806,Resultados_Dic3!$D$3:$D$99980,Produccion_PJ!$K$671,Resultados_Dic3!$E$3:$E$99980,Produccion_PJ!$J806,Resultados_Dic3!$A$3:$A$99980,Produccion_PJ!$H806)+SUMIFS(Resultados_Dic3!V$3:V$99980,Resultados_Dic3!$F$3:$F$99980,Produccion_PJ!$K806,Resultados_Dic3!$D$3:$D$99980,Produccion_PJ!$K$671,Resultados_Dic3!$E$3:$E$99980,$I806,Resultados_Dic3!$A$3:$A$99980,Produccion_PJ!$H806)</f>
        <v>0</v>
      </c>
      <c r="AA806" s="21">
        <f>+SUMIFS(Resultados_Dic3!W$3:W$99980,Resultados_Dic3!$F$3:$F$99980,Produccion_PJ!$K806,Resultados_Dic3!$D$3:$D$99980,Produccion_PJ!$K$671,Resultados_Dic3!$E$3:$E$99980,Produccion_PJ!$J806,Resultados_Dic3!$A$3:$A$99980,Produccion_PJ!$H806)+SUMIFS(Resultados_Dic3!W$3:W$99980,Resultados_Dic3!$F$3:$F$99980,Produccion_PJ!$K806,Resultados_Dic3!$D$3:$D$99980,Produccion_PJ!$K$671,Resultados_Dic3!$E$3:$E$99980,$I806,Resultados_Dic3!$A$3:$A$99980,Produccion_PJ!$H806)</f>
        <v>0</v>
      </c>
      <c r="AB806" s="21">
        <f>+SUMIFS(Resultados_Dic3!X$3:X$99980,Resultados_Dic3!$F$3:$F$99980,Produccion_PJ!$K806,Resultados_Dic3!$D$3:$D$99980,Produccion_PJ!$K$671,Resultados_Dic3!$E$3:$E$99980,Produccion_PJ!$J806,Resultados_Dic3!$A$3:$A$99980,Produccion_PJ!$H806)+SUMIFS(Resultados_Dic3!X$3:X$99980,Resultados_Dic3!$F$3:$F$99980,Produccion_PJ!$K806,Resultados_Dic3!$D$3:$D$99980,Produccion_PJ!$K$671,Resultados_Dic3!$E$3:$E$99980,$I806,Resultados_Dic3!$A$3:$A$99980,Produccion_PJ!$H806)</f>
        <v>0</v>
      </c>
      <c r="AC806" s="21">
        <f>+SUMIFS(Resultados_Dic3!Y$3:Y$99980,Resultados_Dic3!$F$3:$F$99980,Produccion_PJ!$K806,Resultados_Dic3!$D$3:$D$99980,Produccion_PJ!$K$671,Resultados_Dic3!$E$3:$E$99980,Produccion_PJ!$J806,Resultados_Dic3!$A$3:$A$99980,Produccion_PJ!$H806)+SUMIFS(Resultados_Dic3!Y$3:Y$99980,Resultados_Dic3!$F$3:$F$99980,Produccion_PJ!$K806,Resultados_Dic3!$D$3:$D$99980,Produccion_PJ!$K$671,Resultados_Dic3!$E$3:$E$99980,$I806,Resultados_Dic3!$A$3:$A$99980,Produccion_PJ!$H806)</f>
        <v>0</v>
      </c>
      <c r="AD806" s="21">
        <f>+SUMIFS(Resultados_Dic3!Z$3:Z$99980,Resultados_Dic3!$F$3:$F$99980,Produccion_PJ!$K806,Resultados_Dic3!$D$3:$D$99980,Produccion_PJ!$K$671,Resultados_Dic3!$E$3:$E$99980,Produccion_PJ!$J806,Resultados_Dic3!$A$3:$A$99980,Produccion_PJ!$H806)+SUMIFS(Resultados_Dic3!Z$3:Z$99980,Resultados_Dic3!$F$3:$F$99980,Produccion_PJ!$K806,Resultados_Dic3!$D$3:$D$99980,Produccion_PJ!$K$671,Resultados_Dic3!$E$3:$E$99980,$I806,Resultados_Dic3!$A$3:$A$99980,Produccion_PJ!$H806)</f>
        <v>0</v>
      </c>
      <c r="AE806" s="21">
        <f>+SUMIFS(Resultados_Dic3!AA$3:AA$99980,Resultados_Dic3!$F$3:$F$99980,Produccion_PJ!$K806,Resultados_Dic3!$D$3:$D$99980,Produccion_PJ!$K$671,Resultados_Dic3!$E$3:$E$99980,Produccion_PJ!$J806,Resultados_Dic3!$A$3:$A$99980,Produccion_PJ!$H806)+SUMIFS(Resultados_Dic3!AA$3:AA$99980,Resultados_Dic3!$F$3:$F$99980,Produccion_PJ!$K806,Resultados_Dic3!$D$3:$D$99980,Produccion_PJ!$K$671,Resultados_Dic3!$E$3:$E$99980,$I806,Resultados_Dic3!$A$3:$A$99980,Produccion_PJ!$H806)</f>
        <v>0</v>
      </c>
      <c r="AF806" s="21">
        <f>+SUMIFS(Resultados_Dic3!AB$3:AB$99980,Resultados_Dic3!$F$3:$F$99980,Produccion_PJ!$K806,Resultados_Dic3!$D$3:$D$99980,Produccion_PJ!$K$671,Resultados_Dic3!$E$3:$E$99980,Produccion_PJ!$J806,Resultados_Dic3!$A$3:$A$99980,Produccion_PJ!$H806)+SUMIFS(Resultados_Dic3!AB$3:AB$99980,Resultados_Dic3!$F$3:$F$99980,Produccion_PJ!$K806,Resultados_Dic3!$D$3:$D$99980,Produccion_PJ!$K$671,Resultados_Dic3!$E$3:$E$99980,$I806,Resultados_Dic3!$A$3:$A$99980,Produccion_PJ!$H806)</f>
        <v>0</v>
      </c>
      <c r="AG806" s="21">
        <f>+SUMIFS(Resultados_Dic3!AC$3:AC$99980,Resultados_Dic3!$F$3:$F$99980,Produccion_PJ!$K806,Resultados_Dic3!$D$3:$D$99980,Produccion_PJ!$K$671,Resultados_Dic3!$E$3:$E$99980,Produccion_PJ!$J806,Resultados_Dic3!$A$3:$A$99980,Produccion_PJ!$H806)+SUMIFS(Resultados_Dic3!AC$3:AC$99980,Resultados_Dic3!$F$3:$F$99980,Produccion_PJ!$K806,Resultados_Dic3!$D$3:$D$99980,Produccion_PJ!$K$671,Resultados_Dic3!$E$3:$E$99980,$I806,Resultados_Dic3!$A$3:$A$99980,Produccion_PJ!$H806)</f>
        <v>0</v>
      </c>
      <c r="AH806" s="21">
        <f>+SUMIFS(Resultados_Dic3!AD$3:AD$99980,Resultados_Dic3!$F$3:$F$99980,Produccion_PJ!$K806,Resultados_Dic3!$D$3:$D$99980,Produccion_PJ!$K$671,Resultados_Dic3!$E$3:$E$99980,Produccion_PJ!$J806,Resultados_Dic3!$A$3:$A$99980,Produccion_PJ!$H806)+SUMIFS(Resultados_Dic3!AD$3:AD$99980,Resultados_Dic3!$F$3:$F$99980,Produccion_PJ!$K806,Resultados_Dic3!$D$3:$D$99980,Produccion_PJ!$K$671,Resultados_Dic3!$E$3:$E$99980,$I806,Resultados_Dic3!$A$3:$A$99980,Produccion_PJ!$H806)</f>
        <v>0</v>
      </c>
      <c r="AI806" s="21">
        <f>+SUMIFS(Resultados_Dic3!AE$3:AE$99980,Resultados_Dic3!$F$3:$F$99980,Produccion_PJ!$K806,Resultados_Dic3!$D$3:$D$99980,Produccion_PJ!$K$671,Resultados_Dic3!$E$3:$E$99980,Produccion_PJ!$J806,Resultados_Dic3!$A$3:$A$99980,Produccion_PJ!$H806)+SUMIFS(Resultados_Dic3!AE$3:AE$99980,Resultados_Dic3!$F$3:$F$99980,Produccion_PJ!$K806,Resultados_Dic3!$D$3:$D$99980,Produccion_PJ!$K$671,Resultados_Dic3!$E$3:$E$99980,$I806,Resultados_Dic3!$A$3:$A$99980,Produccion_PJ!$H806)</f>
        <v>0</v>
      </c>
      <c r="AJ806" s="21">
        <f>+SUMIFS(Resultados_Dic3!AF$3:AF$99980,Resultados_Dic3!$F$3:$F$99980,Produccion_PJ!$K806,Resultados_Dic3!$D$3:$D$99980,Produccion_PJ!$K$671,Resultados_Dic3!$E$3:$E$99980,Produccion_PJ!$J806,Resultados_Dic3!$A$3:$A$99980,Produccion_PJ!$H806)+SUMIFS(Resultados_Dic3!AF$3:AF$99980,Resultados_Dic3!$F$3:$F$99980,Produccion_PJ!$K806,Resultados_Dic3!$D$3:$D$99980,Produccion_PJ!$K$671,Resultados_Dic3!$E$3:$E$99980,$I806,Resultados_Dic3!$A$3:$A$99980,Produccion_PJ!$H806)</f>
        <v>0</v>
      </c>
      <c r="AK806" s="21">
        <f>+SUMIFS(Resultados_Dic3!AG$3:AG$99980,Resultados_Dic3!$F$3:$F$99980,Produccion_PJ!$K806,Resultados_Dic3!$D$3:$D$99980,Produccion_PJ!$K$671,Resultados_Dic3!$E$3:$E$99980,Produccion_PJ!$J806,Resultados_Dic3!$A$3:$A$99980,Produccion_PJ!$H806)+SUMIFS(Resultados_Dic3!AG$3:AG$99980,Resultados_Dic3!$F$3:$F$99980,Produccion_PJ!$K806,Resultados_Dic3!$D$3:$D$99980,Produccion_PJ!$K$671,Resultados_Dic3!$E$3:$E$99980,$I806,Resultados_Dic3!$A$3:$A$99980,Produccion_PJ!$H806)</f>
        <v>0</v>
      </c>
      <c r="AL806" s="21">
        <f>+SUMIFS(Resultados_Dic3!AH$3:AH$99980,Resultados_Dic3!$F$3:$F$99980,Produccion_PJ!$K806,Resultados_Dic3!$D$3:$D$99980,Produccion_PJ!$K$671,Resultados_Dic3!$E$3:$E$99980,Produccion_PJ!$J806,Resultados_Dic3!$A$3:$A$99980,Produccion_PJ!$H806)+SUMIFS(Resultados_Dic3!AH$3:AH$99980,Resultados_Dic3!$F$3:$F$99980,Produccion_PJ!$K806,Resultados_Dic3!$D$3:$D$99980,Produccion_PJ!$K$671,Resultados_Dic3!$E$3:$E$99980,$I806,Resultados_Dic3!$A$3:$A$99980,Produccion_PJ!$H806)</f>
        <v>0</v>
      </c>
      <c r="AM806" s="21">
        <f>+SUMIFS(Resultados_Dic3!AI$3:AI$99980,Resultados_Dic3!$F$3:$F$99980,Produccion_PJ!$K806,Resultados_Dic3!$D$3:$D$99980,Produccion_PJ!$K$671,Resultados_Dic3!$E$3:$E$99980,Produccion_PJ!$J806,Resultados_Dic3!$A$3:$A$99980,Produccion_PJ!$H806)+SUMIFS(Resultados_Dic3!AI$3:AI$99980,Resultados_Dic3!$F$3:$F$99980,Produccion_PJ!$K806,Resultados_Dic3!$D$3:$D$99980,Produccion_PJ!$K$671,Resultados_Dic3!$E$3:$E$99980,$I806,Resultados_Dic3!$A$3:$A$99980,Produccion_PJ!$H806)</f>
        <v>0</v>
      </c>
      <c r="AN806" s="21">
        <f>+SUMIFS(Resultados_Dic3!AJ$3:AJ$99980,Resultados_Dic3!$F$3:$F$99980,Produccion_PJ!$K806,Resultados_Dic3!$D$3:$D$99980,Produccion_PJ!$K$671,Resultados_Dic3!$E$3:$E$99980,Produccion_PJ!$J806,Resultados_Dic3!$A$3:$A$99980,Produccion_PJ!$H806)+SUMIFS(Resultados_Dic3!AJ$3:AJ$99980,Resultados_Dic3!$F$3:$F$99980,Produccion_PJ!$K806,Resultados_Dic3!$D$3:$D$99980,Produccion_PJ!$K$671,Resultados_Dic3!$E$3:$E$99980,$I806,Resultados_Dic3!$A$3:$A$99980,Produccion_PJ!$H806)</f>
        <v>0</v>
      </c>
      <c r="AO806" s="21">
        <f>+SUMIFS(Resultados_Dic3!AK$3:AK$99980,Resultados_Dic3!$F$3:$F$99980,Produccion_PJ!$K806,Resultados_Dic3!$D$3:$D$99980,Produccion_PJ!$K$671,Resultados_Dic3!$E$3:$E$99980,Produccion_PJ!$J806,Resultados_Dic3!$A$3:$A$99980,Produccion_PJ!$H806)+SUMIFS(Resultados_Dic3!AK$3:AK$99980,Resultados_Dic3!$F$3:$F$99980,Produccion_PJ!$K806,Resultados_Dic3!$D$3:$D$99980,Produccion_PJ!$K$671,Resultados_Dic3!$E$3:$E$99980,$I806,Resultados_Dic3!$A$3:$A$99980,Produccion_PJ!$H806)</f>
        <v>0</v>
      </c>
      <c r="AP806" s="21">
        <f>+SUMIFS(Resultados_Dic3!AL$3:AL$99980,Resultados_Dic3!$F$3:$F$99980,Produccion_PJ!$K806,Resultados_Dic3!$D$3:$D$99980,Produccion_PJ!$K$671,Resultados_Dic3!$E$3:$E$99980,Produccion_PJ!$J806,Resultados_Dic3!$A$3:$A$99980,Produccion_PJ!$H806)+SUMIFS(Resultados_Dic3!AL$3:AL$99980,Resultados_Dic3!$F$3:$F$99980,Produccion_PJ!$K806,Resultados_Dic3!$D$3:$D$99980,Produccion_PJ!$K$671,Resultados_Dic3!$E$3:$E$99980,$I806,Resultados_Dic3!$A$3:$A$99980,Produccion_PJ!$H806)</f>
        <v>0</v>
      </c>
      <c r="AQ806" s="21">
        <f>+SUMIFS(Resultados_Dic3!AM$3:AM$99980,Resultados_Dic3!$F$3:$F$99980,Produccion_PJ!$K806,Resultados_Dic3!$D$3:$D$99980,Produccion_PJ!$K$671,Resultados_Dic3!$E$3:$E$99980,Produccion_PJ!$J806,Resultados_Dic3!$A$3:$A$99980,Produccion_PJ!$H806)+SUMIFS(Resultados_Dic3!AM$3:AM$99980,Resultados_Dic3!$F$3:$F$99980,Produccion_PJ!$K806,Resultados_Dic3!$D$3:$D$99980,Produccion_PJ!$K$671,Resultados_Dic3!$E$3:$E$99980,$I806,Resultados_Dic3!$A$3:$A$99980,Produccion_PJ!$H806)</f>
        <v>0</v>
      </c>
    </row>
    <row r="807" spans="1:47" x14ac:dyDescent="0.25">
      <c r="D807" s="35"/>
      <c r="E807" s="35"/>
      <c r="G807" s="15"/>
      <c r="H807" s="17" t="str">
        <f t="shared" si="1285"/>
        <v>DIC5</v>
      </c>
      <c r="I807" s="24"/>
      <c r="J807" s="109"/>
      <c r="K807" s="108"/>
      <c r="L807" s="21">
        <f>+SUMIFS(Resultados_Dic3!H$3:H$99980,Resultados_Dic3!$F$3:$F$99980,Produccion_PJ!$K807,Resultados_Dic3!$D$3:$D$99980,Produccion_PJ!$K$632,Resultados_Dic3!$E$3:$E$99980,Produccion_PJ!$I806,Resultados_Dic3!$A$3:$A$99980,Produccion_PJ!$H807)</f>
        <v>0</v>
      </c>
      <c r="M807" s="21">
        <f>+SUMIFS(Resultados_Dic3!I$3:I$99980,Resultados_Dic3!$F$3:$F$99980,Produccion_PJ!$K807,Resultados_Dic3!$D$3:$D$99980,Produccion_PJ!$K$632,Resultados_Dic3!$E$3:$E$99980,Produccion_PJ!$I806,Resultados_Dic3!$A$3:$A$99980,Produccion_PJ!$H807)</f>
        <v>0</v>
      </c>
      <c r="N807" s="21">
        <f>+SUMIFS(Resultados_Dic3!J$3:J$99980,Resultados_Dic3!$F$3:$F$99980,Produccion_PJ!$K807,Resultados_Dic3!$D$3:$D$99980,Produccion_PJ!$K$632,Resultados_Dic3!$E$3:$E$99980,Produccion_PJ!$I806,Resultados_Dic3!$A$3:$A$99980,Produccion_PJ!$H807)</f>
        <v>0</v>
      </c>
      <c r="O807" s="21">
        <f>+SUMIFS(Resultados_Dic3!K$3:K$99980,Resultados_Dic3!$F$3:$F$99980,Produccion_PJ!$K807,Resultados_Dic3!$D$3:$D$99980,Produccion_PJ!$K$632,Resultados_Dic3!$E$3:$E$99980,Produccion_PJ!$I806,Resultados_Dic3!$A$3:$A$99980,Produccion_PJ!$H807)</f>
        <v>0</v>
      </c>
      <c r="P807" s="21">
        <f>+SUMIFS(Resultados_Dic3!L$3:L$99980,Resultados_Dic3!$F$3:$F$99980,Produccion_PJ!$K807,Resultados_Dic3!$D$3:$D$99980,Produccion_PJ!$K$632,Resultados_Dic3!$E$3:$E$99980,Produccion_PJ!$I806,Resultados_Dic3!$A$3:$A$99980,Produccion_PJ!$H807)</f>
        <v>0</v>
      </c>
      <c r="Q807" s="21">
        <f>+SUMIFS(Resultados_Dic3!M$3:M$99980,Resultados_Dic3!$F$3:$F$99980,Produccion_PJ!$K807,Resultados_Dic3!$D$3:$D$99980,Produccion_PJ!$K$632,Resultados_Dic3!$E$3:$E$99980,Produccion_PJ!$I806,Resultados_Dic3!$A$3:$A$99980,Produccion_PJ!$H807)</f>
        <v>0</v>
      </c>
      <c r="R807" s="21">
        <f>+SUMIFS(Resultados_Dic3!N$3:N$99980,Resultados_Dic3!$F$3:$F$99980,Produccion_PJ!$K807,Resultados_Dic3!$D$3:$D$99980,Produccion_PJ!$K$632,Resultados_Dic3!$E$3:$E$99980,Produccion_PJ!$I806,Resultados_Dic3!$A$3:$A$99980,Produccion_PJ!$H807)</f>
        <v>0</v>
      </c>
      <c r="S807" s="21">
        <f>+SUMIFS(Resultados_Dic3!O$3:O$99980,Resultados_Dic3!$F$3:$F$99980,Produccion_PJ!$K807,Resultados_Dic3!$D$3:$D$99980,Produccion_PJ!$K$632,Resultados_Dic3!$E$3:$E$99980,Produccion_PJ!$I806,Resultados_Dic3!$A$3:$A$99980,Produccion_PJ!$H807)</f>
        <v>0</v>
      </c>
      <c r="T807" s="21">
        <f>+SUMIFS(Resultados_Dic3!P$3:P$99980,Resultados_Dic3!$F$3:$F$99980,Produccion_PJ!$K807,Resultados_Dic3!$D$3:$D$99980,Produccion_PJ!$K$632,Resultados_Dic3!$E$3:$E$99980,Produccion_PJ!$I806,Resultados_Dic3!$A$3:$A$99980,Produccion_PJ!$H807)</f>
        <v>0</v>
      </c>
      <c r="U807" s="21">
        <f>+SUMIFS(Resultados_Dic3!Q$3:Q$99980,Resultados_Dic3!$F$3:$F$99980,Produccion_PJ!$K807,Resultados_Dic3!$D$3:$D$99980,Produccion_PJ!$K$632,Resultados_Dic3!$E$3:$E$99980,Produccion_PJ!$I806,Resultados_Dic3!$A$3:$A$99980,Produccion_PJ!$H807)</f>
        <v>0</v>
      </c>
      <c r="V807" s="21">
        <f>+SUMIFS(Resultados_Dic3!R$3:R$99980,Resultados_Dic3!$F$3:$F$99980,Produccion_PJ!$K807,Resultados_Dic3!$D$3:$D$99980,Produccion_PJ!$K$632,Resultados_Dic3!$E$3:$E$99980,Produccion_PJ!$I806,Resultados_Dic3!$A$3:$A$99980,Produccion_PJ!$H807)</f>
        <v>0</v>
      </c>
      <c r="W807" s="21">
        <f>+SUMIFS(Resultados_Dic3!S$3:S$99980,Resultados_Dic3!$F$3:$F$99980,Produccion_PJ!$K807,Resultados_Dic3!$D$3:$D$99980,Produccion_PJ!$K$632,Resultados_Dic3!$E$3:$E$99980,Produccion_PJ!$I806,Resultados_Dic3!$A$3:$A$99980,Produccion_PJ!$H807)</f>
        <v>0</v>
      </c>
      <c r="X807" s="21">
        <f>+SUMIFS(Resultados_Dic3!T$3:T$99980,Resultados_Dic3!$F$3:$F$99980,Produccion_PJ!$K807,Resultados_Dic3!$D$3:$D$99980,Produccion_PJ!$K$632,Resultados_Dic3!$E$3:$E$99980,Produccion_PJ!$I806,Resultados_Dic3!$A$3:$A$99980,Produccion_PJ!$H807)</f>
        <v>0</v>
      </c>
      <c r="Y807" s="21">
        <f>+SUMIFS(Resultados_Dic3!U$3:U$99980,Resultados_Dic3!$F$3:$F$99980,Produccion_PJ!$K807,Resultados_Dic3!$D$3:$D$99980,Produccion_PJ!$K$632,Resultados_Dic3!$E$3:$E$99980,Produccion_PJ!$I806,Resultados_Dic3!$A$3:$A$99980,Produccion_PJ!$H807)</f>
        <v>0</v>
      </c>
      <c r="Z807" s="21">
        <f>+SUMIFS(Resultados_Dic3!V$3:V$99980,Resultados_Dic3!$F$3:$F$99980,Produccion_PJ!$K807,Resultados_Dic3!$D$3:$D$99980,Produccion_PJ!$K$632,Resultados_Dic3!$E$3:$E$99980,Produccion_PJ!$I806,Resultados_Dic3!$A$3:$A$99980,Produccion_PJ!$H807)</f>
        <v>0</v>
      </c>
      <c r="AA807" s="21">
        <f>+SUMIFS(Resultados_Dic3!W$3:W$99980,Resultados_Dic3!$F$3:$F$99980,Produccion_PJ!$K807,Resultados_Dic3!$D$3:$D$99980,Produccion_PJ!$K$632,Resultados_Dic3!$E$3:$E$99980,Produccion_PJ!$I806,Resultados_Dic3!$A$3:$A$99980,Produccion_PJ!$H807)</f>
        <v>0</v>
      </c>
      <c r="AB807" s="21">
        <f>+SUMIFS(Resultados_Dic3!X$3:X$99980,Resultados_Dic3!$F$3:$F$99980,Produccion_PJ!$K807,Resultados_Dic3!$D$3:$D$99980,Produccion_PJ!$K$632,Resultados_Dic3!$E$3:$E$99980,Produccion_PJ!$I806,Resultados_Dic3!$A$3:$A$99980,Produccion_PJ!$H807)</f>
        <v>0</v>
      </c>
      <c r="AC807" s="21">
        <f>+SUMIFS(Resultados_Dic3!Y$3:Y$99980,Resultados_Dic3!$F$3:$F$99980,Produccion_PJ!$K807,Resultados_Dic3!$D$3:$D$99980,Produccion_PJ!$K$632,Resultados_Dic3!$E$3:$E$99980,Produccion_PJ!$I806,Resultados_Dic3!$A$3:$A$99980,Produccion_PJ!$H807)</f>
        <v>0</v>
      </c>
      <c r="AD807" s="21">
        <f>+SUMIFS(Resultados_Dic3!Z$3:Z$99980,Resultados_Dic3!$F$3:$F$99980,Produccion_PJ!$K807,Resultados_Dic3!$D$3:$D$99980,Produccion_PJ!$K$632,Resultados_Dic3!$E$3:$E$99980,Produccion_PJ!$I806,Resultados_Dic3!$A$3:$A$99980,Produccion_PJ!$H807)</f>
        <v>0</v>
      </c>
      <c r="AE807" s="21">
        <f>+SUMIFS(Resultados_Dic3!AA$3:AA$99980,Resultados_Dic3!$F$3:$F$99980,Produccion_PJ!$K807,Resultados_Dic3!$D$3:$D$99980,Produccion_PJ!$K$632,Resultados_Dic3!$E$3:$E$99980,Produccion_PJ!$I806,Resultados_Dic3!$A$3:$A$99980,Produccion_PJ!$H807)</f>
        <v>0</v>
      </c>
      <c r="AF807" s="21">
        <f>+SUMIFS(Resultados_Dic3!AB$3:AB$99980,Resultados_Dic3!$F$3:$F$99980,Produccion_PJ!$K807,Resultados_Dic3!$D$3:$D$99980,Produccion_PJ!$K$632,Resultados_Dic3!$E$3:$E$99980,Produccion_PJ!$I806,Resultados_Dic3!$A$3:$A$99980,Produccion_PJ!$H807)</f>
        <v>0</v>
      </c>
      <c r="AG807" s="21">
        <f>+SUMIFS(Resultados_Dic3!AC$3:AC$99980,Resultados_Dic3!$F$3:$F$99980,Produccion_PJ!$K807,Resultados_Dic3!$D$3:$D$99980,Produccion_PJ!$K$632,Resultados_Dic3!$E$3:$E$99980,Produccion_PJ!$I806,Resultados_Dic3!$A$3:$A$99980,Produccion_PJ!$H807)</f>
        <v>0</v>
      </c>
      <c r="AH807" s="21">
        <f>+SUMIFS(Resultados_Dic3!AD$3:AD$99980,Resultados_Dic3!$F$3:$F$99980,Produccion_PJ!$K807,Resultados_Dic3!$D$3:$D$99980,Produccion_PJ!$K$632,Resultados_Dic3!$E$3:$E$99980,Produccion_PJ!$I806,Resultados_Dic3!$A$3:$A$99980,Produccion_PJ!$H807)</f>
        <v>0</v>
      </c>
      <c r="AI807" s="21">
        <f>+SUMIFS(Resultados_Dic3!AE$3:AE$99980,Resultados_Dic3!$F$3:$F$99980,Produccion_PJ!$K807,Resultados_Dic3!$D$3:$D$99980,Produccion_PJ!$K$632,Resultados_Dic3!$E$3:$E$99980,Produccion_PJ!$I806,Resultados_Dic3!$A$3:$A$99980,Produccion_PJ!$H807)</f>
        <v>0</v>
      </c>
      <c r="AJ807" s="21">
        <f>+SUMIFS(Resultados_Dic3!AF$3:AF$99980,Resultados_Dic3!$F$3:$F$99980,Produccion_PJ!$K807,Resultados_Dic3!$D$3:$D$99980,Produccion_PJ!$K$632,Resultados_Dic3!$E$3:$E$99980,Produccion_PJ!$I806,Resultados_Dic3!$A$3:$A$99980,Produccion_PJ!$H807)</f>
        <v>0</v>
      </c>
      <c r="AK807" s="21">
        <f>+SUMIFS(Resultados_Dic3!AG$3:AG$99980,Resultados_Dic3!$F$3:$F$99980,Produccion_PJ!$K807,Resultados_Dic3!$D$3:$D$99980,Produccion_PJ!$K$632,Resultados_Dic3!$E$3:$E$99980,Produccion_PJ!$I806,Resultados_Dic3!$A$3:$A$99980,Produccion_PJ!$H807)</f>
        <v>0</v>
      </c>
      <c r="AL807" s="21">
        <f>+SUMIFS(Resultados_Dic3!AH$3:AH$99980,Resultados_Dic3!$F$3:$F$99980,Produccion_PJ!$K807,Resultados_Dic3!$D$3:$D$99980,Produccion_PJ!$K$632,Resultados_Dic3!$E$3:$E$99980,Produccion_PJ!$I806,Resultados_Dic3!$A$3:$A$99980,Produccion_PJ!$H807)</f>
        <v>0</v>
      </c>
      <c r="AM807" s="21">
        <f>+SUMIFS(Resultados_Dic3!AI$3:AI$99980,Resultados_Dic3!$F$3:$F$99980,Produccion_PJ!$K807,Resultados_Dic3!$D$3:$D$99980,Produccion_PJ!$K$632,Resultados_Dic3!$E$3:$E$99980,Produccion_PJ!$I806,Resultados_Dic3!$A$3:$A$99980,Produccion_PJ!$H807)</f>
        <v>0</v>
      </c>
      <c r="AN807" s="21">
        <f>+SUMIFS(Resultados_Dic3!AJ$3:AJ$99980,Resultados_Dic3!$F$3:$F$99980,Produccion_PJ!$K807,Resultados_Dic3!$D$3:$D$99980,Produccion_PJ!$K$632,Resultados_Dic3!$E$3:$E$99980,Produccion_PJ!$I806,Resultados_Dic3!$A$3:$A$99980,Produccion_PJ!$H807)</f>
        <v>0</v>
      </c>
      <c r="AO807" s="21">
        <f>+SUMIFS(Resultados_Dic3!AK$3:AK$99980,Resultados_Dic3!$F$3:$F$99980,Produccion_PJ!$K807,Resultados_Dic3!$D$3:$D$99980,Produccion_PJ!$K$632,Resultados_Dic3!$E$3:$E$99980,Produccion_PJ!$I806,Resultados_Dic3!$A$3:$A$99980,Produccion_PJ!$H807)</f>
        <v>0</v>
      </c>
      <c r="AP807" s="21">
        <f>+SUMIFS(Resultados_Dic3!AL$3:AL$99980,Resultados_Dic3!$F$3:$F$99980,Produccion_PJ!$K807,Resultados_Dic3!$D$3:$D$99980,Produccion_PJ!$K$632,Resultados_Dic3!$E$3:$E$99980,Produccion_PJ!$I806,Resultados_Dic3!$A$3:$A$99980,Produccion_PJ!$H807)</f>
        <v>0</v>
      </c>
      <c r="AQ807" s="21">
        <f>+SUMIFS(Resultados_Dic3!AM$3:AM$99980,Resultados_Dic3!$F$3:$F$99980,Produccion_PJ!$K807,Resultados_Dic3!$D$3:$D$99980,Produccion_PJ!$K$632,Resultados_Dic3!$E$3:$E$99980,Produccion_PJ!$I806,Resultados_Dic3!$A$3:$A$99980,Produccion_PJ!$H807)</f>
        <v>0</v>
      </c>
    </row>
    <row r="808" spans="1:47" x14ac:dyDescent="0.25">
      <c r="D808" s="35"/>
      <c r="E808" s="35"/>
      <c r="G808" s="15"/>
      <c r="H808" s="17" t="str">
        <f t="shared" si="1285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+SUMIFS(Resultados_Dic3!H$3:H$99980,Resultados_Dic3!$F$3:$F$99980,Produccion_PJ!$K808,Resultados_Dic3!$D$3:$D$99980,Produccion_PJ!$K$632,Resultados_Dic3!$E$3:$E$99980,Produccion_PJ!$J808,Resultados_Dic3!$A$3:$A$99980,Produccion_PJ!$H808)</f>
        <v>0</v>
      </c>
      <c r="M808" s="21">
        <f>+SUMIFS(Resultados_Dic3!I$3:I$99980,Resultados_Dic3!$F$3:$F$99980,Produccion_PJ!$K808,Resultados_Dic3!$D$3:$D$99980,Produccion_PJ!$K$632,Resultados_Dic3!$E$3:$E$99980,Produccion_PJ!$J808,Resultados_Dic3!$A$3:$A$99980,Produccion_PJ!$H808)</f>
        <v>0</v>
      </c>
      <c r="N808" s="21">
        <f>+SUMIFS(Resultados_Dic3!J$3:J$99980,Resultados_Dic3!$F$3:$F$99980,Produccion_PJ!$K808,Resultados_Dic3!$D$3:$D$99980,Produccion_PJ!$K$632,Resultados_Dic3!$E$3:$E$99980,Produccion_PJ!$J808,Resultados_Dic3!$A$3:$A$99980,Produccion_PJ!$H808)</f>
        <v>0</v>
      </c>
      <c r="O808" s="21">
        <f>+SUMIFS(Resultados_Dic3!K$3:K$99980,Resultados_Dic3!$F$3:$F$99980,Produccion_PJ!$K808,Resultados_Dic3!$D$3:$D$99980,Produccion_PJ!$K$632,Resultados_Dic3!$E$3:$E$99980,Produccion_PJ!$J808,Resultados_Dic3!$A$3:$A$99980,Produccion_PJ!$H808)</f>
        <v>0</v>
      </c>
      <c r="P808" s="21">
        <f>+SUMIFS(Resultados_Dic3!L$3:L$99980,Resultados_Dic3!$F$3:$F$99980,Produccion_PJ!$K808,Resultados_Dic3!$D$3:$D$99980,Produccion_PJ!$K$632,Resultados_Dic3!$E$3:$E$99980,Produccion_PJ!$J808,Resultados_Dic3!$A$3:$A$99980,Produccion_PJ!$H808)</f>
        <v>0</v>
      </c>
      <c r="Q808" s="21">
        <f>+SUMIFS(Resultados_Dic3!M$3:M$99980,Resultados_Dic3!$F$3:$F$99980,Produccion_PJ!$K808,Resultados_Dic3!$D$3:$D$99980,Produccion_PJ!$K$632,Resultados_Dic3!$E$3:$E$99980,Produccion_PJ!$J808,Resultados_Dic3!$A$3:$A$99980,Produccion_PJ!$H808)</f>
        <v>0.41032216848578801</v>
      </c>
      <c r="R808" s="21">
        <f>+SUMIFS(Resultados_Dic3!N$3:N$99980,Resultados_Dic3!$F$3:$F$99980,Produccion_PJ!$K808,Resultados_Dic3!$D$3:$D$99980,Produccion_PJ!$K$632,Resultados_Dic3!$E$3:$E$99980,Produccion_PJ!$J808,Resultados_Dic3!$A$3:$A$99980,Produccion_PJ!$H808)</f>
        <v>0.38843831949988</v>
      </c>
      <c r="S808" s="21">
        <f>+SUMIFS(Resultados_Dic3!O$3:O$99980,Resultados_Dic3!$F$3:$F$99980,Produccion_PJ!$K808,Resultados_Dic3!$D$3:$D$99980,Produccion_PJ!$K$632,Resultados_Dic3!$E$3:$E$99980,Produccion_PJ!$J808,Resultados_Dic3!$A$3:$A$99980,Produccion_PJ!$H808)</f>
        <v>4.4253763801233102E-2</v>
      </c>
      <c r="T808" s="21">
        <f>+SUMIFS(Resultados_Dic3!P$3:P$99980,Resultados_Dic3!$F$3:$F$99980,Produccion_PJ!$K808,Resultados_Dic3!$D$3:$D$99980,Produccion_PJ!$K$632,Resultados_Dic3!$E$3:$E$99980,Produccion_PJ!$J808,Resultados_Dic3!$A$3:$A$99980,Produccion_PJ!$H808)</f>
        <v>0</v>
      </c>
      <c r="U808" s="21">
        <f>+SUMIFS(Resultados_Dic3!Q$3:Q$99980,Resultados_Dic3!$F$3:$F$99980,Produccion_PJ!$K808,Resultados_Dic3!$D$3:$D$99980,Produccion_PJ!$K$632,Resultados_Dic3!$E$3:$E$99980,Produccion_PJ!$J808,Resultados_Dic3!$A$3:$A$99980,Produccion_PJ!$H808)</f>
        <v>0</v>
      </c>
      <c r="V808" s="21">
        <f>+SUMIFS(Resultados_Dic3!R$3:R$99980,Resultados_Dic3!$F$3:$F$99980,Produccion_PJ!$K808,Resultados_Dic3!$D$3:$D$99980,Produccion_PJ!$K$632,Resultados_Dic3!$E$3:$E$99980,Produccion_PJ!$J808,Resultados_Dic3!$A$3:$A$99980,Produccion_PJ!$H808)</f>
        <v>0</v>
      </c>
      <c r="W808" s="21">
        <f>+SUMIFS(Resultados_Dic3!S$3:S$99980,Resultados_Dic3!$F$3:$F$99980,Produccion_PJ!$K808,Resultados_Dic3!$D$3:$D$99980,Produccion_PJ!$K$632,Resultados_Dic3!$E$3:$E$99980,Produccion_PJ!$J808,Resultados_Dic3!$A$3:$A$99980,Produccion_PJ!$H808)</f>
        <v>0</v>
      </c>
      <c r="X808" s="21">
        <f>+SUMIFS(Resultados_Dic3!T$3:T$99980,Resultados_Dic3!$F$3:$F$99980,Produccion_PJ!$K808,Resultados_Dic3!$D$3:$D$99980,Produccion_PJ!$K$632,Resultados_Dic3!$E$3:$E$99980,Produccion_PJ!$J808,Resultados_Dic3!$A$3:$A$99980,Produccion_PJ!$H808)</f>
        <v>0</v>
      </c>
      <c r="Y808" s="21">
        <f>+SUMIFS(Resultados_Dic3!U$3:U$99980,Resultados_Dic3!$F$3:$F$99980,Produccion_PJ!$K808,Resultados_Dic3!$D$3:$D$99980,Produccion_PJ!$K$632,Resultados_Dic3!$E$3:$E$99980,Produccion_PJ!$J808,Resultados_Dic3!$A$3:$A$99980,Produccion_PJ!$H808)</f>
        <v>0</v>
      </c>
      <c r="Z808" s="21">
        <f>+SUMIFS(Resultados_Dic3!V$3:V$99980,Resultados_Dic3!$F$3:$F$99980,Produccion_PJ!$K808,Resultados_Dic3!$D$3:$D$99980,Produccion_PJ!$K$632,Resultados_Dic3!$E$3:$E$99980,Produccion_PJ!$J808,Resultados_Dic3!$A$3:$A$99980,Produccion_PJ!$H808)</f>
        <v>0</v>
      </c>
      <c r="AA808" s="21">
        <f>+SUMIFS(Resultados_Dic3!W$3:W$99980,Resultados_Dic3!$F$3:$F$99980,Produccion_PJ!$K808,Resultados_Dic3!$D$3:$D$99980,Produccion_PJ!$K$632,Resultados_Dic3!$E$3:$E$99980,Produccion_PJ!$J808,Resultados_Dic3!$A$3:$A$99980,Produccion_PJ!$H808)</f>
        <v>0</v>
      </c>
      <c r="AB808" s="21">
        <f>+SUMIFS(Resultados_Dic3!X$3:X$99980,Resultados_Dic3!$F$3:$F$99980,Produccion_PJ!$K808,Resultados_Dic3!$D$3:$D$99980,Produccion_PJ!$K$632,Resultados_Dic3!$E$3:$E$99980,Produccion_PJ!$J808,Resultados_Dic3!$A$3:$A$99980,Produccion_PJ!$H808)</f>
        <v>0</v>
      </c>
      <c r="AC808" s="21">
        <f>+SUMIFS(Resultados_Dic3!Y$3:Y$99980,Resultados_Dic3!$F$3:$F$99980,Produccion_PJ!$K808,Resultados_Dic3!$D$3:$D$99980,Produccion_PJ!$K$632,Resultados_Dic3!$E$3:$E$99980,Produccion_PJ!$J808,Resultados_Dic3!$A$3:$A$99980,Produccion_PJ!$H808)</f>
        <v>0</v>
      </c>
      <c r="AD808" s="21">
        <f>+SUMIFS(Resultados_Dic3!Z$3:Z$99980,Resultados_Dic3!$F$3:$F$99980,Produccion_PJ!$K808,Resultados_Dic3!$D$3:$D$99980,Produccion_PJ!$K$632,Resultados_Dic3!$E$3:$E$99980,Produccion_PJ!$J808,Resultados_Dic3!$A$3:$A$99980,Produccion_PJ!$H808)</f>
        <v>0</v>
      </c>
      <c r="AE808" s="21">
        <f>+SUMIFS(Resultados_Dic3!AA$3:AA$99980,Resultados_Dic3!$F$3:$F$99980,Produccion_PJ!$K808,Resultados_Dic3!$D$3:$D$99980,Produccion_PJ!$K$632,Resultados_Dic3!$E$3:$E$99980,Produccion_PJ!$J808,Resultados_Dic3!$A$3:$A$99980,Produccion_PJ!$H808)</f>
        <v>0</v>
      </c>
      <c r="AF808" s="21">
        <f>+SUMIFS(Resultados_Dic3!AB$3:AB$99980,Resultados_Dic3!$F$3:$F$99980,Produccion_PJ!$K808,Resultados_Dic3!$D$3:$D$99980,Produccion_PJ!$K$632,Resultados_Dic3!$E$3:$E$99980,Produccion_PJ!$J808,Resultados_Dic3!$A$3:$A$99980,Produccion_PJ!$H808)</f>
        <v>0</v>
      </c>
      <c r="AG808" s="21">
        <f>+SUMIFS(Resultados_Dic3!AC$3:AC$99980,Resultados_Dic3!$F$3:$F$99980,Produccion_PJ!$K808,Resultados_Dic3!$D$3:$D$99980,Produccion_PJ!$K$632,Resultados_Dic3!$E$3:$E$99980,Produccion_PJ!$J808,Resultados_Dic3!$A$3:$A$99980,Produccion_PJ!$H808)</f>
        <v>0</v>
      </c>
      <c r="AH808" s="21">
        <f>+SUMIFS(Resultados_Dic3!AD$3:AD$99980,Resultados_Dic3!$F$3:$F$99980,Produccion_PJ!$K808,Resultados_Dic3!$D$3:$D$99980,Produccion_PJ!$K$632,Resultados_Dic3!$E$3:$E$99980,Produccion_PJ!$J808,Resultados_Dic3!$A$3:$A$99980,Produccion_PJ!$H808)</f>
        <v>0</v>
      </c>
      <c r="AI808" s="21">
        <f>+SUMIFS(Resultados_Dic3!AE$3:AE$99980,Resultados_Dic3!$F$3:$F$99980,Produccion_PJ!$K808,Resultados_Dic3!$D$3:$D$99980,Produccion_PJ!$K$632,Resultados_Dic3!$E$3:$E$99980,Produccion_PJ!$J808,Resultados_Dic3!$A$3:$A$99980,Produccion_PJ!$H808)</f>
        <v>0</v>
      </c>
      <c r="AJ808" s="21">
        <f>+SUMIFS(Resultados_Dic3!AF$3:AF$99980,Resultados_Dic3!$F$3:$F$99980,Produccion_PJ!$K808,Resultados_Dic3!$D$3:$D$99980,Produccion_PJ!$K$632,Resultados_Dic3!$E$3:$E$99980,Produccion_PJ!$J808,Resultados_Dic3!$A$3:$A$99980,Produccion_PJ!$H808)</f>
        <v>0</v>
      </c>
      <c r="AK808" s="21">
        <f>+SUMIFS(Resultados_Dic3!AG$3:AG$99980,Resultados_Dic3!$F$3:$F$99980,Produccion_PJ!$K808,Resultados_Dic3!$D$3:$D$99980,Produccion_PJ!$K$632,Resultados_Dic3!$E$3:$E$99980,Produccion_PJ!$J808,Resultados_Dic3!$A$3:$A$99980,Produccion_PJ!$H808)</f>
        <v>0</v>
      </c>
      <c r="AL808" s="21">
        <f>+SUMIFS(Resultados_Dic3!AH$3:AH$99980,Resultados_Dic3!$F$3:$F$99980,Produccion_PJ!$K808,Resultados_Dic3!$D$3:$D$99980,Produccion_PJ!$K$632,Resultados_Dic3!$E$3:$E$99980,Produccion_PJ!$J808,Resultados_Dic3!$A$3:$A$99980,Produccion_PJ!$H808)</f>
        <v>0</v>
      </c>
      <c r="AM808" s="21">
        <f>+SUMIFS(Resultados_Dic3!AI$3:AI$99980,Resultados_Dic3!$F$3:$F$99980,Produccion_PJ!$K808,Resultados_Dic3!$D$3:$D$99980,Produccion_PJ!$K$632,Resultados_Dic3!$E$3:$E$99980,Produccion_PJ!$J808,Resultados_Dic3!$A$3:$A$99980,Produccion_PJ!$H808)</f>
        <v>0</v>
      </c>
      <c r="AN808" s="21">
        <f>+SUMIFS(Resultados_Dic3!AJ$3:AJ$99980,Resultados_Dic3!$F$3:$F$99980,Produccion_PJ!$K808,Resultados_Dic3!$D$3:$D$99980,Produccion_PJ!$K$632,Resultados_Dic3!$E$3:$E$99980,Produccion_PJ!$J808,Resultados_Dic3!$A$3:$A$99980,Produccion_PJ!$H808)</f>
        <v>0</v>
      </c>
      <c r="AO808" s="21">
        <f>+SUMIFS(Resultados_Dic3!AK$3:AK$99980,Resultados_Dic3!$F$3:$F$99980,Produccion_PJ!$K808,Resultados_Dic3!$D$3:$D$99980,Produccion_PJ!$K$632,Resultados_Dic3!$E$3:$E$99980,Produccion_PJ!$J808,Resultados_Dic3!$A$3:$A$99980,Produccion_PJ!$H808)</f>
        <v>0</v>
      </c>
      <c r="AP808" s="21">
        <f>+SUMIFS(Resultados_Dic3!AL$3:AL$99980,Resultados_Dic3!$F$3:$F$99980,Produccion_PJ!$K808,Resultados_Dic3!$D$3:$D$99980,Produccion_PJ!$K$632,Resultados_Dic3!$E$3:$E$99980,Produccion_PJ!$J808,Resultados_Dic3!$A$3:$A$99980,Produccion_PJ!$H808)</f>
        <v>0</v>
      </c>
      <c r="AQ808" s="21">
        <f>+SUMIFS(Resultados_Dic3!AM$3:AM$99980,Resultados_Dic3!$F$3:$F$99980,Produccion_PJ!$K808,Resultados_Dic3!$D$3:$D$99980,Produccion_PJ!$K$632,Resultados_Dic3!$E$3:$E$99980,Produccion_PJ!$J808,Resultados_Dic3!$A$3:$A$99980,Produccion_PJ!$H808)</f>
        <v>0</v>
      </c>
    </row>
    <row r="809" spans="1:47" x14ac:dyDescent="0.25">
      <c r="D809" s="35"/>
      <c r="E809" s="35"/>
      <c r="G809" s="15"/>
      <c r="H809" s="17" t="str">
        <f t="shared" si="1285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+SUMIFS(Resultados_Dic3!H$3:H$99980,Resultados_Dic3!$F$3:$F$99980,Produccion_PJ!$K809,Resultados_Dic3!$D$3:$D$99980,Produccion_PJ!$K$632,Resultados_Dic3!$E$3:$E$99980,Produccion_PJ!$J809,Resultados_Dic3!$A$3:$A$99980,Produccion_PJ!$H809)</f>
        <v>0</v>
      </c>
      <c r="M809" s="21">
        <f>+SUMIFS(Resultados_Dic3!I$3:I$99980,Resultados_Dic3!$F$3:$F$99980,Produccion_PJ!$K809,Resultados_Dic3!$D$3:$D$99980,Produccion_PJ!$K$632,Resultados_Dic3!$E$3:$E$99980,Produccion_PJ!$J809,Resultados_Dic3!$A$3:$A$99980,Produccion_PJ!$H809)</f>
        <v>0</v>
      </c>
      <c r="N809" s="21">
        <f>+SUMIFS(Resultados_Dic3!J$3:J$99980,Resultados_Dic3!$F$3:$F$99980,Produccion_PJ!$K809,Resultados_Dic3!$D$3:$D$99980,Produccion_PJ!$K$632,Resultados_Dic3!$E$3:$E$99980,Produccion_PJ!$J809,Resultados_Dic3!$A$3:$A$99980,Produccion_PJ!$H809)</f>
        <v>0</v>
      </c>
      <c r="O809" s="21">
        <f>+SUMIFS(Resultados_Dic3!K$3:K$99980,Resultados_Dic3!$F$3:$F$99980,Produccion_PJ!$K809,Resultados_Dic3!$D$3:$D$99980,Produccion_PJ!$K$632,Resultados_Dic3!$E$3:$E$99980,Produccion_PJ!$J809,Resultados_Dic3!$A$3:$A$99980,Produccion_PJ!$H809)</f>
        <v>0</v>
      </c>
      <c r="P809" s="21">
        <f>+SUMIFS(Resultados_Dic3!L$3:L$99980,Resultados_Dic3!$F$3:$F$99980,Produccion_PJ!$K809,Resultados_Dic3!$D$3:$D$99980,Produccion_PJ!$K$632,Resultados_Dic3!$E$3:$E$99980,Produccion_PJ!$J809,Resultados_Dic3!$A$3:$A$99980,Produccion_PJ!$H809)</f>
        <v>0</v>
      </c>
      <c r="Q809" s="21">
        <f>+SUMIFS(Resultados_Dic3!M$3:M$99980,Resultados_Dic3!$F$3:$F$99980,Produccion_PJ!$K809,Resultados_Dic3!$D$3:$D$99980,Produccion_PJ!$K$632,Resultados_Dic3!$E$3:$E$99980,Produccion_PJ!$J809,Resultados_Dic3!$A$3:$A$99980,Produccion_PJ!$H809)</f>
        <v>0</v>
      </c>
      <c r="R809" s="21">
        <f>+SUMIFS(Resultados_Dic3!N$3:N$99980,Resultados_Dic3!$F$3:$F$99980,Produccion_PJ!$K809,Resultados_Dic3!$D$3:$D$99980,Produccion_PJ!$K$632,Resultados_Dic3!$E$3:$E$99980,Produccion_PJ!$J809,Resultados_Dic3!$A$3:$A$99980,Produccion_PJ!$H809)</f>
        <v>0</v>
      </c>
      <c r="S809" s="21">
        <f>+SUMIFS(Resultados_Dic3!O$3:O$99980,Resultados_Dic3!$F$3:$F$99980,Produccion_PJ!$K809,Resultados_Dic3!$D$3:$D$99980,Produccion_PJ!$K$632,Resultados_Dic3!$E$3:$E$99980,Produccion_PJ!$J809,Resultados_Dic3!$A$3:$A$99980,Produccion_PJ!$H809)</f>
        <v>0</v>
      </c>
      <c r="T809" s="21">
        <f>+SUMIFS(Resultados_Dic3!P$3:P$99980,Resultados_Dic3!$F$3:$F$99980,Produccion_PJ!$K809,Resultados_Dic3!$D$3:$D$99980,Produccion_PJ!$K$632,Resultados_Dic3!$E$3:$E$99980,Produccion_PJ!$J809,Resultados_Dic3!$A$3:$A$99980,Produccion_PJ!$H809)</f>
        <v>0</v>
      </c>
      <c r="U809" s="21">
        <f>+SUMIFS(Resultados_Dic3!Q$3:Q$99980,Resultados_Dic3!$F$3:$F$99980,Produccion_PJ!$K809,Resultados_Dic3!$D$3:$D$99980,Produccion_PJ!$K$632,Resultados_Dic3!$E$3:$E$99980,Produccion_PJ!$J809,Resultados_Dic3!$A$3:$A$99980,Produccion_PJ!$H809)</f>
        <v>0</v>
      </c>
      <c r="V809" s="21">
        <f>+SUMIFS(Resultados_Dic3!R$3:R$99980,Resultados_Dic3!$F$3:$F$99980,Produccion_PJ!$K809,Resultados_Dic3!$D$3:$D$99980,Produccion_PJ!$K$632,Resultados_Dic3!$E$3:$E$99980,Produccion_PJ!$J809,Resultados_Dic3!$A$3:$A$99980,Produccion_PJ!$H809)</f>
        <v>0</v>
      </c>
      <c r="W809" s="21">
        <f>+SUMIFS(Resultados_Dic3!S$3:S$99980,Resultados_Dic3!$F$3:$F$99980,Produccion_PJ!$K809,Resultados_Dic3!$D$3:$D$99980,Produccion_PJ!$K$632,Resultados_Dic3!$E$3:$E$99980,Produccion_PJ!$J809,Resultados_Dic3!$A$3:$A$99980,Produccion_PJ!$H809)</f>
        <v>0</v>
      </c>
      <c r="X809" s="21">
        <f>+SUMIFS(Resultados_Dic3!T$3:T$99980,Resultados_Dic3!$F$3:$F$99980,Produccion_PJ!$K809,Resultados_Dic3!$D$3:$D$99980,Produccion_PJ!$K$632,Resultados_Dic3!$E$3:$E$99980,Produccion_PJ!$J809,Resultados_Dic3!$A$3:$A$99980,Produccion_PJ!$H809)</f>
        <v>0</v>
      </c>
      <c r="Y809" s="21">
        <f>+SUMIFS(Resultados_Dic3!U$3:U$99980,Resultados_Dic3!$F$3:$F$99980,Produccion_PJ!$K809,Resultados_Dic3!$D$3:$D$99980,Produccion_PJ!$K$632,Resultados_Dic3!$E$3:$E$99980,Produccion_PJ!$J809,Resultados_Dic3!$A$3:$A$99980,Produccion_PJ!$H809)</f>
        <v>0</v>
      </c>
      <c r="Z809" s="21">
        <f>+SUMIFS(Resultados_Dic3!V$3:V$99980,Resultados_Dic3!$F$3:$F$99980,Produccion_PJ!$K809,Resultados_Dic3!$D$3:$D$99980,Produccion_PJ!$K$632,Resultados_Dic3!$E$3:$E$99980,Produccion_PJ!$J809,Resultados_Dic3!$A$3:$A$99980,Produccion_PJ!$H809)</f>
        <v>0</v>
      </c>
      <c r="AA809" s="21">
        <f>+SUMIFS(Resultados_Dic3!W$3:W$99980,Resultados_Dic3!$F$3:$F$99980,Produccion_PJ!$K809,Resultados_Dic3!$D$3:$D$99980,Produccion_PJ!$K$632,Resultados_Dic3!$E$3:$E$99980,Produccion_PJ!$J809,Resultados_Dic3!$A$3:$A$99980,Produccion_PJ!$H809)</f>
        <v>0</v>
      </c>
      <c r="AB809" s="21">
        <f>+SUMIFS(Resultados_Dic3!X$3:X$99980,Resultados_Dic3!$F$3:$F$99980,Produccion_PJ!$K809,Resultados_Dic3!$D$3:$D$99980,Produccion_PJ!$K$632,Resultados_Dic3!$E$3:$E$99980,Produccion_PJ!$J809,Resultados_Dic3!$A$3:$A$99980,Produccion_PJ!$H809)</f>
        <v>0</v>
      </c>
      <c r="AC809" s="21">
        <f>+SUMIFS(Resultados_Dic3!Y$3:Y$99980,Resultados_Dic3!$F$3:$F$99980,Produccion_PJ!$K809,Resultados_Dic3!$D$3:$D$99980,Produccion_PJ!$K$632,Resultados_Dic3!$E$3:$E$99980,Produccion_PJ!$J809,Resultados_Dic3!$A$3:$A$99980,Produccion_PJ!$H809)</f>
        <v>0</v>
      </c>
      <c r="AD809" s="21">
        <f>+SUMIFS(Resultados_Dic3!Z$3:Z$99980,Resultados_Dic3!$F$3:$F$99980,Produccion_PJ!$K809,Resultados_Dic3!$D$3:$D$99980,Produccion_PJ!$K$632,Resultados_Dic3!$E$3:$E$99980,Produccion_PJ!$J809,Resultados_Dic3!$A$3:$A$99980,Produccion_PJ!$H809)</f>
        <v>0</v>
      </c>
      <c r="AE809" s="21">
        <f>+SUMIFS(Resultados_Dic3!AA$3:AA$99980,Resultados_Dic3!$F$3:$F$99980,Produccion_PJ!$K809,Resultados_Dic3!$D$3:$D$99980,Produccion_PJ!$K$632,Resultados_Dic3!$E$3:$E$99980,Produccion_PJ!$J809,Resultados_Dic3!$A$3:$A$99980,Produccion_PJ!$H809)</f>
        <v>0</v>
      </c>
      <c r="AF809" s="21">
        <f>+SUMIFS(Resultados_Dic3!AB$3:AB$99980,Resultados_Dic3!$F$3:$F$99980,Produccion_PJ!$K809,Resultados_Dic3!$D$3:$D$99980,Produccion_PJ!$K$632,Resultados_Dic3!$E$3:$E$99980,Produccion_PJ!$J809,Resultados_Dic3!$A$3:$A$99980,Produccion_PJ!$H809)</f>
        <v>0</v>
      </c>
      <c r="AG809" s="21">
        <f>+SUMIFS(Resultados_Dic3!AC$3:AC$99980,Resultados_Dic3!$F$3:$F$99980,Produccion_PJ!$K809,Resultados_Dic3!$D$3:$D$99980,Produccion_PJ!$K$632,Resultados_Dic3!$E$3:$E$99980,Produccion_PJ!$J809,Resultados_Dic3!$A$3:$A$99980,Produccion_PJ!$H809)</f>
        <v>0</v>
      </c>
      <c r="AH809" s="21">
        <f>+SUMIFS(Resultados_Dic3!AD$3:AD$99980,Resultados_Dic3!$F$3:$F$99980,Produccion_PJ!$K809,Resultados_Dic3!$D$3:$D$99980,Produccion_PJ!$K$632,Resultados_Dic3!$E$3:$E$99980,Produccion_PJ!$J809,Resultados_Dic3!$A$3:$A$99980,Produccion_PJ!$H809)</f>
        <v>0</v>
      </c>
      <c r="AI809" s="21">
        <f>+SUMIFS(Resultados_Dic3!AE$3:AE$99980,Resultados_Dic3!$F$3:$F$99980,Produccion_PJ!$K809,Resultados_Dic3!$D$3:$D$99980,Produccion_PJ!$K$632,Resultados_Dic3!$E$3:$E$99980,Produccion_PJ!$J809,Resultados_Dic3!$A$3:$A$99980,Produccion_PJ!$H809)</f>
        <v>0</v>
      </c>
      <c r="AJ809" s="21">
        <f>+SUMIFS(Resultados_Dic3!AF$3:AF$99980,Resultados_Dic3!$F$3:$F$99980,Produccion_PJ!$K809,Resultados_Dic3!$D$3:$D$99980,Produccion_PJ!$K$632,Resultados_Dic3!$E$3:$E$99980,Produccion_PJ!$J809,Resultados_Dic3!$A$3:$A$99980,Produccion_PJ!$H809)</f>
        <v>0</v>
      </c>
      <c r="AK809" s="21">
        <f>+SUMIFS(Resultados_Dic3!AG$3:AG$99980,Resultados_Dic3!$F$3:$F$99980,Produccion_PJ!$K809,Resultados_Dic3!$D$3:$D$99980,Produccion_PJ!$K$632,Resultados_Dic3!$E$3:$E$99980,Produccion_PJ!$J809,Resultados_Dic3!$A$3:$A$99980,Produccion_PJ!$H809)</f>
        <v>0</v>
      </c>
      <c r="AL809" s="21">
        <f>+SUMIFS(Resultados_Dic3!AH$3:AH$99980,Resultados_Dic3!$F$3:$F$99980,Produccion_PJ!$K809,Resultados_Dic3!$D$3:$D$99980,Produccion_PJ!$K$632,Resultados_Dic3!$E$3:$E$99980,Produccion_PJ!$J809,Resultados_Dic3!$A$3:$A$99980,Produccion_PJ!$H809)</f>
        <v>0</v>
      </c>
      <c r="AM809" s="21">
        <f>+SUMIFS(Resultados_Dic3!AI$3:AI$99980,Resultados_Dic3!$F$3:$F$99980,Produccion_PJ!$K809,Resultados_Dic3!$D$3:$D$99980,Produccion_PJ!$K$632,Resultados_Dic3!$E$3:$E$99980,Produccion_PJ!$J809,Resultados_Dic3!$A$3:$A$99980,Produccion_PJ!$H809)</f>
        <v>0</v>
      </c>
      <c r="AN809" s="21">
        <f>+SUMIFS(Resultados_Dic3!AJ$3:AJ$99980,Resultados_Dic3!$F$3:$F$99980,Produccion_PJ!$K809,Resultados_Dic3!$D$3:$D$99980,Produccion_PJ!$K$632,Resultados_Dic3!$E$3:$E$99980,Produccion_PJ!$J809,Resultados_Dic3!$A$3:$A$99980,Produccion_PJ!$H809)</f>
        <v>0</v>
      </c>
      <c r="AO809" s="21">
        <f>+SUMIFS(Resultados_Dic3!AK$3:AK$99980,Resultados_Dic3!$F$3:$F$99980,Produccion_PJ!$K809,Resultados_Dic3!$D$3:$D$99980,Produccion_PJ!$K$632,Resultados_Dic3!$E$3:$E$99980,Produccion_PJ!$J809,Resultados_Dic3!$A$3:$A$99980,Produccion_PJ!$H809)</f>
        <v>0</v>
      </c>
      <c r="AP809" s="21">
        <f>+SUMIFS(Resultados_Dic3!AL$3:AL$99980,Resultados_Dic3!$F$3:$F$99980,Produccion_PJ!$K809,Resultados_Dic3!$D$3:$D$99980,Produccion_PJ!$K$632,Resultados_Dic3!$E$3:$E$99980,Produccion_PJ!$J809,Resultados_Dic3!$A$3:$A$99980,Produccion_PJ!$H809)</f>
        <v>0</v>
      </c>
      <c r="AQ809" s="21">
        <f>+SUMIFS(Resultados_Dic3!AM$3:AM$99980,Resultados_Dic3!$F$3:$F$99980,Produccion_PJ!$K809,Resultados_Dic3!$D$3:$D$99980,Produccion_PJ!$K$632,Resultados_Dic3!$E$3:$E$99980,Produccion_PJ!$J809,Resultados_Dic3!$A$3:$A$99980,Produccion_PJ!$H809)</f>
        <v>0</v>
      </c>
    </row>
    <row r="810" spans="1:47" x14ac:dyDescent="0.25">
      <c r="D810" s="35"/>
      <c r="E810" s="35"/>
      <c r="G810" s="15"/>
      <c r="H810" s="17" t="str">
        <f t="shared" si="1285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+SUMIFS(Resultados_Dic3!H$3:H$99980,Resultados_Dic3!$F$3:$F$99980,Produccion_PJ!$K810,Resultados_Dic3!$D$3:$D$99980,Produccion_PJ!$K$632,Resultados_Dic3!$E$3:$E$99980,Produccion_PJ!$J810,Resultados_Dic3!$A$3:$A$99980,Produccion_PJ!$H810)</f>
        <v>11.0255201339571</v>
      </c>
      <c r="M810" s="21">
        <f>+SUMIFS(Resultados_Dic3!I$3:I$99980,Resultados_Dic3!$F$3:$F$99980,Produccion_PJ!$K810,Resultados_Dic3!$D$3:$D$99980,Produccion_PJ!$K$632,Resultados_Dic3!$E$3:$E$99980,Produccion_PJ!$J810,Resultados_Dic3!$A$3:$A$99980,Produccion_PJ!$H810)</f>
        <v>9.8443274206848397</v>
      </c>
      <c r="N810" s="21">
        <f>+SUMIFS(Resultados_Dic3!J$3:J$99980,Resultados_Dic3!$F$3:$F$99980,Produccion_PJ!$K810,Resultados_Dic3!$D$3:$D$99980,Produccion_PJ!$K$632,Resultados_Dic3!$E$3:$E$99980,Produccion_PJ!$J810,Resultados_Dic3!$A$3:$A$99980,Produccion_PJ!$H810)</f>
        <v>8.5989052033776101</v>
      </c>
      <c r="O810" s="21">
        <f>+SUMIFS(Resultados_Dic3!K$3:K$99980,Resultados_Dic3!$F$3:$F$99980,Produccion_PJ!$K810,Resultados_Dic3!$D$3:$D$99980,Produccion_PJ!$K$632,Resultados_Dic3!$E$3:$E$99980,Produccion_PJ!$J810,Resultados_Dic3!$A$3:$A$99980,Produccion_PJ!$H810)</f>
        <v>7.3534829860703796</v>
      </c>
      <c r="P810" s="21">
        <f>+SUMIFS(Resultados_Dic3!L$3:L$99980,Resultados_Dic3!$F$3:$F$99980,Produccion_PJ!$K810,Resultados_Dic3!$D$3:$D$99980,Produccion_PJ!$K$632,Resultados_Dic3!$E$3:$E$99980,Produccion_PJ!$J810,Resultados_Dic3!$A$3:$A$99980,Produccion_PJ!$H810)</f>
        <v>6.1080607687631501</v>
      </c>
      <c r="Q810" s="21">
        <f>+SUMIFS(Resultados_Dic3!M$3:M$99980,Resultados_Dic3!$F$3:$F$99980,Produccion_PJ!$K810,Resultados_Dic3!$D$3:$D$99980,Produccion_PJ!$K$632,Resultados_Dic3!$E$3:$E$99980,Produccion_PJ!$J810,Resultados_Dic3!$A$3:$A$99980,Produccion_PJ!$H810)</f>
        <v>4.7731557454927502</v>
      </c>
      <c r="R810" s="21">
        <f>+SUMIFS(Resultados_Dic3!N$3:N$99980,Resultados_Dic3!$F$3:$F$99980,Produccion_PJ!$K810,Resultados_Dic3!$D$3:$D$99980,Produccion_PJ!$K$632,Resultados_Dic3!$E$3:$E$99980,Produccion_PJ!$J810,Resultados_Dic3!$A$3:$A$99980,Produccion_PJ!$H810)</f>
        <v>3.43825072222235</v>
      </c>
      <c r="S810" s="21">
        <f>+SUMIFS(Resultados_Dic3!O$3:O$99980,Resultados_Dic3!$F$3:$F$99980,Produccion_PJ!$K810,Resultados_Dic3!$D$3:$D$99980,Produccion_PJ!$K$632,Resultados_Dic3!$E$3:$E$99980,Produccion_PJ!$J810,Resultados_Dic3!$A$3:$A$99980,Produccion_PJ!$H810)</f>
        <v>6.7538020249192598</v>
      </c>
      <c r="T810" s="21">
        <f>+SUMIFS(Resultados_Dic3!P$3:P$99980,Resultados_Dic3!$F$3:$F$99980,Produccion_PJ!$K810,Resultados_Dic3!$D$3:$D$99980,Produccion_PJ!$K$632,Resultados_Dic3!$E$3:$E$99980,Produccion_PJ!$J810,Resultados_Dic3!$A$3:$A$99980,Produccion_PJ!$H810)</f>
        <v>6.4232067711728504</v>
      </c>
      <c r="U810" s="21">
        <f>+SUMIFS(Resultados_Dic3!Q$3:Q$99980,Resultados_Dic3!$F$3:$F$99980,Produccion_PJ!$K810,Resultados_Dic3!$D$3:$D$99980,Produccion_PJ!$K$632,Resultados_Dic3!$E$3:$E$99980,Produccion_PJ!$J810,Resultados_Dic3!$A$3:$A$99980,Produccion_PJ!$H810)</f>
        <v>0</v>
      </c>
      <c r="V810" s="21">
        <f>+SUMIFS(Resultados_Dic3!R$3:R$99980,Resultados_Dic3!$F$3:$F$99980,Produccion_PJ!$K810,Resultados_Dic3!$D$3:$D$99980,Produccion_PJ!$K$632,Resultados_Dic3!$E$3:$E$99980,Produccion_PJ!$J810,Resultados_Dic3!$A$3:$A$99980,Produccion_PJ!$H810)</f>
        <v>0</v>
      </c>
      <c r="W810" s="21">
        <f>+SUMIFS(Resultados_Dic3!S$3:S$99980,Resultados_Dic3!$F$3:$F$99980,Produccion_PJ!$K810,Resultados_Dic3!$D$3:$D$99980,Produccion_PJ!$K$632,Resultados_Dic3!$E$3:$E$99980,Produccion_PJ!$J810,Resultados_Dic3!$A$3:$A$99980,Produccion_PJ!$H810)</f>
        <v>0</v>
      </c>
      <c r="X810" s="21">
        <f>+SUMIFS(Resultados_Dic3!T$3:T$99980,Resultados_Dic3!$F$3:$F$99980,Produccion_PJ!$K810,Resultados_Dic3!$D$3:$D$99980,Produccion_PJ!$K$632,Resultados_Dic3!$E$3:$E$99980,Produccion_PJ!$J810,Resultados_Dic3!$A$3:$A$99980,Produccion_PJ!$H810)</f>
        <v>0</v>
      </c>
      <c r="Y810" s="21">
        <f>+SUMIFS(Resultados_Dic3!U$3:U$99980,Resultados_Dic3!$F$3:$F$99980,Produccion_PJ!$K810,Resultados_Dic3!$D$3:$D$99980,Produccion_PJ!$K$632,Resultados_Dic3!$E$3:$E$99980,Produccion_PJ!$J810,Resultados_Dic3!$A$3:$A$99980,Produccion_PJ!$H810)</f>
        <v>0</v>
      </c>
      <c r="Z810" s="21">
        <f>+SUMIFS(Resultados_Dic3!V$3:V$99980,Resultados_Dic3!$F$3:$F$99980,Produccion_PJ!$K810,Resultados_Dic3!$D$3:$D$99980,Produccion_PJ!$K$632,Resultados_Dic3!$E$3:$E$99980,Produccion_PJ!$J810,Resultados_Dic3!$A$3:$A$99980,Produccion_PJ!$H810)</f>
        <v>0</v>
      </c>
      <c r="AA810" s="21">
        <f>+SUMIFS(Resultados_Dic3!W$3:W$99980,Resultados_Dic3!$F$3:$F$99980,Produccion_PJ!$K810,Resultados_Dic3!$D$3:$D$99980,Produccion_PJ!$K$632,Resultados_Dic3!$E$3:$E$99980,Produccion_PJ!$J810,Resultados_Dic3!$A$3:$A$99980,Produccion_PJ!$H810)</f>
        <v>0</v>
      </c>
      <c r="AB810" s="21">
        <f>+SUMIFS(Resultados_Dic3!X$3:X$99980,Resultados_Dic3!$F$3:$F$99980,Produccion_PJ!$K810,Resultados_Dic3!$D$3:$D$99980,Produccion_PJ!$K$632,Resultados_Dic3!$E$3:$E$99980,Produccion_PJ!$J810,Resultados_Dic3!$A$3:$A$99980,Produccion_PJ!$H810)</f>
        <v>0</v>
      </c>
      <c r="AC810" s="21">
        <f>+SUMIFS(Resultados_Dic3!Y$3:Y$99980,Resultados_Dic3!$F$3:$F$99980,Produccion_PJ!$K810,Resultados_Dic3!$D$3:$D$99980,Produccion_PJ!$K$632,Resultados_Dic3!$E$3:$E$99980,Produccion_PJ!$J810,Resultados_Dic3!$A$3:$A$99980,Produccion_PJ!$H810)</f>
        <v>0</v>
      </c>
      <c r="AD810" s="21">
        <f>+SUMIFS(Resultados_Dic3!Z$3:Z$99980,Resultados_Dic3!$F$3:$F$99980,Produccion_PJ!$K810,Resultados_Dic3!$D$3:$D$99980,Produccion_PJ!$K$632,Resultados_Dic3!$E$3:$E$99980,Produccion_PJ!$J810,Resultados_Dic3!$A$3:$A$99980,Produccion_PJ!$H810)</f>
        <v>0</v>
      </c>
      <c r="AE810" s="21">
        <f>+SUMIFS(Resultados_Dic3!AA$3:AA$99980,Resultados_Dic3!$F$3:$F$99980,Produccion_PJ!$K810,Resultados_Dic3!$D$3:$D$99980,Produccion_PJ!$K$632,Resultados_Dic3!$E$3:$E$99980,Produccion_PJ!$J810,Resultados_Dic3!$A$3:$A$99980,Produccion_PJ!$H810)</f>
        <v>0</v>
      </c>
      <c r="AF810" s="21">
        <f>+SUMIFS(Resultados_Dic3!AB$3:AB$99980,Resultados_Dic3!$F$3:$F$99980,Produccion_PJ!$K810,Resultados_Dic3!$D$3:$D$99980,Produccion_PJ!$K$632,Resultados_Dic3!$E$3:$E$99980,Produccion_PJ!$J810,Resultados_Dic3!$A$3:$A$99980,Produccion_PJ!$H810)</f>
        <v>0</v>
      </c>
      <c r="AG810" s="21">
        <f>+SUMIFS(Resultados_Dic3!AC$3:AC$99980,Resultados_Dic3!$F$3:$F$99980,Produccion_PJ!$K810,Resultados_Dic3!$D$3:$D$99980,Produccion_PJ!$K$632,Resultados_Dic3!$E$3:$E$99980,Produccion_PJ!$J810,Resultados_Dic3!$A$3:$A$99980,Produccion_PJ!$H810)</f>
        <v>0</v>
      </c>
      <c r="AH810" s="21">
        <f>+SUMIFS(Resultados_Dic3!AD$3:AD$99980,Resultados_Dic3!$F$3:$F$99980,Produccion_PJ!$K810,Resultados_Dic3!$D$3:$D$99980,Produccion_PJ!$K$632,Resultados_Dic3!$E$3:$E$99980,Produccion_PJ!$J810,Resultados_Dic3!$A$3:$A$99980,Produccion_PJ!$H810)</f>
        <v>0</v>
      </c>
      <c r="AI810" s="21">
        <f>+SUMIFS(Resultados_Dic3!AE$3:AE$99980,Resultados_Dic3!$F$3:$F$99980,Produccion_PJ!$K810,Resultados_Dic3!$D$3:$D$99980,Produccion_PJ!$K$632,Resultados_Dic3!$E$3:$E$99980,Produccion_PJ!$J810,Resultados_Dic3!$A$3:$A$99980,Produccion_PJ!$H810)</f>
        <v>0</v>
      </c>
      <c r="AJ810" s="21">
        <f>+SUMIFS(Resultados_Dic3!AF$3:AF$99980,Resultados_Dic3!$F$3:$F$99980,Produccion_PJ!$K810,Resultados_Dic3!$D$3:$D$99980,Produccion_PJ!$K$632,Resultados_Dic3!$E$3:$E$99980,Produccion_PJ!$J810,Resultados_Dic3!$A$3:$A$99980,Produccion_PJ!$H810)</f>
        <v>0</v>
      </c>
      <c r="AK810" s="21">
        <f>+SUMIFS(Resultados_Dic3!AG$3:AG$99980,Resultados_Dic3!$F$3:$F$99980,Produccion_PJ!$K810,Resultados_Dic3!$D$3:$D$99980,Produccion_PJ!$K$632,Resultados_Dic3!$E$3:$E$99980,Produccion_PJ!$J810,Resultados_Dic3!$A$3:$A$99980,Produccion_PJ!$H810)</f>
        <v>0</v>
      </c>
      <c r="AL810" s="21">
        <f>+SUMIFS(Resultados_Dic3!AH$3:AH$99980,Resultados_Dic3!$F$3:$F$99980,Produccion_PJ!$K810,Resultados_Dic3!$D$3:$D$99980,Produccion_PJ!$K$632,Resultados_Dic3!$E$3:$E$99980,Produccion_PJ!$J810,Resultados_Dic3!$A$3:$A$99980,Produccion_PJ!$H810)</f>
        <v>0</v>
      </c>
      <c r="AM810" s="21">
        <f>+SUMIFS(Resultados_Dic3!AI$3:AI$99980,Resultados_Dic3!$F$3:$F$99980,Produccion_PJ!$K810,Resultados_Dic3!$D$3:$D$99980,Produccion_PJ!$K$632,Resultados_Dic3!$E$3:$E$99980,Produccion_PJ!$J810,Resultados_Dic3!$A$3:$A$99980,Produccion_PJ!$H810)</f>
        <v>0</v>
      </c>
      <c r="AN810" s="21">
        <f>+SUMIFS(Resultados_Dic3!AJ$3:AJ$99980,Resultados_Dic3!$F$3:$F$99980,Produccion_PJ!$K810,Resultados_Dic3!$D$3:$D$99980,Produccion_PJ!$K$632,Resultados_Dic3!$E$3:$E$99980,Produccion_PJ!$J810,Resultados_Dic3!$A$3:$A$99980,Produccion_PJ!$H810)</f>
        <v>0</v>
      </c>
      <c r="AO810" s="21">
        <f>+SUMIFS(Resultados_Dic3!AK$3:AK$99980,Resultados_Dic3!$F$3:$F$99980,Produccion_PJ!$K810,Resultados_Dic3!$D$3:$D$99980,Produccion_PJ!$K$632,Resultados_Dic3!$E$3:$E$99980,Produccion_PJ!$J810,Resultados_Dic3!$A$3:$A$99980,Produccion_PJ!$H810)</f>
        <v>0</v>
      </c>
      <c r="AP810" s="21">
        <f>+SUMIFS(Resultados_Dic3!AL$3:AL$99980,Resultados_Dic3!$F$3:$F$99980,Produccion_PJ!$K810,Resultados_Dic3!$D$3:$D$99980,Produccion_PJ!$K$632,Resultados_Dic3!$E$3:$E$99980,Produccion_PJ!$J810,Resultados_Dic3!$A$3:$A$99980,Produccion_PJ!$H810)</f>
        <v>0</v>
      </c>
      <c r="AQ810" s="21">
        <f>+SUMIFS(Resultados_Dic3!AM$3:AM$99980,Resultados_Dic3!$F$3:$F$99980,Produccion_PJ!$K810,Resultados_Dic3!$D$3:$D$99980,Produccion_PJ!$K$632,Resultados_Dic3!$E$3:$E$99980,Produccion_PJ!$J810,Resultados_Dic3!$A$3:$A$99980,Produccion_PJ!$H810)</f>
        <v>0</v>
      </c>
    </row>
    <row r="811" spans="1:47" x14ac:dyDescent="0.25">
      <c r="G811" s="15"/>
      <c r="H811" s="17" t="str">
        <f t="shared" si="1285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+SUMIFS(Resultados_Dic3!H$3:H$99980,Resultados_Dic3!$F$3:$F$99980,Produccion_PJ!$K811,Resultados_Dic3!$D$3:$D$99980,Produccion_PJ!$K$632,Resultados_Dic3!$E$3:$E$99980,Produccion_PJ!$J811,Resultados_Dic3!$A$3:$A$99980,Produccion_PJ!$H811)</f>
        <v>0.80026242417091997</v>
      </c>
      <c r="M811" s="21">
        <f>+SUMIFS(Resultados_Dic3!I$3:I$99980,Resultados_Dic3!$F$3:$F$99980,Produccion_PJ!$K811,Resultados_Dic3!$D$3:$D$99980,Produccion_PJ!$K$632,Resultados_Dic3!$E$3:$E$99980,Produccion_PJ!$J811,Resultados_Dic3!$A$3:$A$99980,Produccion_PJ!$H811)</f>
        <v>0.581847929975571</v>
      </c>
      <c r="N811" s="21">
        <f>+SUMIFS(Resultados_Dic3!J$3:J$99980,Resultados_Dic3!$F$3:$F$99980,Produccion_PJ!$K811,Resultados_Dic3!$D$3:$D$99980,Produccion_PJ!$K$632,Resultados_Dic3!$E$3:$E$99980,Produccion_PJ!$J811,Resultados_Dic3!$A$3:$A$99980,Produccion_PJ!$H811)</f>
        <v>0.44394540939542898</v>
      </c>
      <c r="O811" s="21">
        <f>+SUMIFS(Resultados_Dic3!K$3:K$99980,Resultados_Dic3!$F$3:$F$99980,Produccion_PJ!$K811,Resultados_Dic3!$D$3:$D$99980,Produccion_PJ!$K$632,Resultados_Dic3!$E$3:$E$99980,Produccion_PJ!$J811,Resultados_Dic3!$A$3:$A$99980,Produccion_PJ!$H811)</f>
        <v>0.30604288881528802</v>
      </c>
      <c r="P811" s="21">
        <f>+SUMIFS(Resultados_Dic3!L$3:L$99980,Resultados_Dic3!$F$3:$F$99980,Produccion_PJ!$K811,Resultados_Dic3!$D$3:$D$99980,Produccion_PJ!$K$632,Resultados_Dic3!$E$3:$E$99980,Produccion_PJ!$J811,Resultados_Dic3!$A$3:$A$99980,Produccion_PJ!$H811)</f>
        <v>0.168140368235147</v>
      </c>
      <c r="Q811" s="21">
        <f>+SUMIFS(Resultados_Dic3!M$3:M$99980,Resultados_Dic3!$F$3:$F$99980,Produccion_PJ!$K811,Resultados_Dic3!$D$3:$D$99980,Produccion_PJ!$K$632,Resultados_Dic3!$E$3:$E$99980,Produccion_PJ!$J811,Resultados_Dic3!$A$3:$A$99980,Produccion_PJ!$H811)</f>
        <v>0</v>
      </c>
      <c r="R811" s="21">
        <f>+SUMIFS(Resultados_Dic3!N$3:N$99980,Resultados_Dic3!$F$3:$F$99980,Produccion_PJ!$K811,Resultados_Dic3!$D$3:$D$99980,Produccion_PJ!$K$632,Resultados_Dic3!$E$3:$E$99980,Produccion_PJ!$J811,Resultados_Dic3!$A$3:$A$99980,Produccion_PJ!$H811)</f>
        <v>0</v>
      </c>
      <c r="S811" s="21">
        <f>+SUMIFS(Resultados_Dic3!O$3:O$99980,Resultados_Dic3!$F$3:$F$99980,Produccion_PJ!$K811,Resultados_Dic3!$D$3:$D$99980,Produccion_PJ!$K$632,Resultados_Dic3!$E$3:$E$99980,Produccion_PJ!$J811,Resultados_Dic3!$A$3:$A$99980,Produccion_PJ!$H811)</f>
        <v>1.30207755410143</v>
      </c>
      <c r="T811" s="21">
        <f>+SUMIFS(Resultados_Dic3!P$3:P$99980,Resultados_Dic3!$F$3:$F$99980,Produccion_PJ!$K811,Resultados_Dic3!$D$3:$D$99980,Produccion_PJ!$K$632,Resultados_Dic3!$E$3:$E$99980,Produccion_PJ!$J811,Resultados_Dic3!$A$3:$A$99980,Produccion_PJ!$H811)</f>
        <v>1.16225158122898</v>
      </c>
      <c r="U811" s="21">
        <f>+SUMIFS(Resultados_Dic3!Q$3:Q$99980,Resultados_Dic3!$F$3:$F$99980,Produccion_PJ!$K811,Resultados_Dic3!$D$3:$D$99980,Produccion_PJ!$K$632,Resultados_Dic3!$E$3:$E$99980,Produccion_PJ!$J811,Resultados_Dic3!$A$3:$A$99980,Produccion_PJ!$H811)</f>
        <v>1.0289052834919501</v>
      </c>
      <c r="V811" s="21">
        <f>+SUMIFS(Resultados_Dic3!R$3:R$99980,Resultados_Dic3!$F$3:$F$99980,Produccion_PJ!$K811,Resultados_Dic3!$D$3:$D$99980,Produccion_PJ!$K$632,Resultados_Dic3!$E$3:$E$99980,Produccion_PJ!$J811,Resultados_Dic3!$A$3:$A$99980,Produccion_PJ!$H811)</f>
        <v>0.89555898575492399</v>
      </c>
      <c r="W811" s="21">
        <f>+SUMIFS(Resultados_Dic3!S$3:S$99980,Resultados_Dic3!$F$3:$F$99980,Produccion_PJ!$K811,Resultados_Dic3!$D$3:$D$99980,Produccion_PJ!$K$632,Resultados_Dic3!$E$3:$E$99980,Produccion_PJ!$J811,Resultados_Dic3!$A$3:$A$99980,Produccion_PJ!$H811)</f>
        <v>0.76221268801789399</v>
      </c>
      <c r="X811" s="21">
        <f>+SUMIFS(Resultados_Dic3!T$3:T$99980,Resultados_Dic3!$F$3:$F$99980,Produccion_PJ!$K811,Resultados_Dic3!$D$3:$D$99980,Produccion_PJ!$K$632,Resultados_Dic3!$E$3:$E$99980,Produccion_PJ!$J811,Resultados_Dic3!$A$3:$A$99980,Produccion_PJ!$H811)</f>
        <v>0.69320180011898802</v>
      </c>
      <c r="Y811" s="21">
        <f>+SUMIFS(Resultados_Dic3!U$3:U$99980,Resultados_Dic3!$F$3:$F$99980,Produccion_PJ!$K811,Resultados_Dic3!$D$3:$D$99980,Produccion_PJ!$K$632,Resultados_Dic3!$E$3:$E$99980,Produccion_PJ!$J811,Resultados_Dic3!$A$3:$A$99980,Produccion_PJ!$H811)</f>
        <v>0.62419091222008205</v>
      </c>
      <c r="Z811" s="21">
        <f>+SUMIFS(Resultados_Dic3!V$3:V$99980,Resultados_Dic3!$F$3:$F$99980,Produccion_PJ!$K811,Resultados_Dic3!$D$3:$D$99980,Produccion_PJ!$K$632,Resultados_Dic3!$E$3:$E$99980,Produccion_PJ!$J811,Resultados_Dic3!$A$3:$A$99980,Produccion_PJ!$H811)</f>
        <v>0</v>
      </c>
      <c r="AA811" s="21">
        <f>+SUMIFS(Resultados_Dic3!W$3:W$99980,Resultados_Dic3!$F$3:$F$99980,Produccion_PJ!$K811,Resultados_Dic3!$D$3:$D$99980,Produccion_PJ!$K$632,Resultados_Dic3!$E$3:$E$99980,Produccion_PJ!$J811,Resultados_Dic3!$A$3:$A$99980,Produccion_PJ!$H811)</f>
        <v>0</v>
      </c>
      <c r="AB811" s="21">
        <f>+SUMIFS(Resultados_Dic3!X$3:X$99980,Resultados_Dic3!$F$3:$F$99980,Produccion_PJ!$K811,Resultados_Dic3!$D$3:$D$99980,Produccion_PJ!$K$632,Resultados_Dic3!$E$3:$E$99980,Produccion_PJ!$J811,Resultados_Dic3!$A$3:$A$99980,Produccion_PJ!$H811)</f>
        <v>0</v>
      </c>
      <c r="AC811" s="21">
        <f>+SUMIFS(Resultados_Dic3!Y$3:Y$99980,Resultados_Dic3!$F$3:$F$99980,Produccion_PJ!$K811,Resultados_Dic3!$D$3:$D$99980,Produccion_PJ!$K$632,Resultados_Dic3!$E$3:$E$99980,Produccion_PJ!$J811,Resultados_Dic3!$A$3:$A$99980,Produccion_PJ!$H811)</f>
        <v>0</v>
      </c>
      <c r="AD811" s="21">
        <f>+SUMIFS(Resultados_Dic3!Z$3:Z$99980,Resultados_Dic3!$F$3:$F$99980,Produccion_PJ!$K811,Resultados_Dic3!$D$3:$D$99980,Produccion_PJ!$K$632,Resultados_Dic3!$E$3:$E$99980,Produccion_PJ!$J811,Resultados_Dic3!$A$3:$A$99980,Produccion_PJ!$H811)</f>
        <v>0</v>
      </c>
      <c r="AE811" s="21">
        <f>+SUMIFS(Resultados_Dic3!AA$3:AA$99980,Resultados_Dic3!$F$3:$F$99980,Produccion_PJ!$K811,Resultados_Dic3!$D$3:$D$99980,Produccion_PJ!$K$632,Resultados_Dic3!$E$3:$E$99980,Produccion_PJ!$J811,Resultados_Dic3!$A$3:$A$99980,Produccion_PJ!$H811)</f>
        <v>0</v>
      </c>
      <c r="AF811" s="21">
        <f>+SUMIFS(Resultados_Dic3!AB$3:AB$99980,Resultados_Dic3!$F$3:$F$99980,Produccion_PJ!$K811,Resultados_Dic3!$D$3:$D$99980,Produccion_PJ!$K$632,Resultados_Dic3!$E$3:$E$99980,Produccion_PJ!$J811,Resultados_Dic3!$A$3:$A$99980,Produccion_PJ!$H811)</f>
        <v>0</v>
      </c>
      <c r="AG811" s="21">
        <f>+SUMIFS(Resultados_Dic3!AC$3:AC$99980,Resultados_Dic3!$F$3:$F$99980,Produccion_PJ!$K811,Resultados_Dic3!$D$3:$D$99980,Produccion_PJ!$K$632,Resultados_Dic3!$E$3:$E$99980,Produccion_PJ!$J811,Resultados_Dic3!$A$3:$A$99980,Produccion_PJ!$H811)</f>
        <v>0</v>
      </c>
      <c r="AH811" s="21">
        <f>+SUMIFS(Resultados_Dic3!AD$3:AD$99980,Resultados_Dic3!$F$3:$F$99980,Produccion_PJ!$K811,Resultados_Dic3!$D$3:$D$99980,Produccion_PJ!$K$632,Resultados_Dic3!$E$3:$E$99980,Produccion_PJ!$J811,Resultados_Dic3!$A$3:$A$99980,Produccion_PJ!$H811)</f>
        <v>0</v>
      </c>
      <c r="AI811" s="21">
        <f>+SUMIFS(Resultados_Dic3!AE$3:AE$99980,Resultados_Dic3!$F$3:$F$99980,Produccion_PJ!$K811,Resultados_Dic3!$D$3:$D$99980,Produccion_PJ!$K$632,Resultados_Dic3!$E$3:$E$99980,Produccion_PJ!$J811,Resultados_Dic3!$A$3:$A$99980,Produccion_PJ!$H811)</f>
        <v>0</v>
      </c>
      <c r="AJ811" s="21">
        <f>+SUMIFS(Resultados_Dic3!AF$3:AF$99980,Resultados_Dic3!$F$3:$F$99980,Produccion_PJ!$K811,Resultados_Dic3!$D$3:$D$99980,Produccion_PJ!$K$632,Resultados_Dic3!$E$3:$E$99980,Produccion_PJ!$J811,Resultados_Dic3!$A$3:$A$99980,Produccion_PJ!$H811)</f>
        <v>0</v>
      </c>
      <c r="AK811" s="21">
        <f>+SUMIFS(Resultados_Dic3!AG$3:AG$99980,Resultados_Dic3!$F$3:$F$99980,Produccion_PJ!$K811,Resultados_Dic3!$D$3:$D$99980,Produccion_PJ!$K$632,Resultados_Dic3!$E$3:$E$99980,Produccion_PJ!$J811,Resultados_Dic3!$A$3:$A$99980,Produccion_PJ!$H811)</f>
        <v>0</v>
      </c>
      <c r="AL811" s="21">
        <f>+SUMIFS(Resultados_Dic3!AH$3:AH$99980,Resultados_Dic3!$F$3:$F$99980,Produccion_PJ!$K811,Resultados_Dic3!$D$3:$D$99980,Produccion_PJ!$K$632,Resultados_Dic3!$E$3:$E$99980,Produccion_PJ!$J811,Resultados_Dic3!$A$3:$A$99980,Produccion_PJ!$H811)</f>
        <v>0</v>
      </c>
      <c r="AM811" s="21">
        <f>+SUMIFS(Resultados_Dic3!AI$3:AI$99980,Resultados_Dic3!$F$3:$F$99980,Produccion_PJ!$K811,Resultados_Dic3!$D$3:$D$99980,Produccion_PJ!$K$632,Resultados_Dic3!$E$3:$E$99980,Produccion_PJ!$J811,Resultados_Dic3!$A$3:$A$99980,Produccion_PJ!$H811)</f>
        <v>0</v>
      </c>
      <c r="AN811" s="21">
        <f>+SUMIFS(Resultados_Dic3!AJ$3:AJ$99980,Resultados_Dic3!$F$3:$F$99980,Produccion_PJ!$K811,Resultados_Dic3!$D$3:$D$99980,Produccion_PJ!$K$632,Resultados_Dic3!$E$3:$E$99980,Produccion_PJ!$J811,Resultados_Dic3!$A$3:$A$99980,Produccion_PJ!$H811)</f>
        <v>0</v>
      </c>
      <c r="AO811" s="21">
        <f>+SUMIFS(Resultados_Dic3!AK$3:AK$99980,Resultados_Dic3!$F$3:$F$99980,Produccion_PJ!$K811,Resultados_Dic3!$D$3:$D$99980,Produccion_PJ!$K$632,Resultados_Dic3!$E$3:$E$99980,Produccion_PJ!$J811,Resultados_Dic3!$A$3:$A$99980,Produccion_PJ!$H811)</f>
        <v>0</v>
      </c>
      <c r="AP811" s="21">
        <f>+SUMIFS(Resultados_Dic3!AL$3:AL$99980,Resultados_Dic3!$F$3:$F$99980,Produccion_PJ!$K811,Resultados_Dic3!$D$3:$D$99980,Produccion_PJ!$K$632,Resultados_Dic3!$E$3:$E$99980,Produccion_PJ!$J811,Resultados_Dic3!$A$3:$A$99980,Produccion_PJ!$H811)</f>
        <v>0</v>
      </c>
      <c r="AQ811" s="21">
        <f>+SUMIFS(Resultados_Dic3!AM$3:AM$99980,Resultados_Dic3!$F$3:$F$99980,Produccion_PJ!$K811,Resultados_Dic3!$D$3:$D$99980,Produccion_PJ!$K$632,Resultados_Dic3!$E$3:$E$99980,Produccion_PJ!$J811,Resultados_Dic3!$A$3:$A$99980,Produccion_PJ!$H811)</f>
        <v>0</v>
      </c>
    </row>
    <row r="812" spans="1:47" s="68" customFormat="1" x14ac:dyDescent="0.25">
      <c r="A812" s="70"/>
      <c r="F812" s="95"/>
      <c r="H812" s="71"/>
      <c r="I812" s="71"/>
      <c r="L812" s="69">
        <f>+SUM(L805:L811)</f>
        <v>92.50230733114482</v>
      </c>
      <c r="M812" s="69">
        <f t="shared" ref="M812" si="1286">+SUM(M805:M811)</f>
        <v>86.975859561537902</v>
      </c>
      <c r="N812" s="69">
        <f t="shared" ref="N812:AQ812" si="1287">+SUM(N805:N811)</f>
        <v>81.315396595913739</v>
      </c>
      <c r="O812" s="69">
        <f t="shared" si="1287"/>
        <v>76.603477039803565</v>
      </c>
      <c r="P812" s="69">
        <f t="shared" si="1287"/>
        <v>67.87519146415579</v>
      </c>
      <c r="Q812" s="69">
        <f t="shared" si="1287"/>
        <v>62.25656216077244</v>
      </c>
      <c r="R812" s="69">
        <f t="shared" si="1287"/>
        <v>56.373867208152632</v>
      </c>
      <c r="S812" s="69">
        <f t="shared" si="1287"/>
        <v>57.058309198214417</v>
      </c>
      <c r="T812" s="69">
        <f t="shared" si="1287"/>
        <v>41.881764989950227</v>
      </c>
      <c r="U812" s="69">
        <f t="shared" si="1287"/>
        <v>22.654171309731552</v>
      </c>
      <c r="V812" s="69">
        <f t="shared" si="1287"/>
        <v>11.951937256303324</v>
      </c>
      <c r="W812" s="69">
        <f t="shared" si="1287"/>
        <v>11.550511577987193</v>
      </c>
      <c r="X812" s="69">
        <f t="shared" si="1287"/>
        <v>11.481500690088287</v>
      </c>
      <c r="Y812" s="69">
        <f t="shared" si="1287"/>
        <v>4.429416509700502</v>
      </c>
      <c r="Z812" s="69">
        <f t="shared" si="1287"/>
        <v>0</v>
      </c>
      <c r="AA812" s="69">
        <f t="shared" si="1287"/>
        <v>0</v>
      </c>
      <c r="AB812" s="69">
        <f t="shared" si="1287"/>
        <v>0</v>
      </c>
      <c r="AC812" s="69">
        <f t="shared" si="1287"/>
        <v>0</v>
      </c>
      <c r="AD812" s="69">
        <f t="shared" si="1287"/>
        <v>0</v>
      </c>
      <c r="AE812" s="69">
        <f t="shared" si="1287"/>
        <v>0</v>
      </c>
      <c r="AF812" s="69">
        <f t="shared" si="1287"/>
        <v>0</v>
      </c>
      <c r="AG812" s="69">
        <f t="shared" si="1287"/>
        <v>0</v>
      </c>
      <c r="AH812" s="69">
        <f t="shared" si="1287"/>
        <v>0</v>
      </c>
      <c r="AI812" s="69">
        <f t="shared" si="1287"/>
        <v>0</v>
      </c>
      <c r="AJ812" s="69">
        <f t="shared" si="1287"/>
        <v>0</v>
      </c>
      <c r="AK812" s="69">
        <f t="shared" si="1287"/>
        <v>0</v>
      </c>
      <c r="AL812" s="69">
        <f t="shared" si="1287"/>
        <v>0</v>
      </c>
      <c r="AM812" s="69">
        <f t="shared" si="1287"/>
        <v>0</v>
      </c>
      <c r="AN812" s="69">
        <f t="shared" si="1287"/>
        <v>0</v>
      </c>
      <c r="AO812" s="69">
        <f t="shared" si="1287"/>
        <v>0</v>
      </c>
      <c r="AP812" s="69">
        <f t="shared" si="1287"/>
        <v>0</v>
      </c>
      <c r="AQ812" s="69">
        <f t="shared" si="1287"/>
        <v>0</v>
      </c>
    </row>
    <row r="814" spans="1:47" ht="18.75" x14ac:dyDescent="0.3">
      <c r="F814"/>
      <c r="K814" s="34" t="s">
        <v>504</v>
      </c>
    </row>
    <row r="815" spans="1:47" x14ac:dyDescent="0.25"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35"/>
      <c r="E818" s="35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+SUMIFS(Resultados_Dic3!H$3:H$99980,Resultados_Dic3!$F$3:$F$99980,Produccion_PJ!$K818,Resultados_Dic3!$D$3:$D$99980,Produccion_PJ!$K$632,Resultados_Dic3!$E$3:$E$99980,Produccion_PJ!$J818,Resultados_Dic3!$A$3:$A$99980,Produccion_PJ!$H818)</f>
        <v>0</v>
      </c>
      <c r="M818" s="21">
        <f>+SUMIFS(Resultados_Dic3!I$3:I$99980,Resultados_Dic3!$F$3:$F$99980,Produccion_PJ!$K818,Resultados_Dic3!$D$3:$D$99980,Produccion_PJ!$K$632,Resultados_Dic3!$E$3:$E$99980,Produccion_PJ!$J818,Resultados_Dic3!$A$3:$A$99980,Produccion_PJ!$H818)</f>
        <v>0</v>
      </c>
      <c r="N818" s="21">
        <f>+SUMIFS(Resultados_Dic3!J$3:J$99980,Resultados_Dic3!$F$3:$F$99980,Produccion_PJ!$K818,Resultados_Dic3!$D$3:$D$99980,Produccion_PJ!$K$632,Resultados_Dic3!$E$3:$E$99980,Produccion_PJ!$J818,Resultados_Dic3!$A$3:$A$99980,Produccion_PJ!$H818)</f>
        <v>0</v>
      </c>
      <c r="O818" s="21">
        <f>+SUMIFS(Resultados_Dic3!K$3:K$99980,Resultados_Dic3!$F$3:$F$99980,Produccion_PJ!$K818,Resultados_Dic3!$D$3:$D$99980,Produccion_PJ!$K$632,Resultados_Dic3!$E$3:$E$99980,Produccion_PJ!$J818,Resultados_Dic3!$A$3:$A$99980,Produccion_PJ!$H818)</f>
        <v>0</v>
      </c>
      <c r="P818" s="21">
        <f>+SUMIFS(Resultados_Dic3!L$3:L$99980,Resultados_Dic3!$F$3:$F$99980,Produccion_PJ!$K818,Resultados_Dic3!$D$3:$D$99980,Produccion_PJ!$K$632,Resultados_Dic3!$E$3:$E$99980,Produccion_PJ!$J818,Resultados_Dic3!$A$3:$A$99980,Produccion_PJ!$H818)</f>
        <v>0</v>
      </c>
      <c r="Q818" s="21">
        <f>+SUMIFS(Resultados_Dic3!M$3:M$99980,Resultados_Dic3!$F$3:$F$99980,Produccion_PJ!$K818,Resultados_Dic3!$D$3:$D$99980,Produccion_PJ!$K$632,Resultados_Dic3!$E$3:$E$99980,Produccion_PJ!$J818,Resultados_Dic3!$A$3:$A$99980,Produccion_PJ!$H818)</f>
        <v>0</v>
      </c>
      <c r="R818" s="21">
        <f>+SUMIFS(Resultados_Dic3!N$3:N$99980,Resultados_Dic3!$F$3:$F$99980,Produccion_PJ!$K818,Resultados_Dic3!$D$3:$D$99980,Produccion_PJ!$K$632,Resultados_Dic3!$E$3:$E$99980,Produccion_PJ!$J818,Resultados_Dic3!$A$3:$A$99980,Produccion_PJ!$H818)</f>
        <v>0</v>
      </c>
      <c r="S818" s="21">
        <f>+SUMIFS(Resultados_Dic3!O$3:O$99980,Resultados_Dic3!$F$3:$F$99980,Produccion_PJ!$K818,Resultados_Dic3!$D$3:$D$99980,Produccion_PJ!$K$632,Resultados_Dic3!$E$3:$E$99980,Produccion_PJ!$J818,Resultados_Dic3!$A$3:$A$99980,Produccion_PJ!$H818)</f>
        <v>0</v>
      </c>
      <c r="T818" s="21">
        <f>+SUMIFS(Resultados_Dic3!P$3:P$99980,Resultados_Dic3!$F$3:$F$99980,Produccion_PJ!$K818,Resultados_Dic3!$D$3:$D$99980,Produccion_PJ!$K$632,Resultados_Dic3!$E$3:$E$99980,Produccion_PJ!$J818,Resultados_Dic3!$A$3:$A$99980,Produccion_PJ!$H818)</f>
        <v>0</v>
      </c>
      <c r="U818" s="21">
        <f>+SUMIFS(Resultados_Dic3!Q$3:Q$99980,Resultados_Dic3!$F$3:$F$99980,Produccion_PJ!$K818,Resultados_Dic3!$D$3:$D$99980,Produccion_PJ!$K$632,Resultados_Dic3!$E$3:$E$99980,Produccion_PJ!$J818,Resultados_Dic3!$A$3:$A$99980,Produccion_PJ!$H818)</f>
        <v>0</v>
      </c>
      <c r="V818" s="21">
        <f>+SUMIFS(Resultados_Dic3!R$3:R$99980,Resultados_Dic3!$F$3:$F$99980,Produccion_PJ!$K818,Resultados_Dic3!$D$3:$D$99980,Produccion_PJ!$K$632,Resultados_Dic3!$E$3:$E$99980,Produccion_PJ!$J818,Resultados_Dic3!$A$3:$A$99980,Produccion_PJ!$H818)</f>
        <v>0</v>
      </c>
      <c r="W818" s="21">
        <f>+SUMIFS(Resultados_Dic3!S$3:S$99980,Resultados_Dic3!$F$3:$F$99980,Produccion_PJ!$K818,Resultados_Dic3!$D$3:$D$99980,Produccion_PJ!$K$632,Resultados_Dic3!$E$3:$E$99980,Produccion_PJ!$J818,Resultados_Dic3!$A$3:$A$99980,Produccion_PJ!$H818)</f>
        <v>0</v>
      </c>
      <c r="X818" s="21">
        <f>+SUMIFS(Resultados_Dic3!T$3:T$99980,Resultados_Dic3!$F$3:$F$99980,Produccion_PJ!$K818,Resultados_Dic3!$D$3:$D$99980,Produccion_PJ!$K$632,Resultados_Dic3!$E$3:$E$99980,Produccion_PJ!$J818,Resultados_Dic3!$A$3:$A$99980,Produccion_PJ!$H818)</f>
        <v>0</v>
      </c>
      <c r="Y818" s="21">
        <f>+SUMIFS(Resultados_Dic3!U$3:U$99980,Resultados_Dic3!$F$3:$F$99980,Produccion_PJ!$K818,Resultados_Dic3!$D$3:$D$99980,Produccion_PJ!$K$632,Resultados_Dic3!$E$3:$E$99980,Produccion_PJ!$J818,Resultados_Dic3!$A$3:$A$99980,Produccion_PJ!$H818)</f>
        <v>0</v>
      </c>
      <c r="Z818" s="21">
        <f>+SUMIFS(Resultados_Dic3!V$3:V$99980,Resultados_Dic3!$F$3:$F$99980,Produccion_PJ!$K818,Resultados_Dic3!$D$3:$D$99980,Produccion_PJ!$K$632,Resultados_Dic3!$E$3:$E$99980,Produccion_PJ!$J818,Resultados_Dic3!$A$3:$A$99980,Produccion_PJ!$H818)</f>
        <v>0</v>
      </c>
      <c r="AA818" s="21">
        <f>+SUMIFS(Resultados_Dic3!W$3:W$99980,Resultados_Dic3!$F$3:$F$99980,Produccion_PJ!$K818,Resultados_Dic3!$D$3:$D$99980,Produccion_PJ!$K$632,Resultados_Dic3!$E$3:$E$99980,Produccion_PJ!$J818,Resultados_Dic3!$A$3:$A$99980,Produccion_PJ!$H818)</f>
        <v>0</v>
      </c>
      <c r="AB818" s="21">
        <f>+SUMIFS(Resultados_Dic3!X$3:X$99980,Resultados_Dic3!$F$3:$F$99980,Produccion_PJ!$K818,Resultados_Dic3!$D$3:$D$99980,Produccion_PJ!$K$632,Resultados_Dic3!$E$3:$E$99980,Produccion_PJ!$J818,Resultados_Dic3!$A$3:$A$99980,Produccion_PJ!$H818)</f>
        <v>0</v>
      </c>
      <c r="AC818" s="21">
        <f>+SUMIFS(Resultados_Dic3!Y$3:Y$99980,Resultados_Dic3!$F$3:$F$99980,Produccion_PJ!$K818,Resultados_Dic3!$D$3:$D$99980,Produccion_PJ!$K$632,Resultados_Dic3!$E$3:$E$99980,Produccion_PJ!$J818,Resultados_Dic3!$A$3:$A$99980,Produccion_PJ!$H818)</f>
        <v>0</v>
      </c>
      <c r="AD818" s="21">
        <f>+SUMIFS(Resultados_Dic3!Z$3:Z$99980,Resultados_Dic3!$F$3:$F$99980,Produccion_PJ!$K818,Resultados_Dic3!$D$3:$D$99980,Produccion_PJ!$K$632,Resultados_Dic3!$E$3:$E$99980,Produccion_PJ!$J818,Resultados_Dic3!$A$3:$A$99980,Produccion_PJ!$H818)</f>
        <v>0</v>
      </c>
      <c r="AE818" s="21">
        <f>+SUMIFS(Resultados_Dic3!AA$3:AA$99980,Resultados_Dic3!$F$3:$F$99980,Produccion_PJ!$K818,Resultados_Dic3!$D$3:$D$99980,Produccion_PJ!$K$632,Resultados_Dic3!$E$3:$E$99980,Produccion_PJ!$J818,Resultados_Dic3!$A$3:$A$99980,Produccion_PJ!$H818)</f>
        <v>0</v>
      </c>
      <c r="AF818" s="21">
        <f>+SUMIFS(Resultados_Dic3!AB$3:AB$99980,Resultados_Dic3!$F$3:$F$99980,Produccion_PJ!$K818,Resultados_Dic3!$D$3:$D$99980,Produccion_PJ!$K$632,Resultados_Dic3!$E$3:$E$99980,Produccion_PJ!$J818,Resultados_Dic3!$A$3:$A$99980,Produccion_PJ!$H818)</f>
        <v>0</v>
      </c>
      <c r="AG818" s="21">
        <f>+SUMIFS(Resultados_Dic3!AC$3:AC$99980,Resultados_Dic3!$F$3:$F$99980,Produccion_PJ!$K818,Resultados_Dic3!$D$3:$D$99980,Produccion_PJ!$K$632,Resultados_Dic3!$E$3:$E$99980,Produccion_PJ!$J818,Resultados_Dic3!$A$3:$A$99980,Produccion_PJ!$H818)</f>
        <v>0</v>
      </c>
      <c r="AH818" s="21">
        <f>+SUMIFS(Resultados_Dic3!AD$3:AD$99980,Resultados_Dic3!$F$3:$F$99980,Produccion_PJ!$K818,Resultados_Dic3!$D$3:$D$99980,Produccion_PJ!$K$632,Resultados_Dic3!$E$3:$E$99980,Produccion_PJ!$J818,Resultados_Dic3!$A$3:$A$99980,Produccion_PJ!$H818)</f>
        <v>0</v>
      </c>
      <c r="AI818" s="21">
        <f>+SUMIFS(Resultados_Dic3!AE$3:AE$99980,Resultados_Dic3!$F$3:$F$99980,Produccion_PJ!$K818,Resultados_Dic3!$D$3:$D$99980,Produccion_PJ!$K$632,Resultados_Dic3!$E$3:$E$99980,Produccion_PJ!$J818,Resultados_Dic3!$A$3:$A$99980,Produccion_PJ!$H818)</f>
        <v>0</v>
      </c>
      <c r="AJ818" s="21">
        <f>+SUMIFS(Resultados_Dic3!AF$3:AF$99980,Resultados_Dic3!$F$3:$F$99980,Produccion_PJ!$K818,Resultados_Dic3!$D$3:$D$99980,Produccion_PJ!$K$632,Resultados_Dic3!$E$3:$E$99980,Produccion_PJ!$J818,Resultados_Dic3!$A$3:$A$99980,Produccion_PJ!$H818)</f>
        <v>0</v>
      </c>
      <c r="AK818" s="21">
        <f>+SUMIFS(Resultados_Dic3!AG$3:AG$99980,Resultados_Dic3!$F$3:$F$99980,Produccion_PJ!$K818,Resultados_Dic3!$D$3:$D$99980,Produccion_PJ!$K$632,Resultados_Dic3!$E$3:$E$99980,Produccion_PJ!$J818,Resultados_Dic3!$A$3:$A$99980,Produccion_PJ!$H818)</f>
        <v>0</v>
      </c>
      <c r="AL818" s="21">
        <f>+SUMIFS(Resultados_Dic3!AH$3:AH$99980,Resultados_Dic3!$F$3:$F$99980,Produccion_PJ!$K818,Resultados_Dic3!$D$3:$D$99980,Produccion_PJ!$K$632,Resultados_Dic3!$E$3:$E$99980,Produccion_PJ!$J818,Resultados_Dic3!$A$3:$A$99980,Produccion_PJ!$H818)</f>
        <v>0</v>
      </c>
      <c r="AM818" s="21">
        <f>+SUMIFS(Resultados_Dic3!AI$3:AI$99980,Resultados_Dic3!$F$3:$F$99980,Produccion_PJ!$K818,Resultados_Dic3!$D$3:$D$99980,Produccion_PJ!$K$632,Resultados_Dic3!$E$3:$E$99980,Produccion_PJ!$J818,Resultados_Dic3!$A$3:$A$99980,Produccion_PJ!$H818)</f>
        <v>0</v>
      </c>
      <c r="AN818" s="21">
        <f>+SUMIFS(Resultados_Dic3!AJ$3:AJ$99980,Resultados_Dic3!$F$3:$F$99980,Produccion_PJ!$K818,Resultados_Dic3!$D$3:$D$99980,Produccion_PJ!$K$632,Resultados_Dic3!$E$3:$E$99980,Produccion_PJ!$J818,Resultados_Dic3!$A$3:$A$99980,Produccion_PJ!$H818)</f>
        <v>0</v>
      </c>
      <c r="AO818" s="21">
        <f>+SUMIFS(Resultados_Dic3!AK$3:AK$99980,Resultados_Dic3!$F$3:$F$99980,Produccion_PJ!$K818,Resultados_Dic3!$D$3:$D$99980,Produccion_PJ!$K$632,Resultados_Dic3!$E$3:$E$99980,Produccion_PJ!$J818,Resultados_Dic3!$A$3:$A$99980,Produccion_PJ!$H818)</f>
        <v>0</v>
      </c>
      <c r="AP818" s="21">
        <f>+SUMIFS(Resultados_Dic3!AL$3:AL$99980,Resultados_Dic3!$F$3:$F$99980,Produccion_PJ!$K818,Resultados_Dic3!$D$3:$D$99980,Produccion_PJ!$K$632,Resultados_Dic3!$E$3:$E$99980,Produccion_PJ!$J818,Resultados_Dic3!$A$3:$A$99980,Produccion_PJ!$H818)</f>
        <v>0</v>
      </c>
      <c r="AQ818" s="21">
        <f>+SUMIFS(Resultados_Dic3!AM$3:AM$99980,Resultados_Dic3!$F$3:$F$99980,Produccion_PJ!$K818,Resultados_Dic3!$D$3:$D$99980,Produccion_PJ!$K$632,Resultados_Dic3!$E$3:$E$99980,Produccion_PJ!$J818,Resultados_Dic3!$A$3:$A$99980,Produccion_PJ!$H818)</f>
        <v>0</v>
      </c>
    </row>
    <row r="819" spans="1:43" x14ac:dyDescent="0.25">
      <c r="D819" s="35"/>
      <c r="E819" s="35"/>
      <c r="G819" s="15"/>
      <c r="H819" s="17" t="str">
        <f t="shared" ref="H819:H824" si="1288">+$H$1</f>
        <v>DIC5</v>
      </c>
      <c r="I819" s="24"/>
      <c r="J819" s="24" t="s">
        <v>150</v>
      </c>
      <c r="K819" s="108" t="s">
        <v>232</v>
      </c>
      <c r="L819" s="21">
        <f>+SUMIFS(Resultados_Dic3!H$3:H$99980,Resultados_Dic3!$F$3:$F$99980,Produccion_PJ!$K819,Resultados_Dic3!$D$3:$D$99980,Produccion_PJ!$K$671,Resultados_Dic3!$E$3:$E$99980,Produccion_PJ!$J819,Resultados_Dic3!$A$3:$A$99980,Produccion_PJ!$H819)+SUMIFS(Resultados_Dic3!H$3:H$99980,Resultados_Dic3!$F$3:$F$99980,Produccion_PJ!$K819,Resultados_Dic3!$D$3:$D$99980,Produccion_PJ!$K$671,Resultados_Dic3!$E$3:$E$99980,$I819,Resultados_Dic3!$A$3:$A$99980,Produccion_PJ!$H819)</f>
        <v>95.796901886379601</v>
      </c>
      <c r="M819" s="21">
        <f>+SUMIFS(Resultados_Dic3!I$3:I$99980,Resultados_Dic3!$F$3:$F$99980,Produccion_PJ!$K819,Resultados_Dic3!$D$3:$D$99980,Produccion_PJ!$K$671,Resultados_Dic3!$E$3:$E$99980,Produccion_PJ!$J819,Resultados_Dic3!$A$3:$A$99980,Produccion_PJ!$H819)+SUMIFS(Resultados_Dic3!I$3:I$99980,Resultados_Dic3!$F$3:$F$99980,Produccion_PJ!$K819,Resultados_Dic3!$D$3:$D$99980,Produccion_PJ!$K$671,Resultados_Dic3!$E$3:$E$99980,$I819,Resultados_Dic3!$A$3:$A$99980,Produccion_PJ!$H819)</f>
        <v>91.322675769276799</v>
      </c>
      <c r="N819" s="21">
        <f>+SUMIFS(Resultados_Dic3!J$3:J$99980,Resultados_Dic3!$F$3:$F$99980,Produccion_PJ!$K819,Resultados_Dic3!$D$3:$D$99980,Produccion_PJ!$K$671,Resultados_Dic3!$E$3:$E$99980,Produccion_PJ!$J819,Resultados_Dic3!$A$3:$A$99980,Produccion_PJ!$H819)+SUMIFS(Resultados_Dic3!J$3:J$99980,Resultados_Dic3!$F$3:$F$99980,Produccion_PJ!$K819,Resultados_Dic3!$D$3:$D$99980,Produccion_PJ!$K$671,Resultados_Dic3!$E$3:$E$99980,$I819,Resultados_Dic3!$A$3:$A$99980,Produccion_PJ!$H819)</f>
        <v>78.273765751349501</v>
      </c>
      <c r="O819" s="21">
        <f>+SUMIFS(Resultados_Dic3!K$3:K$99980,Resultados_Dic3!$F$3:$F$99980,Produccion_PJ!$K819,Resultados_Dic3!$D$3:$D$99980,Produccion_PJ!$K$671,Resultados_Dic3!$E$3:$E$99980,Produccion_PJ!$J819,Resultados_Dic3!$A$3:$A$99980,Produccion_PJ!$H819)+SUMIFS(Resultados_Dic3!K$3:K$99980,Resultados_Dic3!$F$3:$F$99980,Produccion_PJ!$K819,Resultados_Dic3!$D$3:$D$99980,Produccion_PJ!$K$671,Resultados_Dic3!$E$3:$E$99980,$I819,Resultados_Dic3!$A$3:$A$99980,Produccion_PJ!$H819)</f>
        <v>77.261543542684294</v>
      </c>
      <c r="P819" s="21">
        <f>+SUMIFS(Resultados_Dic3!L$3:L$99980,Resultados_Dic3!$F$3:$F$99980,Produccion_PJ!$K819,Resultados_Dic3!$D$3:$D$99980,Produccion_PJ!$K$671,Resultados_Dic3!$E$3:$E$99980,Produccion_PJ!$J819,Resultados_Dic3!$A$3:$A$99980,Produccion_PJ!$H819)+SUMIFS(Resultados_Dic3!L$3:L$99980,Resultados_Dic3!$F$3:$F$99980,Produccion_PJ!$K819,Resultados_Dic3!$D$3:$D$99980,Produccion_PJ!$K$671,Resultados_Dic3!$E$3:$E$99980,$I819,Resultados_Dic3!$A$3:$A$99980,Produccion_PJ!$H819)</f>
        <v>25.283025622076401</v>
      </c>
      <c r="Q819" s="21">
        <f>+SUMIFS(Resultados_Dic3!M$3:M$99980,Resultados_Dic3!$F$3:$F$99980,Produccion_PJ!$K819,Resultados_Dic3!$D$3:$D$99980,Produccion_PJ!$K$671,Resultados_Dic3!$E$3:$E$99980,Produccion_PJ!$J819,Resultados_Dic3!$A$3:$A$99980,Produccion_PJ!$H819)+SUMIFS(Resultados_Dic3!M$3:M$99980,Resultados_Dic3!$F$3:$F$99980,Produccion_PJ!$K819,Resultados_Dic3!$D$3:$D$99980,Produccion_PJ!$K$671,Resultados_Dic3!$E$3:$E$99980,$I819,Resultados_Dic3!$A$3:$A$99980,Produccion_PJ!$H819)</f>
        <v>25.268945542536599</v>
      </c>
      <c r="R819" s="21">
        <f>+SUMIFS(Resultados_Dic3!N$3:N$99980,Resultados_Dic3!$F$3:$F$99980,Produccion_PJ!$K819,Resultados_Dic3!$D$3:$D$99980,Produccion_PJ!$K$671,Resultados_Dic3!$E$3:$E$99980,Produccion_PJ!$J819,Resultados_Dic3!$A$3:$A$99980,Produccion_PJ!$H819)+SUMIFS(Resultados_Dic3!N$3:N$99980,Resultados_Dic3!$F$3:$F$99980,Produccion_PJ!$K819,Resultados_Dic3!$D$3:$D$99980,Produccion_PJ!$K$671,Resultados_Dic3!$E$3:$E$99980,$I819,Resultados_Dic3!$A$3:$A$99980,Produccion_PJ!$H819)</f>
        <v>25.2548654629969</v>
      </c>
      <c r="S819" s="21">
        <f>+SUMIFS(Resultados_Dic3!O$3:O$99980,Resultados_Dic3!$F$3:$F$99980,Produccion_PJ!$K819,Resultados_Dic3!$D$3:$D$99980,Produccion_PJ!$K$671,Resultados_Dic3!$E$3:$E$99980,Produccion_PJ!$J819,Resultados_Dic3!$A$3:$A$99980,Produccion_PJ!$H819)+SUMIFS(Resultados_Dic3!O$3:O$99980,Resultados_Dic3!$F$3:$F$99980,Produccion_PJ!$K819,Resultados_Dic3!$D$3:$D$99980,Produccion_PJ!$K$671,Resultados_Dic3!$E$3:$E$99980,$I819,Resultados_Dic3!$A$3:$A$99980,Produccion_PJ!$H819)</f>
        <v>25.2437000881283</v>
      </c>
      <c r="T819" s="21">
        <f>+SUMIFS(Resultados_Dic3!P$3:P$99980,Resultados_Dic3!$F$3:$F$99980,Produccion_PJ!$K819,Resultados_Dic3!$D$3:$D$99980,Produccion_PJ!$K$671,Resultados_Dic3!$E$3:$E$99980,Produccion_PJ!$J819,Resultados_Dic3!$A$3:$A$99980,Produccion_PJ!$H819)+SUMIFS(Resultados_Dic3!P$3:P$99980,Resultados_Dic3!$F$3:$F$99980,Produccion_PJ!$K819,Resultados_Dic3!$D$3:$D$99980,Produccion_PJ!$K$671,Resultados_Dic3!$E$3:$E$99980,$I819,Resultados_Dic3!$A$3:$A$99980,Produccion_PJ!$H819)</f>
        <v>0</v>
      </c>
      <c r="U819" s="21">
        <f>+SUMIFS(Resultados_Dic3!Q$3:Q$99980,Resultados_Dic3!$F$3:$F$99980,Produccion_PJ!$K819,Resultados_Dic3!$D$3:$D$99980,Produccion_PJ!$K$671,Resultados_Dic3!$E$3:$E$99980,Produccion_PJ!$J819,Resultados_Dic3!$A$3:$A$99980,Produccion_PJ!$H819)+SUMIFS(Resultados_Dic3!Q$3:Q$99980,Resultados_Dic3!$F$3:$F$99980,Produccion_PJ!$K819,Resultados_Dic3!$D$3:$D$99980,Produccion_PJ!$K$671,Resultados_Dic3!$E$3:$E$99980,$I819,Resultados_Dic3!$A$3:$A$99980,Produccion_PJ!$H819)</f>
        <v>0</v>
      </c>
      <c r="V819" s="21">
        <f>+SUMIFS(Resultados_Dic3!R$3:R$99980,Resultados_Dic3!$F$3:$F$99980,Produccion_PJ!$K819,Resultados_Dic3!$D$3:$D$99980,Produccion_PJ!$K$671,Resultados_Dic3!$E$3:$E$99980,Produccion_PJ!$J819,Resultados_Dic3!$A$3:$A$99980,Produccion_PJ!$H819)+SUMIFS(Resultados_Dic3!R$3:R$99980,Resultados_Dic3!$F$3:$F$99980,Produccion_PJ!$K819,Resultados_Dic3!$D$3:$D$99980,Produccion_PJ!$K$671,Resultados_Dic3!$E$3:$E$99980,$I819,Resultados_Dic3!$A$3:$A$99980,Produccion_PJ!$H819)</f>
        <v>0</v>
      </c>
      <c r="W819" s="21">
        <f>+SUMIFS(Resultados_Dic3!S$3:S$99980,Resultados_Dic3!$F$3:$F$99980,Produccion_PJ!$K819,Resultados_Dic3!$D$3:$D$99980,Produccion_PJ!$K$671,Resultados_Dic3!$E$3:$E$99980,Produccion_PJ!$J819,Resultados_Dic3!$A$3:$A$99980,Produccion_PJ!$H819)+SUMIFS(Resultados_Dic3!S$3:S$99980,Resultados_Dic3!$F$3:$F$99980,Produccion_PJ!$K819,Resultados_Dic3!$D$3:$D$99980,Produccion_PJ!$K$671,Resultados_Dic3!$E$3:$E$99980,$I819,Resultados_Dic3!$A$3:$A$99980,Produccion_PJ!$H819)</f>
        <v>0</v>
      </c>
      <c r="X819" s="21">
        <f>+SUMIFS(Resultados_Dic3!T$3:T$99980,Resultados_Dic3!$F$3:$F$99980,Produccion_PJ!$K819,Resultados_Dic3!$D$3:$D$99980,Produccion_PJ!$K$671,Resultados_Dic3!$E$3:$E$99980,Produccion_PJ!$J819,Resultados_Dic3!$A$3:$A$99980,Produccion_PJ!$H819)+SUMIFS(Resultados_Dic3!T$3:T$99980,Resultados_Dic3!$F$3:$F$99980,Produccion_PJ!$K819,Resultados_Dic3!$D$3:$D$99980,Produccion_PJ!$K$671,Resultados_Dic3!$E$3:$E$99980,$I819,Resultados_Dic3!$A$3:$A$99980,Produccion_PJ!$H819)</f>
        <v>0</v>
      </c>
      <c r="Y819" s="21">
        <f>+SUMIFS(Resultados_Dic3!U$3:U$99980,Resultados_Dic3!$F$3:$F$99980,Produccion_PJ!$K819,Resultados_Dic3!$D$3:$D$99980,Produccion_PJ!$K$671,Resultados_Dic3!$E$3:$E$99980,Produccion_PJ!$J819,Resultados_Dic3!$A$3:$A$99980,Produccion_PJ!$H819)+SUMIFS(Resultados_Dic3!U$3:U$99980,Resultados_Dic3!$F$3:$F$99980,Produccion_PJ!$K819,Resultados_Dic3!$D$3:$D$99980,Produccion_PJ!$K$671,Resultados_Dic3!$E$3:$E$99980,$I819,Resultados_Dic3!$A$3:$A$99980,Produccion_PJ!$H819)</f>
        <v>0</v>
      </c>
      <c r="Z819" s="21">
        <f>+SUMIFS(Resultados_Dic3!V$3:V$99980,Resultados_Dic3!$F$3:$F$99980,Produccion_PJ!$K819,Resultados_Dic3!$D$3:$D$99980,Produccion_PJ!$K$671,Resultados_Dic3!$E$3:$E$99980,Produccion_PJ!$J819,Resultados_Dic3!$A$3:$A$99980,Produccion_PJ!$H819)+SUMIFS(Resultados_Dic3!V$3:V$99980,Resultados_Dic3!$F$3:$F$99980,Produccion_PJ!$K819,Resultados_Dic3!$D$3:$D$99980,Produccion_PJ!$K$671,Resultados_Dic3!$E$3:$E$99980,$I819,Resultados_Dic3!$A$3:$A$99980,Produccion_PJ!$H819)</f>
        <v>0</v>
      </c>
      <c r="AA819" s="21">
        <f>+SUMIFS(Resultados_Dic3!W$3:W$99980,Resultados_Dic3!$F$3:$F$99980,Produccion_PJ!$K819,Resultados_Dic3!$D$3:$D$99980,Produccion_PJ!$K$671,Resultados_Dic3!$E$3:$E$99980,Produccion_PJ!$J819,Resultados_Dic3!$A$3:$A$99980,Produccion_PJ!$H819)+SUMIFS(Resultados_Dic3!W$3:W$99980,Resultados_Dic3!$F$3:$F$99980,Produccion_PJ!$K819,Resultados_Dic3!$D$3:$D$99980,Produccion_PJ!$K$671,Resultados_Dic3!$E$3:$E$99980,$I819,Resultados_Dic3!$A$3:$A$99980,Produccion_PJ!$H819)</f>
        <v>0</v>
      </c>
      <c r="AB819" s="21">
        <f>+SUMIFS(Resultados_Dic3!X$3:X$99980,Resultados_Dic3!$F$3:$F$99980,Produccion_PJ!$K819,Resultados_Dic3!$D$3:$D$99980,Produccion_PJ!$K$671,Resultados_Dic3!$E$3:$E$99980,Produccion_PJ!$J819,Resultados_Dic3!$A$3:$A$99980,Produccion_PJ!$H819)+SUMIFS(Resultados_Dic3!X$3:X$99980,Resultados_Dic3!$F$3:$F$99980,Produccion_PJ!$K819,Resultados_Dic3!$D$3:$D$99980,Produccion_PJ!$K$671,Resultados_Dic3!$E$3:$E$99980,$I819,Resultados_Dic3!$A$3:$A$99980,Produccion_PJ!$H819)</f>
        <v>0</v>
      </c>
      <c r="AC819" s="21">
        <f>+SUMIFS(Resultados_Dic3!Y$3:Y$99980,Resultados_Dic3!$F$3:$F$99980,Produccion_PJ!$K819,Resultados_Dic3!$D$3:$D$99980,Produccion_PJ!$K$671,Resultados_Dic3!$E$3:$E$99980,Produccion_PJ!$J819,Resultados_Dic3!$A$3:$A$99980,Produccion_PJ!$H819)+SUMIFS(Resultados_Dic3!Y$3:Y$99980,Resultados_Dic3!$F$3:$F$99980,Produccion_PJ!$K819,Resultados_Dic3!$D$3:$D$99980,Produccion_PJ!$K$671,Resultados_Dic3!$E$3:$E$99980,$I819,Resultados_Dic3!$A$3:$A$99980,Produccion_PJ!$H819)</f>
        <v>0</v>
      </c>
      <c r="AD819" s="21">
        <f>+SUMIFS(Resultados_Dic3!Z$3:Z$99980,Resultados_Dic3!$F$3:$F$99980,Produccion_PJ!$K819,Resultados_Dic3!$D$3:$D$99980,Produccion_PJ!$K$671,Resultados_Dic3!$E$3:$E$99980,Produccion_PJ!$J819,Resultados_Dic3!$A$3:$A$99980,Produccion_PJ!$H819)+SUMIFS(Resultados_Dic3!Z$3:Z$99980,Resultados_Dic3!$F$3:$F$99980,Produccion_PJ!$K819,Resultados_Dic3!$D$3:$D$99980,Produccion_PJ!$K$671,Resultados_Dic3!$E$3:$E$99980,$I819,Resultados_Dic3!$A$3:$A$99980,Produccion_PJ!$H819)</f>
        <v>0</v>
      </c>
      <c r="AE819" s="21">
        <f>+SUMIFS(Resultados_Dic3!AA$3:AA$99980,Resultados_Dic3!$F$3:$F$99980,Produccion_PJ!$K819,Resultados_Dic3!$D$3:$D$99980,Produccion_PJ!$K$671,Resultados_Dic3!$E$3:$E$99980,Produccion_PJ!$J819,Resultados_Dic3!$A$3:$A$99980,Produccion_PJ!$H819)+SUMIFS(Resultados_Dic3!AA$3:AA$99980,Resultados_Dic3!$F$3:$F$99980,Produccion_PJ!$K819,Resultados_Dic3!$D$3:$D$99980,Produccion_PJ!$K$671,Resultados_Dic3!$E$3:$E$99980,$I819,Resultados_Dic3!$A$3:$A$99980,Produccion_PJ!$H819)</f>
        <v>0</v>
      </c>
      <c r="AF819" s="21">
        <f>+SUMIFS(Resultados_Dic3!AB$3:AB$99980,Resultados_Dic3!$F$3:$F$99980,Produccion_PJ!$K819,Resultados_Dic3!$D$3:$D$99980,Produccion_PJ!$K$671,Resultados_Dic3!$E$3:$E$99980,Produccion_PJ!$J819,Resultados_Dic3!$A$3:$A$99980,Produccion_PJ!$H819)+SUMIFS(Resultados_Dic3!AB$3:AB$99980,Resultados_Dic3!$F$3:$F$99980,Produccion_PJ!$K819,Resultados_Dic3!$D$3:$D$99980,Produccion_PJ!$K$671,Resultados_Dic3!$E$3:$E$99980,$I819,Resultados_Dic3!$A$3:$A$99980,Produccion_PJ!$H819)</f>
        <v>0</v>
      </c>
      <c r="AG819" s="21">
        <f>+SUMIFS(Resultados_Dic3!AC$3:AC$99980,Resultados_Dic3!$F$3:$F$99980,Produccion_PJ!$K819,Resultados_Dic3!$D$3:$D$99980,Produccion_PJ!$K$671,Resultados_Dic3!$E$3:$E$99980,Produccion_PJ!$J819,Resultados_Dic3!$A$3:$A$99980,Produccion_PJ!$H819)+SUMIFS(Resultados_Dic3!AC$3:AC$99980,Resultados_Dic3!$F$3:$F$99980,Produccion_PJ!$K819,Resultados_Dic3!$D$3:$D$99980,Produccion_PJ!$K$671,Resultados_Dic3!$E$3:$E$99980,$I819,Resultados_Dic3!$A$3:$A$99980,Produccion_PJ!$H819)</f>
        <v>0</v>
      </c>
      <c r="AH819" s="21">
        <f>+SUMIFS(Resultados_Dic3!AD$3:AD$99980,Resultados_Dic3!$F$3:$F$99980,Produccion_PJ!$K819,Resultados_Dic3!$D$3:$D$99980,Produccion_PJ!$K$671,Resultados_Dic3!$E$3:$E$99980,Produccion_PJ!$J819,Resultados_Dic3!$A$3:$A$99980,Produccion_PJ!$H819)+SUMIFS(Resultados_Dic3!AD$3:AD$99980,Resultados_Dic3!$F$3:$F$99980,Produccion_PJ!$K819,Resultados_Dic3!$D$3:$D$99980,Produccion_PJ!$K$671,Resultados_Dic3!$E$3:$E$99980,$I819,Resultados_Dic3!$A$3:$A$99980,Produccion_PJ!$H819)</f>
        <v>0</v>
      </c>
      <c r="AI819" s="21">
        <f>+SUMIFS(Resultados_Dic3!AE$3:AE$99980,Resultados_Dic3!$F$3:$F$99980,Produccion_PJ!$K819,Resultados_Dic3!$D$3:$D$99980,Produccion_PJ!$K$671,Resultados_Dic3!$E$3:$E$99980,Produccion_PJ!$J819,Resultados_Dic3!$A$3:$A$99980,Produccion_PJ!$H819)+SUMIFS(Resultados_Dic3!AE$3:AE$99980,Resultados_Dic3!$F$3:$F$99980,Produccion_PJ!$K819,Resultados_Dic3!$D$3:$D$99980,Produccion_PJ!$K$671,Resultados_Dic3!$E$3:$E$99980,$I819,Resultados_Dic3!$A$3:$A$99980,Produccion_PJ!$H819)</f>
        <v>0</v>
      </c>
      <c r="AJ819" s="21">
        <f>+SUMIFS(Resultados_Dic3!AF$3:AF$99980,Resultados_Dic3!$F$3:$F$99980,Produccion_PJ!$K819,Resultados_Dic3!$D$3:$D$99980,Produccion_PJ!$K$671,Resultados_Dic3!$E$3:$E$99980,Produccion_PJ!$J819,Resultados_Dic3!$A$3:$A$99980,Produccion_PJ!$H819)+SUMIFS(Resultados_Dic3!AF$3:AF$99980,Resultados_Dic3!$F$3:$F$99980,Produccion_PJ!$K819,Resultados_Dic3!$D$3:$D$99980,Produccion_PJ!$K$671,Resultados_Dic3!$E$3:$E$99980,$I819,Resultados_Dic3!$A$3:$A$99980,Produccion_PJ!$H819)</f>
        <v>0</v>
      </c>
      <c r="AK819" s="21">
        <f>+SUMIFS(Resultados_Dic3!AG$3:AG$99980,Resultados_Dic3!$F$3:$F$99980,Produccion_PJ!$K819,Resultados_Dic3!$D$3:$D$99980,Produccion_PJ!$K$671,Resultados_Dic3!$E$3:$E$99980,Produccion_PJ!$J819,Resultados_Dic3!$A$3:$A$99980,Produccion_PJ!$H819)+SUMIFS(Resultados_Dic3!AG$3:AG$99980,Resultados_Dic3!$F$3:$F$99980,Produccion_PJ!$K819,Resultados_Dic3!$D$3:$D$99980,Produccion_PJ!$K$671,Resultados_Dic3!$E$3:$E$99980,$I819,Resultados_Dic3!$A$3:$A$99980,Produccion_PJ!$H819)</f>
        <v>0</v>
      </c>
      <c r="AL819" s="21">
        <f>+SUMIFS(Resultados_Dic3!AH$3:AH$99980,Resultados_Dic3!$F$3:$F$99980,Produccion_PJ!$K819,Resultados_Dic3!$D$3:$D$99980,Produccion_PJ!$K$671,Resultados_Dic3!$E$3:$E$99980,Produccion_PJ!$J819,Resultados_Dic3!$A$3:$A$99980,Produccion_PJ!$H819)+SUMIFS(Resultados_Dic3!AH$3:AH$99980,Resultados_Dic3!$F$3:$F$99980,Produccion_PJ!$K819,Resultados_Dic3!$D$3:$D$99980,Produccion_PJ!$K$671,Resultados_Dic3!$E$3:$E$99980,$I819,Resultados_Dic3!$A$3:$A$99980,Produccion_PJ!$H819)</f>
        <v>0</v>
      </c>
      <c r="AM819" s="21">
        <f>+SUMIFS(Resultados_Dic3!AI$3:AI$99980,Resultados_Dic3!$F$3:$F$99980,Produccion_PJ!$K819,Resultados_Dic3!$D$3:$D$99980,Produccion_PJ!$K$671,Resultados_Dic3!$E$3:$E$99980,Produccion_PJ!$J819,Resultados_Dic3!$A$3:$A$99980,Produccion_PJ!$H819)+SUMIFS(Resultados_Dic3!AI$3:AI$99980,Resultados_Dic3!$F$3:$F$99980,Produccion_PJ!$K819,Resultados_Dic3!$D$3:$D$99980,Produccion_PJ!$K$671,Resultados_Dic3!$E$3:$E$99980,$I819,Resultados_Dic3!$A$3:$A$99980,Produccion_PJ!$H819)</f>
        <v>0</v>
      </c>
      <c r="AN819" s="21">
        <f>+SUMIFS(Resultados_Dic3!AJ$3:AJ$99980,Resultados_Dic3!$F$3:$F$99980,Produccion_PJ!$K819,Resultados_Dic3!$D$3:$D$99980,Produccion_PJ!$K$671,Resultados_Dic3!$E$3:$E$99980,Produccion_PJ!$J819,Resultados_Dic3!$A$3:$A$99980,Produccion_PJ!$H819)+SUMIFS(Resultados_Dic3!AJ$3:AJ$99980,Resultados_Dic3!$F$3:$F$99980,Produccion_PJ!$K819,Resultados_Dic3!$D$3:$D$99980,Produccion_PJ!$K$671,Resultados_Dic3!$E$3:$E$99980,$I819,Resultados_Dic3!$A$3:$A$99980,Produccion_PJ!$H819)</f>
        <v>0</v>
      </c>
      <c r="AO819" s="21">
        <f>+SUMIFS(Resultados_Dic3!AK$3:AK$99980,Resultados_Dic3!$F$3:$F$99980,Produccion_PJ!$K819,Resultados_Dic3!$D$3:$D$99980,Produccion_PJ!$K$671,Resultados_Dic3!$E$3:$E$99980,Produccion_PJ!$J819,Resultados_Dic3!$A$3:$A$99980,Produccion_PJ!$H819)+SUMIFS(Resultados_Dic3!AK$3:AK$99980,Resultados_Dic3!$F$3:$F$99980,Produccion_PJ!$K819,Resultados_Dic3!$D$3:$D$99980,Produccion_PJ!$K$671,Resultados_Dic3!$E$3:$E$99980,$I819,Resultados_Dic3!$A$3:$A$99980,Produccion_PJ!$H819)</f>
        <v>0</v>
      </c>
      <c r="AP819" s="21">
        <f>+SUMIFS(Resultados_Dic3!AL$3:AL$99980,Resultados_Dic3!$F$3:$F$99980,Produccion_PJ!$K819,Resultados_Dic3!$D$3:$D$99980,Produccion_PJ!$K$671,Resultados_Dic3!$E$3:$E$99980,Produccion_PJ!$J819,Resultados_Dic3!$A$3:$A$99980,Produccion_PJ!$H819)+SUMIFS(Resultados_Dic3!AL$3:AL$99980,Resultados_Dic3!$F$3:$F$99980,Produccion_PJ!$K819,Resultados_Dic3!$D$3:$D$99980,Produccion_PJ!$K$671,Resultados_Dic3!$E$3:$E$99980,$I819,Resultados_Dic3!$A$3:$A$99980,Produccion_PJ!$H819)</f>
        <v>0</v>
      </c>
      <c r="AQ819" s="21">
        <f>+SUMIFS(Resultados_Dic3!AM$3:AM$99980,Resultados_Dic3!$F$3:$F$99980,Produccion_PJ!$K819,Resultados_Dic3!$D$3:$D$99980,Produccion_PJ!$K$671,Resultados_Dic3!$E$3:$E$99980,Produccion_PJ!$J819,Resultados_Dic3!$A$3:$A$99980,Produccion_PJ!$H819)+SUMIFS(Resultados_Dic3!AM$3:AM$99980,Resultados_Dic3!$F$3:$F$99980,Produccion_PJ!$K819,Resultados_Dic3!$D$3:$D$99980,Produccion_PJ!$K$671,Resultados_Dic3!$E$3:$E$99980,$I819,Resultados_Dic3!$A$3:$A$99980,Produccion_PJ!$H819)</f>
        <v>0</v>
      </c>
    </row>
    <row r="820" spans="1:43" x14ac:dyDescent="0.25">
      <c r="D820" s="35"/>
      <c r="E820" s="35"/>
      <c r="G820" s="15"/>
      <c r="H820" s="17" t="str">
        <f t="shared" si="1288"/>
        <v>DIC5</v>
      </c>
      <c r="I820" s="24"/>
      <c r="J820" s="109"/>
      <c r="K820" s="108"/>
      <c r="L820" s="21">
        <f>+SUMIFS(Resultados_Dic3!H$3:H$99980,Resultados_Dic3!$F$3:$F$99980,Produccion_PJ!$K820,Resultados_Dic3!$D$3:$D$99980,Produccion_PJ!$K$632,Resultados_Dic3!$E$3:$E$99980,Produccion_PJ!$I819,Resultados_Dic3!$A$3:$A$99980,Produccion_PJ!$H820)</f>
        <v>0</v>
      </c>
      <c r="M820" s="21">
        <f>+SUMIFS(Resultados_Dic3!I$3:I$99980,Resultados_Dic3!$F$3:$F$99980,Produccion_PJ!$K820,Resultados_Dic3!$D$3:$D$99980,Produccion_PJ!$K$632,Resultados_Dic3!$E$3:$E$99980,Produccion_PJ!$I819,Resultados_Dic3!$A$3:$A$99980,Produccion_PJ!$H820)</f>
        <v>0</v>
      </c>
      <c r="N820" s="21">
        <f>+SUMIFS(Resultados_Dic3!J$3:J$99980,Resultados_Dic3!$F$3:$F$99980,Produccion_PJ!$K820,Resultados_Dic3!$D$3:$D$99980,Produccion_PJ!$K$632,Resultados_Dic3!$E$3:$E$99980,Produccion_PJ!$I819,Resultados_Dic3!$A$3:$A$99980,Produccion_PJ!$H820)</f>
        <v>0</v>
      </c>
      <c r="O820" s="21">
        <f>+SUMIFS(Resultados_Dic3!K$3:K$99980,Resultados_Dic3!$F$3:$F$99980,Produccion_PJ!$K820,Resultados_Dic3!$D$3:$D$99980,Produccion_PJ!$K$632,Resultados_Dic3!$E$3:$E$99980,Produccion_PJ!$I819,Resultados_Dic3!$A$3:$A$99980,Produccion_PJ!$H820)</f>
        <v>0</v>
      </c>
      <c r="P820" s="21">
        <f>+SUMIFS(Resultados_Dic3!L$3:L$99980,Resultados_Dic3!$F$3:$F$99980,Produccion_PJ!$K820,Resultados_Dic3!$D$3:$D$99980,Produccion_PJ!$K$632,Resultados_Dic3!$E$3:$E$99980,Produccion_PJ!$I819,Resultados_Dic3!$A$3:$A$99980,Produccion_PJ!$H820)</f>
        <v>0</v>
      </c>
      <c r="Q820" s="21">
        <f>+SUMIFS(Resultados_Dic3!M$3:M$99980,Resultados_Dic3!$F$3:$F$99980,Produccion_PJ!$K820,Resultados_Dic3!$D$3:$D$99980,Produccion_PJ!$K$632,Resultados_Dic3!$E$3:$E$99980,Produccion_PJ!$I819,Resultados_Dic3!$A$3:$A$99980,Produccion_PJ!$H820)</f>
        <v>0</v>
      </c>
      <c r="R820" s="21">
        <f>+SUMIFS(Resultados_Dic3!N$3:N$99980,Resultados_Dic3!$F$3:$F$99980,Produccion_PJ!$K820,Resultados_Dic3!$D$3:$D$99980,Produccion_PJ!$K$632,Resultados_Dic3!$E$3:$E$99980,Produccion_PJ!$I819,Resultados_Dic3!$A$3:$A$99980,Produccion_PJ!$H820)</f>
        <v>0</v>
      </c>
      <c r="S820" s="21">
        <f>+SUMIFS(Resultados_Dic3!O$3:O$99980,Resultados_Dic3!$F$3:$F$99980,Produccion_PJ!$K820,Resultados_Dic3!$D$3:$D$99980,Produccion_PJ!$K$632,Resultados_Dic3!$E$3:$E$99980,Produccion_PJ!$I819,Resultados_Dic3!$A$3:$A$99980,Produccion_PJ!$H820)</f>
        <v>0</v>
      </c>
      <c r="T820" s="21">
        <f>+SUMIFS(Resultados_Dic3!P$3:P$99980,Resultados_Dic3!$F$3:$F$99980,Produccion_PJ!$K820,Resultados_Dic3!$D$3:$D$99980,Produccion_PJ!$K$632,Resultados_Dic3!$E$3:$E$99980,Produccion_PJ!$I819,Resultados_Dic3!$A$3:$A$99980,Produccion_PJ!$H820)</f>
        <v>0</v>
      </c>
      <c r="U820" s="21">
        <f>+SUMIFS(Resultados_Dic3!Q$3:Q$99980,Resultados_Dic3!$F$3:$F$99980,Produccion_PJ!$K820,Resultados_Dic3!$D$3:$D$99980,Produccion_PJ!$K$632,Resultados_Dic3!$E$3:$E$99980,Produccion_PJ!$I819,Resultados_Dic3!$A$3:$A$99980,Produccion_PJ!$H820)</f>
        <v>0</v>
      </c>
      <c r="V820" s="21">
        <f>+SUMIFS(Resultados_Dic3!R$3:R$99980,Resultados_Dic3!$F$3:$F$99980,Produccion_PJ!$K820,Resultados_Dic3!$D$3:$D$99980,Produccion_PJ!$K$632,Resultados_Dic3!$E$3:$E$99980,Produccion_PJ!$I819,Resultados_Dic3!$A$3:$A$99980,Produccion_PJ!$H820)</f>
        <v>0</v>
      </c>
      <c r="W820" s="21">
        <f>+SUMIFS(Resultados_Dic3!S$3:S$99980,Resultados_Dic3!$F$3:$F$99980,Produccion_PJ!$K820,Resultados_Dic3!$D$3:$D$99980,Produccion_PJ!$K$632,Resultados_Dic3!$E$3:$E$99980,Produccion_PJ!$I819,Resultados_Dic3!$A$3:$A$99980,Produccion_PJ!$H820)</f>
        <v>0</v>
      </c>
      <c r="X820" s="21">
        <f>+SUMIFS(Resultados_Dic3!T$3:T$99980,Resultados_Dic3!$F$3:$F$99980,Produccion_PJ!$K820,Resultados_Dic3!$D$3:$D$99980,Produccion_PJ!$K$632,Resultados_Dic3!$E$3:$E$99980,Produccion_PJ!$I819,Resultados_Dic3!$A$3:$A$99980,Produccion_PJ!$H820)</f>
        <v>0</v>
      </c>
      <c r="Y820" s="21">
        <f>+SUMIFS(Resultados_Dic3!U$3:U$99980,Resultados_Dic3!$F$3:$F$99980,Produccion_PJ!$K820,Resultados_Dic3!$D$3:$D$99980,Produccion_PJ!$K$632,Resultados_Dic3!$E$3:$E$99980,Produccion_PJ!$I819,Resultados_Dic3!$A$3:$A$99980,Produccion_PJ!$H820)</f>
        <v>0</v>
      </c>
      <c r="Z820" s="21">
        <f>+SUMIFS(Resultados_Dic3!V$3:V$99980,Resultados_Dic3!$F$3:$F$99980,Produccion_PJ!$K820,Resultados_Dic3!$D$3:$D$99980,Produccion_PJ!$K$632,Resultados_Dic3!$E$3:$E$99980,Produccion_PJ!$I819,Resultados_Dic3!$A$3:$A$99980,Produccion_PJ!$H820)</f>
        <v>0</v>
      </c>
      <c r="AA820" s="21">
        <f>+SUMIFS(Resultados_Dic3!W$3:W$99980,Resultados_Dic3!$F$3:$F$99980,Produccion_PJ!$K820,Resultados_Dic3!$D$3:$D$99980,Produccion_PJ!$K$632,Resultados_Dic3!$E$3:$E$99980,Produccion_PJ!$I819,Resultados_Dic3!$A$3:$A$99980,Produccion_PJ!$H820)</f>
        <v>0</v>
      </c>
      <c r="AB820" s="21">
        <f>+SUMIFS(Resultados_Dic3!X$3:X$99980,Resultados_Dic3!$F$3:$F$99980,Produccion_PJ!$K820,Resultados_Dic3!$D$3:$D$99980,Produccion_PJ!$K$632,Resultados_Dic3!$E$3:$E$99980,Produccion_PJ!$I819,Resultados_Dic3!$A$3:$A$99980,Produccion_PJ!$H820)</f>
        <v>0</v>
      </c>
      <c r="AC820" s="21">
        <f>+SUMIFS(Resultados_Dic3!Y$3:Y$99980,Resultados_Dic3!$F$3:$F$99980,Produccion_PJ!$K820,Resultados_Dic3!$D$3:$D$99980,Produccion_PJ!$K$632,Resultados_Dic3!$E$3:$E$99980,Produccion_PJ!$I819,Resultados_Dic3!$A$3:$A$99980,Produccion_PJ!$H820)</f>
        <v>0</v>
      </c>
      <c r="AD820" s="21">
        <f>+SUMIFS(Resultados_Dic3!Z$3:Z$99980,Resultados_Dic3!$F$3:$F$99980,Produccion_PJ!$K820,Resultados_Dic3!$D$3:$D$99980,Produccion_PJ!$K$632,Resultados_Dic3!$E$3:$E$99980,Produccion_PJ!$I819,Resultados_Dic3!$A$3:$A$99980,Produccion_PJ!$H820)</f>
        <v>0</v>
      </c>
      <c r="AE820" s="21">
        <f>+SUMIFS(Resultados_Dic3!AA$3:AA$99980,Resultados_Dic3!$F$3:$F$99980,Produccion_PJ!$K820,Resultados_Dic3!$D$3:$D$99980,Produccion_PJ!$K$632,Resultados_Dic3!$E$3:$E$99980,Produccion_PJ!$I819,Resultados_Dic3!$A$3:$A$99980,Produccion_PJ!$H820)</f>
        <v>0</v>
      </c>
      <c r="AF820" s="21">
        <f>+SUMIFS(Resultados_Dic3!AB$3:AB$99980,Resultados_Dic3!$F$3:$F$99980,Produccion_PJ!$K820,Resultados_Dic3!$D$3:$D$99980,Produccion_PJ!$K$632,Resultados_Dic3!$E$3:$E$99980,Produccion_PJ!$I819,Resultados_Dic3!$A$3:$A$99980,Produccion_PJ!$H820)</f>
        <v>0</v>
      </c>
      <c r="AG820" s="21">
        <f>+SUMIFS(Resultados_Dic3!AC$3:AC$99980,Resultados_Dic3!$F$3:$F$99980,Produccion_PJ!$K820,Resultados_Dic3!$D$3:$D$99980,Produccion_PJ!$K$632,Resultados_Dic3!$E$3:$E$99980,Produccion_PJ!$I819,Resultados_Dic3!$A$3:$A$99980,Produccion_PJ!$H820)</f>
        <v>0</v>
      </c>
      <c r="AH820" s="21">
        <f>+SUMIFS(Resultados_Dic3!AD$3:AD$99980,Resultados_Dic3!$F$3:$F$99980,Produccion_PJ!$K820,Resultados_Dic3!$D$3:$D$99980,Produccion_PJ!$K$632,Resultados_Dic3!$E$3:$E$99980,Produccion_PJ!$I819,Resultados_Dic3!$A$3:$A$99980,Produccion_PJ!$H820)</f>
        <v>0</v>
      </c>
      <c r="AI820" s="21">
        <f>+SUMIFS(Resultados_Dic3!AE$3:AE$99980,Resultados_Dic3!$F$3:$F$99980,Produccion_PJ!$K820,Resultados_Dic3!$D$3:$D$99980,Produccion_PJ!$K$632,Resultados_Dic3!$E$3:$E$99980,Produccion_PJ!$I819,Resultados_Dic3!$A$3:$A$99980,Produccion_PJ!$H820)</f>
        <v>0</v>
      </c>
      <c r="AJ820" s="21">
        <f>+SUMIFS(Resultados_Dic3!AF$3:AF$99980,Resultados_Dic3!$F$3:$F$99980,Produccion_PJ!$K820,Resultados_Dic3!$D$3:$D$99980,Produccion_PJ!$K$632,Resultados_Dic3!$E$3:$E$99980,Produccion_PJ!$I819,Resultados_Dic3!$A$3:$A$99980,Produccion_PJ!$H820)</f>
        <v>0</v>
      </c>
      <c r="AK820" s="21">
        <f>+SUMIFS(Resultados_Dic3!AG$3:AG$99980,Resultados_Dic3!$F$3:$F$99980,Produccion_PJ!$K820,Resultados_Dic3!$D$3:$D$99980,Produccion_PJ!$K$632,Resultados_Dic3!$E$3:$E$99980,Produccion_PJ!$I819,Resultados_Dic3!$A$3:$A$99980,Produccion_PJ!$H820)</f>
        <v>0</v>
      </c>
      <c r="AL820" s="21">
        <f>+SUMIFS(Resultados_Dic3!AH$3:AH$99980,Resultados_Dic3!$F$3:$F$99980,Produccion_PJ!$K820,Resultados_Dic3!$D$3:$D$99980,Produccion_PJ!$K$632,Resultados_Dic3!$E$3:$E$99980,Produccion_PJ!$I819,Resultados_Dic3!$A$3:$A$99980,Produccion_PJ!$H820)</f>
        <v>0</v>
      </c>
      <c r="AM820" s="21">
        <f>+SUMIFS(Resultados_Dic3!AI$3:AI$99980,Resultados_Dic3!$F$3:$F$99980,Produccion_PJ!$K820,Resultados_Dic3!$D$3:$D$99980,Produccion_PJ!$K$632,Resultados_Dic3!$E$3:$E$99980,Produccion_PJ!$I819,Resultados_Dic3!$A$3:$A$99980,Produccion_PJ!$H820)</f>
        <v>0</v>
      </c>
      <c r="AN820" s="21">
        <f>+SUMIFS(Resultados_Dic3!AJ$3:AJ$99980,Resultados_Dic3!$F$3:$F$99980,Produccion_PJ!$K820,Resultados_Dic3!$D$3:$D$99980,Produccion_PJ!$K$632,Resultados_Dic3!$E$3:$E$99980,Produccion_PJ!$I819,Resultados_Dic3!$A$3:$A$99980,Produccion_PJ!$H820)</f>
        <v>0</v>
      </c>
      <c r="AO820" s="21">
        <f>+SUMIFS(Resultados_Dic3!AK$3:AK$99980,Resultados_Dic3!$F$3:$F$99980,Produccion_PJ!$K820,Resultados_Dic3!$D$3:$D$99980,Produccion_PJ!$K$632,Resultados_Dic3!$E$3:$E$99980,Produccion_PJ!$I819,Resultados_Dic3!$A$3:$A$99980,Produccion_PJ!$H820)</f>
        <v>0</v>
      </c>
      <c r="AP820" s="21">
        <f>+SUMIFS(Resultados_Dic3!AL$3:AL$99980,Resultados_Dic3!$F$3:$F$99980,Produccion_PJ!$K820,Resultados_Dic3!$D$3:$D$99980,Produccion_PJ!$K$632,Resultados_Dic3!$E$3:$E$99980,Produccion_PJ!$I819,Resultados_Dic3!$A$3:$A$99980,Produccion_PJ!$H820)</f>
        <v>0</v>
      </c>
      <c r="AQ820" s="21">
        <f>+SUMIFS(Resultados_Dic3!AM$3:AM$99980,Resultados_Dic3!$F$3:$F$99980,Produccion_PJ!$K820,Resultados_Dic3!$D$3:$D$99980,Produccion_PJ!$K$632,Resultados_Dic3!$E$3:$E$99980,Produccion_PJ!$I819,Resultados_Dic3!$A$3:$A$99980,Produccion_PJ!$H820)</f>
        <v>0</v>
      </c>
    </row>
    <row r="821" spans="1:43" x14ac:dyDescent="0.25">
      <c r="D821" s="35"/>
      <c r="E821" s="35"/>
      <c r="G821" s="15"/>
      <c r="H821" s="17" t="str">
        <f t="shared" si="1288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+SUMIFS(Resultados_Dic3!H$3:H$99980,Resultados_Dic3!$F$3:$F$99980,Produccion_PJ!$K821,Resultados_Dic3!$D$3:$D$99980,Produccion_PJ!$K$632,Resultados_Dic3!$E$3:$E$99980,Produccion_PJ!$J821,Resultados_Dic3!$A$3:$A$99980,Produccion_PJ!$H821)</f>
        <v>0</v>
      </c>
      <c r="M821" s="21">
        <f>+SUMIFS(Resultados_Dic3!I$3:I$99980,Resultados_Dic3!$F$3:$F$99980,Produccion_PJ!$K821,Resultados_Dic3!$D$3:$D$99980,Produccion_PJ!$K$632,Resultados_Dic3!$E$3:$E$99980,Produccion_PJ!$J821,Resultados_Dic3!$A$3:$A$99980,Produccion_PJ!$H821)</f>
        <v>0</v>
      </c>
      <c r="N821" s="21">
        <f>+SUMIFS(Resultados_Dic3!J$3:J$99980,Resultados_Dic3!$F$3:$F$99980,Produccion_PJ!$K821,Resultados_Dic3!$D$3:$D$99980,Produccion_PJ!$K$632,Resultados_Dic3!$E$3:$E$99980,Produccion_PJ!$J821,Resultados_Dic3!$A$3:$A$99980,Produccion_PJ!$H821)</f>
        <v>0</v>
      </c>
      <c r="O821" s="21">
        <f>+SUMIFS(Resultados_Dic3!K$3:K$99980,Resultados_Dic3!$F$3:$F$99980,Produccion_PJ!$K821,Resultados_Dic3!$D$3:$D$99980,Produccion_PJ!$K$632,Resultados_Dic3!$E$3:$E$99980,Produccion_PJ!$J821,Resultados_Dic3!$A$3:$A$99980,Produccion_PJ!$H821)</f>
        <v>0</v>
      </c>
      <c r="P821" s="21">
        <f>+SUMIFS(Resultados_Dic3!L$3:L$99980,Resultados_Dic3!$F$3:$F$99980,Produccion_PJ!$K821,Resultados_Dic3!$D$3:$D$99980,Produccion_PJ!$K$632,Resultados_Dic3!$E$3:$E$99980,Produccion_PJ!$J821,Resultados_Dic3!$A$3:$A$99980,Produccion_PJ!$H821)</f>
        <v>0</v>
      </c>
      <c r="Q821" s="21">
        <f>+SUMIFS(Resultados_Dic3!M$3:M$99980,Resultados_Dic3!$F$3:$F$99980,Produccion_PJ!$K821,Resultados_Dic3!$D$3:$D$99980,Produccion_PJ!$K$632,Resultados_Dic3!$E$3:$E$99980,Produccion_PJ!$J821,Resultados_Dic3!$A$3:$A$99980,Produccion_PJ!$H821)</f>
        <v>0</v>
      </c>
      <c r="R821" s="21">
        <f>+SUMIFS(Resultados_Dic3!N$3:N$99980,Resultados_Dic3!$F$3:$F$99980,Produccion_PJ!$K821,Resultados_Dic3!$D$3:$D$99980,Produccion_PJ!$K$632,Resultados_Dic3!$E$3:$E$99980,Produccion_PJ!$J821,Resultados_Dic3!$A$3:$A$99980,Produccion_PJ!$H821)</f>
        <v>0</v>
      </c>
      <c r="S821" s="21">
        <f>+SUMIFS(Resultados_Dic3!O$3:O$99980,Resultados_Dic3!$F$3:$F$99980,Produccion_PJ!$K821,Resultados_Dic3!$D$3:$D$99980,Produccion_PJ!$K$632,Resultados_Dic3!$E$3:$E$99980,Produccion_PJ!$J821,Resultados_Dic3!$A$3:$A$99980,Produccion_PJ!$H821)</f>
        <v>0</v>
      </c>
      <c r="T821" s="21">
        <f>+SUMIFS(Resultados_Dic3!P$3:P$99980,Resultados_Dic3!$F$3:$F$99980,Produccion_PJ!$K821,Resultados_Dic3!$D$3:$D$99980,Produccion_PJ!$K$632,Resultados_Dic3!$E$3:$E$99980,Produccion_PJ!$J821,Resultados_Dic3!$A$3:$A$99980,Produccion_PJ!$H821)</f>
        <v>0</v>
      </c>
      <c r="U821" s="21">
        <f>+SUMIFS(Resultados_Dic3!Q$3:Q$99980,Resultados_Dic3!$F$3:$F$99980,Produccion_PJ!$K821,Resultados_Dic3!$D$3:$D$99980,Produccion_PJ!$K$632,Resultados_Dic3!$E$3:$E$99980,Produccion_PJ!$J821,Resultados_Dic3!$A$3:$A$99980,Produccion_PJ!$H821)</f>
        <v>0</v>
      </c>
      <c r="V821" s="21">
        <f>+SUMIFS(Resultados_Dic3!R$3:R$99980,Resultados_Dic3!$F$3:$F$99980,Produccion_PJ!$K821,Resultados_Dic3!$D$3:$D$99980,Produccion_PJ!$K$632,Resultados_Dic3!$E$3:$E$99980,Produccion_PJ!$J821,Resultados_Dic3!$A$3:$A$99980,Produccion_PJ!$H821)</f>
        <v>0</v>
      </c>
      <c r="W821" s="21">
        <f>+SUMIFS(Resultados_Dic3!S$3:S$99980,Resultados_Dic3!$F$3:$F$99980,Produccion_PJ!$K821,Resultados_Dic3!$D$3:$D$99980,Produccion_PJ!$K$632,Resultados_Dic3!$E$3:$E$99980,Produccion_PJ!$J821,Resultados_Dic3!$A$3:$A$99980,Produccion_PJ!$H821)</f>
        <v>0</v>
      </c>
      <c r="X821" s="21">
        <f>+SUMIFS(Resultados_Dic3!T$3:T$99980,Resultados_Dic3!$F$3:$F$99980,Produccion_PJ!$K821,Resultados_Dic3!$D$3:$D$99980,Produccion_PJ!$K$632,Resultados_Dic3!$E$3:$E$99980,Produccion_PJ!$J821,Resultados_Dic3!$A$3:$A$99980,Produccion_PJ!$H821)</f>
        <v>0</v>
      </c>
      <c r="Y821" s="21">
        <f>+SUMIFS(Resultados_Dic3!U$3:U$99980,Resultados_Dic3!$F$3:$F$99980,Produccion_PJ!$K821,Resultados_Dic3!$D$3:$D$99980,Produccion_PJ!$K$632,Resultados_Dic3!$E$3:$E$99980,Produccion_PJ!$J821,Resultados_Dic3!$A$3:$A$99980,Produccion_PJ!$H821)</f>
        <v>0</v>
      </c>
      <c r="Z821" s="21">
        <f>+SUMIFS(Resultados_Dic3!V$3:V$99980,Resultados_Dic3!$F$3:$F$99980,Produccion_PJ!$K821,Resultados_Dic3!$D$3:$D$99980,Produccion_PJ!$K$632,Resultados_Dic3!$E$3:$E$99980,Produccion_PJ!$J821,Resultados_Dic3!$A$3:$A$99980,Produccion_PJ!$H821)</f>
        <v>0</v>
      </c>
      <c r="AA821" s="21">
        <f>+SUMIFS(Resultados_Dic3!W$3:W$99980,Resultados_Dic3!$F$3:$F$99980,Produccion_PJ!$K821,Resultados_Dic3!$D$3:$D$99980,Produccion_PJ!$K$632,Resultados_Dic3!$E$3:$E$99980,Produccion_PJ!$J821,Resultados_Dic3!$A$3:$A$99980,Produccion_PJ!$H821)</f>
        <v>0</v>
      </c>
      <c r="AB821" s="21">
        <f>+SUMIFS(Resultados_Dic3!X$3:X$99980,Resultados_Dic3!$F$3:$F$99980,Produccion_PJ!$K821,Resultados_Dic3!$D$3:$D$99980,Produccion_PJ!$K$632,Resultados_Dic3!$E$3:$E$99980,Produccion_PJ!$J821,Resultados_Dic3!$A$3:$A$99980,Produccion_PJ!$H821)</f>
        <v>0</v>
      </c>
      <c r="AC821" s="21">
        <f>+SUMIFS(Resultados_Dic3!Y$3:Y$99980,Resultados_Dic3!$F$3:$F$99980,Produccion_PJ!$K821,Resultados_Dic3!$D$3:$D$99980,Produccion_PJ!$K$632,Resultados_Dic3!$E$3:$E$99980,Produccion_PJ!$J821,Resultados_Dic3!$A$3:$A$99980,Produccion_PJ!$H821)</f>
        <v>0</v>
      </c>
      <c r="AD821" s="21">
        <f>+SUMIFS(Resultados_Dic3!Z$3:Z$99980,Resultados_Dic3!$F$3:$F$99980,Produccion_PJ!$K821,Resultados_Dic3!$D$3:$D$99980,Produccion_PJ!$K$632,Resultados_Dic3!$E$3:$E$99980,Produccion_PJ!$J821,Resultados_Dic3!$A$3:$A$99980,Produccion_PJ!$H821)</f>
        <v>0</v>
      </c>
      <c r="AE821" s="21">
        <f>+SUMIFS(Resultados_Dic3!AA$3:AA$99980,Resultados_Dic3!$F$3:$F$99980,Produccion_PJ!$K821,Resultados_Dic3!$D$3:$D$99980,Produccion_PJ!$K$632,Resultados_Dic3!$E$3:$E$99980,Produccion_PJ!$J821,Resultados_Dic3!$A$3:$A$99980,Produccion_PJ!$H821)</f>
        <v>0</v>
      </c>
      <c r="AF821" s="21">
        <f>+SUMIFS(Resultados_Dic3!AB$3:AB$99980,Resultados_Dic3!$F$3:$F$99980,Produccion_PJ!$K821,Resultados_Dic3!$D$3:$D$99980,Produccion_PJ!$K$632,Resultados_Dic3!$E$3:$E$99980,Produccion_PJ!$J821,Resultados_Dic3!$A$3:$A$99980,Produccion_PJ!$H821)</f>
        <v>0</v>
      </c>
      <c r="AG821" s="21">
        <f>+SUMIFS(Resultados_Dic3!AC$3:AC$99980,Resultados_Dic3!$F$3:$F$99980,Produccion_PJ!$K821,Resultados_Dic3!$D$3:$D$99980,Produccion_PJ!$K$632,Resultados_Dic3!$E$3:$E$99980,Produccion_PJ!$J821,Resultados_Dic3!$A$3:$A$99980,Produccion_PJ!$H821)</f>
        <v>0</v>
      </c>
      <c r="AH821" s="21">
        <f>+SUMIFS(Resultados_Dic3!AD$3:AD$99980,Resultados_Dic3!$F$3:$F$99980,Produccion_PJ!$K821,Resultados_Dic3!$D$3:$D$99980,Produccion_PJ!$K$632,Resultados_Dic3!$E$3:$E$99980,Produccion_PJ!$J821,Resultados_Dic3!$A$3:$A$99980,Produccion_PJ!$H821)</f>
        <v>0</v>
      </c>
      <c r="AI821" s="21">
        <f>+SUMIFS(Resultados_Dic3!AE$3:AE$99980,Resultados_Dic3!$F$3:$F$99980,Produccion_PJ!$K821,Resultados_Dic3!$D$3:$D$99980,Produccion_PJ!$K$632,Resultados_Dic3!$E$3:$E$99980,Produccion_PJ!$J821,Resultados_Dic3!$A$3:$A$99980,Produccion_PJ!$H821)</f>
        <v>0</v>
      </c>
      <c r="AJ821" s="21">
        <f>+SUMIFS(Resultados_Dic3!AF$3:AF$99980,Resultados_Dic3!$F$3:$F$99980,Produccion_PJ!$K821,Resultados_Dic3!$D$3:$D$99980,Produccion_PJ!$K$632,Resultados_Dic3!$E$3:$E$99980,Produccion_PJ!$J821,Resultados_Dic3!$A$3:$A$99980,Produccion_PJ!$H821)</f>
        <v>0</v>
      </c>
      <c r="AK821" s="21">
        <f>+SUMIFS(Resultados_Dic3!AG$3:AG$99980,Resultados_Dic3!$F$3:$F$99980,Produccion_PJ!$K821,Resultados_Dic3!$D$3:$D$99980,Produccion_PJ!$K$632,Resultados_Dic3!$E$3:$E$99980,Produccion_PJ!$J821,Resultados_Dic3!$A$3:$A$99980,Produccion_PJ!$H821)</f>
        <v>0</v>
      </c>
      <c r="AL821" s="21">
        <f>+SUMIFS(Resultados_Dic3!AH$3:AH$99980,Resultados_Dic3!$F$3:$F$99980,Produccion_PJ!$K821,Resultados_Dic3!$D$3:$D$99980,Produccion_PJ!$K$632,Resultados_Dic3!$E$3:$E$99980,Produccion_PJ!$J821,Resultados_Dic3!$A$3:$A$99980,Produccion_PJ!$H821)</f>
        <v>0</v>
      </c>
      <c r="AM821" s="21">
        <f>+SUMIFS(Resultados_Dic3!AI$3:AI$99980,Resultados_Dic3!$F$3:$F$99980,Produccion_PJ!$K821,Resultados_Dic3!$D$3:$D$99980,Produccion_PJ!$K$632,Resultados_Dic3!$E$3:$E$99980,Produccion_PJ!$J821,Resultados_Dic3!$A$3:$A$99980,Produccion_PJ!$H821)</f>
        <v>0</v>
      </c>
      <c r="AN821" s="21">
        <f>+SUMIFS(Resultados_Dic3!AJ$3:AJ$99980,Resultados_Dic3!$F$3:$F$99980,Produccion_PJ!$K821,Resultados_Dic3!$D$3:$D$99980,Produccion_PJ!$K$632,Resultados_Dic3!$E$3:$E$99980,Produccion_PJ!$J821,Resultados_Dic3!$A$3:$A$99980,Produccion_PJ!$H821)</f>
        <v>0</v>
      </c>
      <c r="AO821" s="21">
        <f>+SUMIFS(Resultados_Dic3!AK$3:AK$99980,Resultados_Dic3!$F$3:$F$99980,Produccion_PJ!$K821,Resultados_Dic3!$D$3:$D$99980,Produccion_PJ!$K$632,Resultados_Dic3!$E$3:$E$99980,Produccion_PJ!$J821,Resultados_Dic3!$A$3:$A$99980,Produccion_PJ!$H821)</f>
        <v>0</v>
      </c>
      <c r="AP821" s="21">
        <f>+SUMIFS(Resultados_Dic3!AL$3:AL$99980,Resultados_Dic3!$F$3:$F$99980,Produccion_PJ!$K821,Resultados_Dic3!$D$3:$D$99980,Produccion_PJ!$K$632,Resultados_Dic3!$E$3:$E$99980,Produccion_PJ!$J821,Resultados_Dic3!$A$3:$A$99980,Produccion_PJ!$H821)</f>
        <v>0</v>
      </c>
      <c r="AQ821" s="21">
        <f>+SUMIFS(Resultados_Dic3!AM$3:AM$99980,Resultados_Dic3!$F$3:$F$99980,Produccion_PJ!$K821,Resultados_Dic3!$D$3:$D$99980,Produccion_PJ!$K$632,Resultados_Dic3!$E$3:$E$99980,Produccion_PJ!$J821,Resultados_Dic3!$A$3:$A$99980,Produccion_PJ!$H821)</f>
        <v>0</v>
      </c>
    </row>
    <row r="822" spans="1:43" x14ac:dyDescent="0.25">
      <c r="D822" s="35"/>
      <c r="E822" s="35"/>
      <c r="G822" s="15"/>
      <c r="H822" s="17" t="str">
        <f t="shared" si="1288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+SUMIFS(Resultados_Dic3!H$3:H$99980,Resultados_Dic3!$F$3:$F$99980,Produccion_PJ!$K822,Resultados_Dic3!$D$3:$D$99980,Produccion_PJ!$K$632,Resultados_Dic3!$E$3:$E$99980,Produccion_PJ!$J822,Resultados_Dic3!$A$3:$A$99980,Produccion_PJ!$H822)</f>
        <v>0</v>
      </c>
      <c r="M822" s="21">
        <f>+SUMIFS(Resultados_Dic3!I$3:I$99980,Resultados_Dic3!$F$3:$F$99980,Produccion_PJ!$K822,Resultados_Dic3!$D$3:$D$99980,Produccion_PJ!$K$632,Resultados_Dic3!$E$3:$E$99980,Produccion_PJ!$J822,Resultados_Dic3!$A$3:$A$99980,Produccion_PJ!$H822)</f>
        <v>0</v>
      </c>
      <c r="N822" s="21">
        <f>+SUMIFS(Resultados_Dic3!J$3:J$99980,Resultados_Dic3!$F$3:$F$99980,Produccion_PJ!$K822,Resultados_Dic3!$D$3:$D$99980,Produccion_PJ!$K$632,Resultados_Dic3!$E$3:$E$99980,Produccion_PJ!$J822,Resultados_Dic3!$A$3:$A$99980,Produccion_PJ!$H822)</f>
        <v>0</v>
      </c>
      <c r="O822" s="21">
        <f>+SUMIFS(Resultados_Dic3!K$3:K$99980,Resultados_Dic3!$F$3:$F$99980,Produccion_PJ!$K822,Resultados_Dic3!$D$3:$D$99980,Produccion_PJ!$K$632,Resultados_Dic3!$E$3:$E$99980,Produccion_PJ!$J822,Resultados_Dic3!$A$3:$A$99980,Produccion_PJ!$H822)</f>
        <v>0</v>
      </c>
      <c r="P822" s="21">
        <f>+SUMIFS(Resultados_Dic3!L$3:L$99980,Resultados_Dic3!$F$3:$F$99980,Produccion_PJ!$K822,Resultados_Dic3!$D$3:$D$99980,Produccion_PJ!$K$632,Resultados_Dic3!$E$3:$E$99980,Produccion_PJ!$J822,Resultados_Dic3!$A$3:$A$99980,Produccion_PJ!$H822)</f>
        <v>0</v>
      </c>
      <c r="Q822" s="21">
        <f>+SUMIFS(Resultados_Dic3!M$3:M$99980,Resultados_Dic3!$F$3:$F$99980,Produccion_PJ!$K822,Resultados_Dic3!$D$3:$D$99980,Produccion_PJ!$K$632,Resultados_Dic3!$E$3:$E$99980,Produccion_PJ!$J822,Resultados_Dic3!$A$3:$A$99980,Produccion_PJ!$H822)</f>
        <v>0</v>
      </c>
      <c r="R822" s="21">
        <f>+SUMIFS(Resultados_Dic3!N$3:N$99980,Resultados_Dic3!$F$3:$F$99980,Produccion_PJ!$K822,Resultados_Dic3!$D$3:$D$99980,Produccion_PJ!$K$632,Resultados_Dic3!$E$3:$E$99980,Produccion_PJ!$J822,Resultados_Dic3!$A$3:$A$99980,Produccion_PJ!$H822)</f>
        <v>0</v>
      </c>
      <c r="S822" s="21">
        <f>+SUMIFS(Resultados_Dic3!O$3:O$99980,Resultados_Dic3!$F$3:$F$99980,Produccion_PJ!$K822,Resultados_Dic3!$D$3:$D$99980,Produccion_PJ!$K$632,Resultados_Dic3!$E$3:$E$99980,Produccion_PJ!$J822,Resultados_Dic3!$A$3:$A$99980,Produccion_PJ!$H822)</f>
        <v>0</v>
      </c>
      <c r="T822" s="21">
        <f>+SUMIFS(Resultados_Dic3!P$3:P$99980,Resultados_Dic3!$F$3:$F$99980,Produccion_PJ!$K822,Resultados_Dic3!$D$3:$D$99980,Produccion_PJ!$K$632,Resultados_Dic3!$E$3:$E$99980,Produccion_PJ!$J822,Resultados_Dic3!$A$3:$A$99980,Produccion_PJ!$H822)</f>
        <v>0</v>
      </c>
      <c r="U822" s="21">
        <f>+SUMIFS(Resultados_Dic3!Q$3:Q$99980,Resultados_Dic3!$F$3:$F$99980,Produccion_PJ!$K822,Resultados_Dic3!$D$3:$D$99980,Produccion_PJ!$K$632,Resultados_Dic3!$E$3:$E$99980,Produccion_PJ!$J822,Resultados_Dic3!$A$3:$A$99980,Produccion_PJ!$H822)</f>
        <v>0</v>
      </c>
      <c r="V822" s="21">
        <f>+SUMIFS(Resultados_Dic3!R$3:R$99980,Resultados_Dic3!$F$3:$F$99980,Produccion_PJ!$K822,Resultados_Dic3!$D$3:$D$99980,Produccion_PJ!$K$632,Resultados_Dic3!$E$3:$E$99980,Produccion_PJ!$J822,Resultados_Dic3!$A$3:$A$99980,Produccion_PJ!$H822)</f>
        <v>0</v>
      </c>
      <c r="W822" s="21">
        <f>+SUMIFS(Resultados_Dic3!S$3:S$99980,Resultados_Dic3!$F$3:$F$99980,Produccion_PJ!$K822,Resultados_Dic3!$D$3:$D$99980,Produccion_PJ!$K$632,Resultados_Dic3!$E$3:$E$99980,Produccion_PJ!$J822,Resultados_Dic3!$A$3:$A$99980,Produccion_PJ!$H822)</f>
        <v>0</v>
      </c>
      <c r="X822" s="21">
        <f>+SUMIFS(Resultados_Dic3!T$3:T$99980,Resultados_Dic3!$F$3:$F$99980,Produccion_PJ!$K822,Resultados_Dic3!$D$3:$D$99980,Produccion_PJ!$K$632,Resultados_Dic3!$E$3:$E$99980,Produccion_PJ!$J822,Resultados_Dic3!$A$3:$A$99980,Produccion_PJ!$H822)</f>
        <v>0</v>
      </c>
      <c r="Y822" s="21">
        <f>+SUMIFS(Resultados_Dic3!U$3:U$99980,Resultados_Dic3!$F$3:$F$99980,Produccion_PJ!$K822,Resultados_Dic3!$D$3:$D$99980,Produccion_PJ!$K$632,Resultados_Dic3!$E$3:$E$99980,Produccion_PJ!$J822,Resultados_Dic3!$A$3:$A$99980,Produccion_PJ!$H822)</f>
        <v>0</v>
      </c>
      <c r="Z822" s="21">
        <f>+SUMIFS(Resultados_Dic3!V$3:V$99980,Resultados_Dic3!$F$3:$F$99980,Produccion_PJ!$K822,Resultados_Dic3!$D$3:$D$99980,Produccion_PJ!$K$632,Resultados_Dic3!$E$3:$E$99980,Produccion_PJ!$J822,Resultados_Dic3!$A$3:$A$99980,Produccion_PJ!$H822)</f>
        <v>0</v>
      </c>
      <c r="AA822" s="21">
        <f>+SUMIFS(Resultados_Dic3!W$3:W$99980,Resultados_Dic3!$F$3:$F$99980,Produccion_PJ!$K822,Resultados_Dic3!$D$3:$D$99980,Produccion_PJ!$K$632,Resultados_Dic3!$E$3:$E$99980,Produccion_PJ!$J822,Resultados_Dic3!$A$3:$A$99980,Produccion_PJ!$H822)</f>
        <v>0</v>
      </c>
      <c r="AB822" s="21">
        <f>+SUMIFS(Resultados_Dic3!X$3:X$99980,Resultados_Dic3!$F$3:$F$99980,Produccion_PJ!$K822,Resultados_Dic3!$D$3:$D$99980,Produccion_PJ!$K$632,Resultados_Dic3!$E$3:$E$99980,Produccion_PJ!$J822,Resultados_Dic3!$A$3:$A$99980,Produccion_PJ!$H822)</f>
        <v>0</v>
      </c>
      <c r="AC822" s="21">
        <f>+SUMIFS(Resultados_Dic3!Y$3:Y$99980,Resultados_Dic3!$F$3:$F$99980,Produccion_PJ!$K822,Resultados_Dic3!$D$3:$D$99980,Produccion_PJ!$K$632,Resultados_Dic3!$E$3:$E$99980,Produccion_PJ!$J822,Resultados_Dic3!$A$3:$A$99980,Produccion_PJ!$H822)</f>
        <v>0</v>
      </c>
      <c r="AD822" s="21">
        <f>+SUMIFS(Resultados_Dic3!Z$3:Z$99980,Resultados_Dic3!$F$3:$F$99980,Produccion_PJ!$K822,Resultados_Dic3!$D$3:$D$99980,Produccion_PJ!$K$632,Resultados_Dic3!$E$3:$E$99980,Produccion_PJ!$J822,Resultados_Dic3!$A$3:$A$99980,Produccion_PJ!$H822)</f>
        <v>0</v>
      </c>
      <c r="AE822" s="21">
        <f>+SUMIFS(Resultados_Dic3!AA$3:AA$99980,Resultados_Dic3!$F$3:$F$99980,Produccion_PJ!$K822,Resultados_Dic3!$D$3:$D$99980,Produccion_PJ!$K$632,Resultados_Dic3!$E$3:$E$99980,Produccion_PJ!$J822,Resultados_Dic3!$A$3:$A$99980,Produccion_PJ!$H822)</f>
        <v>0</v>
      </c>
      <c r="AF822" s="21">
        <f>+SUMIFS(Resultados_Dic3!AB$3:AB$99980,Resultados_Dic3!$F$3:$F$99980,Produccion_PJ!$K822,Resultados_Dic3!$D$3:$D$99980,Produccion_PJ!$K$632,Resultados_Dic3!$E$3:$E$99980,Produccion_PJ!$J822,Resultados_Dic3!$A$3:$A$99980,Produccion_PJ!$H822)</f>
        <v>0</v>
      </c>
      <c r="AG822" s="21">
        <f>+SUMIFS(Resultados_Dic3!AC$3:AC$99980,Resultados_Dic3!$F$3:$F$99980,Produccion_PJ!$K822,Resultados_Dic3!$D$3:$D$99980,Produccion_PJ!$K$632,Resultados_Dic3!$E$3:$E$99980,Produccion_PJ!$J822,Resultados_Dic3!$A$3:$A$99980,Produccion_PJ!$H822)</f>
        <v>0</v>
      </c>
      <c r="AH822" s="21">
        <f>+SUMIFS(Resultados_Dic3!AD$3:AD$99980,Resultados_Dic3!$F$3:$F$99980,Produccion_PJ!$K822,Resultados_Dic3!$D$3:$D$99980,Produccion_PJ!$K$632,Resultados_Dic3!$E$3:$E$99980,Produccion_PJ!$J822,Resultados_Dic3!$A$3:$A$99980,Produccion_PJ!$H822)</f>
        <v>0</v>
      </c>
      <c r="AI822" s="21">
        <f>+SUMIFS(Resultados_Dic3!AE$3:AE$99980,Resultados_Dic3!$F$3:$F$99980,Produccion_PJ!$K822,Resultados_Dic3!$D$3:$D$99980,Produccion_PJ!$K$632,Resultados_Dic3!$E$3:$E$99980,Produccion_PJ!$J822,Resultados_Dic3!$A$3:$A$99980,Produccion_PJ!$H822)</f>
        <v>0</v>
      </c>
      <c r="AJ822" s="21">
        <f>+SUMIFS(Resultados_Dic3!AF$3:AF$99980,Resultados_Dic3!$F$3:$F$99980,Produccion_PJ!$K822,Resultados_Dic3!$D$3:$D$99980,Produccion_PJ!$K$632,Resultados_Dic3!$E$3:$E$99980,Produccion_PJ!$J822,Resultados_Dic3!$A$3:$A$99980,Produccion_PJ!$H822)</f>
        <v>0</v>
      </c>
      <c r="AK822" s="21">
        <f>+SUMIFS(Resultados_Dic3!AG$3:AG$99980,Resultados_Dic3!$F$3:$F$99980,Produccion_PJ!$K822,Resultados_Dic3!$D$3:$D$99980,Produccion_PJ!$K$632,Resultados_Dic3!$E$3:$E$99980,Produccion_PJ!$J822,Resultados_Dic3!$A$3:$A$99980,Produccion_PJ!$H822)</f>
        <v>0</v>
      </c>
      <c r="AL822" s="21">
        <f>+SUMIFS(Resultados_Dic3!AH$3:AH$99980,Resultados_Dic3!$F$3:$F$99980,Produccion_PJ!$K822,Resultados_Dic3!$D$3:$D$99980,Produccion_PJ!$K$632,Resultados_Dic3!$E$3:$E$99980,Produccion_PJ!$J822,Resultados_Dic3!$A$3:$A$99980,Produccion_PJ!$H822)</f>
        <v>0</v>
      </c>
      <c r="AM822" s="21">
        <f>+SUMIFS(Resultados_Dic3!AI$3:AI$99980,Resultados_Dic3!$F$3:$F$99980,Produccion_PJ!$K822,Resultados_Dic3!$D$3:$D$99980,Produccion_PJ!$K$632,Resultados_Dic3!$E$3:$E$99980,Produccion_PJ!$J822,Resultados_Dic3!$A$3:$A$99980,Produccion_PJ!$H822)</f>
        <v>0</v>
      </c>
      <c r="AN822" s="21">
        <f>+SUMIFS(Resultados_Dic3!AJ$3:AJ$99980,Resultados_Dic3!$F$3:$F$99980,Produccion_PJ!$K822,Resultados_Dic3!$D$3:$D$99980,Produccion_PJ!$K$632,Resultados_Dic3!$E$3:$E$99980,Produccion_PJ!$J822,Resultados_Dic3!$A$3:$A$99980,Produccion_PJ!$H822)</f>
        <v>0</v>
      </c>
      <c r="AO822" s="21">
        <f>+SUMIFS(Resultados_Dic3!AK$3:AK$99980,Resultados_Dic3!$F$3:$F$99980,Produccion_PJ!$K822,Resultados_Dic3!$D$3:$D$99980,Produccion_PJ!$K$632,Resultados_Dic3!$E$3:$E$99980,Produccion_PJ!$J822,Resultados_Dic3!$A$3:$A$99980,Produccion_PJ!$H822)</f>
        <v>0</v>
      </c>
      <c r="AP822" s="21">
        <f>+SUMIFS(Resultados_Dic3!AL$3:AL$99980,Resultados_Dic3!$F$3:$F$99980,Produccion_PJ!$K822,Resultados_Dic3!$D$3:$D$99980,Produccion_PJ!$K$632,Resultados_Dic3!$E$3:$E$99980,Produccion_PJ!$J822,Resultados_Dic3!$A$3:$A$99980,Produccion_PJ!$H822)</f>
        <v>0</v>
      </c>
      <c r="AQ822" s="21">
        <f>+SUMIFS(Resultados_Dic3!AM$3:AM$99980,Resultados_Dic3!$F$3:$F$99980,Produccion_PJ!$K822,Resultados_Dic3!$D$3:$D$99980,Produccion_PJ!$K$632,Resultados_Dic3!$E$3:$E$99980,Produccion_PJ!$J822,Resultados_Dic3!$A$3:$A$99980,Produccion_PJ!$H822)</f>
        <v>0</v>
      </c>
    </row>
    <row r="823" spans="1:43" x14ac:dyDescent="0.25">
      <c r="D823" s="35"/>
      <c r="E823" s="35"/>
      <c r="G823" s="15"/>
      <c r="H823" s="17" t="str">
        <f t="shared" si="1288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+SUMIFS(Resultados_Dic3!H$3:H$99980,Resultados_Dic3!$F$3:$F$99980,Produccion_PJ!$K823,Resultados_Dic3!$D$3:$D$99980,Produccion_PJ!$K$632,Resultados_Dic3!$E$3:$E$99980,Produccion_PJ!$J823,Resultados_Dic3!$A$3:$A$99980,Produccion_PJ!$H823)</f>
        <v>0</v>
      </c>
      <c r="M823" s="21">
        <f>+SUMIFS(Resultados_Dic3!I$3:I$99980,Resultados_Dic3!$F$3:$F$99980,Produccion_PJ!$K823,Resultados_Dic3!$D$3:$D$99980,Produccion_PJ!$K$632,Resultados_Dic3!$E$3:$E$99980,Produccion_PJ!$J823,Resultados_Dic3!$A$3:$A$99980,Produccion_PJ!$H823)</f>
        <v>0</v>
      </c>
      <c r="N823" s="21">
        <f>+SUMIFS(Resultados_Dic3!J$3:J$99980,Resultados_Dic3!$F$3:$F$99980,Produccion_PJ!$K823,Resultados_Dic3!$D$3:$D$99980,Produccion_PJ!$K$632,Resultados_Dic3!$E$3:$E$99980,Produccion_PJ!$J823,Resultados_Dic3!$A$3:$A$99980,Produccion_PJ!$H823)</f>
        <v>0</v>
      </c>
      <c r="O823" s="21">
        <f>+SUMIFS(Resultados_Dic3!K$3:K$99980,Resultados_Dic3!$F$3:$F$99980,Produccion_PJ!$K823,Resultados_Dic3!$D$3:$D$99980,Produccion_PJ!$K$632,Resultados_Dic3!$E$3:$E$99980,Produccion_PJ!$J823,Resultados_Dic3!$A$3:$A$99980,Produccion_PJ!$H823)</f>
        <v>0</v>
      </c>
      <c r="P823" s="21">
        <f>+SUMIFS(Resultados_Dic3!L$3:L$99980,Resultados_Dic3!$F$3:$F$99980,Produccion_PJ!$K823,Resultados_Dic3!$D$3:$D$99980,Produccion_PJ!$K$632,Resultados_Dic3!$E$3:$E$99980,Produccion_PJ!$J823,Resultados_Dic3!$A$3:$A$99980,Produccion_PJ!$H823)</f>
        <v>0</v>
      </c>
      <c r="Q823" s="21">
        <f>+SUMIFS(Resultados_Dic3!M$3:M$99980,Resultados_Dic3!$F$3:$F$99980,Produccion_PJ!$K823,Resultados_Dic3!$D$3:$D$99980,Produccion_PJ!$K$632,Resultados_Dic3!$E$3:$E$99980,Produccion_PJ!$J823,Resultados_Dic3!$A$3:$A$99980,Produccion_PJ!$H823)</f>
        <v>0</v>
      </c>
      <c r="R823" s="21">
        <f>+SUMIFS(Resultados_Dic3!N$3:N$99980,Resultados_Dic3!$F$3:$F$99980,Produccion_PJ!$K823,Resultados_Dic3!$D$3:$D$99980,Produccion_PJ!$K$632,Resultados_Dic3!$E$3:$E$99980,Produccion_PJ!$J823,Resultados_Dic3!$A$3:$A$99980,Produccion_PJ!$H823)</f>
        <v>0</v>
      </c>
      <c r="S823" s="21">
        <f>+SUMIFS(Resultados_Dic3!O$3:O$99980,Resultados_Dic3!$F$3:$F$99980,Produccion_PJ!$K823,Resultados_Dic3!$D$3:$D$99980,Produccion_PJ!$K$632,Resultados_Dic3!$E$3:$E$99980,Produccion_PJ!$J823,Resultados_Dic3!$A$3:$A$99980,Produccion_PJ!$H823)</f>
        <v>0</v>
      </c>
      <c r="T823" s="21">
        <f>+SUMIFS(Resultados_Dic3!P$3:P$99980,Resultados_Dic3!$F$3:$F$99980,Produccion_PJ!$K823,Resultados_Dic3!$D$3:$D$99980,Produccion_PJ!$K$632,Resultados_Dic3!$E$3:$E$99980,Produccion_PJ!$J823,Resultados_Dic3!$A$3:$A$99980,Produccion_PJ!$H823)</f>
        <v>0</v>
      </c>
      <c r="U823" s="21">
        <f>+SUMIFS(Resultados_Dic3!Q$3:Q$99980,Resultados_Dic3!$F$3:$F$99980,Produccion_PJ!$K823,Resultados_Dic3!$D$3:$D$99980,Produccion_PJ!$K$632,Resultados_Dic3!$E$3:$E$99980,Produccion_PJ!$J823,Resultados_Dic3!$A$3:$A$99980,Produccion_PJ!$H823)</f>
        <v>0</v>
      </c>
      <c r="V823" s="21">
        <f>+SUMIFS(Resultados_Dic3!R$3:R$99980,Resultados_Dic3!$F$3:$F$99980,Produccion_PJ!$K823,Resultados_Dic3!$D$3:$D$99980,Produccion_PJ!$K$632,Resultados_Dic3!$E$3:$E$99980,Produccion_PJ!$J823,Resultados_Dic3!$A$3:$A$99980,Produccion_PJ!$H823)</f>
        <v>0</v>
      </c>
      <c r="W823" s="21">
        <f>+SUMIFS(Resultados_Dic3!S$3:S$99980,Resultados_Dic3!$F$3:$F$99980,Produccion_PJ!$K823,Resultados_Dic3!$D$3:$D$99980,Produccion_PJ!$K$632,Resultados_Dic3!$E$3:$E$99980,Produccion_PJ!$J823,Resultados_Dic3!$A$3:$A$99980,Produccion_PJ!$H823)</f>
        <v>0</v>
      </c>
      <c r="X823" s="21">
        <f>+SUMIFS(Resultados_Dic3!T$3:T$99980,Resultados_Dic3!$F$3:$F$99980,Produccion_PJ!$K823,Resultados_Dic3!$D$3:$D$99980,Produccion_PJ!$K$632,Resultados_Dic3!$E$3:$E$99980,Produccion_PJ!$J823,Resultados_Dic3!$A$3:$A$99980,Produccion_PJ!$H823)</f>
        <v>0</v>
      </c>
      <c r="Y823" s="21">
        <f>+SUMIFS(Resultados_Dic3!U$3:U$99980,Resultados_Dic3!$F$3:$F$99980,Produccion_PJ!$K823,Resultados_Dic3!$D$3:$D$99980,Produccion_PJ!$K$632,Resultados_Dic3!$E$3:$E$99980,Produccion_PJ!$J823,Resultados_Dic3!$A$3:$A$99980,Produccion_PJ!$H823)</f>
        <v>0</v>
      </c>
      <c r="Z823" s="21">
        <f>+SUMIFS(Resultados_Dic3!V$3:V$99980,Resultados_Dic3!$F$3:$F$99980,Produccion_PJ!$K823,Resultados_Dic3!$D$3:$D$99980,Produccion_PJ!$K$632,Resultados_Dic3!$E$3:$E$99980,Produccion_PJ!$J823,Resultados_Dic3!$A$3:$A$99980,Produccion_PJ!$H823)</f>
        <v>0</v>
      </c>
      <c r="AA823" s="21">
        <f>+SUMIFS(Resultados_Dic3!W$3:W$99980,Resultados_Dic3!$F$3:$F$99980,Produccion_PJ!$K823,Resultados_Dic3!$D$3:$D$99980,Produccion_PJ!$K$632,Resultados_Dic3!$E$3:$E$99980,Produccion_PJ!$J823,Resultados_Dic3!$A$3:$A$99980,Produccion_PJ!$H823)</f>
        <v>0</v>
      </c>
      <c r="AB823" s="21">
        <f>+SUMIFS(Resultados_Dic3!X$3:X$99980,Resultados_Dic3!$F$3:$F$99980,Produccion_PJ!$K823,Resultados_Dic3!$D$3:$D$99980,Produccion_PJ!$K$632,Resultados_Dic3!$E$3:$E$99980,Produccion_PJ!$J823,Resultados_Dic3!$A$3:$A$99980,Produccion_PJ!$H823)</f>
        <v>0</v>
      </c>
      <c r="AC823" s="21">
        <f>+SUMIFS(Resultados_Dic3!Y$3:Y$99980,Resultados_Dic3!$F$3:$F$99980,Produccion_PJ!$K823,Resultados_Dic3!$D$3:$D$99980,Produccion_PJ!$K$632,Resultados_Dic3!$E$3:$E$99980,Produccion_PJ!$J823,Resultados_Dic3!$A$3:$A$99980,Produccion_PJ!$H823)</f>
        <v>0</v>
      </c>
      <c r="AD823" s="21">
        <f>+SUMIFS(Resultados_Dic3!Z$3:Z$99980,Resultados_Dic3!$F$3:$F$99980,Produccion_PJ!$K823,Resultados_Dic3!$D$3:$D$99980,Produccion_PJ!$K$632,Resultados_Dic3!$E$3:$E$99980,Produccion_PJ!$J823,Resultados_Dic3!$A$3:$A$99980,Produccion_PJ!$H823)</f>
        <v>0</v>
      </c>
      <c r="AE823" s="21">
        <f>+SUMIFS(Resultados_Dic3!AA$3:AA$99980,Resultados_Dic3!$F$3:$F$99980,Produccion_PJ!$K823,Resultados_Dic3!$D$3:$D$99980,Produccion_PJ!$K$632,Resultados_Dic3!$E$3:$E$99980,Produccion_PJ!$J823,Resultados_Dic3!$A$3:$A$99980,Produccion_PJ!$H823)</f>
        <v>0</v>
      </c>
      <c r="AF823" s="21">
        <f>+SUMIFS(Resultados_Dic3!AB$3:AB$99980,Resultados_Dic3!$F$3:$F$99980,Produccion_PJ!$K823,Resultados_Dic3!$D$3:$D$99980,Produccion_PJ!$K$632,Resultados_Dic3!$E$3:$E$99980,Produccion_PJ!$J823,Resultados_Dic3!$A$3:$A$99980,Produccion_PJ!$H823)</f>
        <v>0</v>
      </c>
      <c r="AG823" s="21">
        <f>+SUMIFS(Resultados_Dic3!AC$3:AC$99980,Resultados_Dic3!$F$3:$F$99980,Produccion_PJ!$K823,Resultados_Dic3!$D$3:$D$99980,Produccion_PJ!$K$632,Resultados_Dic3!$E$3:$E$99980,Produccion_PJ!$J823,Resultados_Dic3!$A$3:$A$99980,Produccion_PJ!$H823)</f>
        <v>0</v>
      </c>
      <c r="AH823" s="21">
        <f>+SUMIFS(Resultados_Dic3!AD$3:AD$99980,Resultados_Dic3!$F$3:$F$99980,Produccion_PJ!$K823,Resultados_Dic3!$D$3:$D$99980,Produccion_PJ!$K$632,Resultados_Dic3!$E$3:$E$99980,Produccion_PJ!$J823,Resultados_Dic3!$A$3:$A$99980,Produccion_PJ!$H823)</f>
        <v>0</v>
      </c>
      <c r="AI823" s="21">
        <f>+SUMIFS(Resultados_Dic3!AE$3:AE$99980,Resultados_Dic3!$F$3:$F$99980,Produccion_PJ!$K823,Resultados_Dic3!$D$3:$D$99980,Produccion_PJ!$K$632,Resultados_Dic3!$E$3:$E$99980,Produccion_PJ!$J823,Resultados_Dic3!$A$3:$A$99980,Produccion_PJ!$H823)</f>
        <v>0</v>
      </c>
      <c r="AJ823" s="21">
        <f>+SUMIFS(Resultados_Dic3!AF$3:AF$99980,Resultados_Dic3!$F$3:$F$99980,Produccion_PJ!$K823,Resultados_Dic3!$D$3:$D$99980,Produccion_PJ!$K$632,Resultados_Dic3!$E$3:$E$99980,Produccion_PJ!$J823,Resultados_Dic3!$A$3:$A$99980,Produccion_PJ!$H823)</f>
        <v>0</v>
      </c>
      <c r="AK823" s="21">
        <f>+SUMIFS(Resultados_Dic3!AG$3:AG$99980,Resultados_Dic3!$F$3:$F$99980,Produccion_PJ!$K823,Resultados_Dic3!$D$3:$D$99980,Produccion_PJ!$K$632,Resultados_Dic3!$E$3:$E$99980,Produccion_PJ!$J823,Resultados_Dic3!$A$3:$A$99980,Produccion_PJ!$H823)</f>
        <v>0</v>
      </c>
      <c r="AL823" s="21">
        <f>+SUMIFS(Resultados_Dic3!AH$3:AH$99980,Resultados_Dic3!$F$3:$F$99980,Produccion_PJ!$K823,Resultados_Dic3!$D$3:$D$99980,Produccion_PJ!$K$632,Resultados_Dic3!$E$3:$E$99980,Produccion_PJ!$J823,Resultados_Dic3!$A$3:$A$99980,Produccion_PJ!$H823)</f>
        <v>0</v>
      </c>
      <c r="AM823" s="21">
        <f>+SUMIFS(Resultados_Dic3!AI$3:AI$99980,Resultados_Dic3!$F$3:$F$99980,Produccion_PJ!$K823,Resultados_Dic3!$D$3:$D$99980,Produccion_PJ!$K$632,Resultados_Dic3!$E$3:$E$99980,Produccion_PJ!$J823,Resultados_Dic3!$A$3:$A$99980,Produccion_PJ!$H823)</f>
        <v>0</v>
      </c>
      <c r="AN823" s="21">
        <f>+SUMIFS(Resultados_Dic3!AJ$3:AJ$99980,Resultados_Dic3!$F$3:$F$99980,Produccion_PJ!$K823,Resultados_Dic3!$D$3:$D$99980,Produccion_PJ!$K$632,Resultados_Dic3!$E$3:$E$99980,Produccion_PJ!$J823,Resultados_Dic3!$A$3:$A$99980,Produccion_PJ!$H823)</f>
        <v>0</v>
      </c>
      <c r="AO823" s="21">
        <f>+SUMIFS(Resultados_Dic3!AK$3:AK$99980,Resultados_Dic3!$F$3:$F$99980,Produccion_PJ!$K823,Resultados_Dic3!$D$3:$D$99980,Produccion_PJ!$K$632,Resultados_Dic3!$E$3:$E$99980,Produccion_PJ!$J823,Resultados_Dic3!$A$3:$A$99980,Produccion_PJ!$H823)</f>
        <v>0</v>
      </c>
      <c r="AP823" s="21">
        <f>+SUMIFS(Resultados_Dic3!AL$3:AL$99980,Resultados_Dic3!$F$3:$F$99980,Produccion_PJ!$K823,Resultados_Dic3!$D$3:$D$99980,Produccion_PJ!$K$632,Resultados_Dic3!$E$3:$E$99980,Produccion_PJ!$J823,Resultados_Dic3!$A$3:$A$99980,Produccion_PJ!$H823)</f>
        <v>0</v>
      </c>
      <c r="AQ823" s="21">
        <f>+SUMIFS(Resultados_Dic3!AM$3:AM$99980,Resultados_Dic3!$F$3:$F$99980,Produccion_PJ!$K823,Resultados_Dic3!$D$3:$D$99980,Produccion_PJ!$K$632,Resultados_Dic3!$E$3:$E$99980,Produccion_PJ!$J823,Resultados_Dic3!$A$3:$A$99980,Produccion_PJ!$H823)</f>
        <v>0</v>
      </c>
    </row>
    <row r="824" spans="1:43" x14ac:dyDescent="0.25">
      <c r="G824" s="15"/>
      <c r="H824" s="17" t="str">
        <f t="shared" si="1288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+SUMIFS(Resultados_Dic3!H$3:H$99980,Resultados_Dic3!$F$3:$F$99980,Produccion_PJ!$K824,Resultados_Dic3!$D$3:$D$99980,Produccion_PJ!$K$632,Resultados_Dic3!$E$3:$E$99980,Produccion_PJ!$J824,Resultados_Dic3!$A$3:$A$99980,Produccion_PJ!$H824)</f>
        <v>6.4674651092177999</v>
      </c>
      <c r="M824" s="21">
        <f>+SUMIFS(Resultados_Dic3!I$3:I$99980,Resultados_Dic3!$F$3:$F$99980,Produccion_PJ!$K824,Resultados_Dic3!$D$3:$D$99980,Produccion_PJ!$K$632,Resultados_Dic3!$E$3:$E$99980,Produccion_PJ!$J824,Resultados_Dic3!$A$3:$A$99980,Produccion_PJ!$H824)</f>
        <v>6.3363704719519296</v>
      </c>
      <c r="N824" s="21">
        <f>+SUMIFS(Resultados_Dic3!J$3:J$99980,Resultados_Dic3!$F$3:$F$99980,Produccion_PJ!$K824,Resultados_Dic3!$D$3:$D$99980,Produccion_PJ!$K$632,Resultados_Dic3!$E$3:$E$99980,Produccion_PJ!$J824,Resultados_Dic3!$A$3:$A$99980,Produccion_PJ!$H824)</f>
        <v>6.3407865700755304</v>
      </c>
      <c r="O824" s="21">
        <f>+SUMIFS(Resultados_Dic3!K$3:K$99980,Resultados_Dic3!$F$3:$F$99980,Produccion_PJ!$K824,Resultados_Dic3!$D$3:$D$99980,Produccion_PJ!$K$632,Resultados_Dic3!$E$3:$E$99980,Produccion_PJ!$J824,Resultados_Dic3!$A$3:$A$99980,Produccion_PJ!$H824)</f>
        <v>6.3452026681991303</v>
      </c>
      <c r="P824" s="21">
        <f>+SUMIFS(Resultados_Dic3!L$3:L$99980,Resultados_Dic3!$F$3:$F$99980,Produccion_PJ!$K824,Resultados_Dic3!$D$3:$D$99980,Produccion_PJ!$K$632,Resultados_Dic3!$E$3:$E$99980,Produccion_PJ!$J824,Resultados_Dic3!$A$3:$A$99980,Produccion_PJ!$H824)</f>
        <v>6.3496187663227301</v>
      </c>
      <c r="Q824" s="21">
        <f>+SUMIFS(Resultados_Dic3!M$3:M$99980,Resultados_Dic3!$F$3:$F$99980,Produccion_PJ!$K824,Resultados_Dic3!$D$3:$D$99980,Produccion_PJ!$K$632,Resultados_Dic3!$E$3:$E$99980,Produccion_PJ!$J824,Resultados_Dic3!$A$3:$A$99980,Produccion_PJ!$H824)</f>
        <v>5.80948158685593</v>
      </c>
      <c r="R824" s="21">
        <f>+SUMIFS(Resultados_Dic3!N$3:N$99980,Resultados_Dic3!$F$3:$F$99980,Produccion_PJ!$K824,Resultados_Dic3!$D$3:$D$99980,Produccion_PJ!$K$632,Resultados_Dic3!$E$3:$E$99980,Produccion_PJ!$J824,Resultados_Dic3!$A$3:$A$99980,Produccion_PJ!$H824)</f>
        <v>5.26934440738912</v>
      </c>
      <c r="S824" s="21">
        <f>+SUMIFS(Resultados_Dic3!O$3:O$99980,Resultados_Dic3!$F$3:$F$99980,Produccion_PJ!$K824,Resultados_Dic3!$D$3:$D$99980,Produccion_PJ!$K$632,Resultados_Dic3!$E$3:$E$99980,Produccion_PJ!$J824,Resultados_Dic3!$A$3:$A$99980,Produccion_PJ!$H824)</f>
        <v>4.8248753557417396</v>
      </c>
      <c r="T824" s="21">
        <f>+SUMIFS(Resultados_Dic3!P$3:P$99980,Resultados_Dic3!$F$3:$F$99980,Produccion_PJ!$K824,Resultados_Dic3!$D$3:$D$99980,Produccion_PJ!$K$632,Resultados_Dic3!$E$3:$E$99980,Produccion_PJ!$J824,Resultados_Dic3!$A$3:$A$99980,Produccion_PJ!$H824)</f>
        <v>4.3804063040943504</v>
      </c>
      <c r="U824" s="21">
        <f>+SUMIFS(Resultados_Dic3!Q$3:Q$99980,Resultados_Dic3!$F$3:$F$99980,Produccion_PJ!$K824,Resultados_Dic3!$D$3:$D$99980,Produccion_PJ!$K$632,Resultados_Dic3!$E$3:$E$99980,Produccion_PJ!$J824,Resultados_Dic3!$A$3:$A$99980,Produccion_PJ!$H824)</f>
        <v>4.0119892885472899</v>
      </c>
      <c r="V824" s="21">
        <f>+SUMIFS(Resultados_Dic3!R$3:R$99980,Resultados_Dic3!$F$3:$F$99980,Produccion_PJ!$K824,Resultados_Dic3!$D$3:$D$99980,Produccion_PJ!$K$632,Resultados_Dic3!$E$3:$E$99980,Produccion_PJ!$J824,Resultados_Dic3!$A$3:$A$99980,Produccion_PJ!$H824)</f>
        <v>3.64357227300022</v>
      </c>
      <c r="W824" s="21">
        <f>+SUMIFS(Resultados_Dic3!S$3:S$99980,Resultados_Dic3!$F$3:$F$99980,Produccion_PJ!$K824,Resultados_Dic3!$D$3:$D$99980,Produccion_PJ!$K$632,Resultados_Dic3!$E$3:$E$99980,Produccion_PJ!$J824,Resultados_Dic3!$A$3:$A$99980,Produccion_PJ!$H824)</f>
        <v>3.2751552574531599</v>
      </c>
      <c r="X824" s="21">
        <f>+SUMIFS(Resultados_Dic3!T$3:T$99980,Resultados_Dic3!$F$3:$F$99980,Produccion_PJ!$K824,Resultados_Dic3!$D$3:$D$99980,Produccion_PJ!$K$632,Resultados_Dic3!$E$3:$E$99980,Produccion_PJ!$J824,Resultados_Dic3!$A$3:$A$99980,Produccion_PJ!$H824)</f>
        <v>3.0167018386529998</v>
      </c>
      <c r="Y824" s="21">
        <f>+SUMIFS(Resultados_Dic3!U$3:U$99980,Resultados_Dic3!$F$3:$F$99980,Produccion_PJ!$K824,Resultados_Dic3!$D$3:$D$99980,Produccion_PJ!$K$632,Resultados_Dic3!$E$3:$E$99980,Produccion_PJ!$J824,Resultados_Dic3!$A$3:$A$99980,Produccion_PJ!$H824)</f>
        <v>2.7582484198528401</v>
      </c>
      <c r="Z824" s="21">
        <f>+SUMIFS(Resultados_Dic3!V$3:V$99980,Resultados_Dic3!$F$3:$F$99980,Produccion_PJ!$K824,Resultados_Dic3!$D$3:$D$99980,Produccion_PJ!$K$632,Resultados_Dic3!$E$3:$E$99980,Produccion_PJ!$J824,Resultados_Dic3!$A$3:$A$99980,Produccion_PJ!$H824)</f>
        <v>1.24677657762102</v>
      </c>
      <c r="AA824" s="21">
        <f>+SUMIFS(Resultados_Dic3!W$3:W$99980,Resultados_Dic3!$F$3:$F$99980,Produccion_PJ!$K824,Resultados_Dic3!$D$3:$D$99980,Produccion_PJ!$K$632,Resultados_Dic3!$E$3:$E$99980,Produccion_PJ!$J824,Resultados_Dic3!$A$3:$A$99980,Produccion_PJ!$H824)</f>
        <v>0</v>
      </c>
      <c r="AB824" s="21">
        <f>+SUMIFS(Resultados_Dic3!X$3:X$99980,Resultados_Dic3!$F$3:$F$99980,Produccion_PJ!$K824,Resultados_Dic3!$D$3:$D$99980,Produccion_PJ!$K$632,Resultados_Dic3!$E$3:$E$99980,Produccion_PJ!$J824,Resultados_Dic3!$A$3:$A$99980,Produccion_PJ!$H824)</f>
        <v>0</v>
      </c>
      <c r="AC824" s="21">
        <f>+SUMIFS(Resultados_Dic3!Y$3:Y$99980,Resultados_Dic3!$F$3:$F$99980,Produccion_PJ!$K824,Resultados_Dic3!$D$3:$D$99980,Produccion_PJ!$K$632,Resultados_Dic3!$E$3:$E$99980,Produccion_PJ!$J824,Resultados_Dic3!$A$3:$A$99980,Produccion_PJ!$H824)</f>
        <v>0</v>
      </c>
      <c r="AD824" s="21">
        <f>+SUMIFS(Resultados_Dic3!Z$3:Z$99980,Resultados_Dic3!$F$3:$F$99980,Produccion_PJ!$K824,Resultados_Dic3!$D$3:$D$99980,Produccion_PJ!$K$632,Resultados_Dic3!$E$3:$E$99980,Produccion_PJ!$J824,Resultados_Dic3!$A$3:$A$99980,Produccion_PJ!$H824)</f>
        <v>0</v>
      </c>
      <c r="AE824" s="21">
        <f>+SUMIFS(Resultados_Dic3!AA$3:AA$99980,Resultados_Dic3!$F$3:$F$99980,Produccion_PJ!$K824,Resultados_Dic3!$D$3:$D$99980,Produccion_PJ!$K$632,Resultados_Dic3!$E$3:$E$99980,Produccion_PJ!$J824,Resultados_Dic3!$A$3:$A$99980,Produccion_PJ!$H824)</f>
        <v>0</v>
      </c>
      <c r="AF824" s="21">
        <f>+SUMIFS(Resultados_Dic3!AB$3:AB$99980,Resultados_Dic3!$F$3:$F$99980,Produccion_PJ!$K824,Resultados_Dic3!$D$3:$D$99980,Produccion_PJ!$K$632,Resultados_Dic3!$E$3:$E$99980,Produccion_PJ!$J824,Resultados_Dic3!$A$3:$A$99980,Produccion_PJ!$H824)</f>
        <v>0</v>
      </c>
      <c r="AG824" s="21">
        <f>+SUMIFS(Resultados_Dic3!AC$3:AC$99980,Resultados_Dic3!$F$3:$F$99980,Produccion_PJ!$K824,Resultados_Dic3!$D$3:$D$99980,Produccion_PJ!$K$632,Resultados_Dic3!$E$3:$E$99980,Produccion_PJ!$J824,Resultados_Dic3!$A$3:$A$99980,Produccion_PJ!$H824)</f>
        <v>0</v>
      </c>
      <c r="AH824" s="21">
        <f>+SUMIFS(Resultados_Dic3!AD$3:AD$99980,Resultados_Dic3!$F$3:$F$99980,Produccion_PJ!$K824,Resultados_Dic3!$D$3:$D$99980,Produccion_PJ!$K$632,Resultados_Dic3!$E$3:$E$99980,Produccion_PJ!$J824,Resultados_Dic3!$A$3:$A$99980,Produccion_PJ!$H824)</f>
        <v>0</v>
      </c>
      <c r="AI824" s="21">
        <f>+SUMIFS(Resultados_Dic3!AE$3:AE$99980,Resultados_Dic3!$F$3:$F$99980,Produccion_PJ!$K824,Resultados_Dic3!$D$3:$D$99980,Produccion_PJ!$K$632,Resultados_Dic3!$E$3:$E$99980,Produccion_PJ!$J824,Resultados_Dic3!$A$3:$A$99980,Produccion_PJ!$H824)</f>
        <v>0</v>
      </c>
      <c r="AJ824" s="21">
        <f>+SUMIFS(Resultados_Dic3!AF$3:AF$99980,Resultados_Dic3!$F$3:$F$99980,Produccion_PJ!$K824,Resultados_Dic3!$D$3:$D$99980,Produccion_PJ!$K$632,Resultados_Dic3!$E$3:$E$99980,Produccion_PJ!$J824,Resultados_Dic3!$A$3:$A$99980,Produccion_PJ!$H824)</f>
        <v>0</v>
      </c>
      <c r="AK824" s="21">
        <f>+SUMIFS(Resultados_Dic3!AG$3:AG$99980,Resultados_Dic3!$F$3:$F$99980,Produccion_PJ!$K824,Resultados_Dic3!$D$3:$D$99980,Produccion_PJ!$K$632,Resultados_Dic3!$E$3:$E$99980,Produccion_PJ!$J824,Resultados_Dic3!$A$3:$A$99980,Produccion_PJ!$H824)</f>
        <v>0</v>
      </c>
      <c r="AL824" s="21">
        <f>+SUMIFS(Resultados_Dic3!AH$3:AH$99980,Resultados_Dic3!$F$3:$F$99980,Produccion_PJ!$K824,Resultados_Dic3!$D$3:$D$99980,Produccion_PJ!$K$632,Resultados_Dic3!$E$3:$E$99980,Produccion_PJ!$J824,Resultados_Dic3!$A$3:$A$99980,Produccion_PJ!$H824)</f>
        <v>0</v>
      </c>
      <c r="AM824" s="21">
        <f>+SUMIFS(Resultados_Dic3!AI$3:AI$99980,Resultados_Dic3!$F$3:$F$99980,Produccion_PJ!$K824,Resultados_Dic3!$D$3:$D$99980,Produccion_PJ!$K$632,Resultados_Dic3!$E$3:$E$99980,Produccion_PJ!$J824,Resultados_Dic3!$A$3:$A$99980,Produccion_PJ!$H824)</f>
        <v>0</v>
      </c>
      <c r="AN824" s="21">
        <f>+SUMIFS(Resultados_Dic3!AJ$3:AJ$99980,Resultados_Dic3!$F$3:$F$99980,Produccion_PJ!$K824,Resultados_Dic3!$D$3:$D$99980,Produccion_PJ!$K$632,Resultados_Dic3!$E$3:$E$99980,Produccion_PJ!$J824,Resultados_Dic3!$A$3:$A$99980,Produccion_PJ!$H824)</f>
        <v>0</v>
      </c>
      <c r="AO824" s="21">
        <f>+SUMIFS(Resultados_Dic3!AK$3:AK$99980,Resultados_Dic3!$F$3:$F$99980,Produccion_PJ!$K824,Resultados_Dic3!$D$3:$D$99980,Produccion_PJ!$K$632,Resultados_Dic3!$E$3:$E$99980,Produccion_PJ!$J824,Resultados_Dic3!$A$3:$A$99980,Produccion_PJ!$H824)</f>
        <v>0</v>
      </c>
      <c r="AP824" s="21">
        <f>+SUMIFS(Resultados_Dic3!AL$3:AL$99980,Resultados_Dic3!$F$3:$F$99980,Produccion_PJ!$K824,Resultados_Dic3!$D$3:$D$99980,Produccion_PJ!$K$632,Resultados_Dic3!$E$3:$E$99980,Produccion_PJ!$J824,Resultados_Dic3!$A$3:$A$99980,Produccion_PJ!$H824)</f>
        <v>0</v>
      </c>
      <c r="AQ824" s="21">
        <f>+SUMIFS(Resultados_Dic3!AM$3:AM$99980,Resultados_Dic3!$F$3:$F$99980,Produccion_PJ!$K824,Resultados_Dic3!$D$3:$D$99980,Produccion_PJ!$K$632,Resultados_Dic3!$E$3:$E$99980,Produccion_PJ!$J824,Resultados_Dic3!$A$3:$A$99980,Produccion_PJ!$H824)</f>
        <v>0</v>
      </c>
    </row>
    <row r="825" spans="1:43" s="68" customFormat="1" x14ac:dyDescent="0.25">
      <c r="A825" s="70"/>
      <c r="F825" s="95"/>
      <c r="H825" s="71"/>
      <c r="I825" s="71"/>
      <c r="L825" s="69">
        <f>+SUM(L818:L824)</f>
        <v>102.2643669955974</v>
      </c>
      <c r="M825" s="69">
        <f t="shared" ref="M825" si="1289">+SUM(M818:M824)</f>
        <v>97.659046241228722</v>
      </c>
      <c r="N825" s="69">
        <f t="shared" ref="N825:AQ825" si="1290">+SUM(N818:N824)</f>
        <v>84.614552321425037</v>
      </c>
      <c r="O825" s="69">
        <f t="shared" si="1290"/>
        <v>83.606746210883429</v>
      </c>
      <c r="P825" s="69">
        <f t="shared" si="1290"/>
        <v>31.632644388399132</v>
      </c>
      <c r="Q825" s="69">
        <f t="shared" si="1290"/>
        <v>31.07842712939253</v>
      </c>
      <c r="R825" s="69">
        <f t="shared" si="1290"/>
        <v>30.52420987038602</v>
      </c>
      <c r="S825" s="69">
        <f t="shared" si="1290"/>
        <v>30.068575443870039</v>
      </c>
      <c r="T825" s="69">
        <f t="shared" si="1290"/>
        <v>4.3804063040943504</v>
      </c>
      <c r="U825" s="69">
        <f t="shared" si="1290"/>
        <v>4.0119892885472899</v>
      </c>
      <c r="V825" s="69">
        <f t="shared" si="1290"/>
        <v>3.64357227300022</v>
      </c>
      <c r="W825" s="69">
        <f t="shared" si="1290"/>
        <v>3.2751552574531599</v>
      </c>
      <c r="X825" s="69">
        <f t="shared" si="1290"/>
        <v>3.0167018386529998</v>
      </c>
      <c r="Y825" s="69">
        <f t="shared" si="1290"/>
        <v>2.7582484198528401</v>
      </c>
      <c r="Z825" s="69">
        <f t="shared" si="1290"/>
        <v>1.24677657762102</v>
      </c>
      <c r="AA825" s="69">
        <f t="shared" si="1290"/>
        <v>0</v>
      </c>
      <c r="AB825" s="69">
        <f t="shared" si="1290"/>
        <v>0</v>
      </c>
      <c r="AC825" s="69">
        <f t="shared" si="1290"/>
        <v>0</v>
      </c>
      <c r="AD825" s="69">
        <f t="shared" si="1290"/>
        <v>0</v>
      </c>
      <c r="AE825" s="69">
        <f t="shared" si="1290"/>
        <v>0</v>
      </c>
      <c r="AF825" s="69">
        <f t="shared" si="1290"/>
        <v>0</v>
      </c>
      <c r="AG825" s="69">
        <f t="shared" si="1290"/>
        <v>0</v>
      </c>
      <c r="AH825" s="69">
        <f t="shared" si="1290"/>
        <v>0</v>
      </c>
      <c r="AI825" s="69">
        <f t="shared" si="1290"/>
        <v>0</v>
      </c>
      <c r="AJ825" s="69">
        <f t="shared" si="1290"/>
        <v>0</v>
      </c>
      <c r="AK825" s="69">
        <f t="shared" si="1290"/>
        <v>0</v>
      </c>
      <c r="AL825" s="69">
        <f t="shared" si="1290"/>
        <v>0</v>
      </c>
      <c r="AM825" s="69">
        <f t="shared" si="1290"/>
        <v>0</v>
      </c>
      <c r="AN825" s="69">
        <f t="shared" si="1290"/>
        <v>0</v>
      </c>
      <c r="AO825" s="69">
        <f t="shared" si="1290"/>
        <v>0</v>
      </c>
      <c r="AP825" s="69">
        <f t="shared" si="1290"/>
        <v>0</v>
      </c>
      <c r="AQ825" s="69">
        <f t="shared" si="1290"/>
        <v>0</v>
      </c>
    </row>
  </sheetData>
  <phoneticPr fontId="35" type="noConversion"/>
  <conditionalFormatting sqref="L25:AQ31">
    <cfRule type="cellIs" dxfId="668" priority="717" operator="equal">
      <formula>0</formula>
    </cfRule>
  </conditionalFormatting>
  <conditionalFormatting sqref="L279:AQ285">
    <cfRule type="cellIs" dxfId="667" priority="716" operator="equal">
      <formula>0</formula>
    </cfRule>
  </conditionalFormatting>
  <conditionalFormatting sqref="L38:AQ44">
    <cfRule type="cellIs" dxfId="666" priority="715" operator="equal">
      <formula>0</formula>
    </cfRule>
  </conditionalFormatting>
  <conditionalFormatting sqref="L51:AQ57">
    <cfRule type="cellIs" dxfId="665" priority="714" operator="equal">
      <formula>0</formula>
    </cfRule>
  </conditionalFormatting>
  <conditionalFormatting sqref="L64:AQ70">
    <cfRule type="cellIs" dxfId="664" priority="712" operator="equal">
      <formula>0</formula>
    </cfRule>
  </conditionalFormatting>
  <conditionalFormatting sqref="L91:AQ97">
    <cfRule type="cellIs" dxfId="663" priority="711" operator="equal">
      <formula>0</formula>
    </cfRule>
  </conditionalFormatting>
  <conditionalFormatting sqref="L104:AQ110">
    <cfRule type="cellIs" dxfId="662" priority="710" operator="equal">
      <formula>0</formula>
    </cfRule>
  </conditionalFormatting>
  <conditionalFormatting sqref="L117:AQ123">
    <cfRule type="cellIs" dxfId="661" priority="709" operator="equal">
      <formula>0</formula>
    </cfRule>
  </conditionalFormatting>
  <conditionalFormatting sqref="L130:AQ136">
    <cfRule type="cellIs" dxfId="660" priority="708" operator="equal">
      <formula>0</formula>
    </cfRule>
  </conditionalFormatting>
  <conditionalFormatting sqref="L144:AQ150">
    <cfRule type="cellIs" dxfId="659" priority="707" operator="equal">
      <formula>0</formula>
    </cfRule>
  </conditionalFormatting>
  <conditionalFormatting sqref="L157:AQ163">
    <cfRule type="cellIs" dxfId="658" priority="706" operator="equal">
      <formula>0</formula>
    </cfRule>
  </conditionalFormatting>
  <conditionalFormatting sqref="L170:AQ176">
    <cfRule type="cellIs" dxfId="657" priority="705" operator="equal">
      <formula>0</formula>
    </cfRule>
  </conditionalFormatting>
  <conditionalFormatting sqref="L77:AQ83">
    <cfRule type="cellIs" dxfId="656" priority="704" operator="equal">
      <formula>0</formula>
    </cfRule>
  </conditionalFormatting>
  <conditionalFormatting sqref="L185:AQ191">
    <cfRule type="cellIs" dxfId="655" priority="703" operator="equal">
      <formula>0</formula>
    </cfRule>
  </conditionalFormatting>
  <conditionalFormatting sqref="L198:AQ204">
    <cfRule type="cellIs" dxfId="654" priority="702" operator="equal">
      <formula>0</formula>
    </cfRule>
  </conditionalFormatting>
  <conditionalFormatting sqref="L211:AQ217">
    <cfRule type="cellIs" dxfId="653" priority="701" operator="equal">
      <formula>0</formula>
    </cfRule>
  </conditionalFormatting>
  <conditionalFormatting sqref="L224:AQ230">
    <cfRule type="cellIs" dxfId="652" priority="700" operator="equal">
      <formula>0</formula>
    </cfRule>
  </conditionalFormatting>
  <conditionalFormatting sqref="L238:AQ244">
    <cfRule type="cellIs" dxfId="651" priority="699" operator="equal">
      <formula>0</formula>
    </cfRule>
  </conditionalFormatting>
  <conditionalFormatting sqref="L251:AQ257">
    <cfRule type="cellIs" dxfId="650" priority="698" operator="equal">
      <formula>0</formula>
    </cfRule>
  </conditionalFormatting>
  <conditionalFormatting sqref="L305:AQ311">
    <cfRule type="cellIs" dxfId="649" priority="696" operator="equal">
      <formula>0</formula>
    </cfRule>
  </conditionalFormatting>
  <conditionalFormatting sqref="L318:AQ324">
    <cfRule type="cellIs" dxfId="648" priority="695" operator="equal">
      <formula>0</formula>
    </cfRule>
  </conditionalFormatting>
  <conditionalFormatting sqref="L331:AQ337">
    <cfRule type="cellIs" dxfId="647" priority="694" operator="equal">
      <formula>0</formula>
    </cfRule>
  </conditionalFormatting>
  <conditionalFormatting sqref="L344:AQ350">
    <cfRule type="cellIs" dxfId="646" priority="693" operator="equal">
      <formula>0</formula>
    </cfRule>
  </conditionalFormatting>
  <conditionalFormatting sqref="L357:AQ363">
    <cfRule type="cellIs" dxfId="645" priority="692" operator="equal">
      <formula>0</formula>
    </cfRule>
  </conditionalFormatting>
  <conditionalFormatting sqref="L370:AQ376">
    <cfRule type="cellIs" dxfId="644" priority="691" operator="equal">
      <formula>0</formula>
    </cfRule>
  </conditionalFormatting>
  <conditionalFormatting sqref="J22">
    <cfRule type="containsText" dxfId="643" priority="682" operator="containsText" text="CO2e">
      <formula>NOT(ISERROR(SEARCH("CO2e",J22)))</formula>
    </cfRule>
    <cfRule type="containsText" dxfId="642" priority="683" operator="containsText" text="HFO">
      <formula>NOT(ISERROR(SEARCH("HFO",J22)))</formula>
    </cfRule>
    <cfRule type="containsText" dxfId="641" priority="684" operator="containsText" text="LPG">
      <formula>NOT(ISERROR(SEARCH("LPG",J22)))</formula>
    </cfRule>
    <cfRule type="containsText" dxfId="640" priority="686" operator="containsText" text="KER">
      <formula>NOT(ISERROR(SEARCH("KER",J22)))</formula>
    </cfRule>
    <cfRule type="containsText" dxfId="639" priority="687" operator="containsText" text="DSL">
      <formula>NOT(ISERROR(SEARCH("DSL",J22)))</formula>
    </cfRule>
    <cfRule type="containsText" dxfId="638" priority="688" operator="containsText" text="GSL">
      <formula>NOT(ISERROR(SEARCH("GSL",J22)))</formula>
    </cfRule>
    <cfRule type="containsText" dxfId="637" priority="689" operator="containsText" text="OIL">
      <formula>NOT(ISERROR(SEARCH("OIL",J22)))</formula>
    </cfRule>
    <cfRule type="containsText" dxfId="636" priority="690" operator="containsText" text="GAS">
      <formula>NOT(ISERROR(SEARCH("GAS",J22)))</formula>
    </cfRule>
  </conditionalFormatting>
  <conditionalFormatting sqref="J35">
    <cfRule type="containsText" dxfId="635" priority="658" operator="containsText" text="CO2e">
      <formula>NOT(ISERROR(SEARCH("CO2e",J35)))</formula>
    </cfRule>
    <cfRule type="containsText" dxfId="634" priority="659" operator="containsText" text="HFO">
      <formula>NOT(ISERROR(SEARCH("HFO",J35)))</formula>
    </cfRule>
    <cfRule type="containsText" dxfId="633" priority="660" operator="containsText" text="LPG">
      <formula>NOT(ISERROR(SEARCH("LPG",J35)))</formula>
    </cfRule>
    <cfRule type="containsText" dxfId="632" priority="661" operator="containsText" text="KER">
      <formula>NOT(ISERROR(SEARCH("KER",J35)))</formula>
    </cfRule>
    <cfRule type="containsText" dxfId="631" priority="662" operator="containsText" text="DSL">
      <formula>NOT(ISERROR(SEARCH("DSL",J35)))</formula>
    </cfRule>
    <cfRule type="containsText" dxfId="630" priority="663" operator="containsText" text="GSL">
      <formula>NOT(ISERROR(SEARCH("GSL",J35)))</formula>
    </cfRule>
    <cfRule type="containsText" dxfId="629" priority="664" operator="containsText" text="OIL">
      <formula>NOT(ISERROR(SEARCH("OIL",J35)))</formula>
    </cfRule>
    <cfRule type="containsText" dxfId="628" priority="665" operator="containsText" text="GAS">
      <formula>NOT(ISERROR(SEARCH("GAS",J35)))</formula>
    </cfRule>
  </conditionalFormatting>
  <conditionalFormatting sqref="J48">
    <cfRule type="containsText" dxfId="627" priority="650" operator="containsText" text="CO2e">
      <formula>NOT(ISERROR(SEARCH("CO2e",J48)))</formula>
    </cfRule>
    <cfRule type="containsText" dxfId="626" priority="651" operator="containsText" text="HFO">
      <formula>NOT(ISERROR(SEARCH("HFO",J48)))</formula>
    </cfRule>
    <cfRule type="containsText" dxfId="625" priority="652" operator="containsText" text="LPG">
      <formula>NOT(ISERROR(SEARCH("LPG",J48)))</formula>
    </cfRule>
    <cfRule type="containsText" dxfId="624" priority="653" operator="containsText" text="KER">
      <formula>NOT(ISERROR(SEARCH("KER",J48)))</formula>
    </cfRule>
    <cfRule type="containsText" dxfId="623" priority="654" operator="containsText" text="DSL">
      <formula>NOT(ISERROR(SEARCH("DSL",J48)))</formula>
    </cfRule>
    <cfRule type="containsText" dxfId="622" priority="655" operator="containsText" text="GSL">
      <formula>NOT(ISERROR(SEARCH("GSL",J48)))</formula>
    </cfRule>
    <cfRule type="containsText" dxfId="621" priority="656" operator="containsText" text="OIL">
      <formula>NOT(ISERROR(SEARCH("OIL",J48)))</formula>
    </cfRule>
    <cfRule type="containsText" dxfId="620" priority="657" operator="containsText" text="GAS">
      <formula>NOT(ISERROR(SEARCH("GAS",J48)))</formula>
    </cfRule>
  </conditionalFormatting>
  <conditionalFormatting sqref="J61">
    <cfRule type="containsText" dxfId="619" priority="642" operator="containsText" text="CO2e">
      <formula>NOT(ISERROR(SEARCH("CO2e",J61)))</formula>
    </cfRule>
    <cfRule type="containsText" dxfId="618" priority="643" operator="containsText" text="HFO">
      <formula>NOT(ISERROR(SEARCH("HFO",J61)))</formula>
    </cfRule>
    <cfRule type="containsText" dxfId="617" priority="644" operator="containsText" text="LPG">
      <formula>NOT(ISERROR(SEARCH("LPG",J61)))</formula>
    </cfRule>
    <cfRule type="containsText" dxfId="616" priority="645" operator="containsText" text="KER">
      <formula>NOT(ISERROR(SEARCH("KER",J61)))</formula>
    </cfRule>
    <cfRule type="containsText" dxfId="615" priority="646" operator="containsText" text="DSL">
      <formula>NOT(ISERROR(SEARCH("DSL",J61)))</formula>
    </cfRule>
    <cfRule type="containsText" dxfId="614" priority="647" operator="containsText" text="GSL">
      <formula>NOT(ISERROR(SEARCH("GSL",J61)))</formula>
    </cfRule>
    <cfRule type="containsText" dxfId="613" priority="648" operator="containsText" text="OIL">
      <formula>NOT(ISERROR(SEARCH("OIL",J61)))</formula>
    </cfRule>
    <cfRule type="containsText" dxfId="612" priority="649" operator="containsText" text="GAS">
      <formula>NOT(ISERROR(SEARCH("GAS",J61)))</formula>
    </cfRule>
  </conditionalFormatting>
  <conditionalFormatting sqref="J74">
    <cfRule type="containsText" dxfId="611" priority="634" operator="containsText" text="CO2e">
      <formula>NOT(ISERROR(SEARCH("CO2e",J74)))</formula>
    </cfRule>
    <cfRule type="containsText" dxfId="610" priority="635" operator="containsText" text="HFO">
      <formula>NOT(ISERROR(SEARCH("HFO",J74)))</formula>
    </cfRule>
    <cfRule type="containsText" dxfId="609" priority="636" operator="containsText" text="LPG">
      <formula>NOT(ISERROR(SEARCH("LPG",J74)))</formula>
    </cfRule>
    <cfRule type="containsText" dxfId="608" priority="637" operator="containsText" text="KER">
      <formula>NOT(ISERROR(SEARCH("KER",J74)))</formula>
    </cfRule>
    <cfRule type="containsText" dxfId="607" priority="638" operator="containsText" text="DSL">
      <formula>NOT(ISERROR(SEARCH("DSL",J74)))</formula>
    </cfRule>
    <cfRule type="containsText" dxfId="606" priority="639" operator="containsText" text="GSL">
      <formula>NOT(ISERROR(SEARCH("GSL",J74)))</formula>
    </cfRule>
    <cfRule type="containsText" dxfId="605" priority="640" operator="containsText" text="OIL">
      <formula>NOT(ISERROR(SEARCH("OIL",J74)))</formula>
    </cfRule>
    <cfRule type="containsText" dxfId="604" priority="641" operator="containsText" text="GAS">
      <formula>NOT(ISERROR(SEARCH("GAS",J74)))</formula>
    </cfRule>
  </conditionalFormatting>
  <conditionalFormatting sqref="J88">
    <cfRule type="containsText" dxfId="603" priority="626" operator="containsText" text="CO2e">
      <formula>NOT(ISERROR(SEARCH("CO2e",J88)))</formula>
    </cfRule>
    <cfRule type="containsText" dxfId="602" priority="627" operator="containsText" text="HFO">
      <formula>NOT(ISERROR(SEARCH("HFO",J88)))</formula>
    </cfRule>
    <cfRule type="containsText" dxfId="601" priority="628" operator="containsText" text="LPG">
      <formula>NOT(ISERROR(SEARCH("LPG",J88)))</formula>
    </cfRule>
    <cfRule type="containsText" dxfId="600" priority="629" operator="containsText" text="KER">
      <formula>NOT(ISERROR(SEARCH("KER",J88)))</formula>
    </cfRule>
    <cfRule type="containsText" dxfId="599" priority="630" operator="containsText" text="DSL">
      <formula>NOT(ISERROR(SEARCH("DSL",J88)))</formula>
    </cfRule>
    <cfRule type="containsText" dxfId="598" priority="631" operator="containsText" text="GSL">
      <formula>NOT(ISERROR(SEARCH("GSL",J88)))</formula>
    </cfRule>
    <cfRule type="containsText" dxfId="597" priority="632" operator="containsText" text="OIL">
      <formula>NOT(ISERROR(SEARCH("OIL",J88)))</formula>
    </cfRule>
    <cfRule type="containsText" dxfId="596" priority="633" operator="containsText" text="GAS">
      <formula>NOT(ISERROR(SEARCH("GAS",J88)))</formula>
    </cfRule>
  </conditionalFormatting>
  <conditionalFormatting sqref="J101">
    <cfRule type="containsText" dxfId="595" priority="618" operator="containsText" text="CO2e">
      <formula>NOT(ISERROR(SEARCH("CO2e",J101)))</formula>
    </cfRule>
    <cfRule type="containsText" dxfId="594" priority="619" operator="containsText" text="HFO">
      <formula>NOT(ISERROR(SEARCH("HFO",J101)))</formula>
    </cfRule>
    <cfRule type="containsText" dxfId="593" priority="620" operator="containsText" text="LPG">
      <formula>NOT(ISERROR(SEARCH("LPG",J101)))</formula>
    </cfRule>
    <cfRule type="containsText" dxfId="592" priority="621" operator="containsText" text="KER">
      <formula>NOT(ISERROR(SEARCH("KER",J101)))</formula>
    </cfRule>
    <cfRule type="containsText" dxfId="591" priority="622" operator="containsText" text="DSL">
      <formula>NOT(ISERROR(SEARCH("DSL",J101)))</formula>
    </cfRule>
    <cfRule type="containsText" dxfId="590" priority="623" operator="containsText" text="GSL">
      <formula>NOT(ISERROR(SEARCH("GSL",J101)))</formula>
    </cfRule>
    <cfRule type="containsText" dxfId="589" priority="624" operator="containsText" text="OIL">
      <formula>NOT(ISERROR(SEARCH("OIL",J101)))</formula>
    </cfRule>
    <cfRule type="containsText" dxfId="588" priority="625" operator="containsText" text="GAS">
      <formula>NOT(ISERROR(SEARCH("GAS",J101)))</formula>
    </cfRule>
  </conditionalFormatting>
  <conditionalFormatting sqref="J114">
    <cfRule type="containsText" dxfId="587" priority="610" operator="containsText" text="CO2e">
      <formula>NOT(ISERROR(SEARCH("CO2e",J114)))</formula>
    </cfRule>
    <cfRule type="containsText" dxfId="586" priority="611" operator="containsText" text="HFO">
      <formula>NOT(ISERROR(SEARCH("HFO",J114)))</formula>
    </cfRule>
    <cfRule type="containsText" dxfId="585" priority="612" operator="containsText" text="LPG">
      <formula>NOT(ISERROR(SEARCH("LPG",J114)))</formula>
    </cfRule>
    <cfRule type="containsText" dxfId="584" priority="613" operator="containsText" text="KER">
      <formula>NOT(ISERROR(SEARCH("KER",J114)))</formula>
    </cfRule>
    <cfRule type="containsText" dxfId="583" priority="614" operator="containsText" text="DSL">
      <formula>NOT(ISERROR(SEARCH("DSL",J114)))</formula>
    </cfRule>
    <cfRule type="containsText" dxfId="582" priority="615" operator="containsText" text="GSL">
      <formula>NOT(ISERROR(SEARCH("GSL",J114)))</formula>
    </cfRule>
    <cfRule type="containsText" dxfId="581" priority="616" operator="containsText" text="OIL">
      <formula>NOT(ISERROR(SEARCH("OIL",J114)))</formula>
    </cfRule>
    <cfRule type="containsText" dxfId="580" priority="617" operator="containsText" text="GAS">
      <formula>NOT(ISERROR(SEARCH("GAS",J114)))</formula>
    </cfRule>
  </conditionalFormatting>
  <conditionalFormatting sqref="J127">
    <cfRule type="containsText" dxfId="579" priority="602" operator="containsText" text="CO2e">
      <formula>NOT(ISERROR(SEARCH("CO2e",J127)))</formula>
    </cfRule>
    <cfRule type="containsText" dxfId="578" priority="603" operator="containsText" text="HFO">
      <formula>NOT(ISERROR(SEARCH("HFO",J127)))</formula>
    </cfRule>
    <cfRule type="containsText" dxfId="577" priority="604" operator="containsText" text="LPG">
      <formula>NOT(ISERROR(SEARCH("LPG",J127)))</formula>
    </cfRule>
    <cfRule type="containsText" dxfId="576" priority="605" operator="containsText" text="KER">
      <formula>NOT(ISERROR(SEARCH("KER",J127)))</formula>
    </cfRule>
    <cfRule type="containsText" dxfId="575" priority="606" operator="containsText" text="DSL">
      <formula>NOT(ISERROR(SEARCH("DSL",J127)))</formula>
    </cfRule>
    <cfRule type="containsText" dxfId="574" priority="607" operator="containsText" text="GSL">
      <formula>NOT(ISERROR(SEARCH("GSL",J127)))</formula>
    </cfRule>
    <cfRule type="containsText" dxfId="573" priority="608" operator="containsText" text="OIL">
      <formula>NOT(ISERROR(SEARCH("OIL",J127)))</formula>
    </cfRule>
    <cfRule type="containsText" dxfId="572" priority="609" operator="containsText" text="GAS">
      <formula>NOT(ISERROR(SEARCH("GAS",J127)))</formula>
    </cfRule>
  </conditionalFormatting>
  <conditionalFormatting sqref="J141">
    <cfRule type="containsText" dxfId="571" priority="594" operator="containsText" text="CO2e">
      <formula>NOT(ISERROR(SEARCH("CO2e",J141)))</formula>
    </cfRule>
    <cfRule type="containsText" dxfId="570" priority="595" operator="containsText" text="HFO">
      <formula>NOT(ISERROR(SEARCH("HFO",J141)))</formula>
    </cfRule>
    <cfRule type="containsText" dxfId="569" priority="596" operator="containsText" text="LPG">
      <formula>NOT(ISERROR(SEARCH("LPG",J141)))</formula>
    </cfRule>
    <cfRule type="containsText" dxfId="568" priority="597" operator="containsText" text="KER">
      <formula>NOT(ISERROR(SEARCH("KER",J141)))</formula>
    </cfRule>
    <cfRule type="containsText" dxfId="567" priority="598" operator="containsText" text="DSL">
      <formula>NOT(ISERROR(SEARCH("DSL",J141)))</formula>
    </cfRule>
    <cfRule type="containsText" dxfId="566" priority="599" operator="containsText" text="GSL">
      <formula>NOT(ISERROR(SEARCH("GSL",J141)))</formula>
    </cfRule>
    <cfRule type="containsText" dxfId="565" priority="600" operator="containsText" text="OIL">
      <formula>NOT(ISERROR(SEARCH("OIL",J141)))</formula>
    </cfRule>
    <cfRule type="containsText" dxfId="564" priority="601" operator="containsText" text="GAS">
      <formula>NOT(ISERROR(SEARCH("GAS",J141)))</formula>
    </cfRule>
  </conditionalFormatting>
  <conditionalFormatting sqref="J154">
    <cfRule type="containsText" dxfId="563" priority="586" operator="containsText" text="CO2e">
      <formula>NOT(ISERROR(SEARCH("CO2e",J154)))</formula>
    </cfRule>
    <cfRule type="containsText" dxfId="562" priority="587" operator="containsText" text="HFO">
      <formula>NOT(ISERROR(SEARCH("HFO",J154)))</formula>
    </cfRule>
    <cfRule type="containsText" dxfId="561" priority="588" operator="containsText" text="LPG">
      <formula>NOT(ISERROR(SEARCH("LPG",J154)))</formula>
    </cfRule>
    <cfRule type="containsText" dxfId="560" priority="589" operator="containsText" text="KER">
      <formula>NOT(ISERROR(SEARCH("KER",J154)))</formula>
    </cfRule>
    <cfRule type="containsText" dxfId="559" priority="590" operator="containsText" text="DSL">
      <formula>NOT(ISERROR(SEARCH("DSL",J154)))</formula>
    </cfRule>
    <cfRule type="containsText" dxfId="558" priority="591" operator="containsText" text="GSL">
      <formula>NOT(ISERROR(SEARCH("GSL",J154)))</formula>
    </cfRule>
    <cfRule type="containsText" dxfId="557" priority="592" operator="containsText" text="OIL">
      <formula>NOT(ISERROR(SEARCH("OIL",J154)))</formula>
    </cfRule>
    <cfRule type="containsText" dxfId="556" priority="593" operator="containsText" text="GAS">
      <formula>NOT(ISERROR(SEARCH("GAS",J154)))</formula>
    </cfRule>
  </conditionalFormatting>
  <conditionalFormatting sqref="J167">
    <cfRule type="containsText" dxfId="555" priority="578" operator="containsText" text="CO2e">
      <formula>NOT(ISERROR(SEARCH("CO2e",J167)))</formula>
    </cfRule>
    <cfRule type="containsText" dxfId="554" priority="579" operator="containsText" text="HFO">
      <formula>NOT(ISERROR(SEARCH("HFO",J167)))</formula>
    </cfRule>
    <cfRule type="containsText" dxfId="553" priority="580" operator="containsText" text="LPG">
      <formula>NOT(ISERROR(SEARCH("LPG",J167)))</formula>
    </cfRule>
    <cfRule type="containsText" dxfId="552" priority="581" operator="containsText" text="KER">
      <formula>NOT(ISERROR(SEARCH("KER",J167)))</formula>
    </cfRule>
    <cfRule type="containsText" dxfId="551" priority="582" operator="containsText" text="DSL">
      <formula>NOT(ISERROR(SEARCH("DSL",J167)))</formula>
    </cfRule>
    <cfRule type="containsText" dxfId="550" priority="583" operator="containsText" text="GSL">
      <formula>NOT(ISERROR(SEARCH("GSL",J167)))</formula>
    </cfRule>
    <cfRule type="containsText" dxfId="549" priority="584" operator="containsText" text="OIL">
      <formula>NOT(ISERROR(SEARCH("OIL",J167)))</formula>
    </cfRule>
    <cfRule type="containsText" dxfId="548" priority="585" operator="containsText" text="GAS">
      <formula>NOT(ISERROR(SEARCH("GAS",J167)))</formula>
    </cfRule>
  </conditionalFormatting>
  <conditionalFormatting sqref="J182">
    <cfRule type="containsText" dxfId="547" priority="570" operator="containsText" text="CO2e">
      <formula>NOT(ISERROR(SEARCH("CO2e",J182)))</formula>
    </cfRule>
    <cfRule type="containsText" dxfId="546" priority="571" operator="containsText" text="HFO">
      <formula>NOT(ISERROR(SEARCH("HFO",J182)))</formula>
    </cfRule>
    <cfRule type="containsText" dxfId="545" priority="572" operator="containsText" text="LPG">
      <formula>NOT(ISERROR(SEARCH("LPG",J182)))</formula>
    </cfRule>
    <cfRule type="containsText" dxfId="544" priority="573" operator="containsText" text="KER">
      <formula>NOT(ISERROR(SEARCH("KER",J182)))</formula>
    </cfRule>
    <cfRule type="containsText" dxfId="543" priority="574" operator="containsText" text="DSL">
      <formula>NOT(ISERROR(SEARCH("DSL",J182)))</formula>
    </cfRule>
    <cfRule type="containsText" dxfId="542" priority="575" operator="containsText" text="GSL">
      <formula>NOT(ISERROR(SEARCH("GSL",J182)))</formula>
    </cfRule>
    <cfRule type="containsText" dxfId="541" priority="576" operator="containsText" text="OIL">
      <formula>NOT(ISERROR(SEARCH("OIL",J182)))</formula>
    </cfRule>
    <cfRule type="containsText" dxfId="540" priority="577" operator="containsText" text="GAS">
      <formula>NOT(ISERROR(SEARCH("GAS",J182)))</formula>
    </cfRule>
  </conditionalFormatting>
  <conditionalFormatting sqref="J195">
    <cfRule type="containsText" dxfId="539" priority="562" operator="containsText" text="CO2e">
      <formula>NOT(ISERROR(SEARCH("CO2e",J195)))</formula>
    </cfRule>
    <cfRule type="containsText" dxfId="538" priority="563" operator="containsText" text="HFO">
      <formula>NOT(ISERROR(SEARCH("HFO",J195)))</formula>
    </cfRule>
    <cfRule type="containsText" dxfId="537" priority="564" operator="containsText" text="LPG">
      <formula>NOT(ISERROR(SEARCH("LPG",J195)))</formula>
    </cfRule>
    <cfRule type="containsText" dxfId="536" priority="565" operator="containsText" text="KER">
      <formula>NOT(ISERROR(SEARCH("KER",J195)))</formula>
    </cfRule>
    <cfRule type="containsText" dxfId="535" priority="566" operator="containsText" text="DSL">
      <formula>NOT(ISERROR(SEARCH("DSL",J195)))</formula>
    </cfRule>
    <cfRule type="containsText" dxfId="534" priority="567" operator="containsText" text="GSL">
      <formula>NOT(ISERROR(SEARCH("GSL",J195)))</formula>
    </cfRule>
    <cfRule type="containsText" dxfId="533" priority="568" operator="containsText" text="OIL">
      <formula>NOT(ISERROR(SEARCH("OIL",J195)))</formula>
    </cfRule>
    <cfRule type="containsText" dxfId="532" priority="569" operator="containsText" text="GAS">
      <formula>NOT(ISERROR(SEARCH("GAS",J195)))</formula>
    </cfRule>
  </conditionalFormatting>
  <conditionalFormatting sqref="J208">
    <cfRule type="containsText" dxfId="531" priority="554" operator="containsText" text="CO2e">
      <formula>NOT(ISERROR(SEARCH("CO2e",J208)))</formula>
    </cfRule>
    <cfRule type="containsText" dxfId="530" priority="555" operator="containsText" text="HFO">
      <formula>NOT(ISERROR(SEARCH("HFO",J208)))</formula>
    </cfRule>
    <cfRule type="containsText" dxfId="529" priority="556" operator="containsText" text="LPG">
      <formula>NOT(ISERROR(SEARCH("LPG",J208)))</formula>
    </cfRule>
    <cfRule type="containsText" dxfId="528" priority="557" operator="containsText" text="KER">
      <formula>NOT(ISERROR(SEARCH("KER",J208)))</formula>
    </cfRule>
    <cfRule type="containsText" dxfId="527" priority="558" operator="containsText" text="DSL">
      <formula>NOT(ISERROR(SEARCH("DSL",J208)))</formula>
    </cfRule>
    <cfRule type="containsText" dxfId="526" priority="559" operator="containsText" text="GSL">
      <formula>NOT(ISERROR(SEARCH("GSL",J208)))</formula>
    </cfRule>
    <cfRule type="containsText" dxfId="525" priority="560" operator="containsText" text="OIL">
      <formula>NOT(ISERROR(SEARCH("OIL",J208)))</formula>
    </cfRule>
    <cfRule type="containsText" dxfId="524" priority="561" operator="containsText" text="GAS">
      <formula>NOT(ISERROR(SEARCH("GAS",J208)))</formula>
    </cfRule>
  </conditionalFormatting>
  <conditionalFormatting sqref="J221">
    <cfRule type="containsText" dxfId="523" priority="546" operator="containsText" text="CO2e">
      <formula>NOT(ISERROR(SEARCH("CO2e",J221)))</formula>
    </cfRule>
    <cfRule type="containsText" dxfId="522" priority="547" operator="containsText" text="HFO">
      <formula>NOT(ISERROR(SEARCH("HFO",J221)))</formula>
    </cfRule>
    <cfRule type="containsText" dxfId="521" priority="548" operator="containsText" text="LPG">
      <formula>NOT(ISERROR(SEARCH("LPG",J221)))</formula>
    </cfRule>
    <cfRule type="containsText" dxfId="520" priority="549" operator="containsText" text="KER">
      <formula>NOT(ISERROR(SEARCH("KER",J221)))</formula>
    </cfRule>
    <cfRule type="containsText" dxfId="519" priority="550" operator="containsText" text="DSL">
      <formula>NOT(ISERROR(SEARCH("DSL",J221)))</formula>
    </cfRule>
    <cfRule type="containsText" dxfId="518" priority="551" operator="containsText" text="GSL">
      <formula>NOT(ISERROR(SEARCH("GSL",J221)))</formula>
    </cfRule>
    <cfRule type="containsText" dxfId="517" priority="552" operator="containsText" text="OIL">
      <formula>NOT(ISERROR(SEARCH("OIL",J221)))</formula>
    </cfRule>
    <cfRule type="containsText" dxfId="516" priority="553" operator="containsText" text="GAS">
      <formula>NOT(ISERROR(SEARCH("GAS",J221)))</formula>
    </cfRule>
  </conditionalFormatting>
  <conditionalFormatting sqref="J235">
    <cfRule type="containsText" dxfId="515" priority="538" operator="containsText" text="CO2e">
      <formula>NOT(ISERROR(SEARCH("CO2e",J235)))</formula>
    </cfRule>
    <cfRule type="containsText" dxfId="514" priority="539" operator="containsText" text="HFO">
      <formula>NOT(ISERROR(SEARCH("HFO",J235)))</formula>
    </cfRule>
    <cfRule type="containsText" dxfId="513" priority="540" operator="containsText" text="LPG">
      <formula>NOT(ISERROR(SEARCH("LPG",J235)))</formula>
    </cfRule>
    <cfRule type="containsText" dxfId="512" priority="541" operator="containsText" text="KER">
      <formula>NOT(ISERROR(SEARCH("KER",J235)))</formula>
    </cfRule>
    <cfRule type="containsText" dxfId="511" priority="542" operator="containsText" text="DSL">
      <formula>NOT(ISERROR(SEARCH("DSL",J235)))</formula>
    </cfRule>
    <cfRule type="containsText" dxfId="510" priority="543" operator="containsText" text="GSL">
      <formula>NOT(ISERROR(SEARCH("GSL",J235)))</formula>
    </cfRule>
    <cfRule type="containsText" dxfId="509" priority="544" operator="containsText" text="OIL">
      <formula>NOT(ISERROR(SEARCH("OIL",J235)))</formula>
    </cfRule>
    <cfRule type="containsText" dxfId="508" priority="545" operator="containsText" text="GAS">
      <formula>NOT(ISERROR(SEARCH("GAS",J235)))</formula>
    </cfRule>
  </conditionalFormatting>
  <conditionalFormatting sqref="J248">
    <cfRule type="containsText" dxfId="507" priority="530" operator="containsText" text="CO2e">
      <formula>NOT(ISERROR(SEARCH("CO2e",J248)))</formula>
    </cfRule>
    <cfRule type="containsText" dxfId="506" priority="531" operator="containsText" text="HFO">
      <formula>NOT(ISERROR(SEARCH("HFO",J248)))</formula>
    </cfRule>
    <cfRule type="containsText" dxfId="505" priority="532" operator="containsText" text="LPG">
      <formula>NOT(ISERROR(SEARCH("LPG",J248)))</formula>
    </cfRule>
    <cfRule type="containsText" dxfId="504" priority="533" operator="containsText" text="KER">
      <formula>NOT(ISERROR(SEARCH("KER",J248)))</formula>
    </cfRule>
    <cfRule type="containsText" dxfId="503" priority="534" operator="containsText" text="DSL">
      <formula>NOT(ISERROR(SEARCH("DSL",J248)))</formula>
    </cfRule>
    <cfRule type="containsText" dxfId="502" priority="535" operator="containsText" text="GSL">
      <formula>NOT(ISERROR(SEARCH("GSL",J248)))</formula>
    </cfRule>
    <cfRule type="containsText" dxfId="501" priority="536" operator="containsText" text="OIL">
      <formula>NOT(ISERROR(SEARCH("OIL",J248)))</formula>
    </cfRule>
    <cfRule type="containsText" dxfId="500" priority="537" operator="containsText" text="GAS">
      <formula>NOT(ISERROR(SEARCH("GAS",J248)))</formula>
    </cfRule>
  </conditionalFormatting>
  <conditionalFormatting sqref="J446 J524 J563 J550 J589 J629:J630 J643 J591:J592 J603:J605 J616:J618 J576:J578 J511:J513 J498:J500 J459:J461 J408:J409 J394:J396 J312:J316 J299:J304 J286:J291 J273:J278 J1:J265 J682 J656:J658 J674:J675 J677:J680 I675 J695 J687:J688 J690:J693 I688 J708 J700:J701 J703:J706 I701 J713:J714 J716:J719 I714 J726:J727 J729:J732 I727 J721:J722 J734:J735 J737 J753:J754 J756:J759 I754 J748:J749 J766:J767 J769:J772 I767 J761:J762 J779:J780 J782:J785 I780 J774:J775 J805:J806 J808:J811 I806 J801 J787:J789 J826:J1048576 J818:J819 J821:J824 J813:J814 I819:J819">
    <cfRule type="containsText" dxfId="499" priority="529" operator="containsText" text="ELC">
      <formula>NOT(ISERROR(SEARCH("ELC",I1)))</formula>
    </cfRule>
  </conditionalFormatting>
  <conditionalFormatting sqref="J325">
    <cfRule type="containsText" dxfId="498" priority="524" operator="containsText" text="ELC">
      <formula>NOT(ISERROR(SEARCH("ELC",J325)))</formula>
    </cfRule>
  </conditionalFormatting>
  <conditionalFormatting sqref="J338">
    <cfRule type="containsText" dxfId="497" priority="523" operator="containsText" text="ELC">
      <formula>NOT(ISERROR(SEARCH("ELC",J338)))</formula>
    </cfRule>
  </conditionalFormatting>
  <conditionalFormatting sqref="J351">
    <cfRule type="containsText" dxfId="496" priority="522" operator="containsText" text="ELC">
      <formula>NOT(ISERROR(SEARCH("ELC",J351)))</formula>
    </cfRule>
  </conditionalFormatting>
  <conditionalFormatting sqref="J364">
    <cfRule type="containsText" dxfId="495" priority="521" operator="containsText" text="ELC">
      <formula>NOT(ISERROR(SEARCH("ELC",J364)))</formula>
    </cfRule>
  </conditionalFormatting>
  <conditionalFormatting sqref="J377">
    <cfRule type="containsText" dxfId="494" priority="520" operator="containsText" text="ELC">
      <formula>NOT(ISERROR(SEARCH("ELC",J377)))</formula>
    </cfRule>
  </conditionalFormatting>
  <conditionalFormatting sqref="L266:AQ272">
    <cfRule type="cellIs" dxfId="493" priority="518" operator="equal">
      <formula>0</formula>
    </cfRule>
  </conditionalFormatting>
  <conditionalFormatting sqref="J382 J384:J385">
    <cfRule type="containsText" dxfId="492" priority="517" operator="containsText" text="ELC">
      <formula>NOT(ISERROR(SEARCH("ELC",J382)))</formula>
    </cfRule>
  </conditionalFormatting>
  <conditionalFormatting sqref="L386:AQ392">
    <cfRule type="cellIs" dxfId="491" priority="516" operator="equal">
      <formula>0</formula>
    </cfRule>
  </conditionalFormatting>
  <conditionalFormatting sqref="J393">
    <cfRule type="containsText" dxfId="490" priority="515" operator="containsText" text="ELC">
      <formula>NOT(ISERROR(SEARCH("ELC",J393)))</formula>
    </cfRule>
  </conditionalFormatting>
  <conditionalFormatting sqref="J410:J411">
    <cfRule type="containsText" dxfId="489" priority="514" operator="containsText" text="ELC">
      <formula>NOT(ISERROR(SEARCH("ELC",J410)))</formula>
    </cfRule>
  </conditionalFormatting>
  <conditionalFormatting sqref="L412:AQ418">
    <cfRule type="cellIs" dxfId="488" priority="513" operator="equal">
      <formula>0</formula>
    </cfRule>
  </conditionalFormatting>
  <conditionalFormatting sqref="J419">
    <cfRule type="containsText" dxfId="487" priority="512" operator="containsText" text="ELC">
      <formula>NOT(ISERROR(SEARCH("ELC",J419)))</formula>
    </cfRule>
  </conditionalFormatting>
  <conditionalFormatting sqref="L425:AQ431">
    <cfRule type="cellIs" dxfId="486" priority="511" operator="equal">
      <formula>0</formula>
    </cfRule>
  </conditionalFormatting>
  <conditionalFormatting sqref="J432 J421 J423:J424">
    <cfRule type="containsText" dxfId="485" priority="510" operator="containsText" text="ELC">
      <formula>NOT(ISERROR(SEARCH("ELC",J421)))</formula>
    </cfRule>
  </conditionalFormatting>
  <conditionalFormatting sqref="L438:AQ444">
    <cfRule type="cellIs" dxfId="484" priority="509" operator="equal">
      <formula>0</formula>
    </cfRule>
  </conditionalFormatting>
  <conditionalFormatting sqref="J445 J434 J436:J437">
    <cfRule type="containsText" dxfId="483" priority="508" operator="containsText" text="ELC">
      <formula>NOT(ISERROR(SEARCH("ELC",J434)))</formula>
    </cfRule>
  </conditionalFormatting>
  <conditionalFormatting sqref="L451:AQ457">
    <cfRule type="cellIs" dxfId="482" priority="507" operator="equal">
      <formula>0</formula>
    </cfRule>
  </conditionalFormatting>
  <conditionalFormatting sqref="J458 J447 J449:J450">
    <cfRule type="containsText" dxfId="481" priority="506" operator="containsText" text="ELC">
      <formula>NOT(ISERROR(SEARCH("ELC",J447)))</formula>
    </cfRule>
  </conditionalFormatting>
  <conditionalFormatting sqref="J397:J398">
    <cfRule type="containsText" dxfId="480" priority="503" operator="containsText" text="ELC">
      <formula>NOT(ISERROR(SEARCH("ELC",J397)))</formula>
    </cfRule>
  </conditionalFormatting>
  <conditionalFormatting sqref="L399:AQ405">
    <cfRule type="cellIs" dxfId="479" priority="502" operator="equal">
      <formula>0</formula>
    </cfRule>
  </conditionalFormatting>
  <conditionalFormatting sqref="J406:J407">
    <cfRule type="containsText" dxfId="478" priority="501" operator="containsText" text="ELC">
      <formula>NOT(ISERROR(SEARCH("ELC",J406)))</formula>
    </cfRule>
  </conditionalFormatting>
  <conditionalFormatting sqref="J462:J463">
    <cfRule type="containsText" dxfId="477" priority="500" operator="containsText" text="ELC">
      <formula>NOT(ISERROR(SEARCH("ELC",J462)))</formula>
    </cfRule>
  </conditionalFormatting>
  <conditionalFormatting sqref="L464:AQ470">
    <cfRule type="cellIs" dxfId="476" priority="499" operator="equal">
      <formula>0</formula>
    </cfRule>
  </conditionalFormatting>
  <conditionalFormatting sqref="J471">
    <cfRule type="containsText" dxfId="475" priority="498" operator="containsText" text="ELC">
      <formula>NOT(ISERROR(SEARCH("ELC",J471)))</formula>
    </cfRule>
  </conditionalFormatting>
  <conditionalFormatting sqref="L477:AQ483">
    <cfRule type="cellIs" dxfId="474" priority="497" operator="equal">
      <formula>0</formula>
    </cfRule>
  </conditionalFormatting>
  <conditionalFormatting sqref="J473 J475:J476">
    <cfRule type="containsText" dxfId="473" priority="496" operator="containsText" text="ELC">
      <formula>NOT(ISERROR(SEARCH("ELC",J473)))</formula>
    </cfRule>
  </conditionalFormatting>
  <conditionalFormatting sqref="L490:AQ496">
    <cfRule type="cellIs" dxfId="472" priority="495" operator="equal">
      <formula>0</formula>
    </cfRule>
  </conditionalFormatting>
  <conditionalFormatting sqref="J486 J488:J489">
    <cfRule type="containsText" dxfId="471" priority="494" operator="containsText" text="ELC">
      <formula>NOT(ISERROR(SEARCH("ELC",J486)))</formula>
    </cfRule>
  </conditionalFormatting>
  <conditionalFormatting sqref="J484">
    <cfRule type="containsText" dxfId="470" priority="493" operator="containsText" text="ELC">
      <formula>NOT(ISERROR(SEARCH("ELC",J484)))</formula>
    </cfRule>
  </conditionalFormatting>
  <conditionalFormatting sqref="J497">
    <cfRule type="containsText" dxfId="469" priority="492" operator="containsText" text="ELC">
      <formula>NOT(ISERROR(SEARCH("ELC",J497)))</formula>
    </cfRule>
  </conditionalFormatting>
  <conditionalFormatting sqref="J501:J502">
    <cfRule type="containsText" dxfId="468" priority="491" operator="containsText" text="ELC">
      <formula>NOT(ISERROR(SEARCH("ELC",J501)))</formula>
    </cfRule>
  </conditionalFormatting>
  <conditionalFormatting sqref="L503:AQ509">
    <cfRule type="cellIs" dxfId="467" priority="490" operator="equal">
      <formula>0</formula>
    </cfRule>
  </conditionalFormatting>
  <conditionalFormatting sqref="J510">
    <cfRule type="containsText" dxfId="466" priority="489" operator="containsText" text="ELC">
      <formula>NOT(ISERROR(SEARCH("ELC",J510)))</formula>
    </cfRule>
  </conditionalFormatting>
  <conditionalFormatting sqref="J514:J515">
    <cfRule type="containsText" dxfId="465" priority="486" operator="containsText" text="ELC">
      <formula>NOT(ISERROR(SEARCH("ELC",J514)))</formula>
    </cfRule>
  </conditionalFormatting>
  <conditionalFormatting sqref="L516:AQ522">
    <cfRule type="cellIs" dxfId="464" priority="485" operator="equal">
      <formula>0</formula>
    </cfRule>
  </conditionalFormatting>
  <conditionalFormatting sqref="J523">
    <cfRule type="containsText" dxfId="463" priority="484" operator="containsText" text="ELC">
      <formula>NOT(ISERROR(SEARCH("ELC",J523)))</formula>
    </cfRule>
  </conditionalFormatting>
  <conditionalFormatting sqref="L529:AQ535">
    <cfRule type="cellIs" dxfId="462" priority="483" operator="equal">
      <formula>0</formula>
    </cfRule>
  </conditionalFormatting>
  <conditionalFormatting sqref="J536 J525 J527:J528">
    <cfRule type="containsText" dxfId="461" priority="482" operator="containsText" text="ELC">
      <formula>NOT(ISERROR(SEARCH("ELC",J525)))</formula>
    </cfRule>
  </conditionalFormatting>
  <conditionalFormatting sqref="L542:AQ548">
    <cfRule type="cellIs" dxfId="460" priority="481" operator="equal">
      <formula>0</formula>
    </cfRule>
  </conditionalFormatting>
  <conditionalFormatting sqref="J549 J538 J540:J541">
    <cfRule type="containsText" dxfId="459" priority="480" operator="containsText" text="ELC">
      <formula>NOT(ISERROR(SEARCH("ELC",J538)))</formula>
    </cfRule>
  </conditionalFormatting>
  <conditionalFormatting sqref="L555:AQ561">
    <cfRule type="cellIs" dxfId="458" priority="479" operator="equal">
      <formula>0</formula>
    </cfRule>
  </conditionalFormatting>
  <conditionalFormatting sqref="J551 J553:J554">
    <cfRule type="containsText" dxfId="457" priority="478" operator="containsText" text="ELC">
      <formula>NOT(ISERROR(SEARCH("ELC",J551)))</formula>
    </cfRule>
  </conditionalFormatting>
  <conditionalFormatting sqref="J562">
    <cfRule type="containsText" dxfId="456" priority="477" operator="containsText" text="ELC">
      <formula>NOT(ISERROR(SEARCH("ELC",J562)))</formula>
    </cfRule>
  </conditionalFormatting>
  <conditionalFormatting sqref="L568:AQ574">
    <cfRule type="cellIs" dxfId="455" priority="476" operator="equal">
      <formula>0</formula>
    </cfRule>
  </conditionalFormatting>
  <conditionalFormatting sqref="J564 J566:J567">
    <cfRule type="containsText" dxfId="454" priority="475" operator="containsText" text="ELC">
      <formula>NOT(ISERROR(SEARCH("ELC",J564)))</formula>
    </cfRule>
  </conditionalFormatting>
  <conditionalFormatting sqref="J575">
    <cfRule type="containsText" dxfId="453" priority="474" operator="containsText" text="ELC">
      <formula>NOT(ISERROR(SEARCH("ELC",J575)))</formula>
    </cfRule>
  </conditionalFormatting>
  <conditionalFormatting sqref="L581:AQ587">
    <cfRule type="cellIs" dxfId="452" priority="473" operator="equal">
      <formula>0</formula>
    </cfRule>
  </conditionalFormatting>
  <conditionalFormatting sqref="J588 J579:J580">
    <cfRule type="containsText" dxfId="451" priority="472" operator="containsText" text="ELC">
      <formula>NOT(ISERROR(SEARCH("ELC",J579)))</formula>
    </cfRule>
  </conditionalFormatting>
  <conditionalFormatting sqref="L292:AQ298">
    <cfRule type="cellIs" dxfId="450" priority="471" operator="equal">
      <formula>0</formula>
    </cfRule>
  </conditionalFormatting>
  <conditionalFormatting sqref="J381">
    <cfRule type="containsText" dxfId="449" priority="470" operator="containsText" text="ELC">
      <formula>NOT(ISERROR(SEARCH("ELC",J381)))</formula>
    </cfRule>
  </conditionalFormatting>
  <conditionalFormatting sqref="J593:J594">
    <cfRule type="containsText" dxfId="448" priority="469" operator="containsText" text="ELC">
      <formula>NOT(ISERROR(SEARCH("ELC",J593)))</formula>
    </cfRule>
  </conditionalFormatting>
  <conditionalFormatting sqref="L595:AQ601">
    <cfRule type="cellIs" dxfId="447" priority="468" operator="equal">
      <formula>0</formula>
    </cfRule>
  </conditionalFormatting>
  <conditionalFormatting sqref="J606:J607">
    <cfRule type="containsText" dxfId="446" priority="467" operator="containsText" text="ELC">
      <formula>NOT(ISERROR(SEARCH("ELC",J606)))</formula>
    </cfRule>
  </conditionalFormatting>
  <conditionalFormatting sqref="L608:AQ614">
    <cfRule type="cellIs" dxfId="445" priority="466" operator="equal">
      <formula>0</formula>
    </cfRule>
  </conditionalFormatting>
  <conditionalFormatting sqref="J619:J620">
    <cfRule type="containsText" dxfId="444" priority="465" operator="containsText" text="ELC">
      <formula>NOT(ISERROR(SEARCH("ELC",J619)))</formula>
    </cfRule>
  </conditionalFormatting>
  <conditionalFormatting sqref="L621:AQ627">
    <cfRule type="cellIs" dxfId="443" priority="464" operator="equal">
      <formula>0</formula>
    </cfRule>
  </conditionalFormatting>
  <conditionalFormatting sqref="J602">
    <cfRule type="containsText" dxfId="442" priority="463" operator="containsText" text="ELC">
      <formula>NOT(ISERROR(SEARCH("ELC",J602)))</formula>
    </cfRule>
  </conditionalFormatting>
  <conditionalFormatting sqref="J615">
    <cfRule type="containsText" dxfId="441" priority="462" operator="containsText" text="ELC">
      <formula>NOT(ISERROR(SEARCH("ELC",J615)))</formula>
    </cfRule>
  </conditionalFormatting>
  <conditionalFormatting sqref="J628">
    <cfRule type="containsText" dxfId="440" priority="461" operator="containsText" text="ELC">
      <formula>NOT(ISERROR(SEARCH("ELC",J628)))</formula>
    </cfRule>
  </conditionalFormatting>
  <conditionalFormatting sqref="L635:AQ641">
    <cfRule type="cellIs" dxfId="439" priority="460" operator="equal">
      <formula>0</formula>
    </cfRule>
  </conditionalFormatting>
  <conditionalFormatting sqref="J631 J633:J634">
    <cfRule type="containsText" dxfId="438" priority="459" operator="containsText" text="ELC">
      <formula>NOT(ISERROR(SEARCH("ELC",J631)))</formula>
    </cfRule>
  </conditionalFormatting>
  <conditionalFormatting sqref="J590">
    <cfRule type="containsText" dxfId="437" priority="458" operator="containsText" text="ELC">
      <formula>NOT(ISERROR(SEARCH("ELC",J590)))</formula>
    </cfRule>
  </conditionalFormatting>
  <conditionalFormatting sqref="J592">
    <cfRule type="containsText" dxfId="436" priority="450" operator="containsText" text="CO2e">
      <formula>NOT(ISERROR(SEARCH("CO2e",J592)))</formula>
    </cfRule>
    <cfRule type="containsText" dxfId="435" priority="451" operator="containsText" text="HFO">
      <formula>NOT(ISERROR(SEARCH("HFO",J592)))</formula>
    </cfRule>
    <cfRule type="containsText" dxfId="434" priority="452" operator="containsText" text="LPG">
      <formula>NOT(ISERROR(SEARCH("LPG",J592)))</formula>
    </cfRule>
    <cfRule type="containsText" dxfId="433" priority="453" operator="containsText" text="KER">
      <formula>NOT(ISERROR(SEARCH("KER",J592)))</formula>
    </cfRule>
    <cfRule type="containsText" dxfId="432" priority="454" operator="containsText" text="DSL">
      <formula>NOT(ISERROR(SEARCH("DSL",J592)))</formula>
    </cfRule>
    <cfRule type="containsText" dxfId="431" priority="455" operator="containsText" text="GSL">
      <formula>NOT(ISERROR(SEARCH("GSL",J592)))</formula>
    </cfRule>
    <cfRule type="containsText" dxfId="430" priority="456" operator="containsText" text="OIL">
      <formula>NOT(ISERROR(SEARCH("OIL",J592)))</formula>
    </cfRule>
    <cfRule type="containsText" dxfId="429" priority="457" operator="containsText" text="GAS">
      <formula>NOT(ISERROR(SEARCH("GAS",J592)))</formula>
    </cfRule>
  </conditionalFormatting>
  <conditionalFormatting sqref="J605">
    <cfRule type="containsText" dxfId="428" priority="442" operator="containsText" text="CO2e">
      <formula>NOT(ISERROR(SEARCH("CO2e",J605)))</formula>
    </cfRule>
    <cfRule type="containsText" dxfId="427" priority="443" operator="containsText" text="HFO">
      <formula>NOT(ISERROR(SEARCH("HFO",J605)))</formula>
    </cfRule>
    <cfRule type="containsText" dxfId="426" priority="444" operator="containsText" text="LPG">
      <formula>NOT(ISERROR(SEARCH("LPG",J605)))</formula>
    </cfRule>
    <cfRule type="containsText" dxfId="425" priority="445" operator="containsText" text="KER">
      <formula>NOT(ISERROR(SEARCH("KER",J605)))</formula>
    </cfRule>
    <cfRule type="containsText" dxfId="424" priority="446" operator="containsText" text="DSL">
      <formula>NOT(ISERROR(SEARCH("DSL",J605)))</formula>
    </cfRule>
    <cfRule type="containsText" dxfId="423" priority="447" operator="containsText" text="GSL">
      <formula>NOT(ISERROR(SEARCH("GSL",J605)))</formula>
    </cfRule>
    <cfRule type="containsText" dxfId="422" priority="448" operator="containsText" text="OIL">
      <formula>NOT(ISERROR(SEARCH("OIL",J605)))</formula>
    </cfRule>
    <cfRule type="containsText" dxfId="421" priority="449" operator="containsText" text="GAS">
      <formula>NOT(ISERROR(SEARCH("GAS",J605)))</formula>
    </cfRule>
  </conditionalFormatting>
  <conditionalFormatting sqref="J618">
    <cfRule type="containsText" dxfId="420" priority="434" operator="containsText" text="CO2e">
      <formula>NOT(ISERROR(SEARCH("CO2e",J618)))</formula>
    </cfRule>
    <cfRule type="containsText" dxfId="419" priority="435" operator="containsText" text="HFO">
      <formula>NOT(ISERROR(SEARCH("HFO",J618)))</formula>
    </cfRule>
    <cfRule type="containsText" dxfId="418" priority="436" operator="containsText" text="LPG">
      <formula>NOT(ISERROR(SEARCH("LPG",J618)))</formula>
    </cfRule>
    <cfRule type="containsText" dxfId="417" priority="437" operator="containsText" text="KER">
      <formula>NOT(ISERROR(SEARCH("KER",J618)))</formula>
    </cfRule>
    <cfRule type="containsText" dxfId="416" priority="438" operator="containsText" text="DSL">
      <formula>NOT(ISERROR(SEARCH("DSL",J618)))</formula>
    </cfRule>
    <cfRule type="containsText" dxfId="415" priority="439" operator="containsText" text="GSL">
      <formula>NOT(ISERROR(SEARCH("GSL",J618)))</formula>
    </cfRule>
    <cfRule type="containsText" dxfId="414" priority="440" operator="containsText" text="OIL">
      <formula>NOT(ISERROR(SEARCH("OIL",J618)))</formula>
    </cfRule>
    <cfRule type="containsText" dxfId="413" priority="441" operator="containsText" text="GAS">
      <formula>NOT(ISERROR(SEARCH("GAS",J618)))</formula>
    </cfRule>
  </conditionalFormatting>
  <conditionalFormatting sqref="J632">
    <cfRule type="containsText" dxfId="412" priority="433" operator="containsText" text="ELC">
      <formula>NOT(ISERROR(SEARCH("ELC",J632)))</formula>
    </cfRule>
  </conditionalFormatting>
  <conditionalFormatting sqref="J632">
    <cfRule type="containsText" dxfId="411" priority="425" operator="containsText" text="CO2e">
      <formula>NOT(ISERROR(SEARCH("CO2e",J632)))</formula>
    </cfRule>
    <cfRule type="containsText" dxfId="410" priority="426" operator="containsText" text="HFO">
      <formula>NOT(ISERROR(SEARCH("HFO",J632)))</formula>
    </cfRule>
    <cfRule type="containsText" dxfId="409" priority="427" operator="containsText" text="LPG">
      <formula>NOT(ISERROR(SEARCH("LPG",J632)))</formula>
    </cfRule>
    <cfRule type="containsText" dxfId="408" priority="428" operator="containsText" text="KER">
      <formula>NOT(ISERROR(SEARCH("KER",J632)))</formula>
    </cfRule>
    <cfRule type="containsText" dxfId="407" priority="429" operator="containsText" text="DSL">
      <formula>NOT(ISERROR(SEARCH("DSL",J632)))</formula>
    </cfRule>
    <cfRule type="containsText" dxfId="406" priority="430" operator="containsText" text="GSL">
      <formula>NOT(ISERROR(SEARCH("GSL",J632)))</formula>
    </cfRule>
    <cfRule type="containsText" dxfId="405" priority="431" operator="containsText" text="OIL">
      <formula>NOT(ISERROR(SEARCH("OIL",J632)))</formula>
    </cfRule>
    <cfRule type="containsText" dxfId="404" priority="432" operator="containsText" text="GAS">
      <formula>NOT(ISERROR(SEARCH("GAS",J632)))</formula>
    </cfRule>
  </conditionalFormatting>
  <conditionalFormatting sqref="J578">
    <cfRule type="containsText" dxfId="403" priority="417" operator="containsText" text="CO2e">
      <formula>NOT(ISERROR(SEARCH("CO2e",J578)))</formula>
    </cfRule>
    <cfRule type="containsText" dxfId="402" priority="418" operator="containsText" text="HFO">
      <formula>NOT(ISERROR(SEARCH("HFO",J578)))</formula>
    </cfRule>
    <cfRule type="containsText" dxfId="401" priority="419" operator="containsText" text="LPG">
      <formula>NOT(ISERROR(SEARCH("LPG",J578)))</formula>
    </cfRule>
    <cfRule type="containsText" dxfId="400" priority="420" operator="containsText" text="KER">
      <formula>NOT(ISERROR(SEARCH("KER",J578)))</formula>
    </cfRule>
    <cfRule type="containsText" dxfId="399" priority="421" operator="containsText" text="DSL">
      <formula>NOT(ISERROR(SEARCH("DSL",J578)))</formula>
    </cfRule>
    <cfRule type="containsText" dxfId="398" priority="422" operator="containsText" text="GSL">
      <formula>NOT(ISERROR(SEARCH("GSL",J578)))</formula>
    </cfRule>
    <cfRule type="containsText" dxfId="397" priority="423" operator="containsText" text="OIL">
      <formula>NOT(ISERROR(SEARCH("OIL",J578)))</formula>
    </cfRule>
    <cfRule type="containsText" dxfId="396" priority="424" operator="containsText" text="GAS">
      <formula>NOT(ISERROR(SEARCH("GAS",J578)))</formula>
    </cfRule>
  </conditionalFormatting>
  <conditionalFormatting sqref="J565">
    <cfRule type="containsText" dxfId="395" priority="416" operator="containsText" text="ELC">
      <formula>NOT(ISERROR(SEARCH("ELC",J565)))</formula>
    </cfRule>
  </conditionalFormatting>
  <conditionalFormatting sqref="J565">
    <cfRule type="containsText" dxfId="394" priority="408" operator="containsText" text="CO2e">
      <formula>NOT(ISERROR(SEARCH("CO2e",J565)))</formula>
    </cfRule>
    <cfRule type="containsText" dxfId="393" priority="409" operator="containsText" text="HFO">
      <formula>NOT(ISERROR(SEARCH("HFO",J565)))</formula>
    </cfRule>
    <cfRule type="containsText" dxfId="392" priority="410" operator="containsText" text="LPG">
      <formula>NOT(ISERROR(SEARCH("LPG",J565)))</formula>
    </cfRule>
    <cfRule type="containsText" dxfId="391" priority="411" operator="containsText" text="KER">
      <formula>NOT(ISERROR(SEARCH("KER",J565)))</formula>
    </cfRule>
    <cfRule type="containsText" dxfId="390" priority="412" operator="containsText" text="DSL">
      <formula>NOT(ISERROR(SEARCH("DSL",J565)))</formula>
    </cfRule>
    <cfRule type="containsText" dxfId="389" priority="413" operator="containsText" text="GSL">
      <formula>NOT(ISERROR(SEARCH("GSL",J565)))</formula>
    </cfRule>
    <cfRule type="containsText" dxfId="388" priority="414" operator="containsText" text="OIL">
      <formula>NOT(ISERROR(SEARCH("OIL",J565)))</formula>
    </cfRule>
    <cfRule type="containsText" dxfId="387" priority="415" operator="containsText" text="GAS">
      <formula>NOT(ISERROR(SEARCH("GAS",J565)))</formula>
    </cfRule>
  </conditionalFormatting>
  <conditionalFormatting sqref="J552">
    <cfRule type="containsText" dxfId="386" priority="407" operator="containsText" text="ELC">
      <formula>NOT(ISERROR(SEARCH("ELC",J552)))</formula>
    </cfRule>
  </conditionalFormatting>
  <conditionalFormatting sqref="J552">
    <cfRule type="containsText" dxfId="385" priority="399" operator="containsText" text="CO2e">
      <formula>NOT(ISERROR(SEARCH("CO2e",J552)))</formula>
    </cfRule>
    <cfRule type="containsText" dxfId="384" priority="400" operator="containsText" text="HFO">
      <formula>NOT(ISERROR(SEARCH("HFO",J552)))</formula>
    </cfRule>
    <cfRule type="containsText" dxfId="383" priority="401" operator="containsText" text="LPG">
      <formula>NOT(ISERROR(SEARCH("LPG",J552)))</formula>
    </cfRule>
    <cfRule type="containsText" dxfId="382" priority="402" operator="containsText" text="KER">
      <formula>NOT(ISERROR(SEARCH("KER",J552)))</formula>
    </cfRule>
    <cfRule type="containsText" dxfId="381" priority="403" operator="containsText" text="DSL">
      <formula>NOT(ISERROR(SEARCH("DSL",J552)))</formula>
    </cfRule>
    <cfRule type="containsText" dxfId="380" priority="404" operator="containsText" text="GSL">
      <formula>NOT(ISERROR(SEARCH("GSL",J552)))</formula>
    </cfRule>
    <cfRule type="containsText" dxfId="379" priority="405" operator="containsText" text="OIL">
      <formula>NOT(ISERROR(SEARCH("OIL",J552)))</formula>
    </cfRule>
    <cfRule type="containsText" dxfId="378" priority="406" operator="containsText" text="GAS">
      <formula>NOT(ISERROR(SEARCH("GAS",J552)))</formula>
    </cfRule>
  </conditionalFormatting>
  <conditionalFormatting sqref="J539">
    <cfRule type="containsText" dxfId="377" priority="398" operator="containsText" text="ELC">
      <formula>NOT(ISERROR(SEARCH("ELC",J539)))</formula>
    </cfRule>
  </conditionalFormatting>
  <conditionalFormatting sqref="J539">
    <cfRule type="containsText" dxfId="376" priority="390" operator="containsText" text="CO2e">
      <formula>NOT(ISERROR(SEARCH("CO2e",J539)))</formula>
    </cfRule>
    <cfRule type="containsText" dxfId="375" priority="391" operator="containsText" text="HFO">
      <formula>NOT(ISERROR(SEARCH("HFO",J539)))</formula>
    </cfRule>
    <cfRule type="containsText" dxfId="374" priority="392" operator="containsText" text="LPG">
      <formula>NOT(ISERROR(SEARCH("LPG",J539)))</formula>
    </cfRule>
    <cfRule type="containsText" dxfId="373" priority="393" operator="containsText" text="KER">
      <formula>NOT(ISERROR(SEARCH("KER",J539)))</formula>
    </cfRule>
    <cfRule type="containsText" dxfId="372" priority="394" operator="containsText" text="DSL">
      <formula>NOT(ISERROR(SEARCH("DSL",J539)))</formula>
    </cfRule>
    <cfRule type="containsText" dxfId="371" priority="395" operator="containsText" text="GSL">
      <formula>NOT(ISERROR(SEARCH("GSL",J539)))</formula>
    </cfRule>
    <cfRule type="containsText" dxfId="370" priority="396" operator="containsText" text="OIL">
      <formula>NOT(ISERROR(SEARCH("OIL",J539)))</formula>
    </cfRule>
    <cfRule type="containsText" dxfId="369" priority="397" operator="containsText" text="GAS">
      <formula>NOT(ISERROR(SEARCH("GAS",J539)))</formula>
    </cfRule>
  </conditionalFormatting>
  <conditionalFormatting sqref="J526">
    <cfRule type="containsText" dxfId="368" priority="389" operator="containsText" text="ELC">
      <formula>NOT(ISERROR(SEARCH("ELC",J526)))</formula>
    </cfRule>
  </conditionalFormatting>
  <conditionalFormatting sqref="J526">
    <cfRule type="containsText" dxfId="367" priority="381" operator="containsText" text="CO2e">
      <formula>NOT(ISERROR(SEARCH("CO2e",J526)))</formula>
    </cfRule>
    <cfRule type="containsText" dxfId="366" priority="382" operator="containsText" text="HFO">
      <formula>NOT(ISERROR(SEARCH("HFO",J526)))</formula>
    </cfRule>
    <cfRule type="containsText" dxfId="365" priority="383" operator="containsText" text="LPG">
      <formula>NOT(ISERROR(SEARCH("LPG",J526)))</formula>
    </cfRule>
    <cfRule type="containsText" dxfId="364" priority="384" operator="containsText" text="KER">
      <formula>NOT(ISERROR(SEARCH("KER",J526)))</formula>
    </cfRule>
    <cfRule type="containsText" dxfId="363" priority="385" operator="containsText" text="DSL">
      <formula>NOT(ISERROR(SEARCH("DSL",J526)))</formula>
    </cfRule>
    <cfRule type="containsText" dxfId="362" priority="386" operator="containsText" text="GSL">
      <formula>NOT(ISERROR(SEARCH("GSL",J526)))</formula>
    </cfRule>
    <cfRule type="containsText" dxfId="361" priority="387" operator="containsText" text="OIL">
      <formula>NOT(ISERROR(SEARCH("OIL",J526)))</formula>
    </cfRule>
    <cfRule type="containsText" dxfId="360" priority="388" operator="containsText" text="GAS">
      <formula>NOT(ISERROR(SEARCH("GAS",J526)))</formula>
    </cfRule>
  </conditionalFormatting>
  <conditionalFormatting sqref="J513">
    <cfRule type="containsText" dxfId="359" priority="373" operator="containsText" text="CO2e">
      <formula>NOT(ISERROR(SEARCH("CO2e",J513)))</formula>
    </cfRule>
    <cfRule type="containsText" dxfId="358" priority="374" operator="containsText" text="HFO">
      <formula>NOT(ISERROR(SEARCH("HFO",J513)))</formula>
    </cfRule>
    <cfRule type="containsText" dxfId="357" priority="375" operator="containsText" text="LPG">
      <formula>NOT(ISERROR(SEARCH("LPG",J513)))</formula>
    </cfRule>
    <cfRule type="containsText" dxfId="356" priority="376" operator="containsText" text="KER">
      <formula>NOT(ISERROR(SEARCH("KER",J513)))</formula>
    </cfRule>
    <cfRule type="containsText" dxfId="355" priority="377" operator="containsText" text="DSL">
      <formula>NOT(ISERROR(SEARCH("DSL",J513)))</formula>
    </cfRule>
    <cfRule type="containsText" dxfId="354" priority="378" operator="containsText" text="GSL">
      <formula>NOT(ISERROR(SEARCH("GSL",J513)))</formula>
    </cfRule>
    <cfRule type="containsText" dxfId="353" priority="379" operator="containsText" text="OIL">
      <formula>NOT(ISERROR(SEARCH("OIL",J513)))</formula>
    </cfRule>
    <cfRule type="containsText" dxfId="352" priority="380" operator="containsText" text="GAS">
      <formula>NOT(ISERROR(SEARCH("GAS",J513)))</formula>
    </cfRule>
  </conditionalFormatting>
  <conditionalFormatting sqref="J500">
    <cfRule type="containsText" dxfId="351" priority="365" operator="containsText" text="CO2e">
      <formula>NOT(ISERROR(SEARCH("CO2e",J500)))</formula>
    </cfRule>
    <cfRule type="containsText" dxfId="350" priority="366" operator="containsText" text="HFO">
      <formula>NOT(ISERROR(SEARCH("HFO",J500)))</formula>
    </cfRule>
    <cfRule type="containsText" dxfId="349" priority="367" operator="containsText" text="LPG">
      <formula>NOT(ISERROR(SEARCH("LPG",J500)))</formula>
    </cfRule>
    <cfRule type="containsText" dxfId="348" priority="368" operator="containsText" text="KER">
      <formula>NOT(ISERROR(SEARCH("KER",J500)))</formula>
    </cfRule>
    <cfRule type="containsText" dxfId="347" priority="369" operator="containsText" text="DSL">
      <formula>NOT(ISERROR(SEARCH("DSL",J500)))</formula>
    </cfRule>
    <cfRule type="containsText" dxfId="346" priority="370" operator="containsText" text="GSL">
      <formula>NOT(ISERROR(SEARCH("GSL",J500)))</formula>
    </cfRule>
    <cfRule type="containsText" dxfId="345" priority="371" operator="containsText" text="OIL">
      <formula>NOT(ISERROR(SEARCH("OIL",J500)))</formula>
    </cfRule>
    <cfRule type="containsText" dxfId="344" priority="372" operator="containsText" text="GAS">
      <formula>NOT(ISERROR(SEARCH("GAS",J500)))</formula>
    </cfRule>
  </conditionalFormatting>
  <conditionalFormatting sqref="J487">
    <cfRule type="containsText" dxfId="343" priority="364" operator="containsText" text="ELC">
      <formula>NOT(ISERROR(SEARCH("ELC",J487)))</formula>
    </cfRule>
  </conditionalFormatting>
  <conditionalFormatting sqref="J487">
    <cfRule type="containsText" dxfId="342" priority="356" operator="containsText" text="CO2e">
      <formula>NOT(ISERROR(SEARCH("CO2e",J487)))</formula>
    </cfRule>
    <cfRule type="containsText" dxfId="341" priority="357" operator="containsText" text="HFO">
      <formula>NOT(ISERROR(SEARCH("HFO",J487)))</formula>
    </cfRule>
    <cfRule type="containsText" dxfId="340" priority="358" operator="containsText" text="LPG">
      <formula>NOT(ISERROR(SEARCH("LPG",J487)))</formula>
    </cfRule>
    <cfRule type="containsText" dxfId="339" priority="359" operator="containsText" text="KER">
      <formula>NOT(ISERROR(SEARCH("KER",J487)))</formula>
    </cfRule>
    <cfRule type="containsText" dxfId="338" priority="360" operator="containsText" text="DSL">
      <formula>NOT(ISERROR(SEARCH("DSL",J487)))</formula>
    </cfRule>
    <cfRule type="containsText" dxfId="337" priority="361" operator="containsText" text="GSL">
      <formula>NOT(ISERROR(SEARCH("GSL",J487)))</formula>
    </cfRule>
    <cfRule type="containsText" dxfId="336" priority="362" operator="containsText" text="OIL">
      <formula>NOT(ISERROR(SEARCH("OIL",J487)))</formula>
    </cfRule>
    <cfRule type="containsText" dxfId="335" priority="363" operator="containsText" text="GAS">
      <formula>NOT(ISERROR(SEARCH("GAS",J487)))</formula>
    </cfRule>
  </conditionalFormatting>
  <conditionalFormatting sqref="J474">
    <cfRule type="containsText" dxfId="334" priority="355" operator="containsText" text="ELC">
      <formula>NOT(ISERROR(SEARCH("ELC",J474)))</formula>
    </cfRule>
  </conditionalFormatting>
  <conditionalFormatting sqref="J474">
    <cfRule type="containsText" dxfId="333" priority="347" operator="containsText" text="CO2e">
      <formula>NOT(ISERROR(SEARCH("CO2e",J474)))</formula>
    </cfRule>
    <cfRule type="containsText" dxfId="332" priority="348" operator="containsText" text="HFO">
      <formula>NOT(ISERROR(SEARCH("HFO",J474)))</formula>
    </cfRule>
    <cfRule type="containsText" dxfId="331" priority="349" operator="containsText" text="LPG">
      <formula>NOT(ISERROR(SEARCH("LPG",J474)))</formula>
    </cfRule>
    <cfRule type="containsText" dxfId="330" priority="350" operator="containsText" text="KER">
      <formula>NOT(ISERROR(SEARCH("KER",J474)))</formula>
    </cfRule>
    <cfRule type="containsText" dxfId="329" priority="351" operator="containsText" text="DSL">
      <formula>NOT(ISERROR(SEARCH("DSL",J474)))</formula>
    </cfRule>
    <cfRule type="containsText" dxfId="328" priority="352" operator="containsText" text="GSL">
      <formula>NOT(ISERROR(SEARCH("GSL",J474)))</formula>
    </cfRule>
    <cfRule type="containsText" dxfId="327" priority="353" operator="containsText" text="OIL">
      <formula>NOT(ISERROR(SEARCH("OIL",J474)))</formula>
    </cfRule>
    <cfRule type="containsText" dxfId="326" priority="354" operator="containsText" text="GAS">
      <formula>NOT(ISERROR(SEARCH("GAS",J474)))</formula>
    </cfRule>
  </conditionalFormatting>
  <conditionalFormatting sqref="J461">
    <cfRule type="containsText" dxfId="325" priority="339" operator="containsText" text="CO2e">
      <formula>NOT(ISERROR(SEARCH("CO2e",J461)))</formula>
    </cfRule>
    <cfRule type="containsText" dxfId="324" priority="340" operator="containsText" text="HFO">
      <formula>NOT(ISERROR(SEARCH("HFO",J461)))</formula>
    </cfRule>
    <cfRule type="containsText" dxfId="323" priority="341" operator="containsText" text="LPG">
      <formula>NOT(ISERROR(SEARCH("LPG",J461)))</formula>
    </cfRule>
    <cfRule type="containsText" dxfId="322" priority="342" operator="containsText" text="KER">
      <formula>NOT(ISERROR(SEARCH("KER",J461)))</formula>
    </cfRule>
    <cfRule type="containsText" dxfId="321" priority="343" operator="containsText" text="DSL">
      <formula>NOT(ISERROR(SEARCH("DSL",J461)))</formula>
    </cfRule>
    <cfRule type="containsText" dxfId="320" priority="344" operator="containsText" text="GSL">
      <formula>NOT(ISERROR(SEARCH("GSL",J461)))</formula>
    </cfRule>
    <cfRule type="containsText" dxfId="319" priority="345" operator="containsText" text="OIL">
      <formula>NOT(ISERROR(SEARCH("OIL",J461)))</formula>
    </cfRule>
    <cfRule type="containsText" dxfId="318" priority="346" operator="containsText" text="GAS">
      <formula>NOT(ISERROR(SEARCH("GAS",J461)))</formula>
    </cfRule>
  </conditionalFormatting>
  <conditionalFormatting sqref="J448">
    <cfRule type="containsText" dxfId="317" priority="338" operator="containsText" text="ELC">
      <formula>NOT(ISERROR(SEARCH("ELC",J448)))</formula>
    </cfRule>
  </conditionalFormatting>
  <conditionalFormatting sqref="J448">
    <cfRule type="containsText" dxfId="316" priority="330" operator="containsText" text="CO2e">
      <formula>NOT(ISERROR(SEARCH("CO2e",J448)))</formula>
    </cfRule>
    <cfRule type="containsText" dxfId="315" priority="331" operator="containsText" text="HFO">
      <formula>NOT(ISERROR(SEARCH("HFO",J448)))</formula>
    </cfRule>
    <cfRule type="containsText" dxfId="314" priority="332" operator="containsText" text="LPG">
      <formula>NOT(ISERROR(SEARCH("LPG",J448)))</formula>
    </cfRule>
    <cfRule type="containsText" dxfId="313" priority="333" operator="containsText" text="KER">
      <formula>NOT(ISERROR(SEARCH("KER",J448)))</formula>
    </cfRule>
    <cfRule type="containsText" dxfId="312" priority="334" operator="containsText" text="DSL">
      <formula>NOT(ISERROR(SEARCH("DSL",J448)))</formula>
    </cfRule>
    <cfRule type="containsText" dxfId="311" priority="335" operator="containsText" text="GSL">
      <formula>NOT(ISERROR(SEARCH("GSL",J448)))</formula>
    </cfRule>
    <cfRule type="containsText" dxfId="310" priority="336" operator="containsText" text="OIL">
      <formula>NOT(ISERROR(SEARCH("OIL",J448)))</formula>
    </cfRule>
    <cfRule type="containsText" dxfId="309" priority="337" operator="containsText" text="GAS">
      <formula>NOT(ISERROR(SEARCH("GAS",J448)))</formula>
    </cfRule>
  </conditionalFormatting>
  <conditionalFormatting sqref="J435">
    <cfRule type="containsText" dxfId="308" priority="329" operator="containsText" text="ELC">
      <formula>NOT(ISERROR(SEARCH("ELC",J435)))</formula>
    </cfRule>
  </conditionalFormatting>
  <conditionalFormatting sqref="J435">
    <cfRule type="containsText" dxfId="307" priority="321" operator="containsText" text="CO2e">
      <formula>NOT(ISERROR(SEARCH("CO2e",J435)))</formula>
    </cfRule>
    <cfRule type="containsText" dxfId="306" priority="322" operator="containsText" text="HFO">
      <formula>NOT(ISERROR(SEARCH("HFO",J435)))</formula>
    </cfRule>
    <cfRule type="containsText" dxfId="305" priority="323" operator="containsText" text="LPG">
      <formula>NOT(ISERROR(SEARCH("LPG",J435)))</formula>
    </cfRule>
    <cfRule type="containsText" dxfId="304" priority="324" operator="containsText" text="KER">
      <formula>NOT(ISERROR(SEARCH("KER",J435)))</formula>
    </cfRule>
    <cfRule type="containsText" dxfId="303" priority="325" operator="containsText" text="DSL">
      <formula>NOT(ISERROR(SEARCH("DSL",J435)))</formula>
    </cfRule>
    <cfRule type="containsText" dxfId="302" priority="326" operator="containsText" text="GSL">
      <formula>NOT(ISERROR(SEARCH("GSL",J435)))</formula>
    </cfRule>
    <cfRule type="containsText" dxfId="301" priority="327" operator="containsText" text="OIL">
      <formula>NOT(ISERROR(SEARCH("OIL",J435)))</formula>
    </cfRule>
    <cfRule type="containsText" dxfId="300" priority="328" operator="containsText" text="GAS">
      <formula>NOT(ISERROR(SEARCH("GAS",J435)))</formula>
    </cfRule>
  </conditionalFormatting>
  <conditionalFormatting sqref="J422">
    <cfRule type="containsText" dxfId="299" priority="320" operator="containsText" text="ELC">
      <formula>NOT(ISERROR(SEARCH("ELC",J422)))</formula>
    </cfRule>
  </conditionalFormatting>
  <conditionalFormatting sqref="J422">
    <cfRule type="containsText" dxfId="298" priority="312" operator="containsText" text="CO2e">
      <formula>NOT(ISERROR(SEARCH("CO2e",J422)))</formula>
    </cfRule>
    <cfRule type="containsText" dxfId="297" priority="313" operator="containsText" text="HFO">
      <formula>NOT(ISERROR(SEARCH("HFO",J422)))</formula>
    </cfRule>
    <cfRule type="containsText" dxfId="296" priority="314" operator="containsText" text="LPG">
      <formula>NOT(ISERROR(SEARCH("LPG",J422)))</formula>
    </cfRule>
    <cfRule type="containsText" dxfId="295" priority="315" operator="containsText" text="KER">
      <formula>NOT(ISERROR(SEARCH("KER",J422)))</formula>
    </cfRule>
    <cfRule type="containsText" dxfId="294" priority="316" operator="containsText" text="DSL">
      <formula>NOT(ISERROR(SEARCH("DSL",J422)))</formula>
    </cfRule>
    <cfRule type="containsText" dxfId="293" priority="317" operator="containsText" text="GSL">
      <formula>NOT(ISERROR(SEARCH("GSL",J422)))</formula>
    </cfRule>
    <cfRule type="containsText" dxfId="292" priority="318" operator="containsText" text="OIL">
      <formula>NOT(ISERROR(SEARCH("OIL",J422)))</formula>
    </cfRule>
    <cfRule type="containsText" dxfId="291" priority="319" operator="containsText" text="GAS">
      <formula>NOT(ISERROR(SEARCH("GAS",J422)))</formula>
    </cfRule>
  </conditionalFormatting>
  <conditionalFormatting sqref="J409">
    <cfRule type="containsText" dxfId="290" priority="304" operator="containsText" text="CO2e">
      <formula>NOT(ISERROR(SEARCH("CO2e",J409)))</formula>
    </cfRule>
    <cfRule type="containsText" dxfId="289" priority="305" operator="containsText" text="HFO">
      <formula>NOT(ISERROR(SEARCH("HFO",J409)))</formula>
    </cfRule>
    <cfRule type="containsText" dxfId="288" priority="306" operator="containsText" text="LPG">
      <formula>NOT(ISERROR(SEARCH("LPG",J409)))</formula>
    </cfRule>
    <cfRule type="containsText" dxfId="287" priority="307" operator="containsText" text="KER">
      <formula>NOT(ISERROR(SEARCH("KER",J409)))</formula>
    </cfRule>
    <cfRule type="containsText" dxfId="286" priority="308" operator="containsText" text="DSL">
      <formula>NOT(ISERROR(SEARCH("DSL",J409)))</formula>
    </cfRule>
    <cfRule type="containsText" dxfId="285" priority="309" operator="containsText" text="GSL">
      <formula>NOT(ISERROR(SEARCH("GSL",J409)))</formula>
    </cfRule>
    <cfRule type="containsText" dxfId="284" priority="310" operator="containsText" text="OIL">
      <formula>NOT(ISERROR(SEARCH("OIL",J409)))</formula>
    </cfRule>
    <cfRule type="containsText" dxfId="283" priority="311" operator="containsText" text="GAS">
      <formula>NOT(ISERROR(SEARCH("GAS",J409)))</formula>
    </cfRule>
  </conditionalFormatting>
  <conditionalFormatting sqref="J396">
    <cfRule type="containsText" dxfId="282" priority="296" operator="containsText" text="CO2e">
      <formula>NOT(ISERROR(SEARCH("CO2e",J396)))</formula>
    </cfRule>
    <cfRule type="containsText" dxfId="281" priority="297" operator="containsText" text="HFO">
      <formula>NOT(ISERROR(SEARCH("HFO",J396)))</formula>
    </cfRule>
    <cfRule type="containsText" dxfId="280" priority="298" operator="containsText" text="LPG">
      <formula>NOT(ISERROR(SEARCH("LPG",J396)))</formula>
    </cfRule>
    <cfRule type="containsText" dxfId="279" priority="299" operator="containsText" text="KER">
      <formula>NOT(ISERROR(SEARCH("KER",J396)))</formula>
    </cfRule>
    <cfRule type="containsText" dxfId="278" priority="300" operator="containsText" text="DSL">
      <formula>NOT(ISERROR(SEARCH("DSL",J396)))</formula>
    </cfRule>
    <cfRule type="containsText" dxfId="277" priority="301" operator="containsText" text="GSL">
      <formula>NOT(ISERROR(SEARCH("GSL",J396)))</formula>
    </cfRule>
    <cfRule type="containsText" dxfId="276" priority="302" operator="containsText" text="OIL">
      <formula>NOT(ISERROR(SEARCH("OIL",J396)))</formula>
    </cfRule>
    <cfRule type="containsText" dxfId="275" priority="303" operator="containsText" text="GAS">
      <formula>NOT(ISERROR(SEARCH("GAS",J396)))</formula>
    </cfRule>
  </conditionalFormatting>
  <conditionalFormatting sqref="J383">
    <cfRule type="containsText" dxfId="274" priority="295" operator="containsText" text="ELC">
      <formula>NOT(ISERROR(SEARCH("ELC",J383)))</formula>
    </cfRule>
  </conditionalFormatting>
  <conditionalFormatting sqref="J383">
    <cfRule type="containsText" dxfId="273" priority="287" operator="containsText" text="CO2e">
      <formula>NOT(ISERROR(SEARCH("CO2e",J383)))</formula>
    </cfRule>
    <cfRule type="containsText" dxfId="272" priority="288" operator="containsText" text="HFO">
      <formula>NOT(ISERROR(SEARCH("HFO",J383)))</formula>
    </cfRule>
    <cfRule type="containsText" dxfId="271" priority="289" operator="containsText" text="LPG">
      <formula>NOT(ISERROR(SEARCH("LPG",J383)))</formula>
    </cfRule>
    <cfRule type="containsText" dxfId="270" priority="290" operator="containsText" text="KER">
      <formula>NOT(ISERROR(SEARCH("KER",J383)))</formula>
    </cfRule>
    <cfRule type="containsText" dxfId="269" priority="291" operator="containsText" text="DSL">
      <formula>NOT(ISERROR(SEARCH("DSL",J383)))</formula>
    </cfRule>
    <cfRule type="containsText" dxfId="268" priority="292" operator="containsText" text="GSL">
      <formula>NOT(ISERROR(SEARCH("GSL",J383)))</formula>
    </cfRule>
    <cfRule type="containsText" dxfId="267" priority="293" operator="containsText" text="OIL">
      <formula>NOT(ISERROR(SEARCH("OIL",J383)))</formula>
    </cfRule>
    <cfRule type="containsText" dxfId="266" priority="294" operator="containsText" text="GAS">
      <formula>NOT(ISERROR(SEARCH("GAS",J383)))</formula>
    </cfRule>
  </conditionalFormatting>
  <conditionalFormatting sqref="J367">
    <cfRule type="containsText" dxfId="265" priority="286" operator="containsText" text="ELC">
      <formula>NOT(ISERROR(SEARCH("ELC",J367)))</formula>
    </cfRule>
  </conditionalFormatting>
  <conditionalFormatting sqref="J367">
    <cfRule type="containsText" dxfId="264" priority="278" operator="containsText" text="CO2e">
      <formula>NOT(ISERROR(SEARCH("CO2e",J367)))</formula>
    </cfRule>
    <cfRule type="containsText" dxfId="263" priority="279" operator="containsText" text="HFO">
      <formula>NOT(ISERROR(SEARCH("HFO",J367)))</formula>
    </cfRule>
    <cfRule type="containsText" dxfId="262" priority="280" operator="containsText" text="LPG">
      <formula>NOT(ISERROR(SEARCH("LPG",J367)))</formula>
    </cfRule>
    <cfRule type="containsText" dxfId="261" priority="281" operator="containsText" text="KER">
      <formula>NOT(ISERROR(SEARCH("KER",J367)))</formula>
    </cfRule>
    <cfRule type="containsText" dxfId="260" priority="282" operator="containsText" text="DSL">
      <formula>NOT(ISERROR(SEARCH("DSL",J367)))</formula>
    </cfRule>
    <cfRule type="containsText" dxfId="259" priority="283" operator="containsText" text="GSL">
      <formula>NOT(ISERROR(SEARCH("GSL",J367)))</formula>
    </cfRule>
    <cfRule type="containsText" dxfId="258" priority="284" operator="containsText" text="OIL">
      <formula>NOT(ISERROR(SEARCH("OIL",J367)))</formula>
    </cfRule>
    <cfRule type="containsText" dxfId="257" priority="285" operator="containsText" text="GAS">
      <formula>NOT(ISERROR(SEARCH("GAS",J367)))</formula>
    </cfRule>
  </conditionalFormatting>
  <conditionalFormatting sqref="J354">
    <cfRule type="containsText" dxfId="256" priority="277" operator="containsText" text="ELC">
      <formula>NOT(ISERROR(SEARCH("ELC",J354)))</formula>
    </cfRule>
  </conditionalFormatting>
  <conditionalFormatting sqref="J354">
    <cfRule type="containsText" dxfId="255" priority="269" operator="containsText" text="CO2e">
      <formula>NOT(ISERROR(SEARCH("CO2e",J354)))</formula>
    </cfRule>
    <cfRule type="containsText" dxfId="254" priority="270" operator="containsText" text="HFO">
      <formula>NOT(ISERROR(SEARCH("HFO",J354)))</formula>
    </cfRule>
    <cfRule type="containsText" dxfId="253" priority="271" operator="containsText" text="LPG">
      <formula>NOT(ISERROR(SEARCH("LPG",J354)))</formula>
    </cfRule>
    <cfRule type="containsText" dxfId="252" priority="272" operator="containsText" text="KER">
      <formula>NOT(ISERROR(SEARCH("KER",J354)))</formula>
    </cfRule>
    <cfRule type="containsText" dxfId="251" priority="273" operator="containsText" text="DSL">
      <formula>NOT(ISERROR(SEARCH("DSL",J354)))</formula>
    </cfRule>
    <cfRule type="containsText" dxfId="250" priority="274" operator="containsText" text="GSL">
      <formula>NOT(ISERROR(SEARCH("GSL",J354)))</formula>
    </cfRule>
    <cfRule type="containsText" dxfId="249" priority="275" operator="containsText" text="OIL">
      <formula>NOT(ISERROR(SEARCH("OIL",J354)))</formula>
    </cfRule>
    <cfRule type="containsText" dxfId="248" priority="276" operator="containsText" text="GAS">
      <formula>NOT(ISERROR(SEARCH("GAS",J354)))</formula>
    </cfRule>
  </conditionalFormatting>
  <conditionalFormatting sqref="J341">
    <cfRule type="containsText" dxfId="247" priority="268" operator="containsText" text="ELC">
      <formula>NOT(ISERROR(SEARCH("ELC",J341)))</formula>
    </cfRule>
  </conditionalFormatting>
  <conditionalFormatting sqref="J341">
    <cfRule type="containsText" dxfId="246" priority="260" operator="containsText" text="CO2e">
      <formula>NOT(ISERROR(SEARCH("CO2e",J341)))</formula>
    </cfRule>
    <cfRule type="containsText" dxfId="245" priority="261" operator="containsText" text="HFO">
      <formula>NOT(ISERROR(SEARCH("HFO",J341)))</formula>
    </cfRule>
    <cfRule type="containsText" dxfId="244" priority="262" operator="containsText" text="LPG">
      <formula>NOT(ISERROR(SEARCH("LPG",J341)))</formula>
    </cfRule>
    <cfRule type="containsText" dxfId="243" priority="263" operator="containsText" text="KER">
      <formula>NOT(ISERROR(SEARCH("KER",J341)))</formula>
    </cfRule>
    <cfRule type="containsText" dxfId="242" priority="264" operator="containsText" text="DSL">
      <formula>NOT(ISERROR(SEARCH("DSL",J341)))</formula>
    </cfRule>
    <cfRule type="containsText" dxfId="241" priority="265" operator="containsText" text="GSL">
      <formula>NOT(ISERROR(SEARCH("GSL",J341)))</formula>
    </cfRule>
    <cfRule type="containsText" dxfId="240" priority="266" operator="containsText" text="OIL">
      <formula>NOT(ISERROR(SEARCH("OIL",J341)))</formula>
    </cfRule>
    <cfRule type="containsText" dxfId="239" priority="267" operator="containsText" text="GAS">
      <formula>NOT(ISERROR(SEARCH("GAS",J341)))</formula>
    </cfRule>
  </conditionalFormatting>
  <conditionalFormatting sqref="J328">
    <cfRule type="containsText" dxfId="238" priority="259" operator="containsText" text="ELC">
      <formula>NOT(ISERROR(SEARCH("ELC",J328)))</formula>
    </cfRule>
  </conditionalFormatting>
  <conditionalFormatting sqref="J328">
    <cfRule type="containsText" dxfId="237" priority="251" operator="containsText" text="CO2e">
      <formula>NOT(ISERROR(SEARCH("CO2e",J328)))</formula>
    </cfRule>
    <cfRule type="containsText" dxfId="236" priority="252" operator="containsText" text="HFO">
      <formula>NOT(ISERROR(SEARCH("HFO",J328)))</formula>
    </cfRule>
    <cfRule type="containsText" dxfId="235" priority="253" operator="containsText" text="LPG">
      <formula>NOT(ISERROR(SEARCH("LPG",J328)))</formula>
    </cfRule>
    <cfRule type="containsText" dxfId="234" priority="254" operator="containsText" text="KER">
      <formula>NOT(ISERROR(SEARCH("KER",J328)))</formula>
    </cfRule>
    <cfRule type="containsText" dxfId="233" priority="255" operator="containsText" text="DSL">
      <formula>NOT(ISERROR(SEARCH("DSL",J328)))</formula>
    </cfRule>
    <cfRule type="containsText" dxfId="232" priority="256" operator="containsText" text="GSL">
      <formula>NOT(ISERROR(SEARCH("GSL",J328)))</formula>
    </cfRule>
    <cfRule type="containsText" dxfId="231" priority="257" operator="containsText" text="OIL">
      <formula>NOT(ISERROR(SEARCH("OIL",J328)))</formula>
    </cfRule>
    <cfRule type="containsText" dxfId="230" priority="258" operator="containsText" text="GAS">
      <formula>NOT(ISERROR(SEARCH("GAS",J328)))</formula>
    </cfRule>
  </conditionalFormatting>
  <conditionalFormatting sqref="J315">
    <cfRule type="containsText" dxfId="229" priority="243" operator="containsText" text="CO2e">
      <formula>NOT(ISERROR(SEARCH("CO2e",J315)))</formula>
    </cfRule>
    <cfRule type="containsText" dxfId="228" priority="244" operator="containsText" text="HFO">
      <formula>NOT(ISERROR(SEARCH("HFO",J315)))</formula>
    </cfRule>
    <cfRule type="containsText" dxfId="227" priority="245" operator="containsText" text="LPG">
      <formula>NOT(ISERROR(SEARCH("LPG",J315)))</formula>
    </cfRule>
    <cfRule type="containsText" dxfId="226" priority="246" operator="containsText" text="KER">
      <formula>NOT(ISERROR(SEARCH("KER",J315)))</formula>
    </cfRule>
    <cfRule type="containsText" dxfId="225" priority="247" operator="containsText" text="DSL">
      <formula>NOT(ISERROR(SEARCH("DSL",J315)))</formula>
    </cfRule>
    <cfRule type="containsText" dxfId="224" priority="248" operator="containsText" text="GSL">
      <formula>NOT(ISERROR(SEARCH("GSL",J315)))</formula>
    </cfRule>
    <cfRule type="containsText" dxfId="223" priority="249" operator="containsText" text="OIL">
      <formula>NOT(ISERROR(SEARCH("OIL",J315)))</formula>
    </cfRule>
    <cfRule type="containsText" dxfId="222" priority="250" operator="containsText" text="GAS">
      <formula>NOT(ISERROR(SEARCH("GAS",J315)))</formula>
    </cfRule>
  </conditionalFormatting>
  <conditionalFormatting sqref="J302">
    <cfRule type="containsText" dxfId="221" priority="235" operator="containsText" text="CO2e">
      <formula>NOT(ISERROR(SEARCH("CO2e",J302)))</formula>
    </cfRule>
    <cfRule type="containsText" dxfId="220" priority="236" operator="containsText" text="HFO">
      <formula>NOT(ISERROR(SEARCH("HFO",J302)))</formula>
    </cfRule>
    <cfRule type="containsText" dxfId="219" priority="237" operator="containsText" text="LPG">
      <formula>NOT(ISERROR(SEARCH("LPG",J302)))</formula>
    </cfRule>
    <cfRule type="containsText" dxfId="218" priority="238" operator="containsText" text="KER">
      <formula>NOT(ISERROR(SEARCH("KER",J302)))</formula>
    </cfRule>
    <cfRule type="containsText" dxfId="217" priority="239" operator="containsText" text="DSL">
      <formula>NOT(ISERROR(SEARCH("DSL",J302)))</formula>
    </cfRule>
    <cfRule type="containsText" dxfId="216" priority="240" operator="containsText" text="GSL">
      <formula>NOT(ISERROR(SEARCH("GSL",J302)))</formula>
    </cfRule>
    <cfRule type="containsText" dxfId="215" priority="241" operator="containsText" text="OIL">
      <formula>NOT(ISERROR(SEARCH("OIL",J302)))</formula>
    </cfRule>
    <cfRule type="containsText" dxfId="214" priority="242" operator="containsText" text="GAS">
      <formula>NOT(ISERROR(SEARCH("GAS",J302)))</formula>
    </cfRule>
  </conditionalFormatting>
  <conditionalFormatting sqref="J289">
    <cfRule type="containsText" dxfId="213" priority="227" operator="containsText" text="CO2e">
      <formula>NOT(ISERROR(SEARCH("CO2e",J289)))</formula>
    </cfRule>
    <cfRule type="containsText" dxfId="212" priority="228" operator="containsText" text="HFO">
      <formula>NOT(ISERROR(SEARCH("HFO",J289)))</formula>
    </cfRule>
    <cfRule type="containsText" dxfId="211" priority="229" operator="containsText" text="LPG">
      <formula>NOT(ISERROR(SEARCH("LPG",J289)))</formula>
    </cfRule>
    <cfRule type="containsText" dxfId="210" priority="230" operator="containsText" text="KER">
      <formula>NOT(ISERROR(SEARCH("KER",J289)))</formula>
    </cfRule>
    <cfRule type="containsText" dxfId="209" priority="231" operator="containsText" text="DSL">
      <formula>NOT(ISERROR(SEARCH("DSL",J289)))</formula>
    </cfRule>
    <cfRule type="containsText" dxfId="208" priority="232" operator="containsText" text="GSL">
      <formula>NOT(ISERROR(SEARCH("GSL",J289)))</formula>
    </cfRule>
    <cfRule type="containsText" dxfId="207" priority="233" operator="containsText" text="OIL">
      <formula>NOT(ISERROR(SEARCH("OIL",J289)))</formula>
    </cfRule>
    <cfRule type="containsText" dxfId="206" priority="234" operator="containsText" text="GAS">
      <formula>NOT(ISERROR(SEARCH("GAS",J289)))</formula>
    </cfRule>
  </conditionalFormatting>
  <conditionalFormatting sqref="J276">
    <cfRule type="containsText" dxfId="205" priority="219" operator="containsText" text="CO2e">
      <formula>NOT(ISERROR(SEARCH("CO2e",J276)))</formula>
    </cfRule>
    <cfRule type="containsText" dxfId="204" priority="220" operator="containsText" text="HFO">
      <formula>NOT(ISERROR(SEARCH("HFO",J276)))</formula>
    </cfRule>
    <cfRule type="containsText" dxfId="203" priority="221" operator="containsText" text="LPG">
      <formula>NOT(ISERROR(SEARCH("LPG",J276)))</formula>
    </cfRule>
    <cfRule type="containsText" dxfId="202" priority="222" operator="containsText" text="KER">
      <formula>NOT(ISERROR(SEARCH("KER",J276)))</formula>
    </cfRule>
    <cfRule type="containsText" dxfId="201" priority="223" operator="containsText" text="DSL">
      <formula>NOT(ISERROR(SEARCH("DSL",J276)))</formula>
    </cfRule>
    <cfRule type="containsText" dxfId="200" priority="224" operator="containsText" text="GSL">
      <formula>NOT(ISERROR(SEARCH("GSL",J276)))</formula>
    </cfRule>
    <cfRule type="containsText" dxfId="199" priority="225" operator="containsText" text="OIL">
      <formula>NOT(ISERROR(SEARCH("OIL",J276)))</formula>
    </cfRule>
    <cfRule type="containsText" dxfId="198" priority="226" operator="containsText" text="GAS">
      <formula>NOT(ISERROR(SEARCH("GAS",J276)))</formula>
    </cfRule>
  </conditionalFormatting>
  <conditionalFormatting sqref="J263">
    <cfRule type="containsText" dxfId="197" priority="211" operator="containsText" text="CO2e">
      <formula>NOT(ISERROR(SEARCH("CO2e",J263)))</formula>
    </cfRule>
    <cfRule type="containsText" dxfId="196" priority="212" operator="containsText" text="HFO">
      <formula>NOT(ISERROR(SEARCH("HFO",J263)))</formula>
    </cfRule>
    <cfRule type="containsText" dxfId="195" priority="213" operator="containsText" text="LPG">
      <formula>NOT(ISERROR(SEARCH("LPG",J263)))</formula>
    </cfRule>
    <cfRule type="containsText" dxfId="194" priority="214" operator="containsText" text="KER">
      <formula>NOT(ISERROR(SEARCH("KER",J263)))</formula>
    </cfRule>
    <cfRule type="containsText" dxfId="193" priority="215" operator="containsText" text="DSL">
      <formula>NOT(ISERROR(SEARCH("DSL",J263)))</formula>
    </cfRule>
    <cfRule type="containsText" dxfId="192" priority="216" operator="containsText" text="GSL">
      <formula>NOT(ISERROR(SEARCH("GSL",J263)))</formula>
    </cfRule>
    <cfRule type="containsText" dxfId="191" priority="217" operator="containsText" text="OIL">
      <formula>NOT(ISERROR(SEARCH("OIL",J263)))</formula>
    </cfRule>
    <cfRule type="containsText" dxfId="190" priority="218" operator="containsText" text="GAS">
      <formula>NOT(ISERROR(SEARCH("GAS",J263)))</formula>
    </cfRule>
  </conditionalFormatting>
  <conditionalFormatting sqref="J642">
    <cfRule type="containsText" dxfId="189" priority="210" operator="containsText" text="ELC">
      <formula>NOT(ISERROR(SEARCH("ELC",J642)))</formula>
    </cfRule>
  </conditionalFormatting>
  <conditionalFormatting sqref="J644 J646:J647">
    <cfRule type="containsText" dxfId="188" priority="208" operator="containsText" text="ELC">
      <formula>NOT(ISERROR(SEARCH("ELC",J644)))</formula>
    </cfRule>
  </conditionalFormatting>
  <conditionalFormatting sqref="J645">
    <cfRule type="containsText" dxfId="187" priority="207" operator="containsText" text="ELC">
      <formula>NOT(ISERROR(SEARCH("ELC",J645)))</formula>
    </cfRule>
  </conditionalFormatting>
  <conditionalFormatting sqref="J645">
    <cfRule type="containsText" dxfId="186" priority="199" operator="containsText" text="CO2e">
      <formula>NOT(ISERROR(SEARCH("CO2e",J645)))</formula>
    </cfRule>
    <cfRule type="containsText" dxfId="185" priority="200" operator="containsText" text="HFO">
      <formula>NOT(ISERROR(SEARCH("HFO",J645)))</formula>
    </cfRule>
    <cfRule type="containsText" dxfId="184" priority="201" operator="containsText" text="LPG">
      <formula>NOT(ISERROR(SEARCH("LPG",J645)))</formula>
    </cfRule>
    <cfRule type="containsText" dxfId="183" priority="202" operator="containsText" text="KER">
      <formula>NOT(ISERROR(SEARCH("KER",J645)))</formula>
    </cfRule>
    <cfRule type="containsText" dxfId="182" priority="203" operator="containsText" text="DSL">
      <formula>NOT(ISERROR(SEARCH("DSL",J645)))</formula>
    </cfRule>
    <cfRule type="containsText" dxfId="181" priority="204" operator="containsText" text="GSL">
      <formula>NOT(ISERROR(SEARCH("GSL",J645)))</formula>
    </cfRule>
    <cfRule type="containsText" dxfId="180" priority="205" operator="containsText" text="OIL">
      <formula>NOT(ISERROR(SEARCH("OIL",J645)))</formula>
    </cfRule>
    <cfRule type="containsText" dxfId="179" priority="206" operator="containsText" text="GAS">
      <formula>NOT(ISERROR(SEARCH("GAS",J645)))</formula>
    </cfRule>
  </conditionalFormatting>
  <conditionalFormatting sqref="J655">
    <cfRule type="containsText" dxfId="178" priority="198" operator="containsText" text="ELC">
      <formula>NOT(ISERROR(SEARCH("ELC",J655)))</formula>
    </cfRule>
  </conditionalFormatting>
  <conditionalFormatting sqref="J670 J672:J673">
    <cfRule type="containsText" dxfId="177" priority="196" operator="containsText" text="ELC">
      <formula>NOT(ISERROR(SEARCH("ELC",J670)))</formula>
    </cfRule>
  </conditionalFormatting>
  <conditionalFormatting sqref="J671">
    <cfRule type="containsText" dxfId="176" priority="195" operator="containsText" text="ELC">
      <formula>NOT(ISERROR(SEARCH("ELC",J671)))</formula>
    </cfRule>
  </conditionalFormatting>
  <conditionalFormatting sqref="J671">
    <cfRule type="containsText" dxfId="175" priority="187" operator="containsText" text="CO2e">
      <formula>NOT(ISERROR(SEARCH("CO2e",J671)))</formula>
    </cfRule>
    <cfRule type="containsText" dxfId="174" priority="188" operator="containsText" text="HFO">
      <formula>NOT(ISERROR(SEARCH("HFO",J671)))</formula>
    </cfRule>
    <cfRule type="containsText" dxfId="173" priority="189" operator="containsText" text="LPG">
      <formula>NOT(ISERROR(SEARCH("LPG",J671)))</formula>
    </cfRule>
    <cfRule type="containsText" dxfId="172" priority="190" operator="containsText" text="KER">
      <formula>NOT(ISERROR(SEARCH("KER",J671)))</formula>
    </cfRule>
    <cfRule type="containsText" dxfId="171" priority="191" operator="containsText" text="DSL">
      <formula>NOT(ISERROR(SEARCH("DSL",J671)))</formula>
    </cfRule>
    <cfRule type="containsText" dxfId="170" priority="192" operator="containsText" text="GSL">
      <formula>NOT(ISERROR(SEARCH("GSL",J671)))</formula>
    </cfRule>
    <cfRule type="containsText" dxfId="169" priority="193" operator="containsText" text="OIL">
      <formula>NOT(ISERROR(SEARCH("OIL",J671)))</formula>
    </cfRule>
    <cfRule type="containsText" dxfId="168" priority="194" operator="containsText" text="GAS">
      <formula>NOT(ISERROR(SEARCH("GAS",J671)))</formula>
    </cfRule>
  </conditionalFormatting>
  <conditionalFormatting sqref="J681">
    <cfRule type="containsText" dxfId="167" priority="186" operator="containsText" text="ELC">
      <formula>NOT(ISERROR(SEARCH("ELC",J681)))</formula>
    </cfRule>
  </conditionalFormatting>
  <conditionalFormatting sqref="J659:J660">
    <cfRule type="containsText" dxfId="166" priority="185" operator="containsText" text="ELC">
      <formula>NOT(ISERROR(SEARCH("ELC",J659)))</formula>
    </cfRule>
  </conditionalFormatting>
  <conditionalFormatting sqref="L661:AQ667">
    <cfRule type="cellIs" dxfId="165" priority="184" operator="equal">
      <formula>0</formula>
    </cfRule>
  </conditionalFormatting>
  <conditionalFormatting sqref="J668:J669">
    <cfRule type="containsText" dxfId="164" priority="183" operator="containsText" text="ELC">
      <formula>NOT(ISERROR(SEARCH("ELC",J668)))</formula>
    </cfRule>
  </conditionalFormatting>
  <conditionalFormatting sqref="J658">
    <cfRule type="containsText" dxfId="163" priority="175" operator="containsText" text="CO2e">
      <formula>NOT(ISERROR(SEARCH("CO2e",J658)))</formula>
    </cfRule>
    <cfRule type="containsText" dxfId="162" priority="176" operator="containsText" text="HFO">
      <formula>NOT(ISERROR(SEARCH("HFO",J658)))</formula>
    </cfRule>
    <cfRule type="containsText" dxfId="161" priority="177" operator="containsText" text="LPG">
      <formula>NOT(ISERROR(SEARCH("LPG",J658)))</formula>
    </cfRule>
    <cfRule type="containsText" dxfId="160" priority="178" operator="containsText" text="KER">
      <formula>NOT(ISERROR(SEARCH("KER",J658)))</formula>
    </cfRule>
    <cfRule type="containsText" dxfId="159" priority="179" operator="containsText" text="DSL">
      <formula>NOT(ISERROR(SEARCH("DSL",J658)))</formula>
    </cfRule>
    <cfRule type="containsText" dxfId="158" priority="180" operator="containsText" text="GSL">
      <formula>NOT(ISERROR(SEARCH("GSL",J658)))</formula>
    </cfRule>
    <cfRule type="containsText" dxfId="157" priority="181" operator="containsText" text="OIL">
      <formula>NOT(ISERROR(SEARCH("OIL",J658)))</formula>
    </cfRule>
    <cfRule type="containsText" dxfId="156" priority="182" operator="containsText" text="GAS">
      <formula>NOT(ISERROR(SEARCH("GAS",J658)))</formula>
    </cfRule>
  </conditionalFormatting>
  <conditionalFormatting sqref="L648:AQ654">
    <cfRule type="cellIs" dxfId="155" priority="174" operator="equal">
      <formula>0</formula>
    </cfRule>
  </conditionalFormatting>
  <conditionalFormatting sqref="L674:AQ674 L676:AQ680">
    <cfRule type="cellIs" dxfId="154" priority="171" operator="equal">
      <formula>0</formula>
    </cfRule>
  </conditionalFormatting>
  <conditionalFormatting sqref="L675:AQ675">
    <cfRule type="cellIs" dxfId="153" priority="170" operator="equal">
      <formula>0</formula>
    </cfRule>
  </conditionalFormatting>
  <conditionalFormatting sqref="J683 J685:J686">
    <cfRule type="containsText" dxfId="152" priority="169" operator="containsText" text="ELC">
      <formula>NOT(ISERROR(SEARCH("ELC",J683)))</formula>
    </cfRule>
  </conditionalFormatting>
  <conditionalFormatting sqref="J684">
    <cfRule type="containsText" dxfId="151" priority="168" operator="containsText" text="ELC">
      <formula>NOT(ISERROR(SEARCH("ELC",J684)))</formula>
    </cfRule>
  </conditionalFormatting>
  <conditionalFormatting sqref="J684">
    <cfRule type="containsText" dxfId="150" priority="160" operator="containsText" text="CO2e">
      <formula>NOT(ISERROR(SEARCH("CO2e",J684)))</formula>
    </cfRule>
    <cfRule type="containsText" dxfId="149" priority="161" operator="containsText" text="HFO">
      <formula>NOT(ISERROR(SEARCH("HFO",J684)))</formula>
    </cfRule>
    <cfRule type="containsText" dxfId="148" priority="162" operator="containsText" text="LPG">
      <formula>NOT(ISERROR(SEARCH("LPG",J684)))</formula>
    </cfRule>
    <cfRule type="containsText" dxfId="147" priority="163" operator="containsText" text="KER">
      <formula>NOT(ISERROR(SEARCH("KER",J684)))</formula>
    </cfRule>
    <cfRule type="containsText" dxfId="146" priority="164" operator="containsText" text="DSL">
      <formula>NOT(ISERROR(SEARCH("DSL",J684)))</formula>
    </cfRule>
    <cfRule type="containsText" dxfId="145" priority="165" operator="containsText" text="GSL">
      <formula>NOT(ISERROR(SEARCH("GSL",J684)))</formula>
    </cfRule>
    <cfRule type="containsText" dxfId="144" priority="166" operator="containsText" text="OIL">
      <formula>NOT(ISERROR(SEARCH("OIL",J684)))</formula>
    </cfRule>
    <cfRule type="containsText" dxfId="143" priority="167" operator="containsText" text="GAS">
      <formula>NOT(ISERROR(SEARCH("GAS",J684)))</formula>
    </cfRule>
  </conditionalFormatting>
  <conditionalFormatting sqref="J694">
    <cfRule type="containsText" dxfId="142" priority="159" operator="containsText" text="ELC">
      <formula>NOT(ISERROR(SEARCH("ELC",J694)))</formula>
    </cfRule>
  </conditionalFormatting>
  <conditionalFormatting sqref="L687:AQ687 L689:AQ693">
    <cfRule type="cellIs" dxfId="141" priority="158" operator="equal">
      <formula>0</formula>
    </cfRule>
  </conditionalFormatting>
  <conditionalFormatting sqref="L688:AQ688">
    <cfRule type="cellIs" dxfId="140" priority="157" operator="equal">
      <formula>0</formula>
    </cfRule>
  </conditionalFormatting>
  <conditionalFormatting sqref="J696 J698:J699">
    <cfRule type="containsText" dxfId="139" priority="156" operator="containsText" text="ELC">
      <formula>NOT(ISERROR(SEARCH("ELC",J696)))</formula>
    </cfRule>
  </conditionalFormatting>
  <conditionalFormatting sqref="J697">
    <cfRule type="containsText" dxfId="138" priority="155" operator="containsText" text="ELC">
      <formula>NOT(ISERROR(SEARCH("ELC",J697)))</formula>
    </cfRule>
  </conditionalFormatting>
  <conditionalFormatting sqref="J697">
    <cfRule type="containsText" dxfId="137" priority="147" operator="containsText" text="CO2e">
      <formula>NOT(ISERROR(SEARCH("CO2e",J697)))</formula>
    </cfRule>
    <cfRule type="containsText" dxfId="136" priority="148" operator="containsText" text="HFO">
      <formula>NOT(ISERROR(SEARCH("HFO",J697)))</formula>
    </cfRule>
    <cfRule type="containsText" dxfId="135" priority="149" operator="containsText" text="LPG">
      <formula>NOT(ISERROR(SEARCH("LPG",J697)))</formula>
    </cfRule>
    <cfRule type="containsText" dxfId="134" priority="150" operator="containsText" text="KER">
      <formula>NOT(ISERROR(SEARCH("KER",J697)))</formula>
    </cfRule>
    <cfRule type="containsText" dxfId="133" priority="151" operator="containsText" text="DSL">
      <formula>NOT(ISERROR(SEARCH("DSL",J697)))</formula>
    </cfRule>
    <cfRule type="containsText" dxfId="132" priority="152" operator="containsText" text="GSL">
      <formula>NOT(ISERROR(SEARCH("GSL",J697)))</formula>
    </cfRule>
    <cfRule type="containsText" dxfId="131" priority="153" operator="containsText" text="OIL">
      <formula>NOT(ISERROR(SEARCH("OIL",J697)))</formula>
    </cfRule>
    <cfRule type="containsText" dxfId="130" priority="154" operator="containsText" text="GAS">
      <formula>NOT(ISERROR(SEARCH("GAS",J697)))</formula>
    </cfRule>
  </conditionalFormatting>
  <conditionalFormatting sqref="J707">
    <cfRule type="containsText" dxfId="129" priority="146" operator="containsText" text="ELC">
      <formula>NOT(ISERROR(SEARCH("ELC",J707)))</formula>
    </cfRule>
  </conditionalFormatting>
  <conditionalFormatting sqref="L700:AQ700 L702:AQ706">
    <cfRule type="cellIs" dxfId="128" priority="145" operator="equal">
      <formula>0</formula>
    </cfRule>
  </conditionalFormatting>
  <conditionalFormatting sqref="L701:AQ701">
    <cfRule type="cellIs" dxfId="127" priority="144" operator="equal">
      <formula>0</formula>
    </cfRule>
  </conditionalFormatting>
  <conditionalFormatting sqref="J709 J711:J712">
    <cfRule type="containsText" dxfId="126" priority="143" operator="containsText" text="ELC">
      <formula>NOT(ISERROR(SEARCH("ELC",J709)))</formula>
    </cfRule>
  </conditionalFormatting>
  <conditionalFormatting sqref="J710">
    <cfRule type="containsText" dxfId="125" priority="142" operator="containsText" text="ELC">
      <formula>NOT(ISERROR(SEARCH("ELC",J710)))</formula>
    </cfRule>
  </conditionalFormatting>
  <conditionalFormatting sqref="J710">
    <cfRule type="containsText" dxfId="124" priority="134" operator="containsText" text="CO2e">
      <formula>NOT(ISERROR(SEARCH("CO2e",J710)))</formula>
    </cfRule>
    <cfRule type="containsText" dxfId="123" priority="135" operator="containsText" text="HFO">
      <formula>NOT(ISERROR(SEARCH("HFO",J710)))</formula>
    </cfRule>
    <cfRule type="containsText" dxfId="122" priority="136" operator="containsText" text="LPG">
      <formula>NOT(ISERROR(SEARCH("LPG",J710)))</formula>
    </cfRule>
    <cfRule type="containsText" dxfId="121" priority="137" operator="containsText" text="KER">
      <formula>NOT(ISERROR(SEARCH("KER",J710)))</formula>
    </cfRule>
    <cfRule type="containsText" dxfId="120" priority="138" operator="containsText" text="DSL">
      <formula>NOT(ISERROR(SEARCH("DSL",J710)))</formula>
    </cfRule>
    <cfRule type="containsText" dxfId="119" priority="139" operator="containsText" text="GSL">
      <formula>NOT(ISERROR(SEARCH("GSL",J710)))</formula>
    </cfRule>
    <cfRule type="containsText" dxfId="118" priority="140" operator="containsText" text="OIL">
      <formula>NOT(ISERROR(SEARCH("OIL",J710)))</formula>
    </cfRule>
    <cfRule type="containsText" dxfId="117" priority="141" operator="containsText" text="GAS">
      <formula>NOT(ISERROR(SEARCH("GAS",J710)))</formula>
    </cfRule>
  </conditionalFormatting>
  <conditionalFormatting sqref="J720">
    <cfRule type="containsText" dxfId="116" priority="133" operator="containsText" text="ELC">
      <formula>NOT(ISERROR(SEARCH("ELC",J720)))</formula>
    </cfRule>
  </conditionalFormatting>
  <conditionalFormatting sqref="L713:AQ713 L715:AQ719">
    <cfRule type="cellIs" dxfId="115" priority="132" operator="equal">
      <formula>0</formula>
    </cfRule>
  </conditionalFormatting>
  <conditionalFormatting sqref="L714:AQ714">
    <cfRule type="cellIs" dxfId="114" priority="131" operator="equal">
      <formula>0</formula>
    </cfRule>
  </conditionalFormatting>
  <conditionalFormatting sqref="J724:J725">
    <cfRule type="containsText" dxfId="113" priority="130" operator="containsText" text="ELC">
      <formula>NOT(ISERROR(SEARCH("ELC",J724)))</formula>
    </cfRule>
  </conditionalFormatting>
  <conditionalFormatting sqref="J723">
    <cfRule type="containsText" dxfId="112" priority="129" operator="containsText" text="ELC">
      <formula>NOT(ISERROR(SEARCH("ELC",J723)))</formula>
    </cfRule>
  </conditionalFormatting>
  <conditionalFormatting sqref="J723">
    <cfRule type="containsText" dxfId="111" priority="121" operator="containsText" text="CO2e">
      <formula>NOT(ISERROR(SEARCH("CO2e",J723)))</formula>
    </cfRule>
    <cfRule type="containsText" dxfId="110" priority="122" operator="containsText" text="HFO">
      <formula>NOT(ISERROR(SEARCH("HFO",J723)))</formula>
    </cfRule>
    <cfRule type="containsText" dxfId="109" priority="123" operator="containsText" text="LPG">
      <formula>NOT(ISERROR(SEARCH("LPG",J723)))</formula>
    </cfRule>
    <cfRule type="containsText" dxfId="108" priority="124" operator="containsText" text="KER">
      <formula>NOT(ISERROR(SEARCH("KER",J723)))</formula>
    </cfRule>
    <cfRule type="containsText" dxfId="107" priority="125" operator="containsText" text="DSL">
      <formula>NOT(ISERROR(SEARCH("DSL",J723)))</formula>
    </cfRule>
    <cfRule type="containsText" dxfId="106" priority="126" operator="containsText" text="GSL">
      <formula>NOT(ISERROR(SEARCH("GSL",J723)))</formula>
    </cfRule>
    <cfRule type="containsText" dxfId="105" priority="127" operator="containsText" text="OIL">
      <formula>NOT(ISERROR(SEARCH("OIL",J723)))</formula>
    </cfRule>
    <cfRule type="containsText" dxfId="104" priority="128" operator="containsText" text="GAS">
      <formula>NOT(ISERROR(SEARCH("GAS",J723)))</formula>
    </cfRule>
  </conditionalFormatting>
  <conditionalFormatting sqref="L726:AQ726 L728:AQ732">
    <cfRule type="cellIs" dxfId="103" priority="120" operator="equal">
      <formula>0</formula>
    </cfRule>
  </conditionalFormatting>
  <conditionalFormatting sqref="L727:AQ727">
    <cfRule type="cellIs" dxfId="102" priority="119" operator="equal">
      <formula>0</formula>
    </cfRule>
  </conditionalFormatting>
  <conditionalFormatting sqref="J733">
    <cfRule type="containsText" dxfId="101" priority="118" operator="containsText" text="ELC">
      <formula>NOT(ISERROR(SEARCH("ELC",J733)))</formula>
    </cfRule>
  </conditionalFormatting>
  <conditionalFormatting sqref="J738:J739">
    <cfRule type="containsText" dxfId="100" priority="102" operator="containsText" text="ELC">
      <formula>NOT(ISERROR(SEARCH("ELC",J738)))</formula>
    </cfRule>
  </conditionalFormatting>
  <conditionalFormatting sqref="L740:AQ746">
    <cfRule type="cellIs" dxfId="99" priority="101" operator="equal">
      <formula>0</formula>
    </cfRule>
  </conditionalFormatting>
  <conditionalFormatting sqref="J747">
    <cfRule type="containsText" dxfId="98" priority="100" operator="containsText" text="ELC">
      <formula>NOT(ISERROR(SEARCH("ELC",J747)))</formula>
    </cfRule>
  </conditionalFormatting>
  <conditionalFormatting sqref="J737">
    <cfRule type="containsText" dxfId="97" priority="92" operator="containsText" text="CO2e">
      <formula>NOT(ISERROR(SEARCH("CO2e",J737)))</formula>
    </cfRule>
    <cfRule type="containsText" dxfId="96" priority="93" operator="containsText" text="HFO">
      <formula>NOT(ISERROR(SEARCH("HFO",J737)))</formula>
    </cfRule>
    <cfRule type="containsText" dxfId="95" priority="94" operator="containsText" text="LPG">
      <formula>NOT(ISERROR(SEARCH("LPG",J737)))</formula>
    </cfRule>
    <cfRule type="containsText" dxfId="94" priority="95" operator="containsText" text="KER">
      <formula>NOT(ISERROR(SEARCH("KER",J737)))</formula>
    </cfRule>
    <cfRule type="containsText" dxfId="93" priority="96" operator="containsText" text="DSL">
      <formula>NOT(ISERROR(SEARCH("DSL",J737)))</formula>
    </cfRule>
    <cfRule type="containsText" dxfId="92" priority="97" operator="containsText" text="GSL">
      <formula>NOT(ISERROR(SEARCH("GSL",J737)))</formula>
    </cfRule>
    <cfRule type="containsText" dxfId="91" priority="98" operator="containsText" text="OIL">
      <formula>NOT(ISERROR(SEARCH("OIL",J737)))</formula>
    </cfRule>
    <cfRule type="containsText" dxfId="90" priority="99" operator="containsText" text="GAS">
      <formula>NOT(ISERROR(SEARCH("GAS",J737)))</formula>
    </cfRule>
  </conditionalFormatting>
  <conditionalFormatting sqref="J736">
    <cfRule type="containsText" dxfId="89" priority="91" operator="containsText" text="ELC">
      <formula>NOT(ISERROR(SEARCH("ELC",J736)))</formula>
    </cfRule>
  </conditionalFormatting>
  <conditionalFormatting sqref="J751:J752">
    <cfRule type="containsText" dxfId="88" priority="90" operator="containsText" text="ELC">
      <formula>NOT(ISERROR(SEARCH("ELC",J751)))</formula>
    </cfRule>
  </conditionalFormatting>
  <conditionalFormatting sqref="J750">
    <cfRule type="containsText" dxfId="87" priority="89" operator="containsText" text="ELC">
      <formula>NOT(ISERROR(SEARCH("ELC",J750)))</formula>
    </cfRule>
  </conditionalFormatting>
  <conditionalFormatting sqref="J750">
    <cfRule type="containsText" dxfId="86" priority="81" operator="containsText" text="CO2e">
      <formula>NOT(ISERROR(SEARCH("CO2e",J750)))</formula>
    </cfRule>
    <cfRule type="containsText" dxfId="85" priority="82" operator="containsText" text="HFO">
      <formula>NOT(ISERROR(SEARCH("HFO",J750)))</formula>
    </cfRule>
    <cfRule type="containsText" dxfId="84" priority="83" operator="containsText" text="LPG">
      <formula>NOT(ISERROR(SEARCH("LPG",J750)))</formula>
    </cfRule>
    <cfRule type="containsText" dxfId="83" priority="84" operator="containsText" text="KER">
      <formula>NOT(ISERROR(SEARCH("KER",J750)))</formula>
    </cfRule>
    <cfRule type="containsText" dxfId="82" priority="85" operator="containsText" text="DSL">
      <formula>NOT(ISERROR(SEARCH("DSL",J750)))</formula>
    </cfRule>
    <cfRule type="containsText" dxfId="81" priority="86" operator="containsText" text="GSL">
      <formula>NOT(ISERROR(SEARCH("GSL",J750)))</formula>
    </cfRule>
    <cfRule type="containsText" dxfId="80" priority="87" operator="containsText" text="OIL">
      <formula>NOT(ISERROR(SEARCH("OIL",J750)))</formula>
    </cfRule>
    <cfRule type="containsText" dxfId="79" priority="88" operator="containsText" text="GAS">
      <formula>NOT(ISERROR(SEARCH("GAS",J750)))</formula>
    </cfRule>
  </conditionalFormatting>
  <conditionalFormatting sqref="L753:AQ753 L755:AQ759">
    <cfRule type="cellIs" dxfId="78" priority="80" operator="equal">
      <formula>0</formula>
    </cfRule>
  </conditionalFormatting>
  <conditionalFormatting sqref="L754:AQ754">
    <cfRule type="cellIs" dxfId="77" priority="79" operator="equal">
      <formula>0</formula>
    </cfRule>
  </conditionalFormatting>
  <conditionalFormatting sqref="J760">
    <cfRule type="containsText" dxfId="76" priority="78" operator="containsText" text="ELC">
      <formula>NOT(ISERROR(SEARCH("ELC",J760)))</formula>
    </cfRule>
  </conditionalFormatting>
  <conditionalFormatting sqref="J764:J765">
    <cfRule type="containsText" dxfId="75" priority="77" operator="containsText" text="ELC">
      <formula>NOT(ISERROR(SEARCH("ELC",J764)))</formula>
    </cfRule>
  </conditionalFormatting>
  <conditionalFormatting sqref="J763">
    <cfRule type="containsText" dxfId="74" priority="76" operator="containsText" text="ELC">
      <formula>NOT(ISERROR(SEARCH("ELC",J763)))</formula>
    </cfRule>
  </conditionalFormatting>
  <conditionalFormatting sqref="J763">
    <cfRule type="containsText" dxfId="73" priority="68" operator="containsText" text="CO2e">
      <formula>NOT(ISERROR(SEARCH("CO2e",J763)))</formula>
    </cfRule>
    <cfRule type="containsText" dxfId="72" priority="69" operator="containsText" text="HFO">
      <formula>NOT(ISERROR(SEARCH("HFO",J763)))</formula>
    </cfRule>
    <cfRule type="containsText" dxfId="71" priority="70" operator="containsText" text="LPG">
      <formula>NOT(ISERROR(SEARCH("LPG",J763)))</formula>
    </cfRule>
    <cfRule type="containsText" dxfId="70" priority="71" operator="containsText" text="KER">
      <formula>NOT(ISERROR(SEARCH("KER",J763)))</formula>
    </cfRule>
    <cfRule type="containsText" dxfId="69" priority="72" operator="containsText" text="DSL">
      <formula>NOT(ISERROR(SEARCH("DSL",J763)))</formula>
    </cfRule>
    <cfRule type="containsText" dxfId="68" priority="73" operator="containsText" text="GSL">
      <formula>NOT(ISERROR(SEARCH("GSL",J763)))</formula>
    </cfRule>
    <cfRule type="containsText" dxfId="67" priority="74" operator="containsText" text="OIL">
      <formula>NOT(ISERROR(SEARCH("OIL",J763)))</formula>
    </cfRule>
    <cfRule type="containsText" dxfId="66" priority="75" operator="containsText" text="GAS">
      <formula>NOT(ISERROR(SEARCH("GAS",J763)))</formula>
    </cfRule>
  </conditionalFormatting>
  <conditionalFormatting sqref="L766:AQ766 L768:AQ772">
    <cfRule type="cellIs" dxfId="65" priority="67" operator="equal">
      <formula>0</formula>
    </cfRule>
  </conditionalFormatting>
  <conditionalFormatting sqref="L767:AQ767">
    <cfRule type="cellIs" dxfId="64" priority="66" operator="equal">
      <formula>0</formula>
    </cfRule>
  </conditionalFormatting>
  <conditionalFormatting sqref="J773">
    <cfRule type="containsText" dxfId="63" priority="65" operator="containsText" text="ELC">
      <formula>NOT(ISERROR(SEARCH("ELC",J773)))</formula>
    </cfRule>
  </conditionalFormatting>
  <conditionalFormatting sqref="J777:J778">
    <cfRule type="containsText" dxfId="62" priority="64" operator="containsText" text="ELC">
      <formula>NOT(ISERROR(SEARCH("ELC",J777)))</formula>
    </cfRule>
  </conditionalFormatting>
  <conditionalFormatting sqref="J776">
    <cfRule type="containsText" dxfId="61" priority="63" operator="containsText" text="ELC">
      <formula>NOT(ISERROR(SEARCH("ELC",J776)))</formula>
    </cfRule>
  </conditionalFormatting>
  <conditionalFormatting sqref="J776">
    <cfRule type="containsText" dxfId="60" priority="55" operator="containsText" text="CO2e">
      <formula>NOT(ISERROR(SEARCH("CO2e",J776)))</formula>
    </cfRule>
    <cfRule type="containsText" dxfId="59" priority="56" operator="containsText" text="HFO">
      <formula>NOT(ISERROR(SEARCH("HFO",J776)))</formula>
    </cfRule>
    <cfRule type="containsText" dxfId="58" priority="57" operator="containsText" text="LPG">
      <formula>NOT(ISERROR(SEARCH("LPG",J776)))</formula>
    </cfRule>
    <cfRule type="containsText" dxfId="57" priority="58" operator="containsText" text="KER">
      <formula>NOT(ISERROR(SEARCH("KER",J776)))</formula>
    </cfRule>
    <cfRule type="containsText" dxfId="56" priority="59" operator="containsText" text="DSL">
      <formula>NOT(ISERROR(SEARCH("DSL",J776)))</formula>
    </cfRule>
    <cfRule type="containsText" dxfId="55" priority="60" operator="containsText" text="GSL">
      <formula>NOT(ISERROR(SEARCH("GSL",J776)))</formula>
    </cfRule>
    <cfRule type="containsText" dxfId="54" priority="61" operator="containsText" text="OIL">
      <formula>NOT(ISERROR(SEARCH("OIL",J776)))</formula>
    </cfRule>
    <cfRule type="containsText" dxfId="53" priority="62" operator="containsText" text="GAS">
      <formula>NOT(ISERROR(SEARCH("GAS",J776)))</formula>
    </cfRule>
  </conditionalFormatting>
  <conditionalFormatting sqref="L779:AQ779 L781:AQ785">
    <cfRule type="cellIs" dxfId="52" priority="54" operator="equal">
      <formula>0</formula>
    </cfRule>
  </conditionalFormatting>
  <conditionalFormatting sqref="L780:AQ780">
    <cfRule type="cellIs" dxfId="51" priority="53" operator="equal">
      <formula>0</formula>
    </cfRule>
  </conditionalFormatting>
  <conditionalFormatting sqref="J786">
    <cfRule type="containsText" dxfId="50" priority="52" operator="containsText" text="ELC">
      <formula>NOT(ISERROR(SEARCH("ELC",J786)))</formula>
    </cfRule>
  </conditionalFormatting>
  <conditionalFormatting sqref="J803:J804">
    <cfRule type="containsText" dxfId="49" priority="38" operator="containsText" text="ELC">
      <formula>NOT(ISERROR(SEARCH("ELC",J803)))</formula>
    </cfRule>
  </conditionalFormatting>
  <conditionalFormatting sqref="J802">
    <cfRule type="containsText" dxfId="48" priority="37" operator="containsText" text="ELC">
      <formula>NOT(ISERROR(SEARCH("ELC",J802)))</formula>
    </cfRule>
  </conditionalFormatting>
  <conditionalFormatting sqref="J802">
    <cfRule type="containsText" dxfId="47" priority="29" operator="containsText" text="CO2e">
      <formula>NOT(ISERROR(SEARCH("CO2e",J802)))</formula>
    </cfRule>
    <cfRule type="containsText" dxfId="46" priority="30" operator="containsText" text="HFO">
      <formula>NOT(ISERROR(SEARCH("HFO",J802)))</formula>
    </cfRule>
    <cfRule type="containsText" dxfId="45" priority="31" operator="containsText" text="LPG">
      <formula>NOT(ISERROR(SEARCH("LPG",J802)))</formula>
    </cfRule>
    <cfRule type="containsText" dxfId="44" priority="32" operator="containsText" text="KER">
      <formula>NOT(ISERROR(SEARCH("KER",J802)))</formula>
    </cfRule>
    <cfRule type="containsText" dxfId="43" priority="33" operator="containsText" text="DSL">
      <formula>NOT(ISERROR(SEARCH("DSL",J802)))</formula>
    </cfRule>
    <cfRule type="containsText" dxfId="42" priority="34" operator="containsText" text="GSL">
      <formula>NOT(ISERROR(SEARCH("GSL",J802)))</formula>
    </cfRule>
    <cfRule type="containsText" dxfId="41" priority="35" operator="containsText" text="OIL">
      <formula>NOT(ISERROR(SEARCH("OIL",J802)))</formula>
    </cfRule>
    <cfRule type="containsText" dxfId="40" priority="36" operator="containsText" text="GAS">
      <formula>NOT(ISERROR(SEARCH("GAS",J802)))</formula>
    </cfRule>
  </conditionalFormatting>
  <conditionalFormatting sqref="L805:AQ805 L807:AQ811">
    <cfRule type="cellIs" dxfId="39" priority="28" operator="equal">
      <formula>0</formula>
    </cfRule>
  </conditionalFormatting>
  <conditionalFormatting sqref="L806:AQ806">
    <cfRule type="cellIs" dxfId="38" priority="27" operator="equal">
      <formula>0</formula>
    </cfRule>
  </conditionalFormatting>
  <conditionalFormatting sqref="J812">
    <cfRule type="containsText" dxfId="37" priority="26" operator="containsText" text="ELC">
      <formula>NOT(ISERROR(SEARCH("ELC",J812)))</formula>
    </cfRule>
  </conditionalFormatting>
  <conditionalFormatting sqref="J790:J791">
    <cfRule type="containsText" dxfId="36" priority="25" operator="containsText" text="ELC">
      <formula>NOT(ISERROR(SEARCH("ELC",J790)))</formula>
    </cfRule>
  </conditionalFormatting>
  <conditionalFormatting sqref="L792:AQ798">
    <cfRule type="cellIs" dxfId="35" priority="24" operator="equal">
      <formula>0</formula>
    </cfRule>
  </conditionalFormatting>
  <conditionalFormatting sqref="J799:J800">
    <cfRule type="containsText" dxfId="34" priority="23" operator="containsText" text="ELC">
      <formula>NOT(ISERROR(SEARCH("ELC",J799)))</formula>
    </cfRule>
  </conditionalFormatting>
  <conditionalFormatting sqref="J789">
    <cfRule type="containsText" dxfId="33" priority="15" operator="containsText" text="CO2e">
      <formula>NOT(ISERROR(SEARCH("CO2e",J789)))</formula>
    </cfRule>
    <cfRule type="containsText" dxfId="32" priority="16" operator="containsText" text="HFO">
      <formula>NOT(ISERROR(SEARCH("HFO",J789)))</formula>
    </cfRule>
    <cfRule type="containsText" dxfId="31" priority="17" operator="containsText" text="LPG">
      <formula>NOT(ISERROR(SEARCH("LPG",J789)))</formula>
    </cfRule>
    <cfRule type="containsText" dxfId="30" priority="18" operator="containsText" text="KER">
      <formula>NOT(ISERROR(SEARCH("KER",J789)))</formula>
    </cfRule>
    <cfRule type="containsText" dxfId="29" priority="19" operator="containsText" text="DSL">
      <formula>NOT(ISERROR(SEARCH("DSL",J789)))</formula>
    </cfRule>
    <cfRule type="containsText" dxfId="28" priority="20" operator="containsText" text="GSL">
      <formula>NOT(ISERROR(SEARCH("GSL",J789)))</formula>
    </cfRule>
    <cfRule type="containsText" dxfId="27" priority="21" operator="containsText" text="OIL">
      <formula>NOT(ISERROR(SEARCH("OIL",J789)))</formula>
    </cfRule>
    <cfRule type="containsText" dxfId="26" priority="22" operator="containsText" text="GAS">
      <formula>NOT(ISERROR(SEARCH("GAS",J789)))</formula>
    </cfRule>
  </conditionalFormatting>
  <conditionalFormatting sqref="J816:J817">
    <cfRule type="containsText" dxfId="25" priority="13" operator="containsText" text="ELC">
      <formula>NOT(ISERROR(SEARCH("ELC",J816)))</formula>
    </cfRule>
  </conditionalFormatting>
  <conditionalFormatting sqref="J815">
    <cfRule type="containsText" dxfId="24" priority="12" operator="containsText" text="ELC">
      <formula>NOT(ISERROR(SEARCH("ELC",J815)))</formula>
    </cfRule>
  </conditionalFormatting>
  <conditionalFormatting sqref="J815">
    <cfRule type="containsText" dxfId="23" priority="4" operator="containsText" text="CO2e">
      <formula>NOT(ISERROR(SEARCH("CO2e",J815)))</formula>
    </cfRule>
    <cfRule type="containsText" dxfId="22" priority="5" operator="containsText" text="HFO">
      <formula>NOT(ISERROR(SEARCH("HFO",J815)))</formula>
    </cfRule>
    <cfRule type="containsText" dxfId="21" priority="6" operator="containsText" text="LPG">
      <formula>NOT(ISERROR(SEARCH("LPG",J815)))</formula>
    </cfRule>
    <cfRule type="containsText" dxfId="20" priority="7" operator="containsText" text="KER">
      <formula>NOT(ISERROR(SEARCH("KER",J815)))</formula>
    </cfRule>
    <cfRule type="containsText" dxfId="19" priority="8" operator="containsText" text="DSL">
      <formula>NOT(ISERROR(SEARCH("DSL",J815)))</formula>
    </cfRule>
    <cfRule type="containsText" dxfId="18" priority="9" operator="containsText" text="GSL">
      <formula>NOT(ISERROR(SEARCH("GSL",J815)))</formula>
    </cfRule>
    <cfRule type="containsText" dxfId="17" priority="10" operator="containsText" text="OIL">
      <formula>NOT(ISERROR(SEARCH("OIL",J815)))</formula>
    </cfRule>
    <cfRule type="containsText" dxfId="16" priority="11" operator="containsText" text="GAS">
      <formula>NOT(ISERROR(SEARCH("GAS",J815)))</formula>
    </cfRule>
  </conditionalFormatting>
  <conditionalFormatting sqref="L818:AQ818 L820:AQ824">
    <cfRule type="cellIs" dxfId="15" priority="3" operator="equal">
      <formula>0</formula>
    </cfRule>
  </conditionalFormatting>
  <conditionalFormatting sqref="L819:AQ819">
    <cfRule type="cellIs" dxfId="14" priority="2" operator="equal">
      <formula>0</formula>
    </cfRule>
  </conditionalFormatting>
  <conditionalFormatting sqref="J825">
    <cfRule type="containsText" dxfId="13" priority="1" operator="containsText" text="ELC">
      <formula>NOT(ISERROR(SEARCH("ELC",J825)))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86BD-0D96-48DB-B1A4-E075690C57A9}">
  <dimension ref="A1:AO299"/>
  <sheetViews>
    <sheetView showGridLines="0" topLeftCell="A51" zoomScale="85" zoomScaleNormal="85" workbookViewId="0">
      <selection activeCell="H25" sqref="H25:H26"/>
    </sheetView>
  </sheetViews>
  <sheetFormatPr baseColWidth="10" defaultRowHeight="15" x14ac:dyDescent="0.25"/>
  <cols>
    <col min="4" max="4" width="11.42578125" style="39"/>
    <col min="6" max="6" width="10.140625" style="17" customWidth="1"/>
    <col min="7" max="7" width="13.7109375" customWidth="1"/>
    <col min="8" max="8" width="19.85546875" customWidth="1"/>
    <col min="9" max="9" width="14.7109375" customWidth="1"/>
  </cols>
  <sheetData>
    <row r="1" spans="5:17" x14ac:dyDescent="0.25">
      <c r="E1" s="16" t="s">
        <v>345</v>
      </c>
      <c r="F1" s="14" t="str">
        <f>+"DIC4"</f>
        <v>DIC4</v>
      </c>
      <c r="K1" s="25"/>
      <c r="L1" s="26" t="s">
        <v>334</v>
      </c>
      <c r="M1" s="26" t="s">
        <v>335</v>
      </c>
    </row>
    <row r="2" spans="5:17" x14ac:dyDescent="0.25">
      <c r="K2" s="25"/>
      <c r="L2" s="26"/>
      <c r="M2" s="26" t="s">
        <v>336</v>
      </c>
    </row>
    <row r="3" spans="5:17" ht="15.75" x14ac:dyDescent="0.25">
      <c r="H3" s="9" t="s">
        <v>320</v>
      </c>
      <c r="I3" s="10" t="s">
        <v>321</v>
      </c>
      <c r="K3" s="25"/>
      <c r="L3" s="26" t="s">
        <v>337</v>
      </c>
      <c r="M3" s="26" t="s">
        <v>338</v>
      </c>
    </row>
    <row r="4" spans="5:17" ht="15.75" x14ac:dyDescent="0.25">
      <c r="H4" s="9" t="s">
        <v>322</v>
      </c>
      <c r="I4" s="11" t="s">
        <v>323</v>
      </c>
      <c r="K4" s="26" t="s">
        <v>37</v>
      </c>
      <c r="L4" s="28">
        <v>1.01</v>
      </c>
      <c r="M4" s="29">
        <v>55.54</v>
      </c>
    </row>
    <row r="5" spans="5:17" x14ac:dyDescent="0.25">
      <c r="H5" s="9" t="s">
        <v>324</v>
      </c>
      <c r="I5" s="8" t="s">
        <v>325</v>
      </c>
      <c r="K5" s="26" t="s">
        <v>42</v>
      </c>
      <c r="L5" s="28">
        <v>6.09</v>
      </c>
      <c r="M5" s="29">
        <v>77.84</v>
      </c>
    </row>
    <row r="6" spans="5:17" x14ac:dyDescent="0.25">
      <c r="H6" s="9" t="s">
        <v>326</v>
      </c>
      <c r="I6" s="8" t="s">
        <v>327</v>
      </c>
      <c r="K6" s="26" t="s">
        <v>44</v>
      </c>
      <c r="L6" s="27">
        <v>6.09</v>
      </c>
      <c r="M6" s="30">
        <v>77.84</v>
      </c>
    </row>
    <row r="7" spans="5:17" x14ac:dyDescent="0.25">
      <c r="H7" s="9" t="s">
        <v>328</v>
      </c>
      <c r="I7" s="8" t="s">
        <v>329</v>
      </c>
      <c r="K7" s="26" t="s">
        <v>40</v>
      </c>
      <c r="L7" s="31">
        <v>6.09</v>
      </c>
      <c r="M7" s="32">
        <v>77.84</v>
      </c>
    </row>
    <row r="8" spans="5:17" ht="15.75" x14ac:dyDescent="0.25">
      <c r="H8" s="9" t="s">
        <v>330</v>
      </c>
      <c r="I8" s="11" t="s">
        <v>331</v>
      </c>
      <c r="K8" s="26" t="s">
        <v>38</v>
      </c>
      <c r="L8" s="28">
        <v>5.33</v>
      </c>
      <c r="M8" s="29">
        <v>69.19</v>
      </c>
      <c r="O8" s="16" t="s">
        <v>348</v>
      </c>
      <c r="P8" s="21">
        <f>+SUM(I38:AN44)</f>
        <v>139.20362159838515</v>
      </c>
      <c r="Q8">
        <v>139.20362159838515</v>
      </c>
    </row>
    <row r="9" spans="5:17" ht="15.75" x14ac:dyDescent="0.25">
      <c r="H9" s="9" t="s">
        <v>332</v>
      </c>
      <c r="I9" s="11" t="s">
        <v>333</v>
      </c>
      <c r="K9" s="26" t="s">
        <v>34</v>
      </c>
      <c r="L9" s="27">
        <v>5.67</v>
      </c>
      <c r="M9" s="30">
        <v>75.17</v>
      </c>
    </row>
    <row r="10" spans="5:17" x14ac:dyDescent="0.25">
      <c r="K10" s="26" t="s">
        <v>41</v>
      </c>
      <c r="L10" s="31">
        <v>4.71</v>
      </c>
      <c r="M10" s="32">
        <v>87.74</v>
      </c>
      <c r="P10" s="7" t="s">
        <v>349</v>
      </c>
    </row>
    <row r="11" spans="5:17" x14ac:dyDescent="0.25">
      <c r="K11" s="26" t="s">
        <v>43</v>
      </c>
      <c r="L11" s="28">
        <v>4.0599999999999996</v>
      </c>
      <c r="M11" s="29">
        <v>47.29</v>
      </c>
    </row>
    <row r="12" spans="5:17" x14ac:dyDescent="0.25">
      <c r="K12" s="26" t="s">
        <v>39</v>
      </c>
      <c r="L12" s="27">
        <v>5.46</v>
      </c>
      <c r="M12" s="30">
        <v>78.28</v>
      </c>
    </row>
    <row r="13" spans="5:17" x14ac:dyDescent="0.25">
      <c r="K13" s="26" t="s">
        <v>32</v>
      </c>
      <c r="L13" s="27">
        <v>4.76</v>
      </c>
      <c r="M13" s="30">
        <v>56.34</v>
      </c>
    </row>
    <row r="14" spans="5:17" x14ac:dyDescent="0.25">
      <c r="K14" s="26" t="s">
        <v>339</v>
      </c>
      <c r="L14" s="31">
        <v>4.1900000000000004</v>
      </c>
      <c r="M14" s="32">
        <v>40.78</v>
      </c>
    </row>
    <row r="21" spans="1:41" ht="18.75" x14ac:dyDescent="0.3">
      <c r="H21" s="34" t="s">
        <v>340</v>
      </c>
    </row>
    <row r="22" spans="1:41" x14ac:dyDescent="0.25">
      <c r="H22" s="2" t="s">
        <v>26</v>
      </c>
    </row>
    <row r="23" spans="1:41" x14ac:dyDescent="0.25">
      <c r="B23" s="16" t="s">
        <v>352</v>
      </c>
      <c r="I23">
        <f>+MATCH(I24,Resultados_Dic3!$B$2:$AO$2)</f>
        <v>7</v>
      </c>
      <c r="J23">
        <f>+MATCH(J24,Resultados_Dic3!$B$2:$AO$2)</f>
        <v>8</v>
      </c>
      <c r="K23">
        <f>+MATCH(K24,Resultados_Dic3!$B$2:$AO$2)</f>
        <v>9</v>
      </c>
      <c r="L23">
        <f>+MATCH(L24,Resultados_Dic3!$B$2:$AO$2)</f>
        <v>10</v>
      </c>
      <c r="M23">
        <f>+MATCH(M24,Resultados_Dic3!$B$2:$AO$2)</f>
        <v>11</v>
      </c>
      <c r="N23">
        <f>+MATCH(N24,Resultados_Dic3!$B$2:$AO$2)</f>
        <v>12</v>
      </c>
      <c r="O23">
        <f>+MATCH(O24,Resultados_Dic3!$B$2:$AO$2)</f>
        <v>13</v>
      </c>
      <c r="P23">
        <f>+MATCH(P24,Resultados_Dic3!$B$2:$AO$2)</f>
        <v>14</v>
      </c>
      <c r="Q23">
        <f>+MATCH(Q24,Resultados_Dic3!$B$2:$AO$2)</f>
        <v>15</v>
      </c>
      <c r="R23">
        <f>+MATCH(R24,Resultados_Dic3!$B$2:$AO$2)</f>
        <v>16</v>
      </c>
      <c r="S23">
        <f>+MATCH(S24,Resultados_Dic3!$B$2:$AO$2)</f>
        <v>17</v>
      </c>
      <c r="T23">
        <f>+MATCH(T24,Resultados_Dic3!$B$2:$AO$2)</f>
        <v>18</v>
      </c>
      <c r="U23">
        <f>+MATCH(U24,Resultados_Dic3!$B$2:$AO$2)</f>
        <v>19</v>
      </c>
      <c r="V23">
        <f>+MATCH(V24,Resultados_Dic3!$B$2:$AO$2)</f>
        <v>20</v>
      </c>
      <c r="W23">
        <f>+MATCH(W24,Resultados_Dic3!$B$2:$AO$2)</f>
        <v>21</v>
      </c>
      <c r="X23">
        <f>+MATCH(X24,Resultados_Dic3!$B$2:$AO$2)</f>
        <v>22</v>
      </c>
      <c r="Y23">
        <f>+MATCH(Y24,Resultados_Dic3!$B$2:$AO$2)</f>
        <v>23</v>
      </c>
      <c r="Z23">
        <f>+MATCH(Z24,Resultados_Dic3!$B$2:$AO$2)</f>
        <v>24</v>
      </c>
      <c r="AA23">
        <f>+MATCH(AA24,Resultados_Dic3!$B$2:$AO$2)</f>
        <v>25</v>
      </c>
      <c r="AB23">
        <f>+MATCH(AB24,Resultados_Dic3!$B$2:$AO$2)</f>
        <v>26</v>
      </c>
      <c r="AC23">
        <f>+MATCH(AC24,Resultados_Dic3!$B$2:$AO$2)</f>
        <v>27</v>
      </c>
      <c r="AD23">
        <f>+MATCH(AD24,Resultados_Dic3!$B$2:$AO$2)</f>
        <v>28</v>
      </c>
      <c r="AE23">
        <f>+MATCH(AE24,Resultados_Dic3!$B$2:$AO$2)</f>
        <v>29</v>
      </c>
      <c r="AF23">
        <f>+MATCH(AF24,Resultados_Dic3!$B$2:$AO$2)</f>
        <v>30</v>
      </c>
      <c r="AG23">
        <f>+MATCH(AG24,Resultados_Dic3!$B$2:$AO$2)</f>
        <v>31</v>
      </c>
      <c r="AH23">
        <f>+MATCH(AH24,Resultados_Dic3!$B$2:$AO$2)</f>
        <v>32</v>
      </c>
      <c r="AI23">
        <f>+MATCH(AI24,Resultados_Dic3!$B$2:$AO$2)</f>
        <v>33</v>
      </c>
      <c r="AJ23">
        <f>+MATCH(AJ24,Resultados_Dic3!$B$2:$AO$2)</f>
        <v>34</v>
      </c>
      <c r="AK23">
        <f>+MATCH(AK24,Resultados_Dic3!$B$2:$AO$2)</f>
        <v>35</v>
      </c>
      <c r="AL23">
        <f>+MATCH(AL24,Resultados_Dic3!$B$2:$AO$2)</f>
        <v>36</v>
      </c>
      <c r="AM23">
        <f>+MATCH(AM24,Resultados_Dic3!$B$2:$AO$2)</f>
        <v>37</v>
      </c>
      <c r="AN23">
        <f>+MATCH(AN24,Resultados_Dic3!$B$2:$AO$2)</f>
        <v>38</v>
      </c>
    </row>
    <row r="24" spans="1:41" x14ac:dyDescent="0.25">
      <c r="I24" s="5">
        <v>2019</v>
      </c>
      <c r="J24" s="5">
        <v>2020</v>
      </c>
      <c r="K24" s="5">
        <v>2021</v>
      </c>
      <c r="L24" s="5">
        <v>2022</v>
      </c>
      <c r="M24" s="5">
        <v>2023</v>
      </c>
      <c r="N24" s="5">
        <v>2024</v>
      </c>
      <c r="O24" s="5">
        <v>2025</v>
      </c>
      <c r="P24" s="5">
        <v>2026</v>
      </c>
      <c r="Q24" s="5">
        <v>2027</v>
      </c>
      <c r="R24" s="5">
        <v>2028</v>
      </c>
      <c r="S24" s="5">
        <v>2029</v>
      </c>
      <c r="T24" s="5">
        <v>2030</v>
      </c>
      <c r="U24" s="5">
        <v>2031</v>
      </c>
      <c r="V24" s="5">
        <v>2032</v>
      </c>
      <c r="W24" s="5">
        <v>2033</v>
      </c>
      <c r="X24" s="5">
        <v>2034</v>
      </c>
      <c r="Y24" s="5">
        <v>2035</v>
      </c>
      <c r="Z24" s="5">
        <v>2036</v>
      </c>
      <c r="AA24" s="5">
        <v>2037</v>
      </c>
      <c r="AB24" s="5">
        <v>2038</v>
      </c>
      <c r="AC24" s="5">
        <v>2039</v>
      </c>
      <c r="AD24" s="5">
        <v>2040</v>
      </c>
      <c r="AE24" s="5">
        <v>2041</v>
      </c>
      <c r="AF24" s="5">
        <v>2042</v>
      </c>
      <c r="AG24" s="5">
        <v>2043</v>
      </c>
      <c r="AH24" s="5">
        <v>2044</v>
      </c>
      <c r="AI24" s="5">
        <v>2045</v>
      </c>
      <c r="AJ24" s="5">
        <v>2046</v>
      </c>
      <c r="AK24" s="5">
        <v>2047</v>
      </c>
      <c r="AL24" s="5">
        <v>2048</v>
      </c>
      <c r="AM24" s="5">
        <v>2049</v>
      </c>
      <c r="AN24" s="5">
        <v>2050</v>
      </c>
    </row>
    <row r="25" spans="1:41" x14ac:dyDescent="0.25">
      <c r="A25" s="2" t="s">
        <v>170</v>
      </c>
      <c r="B25" s="21">
        <f>+I25+I38</f>
        <v>69.405454641302455</v>
      </c>
      <c r="C25" s="21">
        <f>+J25+J38</f>
        <v>56.085296966460398</v>
      </c>
      <c r="F25" s="17" t="str">
        <f>+$F$1</f>
        <v>DIC4</v>
      </c>
      <c r="G25" s="24" t="s">
        <v>45</v>
      </c>
      <c r="H25" s="2" t="s">
        <v>170</v>
      </c>
      <c r="I25" s="21">
        <f>+SUMIFS(Resultados_Dic3!H$3:H$99980,Resultados_Dic3!$F$3:$F$99980,'DIC4'!$H25,Resultados_Dic3!$D$3:$D$99980,'DIC4'!$H$22,Resultados_Dic3!$E$3:$E$99980,'DIC4'!$G25,Resultados_Dic3!$A$3:$A$99980,'DIC4'!$F25)</f>
        <v>68.678696673107595</v>
      </c>
      <c r="J25" s="21">
        <f>+SUMIFS(Resultados_Dic3!I$3:I$99980,Resultados_Dic3!$F$3:$F$99980,'DIC4'!$H25,Resultados_Dic3!$D$3:$D$99980,'DIC4'!$H$22,Resultados_Dic3!$E$3:$E$99980,'DIC4'!$G25,Resultados_Dic3!$A$3:$A$99980,'DIC4'!$F25)</f>
        <v>55.498016951083997</v>
      </c>
      <c r="K25" s="21">
        <f>+SUMIFS(Resultados_Dic3!J$3:J$99980,Resultados_Dic3!$F$3:$F$99980,'DIC4'!$H25,Resultados_Dic3!$D$3:$D$99980,'DIC4'!$H$22,Resultados_Dic3!$E$3:$E$99980,'DIC4'!$G25,Resultados_Dic3!$A$3:$A$99980,'DIC4'!$F25)</f>
        <v>43.451911431261003</v>
      </c>
      <c r="L25" s="21">
        <f>+SUMIFS(Resultados_Dic3!K$3:K$99980,Resultados_Dic3!$F$3:$F$99980,'DIC4'!$H25,Resultados_Dic3!$D$3:$D$99980,'DIC4'!$H$22,Resultados_Dic3!$E$3:$E$99980,'DIC4'!$G25,Resultados_Dic3!$A$3:$A$99980,'DIC4'!$F25)</f>
        <v>50.743687576035803</v>
      </c>
      <c r="M25" s="21">
        <f>+SUMIFS(Resultados_Dic3!L$3:L$99980,Resultados_Dic3!$F$3:$F$99980,'DIC4'!$H25,Resultados_Dic3!$D$3:$D$99980,'DIC4'!$H$22,Resultados_Dic3!$E$3:$E$99980,'DIC4'!$G25,Resultados_Dic3!$A$3:$A$99980,'DIC4'!$F25)</f>
        <v>48.366522888511597</v>
      </c>
      <c r="N25" s="21">
        <f>+SUMIFS(Resultados_Dic3!M$3:M$99980,Resultados_Dic3!$F$3:$F$99980,'DIC4'!$H25,Resultados_Dic3!$D$3:$D$99980,'DIC4'!$H$22,Resultados_Dic3!$E$3:$E$99980,'DIC4'!$G25,Resultados_Dic3!$A$3:$A$99980,'DIC4'!$F25)</f>
        <v>0</v>
      </c>
      <c r="O25" s="21">
        <f>+SUMIFS(Resultados_Dic3!N$3:N$99980,Resultados_Dic3!$F$3:$F$99980,'DIC4'!$H25,Resultados_Dic3!$D$3:$D$99980,'DIC4'!$H$22,Resultados_Dic3!$E$3:$E$99980,'DIC4'!$G25,Resultados_Dic3!$A$3:$A$99980,'DIC4'!$F25)</f>
        <v>0</v>
      </c>
      <c r="P25" s="21">
        <f>+SUMIFS(Resultados_Dic3!O$3:O$99980,Resultados_Dic3!$F$3:$F$99980,'DIC4'!$H25,Resultados_Dic3!$D$3:$D$99980,'DIC4'!$H$22,Resultados_Dic3!$E$3:$E$99980,'DIC4'!$G25,Resultados_Dic3!$A$3:$A$99980,'DIC4'!$F25)</f>
        <v>0</v>
      </c>
      <c r="Q25" s="21">
        <f>+SUMIFS(Resultados_Dic3!P$3:P$99980,Resultados_Dic3!$F$3:$F$99980,'DIC4'!$H25,Resultados_Dic3!$D$3:$D$99980,'DIC4'!$H$22,Resultados_Dic3!$E$3:$E$99980,'DIC4'!$G25,Resultados_Dic3!$A$3:$A$99980,'DIC4'!$F25)</f>
        <v>0</v>
      </c>
      <c r="R25" s="21">
        <f>+SUMIFS(Resultados_Dic3!Q$3:Q$99980,Resultados_Dic3!$F$3:$F$99980,'DIC4'!$H25,Resultados_Dic3!$D$3:$D$99980,'DIC4'!$H$22,Resultados_Dic3!$E$3:$E$99980,'DIC4'!$G25,Resultados_Dic3!$A$3:$A$99980,'DIC4'!$F25)</f>
        <v>0</v>
      </c>
      <c r="S25" s="21">
        <f>+SUMIFS(Resultados_Dic3!R$3:R$99980,Resultados_Dic3!$F$3:$F$99980,'DIC4'!$H25,Resultados_Dic3!$D$3:$D$99980,'DIC4'!$H$22,Resultados_Dic3!$E$3:$E$99980,'DIC4'!$G25,Resultados_Dic3!$A$3:$A$99980,'DIC4'!$F25)</f>
        <v>0</v>
      </c>
      <c r="T25" s="21">
        <f>+SUMIFS(Resultados_Dic3!S$3:S$99980,Resultados_Dic3!$F$3:$F$99980,'DIC4'!$H25,Resultados_Dic3!$D$3:$D$99980,'DIC4'!$H$22,Resultados_Dic3!$E$3:$E$99980,'DIC4'!$G25,Resultados_Dic3!$A$3:$A$99980,'DIC4'!$F25)</f>
        <v>0</v>
      </c>
      <c r="U25" s="21">
        <f>+SUMIFS(Resultados_Dic3!T$3:T$99980,Resultados_Dic3!$F$3:$F$99980,'DIC4'!$H25,Resultados_Dic3!$D$3:$D$99980,'DIC4'!$H$22,Resultados_Dic3!$E$3:$E$99980,'DIC4'!$G25,Resultados_Dic3!$A$3:$A$99980,'DIC4'!$F25)</f>
        <v>0</v>
      </c>
      <c r="V25" s="21">
        <f>+SUMIFS(Resultados_Dic3!U$3:U$99980,Resultados_Dic3!$F$3:$F$99980,'DIC4'!$H25,Resultados_Dic3!$D$3:$D$99980,'DIC4'!$H$22,Resultados_Dic3!$E$3:$E$99980,'DIC4'!$G25,Resultados_Dic3!$A$3:$A$99980,'DIC4'!$F25)</f>
        <v>0</v>
      </c>
      <c r="W25" s="21">
        <f>+SUMIFS(Resultados_Dic3!V$3:V$99980,Resultados_Dic3!$F$3:$F$99980,'DIC4'!$H25,Resultados_Dic3!$D$3:$D$99980,'DIC4'!$H$22,Resultados_Dic3!$E$3:$E$99980,'DIC4'!$G25,Resultados_Dic3!$A$3:$A$99980,'DIC4'!$F25)</f>
        <v>0</v>
      </c>
      <c r="X25" s="21">
        <f>+SUMIFS(Resultados_Dic3!W$3:W$99980,Resultados_Dic3!$F$3:$F$99980,'DIC4'!$H25,Resultados_Dic3!$D$3:$D$99980,'DIC4'!$H$22,Resultados_Dic3!$E$3:$E$99980,'DIC4'!$G25,Resultados_Dic3!$A$3:$A$99980,'DIC4'!$F25)</f>
        <v>0</v>
      </c>
      <c r="Y25" s="21">
        <f>+SUMIFS(Resultados_Dic3!X$3:X$99980,Resultados_Dic3!$F$3:$F$99980,'DIC4'!$H25,Resultados_Dic3!$D$3:$D$99980,'DIC4'!$H$22,Resultados_Dic3!$E$3:$E$99980,'DIC4'!$G25,Resultados_Dic3!$A$3:$A$99980,'DIC4'!$F25)</f>
        <v>0</v>
      </c>
      <c r="Z25" s="21">
        <f>+SUMIFS(Resultados_Dic3!Y$3:Y$99980,Resultados_Dic3!$F$3:$F$99980,'DIC4'!$H25,Resultados_Dic3!$D$3:$D$99980,'DIC4'!$H$22,Resultados_Dic3!$E$3:$E$99980,'DIC4'!$G25,Resultados_Dic3!$A$3:$A$99980,'DIC4'!$F25)</f>
        <v>0</v>
      </c>
      <c r="AA25" s="21">
        <f>+SUMIFS(Resultados_Dic3!Z$3:Z$99980,Resultados_Dic3!$F$3:$F$99980,'DIC4'!$H25,Resultados_Dic3!$D$3:$D$99980,'DIC4'!$H$22,Resultados_Dic3!$E$3:$E$99980,'DIC4'!$G25,Resultados_Dic3!$A$3:$A$99980,'DIC4'!$F25)</f>
        <v>0</v>
      </c>
      <c r="AB25" s="21">
        <f>+SUMIFS(Resultados_Dic3!AA$3:AA$99980,Resultados_Dic3!$F$3:$F$99980,'DIC4'!$H25,Resultados_Dic3!$D$3:$D$99980,'DIC4'!$H$22,Resultados_Dic3!$E$3:$E$99980,'DIC4'!$G25,Resultados_Dic3!$A$3:$A$99980,'DIC4'!$F25)</f>
        <v>0</v>
      </c>
      <c r="AC25" s="21">
        <f>+SUMIFS(Resultados_Dic3!AB$3:AB$99980,Resultados_Dic3!$F$3:$F$99980,'DIC4'!$H25,Resultados_Dic3!$D$3:$D$99980,'DIC4'!$H$22,Resultados_Dic3!$E$3:$E$99980,'DIC4'!$G25,Resultados_Dic3!$A$3:$A$99980,'DIC4'!$F25)</f>
        <v>0</v>
      </c>
      <c r="AD25" s="21">
        <f>+SUMIFS(Resultados_Dic3!AC$3:AC$99980,Resultados_Dic3!$F$3:$F$99980,'DIC4'!$H25,Resultados_Dic3!$D$3:$D$99980,'DIC4'!$H$22,Resultados_Dic3!$E$3:$E$99980,'DIC4'!$G25,Resultados_Dic3!$A$3:$A$99980,'DIC4'!$F25)</f>
        <v>0</v>
      </c>
      <c r="AE25" s="21">
        <f>+SUMIFS(Resultados_Dic3!AD$3:AD$99980,Resultados_Dic3!$F$3:$F$99980,'DIC4'!$H25,Resultados_Dic3!$D$3:$D$99980,'DIC4'!$H$22,Resultados_Dic3!$E$3:$E$99980,'DIC4'!$G25,Resultados_Dic3!$A$3:$A$99980,'DIC4'!$F25)</f>
        <v>0</v>
      </c>
      <c r="AF25" s="21">
        <f>+SUMIFS(Resultados_Dic3!AE$3:AE$99980,Resultados_Dic3!$F$3:$F$99980,'DIC4'!$H25,Resultados_Dic3!$D$3:$D$99980,'DIC4'!$H$22,Resultados_Dic3!$E$3:$E$99980,'DIC4'!$G25,Resultados_Dic3!$A$3:$A$99980,'DIC4'!$F25)</f>
        <v>0</v>
      </c>
      <c r="AG25" s="21">
        <f>+SUMIFS(Resultados_Dic3!AF$3:AF$99980,Resultados_Dic3!$F$3:$F$99980,'DIC4'!$H25,Resultados_Dic3!$D$3:$D$99980,'DIC4'!$H$22,Resultados_Dic3!$E$3:$E$99980,'DIC4'!$G25,Resultados_Dic3!$A$3:$A$99980,'DIC4'!$F25)</f>
        <v>0</v>
      </c>
      <c r="AH25" s="21">
        <f>+SUMIFS(Resultados_Dic3!AG$3:AG$99980,Resultados_Dic3!$F$3:$F$99980,'DIC4'!$H25,Resultados_Dic3!$D$3:$D$99980,'DIC4'!$H$22,Resultados_Dic3!$E$3:$E$99980,'DIC4'!$G25,Resultados_Dic3!$A$3:$A$99980,'DIC4'!$F25)</f>
        <v>0</v>
      </c>
      <c r="AI25" s="21">
        <f>+SUMIFS(Resultados_Dic3!AH$3:AH$99980,Resultados_Dic3!$F$3:$F$99980,'DIC4'!$H25,Resultados_Dic3!$D$3:$D$99980,'DIC4'!$H$22,Resultados_Dic3!$E$3:$E$99980,'DIC4'!$G25,Resultados_Dic3!$A$3:$A$99980,'DIC4'!$F25)</f>
        <v>0</v>
      </c>
      <c r="AJ25" s="21">
        <f>+SUMIFS(Resultados_Dic3!AI$3:AI$99980,Resultados_Dic3!$F$3:$F$99980,'DIC4'!$H25,Resultados_Dic3!$D$3:$D$99980,'DIC4'!$H$22,Resultados_Dic3!$E$3:$E$99980,'DIC4'!$G25,Resultados_Dic3!$A$3:$A$99980,'DIC4'!$F25)</f>
        <v>0</v>
      </c>
      <c r="AK25" s="21">
        <f>+SUMIFS(Resultados_Dic3!AJ$3:AJ$99980,Resultados_Dic3!$F$3:$F$99980,'DIC4'!$H25,Resultados_Dic3!$D$3:$D$99980,'DIC4'!$H$22,Resultados_Dic3!$E$3:$E$99980,'DIC4'!$G25,Resultados_Dic3!$A$3:$A$99980,'DIC4'!$F25)</f>
        <v>0</v>
      </c>
      <c r="AL25" s="21">
        <f>+SUMIFS(Resultados_Dic3!AK$3:AK$99980,Resultados_Dic3!$F$3:$F$99980,'DIC4'!$H25,Resultados_Dic3!$D$3:$D$99980,'DIC4'!$H$22,Resultados_Dic3!$E$3:$E$99980,'DIC4'!$G25,Resultados_Dic3!$A$3:$A$99980,'DIC4'!$F25)</f>
        <v>0</v>
      </c>
      <c r="AM25" s="21">
        <f>+SUMIFS(Resultados_Dic3!AL$3:AL$99980,Resultados_Dic3!$F$3:$F$99980,'DIC4'!$H25,Resultados_Dic3!$D$3:$D$99980,'DIC4'!$H$22,Resultados_Dic3!$E$3:$E$99980,'DIC4'!$G25,Resultados_Dic3!$A$3:$A$99980,'DIC4'!$F25)</f>
        <v>0</v>
      </c>
      <c r="AN25" s="21">
        <f>+SUMIFS(Resultados_Dic3!AM$3:AM$99980,Resultados_Dic3!$F$3:$F$99980,'DIC4'!$H25,Resultados_Dic3!$D$3:$D$99980,'DIC4'!$H$22,Resultados_Dic3!$E$3:$E$99980,'DIC4'!$G25,Resultados_Dic3!$A$3:$A$99980,'DIC4'!$F25)</f>
        <v>0</v>
      </c>
      <c r="AO25" s="21"/>
    </row>
    <row r="26" spans="1:41" x14ac:dyDescent="0.25">
      <c r="A26" s="2" t="s">
        <v>171</v>
      </c>
      <c r="B26" s="21">
        <f t="shared" ref="B26:C26" si="0">+I26+I39</f>
        <v>370.86150844725057</v>
      </c>
      <c r="C26" s="21">
        <f t="shared" si="0"/>
        <v>358.51661861217849</v>
      </c>
      <c r="F26" s="17" t="str">
        <f t="shared" ref="F26:F31" si="1">+$F$1</f>
        <v>DIC4</v>
      </c>
      <c r="G26" s="24" t="s">
        <v>46</v>
      </c>
      <c r="H26" s="2" t="s">
        <v>171</v>
      </c>
      <c r="I26" s="21">
        <f>+SUMIFS(Resultados_Dic3!H$3:H$99980,Resultados_Dic3!$F$3:$F$99980,'DIC4'!$H26,Resultados_Dic3!$D$3:$D$99980,'DIC4'!$H$22,Resultados_Dic3!$E$3:$E$99980,'DIC4'!$G26,Resultados_Dic3!$A$3:$A$99980,'DIC4'!$F26)</f>
        <v>366.97814570935401</v>
      </c>
      <c r="J26" s="21">
        <f>+SUMIFS(Resultados_Dic3!I$3:I$99980,Resultados_Dic3!$F$3:$F$99980,'DIC4'!$H26,Resultados_Dic3!$D$3:$D$99980,'DIC4'!$H$22,Resultados_Dic3!$E$3:$E$99980,'DIC4'!$G26,Resultados_Dic3!$A$3:$A$99980,'DIC4'!$F26)</f>
        <v>354.76252160851698</v>
      </c>
      <c r="K26" s="21">
        <f>+SUMIFS(Resultados_Dic3!J$3:J$99980,Resultados_Dic3!$F$3:$F$99980,'DIC4'!$H26,Resultados_Dic3!$D$3:$D$99980,'DIC4'!$H$22,Resultados_Dic3!$E$3:$E$99980,'DIC4'!$G26,Resultados_Dic3!$A$3:$A$99980,'DIC4'!$F26)</f>
        <v>319.03482068473699</v>
      </c>
      <c r="L26" s="21">
        <f>+SUMIFS(Resultados_Dic3!K$3:K$99980,Resultados_Dic3!$F$3:$F$99980,'DIC4'!$H26,Resultados_Dic3!$D$3:$D$99980,'DIC4'!$H$22,Resultados_Dic3!$E$3:$E$99980,'DIC4'!$G26,Resultados_Dic3!$A$3:$A$99980,'DIC4'!$F26)</f>
        <v>316.32684085140397</v>
      </c>
      <c r="M26" s="21">
        <f>+SUMIFS(Resultados_Dic3!L$3:L$99980,Resultados_Dic3!$F$3:$F$99980,'DIC4'!$H26,Resultados_Dic3!$D$3:$D$99980,'DIC4'!$H$22,Resultados_Dic3!$E$3:$E$99980,'DIC4'!$G26,Resultados_Dic3!$A$3:$A$99980,'DIC4'!$F26)</f>
        <v>174.068204216602</v>
      </c>
      <c r="N26" s="21">
        <f>+SUMIFS(Resultados_Dic3!M$3:M$99980,Resultados_Dic3!$F$3:$F$99980,'DIC4'!$H26,Resultados_Dic3!$D$3:$D$99980,'DIC4'!$H$22,Resultados_Dic3!$E$3:$E$99980,'DIC4'!$G26,Resultados_Dic3!$A$3:$A$99980,'DIC4'!$F26)</f>
        <v>174.068204216602</v>
      </c>
      <c r="O26" s="21">
        <f>+SUMIFS(Resultados_Dic3!N$3:N$99980,Resultados_Dic3!$F$3:$F$99980,'DIC4'!$H26,Resultados_Dic3!$D$3:$D$99980,'DIC4'!$H$22,Resultados_Dic3!$E$3:$E$99980,'DIC4'!$G26,Resultados_Dic3!$A$3:$A$99980,'DIC4'!$F26)</f>
        <v>174.068204216602</v>
      </c>
      <c r="P26" s="21">
        <f>+SUMIFS(Resultados_Dic3!O$3:O$99980,Resultados_Dic3!$F$3:$F$99980,'DIC4'!$H26,Resultados_Dic3!$D$3:$D$99980,'DIC4'!$H$22,Resultados_Dic3!$E$3:$E$99980,'DIC4'!$G26,Resultados_Dic3!$A$3:$A$99980,'DIC4'!$F26)</f>
        <v>174.068204216602</v>
      </c>
      <c r="Q26" s="21">
        <f>+SUMIFS(Resultados_Dic3!P$3:P$99980,Resultados_Dic3!$F$3:$F$99980,'DIC4'!$H26,Resultados_Dic3!$D$3:$D$99980,'DIC4'!$H$22,Resultados_Dic3!$E$3:$E$99980,'DIC4'!$G26,Resultados_Dic3!$A$3:$A$99980,'DIC4'!$F26)</f>
        <v>54.456092747394301</v>
      </c>
      <c r="R26" s="21">
        <f>+SUMIFS(Resultados_Dic3!Q$3:Q$99980,Resultados_Dic3!$F$3:$F$99980,'DIC4'!$H26,Resultados_Dic3!$D$3:$D$99980,'DIC4'!$H$22,Resultados_Dic3!$E$3:$E$99980,'DIC4'!$G26,Resultados_Dic3!$A$3:$A$99980,'DIC4'!$F26)</f>
        <v>18.596200352882001</v>
      </c>
      <c r="S26" s="21">
        <f>+SUMIFS(Resultados_Dic3!R$3:R$99980,Resultados_Dic3!$F$3:$F$99980,'DIC4'!$H26,Resultados_Dic3!$D$3:$D$99980,'DIC4'!$H$22,Resultados_Dic3!$E$3:$E$99980,'DIC4'!$G26,Resultados_Dic3!$A$3:$A$99980,'DIC4'!$F26)</f>
        <v>9.3122027577541999</v>
      </c>
      <c r="T26" s="21">
        <f>+SUMIFS(Resultados_Dic3!S$3:S$99980,Resultados_Dic3!$F$3:$F$99980,'DIC4'!$H26,Resultados_Dic3!$D$3:$D$99980,'DIC4'!$H$22,Resultados_Dic3!$E$3:$E$99980,'DIC4'!$G26,Resultados_Dic3!$A$3:$A$99980,'DIC4'!$F26)</f>
        <v>0</v>
      </c>
      <c r="U26" s="21">
        <f>+SUMIFS(Resultados_Dic3!T$3:T$99980,Resultados_Dic3!$F$3:$F$99980,'DIC4'!$H26,Resultados_Dic3!$D$3:$D$99980,'DIC4'!$H$22,Resultados_Dic3!$E$3:$E$99980,'DIC4'!$G26,Resultados_Dic3!$A$3:$A$99980,'DIC4'!$F26)</f>
        <v>0</v>
      </c>
      <c r="V26" s="21">
        <f>+SUMIFS(Resultados_Dic3!U$3:U$99980,Resultados_Dic3!$F$3:$F$99980,'DIC4'!$H26,Resultados_Dic3!$D$3:$D$99980,'DIC4'!$H$22,Resultados_Dic3!$E$3:$E$99980,'DIC4'!$G26,Resultados_Dic3!$A$3:$A$99980,'DIC4'!$F26)</f>
        <v>0</v>
      </c>
      <c r="W26" s="21">
        <f>+SUMIFS(Resultados_Dic3!V$3:V$99980,Resultados_Dic3!$F$3:$F$99980,'DIC4'!$H26,Resultados_Dic3!$D$3:$D$99980,'DIC4'!$H$22,Resultados_Dic3!$E$3:$E$99980,'DIC4'!$G26,Resultados_Dic3!$A$3:$A$99980,'DIC4'!$F26)</f>
        <v>0</v>
      </c>
      <c r="X26" s="21">
        <f>+SUMIFS(Resultados_Dic3!W$3:W$99980,Resultados_Dic3!$F$3:$F$99980,'DIC4'!$H26,Resultados_Dic3!$D$3:$D$99980,'DIC4'!$H$22,Resultados_Dic3!$E$3:$E$99980,'DIC4'!$G26,Resultados_Dic3!$A$3:$A$99980,'DIC4'!$F26)</f>
        <v>0</v>
      </c>
      <c r="Y26" s="21">
        <f>+SUMIFS(Resultados_Dic3!X$3:X$99980,Resultados_Dic3!$F$3:$F$99980,'DIC4'!$H26,Resultados_Dic3!$D$3:$D$99980,'DIC4'!$H$22,Resultados_Dic3!$E$3:$E$99980,'DIC4'!$G26,Resultados_Dic3!$A$3:$A$99980,'DIC4'!$F26)</f>
        <v>0</v>
      </c>
      <c r="Z26" s="21">
        <f>+SUMIFS(Resultados_Dic3!Y$3:Y$99980,Resultados_Dic3!$F$3:$F$99980,'DIC4'!$H26,Resultados_Dic3!$D$3:$D$99980,'DIC4'!$H$22,Resultados_Dic3!$E$3:$E$99980,'DIC4'!$G26,Resultados_Dic3!$A$3:$A$99980,'DIC4'!$F26)</f>
        <v>0</v>
      </c>
      <c r="AA26" s="21">
        <f>+SUMIFS(Resultados_Dic3!Z$3:Z$99980,Resultados_Dic3!$F$3:$F$99980,'DIC4'!$H26,Resultados_Dic3!$D$3:$D$99980,'DIC4'!$H$22,Resultados_Dic3!$E$3:$E$99980,'DIC4'!$G26,Resultados_Dic3!$A$3:$A$99980,'DIC4'!$F26)</f>
        <v>0</v>
      </c>
      <c r="AB26" s="21">
        <f>+SUMIFS(Resultados_Dic3!AA$3:AA$99980,Resultados_Dic3!$F$3:$F$99980,'DIC4'!$H26,Resultados_Dic3!$D$3:$D$99980,'DIC4'!$H$22,Resultados_Dic3!$E$3:$E$99980,'DIC4'!$G26,Resultados_Dic3!$A$3:$A$99980,'DIC4'!$F26)</f>
        <v>0</v>
      </c>
      <c r="AC26" s="21">
        <f>+SUMIFS(Resultados_Dic3!AB$3:AB$99980,Resultados_Dic3!$F$3:$F$99980,'DIC4'!$H26,Resultados_Dic3!$D$3:$D$99980,'DIC4'!$H$22,Resultados_Dic3!$E$3:$E$99980,'DIC4'!$G26,Resultados_Dic3!$A$3:$A$99980,'DIC4'!$F26)</f>
        <v>0</v>
      </c>
      <c r="AD26" s="21">
        <f>+SUMIFS(Resultados_Dic3!AC$3:AC$99980,Resultados_Dic3!$F$3:$F$99980,'DIC4'!$H26,Resultados_Dic3!$D$3:$D$99980,'DIC4'!$H$22,Resultados_Dic3!$E$3:$E$99980,'DIC4'!$G26,Resultados_Dic3!$A$3:$A$99980,'DIC4'!$F26)</f>
        <v>0</v>
      </c>
      <c r="AE26" s="21">
        <f>+SUMIFS(Resultados_Dic3!AD$3:AD$99980,Resultados_Dic3!$F$3:$F$99980,'DIC4'!$H26,Resultados_Dic3!$D$3:$D$99980,'DIC4'!$H$22,Resultados_Dic3!$E$3:$E$99980,'DIC4'!$G26,Resultados_Dic3!$A$3:$A$99980,'DIC4'!$F26)</f>
        <v>0</v>
      </c>
      <c r="AF26" s="21">
        <f>+SUMIFS(Resultados_Dic3!AE$3:AE$99980,Resultados_Dic3!$F$3:$F$99980,'DIC4'!$H26,Resultados_Dic3!$D$3:$D$99980,'DIC4'!$H$22,Resultados_Dic3!$E$3:$E$99980,'DIC4'!$G26,Resultados_Dic3!$A$3:$A$99980,'DIC4'!$F26)</f>
        <v>0</v>
      </c>
      <c r="AG26" s="21">
        <f>+SUMIFS(Resultados_Dic3!AF$3:AF$99980,Resultados_Dic3!$F$3:$F$99980,'DIC4'!$H26,Resultados_Dic3!$D$3:$D$99980,'DIC4'!$H$22,Resultados_Dic3!$E$3:$E$99980,'DIC4'!$G26,Resultados_Dic3!$A$3:$A$99980,'DIC4'!$F26)</f>
        <v>0</v>
      </c>
      <c r="AH26" s="21">
        <f>+SUMIFS(Resultados_Dic3!AG$3:AG$99980,Resultados_Dic3!$F$3:$F$99980,'DIC4'!$H26,Resultados_Dic3!$D$3:$D$99980,'DIC4'!$H$22,Resultados_Dic3!$E$3:$E$99980,'DIC4'!$G26,Resultados_Dic3!$A$3:$A$99980,'DIC4'!$F26)</f>
        <v>0</v>
      </c>
      <c r="AI26" s="21">
        <f>+SUMIFS(Resultados_Dic3!AH$3:AH$99980,Resultados_Dic3!$F$3:$F$99980,'DIC4'!$H26,Resultados_Dic3!$D$3:$D$99980,'DIC4'!$H$22,Resultados_Dic3!$E$3:$E$99980,'DIC4'!$G26,Resultados_Dic3!$A$3:$A$99980,'DIC4'!$F26)</f>
        <v>0</v>
      </c>
      <c r="AJ26" s="21">
        <f>+SUMIFS(Resultados_Dic3!AI$3:AI$99980,Resultados_Dic3!$F$3:$F$99980,'DIC4'!$H26,Resultados_Dic3!$D$3:$D$99980,'DIC4'!$H$22,Resultados_Dic3!$E$3:$E$99980,'DIC4'!$G26,Resultados_Dic3!$A$3:$A$99980,'DIC4'!$F26)</f>
        <v>0</v>
      </c>
      <c r="AK26" s="21">
        <f>+SUMIFS(Resultados_Dic3!AJ$3:AJ$99980,Resultados_Dic3!$F$3:$F$99980,'DIC4'!$H26,Resultados_Dic3!$D$3:$D$99980,'DIC4'!$H$22,Resultados_Dic3!$E$3:$E$99980,'DIC4'!$G26,Resultados_Dic3!$A$3:$A$99980,'DIC4'!$F26)</f>
        <v>0</v>
      </c>
      <c r="AL26" s="21">
        <f>+SUMIFS(Resultados_Dic3!AK$3:AK$99980,Resultados_Dic3!$F$3:$F$99980,'DIC4'!$H26,Resultados_Dic3!$D$3:$D$99980,'DIC4'!$H$22,Resultados_Dic3!$E$3:$E$99980,'DIC4'!$G26,Resultados_Dic3!$A$3:$A$99980,'DIC4'!$F26)</f>
        <v>0</v>
      </c>
      <c r="AM26" s="21">
        <f>+SUMIFS(Resultados_Dic3!AL$3:AL$99980,Resultados_Dic3!$F$3:$F$99980,'DIC4'!$H26,Resultados_Dic3!$D$3:$D$99980,'DIC4'!$H$22,Resultados_Dic3!$E$3:$E$99980,'DIC4'!$G26,Resultados_Dic3!$A$3:$A$99980,'DIC4'!$F26)</f>
        <v>0</v>
      </c>
      <c r="AN26" s="21">
        <f>+SUMIFS(Resultados_Dic3!AM$3:AM$99980,Resultados_Dic3!$F$3:$F$99980,'DIC4'!$H26,Resultados_Dic3!$D$3:$D$99980,'DIC4'!$H$22,Resultados_Dic3!$E$3:$E$99980,'DIC4'!$G26,Resultados_Dic3!$A$3:$A$99980,'DIC4'!$F26)</f>
        <v>0</v>
      </c>
      <c r="AO26" s="21"/>
    </row>
    <row r="27" spans="1:41" x14ac:dyDescent="0.25">
      <c r="A27" s="2" t="s">
        <v>172</v>
      </c>
      <c r="B27" s="21">
        <f t="shared" ref="B27:C27" si="2">+I27+I40</f>
        <v>738.91659896245164</v>
      </c>
      <c r="C27" s="21">
        <f t="shared" si="2"/>
        <v>699.42160465661436</v>
      </c>
      <c r="F27" s="17" t="str">
        <f t="shared" si="1"/>
        <v>DIC4</v>
      </c>
      <c r="G27" s="24" t="s">
        <v>47</v>
      </c>
      <c r="H27" s="2" t="s">
        <v>172</v>
      </c>
      <c r="I27" s="21">
        <f>+SUMIFS(Resultados_Dic3!H$3:H$99980,Resultados_Dic3!$F$3:$F$99980,'DIC4'!$H27,Resultados_Dic3!$D$3:$D$99980,'DIC4'!$H$22,Resultados_Dic3!$E$3:$E$99980,'DIC4'!$G27,Resultados_Dic3!$A$3:$A$99980,'DIC4'!$F27)</f>
        <v>727.99808370307301</v>
      </c>
      <c r="J27" s="21">
        <f>+SUMIFS(Resultados_Dic3!I$3:I$99980,Resultados_Dic3!$F$3:$F$99980,'DIC4'!$H27,Resultados_Dic3!$D$3:$D$99980,'DIC4'!$H$22,Resultados_Dic3!$E$3:$E$99980,'DIC4'!$G27,Resultados_Dic3!$A$3:$A$99980,'DIC4'!$F27)</f>
        <v>689.086682591113</v>
      </c>
      <c r="K27" s="21">
        <f>+SUMIFS(Resultados_Dic3!J$3:J$99980,Resultados_Dic3!$F$3:$F$99980,'DIC4'!$H27,Resultados_Dic3!$D$3:$D$99980,'DIC4'!$H$22,Resultados_Dic3!$E$3:$E$99980,'DIC4'!$G27,Resultados_Dic3!$A$3:$A$99980,'DIC4'!$F27)</f>
        <v>655.59225239616205</v>
      </c>
      <c r="L27" s="21">
        <f>+SUMIFS(Resultados_Dic3!K$3:K$99980,Resultados_Dic3!$F$3:$F$99980,'DIC4'!$H27,Resultados_Dic3!$D$3:$D$99980,'DIC4'!$H$22,Resultados_Dic3!$E$3:$E$99980,'DIC4'!$G27,Resultados_Dic3!$A$3:$A$99980,'DIC4'!$F27)</f>
        <v>622.09782220121099</v>
      </c>
      <c r="M27" s="21">
        <f>+SUMIFS(Resultados_Dic3!L$3:L$99980,Resultados_Dic3!$F$3:$F$99980,'DIC4'!$H27,Resultados_Dic3!$D$3:$D$99980,'DIC4'!$H$22,Resultados_Dic3!$E$3:$E$99980,'DIC4'!$G27,Resultados_Dic3!$A$3:$A$99980,'DIC4'!$F27)</f>
        <v>588.60339200626004</v>
      </c>
      <c r="N27" s="21">
        <f>+SUMIFS(Resultados_Dic3!M$3:M$99980,Resultados_Dic3!$F$3:$F$99980,'DIC4'!$H27,Resultados_Dic3!$D$3:$D$99980,'DIC4'!$H$22,Resultados_Dic3!$E$3:$E$99980,'DIC4'!$G27,Resultados_Dic3!$A$3:$A$99980,'DIC4'!$F27)</f>
        <v>541.95410388484697</v>
      </c>
      <c r="O27" s="21">
        <f>+SUMIFS(Resultados_Dic3!N$3:N$99980,Resultados_Dic3!$F$3:$F$99980,'DIC4'!$H27,Resultados_Dic3!$D$3:$D$99980,'DIC4'!$H$22,Resultados_Dic3!$E$3:$E$99980,'DIC4'!$G27,Resultados_Dic3!$A$3:$A$99980,'DIC4'!$F27)</f>
        <v>495.30481576343402</v>
      </c>
      <c r="P27" s="21">
        <f>+SUMIFS(Resultados_Dic3!O$3:O$99980,Resultados_Dic3!$F$3:$F$99980,'DIC4'!$H27,Resultados_Dic3!$D$3:$D$99980,'DIC4'!$H$22,Resultados_Dic3!$E$3:$E$99980,'DIC4'!$G27,Resultados_Dic3!$A$3:$A$99980,'DIC4'!$F27)</f>
        <v>458.31235504878902</v>
      </c>
      <c r="Q27" s="21">
        <f>+SUMIFS(Resultados_Dic3!P$3:P$99980,Resultados_Dic3!$F$3:$F$99980,'DIC4'!$H27,Resultados_Dic3!$D$3:$D$99980,'DIC4'!$H$22,Resultados_Dic3!$E$3:$E$99980,'DIC4'!$G27,Resultados_Dic3!$A$3:$A$99980,'DIC4'!$F27)</f>
        <v>421.31989433414299</v>
      </c>
      <c r="R27" s="21">
        <f>+SUMIFS(Resultados_Dic3!Q$3:Q$99980,Resultados_Dic3!$F$3:$F$99980,'DIC4'!$H27,Resultados_Dic3!$D$3:$D$99980,'DIC4'!$H$22,Resultados_Dic3!$E$3:$E$99980,'DIC4'!$G27,Resultados_Dic3!$A$3:$A$99980,'DIC4'!$F27)</f>
        <v>384.32743361949798</v>
      </c>
      <c r="S27" s="21">
        <f>+SUMIFS(Resultados_Dic3!R$3:R$99980,Resultados_Dic3!$F$3:$F$99980,'DIC4'!$H27,Resultados_Dic3!$D$3:$D$99980,'DIC4'!$H$22,Resultados_Dic3!$E$3:$E$99980,'DIC4'!$G27,Resultados_Dic3!$A$3:$A$99980,'DIC4'!$F27)</f>
        <v>245.97814354745901</v>
      </c>
      <c r="T27" s="21">
        <f>+SUMIFS(Resultados_Dic3!S$3:S$99980,Resultados_Dic3!$F$3:$F$99980,'DIC4'!$H27,Resultados_Dic3!$D$3:$D$99980,'DIC4'!$H$22,Resultados_Dic3!$E$3:$E$99980,'DIC4'!$G27,Resultados_Dic3!$A$3:$A$99980,'DIC4'!$F27)</f>
        <v>245.97814354745901</v>
      </c>
      <c r="U27" s="21">
        <f>+SUMIFS(Resultados_Dic3!T$3:T$99980,Resultados_Dic3!$F$3:$F$99980,'DIC4'!$H27,Resultados_Dic3!$D$3:$D$99980,'DIC4'!$H$22,Resultados_Dic3!$E$3:$E$99980,'DIC4'!$G27,Resultados_Dic3!$A$3:$A$99980,'DIC4'!$F27)</f>
        <v>245.97814354745901</v>
      </c>
      <c r="V27" s="21">
        <f>+SUMIFS(Resultados_Dic3!U$3:U$99980,Resultados_Dic3!$F$3:$F$99980,'DIC4'!$H27,Resultados_Dic3!$D$3:$D$99980,'DIC4'!$H$22,Resultados_Dic3!$E$3:$E$99980,'DIC4'!$G27,Resultados_Dic3!$A$3:$A$99980,'DIC4'!$F27)</f>
        <v>174.18093218067301</v>
      </c>
      <c r="W27" s="21">
        <f>+SUMIFS(Resultados_Dic3!V$3:V$99980,Resultados_Dic3!$F$3:$F$99980,'DIC4'!$H27,Resultados_Dic3!$D$3:$D$99980,'DIC4'!$H$22,Resultados_Dic3!$E$3:$E$99980,'DIC4'!$G27,Resultados_Dic3!$A$3:$A$99980,'DIC4'!$F27)</f>
        <v>0</v>
      </c>
      <c r="X27" s="21">
        <f>+SUMIFS(Resultados_Dic3!W$3:W$99980,Resultados_Dic3!$F$3:$F$99980,'DIC4'!$H27,Resultados_Dic3!$D$3:$D$99980,'DIC4'!$H$22,Resultados_Dic3!$E$3:$E$99980,'DIC4'!$G27,Resultados_Dic3!$A$3:$A$99980,'DIC4'!$F27)</f>
        <v>0</v>
      </c>
      <c r="Y27" s="21">
        <f>+SUMIFS(Resultados_Dic3!X$3:X$99980,Resultados_Dic3!$F$3:$F$99980,'DIC4'!$H27,Resultados_Dic3!$D$3:$D$99980,'DIC4'!$H$22,Resultados_Dic3!$E$3:$E$99980,'DIC4'!$G27,Resultados_Dic3!$A$3:$A$99980,'DIC4'!$F27)</f>
        <v>0</v>
      </c>
      <c r="Z27" s="21">
        <f>+SUMIFS(Resultados_Dic3!Y$3:Y$99980,Resultados_Dic3!$F$3:$F$99980,'DIC4'!$H27,Resultados_Dic3!$D$3:$D$99980,'DIC4'!$H$22,Resultados_Dic3!$E$3:$E$99980,'DIC4'!$G27,Resultados_Dic3!$A$3:$A$99980,'DIC4'!$F27)</f>
        <v>0</v>
      </c>
      <c r="AA27" s="21">
        <f>+SUMIFS(Resultados_Dic3!Z$3:Z$99980,Resultados_Dic3!$F$3:$F$99980,'DIC4'!$H27,Resultados_Dic3!$D$3:$D$99980,'DIC4'!$H$22,Resultados_Dic3!$E$3:$E$99980,'DIC4'!$G27,Resultados_Dic3!$A$3:$A$99980,'DIC4'!$F27)</f>
        <v>0</v>
      </c>
      <c r="AB27" s="21">
        <f>+SUMIFS(Resultados_Dic3!AA$3:AA$99980,Resultados_Dic3!$F$3:$F$99980,'DIC4'!$H27,Resultados_Dic3!$D$3:$D$99980,'DIC4'!$H$22,Resultados_Dic3!$E$3:$E$99980,'DIC4'!$G27,Resultados_Dic3!$A$3:$A$99980,'DIC4'!$F27)</f>
        <v>0</v>
      </c>
      <c r="AC27" s="21">
        <f>+SUMIFS(Resultados_Dic3!AB$3:AB$99980,Resultados_Dic3!$F$3:$F$99980,'DIC4'!$H27,Resultados_Dic3!$D$3:$D$99980,'DIC4'!$H$22,Resultados_Dic3!$E$3:$E$99980,'DIC4'!$G27,Resultados_Dic3!$A$3:$A$99980,'DIC4'!$F27)</f>
        <v>0</v>
      </c>
      <c r="AD27" s="21">
        <f>+SUMIFS(Resultados_Dic3!AC$3:AC$99980,Resultados_Dic3!$F$3:$F$99980,'DIC4'!$H27,Resultados_Dic3!$D$3:$D$99980,'DIC4'!$H$22,Resultados_Dic3!$E$3:$E$99980,'DIC4'!$G27,Resultados_Dic3!$A$3:$A$99980,'DIC4'!$F27)</f>
        <v>0</v>
      </c>
      <c r="AE27" s="21">
        <f>+SUMIFS(Resultados_Dic3!AD$3:AD$99980,Resultados_Dic3!$F$3:$F$99980,'DIC4'!$H27,Resultados_Dic3!$D$3:$D$99980,'DIC4'!$H$22,Resultados_Dic3!$E$3:$E$99980,'DIC4'!$G27,Resultados_Dic3!$A$3:$A$99980,'DIC4'!$F27)</f>
        <v>0</v>
      </c>
      <c r="AF27" s="21">
        <f>+SUMIFS(Resultados_Dic3!AE$3:AE$99980,Resultados_Dic3!$F$3:$F$99980,'DIC4'!$H27,Resultados_Dic3!$D$3:$D$99980,'DIC4'!$H$22,Resultados_Dic3!$E$3:$E$99980,'DIC4'!$G27,Resultados_Dic3!$A$3:$A$99980,'DIC4'!$F27)</f>
        <v>0</v>
      </c>
      <c r="AG27" s="21">
        <f>+SUMIFS(Resultados_Dic3!AF$3:AF$99980,Resultados_Dic3!$F$3:$F$99980,'DIC4'!$H27,Resultados_Dic3!$D$3:$D$99980,'DIC4'!$H$22,Resultados_Dic3!$E$3:$E$99980,'DIC4'!$G27,Resultados_Dic3!$A$3:$A$99980,'DIC4'!$F27)</f>
        <v>0</v>
      </c>
      <c r="AH27" s="21">
        <f>+SUMIFS(Resultados_Dic3!AG$3:AG$99980,Resultados_Dic3!$F$3:$F$99980,'DIC4'!$H27,Resultados_Dic3!$D$3:$D$99980,'DIC4'!$H$22,Resultados_Dic3!$E$3:$E$99980,'DIC4'!$G27,Resultados_Dic3!$A$3:$A$99980,'DIC4'!$F27)</f>
        <v>0</v>
      </c>
      <c r="AI27" s="21">
        <f>+SUMIFS(Resultados_Dic3!AH$3:AH$99980,Resultados_Dic3!$F$3:$F$99980,'DIC4'!$H27,Resultados_Dic3!$D$3:$D$99980,'DIC4'!$H$22,Resultados_Dic3!$E$3:$E$99980,'DIC4'!$G27,Resultados_Dic3!$A$3:$A$99980,'DIC4'!$F27)</f>
        <v>0</v>
      </c>
      <c r="AJ27" s="21">
        <f>+SUMIFS(Resultados_Dic3!AI$3:AI$99980,Resultados_Dic3!$F$3:$F$99980,'DIC4'!$H27,Resultados_Dic3!$D$3:$D$99980,'DIC4'!$H$22,Resultados_Dic3!$E$3:$E$99980,'DIC4'!$G27,Resultados_Dic3!$A$3:$A$99980,'DIC4'!$F27)</f>
        <v>0</v>
      </c>
      <c r="AK27" s="21">
        <f>+SUMIFS(Resultados_Dic3!AJ$3:AJ$99980,Resultados_Dic3!$F$3:$F$99980,'DIC4'!$H27,Resultados_Dic3!$D$3:$D$99980,'DIC4'!$H$22,Resultados_Dic3!$E$3:$E$99980,'DIC4'!$G27,Resultados_Dic3!$A$3:$A$99980,'DIC4'!$F27)</f>
        <v>0</v>
      </c>
      <c r="AL27" s="21">
        <f>+SUMIFS(Resultados_Dic3!AK$3:AK$99980,Resultados_Dic3!$F$3:$F$99980,'DIC4'!$H27,Resultados_Dic3!$D$3:$D$99980,'DIC4'!$H$22,Resultados_Dic3!$E$3:$E$99980,'DIC4'!$G27,Resultados_Dic3!$A$3:$A$99980,'DIC4'!$F27)</f>
        <v>0</v>
      </c>
      <c r="AM27" s="21">
        <f>+SUMIFS(Resultados_Dic3!AL$3:AL$99980,Resultados_Dic3!$F$3:$F$99980,'DIC4'!$H27,Resultados_Dic3!$D$3:$D$99980,'DIC4'!$H$22,Resultados_Dic3!$E$3:$E$99980,'DIC4'!$G27,Resultados_Dic3!$A$3:$A$99980,'DIC4'!$F27)</f>
        <v>0</v>
      </c>
      <c r="AN27" s="21">
        <f>+SUMIFS(Resultados_Dic3!AM$3:AM$99980,Resultados_Dic3!$F$3:$F$99980,'DIC4'!$H27,Resultados_Dic3!$D$3:$D$99980,'DIC4'!$H$22,Resultados_Dic3!$E$3:$E$99980,'DIC4'!$G27,Resultados_Dic3!$A$3:$A$99980,'DIC4'!$F27)</f>
        <v>0</v>
      </c>
      <c r="AO27" s="21"/>
    </row>
    <row r="28" spans="1:41" x14ac:dyDescent="0.25">
      <c r="A28" s="2" t="s">
        <v>173</v>
      </c>
      <c r="B28" s="21">
        <f t="shared" ref="B28:C28" si="3">+I28+I41</f>
        <v>7.3617713484507732</v>
      </c>
      <c r="C28" s="21">
        <f t="shared" si="3"/>
        <v>6.9566063625028098</v>
      </c>
      <c r="F28" s="17" t="str">
        <f t="shared" si="1"/>
        <v>DIC4</v>
      </c>
      <c r="G28" s="24" t="s">
        <v>48</v>
      </c>
      <c r="H28" s="2" t="s">
        <v>173</v>
      </c>
      <c r="I28" s="21">
        <f>+SUMIFS(Resultados_Dic3!H$3:H$99980,Resultados_Dic3!$F$3:$F$99980,'DIC4'!$H28,Resultados_Dic3!$D$3:$D$99980,'DIC4'!$H$22,Resultados_Dic3!$E$3:$E$99980,'DIC4'!$G28,Resultados_Dic3!$A$3:$A$99980,'DIC4'!$F28)</f>
        <v>7.2846848137516496</v>
      </c>
      <c r="J28" s="21">
        <f>+SUMIFS(Resultados_Dic3!I$3:I$99980,Resultados_Dic3!$F$3:$F$99980,'DIC4'!$H28,Resultados_Dic3!$D$3:$D$99980,'DIC4'!$H$22,Resultados_Dic3!$E$3:$E$99980,'DIC4'!$G28,Resultados_Dic3!$A$3:$A$99980,'DIC4'!$F28)</f>
        <v>6.8837623889034303</v>
      </c>
      <c r="K28" s="21">
        <f>+SUMIFS(Resultados_Dic3!J$3:J$99980,Resultados_Dic3!$F$3:$F$99980,'DIC4'!$H28,Resultados_Dic3!$D$3:$D$99980,'DIC4'!$H$22,Resultados_Dic3!$E$3:$E$99980,'DIC4'!$G28,Resultados_Dic3!$A$3:$A$99980,'DIC4'!$F28)</f>
        <v>6.5811794267538302</v>
      </c>
      <c r="L28" s="21">
        <f>+SUMIFS(Resultados_Dic3!K$3:K$99980,Resultados_Dic3!$F$3:$F$99980,'DIC4'!$H28,Resultados_Dic3!$D$3:$D$99980,'DIC4'!$H$22,Resultados_Dic3!$E$3:$E$99980,'DIC4'!$G28,Resultados_Dic3!$A$3:$A$99980,'DIC4'!$F28)</f>
        <v>6.2785964646042203</v>
      </c>
      <c r="M28" s="21">
        <f>+SUMIFS(Resultados_Dic3!L$3:L$99980,Resultados_Dic3!$F$3:$F$99980,'DIC4'!$H28,Resultados_Dic3!$D$3:$D$99980,'DIC4'!$H$22,Resultados_Dic3!$E$3:$E$99980,'DIC4'!$G28,Resultados_Dic3!$A$3:$A$99980,'DIC4'!$F28)</f>
        <v>5.9760135024546202</v>
      </c>
      <c r="N28" s="21">
        <f>+SUMIFS(Resultados_Dic3!M$3:M$99980,Resultados_Dic3!$F$3:$F$99980,'DIC4'!$H28,Resultados_Dic3!$D$3:$D$99980,'DIC4'!$H$22,Resultados_Dic3!$E$3:$E$99980,'DIC4'!$G28,Resultados_Dic3!$A$3:$A$99980,'DIC4'!$F28)</f>
        <v>5.67343054030502</v>
      </c>
      <c r="O28" s="21">
        <f>+SUMIFS(Resultados_Dic3!N$3:N$99980,Resultados_Dic3!$F$3:$F$99980,'DIC4'!$H28,Resultados_Dic3!$D$3:$D$99980,'DIC4'!$H$22,Resultados_Dic3!$E$3:$E$99980,'DIC4'!$G28,Resultados_Dic3!$A$3:$A$99980,'DIC4'!$F28)</f>
        <v>5.3708475781554199</v>
      </c>
      <c r="P28" s="21">
        <f>+SUMIFS(Resultados_Dic3!O$3:O$99980,Resultados_Dic3!$F$3:$F$99980,'DIC4'!$H28,Resultados_Dic3!$D$3:$D$99980,'DIC4'!$H$22,Resultados_Dic3!$E$3:$E$99980,'DIC4'!$G28,Resultados_Dic3!$A$3:$A$99980,'DIC4'!$F28)</f>
        <v>0.61188664507181401</v>
      </c>
      <c r="Q28" s="21">
        <f>+SUMIFS(Resultados_Dic3!P$3:P$99980,Resultados_Dic3!$F$3:$F$99980,'DIC4'!$H28,Resultados_Dic3!$D$3:$D$99980,'DIC4'!$H$22,Resultados_Dic3!$E$3:$E$99980,'DIC4'!$G28,Resultados_Dic3!$A$3:$A$99980,'DIC4'!$F28)</f>
        <v>0</v>
      </c>
      <c r="R28" s="21">
        <f>+SUMIFS(Resultados_Dic3!Q$3:Q$99980,Resultados_Dic3!$F$3:$F$99980,'DIC4'!$H28,Resultados_Dic3!$D$3:$D$99980,'DIC4'!$H$22,Resultados_Dic3!$E$3:$E$99980,'DIC4'!$G28,Resultados_Dic3!$A$3:$A$99980,'DIC4'!$F28)</f>
        <v>0</v>
      </c>
      <c r="S28" s="21">
        <f>+SUMIFS(Resultados_Dic3!R$3:R$99980,Resultados_Dic3!$F$3:$F$99980,'DIC4'!$H28,Resultados_Dic3!$D$3:$D$99980,'DIC4'!$H$22,Resultados_Dic3!$E$3:$E$99980,'DIC4'!$G28,Resultados_Dic3!$A$3:$A$99980,'DIC4'!$F28)</f>
        <v>0</v>
      </c>
      <c r="T28" s="21">
        <f>+SUMIFS(Resultados_Dic3!S$3:S$99980,Resultados_Dic3!$F$3:$F$99980,'DIC4'!$H28,Resultados_Dic3!$D$3:$D$99980,'DIC4'!$H$22,Resultados_Dic3!$E$3:$E$99980,'DIC4'!$G28,Resultados_Dic3!$A$3:$A$99980,'DIC4'!$F28)</f>
        <v>0</v>
      </c>
      <c r="U28" s="21">
        <f>+SUMIFS(Resultados_Dic3!T$3:T$99980,Resultados_Dic3!$F$3:$F$99980,'DIC4'!$H28,Resultados_Dic3!$D$3:$D$99980,'DIC4'!$H$22,Resultados_Dic3!$E$3:$E$99980,'DIC4'!$G28,Resultados_Dic3!$A$3:$A$99980,'DIC4'!$F28)</f>
        <v>0</v>
      </c>
      <c r="V28" s="21">
        <f>+SUMIFS(Resultados_Dic3!U$3:U$99980,Resultados_Dic3!$F$3:$F$99980,'DIC4'!$H28,Resultados_Dic3!$D$3:$D$99980,'DIC4'!$H$22,Resultados_Dic3!$E$3:$E$99980,'DIC4'!$G28,Resultados_Dic3!$A$3:$A$99980,'DIC4'!$F28)</f>
        <v>0</v>
      </c>
      <c r="W28" s="21">
        <f>+SUMIFS(Resultados_Dic3!V$3:V$99980,Resultados_Dic3!$F$3:$F$99980,'DIC4'!$H28,Resultados_Dic3!$D$3:$D$99980,'DIC4'!$H$22,Resultados_Dic3!$E$3:$E$99980,'DIC4'!$G28,Resultados_Dic3!$A$3:$A$99980,'DIC4'!$F28)</f>
        <v>0</v>
      </c>
      <c r="X28" s="21">
        <f>+SUMIFS(Resultados_Dic3!W$3:W$99980,Resultados_Dic3!$F$3:$F$99980,'DIC4'!$H28,Resultados_Dic3!$D$3:$D$99980,'DIC4'!$H$22,Resultados_Dic3!$E$3:$E$99980,'DIC4'!$G28,Resultados_Dic3!$A$3:$A$99980,'DIC4'!$F28)</f>
        <v>0</v>
      </c>
      <c r="Y28" s="21">
        <f>+SUMIFS(Resultados_Dic3!X$3:X$99980,Resultados_Dic3!$F$3:$F$99980,'DIC4'!$H28,Resultados_Dic3!$D$3:$D$99980,'DIC4'!$H$22,Resultados_Dic3!$E$3:$E$99980,'DIC4'!$G28,Resultados_Dic3!$A$3:$A$99980,'DIC4'!$F28)</f>
        <v>0</v>
      </c>
      <c r="Z28" s="21">
        <f>+SUMIFS(Resultados_Dic3!Y$3:Y$99980,Resultados_Dic3!$F$3:$F$99980,'DIC4'!$H28,Resultados_Dic3!$D$3:$D$99980,'DIC4'!$H$22,Resultados_Dic3!$E$3:$E$99980,'DIC4'!$G28,Resultados_Dic3!$A$3:$A$99980,'DIC4'!$F28)</f>
        <v>0</v>
      </c>
      <c r="AA28" s="21">
        <f>+SUMIFS(Resultados_Dic3!Z$3:Z$99980,Resultados_Dic3!$F$3:$F$99980,'DIC4'!$H28,Resultados_Dic3!$D$3:$D$99980,'DIC4'!$H$22,Resultados_Dic3!$E$3:$E$99980,'DIC4'!$G28,Resultados_Dic3!$A$3:$A$99980,'DIC4'!$F28)</f>
        <v>0</v>
      </c>
      <c r="AB28" s="21">
        <f>+SUMIFS(Resultados_Dic3!AA$3:AA$99980,Resultados_Dic3!$F$3:$F$99980,'DIC4'!$H28,Resultados_Dic3!$D$3:$D$99980,'DIC4'!$H$22,Resultados_Dic3!$E$3:$E$99980,'DIC4'!$G28,Resultados_Dic3!$A$3:$A$99980,'DIC4'!$F28)</f>
        <v>0</v>
      </c>
      <c r="AC28" s="21">
        <f>+SUMIFS(Resultados_Dic3!AB$3:AB$99980,Resultados_Dic3!$F$3:$F$99980,'DIC4'!$H28,Resultados_Dic3!$D$3:$D$99980,'DIC4'!$H$22,Resultados_Dic3!$E$3:$E$99980,'DIC4'!$G28,Resultados_Dic3!$A$3:$A$99980,'DIC4'!$F28)</f>
        <v>0</v>
      </c>
      <c r="AD28" s="21">
        <f>+SUMIFS(Resultados_Dic3!AC$3:AC$99980,Resultados_Dic3!$F$3:$F$99980,'DIC4'!$H28,Resultados_Dic3!$D$3:$D$99980,'DIC4'!$H$22,Resultados_Dic3!$E$3:$E$99980,'DIC4'!$G28,Resultados_Dic3!$A$3:$A$99980,'DIC4'!$F28)</f>
        <v>0</v>
      </c>
      <c r="AE28" s="21">
        <f>+SUMIFS(Resultados_Dic3!AD$3:AD$99980,Resultados_Dic3!$F$3:$F$99980,'DIC4'!$H28,Resultados_Dic3!$D$3:$D$99980,'DIC4'!$H$22,Resultados_Dic3!$E$3:$E$99980,'DIC4'!$G28,Resultados_Dic3!$A$3:$A$99980,'DIC4'!$F28)</f>
        <v>0</v>
      </c>
      <c r="AF28" s="21">
        <f>+SUMIFS(Resultados_Dic3!AE$3:AE$99980,Resultados_Dic3!$F$3:$F$99980,'DIC4'!$H28,Resultados_Dic3!$D$3:$D$99980,'DIC4'!$H$22,Resultados_Dic3!$E$3:$E$99980,'DIC4'!$G28,Resultados_Dic3!$A$3:$A$99980,'DIC4'!$F28)</f>
        <v>0</v>
      </c>
      <c r="AG28" s="21">
        <f>+SUMIFS(Resultados_Dic3!AF$3:AF$99980,Resultados_Dic3!$F$3:$F$99980,'DIC4'!$H28,Resultados_Dic3!$D$3:$D$99980,'DIC4'!$H$22,Resultados_Dic3!$E$3:$E$99980,'DIC4'!$G28,Resultados_Dic3!$A$3:$A$99980,'DIC4'!$F28)</f>
        <v>0</v>
      </c>
      <c r="AH28" s="21">
        <f>+SUMIFS(Resultados_Dic3!AG$3:AG$99980,Resultados_Dic3!$F$3:$F$99980,'DIC4'!$H28,Resultados_Dic3!$D$3:$D$99980,'DIC4'!$H$22,Resultados_Dic3!$E$3:$E$99980,'DIC4'!$G28,Resultados_Dic3!$A$3:$A$99980,'DIC4'!$F28)</f>
        <v>0</v>
      </c>
      <c r="AI28" s="21">
        <f>+SUMIFS(Resultados_Dic3!AH$3:AH$99980,Resultados_Dic3!$F$3:$F$99980,'DIC4'!$H28,Resultados_Dic3!$D$3:$D$99980,'DIC4'!$H$22,Resultados_Dic3!$E$3:$E$99980,'DIC4'!$G28,Resultados_Dic3!$A$3:$A$99980,'DIC4'!$F28)</f>
        <v>0</v>
      </c>
      <c r="AJ28" s="21">
        <f>+SUMIFS(Resultados_Dic3!AI$3:AI$99980,Resultados_Dic3!$F$3:$F$99980,'DIC4'!$H28,Resultados_Dic3!$D$3:$D$99980,'DIC4'!$H$22,Resultados_Dic3!$E$3:$E$99980,'DIC4'!$G28,Resultados_Dic3!$A$3:$A$99980,'DIC4'!$F28)</f>
        <v>0</v>
      </c>
      <c r="AK28" s="21">
        <f>+SUMIFS(Resultados_Dic3!AJ$3:AJ$99980,Resultados_Dic3!$F$3:$F$99980,'DIC4'!$H28,Resultados_Dic3!$D$3:$D$99980,'DIC4'!$H$22,Resultados_Dic3!$E$3:$E$99980,'DIC4'!$G28,Resultados_Dic3!$A$3:$A$99980,'DIC4'!$F28)</f>
        <v>0</v>
      </c>
      <c r="AL28" s="21">
        <f>+SUMIFS(Resultados_Dic3!AK$3:AK$99980,Resultados_Dic3!$F$3:$F$99980,'DIC4'!$H28,Resultados_Dic3!$D$3:$D$99980,'DIC4'!$H$22,Resultados_Dic3!$E$3:$E$99980,'DIC4'!$G28,Resultados_Dic3!$A$3:$A$99980,'DIC4'!$F28)</f>
        <v>0</v>
      </c>
      <c r="AM28" s="21">
        <f>+SUMIFS(Resultados_Dic3!AL$3:AL$99980,Resultados_Dic3!$F$3:$F$99980,'DIC4'!$H28,Resultados_Dic3!$D$3:$D$99980,'DIC4'!$H$22,Resultados_Dic3!$E$3:$E$99980,'DIC4'!$G28,Resultados_Dic3!$A$3:$A$99980,'DIC4'!$F28)</f>
        <v>0</v>
      </c>
      <c r="AN28" s="21">
        <f>+SUMIFS(Resultados_Dic3!AM$3:AM$99980,Resultados_Dic3!$F$3:$F$99980,'DIC4'!$H28,Resultados_Dic3!$D$3:$D$99980,'DIC4'!$H$22,Resultados_Dic3!$E$3:$E$99980,'DIC4'!$G28,Resultados_Dic3!$A$3:$A$99980,'DIC4'!$F28)</f>
        <v>0</v>
      </c>
      <c r="AO28" s="21"/>
    </row>
    <row r="29" spans="1:41" x14ac:dyDescent="0.25">
      <c r="A29" s="2" t="s">
        <v>174</v>
      </c>
      <c r="B29" s="21">
        <f t="shared" ref="B29:C29" si="4">+I29+I42</f>
        <v>167.97719835493214</v>
      </c>
      <c r="C29" s="21">
        <f t="shared" si="4"/>
        <v>156.24663182853865</v>
      </c>
      <c r="F29" s="17" t="str">
        <f t="shared" si="1"/>
        <v>DIC4</v>
      </c>
      <c r="G29" s="24" t="s">
        <v>49</v>
      </c>
      <c r="H29" s="2" t="s">
        <v>174</v>
      </c>
      <c r="I29" s="21">
        <f>+SUMIFS(Resultados_Dic3!H$3:H$99980,Resultados_Dic3!$F$3:$F$99980,'DIC4'!$H29,Resultados_Dic3!$D$3:$D$99980,'DIC4'!$H$22,Resultados_Dic3!$E$3:$E$99980,'DIC4'!$G29,Resultados_Dic3!$A$3:$A$99980,'DIC4'!$F29)</f>
        <v>166.218276552454</v>
      </c>
      <c r="J29" s="21">
        <f>+SUMIFS(Resultados_Dic3!I$3:I$99980,Resultados_Dic3!$F$3:$F$99980,'DIC4'!$H29,Resultados_Dic3!$D$3:$D$99980,'DIC4'!$H$22,Resultados_Dic3!$E$3:$E$99980,'DIC4'!$G29,Resultados_Dic3!$A$3:$A$99980,'DIC4'!$F29)</f>
        <v>154.61054306185801</v>
      </c>
      <c r="K29" s="21">
        <f>+SUMIFS(Resultados_Dic3!J$3:J$99980,Resultados_Dic3!$F$3:$F$99980,'DIC4'!$H29,Resultados_Dic3!$D$3:$D$99980,'DIC4'!$H$22,Resultados_Dic3!$E$3:$E$99980,'DIC4'!$G29,Resultados_Dic3!$A$3:$A$99980,'DIC4'!$F29)</f>
        <v>142.371617931918</v>
      </c>
      <c r="L29" s="21">
        <f>+SUMIFS(Resultados_Dic3!K$3:K$99980,Resultados_Dic3!$F$3:$F$99980,'DIC4'!$H29,Resultados_Dic3!$D$3:$D$99980,'DIC4'!$H$22,Resultados_Dic3!$E$3:$E$99980,'DIC4'!$G29,Resultados_Dic3!$A$3:$A$99980,'DIC4'!$F29)</f>
        <v>130.13269280197801</v>
      </c>
      <c r="M29" s="21">
        <f>+SUMIFS(Resultados_Dic3!L$3:L$99980,Resultados_Dic3!$F$3:$F$99980,'DIC4'!$H29,Resultados_Dic3!$D$3:$D$99980,'DIC4'!$H$22,Resultados_Dic3!$E$3:$E$99980,'DIC4'!$G29,Resultados_Dic3!$A$3:$A$99980,'DIC4'!$F29)</f>
        <v>117.893767672038</v>
      </c>
      <c r="N29" s="21">
        <f>+SUMIFS(Resultados_Dic3!M$3:M$99980,Resultados_Dic3!$F$3:$F$99980,'DIC4'!$H29,Resultados_Dic3!$D$3:$D$99980,'DIC4'!$H$22,Resultados_Dic3!$E$3:$E$99980,'DIC4'!$G29,Resultados_Dic3!$A$3:$A$99980,'DIC4'!$F29)</f>
        <v>104.77548344011601</v>
      </c>
      <c r="O29" s="21">
        <f>+SUMIFS(Resultados_Dic3!N$3:N$99980,Resultados_Dic3!$F$3:$F$99980,'DIC4'!$H29,Resultados_Dic3!$D$3:$D$99980,'DIC4'!$H$22,Resultados_Dic3!$E$3:$E$99980,'DIC4'!$G29,Resultados_Dic3!$A$3:$A$99980,'DIC4'!$F29)</f>
        <v>91.657199208193504</v>
      </c>
      <c r="P29" s="21">
        <f>+SUMIFS(Resultados_Dic3!O$3:O$99980,Resultados_Dic3!$F$3:$F$99980,'DIC4'!$H29,Resultados_Dic3!$D$3:$D$99980,'DIC4'!$H$22,Resultados_Dic3!$E$3:$E$99980,'DIC4'!$G29,Resultados_Dic3!$A$3:$A$99980,'DIC4'!$F29)</f>
        <v>82.596473311654904</v>
      </c>
      <c r="Q29" s="21">
        <f>+SUMIFS(Resultados_Dic3!P$3:P$99980,Resultados_Dic3!$F$3:$F$99980,'DIC4'!$H29,Resultados_Dic3!$D$3:$D$99980,'DIC4'!$H$22,Resultados_Dic3!$E$3:$E$99980,'DIC4'!$G29,Resultados_Dic3!$A$3:$A$99980,'DIC4'!$F29)</f>
        <v>68.404712819989498</v>
      </c>
      <c r="R29" s="21">
        <f>+SUMIFS(Resultados_Dic3!Q$3:Q$99980,Resultados_Dic3!$F$3:$F$99980,'DIC4'!$H29,Resultados_Dic3!$D$3:$D$99980,'DIC4'!$H$22,Resultados_Dic3!$E$3:$E$99980,'DIC4'!$G29,Resultados_Dic3!$A$3:$A$99980,'DIC4'!$F29)</f>
        <v>0</v>
      </c>
      <c r="S29" s="21">
        <f>+SUMIFS(Resultados_Dic3!R$3:R$99980,Resultados_Dic3!$F$3:$F$99980,'DIC4'!$H29,Resultados_Dic3!$D$3:$D$99980,'DIC4'!$H$22,Resultados_Dic3!$E$3:$E$99980,'DIC4'!$G29,Resultados_Dic3!$A$3:$A$99980,'DIC4'!$F29)</f>
        <v>0</v>
      </c>
      <c r="T29" s="21">
        <f>+SUMIFS(Resultados_Dic3!S$3:S$99980,Resultados_Dic3!$F$3:$F$99980,'DIC4'!$H29,Resultados_Dic3!$D$3:$D$99980,'DIC4'!$H$22,Resultados_Dic3!$E$3:$E$99980,'DIC4'!$G29,Resultados_Dic3!$A$3:$A$99980,'DIC4'!$F29)</f>
        <v>0</v>
      </c>
      <c r="U29" s="21">
        <f>+SUMIFS(Resultados_Dic3!T$3:T$99980,Resultados_Dic3!$F$3:$F$99980,'DIC4'!$H29,Resultados_Dic3!$D$3:$D$99980,'DIC4'!$H$22,Resultados_Dic3!$E$3:$E$99980,'DIC4'!$G29,Resultados_Dic3!$A$3:$A$99980,'DIC4'!$F29)</f>
        <v>0</v>
      </c>
      <c r="V29" s="21">
        <f>+SUMIFS(Resultados_Dic3!U$3:U$99980,Resultados_Dic3!$F$3:$F$99980,'DIC4'!$H29,Resultados_Dic3!$D$3:$D$99980,'DIC4'!$H$22,Resultados_Dic3!$E$3:$E$99980,'DIC4'!$G29,Resultados_Dic3!$A$3:$A$99980,'DIC4'!$F29)</f>
        <v>0</v>
      </c>
      <c r="W29" s="21">
        <f>+SUMIFS(Resultados_Dic3!V$3:V$99980,Resultados_Dic3!$F$3:$F$99980,'DIC4'!$H29,Resultados_Dic3!$D$3:$D$99980,'DIC4'!$H$22,Resultados_Dic3!$E$3:$E$99980,'DIC4'!$G29,Resultados_Dic3!$A$3:$A$99980,'DIC4'!$F29)</f>
        <v>0</v>
      </c>
      <c r="X29" s="21">
        <f>+SUMIFS(Resultados_Dic3!W$3:W$99980,Resultados_Dic3!$F$3:$F$99980,'DIC4'!$H29,Resultados_Dic3!$D$3:$D$99980,'DIC4'!$H$22,Resultados_Dic3!$E$3:$E$99980,'DIC4'!$G29,Resultados_Dic3!$A$3:$A$99980,'DIC4'!$F29)</f>
        <v>0</v>
      </c>
      <c r="Y29" s="21">
        <f>+SUMIFS(Resultados_Dic3!X$3:X$99980,Resultados_Dic3!$F$3:$F$99980,'DIC4'!$H29,Resultados_Dic3!$D$3:$D$99980,'DIC4'!$H$22,Resultados_Dic3!$E$3:$E$99980,'DIC4'!$G29,Resultados_Dic3!$A$3:$A$99980,'DIC4'!$F29)</f>
        <v>0</v>
      </c>
      <c r="Z29" s="21">
        <f>+SUMIFS(Resultados_Dic3!Y$3:Y$99980,Resultados_Dic3!$F$3:$F$99980,'DIC4'!$H29,Resultados_Dic3!$D$3:$D$99980,'DIC4'!$H$22,Resultados_Dic3!$E$3:$E$99980,'DIC4'!$G29,Resultados_Dic3!$A$3:$A$99980,'DIC4'!$F29)</f>
        <v>0</v>
      </c>
      <c r="AA29" s="21">
        <f>+SUMIFS(Resultados_Dic3!Z$3:Z$99980,Resultados_Dic3!$F$3:$F$99980,'DIC4'!$H29,Resultados_Dic3!$D$3:$D$99980,'DIC4'!$H$22,Resultados_Dic3!$E$3:$E$99980,'DIC4'!$G29,Resultados_Dic3!$A$3:$A$99980,'DIC4'!$F29)</f>
        <v>0</v>
      </c>
      <c r="AB29" s="21">
        <f>+SUMIFS(Resultados_Dic3!AA$3:AA$99980,Resultados_Dic3!$F$3:$F$99980,'DIC4'!$H29,Resultados_Dic3!$D$3:$D$99980,'DIC4'!$H$22,Resultados_Dic3!$E$3:$E$99980,'DIC4'!$G29,Resultados_Dic3!$A$3:$A$99980,'DIC4'!$F29)</f>
        <v>0</v>
      </c>
      <c r="AC29" s="21">
        <f>+SUMIFS(Resultados_Dic3!AB$3:AB$99980,Resultados_Dic3!$F$3:$F$99980,'DIC4'!$H29,Resultados_Dic3!$D$3:$D$99980,'DIC4'!$H$22,Resultados_Dic3!$E$3:$E$99980,'DIC4'!$G29,Resultados_Dic3!$A$3:$A$99980,'DIC4'!$F29)</f>
        <v>0</v>
      </c>
      <c r="AD29" s="21">
        <f>+SUMIFS(Resultados_Dic3!AC$3:AC$99980,Resultados_Dic3!$F$3:$F$99980,'DIC4'!$H29,Resultados_Dic3!$D$3:$D$99980,'DIC4'!$H$22,Resultados_Dic3!$E$3:$E$99980,'DIC4'!$G29,Resultados_Dic3!$A$3:$A$99980,'DIC4'!$F29)</f>
        <v>0</v>
      </c>
      <c r="AE29" s="21">
        <f>+SUMIFS(Resultados_Dic3!AD$3:AD$99980,Resultados_Dic3!$F$3:$F$99980,'DIC4'!$H29,Resultados_Dic3!$D$3:$D$99980,'DIC4'!$H$22,Resultados_Dic3!$E$3:$E$99980,'DIC4'!$G29,Resultados_Dic3!$A$3:$A$99980,'DIC4'!$F29)</f>
        <v>0</v>
      </c>
      <c r="AF29" s="21">
        <f>+SUMIFS(Resultados_Dic3!AE$3:AE$99980,Resultados_Dic3!$F$3:$F$99980,'DIC4'!$H29,Resultados_Dic3!$D$3:$D$99980,'DIC4'!$H$22,Resultados_Dic3!$E$3:$E$99980,'DIC4'!$G29,Resultados_Dic3!$A$3:$A$99980,'DIC4'!$F29)</f>
        <v>0</v>
      </c>
      <c r="AG29" s="21">
        <f>+SUMIFS(Resultados_Dic3!AF$3:AF$99980,Resultados_Dic3!$F$3:$F$99980,'DIC4'!$H29,Resultados_Dic3!$D$3:$D$99980,'DIC4'!$H$22,Resultados_Dic3!$E$3:$E$99980,'DIC4'!$G29,Resultados_Dic3!$A$3:$A$99980,'DIC4'!$F29)</f>
        <v>0</v>
      </c>
      <c r="AH29" s="21">
        <f>+SUMIFS(Resultados_Dic3!AG$3:AG$99980,Resultados_Dic3!$F$3:$F$99980,'DIC4'!$H29,Resultados_Dic3!$D$3:$D$99980,'DIC4'!$H$22,Resultados_Dic3!$E$3:$E$99980,'DIC4'!$G29,Resultados_Dic3!$A$3:$A$99980,'DIC4'!$F29)</f>
        <v>0</v>
      </c>
      <c r="AI29" s="21">
        <f>+SUMIFS(Resultados_Dic3!AH$3:AH$99980,Resultados_Dic3!$F$3:$F$99980,'DIC4'!$H29,Resultados_Dic3!$D$3:$D$99980,'DIC4'!$H$22,Resultados_Dic3!$E$3:$E$99980,'DIC4'!$G29,Resultados_Dic3!$A$3:$A$99980,'DIC4'!$F29)</f>
        <v>0</v>
      </c>
      <c r="AJ29" s="21">
        <f>+SUMIFS(Resultados_Dic3!AI$3:AI$99980,Resultados_Dic3!$F$3:$F$99980,'DIC4'!$H29,Resultados_Dic3!$D$3:$D$99980,'DIC4'!$H$22,Resultados_Dic3!$E$3:$E$99980,'DIC4'!$G29,Resultados_Dic3!$A$3:$A$99980,'DIC4'!$F29)</f>
        <v>0</v>
      </c>
      <c r="AK29" s="21">
        <f>+SUMIFS(Resultados_Dic3!AJ$3:AJ$99980,Resultados_Dic3!$F$3:$F$99980,'DIC4'!$H29,Resultados_Dic3!$D$3:$D$99980,'DIC4'!$H$22,Resultados_Dic3!$E$3:$E$99980,'DIC4'!$G29,Resultados_Dic3!$A$3:$A$99980,'DIC4'!$F29)</f>
        <v>0</v>
      </c>
      <c r="AL29" s="21">
        <f>+SUMIFS(Resultados_Dic3!AK$3:AK$99980,Resultados_Dic3!$F$3:$F$99980,'DIC4'!$H29,Resultados_Dic3!$D$3:$D$99980,'DIC4'!$H$22,Resultados_Dic3!$E$3:$E$99980,'DIC4'!$G29,Resultados_Dic3!$A$3:$A$99980,'DIC4'!$F29)</f>
        <v>0</v>
      </c>
      <c r="AM29" s="21">
        <f>+SUMIFS(Resultados_Dic3!AL$3:AL$99980,Resultados_Dic3!$F$3:$F$99980,'DIC4'!$H29,Resultados_Dic3!$D$3:$D$99980,'DIC4'!$H$22,Resultados_Dic3!$E$3:$E$99980,'DIC4'!$G29,Resultados_Dic3!$A$3:$A$99980,'DIC4'!$F29)</f>
        <v>0</v>
      </c>
      <c r="AN29" s="21">
        <f>+SUMIFS(Resultados_Dic3!AM$3:AM$99980,Resultados_Dic3!$F$3:$F$99980,'DIC4'!$H29,Resultados_Dic3!$D$3:$D$99980,'DIC4'!$H$22,Resultados_Dic3!$E$3:$E$99980,'DIC4'!$G29,Resultados_Dic3!$A$3:$A$99980,'DIC4'!$F29)</f>
        <v>0</v>
      </c>
      <c r="AO29" s="21"/>
    </row>
    <row r="30" spans="1:41" x14ac:dyDescent="0.25">
      <c r="A30" s="2" t="s">
        <v>175</v>
      </c>
      <c r="B30" s="21">
        <f t="shared" ref="B30:C30" si="5">+I30+I43</f>
        <v>30.425325442646692</v>
      </c>
      <c r="C30" s="21">
        <f t="shared" si="5"/>
        <v>28.359077986236837</v>
      </c>
      <c r="F30" s="17" t="str">
        <f t="shared" si="1"/>
        <v>DIC4</v>
      </c>
      <c r="G30" s="24" t="s">
        <v>50</v>
      </c>
      <c r="H30" s="2" t="s">
        <v>175</v>
      </c>
      <c r="I30" s="21">
        <f>+SUMIFS(Resultados_Dic3!H$3:H$99980,Resultados_Dic3!$F$3:$F$99980,'DIC4'!$H30,Resultados_Dic3!$D$3:$D$99980,'DIC4'!$H$22,Resultados_Dic3!$E$3:$E$99980,'DIC4'!$G30,Resultados_Dic3!$A$3:$A$99980,'DIC4'!$F30)</f>
        <v>30.106735962689498</v>
      </c>
      <c r="J30" s="21">
        <f>+SUMIFS(Resultados_Dic3!I$3:I$99980,Resultados_Dic3!$F$3:$F$99980,'DIC4'!$H30,Resultados_Dic3!$D$3:$D$99980,'DIC4'!$H$22,Resultados_Dic3!$E$3:$E$99980,'DIC4'!$G30,Resultados_Dic3!$A$3:$A$99980,'DIC4'!$F30)</f>
        <v>28.0621245838901</v>
      </c>
      <c r="K30" s="21">
        <f>+SUMIFS(Resultados_Dic3!J$3:J$99980,Resultados_Dic3!$F$3:$F$99980,'DIC4'!$H30,Resultados_Dic3!$D$3:$D$99980,'DIC4'!$H$22,Resultados_Dic3!$E$3:$E$99980,'DIC4'!$G30,Resultados_Dic3!$A$3:$A$99980,'DIC4'!$F30)</f>
        <v>26.771198064649699</v>
      </c>
      <c r="L30" s="21">
        <f>+SUMIFS(Resultados_Dic3!K$3:K$99980,Resultados_Dic3!$F$3:$F$99980,'DIC4'!$H30,Resultados_Dic3!$D$3:$D$99980,'DIC4'!$H$22,Resultados_Dic3!$E$3:$E$99980,'DIC4'!$G30,Resultados_Dic3!$A$3:$A$99980,'DIC4'!$F30)</f>
        <v>25.480271545409199</v>
      </c>
      <c r="M30" s="21">
        <f>+SUMIFS(Resultados_Dic3!L$3:L$99980,Resultados_Dic3!$F$3:$F$99980,'DIC4'!$H30,Resultados_Dic3!$D$3:$D$99980,'DIC4'!$H$22,Resultados_Dic3!$E$3:$E$99980,'DIC4'!$G30,Resultados_Dic3!$A$3:$A$99980,'DIC4'!$F30)</f>
        <v>24.189345026168699</v>
      </c>
      <c r="N30" s="21">
        <f>+SUMIFS(Resultados_Dic3!M$3:M$99980,Resultados_Dic3!$F$3:$F$99980,'DIC4'!$H30,Resultados_Dic3!$D$3:$D$99980,'DIC4'!$H$22,Resultados_Dic3!$E$3:$E$99980,'DIC4'!$G30,Resultados_Dic3!$A$3:$A$99980,'DIC4'!$F30)</f>
        <v>22.314706624743099</v>
      </c>
      <c r="O30" s="21">
        <f>+SUMIFS(Resultados_Dic3!N$3:N$99980,Resultados_Dic3!$F$3:$F$99980,'DIC4'!$H30,Resultados_Dic3!$D$3:$D$99980,'DIC4'!$H$22,Resultados_Dic3!$E$3:$E$99980,'DIC4'!$G30,Resultados_Dic3!$A$3:$A$99980,'DIC4'!$F30)</f>
        <v>20.440068223317599</v>
      </c>
      <c r="P30" s="21">
        <f>+SUMIFS(Resultados_Dic3!O$3:O$99980,Resultados_Dic3!$F$3:$F$99980,'DIC4'!$H30,Resultados_Dic3!$D$3:$D$99980,'DIC4'!$H$22,Resultados_Dic3!$E$3:$E$99980,'DIC4'!$G30,Resultados_Dic3!$A$3:$A$99980,'DIC4'!$F30)</f>
        <v>18.878960951996699</v>
      </c>
      <c r="Q30" s="21">
        <f>+SUMIFS(Resultados_Dic3!P$3:P$99980,Resultados_Dic3!$F$3:$F$99980,'DIC4'!$H30,Resultados_Dic3!$D$3:$D$99980,'DIC4'!$H$22,Resultados_Dic3!$E$3:$E$99980,'DIC4'!$G30,Resultados_Dic3!$A$3:$A$99980,'DIC4'!$F30)</f>
        <v>17.317853680675899</v>
      </c>
      <c r="R30" s="21">
        <f>+SUMIFS(Resultados_Dic3!Q$3:Q$99980,Resultados_Dic3!$F$3:$F$99980,'DIC4'!$H30,Resultados_Dic3!$D$3:$D$99980,'DIC4'!$H$22,Resultados_Dic3!$E$3:$E$99980,'DIC4'!$G30,Resultados_Dic3!$A$3:$A$99980,'DIC4'!$F30)</f>
        <v>15.8290896783622</v>
      </c>
      <c r="S30" s="21">
        <f>+SUMIFS(Resultados_Dic3!R$3:R$99980,Resultados_Dic3!$F$3:$F$99980,'DIC4'!$H30,Resultados_Dic3!$D$3:$D$99980,'DIC4'!$H$22,Resultados_Dic3!$E$3:$E$99980,'DIC4'!$G30,Resultados_Dic3!$A$3:$A$99980,'DIC4'!$F30)</f>
        <v>14.340325676048501</v>
      </c>
      <c r="T30" s="21">
        <f>+SUMIFS(Resultados_Dic3!S$3:S$99980,Resultados_Dic3!$F$3:$F$99980,'DIC4'!$H30,Resultados_Dic3!$D$3:$D$99980,'DIC4'!$H$22,Resultados_Dic3!$E$3:$E$99980,'DIC4'!$G30,Resultados_Dic3!$A$3:$A$99980,'DIC4'!$F30)</f>
        <v>12.8515616737348</v>
      </c>
      <c r="U30" s="21">
        <f>+SUMIFS(Resultados_Dic3!T$3:T$99980,Resultados_Dic3!$F$3:$F$99980,'DIC4'!$H30,Resultados_Dic3!$D$3:$D$99980,'DIC4'!$H$22,Resultados_Dic3!$E$3:$E$99980,'DIC4'!$G30,Resultados_Dic3!$A$3:$A$99980,'DIC4'!$F30)</f>
        <v>12.081079647497999</v>
      </c>
      <c r="V30" s="21">
        <f>+SUMIFS(Resultados_Dic3!U$3:U$99980,Resultados_Dic3!$F$3:$F$99980,'DIC4'!$H30,Resultados_Dic3!$D$3:$D$99980,'DIC4'!$H$22,Resultados_Dic3!$E$3:$E$99980,'DIC4'!$G30,Resultados_Dic3!$A$3:$A$99980,'DIC4'!$F30)</f>
        <v>11.3105976212613</v>
      </c>
      <c r="W30" s="21">
        <f>+SUMIFS(Resultados_Dic3!V$3:V$99980,Resultados_Dic3!$F$3:$F$99980,'DIC4'!$H30,Resultados_Dic3!$D$3:$D$99980,'DIC4'!$H$22,Resultados_Dic3!$E$3:$E$99980,'DIC4'!$G30,Resultados_Dic3!$A$3:$A$99980,'DIC4'!$F30)</f>
        <v>3.3584371380747</v>
      </c>
      <c r="X30" s="21">
        <f>+SUMIFS(Resultados_Dic3!W$3:W$99980,Resultados_Dic3!$F$3:$F$99980,'DIC4'!$H30,Resultados_Dic3!$D$3:$D$99980,'DIC4'!$H$22,Resultados_Dic3!$E$3:$E$99980,'DIC4'!$G30,Resultados_Dic3!$A$3:$A$99980,'DIC4'!$F30)</f>
        <v>0</v>
      </c>
      <c r="Y30" s="21">
        <f>+SUMIFS(Resultados_Dic3!X$3:X$99980,Resultados_Dic3!$F$3:$F$99980,'DIC4'!$H30,Resultados_Dic3!$D$3:$D$99980,'DIC4'!$H$22,Resultados_Dic3!$E$3:$E$99980,'DIC4'!$G30,Resultados_Dic3!$A$3:$A$99980,'DIC4'!$F30)</f>
        <v>0</v>
      </c>
      <c r="Z30" s="21">
        <f>+SUMIFS(Resultados_Dic3!Y$3:Y$99980,Resultados_Dic3!$F$3:$F$99980,'DIC4'!$H30,Resultados_Dic3!$D$3:$D$99980,'DIC4'!$H$22,Resultados_Dic3!$E$3:$E$99980,'DIC4'!$G30,Resultados_Dic3!$A$3:$A$99980,'DIC4'!$F30)</f>
        <v>0</v>
      </c>
      <c r="AA30" s="21">
        <f>+SUMIFS(Resultados_Dic3!Z$3:Z$99980,Resultados_Dic3!$F$3:$F$99980,'DIC4'!$H30,Resultados_Dic3!$D$3:$D$99980,'DIC4'!$H$22,Resultados_Dic3!$E$3:$E$99980,'DIC4'!$G30,Resultados_Dic3!$A$3:$A$99980,'DIC4'!$F30)</f>
        <v>0</v>
      </c>
      <c r="AB30" s="21">
        <f>+SUMIFS(Resultados_Dic3!AA$3:AA$99980,Resultados_Dic3!$F$3:$F$99980,'DIC4'!$H30,Resultados_Dic3!$D$3:$D$99980,'DIC4'!$H$22,Resultados_Dic3!$E$3:$E$99980,'DIC4'!$G30,Resultados_Dic3!$A$3:$A$99980,'DIC4'!$F30)</f>
        <v>0</v>
      </c>
      <c r="AC30" s="21">
        <f>+SUMIFS(Resultados_Dic3!AB$3:AB$99980,Resultados_Dic3!$F$3:$F$99980,'DIC4'!$H30,Resultados_Dic3!$D$3:$D$99980,'DIC4'!$H$22,Resultados_Dic3!$E$3:$E$99980,'DIC4'!$G30,Resultados_Dic3!$A$3:$A$99980,'DIC4'!$F30)</f>
        <v>0</v>
      </c>
      <c r="AD30" s="21">
        <f>+SUMIFS(Resultados_Dic3!AC$3:AC$99980,Resultados_Dic3!$F$3:$F$99980,'DIC4'!$H30,Resultados_Dic3!$D$3:$D$99980,'DIC4'!$H$22,Resultados_Dic3!$E$3:$E$99980,'DIC4'!$G30,Resultados_Dic3!$A$3:$A$99980,'DIC4'!$F30)</f>
        <v>0</v>
      </c>
      <c r="AE30" s="21">
        <f>+SUMIFS(Resultados_Dic3!AD$3:AD$99980,Resultados_Dic3!$F$3:$F$99980,'DIC4'!$H30,Resultados_Dic3!$D$3:$D$99980,'DIC4'!$H$22,Resultados_Dic3!$E$3:$E$99980,'DIC4'!$G30,Resultados_Dic3!$A$3:$A$99980,'DIC4'!$F30)</f>
        <v>0</v>
      </c>
      <c r="AF30" s="21">
        <f>+SUMIFS(Resultados_Dic3!AE$3:AE$99980,Resultados_Dic3!$F$3:$F$99980,'DIC4'!$H30,Resultados_Dic3!$D$3:$D$99980,'DIC4'!$H$22,Resultados_Dic3!$E$3:$E$99980,'DIC4'!$G30,Resultados_Dic3!$A$3:$A$99980,'DIC4'!$F30)</f>
        <v>0</v>
      </c>
      <c r="AG30" s="21">
        <f>+SUMIFS(Resultados_Dic3!AF$3:AF$99980,Resultados_Dic3!$F$3:$F$99980,'DIC4'!$H30,Resultados_Dic3!$D$3:$D$99980,'DIC4'!$H$22,Resultados_Dic3!$E$3:$E$99980,'DIC4'!$G30,Resultados_Dic3!$A$3:$A$99980,'DIC4'!$F30)</f>
        <v>0</v>
      </c>
      <c r="AH30" s="21">
        <f>+SUMIFS(Resultados_Dic3!AG$3:AG$99980,Resultados_Dic3!$F$3:$F$99980,'DIC4'!$H30,Resultados_Dic3!$D$3:$D$99980,'DIC4'!$H$22,Resultados_Dic3!$E$3:$E$99980,'DIC4'!$G30,Resultados_Dic3!$A$3:$A$99980,'DIC4'!$F30)</f>
        <v>0</v>
      </c>
      <c r="AI30" s="21">
        <f>+SUMIFS(Resultados_Dic3!AH$3:AH$99980,Resultados_Dic3!$F$3:$F$99980,'DIC4'!$H30,Resultados_Dic3!$D$3:$D$99980,'DIC4'!$H$22,Resultados_Dic3!$E$3:$E$99980,'DIC4'!$G30,Resultados_Dic3!$A$3:$A$99980,'DIC4'!$F30)</f>
        <v>0</v>
      </c>
      <c r="AJ30" s="21">
        <f>+SUMIFS(Resultados_Dic3!AI$3:AI$99980,Resultados_Dic3!$F$3:$F$99980,'DIC4'!$H30,Resultados_Dic3!$D$3:$D$99980,'DIC4'!$H$22,Resultados_Dic3!$E$3:$E$99980,'DIC4'!$G30,Resultados_Dic3!$A$3:$A$99980,'DIC4'!$F30)</f>
        <v>0</v>
      </c>
      <c r="AK30" s="21">
        <f>+SUMIFS(Resultados_Dic3!AJ$3:AJ$99980,Resultados_Dic3!$F$3:$F$99980,'DIC4'!$H30,Resultados_Dic3!$D$3:$D$99980,'DIC4'!$H$22,Resultados_Dic3!$E$3:$E$99980,'DIC4'!$G30,Resultados_Dic3!$A$3:$A$99980,'DIC4'!$F30)</f>
        <v>0</v>
      </c>
      <c r="AL30" s="21">
        <f>+SUMIFS(Resultados_Dic3!AK$3:AK$99980,Resultados_Dic3!$F$3:$F$99980,'DIC4'!$H30,Resultados_Dic3!$D$3:$D$99980,'DIC4'!$H$22,Resultados_Dic3!$E$3:$E$99980,'DIC4'!$G30,Resultados_Dic3!$A$3:$A$99980,'DIC4'!$F30)</f>
        <v>0</v>
      </c>
      <c r="AM30" s="21">
        <f>+SUMIFS(Resultados_Dic3!AL$3:AL$99980,Resultados_Dic3!$F$3:$F$99980,'DIC4'!$H30,Resultados_Dic3!$D$3:$D$99980,'DIC4'!$H$22,Resultados_Dic3!$E$3:$E$99980,'DIC4'!$G30,Resultados_Dic3!$A$3:$A$99980,'DIC4'!$F30)</f>
        <v>0</v>
      </c>
      <c r="AN30" s="21">
        <f>+SUMIFS(Resultados_Dic3!AM$3:AM$99980,Resultados_Dic3!$F$3:$F$99980,'DIC4'!$H30,Resultados_Dic3!$D$3:$D$99980,'DIC4'!$H$22,Resultados_Dic3!$E$3:$E$99980,'DIC4'!$G30,Resultados_Dic3!$A$3:$A$99980,'DIC4'!$F30)</f>
        <v>0</v>
      </c>
      <c r="AO30" s="21"/>
    </row>
    <row r="31" spans="1:41" x14ac:dyDescent="0.25">
      <c r="A31" s="2" t="s">
        <v>176</v>
      </c>
      <c r="B31" s="21">
        <f t="shared" ref="B31:C31" si="6">+I31+I44</f>
        <v>14.201271849971794</v>
      </c>
      <c r="C31" s="21">
        <f t="shared" si="6"/>
        <v>13.943243342212474</v>
      </c>
      <c r="F31" s="17" t="str">
        <f t="shared" si="1"/>
        <v>DIC4</v>
      </c>
      <c r="G31" s="24" t="s">
        <v>51</v>
      </c>
      <c r="H31" s="2" t="s">
        <v>176</v>
      </c>
      <c r="I31" s="21">
        <f>+SUMIFS(Resultados_Dic3!H$3:H$99980,Resultados_Dic3!$F$3:$F$99980,'DIC4'!$H31,Resultados_Dic3!$D$3:$D$99980,'DIC4'!$H$22,Resultados_Dic3!$E$3:$E$99980,'DIC4'!$G31,Resultados_Dic3!$A$3:$A$99980,'DIC4'!$F31)</f>
        <v>14.052567579841901</v>
      </c>
      <c r="J31" s="21">
        <f>+SUMIFS(Resultados_Dic3!I$3:I$99980,Resultados_Dic3!$F$3:$F$99980,'DIC4'!$H31,Resultados_Dic3!$D$3:$D$99980,'DIC4'!$H$22,Resultados_Dic3!$E$3:$E$99980,'DIC4'!$G31,Resultados_Dic3!$A$3:$A$99980,'DIC4'!$F31)</f>
        <v>13.797240938600201</v>
      </c>
      <c r="K31" s="21">
        <f>+SUMIFS(Resultados_Dic3!J$3:J$99980,Resultados_Dic3!$F$3:$F$99980,'DIC4'!$H31,Resultados_Dic3!$D$3:$D$99980,'DIC4'!$H$22,Resultados_Dic3!$E$3:$E$99980,'DIC4'!$G31,Resultados_Dic3!$A$3:$A$99980,'DIC4'!$F31)</f>
        <v>13.805841957869999</v>
      </c>
      <c r="L31" s="21">
        <f>+SUMIFS(Resultados_Dic3!K$3:K$99980,Resultados_Dic3!$F$3:$F$99980,'DIC4'!$H31,Resultados_Dic3!$D$3:$D$99980,'DIC4'!$H$22,Resultados_Dic3!$E$3:$E$99980,'DIC4'!$G31,Resultados_Dic3!$A$3:$A$99980,'DIC4'!$F31)</f>
        <v>13.8144429771398</v>
      </c>
      <c r="M31" s="21">
        <f>+SUMIFS(Resultados_Dic3!L$3:L$99980,Resultados_Dic3!$F$3:$F$99980,'DIC4'!$H31,Resultados_Dic3!$D$3:$D$99980,'DIC4'!$H$22,Resultados_Dic3!$E$3:$E$99980,'DIC4'!$G31,Resultados_Dic3!$A$3:$A$99980,'DIC4'!$F31)</f>
        <v>13.8230439964096</v>
      </c>
      <c r="N31" s="21">
        <f>+SUMIFS(Resultados_Dic3!M$3:M$99980,Resultados_Dic3!$F$3:$F$99980,'DIC4'!$H31,Resultados_Dic3!$D$3:$D$99980,'DIC4'!$H$22,Resultados_Dic3!$E$3:$E$99980,'DIC4'!$G31,Resultados_Dic3!$A$3:$A$99980,'DIC4'!$F31)</f>
        <v>12.771045114385799</v>
      </c>
      <c r="O31" s="21">
        <f>+SUMIFS(Resultados_Dic3!N$3:N$99980,Resultados_Dic3!$F$3:$F$99980,'DIC4'!$H31,Resultados_Dic3!$D$3:$D$99980,'DIC4'!$H$22,Resultados_Dic3!$E$3:$E$99980,'DIC4'!$G31,Resultados_Dic3!$A$3:$A$99980,'DIC4'!$F31)</f>
        <v>11.719046232361899</v>
      </c>
      <c r="P31" s="21">
        <f>+SUMIFS(Resultados_Dic3!O$3:O$99980,Resultados_Dic3!$F$3:$F$99980,'DIC4'!$H31,Resultados_Dic3!$D$3:$D$99980,'DIC4'!$H$22,Resultados_Dic3!$E$3:$E$99980,'DIC4'!$G31,Resultados_Dic3!$A$3:$A$99980,'DIC4'!$F31)</f>
        <v>10.853375504253799</v>
      </c>
      <c r="Q31" s="21">
        <f>+SUMIFS(Resultados_Dic3!P$3:P$99980,Resultados_Dic3!$F$3:$F$99980,'DIC4'!$H31,Resultados_Dic3!$D$3:$D$99980,'DIC4'!$H$22,Resultados_Dic3!$E$3:$E$99980,'DIC4'!$G31,Resultados_Dic3!$A$3:$A$99980,'DIC4'!$F31)</f>
        <v>9.9877047761457707</v>
      </c>
      <c r="R31" s="21">
        <f>+SUMIFS(Resultados_Dic3!Q$3:Q$99980,Resultados_Dic3!$F$3:$F$99980,'DIC4'!$H31,Resultados_Dic3!$D$3:$D$99980,'DIC4'!$H$22,Resultados_Dic3!$E$3:$E$99980,'DIC4'!$G31,Resultados_Dic3!$A$3:$A$99980,'DIC4'!$F31)</f>
        <v>9.2701568953339493</v>
      </c>
      <c r="S31" s="21">
        <f>+SUMIFS(Resultados_Dic3!R$3:R$99980,Resultados_Dic3!$F$3:$F$99980,'DIC4'!$H31,Resultados_Dic3!$D$3:$D$99980,'DIC4'!$H$22,Resultados_Dic3!$E$3:$E$99980,'DIC4'!$G31,Resultados_Dic3!$A$3:$A$99980,'DIC4'!$F31)</f>
        <v>8.5526090145221207</v>
      </c>
      <c r="T31" s="21">
        <f>+SUMIFS(Resultados_Dic3!S$3:S$99980,Resultados_Dic3!$F$3:$F$99980,'DIC4'!$H31,Resultados_Dic3!$D$3:$D$99980,'DIC4'!$H$22,Resultados_Dic3!$E$3:$E$99980,'DIC4'!$G31,Resultados_Dic3!$A$3:$A$99980,'DIC4'!$F31)</f>
        <v>7.8350611337103002</v>
      </c>
      <c r="U31" s="21">
        <f>+SUMIFS(Resultados_Dic3!T$3:T$99980,Resultados_Dic3!$F$3:$F$99980,'DIC4'!$H31,Resultados_Dic3!$D$3:$D$99980,'DIC4'!$H$22,Resultados_Dic3!$E$3:$E$99980,'DIC4'!$G31,Resultados_Dic3!$A$3:$A$99980,'DIC4'!$F31)</f>
        <v>7.3316839955147497</v>
      </c>
      <c r="V31" s="21">
        <f>+SUMIFS(Resultados_Dic3!U$3:U$99980,Resultados_Dic3!$F$3:$F$99980,'DIC4'!$H31,Resultados_Dic3!$D$3:$D$99980,'DIC4'!$H$22,Resultados_Dic3!$E$3:$E$99980,'DIC4'!$G31,Resultados_Dic3!$A$3:$A$99980,'DIC4'!$F31)</f>
        <v>6.8283068573192001</v>
      </c>
      <c r="W31" s="21">
        <f>+SUMIFS(Resultados_Dic3!V$3:V$99980,Resultados_Dic3!$F$3:$F$99980,'DIC4'!$H31,Resultados_Dic3!$D$3:$D$99980,'DIC4'!$H$22,Resultados_Dic3!$E$3:$E$99980,'DIC4'!$G31,Resultados_Dic3!$A$3:$A$99980,'DIC4'!$F31)</f>
        <v>3.3103970150278901</v>
      </c>
      <c r="X31" s="21">
        <f>+SUMIFS(Resultados_Dic3!W$3:W$99980,Resultados_Dic3!$F$3:$F$99980,'DIC4'!$H31,Resultados_Dic3!$D$3:$D$99980,'DIC4'!$H$22,Resultados_Dic3!$E$3:$E$99980,'DIC4'!$G31,Resultados_Dic3!$A$3:$A$99980,'DIC4'!$F31)</f>
        <v>0</v>
      </c>
      <c r="Y31" s="21">
        <f>+SUMIFS(Resultados_Dic3!X$3:X$99980,Resultados_Dic3!$F$3:$F$99980,'DIC4'!$H31,Resultados_Dic3!$D$3:$D$99980,'DIC4'!$H$22,Resultados_Dic3!$E$3:$E$99980,'DIC4'!$G31,Resultados_Dic3!$A$3:$A$99980,'DIC4'!$F31)</f>
        <v>0</v>
      </c>
      <c r="Z31" s="21">
        <f>+SUMIFS(Resultados_Dic3!Y$3:Y$99980,Resultados_Dic3!$F$3:$F$99980,'DIC4'!$H31,Resultados_Dic3!$D$3:$D$99980,'DIC4'!$H$22,Resultados_Dic3!$E$3:$E$99980,'DIC4'!$G31,Resultados_Dic3!$A$3:$A$99980,'DIC4'!$F31)</f>
        <v>0</v>
      </c>
      <c r="AA31" s="21">
        <f>+SUMIFS(Resultados_Dic3!Z$3:Z$99980,Resultados_Dic3!$F$3:$F$99980,'DIC4'!$H31,Resultados_Dic3!$D$3:$D$99980,'DIC4'!$H$22,Resultados_Dic3!$E$3:$E$99980,'DIC4'!$G31,Resultados_Dic3!$A$3:$A$99980,'DIC4'!$F31)</f>
        <v>0</v>
      </c>
      <c r="AB31" s="21">
        <f>+SUMIFS(Resultados_Dic3!AA$3:AA$99980,Resultados_Dic3!$F$3:$F$99980,'DIC4'!$H31,Resultados_Dic3!$D$3:$D$99980,'DIC4'!$H$22,Resultados_Dic3!$E$3:$E$99980,'DIC4'!$G31,Resultados_Dic3!$A$3:$A$99980,'DIC4'!$F31)</f>
        <v>0</v>
      </c>
      <c r="AC31" s="21">
        <f>+SUMIFS(Resultados_Dic3!AB$3:AB$99980,Resultados_Dic3!$F$3:$F$99980,'DIC4'!$H31,Resultados_Dic3!$D$3:$D$99980,'DIC4'!$H$22,Resultados_Dic3!$E$3:$E$99980,'DIC4'!$G31,Resultados_Dic3!$A$3:$A$99980,'DIC4'!$F31)</f>
        <v>0</v>
      </c>
      <c r="AD31" s="21">
        <f>+SUMIFS(Resultados_Dic3!AC$3:AC$99980,Resultados_Dic3!$F$3:$F$99980,'DIC4'!$H31,Resultados_Dic3!$D$3:$D$99980,'DIC4'!$H$22,Resultados_Dic3!$E$3:$E$99980,'DIC4'!$G31,Resultados_Dic3!$A$3:$A$99980,'DIC4'!$F31)</f>
        <v>0</v>
      </c>
      <c r="AE31" s="21">
        <f>+SUMIFS(Resultados_Dic3!AD$3:AD$99980,Resultados_Dic3!$F$3:$F$99980,'DIC4'!$H31,Resultados_Dic3!$D$3:$D$99980,'DIC4'!$H$22,Resultados_Dic3!$E$3:$E$99980,'DIC4'!$G31,Resultados_Dic3!$A$3:$A$99980,'DIC4'!$F31)</f>
        <v>0</v>
      </c>
      <c r="AF31" s="21">
        <f>+SUMIFS(Resultados_Dic3!AE$3:AE$99980,Resultados_Dic3!$F$3:$F$99980,'DIC4'!$H31,Resultados_Dic3!$D$3:$D$99980,'DIC4'!$H$22,Resultados_Dic3!$E$3:$E$99980,'DIC4'!$G31,Resultados_Dic3!$A$3:$A$99980,'DIC4'!$F31)</f>
        <v>0</v>
      </c>
      <c r="AG31" s="21">
        <f>+SUMIFS(Resultados_Dic3!AF$3:AF$99980,Resultados_Dic3!$F$3:$F$99980,'DIC4'!$H31,Resultados_Dic3!$D$3:$D$99980,'DIC4'!$H$22,Resultados_Dic3!$E$3:$E$99980,'DIC4'!$G31,Resultados_Dic3!$A$3:$A$99980,'DIC4'!$F31)</f>
        <v>0</v>
      </c>
      <c r="AH31" s="21">
        <f>+SUMIFS(Resultados_Dic3!AG$3:AG$99980,Resultados_Dic3!$F$3:$F$99980,'DIC4'!$H31,Resultados_Dic3!$D$3:$D$99980,'DIC4'!$H$22,Resultados_Dic3!$E$3:$E$99980,'DIC4'!$G31,Resultados_Dic3!$A$3:$A$99980,'DIC4'!$F31)</f>
        <v>0</v>
      </c>
      <c r="AI31" s="21">
        <f>+SUMIFS(Resultados_Dic3!AH$3:AH$99980,Resultados_Dic3!$F$3:$F$99980,'DIC4'!$H31,Resultados_Dic3!$D$3:$D$99980,'DIC4'!$H$22,Resultados_Dic3!$E$3:$E$99980,'DIC4'!$G31,Resultados_Dic3!$A$3:$A$99980,'DIC4'!$F31)</f>
        <v>0</v>
      </c>
      <c r="AJ31" s="21">
        <f>+SUMIFS(Resultados_Dic3!AI$3:AI$99980,Resultados_Dic3!$F$3:$F$99980,'DIC4'!$H31,Resultados_Dic3!$D$3:$D$99980,'DIC4'!$H$22,Resultados_Dic3!$E$3:$E$99980,'DIC4'!$G31,Resultados_Dic3!$A$3:$A$99980,'DIC4'!$F31)</f>
        <v>0</v>
      </c>
      <c r="AK31" s="21">
        <f>+SUMIFS(Resultados_Dic3!AJ$3:AJ$99980,Resultados_Dic3!$F$3:$F$99980,'DIC4'!$H31,Resultados_Dic3!$D$3:$D$99980,'DIC4'!$H$22,Resultados_Dic3!$E$3:$E$99980,'DIC4'!$G31,Resultados_Dic3!$A$3:$A$99980,'DIC4'!$F31)</f>
        <v>0</v>
      </c>
      <c r="AL31" s="21">
        <f>+SUMIFS(Resultados_Dic3!AK$3:AK$99980,Resultados_Dic3!$F$3:$F$99980,'DIC4'!$H31,Resultados_Dic3!$D$3:$D$99980,'DIC4'!$H$22,Resultados_Dic3!$E$3:$E$99980,'DIC4'!$G31,Resultados_Dic3!$A$3:$A$99980,'DIC4'!$F31)</f>
        <v>0</v>
      </c>
      <c r="AM31" s="21">
        <f>+SUMIFS(Resultados_Dic3!AL$3:AL$99980,Resultados_Dic3!$F$3:$F$99980,'DIC4'!$H31,Resultados_Dic3!$D$3:$D$99980,'DIC4'!$H$22,Resultados_Dic3!$E$3:$E$99980,'DIC4'!$G31,Resultados_Dic3!$A$3:$A$99980,'DIC4'!$F31)</f>
        <v>0</v>
      </c>
      <c r="AN31" s="21">
        <f>+SUMIFS(Resultados_Dic3!AM$3:AM$99980,Resultados_Dic3!$F$3:$F$99980,'DIC4'!$H31,Resultados_Dic3!$D$3:$D$99980,'DIC4'!$H$22,Resultados_Dic3!$E$3:$E$99980,'DIC4'!$G31,Resultados_Dic3!$A$3:$A$99980,'DIC4'!$F31)</f>
        <v>0</v>
      </c>
      <c r="AO31" s="21"/>
    </row>
    <row r="32" spans="1:41" x14ac:dyDescent="0.25"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</row>
    <row r="34" spans="1:40" ht="18.75" x14ac:dyDescent="0.3">
      <c r="A34" s="37" t="s">
        <v>353</v>
      </c>
      <c r="H34" s="34" t="s">
        <v>341</v>
      </c>
    </row>
    <row r="35" spans="1:40" x14ac:dyDescent="0.25">
      <c r="A35" s="2" t="s">
        <v>170</v>
      </c>
      <c r="B35">
        <f>+I25/B25</f>
        <v>0.98952880617307604</v>
      </c>
      <c r="C35">
        <f>+J25/C25</f>
        <v>0.98952880617307604</v>
      </c>
      <c r="H35" s="2" t="s">
        <v>26</v>
      </c>
    </row>
    <row r="36" spans="1:40" s="15" customFormat="1" x14ac:dyDescent="0.25">
      <c r="A36" s="2" t="s">
        <v>171</v>
      </c>
      <c r="B36">
        <f t="shared" ref="B36:C36" si="7">+I26/B26</f>
        <v>0.98952880617307604</v>
      </c>
      <c r="C36">
        <f t="shared" si="7"/>
        <v>0.98952880617307604</v>
      </c>
      <c r="D36" s="38"/>
      <c r="F36" s="12"/>
      <c r="H36" s="23"/>
    </row>
    <row r="37" spans="1:40" x14ac:dyDescent="0.25">
      <c r="A37" s="2" t="s">
        <v>172</v>
      </c>
      <c r="B37">
        <f t="shared" ref="B37:C37" si="8">+I27/B27</f>
        <v>0.98522361620416998</v>
      </c>
      <c r="C37">
        <f t="shared" si="8"/>
        <v>0.98522361620417009</v>
      </c>
      <c r="I37" s="5">
        <v>2019</v>
      </c>
      <c r="J37" s="5">
        <v>2020</v>
      </c>
      <c r="K37" s="5">
        <v>2021</v>
      </c>
      <c r="L37" s="5">
        <v>2022</v>
      </c>
      <c r="M37" s="5">
        <v>2023</v>
      </c>
      <c r="N37" s="5">
        <v>2024</v>
      </c>
      <c r="O37" s="5">
        <v>2025</v>
      </c>
      <c r="P37" s="5">
        <v>2026</v>
      </c>
      <c r="Q37" s="5">
        <v>2027</v>
      </c>
      <c r="R37" s="5">
        <v>2028</v>
      </c>
      <c r="S37" s="5">
        <v>2029</v>
      </c>
      <c r="T37" s="5">
        <v>2030</v>
      </c>
      <c r="U37" s="5">
        <v>2031</v>
      </c>
      <c r="V37" s="5">
        <v>2032</v>
      </c>
      <c r="W37" s="5">
        <v>2033</v>
      </c>
      <c r="X37" s="5">
        <v>2034</v>
      </c>
      <c r="Y37" s="5">
        <v>2035</v>
      </c>
      <c r="Z37" s="5">
        <v>2036</v>
      </c>
      <c r="AA37" s="5">
        <v>2037</v>
      </c>
      <c r="AB37" s="5">
        <v>2038</v>
      </c>
      <c r="AC37" s="5">
        <v>2039</v>
      </c>
      <c r="AD37" s="5">
        <v>2040</v>
      </c>
      <c r="AE37" s="5">
        <v>2041</v>
      </c>
      <c r="AF37" s="5">
        <v>2042</v>
      </c>
      <c r="AG37" s="5">
        <v>2043</v>
      </c>
      <c r="AH37" s="5">
        <v>2044</v>
      </c>
      <c r="AI37" s="5">
        <v>2045</v>
      </c>
      <c r="AJ37" s="5">
        <v>2046</v>
      </c>
      <c r="AK37" s="5">
        <v>2047</v>
      </c>
      <c r="AL37" s="5">
        <v>2048</v>
      </c>
      <c r="AM37" s="5">
        <v>2049</v>
      </c>
      <c r="AN37" s="5">
        <v>2050</v>
      </c>
    </row>
    <row r="38" spans="1:40" x14ac:dyDescent="0.25">
      <c r="A38" s="2" t="s">
        <v>173</v>
      </c>
      <c r="B38">
        <f t="shared" ref="B38:C38" si="9">+I28/B28</f>
        <v>0.98952880617307604</v>
      </c>
      <c r="C38">
        <f t="shared" si="9"/>
        <v>0.98952880617307604</v>
      </c>
      <c r="F38" s="17" t="str">
        <f>+$F$1</f>
        <v>DIC4</v>
      </c>
      <c r="G38" s="24" t="s">
        <v>72</v>
      </c>
      <c r="H38" s="2" t="s">
        <v>170</v>
      </c>
      <c r="I38" s="21">
        <f>+SUMIFS(Resultados_Dic3!H$3:H$99980,Resultados_Dic3!$F$3:$F$99980,'DIC4'!$H38,Resultados_Dic3!$D$3:$D$99980,'DIC4'!$H$35,Resultados_Dic3!$E$3:$E$99980,'DIC4'!$G38,Resultados_Dic3!$A$3:$A$99980,'DIC4'!$F38)</f>
        <v>0.72675796819485805</v>
      </c>
      <c r="J38" s="21">
        <f>+SUMIFS(Resultados_Dic3!I$3:I$99980,Resultados_Dic3!$F$3:$F$99980,'DIC4'!$H38,Resultados_Dic3!$D$3:$D$99980,'DIC4'!$H$35,Resultados_Dic3!$E$3:$E$99980,'DIC4'!$G38,Resultados_Dic3!$A$3:$A$99980,'DIC4'!$F38)</f>
        <v>0.58728001537639796</v>
      </c>
      <c r="K38" s="21">
        <f>+SUMIFS(Resultados_Dic3!J$3:J$99980,Resultados_Dic3!$F$3:$F$99980,'DIC4'!$H38,Resultados_Dic3!$D$3:$D$99980,'DIC4'!$H$35,Resultados_Dic3!$E$3:$E$99980,'DIC4'!$G38,Resultados_Dic3!$A$3:$A$99980,'DIC4'!$F38)</f>
        <v>0.45980812676562499</v>
      </c>
      <c r="L38" s="21">
        <f>+SUMIFS(Resultados_Dic3!K$3:K$99980,Resultados_Dic3!$F$3:$F$99980,'DIC4'!$H38,Resultados_Dic3!$D$3:$D$99980,'DIC4'!$H$35,Resultados_Dic3!$E$3:$E$99980,'DIC4'!$G38,Resultados_Dic3!$A$3:$A$99980,'DIC4'!$F38)</f>
        <v>0.536969701929635</v>
      </c>
      <c r="M38" s="21">
        <f>+SUMIFS(Resultados_Dic3!L$3:L$99980,Resultados_Dic3!$F$3:$F$99980,'DIC4'!$H38,Resultados_Dic3!$D$3:$D$99980,'DIC4'!$H$35,Resultados_Dic3!$E$3:$E$99980,'DIC4'!$G38,Resultados_Dic3!$A$3:$A$99980,'DIC4'!$F38)</f>
        <v>0.51181454520625302</v>
      </c>
      <c r="N38" s="21">
        <f>+SUMIFS(Resultados_Dic3!M$3:M$99980,Resultados_Dic3!$F$3:$F$99980,'DIC4'!$H38,Resultados_Dic3!$D$3:$D$99980,'DIC4'!$H$35,Resultados_Dic3!$E$3:$E$99980,'DIC4'!$G38,Resultados_Dic3!$A$3:$A$99980,'DIC4'!$F38)</f>
        <v>0</v>
      </c>
      <c r="O38" s="21">
        <f>+SUMIFS(Resultados_Dic3!N$3:N$99980,Resultados_Dic3!$F$3:$F$99980,'DIC4'!$H38,Resultados_Dic3!$D$3:$D$99980,'DIC4'!$H$35,Resultados_Dic3!$E$3:$E$99980,'DIC4'!$G38,Resultados_Dic3!$A$3:$A$99980,'DIC4'!$F38)</f>
        <v>0</v>
      </c>
      <c r="P38" s="21">
        <f>+SUMIFS(Resultados_Dic3!O$3:O$99980,Resultados_Dic3!$F$3:$F$99980,'DIC4'!$H38,Resultados_Dic3!$D$3:$D$99980,'DIC4'!$H$35,Resultados_Dic3!$E$3:$E$99980,'DIC4'!$G38,Resultados_Dic3!$A$3:$A$99980,'DIC4'!$F38)</f>
        <v>0</v>
      </c>
      <c r="Q38" s="21">
        <f>+SUMIFS(Resultados_Dic3!P$3:P$99980,Resultados_Dic3!$F$3:$F$99980,'DIC4'!$H38,Resultados_Dic3!$D$3:$D$99980,'DIC4'!$H$35,Resultados_Dic3!$E$3:$E$99980,'DIC4'!$G38,Resultados_Dic3!$A$3:$A$99980,'DIC4'!$F38)</f>
        <v>0</v>
      </c>
      <c r="R38" s="21">
        <f>+SUMIFS(Resultados_Dic3!Q$3:Q$99980,Resultados_Dic3!$F$3:$F$99980,'DIC4'!$H38,Resultados_Dic3!$D$3:$D$99980,'DIC4'!$H$35,Resultados_Dic3!$E$3:$E$99980,'DIC4'!$G38,Resultados_Dic3!$A$3:$A$99980,'DIC4'!$F38)</f>
        <v>0</v>
      </c>
      <c r="S38" s="21">
        <f>+SUMIFS(Resultados_Dic3!R$3:R$99980,Resultados_Dic3!$F$3:$F$99980,'DIC4'!$H38,Resultados_Dic3!$D$3:$D$99980,'DIC4'!$H$35,Resultados_Dic3!$E$3:$E$99980,'DIC4'!$G38,Resultados_Dic3!$A$3:$A$99980,'DIC4'!$F38)</f>
        <v>0</v>
      </c>
      <c r="T38" s="21">
        <f>+SUMIFS(Resultados_Dic3!S$3:S$99980,Resultados_Dic3!$F$3:$F$99980,'DIC4'!$H38,Resultados_Dic3!$D$3:$D$99980,'DIC4'!$H$35,Resultados_Dic3!$E$3:$E$99980,'DIC4'!$G38,Resultados_Dic3!$A$3:$A$99980,'DIC4'!$F38)</f>
        <v>0</v>
      </c>
      <c r="U38" s="21">
        <f>+SUMIFS(Resultados_Dic3!T$3:T$99980,Resultados_Dic3!$F$3:$F$99980,'DIC4'!$H38,Resultados_Dic3!$D$3:$D$99980,'DIC4'!$H$35,Resultados_Dic3!$E$3:$E$99980,'DIC4'!$G38,Resultados_Dic3!$A$3:$A$99980,'DIC4'!$F38)</f>
        <v>0</v>
      </c>
      <c r="V38" s="21">
        <f>+SUMIFS(Resultados_Dic3!U$3:U$99980,Resultados_Dic3!$F$3:$F$99980,'DIC4'!$H38,Resultados_Dic3!$D$3:$D$99980,'DIC4'!$H$35,Resultados_Dic3!$E$3:$E$99980,'DIC4'!$G38,Resultados_Dic3!$A$3:$A$99980,'DIC4'!$F38)</f>
        <v>0</v>
      </c>
      <c r="W38" s="21">
        <f>+SUMIFS(Resultados_Dic3!V$3:V$99980,Resultados_Dic3!$F$3:$F$99980,'DIC4'!$H38,Resultados_Dic3!$D$3:$D$99980,'DIC4'!$H$35,Resultados_Dic3!$E$3:$E$99980,'DIC4'!$G38,Resultados_Dic3!$A$3:$A$99980,'DIC4'!$F38)</f>
        <v>0</v>
      </c>
      <c r="X38" s="21">
        <f>+SUMIFS(Resultados_Dic3!W$3:W$99980,Resultados_Dic3!$F$3:$F$99980,'DIC4'!$H38,Resultados_Dic3!$D$3:$D$99980,'DIC4'!$H$35,Resultados_Dic3!$E$3:$E$99980,'DIC4'!$G38,Resultados_Dic3!$A$3:$A$99980,'DIC4'!$F38)</f>
        <v>0</v>
      </c>
      <c r="Y38" s="21">
        <f>+SUMIFS(Resultados_Dic3!X$3:X$99980,Resultados_Dic3!$F$3:$F$99980,'DIC4'!$H38,Resultados_Dic3!$D$3:$D$99980,'DIC4'!$H$35,Resultados_Dic3!$E$3:$E$99980,'DIC4'!$G38,Resultados_Dic3!$A$3:$A$99980,'DIC4'!$F38)</f>
        <v>0</v>
      </c>
      <c r="Z38" s="21">
        <f>+SUMIFS(Resultados_Dic3!Y$3:Y$99980,Resultados_Dic3!$F$3:$F$99980,'DIC4'!$H38,Resultados_Dic3!$D$3:$D$99980,'DIC4'!$H$35,Resultados_Dic3!$E$3:$E$99980,'DIC4'!$G38,Resultados_Dic3!$A$3:$A$99980,'DIC4'!$F38)</f>
        <v>0</v>
      </c>
      <c r="AA38" s="21">
        <f>+SUMIFS(Resultados_Dic3!Z$3:Z$99980,Resultados_Dic3!$F$3:$F$99980,'DIC4'!$H38,Resultados_Dic3!$D$3:$D$99980,'DIC4'!$H$35,Resultados_Dic3!$E$3:$E$99980,'DIC4'!$G38,Resultados_Dic3!$A$3:$A$99980,'DIC4'!$F38)</f>
        <v>0</v>
      </c>
      <c r="AB38" s="21">
        <f>+SUMIFS(Resultados_Dic3!AA$3:AA$99980,Resultados_Dic3!$F$3:$F$99980,'DIC4'!$H38,Resultados_Dic3!$D$3:$D$99980,'DIC4'!$H$35,Resultados_Dic3!$E$3:$E$99980,'DIC4'!$G38,Resultados_Dic3!$A$3:$A$99980,'DIC4'!$F38)</f>
        <v>0</v>
      </c>
      <c r="AC38" s="21">
        <f>+SUMIFS(Resultados_Dic3!AB$3:AB$99980,Resultados_Dic3!$F$3:$F$99980,'DIC4'!$H38,Resultados_Dic3!$D$3:$D$99980,'DIC4'!$H$35,Resultados_Dic3!$E$3:$E$99980,'DIC4'!$G38,Resultados_Dic3!$A$3:$A$99980,'DIC4'!$F38)</f>
        <v>0</v>
      </c>
      <c r="AD38" s="21">
        <f>+SUMIFS(Resultados_Dic3!AC$3:AC$99980,Resultados_Dic3!$F$3:$F$99980,'DIC4'!$H38,Resultados_Dic3!$D$3:$D$99980,'DIC4'!$H$35,Resultados_Dic3!$E$3:$E$99980,'DIC4'!$G38,Resultados_Dic3!$A$3:$A$99980,'DIC4'!$F38)</f>
        <v>0</v>
      </c>
      <c r="AE38" s="21">
        <f>+SUMIFS(Resultados_Dic3!AD$3:AD$99980,Resultados_Dic3!$F$3:$F$99980,'DIC4'!$H38,Resultados_Dic3!$D$3:$D$99980,'DIC4'!$H$35,Resultados_Dic3!$E$3:$E$99980,'DIC4'!$G38,Resultados_Dic3!$A$3:$A$99980,'DIC4'!$F38)</f>
        <v>0</v>
      </c>
      <c r="AF38" s="21">
        <f>+SUMIFS(Resultados_Dic3!AE$3:AE$99980,Resultados_Dic3!$F$3:$F$99980,'DIC4'!$H38,Resultados_Dic3!$D$3:$D$99980,'DIC4'!$H$35,Resultados_Dic3!$E$3:$E$99980,'DIC4'!$G38,Resultados_Dic3!$A$3:$A$99980,'DIC4'!$F38)</f>
        <v>0</v>
      </c>
      <c r="AG38" s="21">
        <f>+SUMIFS(Resultados_Dic3!AF$3:AF$99980,Resultados_Dic3!$F$3:$F$99980,'DIC4'!$H38,Resultados_Dic3!$D$3:$D$99980,'DIC4'!$H$35,Resultados_Dic3!$E$3:$E$99980,'DIC4'!$G38,Resultados_Dic3!$A$3:$A$99980,'DIC4'!$F38)</f>
        <v>0</v>
      </c>
      <c r="AH38" s="21">
        <f>+SUMIFS(Resultados_Dic3!AG$3:AG$99980,Resultados_Dic3!$F$3:$F$99980,'DIC4'!$H38,Resultados_Dic3!$D$3:$D$99980,'DIC4'!$H$35,Resultados_Dic3!$E$3:$E$99980,'DIC4'!$G38,Resultados_Dic3!$A$3:$A$99980,'DIC4'!$F38)</f>
        <v>0</v>
      </c>
      <c r="AI38" s="21">
        <f>+SUMIFS(Resultados_Dic3!AH$3:AH$99980,Resultados_Dic3!$F$3:$F$99980,'DIC4'!$H38,Resultados_Dic3!$D$3:$D$99980,'DIC4'!$H$35,Resultados_Dic3!$E$3:$E$99980,'DIC4'!$G38,Resultados_Dic3!$A$3:$A$99980,'DIC4'!$F38)</f>
        <v>0</v>
      </c>
      <c r="AJ38" s="21">
        <f>+SUMIFS(Resultados_Dic3!AI$3:AI$99980,Resultados_Dic3!$F$3:$F$99980,'DIC4'!$H38,Resultados_Dic3!$D$3:$D$99980,'DIC4'!$H$35,Resultados_Dic3!$E$3:$E$99980,'DIC4'!$G38,Resultados_Dic3!$A$3:$A$99980,'DIC4'!$F38)</f>
        <v>0</v>
      </c>
      <c r="AK38" s="21">
        <f>+SUMIFS(Resultados_Dic3!AJ$3:AJ$99980,Resultados_Dic3!$F$3:$F$99980,'DIC4'!$H38,Resultados_Dic3!$D$3:$D$99980,'DIC4'!$H$35,Resultados_Dic3!$E$3:$E$99980,'DIC4'!$G38,Resultados_Dic3!$A$3:$A$99980,'DIC4'!$F38)</f>
        <v>0</v>
      </c>
      <c r="AL38" s="21">
        <f>+SUMIFS(Resultados_Dic3!AK$3:AK$99980,Resultados_Dic3!$F$3:$F$99980,'DIC4'!$H38,Resultados_Dic3!$D$3:$D$99980,'DIC4'!$H$35,Resultados_Dic3!$E$3:$E$99980,'DIC4'!$G38,Resultados_Dic3!$A$3:$A$99980,'DIC4'!$F38)</f>
        <v>0</v>
      </c>
      <c r="AM38" s="21">
        <f>+SUMIFS(Resultados_Dic3!AL$3:AL$99980,Resultados_Dic3!$F$3:$F$99980,'DIC4'!$H38,Resultados_Dic3!$D$3:$D$99980,'DIC4'!$H$35,Resultados_Dic3!$E$3:$E$99980,'DIC4'!$G38,Resultados_Dic3!$A$3:$A$99980,'DIC4'!$F38)</f>
        <v>0</v>
      </c>
      <c r="AN38" s="21">
        <f>+SUMIFS(Resultados_Dic3!AM$3:AM$99980,Resultados_Dic3!$F$3:$F$99980,'DIC4'!$H38,Resultados_Dic3!$D$3:$D$99980,'DIC4'!$H$35,Resultados_Dic3!$E$3:$E$99980,'DIC4'!$G38,Resultados_Dic3!$A$3:$A$99980,'DIC4'!$F38)</f>
        <v>0</v>
      </c>
    </row>
    <row r="39" spans="1:40" x14ac:dyDescent="0.25">
      <c r="A39" s="2" t="s">
        <v>174</v>
      </c>
      <c r="B39">
        <f t="shared" ref="B39:C39" si="10">+I29/B29</f>
        <v>0.98952880617307604</v>
      </c>
      <c r="C39">
        <f t="shared" si="10"/>
        <v>0.98952880617307615</v>
      </c>
      <c r="F39" s="17" t="str">
        <f t="shared" ref="F39:F44" si="11">+$F$1</f>
        <v>DIC4</v>
      </c>
      <c r="G39" s="24" t="s">
        <v>73</v>
      </c>
      <c r="H39" s="2" t="s">
        <v>171</v>
      </c>
      <c r="I39" s="21">
        <f>+SUMIFS(Resultados_Dic3!H$3:H$99980,Resultados_Dic3!$F$3:$F$99980,'DIC4'!$H39,Resultados_Dic3!$D$3:$D$99980,'DIC4'!$H$35,Resultados_Dic3!$E$3:$E$99980,'DIC4'!$G39,Resultados_Dic3!$A$3:$A$99980,'DIC4'!$F39)</f>
        <v>3.8833627378965598</v>
      </c>
      <c r="J39" s="21">
        <f>+SUMIFS(Resultados_Dic3!I$3:I$99980,Resultados_Dic3!$F$3:$F$99980,'DIC4'!$H39,Resultados_Dic3!$D$3:$D$99980,'DIC4'!$H$35,Resultados_Dic3!$E$3:$E$99980,'DIC4'!$G39,Resultados_Dic3!$A$3:$A$99980,'DIC4'!$F39)</f>
        <v>3.7540970036614998</v>
      </c>
      <c r="K39" s="21">
        <f>+SUMIFS(Resultados_Dic3!J$3:J$99980,Resultados_Dic3!$F$3:$F$99980,'DIC4'!$H39,Resultados_Dic3!$D$3:$D$99980,'DIC4'!$H$35,Resultados_Dic3!$E$3:$E$99980,'DIC4'!$G39,Resultados_Dic3!$A$3:$A$99980,'DIC4'!$F39)</f>
        <v>3.37602647248604</v>
      </c>
      <c r="L39" s="21">
        <f>+SUMIFS(Resultados_Dic3!K$3:K$99980,Resultados_Dic3!$F$3:$F$99980,'DIC4'!$H39,Resultados_Dic3!$D$3:$D$99980,'DIC4'!$H$35,Resultados_Dic3!$E$3:$E$99980,'DIC4'!$G39,Resultados_Dic3!$A$3:$A$99980,'DIC4'!$F39)</f>
        <v>3.3473706298897099</v>
      </c>
      <c r="M39" s="21">
        <f>+SUMIFS(Resultados_Dic3!L$3:L$99980,Resultados_Dic3!$F$3:$F$99980,'DIC4'!$H39,Resultados_Dic3!$D$3:$D$99980,'DIC4'!$H$35,Resultados_Dic3!$E$3:$E$99980,'DIC4'!$G39,Resultados_Dic3!$A$3:$A$99980,'DIC4'!$F39)</f>
        <v>1.8419897370201599</v>
      </c>
      <c r="N39" s="21">
        <f>+SUMIFS(Resultados_Dic3!M$3:M$99980,Resultados_Dic3!$F$3:$F$99980,'DIC4'!$H39,Resultados_Dic3!$D$3:$D$99980,'DIC4'!$H$35,Resultados_Dic3!$E$3:$E$99980,'DIC4'!$G39,Resultados_Dic3!$A$3:$A$99980,'DIC4'!$F39)</f>
        <v>1.8419897370201599</v>
      </c>
      <c r="O39" s="21">
        <f>+SUMIFS(Resultados_Dic3!N$3:N$99980,Resultados_Dic3!$F$3:$F$99980,'DIC4'!$H39,Resultados_Dic3!$D$3:$D$99980,'DIC4'!$H$35,Resultados_Dic3!$E$3:$E$99980,'DIC4'!$G39,Resultados_Dic3!$A$3:$A$99980,'DIC4'!$F39)</f>
        <v>1.8419897370201599</v>
      </c>
      <c r="P39" s="21">
        <f>+SUMIFS(Resultados_Dic3!O$3:O$99980,Resultados_Dic3!$F$3:$F$99980,'DIC4'!$H39,Resultados_Dic3!$D$3:$D$99980,'DIC4'!$H$35,Resultados_Dic3!$E$3:$E$99980,'DIC4'!$G39,Resultados_Dic3!$A$3:$A$99980,'DIC4'!$F39)</f>
        <v>1.8419897370201599</v>
      </c>
      <c r="Q39" s="21">
        <f>+SUMIFS(Resultados_Dic3!P$3:P$99980,Resultados_Dic3!$F$3:$F$99980,'DIC4'!$H39,Resultados_Dic3!$D$3:$D$99980,'DIC4'!$H$35,Resultados_Dic3!$E$3:$E$99980,'DIC4'!$G39,Resultados_Dic3!$A$3:$A$99980,'DIC4'!$F39)</f>
        <v>0.57625437345295205</v>
      </c>
      <c r="R39" s="21">
        <f>+SUMIFS(Resultados_Dic3!Q$3:Q$99980,Resultados_Dic3!$F$3:$F$99980,'DIC4'!$H39,Resultados_Dic3!$D$3:$D$99980,'DIC4'!$H$35,Resultados_Dic3!$E$3:$E$99980,'DIC4'!$G39,Resultados_Dic3!$A$3:$A$99980,'DIC4'!$F39)</f>
        <v>0.196784992134207</v>
      </c>
      <c r="S39" s="21">
        <f>+SUMIFS(Resultados_Dic3!R$3:R$99980,Resultados_Dic3!$F$3:$F$99980,'DIC4'!$H39,Resultados_Dic3!$D$3:$D$99980,'DIC4'!$H$35,Resultados_Dic3!$E$3:$E$99980,'DIC4'!$G39,Resultados_Dic3!$A$3:$A$99980,'DIC4'!$F39)</f>
        <v>9.8541729582559398E-2</v>
      </c>
      <c r="T39" s="21">
        <f>+SUMIFS(Resultados_Dic3!S$3:S$99980,Resultados_Dic3!$F$3:$F$99980,'DIC4'!$H39,Resultados_Dic3!$D$3:$D$99980,'DIC4'!$H$35,Resultados_Dic3!$E$3:$E$99980,'DIC4'!$G39,Resultados_Dic3!$A$3:$A$99980,'DIC4'!$F39)</f>
        <v>0</v>
      </c>
      <c r="U39" s="21">
        <f>+SUMIFS(Resultados_Dic3!T$3:T$99980,Resultados_Dic3!$F$3:$F$99980,'DIC4'!$H39,Resultados_Dic3!$D$3:$D$99980,'DIC4'!$H$35,Resultados_Dic3!$E$3:$E$99980,'DIC4'!$G39,Resultados_Dic3!$A$3:$A$99980,'DIC4'!$F39)</f>
        <v>0</v>
      </c>
      <c r="V39" s="21">
        <f>+SUMIFS(Resultados_Dic3!U$3:U$99980,Resultados_Dic3!$F$3:$F$99980,'DIC4'!$H39,Resultados_Dic3!$D$3:$D$99980,'DIC4'!$H$35,Resultados_Dic3!$E$3:$E$99980,'DIC4'!$G39,Resultados_Dic3!$A$3:$A$99980,'DIC4'!$F39)</f>
        <v>0</v>
      </c>
      <c r="W39" s="21">
        <f>+SUMIFS(Resultados_Dic3!V$3:V$99980,Resultados_Dic3!$F$3:$F$99980,'DIC4'!$H39,Resultados_Dic3!$D$3:$D$99980,'DIC4'!$H$35,Resultados_Dic3!$E$3:$E$99980,'DIC4'!$G39,Resultados_Dic3!$A$3:$A$99980,'DIC4'!$F39)</f>
        <v>0</v>
      </c>
      <c r="X39" s="21">
        <f>+SUMIFS(Resultados_Dic3!W$3:W$99980,Resultados_Dic3!$F$3:$F$99980,'DIC4'!$H39,Resultados_Dic3!$D$3:$D$99980,'DIC4'!$H$35,Resultados_Dic3!$E$3:$E$99980,'DIC4'!$G39,Resultados_Dic3!$A$3:$A$99980,'DIC4'!$F39)</f>
        <v>0</v>
      </c>
      <c r="Y39" s="21">
        <f>+SUMIFS(Resultados_Dic3!X$3:X$99980,Resultados_Dic3!$F$3:$F$99980,'DIC4'!$H39,Resultados_Dic3!$D$3:$D$99980,'DIC4'!$H$35,Resultados_Dic3!$E$3:$E$99980,'DIC4'!$G39,Resultados_Dic3!$A$3:$A$99980,'DIC4'!$F39)</f>
        <v>0</v>
      </c>
      <c r="Z39" s="21">
        <f>+SUMIFS(Resultados_Dic3!Y$3:Y$99980,Resultados_Dic3!$F$3:$F$99980,'DIC4'!$H39,Resultados_Dic3!$D$3:$D$99980,'DIC4'!$H$35,Resultados_Dic3!$E$3:$E$99980,'DIC4'!$G39,Resultados_Dic3!$A$3:$A$99980,'DIC4'!$F39)</f>
        <v>0</v>
      </c>
      <c r="AA39" s="21">
        <f>+SUMIFS(Resultados_Dic3!Z$3:Z$99980,Resultados_Dic3!$F$3:$F$99980,'DIC4'!$H39,Resultados_Dic3!$D$3:$D$99980,'DIC4'!$H$35,Resultados_Dic3!$E$3:$E$99980,'DIC4'!$G39,Resultados_Dic3!$A$3:$A$99980,'DIC4'!$F39)</f>
        <v>0</v>
      </c>
      <c r="AB39" s="21">
        <f>+SUMIFS(Resultados_Dic3!AA$3:AA$99980,Resultados_Dic3!$F$3:$F$99980,'DIC4'!$H39,Resultados_Dic3!$D$3:$D$99980,'DIC4'!$H$35,Resultados_Dic3!$E$3:$E$99980,'DIC4'!$G39,Resultados_Dic3!$A$3:$A$99980,'DIC4'!$F39)</f>
        <v>0</v>
      </c>
      <c r="AC39" s="21">
        <f>+SUMIFS(Resultados_Dic3!AB$3:AB$99980,Resultados_Dic3!$F$3:$F$99980,'DIC4'!$H39,Resultados_Dic3!$D$3:$D$99980,'DIC4'!$H$35,Resultados_Dic3!$E$3:$E$99980,'DIC4'!$G39,Resultados_Dic3!$A$3:$A$99980,'DIC4'!$F39)</f>
        <v>0</v>
      </c>
      <c r="AD39" s="21">
        <f>+SUMIFS(Resultados_Dic3!AC$3:AC$99980,Resultados_Dic3!$F$3:$F$99980,'DIC4'!$H39,Resultados_Dic3!$D$3:$D$99980,'DIC4'!$H$35,Resultados_Dic3!$E$3:$E$99980,'DIC4'!$G39,Resultados_Dic3!$A$3:$A$99980,'DIC4'!$F39)</f>
        <v>0</v>
      </c>
      <c r="AE39" s="21">
        <f>+SUMIFS(Resultados_Dic3!AD$3:AD$99980,Resultados_Dic3!$F$3:$F$99980,'DIC4'!$H39,Resultados_Dic3!$D$3:$D$99980,'DIC4'!$H$35,Resultados_Dic3!$E$3:$E$99980,'DIC4'!$G39,Resultados_Dic3!$A$3:$A$99980,'DIC4'!$F39)</f>
        <v>0</v>
      </c>
      <c r="AF39" s="21">
        <f>+SUMIFS(Resultados_Dic3!AE$3:AE$99980,Resultados_Dic3!$F$3:$F$99980,'DIC4'!$H39,Resultados_Dic3!$D$3:$D$99980,'DIC4'!$H$35,Resultados_Dic3!$E$3:$E$99980,'DIC4'!$G39,Resultados_Dic3!$A$3:$A$99980,'DIC4'!$F39)</f>
        <v>0</v>
      </c>
      <c r="AG39" s="21">
        <f>+SUMIFS(Resultados_Dic3!AF$3:AF$99980,Resultados_Dic3!$F$3:$F$99980,'DIC4'!$H39,Resultados_Dic3!$D$3:$D$99980,'DIC4'!$H$35,Resultados_Dic3!$E$3:$E$99980,'DIC4'!$G39,Resultados_Dic3!$A$3:$A$99980,'DIC4'!$F39)</f>
        <v>0</v>
      </c>
      <c r="AH39" s="21">
        <f>+SUMIFS(Resultados_Dic3!AG$3:AG$99980,Resultados_Dic3!$F$3:$F$99980,'DIC4'!$H39,Resultados_Dic3!$D$3:$D$99980,'DIC4'!$H$35,Resultados_Dic3!$E$3:$E$99980,'DIC4'!$G39,Resultados_Dic3!$A$3:$A$99980,'DIC4'!$F39)</f>
        <v>0</v>
      </c>
      <c r="AI39" s="21">
        <f>+SUMIFS(Resultados_Dic3!AH$3:AH$99980,Resultados_Dic3!$F$3:$F$99980,'DIC4'!$H39,Resultados_Dic3!$D$3:$D$99980,'DIC4'!$H$35,Resultados_Dic3!$E$3:$E$99980,'DIC4'!$G39,Resultados_Dic3!$A$3:$A$99980,'DIC4'!$F39)</f>
        <v>0</v>
      </c>
      <c r="AJ39" s="21">
        <f>+SUMIFS(Resultados_Dic3!AI$3:AI$99980,Resultados_Dic3!$F$3:$F$99980,'DIC4'!$H39,Resultados_Dic3!$D$3:$D$99980,'DIC4'!$H$35,Resultados_Dic3!$E$3:$E$99980,'DIC4'!$G39,Resultados_Dic3!$A$3:$A$99980,'DIC4'!$F39)</f>
        <v>0</v>
      </c>
      <c r="AK39" s="21">
        <f>+SUMIFS(Resultados_Dic3!AJ$3:AJ$99980,Resultados_Dic3!$F$3:$F$99980,'DIC4'!$H39,Resultados_Dic3!$D$3:$D$99980,'DIC4'!$H$35,Resultados_Dic3!$E$3:$E$99980,'DIC4'!$G39,Resultados_Dic3!$A$3:$A$99980,'DIC4'!$F39)</f>
        <v>0</v>
      </c>
      <c r="AL39" s="21">
        <f>+SUMIFS(Resultados_Dic3!AK$3:AK$99980,Resultados_Dic3!$F$3:$F$99980,'DIC4'!$H39,Resultados_Dic3!$D$3:$D$99980,'DIC4'!$H$35,Resultados_Dic3!$E$3:$E$99980,'DIC4'!$G39,Resultados_Dic3!$A$3:$A$99980,'DIC4'!$F39)</f>
        <v>0</v>
      </c>
      <c r="AM39" s="21">
        <f>+SUMIFS(Resultados_Dic3!AL$3:AL$99980,Resultados_Dic3!$F$3:$F$99980,'DIC4'!$H39,Resultados_Dic3!$D$3:$D$99980,'DIC4'!$H$35,Resultados_Dic3!$E$3:$E$99980,'DIC4'!$G39,Resultados_Dic3!$A$3:$A$99980,'DIC4'!$F39)</f>
        <v>0</v>
      </c>
      <c r="AN39" s="21">
        <f>+SUMIFS(Resultados_Dic3!AM$3:AM$99980,Resultados_Dic3!$F$3:$F$99980,'DIC4'!$H39,Resultados_Dic3!$D$3:$D$99980,'DIC4'!$H$35,Resultados_Dic3!$E$3:$E$99980,'DIC4'!$G39,Resultados_Dic3!$A$3:$A$99980,'DIC4'!$F39)</f>
        <v>0</v>
      </c>
    </row>
    <row r="40" spans="1:40" x14ac:dyDescent="0.25">
      <c r="A40" s="2" t="s">
        <v>175</v>
      </c>
      <c r="B40">
        <f t="shared" ref="B40:C40" si="12">+I30/B30</f>
        <v>0.98952880617307604</v>
      </c>
      <c r="C40">
        <f t="shared" si="12"/>
        <v>0.98952880617307604</v>
      </c>
      <c r="F40" s="17" t="str">
        <f t="shared" si="11"/>
        <v>DIC4</v>
      </c>
      <c r="G40" s="24" t="s">
        <v>73</v>
      </c>
      <c r="H40" s="2" t="s">
        <v>172</v>
      </c>
      <c r="I40" s="21">
        <f>+SUMIFS(Resultados_Dic3!H$3:H$99980,Resultados_Dic3!$F$3:$F$99980,'DIC4'!$H40,Resultados_Dic3!$D$3:$D$99980,'DIC4'!$H$35,Resultados_Dic3!$E$3:$E$99980,'DIC4'!$G40,Resultados_Dic3!$A$3:$A$99980,'DIC4'!$F40)</f>
        <v>10.9185152593786</v>
      </c>
      <c r="J40" s="21">
        <f>+SUMIFS(Resultados_Dic3!I$3:I$99980,Resultados_Dic3!$F$3:$F$99980,'DIC4'!$H40,Resultados_Dic3!$D$3:$D$99980,'DIC4'!$H$35,Resultados_Dic3!$E$3:$E$99980,'DIC4'!$G40,Resultados_Dic3!$A$3:$A$99980,'DIC4'!$F40)</f>
        <v>10.3349220655014</v>
      </c>
      <c r="K40" s="21">
        <f>+SUMIFS(Resultados_Dic3!J$3:J$99980,Resultados_Dic3!$F$3:$F$99980,'DIC4'!$H40,Resultados_Dic3!$D$3:$D$99980,'DIC4'!$H$35,Resultados_Dic3!$E$3:$E$99980,'DIC4'!$G40,Resultados_Dic3!$A$3:$A$99980,'DIC4'!$F40)</f>
        <v>9.8325726014375494</v>
      </c>
      <c r="L40" s="21">
        <f>+SUMIFS(Resultados_Dic3!K$3:K$99980,Resultados_Dic3!$F$3:$F$99980,'DIC4'!$H40,Resultados_Dic3!$D$3:$D$99980,'DIC4'!$H$35,Resultados_Dic3!$E$3:$E$99980,'DIC4'!$G40,Resultados_Dic3!$A$3:$A$99980,'DIC4'!$F40)</f>
        <v>9.3302231373736806</v>
      </c>
      <c r="M40" s="21">
        <f>+SUMIFS(Resultados_Dic3!L$3:L$99980,Resultados_Dic3!$F$3:$F$99980,'DIC4'!$H40,Resultados_Dic3!$D$3:$D$99980,'DIC4'!$H$35,Resultados_Dic3!$E$3:$E$99980,'DIC4'!$G40,Resultados_Dic3!$A$3:$A$99980,'DIC4'!$F40)</f>
        <v>8.82787367330981</v>
      </c>
      <c r="N40" s="21">
        <f>+SUMIFS(Resultados_Dic3!M$3:M$99980,Resultados_Dic3!$F$3:$F$99980,'DIC4'!$H40,Resultados_Dic3!$D$3:$D$99980,'DIC4'!$H$35,Resultados_Dic3!$E$3:$E$99980,'DIC4'!$G40,Resultados_Dic3!$A$3:$A$99980,'DIC4'!$F40)</f>
        <v>8.1282276500648702</v>
      </c>
      <c r="O40" s="21">
        <f>+SUMIFS(Resultados_Dic3!N$3:N$99980,Resultados_Dic3!$F$3:$F$99980,'DIC4'!$H40,Resultados_Dic3!$D$3:$D$99980,'DIC4'!$H$35,Resultados_Dic3!$E$3:$E$99980,'DIC4'!$G40,Resultados_Dic3!$A$3:$A$99980,'DIC4'!$F40)</f>
        <v>7.4285816268199198</v>
      </c>
      <c r="P40" s="21">
        <f>+SUMIFS(Resultados_Dic3!O$3:O$99980,Resultados_Dic3!$F$3:$F$99980,'DIC4'!$H40,Resultados_Dic3!$D$3:$D$99980,'DIC4'!$H$35,Resultados_Dic3!$E$3:$E$99980,'DIC4'!$G40,Resultados_Dic3!$A$3:$A$99980,'DIC4'!$F40)</f>
        <v>6.8737687010216701</v>
      </c>
      <c r="Q40" s="21">
        <f>+SUMIFS(Resultados_Dic3!P$3:P$99980,Resultados_Dic3!$F$3:$F$99980,'DIC4'!$H40,Resultados_Dic3!$D$3:$D$99980,'DIC4'!$H$35,Resultados_Dic3!$E$3:$E$99980,'DIC4'!$G40,Resultados_Dic3!$A$3:$A$99980,'DIC4'!$F40)</f>
        <v>6.3189557752234196</v>
      </c>
      <c r="R40" s="21">
        <f>+SUMIFS(Resultados_Dic3!Q$3:Q$99980,Resultados_Dic3!$F$3:$F$99980,'DIC4'!$H40,Resultados_Dic3!$D$3:$D$99980,'DIC4'!$H$35,Resultados_Dic3!$E$3:$E$99980,'DIC4'!$G40,Resultados_Dic3!$A$3:$A$99980,'DIC4'!$F40)</f>
        <v>5.7641428494251796</v>
      </c>
      <c r="S40" s="21">
        <f>+SUMIFS(Resultados_Dic3!R$3:R$99980,Resultados_Dic3!$F$3:$F$99980,'DIC4'!$H40,Resultados_Dic3!$D$3:$D$99980,'DIC4'!$H$35,Resultados_Dic3!$E$3:$E$99980,'DIC4'!$G40,Resultados_Dic3!$A$3:$A$99980,'DIC4'!$F40)</f>
        <v>3.68918019692476</v>
      </c>
      <c r="T40" s="21">
        <f>+SUMIFS(Resultados_Dic3!S$3:S$99980,Resultados_Dic3!$F$3:$F$99980,'DIC4'!$H40,Resultados_Dic3!$D$3:$D$99980,'DIC4'!$H$35,Resultados_Dic3!$E$3:$E$99980,'DIC4'!$G40,Resultados_Dic3!$A$3:$A$99980,'DIC4'!$F40)</f>
        <v>3.68918019692476</v>
      </c>
      <c r="U40" s="21">
        <f>+SUMIFS(Resultados_Dic3!T$3:T$99980,Resultados_Dic3!$F$3:$F$99980,'DIC4'!$H40,Resultados_Dic3!$D$3:$D$99980,'DIC4'!$H$35,Resultados_Dic3!$E$3:$E$99980,'DIC4'!$G40,Resultados_Dic3!$A$3:$A$99980,'DIC4'!$F40)</f>
        <v>3.68918019692476</v>
      </c>
      <c r="V40" s="21">
        <f>+SUMIFS(Resultados_Dic3!U$3:U$99980,Resultados_Dic3!$F$3:$F$99980,'DIC4'!$H40,Resultados_Dic3!$D$3:$D$99980,'DIC4'!$H$35,Resultados_Dic3!$E$3:$E$99980,'DIC4'!$G40,Resultados_Dic3!$A$3:$A$99980,'DIC4'!$F40)</f>
        <v>2.61236562084571</v>
      </c>
      <c r="W40" s="21">
        <f>+SUMIFS(Resultados_Dic3!V$3:V$99980,Resultados_Dic3!$F$3:$F$99980,'DIC4'!$H40,Resultados_Dic3!$D$3:$D$99980,'DIC4'!$H$35,Resultados_Dic3!$E$3:$E$99980,'DIC4'!$G40,Resultados_Dic3!$A$3:$A$99980,'DIC4'!$F40)</f>
        <v>0</v>
      </c>
      <c r="X40" s="21">
        <f>+SUMIFS(Resultados_Dic3!W$3:W$99980,Resultados_Dic3!$F$3:$F$99980,'DIC4'!$H40,Resultados_Dic3!$D$3:$D$99980,'DIC4'!$H$35,Resultados_Dic3!$E$3:$E$99980,'DIC4'!$G40,Resultados_Dic3!$A$3:$A$99980,'DIC4'!$F40)</f>
        <v>0</v>
      </c>
      <c r="Y40" s="21">
        <f>+SUMIFS(Resultados_Dic3!X$3:X$99980,Resultados_Dic3!$F$3:$F$99980,'DIC4'!$H40,Resultados_Dic3!$D$3:$D$99980,'DIC4'!$H$35,Resultados_Dic3!$E$3:$E$99980,'DIC4'!$G40,Resultados_Dic3!$A$3:$A$99980,'DIC4'!$F40)</f>
        <v>0</v>
      </c>
      <c r="Z40" s="21">
        <f>+SUMIFS(Resultados_Dic3!Y$3:Y$99980,Resultados_Dic3!$F$3:$F$99980,'DIC4'!$H40,Resultados_Dic3!$D$3:$D$99980,'DIC4'!$H$35,Resultados_Dic3!$E$3:$E$99980,'DIC4'!$G40,Resultados_Dic3!$A$3:$A$99980,'DIC4'!$F40)</f>
        <v>0</v>
      </c>
      <c r="AA40" s="21">
        <f>+SUMIFS(Resultados_Dic3!Z$3:Z$99980,Resultados_Dic3!$F$3:$F$99980,'DIC4'!$H40,Resultados_Dic3!$D$3:$D$99980,'DIC4'!$H$35,Resultados_Dic3!$E$3:$E$99980,'DIC4'!$G40,Resultados_Dic3!$A$3:$A$99980,'DIC4'!$F40)</f>
        <v>0</v>
      </c>
      <c r="AB40" s="21">
        <f>+SUMIFS(Resultados_Dic3!AA$3:AA$99980,Resultados_Dic3!$F$3:$F$99980,'DIC4'!$H40,Resultados_Dic3!$D$3:$D$99980,'DIC4'!$H$35,Resultados_Dic3!$E$3:$E$99980,'DIC4'!$G40,Resultados_Dic3!$A$3:$A$99980,'DIC4'!$F40)</f>
        <v>0</v>
      </c>
      <c r="AC40" s="21">
        <f>+SUMIFS(Resultados_Dic3!AB$3:AB$99980,Resultados_Dic3!$F$3:$F$99980,'DIC4'!$H40,Resultados_Dic3!$D$3:$D$99980,'DIC4'!$H$35,Resultados_Dic3!$E$3:$E$99980,'DIC4'!$G40,Resultados_Dic3!$A$3:$A$99980,'DIC4'!$F40)</f>
        <v>0</v>
      </c>
      <c r="AD40" s="21">
        <f>+SUMIFS(Resultados_Dic3!AC$3:AC$99980,Resultados_Dic3!$F$3:$F$99980,'DIC4'!$H40,Resultados_Dic3!$D$3:$D$99980,'DIC4'!$H$35,Resultados_Dic3!$E$3:$E$99980,'DIC4'!$G40,Resultados_Dic3!$A$3:$A$99980,'DIC4'!$F40)</f>
        <v>0</v>
      </c>
      <c r="AE40" s="21">
        <f>+SUMIFS(Resultados_Dic3!AD$3:AD$99980,Resultados_Dic3!$F$3:$F$99980,'DIC4'!$H40,Resultados_Dic3!$D$3:$D$99980,'DIC4'!$H$35,Resultados_Dic3!$E$3:$E$99980,'DIC4'!$G40,Resultados_Dic3!$A$3:$A$99980,'DIC4'!$F40)</f>
        <v>0</v>
      </c>
      <c r="AF40" s="21">
        <f>+SUMIFS(Resultados_Dic3!AE$3:AE$99980,Resultados_Dic3!$F$3:$F$99980,'DIC4'!$H40,Resultados_Dic3!$D$3:$D$99980,'DIC4'!$H$35,Resultados_Dic3!$E$3:$E$99980,'DIC4'!$G40,Resultados_Dic3!$A$3:$A$99980,'DIC4'!$F40)</f>
        <v>0</v>
      </c>
      <c r="AG40" s="21">
        <f>+SUMIFS(Resultados_Dic3!AF$3:AF$99980,Resultados_Dic3!$F$3:$F$99980,'DIC4'!$H40,Resultados_Dic3!$D$3:$D$99980,'DIC4'!$H$35,Resultados_Dic3!$E$3:$E$99980,'DIC4'!$G40,Resultados_Dic3!$A$3:$A$99980,'DIC4'!$F40)</f>
        <v>0</v>
      </c>
      <c r="AH40" s="21">
        <f>+SUMIFS(Resultados_Dic3!AG$3:AG$99980,Resultados_Dic3!$F$3:$F$99980,'DIC4'!$H40,Resultados_Dic3!$D$3:$D$99980,'DIC4'!$H$35,Resultados_Dic3!$E$3:$E$99980,'DIC4'!$G40,Resultados_Dic3!$A$3:$A$99980,'DIC4'!$F40)</f>
        <v>0</v>
      </c>
      <c r="AI40" s="21">
        <f>+SUMIFS(Resultados_Dic3!AH$3:AH$99980,Resultados_Dic3!$F$3:$F$99980,'DIC4'!$H40,Resultados_Dic3!$D$3:$D$99980,'DIC4'!$H$35,Resultados_Dic3!$E$3:$E$99980,'DIC4'!$G40,Resultados_Dic3!$A$3:$A$99980,'DIC4'!$F40)</f>
        <v>0</v>
      </c>
      <c r="AJ40" s="21">
        <f>+SUMIFS(Resultados_Dic3!AI$3:AI$99980,Resultados_Dic3!$F$3:$F$99980,'DIC4'!$H40,Resultados_Dic3!$D$3:$D$99980,'DIC4'!$H$35,Resultados_Dic3!$E$3:$E$99980,'DIC4'!$G40,Resultados_Dic3!$A$3:$A$99980,'DIC4'!$F40)</f>
        <v>0</v>
      </c>
      <c r="AK40" s="21">
        <f>+SUMIFS(Resultados_Dic3!AJ$3:AJ$99980,Resultados_Dic3!$F$3:$F$99980,'DIC4'!$H40,Resultados_Dic3!$D$3:$D$99980,'DIC4'!$H$35,Resultados_Dic3!$E$3:$E$99980,'DIC4'!$G40,Resultados_Dic3!$A$3:$A$99980,'DIC4'!$F40)</f>
        <v>0</v>
      </c>
      <c r="AL40" s="21">
        <f>+SUMIFS(Resultados_Dic3!AK$3:AK$99980,Resultados_Dic3!$F$3:$F$99980,'DIC4'!$H40,Resultados_Dic3!$D$3:$D$99980,'DIC4'!$H$35,Resultados_Dic3!$E$3:$E$99980,'DIC4'!$G40,Resultados_Dic3!$A$3:$A$99980,'DIC4'!$F40)</f>
        <v>0</v>
      </c>
      <c r="AM40" s="21">
        <f>+SUMIFS(Resultados_Dic3!AL$3:AL$99980,Resultados_Dic3!$F$3:$F$99980,'DIC4'!$H40,Resultados_Dic3!$D$3:$D$99980,'DIC4'!$H$35,Resultados_Dic3!$E$3:$E$99980,'DIC4'!$G40,Resultados_Dic3!$A$3:$A$99980,'DIC4'!$F40)</f>
        <v>0</v>
      </c>
      <c r="AN40" s="21">
        <f>+SUMIFS(Resultados_Dic3!AM$3:AM$99980,Resultados_Dic3!$F$3:$F$99980,'DIC4'!$H40,Resultados_Dic3!$D$3:$D$99980,'DIC4'!$H$35,Resultados_Dic3!$E$3:$E$99980,'DIC4'!$G40,Resultados_Dic3!$A$3:$A$99980,'DIC4'!$F40)</f>
        <v>0</v>
      </c>
    </row>
    <row r="41" spans="1:40" x14ac:dyDescent="0.25">
      <c r="A41" s="2" t="s">
        <v>176</v>
      </c>
      <c r="B41">
        <f t="shared" ref="B41:C41" si="13">+I31/B31</f>
        <v>0.98952880617307604</v>
      </c>
      <c r="C41">
        <f t="shared" si="13"/>
        <v>0.98952880617307604</v>
      </c>
      <c r="F41" s="17" t="str">
        <f t="shared" si="11"/>
        <v>DIC4</v>
      </c>
      <c r="G41" s="24" t="s">
        <v>74</v>
      </c>
      <c r="H41" s="2" t="s">
        <v>173</v>
      </c>
      <c r="I41" s="21">
        <f>+SUMIFS(Resultados_Dic3!H$3:H$99980,Resultados_Dic3!$F$3:$F$99980,'DIC4'!$H41,Resultados_Dic3!$D$3:$D$99980,'DIC4'!$H$35,Resultados_Dic3!$E$3:$E$99980,'DIC4'!$G41,Resultados_Dic3!$A$3:$A$99980,'DIC4'!$F41)</f>
        <v>7.7086534699123396E-2</v>
      </c>
      <c r="J41" s="21">
        <f>+SUMIFS(Resultados_Dic3!I$3:I$99980,Resultados_Dic3!$F$3:$F$99980,'DIC4'!$H41,Resultados_Dic3!$D$3:$D$99980,'DIC4'!$H$35,Resultados_Dic3!$E$3:$E$99980,'DIC4'!$G41,Resultados_Dic3!$A$3:$A$99980,'DIC4'!$F41)</f>
        <v>7.28439735993794E-2</v>
      </c>
      <c r="K41" s="21">
        <f>+SUMIFS(Resultados_Dic3!J$3:J$99980,Resultados_Dic3!$F$3:$F$99980,'DIC4'!$H41,Resultados_Dic3!$D$3:$D$99980,'DIC4'!$H$35,Resultados_Dic3!$E$3:$E$99980,'DIC4'!$G41,Resultados_Dic3!$A$3:$A$99980,'DIC4'!$F41)</f>
        <v>6.9642040693912194E-2</v>
      </c>
      <c r="L41" s="21">
        <f>+SUMIFS(Resultados_Dic3!K$3:K$99980,Resultados_Dic3!$F$3:$F$99980,'DIC4'!$H41,Resultados_Dic3!$D$3:$D$99980,'DIC4'!$H$35,Resultados_Dic3!$E$3:$E$99980,'DIC4'!$G41,Resultados_Dic3!$A$3:$A$99980,'DIC4'!$F41)</f>
        <v>6.6440107788444905E-2</v>
      </c>
      <c r="M41" s="21">
        <f>+SUMIFS(Resultados_Dic3!L$3:L$99980,Resultados_Dic3!$F$3:$F$99980,'DIC4'!$H41,Resultados_Dic3!$D$3:$D$99980,'DIC4'!$H$35,Resultados_Dic3!$E$3:$E$99980,'DIC4'!$G41,Resultados_Dic3!$A$3:$A$99980,'DIC4'!$F41)</f>
        <v>6.3238174882977699E-2</v>
      </c>
      <c r="N41" s="21">
        <f>+SUMIFS(Resultados_Dic3!M$3:M$99980,Resultados_Dic3!$F$3:$F$99980,'DIC4'!$H41,Resultados_Dic3!$D$3:$D$99980,'DIC4'!$H$35,Resultados_Dic3!$E$3:$E$99980,'DIC4'!$G41,Resultados_Dic3!$A$3:$A$99980,'DIC4'!$F41)</f>
        <v>6.0036241977510403E-2</v>
      </c>
      <c r="O41" s="21">
        <f>+SUMIFS(Resultados_Dic3!N$3:N$99980,Resultados_Dic3!$F$3:$F$99980,'DIC4'!$H41,Resultados_Dic3!$D$3:$D$99980,'DIC4'!$H$35,Resultados_Dic3!$E$3:$E$99980,'DIC4'!$G41,Resultados_Dic3!$A$3:$A$99980,'DIC4'!$F41)</f>
        <v>5.6834309072043197E-2</v>
      </c>
      <c r="P41" s="21">
        <f>+SUMIFS(Resultados_Dic3!O$3:O$99980,Resultados_Dic3!$F$3:$F$99980,'DIC4'!$H41,Resultados_Dic3!$D$3:$D$99980,'DIC4'!$H$35,Resultados_Dic3!$E$3:$E$99980,'DIC4'!$G41,Resultados_Dic3!$A$3:$A$99980,'DIC4'!$F41)</f>
        <v>6.4749844781502299E-3</v>
      </c>
      <c r="Q41" s="21">
        <f>+SUMIFS(Resultados_Dic3!P$3:P$99980,Resultados_Dic3!$F$3:$F$99980,'DIC4'!$H41,Resultados_Dic3!$D$3:$D$99980,'DIC4'!$H$35,Resultados_Dic3!$E$3:$E$99980,'DIC4'!$G41,Resultados_Dic3!$A$3:$A$99980,'DIC4'!$F41)</f>
        <v>0</v>
      </c>
      <c r="R41" s="21">
        <f>+SUMIFS(Resultados_Dic3!Q$3:Q$99980,Resultados_Dic3!$F$3:$F$99980,'DIC4'!$H41,Resultados_Dic3!$D$3:$D$99980,'DIC4'!$H$35,Resultados_Dic3!$E$3:$E$99980,'DIC4'!$G41,Resultados_Dic3!$A$3:$A$99980,'DIC4'!$F41)</f>
        <v>0</v>
      </c>
      <c r="S41" s="21">
        <f>+SUMIFS(Resultados_Dic3!R$3:R$99980,Resultados_Dic3!$F$3:$F$99980,'DIC4'!$H41,Resultados_Dic3!$D$3:$D$99980,'DIC4'!$H$35,Resultados_Dic3!$E$3:$E$99980,'DIC4'!$G41,Resultados_Dic3!$A$3:$A$99980,'DIC4'!$F41)</f>
        <v>0</v>
      </c>
      <c r="T41" s="21">
        <f>+SUMIFS(Resultados_Dic3!S$3:S$99980,Resultados_Dic3!$F$3:$F$99980,'DIC4'!$H41,Resultados_Dic3!$D$3:$D$99980,'DIC4'!$H$35,Resultados_Dic3!$E$3:$E$99980,'DIC4'!$G41,Resultados_Dic3!$A$3:$A$99980,'DIC4'!$F41)</f>
        <v>0</v>
      </c>
      <c r="U41" s="21">
        <f>+SUMIFS(Resultados_Dic3!T$3:T$99980,Resultados_Dic3!$F$3:$F$99980,'DIC4'!$H41,Resultados_Dic3!$D$3:$D$99980,'DIC4'!$H$35,Resultados_Dic3!$E$3:$E$99980,'DIC4'!$G41,Resultados_Dic3!$A$3:$A$99980,'DIC4'!$F41)</f>
        <v>0</v>
      </c>
      <c r="V41" s="21">
        <f>+SUMIFS(Resultados_Dic3!U$3:U$99980,Resultados_Dic3!$F$3:$F$99980,'DIC4'!$H41,Resultados_Dic3!$D$3:$D$99980,'DIC4'!$H$35,Resultados_Dic3!$E$3:$E$99980,'DIC4'!$G41,Resultados_Dic3!$A$3:$A$99980,'DIC4'!$F41)</f>
        <v>0</v>
      </c>
      <c r="W41" s="21">
        <f>+SUMIFS(Resultados_Dic3!V$3:V$99980,Resultados_Dic3!$F$3:$F$99980,'DIC4'!$H41,Resultados_Dic3!$D$3:$D$99980,'DIC4'!$H$35,Resultados_Dic3!$E$3:$E$99980,'DIC4'!$G41,Resultados_Dic3!$A$3:$A$99980,'DIC4'!$F41)</f>
        <v>0</v>
      </c>
      <c r="X41" s="21">
        <f>+SUMIFS(Resultados_Dic3!W$3:W$99980,Resultados_Dic3!$F$3:$F$99980,'DIC4'!$H41,Resultados_Dic3!$D$3:$D$99980,'DIC4'!$H$35,Resultados_Dic3!$E$3:$E$99980,'DIC4'!$G41,Resultados_Dic3!$A$3:$A$99980,'DIC4'!$F41)</f>
        <v>0</v>
      </c>
      <c r="Y41" s="21">
        <f>+SUMIFS(Resultados_Dic3!X$3:X$99980,Resultados_Dic3!$F$3:$F$99980,'DIC4'!$H41,Resultados_Dic3!$D$3:$D$99980,'DIC4'!$H$35,Resultados_Dic3!$E$3:$E$99980,'DIC4'!$G41,Resultados_Dic3!$A$3:$A$99980,'DIC4'!$F41)</f>
        <v>0</v>
      </c>
      <c r="Z41" s="21">
        <f>+SUMIFS(Resultados_Dic3!Y$3:Y$99980,Resultados_Dic3!$F$3:$F$99980,'DIC4'!$H41,Resultados_Dic3!$D$3:$D$99980,'DIC4'!$H$35,Resultados_Dic3!$E$3:$E$99980,'DIC4'!$G41,Resultados_Dic3!$A$3:$A$99980,'DIC4'!$F41)</f>
        <v>0</v>
      </c>
      <c r="AA41" s="21">
        <f>+SUMIFS(Resultados_Dic3!Z$3:Z$99980,Resultados_Dic3!$F$3:$F$99980,'DIC4'!$H41,Resultados_Dic3!$D$3:$D$99980,'DIC4'!$H$35,Resultados_Dic3!$E$3:$E$99980,'DIC4'!$G41,Resultados_Dic3!$A$3:$A$99980,'DIC4'!$F41)</f>
        <v>0</v>
      </c>
      <c r="AB41" s="21">
        <f>+SUMIFS(Resultados_Dic3!AA$3:AA$99980,Resultados_Dic3!$F$3:$F$99980,'DIC4'!$H41,Resultados_Dic3!$D$3:$D$99980,'DIC4'!$H$35,Resultados_Dic3!$E$3:$E$99980,'DIC4'!$G41,Resultados_Dic3!$A$3:$A$99980,'DIC4'!$F41)</f>
        <v>0</v>
      </c>
      <c r="AC41" s="21">
        <f>+SUMIFS(Resultados_Dic3!AB$3:AB$99980,Resultados_Dic3!$F$3:$F$99980,'DIC4'!$H41,Resultados_Dic3!$D$3:$D$99980,'DIC4'!$H$35,Resultados_Dic3!$E$3:$E$99980,'DIC4'!$G41,Resultados_Dic3!$A$3:$A$99980,'DIC4'!$F41)</f>
        <v>0</v>
      </c>
      <c r="AD41" s="21">
        <f>+SUMIFS(Resultados_Dic3!AC$3:AC$99980,Resultados_Dic3!$F$3:$F$99980,'DIC4'!$H41,Resultados_Dic3!$D$3:$D$99980,'DIC4'!$H$35,Resultados_Dic3!$E$3:$E$99980,'DIC4'!$G41,Resultados_Dic3!$A$3:$A$99980,'DIC4'!$F41)</f>
        <v>0</v>
      </c>
      <c r="AE41" s="21">
        <f>+SUMIFS(Resultados_Dic3!AD$3:AD$99980,Resultados_Dic3!$F$3:$F$99980,'DIC4'!$H41,Resultados_Dic3!$D$3:$D$99980,'DIC4'!$H$35,Resultados_Dic3!$E$3:$E$99980,'DIC4'!$G41,Resultados_Dic3!$A$3:$A$99980,'DIC4'!$F41)</f>
        <v>0</v>
      </c>
      <c r="AF41" s="21">
        <f>+SUMIFS(Resultados_Dic3!AE$3:AE$99980,Resultados_Dic3!$F$3:$F$99980,'DIC4'!$H41,Resultados_Dic3!$D$3:$D$99980,'DIC4'!$H$35,Resultados_Dic3!$E$3:$E$99980,'DIC4'!$G41,Resultados_Dic3!$A$3:$A$99980,'DIC4'!$F41)</f>
        <v>0</v>
      </c>
      <c r="AG41" s="21">
        <f>+SUMIFS(Resultados_Dic3!AF$3:AF$99980,Resultados_Dic3!$F$3:$F$99980,'DIC4'!$H41,Resultados_Dic3!$D$3:$D$99980,'DIC4'!$H$35,Resultados_Dic3!$E$3:$E$99980,'DIC4'!$G41,Resultados_Dic3!$A$3:$A$99980,'DIC4'!$F41)</f>
        <v>0</v>
      </c>
      <c r="AH41" s="21">
        <f>+SUMIFS(Resultados_Dic3!AG$3:AG$99980,Resultados_Dic3!$F$3:$F$99980,'DIC4'!$H41,Resultados_Dic3!$D$3:$D$99980,'DIC4'!$H$35,Resultados_Dic3!$E$3:$E$99980,'DIC4'!$G41,Resultados_Dic3!$A$3:$A$99980,'DIC4'!$F41)</f>
        <v>0</v>
      </c>
      <c r="AI41" s="21">
        <f>+SUMIFS(Resultados_Dic3!AH$3:AH$99980,Resultados_Dic3!$F$3:$F$99980,'DIC4'!$H41,Resultados_Dic3!$D$3:$D$99980,'DIC4'!$H$35,Resultados_Dic3!$E$3:$E$99980,'DIC4'!$G41,Resultados_Dic3!$A$3:$A$99980,'DIC4'!$F41)</f>
        <v>0</v>
      </c>
      <c r="AJ41" s="21">
        <f>+SUMIFS(Resultados_Dic3!AI$3:AI$99980,Resultados_Dic3!$F$3:$F$99980,'DIC4'!$H41,Resultados_Dic3!$D$3:$D$99980,'DIC4'!$H$35,Resultados_Dic3!$E$3:$E$99980,'DIC4'!$G41,Resultados_Dic3!$A$3:$A$99980,'DIC4'!$F41)</f>
        <v>0</v>
      </c>
      <c r="AK41" s="21">
        <f>+SUMIFS(Resultados_Dic3!AJ$3:AJ$99980,Resultados_Dic3!$F$3:$F$99980,'DIC4'!$H41,Resultados_Dic3!$D$3:$D$99980,'DIC4'!$H$35,Resultados_Dic3!$E$3:$E$99980,'DIC4'!$G41,Resultados_Dic3!$A$3:$A$99980,'DIC4'!$F41)</f>
        <v>0</v>
      </c>
      <c r="AL41" s="21">
        <f>+SUMIFS(Resultados_Dic3!AK$3:AK$99980,Resultados_Dic3!$F$3:$F$99980,'DIC4'!$H41,Resultados_Dic3!$D$3:$D$99980,'DIC4'!$H$35,Resultados_Dic3!$E$3:$E$99980,'DIC4'!$G41,Resultados_Dic3!$A$3:$A$99980,'DIC4'!$F41)</f>
        <v>0</v>
      </c>
      <c r="AM41" s="21">
        <f>+SUMIFS(Resultados_Dic3!AL$3:AL$99980,Resultados_Dic3!$F$3:$F$99980,'DIC4'!$H41,Resultados_Dic3!$D$3:$D$99980,'DIC4'!$H$35,Resultados_Dic3!$E$3:$E$99980,'DIC4'!$G41,Resultados_Dic3!$A$3:$A$99980,'DIC4'!$F41)</f>
        <v>0</v>
      </c>
      <c r="AN41" s="21">
        <f>+SUMIFS(Resultados_Dic3!AM$3:AM$99980,Resultados_Dic3!$F$3:$F$99980,'DIC4'!$H41,Resultados_Dic3!$D$3:$D$99980,'DIC4'!$H$35,Resultados_Dic3!$E$3:$E$99980,'DIC4'!$G41,Resultados_Dic3!$A$3:$A$99980,'DIC4'!$F41)</f>
        <v>0</v>
      </c>
    </row>
    <row r="42" spans="1:40" x14ac:dyDescent="0.25">
      <c r="F42" s="17" t="str">
        <f t="shared" si="11"/>
        <v>DIC4</v>
      </c>
      <c r="G42" s="24" t="s">
        <v>75</v>
      </c>
      <c r="H42" s="2" t="s">
        <v>174</v>
      </c>
      <c r="I42" s="21">
        <f>+SUMIFS(Resultados_Dic3!H$3:H$99980,Resultados_Dic3!$F$3:$F$99980,'DIC4'!$H42,Resultados_Dic3!$D$3:$D$99980,'DIC4'!$H$35,Resultados_Dic3!$E$3:$E$99980,'DIC4'!$G42,Resultados_Dic3!$A$3:$A$99980,'DIC4'!$F42)</f>
        <v>1.7589218024781501</v>
      </c>
      <c r="J42" s="21">
        <f>+SUMIFS(Resultados_Dic3!I$3:I$99980,Resultados_Dic3!$F$3:$F$99980,'DIC4'!$H42,Resultados_Dic3!$D$3:$D$99980,'DIC4'!$H$35,Resultados_Dic3!$E$3:$E$99980,'DIC4'!$G42,Resultados_Dic3!$A$3:$A$99980,'DIC4'!$F42)</f>
        <v>1.6360887666806501</v>
      </c>
      <c r="K42" s="21">
        <f>+SUMIFS(Resultados_Dic3!J$3:J$99980,Resultados_Dic3!$F$3:$F$99980,'DIC4'!$H42,Resultados_Dic3!$D$3:$D$99980,'DIC4'!$H$35,Resultados_Dic3!$E$3:$E$99980,'DIC4'!$G42,Resultados_Dic3!$A$3:$A$99980,'DIC4'!$F42)</f>
        <v>1.50657646095562</v>
      </c>
      <c r="L42" s="21">
        <f>+SUMIFS(Resultados_Dic3!K$3:K$99980,Resultados_Dic3!$F$3:$F$99980,'DIC4'!$H42,Resultados_Dic3!$D$3:$D$99980,'DIC4'!$H$35,Resultados_Dic3!$E$3:$E$99980,'DIC4'!$G42,Resultados_Dic3!$A$3:$A$99980,'DIC4'!$F42)</f>
        <v>1.37706415523059</v>
      </c>
      <c r="M42" s="21">
        <f>+SUMIFS(Resultados_Dic3!L$3:L$99980,Resultados_Dic3!$F$3:$F$99980,'DIC4'!$H42,Resultados_Dic3!$D$3:$D$99980,'DIC4'!$H$35,Resultados_Dic3!$E$3:$E$99980,'DIC4'!$G42,Resultados_Dic3!$A$3:$A$99980,'DIC4'!$F42)</f>
        <v>1.24755184950556</v>
      </c>
      <c r="N42" s="21">
        <f>+SUMIFS(Resultados_Dic3!M$3:M$99980,Resultados_Dic3!$F$3:$F$99980,'DIC4'!$H42,Resultados_Dic3!$D$3:$D$99980,'DIC4'!$H$35,Resultados_Dic3!$E$3:$E$99980,'DIC4'!$G42,Resultados_Dic3!$A$3:$A$99980,'DIC4'!$F42)</f>
        <v>1.10873416576336</v>
      </c>
      <c r="O42" s="21">
        <f>+SUMIFS(Resultados_Dic3!N$3:N$99980,Resultados_Dic3!$F$3:$F$99980,'DIC4'!$H42,Resultados_Dic3!$D$3:$D$99980,'DIC4'!$H$35,Resultados_Dic3!$E$3:$E$99980,'DIC4'!$G42,Resultados_Dic3!$A$3:$A$99980,'DIC4'!$F42)</f>
        <v>0.969916482021147</v>
      </c>
      <c r="P42" s="21">
        <f>+SUMIFS(Resultados_Dic3!O$3:O$99980,Resultados_Dic3!$F$3:$F$99980,'DIC4'!$H42,Resultados_Dic3!$D$3:$D$99980,'DIC4'!$H$35,Resultados_Dic3!$E$3:$E$99980,'DIC4'!$G42,Resultados_Dic3!$A$3:$A$99980,'DIC4'!$F42)</f>
        <v>0.87403588058397097</v>
      </c>
      <c r="Q42" s="21">
        <f>+SUMIFS(Resultados_Dic3!P$3:P$99980,Resultados_Dic3!$F$3:$F$99980,'DIC4'!$H42,Resultados_Dic3!$D$3:$D$99980,'DIC4'!$H$35,Resultados_Dic3!$E$3:$E$99980,'DIC4'!$G42,Resultados_Dic3!$A$3:$A$99980,'DIC4'!$F42)</f>
        <v>0.72385867106116097</v>
      </c>
      <c r="R42" s="21">
        <f>+SUMIFS(Resultados_Dic3!Q$3:Q$99980,Resultados_Dic3!$F$3:$F$99980,'DIC4'!$H42,Resultados_Dic3!$D$3:$D$99980,'DIC4'!$H$35,Resultados_Dic3!$E$3:$E$99980,'DIC4'!$G42,Resultados_Dic3!$A$3:$A$99980,'DIC4'!$F42)</f>
        <v>0</v>
      </c>
      <c r="S42" s="21">
        <f>+SUMIFS(Resultados_Dic3!R$3:R$99980,Resultados_Dic3!$F$3:$F$99980,'DIC4'!$H42,Resultados_Dic3!$D$3:$D$99980,'DIC4'!$H$35,Resultados_Dic3!$E$3:$E$99980,'DIC4'!$G42,Resultados_Dic3!$A$3:$A$99980,'DIC4'!$F42)</f>
        <v>0</v>
      </c>
      <c r="T42" s="21">
        <f>+SUMIFS(Resultados_Dic3!S$3:S$99980,Resultados_Dic3!$F$3:$F$99980,'DIC4'!$H42,Resultados_Dic3!$D$3:$D$99980,'DIC4'!$H$35,Resultados_Dic3!$E$3:$E$99980,'DIC4'!$G42,Resultados_Dic3!$A$3:$A$99980,'DIC4'!$F42)</f>
        <v>0</v>
      </c>
      <c r="U42" s="21">
        <f>+SUMIFS(Resultados_Dic3!T$3:T$99980,Resultados_Dic3!$F$3:$F$99980,'DIC4'!$H42,Resultados_Dic3!$D$3:$D$99980,'DIC4'!$H$35,Resultados_Dic3!$E$3:$E$99980,'DIC4'!$G42,Resultados_Dic3!$A$3:$A$99980,'DIC4'!$F42)</f>
        <v>0</v>
      </c>
      <c r="V42" s="21">
        <f>+SUMIFS(Resultados_Dic3!U$3:U$99980,Resultados_Dic3!$F$3:$F$99980,'DIC4'!$H42,Resultados_Dic3!$D$3:$D$99980,'DIC4'!$H$35,Resultados_Dic3!$E$3:$E$99980,'DIC4'!$G42,Resultados_Dic3!$A$3:$A$99980,'DIC4'!$F42)</f>
        <v>0</v>
      </c>
      <c r="W42" s="21">
        <f>+SUMIFS(Resultados_Dic3!V$3:V$99980,Resultados_Dic3!$F$3:$F$99980,'DIC4'!$H42,Resultados_Dic3!$D$3:$D$99980,'DIC4'!$H$35,Resultados_Dic3!$E$3:$E$99980,'DIC4'!$G42,Resultados_Dic3!$A$3:$A$99980,'DIC4'!$F42)</f>
        <v>0</v>
      </c>
      <c r="X42" s="21">
        <f>+SUMIFS(Resultados_Dic3!W$3:W$99980,Resultados_Dic3!$F$3:$F$99980,'DIC4'!$H42,Resultados_Dic3!$D$3:$D$99980,'DIC4'!$H$35,Resultados_Dic3!$E$3:$E$99980,'DIC4'!$G42,Resultados_Dic3!$A$3:$A$99980,'DIC4'!$F42)</f>
        <v>0</v>
      </c>
      <c r="Y42" s="21">
        <f>+SUMIFS(Resultados_Dic3!X$3:X$99980,Resultados_Dic3!$F$3:$F$99980,'DIC4'!$H42,Resultados_Dic3!$D$3:$D$99980,'DIC4'!$H$35,Resultados_Dic3!$E$3:$E$99980,'DIC4'!$G42,Resultados_Dic3!$A$3:$A$99980,'DIC4'!$F42)</f>
        <v>0</v>
      </c>
      <c r="Z42" s="21">
        <f>+SUMIFS(Resultados_Dic3!Y$3:Y$99980,Resultados_Dic3!$F$3:$F$99980,'DIC4'!$H42,Resultados_Dic3!$D$3:$D$99980,'DIC4'!$H$35,Resultados_Dic3!$E$3:$E$99980,'DIC4'!$G42,Resultados_Dic3!$A$3:$A$99980,'DIC4'!$F42)</f>
        <v>0</v>
      </c>
      <c r="AA42" s="21">
        <f>+SUMIFS(Resultados_Dic3!Z$3:Z$99980,Resultados_Dic3!$F$3:$F$99980,'DIC4'!$H42,Resultados_Dic3!$D$3:$D$99980,'DIC4'!$H$35,Resultados_Dic3!$E$3:$E$99980,'DIC4'!$G42,Resultados_Dic3!$A$3:$A$99980,'DIC4'!$F42)</f>
        <v>0</v>
      </c>
      <c r="AB42" s="21">
        <f>+SUMIFS(Resultados_Dic3!AA$3:AA$99980,Resultados_Dic3!$F$3:$F$99980,'DIC4'!$H42,Resultados_Dic3!$D$3:$D$99980,'DIC4'!$H$35,Resultados_Dic3!$E$3:$E$99980,'DIC4'!$G42,Resultados_Dic3!$A$3:$A$99980,'DIC4'!$F42)</f>
        <v>0</v>
      </c>
      <c r="AC42" s="21">
        <f>+SUMIFS(Resultados_Dic3!AB$3:AB$99980,Resultados_Dic3!$F$3:$F$99980,'DIC4'!$H42,Resultados_Dic3!$D$3:$D$99980,'DIC4'!$H$35,Resultados_Dic3!$E$3:$E$99980,'DIC4'!$G42,Resultados_Dic3!$A$3:$A$99980,'DIC4'!$F42)</f>
        <v>0</v>
      </c>
      <c r="AD42" s="21">
        <f>+SUMIFS(Resultados_Dic3!AC$3:AC$99980,Resultados_Dic3!$F$3:$F$99980,'DIC4'!$H42,Resultados_Dic3!$D$3:$D$99980,'DIC4'!$H$35,Resultados_Dic3!$E$3:$E$99980,'DIC4'!$G42,Resultados_Dic3!$A$3:$A$99980,'DIC4'!$F42)</f>
        <v>0</v>
      </c>
      <c r="AE42" s="21">
        <f>+SUMIFS(Resultados_Dic3!AD$3:AD$99980,Resultados_Dic3!$F$3:$F$99980,'DIC4'!$H42,Resultados_Dic3!$D$3:$D$99980,'DIC4'!$H$35,Resultados_Dic3!$E$3:$E$99980,'DIC4'!$G42,Resultados_Dic3!$A$3:$A$99980,'DIC4'!$F42)</f>
        <v>0</v>
      </c>
      <c r="AF42" s="21">
        <f>+SUMIFS(Resultados_Dic3!AE$3:AE$99980,Resultados_Dic3!$F$3:$F$99980,'DIC4'!$H42,Resultados_Dic3!$D$3:$D$99980,'DIC4'!$H$35,Resultados_Dic3!$E$3:$E$99980,'DIC4'!$G42,Resultados_Dic3!$A$3:$A$99980,'DIC4'!$F42)</f>
        <v>0</v>
      </c>
      <c r="AG42" s="21">
        <f>+SUMIFS(Resultados_Dic3!AF$3:AF$99980,Resultados_Dic3!$F$3:$F$99980,'DIC4'!$H42,Resultados_Dic3!$D$3:$D$99980,'DIC4'!$H$35,Resultados_Dic3!$E$3:$E$99980,'DIC4'!$G42,Resultados_Dic3!$A$3:$A$99980,'DIC4'!$F42)</f>
        <v>0</v>
      </c>
      <c r="AH42" s="21">
        <f>+SUMIFS(Resultados_Dic3!AG$3:AG$99980,Resultados_Dic3!$F$3:$F$99980,'DIC4'!$H42,Resultados_Dic3!$D$3:$D$99980,'DIC4'!$H$35,Resultados_Dic3!$E$3:$E$99980,'DIC4'!$G42,Resultados_Dic3!$A$3:$A$99980,'DIC4'!$F42)</f>
        <v>0</v>
      </c>
      <c r="AI42" s="21">
        <f>+SUMIFS(Resultados_Dic3!AH$3:AH$99980,Resultados_Dic3!$F$3:$F$99980,'DIC4'!$H42,Resultados_Dic3!$D$3:$D$99980,'DIC4'!$H$35,Resultados_Dic3!$E$3:$E$99980,'DIC4'!$G42,Resultados_Dic3!$A$3:$A$99980,'DIC4'!$F42)</f>
        <v>0</v>
      </c>
      <c r="AJ42" s="21">
        <f>+SUMIFS(Resultados_Dic3!AI$3:AI$99980,Resultados_Dic3!$F$3:$F$99980,'DIC4'!$H42,Resultados_Dic3!$D$3:$D$99980,'DIC4'!$H$35,Resultados_Dic3!$E$3:$E$99980,'DIC4'!$G42,Resultados_Dic3!$A$3:$A$99980,'DIC4'!$F42)</f>
        <v>0</v>
      </c>
      <c r="AK42" s="21">
        <f>+SUMIFS(Resultados_Dic3!AJ$3:AJ$99980,Resultados_Dic3!$F$3:$F$99980,'DIC4'!$H42,Resultados_Dic3!$D$3:$D$99980,'DIC4'!$H$35,Resultados_Dic3!$E$3:$E$99980,'DIC4'!$G42,Resultados_Dic3!$A$3:$A$99980,'DIC4'!$F42)</f>
        <v>0</v>
      </c>
      <c r="AL42" s="21">
        <f>+SUMIFS(Resultados_Dic3!AK$3:AK$99980,Resultados_Dic3!$F$3:$F$99980,'DIC4'!$H42,Resultados_Dic3!$D$3:$D$99980,'DIC4'!$H$35,Resultados_Dic3!$E$3:$E$99980,'DIC4'!$G42,Resultados_Dic3!$A$3:$A$99980,'DIC4'!$F42)</f>
        <v>0</v>
      </c>
      <c r="AM42" s="21">
        <f>+SUMIFS(Resultados_Dic3!AL$3:AL$99980,Resultados_Dic3!$F$3:$F$99980,'DIC4'!$H42,Resultados_Dic3!$D$3:$D$99980,'DIC4'!$H$35,Resultados_Dic3!$E$3:$E$99980,'DIC4'!$G42,Resultados_Dic3!$A$3:$A$99980,'DIC4'!$F42)</f>
        <v>0</v>
      </c>
      <c r="AN42" s="21">
        <f>+SUMIFS(Resultados_Dic3!AM$3:AM$99980,Resultados_Dic3!$F$3:$F$99980,'DIC4'!$H42,Resultados_Dic3!$D$3:$D$99980,'DIC4'!$H$35,Resultados_Dic3!$E$3:$E$99980,'DIC4'!$G42,Resultados_Dic3!$A$3:$A$99980,'DIC4'!$F42)</f>
        <v>0</v>
      </c>
    </row>
    <row r="43" spans="1:40" x14ac:dyDescent="0.25">
      <c r="F43" s="17" t="str">
        <f t="shared" si="11"/>
        <v>DIC4</v>
      </c>
      <c r="G43" s="24" t="s">
        <v>76</v>
      </c>
      <c r="H43" s="2" t="s">
        <v>175</v>
      </c>
      <c r="I43" s="21">
        <f>+SUMIFS(Resultados_Dic3!H$3:H$99980,Resultados_Dic3!$F$3:$F$99980,'DIC4'!$H43,Resultados_Dic3!$D$3:$D$99980,'DIC4'!$H$35,Resultados_Dic3!$E$3:$E$99980,'DIC4'!$G43,Resultados_Dic3!$A$3:$A$99980,'DIC4'!$F43)</f>
        <v>0.318589479957195</v>
      </c>
      <c r="J43" s="21">
        <f>+SUMIFS(Resultados_Dic3!I$3:I$99980,Resultados_Dic3!$F$3:$F$99980,'DIC4'!$H43,Resultados_Dic3!$D$3:$D$99980,'DIC4'!$H$35,Resultados_Dic3!$E$3:$E$99980,'DIC4'!$G43,Resultados_Dic3!$A$3:$A$99980,'DIC4'!$F43)</f>
        <v>0.296953402346739</v>
      </c>
      <c r="K43" s="21">
        <f>+SUMIFS(Resultados_Dic3!J$3:J$99980,Resultados_Dic3!$F$3:$F$99980,'DIC4'!$H43,Resultados_Dic3!$D$3:$D$99980,'DIC4'!$H$35,Resultados_Dic3!$E$3:$E$99980,'DIC4'!$G43,Resultados_Dic3!$A$3:$A$99980,'DIC4'!$F43)</f>
        <v>0.283292817920135</v>
      </c>
      <c r="L43" s="21">
        <f>+SUMIFS(Resultados_Dic3!K$3:K$99980,Resultados_Dic3!$F$3:$F$99980,'DIC4'!$H43,Resultados_Dic3!$D$3:$D$99980,'DIC4'!$H$35,Resultados_Dic3!$E$3:$E$99980,'DIC4'!$G43,Resultados_Dic3!$A$3:$A$99980,'DIC4'!$F43)</f>
        <v>0.26963223349353199</v>
      </c>
      <c r="M43" s="21">
        <f>+SUMIFS(Resultados_Dic3!L$3:L$99980,Resultados_Dic3!$F$3:$F$99980,'DIC4'!$H43,Resultados_Dic3!$D$3:$D$99980,'DIC4'!$H$35,Resultados_Dic3!$E$3:$E$99980,'DIC4'!$G43,Resultados_Dic3!$A$3:$A$99980,'DIC4'!$F43)</f>
        <v>0.25597164906692799</v>
      </c>
      <c r="N43" s="21">
        <f>+SUMIFS(Resultados_Dic3!M$3:M$99980,Resultados_Dic3!$F$3:$F$99980,'DIC4'!$H43,Resultados_Dic3!$D$3:$D$99980,'DIC4'!$H$35,Resultados_Dic3!$E$3:$E$99980,'DIC4'!$G43,Resultados_Dic3!$A$3:$A$99980,'DIC4'!$F43)</f>
        <v>0.236134225503042</v>
      </c>
      <c r="O43" s="21">
        <f>+SUMIFS(Resultados_Dic3!N$3:N$99980,Resultados_Dic3!$F$3:$F$99980,'DIC4'!$H43,Resultados_Dic3!$D$3:$D$99980,'DIC4'!$H$35,Resultados_Dic3!$E$3:$E$99980,'DIC4'!$G43,Resultados_Dic3!$A$3:$A$99980,'DIC4'!$F43)</f>
        <v>0.21629680193915601</v>
      </c>
      <c r="P43" s="21">
        <f>+SUMIFS(Resultados_Dic3!O$3:O$99980,Resultados_Dic3!$F$3:$F$99980,'DIC4'!$H43,Resultados_Dic3!$D$3:$D$99980,'DIC4'!$H$35,Resultados_Dic3!$E$3:$E$99980,'DIC4'!$G43,Resultados_Dic3!$A$3:$A$99980,'DIC4'!$F43)</f>
        <v>0.19977716479403901</v>
      </c>
      <c r="Q43" s="21">
        <f>+SUMIFS(Resultados_Dic3!P$3:P$99980,Resultados_Dic3!$F$3:$F$99980,'DIC4'!$H43,Resultados_Dic3!$D$3:$D$99980,'DIC4'!$H$35,Resultados_Dic3!$E$3:$E$99980,'DIC4'!$G43,Resultados_Dic3!$A$3:$A$99980,'DIC4'!$F43)</f>
        <v>0.183257527648921</v>
      </c>
      <c r="R43" s="21">
        <f>+SUMIFS(Resultados_Dic3!Q$3:Q$99980,Resultados_Dic3!$F$3:$F$99980,'DIC4'!$H43,Resultados_Dic3!$D$3:$D$99980,'DIC4'!$H$35,Resultados_Dic3!$E$3:$E$99980,'DIC4'!$G43,Resultados_Dic3!$A$3:$A$99980,'DIC4'!$F43)</f>
        <v>0.167503426976436</v>
      </c>
      <c r="S43" s="21">
        <f>+SUMIFS(Resultados_Dic3!R$3:R$99980,Resultados_Dic3!$F$3:$F$99980,'DIC4'!$H43,Resultados_Dic3!$D$3:$D$99980,'DIC4'!$H$35,Resultados_Dic3!$E$3:$E$99980,'DIC4'!$G43,Resultados_Dic3!$A$3:$A$99980,'DIC4'!$F43)</f>
        <v>0.15174932630395199</v>
      </c>
      <c r="T43" s="21">
        <f>+SUMIFS(Resultados_Dic3!S$3:S$99980,Resultados_Dic3!$F$3:$F$99980,'DIC4'!$H43,Resultados_Dic3!$D$3:$D$99980,'DIC4'!$H$35,Resultados_Dic3!$E$3:$E$99980,'DIC4'!$G43,Resultados_Dic3!$A$3:$A$99980,'DIC4'!$F43)</f>
        <v>0.13599522563146799</v>
      </c>
      <c r="U43" s="21">
        <f>+SUMIFS(Resultados_Dic3!T$3:T$99980,Resultados_Dic3!$F$3:$F$99980,'DIC4'!$H43,Resultados_Dic3!$D$3:$D$99980,'DIC4'!$H$35,Resultados_Dic3!$E$3:$E$99980,'DIC4'!$G43,Resultados_Dic3!$A$3:$A$99980,'DIC4'!$F43)</f>
        <v>0.12784198482983</v>
      </c>
      <c r="V43" s="21">
        <f>+SUMIFS(Resultados_Dic3!U$3:U$99980,Resultados_Dic3!$F$3:$F$99980,'DIC4'!$H43,Resultados_Dic3!$D$3:$D$99980,'DIC4'!$H$35,Resultados_Dic3!$E$3:$E$99980,'DIC4'!$G43,Resultados_Dic3!$A$3:$A$99980,'DIC4'!$F43)</f>
        <v>0.119688744028192</v>
      </c>
      <c r="W43" s="21">
        <f>+SUMIFS(Resultados_Dic3!V$3:V$99980,Resultados_Dic3!$F$3:$F$99980,'DIC4'!$H43,Resultados_Dic3!$D$3:$D$99980,'DIC4'!$H$35,Resultados_Dic3!$E$3:$E$99980,'DIC4'!$G43,Resultados_Dic3!$A$3:$A$99980,'DIC4'!$F43)</f>
        <v>3.5538981795108102E-2</v>
      </c>
      <c r="X43" s="21">
        <f>+SUMIFS(Resultados_Dic3!W$3:W$99980,Resultados_Dic3!$F$3:$F$99980,'DIC4'!$H43,Resultados_Dic3!$D$3:$D$99980,'DIC4'!$H$35,Resultados_Dic3!$E$3:$E$99980,'DIC4'!$G43,Resultados_Dic3!$A$3:$A$99980,'DIC4'!$F43)</f>
        <v>0</v>
      </c>
      <c r="Y43" s="21">
        <f>+SUMIFS(Resultados_Dic3!X$3:X$99980,Resultados_Dic3!$F$3:$F$99980,'DIC4'!$H43,Resultados_Dic3!$D$3:$D$99980,'DIC4'!$H$35,Resultados_Dic3!$E$3:$E$99980,'DIC4'!$G43,Resultados_Dic3!$A$3:$A$99980,'DIC4'!$F43)</f>
        <v>0</v>
      </c>
      <c r="Z43" s="21">
        <f>+SUMIFS(Resultados_Dic3!Y$3:Y$99980,Resultados_Dic3!$F$3:$F$99980,'DIC4'!$H43,Resultados_Dic3!$D$3:$D$99980,'DIC4'!$H$35,Resultados_Dic3!$E$3:$E$99980,'DIC4'!$G43,Resultados_Dic3!$A$3:$A$99980,'DIC4'!$F43)</f>
        <v>0</v>
      </c>
      <c r="AA43" s="21">
        <f>+SUMIFS(Resultados_Dic3!Z$3:Z$99980,Resultados_Dic3!$F$3:$F$99980,'DIC4'!$H43,Resultados_Dic3!$D$3:$D$99980,'DIC4'!$H$35,Resultados_Dic3!$E$3:$E$99980,'DIC4'!$G43,Resultados_Dic3!$A$3:$A$99980,'DIC4'!$F43)</f>
        <v>0</v>
      </c>
      <c r="AB43" s="21">
        <f>+SUMIFS(Resultados_Dic3!AA$3:AA$99980,Resultados_Dic3!$F$3:$F$99980,'DIC4'!$H43,Resultados_Dic3!$D$3:$D$99980,'DIC4'!$H$35,Resultados_Dic3!$E$3:$E$99980,'DIC4'!$G43,Resultados_Dic3!$A$3:$A$99980,'DIC4'!$F43)</f>
        <v>0</v>
      </c>
      <c r="AC43" s="21">
        <f>+SUMIFS(Resultados_Dic3!AB$3:AB$99980,Resultados_Dic3!$F$3:$F$99980,'DIC4'!$H43,Resultados_Dic3!$D$3:$D$99980,'DIC4'!$H$35,Resultados_Dic3!$E$3:$E$99980,'DIC4'!$G43,Resultados_Dic3!$A$3:$A$99980,'DIC4'!$F43)</f>
        <v>0</v>
      </c>
      <c r="AD43" s="21">
        <f>+SUMIFS(Resultados_Dic3!AC$3:AC$99980,Resultados_Dic3!$F$3:$F$99980,'DIC4'!$H43,Resultados_Dic3!$D$3:$D$99980,'DIC4'!$H$35,Resultados_Dic3!$E$3:$E$99980,'DIC4'!$G43,Resultados_Dic3!$A$3:$A$99980,'DIC4'!$F43)</f>
        <v>0</v>
      </c>
      <c r="AE43" s="21">
        <f>+SUMIFS(Resultados_Dic3!AD$3:AD$99980,Resultados_Dic3!$F$3:$F$99980,'DIC4'!$H43,Resultados_Dic3!$D$3:$D$99980,'DIC4'!$H$35,Resultados_Dic3!$E$3:$E$99980,'DIC4'!$G43,Resultados_Dic3!$A$3:$A$99980,'DIC4'!$F43)</f>
        <v>0</v>
      </c>
      <c r="AF43" s="21">
        <f>+SUMIFS(Resultados_Dic3!AE$3:AE$99980,Resultados_Dic3!$F$3:$F$99980,'DIC4'!$H43,Resultados_Dic3!$D$3:$D$99980,'DIC4'!$H$35,Resultados_Dic3!$E$3:$E$99980,'DIC4'!$G43,Resultados_Dic3!$A$3:$A$99980,'DIC4'!$F43)</f>
        <v>0</v>
      </c>
      <c r="AG43" s="21">
        <f>+SUMIFS(Resultados_Dic3!AF$3:AF$99980,Resultados_Dic3!$F$3:$F$99980,'DIC4'!$H43,Resultados_Dic3!$D$3:$D$99980,'DIC4'!$H$35,Resultados_Dic3!$E$3:$E$99980,'DIC4'!$G43,Resultados_Dic3!$A$3:$A$99980,'DIC4'!$F43)</f>
        <v>0</v>
      </c>
      <c r="AH43" s="21">
        <f>+SUMIFS(Resultados_Dic3!AG$3:AG$99980,Resultados_Dic3!$F$3:$F$99980,'DIC4'!$H43,Resultados_Dic3!$D$3:$D$99980,'DIC4'!$H$35,Resultados_Dic3!$E$3:$E$99980,'DIC4'!$G43,Resultados_Dic3!$A$3:$A$99980,'DIC4'!$F43)</f>
        <v>0</v>
      </c>
      <c r="AI43" s="21">
        <f>+SUMIFS(Resultados_Dic3!AH$3:AH$99980,Resultados_Dic3!$F$3:$F$99980,'DIC4'!$H43,Resultados_Dic3!$D$3:$D$99980,'DIC4'!$H$35,Resultados_Dic3!$E$3:$E$99980,'DIC4'!$G43,Resultados_Dic3!$A$3:$A$99980,'DIC4'!$F43)</f>
        <v>0</v>
      </c>
      <c r="AJ43" s="21">
        <f>+SUMIFS(Resultados_Dic3!AI$3:AI$99980,Resultados_Dic3!$F$3:$F$99980,'DIC4'!$H43,Resultados_Dic3!$D$3:$D$99980,'DIC4'!$H$35,Resultados_Dic3!$E$3:$E$99980,'DIC4'!$G43,Resultados_Dic3!$A$3:$A$99980,'DIC4'!$F43)</f>
        <v>0</v>
      </c>
      <c r="AK43" s="21">
        <f>+SUMIFS(Resultados_Dic3!AJ$3:AJ$99980,Resultados_Dic3!$F$3:$F$99980,'DIC4'!$H43,Resultados_Dic3!$D$3:$D$99980,'DIC4'!$H$35,Resultados_Dic3!$E$3:$E$99980,'DIC4'!$G43,Resultados_Dic3!$A$3:$A$99980,'DIC4'!$F43)</f>
        <v>0</v>
      </c>
      <c r="AL43" s="21">
        <f>+SUMIFS(Resultados_Dic3!AK$3:AK$99980,Resultados_Dic3!$F$3:$F$99980,'DIC4'!$H43,Resultados_Dic3!$D$3:$D$99980,'DIC4'!$H$35,Resultados_Dic3!$E$3:$E$99980,'DIC4'!$G43,Resultados_Dic3!$A$3:$A$99980,'DIC4'!$F43)</f>
        <v>0</v>
      </c>
      <c r="AM43" s="21">
        <f>+SUMIFS(Resultados_Dic3!AL$3:AL$99980,Resultados_Dic3!$F$3:$F$99980,'DIC4'!$H43,Resultados_Dic3!$D$3:$D$99980,'DIC4'!$H$35,Resultados_Dic3!$E$3:$E$99980,'DIC4'!$G43,Resultados_Dic3!$A$3:$A$99980,'DIC4'!$F43)</f>
        <v>0</v>
      </c>
      <c r="AN43" s="21">
        <f>+SUMIFS(Resultados_Dic3!AM$3:AM$99980,Resultados_Dic3!$F$3:$F$99980,'DIC4'!$H43,Resultados_Dic3!$D$3:$D$99980,'DIC4'!$H$35,Resultados_Dic3!$E$3:$E$99980,'DIC4'!$G43,Resultados_Dic3!$A$3:$A$99980,'DIC4'!$F43)</f>
        <v>0</v>
      </c>
    </row>
    <row r="44" spans="1:40" x14ac:dyDescent="0.25">
      <c r="A44" s="36" t="s">
        <v>354</v>
      </c>
      <c r="F44" s="17" t="str">
        <f t="shared" si="11"/>
        <v>DIC4</v>
      </c>
      <c r="G44" s="24" t="s">
        <v>77</v>
      </c>
      <c r="H44" s="2" t="s">
        <v>176</v>
      </c>
      <c r="I44" s="21">
        <f>+SUMIFS(Resultados_Dic3!H$3:H$99980,Resultados_Dic3!$F$3:$F$99980,'DIC4'!$H44,Resultados_Dic3!$D$3:$D$99980,'DIC4'!$H$35,Resultados_Dic3!$E$3:$E$99980,'DIC4'!$G44,Resultados_Dic3!$A$3:$A$99980,'DIC4'!$F44)</f>
        <v>0.14870427012989401</v>
      </c>
      <c r="J44" s="21">
        <f>+SUMIFS(Resultados_Dic3!I$3:I$99980,Resultados_Dic3!$F$3:$F$99980,'DIC4'!$H44,Resultados_Dic3!$D$3:$D$99980,'DIC4'!$H$35,Resultados_Dic3!$E$3:$E$99980,'DIC4'!$G44,Resultados_Dic3!$A$3:$A$99980,'DIC4'!$F44)</f>
        <v>0.14600240361227401</v>
      </c>
      <c r="K44" s="21">
        <f>+SUMIFS(Resultados_Dic3!J$3:J$99980,Resultados_Dic3!$F$3:$F$99980,'DIC4'!$H44,Resultados_Dic3!$D$3:$D$99980,'DIC4'!$H$35,Resultados_Dic3!$E$3:$E$99980,'DIC4'!$G44,Resultados_Dic3!$A$3:$A$99980,'DIC4'!$F44)</f>
        <v>0.146093419598187</v>
      </c>
      <c r="L44" s="21">
        <f>+SUMIFS(Resultados_Dic3!K$3:K$99980,Resultados_Dic3!$F$3:$F$99980,'DIC4'!$H44,Resultados_Dic3!$D$3:$D$99980,'DIC4'!$H$35,Resultados_Dic3!$E$3:$E$99980,'DIC4'!$G44,Resultados_Dic3!$A$3:$A$99980,'DIC4'!$F44)</f>
        <v>0.14618443558409999</v>
      </c>
      <c r="M44" s="21">
        <f>+SUMIFS(Resultados_Dic3!L$3:L$99980,Resultados_Dic3!$F$3:$F$99980,'DIC4'!$H44,Resultados_Dic3!$D$3:$D$99980,'DIC4'!$H$35,Resultados_Dic3!$E$3:$E$99980,'DIC4'!$G44,Resultados_Dic3!$A$3:$A$99980,'DIC4'!$F44)</f>
        <v>0.14627545157001301</v>
      </c>
      <c r="N44" s="21">
        <f>+SUMIFS(Resultados_Dic3!M$3:M$99980,Resultados_Dic3!$F$3:$F$99980,'DIC4'!$H44,Resultados_Dic3!$D$3:$D$99980,'DIC4'!$H$35,Resultados_Dic3!$E$3:$E$99980,'DIC4'!$G44,Resultados_Dic3!$A$3:$A$99980,'DIC4'!$F44)</f>
        <v>0.13514319940043601</v>
      </c>
      <c r="O44" s="21">
        <f>+SUMIFS(Resultados_Dic3!N$3:N$99980,Resultados_Dic3!$F$3:$F$99980,'DIC4'!$H44,Resultados_Dic3!$D$3:$D$99980,'DIC4'!$H$35,Resultados_Dic3!$E$3:$E$99980,'DIC4'!$G44,Resultados_Dic3!$A$3:$A$99980,'DIC4'!$F44)</f>
        <v>0.12401094723085899</v>
      </c>
      <c r="P44" s="21">
        <f>+SUMIFS(Resultados_Dic3!O$3:O$99980,Resultados_Dic3!$F$3:$F$99980,'DIC4'!$H44,Resultados_Dic3!$D$3:$D$99980,'DIC4'!$H$35,Resultados_Dic3!$E$3:$E$99980,'DIC4'!$G44,Resultados_Dic3!$A$3:$A$99980,'DIC4'!$F44)</f>
        <v>0.11485041958601901</v>
      </c>
      <c r="Q44" s="21">
        <f>+SUMIFS(Resultados_Dic3!P$3:P$99980,Resultados_Dic3!$F$3:$F$99980,'DIC4'!$H44,Resultados_Dic3!$D$3:$D$99980,'DIC4'!$H$35,Resultados_Dic3!$E$3:$E$99980,'DIC4'!$G44,Resultados_Dic3!$A$3:$A$99980,'DIC4'!$F44)</f>
        <v>0.105689891941179</v>
      </c>
      <c r="R44" s="21">
        <f>+SUMIFS(Resultados_Dic3!Q$3:Q$99980,Resultados_Dic3!$F$3:$F$99980,'DIC4'!$H44,Resultados_Dic3!$D$3:$D$99980,'DIC4'!$H$35,Resultados_Dic3!$E$3:$E$99980,'DIC4'!$G44,Resultados_Dic3!$A$3:$A$99980,'DIC4'!$F44)</f>
        <v>9.8096800266428294E-2</v>
      </c>
      <c r="S44" s="21">
        <f>+SUMIFS(Resultados_Dic3!R$3:R$99980,Resultados_Dic3!$F$3:$F$99980,'DIC4'!$H44,Resultados_Dic3!$D$3:$D$99980,'DIC4'!$H$35,Resultados_Dic3!$E$3:$E$99980,'DIC4'!$G44,Resultados_Dic3!$A$3:$A$99980,'DIC4'!$F44)</f>
        <v>9.0503708591677196E-2</v>
      </c>
      <c r="T44" s="21">
        <f>+SUMIFS(Resultados_Dic3!S$3:S$99980,Resultados_Dic3!$F$3:$F$99980,'DIC4'!$H44,Resultados_Dic3!$D$3:$D$99980,'DIC4'!$H$35,Resultados_Dic3!$E$3:$E$99980,'DIC4'!$G44,Resultados_Dic3!$A$3:$A$99980,'DIC4'!$F44)</f>
        <v>8.2910616916926194E-2</v>
      </c>
      <c r="U44" s="21">
        <f>+SUMIFS(Resultados_Dic3!T$3:T$99980,Resultados_Dic3!$F$3:$F$99980,'DIC4'!$H44,Resultados_Dic3!$D$3:$D$99980,'DIC4'!$H$35,Resultados_Dic3!$E$3:$E$99980,'DIC4'!$G44,Resultados_Dic3!$A$3:$A$99980,'DIC4'!$F44)</f>
        <v>7.7583880040540606E-2</v>
      </c>
      <c r="V44" s="21">
        <f>+SUMIFS(Resultados_Dic3!U$3:U$99980,Resultados_Dic3!$F$3:$F$99980,'DIC4'!$H44,Resultados_Dic3!$D$3:$D$99980,'DIC4'!$H$35,Resultados_Dic3!$E$3:$E$99980,'DIC4'!$G44,Resultados_Dic3!$A$3:$A$99980,'DIC4'!$F44)</f>
        <v>7.2257143164155005E-2</v>
      </c>
      <c r="W44" s="21">
        <f>+SUMIFS(Resultados_Dic3!V$3:V$99980,Resultados_Dic3!$F$3:$F$99980,'DIC4'!$H44,Resultados_Dic3!$D$3:$D$99980,'DIC4'!$H$35,Resultados_Dic3!$E$3:$E$99980,'DIC4'!$G44,Resultados_Dic3!$A$3:$A$99980,'DIC4'!$F44)</f>
        <v>3.5030621213026698E-2</v>
      </c>
      <c r="X44" s="21">
        <f>+SUMIFS(Resultados_Dic3!W$3:W$99980,Resultados_Dic3!$F$3:$F$99980,'DIC4'!$H44,Resultados_Dic3!$D$3:$D$99980,'DIC4'!$H$35,Resultados_Dic3!$E$3:$E$99980,'DIC4'!$G44,Resultados_Dic3!$A$3:$A$99980,'DIC4'!$F44)</f>
        <v>0</v>
      </c>
      <c r="Y44" s="21">
        <f>+SUMIFS(Resultados_Dic3!X$3:X$99980,Resultados_Dic3!$F$3:$F$99980,'DIC4'!$H44,Resultados_Dic3!$D$3:$D$99980,'DIC4'!$H$35,Resultados_Dic3!$E$3:$E$99980,'DIC4'!$G44,Resultados_Dic3!$A$3:$A$99980,'DIC4'!$F44)</f>
        <v>0</v>
      </c>
      <c r="Z44" s="21">
        <f>+SUMIFS(Resultados_Dic3!Y$3:Y$99980,Resultados_Dic3!$F$3:$F$99980,'DIC4'!$H44,Resultados_Dic3!$D$3:$D$99980,'DIC4'!$H$35,Resultados_Dic3!$E$3:$E$99980,'DIC4'!$G44,Resultados_Dic3!$A$3:$A$99980,'DIC4'!$F44)</f>
        <v>0</v>
      </c>
      <c r="AA44" s="21">
        <f>+SUMIFS(Resultados_Dic3!Z$3:Z$99980,Resultados_Dic3!$F$3:$F$99980,'DIC4'!$H44,Resultados_Dic3!$D$3:$D$99980,'DIC4'!$H$35,Resultados_Dic3!$E$3:$E$99980,'DIC4'!$G44,Resultados_Dic3!$A$3:$A$99980,'DIC4'!$F44)</f>
        <v>0</v>
      </c>
      <c r="AB44" s="21">
        <f>+SUMIFS(Resultados_Dic3!AA$3:AA$99980,Resultados_Dic3!$F$3:$F$99980,'DIC4'!$H44,Resultados_Dic3!$D$3:$D$99980,'DIC4'!$H$35,Resultados_Dic3!$E$3:$E$99980,'DIC4'!$G44,Resultados_Dic3!$A$3:$A$99980,'DIC4'!$F44)</f>
        <v>0</v>
      </c>
      <c r="AC44" s="21">
        <f>+SUMIFS(Resultados_Dic3!AB$3:AB$99980,Resultados_Dic3!$F$3:$F$99980,'DIC4'!$H44,Resultados_Dic3!$D$3:$D$99980,'DIC4'!$H$35,Resultados_Dic3!$E$3:$E$99980,'DIC4'!$G44,Resultados_Dic3!$A$3:$A$99980,'DIC4'!$F44)</f>
        <v>0</v>
      </c>
      <c r="AD44" s="21">
        <f>+SUMIFS(Resultados_Dic3!AC$3:AC$99980,Resultados_Dic3!$F$3:$F$99980,'DIC4'!$H44,Resultados_Dic3!$D$3:$D$99980,'DIC4'!$H$35,Resultados_Dic3!$E$3:$E$99980,'DIC4'!$G44,Resultados_Dic3!$A$3:$A$99980,'DIC4'!$F44)</f>
        <v>0</v>
      </c>
      <c r="AE44" s="21">
        <f>+SUMIFS(Resultados_Dic3!AD$3:AD$99980,Resultados_Dic3!$F$3:$F$99980,'DIC4'!$H44,Resultados_Dic3!$D$3:$D$99980,'DIC4'!$H$35,Resultados_Dic3!$E$3:$E$99980,'DIC4'!$G44,Resultados_Dic3!$A$3:$A$99980,'DIC4'!$F44)</f>
        <v>0</v>
      </c>
      <c r="AF44" s="21">
        <f>+SUMIFS(Resultados_Dic3!AE$3:AE$99980,Resultados_Dic3!$F$3:$F$99980,'DIC4'!$H44,Resultados_Dic3!$D$3:$D$99980,'DIC4'!$H$35,Resultados_Dic3!$E$3:$E$99980,'DIC4'!$G44,Resultados_Dic3!$A$3:$A$99980,'DIC4'!$F44)</f>
        <v>0</v>
      </c>
      <c r="AG44" s="21">
        <f>+SUMIFS(Resultados_Dic3!AF$3:AF$99980,Resultados_Dic3!$F$3:$F$99980,'DIC4'!$H44,Resultados_Dic3!$D$3:$D$99980,'DIC4'!$H$35,Resultados_Dic3!$E$3:$E$99980,'DIC4'!$G44,Resultados_Dic3!$A$3:$A$99980,'DIC4'!$F44)</f>
        <v>0</v>
      </c>
      <c r="AH44" s="21">
        <f>+SUMIFS(Resultados_Dic3!AG$3:AG$99980,Resultados_Dic3!$F$3:$F$99980,'DIC4'!$H44,Resultados_Dic3!$D$3:$D$99980,'DIC4'!$H$35,Resultados_Dic3!$E$3:$E$99980,'DIC4'!$G44,Resultados_Dic3!$A$3:$A$99980,'DIC4'!$F44)</f>
        <v>0</v>
      </c>
      <c r="AI44" s="21">
        <f>+SUMIFS(Resultados_Dic3!AH$3:AH$99980,Resultados_Dic3!$F$3:$F$99980,'DIC4'!$H44,Resultados_Dic3!$D$3:$D$99980,'DIC4'!$H$35,Resultados_Dic3!$E$3:$E$99980,'DIC4'!$G44,Resultados_Dic3!$A$3:$A$99980,'DIC4'!$F44)</f>
        <v>0</v>
      </c>
      <c r="AJ44" s="21">
        <f>+SUMIFS(Resultados_Dic3!AI$3:AI$99980,Resultados_Dic3!$F$3:$F$99980,'DIC4'!$H44,Resultados_Dic3!$D$3:$D$99980,'DIC4'!$H$35,Resultados_Dic3!$E$3:$E$99980,'DIC4'!$G44,Resultados_Dic3!$A$3:$A$99980,'DIC4'!$F44)</f>
        <v>0</v>
      </c>
      <c r="AK44" s="21">
        <f>+SUMIFS(Resultados_Dic3!AJ$3:AJ$99980,Resultados_Dic3!$F$3:$F$99980,'DIC4'!$H44,Resultados_Dic3!$D$3:$D$99980,'DIC4'!$H$35,Resultados_Dic3!$E$3:$E$99980,'DIC4'!$G44,Resultados_Dic3!$A$3:$A$99980,'DIC4'!$F44)</f>
        <v>0</v>
      </c>
      <c r="AL44" s="21">
        <f>+SUMIFS(Resultados_Dic3!AK$3:AK$99980,Resultados_Dic3!$F$3:$F$99980,'DIC4'!$H44,Resultados_Dic3!$D$3:$D$99980,'DIC4'!$H$35,Resultados_Dic3!$E$3:$E$99980,'DIC4'!$G44,Resultados_Dic3!$A$3:$A$99980,'DIC4'!$F44)</f>
        <v>0</v>
      </c>
      <c r="AM44" s="21">
        <f>+SUMIFS(Resultados_Dic3!AL$3:AL$99980,Resultados_Dic3!$F$3:$F$99980,'DIC4'!$H44,Resultados_Dic3!$D$3:$D$99980,'DIC4'!$H$35,Resultados_Dic3!$E$3:$E$99980,'DIC4'!$G44,Resultados_Dic3!$A$3:$A$99980,'DIC4'!$F44)</f>
        <v>0</v>
      </c>
      <c r="AN44" s="21">
        <f>+SUMIFS(Resultados_Dic3!AM$3:AM$99980,Resultados_Dic3!$F$3:$F$99980,'DIC4'!$H44,Resultados_Dic3!$D$3:$D$99980,'DIC4'!$H$35,Resultados_Dic3!$E$3:$E$99980,'DIC4'!$G44,Resultados_Dic3!$A$3:$A$99980,'DIC4'!$F44)</f>
        <v>0</v>
      </c>
    </row>
    <row r="45" spans="1:40" x14ac:dyDescent="0.25">
      <c r="A45" s="2" t="s">
        <v>170</v>
      </c>
      <c r="B45" s="21">
        <f>+B25*B35</f>
        <v>68.678696673107595</v>
      </c>
      <c r="C45" s="21">
        <f>+C25*C35</f>
        <v>55.498016951083997</v>
      </c>
    </row>
    <row r="46" spans="1:40" x14ac:dyDescent="0.25">
      <c r="A46" s="2" t="s">
        <v>171</v>
      </c>
      <c r="B46" s="21">
        <f t="shared" ref="B46:C46" si="14">+B26*B36</f>
        <v>366.97814570935401</v>
      </c>
      <c r="C46" s="21">
        <f t="shared" si="14"/>
        <v>354.76252160851698</v>
      </c>
    </row>
    <row r="47" spans="1:40" ht="18.75" x14ac:dyDescent="0.3">
      <c r="A47" s="2" t="s">
        <v>172</v>
      </c>
      <c r="B47" s="21">
        <f t="shared" ref="B47:C47" si="15">+B27*B37</f>
        <v>727.99808370307301</v>
      </c>
      <c r="C47" s="21">
        <f t="shared" si="15"/>
        <v>689.086682591113</v>
      </c>
      <c r="H47" s="34" t="s">
        <v>342</v>
      </c>
    </row>
    <row r="48" spans="1:40" x14ac:dyDescent="0.25">
      <c r="A48" s="2" t="s">
        <v>173</v>
      </c>
      <c r="B48" s="21">
        <f t="shared" ref="B48:C48" si="16">+B28*B38</f>
        <v>7.2846848137516496</v>
      </c>
      <c r="C48" s="21">
        <f t="shared" si="16"/>
        <v>6.8837623889034303</v>
      </c>
      <c r="H48" s="2" t="s">
        <v>27</v>
      </c>
      <c r="I48" s="33" t="s">
        <v>351</v>
      </c>
    </row>
    <row r="49" spans="1:40" x14ac:dyDescent="0.25">
      <c r="A49" s="2" t="s">
        <v>174</v>
      </c>
      <c r="B49" s="21">
        <f t="shared" ref="B49:C49" si="17">+B29*B39</f>
        <v>166.218276552454</v>
      </c>
      <c r="C49" s="21">
        <f t="shared" si="17"/>
        <v>154.61054306185801</v>
      </c>
    </row>
    <row r="50" spans="1:40" x14ac:dyDescent="0.25">
      <c r="A50" s="2" t="s">
        <v>175</v>
      </c>
      <c r="B50" s="21">
        <f t="shared" ref="B50:C50" si="18">+B30*B40</f>
        <v>30.106735962689498</v>
      </c>
      <c r="C50" s="21">
        <f t="shared" si="18"/>
        <v>28.0621245838901</v>
      </c>
      <c r="I50" s="5">
        <v>2019</v>
      </c>
      <c r="J50" s="5">
        <v>2020</v>
      </c>
      <c r="K50" s="5">
        <v>2021</v>
      </c>
      <c r="L50" s="5">
        <v>2022</v>
      </c>
      <c r="M50" s="5">
        <v>2023</v>
      </c>
      <c r="N50" s="5">
        <v>2024</v>
      </c>
      <c r="O50" s="5">
        <v>2025</v>
      </c>
      <c r="P50" s="5">
        <v>2026</v>
      </c>
      <c r="Q50" s="5">
        <v>2027</v>
      </c>
      <c r="R50" s="5">
        <v>2028</v>
      </c>
      <c r="S50" s="5">
        <v>2029</v>
      </c>
      <c r="T50" s="5">
        <v>2030</v>
      </c>
      <c r="U50" s="5">
        <v>2031</v>
      </c>
      <c r="V50" s="5">
        <v>2032</v>
      </c>
      <c r="W50" s="5">
        <v>2033</v>
      </c>
      <c r="X50" s="5">
        <v>2034</v>
      </c>
      <c r="Y50" s="5">
        <v>2035</v>
      </c>
      <c r="Z50" s="5">
        <v>2036</v>
      </c>
      <c r="AA50" s="5">
        <v>2037</v>
      </c>
      <c r="AB50" s="5">
        <v>2038</v>
      </c>
      <c r="AC50" s="5">
        <v>2039</v>
      </c>
      <c r="AD50" s="5">
        <v>2040</v>
      </c>
      <c r="AE50" s="5">
        <v>2041</v>
      </c>
      <c r="AF50" s="5">
        <v>2042</v>
      </c>
      <c r="AG50" s="5">
        <v>2043</v>
      </c>
      <c r="AH50" s="5">
        <v>2044</v>
      </c>
      <c r="AI50" s="5">
        <v>2045</v>
      </c>
      <c r="AJ50" s="5">
        <v>2046</v>
      </c>
      <c r="AK50" s="5">
        <v>2047</v>
      </c>
      <c r="AL50" s="5">
        <v>2048</v>
      </c>
      <c r="AM50" s="5">
        <v>2049</v>
      </c>
      <c r="AN50" s="5">
        <v>2050</v>
      </c>
    </row>
    <row r="51" spans="1:40" x14ac:dyDescent="0.25">
      <c r="A51" s="2" t="s">
        <v>176</v>
      </c>
      <c r="B51" s="21">
        <f t="shared" ref="B51:C51" si="19">+B31*B41</f>
        <v>14.052567579841901</v>
      </c>
      <c r="C51" s="21">
        <f t="shared" si="19"/>
        <v>13.797240938600201</v>
      </c>
      <c r="F51" s="17" t="str">
        <f>+$F$1</f>
        <v>DIC4</v>
      </c>
      <c r="G51" s="24" t="s">
        <v>93</v>
      </c>
      <c r="H51" s="2" t="s">
        <v>170</v>
      </c>
      <c r="I51" s="21">
        <f>+SUMIFS(Resultados_Dic3!H$3:H$99980,Resultados_Dic3!$F$3:$F$99980,'DIC4'!$H51,Resultados_Dic3!$D$3:$D$99980,'DIC4'!$H$48,Resultados_Dic3!$E$3:$E$99980,'DIC4'!$G51,Resultados_Dic3!$A$3:$A$99980,'DIC4'!$F51)</f>
        <v>68.585731940983607</v>
      </c>
      <c r="J51" s="21">
        <f>+SUMIFS(Resultados_Dic3!I$3:I$99980,Resultados_Dic3!$F$3:$F$99980,'DIC4'!$H51,Resultados_Dic3!$D$3:$D$99980,'DIC4'!$H$48,Resultados_Dic3!$E$3:$E$99980,'DIC4'!$G51,Resultados_Dic3!$A$3:$A$99980,'DIC4'!$F51)</f>
        <v>55.422893826604401</v>
      </c>
      <c r="K51" s="21">
        <f>+SUMIFS(Resultados_Dic3!J$3:J$99980,Resultados_Dic3!$F$3:$F$99980,'DIC4'!$H51,Resultados_Dic3!$D$3:$D$99980,'DIC4'!$H$48,Resultados_Dic3!$E$3:$E$99980,'DIC4'!$G51,Resultados_Dic3!$A$3:$A$99980,'DIC4'!$F51)</f>
        <v>43.393094134163597</v>
      </c>
      <c r="L51" s="21">
        <f>+SUMIFS(Resultados_Dic3!K$3:K$99980,Resultados_Dic3!$F$3:$F$99980,'DIC4'!$H51,Resultados_Dic3!$D$3:$D$99980,'DIC4'!$H$48,Resultados_Dic3!$E$3:$E$99980,'DIC4'!$G51,Resultados_Dic3!$A$3:$A$99980,'DIC4'!$F51)</f>
        <v>50.674999998213103</v>
      </c>
      <c r="M51" s="21">
        <f>+SUMIFS(Resultados_Dic3!L$3:L$99980,Resultados_Dic3!$F$3:$F$99980,'DIC4'!$H51,Resultados_Dic3!$D$3:$D$99980,'DIC4'!$H$48,Resultados_Dic3!$E$3:$E$99980,'DIC4'!$G51,Resultados_Dic3!$A$3:$A$99980,'DIC4'!$F51)</f>
        <v>48.301053084017497</v>
      </c>
      <c r="N51" s="21">
        <f>+SUMIFS(Resultados_Dic3!M$3:M$99980,Resultados_Dic3!$F$3:$F$99980,'DIC4'!$H51,Resultados_Dic3!$D$3:$D$99980,'DIC4'!$H$48,Resultados_Dic3!$E$3:$E$99980,'DIC4'!$G51,Resultados_Dic3!$A$3:$A$99980,'DIC4'!$F51)</f>
        <v>0</v>
      </c>
      <c r="O51" s="21">
        <f>+SUMIFS(Resultados_Dic3!N$3:N$99980,Resultados_Dic3!$F$3:$F$99980,'DIC4'!$H51,Resultados_Dic3!$D$3:$D$99980,'DIC4'!$H$48,Resultados_Dic3!$E$3:$E$99980,'DIC4'!$G51,Resultados_Dic3!$A$3:$A$99980,'DIC4'!$F51)</f>
        <v>0</v>
      </c>
      <c r="P51" s="21">
        <f>+SUMIFS(Resultados_Dic3!O$3:O$99980,Resultados_Dic3!$F$3:$F$99980,'DIC4'!$H51,Resultados_Dic3!$D$3:$D$99980,'DIC4'!$H$48,Resultados_Dic3!$E$3:$E$99980,'DIC4'!$G51,Resultados_Dic3!$A$3:$A$99980,'DIC4'!$F51)</f>
        <v>0</v>
      </c>
      <c r="Q51" s="21">
        <f>+SUMIFS(Resultados_Dic3!P$3:P$99980,Resultados_Dic3!$F$3:$F$99980,'DIC4'!$H51,Resultados_Dic3!$D$3:$D$99980,'DIC4'!$H$48,Resultados_Dic3!$E$3:$E$99980,'DIC4'!$G51,Resultados_Dic3!$A$3:$A$99980,'DIC4'!$F51)</f>
        <v>0</v>
      </c>
      <c r="R51" s="21">
        <f>+SUMIFS(Resultados_Dic3!Q$3:Q$99980,Resultados_Dic3!$F$3:$F$99980,'DIC4'!$H51,Resultados_Dic3!$D$3:$D$99980,'DIC4'!$H$48,Resultados_Dic3!$E$3:$E$99980,'DIC4'!$G51,Resultados_Dic3!$A$3:$A$99980,'DIC4'!$F51)</f>
        <v>0</v>
      </c>
      <c r="S51" s="21">
        <f>+SUMIFS(Resultados_Dic3!R$3:R$99980,Resultados_Dic3!$F$3:$F$99980,'DIC4'!$H51,Resultados_Dic3!$D$3:$D$99980,'DIC4'!$H$48,Resultados_Dic3!$E$3:$E$99980,'DIC4'!$G51,Resultados_Dic3!$A$3:$A$99980,'DIC4'!$F51)</f>
        <v>0</v>
      </c>
      <c r="T51" s="21">
        <f>+SUMIFS(Resultados_Dic3!S$3:S$99980,Resultados_Dic3!$F$3:$F$99980,'DIC4'!$H51,Resultados_Dic3!$D$3:$D$99980,'DIC4'!$H$48,Resultados_Dic3!$E$3:$E$99980,'DIC4'!$G51,Resultados_Dic3!$A$3:$A$99980,'DIC4'!$F51)</f>
        <v>0</v>
      </c>
      <c r="U51" s="21">
        <f>+SUMIFS(Resultados_Dic3!T$3:T$99980,Resultados_Dic3!$F$3:$F$99980,'DIC4'!$H51,Resultados_Dic3!$D$3:$D$99980,'DIC4'!$H$48,Resultados_Dic3!$E$3:$E$99980,'DIC4'!$G51,Resultados_Dic3!$A$3:$A$99980,'DIC4'!$F51)</f>
        <v>0</v>
      </c>
      <c r="V51" s="21">
        <f>+SUMIFS(Resultados_Dic3!U$3:U$99980,Resultados_Dic3!$F$3:$F$99980,'DIC4'!$H51,Resultados_Dic3!$D$3:$D$99980,'DIC4'!$H$48,Resultados_Dic3!$E$3:$E$99980,'DIC4'!$G51,Resultados_Dic3!$A$3:$A$99980,'DIC4'!$F51)</f>
        <v>0</v>
      </c>
      <c r="W51" s="21">
        <f>+SUMIFS(Resultados_Dic3!V$3:V$99980,Resultados_Dic3!$F$3:$F$99980,'DIC4'!$H51,Resultados_Dic3!$D$3:$D$99980,'DIC4'!$H$48,Resultados_Dic3!$E$3:$E$99980,'DIC4'!$G51,Resultados_Dic3!$A$3:$A$99980,'DIC4'!$F51)</f>
        <v>0</v>
      </c>
      <c r="X51" s="21">
        <f>+SUMIFS(Resultados_Dic3!W$3:W$99980,Resultados_Dic3!$F$3:$F$99980,'DIC4'!$H51,Resultados_Dic3!$D$3:$D$99980,'DIC4'!$H$48,Resultados_Dic3!$E$3:$E$99980,'DIC4'!$G51,Resultados_Dic3!$A$3:$A$99980,'DIC4'!$F51)</f>
        <v>0</v>
      </c>
      <c r="Y51" s="21">
        <f>+SUMIFS(Resultados_Dic3!X$3:X$99980,Resultados_Dic3!$F$3:$F$99980,'DIC4'!$H51,Resultados_Dic3!$D$3:$D$99980,'DIC4'!$H$48,Resultados_Dic3!$E$3:$E$99980,'DIC4'!$G51,Resultados_Dic3!$A$3:$A$99980,'DIC4'!$F51)</f>
        <v>0</v>
      </c>
      <c r="Z51" s="21">
        <f>+SUMIFS(Resultados_Dic3!Y$3:Y$99980,Resultados_Dic3!$F$3:$F$99980,'DIC4'!$H51,Resultados_Dic3!$D$3:$D$99980,'DIC4'!$H$48,Resultados_Dic3!$E$3:$E$99980,'DIC4'!$G51,Resultados_Dic3!$A$3:$A$99980,'DIC4'!$F51)</f>
        <v>0</v>
      </c>
      <c r="AA51" s="21">
        <f>+SUMIFS(Resultados_Dic3!Z$3:Z$99980,Resultados_Dic3!$F$3:$F$99980,'DIC4'!$H51,Resultados_Dic3!$D$3:$D$99980,'DIC4'!$H$48,Resultados_Dic3!$E$3:$E$99980,'DIC4'!$G51,Resultados_Dic3!$A$3:$A$99980,'DIC4'!$F51)</f>
        <v>0</v>
      </c>
      <c r="AB51" s="21">
        <f>+SUMIFS(Resultados_Dic3!AA$3:AA$99980,Resultados_Dic3!$F$3:$F$99980,'DIC4'!$H51,Resultados_Dic3!$D$3:$D$99980,'DIC4'!$H$48,Resultados_Dic3!$E$3:$E$99980,'DIC4'!$G51,Resultados_Dic3!$A$3:$A$99980,'DIC4'!$F51)</f>
        <v>0</v>
      </c>
      <c r="AC51" s="21">
        <f>+SUMIFS(Resultados_Dic3!AB$3:AB$99980,Resultados_Dic3!$F$3:$F$99980,'DIC4'!$H51,Resultados_Dic3!$D$3:$D$99980,'DIC4'!$H$48,Resultados_Dic3!$E$3:$E$99980,'DIC4'!$G51,Resultados_Dic3!$A$3:$A$99980,'DIC4'!$F51)</f>
        <v>0</v>
      </c>
      <c r="AD51" s="21">
        <f>+SUMIFS(Resultados_Dic3!AC$3:AC$99980,Resultados_Dic3!$F$3:$F$99980,'DIC4'!$H51,Resultados_Dic3!$D$3:$D$99980,'DIC4'!$H$48,Resultados_Dic3!$E$3:$E$99980,'DIC4'!$G51,Resultados_Dic3!$A$3:$A$99980,'DIC4'!$F51)</f>
        <v>0</v>
      </c>
      <c r="AE51" s="21">
        <f>+SUMIFS(Resultados_Dic3!AD$3:AD$99980,Resultados_Dic3!$F$3:$F$99980,'DIC4'!$H51,Resultados_Dic3!$D$3:$D$99980,'DIC4'!$H$48,Resultados_Dic3!$E$3:$E$99980,'DIC4'!$G51,Resultados_Dic3!$A$3:$A$99980,'DIC4'!$F51)</f>
        <v>0</v>
      </c>
      <c r="AF51" s="21">
        <f>+SUMIFS(Resultados_Dic3!AE$3:AE$99980,Resultados_Dic3!$F$3:$F$99980,'DIC4'!$H51,Resultados_Dic3!$D$3:$D$99980,'DIC4'!$H$48,Resultados_Dic3!$E$3:$E$99980,'DIC4'!$G51,Resultados_Dic3!$A$3:$A$99980,'DIC4'!$F51)</f>
        <v>0</v>
      </c>
      <c r="AG51" s="21">
        <f>+SUMIFS(Resultados_Dic3!AF$3:AF$99980,Resultados_Dic3!$F$3:$F$99980,'DIC4'!$H51,Resultados_Dic3!$D$3:$D$99980,'DIC4'!$H$48,Resultados_Dic3!$E$3:$E$99980,'DIC4'!$G51,Resultados_Dic3!$A$3:$A$99980,'DIC4'!$F51)</f>
        <v>0</v>
      </c>
      <c r="AH51" s="21">
        <f>+SUMIFS(Resultados_Dic3!AG$3:AG$99980,Resultados_Dic3!$F$3:$F$99980,'DIC4'!$H51,Resultados_Dic3!$D$3:$D$99980,'DIC4'!$H$48,Resultados_Dic3!$E$3:$E$99980,'DIC4'!$G51,Resultados_Dic3!$A$3:$A$99980,'DIC4'!$F51)</f>
        <v>0</v>
      </c>
      <c r="AI51" s="21">
        <f>+SUMIFS(Resultados_Dic3!AH$3:AH$99980,Resultados_Dic3!$F$3:$F$99980,'DIC4'!$H51,Resultados_Dic3!$D$3:$D$99980,'DIC4'!$H$48,Resultados_Dic3!$E$3:$E$99980,'DIC4'!$G51,Resultados_Dic3!$A$3:$A$99980,'DIC4'!$F51)</f>
        <v>0</v>
      </c>
      <c r="AJ51" s="21">
        <f>+SUMIFS(Resultados_Dic3!AI$3:AI$99980,Resultados_Dic3!$F$3:$F$99980,'DIC4'!$H51,Resultados_Dic3!$D$3:$D$99980,'DIC4'!$H$48,Resultados_Dic3!$E$3:$E$99980,'DIC4'!$G51,Resultados_Dic3!$A$3:$A$99980,'DIC4'!$F51)</f>
        <v>0</v>
      </c>
      <c r="AK51" s="21">
        <f>+SUMIFS(Resultados_Dic3!AJ$3:AJ$99980,Resultados_Dic3!$F$3:$F$99980,'DIC4'!$H51,Resultados_Dic3!$D$3:$D$99980,'DIC4'!$H$48,Resultados_Dic3!$E$3:$E$99980,'DIC4'!$G51,Resultados_Dic3!$A$3:$A$99980,'DIC4'!$F51)</f>
        <v>0</v>
      </c>
      <c r="AL51" s="21">
        <f>+SUMIFS(Resultados_Dic3!AK$3:AK$99980,Resultados_Dic3!$F$3:$F$99980,'DIC4'!$H51,Resultados_Dic3!$D$3:$D$99980,'DIC4'!$H$48,Resultados_Dic3!$E$3:$E$99980,'DIC4'!$G51,Resultados_Dic3!$A$3:$A$99980,'DIC4'!$F51)</f>
        <v>0</v>
      </c>
      <c r="AM51" s="21">
        <f>+SUMIFS(Resultados_Dic3!AL$3:AL$99980,Resultados_Dic3!$F$3:$F$99980,'DIC4'!$H51,Resultados_Dic3!$D$3:$D$99980,'DIC4'!$H$48,Resultados_Dic3!$E$3:$E$99980,'DIC4'!$G51,Resultados_Dic3!$A$3:$A$99980,'DIC4'!$F51)</f>
        <v>0</v>
      </c>
      <c r="AN51" s="21">
        <f>+SUMIFS(Resultados_Dic3!AM$3:AM$99980,Resultados_Dic3!$F$3:$F$99980,'DIC4'!$H51,Resultados_Dic3!$D$3:$D$99980,'DIC4'!$H$48,Resultados_Dic3!$E$3:$E$99980,'DIC4'!$G51,Resultados_Dic3!$A$3:$A$99980,'DIC4'!$F51)</f>
        <v>0</v>
      </c>
    </row>
    <row r="52" spans="1:40" x14ac:dyDescent="0.25">
      <c r="F52" s="17" t="str">
        <f t="shared" ref="F52:F57" si="20">+$F$1</f>
        <v>DIC4</v>
      </c>
      <c r="G52" s="24" t="s">
        <v>94</v>
      </c>
      <c r="H52" s="2" t="s">
        <v>171</v>
      </c>
      <c r="I52" s="21">
        <f>+SUMIFS(Resultados_Dic3!H$3:H$99980,Resultados_Dic3!$F$3:$F$99980,'DIC4'!$H52,Resultados_Dic3!$D$3:$D$99980,'DIC4'!$H$48,Resultados_Dic3!$E$3:$E$99980,'DIC4'!$G52,Resultados_Dic3!$A$3:$A$99980,'DIC4'!$F52)</f>
        <v>363.68563536317902</v>
      </c>
      <c r="J52" s="21">
        <f>+SUMIFS(Resultados_Dic3!I$3:I$99980,Resultados_Dic3!$F$3:$F$99980,'DIC4'!$H52,Resultados_Dic3!$D$3:$D$99980,'DIC4'!$H$48,Resultados_Dic3!$E$3:$E$99980,'DIC4'!$G52,Resultados_Dic3!$A$3:$A$99980,'DIC4'!$F52)</f>
        <v>351.57960925668402</v>
      </c>
      <c r="K52" s="21">
        <f>+SUMIFS(Resultados_Dic3!J$3:J$99980,Resultados_Dic3!$F$3:$F$99980,'DIC4'!$H52,Resultados_Dic3!$D$3:$D$99980,'DIC4'!$H$48,Resultados_Dic3!$E$3:$E$99980,'DIC4'!$G52,Resultados_Dic3!$A$3:$A$99980,'DIC4'!$F52)</f>
        <v>316.17245555434403</v>
      </c>
      <c r="L52" s="21">
        <f>+SUMIFS(Resultados_Dic3!K$3:K$99980,Resultados_Dic3!$F$3:$F$99980,'DIC4'!$H52,Resultados_Dic3!$D$3:$D$99980,'DIC4'!$H$48,Resultados_Dic3!$E$3:$E$99980,'DIC4'!$G52,Resultados_Dic3!$A$3:$A$99980,'DIC4'!$F52)</f>
        <v>313.48877158637202</v>
      </c>
      <c r="M52" s="21">
        <f>+SUMIFS(Resultados_Dic3!L$3:L$99980,Resultados_Dic3!$F$3:$F$99980,'DIC4'!$H52,Resultados_Dic3!$D$3:$D$99980,'DIC4'!$H$48,Resultados_Dic3!$E$3:$E$99980,'DIC4'!$G52,Resultados_Dic3!$A$3:$A$99980,'DIC4'!$F52)</f>
        <v>172.50647262570399</v>
      </c>
      <c r="N52" s="21">
        <f>+SUMIFS(Resultados_Dic3!M$3:M$99980,Resultados_Dic3!$F$3:$F$99980,'DIC4'!$H52,Resultados_Dic3!$D$3:$D$99980,'DIC4'!$H$48,Resultados_Dic3!$E$3:$E$99980,'DIC4'!$G52,Resultados_Dic3!$A$3:$A$99980,'DIC4'!$F52)</f>
        <v>172.50647262570399</v>
      </c>
      <c r="O52" s="21">
        <f>+SUMIFS(Resultados_Dic3!N$3:N$99980,Resultados_Dic3!$F$3:$F$99980,'DIC4'!$H52,Resultados_Dic3!$D$3:$D$99980,'DIC4'!$H$48,Resultados_Dic3!$E$3:$E$99980,'DIC4'!$G52,Resultados_Dic3!$A$3:$A$99980,'DIC4'!$F52)</f>
        <v>172.50647262570399</v>
      </c>
      <c r="P52" s="21">
        <f>+SUMIFS(Resultados_Dic3!O$3:O$99980,Resultados_Dic3!$F$3:$F$99980,'DIC4'!$H52,Resultados_Dic3!$D$3:$D$99980,'DIC4'!$H$48,Resultados_Dic3!$E$3:$E$99980,'DIC4'!$G52,Resultados_Dic3!$A$3:$A$99980,'DIC4'!$F52)</f>
        <v>172.50647262570399</v>
      </c>
      <c r="Q52" s="21">
        <f>+SUMIFS(Resultados_Dic3!P$3:P$99980,Resultados_Dic3!$F$3:$F$99980,'DIC4'!$H52,Resultados_Dic3!$D$3:$D$99980,'DIC4'!$H$48,Resultados_Dic3!$E$3:$E$99980,'DIC4'!$G52,Resultados_Dic3!$A$3:$A$99980,'DIC4'!$F52)</f>
        <v>53.9675152915447</v>
      </c>
      <c r="R52" s="21">
        <f>+SUMIFS(Resultados_Dic3!Q$3:Q$99980,Resultados_Dic3!$F$3:$F$99980,'DIC4'!$H52,Resultados_Dic3!$D$3:$D$99980,'DIC4'!$H$48,Resultados_Dic3!$E$3:$E$99980,'DIC4'!$G52,Resultados_Dic3!$A$3:$A$99980,'DIC4'!$F52)</f>
        <v>18.429356134016999</v>
      </c>
      <c r="S52" s="21">
        <f>+SUMIFS(Resultados_Dic3!R$3:R$99980,Resultados_Dic3!$F$3:$F$99980,'DIC4'!$H52,Resultados_Dic3!$D$3:$D$99980,'DIC4'!$H$48,Resultados_Dic3!$E$3:$E$99980,'DIC4'!$G52,Resultados_Dic3!$A$3:$A$99980,'DIC4'!$F52)</f>
        <v>9.2286541206376196</v>
      </c>
      <c r="T52" s="21">
        <f>+SUMIFS(Resultados_Dic3!S$3:S$99980,Resultados_Dic3!$F$3:$F$99980,'DIC4'!$H52,Resultados_Dic3!$D$3:$D$99980,'DIC4'!$H$48,Resultados_Dic3!$E$3:$E$99980,'DIC4'!$G52,Resultados_Dic3!$A$3:$A$99980,'DIC4'!$F52)</f>
        <v>0</v>
      </c>
      <c r="U52" s="21">
        <f>+SUMIFS(Resultados_Dic3!T$3:T$99980,Resultados_Dic3!$F$3:$F$99980,'DIC4'!$H52,Resultados_Dic3!$D$3:$D$99980,'DIC4'!$H$48,Resultados_Dic3!$E$3:$E$99980,'DIC4'!$G52,Resultados_Dic3!$A$3:$A$99980,'DIC4'!$F52)</f>
        <v>0</v>
      </c>
      <c r="V52" s="21">
        <f>+SUMIFS(Resultados_Dic3!U$3:U$99980,Resultados_Dic3!$F$3:$F$99980,'DIC4'!$H52,Resultados_Dic3!$D$3:$D$99980,'DIC4'!$H$48,Resultados_Dic3!$E$3:$E$99980,'DIC4'!$G52,Resultados_Dic3!$A$3:$A$99980,'DIC4'!$F52)</f>
        <v>0</v>
      </c>
      <c r="W52" s="21">
        <f>+SUMIFS(Resultados_Dic3!V$3:V$99980,Resultados_Dic3!$F$3:$F$99980,'DIC4'!$H52,Resultados_Dic3!$D$3:$D$99980,'DIC4'!$H$48,Resultados_Dic3!$E$3:$E$99980,'DIC4'!$G52,Resultados_Dic3!$A$3:$A$99980,'DIC4'!$F52)</f>
        <v>0</v>
      </c>
      <c r="X52" s="21">
        <f>+SUMIFS(Resultados_Dic3!W$3:W$99980,Resultados_Dic3!$F$3:$F$99980,'DIC4'!$H52,Resultados_Dic3!$D$3:$D$99980,'DIC4'!$H$48,Resultados_Dic3!$E$3:$E$99980,'DIC4'!$G52,Resultados_Dic3!$A$3:$A$99980,'DIC4'!$F52)</f>
        <v>0</v>
      </c>
      <c r="Y52" s="21">
        <f>+SUMIFS(Resultados_Dic3!X$3:X$99980,Resultados_Dic3!$F$3:$F$99980,'DIC4'!$H52,Resultados_Dic3!$D$3:$D$99980,'DIC4'!$H$48,Resultados_Dic3!$E$3:$E$99980,'DIC4'!$G52,Resultados_Dic3!$A$3:$A$99980,'DIC4'!$F52)</f>
        <v>0</v>
      </c>
      <c r="Z52" s="21">
        <f>+SUMIFS(Resultados_Dic3!Y$3:Y$99980,Resultados_Dic3!$F$3:$F$99980,'DIC4'!$H52,Resultados_Dic3!$D$3:$D$99980,'DIC4'!$H$48,Resultados_Dic3!$E$3:$E$99980,'DIC4'!$G52,Resultados_Dic3!$A$3:$A$99980,'DIC4'!$F52)</f>
        <v>0</v>
      </c>
      <c r="AA52" s="21">
        <f>+SUMIFS(Resultados_Dic3!Z$3:Z$99980,Resultados_Dic3!$F$3:$F$99980,'DIC4'!$H52,Resultados_Dic3!$D$3:$D$99980,'DIC4'!$H$48,Resultados_Dic3!$E$3:$E$99980,'DIC4'!$G52,Resultados_Dic3!$A$3:$A$99980,'DIC4'!$F52)</f>
        <v>0</v>
      </c>
      <c r="AB52" s="21">
        <f>+SUMIFS(Resultados_Dic3!AA$3:AA$99980,Resultados_Dic3!$F$3:$F$99980,'DIC4'!$H52,Resultados_Dic3!$D$3:$D$99980,'DIC4'!$H$48,Resultados_Dic3!$E$3:$E$99980,'DIC4'!$G52,Resultados_Dic3!$A$3:$A$99980,'DIC4'!$F52)</f>
        <v>0</v>
      </c>
      <c r="AC52" s="21">
        <f>+SUMIFS(Resultados_Dic3!AB$3:AB$99980,Resultados_Dic3!$F$3:$F$99980,'DIC4'!$H52,Resultados_Dic3!$D$3:$D$99980,'DIC4'!$H$48,Resultados_Dic3!$E$3:$E$99980,'DIC4'!$G52,Resultados_Dic3!$A$3:$A$99980,'DIC4'!$F52)</f>
        <v>0</v>
      </c>
      <c r="AD52" s="21">
        <f>+SUMIFS(Resultados_Dic3!AC$3:AC$99980,Resultados_Dic3!$F$3:$F$99980,'DIC4'!$H52,Resultados_Dic3!$D$3:$D$99980,'DIC4'!$H$48,Resultados_Dic3!$E$3:$E$99980,'DIC4'!$G52,Resultados_Dic3!$A$3:$A$99980,'DIC4'!$F52)</f>
        <v>0</v>
      </c>
      <c r="AE52" s="21">
        <f>+SUMIFS(Resultados_Dic3!AD$3:AD$99980,Resultados_Dic3!$F$3:$F$99980,'DIC4'!$H52,Resultados_Dic3!$D$3:$D$99980,'DIC4'!$H$48,Resultados_Dic3!$E$3:$E$99980,'DIC4'!$G52,Resultados_Dic3!$A$3:$A$99980,'DIC4'!$F52)</f>
        <v>0</v>
      </c>
      <c r="AF52" s="21">
        <f>+SUMIFS(Resultados_Dic3!AE$3:AE$99980,Resultados_Dic3!$F$3:$F$99980,'DIC4'!$H52,Resultados_Dic3!$D$3:$D$99980,'DIC4'!$H$48,Resultados_Dic3!$E$3:$E$99980,'DIC4'!$G52,Resultados_Dic3!$A$3:$A$99980,'DIC4'!$F52)</f>
        <v>0</v>
      </c>
      <c r="AG52" s="21">
        <f>+SUMIFS(Resultados_Dic3!AF$3:AF$99980,Resultados_Dic3!$F$3:$F$99980,'DIC4'!$H52,Resultados_Dic3!$D$3:$D$99980,'DIC4'!$H$48,Resultados_Dic3!$E$3:$E$99980,'DIC4'!$G52,Resultados_Dic3!$A$3:$A$99980,'DIC4'!$F52)</f>
        <v>0</v>
      </c>
      <c r="AH52" s="21">
        <f>+SUMIFS(Resultados_Dic3!AG$3:AG$99980,Resultados_Dic3!$F$3:$F$99980,'DIC4'!$H52,Resultados_Dic3!$D$3:$D$99980,'DIC4'!$H$48,Resultados_Dic3!$E$3:$E$99980,'DIC4'!$G52,Resultados_Dic3!$A$3:$A$99980,'DIC4'!$F52)</f>
        <v>0</v>
      </c>
      <c r="AI52" s="21">
        <f>+SUMIFS(Resultados_Dic3!AH$3:AH$99980,Resultados_Dic3!$F$3:$F$99980,'DIC4'!$H52,Resultados_Dic3!$D$3:$D$99980,'DIC4'!$H$48,Resultados_Dic3!$E$3:$E$99980,'DIC4'!$G52,Resultados_Dic3!$A$3:$A$99980,'DIC4'!$F52)</f>
        <v>0</v>
      </c>
      <c r="AJ52" s="21">
        <f>+SUMIFS(Resultados_Dic3!AI$3:AI$99980,Resultados_Dic3!$F$3:$F$99980,'DIC4'!$H52,Resultados_Dic3!$D$3:$D$99980,'DIC4'!$H$48,Resultados_Dic3!$E$3:$E$99980,'DIC4'!$G52,Resultados_Dic3!$A$3:$A$99980,'DIC4'!$F52)</f>
        <v>0</v>
      </c>
      <c r="AK52" s="21">
        <f>+SUMIFS(Resultados_Dic3!AJ$3:AJ$99980,Resultados_Dic3!$F$3:$F$99980,'DIC4'!$H52,Resultados_Dic3!$D$3:$D$99980,'DIC4'!$H$48,Resultados_Dic3!$E$3:$E$99980,'DIC4'!$G52,Resultados_Dic3!$A$3:$A$99980,'DIC4'!$F52)</f>
        <v>0</v>
      </c>
      <c r="AL52" s="21">
        <f>+SUMIFS(Resultados_Dic3!AK$3:AK$99980,Resultados_Dic3!$F$3:$F$99980,'DIC4'!$H52,Resultados_Dic3!$D$3:$D$99980,'DIC4'!$H$48,Resultados_Dic3!$E$3:$E$99980,'DIC4'!$G52,Resultados_Dic3!$A$3:$A$99980,'DIC4'!$F52)</f>
        <v>0</v>
      </c>
      <c r="AM52" s="21">
        <f>+SUMIFS(Resultados_Dic3!AL$3:AL$99980,Resultados_Dic3!$F$3:$F$99980,'DIC4'!$H52,Resultados_Dic3!$D$3:$D$99980,'DIC4'!$H$48,Resultados_Dic3!$E$3:$E$99980,'DIC4'!$G52,Resultados_Dic3!$A$3:$A$99980,'DIC4'!$F52)</f>
        <v>0</v>
      </c>
      <c r="AN52" s="21">
        <f>+SUMIFS(Resultados_Dic3!AM$3:AM$99980,Resultados_Dic3!$F$3:$F$99980,'DIC4'!$H52,Resultados_Dic3!$D$3:$D$99980,'DIC4'!$H$48,Resultados_Dic3!$E$3:$E$99980,'DIC4'!$G52,Resultados_Dic3!$A$3:$A$99980,'DIC4'!$F52)</f>
        <v>0</v>
      </c>
    </row>
    <row r="53" spans="1:40" x14ac:dyDescent="0.25">
      <c r="A53" s="37" t="s">
        <v>356</v>
      </c>
      <c r="F53" s="17" t="str">
        <f t="shared" si="20"/>
        <v>DIC4</v>
      </c>
      <c r="G53" s="24" t="s">
        <v>95</v>
      </c>
      <c r="H53" s="2" t="s">
        <v>172</v>
      </c>
      <c r="I53" s="21">
        <f>+SUMIFS(Resultados_Dic3!H$3:H$99980,Resultados_Dic3!$F$3:$F$99980,'DIC4'!$H53,Resultados_Dic3!$D$3:$D$99980,'DIC4'!$H$48,Resultados_Dic3!$E$3:$E$99980,'DIC4'!$G53,Resultados_Dic3!$A$3:$A$99980,'DIC4'!$F53)</f>
        <v>726.70451084468402</v>
      </c>
      <c r="J53" s="21">
        <f>+SUMIFS(Resultados_Dic3!I$3:I$99980,Resultados_Dic3!$F$3:$F$99980,'DIC4'!$H53,Resultados_Dic3!$D$3:$D$99980,'DIC4'!$H$48,Resultados_Dic3!$E$3:$E$99980,'DIC4'!$G53,Resultados_Dic3!$A$3:$A$99980,'DIC4'!$F53)</f>
        <v>687.86225103060201</v>
      </c>
      <c r="K53" s="21">
        <f>+SUMIFS(Resultados_Dic3!J$3:J$99980,Resultados_Dic3!$F$3:$F$99980,'DIC4'!$H53,Resultados_Dic3!$D$3:$D$99980,'DIC4'!$H$48,Resultados_Dic3!$E$3:$E$99980,'DIC4'!$G53,Resultados_Dic3!$A$3:$A$99980,'DIC4'!$F53)</f>
        <v>654.42733676952105</v>
      </c>
      <c r="L53" s="21">
        <f>+SUMIFS(Resultados_Dic3!K$3:K$99980,Resultados_Dic3!$F$3:$F$99980,'DIC4'!$H53,Resultados_Dic3!$D$3:$D$99980,'DIC4'!$H$48,Resultados_Dic3!$E$3:$E$99980,'DIC4'!$G53,Resultados_Dic3!$A$3:$A$99980,'DIC4'!$F53)</f>
        <v>620.992422508441</v>
      </c>
      <c r="M53" s="21">
        <f>+SUMIFS(Resultados_Dic3!L$3:L$99980,Resultados_Dic3!$F$3:$F$99980,'DIC4'!$H53,Resultados_Dic3!$D$3:$D$99980,'DIC4'!$H$48,Resultados_Dic3!$E$3:$E$99980,'DIC4'!$G53,Resultados_Dic3!$A$3:$A$99980,'DIC4'!$F53)</f>
        <v>587.55750824736003</v>
      </c>
      <c r="N53" s="21">
        <f>+SUMIFS(Resultados_Dic3!M$3:M$99980,Resultados_Dic3!$F$3:$F$99980,'DIC4'!$H53,Resultados_Dic3!$D$3:$D$99980,'DIC4'!$H$48,Resultados_Dic3!$E$3:$E$99980,'DIC4'!$G53,Resultados_Dic3!$A$3:$A$99980,'DIC4'!$F53)</f>
        <v>540.991110801525</v>
      </c>
      <c r="O53" s="21">
        <f>+SUMIFS(Resultados_Dic3!N$3:N$99980,Resultados_Dic3!$F$3:$F$99980,'DIC4'!$H53,Resultados_Dic3!$D$3:$D$99980,'DIC4'!$H$48,Resultados_Dic3!$E$3:$E$99980,'DIC4'!$G53,Resultados_Dic3!$A$3:$A$99980,'DIC4'!$F53)</f>
        <v>494.42471335568899</v>
      </c>
      <c r="P53" s="21">
        <f>+SUMIFS(Resultados_Dic3!O$3:O$99980,Resultados_Dic3!$F$3:$F$99980,'DIC4'!$H53,Resultados_Dic3!$D$3:$D$99980,'DIC4'!$H$48,Resultados_Dic3!$E$3:$E$99980,'DIC4'!$G53,Resultados_Dic3!$A$3:$A$99980,'DIC4'!$F53)</f>
        <v>457.49798419201397</v>
      </c>
      <c r="Q53" s="21">
        <f>+SUMIFS(Resultados_Dic3!P$3:P$99980,Resultados_Dic3!$F$3:$F$99980,'DIC4'!$H53,Resultados_Dic3!$D$3:$D$99980,'DIC4'!$H$48,Resultados_Dic3!$E$3:$E$99980,'DIC4'!$G53,Resultados_Dic3!$A$3:$A$99980,'DIC4'!$F53)</f>
        <v>420.57125502833901</v>
      </c>
      <c r="R53" s="21">
        <f>+SUMIFS(Resultados_Dic3!Q$3:Q$99980,Resultados_Dic3!$F$3:$F$99980,'DIC4'!$H53,Resultados_Dic3!$D$3:$D$99980,'DIC4'!$H$48,Resultados_Dic3!$E$3:$E$99980,'DIC4'!$G53,Resultados_Dic3!$A$3:$A$99980,'DIC4'!$F53)</f>
        <v>383.64452586466501</v>
      </c>
      <c r="S53" s="21">
        <f>+SUMIFS(Resultados_Dic3!R$3:R$99980,Resultados_Dic3!$F$3:$F$99980,'DIC4'!$H53,Resultados_Dic3!$D$3:$D$99980,'DIC4'!$H$48,Resultados_Dic3!$E$3:$E$99980,'DIC4'!$G53,Resultados_Dic3!$A$3:$A$99980,'DIC4'!$F53)</f>
        <v>245.541067327929</v>
      </c>
      <c r="T53" s="21">
        <f>+SUMIFS(Resultados_Dic3!S$3:S$99980,Resultados_Dic3!$F$3:$F$99980,'DIC4'!$H53,Resultados_Dic3!$D$3:$D$99980,'DIC4'!$H$48,Resultados_Dic3!$E$3:$E$99980,'DIC4'!$G53,Resultados_Dic3!$A$3:$A$99980,'DIC4'!$F53)</f>
        <v>245.54106732792999</v>
      </c>
      <c r="U53" s="21">
        <f>+SUMIFS(Resultados_Dic3!T$3:T$99980,Resultados_Dic3!$F$3:$F$99980,'DIC4'!$H53,Resultados_Dic3!$D$3:$D$99980,'DIC4'!$H$48,Resultados_Dic3!$E$3:$E$99980,'DIC4'!$G53,Resultados_Dic3!$A$3:$A$99980,'DIC4'!$F53)</f>
        <v>245.54106732792999</v>
      </c>
      <c r="V53" s="21">
        <f>+SUMIFS(Resultados_Dic3!U$3:U$99980,Resultados_Dic3!$F$3:$F$99980,'DIC4'!$H53,Resultados_Dic3!$D$3:$D$99980,'DIC4'!$H$48,Resultados_Dic3!$E$3:$E$99980,'DIC4'!$G53,Resultados_Dic3!$A$3:$A$99980,'DIC4'!$F53)</f>
        <v>173.871431741919</v>
      </c>
      <c r="W53" s="21">
        <f>+SUMIFS(Resultados_Dic3!V$3:V$99980,Resultados_Dic3!$F$3:$F$99980,'DIC4'!$H53,Resultados_Dic3!$D$3:$D$99980,'DIC4'!$H$48,Resultados_Dic3!$E$3:$E$99980,'DIC4'!$G53,Resultados_Dic3!$A$3:$A$99980,'DIC4'!$F53)</f>
        <v>0</v>
      </c>
      <c r="X53" s="21">
        <f>+SUMIFS(Resultados_Dic3!W$3:W$99980,Resultados_Dic3!$F$3:$F$99980,'DIC4'!$H53,Resultados_Dic3!$D$3:$D$99980,'DIC4'!$H$48,Resultados_Dic3!$E$3:$E$99980,'DIC4'!$G53,Resultados_Dic3!$A$3:$A$99980,'DIC4'!$F53)</f>
        <v>0</v>
      </c>
      <c r="Y53" s="21">
        <f>+SUMIFS(Resultados_Dic3!X$3:X$99980,Resultados_Dic3!$F$3:$F$99980,'DIC4'!$H53,Resultados_Dic3!$D$3:$D$99980,'DIC4'!$H$48,Resultados_Dic3!$E$3:$E$99980,'DIC4'!$G53,Resultados_Dic3!$A$3:$A$99980,'DIC4'!$F53)</f>
        <v>0</v>
      </c>
      <c r="Z53" s="21">
        <f>+SUMIFS(Resultados_Dic3!Y$3:Y$99980,Resultados_Dic3!$F$3:$F$99980,'DIC4'!$H53,Resultados_Dic3!$D$3:$D$99980,'DIC4'!$H$48,Resultados_Dic3!$E$3:$E$99980,'DIC4'!$G53,Resultados_Dic3!$A$3:$A$99980,'DIC4'!$F53)</f>
        <v>0</v>
      </c>
      <c r="AA53" s="21">
        <f>+SUMIFS(Resultados_Dic3!Z$3:Z$99980,Resultados_Dic3!$F$3:$F$99980,'DIC4'!$H53,Resultados_Dic3!$D$3:$D$99980,'DIC4'!$H$48,Resultados_Dic3!$E$3:$E$99980,'DIC4'!$G53,Resultados_Dic3!$A$3:$A$99980,'DIC4'!$F53)</f>
        <v>0</v>
      </c>
      <c r="AB53" s="21">
        <f>+SUMIFS(Resultados_Dic3!AA$3:AA$99980,Resultados_Dic3!$F$3:$F$99980,'DIC4'!$H53,Resultados_Dic3!$D$3:$D$99980,'DIC4'!$H$48,Resultados_Dic3!$E$3:$E$99980,'DIC4'!$G53,Resultados_Dic3!$A$3:$A$99980,'DIC4'!$F53)</f>
        <v>0</v>
      </c>
      <c r="AC53" s="21">
        <f>+SUMIFS(Resultados_Dic3!AB$3:AB$99980,Resultados_Dic3!$F$3:$F$99980,'DIC4'!$H53,Resultados_Dic3!$D$3:$D$99980,'DIC4'!$H$48,Resultados_Dic3!$E$3:$E$99980,'DIC4'!$G53,Resultados_Dic3!$A$3:$A$99980,'DIC4'!$F53)</f>
        <v>0</v>
      </c>
      <c r="AD53" s="21">
        <f>+SUMIFS(Resultados_Dic3!AC$3:AC$99980,Resultados_Dic3!$F$3:$F$99980,'DIC4'!$H53,Resultados_Dic3!$D$3:$D$99980,'DIC4'!$H$48,Resultados_Dic3!$E$3:$E$99980,'DIC4'!$G53,Resultados_Dic3!$A$3:$A$99980,'DIC4'!$F53)</f>
        <v>0</v>
      </c>
      <c r="AE53" s="21">
        <f>+SUMIFS(Resultados_Dic3!AD$3:AD$99980,Resultados_Dic3!$F$3:$F$99980,'DIC4'!$H53,Resultados_Dic3!$D$3:$D$99980,'DIC4'!$H$48,Resultados_Dic3!$E$3:$E$99980,'DIC4'!$G53,Resultados_Dic3!$A$3:$A$99980,'DIC4'!$F53)</f>
        <v>0</v>
      </c>
      <c r="AF53" s="21">
        <f>+SUMIFS(Resultados_Dic3!AE$3:AE$99980,Resultados_Dic3!$F$3:$F$99980,'DIC4'!$H53,Resultados_Dic3!$D$3:$D$99980,'DIC4'!$H$48,Resultados_Dic3!$E$3:$E$99980,'DIC4'!$G53,Resultados_Dic3!$A$3:$A$99980,'DIC4'!$F53)</f>
        <v>0</v>
      </c>
      <c r="AG53" s="21">
        <f>+SUMIFS(Resultados_Dic3!AF$3:AF$99980,Resultados_Dic3!$F$3:$F$99980,'DIC4'!$H53,Resultados_Dic3!$D$3:$D$99980,'DIC4'!$H$48,Resultados_Dic3!$E$3:$E$99980,'DIC4'!$G53,Resultados_Dic3!$A$3:$A$99980,'DIC4'!$F53)</f>
        <v>0</v>
      </c>
      <c r="AH53" s="21">
        <f>+SUMIFS(Resultados_Dic3!AG$3:AG$99980,Resultados_Dic3!$F$3:$F$99980,'DIC4'!$H53,Resultados_Dic3!$D$3:$D$99980,'DIC4'!$H$48,Resultados_Dic3!$E$3:$E$99980,'DIC4'!$G53,Resultados_Dic3!$A$3:$A$99980,'DIC4'!$F53)</f>
        <v>0</v>
      </c>
      <c r="AI53" s="21">
        <f>+SUMIFS(Resultados_Dic3!AH$3:AH$99980,Resultados_Dic3!$F$3:$F$99980,'DIC4'!$H53,Resultados_Dic3!$D$3:$D$99980,'DIC4'!$H$48,Resultados_Dic3!$E$3:$E$99980,'DIC4'!$G53,Resultados_Dic3!$A$3:$A$99980,'DIC4'!$F53)</f>
        <v>0</v>
      </c>
      <c r="AJ53" s="21">
        <f>+SUMIFS(Resultados_Dic3!AI$3:AI$99980,Resultados_Dic3!$F$3:$F$99980,'DIC4'!$H53,Resultados_Dic3!$D$3:$D$99980,'DIC4'!$H$48,Resultados_Dic3!$E$3:$E$99980,'DIC4'!$G53,Resultados_Dic3!$A$3:$A$99980,'DIC4'!$F53)</f>
        <v>0</v>
      </c>
      <c r="AK53" s="21">
        <f>+SUMIFS(Resultados_Dic3!AJ$3:AJ$99980,Resultados_Dic3!$F$3:$F$99980,'DIC4'!$H53,Resultados_Dic3!$D$3:$D$99980,'DIC4'!$H$48,Resultados_Dic3!$E$3:$E$99980,'DIC4'!$G53,Resultados_Dic3!$A$3:$A$99980,'DIC4'!$F53)</f>
        <v>0</v>
      </c>
      <c r="AL53" s="21">
        <f>+SUMIFS(Resultados_Dic3!AK$3:AK$99980,Resultados_Dic3!$F$3:$F$99980,'DIC4'!$H53,Resultados_Dic3!$D$3:$D$99980,'DIC4'!$H$48,Resultados_Dic3!$E$3:$E$99980,'DIC4'!$G53,Resultados_Dic3!$A$3:$A$99980,'DIC4'!$F53)</f>
        <v>0</v>
      </c>
      <c r="AM53" s="21">
        <f>+SUMIFS(Resultados_Dic3!AL$3:AL$99980,Resultados_Dic3!$F$3:$F$99980,'DIC4'!$H53,Resultados_Dic3!$D$3:$D$99980,'DIC4'!$H$48,Resultados_Dic3!$E$3:$E$99980,'DIC4'!$G53,Resultados_Dic3!$A$3:$A$99980,'DIC4'!$F53)</f>
        <v>0</v>
      </c>
      <c r="AN53" s="21">
        <f>+SUMIFS(Resultados_Dic3!AM$3:AM$99980,Resultados_Dic3!$F$3:$F$99980,'DIC4'!$H53,Resultados_Dic3!$D$3:$D$99980,'DIC4'!$H$48,Resultados_Dic3!$E$3:$E$99980,'DIC4'!$G53,Resultados_Dic3!$A$3:$A$99980,'DIC4'!$F53)</f>
        <v>0</v>
      </c>
    </row>
    <row r="54" spans="1:40" x14ac:dyDescent="0.25">
      <c r="A54" s="37" t="s">
        <v>355</v>
      </c>
      <c r="F54" s="17" t="str">
        <f t="shared" si="20"/>
        <v>DIC4</v>
      </c>
      <c r="G54" s="24" t="s">
        <v>96</v>
      </c>
      <c r="H54" s="2" t="s">
        <v>173</v>
      </c>
      <c r="I54" s="21">
        <f>+SUMIFS(Resultados_Dic3!H$3:H$99980,Resultados_Dic3!$F$3:$F$99980,'DIC4'!$H54,Resultados_Dic3!$D$3:$D$99980,'DIC4'!$H$48,Resultados_Dic3!$E$3:$E$99980,'DIC4'!$G54,Resultados_Dic3!$A$3:$A$99980,'DIC4'!$F54)</f>
        <v>5.6352908998762903</v>
      </c>
      <c r="J54" s="21">
        <f>+SUMIFS(Resultados_Dic3!I$3:I$99980,Resultados_Dic3!$F$3:$F$99980,'DIC4'!$H54,Resultados_Dic3!$D$3:$D$99980,'DIC4'!$H$48,Resultados_Dic3!$E$3:$E$99980,'DIC4'!$G54,Resultados_Dic3!$A$3:$A$99980,'DIC4'!$F54)</f>
        <v>5.3251450871105197</v>
      </c>
      <c r="K54" s="21">
        <f>+SUMIFS(Resultados_Dic3!J$3:J$99980,Resultados_Dic3!$F$3:$F$99980,'DIC4'!$H54,Resultados_Dic3!$D$3:$D$99980,'DIC4'!$H$48,Resultados_Dic3!$E$3:$E$99980,'DIC4'!$G54,Resultados_Dic3!$A$3:$A$99980,'DIC4'!$F54)</f>
        <v>5.09107277558918</v>
      </c>
      <c r="L54" s="21">
        <f>+SUMIFS(Resultados_Dic3!K$3:K$99980,Resultados_Dic3!$F$3:$F$99980,'DIC4'!$H54,Resultados_Dic3!$D$3:$D$99980,'DIC4'!$H$48,Resultados_Dic3!$E$3:$E$99980,'DIC4'!$G54,Resultados_Dic3!$A$3:$A$99980,'DIC4'!$F54)</f>
        <v>4.8570004640678297</v>
      </c>
      <c r="M54" s="21">
        <f>+SUMIFS(Resultados_Dic3!L$3:L$99980,Resultados_Dic3!$F$3:$F$99980,'DIC4'!$H54,Resultados_Dic3!$D$3:$D$99980,'DIC4'!$H$48,Resultados_Dic3!$E$3:$E$99980,'DIC4'!$G54,Resultados_Dic3!$A$3:$A$99980,'DIC4'!$F54)</f>
        <v>4.62292815254649</v>
      </c>
      <c r="N54" s="21">
        <f>+SUMIFS(Resultados_Dic3!M$3:M$99980,Resultados_Dic3!$F$3:$F$99980,'DIC4'!$H54,Resultados_Dic3!$D$3:$D$99980,'DIC4'!$H$48,Resultados_Dic3!$E$3:$E$99980,'DIC4'!$G54,Resultados_Dic3!$A$3:$A$99980,'DIC4'!$F54)</f>
        <v>4.3888558410251504</v>
      </c>
      <c r="O54" s="21">
        <f>+SUMIFS(Resultados_Dic3!N$3:N$99980,Resultados_Dic3!$F$3:$F$99980,'DIC4'!$H54,Resultados_Dic3!$D$3:$D$99980,'DIC4'!$H$48,Resultados_Dic3!$E$3:$E$99980,'DIC4'!$G54,Resultados_Dic3!$A$3:$A$99980,'DIC4'!$F54)</f>
        <v>4.1547835295038098</v>
      </c>
      <c r="P54" s="21">
        <f>+SUMIFS(Resultados_Dic3!O$3:O$99980,Resultados_Dic3!$F$3:$F$99980,'DIC4'!$H54,Resultados_Dic3!$D$3:$D$99980,'DIC4'!$H$48,Resultados_Dic3!$E$3:$E$99980,'DIC4'!$G54,Resultados_Dic3!$A$3:$A$99980,'DIC4'!$F54)</f>
        <v>0.47334364229729903</v>
      </c>
      <c r="Q54" s="21">
        <f>+SUMIFS(Resultados_Dic3!P$3:P$99980,Resultados_Dic3!$F$3:$F$99980,'DIC4'!$H54,Resultados_Dic3!$D$3:$D$99980,'DIC4'!$H$48,Resultados_Dic3!$E$3:$E$99980,'DIC4'!$G54,Resultados_Dic3!$A$3:$A$99980,'DIC4'!$F54)</f>
        <v>0</v>
      </c>
      <c r="R54" s="21">
        <f>+SUMIFS(Resultados_Dic3!Q$3:Q$99980,Resultados_Dic3!$F$3:$F$99980,'DIC4'!$H54,Resultados_Dic3!$D$3:$D$99980,'DIC4'!$H$48,Resultados_Dic3!$E$3:$E$99980,'DIC4'!$G54,Resultados_Dic3!$A$3:$A$99980,'DIC4'!$F54)</f>
        <v>0</v>
      </c>
      <c r="S54" s="21">
        <f>+SUMIFS(Resultados_Dic3!R$3:R$99980,Resultados_Dic3!$F$3:$F$99980,'DIC4'!$H54,Resultados_Dic3!$D$3:$D$99980,'DIC4'!$H$48,Resultados_Dic3!$E$3:$E$99980,'DIC4'!$G54,Resultados_Dic3!$A$3:$A$99980,'DIC4'!$F54)</f>
        <v>0</v>
      </c>
      <c r="T54" s="21">
        <f>+SUMIFS(Resultados_Dic3!S$3:S$99980,Resultados_Dic3!$F$3:$F$99980,'DIC4'!$H54,Resultados_Dic3!$D$3:$D$99980,'DIC4'!$H$48,Resultados_Dic3!$E$3:$E$99980,'DIC4'!$G54,Resultados_Dic3!$A$3:$A$99980,'DIC4'!$F54)</f>
        <v>0</v>
      </c>
      <c r="U54" s="21">
        <f>+SUMIFS(Resultados_Dic3!T$3:T$99980,Resultados_Dic3!$F$3:$F$99980,'DIC4'!$H54,Resultados_Dic3!$D$3:$D$99980,'DIC4'!$H$48,Resultados_Dic3!$E$3:$E$99980,'DIC4'!$G54,Resultados_Dic3!$A$3:$A$99980,'DIC4'!$F54)</f>
        <v>0</v>
      </c>
      <c r="V54" s="21">
        <f>+SUMIFS(Resultados_Dic3!U$3:U$99980,Resultados_Dic3!$F$3:$F$99980,'DIC4'!$H54,Resultados_Dic3!$D$3:$D$99980,'DIC4'!$H$48,Resultados_Dic3!$E$3:$E$99980,'DIC4'!$G54,Resultados_Dic3!$A$3:$A$99980,'DIC4'!$F54)</f>
        <v>0</v>
      </c>
      <c r="W54" s="21">
        <f>+SUMIFS(Resultados_Dic3!V$3:V$99980,Resultados_Dic3!$F$3:$F$99980,'DIC4'!$H54,Resultados_Dic3!$D$3:$D$99980,'DIC4'!$H$48,Resultados_Dic3!$E$3:$E$99980,'DIC4'!$G54,Resultados_Dic3!$A$3:$A$99980,'DIC4'!$F54)</f>
        <v>0</v>
      </c>
      <c r="X54" s="21">
        <f>+SUMIFS(Resultados_Dic3!W$3:W$99980,Resultados_Dic3!$F$3:$F$99980,'DIC4'!$H54,Resultados_Dic3!$D$3:$D$99980,'DIC4'!$H$48,Resultados_Dic3!$E$3:$E$99980,'DIC4'!$G54,Resultados_Dic3!$A$3:$A$99980,'DIC4'!$F54)</f>
        <v>0</v>
      </c>
      <c r="Y54" s="21">
        <f>+SUMIFS(Resultados_Dic3!X$3:X$99980,Resultados_Dic3!$F$3:$F$99980,'DIC4'!$H54,Resultados_Dic3!$D$3:$D$99980,'DIC4'!$H$48,Resultados_Dic3!$E$3:$E$99980,'DIC4'!$G54,Resultados_Dic3!$A$3:$A$99980,'DIC4'!$F54)</f>
        <v>0</v>
      </c>
      <c r="Z54" s="21">
        <f>+SUMIFS(Resultados_Dic3!Y$3:Y$99980,Resultados_Dic3!$F$3:$F$99980,'DIC4'!$H54,Resultados_Dic3!$D$3:$D$99980,'DIC4'!$H$48,Resultados_Dic3!$E$3:$E$99980,'DIC4'!$G54,Resultados_Dic3!$A$3:$A$99980,'DIC4'!$F54)</f>
        <v>0</v>
      </c>
      <c r="AA54" s="21">
        <f>+SUMIFS(Resultados_Dic3!Z$3:Z$99980,Resultados_Dic3!$F$3:$F$99980,'DIC4'!$H54,Resultados_Dic3!$D$3:$D$99980,'DIC4'!$H$48,Resultados_Dic3!$E$3:$E$99980,'DIC4'!$G54,Resultados_Dic3!$A$3:$A$99980,'DIC4'!$F54)</f>
        <v>0</v>
      </c>
      <c r="AB54" s="21">
        <f>+SUMIFS(Resultados_Dic3!AA$3:AA$99980,Resultados_Dic3!$F$3:$F$99980,'DIC4'!$H54,Resultados_Dic3!$D$3:$D$99980,'DIC4'!$H$48,Resultados_Dic3!$E$3:$E$99980,'DIC4'!$G54,Resultados_Dic3!$A$3:$A$99980,'DIC4'!$F54)</f>
        <v>0</v>
      </c>
      <c r="AC54" s="21">
        <f>+SUMIFS(Resultados_Dic3!AB$3:AB$99980,Resultados_Dic3!$F$3:$F$99980,'DIC4'!$H54,Resultados_Dic3!$D$3:$D$99980,'DIC4'!$H$48,Resultados_Dic3!$E$3:$E$99980,'DIC4'!$G54,Resultados_Dic3!$A$3:$A$99980,'DIC4'!$F54)</f>
        <v>0</v>
      </c>
      <c r="AD54" s="21">
        <f>+SUMIFS(Resultados_Dic3!AC$3:AC$99980,Resultados_Dic3!$F$3:$F$99980,'DIC4'!$H54,Resultados_Dic3!$D$3:$D$99980,'DIC4'!$H$48,Resultados_Dic3!$E$3:$E$99980,'DIC4'!$G54,Resultados_Dic3!$A$3:$A$99980,'DIC4'!$F54)</f>
        <v>0</v>
      </c>
      <c r="AE54" s="21">
        <f>+SUMIFS(Resultados_Dic3!AD$3:AD$99980,Resultados_Dic3!$F$3:$F$99980,'DIC4'!$H54,Resultados_Dic3!$D$3:$D$99980,'DIC4'!$H$48,Resultados_Dic3!$E$3:$E$99980,'DIC4'!$G54,Resultados_Dic3!$A$3:$A$99980,'DIC4'!$F54)</f>
        <v>0</v>
      </c>
      <c r="AF54" s="21">
        <f>+SUMIFS(Resultados_Dic3!AE$3:AE$99980,Resultados_Dic3!$F$3:$F$99980,'DIC4'!$H54,Resultados_Dic3!$D$3:$D$99980,'DIC4'!$H$48,Resultados_Dic3!$E$3:$E$99980,'DIC4'!$G54,Resultados_Dic3!$A$3:$A$99980,'DIC4'!$F54)</f>
        <v>0</v>
      </c>
      <c r="AG54" s="21">
        <f>+SUMIFS(Resultados_Dic3!AF$3:AF$99980,Resultados_Dic3!$F$3:$F$99980,'DIC4'!$H54,Resultados_Dic3!$D$3:$D$99980,'DIC4'!$H$48,Resultados_Dic3!$E$3:$E$99980,'DIC4'!$G54,Resultados_Dic3!$A$3:$A$99980,'DIC4'!$F54)</f>
        <v>0</v>
      </c>
      <c r="AH54" s="21">
        <f>+SUMIFS(Resultados_Dic3!AG$3:AG$99980,Resultados_Dic3!$F$3:$F$99980,'DIC4'!$H54,Resultados_Dic3!$D$3:$D$99980,'DIC4'!$H$48,Resultados_Dic3!$E$3:$E$99980,'DIC4'!$G54,Resultados_Dic3!$A$3:$A$99980,'DIC4'!$F54)</f>
        <v>0</v>
      </c>
      <c r="AI54" s="21">
        <f>+SUMIFS(Resultados_Dic3!AH$3:AH$99980,Resultados_Dic3!$F$3:$F$99980,'DIC4'!$H54,Resultados_Dic3!$D$3:$D$99980,'DIC4'!$H$48,Resultados_Dic3!$E$3:$E$99980,'DIC4'!$G54,Resultados_Dic3!$A$3:$A$99980,'DIC4'!$F54)</f>
        <v>0</v>
      </c>
      <c r="AJ54" s="21">
        <f>+SUMIFS(Resultados_Dic3!AI$3:AI$99980,Resultados_Dic3!$F$3:$F$99980,'DIC4'!$H54,Resultados_Dic3!$D$3:$D$99980,'DIC4'!$H$48,Resultados_Dic3!$E$3:$E$99980,'DIC4'!$G54,Resultados_Dic3!$A$3:$A$99980,'DIC4'!$F54)</f>
        <v>0</v>
      </c>
      <c r="AK54" s="21">
        <f>+SUMIFS(Resultados_Dic3!AJ$3:AJ$99980,Resultados_Dic3!$F$3:$F$99980,'DIC4'!$H54,Resultados_Dic3!$D$3:$D$99980,'DIC4'!$H$48,Resultados_Dic3!$E$3:$E$99980,'DIC4'!$G54,Resultados_Dic3!$A$3:$A$99980,'DIC4'!$F54)</f>
        <v>0</v>
      </c>
      <c r="AL54" s="21">
        <f>+SUMIFS(Resultados_Dic3!AK$3:AK$99980,Resultados_Dic3!$F$3:$F$99980,'DIC4'!$H54,Resultados_Dic3!$D$3:$D$99980,'DIC4'!$H$48,Resultados_Dic3!$E$3:$E$99980,'DIC4'!$G54,Resultados_Dic3!$A$3:$A$99980,'DIC4'!$F54)</f>
        <v>0</v>
      </c>
      <c r="AM54" s="21">
        <f>+SUMIFS(Resultados_Dic3!AL$3:AL$99980,Resultados_Dic3!$F$3:$F$99980,'DIC4'!$H54,Resultados_Dic3!$D$3:$D$99980,'DIC4'!$H$48,Resultados_Dic3!$E$3:$E$99980,'DIC4'!$G54,Resultados_Dic3!$A$3:$A$99980,'DIC4'!$F54)</f>
        <v>0</v>
      </c>
      <c r="AN54" s="21">
        <f>+SUMIFS(Resultados_Dic3!AM$3:AM$99980,Resultados_Dic3!$F$3:$F$99980,'DIC4'!$H54,Resultados_Dic3!$D$3:$D$99980,'DIC4'!$H$48,Resultados_Dic3!$E$3:$E$99980,'DIC4'!$G54,Resultados_Dic3!$A$3:$A$99980,'DIC4'!$F54)</f>
        <v>0</v>
      </c>
    </row>
    <row r="55" spans="1:40" x14ac:dyDescent="0.25">
      <c r="A55" s="2" t="s">
        <v>170</v>
      </c>
      <c r="B55">
        <f>+B45*B63*C63</f>
        <v>0</v>
      </c>
      <c r="C55">
        <f>+C45*B63*C63</f>
        <v>0</v>
      </c>
      <c r="F55" s="17" t="str">
        <f t="shared" si="20"/>
        <v>DIC4</v>
      </c>
      <c r="G55" s="24" t="s">
        <v>97</v>
      </c>
      <c r="H55" s="2" t="s">
        <v>174</v>
      </c>
      <c r="I55" s="21">
        <f>+SUMIFS(Resultados_Dic3!H$3:H$99980,Resultados_Dic3!$F$3:$F$99980,'DIC4'!$H55,Resultados_Dic3!$D$3:$D$99980,'DIC4'!$H$48,Resultados_Dic3!$E$3:$E$99980,'DIC4'!$G55,Resultados_Dic3!$A$3:$A$99980,'DIC4'!$F55)</f>
        <v>165.4447887378</v>
      </c>
      <c r="J55" s="21">
        <f>+SUMIFS(Resultados_Dic3!I$3:I$99980,Resultados_Dic3!$F$3:$F$99980,'DIC4'!$H55,Resultados_Dic3!$D$3:$D$99980,'DIC4'!$H$48,Resultados_Dic3!$E$3:$E$99980,'DIC4'!$G55,Resultados_Dic3!$A$3:$A$99980,'DIC4'!$F55)</f>
        <v>153.89107121101301</v>
      </c>
      <c r="K55" s="21">
        <f>+SUMIFS(Resultados_Dic3!J$3:J$99980,Resultados_Dic3!$F$3:$F$99980,'DIC4'!$H55,Resultados_Dic3!$D$3:$D$99980,'DIC4'!$H$48,Resultados_Dic3!$E$3:$E$99980,'DIC4'!$G55,Resultados_Dic3!$A$3:$A$99980,'DIC4'!$F55)</f>
        <v>141.709099261246</v>
      </c>
      <c r="L55" s="21">
        <f>+SUMIFS(Resultados_Dic3!K$3:K$99980,Resultados_Dic3!$F$3:$F$99980,'DIC4'!$H55,Resultados_Dic3!$D$3:$D$99980,'DIC4'!$H$48,Resultados_Dic3!$E$3:$E$99980,'DIC4'!$G55,Resultados_Dic3!$A$3:$A$99980,'DIC4'!$F55)</f>
        <v>129.52712731147801</v>
      </c>
      <c r="M55" s="21">
        <f>+SUMIFS(Resultados_Dic3!L$3:L$99980,Resultados_Dic3!$F$3:$F$99980,'DIC4'!$H55,Resultados_Dic3!$D$3:$D$99980,'DIC4'!$H$48,Resultados_Dic3!$E$3:$E$99980,'DIC4'!$G55,Resultados_Dic3!$A$3:$A$99980,'DIC4'!$F55)</f>
        <v>117.34515536171099</v>
      </c>
      <c r="N55" s="21">
        <f>+SUMIFS(Resultados_Dic3!M$3:M$99980,Resultados_Dic3!$F$3:$F$99980,'DIC4'!$H55,Resultados_Dic3!$D$3:$D$99980,'DIC4'!$H$48,Resultados_Dic3!$E$3:$E$99980,'DIC4'!$G55,Resultados_Dic3!$A$3:$A$99980,'DIC4'!$F55)</f>
        <v>104.287916360271</v>
      </c>
      <c r="O55" s="21">
        <f>+SUMIFS(Resultados_Dic3!N$3:N$99980,Resultados_Dic3!$F$3:$F$99980,'DIC4'!$H55,Resultados_Dic3!$D$3:$D$99980,'DIC4'!$H$48,Resultados_Dic3!$E$3:$E$99980,'DIC4'!$G55,Resultados_Dic3!$A$3:$A$99980,'DIC4'!$F55)</f>
        <v>91.230677358831599</v>
      </c>
      <c r="P55" s="21">
        <f>+SUMIFS(Resultados_Dic3!O$3:O$99980,Resultados_Dic3!$F$3:$F$99980,'DIC4'!$H55,Resultados_Dic3!$D$3:$D$99980,'DIC4'!$H$48,Resultados_Dic3!$E$3:$E$99980,'DIC4'!$G55,Resultados_Dic3!$A$3:$A$99980,'DIC4'!$F55)</f>
        <v>82.212115063181301</v>
      </c>
      <c r="Q55" s="21">
        <f>+SUMIFS(Resultados_Dic3!P$3:P$99980,Resultados_Dic3!$F$3:$F$99980,'DIC4'!$H55,Resultados_Dic3!$D$3:$D$99980,'DIC4'!$H$48,Resultados_Dic3!$E$3:$E$99980,'DIC4'!$G55,Resultados_Dic3!$A$3:$A$99980,'DIC4'!$F55)</f>
        <v>68.086395166067106</v>
      </c>
      <c r="R55" s="21">
        <f>+SUMIFS(Resultados_Dic3!Q$3:Q$99980,Resultados_Dic3!$F$3:$F$99980,'DIC4'!$H55,Resultados_Dic3!$D$3:$D$99980,'DIC4'!$H$48,Resultados_Dic3!$E$3:$E$99980,'DIC4'!$G55,Resultados_Dic3!$A$3:$A$99980,'DIC4'!$F55)</f>
        <v>0</v>
      </c>
      <c r="S55" s="21">
        <f>+SUMIFS(Resultados_Dic3!R$3:R$99980,Resultados_Dic3!$F$3:$F$99980,'DIC4'!$H55,Resultados_Dic3!$D$3:$D$99980,'DIC4'!$H$48,Resultados_Dic3!$E$3:$E$99980,'DIC4'!$G55,Resultados_Dic3!$A$3:$A$99980,'DIC4'!$F55)</f>
        <v>0</v>
      </c>
      <c r="T55" s="21">
        <f>+SUMIFS(Resultados_Dic3!S$3:S$99980,Resultados_Dic3!$F$3:$F$99980,'DIC4'!$H55,Resultados_Dic3!$D$3:$D$99980,'DIC4'!$H$48,Resultados_Dic3!$E$3:$E$99980,'DIC4'!$G55,Resultados_Dic3!$A$3:$A$99980,'DIC4'!$F55)</f>
        <v>0</v>
      </c>
      <c r="U55" s="21">
        <f>+SUMIFS(Resultados_Dic3!T$3:T$99980,Resultados_Dic3!$F$3:$F$99980,'DIC4'!$H55,Resultados_Dic3!$D$3:$D$99980,'DIC4'!$H$48,Resultados_Dic3!$E$3:$E$99980,'DIC4'!$G55,Resultados_Dic3!$A$3:$A$99980,'DIC4'!$F55)</f>
        <v>0</v>
      </c>
      <c r="V55" s="21">
        <f>+SUMIFS(Resultados_Dic3!U$3:U$99980,Resultados_Dic3!$F$3:$F$99980,'DIC4'!$H55,Resultados_Dic3!$D$3:$D$99980,'DIC4'!$H$48,Resultados_Dic3!$E$3:$E$99980,'DIC4'!$G55,Resultados_Dic3!$A$3:$A$99980,'DIC4'!$F55)</f>
        <v>0</v>
      </c>
      <c r="W55" s="21">
        <f>+SUMIFS(Resultados_Dic3!V$3:V$99980,Resultados_Dic3!$F$3:$F$99980,'DIC4'!$H55,Resultados_Dic3!$D$3:$D$99980,'DIC4'!$H$48,Resultados_Dic3!$E$3:$E$99980,'DIC4'!$G55,Resultados_Dic3!$A$3:$A$99980,'DIC4'!$F55)</f>
        <v>0</v>
      </c>
      <c r="X55" s="21">
        <f>+SUMIFS(Resultados_Dic3!W$3:W$99980,Resultados_Dic3!$F$3:$F$99980,'DIC4'!$H55,Resultados_Dic3!$D$3:$D$99980,'DIC4'!$H$48,Resultados_Dic3!$E$3:$E$99980,'DIC4'!$G55,Resultados_Dic3!$A$3:$A$99980,'DIC4'!$F55)</f>
        <v>0</v>
      </c>
      <c r="Y55" s="21">
        <f>+SUMIFS(Resultados_Dic3!X$3:X$99980,Resultados_Dic3!$F$3:$F$99980,'DIC4'!$H55,Resultados_Dic3!$D$3:$D$99980,'DIC4'!$H$48,Resultados_Dic3!$E$3:$E$99980,'DIC4'!$G55,Resultados_Dic3!$A$3:$A$99980,'DIC4'!$F55)</f>
        <v>0</v>
      </c>
      <c r="Z55" s="21">
        <f>+SUMIFS(Resultados_Dic3!Y$3:Y$99980,Resultados_Dic3!$F$3:$F$99980,'DIC4'!$H55,Resultados_Dic3!$D$3:$D$99980,'DIC4'!$H$48,Resultados_Dic3!$E$3:$E$99980,'DIC4'!$G55,Resultados_Dic3!$A$3:$A$99980,'DIC4'!$F55)</f>
        <v>0</v>
      </c>
      <c r="AA55" s="21">
        <f>+SUMIFS(Resultados_Dic3!Z$3:Z$99980,Resultados_Dic3!$F$3:$F$99980,'DIC4'!$H55,Resultados_Dic3!$D$3:$D$99980,'DIC4'!$H$48,Resultados_Dic3!$E$3:$E$99980,'DIC4'!$G55,Resultados_Dic3!$A$3:$A$99980,'DIC4'!$F55)</f>
        <v>0</v>
      </c>
      <c r="AB55" s="21">
        <f>+SUMIFS(Resultados_Dic3!AA$3:AA$99980,Resultados_Dic3!$F$3:$F$99980,'DIC4'!$H55,Resultados_Dic3!$D$3:$D$99980,'DIC4'!$H$48,Resultados_Dic3!$E$3:$E$99980,'DIC4'!$G55,Resultados_Dic3!$A$3:$A$99980,'DIC4'!$F55)</f>
        <v>0</v>
      </c>
      <c r="AC55" s="21">
        <f>+SUMIFS(Resultados_Dic3!AB$3:AB$99980,Resultados_Dic3!$F$3:$F$99980,'DIC4'!$H55,Resultados_Dic3!$D$3:$D$99980,'DIC4'!$H$48,Resultados_Dic3!$E$3:$E$99980,'DIC4'!$G55,Resultados_Dic3!$A$3:$A$99980,'DIC4'!$F55)</f>
        <v>0</v>
      </c>
      <c r="AD55" s="21">
        <f>+SUMIFS(Resultados_Dic3!AC$3:AC$99980,Resultados_Dic3!$F$3:$F$99980,'DIC4'!$H55,Resultados_Dic3!$D$3:$D$99980,'DIC4'!$H$48,Resultados_Dic3!$E$3:$E$99980,'DIC4'!$G55,Resultados_Dic3!$A$3:$A$99980,'DIC4'!$F55)</f>
        <v>0</v>
      </c>
      <c r="AE55" s="21">
        <f>+SUMIFS(Resultados_Dic3!AD$3:AD$99980,Resultados_Dic3!$F$3:$F$99980,'DIC4'!$H55,Resultados_Dic3!$D$3:$D$99980,'DIC4'!$H$48,Resultados_Dic3!$E$3:$E$99980,'DIC4'!$G55,Resultados_Dic3!$A$3:$A$99980,'DIC4'!$F55)</f>
        <v>0</v>
      </c>
      <c r="AF55" s="21">
        <f>+SUMIFS(Resultados_Dic3!AE$3:AE$99980,Resultados_Dic3!$F$3:$F$99980,'DIC4'!$H55,Resultados_Dic3!$D$3:$D$99980,'DIC4'!$H$48,Resultados_Dic3!$E$3:$E$99980,'DIC4'!$G55,Resultados_Dic3!$A$3:$A$99980,'DIC4'!$F55)</f>
        <v>0</v>
      </c>
      <c r="AG55" s="21">
        <f>+SUMIFS(Resultados_Dic3!AF$3:AF$99980,Resultados_Dic3!$F$3:$F$99980,'DIC4'!$H55,Resultados_Dic3!$D$3:$D$99980,'DIC4'!$H$48,Resultados_Dic3!$E$3:$E$99980,'DIC4'!$G55,Resultados_Dic3!$A$3:$A$99980,'DIC4'!$F55)</f>
        <v>0</v>
      </c>
      <c r="AH55" s="21">
        <f>+SUMIFS(Resultados_Dic3!AG$3:AG$99980,Resultados_Dic3!$F$3:$F$99980,'DIC4'!$H55,Resultados_Dic3!$D$3:$D$99980,'DIC4'!$H$48,Resultados_Dic3!$E$3:$E$99980,'DIC4'!$G55,Resultados_Dic3!$A$3:$A$99980,'DIC4'!$F55)</f>
        <v>0</v>
      </c>
      <c r="AI55" s="21">
        <f>+SUMIFS(Resultados_Dic3!AH$3:AH$99980,Resultados_Dic3!$F$3:$F$99980,'DIC4'!$H55,Resultados_Dic3!$D$3:$D$99980,'DIC4'!$H$48,Resultados_Dic3!$E$3:$E$99980,'DIC4'!$G55,Resultados_Dic3!$A$3:$A$99980,'DIC4'!$F55)</f>
        <v>0</v>
      </c>
      <c r="AJ55" s="21">
        <f>+SUMIFS(Resultados_Dic3!AI$3:AI$99980,Resultados_Dic3!$F$3:$F$99980,'DIC4'!$H55,Resultados_Dic3!$D$3:$D$99980,'DIC4'!$H$48,Resultados_Dic3!$E$3:$E$99980,'DIC4'!$G55,Resultados_Dic3!$A$3:$A$99980,'DIC4'!$F55)</f>
        <v>0</v>
      </c>
      <c r="AK55" s="21">
        <f>+SUMIFS(Resultados_Dic3!AJ$3:AJ$99980,Resultados_Dic3!$F$3:$F$99980,'DIC4'!$H55,Resultados_Dic3!$D$3:$D$99980,'DIC4'!$H$48,Resultados_Dic3!$E$3:$E$99980,'DIC4'!$G55,Resultados_Dic3!$A$3:$A$99980,'DIC4'!$F55)</f>
        <v>0</v>
      </c>
      <c r="AL55" s="21">
        <f>+SUMIFS(Resultados_Dic3!AK$3:AK$99980,Resultados_Dic3!$F$3:$F$99980,'DIC4'!$H55,Resultados_Dic3!$D$3:$D$99980,'DIC4'!$H$48,Resultados_Dic3!$E$3:$E$99980,'DIC4'!$G55,Resultados_Dic3!$A$3:$A$99980,'DIC4'!$F55)</f>
        <v>0</v>
      </c>
      <c r="AM55" s="21">
        <f>+SUMIFS(Resultados_Dic3!AL$3:AL$99980,Resultados_Dic3!$F$3:$F$99980,'DIC4'!$H55,Resultados_Dic3!$D$3:$D$99980,'DIC4'!$H$48,Resultados_Dic3!$E$3:$E$99980,'DIC4'!$G55,Resultados_Dic3!$A$3:$A$99980,'DIC4'!$F55)</f>
        <v>0</v>
      </c>
      <c r="AN55" s="21">
        <f>+SUMIFS(Resultados_Dic3!AM$3:AM$99980,Resultados_Dic3!$F$3:$F$99980,'DIC4'!$H55,Resultados_Dic3!$D$3:$D$99980,'DIC4'!$H$48,Resultados_Dic3!$E$3:$E$99980,'DIC4'!$G55,Resultados_Dic3!$A$3:$A$99980,'DIC4'!$F55)</f>
        <v>0</v>
      </c>
    </row>
    <row r="56" spans="1:40" x14ac:dyDescent="0.25">
      <c r="A56" s="2" t="s">
        <v>171</v>
      </c>
      <c r="B56">
        <f t="shared" ref="B56:B61" si="21">+B46*B64*C64</f>
        <v>0</v>
      </c>
      <c r="C56">
        <f t="shared" ref="C56:C61" si="22">+C46*B64*C64</f>
        <v>0</v>
      </c>
      <c r="F56" s="17" t="str">
        <f t="shared" si="20"/>
        <v>DIC4</v>
      </c>
      <c r="G56" s="24" t="s">
        <v>98</v>
      </c>
      <c r="H56" s="2" t="s">
        <v>175</v>
      </c>
      <c r="I56" s="21">
        <f>+SUMIFS(Resultados_Dic3!H$3:H$99980,Resultados_Dic3!$F$3:$F$99980,'DIC4'!$H56,Resultados_Dic3!$D$3:$D$99980,'DIC4'!$H$48,Resultados_Dic3!$E$3:$E$99980,'DIC4'!$G56,Resultados_Dic3!$A$3:$A$99980,'DIC4'!$F56)</f>
        <v>29.8631785601129</v>
      </c>
      <c r="J56" s="21">
        <f>+SUMIFS(Resultados_Dic3!I$3:I$99980,Resultados_Dic3!$F$3:$F$99980,'DIC4'!$H56,Resultados_Dic3!$D$3:$D$99980,'DIC4'!$H$48,Resultados_Dic3!$E$3:$E$99980,'DIC4'!$G56,Resultados_Dic3!$A$3:$A$99980,'DIC4'!$F56)</f>
        <v>27.835107673690899</v>
      </c>
      <c r="K56" s="21">
        <f>+SUMIFS(Resultados_Dic3!J$3:J$99980,Resultados_Dic3!$F$3:$F$99980,'DIC4'!$H56,Resultados_Dic3!$D$3:$D$99980,'DIC4'!$H$48,Resultados_Dic3!$E$3:$E$99980,'DIC4'!$G56,Resultados_Dic3!$A$3:$A$99980,'DIC4'!$F56)</f>
        <v>26.5546244888037</v>
      </c>
      <c r="L56" s="21">
        <f>+SUMIFS(Resultados_Dic3!K$3:K$99980,Resultados_Dic3!$F$3:$F$99980,'DIC4'!$H56,Resultados_Dic3!$D$3:$D$99980,'DIC4'!$H$48,Resultados_Dic3!$E$3:$E$99980,'DIC4'!$G56,Resultados_Dic3!$A$3:$A$99980,'DIC4'!$F56)</f>
        <v>25.274141303916402</v>
      </c>
      <c r="M56" s="21">
        <f>+SUMIFS(Resultados_Dic3!L$3:L$99980,Resultados_Dic3!$F$3:$F$99980,'DIC4'!$H56,Resultados_Dic3!$D$3:$D$99980,'DIC4'!$H$48,Resultados_Dic3!$E$3:$E$99980,'DIC4'!$G56,Resultados_Dic3!$A$3:$A$99980,'DIC4'!$F56)</f>
        <v>23.993658119029199</v>
      </c>
      <c r="N56" s="21">
        <f>+SUMIFS(Resultados_Dic3!M$3:M$99980,Resultados_Dic3!$F$3:$F$99980,'DIC4'!$H56,Resultados_Dic3!$D$3:$D$99980,'DIC4'!$H$48,Resultados_Dic3!$E$3:$E$99980,'DIC4'!$G56,Resultados_Dic3!$A$3:$A$99980,'DIC4'!$F56)</f>
        <v>22.134185162983901</v>
      </c>
      <c r="O56" s="21">
        <f>+SUMIFS(Resultados_Dic3!N$3:N$99980,Resultados_Dic3!$F$3:$F$99980,'DIC4'!$H56,Resultados_Dic3!$D$3:$D$99980,'DIC4'!$H$48,Resultados_Dic3!$E$3:$E$99980,'DIC4'!$G56,Resultados_Dic3!$A$3:$A$99980,'DIC4'!$F56)</f>
        <v>20.274712206938698</v>
      </c>
      <c r="P56" s="21">
        <f>+SUMIFS(Resultados_Dic3!O$3:O$99980,Resultados_Dic3!$F$3:$F$99980,'DIC4'!$H56,Resultados_Dic3!$D$3:$D$99980,'DIC4'!$H$48,Resultados_Dic3!$E$3:$E$99980,'DIC4'!$G56,Resultados_Dic3!$A$3:$A$99980,'DIC4'!$F56)</f>
        <v>18.726233977591001</v>
      </c>
      <c r="Q56" s="21">
        <f>+SUMIFS(Resultados_Dic3!P$3:P$99980,Resultados_Dic3!$F$3:$F$99980,'DIC4'!$H56,Resultados_Dic3!$D$3:$D$99980,'DIC4'!$H$48,Resultados_Dic3!$E$3:$E$99980,'DIC4'!$G56,Resultados_Dic3!$A$3:$A$99980,'DIC4'!$F56)</f>
        <v>17.1777557482433</v>
      </c>
      <c r="R56" s="21">
        <f>+SUMIFS(Resultados_Dic3!Q$3:Q$99980,Resultados_Dic3!$F$3:$F$99980,'DIC4'!$H56,Resultados_Dic3!$D$3:$D$99980,'DIC4'!$H$48,Resultados_Dic3!$E$3:$E$99980,'DIC4'!$G56,Resultados_Dic3!$A$3:$A$99980,'DIC4'!$F56)</f>
        <v>15.701035545493299</v>
      </c>
      <c r="S56" s="21">
        <f>+SUMIFS(Resultados_Dic3!R$3:R$99980,Resultados_Dic3!$F$3:$F$99980,'DIC4'!$H56,Resultados_Dic3!$D$3:$D$99980,'DIC4'!$H$48,Resultados_Dic3!$E$3:$E$99980,'DIC4'!$G56,Resultados_Dic3!$A$3:$A$99980,'DIC4'!$F56)</f>
        <v>14.224315342743401</v>
      </c>
      <c r="T56" s="21">
        <f>+SUMIFS(Resultados_Dic3!S$3:S$99980,Resultados_Dic3!$F$3:$F$99980,'DIC4'!$H56,Resultados_Dic3!$D$3:$D$99980,'DIC4'!$H$48,Resultados_Dic3!$E$3:$E$99980,'DIC4'!$G56,Resultados_Dic3!$A$3:$A$99980,'DIC4'!$F56)</f>
        <v>12.7475951399934</v>
      </c>
      <c r="U56" s="21">
        <f>+SUMIFS(Resultados_Dic3!T$3:T$99980,Resultados_Dic3!$F$3:$F$99980,'DIC4'!$H56,Resultados_Dic3!$D$3:$D$99980,'DIC4'!$H$48,Resultados_Dic3!$E$3:$E$99980,'DIC4'!$G56,Resultados_Dic3!$A$3:$A$99980,'DIC4'!$F56)</f>
        <v>11.9833461574607</v>
      </c>
      <c r="V56" s="21">
        <f>+SUMIFS(Resultados_Dic3!U$3:U$99980,Resultados_Dic3!$F$3:$F$99980,'DIC4'!$H56,Resultados_Dic3!$D$3:$D$99980,'DIC4'!$H$48,Resultados_Dic3!$E$3:$E$99980,'DIC4'!$G56,Resultados_Dic3!$A$3:$A$99980,'DIC4'!$F56)</f>
        <v>11.219097174928001</v>
      </c>
      <c r="W56" s="21">
        <f>+SUMIFS(Resultados_Dic3!V$3:V$99980,Resultados_Dic3!$F$3:$F$99980,'DIC4'!$H56,Resultados_Dic3!$D$3:$D$99980,'DIC4'!$H$48,Resultados_Dic3!$E$3:$E$99980,'DIC4'!$G56,Resultados_Dic3!$A$3:$A$99980,'DIC4'!$F56)</f>
        <v>3.3312680611252699</v>
      </c>
      <c r="X56" s="21">
        <f>+SUMIFS(Resultados_Dic3!W$3:W$99980,Resultados_Dic3!$F$3:$F$99980,'DIC4'!$H56,Resultados_Dic3!$D$3:$D$99980,'DIC4'!$H$48,Resultados_Dic3!$E$3:$E$99980,'DIC4'!$G56,Resultados_Dic3!$A$3:$A$99980,'DIC4'!$F56)</f>
        <v>0</v>
      </c>
      <c r="Y56" s="21">
        <f>+SUMIFS(Resultados_Dic3!X$3:X$99980,Resultados_Dic3!$F$3:$F$99980,'DIC4'!$H56,Resultados_Dic3!$D$3:$D$99980,'DIC4'!$H$48,Resultados_Dic3!$E$3:$E$99980,'DIC4'!$G56,Resultados_Dic3!$A$3:$A$99980,'DIC4'!$F56)</f>
        <v>0</v>
      </c>
      <c r="Z56" s="21">
        <f>+SUMIFS(Resultados_Dic3!Y$3:Y$99980,Resultados_Dic3!$F$3:$F$99980,'DIC4'!$H56,Resultados_Dic3!$D$3:$D$99980,'DIC4'!$H$48,Resultados_Dic3!$E$3:$E$99980,'DIC4'!$G56,Resultados_Dic3!$A$3:$A$99980,'DIC4'!$F56)</f>
        <v>0</v>
      </c>
      <c r="AA56" s="21">
        <f>+SUMIFS(Resultados_Dic3!Z$3:Z$99980,Resultados_Dic3!$F$3:$F$99980,'DIC4'!$H56,Resultados_Dic3!$D$3:$D$99980,'DIC4'!$H$48,Resultados_Dic3!$E$3:$E$99980,'DIC4'!$G56,Resultados_Dic3!$A$3:$A$99980,'DIC4'!$F56)</f>
        <v>0</v>
      </c>
      <c r="AB56" s="21">
        <f>+SUMIFS(Resultados_Dic3!AA$3:AA$99980,Resultados_Dic3!$F$3:$F$99980,'DIC4'!$H56,Resultados_Dic3!$D$3:$D$99980,'DIC4'!$H$48,Resultados_Dic3!$E$3:$E$99980,'DIC4'!$G56,Resultados_Dic3!$A$3:$A$99980,'DIC4'!$F56)</f>
        <v>0</v>
      </c>
      <c r="AC56" s="21">
        <f>+SUMIFS(Resultados_Dic3!AB$3:AB$99980,Resultados_Dic3!$F$3:$F$99980,'DIC4'!$H56,Resultados_Dic3!$D$3:$D$99980,'DIC4'!$H$48,Resultados_Dic3!$E$3:$E$99980,'DIC4'!$G56,Resultados_Dic3!$A$3:$A$99980,'DIC4'!$F56)</f>
        <v>0</v>
      </c>
      <c r="AD56" s="21">
        <f>+SUMIFS(Resultados_Dic3!AC$3:AC$99980,Resultados_Dic3!$F$3:$F$99980,'DIC4'!$H56,Resultados_Dic3!$D$3:$D$99980,'DIC4'!$H$48,Resultados_Dic3!$E$3:$E$99980,'DIC4'!$G56,Resultados_Dic3!$A$3:$A$99980,'DIC4'!$F56)</f>
        <v>0</v>
      </c>
      <c r="AE56" s="21">
        <f>+SUMIFS(Resultados_Dic3!AD$3:AD$99980,Resultados_Dic3!$F$3:$F$99980,'DIC4'!$H56,Resultados_Dic3!$D$3:$D$99980,'DIC4'!$H$48,Resultados_Dic3!$E$3:$E$99980,'DIC4'!$G56,Resultados_Dic3!$A$3:$A$99980,'DIC4'!$F56)</f>
        <v>0</v>
      </c>
      <c r="AF56" s="21">
        <f>+SUMIFS(Resultados_Dic3!AE$3:AE$99980,Resultados_Dic3!$F$3:$F$99980,'DIC4'!$H56,Resultados_Dic3!$D$3:$D$99980,'DIC4'!$H$48,Resultados_Dic3!$E$3:$E$99980,'DIC4'!$G56,Resultados_Dic3!$A$3:$A$99980,'DIC4'!$F56)</f>
        <v>0</v>
      </c>
      <c r="AG56" s="21">
        <f>+SUMIFS(Resultados_Dic3!AF$3:AF$99980,Resultados_Dic3!$F$3:$F$99980,'DIC4'!$H56,Resultados_Dic3!$D$3:$D$99980,'DIC4'!$H$48,Resultados_Dic3!$E$3:$E$99980,'DIC4'!$G56,Resultados_Dic3!$A$3:$A$99980,'DIC4'!$F56)</f>
        <v>0</v>
      </c>
      <c r="AH56" s="21">
        <f>+SUMIFS(Resultados_Dic3!AG$3:AG$99980,Resultados_Dic3!$F$3:$F$99980,'DIC4'!$H56,Resultados_Dic3!$D$3:$D$99980,'DIC4'!$H$48,Resultados_Dic3!$E$3:$E$99980,'DIC4'!$G56,Resultados_Dic3!$A$3:$A$99980,'DIC4'!$F56)</f>
        <v>0</v>
      </c>
      <c r="AI56" s="21">
        <f>+SUMIFS(Resultados_Dic3!AH$3:AH$99980,Resultados_Dic3!$F$3:$F$99980,'DIC4'!$H56,Resultados_Dic3!$D$3:$D$99980,'DIC4'!$H$48,Resultados_Dic3!$E$3:$E$99980,'DIC4'!$G56,Resultados_Dic3!$A$3:$A$99980,'DIC4'!$F56)</f>
        <v>0</v>
      </c>
      <c r="AJ56" s="21">
        <f>+SUMIFS(Resultados_Dic3!AI$3:AI$99980,Resultados_Dic3!$F$3:$F$99980,'DIC4'!$H56,Resultados_Dic3!$D$3:$D$99980,'DIC4'!$H$48,Resultados_Dic3!$E$3:$E$99980,'DIC4'!$G56,Resultados_Dic3!$A$3:$A$99980,'DIC4'!$F56)</f>
        <v>0</v>
      </c>
      <c r="AK56" s="21">
        <f>+SUMIFS(Resultados_Dic3!AJ$3:AJ$99980,Resultados_Dic3!$F$3:$F$99980,'DIC4'!$H56,Resultados_Dic3!$D$3:$D$99980,'DIC4'!$H$48,Resultados_Dic3!$E$3:$E$99980,'DIC4'!$G56,Resultados_Dic3!$A$3:$A$99980,'DIC4'!$F56)</f>
        <v>0</v>
      </c>
      <c r="AL56" s="21">
        <f>+SUMIFS(Resultados_Dic3!AK$3:AK$99980,Resultados_Dic3!$F$3:$F$99980,'DIC4'!$H56,Resultados_Dic3!$D$3:$D$99980,'DIC4'!$H$48,Resultados_Dic3!$E$3:$E$99980,'DIC4'!$G56,Resultados_Dic3!$A$3:$A$99980,'DIC4'!$F56)</f>
        <v>0</v>
      </c>
      <c r="AM56" s="21">
        <f>+SUMIFS(Resultados_Dic3!AL$3:AL$99980,Resultados_Dic3!$F$3:$F$99980,'DIC4'!$H56,Resultados_Dic3!$D$3:$D$99980,'DIC4'!$H$48,Resultados_Dic3!$E$3:$E$99980,'DIC4'!$G56,Resultados_Dic3!$A$3:$A$99980,'DIC4'!$F56)</f>
        <v>0</v>
      </c>
      <c r="AN56" s="21">
        <f>+SUMIFS(Resultados_Dic3!AM$3:AM$99980,Resultados_Dic3!$F$3:$F$99980,'DIC4'!$H56,Resultados_Dic3!$D$3:$D$99980,'DIC4'!$H$48,Resultados_Dic3!$E$3:$E$99980,'DIC4'!$G56,Resultados_Dic3!$A$3:$A$99980,'DIC4'!$F56)</f>
        <v>0</v>
      </c>
    </row>
    <row r="57" spans="1:40" x14ac:dyDescent="0.25">
      <c r="A57" s="2" t="s">
        <v>172</v>
      </c>
      <c r="B57">
        <f t="shared" si="21"/>
        <v>0</v>
      </c>
      <c r="C57">
        <f t="shared" si="22"/>
        <v>0</v>
      </c>
      <c r="F57" s="17" t="str">
        <f t="shared" si="20"/>
        <v>DIC4</v>
      </c>
      <c r="G57" s="24" t="s">
        <v>99</v>
      </c>
      <c r="H57" s="2" t="s">
        <v>176</v>
      </c>
      <c r="I57" s="21">
        <f>+SUMIFS(Resultados_Dic3!H$3:H$99980,Resultados_Dic3!$F$3:$F$99980,'DIC4'!$H57,Resultados_Dic3!$D$3:$D$99980,'DIC4'!$H$48,Resultados_Dic3!$E$3:$E$99980,'DIC4'!$G57,Resultados_Dic3!$A$3:$A$99980,'DIC4'!$F57)</f>
        <v>13.805861909055601</v>
      </c>
      <c r="J57" s="21">
        <f>+SUMIFS(Resultados_Dic3!I$3:I$99980,Resultados_Dic3!$F$3:$F$99980,'DIC4'!$H57,Resultados_Dic3!$D$3:$D$99980,'DIC4'!$H$48,Resultados_Dic3!$E$3:$E$99980,'DIC4'!$G57,Resultados_Dic3!$A$3:$A$99980,'DIC4'!$F57)</f>
        <v>13.5550177604217</v>
      </c>
      <c r="K57" s="21">
        <f>+SUMIFS(Resultados_Dic3!J$3:J$99980,Resultados_Dic3!$F$3:$F$99980,'DIC4'!$H57,Resultados_Dic3!$D$3:$D$99980,'DIC4'!$H$48,Resultados_Dic3!$E$3:$E$99980,'DIC4'!$G57,Resultados_Dic3!$A$3:$A$99980,'DIC4'!$F57)</f>
        <v>13.563467780935101</v>
      </c>
      <c r="L57" s="21">
        <f>+SUMIFS(Resultados_Dic3!K$3:K$99980,Resultados_Dic3!$F$3:$F$99980,'DIC4'!$H57,Resultados_Dic3!$D$3:$D$99980,'DIC4'!$H$48,Resultados_Dic3!$E$3:$E$99980,'DIC4'!$G57,Resultados_Dic3!$A$3:$A$99980,'DIC4'!$F57)</f>
        <v>13.571917801448601</v>
      </c>
      <c r="M57" s="21">
        <f>+SUMIFS(Resultados_Dic3!L$3:L$99980,Resultados_Dic3!$F$3:$F$99980,'DIC4'!$H57,Resultados_Dic3!$D$3:$D$99980,'DIC4'!$H$48,Resultados_Dic3!$E$3:$E$99980,'DIC4'!$G57,Resultados_Dic3!$A$3:$A$99980,'DIC4'!$F57)</f>
        <v>13.580367821962</v>
      </c>
      <c r="N57" s="21">
        <f>+SUMIFS(Resultados_Dic3!M$3:M$99980,Resultados_Dic3!$F$3:$F$99980,'DIC4'!$H57,Resultados_Dic3!$D$3:$D$99980,'DIC4'!$H$48,Resultados_Dic3!$E$3:$E$99980,'DIC4'!$G57,Resultados_Dic3!$A$3:$A$99980,'DIC4'!$F57)</f>
        <v>12.546837742054301</v>
      </c>
      <c r="O57" s="21">
        <f>+SUMIFS(Resultados_Dic3!N$3:N$99980,Resultados_Dic3!$F$3:$F$99980,'DIC4'!$H57,Resultados_Dic3!$D$3:$D$99980,'DIC4'!$H$48,Resultados_Dic3!$E$3:$E$99980,'DIC4'!$G57,Resultados_Dic3!$A$3:$A$99980,'DIC4'!$F57)</f>
        <v>11.5133076621466</v>
      </c>
      <c r="P57" s="21">
        <f>+SUMIFS(Resultados_Dic3!O$3:O$99980,Resultados_Dic3!$F$3:$F$99980,'DIC4'!$H57,Resultados_Dic3!$D$3:$D$99980,'DIC4'!$H$48,Resultados_Dic3!$E$3:$E$99980,'DIC4'!$G57,Resultados_Dic3!$A$3:$A$99980,'DIC4'!$F57)</f>
        <v>10.662834575070701</v>
      </c>
      <c r="Q57" s="21">
        <f>+SUMIFS(Resultados_Dic3!P$3:P$99980,Resultados_Dic3!$F$3:$F$99980,'DIC4'!$H57,Resultados_Dic3!$D$3:$D$99980,'DIC4'!$H$48,Resultados_Dic3!$E$3:$E$99980,'DIC4'!$G57,Resultados_Dic3!$A$3:$A$99980,'DIC4'!$F57)</f>
        <v>9.8123614879947105</v>
      </c>
      <c r="R57" s="21">
        <f>+SUMIFS(Resultados_Dic3!Q$3:Q$99980,Resultados_Dic3!$F$3:$F$99980,'DIC4'!$H57,Resultados_Dic3!$D$3:$D$99980,'DIC4'!$H$48,Resultados_Dic3!$E$3:$E$99980,'DIC4'!$G57,Resultados_Dic3!$A$3:$A$99980,'DIC4'!$F57)</f>
        <v>9.1074108162161203</v>
      </c>
      <c r="S57" s="21">
        <f>+SUMIFS(Resultados_Dic3!R$3:R$99980,Resultados_Dic3!$F$3:$F$99980,'DIC4'!$H57,Resultados_Dic3!$D$3:$D$99980,'DIC4'!$H$48,Resultados_Dic3!$E$3:$E$99980,'DIC4'!$G57,Resultados_Dic3!$A$3:$A$99980,'DIC4'!$F57)</f>
        <v>8.4024601444375406</v>
      </c>
      <c r="T57" s="21">
        <f>+SUMIFS(Resultados_Dic3!S$3:S$99980,Resultados_Dic3!$F$3:$F$99980,'DIC4'!$H57,Resultados_Dic3!$D$3:$D$99980,'DIC4'!$H$48,Resultados_Dic3!$E$3:$E$99980,'DIC4'!$G57,Resultados_Dic3!$A$3:$A$99980,'DIC4'!$F57)</f>
        <v>7.6975094726589504</v>
      </c>
      <c r="U57" s="21">
        <f>+SUMIFS(Resultados_Dic3!T$3:T$99980,Resultados_Dic3!$F$3:$F$99980,'DIC4'!$H57,Resultados_Dic3!$D$3:$D$99980,'DIC4'!$H$48,Resultados_Dic3!$E$3:$E$99980,'DIC4'!$G57,Resultados_Dic3!$A$3:$A$99980,'DIC4'!$F57)</f>
        <v>7.2029695803141296</v>
      </c>
      <c r="V57" s="21">
        <f>+SUMIFS(Resultados_Dic3!U$3:U$99980,Resultados_Dic3!$F$3:$F$99980,'DIC4'!$H57,Resultados_Dic3!$D$3:$D$99980,'DIC4'!$H$48,Resultados_Dic3!$E$3:$E$99980,'DIC4'!$G57,Resultados_Dic3!$A$3:$A$99980,'DIC4'!$F57)</f>
        <v>6.7084296879692999</v>
      </c>
      <c r="W57" s="21">
        <f>+SUMIFS(Resultados_Dic3!V$3:V$99980,Resultados_Dic3!$F$3:$F$99980,'DIC4'!$H57,Resultados_Dic3!$D$3:$D$99980,'DIC4'!$H$48,Resultados_Dic3!$E$3:$E$99980,'DIC4'!$G57,Resultados_Dic3!$A$3:$A$99980,'DIC4'!$F57)</f>
        <v>3.25227996904884</v>
      </c>
      <c r="X57" s="21">
        <f>+SUMIFS(Resultados_Dic3!W$3:W$99980,Resultados_Dic3!$F$3:$F$99980,'DIC4'!$H57,Resultados_Dic3!$D$3:$D$99980,'DIC4'!$H$48,Resultados_Dic3!$E$3:$E$99980,'DIC4'!$G57,Resultados_Dic3!$A$3:$A$99980,'DIC4'!$F57)</f>
        <v>0</v>
      </c>
      <c r="Y57" s="21">
        <f>+SUMIFS(Resultados_Dic3!X$3:X$99980,Resultados_Dic3!$F$3:$F$99980,'DIC4'!$H57,Resultados_Dic3!$D$3:$D$99980,'DIC4'!$H$48,Resultados_Dic3!$E$3:$E$99980,'DIC4'!$G57,Resultados_Dic3!$A$3:$A$99980,'DIC4'!$F57)</f>
        <v>0</v>
      </c>
      <c r="Z57" s="21">
        <f>+SUMIFS(Resultados_Dic3!Y$3:Y$99980,Resultados_Dic3!$F$3:$F$99980,'DIC4'!$H57,Resultados_Dic3!$D$3:$D$99980,'DIC4'!$H$48,Resultados_Dic3!$E$3:$E$99980,'DIC4'!$G57,Resultados_Dic3!$A$3:$A$99980,'DIC4'!$F57)</f>
        <v>0</v>
      </c>
      <c r="AA57" s="21">
        <f>+SUMIFS(Resultados_Dic3!Z$3:Z$99980,Resultados_Dic3!$F$3:$F$99980,'DIC4'!$H57,Resultados_Dic3!$D$3:$D$99980,'DIC4'!$H$48,Resultados_Dic3!$E$3:$E$99980,'DIC4'!$G57,Resultados_Dic3!$A$3:$A$99980,'DIC4'!$F57)</f>
        <v>0</v>
      </c>
      <c r="AB57" s="21">
        <f>+SUMIFS(Resultados_Dic3!AA$3:AA$99980,Resultados_Dic3!$F$3:$F$99980,'DIC4'!$H57,Resultados_Dic3!$D$3:$D$99980,'DIC4'!$H$48,Resultados_Dic3!$E$3:$E$99980,'DIC4'!$G57,Resultados_Dic3!$A$3:$A$99980,'DIC4'!$F57)</f>
        <v>0</v>
      </c>
      <c r="AC57" s="21">
        <f>+SUMIFS(Resultados_Dic3!AB$3:AB$99980,Resultados_Dic3!$F$3:$F$99980,'DIC4'!$H57,Resultados_Dic3!$D$3:$D$99980,'DIC4'!$H$48,Resultados_Dic3!$E$3:$E$99980,'DIC4'!$G57,Resultados_Dic3!$A$3:$A$99980,'DIC4'!$F57)</f>
        <v>0</v>
      </c>
      <c r="AD57" s="21">
        <f>+SUMIFS(Resultados_Dic3!AC$3:AC$99980,Resultados_Dic3!$F$3:$F$99980,'DIC4'!$H57,Resultados_Dic3!$D$3:$D$99980,'DIC4'!$H$48,Resultados_Dic3!$E$3:$E$99980,'DIC4'!$G57,Resultados_Dic3!$A$3:$A$99980,'DIC4'!$F57)</f>
        <v>0</v>
      </c>
      <c r="AE57" s="21">
        <f>+SUMIFS(Resultados_Dic3!AD$3:AD$99980,Resultados_Dic3!$F$3:$F$99980,'DIC4'!$H57,Resultados_Dic3!$D$3:$D$99980,'DIC4'!$H$48,Resultados_Dic3!$E$3:$E$99980,'DIC4'!$G57,Resultados_Dic3!$A$3:$A$99980,'DIC4'!$F57)</f>
        <v>0</v>
      </c>
      <c r="AF57" s="21">
        <f>+SUMIFS(Resultados_Dic3!AE$3:AE$99980,Resultados_Dic3!$F$3:$F$99980,'DIC4'!$H57,Resultados_Dic3!$D$3:$D$99980,'DIC4'!$H$48,Resultados_Dic3!$E$3:$E$99980,'DIC4'!$G57,Resultados_Dic3!$A$3:$A$99980,'DIC4'!$F57)</f>
        <v>0</v>
      </c>
      <c r="AG57" s="21">
        <f>+SUMIFS(Resultados_Dic3!AF$3:AF$99980,Resultados_Dic3!$F$3:$F$99980,'DIC4'!$H57,Resultados_Dic3!$D$3:$D$99980,'DIC4'!$H$48,Resultados_Dic3!$E$3:$E$99980,'DIC4'!$G57,Resultados_Dic3!$A$3:$A$99980,'DIC4'!$F57)</f>
        <v>0</v>
      </c>
      <c r="AH57" s="21">
        <f>+SUMIFS(Resultados_Dic3!AG$3:AG$99980,Resultados_Dic3!$F$3:$F$99980,'DIC4'!$H57,Resultados_Dic3!$D$3:$D$99980,'DIC4'!$H$48,Resultados_Dic3!$E$3:$E$99980,'DIC4'!$G57,Resultados_Dic3!$A$3:$A$99980,'DIC4'!$F57)</f>
        <v>0</v>
      </c>
      <c r="AI57" s="21">
        <f>+SUMIFS(Resultados_Dic3!AH$3:AH$99980,Resultados_Dic3!$F$3:$F$99980,'DIC4'!$H57,Resultados_Dic3!$D$3:$D$99980,'DIC4'!$H$48,Resultados_Dic3!$E$3:$E$99980,'DIC4'!$G57,Resultados_Dic3!$A$3:$A$99980,'DIC4'!$F57)</f>
        <v>0</v>
      </c>
      <c r="AJ57" s="21">
        <f>+SUMIFS(Resultados_Dic3!AI$3:AI$99980,Resultados_Dic3!$F$3:$F$99980,'DIC4'!$H57,Resultados_Dic3!$D$3:$D$99980,'DIC4'!$H$48,Resultados_Dic3!$E$3:$E$99980,'DIC4'!$G57,Resultados_Dic3!$A$3:$A$99980,'DIC4'!$F57)</f>
        <v>0</v>
      </c>
      <c r="AK57" s="21">
        <f>+SUMIFS(Resultados_Dic3!AJ$3:AJ$99980,Resultados_Dic3!$F$3:$F$99980,'DIC4'!$H57,Resultados_Dic3!$D$3:$D$99980,'DIC4'!$H$48,Resultados_Dic3!$E$3:$E$99980,'DIC4'!$G57,Resultados_Dic3!$A$3:$A$99980,'DIC4'!$F57)</f>
        <v>0</v>
      </c>
      <c r="AL57" s="21">
        <f>+SUMIFS(Resultados_Dic3!AK$3:AK$99980,Resultados_Dic3!$F$3:$F$99980,'DIC4'!$H57,Resultados_Dic3!$D$3:$D$99980,'DIC4'!$H$48,Resultados_Dic3!$E$3:$E$99980,'DIC4'!$G57,Resultados_Dic3!$A$3:$A$99980,'DIC4'!$F57)</f>
        <v>0</v>
      </c>
      <c r="AM57" s="21">
        <f>+SUMIFS(Resultados_Dic3!AL$3:AL$99980,Resultados_Dic3!$F$3:$F$99980,'DIC4'!$H57,Resultados_Dic3!$D$3:$D$99980,'DIC4'!$H$48,Resultados_Dic3!$E$3:$E$99980,'DIC4'!$G57,Resultados_Dic3!$A$3:$A$99980,'DIC4'!$F57)</f>
        <v>0</v>
      </c>
      <c r="AN57" s="21">
        <f>+SUMIFS(Resultados_Dic3!AM$3:AM$99980,Resultados_Dic3!$F$3:$F$99980,'DIC4'!$H57,Resultados_Dic3!$D$3:$D$99980,'DIC4'!$H$48,Resultados_Dic3!$E$3:$E$99980,'DIC4'!$G57,Resultados_Dic3!$A$3:$A$99980,'DIC4'!$F57)</f>
        <v>0</v>
      </c>
    </row>
    <row r="58" spans="1:40" s="15" customFormat="1" x14ac:dyDescent="0.25">
      <c r="A58" s="2" t="s">
        <v>173</v>
      </c>
      <c r="B58">
        <f t="shared" si="21"/>
        <v>0</v>
      </c>
      <c r="C58">
        <f t="shared" si="22"/>
        <v>0</v>
      </c>
      <c r="D58" s="38"/>
      <c r="F58" s="12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</row>
    <row r="59" spans="1:40" x14ac:dyDescent="0.25">
      <c r="A59" s="2" t="s">
        <v>174</v>
      </c>
      <c r="B59">
        <f t="shared" si="21"/>
        <v>0</v>
      </c>
      <c r="C59">
        <f t="shared" si="22"/>
        <v>0</v>
      </c>
    </row>
    <row r="60" spans="1:40" x14ac:dyDescent="0.25">
      <c r="A60" s="2" t="s">
        <v>175</v>
      </c>
      <c r="B60">
        <f t="shared" si="21"/>
        <v>0</v>
      </c>
      <c r="C60">
        <f t="shared" si="22"/>
        <v>0</v>
      </c>
    </row>
    <row r="61" spans="1:40" x14ac:dyDescent="0.25">
      <c r="A61" s="2" t="s">
        <v>176</v>
      </c>
      <c r="B61">
        <f t="shared" si="21"/>
        <v>0</v>
      </c>
      <c r="C61">
        <f t="shared" si="22"/>
        <v>0</v>
      </c>
    </row>
    <row r="62" spans="1:40" ht="18.75" x14ac:dyDescent="0.3">
      <c r="H62" s="34" t="s">
        <v>343</v>
      </c>
    </row>
    <row r="63" spans="1:40" x14ac:dyDescent="0.25">
      <c r="H63" s="19" t="s">
        <v>344</v>
      </c>
    </row>
    <row r="65" spans="1:40" x14ac:dyDescent="0.25">
      <c r="I65" s="40">
        <v>2019</v>
      </c>
      <c r="J65" s="40">
        <v>2020</v>
      </c>
      <c r="K65" s="40">
        <v>2021</v>
      </c>
      <c r="L65" s="40">
        <v>2022</v>
      </c>
      <c r="M65" s="40">
        <v>2023</v>
      </c>
      <c r="N65" s="40">
        <v>2024</v>
      </c>
      <c r="O65" s="40">
        <v>2025</v>
      </c>
      <c r="P65" s="40">
        <v>2026</v>
      </c>
      <c r="Q65" s="40">
        <v>2027</v>
      </c>
      <c r="R65" s="40">
        <v>2028</v>
      </c>
      <c r="S65" s="40">
        <v>2029</v>
      </c>
      <c r="T65" s="40">
        <v>2030</v>
      </c>
      <c r="U65" s="40">
        <v>2031</v>
      </c>
      <c r="V65" s="40">
        <v>2032</v>
      </c>
      <c r="W65" s="40">
        <v>2033</v>
      </c>
      <c r="X65" s="40">
        <v>2034</v>
      </c>
      <c r="Y65" s="40">
        <v>2035</v>
      </c>
      <c r="Z65" s="40">
        <v>2036</v>
      </c>
      <c r="AA65" s="40">
        <v>2037</v>
      </c>
      <c r="AB65" s="40">
        <v>2038</v>
      </c>
      <c r="AC65" s="40">
        <v>2039</v>
      </c>
      <c r="AD65" s="40">
        <v>2040</v>
      </c>
      <c r="AE65" s="40">
        <v>2041</v>
      </c>
      <c r="AF65" s="40">
        <v>2042</v>
      </c>
      <c r="AG65" s="40">
        <v>2043</v>
      </c>
      <c r="AH65" s="40">
        <v>2044</v>
      </c>
      <c r="AI65" s="40">
        <v>2045</v>
      </c>
      <c r="AJ65" s="40">
        <v>2046</v>
      </c>
      <c r="AK65" s="40">
        <v>2047</v>
      </c>
      <c r="AL65" s="40">
        <v>2048</v>
      </c>
      <c r="AM65" s="40">
        <v>2049</v>
      </c>
      <c r="AN65" s="40">
        <v>2050</v>
      </c>
    </row>
    <row r="66" spans="1:40" x14ac:dyDescent="0.25">
      <c r="F66" s="17" t="str">
        <f>+$F$1</f>
        <v>DIC4</v>
      </c>
      <c r="H66" s="41" t="s">
        <v>170</v>
      </c>
      <c r="I66" s="21">
        <f>+I25-I51</f>
        <v>9.2964732123988369E-2</v>
      </c>
      <c r="J66" s="21">
        <f t="shared" ref="J66:AN72" si="23">+J25-J51</f>
        <v>7.5123124479596015E-2</v>
      </c>
      <c r="K66" s="21">
        <f t="shared" si="23"/>
        <v>5.8817297097405685E-2</v>
      </c>
      <c r="L66" s="21">
        <f t="shared" si="23"/>
        <v>6.8687577822700518E-2</v>
      </c>
      <c r="M66" s="21">
        <f t="shared" si="23"/>
        <v>6.5469804494100003E-2</v>
      </c>
      <c r="N66" s="21">
        <f t="shared" si="23"/>
        <v>0</v>
      </c>
      <c r="O66" s="21">
        <f t="shared" si="23"/>
        <v>0</v>
      </c>
      <c r="P66" s="21">
        <f t="shared" si="23"/>
        <v>0</v>
      </c>
      <c r="Q66" s="21">
        <f t="shared" si="23"/>
        <v>0</v>
      </c>
      <c r="R66" s="21">
        <f t="shared" si="23"/>
        <v>0</v>
      </c>
      <c r="S66" s="21">
        <f t="shared" si="23"/>
        <v>0</v>
      </c>
      <c r="T66" s="21">
        <f t="shared" si="23"/>
        <v>0</v>
      </c>
      <c r="U66" s="21">
        <f t="shared" si="23"/>
        <v>0</v>
      </c>
      <c r="V66" s="21">
        <f t="shared" si="23"/>
        <v>0</v>
      </c>
      <c r="W66" s="21">
        <f t="shared" si="23"/>
        <v>0</v>
      </c>
      <c r="X66" s="21">
        <f t="shared" si="23"/>
        <v>0</v>
      </c>
      <c r="Y66" s="21">
        <f t="shared" si="23"/>
        <v>0</v>
      </c>
      <c r="Z66" s="21">
        <f t="shared" si="23"/>
        <v>0</v>
      </c>
      <c r="AA66" s="21">
        <f t="shared" si="23"/>
        <v>0</v>
      </c>
      <c r="AB66" s="21">
        <f t="shared" si="23"/>
        <v>0</v>
      </c>
      <c r="AC66" s="21">
        <f t="shared" si="23"/>
        <v>0</v>
      </c>
      <c r="AD66" s="21">
        <f t="shared" si="23"/>
        <v>0</v>
      </c>
      <c r="AE66" s="21">
        <f t="shared" si="23"/>
        <v>0</v>
      </c>
      <c r="AF66" s="21">
        <f t="shared" si="23"/>
        <v>0</v>
      </c>
      <c r="AG66" s="21">
        <f t="shared" si="23"/>
        <v>0</v>
      </c>
      <c r="AH66" s="21">
        <f t="shared" si="23"/>
        <v>0</v>
      </c>
      <c r="AI66" s="21">
        <f t="shared" si="23"/>
        <v>0</v>
      </c>
      <c r="AJ66" s="21">
        <f t="shared" si="23"/>
        <v>0</v>
      </c>
      <c r="AK66" s="21">
        <f t="shared" si="23"/>
        <v>0</v>
      </c>
      <c r="AL66" s="21">
        <f t="shared" si="23"/>
        <v>0</v>
      </c>
      <c r="AM66" s="21">
        <f t="shared" si="23"/>
        <v>0</v>
      </c>
      <c r="AN66" s="21">
        <f t="shared" si="23"/>
        <v>0</v>
      </c>
    </row>
    <row r="67" spans="1:40" x14ac:dyDescent="0.25">
      <c r="F67" s="17" t="str">
        <f t="shared" ref="F67:F72" si="24">+$F$1</f>
        <v>DIC4</v>
      </c>
      <c r="H67" s="41" t="s">
        <v>171</v>
      </c>
      <c r="I67" s="21">
        <f t="shared" ref="I67:X72" si="25">+I26-I52</f>
        <v>3.2925103461749927</v>
      </c>
      <c r="J67" s="21">
        <f t="shared" si="25"/>
        <v>3.1829123518329538</v>
      </c>
      <c r="K67" s="21">
        <f t="shared" si="25"/>
        <v>2.8623651303929591</v>
      </c>
      <c r="L67" s="21">
        <f t="shared" si="25"/>
        <v>2.8380692650319475</v>
      </c>
      <c r="M67" s="21">
        <f t="shared" si="25"/>
        <v>1.5617315908980061</v>
      </c>
      <c r="N67" s="21">
        <f t="shared" si="25"/>
        <v>1.5617315908980061</v>
      </c>
      <c r="O67" s="21">
        <f t="shared" si="25"/>
        <v>1.5617315908980061</v>
      </c>
      <c r="P67" s="21">
        <f t="shared" si="25"/>
        <v>1.5617315908980061</v>
      </c>
      <c r="Q67" s="21">
        <f t="shared" si="25"/>
        <v>0.48857745584960099</v>
      </c>
      <c r="R67" s="21">
        <f t="shared" si="25"/>
        <v>0.16684421886500189</v>
      </c>
      <c r="S67" s="21">
        <f t="shared" si="25"/>
        <v>8.3548637116580338E-2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3"/>
        <v>0</v>
      </c>
      <c r="Z67" s="21">
        <f t="shared" si="23"/>
        <v>0</v>
      </c>
      <c r="AA67" s="21">
        <f t="shared" si="23"/>
        <v>0</v>
      </c>
      <c r="AB67" s="21">
        <f t="shared" si="23"/>
        <v>0</v>
      </c>
      <c r="AC67" s="21">
        <f t="shared" si="23"/>
        <v>0</v>
      </c>
      <c r="AD67" s="21">
        <f t="shared" si="23"/>
        <v>0</v>
      </c>
      <c r="AE67" s="21">
        <f t="shared" si="23"/>
        <v>0</v>
      </c>
      <c r="AF67" s="21">
        <f t="shared" si="23"/>
        <v>0</v>
      </c>
      <c r="AG67" s="21">
        <f t="shared" si="23"/>
        <v>0</v>
      </c>
      <c r="AH67" s="21">
        <f t="shared" si="23"/>
        <v>0</v>
      </c>
      <c r="AI67" s="21">
        <f t="shared" si="23"/>
        <v>0</v>
      </c>
      <c r="AJ67" s="21">
        <f t="shared" si="23"/>
        <v>0</v>
      </c>
      <c r="AK67" s="21">
        <f t="shared" si="23"/>
        <v>0</v>
      </c>
      <c r="AL67" s="21">
        <f t="shared" si="23"/>
        <v>0</v>
      </c>
      <c r="AM67" s="21">
        <f t="shared" si="23"/>
        <v>0</v>
      </c>
      <c r="AN67" s="21">
        <f t="shared" si="23"/>
        <v>0</v>
      </c>
    </row>
    <row r="68" spans="1:40" x14ac:dyDescent="0.25">
      <c r="F68" s="17" t="str">
        <f t="shared" si="24"/>
        <v>DIC4</v>
      </c>
      <c r="H68" s="41" t="s">
        <v>172</v>
      </c>
      <c r="I68" s="21">
        <f t="shared" si="25"/>
        <v>1.2935728583889841</v>
      </c>
      <c r="J68" s="21">
        <f t="shared" si="23"/>
        <v>1.2244315605109932</v>
      </c>
      <c r="K68" s="21">
        <f t="shared" si="23"/>
        <v>1.1649156266410046</v>
      </c>
      <c r="L68" s="21">
        <f t="shared" si="23"/>
        <v>1.1053996927699927</v>
      </c>
      <c r="M68" s="21">
        <f t="shared" si="23"/>
        <v>1.0458837589000041</v>
      </c>
      <c r="N68" s="21">
        <f t="shared" si="23"/>
        <v>0.96299308332197597</v>
      </c>
      <c r="O68" s="21">
        <f t="shared" si="23"/>
        <v>0.8801024077450279</v>
      </c>
      <c r="P68" s="21">
        <f t="shared" si="23"/>
        <v>0.81437085677504228</v>
      </c>
      <c r="Q68" s="21">
        <f t="shared" si="23"/>
        <v>0.74863930580397664</v>
      </c>
      <c r="R68" s="21">
        <f t="shared" si="23"/>
        <v>0.68290775483296784</v>
      </c>
      <c r="S68" s="21">
        <f t="shared" si="23"/>
        <v>0.43707621953001308</v>
      </c>
      <c r="T68" s="21">
        <f t="shared" si="23"/>
        <v>0.43707621952901832</v>
      </c>
      <c r="U68" s="21">
        <f t="shared" si="23"/>
        <v>0.43707621952901832</v>
      </c>
      <c r="V68" s="21">
        <f t="shared" si="23"/>
        <v>0.30950043875401434</v>
      </c>
      <c r="W68" s="21">
        <f t="shared" si="23"/>
        <v>0</v>
      </c>
      <c r="X68" s="21">
        <f t="shared" si="23"/>
        <v>0</v>
      </c>
      <c r="Y68" s="21">
        <f t="shared" si="23"/>
        <v>0</v>
      </c>
      <c r="Z68" s="21">
        <f t="shared" si="23"/>
        <v>0</v>
      </c>
      <c r="AA68" s="21">
        <f t="shared" si="23"/>
        <v>0</v>
      </c>
      <c r="AB68" s="21">
        <f t="shared" si="23"/>
        <v>0</v>
      </c>
      <c r="AC68" s="21">
        <f t="shared" si="23"/>
        <v>0</v>
      </c>
      <c r="AD68" s="21">
        <f t="shared" si="23"/>
        <v>0</v>
      </c>
      <c r="AE68" s="21">
        <f t="shared" si="23"/>
        <v>0</v>
      </c>
      <c r="AF68" s="21">
        <f t="shared" si="23"/>
        <v>0</v>
      </c>
      <c r="AG68" s="21">
        <f t="shared" si="23"/>
        <v>0</v>
      </c>
      <c r="AH68" s="21">
        <f t="shared" si="23"/>
        <v>0</v>
      </c>
      <c r="AI68" s="21">
        <f t="shared" si="23"/>
        <v>0</v>
      </c>
      <c r="AJ68" s="21">
        <f t="shared" si="23"/>
        <v>0</v>
      </c>
      <c r="AK68" s="21">
        <f t="shared" si="23"/>
        <v>0</v>
      </c>
      <c r="AL68" s="21">
        <f t="shared" si="23"/>
        <v>0</v>
      </c>
      <c r="AM68" s="21">
        <f t="shared" si="23"/>
        <v>0</v>
      </c>
      <c r="AN68" s="21">
        <f t="shared" si="23"/>
        <v>0</v>
      </c>
    </row>
    <row r="69" spans="1:40" x14ac:dyDescent="0.25">
      <c r="F69" s="17" t="str">
        <f t="shared" si="24"/>
        <v>DIC4</v>
      </c>
      <c r="H69" s="41" t="s">
        <v>173</v>
      </c>
      <c r="I69" s="21">
        <f t="shared" si="25"/>
        <v>1.6493939138753593</v>
      </c>
      <c r="J69" s="21">
        <f t="shared" si="23"/>
        <v>1.5586173017929106</v>
      </c>
      <c r="K69" s="21">
        <f t="shared" si="23"/>
        <v>1.4901066511646501</v>
      </c>
      <c r="L69" s="21">
        <f t="shared" si="23"/>
        <v>1.4215960005363906</v>
      </c>
      <c r="M69" s="21">
        <f t="shared" si="23"/>
        <v>1.3530853499081301</v>
      </c>
      <c r="N69" s="21">
        <f t="shared" si="23"/>
        <v>1.2845746992798697</v>
      </c>
      <c r="O69" s="21">
        <f t="shared" si="23"/>
        <v>1.2160640486516101</v>
      </c>
      <c r="P69" s="21">
        <f t="shared" si="23"/>
        <v>0.13854300277451498</v>
      </c>
      <c r="Q69" s="21">
        <f t="shared" si="23"/>
        <v>0</v>
      </c>
      <c r="R69" s="21">
        <f t="shared" si="23"/>
        <v>0</v>
      </c>
      <c r="S69" s="21">
        <f t="shared" si="23"/>
        <v>0</v>
      </c>
      <c r="T69" s="21">
        <f t="shared" si="23"/>
        <v>0</v>
      </c>
      <c r="U69" s="21">
        <f t="shared" si="23"/>
        <v>0</v>
      </c>
      <c r="V69" s="21">
        <f t="shared" si="23"/>
        <v>0</v>
      </c>
      <c r="W69" s="21">
        <f t="shared" si="23"/>
        <v>0</v>
      </c>
      <c r="X69" s="21">
        <f t="shared" si="23"/>
        <v>0</v>
      </c>
      <c r="Y69" s="21">
        <f t="shared" si="23"/>
        <v>0</v>
      </c>
      <c r="Z69" s="21">
        <f t="shared" si="23"/>
        <v>0</v>
      </c>
      <c r="AA69" s="21">
        <f t="shared" si="23"/>
        <v>0</v>
      </c>
      <c r="AB69" s="21">
        <f t="shared" si="23"/>
        <v>0</v>
      </c>
      <c r="AC69" s="21">
        <f t="shared" si="23"/>
        <v>0</v>
      </c>
      <c r="AD69" s="21">
        <f t="shared" si="23"/>
        <v>0</v>
      </c>
      <c r="AE69" s="21">
        <f t="shared" si="23"/>
        <v>0</v>
      </c>
      <c r="AF69" s="21">
        <f t="shared" si="23"/>
        <v>0</v>
      </c>
      <c r="AG69" s="21">
        <f t="shared" si="23"/>
        <v>0</v>
      </c>
      <c r="AH69" s="21">
        <f t="shared" si="23"/>
        <v>0</v>
      </c>
      <c r="AI69" s="21">
        <f t="shared" si="23"/>
        <v>0</v>
      </c>
      <c r="AJ69" s="21">
        <f t="shared" si="23"/>
        <v>0</v>
      </c>
      <c r="AK69" s="21">
        <f t="shared" si="23"/>
        <v>0</v>
      </c>
      <c r="AL69" s="21">
        <f t="shared" si="23"/>
        <v>0</v>
      </c>
      <c r="AM69" s="21">
        <f t="shared" si="23"/>
        <v>0</v>
      </c>
      <c r="AN69" s="21">
        <f t="shared" si="23"/>
        <v>0</v>
      </c>
    </row>
    <row r="70" spans="1:40" x14ac:dyDescent="0.25">
      <c r="F70" s="17" t="str">
        <f t="shared" si="24"/>
        <v>DIC4</v>
      </c>
      <c r="H70" s="41" t="s">
        <v>174</v>
      </c>
      <c r="I70" s="21">
        <f t="shared" si="25"/>
        <v>0.77348781465400407</v>
      </c>
      <c r="J70" s="21">
        <f t="shared" si="23"/>
        <v>0.71947185084499665</v>
      </c>
      <c r="K70" s="21">
        <f t="shared" si="23"/>
        <v>0.6625186706720001</v>
      </c>
      <c r="L70" s="21">
        <f t="shared" si="23"/>
        <v>0.6055654904999983</v>
      </c>
      <c r="M70" s="21">
        <f t="shared" si="23"/>
        <v>0.54861231032700175</v>
      </c>
      <c r="N70" s="21">
        <f t="shared" si="23"/>
        <v>0.48756707984500736</v>
      </c>
      <c r="O70" s="21">
        <f t="shared" si="23"/>
        <v>0.42652184936190451</v>
      </c>
      <c r="P70" s="21">
        <f t="shared" si="23"/>
        <v>0.38435824847360323</v>
      </c>
      <c r="Q70" s="21">
        <f t="shared" si="23"/>
        <v>0.3183176539223922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  <c r="AF70" s="21">
        <f t="shared" si="23"/>
        <v>0</v>
      </c>
      <c r="AG70" s="21">
        <f t="shared" si="23"/>
        <v>0</v>
      </c>
      <c r="AH70" s="21">
        <f t="shared" si="23"/>
        <v>0</v>
      </c>
      <c r="AI70" s="21">
        <f t="shared" si="23"/>
        <v>0</v>
      </c>
      <c r="AJ70" s="21">
        <f t="shared" si="23"/>
        <v>0</v>
      </c>
      <c r="AK70" s="21">
        <f t="shared" si="23"/>
        <v>0</v>
      </c>
      <c r="AL70" s="21">
        <f t="shared" si="23"/>
        <v>0</v>
      </c>
      <c r="AM70" s="21">
        <f t="shared" si="23"/>
        <v>0</v>
      </c>
      <c r="AN70" s="21">
        <f t="shared" si="23"/>
        <v>0</v>
      </c>
    </row>
    <row r="71" spans="1:40" x14ac:dyDescent="0.25">
      <c r="A71" s="16" t="s">
        <v>357</v>
      </c>
      <c r="F71" s="17" t="str">
        <f t="shared" si="24"/>
        <v>DIC4</v>
      </c>
      <c r="H71" s="41" t="s">
        <v>175</v>
      </c>
      <c r="I71" s="21">
        <f t="shared" si="25"/>
        <v>0.24355740257659875</v>
      </c>
      <c r="J71" s="21">
        <f t="shared" si="23"/>
        <v>0.22701691019920034</v>
      </c>
      <c r="K71" s="21">
        <f t="shared" si="23"/>
        <v>0.21657357584599879</v>
      </c>
      <c r="L71" s="21">
        <f t="shared" si="23"/>
        <v>0.20613024149279724</v>
      </c>
      <c r="M71" s="21">
        <f t="shared" si="23"/>
        <v>0.19568690713949977</v>
      </c>
      <c r="N71" s="21">
        <f t="shared" si="23"/>
        <v>0.18052146175919859</v>
      </c>
      <c r="O71" s="21">
        <f t="shared" si="23"/>
        <v>0.16535601637890096</v>
      </c>
      <c r="P71" s="21">
        <f t="shared" si="23"/>
        <v>0.15272697440569871</v>
      </c>
      <c r="Q71" s="21">
        <f t="shared" si="23"/>
        <v>0.14009793243259949</v>
      </c>
      <c r="R71" s="21">
        <f t="shared" si="23"/>
        <v>0.12805413286890044</v>
      </c>
      <c r="S71" s="21">
        <f t="shared" si="23"/>
        <v>0.11601033330510013</v>
      </c>
      <c r="T71" s="21">
        <f t="shared" si="23"/>
        <v>0.1039665337413993</v>
      </c>
      <c r="U71" s="21">
        <f t="shared" si="23"/>
        <v>9.7733490037299475E-2</v>
      </c>
      <c r="V71" s="21">
        <f t="shared" si="23"/>
        <v>9.1500446333299124E-2</v>
      </c>
      <c r="W71" s="21">
        <f t="shared" si="23"/>
        <v>2.716907694943016E-2</v>
      </c>
      <c r="X71" s="21">
        <f t="shared" si="23"/>
        <v>0</v>
      </c>
      <c r="Y71" s="21">
        <f t="shared" si="23"/>
        <v>0</v>
      </c>
      <c r="Z71" s="21">
        <f t="shared" si="23"/>
        <v>0</v>
      </c>
      <c r="AA71" s="21">
        <f t="shared" si="23"/>
        <v>0</v>
      </c>
      <c r="AB71" s="21">
        <f t="shared" si="23"/>
        <v>0</v>
      </c>
      <c r="AC71" s="21">
        <f t="shared" si="23"/>
        <v>0</v>
      </c>
      <c r="AD71" s="21">
        <f t="shared" si="23"/>
        <v>0</v>
      </c>
      <c r="AE71" s="21">
        <f t="shared" si="23"/>
        <v>0</v>
      </c>
      <c r="AF71" s="21">
        <f t="shared" si="23"/>
        <v>0</v>
      </c>
      <c r="AG71" s="21">
        <f t="shared" si="23"/>
        <v>0</v>
      </c>
      <c r="AH71" s="21">
        <f t="shared" si="23"/>
        <v>0</v>
      </c>
      <c r="AI71" s="21">
        <f t="shared" si="23"/>
        <v>0</v>
      </c>
      <c r="AJ71" s="21">
        <f t="shared" si="23"/>
        <v>0</v>
      </c>
      <c r="AK71" s="21">
        <f t="shared" si="23"/>
        <v>0</v>
      </c>
      <c r="AL71" s="21">
        <f t="shared" si="23"/>
        <v>0</v>
      </c>
      <c r="AM71" s="21">
        <f t="shared" si="23"/>
        <v>0</v>
      </c>
      <c r="AN71" s="21">
        <f t="shared" si="23"/>
        <v>0</v>
      </c>
    </row>
    <row r="72" spans="1:40" x14ac:dyDescent="0.25">
      <c r="A72" s="2" t="s">
        <v>170</v>
      </c>
      <c r="B72">
        <f>+B55*$M$4</f>
        <v>0</v>
      </c>
      <c r="C72">
        <f>+C55*$M$4</f>
        <v>0</v>
      </c>
      <c r="F72" s="17" t="str">
        <f t="shared" si="24"/>
        <v>DIC4</v>
      </c>
      <c r="H72" s="41" t="s">
        <v>176</v>
      </c>
      <c r="I72" s="21">
        <f t="shared" si="25"/>
        <v>0.24670567078629979</v>
      </c>
      <c r="J72" s="21">
        <f t="shared" si="23"/>
        <v>0.24222317817850048</v>
      </c>
      <c r="K72" s="21">
        <f t="shared" si="23"/>
        <v>0.2423741769348986</v>
      </c>
      <c r="L72" s="21">
        <f t="shared" si="23"/>
        <v>0.24252517569119902</v>
      </c>
      <c r="M72" s="21">
        <f t="shared" si="23"/>
        <v>0.2426761744476007</v>
      </c>
      <c r="N72" s="21">
        <f t="shared" si="23"/>
        <v>0.22420737233149879</v>
      </c>
      <c r="O72" s="21">
        <f t="shared" si="23"/>
        <v>0.20573857021529918</v>
      </c>
      <c r="P72" s="21">
        <f t="shared" si="23"/>
        <v>0.19054092918309884</v>
      </c>
      <c r="Q72" s="21">
        <f t="shared" si="23"/>
        <v>0.17534328815106015</v>
      </c>
      <c r="R72" s="21">
        <f t="shared" si="23"/>
        <v>0.16274607911782901</v>
      </c>
      <c r="S72" s="21">
        <f t="shared" si="23"/>
        <v>0.15014887008458011</v>
      </c>
      <c r="T72" s="21">
        <f t="shared" si="23"/>
        <v>0.13755166105134986</v>
      </c>
      <c r="U72" s="21">
        <f t="shared" si="23"/>
        <v>0.1287144152006201</v>
      </c>
      <c r="V72" s="21">
        <f t="shared" si="23"/>
        <v>0.11987716934990011</v>
      </c>
      <c r="W72" s="21">
        <f t="shared" si="23"/>
        <v>5.8117045979050097E-2</v>
      </c>
      <c r="X72" s="21">
        <f t="shared" si="23"/>
        <v>0</v>
      </c>
      <c r="Y72" s="21">
        <f t="shared" si="23"/>
        <v>0</v>
      </c>
      <c r="Z72" s="21">
        <f t="shared" si="23"/>
        <v>0</v>
      </c>
      <c r="AA72" s="21">
        <f t="shared" si="23"/>
        <v>0</v>
      </c>
      <c r="AB72" s="21">
        <f t="shared" si="23"/>
        <v>0</v>
      </c>
      <c r="AC72" s="21">
        <f t="shared" si="23"/>
        <v>0</v>
      </c>
      <c r="AD72" s="21">
        <f t="shared" si="23"/>
        <v>0</v>
      </c>
      <c r="AE72" s="21">
        <f t="shared" si="23"/>
        <v>0</v>
      </c>
      <c r="AF72" s="21">
        <f t="shared" si="23"/>
        <v>0</v>
      </c>
      <c r="AG72" s="21">
        <f t="shared" si="23"/>
        <v>0</v>
      </c>
      <c r="AH72" s="21">
        <f t="shared" si="23"/>
        <v>0</v>
      </c>
      <c r="AI72" s="21">
        <f t="shared" si="23"/>
        <v>0</v>
      </c>
      <c r="AJ72" s="21">
        <f t="shared" si="23"/>
        <v>0</v>
      </c>
      <c r="AK72" s="21">
        <f t="shared" si="23"/>
        <v>0</v>
      </c>
      <c r="AL72" s="21">
        <f t="shared" si="23"/>
        <v>0</v>
      </c>
      <c r="AM72" s="21">
        <f t="shared" si="23"/>
        <v>0</v>
      </c>
      <c r="AN72" s="21">
        <f t="shared" si="23"/>
        <v>0</v>
      </c>
    </row>
    <row r="73" spans="1:40" x14ac:dyDescent="0.25">
      <c r="A73" s="2" t="s">
        <v>171</v>
      </c>
      <c r="B73">
        <f t="shared" ref="B73:C78" si="26">+B56*$M$4</f>
        <v>0</v>
      </c>
      <c r="C73">
        <f t="shared" si="26"/>
        <v>0</v>
      </c>
    </row>
    <row r="74" spans="1:40" x14ac:dyDescent="0.25">
      <c r="A74" s="2" t="s">
        <v>172</v>
      </c>
      <c r="B74">
        <f t="shared" si="26"/>
        <v>0</v>
      </c>
      <c r="C74">
        <f t="shared" si="26"/>
        <v>0</v>
      </c>
    </row>
    <row r="75" spans="1:40" ht="18.75" x14ac:dyDescent="0.3">
      <c r="A75" s="2" t="s">
        <v>173</v>
      </c>
      <c r="B75">
        <f t="shared" si="26"/>
        <v>0</v>
      </c>
      <c r="C75">
        <f t="shared" si="26"/>
        <v>0</v>
      </c>
      <c r="H75" s="34" t="s">
        <v>350</v>
      </c>
    </row>
    <row r="76" spans="1:40" x14ac:dyDescent="0.25">
      <c r="A76" s="2" t="s">
        <v>174</v>
      </c>
      <c r="B76">
        <f t="shared" si="26"/>
        <v>0</v>
      </c>
      <c r="C76">
        <f t="shared" si="26"/>
        <v>0</v>
      </c>
      <c r="H76" s="46" t="s">
        <v>27</v>
      </c>
    </row>
    <row r="77" spans="1:40" x14ac:dyDescent="0.25">
      <c r="A77" s="2" t="s">
        <v>175</v>
      </c>
      <c r="B77">
        <f t="shared" si="26"/>
        <v>0</v>
      </c>
      <c r="C77">
        <f t="shared" si="26"/>
        <v>0</v>
      </c>
    </row>
    <row r="78" spans="1:40" x14ac:dyDescent="0.25">
      <c r="A78" s="2" t="s">
        <v>176</v>
      </c>
      <c r="B78">
        <f t="shared" si="26"/>
        <v>0</v>
      </c>
      <c r="C78">
        <f t="shared" si="26"/>
        <v>0</v>
      </c>
      <c r="I78" s="47">
        <v>2019</v>
      </c>
      <c r="J78" s="47">
        <v>2020</v>
      </c>
      <c r="K78" s="47">
        <v>2021</v>
      </c>
      <c r="L78" s="47">
        <v>2022</v>
      </c>
      <c r="M78" s="47">
        <v>2023</v>
      </c>
      <c r="N78" s="47">
        <v>2024</v>
      </c>
      <c r="O78" s="47">
        <v>2025</v>
      </c>
      <c r="P78" s="47">
        <v>2026</v>
      </c>
      <c r="Q78" s="47">
        <v>2027</v>
      </c>
      <c r="R78" s="47">
        <v>2028</v>
      </c>
      <c r="S78" s="47">
        <v>2029</v>
      </c>
      <c r="T78" s="47">
        <v>2030</v>
      </c>
      <c r="U78" s="47">
        <v>2031</v>
      </c>
      <c r="V78" s="47">
        <v>2032</v>
      </c>
      <c r="W78" s="47">
        <v>2033</v>
      </c>
      <c r="X78" s="47">
        <v>2034</v>
      </c>
      <c r="Y78" s="47">
        <v>2035</v>
      </c>
      <c r="Z78" s="47">
        <v>2036</v>
      </c>
      <c r="AA78" s="47">
        <v>2037</v>
      </c>
      <c r="AB78" s="47">
        <v>2038</v>
      </c>
      <c r="AC78" s="47">
        <v>2039</v>
      </c>
      <c r="AD78" s="47">
        <v>2040</v>
      </c>
      <c r="AE78" s="47">
        <v>2041</v>
      </c>
      <c r="AF78" s="47">
        <v>2042</v>
      </c>
      <c r="AG78" s="47">
        <v>2043</v>
      </c>
      <c r="AH78" s="47">
        <v>2044</v>
      </c>
      <c r="AI78" s="47">
        <v>2045</v>
      </c>
      <c r="AJ78" s="47">
        <v>2046</v>
      </c>
      <c r="AK78" s="47">
        <v>2047</v>
      </c>
      <c r="AL78" s="47">
        <v>2048</v>
      </c>
      <c r="AM78" s="47">
        <v>2049</v>
      </c>
      <c r="AN78" s="47">
        <v>2050</v>
      </c>
    </row>
    <row r="79" spans="1:40" x14ac:dyDescent="0.25">
      <c r="F79" s="17" t="str">
        <f>+$F$1</f>
        <v>DIC4</v>
      </c>
      <c r="G79" s="24" t="s">
        <v>148</v>
      </c>
      <c r="H79" s="46" t="s">
        <v>170</v>
      </c>
      <c r="I79" s="21">
        <f>+SUMIFS(Resultados_Dic3!H$3:H$99980,Resultados_Dic3!$F$3:$F$99980,'DIC4'!$H79,Resultados_Dic3!$D$3:$D$99980,'DIC4'!$H$76,Resultados_Dic3!$E$3:$E$99980,'DIC4'!$G79,Resultados_Dic3!$A$3:$A$99980,'DIC4'!$F79)</f>
        <v>5.1631789443809799</v>
      </c>
      <c r="J79" s="21">
        <f>+SUMIFS(Resultados_Dic3!I$3:I$99980,Resultados_Dic3!$F$3:$F$99980,'DIC4'!$H79,Resultados_Dic3!$D$3:$D$99980,'DIC4'!$H$76,Resultados_Dic3!$E$3:$E$99980,'DIC4'!$G79,Resultados_Dic3!$A$3:$A$99980,'DIC4'!$F79)</f>
        <v>4.1722718464012196</v>
      </c>
      <c r="K79" s="21">
        <f>+SUMIFS(Resultados_Dic3!J$3:J$99980,Resultados_Dic3!$F$3:$F$99980,'DIC4'!$H79,Resultados_Dic3!$D$3:$D$99980,'DIC4'!$H$76,Resultados_Dic3!$E$3:$E$99980,'DIC4'!$G79,Resultados_Dic3!$A$3:$A$99980,'DIC4'!$F79)</f>
        <v>3.2666606249510002</v>
      </c>
      <c r="L79" s="21">
        <f>+SUMIFS(Resultados_Dic3!K$3:K$99980,Resultados_Dic3!$F$3:$F$99980,'DIC4'!$H79,Resultados_Dic3!$D$3:$D$99980,'DIC4'!$H$76,Resultados_Dic3!$E$3:$E$99980,'DIC4'!$G79,Resultados_Dic3!$A$3:$A$99980,'DIC4'!$F79)</f>
        <v>3.8148472808078902</v>
      </c>
      <c r="M79" s="21">
        <f>+SUMIFS(Resultados_Dic3!L$3:L$99980,Resultados_Dic3!$F$3:$F$99980,'DIC4'!$H79,Resultados_Dic3!$D$3:$D$99980,'DIC4'!$H$76,Resultados_Dic3!$E$3:$E$99980,'DIC4'!$G79,Resultados_Dic3!$A$3:$A$99980,'DIC4'!$F79)</f>
        <v>3.6361349980112299</v>
      </c>
      <c r="N79" s="21">
        <f>+SUMIFS(Resultados_Dic3!M$3:M$99980,Resultados_Dic3!$F$3:$F$99980,'DIC4'!$H79,Resultados_Dic3!$D$3:$D$99980,'DIC4'!$H$76,Resultados_Dic3!$E$3:$E$99980,'DIC4'!$G79,Resultados_Dic3!$A$3:$A$99980,'DIC4'!$F79)</f>
        <v>0</v>
      </c>
      <c r="O79" s="21">
        <f>+SUMIFS(Resultados_Dic3!N$3:N$99980,Resultados_Dic3!$F$3:$F$99980,'DIC4'!$H79,Resultados_Dic3!$D$3:$D$99980,'DIC4'!$H$76,Resultados_Dic3!$E$3:$E$99980,'DIC4'!$G79,Resultados_Dic3!$A$3:$A$99980,'DIC4'!$F79)</f>
        <v>0</v>
      </c>
      <c r="P79" s="21">
        <f>+SUMIFS(Resultados_Dic3!O$3:O$99980,Resultados_Dic3!$F$3:$F$99980,'DIC4'!$H79,Resultados_Dic3!$D$3:$D$99980,'DIC4'!$H$76,Resultados_Dic3!$E$3:$E$99980,'DIC4'!$G79,Resultados_Dic3!$A$3:$A$99980,'DIC4'!$F79)</f>
        <v>0</v>
      </c>
      <c r="Q79" s="21">
        <f>+SUMIFS(Resultados_Dic3!P$3:P$99980,Resultados_Dic3!$F$3:$F$99980,'DIC4'!$H79,Resultados_Dic3!$D$3:$D$99980,'DIC4'!$H$76,Resultados_Dic3!$E$3:$E$99980,'DIC4'!$G79,Resultados_Dic3!$A$3:$A$99980,'DIC4'!$F79)</f>
        <v>0</v>
      </c>
      <c r="R79" s="21">
        <f>+SUMIFS(Resultados_Dic3!Q$3:Q$99980,Resultados_Dic3!$F$3:$F$99980,'DIC4'!$H79,Resultados_Dic3!$D$3:$D$99980,'DIC4'!$H$76,Resultados_Dic3!$E$3:$E$99980,'DIC4'!$G79,Resultados_Dic3!$A$3:$A$99980,'DIC4'!$F79)</f>
        <v>0</v>
      </c>
      <c r="S79" s="21">
        <f>+SUMIFS(Resultados_Dic3!R$3:R$99980,Resultados_Dic3!$F$3:$F$99980,'DIC4'!$H79,Resultados_Dic3!$D$3:$D$99980,'DIC4'!$H$76,Resultados_Dic3!$E$3:$E$99980,'DIC4'!$G79,Resultados_Dic3!$A$3:$A$99980,'DIC4'!$F79)</f>
        <v>0</v>
      </c>
      <c r="T79" s="21">
        <f>+SUMIFS(Resultados_Dic3!S$3:S$99980,Resultados_Dic3!$F$3:$F$99980,'DIC4'!$H79,Resultados_Dic3!$D$3:$D$99980,'DIC4'!$H$76,Resultados_Dic3!$E$3:$E$99980,'DIC4'!$G79,Resultados_Dic3!$A$3:$A$99980,'DIC4'!$F79)</f>
        <v>0</v>
      </c>
      <c r="U79" s="21">
        <f>+SUMIFS(Resultados_Dic3!T$3:T$99980,Resultados_Dic3!$F$3:$F$99980,'DIC4'!$H79,Resultados_Dic3!$D$3:$D$99980,'DIC4'!$H$76,Resultados_Dic3!$E$3:$E$99980,'DIC4'!$G79,Resultados_Dic3!$A$3:$A$99980,'DIC4'!$F79)</f>
        <v>0</v>
      </c>
      <c r="V79" s="21">
        <f>+SUMIFS(Resultados_Dic3!U$3:U$99980,Resultados_Dic3!$F$3:$F$99980,'DIC4'!$H79,Resultados_Dic3!$D$3:$D$99980,'DIC4'!$H$76,Resultados_Dic3!$E$3:$E$99980,'DIC4'!$G79,Resultados_Dic3!$A$3:$A$99980,'DIC4'!$F79)</f>
        <v>0</v>
      </c>
      <c r="W79" s="21">
        <f>+SUMIFS(Resultados_Dic3!V$3:V$99980,Resultados_Dic3!$F$3:$F$99980,'DIC4'!$H79,Resultados_Dic3!$D$3:$D$99980,'DIC4'!$H$76,Resultados_Dic3!$E$3:$E$99980,'DIC4'!$G79,Resultados_Dic3!$A$3:$A$99980,'DIC4'!$F79)</f>
        <v>0</v>
      </c>
      <c r="X79" s="21">
        <f>+SUMIFS(Resultados_Dic3!W$3:W$99980,Resultados_Dic3!$F$3:$F$99980,'DIC4'!$H79,Resultados_Dic3!$D$3:$D$99980,'DIC4'!$H$76,Resultados_Dic3!$E$3:$E$99980,'DIC4'!$G79,Resultados_Dic3!$A$3:$A$99980,'DIC4'!$F79)</f>
        <v>0</v>
      </c>
      <c r="Y79" s="21">
        <f>+SUMIFS(Resultados_Dic3!X$3:X$99980,Resultados_Dic3!$F$3:$F$99980,'DIC4'!$H79,Resultados_Dic3!$D$3:$D$99980,'DIC4'!$H$76,Resultados_Dic3!$E$3:$E$99980,'DIC4'!$G79,Resultados_Dic3!$A$3:$A$99980,'DIC4'!$F79)</f>
        <v>0</v>
      </c>
      <c r="Z79" s="21">
        <f>+SUMIFS(Resultados_Dic3!Y$3:Y$99980,Resultados_Dic3!$F$3:$F$99980,'DIC4'!$H79,Resultados_Dic3!$D$3:$D$99980,'DIC4'!$H$76,Resultados_Dic3!$E$3:$E$99980,'DIC4'!$G79,Resultados_Dic3!$A$3:$A$99980,'DIC4'!$F79)</f>
        <v>0</v>
      </c>
      <c r="AA79" s="21">
        <f>+SUMIFS(Resultados_Dic3!Z$3:Z$99980,Resultados_Dic3!$F$3:$F$99980,'DIC4'!$H79,Resultados_Dic3!$D$3:$D$99980,'DIC4'!$H$76,Resultados_Dic3!$E$3:$E$99980,'DIC4'!$G79,Resultados_Dic3!$A$3:$A$99980,'DIC4'!$F79)</f>
        <v>0</v>
      </c>
      <c r="AB79" s="21">
        <f>+SUMIFS(Resultados_Dic3!AA$3:AA$99980,Resultados_Dic3!$F$3:$F$99980,'DIC4'!$H79,Resultados_Dic3!$D$3:$D$99980,'DIC4'!$H$76,Resultados_Dic3!$E$3:$E$99980,'DIC4'!$G79,Resultados_Dic3!$A$3:$A$99980,'DIC4'!$F79)</f>
        <v>0</v>
      </c>
      <c r="AC79" s="21">
        <f>+SUMIFS(Resultados_Dic3!AB$3:AB$99980,Resultados_Dic3!$F$3:$F$99980,'DIC4'!$H79,Resultados_Dic3!$D$3:$D$99980,'DIC4'!$H$76,Resultados_Dic3!$E$3:$E$99980,'DIC4'!$G79,Resultados_Dic3!$A$3:$A$99980,'DIC4'!$F79)</f>
        <v>0</v>
      </c>
      <c r="AD79" s="21">
        <f>+SUMIFS(Resultados_Dic3!AC$3:AC$99980,Resultados_Dic3!$F$3:$F$99980,'DIC4'!$H79,Resultados_Dic3!$D$3:$D$99980,'DIC4'!$H$76,Resultados_Dic3!$E$3:$E$99980,'DIC4'!$G79,Resultados_Dic3!$A$3:$A$99980,'DIC4'!$F79)</f>
        <v>0</v>
      </c>
      <c r="AE79" s="21">
        <f>+SUMIFS(Resultados_Dic3!AD$3:AD$99980,Resultados_Dic3!$F$3:$F$99980,'DIC4'!$H79,Resultados_Dic3!$D$3:$D$99980,'DIC4'!$H$76,Resultados_Dic3!$E$3:$E$99980,'DIC4'!$G79,Resultados_Dic3!$A$3:$A$99980,'DIC4'!$F79)</f>
        <v>0</v>
      </c>
      <c r="AF79" s="21">
        <f>+SUMIFS(Resultados_Dic3!AE$3:AE$99980,Resultados_Dic3!$F$3:$F$99980,'DIC4'!$H79,Resultados_Dic3!$D$3:$D$99980,'DIC4'!$H$76,Resultados_Dic3!$E$3:$E$99980,'DIC4'!$G79,Resultados_Dic3!$A$3:$A$99980,'DIC4'!$F79)</f>
        <v>0</v>
      </c>
      <c r="AG79" s="21">
        <f>+SUMIFS(Resultados_Dic3!AF$3:AF$99980,Resultados_Dic3!$F$3:$F$99980,'DIC4'!$H79,Resultados_Dic3!$D$3:$D$99980,'DIC4'!$H$76,Resultados_Dic3!$E$3:$E$99980,'DIC4'!$G79,Resultados_Dic3!$A$3:$A$99980,'DIC4'!$F79)</f>
        <v>0</v>
      </c>
      <c r="AH79" s="21">
        <f>+SUMIFS(Resultados_Dic3!AG$3:AG$99980,Resultados_Dic3!$F$3:$F$99980,'DIC4'!$H79,Resultados_Dic3!$D$3:$D$99980,'DIC4'!$H$76,Resultados_Dic3!$E$3:$E$99980,'DIC4'!$G79,Resultados_Dic3!$A$3:$A$99980,'DIC4'!$F79)</f>
        <v>0</v>
      </c>
      <c r="AI79" s="21">
        <f>+SUMIFS(Resultados_Dic3!AH$3:AH$99980,Resultados_Dic3!$F$3:$F$99980,'DIC4'!$H79,Resultados_Dic3!$D$3:$D$99980,'DIC4'!$H$76,Resultados_Dic3!$E$3:$E$99980,'DIC4'!$G79,Resultados_Dic3!$A$3:$A$99980,'DIC4'!$F79)</f>
        <v>0</v>
      </c>
      <c r="AJ79" s="21">
        <f>+SUMIFS(Resultados_Dic3!AI$3:AI$99980,Resultados_Dic3!$F$3:$F$99980,'DIC4'!$H79,Resultados_Dic3!$D$3:$D$99980,'DIC4'!$H$76,Resultados_Dic3!$E$3:$E$99980,'DIC4'!$G79,Resultados_Dic3!$A$3:$A$99980,'DIC4'!$F79)</f>
        <v>0</v>
      </c>
      <c r="AK79" s="21">
        <f>+SUMIFS(Resultados_Dic3!AJ$3:AJ$99980,Resultados_Dic3!$F$3:$F$99980,'DIC4'!$H79,Resultados_Dic3!$D$3:$D$99980,'DIC4'!$H$76,Resultados_Dic3!$E$3:$E$99980,'DIC4'!$G79,Resultados_Dic3!$A$3:$A$99980,'DIC4'!$F79)</f>
        <v>0</v>
      </c>
      <c r="AL79" s="21">
        <f>+SUMIFS(Resultados_Dic3!AK$3:AK$99980,Resultados_Dic3!$F$3:$F$99980,'DIC4'!$H79,Resultados_Dic3!$D$3:$D$99980,'DIC4'!$H$76,Resultados_Dic3!$E$3:$E$99980,'DIC4'!$G79,Resultados_Dic3!$A$3:$A$99980,'DIC4'!$F79)</f>
        <v>0</v>
      </c>
      <c r="AM79" s="21">
        <f>+SUMIFS(Resultados_Dic3!AL$3:AL$99980,Resultados_Dic3!$F$3:$F$99980,'DIC4'!$H79,Resultados_Dic3!$D$3:$D$99980,'DIC4'!$H$76,Resultados_Dic3!$E$3:$E$99980,'DIC4'!$G79,Resultados_Dic3!$A$3:$A$99980,'DIC4'!$F79)</f>
        <v>0</v>
      </c>
      <c r="AN79" s="21">
        <f>+SUMIFS(Resultados_Dic3!AM$3:AM$99980,Resultados_Dic3!$F$3:$F$99980,'DIC4'!$H79,Resultados_Dic3!$D$3:$D$99980,'DIC4'!$H$76,Resultados_Dic3!$E$3:$E$99980,'DIC4'!$G79,Resultados_Dic3!$A$3:$A$99980,'DIC4'!$F79)</f>
        <v>0</v>
      </c>
    </row>
    <row r="80" spans="1:40" x14ac:dyDescent="0.25">
      <c r="A80" s="37" t="s">
        <v>358</v>
      </c>
      <c r="F80" s="17" t="str">
        <f t="shared" ref="F80:F85" si="27">+$F$1</f>
        <v>DIC4</v>
      </c>
      <c r="G80" s="24" t="s">
        <v>149</v>
      </c>
      <c r="H80" s="46" t="s">
        <v>171</v>
      </c>
      <c r="I80" s="21">
        <f>+SUMIFS(Resultados_Dic3!H$3:H$99980,Resultados_Dic3!$F$3:$F$99980,'DIC4'!$H80,Resultados_Dic3!$D$3:$D$99980,'DIC4'!$H$76,Resultados_Dic3!$E$3:$E$99980,'DIC4'!$G80,Resultados_Dic3!$A$3:$A$99980,'DIC4'!$F80)</f>
        <v>182.86311061329801</v>
      </c>
      <c r="J80" s="21">
        <f>+SUMIFS(Resultados_Dic3!I$3:I$99980,Resultados_Dic3!$F$3:$F$99980,'DIC4'!$H80,Resultados_Dic3!$D$3:$D$99980,'DIC4'!$H$76,Resultados_Dic3!$E$3:$E$99980,'DIC4'!$G80,Resultados_Dic3!$A$3:$A$99980,'DIC4'!$F80)</f>
        <v>176.77613500649699</v>
      </c>
      <c r="K80" s="21">
        <f>+SUMIFS(Resultados_Dic3!J$3:J$99980,Resultados_Dic3!$F$3:$F$99980,'DIC4'!$H80,Resultados_Dic3!$D$3:$D$99980,'DIC4'!$H$76,Resultados_Dic3!$E$3:$E$99980,'DIC4'!$G80,Resultados_Dic3!$A$3:$A$99980,'DIC4'!$F80)</f>
        <v>158.97322602575801</v>
      </c>
      <c r="L80" s="21">
        <f>+SUMIFS(Resultados_Dic3!K$3:K$99980,Resultados_Dic3!$F$3:$F$99980,'DIC4'!$H80,Resultados_Dic3!$D$3:$D$99980,'DIC4'!$H$76,Resultados_Dic3!$E$3:$E$99980,'DIC4'!$G80,Resultados_Dic3!$A$3:$A$99980,'DIC4'!$F80)</f>
        <v>157.623855166509</v>
      </c>
      <c r="M80" s="21">
        <f>+SUMIFS(Resultados_Dic3!L$3:L$99980,Resultados_Dic3!$F$3:$F$99980,'DIC4'!$H80,Resultados_Dic3!$D$3:$D$99980,'DIC4'!$H$76,Resultados_Dic3!$E$3:$E$99980,'DIC4'!$G80,Resultados_Dic3!$A$3:$A$99980,'DIC4'!$F80)</f>
        <v>86.737190358818694</v>
      </c>
      <c r="N80" s="21">
        <f>+SUMIFS(Resultados_Dic3!M$3:M$99980,Resultados_Dic3!$F$3:$F$99980,'DIC4'!$H80,Resultados_Dic3!$D$3:$D$99980,'DIC4'!$H$76,Resultados_Dic3!$E$3:$E$99980,'DIC4'!$G80,Resultados_Dic3!$A$3:$A$99980,'DIC4'!$F80)</f>
        <v>86.737190358818694</v>
      </c>
      <c r="O80" s="21">
        <f>+SUMIFS(Resultados_Dic3!N$3:N$99980,Resultados_Dic3!$F$3:$F$99980,'DIC4'!$H80,Resultados_Dic3!$D$3:$D$99980,'DIC4'!$H$76,Resultados_Dic3!$E$3:$E$99980,'DIC4'!$G80,Resultados_Dic3!$A$3:$A$99980,'DIC4'!$F80)</f>
        <v>86.737190358818694</v>
      </c>
      <c r="P80" s="21">
        <f>+SUMIFS(Resultados_Dic3!O$3:O$99980,Resultados_Dic3!$F$3:$F$99980,'DIC4'!$H80,Resultados_Dic3!$D$3:$D$99980,'DIC4'!$H$76,Resultados_Dic3!$E$3:$E$99980,'DIC4'!$G80,Resultados_Dic3!$A$3:$A$99980,'DIC4'!$F80)</f>
        <v>86.737190358818694</v>
      </c>
      <c r="Q80" s="21">
        <f>+SUMIFS(Resultados_Dic3!P$3:P$99980,Resultados_Dic3!$F$3:$F$99980,'DIC4'!$H80,Resultados_Dic3!$D$3:$D$99980,'DIC4'!$H$76,Resultados_Dic3!$E$3:$E$99980,'DIC4'!$G80,Resultados_Dic3!$A$3:$A$99980,'DIC4'!$F80)</f>
        <v>27.135159485822602</v>
      </c>
      <c r="R80" s="21">
        <f>+SUMIFS(Resultados_Dic3!Q$3:Q$99980,Resultados_Dic3!$F$3:$F$99980,'DIC4'!$H80,Resultados_Dic3!$D$3:$D$99980,'DIC4'!$H$76,Resultados_Dic3!$E$3:$E$99980,'DIC4'!$G80,Resultados_Dic3!$A$3:$A$99980,'DIC4'!$F80)</f>
        <v>9.2663802514533096</v>
      </c>
      <c r="S80" s="21">
        <f>+SUMIFS(Resultados_Dic3!R$3:R$99980,Resultados_Dic3!$F$3:$F$99980,'DIC4'!$H80,Resultados_Dic3!$D$3:$D$99980,'DIC4'!$H$76,Resultados_Dic3!$E$3:$E$99980,'DIC4'!$G80,Resultados_Dic3!$A$3:$A$99980,'DIC4'!$F80)</f>
        <v>4.6402173613175401</v>
      </c>
      <c r="T80" s="21">
        <f>+SUMIFS(Resultados_Dic3!S$3:S$99980,Resultados_Dic3!$F$3:$F$99980,'DIC4'!$H80,Resultados_Dic3!$D$3:$D$99980,'DIC4'!$H$76,Resultados_Dic3!$E$3:$E$99980,'DIC4'!$G80,Resultados_Dic3!$A$3:$A$99980,'DIC4'!$F80)</f>
        <v>0</v>
      </c>
      <c r="U80" s="21">
        <f>+SUMIFS(Resultados_Dic3!T$3:T$99980,Resultados_Dic3!$F$3:$F$99980,'DIC4'!$H80,Resultados_Dic3!$D$3:$D$99980,'DIC4'!$H$76,Resultados_Dic3!$E$3:$E$99980,'DIC4'!$G80,Resultados_Dic3!$A$3:$A$99980,'DIC4'!$F80)</f>
        <v>0</v>
      </c>
      <c r="V80" s="21">
        <f>+SUMIFS(Resultados_Dic3!U$3:U$99980,Resultados_Dic3!$F$3:$F$99980,'DIC4'!$H80,Resultados_Dic3!$D$3:$D$99980,'DIC4'!$H$76,Resultados_Dic3!$E$3:$E$99980,'DIC4'!$G80,Resultados_Dic3!$A$3:$A$99980,'DIC4'!$F80)</f>
        <v>0</v>
      </c>
      <c r="W80" s="21">
        <f>+SUMIFS(Resultados_Dic3!V$3:V$99980,Resultados_Dic3!$F$3:$F$99980,'DIC4'!$H80,Resultados_Dic3!$D$3:$D$99980,'DIC4'!$H$76,Resultados_Dic3!$E$3:$E$99980,'DIC4'!$G80,Resultados_Dic3!$A$3:$A$99980,'DIC4'!$F80)</f>
        <v>0</v>
      </c>
      <c r="X80" s="21">
        <f>+SUMIFS(Resultados_Dic3!W$3:W$99980,Resultados_Dic3!$F$3:$F$99980,'DIC4'!$H80,Resultados_Dic3!$D$3:$D$99980,'DIC4'!$H$76,Resultados_Dic3!$E$3:$E$99980,'DIC4'!$G80,Resultados_Dic3!$A$3:$A$99980,'DIC4'!$F80)</f>
        <v>0</v>
      </c>
      <c r="Y80" s="21">
        <f>+SUMIFS(Resultados_Dic3!X$3:X$99980,Resultados_Dic3!$F$3:$F$99980,'DIC4'!$H80,Resultados_Dic3!$D$3:$D$99980,'DIC4'!$H$76,Resultados_Dic3!$E$3:$E$99980,'DIC4'!$G80,Resultados_Dic3!$A$3:$A$99980,'DIC4'!$F80)</f>
        <v>0</v>
      </c>
      <c r="Z80" s="21">
        <f>+SUMIFS(Resultados_Dic3!Y$3:Y$99980,Resultados_Dic3!$F$3:$F$99980,'DIC4'!$H80,Resultados_Dic3!$D$3:$D$99980,'DIC4'!$H$76,Resultados_Dic3!$E$3:$E$99980,'DIC4'!$G80,Resultados_Dic3!$A$3:$A$99980,'DIC4'!$F80)</f>
        <v>0</v>
      </c>
      <c r="AA80" s="21">
        <f>+SUMIFS(Resultados_Dic3!Z$3:Z$99980,Resultados_Dic3!$F$3:$F$99980,'DIC4'!$H80,Resultados_Dic3!$D$3:$D$99980,'DIC4'!$H$76,Resultados_Dic3!$E$3:$E$99980,'DIC4'!$G80,Resultados_Dic3!$A$3:$A$99980,'DIC4'!$F80)</f>
        <v>0</v>
      </c>
      <c r="AB80" s="21">
        <f>+SUMIFS(Resultados_Dic3!AA$3:AA$99980,Resultados_Dic3!$F$3:$F$99980,'DIC4'!$H80,Resultados_Dic3!$D$3:$D$99980,'DIC4'!$H$76,Resultados_Dic3!$E$3:$E$99980,'DIC4'!$G80,Resultados_Dic3!$A$3:$A$99980,'DIC4'!$F80)</f>
        <v>0</v>
      </c>
      <c r="AC80" s="21">
        <f>+SUMIFS(Resultados_Dic3!AB$3:AB$99980,Resultados_Dic3!$F$3:$F$99980,'DIC4'!$H80,Resultados_Dic3!$D$3:$D$99980,'DIC4'!$H$76,Resultados_Dic3!$E$3:$E$99980,'DIC4'!$G80,Resultados_Dic3!$A$3:$A$99980,'DIC4'!$F80)</f>
        <v>0</v>
      </c>
      <c r="AD80" s="21">
        <f>+SUMIFS(Resultados_Dic3!AC$3:AC$99980,Resultados_Dic3!$F$3:$F$99980,'DIC4'!$H80,Resultados_Dic3!$D$3:$D$99980,'DIC4'!$H$76,Resultados_Dic3!$E$3:$E$99980,'DIC4'!$G80,Resultados_Dic3!$A$3:$A$99980,'DIC4'!$F80)</f>
        <v>0</v>
      </c>
      <c r="AE80" s="21">
        <f>+SUMIFS(Resultados_Dic3!AD$3:AD$99980,Resultados_Dic3!$F$3:$F$99980,'DIC4'!$H80,Resultados_Dic3!$D$3:$D$99980,'DIC4'!$H$76,Resultados_Dic3!$E$3:$E$99980,'DIC4'!$G80,Resultados_Dic3!$A$3:$A$99980,'DIC4'!$F80)</f>
        <v>0</v>
      </c>
      <c r="AF80" s="21">
        <f>+SUMIFS(Resultados_Dic3!AE$3:AE$99980,Resultados_Dic3!$F$3:$F$99980,'DIC4'!$H80,Resultados_Dic3!$D$3:$D$99980,'DIC4'!$H$76,Resultados_Dic3!$E$3:$E$99980,'DIC4'!$G80,Resultados_Dic3!$A$3:$A$99980,'DIC4'!$F80)</f>
        <v>0</v>
      </c>
      <c r="AG80" s="21">
        <f>+SUMIFS(Resultados_Dic3!AF$3:AF$99980,Resultados_Dic3!$F$3:$F$99980,'DIC4'!$H80,Resultados_Dic3!$D$3:$D$99980,'DIC4'!$H$76,Resultados_Dic3!$E$3:$E$99980,'DIC4'!$G80,Resultados_Dic3!$A$3:$A$99980,'DIC4'!$F80)</f>
        <v>0</v>
      </c>
      <c r="AH80" s="21">
        <f>+SUMIFS(Resultados_Dic3!AG$3:AG$99980,Resultados_Dic3!$F$3:$F$99980,'DIC4'!$H80,Resultados_Dic3!$D$3:$D$99980,'DIC4'!$H$76,Resultados_Dic3!$E$3:$E$99980,'DIC4'!$G80,Resultados_Dic3!$A$3:$A$99980,'DIC4'!$F80)</f>
        <v>0</v>
      </c>
      <c r="AI80" s="21">
        <f>+SUMIFS(Resultados_Dic3!AH$3:AH$99980,Resultados_Dic3!$F$3:$F$99980,'DIC4'!$H80,Resultados_Dic3!$D$3:$D$99980,'DIC4'!$H$76,Resultados_Dic3!$E$3:$E$99980,'DIC4'!$G80,Resultados_Dic3!$A$3:$A$99980,'DIC4'!$F80)</f>
        <v>0</v>
      </c>
      <c r="AJ80" s="21">
        <f>+SUMIFS(Resultados_Dic3!AI$3:AI$99980,Resultados_Dic3!$F$3:$F$99980,'DIC4'!$H80,Resultados_Dic3!$D$3:$D$99980,'DIC4'!$H$76,Resultados_Dic3!$E$3:$E$99980,'DIC4'!$G80,Resultados_Dic3!$A$3:$A$99980,'DIC4'!$F80)</f>
        <v>0</v>
      </c>
      <c r="AK80" s="21">
        <f>+SUMIFS(Resultados_Dic3!AJ$3:AJ$99980,Resultados_Dic3!$F$3:$F$99980,'DIC4'!$H80,Resultados_Dic3!$D$3:$D$99980,'DIC4'!$H$76,Resultados_Dic3!$E$3:$E$99980,'DIC4'!$G80,Resultados_Dic3!$A$3:$A$99980,'DIC4'!$F80)</f>
        <v>0</v>
      </c>
      <c r="AL80" s="21">
        <f>+SUMIFS(Resultados_Dic3!AK$3:AK$99980,Resultados_Dic3!$F$3:$F$99980,'DIC4'!$H80,Resultados_Dic3!$D$3:$D$99980,'DIC4'!$H$76,Resultados_Dic3!$E$3:$E$99980,'DIC4'!$G80,Resultados_Dic3!$A$3:$A$99980,'DIC4'!$F80)</f>
        <v>0</v>
      </c>
      <c r="AM80" s="21">
        <f>+SUMIFS(Resultados_Dic3!AL$3:AL$99980,Resultados_Dic3!$F$3:$F$99980,'DIC4'!$H80,Resultados_Dic3!$D$3:$D$99980,'DIC4'!$H$76,Resultados_Dic3!$E$3:$E$99980,'DIC4'!$G80,Resultados_Dic3!$A$3:$A$99980,'DIC4'!$F80)</f>
        <v>0</v>
      </c>
      <c r="AN80" s="21">
        <f>+SUMIFS(Resultados_Dic3!AM$3:AM$99980,Resultados_Dic3!$F$3:$F$99980,'DIC4'!$H80,Resultados_Dic3!$D$3:$D$99980,'DIC4'!$H$76,Resultados_Dic3!$E$3:$E$99980,'DIC4'!$G80,Resultados_Dic3!$A$3:$A$99980,'DIC4'!$F80)</f>
        <v>0</v>
      </c>
    </row>
    <row r="81" spans="1:41" x14ac:dyDescent="0.25">
      <c r="A81" s="2" t="s">
        <v>170</v>
      </c>
      <c r="B81">
        <f>+B72/B45</f>
        <v>0</v>
      </c>
      <c r="F81" s="17" t="str">
        <f t="shared" si="27"/>
        <v>DIC4</v>
      </c>
      <c r="G81" s="24" t="s">
        <v>151</v>
      </c>
      <c r="H81" s="46" t="s">
        <v>172</v>
      </c>
      <c r="I81" s="21">
        <f>+SUMIFS(Resultados_Dic3!H$3:H$99980,Resultados_Dic3!$F$3:$F$99980,'DIC4'!$H81,Resultados_Dic3!$D$3:$D$99980,'DIC4'!$H$76,Resultados_Dic3!$E$3:$E$99980,'DIC4'!$G81,Resultados_Dic3!$A$3:$A$99980,'DIC4'!$F81)</f>
        <v>71.8438916873057</v>
      </c>
      <c r="J81" s="21">
        <f>+SUMIFS(Resultados_Dic3!I$3:I$99980,Resultados_Dic3!$F$3:$F$99980,'DIC4'!$H81,Resultados_Dic3!$D$3:$D$99980,'DIC4'!$H$76,Resultados_Dic3!$E$3:$E$99980,'DIC4'!$G81,Resultados_Dic3!$A$3:$A$99980,'DIC4'!$F81)</f>
        <v>68.003845196154202</v>
      </c>
      <c r="K81" s="21">
        <f>+SUMIFS(Resultados_Dic3!J$3:J$99980,Resultados_Dic3!$F$3:$F$99980,'DIC4'!$H81,Resultados_Dic3!$D$3:$D$99980,'DIC4'!$H$76,Resultados_Dic3!$E$3:$E$99980,'DIC4'!$G81,Resultados_Dic3!$A$3:$A$99980,'DIC4'!$F81)</f>
        <v>64.698382903157906</v>
      </c>
      <c r="L81" s="21">
        <f>+SUMIFS(Resultados_Dic3!K$3:K$99980,Resultados_Dic3!$F$3:$F$99980,'DIC4'!$H81,Resultados_Dic3!$D$3:$D$99980,'DIC4'!$H$76,Resultados_Dic3!$E$3:$E$99980,'DIC4'!$G81,Resultados_Dic3!$A$3:$A$99980,'DIC4'!$F81)</f>
        <v>61.392920610161603</v>
      </c>
      <c r="M81" s="21">
        <f>+SUMIFS(Resultados_Dic3!L$3:L$99980,Resultados_Dic3!$F$3:$F$99980,'DIC4'!$H81,Resultados_Dic3!$D$3:$D$99980,'DIC4'!$H$76,Resultados_Dic3!$E$3:$E$99980,'DIC4'!$G81,Resultados_Dic3!$A$3:$A$99980,'DIC4'!$F81)</f>
        <v>58.087458317165201</v>
      </c>
      <c r="N81" s="21">
        <f>+SUMIFS(Resultados_Dic3!M$3:M$99980,Resultados_Dic3!$F$3:$F$99980,'DIC4'!$H81,Resultados_Dic3!$D$3:$D$99980,'DIC4'!$H$76,Resultados_Dic3!$E$3:$E$99980,'DIC4'!$G81,Resultados_Dic3!$A$3:$A$99980,'DIC4'!$F81)</f>
        <v>53.483783557422797</v>
      </c>
      <c r="O81" s="21">
        <f>+SUMIFS(Resultados_Dic3!N$3:N$99980,Resultados_Dic3!$F$3:$F$99980,'DIC4'!$H81,Resultados_Dic3!$D$3:$D$99980,'DIC4'!$H$76,Resultados_Dic3!$E$3:$E$99980,'DIC4'!$G81,Resultados_Dic3!$A$3:$A$99980,'DIC4'!$F81)</f>
        <v>48.8801087976804</v>
      </c>
      <c r="P81" s="21">
        <f>+SUMIFS(Resultados_Dic3!O$3:O$99980,Resultados_Dic3!$F$3:$F$99980,'DIC4'!$H81,Resultados_Dic3!$D$3:$D$99980,'DIC4'!$H$76,Resultados_Dic3!$E$3:$E$99980,'DIC4'!$G81,Resultados_Dic3!$A$3:$A$99980,'DIC4'!$F81)</f>
        <v>45.229436632018597</v>
      </c>
      <c r="Q81" s="21">
        <f>+SUMIFS(Resultados_Dic3!P$3:P$99980,Resultados_Dic3!$F$3:$F$99980,'DIC4'!$H81,Resultados_Dic3!$D$3:$D$99980,'DIC4'!$H$76,Resultados_Dic3!$E$3:$E$99980,'DIC4'!$G81,Resultados_Dic3!$A$3:$A$99980,'DIC4'!$F81)</f>
        <v>41.578764466356901</v>
      </c>
      <c r="R81" s="21">
        <f>+SUMIFS(Resultados_Dic3!Q$3:Q$99980,Resultados_Dic3!$F$3:$F$99980,'DIC4'!$H81,Resultados_Dic3!$D$3:$D$99980,'DIC4'!$H$76,Resultados_Dic3!$E$3:$E$99980,'DIC4'!$G81,Resultados_Dic3!$A$3:$A$99980,'DIC4'!$F81)</f>
        <v>37.928092300695198</v>
      </c>
      <c r="S81" s="21">
        <f>+SUMIFS(Resultados_Dic3!R$3:R$99980,Resultados_Dic3!$F$3:$F$99980,'DIC4'!$H81,Resultados_Dic3!$D$3:$D$99980,'DIC4'!$H$76,Resultados_Dic3!$E$3:$E$99980,'DIC4'!$G81,Resultados_Dic3!$A$3:$A$99980,'DIC4'!$F81)</f>
        <v>24.274826401433302</v>
      </c>
      <c r="T81" s="21">
        <f>+SUMIFS(Resultados_Dic3!S$3:S$99980,Resultados_Dic3!$F$3:$F$99980,'DIC4'!$H81,Resultados_Dic3!$D$3:$D$99980,'DIC4'!$H$76,Resultados_Dic3!$E$3:$E$99980,'DIC4'!$G81,Resultados_Dic3!$A$3:$A$99980,'DIC4'!$F81)</f>
        <v>24.274826401433302</v>
      </c>
      <c r="U81" s="21">
        <f>+SUMIFS(Resultados_Dic3!T$3:T$99980,Resultados_Dic3!$F$3:$F$99980,'DIC4'!$H81,Resultados_Dic3!$D$3:$D$99980,'DIC4'!$H$76,Resultados_Dic3!$E$3:$E$99980,'DIC4'!$G81,Resultados_Dic3!$A$3:$A$99980,'DIC4'!$F81)</f>
        <v>24.274826401433302</v>
      </c>
      <c r="V81" s="21">
        <f>+SUMIFS(Resultados_Dic3!U$3:U$99980,Resultados_Dic3!$F$3:$F$99980,'DIC4'!$H81,Resultados_Dic3!$D$3:$D$99980,'DIC4'!$H$76,Resultados_Dic3!$E$3:$E$99980,'DIC4'!$G81,Resultados_Dic3!$A$3:$A$99980,'DIC4'!$F81)</f>
        <v>17.1893804471691</v>
      </c>
      <c r="W81" s="21">
        <f>+SUMIFS(Resultados_Dic3!V$3:V$99980,Resultados_Dic3!$F$3:$F$99980,'DIC4'!$H81,Resultados_Dic3!$D$3:$D$99980,'DIC4'!$H$76,Resultados_Dic3!$E$3:$E$99980,'DIC4'!$G81,Resultados_Dic3!$A$3:$A$99980,'DIC4'!$F81)</f>
        <v>0</v>
      </c>
      <c r="X81" s="21">
        <f>+SUMIFS(Resultados_Dic3!W$3:W$99980,Resultados_Dic3!$F$3:$F$99980,'DIC4'!$H81,Resultados_Dic3!$D$3:$D$99980,'DIC4'!$H$76,Resultados_Dic3!$E$3:$E$99980,'DIC4'!$G81,Resultados_Dic3!$A$3:$A$99980,'DIC4'!$F81)</f>
        <v>0</v>
      </c>
      <c r="Y81" s="21">
        <f>+SUMIFS(Resultados_Dic3!X$3:X$99980,Resultados_Dic3!$F$3:$F$99980,'DIC4'!$H81,Resultados_Dic3!$D$3:$D$99980,'DIC4'!$H$76,Resultados_Dic3!$E$3:$E$99980,'DIC4'!$G81,Resultados_Dic3!$A$3:$A$99980,'DIC4'!$F81)</f>
        <v>0</v>
      </c>
      <c r="Z81" s="21">
        <f>+SUMIFS(Resultados_Dic3!Y$3:Y$99980,Resultados_Dic3!$F$3:$F$99980,'DIC4'!$H81,Resultados_Dic3!$D$3:$D$99980,'DIC4'!$H$76,Resultados_Dic3!$E$3:$E$99980,'DIC4'!$G81,Resultados_Dic3!$A$3:$A$99980,'DIC4'!$F81)</f>
        <v>0</v>
      </c>
      <c r="AA81" s="21">
        <f>+SUMIFS(Resultados_Dic3!Z$3:Z$99980,Resultados_Dic3!$F$3:$F$99980,'DIC4'!$H81,Resultados_Dic3!$D$3:$D$99980,'DIC4'!$H$76,Resultados_Dic3!$E$3:$E$99980,'DIC4'!$G81,Resultados_Dic3!$A$3:$A$99980,'DIC4'!$F81)</f>
        <v>0</v>
      </c>
      <c r="AB81" s="21">
        <f>+SUMIFS(Resultados_Dic3!AA$3:AA$99980,Resultados_Dic3!$F$3:$F$99980,'DIC4'!$H81,Resultados_Dic3!$D$3:$D$99980,'DIC4'!$H$76,Resultados_Dic3!$E$3:$E$99980,'DIC4'!$G81,Resultados_Dic3!$A$3:$A$99980,'DIC4'!$F81)</f>
        <v>0</v>
      </c>
      <c r="AC81" s="21">
        <f>+SUMIFS(Resultados_Dic3!AB$3:AB$99980,Resultados_Dic3!$F$3:$F$99980,'DIC4'!$H81,Resultados_Dic3!$D$3:$D$99980,'DIC4'!$H$76,Resultados_Dic3!$E$3:$E$99980,'DIC4'!$G81,Resultados_Dic3!$A$3:$A$99980,'DIC4'!$F81)</f>
        <v>0</v>
      </c>
      <c r="AD81" s="21">
        <f>+SUMIFS(Resultados_Dic3!AC$3:AC$99980,Resultados_Dic3!$F$3:$F$99980,'DIC4'!$H81,Resultados_Dic3!$D$3:$D$99980,'DIC4'!$H$76,Resultados_Dic3!$E$3:$E$99980,'DIC4'!$G81,Resultados_Dic3!$A$3:$A$99980,'DIC4'!$F81)</f>
        <v>0</v>
      </c>
      <c r="AE81" s="21">
        <f>+SUMIFS(Resultados_Dic3!AD$3:AD$99980,Resultados_Dic3!$F$3:$F$99980,'DIC4'!$H81,Resultados_Dic3!$D$3:$D$99980,'DIC4'!$H$76,Resultados_Dic3!$E$3:$E$99980,'DIC4'!$G81,Resultados_Dic3!$A$3:$A$99980,'DIC4'!$F81)</f>
        <v>0</v>
      </c>
      <c r="AF81" s="21">
        <f>+SUMIFS(Resultados_Dic3!AE$3:AE$99980,Resultados_Dic3!$F$3:$F$99980,'DIC4'!$H81,Resultados_Dic3!$D$3:$D$99980,'DIC4'!$H$76,Resultados_Dic3!$E$3:$E$99980,'DIC4'!$G81,Resultados_Dic3!$A$3:$A$99980,'DIC4'!$F81)</f>
        <v>0</v>
      </c>
      <c r="AG81" s="21">
        <f>+SUMIFS(Resultados_Dic3!AF$3:AF$99980,Resultados_Dic3!$F$3:$F$99980,'DIC4'!$H81,Resultados_Dic3!$D$3:$D$99980,'DIC4'!$H$76,Resultados_Dic3!$E$3:$E$99980,'DIC4'!$G81,Resultados_Dic3!$A$3:$A$99980,'DIC4'!$F81)</f>
        <v>0</v>
      </c>
      <c r="AH81" s="21">
        <f>+SUMIFS(Resultados_Dic3!AG$3:AG$99980,Resultados_Dic3!$F$3:$F$99980,'DIC4'!$H81,Resultados_Dic3!$D$3:$D$99980,'DIC4'!$H$76,Resultados_Dic3!$E$3:$E$99980,'DIC4'!$G81,Resultados_Dic3!$A$3:$A$99980,'DIC4'!$F81)</f>
        <v>0</v>
      </c>
      <c r="AI81" s="21">
        <f>+SUMIFS(Resultados_Dic3!AH$3:AH$99980,Resultados_Dic3!$F$3:$F$99980,'DIC4'!$H81,Resultados_Dic3!$D$3:$D$99980,'DIC4'!$H$76,Resultados_Dic3!$E$3:$E$99980,'DIC4'!$G81,Resultados_Dic3!$A$3:$A$99980,'DIC4'!$F81)</f>
        <v>0</v>
      </c>
      <c r="AJ81" s="21">
        <f>+SUMIFS(Resultados_Dic3!AI$3:AI$99980,Resultados_Dic3!$F$3:$F$99980,'DIC4'!$H81,Resultados_Dic3!$D$3:$D$99980,'DIC4'!$H$76,Resultados_Dic3!$E$3:$E$99980,'DIC4'!$G81,Resultados_Dic3!$A$3:$A$99980,'DIC4'!$F81)</f>
        <v>0</v>
      </c>
      <c r="AK81" s="21">
        <f>+SUMIFS(Resultados_Dic3!AJ$3:AJ$99980,Resultados_Dic3!$F$3:$F$99980,'DIC4'!$H81,Resultados_Dic3!$D$3:$D$99980,'DIC4'!$H$76,Resultados_Dic3!$E$3:$E$99980,'DIC4'!$G81,Resultados_Dic3!$A$3:$A$99980,'DIC4'!$F81)</f>
        <v>0</v>
      </c>
      <c r="AL81" s="21">
        <f>+SUMIFS(Resultados_Dic3!AK$3:AK$99980,Resultados_Dic3!$F$3:$F$99980,'DIC4'!$H81,Resultados_Dic3!$D$3:$D$99980,'DIC4'!$H$76,Resultados_Dic3!$E$3:$E$99980,'DIC4'!$G81,Resultados_Dic3!$A$3:$A$99980,'DIC4'!$F81)</f>
        <v>0</v>
      </c>
      <c r="AM81" s="21">
        <f>+SUMIFS(Resultados_Dic3!AL$3:AL$99980,Resultados_Dic3!$F$3:$F$99980,'DIC4'!$H81,Resultados_Dic3!$D$3:$D$99980,'DIC4'!$H$76,Resultados_Dic3!$E$3:$E$99980,'DIC4'!$G81,Resultados_Dic3!$A$3:$A$99980,'DIC4'!$F81)</f>
        <v>0</v>
      </c>
      <c r="AN81" s="21">
        <f>+SUMIFS(Resultados_Dic3!AM$3:AM$99980,Resultados_Dic3!$F$3:$F$99980,'DIC4'!$H81,Resultados_Dic3!$D$3:$D$99980,'DIC4'!$H$76,Resultados_Dic3!$E$3:$E$99980,'DIC4'!$G81,Resultados_Dic3!$A$3:$A$99980,'DIC4'!$F81)</f>
        <v>0</v>
      </c>
    </row>
    <row r="82" spans="1:41" x14ac:dyDescent="0.25">
      <c r="A82" s="2" t="s">
        <v>171</v>
      </c>
      <c r="B82">
        <f>+B73/B46</f>
        <v>0</v>
      </c>
      <c r="F82" s="17" t="str">
        <f t="shared" si="27"/>
        <v>DIC4</v>
      </c>
      <c r="G82" s="24" t="s">
        <v>152</v>
      </c>
      <c r="H82" s="46" t="s">
        <v>173</v>
      </c>
      <c r="I82" s="21">
        <f>+SUMIFS(Resultados_Dic3!H$3:H$99980,Resultados_Dic3!$F$3:$F$99980,'DIC4'!$H82,Resultados_Dic3!$D$3:$D$99980,'DIC4'!$H$76,Resultados_Dic3!$E$3:$E$99980,'DIC4'!$G82,Resultados_Dic3!$A$3:$A$99980,'DIC4'!$F82)</f>
        <v>91.605878192078194</v>
      </c>
      <c r="J82" s="21">
        <f>+SUMIFS(Resultados_Dic3!I$3:I$99980,Resultados_Dic3!$F$3:$F$99980,'DIC4'!$H82,Resultados_Dic3!$D$3:$D$99980,'DIC4'!$H$76,Resultados_Dic3!$E$3:$E$99980,'DIC4'!$G82,Resultados_Dic3!$A$3:$A$99980,'DIC4'!$F82)</f>
        <v>86.564225498225596</v>
      </c>
      <c r="K82" s="21">
        <f>+SUMIFS(Resultados_Dic3!J$3:J$99980,Resultados_Dic3!$F$3:$F$99980,'DIC4'!$H82,Resultados_Dic3!$D$3:$D$99980,'DIC4'!$H$76,Resultados_Dic3!$E$3:$E$99980,'DIC4'!$G82,Resultados_Dic3!$A$3:$A$99980,'DIC4'!$F82)</f>
        <v>82.7592045972047</v>
      </c>
      <c r="L82" s="21">
        <f>+SUMIFS(Resultados_Dic3!K$3:K$99980,Resultados_Dic3!$F$3:$F$99980,'DIC4'!$H82,Resultados_Dic3!$D$3:$D$99980,'DIC4'!$H$76,Resultados_Dic3!$E$3:$E$99980,'DIC4'!$G82,Resultados_Dic3!$A$3:$A$99980,'DIC4'!$F82)</f>
        <v>78.954183696183705</v>
      </c>
      <c r="M82" s="21">
        <f>+SUMIFS(Resultados_Dic3!L$3:L$99980,Resultados_Dic3!$F$3:$F$99980,'DIC4'!$H82,Resultados_Dic3!$D$3:$D$99980,'DIC4'!$H$76,Resultados_Dic3!$E$3:$E$99980,'DIC4'!$G82,Resultados_Dic3!$A$3:$A$99980,'DIC4'!$F82)</f>
        <v>75.149162795162795</v>
      </c>
      <c r="N82" s="21">
        <f>+SUMIFS(Resultados_Dic3!M$3:M$99980,Resultados_Dic3!$F$3:$F$99980,'DIC4'!$H82,Resultados_Dic3!$D$3:$D$99980,'DIC4'!$H$76,Resultados_Dic3!$E$3:$E$99980,'DIC4'!$G82,Resultados_Dic3!$A$3:$A$99980,'DIC4'!$F82)</f>
        <v>71.344141894141899</v>
      </c>
      <c r="O82" s="21">
        <f>+SUMIFS(Resultados_Dic3!N$3:N$99980,Resultados_Dic3!$F$3:$F$99980,'DIC4'!$H82,Resultados_Dic3!$D$3:$D$99980,'DIC4'!$H$76,Resultados_Dic3!$E$3:$E$99980,'DIC4'!$G82,Resultados_Dic3!$A$3:$A$99980,'DIC4'!$F82)</f>
        <v>67.539120993121003</v>
      </c>
      <c r="P82" s="21">
        <f>+SUMIFS(Resultados_Dic3!O$3:O$99980,Resultados_Dic3!$F$3:$F$99980,'DIC4'!$H82,Resultados_Dic3!$D$3:$D$99980,'DIC4'!$H$76,Resultados_Dic3!$E$3:$E$99980,'DIC4'!$G82,Resultados_Dic3!$A$3:$A$99980,'DIC4'!$F82)</f>
        <v>7.6945557575799501</v>
      </c>
      <c r="Q82" s="21">
        <f>+SUMIFS(Resultados_Dic3!P$3:P$99980,Resultados_Dic3!$F$3:$F$99980,'DIC4'!$H82,Resultados_Dic3!$D$3:$D$99980,'DIC4'!$H$76,Resultados_Dic3!$E$3:$E$99980,'DIC4'!$G82,Resultados_Dic3!$A$3:$A$99980,'DIC4'!$F82)</f>
        <v>0</v>
      </c>
      <c r="R82" s="21">
        <f>+SUMIFS(Resultados_Dic3!Q$3:Q$99980,Resultados_Dic3!$F$3:$F$99980,'DIC4'!$H82,Resultados_Dic3!$D$3:$D$99980,'DIC4'!$H$76,Resultados_Dic3!$E$3:$E$99980,'DIC4'!$G82,Resultados_Dic3!$A$3:$A$99980,'DIC4'!$F82)</f>
        <v>0</v>
      </c>
      <c r="S82" s="21">
        <f>+SUMIFS(Resultados_Dic3!R$3:R$99980,Resultados_Dic3!$F$3:$F$99980,'DIC4'!$H82,Resultados_Dic3!$D$3:$D$99980,'DIC4'!$H$76,Resultados_Dic3!$E$3:$E$99980,'DIC4'!$G82,Resultados_Dic3!$A$3:$A$99980,'DIC4'!$F82)</f>
        <v>0</v>
      </c>
      <c r="T82" s="21">
        <f>+SUMIFS(Resultados_Dic3!S$3:S$99980,Resultados_Dic3!$F$3:$F$99980,'DIC4'!$H82,Resultados_Dic3!$D$3:$D$99980,'DIC4'!$H$76,Resultados_Dic3!$E$3:$E$99980,'DIC4'!$G82,Resultados_Dic3!$A$3:$A$99980,'DIC4'!$F82)</f>
        <v>0</v>
      </c>
      <c r="U82" s="21">
        <f>+SUMIFS(Resultados_Dic3!T$3:T$99980,Resultados_Dic3!$F$3:$F$99980,'DIC4'!$H82,Resultados_Dic3!$D$3:$D$99980,'DIC4'!$H$76,Resultados_Dic3!$E$3:$E$99980,'DIC4'!$G82,Resultados_Dic3!$A$3:$A$99980,'DIC4'!$F82)</f>
        <v>0</v>
      </c>
      <c r="V82" s="21">
        <f>+SUMIFS(Resultados_Dic3!U$3:U$99980,Resultados_Dic3!$F$3:$F$99980,'DIC4'!$H82,Resultados_Dic3!$D$3:$D$99980,'DIC4'!$H$76,Resultados_Dic3!$E$3:$E$99980,'DIC4'!$G82,Resultados_Dic3!$A$3:$A$99980,'DIC4'!$F82)</f>
        <v>0</v>
      </c>
      <c r="W82" s="21">
        <f>+SUMIFS(Resultados_Dic3!V$3:V$99980,Resultados_Dic3!$F$3:$F$99980,'DIC4'!$H82,Resultados_Dic3!$D$3:$D$99980,'DIC4'!$H$76,Resultados_Dic3!$E$3:$E$99980,'DIC4'!$G82,Resultados_Dic3!$A$3:$A$99980,'DIC4'!$F82)</f>
        <v>0</v>
      </c>
      <c r="X82" s="21">
        <f>+SUMIFS(Resultados_Dic3!W$3:W$99980,Resultados_Dic3!$F$3:$F$99980,'DIC4'!$H82,Resultados_Dic3!$D$3:$D$99980,'DIC4'!$H$76,Resultados_Dic3!$E$3:$E$99980,'DIC4'!$G82,Resultados_Dic3!$A$3:$A$99980,'DIC4'!$F82)</f>
        <v>0</v>
      </c>
      <c r="Y82" s="21">
        <f>+SUMIFS(Resultados_Dic3!X$3:X$99980,Resultados_Dic3!$F$3:$F$99980,'DIC4'!$H82,Resultados_Dic3!$D$3:$D$99980,'DIC4'!$H$76,Resultados_Dic3!$E$3:$E$99980,'DIC4'!$G82,Resultados_Dic3!$A$3:$A$99980,'DIC4'!$F82)</f>
        <v>0</v>
      </c>
      <c r="Z82" s="21">
        <f>+SUMIFS(Resultados_Dic3!Y$3:Y$99980,Resultados_Dic3!$F$3:$F$99980,'DIC4'!$H82,Resultados_Dic3!$D$3:$D$99980,'DIC4'!$H$76,Resultados_Dic3!$E$3:$E$99980,'DIC4'!$G82,Resultados_Dic3!$A$3:$A$99980,'DIC4'!$F82)</f>
        <v>0</v>
      </c>
      <c r="AA82" s="21">
        <f>+SUMIFS(Resultados_Dic3!Z$3:Z$99980,Resultados_Dic3!$F$3:$F$99980,'DIC4'!$H82,Resultados_Dic3!$D$3:$D$99980,'DIC4'!$H$76,Resultados_Dic3!$E$3:$E$99980,'DIC4'!$G82,Resultados_Dic3!$A$3:$A$99980,'DIC4'!$F82)</f>
        <v>0</v>
      </c>
      <c r="AB82" s="21">
        <f>+SUMIFS(Resultados_Dic3!AA$3:AA$99980,Resultados_Dic3!$F$3:$F$99980,'DIC4'!$H82,Resultados_Dic3!$D$3:$D$99980,'DIC4'!$H$76,Resultados_Dic3!$E$3:$E$99980,'DIC4'!$G82,Resultados_Dic3!$A$3:$A$99980,'DIC4'!$F82)</f>
        <v>0</v>
      </c>
      <c r="AC82" s="21">
        <f>+SUMIFS(Resultados_Dic3!AB$3:AB$99980,Resultados_Dic3!$F$3:$F$99980,'DIC4'!$H82,Resultados_Dic3!$D$3:$D$99980,'DIC4'!$H$76,Resultados_Dic3!$E$3:$E$99980,'DIC4'!$G82,Resultados_Dic3!$A$3:$A$99980,'DIC4'!$F82)</f>
        <v>0</v>
      </c>
      <c r="AD82" s="21">
        <f>+SUMIFS(Resultados_Dic3!AC$3:AC$99980,Resultados_Dic3!$F$3:$F$99980,'DIC4'!$H82,Resultados_Dic3!$D$3:$D$99980,'DIC4'!$H$76,Resultados_Dic3!$E$3:$E$99980,'DIC4'!$G82,Resultados_Dic3!$A$3:$A$99980,'DIC4'!$F82)</f>
        <v>0</v>
      </c>
      <c r="AE82" s="21">
        <f>+SUMIFS(Resultados_Dic3!AD$3:AD$99980,Resultados_Dic3!$F$3:$F$99980,'DIC4'!$H82,Resultados_Dic3!$D$3:$D$99980,'DIC4'!$H$76,Resultados_Dic3!$E$3:$E$99980,'DIC4'!$G82,Resultados_Dic3!$A$3:$A$99980,'DIC4'!$F82)</f>
        <v>0</v>
      </c>
      <c r="AF82" s="21">
        <f>+SUMIFS(Resultados_Dic3!AE$3:AE$99980,Resultados_Dic3!$F$3:$F$99980,'DIC4'!$H82,Resultados_Dic3!$D$3:$D$99980,'DIC4'!$H$76,Resultados_Dic3!$E$3:$E$99980,'DIC4'!$G82,Resultados_Dic3!$A$3:$A$99980,'DIC4'!$F82)</f>
        <v>0</v>
      </c>
      <c r="AG82" s="21">
        <f>+SUMIFS(Resultados_Dic3!AF$3:AF$99980,Resultados_Dic3!$F$3:$F$99980,'DIC4'!$H82,Resultados_Dic3!$D$3:$D$99980,'DIC4'!$H$76,Resultados_Dic3!$E$3:$E$99980,'DIC4'!$G82,Resultados_Dic3!$A$3:$A$99980,'DIC4'!$F82)</f>
        <v>0</v>
      </c>
      <c r="AH82" s="21">
        <f>+SUMIFS(Resultados_Dic3!AG$3:AG$99980,Resultados_Dic3!$F$3:$F$99980,'DIC4'!$H82,Resultados_Dic3!$D$3:$D$99980,'DIC4'!$H$76,Resultados_Dic3!$E$3:$E$99980,'DIC4'!$G82,Resultados_Dic3!$A$3:$A$99980,'DIC4'!$F82)</f>
        <v>0</v>
      </c>
      <c r="AI82" s="21">
        <f>+SUMIFS(Resultados_Dic3!AH$3:AH$99980,Resultados_Dic3!$F$3:$F$99980,'DIC4'!$H82,Resultados_Dic3!$D$3:$D$99980,'DIC4'!$H$76,Resultados_Dic3!$E$3:$E$99980,'DIC4'!$G82,Resultados_Dic3!$A$3:$A$99980,'DIC4'!$F82)</f>
        <v>0</v>
      </c>
      <c r="AJ82" s="21">
        <f>+SUMIFS(Resultados_Dic3!AI$3:AI$99980,Resultados_Dic3!$F$3:$F$99980,'DIC4'!$H82,Resultados_Dic3!$D$3:$D$99980,'DIC4'!$H$76,Resultados_Dic3!$E$3:$E$99980,'DIC4'!$G82,Resultados_Dic3!$A$3:$A$99980,'DIC4'!$F82)</f>
        <v>0</v>
      </c>
      <c r="AK82" s="21">
        <f>+SUMIFS(Resultados_Dic3!AJ$3:AJ$99980,Resultados_Dic3!$F$3:$F$99980,'DIC4'!$H82,Resultados_Dic3!$D$3:$D$99980,'DIC4'!$H$76,Resultados_Dic3!$E$3:$E$99980,'DIC4'!$G82,Resultados_Dic3!$A$3:$A$99980,'DIC4'!$F82)</f>
        <v>0</v>
      </c>
      <c r="AL82" s="21">
        <f>+SUMIFS(Resultados_Dic3!AK$3:AK$99980,Resultados_Dic3!$F$3:$F$99980,'DIC4'!$H82,Resultados_Dic3!$D$3:$D$99980,'DIC4'!$H$76,Resultados_Dic3!$E$3:$E$99980,'DIC4'!$G82,Resultados_Dic3!$A$3:$A$99980,'DIC4'!$F82)</f>
        <v>0</v>
      </c>
      <c r="AM82" s="21">
        <f>+SUMIFS(Resultados_Dic3!AL$3:AL$99980,Resultados_Dic3!$F$3:$F$99980,'DIC4'!$H82,Resultados_Dic3!$D$3:$D$99980,'DIC4'!$H$76,Resultados_Dic3!$E$3:$E$99980,'DIC4'!$G82,Resultados_Dic3!$A$3:$A$99980,'DIC4'!$F82)</f>
        <v>0</v>
      </c>
      <c r="AN82" s="21">
        <f>+SUMIFS(Resultados_Dic3!AM$3:AM$99980,Resultados_Dic3!$F$3:$F$99980,'DIC4'!$H82,Resultados_Dic3!$D$3:$D$99980,'DIC4'!$H$76,Resultados_Dic3!$E$3:$E$99980,'DIC4'!$G82,Resultados_Dic3!$A$3:$A$99980,'DIC4'!$F82)</f>
        <v>0</v>
      </c>
    </row>
    <row r="83" spans="1:41" x14ac:dyDescent="0.25">
      <c r="A83" s="2" t="s">
        <v>172</v>
      </c>
      <c r="B83">
        <f>+B74/B47</f>
        <v>0</v>
      </c>
      <c r="F83" s="17" t="str">
        <f t="shared" si="27"/>
        <v>DIC4</v>
      </c>
      <c r="G83" s="24" t="s">
        <v>153</v>
      </c>
      <c r="H83" s="46" t="s">
        <v>174</v>
      </c>
      <c r="I83" s="21">
        <f>+SUMIFS(Resultados_Dic3!H$3:H$99980,Resultados_Dic3!$F$3:$F$99980,'DIC4'!$H83,Resultados_Dic3!$D$3:$D$99980,'DIC4'!$H$76,Resultados_Dic3!$E$3:$E$99980,'DIC4'!$G83,Resultados_Dic3!$A$3:$A$99980,'DIC4'!$F83)</f>
        <v>42.958828655929999</v>
      </c>
      <c r="J83" s="21">
        <f>+SUMIFS(Resultados_Dic3!I$3:I$99980,Resultados_Dic3!$F$3:$F$99980,'DIC4'!$H83,Resultados_Dic3!$D$3:$D$99980,'DIC4'!$H$76,Resultados_Dic3!$E$3:$E$99980,'DIC4'!$G83,Resultados_Dic3!$A$3:$A$99980,'DIC4'!$F83)</f>
        <v>39.958829832401896</v>
      </c>
      <c r="K83" s="21">
        <f>+SUMIFS(Resultados_Dic3!J$3:J$99980,Resultados_Dic3!$F$3:$F$99980,'DIC4'!$H83,Resultados_Dic3!$D$3:$D$99980,'DIC4'!$H$76,Resultados_Dic3!$E$3:$E$99980,'DIC4'!$G83,Resultados_Dic3!$A$3:$A$99980,'DIC4'!$F83)</f>
        <v>36.795700611627403</v>
      </c>
      <c r="L83" s="21">
        <f>+SUMIFS(Resultados_Dic3!K$3:K$99980,Resultados_Dic3!$F$3:$F$99980,'DIC4'!$H83,Resultados_Dic3!$D$3:$D$99980,'DIC4'!$H$76,Resultados_Dic3!$E$3:$E$99980,'DIC4'!$G83,Resultados_Dic3!$A$3:$A$99980,'DIC4'!$F83)</f>
        <v>33.632571390852902</v>
      </c>
      <c r="M83" s="21">
        <f>+SUMIFS(Resultados_Dic3!L$3:L$99980,Resultados_Dic3!$F$3:$F$99980,'DIC4'!$H83,Resultados_Dic3!$D$3:$D$99980,'DIC4'!$H$76,Resultados_Dic3!$E$3:$E$99980,'DIC4'!$G83,Resultados_Dic3!$A$3:$A$99980,'DIC4'!$F83)</f>
        <v>30.469442170078398</v>
      </c>
      <c r="N83" s="21">
        <f>+SUMIFS(Resultados_Dic3!M$3:M$99980,Resultados_Dic3!$F$3:$F$99980,'DIC4'!$H83,Resultados_Dic3!$D$3:$D$99980,'DIC4'!$H$76,Resultados_Dic3!$E$3:$E$99980,'DIC4'!$G83,Resultados_Dic3!$A$3:$A$99980,'DIC4'!$F83)</f>
        <v>27.079044096728701</v>
      </c>
      <c r="O83" s="21">
        <f>+SUMIFS(Resultados_Dic3!N$3:N$99980,Resultados_Dic3!$F$3:$F$99980,'DIC4'!$H83,Resultados_Dic3!$D$3:$D$99980,'DIC4'!$H$76,Resultados_Dic3!$E$3:$E$99980,'DIC4'!$G83,Resultados_Dic3!$A$3:$A$99980,'DIC4'!$F83)</f>
        <v>23.6886460233791</v>
      </c>
      <c r="P83" s="21">
        <f>+SUMIFS(Resultados_Dic3!O$3:O$99980,Resultados_Dic3!$F$3:$F$99980,'DIC4'!$H83,Resultados_Dic3!$D$3:$D$99980,'DIC4'!$H$76,Resultados_Dic3!$E$3:$E$99980,'DIC4'!$G83,Resultados_Dic3!$A$3:$A$99980,'DIC4'!$F83)</f>
        <v>21.346916946643599</v>
      </c>
      <c r="Q83" s="21">
        <f>+SUMIFS(Resultados_Dic3!P$3:P$99980,Resultados_Dic3!$F$3:$F$99980,'DIC4'!$H83,Resultados_Dic3!$D$3:$D$99980,'DIC4'!$H$76,Resultados_Dic3!$E$3:$E$99980,'DIC4'!$G83,Resultados_Dic3!$A$3:$A$99980,'DIC4'!$F83)</f>
        <v>17.679080774036802</v>
      </c>
      <c r="R83" s="21">
        <f>+SUMIFS(Resultados_Dic3!Q$3:Q$99980,Resultados_Dic3!$F$3:$F$99980,'DIC4'!$H83,Resultados_Dic3!$D$3:$D$99980,'DIC4'!$H$76,Resultados_Dic3!$E$3:$E$99980,'DIC4'!$G83,Resultados_Dic3!$A$3:$A$99980,'DIC4'!$F83)</f>
        <v>0</v>
      </c>
      <c r="S83" s="21">
        <f>+SUMIFS(Resultados_Dic3!R$3:R$99980,Resultados_Dic3!$F$3:$F$99980,'DIC4'!$H83,Resultados_Dic3!$D$3:$D$99980,'DIC4'!$H$76,Resultados_Dic3!$E$3:$E$99980,'DIC4'!$G83,Resultados_Dic3!$A$3:$A$99980,'DIC4'!$F83)</f>
        <v>0</v>
      </c>
      <c r="T83" s="21">
        <f>+SUMIFS(Resultados_Dic3!S$3:S$99980,Resultados_Dic3!$F$3:$F$99980,'DIC4'!$H83,Resultados_Dic3!$D$3:$D$99980,'DIC4'!$H$76,Resultados_Dic3!$E$3:$E$99980,'DIC4'!$G83,Resultados_Dic3!$A$3:$A$99980,'DIC4'!$F83)</f>
        <v>0</v>
      </c>
      <c r="U83" s="21">
        <f>+SUMIFS(Resultados_Dic3!T$3:T$99980,Resultados_Dic3!$F$3:$F$99980,'DIC4'!$H83,Resultados_Dic3!$D$3:$D$99980,'DIC4'!$H$76,Resultados_Dic3!$E$3:$E$99980,'DIC4'!$G83,Resultados_Dic3!$A$3:$A$99980,'DIC4'!$F83)</f>
        <v>0</v>
      </c>
      <c r="V83" s="21">
        <f>+SUMIFS(Resultados_Dic3!U$3:U$99980,Resultados_Dic3!$F$3:$F$99980,'DIC4'!$H83,Resultados_Dic3!$D$3:$D$99980,'DIC4'!$H$76,Resultados_Dic3!$E$3:$E$99980,'DIC4'!$G83,Resultados_Dic3!$A$3:$A$99980,'DIC4'!$F83)</f>
        <v>0</v>
      </c>
      <c r="W83" s="21">
        <f>+SUMIFS(Resultados_Dic3!V$3:V$99980,Resultados_Dic3!$F$3:$F$99980,'DIC4'!$H83,Resultados_Dic3!$D$3:$D$99980,'DIC4'!$H$76,Resultados_Dic3!$E$3:$E$99980,'DIC4'!$G83,Resultados_Dic3!$A$3:$A$99980,'DIC4'!$F83)</f>
        <v>0</v>
      </c>
      <c r="X83" s="21">
        <f>+SUMIFS(Resultados_Dic3!W$3:W$99980,Resultados_Dic3!$F$3:$F$99980,'DIC4'!$H83,Resultados_Dic3!$D$3:$D$99980,'DIC4'!$H$76,Resultados_Dic3!$E$3:$E$99980,'DIC4'!$G83,Resultados_Dic3!$A$3:$A$99980,'DIC4'!$F83)</f>
        <v>0</v>
      </c>
      <c r="Y83" s="21">
        <f>+SUMIFS(Resultados_Dic3!X$3:X$99980,Resultados_Dic3!$F$3:$F$99980,'DIC4'!$H83,Resultados_Dic3!$D$3:$D$99980,'DIC4'!$H$76,Resultados_Dic3!$E$3:$E$99980,'DIC4'!$G83,Resultados_Dic3!$A$3:$A$99980,'DIC4'!$F83)</f>
        <v>0</v>
      </c>
      <c r="Z83" s="21">
        <f>+SUMIFS(Resultados_Dic3!Y$3:Y$99980,Resultados_Dic3!$F$3:$F$99980,'DIC4'!$H83,Resultados_Dic3!$D$3:$D$99980,'DIC4'!$H$76,Resultados_Dic3!$E$3:$E$99980,'DIC4'!$G83,Resultados_Dic3!$A$3:$A$99980,'DIC4'!$F83)</f>
        <v>0</v>
      </c>
      <c r="AA83" s="21">
        <f>+SUMIFS(Resultados_Dic3!Z$3:Z$99980,Resultados_Dic3!$F$3:$F$99980,'DIC4'!$H83,Resultados_Dic3!$D$3:$D$99980,'DIC4'!$H$76,Resultados_Dic3!$E$3:$E$99980,'DIC4'!$G83,Resultados_Dic3!$A$3:$A$99980,'DIC4'!$F83)</f>
        <v>0</v>
      </c>
      <c r="AB83" s="21">
        <f>+SUMIFS(Resultados_Dic3!AA$3:AA$99980,Resultados_Dic3!$F$3:$F$99980,'DIC4'!$H83,Resultados_Dic3!$D$3:$D$99980,'DIC4'!$H$76,Resultados_Dic3!$E$3:$E$99980,'DIC4'!$G83,Resultados_Dic3!$A$3:$A$99980,'DIC4'!$F83)</f>
        <v>0</v>
      </c>
      <c r="AC83" s="21">
        <f>+SUMIFS(Resultados_Dic3!AB$3:AB$99980,Resultados_Dic3!$F$3:$F$99980,'DIC4'!$H83,Resultados_Dic3!$D$3:$D$99980,'DIC4'!$H$76,Resultados_Dic3!$E$3:$E$99980,'DIC4'!$G83,Resultados_Dic3!$A$3:$A$99980,'DIC4'!$F83)</f>
        <v>0</v>
      </c>
      <c r="AD83" s="21">
        <f>+SUMIFS(Resultados_Dic3!AC$3:AC$99980,Resultados_Dic3!$F$3:$F$99980,'DIC4'!$H83,Resultados_Dic3!$D$3:$D$99980,'DIC4'!$H$76,Resultados_Dic3!$E$3:$E$99980,'DIC4'!$G83,Resultados_Dic3!$A$3:$A$99980,'DIC4'!$F83)</f>
        <v>0</v>
      </c>
      <c r="AE83" s="21">
        <f>+SUMIFS(Resultados_Dic3!AD$3:AD$99980,Resultados_Dic3!$F$3:$F$99980,'DIC4'!$H83,Resultados_Dic3!$D$3:$D$99980,'DIC4'!$H$76,Resultados_Dic3!$E$3:$E$99980,'DIC4'!$G83,Resultados_Dic3!$A$3:$A$99980,'DIC4'!$F83)</f>
        <v>0</v>
      </c>
      <c r="AF83" s="21">
        <f>+SUMIFS(Resultados_Dic3!AE$3:AE$99980,Resultados_Dic3!$F$3:$F$99980,'DIC4'!$H83,Resultados_Dic3!$D$3:$D$99980,'DIC4'!$H$76,Resultados_Dic3!$E$3:$E$99980,'DIC4'!$G83,Resultados_Dic3!$A$3:$A$99980,'DIC4'!$F83)</f>
        <v>0</v>
      </c>
      <c r="AG83" s="21">
        <f>+SUMIFS(Resultados_Dic3!AF$3:AF$99980,Resultados_Dic3!$F$3:$F$99980,'DIC4'!$H83,Resultados_Dic3!$D$3:$D$99980,'DIC4'!$H$76,Resultados_Dic3!$E$3:$E$99980,'DIC4'!$G83,Resultados_Dic3!$A$3:$A$99980,'DIC4'!$F83)</f>
        <v>0</v>
      </c>
      <c r="AH83" s="21">
        <f>+SUMIFS(Resultados_Dic3!AG$3:AG$99980,Resultados_Dic3!$F$3:$F$99980,'DIC4'!$H83,Resultados_Dic3!$D$3:$D$99980,'DIC4'!$H$76,Resultados_Dic3!$E$3:$E$99980,'DIC4'!$G83,Resultados_Dic3!$A$3:$A$99980,'DIC4'!$F83)</f>
        <v>0</v>
      </c>
      <c r="AI83" s="21">
        <f>+SUMIFS(Resultados_Dic3!AH$3:AH$99980,Resultados_Dic3!$F$3:$F$99980,'DIC4'!$H83,Resultados_Dic3!$D$3:$D$99980,'DIC4'!$H$76,Resultados_Dic3!$E$3:$E$99980,'DIC4'!$G83,Resultados_Dic3!$A$3:$A$99980,'DIC4'!$F83)</f>
        <v>0</v>
      </c>
      <c r="AJ83" s="21">
        <f>+SUMIFS(Resultados_Dic3!AI$3:AI$99980,Resultados_Dic3!$F$3:$F$99980,'DIC4'!$H83,Resultados_Dic3!$D$3:$D$99980,'DIC4'!$H$76,Resultados_Dic3!$E$3:$E$99980,'DIC4'!$G83,Resultados_Dic3!$A$3:$A$99980,'DIC4'!$F83)</f>
        <v>0</v>
      </c>
      <c r="AK83" s="21">
        <f>+SUMIFS(Resultados_Dic3!AJ$3:AJ$99980,Resultados_Dic3!$F$3:$F$99980,'DIC4'!$H83,Resultados_Dic3!$D$3:$D$99980,'DIC4'!$H$76,Resultados_Dic3!$E$3:$E$99980,'DIC4'!$G83,Resultados_Dic3!$A$3:$A$99980,'DIC4'!$F83)</f>
        <v>0</v>
      </c>
      <c r="AL83" s="21">
        <f>+SUMIFS(Resultados_Dic3!AK$3:AK$99980,Resultados_Dic3!$F$3:$F$99980,'DIC4'!$H83,Resultados_Dic3!$D$3:$D$99980,'DIC4'!$H$76,Resultados_Dic3!$E$3:$E$99980,'DIC4'!$G83,Resultados_Dic3!$A$3:$A$99980,'DIC4'!$F83)</f>
        <v>0</v>
      </c>
      <c r="AM83" s="21">
        <f>+SUMIFS(Resultados_Dic3!AL$3:AL$99980,Resultados_Dic3!$F$3:$F$99980,'DIC4'!$H83,Resultados_Dic3!$D$3:$D$99980,'DIC4'!$H$76,Resultados_Dic3!$E$3:$E$99980,'DIC4'!$G83,Resultados_Dic3!$A$3:$A$99980,'DIC4'!$F83)</f>
        <v>0</v>
      </c>
      <c r="AN83" s="21">
        <f>+SUMIFS(Resultados_Dic3!AM$3:AM$99980,Resultados_Dic3!$F$3:$F$99980,'DIC4'!$H83,Resultados_Dic3!$D$3:$D$99980,'DIC4'!$H$76,Resultados_Dic3!$E$3:$E$99980,'DIC4'!$G83,Resultados_Dic3!$A$3:$A$99980,'DIC4'!$F83)</f>
        <v>0</v>
      </c>
    </row>
    <row r="84" spans="1:41" x14ac:dyDescent="0.25">
      <c r="A84" s="2" t="s">
        <v>173</v>
      </c>
      <c r="B84">
        <f t="shared" ref="B84:B87" si="28">+B75/B48</f>
        <v>0</v>
      </c>
      <c r="F84" s="17" t="str">
        <f t="shared" si="27"/>
        <v>DIC4</v>
      </c>
      <c r="G84" s="24" t="s">
        <v>154</v>
      </c>
      <c r="H84" s="46" t="s">
        <v>175</v>
      </c>
      <c r="I84" s="21">
        <f>+SUMIFS(Resultados_Dic3!H$3:H$99980,Resultados_Dic3!$F$3:$F$99980,'DIC4'!$H84,Resultados_Dic3!$D$3:$D$99980,'DIC4'!$H$76,Resultados_Dic3!$E$3:$E$99980,'DIC4'!$G84,Resultados_Dic3!$A$3:$A$99980,'DIC4'!$F84)</f>
        <v>13.5269625803303</v>
      </c>
      <c r="J84" s="21">
        <f>+SUMIFS(Resultados_Dic3!I$3:I$99980,Resultados_Dic3!$F$3:$F$99980,'DIC4'!$H84,Resultados_Dic3!$D$3:$D$99980,'DIC4'!$H$76,Resultados_Dic3!$E$3:$E$99980,'DIC4'!$G84,Resultados_Dic3!$A$3:$A$99980,'DIC4'!$F84)</f>
        <v>12.608318272737099</v>
      </c>
      <c r="K84" s="21">
        <f>+SUMIFS(Resultados_Dic3!J$3:J$99980,Resultados_Dic3!$F$3:$F$99980,'DIC4'!$H84,Resultados_Dic3!$D$3:$D$99980,'DIC4'!$H$76,Resultados_Dic3!$E$3:$E$99980,'DIC4'!$G84,Resultados_Dic3!$A$3:$A$99980,'DIC4'!$F84)</f>
        <v>12.028304725557399</v>
      </c>
      <c r="L84" s="21">
        <f>+SUMIFS(Resultados_Dic3!K$3:K$99980,Resultados_Dic3!$F$3:$F$99980,'DIC4'!$H84,Resultados_Dic3!$D$3:$D$99980,'DIC4'!$H$76,Resultados_Dic3!$E$3:$E$99980,'DIC4'!$G84,Resultados_Dic3!$A$3:$A$99980,'DIC4'!$F84)</f>
        <v>11.448291178377699</v>
      </c>
      <c r="M84" s="21">
        <f>+SUMIFS(Resultados_Dic3!L$3:L$99980,Resultados_Dic3!$F$3:$F$99980,'DIC4'!$H84,Resultados_Dic3!$D$3:$D$99980,'DIC4'!$H$76,Resultados_Dic3!$E$3:$E$99980,'DIC4'!$G84,Resultados_Dic3!$A$3:$A$99980,'DIC4'!$F84)</f>
        <v>10.868277631198</v>
      </c>
      <c r="N84" s="21">
        <f>+SUMIFS(Resultados_Dic3!M$3:M$99980,Resultados_Dic3!$F$3:$F$99980,'DIC4'!$H84,Resultados_Dic3!$D$3:$D$99980,'DIC4'!$H$76,Resultados_Dic3!$E$3:$E$99980,'DIC4'!$G84,Resultados_Dic3!$A$3:$A$99980,'DIC4'!$F84)</f>
        <v>10.0260022168469</v>
      </c>
      <c r="O84" s="21">
        <f>+SUMIFS(Resultados_Dic3!N$3:N$99980,Resultados_Dic3!$F$3:$F$99980,'DIC4'!$H84,Resultados_Dic3!$D$3:$D$99980,'DIC4'!$H$76,Resultados_Dic3!$E$3:$E$99980,'DIC4'!$G84,Resultados_Dic3!$A$3:$A$99980,'DIC4'!$F84)</f>
        <v>9.1837268024957996</v>
      </c>
      <c r="P84" s="21">
        <f>+SUMIFS(Resultados_Dic3!O$3:O$99980,Resultados_Dic3!$F$3:$F$99980,'DIC4'!$H84,Resultados_Dic3!$D$3:$D$99980,'DIC4'!$H$76,Resultados_Dic3!$E$3:$E$99980,'DIC4'!$G84,Resultados_Dic3!$A$3:$A$99980,'DIC4'!$F84)</f>
        <v>8.4823209885540898</v>
      </c>
      <c r="Q84" s="21">
        <f>+SUMIFS(Resultados_Dic3!P$3:P$99980,Resultados_Dic3!$F$3:$F$99980,'DIC4'!$H84,Resultados_Dic3!$D$3:$D$99980,'DIC4'!$H$76,Resultados_Dic3!$E$3:$E$99980,'DIC4'!$G84,Resultados_Dic3!$A$3:$A$99980,'DIC4'!$F84)</f>
        <v>7.7809151746123799</v>
      </c>
      <c r="R84" s="21">
        <f>+SUMIFS(Resultados_Dic3!Q$3:Q$99980,Resultados_Dic3!$F$3:$F$99980,'DIC4'!$H84,Resultados_Dic3!$D$3:$D$99980,'DIC4'!$H$76,Resultados_Dic3!$E$3:$E$99980,'DIC4'!$G84,Resultados_Dic3!$A$3:$A$99980,'DIC4'!$F84)</f>
        <v>7.1120132061227599</v>
      </c>
      <c r="S84" s="21">
        <f>+SUMIFS(Resultados_Dic3!R$3:R$99980,Resultados_Dic3!$F$3:$F$99980,'DIC4'!$H84,Resultados_Dic3!$D$3:$D$99980,'DIC4'!$H$76,Resultados_Dic3!$E$3:$E$99980,'DIC4'!$G84,Resultados_Dic3!$A$3:$A$99980,'DIC4'!$F84)</f>
        <v>6.4431112376331399</v>
      </c>
      <c r="T84" s="21">
        <f>+SUMIFS(Resultados_Dic3!S$3:S$99980,Resultados_Dic3!$F$3:$F$99980,'DIC4'!$H84,Resultados_Dic3!$D$3:$D$99980,'DIC4'!$H$76,Resultados_Dic3!$E$3:$E$99980,'DIC4'!$G84,Resultados_Dic3!$A$3:$A$99980,'DIC4'!$F84)</f>
        <v>5.7742092691435101</v>
      </c>
      <c r="U84" s="21">
        <f>+SUMIFS(Resultados_Dic3!T$3:T$99980,Resultados_Dic3!$F$3:$F$99980,'DIC4'!$H84,Resultados_Dic3!$D$3:$D$99980,'DIC4'!$H$76,Resultados_Dic3!$E$3:$E$99980,'DIC4'!$G84,Resultados_Dic3!$A$3:$A$99980,'DIC4'!$F84)</f>
        <v>5.4280315383314504</v>
      </c>
      <c r="V84" s="21">
        <f>+SUMIFS(Resultados_Dic3!U$3:U$99980,Resultados_Dic3!$F$3:$F$99980,'DIC4'!$H84,Resultados_Dic3!$D$3:$D$99980,'DIC4'!$H$76,Resultados_Dic3!$E$3:$E$99980,'DIC4'!$G84,Resultados_Dic3!$A$3:$A$99980,'DIC4'!$F84)</f>
        <v>5.08185380751938</v>
      </c>
      <c r="W84" s="21">
        <f>+SUMIFS(Resultados_Dic3!V$3:V$99980,Resultados_Dic3!$F$3:$F$99980,'DIC4'!$H84,Resultados_Dic3!$D$3:$D$99980,'DIC4'!$H$76,Resultados_Dic3!$E$3:$E$99980,'DIC4'!$G84,Resultados_Dic3!$A$3:$A$99980,'DIC4'!$F84)</f>
        <v>1.50894648796959</v>
      </c>
      <c r="X84" s="21">
        <f>+SUMIFS(Resultados_Dic3!W$3:W$99980,Resultados_Dic3!$F$3:$F$99980,'DIC4'!$H84,Resultados_Dic3!$D$3:$D$99980,'DIC4'!$H$76,Resultados_Dic3!$E$3:$E$99980,'DIC4'!$G84,Resultados_Dic3!$A$3:$A$99980,'DIC4'!$F84)</f>
        <v>0</v>
      </c>
      <c r="Y84" s="21">
        <f>+SUMIFS(Resultados_Dic3!X$3:X$99980,Resultados_Dic3!$F$3:$F$99980,'DIC4'!$H84,Resultados_Dic3!$D$3:$D$99980,'DIC4'!$H$76,Resultados_Dic3!$E$3:$E$99980,'DIC4'!$G84,Resultados_Dic3!$A$3:$A$99980,'DIC4'!$F84)</f>
        <v>0</v>
      </c>
      <c r="Z84" s="21">
        <f>+SUMIFS(Resultados_Dic3!Y$3:Y$99980,Resultados_Dic3!$F$3:$F$99980,'DIC4'!$H84,Resultados_Dic3!$D$3:$D$99980,'DIC4'!$H$76,Resultados_Dic3!$E$3:$E$99980,'DIC4'!$G84,Resultados_Dic3!$A$3:$A$99980,'DIC4'!$F84)</f>
        <v>0</v>
      </c>
      <c r="AA84" s="21">
        <f>+SUMIFS(Resultados_Dic3!Z$3:Z$99980,Resultados_Dic3!$F$3:$F$99980,'DIC4'!$H84,Resultados_Dic3!$D$3:$D$99980,'DIC4'!$H$76,Resultados_Dic3!$E$3:$E$99980,'DIC4'!$G84,Resultados_Dic3!$A$3:$A$99980,'DIC4'!$F84)</f>
        <v>0</v>
      </c>
      <c r="AB84" s="21">
        <f>+SUMIFS(Resultados_Dic3!AA$3:AA$99980,Resultados_Dic3!$F$3:$F$99980,'DIC4'!$H84,Resultados_Dic3!$D$3:$D$99980,'DIC4'!$H$76,Resultados_Dic3!$E$3:$E$99980,'DIC4'!$G84,Resultados_Dic3!$A$3:$A$99980,'DIC4'!$F84)</f>
        <v>0</v>
      </c>
      <c r="AC84" s="21">
        <f>+SUMIFS(Resultados_Dic3!AB$3:AB$99980,Resultados_Dic3!$F$3:$F$99980,'DIC4'!$H84,Resultados_Dic3!$D$3:$D$99980,'DIC4'!$H$76,Resultados_Dic3!$E$3:$E$99980,'DIC4'!$G84,Resultados_Dic3!$A$3:$A$99980,'DIC4'!$F84)</f>
        <v>0</v>
      </c>
      <c r="AD84" s="21">
        <f>+SUMIFS(Resultados_Dic3!AC$3:AC$99980,Resultados_Dic3!$F$3:$F$99980,'DIC4'!$H84,Resultados_Dic3!$D$3:$D$99980,'DIC4'!$H$76,Resultados_Dic3!$E$3:$E$99980,'DIC4'!$G84,Resultados_Dic3!$A$3:$A$99980,'DIC4'!$F84)</f>
        <v>0</v>
      </c>
      <c r="AE84" s="21">
        <f>+SUMIFS(Resultados_Dic3!AD$3:AD$99980,Resultados_Dic3!$F$3:$F$99980,'DIC4'!$H84,Resultados_Dic3!$D$3:$D$99980,'DIC4'!$H$76,Resultados_Dic3!$E$3:$E$99980,'DIC4'!$G84,Resultados_Dic3!$A$3:$A$99980,'DIC4'!$F84)</f>
        <v>0</v>
      </c>
      <c r="AF84" s="21">
        <f>+SUMIFS(Resultados_Dic3!AE$3:AE$99980,Resultados_Dic3!$F$3:$F$99980,'DIC4'!$H84,Resultados_Dic3!$D$3:$D$99980,'DIC4'!$H$76,Resultados_Dic3!$E$3:$E$99980,'DIC4'!$G84,Resultados_Dic3!$A$3:$A$99980,'DIC4'!$F84)</f>
        <v>0</v>
      </c>
      <c r="AG84" s="21">
        <f>+SUMIFS(Resultados_Dic3!AF$3:AF$99980,Resultados_Dic3!$F$3:$F$99980,'DIC4'!$H84,Resultados_Dic3!$D$3:$D$99980,'DIC4'!$H$76,Resultados_Dic3!$E$3:$E$99980,'DIC4'!$G84,Resultados_Dic3!$A$3:$A$99980,'DIC4'!$F84)</f>
        <v>0</v>
      </c>
      <c r="AH84" s="21">
        <f>+SUMIFS(Resultados_Dic3!AG$3:AG$99980,Resultados_Dic3!$F$3:$F$99980,'DIC4'!$H84,Resultados_Dic3!$D$3:$D$99980,'DIC4'!$H$76,Resultados_Dic3!$E$3:$E$99980,'DIC4'!$G84,Resultados_Dic3!$A$3:$A$99980,'DIC4'!$F84)</f>
        <v>0</v>
      </c>
      <c r="AI84" s="21">
        <f>+SUMIFS(Resultados_Dic3!AH$3:AH$99980,Resultados_Dic3!$F$3:$F$99980,'DIC4'!$H84,Resultados_Dic3!$D$3:$D$99980,'DIC4'!$H$76,Resultados_Dic3!$E$3:$E$99980,'DIC4'!$G84,Resultados_Dic3!$A$3:$A$99980,'DIC4'!$F84)</f>
        <v>0</v>
      </c>
      <c r="AJ84" s="21">
        <f>+SUMIFS(Resultados_Dic3!AI$3:AI$99980,Resultados_Dic3!$F$3:$F$99980,'DIC4'!$H84,Resultados_Dic3!$D$3:$D$99980,'DIC4'!$H$76,Resultados_Dic3!$E$3:$E$99980,'DIC4'!$G84,Resultados_Dic3!$A$3:$A$99980,'DIC4'!$F84)</f>
        <v>0</v>
      </c>
      <c r="AK84" s="21">
        <f>+SUMIFS(Resultados_Dic3!AJ$3:AJ$99980,Resultados_Dic3!$F$3:$F$99980,'DIC4'!$H84,Resultados_Dic3!$D$3:$D$99980,'DIC4'!$H$76,Resultados_Dic3!$E$3:$E$99980,'DIC4'!$G84,Resultados_Dic3!$A$3:$A$99980,'DIC4'!$F84)</f>
        <v>0</v>
      </c>
      <c r="AL84" s="21">
        <f>+SUMIFS(Resultados_Dic3!AK$3:AK$99980,Resultados_Dic3!$F$3:$F$99980,'DIC4'!$H84,Resultados_Dic3!$D$3:$D$99980,'DIC4'!$H$76,Resultados_Dic3!$E$3:$E$99980,'DIC4'!$G84,Resultados_Dic3!$A$3:$A$99980,'DIC4'!$F84)</f>
        <v>0</v>
      </c>
      <c r="AM84" s="21">
        <f>+SUMIFS(Resultados_Dic3!AL$3:AL$99980,Resultados_Dic3!$F$3:$F$99980,'DIC4'!$H84,Resultados_Dic3!$D$3:$D$99980,'DIC4'!$H$76,Resultados_Dic3!$E$3:$E$99980,'DIC4'!$G84,Resultados_Dic3!$A$3:$A$99980,'DIC4'!$F84)</f>
        <v>0</v>
      </c>
      <c r="AN84" s="21">
        <f>+SUMIFS(Resultados_Dic3!AM$3:AM$99980,Resultados_Dic3!$F$3:$F$99980,'DIC4'!$H84,Resultados_Dic3!$D$3:$D$99980,'DIC4'!$H$76,Resultados_Dic3!$E$3:$E$99980,'DIC4'!$G84,Resultados_Dic3!$A$3:$A$99980,'DIC4'!$F84)</f>
        <v>0</v>
      </c>
    </row>
    <row r="85" spans="1:41" x14ac:dyDescent="0.25">
      <c r="A85" s="2" t="s">
        <v>174</v>
      </c>
      <c r="B85">
        <f t="shared" si="28"/>
        <v>0</v>
      </c>
      <c r="F85" s="17" t="str">
        <f t="shared" si="27"/>
        <v>DIC4</v>
      </c>
      <c r="G85" s="24" t="s">
        <v>155</v>
      </c>
      <c r="H85" s="46" t="s">
        <v>176</v>
      </c>
      <c r="I85" s="21">
        <f>+SUMIFS(Resultados_Dic3!H$3:H$99980,Resultados_Dic3!$F$3:$F$99980,'DIC4'!$H85,Resultados_Dic3!$D$3:$D$99980,'DIC4'!$H$76,Resultados_Dic3!$E$3:$E$99980,'DIC4'!$G85,Resultados_Dic3!$A$3:$A$99980,'DIC4'!$F85)</f>
        <v>13.701814610340501</v>
      </c>
      <c r="J85" s="21">
        <f>+SUMIFS(Resultados_Dic3!I$3:I$99980,Resultados_Dic3!$F$3:$F$99980,'DIC4'!$H85,Resultados_Dic3!$D$3:$D$99980,'DIC4'!$H$76,Resultados_Dic3!$E$3:$E$99980,'DIC4'!$G85,Resultados_Dic3!$A$3:$A$99980,'DIC4'!$F85)</f>
        <v>13.4528609381024</v>
      </c>
      <c r="K85" s="21">
        <f>+SUMIFS(Resultados_Dic3!J$3:J$99980,Resultados_Dic3!$F$3:$F$99980,'DIC4'!$H85,Resultados_Dic3!$D$3:$D$99980,'DIC4'!$H$76,Resultados_Dic3!$E$3:$E$99980,'DIC4'!$G85,Resultados_Dic3!$A$3:$A$99980,'DIC4'!$F85)</f>
        <v>13.461247275391001</v>
      </c>
      <c r="L85" s="21">
        <f>+SUMIFS(Resultados_Dic3!K$3:K$99980,Resultados_Dic3!$F$3:$F$99980,'DIC4'!$H85,Resultados_Dic3!$D$3:$D$99980,'DIC4'!$H$76,Resultados_Dic3!$E$3:$E$99980,'DIC4'!$G85,Resultados_Dic3!$A$3:$A$99980,'DIC4'!$F85)</f>
        <v>13.469633612679599</v>
      </c>
      <c r="M85" s="21">
        <f>+SUMIFS(Resultados_Dic3!L$3:L$99980,Resultados_Dic3!$F$3:$F$99980,'DIC4'!$H85,Resultados_Dic3!$D$3:$D$99980,'DIC4'!$H$76,Resultados_Dic3!$E$3:$E$99980,'DIC4'!$G85,Resultados_Dic3!$A$3:$A$99980,'DIC4'!$F85)</f>
        <v>13.4780199499681</v>
      </c>
      <c r="N85" s="21">
        <f>+SUMIFS(Resultados_Dic3!M$3:M$99980,Resultados_Dic3!$F$3:$F$99980,'DIC4'!$H85,Resultados_Dic3!$D$3:$D$99980,'DIC4'!$H$76,Resultados_Dic3!$E$3:$E$99980,'DIC4'!$G85,Resultados_Dic3!$A$3:$A$99980,'DIC4'!$F85)</f>
        <v>12.4522790261206</v>
      </c>
      <c r="O85" s="21">
        <f>+SUMIFS(Resultados_Dic3!N$3:N$99980,Resultados_Dic3!$F$3:$F$99980,'DIC4'!$H85,Resultados_Dic3!$D$3:$D$99980,'DIC4'!$H$76,Resultados_Dic3!$E$3:$E$99980,'DIC4'!$G85,Resultados_Dic3!$A$3:$A$99980,'DIC4'!$F85)</f>
        <v>11.426538102273099</v>
      </c>
      <c r="P85" s="21">
        <f>+SUMIFS(Resultados_Dic3!O$3:O$99980,Resultados_Dic3!$F$3:$F$99980,'DIC4'!$H85,Resultados_Dic3!$D$3:$D$99980,'DIC4'!$H$76,Resultados_Dic3!$E$3:$E$99980,'DIC4'!$G85,Resultados_Dic3!$A$3:$A$99980,'DIC4'!$F85)</f>
        <v>10.582474569915499</v>
      </c>
      <c r="Q85" s="21">
        <f>+SUMIFS(Resultados_Dic3!P$3:P$99980,Resultados_Dic3!$F$3:$F$99980,'DIC4'!$H85,Resultados_Dic3!$D$3:$D$99980,'DIC4'!$H$76,Resultados_Dic3!$E$3:$E$99980,'DIC4'!$G85,Resultados_Dic3!$A$3:$A$99980,'DIC4'!$F85)</f>
        <v>9.7384110375579507</v>
      </c>
      <c r="R85" s="21">
        <f>+SUMIFS(Resultados_Dic3!Q$3:Q$99980,Resultados_Dic3!$F$3:$F$99980,'DIC4'!$H85,Resultados_Dic3!$D$3:$D$99980,'DIC4'!$H$76,Resultados_Dic3!$E$3:$E$99980,'DIC4'!$G85,Resultados_Dic3!$A$3:$A$99980,'DIC4'!$F85)</f>
        <v>9.0387731969237795</v>
      </c>
      <c r="S85" s="21">
        <f>+SUMIFS(Resultados_Dic3!R$3:R$99980,Resultados_Dic3!$F$3:$F$99980,'DIC4'!$H85,Resultados_Dic3!$D$3:$D$99980,'DIC4'!$H$76,Resultados_Dic3!$E$3:$E$99980,'DIC4'!$G85,Resultados_Dic3!$A$3:$A$99980,'DIC4'!$F85)</f>
        <v>8.33913535628961</v>
      </c>
      <c r="T85" s="21">
        <f>+SUMIFS(Resultados_Dic3!S$3:S$99980,Resultados_Dic3!$F$3:$F$99980,'DIC4'!$H85,Resultados_Dic3!$D$3:$D$99980,'DIC4'!$H$76,Resultados_Dic3!$E$3:$E$99980,'DIC4'!$G85,Resultados_Dic3!$A$3:$A$99980,'DIC4'!$F85)</f>
        <v>7.6394975156554503</v>
      </c>
      <c r="U85" s="21">
        <f>+SUMIFS(Resultados_Dic3!T$3:T$99980,Resultados_Dic3!$F$3:$F$99980,'DIC4'!$H85,Resultados_Dic3!$D$3:$D$99980,'DIC4'!$H$76,Resultados_Dic3!$E$3:$E$99980,'DIC4'!$G85,Resultados_Dic3!$A$3:$A$99980,'DIC4'!$F85)</f>
        <v>7.1486847024487696</v>
      </c>
      <c r="V85" s="21">
        <f>+SUMIFS(Resultados_Dic3!U$3:U$99980,Resultados_Dic3!$F$3:$F$99980,'DIC4'!$H85,Resultados_Dic3!$D$3:$D$99980,'DIC4'!$H$76,Resultados_Dic3!$E$3:$E$99980,'DIC4'!$G85,Resultados_Dic3!$A$3:$A$99980,'DIC4'!$F85)</f>
        <v>6.6578718892420898</v>
      </c>
      <c r="W85" s="21">
        <f>+SUMIFS(Resultados_Dic3!V$3:V$99980,Resultados_Dic3!$F$3:$F$99980,'DIC4'!$H85,Resultados_Dic3!$D$3:$D$99980,'DIC4'!$H$76,Resultados_Dic3!$E$3:$E$99980,'DIC4'!$G85,Resultados_Dic3!$A$3:$A$99980,'DIC4'!$F85)</f>
        <v>3.2277692975910099</v>
      </c>
      <c r="X85" s="21">
        <f>+SUMIFS(Resultados_Dic3!W$3:W$99980,Resultados_Dic3!$F$3:$F$99980,'DIC4'!$H85,Resultados_Dic3!$D$3:$D$99980,'DIC4'!$H$76,Resultados_Dic3!$E$3:$E$99980,'DIC4'!$G85,Resultados_Dic3!$A$3:$A$99980,'DIC4'!$F85)</f>
        <v>0</v>
      </c>
      <c r="Y85" s="21">
        <f>+SUMIFS(Resultados_Dic3!X$3:X$99980,Resultados_Dic3!$F$3:$F$99980,'DIC4'!$H85,Resultados_Dic3!$D$3:$D$99980,'DIC4'!$H$76,Resultados_Dic3!$E$3:$E$99980,'DIC4'!$G85,Resultados_Dic3!$A$3:$A$99980,'DIC4'!$F85)</f>
        <v>0</v>
      </c>
      <c r="Z85" s="21">
        <f>+SUMIFS(Resultados_Dic3!Y$3:Y$99980,Resultados_Dic3!$F$3:$F$99980,'DIC4'!$H85,Resultados_Dic3!$D$3:$D$99980,'DIC4'!$H$76,Resultados_Dic3!$E$3:$E$99980,'DIC4'!$G85,Resultados_Dic3!$A$3:$A$99980,'DIC4'!$F85)</f>
        <v>0</v>
      </c>
      <c r="AA85" s="21">
        <f>+SUMIFS(Resultados_Dic3!Z$3:Z$99980,Resultados_Dic3!$F$3:$F$99980,'DIC4'!$H85,Resultados_Dic3!$D$3:$D$99980,'DIC4'!$H$76,Resultados_Dic3!$E$3:$E$99980,'DIC4'!$G85,Resultados_Dic3!$A$3:$A$99980,'DIC4'!$F85)</f>
        <v>0</v>
      </c>
      <c r="AB85" s="21">
        <f>+SUMIFS(Resultados_Dic3!AA$3:AA$99980,Resultados_Dic3!$F$3:$F$99980,'DIC4'!$H85,Resultados_Dic3!$D$3:$D$99980,'DIC4'!$H$76,Resultados_Dic3!$E$3:$E$99980,'DIC4'!$G85,Resultados_Dic3!$A$3:$A$99980,'DIC4'!$F85)</f>
        <v>0</v>
      </c>
      <c r="AC85" s="21">
        <f>+SUMIFS(Resultados_Dic3!AB$3:AB$99980,Resultados_Dic3!$F$3:$F$99980,'DIC4'!$H85,Resultados_Dic3!$D$3:$D$99980,'DIC4'!$H$76,Resultados_Dic3!$E$3:$E$99980,'DIC4'!$G85,Resultados_Dic3!$A$3:$A$99980,'DIC4'!$F85)</f>
        <v>0</v>
      </c>
      <c r="AD85" s="21">
        <f>+SUMIFS(Resultados_Dic3!AC$3:AC$99980,Resultados_Dic3!$F$3:$F$99980,'DIC4'!$H85,Resultados_Dic3!$D$3:$D$99980,'DIC4'!$H$76,Resultados_Dic3!$E$3:$E$99980,'DIC4'!$G85,Resultados_Dic3!$A$3:$A$99980,'DIC4'!$F85)</f>
        <v>0</v>
      </c>
      <c r="AE85" s="21">
        <f>+SUMIFS(Resultados_Dic3!AD$3:AD$99980,Resultados_Dic3!$F$3:$F$99980,'DIC4'!$H85,Resultados_Dic3!$D$3:$D$99980,'DIC4'!$H$76,Resultados_Dic3!$E$3:$E$99980,'DIC4'!$G85,Resultados_Dic3!$A$3:$A$99980,'DIC4'!$F85)</f>
        <v>0</v>
      </c>
      <c r="AF85" s="21">
        <f>+SUMIFS(Resultados_Dic3!AE$3:AE$99980,Resultados_Dic3!$F$3:$F$99980,'DIC4'!$H85,Resultados_Dic3!$D$3:$D$99980,'DIC4'!$H$76,Resultados_Dic3!$E$3:$E$99980,'DIC4'!$G85,Resultados_Dic3!$A$3:$A$99980,'DIC4'!$F85)</f>
        <v>0</v>
      </c>
      <c r="AG85" s="21">
        <f>+SUMIFS(Resultados_Dic3!AF$3:AF$99980,Resultados_Dic3!$F$3:$F$99980,'DIC4'!$H85,Resultados_Dic3!$D$3:$D$99980,'DIC4'!$H$76,Resultados_Dic3!$E$3:$E$99980,'DIC4'!$G85,Resultados_Dic3!$A$3:$A$99980,'DIC4'!$F85)</f>
        <v>0</v>
      </c>
      <c r="AH85" s="21">
        <f>+SUMIFS(Resultados_Dic3!AG$3:AG$99980,Resultados_Dic3!$F$3:$F$99980,'DIC4'!$H85,Resultados_Dic3!$D$3:$D$99980,'DIC4'!$H$76,Resultados_Dic3!$E$3:$E$99980,'DIC4'!$G85,Resultados_Dic3!$A$3:$A$99980,'DIC4'!$F85)</f>
        <v>0</v>
      </c>
      <c r="AI85" s="21">
        <f>+SUMIFS(Resultados_Dic3!AH$3:AH$99980,Resultados_Dic3!$F$3:$F$99980,'DIC4'!$H85,Resultados_Dic3!$D$3:$D$99980,'DIC4'!$H$76,Resultados_Dic3!$E$3:$E$99980,'DIC4'!$G85,Resultados_Dic3!$A$3:$A$99980,'DIC4'!$F85)</f>
        <v>0</v>
      </c>
      <c r="AJ85" s="21">
        <f>+SUMIFS(Resultados_Dic3!AI$3:AI$99980,Resultados_Dic3!$F$3:$F$99980,'DIC4'!$H85,Resultados_Dic3!$D$3:$D$99980,'DIC4'!$H$76,Resultados_Dic3!$E$3:$E$99980,'DIC4'!$G85,Resultados_Dic3!$A$3:$A$99980,'DIC4'!$F85)</f>
        <v>0</v>
      </c>
      <c r="AK85" s="21">
        <f>+SUMIFS(Resultados_Dic3!AJ$3:AJ$99980,Resultados_Dic3!$F$3:$F$99980,'DIC4'!$H85,Resultados_Dic3!$D$3:$D$99980,'DIC4'!$H$76,Resultados_Dic3!$E$3:$E$99980,'DIC4'!$G85,Resultados_Dic3!$A$3:$A$99980,'DIC4'!$F85)</f>
        <v>0</v>
      </c>
      <c r="AL85" s="21">
        <f>+SUMIFS(Resultados_Dic3!AK$3:AK$99980,Resultados_Dic3!$F$3:$F$99980,'DIC4'!$H85,Resultados_Dic3!$D$3:$D$99980,'DIC4'!$H$76,Resultados_Dic3!$E$3:$E$99980,'DIC4'!$G85,Resultados_Dic3!$A$3:$A$99980,'DIC4'!$F85)</f>
        <v>0</v>
      </c>
      <c r="AM85" s="21">
        <f>+SUMIFS(Resultados_Dic3!AL$3:AL$99980,Resultados_Dic3!$F$3:$F$99980,'DIC4'!$H85,Resultados_Dic3!$D$3:$D$99980,'DIC4'!$H$76,Resultados_Dic3!$E$3:$E$99980,'DIC4'!$G85,Resultados_Dic3!$A$3:$A$99980,'DIC4'!$F85)</f>
        <v>0</v>
      </c>
      <c r="AN85" s="21">
        <f>+SUMIFS(Resultados_Dic3!AM$3:AM$99980,Resultados_Dic3!$F$3:$F$99980,'DIC4'!$H85,Resultados_Dic3!$D$3:$D$99980,'DIC4'!$H$76,Resultados_Dic3!$E$3:$E$99980,'DIC4'!$G85,Resultados_Dic3!$A$3:$A$99980,'DIC4'!$F85)</f>
        <v>0</v>
      </c>
    </row>
    <row r="86" spans="1:41" x14ac:dyDescent="0.25">
      <c r="A86" s="2" t="s">
        <v>175</v>
      </c>
      <c r="B86">
        <f t="shared" si="28"/>
        <v>0</v>
      </c>
    </row>
    <row r="87" spans="1:41" x14ac:dyDescent="0.25">
      <c r="A87" s="2" t="s">
        <v>176</v>
      </c>
      <c r="B87">
        <f t="shared" si="28"/>
        <v>0</v>
      </c>
    </row>
    <row r="88" spans="1:41" x14ac:dyDescent="0.25"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</row>
    <row r="89" spans="1:41" x14ac:dyDescent="0.25">
      <c r="G89" s="22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</row>
    <row r="90" spans="1:41" ht="18.75" x14ac:dyDescent="0.3">
      <c r="H90" s="34" t="s">
        <v>360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</row>
    <row r="91" spans="1:41" x14ac:dyDescent="0.25">
      <c r="H91" s="2" t="s">
        <v>27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</row>
    <row r="92" spans="1:41" x14ac:dyDescent="0.25"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</row>
    <row r="93" spans="1:41" x14ac:dyDescent="0.25">
      <c r="I93" s="5">
        <v>2019</v>
      </c>
      <c r="J93" s="5">
        <v>2020</v>
      </c>
      <c r="K93" s="5">
        <v>2021</v>
      </c>
      <c r="L93" s="5">
        <v>2022</v>
      </c>
      <c r="M93" s="5">
        <v>2023</v>
      </c>
      <c r="N93" s="5">
        <v>2024</v>
      </c>
      <c r="O93" s="5">
        <v>2025</v>
      </c>
      <c r="P93" s="5">
        <v>2026</v>
      </c>
      <c r="Q93" s="5">
        <v>2027</v>
      </c>
      <c r="R93" s="5">
        <v>2028</v>
      </c>
      <c r="S93" s="5">
        <v>2029</v>
      </c>
      <c r="T93" s="5">
        <v>2030</v>
      </c>
      <c r="U93" s="5">
        <v>2031</v>
      </c>
      <c r="V93" s="5">
        <v>2032</v>
      </c>
      <c r="W93" s="5">
        <v>2033</v>
      </c>
      <c r="X93" s="5">
        <v>2034</v>
      </c>
      <c r="Y93" s="5">
        <v>2035</v>
      </c>
      <c r="Z93" s="5">
        <v>2036</v>
      </c>
      <c r="AA93" s="5">
        <v>2037</v>
      </c>
      <c r="AB93" s="5">
        <v>2038</v>
      </c>
      <c r="AC93" s="5">
        <v>2039</v>
      </c>
      <c r="AD93" s="5">
        <v>2040</v>
      </c>
      <c r="AE93" s="5">
        <v>2041</v>
      </c>
      <c r="AF93" s="5">
        <v>2042</v>
      </c>
      <c r="AG93" s="5">
        <v>2043</v>
      </c>
      <c r="AH93" s="5">
        <v>2044</v>
      </c>
      <c r="AI93" s="5">
        <v>2045</v>
      </c>
      <c r="AJ93" s="5">
        <v>2046</v>
      </c>
      <c r="AK93" s="5">
        <v>2047</v>
      </c>
      <c r="AL93" s="5">
        <v>2048</v>
      </c>
      <c r="AM93" s="5">
        <v>2049</v>
      </c>
      <c r="AN93" s="5">
        <v>2050</v>
      </c>
      <c r="AO93" s="21"/>
    </row>
    <row r="94" spans="1:41" x14ac:dyDescent="0.25">
      <c r="F94" s="17" t="str">
        <f>+$F$1</f>
        <v>DIC4</v>
      </c>
      <c r="G94" s="24" t="s">
        <v>119</v>
      </c>
      <c r="H94" s="2" t="s">
        <v>272</v>
      </c>
      <c r="I94" s="21">
        <f>+SUMIFS(Resultados_Dic3!H$3:H$99980,Resultados_Dic3!$F$3:$F$99980,'DIC4'!$H94,Resultados_Dic3!$D$3:$D$99980,'DIC4'!$H$91,Resultados_Dic3!$E$3:$E$99980,'DIC4'!$G94,Resultados_Dic3!$A$3:$A$99980,'DIC4'!$F94)</f>
        <v>68.585731940983607</v>
      </c>
      <c r="J94" s="21">
        <f>+SUMIFS(Resultados_Dic3!I$3:I$99980,Resultados_Dic3!$F$3:$F$99980,'DIC4'!$H94,Resultados_Dic3!$D$3:$D$99980,'DIC4'!$H$91,Resultados_Dic3!$E$3:$E$99980,'DIC4'!$G94,Resultados_Dic3!$A$3:$A$99980,'DIC4'!$F94)</f>
        <v>55.422893826604401</v>
      </c>
      <c r="K94" s="21">
        <f>+SUMIFS(Resultados_Dic3!J$3:J$99980,Resultados_Dic3!$F$3:$F$99980,'DIC4'!$H94,Resultados_Dic3!$D$3:$D$99980,'DIC4'!$H$91,Resultados_Dic3!$E$3:$E$99980,'DIC4'!$G94,Resultados_Dic3!$A$3:$A$99980,'DIC4'!$F94)</f>
        <v>43.393094134163597</v>
      </c>
      <c r="L94" s="21">
        <f>+SUMIFS(Resultados_Dic3!K$3:K$99980,Resultados_Dic3!$F$3:$F$99980,'DIC4'!$H94,Resultados_Dic3!$D$3:$D$99980,'DIC4'!$H$91,Resultados_Dic3!$E$3:$E$99980,'DIC4'!$G94,Resultados_Dic3!$A$3:$A$99980,'DIC4'!$F94)</f>
        <v>50.674999998213103</v>
      </c>
      <c r="M94" s="21">
        <f>+SUMIFS(Resultados_Dic3!L$3:L$99980,Resultados_Dic3!$F$3:$F$99980,'DIC4'!$H94,Resultados_Dic3!$D$3:$D$99980,'DIC4'!$H$91,Resultados_Dic3!$E$3:$E$99980,'DIC4'!$G94,Resultados_Dic3!$A$3:$A$99980,'DIC4'!$F94)</f>
        <v>48.301053084017497</v>
      </c>
      <c r="N94" s="21">
        <f>+SUMIFS(Resultados_Dic3!M$3:M$99980,Resultados_Dic3!$F$3:$F$99980,'DIC4'!$H94,Resultados_Dic3!$D$3:$D$99980,'DIC4'!$H$91,Resultados_Dic3!$E$3:$E$99980,'DIC4'!$G94,Resultados_Dic3!$A$3:$A$99980,'DIC4'!$F94)</f>
        <v>0</v>
      </c>
      <c r="O94" s="21">
        <f>+SUMIFS(Resultados_Dic3!N$3:N$99980,Resultados_Dic3!$F$3:$F$99980,'DIC4'!$H94,Resultados_Dic3!$D$3:$D$99980,'DIC4'!$H$91,Resultados_Dic3!$E$3:$E$99980,'DIC4'!$G94,Resultados_Dic3!$A$3:$A$99980,'DIC4'!$F94)</f>
        <v>0</v>
      </c>
      <c r="P94" s="21">
        <f>+SUMIFS(Resultados_Dic3!O$3:O$99980,Resultados_Dic3!$F$3:$F$99980,'DIC4'!$H94,Resultados_Dic3!$D$3:$D$99980,'DIC4'!$H$91,Resultados_Dic3!$E$3:$E$99980,'DIC4'!$G94,Resultados_Dic3!$A$3:$A$99980,'DIC4'!$F94)</f>
        <v>0</v>
      </c>
      <c r="Q94" s="21">
        <f>+SUMIFS(Resultados_Dic3!P$3:P$99980,Resultados_Dic3!$F$3:$F$99980,'DIC4'!$H94,Resultados_Dic3!$D$3:$D$99980,'DIC4'!$H$91,Resultados_Dic3!$E$3:$E$99980,'DIC4'!$G94,Resultados_Dic3!$A$3:$A$99980,'DIC4'!$F94)</f>
        <v>0</v>
      </c>
      <c r="R94" s="21">
        <f>+SUMIFS(Resultados_Dic3!Q$3:Q$99980,Resultados_Dic3!$F$3:$F$99980,'DIC4'!$H94,Resultados_Dic3!$D$3:$D$99980,'DIC4'!$H$91,Resultados_Dic3!$E$3:$E$99980,'DIC4'!$G94,Resultados_Dic3!$A$3:$A$99980,'DIC4'!$F94)</f>
        <v>0</v>
      </c>
      <c r="S94" s="21">
        <f>+SUMIFS(Resultados_Dic3!R$3:R$99980,Resultados_Dic3!$F$3:$F$99980,'DIC4'!$H94,Resultados_Dic3!$D$3:$D$99980,'DIC4'!$H$91,Resultados_Dic3!$E$3:$E$99980,'DIC4'!$G94,Resultados_Dic3!$A$3:$A$99980,'DIC4'!$F94)</f>
        <v>0</v>
      </c>
      <c r="T94" s="21">
        <f>+SUMIFS(Resultados_Dic3!S$3:S$99980,Resultados_Dic3!$F$3:$F$99980,'DIC4'!$H94,Resultados_Dic3!$D$3:$D$99980,'DIC4'!$H$91,Resultados_Dic3!$E$3:$E$99980,'DIC4'!$G94,Resultados_Dic3!$A$3:$A$99980,'DIC4'!$F94)</f>
        <v>0</v>
      </c>
      <c r="U94" s="21">
        <f>+SUMIFS(Resultados_Dic3!T$3:T$99980,Resultados_Dic3!$F$3:$F$99980,'DIC4'!$H94,Resultados_Dic3!$D$3:$D$99980,'DIC4'!$H$91,Resultados_Dic3!$E$3:$E$99980,'DIC4'!$G94,Resultados_Dic3!$A$3:$A$99980,'DIC4'!$F94)</f>
        <v>0</v>
      </c>
      <c r="V94" s="21">
        <f>+SUMIFS(Resultados_Dic3!U$3:U$99980,Resultados_Dic3!$F$3:$F$99980,'DIC4'!$H94,Resultados_Dic3!$D$3:$D$99980,'DIC4'!$H$91,Resultados_Dic3!$E$3:$E$99980,'DIC4'!$G94,Resultados_Dic3!$A$3:$A$99980,'DIC4'!$F94)</f>
        <v>0</v>
      </c>
      <c r="W94" s="21">
        <f>+SUMIFS(Resultados_Dic3!V$3:V$99980,Resultados_Dic3!$F$3:$F$99980,'DIC4'!$H94,Resultados_Dic3!$D$3:$D$99980,'DIC4'!$H$91,Resultados_Dic3!$E$3:$E$99980,'DIC4'!$G94,Resultados_Dic3!$A$3:$A$99980,'DIC4'!$F94)</f>
        <v>0</v>
      </c>
      <c r="X94" s="21">
        <f>+SUMIFS(Resultados_Dic3!W$3:W$99980,Resultados_Dic3!$F$3:$F$99980,'DIC4'!$H94,Resultados_Dic3!$D$3:$D$99980,'DIC4'!$H$91,Resultados_Dic3!$E$3:$E$99980,'DIC4'!$G94,Resultados_Dic3!$A$3:$A$99980,'DIC4'!$F94)</f>
        <v>0</v>
      </c>
      <c r="Y94" s="21">
        <f>+SUMIFS(Resultados_Dic3!X$3:X$99980,Resultados_Dic3!$F$3:$F$99980,'DIC4'!$H94,Resultados_Dic3!$D$3:$D$99980,'DIC4'!$H$91,Resultados_Dic3!$E$3:$E$99980,'DIC4'!$G94,Resultados_Dic3!$A$3:$A$99980,'DIC4'!$F94)</f>
        <v>0</v>
      </c>
      <c r="Z94" s="21">
        <f>+SUMIFS(Resultados_Dic3!Y$3:Y$99980,Resultados_Dic3!$F$3:$F$99980,'DIC4'!$H94,Resultados_Dic3!$D$3:$D$99980,'DIC4'!$H$91,Resultados_Dic3!$E$3:$E$99980,'DIC4'!$G94,Resultados_Dic3!$A$3:$A$99980,'DIC4'!$F94)</f>
        <v>0</v>
      </c>
      <c r="AA94" s="21">
        <f>+SUMIFS(Resultados_Dic3!Z$3:Z$99980,Resultados_Dic3!$F$3:$F$99980,'DIC4'!$H94,Resultados_Dic3!$D$3:$D$99980,'DIC4'!$H$91,Resultados_Dic3!$E$3:$E$99980,'DIC4'!$G94,Resultados_Dic3!$A$3:$A$99980,'DIC4'!$F94)</f>
        <v>0</v>
      </c>
      <c r="AB94" s="21">
        <f>+SUMIFS(Resultados_Dic3!AA$3:AA$99980,Resultados_Dic3!$F$3:$F$99980,'DIC4'!$H94,Resultados_Dic3!$D$3:$D$99980,'DIC4'!$H$91,Resultados_Dic3!$E$3:$E$99980,'DIC4'!$G94,Resultados_Dic3!$A$3:$A$99980,'DIC4'!$F94)</f>
        <v>0</v>
      </c>
      <c r="AC94" s="21">
        <f>+SUMIFS(Resultados_Dic3!AB$3:AB$99980,Resultados_Dic3!$F$3:$F$99980,'DIC4'!$H94,Resultados_Dic3!$D$3:$D$99980,'DIC4'!$H$91,Resultados_Dic3!$E$3:$E$99980,'DIC4'!$G94,Resultados_Dic3!$A$3:$A$99980,'DIC4'!$F94)</f>
        <v>0</v>
      </c>
      <c r="AD94" s="21">
        <f>+SUMIFS(Resultados_Dic3!AC$3:AC$99980,Resultados_Dic3!$F$3:$F$99980,'DIC4'!$H94,Resultados_Dic3!$D$3:$D$99980,'DIC4'!$H$91,Resultados_Dic3!$E$3:$E$99980,'DIC4'!$G94,Resultados_Dic3!$A$3:$A$99980,'DIC4'!$F94)</f>
        <v>0</v>
      </c>
      <c r="AE94" s="21">
        <f>+SUMIFS(Resultados_Dic3!AD$3:AD$99980,Resultados_Dic3!$F$3:$F$99980,'DIC4'!$H94,Resultados_Dic3!$D$3:$D$99980,'DIC4'!$H$91,Resultados_Dic3!$E$3:$E$99980,'DIC4'!$G94,Resultados_Dic3!$A$3:$A$99980,'DIC4'!$F94)</f>
        <v>0</v>
      </c>
      <c r="AF94" s="21">
        <f>+SUMIFS(Resultados_Dic3!AE$3:AE$99980,Resultados_Dic3!$F$3:$F$99980,'DIC4'!$H94,Resultados_Dic3!$D$3:$D$99980,'DIC4'!$H$91,Resultados_Dic3!$E$3:$E$99980,'DIC4'!$G94,Resultados_Dic3!$A$3:$A$99980,'DIC4'!$F94)</f>
        <v>0</v>
      </c>
      <c r="AG94" s="21">
        <f>+SUMIFS(Resultados_Dic3!AF$3:AF$99980,Resultados_Dic3!$F$3:$F$99980,'DIC4'!$H94,Resultados_Dic3!$D$3:$D$99980,'DIC4'!$H$91,Resultados_Dic3!$E$3:$E$99980,'DIC4'!$G94,Resultados_Dic3!$A$3:$A$99980,'DIC4'!$F94)</f>
        <v>0</v>
      </c>
      <c r="AH94" s="21">
        <f>+SUMIFS(Resultados_Dic3!AG$3:AG$99980,Resultados_Dic3!$F$3:$F$99980,'DIC4'!$H94,Resultados_Dic3!$D$3:$D$99980,'DIC4'!$H$91,Resultados_Dic3!$E$3:$E$99980,'DIC4'!$G94,Resultados_Dic3!$A$3:$A$99980,'DIC4'!$F94)</f>
        <v>0</v>
      </c>
      <c r="AI94" s="21">
        <f>+SUMIFS(Resultados_Dic3!AH$3:AH$99980,Resultados_Dic3!$F$3:$F$99980,'DIC4'!$H94,Resultados_Dic3!$D$3:$D$99980,'DIC4'!$H$91,Resultados_Dic3!$E$3:$E$99980,'DIC4'!$G94,Resultados_Dic3!$A$3:$A$99980,'DIC4'!$F94)</f>
        <v>0</v>
      </c>
      <c r="AJ94" s="21">
        <f>+SUMIFS(Resultados_Dic3!AI$3:AI$99980,Resultados_Dic3!$F$3:$F$99980,'DIC4'!$H94,Resultados_Dic3!$D$3:$D$99980,'DIC4'!$H$91,Resultados_Dic3!$E$3:$E$99980,'DIC4'!$G94,Resultados_Dic3!$A$3:$A$99980,'DIC4'!$F94)</f>
        <v>0</v>
      </c>
      <c r="AK94" s="21">
        <f>+SUMIFS(Resultados_Dic3!AJ$3:AJ$99980,Resultados_Dic3!$F$3:$F$99980,'DIC4'!$H94,Resultados_Dic3!$D$3:$D$99980,'DIC4'!$H$91,Resultados_Dic3!$E$3:$E$99980,'DIC4'!$G94,Resultados_Dic3!$A$3:$A$99980,'DIC4'!$F94)</f>
        <v>0</v>
      </c>
      <c r="AL94" s="21">
        <f>+SUMIFS(Resultados_Dic3!AK$3:AK$99980,Resultados_Dic3!$F$3:$F$99980,'DIC4'!$H94,Resultados_Dic3!$D$3:$D$99980,'DIC4'!$H$91,Resultados_Dic3!$E$3:$E$99980,'DIC4'!$G94,Resultados_Dic3!$A$3:$A$99980,'DIC4'!$F94)</f>
        <v>0</v>
      </c>
      <c r="AM94" s="21">
        <f>+SUMIFS(Resultados_Dic3!AL$3:AL$99980,Resultados_Dic3!$F$3:$F$99980,'DIC4'!$H94,Resultados_Dic3!$D$3:$D$99980,'DIC4'!$H$91,Resultados_Dic3!$E$3:$E$99980,'DIC4'!$G94,Resultados_Dic3!$A$3:$A$99980,'DIC4'!$F94)</f>
        <v>0</v>
      </c>
      <c r="AN94" s="21">
        <f>+SUMIFS(Resultados_Dic3!AM$3:AM$99980,Resultados_Dic3!$F$3:$F$99980,'DIC4'!$H94,Resultados_Dic3!$D$3:$D$99980,'DIC4'!$H$91,Resultados_Dic3!$E$3:$E$99980,'DIC4'!$G94,Resultados_Dic3!$A$3:$A$99980,'DIC4'!$F94)</f>
        <v>0</v>
      </c>
    </row>
    <row r="95" spans="1:41" x14ac:dyDescent="0.25">
      <c r="F95" s="17" t="str">
        <f t="shared" ref="F95:F100" si="29">+$F$1</f>
        <v>DIC4</v>
      </c>
      <c r="G95" s="24" t="s">
        <v>120</v>
      </c>
      <c r="H95" s="2" t="s">
        <v>273</v>
      </c>
      <c r="I95" s="21">
        <f>+SUMIFS(Resultados_Dic3!H$3:H$99980,Resultados_Dic3!$F$3:$F$99980,'DIC4'!$H95,Resultados_Dic3!$D$3:$D$99980,'DIC4'!$H$91,Resultados_Dic3!$E$3:$E$99980,'DIC4'!$G95,Resultados_Dic3!$A$3:$A$99980,'DIC4'!$F95)</f>
        <v>255.102307636624</v>
      </c>
      <c r="J95" s="21">
        <f>+SUMIFS(Resultados_Dic3!I$3:I$99980,Resultados_Dic3!$F$3:$F$99980,'DIC4'!$H95,Resultados_Dic3!$D$3:$D$99980,'DIC4'!$H$91,Resultados_Dic3!$E$3:$E$99980,'DIC4'!$G95,Resultados_Dic3!$A$3:$A$99980,'DIC4'!$F95)</f>
        <v>246.61070143669099</v>
      </c>
      <c r="K95" s="21">
        <f>+SUMIFS(Resultados_Dic3!J$3:J$99980,Resultados_Dic3!$F$3:$F$99980,'DIC4'!$H95,Resultados_Dic3!$D$3:$D$99980,'DIC4'!$H$91,Resultados_Dic3!$E$3:$E$99980,'DIC4'!$G95,Resultados_Dic3!$A$3:$A$99980,'DIC4'!$F95)</f>
        <v>221.774838432942</v>
      </c>
      <c r="L95" s="21">
        <f>+SUMIFS(Resultados_Dic3!K$3:K$99980,Resultados_Dic3!$F$3:$F$99980,'DIC4'!$H95,Resultados_Dic3!$D$3:$D$99980,'DIC4'!$H$91,Resultados_Dic3!$E$3:$E$99980,'DIC4'!$G95,Resultados_Dic3!$A$3:$A$99980,'DIC4'!$F95)</f>
        <v>219.892405071192</v>
      </c>
      <c r="M95" s="21">
        <f>+SUMIFS(Resultados_Dic3!L$3:L$99980,Resultados_Dic3!$F$3:$F$99980,'DIC4'!$H95,Resultados_Dic3!$D$3:$D$99980,'DIC4'!$H$91,Resultados_Dic3!$E$3:$E$99980,'DIC4'!$G95,Resultados_Dic3!$A$3:$A$99980,'DIC4'!$F95)</f>
        <v>121.002302455871</v>
      </c>
      <c r="N95" s="21">
        <f>+SUMIFS(Resultados_Dic3!M$3:M$99980,Resultados_Dic3!$F$3:$F$99980,'DIC4'!$H95,Resultados_Dic3!$D$3:$D$99980,'DIC4'!$H$91,Resultados_Dic3!$E$3:$E$99980,'DIC4'!$G95,Resultados_Dic3!$A$3:$A$99980,'DIC4'!$F95)</f>
        <v>121.002302455871</v>
      </c>
      <c r="O95" s="21">
        <f>+SUMIFS(Resultados_Dic3!N$3:N$99980,Resultados_Dic3!$F$3:$F$99980,'DIC4'!$H95,Resultados_Dic3!$D$3:$D$99980,'DIC4'!$H$91,Resultados_Dic3!$E$3:$E$99980,'DIC4'!$G95,Resultados_Dic3!$A$3:$A$99980,'DIC4'!$F95)</f>
        <v>121.002302455871</v>
      </c>
      <c r="P95" s="21">
        <f>+SUMIFS(Resultados_Dic3!O$3:O$99980,Resultados_Dic3!$F$3:$F$99980,'DIC4'!$H95,Resultados_Dic3!$D$3:$D$99980,'DIC4'!$H$91,Resultados_Dic3!$E$3:$E$99980,'DIC4'!$G95,Resultados_Dic3!$A$3:$A$99980,'DIC4'!$F95)</f>
        <v>121.002302455871</v>
      </c>
      <c r="Q95" s="21">
        <f>+SUMIFS(Resultados_Dic3!P$3:P$99980,Resultados_Dic3!$F$3:$F$99980,'DIC4'!$H95,Resultados_Dic3!$D$3:$D$99980,'DIC4'!$H$91,Resultados_Dic3!$E$3:$E$99980,'DIC4'!$G95,Resultados_Dic3!$A$3:$A$99980,'DIC4'!$F95)</f>
        <v>37.854774425005203</v>
      </c>
      <c r="R95" s="21">
        <f>+SUMIFS(Resultados_Dic3!Q$3:Q$99980,Resultados_Dic3!$F$3:$F$99980,'DIC4'!$H95,Resultados_Dic3!$D$3:$D$99980,'DIC4'!$H$91,Resultados_Dic3!$E$3:$E$99980,'DIC4'!$G95,Resultados_Dic3!$A$3:$A$99980,'DIC4'!$F95)</f>
        <v>12.927019439055</v>
      </c>
      <c r="S95" s="21">
        <f>+SUMIFS(Resultados_Dic3!R$3:R$99980,Resultados_Dic3!$F$3:$F$99980,'DIC4'!$H95,Resultados_Dic3!$D$3:$D$99980,'DIC4'!$H$91,Resultados_Dic3!$E$3:$E$99980,'DIC4'!$G95,Resultados_Dic3!$A$3:$A$99980,'DIC4'!$F95)</f>
        <v>6.4733130309200098</v>
      </c>
      <c r="T95" s="21">
        <f>+SUMIFS(Resultados_Dic3!S$3:S$99980,Resultados_Dic3!$F$3:$F$99980,'DIC4'!$H95,Resultados_Dic3!$D$3:$D$99980,'DIC4'!$H$91,Resultados_Dic3!$E$3:$E$99980,'DIC4'!$G95,Resultados_Dic3!$A$3:$A$99980,'DIC4'!$F95)</f>
        <v>0</v>
      </c>
      <c r="U95" s="21">
        <f>+SUMIFS(Resultados_Dic3!T$3:T$99980,Resultados_Dic3!$F$3:$F$99980,'DIC4'!$H95,Resultados_Dic3!$D$3:$D$99980,'DIC4'!$H$91,Resultados_Dic3!$E$3:$E$99980,'DIC4'!$G95,Resultados_Dic3!$A$3:$A$99980,'DIC4'!$F95)</f>
        <v>0</v>
      </c>
      <c r="V95" s="21">
        <f>+SUMIFS(Resultados_Dic3!U$3:U$99980,Resultados_Dic3!$F$3:$F$99980,'DIC4'!$H95,Resultados_Dic3!$D$3:$D$99980,'DIC4'!$H$91,Resultados_Dic3!$E$3:$E$99980,'DIC4'!$G95,Resultados_Dic3!$A$3:$A$99980,'DIC4'!$F95)</f>
        <v>0</v>
      </c>
      <c r="W95" s="21">
        <f>+SUMIFS(Resultados_Dic3!V$3:V$99980,Resultados_Dic3!$F$3:$F$99980,'DIC4'!$H95,Resultados_Dic3!$D$3:$D$99980,'DIC4'!$H$91,Resultados_Dic3!$E$3:$E$99980,'DIC4'!$G95,Resultados_Dic3!$A$3:$A$99980,'DIC4'!$F95)</f>
        <v>0</v>
      </c>
      <c r="X95" s="21">
        <f>+SUMIFS(Resultados_Dic3!W$3:W$99980,Resultados_Dic3!$F$3:$F$99980,'DIC4'!$H95,Resultados_Dic3!$D$3:$D$99980,'DIC4'!$H$91,Resultados_Dic3!$E$3:$E$99980,'DIC4'!$G95,Resultados_Dic3!$A$3:$A$99980,'DIC4'!$F95)</f>
        <v>0</v>
      </c>
      <c r="Y95" s="21">
        <f>+SUMIFS(Resultados_Dic3!X$3:X$99980,Resultados_Dic3!$F$3:$F$99980,'DIC4'!$H95,Resultados_Dic3!$D$3:$D$99980,'DIC4'!$H$91,Resultados_Dic3!$E$3:$E$99980,'DIC4'!$G95,Resultados_Dic3!$A$3:$A$99980,'DIC4'!$F95)</f>
        <v>0</v>
      </c>
      <c r="Z95" s="21">
        <f>+SUMIFS(Resultados_Dic3!Y$3:Y$99980,Resultados_Dic3!$F$3:$F$99980,'DIC4'!$H95,Resultados_Dic3!$D$3:$D$99980,'DIC4'!$H$91,Resultados_Dic3!$E$3:$E$99980,'DIC4'!$G95,Resultados_Dic3!$A$3:$A$99980,'DIC4'!$F95)</f>
        <v>0</v>
      </c>
      <c r="AA95" s="21">
        <f>+SUMIFS(Resultados_Dic3!Z$3:Z$99980,Resultados_Dic3!$F$3:$F$99980,'DIC4'!$H95,Resultados_Dic3!$D$3:$D$99980,'DIC4'!$H$91,Resultados_Dic3!$E$3:$E$99980,'DIC4'!$G95,Resultados_Dic3!$A$3:$A$99980,'DIC4'!$F95)</f>
        <v>0</v>
      </c>
      <c r="AB95" s="21">
        <f>+SUMIFS(Resultados_Dic3!AA$3:AA$99980,Resultados_Dic3!$F$3:$F$99980,'DIC4'!$H95,Resultados_Dic3!$D$3:$D$99980,'DIC4'!$H$91,Resultados_Dic3!$E$3:$E$99980,'DIC4'!$G95,Resultados_Dic3!$A$3:$A$99980,'DIC4'!$F95)</f>
        <v>0</v>
      </c>
      <c r="AC95" s="21">
        <f>+SUMIFS(Resultados_Dic3!AB$3:AB$99980,Resultados_Dic3!$F$3:$F$99980,'DIC4'!$H95,Resultados_Dic3!$D$3:$D$99980,'DIC4'!$H$91,Resultados_Dic3!$E$3:$E$99980,'DIC4'!$G95,Resultados_Dic3!$A$3:$A$99980,'DIC4'!$F95)</f>
        <v>0</v>
      </c>
      <c r="AD95" s="21">
        <f>+SUMIFS(Resultados_Dic3!AC$3:AC$99980,Resultados_Dic3!$F$3:$F$99980,'DIC4'!$H95,Resultados_Dic3!$D$3:$D$99980,'DIC4'!$H$91,Resultados_Dic3!$E$3:$E$99980,'DIC4'!$G95,Resultados_Dic3!$A$3:$A$99980,'DIC4'!$F95)</f>
        <v>0</v>
      </c>
      <c r="AE95" s="21">
        <f>+SUMIFS(Resultados_Dic3!AD$3:AD$99980,Resultados_Dic3!$F$3:$F$99980,'DIC4'!$H95,Resultados_Dic3!$D$3:$D$99980,'DIC4'!$H$91,Resultados_Dic3!$E$3:$E$99980,'DIC4'!$G95,Resultados_Dic3!$A$3:$A$99980,'DIC4'!$F95)</f>
        <v>0</v>
      </c>
      <c r="AF95" s="21">
        <f>+SUMIFS(Resultados_Dic3!AE$3:AE$99980,Resultados_Dic3!$F$3:$F$99980,'DIC4'!$H95,Resultados_Dic3!$D$3:$D$99980,'DIC4'!$H$91,Resultados_Dic3!$E$3:$E$99980,'DIC4'!$G95,Resultados_Dic3!$A$3:$A$99980,'DIC4'!$F95)</f>
        <v>0</v>
      </c>
      <c r="AG95" s="21">
        <f>+SUMIFS(Resultados_Dic3!AF$3:AF$99980,Resultados_Dic3!$F$3:$F$99980,'DIC4'!$H95,Resultados_Dic3!$D$3:$D$99980,'DIC4'!$H$91,Resultados_Dic3!$E$3:$E$99980,'DIC4'!$G95,Resultados_Dic3!$A$3:$A$99980,'DIC4'!$F95)</f>
        <v>0</v>
      </c>
      <c r="AH95" s="21">
        <f>+SUMIFS(Resultados_Dic3!AG$3:AG$99980,Resultados_Dic3!$F$3:$F$99980,'DIC4'!$H95,Resultados_Dic3!$D$3:$D$99980,'DIC4'!$H$91,Resultados_Dic3!$E$3:$E$99980,'DIC4'!$G95,Resultados_Dic3!$A$3:$A$99980,'DIC4'!$F95)</f>
        <v>0</v>
      </c>
      <c r="AI95" s="21">
        <f>+SUMIFS(Resultados_Dic3!AH$3:AH$99980,Resultados_Dic3!$F$3:$F$99980,'DIC4'!$H95,Resultados_Dic3!$D$3:$D$99980,'DIC4'!$H$91,Resultados_Dic3!$E$3:$E$99980,'DIC4'!$G95,Resultados_Dic3!$A$3:$A$99980,'DIC4'!$F95)</f>
        <v>0</v>
      </c>
      <c r="AJ95" s="21">
        <f>+SUMIFS(Resultados_Dic3!AI$3:AI$99980,Resultados_Dic3!$F$3:$F$99980,'DIC4'!$H95,Resultados_Dic3!$D$3:$D$99980,'DIC4'!$H$91,Resultados_Dic3!$E$3:$E$99980,'DIC4'!$G95,Resultados_Dic3!$A$3:$A$99980,'DIC4'!$F95)</f>
        <v>0</v>
      </c>
      <c r="AK95" s="21">
        <f>+SUMIFS(Resultados_Dic3!AJ$3:AJ$99980,Resultados_Dic3!$F$3:$F$99980,'DIC4'!$H95,Resultados_Dic3!$D$3:$D$99980,'DIC4'!$H$91,Resultados_Dic3!$E$3:$E$99980,'DIC4'!$G95,Resultados_Dic3!$A$3:$A$99980,'DIC4'!$F95)</f>
        <v>0</v>
      </c>
      <c r="AL95" s="21">
        <f>+SUMIFS(Resultados_Dic3!AK$3:AK$99980,Resultados_Dic3!$F$3:$F$99980,'DIC4'!$H95,Resultados_Dic3!$D$3:$D$99980,'DIC4'!$H$91,Resultados_Dic3!$E$3:$E$99980,'DIC4'!$G95,Resultados_Dic3!$A$3:$A$99980,'DIC4'!$F95)</f>
        <v>0</v>
      </c>
      <c r="AM95" s="21">
        <f>+SUMIFS(Resultados_Dic3!AL$3:AL$99980,Resultados_Dic3!$F$3:$F$99980,'DIC4'!$H95,Resultados_Dic3!$D$3:$D$99980,'DIC4'!$H$91,Resultados_Dic3!$E$3:$E$99980,'DIC4'!$G95,Resultados_Dic3!$A$3:$A$99980,'DIC4'!$F95)</f>
        <v>0</v>
      </c>
      <c r="AN95" s="21">
        <f>+SUMIFS(Resultados_Dic3!AM$3:AM$99980,Resultados_Dic3!$F$3:$F$99980,'DIC4'!$H95,Resultados_Dic3!$D$3:$D$99980,'DIC4'!$H$91,Resultados_Dic3!$E$3:$E$99980,'DIC4'!$G95,Resultados_Dic3!$A$3:$A$99980,'DIC4'!$F95)</f>
        <v>0</v>
      </c>
    </row>
    <row r="96" spans="1:41" x14ac:dyDescent="0.25">
      <c r="E96" s="15"/>
      <c r="F96" s="17" t="str">
        <f t="shared" si="29"/>
        <v>DIC4</v>
      </c>
      <c r="G96" s="24" t="s">
        <v>121</v>
      </c>
      <c r="H96" s="2" t="s">
        <v>274</v>
      </c>
      <c r="I96" s="21">
        <f>+SUMIFS(Resultados_Dic3!H$3:H$99980,Resultados_Dic3!$F$3:$F$99980,'DIC4'!$H96,Resultados_Dic3!$D$3:$D$99980,'DIC4'!$H$91,Resultados_Dic3!$E$3:$E$99980,'DIC4'!$G96,Resultados_Dic3!$A$3:$A$99980,'DIC4'!$F96)</f>
        <v>0.76119589685056099</v>
      </c>
      <c r="J96" s="21">
        <f>+SUMIFS(Resultados_Dic3!I$3:I$99980,Resultados_Dic3!$F$3:$F$99980,'DIC4'!$H96,Resultados_Dic3!$D$3:$D$99980,'DIC4'!$H$91,Resultados_Dic3!$E$3:$E$99980,'DIC4'!$G96,Resultados_Dic3!$A$3:$A$99980,'DIC4'!$F96)</f>
        <v>0.72051007702467895</v>
      </c>
      <c r="K96" s="21">
        <f>+SUMIFS(Resultados_Dic3!J$3:J$99980,Resultados_Dic3!$F$3:$F$99980,'DIC4'!$H96,Resultados_Dic3!$D$3:$D$99980,'DIC4'!$H$91,Resultados_Dic3!$E$3:$E$99980,'DIC4'!$G96,Resultados_Dic3!$A$3:$A$99980,'DIC4'!$F96)</f>
        <v>0.68548825017857495</v>
      </c>
      <c r="L96" s="21">
        <f>+SUMIFS(Resultados_Dic3!K$3:K$99980,Resultados_Dic3!$F$3:$F$99980,'DIC4'!$H96,Resultados_Dic3!$D$3:$D$99980,'DIC4'!$H$91,Resultados_Dic3!$E$3:$E$99980,'DIC4'!$G96,Resultados_Dic3!$A$3:$A$99980,'DIC4'!$F96)</f>
        <v>0.65046642333247195</v>
      </c>
      <c r="M96" s="21">
        <f>+SUMIFS(Resultados_Dic3!L$3:L$99980,Resultados_Dic3!$F$3:$F$99980,'DIC4'!$H96,Resultados_Dic3!$D$3:$D$99980,'DIC4'!$H$91,Resultados_Dic3!$E$3:$E$99980,'DIC4'!$G96,Resultados_Dic3!$A$3:$A$99980,'DIC4'!$F96)</f>
        <v>0.61544459648636796</v>
      </c>
      <c r="N96" s="21">
        <f>+SUMIFS(Resultados_Dic3!M$3:M$99980,Resultados_Dic3!$F$3:$F$99980,'DIC4'!$H96,Resultados_Dic3!$D$3:$D$99980,'DIC4'!$H$91,Resultados_Dic3!$E$3:$E$99980,'DIC4'!$G96,Resultados_Dic3!$A$3:$A$99980,'DIC4'!$F96)</f>
        <v>0.56666803030586999</v>
      </c>
      <c r="O96" s="21">
        <f>+SUMIFS(Resultados_Dic3!N$3:N$99980,Resultados_Dic3!$F$3:$F$99980,'DIC4'!$H96,Resultados_Dic3!$D$3:$D$99980,'DIC4'!$H$91,Resultados_Dic3!$E$3:$E$99980,'DIC4'!$G96,Resultados_Dic3!$A$3:$A$99980,'DIC4'!$F96)</f>
        <v>0.51789146412537101</v>
      </c>
      <c r="P96" s="21">
        <f>+SUMIFS(Resultados_Dic3!O$3:O$99980,Resultados_Dic3!$F$3:$F$99980,'DIC4'!$H96,Resultados_Dic3!$D$3:$D$99980,'DIC4'!$H$91,Resultados_Dic3!$E$3:$E$99980,'DIC4'!$G96,Resultados_Dic3!$A$3:$A$99980,'DIC4'!$F96)</f>
        <v>0.479212091279826</v>
      </c>
      <c r="Q96" s="21">
        <f>+SUMIFS(Resultados_Dic3!P$3:P$99980,Resultados_Dic3!$F$3:$F$99980,'DIC4'!$H96,Resultados_Dic3!$D$3:$D$99980,'DIC4'!$H$91,Resultados_Dic3!$E$3:$E$99980,'DIC4'!$G96,Resultados_Dic3!$A$3:$A$99980,'DIC4'!$F96)</f>
        <v>0.44053271843427999</v>
      </c>
      <c r="R96" s="21">
        <f>+SUMIFS(Resultados_Dic3!Q$3:Q$99980,Resultados_Dic3!$F$3:$F$99980,'DIC4'!$H96,Resultados_Dic3!$D$3:$D$99980,'DIC4'!$H$91,Resultados_Dic3!$E$3:$E$99980,'DIC4'!$G96,Resultados_Dic3!$A$3:$A$99980,'DIC4'!$F96)</f>
        <v>0.40185334558873498</v>
      </c>
      <c r="S96" s="21">
        <f>+SUMIFS(Resultados_Dic3!R$3:R$99980,Resultados_Dic3!$F$3:$F$99980,'DIC4'!$H96,Resultados_Dic3!$D$3:$D$99980,'DIC4'!$H$91,Resultados_Dic3!$E$3:$E$99980,'DIC4'!$G96,Resultados_Dic3!$A$3:$A$99980,'DIC4'!$F96)</f>
        <v>0.257195118743764</v>
      </c>
      <c r="T96" s="21">
        <f>+SUMIFS(Resultados_Dic3!S$3:S$99980,Resultados_Dic3!$F$3:$F$99980,'DIC4'!$H96,Resultados_Dic3!$D$3:$D$99980,'DIC4'!$H$91,Resultados_Dic3!$E$3:$E$99980,'DIC4'!$G96,Resultados_Dic3!$A$3:$A$99980,'DIC4'!$F96)</f>
        <v>0.257195118743764</v>
      </c>
      <c r="U96" s="21">
        <f>+SUMIFS(Resultados_Dic3!T$3:T$99980,Resultados_Dic3!$F$3:$F$99980,'DIC4'!$H96,Resultados_Dic3!$D$3:$D$99980,'DIC4'!$H$91,Resultados_Dic3!$E$3:$E$99980,'DIC4'!$G96,Resultados_Dic3!$A$3:$A$99980,'DIC4'!$F96)</f>
        <v>0.257195118743764</v>
      </c>
      <c r="V96" s="21">
        <f>+SUMIFS(Resultados_Dic3!U$3:U$99980,Resultados_Dic3!$F$3:$F$99980,'DIC4'!$H96,Resultados_Dic3!$D$3:$D$99980,'DIC4'!$H$91,Resultados_Dic3!$E$3:$E$99980,'DIC4'!$G96,Resultados_Dic3!$A$3:$A$99980,'DIC4'!$F96)</f>
        <v>0.18212384600123699</v>
      </c>
      <c r="W96" s="21">
        <f>+SUMIFS(Resultados_Dic3!V$3:V$99980,Resultados_Dic3!$F$3:$F$99980,'DIC4'!$H96,Resultados_Dic3!$D$3:$D$99980,'DIC4'!$H$91,Resultados_Dic3!$E$3:$E$99980,'DIC4'!$G96,Resultados_Dic3!$A$3:$A$99980,'DIC4'!$F96)</f>
        <v>0</v>
      </c>
      <c r="X96" s="21">
        <f>+SUMIFS(Resultados_Dic3!W$3:W$99980,Resultados_Dic3!$F$3:$F$99980,'DIC4'!$H96,Resultados_Dic3!$D$3:$D$99980,'DIC4'!$H$91,Resultados_Dic3!$E$3:$E$99980,'DIC4'!$G96,Resultados_Dic3!$A$3:$A$99980,'DIC4'!$F96)</f>
        <v>0</v>
      </c>
      <c r="Y96" s="21">
        <f>+SUMIFS(Resultados_Dic3!X$3:X$99980,Resultados_Dic3!$F$3:$F$99980,'DIC4'!$H96,Resultados_Dic3!$D$3:$D$99980,'DIC4'!$H$91,Resultados_Dic3!$E$3:$E$99980,'DIC4'!$G96,Resultados_Dic3!$A$3:$A$99980,'DIC4'!$F96)</f>
        <v>0</v>
      </c>
      <c r="Z96" s="21">
        <f>+SUMIFS(Resultados_Dic3!Y$3:Y$99980,Resultados_Dic3!$F$3:$F$99980,'DIC4'!$H96,Resultados_Dic3!$D$3:$D$99980,'DIC4'!$H$91,Resultados_Dic3!$E$3:$E$99980,'DIC4'!$G96,Resultados_Dic3!$A$3:$A$99980,'DIC4'!$F96)</f>
        <v>0</v>
      </c>
      <c r="AA96" s="21">
        <f>+SUMIFS(Resultados_Dic3!Z$3:Z$99980,Resultados_Dic3!$F$3:$F$99980,'DIC4'!$H96,Resultados_Dic3!$D$3:$D$99980,'DIC4'!$H$91,Resultados_Dic3!$E$3:$E$99980,'DIC4'!$G96,Resultados_Dic3!$A$3:$A$99980,'DIC4'!$F96)</f>
        <v>0</v>
      </c>
      <c r="AB96" s="21">
        <f>+SUMIFS(Resultados_Dic3!AA$3:AA$99980,Resultados_Dic3!$F$3:$F$99980,'DIC4'!$H96,Resultados_Dic3!$D$3:$D$99980,'DIC4'!$H$91,Resultados_Dic3!$E$3:$E$99980,'DIC4'!$G96,Resultados_Dic3!$A$3:$A$99980,'DIC4'!$F96)</f>
        <v>0</v>
      </c>
      <c r="AC96" s="21">
        <f>+SUMIFS(Resultados_Dic3!AB$3:AB$99980,Resultados_Dic3!$F$3:$F$99980,'DIC4'!$H96,Resultados_Dic3!$D$3:$D$99980,'DIC4'!$H$91,Resultados_Dic3!$E$3:$E$99980,'DIC4'!$G96,Resultados_Dic3!$A$3:$A$99980,'DIC4'!$F96)</f>
        <v>0</v>
      </c>
      <c r="AD96" s="21">
        <f>+SUMIFS(Resultados_Dic3!AC$3:AC$99980,Resultados_Dic3!$F$3:$F$99980,'DIC4'!$H96,Resultados_Dic3!$D$3:$D$99980,'DIC4'!$H$91,Resultados_Dic3!$E$3:$E$99980,'DIC4'!$G96,Resultados_Dic3!$A$3:$A$99980,'DIC4'!$F96)</f>
        <v>0</v>
      </c>
      <c r="AE96" s="21">
        <f>+SUMIFS(Resultados_Dic3!AD$3:AD$99980,Resultados_Dic3!$F$3:$F$99980,'DIC4'!$H96,Resultados_Dic3!$D$3:$D$99980,'DIC4'!$H$91,Resultados_Dic3!$E$3:$E$99980,'DIC4'!$G96,Resultados_Dic3!$A$3:$A$99980,'DIC4'!$F96)</f>
        <v>0</v>
      </c>
      <c r="AF96" s="21">
        <f>+SUMIFS(Resultados_Dic3!AE$3:AE$99980,Resultados_Dic3!$F$3:$F$99980,'DIC4'!$H96,Resultados_Dic3!$D$3:$D$99980,'DIC4'!$H$91,Resultados_Dic3!$E$3:$E$99980,'DIC4'!$G96,Resultados_Dic3!$A$3:$A$99980,'DIC4'!$F96)</f>
        <v>0</v>
      </c>
      <c r="AG96" s="21">
        <f>+SUMIFS(Resultados_Dic3!AF$3:AF$99980,Resultados_Dic3!$F$3:$F$99980,'DIC4'!$H96,Resultados_Dic3!$D$3:$D$99980,'DIC4'!$H$91,Resultados_Dic3!$E$3:$E$99980,'DIC4'!$G96,Resultados_Dic3!$A$3:$A$99980,'DIC4'!$F96)</f>
        <v>0</v>
      </c>
      <c r="AH96" s="21">
        <f>+SUMIFS(Resultados_Dic3!AG$3:AG$99980,Resultados_Dic3!$F$3:$F$99980,'DIC4'!$H96,Resultados_Dic3!$D$3:$D$99980,'DIC4'!$H$91,Resultados_Dic3!$E$3:$E$99980,'DIC4'!$G96,Resultados_Dic3!$A$3:$A$99980,'DIC4'!$F96)</f>
        <v>0</v>
      </c>
      <c r="AI96" s="21">
        <f>+SUMIFS(Resultados_Dic3!AH$3:AH$99980,Resultados_Dic3!$F$3:$F$99980,'DIC4'!$H96,Resultados_Dic3!$D$3:$D$99980,'DIC4'!$H$91,Resultados_Dic3!$E$3:$E$99980,'DIC4'!$G96,Resultados_Dic3!$A$3:$A$99980,'DIC4'!$F96)</f>
        <v>0</v>
      </c>
      <c r="AJ96" s="21">
        <f>+SUMIFS(Resultados_Dic3!AI$3:AI$99980,Resultados_Dic3!$F$3:$F$99980,'DIC4'!$H96,Resultados_Dic3!$D$3:$D$99980,'DIC4'!$H$91,Resultados_Dic3!$E$3:$E$99980,'DIC4'!$G96,Resultados_Dic3!$A$3:$A$99980,'DIC4'!$F96)</f>
        <v>0</v>
      </c>
      <c r="AK96" s="21">
        <f>+SUMIFS(Resultados_Dic3!AJ$3:AJ$99980,Resultados_Dic3!$F$3:$F$99980,'DIC4'!$H96,Resultados_Dic3!$D$3:$D$99980,'DIC4'!$H$91,Resultados_Dic3!$E$3:$E$99980,'DIC4'!$G96,Resultados_Dic3!$A$3:$A$99980,'DIC4'!$F96)</f>
        <v>0</v>
      </c>
      <c r="AL96" s="21">
        <f>+SUMIFS(Resultados_Dic3!AK$3:AK$99980,Resultados_Dic3!$F$3:$F$99980,'DIC4'!$H96,Resultados_Dic3!$D$3:$D$99980,'DIC4'!$H$91,Resultados_Dic3!$E$3:$E$99980,'DIC4'!$G96,Resultados_Dic3!$A$3:$A$99980,'DIC4'!$F96)</f>
        <v>0</v>
      </c>
      <c r="AM96" s="21">
        <f>+SUMIFS(Resultados_Dic3!AL$3:AL$99980,Resultados_Dic3!$F$3:$F$99980,'DIC4'!$H96,Resultados_Dic3!$D$3:$D$99980,'DIC4'!$H$91,Resultados_Dic3!$E$3:$E$99980,'DIC4'!$G96,Resultados_Dic3!$A$3:$A$99980,'DIC4'!$F96)</f>
        <v>0</v>
      </c>
      <c r="AN96" s="21">
        <f>+SUMIFS(Resultados_Dic3!AM$3:AM$99980,Resultados_Dic3!$F$3:$F$99980,'DIC4'!$H96,Resultados_Dic3!$D$3:$D$99980,'DIC4'!$H$91,Resultados_Dic3!$E$3:$E$99980,'DIC4'!$G96,Resultados_Dic3!$A$3:$A$99980,'DIC4'!$F96)</f>
        <v>0</v>
      </c>
    </row>
    <row r="97" spans="3:41" x14ac:dyDescent="0.25">
      <c r="E97" s="15"/>
      <c r="F97" s="17" t="str">
        <f t="shared" si="29"/>
        <v>DIC4</v>
      </c>
      <c r="G97" s="24" t="s">
        <v>122</v>
      </c>
      <c r="H97" s="2" t="s">
        <v>275</v>
      </c>
      <c r="I97" s="21">
        <f>+SUMIFS(Resultados_Dic3!H$3:H$99980,Resultados_Dic3!$F$3:$F$99980,'DIC4'!$H97,Resultados_Dic3!$D$3:$D$99980,'DIC4'!$H$91,Resultados_Dic3!$E$3:$E$99980,'DIC4'!$G97,Resultados_Dic3!$A$3:$A$99980,'DIC4'!$F97)</f>
        <v>0</v>
      </c>
      <c r="J97" s="21">
        <f>+SUMIFS(Resultados_Dic3!I$3:I$99980,Resultados_Dic3!$F$3:$F$99980,'DIC4'!$H97,Resultados_Dic3!$D$3:$D$99980,'DIC4'!$H$91,Resultados_Dic3!$E$3:$E$99980,'DIC4'!$G97,Resultados_Dic3!$A$3:$A$99980,'DIC4'!$F97)</f>
        <v>0</v>
      </c>
      <c r="K97" s="21">
        <f>+SUMIFS(Resultados_Dic3!J$3:J$99980,Resultados_Dic3!$F$3:$F$99980,'DIC4'!$H97,Resultados_Dic3!$D$3:$D$99980,'DIC4'!$H$91,Resultados_Dic3!$E$3:$E$99980,'DIC4'!$G97,Resultados_Dic3!$A$3:$A$99980,'DIC4'!$F97)</f>
        <v>0</v>
      </c>
      <c r="L97" s="21">
        <f>+SUMIFS(Resultados_Dic3!K$3:K$99980,Resultados_Dic3!$F$3:$F$99980,'DIC4'!$H97,Resultados_Dic3!$D$3:$D$99980,'DIC4'!$H$91,Resultados_Dic3!$E$3:$E$99980,'DIC4'!$G97,Resultados_Dic3!$A$3:$A$99980,'DIC4'!$F97)</f>
        <v>0</v>
      </c>
      <c r="M97" s="21">
        <f>+SUMIFS(Resultados_Dic3!L$3:L$99980,Resultados_Dic3!$F$3:$F$99980,'DIC4'!$H97,Resultados_Dic3!$D$3:$D$99980,'DIC4'!$H$91,Resultados_Dic3!$E$3:$E$99980,'DIC4'!$G97,Resultados_Dic3!$A$3:$A$99980,'DIC4'!$F97)</f>
        <v>0</v>
      </c>
      <c r="N97" s="21">
        <f>+SUMIFS(Resultados_Dic3!M$3:M$99980,Resultados_Dic3!$F$3:$F$99980,'DIC4'!$H97,Resultados_Dic3!$D$3:$D$99980,'DIC4'!$H$91,Resultados_Dic3!$E$3:$E$99980,'DIC4'!$G97,Resultados_Dic3!$A$3:$A$99980,'DIC4'!$F97)</f>
        <v>0</v>
      </c>
      <c r="O97" s="21">
        <f>+SUMIFS(Resultados_Dic3!N$3:N$99980,Resultados_Dic3!$F$3:$F$99980,'DIC4'!$H97,Resultados_Dic3!$D$3:$D$99980,'DIC4'!$H$91,Resultados_Dic3!$E$3:$E$99980,'DIC4'!$G97,Resultados_Dic3!$A$3:$A$99980,'DIC4'!$F97)</f>
        <v>0</v>
      </c>
      <c r="P97" s="21">
        <f>+SUMIFS(Resultados_Dic3!O$3:O$99980,Resultados_Dic3!$F$3:$F$99980,'DIC4'!$H97,Resultados_Dic3!$D$3:$D$99980,'DIC4'!$H$91,Resultados_Dic3!$E$3:$E$99980,'DIC4'!$G97,Resultados_Dic3!$A$3:$A$99980,'DIC4'!$F97)</f>
        <v>0</v>
      </c>
      <c r="Q97" s="21">
        <f>+SUMIFS(Resultados_Dic3!P$3:P$99980,Resultados_Dic3!$F$3:$F$99980,'DIC4'!$H97,Resultados_Dic3!$D$3:$D$99980,'DIC4'!$H$91,Resultados_Dic3!$E$3:$E$99980,'DIC4'!$G97,Resultados_Dic3!$A$3:$A$99980,'DIC4'!$F97)</f>
        <v>0</v>
      </c>
      <c r="R97" s="21">
        <f>+SUMIFS(Resultados_Dic3!Q$3:Q$99980,Resultados_Dic3!$F$3:$F$99980,'DIC4'!$H97,Resultados_Dic3!$D$3:$D$99980,'DIC4'!$H$91,Resultados_Dic3!$E$3:$E$99980,'DIC4'!$G97,Resultados_Dic3!$A$3:$A$99980,'DIC4'!$F97)</f>
        <v>0</v>
      </c>
      <c r="S97" s="21">
        <f>+SUMIFS(Resultados_Dic3!R$3:R$99980,Resultados_Dic3!$F$3:$F$99980,'DIC4'!$H97,Resultados_Dic3!$D$3:$D$99980,'DIC4'!$H$91,Resultados_Dic3!$E$3:$E$99980,'DIC4'!$G97,Resultados_Dic3!$A$3:$A$99980,'DIC4'!$F97)</f>
        <v>0</v>
      </c>
      <c r="T97" s="21">
        <f>+SUMIFS(Resultados_Dic3!S$3:S$99980,Resultados_Dic3!$F$3:$F$99980,'DIC4'!$H97,Resultados_Dic3!$D$3:$D$99980,'DIC4'!$H$91,Resultados_Dic3!$E$3:$E$99980,'DIC4'!$G97,Resultados_Dic3!$A$3:$A$99980,'DIC4'!$F97)</f>
        <v>0</v>
      </c>
      <c r="U97" s="21">
        <f>+SUMIFS(Resultados_Dic3!T$3:T$99980,Resultados_Dic3!$F$3:$F$99980,'DIC4'!$H97,Resultados_Dic3!$D$3:$D$99980,'DIC4'!$H$91,Resultados_Dic3!$E$3:$E$99980,'DIC4'!$G97,Resultados_Dic3!$A$3:$A$99980,'DIC4'!$F97)</f>
        <v>0</v>
      </c>
      <c r="V97" s="21">
        <f>+SUMIFS(Resultados_Dic3!U$3:U$99980,Resultados_Dic3!$F$3:$F$99980,'DIC4'!$H97,Resultados_Dic3!$D$3:$D$99980,'DIC4'!$H$91,Resultados_Dic3!$E$3:$E$99980,'DIC4'!$G97,Resultados_Dic3!$A$3:$A$99980,'DIC4'!$F97)</f>
        <v>0</v>
      </c>
      <c r="W97" s="21">
        <f>+SUMIFS(Resultados_Dic3!V$3:V$99980,Resultados_Dic3!$F$3:$F$99980,'DIC4'!$H97,Resultados_Dic3!$D$3:$D$99980,'DIC4'!$H$91,Resultados_Dic3!$E$3:$E$99980,'DIC4'!$G97,Resultados_Dic3!$A$3:$A$99980,'DIC4'!$F97)</f>
        <v>0</v>
      </c>
      <c r="X97" s="21">
        <f>+SUMIFS(Resultados_Dic3!W$3:W$99980,Resultados_Dic3!$F$3:$F$99980,'DIC4'!$H97,Resultados_Dic3!$D$3:$D$99980,'DIC4'!$H$91,Resultados_Dic3!$E$3:$E$99980,'DIC4'!$G97,Resultados_Dic3!$A$3:$A$99980,'DIC4'!$F97)</f>
        <v>0</v>
      </c>
      <c r="Y97" s="21">
        <f>+SUMIFS(Resultados_Dic3!X$3:X$99980,Resultados_Dic3!$F$3:$F$99980,'DIC4'!$H97,Resultados_Dic3!$D$3:$D$99980,'DIC4'!$H$91,Resultados_Dic3!$E$3:$E$99980,'DIC4'!$G97,Resultados_Dic3!$A$3:$A$99980,'DIC4'!$F97)</f>
        <v>0</v>
      </c>
      <c r="Z97" s="21">
        <f>+SUMIFS(Resultados_Dic3!Y$3:Y$99980,Resultados_Dic3!$F$3:$F$99980,'DIC4'!$H97,Resultados_Dic3!$D$3:$D$99980,'DIC4'!$H$91,Resultados_Dic3!$E$3:$E$99980,'DIC4'!$G97,Resultados_Dic3!$A$3:$A$99980,'DIC4'!$F97)</f>
        <v>0</v>
      </c>
      <c r="AA97" s="21">
        <f>+SUMIFS(Resultados_Dic3!Z$3:Z$99980,Resultados_Dic3!$F$3:$F$99980,'DIC4'!$H97,Resultados_Dic3!$D$3:$D$99980,'DIC4'!$H$91,Resultados_Dic3!$E$3:$E$99980,'DIC4'!$G97,Resultados_Dic3!$A$3:$A$99980,'DIC4'!$F97)</f>
        <v>0</v>
      </c>
      <c r="AB97" s="21">
        <f>+SUMIFS(Resultados_Dic3!AA$3:AA$99980,Resultados_Dic3!$F$3:$F$99980,'DIC4'!$H97,Resultados_Dic3!$D$3:$D$99980,'DIC4'!$H$91,Resultados_Dic3!$E$3:$E$99980,'DIC4'!$G97,Resultados_Dic3!$A$3:$A$99980,'DIC4'!$F97)</f>
        <v>0</v>
      </c>
      <c r="AC97" s="21">
        <f>+SUMIFS(Resultados_Dic3!AB$3:AB$99980,Resultados_Dic3!$F$3:$F$99980,'DIC4'!$H97,Resultados_Dic3!$D$3:$D$99980,'DIC4'!$H$91,Resultados_Dic3!$E$3:$E$99980,'DIC4'!$G97,Resultados_Dic3!$A$3:$A$99980,'DIC4'!$F97)</f>
        <v>0</v>
      </c>
      <c r="AD97" s="21">
        <f>+SUMIFS(Resultados_Dic3!AC$3:AC$99980,Resultados_Dic3!$F$3:$F$99980,'DIC4'!$H97,Resultados_Dic3!$D$3:$D$99980,'DIC4'!$H$91,Resultados_Dic3!$E$3:$E$99980,'DIC4'!$G97,Resultados_Dic3!$A$3:$A$99980,'DIC4'!$F97)</f>
        <v>0</v>
      </c>
      <c r="AE97" s="21">
        <f>+SUMIFS(Resultados_Dic3!AD$3:AD$99980,Resultados_Dic3!$F$3:$F$99980,'DIC4'!$H97,Resultados_Dic3!$D$3:$D$99980,'DIC4'!$H$91,Resultados_Dic3!$E$3:$E$99980,'DIC4'!$G97,Resultados_Dic3!$A$3:$A$99980,'DIC4'!$F97)</f>
        <v>0</v>
      </c>
      <c r="AF97" s="21">
        <f>+SUMIFS(Resultados_Dic3!AE$3:AE$99980,Resultados_Dic3!$F$3:$F$99980,'DIC4'!$H97,Resultados_Dic3!$D$3:$D$99980,'DIC4'!$H$91,Resultados_Dic3!$E$3:$E$99980,'DIC4'!$G97,Resultados_Dic3!$A$3:$A$99980,'DIC4'!$F97)</f>
        <v>0</v>
      </c>
      <c r="AG97" s="21">
        <f>+SUMIFS(Resultados_Dic3!AF$3:AF$99980,Resultados_Dic3!$F$3:$F$99980,'DIC4'!$H97,Resultados_Dic3!$D$3:$D$99980,'DIC4'!$H$91,Resultados_Dic3!$E$3:$E$99980,'DIC4'!$G97,Resultados_Dic3!$A$3:$A$99980,'DIC4'!$F97)</f>
        <v>0</v>
      </c>
      <c r="AH97" s="21">
        <f>+SUMIFS(Resultados_Dic3!AG$3:AG$99980,Resultados_Dic3!$F$3:$F$99980,'DIC4'!$H97,Resultados_Dic3!$D$3:$D$99980,'DIC4'!$H$91,Resultados_Dic3!$E$3:$E$99980,'DIC4'!$G97,Resultados_Dic3!$A$3:$A$99980,'DIC4'!$F97)</f>
        <v>0</v>
      </c>
      <c r="AI97" s="21">
        <f>+SUMIFS(Resultados_Dic3!AH$3:AH$99980,Resultados_Dic3!$F$3:$F$99980,'DIC4'!$H97,Resultados_Dic3!$D$3:$D$99980,'DIC4'!$H$91,Resultados_Dic3!$E$3:$E$99980,'DIC4'!$G97,Resultados_Dic3!$A$3:$A$99980,'DIC4'!$F97)</f>
        <v>0</v>
      </c>
      <c r="AJ97" s="21">
        <f>+SUMIFS(Resultados_Dic3!AI$3:AI$99980,Resultados_Dic3!$F$3:$F$99980,'DIC4'!$H97,Resultados_Dic3!$D$3:$D$99980,'DIC4'!$H$91,Resultados_Dic3!$E$3:$E$99980,'DIC4'!$G97,Resultados_Dic3!$A$3:$A$99980,'DIC4'!$F97)</f>
        <v>0</v>
      </c>
      <c r="AK97" s="21">
        <f>+SUMIFS(Resultados_Dic3!AJ$3:AJ$99980,Resultados_Dic3!$F$3:$F$99980,'DIC4'!$H97,Resultados_Dic3!$D$3:$D$99980,'DIC4'!$H$91,Resultados_Dic3!$E$3:$E$99980,'DIC4'!$G97,Resultados_Dic3!$A$3:$A$99980,'DIC4'!$F97)</f>
        <v>0</v>
      </c>
      <c r="AL97" s="21">
        <f>+SUMIFS(Resultados_Dic3!AK$3:AK$99980,Resultados_Dic3!$F$3:$F$99980,'DIC4'!$H97,Resultados_Dic3!$D$3:$D$99980,'DIC4'!$H$91,Resultados_Dic3!$E$3:$E$99980,'DIC4'!$G97,Resultados_Dic3!$A$3:$A$99980,'DIC4'!$F97)</f>
        <v>0</v>
      </c>
      <c r="AM97" s="21">
        <f>+SUMIFS(Resultados_Dic3!AL$3:AL$99980,Resultados_Dic3!$F$3:$F$99980,'DIC4'!$H97,Resultados_Dic3!$D$3:$D$99980,'DIC4'!$H$91,Resultados_Dic3!$E$3:$E$99980,'DIC4'!$G97,Resultados_Dic3!$A$3:$A$99980,'DIC4'!$F97)</f>
        <v>0</v>
      </c>
      <c r="AN97" s="21">
        <f>+SUMIFS(Resultados_Dic3!AM$3:AM$99980,Resultados_Dic3!$F$3:$F$99980,'DIC4'!$H97,Resultados_Dic3!$D$3:$D$99980,'DIC4'!$H$91,Resultados_Dic3!$E$3:$E$99980,'DIC4'!$G97,Resultados_Dic3!$A$3:$A$99980,'DIC4'!$F97)</f>
        <v>0</v>
      </c>
    </row>
    <row r="98" spans="3:41" x14ac:dyDescent="0.25">
      <c r="E98" s="15"/>
      <c r="F98" s="17" t="str">
        <f t="shared" si="29"/>
        <v>DIC4</v>
      </c>
      <c r="G98" s="24" t="s">
        <v>123</v>
      </c>
      <c r="H98" s="2" t="s">
        <v>276</v>
      </c>
      <c r="I98" s="21">
        <f>+SUMIFS(Resultados_Dic3!H$3:H$99980,Resultados_Dic3!$F$3:$F$99980,'DIC4'!$H98,Resultados_Dic3!$D$3:$D$99980,'DIC4'!$H$91,Resultados_Dic3!$E$3:$E$99980,'DIC4'!$G98,Resultados_Dic3!$A$3:$A$99980,'DIC4'!$F98)</f>
        <v>4.0478282784084998</v>
      </c>
      <c r="J98" s="21">
        <f>+SUMIFS(Resultados_Dic3!I$3:I$99980,Resultados_Dic3!$F$3:$F$99980,'DIC4'!$H98,Resultados_Dic3!$D$3:$D$99980,'DIC4'!$H$91,Resultados_Dic3!$E$3:$E$99980,'DIC4'!$G98,Resultados_Dic3!$A$3:$A$99980,'DIC4'!$F98)</f>
        <v>3.7651511092908301</v>
      </c>
      <c r="K98" s="21">
        <f>+SUMIFS(Resultados_Dic3!J$3:J$99980,Resultados_Dic3!$F$3:$F$99980,'DIC4'!$H98,Resultados_Dic3!$D$3:$D$99980,'DIC4'!$H$91,Resultados_Dic3!$E$3:$E$99980,'DIC4'!$G98,Resultados_Dic3!$A$3:$A$99980,'DIC4'!$F98)</f>
        <v>3.4671028545150602</v>
      </c>
      <c r="L98" s="21">
        <f>+SUMIFS(Resultados_Dic3!K$3:K$99980,Resultados_Dic3!$F$3:$F$99980,'DIC4'!$H98,Resultados_Dic3!$D$3:$D$99980,'DIC4'!$H$91,Resultados_Dic3!$E$3:$E$99980,'DIC4'!$G98,Resultados_Dic3!$A$3:$A$99980,'DIC4'!$F98)</f>
        <v>3.1690545997392898</v>
      </c>
      <c r="M98" s="21">
        <f>+SUMIFS(Resultados_Dic3!L$3:L$99980,Resultados_Dic3!$F$3:$F$99980,'DIC4'!$H98,Resultados_Dic3!$D$3:$D$99980,'DIC4'!$H$91,Resultados_Dic3!$E$3:$E$99980,'DIC4'!$G98,Resultados_Dic3!$A$3:$A$99980,'DIC4'!$F98)</f>
        <v>2.8710063449635199</v>
      </c>
      <c r="N98" s="21">
        <f>+SUMIFS(Resultados_Dic3!M$3:M$99980,Resultados_Dic3!$F$3:$F$99980,'DIC4'!$H98,Resultados_Dic3!$D$3:$D$99980,'DIC4'!$H$91,Resultados_Dic3!$E$3:$E$99980,'DIC4'!$G98,Resultados_Dic3!$A$3:$A$99980,'DIC4'!$F98)</f>
        <v>2.5515435098316801</v>
      </c>
      <c r="O98" s="21">
        <f>+SUMIFS(Resultados_Dic3!N$3:N$99980,Resultados_Dic3!$F$3:$F$99980,'DIC4'!$H98,Resultados_Dic3!$D$3:$D$99980,'DIC4'!$H$91,Resultados_Dic3!$E$3:$E$99980,'DIC4'!$G98,Resultados_Dic3!$A$3:$A$99980,'DIC4'!$F98)</f>
        <v>2.2320806746998398</v>
      </c>
      <c r="P98" s="21">
        <f>+SUMIFS(Resultados_Dic3!O$3:O$99980,Resultados_Dic3!$F$3:$F$99980,'DIC4'!$H98,Resultados_Dic3!$D$3:$D$99980,'DIC4'!$H$91,Resultados_Dic3!$E$3:$E$99980,'DIC4'!$G98,Resultados_Dic3!$A$3:$A$99980,'DIC4'!$F98)</f>
        <v>2.01142947275248</v>
      </c>
      <c r="Q98" s="21">
        <f>+SUMIFS(Resultados_Dic3!P$3:P$99980,Resultados_Dic3!$F$3:$F$99980,'DIC4'!$H98,Resultados_Dic3!$D$3:$D$99980,'DIC4'!$H$91,Resultados_Dic3!$E$3:$E$99980,'DIC4'!$G98,Resultados_Dic3!$A$3:$A$99980,'DIC4'!$F98)</f>
        <v>1.6658248218678</v>
      </c>
      <c r="R98" s="21">
        <f>+SUMIFS(Resultados_Dic3!Q$3:Q$99980,Resultados_Dic3!$F$3:$F$99980,'DIC4'!$H98,Resultados_Dic3!$D$3:$D$99980,'DIC4'!$H$91,Resultados_Dic3!$E$3:$E$99980,'DIC4'!$G98,Resultados_Dic3!$A$3:$A$99980,'DIC4'!$F98)</f>
        <v>0</v>
      </c>
      <c r="S98" s="21">
        <f>+SUMIFS(Resultados_Dic3!R$3:R$99980,Resultados_Dic3!$F$3:$F$99980,'DIC4'!$H98,Resultados_Dic3!$D$3:$D$99980,'DIC4'!$H$91,Resultados_Dic3!$E$3:$E$99980,'DIC4'!$G98,Resultados_Dic3!$A$3:$A$99980,'DIC4'!$F98)</f>
        <v>0</v>
      </c>
      <c r="T98" s="21">
        <f>+SUMIFS(Resultados_Dic3!S$3:S$99980,Resultados_Dic3!$F$3:$F$99980,'DIC4'!$H98,Resultados_Dic3!$D$3:$D$99980,'DIC4'!$H$91,Resultados_Dic3!$E$3:$E$99980,'DIC4'!$G98,Resultados_Dic3!$A$3:$A$99980,'DIC4'!$F98)</f>
        <v>0</v>
      </c>
      <c r="U98" s="21">
        <f>+SUMIFS(Resultados_Dic3!T$3:T$99980,Resultados_Dic3!$F$3:$F$99980,'DIC4'!$H98,Resultados_Dic3!$D$3:$D$99980,'DIC4'!$H$91,Resultados_Dic3!$E$3:$E$99980,'DIC4'!$G98,Resultados_Dic3!$A$3:$A$99980,'DIC4'!$F98)</f>
        <v>0</v>
      </c>
      <c r="V98" s="21">
        <f>+SUMIFS(Resultados_Dic3!U$3:U$99980,Resultados_Dic3!$F$3:$F$99980,'DIC4'!$H98,Resultados_Dic3!$D$3:$D$99980,'DIC4'!$H$91,Resultados_Dic3!$E$3:$E$99980,'DIC4'!$G98,Resultados_Dic3!$A$3:$A$99980,'DIC4'!$F98)</f>
        <v>0</v>
      </c>
      <c r="W98" s="21">
        <f>+SUMIFS(Resultados_Dic3!V$3:V$99980,Resultados_Dic3!$F$3:$F$99980,'DIC4'!$H98,Resultados_Dic3!$D$3:$D$99980,'DIC4'!$H$91,Resultados_Dic3!$E$3:$E$99980,'DIC4'!$G98,Resultados_Dic3!$A$3:$A$99980,'DIC4'!$F98)</f>
        <v>0</v>
      </c>
      <c r="X98" s="21">
        <f>+SUMIFS(Resultados_Dic3!W$3:W$99980,Resultados_Dic3!$F$3:$F$99980,'DIC4'!$H98,Resultados_Dic3!$D$3:$D$99980,'DIC4'!$H$91,Resultados_Dic3!$E$3:$E$99980,'DIC4'!$G98,Resultados_Dic3!$A$3:$A$99980,'DIC4'!$F98)</f>
        <v>0</v>
      </c>
      <c r="Y98" s="21">
        <f>+SUMIFS(Resultados_Dic3!X$3:X$99980,Resultados_Dic3!$F$3:$F$99980,'DIC4'!$H98,Resultados_Dic3!$D$3:$D$99980,'DIC4'!$H$91,Resultados_Dic3!$E$3:$E$99980,'DIC4'!$G98,Resultados_Dic3!$A$3:$A$99980,'DIC4'!$F98)</f>
        <v>0</v>
      </c>
      <c r="Z98" s="21">
        <f>+SUMIFS(Resultados_Dic3!Y$3:Y$99980,Resultados_Dic3!$F$3:$F$99980,'DIC4'!$H98,Resultados_Dic3!$D$3:$D$99980,'DIC4'!$H$91,Resultados_Dic3!$E$3:$E$99980,'DIC4'!$G98,Resultados_Dic3!$A$3:$A$99980,'DIC4'!$F98)</f>
        <v>0</v>
      </c>
      <c r="AA98" s="21">
        <f>+SUMIFS(Resultados_Dic3!Z$3:Z$99980,Resultados_Dic3!$F$3:$F$99980,'DIC4'!$H98,Resultados_Dic3!$D$3:$D$99980,'DIC4'!$H$91,Resultados_Dic3!$E$3:$E$99980,'DIC4'!$G98,Resultados_Dic3!$A$3:$A$99980,'DIC4'!$F98)</f>
        <v>0</v>
      </c>
      <c r="AB98" s="21">
        <f>+SUMIFS(Resultados_Dic3!AA$3:AA$99980,Resultados_Dic3!$F$3:$F$99980,'DIC4'!$H98,Resultados_Dic3!$D$3:$D$99980,'DIC4'!$H$91,Resultados_Dic3!$E$3:$E$99980,'DIC4'!$G98,Resultados_Dic3!$A$3:$A$99980,'DIC4'!$F98)</f>
        <v>0</v>
      </c>
      <c r="AC98" s="21">
        <f>+SUMIFS(Resultados_Dic3!AB$3:AB$99980,Resultados_Dic3!$F$3:$F$99980,'DIC4'!$H98,Resultados_Dic3!$D$3:$D$99980,'DIC4'!$H$91,Resultados_Dic3!$E$3:$E$99980,'DIC4'!$G98,Resultados_Dic3!$A$3:$A$99980,'DIC4'!$F98)</f>
        <v>0</v>
      </c>
      <c r="AD98" s="21">
        <f>+SUMIFS(Resultados_Dic3!AC$3:AC$99980,Resultados_Dic3!$F$3:$F$99980,'DIC4'!$H98,Resultados_Dic3!$D$3:$D$99980,'DIC4'!$H$91,Resultados_Dic3!$E$3:$E$99980,'DIC4'!$G98,Resultados_Dic3!$A$3:$A$99980,'DIC4'!$F98)</f>
        <v>0</v>
      </c>
      <c r="AE98" s="21">
        <f>+SUMIFS(Resultados_Dic3!AD$3:AD$99980,Resultados_Dic3!$F$3:$F$99980,'DIC4'!$H98,Resultados_Dic3!$D$3:$D$99980,'DIC4'!$H$91,Resultados_Dic3!$E$3:$E$99980,'DIC4'!$G98,Resultados_Dic3!$A$3:$A$99980,'DIC4'!$F98)</f>
        <v>0</v>
      </c>
      <c r="AF98" s="21">
        <f>+SUMIFS(Resultados_Dic3!AE$3:AE$99980,Resultados_Dic3!$F$3:$F$99980,'DIC4'!$H98,Resultados_Dic3!$D$3:$D$99980,'DIC4'!$H$91,Resultados_Dic3!$E$3:$E$99980,'DIC4'!$G98,Resultados_Dic3!$A$3:$A$99980,'DIC4'!$F98)</f>
        <v>0</v>
      </c>
      <c r="AG98" s="21">
        <f>+SUMIFS(Resultados_Dic3!AF$3:AF$99980,Resultados_Dic3!$F$3:$F$99980,'DIC4'!$H98,Resultados_Dic3!$D$3:$D$99980,'DIC4'!$H$91,Resultados_Dic3!$E$3:$E$99980,'DIC4'!$G98,Resultados_Dic3!$A$3:$A$99980,'DIC4'!$F98)</f>
        <v>0</v>
      </c>
      <c r="AH98" s="21">
        <f>+SUMIFS(Resultados_Dic3!AG$3:AG$99980,Resultados_Dic3!$F$3:$F$99980,'DIC4'!$H98,Resultados_Dic3!$D$3:$D$99980,'DIC4'!$H$91,Resultados_Dic3!$E$3:$E$99980,'DIC4'!$G98,Resultados_Dic3!$A$3:$A$99980,'DIC4'!$F98)</f>
        <v>0</v>
      </c>
      <c r="AI98" s="21">
        <f>+SUMIFS(Resultados_Dic3!AH$3:AH$99980,Resultados_Dic3!$F$3:$F$99980,'DIC4'!$H98,Resultados_Dic3!$D$3:$D$99980,'DIC4'!$H$91,Resultados_Dic3!$E$3:$E$99980,'DIC4'!$G98,Resultados_Dic3!$A$3:$A$99980,'DIC4'!$F98)</f>
        <v>0</v>
      </c>
      <c r="AJ98" s="21">
        <f>+SUMIFS(Resultados_Dic3!AI$3:AI$99980,Resultados_Dic3!$F$3:$F$99980,'DIC4'!$H98,Resultados_Dic3!$D$3:$D$99980,'DIC4'!$H$91,Resultados_Dic3!$E$3:$E$99980,'DIC4'!$G98,Resultados_Dic3!$A$3:$A$99980,'DIC4'!$F98)</f>
        <v>0</v>
      </c>
      <c r="AK98" s="21">
        <f>+SUMIFS(Resultados_Dic3!AJ$3:AJ$99980,Resultados_Dic3!$F$3:$F$99980,'DIC4'!$H98,Resultados_Dic3!$D$3:$D$99980,'DIC4'!$H$91,Resultados_Dic3!$E$3:$E$99980,'DIC4'!$G98,Resultados_Dic3!$A$3:$A$99980,'DIC4'!$F98)</f>
        <v>0</v>
      </c>
      <c r="AL98" s="21">
        <f>+SUMIFS(Resultados_Dic3!AK$3:AK$99980,Resultados_Dic3!$F$3:$F$99980,'DIC4'!$H98,Resultados_Dic3!$D$3:$D$99980,'DIC4'!$H$91,Resultados_Dic3!$E$3:$E$99980,'DIC4'!$G98,Resultados_Dic3!$A$3:$A$99980,'DIC4'!$F98)</f>
        <v>0</v>
      </c>
      <c r="AM98" s="21">
        <f>+SUMIFS(Resultados_Dic3!AL$3:AL$99980,Resultados_Dic3!$F$3:$F$99980,'DIC4'!$H98,Resultados_Dic3!$D$3:$D$99980,'DIC4'!$H$91,Resultados_Dic3!$E$3:$E$99980,'DIC4'!$G98,Resultados_Dic3!$A$3:$A$99980,'DIC4'!$F98)</f>
        <v>0</v>
      </c>
      <c r="AN98" s="21">
        <f>+SUMIFS(Resultados_Dic3!AM$3:AM$99980,Resultados_Dic3!$F$3:$F$99980,'DIC4'!$H98,Resultados_Dic3!$D$3:$D$99980,'DIC4'!$H$91,Resultados_Dic3!$E$3:$E$99980,'DIC4'!$G98,Resultados_Dic3!$A$3:$A$99980,'DIC4'!$F98)</f>
        <v>0</v>
      </c>
    </row>
    <row r="99" spans="3:41" x14ac:dyDescent="0.25">
      <c r="E99" s="15"/>
      <c r="F99" s="17" t="str">
        <f t="shared" si="29"/>
        <v>DIC4</v>
      </c>
      <c r="G99" s="24" t="s">
        <v>124</v>
      </c>
      <c r="H99" s="2" t="s">
        <v>277</v>
      </c>
      <c r="I99" s="21">
        <f>+SUMIFS(Resultados_Dic3!H$3:H$99980,Resultados_Dic3!$F$3:$F$99980,'DIC4'!$H99,Resultados_Dic3!$D$3:$D$99980,'DIC4'!$H$91,Resultados_Dic3!$E$3:$E$99980,'DIC4'!$G99,Resultados_Dic3!$A$3:$A$99980,'DIC4'!$F99)</f>
        <v>1.23691130705136</v>
      </c>
      <c r="J99" s="21">
        <f>+SUMIFS(Resultados_Dic3!I$3:I$99980,Resultados_Dic3!$F$3:$F$99980,'DIC4'!$H99,Resultados_Dic3!$D$3:$D$99980,'DIC4'!$H$91,Resultados_Dic3!$E$3:$E$99980,'DIC4'!$G99,Resultados_Dic3!$A$3:$A$99980,'DIC4'!$F99)</f>
        <v>1.1529100743671901</v>
      </c>
      <c r="K99" s="21">
        <f>+SUMIFS(Resultados_Dic3!J$3:J$99980,Resultados_Dic3!$F$3:$F$99980,'DIC4'!$H99,Resultados_Dic3!$D$3:$D$99980,'DIC4'!$H$91,Resultados_Dic3!$E$3:$E$99980,'DIC4'!$G99,Resultados_Dic3!$A$3:$A$99980,'DIC4'!$F99)</f>
        <v>1.0998733848303399</v>
      </c>
      <c r="L99" s="21">
        <f>+SUMIFS(Resultados_Dic3!K$3:K$99980,Resultados_Dic3!$F$3:$F$99980,'DIC4'!$H99,Resultados_Dic3!$D$3:$D$99980,'DIC4'!$H$91,Resultados_Dic3!$E$3:$E$99980,'DIC4'!$G99,Resultados_Dic3!$A$3:$A$99980,'DIC4'!$F99)</f>
        <v>1.04683669529349</v>
      </c>
      <c r="M99" s="21">
        <f>+SUMIFS(Resultados_Dic3!L$3:L$99980,Resultados_Dic3!$F$3:$F$99980,'DIC4'!$H99,Resultados_Dic3!$D$3:$D$99980,'DIC4'!$H$91,Resultados_Dic3!$E$3:$E$99980,'DIC4'!$G99,Resultados_Dic3!$A$3:$A$99980,'DIC4'!$F99)</f>
        <v>0.99380000575664695</v>
      </c>
      <c r="N99" s="21">
        <f>+SUMIFS(Resultados_Dic3!M$3:M$99980,Resultados_Dic3!$F$3:$F$99980,'DIC4'!$H99,Resultados_Dic3!$D$3:$D$99980,'DIC4'!$H$91,Resultados_Dic3!$E$3:$E$99980,'DIC4'!$G99,Resultados_Dic3!$A$3:$A$99980,'DIC4'!$F99)</f>
        <v>0.916781977690451</v>
      </c>
      <c r="O99" s="21">
        <f>+SUMIFS(Resultados_Dic3!N$3:N$99980,Resultados_Dic3!$F$3:$F$99980,'DIC4'!$H99,Resultados_Dic3!$D$3:$D$99980,'DIC4'!$H$91,Resultados_Dic3!$E$3:$E$99980,'DIC4'!$G99,Resultados_Dic3!$A$3:$A$99980,'DIC4'!$F99)</f>
        <v>0.83976394962425505</v>
      </c>
      <c r="P99" s="21">
        <f>+SUMIFS(Resultados_Dic3!O$3:O$99980,Resultados_Dic3!$F$3:$F$99980,'DIC4'!$H99,Resultados_Dic3!$D$3:$D$99980,'DIC4'!$H$91,Resultados_Dic3!$E$3:$E$99980,'DIC4'!$G99,Resultados_Dic3!$A$3:$A$99980,'DIC4'!$F99)</f>
        <v>0.77562709872783797</v>
      </c>
      <c r="Q99" s="21">
        <f>+SUMIFS(Resultados_Dic3!P$3:P$99980,Resultados_Dic3!$F$3:$F$99980,'DIC4'!$H99,Resultados_Dic3!$D$3:$D$99980,'DIC4'!$H$91,Resultados_Dic3!$E$3:$E$99980,'DIC4'!$G99,Resultados_Dic3!$A$3:$A$99980,'DIC4'!$F99)</f>
        <v>0.71149024783142101</v>
      </c>
      <c r="R99" s="21">
        <f>+SUMIFS(Resultados_Dic3!Q$3:Q$99980,Resultados_Dic3!$F$3:$F$99980,'DIC4'!$H99,Resultados_Dic3!$D$3:$D$99980,'DIC4'!$H$91,Resultados_Dic3!$E$3:$E$99980,'DIC4'!$G99,Resultados_Dic3!$A$3:$A$99980,'DIC4'!$F99)</f>
        <v>0.65032556261695695</v>
      </c>
      <c r="S99" s="21">
        <f>+SUMIFS(Resultados_Dic3!R$3:R$99980,Resultados_Dic3!$F$3:$F$99980,'DIC4'!$H99,Resultados_Dic3!$D$3:$D$99980,'DIC4'!$H$91,Resultados_Dic3!$E$3:$E$99980,'DIC4'!$G99,Resultados_Dic3!$A$3:$A$99980,'DIC4'!$F99)</f>
        <v>0.58916087740249401</v>
      </c>
      <c r="T99" s="21">
        <f>+SUMIFS(Resultados_Dic3!S$3:S$99980,Resultados_Dic3!$F$3:$F$99980,'DIC4'!$H99,Resultados_Dic3!$D$3:$D$99980,'DIC4'!$H$91,Resultados_Dic3!$E$3:$E$99980,'DIC4'!$G99,Resultados_Dic3!$A$3:$A$99980,'DIC4'!$F99)</f>
        <v>0.52799619218803095</v>
      </c>
      <c r="U99" s="21">
        <f>+SUMIFS(Resultados_Dic3!T$3:T$99980,Resultados_Dic3!$F$3:$F$99980,'DIC4'!$H99,Resultados_Dic3!$D$3:$D$99980,'DIC4'!$H$91,Resultados_Dic3!$E$3:$E$99980,'DIC4'!$G99,Resultados_Dic3!$A$3:$A$99980,'DIC4'!$F99)</f>
        <v>0.49634155080435</v>
      </c>
      <c r="V99" s="21">
        <f>+SUMIFS(Resultados_Dic3!U$3:U$99980,Resultados_Dic3!$F$3:$F$99980,'DIC4'!$H99,Resultados_Dic3!$D$3:$D$99980,'DIC4'!$H$91,Resultados_Dic3!$E$3:$E$99980,'DIC4'!$G99,Resultados_Dic3!$A$3:$A$99980,'DIC4'!$F99)</f>
        <v>0.46468690942066898</v>
      </c>
      <c r="W99" s="21">
        <f>+SUMIFS(Resultados_Dic3!V$3:V$99980,Resultados_Dic3!$F$3:$F$99980,'DIC4'!$H99,Resultados_Dic3!$D$3:$D$99980,'DIC4'!$H$91,Resultados_Dic3!$E$3:$E$99980,'DIC4'!$G99,Resultados_Dic3!$A$3:$A$99980,'DIC4'!$F99)</f>
        <v>0.137978719289061</v>
      </c>
      <c r="X99" s="21">
        <f>+SUMIFS(Resultados_Dic3!W$3:W$99980,Resultados_Dic3!$F$3:$F$99980,'DIC4'!$H99,Resultados_Dic3!$D$3:$D$99980,'DIC4'!$H$91,Resultados_Dic3!$E$3:$E$99980,'DIC4'!$G99,Resultados_Dic3!$A$3:$A$99980,'DIC4'!$F99)</f>
        <v>0</v>
      </c>
      <c r="Y99" s="21">
        <f>+SUMIFS(Resultados_Dic3!X$3:X$99980,Resultados_Dic3!$F$3:$F$99980,'DIC4'!$H99,Resultados_Dic3!$D$3:$D$99980,'DIC4'!$H$91,Resultados_Dic3!$E$3:$E$99980,'DIC4'!$G99,Resultados_Dic3!$A$3:$A$99980,'DIC4'!$F99)</f>
        <v>0</v>
      </c>
      <c r="Z99" s="21">
        <f>+SUMIFS(Resultados_Dic3!Y$3:Y$99980,Resultados_Dic3!$F$3:$F$99980,'DIC4'!$H99,Resultados_Dic3!$D$3:$D$99980,'DIC4'!$H$91,Resultados_Dic3!$E$3:$E$99980,'DIC4'!$G99,Resultados_Dic3!$A$3:$A$99980,'DIC4'!$F99)</f>
        <v>0</v>
      </c>
      <c r="AA99" s="21">
        <f>+SUMIFS(Resultados_Dic3!Z$3:Z$99980,Resultados_Dic3!$F$3:$F$99980,'DIC4'!$H99,Resultados_Dic3!$D$3:$D$99980,'DIC4'!$H$91,Resultados_Dic3!$E$3:$E$99980,'DIC4'!$G99,Resultados_Dic3!$A$3:$A$99980,'DIC4'!$F99)</f>
        <v>0</v>
      </c>
      <c r="AB99" s="21">
        <f>+SUMIFS(Resultados_Dic3!AA$3:AA$99980,Resultados_Dic3!$F$3:$F$99980,'DIC4'!$H99,Resultados_Dic3!$D$3:$D$99980,'DIC4'!$H$91,Resultados_Dic3!$E$3:$E$99980,'DIC4'!$G99,Resultados_Dic3!$A$3:$A$99980,'DIC4'!$F99)</f>
        <v>0</v>
      </c>
      <c r="AC99" s="21">
        <f>+SUMIFS(Resultados_Dic3!AB$3:AB$99980,Resultados_Dic3!$F$3:$F$99980,'DIC4'!$H99,Resultados_Dic3!$D$3:$D$99980,'DIC4'!$H$91,Resultados_Dic3!$E$3:$E$99980,'DIC4'!$G99,Resultados_Dic3!$A$3:$A$99980,'DIC4'!$F99)</f>
        <v>0</v>
      </c>
      <c r="AD99" s="21">
        <f>+SUMIFS(Resultados_Dic3!AC$3:AC$99980,Resultados_Dic3!$F$3:$F$99980,'DIC4'!$H99,Resultados_Dic3!$D$3:$D$99980,'DIC4'!$H$91,Resultados_Dic3!$E$3:$E$99980,'DIC4'!$G99,Resultados_Dic3!$A$3:$A$99980,'DIC4'!$F99)</f>
        <v>0</v>
      </c>
      <c r="AE99" s="21">
        <f>+SUMIFS(Resultados_Dic3!AD$3:AD$99980,Resultados_Dic3!$F$3:$F$99980,'DIC4'!$H99,Resultados_Dic3!$D$3:$D$99980,'DIC4'!$H$91,Resultados_Dic3!$E$3:$E$99980,'DIC4'!$G99,Resultados_Dic3!$A$3:$A$99980,'DIC4'!$F99)</f>
        <v>0</v>
      </c>
      <c r="AF99" s="21">
        <f>+SUMIFS(Resultados_Dic3!AE$3:AE$99980,Resultados_Dic3!$F$3:$F$99980,'DIC4'!$H99,Resultados_Dic3!$D$3:$D$99980,'DIC4'!$H$91,Resultados_Dic3!$E$3:$E$99980,'DIC4'!$G99,Resultados_Dic3!$A$3:$A$99980,'DIC4'!$F99)</f>
        <v>0</v>
      </c>
      <c r="AG99" s="21">
        <f>+SUMIFS(Resultados_Dic3!AF$3:AF$99980,Resultados_Dic3!$F$3:$F$99980,'DIC4'!$H99,Resultados_Dic3!$D$3:$D$99980,'DIC4'!$H$91,Resultados_Dic3!$E$3:$E$99980,'DIC4'!$G99,Resultados_Dic3!$A$3:$A$99980,'DIC4'!$F99)</f>
        <v>0</v>
      </c>
      <c r="AH99" s="21">
        <f>+SUMIFS(Resultados_Dic3!AG$3:AG$99980,Resultados_Dic3!$F$3:$F$99980,'DIC4'!$H99,Resultados_Dic3!$D$3:$D$99980,'DIC4'!$H$91,Resultados_Dic3!$E$3:$E$99980,'DIC4'!$G99,Resultados_Dic3!$A$3:$A$99980,'DIC4'!$F99)</f>
        <v>0</v>
      </c>
      <c r="AI99" s="21">
        <f>+SUMIFS(Resultados_Dic3!AH$3:AH$99980,Resultados_Dic3!$F$3:$F$99980,'DIC4'!$H99,Resultados_Dic3!$D$3:$D$99980,'DIC4'!$H$91,Resultados_Dic3!$E$3:$E$99980,'DIC4'!$G99,Resultados_Dic3!$A$3:$A$99980,'DIC4'!$F99)</f>
        <v>0</v>
      </c>
      <c r="AJ99" s="21">
        <f>+SUMIFS(Resultados_Dic3!AI$3:AI$99980,Resultados_Dic3!$F$3:$F$99980,'DIC4'!$H99,Resultados_Dic3!$D$3:$D$99980,'DIC4'!$H$91,Resultados_Dic3!$E$3:$E$99980,'DIC4'!$G99,Resultados_Dic3!$A$3:$A$99980,'DIC4'!$F99)</f>
        <v>0</v>
      </c>
      <c r="AK99" s="21">
        <f>+SUMIFS(Resultados_Dic3!AJ$3:AJ$99980,Resultados_Dic3!$F$3:$F$99980,'DIC4'!$H99,Resultados_Dic3!$D$3:$D$99980,'DIC4'!$H$91,Resultados_Dic3!$E$3:$E$99980,'DIC4'!$G99,Resultados_Dic3!$A$3:$A$99980,'DIC4'!$F99)</f>
        <v>0</v>
      </c>
      <c r="AL99" s="21">
        <f>+SUMIFS(Resultados_Dic3!AK$3:AK$99980,Resultados_Dic3!$F$3:$F$99980,'DIC4'!$H99,Resultados_Dic3!$D$3:$D$99980,'DIC4'!$H$91,Resultados_Dic3!$E$3:$E$99980,'DIC4'!$G99,Resultados_Dic3!$A$3:$A$99980,'DIC4'!$F99)</f>
        <v>0</v>
      </c>
      <c r="AM99" s="21">
        <f>+SUMIFS(Resultados_Dic3!AL$3:AL$99980,Resultados_Dic3!$F$3:$F$99980,'DIC4'!$H99,Resultados_Dic3!$D$3:$D$99980,'DIC4'!$H$91,Resultados_Dic3!$E$3:$E$99980,'DIC4'!$G99,Resultados_Dic3!$A$3:$A$99980,'DIC4'!$F99)</f>
        <v>0</v>
      </c>
      <c r="AN99" s="21">
        <f>+SUMIFS(Resultados_Dic3!AM$3:AM$99980,Resultados_Dic3!$F$3:$F$99980,'DIC4'!$H99,Resultados_Dic3!$D$3:$D$99980,'DIC4'!$H$91,Resultados_Dic3!$E$3:$E$99980,'DIC4'!$G99,Resultados_Dic3!$A$3:$A$99980,'DIC4'!$F99)</f>
        <v>0</v>
      </c>
    </row>
    <row r="100" spans="3:41" x14ac:dyDescent="0.25">
      <c r="E100" s="15"/>
      <c r="F100" s="17" t="str">
        <f t="shared" si="29"/>
        <v>DIC4</v>
      </c>
      <c r="G100" s="24" t="s">
        <v>125</v>
      </c>
      <c r="H100" s="2" t="s">
        <v>278</v>
      </c>
      <c r="I100" s="21">
        <f>+SUMIFS(Resultados_Dic3!H$3:H$99980,Resultados_Dic3!$F$3:$F$99980,'DIC4'!$H100,Resultados_Dic3!$D$3:$D$99980,'DIC4'!$H$91,Resultados_Dic3!$E$3:$E$99980,'DIC4'!$G100,Resultados_Dic3!$A$3:$A$99980,'DIC4'!$F100)</f>
        <v>13.7296001151218</v>
      </c>
      <c r="J100" s="21">
        <f>+SUMIFS(Resultados_Dic3!I$3:I$99980,Resultados_Dic3!$F$3:$F$99980,'DIC4'!$H100,Resultados_Dic3!$D$3:$D$99980,'DIC4'!$H$91,Resultados_Dic3!$E$3:$E$99980,'DIC4'!$G100,Resultados_Dic3!$A$3:$A$99980,'DIC4'!$F100)</f>
        <v>13.4801415970917</v>
      </c>
      <c r="K100" s="21">
        <f>+SUMIFS(Resultados_Dic3!J$3:J$99980,Resultados_Dic3!$F$3:$F$99980,'DIC4'!$H100,Resultados_Dic3!$D$3:$D$99980,'DIC4'!$H$91,Resultados_Dic3!$E$3:$E$99980,'DIC4'!$G100,Resultados_Dic3!$A$3:$A$99980,'DIC4'!$F100)</f>
        <v>13.488544940785699</v>
      </c>
      <c r="L100" s="21">
        <f>+SUMIFS(Resultados_Dic3!K$3:K$99980,Resultados_Dic3!$F$3:$F$99980,'DIC4'!$H100,Resultados_Dic3!$D$3:$D$99980,'DIC4'!$H$91,Resultados_Dic3!$E$3:$E$99980,'DIC4'!$G100,Resultados_Dic3!$A$3:$A$99980,'DIC4'!$F100)</f>
        <v>13.4969482844797</v>
      </c>
      <c r="M100" s="21">
        <f>+SUMIFS(Resultados_Dic3!L$3:L$99980,Resultados_Dic3!$F$3:$F$99980,'DIC4'!$H100,Resultados_Dic3!$D$3:$D$99980,'DIC4'!$H$91,Resultados_Dic3!$E$3:$E$99980,'DIC4'!$G100,Resultados_Dic3!$A$3:$A$99980,'DIC4'!$F100)</f>
        <v>13.505351628173701</v>
      </c>
      <c r="N100" s="21">
        <f>+SUMIFS(Resultados_Dic3!M$3:M$99980,Resultados_Dic3!$F$3:$F$99980,'DIC4'!$H100,Resultados_Dic3!$D$3:$D$99980,'DIC4'!$H$91,Resultados_Dic3!$E$3:$E$99980,'DIC4'!$G100,Resultados_Dic3!$A$3:$A$99980,'DIC4'!$F100)</f>
        <v>12.477530634630799</v>
      </c>
      <c r="O100" s="21">
        <f>+SUMIFS(Resultados_Dic3!N$3:N$99980,Resultados_Dic3!$F$3:$F$99980,'DIC4'!$H100,Resultados_Dic3!$D$3:$D$99980,'DIC4'!$H$91,Resultados_Dic3!$E$3:$E$99980,'DIC4'!$G100,Resultados_Dic3!$A$3:$A$99980,'DIC4'!$F100)</f>
        <v>11.4497096410878</v>
      </c>
      <c r="P100" s="21">
        <f>+SUMIFS(Resultados_Dic3!O$3:O$99980,Resultados_Dic3!$F$3:$F$99980,'DIC4'!$H100,Resultados_Dic3!$D$3:$D$99980,'DIC4'!$H$91,Resultados_Dic3!$E$3:$E$99980,'DIC4'!$G100,Resultados_Dic3!$A$3:$A$99980,'DIC4'!$F100)</f>
        <v>10.603934457246</v>
      </c>
      <c r="Q100" s="21">
        <f>+SUMIFS(Resultados_Dic3!P$3:P$99980,Resultados_Dic3!$F$3:$F$99980,'DIC4'!$H100,Resultados_Dic3!$D$3:$D$99980,'DIC4'!$H$91,Resultados_Dic3!$E$3:$E$99980,'DIC4'!$G100,Resultados_Dic3!$A$3:$A$99980,'DIC4'!$F100)</f>
        <v>9.7581592734042104</v>
      </c>
      <c r="R100" s="21">
        <f>+SUMIFS(Resultados_Dic3!Q$3:Q$99980,Resultados_Dic3!$F$3:$F$99980,'DIC4'!$H100,Resultados_Dic3!$D$3:$D$99980,'DIC4'!$H$91,Resultados_Dic3!$E$3:$E$99980,'DIC4'!$G100,Resultados_Dic3!$A$3:$A$99980,'DIC4'!$F100)</f>
        <v>9.0571026578764293</v>
      </c>
      <c r="S100" s="21">
        <f>+SUMIFS(Resultados_Dic3!R$3:R$99980,Resultados_Dic3!$F$3:$F$99980,'DIC4'!$H100,Resultados_Dic3!$D$3:$D$99980,'DIC4'!$H$91,Resultados_Dic3!$E$3:$E$99980,'DIC4'!$G100,Resultados_Dic3!$A$3:$A$99980,'DIC4'!$F100)</f>
        <v>8.3560460423486393</v>
      </c>
      <c r="T100" s="21">
        <f>+SUMIFS(Resultados_Dic3!S$3:S$99980,Resultados_Dic3!$F$3:$F$99980,'DIC4'!$H100,Resultados_Dic3!$D$3:$D$99980,'DIC4'!$H$91,Resultados_Dic3!$E$3:$E$99980,'DIC4'!$G100,Resultados_Dic3!$A$3:$A$99980,'DIC4'!$F100)</f>
        <v>7.65498942682086</v>
      </c>
      <c r="U100" s="21">
        <f>+SUMIFS(Resultados_Dic3!T$3:T$99980,Resultados_Dic3!$F$3:$F$99980,'DIC4'!$H100,Resultados_Dic3!$D$3:$D$99980,'DIC4'!$H$91,Resultados_Dic3!$E$3:$E$99980,'DIC4'!$G100,Resultados_Dic3!$A$3:$A$99980,'DIC4'!$F100)</f>
        <v>7.1631813088201799</v>
      </c>
      <c r="V100" s="21">
        <f>+SUMIFS(Resultados_Dic3!U$3:U$99980,Resultados_Dic3!$F$3:$F$99980,'DIC4'!$H100,Resultados_Dic3!$D$3:$D$99980,'DIC4'!$H$91,Resultados_Dic3!$E$3:$E$99980,'DIC4'!$G100,Resultados_Dic3!$A$3:$A$99980,'DIC4'!$F100)</f>
        <v>6.6713731908195104</v>
      </c>
      <c r="W100" s="21">
        <f>+SUMIFS(Resultados_Dic3!V$3:V$99980,Resultados_Dic3!$F$3:$F$99980,'DIC4'!$H100,Resultados_Dic3!$D$3:$D$99980,'DIC4'!$H$91,Resultados_Dic3!$E$3:$E$99980,'DIC4'!$G100,Resultados_Dic3!$A$3:$A$99980,'DIC4'!$F100)</f>
        <v>3.2343147955270002</v>
      </c>
      <c r="X100" s="21">
        <f>+SUMIFS(Resultados_Dic3!W$3:W$99980,Resultados_Dic3!$F$3:$F$99980,'DIC4'!$H100,Resultados_Dic3!$D$3:$D$99980,'DIC4'!$H$91,Resultados_Dic3!$E$3:$E$99980,'DIC4'!$G100,Resultados_Dic3!$A$3:$A$99980,'DIC4'!$F100)</f>
        <v>0</v>
      </c>
      <c r="Y100" s="21">
        <f>+SUMIFS(Resultados_Dic3!X$3:X$99980,Resultados_Dic3!$F$3:$F$99980,'DIC4'!$H100,Resultados_Dic3!$D$3:$D$99980,'DIC4'!$H$91,Resultados_Dic3!$E$3:$E$99980,'DIC4'!$G100,Resultados_Dic3!$A$3:$A$99980,'DIC4'!$F100)</f>
        <v>0</v>
      </c>
      <c r="Z100" s="21">
        <f>+SUMIFS(Resultados_Dic3!Y$3:Y$99980,Resultados_Dic3!$F$3:$F$99980,'DIC4'!$H100,Resultados_Dic3!$D$3:$D$99980,'DIC4'!$H$91,Resultados_Dic3!$E$3:$E$99980,'DIC4'!$G100,Resultados_Dic3!$A$3:$A$99980,'DIC4'!$F100)</f>
        <v>0</v>
      </c>
      <c r="AA100" s="21">
        <f>+SUMIFS(Resultados_Dic3!Z$3:Z$99980,Resultados_Dic3!$F$3:$F$99980,'DIC4'!$H100,Resultados_Dic3!$D$3:$D$99980,'DIC4'!$H$91,Resultados_Dic3!$E$3:$E$99980,'DIC4'!$G100,Resultados_Dic3!$A$3:$A$99980,'DIC4'!$F100)</f>
        <v>0</v>
      </c>
      <c r="AB100" s="21">
        <f>+SUMIFS(Resultados_Dic3!AA$3:AA$99980,Resultados_Dic3!$F$3:$F$99980,'DIC4'!$H100,Resultados_Dic3!$D$3:$D$99980,'DIC4'!$H$91,Resultados_Dic3!$E$3:$E$99980,'DIC4'!$G100,Resultados_Dic3!$A$3:$A$99980,'DIC4'!$F100)</f>
        <v>0</v>
      </c>
      <c r="AC100" s="21">
        <f>+SUMIFS(Resultados_Dic3!AB$3:AB$99980,Resultados_Dic3!$F$3:$F$99980,'DIC4'!$H100,Resultados_Dic3!$D$3:$D$99980,'DIC4'!$H$91,Resultados_Dic3!$E$3:$E$99980,'DIC4'!$G100,Resultados_Dic3!$A$3:$A$99980,'DIC4'!$F100)</f>
        <v>0</v>
      </c>
      <c r="AD100" s="21">
        <f>+SUMIFS(Resultados_Dic3!AC$3:AC$99980,Resultados_Dic3!$F$3:$F$99980,'DIC4'!$H100,Resultados_Dic3!$D$3:$D$99980,'DIC4'!$H$91,Resultados_Dic3!$E$3:$E$99980,'DIC4'!$G100,Resultados_Dic3!$A$3:$A$99980,'DIC4'!$F100)</f>
        <v>0</v>
      </c>
      <c r="AE100" s="21">
        <f>+SUMIFS(Resultados_Dic3!AD$3:AD$99980,Resultados_Dic3!$F$3:$F$99980,'DIC4'!$H100,Resultados_Dic3!$D$3:$D$99980,'DIC4'!$H$91,Resultados_Dic3!$E$3:$E$99980,'DIC4'!$G100,Resultados_Dic3!$A$3:$A$99980,'DIC4'!$F100)</f>
        <v>0</v>
      </c>
      <c r="AF100" s="21">
        <f>+SUMIFS(Resultados_Dic3!AE$3:AE$99980,Resultados_Dic3!$F$3:$F$99980,'DIC4'!$H100,Resultados_Dic3!$D$3:$D$99980,'DIC4'!$H$91,Resultados_Dic3!$E$3:$E$99980,'DIC4'!$G100,Resultados_Dic3!$A$3:$A$99980,'DIC4'!$F100)</f>
        <v>0</v>
      </c>
      <c r="AG100" s="21">
        <f>+SUMIFS(Resultados_Dic3!AF$3:AF$99980,Resultados_Dic3!$F$3:$F$99980,'DIC4'!$H100,Resultados_Dic3!$D$3:$D$99980,'DIC4'!$H$91,Resultados_Dic3!$E$3:$E$99980,'DIC4'!$G100,Resultados_Dic3!$A$3:$A$99980,'DIC4'!$F100)</f>
        <v>0</v>
      </c>
      <c r="AH100" s="21">
        <f>+SUMIFS(Resultados_Dic3!AG$3:AG$99980,Resultados_Dic3!$F$3:$F$99980,'DIC4'!$H100,Resultados_Dic3!$D$3:$D$99980,'DIC4'!$H$91,Resultados_Dic3!$E$3:$E$99980,'DIC4'!$G100,Resultados_Dic3!$A$3:$A$99980,'DIC4'!$F100)</f>
        <v>0</v>
      </c>
      <c r="AI100" s="21">
        <f>+SUMIFS(Resultados_Dic3!AH$3:AH$99980,Resultados_Dic3!$F$3:$F$99980,'DIC4'!$H100,Resultados_Dic3!$D$3:$D$99980,'DIC4'!$H$91,Resultados_Dic3!$E$3:$E$99980,'DIC4'!$G100,Resultados_Dic3!$A$3:$A$99980,'DIC4'!$F100)</f>
        <v>0</v>
      </c>
      <c r="AJ100" s="21">
        <f>+SUMIFS(Resultados_Dic3!AI$3:AI$99980,Resultados_Dic3!$F$3:$F$99980,'DIC4'!$H100,Resultados_Dic3!$D$3:$D$99980,'DIC4'!$H$91,Resultados_Dic3!$E$3:$E$99980,'DIC4'!$G100,Resultados_Dic3!$A$3:$A$99980,'DIC4'!$F100)</f>
        <v>0</v>
      </c>
      <c r="AK100" s="21">
        <f>+SUMIFS(Resultados_Dic3!AJ$3:AJ$99980,Resultados_Dic3!$F$3:$F$99980,'DIC4'!$H100,Resultados_Dic3!$D$3:$D$99980,'DIC4'!$H$91,Resultados_Dic3!$E$3:$E$99980,'DIC4'!$G100,Resultados_Dic3!$A$3:$A$99980,'DIC4'!$F100)</f>
        <v>0</v>
      </c>
      <c r="AL100" s="21">
        <f>+SUMIFS(Resultados_Dic3!AK$3:AK$99980,Resultados_Dic3!$F$3:$F$99980,'DIC4'!$H100,Resultados_Dic3!$D$3:$D$99980,'DIC4'!$H$91,Resultados_Dic3!$E$3:$E$99980,'DIC4'!$G100,Resultados_Dic3!$A$3:$A$99980,'DIC4'!$F100)</f>
        <v>0</v>
      </c>
      <c r="AM100" s="21">
        <f>+SUMIFS(Resultados_Dic3!AL$3:AL$99980,Resultados_Dic3!$F$3:$F$99980,'DIC4'!$H100,Resultados_Dic3!$D$3:$D$99980,'DIC4'!$H$91,Resultados_Dic3!$E$3:$E$99980,'DIC4'!$G100,Resultados_Dic3!$A$3:$A$99980,'DIC4'!$F100)</f>
        <v>0</v>
      </c>
      <c r="AN100" s="21">
        <f>+SUMIFS(Resultados_Dic3!AM$3:AM$99980,Resultados_Dic3!$F$3:$F$99980,'DIC4'!$H100,Resultados_Dic3!$D$3:$D$99980,'DIC4'!$H$91,Resultados_Dic3!$E$3:$E$99980,'DIC4'!$G100,Resultados_Dic3!$A$3:$A$99980,'DIC4'!$F100)</f>
        <v>0</v>
      </c>
    </row>
    <row r="101" spans="3:41" x14ac:dyDescent="0.25">
      <c r="E101" s="15"/>
      <c r="F101" s="42"/>
      <c r="G101" s="15"/>
      <c r="H101" s="21"/>
      <c r="I101" s="21"/>
      <c r="J101" s="21"/>
      <c r="K101" s="21"/>
      <c r="L101" s="21"/>
      <c r="M101" s="21"/>
      <c r="N101" s="21"/>
    </row>
    <row r="102" spans="3:41" x14ac:dyDescent="0.25">
      <c r="E102" s="15"/>
      <c r="F102" s="42"/>
      <c r="G102" s="15"/>
      <c r="H102" s="21"/>
      <c r="I102" s="21"/>
      <c r="J102" s="21"/>
      <c r="K102" s="21"/>
      <c r="L102" s="21"/>
      <c r="M102" s="21"/>
      <c r="N102" s="21"/>
    </row>
    <row r="103" spans="3:41" ht="21" x14ac:dyDescent="0.35">
      <c r="E103" s="15"/>
      <c r="F103" s="42"/>
      <c r="G103" s="15"/>
      <c r="H103" s="45" t="s">
        <v>362</v>
      </c>
      <c r="I103" s="21"/>
      <c r="J103" s="21"/>
      <c r="K103" s="21"/>
      <c r="L103" s="21"/>
      <c r="M103" s="21"/>
      <c r="N103" s="21"/>
    </row>
    <row r="104" spans="3:41" x14ac:dyDescent="0.25">
      <c r="E104" s="15"/>
      <c r="F104" s="12"/>
      <c r="G104" s="15"/>
    </row>
    <row r="105" spans="3:41" ht="18.75" x14ac:dyDescent="0.3">
      <c r="E105" s="15"/>
      <c r="F105" s="12"/>
      <c r="G105" s="15"/>
      <c r="H105" s="34" t="s">
        <v>361</v>
      </c>
    </row>
    <row r="106" spans="3:41" x14ac:dyDescent="0.25">
      <c r="E106" s="15"/>
      <c r="F106" s="12"/>
      <c r="G106" s="15"/>
      <c r="H106" s="2" t="s">
        <v>26</v>
      </c>
    </row>
    <row r="107" spans="3:41" x14ac:dyDescent="0.25">
      <c r="E107" s="44"/>
      <c r="F107" s="43"/>
      <c r="G107" s="15"/>
      <c r="H107" s="16"/>
    </row>
    <row r="108" spans="3:41" x14ac:dyDescent="0.25">
      <c r="I108" s="5">
        <v>2019</v>
      </c>
      <c r="J108" s="5">
        <v>2020</v>
      </c>
      <c r="K108" s="5">
        <v>2021</v>
      </c>
      <c r="L108" s="5">
        <v>2022</v>
      </c>
      <c r="M108" s="5">
        <v>2023</v>
      </c>
      <c r="N108" s="5">
        <v>2024</v>
      </c>
      <c r="O108" s="5">
        <v>2025</v>
      </c>
      <c r="P108" s="5">
        <v>2026</v>
      </c>
      <c r="Q108" s="5">
        <v>2027</v>
      </c>
      <c r="R108" s="5">
        <v>2028</v>
      </c>
      <c r="S108" s="5">
        <v>2029</v>
      </c>
      <c r="T108" s="5">
        <v>2030</v>
      </c>
      <c r="U108" s="5">
        <v>2031</v>
      </c>
      <c r="V108" s="5">
        <v>2032</v>
      </c>
      <c r="W108" s="5">
        <v>2033</v>
      </c>
      <c r="X108" s="5">
        <v>2034</v>
      </c>
      <c r="Y108" s="5">
        <v>2035</v>
      </c>
      <c r="Z108" s="5">
        <v>2036</v>
      </c>
      <c r="AA108" s="5">
        <v>2037</v>
      </c>
      <c r="AB108" s="5">
        <v>2038</v>
      </c>
      <c r="AC108" s="5">
        <v>2039</v>
      </c>
      <c r="AD108" s="5">
        <v>2040</v>
      </c>
      <c r="AE108" s="5">
        <v>2041</v>
      </c>
      <c r="AF108" s="5">
        <v>2042</v>
      </c>
      <c r="AG108" s="5">
        <v>2043</v>
      </c>
      <c r="AH108" s="5">
        <v>2044</v>
      </c>
      <c r="AI108" s="5">
        <v>2045</v>
      </c>
      <c r="AJ108" s="5">
        <v>2046</v>
      </c>
      <c r="AK108" s="5">
        <v>2047</v>
      </c>
      <c r="AL108" s="5">
        <v>2048</v>
      </c>
      <c r="AM108" s="5">
        <v>2049</v>
      </c>
      <c r="AN108" s="5">
        <v>2050</v>
      </c>
      <c r="AO108" s="21"/>
    </row>
    <row r="109" spans="3:41" x14ac:dyDescent="0.25">
      <c r="C109" s="35"/>
      <c r="E109" s="15"/>
      <c r="F109" s="17" t="str">
        <f>+$F$1</f>
        <v>DIC4</v>
      </c>
      <c r="G109" s="24" t="s">
        <v>119</v>
      </c>
      <c r="H109" s="13" t="s">
        <v>252</v>
      </c>
      <c r="I109" s="21">
        <f>+SUMIFS(Resultados_Dic3!H$3:H$99980,Resultados_Dic3!$F$3:$F$99980,'DIC4'!$H109,Resultados_Dic3!$D$3:$D$99980,'DIC4'!$H$106,Resultados_Dic3!$E$3:$E$99980,'DIC4'!$G109,Resultados_Dic3!$A$3:$A$99980,'DIC4'!$F109)</f>
        <v>4.17384045016136</v>
      </c>
      <c r="J109" s="21">
        <f>+SUMIFS(Resultados_Dic3!I$3:I$99980,Resultados_Dic3!$F$3:$F$99980,'DIC4'!$H109,Resultados_Dic3!$D$3:$D$99980,'DIC4'!$H$106,Resultados_Dic3!$E$3:$E$99980,'DIC4'!$G109,Resultados_Dic3!$A$3:$A$99980,'DIC4'!$F109)</f>
        <v>3.3728052405641802</v>
      </c>
      <c r="K109" s="21">
        <f>+SUMIFS(Resultados_Dic3!J$3:J$99980,Resultados_Dic3!$F$3:$F$99980,'DIC4'!$H109,Resultados_Dic3!$D$3:$D$99980,'DIC4'!$H$106,Resultados_Dic3!$E$3:$E$99980,'DIC4'!$G109,Resultados_Dic3!$A$3:$A$99980,'DIC4'!$F109)</f>
        <v>2.6407220048431901</v>
      </c>
      <c r="L109" s="21">
        <f>+SUMIFS(Resultados_Dic3!K$3:K$99980,Resultados_Dic3!$F$3:$F$99980,'DIC4'!$H109,Resultados_Dic3!$D$3:$D$99980,'DIC4'!$H$106,Resultados_Dic3!$E$3:$E$99980,'DIC4'!$G109,Resultados_Dic3!$A$3:$A$99980,'DIC4'!$F109)</f>
        <v>3.0838683034901102</v>
      </c>
      <c r="M109" s="21">
        <f>+SUMIFS(Resultados_Dic3!L$3:L$99980,Resultados_Dic3!$F$3:$F$99980,'DIC4'!$H109,Resultados_Dic3!$D$3:$D$99980,'DIC4'!$H$106,Resultados_Dic3!$E$3:$E$99980,'DIC4'!$G109,Resultados_Dic3!$A$3:$A$99980,'DIC4'!$F109)</f>
        <v>2.9393998349530799</v>
      </c>
      <c r="N109" s="21">
        <f>+SUMIFS(Resultados_Dic3!M$3:M$99980,Resultados_Dic3!$F$3:$F$99980,'DIC4'!$H109,Resultados_Dic3!$D$3:$D$99980,'DIC4'!$H$106,Resultados_Dic3!$E$3:$E$99980,'DIC4'!$G109,Resultados_Dic3!$A$3:$A$99980,'DIC4'!$F109)</f>
        <v>0</v>
      </c>
      <c r="O109" s="21">
        <f>+SUMIFS(Resultados_Dic3!N$3:N$99980,Resultados_Dic3!$F$3:$F$99980,'DIC4'!$H109,Resultados_Dic3!$D$3:$D$99980,'DIC4'!$H$106,Resultados_Dic3!$E$3:$E$99980,'DIC4'!$G109,Resultados_Dic3!$A$3:$A$99980,'DIC4'!$F109)</f>
        <v>0</v>
      </c>
      <c r="P109" s="21">
        <f>+SUMIFS(Resultados_Dic3!O$3:O$99980,Resultados_Dic3!$F$3:$F$99980,'DIC4'!$H109,Resultados_Dic3!$D$3:$D$99980,'DIC4'!$H$106,Resultados_Dic3!$E$3:$E$99980,'DIC4'!$G109,Resultados_Dic3!$A$3:$A$99980,'DIC4'!$F109)</f>
        <v>0</v>
      </c>
      <c r="Q109" s="21">
        <f>+SUMIFS(Resultados_Dic3!P$3:P$99980,Resultados_Dic3!$F$3:$F$99980,'DIC4'!$H109,Resultados_Dic3!$D$3:$D$99980,'DIC4'!$H$106,Resultados_Dic3!$E$3:$E$99980,'DIC4'!$G109,Resultados_Dic3!$A$3:$A$99980,'DIC4'!$F109)</f>
        <v>0</v>
      </c>
      <c r="R109" s="21">
        <f>+SUMIFS(Resultados_Dic3!Q$3:Q$99980,Resultados_Dic3!$F$3:$F$99980,'DIC4'!$H109,Resultados_Dic3!$D$3:$D$99980,'DIC4'!$H$106,Resultados_Dic3!$E$3:$E$99980,'DIC4'!$G109,Resultados_Dic3!$A$3:$A$99980,'DIC4'!$F109)</f>
        <v>0</v>
      </c>
      <c r="S109" s="21">
        <f>+SUMIFS(Resultados_Dic3!R$3:R$99980,Resultados_Dic3!$F$3:$F$99980,'DIC4'!$H109,Resultados_Dic3!$D$3:$D$99980,'DIC4'!$H$106,Resultados_Dic3!$E$3:$E$99980,'DIC4'!$G109,Resultados_Dic3!$A$3:$A$99980,'DIC4'!$F109)</f>
        <v>0</v>
      </c>
      <c r="T109" s="21">
        <f>+SUMIFS(Resultados_Dic3!S$3:S$99980,Resultados_Dic3!$F$3:$F$99980,'DIC4'!$H109,Resultados_Dic3!$D$3:$D$99980,'DIC4'!$H$106,Resultados_Dic3!$E$3:$E$99980,'DIC4'!$G109,Resultados_Dic3!$A$3:$A$99980,'DIC4'!$F109)</f>
        <v>0</v>
      </c>
      <c r="U109" s="21">
        <f>+SUMIFS(Resultados_Dic3!T$3:T$99980,Resultados_Dic3!$F$3:$F$99980,'DIC4'!$H109,Resultados_Dic3!$D$3:$D$99980,'DIC4'!$H$106,Resultados_Dic3!$E$3:$E$99980,'DIC4'!$G109,Resultados_Dic3!$A$3:$A$99980,'DIC4'!$F109)</f>
        <v>0</v>
      </c>
      <c r="V109" s="21">
        <f>+SUMIFS(Resultados_Dic3!U$3:U$99980,Resultados_Dic3!$F$3:$F$99980,'DIC4'!$H109,Resultados_Dic3!$D$3:$D$99980,'DIC4'!$H$106,Resultados_Dic3!$E$3:$E$99980,'DIC4'!$G109,Resultados_Dic3!$A$3:$A$99980,'DIC4'!$F109)</f>
        <v>0</v>
      </c>
      <c r="W109" s="21">
        <f>+SUMIFS(Resultados_Dic3!V$3:V$99980,Resultados_Dic3!$F$3:$F$99980,'DIC4'!$H109,Resultados_Dic3!$D$3:$D$99980,'DIC4'!$H$106,Resultados_Dic3!$E$3:$E$99980,'DIC4'!$G109,Resultados_Dic3!$A$3:$A$99980,'DIC4'!$F109)</f>
        <v>0</v>
      </c>
      <c r="X109" s="21">
        <f>+SUMIFS(Resultados_Dic3!W$3:W$99980,Resultados_Dic3!$F$3:$F$99980,'DIC4'!$H109,Resultados_Dic3!$D$3:$D$99980,'DIC4'!$H$106,Resultados_Dic3!$E$3:$E$99980,'DIC4'!$G109,Resultados_Dic3!$A$3:$A$99980,'DIC4'!$F109)</f>
        <v>0</v>
      </c>
      <c r="Y109" s="21">
        <f>+SUMIFS(Resultados_Dic3!X$3:X$99980,Resultados_Dic3!$F$3:$F$99980,'DIC4'!$H109,Resultados_Dic3!$D$3:$D$99980,'DIC4'!$H$106,Resultados_Dic3!$E$3:$E$99980,'DIC4'!$G109,Resultados_Dic3!$A$3:$A$99980,'DIC4'!$F109)</f>
        <v>0</v>
      </c>
      <c r="Z109" s="21">
        <f>+SUMIFS(Resultados_Dic3!Y$3:Y$99980,Resultados_Dic3!$F$3:$F$99980,'DIC4'!$H109,Resultados_Dic3!$D$3:$D$99980,'DIC4'!$H$106,Resultados_Dic3!$E$3:$E$99980,'DIC4'!$G109,Resultados_Dic3!$A$3:$A$99980,'DIC4'!$F109)</f>
        <v>0</v>
      </c>
      <c r="AA109" s="21">
        <f>+SUMIFS(Resultados_Dic3!Z$3:Z$99980,Resultados_Dic3!$F$3:$F$99980,'DIC4'!$H109,Resultados_Dic3!$D$3:$D$99980,'DIC4'!$H$106,Resultados_Dic3!$E$3:$E$99980,'DIC4'!$G109,Resultados_Dic3!$A$3:$A$99980,'DIC4'!$F109)</f>
        <v>0</v>
      </c>
      <c r="AB109" s="21">
        <f>+SUMIFS(Resultados_Dic3!AA$3:AA$99980,Resultados_Dic3!$F$3:$F$99980,'DIC4'!$H109,Resultados_Dic3!$D$3:$D$99980,'DIC4'!$H$106,Resultados_Dic3!$E$3:$E$99980,'DIC4'!$G109,Resultados_Dic3!$A$3:$A$99980,'DIC4'!$F109)</f>
        <v>0</v>
      </c>
      <c r="AC109" s="21">
        <f>+SUMIFS(Resultados_Dic3!AB$3:AB$99980,Resultados_Dic3!$F$3:$F$99980,'DIC4'!$H109,Resultados_Dic3!$D$3:$D$99980,'DIC4'!$H$106,Resultados_Dic3!$E$3:$E$99980,'DIC4'!$G109,Resultados_Dic3!$A$3:$A$99980,'DIC4'!$F109)</f>
        <v>0</v>
      </c>
      <c r="AD109" s="21">
        <f>+SUMIFS(Resultados_Dic3!AC$3:AC$99980,Resultados_Dic3!$F$3:$F$99980,'DIC4'!$H109,Resultados_Dic3!$D$3:$D$99980,'DIC4'!$H$106,Resultados_Dic3!$E$3:$E$99980,'DIC4'!$G109,Resultados_Dic3!$A$3:$A$99980,'DIC4'!$F109)</f>
        <v>0</v>
      </c>
      <c r="AE109" s="21">
        <f>+SUMIFS(Resultados_Dic3!AD$3:AD$99980,Resultados_Dic3!$F$3:$F$99980,'DIC4'!$H109,Resultados_Dic3!$D$3:$D$99980,'DIC4'!$H$106,Resultados_Dic3!$E$3:$E$99980,'DIC4'!$G109,Resultados_Dic3!$A$3:$A$99980,'DIC4'!$F109)</f>
        <v>0</v>
      </c>
      <c r="AF109" s="21">
        <f>+SUMIFS(Resultados_Dic3!AE$3:AE$99980,Resultados_Dic3!$F$3:$F$99980,'DIC4'!$H109,Resultados_Dic3!$D$3:$D$99980,'DIC4'!$H$106,Resultados_Dic3!$E$3:$E$99980,'DIC4'!$G109,Resultados_Dic3!$A$3:$A$99980,'DIC4'!$F109)</f>
        <v>0</v>
      </c>
      <c r="AG109" s="21">
        <f>+SUMIFS(Resultados_Dic3!AF$3:AF$99980,Resultados_Dic3!$F$3:$F$99980,'DIC4'!$H109,Resultados_Dic3!$D$3:$D$99980,'DIC4'!$H$106,Resultados_Dic3!$E$3:$E$99980,'DIC4'!$G109,Resultados_Dic3!$A$3:$A$99980,'DIC4'!$F109)</f>
        <v>0</v>
      </c>
      <c r="AH109" s="21">
        <f>+SUMIFS(Resultados_Dic3!AG$3:AG$99980,Resultados_Dic3!$F$3:$F$99980,'DIC4'!$H109,Resultados_Dic3!$D$3:$D$99980,'DIC4'!$H$106,Resultados_Dic3!$E$3:$E$99980,'DIC4'!$G109,Resultados_Dic3!$A$3:$A$99980,'DIC4'!$F109)</f>
        <v>0</v>
      </c>
      <c r="AI109" s="21">
        <f>+SUMIFS(Resultados_Dic3!AH$3:AH$99980,Resultados_Dic3!$F$3:$F$99980,'DIC4'!$H109,Resultados_Dic3!$D$3:$D$99980,'DIC4'!$H$106,Resultados_Dic3!$E$3:$E$99980,'DIC4'!$G109,Resultados_Dic3!$A$3:$A$99980,'DIC4'!$F109)</f>
        <v>0</v>
      </c>
      <c r="AJ109" s="21">
        <f>+SUMIFS(Resultados_Dic3!AI$3:AI$99980,Resultados_Dic3!$F$3:$F$99980,'DIC4'!$H109,Resultados_Dic3!$D$3:$D$99980,'DIC4'!$H$106,Resultados_Dic3!$E$3:$E$99980,'DIC4'!$G109,Resultados_Dic3!$A$3:$A$99980,'DIC4'!$F109)</f>
        <v>0</v>
      </c>
      <c r="AK109" s="21">
        <f>+SUMIFS(Resultados_Dic3!AJ$3:AJ$99980,Resultados_Dic3!$F$3:$F$99980,'DIC4'!$H109,Resultados_Dic3!$D$3:$D$99980,'DIC4'!$H$106,Resultados_Dic3!$E$3:$E$99980,'DIC4'!$G109,Resultados_Dic3!$A$3:$A$99980,'DIC4'!$F109)</f>
        <v>0</v>
      </c>
      <c r="AL109" s="21">
        <f>+SUMIFS(Resultados_Dic3!AK$3:AK$99980,Resultados_Dic3!$F$3:$F$99980,'DIC4'!$H109,Resultados_Dic3!$D$3:$D$99980,'DIC4'!$H$106,Resultados_Dic3!$E$3:$E$99980,'DIC4'!$G109,Resultados_Dic3!$A$3:$A$99980,'DIC4'!$F109)</f>
        <v>0</v>
      </c>
      <c r="AM109" s="21">
        <f>+SUMIFS(Resultados_Dic3!AL$3:AL$99980,Resultados_Dic3!$F$3:$F$99980,'DIC4'!$H109,Resultados_Dic3!$D$3:$D$99980,'DIC4'!$H$106,Resultados_Dic3!$E$3:$E$99980,'DIC4'!$G109,Resultados_Dic3!$A$3:$A$99980,'DIC4'!$F109)</f>
        <v>0</v>
      </c>
      <c r="AN109" s="21">
        <f>+SUMIFS(Resultados_Dic3!AM$3:AM$99980,Resultados_Dic3!$F$3:$F$99980,'DIC4'!$H109,Resultados_Dic3!$D$3:$D$99980,'DIC4'!$H$106,Resultados_Dic3!$E$3:$E$99980,'DIC4'!$G109,Resultados_Dic3!$A$3:$A$99980,'DIC4'!$F109)</f>
        <v>0</v>
      </c>
    </row>
    <row r="110" spans="3:41" x14ac:dyDescent="0.25">
      <c r="C110" s="35"/>
      <c r="E110" s="15"/>
      <c r="F110" s="17" t="str">
        <f t="shared" ref="F110:F115" si="30">+$F$1</f>
        <v>DIC4</v>
      </c>
      <c r="G110" s="24" t="s">
        <v>120</v>
      </c>
      <c r="H110" s="13" t="s">
        <v>253</v>
      </c>
      <c r="I110" s="21">
        <f>+SUMIFS(Resultados_Dic3!H$3:H$99980,Resultados_Dic3!$F$3:$F$99980,'DIC4'!$H110,Resultados_Dic3!$D$3:$D$99980,'DIC4'!$H$106,Resultados_Dic3!$E$3:$E$99980,'DIC4'!$G110,Resultados_Dic3!$A$3:$A$99980,'DIC4'!$F110)</f>
        <v>13.7668656107645</v>
      </c>
      <c r="J110" s="21">
        <f>+SUMIFS(Resultados_Dic3!I$3:I$99980,Resultados_Dic3!$F$3:$F$99980,'DIC4'!$H110,Resultados_Dic3!$D$3:$D$99980,'DIC4'!$H$106,Resultados_Dic3!$E$3:$E$99980,'DIC4'!$G110,Resultados_Dic3!$A$3:$A$99980,'DIC4'!$F110)</f>
        <v>13.7668656107645</v>
      </c>
      <c r="K110" s="21">
        <f>+SUMIFS(Resultados_Dic3!J$3:J$99980,Resultados_Dic3!$F$3:$F$99980,'DIC4'!$H110,Resultados_Dic3!$D$3:$D$99980,'DIC4'!$H$106,Resultados_Dic3!$E$3:$E$99980,'DIC4'!$G110,Resultados_Dic3!$A$3:$A$99980,'DIC4'!$F110)</f>
        <v>13.7668656107645</v>
      </c>
      <c r="L110" s="21">
        <f>+SUMIFS(Resultados_Dic3!K$3:K$99980,Resultados_Dic3!$F$3:$F$99980,'DIC4'!$H110,Resultados_Dic3!$D$3:$D$99980,'DIC4'!$H$106,Resultados_Dic3!$E$3:$E$99980,'DIC4'!$G110,Resultados_Dic3!$A$3:$A$99980,'DIC4'!$F110)</f>
        <v>13.7668656107645</v>
      </c>
      <c r="M110" s="21">
        <f>+SUMIFS(Resultados_Dic3!L$3:L$99980,Resultados_Dic3!$F$3:$F$99980,'DIC4'!$H110,Resultados_Dic3!$D$3:$D$99980,'DIC4'!$H$106,Resultados_Dic3!$E$3:$E$99980,'DIC4'!$G110,Resultados_Dic3!$A$3:$A$99980,'DIC4'!$F110)</f>
        <v>13.7668656107645</v>
      </c>
      <c r="N110" s="21">
        <f>+SUMIFS(Resultados_Dic3!M$3:M$99980,Resultados_Dic3!$F$3:$F$99980,'DIC4'!$H110,Resultados_Dic3!$D$3:$D$99980,'DIC4'!$H$106,Resultados_Dic3!$E$3:$E$99980,'DIC4'!$G110,Resultados_Dic3!$A$3:$A$99980,'DIC4'!$F110)</f>
        <v>13.7668656107645</v>
      </c>
      <c r="O110" s="21">
        <f>+SUMIFS(Resultados_Dic3!N$3:N$99980,Resultados_Dic3!$F$3:$F$99980,'DIC4'!$H110,Resultados_Dic3!$D$3:$D$99980,'DIC4'!$H$106,Resultados_Dic3!$E$3:$E$99980,'DIC4'!$G110,Resultados_Dic3!$A$3:$A$99980,'DIC4'!$F110)</f>
        <v>13.7668656107645</v>
      </c>
      <c r="P110" s="21">
        <f>+SUMIFS(Resultados_Dic3!O$3:O$99980,Resultados_Dic3!$F$3:$F$99980,'DIC4'!$H110,Resultados_Dic3!$D$3:$D$99980,'DIC4'!$H$106,Resultados_Dic3!$E$3:$E$99980,'DIC4'!$G110,Resultados_Dic3!$A$3:$A$99980,'DIC4'!$F110)</f>
        <v>13.7668656107645</v>
      </c>
      <c r="Q110" s="21">
        <f>+SUMIFS(Resultados_Dic3!P$3:P$99980,Resultados_Dic3!$F$3:$F$99980,'DIC4'!$H110,Resultados_Dic3!$D$3:$D$99980,'DIC4'!$H$106,Resultados_Dic3!$E$3:$E$99980,'DIC4'!$G110,Resultados_Dic3!$A$3:$A$99980,'DIC4'!$F110)</f>
        <v>13.7668656107645</v>
      </c>
      <c r="R110" s="21">
        <f>+SUMIFS(Resultados_Dic3!Q$3:Q$99980,Resultados_Dic3!$F$3:$F$99980,'DIC4'!$H110,Resultados_Dic3!$D$3:$D$99980,'DIC4'!$H$106,Resultados_Dic3!$E$3:$E$99980,'DIC4'!$G110,Resultados_Dic3!$A$3:$A$99980,'DIC4'!$F110)</f>
        <v>12.927019439055</v>
      </c>
      <c r="S110" s="21">
        <f>+SUMIFS(Resultados_Dic3!R$3:R$99980,Resultados_Dic3!$F$3:$F$99980,'DIC4'!$H110,Resultados_Dic3!$D$3:$D$99980,'DIC4'!$H$106,Resultados_Dic3!$E$3:$E$99980,'DIC4'!$G110,Resultados_Dic3!$A$3:$A$99980,'DIC4'!$F110)</f>
        <v>6.4733130309200098</v>
      </c>
      <c r="T110" s="21">
        <f>+SUMIFS(Resultados_Dic3!S$3:S$99980,Resultados_Dic3!$F$3:$F$99980,'DIC4'!$H110,Resultados_Dic3!$D$3:$D$99980,'DIC4'!$H$106,Resultados_Dic3!$E$3:$E$99980,'DIC4'!$G110,Resultados_Dic3!$A$3:$A$99980,'DIC4'!$F110)</f>
        <v>0</v>
      </c>
      <c r="U110" s="21">
        <f>+SUMIFS(Resultados_Dic3!T$3:T$99980,Resultados_Dic3!$F$3:$F$99980,'DIC4'!$H110,Resultados_Dic3!$D$3:$D$99980,'DIC4'!$H$106,Resultados_Dic3!$E$3:$E$99980,'DIC4'!$G110,Resultados_Dic3!$A$3:$A$99980,'DIC4'!$F110)</f>
        <v>0</v>
      </c>
      <c r="V110" s="21">
        <f>+SUMIFS(Resultados_Dic3!U$3:U$99980,Resultados_Dic3!$F$3:$F$99980,'DIC4'!$H110,Resultados_Dic3!$D$3:$D$99980,'DIC4'!$H$106,Resultados_Dic3!$E$3:$E$99980,'DIC4'!$G110,Resultados_Dic3!$A$3:$A$99980,'DIC4'!$F110)</f>
        <v>0</v>
      </c>
      <c r="W110" s="21">
        <f>+SUMIFS(Resultados_Dic3!V$3:V$99980,Resultados_Dic3!$F$3:$F$99980,'DIC4'!$H110,Resultados_Dic3!$D$3:$D$99980,'DIC4'!$H$106,Resultados_Dic3!$E$3:$E$99980,'DIC4'!$G110,Resultados_Dic3!$A$3:$A$99980,'DIC4'!$F110)</f>
        <v>0</v>
      </c>
      <c r="X110" s="21">
        <f>+SUMIFS(Resultados_Dic3!W$3:W$99980,Resultados_Dic3!$F$3:$F$99980,'DIC4'!$H110,Resultados_Dic3!$D$3:$D$99980,'DIC4'!$H$106,Resultados_Dic3!$E$3:$E$99980,'DIC4'!$G110,Resultados_Dic3!$A$3:$A$99980,'DIC4'!$F110)</f>
        <v>0</v>
      </c>
      <c r="Y110" s="21">
        <f>+SUMIFS(Resultados_Dic3!X$3:X$99980,Resultados_Dic3!$F$3:$F$99980,'DIC4'!$H110,Resultados_Dic3!$D$3:$D$99980,'DIC4'!$H$106,Resultados_Dic3!$E$3:$E$99980,'DIC4'!$G110,Resultados_Dic3!$A$3:$A$99980,'DIC4'!$F110)</f>
        <v>0</v>
      </c>
      <c r="Z110" s="21">
        <f>+SUMIFS(Resultados_Dic3!Y$3:Y$99980,Resultados_Dic3!$F$3:$F$99980,'DIC4'!$H110,Resultados_Dic3!$D$3:$D$99980,'DIC4'!$H$106,Resultados_Dic3!$E$3:$E$99980,'DIC4'!$G110,Resultados_Dic3!$A$3:$A$99980,'DIC4'!$F110)</f>
        <v>0</v>
      </c>
      <c r="AA110" s="21">
        <f>+SUMIFS(Resultados_Dic3!Z$3:Z$99980,Resultados_Dic3!$F$3:$F$99980,'DIC4'!$H110,Resultados_Dic3!$D$3:$D$99980,'DIC4'!$H$106,Resultados_Dic3!$E$3:$E$99980,'DIC4'!$G110,Resultados_Dic3!$A$3:$A$99980,'DIC4'!$F110)</f>
        <v>0</v>
      </c>
      <c r="AB110" s="21">
        <f>+SUMIFS(Resultados_Dic3!AA$3:AA$99980,Resultados_Dic3!$F$3:$F$99980,'DIC4'!$H110,Resultados_Dic3!$D$3:$D$99980,'DIC4'!$H$106,Resultados_Dic3!$E$3:$E$99980,'DIC4'!$G110,Resultados_Dic3!$A$3:$A$99980,'DIC4'!$F110)</f>
        <v>0</v>
      </c>
      <c r="AC110" s="21">
        <f>+SUMIFS(Resultados_Dic3!AB$3:AB$99980,Resultados_Dic3!$F$3:$F$99980,'DIC4'!$H110,Resultados_Dic3!$D$3:$D$99980,'DIC4'!$H$106,Resultados_Dic3!$E$3:$E$99980,'DIC4'!$G110,Resultados_Dic3!$A$3:$A$99980,'DIC4'!$F110)</f>
        <v>0</v>
      </c>
      <c r="AD110" s="21">
        <f>+SUMIFS(Resultados_Dic3!AC$3:AC$99980,Resultados_Dic3!$F$3:$F$99980,'DIC4'!$H110,Resultados_Dic3!$D$3:$D$99980,'DIC4'!$H$106,Resultados_Dic3!$E$3:$E$99980,'DIC4'!$G110,Resultados_Dic3!$A$3:$A$99980,'DIC4'!$F110)</f>
        <v>0</v>
      </c>
      <c r="AE110" s="21">
        <f>+SUMIFS(Resultados_Dic3!AD$3:AD$99980,Resultados_Dic3!$F$3:$F$99980,'DIC4'!$H110,Resultados_Dic3!$D$3:$D$99980,'DIC4'!$H$106,Resultados_Dic3!$E$3:$E$99980,'DIC4'!$G110,Resultados_Dic3!$A$3:$A$99980,'DIC4'!$F110)</f>
        <v>0</v>
      </c>
      <c r="AF110" s="21">
        <f>+SUMIFS(Resultados_Dic3!AE$3:AE$99980,Resultados_Dic3!$F$3:$F$99980,'DIC4'!$H110,Resultados_Dic3!$D$3:$D$99980,'DIC4'!$H$106,Resultados_Dic3!$E$3:$E$99980,'DIC4'!$G110,Resultados_Dic3!$A$3:$A$99980,'DIC4'!$F110)</f>
        <v>0</v>
      </c>
      <c r="AG110" s="21">
        <f>+SUMIFS(Resultados_Dic3!AF$3:AF$99980,Resultados_Dic3!$F$3:$F$99980,'DIC4'!$H110,Resultados_Dic3!$D$3:$D$99980,'DIC4'!$H$106,Resultados_Dic3!$E$3:$E$99980,'DIC4'!$G110,Resultados_Dic3!$A$3:$A$99980,'DIC4'!$F110)</f>
        <v>0</v>
      </c>
      <c r="AH110" s="21">
        <f>+SUMIFS(Resultados_Dic3!AG$3:AG$99980,Resultados_Dic3!$F$3:$F$99980,'DIC4'!$H110,Resultados_Dic3!$D$3:$D$99980,'DIC4'!$H$106,Resultados_Dic3!$E$3:$E$99980,'DIC4'!$G110,Resultados_Dic3!$A$3:$A$99980,'DIC4'!$F110)</f>
        <v>0</v>
      </c>
      <c r="AI110" s="21">
        <f>+SUMIFS(Resultados_Dic3!AH$3:AH$99980,Resultados_Dic3!$F$3:$F$99980,'DIC4'!$H110,Resultados_Dic3!$D$3:$D$99980,'DIC4'!$H$106,Resultados_Dic3!$E$3:$E$99980,'DIC4'!$G110,Resultados_Dic3!$A$3:$A$99980,'DIC4'!$F110)</f>
        <v>0</v>
      </c>
      <c r="AJ110" s="21">
        <f>+SUMIFS(Resultados_Dic3!AI$3:AI$99980,Resultados_Dic3!$F$3:$F$99980,'DIC4'!$H110,Resultados_Dic3!$D$3:$D$99980,'DIC4'!$H$106,Resultados_Dic3!$E$3:$E$99980,'DIC4'!$G110,Resultados_Dic3!$A$3:$A$99980,'DIC4'!$F110)</f>
        <v>0</v>
      </c>
      <c r="AK110" s="21">
        <f>+SUMIFS(Resultados_Dic3!AJ$3:AJ$99980,Resultados_Dic3!$F$3:$F$99980,'DIC4'!$H110,Resultados_Dic3!$D$3:$D$99980,'DIC4'!$H$106,Resultados_Dic3!$E$3:$E$99980,'DIC4'!$G110,Resultados_Dic3!$A$3:$A$99980,'DIC4'!$F110)</f>
        <v>0</v>
      </c>
      <c r="AL110" s="21">
        <f>+SUMIFS(Resultados_Dic3!AK$3:AK$99980,Resultados_Dic3!$F$3:$F$99980,'DIC4'!$H110,Resultados_Dic3!$D$3:$D$99980,'DIC4'!$H$106,Resultados_Dic3!$E$3:$E$99980,'DIC4'!$G110,Resultados_Dic3!$A$3:$A$99980,'DIC4'!$F110)</f>
        <v>0</v>
      </c>
      <c r="AM110" s="21">
        <f>+SUMIFS(Resultados_Dic3!AL$3:AL$99980,Resultados_Dic3!$F$3:$F$99980,'DIC4'!$H110,Resultados_Dic3!$D$3:$D$99980,'DIC4'!$H$106,Resultados_Dic3!$E$3:$E$99980,'DIC4'!$G110,Resultados_Dic3!$A$3:$A$99980,'DIC4'!$F110)</f>
        <v>0</v>
      </c>
      <c r="AN110" s="21">
        <f>+SUMIFS(Resultados_Dic3!AM$3:AM$99980,Resultados_Dic3!$F$3:$F$99980,'DIC4'!$H110,Resultados_Dic3!$D$3:$D$99980,'DIC4'!$H$106,Resultados_Dic3!$E$3:$E$99980,'DIC4'!$G110,Resultados_Dic3!$A$3:$A$99980,'DIC4'!$F110)</f>
        <v>0</v>
      </c>
    </row>
    <row r="111" spans="3:41" x14ac:dyDescent="0.25">
      <c r="C111" s="35"/>
      <c r="E111" s="15"/>
      <c r="F111" s="17" t="str">
        <f t="shared" si="30"/>
        <v>DIC4</v>
      </c>
      <c r="G111" s="24" t="s">
        <v>121</v>
      </c>
      <c r="H111" s="13" t="s">
        <v>312</v>
      </c>
      <c r="I111" s="21">
        <f>+SUMIFS(Resultados_Dic3!H$3:H$99980,Resultados_Dic3!$F$3:$F$99980,'DIC4'!$H111,Resultados_Dic3!$D$3:$D$99980,'DIC4'!$H$106,Resultados_Dic3!$E$3:$E$99980,'DIC4'!$G111,Resultados_Dic3!$A$3:$A$99980,'DIC4'!$F111)</f>
        <v>0</v>
      </c>
      <c r="J111" s="21">
        <f>+SUMIFS(Resultados_Dic3!I$3:I$99980,Resultados_Dic3!$F$3:$F$99980,'DIC4'!$H111,Resultados_Dic3!$D$3:$D$99980,'DIC4'!$H$106,Resultados_Dic3!$E$3:$E$99980,'DIC4'!$G111,Resultados_Dic3!$A$3:$A$99980,'DIC4'!$F111)</f>
        <v>0</v>
      </c>
      <c r="K111" s="21">
        <f>+SUMIFS(Resultados_Dic3!J$3:J$99980,Resultados_Dic3!$F$3:$F$99980,'DIC4'!$H111,Resultados_Dic3!$D$3:$D$99980,'DIC4'!$H$106,Resultados_Dic3!$E$3:$E$99980,'DIC4'!$G111,Resultados_Dic3!$A$3:$A$99980,'DIC4'!$F111)</f>
        <v>0</v>
      </c>
      <c r="L111" s="21">
        <f>+SUMIFS(Resultados_Dic3!K$3:K$99980,Resultados_Dic3!$F$3:$F$99980,'DIC4'!$H111,Resultados_Dic3!$D$3:$D$99980,'DIC4'!$H$106,Resultados_Dic3!$E$3:$E$99980,'DIC4'!$G111,Resultados_Dic3!$A$3:$A$99980,'DIC4'!$F111)</f>
        <v>0</v>
      </c>
      <c r="M111" s="21">
        <f>+SUMIFS(Resultados_Dic3!L$3:L$99980,Resultados_Dic3!$F$3:$F$99980,'DIC4'!$H111,Resultados_Dic3!$D$3:$D$99980,'DIC4'!$H$106,Resultados_Dic3!$E$3:$E$99980,'DIC4'!$G111,Resultados_Dic3!$A$3:$A$99980,'DIC4'!$F111)</f>
        <v>0</v>
      </c>
      <c r="N111" s="21">
        <f>+SUMIFS(Resultados_Dic3!M$3:M$99980,Resultados_Dic3!$F$3:$F$99980,'DIC4'!$H111,Resultados_Dic3!$D$3:$D$99980,'DIC4'!$H$106,Resultados_Dic3!$E$3:$E$99980,'DIC4'!$G111,Resultados_Dic3!$A$3:$A$99980,'DIC4'!$F111)</f>
        <v>0</v>
      </c>
      <c r="O111" s="21">
        <f>+SUMIFS(Resultados_Dic3!N$3:N$99980,Resultados_Dic3!$F$3:$F$99980,'DIC4'!$H111,Resultados_Dic3!$D$3:$D$99980,'DIC4'!$H$106,Resultados_Dic3!$E$3:$E$99980,'DIC4'!$G111,Resultados_Dic3!$A$3:$A$99980,'DIC4'!$F111)</f>
        <v>0</v>
      </c>
      <c r="P111" s="21">
        <f>+SUMIFS(Resultados_Dic3!O$3:O$99980,Resultados_Dic3!$F$3:$F$99980,'DIC4'!$H111,Resultados_Dic3!$D$3:$D$99980,'DIC4'!$H$106,Resultados_Dic3!$E$3:$E$99980,'DIC4'!$G111,Resultados_Dic3!$A$3:$A$99980,'DIC4'!$F111)</f>
        <v>0</v>
      </c>
      <c r="Q111" s="21">
        <f>+SUMIFS(Resultados_Dic3!P$3:P$99980,Resultados_Dic3!$F$3:$F$99980,'DIC4'!$H111,Resultados_Dic3!$D$3:$D$99980,'DIC4'!$H$106,Resultados_Dic3!$E$3:$E$99980,'DIC4'!$G111,Resultados_Dic3!$A$3:$A$99980,'DIC4'!$F111)</f>
        <v>0</v>
      </c>
      <c r="R111" s="21">
        <f>+SUMIFS(Resultados_Dic3!Q$3:Q$99980,Resultados_Dic3!$F$3:$F$99980,'DIC4'!$H111,Resultados_Dic3!$D$3:$D$99980,'DIC4'!$H$106,Resultados_Dic3!$E$3:$E$99980,'DIC4'!$G111,Resultados_Dic3!$A$3:$A$99980,'DIC4'!$F111)</f>
        <v>0</v>
      </c>
      <c r="S111" s="21">
        <f>+SUMIFS(Resultados_Dic3!R$3:R$99980,Resultados_Dic3!$F$3:$F$99980,'DIC4'!$H111,Resultados_Dic3!$D$3:$D$99980,'DIC4'!$H$106,Resultados_Dic3!$E$3:$E$99980,'DIC4'!$G111,Resultados_Dic3!$A$3:$A$99980,'DIC4'!$F111)</f>
        <v>0</v>
      </c>
      <c r="T111" s="21">
        <f>+SUMIFS(Resultados_Dic3!S$3:S$99980,Resultados_Dic3!$F$3:$F$99980,'DIC4'!$H111,Resultados_Dic3!$D$3:$D$99980,'DIC4'!$H$106,Resultados_Dic3!$E$3:$E$99980,'DIC4'!$G111,Resultados_Dic3!$A$3:$A$99980,'DIC4'!$F111)</f>
        <v>0</v>
      </c>
      <c r="U111" s="21">
        <f>+SUMIFS(Resultados_Dic3!T$3:T$99980,Resultados_Dic3!$F$3:$F$99980,'DIC4'!$H111,Resultados_Dic3!$D$3:$D$99980,'DIC4'!$H$106,Resultados_Dic3!$E$3:$E$99980,'DIC4'!$G111,Resultados_Dic3!$A$3:$A$99980,'DIC4'!$F111)</f>
        <v>0</v>
      </c>
      <c r="V111" s="21">
        <f>+SUMIFS(Resultados_Dic3!U$3:U$99980,Resultados_Dic3!$F$3:$F$99980,'DIC4'!$H111,Resultados_Dic3!$D$3:$D$99980,'DIC4'!$H$106,Resultados_Dic3!$E$3:$E$99980,'DIC4'!$G111,Resultados_Dic3!$A$3:$A$99980,'DIC4'!$F111)</f>
        <v>0</v>
      </c>
      <c r="W111" s="21">
        <f>+SUMIFS(Resultados_Dic3!V$3:V$99980,Resultados_Dic3!$F$3:$F$99980,'DIC4'!$H111,Resultados_Dic3!$D$3:$D$99980,'DIC4'!$H$106,Resultados_Dic3!$E$3:$E$99980,'DIC4'!$G111,Resultados_Dic3!$A$3:$A$99980,'DIC4'!$F111)</f>
        <v>0</v>
      </c>
      <c r="X111" s="21">
        <f>+SUMIFS(Resultados_Dic3!W$3:W$99980,Resultados_Dic3!$F$3:$F$99980,'DIC4'!$H111,Resultados_Dic3!$D$3:$D$99980,'DIC4'!$H$106,Resultados_Dic3!$E$3:$E$99980,'DIC4'!$G111,Resultados_Dic3!$A$3:$A$99980,'DIC4'!$F111)</f>
        <v>0</v>
      </c>
      <c r="Y111" s="21">
        <f>+SUMIFS(Resultados_Dic3!X$3:X$99980,Resultados_Dic3!$F$3:$F$99980,'DIC4'!$H111,Resultados_Dic3!$D$3:$D$99980,'DIC4'!$H$106,Resultados_Dic3!$E$3:$E$99980,'DIC4'!$G111,Resultados_Dic3!$A$3:$A$99980,'DIC4'!$F111)</f>
        <v>0</v>
      </c>
      <c r="Z111" s="21">
        <f>+SUMIFS(Resultados_Dic3!Y$3:Y$99980,Resultados_Dic3!$F$3:$F$99980,'DIC4'!$H111,Resultados_Dic3!$D$3:$D$99980,'DIC4'!$H$106,Resultados_Dic3!$E$3:$E$99980,'DIC4'!$G111,Resultados_Dic3!$A$3:$A$99980,'DIC4'!$F111)</f>
        <v>0</v>
      </c>
      <c r="AA111" s="21">
        <f>+SUMIFS(Resultados_Dic3!Z$3:Z$99980,Resultados_Dic3!$F$3:$F$99980,'DIC4'!$H111,Resultados_Dic3!$D$3:$D$99980,'DIC4'!$H$106,Resultados_Dic3!$E$3:$E$99980,'DIC4'!$G111,Resultados_Dic3!$A$3:$A$99980,'DIC4'!$F111)</f>
        <v>0</v>
      </c>
      <c r="AB111" s="21">
        <f>+SUMIFS(Resultados_Dic3!AA$3:AA$99980,Resultados_Dic3!$F$3:$F$99980,'DIC4'!$H111,Resultados_Dic3!$D$3:$D$99980,'DIC4'!$H$106,Resultados_Dic3!$E$3:$E$99980,'DIC4'!$G111,Resultados_Dic3!$A$3:$A$99980,'DIC4'!$F111)</f>
        <v>0</v>
      </c>
      <c r="AC111" s="21">
        <f>+SUMIFS(Resultados_Dic3!AB$3:AB$99980,Resultados_Dic3!$F$3:$F$99980,'DIC4'!$H111,Resultados_Dic3!$D$3:$D$99980,'DIC4'!$H$106,Resultados_Dic3!$E$3:$E$99980,'DIC4'!$G111,Resultados_Dic3!$A$3:$A$99980,'DIC4'!$F111)</f>
        <v>0</v>
      </c>
      <c r="AD111" s="21">
        <f>+SUMIFS(Resultados_Dic3!AC$3:AC$99980,Resultados_Dic3!$F$3:$F$99980,'DIC4'!$H111,Resultados_Dic3!$D$3:$D$99980,'DIC4'!$H$106,Resultados_Dic3!$E$3:$E$99980,'DIC4'!$G111,Resultados_Dic3!$A$3:$A$99980,'DIC4'!$F111)</f>
        <v>0</v>
      </c>
      <c r="AE111" s="21">
        <f>+SUMIFS(Resultados_Dic3!AD$3:AD$99980,Resultados_Dic3!$F$3:$F$99980,'DIC4'!$H111,Resultados_Dic3!$D$3:$D$99980,'DIC4'!$H$106,Resultados_Dic3!$E$3:$E$99980,'DIC4'!$G111,Resultados_Dic3!$A$3:$A$99980,'DIC4'!$F111)</f>
        <v>0</v>
      </c>
      <c r="AF111" s="21">
        <f>+SUMIFS(Resultados_Dic3!AE$3:AE$99980,Resultados_Dic3!$F$3:$F$99980,'DIC4'!$H111,Resultados_Dic3!$D$3:$D$99980,'DIC4'!$H$106,Resultados_Dic3!$E$3:$E$99980,'DIC4'!$G111,Resultados_Dic3!$A$3:$A$99980,'DIC4'!$F111)</f>
        <v>0</v>
      </c>
      <c r="AG111" s="21">
        <f>+SUMIFS(Resultados_Dic3!AF$3:AF$99980,Resultados_Dic3!$F$3:$F$99980,'DIC4'!$H111,Resultados_Dic3!$D$3:$D$99980,'DIC4'!$H$106,Resultados_Dic3!$E$3:$E$99980,'DIC4'!$G111,Resultados_Dic3!$A$3:$A$99980,'DIC4'!$F111)</f>
        <v>0</v>
      </c>
      <c r="AH111" s="21">
        <f>+SUMIFS(Resultados_Dic3!AG$3:AG$99980,Resultados_Dic3!$F$3:$F$99980,'DIC4'!$H111,Resultados_Dic3!$D$3:$D$99980,'DIC4'!$H$106,Resultados_Dic3!$E$3:$E$99980,'DIC4'!$G111,Resultados_Dic3!$A$3:$A$99980,'DIC4'!$F111)</f>
        <v>0</v>
      </c>
      <c r="AI111" s="21">
        <f>+SUMIFS(Resultados_Dic3!AH$3:AH$99980,Resultados_Dic3!$F$3:$F$99980,'DIC4'!$H111,Resultados_Dic3!$D$3:$D$99980,'DIC4'!$H$106,Resultados_Dic3!$E$3:$E$99980,'DIC4'!$G111,Resultados_Dic3!$A$3:$A$99980,'DIC4'!$F111)</f>
        <v>0</v>
      </c>
      <c r="AJ111" s="21">
        <f>+SUMIFS(Resultados_Dic3!AI$3:AI$99980,Resultados_Dic3!$F$3:$F$99980,'DIC4'!$H111,Resultados_Dic3!$D$3:$D$99980,'DIC4'!$H$106,Resultados_Dic3!$E$3:$E$99980,'DIC4'!$G111,Resultados_Dic3!$A$3:$A$99980,'DIC4'!$F111)</f>
        <v>0</v>
      </c>
      <c r="AK111" s="21">
        <f>+SUMIFS(Resultados_Dic3!AJ$3:AJ$99980,Resultados_Dic3!$F$3:$F$99980,'DIC4'!$H111,Resultados_Dic3!$D$3:$D$99980,'DIC4'!$H$106,Resultados_Dic3!$E$3:$E$99980,'DIC4'!$G111,Resultados_Dic3!$A$3:$A$99980,'DIC4'!$F111)</f>
        <v>0</v>
      </c>
      <c r="AL111" s="21">
        <f>+SUMIFS(Resultados_Dic3!AK$3:AK$99980,Resultados_Dic3!$F$3:$F$99980,'DIC4'!$H111,Resultados_Dic3!$D$3:$D$99980,'DIC4'!$H$106,Resultados_Dic3!$E$3:$E$99980,'DIC4'!$G111,Resultados_Dic3!$A$3:$A$99980,'DIC4'!$F111)</f>
        <v>0</v>
      </c>
      <c r="AM111" s="21">
        <f>+SUMIFS(Resultados_Dic3!AL$3:AL$99980,Resultados_Dic3!$F$3:$F$99980,'DIC4'!$H111,Resultados_Dic3!$D$3:$D$99980,'DIC4'!$H$106,Resultados_Dic3!$E$3:$E$99980,'DIC4'!$G111,Resultados_Dic3!$A$3:$A$99980,'DIC4'!$F111)</f>
        <v>0</v>
      </c>
      <c r="AN111" s="21">
        <f>+SUMIFS(Resultados_Dic3!AM$3:AM$99980,Resultados_Dic3!$F$3:$F$99980,'DIC4'!$H111,Resultados_Dic3!$D$3:$D$99980,'DIC4'!$H$106,Resultados_Dic3!$E$3:$E$99980,'DIC4'!$G111,Resultados_Dic3!$A$3:$A$99980,'DIC4'!$F111)</f>
        <v>0</v>
      </c>
    </row>
    <row r="112" spans="3:41" x14ac:dyDescent="0.25">
      <c r="C112" s="35"/>
      <c r="E112" s="15"/>
      <c r="F112" s="17" t="str">
        <f t="shared" si="30"/>
        <v>DIC4</v>
      </c>
      <c r="G112" s="24" t="s">
        <v>122</v>
      </c>
      <c r="H112" s="13" t="s">
        <v>313</v>
      </c>
      <c r="I112" s="21">
        <f>+SUMIFS(Resultados_Dic3!H$3:H$99980,Resultados_Dic3!$F$3:$F$99980,'DIC4'!$H112,Resultados_Dic3!$D$3:$D$99980,'DIC4'!$H$106,Resultados_Dic3!$E$3:$E$99980,'DIC4'!$G112,Resultados_Dic3!$A$3:$A$99980,'DIC4'!$F112)</f>
        <v>0</v>
      </c>
      <c r="J112" s="21">
        <f>+SUMIFS(Resultados_Dic3!I$3:I$99980,Resultados_Dic3!$F$3:$F$99980,'DIC4'!$H112,Resultados_Dic3!$D$3:$D$99980,'DIC4'!$H$106,Resultados_Dic3!$E$3:$E$99980,'DIC4'!$G112,Resultados_Dic3!$A$3:$A$99980,'DIC4'!$F112)</f>
        <v>0</v>
      </c>
      <c r="K112" s="21">
        <f>+SUMIFS(Resultados_Dic3!J$3:J$99980,Resultados_Dic3!$F$3:$F$99980,'DIC4'!$H112,Resultados_Dic3!$D$3:$D$99980,'DIC4'!$H$106,Resultados_Dic3!$E$3:$E$99980,'DIC4'!$G112,Resultados_Dic3!$A$3:$A$99980,'DIC4'!$F112)</f>
        <v>0</v>
      </c>
      <c r="L112" s="21">
        <f>+SUMIFS(Resultados_Dic3!K$3:K$99980,Resultados_Dic3!$F$3:$F$99980,'DIC4'!$H112,Resultados_Dic3!$D$3:$D$99980,'DIC4'!$H$106,Resultados_Dic3!$E$3:$E$99980,'DIC4'!$G112,Resultados_Dic3!$A$3:$A$99980,'DIC4'!$F112)</f>
        <v>0</v>
      </c>
      <c r="M112" s="21">
        <f>+SUMIFS(Resultados_Dic3!L$3:L$99980,Resultados_Dic3!$F$3:$F$99980,'DIC4'!$H112,Resultados_Dic3!$D$3:$D$99980,'DIC4'!$H$106,Resultados_Dic3!$E$3:$E$99980,'DIC4'!$G112,Resultados_Dic3!$A$3:$A$99980,'DIC4'!$F112)</f>
        <v>0</v>
      </c>
      <c r="N112" s="21">
        <f>+SUMIFS(Resultados_Dic3!M$3:M$99980,Resultados_Dic3!$F$3:$F$99980,'DIC4'!$H112,Resultados_Dic3!$D$3:$D$99980,'DIC4'!$H$106,Resultados_Dic3!$E$3:$E$99980,'DIC4'!$G112,Resultados_Dic3!$A$3:$A$99980,'DIC4'!$F112)</f>
        <v>0</v>
      </c>
      <c r="O112" s="21">
        <f>+SUMIFS(Resultados_Dic3!N$3:N$99980,Resultados_Dic3!$F$3:$F$99980,'DIC4'!$H112,Resultados_Dic3!$D$3:$D$99980,'DIC4'!$H$106,Resultados_Dic3!$E$3:$E$99980,'DIC4'!$G112,Resultados_Dic3!$A$3:$A$99980,'DIC4'!$F112)</f>
        <v>0</v>
      </c>
      <c r="P112" s="21">
        <f>+SUMIFS(Resultados_Dic3!O$3:O$99980,Resultados_Dic3!$F$3:$F$99980,'DIC4'!$H112,Resultados_Dic3!$D$3:$D$99980,'DIC4'!$H$106,Resultados_Dic3!$E$3:$E$99980,'DIC4'!$G112,Resultados_Dic3!$A$3:$A$99980,'DIC4'!$F112)</f>
        <v>0</v>
      </c>
      <c r="Q112" s="21">
        <f>+SUMIFS(Resultados_Dic3!P$3:P$99980,Resultados_Dic3!$F$3:$F$99980,'DIC4'!$H112,Resultados_Dic3!$D$3:$D$99980,'DIC4'!$H$106,Resultados_Dic3!$E$3:$E$99980,'DIC4'!$G112,Resultados_Dic3!$A$3:$A$99980,'DIC4'!$F112)</f>
        <v>0</v>
      </c>
      <c r="R112" s="21">
        <f>+SUMIFS(Resultados_Dic3!Q$3:Q$99980,Resultados_Dic3!$F$3:$F$99980,'DIC4'!$H112,Resultados_Dic3!$D$3:$D$99980,'DIC4'!$H$106,Resultados_Dic3!$E$3:$E$99980,'DIC4'!$G112,Resultados_Dic3!$A$3:$A$99980,'DIC4'!$F112)</f>
        <v>0</v>
      </c>
      <c r="S112" s="21">
        <f>+SUMIFS(Resultados_Dic3!R$3:R$99980,Resultados_Dic3!$F$3:$F$99980,'DIC4'!$H112,Resultados_Dic3!$D$3:$D$99980,'DIC4'!$H$106,Resultados_Dic3!$E$3:$E$99980,'DIC4'!$G112,Resultados_Dic3!$A$3:$A$99980,'DIC4'!$F112)</f>
        <v>0</v>
      </c>
      <c r="T112" s="21">
        <f>+SUMIFS(Resultados_Dic3!S$3:S$99980,Resultados_Dic3!$F$3:$F$99980,'DIC4'!$H112,Resultados_Dic3!$D$3:$D$99980,'DIC4'!$H$106,Resultados_Dic3!$E$3:$E$99980,'DIC4'!$G112,Resultados_Dic3!$A$3:$A$99980,'DIC4'!$F112)</f>
        <v>0</v>
      </c>
      <c r="U112" s="21">
        <f>+SUMIFS(Resultados_Dic3!T$3:T$99980,Resultados_Dic3!$F$3:$F$99980,'DIC4'!$H112,Resultados_Dic3!$D$3:$D$99980,'DIC4'!$H$106,Resultados_Dic3!$E$3:$E$99980,'DIC4'!$G112,Resultados_Dic3!$A$3:$A$99980,'DIC4'!$F112)</f>
        <v>0</v>
      </c>
      <c r="V112" s="21">
        <f>+SUMIFS(Resultados_Dic3!U$3:U$99980,Resultados_Dic3!$F$3:$F$99980,'DIC4'!$H112,Resultados_Dic3!$D$3:$D$99980,'DIC4'!$H$106,Resultados_Dic3!$E$3:$E$99980,'DIC4'!$G112,Resultados_Dic3!$A$3:$A$99980,'DIC4'!$F112)</f>
        <v>0</v>
      </c>
      <c r="W112" s="21">
        <f>+SUMIFS(Resultados_Dic3!V$3:V$99980,Resultados_Dic3!$F$3:$F$99980,'DIC4'!$H112,Resultados_Dic3!$D$3:$D$99980,'DIC4'!$H$106,Resultados_Dic3!$E$3:$E$99980,'DIC4'!$G112,Resultados_Dic3!$A$3:$A$99980,'DIC4'!$F112)</f>
        <v>0</v>
      </c>
      <c r="X112" s="21">
        <f>+SUMIFS(Resultados_Dic3!W$3:W$99980,Resultados_Dic3!$F$3:$F$99980,'DIC4'!$H112,Resultados_Dic3!$D$3:$D$99980,'DIC4'!$H$106,Resultados_Dic3!$E$3:$E$99980,'DIC4'!$G112,Resultados_Dic3!$A$3:$A$99980,'DIC4'!$F112)</f>
        <v>0</v>
      </c>
      <c r="Y112" s="21">
        <f>+SUMIFS(Resultados_Dic3!X$3:X$99980,Resultados_Dic3!$F$3:$F$99980,'DIC4'!$H112,Resultados_Dic3!$D$3:$D$99980,'DIC4'!$H$106,Resultados_Dic3!$E$3:$E$99980,'DIC4'!$G112,Resultados_Dic3!$A$3:$A$99980,'DIC4'!$F112)</f>
        <v>0</v>
      </c>
      <c r="Z112" s="21">
        <f>+SUMIFS(Resultados_Dic3!Y$3:Y$99980,Resultados_Dic3!$F$3:$F$99980,'DIC4'!$H112,Resultados_Dic3!$D$3:$D$99980,'DIC4'!$H$106,Resultados_Dic3!$E$3:$E$99980,'DIC4'!$G112,Resultados_Dic3!$A$3:$A$99980,'DIC4'!$F112)</f>
        <v>0</v>
      </c>
      <c r="AA112" s="21">
        <f>+SUMIFS(Resultados_Dic3!Z$3:Z$99980,Resultados_Dic3!$F$3:$F$99980,'DIC4'!$H112,Resultados_Dic3!$D$3:$D$99980,'DIC4'!$H$106,Resultados_Dic3!$E$3:$E$99980,'DIC4'!$G112,Resultados_Dic3!$A$3:$A$99980,'DIC4'!$F112)</f>
        <v>0</v>
      </c>
      <c r="AB112" s="21">
        <f>+SUMIFS(Resultados_Dic3!AA$3:AA$99980,Resultados_Dic3!$F$3:$F$99980,'DIC4'!$H112,Resultados_Dic3!$D$3:$D$99980,'DIC4'!$H$106,Resultados_Dic3!$E$3:$E$99980,'DIC4'!$G112,Resultados_Dic3!$A$3:$A$99980,'DIC4'!$F112)</f>
        <v>0</v>
      </c>
      <c r="AC112" s="21">
        <f>+SUMIFS(Resultados_Dic3!AB$3:AB$99980,Resultados_Dic3!$F$3:$F$99980,'DIC4'!$H112,Resultados_Dic3!$D$3:$D$99980,'DIC4'!$H$106,Resultados_Dic3!$E$3:$E$99980,'DIC4'!$G112,Resultados_Dic3!$A$3:$A$99980,'DIC4'!$F112)</f>
        <v>0</v>
      </c>
      <c r="AD112" s="21">
        <f>+SUMIFS(Resultados_Dic3!AC$3:AC$99980,Resultados_Dic3!$F$3:$F$99980,'DIC4'!$H112,Resultados_Dic3!$D$3:$D$99980,'DIC4'!$H$106,Resultados_Dic3!$E$3:$E$99980,'DIC4'!$G112,Resultados_Dic3!$A$3:$A$99980,'DIC4'!$F112)</f>
        <v>0</v>
      </c>
      <c r="AE112" s="21">
        <f>+SUMIFS(Resultados_Dic3!AD$3:AD$99980,Resultados_Dic3!$F$3:$F$99980,'DIC4'!$H112,Resultados_Dic3!$D$3:$D$99980,'DIC4'!$H$106,Resultados_Dic3!$E$3:$E$99980,'DIC4'!$G112,Resultados_Dic3!$A$3:$A$99980,'DIC4'!$F112)</f>
        <v>0</v>
      </c>
      <c r="AF112" s="21">
        <f>+SUMIFS(Resultados_Dic3!AE$3:AE$99980,Resultados_Dic3!$F$3:$F$99980,'DIC4'!$H112,Resultados_Dic3!$D$3:$D$99980,'DIC4'!$H$106,Resultados_Dic3!$E$3:$E$99980,'DIC4'!$G112,Resultados_Dic3!$A$3:$A$99980,'DIC4'!$F112)</f>
        <v>0</v>
      </c>
      <c r="AG112" s="21">
        <f>+SUMIFS(Resultados_Dic3!AF$3:AF$99980,Resultados_Dic3!$F$3:$F$99980,'DIC4'!$H112,Resultados_Dic3!$D$3:$D$99980,'DIC4'!$H$106,Resultados_Dic3!$E$3:$E$99980,'DIC4'!$G112,Resultados_Dic3!$A$3:$A$99980,'DIC4'!$F112)</f>
        <v>0</v>
      </c>
      <c r="AH112" s="21">
        <f>+SUMIFS(Resultados_Dic3!AG$3:AG$99980,Resultados_Dic3!$F$3:$F$99980,'DIC4'!$H112,Resultados_Dic3!$D$3:$D$99980,'DIC4'!$H$106,Resultados_Dic3!$E$3:$E$99980,'DIC4'!$G112,Resultados_Dic3!$A$3:$A$99980,'DIC4'!$F112)</f>
        <v>0</v>
      </c>
      <c r="AI112" s="21">
        <f>+SUMIFS(Resultados_Dic3!AH$3:AH$99980,Resultados_Dic3!$F$3:$F$99980,'DIC4'!$H112,Resultados_Dic3!$D$3:$D$99980,'DIC4'!$H$106,Resultados_Dic3!$E$3:$E$99980,'DIC4'!$G112,Resultados_Dic3!$A$3:$A$99980,'DIC4'!$F112)</f>
        <v>0</v>
      </c>
      <c r="AJ112" s="21">
        <f>+SUMIFS(Resultados_Dic3!AI$3:AI$99980,Resultados_Dic3!$F$3:$F$99980,'DIC4'!$H112,Resultados_Dic3!$D$3:$D$99980,'DIC4'!$H$106,Resultados_Dic3!$E$3:$E$99980,'DIC4'!$G112,Resultados_Dic3!$A$3:$A$99980,'DIC4'!$F112)</f>
        <v>0</v>
      </c>
      <c r="AK112" s="21">
        <f>+SUMIFS(Resultados_Dic3!AJ$3:AJ$99980,Resultados_Dic3!$F$3:$F$99980,'DIC4'!$H112,Resultados_Dic3!$D$3:$D$99980,'DIC4'!$H$106,Resultados_Dic3!$E$3:$E$99980,'DIC4'!$G112,Resultados_Dic3!$A$3:$A$99980,'DIC4'!$F112)</f>
        <v>0</v>
      </c>
      <c r="AL112" s="21">
        <f>+SUMIFS(Resultados_Dic3!AK$3:AK$99980,Resultados_Dic3!$F$3:$F$99980,'DIC4'!$H112,Resultados_Dic3!$D$3:$D$99980,'DIC4'!$H$106,Resultados_Dic3!$E$3:$E$99980,'DIC4'!$G112,Resultados_Dic3!$A$3:$A$99980,'DIC4'!$F112)</f>
        <v>0</v>
      </c>
      <c r="AM112" s="21">
        <f>+SUMIFS(Resultados_Dic3!AL$3:AL$99980,Resultados_Dic3!$F$3:$F$99980,'DIC4'!$H112,Resultados_Dic3!$D$3:$D$99980,'DIC4'!$H$106,Resultados_Dic3!$E$3:$E$99980,'DIC4'!$G112,Resultados_Dic3!$A$3:$A$99980,'DIC4'!$F112)</f>
        <v>0</v>
      </c>
      <c r="AN112" s="21">
        <f>+SUMIFS(Resultados_Dic3!AM$3:AM$99980,Resultados_Dic3!$F$3:$F$99980,'DIC4'!$H112,Resultados_Dic3!$D$3:$D$99980,'DIC4'!$H$106,Resultados_Dic3!$E$3:$E$99980,'DIC4'!$G112,Resultados_Dic3!$A$3:$A$99980,'DIC4'!$F112)</f>
        <v>0</v>
      </c>
    </row>
    <row r="113" spans="3:41" x14ac:dyDescent="0.25">
      <c r="C113" s="35"/>
      <c r="E113" s="15"/>
      <c r="F113" s="17" t="str">
        <f t="shared" si="30"/>
        <v>DIC4</v>
      </c>
      <c r="G113" s="24" t="s">
        <v>123</v>
      </c>
      <c r="H113" s="13" t="s">
        <v>254</v>
      </c>
      <c r="I113" s="21">
        <f>+SUMIFS(Resultados_Dic3!H$3:H$99980,Resultados_Dic3!$F$3:$F$99980,'DIC4'!$H113,Resultados_Dic3!$D$3:$D$99980,'DIC4'!$H$106,Resultados_Dic3!$E$3:$E$99980,'DIC4'!$G113,Resultados_Dic3!$A$3:$A$99980,'DIC4'!$F113)</f>
        <v>1.8336326078651899</v>
      </c>
      <c r="J113" s="21">
        <f>+SUMIFS(Resultados_Dic3!I$3:I$99980,Resultados_Dic3!$F$3:$F$99980,'DIC4'!$H113,Resultados_Dic3!$D$3:$D$99980,'DIC4'!$H$106,Resultados_Dic3!$E$3:$E$99980,'DIC4'!$G113,Resultados_Dic3!$A$3:$A$99980,'DIC4'!$F113)</f>
        <v>1.8336326078651899</v>
      </c>
      <c r="K113" s="21">
        <f>+SUMIFS(Resultados_Dic3!J$3:J$99980,Resultados_Dic3!$F$3:$F$99980,'DIC4'!$H113,Resultados_Dic3!$D$3:$D$99980,'DIC4'!$H$106,Resultados_Dic3!$E$3:$E$99980,'DIC4'!$G113,Resultados_Dic3!$A$3:$A$99980,'DIC4'!$F113)</f>
        <v>1.8336326078651899</v>
      </c>
      <c r="L113" s="21">
        <f>+SUMIFS(Resultados_Dic3!K$3:K$99980,Resultados_Dic3!$F$3:$F$99980,'DIC4'!$H113,Resultados_Dic3!$D$3:$D$99980,'DIC4'!$H$106,Resultados_Dic3!$E$3:$E$99980,'DIC4'!$G113,Resultados_Dic3!$A$3:$A$99980,'DIC4'!$F113)</f>
        <v>1.8336326078651899</v>
      </c>
      <c r="M113" s="21">
        <f>+SUMIFS(Resultados_Dic3!L$3:L$99980,Resultados_Dic3!$F$3:$F$99980,'DIC4'!$H113,Resultados_Dic3!$D$3:$D$99980,'DIC4'!$H$106,Resultados_Dic3!$E$3:$E$99980,'DIC4'!$G113,Resultados_Dic3!$A$3:$A$99980,'DIC4'!$F113)</f>
        <v>1.8336326078651899</v>
      </c>
      <c r="N113" s="21">
        <f>+SUMIFS(Resultados_Dic3!M$3:M$99980,Resultados_Dic3!$F$3:$F$99980,'DIC4'!$H113,Resultados_Dic3!$D$3:$D$99980,'DIC4'!$H$106,Resultados_Dic3!$E$3:$E$99980,'DIC4'!$G113,Resultados_Dic3!$A$3:$A$99980,'DIC4'!$F113)</f>
        <v>1.8336326078651899</v>
      </c>
      <c r="O113" s="21">
        <f>+SUMIFS(Resultados_Dic3!N$3:N$99980,Resultados_Dic3!$F$3:$F$99980,'DIC4'!$H113,Resultados_Dic3!$D$3:$D$99980,'DIC4'!$H$106,Resultados_Dic3!$E$3:$E$99980,'DIC4'!$G113,Resultados_Dic3!$A$3:$A$99980,'DIC4'!$F113)</f>
        <v>1.8336326078651899</v>
      </c>
      <c r="P113" s="21">
        <f>+SUMIFS(Resultados_Dic3!O$3:O$99980,Resultados_Dic3!$F$3:$F$99980,'DIC4'!$H113,Resultados_Dic3!$D$3:$D$99980,'DIC4'!$H$106,Resultados_Dic3!$E$3:$E$99980,'DIC4'!$G113,Resultados_Dic3!$A$3:$A$99980,'DIC4'!$F113)</f>
        <v>1.8336326078651899</v>
      </c>
      <c r="Q113" s="21">
        <f>+SUMIFS(Resultados_Dic3!P$3:P$99980,Resultados_Dic3!$F$3:$F$99980,'DIC4'!$H113,Resultados_Dic3!$D$3:$D$99980,'DIC4'!$H$106,Resultados_Dic3!$E$3:$E$99980,'DIC4'!$G113,Resultados_Dic3!$A$3:$A$99980,'DIC4'!$F113)</f>
        <v>1.6658248218678</v>
      </c>
      <c r="R113" s="21">
        <f>+SUMIFS(Resultados_Dic3!Q$3:Q$99980,Resultados_Dic3!$F$3:$F$99980,'DIC4'!$H113,Resultados_Dic3!$D$3:$D$99980,'DIC4'!$H$106,Resultados_Dic3!$E$3:$E$99980,'DIC4'!$G113,Resultados_Dic3!$A$3:$A$99980,'DIC4'!$F113)</f>
        <v>0</v>
      </c>
      <c r="S113" s="21">
        <f>+SUMIFS(Resultados_Dic3!R$3:R$99980,Resultados_Dic3!$F$3:$F$99980,'DIC4'!$H113,Resultados_Dic3!$D$3:$D$99980,'DIC4'!$H$106,Resultados_Dic3!$E$3:$E$99980,'DIC4'!$G113,Resultados_Dic3!$A$3:$A$99980,'DIC4'!$F113)</f>
        <v>0</v>
      </c>
      <c r="T113" s="21">
        <f>+SUMIFS(Resultados_Dic3!S$3:S$99980,Resultados_Dic3!$F$3:$F$99980,'DIC4'!$H113,Resultados_Dic3!$D$3:$D$99980,'DIC4'!$H$106,Resultados_Dic3!$E$3:$E$99980,'DIC4'!$G113,Resultados_Dic3!$A$3:$A$99980,'DIC4'!$F113)</f>
        <v>0</v>
      </c>
      <c r="U113" s="21">
        <f>+SUMIFS(Resultados_Dic3!T$3:T$99980,Resultados_Dic3!$F$3:$F$99980,'DIC4'!$H113,Resultados_Dic3!$D$3:$D$99980,'DIC4'!$H$106,Resultados_Dic3!$E$3:$E$99980,'DIC4'!$G113,Resultados_Dic3!$A$3:$A$99980,'DIC4'!$F113)</f>
        <v>0</v>
      </c>
      <c r="V113" s="21">
        <f>+SUMIFS(Resultados_Dic3!U$3:U$99980,Resultados_Dic3!$F$3:$F$99980,'DIC4'!$H113,Resultados_Dic3!$D$3:$D$99980,'DIC4'!$H$106,Resultados_Dic3!$E$3:$E$99980,'DIC4'!$G113,Resultados_Dic3!$A$3:$A$99980,'DIC4'!$F113)</f>
        <v>0</v>
      </c>
      <c r="W113" s="21">
        <f>+SUMIFS(Resultados_Dic3!V$3:V$99980,Resultados_Dic3!$F$3:$F$99980,'DIC4'!$H113,Resultados_Dic3!$D$3:$D$99980,'DIC4'!$H$106,Resultados_Dic3!$E$3:$E$99980,'DIC4'!$G113,Resultados_Dic3!$A$3:$A$99980,'DIC4'!$F113)</f>
        <v>0</v>
      </c>
      <c r="X113" s="21">
        <f>+SUMIFS(Resultados_Dic3!W$3:W$99980,Resultados_Dic3!$F$3:$F$99980,'DIC4'!$H113,Resultados_Dic3!$D$3:$D$99980,'DIC4'!$H$106,Resultados_Dic3!$E$3:$E$99980,'DIC4'!$G113,Resultados_Dic3!$A$3:$A$99980,'DIC4'!$F113)</f>
        <v>0</v>
      </c>
      <c r="Y113" s="21">
        <f>+SUMIFS(Resultados_Dic3!X$3:X$99980,Resultados_Dic3!$F$3:$F$99980,'DIC4'!$H113,Resultados_Dic3!$D$3:$D$99980,'DIC4'!$H$106,Resultados_Dic3!$E$3:$E$99980,'DIC4'!$G113,Resultados_Dic3!$A$3:$A$99980,'DIC4'!$F113)</f>
        <v>0</v>
      </c>
      <c r="Z113" s="21">
        <f>+SUMIFS(Resultados_Dic3!Y$3:Y$99980,Resultados_Dic3!$F$3:$F$99980,'DIC4'!$H113,Resultados_Dic3!$D$3:$D$99980,'DIC4'!$H$106,Resultados_Dic3!$E$3:$E$99980,'DIC4'!$G113,Resultados_Dic3!$A$3:$A$99980,'DIC4'!$F113)</f>
        <v>0</v>
      </c>
      <c r="AA113" s="21">
        <f>+SUMIFS(Resultados_Dic3!Z$3:Z$99980,Resultados_Dic3!$F$3:$F$99980,'DIC4'!$H113,Resultados_Dic3!$D$3:$D$99980,'DIC4'!$H$106,Resultados_Dic3!$E$3:$E$99980,'DIC4'!$G113,Resultados_Dic3!$A$3:$A$99980,'DIC4'!$F113)</f>
        <v>0</v>
      </c>
      <c r="AB113" s="21">
        <f>+SUMIFS(Resultados_Dic3!AA$3:AA$99980,Resultados_Dic3!$F$3:$F$99980,'DIC4'!$H113,Resultados_Dic3!$D$3:$D$99980,'DIC4'!$H$106,Resultados_Dic3!$E$3:$E$99980,'DIC4'!$G113,Resultados_Dic3!$A$3:$A$99980,'DIC4'!$F113)</f>
        <v>0</v>
      </c>
      <c r="AC113" s="21">
        <f>+SUMIFS(Resultados_Dic3!AB$3:AB$99980,Resultados_Dic3!$F$3:$F$99980,'DIC4'!$H113,Resultados_Dic3!$D$3:$D$99980,'DIC4'!$H$106,Resultados_Dic3!$E$3:$E$99980,'DIC4'!$G113,Resultados_Dic3!$A$3:$A$99980,'DIC4'!$F113)</f>
        <v>0</v>
      </c>
      <c r="AD113" s="21">
        <f>+SUMIFS(Resultados_Dic3!AC$3:AC$99980,Resultados_Dic3!$F$3:$F$99980,'DIC4'!$H113,Resultados_Dic3!$D$3:$D$99980,'DIC4'!$H$106,Resultados_Dic3!$E$3:$E$99980,'DIC4'!$G113,Resultados_Dic3!$A$3:$A$99980,'DIC4'!$F113)</f>
        <v>0</v>
      </c>
      <c r="AE113" s="21">
        <f>+SUMIFS(Resultados_Dic3!AD$3:AD$99980,Resultados_Dic3!$F$3:$F$99980,'DIC4'!$H113,Resultados_Dic3!$D$3:$D$99980,'DIC4'!$H$106,Resultados_Dic3!$E$3:$E$99980,'DIC4'!$G113,Resultados_Dic3!$A$3:$A$99980,'DIC4'!$F113)</f>
        <v>0</v>
      </c>
      <c r="AF113" s="21">
        <f>+SUMIFS(Resultados_Dic3!AE$3:AE$99980,Resultados_Dic3!$F$3:$F$99980,'DIC4'!$H113,Resultados_Dic3!$D$3:$D$99980,'DIC4'!$H$106,Resultados_Dic3!$E$3:$E$99980,'DIC4'!$G113,Resultados_Dic3!$A$3:$A$99980,'DIC4'!$F113)</f>
        <v>0</v>
      </c>
      <c r="AG113" s="21">
        <f>+SUMIFS(Resultados_Dic3!AF$3:AF$99980,Resultados_Dic3!$F$3:$F$99980,'DIC4'!$H113,Resultados_Dic3!$D$3:$D$99980,'DIC4'!$H$106,Resultados_Dic3!$E$3:$E$99980,'DIC4'!$G113,Resultados_Dic3!$A$3:$A$99980,'DIC4'!$F113)</f>
        <v>0</v>
      </c>
      <c r="AH113" s="21">
        <f>+SUMIFS(Resultados_Dic3!AG$3:AG$99980,Resultados_Dic3!$F$3:$F$99980,'DIC4'!$H113,Resultados_Dic3!$D$3:$D$99980,'DIC4'!$H$106,Resultados_Dic3!$E$3:$E$99980,'DIC4'!$G113,Resultados_Dic3!$A$3:$A$99980,'DIC4'!$F113)</f>
        <v>0</v>
      </c>
      <c r="AI113" s="21">
        <f>+SUMIFS(Resultados_Dic3!AH$3:AH$99980,Resultados_Dic3!$F$3:$F$99980,'DIC4'!$H113,Resultados_Dic3!$D$3:$D$99980,'DIC4'!$H$106,Resultados_Dic3!$E$3:$E$99980,'DIC4'!$G113,Resultados_Dic3!$A$3:$A$99980,'DIC4'!$F113)</f>
        <v>0</v>
      </c>
      <c r="AJ113" s="21">
        <f>+SUMIFS(Resultados_Dic3!AI$3:AI$99980,Resultados_Dic3!$F$3:$F$99980,'DIC4'!$H113,Resultados_Dic3!$D$3:$D$99980,'DIC4'!$H$106,Resultados_Dic3!$E$3:$E$99980,'DIC4'!$G113,Resultados_Dic3!$A$3:$A$99980,'DIC4'!$F113)</f>
        <v>0</v>
      </c>
      <c r="AK113" s="21">
        <f>+SUMIFS(Resultados_Dic3!AJ$3:AJ$99980,Resultados_Dic3!$F$3:$F$99980,'DIC4'!$H113,Resultados_Dic3!$D$3:$D$99980,'DIC4'!$H$106,Resultados_Dic3!$E$3:$E$99980,'DIC4'!$G113,Resultados_Dic3!$A$3:$A$99980,'DIC4'!$F113)</f>
        <v>0</v>
      </c>
      <c r="AL113" s="21">
        <f>+SUMIFS(Resultados_Dic3!AK$3:AK$99980,Resultados_Dic3!$F$3:$F$99980,'DIC4'!$H113,Resultados_Dic3!$D$3:$D$99980,'DIC4'!$H$106,Resultados_Dic3!$E$3:$E$99980,'DIC4'!$G113,Resultados_Dic3!$A$3:$A$99980,'DIC4'!$F113)</f>
        <v>0</v>
      </c>
      <c r="AM113" s="21">
        <f>+SUMIFS(Resultados_Dic3!AL$3:AL$99980,Resultados_Dic3!$F$3:$F$99980,'DIC4'!$H113,Resultados_Dic3!$D$3:$D$99980,'DIC4'!$H$106,Resultados_Dic3!$E$3:$E$99980,'DIC4'!$G113,Resultados_Dic3!$A$3:$A$99980,'DIC4'!$F113)</f>
        <v>0</v>
      </c>
      <c r="AN113" s="21">
        <f>+SUMIFS(Resultados_Dic3!AM$3:AM$99980,Resultados_Dic3!$F$3:$F$99980,'DIC4'!$H113,Resultados_Dic3!$D$3:$D$99980,'DIC4'!$H$106,Resultados_Dic3!$E$3:$E$99980,'DIC4'!$G113,Resultados_Dic3!$A$3:$A$99980,'DIC4'!$F113)</f>
        <v>0</v>
      </c>
    </row>
    <row r="114" spans="3:41" x14ac:dyDescent="0.25">
      <c r="C114" s="35"/>
      <c r="E114" s="15"/>
      <c r="F114" s="17" t="str">
        <f t="shared" si="30"/>
        <v>DIC4</v>
      </c>
      <c r="G114" s="24" t="s">
        <v>124</v>
      </c>
      <c r="H114" s="13" t="s">
        <v>255</v>
      </c>
      <c r="I114" s="21">
        <f>+SUMIFS(Resultados_Dic3!H$3:H$99980,Resultados_Dic3!$F$3:$F$99980,'DIC4'!$H114,Resultados_Dic3!$D$3:$D$99980,'DIC4'!$H$106,Resultados_Dic3!$E$3:$E$99980,'DIC4'!$G114,Resultados_Dic3!$A$3:$A$99980,'DIC4'!$F114)</f>
        <v>0.21730434128844101</v>
      </c>
      <c r="J114" s="21">
        <f>+SUMIFS(Resultados_Dic3!I$3:I$99980,Resultados_Dic3!$F$3:$F$99980,'DIC4'!$H114,Resultados_Dic3!$D$3:$D$99980,'DIC4'!$H$106,Resultados_Dic3!$E$3:$E$99980,'DIC4'!$G114,Resultados_Dic3!$A$3:$A$99980,'DIC4'!$F114)</f>
        <v>0.21465533848361401</v>
      </c>
      <c r="K114" s="21">
        <f>+SUMIFS(Resultados_Dic3!J$3:J$99980,Resultados_Dic3!$F$3:$F$99980,'DIC4'!$H114,Resultados_Dic3!$D$3:$D$99980,'DIC4'!$H$106,Resultados_Dic3!$E$3:$E$99980,'DIC4'!$G114,Resultados_Dic3!$A$3:$A$99980,'DIC4'!$F114)</f>
        <v>0.21298281136880301</v>
      </c>
      <c r="L114" s="21">
        <f>+SUMIFS(Resultados_Dic3!K$3:K$99980,Resultados_Dic3!$F$3:$F$99980,'DIC4'!$H114,Resultados_Dic3!$D$3:$D$99980,'DIC4'!$H$106,Resultados_Dic3!$E$3:$E$99980,'DIC4'!$G114,Resultados_Dic3!$A$3:$A$99980,'DIC4'!$F114)</f>
        <v>0.21131028425399101</v>
      </c>
      <c r="M114" s="21">
        <f>+SUMIFS(Resultados_Dic3!L$3:L$99980,Resultados_Dic3!$F$3:$F$99980,'DIC4'!$H114,Resultados_Dic3!$D$3:$D$99980,'DIC4'!$H$106,Resultados_Dic3!$E$3:$E$99980,'DIC4'!$G114,Resultados_Dic3!$A$3:$A$99980,'DIC4'!$F114)</f>
        <v>0.20963775713918001</v>
      </c>
      <c r="N114" s="21">
        <f>+SUMIFS(Resultados_Dic3!M$3:M$99980,Resultados_Dic3!$F$3:$F$99980,'DIC4'!$H114,Resultados_Dic3!$D$3:$D$99980,'DIC4'!$H$106,Resultados_Dic3!$E$3:$E$99980,'DIC4'!$G114,Resultados_Dic3!$A$3:$A$99980,'DIC4'!$F114)</f>
        <v>0.20720897168151001</v>
      </c>
      <c r="O114" s="21">
        <f>+SUMIFS(Resultados_Dic3!N$3:N$99980,Resultados_Dic3!$F$3:$F$99980,'DIC4'!$H114,Resultados_Dic3!$D$3:$D$99980,'DIC4'!$H$106,Resultados_Dic3!$E$3:$E$99980,'DIC4'!$G114,Resultados_Dic3!$A$3:$A$99980,'DIC4'!$F114)</f>
        <v>0.205757882321945</v>
      </c>
      <c r="P114" s="21">
        <f>+SUMIFS(Resultados_Dic3!O$3:O$99980,Resultados_Dic3!$F$3:$F$99980,'DIC4'!$H114,Resultados_Dic3!$D$3:$D$99980,'DIC4'!$H$106,Resultados_Dic3!$E$3:$E$99980,'DIC4'!$G114,Resultados_Dic3!$A$3:$A$99980,'DIC4'!$F114)</f>
        <v>0.205757882321945</v>
      </c>
      <c r="Q114" s="21">
        <f>+SUMIFS(Resultados_Dic3!P$3:P$99980,Resultados_Dic3!$F$3:$F$99980,'DIC4'!$H114,Resultados_Dic3!$D$3:$D$99980,'DIC4'!$H$106,Resultados_Dic3!$E$3:$E$99980,'DIC4'!$G114,Resultados_Dic3!$A$3:$A$99980,'DIC4'!$F114)</f>
        <v>0.205757882321945</v>
      </c>
      <c r="R114" s="21">
        <f>+SUMIFS(Resultados_Dic3!Q$3:Q$99980,Resultados_Dic3!$F$3:$F$99980,'DIC4'!$H114,Resultados_Dic3!$D$3:$D$99980,'DIC4'!$H$106,Resultados_Dic3!$E$3:$E$99980,'DIC4'!$G114,Resultados_Dic3!$A$3:$A$99980,'DIC4'!$F114)</f>
        <v>0.205757882321945</v>
      </c>
      <c r="S114" s="21">
        <f>+SUMIFS(Resultados_Dic3!R$3:R$99980,Resultados_Dic3!$F$3:$F$99980,'DIC4'!$H114,Resultados_Dic3!$D$3:$D$99980,'DIC4'!$H$106,Resultados_Dic3!$E$3:$E$99980,'DIC4'!$G114,Resultados_Dic3!$A$3:$A$99980,'DIC4'!$F114)</f>
        <v>0.205757882321945</v>
      </c>
      <c r="T114" s="21">
        <f>+SUMIFS(Resultados_Dic3!S$3:S$99980,Resultados_Dic3!$F$3:$F$99980,'DIC4'!$H114,Resultados_Dic3!$D$3:$D$99980,'DIC4'!$H$106,Resultados_Dic3!$E$3:$E$99980,'DIC4'!$G114,Resultados_Dic3!$A$3:$A$99980,'DIC4'!$F114)</f>
        <v>0.205757882321945</v>
      </c>
      <c r="U114" s="21">
        <f>+SUMIFS(Resultados_Dic3!T$3:T$99980,Resultados_Dic3!$F$3:$F$99980,'DIC4'!$H114,Resultados_Dic3!$D$3:$D$99980,'DIC4'!$H$106,Resultados_Dic3!$E$3:$E$99980,'DIC4'!$G114,Resultados_Dic3!$A$3:$A$99980,'DIC4'!$F114)</f>
        <v>0.205757882321945</v>
      </c>
      <c r="V114" s="21">
        <f>+SUMIFS(Resultados_Dic3!U$3:U$99980,Resultados_Dic3!$F$3:$F$99980,'DIC4'!$H114,Resultados_Dic3!$D$3:$D$99980,'DIC4'!$H$106,Resultados_Dic3!$E$3:$E$99980,'DIC4'!$G114,Resultados_Dic3!$A$3:$A$99980,'DIC4'!$F114)</f>
        <v>0.205757882321945</v>
      </c>
      <c r="W114" s="21">
        <f>+SUMIFS(Resultados_Dic3!V$3:V$99980,Resultados_Dic3!$F$3:$F$99980,'DIC4'!$H114,Resultados_Dic3!$D$3:$D$99980,'DIC4'!$H$106,Resultados_Dic3!$E$3:$E$99980,'DIC4'!$G114,Resultados_Dic3!$A$3:$A$99980,'DIC4'!$F114)</f>
        <v>0.101539947986023</v>
      </c>
      <c r="X114" s="21">
        <f>+SUMIFS(Resultados_Dic3!W$3:W$99980,Resultados_Dic3!$F$3:$F$99980,'DIC4'!$H114,Resultados_Dic3!$D$3:$D$99980,'DIC4'!$H$106,Resultados_Dic3!$E$3:$E$99980,'DIC4'!$G114,Resultados_Dic3!$A$3:$A$99980,'DIC4'!$F114)</f>
        <v>0</v>
      </c>
      <c r="Y114" s="21">
        <f>+SUMIFS(Resultados_Dic3!X$3:X$99980,Resultados_Dic3!$F$3:$F$99980,'DIC4'!$H114,Resultados_Dic3!$D$3:$D$99980,'DIC4'!$H$106,Resultados_Dic3!$E$3:$E$99980,'DIC4'!$G114,Resultados_Dic3!$A$3:$A$99980,'DIC4'!$F114)</f>
        <v>0</v>
      </c>
      <c r="Z114" s="21">
        <f>+SUMIFS(Resultados_Dic3!Y$3:Y$99980,Resultados_Dic3!$F$3:$F$99980,'DIC4'!$H114,Resultados_Dic3!$D$3:$D$99980,'DIC4'!$H$106,Resultados_Dic3!$E$3:$E$99980,'DIC4'!$G114,Resultados_Dic3!$A$3:$A$99980,'DIC4'!$F114)</f>
        <v>0</v>
      </c>
      <c r="AA114" s="21">
        <f>+SUMIFS(Resultados_Dic3!Z$3:Z$99980,Resultados_Dic3!$F$3:$F$99980,'DIC4'!$H114,Resultados_Dic3!$D$3:$D$99980,'DIC4'!$H$106,Resultados_Dic3!$E$3:$E$99980,'DIC4'!$G114,Resultados_Dic3!$A$3:$A$99980,'DIC4'!$F114)</f>
        <v>0</v>
      </c>
      <c r="AB114" s="21">
        <f>+SUMIFS(Resultados_Dic3!AA$3:AA$99980,Resultados_Dic3!$F$3:$F$99980,'DIC4'!$H114,Resultados_Dic3!$D$3:$D$99980,'DIC4'!$H$106,Resultados_Dic3!$E$3:$E$99980,'DIC4'!$G114,Resultados_Dic3!$A$3:$A$99980,'DIC4'!$F114)</f>
        <v>0</v>
      </c>
      <c r="AC114" s="21">
        <f>+SUMIFS(Resultados_Dic3!AB$3:AB$99980,Resultados_Dic3!$F$3:$F$99980,'DIC4'!$H114,Resultados_Dic3!$D$3:$D$99980,'DIC4'!$H$106,Resultados_Dic3!$E$3:$E$99980,'DIC4'!$G114,Resultados_Dic3!$A$3:$A$99980,'DIC4'!$F114)</f>
        <v>0</v>
      </c>
      <c r="AD114" s="21">
        <f>+SUMIFS(Resultados_Dic3!AC$3:AC$99980,Resultados_Dic3!$F$3:$F$99980,'DIC4'!$H114,Resultados_Dic3!$D$3:$D$99980,'DIC4'!$H$106,Resultados_Dic3!$E$3:$E$99980,'DIC4'!$G114,Resultados_Dic3!$A$3:$A$99980,'DIC4'!$F114)</f>
        <v>0</v>
      </c>
      <c r="AE114" s="21">
        <f>+SUMIFS(Resultados_Dic3!AD$3:AD$99980,Resultados_Dic3!$F$3:$F$99980,'DIC4'!$H114,Resultados_Dic3!$D$3:$D$99980,'DIC4'!$H$106,Resultados_Dic3!$E$3:$E$99980,'DIC4'!$G114,Resultados_Dic3!$A$3:$A$99980,'DIC4'!$F114)</f>
        <v>0</v>
      </c>
      <c r="AF114" s="21">
        <f>+SUMIFS(Resultados_Dic3!AE$3:AE$99980,Resultados_Dic3!$F$3:$F$99980,'DIC4'!$H114,Resultados_Dic3!$D$3:$D$99980,'DIC4'!$H$106,Resultados_Dic3!$E$3:$E$99980,'DIC4'!$G114,Resultados_Dic3!$A$3:$A$99980,'DIC4'!$F114)</f>
        <v>0</v>
      </c>
      <c r="AG114" s="21">
        <f>+SUMIFS(Resultados_Dic3!AF$3:AF$99980,Resultados_Dic3!$F$3:$F$99980,'DIC4'!$H114,Resultados_Dic3!$D$3:$D$99980,'DIC4'!$H$106,Resultados_Dic3!$E$3:$E$99980,'DIC4'!$G114,Resultados_Dic3!$A$3:$A$99980,'DIC4'!$F114)</f>
        <v>0</v>
      </c>
      <c r="AH114" s="21">
        <f>+SUMIFS(Resultados_Dic3!AG$3:AG$99980,Resultados_Dic3!$F$3:$F$99980,'DIC4'!$H114,Resultados_Dic3!$D$3:$D$99980,'DIC4'!$H$106,Resultados_Dic3!$E$3:$E$99980,'DIC4'!$G114,Resultados_Dic3!$A$3:$A$99980,'DIC4'!$F114)</f>
        <v>0</v>
      </c>
      <c r="AI114" s="21">
        <f>+SUMIFS(Resultados_Dic3!AH$3:AH$99980,Resultados_Dic3!$F$3:$F$99980,'DIC4'!$H114,Resultados_Dic3!$D$3:$D$99980,'DIC4'!$H$106,Resultados_Dic3!$E$3:$E$99980,'DIC4'!$G114,Resultados_Dic3!$A$3:$A$99980,'DIC4'!$F114)</f>
        <v>0</v>
      </c>
      <c r="AJ114" s="21">
        <f>+SUMIFS(Resultados_Dic3!AI$3:AI$99980,Resultados_Dic3!$F$3:$F$99980,'DIC4'!$H114,Resultados_Dic3!$D$3:$D$99980,'DIC4'!$H$106,Resultados_Dic3!$E$3:$E$99980,'DIC4'!$G114,Resultados_Dic3!$A$3:$A$99980,'DIC4'!$F114)</f>
        <v>0</v>
      </c>
      <c r="AK114" s="21">
        <f>+SUMIFS(Resultados_Dic3!AJ$3:AJ$99980,Resultados_Dic3!$F$3:$F$99980,'DIC4'!$H114,Resultados_Dic3!$D$3:$D$99980,'DIC4'!$H$106,Resultados_Dic3!$E$3:$E$99980,'DIC4'!$G114,Resultados_Dic3!$A$3:$A$99980,'DIC4'!$F114)</f>
        <v>0</v>
      </c>
      <c r="AL114" s="21">
        <f>+SUMIFS(Resultados_Dic3!AK$3:AK$99980,Resultados_Dic3!$F$3:$F$99980,'DIC4'!$H114,Resultados_Dic3!$D$3:$D$99980,'DIC4'!$H$106,Resultados_Dic3!$E$3:$E$99980,'DIC4'!$G114,Resultados_Dic3!$A$3:$A$99980,'DIC4'!$F114)</f>
        <v>0</v>
      </c>
      <c r="AM114" s="21">
        <f>+SUMIFS(Resultados_Dic3!AL$3:AL$99980,Resultados_Dic3!$F$3:$F$99980,'DIC4'!$H114,Resultados_Dic3!$D$3:$D$99980,'DIC4'!$H$106,Resultados_Dic3!$E$3:$E$99980,'DIC4'!$G114,Resultados_Dic3!$A$3:$A$99980,'DIC4'!$F114)</f>
        <v>0</v>
      </c>
      <c r="AN114" s="21">
        <f>+SUMIFS(Resultados_Dic3!AM$3:AM$99980,Resultados_Dic3!$F$3:$F$99980,'DIC4'!$H114,Resultados_Dic3!$D$3:$D$99980,'DIC4'!$H$106,Resultados_Dic3!$E$3:$E$99980,'DIC4'!$G114,Resultados_Dic3!$A$3:$A$99980,'DIC4'!$F114)</f>
        <v>0</v>
      </c>
    </row>
    <row r="115" spans="3:41" x14ac:dyDescent="0.25">
      <c r="E115" s="15"/>
      <c r="F115" s="17" t="str">
        <f t="shared" si="30"/>
        <v>DIC4</v>
      </c>
      <c r="G115" s="24" t="s">
        <v>125</v>
      </c>
      <c r="H115" s="13" t="s">
        <v>256</v>
      </c>
      <c r="I115" s="21">
        <f>+SUMIFS(Resultados_Dic3!H$3:H$99980,Resultados_Dic3!$F$3:$F$99980,'DIC4'!$H115,Resultados_Dic3!$D$3:$D$99980,'DIC4'!$H$106,Resultados_Dic3!$E$3:$E$99980,'DIC4'!$G115,Resultados_Dic3!$A$3:$A$99980,'DIC4'!$F115)</f>
        <v>3.19641395045299E-2</v>
      </c>
      <c r="J115" s="21">
        <f>+SUMIFS(Resultados_Dic3!I$3:I$99980,Resultados_Dic3!$F$3:$F$99980,'DIC4'!$H115,Resultados_Dic3!$D$3:$D$99980,'DIC4'!$H$106,Resultados_Dic3!$E$3:$E$99980,'DIC4'!$G115,Resultados_Dic3!$A$3:$A$99980,'DIC4'!$F115)</f>
        <v>3.19641395045299E-2</v>
      </c>
      <c r="K115" s="21">
        <f>+SUMIFS(Resultados_Dic3!J$3:J$99980,Resultados_Dic3!$F$3:$F$99980,'DIC4'!$H115,Resultados_Dic3!$D$3:$D$99980,'DIC4'!$H$106,Resultados_Dic3!$E$3:$E$99980,'DIC4'!$G115,Resultados_Dic3!$A$3:$A$99980,'DIC4'!$F115)</f>
        <v>3.19641395045299E-2</v>
      </c>
      <c r="L115" s="21">
        <f>+SUMIFS(Resultados_Dic3!K$3:K$99980,Resultados_Dic3!$F$3:$F$99980,'DIC4'!$H115,Resultados_Dic3!$D$3:$D$99980,'DIC4'!$H$106,Resultados_Dic3!$E$3:$E$99980,'DIC4'!$G115,Resultados_Dic3!$A$3:$A$99980,'DIC4'!$F115)</f>
        <v>3.19641395045299E-2</v>
      </c>
      <c r="M115" s="21">
        <f>+SUMIFS(Resultados_Dic3!L$3:L$99980,Resultados_Dic3!$F$3:$F$99980,'DIC4'!$H115,Resultados_Dic3!$D$3:$D$99980,'DIC4'!$H$106,Resultados_Dic3!$E$3:$E$99980,'DIC4'!$G115,Resultados_Dic3!$A$3:$A$99980,'DIC4'!$F115)</f>
        <v>3.19641395045299E-2</v>
      </c>
      <c r="N115" s="21">
        <f>+SUMIFS(Resultados_Dic3!M$3:M$99980,Resultados_Dic3!$F$3:$F$99980,'DIC4'!$H115,Resultados_Dic3!$D$3:$D$99980,'DIC4'!$H$106,Resultados_Dic3!$E$3:$E$99980,'DIC4'!$G115,Resultados_Dic3!$A$3:$A$99980,'DIC4'!$F115)</f>
        <v>3.19641395045299E-2</v>
      </c>
      <c r="O115" s="21">
        <f>+SUMIFS(Resultados_Dic3!N$3:N$99980,Resultados_Dic3!$F$3:$F$99980,'DIC4'!$H115,Resultados_Dic3!$D$3:$D$99980,'DIC4'!$H$106,Resultados_Dic3!$E$3:$E$99980,'DIC4'!$G115,Resultados_Dic3!$A$3:$A$99980,'DIC4'!$F115)</f>
        <v>3.19641395045299E-2</v>
      </c>
      <c r="P115" s="21">
        <f>+SUMIFS(Resultados_Dic3!O$3:O$99980,Resultados_Dic3!$F$3:$F$99980,'DIC4'!$H115,Resultados_Dic3!$D$3:$D$99980,'DIC4'!$H$106,Resultados_Dic3!$E$3:$E$99980,'DIC4'!$G115,Resultados_Dic3!$A$3:$A$99980,'DIC4'!$F115)</f>
        <v>3.19641395045299E-2</v>
      </c>
      <c r="Q115" s="21">
        <f>+SUMIFS(Resultados_Dic3!P$3:P$99980,Resultados_Dic3!$F$3:$F$99980,'DIC4'!$H115,Resultados_Dic3!$D$3:$D$99980,'DIC4'!$H$106,Resultados_Dic3!$E$3:$E$99980,'DIC4'!$G115,Resultados_Dic3!$A$3:$A$99980,'DIC4'!$F115)</f>
        <v>3.19641395045299E-2</v>
      </c>
      <c r="R115" s="21">
        <f>+SUMIFS(Resultados_Dic3!Q$3:Q$99980,Resultados_Dic3!$F$3:$F$99980,'DIC4'!$H115,Resultados_Dic3!$D$3:$D$99980,'DIC4'!$H$106,Resultados_Dic3!$E$3:$E$99980,'DIC4'!$G115,Resultados_Dic3!$A$3:$A$99980,'DIC4'!$F115)</f>
        <v>3.19641395045299E-2</v>
      </c>
      <c r="S115" s="21">
        <f>+SUMIFS(Resultados_Dic3!R$3:R$99980,Resultados_Dic3!$F$3:$F$99980,'DIC4'!$H115,Resultados_Dic3!$D$3:$D$99980,'DIC4'!$H$106,Resultados_Dic3!$E$3:$E$99980,'DIC4'!$G115,Resultados_Dic3!$A$3:$A$99980,'DIC4'!$F115)</f>
        <v>3.19641395045299E-2</v>
      </c>
      <c r="T115" s="21">
        <f>+SUMIFS(Resultados_Dic3!S$3:S$99980,Resultados_Dic3!$F$3:$F$99980,'DIC4'!$H115,Resultados_Dic3!$D$3:$D$99980,'DIC4'!$H$106,Resultados_Dic3!$E$3:$E$99980,'DIC4'!$G115,Resultados_Dic3!$A$3:$A$99980,'DIC4'!$F115)</f>
        <v>3.19641395045299E-2</v>
      </c>
      <c r="U115" s="21">
        <f>+SUMIFS(Resultados_Dic3!T$3:T$99980,Resultados_Dic3!$F$3:$F$99980,'DIC4'!$H115,Resultados_Dic3!$D$3:$D$99980,'DIC4'!$H$106,Resultados_Dic3!$E$3:$E$99980,'DIC4'!$G115,Resultados_Dic3!$A$3:$A$99980,'DIC4'!$F115)</f>
        <v>3.19641395045299E-2</v>
      </c>
      <c r="V115" s="21">
        <f>+SUMIFS(Resultados_Dic3!U$3:U$99980,Resultados_Dic3!$F$3:$F$99980,'DIC4'!$H115,Resultados_Dic3!$D$3:$D$99980,'DIC4'!$H$106,Resultados_Dic3!$E$3:$E$99980,'DIC4'!$G115,Resultados_Dic3!$A$3:$A$99980,'DIC4'!$F115)</f>
        <v>3.19641395045299E-2</v>
      </c>
      <c r="W115" s="21">
        <f>+SUMIFS(Resultados_Dic3!V$3:V$99980,Resultados_Dic3!$F$3:$F$99980,'DIC4'!$H115,Resultados_Dic3!$D$3:$D$99980,'DIC4'!$H$106,Resultados_Dic3!$E$3:$E$99980,'DIC4'!$G115,Resultados_Dic3!$A$3:$A$99980,'DIC4'!$F115)</f>
        <v>3.19641395045299E-2</v>
      </c>
      <c r="X115" s="21">
        <f>+SUMIFS(Resultados_Dic3!W$3:W$99980,Resultados_Dic3!$F$3:$F$99980,'DIC4'!$H115,Resultados_Dic3!$D$3:$D$99980,'DIC4'!$H$106,Resultados_Dic3!$E$3:$E$99980,'DIC4'!$G115,Resultados_Dic3!$A$3:$A$99980,'DIC4'!$F115)</f>
        <v>0</v>
      </c>
      <c r="Y115" s="21">
        <f>+SUMIFS(Resultados_Dic3!X$3:X$99980,Resultados_Dic3!$F$3:$F$99980,'DIC4'!$H115,Resultados_Dic3!$D$3:$D$99980,'DIC4'!$H$106,Resultados_Dic3!$E$3:$E$99980,'DIC4'!$G115,Resultados_Dic3!$A$3:$A$99980,'DIC4'!$F115)</f>
        <v>0</v>
      </c>
      <c r="Z115" s="21">
        <f>+SUMIFS(Resultados_Dic3!Y$3:Y$99980,Resultados_Dic3!$F$3:$F$99980,'DIC4'!$H115,Resultados_Dic3!$D$3:$D$99980,'DIC4'!$H$106,Resultados_Dic3!$E$3:$E$99980,'DIC4'!$G115,Resultados_Dic3!$A$3:$A$99980,'DIC4'!$F115)</f>
        <v>0</v>
      </c>
      <c r="AA115" s="21">
        <f>+SUMIFS(Resultados_Dic3!Z$3:Z$99980,Resultados_Dic3!$F$3:$F$99980,'DIC4'!$H115,Resultados_Dic3!$D$3:$D$99980,'DIC4'!$H$106,Resultados_Dic3!$E$3:$E$99980,'DIC4'!$G115,Resultados_Dic3!$A$3:$A$99980,'DIC4'!$F115)</f>
        <v>0</v>
      </c>
      <c r="AB115" s="21">
        <f>+SUMIFS(Resultados_Dic3!AA$3:AA$99980,Resultados_Dic3!$F$3:$F$99980,'DIC4'!$H115,Resultados_Dic3!$D$3:$D$99980,'DIC4'!$H$106,Resultados_Dic3!$E$3:$E$99980,'DIC4'!$G115,Resultados_Dic3!$A$3:$A$99980,'DIC4'!$F115)</f>
        <v>0</v>
      </c>
      <c r="AC115" s="21">
        <f>+SUMIFS(Resultados_Dic3!AB$3:AB$99980,Resultados_Dic3!$F$3:$F$99980,'DIC4'!$H115,Resultados_Dic3!$D$3:$D$99980,'DIC4'!$H$106,Resultados_Dic3!$E$3:$E$99980,'DIC4'!$G115,Resultados_Dic3!$A$3:$A$99980,'DIC4'!$F115)</f>
        <v>0</v>
      </c>
      <c r="AD115" s="21">
        <f>+SUMIFS(Resultados_Dic3!AC$3:AC$99980,Resultados_Dic3!$F$3:$F$99980,'DIC4'!$H115,Resultados_Dic3!$D$3:$D$99980,'DIC4'!$H$106,Resultados_Dic3!$E$3:$E$99980,'DIC4'!$G115,Resultados_Dic3!$A$3:$A$99980,'DIC4'!$F115)</f>
        <v>0</v>
      </c>
      <c r="AE115" s="21">
        <f>+SUMIFS(Resultados_Dic3!AD$3:AD$99980,Resultados_Dic3!$F$3:$F$99980,'DIC4'!$H115,Resultados_Dic3!$D$3:$D$99980,'DIC4'!$H$106,Resultados_Dic3!$E$3:$E$99980,'DIC4'!$G115,Resultados_Dic3!$A$3:$A$99980,'DIC4'!$F115)</f>
        <v>0</v>
      </c>
      <c r="AF115" s="21">
        <f>+SUMIFS(Resultados_Dic3!AE$3:AE$99980,Resultados_Dic3!$F$3:$F$99980,'DIC4'!$H115,Resultados_Dic3!$D$3:$D$99980,'DIC4'!$H$106,Resultados_Dic3!$E$3:$E$99980,'DIC4'!$G115,Resultados_Dic3!$A$3:$A$99980,'DIC4'!$F115)</f>
        <v>0</v>
      </c>
      <c r="AG115" s="21">
        <f>+SUMIFS(Resultados_Dic3!AF$3:AF$99980,Resultados_Dic3!$F$3:$F$99980,'DIC4'!$H115,Resultados_Dic3!$D$3:$D$99980,'DIC4'!$H$106,Resultados_Dic3!$E$3:$E$99980,'DIC4'!$G115,Resultados_Dic3!$A$3:$A$99980,'DIC4'!$F115)</f>
        <v>0</v>
      </c>
      <c r="AH115" s="21">
        <f>+SUMIFS(Resultados_Dic3!AG$3:AG$99980,Resultados_Dic3!$F$3:$F$99980,'DIC4'!$H115,Resultados_Dic3!$D$3:$D$99980,'DIC4'!$H$106,Resultados_Dic3!$E$3:$E$99980,'DIC4'!$G115,Resultados_Dic3!$A$3:$A$99980,'DIC4'!$F115)</f>
        <v>0</v>
      </c>
      <c r="AI115" s="21">
        <f>+SUMIFS(Resultados_Dic3!AH$3:AH$99980,Resultados_Dic3!$F$3:$F$99980,'DIC4'!$H115,Resultados_Dic3!$D$3:$D$99980,'DIC4'!$H$106,Resultados_Dic3!$E$3:$E$99980,'DIC4'!$G115,Resultados_Dic3!$A$3:$A$99980,'DIC4'!$F115)</f>
        <v>0</v>
      </c>
      <c r="AJ115" s="21">
        <f>+SUMIFS(Resultados_Dic3!AI$3:AI$99980,Resultados_Dic3!$F$3:$F$99980,'DIC4'!$H115,Resultados_Dic3!$D$3:$D$99980,'DIC4'!$H$106,Resultados_Dic3!$E$3:$E$99980,'DIC4'!$G115,Resultados_Dic3!$A$3:$A$99980,'DIC4'!$F115)</f>
        <v>0</v>
      </c>
      <c r="AK115" s="21">
        <f>+SUMIFS(Resultados_Dic3!AJ$3:AJ$99980,Resultados_Dic3!$F$3:$F$99980,'DIC4'!$H115,Resultados_Dic3!$D$3:$D$99980,'DIC4'!$H$106,Resultados_Dic3!$E$3:$E$99980,'DIC4'!$G115,Resultados_Dic3!$A$3:$A$99980,'DIC4'!$F115)</f>
        <v>0</v>
      </c>
      <c r="AL115" s="21">
        <f>+SUMIFS(Resultados_Dic3!AK$3:AK$99980,Resultados_Dic3!$F$3:$F$99980,'DIC4'!$H115,Resultados_Dic3!$D$3:$D$99980,'DIC4'!$H$106,Resultados_Dic3!$E$3:$E$99980,'DIC4'!$G115,Resultados_Dic3!$A$3:$A$99980,'DIC4'!$F115)</f>
        <v>0</v>
      </c>
      <c r="AM115" s="21">
        <f>+SUMIFS(Resultados_Dic3!AL$3:AL$99980,Resultados_Dic3!$F$3:$F$99980,'DIC4'!$H115,Resultados_Dic3!$D$3:$D$99980,'DIC4'!$H$106,Resultados_Dic3!$E$3:$E$99980,'DIC4'!$G115,Resultados_Dic3!$A$3:$A$99980,'DIC4'!$F115)</f>
        <v>0</v>
      </c>
      <c r="AN115" s="21">
        <f>+SUMIFS(Resultados_Dic3!AM$3:AM$99980,Resultados_Dic3!$F$3:$F$99980,'DIC4'!$H115,Resultados_Dic3!$D$3:$D$99980,'DIC4'!$H$106,Resultados_Dic3!$E$3:$E$99980,'DIC4'!$G115,Resultados_Dic3!$A$3:$A$99980,'DIC4'!$F115)</f>
        <v>0</v>
      </c>
    </row>
    <row r="116" spans="3:41" x14ac:dyDescent="0.25">
      <c r="E116" s="15"/>
      <c r="F116" s="12"/>
      <c r="G116" s="15"/>
    </row>
    <row r="117" spans="3:41" x14ac:dyDescent="0.25">
      <c r="F117"/>
    </row>
    <row r="118" spans="3:41" ht="18.75" x14ac:dyDescent="0.3">
      <c r="E118" s="15"/>
      <c r="F118" s="12"/>
      <c r="G118" s="15"/>
      <c r="H118" s="34" t="s">
        <v>363</v>
      </c>
    </row>
    <row r="119" spans="3:41" x14ac:dyDescent="0.25">
      <c r="E119" s="15"/>
      <c r="F119" s="12"/>
      <c r="G119" s="15"/>
      <c r="H119" s="2" t="s">
        <v>26</v>
      </c>
    </row>
    <row r="120" spans="3:41" x14ac:dyDescent="0.25">
      <c r="E120" s="44"/>
      <c r="F120" s="43"/>
      <c r="G120" s="15"/>
      <c r="H120" s="16"/>
    </row>
    <row r="121" spans="3:41" x14ac:dyDescent="0.25">
      <c r="I121" s="5">
        <v>2019</v>
      </c>
      <c r="J121" s="5">
        <v>2020</v>
      </c>
      <c r="K121" s="5">
        <v>2021</v>
      </c>
      <c r="L121" s="5">
        <v>2022</v>
      </c>
      <c r="M121" s="5">
        <v>2023</v>
      </c>
      <c r="N121" s="5">
        <v>2024</v>
      </c>
      <c r="O121" s="5">
        <v>2025</v>
      </c>
      <c r="P121" s="5">
        <v>2026</v>
      </c>
      <c r="Q121" s="5">
        <v>2027</v>
      </c>
      <c r="R121" s="5">
        <v>2028</v>
      </c>
      <c r="S121" s="5">
        <v>2029</v>
      </c>
      <c r="T121" s="5">
        <v>2030</v>
      </c>
      <c r="U121" s="5">
        <v>2031</v>
      </c>
      <c r="V121" s="5">
        <v>2032</v>
      </c>
      <c r="W121" s="5">
        <v>2033</v>
      </c>
      <c r="X121" s="5">
        <v>2034</v>
      </c>
      <c r="Y121" s="5">
        <v>2035</v>
      </c>
      <c r="Z121" s="5">
        <v>2036</v>
      </c>
      <c r="AA121" s="5">
        <v>2037</v>
      </c>
      <c r="AB121" s="5">
        <v>2038</v>
      </c>
      <c r="AC121" s="5">
        <v>2039</v>
      </c>
      <c r="AD121" s="5">
        <v>2040</v>
      </c>
      <c r="AE121" s="5">
        <v>2041</v>
      </c>
      <c r="AF121" s="5">
        <v>2042</v>
      </c>
      <c r="AG121" s="5">
        <v>2043</v>
      </c>
      <c r="AH121" s="5">
        <v>2044</v>
      </c>
      <c r="AI121" s="5">
        <v>2045</v>
      </c>
      <c r="AJ121" s="5">
        <v>2046</v>
      </c>
      <c r="AK121" s="5">
        <v>2047</v>
      </c>
      <c r="AL121" s="5">
        <v>2048</v>
      </c>
      <c r="AM121" s="5">
        <v>2049</v>
      </c>
      <c r="AN121" s="5">
        <v>2050</v>
      </c>
      <c r="AO121" s="21"/>
    </row>
    <row r="122" spans="3:41" x14ac:dyDescent="0.25">
      <c r="C122" s="35"/>
      <c r="E122" s="15"/>
      <c r="F122" s="17" t="str">
        <f>+$F$1</f>
        <v>DIC4</v>
      </c>
      <c r="G122" s="24" t="s">
        <v>119</v>
      </c>
      <c r="H122" s="13" t="s">
        <v>368</v>
      </c>
      <c r="I122" s="21">
        <f>+SUMIFS(Resultados_Dic3!H$3:H$99980,Resultados_Dic3!$F$3:$F$99980,'DIC4'!$H122,Resultados_Dic3!$D$3:$D$99980,'DIC4'!$H$119,Resultados_Dic3!$E$3:$E$99980,'DIC4'!$G122,Resultados_Dic3!$A$3:$A$99980,'DIC4'!$F122)</f>
        <v>0</v>
      </c>
      <c r="J122" s="21">
        <f>+SUMIFS(Resultados_Dic3!I$3:I$99980,Resultados_Dic3!$F$3:$F$99980,'DIC4'!$H122,Resultados_Dic3!$D$3:$D$99980,'DIC4'!$H$119,Resultados_Dic3!$E$3:$E$99980,'DIC4'!$G122,Resultados_Dic3!$A$3:$A$99980,'DIC4'!$F122)</f>
        <v>0</v>
      </c>
      <c r="K122" s="21">
        <f>+SUMIFS(Resultados_Dic3!J$3:J$99980,Resultados_Dic3!$F$3:$F$99980,'DIC4'!$H122,Resultados_Dic3!$D$3:$D$99980,'DIC4'!$H$119,Resultados_Dic3!$E$3:$E$99980,'DIC4'!$G122,Resultados_Dic3!$A$3:$A$99980,'DIC4'!$F122)</f>
        <v>0</v>
      </c>
      <c r="L122" s="21">
        <f>+SUMIFS(Resultados_Dic3!K$3:K$99980,Resultados_Dic3!$F$3:$F$99980,'DIC4'!$H122,Resultados_Dic3!$D$3:$D$99980,'DIC4'!$H$119,Resultados_Dic3!$E$3:$E$99980,'DIC4'!$G122,Resultados_Dic3!$A$3:$A$99980,'DIC4'!$F122)</f>
        <v>0</v>
      </c>
      <c r="M122" s="21">
        <f>+SUMIFS(Resultados_Dic3!L$3:L$99980,Resultados_Dic3!$F$3:$F$99980,'DIC4'!$H122,Resultados_Dic3!$D$3:$D$99980,'DIC4'!$H$119,Resultados_Dic3!$E$3:$E$99980,'DIC4'!$G122,Resultados_Dic3!$A$3:$A$99980,'DIC4'!$F122)</f>
        <v>0</v>
      </c>
      <c r="N122" s="21">
        <f>+SUMIFS(Resultados_Dic3!M$3:M$99980,Resultados_Dic3!$F$3:$F$99980,'DIC4'!$H122,Resultados_Dic3!$D$3:$D$99980,'DIC4'!$H$119,Resultados_Dic3!$E$3:$E$99980,'DIC4'!$G122,Resultados_Dic3!$A$3:$A$99980,'DIC4'!$F122)</f>
        <v>0</v>
      </c>
      <c r="O122" s="21">
        <f>+SUMIFS(Resultados_Dic3!N$3:N$99980,Resultados_Dic3!$F$3:$F$99980,'DIC4'!$H122,Resultados_Dic3!$D$3:$D$99980,'DIC4'!$H$119,Resultados_Dic3!$E$3:$E$99980,'DIC4'!$G122,Resultados_Dic3!$A$3:$A$99980,'DIC4'!$F122)</f>
        <v>0</v>
      </c>
      <c r="P122" s="21">
        <f>+SUMIFS(Resultados_Dic3!O$3:O$99980,Resultados_Dic3!$F$3:$F$99980,'DIC4'!$H122,Resultados_Dic3!$D$3:$D$99980,'DIC4'!$H$119,Resultados_Dic3!$E$3:$E$99980,'DIC4'!$G122,Resultados_Dic3!$A$3:$A$99980,'DIC4'!$F122)</f>
        <v>0</v>
      </c>
      <c r="Q122" s="21">
        <f>+SUMIFS(Resultados_Dic3!P$3:P$99980,Resultados_Dic3!$F$3:$F$99980,'DIC4'!$H122,Resultados_Dic3!$D$3:$D$99980,'DIC4'!$H$119,Resultados_Dic3!$E$3:$E$99980,'DIC4'!$G122,Resultados_Dic3!$A$3:$A$99980,'DIC4'!$F122)</f>
        <v>0</v>
      </c>
      <c r="R122" s="21">
        <f>+SUMIFS(Resultados_Dic3!Q$3:Q$99980,Resultados_Dic3!$F$3:$F$99980,'DIC4'!$H122,Resultados_Dic3!$D$3:$D$99980,'DIC4'!$H$119,Resultados_Dic3!$E$3:$E$99980,'DIC4'!$G122,Resultados_Dic3!$A$3:$A$99980,'DIC4'!$F122)</f>
        <v>0</v>
      </c>
      <c r="S122" s="21">
        <f>+SUMIFS(Resultados_Dic3!R$3:R$99980,Resultados_Dic3!$F$3:$F$99980,'DIC4'!$H122,Resultados_Dic3!$D$3:$D$99980,'DIC4'!$H$119,Resultados_Dic3!$E$3:$E$99980,'DIC4'!$G122,Resultados_Dic3!$A$3:$A$99980,'DIC4'!$F122)</f>
        <v>0</v>
      </c>
      <c r="T122" s="21">
        <f>+SUMIFS(Resultados_Dic3!S$3:S$99980,Resultados_Dic3!$F$3:$F$99980,'DIC4'!$H122,Resultados_Dic3!$D$3:$D$99980,'DIC4'!$H$119,Resultados_Dic3!$E$3:$E$99980,'DIC4'!$G122,Resultados_Dic3!$A$3:$A$99980,'DIC4'!$F122)</f>
        <v>0</v>
      </c>
      <c r="U122" s="21">
        <f>+SUMIFS(Resultados_Dic3!T$3:T$99980,Resultados_Dic3!$F$3:$F$99980,'DIC4'!$H122,Resultados_Dic3!$D$3:$D$99980,'DIC4'!$H$119,Resultados_Dic3!$E$3:$E$99980,'DIC4'!$G122,Resultados_Dic3!$A$3:$A$99980,'DIC4'!$F122)</f>
        <v>0</v>
      </c>
      <c r="V122" s="21">
        <f>+SUMIFS(Resultados_Dic3!U$3:U$99980,Resultados_Dic3!$F$3:$F$99980,'DIC4'!$H122,Resultados_Dic3!$D$3:$D$99980,'DIC4'!$H$119,Resultados_Dic3!$E$3:$E$99980,'DIC4'!$G122,Resultados_Dic3!$A$3:$A$99980,'DIC4'!$F122)</f>
        <v>0</v>
      </c>
      <c r="W122" s="21">
        <f>+SUMIFS(Resultados_Dic3!V$3:V$99980,Resultados_Dic3!$F$3:$F$99980,'DIC4'!$H122,Resultados_Dic3!$D$3:$D$99980,'DIC4'!$H$119,Resultados_Dic3!$E$3:$E$99980,'DIC4'!$G122,Resultados_Dic3!$A$3:$A$99980,'DIC4'!$F122)</f>
        <v>0</v>
      </c>
      <c r="X122" s="21">
        <f>+SUMIFS(Resultados_Dic3!W$3:W$99980,Resultados_Dic3!$F$3:$F$99980,'DIC4'!$H122,Resultados_Dic3!$D$3:$D$99980,'DIC4'!$H$119,Resultados_Dic3!$E$3:$E$99980,'DIC4'!$G122,Resultados_Dic3!$A$3:$A$99980,'DIC4'!$F122)</f>
        <v>0</v>
      </c>
      <c r="Y122" s="21">
        <f>+SUMIFS(Resultados_Dic3!X$3:X$99980,Resultados_Dic3!$F$3:$F$99980,'DIC4'!$H122,Resultados_Dic3!$D$3:$D$99980,'DIC4'!$H$119,Resultados_Dic3!$E$3:$E$99980,'DIC4'!$G122,Resultados_Dic3!$A$3:$A$99980,'DIC4'!$F122)</f>
        <v>0</v>
      </c>
      <c r="Z122" s="21">
        <f>+SUMIFS(Resultados_Dic3!Y$3:Y$99980,Resultados_Dic3!$F$3:$F$99980,'DIC4'!$H122,Resultados_Dic3!$D$3:$D$99980,'DIC4'!$H$119,Resultados_Dic3!$E$3:$E$99980,'DIC4'!$G122,Resultados_Dic3!$A$3:$A$99980,'DIC4'!$F122)</f>
        <v>0</v>
      </c>
      <c r="AA122" s="21">
        <f>+SUMIFS(Resultados_Dic3!Z$3:Z$99980,Resultados_Dic3!$F$3:$F$99980,'DIC4'!$H122,Resultados_Dic3!$D$3:$D$99980,'DIC4'!$H$119,Resultados_Dic3!$E$3:$E$99980,'DIC4'!$G122,Resultados_Dic3!$A$3:$A$99980,'DIC4'!$F122)</f>
        <v>0</v>
      </c>
      <c r="AB122" s="21">
        <f>+SUMIFS(Resultados_Dic3!AA$3:AA$99980,Resultados_Dic3!$F$3:$F$99980,'DIC4'!$H122,Resultados_Dic3!$D$3:$D$99980,'DIC4'!$H$119,Resultados_Dic3!$E$3:$E$99980,'DIC4'!$G122,Resultados_Dic3!$A$3:$A$99980,'DIC4'!$F122)</f>
        <v>0</v>
      </c>
      <c r="AC122" s="21">
        <f>+SUMIFS(Resultados_Dic3!AB$3:AB$99980,Resultados_Dic3!$F$3:$F$99980,'DIC4'!$H122,Resultados_Dic3!$D$3:$D$99980,'DIC4'!$H$119,Resultados_Dic3!$E$3:$E$99980,'DIC4'!$G122,Resultados_Dic3!$A$3:$A$99980,'DIC4'!$F122)</f>
        <v>0</v>
      </c>
      <c r="AD122" s="21">
        <f>+SUMIFS(Resultados_Dic3!AC$3:AC$99980,Resultados_Dic3!$F$3:$F$99980,'DIC4'!$H122,Resultados_Dic3!$D$3:$D$99980,'DIC4'!$H$119,Resultados_Dic3!$E$3:$E$99980,'DIC4'!$G122,Resultados_Dic3!$A$3:$A$99980,'DIC4'!$F122)</f>
        <v>0</v>
      </c>
      <c r="AE122" s="21">
        <f>+SUMIFS(Resultados_Dic3!AD$3:AD$99980,Resultados_Dic3!$F$3:$F$99980,'DIC4'!$H122,Resultados_Dic3!$D$3:$D$99980,'DIC4'!$H$119,Resultados_Dic3!$E$3:$E$99980,'DIC4'!$G122,Resultados_Dic3!$A$3:$A$99980,'DIC4'!$F122)</f>
        <v>0</v>
      </c>
      <c r="AF122" s="21">
        <f>+SUMIFS(Resultados_Dic3!AE$3:AE$99980,Resultados_Dic3!$F$3:$F$99980,'DIC4'!$H122,Resultados_Dic3!$D$3:$D$99980,'DIC4'!$H$119,Resultados_Dic3!$E$3:$E$99980,'DIC4'!$G122,Resultados_Dic3!$A$3:$A$99980,'DIC4'!$F122)</f>
        <v>0</v>
      </c>
      <c r="AG122" s="21">
        <f>+SUMIFS(Resultados_Dic3!AF$3:AF$99980,Resultados_Dic3!$F$3:$F$99980,'DIC4'!$H122,Resultados_Dic3!$D$3:$D$99980,'DIC4'!$H$119,Resultados_Dic3!$E$3:$E$99980,'DIC4'!$G122,Resultados_Dic3!$A$3:$A$99980,'DIC4'!$F122)</f>
        <v>0</v>
      </c>
      <c r="AH122" s="21">
        <f>+SUMIFS(Resultados_Dic3!AG$3:AG$99980,Resultados_Dic3!$F$3:$F$99980,'DIC4'!$H122,Resultados_Dic3!$D$3:$D$99980,'DIC4'!$H$119,Resultados_Dic3!$E$3:$E$99980,'DIC4'!$G122,Resultados_Dic3!$A$3:$A$99980,'DIC4'!$F122)</f>
        <v>0</v>
      </c>
      <c r="AI122" s="21">
        <f>+SUMIFS(Resultados_Dic3!AH$3:AH$99980,Resultados_Dic3!$F$3:$F$99980,'DIC4'!$H122,Resultados_Dic3!$D$3:$D$99980,'DIC4'!$H$119,Resultados_Dic3!$E$3:$E$99980,'DIC4'!$G122,Resultados_Dic3!$A$3:$A$99980,'DIC4'!$F122)</f>
        <v>0</v>
      </c>
      <c r="AJ122" s="21">
        <f>+SUMIFS(Resultados_Dic3!AI$3:AI$99980,Resultados_Dic3!$F$3:$F$99980,'DIC4'!$H122,Resultados_Dic3!$D$3:$D$99980,'DIC4'!$H$119,Resultados_Dic3!$E$3:$E$99980,'DIC4'!$G122,Resultados_Dic3!$A$3:$A$99980,'DIC4'!$F122)</f>
        <v>0</v>
      </c>
      <c r="AK122" s="21">
        <f>+SUMIFS(Resultados_Dic3!AJ$3:AJ$99980,Resultados_Dic3!$F$3:$F$99980,'DIC4'!$H122,Resultados_Dic3!$D$3:$D$99980,'DIC4'!$H$119,Resultados_Dic3!$E$3:$E$99980,'DIC4'!$G122,Resultados_Dic3!$A$3:$A$99980,'DIC4'!$F122)</f>
        <v>0</v>
      </c>
      <c r="AL122" s="21">
        <f>+SUMIFS(Resultados_Dic3!AK$3:AK$99980,Resultados_Dic3!$F$3:$F$99980,'DIC4'!$H122,Resultados_Dic3!$D$3:$D$99980,'DIC4'!$H$119,Resultados_Dic3!$E$3:$E$99980,'DIC4'!$G122,Resultados_Dic3!$A$3:$A$99980,'DIC4'!$F122)</f>
        <v>0</v>
      </c>
      <c r="AM122" s="21">
        <f>+SUMIFS(Resultados_Dic3!AL$3:AL$99980,Resultados_Dic3!$F$3:$F$99980,'DIC4'!$H122,Resultados_Dic3!$D$3:$D$99980,'DIC4'!$H$119,Resultados_Dic3!$E$3:$E$99980,'DIC4'!$G122,Resultados_Dic3!$A$3:$A$99980,'DIC4'!$F122)</f>
        <v>0</v>
      </c>
      <c r="AN122" s="21">
        <f>+SUMIFS(Resultados_Dic3!AM$3:AM$99980,Resultados_Dic3!$F$3:$F$99980,'DIC4'!$H122,Resultados_Dic3!$D$3:$D$99980,'DIC4'!$H$119,Resultados_Dic3!$E$3:$E$99980,'DIC4'!$G122,Resultados_Dic3!$A$3:$A$99980,'DIC4'!$F122)</f>
        <v>0</v>
      </c>
    </row>
    <row r="123" spans="3:41" x14ac:dyDescent="0.25">
      <c r="C123" s="35"/>
      <c r="E123" s="15"/>
      <c r="F123" s="17" t="str">
        <f t="shared" ref="F123:F128" si="31">+$F$1</f>
        <v>DIC4</v>
      </c>
      <c r="G123" s="24" t="s">
        <v>120</v>
      </c>
      <c r="H123" s="13" t="s">
        <v>267</v>
      </c>
      <c r="I123" s="21">
        <f>+SUMIFS(Resultados_Dic3!H$3:H$99980,Resultados_Dic3!$F$3:$F$99980,'DIC4'!$H123,Resultados_Dic3!$D$3:$D$99980,'DIC4'!$H$119,Resultados_Dic3!$E$3:$E$99980,'DIC4'!$G123,Resultados_Dic3!$A$3:$A$99980,'DIC4'!$F123)</f>
        <v>107.235436845107</v>
      </c>
      <c r="J123" s="21">
        <f>+SUMIFS(Resultados_Dic3!I$3:I$99980,Resultados_Dic3!$F$3:$F$99980,'DIC4'!$H123,Resultados_Dic3!$D$3:$D$99980,'DIC4'!$H$119,Resultados_Dic3!$E$3:$E$99980,'DIC4'!$G123,Resultados_Dic3!$A$3:$A$99980,'DIC4'!$F123)</f>
        <v>107.235436845107</v>
      </c>
      <c r="K123" s="21">
        <f>+SUMIFS(Resultados_Dic3!J$3:J$99980,Resultados_Dic3!$F$3:$F$99980,'DIC4'!$H123,Resultados_Dic3!$D$3:$D$99980,'DIC4'!$H$119,Resultados_Dic3!$E$3:$E$99980,'DIC4'!$G123,Resultados_Dic3!$A$3:$A$99980,'DIC4'!$F123)</f>
        <v>107.235436845107</v>
      </c>
      <c r="L123" s="21">
        <f>+SUMIFS(Resultados_Dic3!K$3:K$99980,Resultados_Dic3!$F$3:$F$99980,'DIC4'!$H123,Resultados_Dic3!$D$3:$D$99980,'DIC4'!$H$119,Resultados_Dic3!$E$3:$E$99980,'DIC4'!$G123,Resultados_Dic3!$A$3:$A$99980,'DIC4'!$F123)</f>
        <v>107.235436845107</v>
      </c>
      <c r="M123" s="21">
        <f>+SUMIFS(Resultados_Dic3!L$3:L$99980,Resultados_Dic3!$F$3:$F$99980,'DIC4'!$H123,Resultados_Dic3!$D$3:$D$99980,'DIC4'!$H$119,Resultados_Dic3!$E$3:$E$99980,'DIC4'!$G123,Resultados_Dic3!$A$3:$A$99980,'DIC4'!$F123)</f>
        <v>107.235436845107</v>
      </c>
      <c r="N123" s="21">
        <f>+SUMIFS(Resultados_Dic3!M$3:M$99980,Resultados_Dic3!$F$3:$F$99980,'DIC4'!$H123,Resultados_Dic3!$D$3:$D$99980,'DIC4'!$H$119,Resultados_Dic3!$E$3:$E$99980,'DIC4'!$G123,Resultados_Dic3!$A$3:$A$99980,'DIC4'!$F123)</f>
        <v>107.235436845107</v>
      </c>
      <c r="O123" s="21">
        <f>+SUMIFS(Resultados_Dic3!N$3:N$99980,Resultados_Dic3!$F$3:$F$99980,'DIC4'!$H123,Resultados_Dic3!$D$3:$D$99980,'DIC4'!$H$119,Resultados_Dic3!$E$3:$E$99980,'DIC4'!$G123,Resultados_Dic3!$A$3:$A$99980,'DIC4'!$F123)</f>
        <v>107.235436845107</v>
      </c>
      <c r="P123" s="21">
        <f>+SUMIFS(Resultados_Dic3!O$3:O$99980,Resultados_Dic3!$F$3:$F$99980,'DIC4'!$H123,Resultados_Dic3!$D$3:$D$99980,'DIC4'!$H$119,Resultados_Dic3!$E$3:$E$99980,'DIC4'!$G123,Resultados_Dic3!$A$3:$A$99980,'DIC4'!$F123)</f>
        <v>107.235436845107</v>
      </c>
      <c r="Q123" s="21">
        <f>+SUMIFS(Resultados_Dic3!P$3:P$99980,Resultados_Dic3!$F$3:$F$99980,'DIC4'!$H123,Resultados_Dic3!$D$3:$D$99980,'DIC4'!$H$119,Resultados_Dic3!$E$3:$E$99980,'DIC4'!$G123,Resultados_Dic3!$A$3:$A$99980,'DIC4'!$F123)</f>
        <v>24.087908814240699</v>
      </c>
      <c r="R123" s="21">
        <f>+SUMIFS(Resultados_Dic3!Q$3:Q$99980,Resultados_Dic3!$F$3:$F$99980,'DIC4'!$H123,Resultados_Dic3!$D$3:$D$99980,'DIC4'!$H$119,Resultados_Dic3!$E$3:$E$99980,'DIC4'!$G123,Resultados_Dic3!$A$3:$A$99980,'DIC4'!$F123)</f>
        <v>0</v>
      </c>
      <c r="S123" s="21">
        <f>+SUMIFS(Resultados_Dic3!R$3:R$99980,Resultados_Dic3!$F$3:$F$99980,'DIC4'!$H123,Resultados_Dic3!$D$3:$D$99980,'DIC4'!$H$119,Resultados_Dic3!$E$3:$E$99980,'DIC4'!$G123,Resultados_Dic3!$A$3:$A$99980,'DIC4'!$F123)</f>
        <v>0</v>
      </c>
      <c r="T123" s="21">
        <f>+SUMIFS(Resultados_Dic3!S$3:S$99980,Resultados_Dic3!$F$3:$F$99980,'DIC4'!$H123,Resultados_Dic3!$D$3:$D$99980,'DIC4'!$H$119,Resultados_Dic3!$E$3:$E$99980,'DIC4'!$G123,Resultados_Dic3!$A$3:$A$99980,'DIC4'!$F123)</f>
        <v>0</v>
      </c>
      <c r="U123" s="21">
        <f>+SUMIFS(Resultados_Dic3!T$3:T$99980,Resultados_Dic3!$F$3:$F$99980,'DIC4'!$H123,Resultados_Dic3!$D$3:$D$99980,'DIC4'!$H$119,Resultados_Dic3!$E$3:$E$99980,'DIC4'!$G123,Resultados_Dic3!$A$3:$A$99980,'DIC4'!$F123)</f>
        <v>0</v>
      </c>
      <c r="V123" s="21">
        <f>+SUMIFS(Resultados_Dic3!U$3:U$99980,Resultados_Dic3!$F$3:$F$99980,'DIC4'!$H123,Resultados_Dic3!$D$3:$D$99980,'DIC4'!$H$119,Resultados_Dic3!$E$3:$E$99980,'DIC4'!$G123,Resultados_Dic3!$A$3:$A$99980,'DIC4'!$F123)</f>
        <v>0</v>
      </c>
      <c r="W123" s="21">
        <f>+SUMIFS(Resultados_Dic3!V$3:V$99980,Resultados_Dic3!$F$3:$F$99980,'DIC4'!$H123,Resultados_Dic3!$D$3:$D$99980,'DIC4'!$H$119,Resultados_Dic3!$E$3:$E$99980,'DIC4'!$G123,Resultados_Dic3!$A$3:$A$99980,'DIC4'!$F123)</f>
        <v>0</v>
      </c>
      <c r="X123" s="21">
        <f>+SUMIFS(Resultados_Dic3!W$3:W$99980,Resultados_Dic3!$F$3:$F$99980,'DIC4'!$H123,Resultados_Dic3!$D$3:$D$99980,'DIC4'!$H$119,Resultados_Dic3!$E$3:$E$99980,'DIC4'!$G123,Resultados_Dic3!$A$3:$A$99980,'DIC4'!$F123)</f>
        <v>0</v>
      </c>
      <c r="Y123" s="21">
        <f>+SUMIFS(Resultados_Dic3!X$3:X$99980,Resultados_Dic3!$F$3:$F$99980,'DIC4'!$H123,Resultados_Dic3!$D$3:$D$99980,'DIC4'!$H$119,Resultados_Dic3!$E$3:$E$99980,'DIC4'!$G123,Resultados_Dic3!$A$3:$A$99980,'DIC4'!$F123)</f>
        <v>0</v>
      </c>
      <c r="Z123" s="21">
        <f>+SUMIFS(Resultados_Dic3!Y$3:Y$99980,Resultados_Dic3!$F$3:$F$99980,'DIC4'!$H123,Resultados_Dic3!$D$3:$D$99980,'DIC4'!$H$119,Resultados_Dic3!$E$3:$E$99980,'DIC4'!$G123,Resultados_Dic3!$A$3:$A$99980,'DIC4'!$F123)</f>
        <v>0</v>
      </c>
      <c r="AA123" s="21">
        <f>+SUMIFS(Resultados_Dic3!Z$3:Z$99980,Resultados_Dic3!$F$3:$F$99980,'DIC4'!$H123,Resultados_Dic3!$D$3:$D$99980,'DIC4'!$H$119,Resultados_Dic3!$E$3:$E$99980,'DIC4'!$G123,Resultados_Dic3!$A$3:$A$99980,'DIC4'!$F123)</f>
        <v>0</v>
      </c>
      <c r="AB123" s="21">
        <f>+SUMIFS(Resultados_Dic3!AA$3:AA$99980,Resultados_Dic3!$F$3:$F$99980,'DIC4'!$H123,Resultados_Dic3!$D$3:$D$99980,'DIC4'!$H$119,Resultados_Dic3!$E$3:$E$99980,'DIC4'!$G123,Resultados_Dic3!$A$3:$A$99980,'DIC4'!$F123)</f>
        <v>0</v>
      </c>
      <c r="AC123" s="21">
        <f>+SUMIFS(Resultados_Dic3!AB$3:AB$99980,Resultados_Dic3!$F$3:$F$99980,'DIC4'!$H123,Resultados_Dic3!$D$3:$D$99980,'DIC4'!$H$119,Resultados_Dic3!$E$3:$E$99980,'DIC4'!$G123,Resultados_Dic3!$A$3:$A$99980,'DIC4'!$F123)</f>
        <v>0</v>
      </c>
      <c r="AD123" s="21">
        <f>+SUMIFS(Resultados_Dic3!AC$3:AC$99980,Resultados_Dic3!$F$3:$F$99980,'DIC4'!$H123,Resultados_Dic3!$D$3:$D$99980,'DIC4'!$H$119,Resultados_Dic3!$E$3:$E$99980,'DIC4'!$G123,Resultados_Dic3!$A$3:$A$99980,'DIC4'!$F123)</f>
        <v>0</v>
      </c>
      <c r="AE123" s="21">
        <f>+SUMIFS(Resultados_Dic3!AD$3:AD$99980,Resultados_Dic3!$F$3:$F$99980,'DIC4'!$H123,Resultados_Dic3!$D$3:$D$99980,'DIC4'!$H$119,Resultados_Dic3!$E$3:$E$99980,'DIC4'!$G123,Resultados_Dic3!$A$3:$A$99980,'DIC4'!$F123)</f>
        <v>0</v>
      </c>
      <c r="AF123" s="21">
        <f>+SUMIFS(Resultados_Dic3!AE$3:AE$99980,Resultados_Dic3!$F$3:$F$99980,'DIC4'!$H123,Resultados_Dic3!$D$3:$D$99980,'DIC4'!$H$119,Resultados_Dic3!$E$3:$E$99980,'DIC4'!$G123,Resultados_Dic3!$A$3:$A$99980,'DIC4'!$F123)</f>
        <v>0</v>
      </c>
      <c r="AG123" s="21">
        <f>+SUMIFS(Resultados_Dic3!AF$3:AF$99980,Resultados_Dic3!$F$3:$F$99980,'DIC4'!$H123,Resultados_Dic3!$D$3:$D$99980,'DIC4'!$H$119,Resultados_Dic3!$E$3:$E$99980,'DIC4'!$G123,Resultados_Dic3!$A$3:$A$99980,'DIC4'!$F123)</f>
        <v>0</v>
      </c>
      <c r="AH123" s="21">
        <f>+SUMIFS(Resultados_Dic3!AG$3:AG$99980,Resultados_Dic3!$F$3:$F$99980,'DIC4'!$H123,Resultados_Dic3!$D$3:$D$99980,'DIC4'!$H$119,Resultados_Dic3!$E$3:$E$99980,'DIC4'!$G123,Resultados_Dic3!$A$3:$A$99980,'DIC4'!$F123)</f>
        <v>0</v>
      </c>
      <c r="AI123" s="21">
        <f>+SUMIFS(Resultados_Dic3!AH$3:AH$99980,Resultados_Dic3!$F$3:$F$99980,'DIC4'!$H123,Resultados_Dic3!$D$3:$D$99980,'DIC4'!$H$119,Resultados_Dic3!$E$3:$E$99980,'DIC4'!$G123,Resultados_Dic3!$A$3:$A$99980,'DIC4'!$F123)</f>
        <v>0</v>
      </c>
      <c r="AJ123" s="21">
        <f>+SUMIFS(Resultados_Dic3!AI$3:AI$99980,Resultados_Dic3!$F$3:$F$99980,'DIC4'!$H123,Resultados_Dic3!$D$3:$D$99980,'DIC4'!$H$119,Resultados_Dic3!$E$3:$E$99980,'DIC4'!$G123,Resultados_Dic3!$A$3:$A$99980,'DIC4'!$F123)</f>
        <v>0</v>
      </c>
      <c r="AK123" s="21">
        <f>+SUMIFS(Resultados_Dic3!AJ$3:AJ$99980,Resultados_Dic3!$F$3:$F$99980,'DIC4'!$H123,Resultados_Dic3!$D$3:$D$99980,'DIC4'!$H$119,Resultados_Dic3!$E$3:$E$99980,'DIC4'!$G123,Resultados_Dic3!$A$3:$A$99980,'DIC4'!$F123)</f>
        <v>0</v>
      </c>
      <c r="AL123" s="21">
        <f>+SUMIFS(Resultados_Dic3!AK$3:AK$99980,Resultados_Dic3!$F$3:$F$99980,'DIC4'!$H123,Resultados_Dic3!$D$3:$D$99980,'DIC4'!$H$119,Resultados_Dic3!$E$3:$E$99980,'DIC4'!$G123,Resultados_Dic3!$A$3:$A$99980,'DIC4'!$F123)</f>
        <v>0</v>
      </c>
      <c r="AM123" s="21">
        <f>+SUMIFS(Resultados_Dic3!AL$3:AL$99980,Resultados_Dic3!$F$3:$F$99980,'DIC4'!$H123,Resultados_Dic3!$D$3:$D$99980,'DIC4'!$H$119,Resultados_Dic3!$E$3:$E$99980,'DIC4'!$G123,Resultados_Dic3!$A$3:$A$99980,'DIC4'!$F123)</f>
        <v>0</v>
      </c>
      <c r="AN123" s="21">
        <f>+SUMIFS(Resultados_Dic3!AM$3:AM$99980,Resultados_Dic3!$F$3:$F$99980,'DIC4'!$H123,Resultados_Dic3!$D$3:$D$99980,'DIC4'!$H$119,Resultados_Dic3!$E$3:$E$99980,'DIC4'!$G123,Resultados_Dic3!$A$3:$A$99980,'DIC4'!$F123)</f>
        <v>0</v>
      </c>
    </row>
    <row r="124" spans="3:41" x14ac:dyDescent="0.25">
      <c r="C124" s="35"/>
      <c r="E124" s="15"/>
      <c r="F124" s="17" t="str">
        <f t="shared" si="31"/>
        <v>DIC4</v>
      </c>
      <c r="G124" s="24" t="s">
        <v>121</v>
      </c>
      <c r="H124" s="13" t="s">
        <v>268</v>
      </c>
      <c r="I124" s="21">
        <f>+SUMIFS(Resultados_Dic3!H$3:H$99980,Resultados_Dic3!$F$3:$F$99980,'DIC4'!$H124,Resultados_Dic3!$D$3:$D$99980,'DIC4'!$H$119,Resultados_Dic3!$E$3:$E$99980,'DIC4'!$G124,Resultados_Dic3!$A$3:$A$99980,'DIC4'!$F124)</f>
        <v>0.76119589685056099</v>
      </c>
      <c r="J124" s="21">
        <f>+SUMIFS(Resultados_Dic3!I$3:I$99980,Resultados_Dic3!$F$3:$F$99980,'DIC4'!$H124,Resultados_Dic3!$D$3:$D$99980,'DIC4'!$H$119,Resultados_Dic3!$E$3:$E$99980,'DIC4'!$G124,Resultados_Dic3!$A$3:$A$99980,'DIC4'!$F124)</f>
        <v>0.72051007702467895</v>
      </c>
      <c r="K124" s="21">
        <f>+SUMIFS(Resultados_Dic3!J$3:J$99980,Resultados_Dic3!$F$3:$F$99980,'DIC4'!$H124,Resultados_Dic3!$D$3:$D$99980,'DIC4'!$H$119,Resultados_Dic3!$E$3:$E$99980,'DIC4'!$G124,Resultados_Dic3!$A$3:$A$99980,'DIC4'!$F124)</f>
        <v>0.68548825017857495</v>
      </c>
      <c r="L124" s="21">
        <f>+SUMIFS(Resultados_Dic3!K$3:K$99980,Resultados_Dic3!$F$3:$F$99980,'DIC4'!$H124,Resultados_Dic3!$D$3:$D$99980,'DIC4'!$H$119,Resultados_Dic3!$E$3:$E$99980,'DIC4'!$G124,Resultados_Dic3!$A$3:$A$99980,'DIC4'!$F124)</f>
        <v>0.65046642333247195</v>
      </c>
      <c r="M124" s="21">
        <f>+SUMIFS(Resultados_Dic3!L$3:L$99980,Resultados_Dic3!$F$3:$F$99980,'DIC4'!$H124,Resultados_Dic3!$D$3:$D$99980,'DIC4'!$H$119,Resultados_Dic3!$E$3:$E$99980,'DIC4'!$G124,Resultados_Dic3!$A$3:$A$99980,'DIC4'!$F124)</f>
        <v>0.61544459648636796</v>
      </c>
      <c r="N124" s="21">
        <f>+SUMIFS(Resultados_Dic3!M$3:M$99980,Resultados_Dic3!$F$3:$F$99980,'DIC4'!$H124,Resultados_Dic3!$D$3:$D$99980,'DIC4'!$H$119,Resultados_Dic3!$E$3:$E$99980,'DIC4'!$G124,Resultados_Dic3!$A$3:$A$99980,'DIC4'!$F124)</f>
        <v>0.56666803030586999</v>
      </c>
      <c r="O124" s="21">
        <f>+SUMIFS(Resultados_Dic3!N$3:N$99980,Resultados_Dic3!$F$3:$F$99980,'DIC4'!$H124,Resultados_Dic3!$D$3:$D$99980,'DIC4'!$H$119,Resultados_Dic3!$E$3:$E$99980,'DIC4'!$G124,Resultados_Dic3!$A$3:$A$99980,'DIC4'!$F124)</f>
        <v>0.51789146412537101</v>
      </c>
      <c r="P124" s="21">
        <f>+SUMIFS(Resultados_Dic3!O$3:O$99980,Resultados_Dic3!$F$3:$F$99980,'DIC4'!$H124,Resultados_Dic3!$D$3:$D$99980,'DIC4'!$H$119,Resultados_Dic3!$E$3:$E$99980,'DIC4'!$G124,Resultados_Dic3!$A$3:$A$99980,'DIC4'!$F124)</f>
        <v>0.479212091279826</v>
      </c>
      <c r="Q124" s="21">
        <f>+SUMIFS(Resultados_Dic3!P$3:P$99980,Resultados_Dic3!$F$3:$F$99980,'DIC4'!$H124,Resultados_Dic3!$D$3:$D$99980,'DIC4'!$H$119,Resultados_Dic3!$E$3:$E$99980,'DIC4'!$G124,Resultados_Dic3!$A$3:$A$99980,'DIC4'!$F124)</f>
        <v>0.44053271843427999</v>
      </c>
      <c r="R124" s="21">
        <f>+SUMIFS(Resultados_Dic3!Q$3:Q$99980,Resultados_Dic3!$F$3:$F$99980,'DIC4'!$H124,Resultados_Dic3!$D$3:$D$99980,'DIC4'!$H$119,Resultados_Dic3!$E$3:$E$99980,'DIC4'!$G124,Resultados_Dic3!$A$3:$A$99980,'DIC4'!$F124)</f>
        <v>0.40185334558873498</v>
      </c>
      <c r="S124" s="21">
        <f>+SUMIFS(Resultados_Dic3!R$3:R$99980,Resultados_Dic3!$F$3:$F$99980,'DIC4'!$H124,Resultados_Dic3!$D$3:$D$99980,'DIC4'!$H$119,Resultados_Dic3!$E$3:$E$99980,'DIC4'!$G124,Resultados_Dic3!$A$3:$A$99980,'DIC4'!$F124)</f>
        <v>0.257195118743764</v>
      </c>
      <c r="T124" s="21">
        <f>+SUMIFS(Resultados_Dic3!S$3:S$99980,Resultados_Dic3!$F$3:$F$99980,'DIC4'!$H124,Resultados_Dic3!$D$3:$D$99980,'DIC4'!$H$119,Resultados_Dic3!$E$3:$E$99980,'DIC4'!$G124,Resultados_Dic3!$A$3:$A$99980,'DIC4'!$F124)</f>
        <v>0.25719511874376699</v>
      </c>
      <c r="U124" s="21">
        <f>+SUMIFS(Resultados_Dic3!T$3:T$99980,Resultados_Dic3!$F$3:$F$99980,'DIC4'!$H124,Resultados_Dic3!$D$3:$D$99980,'DIC4'!$H$119,Resultados_Dic3!$E$3:$E$99980,'DIC4'!$G124,Resultados_Dic3!$A$3:$A$99980,'DIC4'!$F124)</f>
        <v>0.25719511874376699</v>
      </c>
      <c r="V124" s="21">
        <f>+SUMIFS(Resultados_Dic3!U$3:U$99980,Resultados_Dic3!$F$3:$F$99980,'DIC4'!$H124,Resultados_Dic3!$D$3:$D$99980,'DIC4'!$H$119,Resultados_Dic3!$E$3:$E$99980,'DIC4'!$G124,Resultados_Dic3!$A$3:$A$99980,'DIC4'!$F124)</f>
        <v>0.18212384600123699</v>
      </c>
      <c r="W124" s="21">
        <f>+SUMIFS(Resultados_Dic3!V$3:V$99980,Resultados_Dic3!$F$3:$F$99980,'DIC4'!$H124,Resultados_Dic3!$D$3:$D$99980,'DIC4'!$H$119,Resultados_Dic3!$E$3:$E$99980,'DIC4'!$G124,Resultados_Dic3!$A$3:$A$99980,'DIC4'!$F124)</f>
        <v>0</v>
      </c>
      <c r="X124" s="21">
        <f>+SUMIFS(Resultados_Dic3!W$3:W$99980,Resultados_Dic3!$F$3:$F$99980,'DIC4'!$H124,Resultados_Dic3!$D$3:$D$99980,'DIC4'!$H$119,Resultados_Dic3!$E$3:$E$99980,'DIC4'!$G124,Resultados_Dic3!$A$3:$A$99980,'DIC4'!$F124)</f>
        <v>0</v>
      </c>
      <c r="Y124" s="21">
        <f>+SUMIFS(Resultados_Dic3!X$3:X$99980,Resultados_Dic3!$F$3:$F$99980,'DIC4'!$H124,Resultados_Dic3!$D$3:$D$99980,'DIC4'!$H$119,Resultados_Dic3!$E$3:$E$99980,'DIC4'!$G124,Resultados_Dic3!$A$3:$A$99980,'DIC4'!$F124)</f>
        <v>0</v>
      </c>
      <c r="Z124" s="21">
        <f>+SUMIFS(Resultados_Dic3!Y$3:Y$99980,Resultados_Dic3!$F$3:$F$99980,'DIC4'!$H124,Resultados_Dic3!$D$3:$D$99980,'DIC4'!$H$119,Resultados_Dic3!$E$3:$E$99980,'DIC4'!$G124,Resultados_Dic3!$A$3:$A$99980,'DIC4'!$F124)</f>
        <v>0</v>
      </c>
      <c r="AA124" s="21">
        <f>+SUMIFS(Resultados_Dic3!Z$3:Z$99980,Resultados_Dic3!$F$3:$F$99980,'DIC4'!$H124,Resultados_Dic3!$D$3:$D$99980,'DIC4'!$H$119,Resultados_Dic3!$E$3:$E$99980,'DIC4'!$G124,Resultados_Dic3!$A$3:$A$99980,'DIC4'!$F124)</f>
        <v>0</v>
      </c>
      <c r="AB124" s="21">
        <f>+SUMIFS(Resultados_Dic3!AA$3:AA$99980,Resultados_Dic3!$F$3:$F$99980,'DIC4'!$H124,Resultados_Dic3!$D$3:$D$99980,'DIC4'!$H$119,Resultados_Dic3!$E$3:$E$99980,'DIC4'!$G124,Resultados_Dic3!$A$3:$A$99980,'DIC4'!$F124)</f>
        <v>0</v>
      </c>
      <c r="AC124" s="21">
        <f>+SUMIFS(Resultados_Dic3!AB$3:AB$99980,Resultados_Dic3!$F$3:$F$99980,'DIC4'!$H124,Resultados_Dic3!$D$3:$D$99980,'DIC4'!$H$119,Resultados_Dic3!$E$3:$E$99980,'DIC4'!$G124,Resultados_Dic3!$A$3:$A$99980,'DIC4'!$F124)</f>
        <v>0</v>
      </c>
      <c r="AD124" s="21">
        <f>+SUMIFS(Resultados_Dic3!AC$3:AC$99980,Resultados_Dic3!$F$3:$F$99980,'DIC4'!$H124,Resultados_Dic3!$D$3:$D$99980,'DIC4'!$H$119,Resultados_Dic3!$E$3:$E$99980,'DIC4'!$G124,Resultados_Dic3!$A$3:$A$99980,'DIC4'!$F124)</f>
        <v>0</v>
      </c>
      <c r="AE124" s="21">
        <f>+SUMIFS(Resultados_Dic3!AD$3:AD$99980,Resultados_Dic3!$F$3:$F$99980,'DIC4'!$H124,Resultados_Dic3!$D$3:$D$99980,'DIC4'!$H$119,Resultados_Dic3!$E$3:$E$99980,'DIC4'!$G124,Resultados_Dic3!$A$3:$A$99980,'DIC4'!$F124)</f>
        <v>0</v>
      </c>
      <c r="AF124" s="21">
        <f>+SUMIFS(Resultados_Dic3!AE$3:AE$99980,Resultados_Dic3!$F$3:$F$99980,'DIC4'!$H124,Resultados_Dic3!$D$3:$D$99980,'DIC4'!$H$119,Resultados_Dic3!$E$3:$E$99980,'DIC4'!$G124,Resultados_Dic3!$A$3:$A$99980,'DIC4'!$F124)</f>
        <v>0</v>
      </c>
      <c r="AG124" s="21">
        <f>+SUMIFS(Resultados_Dic3!AF$3:AF$99980,Resultados_Dic3!$F$3:$F$99980,'DIC4'!$H124,Resultados_Dic3!$D$3:$D$99980,'DIC4'!$H$119,Resultados_Dic3!$E$3:$E$99980,'DIC4'!$G124,Resultados_Dic3!$A$3:$A$99980,'DIC4'!$F124)</f>
        <v>0</v>
      </c>
      <c r="AH124" s="21">
        <f>+SUMIFS(Resultados_Dic3!AG$3:AG$99980,Resultados_Dic3!$F$3:$F$99980,'DIC4'!$H124,Resultados_Dic3!$D$3:$D$99980,'DIC4'!$H$119,Resultados_Dic3!$E$3:$E$99980,'DIC4'!$G124,Resultados_Dic3!$A$3:$A$99980,'DIC4'!$F124)</f>
        <v>0</v>
      </c>
      <c r="AI124" s="21">
        <f>+SUMIFS(Resultados_Dic3!AH$3:AH$99980,Resultados_Dic3!$F$3:$F$99980,'DIC4'!$H124,Resultados_Dic3!$D$3:$D$99980,'DIC4'!$H$119,Resultados_Dic3!$E$3:$E$99980,'DIC4'!$G124,Resultados_Dic3!$A$3:$A$99980,'DIC4'!$F124)</f>
        <v>0</v>
      </c>
      <c r="AJ124" s="21">
        <f>+SUMIFS(Resultados_Dic3!AI$3:AI$99980,Resultados_Dic3!$F$3:$F$99980,'DIC4'!$H124,Resultados_Dic3!$D$3:$D$99980,'DIC4'!$H$119,Resultados_Dic3!$E$3:$E$99980,'DIC4'!$G124,Resultados_Dic3!$A$3:$A$99980,'DIC4'!$F124)</f>
        <v>0</v>
      </c>
      <c r="AK124" s="21">
        <f>+SUMIFS(Resultados_Dic3!AJ$3:AJ$99980,Resultados_Dic3!$F$3:$F$99980,'DIC4'!$H124,Resultados_Dic3!$D$3:$D$99980,'DIC4'!$H$119,Resultados_Dic3!$E$3:$E$99980,'DIC4'!$G124,Resultados_Dic3!$A$3:$A$99980,'DIC4'!$F124)</f>
        <v>0</v>
      </c>
      <c r="AL124" s="21">
        <f>+SUMIFS(Resultados_Dic3!AK$3:AK$99980,Resultados_Dic3!$F$3:$F$99980,'DIC4'!$H124,Resultados_Dic3!$D$3:$D$99980,'DIC4'!$H$119,Resultados_Dic3!$E$3:$E$99980,'DIC4'!$G124,Resultados_Dic3!$A$3:$A$99980,'DIC4'!$F124)</f>
        <v>0</v>
      </c>
      <c r="AM124" s="21">
        <f>+SUMIFS(Resultados_Dic3!AL$3:AL$99980,Resultados_Dic3!$F$3:$F$99980,'DIC4'!$H124,Resultados_Dic3!$D$3:$D$99980,'DIC4'!$H$119,Resultados_Dic3!$E$3:$E$99980,'DIC4'!$G124,Resultados_Dic3!$A$3:$A$99980,'DIC4'!$F124)</f>
        <v>0</v>
      </c>
      <c r="AN124" s="21">
        <f>+SUMIFS(Resultados_Dic3!AM$3:AM$99980,Resultados_Dic3!$F$3:$F$99980,'DIC4'!$H124,Resultados_Dic3!$D$3:$D$99980,'DIC4'!$H$119,Resultados_Dic3!$E$3:$E$99980,'DIC4'!$G124,Resultados_Dic3!$A$3:$A$99980,'DIC4'!$F124)</f>
        <v>0</v>
      </c>
    </row>
    <row r="125" spans="3:41" x14ac:dyDescent="0.25">
      <c r="C125" s="35"/>
      <c r="E125" s="15"/>
      <c r="F125" s="17" t="str">
        <f t="shared" si="31"/>
        <v>DIC4</v>
      </c>
      <c r="G125" s="24" t="s">
        <v>122</v>
      </c>
      <c r="H125" s="13" t="s">
        <v>369</v>
      </c>
      <c r="I125" s="21">
        <f>+SUMIFS(Resultados_Dic3!H$3:H$99980,Resultados_Dic3!$F$3:$F$99980,'DIC4'!$H125,Resultados_Dic3!$D$3:$D$99980,'DIC4'!$H$119,Resultados_Dic3!$E$3:$E$99980,'DIC4'!$G125,Resultados_Dic3!$A$3:$A$99980,'DIC4'!$F125)</f>
        <v>0</v>
      </c>
      <c r="J125" s="21">
        <f>+SUMIFS(Resultados_Dic3!I$3:I$99980,Resultados_Dic3!$F$3:$F$99980,'DIC4'!$H125,Resultados_Dic3!$D$3:$D$99980,'DIC4'!$H$119,Resultados_Dic3!$E$3:$E$99980,'DIC4'!$G125,Resultados_Dic3!$A$3:$A$99980,'DIC4'!$F125)</f>
        <v>0</v>
      </c>
      <c r="K125" s="21">
        <f>+SUMIFS(Resultados_Dic3!J$3:J$99980,Resultados_Dic3!$F$3:$F$99980,'DIC4'!$H125,Resultados_Dic3!$D$3:$D$99980,'DIC4'!$H$119,Resultados_Dic3!$E$3:$E$99980,'DIC4'!$G125,Resultados_Dic3!$A$3:$A$99980,'DIC4'!$F125)</f>
        <v>0</v>
      </c>
      <c r="L125" s="21">
        <f>+SUMIFS(Resultados_Dic3!K$3:K$99980,Resultados_Dic3!$F$3:$F$99980,'DIC4'!$H125,Resultados_Dic3!$D$3:$D$99980,'DIC4'!$H$119,Resultados_Dic3!$E$3:$E$99980,'DIC4'!$G125,Resultados_Dic3!$A$3:$A$99980,'DIC4'!$F125)</f>
        <v>0</v>
      </c>
      <c r="M125" s="21">
        <f>+SUMIFS(Resultados_Dic3!L$3:L$99980,Resultados_Dic3!$F$3:$F$99980,'DIC4'!$H125,Resultados_Dic3!$D$3:$D$99980,'DIC4'!$H$119,Resultados_Dic3!$E$3:$E$99980,'DIC4'!$G125,Resultados_Dic3!$A$3:$A$99980,'DIC4'!$F125)</f>
        <v>0</v>
      </c>
      <c r="N125" s="21">
        <f>+SUMIFS(Resultados_Dic3!M$3:M$99980,Resultados_Dic3!$F$3:$F$99980,'DIC4'!$H125,Resultados_Dic3!$D$3:$D$99980,'DIC4'!$H$119,Resultados_Dic3!$E$3:$E$99980,'DIC4'!$G125,Resultados_Dic3!$A$3:$A$99980,'DIC4'!$F125)</f>
        <v>0</v>
      </c>
      <c r="O125" s="21">
        <f>+SUMIFS(Resultados_Dic3!N$3:N$99980,Resultados_Dic3!$F$3:$F$99980,'DIC4'!$H125,Resultados_Dic3!$D$3:$D$99980,'DIC4'!$H$119,Resultados_Dic3!$E$3:$E$99980,'DIC4'!$G125,Resultados_Dic3!$A$3:$A$99980,'DIC4'!$F125)</f>
        <v>0</v>
      </c>
      <c r="P125" s="21">
        <f>+SUMIFS(Resultados_Dic3!O$3:O$99980,Resultados_Dic3!$F$3:$F$99980,'DIC4'!$H125,Resultados_Dic3!$D$3:$D$99980,'DIC4'!$H$119,Resultados_Dic3!$E$3:$E$99980,'DIC4'!$G125,Resultados_Dic3!$A$3:$A$99980,'DIC4'!$F125)</f>
        <v>0</v>
      </c>
      <c r="Q125" s="21">
        <f>+SUMIFS(Resultados_Dic3!P$3:P$99980,Resultados_Dic3!$F$3:$F$99980,'DIC4'!$H125,Resultados_Dic3!$D$3:$D$99980,'DIC4'!$H$119,Resultados_Dic3!$E$3:$E$99980,'DIC4'!$G125,Resultados_Dic3!$A$3:$A$99980,'DIC4'!$F125)</f>
        <v>0</v>
      </c>
      <c r="R125" s="21">
        <f>+SUMIFS(Resultados_Dic3!Q$3:Q$99980,Resultados_Dic3!$F$3:$F$99980,'DIC4'!$H125,Resultados_Dic3!$D$3:$D$99980,'DIC4'!$H$119,Resultados_Dic3!$E$3:$E$99980,'DIC4'!$G125,Resultados_Dic3!$A$3:$A$99980,'DIC4'!$F125)</f>
        <v>0</v>
      </c>
      <c r="S125" s="21">
        <f>+SUMIFS(Resultados_Dic3!R$3:R$99980,Resultados_Dic3!$F$3:$F$99980,'DIC4'!$H125,Resultados_Dic3!$D$3:$D$99980,'DIC4'!$H$119,Resultados_Dic3!$E$3:$E$99980,'DIC4'!$G125,Resultados_Dic3!$A$3:$A$99980,'DIC4'!$F125)</f>
        <v>0</v>
      </c>
      <c r="T125" s="21">
        <f>+SUMIFS(Resultados_Dic3!S$3:S$99980,Resultados_Dic3!$F$3:$F$99980,'DIC4'!$H125,Resultados_Dic3!$D$3:$D$99980,'DIC4'!$H$119,Resultados_Dic3!$E$3:$E$99980,'DIC4'!$G125,Resultados_Dic3!$A$3:$A$99980,'DIC4'!$F125)</f>
        <v>0</v>
      </c>
      <c r="U125" s="21">
        <f>+SUMIFS(Resultados_Dic3!T$3:T$99980,Resultados_Dic3!$F$3:$F$99980,'DIC4'!$H125,Resultados_Dic3!$D$3:$D$99980,'DIC4'!$H$119,Resultados_Dic3!$E$3:$E$99980,'DIC4'!$G125,Resultados_Dic3!$A$3:$A$99980,'DIC4'!$F125)</f>
        <v>0</v>
      </c>
      <c r="V125" s="21">
        <f>+SUMIFS(Resultados_Dic3!U$3:U$99980,Resultados_Dic3!$F$3:$F$99980,'DIC4'!$H125,Resultados_Dic3!$D$3:$D$99980,'DIC4'!$H$119,Resultados_Dic3!$E$3:$E$99980,'DIC4'!$G125,Resultados_Dic3!$A$3:$A$99980,'DIC4'!$F125)</f>
        <v>0</v>
      </c>
      <c r="W125" s="21">
        <f>+SUMIFS(Resultados_Dic3!V$3:V$99980,Resultados_Dic3!$F$3:$F$99980,'DIC4'!$H125,Resultados_Dic3!$D$3:$D$99980,'DIC4'!$H$119,Resultados_Dic3!$E$3:$E$99980,'DIC4'!$G125,Resultados_Dic3!$A$3:$A$99980,'DIC4'!$F125)</f>
        <v>0</v>
      </c>
      <c r="X125" s="21">
        <f>+SUMIFS(Resultados_Dic3!W$3:W$99980,Resultados_Dic3!$F$3:$F$99980,'DIC4'!$H125,Resultados_Dic3!$D$3:$D$99980,'DIC4'!$H$119,Resultados_Dic3!$E$3:$E$99980,'DIC4'!$G125,Resultados_Dic3!$A$3:$A$99980,'DIC4'!$F125)</f>
        <v>0</v>
      </c>
      <c r="Y125" s="21">
        <f>+SUMIFS(Resultados_Dic3!X$3:X$99980,Resultados_Dic3!$F$3:$F$99980,'DIC4'!$H125,Resultados_Dic3!$D$3:$D$99980,'DIC4'!$H$119,Resultados_Dic3!$E$3:$E$99980,'DIC4'!$G125,Resultados_Dic3!$A$3:$A$99980,'DIC4'!$F125)</f>
        <v>0</v>
      </c>
      <c r="Z125" s="21">
        <f>+SUMIFS(Resultados_Dic3!Y$3:Y$99980,Resultados_Dic3!$F$3:$F$99980,'DIC4'!$H125,Resultados_Dic3!$D$3:$D$99980,'DIC4'!$H$119,Resultados_Dic3!$E$3:$E$99980,'DIC4'!$G125,Resultados_Dic3!$A$3:$A$99980,'DIC4'!$F125)</f>
        <v>0</v>
      </c>
      <c r="AA125" s="21">
        <f>+SUMIFS(Resultados_Dic3!Z$3:Z$99980,Resultados_Dic3!$F$3:$F$99980,'DIC4'!$H125,Resultados_Dic3!$D$3:$D$99980,'DIC4'!$H$119,Resultados_Dic3!$E$3:$E$99980,'DIC4'!$G125,Resultados_Dic3!$A$3:$A$99980,'DIC4'!$F125)</f>
        <v>0</v>
      </c>
      <c r="AB125" s="21">
        <f>+SUMIFS(Resultados_Dic3!AA$3:AA$99980,Resultados_Dic3!$F$3:$F$99980,'DIC4'!$H125,Resultados_Dic3!$D$3:$D$99980,'DIC4'!$H$119,Resultados_Dic3!$E$3:$E$99980,'DIC4'!$G125,Resultados_Dic3!$A$3:$A$99980,'DIC4'!$F125)</f>
        <v>0</v>
      </c>
      <c r="AC125" s="21">
        <f>+SUMIFS(Resultados_Dic3!AB$3:AB$99980,Resultados_Dic3!$F$3:$F$99980,'DIC4'!$H125,Resultados_Dic3!$D$3:$D$99980,'DIC4'!$H$119,Resultados_Dic3!$E$3:$E$99980,'DIC4'!$G125,Resultados_Dic3!$A$3:$A$99980,'DIC4'!$F125)</f>
        <v>0</v>
      </c>
      <c r="AD125" s="21">
        <f>+SUMIFS(Resultados_Dic3!AC$3:AC$99980,Resultados_Dic3!$F$3:$F$99980,'DIC4'!$H125,Resultados_Dic3!$D$3:$D$99980,'DIC4'!$H$119,Resultados_Dic3!$E$3:$E$99980,'DIC4'!$G125,Resultados_Dic3!$A$3:$A$99980,'DIC4'!$F125)</f>
        <v>0</v>
      </c>
      <c r="AE125" s="21">
        <f>+SUMIFS(Resultados_Dic3!AD$3:AD$99980,Resultados_Dic3!$F$3:$F$99980,'DIC4'!$H125,Resultados_Dic3!$D$3:$D$99980,'DIC4'!$H$119,Resultados_Dic3!$E$3:$E$99980,'DIC4'!$G125,Resultados_Dic3!$A$3:$A$99980,'DIC4'!$F125)</f>
        <v>0</v>
      </c>
      <c r="AF125" s="21">
        <f>+SUMIFS(Resultados_Dic3!AE$3:AE$99980,Resultados_Dic3!$F$3:$F$99980,'DIC4'!$H125,Resultados_Dic3!$D$3:$D$99980,'DIC4'!$H$119,Resultados_Dic3!$E$3:$E$99980,'DIC4'!$G125,Resultados_Dic3!$A$3:$A$99980,'DIC4'!$F125)</f>
        <v>0</v>
      </c>
      <c r="AG125" s="21">
        <f>+SUMIFS(Resultados_Dic3!AF$3:AF$99980,Resultados_Dic3!$F$3:$F$99980,'DIC4'!$H125,Resultados_Dic3!$D$3:$D$99980,'DIC4'!$H$119,Resultados_Dic3!$E$3:$E$99980,'DIC4'!$G125,Resultados_Dic3!$A$3:$A$99980,'DIC4'!$F125)</f>
        <v>0</v>
      </c>
      <c r="AH125" s="21">
        <f>+SUMIFS(Resultados_Dic3!AG$3:AG$99980,Resultados_Dic3!$F$3:$F$99980,'DIC4'!$H125,Resultados_Dic3!$D$3:$D$99980,'DIC4'!$H$119,Resultados_Dic3!$E$3:$E$99980,'DIC4'!$G125,Resultados_Dic3!$A$3:$A$99980,'DIC4'!$F125)</f>
        <v>0</v>
      </c>
      <c r="AI125" s="21">
        <f>+SUMIFS(Resultados_Dic3!AH$3:AH$99980,Resultados_Dic3!$F$3:$F$99980,'DIC4'!$H125,Resultados_Dic3!$D$3:$D$99980,'DIC4'!$H$119,Resultados_Dic3!$E$3:$E$99980,'DIC4'!$G125,Resultados_Dic3!$A$3:$A$99980,'DIC4'!$F125)</f>
        <v>0</v>
      </c>
      <c r="AJ125" s="21">
        <f>+SUMIFS(Resultados_Dic3!AI$3:AI$99980,Resultados_Dic3!$F$3:$F$99980,'DIC4'!$H125,Resultados_Dic3!$D$3:$D$99980,'DIC4'!$H$119,Resultados_Dic3!$E$3:$E$99980,'DIC4'!$G125,Resultados_Dic3!$A$3:$A$99980,'DIC4'!$F125)</f>
        <v>0</v>
      </c>
      <c r="AK125" s="21">
        <f>+SUMIFS(Resultados_Dic3!AJ$3:AJ$99980,Resultados_Dic3!$F$3:$F$99980,'DIC4'!$H125,Resultados_Dic3!$D$3:$D$99980,'DIC4'!$H$119,Resultados_Dic3!$E$3:$E$99980,'DIC4'!$G125,Resultados_Dic3!$A$3:$A$99980,'DIC4'!$F125)</f>
        <v>0</v>
      </c>
      <c r="AL125" s="21">
        <f>+SUMIFS(Resultados_Dic3!AK$3:AK$99980,Resultados_Dic3!$F$3:$F$99980,'DIC4'!$H125,Resultados_Dic3!$D$3:$D$99980,'DIC4'!$H$119,Resultados_Dic3!$E$3:$E$99980,'DIC4'!$G125,Resultados_Dic3!$A$3:$A$99980,'DIC4'!$F125)</f>
        <v>0</v>
      </c>
      <c r="AM125" s="21">
        <f>+SUMIFS(Resultados_Dic3!AL$3:AL$99980,Resultados_Dic3!$F$3:$F$99980,'DIC4'!$H125,Resultados_Dic3!$D$3:$D$99980,'DIC4'!$H$119,Resultados_Dic3!$E$3:$E$99980,'DIC4'!$G125,Resultados_Dic3!$A$3:$A$99980,'DIC4'!$F125)</f>
        <v>0</v>
      </c>
      <c r="AN125" s="21">
        <f>+SUMIFS(Resultados_Dic3!AM$3:AM$99980,Resultados_Dic3!$F$3:$F$99980,'DIC4'!$H125,Resultados_Dic3!$D$3:$D$99980,'DIC4'!$H$119,Resultados_Dic3!$E$3:$E$99980,'DIC4'!$G125,Resultados_Dic3!$A$3:$A$99980,'DIC4'!$F125)</f>
        <v>0</v>
      </c>
    </row>
    <row r="126" spans="3:41" x14ac:dyDescent="0.25">
      <c r="C126" s="35"/>
      <c r="E126" s="15"/>
      <c r="F126" s="17" t="str">
        <f t="shared" si="31"/>
        <v>DIC4</v>
      </c>
      <c r="G126" s="24" t="s">
        <v>123</v>
      </c>
      <c r="H126" s="13" t="s">
        <v>370</v>
      </c>
      <c r="I126" s="21">
        <f>+SUMIFS(Resultados_Dic3!H$3:H$99980,Resultados_Dic3!$F$3:$F$99980,'DIC4'!$H126,Resultados_Dic3!$D$3:$D$99980,'DIC4'!$H$119,Resultados_Dic3!$E$3:$E$99980,'DIC4'!$G126,Resultados_Dic3!$A$3:$A$99980,'DIC4'!$F126)</f>
        <v>0</v>
      </c>
      <c r="J126" s="21">
        <f>+SUMIFS(Resultados_Dic3!I$3:I$99980,Resultados_Dic3!$F$3:$F$99980,'DIC4'!$H126,Resultados_Dic3!$D$3:$D$99980,'DIC4'!$H$119,Resultados_Dic3!$E$3:$E$99980,'DIC4'!$G126,Resultados_Dic3!$A$3:$A$99980,'DIC4'!$F126)</f>
        <v>0</v>
      </c>
      <c r="K126" s="21">
        <f>+SUMIFS(Resultados_Dic3!J$3:J$99980,Resultados_Dic3!$F$3:$F$99980,'DIC4'!$H126,Resultados_Dic3!$D$3:$D$99980,'DIC4'!$H$119,Resultados_Dic3!$E$3:$E$99980,'DIC4'!$G126,Resultados_Dic3!$A$3:$A$99980,'DIC4'!$F126)</f>
        <v>0</v>
      </c>
      <c r="L126" s="21">
        <f>+SUMIFS(Resultados_Dic3!K$3:K$99980,Resultados_Dic3!$F$3:$F$99980,'DIC4'!$H126,Resultados_Dic3!$D$3:$D$99980,'DIC4'!$H$119,Resultados_Dic3!$E$3:$E$99980,'DIC4'!$G126,Resultados_Dic3!$A$3:$A$99980,'DIC4'!$F126)</f>
        <v>0</v>
      </c>
      <c r="M126" s="21">
        <f>+SUMIFS(Resultados_Dic3!L$3:L$99980,Resultados_Dic3!$F$3:$F$99980,'DIC4'!$H126,Resultados_Dic3!$D$3:$D$99980,'DIC4'!$H$119,Resultados_Dic3!$E$3:$E$99980,'DIC4'!$G126,Resultados_Dic3!$A$3:$A$99980,'DIC4'!$F126)</f>
        <v>0</v>
      </c>
      <c r="N126" s="21">
        <f>+SUMIFS(Resultados_Dic3!M$3:M$99980,Resultados_Dic3!$F$3:$F$99980,'DIC4'!$H126,Resultados_Dic3!$D$3:$D$99980,'DIC4'!$H$119,Resultados_Dic3!$E$3:$E$99980,'DIC4'!$G126,Resultados_Dic3!$A$3:$A$99980,'DIC4'!$F126)</f>
        <v>0</v>
      </c>
      <c r="O126" s="21">
        <f>+SUMIFS(Resultados_Dic3!N$3:N$99980,Resultados_Dic3!$F$3:$F$99980,'DIC4'!$H126,Resultados_Dic3!$D$3:$D$99980,'DIC4'!$H$119,Resultados_Dic3!$E$3:$E$99980,'DIC4'!$G126,Resultados_Dic3!$A$3:$A$99980,'DIC4'!$F126)</f>
        <v>0</v>
      </c>
      <c r="P126" s="21">
        <f>+SUMIFS(Resultados_Dic3!O$3:O$99980,Resultados_Dic3!$F$3:$F$99980,'DIC4'!$H126,Resultados_Dic3!$D$3:$D$99980,'DIC4'!$H$119,Resultados_Dic3!$E$3:$E$99980,'DIC4'!$G126,Resultados_Dic3!$A$3:$A$99980,'DIC4'!$F126)</f>
        <v>0</v>
      </c>
      <c r="Q126" s="21">
        <f>+SUMIFS(Resultados_Dic3!P$3:P$99980,Resultados_Dic3!$F$3:$F$99980,'DIC4'!$H126,Resultados_Dic3!$D$3:$D$99980,'DIC4'!$H$119,Resultados_Dic3!$E$3:$E$99980,'DIC4'!$G126,Resultados_Dic3!$A$3:$A$99980,'DIC4'!$F126)</f>
        <v>0</v>
      </c>
      <c r="R126" s="21">
        <f>+SUMIFS(Resultados_Dic3!Q$3:Q$99980,Resultados_Dic3!$F$3:$F$99980,'DIC4'!$H126,Resultados_Dic3!$D$3:$D$99980,'DIC4'!$H$119,Resultados_Dic3!$E$3:$E$99980,'DIC4'!$G126,Resultados_Dic3!$A$3:$A$99980,'DIC4'!$F126)</f>
        <v>0</v>
      </c>
      <c r="S126" s="21">
        <f>+SUMIFS(Resultados_Dic3!R$3:R$99980,Resultados_Dic3!$F$3:$F$99980,'DIC4'!$H126,Resultados_Dic3!$D$3:$D$99980,'DIC4'!$H$119,Resultados_Dic3!$E$3:$E$99980,'DIC4'!$G126,Resultados_Dic3!$A$3:$A$99980,'DIC4'!$F126)</f>
        <v>0</v>
      </c>
      <c r="T126" s="21">
        <f>+SUMIFS(Resultados_Dic3!S$3:S$99980,Resultados_Dic3!$F$3:$F$99980,'DIC4'!$H126,Resultados_Dic3!$D$3:$D$99980,'DIC4'!$H$119,Resultados_Dic3!$E$3:$E$99980,'DIC4'!$G126,Resultados_Dic3!$A$3:$A$99980,'DIC4'!$F126)</f>
        <v>0</v>
      </c>
      <c r="U126" s="21">
        <f>+SUMIFS(Resultados_Dic3!T$3:T$99980,Resultados_Dic3!$F$3:$F$99980,'DIC4'!$H126,Resultados_Dic3!$D$3:$D$99980,'DIC4'!$H$119,Resultados_Dic3!$E$3:$E$99980,'DIC4'!$G126,Resultados_Dic3!$A$3:$A$99980,'DIC4'!$F126)</f>
        <v>0</v>
      </c>
      <c r="V126" s="21">
        <f>+SUMIFS(Resultados_Dic3!U$3:U$99980,Resultados_Dic3!$F$3:$F$99980,'DIC4'!$H126,Resultados_Dic3!$D$3:$D$99980,'DIC4'!$H$119,Resultados_Dic3!$E$3:$E$99980,'DIC4'!$G126,Resultados_Dic3!$A$3:$A$99980,'DIC4'!$F126)</f>
        <v>0</v>
      </c>
      <c r="W126" s="21">
        <f>+SUMIFS(Resultados_Dic3!V$3:V$99980,Resultados_Dic3!$F$3:$F$99980,'DIC4'!$H126,Resultados_Dic3!$D$3:$D$99980,'DIC4'!$H$119,Resultados_Dic3!$E$3:$E$99980,'DIC4'!$G126,Resultados_Dic3!$A$3:$A$99980,'DIC4'!$F126)</f>
        <v>0</v>
      </c>
      <c r="X126" s="21">
        <f>+SUMIFS(Resultados_Dic3!W$3:W$99980,Resultados_Dic3!$F$3:$F$99980,'DIC4'!$H126,Resultados_Dic3!$D$3:$D$99980,'DIC4'!$H$119,Resultados_Dic3!$E$3:$E$99980,'DIC4'!$G126,Resultados_Dic3!$A$3:$A$99980,'DIC4'!$F126)</f>
        <v>0</v>
      </c>
      <c r="Y126" s="21">
        <f>+SUMIFS(Resultados_Dic3!X$3:X$99980,Resultados_Dic3!$F$3:$F$99980,'DIC4'!$H126,Resultados_Dic3!$D$3:$D$99980,'DIC4'!$H$119,Resultados_Dic3!$E$3:$E$99980,'DIC4'!$G126,Resultados_Dic3!$A$3:$A$99980,'DIC4'!$F126)</f>
        <v>0</v>
      </c>
      <c r="Z126" s="21">
        <f>+SUMIFS(Resultados_Dic3!Y$3:Y$99980,Resultados_Dic3!$F$3:$F$99980,'DIC4'!$H126,Resultados_Dic3!$D$3:$D$99980,'DIC4'!$H$119,Resultados_Dic3!$E$3:$E$99980,'DIC4'!$G126,Resultados_Dic3!$A$3:$A$99980,'DIC4'!$F126)</f>
        <v>0</v>
      </c>
      <c r="AA126" s="21">
        <f>+SUMIFS(Resultados_Dic3!Z$3:Z$99980,Resultados_Dic3!$F$3:$F$99980,'DIC4'!$H126,Resultados_Dic3!$D$3:$D$99980,'DIC4'!$H$119,Resultados_Dic3!$E$3:$E$99980,'DIC4'!$G126,Resultados_Dic3!$A$3:$A$99980,'DIC4'!$F126)</f>
        <v>0</v>
      </c>
      <c r="AB126" s="21">
        <f>+SUMIFS(Resultados_Dic3!AA$3:AA$99980,Resultados_Dic3!$F$3:$F$99980,'DIC4'!$H126,Resultados_Dic3!$D$3:$D$99980,'DIC4'!$H$119,Resultados_Dic3!$E$3:$E$99980,'DIC4'!$G126,Resultados_Dic3!$A$3:$A$99980,'DIC4'!$F126)</f>
        <v>0</v>
      </c>
      <c r="AC126" s="21">
        <f>+SUMIFS(Resultados_Dic3!AB$3:AB$99980,Resultados_Dic3!$F$3:$F$99980,'DIC4'!$H126,Resultados_Dic3!$D$3:$D$99980,'DIC4'!$H$119,Resultados_Dic3!$E$3:$E$99980,'DIC4'!$G126,Resultados_Dic3!$A$3:$A$99980,'DIC4'!$F126)</f>
        <v>0</v>
      </c>
      <c r="AD126" s="21">
        <f>+SUMIFS(Resultados_Dic3!AC$3:AC$99980,Resultados_Dic3!$F$3:$F$99980,'DIC4'!$H126,Resultados_Dic3!$D$3:$D$99980,'DIC4'!$H$119,Resultados_Dic3!$E$3:$E$99980,'DIC4'!$G126,Resultados_Dic3!$A$3:$A$99980,'DIC4'!$F126)</f>
        <v>0</v>
      </c>
      <c r="AE126" s="21">
        <f>+SUMIFS(Resultados_Dic3!AD$3:AD$99980,Resultados_Dic3!$F$3:$F$99980,'DIC4'!$H126,Resultados_Dic3!$D$3:$D$99980,'DIC4'!$H$119,Resultados_Dic3!$E$3:$E$99980,'DIC4'!$G126,Resultados_Dic3!$A$3:$A$99980,'DIC4'!$F126)</f>
        <v>0</v>
      </c>
      <c r="AF126" s="21">
        <f>+SUMIFS(Resultados_Dic3!AE$3:AE$99980,Resultados_Dic3!$F$3:$F$99980,'DIC4'!$H126,Resultados_Dic3!$D$3:$D$99980,'DIC4'!$H$119,Resultados_Dic3!$E$3:$E$99980,'DIC4'!$G126,Resultados_Dic3!$A$3:$A$99980,'DIC4'!$F126)</f>
        <v>0</v>
      </c>
      <c r="AG126" s="21">
        <f>+SUMIFS(Resultados_Dic3!AF$3:AF$99980,Resultados_Dic3!$F$3:$F$99980,'DIC4'!$H126,Resultados_Dic3!$D$3:$D$99980,'DIC4'!$H$119,Resultados_Dic3!$E$3:$E$99980,'DIC4'!$G126,Resultados_Dic3!$A$3:$A$99980,'DIC4'!$F126)</f>
        <v>0</v>
      </c>
      <c r="AH126" s="21">
        <f>+SUMIFS(Resultados_Dic3!AG$3:AG$99980,Resultados_Dic3!$F$3:$F$99980,'DIC4'!$H126,Resultados_Dic3!$D$3:$D$99980,'DIC4'!$H$119,Resultados_Dic3!$E$3:$E$99980,'DIC4'!$G126,Resultados_Dic3!$A$3:$A$99980,'DIC4'!$F126)</f>
        <v>0</v>
      </c>
      <c r="AI126" s="21">
        <f>+SUMIFS(Resultados_Dic3!AH$3:AH$99980,Resultados_Dic3!$F$3:$F$99980,'DIC4'!$H126,Resultados_Dic3!$D$3:$D$99980,'DIC4'!$H$119,Resultados_Dic3!$E$3:$E$99980,'DIC4'!$G126,Resultados_Dic3!$A$3:$A$99980,'DIC4'!$F126)</f>
        <v>0</v>
      </c>
      <c r="AJ126" s="21">
        <f>+SUMIFS(Resultados_Dic3!AI$3:AI$99980,Resultados_Dic3!$F$3:$F$99980,'DIC4'!$H126,Resultados_Dic3!$D$3:$D$99980,'DIC4'!$H$119,Resultados_Dic3!$E$3:$E$99980,'DIC4'!$G126,Resultados_Dic3!$A$3:$A$99980,'DIC4'!$F126)</f>
        <v>0</v>
      </c>
      <c r="AK126" s="21">
        <f>+SUMIFS(Resultados_Dic3!AJ$3:AJ$99980,Resultados_Dic3!$F$3:$F$99980,'DIC4'!$H126,Resultados_Dic3!$D$3:$D$99980,'DIC4'!$H$119,Resultados_Dic3!$E$3:$E$99980,'DIC4'!$G126,Resultados_Dic3!$A$3:$A$99980,'DIC4'!$F126)</f>
        <v>0</v>
      </c>
      <c r="AL126" s="21">
        <f>+SUMIFS(Resultados_Dic3!AK$3:AK$99980,Resultados_Dic3!$F$3:$F$99980,'DIC4'!$H126,Resultados_Dic3!$D$3:$D$99980,'DIC4'!$H$119,Resultados_Dic3!$E$3:$E$99980,'DIC4'!$G126,Resultados_Dic3!$A$3:$A$99980,'DIC4'!$F126)</f>
        <v>0</v>
      </c>
      <c r="AM126" s="21">
        <f>+SUMIFS(Resultados_Dic3!AL$3:AL$99980,Resultados_Dic3!$F$3:$F$99980,'DIC4'!$H126,Resultados_Dic3!$D$3:$D$99980,'DIC4'!$H$119,Resultados_Dic3!$E$3:$E$99980,'DIC4'!$G126,Resultados_Dic3!$A$3:$A$99980,'DIC4'!$F126)</f>
        <v>0</v>
      </c>
      <c r="AN126" s="21">
        <f>+SUMIFS(Resultados_Dic3!AM$3:AM$99980,Resultados_Dic3!$F$3:$F$99980,'DIC4'!$H126,Resultados_Dic3!$D$3:$D$99980,'DIC4'!$H$119,Resultados_Dic3!$E$3:$E$99980,'DIC4'!$G126,Resultados_Dic3!$A$3:$A$99980,'DIC4'!$F126)</f>
        <v>0</v>
      </c>
    </row>
    <row r="127" spans="3:41" x14ac:dyDescent="0.25">
      <c r="C127" s="35"/>
      <c r="E127" s="15"/>
      <c r="F127" s="17" t="str">
        <f t="shared" si="31"/>
        <v>DIC4</v>
      </c>
      <c r="G127" s="24" t="s">
        <v>124</v>
      </c>
      <c r="H127" s="13" t="s">
        <v>269</v>
      </c>
      <c r="I127" s="21">
        <f>+SUMIFS(Resultados_Dic3!H$3:H$99980,Resultados_Dic3!$F$3:$F$99980,'DIC4'!$H127,Resultados_Dic3!$D$3:$D$99980,'DIC4'!$H$119,Resultados_Dic3!$E$3:$E$99980,'DIC4'!$G127,Resultados_Dic3!$A$3:$A$99980,'DIC4'!$F127)</f>
        <v>0.66500931021379195</v>
      </c>
      <c r="J127" s="21">
        <f>+SUMIFS(Resultados_Dic3!I$3:I$99980,Resultados_Dic3!$F$3:$F$99980,'DIC4'!$H127,Resultados_Dic3!$D$3:$D$99980,'DIC4'!$H$119,Resultados_Dic3!$E$3:$E$99980,'DIC4'!$G127,Resultados_Dic3!$A$3:$A$99980,'DIC4'!$F127)</f>
        <v>0.66500931021379195</v>
      </c>
      <c r="K127" s="21">
        <f>+SUMIFS(Resultados_Dic3!J$3:J$99980,Resultados_Dic3!$F$3:$F$99980,'DIC4'!$H127,Resultados_Dic3!$D$3:$D$99980,'DIC4'!$H$119,Resultados_Dic3!$E$3:$E$99980,'DIC4'!$G127,Resultados_Dic3!$A$3:$A$99980,'DIC4'!$F127)</f>
        <v>0.66500931021379195</v>
      </c>
      <c r="L127" s="21">
        <f>+SUMIFS(Resultados_Dic3!K$3:K$99980,Resultados_Dic3!$F$3:$F$99980,'DIC4'!$H127,Resultados_Dic3!$D$3:$D$99980,'DIC4'!$H$119,Resultados_Dic3!$E$3:$E$99980,'DIC4'!$G127,Resultados_Dic3!$A$3:$A$99980,'DIC4'!$F127)</f>
        <v>0.66500931021379195</v>
      </c>
      <c r="M127" s="21">
        <f>+SUMIFS(Resultados_Dic3!L$3:L$99980,Resultados_Dic3!$F$3:$F$99980,'DIC4'!$H127,Resultados_Dic3!$D$3:$D$99980,'DIC4'!$H$119,Resultados_Dic3!$E$3:$E$99980,'DIC4'!$G127,Resultados_Dic3!$A$3:$A$99980,'DIC4'!$F127)</f>
        <v>0.66500931021379195</v>
      </c>
      <c r="N127" s="21">
        <f>+SUMIFS(Resultados_Dic3!M$3:M$99980,Resultados_Dic3!$F$3:$F$99980,'DIC4'!$H127,Resultados_Dic3!$D$3:$D$99980,'DIC4'!$H$119,Resultados_Dic3!$E$3:$E$99980,'DIC4'!$G127,Resultados_Dic3!$A$3:$A$99980,'DIC4'!$F127)</f>
        <v>0.66500931021379195</v>
      </c>
      <c r="O127" s="21">
        <f>+SUMIFS(Resultados_Dic3!N$3:N$99980,Resultados_Dic3!$F$3:$F$99980,'DIC4'!$H127,Resultados_Dic3!$D$3:$D$99980,'DIC4'!$H$119,Resultados_Dic3!$E$3:$E$99980,'DIC4'!$G127,Resultados_Dic3!$A$3:$A$99980,'DIC4'!$F127)</f>
        <v>0.63400606730231002</v>
      </c>
      <c r="P127" s="21">
        <f>+SUMIFS(Resultados_Dic3!O$3:O$99980,Resultados_Dic3!$F$3:$F$99980,'DIC4'!$H127,Resultados_Dic3!$D$3:$D$99980,'DIC4'!$H$119,Resultados_Dic3!$E$3:$E$99980,'DIC4'!$G127,Resultados_Dic3!$A$3:$A$99980,'DIC4'!$F127)</f>
        <v>0.56986921640589305</v>
      </c>
      <c r="Q127" s="21">
        <f>+SUMIFS(Resultados_Dic3!P$3:P$99980,Resultados_Dic3!$F$3:$F$99980,'DIC4'!$H127,Resultados_Dic3!$D$3:$D$99980,'DIC4'!$H$119,Resultados_Dic3!$E$3:$E$99980,'DIC4'!$G127,Resultados_Dic3!$A$3:$A$99980,'DIC4'!$F127)</f>
        <v>0.50573236550947598</v>
      </c>
      <c r="R127" s="21">
        <f>+SUMIFS(Resultados_Dic3!Q$3:Q$99980,Resultados_Dic3!$F$3:$F$99980,'DIC4'!$H127,Resultados_Dic3!$D$3:$D$99980,'DIC4'!$H$119,Resultados_Dic3!$E$3:$E$99980,'DIC4'!$G127,Resultados_Dic3!$A$3:$A$99980,'DIC4'!$F127)</f>
        <v>0.44456768029501198</v>
      </c>
      <c r="S127" s="21">
        <f>+SUMIFS(Resultados_Dic3!R$3:R$99980,Resultados_Dic3!$F$3:$F$99980,'DIC4'!$H127,Resultados_Dic3!$D$3:$D$99980,'DIC4'!$H$119,Resultados_Dic3!$E$3:$E$99980,'DIC4'!$G127,Resultados_Dic3!$A$3:$A$99980,'DIC4'!$F127)</f>
        <v>0.38340299508054898</v>
      </c>
      <c r="T127" s="21">
        <f>+SUMIFS(Resultados_Dic3!S$3:S$99980,Resultados_Dic3!$F$3:$F$99980,'DIC4'!$H127,Resultados_Dic3!$D$3:$D$99980,'DIC4'!$H$119,Resultados_Dic3!$E$3:$E$99980,'DIC4'!$G127,Resultados_Dic3!$A$3:$A$99980,'DIC4'!$F127)</f>
        <v>0.32223830986608598</v>
      </c>
      <c r="U127" s="21">
        <f>+SUMIFS(Resultados_Dic3!T$3:T$99980,Resultados_Dic3!$F$3:$F$99980,'DIC4'!$H127,Resultados_Dic3!$D$3:$D$99980,'DIC4'!$H$119,Resultados_Dic3!$E$3:$E$99980,'DIC4'!$G127,Resultados_Dic3!$A$3:$A$99980,'DIC4'!$F127)</f>
        <v>0.29058366848240502</v>
      </c>
      <c r="V127" s="21">
        <f>+SUMIFS(Resultados_Dic3!U$3:U$99980,Resultados_Dic3!$F$3:$F$99980,'DIC4'!$H127,Resultados_Dic3!$D$3:$D$99980,'DIC4'!$H$119,Resultados_Dic3!$E$3:$E$99980,'DIC4'!$G127,Resultados_Dic3!$A$3:$A$99980,'DIC4'!$F127)</f>
        <v>0.25892902709872401</v>
      </c>
      <c r="W127" s="21">
        <f>+SUMIFS(Resultados_Dic3!V$3:V$99980,Resultados_Dic3!$F$3:$F$99980,'DIC4'!$H127,Resultados_Dic3!$D$3:$D$99980,'DIC4'!$H$119,Resultados_Dic3!$E$3:$E$99980,'DIC4'!$G127,Resultados_Dic3!$A$3:$A$99980,'DIC4'!$F127)</f>
        <v>3.6438771303037999E-2</v>
      </c>
      <c r="X127" s="21">
        <f>+SUMIFS(Resultados_Dic3!W$3:W$99980,Resultados_Dic3!$F$3:$F$99980,'DIC4'!$H127,Resultados_Dic3!$D$3:$D$99980,'DIC4'!$H$119,Resultados_Dic3!$E$3:$E$99980,'DIC4'!$G127,Resultados_Dic3!$A$3:$A$99980,'DIC4'!$F127)</f>
        <v>0</v>
      </c>
      <c r="Y127" s="21">
        <f>+SUMIFS(Resultados_Dic3!X$3:X$99980,Resultados_Dic3!$F$3:$F$99980,'DIC4'!$H127,Resultados_Dic3!$D$3:$D$99980,'DIC4'!$H$119,Resultados_Dic3!$E$3:$E$99980,'DIC4'!$G127,Resultados_Dic3!$A$3:$A$99980,'DIC4'!$F127)</f>
        <v>0</v>
      </c>
      <c r="Z127" s="21">
        <f>+SUMIFS(Resultados_Dic3!Y$3:Y$99980,Resultados_Dic3!$F$3:$F$99980,'DIC4'!$H127,Resultados_Dic3!$D$3:$D$99980,'DIC4'!$H$119,Resultados_Dic3!$E$3:$E$99980,'DIC4'!$G127,Resultados_Dic3!$A$3:$A$99980,'DIC4'!$F127)</f>
        <v>0</v>
      </c>
      <c r="AA127" s="21">
        <f>+SUMIFS(Resultados_Dic3!Z$3:Z$99980,Resultados_Dic3!$F$3:$F$99980,'DIC4'!$H127,Resultados_Dic3!$D$3:$D$99980,'DIC4'!$H$119,Resultados_Dic3!$E$3:$E$99980,'DIC4'!$G127,Resultados_Dic3!$A$3:$A$99980,'DIC4'!$F127)</f>
        <v>0</v>
      </c>
      <c r="AB127" s="21">
        <f>+SUMIFS(Resultados_Dic3!AA$3:AA$99980,Resultados_Dic3!$F$3:$F$99980,'DIC4'!$H127,Resultados_Dic3!$D$3:$D$99980,'DIC4'!$H$119,Resultados_Dic3!$E$3:$E$99980,'DIC4'!$G127,Resultados_Dic3!$A$3:$A$99980,'DIC4'!$F127)</f>
        <v>0</v>
      </c>
      <c r="AC127" s="21">
        <f>+SUMIFS(Resultados_Dic3!AB$3:AB$99980,Resultados_Dic3!$F$3:$F$99980,'DIC4'!$H127,Resultados_Dic3!$D$3:$D$99980,'DIC4'!$H$119,Resultados_Dic3!$E$3:$E$99980,'DIC4'!$G127,Resultados_Dic3!$A$3:$A$99980,'DIC4'!$F127)</f>
        <v>0</v>
      </c>
      <c r="AD127" s="21">
        <f>+SUMIFS(Resultados_Dic3!AC$3:AC$99980,Resultados_Dic3!$F$3:$F$99980,'DIC4'!$H127,Resultados_Dic3!$D$3:$D$99980,'DIC4'!$H$119,Resultados_Dic3!$E$3:$E$99980,'DIC4'!$G127,Resultados_Dic3!$A$3:$A$99980,'DIC4'!$F127)</f>
        <v>0</v>
      </c>
      <c r="AE127" s="21">
        <f>+SUMIFS(Resultados_Dic3!AD$3:AD$99980,Resultados_Dic3!$F$3:$F$99980,'DIC4'!$H127,Resultados_Dic3!$D$3:$D$99980,'DIC4'!$H$119,Resultados_Dic3!$E$3:$E$99980,'DIC4'!$G127,Resultados_Dic3!$A$3:$A$99980,'DIC4'!$F127)</f>
        <v>0</v>
      </c>
      <c r="AF127" s="21">
        <f>+SUMIFS(Resultados_Dic3!AE$3:AE$99980,Resultados_Dic3!$F$3:$F$99980,'DIC4'!$H127,Resultados_Dic3!$D$3:$D$99980,'DIC4'!$H$119,Resultados_Dic3!$E$3:$E$99980,'DIC4'!$G127,Resultados_Dic3!$A$3:$A$99980,'DIC4'!$F127)</f>
        <v>0</v>
      </c>
      <c r="AG127" s="21">
        <f>+SUMIFS(Resultados_Dic3!AF$3:AF$99980,Resultados_Dic3!$F$3:$F$99980,'DIC4'!$H127,Resultados_Dic3!$D$3:$D$99980,'DIC4'!$H$119,Resultados_Dic3!$E$3:$E$99980,'DIC4'!$G127,Resultados_Dic3!$A$3:$A$99980,'DIC4'!$F127)</f>
        <v>0</v>
      </c>
      <c r="AH127" s="21">
        <f>+SUMIFS(Resultados_Dic3!AG$3:AG$99980,Resultados_Dic3!$F$3:$F$99980,'DIC4'!$H127,Resultados_Dic3!$D$3:$D$99980,'DIC4'!$H$119,Resultados_Dic3!$E$3:$E$99980,'DIC4'!$G127,Resultados_Dic3!$A$3:$A$99980,'DIC4'!$F127)</f>
        <v>0</v>
      </c>
      <c r="AI127" s="21">
        <f>+SUMIFS(Resultados_Dic3!AH$3:AH$99980,Resultados_Dic3!$F$3:$F$99980,'DIC4'!$H127,Resultados_Dic3!$D$3:$D$99980,'DIC4'!$H$119,Resultados_Dic3!$E$3:$E$99980,'DIC4'!$G127,Resultados_Dic3!$A$3:$A$99980,'DIC4'!$F127)</f>
        <v>0</v>
      </c>
      <c r="AJ127" s="21">
        <f>+SUMIFS(Resultados_Dic3!AI$3:AI$99980,Resultados_Dic3!$F$3:$F$99980,'DIC4'!$H127,Resultados_Dic3!$D$3:$D$99980,'DIC4'!$H$119,Resultados_Dic3!$E$3:$E$99980,'DIC4'!$G127,Resultados_Dic3!$A$3:$A$99980,'DIC4'!$F127)</f>
        <v>0</v>
      </c>
      <c r="AK127" s="21">
        <f>+SUMIFS(Resultados_Dic3!AJ$3:AJ$99980,Resultados_Dic3!$F$3:$F$99980,'DIC4'!$H127,Resultados_Dic3!$D$3:$D$99980,'DIC4'!$H$119,Resultados_Dic3!$E$3:$E$99980,'DIC4'!$G127,Resultados_Dic3!$A$3:$A$99980,'DIC4'!$F127)</f>
        <v>0</v>
      </c>
      <c r="AL127" s="21">
        <f>+SUMIFS(Resultados_Dic3!AK$3:AK$99980,Resultados_Dic3!$F$3:$F$99980,'DIC4'!$H127,Resultados_Dic3!$D$3:$D$99980,'DIC4'!$H$119,Resultados_Dic3!$E$3:$E$99980,'DIC4'!$G127,Resultados_Dic3!$A$3:$A$99980,'DIC4'!$F127)</f>
        <v>0</v>
      </c>
      <c r="AM127" s="21">
        <f>+SUMIFS(Resultados_Dic3!AL$3:AL$99980,Resultados_Dic3!$F$3:$F$99980,'DIC4'!$H127,Resultados_Dic3!$D$3:$D$99980,'DIC4'!$H$119,Resultados_Dic3!$E$3:$E$99980,'DIC4'!$G127,Resultados_Dic3!$A$3:$A$99980,'DIC4'!$F127)</f>
        <v>0</v>
      </c>
      <c r="AN127" s="21">
        <f>+SUMIFS(Resultados_Dic3!AM$3:AM$99980,Resultados_Dic3!$F$3:$F$99980,'DIC4'!$H127,Resultados_Dic3!$D$3:$D$99980,'DIC4'!$H$119,Resultados_Dic3!$E$3:$E$99980,'DIC4'!$G127,Resultados_Dic3!$A$3:$A$99980,'DIC4'!$F127)</f>
        <v>0</v>
      </c>
    </row>
    <row r="128" spans="3:41" x14ac:dyDescent="0.25">
      <c r="E128" s="15"/>
      <c r="F128" s="17" t="str">
        <f t="shared" si="31"/>
        <v>DIC4</v>
      </c>
      <c r="G128" s="24" t="s">
        <v>125</v>
      </c>
      <c r="H128" s="13" t="s">
        <v>371</v>
      </c>
      <c r="I128" s="21">
        <f>+SUMIFS(Resultados_Dic3!H$3:H$99980,Resultados_Dic3!$F$3:$F$99980,'DIC4'!$H128,Resultados_Dic3!$D$3:$D$99980,'DIC4'!$H$119,Resultados_Dic3!$E$3:$E$99980,'DIC4'!$G128,Resultados_Dic3!$A$3:$A$99980,'DIC4'!$F128)</f>
        <v>0</v>
      </c>
      <c r="J128" s="21">
        <f>+SUMIFS(Resultados_Dic3!I$3:I$99980,Resultados_Dic3!$F$3:$F$99980,'DIC4'!$H128,Resultados_Dic3!$D$3:$D$99980,'DIC4'!$H$119,Resultados_Dic3!$E$3:$E$99980,'DIC4'!$G128,Resultados_Dic3!$A$3:$A$99980,'DIC4'!$F128)</f>
        <v>0</v>
      </c>
      <c r="K128" s="21">
        <f>+SUMIFS(Resultados_Dic3!J$3:J$99980,Resultados_Dic3!$F$3:$F$99980,'DIC4'!$H128,Resultados_Dic3!$D$3:$D$99980,'DIC4'!$H$119,Resultados_Dic3!$E$3:$E$99980,'DIC4'!$G128,Resultados_Dic3!$A$3:$A$99980,'DIC4'!$F128)</f>
        <v>0</v>
      </c>
      <c r="L128" s="21">
        <f>+SUMIFS(Resultados_Dic3!K$3:K$99980,Resultados_Dic3!$F$3:$F$99980,'DIC4'!$H128,Resultados_Dic3!$D$3:$D$99980,'DIC4'!$H$119,Resultados_Dic3!$E$3:$E$99980,'DIC4'!$G128,Resultados_Dic3!$A$3:$A$99980,'DIC4'!$F128)</f>
        <v>0</v>
      </c>
      <c r="M128" s="21">
        <f>+SUMIFS(Resultados_Dic3!L$3:L$99980,Resultados_Dic3!$F$3:$F$99980,'DIC4'!$H128,Resultados_Dic3!$D$3:$D$99980,'DIC4'!$H$119,Resultados_Dic3!$E$3:$E$99980,'DIC4'!$G128,Resultados_Dic3!$A$3:$A$99980,'DIC4'!$F128)</f>
        <v>0</v>
      </c>
      <c r="N128" s="21">
        <f>+SUMIFS(Resultados_Dic3!M$3:M$99980,Resultados_Dic3!$F$3:$F$99980,'DIC4'!$H128,Resultados_Dic3!$D$3:$D$99980,'DIC4'!$H$119,Resultados_Dic3!$E$3:$E$99980,'DIC4'!$G128,Resultados_Dic3!$A$3:$A$99980,'DIC4'!$F128)</f>
        <v>0</v>
      </c>
      <c r="O128" s="21">
        <f>+SUMIFS(Resultados_Dic3!N$3:N$99980,Resultados_Dic3!$F$3:$F$99980,'DIC4'!$H128,Resultados_Dic3!$D$3:$D$99980,'DIC4'!$H$119,Resultados_Dic3!$E$3:$E$99980,'DIC4'!$G128,Resultados_Dic3!$A$3:$A$99980,'DIC4'!$F128)</f>
        <v>0</v>
      </c>
      <c r="P128" s="21">
        <f>+SUMIFS(Resultados_Dic3!O$3:O$99980,Resultados_Dic3!$F$3:$F$99980,'DIC4'!$H128,Resultados_Dic3!$D$3:$D$99980,'DIC4'!$H$119,Resultados_Dic3!$E$3:$E$99980,'DIC4'!$G128,Resultados_Dic3!$A$3:$A$99980,'DIC4'!$F128)</f>
        <v>0</v>
      </c>
      <c r="Q128" s="21">
        <f>+SUMIFS(Resultados_Dic3!P$3:P$99980,Resultados_Dic3!$F$3:$F$99980,'DIC4'!$H128,Resultados_Dic3!$D$3:$D$99980,'DIC4'!$H$119,Resultados_Dic3!$E$3:$E$99980,'DIC4'!$G128,Resultados_Dic3!$A$3:$A$99980,'DIC4'!$F128)</f>
        <v>0</v>
      </c>
      <c r="R128" s="21">
        <f>+SUMIFS(Resultados_Dic3!Q$3:Q$99980,Resultados_Dic3!$F$3:$F$99980,'DIC4'!$H128,Resultados_Dic3!$D$3:$D$99980,'DIC4'!$H$119,Resultados_Dic3!$E$3:$E$99980,'DIC4'!$G128,Resultados_Dic3!$A$3:$A$99980,'DIC4'!$F128)</f>
        <v>0</v>
      </c>
      <c r="S128" s="21">
        <f>+SUMIFS(Resultados_Dic3!R$3:R$99980,Resultados_Dic3!$F$3:$F$99980,'DIC4'!$H128,Resultados_Dic3!$D$3:$D$99980,'DIC4'!$H$119,Resultados_Dic3!$E$3:$E$99980,'DIC4'!$G128,Resultados_Dic3!$A$3:$A$99980,'DIC4'!$F128)</f>
        <v>0</v>
      </c>
      <c r="T128" s="21">
        <f>+SUMIFS(Resultados_Dic3!S$3:S$99980,Resultados_Dic3!$F$3:$F$99980,'DIC4'!$H128,Resultados_Dic3!$D$3:$D$99980,'DIC4'!$H$119,Resultados_Dic3!$E$3:$E$99980,'DIC4'!$G128,Resultados_Dic3!$A$3:$A$99980,'DIC4'!$F128)</f>
        <v>0</v>
      </c>
      <c r="U128" s="21">
        <f>+SUMIFS(Resultados_Dic3!T$3:T$99980,Resultados_Dic3!$F$3:$F$99980,'DIC4'!$H128,Resultados_Dic3!$D$3:$D$99980,'DIC4'!$H$119,Resultados_Dic3!$E$3:$E$99980,'DIC4'!$G128,Resultados_Dic3!$A$3:$A$99980,'DIC4'!$F128)</f>
        <v>0</v>
      </c>
      <c r="V128" s="21">
        <f>+SUMIFS(Resultados_Dic3!U$3:U$99980,Resultados_Dic3!$F$3:$F$99980,'DIC4'!$H128,Resultados_Dic3!$D$3:$D$99980,'DIC4'!$H$119,Resultados_Dic3!$E$3:$E$99980,'DIC4'!$G128,Resultados_Dic3!$A$3:$A$99980,'DIC4'!$F128)</f>
        <v>0</v>
      </c>
      <c r="W128" s="21">
        <f>+SUMIFS(Resultados_Dic3!V$3:V$99980,Resultados_Dic3!$F$3:$F$99980,'DIC4'!$H128,Resultados_Dic3!$D$3:$D$99980,'DIC4'!$H$119,Resultados_Dic3!$E$3:$E$99980,'DIC4'!$G128,Resultados_Dic3!$A$3:$A$99980,'DIC4'!$F128)</f>
        <v>0</v>
      </c>
      <c r="X128" s="21">
        <f>+SUMIFS(Resultados_Dic3!W$3:W$99980,Resultados_Dic3!$F$3:$F$99980,'DIC4'!$H128,Resultados_Dic3!$D$3:$D$99980,'DIC4'!$H$119,Resultados_Dic3!$E$3:$E$99980,'DIC4'!$G128,Resultados_Dic3!$A$3:$A$99980,'DIC4'!$F128)</f>
        <v>0</v>
      </c>
      <c r="Y128" s="21">
        <f>+SUMIFS(Resultados_Dic3!X$3:X$99980,Resultados_Dic3!$F$3:$F$99980,'DIC4'!$H128,Resultados_Dic3!$D$3:$D$99980,'DIC4'!$H$119,Resultados_Dic3!$E$3:$E$99980,'DIC4'!$G128,Resultados_Dic3!$A$3:$A$99980,'DIC4'!$F128)</f>
        <v>0</v>
      </c>
      <c r="Z128" s="21">
        <f>+SUMIFS(Resultados_Dic3!Y$3:Y$99980,Resultados_Dic3!$F$3:$F$99980,'DIC4'!$H128,Resultados_Dic3!$D$3:$D$99980,'DIC4'!$H$119,Resultados_Dic3!$E$3:$E$99980,'DIC4'!$G128,Resultados_Dic3!$A$3:$A$99980,'DIC4'!$F128)</f>
        <v>0</v>
      </c>
      <c r="AA128" s="21">
        <f>+SUMIFS(Resultados_Dic3!Z$3:Z$99980,Resultados_Dic3!$F$3:$F$99980,'DIC4'!$H128,Resultados_Dic3!$D$3:$D$99980,'DIC4'!$H$119,Resultados_Dic3!$E$3:$E$99980,'DIC4'!$G128,Resultados_Dic3!$A$3:$A$99980,'DIC4'!$F128)</f>
        <v>0</v>
      </c>
      <c r="AB128" s="21">
        <f>+SUMIFS(Resultados_Dic3!AA$3:AA$99980,Resultados_Dic3!$F$3:$F$99980,'DIC4'!$H128,Resultados_Dic3!$D$3:$D$99980,'DIC4'!$H$119,Resultados_Dic3!$E$3:$E$99980,'DIC4'!$G128,Resultados_Dic3!$A$3:$A$99980,'DIC4'!$F128)</f>
        <v>0</v>
      </c>
      <c r="AC128" s="21">
        <f>+SUMIFS(Resultados_Dic3!AB$3:AB$99980,Resultados_Dic3!$F$3:$F$99980,'DIC4'!$H128,Resultados_Dic3!$D$3:$D$99980,'DIC4'!$H$119,Resultados_Dic3!$E$3:$E$99980,'DIC4'!$G128,Resultados_Dic3!$A$3:$A$99980,'DIC4'!$F128)</f>
        <v>0</v>
      </c>
      <c r="AD128" s="21">
        <f>+SUMIFS(Resultados_Dic3!AC$3:AC$99980,Resultados_Dic3!$F$3:$F$99980,'DIC4'!$H128,Resultados_Dic3!$D$3:$D$99980,'DIC4'!$H$119,Resultados_Dic3!$E$3:$E$99980,'DIC4'!$G128,Resultados_Dic3!$A$3:$A$99980,'DIC4'!$F128)</f>
        <v>0</v>
      </c>
      <c r="AE128" s="21">
        <f>+SUMIFS(Resultados_Dic3!AD$3:AD$99980,Resultados_Dic3!$F$3:$F$99980,'DIC4'!$H128,Resultados_Dic3!$D$3:$D$99980,'DIC4'!$H$119,Resultados_Dic3!$E$3:$E$99980,'DIC4'!$G128,Resultados_Dic3!$A$3:$A$99980,'DIC4'!$F128)</f>
        <v>0</v>
      </c>
      <c r="AF128" s="21">
        <f>+SUMIFS(Resultados_Dic3!AE$3:AE$99980,Resultados_Dic3!$F$3:$F$99980,'DIC4'!$H128,Resultados_Dic3!$D$3:$D$99980,'DIC4'!$H$119,Resultados_Dic3!$E$3:$E$99980,'DIC4'!$G128,Resultados_Dic3!$A$3:$A$99980,'DIC4'!$F128)</f>
        <v>0</v>
      </c>
      <c r="AG128" s="21">
        <f>+SUMIFS(Resultados_Dic3!AF$3:AF$99980,Resultados_Dic3!$F$3:$F$99980,'DIC4'!$H128,Resultados_Dic3!$D$3:$D$99980,'DIC4'!$H$119,Resultados_Dic3!$E$3:$E$99980,'DIC4'!$G128,Resultados_Dic3!$A$3:$A$99980,'DIC4'!$F128)</f>
        <v>0</v>
      </c>
      <c r="AH128" s="21">
        <f>+SUMIFS(Resultados_Dic3!AG$3:AG$99980,Resultados_Dic3!$F$3:$F$99980,'DIC4'!$H128,Resultados_Dic3!$D$3:$D$99980,'DIC4'!$H$119,Resultados_Dic3!$E$3:$E$99980,'DIC4'!$G128,Resultados_Dic3!$A$3:$A$99980,'DIC4'!$F128)</f>
        <v>0</v>
      </c>
      <c r="AI128" s="21">
        <f>+SUMIFS(Resultados_Dic3!AH$3:AH$99980,Resultados_Dic3!$F$3:$F$99980,'DIC4'!$H128,Resultados_Dic3!$D$3:$D$99980,'DIC4'!$H$119,Resultados_Dic3!$E$3:$E$99980,'DIC4'!$G128,Resultados_Dic3!$A$3:$A$99980,'DIC4'!$F128)</f>
        <v>0</v>
      </c>
      <c r="AJ128" s="21">
        <f>+SUMIFS(Resultados_Dic3!AI$3:AI$99980,Resultados_Dic3!$F$3:$F$99980,'DIC4'!$H128,Resultados_Dic3!$D$3:$D$99980,'DIC4'!$H$119,Resultados_Dic3!$E$3:$E$99980,'DIC4'!$G128,Resultados_Dic3!$A$3:$A$99980,'DIC4'!$F128)</f>
        <v>0</v>
      </c>
      <c r="AK128" s="21">
        <f>+SUMIFS(Resultados_Dic3!AJ$3:AJ$99980,Resultados_Dic3!$F$3:$F$99980,'DIC4'!$H128,Resultados_Dic3!$D$3:$D$99980,'DIC4'!$H$119,Resultados_Dic3!$E$3:$E$99980,'DIC4'!$G128,Resultados_Dic3!$A$3:$A$99980,'DIC4'!$F128)</f>
        <v>0</v>
      </c>
      <c r="AL128" s="21">
        <f>+SUMIFS(Resultados_Dic3!AK$3:AK$99980,Resultados_Dic3!$F$3:$F$99980,'DIC4'!$H128,Resultados_Dic3!$D$3:$D$99980,'DIC4'!$H$119,Resultados_Dic3!$E$3:$E$99980,'DIC4'!$G128,Resultados_Dic3!$A$3:$A$99980,'DIC4'!$F128)</f>
        <v>0</v>
      </c>
      <c r="AM128" s="21">
        <f>+SUMIFS(Resultados_Dic3!AL$3:AL$99980,Resultados_Dic3!$F$3:$F$99980,'DIC4'!$H128,Resultados_Dic3!$D$3:$D$99980,'DIC4'!$H$119,Resultados_Dic3!$E$3:$E$99980,'DIC4'!$G128,Resultados_Dic3!$A$3:$A$99980,'DIC4'!$F128)</f>
        <v>0</v>
      </c>
      <c r="AN128" s="21">
        <f>+SUMIFS(Resultados_Dic3!AM$3:AM$99980,Resultados_Dic3!$F$3:$F$99980,'DIC4'!$H128,Resultados_Dic3!$D$3:$D$99980,'DIC4'!$H$119,Resultados_Dic3!$E$3:$E$99980,'DIC4'!$G128,Resultados_Dic3!$A$3:$A$99980,'DIC4'!$F128)</f>
        <v>0</v>
      </c>
    </row>
    <row r="129" spans="3:41" x14ac:dyDescent="0.25">
      <c r="F129"/>
    </row>
    <row r="130" spans="3:41" x14ac:dyDescent="0.25">
      <c r="F130"/>
    </row>
    <row r="131" spans="3:41" ht="18.75" x14ac:dyDescent="0.3">
      <c r="E131" s="15"/>
      <c r="F131" s="12"/>
      <c r="G131" s="15"/>
      <c r="H131" s="34" t="s">
        <v>372</v>
      </c>
    </row>
    <row r="132" spans="3:41" x14ac:dyDescent="0.25">
      <c r="E132" s="15"/>
      <c r="F132" s="12"/>
      <c r="G132" s="15"/>
      <c r="H132" s="2" t="s">
        <v>27</v>
      </c>
    </row>
    <row r="133" spans="3:41" x14ac:dyDescent="0.25">
      <c r="E133" s="44"/>
      <c r="F133" s="43"/>
      <c r="G133" s="15"/>
      <c r="H133" s="16"/>
    </row>
    <row r="134" spans="3:41" x14ac:dyDescent="0.25">
      <c r="I134" s="5">
        <v>2019</v>
      </c>
      <c r="J134" s="5">
        <v>2020</v>
      </c>
      <c r="K134" s="5">
        <v>2021</v>
      </c>
      <c r="L134" s="5">
        <v>2022</v>
      </c>
      <c r="M134" s="5">
        <v>2023</v>
      </c>
      <c r="N134" s="5">
        <v>2024</v>
      </c>
      <c r="O134" s="5">
        <v>2025</v>
      </c>
      <c r="P134" s="5">
        <v>2026</v>
      </c>
      <c r="Q134" s="5">
        <v>2027</v>
      </c>
      <c r="R134" s="5">
        <v>2028</v>
      </c>
      <c r="S134" s="5">
        <v>2029</v>
      </c>
      <c r="T134" s="5">
        <v>2030</v>
      </c>
      <c r="U134" s="5">
        <v>2031</v>
      </c>
      <c r="V134" s="5">
        <v>2032</v>
      </c>
      <c r="W134" s="5">
        <v>2033</v>
      </c>
      <c r="X134" s="5">
        <v>2034</v>
      </c>
      <c r="Y134" s="5">
        <v>2035</v>
      </c>
      <c r="Z134" s="5">
        <v>2036</v>
      </c>
      <c r="AA134" s="5">
        <v>2037</v>
      </c>
      <c r="AB134" s="5">
        <v>2038</v>
      </c>
      <c r="AC134" s="5">
        <v>2039</v>
      </c>
      <c r="AD134" s="5">
        <v>2040</v>
      </c>
      <c r="AE134" s="5">
        <v>2041</v>
      </c>
      <c r="AF134" s="5">
        <v>2042</v>
      </c>
      <c r="AG134" s="5">
        <v>2043</v>
      </c>
      <c r="AH134" s="5">
        <v>2044</v>
      </c>
      <c r="AI134" s="5">
        <v>2045</v>
      </c>
      <c r="AJ134" s="5">
        <v>2046</v>
      </c>
      <c r="AK134" s="5">
        <v>2047</v>
      </c>
      <c r="AL134" s="5">
        <v>2048</v>
      </c>
      <c r="AM134" s="5">
        <v>2049</v>
      </c>
      <c r="AN134" s="5">
        <v>2050</v>
      </c>
      <c r="AO134" s="21"/>
    </row>
    <row r="135" spans="3:41" x14ac:dyDescent="0.25">
      <c r="C135" s="35"/>
      <c r="E135" s="15"/>
      <c r="F135" s="17" t="str">
        <f>+$F$1</f>
        <v>DIC4</v>
      </c>
      <c r="G135" s="24" t="s">
        <v>126</v>
      </c>
      <c r="H135" s="13" t="s">
        <v>368</v>
      </c>
      <c r="I135" s="21">
        <f>+SUMIFS(Resultados_Dic3!H$3:H$99980,Resultados_Dic3!$F$3:$F$99980,'DIC4'!$H135,Resultados_Dic3!$D$3:$D$99980,'DIC4'!$H$132,Resultados_Dic3!$E$3:$E$99980,'DIC4'!$G135,Resultados_Dic3!$A$3:$A$99980,'DIC4'!$F135)</f>
        <v>0</v>
      </c>
      <c r="J135" s="21">
        <f>+SUMIFS(Resultados_Dic3!I$3:I$99980,Resultados_Dic3!$F$3:$F$99980,'DIC4'!$H135,Resultados_Dic3!$D$3:$D$99980,'DIC4'!$H$132,Resultados_Dic3!$E$3:$E$99980,'DIC4'!$G135,Resultados_Dic3!$A$3:$A$99980,'DIC4'!$F135)</f>
        <v>0</v>
      </c>
      <c r="K135" s="21">
        <f>+SUMIFS(Resultados_Dic3!J$3:J$99980,Resultados_Dic3!$F$3:$F$99980,'DIC4'!$H135,Resultados_Dic3!$D$3:$D$99980,'DIC4'!$H$132,Resultados_Dic3!$E$3:$E$99980,'DIC4'!$G135,Resultados_Dic3!$A$3:$A$99980,'DIC4'!$F135)</f>
        <v>0</v>
      </c>
      <c r="L135" s="21">
        <f>+SUMIFS(Resultados_Dic3!K$3:K$99980,Resultados_Dic3!$F$3:$F$99980,'DIC4'!$H135,Resultados_Dic3!$D$3:$D$99980,'DIC4'!$H$132,Resultados_Dic3!$E$3:$E$99980,'DIC4'!$G135,Resultados_Dic3!$A$3:$A$99980,'DIC4'!$F135)</f>
        <v>0</v>
      </c>
      <c r="M135" s="21">
        <f>+SUMIFS(Resultados_Dic3!L$3:L$99980,Resultados_Dic3!$F$3:$F$99980,'DIC4'!$H135,Resultados_Dic3!$D$3:$D$99980,'DIC4'!$H$132,Resultados_Dic3!$E$3:$E$99980,'DIC4'!$G135,Resultados_Dic3!$A$3:$A$99980,'DIC4'!$F135)</f>
        <v>0</v>
      </c>
      <c r="N135" s="21">
        <f>+SUMIFS(Resultados_Dic3!M$3:M$99980,Resultados_Dic3!$F$3:$F$99980,'DIC4'!$H135,Resultados_Dic3!$D$3:$D$99980,'DIC4'!$H$132,Resultados_Dic3!$E$3:$E$99980,'DIC4'!$G135,Resultados_Dic3!$A$3:$A$99980,'DIC4'!$F135)</f>
        <v>0</v>
      </c>
      <c r="O135" s="21">
        <f>+SUMIFS(Resultados_Dic3!N$3:N$99980,Resultados_Dic3!$F$3:$F$99980,'DIC4'!$H135,Resultados_Dic3!$D$3:$D$99980,'DIC4'!$H$132,Resultados_Dic3!$E$3:$E$99980,'DIC4'!$G135,Resultados_Dic3!$A$3:$A$99980,'DIC4'!$F135)</f>
        <v>0</v>
      </c>
      <c r="P135" s="21">
        <f>+SUMIFS(Resultados_Dic3!O$3:O$99980,Resultados_Dic3!$F$3:$F$99980,'DIC4'!$H135,Resultados_Dic3!$D$3:$D$99980,'DIC4'!$H$132,Resultados_Dic3!$E$3:$E$99980,'DIC4'!$G135,Resultados_Dic3!$A$3:$A$99980,'DIC4'!$F135)</f>
        <v>0</v>
      </c>
      <c r="Q135" s="21">
        <f>+SUMIFS(Resultados_Dic3!P$3:P$99980,Resultados_Dic3!$F$3:$F$99980,'DIC4'!$H135,Resultados_Dic3!$D$3:$D$99980,'DIC4'!$H$132,Resultados_Dic3!$E$3:$E$99980,'DIC4'!$G135,Resultados_Dic3!$A$3:$A$99980,'DIC4'!$F135)</f>
        <v>0</v>
      </c>
      <c r="R135" s="21">
        <f>+SUMIFS(Resultados_Dic3!Q$3:Q$99980,Resultados_Dic3!$F$3:$F$99980,'DIC4'!$H135,Resultados_Dic3!$D$3:$D$99980,'DIC4'!$H$132,Resultados_Dic3!$E$3:$E$99980,'DIC4'!$G135,Resultados_Dic3!$A$3:$A$99980,'DIC4'!$F135)</f>
        <v>0</v>
      </c>
      <c r="S135" s="21">
        <f>+SUMIFS(Resultados_Dic3!R$3:R$99980,Resultados_Dic3!$F$3:$F$99980,'DIC4'!$H135,Resultados_Dic3!$D$3:$D$99980,'DIC4'!$H$132,Resultados_Dic3!$E$3:$E$99980,'DIC4'!$G135,Resultados_Dic3!$A$3:$A$99980,'DIC4'!$F135)</f>
        <v>0</v>
      </c>
      <c r="T135" s="21">
        <f>+SUMIFS(Resultados_Dic3!S$3:S$99980,Resultados_Dic3!$F$3:$F$99980,'DIC4'!$H135,Resultados_Dic3!$D$3:$D$99980,'DIC4'!$H$132,Resultados_Dic3!$E$3:$E$99980,'DIC4'!$G135,Resultados_Dic3!$A$3:$A$99980,'DIC4'!$F135)</f>
        <v>0</v>
      </c>
      <c r="U135" s="21">
        <f>+SUMIFS(Resultados_Dic3!T$3:T$99980,Resultados_Dic3!$F$3:$F$99980,'DIC4'!$H135,Resultados_Dic3!$D$3:$D$99980,'DIC4'!$H$132,Resultados_Dic3!$E$3:$E$99980,'DIC4'!$G135,Resultados_Dic3!$A$3:$A$99980,'DIC4'!$F135)</f>
        <v>0</v>
      </c>
      <c r="V135" s="21">
        <f>+SUMIFS(Resultados_Dic3!U$3:U$99980,Resultados_Dic3!$F$3:$F$99980,'DIC4'!$H135,Resultados_Dic3!$D$3:$D$99980,'DIC4'!$H$132,Resultados_Dic3!$E$3:$E$99980,'DIC4'!$G135,Resultados_Dic3!$A$3:$A$99980,'DIC4'!$F135)</f>
        <v>0</v>
      </c>
      <c r="W135" s="21">
        <f>+SUMIFS(Resultados_Dic3!V$3:V$99980,Resultados_Dic3!$F$3:$F$99980,'DIC4'!$H135,Resultados_Dic3!$D$3:$D$99980,'DIC4'!$H$132,Resultados_Dic3!$E$3:$E$99980,'DIC4'!$G135,Resultados_Dic3!$A$3:$A$99980,'DIC4'!$F135)</f>
        <v>0</v>
      </c>
      <c r="X135" s="21">
        <f>+SUMIFS(Resultados_Dic3!W$3:W$99980,Resultados_Dic3!$F$3:$F$99980,'DIC4'!$H135,Resultados_Dic3!$D$3:$D$99980,'DIC4'!$H$132,Resultados_Dic3!$E$3:$E$99980,'DIC4'!$G135,Resultados_Dic3!$A$3:$A$99980,'DIC4'!$F135)</f>
        <v>0</v>
      </c>
      <c r="Y135" s="21">
        <f>+SUMIFS(Resultados_Dic3!X$3:X$99980,Resultados_Dic3!$F$3:$F$99980,'DIC4'!$H135,Resultados_Dic3!$D$3:$D$99980,'DIC4'!$H$132,Resultados_Dic3!$E$3:$E$99980,'DIC4'!$G135,Resultados_Dic3!$A$3:$A$99980,'DIC4'!$F135)</f>
        <v>0</v>
      </c>
      <c r="Z135" s="21">
        <f>+SUMIFS(Resultados_Dic3!Y$3:Y$99980,Resultados_Dic3!$F$3:$F$99980,'DIC4'!$H135,Resultados_Dic3!$D$3:$D$99980,'DIC4'!$H$132,Resultados_Dic3!$E$3:$E$99980,'DIC4'!$G135,Resultados_Dic3!$A$3:$A$99980,'DIC4'!$F135)</f>
        <v>0</v>
      </c>
      <c r="AA135" s="21">
        <f>+SUMIFS(Resultados_Dic3!Z$3:Z$99980,Resultados_Dic3!$F$3:$F$99980,'DIC4'!$H135,Resultados_Dic3!$D$3:$D$99980,'DIC4'!$H$132,Resultados_Dic3!$E$3:$E$99980,'DIC4'!$G135,Resultados_Dic3!$A$3:$A$99980,'DIC4'!$F135)</f>
        <v>0</v>
      </c>
      <c r="AB135" s="21">
        <f>+SUMIFS(Resultados_Dic3!AA$3:AA$99980,Resultados_Dic3!$F$3:$F$99980,'DIC4'!$H135,Resultados_Dic3!$D$3:$D$99980,'DIC4'!$H$132,Resultados_Dic3!$E$3:$E$99980,'DIC4'!$G135,Resultados_Dic3!$A$3:$A$99980,'DIC4'!$F135)</f>
        <v>0</v>
      </c>
      <c r="AC135" s="21">
        <f>+SUMIFS(Resultados_Dic3!AB$3:AB$99980,Resultados_Dic3!$F$3:$F$99980,'DIC4'!$H135,Resultados_Dic3!$D$3:$D$99980,'DIC4'!$H$132,Resultados_Dic3!$E$3:$E$99980,'DIC4'!$G135,Resultados_Dic3!$A$3:$A$99980,'DIC4'!$F135)</f>
        <v>0</v>
      </c>
      <c r="AD135" s="21">
        <f>+SUMIFS(Resultados_Dic3!AC$3:AC$99980,Resultados_Dic3!$F$3:$F$99980,'DIC4'!$H135,Resultados_Dic3!$D$3:$D$99980,'DIC4'!$H$132,Resultados_Dic3!$E$3:$E$99980,'DIC4'!$G135,Resultados_Dic3!$A$3:$A$99980,'DIC4'!$F135)</f>
        <v>0</v>
      </c>
      <c r="AE135" s="21">
        <f>+SUMIFS(Resultados_Dic3!AD$3:AD$99980,Resultados_Dic3!$F$3:$F$99980,'DIC4'!$H135,Resultados_Dic3!$D$3:$D$99980,'DIC4'!$H$132,Resultados_Dic3!$E$3:$E$99980,'DIC4'!$G135,Resultados_Dic3!$A$3:$A$99980,'DIC4'!$F135)</f>
        <v>0</v>
      </c>
      <c r="AF135" s="21">
        <f>+SUMIFS(Resultados_Dic3!AE$3:AE$99980,Resultados_Dic3!$F$3:$F$99980,'DIC4'!$H135,Resultados_Dic3!$D$3:$D$99980,'DIC4'!$H$132,Resultados_Dic3!$E$3:$E$99980,'DIC4'!$G135,Resultados_Dic3!$A$3:$A$99980,'DIC4'!$F135)</f>
        <v>0</v>
      </c>
      <c r="AG135" s="21">
        <f>+SUMIFS(Resultados_Dic3!AF$3:AF$99980,Resultados_Dic3!$F$3:$F$99980,'DIC4'!$H135,Resultados_Dic3!$D$3:$D$99980,'DIC4'!$H$132,Resultados_Dic3!$E$3:$E$99980,'DIC4'!$G135,Resultados_Dic3!$A$3:$A$99980,'DIC4'!$F135)</f>
        <v>0</v>
      </c>
      <c r="AH135" s="21">
        <f>+SUMIFS(Resultados_Dic3!AG$3:AG$99980,Resultados_Dic3!$F$3:$F$99980,'DIC4'!$H135,Resultados_Dic3!$D$3:$D$99980,'DIC4'!$H$132,Resultados_Dic3!$E$3:$E$99980,'DIC4'!$G135,Resultados_Dic3!$A$3:$A$99980,'DIC4'!$F135)</f>
        <v>0</v>
      </c>
      <c r="AI135" s="21">
        <f>+SUMIFS(Resultados_Dic3!AH$3:AH$99980,Resultados_Dic3!$F$3:$F$99980,'DIC4'!$H135,Resultados_Dic3!$D$3:$D$99980,'DIC4'!$H$132,Resultados_Dic3!$E$3:$E$99980,'DIC4'!$G135,Resultados_Dic3!$A$3:$A$99980,'DIC4'!$F135)</f>
        <v>0</v>
      </c>
      <c r="AJ135" s="21">
        <f>+SUMIFS(Resultados_Dic3!AI$3:AI$99980,Resultados_Dic3!$F$3:$F$99980,'DIC4'!$H135,Resultados_Dic3!$D$3:$D$99980,'DIC4'!$H$132,Resultados_Dic3!$E$3:$E$99980,'DIC4'!$G135,Resultados_Dic3!$A$3:$A$99980,'DIC4'!$F135)</f>
        <v>0</v>
      </c>
      <c r="AK135" s="21">
        <f>+SUMIFS(Resultados_Dic3!AJ$3:AJ$99980,Resultados_Dic3!$F$3:$F$99980,'DIC4'!$H135,Resultados_Dic3!$D$3:$D$99980,'DIC4'!$H$132,Resultados_Dic3!$E$3:$E$99980,'DIC4'!$G135,Resultados_Dic3!$A$3:$A$99980,'DIC4'!$F135)</f>
        <v>0</v>
      </c>
      <c r="AL135" s="21">
        <f>+SUMIFS(Resultados_Dic3!AK$3:AK$99980,Resultados_Dic3!$F$3:$F$99980,'DIC4'!$H135,Resultados_Dic3!$D$3:$D$99980,'DIC4'!$H$132,Resultados_Dic3!$E$3:$E$99980,'DIC4'!$G135,Resultados_Dic3!$A$3:$A$99980,'DIC4'!$F135)</f>
        <v>0</v>
      </c>
      <c r="AM135" s="21">
        <f>+SUMIFS(Resultados_Dic3!AL$3:AL$99980,Resultados_Dic3!$F$3:$F$99980,'DIC4'!$H135,Resultados_Dic3!$D$3:$D$99980,'DIC4'!$H$132,Resultados_Dic3!$E$3:$E$99980,'DIC4'!$G135,Resultados_Dic3!$A$3:$A$99980,'DIC4'!$F135)</f>
        <v>0</v>
      </c>
      <c r="AN135" s="21">
        <f>+SUMIFS(Resultados_Dic3!AM$3:AM$99980,Resultados_Dic3!$F$3:$F$99980,'DIC4'!$H135,Resultados_Dic3!$D$3:$D$99980,'DIC4'!$H$132,Resultados_Dic3!$E$3:$E$99980,'DIC4'!$G135,Resultados_Dic3!$A$3:$A$99980,'DIC4'!$F135)</f>
        <v>0</v>
      </c>
    </row>
    <row r="136" spans="3:41" x14ac:dyDescent="0.25">
      <c r="C136" s="35"/>
      <c r="E136" s="15"/>
      <c r="F136" s="17" t="str">
        <f t="shared" ref="F136:F141" si="32">+$F$1</f>
        <v>DIC4</v>
      </c>
      <c r="G136" s="24" t="s">
        <v>127</v>
      </c>
      <c r="H136" s="13" t="s">
        <v>267</v>
      </c>
      <c r="I136" s="21">
        <f>+SUMIFS(Resultados_Dic3!H$3:H$99980,Resultados_Dic3!$F$3:$F$99980,'DIC4'!$H136,Resultados_Dic3!$D$3:$D$99980,'DIC4'!$H$132,Resultados_Dic3!$E$3:$E$99980,'DIC4'!$G136,Resultados_Dic3!$A$3:$A$99980,'DIC4'!$F136)</f>
        <v>85.323487662677806</v>
      </c>
      <c r="J136" s="21">
        <f>+SUMIFS(Resultados_Dic3!I$3:I$99980,Resultados_Dic3!$F$3:$F$99980,'DIC4'!$H136,Resultados_Dic3!$D$3:$D$99980,'DIC4'!$H$132,Resultados_Dic3!$E$3:$E$99980,'DIC4'!$G136,Resultados_Dic3!$A$3:$A$99980,'DIC4'!$F136)</f>
        <v>85.323487662677806</v>
      </c>
      <c r="K136" s="21">
        <f>+SUMIFS(Resultados_Dic3!J$3:J$99980,Resultados_Dic3!$F$3:$F$99980,'DIC4'!$H136,Resultados_Dic3!$D$3:$D$99980,'DIC4'!$H$132,Resultados_Dic3!$E$3:$E$99980,'DIC4'!$G136,Resultados_Dic3!$A$3:$A$99980,'DIC4'!$F136)</f>
        <v>85.323487662677806</v>
      </c>
      <c r="L136" s="21">
        <f>+SUMIFS(Resultados_Dic3!K$3:K$99980,Resultados_Dic3!$F$3:$F$99980,'DIC4'!$H136,Resultados_Dic3!$D$3:$D$99980,'DIC4'!$H$132,Resultados_Dic3!$E$3:$E$99980,'DIC4'!$G136,Resultados_Dic3!$A$3:$A$99980,'DIC4'!$F136)</f>
        <v>85.323487662677806</v>
      </c>
      <c r="M136" s="21">
        <f>+SUMIFS(Resultados_Dic3!L$3:L$99980,Resultados_Dic3!$F$3:$F$99980,'DIC4'!$H136,Resultados_Dic3!$D$3:$D$99980,'DIC4'!$H$132,Resultados_Dic3!$E$3:$E$99980,'DIC4'!$G136,Resultados_Dic3!$A$3:$A$99980,'DIC4'!$F136)</f>
        <v>85.323487662677806</v>
      </c>
      <c r="N136" s="21">
        <f>+SUMIFS(Resultados_Dic3!M$3:M$99980,Resultados_Dic3!$F$3:$F$99980,'DIC4'!$H136,Resultados_Dic3!$D$3:$D$99980,'DIC4'!$H$132,Resultados_Dic3!$E$3:$E$99980,'DIC4'!$G136,Resultados_Dic3!$A$3:$A$99980,'DIC4'!$F136)</f>
        <v>85.323487662677806</v>
      </c>
      <c r="O136" s="21">
        <f>+SUMIFS(Resultados_Dic3!N$3:N$99980,Resultados_Dic3!$F$3:$F$99980,'DIC4'!$H136,Resultados_Dic3!$D$3:$D$99980,'DIC4'!$H$132,Resultados_Dic3!$E$3:$E$99980,'DIC4'!$G136,Resultados_Dic3!$A$3:$A$99980,'DIC4'!$F136)</f>
        <v>85.323487662677806</v>
      </c>
      <c r="P136" s="21">
        <f>+SUMIFS(Resultados_Dic3!O$3:O$99980,Resultados_Dic3!$F$3:$F$99980,'DIC4'!$H136,Resultados_Dic3!$D$3:$D$99980,'DIC4'!$H$132,Resultados_Dic3!$E$3:$E$99980,'DIC4'!$G136,Resultados_Dic3!$A$3:$A$99980,'DIC4'!$F136)</f>
        <v>85.323487662677806</v>
      </c>
      <c r="Q136" s="21">
        <f>+SUMIFS(Resultados_Dic3!P$3:P$99980,Resultados_Dic3!$F$3:$F$99980,'DIC4'!$H136,Resultados_Dic3!$D$3:$D$99980,'DIC4'!$H$132,Resultados_Dic3!$E$3:$E$99980,'DIC4'!$G136,Resultados_Dic3!$A$3:$A$99980,'DIC4'!$F136)</f>
        <v>19.165906821457199</v>
      </c>
      <c r="R136" s="21">
        <f>+SUMIFS(Resultados_Dic3!Q$3:Q$99980,Resultados_Dic3!$F$3:$F$99980,'DIC4'!$H136,Resultados_Dic3!$D$3:$D$99980,'DIC4'!$H$132,Resultados_Dic3!$E$3:$E$99980,'DIC4'!$G136,Resultados_Dic3!$A$3:$A$99980,'DIC4'!$F136)</f>
        <v>0</v>
      </c>
      <c r="S136" s="21">
        <f>+SUMIFS(Resultados_Dic3!R$3:R$99980,Resultados_Dic3!$F$3:$F$99980,'DIC4'!$H136,Resultados_Dic3!$D$3:$D$99980,'DIC4'!$H$132,Resultados_Dic3!$E$3:$E$99980,'DIC4'!$G136,Resultados_Dic3!$A$3:$A$99980,'DIC4'!$F136)</f>
        <v>0</v>
      </c>
      <c r="T136" s="21">
        <f>+SUMIFS(Resultados_Dic3!S$3:S$99980,Resultados_Dic3!$F$3:$F$99980,'DIC4'!$H136,Resultados_Dic3!$D$3:$D$99980,'DIC4'!$H$132,Resultados_Dic3!$E$3:$E$99980,'DIC4'!$G136,Resultados_Dic3!$A$3:$A$99980,'DIC4'!$F136)</f>
        <v>0</v>
      </c>
      <c r="U136" s="21">
        <f>+SUMIFS(Resultados_Dic3!T$3:T$99980,Resultados_Dic3!$F$3:$F$99980,'DIC4'!$H136,Resultados_Dic3!$D$3:$D$99980,'DIC4'!$H$132,Resultados_Dic3!$E$3:$E$99980,'DIC4'!$G136,Resultados_Dic3!$A$3:$A$99980,'DIC4'!$F136)</f>
        <v>0</v>
      </c>
      <c r="V136" s="21">
        <f>+SUMIFS(Resultados_Dic3!U$3:U$99980,Resultados_Dic3!$F$3:$F$99980,'DIC4'!$H136,Resultados_Dic3!$D$3:$D$99980,'DIC4'!$H$132,Resultados_Dic3!$E$3:$E$99980,'DIC4'!$G136,Resultados_Dic3!$A$3:$A$99980,'DIC4'!$F136)</f>
        <v>0</v>
      </c>
      <c r="W136" s="21">
        <f>+SUMIFS(Resultados_Dic3!V$3:V$99980,Resultados_Dic3!$F$3:$F$99980,'DIC4'!$H136,Resultados_Dic3!$D$3:$D$99980,'DIC4'!$H$132,Resultados_Dic3!$E$3:$E$99980,'DIC4'!$G136,Resultados_Dic3!$A$3:$A$99980,'DIC4'!$F136)</f>
        <v>0</v>
      </c>
      <c r="X136" s="21">
        <f>+SUMIFS(Resultados_Dic3!W$3:W$99980,Resultados_Dic3!$F$3:$F$99980,'DIC4'!$H136,Resultados_Dic3!$D$3:$D$99980,'DIC4'!$H$132,Resultados_Dic3!$E$3:$E$99980,'DIC4'!$G136,Resultados_Dic3!$A$3:$A$99980,'DIC4'!$F136)</f>
        <v>0</v>
      </c>
      <c r="Y136" s="21">
        <f>+SUMIFS(Resultados_Dic3!X$3:X$99980,Resultados_Dic3!$F$3:$F$99980,'DIC4'!$H136,Resultados_Dic3!$D$3:$D$99980,'DIC4'!$H$132,Resultados_Dic3!$E$3:$E$99980,'DIC4'!$G136,Resultados_Dic3!$A$3:$A$99980,'DIC4'!$F136)</f>
        <v>0</v>
      </c>
      <c r="Z136" s="21">
        <f>+SUMIFS(Resultados_Dic3!Y$3:Y$99980,Resultados_Dic3!$F$3:$F$99980,'DIC4'!$H136,Resultados_Dic3!$D$3:$D$99980,'DIC4'!$H$132,Resultados_Dic3!$E$3:$E$99980,'DIC4'!$G136,Resultados_Dic3!$A$3:$A$99980,'DIC4'!$F136)</f>
        <v>0</v>
      </c>
      <c r="AA136" s="21">
        <f>+SUMIFS(Resultados_Dic3!Z$3:Z$99980,Resultados_Dic3!$F$3:$F$99980,'DIC4'!$H136,Resultados_Dic3!$D$3:$D$99980,'DIC4'!$H$132,Resultados_Dic3!$E$3:$E$99980,'DIC4'!$G136,Resultados_Dic3!$A$3:$A$99980,'DIC4'!$F136)</f>
        <v>0</v>
      </c>
      <c r="AB136" s="21">
        <f>+SUMIFS(Resultados_Dic3!AA$3:AA$99980,Resultados_Dic3!$F$3:$F$99980,'DIC4'!$H136,Resultados_Dic3!$D$3:$D$99980,'DIC4'!$H$132,Resultados_Dic3!$E$3:$E$99980,'DIC4'!$G136,Resultados_Dic3!$A$3:$A$99980,'DIC4'!$F136)</f>
        <v>0</v>
      </c>
      <c r="AC136" s="21">
        <f>+SUMIFS(Resultados_Dic3!AB$3:AB$99980,Resultados_Dic3!$F$3:$F$99980,'DIC4'!$H136,Resultados_Dic3!$D$3:$D$99980,'DIC4'!$H$132,Resultados_Dic3!$E$3:$E$99980,'DIC4'!$G136,Resultados_Dic3!$A$3:$A$99980,'DIC4'!$F136)</f>
        <v>0</v>
      </c>
      <c r="AD136" s="21">
        <f>+SUMIFS(Resultados_Dic3!AC$3:AC$99980,Resultados_Dic3!$F$3:$F$99980,'DIC4'!$H136,Resultados_Dic3!$D$3:$D$99980,'DIC4'!$H$132,Resultados_Dic3!$E$3:$E$99980,'DIC4'!$G136,Resultados_Dic3!$A$3:$A$99980,'DIC4'!$F136)</f>
        <v>0</v>
      </c>
      <c r="AE136" s="21">
        <f>+SUMIFS(Resultados_Dic3!AD$3:AD$99980,Resultados_Dic3!$F$3:$F$99980,'DIC4'!$H136,Resultados_Dic3!$D$3:$D$99980,'DIC4'!$H$132,Resultados_Dic3!$E$3:$E$99980,'DIC4'!$G136,Resultados_Dic3!$A$3:$A$99980,'DIC4'!$F136)</f>
        <v>0</v>
      </c>
      <c r="AF136" s="21">
        <f>+SUMIFS(Resultados_Dic3!AE$3:AE$99980,Resultados_Dic3!$F$3:$F$99980,'DIC4'!$H136,Resultados_Dic3!$D$3:$D$99980,'DIC4'!$H$132,Resultados_Dic3!$E$3:$E$99980,'DIC4'!$G136,Resultados_Dic3!$A$3:$A$99980,'DIC4'!$F136)</f>
        <v>0</v>
      </c>
      <c r="AG136" s="21">
        <f>+SUMIFS(Resultados_Dic3!AF$3:AF$99980,Resultados_Dic3!$F$3:$F$99980,'DIC4'!$H136,Resultados_Dic3!$D$3:$D$99980,'DIC4'!$H$132,Resultados_Dic3!$E$3:$E$99980,'DIC4'!$G136,Resultados_Dic3!$A$3:$A$99980,'DIC4'!$F136)</f>
        <v>0</v>
      </c>
      <c r="AH136" s="21">
        <f>+SUMIFS(Resultados_Dic3!AG$3:AG$99980,Resultados_Dic3!$F$3:$F$99980,'DIC4'!$H136,Resultados_Dic3!$D$3:$D$99980,'DIC4'!$H$132,Resultados_Dic3!$E$3:$E$99980,'DIC4'!$G136,Resultados_Dic3!$A$3:$A$99980,'DIC4'!$F136)</f>
        <v>0</v>
      </c>
      <c r="AI136" s="21">
        <f>+SUMIFS(Resultados_Dic3!AH$3:AH$99980,Resultados_Dic3!$F$3:$F$99980,'DIC4'!$H136,Resultados_Dic3!$D$3:$D$99980,'DIC4'!$H$132,Resultados_Dic3!$E$3:$E$99980,'DIC4'!$G136,Resultados_Dic3!$A$3:$A$99980,'DIC4'!$F136)</f>
        <v>0</v>
      </c>
      <c r="AJ136" s="21">
        <f>+SUMIFS(Resultados_Dic3!AI$3:AI$99980,Resultados_Dic3!$F$3:$F$99980,'DIC4'!$H136,Resultados_Dic3!$D$3:$D$99980,'DIC4'!$H$132,Resultados_Dic3!$E$3:$E$99980,'DIC4'!$G136,Resultados_Dic3!$A$3:$A$99980,'DIC4'!$F136)</f>
        <v>0</v>
      </c>
      <c r="AK136" s="21">
        <f>+SUMIFS(Resultados_Dic3!AJ$3:AJ$99980,Resultados_Dic3!$F$3:$F$99980,'DIC4'!$H136,Resultados_Dic3!$D$3:$D$99980,'DIC4'!$H$132,Resultados_Dic3!$E$3:$E$99980,'DIC4'!$G136,Resultados_Dic3!$A$3:$A$99980,'DIC4'!$F136)</f>
        <v>0</v>
      </c>
      <c r="AL136" s="21">
        <f>+SUMIFS(Resultados_Dic3!AK$3:AK$99980,Resultados_Dic3!$F$3:$F$99980,'DIC4'!$H136,Resultados_Dic3!$D$3:$D$99980,'DIC4'!$H$132,Resultados_Dic3!$E$3:$E$99980,'DIC4'!$G136,Resultados_Dic3!$A$3:$A$99980,'DIC4'!$F136)</f>
        <v>0</v>
      </c>
      <c r="AM136" s="21">
        <f>+SUMIFS(Resultados_Dic3!AL$3:AL$99980,Resultados_Dic3!$F$3:$F$99980,'DIC4'!$H136,Resultados_Dic3!$D$3:$D$99980,'DIC4'!$H$132,Resultados_Dic3!$E$3:$E$99980,'DIC4'!$G136,Resultados_Dic3!$A$3:$A$99980,'DIC4'!$F136)</f>
        <v>0</v>
      </c>
      <c r="AN136" s="21">
        <f>+SUMIFS(Resultados_Dic3!AM$3:AM$99980,Resultados_Dic3!$F$3:$F$99980,'DIC4'!$H136,Resultados_Dic3!$D$3:$D$99980,'DIC4'!$H$132,Resultados_Dic3!$E$3:$E$99980,'DIC4'!$G136,Resultados_Dic3!$A$3:$A$99980,'DIC4'!$F136)</f>
        <v>0</v>
      </c>
    </row>
    <row r="137" spans="3:41" x14ac:dyDescent="0.25">
      <c r="C137" s="35"/>
      <c r="E137" s="15"/>
      <c r="F137" s="17" t="str">
        <f t="shared" si="32"/>
        <v>DIC4</v>
      </c>
      <c r="G137" s="24" t="s">
        <v>128</v>
      </c>
      <c r="H137" s="13" t="s">
        <v>268</v>
      </c>
      <c r="I137" s="21">
        <f>+SUMIFS(Resultados_Dic3!H$3:H$99980,Resultados_Dic3!$F$3:$F$99980,'DIC4'!$H137,Resultados_Dic3!$D$3:$D$99980,'DIC4'!$H$132,Resultados_Dic3!$E$3:$E$99980,'DIC4'!$G137,Resultados_Dic3!$A$3:$A$99980,'DIC4'!$F137)</f>
        <v>0.41812268961593002</v>
      </c>
      <c r="J137" s="21">
        <f>+SUMIFS(Resultados_Dic3!I$3:I$99980,Resultados_Dic3!$F$3:$F$99980,'DIC4'!$H137,Resultados_Dic3!$D$3:$D$99980,'DIC4'!$H$132,Resultados_Dic3!$E$3:$E$99980,'DIC4'!$G137,Resultados_Dic3!$A$3:$A$99980,'DIC4'!$F137)</f>
        <v>0.395774087258491</v>
      </c>
      <c r="K137" s="21">
        <f>+SUMIFS(Resultados_Dic3!J$3:J$99980,Resultados_Dic3!$F$3:$F$99980,'DIC4'!$H137,Resultados_Dic3!$D$3:$D$99980,'DIC4'!$H$132,Resultados_Dic3!$E$3:$E$99980,'DIC4'!$G137,Resultados_Dic3!$A$3:$A$99980,'DIC4'!$F137)</f>
        <v>0.37653669975188098</v>
      </c>
      <c r="L137" s="21">
        <f>+SUMIFS(Resultados_Dic3!K$3:K$99980,Resultados_Dic3!$F$3:$F$99980,'DIC4'!$H137,Resultados_Dic3!$D$3:$D$99980,'DIC4'!$H$132,Resultados_Dic3!$E$3:$E$99980,'DIC4'!$G137,Resultados_Dic3!$A$3:$A$99980,'DIC4'!$F137)</f>
        <v>0.35729931224527001</v>
      </c>
      <c r="M137" s="21">
        <f>+SUMIFS(Resultados_Dic3!L$3:L$99980,Resultados_Dic3!$F$3:$F$99980,'DIC4'!$H137,Resultados_Dic3!$D$3:$D$99980,'DIC4'!$H$132,Resultados_Dic3!$E$3:$E$99980,'DIC4'!$G137,Resultados_Dic3!$A$3:$A$99980,'DIC4'!$F137)</f>
        <v>0.33806192473865998</v>
      </c>
      <c r="N137" s="21">
        <f>+SUMIFS(Resultados_Dic3!M$3:M$99980,Resultados_Dic3!$F$3:$F$99980,'DIC4'!$H137,Resultados_Dic3!$D$3:$D$99980,'DIC4'!$H$132,Resultados_Dic3!$E$3:$E$99980,'DIC4'!$G137,Resultados_Dic3!$A$3:$A$99980,'DIC4'!$F137)</f>
        <v>0.31126909896805099</v>
      </c>
      <c r="O137" s="21">
        <f>+SUMIFS(Resultados_Dic3!N$3:N$99980,Resultados_Dic3!$F$3:$F$99980,'DIC4'!$H137,Resultados_Dic3!$D$3:$D$99980,'DIC4'!$H$132,Resultados_Dic3!$E$3:$E$99980,'DIC4'!$G137,Resultados_Dic3!$A$3:$A$99980,'DIC4'!$F137)</f>
        <v>0.28447627319744201</v>
      </c>
      <c r="P137" s="21">
        <f>+SUMIFS(Resultados_Dic3!O$3:O$99980,Resultados_Dic3!$F$3:$F$99980,'DIC4'!$H137,Resultados_Dic3!$D$3:$D$99980,'DIC4'!$H$132,Resultados_Dic3!$E$3:$E$99980,'DIC4'!$G137,Resultados_Dic3!$A$3:$A$99980,'DIC4'!$F137)</f>
        <v>0.26322980632373499</v>
      </c>
      <c r="Q137" s="21">
        <f>+SUMIFS(Resultados_Dic3!P$3:P$99980,Resultados_Dic3!$F$3:$F$99980,'DIC4'!$H137,Resultados_Dic3!$D$3:$D$99980,'DIC4'!$H$132,Resultados_Dic3!$E$3:$E$99980,'DIC4'!$G137,Resultados_Dic3!$A$3:$A$99980,'DIC4'!$F137)</f>
        <v>0.24198333945002901</v>
      </c>
      <c r="R137" s="21">
        <f>+SUMIFS(Resultados_Dic3!Q$3:Q$99980,Resultados_Dic3!$F$3:$F$99980,'DIC4'!$H137,Resultados_Dic3!$D$3:$D$99980,'DIC4'!$H$132,Resultados_Dic3!$E$3:$E$99980,'DIC4'!$G137,Resultados_Dic3!$A$3:$A$99980,'DIC4'!$F137)</f>
        <v>0.22073687257632199</v>
      </c>
      <c r="S137" s="21">
        <f>+SUMIFS(Resultados_Dic3!R$3:R$99980,Resultados_Dic3!$F$3:$F$99980,'DIC4'!$H137,Resultados_Dic3!$D$3:$D$99980,'DIC4'!$H$132,Resultados_Dic3!$E$3:$E$99980,'DIC4'!$G137,Resultados_Dic3!$A$3:$A$99980,'DIC4'!$F137)</f>
        <v>0.14127652980024299</v>
      </c>
      <c r="T137" s="21">
        <f>+SUMIFS(Resultados_Dic3!S$3:S$99980,Resultados_Dic3!$F$3:$F$99980,'DIC4'!$H137,Resultados_Dic3!$D$3:$D$99980,'DIC4'!$H$132,Resultados_Dic3!$E$3:$E$99980,'DIC4'!$G137,Resultados_Dic3!$A$3:$A$99980,'DIC4'!$F137)</f>
        <v>0.14127652980024499</v>
      </c>
      <c r="U137" s="21">
        <f>+SUMIFS(Resultados_Dic3!T$3:T$99980,Resultados_Dic3!$F$3:$F$99980,'DIC4'!$H137,Resultados_Dic3!$D$3:$D$99980,'DIC4'!$H$132,Resultados_Dic3!$E$3:$E$99980,'DIC4'!$G137,Resultados_Dic3!$A$3:$A$99980,'DIC4'!$F137)</f>
        <v>0.14127652980024499</v>
      </c>
      <c r="V137" s="21">
        <f>+SUMIFS(Resultados_Dic3!U$3:U$99980,Resultados_Dic3!$F$3:$F$99980,'DIC4'!$H137,Resultados_Dic3!$D$3:$D$99980,'DIC4'!$H$132,Resultados_Dic3!$E$3:$E$99980,'DIC4'!$G137,Resultados_Dic3!$A$3:$A$99980,'DIC4'!$F137)</f>
        <v>0.10004009828259</v>
      </c>
      <c r="W137" s="21">
        <f>+SUMIFS(Resultados_Dic3!V$3:V$99980,Resultados_Dic3!$F$3:$F$99980,'DIC4'!$H137,Resultados_Dic3!$D$3:$D$99980,'DIC4'!$H$132,Resultados_Dic3!$E$3:$E$99980,'DIC4'!$G137,Resultados_Dic3!$A$3:$A$99980,'DIC4'!$F137)</f>
        <v>0</v>
      </c>
      <c r="X137" s="21">
        <f>+SUMIFS(Resultados_Dic3!W$3:W$99980,Resultados_Dic3!$F$3:$F$99980,'DIC4'!$H137,Resultados_Dic3!$D$3:$D$99980,'DIC4'!$H$132,Resultados_Dic3!$E$3:$E$99980,'DIC4'!$G137,Resultados_Dic3!$A$3:$A$99980,'DIC4'!$F137)</f>
        <v>0</v>
      </c>
      <c r="Y137" s="21">
        <f>+SUMIFS(Resultados_Dic3!X$3:X$99980,Resultados_Dic3!$F$3:$F$99980,'DIC4'!$H137,Resultados_Dic3!$D$3:$D$99980,'DIC4'!$H$132,Resultados_Dic3!$E$3:$E$99980,'DIC4'!$G137,Resultados_Dic3!$A$3:$A$99980,'DIC4'!$F137)</f>
        <v>0</v>
      </c>
      <c r="Z137" s="21">
        <f>+SUMIFS(Resultados_Dic3!Y$3:Y$99980,Resultados_Dic3!$F$3:$F$99980,'DIC4'!$H137,Resultados_Dic3!$D$3:$D$99980,'DIC4'!$H$132,Resultados_Dic3!$E$3:$E$99980,'DIC4'!$G137,Resultados_Dic3!$A$3:$A$99980,'DIC4'!$F137)</f>
        <v>0</v>
      </c>
      <c r="AA137" s="21">
        <f>+SUMIFS(Resultados_Dic3!Z$3:Z$99980,Resultados_Dic3!$F$3:$F$99980,'DIC4'!$H137,Resultados_Dic3!$D$3:$D$99980,'DIC4'!$H$132,Resultados_Dic3!$E$3:$E$99980,'DIC4'!$G137,Resultados_Dic3!$A$3:$A$99980,'DIC4'!$F137)</f>
        <v>0</v>
      </c>
      <c r="AB137" s="21">
        <f>+SUMIFS(Resultados_Dic3!AA$3:AA$99980,Resultados_Dic3!$F$3:$F$99980,'DIC4'!$H137,Resultados_Dic3!$D$3:$D$99980,'DIC4'!$H$132,Resultados_Dic3!$E$3:$E$99980,'DIC4'!$G137,Resultados_Dic3!$A$3:$A$99980,'DIC4'!$F137)</f>
        <v>0</v>
      </c>
      <c r="AC137" s="21">
        <f>+SUMIFS(Resultados_Dic3!AB$3:AB$99980,Resultados_Dic3!$F$3:$F$99980,'DIC4'!$H137,Resultados_Dic3!$D$3:$D$99980,'DIC4'!$H$132,Resultados_Dic3!$E$3:$E$99980,'DIC4'!$G137,Resultados_Dic3!$A$3:$A$99980,'DIC4'!$F137)</f>
        <v>0</v>
      </c>
      <c r="AD137" s="21">
        <f>+SUMIFS(Resultados_Dic3!AC$3:AC$99980,Resultados_Dic3!$F$3:$F$99980,'DIC4'!$H137,Resultados_Dic3!$D$3:$D$99980,'DIC4'!$H$132,Resultados_Dic3!$E$3:$E$99980,'DIC4'!$G137,Resultados_Dic3!$A$3:$A$99980,'DIC4'!$F137)</f>
        <v>0</v>
      </c>
      <c r="AE137" s="21">
        <f>+SUMIFS(Resultados_Dic3!AD$3:AD$99980,Resultados_Dic3!$F$3:$F$99980,'DIC4'!$H137,Resultados_Dic3!$D$3:$D$99980,'DIC4'!$H$132,Resultados_Dic3!$E$3:$E$99980,'DIC4'!$G137,Resultados_Dic3!$A$3:$A$99980,'DIC4'!$F137)</f>
        <v>0</v>
      </c>
      <c r="AF137" s="21">
        <f>+SUMIFS(Resultados_Dic3!AE$3:AE$99980,Resultados_Dic3!$F$3:$F$99980,'DIC4'!$H137,Resultados_Dic3!$D$3:$D$99980,'DIC4'!$H$132,Resultados_Dic3!$E$3:$E$99980,'DIC4'!$G137,Resultados_Dic3!$A$3:$A$99980,'DIC4'!$F137)</f>
        <v>0</v>
      </c>
      <c r="AG137" s="21">
        <f>+SUMIFS(Resultados_Dic3!AF$3:AF$99980,Resultados_Dic3!$F$3:$F$99980,'DIC4'!$H137,Resultados_Dic3!$D$3:$D$99980,'DIC4'!$H$132,Resultados_Dic3!$E$3:$E$99980,'DIC4'!$G137,Resultados_Dic3!$A$3:$A$99980,'DIC4'!$F137)</f>
        <v>0</v>
      </c>
      <c r="AH137" s="21">
        <f>+SUMIFS(Resultados_Dic3!AG$3:AG$99980,Resultados_Dic3!$F$3:$F$99980,'DIC4'!$H137,Resultados_Dic3!$D$3:$D$99980,'DIC4'!$H$132,Resultados_Dic3!$E$3:$E$99980,'DIC4'!$G137,Resultados_Dic3!$A$3:$A$99980,'DIC4'!$F137)</f>
        <v>0</v>
      </c>
      <c r="AI137" s="21">
        <f>+SUMIFS(Resultados_Dic3!AH$3:AH$99980,Resultados_Dic3!$F$3:$F$99980,'DIC4'!$H137,Resultados_Dic3!$D$3:$D$99980,'DIC4'!$H$132,Resultados_Dic3!$E$3:$E$99980,'DIC4'!$G137,Resultados_Dic3!$A$3:$A$99980,'DIC4'!$F137)</f>
        <v>0</v>
      </c>
      <c r="AJ137" s="21">
        <f>+SUMIFS(Resultados_Dic3!AI$3:AI$99980,Resultados_Dic3!$F$3:$F$99980,'DIC4'!$H137,Resultados_Dic3!$D$3:$D$99980,'DIC4'!$H$132,Resultados_Dic3!$E$3:$E$99980,'DIC4'!$G137,Resultados_Dic3!$A$3:$A$99980,'DIC4'!$F137)</f>
        <v>0</v>
      </c>
      <c r="AK137" s="21">
        <f>+SUMIFS(Resultados_Dic3!AJ$3:AJ$99980,Resultados_Dic3!$F$3:$F$99980,'DIC4'!$H137,Resultados_Dic3!$D$3:$D$99980,'DIC4'!$H$132,Resultados_Dic3!$E$3:$E$99980,'DIC4'!$G137,Resultados_Dic3!$A$3:$A$99980,'DIC4'!$F137)</f>
        <v>0</v>
      </c>
      <c r="AL137" s="21">
        <f>+SUMIFS(Resultados_Dic3!AK$3:AK$99980,Resultados_Dic3!$F$3:$F$99980,'DIC4'!$H137,Resultados_Dic3!$D$3:$D$99980,'DIC4'!$H$132,Resultados_Dic3!$E$3:$E$99980,'DIC4'!$G137,Resultados_Dic3!$A$3:$A$99980,'DIC4'!$F137)</f>
        <v>0</v>
      </c>
      <c r="AM137" s="21">
        <f>+SUMIFS(Resultados_Dic3!AL$3:AL$99980,Resultados_Dic3!$F$3:$F$99980,'DIC4'!$H137,Resultados_Dic3!$D$3:$D$99980,'DIC4'!$H$132,Resultados_Dic3!$E$3:$E$99980,'DIC4'!$G137,Resultados_Dic3!$A$3:$A$99980,'DIC4'!$F137)</f>
        <v>0</v>
      </c>
      <c r="AN137" s="21">
        <f>+SUMIFS(Resultados_Dic3!AM$3:AM$99980,Resultados_Dic3!$F$3:$F$99980,'DIC4'!$H137,Resultados_Dic3!$D$3:$D$99980,'DIC4'!$H$132,Resultados_Dic3!$E$3:$E$99980,'DIC4'!$G137,Resultados_Dic3!$A$3:$A$99980,'DIC4'!$F137)</f>
        <v>0</v>
      </c>
    </row>
    <row r="138" spans="3:41" x14ac:dyDescent="0.25">
      <c r="C138" s="35"/>
      <c r="E138" s="15"/>
      <c r="F138" s="17" t="str">
        <f t="shared" si="32"/>
        <v>DIC4</v>
      </c>
      <c r="G138" s="24" t="s">
        <v>129</v>
      </c>
      <c r="H138" s="13" t="s">
        <v>369</v>
      </c>
      <c r="I138" s="21">
        <f>+SUMIFS(Resultados_Dic3!H$3:H$99980,Resultados_Dic3!$F$3:$F$99980,'DIC4'!$H138,Resultados_Dic3!$D$3:$D$99980,'DIC4'!$H$132,Resultados_Dic3!$E$3:$E$99980,'DIC4'!$G138,Resultados_Dic3!$A$3:$A$99980,'DIC4'!$F138)</f>
        <v>0</v>
      </c>
      <c r="J138" s="21">
        <f>+SUMIFS(Resultados_Dic3!I$3:I$99980,Resultados_Dic3!$F$3:$F$99980,'DIC4'!$H138,Resultados_Dic3!$D$3:$D$99980,'DIC4'!$H$132,Resultados_Dic3!$E$3:$E$99980,'DIC4'!$G138,Resultados_Dic3!$A$3:$A$99980,'DIC4'!$F138)</f>
        <v>0</v>
      </c>
      <c r="K138" s="21">
        <f>+SUMIFS(Resultados_Dic3!J$3:J$99980,Resultados_Dic3!$F$3:$F$99980,'DIC4'!$H138,Resultados_Dic3!$D$3:$D$99980,'DIC4'!$H$132,Resultados_Dic3!$E$3:$E$99980,'DIC4'!$G138,Resultados_Dic3!$A$3:$A$99980,'DIC4'!$F138)</f>
        <v>0</v>
      </c>
      <c r="L138" s="21">
        <f>+SUMIFS(Resultados_Dic3!K$3:K$99980,Resultados_Dic3!$F$3:$F$99980,'DIC4'!$H138,Resultados_Dic3!$D$3:$D$99980,'DIC4'!$H$132,Resultados_Dic3!$E$3:$E$99980,'DIC4'!$G138,Resultados_Dic3!$A$3:$A$99980,'DIC4'!$F138)</f>
        <v>0</v>
      </c>
      <c r="M138" s="21">
        <f>+SUMIFS(Resultados_Dic3!L$3:L$99980,Resultados_Dic3!$F$3:$F$99980,'DIC4'!$H138,Resultados_Dic3!$D$3:$D$99980,'DIC4'!$H$132,Resultados_Dic3!$E$3:$E$99980,'DIC4'!$G138,Resultados_Dic3!$A$3:$A$99980,'DIC4'!$F138)</f>
        <v>0</v>
      </c>
      <c r="N138" s="21">
        <f>+SUMIFS(Resultados_Dic3!M$3:M$99980,Resultados_Dic3!$F$3:$F$99980,'DIC4'!$H138,Resultados_Dic3!$D$3:$D$99980,'DIC4'!$H$132,Resultados_Dic3!$E$3:$E$99980,'DIC4'!$G138,Resultados_Dic3!$A$3:$A$99980,'DIC4'!$F138)</f>
        <v>0</v>
      </c>
      <c r="O138" s="21">
        <f>+SUMIFS(Resultados_Dic3!N$3:N$99980,Resultados_Dic3!$F$3:$F$99980,'DIC4'!$H138,Resultados_Dic3!$D$3:$D$99980,'DIC4'!$H$132,Resultados_Dic3!$E$3:$E$99980,'DIC4'!$G138,Resultados_Dic3!$A$3:$A$99980,'DIC4'!$F138)</f>
        <v>0</v>
      </c>
      <c r="P138" s="21">
        <f>+SUMIFS(Resultados_Dic3!O$3:O$99980,Resultados_Dic3!$F$3:$F$99980,'DIC4'!$H138,Resultados_Dic3!$D$3:$D$99980,'DIC4'!$H$132,Resultados_Dic3!$E$3:$E$99980,'DIC4'!$G138,Resultados_Dic3!$A$3:$A$99980,'DIC4'!$F138)</f>
        <v>0</v>
      </c>
      <c r="Q138" s="21">
        <f>+SUMIFS(Resultados_Dic3!P$3:P$99980,Resultados_Dic3!$F$3:$F$99980,'DIC4'!$H138,Resultados_Dic3!$D$3:$D$99980,'DIC4'!$H$132,Resultados_Dic3!$E$3:$E$99980,'DIC4'!$G138,Resultados_Dic3!$A$3:$A$99980,'DIC4'!$F138)</f>
        <v>0</v>
      </c>
      <c r="R138" s="21">
        <f>+SUMIFS(Resultados_Dic3!Q$3:Q$99980,Resultados_Dic3!$F$3:$F$99980,'DIC4'!$H138,Resultados_Dic3!$D$3:$D$99980,'DIC4'!$H$132,Resultados_Dic3!$E$3:$E$99980,'DIC4'!$G138,Resultados_Dic3!$A$3:$A$99980,'DIC4'!$F138)</f>
        <v>0</v>
      </c>
      <c r="S138" s="21">
        <f>+SUMIFS(Resultados_Dic3!R$3:R$99980,Resultados_Dic3!$F$3:$F$99980,'DIC4'!$H138,Resultados_Dic3!$D$3:$D$99980,'DIC4'!$H$132,Resultados_Dic3!$E$3:$E$99980,'DIC4'!$G138,Resultados_Dic3!$A$3:$A$99980,'DIC4'!$F138)</f>
        <v>0</v>
      </c>
      <c r="T138" s="21">
        <f>+SUMIFS(Resultados_Dic3!S$3:S$99980,Resultados_Dic3!$F$3:$F$99980,'DIC4'!$H138,Resultados_Dic3!$D$3:$D$99980,'DIC4'!$H$132,Resultados_Dic3!$E$3:$E$99980,'DIC4'!$G138,Resultados_Dic3!$A$3:$A$99980,'DIC4'!$F138)</f>
        <v>0</v>
      </c>
      <c r="U138" s="21">
        <f>+SUMIFS(Resultados_Dic3!T$3:T$99980,Resultados_Dic3!$F$3:$F$99980,'DIC4'!$H138,Resultados_Dic3!$D$3:$D$99980,'DIC4'!$H$132,Resultados_Dic3!$E$3:$E$99980,'DIC4'!$G138,Resultados_Dic3!$A$3:$A$99980,'DIC4'!$F138)</f>
        <v>0</v>
      </c>
      <c r="V138" s="21">
        <f>+SUMIFS(Resultados_Dic3!U$3:U$99980,Resultados_Dic3!$F$3:$F$99980,'DIC4'!$H138,Resultados_Dic3!$D$3:$D$99980,'DIC4'!$H$132,Resultados_Dic3!$E$3:$E$99980,'DIC4'!$G138,Resultados_Dic3!$A$3:$A$99980,'DIC4'!$F138)</f>
        <v>0</v>
      </c>
      <c r="W138" s="21">
        <f>+SUMIFS(Resultados_Dic3!V$3:V$99980,Resultados_Dic3!$F$3:$F$99980,'DIC4'!$H138,Resultados_Dic3!$D$3:$D$99980,'DIC4'!$H$132,Resultados_Dic3!$E$3:$E$99980,'DIC4'!$G138,Resultados_Dic3!$A$3:$A$99980,'DIC4'!$F138)</f>
        <v>0</v>
      </c>
      <c r="X138" s="21">
        <f>+SUMIFS(Resultados_Dic3!W$3:W$99980,Resultados_Dic3!$F$3:$F$99980,'DIC4'!$H138,Resultados_Dic3!$D$3:$D$99980,'DIC4'!$H$132,Resultados_Dic3!$E$3:$E$99980,'DIC4'!$G138,Resultados_Dic3!$A$3:$A$99980,'DIC4'!$F138)</f>
        <v>0</v>
      </c>
      <c r="Y138" s="21">
        <f>+SUMIFS(Resultados_Dic3!X$3:X$99980,Resultados_Dic3!$F$3:$F$99980,'DIC4'!$H138,Resultados_Dic3!$D$3:$D$99980,'DIC4'!$H$132,Resultados_Dic3!$E$3:$E$99980,'DIC4'!$G138,Resultados_Dic3!$A$3:$A$99980,'DIC4'!$F138)</f>
        <v>0</v>
      </c>
      <c r="Z138" s="21">
        <f>+SUMIFS(Resultados_Dic3!Y$3:Y$99980,Resultados_Dic3!$F$3:$F$99980,'DIC4'!$H138,Resultados_Dic3!$D$3:$D$99980,'DIC4'!$H$132,Resultados_Dic3!$E$3:$E$99980,'DIC4'!$G138,Resultados_Dic3!$A$3:$A$99980,'DIC4'!$F138)</f>
        <v>0</v>
      </c>
      <c r="AA138" s="21">
        <f>+SUMIFS(Resultados_Dic3!Z$3:Z$99980,Resultados_Dic3!$F$3:$F$99980,'DIC4'!$H138,Resultados_Dic3!$D$3:$D$99980,'DIC4'!$H$132,Resultados_Dic3!$E$3:$E$99980,'DIC4'!$G138,Resultados_Dic3!$A$3:$A$99980,'DIC4'!$F138)</f>
        <v>0</v>
      </c>
      <c r="AB138" s="21">
        <f>+SUMIFS(Resultados_Dic3!AA$3:AA$99980,Resultados_Dic3!$F$3:$F$99980,'DIC4'!$H138,Resultados_Dic3!$D$3:$D$99980,'DIC4'!$H$132,Resultados_Dic3!$E$3:$E$99980,'DIC4'!$G138,Resultados_Dic3!$A$3:$A$99980,'DIC4'!$F138)</f>
        <v>0</v>
      </c>
      <c r="AC138" s="21">
        <f>+SUMIFS(Resultados_Dic3!AB$3:AB$99980,Resultados_Dic3!$F$3:$F$99980,'DIC4'!$H138,Resultados_Dic3!$D$3:$D$99980,'DIC4'!$H$132,Resultados_Dic3!$E$3:$E$99980,'DIC4'!$G138,Resultados_Dic3!$A$3:$A$99980,'DIC4'!$F138)</f>
        <v>0</v>
      </c>
      <c r="AD138" s="21">
        <f>+SUMIFS(Resultados_Dic3!AC$3:AC$99980,Resultados_Dic3!$F$3:$F$99980,'DIC4'!$H138,Resultados_Dic3!$D$3:$D$99980,'DIC4'!$H$132,Resultados_Dic3!$E$3:$E$99980,'DIC4'!$G138,Resultados_Dic3!$A$3:$A$99980,'DIC4'!$F138)</f>
        <v>0</v>
      </c>
      <c r="AE138" s="21">
        <f>+SUMIFS(Resultados_Dic3!AD$3:AD$99980,Resultados_Dic3!$F$3:$F$99980,'DIC4'!$H138,Resultados_Dic3!$D$3:$D$99980,'DIC4'!$H$132,Resultados_Dic3!$E$3:$E$99980,'DIC4'!$G138,Resultados_Dic3!$A$3:$A$99980,'DIC4'!$F138)</f>
        <v>0</v>
      </c>
      <c r="AF138" s="21">
        <f>+SUMIFS(Resultados_Dic3!AE$3:AE$99980,Resultados_Dic3!$F$3:$F$99980,'DIC4'!$H138,Resultados_Dic3!$D$3:$D$99980,'DIC4'!$H$132,Resultados_Dic3!$E$3:$E$99980,'DIC4'!$G138,Resultados_Dic3!$A$3:$A$99980,'DIC4'!$F138)</f>
        <v>0</v>
      </c>
      <c r="AG138" s="21">
        <f>+SUMIFS(Resultados_Dic3!AF$3:AF$99980,Resultados_Dic3!$F$3:$F$99980,'DIC4'!$H138,Resultados_Dic3!$D$3:$D$99980,'DIC4'!$H$132,Resultados_Dic3!$E$3:$E$99980,'DIC4'!$G138,Resultados_Dic3!$A$3:$A$99980,'DIC4'!$F138)</f>
        <v>0</v>
      </c>
      <c r="AH138" s="21">
        <f>+SUMIFS(Resultados_Dic3!AG$3:AG$99980,Resultados_Dic3!$F$3:$F$99980,'DIC4'!$H138,Resultados_Dic3!$D$3:$D$99980,'DIC4'!$H$132,Resultados_Dic3!$E$3:$E$99980,'DIC4'!$G138,Resultados_Dic3!$A$3:$A$99980,'DIC4'!$F138)</f>
        <v>0</v>
      </c>
      <c r="AI138" s="21">
        <f>+SUMIFS(Resultados_Dic3!AH$3:AH$99980,Resultados_Dic3!$F$3:$F$99980,'DIC4'!$H138,Resultados_Dic3!$D$3:$D$99980,'DIC4'!$H$132,Resultados_Dic3!$E$3:$E$99980,'DIC4'!$G138,Resultados_Dic3!$A$3:$A$99980,'DIC4'!$F138)</f>
        <v>0</v>
      </c>
      <c r="AJ138" s="21">
        <f>+SUMIFS(Resultados_Dic3!AI$3:AI$99980,Resultados_Dic3!$F$3:$F$99980,'DIC4'!$H138,Resultados_Dic3!$D$3:$D$99980,'DIC4'!$H$132,Resultados_Dic3!$E$3:$E$99980,'DIC4'!$G138,Resultados_Dic3!$A$3:$A$99980,'DIC4'!$F138)</f>
        <v>0</v>
      </c>
      <c r="AK138" s="21">
        <f>+SUMIFS(Resultados_Dic3!AJ$3:AJ$99980,Resultados_Dic3!$F$3:$F$99980,'DIC4'!$H138,Resultados_Dic3!$D$3:$D$99980,'DIC4'!$H$132,Resultados_Dic3!$E$3:$E$99980,'DIC4'!$G138,Resultados_Dic3!$A$3:$A$99980,'DIC4'!$F138)</f>
        <v>0</v>
      </c>
      <c r="AL138" s="21">
        <f>+SUMIFS(Resultados_Dic3!AK$3:AK$99980,Resultados_Dic3!$F$3:$F$99980,'DIC4'!$H138,Resultados_Dic3!$D$3:$D$99980,'DIC4'!$H$132,Resultados_Dic3!$E$3:$E$99980,'DIC4'!$G138,Resultados_Dic3!$A$3:$A$99980,'DIC4'!$F138)</f>
        <v>0</v>
      </c>
      <c r="AM138" s="21">
        <f>+SUMIFS(Resultados_Dic3!AL$3:AL$99980,Resultados_Dic3!$F$3:$F$99980,'DIC4'!$H138,Resultados_Dic3!$D$3:$D$99980,'DIC4'!$H$132,Resultados_Dic3!$E$3:$E$99980,'DIC4'!$G138,Resultados_Dic3!$A$3:$A$99980,'DIC4'!$F138)</f>
        <v>0</v>
      </c>
      <c r="AN138" s="21">
        <f>+SUMIFS(Resultados_Dic3!AM$3:AM$99980,Resultados_Dic3!$F$3:$F$99980,'DIC4'!$H138,Resultados_Dic3!$D$3:$D$99980,'DIC4'!$H$132,Resultados_Dic3!$E$3:$E$99980,'DIC4'!$G138,Resultados_Dic3!$A$3:$A$99980,'DIC4'!$F138)</f>
        <v>0</v>
      </c>
    </row>
    <row r="139" spans="3:41" x14ac:dyDescent="0.25">
      <c r="C139" s="35"/>
      <c r="E139" s="15"/>
      <c r="F139" s="17" t="str">
        <f t="shared" si="32"/>
        <v>DIC4</v>
      </c>
      <c r="G139" s="24" t="s">
        <v>130</v>
      </c>
      <c r="H139" s="13" t="s">
        <v>370</v>
      </c>
      <c r="I139" s="21">
        <f>+SUMIFS(Resultados_Dic3!H$3:H$99980,Resultados_Dic3!$F$3:$F$99980,'DIC4'!$H139,Resultados_Dic3!$D$3:$D$99980,'DIC4'!$H$132,Resultados_Dic3!$E$3:$E$99980,'DIC4'!$G139,Resultados_Dic3!$A$3:$A$99980,'DIC4'!$F139)</f>
        <v>0</v>
      </c>
      <c r="J139" s="21">
        <f>+SUMIFS(Resultados_Dic3!I$3:I$99980,Resultados_Dic3!$F$3:$F$99980,'DIC4'!$H139,Resultados_Dic3!$D$3:$D$99980,'DIC4'!$H$132,Resultados_Dic3!$E$3:$E$99980,'DIC4'!$G139,Resultados_Dic3!$A$3:$A$99980,'DIC4'!$F139)</f>
        <v>0</v>
      </c>
      <c r="K139" s="21">
        <f>+SUMIFS(Resultados_Dic3!J$3:J$99980,Resultados_Dic3!$F$3:$F$99980,'DIC4'!$H139,Resultados_Dic3!$D$3:$D$99980,'DIC4'!$H$132,Resultados_Dic3!$E$3:$E$99980,'DIC4'!$G139,Resultados_Dic3!$A$3:$A$99980,'DIC4'!$F139)</f>
        <v>0</v>
      </c>
      <c r="L139" s="21">
        <f>+SUMIFS(Resultados_Dic3!K$3:K$99980,Resultados_Dic3!$F$3:$F$99980,'DIC4'!$H139,Resultados_Dic3!$D$3:$D$99980,'DIC4'!$H$132,Resultados_Dic3!$E$3:$E$99980,'DIC4'!$G139,Resultados_Dic3!$A$3:$A$99980,'DIC4'!$F139)</f>
        <v>0</v>
      </c>
      <c r="M139" s="21">
        <f>+SUMIFS(Resultados_Dic3!L$3:L$99980,Resultados_Dic3!$F$3:$F$99980,'DIC4'!$H139,Resultados_Dic3!$D$3:$D$99980,'DIC4'!$H$132,Resultados_Dic3!$E$3:$E$99980,'DIC4'!$G139,Resultados_Dic3!$A$3:$A$99980,'DIC4'!$F139)</f>
        <v>0</v>
      </c>
      <c r="N139" s="21">
        <f>+SUMIFS(Resultados_Dic3!M$3:M$99980,Resultados_Dic3!$F$3:$F$99980,'DIC4'!$H139,Resultados_Dic3!$D$3:$D$99980,'DIC4'!$H$132,Resultados_Dic3!$E$3:$E$99980,'DIC4'!$G139,Resultados_Dic3!$A$3:$A$99980,'DIC4'!$F139)</f>
        <v>0</v>
      </c>
      <c r="O139" s="21">
        <f>+SUMIFS(Resultados_Dic3!N$3:N$99980,Resultados_Dic3!$F$3:$F$99980,'DIC4'!$H139,Resultados_Dic3!$D$3:$D$99980,'DIC4'!$H$132,Resultados_Dic3!$E$3:$E$99980,'DIC4'!$G139,Resultados_Dic3!$A$3:$A$99980,'DIC4'!$F139)</f>
        <v>0</v>
      </c>
      <c r="P139" s="21">
        <f>+SUMIFS(Resultados_Dic3!O$3:O$99980,Resultados_Dic3!$F$3:$F$99980,'DIC4'!$H139,Resultados_Dic3!$D$3:$D$99980,'DIC4'!$H$132,Resultados_Dic3!$E$3:$E$99980,'DIC4'!$G139,Resultados_Dic3!$A$3:$A$99980,'DIC4'!$F139)</f>
        <v>0</v>
      </c>
      <c r="Q139" s="21">
        <f>+SUMIFS(Resultados_Dic3!P$3:P$99980,Resultados_Dic3!$F$3:$F$99980,'DIC4'!$H139,Resultados_Dic3!$D$3:$D$99980,'DIC4'!$H$132,Resultados_Dic3!$E$3:$E$99980,'DIC4'!$G139,Resultados_Dic3!$A$3:$A$99980,'DIC4'!$F139)</f>
        <v>0</v>
      </c>
      <c r="R139" s="21">
        <f>+SUMIFS(Resultados_Dic3!Q$3:Q$99980,Resultados_Dic3!$F$3:$F$99980,'DIC4'!$H139,Resultados_Dic3!$D$3:$D$99980,'DIC4'!$H$132,Resultados_Dic3!$E$3:$E$99980,'DIC4'!$G139,Resultados_Dic3!$A$3:$A$99980,'DIC4'!$F139)</f>
        <v>0</v>
      </c>
      <c r="S139" s="21">
        <f>+SUMIFS(Resultados_Dic3!R$3:R$99980,Resultados_Dic3!$F$3:$F$99980,'DIC4'!$H139,Resultados_Dic3!$D$3:$D$99980,'DIC4'!$H$132,Resultados_Dic3!$E$3:$E$99980,'DIC4'!$G139,Resultados_Dic3!$A$3:$A$99980,'DIC4'!$F139)</f>
        <v>0</v>
      </c>
      <c r="T139" s="21">
        <f>+SUMIFS(Resultados_Dic3!S$3:S$99980,Resultados_Dic3!$F$3:$F$99980,'DIC4'!$H139,Resultados_Dic3!$D$3:$D$99980,'DIC4'!$H$132,Resultados_Dic3!$E$3:$E$99980,'DIC4'!$G139,Resultados_Dic3!$A$3:$A$99980,'DIC4'!$F139)</f>
        <v>0</v>
      </c>
      <c r="U139" s="21">
        <f>+SUMIFS(Resultados_Dic3!T$3:T$99980,Resultados_Dic3!$F$3:$F$99980,'DIC4'!$H139,Resultados_Dic3!$D$3:$D$99980,'DIC4'!$H$132,Resultados_Dic3!$E$3:$E$99980,'DIC4'!$G139,Resultados_Dic3!$A$3:$A$99980,'DIC4'!$F139)</f>
        <v>0</v>
      </c>
      <c r="V139" s="21">
        <f>+SUMIFS(Resultados_Dic3!U$3:U$99980,Resultados_Dic3!$F$3:$F$99980,'DIC4'!$H139,Resultados_Dic3!$D$3:$D$99980,'DIC4'!$H$132,Resultados_Dic3!$E$3:$E$99980,'DIC4'!$G139,Resultados_Dic3!$A$3:$A$99980,'DIC4'!$F139)</f>
        <v>0</v>
      </c>
      <c r="W139" s="21">
        <f>+SUMIFS(Resultados_Dic3!V$3:V$99980,Resultados_Dic3!$F$3:$F$99980,'DIC4'!$H139,Resultados_Dic3!$D$3:$D$99980,'DIC4'!$H$132,Resultados_Dic3!$E$3:$E$99980,'DIC4'!$G139,Resultados_Dic3!$A$3:$A$99980,'DIC4'!$F139)</f>
        <v>0</v>
      </c>
      <c r="X139" s="21">
        <f>+SUMIFS(Resultados_Dic3!W$3:W$99980,Resultados_Dic3!$F$3:$F$99980,'DIC4'!$H139,Resultados_Dic3!$D$3:$D$99980,'DIC4'!$H$132,Resultados_Dic3!$E$3:$E$99980,'DIC4'!$G139,Resultados_Dic3!$A$3:$A$99980,'DIC4'!$F139)</f>
        <v>0</v>
      </c>
      <c r="Y139" s="21">
        <f>+SUMIFS(Resultados_Dic3!X$3:X$99980,Resultados_Dic3!$F$3:$F$99980,'DIC4'!$H139,Resultados_Dic3!$D$3:$D$99980,'DIC4'!$H$132,Resultados_Dic3!$E$3:$E$99980,'DIC4'!$G139,Resultados_Dic3!$A$3:$A$99980,'DIC4'!$F139)</f>
        <v>0</v>
      </c>
      <c r="Z139" s="21">
        <f>+SUMIFS(Resultados_Dic3!Y$3:Y$99980,Resultados_Dic3!$F$3:$F$99980,'DIC4'!$H139,Resultados_Dic3!$D$3:$D$99980,'DIC4'!$H$132,Resultados_Dic3!$E$3:$E$99980,'DIC4'!$G139,Resultados_Dic3!$A$3:$A$99980,'DIC4'!$F139)</f>
        <v>0</v>
      </c>
      <c r="AA139" s="21">
        <f>+SUMIFS(Resultados_Dic3!Z$3:Z$99980,Resultados_Dic3!$F$3:$F$99980,'DIC4'!$H139,Resultados_Dic3!$D$3:$D$99980,'DIC4'!$H$132,Resultados_Dic3!$E$3:$E$99980,'DIC4'!$G139,Resultados_Dic3!$A$3:$A$99980,'DIC4'!$F139)</f>
        <v>0</v>
      </c>
      <c r="AB139" s="21">
        <f>+SUMIFS(Resultados_Dic3!AA$3:AA$99980,Resultados_Dic3!$F$3:$F$99980,'DIC4'!$H139,Resultados_Dic3!$D$3:$D$99980,'DIC4'!$H$132,Resultados_Dic3!$E$3:$E$99980,'DIC4'!$G139,Resultados_Dic3!$A$3:$A$99980,'DIC4'!$F139)</f>
        <v>0</v>
      </c>
      <c r="AC139" s="21">
        <f>+SUMIFS(Resultados_Dic3!AB$3:AB$99980,Resultados_Dic3!$F$3:$F$99980,'DIC4'!$H139,Resultados_Dic3!$D$3:$D$99980,'DIC4'!$H$132,Resultados_Dic3!$E$3:$E$99980,'DIC4'!$G139,Resultados_Dic3!$A$3:$A$99980,'DIC4'!$F139)</f>
        <v>0</v>
      </c>
      <c r="AD139" s="21">
        <f>+SUMIFS(Resultados_Dic3!AC$3:AC$99980,Resultados_Dic3!$F$3:$F$99980,'DIC4'!$H139,Resultados_Dic3!$D$3:$D$99980,'DIC4'!$H$132,Resultados_Dic3!$E$3:$E$99980,'DIC4'!$G139,Resultados_Dic3!$A$3:$A$99980,'DIC4'!$F139)</f>
        <v>0</v>
      </c>
      <c r="AE139" s="21">
        <f>+SUMIFS(Resultados_Dic3!AD$3:AD$99980,Resultados_Dic3!$F$3:$F$99980,'DIC4'!$H139,Resultados_Dic3!$D$3:$D$99980,'DIC4'!$H$132,Resultados_Dic3!$E$3:$E$99980,'DIC4'!$G139,Resultados_Dic3!$A$3:$A$99980,'DIC4'!$F139)</f>
        <v>0</v>
      </c>
      <c r="AF139" s="21">
        <f>+SUMIFS(Resultados_Dic3!AE$3:AE$99980,Resultados_Dic3!$F$3:$F$99980,'DIC4'!$H139,Resultados_Dic3!$D$3:$D$99980,'DIC4'!$H$132,Resultados_Dic3!$E$3:$E$99980,'DIC4'!$G139,Resultados_Dic3!$A$3:$A$99980,'DIC4'!$F139)</f>
        <v>0</v>
      </c>
      <c r="AG139" s="21">
        <f>+SUMIFS(Resultados_Dic3!AF$3:AF$99980,Resultados_Dic3!$F$3:$F$99980,'DIC4'!$H139,Resultados_Dic3!$D$3:$D$99980,'DIC4'!$H$132,Resultados_Dic3!$E$3:$E$99980,'DIC4'!$G139,Resultados_Dic3!$A$3:$A$99980,'DIC4'!$F139)</f>
        <v>0</v>
      </c>
      <c r="AH139" s="21">
        <f>+SUMIFS(Resultados_Dic3!AG$3:AG$99980,Resultados_Dic3!$F$3:$F$99980,'DIC4'!$H139,Resultados_Dic3!$D$3:$D$99980,'DIC4'!$H$132,Resultados_Dic3!$E$3:$E$99980,'DIC4'!$G139,Resultados_Dic3!$A$3:$A$99980,'DIC4'!$F139)</f>
        <v>0</v>
      </c>
      <c r="AI139" s="21">
        <f>+SUMIFS(Resultados_Dic3!AH$3:AH$99980,Resultados_Dic3!$F$3:$F$99980,'DIC4'!$H139,Resultados_Dic3!$D$3:$D$99980,'DIC4'!$H$132,Resultados_Dic3!$E$3:$E$99980,'DIC4'!$G139,Resultados_Dic3!$A$3:$A$99980,'DIC4'!$F139)</f>
        <v>0</v>
      </c>
      <c r="AJ139" s="21">
        <f>+SUMIFS(Resultados_Dic3!AI$3:AI$99980,Resultados_Dic3!$F$3:$F$99980,'DIC4'!$H139,Resultados_Dic3!$D$3:$D$99980,'DIC4'!$H$132,Resultados_Dic3!$E$3:$E$99980,'DIC4'!$G139,Resultados_Dic3!$A$3:$A$99980,'DIC4'!$F139)</f>
        <v>0</v>
      </c>
      <c r="AK139" s="21">
        <f>+SUMIFS(Resultados_Dic3!AJ$3:AJ$99980,Resultados_Dic3!$F$3:$F$99980,'DIC4'!$H139,Resultados_Dic3!$D$3:$D$99980,'DIC4'!$H$132,Resultados_Dic3!$E$3:$E$99980,'DIC4'!$G139,Resultados_Dic3!$A$3:$A$99980,'DIC4'!$F139)</f>
        <v>0</v>
      </c>
      <c r="AL139" s="21">
        <f>+SUMIFS(Resultados_Dic3!AK$3:AK$99980,Resultados_Dic3!$F$3:$F$99980,'DIC4'!$H139,Resultados_Dic3!$D$3:$D$99980,'DIC4'!$H$132,Resultados_Dic3!$E$3:$E$99980,'DIC4'!$G139,Resultados_Dic3!$A$3:$A$99980,'DIC4'!$F139)</f>
        <v>0</v>
      </c>
      <c r="AM139" s="21">
        <f>+SUMIFS(Resultados_Dic3!AL$3:AL$99980,Resultados_Dic3!$F$3:$F$99980,'DIC4'!$H139,Resultados_Dic3!$D$3:$D$99980,'DIC4'!$H$132,Resultados_Dic3!$E$3:$E$99980,'DIC4'!$G139,Resultados_Dic3!$A$3:$A$99980,'DIC4'!$F139)</f>
        <v>0</v>
      </c>
      <c r="AN139" s="21">
        <f>+SUMIFS(Resultados_Dic3!AM$3:AM$99980,Resultados_Dic3!$F$3:$F$99980,'DIC4'!$H139,Resultados_Dic3!$D$3:$D$99980,'DIC4'!$H$132,Resultados_Dic3!$E$3:$E$99980,'DIC4'!$G139,Resultados_Dic3!$A$3:$A$99980,'DIC4'!$F139)</f>
        <v>0</v>
      </c>
    </row>
    <row r="140" spans="3:41" x14ac:dyDescent="0.25">
      <c r="C140" s="35"/>
      <c r="E140" s="15"/>
      <c r="F140" s="17" t="str">
        <f t="shared" si="32"/>
        <v>DIC4</v>
      </c>
      <c r="G140" s="24" t="s">
        <v>159</v>
      </c>
      <c r="H140" s="13" t="s">
        <v>269</v>
      </c>
      <c r="I140" s="21">
        <f>+SUMIFS(Resultados_Dic3!H$3:H$99980,Resultados_Dic3!$F$3:$F$99980,'DIC4'!$H140,Resultados_Dic3!$D$3:$D$99980,'DIC4'!$H$132,Resultados_Dic3!$E$3:$E$99980,'DIC4'!$G140,Resultados_Dic3!$A$3:$A$99980,'DIC4'!$F140)</f>
        <v>0.403359504202492</v>
      </c>
      <c r="J140" s="21">
        <f>+SUMIFS(Resultados_Dic3!I$3:I$99980,Resultados_Dic3!$F$3:$F$99980,'DIC4'!$H140,Resultados_Dic3!$D$3:$D$99980,'DIC4'!$H$132,Resultados_Dic3!$E$3:$E$99980,'DIC4'!$G140,Resultados_Dic3!$A$3:$A$99980,'DIC4'!$F140)</f>
        <v>0.403359504202492</v>
      </c>
      <c r="K140" s="21">
        <f>+SUMIFS(Resultados_Dic3!J$3:J$99980,Resultados_Dic3!$F$3:$F$99980,'DIC4'!$H140,Resultados_Dic3!$D$3:$D$99980,'DIC4'!$H$132,Resultados_Dic3!$E$3:$E$99980,'DIC4'!$G140,Resultados_Dic3!$A$3:$A$99980,'DIC4'!$F140)</f>
        <v>0.403359504202492</v>
      </c>
      <c r="L140" s="21">
        <f>+SUMIFS(Resultados_Dic3!K$3:K$99980,Resultados_Dic3!$F$3:$F$99980,'DIC4'!$H140,Resultados_Dic3!$D$3:$D$99980,'DIC4'!$H$132,Resultados_Dic3!$E$3:$E$99980,'DIC4'!$G140,Resultados_Dic3!$A$3:$A$99980,'DIC4'!$F140)</f>
        <v>0.403359504202492</v>
      </c>
      <c r="M140" s="21">
        <f>+SUMIFS(Resultados_Dic3!L$3:L$99980,Resultados_Dic3!$F$3:$F$99980,'DIC4'!$H140,Resultados_Dic3!$D$3:$D$99980,'DIC4'!$H$132,Resultados_Dic3!$E$3:$E$99980,'DIC4'!$G140,Resultados_Dic3!$A$3:$A$99980,'DIC4'!$F140)</f>
        <v>0.403359504202492</v>
      </c>
      <c r="N140" s="21">
        <f>+SUMIFS(Resultados_Dic3!M$3:M$99980,Resultados_Dic3!$F$3:$F$99980,'DIC4'!$H140,Resultados_Dic3!$D$3:$D$99980,'DIC4'!$H$132,Resultados_Dic3!$E$3:$E$99980,'DIC4'!$G140,Resultados_Dic3!$A$3:$A$99980,'DIC4'!$F140)</f>
        <v>0.403359504202492</v>
      </c>
      <c r="O140" s="21">
        <f>+SUMIFS(Resultados_Dic3!N$3:N$99980,Resultados_Dic3!$F$3:$F$99980,'DIC4'!$H140,Resultados_Dic3!$D$3:$D$99980,'DIC4'!$H$132,Resultados_Dic3!$E$3:$E$99980,'DIC4'!$G140,Resultados_Dic3!$A$3:$A$99980,'DIC4'!$F140)</f>
        <v>0.38455457546333699</v>
      </c>
      <c r="P140" s="21">
        <f>+SUMIFS(Resultados_Dic3!O$3:O$99980,Resultados_Dic3!$F$3:$F$99980,'DIC4'!$H140,Resultados_Dic3!$D$3:$D$99980,'DIC4'!$H$132,Resultados_Dic3!$E$3:$E$99980,'DIC4'!$G140,Resultados_Dic3!$A$3:$A$99980,'DIC4'!$F140)</f>
        <v>0.34565255111367699</v>
      </c>
      <c r="Q140" s="21">
        <f>+SUMIFS(Resultados_Dic3!P$3:P$99980,Resultados_Dic3!$F$3:$F$99980,'DIC4'!$H140,Resultados_Dic3!$D$3:$D$99980,'DIC4'!$H$132,Resultados_Dic3!$E$3:$E$99980,'DIC4'!$G140,Resultados_Dic3!$A$3:$A$99980,'DIC4'!$F140)</f>
        <v>0.30675052676401598</v>
      </c>
      <c r="R140" s="21">
        <f>+SUMIFS(Resultados_Dic3!Q$3:Q$99980,Resultados_Dic3!$F$3:$F$99980,'DIC4'!$H140,Resultados_Dic3!$D$3:$D$99980,'DIC4'!$H$132,Resultados_Dic3!$E$3:$E$99980,'DIC4'!$G140,Resultados_Dic3!$A$3:$A$99980,'DIC4'!$F140)</f>
        <v>0.269651261048659</v>
      </c>
      <c r="S140" s="21">
        <f>+SUMIFS(Resultados_Dic3!R$3:R$99980,Resultados_Dic3!$F$3:$F$99980,'DIC4'!$H140,Resultados_Dic3!$D$3:$D$99980,'DIC4'!$H$132,Resultados_Dic3!$E$3:$E$99980,'DIC4'!$G140,Resultados_Dic3!$A$3:$A$99980,'DIC4'!$F140)</f>
        <v>0.23255199533330301</v>
      </c>
      <c r="T140" s="21">
        <f>+SUMIFS(Resultados_Dic3!S$3:S$99980,Resultados_Dic3!$F$3:$F$99980,'DIC4'!$H140,Resultados_Dic3!$D$3:$D$99980,'DIC4'!$H$132,Resultados_Dic3!$E$3:$E$99980,'DIC4'!$G140,Resultados_Dic3!$A$3:$A$99980,'DIC4'!$F140)</f>
        <v>0.19545272961794599</v>
      </c>
      <c r="U140" s="21">
        <f>+SUMIFS(Resultados_Dic3!T$3:T$99980,Resultados_Dic3!$F$3:$F$99980,'DIC4'!$H140,Resultados_Dic3!$D$3:$D$99980,'DIC4'!$H$132,Resultados_Dic3!$E$3:$E$99980,'DIC4'!$G140,Resultados_Dic3!$A$3:$A$99980,'DIC4'!$F140)</f>
        <v>0.17625269698964499</v>
      </c>
      <c r="V140" s="21">
        <f>+SUMIFS(Resultados_Dic3!U$3:U$99980,Resultados_Dic3!$F$3:$F$99980,'DIC4'!$H140,Resultados_Dic3!$D$3:$D$99980,'DIC4'!$H$132,Resultados_Dic3!$E$3:$E$99980,'DIC4'!$G140,Resultados_Dic3!$A$3:$A$99980,'DIC4'!$F140)</f>
        <v>0.15705266436134299</v>
      </c>
      <c r="W140" s="21">
        <f>+SUMIFS(Resultados_Dic3!V$3:V$99980,Resultados_Dic3!$F$3:$F$99980,'DIC4'!$H140,Resultados_Dic3!$D$3:$D$99980,'DIC4'!$H$132,Resultados_Dic3!$E$3:$E$99980,'DIC4'!$G140,Resultados_Dic3!$A$3:$A$99980,'DIC4'!$F140)</f>
        <v>2.21018330131591E-2</v>
      </c>
      <c r="X140" s="21">
        <f>+SUMIFS(Resultados_Dic3!W$3:W$99980,Resultados_Dic3!$F$3:$F$99980,'DIC4'!$H140,Resultados_Dic3!$D$3:$D$99980,'DIC4'!$H$132,Resultados_Dic3!$E$3:$E$99980,'DIC4'!$G140,Resultados_Dic3!$A$3:$A$99980,'DIC4'!$F140)</f>
        <v>0</v>
      </c>
      <c r="Y140" s="21">
        <f>+SUMIFS(Resultados_Dic3!X$3:X$99980,Resultados_Dic3!$F$3:$F$99980,'DIC4'!$H140,Resultados_Dic3!$D$3:$D$99980,'DIC4'!$H$132,Resultados_Dic3!$E$3:$E$99980,'DIC4'!$G140,Resultados_Dic3!$A$3:$A$99980,'DIC4'!$F140)</f>
        <v>0</v>
      </c>
      <c r="Z140" s="21">
        <f>+SUMIFS(Resultados_Dic3!Y$3:Y$99980,Resultados_Dic3!$F$3:$F$99980,'DIC4'!$H140,Resultados_Dic3!$D$3:$D$99980,'DIC4'!$H$132,Resultados_Dic3!$E$3:$E$99980,'DIC4'!$G140,Resultados_Dic3!$A$3:$A$99980,'DIC4'!$F140)</f>
        <v>0</v>
      </c>
      <c r="AA140" s="21">
        <f>+SUMIFS(Resultados_Dic3!Z$3:Z$99980,Resultados_Dic3!$F$3:$F$99980,'DIC4'!$H140,Resultados_Dic3!$D$3:$D$99980,'DIC4'!$H$132,Resultados_Dic3!$E$3:$E$99980,'DIC4'!$G140,Resultados_Dic3!$A$3:$A$99980,'DIC4'!$F140)</f>
        <v>0</v>
      </c>
      <c r="AB140" s="21">
        <f>+SUMIFS(Resultados_Dic3!AA$3:AA$99980,Resultados_Dic3!$F$3:$F$99980,'DIC4'!$H140,Resultados_Dic3!$D$3:$D$99980,'DIC4'!$H$132,Resultados_Dic3!$E$3:$E$99980,'DIC4'!$G140,Resultados_Dic3!$A$3:$A$99980,'DIC4'!$F140)</f>
        <v>0</v>
      </c>
      <c r="AC140" s="21">
        <f>+SUMIFS(Resultados_Dic3!AB$3:AB$99980,Resultados_Dic3!$F$3:$F$99980,'DIC4'!$H140,Resultados_Dic3!$D$3:$D$99980,'DIC4'!$H$132,Resultados_Dic3!$E$3:$E$99980,'DIC4'!$G140,Resultados_Dic3!$A$3:$A$99980,'DIC4'!$F140)</f>
        <v>0</v>
      </c>
      <c r="AD140" s="21">
        <f>+SUMIFS(Resultados_Dic3!AC$3:AC$99980,Resultados_Dic3!$F$3:$F$99980,'DIC4'!$H140,Resultados_Dic3!$D$3:$D$99980,'DIC4'!$H$132,Resultados_Dic3!$E$3:$E$99980,'DIC4'!$G140,Resultados_Dic3!$A$3:$A$99980,'DIC4'!$F140)</f>
        <v>0</v>
      </c>
      <c r="AE140" s="21">
        <f>+SUMIFS(Resultados_Dic3!AD$3:AD$99980,Resultados_Dic3!$F$3:$F$99980,'DIC4'!$H140,Resultados_Dic3!$D$3:$D$99980,'DIC4'!$H$132,Resultados_Dic3!$E$3:$E$99980,'DIC4'!$G140,Resultados_Dic3!$A$3:$A$99980,'DIC4'!$F140)</f>
        <v>0</v>
      </c>
      <c r="AF140" s="21">
        <f>+SUMIFS(Resultados_Dic3!AE$3:AE$99980,Resultados_Dic3!$F$3:$F$99980,'DIC4'!$H140,Resultados_Dic3!$D$3:$D$99980,'DIC4'!$H$132,Resultados_Dic3!$E$3:$E$99980,'DIC4'!$G140,Resultados_Dic3!$A$3:$A$99980,'DIC4'!$F140)</f>
        <v>0</v>
      </c>
      <c r="AG140" s="21">
        <f>+SUMIFS(Resultados_Dic3!AF$3:AF$99980,Resultados_Dic3!$F$3:$F$99980,'DIC4'!$H140,Resultados_Dic3!$D$3:$D$99980,'DIC4'!$H$132,Resultados_Dic3!$E$3:$E$99980,'DIC4'!$G140,Resultados_Dic3!$A$3:$A$99980,'DIC4'!$F140)</f>
        <v>0</v>
      </c>
      <c r="AH140" s="21">
        <f>+SUMIFS(Resultados_Dic3!AG$3:AG$99980,Resultados_Dic3!$F$3:$F$99980,'DIC4'!$H140,Resultados_Dic3!$D$3:$D$99980,'DIC4'!$H$132,Resultados_Dic3!$E$3:$E$99980,'DIC4'!$G140,Resultados_Dic3!$A$3:$A$99980,'DIC4'!$F140)</f>
        <v>0</v>
      </c>
      <c r="AI140" s="21">
        <f>+SUMIFS(Resultados_Dic3!AH$3:AH$99980,Resultados_Dic3!$F$3:$F$99980,'DIC4'!$H140,Resultados_Dic3!$D$3:$D$99980,'DIC4'!$H$132,Resultados_Dic3!$E$3:$E$99980,'DIC4'!$G140,Resultados_Dic3!$A$3:$A$99980,'DIC4'!$F140)</f>
        <v>0</v>
      </c>
      <c r="AJ140" s="21">
        <f>+SUMIFS(Resultados_Dic3!AI$3:AI$99980,Resultados_Dic3!$F$3:$F$99980,'DIC4'!$H140,Resultados_Dic3!$D$3:$D$99980,'DIC4'!$H$132,Resultados_Dic3!$E$3:$E$99980,'DIC4'!$G140,Resultados_Dic3!$A$3:$A$99980,'DIC4'!$F140)</f>
        <v>0</v>
      </c>
      <c r="AK140" s="21">
        <f>+SUMIFS(Resultados_Dic3!AJ$3:AJ$99980,Resultados_Dic3!$F$3:$F$99980,'DIC4'!$H140,Resultados_Dic3!$D$3:$D$99980,'DIC4'!$H$132,Resultados_Dic3!$E$3:$E$99980,'DIC4'!$G140,Resultados_Dic3!$A$3:$A$99980,'DIC4'!$F140)</f>
        <v>0</v>
      </c>
      <c r="AL140" s="21">
        <f>+SUMIFS(Resultados_Dic3!AK$3:AK$99980,Resultados_Dic3!$F$3:$F$99980,'DIC4'!$H140,Resultados_Dic3!$D$3:$D$99980,'DIC4'!$H$132,Resultados_Dic3!$E$3:$E$99980,'DIC4'!$G140,Resultados_Dic3!$A$3:$A$99980,'DIC4'!$F140)</f>
        <v>0</v>
      </c>
      <c r="AM140" s="21">
        <f>+SUMIFS(Resultados_Dic3!AL$3:AL$99980,Resultados_Dic3!$F$3:$F$99980,'DIC4'!$H140,Resultados_Dic3!$D$3:$D$99980,'DIC4'!$H$132,Resultados_Dic3!$E$3:$E$99980,'DIC4'!$G140,Resultados_Dic3!$A$3:$A$99980,'DIC4'!$F140)</f>
        <v>0</v>
      </c>
      <c r="AN140" s="21">
        <f>+SUMIFS(Resultados_Dic3!AM$3:AM$99980,Resultados_Dic3!$F$3:$F$99980,'DIC4'!$H140,Resultados_Dic3!$D$3:$D$99980,'DIC4'!$H$132,Resultados_Dic3!$E$3:$E$99980,'DIC4'!$G140,Resultados_Dic3!$A$3:$A$99980,'DIC4'!$F140)</f>
        <v>0</v>
      </c>
    </row>
    <row r="141" spans="3:41" x14ac:dyDescent="0.25">
      <c r="E141" s="15"/>
      <c r="F141" s="17" t="str">
        <f t="shared" si="32"/>
        <v>DIC4</v>
      </c>
      <c r="G141" s="24" t="s">
        <v>131</v>
      </c>
      <c r="H141" s="13" t="s">
        <v>371</v>
      </c>
      <c r="I141" s="21">
        <f>+SUMIFS(Resultados_Dic3!H$3:H$99980,Resultados_Dic3!$F$3:$F$99980,'DIC4'!$H141,Resultados_Dic3!$D$3:$D$99980,'DIC4'!$H$132,Resultados_Dic3!$E$3:$E$99980,'DIC4'!$G141,Resultados_Dic3!$A$3:$A$99980,'DIC4'!$F141)</f>
        <v>0</v>
      </c>
      <c r="J141" s="21">
        <f>+SUMIFS(Resultados_Dic3!I$3:I$99980,Resultados_Dic3!$F$3:$F$99980,'DIC4'!$H141,Resultados_Dic3!$D$3:$D$99980,'DIC4'!$H$132,Resultados_Dic3!$E$3:$E$99980,'DIC4'!$G141,Resultados_Dic3!$A$3:$A$99980,'DIC4'!$F141)</f>
        <v>0</v>
      </c>
      <c r="K141" s="21">
        <f>+SUMIFS(Resultados_Dic3!J$3:J$99980,Resultados_Dic3!$F$3:$F$99980,'DIC4'!$H141,Resultados_Dic3!$D$3:$D$99980,'DIC4'!$H$132,Resultados_Dic3!$E$3:$E$99980,'DIC4'!$G141,Resultados_Dic3!$A$3:$A$99980,'DIC4'!$F141)</f>
        <v>0</v>
      </c>
      <c r="L141" s="21">
        <f>+SUMIFS(Resultados_Dic3!K$3:K$99980,Resultados_Dic3!$F$3:$F$99980,'DIC4'!$H141,Resultados_Dic3!$D$3:$D$99980,'DIC4'!$H$132,Resultados_Dic3!$E$3:$E$99980,'DIC4'!$G141,Resultados_Dic3!$A$3:$A$99980,'DIC4'!$F141)</f>
        <v>0</v>
      </c>
      <c r="M141" s="21">
        <f>+SUMIFS(Resultados_Dic3!L$3:L$99980,Resultados_Dic3!$F$3:$F$99980,'DIC4'!$H141,Resultados_Dic3!$D$3:$D$99980,'DIC4'!$H$132,Resultados_Dic3!$E$3:$E$99980,'DIC4'!$G141,Resultados_Dic3!$A$3:$A$99980,'DIC4'!$F141)</f>
        <v>0</v>
      </c>
      <c r="N141" s="21">
        <f>+SUMIFS(Resultados_Dic3!M$3:M$99980,Resultados_Dic3!$F$3:$F$99980,'DIC4'!$H141,Resultados_Dic3!$D$3:$D$99980,'DIC4'!$H$132,Resultados_Dic3!$E$3:$E$99980,'DIC4'!$G141,Resultados_Dic3!$A$3:$A$99980,'DIC4'!$F141)</f>
        <v>0</v>
      </c>
      <c r="O141" s="21">
        <f>+SUMIFS(Resultados_Dic3!N$3:N$99980,Resultados_Dic3!$F$3:$F$99980,'DIC4'!$H141,Resultados_Dic3!$D$3:$D$99980,'DIC4'!$H$132,Resultados_Dic3!$E$3:$E$99980,'DIC4'!$G141,Resultados_Dic3!$A$3:$A$99980,'DIC4'!$F141)</f>
        <v>0</v>
      </c>
      <c r="P141" s="21">
        <f>+SUMIFS(Resultados_Dic3!O$3:O$99980,Resultados_Dic3!$F$3:$F$99980,'DIC4'!$H141,Resultados_Dic3!$D$3:$D$99980,'DIC4'!$H$132,Resultados_Dic3!$E$3:$E$99980,'DIC4'!$G141,Resultados_Dic3!$A$3:$A$99980,'DIC4'!$F141)</f>
        <v>0</v>
      </c>
      <c r="Q141" s="21">
        <f>+SUMIFS(Resultados_Dic3!P$3:P$99980,Resultados_Dic3!$F$3:$F$99980,'DIC4'!$H141,Resultados_Dic3!$D$3:$D$99980,'DIC4'!$H$132,Resultados_Dic3!$E$3:$E$99980,'DIC4'!$G141,Resultados_Dic3!$A$3:$A$99980,'DIC4'!$F141)</f>
        <v>0</v>
      </c>
      <c r="R141" s="21">
        <f>+SUMIFS(Resultados_Dic3!Q$3:Q$99980,Resultados_Dic3!$F$3:$F$99980,'DIC4'!$H141,Resultados_Dic3!$D$3:$D$99980,'DIC4'!$H$132,Resultados_Dic3!$E$3:$E$99980,'DIC4'!$G141,Resultados_Dic3!$A$3:$A$99980,'DIC4'!$F141)</f>
        <v>0</v>
      </c>
      <c r="S141" s="21">
        <f>+SUMIFS(Resultados_Dic3!R$3:R$99980,Resultados_Dic3!$F$3:$F$99980,'DIC4'!$H141,Resultados_Dic3!$D$3:$D$99980,'DIC4'!$H$132,Resultados_Dic3!$E$3:$E$99980,'DIC4'!$G141,Resultados_Dic3!$A$3:$A$99980,'DIC4'!$F141)</f>
        <v>0</v>
      </c>
      <c r="T141" s="21">
        <f>+SUMIFS(Resultados_Dic3!S$3:S$99980,Resultados_Dic3!$F$3:$F$99980,'DIC4'!$H141,Resultados_Dic3!$D$3:$D$99980,'DIC4'!$H$132,Resultados_Dic3!$E$3:$E$99980,'DIC4'!$G141,Resultados_Dic3!$A$3:$A$99980,'DIC4'!$F141)</f>
        <v>0</v>
      </c>
      <c r="U141" s="21">
        <f>+SUMIFS(Resultados_Dic3!T$3:T$99980,Resultados_Dic3!$F$3:$F$99980,'DIC4'!$H141,Resultados_Dic3!$D$3:$D$99980,'DIC4'!$H$132,Resultados_Dic3!$E$3:$E$99980,'DIC4'!$G141,Resultados_Dic3!$A$3:$A$99980,'DIC4'!$F141)</f>
        <v>0</v>
      </c>
      <c r="V141" s="21">
        <f>+SUMIFS(Resultados_Dic3!U$3:U$99980,Resultados_Dic3!$F$3:$F$99980,'DIC4'!$H141,Resultados_Dic3!$D$3:$D$99980,'DIC4'!$H$132,Resultados_Dic3!$E$3:$E$99980,'DIC4'!$G141,Resultados_Dic3!$A$3:$A$99980,'DIC4'!$F141)</f>
        <v>0</v>
      </c>
      <c r="W141" s="21">
        <f>+SUMIFS(Resultados_Dic3!V$3:V$99980,Resultados_Dic3!$F$3:$F$99980,'DIC4'!$H141,Resultados_Dic3!$D$3:$D$99980,'DIC4'!$H$132,Resultados_Dic3!$E$3:$E$99980,'DIC4'!$G141,Resultados_Dic3!$A$3:$A$99980,'DIC4'!$F141)</f>
        <v>0</v>
      </c>
      <c r="X141" s="21">
        <f>+SUMIFS(Resultados_Dic3!W$3:W$99980,Resultados_Dic3!$F$3:$F$99980,'DIC4'!$H141,Resultados_Dic3!$D$3:$D$99980,'DIC4'!$H$132,Resultados_Dic3!$E$3:$E$99980,'DIC4'!$G141,Resultados_Dic3!$A$3:$A$99980,'DIC4'!$F141)</f>
        <v>0</v>
      </c>
      <c r="Y141" s="21">
        <f>+SUMIFS(Resultados_Dic3!X$3:X$99980,Resultados_Dic3!$F$3:$F$99980,'DIC4'!$H141,Resultados_Dic3!$D$3:$D$99980,'DIC4'!$H$132,Resultados_Dic3!$E$3:$E$99980,'DIC4'!$G141,Resultados_Dic3!$A$3:$A$99980,'DIC4'!$F141)</f>
        <v>0</v>
      </c>
      <c r="Z141" s="21">
        <f>+SUMIFS(Resultados_Dic3!Y$3:Y$99980,Resultados_Dic3!$F$3:$F$99980,'DIC4'!$H141,Resultados_Dic3!$D$3:$D$99980,'DIC4'!$H$132,Resultados_Dic3!$E$3:$E$99980,'DIC4'!$G141,Resultados_Dic3!$A$3:$A$99980,'DIC4'!$F141)</f>
        <v>0</v>
      </c>
      <c r="AA141" s="21">
        <f>+SUMIFS(Resultados_Dic3!Z$3:Z$99980,Resultados_Dic3!$F$3:$F$99980,'DIC4'!$H141,Resultados_Dic3!$D$3:$D$99980,'DIC4'!$H$132,Resultados_Dic3!$E$3:$E$99980,'DIC4'!$G141,Resultados_Dic3!$A$3:$A$99980,'DIC4'!$F141)</f>
        <v>0</v>
      </c>
      <c r="AB141" s="21">
        <f>+SUMIFS(Resultados_Dic3!AA$3:AA$99980,Resultados_Dic3!$F$3:$F$99980,'DIC4'!$H141,Resultados_Dic3!$D$3:$D$99980,'DIC4'!$H$132,Resultados_Dic3!$E$3:$E$99980,'DIC4'!$G141,Resultados_Dic3!$A$3:$A$99980,'DIC4'!$F141)</f>
        <v>0</v>
      </c>
      <c r="AC141" s="21">
        <f>+SUMIFS(Resultados_Dic3!AB$3:AB$99980,Resultados_Dic3!$F$3:$F$99980,'DIC4'!$H141,Resultados_Dic3!$D$3:$D$99980,'DIC4'!$H$132,Resultados_Dic3!$E$3:$E$99980,'DIC4'!$G141,Resultados_Dic3!$A$3:$A$99980,'DIC4'!$F141)</f>
        <v>0</v>
      </c>
      <c r="AD141" s="21">
        <f>+SUMIFS(Resultados_Dic3!AC$3:AC$99980,Resultados_Dic3!$F$3:$F$99980,'DIC4'!$H141,Resultados_Dic3!$D$3:$D$99980,'DIC4'!$H$132,Resultados_Dic3!$E$3:$E$99980,'DIC4'!$G141,Resultados_Dic3!$A$3:$A$99980,'DIC4'!$F141)</f>
        <v>0</v>
      </c>
      <c r="AE141" s="21">
        <f>+SUMIFS(Resultados_Dic3!AD$3:AD$99980,Resultados_Dic3!$F$3:$F$99980,'DIC4'!$H141,Resultados_Dic3!$D$3:$D$99980,'DIC4'!$H$132,Resultados_Dic3!$E$3:$E$99980,'DIC4'!$G141,Resultados_Dic3!$A$3:$A$99980,'DIC4'!$F141)</f>
        <v>0</v>
      </c>
      <c r="AF141" s="21">
        <f>+SUMIFS(Resultados_Dic3!AE$3:AE$99980,Resultados_Dic3!$F$3:$F$99980,'DIC4'!$H141,Resultados_Dic3!$D$3:$D$99980,'DIC4'!$H$132,Resultados_Dic3!$E$3:$E$99980,'DIC4'!$G141,Resultados_Dic3!$A$3:$A$99980,'DIC4'!$F141)</f>
        <v>0</v>
      </c>
      <c r="AG141" s="21">
        <f>+SUMIFS(Resultados_Dic3!AF$3:AF$99980,Resultados_Dic3!$F$3:$F$99980,'DIC4'!$H141,Resultados_Dic3!$D$3:$D$99980,'DIC4'!$H$132,Resultados_Dic3!$E$3:$E$99980,'DIC4'!$G141,Resultados_Dic3!$A$3:$A$99980,'DIC4'!$F141)</f>
        <v>0</v>
      </c>
      <c r="AH141" s="21">
        <f>+SUMIFS(Resultados_Dic3!AG$3:AG$99980,Resultados_Dic3!$F$3:$F$99980,'DIC4'!$H141,Resultados_Dic3!$D$3:$D$99980,'DIC4'!$H$132,Resultados_Dic3!$E$3:$E$99980,'DIC4'!$G141,Resultados_Dic3!$A$3:$A$99980,'DIC4'!$F141)</f>
        <v>0</v>
      </c>
      <c r="AI141" s="21">
        <f>+SUMIFS(Resultados_Dic3!AH$3:AH$99980,Resultados_Dic3!$F$3:$F$99980,'DIC4'!$H141,Resultados_Dic3!$D$3:$D$99980,'DIC4'!$H$132,Resultados_Dic3!$E$3:$E$99980,'DIC4'!$G141,Resultados_Dic3!$A$3:$A$99980,'DIC4'!$F141)</f>
        <v>0</v>
      </c>
      <c r="AJ141" s="21">
        <f>+SUMIFS(Resultados_Dic3!AI$3:AI$99980,Resultados_Dic3!$F$3:$F$99980,'DIC4'!$H141,Resultados_Dic3!$D$3:$D$99980,'DIC4'!$H$132,Resultados_Dic3!$E$3:$E$99980,'DIC4'!$G141,Resultados_Dic3!$A$3:$A$99980,'DIC4'!$F141)</f>
        <v>0</v>
      </c>
      <c r="AK141" s="21">
        <f>+SUMIFS(Resultados_Dic3!AJ$3:AJ$99980,Resultados_Dic3!$F$3:$F$99980,'DIC4'!$H141,Resultados_Dic3!$D$3:$D$99980,'DIC4'!$H$132,Resultados_Dic3!$E$3:$E$99980,'DIC4'!$G141,Resultados_Dic3!$A$3:$A$99980,'DIC4'!$F141)</f>
        <v>0</v>
      </c>
      <c r="AL141" s="21">
        <f>+SUMIFS(Resultados_Dic3!AK$3:AK$99980,Resultados_Dic3!$F$3:$F$99980,'DIC4'!$H141,Resultados_Dic3!$D$3:$D$99980,'DIC4'!$H$132,Resultados_Dic3!$E$3:$E$99980,'DIC4'!$G141,Resultados_Dic3!$A$3:$A$99980,'DIC4'!$F141)</f>
        <v>0</v>
      </c>
      <c r="AM141" s="21">
        <f>+SUMIFS(Resultados_Dic3!AL$3:AL$99980,Resultados_Dic3!$F$3:$F$99980,'DIC4'!$H141,Resultados_Dic3!$D$3:$D$99980,'DIC4'!$H$132,Resultados_Dic3!$E$3:$E$99980,'DIC4'!$G141,Resultados_Dic3!$A$3:$A$99980,'DIC4'!$F141)</f>
        <v>0</v>
      </c>
      <c r="AN141" s="21">
        <f>+SUMIFS(Resultados_Dic3!AM$3:AM$99980,Resultados_Dic3!$F$3:$F$99980,'DIC4'!$H141,Resultados_Dic3!$D$3:$D$99980,'DIC4'!$H$132,Resultados_Dic3!$E$3:$E$99980,'DIC4'!$G141,Resultados_Dic3!$A$3:$A$99980,'DIC4'!$F141)</f>
        <v>0</v>
      </c>
    </row>
    <row r="142" spans="3:41" x14ac:dyDescent="0.25">
      <c r="F142"/>
    </row>
    <row r="143" spans="3:41" x14ac:dyDescent="0.25">
      <c r="F143"/>
    </row>
    <row r="144" spans="3:41" ht="18.75" x14ac:dyDescent="0.3">
      <c r="E144" s="15"/>
      <c r="F144" s="12"/>
      <c r="G144" s="15"/>
      <c r="H144" s="34" t="s">
        <v>364</v>
      </c>
    </row>
    <row r="145" spans="3:41" x14ac:dyDescent="0.25">
      <c r="E145" s="15"/>
      <c r="F145" s="12"/>
      <c r="G145" s="15"/>
      <c r="H145" s="2" t="s">
        <v>27</v>
      </c>
    </row>
    <row r="146" spans="3:41" x14ac:dyDescent="0.25">
      <c r="E146" s="44"/>
      <c r="F146" s="43"/>
      <c r="G146" s="15"/>
      <c r="H146" s="16"/>
    </row>
    <row r="147" spans="3:41" x14ac:dyDescent="0.25">
      <c r="I147" s="5">
        <v>2019</v>
      </c>
      <c r="J147" s="5">
        <v>2020</v>
      </c>
      <c r="K147" s="5">
        <v>2021</v>
      </c>
      <c r="L147" s="5">
        <v>2022</v>
      </c>
      <c r="M147" s="5">
        <v>2023</v>
      </c>
      <c r="N147" s="5">
        <v>2024</v>
      </c>
      <c r="O147" s="5">
        <v>2025</v>
      </c>
      <c r="P147" s="5">
        <v>2026</v>
      </c>
      <c r="Q147" s="5">
        <v>2027</v>
      </c>
      <c r="R147" s="5">
        <v>2028</v>
      </c>
      <c r="S147" s="5">
        <v>2029</v>
      </c>
      <c r="T147" s="5">
        <v>2030</v>
      </c>
      <c r="U147" s="5">
        <v>2031</v>
      </c>
      <c r="V147" s="5">
        <v>2032</v>
      </c>
      <c r="W147" s="5">
        <v>2033</v>
      </c>
      <c r="X147" s="5">
        <v>2034</v>
      </c>
      <c r="Y147" s="5">
        <v>2035</v>
      </c>
      <c r="Z147" s="5">
        <v>2036</v>
      </c>
      <c r="AA147" s="5">
        <v>2037</v>
      </c>
      <c r="AB147" s="5">
        <v>2038</v>
      </c>
      <c r="AC147" s="5">
        <v>2039</v>
      </c>
      <c r="AD147" s="5">
        <v>2040</v>
      </c>
      <c r="AE147" s="5">
        <v>2041</v>
      </c>
      <c r="AF147" s="5">
        <v>2042</v>
      </c>
      <c r="AG147" s="5">
        <v>2043</v>
      </c>
      <c r="AH147" s="5">
        <v>2044</v>
      </c>
      <c r="AI147" s="5">
        <v>2045</v>
      </c>
      <c r="AJ147" s="5">
        <v>2046</v>
      </c>
      <c r="AK147" s="5">
        <v>2047</v>
      </c>
      <c r="AL147" s="5">
        <v>2048</v>
      </c>
      <c r="AM147" s="5">
        <v>2049</v>
      </c>
      <c r="AN147" s="5">
        <v>2050</v>
      </c>
      <c r="AO147" s="21"/>
    </row>
    <row r="148" spans="3:41" x14ac:dyDescent="0.25">
      <c r="C148" s="35"/>
      <c r="E148" s="15"/>
      <c r="F148" s="17" t="str">
        <f>+$F$1</f>
        <v>DIC4</v>
      </c>
      <c r="G148" s="24" t="s">
        <v>43</v>
      </c>
      <c r="H148" s="13" t="s">
        <v>368</v>
      </c>
      <c r="I148" s="21">
        <f>+SUMIFS(Resultados_Dic3!H$3:H$99980,Resultados_Dic3!$F$3:$F$99980,'DIC4'!$H148,Resultados_Dic3!$D$3:$D$99980,'DIC4'!$H$145,Resultados_Dic3!$E$3:$E$99980,'DIC4'!$G148,Resultados_Dic3!$A$3:$A$99980,'DIC4'!$F148)</f>
        <v>0</v>
      </c>
      <c r="J148" s="21">
        <f>+SUMIFS(Resultados_Dic3!I$3:I$99980,Resultados_Dic3!$F$3:$F$99980,'DIC4'!$H148,Resultados_Dic3!$D$3:$D$99980,'DIC4'!$H$145,Resultados_Dic3!$E$3:$E$99980,'DIC4'!$G148,Resultados_Dic3!$A$3:$A$99980,'DIC4'!$F148)</f>
        <v>0</v>
      </c>
      <c r="K148" s="21">
        <f>+SUMIFS(Resultados_Dic3!J$3:J$99980,Resultados_Dic3!$F$3:$F$99980,'DIC4'!$H148,Resultados_Dic3!$D$3:$D$99980,'DIC4'!$H$145,Resultados_Dic3!$E$3:$E$99980,'DIC4'!$G148,Resultados_Dic3!$A$3:$A$99980,'DIC4'!$F148)</f>
        <v>0</v>
      </c>
      <c r="L148" s="21">
        <f>+SUMIFS(Resultados_Dic3!K$3:K$99980,Resultados_Dic3!$F$3:$F$99980,'DIC4'!$H148,Resultados_Dic3!$D$3:$D$99980,'DIC4'!$H$145,Resultados_Dic3!$E$3:$E$99980,'DIC4'!$G148,Resultados_Dic3!$A$3:$A$99980,'DIC4'!$F148)</f>
        <v>0</v>
      </c>
      <c r="M148" s="21">
        <f>+SUMIFS(Resultados_Dic3!L$3:L$99980,Resultados_Dic3!$F$3:$F$99980,'DIC4'!$H148,Resultados_Dic3!$D$3:$D$99980,'DIC4'!$H$145,Resultados_Dic3!$E$3:$E$99980,'DIC4'!$G148,Resultados_Dic3!$A$3:$A$99980,'DIC4'!$F148)</f>
        <v>0</v>
      </c>
      <c r="N148" s="21">
        <f>+SUMIFS(Resultados_Dic3!M$3:M$99980,Resultados_Dic3!$F$3:$F$99980,'DIC4'!$H148,Resultados_Dic3!$D$3:$D$99980,'DIC4'!$H$145,Resultados_Dic3!$E$3:$E$99980,'DIC4'!$G148,Resultados_Dic3!$A$3:$A$99980,'DIC4'!$F148)</f>
        <v>0</v>
      </c>
      <c r="O148" s="21">
        <f>+SUMIFS(Resultados_Dic3!N$3:N$99980,Resultados_Dic3!$F$3:$F$99980,'DIC4'!$H148,Resultados_Dic3!$D$3:$D$99980,'DIC4'!$H$145,Resultados_Dic3!$E$3:$E$99980,'DIC4'!$G148,Resultados_Dic3!$A$3:$A$99980,'DIC4'!$F148)</f>
        <v>0</v>
      </c>
      <c r="P148" s="21">
        <f>+SUMIFS(Resultados_Dic3!O$3:O$99980,Resultados_Dic3!$F$3:$F$99980,'DIC4'!$H148,Resultados_Dic3!$D$3:$D$99980,'DIC4'!$H$145,Resultados_Dic3!$E$3:$E$99980,'DIC4'!$G148,Resultados_Dic3!$A$3:$A$99980,'DIC4'!$F148)</f>
        <v>0</v>
      </c>
      <c r="Q148" s="21">
        <f>+SUMIFS(Resultados_Dic3!P$3:P$99980,Resultados_Dic3!$F$3:$F$99980,'DIC4'!$H148,Resultados_Dic3!$D$3:$D$99980,'DIC4'!$H$145,Resultados_Dic3!$E$3:$E$99980,'DIC4'!$G148,Resultados_Dic3!$A$3:$A$99980,'DIC4'!$F148)</f>
        <v>0</v>
      </c>
      <c r="R148" s="21">
        <f>+SUMIFS(Resultados_Dic3!Q$3:Q$99980,Resultados_Dic3!$F$3:$F$99980,'DIC4'!$H148,Resultados_Dic3!$D$3:$D$99980,'DIC4'!$H$145,Resultados_Dic3!$E$3:$E$99980,'DIC4'!$G148,Resultados_Dic3!$A$3:$A$99980,'DIC4'!$F148)</f>
        <v>0</v>
      </c>
      <c r="S148" s="21">
        <f>+SUMIFS(Resultados_Dic3!R$3:R$99980,Resultados_Dic3!$F$3:$F$99980,'DIC4'!$H148,Resultados_Dic3!$D$3:$D$99980,'DIC4'!$H$145,Resultados_Dic3!$E$3:$E$99980,'DIC4'!$G148,Resultados_Dic3!$A$3:$A$99980,'DIC4'!$F148)</f>
        <v>0</v>
      </c>
      <c r="T148" s="21">
        <f>+SUMIFS(Resultados_Dic3!S$3:S$99980,Resultados_Dic3!$F$3:$F$99980,'DIC4'!$H148,Resultados_Dic3!$D$3:$D$99980,'DIC4'!$H$145,Resultados_Dic3!$E$3:$E$99980,'DIC4'!$G148,Resultados_Dic3!$A$3:$A$99980,'DIC4'!$F148)</f>
        <v>0</v>
      </c>
      <c r="U148" s="21">
        <f>+SUMIFS(Resultados_Dic3!T$3:T$99980,Resultados_Dic3!$F$3:$F$99980,'DIC4'!$H148,Resultados_Dic3!$D$3:$D$99980,'DIC4'!$H$145,Resultados_Dic3!$E$3:$E$99980,'DIC4'!$G148,Resultados_Dic3!$A$3:$A$99980,'DIC4'!$F148)</f>
        <v>0</v>
      </c>
      <c r="V148" s="21">
        <f>+SUMIFS(Resultados_Dic3!U$3:U$99980,Resultados_Dic3!$F$3:$F$99980,'DIC4'!$H148,Resultados_Dic3!$D$3:$D$99980,'DIC4'!$H$145,Resultados_Dic3!$E$3:$E$99980,'DIC4'!$G148,Resultados_Dic3!$A$3:$A$99980,'DIC4'!$F148)</f>
        <v>0</v>
      </c>
      <c r="W148" s="21">
        <f>+SUMIFS(Resultados_Dic3!V$3:V$99980,Resultados_Dic3!$F$3:$F$99980,'DIC4'!$H148,Resultados_Dic3!$D$3:$D$99980,'DIC4'!$H$145,Resultados_Dic3!$E$3:$E$99980,'DIC4'!$G148,Resultados_Dic3!$A$3:$A$99980,'DIC4'!$F148)</f>
        <v>0</v>
      </c>
      <c r="X148" s="21">
        <f>+SUMIFS(Resultados_Dic3!W$3:W$99980,Resultados_Dic3!$F$3:$F$99980,'DIC4'!$H148,Resultados_Dic3!$D$3:$D$99980,'DIC4'!$H$145,Resultados_Dic3!$E$3:$E$99980,'DIC4'!$G148,Resultados_Dic3!$A$3:$A$99980,'DIC4'!$F148)</f>
        <v>0</v>
      </c>
      <c r="Y148" s="21">
        <f>+SUMIFS(Resultados_Dic3!X$3:X$99980,Resultados_Dic3!$F$3:$F$99980,'DIC4'!$H148,Resultados_Dic3!$D$3:$D$99980,'DIC4'!$H$145,Resultados_Dic3!$E$3:$E$99980,'DIC4'!$G148,Resultados_Dic3!$A$3:$A$99980,'DIC4'!$F148)</f>
        <v>0</v>
      </c>
      <c r="Z148" s="21">
        <f>+SUMIFS(Resultados_Dic3!Y$3:Y$99980,Resultados_Dic3!$F$3:$F$99980,'DIC4'!$H148,Resultados_Dic3!$D$3:$D$99980,'DIC4'!$H$145,Resultados_Dic3!$E$3:$E$99980,'DIC4'!$G148,Resultados_Dic3!$A$3:$A$99980,'DIC4'!$F148)</f>
        <v>0</v>
      </c>
      <c r="AA148" s="21">
        <f>+SUMIFS(Resultados_Dic3!Z$3:Z$99980,Resultados_Dic3!$F$3:$F$99980,'DIC4'!$H148,Resultados_Dic3!$D$3:$D$99980,'DIC4'!$H$145,Resultados_Dic3!$E$3:$E$99980,'DIC4'!$G148,Resultados_Dic3!$A$3:$A$99980,'DIC4'!$F148)</f>
        <v>0</v>
      </c>
      <c r="AB148" s="21">
        <f>+SUMIFS(Resultados_Dic3!AA$3:AA$99980,Resultados_Dic3!$F$3:$F$99980,'DIC4'!$H148,Resultados_Dic3!$D$3:$D$99980,'DIC4'!$H$145,Resultados_Dic3!$E$3:$E$99980,'DIC4'!$G148,Resultados_Dic3!$A$3:$A$99980,'DIC4'!$F148)</f>
        <v>0</v>
      </c>
      <c r="AC148" s="21">
        <f>+SUMIFS(Resultados_Dic3!AB$3:AB$99980,Resultados_Dic3!$F$3:$F$99980,'DIC4'!$H148,Resultados_Dic3!$D$3:$D$99980,'DIC4'!$H$145,Resultados_Dic3!$E$3:$E$99980,'DIC4'!$G148,Resultados_Dic3!$A$3:$A$99980,'DIC4'!$F148)</f>
        <v>0</v>
      </c>
      <c r="AD148" s="21">
        <f>+SUMIFS(Resultados_Dic3!AC$3:AC$99980,Resultados_Dic3!$F$3:$F$99980,'DIC4'!$H148,Resultados_Dic3!$D$3:$D$99980,'DIC4'!$H$145,Resultados_Dic3!$E$3:$E$99980,'DIC4'!$G148,Resultados_Dic3!$A$3:$A$99980,'DIC4'!$F148)</f>
        <v>0</v>
      </c>
      <c r="AE148" s="21">
        <f>+SUMIFS(Resultados_Dic3!AD$3:AD$99980,Resultados_Dic3!$F$3:$F$99980,'DIC4'!$H148,Resultados_Dic3!$D$3:$D$99980,'DIC4'!$H$145,Resultados_Dic3!$E$3:$E$99980,'DIC4'!$G148,Resultados_Dic3!$A$3:$A$99980,'DIC4'!$F148)</f>
        <v>0</v>
      </c>
      <c r="AF148" s="21">
        <f>+SUMIFS(Resultados_Dic3!AE$3:AE$99980,Resultados_Dic3!$F$3:$F$99980,'DIC4'!$H148,Resultados_Dic3!$D$3:$D$99980,'DIC4'!$H$145,Resultados_Dic3!$E$3:$E$99980,'DIC4'!$G148,Resultados_Dic3!$A$3:$A$99980,'DIC4'!$F148)</f>
        <v>0</v>
      </c>
      <c r="AG148" s="21">
        <f>+SUMIFS(Resultados_Dic3!AF$3:AF$99980,Resultados_Dic3!$F$3:$F$99980,'DIC4'!$H148,Resultados_Dic3!$D$3:$D$99980,'DIC4'!$H$145,Resultados_Dic3!$E$3:$E$99980,'DIC4'!$G148,Resultados_Dic3!$A$3:$A$99980,'DIC4'!$F148)</f>
        <v>0</v>
      </c>
      <c r="AH148" s="21">
        <f>+SUMIFS(Resultados_Dic3!AG$3:AG$99980,Resultados_Dic3!$F$3:$F$99980,'DIC4'!$H148,Resultados_Dic3!$D$3:$D$99980,'DIC4'!$H$145,Resultados_Dic3!$E$3:$E$99980,'DIC4'!$G148,Resultados_Dic3!$A$3:$A$99980,'DIC4'!$F148)</f>
        <v>0</v>
      </c>
      <c r="AI148" s="21">
        <f>+SUMIFS(Resultados_Dic3!AH$3:AH$99980,Resultados_Dic3!$F$3:$F$99980,'DIC4'!$H148,Resultados_Dic3!$D$3:$D$99980,'DIC4'!$H$145,Resultados_Dic3!$E$3:$E$99980,'DIC4'!$G148,Resultados_Dic3!$A$3:$A$99980,'DIC4'!$F148)</f>
        <v>0</v>
      </c>
      <c r="AJ148" s="21">
        <f>+SUMIFS(Resultados_Dic3!AI$3:AI$99980,Resultados_Dic3!$F$3:$F$99980,'DIC4'!$H148,Resultados_Dic3!$D$3:$D$99980,'DIC4'!$H$145,Resultados_Dic3!$E$3:$E$99980,'DIC4'!$G148,Resultados_Dic3!$A$3:$A$99980,'DIC4'!$F148)</f>
        <v>0</v>
      </c>
      <c r="AK148" s="21">
        <f>+SUMIFS(Resultados_Dic3!AJ$3:AJ$99980,Resultados_Dic3!$F$3:$F$99980,'DIC4'!$H148,Resultados_Dic3!$D$3:$D$99980,'DIC4'!$H$145,Resultados_Dic3!$E$3:$E$99980,'DIC4'!$G148,Resultados_Dic3!$A$3:$A$99980,'DIC4'!$F148)</f>
        <v>0</v>
      </c>
      <c r="AL148" s="21">
        <f>+SUMIFS(Resultados_Dic3!AK$3:AK$99980,Resultados_Dic3!$F$3:$F$99980,'DIC4'!$H148,Resultados_Dic3!$D$3:$D$99980,'DIC4'!$H$145,Resultados_Dic3!$E$3:$E$99980,'DIC4'!$G148,Resultados_Dic3!$A$3:$A$99980,'DIC4'!$F148)</f>
        <v>0</v>
      </c>
      <c r="AM148" s="21">
        <f>+SUMIFS(Resultados_Dic3!AL$3:AL$99980,Resultados_Dic3!$F$3:$F$99980,'DIC4'!$H148,Resultados_Dic3!$D$3:$D$99980,'DIC4'!$H$145,Resultados_Dic3!$E$3:$E$99980,'DIC4'!$G148,Resultados_Dic3!$A$3:$A$99980,'DIC4'!$F148)</f>
        <v>0</v>
      </c>
      <c r="AN148" s="21">
        <f>+SUMIFS(Resultados_Dic3!AM$3:AM$99980,Resultados_Dic3!$F$3:$F$99980,'DIC4'!$H148,Resultados_Dic3!$D$3:$D$99980,'DIC4'!$H$145,Resultados_Dic3!$E$3:$E$99980,'DIC4'!$G148,Resultados_Dic3!$A$3:$A$99980,'DIC4'!$F148)</f>
        <v>0</v>
      </c>
    </row>
    <row r="149" spans="3:41" x14ac:dyDescent="0.25">
      <c r="C149" s="35"/>
      <c r="E149" s="15"/>
      <c r="F149" s="17" t="str">
        <f t="shared" ref="F149:F154" si="33">+$F$1</f>
        <v>DIC4</v>
      </c>
      <c r="G149" s="24" t="s">
        <v>43</v>
      </c>
      <c r="H149" s="13" t="s">
        <v>267</v>
      </c>
      <c r="I149" s="21">
        <f>+SUMIFS(Resultados_Dic3!H$3:H$99980,Resultados_Dic3!$F$3:$F$99980,'DIC4'!$H149,Resultados_Dic3!$D$3:$D$99980,'DIC4'!$H$145,Resultados_Dic3!$E$3:$E$99980,'DIC4'!$G149,Resultados_Dic3!$A$3:$A$99980,'DIC4'!$F149)</f>
        <v>21.911949182429201</v>
      </c>
      <c r="J149" s="21">
        <f>+SUMIFS(Resultados_Dic3!I$3:I$99980,Resultados_Dic3!$F$3:$F$99980,'DIC4'!$H149,Resultados_Dic3!$D$3:$D$99980,'DIC4'!$H$145,Resultados_Dic3!$E$3:$E$99980,'DIC4'!$G149,Resultados_Dic3!$A$3:$A$99980,'DIC4'!$F149)</f>
        <v>21.911949182429201</v>
      </c>
      <c r="K149" s="21">
        <f>+SUMIFS(Resultados_Dic3!J$3:J$99980,Resultados_Dic3!$F$3:$F$99980,'DIC4'!$H149,Resultados_Dic3!$D$3:$D$99980,'DIC4'!$H$145,Resultados_Dic3!$E$3:$E$99980,'DIC4'!$G149,Resultados_Dic3!$A$3:$A$99980,'DIC4'!$F149)</f>
        <v>21.911949182429201</v>
      </c>
      <c r="L149" s="21">
        <f>+SUMIFS(Resultados_Dic3!K$3:K$99980,Resultados_Dic3!$F$3:$F$99980,'DIC4'!$H149,Resultados_Dic3!$D$3:$D$99980,'DIC4'!$H$145,Resultados_Dic3!$E$3:$E$99980,'DIC4'!$G149,Resultados_Dic3!$A$3:$A$99980,'DIC4'!$F149)</f>
        <v>21.911949182429201</v>
      </c>
      <c r="M149" s="21">
        <f>+SUMIFS(Resultados_Dic3!L$3:L$99980,Resultados_Dic3!$F$3:$F$99980,'DIC4'!$H149,Resultados_Dic3!$D$3:$D$99980,'DIC4'!$H$145,Resultados_Dic3!$E$3:$E$99980,'DIC4'!$G149,Resultados_Dic3!$A$3:$A$99980,'DIC4'!$F149)</f>
        <v>21.911949182429201</v>
      </c>
      <c r="N149" s="21">
        <f>+SUMIFS(Resultados_Dic3!M$3:M$99980,Resultados_Dic3!$F$3:$F$99980,'DIC4'!$H149,Resultados_Dic3!$D$3:$D$99980,'DIC4'!$H$145,Resultados_Dic3!$E$3:$E$99980,'DIC4'!$G149,Resultados_Dic3!$A$3:$A$99980,'DIC4'!$F149)</f>
        <v>21.911949182429201</v>
      </c>
      <c r="O149" s="21">
        <f>+SUMIFS(Resultados_Dic3!N$3:N$99980,Resultados_Dic3!$F$3:$F$99980,'DIC4'!$H149,Resultados_Dic3!$D$3:$D$99980,'DIC4'!$H$145,Resultados_Dic3!$E$3:$E$99980,'DIC4'!$G149,Resultados_Dic3!$A$3:$A$99980,'DIC4'!$F149)</f>
        <v>21.911949182429201</v>
      </c>
      <c r="P149" s="21">
        <f>+SUMIFS(Resultados_Dic3!O$3:O$99980,Resultados_Dic3!$F$3:$F$99980,'DIC4'!$H149,Resultados_Dic3!$D$3:$D$99980,'DIC4'!$H$145,Resultados_Dic3!$E$3:$E$99980,'DIC4'!$G149,Resultados_Dic3!$A$3:$A$99980,'DIC4'!$F149)</f>
        <v>21.911949182429201</v>
      </c>
      <c r="Q149" s="21">
        <f>+SUMIFS(Resultados_Dic3!P$3:P$99980,Resultados_Dic3!$F$3:$F$99980,'DIC4'!$H149,Resultados_Dic3!$D$3:$D$99980,'DIC4'!$H$145,Resultados_Dic3!$E$3:$E$99980,'DIC4'!$G149,Resultados_Dic3!$A$3:$A$99980,'DIC4'!$F149)</f>
        <v>4.9220019927835397</v>
      </c>
      <c r="R149" s="21">
        <f>+SUMIFS(Resultados_Dic3!Q$3:Q$99980,Resultados_Dic3!$F$3:$F$99980,'DIC4'!$H149,Resultados_Dic3!$D$3:$D$99980,'DIC4'!$H$145,Resultados_Dic3!$E$3:$E$99980,'DIC4'!$G149,Resultados_Dic3!$A$3:$A$99980,'DIC4'!$F149)</f>
        <v>0</v>
      </c>
      <c r="S149" s="21">
        <f>+SUMIFS(Resultados_Dic3!R$3:R$99980,Resultados_Dic3!$F$3:$F$99980,'DIC4'!$H149,Resultados_Dic3!$D$3:$D$99980,'DIC4'!$H$145,Resultados_Dic3!$E$3:$E$99980,'DIC4'!$G149,Resultados_Dic3!$A$3:$A$99980,'DIC4'!$F149)</f>
        <v>0</v>
      </c>
      <c r="T149" s="21">
        <f>+SUMIFS(Resultados_Dic3!S$3:S$99980,Resultados_Dic3!$F$3:$F$99980,'DIC4'!$H149,Resultados_Dic3!$D$3:$D$99980,'DIC4'!$H$145,Resultados_Dic3!$E$3:$E$99980,'DIC4'!$G149,Resultados_Dic3!$A$3:$A$99980,'DIC4'!$F149)</f>
        <v>0</v>
      </c>
      <c r="U149" s="21">
        <f>+SUMIFS(Resultados_Dic3!T$3:T$99980,Resultados_Dic3!$F$3:$F$99980,'DIC4'!$H149,Resultados_Dic3!$D$3:$D$99980,'DIC4'!$H$145,Resultados_Dic3!$E$3:$E$99980,'DIC4'!$G149,Resultados_Dic3!$A$3:$A$99980,'DIC4'!$F149)</f>
        <v>0</v>
      </c>
      <c r="V149" s="21">
        <f>+SUMIFS(Resultados_Dic3!U$3:U$99980,Resultados_Dic3!$F$3:$F$99980,'DIC4'!$H149,Resultados_Dic3!$D$3:$D$99980,'DIC4'!$H$145,Resultados_Dic3!$E$3:$E$99980,'DIC4'!$G149,Resultados_Dic3!$A$3:$A$99980,'DIC4'!$F149)</f>
        <v>0</v>
      </c>
      <c r="W149" s="21">
        <f>+SUMIFS(Resultados_Dic3!V$3:V$99980,Resultados_Dic3!$F$3:$F$99980,'DIC4'!$H149,Resultados_Dic3!$D$3:$D$99980,'DIC4'!$H$145,Resultados_Dic3!$E$3:$E$99980,'DIC4'!$G149,Resultados_Dic3!$A$3:$A$99980,'DIC4'!$F149)</f>
        <v>0</v>
      </c>
      <c r="X149" s="21">
        <f>+SUMIFS(Resultados_Dic3!W$3:W$99980,Resultados_Dic3!$F$3:$F$99980,'DIC4'!$H149,Resultados_Dic3!$D$3:$D$99980,'DIC4'!$H$145,Resultados_Dic3!$E$3:$E$99980,'DIC4'!$G149,Resultados_Dic3!$A$3:$A$99980,'DIC4'!$F149)</f>
        <v>0</v>
      </c>
      <c r="Y149" s="21">
        <f>+SUMIFS(Resultados_Dic3!X$3:X$99980,Resultados_Dic3!$F$3:$F$99980,'DIC4'!$H149,Resultados_Dic3!$D$3:$D$99980,'DIC4'!$H$145,Resultados_Dic3!$E$3:$E$99980,'DIC4'!$G149,Resultados_Dic3!$A$3:$A$99980,'DIC4'!$F149)</f>
        <v>0</v>
      </c>
      <c r="Z149" s="21">
        <f>+SUMIFS(Resultados_Dic3!Y$3:Y$99980,Resultados_Dic3!$F$3:$F$99980,'DIC4'!$H149,Resultados_Dic3!$D$3:$D$99980,'DIC4'!$H$145,Resultados_Dic3!$E$3:$E$99980,'DIC4'!$G149,Resultados_Dic3!$A$3:$A$99980,'DIC4'!$F149)</f>
        <v>0</v>
      </c>
      <c r="AA149" s="21">
        <f>+SUMIFS(Resultados_Dic3!Z$3:Z$99980,Resultados_Dic3!$F$3:$F$99980,'DIC4'!$H149,Resultados_Dic3!$D$3:$D$99980,'DIC4'!$H$145,Resultados_Dic3!$E$3:$E$99980,'DIC4'!$G149,Resultados_Dic3!$A$3:$A$99980,'DIC4'!$F149)</f>
        <v>0</v>
      </c>
      <c r="AB149" s="21">
        <f>+SUMIFS(Resultados_Dic3!AA$3:AA$99980,Resultados_Dic3!$F$3:$F$99980,'DIC4'!$H149,Resultados_Dic3!$D$3:$D$99980,'DIC4'!$H$145,Resultados_Dic3!$E$3:$E$99980,'DIC4'!$G149,Resultados_Dic3!$A$3:$A$99980,'DIC4'!$F149)</f>
        <v>0</v>
      </c>
      <c r="AC149" s="21">
        <f>+SUMIFS(Resultados_Dic3!AB$3:AB$99980,Resultados_Dic3!$F$3:$F$99980,'DIC4'!$H149,Resultados_Dic3!$D$3:$D$99980,'DIC4'!$H$145,Resultados_Dic3!$E$3:$E$99980,'DIC4'!$G149,Resultados_Dic3!$A$3:$A$99980,'DIC4'!$F149)</f>
        <v>0</v>
      </c>
      <c r="AD149" s="21">
        <f>+SUMIFS(Resultados_Dic3!AC$3:AC$99980,Resultados_Dic3!$F$3:$F$99980,'DIC4'!$H149,Resultados_Dic3!$D$3:$D$99980,'DIC4'!$H$145,Resultados_Dic3!$E$3:$E$99980,'DIC4'!$G149,Resultados_Dic3!$A$3:$A$99980,'DIC4'!$F149)</f>
        <v>0</v>
      </c>
      <c r="AE149" s="21">
        <f>+SUMIFS(Resultados_Dic3!AD$3:AD$99980,Resultados_Dic3!$F$3:$F$99980,'DIC4'!$H149,Resultados_Dic3!$D$3:$D$99980,'DIC4'!$H$145,Resultados_Dic3!$E$3:$E$99980,'DIC4'!$G149,Resultados_Dic3!$A$3:$A$99980,'DIC4'!$F149)</f>
        <v>0</v>
      </c>
      <c r="AF149" s="21">
        <f>+SUMIFS(Resultados_Dic3!AE$3:AE$99980,Resultados_Dic3!$F$3:$F$99980,'DIC4'!$H149,Resultados_Dic3!$D$3:$D$99980,'DIC4'!$H$145,Resultados_Dic3!$E$3:$E$99980,'DIC4'!$G149,Resultados_Dic3!$A$3:$A$99980,'DIC4'!$F149)</f>
        <v>0</v>
      </c>
      <c r="AG149" s="21">
        <f>+SUMIFS(Resultados_Dic3!AF$3:AF$99980,Resultados_Dic3!$F$3:$F$99980,'DIC4'!$H149,Resultados_Dic3!$D$3:$D$99980,'DIC4'!$H$145,Resultados_Dic3!$E$3:$E$99980,'DIC4'!$G149,Resultados_Dic3!$A$3:$A$99980,'DIC4'!$F149)</f>
        <v>0</v>
      </c>
      <c r="AH149" s="21">
        <f>+SUMIFS(Resultados_Dic3!AG$3:AG$99980,Resultados_Dic3!$F$3:$F$99980,'DIC4'!$H149,Resultados_Dic3!$D$3:$D$99980,'DIC4'!$H$145,Resultados_Dic3!$E$3:$E$99980,'DIC4'!$G149,Resultados_Dic3!$A$3:$A$99980,'DIC4'!$F149)</f>
        <v>0</v>
      </c>
      <c r="AI149" s="21">
        <f>+SUMIFS(Resultados_Dic3!AH$3:AH$99980,Resultados_Dic3!$F$3:$F$99980,'DIC4'!$H149,Resultados_Dic3!$D$3:$D$99980,'DIC4'!$H$145,Resultados_Dic3!$E$3:$E$99980,'DIC4'!$G149,Resultados_Dic3!$A$3:$A$99980,'DIC4'!$F149)</f>
        <v>0</v>
      </c>
      <c r="AJ149" s="21">
        <f>+SUMIFS(Resultados_Dic3!AI$3:AI$99980,Resultados_Dic3!$F$3:$F$99980,'DIC4'!$H149,Resultados_Dic3!$D$3:$D$99980,'DIC4'!$H$145,Resultados_Dic3!$E$3:$E$99980,'DIC4'!$G149,Resultados_Dic3!$A$3:$A$99980,'DIC4'!$F149)</f>
        <v>0</v>
      </c>
      <c r="AK149" s="21">
        <f>+SUMIFS(Resultados_Dic3!AJ$3:AJ$99980,Resultados_Dic3!$F$3:$F$99980,'DIC4'!$H149,Resultados_Dic3!$D$3:$D$99980,'DIC4'!$H$145,Resultados_Dic3!$E$3:$E$99980,'DIC4'!$G149,Resultados_Dic3!$A$3:$A$99980,'DIC4'!$F149)</f>
        <v>0</v>
      </c>
      <c r="AL149" s="21">
        <f>+SUMIFS(Resultados_Dic3!AK$3:AK$99980,Resultados_Dic3!$F$3:$F$99980,'DIC4'!$H149,Resultados_Dic3!$D$3:$D$99980,'DIC4'!$H$145,Resultados_Dic3!$E$3:$E$99980,'DIC4'!$G149,Resultados_Dic3!$A$3:$A$99980,'DIC4'!$F149)</f>
        <v>0</v>
      </c>
      <c r="AM149" s="21">
        <f>+SUMIFS(Resultados_Dic3!AL$3:AL$99980,Resultados_Dic3!$F$3:$F$99980,'DIC4'!$H149,Resultados_Dic3!$D$3:$D$99980,'DIC4'!$H$145,Resultados_Dic3!$E$3:$E$99980,'DIC4'!$G149,Resultados_Dic3!$A$3:$A$99980,'DIC4'!$F149)</f>
        <v>0</v>
      </c>
      <c r="AN149" s="21">
        <f>+SUMIFS(Resultados_Dic3!AM$3:AM$99980,Resultados_Dic3!$F$3:$F$99980,'DIC4'!$H149,Resultados_Dic3!$D$3:$D$99980,'DIC4'!$H$145,Resultados_Dic3!$E$3:$E$99980,'DIC4'!$G149,Resultados_Dic3!$A$3:$A$99980,'DIC4'!$F149)</f>
        <v>0</v>
      </c>
    </row>
    <row r="150" spans="3:41" x14ac:dyDescent="0.25">
      <c r="C150" s="35"/>
      <c r="E150" s="15"/>
      <c r="F150" s="17" t="str">
        <f t="shared" si="33"/>
        <v>DIC4</v>
      </c>
      <c r="G150" s="24" t="s">
        <v>43</v>
      </c>
      <c r="H150" s="13" t="s">
        <v>268</v>
      </c>
      <c r="I150" s="21">
        <f>+SUMIFS(Resultados_Dic3!H$3:H$99980,Resultados_Dic3!$F$3:$F$99980,'DIC4'!$H150,Resultados_Dic3!$D$3:$D$99980,'DIC4'!$H$145,Resultados_Dic3!$E$3:$E$99980,'DIC4'!$G150,Resultados_Dic3!$A$3:$A$99980,'DIC4'!$F150)</f>
        <v>0.34307320723463097</v>
      </c>
      <c r="J150" s="21">
        <f>+SUMIFS(Resultados_Dic3!I$3:I$99980,Resultados_Dic3!$F$3:$F$99980,'DIC4'!$H150,Resultados_Dic3!$D$3:$D$99980,'DIC4'!$H$145,Resultados_Dic3!$E$3:$E$99980,'DIC4'!$G150,Resultados_Dic3!$A$3:$A$99980,'DIC4'!$F150)</f>
        <v>0.324735989766188</v>
      </c>
      <c r="K150" s="21">
        <f>+SUMIFS(Resultados_Dic3!J$3:J$99980,Resultados_Dic3!$F$3:$F$99980,'DIC4'!$H150,Resultados_Dic3!$D$3:$D$99980,'DIC4'!$H$145,Resultados_Dic3!$E$3:$E$99980,'DIC4'!$G150,Resultados_Dic3!$A$3:$A$99980,'DIC4'!$F150)</f>
        <v>0.30895155042669498</v>
      </c>
      <c r="L150" s="21">
        <f>+SUMIFS(Resultados_Dic3!K$3:K$99980,Resultados_Dic3!$F$3:$F$99980,'DIC4'!$H150,Resultados_Dic3!$D$3:$D$99980,'DIC4'!$H$145,Resultados_Dic3!$E$3:$E$99980,'DIC4'!$G150,Resultados_Dic3!$A$3:$A$99980,'DIC4'!$F150)</f>
        <v>0.293167111087202</v>
      </c>
      <c r="M150" s="21">
        <f>+SUMIFS(Resultados_Dic3!L$3:L$99980,Resultados_Dic3!$F$3:$F$99980,'DIC4'!$H150,Resultados_Dic3!$D$3:$D$99980,'DIC4'!$H$145,Resultados_Dic3!$E$3:$E$99980,'DIC4'!$G150,Resultados_Dic3!$A$3:$A$99980,'DIC4'!$F150)</f>
        <v>0.27738267174770898</v>
      </c>
      <c r="N150" s="21">
        <f>+SUMIFS(Resultados_Dic3!M$3:M$99980,Resultados_Dic3!$F$3:$F$99980,'DIC4'!$H150,Resultados_Dic3!$D$3:$D$99980,'DIC4'!$H$145,Resultados_Dic3!$E$3:$E$99980,'DIC4'!$G150,Resultados_Dic3!$A$3:$A$99980,'DIC4'!$F150)</f>
        <v>0.25539893133781899</v>
      </c>
      <c r="O150" s="21">
        <f>+SUMIFS(Resultados_Dic3!N$3:N$99980,Resultados_Dic3!$F$3:$F$99980,'DIC4'!$H150,Resultados_Dic3!$D$3:$D$99980,'DIC4'!$H$145,Resultados_Dic3!$E$3:$E$99980,'DIC4'!$G150,Resultados_Dic3!$A$3:$A$99980,'DIC4'!$F150)</f>
        <v>0.23341519092792901</v>
      </c>
      <c r="P150" s="21">
        <f>+SUMIFS(Resultados_Dic3!O$3:O$99980,Resultados_Dic3!$F$3:$F$99980,'DIC4'!$H150,Resultados_Dic3!$D$3:$D$99980,'DIC4'!$H$145,Resultados_Dic3!$E$3:$E$99980,'DIC4'!$G150,Resultados_Dic3!$A$3:$A$99980,'DIC4'!$F150)</f>
        <v>0.21598228495609101</v>
      </c>
      <c r="Q150" s="21">
        <f>+SUMIFS(Resultados_Dic3!P$3:P$99980,Resultados_Dic3!$F$3:$F$99980,'DIC4'!$H150,Resultados_Dic3!$D$3:$D$99980,'DIC4'!$H$145,Resultados_Dic3!$E$3:$E$99980,'DIC4'!$G150,Resultados_Dic3!$A$3:$A$99980,'DIC4'!$F150)</f>
        <v>0.19854937898425201</v>
      </c>
      <c r="R150" s="21">
        <f>+SUMIFS(Resultados_Dic3!Q$3:Q$99980,Resultados_Dic3!$F$3:$F$99980,'DIC4'!$H150,Resultados_Dic3!$D$3:$D$99980,'DIC4'!$H$145,Resultados_Dic3!$E$3:$E$99980,'DIC4'!$G150,Resultados_Dic3!$A$3:$A$99980,'DIC4'!$F150)</f>
        <v>0.18111647301241299</v>
      </c>
      <c r="S150" s="21">
        <f>+SUMIFS(Resultados_Dic3!R$3:R$99980,Resultados_Dic3!$F$3:$F$99980,'DIC4'!$H150,Resultados_Dic3!$D$3:$D$99980,'DIC4'!$H$145,Resultados_Dic3!$E$3:$E$99980,'DIC4'!$G150,Resultados_Dic3!$A$3:$A$99980,'DIC4'!$F150)</f>
        <v>0.115918588943521</v>
      </c>
      <c r="T150" s="21">
        <f>+SUMIFS(Resultados_Dic3!S$3:S$99980,Resultados_Dic3!$F$3:$F$99980,'DIC4'!$H150,Resultados_Dic3!$D$3:$D$99980,'DIC4'!$H$145,Resultados_Dic3!$E$3:$E$99980,'DIC4'!$G150,Resultados_Dic3!$A$3:$A$99980,'DIC4'!$F150)</f>
        <v>0.115918588943522</v>
      </c>
      <c r="U150" s="21">
        <f>+SUMIFS(Resultados_Dic3!T$3:T$99980,Resultados_Dic3!$F$3:$F$99980,'DIC4'!$H150,Resultados_Dic3!$D$3:$D$99980,'DIC4'!$H$145,Resultados_Dic3!$E$3:$E$99980,'DIC4'!$G150,Resultados_Dic3!$A$3:$A$99980,'DIC4'!$F150)</f>
        <v>0.115918588943522</v>
      </c>
      <c r="V150" s="21">
        <f>+SUMIFS(Resultados_Dic3!U$3:U$99980,Resultados_Dic3!$F$3:$F$99980,'DIC4'!$H150,Resultados_Dic3!$D$3:$D$99980,'DIC4'!$H$145,Resultados_Dic3!$E$3:$E$99980,'DIC4'!$G150,Resultados_Dic3!$A$3:$A$99980,'DIC4'!$F150)</f>
        <v>8.2083747718646502E-2</v>
      </c>
      <c r="W150" s="21">
        <f>+SUMIFS(Resultados_Dic3!V$3:V$99980,Resultados_Dic3!$F$3:$F$99980,'DIC4'!$H150,Resultados_Dic3!$D$3:$D$99980,'DIC4'!$H$145,Resultados_Dic3!$E$3:$E$99980,'DIC4'!$G150,Resultados_Dic3!$A$3:$A$99980,'DIC4'!$F150)</f>
        <v>0</v>
      </c>
      <c r="X150" s="21">
        <f>+SUMIFS(Resultados_Dic3!W$3:W$99980,Resultados_Dic3!$F$3:$F$99980,'DIC4'!$H150,Resultados_Dic3!$D$3:$D$99980,'DIC4'!$H$145,Resultados_Dic3!$E$3:$E$99980,'DIC4'!$G150,Resultados_Dic3!$A$3:$A$99980,'DIC4'!$F150)</f>
        <v>0</v>
      </c>
      <c r="Y150" s="21">
        <f>+SUMIFS(Resultados_Dic3!X$3:X$99980,Resultados_Dic3!$F$3:$F$99980,'DIC4'!$H150,Resultados_Dic3!$D$3:$D$99980,'DIC4'!$H$145,Resultados_Dic3!$E$3:$E$99980,'DIC4'!$G150,Resultados_Dic3!$A$3:$A$99980,'DIC4'!$F150)</f>
        <v>0</v>
      </c>
      <c r="Z150" s="21">
        <f>+SUMIFS(Resultados_Dic3!Y$3:Y$99980,Resultados_Dic3!$F$3:$F$99980,'DIC4'!$H150,Resultados_Dic3!$D$3:$D$99980,'DIC4'!$H$145,Resultados_Dic3!$E$3:$E$99980,'DIC4'!$G150,Resultados_Dic3!$A$3:$A$99980,'DIC4'!$F150)</f>
        <v>0</v>
      </c>
      <c r="AA150" s="21">
        <f>+SUMIFS(Resultados_Dic3!Z$3:Z$99980,Resultados_Dic3!$F$3:$F$99980,'DIC4'!$H150,Resultados_Dic3!$D$3:$D$99980,'DIC4'!$H$145,Resultados_Dic3!$E$3:$E$99980,'DIC4'!$G150,Resultados_Dic3!$A$3:$A$99980,'DIC4'!$F150)</f>
        <v>0</v>
      </c>
      <c r="AB150" s="21">
        <f>+SUMIFS(Resultados_Dic3!AA$3:AA$99980,Resultados_Dic3!$F$3:$F$99980,'DIC4'!$H150,Resultados_Dic3!$D$3:$D$99980,'DIC4'!$H$145,Resultados_Dic3!$E$3:$E$99980,'DIC4'!$G150,Resultados_Dic3!$A$3:$A$99980,'DIC4'!$F150)</f>
        <v>0</v>
      </c>
      <c r="AC150" s="21">
        <f>+SUMIFS(Resultados_Dic3!AB$3:AB$99980,Resultados_Dic3!$F$3:$F$99980,'DIC4'!$H150,Resultados_Dic3!$D$3:$D$99980,'DIC4'!$H$145,Resultados_Dic3!$E$3:$E$99980,'DIC4'!$G150,Resultados_Dic3!$A$3:$A$99980,'DIC4'!$F150)</f>
        <v>0</v>
      </c>
      <c r="AD150" s="21">
        <f>+SUMIFS(Resultados_Dic3!AC$3:AC$99980,Resultados_Dic3!$F$3:$F$99980,'DIC4'!$H150,Resultados_Dic3!$D$3:$D$99980,'DIC4'!$H$145,Resultados_Dic3!$E$3:$E$99980,'DIC4'!$G150,Resultados_Dic3!$A$3:$A$99980,'DIC4'!$F150)</f>
        <v>0</v>
      </c>
      <c r="AE150" s="21">
        <f>+SUMIFS(Resultados_Dic3!AD$3:AD$99980,Resultados_Dic3!$F$3:$F$99980,'DIC4'!$H150,Resultados_Dic3!$D$3:$D$99980,'DIC4'!$H$145,Resultados_Dic3!$E$3:$E$99980,'DIC4'!$G150,Resultados_Dic3!$A$3:$A$99980,'DIC4'!$F150)</f>
        <v>0</v>
      </c>
      <c r="AF150" s="21">
        <f>+SUMIFS(Resultados_Dic3!AE$3:AE$99980,Resultados_Dic3!$F$3:$F$99980,'DIC4'!$H150,Resultados_Dic3!$D$3:$D$99980,'DIC4'!$H$145,Resultados_Dic3!$E$3:$E$99980,'DIC4'!$G150,Resultados_Dic3!$A$3:$A$99980,'DIC4'!$F150)</f>
        <v>0</v>
      </c>
      <c r="AG150" s="21">
        <f>+SUMIFS(Resultados_Dic3!AF$3:AF$99980,Resultados_Dic3!$F$3:$F$99980,'DIC4'!$H150,Resultados_Dic3!$D$3:$D$99980,'DIC4'!$H$145,Resultados_Dic3!$E$3:$E$99980,'DIC4'!$G150,Resultados_Dic3!$A$3:$A$99980,'DIC4'!$F150)</f>
        <v>0</v>
      </c>
      <c r="AH150" s="21">
        <f>+SUMIFS(Resultados_Dic3!AG$3:AG$99980,Resultados_Dic3!$F$3:$F$99980,'DIC4'!$H150,Resultados_Dic3!$D$3:$D$99980,'DIC4'!$H$145,Resultados_Dic3!$E$3:$E$99980,'DIC4'!$G150,Resultados_Dic3!$A$3:$A$99980,'DIC4'!$F150)</f>
        <v>0</v>
      </c>
      <c r="AI150" s="21">
        <f>+SUMIFS(Resultados_Dic3!AH$3:AH$99980,Resultados_Dic3!$F$3:$F$99980,'DIC4'!$H150,Resultados_Dic3!$D$3:$D$99980,'DIC4'!$H$145,Resultados_Dic3!$E$3:$E$99980,'DIC4'!$G150,Resultados_Dic3!$A$3:$A$99980,'DIC4'!$F150)</f>
        <v>0</v>
      </c>
      <c r="AJ150" s="21">
        <f>+SUMIFS(Resultados_Dic3!AI$3:AI$99980,Resultados_Dic3!$F$3:$F$99980,'DIC4'!$H150,Resultados_Dic3!$D$3:$D$99980,'DIC4'!$H$145,Resultados_Dic3!$E$3:$E$99980,'DIC4'!$G150,Resultados_Dic3!$A$3:$A$99980,'DIC4'!$F150)</f>
        <v>0</v>
      </c>
      <c r="AK150" s="21">
        <f>+SUMIFS(Resultados_Dic3!AJ$3:AJ$99980,Resultados_Dic3!$F$3:$F$99980,'DIC4'!$H150,Resultados_Dic3!$D$3:$D$99980,'DIC4'!$H$145,Resultados_Dic3!$E$3:$E$99980,'DIC4'!$G150,Resultados_Dic3!$A$3:$A$99980,'DIC4'!$F150)</f>
        <v>0</v>
      </c>
      <c r="AL150" s="21">
        <f>+SUMIFS(Resultados_Dic3!AK$3:AK$99980,Resultados_Dic3!$F$3:$F$99980,'DIC4'!$H150,Resultados_Dic3!$D$3:$D$99980,'DIC4'!$H$145,Resultados_Dic3!$E$3:$E$99980,'DIC4'!$G150,Resultados_Dic3!$A$3:$A$99980,'DIC4'!$F150)</f>
        <v>0</v>
      </c>
      <c r="AM150" s="21">
        <f>+SUMIFS(Resultados_Dic3!AL$3:AL$99980,Resultados_Dic3!$F$3:$F$99980,'DIC4'!$H150,Resultados_Dic3!$D$3:$D$99980,'DIC4'!$H$145,Resultados_Dic3!$E$3:$E$99980,'DIC4'!$G150,Resultados_Dic3!$A$3:$A$99980,'DIC4'!$F150)</f>
        <v>0</v>
      </c>
      <c r="AN150" s="21">
        <f>+SUMIFS(Resultados_Dic3!AM$3:AM$99980,Resultados_Dic3!$F$3:$F$99980,'DIC4'!$H150,Resultados_Dic3!$D$3:$D$99980,'DIC4'!$H$145,Resultados_Dic3!$E$3:$E$99980,'DIC4'!$G150,Resultados_Dic3!$A$3:$A$99980,'DIC4'!$F150)</f>
        <v>0</v>
      </c>
    </row>
    <row r="151" spans="3:41" x14ac:dyDescent="0.25">
      <c r="C151" s="35"/>
      <c r="E151" s="15"/>
      <c r="F151" s="17" t="str">
        <f t="shared" si="33"/>
        <v>DIC4</v>
      </c>
      <c r="G151" s="24" t="s">
        <v>43</v>
      </c>
      <c r="H151" s="13" t="s">
        <v>369</v>
      </c>
      <c r="I151" s="21">
        <f>+SUMIFS(Resultados_Dic3!H$3:H$99980,Resultados_Dic3!$F$3:$F$99980,'DIC4'!$H151,Resultados_Dic3!$D$3:$D$99980,'DIC4'!$H$145,Resultados_Dic3!$E$3:$E$99980,'DIC4'!$G151,Resultados_Dic3!$A$3:$A$99980,'DIC4'!$F151)</f>
        <v>0</v>
      </c>
      <c r="J151" s="21">
        <f>+SUMIFS(Resultados_Dic3!I$3:I$99980,Resultados_Dic3!$F$3:$F$99980,'DIC4'!$H151,Resultados_Dic3!$D$3:$D$99980,'DIC4'!$H$145,Resultados_Dic3!$E$3:$E$99980,'DIC4'!$G151,Resultados_Dic3!$A$3:$A$99980,'DIC4'!$F151)</f>
        <v>0</v>
      </c>
      <c r="K151" s="21">
        <f>+SUMIFS(Resultados_Dic3!J$3:J$99980,Resultados_Dic3!$F$3:$F$99980,'DIC4'!$H151,Resultados_Dic3!$D$3:$D$99980,'DIC4'!$H$145,Resultados_Dic3!$E$3:$E$99980,'DIC4'!$G151,Resultados_Dic3!$A$3:$A$99980,'DIC4'!$F151)</f>
        <v>0</v>
      </c>
      <c r="L151" s="21">
        <f>+SUMIFS(Resultados_Dic3!K$3:K$99980,Resultados_Dic3!$F$3:$F$99980,'DIC4'!$H151,Resultados_Dic3!$D$3:$D$99980,'DIC4'!$H$145,Resultados_Dic3!$E$3:$E$99980,'DIC4'!$G151,Resultados_Dic3!$A$3:$A$99980,'DIC4'!$F151)</f>
        <v>0</v>
      </c>
      <c r="M151" s="21">
        <f>+SUMIFS(Resultados_Dic3!L$3:L$99980,Resultados_Dic3!$F$3:$F$99980,'DIC4'!$H151,Resultados_Dic3!$D$3:$D$99980,'DIC4'!$H$145,Resultados_Dic3!$E$3:$E$99980,'DIC4'!$G151,Resultados_Dic3!$A$3:$A$99980,'DIC4'!$F151)</f>
        <v>0</v>
      </c>
      <c r="N151" s="21">
        <f>+SUMIFS(Resultados_Dic3!M$3:M$99980,Resultados_Dic3!$F$3:$F$99980,'DIC4'!$H151,Resultados_Dic3!$D$3:$D$99980,'DIC4'!$H$145,Resultados_Dic3!$E$3:$E$99980,'DIC4'!$G151,Resultados_Dic3!$A$3:$A$99980,'DIC4'!$F151)</f>
        <v>0</v>
      </c>
      <c r="O151" s="21">
        <f>+SUMIFS(Resultados_Dic3!N$3:N$99980,Resultados_Dic3!$F$3:$F$99980,'DIC4'!$H151,Resultados_Dic3!$D$3:$D$99980,'DIC4'!$H$145,Resultados_Dic3!$E$3:$E$99980,'DIC4'!$G151,Resultados_Dic3!$A$3:$A$99980,'DIC4'!$F151)</f>
        <v>0</v>
      </c>
      <c r="P151" s="21">
        <f>+SUMIFS(Resultados_Dic3!O$3:O$99980,Resultados_Dic3!$F$3:$F$99980,'DIC4'!$H151,Resultados_Dic3!$D$3:$D$99980,'DIC4'!$H$145,Resultados_Dic3!$E$3:$E$99980,'DIC4'!$G151,Resultados_Dic3!$A$3:$A$99980,'DIC4'!$F151)</f>
        <v>0</v>
      </c>
      <c r="Q151" s="21">
        <f>+SUMIFS(Resultados_Dic3!P$3:P$99980,Resultados_Dic3!$F$3:$F$99980,'DIC4'!$H151,Resultados_Dic3!$D$3:$D$99980,'DIC4'!$H$145,Resultados_Dic3!$E$3:$E$99980,'DIC4'!$G151,Resultados_Dic3!$A$3:$A$99980,'DIC4'!$F151)</f>
        <v>0</v>
      </c>
      <c r="R151" s="21">
        <f>+SUMIFS(Resultados_Dic3!Q$3:Q$99980,Resultados_Dic3!$F$3:$F$99980,'DIC4'!$H151,Resultados_Dic3!$D$3:$D$99980,'DIC4'!$H$145,Resultados_Dic3!$E$3:$E$99980,'DIC4'!$G151,Resultados_Dic3!$A$3:$A$99980,'DIC4'!$F151)</f>
        <v>0</v>
      </c>
      <c r="S151" s="21">
        <f>+SUMIFS(Resultados_Dic3!R$3:R$99980,Resultados_Dic3!$F$3:$F$99980,'DIC4'!$H151,Resultados_Dic3!$D$3:$D$99980,'DIC4'!$H$145,Resultados_Dic3!$E$3:$E$99980,'DIC4'!$G151,Resultados_Dic3!$A$3:$A$99980,'DIC4'!$F151)</f>
        <v>0</v>
      </c>
      <c r="T151" s="21">
        <f>+SUMIFS(Resultados_Dic3!S$3:S$99980,Resultados_Dic3!$F$3:$F$99980,'DIC4'!$H151,Resultados_Dic3!$D$3:$D$99980,'DIC4'!$H$145,Resultados_Dic3!$E$3:$E$99980,'DIC4'!$G151,Resultados_Dic3!$A$3:$A$99980,'DIC4'!$F151)</f>
        <v>0</v>
      </c>
      <c r="U151" s="21">
        <f>+SUMIFS(Resultados_Dic3!T$3:T$99980,Resultados_Dic3!$F$3:$F$99980,'DIC4'!$H151,Resultados_Dic3!$D$3:$D$99980,'DIC4'!$H$145,Resultados_Dic3!$E$3:$E$99980,'DIC4'!$G151,Resultados_Dic3!$A$3:$A$99980,'DIC4'!$F151)</f>
        <v>0</v>
      </c>
      <c r="V151" s="21">
        <f>+SUMIFS(Resultados_Dic3!U$3:U$99980,Resultados_Dic3!$F$3:$F$99980,'DIC4'!$H151,Resultados_Dic3!$D$3:$D$99980,'DIC4'!$H$145,Resultados_Dic3!$E$3:$E$99980,'DIC4'!$G151,Resultados_Dic3!$A$3:$A$99980,'DIC4'!$F151)</f>
        <v>0</v>
      </c>
      <c r="W151" s="21">
        <f>+SUMIFS(Resultados_Dic3!V$3:V$99980,Resultados_Dic3!$F$3:$F$99980,'DIC4'!$H151,Resultados_Dic3!$D$3:$D$99980,'DIC4'!$H$145,Resultados_Dic3!$E$3:$E$99980,'DIC4'!$G151,Resultados_Dic3!$A$3:$A$99980,'DIC4'!$F151)</f>
        <v>0</v>
      </c>
      <c r="X151" s="21">
        <f>+SUMIFS(Resultados_Dic3!W$3:W$99980,Resultados_Dic3!$F$3:$F$99980,'DIC4'!$H151,Resultados_Dic3!$D$3:$D$99980,'DIC4'!$H$145,Resultados_Dic3!$E$3:$E$99980,'DIC4'!$G151,Resultados_Dic3!$A$3:$A$99980,'DIC4'!$F151)</f>
        <v>0</v>
      </c>
      <c r="Y151" s="21">
        <f>+SUMIFS(Resultados_Dic3!X$3:X$99980,Resultados_Dic3!$F$3:$F$99980,'DIC4'!$H151,Resultados_Dic3!$D$3:$D$99980,'DIC4'!$H$145,Resultados_Dic3!$E$3:$E$99980,'DIC4'!$G151,Resultados_Dic3!$A$3:$A$99980,'DIC4'!$F151)</f>
        <v>0</v>
      </c>
      <c r="Z151" s="21">
        <f>+SUMIFS(Resultados_Dic3!Y$3:Y$99980,Resultados_Dic3!$F$3:$F$99980,'DIC4'!$H151,Resultados_Dic3!$D$3:$D$99980,'DIC4'!$H$145,Resultados_Dic3!$E$3:$E$99980,'DIC4'!$G151,Resultados_Dic3!$A$3:$A$99980,'DIC4'!$F151)</f>
        <v>0</v>
      </c>
      <c r="AA151" s="21">
        <f>+SUMIFS(Resultados_Dic3!Z$3:Z$99980,Resultados_Dic3!$F$3:$F$99980,'DIC4'!$H151,Resultados_Dic3!$D$3:$D$99980,'DIC4'!$H$145,Resultados_Dic3!$E$3:$E$99980,'DIC4'!$G151,Resultados_Dic3!$A$3:$A$99980,'DIC4'!$F151)</f>
        <v>0</v>
      </c>
      <c r="AB151" s="21">
        <f>+SUMIFS(Resultados_Dic3!AA$3:AA$99980,Resultados_Dic3!$F$3:$F$99980,'DIC4'!$H151,Resultados_Dic3!$D$3:$D$99980,'DIC4'!$H$145,Resultados_Dic3!$E$3:$E$99980,'DIC4'!$G151,Resultados_Dic3!$A$3:$A$99980,'DIC4'!$F151)</f>
        <v>0</v>
      </c>
      <c r="AC151" s="21">
        <f>+SUMIFS(Resultados_Dic3!AB$3:AB$99980,Resultados_Dic3!$F$3:$F$99980,'DIC4'!$H151,Resultados_Dic3!$D$3:$D$99980,'DIC4'!$H$145,Resultados_Dic3!$E$3:$E$99980,'DIC4'!$G151,Resultados_Dic3!$A$3:$A$99980,'DIC4'!$F151)</f>
        <v>0</v>
      </c>
      <c r="AD151" s="21">
        <f>+SUMIFS(Resultados_Dic3!AC$3:AC$99980,Resultados_Dic3!$F$3:$F$99980,'DIC4'!$H151,Resultados_Dic3!$D$3:$D$99980,'DIC4'!$H$145,Resultados_Dic3!$E$3:$E$99980,'DIC4'!$G151,Resultados_Dic3!$A$3:$A$99980,'DIC4'!$F151)</f>
        <v>0</v>
      </c>
      <c r="AE151" s="21">
        <f>+SUMIFS(Resultados_Dic3!AD$3:AD$99980,Resultados_Dic3!$F$3:$F$99980,'DIC4'!$H151,Resultados_Dic3!$D$3:$D$99980,'DIC4'!$H$145,Resultados_Dic3!$E$3:$E$99980,'DIC4'!$G151,Resultados_Dic3!$A$3:$A$99980,'DIC4'!$F151)</f>
        <v>0</v>
      </c>
      <c r="AF151" s="21">
        <f>+SUMIFS(Resultados_Dic3!AE$3:AE$99980,Resultados_Dic3!$F$3:$F$99980,'DIC4'!$H151,Resultados_Dic3!$D$3:$D$99980,'DIC4'!$H$145,Resultados_Dic3!$E$3:$E$99980,'DIC4'!$G151,Resultados_Dic3!$A$3:$A$99980,'DIC4'!$F151)</f>
        <v>0</v>
      </c>
      <c r="AG151" s="21">
        <f>+SUMIFS(Resultados_Dic3!AF$3:AF$99980,Resultados_Dic3!$F$3:$F$99980,'DIC4'!$H151,Resultados_Dic3!$D$3:$D$99980,'DIC4'!$H$145,Resultados_Dic3!$E$3:$E$99980,'DIC4'!$G151,Resultados_Dic3!$A$3:$A$99980,'DIC4'!$F151)</f>
        <v>0</v>
      </c>
      <c r="AH151" s="21">
        <f>+SUMIFS(Resultados_Dic3!AG$3:AG$99980,Resultados_Dic3!$F$3:$F$99980,'DIC4'!$H151,Resultados_Dic3!$D$3:$D$99980,'DIC4'!$H$145,Resultados_Dic3!$E$3:$E$99980,'DIC4'!$G151,Resultados_Dic3!$A$3:$A$99980,'DIC4'!$F151)</f>
        <v>0</v>
      </c>
      <c r="AI151" s="21">
        <f>+SUMIFS(Resultados_Dic3!AH$3:AH$99980,Resultados_Dic3!$F$3:$F$99980,'DIC4'!$H151,Resultados_Dic3!$D$3:$D$99980,'DIC4'!$H$145,Resultados_Dic3!$E$3:$E$99980,'DIC4'!$G151,Resultados_Dic3!$A$3:$A$99980,'DIC4'!$F151)</f>
        <v>0</v>
      </c>
      <c r="AJ151" s="21">
        <f>+SUMIFS(Resultados_Dic3!AI$3:AI$99980,Resultados_Dic3!$F$3:$F$99980,'DIC4'!$H151,Resultados_Dic3!$D$3:$D$99980,'DIC4'!$H$145,Resultados_Dic3!$E$3:$E$99980,'DIC4'!$G151,Resultados_Dic3!$A$3:$A$99980,'DIC4'!$F151)</f>
        <v>0</v>
      </c>
      <c r="AK151" s="21">
        <f>+SUMIFS(Resultados_Dic3!AJ$3:AJ$99980,Resultados_Dic3!$F$3:$F$99980,'DIC4'!$H151,Resultados_Dic3!$D$3:$D$99980,'DIC4'!$H$145,Resultados_Dic3!$E$3:$E$99980,'DIC4'!$G151,Resultados_Dic3!$A$3:$A$99980,'DIC4'!$F151)</f>
        <v>0</v>
      </c>
      <c r="AL151" s="21">
        <f>+SUMIFS(Resultados_Dic3!AK$3:AK$99980,Resultados_Dic3!$F$3:$F$99980,'DIC4'!$H151,Resultados_Dic3!$D$3:$D$99980,'DIC4'!$H$145,Resultados_Dic3!$E$3:$E$99980,'DIC4'!$G151,Resultados_Dic3!$A$3:$A$99980,'DIC4'!$F151)</f>
        <v>0</v>
      </c>
      <c r="AM151" s="21">
        <f>+SUMIFS(Resultados_Dic3!AL$3:AL$99980,Resultados_Dic3!$F$3:$F$99980,'DIC4'!$H151,Resultados_Dic3!$D$3:$D$99980,'DIC4'!$H$145,Resultados_Dic3!$E$3:$E$99980,'DIC4'!$G151,Resultados_Dic3!$A$3:$A$99980,'DIC4'!$F151)</f>
        <v>0</v>
      </c>
      <c r="AN151" s="21">
        <f>+SUMIFS(Resultados_Dic3!AM$3:AM$99980,Resultados_Dic3!$F$3:$F$99980,'DIC4'!$H151,Resultados_Dic3!$D$3:$D$99980,'DIC4'!$H$145,Resultados_Dic3!$E$3:$E$99980,'DIC4'!$G151,Resultados_Dic3!$A$3:$A$99980,'DIC4'!$F151)</f>
        <v>0</v>
      </c>
    </row>
    <row r="152" spans="3:41" x14ac:dyDescent="0.25">
      <c r="C152" s="35"/>
      <c r="E152" s="15"/>
      <c r="F152" s="17" t="str">
        <f t="shared" si="33"/>
        <v>DIC4</v>
      </c>
      <c r="G152" s="24" t="s">
        <v>43</v>
      </c>
      <c r="H152" s="13" t="s">
        <v>370</v>
      </c>
      <c r="I152" s="21">
        <f>+SUMIFS(Resultados_Dic3!H$3:H$99980,Resultados_Dic3!$F$3:$F$99980,'DIC4'!$H152,Resultados_Dic3!$D$3:$D$99980,'DIC4'!$H$145,Resultados_Dic3!$E$3:$E$99980,'DIC4'!$G152,Resultados_Dic3!$A$3:$A$99980,'DIC4'!$F152)</f>
        <v>0</v>
      </c>
      <c r="J152" s="21">
        <f>+SUMIFS(Resultados_Dic3!I$3:I$99980,Resultados_Dic3!$F$3:$F$99980,'DIC4'!$H152,Resultados_Dic3!$D$3:$D$99980,'DIC4'!$H$145,Resultados_Dic3!$E$3:$E$99980,'DIC4'!$G152,Resultados_Dic3!$A$3:$A$99980,'DIC4'!$F152)</f>
        <v>0</v>
      </c>
      <c r="K152" s="21">
        <f>+SUMIFS(Resultados_Dic3!J$3:J$99980,Resultados_Dic3!$F$3:$F$99980,'DIC4'!$H152,Resultados_Dic3!$D$3:$D$99980,'DIC4'!$H$145,Resultados_Dic3!$E$3:$E$99980,'DIC4'!$G152,Resultados_Dic3!$A$3:$A$99980,'DIC4'!$F152)</f>
        <v>0</v>
      </c>
      <c r="L152" s="21">
        <f>+SUMIFS(Resultados_Dic3!K$3:K$99980,Resultados_Dic3!$F$3:$F$99980,'DIC4'!$H152,Resultados_Dic3!$D$3:$D$99980,'DIC4'!$H$145,Resultados_Dic3!$E$3:$E$99980,'DIC4'!$G152,Resultados_Dic3!$A$3:$A$99980,'DIC4'!$F152)</f>
        <v>0</v>
      </c>
      <c r="M152" s="21">
        <f>+SUMIFS(Resultados_Dic3!L$3:L$99980,Resultados_Dic3!$F$3:$F$99980,'DIC4'!$H152,Resultados_Dic3!$D$3:$D$99980,'DIC4'!$H$145,Resultados_Dic3!$E$3:$E$99980,'DIC4'!$G152,Resultados_Dic3!$A$3:$A$99980,'DIC4'!$F152)</f>
        <v>0</v>
      </c>
      <c r="N152" s="21">
        <f>+SUMIFS(Resultados_Dic3!M$3:M$99980,Resultados_Dic3!$F$3:$F$99980,'DIC4'!$H152,Resultados_Dic3!$D$3:$D$99980,'DIC4'!$H$145,Resultados_Dic3!$E$3:$E$99980,'DIC4'!$G152,Resultados_Dic3!$A$3:$A$99980,'DIC4'!$F152)</f>
        <v>0</v>
      </c>
      <c r="O152" s="21">
        <f>+SUMIFS(Resultados_Dic3!N$3:N$99980,Resultados_Dic3!$F$3:$F$99980,'DIC4'!$H152,Resultados_Dic3!$D$3:$D$99980,'DIC4'!$H$145,Resultados_Dic3!$E$3:$E$99980,'DIC4'!$G152,Resultados_Dic3!$A$3:$A$99980,'DIC4'!$F152)</f>
        <v>0</v>
      </c>
      <c r="P152" s="21">
        <f>+SUMIFS(Resultados_Dic3!O$3:O$99980,Resultados_Dic3!$F$3:$F$99980,'DIC4'!$H152,Resultados_Dic3!$D$3:$D$99980,'DIC4'!$H$145,Resultados_Dic3!$E$3:$E$99980,'DIC4'!$G152,Resultados_Dic3!$A$3:$A$99980,'DIC4'!$F152)</f>
        <v>0</v>
      </c>
      <c r="Q152" s="21">
        <f>+SUMIFS(Resultados_Dic3!P$3:P$99980,Resultados_Dic3!$F$3:$F$99980,'DIC4'!$H152,Resultados_Dic3!$D$3:$D$99980,'DIC4'!$H$145,Resultados_Dic3!$E$3:$E$99980,'DIC4'!$G152,Resultados_Dic3!$A$3:$A$99980,'DIC4'!$F152)</f>
        <v>0</v>
      </c>
      <c r="R152" s="21">
        <f>+SUMIFS(Resultados_Dic3!Q$3:Q$99980,Resultados_Dic3!$F$3:$F$99980,'DIC4'!$H152,Resultados_Dic3!$D$3:$D$99980,'DIC4'!$H$145,Resultados_Dic3!$E$3:$E$99980,'DIC4'!$G152,Resultados_Dic3!$A$3:$A$99980,'DIC4'!$F152)</f>
        <v>0</v>
      </c>
      <c r="S152" s="21">
        <f>+SUMIFS(Resultados_Dic3!R$3:R$99980,Resultados_Dic3!$F$3:$F$99980,'DIC4'!$H152,Resultados_Dic3!$D$3:$D$99980,'DIC4'!$H$145,Resultados_Dic3!$E$3:$E$99980,'DIC4'!$G152,Resultados_Dic3!$A$3:$A$99980,'DIC4'!$F152)</f>
        <v>0</v>
      </c>
      <c r="T152" s="21">
        <f>+SUMIFS(Resultados_Dic3!S$3:S$99980,Resultados_Dic3!$F$3:$F$99980,'DIC4'!$H152,Resultados_Dic3!$D$3:$D$99980,'DIC4'!$H$145,Resultados_Dic3!$E$3:$E$99980,'DIC4'!$G152,Resultados_Dic3!$A$3:$A$99980,'DIC4'!$F152)</f>
        <v>0</v>
      </c>
      <c r="U152" s="21">
        <f>+SUMIFS(Resultados_Dic3!T$3:T$99980,Resultados_Dic3!$F$3:$F$99980,'DIC4'!$H152,Resultados_Dic3!$D$3:$D$99980,'DIC4'!$H$145,Resultados_Dic3!$E$3:$E$99980,'DIC4'!$G152,Resultados_Dic3!$A$3:$A$99980,'DIC4'!$F152)</f>
        <v>0</v>
      </c>
      <c r="V152" s="21">
        <f>+SUMIFS(Resultados_Dic3!U$3:U$99980,Resultados_Dic3!$F$3:$F$99980,'DIC4'!$H152,Resultados_Dic3!$D$3:$D$99980,'DIC4'!$H$145,Resultados_Dic3!$E$3:$E$99980,'DIC4'!$G152,Resultados_Dic3!$A$3:$A$99980,'DIC4'!$F152)</f>
        <v>0</v>
      </c>
      <c r="W152" s="21">
        <f>+SUMIFS(Resultados_Dic3!V$3:V$99980,Resultados_Dic3!$F$3:$F$99980,'DIC4'!$H152,Resultados_Dic3!$D$3:$D$99980,'DIC4'!$H$145,Resultados_Dic3!$E$3:$E$99980,'DIC4'!$G152,Resultados_Dic3!$A$3:$A$99980,'DIC4'!$F152)</f>
        <v>0</v>
      </c>
      <c r="X152" s="21">
        <f>+SUMIFS(Resultados_Dic3!W$3:W$99980,Resultados_Dic3!$F$3:$F$99980,'DIC4'!$H152,Resultados_Dic3!$D$3:$D$99980,'DIC4'!$H$145,Resultados_Dic3!$E$3:$E$99980,'DIC4'!$G152,Resultados_Dic3!$A$3:$A$99980,'DIC4'!$F152)</f>
        <v>0</v>
      </c>
      <c r="Y152" s="21">
        <f>+SUMIFS(Resultados_Dic3!X$3:X$99980,Resultados_Dic3!$F$3:$F$99980,'DIC4'!$H152,Resultados_Dic3!$D$3:$D$99980,'DIC4'!$H$145,Resultados_Dic3!$E$3:$E$99980,'DIC4'!$G152,Resultados_Dic3!$A$3:$A$99980,'DIC4'!$F152)</f>
        <v>0</v>
      </c>
      <c r="Z152" s="21">
        <f>+SUMIFS(Resultados_Dic3!Y$3:Y$99980,Resultados_Dic3!$F$3:$F$99980,'DIC4'!$H152,Resultados_Dic3!$D$3:$D$99980,'DIC4'!$H$145,Resultados_Dic3!$E$3:$E$99980,'DIC4'!$G152,Resultados_Dic3!$A$3:$A$99980,'DIC4'!$F152)</f>
        <v>0</v>
      </c>
      <c r="AA152" s="21">
        <f>+SUMIFS(Resultados_Dic3!Z$3:Z$99980,Resultados_Dic3!$F$3:$F$99980,'DIC4'!$H152,Resultados_Dic3!$D$3:$D$99980,'DIC4'!$H$145,Resultados_Dic3!$E$3:$E$99980,'DIC4'!$G152,Resultados_Dic3!$A$3:$A$99980,'DIC4'!$F152)</f>
        <v>0</v>
      </c>
      <c r="AB152" s="21">
        <f>+SUMIFS(Resultados_Dic3!AA$3:AA$99980,Resultados_Dic3!$F$3:$F$99980,'DIC4'!$H152,Resultados_Dic3!$D$3:$D$99980,'DIC4'!$H$145,Resultados_Dic3!$E$3:$E$99980,'DIC4'!$G152,Resultados_Dic3!$A$3:$A$99980,'DIC4'!$F152)</f>
        <v>0</v>
      </c>
      <c r="AC152" s="21">
        <f>+SUMIFS(Resultados_Dic3!AB$3:AB$99980,Resultados_Dic3!$F$3:$F$99980,'DIC4'!$H152,Resultados_Dic3!$D$3:$D$99980,'DIC4'!$H$145,Resultados_Dic3!$E$3:$E$99980,'DIC4'!$G152,Resultados_Dic3!$A$3:$A$99980,'DIC4'!$F152)</f>
        <v>0</v>
      </c>
      <c r="AD152" s="21">
        <f>+SUMIFS(Resultados_Dic3!AC$3:AC$99980,Resultados_Dic3!$F$3:$F$99980,'DIC4'!$H152,Resultados_Dic3!$D$3:$D$99980,'DIC4'!$H$145,Resultados_Dic3!$E$3:$E$99980,'DIC4'!$G152,Resultados_Dic3!$A$3:$A$99980,'DIC4'!$F152)</f>
        <v>0</v>
      </c>
      <c r="AE152" s="21">
        <f>+SUMIFS(Resultados_Dic3!AD$3:AD$99980,Resultados_Dic3!$F$3:$F$99980,'DIC4'!$H152,Resultados_Dic3!$D$3:$D$99980,'DIC4'!$H$145,Resultados_Dic3!$E$3:$E$99980,'DIC4'!$G152,Resultados_Dic3!$A$3:$A$99980,'DIC4'!$F152)</f>
        <v>0</v>
      </c>
      <c r="AF152" s="21">
        <f>+SUMIFS(Resultados_Dic3!AE$3:AE$99980,Resultados_Dic3!$F$3:$F$99980,'DIC4'!$H152,Resultados_Dic3!$D$3:$D$99980,'DIC4'!$H$145,Resultados_Dic3!$E$3:$E$99980,'DIC4'!$G152,Resultados_Dic3!$A$3:$A$99980,'DIC4'!$F152)</f>
        <v>0</v>
      </c>
      <c r="AG152" s="21">
        <f>+SUMIFS(Resultados_Dic3!AF$3:AF$99980,Resultados_Dic3!$F$3:$F$99980,'DIC4'!$H152,Resultados_Dic3!$D$3:$D$99980,'DIC4'!$H$145,Resultados_Dic3!$E$3:$E$99980,'DIC4'!$G152,Resultados_Dic3!$A$3:$A$99980,'DIC4'!$F152)</f>
        <v>0</v>
      </c>
      <c r="AH152" s="21">
        <f>+SUMIFS(Resultados_Dic3!AG$3:AG$99980,Resultados_Dic3!$F$3:$F$99980,'DIC4'!$H152,Resultados_Dic3!$D$3:$D$99980,'DIC4'!$H$145,Resultados_Dic3!$E$3:$E$99980,'DIC4'!$G152,Resultados_Dic3!$A$3:$A$99980,'DIC4'!$F152)</f>
        <v>0</v>
      </c>
      <c r="AI152" s="21">
        <f>+SUMIFS(Resultados_Dic3!AH$3:AH$99980,Resultados_Dic3!$F$3:$F$99980,'DIC4'!$H152,Resultados_Dic3!$D$3:$D$99980,'DIC4'!$H$145,Resultados_Dic3!$E$3:$E$99980,'DIC4'!$G152,Resultados_Dic3!$A$3:$A$99980,'DIC4'!$F152)</f>
        <v>0</v>
      </c>
      <c r="AJ152" s="21">
        <f>+SUMIFS(Resultados_Dic3!AI$3:AI$99980,Resultados_Dic3!$F$3:$F$99980,'DIC4'!$H152,Resultados_Dic3!$D$3:$D$99980,'DIC4'!$H$145,Resultados_Dic3!$E$3:$E$99980,'DIC4'!$G152,Resultados_Dic3!$A$3:$A$99980,'DIC4'!$F152)</f>
        <v>0</v>
      </c>
      <c r="AK152" s="21">
        <f>+SUMIFS(Resultados_Dic3!AJ$3:AJ$99980,Resultados_Dic3!$F$3:$F$99980,'DIC4'!$H152,Resultados_Dic3!$D$3:$D$99980,'DIC4'!$H$145,Resultados_Dic3!$E$3:$E$99980,'DIC4'!$G152,Resultados_Dic3!$A$3:$A$99980,'DIC4'!$F152)</f>
        <v>0</v>
      </c>
      <c r="AL152" s="21">
        <f>+SUMIFS(Resultados_Dic3!AK$3:AK$99980,Resultados_Dic3!$F$3:$F$99980,'DIC4'!$H152,Resultados_Dic3!$D$3:$D$99980,'DIC4'!$H$145,Resultados_Dic3!$E$3:$E$99980,'DIC4'!$G152,Resultados_Dic3!$A$3:$A$99980,'DIC4'!$F152)</f>
        <v>0</v>
      </c>
      <c r="AM152" s="21">
        <f>+SUMIFS(Resultados_Dic3!AL$3:AL$99980,Resultados_Dic3!$F$3:$F$99980,'DIC4'!$H152,Resultados_Dic3!$D$3:$D$99980,'DIC4'!$H$145,Resultados_Dic3!$E$3:$E$99980,'DIC4'!$G152,Resultados_Dic3!$A$3:$A$99980,'DIC4'!$F152)</f>
        <v>0</v>
      </c>
      <c r="AN152" s="21">
        <f>+SUMIFS(Resultados_Dic3!AM$3:AM$99980,Resultados_Dic3!$F$3:$F$99980,'DIC4'!$H152,Resultados_Dic3!$D$3:$D$99980,'DIC4'!$H$145,Resultados_Dic3!$E$3:$E$99980,'DIC4'!$G152,Resultados_Dic3!$A$3:$A$99980,'DIC4'!$F152)</f>
        <v>0</v>
      </c>
    </row>
    <row r="153" spans="3:41" x14ac:dyDescent="0.25">
      <c r="C153" s="35"/>
      <c r="E153" s="15"/>
      <c r="F153" s="17" t="str">
        <f t="shared" si="33"/>
        <v>DIC4</v>
      </c>
      <c r="G153" s="24" t="s">
        <v>43</v>
      </c>
      <c r="H153" s="13" t="s">
        <v>269</v>
      </c>
      <c r="I153" s="21">
        <f>+SUMIFS(Resultados_Dic3!H$3:H$99980,Resultados_Dic3!$F$3:$F$99980,'DIC4'!$H153,Resultados_Dic3!$D$3:$D$99980,'DIC4'!$H$145,Resultados_Dic3!$E$3:$E$99980,'DIC4'!$G153,Resultados_Dic3!$A$3:$A$99980,'DIC4'!$F153)</f>
        <v>0.2616498060113</v>
      </c>
      <c r="J153" s="21">
        <f>+SUMIFS(Resultados_Dic3!I$3:I$99980,Resultados_Dic3!$F$3:$F$99980,'DIC4'!$H153,Resultados_Dic3!$D$3:$D$99980,'DIC4'!$H$145,Resultados_Dic3!$E$3:$E$99980,'DIC4'!$G153,Resultados_Dic3!$A$3:$A$99980,'DIC4'!$F153)</f>
        <v>0.2616498060113</v>
      </c>
      <c r="K153" s="21">
        <f>+SUMIFS(Resultados_Dic3!J$3:J$99980,Resultados_Dic3!$F$3:$F$99980,'DIC4'!$H153,Resultados_Dic3!$D$3:$D$99980,'DIC4'!$H$145,Resultados_Dic3!$E$3:$E$99980,'DIC4'!$G153,Resultados_Dic3!$A$3:$A$99980,'DIC4'!$F153)</f>
        <v>0.2616498060113</v>
      </c>
      <c r="L153" s="21">
        <f>+SUMIFS(Resultados_Dic3!K$3:K$99980,Resultados_Dic3!$F$3:$F$99980,'DIC4'!$H153,Resultados_Dic3!$D$3:$D$99980,'DIC4'!$H$145,Resultados_Dic3!$E$3:$E$99980,'DIC4'!$G153,Resultados_Dic3!$A$3:$A$99980,'DIC4'!$F153)</f>
        <v>0.2616498060113</v>
      </c>
      <c r="M153" s="21">
        <f>+SUMIFS(Resultados_Dic3!L$3:L$99980,Resultados_Dic3!$F$3:$F$99980,'DIC4'!$H153,Resultados_Dic3!$D$3:$D$99980,'DIC4'!$H$145,Resultados_Dic3!$E$3:$E$99980,'DIC4'!$G153,Resultados_Dic3!$A$3:$A$99980,'DIC4'!$F153)</f>
        <v>0.2616498060113</v>
      </c>
      <c r="N153" s="21">
        <f>+SUMIFS(Resultados_Dic3!M$3:M$99980,Resultados_Dic3!$F$3:$F$99980,'DIC4'!$H153,Resultados_Dic3!$D$3:$D$99980,'DIC4'!$H$145,Resultados_Dic3!$E$3:$E$99980,'DIC4'!$G153,Resultados_Dic3!$A$3:$A$99980,'DIC4'!$F153)</f>
        <v>0.2616498060113</v>
      </c>
      <c r="O153" s="21">
        <f>+SUMIFS(Resultados_Dic3!N$3:N$99980,Resultados_Dic3!$F$3:$F$99980,'DIC4'!$H153,Resultados_Dic3!$D$3:$D$99980,'DIC4'!$H$145,Resultados_Dic3!$E$3:$E$99980,'DIC4'!$G153,Resultados_Dic3!$A$3:$A$99980,'DIC4'!$F153)</f>
        <v>0.249451491838973</v>
      </c>
      <c r="P153" s="21">
        <f>+SUMIFS(Resultados_Dic3!O$3:O$99980,Resultados_Dic3!$F$3:$F$99980,'DIC4'!$H153,Resultados_Dic3!$D$3:$D$99980,'DIC4'!$H$145,Resultados_Dic3!$E$3:$E$99980,'DIC4'!$G153,Resultados_Dic3!$A$3:$A$99980,'DIC4'!$F153)</f>
        <v>0.22421666529221701</v>
      </c>
      <c r="Q153" s="21">
        <f>+SUMIFS(Resultados_Dic3!P$3:P$99980,Resultados_Dic3!$F$3:$F$99980,'DIC4'!$H153,Resultados_Dic3!$D$3:$D$99980,'DIC4'!$H$145,Resultados_Dic3!$E$3:$E$99980,'DIC4'!$G153,Resultados_Dic3!$A$3:$A$99980,'DIC4'!$F153)</f>
        <v>0.19898183874545999</v>
      </c>
      <c r="R153" s="21">
        <f>+SUMIFS(Resultados_Dic3!Q$3:Q$99980,Resultados_Dic3!$F$3:$F$99980,'DIC4'!$H153,Resultados_Dic3!$D$3:$D$99980,'DIC4'!$H$145,Resultados_Dic3!$E$3:$E$99980,'DIC4'!$G153,Resultados_Dic3!$A$3:$A$99980,'DIC4'!$F153)</f>
        <v>0.17491641924635301</v>
      </c>
      <c r="S153" s="21">
        <f>+SUMIFS(Resultados_Dic3!R$3:R$99980,Resultados_Dic3!$F$3:$F$99980,'DIC4'!$H153,Resultados_Dic3!$D$3:$D$99980,'DIC4'!$H$145,Resultados_Dic3!$E$3:$E$99980,'DIC4'!$G153,Resultados_Dic3!$A$3:$A$99980,'DIC4'!$F153)</f>
        <v>0.150850999747246</v>
      </c>
      <c r="T153" s="21">
        <f>+SUMIFS(Resultados_Dic3!S$3:S$99980,Resultados_Dic3!$F$3:$F$99980,'DIC4'!$H153,Resultados_Dic3!$D$3:$D$99980,'DIC4'!$H$145,Resultados_Dic3!$E$3:$E$99980,'DIC4'!$G153,Resultados_Dic3!$A$3:$A$99980,'DIC4'!$F153)</f>
        <v>0.12678558024813999</v>
      </c>
      <c r="U153" s="21">
        <f>+SUMIFS(Resultados_Dic3!T$3:T$99980,Resultados_Dic3!$F$3:$F$99980,'DIC4'!$H153,Resultados_Dic3!$D$3:$D$99980,'DIC4'!$H$145,Resultados_Dic3!$E$3:$E$99980,'DIC4'!$G153,Resultados_Dic3!$A$3:$A$99980,'DIC4'!$F153)</f>
        <v>0.11433097149276</v>
      </c>
      <c r="V153" s="21">
        <f>+SUMIFS(Resultados_Dic3!U$3:U$99980,Resultados_Dic3!$F$3:$F$99980,'DIC4'!$H153,Resultados_Dic3!$D$3:$D$99980,'DIC4'!$H$145,Resultados_Dic3!$E$3:$E$99980,'DIC4'!$G153,Resultados_Dic3!$A$3:$A$99980,'DIC4'!$F153)</f>
        <v>0.101876362737381</v>
      </c>
      <c r="W153" s="21">
        <f>+SUMIFS(Resultados_Dic3!V$3:V$99980,Resultados_Dic3!$F$3:$F$99980,'DIC4'!$H153,Resultados_Dic3!$D$3:$D$99980,'DIC4'!$H$145,Resultados_Dic3!$E$3:$E$99980,'DIC4'!$G153,Resultados_Dic3!$A$3:$A$99980,'DIC4'!$F153)</f>
        <v>1.43369382898788E-2</v>
      </c>
      <c r="X153" s="21">
        <f>+SUMIFS(Resultados_Dic3!W$3:W$99980,Resultados_Dic3!$F$3:$F$99980,'DIC4'!$H153,Resultados_Dic3!$D$3:$D$99980,'DIC4'!$H$145,Resultados_Dic3!$E$3:$E$99980,'DIC4'!$G153,Resultados_Dic3!$A$3:$A$99980,'DIC4'!$F153)</f>
        <v>0</v>
      </c>
      <c r="Y153" s="21">
        <f>+SUMIFS(Resultados_Dic3!X$3:X$99980,Resultados_Dic3!$F$3:$F$99980,'DIC4'!$H153,Resultados_Dic3!$D$3:$D$99980,'DIC4'!$H$145,Resultados_Dic3!$E$3:$E$99980,'DIC4'!$G153,Resultados_Dic3!$A$3:$A$99980,'DIC4'!$F153)</f>
        <v>0</v>
      </c>
      <c r="Z153" s="21">
        <f>+SUMIFS(Resultados_Dic3!Y$3:Y$99980,Resultados_Dic3!$F$3:$F$99980,'DIC4'!$H153,Resultados_Dic3!$D$3:$D$99980,'DIC4'!$H$145,Resultados_Dic3!$E$3:$E$99980,'DIC4'!$G153,Resultados_Dic3!$A$3:$A$99980,'DIC4'!$F153)</f>
        <v>0</v>
      </c>
      <c r="AA153" s="21">
        <f>+SUMIFS(Resultados_Dic3!Z$3:Z$99980,Resultados_Dic3!$F$3:$F$99980,'DIC4'!$H153,Resultados_Dic3!$D$3:$D$99980,'DIC4'!$H$145,Resultados_Dic3!$E$3:$E$99980,'DIC4'!$G153,Resultados_Dic3!$A$3:$A$99980,'DIC4'!$F153)</f>
        <v>0</v>
      </c>
      <c r="AB153" s="21">
        <f>+SUMIFS(Resultados_Dic3!AA$3:AA$99980,Resultados_Dic3!$F$3:$F$99980,'DIC4'!$H153,Resultados_Dic3!$D$3:$D$99980,'DIC4'!$H$145,Resultados_Dic3!$E$3:$E$99980,'DIC4'!$G153,Resultados_Dic3!$A$3:$A$99980,'DIC4'!$F153)</f>
        <v>0</v>
      </c>
      <c r="AC153" s="21">
        <f>+SUMIFS(Resultados_Dic3!AB$3:AB$99980,Resultados_Dic3!$F$3:$F$99980,'DIC4'!$H153,Resultados_Dic3!$D$3:$D$99980,'DIC4'!$H$145,Resultados_Dic3!$E$3:$E$99980,'DIC4'!$G153,Resultados_Dic3!$A$3:$A$99980,'DIC4'!$F153)</f>
        <v>0</v>
      </c>
      <c r="AD153" s="21">
        <f>+SUMIFS(Resultados_Dic3!AC$3:AC$99980,Resultados_Dic3!$F$3:$F$99980,'DIC4'!$H153,Resultados_Dic3!$D$3:$D$99980,'DIC4'!$H$145,Resultados_Dic3!$E$3:$E$99980,'DIC4'!$G153,Resultados_Dic3!$A$3:$A$99980,'DIC4'!$F153)</f>
        <v>0</v>
      </c>
      <c r="AE153" s="21">
        <f>+SUMIFS(Resultados_Dic3!AD$3:AD$99980,Resultados_Dic3!$F$3:$F$99980,'DIC4'!$H153,Resultados_Dic3!$D$3:$D$99980,'DIC4'!$H$145,Resultados_Dic3!$E$3:$E$99980,'DIC4'!$G153,Resultados_Dic3!$A$3:$A$99980,'DIC4'!$F153)</f>
        <v>0</v>
      </c>
      <c r="AF153" s="21">
        <f>+SUMIFS(Resultados_Dic3!AE$3:AE$99980,Resultados_Dic3!$F$3:$F$99980,'DIC4'!$H153,Resultados_Dic3!$D$3:$D$99980,'DIC4'!$H$145,Resultados_Dic3!$E$3:$E$99980,'DIC4'!$G153,Resultados_Dic3!$A$3:$A$99980,'DIC4'!$F153)</f>
        <v>0</v>
      </c>
      <c r="AG153" s="21">
        <f>+SUMIFS(Resultados_Dic3!AF$3:AF$99980,Resultados_Dic3!$F$3:$F$99980,'DIC4'!$H153,Resultados_Dic3!$D$3:$D$99980,'DIC4'!$H$145,Resultados_Dic3!$E$3:$E$99980,'DIC4'!$G153,Resultados_Dic3!$A$3:$A$99980,'DIC4'!$F153)</f>
        <v>0</v>
      </c>
      <c r="AH153" s="21">
        <f>+SUMIFS(Resultados_Dic3!AG$3:AG$99980,Resultados_Dic3!$F$3:$F$99980,'DIC4'!$H153,Resultados_Dic3!$D$3:$D$99980,'DIC4'!$H$145,Resultados_Dic3!$E$3:$E$99980,'DIC4'!$G153,Resultados_Dic3!$A$3:$A$99980,'DIC4'!$F153)</f>
        <v>0</v>
      </c>
      <c r="AI153" s="21">
        <f>+SUMIFS(Resultados_Dic3!AH$3:AH$99980,Resultados_Dic3!$F$3:$F$99980,'DIC4'!$H153,Resultados_Dic3!$D$3:$D$99980,'DIC4'!$H$145,Resultados_Dic3!$E$3:$E$99980,'DIC4'!$G153,Resultados_Dic3!$A$3:$A$99980,'DIC4'!$F153)</f>
        <v>0</v>
      </c>
      <c r="AJ153" s="21">
        <f>+SUMIFS(Resultados_Dic3!AI$3:AI$99980,Resultados_Dic3!$F$3:$F$99980,'DIC4'!$H153,Resultados_Dic3!$D$3:$D$99980,'DIC4'!$H$145,Resultados_Dic3!$E$3:$E$99980,'DIC4'!$G153,Resultados_Dic3!$A$3:$A$99980,'DIC4'!$F153)</f>
        <v>0</v>
      </c>
      <c r="AK153" s="21">
        <f>+SUMIFS(Resultados_Dic3!AJ$3:AJ$99980,Resultados_Dic3!$F$3:$F$99980,'DIC4'!$H153,Resultados_Dic3!$D$3:$D$99980,'DIC4'!$H$145,Resultados_Dic3!$E$3:$E$99980,'DIC4'!$G153,Resultados_Dic3!$A$3:$A$99980,'DIC4'!$F153)</f>
        <v>0</v>
      </c>
      <c r="AL153" s="21">
        <f>+SUMIFS(Resultados_Dic3!AK$3:AK$99980,Resultados_Dic3!$F$3:$F$99980,'DIC4'!$H153,Resultados_Dic3!$D$3:$D$99980,'DIC4'!$H$145,Resultados_Dic3!$E$3:$E$99980,'DIC4'!$G153,Resultados_Dic3!$A$3:$A$99980,'DIC4'!$F153)</f>
        <v>0</v>
      </c>
      <c r="AM153" s="21">
        <f>+SUMIFS(Resultados_Dic3!AL$3:AL$99980,Resultados_Dic3!$F$3:$F$99980,'DIC4'!$H153,Resultados_Dic3!$D$3:$D$99980,'DIC4'!$H$145,Resultados_Dic3!$E$3:$E$99980,'DIC4'!$G153,Resultados_Dic3!$A$3:$A$99980,'DIC4'!$F153)</f>
        <v>0</v>
      </c>
      <c r="AN153" s="21">
        <f>+SUMIFS(Resultados_Dic3!AM$3:AM$99980,Resultados_Dic3!$F$3:$F$99980,'DIC4'!$H153,Resultados_Dic3!$D$3:$D$99980,'DIC4'!$H$145,Resultados_Dic3!$E$3:$E$99980,'DIC4'!$G153,Resultados_Dic3!$A$3:$A$99980,'DIC4'!$F153)</f>
        <v>0</v>
      </c>
    </row>
    <row r="154" spans="3:41" x14ac:dyDescent="0.25">
      <c r="E154" s="15"/>
      <c r="F154" s="17" t="str">
        <f t="shared" si="33"/>
        <v>DIC4</v>
      </c>
      <c r="G154" s="24" t="s">
        <v>43</v>
      </c>
      <c r="H154" s="13" t="s">
        <v>371</v>
      </c>
      <c r="I154" s="21">
        <f>+SUMIFS(Resultados_Dic3!H$3:H$99980,Resultados_Dic3!$F$3:$F$99980,'DIC4'!$H154,Resultados_Dic3!$D$3:$D$99980,'DIC4'!$H$145,Resultados_Dic3!$E$3:$E$99980,'DIC4'!$G154,Resultados_Dic3!$A$3:$A$99980,'DIC4'!$F154)</f>
        <v>0</v>
      </c>
      <c r="J154" s="21">
        <f>+SUMIFS(Resultados_Dic3!I$3:I$99980,Resultados_Dic3!$F$3:$F$99980,'DIC4'!$H154,Resultados_Dic3!$D$3:$D$99980,'DIC4'!$H$145,Resultados_Dic3!$E$3:$E$99980,'DIC4'!$G154,Resultados_Dic3!$A$3:$A$99980,'DIC4'!$F154)</f>
        <v>0</v>
      </c>
      <c r="K154" s="21">
        <f>+SUMIFS(Resultados_Dic3!J$3:J$99980,Resultados_Dic3!$F$3:$F$99980,'DIC4'!$H154,Resultados_Dic3!$D$3:$D$99980,'DIC4'!$H$145,Resultados_Dic3!$E$3:$E$99980,'DIC4'!$G154,Resultados_Dic3!$A$3:$A$99980,'DIC4'!$F154)</f>
        <v>0</v>
      </c>
      <c r="L154" s="21">
        <f>+SUMIFS(Resultados_Dic3!K$3:K$99980,Resultados_Dic3!$F$3:$F$99980,'DIC4'!$H154,Resultados_Dic3!$D$3:$D$99980,'DIC4'!$H$145,Resultados_Dic3!$E$3:$E$99980,'DIC4'!$G154,Resultados_Dic3!$A$3:$A$99980,'DIC4'!$F154)</f>
        <v>0</v>
      </c>
      <c r="M154" s="21">
        <f>+SUMIFS(Resultados_Dic3!L$3:L$99980,Resultados_Dic3!$F$3:$F$99980,'DIC4'!$H154,Resultados_Dic3!$D$3:$D$99980,'DIC4'!$H$145,Resultados_Dic3!$E$3:$E$99980,'DIC4'!$G154,Resultados_Dic3!$A$3:$A$99980,'DIC4'!$F154)</f>
        <v>0</v>
      </c>
      <c r="N154" s="21">
        <f>+SUMIFS(Resultados_Dic3!M$3:M$99980,Resultados_Dic3!$F$3:$F$99980,'DIC4'!$H154,Resultados_Dic3!$D$3:$D$99980,'DIC4'!$H$145,Resultados_Dic3!$E$3:$E$99980,'DIC4'!$G154,Resultados_Dic3!$A$3:$A$99980,'DIC4'!$F154)</f>
        <v>0</v>
      </c>
      <c r="O154" s="21">
        <f>+SUMIFS(Resultados_Dic3!N$3:N$99980,Resultados_Dic3!$F$3:$F$99980,'DIC4'!$H154,Resultados_Dic3!$D$3:$D$99980,'DIC4'!$H$145,Resultados_Dic3!$E$3:$E$99980,'DIC4'!$G154,Resultados_Dic3!$A$3:$A$99980,'DIC4'!$F154)</f>
        <v>0</v>
      </c>
      <c r="P154" s="21">
        <f>+SUMIFS(Resultados_Dic3!O$3:O$99980,Resultados_Dic3!$F$3:$F$99980,'DIC4'!$H154,Resultados_Dic3!$D$3:$D$99980,'DIC4'!$H$145,Resultados_Dic3!$E$3:$E$99980,'DIC4'!$G154,Resultados_Dic3!$A$3:$A$99980,'DIC4'!$F154)</f>
        <v>0</v>
      </c>
      <c r="Q154" s="21">
        <f>+SUMIFS(Resultados_Dic3!P$3:P$99980,Resultados_Dic3!$F$3:$F$99980,'DIC4'!$H154,Resultados_Dic3!$D$3:$D$99980,'DIC4'!$H$145,Resultados_Dic3!$E$3:$E$99980,'DIC4'!$G154,Resultados_Dic3!$A$3:$A$99980,'DIC4'!$F154)</f>
        <v>0</v>
      </c>
      <c r="R154" s="21">
        <f>+SUMIFS(Resultados_Dic3!Q$3:Q$99980,Resultados_Dic3!$F$3:$F$99980,'DIC4'!$H154,Resultados_Dic3!$D$3:$D$99980,'DIC4'!$H$145,Resultados_Dic3!$E$3:$E$99980,'DIC4'!$G154,Resultados_Dic3!$A$3:$A$99980,'DIC4'!$F154)</f>
        <v>0</v>
      </c>
      <c r="S154" s="21">
        <f>+SUMIFS(Resultados_Dic3!R$3:R$99980,Resultados_Dic3!$F$3:$F$99980,'DIC4'!$H154,Resultados_Dic3!$D$3:$D$99980,'DIC4'!$H$145,Resultados_Dic3!$E$3:$E$99980,'DIC4'!$G154,Resultados_Dic3!$A$3:$A$99980,'DIC4'!$F154)</f>
        <v>0</v>
      </c>
      <c r="T154" s="21">
        <f>+SUMIFS(Resultados_Dic3!S$3:S$99980,Resultados_Dic3!$F$3:$F$99980,'DIC4'!$H154,Resultados_Dic3!$D$3:$D$99980,'DIC4'!$H$145,Resultados_Dic3!$E$3:$E$99980,'DIC4'!$G154,Resultados_Dic3!$A$3:$A$99980,'DIC4'!$F154)</f>
        <v>0</v>
      </c>
      <c r="U154" s="21">
        <f>+SUMIFS(Resultados_Dic3!T$3:T$99980,Resultados_Dic3!$F$3:$F$99980,'DIC4'!$H154,Resultados_Dic3!$D$3:$D$99980,'DIC4'!$H$145,Resultados_Dic3!$E$3:$E$99980,'DIC4'!$G154,Resultados_Dic3!$A$3:$A$99980,'DIC4'!$F154)</f>
        <v>0</v>
      </c>
      <c r="V154" s="21">
        <f>+SUMIFS(Resultados_Dic3!U$3:U$99980,Resultados_Dic3!$F$3:$F$99980,'DIC4'!$H154,Resultados_Dic3!$D$3:$D$99980,'DIC4'!$H$145,Resultados_Dic3!$E$3:$E$99980,'DIC4'!$G154,Resultados_Dic3!$A$3:$A$99980,'DIC4'!$F154)</f>
        <v>0</v>
      </c>
      <c r="W154" s="21">
        <f>+SUMIFS(Resultados_Dic3!V$3:V$99980,Resultados_Dic3!$F$3:$F$99980,'DIC4'!$H154,Resultados_Dic3!$D$3:$D$99980,'DIC4'!$H$145,Resultados_Dic3!$E$3:$E$99980,'DIC4'!$G154,Resultados_Dic3!$A$3:$A$99980,'DIC4'!$F154)</f>
        <v>0</v>
      </c>
      <c r="X154" s="21">
        <f>+SUMIFS(Resultados_Dic3!W$3:W$99980,Resultados_Dic3!$F$3:$F$99980,'DIC4'!$H154,Resultados_Dic3!$D$3:$D$99980,'DIC4'!$H$145,Resultados_Dic3!$E$3:$E$99980,'DIC4'!$G154,Resultados_Dic3!$A$3:$A$99980,'DIC4'!$F154)</f>
        <v>0</v>
      </c>
      <c r="Y154" s="21">
        <f>+SUMIFS(Resultados_Dic3!X$3:X$99980,Resultados_Dic3!$F$3:$F$99980,'DIC4'!$H154,Resultados_Dic3!$D$3:$D$99980,'DIC4'!$H$145,Resultados_Dic3!$E$3:$E$99980,'DIC4'!$G154,Resultados_Dic3!$A$3:$A$99980,'DIC4'!$F154)</f>
        <v>0</v>
      </c>
      <c r="Z154" s="21">
        <f>+SUMIFS(Resultados_Dic3!Y$3:Y$99980,Resultados_Dic3!$F$3:$F$99980,'DIC4'!$H154,Resultados_Dic3!$D$3:$D$99980,'DIC4'!$H$145,Resultados_Dic3!$E$3:$E$99980,'DIC4'!$G154,Resultados_Dic3!$A$3:$A$99980,'DIC4'!$F154)</f>
        <v>0</v>
      </c>
      <c r="AA154" s="21">
        <f>+SUMIFS(Resultados_Dic3!Z$3:Z$99980,Resultados_Dic3!$F$3:$F$99980,'DIC4'!$H154,Resultados_Dic3!$D$3:$D$99980,'DIC4'!$H$145,Resultados_Dic3!$E$3:$E$99980,'DIC4'!$G154,Resultados_Dic3!$A$3:$A$99980,'DIC4'!$F154)</f>
        <v>0</v>
      </c>
      <c r="AB154" s="21">
        <f>+SUMIFS(Resultados_Dic3!AA$3:AA$99980,Resultados_Dic3!$F$3:$F$99980,'DIC4'!$H154,Resultados_Dic3!$D$3:$D$99980,'DIC4'!$H$145,Resultados_Dic3!$E$3:$E$99980,'DIC4'!$G154,Resultados_Dic3!$A$3:$A$99980,'DIC4'!$F154)</f>
        <v>0</v>
      </c>
      <c r="AC154" s="21">
        <f>+SUMIFS(Resultados_Dic3!AB$3:AB$99980,Resultados_Dic3!$F$3:$F$99980,'DIC4'!$H154,Resultados_Dic3!$D$3:$D$99980,'DIC4'!$H$145,Resultados_Dic3!$E$3:$E$99980,'DIC4'!$G154,Resultados_Dic3!$A$3:$A$99980,'DIC4'!$F154)</f>
        <v>0</v>
      </c>
      <c r="AD154" s="21">
        <f>+SUMIFS(Resultados_Dic3!AC$3:AC$99980,Resultados_Dic3!$F$3:$F$99980,'DIC4'!$H154,Resultados_Dic3!$D$3:$D$99980,'DIC4'!$H$145,Resultados_Dic3!$E$3:$E$99980,'DIC4'!$G154,Resultados_Dic3!$A$3:$A$99980,'DIC4'!$F154)</f>
        <v>0</v>
      </c>
      <c r="AE154" s="21">
        <f>+SUMIFS(Resultados_Dic3!AD$3:AD$99980,Resultados_Dic3!$F$3:$F$99980,'DIC4'!$H154,Resultados_Dic3!$D$3:$D$99980,'DIC4'!$H$145,Resultados_Dic3!$E$3:$E$99980,'DIC4'!$G154,Resultados_Dic3!$A$3:$A$99980,'DIC4'!$F154)</f>
        <v>0</v>
      </c>
      <c r="AF154" s="21">
        <f>+SUMIFS(Resultados_Dic3!AE$3:AE$99980,Resultados_Dic3!$F$3:$F$99980,'DIC4'!$H154,Resultados_Dic3!$D$3:$D$99980,'DIC4'!$H$145,Resultados_Dic3!$E$3:$E$99980,'DIC4'!$G154,Resultados_Dic3!$A$3:$A$99980,'DIC4'!$F154)</f>
        <v>0</v>
      </c>
      <c r="AG154" s="21">
        <f>+SUMIFS(Resultados_Dic3!AF$3:AF$99980,Resultados_Dic3!$F$3:$F$99980,'DIC4'!$H154,Resultados_Dic3!$D$3:$D$99980,'DIC4'!$H$145,Resultados_Dic3!$E$3:$E$99980,'DIC4'!$G154,Resultados_Dic3!$A$3:$A$99980,'DIC4'!$F154)</f>
        <v>0</v>
      </c>
      <c r="AH154" s="21">
        <f>+SUMIFS(Resultados_Dic3!AG$3:AG$99980,Resultados_Dic3!$F$3:$F$99980,'DIC4'!$H154,Resultados_Dic3!$D$3:$D$99980,'DIC4'!$H$145,Resultados_Dic3!$E$3:$E$99980,'DIC4'!$G154,Resultados_Dic3!$A$3:$A$99980,'DIC4'!$F154)</f>
        <v>0</v>
      </c>
      <c r="AI154" s="21">
        <f>+SUMIFS(Resultados_Dic3!AH$3:AH$99980,Resultados_Dic3!$F$3:$F$99980,'DIC4'!$H154,Resultados_Dic3!$D$3:$D$99980,'DIC4'!$H$145,Resultados_Dic3!$E$3:$E$99980,'DIC4'!$G154,Resultados_Dic3!$A$3:$A$99980,'DIC4'!$F154)</f>
        <v>0</v>
      </c>
      <c r="AJ154" s="21">
        <f>+SUMIFS(Resultados_Dic3!AI$3:AI$99980,Resultados_Dic3!$F$3:$F$99980,'DIC4'!$H154,Resultados_Dic3!$D$3:$D$99980,'DIC4'!$H$145,Resultados_Dic3!$E$3:$E$99980,'DIC4'!$G154,Resultados_Dic3!$A$3:$A$99980,'DIC4'!$F154)</f>
        <v>0</v>
      </c>
      <c r="AK154" s="21">
        <f>+SUMIFS(Resultados_Dic3!AJ$3:AJ$99980,Resultados_Dic3!$F$3:$F$99980,'DIC4'!$H154,Resultados_Dic3!$D$3:$D$99980,'DIC4'!$H$145,Resultados_Dic3!$E$3:$E$99980,'DIC4'!$G154,Resultados_Dic3!$A$3:$A$99980,'DIC4'!$F154)</f>
        <v>0</v>
      </c>
      <c r="AL154" s="21">
        <f>+SUMIFS(Resultados_Dic3!AK$3:AK$99980,Resultados_Dic3!$F$3:$F$99980,'DIC4'!$H154,Resultados_Dic3!$D$3:$D$99980,'DIC4'!$H$145,Resultados_Dic3!$E$3:$E$99980,'DIC4'!$G154,Resultados_Dic3!$A$3:$A$99980,'DIC4'!$F154)</f>
        <v>0</v>
      </c>
      <c r="AM154" s="21">
        <f>+SUMIFS(Resultados_Dic3!AL$3:AL$99980,Resultados_Dic3!$F$3:$F$99980,'DIC4'!$H154,Resultados_Dic3!$D$3:$D$99980,'DIC4'!$H$145,Resultados_Dic3!$E$3:$E$99980,'DIC4'!$G154,Resultados_Dic3!$A$3:$A$99980,'DIC4'!$F154)</f>
        <v>0</v>
      </c>
      <c r="AN154" s="21">
        <f>+SUMIFS(Resultados_Dic3!AM$3:AM$99980,Resultados_Dic3!$F$3:$F$99980,'DIC4'!$H154,Resultados_Dic3!$D$3:$D$99980,'DIC4'!$H$145,Resultados_Dic3!$E$3:$E$99980,'DIC4'!$G154,Resultados_Dic3!$A$3:$A$99980,'DIC4'!$F154)</f>
        <v>0</v>
      </c>
    </row>
    <row r="155" spans="3:41" x14ac:dyDescent="0.25">
      <c r="F155"/>
    </row>
    <row r="156" spans="3:41" x14ac:dyDescent="0.25">
      <c r="F156"/>
    </row>
    <row r="157" spans="3:41" x14ac:dyDescent="0.25">
      <c r="F157"/>
    </row>
    <row r="158" spans="3:41" ht="18.75" x14ac:dyDescent="0.3">
      <c r="F158"/>
      <c r="H158" s="34" t="s">
        <v>365</v>
      </c>
    </row>
    <row r="159" spans="3:41" x14ac:dyDescent="0.25">
      <c r="E159" s="15"/>
      <c r="F159" s="12"/>
      <c r="G159" s="15"/>
      <c r="H159" s="41" t="s">
        <v>27</v>
      </c>
    </row>
    <row r="160" spans="3:41" x14ac:dyDescent="0.25">
      <c r="E160" s="44"/>
      <c r="F160" s="43"/>
      <c r="G160" s="15"/>
      <c r="H160" s="16"/>
    </row>
    <row r="161" spans="3:41" x14ac:dyDescent="0.25">
      <c r="I161" s="40">
        <v>2019</v>
      </c>
      <c r="J161" s="40">
        <v>2020</v>
      </c>
      <c r="K161" s="40">
        <v>2021</v>
      </c>
      <c r="L161" s="40">
        <v>2022</v>
      </c>
      <c r="M161" s="40">
        <v>2023</v>
      </c>
      <c r="N161" s="40">
        <v>2024</v>
      </c>
      <c r="O161" s="40">
        <v>2025</v>
      </c>
      <c r="P161" s="40">
        <v>2026</v>
      </c>
      <c r="Q161" s="40">
        <v>2027</v>
      </c>
      <c r="R161" s="40">
        <v>2028</v>
      </c>
      <c r="S161" s="40">
        <v>2029</v>
      </c>
      <c r="T161" s="40">
        <v>2030</v>
      </c>
      <c r="U161" s="40">
        <v>2031</v>
      </c>
      <c r="V161" s="40">
        <v>2032</v>
      </c>
      <c r="W161" s="40">
        <v>2033</v>
      </c>
      <c r="X161" s="40">
        <v>2034</v>
      </c>
      <c r="Y161" s="40">
        <v>2035</v>
      </c>
      <c r="Z161" s="40">
        <v>2036</v>
      </c>
      <c r="AA161" s="40">
        <v>2037</v>
      </c>
      <c r="AB161" s="40">
        <v>2038</v>
      </c>
      <c r="AC161" s="40">
        <v>2039</v>
      </c>
      <c r="AD161" s="40">
        <v>2040</v>
      </c>
      <c r="AE161" s="40">
        <v>2041</v>
      </c>
      <c r="AF161" s="40">
        <v>2042</v>
      </c>
      <c r="AG161" s="40">
        <v>2043</v>
      </c>
      <c r="AH161" s="40">
        <v>2044</v>
      </c>
      <c r="AI161" s="40">
        <v>2045</v>
      </c>
      <c r="AJ161" s="40">
        <v>2046</v>
      </c>
      <c r="AK161" s="40">
        <v>2047</v>
      </c>
      <c r="AL161" s="40">
        <v>2048</v>
      </c>
      <c r="AM161" s="40">
        <v>2049</v>
      </c>
      <c r="AN161" s="40">
        <v>2050</v>
      </c>
      <c r="AO161" s="21"/>
    </row>
    <row r="162" spans="3:41" x14ac:dyDescent="0.25">
      <c r="C162" s="35"/>
      <c r="E162" s="15"/>
      <c r="F162" s="17" t="str">
        <f>+$F$1</f>
        <v>DIC4</v>
      </c>
      <c r="G162" s="24" t="s">
        <v>119</v>
      </c>
      <c r="H162" s="41" t="s">
        <v>272</v>
      </c>
      <c r="I162" s="21">
        <f>+I175+I188</f>
        <v>64.411891490822299</v>
      </c>
      <c r="J162" s="21">
        <f t="shared" ref="J162:AM162" si="34">+J175+J188</f>
        <v>52.050088586040197</v>
      </c>
      <c r="K162" s="21">
        <f t="shared" si="34"/>
        <v>40.752372129320399</v>
      </c>
      <c r="L162" s="21">
        <f t="shared" si="34"/>
        <v>47.591131694723003</v>
      </c>
      <c r="M162" s="21">
        <f t="shared" si="34"/>
        <v>45.361653249064403</v>
      </c>
      <c r="N162" s="21">
        <f t="shared" si="34"/>
        <v>0</v>
      </c>
      <c r="O162" s="21">
        <f t="shared" si="34"/>
        <v>0</v>
      </c>
      <c r="P162" s="21">
        <f t="shared" si="34"/>
        <v>0</v>
      </c>
      <c r="Q162" s="21">
        <f t="shared" si="34"/>
        <v>0</v>
      </c>
      <c r="R162" s="21">
        <f t="shared" si="34"/>
        <v>0</v>
      </c>
      <c r="S162" s="21">
        <f t="shared" si="34"/>
        <v>0</v>
      </c>
      <c r="T162" s="21">
        <f t="shared" si="34"/>
        <v>0</v>
      </c>
      <c r="U162" s="21">
        <f t="shared" si="34"/>
        <v>0</v>
      </c>
      <c r="V162" s="21">
        <f t="shared" si="34"/>
        <v>0</v>
      </c>
      <c r="W162" s="21">
        <f t="shared" si="34"/>
        <v>0</v>
      </c>
      <c r="X162" s="21">
        <f t="shared" si="34"/>
        <v>0</v>
      </c>
      <c r="Y162" s="21">
        <f t="shared" si="34"/>
        <v>0</v>
      </c>
      <c r="Z162" s="21">
        <f t="shared" si="34"/>
        <v>0</v>
      </c>
      <c r="AA162" s="21">
        <f t="shared" si="34"/>
        <v>0</v>
      </c>
      <c r="AB162" s="21">
        <f t="shared" si="34"/>
        <v>0</v>
      </c>
      <c r="AC162" s="21">
        <f t="shared" si="34"/>
        <v>0</v>
      </c>
      <c r="AD162" s="21">
        <f t="shared" si="34"/>
        <v>0</v>
      </c>
      <c r="AE162" s="21">
        <f t="shared" si="34"/>
        <v>0</v>
      </c>
      <c r="AF162" s="21">
        <f t="shared" si="34"/>
        <v>0</v>
      </c>
      <c r="AG162" s="21">
        <f t="shared" si="34"/>
        <v>0</v>
      </c>
      <c r="AH162" s="21">
        <f t="shared" si="34"/>
        <v>0</v>
      </c>
      <c r="AI162" s="21">
        <f t="shared" si="34"/>
        <v>0</v>
      </c>
      <c r="AJ162" s="21">
        <f t="shared" si="34"/>
        <v>0</v>
      </c>
      <c r="AK162" s="21">
        <f t="shared" si="34"/>
        <v>0</v>
      </c>
      <c r="AL162" s="21">
        <f t="shared" si="34"/>
        <v>0</v>
      </c>
      <c r="AM162" s="21">
        <f t="shared" si="34"/>
        <v>0</v>
      </c>
      <c r="AN162" s="21">
        <f>+AN175+AN188</f>
        <v>0</v>
      </c>
    </row>
    <row r="163" spans="3:41" x14ac:dyDescent="0.25">
      <c r="C163" s="35"/>
      <c r="E163" s="15"/>
      <c r="F163" s="17" t="str">
        <f t="shared" ref="F163:F168" si="35">+$F$1</f>
        <v>DIC4</v>
      </c>
      <c r="G163" s="24" t="s">
        <v>120</v>
      </c>
      <c r="H163" s="41" t="s">
        <v>273</v>
      </c>
      <c r="I163" s="21">
        <f t="shared" ref="I163:AN163" si="36">+I176+I189</f>
        <v>134.10000518075211</v>
      </c>
      <c r="J163" s="21">
        <f t="shared" si="36"/>
        <v>125.60839898082</v>
      </c>
      <c r="K163" s="21">
        <f t="shared" si="36"/>
        <v>100.77253597707059</v>
      </c>
      <c r="L163" s="21">
        <f t="shared" si="36"/>
        <v>98.890102615320501</v>
      </c>
      <c r="M163" s="21">
        <f t="shared" si="36"/>
        <v>0</v>
      </c>
      <c r="N163" s="21">
        <f t="shared" si="36"/>
        <v>0</v>
      </c>
      <c r="O163" s="21">
        <f t="shared" si="36"/>
        <v>0</v>
      </c>
      <c r="P163" s="21">
        <f t="shared" si="36"/>
        <v>0</v>
      </c>
      <c r="Q163" s="21">
        <f t="shared" si="36"/>
        <v>0</v>
      </c>
      <c r="R163" s="21">
        <f t="shared" si="36"/>
        <v>0</v>
      </c>
      <c r="S163" s="21">
        <f t="shared" si="36"/>
        <v>0</v>
      </c>
      <c r="T163" s="21">
        <f t="shared" si="36"/>
        <v>0</v>
      </c>
      <c r="U163" s="21">
        <f t="shared" si="36"/>
        <v>0</v>
      </c>
      <c r="V163" s="21">
        <f t="shared" si="36"/>
        <v>0</v>
      </c>
      <c r="W163" s="21">
        <f t="shared" si="36"/>
        <v>0</v>
      </c>
      <c r="X163" s="21">
        <f t="shared" si="36"/>
        <v>0</v>
      </c>
      <c r="Y163" s="21">
        <f t="shared" si="36"/>
        <v>0</v>
      </c>
      <c r="Z163" s="21">
        <f t="shared" si="36"/>
        <v>0</v>
      </c>
      <c r="AA163" s="21">
        <f t="shared" si="36"/>
        <v>0</v>
      </c>
      <c r="AB163" s="21">
        <f t="shared" si="36"/>
        <v>0</v>
      </c>
      <c r="AC163" s="21">
        <f t="shared" si="36"/>
        <v>0</v>
      </c>
      <c r="AD163" s="21">
        <f t="shared" si="36"/>
        <v>0</v>
      </c>
      <c r="AE163" s="21">
        <f t="shared" si="36"/>
        <v>0</v>
      </c>
      <c r="AF163" s="21">
        <f t="shared" si="36"/>
        <v>0</v>
      </c>
      <c r="AG163" s="21">
        <f t="shared" si="36"/>
        <v>0</v>
      </c>
      <c r="AH163" s="21">
        <f t="shared" si="36"/>
        <v>0</v>
      </c>
      <c r="AI163" s="21">
        <f t="shared" si="36"/>
        <v>0</v>
      </c>
      <c r="AJ163" s="21">
        <f t="shared" si="36"/>
        <v>0</v>
      </c>
      <c r="AK163" s="21">
        <f t="shared" si="36"/>
        <v>0</v>
      </c>
      <c r="AL163" s="21">
        <f t="shared" si="36"/>
        <v>0</v>
      </c>
      <c r="AM163" s="21">
        <f t="shared" si="36"/>
        <v>0</v>
      </c>
      <c r="AN163" s="21">
        <f t="shared" si="36"/>
        <v>0</v>
      </c>
    </row>
    <row r="164" spans="3:41" x14ac:dyDescent="0.25">
      <c r="C164" s="35"/>
      <c r="E164" s="15"/>
      <c r="F164" s="17" t="str">
        <f t="shared" si="35"/>
        <v>DIC4</v>
      </c>
      <c r="G164" s="24" t="s">
        <v>121</v>
      </c>
      <c r="H164" s="41" t="s">
        <v>274</v>
      </c>
      <c r="I164" s="21">
        <f t="shared" ref="I164:AN164" si="37">+I177+I190</f>
        <v>0</v>
      </c>
      <c r="J164" s="21">
        <f t="shared" si="37"/>
        <v>0</v>
      </c>
      <c r="K164" s="21">
        <f t="shared" si="37"/>
        <v>0</v>
      </c>
      <c r="L164" s="21">
        <f t="shared" si="37"/>
        <v>0</v>
      </c>
      <c r="M164" s="21">
        <f t="shared" si="37"/>
        <v>0</v>
      </c>
      <c r="N164" s="21">
        <f t="shared" si="37"/>
        <v>0</v>
      </c>
      <c r="O164" s="21">
        <f t="shared" si="37"/>
        <v>0</v>
      </c>
      <c r="P164" s="21">
        <f t="shared" si="37"/>
        <v>0</v>
      </c>
      <c r="Q164" s="21">
        <f t="shared" si="37"/>
        <v>0</v>
      </c>
      <c r="R164" s="21">
        <f t="shared" si="37"/>
        <v>0</v>
      </c>
      <c r="S164" s="21">
        <f t="shared" si="37"/>
        <v>0</v>
      </c>
      <c r="T164" s="21">
        <f t="shared" si="37"/>
        <v>0</v>
      </c>
      <c r="U164" s="21">
        <f t="shared" si="37"/>
        <v>0</v>
      </c>
      <c r="V164" s="21">
        <f t="shared" si="37"/>
        <v>0</v>
      </c>
      <c r="W164" s="21">
        <f t="shared" si="37"/>
        <v>0</v>
      </c>
      <c r="X164" s="21">
        <f t="shared" si="37"/>
        <v>0</v>
      </c>
      <c r="Y164" s="21">
        <f t="shared" si="37"/>
        <v>0</v>
      </c>
      <c r="Z164" s="21">
        <f t="shared" si="37"/>
        <v>0</v>
      </c>
      <c r="AA164" s="21">
        <f t="shared" si="37"/>
        <v>0</v>
      </c>
      <c r="AB164" s="21">
        <f t="shared" si="37"/>
        <v>0</v>
      </c>
      <c r="AC164" s="21">
        <f t="shared" si="37"/>
        <v>0</v>
      </c>
      <c r="AD164" s="21">
        <f t="shared" si="37"/>
        <v>0</v>
      </c>
      <c r="AE164" s="21">
        <f t="shared" si="37"/>
        <v>0</v>
      </c>
      <c r="AF164" s="21">
        <f t="shared" si="37"/>
        <v>0</v>
      </c>
      <c r="AG164" s="21">
        <f t="shared" si="37"/>
        <v>0</v>
      </c>
      <c r="AH164" s="21">
        <f t="shared" si="37"/>
        <v>0</v>
      </c>
      <c r="AI164" s="21">
        <f t="shared" si="37"/>
        <v>0</v>
      </c>
      <c r="AJ164" s="21">
        <f t="shared" si="37"/>
        <v>0</v>
      </c>
      <c r="AK164" s="21">
        <f t="shared" si="37"/>
        <v>0</v>
      </c>
      <c r="AL164" s="21">
        <f t="shared" si="37"/>
        <v>0</v>
      </c>
      <c r="AM164" s="21">
        <f t="shared" si="37"/>
        <v>0</v>
      </c>
      <c r="AN164" s="21">
        <f t="shared" si="37"/>
        <v>0</v>
      </c>
    </row>
    <row r="165" spans="3:41" x14ac:dyDescent="0.25">
      <c r="C165" s="35"/>
      <c r="E165" s="15"/>
      <c r="F165" s="17" t="str">
        <f t="shared" si="35"/>
        <v>DIC4</v>
      </c>
      <c r="G165" s="24" t="s">
        <v>122</v>
      </c>
      <c r="H165" s="41" t="s">
        <v>275</v>
      </c>
      <c r="I165" s="21">
        <f t="shared" ref="I165:AN165" si="38">+I178+I191</f>
        <v>0</v>
      </c>
      <c r="J165" s="21">
        <f t="shared" si="38"/>
        <v>0</v>
      </c>
      <c r="K165" s="21">
        <f t="shared" si="38"/>
        <v>0</v>
      </c>
      <c r="L165" s="21">
        <f t="shared" si="38"/>
        <v>0</v>
      </c>
      <c r="M165" s="21">
        <f t="shared" si="38"/>
        <v>0</v>
      </c>
      <c r="N165" s="21">
        <f t="shared" si="38"/>
        <v>0</v>
      </c>
      <c r="O165" s="21">
        <f t="shared" si="38"/>
        <v>0</v>
      </c>
      <c r="P165" s="21">
        <f t="shared" si="38"/>
        <v>0</v>
      </c>
      <c r="Q165" s="21">
        <f t="shared" si="38"/>
        <v>0</v>
      </c>
      <c r="R165" s="21">
        <f t="shared" si="38"/>
        <v>0</v>
      </c>
      <c r="S165" s="21">
        <f t="shared" si="38"/>
        <v>0</v>
      </c>
      <c r="T165" s="21">
        <f t="shared" si="38"/>
        <v>0</v>
      </c>
      <c r="U165" s="21">
        <f t="shared" si="38"/>
        <v>0</v>
      </c>
      <c r="V165" s="21">
        <f t="shared" si="38"/>
        <v>0</v>
      </c>
      <c r="W165" s="21">
        <f t="shared" si="38"/>
        <v>0</v>
      </c>
      <c r="X165" s="21">
        <f t="shared" si="38"/>
        <v>0</v>
      </c>
      <c r="Y165" s="21">
        <f t="shared" si="38"/>
        <v>0</v>
      </c>
      <c r="Z165" s="21">
        <f t="shared" si="38"/>
        <v>0</v>
      </c>
      <c r="AA165" s="21">
        <f t="shared" si="38"/>
        <v>0</v>
      </c>
      <c r="AB165" s="21">
        <f t="shared" si="38"/>
        <v>0</v>
      </c>
      <c r="AC165" s="21">
        <f t="shared" si="38"/>
        <v>0</v>
      </c>
      <c r="AD165" s="21">
        <f t="shared" si="38"/>
        <v>0</v>
      </c>
      <c r="AE165" s="21">
        <f t="shared" si="38"/>
        <v>0</v>
      </c>
      <c r="AF165" s="21">
        <f t="shared" si="38"/>
        <v>0</v>
      </c>
      <c r="AG165" s="21">
        <f t="shared" si="38"/>
        <v>0</v>
      </c>
      <c r="AH165" s="21">
        <f t="shared" si="38"/>
        <v>0</v>
      </c>
      <c r="AI165" s="21">
        <f t="shared" si="38"/>
        <v>0</v>
      </c>
      <c r="AJ165" s="21">
        <f t="shared" si="38"/>
        <v>0</v>
      </c>
      <c r="AK165" s="21">
        <f t="shared" si="38"/>
        <v>0</v>
      </c>
      <c r="AL165" s="21">
        <f t="shared" si="38"/>
        <v>0</v>
      </c>
      <c r="AM165" s="21">
        <f t="shared" si="38"/>
        <v>0</v>
      </c>
      <c r="AN165" s="21">
        <f t="shared" si="38"/>
        <v>0</v>
      </c>
    </row>
    <row r="166" spans="3:41" x14ac:dyDescent="0.25">
      <c r="C166" s="35"/>
      <c r="E166" s="15"/>
      <c r="F166" s="17" t="str">
        <f t="shared" si="35"/>
        <v>DIC4</v>
      </c>
      <c r="G166" s="24" t="s">
        <v>123</v>
      </c>
      <c r="H166" s="41" t="s">
        <v>276</v>
      </c>
      <c r="I166" s="21">
        <f t="shared" ref="I166:AN166" si="39">+I179+I192</f>
        <v>2.2141956705433099</v>
      </c>
      <c r="J166" s="21">
        <f t="shared" si="39"/>
        <v>1.93151850142564</v>
      </c>
      <c r="K166" s="21">
        <f t="shared" si="39"/>
        <v>1.6334702466498701</v>
      </c>
      <c r="L166" s="21">
        <f t="shared" si="39"/>
        <v>1.3354219918740999</v>
      </c>
      <c r="M166" s="21">
        <f t="shared" si="39"/>
        <v>1.03737373709833</v>
      </c>
      <c r="N166" s="21">
        <f t="shared" si="39"/>
        <v>0.71791090196648499</v>
      </c>
      <c r="O166" s="21">
        <f t="shared" si="39"/>
        <v>0.39844806683464501</v>
      </c>
      <c r="P166" s="21">
        <f t="shared" si="39"/>
        <v>0.17779686488728899</v>
      </c>
      <c r="Q166" s="21">
        <f t="shared" si="39"/>
        <v>0</v>
      </c>
      <c r="R166" s="21">
        <f t="shared" si="39"/>
        <v>0</v>
      </c>
      <c r="S166" s="21">
        <f t="shared" si="39"/>
        <v>0</v>
      </c>
      <c r="T166" s="21">
        <f t="shared" si="39"/>
        <v>0</v>
      </c>
      <c r="U166" s="21">
        <f t="shared" si="39"/>
        <v>0</v>
      </c>
      <c r="V166" s="21">
        <f t="shared" si="39"/>
        <v>0</v>
      </c>
      <c r="W166" s="21">
        <f t="shared" si="39"/>
        <v>0</v>
      </c>
      <c r="X166" s="21">
        <f t="shared" si="39"/>
        <v>0</v>
      </c>
      <c r="Y166" s="21">
        <f t="shared" si="39"/>
        <v>0</v>
      </c>
      <c r="Z166" s="21">
        <f t="shared" si="39"/>
        <v>0</v>
      </c>
      <c r="AA166" s="21">
        <f t="shared" si="39"/>
        <v>0</v>
      </c>
      <c r="AB166" s="21">
        <f t="shared" si="39"/>
        <v>0</v>
      </c>
      <c r="AC166" s="21">
        <f t="shared" si="39"/>
        <v>0</v>
      </c>
      <c r="AD166" s="21">
        <f t="shared" si="39"/>
        <v>0</v>
      </c>
      <c r="AE166" s="21">
        <f t="shared" si="39"/>
        <v>0</v>
      </c>
      <c r="AF166" s="21">
        <f t="shared" si="39"/>
        <v>0</v>
      </c>
      <c r="AG166" s="21">
        <f t="shared" si="39"/>
        <v>0</v>
      </c>
      <c r="AH166" s="21">
        <f t="shared" si="39"/>
        <v>0</v>
      </c>
      <c r="AI166" s="21">
        <f t="shared" si="39"/>
        <v>0</v>
      </c>
      <c r="AJ166" s="21">
        <f t="shared" si="39"/>
        <v>0</v>
      </c>
      <c r="AK166" s="21">
        <f t="shared" si="39"/>
        <v>0</v>
      </c>
      <c r="AL166" s="21">
        <f t="shared" si="39"/>
        <v>0</v>
      </c>
      <c r="AM166" s="21">
        <f t="shared" si="39"/>
        <v>0</v>
      </c>
      <c r="AN166" s="21">
        <f t="shared" si="39"/>
        <v>0</v>
      </c>
    </row>
    <row r="167" spans="3:41" x14ac:dyDescent="0.25">
      <c r="C167" s="35"/>
      <c r="E167" s="15"/>
      <c r="F167" s="17" t="str">
        <f t="shared" si="35"/>
        <v>DIC4</v>
      </c>
      <c r="G167" s="24" t="s">
        <v>124</v>
      </c>
      <c r="H167" s="41" t="s">
        <v>277</v>
      </c>
      <c r="I167" s="21">
        <f t="shared" ref="I167:AN167" si="40">+I180+I193</f>
        <v>0.35459765554912998</v>
      </c>
      <c r="J167" s="21">
        <f t="shared" si="40"/>
        <v>0.27324542566978399</v>
      </c>
      <c r="K167" s="21">
        <f t="shared" si="40"/>
        <v>0.22188126324774801</v>
      </c>
      <c r="L167" s="21">
        <f t="shared" si="40"/>
        <v>0.170517100825712</v>
      </c>
      <c r="M167" s="21">
        <f t="shared" si="40"/>
        <v>0.119152938403675</v>
      </c>
      <c r="N167" s="21">
        <f t="shared" si="40"/>
        <v>4.4563695795148801E-2</v>
      </c>
      <c r="O167" s="21">
        <f t="shared" si="40"/>
        <v>0</v>
      </c>
      <c r="P167" s="21">
        <f t="shared" si="40"/>
        <v>0</v>
      </c>
      <c r="Q167" s="21">
        <f t="shared" si="40"/>
        <v>0</v>
      </c>
      <c r="R167" s="21">
        <f t="shared" si="40"/>
        <v>0</v>
      </c>
      <c r="S167" s="21">
        <f t="shared" si="40"/>
        <v>0</v>
      </c>
      <c r="T167" s="21">
        <f t="shared" si="40"/>
        <v>0</v>
      </c>
      <c r="U167" s="21">
        <f t="shared" si="40"/>
        <v>0</v>
      </c>
      <c r="V167" s="21">
        <f t="shared" si="40"/>
        <v>0</v>
      </c>
      <c r="W167" s="21">
        <f t="shared" si="40"/>
        <v>0</v>
      </c>
      <c r="X167" s="21">
        <f t="shared" si="40"/>
        <v>0</v>
      </c>
      <c r="Y167" s="21">
        <f t="shared" si="40"/>
        <v>0</v>
      </c>
      <c r="Z167" s="21">
        <f t="shared" si="40"/>
        <v>0</v>
      </c>
      <c r="AA167" s="21">
        <f t="shared" si="40"/>
        <v>0</v>
      </c>
      <c r="AB167" s="21">
        <f t="shared" si="40"/>
        <v>0</v>
      </c>
      <c r="AC167" s="21">
        <f t="shared" si="40"/>
        <v>0</v>
      </c>
      <c r="AD167" s="21">
        <f t="shared" si="40"/>
        <v>0</v>
      </c>
      <c r="AE167" s="21">
        <f t="shared" si="40"/>
        <v>0</v>
      </c>
      <c r="AF167" s="21">
        <f t="shared" si="40"/>
        <v>0</v>
      </c>
      <c r="AG167" s="21">
        <f t="shared" si="40"/>
        <v>0</v>
      </c>
      <c r="AH167" s="21">
        <f t="shared" si="40"/>
        <v>0</v>
      </c>
      <c r="AI167" s="21">
        <f t="shared" si="40"/>
        <v>0</v>
      </c>
      <c r="AJ167" s="21">
        <f t="shared" si="40"/>
        <v>0</v>
      </c>
      <c r="AK167" s="21">
        <f t="shared" si="40"/>
        <v>0</v>
      </c>
      <c r="AL167" s="21">
        <f t="shared" si="40"/>
        <v>0</v>
      </c>
      <c r="AM167" s="21">
        <f t="shared" si="40"/>
        <v>0</v>
      </c>
      <c r="AN167" s="21">
        <f t="shared" si="40"/>
        <v>0</v>
      </c>
    </row>
    <row r="168" spans="3:41" x14ac:dyDescent="0.25">
      <c r="E168" s="15"/>
      <c r="F168" s="17" t="str">
        <f t="shared" si="35"/>
        <v>DIC4</v>
      </c>
      <c r="G168" s="24" t="s">
        <v>125</v>
      </c>
      <c r="H168" s="41" t="s">
        <v>278</v>
      </c>
      <c r="I168" s="21">
        <f t="shared" ref="I168:AN168" si="41">+I181+I194</f>
        <v>13.69763597561723</v>
      </c>
      <c r="J168" s="21">
        <f t="shared" si="41"/>
        <v>13.44817745758713</v>
      </c>
      <c r="K168" s="21">
        <f t="shared" si="41"/>
        <v>13.456580801281129</v>
      </c>
      <c r="L168" s="21">
        <f t="shared" si="41"/>
        <v>13.464984144975229</v>
      </c>
      <c r="M168" s="21">
        <f t="shared" si="41"/>
        <v>13.47338748866923</v>
      </c>
      <c r="N168" s="21">
        <f t="shared" si="41"/>
        <v>12.445566495126229</v>
      </c>
      <c r="O168" s="21">
        <f t="shared" si="41"/>
        <v>11.41774550158323</v>
      </c>
      <c r="P168" s="21">
        <f t="shared" si="41"/>
        <v>10.571970317741469</v>
      </c>
      <c r="Q168" s="21">
        <f t="shared" si="41"/>
        <v>9.7261951338996795</v>
      </c>
      <c r="R168" s="21">
        <f t="shared" si="41"/>
        <v>9.0251385183719002</v>
      </c>
      <c r="S168" s="21">
        <f t="shared" si="41"/>
        <v>8.3240819028441102</v>
      </c>
      <c r="T168" s="21">
        <f t="shared" si="41"/>
        <v>7.62302528731633</v>
      </c>
      <c r="U168" s="21">
        <f t="shared" si="41"/>
        <v>7.1312171693156499</v>
      </c>
      <c r="V168" s="21">
        <f t="shared" si="41"/>
        <v>6.6394090513149795</v>
      </c>
      <c r="W168" s="21">
        <f t="shared" si="41"/>
        <v>3.2023506560224759</v>
      </c>
      <c r="X168" s="21">
        <f t="shared" si="41"/>
        <v>0</v>
      </c>
      <c r="Y168" s="21">
        <f t="shared" si="41"/>
        <v>0</v>
      </c>
      <c r="Z168" s="21">
        <f t="shared" si="41"/>
        <v>0</v>
      </c>
      <c r="AA168" s="21">
        <f t="shared" si="41"/>
        <v>0</v>
      </c>
      <c r="AB168" s="21">
        <f t="shared" si="41"/>
        <v>0</v>
      </c>
      <c r="AC168" s="21">
        <f t="shared" si="41"/>
        <v>0</v>
      </c>
      <c r="AD168" s="21">
        <f t="shared" si="41"/>
        <v>0</v>
      </c>
      <c r="AE168" s="21">
        <f t="shared" si="41"/>
        <v>0</v>
      </c>
      <c r="AF168" s="21">
        <f t="shared" si="41"/>
        <v>0</v>
      </c>
      <c r="AG168" s="21">
        <f t="shared" si="41"/>
        <v>0</v>
      </c>
      <c r="AH168" s="21">
        <f t="shared" si="41"/>
        <v>0</v>
      </c>
      <c r="AI168" s="21">
        <f t="shared" si="41"/>
        <v>0</v>
      </c>
      <c r="AJ168" s="21">
        <f t="shared" si="41"/>
        <v>0</v>
      </c>
      <c r="AK168" s="21">
        <f t="shared" si="41"/>
        <v>0</v>
      </c>
      <c r="AL168" s="21">
        <f t="shared" si="41"/>
        <v>0</v>
      </c>
      <c r="AM168" s="21">
        <f t="shared" si="41"/>
        <v>0</v>
      </c>
      <c r="AN168" s="21">
        <f t="shared" si="41"/>
        <v>0</v>
      </c>
    </row>
    <row r="169" spans="3:41" x14ac:dyDescent="0.25">
      <c r="F169"/>
    </row>
    <row r="170" spans="3:41" x14ac:dyDescent="0.25">
      <c r="F170"/>
    </row>
    <row r="171" spans="3:41" ht="18.75" x14ac:dyDescent="0.3">
      <c r="F171"/>
      <c r="H171" s="34" t="s">
        <v>366</v>
      </c>
    </row>
    <row r="172" spans="3:41" x14ac:dyDescent="0.25">
      <c r="E172" s="15"/>
      <c r="F172" s="12"/>
      <c r="G172" s="15"/>
      <c r="H172" s="13" t="s">
        <v>377</v>
      </c>
    </row>
    <row r="173" spans="3:41" x14ac:dyDescent="0.25">
      <c r="E173" s="44"/>
      <c r="F173" s="43"/>
      <c r="G173" s="15"/>
      <c r="H173" s="16"/>
    </row>
    <row r="174" spans="3:41" x14ac:dyDescent="0.25">
      <c r="I174" s="5">
        <v>2019</v>
      </c>
      <c r="J174" s="5">
        <v>2020</v>
      </c>
      <c r="K174" s="5">
        <v>2021</v>
      </c>
      <c r="L174" s="5">
        <v>2022</v>
      </c>
      <c r="M174" s="5">
        <v>2023</v>
      </c>
      <c r="N174" s="5">
        <v>2024</v>
      </c>
      <c r="O174" s="5">
        <v>2025</v>
      </c>
      <c r="P174" s="5">
        <v>2026</v>
      </c>
      <c r="Q174" s="5">
        <v>2027</v>
      </c>
      <c r="R174" s="5">
        <v>2028</v>
      </c>
      <c r="S174" s="5">
        <v>2029</v>
      </c>
      <c r="T174" s="5">
        <v>2030</v>
      </c>
      <c r="U174" s="5">
        <v>2031</v>
      </c>
      <c r="V174" s="5">
        <v>2032</v>
      </c>
      <c r="W174" s="5">
        <v>2033</v>
      </c>
      <c r="X174" s="5">
        <v>2034</v>
      </c>
      <c r="Y174" s="5">
        <v>2035</v>
      </c>
      <c r="Z174" s="5">
        <v>2036</v>
      </c>
      <c r="AA174" s="5">
        <v>2037</v>
      </c>
      <c r="AB174" s="5">
        <v>2038</v>
      </c>
      <c r="AC174" s="5">
        <v>2039</v>
      </c>
      <c r="AD174" s="5">
        <v>2040</v>
      </c>
      <c r="AE174" s="5">
        <v>2041</v>
      </c>
      <c r="AF174" s="5">
        <v>2042</v>
      </c>
      <c r="AG174" s="5">
        <v>2043</v>
      </c>
      <c r="AH174" s="5">
        <v>2044</v>
      </c>
      <c r="AI174" s="5">
        <v>2045</v>
      </c>
      <c r="AJ174" s="5">
        <v>2046</v>
      </c>
      <c r="AK174" s="5">
        <v>2047</v>
      </c>
      <c r="AL174" s="5">
        <v>2048</v>
      </c>
      <c r="AM174" s="5">
        <v>2049</v>
      </c>
      <c r="AN174" s="5">
        <v>2050</v>
      </c>
      <c r="AO174" s="21"/>
    </row>
    <row r="175" spans="3:41" x14ac:dyDescent="0.25">
      <c r="C175" s="35"/>
      <c r="E175" s="15"/>
      <c r="F175" s="17" t="str">
        <f>+$F$1</f>
        <v>DIC4</v>
      </c>
      <c r="G175" s="24" t="s">
        <v>119</v>
      </c>
      <c r="H175" s="13" t="s">
        <v>373</v>
      </c>
      <c r="I175" s="21">
        <f>+SUMIFS(Resultados_Dic3!H$3:H$99980,Resultados_Dic3!$F$3:$F$99980,'DIC4'!$H175,Resultados_Dic3!$D$3:$D$99980,'DIC4'!$H$172,Resultados_Dic3!$E$3:$E$99980,'DIC4'!$G175,Resultados_Dic3!$A$3:$A$99980,'DIC4'!$F175)</f>
        <v>0</v>
      </c>
      <c r="J175" s="21">
        <f>+SUMIFS(Resultados_Dic3!I$3:I$99980,Resultados_Dic3!$F$3:$F$99980,'DIC4'!$H175,Resultados_Dic3!$D$3:$D$99980,'DIC4'!$H$172,Resultados_Dic3!$E$3:$E$99980,'DIC4'!$G175,Resultados_Dic3!$A$3:$A$99980,'DIC4'!$F175)</f>
        <v>0</v>
      </c>
      <c r="K175" s="21">
        <f>+SUMIFS(Resultados_Dic3!J$3:J$99980,Resultados_Dic3!$F$3:$F$99980,'DIC4'!$H175,Resultados_Dic3!$D$3:$D$99980,'DIC4'!$H$172,Resultados_Dic3!$E$3:$E$99980,'DIC4'!$G175,Resultados_Dic3!$A$3:$A$99980,'DIC4'!$F175)</f>
        <v>0</v>
      </c>
      <c r="L175" s="21">
        <f>+SUMIFS(Resultados_Dic3!K$3:K$99980,Resultados_Dic3!$F$3:$F$99980,'DIC4'!$H175,Resultados_Dic3!$D$3:$D$99980,'DIC4'!$H$172,Resultados_Dic3!$E$3:$E$99980,'DIC4'!$G175,Resultados_Dic3!$A$3:$A$99980,'DIC4'!$F175)</f>
        <v>0</v>
      </c>
      <c r="M175" s="21">
        <f>+SUMIFS(Resultados_Dic3!L$3:L$99980,Resultados_Dic3!$F$3:$F$99980,'DIC4'!$H175,Resultados_Dic3!$D$3:$D$99980,'DIC4'!$H$172,Resultados_Dic3!$E$3:$E$99980,'DIC4'!$G175,Resultados_Dic3!$A$3:$A$99980,'DIC4'!$F175)</f>
        <v>0</v>
      </c>
      <c r="N175" s="21">
        <f>+SUMIFS(Resultados_Dic3!M$3:M$99980,Resultados_Dic3!$F$3:$F$99980,'DIC4'!$H175,Resultados_Dic3!$D$3:$D$99980,'DIC4'!$H$172,Resultados_Dic3!$E$3:$E$99980,'DIC4'!$G175,Resultados_Dic3!$A$3:$A$99980,'DIC4'!$F175)</f>
        <v>0</v>
      </c>
      <c r="O175" s="21">
        <f>+SUMIFS(Resultados_Dic3!N$3:N$99980,Resultados_Dic3!$F$3:$F$99980,'DIC4'!$H175,Resultados_Dic3!$D$3:$D$99980,'DIC4'!$H$172,Resultados_Dic3!$E$3:$E$99980,'DIC4'!$G175,Resultados_Dic3!$A$3:$A$99980,'DIC4'!$F175)</f>
        <v>0</v>
      </c>
      <c r="P175" s="21">
        <f>+SUMIFS(Resultados_Dic3!O$3:O$99980,Resultados_Dic3!$F$3:$F$99980,'DIC4'!$H175,Resultados_Dic3!$D$3:$D$99980,'DIC4'!$H$172,Resultados_Dic3!$E$3:$E$99980,'DIC4'!$G175,Resultados_Dic3!$A$3:$A$99980,'DIC4'!$F175)</f>
        <v>0</v>
      </c>
      <c r="Q175" s="21">
        <f>+SUMIFS(Resultados_Dic3!P$3:P$99980,Resultados_Dic3!$F$3:$F$99980,'DIC4'!$H175,Resultados_Dic3!$D$3:$D$99980,'DIC4'!$H$172,Resultados_Dic3!$E$3:$E$99980,'DIC4'!$G175,Resultados_Dic3!$A$3:$A$99980,'DIC4'!$F175)</f>
        <v>0</v>
      </c>
      <c r="R175" s="21">
        <f>+SUMIFS(Resultados_Dic3!Q$3:Q$99980,Resultados_Dic3!$F$3:$F$99980,'DIC4'!$H175,Resultados_Dic3!$D$3:$D$99980,'DIC4'!$H$172,Resultados_Dic3!$E$3:$E$99980,'DIC4'!$G175,Resultados_Dic3!$A$3:$A$99980,'DIC4'!$F175)</f>
        <v>0</v>
      </c>
      <c r="S175" s="21">
        <f>+SUMIFS(Resultados_Dic3!R$3:R$99980,Resultados_Dic3!$F$3:$F$99980,'DIC4'!$H175,Resultados_Dic3!$D$3:$D$99980,'DIC4'!$H$172,Resultados_Dic3!$E$3:$E$99980,'DIC4'!$G175,Resultados_Dic3!$A$3:$A$99980,'DIC4'!$F175)</f>
        <v>0</v>
      </c>
      <c r="T175" s="21">
        <f>+SUMIFS(Resultados_Dic3!S$3:S$99980,Resultados_Dic3!$F$3:$F$99980,'DIC4'!$H175,Resultados_Dic3!$D$3:$D$99980,'DIC4'!$H$172,Resultados_Dic3!$E$3:$E$99980,'DIC4'!$G175,Resultados_Dic3!$A$3:$A$99980,'DIC4'!$F175)</f>
        <v>0</v>
      </c>
      <c r="U175" s="21">
        <f>+SUMIFS(Resultados_Dic3!T$3:T$99980,Resultados_Dic3!$F$3:$F$99980,'DIC4'!$H175,Resultados_Dic3!$D$3:$D$99980,'DIC4'!$H$172,Resultados_Dic3!$E$3:$E$99980,'DIC4'!$G175,Resultados_Dic3!$A$3:$A$99980,'DIC4'!$F175)</f>
        <v>0</v>
      </c>
      <c r="V175" s="21">
        <f>+SUMIFS(Resultados_Dic3!U$3:U$99980,Resultados_Dic3!$F$3:$F$99980,'DIC4'!$H175,Resultados_Dic3!$D$3:$D$99980,'DIC4'!$H$172,Resultados_Dic3!$E$3:$E$99980,'DIC4'!$G175,Resultados_Dic3!$A$3:$A$99980,'DIC4'!$F175)</f>
        <v>0</v>
      </c>
      <c r="W175" s="21">
        <f>+SUMIFS(Resultados_Dic3!V$3:V$99980,Resultados_Dic3!$F$3:$F$99980,'DIC4'!$H175,Resultados_Dic3!$D$3:$D$99980,'DIC4'!$H$172,Resultados_Dic3!$E$3:$E$99980,'DIC4'!$G175,Resultados_Dic3!$A$3:$A$99980,'DIC4'!$F175)</f>
        <v>0</v>
      </c>
      <c r="X175" s="21">
        <f>+SUMIFS(Resultados_Dic3!W$3:W$99980,Resultados_Dic3!$F$3:$F$99980,'DIC4'!$H175,Resultados_Dic3!$D$3:$D$99980,'DIC4'!$H$172,Resultados_Dic3!$E$3:$E$99980,'DIC4'!$G175,Resultados_Dic3!$A$3:$A$99980,'DIC4'!$F175)</f>
        <v>0</v>
      </c>
      <c r="Y175" s="21">
        <f>+SUMIFS(Resultados_Dic3!X$3:X$99980,Resultados_Dic3!$F$3:$F$99980,'DIC4'!$H175,Resultados_Dic3!$D$3:$D$99980,'DIC4'!$H$172,Resultados_Dic3!$E$3:$E$99980,'DIC4'!$G175,Resultados_Dic3!$A$3:$A$99980,'DIC4'!$F175)</f>
        <v>0</v>
      </c>
      <c r="Z175" s="21">
        <f>+SUMIFS(Resultados_Dic3!Y$3:Y$99980,Resultados_Dic3!$F$3:$F$99980,'DIC4'!$H175,Resultados_Dic3!$D$3:$D$99980,'DIC4'!$H$172,Resultados_Dic3!$E$3:$E$99980,'DIC4'!$G175,Resultados_Dic3!$A$3:$A$99980,'DIC4'!$F175)</f>
        <v>0</v>
      </c>
      <c r="AA175" s="21">
        <f>+SUMIFS(Resultados_Dic3!Z$3:Z$99980,Resultados_Dic3!$F$3:$F$99980,'DIC4'!$H175,Resultados_Dic3!$D$3:$D$99980,'DIC4'!$H$172,Resultados_Dic3!$E$3:$E$99980,'DIC4'!$G175,Resultados_Dic3!$A$3:$A$99980,'DIC4'!$F175)</f>
        <v>0</v>
      </c>
      <c r="AB175" s="21">
        <f>+SUMIFS(Resultados_Dic3!AA$3:AA$99980,Resultados_Dic3!$F$3:$F$99980,'DIC4'!$H175,Resultados_Dic3!$D$3:$D$99980,'DIC4'!$H$172,Resultados_Dic3!$E$3:$E$99980,'DIC4'!$G175,Resultados_Dic3!$A$3:$A$99980,'DIC4'!$F175)</f>
        <v>0</v>
      </c>
      <c r="AC175" s="21">
        <f>+SUMIFS(Resultados_Dic3!AB$3:AB$99980,Resultados_Dic3!$F$3:$F$99980,'DIC4'!$H175,Resultados_Dic3!$D$3:$D$99980,'DIC4'!$H$172,Resultados_Dic3!$E$3:$E$99980,'DIC4'!$G175,Resultados_Dic3!$A$3:$A$99980,'DIC4'!$F175)</f>
        <v>0</v>
      </c>
      <c r="AD175" s="21">
        <f>+SUMIFS(Resultados_Dic3!AC$3:AC$99980,Resultados_Dic3!$F$3:$F$99980,'DIC4'!$H175,Resultados_Dic3!$D$3:$D$99980,'DIC4'!$H$172,Resultados_Dic3!$E$3:$E$99980,'DIC4'!$G175,Resultados_Dic3!$A$3:$A$99980,'DIC4'!$F175)</f>
        <v>0</v>
      </c>
      <c r="AE175" s="21">
        <f>+SUMIFS(Resultados_Dic3!AD$3:AD$99980,Resultados_Dic3!$F$3:$F$99980,'DIC4'!$H175,Resultados_Dic3!$D$3:$D$99980,'DIC4'!$H$172,Resultados_Dic3!$E$3:$E$99980,'DIC4'!$G175,Resultados_Dic3!$A$3:$A$99980,'DIC4'!$F175)</f>
        <v>0</v>
      </c>
      <c r="AF175" s="21">
        <f>+SUMIFS(Resultados_Dic3!AE$3:AE$99980,Resultados_Dic3!$F$3:$F$99980,'DIC4'!$H175,Resultados_Dic3!$D$3:$D$99980,'DIC4'!$H$172,Resultados_Dic3!$E$3:$E$99980,'DIC4'!$G175,Resultados_Dic3!$A$3:$A$99980,'DIC4'!$F175)</f>
        <v>0</v>
      </c>
      <c r="AG175" s="21">
        <f>+SUMIFS(Resultados_Dic3!AF$3:AF$99980,Resultados_Dic3!$F$3:$F$99980,'DIC4'!$H175,Resultados_Dic3!$D$3:$D$99980,'DIC4'!$H$172,Resultados_Dic3!$E$3:$E$99980,'DIC4'!$G175,Resultados_Dic3!$A$3:$A$99980,'DIC4'!$F175)</f>
        <v>0</v>
      </c>
      <c r="AH175" s="21">
        <f>+SUMIFS(Resultados_Dic3!AG$3:AG$99980,Resultados_Dic3!$F$3:$F$99980,'DIC4'!$H175,Resultados_Dic3!$D$3:$D$99980,'DIC4'!$H$172,Resultados_Dic3!$E$3:$E$99980,'DIC4'!$G175,Resultados_Dic3!$A$3:$A$99980,'DIC4'!$F175)</f>
        <v>0</v>
      </c>
      <c r="AI175" s="21">
        <f>+SUMIFS(Resultados_Dic3!AH$3:AH$99980,Resultados_Dic3!$F$3:$F$99980,'DIC4'!$H175,Resultados_Dic3!$D$3:$D$99980,'DIC4'!$H$172,Resultados_Dic3!$E$3:$E$99980,'DIC4'!$G175,Resultados_Dic3!$A$3:$A$99980,'DIC4'!$F175)</f>
        <v>0</v>
      </c>
      <c r="AJ175" s="21">
        <f>+SUMIFS(Resultados_Dic3!AI$3:AI$99980,Resultados_Dic3!$F$3:$F$99980,'DIC4'!$H175,Resultados_Dic3!$D$3:$D$99980,'DIC4'!$H$172,Resultados_Dic3!$E$3:$E$99980,'DIC4'!$G175,Resultados_Dic3!$A$3:$A$99980,'DIC4'!$F175)</f>
        <v>0</v>
      </c>
      <c r="AK175" s="21">
        <f>+SUMIFS(Resultados_Dic3!AJ$3:AJ$99980,Resultados_Dic3!$F$3:$F$99980,'DIC4'!$H175,Resultados_Dic3!$D$3:$D$99980,'DIC4'!$H$172,Resultados_Dic3!$E$3:$E$99980,'DIC4'!$G175,Resultados_Dic3!$A$3:$A$99980,'DIC4'!$F175)</f>
        <v>0</v>
      </c>
      <c r="AL175" s="21">
        <f>+SUMIFS(Resultados_Dic3!AK$3:AK$99980,Resultados_Dic3!$F$3:$F$99980,'DIC4'!$H175,Resultados_Dic3!$D$3:$D$99980,'DIC4'!$H$172,Resultados_Dic3!$E$3:$E$99980,'DIC4'!$G175,Resultados_Dic3!$A$3:$A$99980,'DIC4'!$F175)</f>
        <v>0</v>
      </c>
      <c r="AM175" s="21">
        <f>+SUMIFS(Resultados_Dic3!AL$3:AL$99980,Resultados_Dic3!$F$3:$F$99980,'DIC4'!$H175,Resultados_Dic3!$D$3:$D$99980,'DIC4'!$H$172,Resultados_Dic3!$E$3:$E$99980,'DIC4'!$G175,Resultados_Dic3!$A$3:$A$99980,'DIC4'!$F175)</f>
        <v>0</v>
      </c>
      <c r="AN175" s="21">
        <f>+SUMIFS(Resultados_Dic3!AM$3:AM$99980,Resultados_Dic3!$F$3:$F$99980,'DIC4'!$H175,Resultados_Dic3!$D$3:$D$99980,'DIC4'!$H$172,Resultados_Dic3!$E$3:$E$99980,'DIC4'!$G175,Resultados_Dic3!$A$3:$A$99980,'DIC4'!$F175)</f>
        <v>0</v>
      </c>
    </row>
    <row r="176" spans="3:41" x14ac:dyDescent="0.25">
      <c r="C176" s="35"/>
      <c r="E176" s="15"/>
      <c r="F176" s="17" t="str">
        <f t="shared" ref="F176:F181" si="42">+$F$1</f>
        <v>DIC4</v>
      </c>
      <c r="G176" s="24" t="s">
        <v>120</v>
      </c>
      <c r="H176" s="13" t="s">
        <v>221</v>
      </c>
      <c r="I176" s="21">
        <f>+SUMIFS(Resultados_Dic3!H$3:H$99980,Resultados_Dic3!$F$3:$F$99980,'DIC4'!$H176,Resultados_Dic3!$D$3:$D$99980,'DIC4'!$H$172,Resultados_Dic3!$E$3:$E$99980,'DIC4'!$G176,Resultados_Dic3!$A$3:$A$99980,'DIC4'!$F176)</f>
        <v>96.5492420796636</v>
      </c>
      <c r="J176" s="21">
        <f>+SUMIFS(Resultados_Dic3!I$3:I$99980,Resultados_Dic3!$F$3:$F$99980,'DIC4'!$H176,Resultados_Dic3!$D$3:$D$99980,'DIC4'!$H$172,Resultados_Dic3!$E$3:$E$99980,'DIC4'!$G176,Resultados_Dic3!$A$3:$A$99980,'DIC4'!$F176)</f>
        <v>88.057635879731507</v>
      </c>
      <c r="K176" s="21">
        <f>+SUMIFS(Resultados_Dic3!J$3:J$99980,Resultados_Dic3!$F$3:$F$99980,'DIC4'!$H176,Resultados_Dic3!$D$3:$D$99980,'DIC4'!$H$172,Resultados_Dic3!$E$3:$E$99980,'DIC4'!$G176,Resultados_Dic3!$A$3:$A$99980,'DIC4'!$F176)</f>
        <v>63.221772875982097</v>
      </c>
      <c r="L176" s="21">
        <f>+SUMIFS(Resultados_Dic3!K$3:K$99980,Resultados_Dic3!$F$3:$F$99980,'DIC4'!$H176,Resultados_Dic3!$D$3:$D$99980,'DIC4'!$H$172,Resultados_Dic3!$E$3:$E$99980,'DIC4'!$G176,Resultados_Dic3!$A$3:$A$99980,'DIC4'!$F176)</f>
        <v>61.339339514232002</v>
      </c>
      <c r="M176" s="21">
        <f>+SUMIFS(Resultados_Dic3!L$3:L$99980,Resultados_Dic3!$F$3:$F$99980,'DIC4'!$H176,Resultados_Dic3!$D$3:$D$99980,'DIC4'!$H$172,Resultados_Dic3!$E$3:$E$99980,'DIC4'!$G176,Resultados_Dic3!$A$3:$A$99980,'DIC4'!$F176)</f>
        <v>0</v>
      </c>
      <c r="N176" s="21">
        <f>+SUMIFS(Resultados_Dic3!M$3:M$99980,Resultados_Dic3!$F$3:$F$99980,'DIC4'!$H176,Resultados_Dic3!$D$3:$D$99980,'DIC4'!$H$172,Resultados_Dic3!$E$3:$E$99980,'DIC4'!$G176,Resultados_Dic3!$A$3:$A$99980,'DIC4'!$F176)</f>
        <v>0</v>
      </c>
      <c r="O176" s="21">
        <f>+SUMIFS(Resultados_Dic3!N$3:N$99980,Resultados_Dic3!$F$3:$F$99980,'DIC4'!$H176,Resultados_Dic3!$D$3:$D$99980,'DIC4'!$H$172,Resultados_Dic3!$E$3:$E$99980,'DIC4'!$G176,Resultados_Dic3!$A$3:$A$99980,'DIC4'!$F176)</f>
        <v>0</v>
      </c>
      <c r="P176" s="21">
        <f>+SUMIFS(Resultados_Dic3!O$3:O$99980,Resultados_Dic3!$F$3:$F$99980,'DIC4'!$H176,Resultados_Dic3!$D$3:$D$99980,'DIC4'!$H$172,Resultados_Dic3!$E$3:$E$99980,'DIC4'!$G176,Resultados_Dic3!$A$3:$A$99980,'DIC4'!$F176)</f>
        <v>0</v>
      </c>
      <c r="Q176" s="21">
        <f>+SUMIFS(Resultados_Dic3!P$3:P$99980,Resultados_Dic3!$F$3:$F$99980,'DIC4'!$H176,Resultados_Dic3!$D$3:$D$99980,'DIC4'!$H$172,Resultados_Dic3!$E$3:$E$99980,'DIC4'!$G176,Resultados_Dic3!$A$3:$A$99980,'DIC4'!$F176)</f>
        <v>0</v>
      </c>
      <c r="R176" s="21">
        <f>+SUMIFS(Resultados_Dic3!Q$3:Q$99980,Resultados_Dic3!$F$3:$F$99980,'DIC4'!$H176,Resultados_Dic3!$D$3:$D$99980,'DIC4'!$H$172,Resultados_Dic3!$E$3:$E$99980,'DIC4'!$G176,Resultados_Dic3!$A$3:$A$99980,'DIC4'!$F176)</f>
        <v>0</v>
      </c>
      <c r="S176" s="21">
        <f>+SUMIFS(Resultados_Dic3!R$3:R$99980,Resultados_Dic3!$F$3:$F$99980,'DIC4'!$H176,Resultados_Dic3!$D$3:$D$99980,'DIC4'!$H$172,Resultados_Dic3!$E$3:$E$99980,'DIC4'!$G176,Resultados_Dic3!$A$3:$A$99980,'DIC4'!$F176)</f>
        <v>0</v>
      </c>
      <c r="T176" s="21">
        <f>+SUMIFS(Resultados_Dic3!S$3:S$99980,Resultados_Dic3!$F$3:$F$99980,'DIC4'!$H176,Resultados_Dic3!$D$3:$D$99980,'DIC4'!$H$172,Resultados_Dic3!$E$3:$E$99980,'DIC4'!$G176,Resultados_Dic3!$A$3:$A$99980,'DIC4'!$F176)</f>
        <v>0</v>
      </c>
      <c r="U176" s="21">
        <f>+SUMIFS(Resultados_Dic3!T$3:T$99980,Resultados_Dic3!$F$3:$F$99980,'DIC4'!$H176,Resultados_Dic3!$D$3:$D$99980,'DIC4'!$H$172,Resultados_Dic3!$E$3:$E$99980,'DIC4'!$G176,Resultados_Dic3!$A$3:$A$99980,'DIC4'!$F176)</f>
        <v>0</v>
      </c>
      <c r="V176" s="21">
        <f>+SUMIFS(Resultados_Dic3!U$3:U$99980,Resultados_Dic3!$F$3:$F$99980,'DIC4'!$H176,Resultados_Dic3!$D$3:$D$99980,'DIC4'!$H$172,Resultados_Dic3!$E$3:$E$99980,'DIC4'!$G176,Resultados_Dic3!$A$3:$A$99980,'DIC4'!$F176)</f>
        <v>0</v>
      </c>
      <c r="W176" s="21">
        <f>+SUMIFS(Resultados_Dic3!V$3:V$99980,Resultados_Dic3!$F$3:$F$99980,'DIC4'!$H176,Resultados_Dic3!$D$3:$D$99980,'DIC4'!$H$172,Resultados_Dic3!$E$3:$E$99980,'DIC4'!$G176,Resultados_Dic3!$A$3:$A$99980,'DIC4'!$F176)</f>
        <v>0</v>
      </c>
      <c r="X176" s="21">
        <f>+SUMIFS(Resultados_Dic3!W$3:W$99980,Resultados_Dic3!$F$3:$F$99980,'DIC4'!$H176,Resultados_Dic3!$D$3:$D$99980,'DIC4'!$H$172,Resultados_Dic3!$E$3:$E$99980,'DIC4'!$G176,Resultados_Dic3!$A$3:$A$99980,'DIC4'!$F176)</f>
        <v>0</v>
      </c>
      <c r="Y176" s="21">
        <f>+SUMIFS(Resultados_Dic3!X$3:X$99980,Resultados_Dic3!$F$3:$F$99980,'DIC4'!$H176,Resultados_Dic3!$D$3:$D$99980,'DIC4'!$H$172,Resultados_Dic3!$E$3:$E$99980,'DIC4'!$G176,Resultados_Dic3!$A$3:$A$99980,'DIC4'!$F176)</f>
        <v>0</v>
      </c>
      <c r="Z176" s="21">
        <f>+SUMIFS(Resultados_Dic3!Y$3:Y$99980,Resultados_Dic3!$F$3:$F$99980,'DIC4'!$H176,Resultados_Dic3!$D$3:$D$99980,'DIC4'!$H$172,Resultados_Dic3!$E$3:$E$99980,'DIC4'!$G176,Resultados_Dic3!$A$3:$A$99980,'DIC4'!$F176)</f>
        <v>0</v>
      </c>
      <c r="AA176" s="21">
        <f>+SUMIFS(Resultados_Dic3!Z$3:Z$99980,Resultados_Dic3!$F$3:$F$99980,'DIC4'!$H176,Resultados_Dic3!$D$3:$D$99980,'DIC4'!$H$172,Resultados_Dic3!$E$3:$E$99980,'DIC4'!$G176,Resultados_Dic3!$A$3:$A$99980,'DIC4'!$F176)</f>
        <v>0</v>
      </c>
      <c r="AB176" s="21">
        <f>+SUMIFS(Resultados_Dic3!AA$3:AA$99980,Resultados_Dic3!$F$3:$F$99980,'DIC4'!$H176,Resultados_Dic3!$D$3:$D$99980,'DIC4'!$H$172,Resultados_Dic3!$E$3:$E$99980,'DIC4'!$G176,Resultados_Dic3!$A$3:$A$99980,'DIC4'!$F176)</f>
        <v>0</v>
      </c>
      <c r="AC176" s="21">
        <f>+SUMIFS(Resultados_Dic3!AB$3:AB$99980,Resultados_Dic3!$F$3:$F$99980,'DIC4'!$H176,Resultados_Dic3!$D$3:$D$99980,'DIC4'!$H$172,Resultados_Dic3!$E$3:$E$99980,'DIC4'!$G176,Resultados_Dic3!$A$3:$A$99980,'DIC4'!$F176)</f>
        <v>0</v>
      </c>
      <c r="AD176" s="21">
        <f>+SUMIFS(Resultados_Dic3!AC$3:AC$99980,Resultados_Dic3!$F$3:$F$99980,'DIC4'!$H176,Resultados_Dic3!$D$3:$D$99980,'DIC4'!$H$172,Resultados_Dic3!$E$3:$E$99980,'DIC4'!$G176,Resultados_Dic3!$A$3:$A$99980,'DIC4'!$F176)</f>
        <v>0</v>
      </c>
      <c r="AE176" s="21">
        <f>+SUMIFS(Resultados_Dic3!AD$3:AD$99980,Resultados_Dic3!$F$3:$F$99980,'DIC4'!$H176,Resultados_Dic3!$D$3:$D$99980,'DIC4'!$H$172,Resultados_Dic3!$E$3:$E$99980,'DIC4'!$G176,Resultados_Dic3!$A$3:$A$99980,'DIC4'!$F176)</f>
        <v>0</v>
      </c>
      <c r="AF176" s="21">
        <f>+SUMIFS(Resultados_Dic3!AE$3:AE$99980,Resultados_Dic3!$F$3:$F$99980,'DIC4'!$H176,Resultados_Dic3!$D$3:$D$99980,'DIC4'!$H$172,Resultados_Dic3!$E$3:$E$99980,'DIC4'!$G176,Resultados_Dic3!$A$3:$A$99980,'DIC4'!$F176)</f>
        <v>0</v>
      </c>
      <c r="AG176" s="21">
        <f>+SUMIFS(Resultados_Dic3!AF$3:AF$99980,Resultados_Dic3!$F$3:$F$99980,'DIC4'!$H176,Resultados_Dic3!$D$3:$D$99980,'DIC4'!$H$172,Resultados_Dic3!$E$3:$E$99980,'DIC4'!$G176,Resultados_Dic3!$A$3:$A$99980,'DIC4'!$F176)</f>
        <v>0</v>
      </c>
      <c r="AH176" s="21">
        <f>+SUMIFS(Resultados_Dic3!AG$3:AG$99980,Resultados_Dic3!$F$3:$F$99980,'DIC4'!$H176,Resultados_Dic3!$D$3:$D$99980,'DIC4'!$H$172,Resultados_Dic3!$E$3:$E$99980,'DIC4'!$G176,Resultados_Dic3!$A$3:$A$99980,'DIC4'!$F176)</f>
        <v>0</v>
      </c>
      <c r="AI176" s="21">
        <f>+SUMIFS(Resultados_Dic3!AH$3:AH$99980,Resultados_Dic3!$F$3:$F$99980,'DIC4'!$H176,Resultados_Dic3!$D$3:$D$99980,'DIC4'!$H$172,Resultados_Dic3!$E$3:$E$99980,'DIC4'!$G176,Resultados_Dic3!$A$3:$A$99980,'DIC4'!$F176)</f>
        <v>0</v>
      </c>
      <c r="AJ176" s="21">
        <f>+SUMIFS(Resultados_Dic3!AI$3:AI$99980,Resultados_Dic3!$F$3:$F$99980,'DIC4'!$H176,Resultados_Dic3!$D$3:$D$99980,'DIC4'!$H$172,Resultados_Dic3!$E$3:$E$99980,'DIC4'!$G176,Resultados_Dic3!$A$3:$A$99980,'DIC4'!$F176)</f>
        <v>0</v>
      </c>
      <c r="AK176" s="21">
        <f>+SUMIFS(Resultados_Dic3!AJ$3:AJ$99980,Resultados_Dic3!$F$3:$F$99980,'DIC4'!$H176,Resultados_Dic3!$D$3:$D$99980,'DIC4'!$H$172,Resultados_Dic3!$E$3:$E$99980,'DIC4'!$G176,Resultados_Dic3!$A$3:$A$99980,'DIC4'!$F176)</f>
        <v>0</v>
      </c>
      <c r="AL176" s="21">
        <f>+SUMIFS(Resultados_Dic3!AK$3:AK$99980,Resultados_Dic3!$F$3:$F$99980,'DIC4'!$H176,Resultados_Dic3!$D$3:$D$99980,'DIC4'!$H$172,Resultados_Dic3!$E$3:$E$99980,'DIC4'!$G176,Resultados_Dic3!$A$3:$A$99980,'DIC4'!$F176)</f>
        <v>0</v>
      </c>
      <c r="AM176" s="21">
        <f>+SUMIFS(Resultados_Dic3!AL$3:AL$99980,Resultados_Dic3!$F$3:$F$99980,'DIC4'!$H176,Resultados_Dic3!$D$3:$D$99980,'DIC4'!$H$172,Resultados_Dic3!$E$3:$E$99980,'DIC4'!$G176,Resultados_Dic3!$A$3:$A$99980,'DIC4'!$F176)</f>
        <v>0</v>
      </c>
      <c r="AN176" s="21">
        <f>+SUMIFS(Resultados_Dic3!AM$3:AM$99980,Resultados_Dic3!$F$3:$F$99980,'DIC4'!$H176,Resultados_Dic3!$D$3:$D$99980,'DIC4'!$H$172,Resultados_Dic3!$E$3:$E$99980,'DIC4'!$G176,Resultados_Dic3!$A$3:$A$99980,'DIC4'!$F176)</f>
        <v>0</v>
      </c>
    </row>
    <row r="177" spans="3:41" x14ac:dyDescent="0.25">
      <c r="C177" s="35"/>
      <c r="E177" s="15"/>
      <c r="F177" s="17" t="str">
        <f t="shared" si="42"/>
        <v>DIC4</v>
      </c>
      <c r="G177" s="24" t="s">
        <v>121</v>
      </c>
      <c r="H177" s="13" t="s">
        <v>222</v>
      </c>
      <c r="I177" s="21">
        <f>+SUMIFS(Resultados_Dic3!H$3:H$99980,Resultados_Dic3!$F$3:$F$99980,'DIC4'!$H177,Resultados_Dic3!$D$3:$D$99980,'DIC4'!$H$172,Resultados_Dic3!$E$3:$E$99980,'DIC4'!$G177,Resultados_Dic3!$A$3:$A$99980,'DIC4'!$F177)</f>
        <v>0</v>
      </c>
      <c r="J177" s="21">
        <f>+SUMIFS(Resultados_Dic3!I$3:I$99980,Resultados_Dic3!$F$3:$F$99980,'DIC4'!$H177,Resultados_Dic3!$D$3:$D$99980,'DIC4'!$H$172,Resultados_Dic3!$E$3:$E$99980,'DIC4'!$G177,Resultados_Dic3!$A$3:$A$99980,'DIC4'!$F177)</f>
        <v>0</v>
      </c>
      <c r="K177" s="21">
        <f>+SUMIFS(Resultados_Dic3!J$3:J$99980,Resultados_Dic3!$F$3:$F$99980,'DIC4'!$H177,Resultados_Dic3!$D$3:$D$99980,'DIC4'!$H$172,Resultados_Dic3!$E$3:$E$99980,'DIC4'!$G177,Resultados_Dic3!$A$3:$A$99980,'DIC4'!$F177)</f>
        <v>0</v>
      </c>
      <c r="L177" s="21">
        <f>+SUMIFS(Resultados_Dic3!K$3:K$99980,Resultados_Dic3!$F$3:$F$99980,'DIC4'!$H177,Resultados_Dic3!$D$3:$D$99980,'DIC4'!$H$172,Resultados_Dic3!$E$3:$E$99980,'DIC4'!$G177,Resultados_Dic3!$A$3:$A$99980,'DIC4'!$F177)</f>
        <v>0</v>
      </c>
      <c r="M177" s="21">
        <f>+SUMIFS(Resultados_Dic3!L$3:L$99980,Resultados_Dic3!$F$3:$F$99980,'DIC4'!$H177,Resultados_Dic3!$D$3:$D$99980,'DIC4'!$H$172,Resultados_Dic3!$E$3:$E$99980,'DIC4'!$G177,Resultados_Dic3!$A$3:$A$99980,'DIC4'!$F177)</f>
        <v>0</v>
      </c>
      <c r="N177" s="21">
        <f>+SUMIFS(Resultados_Dic3!M$3:M$99980,Resultados_Dic3!$F$3:$F$99980,'DIC4'!$H177,Resultados_Dic3!$D$3:$D$99980,'DIC4'!$H$172,Resultados_Dic3!$E$3:$E$99980,'DIC4'!$G177,Resultados_Dic3!$A$3:$A$99980,'DIC4'!$F177)</f>
        <v>0</v>
      </c>
      <c r="O177" s="21">
        <f>+SUMIFS(Resultados_Dic3!N$3:N$99980,Resultados_Dic3!$F$3:$F$99980,'DIC4'!$H177,Resultados_Dic3!$D$3:$D$99980,'DIC4'!$H$172,Resultados_Dic3!$E$3:$E$99980,'DIC4'!$G177,Resultados_Dic3!$A$3:$A$99980,'DIC4'!$F177)</f>
        <v>0</v>
      </c>
      <c r="P177" s="21">
        <f>+SUMIFS(Resultados_Dic3!O$3:O$99980,Resultados_Dic3!$F$3:$F$99980,'DIC4'!$H177,Resultados_Dic3!$D$3:$D$99980,'DIC4'!$H$172,Resultados_Dic3!$E$3:$E$99980,'DIC4'!$G177,Resultados_Dic3!$A$3:$A$99980,'DIC4'!$F177)</f>
        <v>0</v>
      </c>
      <c r="Q177" s="21">
        <f>+SUMIFS(Resultados_Dic3!P$3:P$99980,Resultados_Dic3!$F$3:$F$99980,'DIC4'!$H177,Resultados_Dic3!$D$3:$D$99980,'DIC4'!$H$172,Resultados_Dic3!$E$3:$E$99980,'DIC4'!$G177,Resultados_Dic3!$A$3:$A$99980,'DIC4'!$F177)</f>
        <v>0</v>
      </c>
      <c r="R177" s="21">
        <f>+SUMIFS(Resultados_Dic3!Q$3:Q$99980,Resultados_Dic3!$F$3:$F$99980,'DIC4'!$H177,Resultados_Dic3!$D$3:$D$99980,'DIC4'!$H$172,Resultados_Dic3!$E$3:$E$99980,'DIC4'!$G177,Resultados_Dic3!$A$3:$A$99980,'DIC4'!$F177)</f>
        <v>0</v>
      </c>
      <c r="S177" s="21">
        <f>+SUMIFS(Resultados_Dic3!R$3:R$99980,Resultados_Dic3!$F$3:$F$99980,'DIC4'!$H177,Resultados_Dic3!$D$3:$D$99980,'DIC4'!$H$172,Resultados_Dic3!$E$3:$E$99980,'DIC4'!$G177,Resultados_Dic3!$A$3:$A$99980,'DIC4'!$F177)</f>
        <v>0</v>
      </c>
      <c r="T177" s="21">
        <f>+SUMIFS(Resultados_Dic3!S$3:S$99980,Resultados_Dic3!$F$3:$F$99980,'DIC4'!$H177,Resultados_Dic3!$D$3:$D$99980,'DIC4'!$H$172,Resultados_Dic3!$E$3:$E$99980,'DIC4'!$G177,Resultados_Dic3!$A$3:$A$99980,'DIC4'!$F177)</f>
        <v>0</v>
      </c>
      <c r="U177" s="21">
        <f>+SUMIFS(Resultados_Dic3!T$3:T$99980,Resultados_Dic3!$F$3:$F$99980,'DIC4'!$H177,Resultados_Dic3!$D$3:$D$99980,'DIC4'!$H$172,Resultados_Dic3!$E$3:$E$99980,'DIC4'!$G177,Resultados_Dic3!$A$3:$A$99980,'DIC4'!$F177)</f>
        <v>0</v>
      </c>
      <c r="V177" s="21">
        <f>+SUMIFS(Resultados_Dic3!U$3:U$99980,Resultados_Dic3!$F$3:$F$99980,'DIC4'!$H177,Resultados_Dic3!$D$3:$D$99980,'DIC4'!$H$172,Resultados_Dic3!$E$3:$E$99980,'DIC4'!$G177,Resultados_Dic3!$A$3:$A$99980,'DIC4'!$F177)</f>
        <v>0</v>
      </c>
      <c r="W177" s="21">
        <f>+SUMIFS(Resultados_Dic3!V$3:V$99980,Resultados_Dic3!$F$3:$F$99980,'DIC4'!$H177,Resultados_Dic3!$D$3:$D$99980,'DIC4'!$H$172,Resultados_Dic3!$E$3:$E$99980,'DIC4'!$G177,Resultados_Dic3!$A$3:$A$99980,'DIC4'!$F177)</f>
        <v>0</v>
      </c>
      <c r="X177" s="21">
        <f>+SUMIFS(Resultados_Dic3!W$3:W$99980,Resultados_Dic3!$F$3:$F$99980,'DIC4'!$H177,Resultados_Dic3!$D$3:$D$99980,'DIC4'!$H$172,Resultados_Dic3!$E$3:$E$99980,'DIC4'!$G177,Resultados_Dic3!$A$3:$A$99980,'DIC4'!$F177)</f>
        <v>0</v>
      </c>
      <c r="Y177" s="21">
        <f>+SUMIFS(Resultados_Dic3!X$3:X$99980,Resultados_Dic3!$F$3:$F$99980,'DIC4'!$H177,Resultados_Dic3!$D$3:$D$99980,'DIC4'!$H$172,Resultados_Dic3!$E$3:$E$99980,'DIC4'!$G177,Resultados_Dic3!$A$3:$A$99980,'DIC4'!$F177)</f>
        <v>0</v>
      </c>
      <c r="Z177" s="21">
        <f>+SUMIFS(Resultados_Dic3!Y$3:Y$99980,Resultados_Dic3!$F$3:$F$99980,'DIC4'!$H177,Resultados_Dic3!$D$3:$D$99980,'DIC4'!$H$172,Resultados_Dic3!$E$3:$E$99980,'DIC4'!$G177,Resultados_Dic3!$A$3:$A$99980,'DIC4'!$F177)</f>
        <v>0</v>
      </c>
      <c r="AA177" s="21">
        <f>+SUMIFS(Resultados_Dic3!Z$3:Z$99980,Resultados_Dic3!$F$3:$F$99980,'DIC4'!$H177,Resultados_Dic3!$D$3:$D$99980,'DIC4'!$H$172,Resultados_Dic3!$E$3:$E$99980,'DIC4'!$G177,Resultados_Dic3!$A$3:$A$99980,'DIC4'!$F177)</f>
        <v>0</v>
      </c>
      <c r="AB177" s="21">
        <f>+SUMIFS(Resultados_Dic3!AA$3:AA$99980,Resultados_Dic3!$F$3:$F$99980,'DIC4'!$H177,Resultados_Dic3!$D$3:$D$99980,'DIC4'!$H$172,Resultados_Dic3!$E$3:$E$99980,'DIC4'!$G177,Resultados_Dic3!$A$3:$A$99980,'DIC4'!$F177)</f>
        <v>0</v>
      </c>
      <c r="AC177" s="21">
        <f>+SUMIFS(Resultados_Dic3!AB$3:AB$99980,Resultados_Dic3!$F$3:$F$99980,'DIC4'!$H177,Resultados_Dic3!$D$3:$D$99980,'DIC4'!$H$172,Resultados_Dic3!$E$3:$E$99980,'DIC4'!$G177,Resultados_Dic3!$A$3:$A$99980,'DIC4'!$F177)</f>
        <v>0</v>
      </c>
      <c r="AD177" s="21">
        <f>+SUMIFS(Resultados_Dic3!AC$3:AC$99980,Resultados_Dic3!$F$3:$F$99980,'DIC4'!$H177,Resultados_Dic3!$D$3:$D$99980,'DIC4'!$H$172,Resultados_Dic3!$E$3:$E$99980,'DIC4'!$G177,Resultados_Dic3!$A$3:$A$99980,'DIC4'!$F177)</f>
        <v>0</v>
      </c>
      <c r="AE177" s="21">
        <f>+SUMIFS(Resultados_Dic3!AD$3:AD$99980,Resultados_Dic3!$F$3:$F$99980,'DIC4'!$H177,Resultados_Dic3!$D$3:$D$99980,'DIC4'!$H$172,Resultados_Dic3!$E$3:$E$99980,'DIC4'!$G177,Resultados_Dic3!$A$3:$A$99980,'DIC4'!$F177)</f>
        <v>0</v>
      </c>
      <c r="AF177" s="21">
        <f>+SUMIFS(Resultados_Dic3!AE$3:AE$99980,Resultados_Dic3!$F$3:$F$99980,'DIC4'!$H177,Resultados_Dic3!$D$3:$D$99980,'DIC4'!$H$172,Resultados_Dic3!$E$3:$E$99980,'DIC4'!$G177,Resultados_Dic3!$A$3:$A$99980,'DIC4'!$F177)</f>
        <v>0</v>
      </c>
      <c r="AG177" s="21">
        <f>+SUMIFS(Resultados_Dic3!AF$3:AF$99980,Resultados_Dic3!$F$3:$F$99980,'DIC4'!$H177,Resultados_Dic3!$D$3:$D$99980,'DIC4'!$H$172,Resultados_Dic3!$E$3:$E$99980,'DIC4'!$G177,Resultados_Dic3!$A$3:$A$99980,'DIC4'!$F177)</f>
        <v>0</v>
      </c>
      <c r="AH177" s="21">
        <f>+SUMIFS(Resultados_Dic3!AG$3:AG$99980,Resultados_Dic3!$F$3:$F$99980,'DIC4'!$H177,Resultados_Dic3!$D$3:$D$99980,'DIC4'!$H$172,Resultados_Dic3!$E$3:$E$99980,'DIC4'!$G177,Resultados_Dic3!$A$3:$A$99980,'DIC4'!$F177)</f>
        <v>0</v>
      </c>
      <c r="AI177" s="21">
        <f>+SUMIFS(Resultados_Dic3!AH$3:AH$99980,Resultados_Dic3!$F$3:$F$99980,'DIC4'!$H177,Resultados_Dic3!$D$3:$D$99980,'DIC4'!$H$172,Resultados_Dic3!$E$3:$E$99980,'DIC4'!$G177,Resultados_Dic3!$A$3:$A$99980,'DIC4'!$F177)</f>
        <v>0</v>
      </c>
      <c r="AJ177" s="21">
        <f>+SUMIFS(Resultados_Dic3!AI$3:AI$99980,Resultados_Dic3!$F$3:$F$99980,'DIC4'!$H177,Resultados_Dic3!$D$3:$D$99980,'DIC4'!$H$172,Resultados_Dic3!$E$3:$E$99980,'DIC4'!$G177,Resultados_Dic3!$A$3:$A$99980,'DIC4'!$F177)</f>
        <v>0</v>
      </c>
      <c r="AK177" s="21">
        <f>+SUMIFS(Resultados_Dic3!AJ$3:AJ$99980,Resultados_Dic3!$F$3:$F$99980,'DIC4'!$H177,Resultados_Dic3!$D$3:$D$99980,'DIC4'!$H$172,Resultados_Dic3!$E$3:$E$99980,'DIC4'!$G177,Resultados_Dic3!$A$3:$A$99980,'DIC4'!$F177)</f>
        <v>0</v>
      </c>
      <c r="AL177" s="21">
        <f>+SUMIFS(Resultados_Dic3!AK$3:AK$99980,Resultados_Dic3!$F$3:$F$99980,'DIC4'!$H177,Resultados_Dic3!$D$3:$D$99980,'DIC4'!$H$172,Resultados_Dic3!$E$3:$E$99980,'DIC4'!$G177,Resultados_Dic3!$A$3:$A$99980,'DIC4'!$F177)</f>
        <v>0</v>
      </c>
      <c r="AM177" s="21">
        <f>+SUMIFS(Resultados_Dic3!AL$3:AL$99980,Resultados_Dic3!$F$3:$F$99980,'DIC4'!$H177,Resultados_Dic3!$D$3:$D$99980,'DIC4'!$H$172,Resultados_Dic3!$E$3:$E$99980,'DIC4'!$G177,Resultados_Dic3!$A$3:$A$99980,'DIC4'!$F177)</f>
        <v>0</v>
      </c>
      <c r="AN177" s="21">
        <f>+SUMIFS(Resultados_Dic3!AM$3:AM$99980,Resultados_Dic3!$F$3:$F$99980,'DIC4'!$H177,Resultados_Dic3!$D$3:$D$99980,'DIC4'!$H$172,Resultados_Dic3!$E$3:$E$99980,'DIC4'!$G177,Resultados_Dic3!$A$3:$A$99980,'DIC4'!$F177)</f>
        <v>0</v>
      </c>
    </row>
    <row r="178" spans="3:41" x14ac:dyDescent="0.25">
      <c r="C178" s="35"/>
      <c r="E178" s="15"/>
      <c r="F178" s="17" t="str">
        <f t="shared" si="42"/>
        <v>DIC4</v>
      </c>
      <c r="G178" s="24" t="s">
        <v>122</v>
      </c>
      <c r="H178" s="13" t="s">
        <v>374</v>
      </c>
      <c r="I178" s="21">
        <f>+SUMIFS(Resultados_Dic3!H$3:H$99980,Resultados_Dic3!$F$3:$F$99980,'DIC4'!$H178,Resultados_Dic3!$D$3:$D$99980,'DIC4'!$H$172,Resultados_Dic3!$E$3:$E$99980,'DIC4'!$G178,Resultados_Dic3!$A$3:$A$99980,'DIC4'!$F178)</f>
        <v>0</v>
      </c>
      <c r="J178" s="21">
        <f>+SUMIFS(Resultados_Dic3!I$3:I$99980,Resultados_Dic3!$F$3:$F$99980,'DIC4'!$H178,Resultados_Dic3!$D$3:$D$99980,'DIC4'!$H$172,Resultados_Dic3!$E$3:$E$99980,'DIC4'!$G178,Resultados_Dic3!$A$3:$A$99980,'DIC4'!$F178)</f>
        <v>0</v>
      </c>
      <c r="K178" s="21">
        <f>+SUMIFS(Resultados_Dic3!J$3:J$99980,Resultados_Dic3!$F$3:$F$99980,'DIC4'!$H178,Resultados_Dic3!$D$3:$D$99980,'DIC4'!$H$172,Resultados_Dic3!$E$3:$E$99980,'DIC4'!$G178,Resultados_Dic3!$A$3:$A$99980,'DIC4'!$F178)</f>
        <v>0</v>
      </c>
      <c r="L178" s="21">
        <f>+SUMIFS(Resultados_Dic3!K$3:K$99980,Resultados_Dic3!$F$3:$F$99980,'DIC4'!$H178,Resultados_Dic3!$D$3:$D$99980,'DIC4'!$H$172,Resultados_Dic3!$E$3:$E$99980,'DIC4'!$G178,Resultados_Dic3!$A$3:$A$99980,'DIC4'!$F178)</f>
        <v>0</v>
      </c>
      <c r="M178" s="21">
        <f>+SUMIFS(Resultados_Dic3!L$3:L$99980,Resultados_Dic3!$F$3:$F$99980,'DIC4'!$H178,Resultados_Dic3!$D$3:$D$99980,'DIC4'!$H$172,Resultados_Dic3!$E$3:$E$99980,'DIC4'!$G178,Resultados_Dic3!$A$3:$A$99980,'DIC4'!$F178)</f>
        <v>0</v>
      </c>
      <c r="N178" s="21">
        <f>+SUMIFS(Resultados_Dic3!M$3:M$99980,Resultados_Dic3!$F$3:$F$99980,'DIC4'!$H178,Resultados_Dic3!$D$3:$D$99980,'DIC4'!$H$172,Resultados_Dic3!$E$3:$E$99980,'DIC4'!$G178,Resultados_Dic3!$A$3:$A$99980,'DIC4'!$F178)</f>
        <v>0</v>
      </c>
      <c r="O178" s="21">
        <f>+SUMIFS(Resultados_Dic3!N$3:N$99980,Resultados_Dic3!$F$3:$F$99980,'DIC4'!$H178,Resultados_Dic3!$D$3:$D$99980,'DIC4'!$H$172,Resultados_Dic3!$E$3:$E$99980,'DIC4'!$G178,Resultados_Dic3!$A$3:$A$99980,'DIC4'!$F178)</f>
        <v>0</v>
      </c>
      <c r="P178" s="21">
        <f>+SUMIFS(Resultados_Dic3!O$3:O$99980,Resultados_Dic3!$F$3:$F$99980,'DIC4'!$H178,Resultados_Dic3!$D$3:$D$99980,'DIC4'!$H$172,Resultados_Dic3!$E$3:$E$99980,'DIC4'!$G178,Resultados_Dic3!$A$3:$A$99980,'DIC4'!$F178)</f>
        <v>0</v>
      </c>
      <c r="Q178" s="21">
        <f>+SUMIFS(Resultados_Dic3!P$3:P$99980,Resultados_Dic3!$F$3:$F$99980,'DIC4'!$H178,Resultados_Dic3!$D$3:$D$99980,'DIC4'!$H$172,Resultados_Dic3!$E$3:$E$99980,'DIC4'!$G178,Resultados_Dic3!$A$3:$A$99980,'DIC4'!$F178)</f>
        <v>0</v>
      </c>
      <c r="R178" s="21">
        <f>+SUMIFS(Resultados_Dic3!Q$3:Q$99980,Resultados_Dic3!$F$3:$F$99980,'DIC4'!$H178,Resultados_Dic3!$D$3:$D$99980,'DIC4'!$H$172,Resultados_Dic3!$E$3:$E$99980,'DIC4'!$G178,Resultados_Dic3!$A$3:$A$99980,'DIC4'!$F178)</f>
        <v>0</v>
      </c>
      <c r="S178" s="21">
        <f>+SUMIFS(Resultados_Dic3!R$3:R$99980,Resultados_Dic3!$F$3:$F$99980,'DIC4'!$H178,Resultados_Dic3!$D$3:$D$99980,'DIC4'!$H$172,Resultados_Dic3!$E$3:$E$99980,'DIC4'!$G178,Resultados_Dic3!$A$3:$A$99980,'DIC4'!$F178)</f>
        <v>0</v>
      </c>
      <c r="T178" s="21">
        <f>+SUMIFS(Resultados_Dic3!S$3:S$99980,Resultados_Dic3!$F$3:$F$99980,'DIC4'!$H178,Resultados_Dic3!$D$3:$D$99980,'DIC4'!$H$172,Resultados_Dic3!$E$3:$E$99980,'DIC4'!$G178,Resultados_Dic3!$A$3:$A$99980,'DIC4'!$F178)</f>
        <v>0</v>
      </c>
      <c r="U178" s="21">
        <f>+SUMIFS(Resultados_Dic3!T$3:T$99980,Resultados_Dic3!$F$3:$F$99980,'DIC4'!$H178,Resultados_Dic3!$D$3:$D$99980,'DIC4'!$H$172,Resultados_Dic3!$E$3:$E$99980,'DIC4'!$G178,Resultados_Dic3!$A$3:$A$99980,'DIC4'!$F178)</f>
        <v>0</v>
      </c>
      <c r="V178" s="21">
        <f>+SUMIFS(Resultados_Dic3!U$3:U$99980,Resultados_Dic3!$F$3:$F$99980,'DIC4'!$H178,Resultados_Dic3!$D$3:$D$99980,'DIC4'!$H$172,Resultados_Dic3!$E$3:$E$99980,'DIC4'!$G178,Resultados_Dic3!$A$3:$A$99980,'DIC4'!$F178)</f>
        <v>0</v>
      </c>
      <c r="W178" s="21">
        <f>+SUMIFS(Resultados_Dic3!V$3:V$99980,Resultados_Dic3!$F$3:$F$99980,'DIC4'!$H178,Resultados_Dic3!$D$3:$D$99980,'DIC4'!$H$172,Resultados_Dic3!$E$3:$E$99980,'DIC4'!$G178,Resultados_Dic3!$A$3:$A$99980,'DIC4'!$F178)</f>
        <v>0</v>
      </c>
      <c r="X178" s="21">
        <f>+SUMIFS(Resultados_Dic3!W$3:W$99980,Resultados_Dic3!$F$3:$F$99980,'DIC4'!$H178,Resultados_Dic3!$D$3:$D$99980,'DIC4'!$H$172,Resultados_Dic3!$E$3:$E$99980,'DIC4'!$G178,Resultados_Dic3!$A$3:$A$99980,'DIC4'!$F178)</f>
        <v>0</v>
      </c>
      <c r="Y178" s="21">
        <f>+SUMIFS(Resultados_Dic3!X$3:X$99980,Resultados_Dic3!$F$3:$F$99980,'DIC4'!$H178,Resultados_Dic3!$D$3:$D$99980,'DIC4'!$H$172,Resultados_Dic3!$E$3:$E$99980,'DIC4'!$G178,Resultados_Dic3!$A$3:$A$99980,'DIC4'!$F178)</f>
        <v>0</v>
      </c>
      <c r="Z178" s="21">
        <f>+SUMIFS(Resultados_Dic3!Y$3:Y$99980,Resultados_Dic3!$F$3:$F$99980,'DIC4'!$H178,Resultados_Dic3!$D$3:$D$99980,'DIC4'!$H$172,Resultados_Dic3!$E$3:$E$99980,'DIC4'!$G178,Resultados_Dic3!$A$3:$A$99980,'DIC4'!$F178)</f>
        <v>0</v>
      </c>
      <c r="AA178" s="21">
        <f>+SUMIFS(Resultados_Dic3!Z$3:Z$99980,Resultados_Dic3!$F$3:$F$99980,'DIC4'!$H178,Resultados_Dic3!$D$3:$D$99980,'DIC4'!$H$172,Resultados_Dic3!$E$3:$E$99980,'DIC4'!$G178,Resultados_Dic3!$A$3:$A$99980,'DIC4'!$F178)</f>
        <v>0</v>
      </c>
      <c r="AB178" s="21">
        <f>+SUMIFS(Resultados_Dic3!AA$3:AA$99980,Resultados_Dic3!$F$3:$F$99980,'DIC4'!$H178,Resultados_Dic3!$D$3:$D$99980,'DIC4'!$H$172,Resultados_Dic3!$E$3:$E$99980,'DIC4'!$G178,Resultados_Dic3!$A$3:$A$99980,'DIC4'!$F178)</f>
        <v>0</v>
      </c>
      <c r="AC178" s="21">
        <f>+SUMIFS(Resultados_Dic3!AB$3:AB$99980,Resultados_Dic3!$F$3:$F$99980,'DIC4'!$H178,Resultados_Dic3!$D$3:$D$99980,'DIC4'!$H$172,Resultados_Dic3!$E$3:$E$99980,'DIC4'!$G178,Resultados_Dic3!$A$3:$A$99980,'DIC4'!$F178)</f>
        <v>0</v>
      </c>
      <c r="AD178" s="21">
        <f>+SUMIFS(Resultados_Dic3!AC$3:AC$99980,Resultados_Dic3!$F$3:$F$99980,'DIC4'!$H178,Resultados_Dic3!$D$3:$D$99980,'DIC4'!$H$172,Resultados_Dic3!$E$3:$E$99980,'DIC4'!$G178,Resultados_Dic3!$A$3:$A$99980,'DIC4'!$F178)</f>
        <v>0</v>
      </c>
      <c r="AE178" s="21">
        <f>+SUMIFS(Resultados_Dic3!AD$3:AD$99980,Resultados_Dic3!$F$3:$F$99980,'DIC4'!$H178,Resultados_Dic3!$D$3:$D$99980,'DIC4'!$H$172,Resultados_Dic3!$E$3:$E$99980,'DIC4'!$G178,Resultados_Dic3!$A$3:$A$99980,'DIC4'!$F178)</f>
        <v>0</v>
      </c>
      <c r="AF178" s="21">
        <f>+SUMIFS(Resultados_Dic3!AE$3:AE$99980,Resultados_Dic3!$F$3:$F$99980,'DIC4'!$H178,Resultados_Dic3!$D$3:$D$99980,'DIC4'!$H$172,Resultados_Dic3!$E$3:$E$99980,'DIC4'!$G178,Resultados_Dic3!$A$3:$A$99980,'DIC4'!$F178)</f>
        <v>0</v>
      </c>
      <c r="AG178" s="21">
        <f>+SUMIFS(Resultados_Dic3!AF$3:AF$99980,Resultados_Dic3!$F$3:$F$99980,'DIC4'!$H178,Resultados_Dic3!$D$3:$D$99980,'DIC4'!$H$172,Resultados_Dic3!$E$3:$E$99980,'DIC4'!$G178,Resultados_Dic3!$A$3:$A$99980,'DIC4'!$F178)</f>
        <v>0</v>
      </c>
      <c r="AH178" s="21">
        <f>+SUMIFS(Resultados_Dic3!AG$3:AG$99980,Resultados_Dic3!$F$3:$F$99980,'DIC4'!$H178,Resultados_Dic3!$D$3:$D$99980,'DIC4'!$H$172,Resultados_Dic3!$E$3:$E$99980,'DIC4'!$G178,Resultados_Dic3!$A$3:$A$99980,'DIC4'!$F178)</f>
        <v>0</v>
      </c>
      <c r="AI178" s="21">
        <f>+SUMIFS(Resultados_Dic3!AH$3:AH$99980,Resultados_Dic3!$F$3:$F$99980,'DIC4'!$H178,Resultados_Dic3!$D$3:$D$99980,'DIC4'!$H$172,Resultados_Dic3!$E$3:$E$99980,'DIC4'!$G178,Resultados_Dic3!$A$3:$A$99980,'DIC4'!$F178)</f>
        <v>0</v>
      </c>
      <c r="AJ178" s="21">
        <f>+SUMIFS(Resultados_Dic3!AI$3:AI$99980,Resultados_Dic3!$F$3:$F$99980,'DIC4'!$H178,Resultados_Dic3!$D$3:$D$99980,'DIC4'!$H$172,Resultados_Dic3!$E$3:$E$99980,'DIC4'!$G178,Resultados_Dic3!$A$3:$A$99980,'DIC4'!$F178)</f>
        <v>0</v>
      </c>
      <c r="AK178" s="21">
        <f>+SUMIFS(Resultados_Dic3!AJ$3:AJ$99980,Resultados_Dic3!$F$3:$F$99980,'DIC4'!$H178,Resultados_Dic3!$D$3:$D$99980,'DIC4'!$H$172,Resultados_Dic3!$E$3:$E$99980,'DIC4'!$G178,Resultados_Dic3!$A$3:$A$99980,'DIC4'!$F178)</f>
        <v>0</v>
      </c>
      <c r="AL178" s="21">
        <f>+SUMIFS(Resultados_Dic3!AK$3:AK$99980,Resultados_Dic3!$F$3:$F$99980,'DIC4'!$H178,Resultados_Dic3!$D$3:$D$99980,'DIC4'!$H$172,Resultados_Dic3!$E$3:$E$99980,'DIC4'!$G178,Resultados_Dic3!$A$3:$A$99980,'DIC4'!$F178)</f>
        <v>0</v>
      </c>
      <c r="AM178" s="21">
        <f>+SUMIFS(Resultados_Dic3!AL$3:AL$99980,Resultados_Dic3!$F$3:$F$99980,'DIC4'!$H178,Resultados_Dic3!$D$3:$D$99980,'DIC4'!$H$172,Resultados_Dic3!$E$3:$E$99980,'DIC4'!$G178,Resultados_Dic3!$A$3:$A$99980,'DIC4'!$F178)</f>
        <v>0</v>
      </c>
      <c r="AN178" s="21">
        <f>+SUMIFS(Resultados_Dic3!AM$3:AM$99980,Resultados_Dic3!$F$3:$F$99980,'DIC4'!$H178,Resultados_Dic3!$D$3:$D$99980,'DIC4'!$H$172,Resultados_Dic3!$E$3:$E$99980,'DIC4'!$G178,Resultados_Dic3!$A$3:$A$99980,'DIC4'!$F178)</f>
        <v>0</v>
      </c>
    </row>
    <row r="179" spans="3:41" x14ac:dyDescent="0.25">
      <c r="C179" s="35"/>
      <c r="E179" s="15"/>
      <c r="F179" s="17" t="str">
        <f t="shared" si="42"/>
        <v>DIC4</v>
      </c>
      <c r="G179" s="24" t="s">
        <v>123</v>
      </c>
      <c r="H179" s="13" t="s">
        <v>375</v>
      </c>
      <c r="I179" s="21">
        <f>+SUMIFS(Resultados_Dic3!H$3:H$99980,Resultados_Dic3!$F$3:$F$99980,'DIC4'!$H179,Resultados_Dic3!$D$3:$D$99980,'DIC4'!$H$172,Resultados_Dic3!$E$3:$E$99980,'DIC4'!$G179,Resultados_Dic3!$A$3:$A$99980,'DIC4'!$F179)</f>
        <v>0</v>
      </c>
      <c r="J179" s="21">
        <f>+SUMIFS(Resultados_Dic3!I$3:I$99980,Resultados_Dic3!$F$3:$F$99980,'DIC4'!$H179,Resultados_Dic3!$D$3:$D$99980,'DIC4'!$H$172,Resultados_Dic3!$E$3:$E$99980,'DIC4'!$G179,Resultados_Dic3!$A$3:$A$99980,'DIC4'!$F179)</f>
        <v>0</v>
      </c>
      <c r="K179" s="21">
        <f>+SUMIFS(Resultados_Dic3!J$3:J$99980,Resultados_Dic3!$F$3:$F$99980,'DIC4'!$H179,Resultados_Dic3!$D$3:$D$99980,'DIC4'!$H$172,Resultados_Dic3!$E$3:$E$99980,'DIC4'!$G179,Resultados_Dic3!$A$3:$A$99980,'DIC4'!$F179)</f>
        <v>0</v>
      </c>
      <c r="L179" s="21">
        <f>+SUMIFS(Resultados_Dic3!K$3:K$99980,Resultados_Dic3!$F$3:$F$99980,'DIC4'!$H179,Resultados_Dic3!$D$3:$D$99980,'DIC4'!$H$172,Resultados_Dic3!$E$3:$E$99980,'DIC4'!$G179,Resultados_Dic3!$A$3:$A$99980,'DIC4'!$F179)</f>
        <v>0</v>
      </c>
      <c r="M179" s="21">
        <f>+SUMIFS(Resultados_Dic3!L$3:L$99980,Resultados_Dic3!$F$3:$F$99980,'DIC4'!$H179,Resultados_Dic3!$D$3:$D$99980,'DIC4'!$H$172,Resultados_Dic3!$E$3:$E$99980,'DIC4'!$G179,Resultados_Dic3!$A$3:$A$99980,'DIC4'!$F179)</f>
        <v>0</v>
      </c>
      <c r="N179" s="21">
        <f>+SUMIFS(Resultados_Dic3!M$3:M$99980,Resultados_Dic3!$F$3:$F$99980,'DIC4'!$H179,Resultados_Dic3!$D$3:$D$99980,'DIC4'!$H$172,Resultados_Dic3!$E$3:$E$99980,'DIC4'!$G179,Resultados_Dic3!$A$3:$A$99980,'DIC4'!$F179)</f>
        <v>0</v>
      </c>
      <c r="O179" s="21">
        <f>+SUMIFS(Resultados_Dic3!N$3:N$99980,Resultados_Dic3!$F$3:$F$99980,'DIC4'!$H179,Resultados_Dic3!$D$3:$D$99980,'DIC4'!$H$172,Resultados_Dic3!$E$3:$E$99980,'DIC4'!$G179,Resultados_Dic3!$A$3:$A$99980,'DIC4'!$F179)</f>
        <v>0</v>
      </c>
      <c r="P179" s="21">
        <f>+SUMIFS(Resultados_Dic3!O$3:O$99980,Resultados_Dic3!$F$3:$F$99980,'DIC4'!$H179,Resultados_Dic3!$D$3:$D$99980,'DIC4'!$H$172,Resultados_Dic3!$E$3:$E$99980,'DIC4'!$G179,Resultados_Dic3!$A$3:$A$99980,'DIC4'!$F179)</f>
        <v>0</v>
      </c>
      <c r="Q179" s="21">
        <f>+SUMIFS(Resultados_Dic3!P$3:P$99980,Resultados_Dic3!$F$3:$F$99980,'DIC4'!$H179,Resultados_Dic3!$D$3:$D$99980,'DIC4'!$H$172,Resultados_Dic3!$E$3:$E$99980,'DIC4'!$G179,Resultados_Dic3!$A$3:$A$99980,'DIC4'!$F179)</f>
        <v>0</v>
      </c>
      <c r="R179" s="21">
        <f>+SUMIFS(Resultados_Dic3!Q$3:Q$99980,Resultados_Dic3!$F$3:$F$99980,'DIC4'!$H179,Resultados_Dic3!$D$3:$D$99980,'DIC4'!$H$172,Resultados_Dic3!$E$3:$E$99980,'DIC4'!$G179,Resultados_Dic3!$A$3:$A$99980,'DIC4'!$F179)</f>
        <v>0</v>
      </c>
      <c r="S179" s="21">
        <f>+SUMIFS(Resultados_Dic3!R$3:R$99980,Resultados_Dic3!$F$3:$F$99980,'DIC4'!$H179,Resultados_Dic3!$D$3:$D$99980,'DIC4'!$H$172,Resultados_Dic3!$E$3:$E$99980,'DIC4'!$G179,Resultados_Dic3!$A$3:$A$99980,'DIC4'!$F179)</f>
        <v>0</v>
      </c>
      <c r="T179" s="21">
        <f>+SUMIFS(Resultados_Dic3!S$3:S$99980,Resultados_Dic3!$F$3:$F$99980,'DIC4'!$H179,Resultados_Dic3!$D$3:$D$99980,'DIC4'!$H$172,Resultados_Dic3!$E$3:$E$99980,'DIC4'!$G179,Resultados_Dic3!$A$3:$A$99980,'DIC4'!$F179)</f>
        <v>0</v>
      </c>
      <c r="U179" s="21">
        <f>+SUMIFS(Resultados_Dic3!T$3:T$99980,Resultados_Dic3!$F$3:$F$99980,'DIC4'!$H179,Resultados_Dic3!$D$3:$D$99980,'DIC4'!$H$172,Resultados_Dic3!$E$3:$E$99980,'DIC4'!$G179,Resultados_Dic3!$A$3:$A$99980,'DIC4'!$F179)</f>
        <v>0</v>
      </c>
      <c r="V179" s="21">
        <f>+SUMIFS(Resultados_Dic3!U$3:U$99980,Resultados_Dic3!$F$3:$F$99980,'DIC4'!$H179,Resultados_Dic3!$D$3:$D$99980,'DIC4'!$H$172,Resultados_Dic3!$E$3:$E$99980,'DIC4'!$G179,Resultados_Dic3!$A$3:$A$99980,'DIC4'!$F179)</f>
        <v>0</v>
      </c>
      <c r="W179" s="21">
        <f>+SUMIFS(Resultados_Dic3!V$3:V$99980,Resultados_Dic3!$F$3:$F$99980,'DIC4'!$H179,Resultados_Dic3!$D$3:$D$99980,'DIC4'!$H$172,Resultados_Dic3!$E$3:$E$99980,'DIC4'!$G179,Resultados_Dic3!$A$3:$A$99980,'DIC4'!$F179)</f>
        <v>0</v>
      </c>
      <c r="X179" s="21">
        <f>+SUMIFS(Resultados_Dic3!W$3:W$99980,Resultados_Dic3!$F$3:$F$99980,'DIC4'!$H179,Resultados_Dic3!$D$3:$D$99980,'DIC4'!$H$172,Resultados_Dic3!$E$3:$E$99980,'DIC4'!$G179,Resultados_Dic3!$A$3:$A$99980,'DIC4'!$F179)</f>
        <v>0</v>
      </c>
      <c r="Y179" s="21">
        <f>+SUMIFS(Resultados_Dic3!X$3:X$99980,Resultados_Dic3!$F$3:$F$99980,'DIC4'!$H179,Resultados_Dic3!$D$3:$D$99980,'DIC4'!$H$172,Resultados_Dic3!$E$3:$E$99980,'DIC4'!$G179,Resultados_Dic3!$A$3:$A$99980,'DIC4'!$F179)</f>
        <v>0</v>
      </c>
      <c r="Z179" s="21">
        <f>+SUMIFS(Resultados_Dic3!Y$3:Y$99980,Resultados_Dic3!$F$3:$F$99980,'DIC4'!$H179,Resultados_Dic3!$D$3:$D$99980,'DIC4'!$H$172,Resultados_Dic3!$E$3:$E$99980,'DIC4'!$G179,Resultados_Dic3!$A$3:$A$99980,'DIC4'!$F179)</f>
        <v>0</v>
      </c>
      <c r="AA179" s="21">
        <f>+SUMIFS(Resultados_Dic3!Z$3:Z$99980,Resultados_Dic3!$F$3:$F$99980,'DIC4'!$H179,Resultados_Dic3!$D$3:$D$99980,'DIC4'!$H$172,Resultados_Dic3!$E$3:$E$99980,'DIC4'!$G179,Resultados_Dic3!$A$3:$A$99980,'DIC4'!$F179)</f>
        <v>0</v>
      </c>
      <c r="AB179" s="21">
        <f>+SUMIFS(Resultados_Dic3!AA$3:AA$99980,Resultados_Dic3!$F$3:$F$99980,'DIC4'!$H179,Resultados_Dic3!$D$3:$D$99980,'DIC4'!$H$172,Resultados_Dic3!$E$3:$E$99980,'DIC4'!$G179,Resultados_Dic3!$A$3:$A$99980,'DIC4'!$F179)</f>
        <v>0</v>
      </c>
      <c r="AC179" s="21">
        <f>+SUMIFS(Resultados_Dic3!AB$3:AB$99980,Resultados_Dic3!$F$3:$F$99980,'DIC4'!$H179,Resultados_Dic3!$D$3:$D$99980,'DIC4'!$H$172,Resultados_Dic3!$E$3:$E$99980,'DIC4'!$G179,Resultados_Dic3!$A$3:$A$99980,'DIC4'!$F179)</f>
        <v>0</v>
      </c>
      <c r="AD179" s="21">
        <f>+SUMIFS(Resultados_Dic3!AC$3:AC$99980,Resultados_Dic3!$F$3:$F$99980,'DIC4'!$H179,Resultados_Dic3!$D$3:$D$99980,'DIC4'!$H$172,Resultados_Dic3!$E$3:$E$99980,'DIC4'!$G179,Resultados_Dic3!$A$3:$A$99980,'DIC4'!$F179)</f>
        <v>0</v>
      </c>
      <c r="AE179" s="21">
        <f>+SUMIFS(Resultados_Dic3!AD$3:AD$99980,Resultados_Dic3!$F$3:$F$99980,'DIC4'!$H179,Resultados_Dic3!$D$3:$D$99980,'DIC4'!$H$172,Resultados_Dic3!$E$3:$E$99980,'DIC4'!$G179,Resultados_Dic3!$A$3:$A$99980,'DIC4'!$F179)</f>
        <v>0</v>
      </c>
      <c r="AF179" s="21">
        <f>+SUMIFS(Resultados_Dic3!AE$3:AE$99980,Resultados_Dic3!$F$3:$F$99980,'DIC4'!$H179,Resultados_Dic3!$D$3:$D$99980,'DIC4'!$H$172,Resultados_Dic3!$E$3:$E$99980,'DIC4'!$G179,Resultados_Dic3!$A$3:$A$99980,'DIC4'!$F179)</f>
        <v>0</v>
      </c>
      <c r="AG179" s="21">
        <f>+SUMIFS(Resultados_Dic3!AF$3:AF$99980,Resultados_Dic3!$F$3:$F$99980,'DIC4'!$H179,Resultados_Dic3!$D$3:$D$99980,'DIC4'!$H$172,Resultados_Dic3!$E$3:$E$99980,'DIC4'!$G179,Resultados_Dic3!$A$3:$A$99980,'DIC4'!$F179)</f>
        <v>0</v>
      </c>
      <c r="AH179" s="21">
        <f>+SUMIFS(Resultados_Dic3!AG$3:AG$99980,Resultados_Dic3!$F$3:$F$99980,'DIC4'!$H179,Resultados_Dic3!$D$3:$D$99980,'DIC4'!$H$172,Resultados_Dic3!$E$3:$E$99980,'DIC4'!$G179,Resultados_Dic3!$A$3:$A$99980,'DIC4'!$F179)</f>
        <v>0</v>
      </c>
      <c r="AI179" s="21">
        <f>+SUMIFS(Resultados_Dic3!AH$3:AH$99980,Resultados_Dic3!$F$3:$F$99980,'DIC4'!$H179,Resultados_Dic3!$D$3:$D$99980,'DIC4'!$H$172,Resultados_Dic3!$E$3:$E$99980,'DIC4'!$G179,Resultados_Dic3!$A$3:$A$99980,'DIC4'!$F179)</f>
        <v>0</v>
      </c>
      <c r="AJ179" s="21">
        <f>+SUMIFS(Resultados_Dic3!AI$3:AI$99980,Resultados_Dic3!$F$3:$F$99980,'DIC4'!$H179,Resultados_Dic3!$D$3:$D$99980,'DIC4'!$H$172,Resultados_Dic3!$E$3:$E$99980,'DIC4'!$G179,Resultados_Dic3!$A$3:$A$99980,'DIC4'!$F179)</f>
        <v>0</v>
      </c>
      <c r="AK179" s="21">
        <f>+SUMIFS(Resultados_Dic3!AJ$3:AJ$99980,Resultados_Dic3!$F$3:$F$99980,'DIC4'!$H179,Resultados_Dic3!$D$3:$D$99980,'DIC4'!$H$172,Resultados_Dic3!$E$3:$E$99980,'DIC4'!$G179,Resultados_Dic3!$A$3:$A$99980,'DIC4'!$F179)</f>
        <v>0</v>
      </c>
      <c r="AL179" s="21">
        <f>+SUMIFS(Resultados_Dic3!AK$3:AK$99980,Resultados_Dic3!$F$3:$F$99980,'DIC4'!$H179,Resultados_Dic3!$D$3:$D$99980,'DIC4'!$H$172,Resultados_Dic3!$E$3:$E$99980,'DIC4'!$G179,Resultados_Dic3!$A$3:$A$99980,'DIC4'!$F179)</f>
        <v>0</v>
      </c>
      <c r="AM179" s="21">
        <f>+SUMIFS(Resultados_Dic3!AL$3:AL$99980,Resultados_Dic3!$F$3:$F$99980,'DIC4'!$H179,Resultados_Dic3!$D$3:$D$99980,'DIC4'!$H$172,Resultados_Dic3!$E$3:$E$99980,'DIC4'!$G179,Resultados_Dic3!$A$3:$A$99980,'DIC4'!$F179)</f>
        <v>0</v>
      </c>
      <c r="AN179" s="21">
        <f>+SUMIFS(Resultados_Dic3!AM$3:AM$99980,Resultados_Dic3!$F$3:$F$99980,'DIC4'!$H179,Resultados_Dic3!$D$3:$D$99980,'DIC4'!$H$172,Resultados_Dic3!$E$3:$E$99980,'DIC4'!$G179,Resultados_Dic3!$A$3:$A$99980,'DIC4'!$F179)</f>
        <v>0</v>
      </c>
    </row>
    <row r="180" spans="3:41" x14ac:dyDescent="0.25">
      <c r="C180" s="35"/>
      <c r="E180" s="15"/>
      <c r="F180" s="17" t="str">
        <f t="shared" si="42"/>
        <v>DIC4</v>
      </c>
      <c r="G180" s="24" t="s">
        <v>124</v>
      </c>
      <c r="H180" s="13" t="s">
        <v>376</v>
      </c>
      <c r="I180" s="21">
        <f>+SUMIFS(Resultados_Dic3!H$3:H$99980,Resultados_Dic3!$F$3:$F$99980,'DIC4'!$H180,Resultados_Dic3!$D$3:$D$99980,'DIC4'!$H$172,Resultados_Dic3!$E$3:$E$99980,'DIC4'!$G180,Resultados_Dic3!$A$3:$A$99980,'DIC4'!$F180)</f>
        <v>0</v>
      </c>
      <c r="J180" s="21">
        <f>+SUMIFS(Resultados_Dic3!I$3:I$99980,Resultados_Dic3!$F$3:$F$99980,'DIC4'!$H180,Resultados_Dic3!$D$3:$D$99980,'DIC4'!$H$172,Resultados_Dic3!$E$3:$E$99980,'DIC4'!$G180,Resultados_Dic3!$A$3:$A$99980,'DIC4'!$F180)</f>
        <v>0</v>
      </c>
      <c r="K180" s="21">
        <f>+SUMIFS(Resultados_Dic3!J$3:J$99980,Resultados_Dic3!$F$3:$F$99980,'DIC4'!$H180,Resultados_Dic3!$D$3:$D$99980,'DIC4'!$H$172,Resultados_Dic3!$E$3:$E$99980,'DIC4'!$G180,Resultados_Dic3!$A$3:$A$99980,'DIC4'!$F180)</f>
        <v>0</v>
      </c>
      <c r="L180" s="21">
        <f>+SUMIFS(Resultados_Dic3!K$3:K$99980,Resultados_Dic3!$F$3:$F$99980,'DIC4'!$H180,Resultados_Dic3!$D$3:$D$99980,'DIC4'!$H$172,Resultados_Dic3!$E$3:$E$99980,'DIC4'!$G180,Resultados_Dic3!$A$3:$A$99980,'DIC4'!$F180)</f>
        <v>0</v>
      </c>
      <c r="M180" s="21">
        <f>+SUMIFS(Resultados_Dic3!L$3:L$99980,Resultados_Dic3!$F$3:$F$99980,'DIC4'!$H180,Resultados_Dic3!$D$3:$D$99980,'DIC4'!$H$172,Resultados_Dic3!$E$3:$E$99980,'DIC4'!$G180,Resultados_Dic3!$A$3:$A$99980,'DIC4'!$F180)</f>
        <v>0</v>
      </c>
      <c r="N180" s="21">
        <f>+SUMIFS(Resultados_Dic3!M$3:M$99980,Resultados_Dic3!$F$3:$F$99980,'DIC4'!$H180,Resultados_Dic3!$D$3:$D$99980,'DIC4'!$H$172,Resultados_Dic3!$E$3:$E$99980,'DIC4'!$G180,Resultados_Dic3!$A$3:$A$99980,'DIC4'!$F180)</f>
        <v>0</v>
      </c>
      <c r="O180" s="21">
        <f>+SUMIFS(Resultados_Dic3!N$3:N$99980,Resultados_Dic3!$F$3:$F$99980,'DIC4'!$H180,Resultados_Dic3!$D$3:$D$99980,'DIC4'!$H$172,Resultados_Dic3!$E$3:$E$99980,'DIC4'!$G180,Resultados_Dic3!$A$3:$A$99980,'DIC4'!$F180)</f>
        <v>0</v>
      </c>
      <c r="P180" s="21">
        <f>+SUMIFS(Resultados_Dic3!O$3:O$99980,Resultados_Dic3!$F$3:$F$99980,'DIC4'!$H180,Resultados_Dic3!$D$3:$D$99980,'DIC4'!$H$172,Resultados_Dic3!$E$3:$E$99980,'DIC4'!$G180,Resultados_Dic3!$A$3:$A$99980,'DIC4'!$F180)</f>
        <v>0</v>
      </c>
      <c r="Q180" s="21">
        <f>+SUMIFS(Resultados_Dic3!P$3:P$99980,Resultados_Dic3!$F$3:$F$99980,'DIC4'!$H180,Resultados_Dic3!$D$3:$D$99980,'DIC4'!$H$172,Resultados_Dic3!$E$3:$E$99980,'DIC4'!$G180,Resultados_Dic3!$A$3:$A$99980,'DIC4'!$F180)</f>
        <v>0</v>
      </c>
      <c r="R180" s="21">
        <f>+SUMIFS(Resultados_Dic3!Q$3:Q$99980,Resultados_Dic3!$F$3:$F$99980,'DIC4'!$H180,Resultados_Dic3!$D$3:$D$99980,'DIC4'!$H$172,Resultados_Dic3!$E$3:$E$99980,'DIC4'!$G180,Resultados_Dic3!$A$3:$A$99980,'DIC4'!$F180)</f>
        <v>0</v>
      </c>
      <c r="S180" s="21">
        <f>+SUMIFS(Resultados_Dic3!R$3:R$99980,Resultados_Dic3!$F$3:$F$99980,'DIC4'!$H180,Resultados_Dic3!$D$3:$D$99980,'DIC4'!$H$172,Resultados_Dic3!$E$3:$E$99980,'DIC4'!$G180,Resultados_Dic3!$A$3:$A$99980,'DIC4'!$F180)</f>
        <v>0</v>
      </c>
      <c r="T180" s="21">
        <f>+SUMIFS(Resultados_Dic3!S$3:S$99980,Resultados_Dic3!$F$3:$F$99980,'DIC4'!$H180,Resultados_Dic3!$D$3:$D$99980,'DIC4'!$H$172,Resultados_Dic3!$E$3:$E$99980,'DIC4'!$G180,Resultados_Dic3!$A$3:$A$99980,'DIC4'!$F180)</f>
        <v>0</v>
      </c>
      <c r="U180" s="21">
        <f>+SUMIFS(Resultados_Dic3!T$3:T$99980,Resultados_Dic3!$F$3:$F$99980,'DIC4'!$H180,Resultados_Dic3!$D$3:$D$99980,'DIC4'!$H$172,Resultados_Dic3!$E$3:$E$99980,'DIC4'!$G180,Resultados_Dic3!$A$3:$A$99980,'DIC4'!$F180)</f>
        <v>0</v>
      </c>
      <c r="V180" s="21">
        <f>+SUMIFS(Resultados_Dic3!U$3:U$99980,Resultados_Dic3!$F$3:$F$99980,'DIC4'!$H180,Resultados_Dic3!$D$3:$D$99980,'DIC4'!$H$172,Resultados_Dic3!$E$3:$E$99980,'DIC4'!$G180,Resultados_Dic3!$A$3:$A$99980,'DIC4'!$F180)</f>
        <v>0</v>
      </c>
      <c r="W180" s="21">
        <f>+SUMIFS(Resultados_Dic3!V$3:V$99980,Resultados_Dic3!$F$3:$F$99980,'DIC4'!$H180,Resultados_Dic3!$D$3:$D$99980,'DIC4'!$H$172,Resultados_Dic3!$E$3:$E$99980,'DIC4'!$G180,Resultados_Dic3!$A$3:$A$99980,'DIC4'!$F180)</f>
        <v>0</v>
      </c>
      <c r="X180" s="21">
        <f>+SUMIFS(Resultados_Dic3!W$3:W$99980,Resultados_Dic3!$F$3:$F$99980,'DIC4'!$H180,Resultados_Dic3!$D$3:$D$99980,'DIC4'!$H$172,Resultados_Dic3!$E$3:$E$99980,'DIC4'!$G180,Resultados_Dic3!$A$3:$A$99980,'DIC4'!$F180)</f>
        <v>0</v>
      </c>
      <c r="Y180" s="21">
        <f>+SUMIFS(Resultados_Dic3!X$3:X$99980,Resultados_Dic3!$F$3:$F$99980,'DIC4'!$H180,Resultados_Dic3!$D$3:$D$99980,'DIC4'!$H$172,Resultados_Dic3!$E$3:$E$99980,'DIC4'!$G180,Resultados_Dic3!$A$3:$A$99980,'DIC4'!$F180)</f>
        <v>0</v>
      </c>
      <c r="Z180" s="21">
        <f>+SUMIFS(Resultados_Dic3!Y$3:Y$99980,Resultados_Dic3!$F$3:$F$99980,'DIC4'!$H180,Resultados_Dic3!$D$3:$D$99980,'DIC4'!$H$172,Resultados_Dic3!$E$3:$E$99980,'DIC4'!$G180,Resultados_Dic3!$A$3:$A$99980,'DIC4'!$F180)</f>
        <v>0</v>
      </c>
      <c r="AA180" s="21">
        <f>+SUMIFS(Resultados_Dic3!Z$3:Z$99980,Resultados_Dic3!$F$3:$F$99980,'DIC4'!$H180,Resultados_Dic3!$D$3:$D$99980,'DIC4'!$H$172,Resultados_Dic3!$E$3:$E$99980,'DIC4'!$G180,Resultados_Dic3!$A$3:$A$99980,'DIC4'!$F180)</f>
        <v>0</v>
      </c>
      <c r="AB180" s="21">
        <f>+SUMIFS(Resultados_Dic3!AA$3:AA$99980,Resultados_Dic3!$F$3:$F$99980,'DIC4'!$H180,Resultados_Dic3!$D$3:$D$99980,'DIC4'!$H$172,Resultados_Dic3!$E$3:$E$99980,'DIC4'!$G180,Resultados_Dic3!$A$3:$A$99980,'DIC4'!$F180)</f>
        <v>0</v>
      </c>
      <c r="AC180" s="21">
        <f>+SUMIFS(Resultados_Dic3!AB$3:AB$99980,Resultados_Dic3!$F$3:$F$99980,'DIC4'!$H180,Resultados_Dic3!$D$3:$D$99980,'DIC4'!$H$172,Resultados_Dic3!$E$3:$E$99980,'DIC4'!$G180,Resultados_Dic3!$A$3:$A$99980,'DIC4'!$F180)</f>
        <v>0</v>
      </c>
      <c r="AD180" s="21">
        <f>+SUMIFS(Resultados_Dic3!AC$3:AC$99980,Resultados_Dic3!$F$3:$F$99980,'DIC4'!$H180,Resultados_Dic3!$D$3:$D$99980,'DIC4'!$H$172,Resultados_Dic3!$E$3:$E$99980,'DIC4'!$G180,Resultados_Dic3!$A$3:$A$99980,'DIC4'!$F180)</f>
        <v>0</v>
      </c>
      <c r="AE180" s="21">
        <f>+SUMIFS(Resultados_Dic3!AD$3:AD$99980,Resultados_Dic3!$F$3:$F$99980,'DIC4'!$H180,Resultados_Dic3!$D$3:$D$99980,'DIC4'!$H$172,Resultados_Dic3!$E$3:$E$99980,'DIC4'!$G180,Resultados_Dic3!$A$3:$A$99980,'DIC4'!$F180)</f>
        <v>0</v>
      </c>
      <c r="AF180" s="21">
        <f>+SUMIFS(Resultados_Dic3!AE$3:AE$99980,Resultados_Dic3!$F$3:$F$99980,'DIC4'!$H180,Resultados_Dic3!$D$3:$D$99980,'DIC4'!$H$172,Resultados_Dic3!$E$3:$E$99980,'DIC4'!$G180,Resultados_Dic3!$A$3:$A$99980,'DIC4'!$F180)</f>
        <v>0</v>
      </c>
      <c r="AG180" s="21">
        <f>+SUMIFS(Resultados_Dic3!AF$3:AF$99980,Resultados_Dic3!$F$3:$F$99980,'DIC4'!$H180,Resultados_Dic3!$D$3:$D$99980,'DIC4'!$H$172,Resultados_Dic3!$E$3:$E$99980,'DIC4'!$G180,Resultados_Dic3!$A$3:$A$99980,'DIC4'!$F180)</f>
        <v>0</v>
      </c>
      <c r="AH180" s="21">
        <f>+SUMIFS(Resultados_Dic3!AG$3:AG$99980,Resultados_Dic3!$F$3:$F$99980,'DIC4'!$H180,Resultados_Dic3!$D$3:$D$99980,'DIC4'!$H$172,Resultados_Dic3!$E$3:$E$99980,'DIC4'!$G180,Resultados_Dic3!$A$3:$A$99980,'DIC4'!$F180)</f>
        <v>0</v>
      </c>
      <c r="AI180" s="21">
        <f>+SUMIFS(Resultados_Dic3!AH$3:AH$99980,Resultados_Dic3!$F$3:$F$99980,'DIC4'!$H180,Resultados_Dic3!$D$3:$D$99980,'DIC4'!$H$172,Resultados_Dic3!$E$3:$E$99980,'DIC4'!$G180,Resultados_Dic3!$A$3:$A$99980,'DIC4'!$F180)</f>
        <v>0</v>
      </c>
      <c r="AJ180" s="21">
        <f>+SUMIFS(Resultados_Dic3!AI$3:AI$99980,Resultados_Dic3!$F$3:$F$99980,'DIC4'!$H180,Resultados_Dic3!$D$3:$D$99980,'DIC4'!$H$172,Resultados_Dic3!$E$3:$E$99980,'DIC4'!$G180,Resultados_Dic3!$A$3:$A$99980,'DIC4'!$F180)</f>
        <v>0</v>
      </c>
      <c r="AK180" s="21">
        <f>+SUMIFS(Resultados_Dic3!AJ$3:AJ$99980,Resultados_Dic3!$F$3:$F$99980,'DIC4'!$H180,Resultados_Dic3!$D$3:$D$99980,'DIC4'!$H$172,Resultados_Dic3!$E$3:$E$99980,'DIC4'!$G180,Resultados_Dic3!$A$3:$A$99980,'DIC4'!$F180)</f>
        <v>0</v>
      </c>
      <c r="AL180" s="21">
        <f>+SUMIFS(Resultados_Dic3!AK$3:AK$99980,Resultados_Dic3!$F$3:$F$99980,'DIC4'!$H180,Resultados_Dic3!$D$3:$D$99980,'DIC4'!$H$172,Resultados_Dic3!$E$3:$E$99980,'DIC4'!$G180,Resultados_Dic3!$A$3:$A$99980,'DIC4'!$F180)</f>
        <v>0</v>
      </c>
      <c r="AM180" s="21">
        <f>+SUMIFS(Resultados_Dic3!AL$3:AL$99980,Resultados_Dic3!$F$3:$F$99980,'DIC4'!$H180,Resultados_Dic3!$D$3:$D$99980,'DIC4'!$H$172,Resultados_Dic3!$E$3:$E$99980,'DIC4'!$G180,Resultados_Dic3!$A$3:$A$99980,'DIC4'!$F180)</f>
        <v>0</v>
      </c>
      <c r="AN180" s="21">
        <f>+SUMIFS(Resultados_Dic3!AM$3:AM$99980,Resultados_Dic3!$F$3:$F$99980,'DIC4'!$H180,Resultados_Dic3!$D$3:$D$99980,'DIC4'!$H$172,Resultados_Dic3!$E$3:$E$99980,'DIC4'!$G180,Resultados_Dic3!$A$3:$A$99980,'DIC4'!$F180)</f>
        <v>0</v>
      </c>
    </row>
    <row r="181" spans="3:41" x14ac:dyDescent="0.25">
      <c r="E181" s="15"/>
      <c r="F181" s="17" t="str">
        <f t="shared" si="42"/>
        <v>DIC4</v>
      </c>
      <c r="G181" s="24" t="s">
        <v>125</v>
      </c>
      <c r="H181" s="13" t="s">
        <v>223</v>
      </c>
      <c r="I181" s="21">
        <f>+SUMIFS(Resultados_Dic3!H$3:H$99980,Resultados_Dic3!$F$3:$F$99980,'DIC4'!$H181,Resultados_Dic3!$D$3:$D$99980,'DIC4'!$H$172,Resultados_Dic3!$E$3:$E$99980,'DIC4'!$G181,Resultados_Dic3!$A$3:$A$99980,'DIC4'!$F181)</f>
        <v>12.3068669718732</v>
      </c>
      <c r="J181" s="21">
        <f>+SUMIFS(Resultados_Dic3!I$3:I$99980,Resultados_Dic3!$F$3:$F$99980,'DIC4'!$H181,Resultados_Dic3!$D$3:$D$99980,'DIC4'!$H$172,Resultados_Dic3!$E$3:$E$99980,'DIC4'!$G181,Resultados_Dic3!$A$3:$A$99980,'DIC4'!$F181)</f>
        <v>12.057408453843101</v>
      </c>
      <c r="K181" s="21">
        <f>+SUMIFS(Resultados_Dic3!J$3:J$99980,Resultados_Dic3!$F$3:$F$99980,'DIC4'!$H181,Resultados_Dic3!$D$3:$D$99980,'DIC4'!$H$172,Resultados_Dic3!$E$3:$E$99980,'DIC4'!$G181,Resultados_Dic3!$A$3:$A$99980,'DIC4'!$F181)</f>
        <v>12.0658117975371</v>
      </c>
      <c r="L181" s="21">
        <f>+SUMIFS(Resultados_Dic3!K$3:K$99980,Resultados_Dic3!$F$3:$F$99980,'DIC4'!$H181,Resultados_Dic3!$D$3:$D$99980,'DIC4'!$H$172,Resultados_Dic3!$E$3:$E$99980,'DIC4'!$G181,Resultados_Dic3!$A$3:$A$99980,'DIC4'!$F181)</f>
        <v>12.0742151412312</v>
      </c>
      <c r="M181" s="21">
        <f>+SUMIFS(Resultados_Dic3!L$3:L$99980,Resultados_Dic3!$F$3:$F$99980,'DIC4'!$H181,Resultados_Dic3!$D$3:$D$99980,'DIC4'!$H$172,Resultados_Dic3!$E$3:$E$99980,'DIC4'!$G181,Resultados_Dic3!$A$3:$A$99980,'DIC4'!$F181)</f>
        <v>12.082618484925201</v>
      </c>
      <c r="N181" s="21">
        <f>+SUMIFS(Resultados_Dic3!M$3:M$99980,Resultados_Dic3!$F$3:$F$99980,'DIC4'!$H181,Resultados_Dic3!$D$3:$D$99980,'DIC4'!$H$172,Resultados_Dic3!$E$3:$E$99980,'DIC4'!$G181,Resultados_Dic3!$A$3:$A$99980,'DIC4'!$F181)</f>
        <v>11.0547974913822</v>
      </c>
      <c r="O181" s="21">
        <f>+SUMIFS(Resultados_Dic3!N$3:N$99980,Resultados_Dic3!$F$3:$F$99980,'DIC4'!$H181,Resultados_Dic3!$D$3:$D$99980,'DIC4'!$H$172,Resultados_Dic3!$E$3:$E$99980,'DIC4'!$G181,Resultados_Dic3!$A$3:$A$99980,'DIC4'!$F181)</f>
        <v>10.0269764978392</v>
      </c>
      <c r="P181" s="21">
        <f>+SUMIFS(Resultados_Dic3!O$3:O$99980,Resultados_Dic3!$F$3:$F$99980,'DIC4'!$H181,Resultados_Dic3!$D$3:$D$99980,'DIC4'!$H$172,Resultados_Dic3!$E$3:$E$99980,'DIC4'!$G181,Resultados_Dic3!$A$3:$A$99980,'DIC4'!$F181)</f>
        <v>9.1812013139974393</v>
      </c>
      <c r="Q181" s="21">
        <f>+SUMIFS(Resultados_Dic3!P$3:P$99980,Resultados_Dic3!$F$3:$F$99980,'DIC4'!$H181,Resultados_Dic3!$D$3:$D$99980,'DIC4'!$H$172,Resultados_Dic3!$E$3:$E$99980,'DIC4'!$G181,Resultados_Dic3!$A$3:$A$99980,'DIC4'!$F181)</f>
        <v>8.3354261301556498</v>
      </c>
      <c r="R181" s="21">
        <f>+SUMIFS(Resultados_Dic3!Q$3:Q$99980,Resultados_Dic3!$F$3:$F$99980,'DIC4'!$H181,Resultados_Dic3!$D$3:$D$99980,'DIC4'!$H$172,Resultados_Dic3!$E$3:$E$99980,'DIC4'!$G181,Resultados_Dic3!$A$3:$A$99980,'DIC4'!$F181)</f>
        <v>7.6343695146278696</v>
      </c>
      <c r="S181" s="21">
        <f>+SUMIFS(Resultados_Dic3!R$3:R$99980,Resultados_Dic3!$F$3:$F$99980,'DIC4'!$H181,Resultados_Dic3!$D$3:$D$99980,'DIC4'!$H$172,Resultados_Dic3!$E$3:$E$99980,'DIC4'!$G181,Resultados_Dic3!$A$3:$A$99980,'DIC4'!$F181)</f>
        <v>6.9333128991000796</v>
      </c>
      <c r="T181" s="21">
        <f>+SUMIFS(Resultados_Dic3!S$3:S$99980,Resultados_Dic3!$F$3:$F$99980,'DIC4'!$H181,Resultados_Dic3!$D$3:$D$99980,'DIC4'!$H$172,Resultados_Dic3!$E$3:$E$99980,'DIC4'!$G181,Resultados_Dic3!$A$3:$A$99980,'DIC4'!$F181)</f>
        <v>6.2322562835723003</v>
      </c>
      <c r="U181" s="21">
        <f>+SUMIFS(Resultados_Dic3!T$3:T$99980,Resultados_Dic3!$F$3:$F$99980,'DIC4'!$H181,Resultados_Dic3!$D$3:$D$99980,'DIC4'!$H$172,Resultados_Dic3!$E$3:$E$99980,'DIC4'!$G181,Resultados_Dic3!$A$3:$A$99980,'DIC4'!$F181)</f>
        <v>5.7404481655716202</v>
      </c>
      <c r="V181" s="21">
        <f>+SUMIFS(Resultados_Dic3!U$3:U$99980,Resultados_Dic3!$F$3:$F$99980,'DIC4'!$H181,Resultados_Dic3!$D$3:$D$99980,'DIC4'!$H$172,Resultados_Dic3!$E$3:$E$99980,'DIC4'!$G181,Resultados_Dic3!$A$3:$A$99980,'DIC4'!$F181)</f>
        <v>5.2486400475709498</v>
      </c>
      <c r="W181" s="21">
        <f>+SUMIFS(Resultados_Dic3!V$3:V$99980,Resultados_Dic3!$F$3:$F$99980,'DIC4'!$H181,Resultados_Dic3!$D$3:$D$99980,'DIC4'!$H$172,Resultados_Dic3!$E$3:$E$99980,'DIC4'!$G181,Resultados_Dic3!$A$3:$A$99980,'DIC4'!$F181)</f>
        <v>2.37247719551827</v>
      </c>
      <c r="X181" s="21">
        <f>+SUMIFS(Resultados_Dic3!W$3:W$99980,Resultados_Dic3!$F$3:$F$99980,'DIC4'!$H181,Resultados_Dic3!$D$3:$D$99980,'DIC4'!$H$172,Resultados_Dic3!$E$3:$E$99980,'DIC4'!$G181,Resultados_Dic3!$A$3:$A$99980,'DIC4'!$F181)</f>
        <v>0</v>
      </c>
      <c r="Y181" s="21">
        <f>+SUMIFS(Resultados_Dic3!X$3:X$99980,Resultados_Dic3!$F$3:$F$99980,'DIC4'!$H181,Resultados_Dic3!$D$3:$D$99980,'DIC4'!$H$172,Resultados_Dic3!$E$3:$E$99980,'DIC4'!$G181,Resultados_Dic3!$A$3:$A$99980,'DIC4'!$F181)</f>
        <v>0</v>
      </c>
      <c r="Z181" s="21">
        <f>+SUMIFS(Resultados_Dic3!Y$3:Y$99980,Resultados_Dic3!$F$3:$F$99980,'DIC4'!$H181,Resultados_Dic3!$D$3:$D$99980,'DIC4'!$H$172,Resultados_Dic3!$E$3:$E$99980,'DIC4'!$G181,Resultados_Dic3!$A$3:$A$99980,'DIC4'!$F181)</f>
        <v>0</v>
      </c>
      <c r="AA181" s="21">
        <f>+SUMIFS(Resultados_Dic3!Z$3:Z$99980,Resultados_Dic3!$F$3:$F$99980,'DIC4'!$H181,Resultados_Dic3!$D$3:$D$99980,'DIC4'!$H$172,Resultados_Dic3!$E$3:$E$99980,'DIC4'!$G181,Resultados_Dic3!$A$3:$A$99980,'DIC4'!$F181)</f>
        <v>0</v>
      </c>
      <c r="AB181" s="21">
        <f>+SUMIFS(Resultados_Dic3!AA$3:AA$99980,Resultados_Dic3!$F$3:$F$99980,'DIC4'!$H181,Resultados_Dic3!$D$3:$D$99980,'DIC4'!$H$172,Resultados_Dic3!$E$3:$E$99980,'DIC4'!$G181,Resultados_Dic3!$A$3:$A$99980,'DIC4'!$F181)</f>
        <v>0</v>
      </c>
      <c r="AC181" s="21">
        <f>+SUMIFS(Resultados_Dic3!AB$3:AB$99980,Resultados_Dic3!$F$3:$F$99980,'DIC4'!$H181,Resultados_Dic3!$D$3:$D$99980,'DIC4'!$H$172,Resultados_Dic3!$E$3:$E$99980,'DIC4'!$G181,Resultados_Dic3!$A$3:$A$99980,'DIC4'!$F181)</f>
        <v>0</v>
      </c>
      <c r="AD181" s="21">
        <f>+SUMIFS(Resultados_Dic3!AC$3:AC$99980,Resultados_Dic3!$F$3:$F$99980,'DIC4'!$H181,Resultados_Dic3!$D$3:$D$99980,'DIC4'!$H$172,Resultados_Dic3!$E$3:$E$99980,'DIC4'!$G181,Resultados_Dic3!$A$3:$A$99980,'DIC4'!$F181)</f>
        <v>0</v>
      </c>
      <c r="AE181" s="21">
        <f>+SUMIFS(Resultados_Dic3!AD$3:AD$99980,Resultados_Dic3!$F$3:$F$99980,'DIC4'!$H181,Resultados_Dic3!$D$3:$D$99980,'DIC4'!$H$172,Resultados_Dic3!$E$3:$E$99980,'DIC4'!$G181,Resultados_Dic3!$A$3:$A$99980,'DIC4'!$F181)</f>
        <v>0</v>
      </c>
      <c r="AF181" s="21">
        <f>+SUMIFS(Resultados_Dic3!AE$3:AE$99980,Resultados_Dic3!$F$3:$F$99980,'DIC4'!$H181,Resultados_Dic3!$D$3:$D$99980,'DIC4'!$H$172,Resultados_Dic3!$E$3:$E$99980,'DIC4'!$G181,Resultados_Dic3!$A$3:$A$99980,'DIC4'!$F181)</f>
        <v>0</v>
      </c>
      <c r="AG181" s="21">
        <f>+SUMIFS(Resultados_Dic3!AF$3:AF$99980,Resultados_Dic3!$F$3:$F$99980,'DIC4'!$H181,Resultados_Dic3!$D$3:$D$99980,'DIC4'!$H$172,Resultados_Dic3!$E$3:$E$99980,'DIC4'!$G181,Resultados_Dic3!$A$3:$A$99980,'DIC4'!$F181)</f>
        <v>0</v>
      </c>
      <c r="AH181" s="21">
        <f>+SUMIFS(Resultados_Dic3!AG$3:AG$99980,Resultados_Dic3!$F$3:$F$99980,'DIC4'!$H181,Resultados_Dic3!$D$3:$D$99980,'DIC4'!$H$172,Resultados_Dic3!$E$3:$E$99980,'DIC4'!$G181,Resultados_Dic3!$A$3:$A$99980,'DIC4'!$F181)</f>
        <v>0</v>
      </c>
      <c r="AI181" s="21">
        <f>+SUMIFS(Resultados_Dic3!AH$3:AH$99980,Resultados_Dic3!$F$3:$F$99980,'DIC4'!$H181,Resultados_Dic3!$D$3:$D$99980,'DIC4'!$H$172,Resultados_Dic3!$E$3:$E$99980,'DIC4'!$G181,Resultados_Dic3!$A$3:$A$99980,'DIC4'!$F181)</f>
        <v>0</v>
      </c>
      <c r="AJ181" s="21">
        <f>+SUMIFS(Resultados_Dic3!AI$3:AI$99980,Resultados_Dic3!$F$3:$F$99980,'DIC4'!$H181,Resultados_Dic3!$D$3:$D$99980,'DIC4'!$H$172,Resultados_Dic3!$E$3:$E$99980,'DIC4'!$G181,Resultados_Dic3!$A$3:$A$99980,'DIC4'!$F181)</f>
        <v>0</v>
      </c>
      <c r="AK181" s="21">
        <f>+SUMIFS(Resultados_Dic3!AJ$3:AJ$99980,Resultados_Dic3!$F$3:$F$99980,'DIC4'!$H181,Resultados_Dic3!$D$3:$D$99980,'DIC4'!$H$172,Resultados_Dic3!$E$3:$E$99980,'DIC4'!$G181,Resultados_Dic3!$A$3:$A$99980,'DIC4'!$F181)</f>
        <v>0</v>
      </c>
      <c r="AL181" s="21">
        <f>+SUMIFS(Resultados_Dic3!AK$3:AK$99980,Resultados_Dic3!$F$3:$F$99980,'DIC4'!$H181,Resultados_Dic3!$D$3:$D$99980,'DIC4'!$H$172,Resultados_Dic3!$E$3:$E$99980,'DIC4'!$G181,Resultados_Dic3!$A$3:$A$99980,'DIC4'!$F181)</f>
        <v>0</v>
      </c>
      <c r="AM181" s="21">
        <f>+SUMIFS(Resultados_Dic3!AL$3:AL$99980,Resultados_Dic3!$F$3:$F$99980,'DIC4'!$H181,Resultados_Dic3!$D$3:$D$99980,'DIC4'!$H$172,Resultados_Dic3!$E$3:$E$99980,'DIC4'!$G181,Resultados_Dic3!$A$3:$A$99980,'DIC4'!$F181)</f>
        <v>0</v>
      </c>
      <c r="AN181" s="21">
        <f>+SUMIFS(Resultados_Dic3!AM$3:AM$99980,Resultados_Dic3!$F$3:$F$99980,'DIC4'!$H181,Resultados_Dic3!$D$3:$D$99980,'DIC4'!$H$172,Resultados_Dic3!$E$3:$E$99980,'DIC4'!$G181,Resultados_Dic3!$A$3:$A$99980,'DIC4'!$F181)</f>
        <v>0</v>
      </c>
    </row>
    <row r="182" spans="3:41" x14ac:dyDescent="0.25">
      <c r="F182"/>
    </row>
    <row r="183" spans="3:41" x14ac:dyDescent="0.25">
      <c r="F183"/>
    </row>
    <row r="184" spans="3:41" ht="18.75" x14ac:dyDescent="0.3">
      <c r="F184"/>
      <c r="H184" s="34" t="s">
        <v>367</v>
      </c>
    </row>
    <row r="185" spans="3:41" x14ac:dyDescent="0.25">
      <c r="E185" s="15"/>
      <c r="F185" s="12"/>
      <c r="G185" s="15"/>
      <c r="H185" s="13" t="s">
        <v>377</v>
      </c>
    </row>
    <row r="186" spans="3:41" x14ac:dyDescent="0.25">
      <c r="E186" s="44"/>
      <c r="F186" s="43"/>
      <c r="G186" s="15"/>
      <c r="H186" s="16"/>
    </row>
    <row r="187" spans="3:41" x14ac:dyDescent="0.25">
      <c r="I187" s="5">
        <v>2019</v>
      </c>
      <c r="J187" s="5">
        <v>2020</v>
      </c>
      <c r="K187" s="5">
        <v>2021</v>
      </c>
      <c r="L187" s="5">
        <v>2022</v>
      </c>
      <c r="M187" s="5">
        <v>2023</v>
      </c>
      <c r="N187" s="5">
        <v>2024</v>
      </c>
      <c r="O187" s="5">
        <v>2025</v>
      </c>
      <c r="P187" s="5">
        <v>2026</v>
      </c>
      <c r="Q187" s="5">
        <v>2027</v>
      </c>
      <c r="R187" s="5">
        <v>2028</v>
      </c>
      <c r="S187" s="5">
        <v>2029</v>
      </c>
      <c r="T187" s="5">
        <v>2030</v>
      </c>
      <c r="U187" s="5">
        <v>2031</v>
      </c>
      <c r="V187" s="5">
        <v>2032</v>
      </c>
      <c r="W187" s="5">
        <v>2033</v>
      </c>
      <c r="X187" s="5">
        <v>2034</v>
      </c>
      <c r="Y187" s="5">
        <v>2035</v>
      </c>
      <c r="Z187" s="5">
        <v>2036</v>
      </c>
      <c r="AA187" s="5">
        <v>2037</v>
      </c>
      <c r="AB187" s="5">
        <v>2038</v>
      </c>
      <c r="AC187" s="5">
        <v>2039</v>
      </c>
      <c r="AD187" s="5">
        <v>2040</v>
      </c>
      <c r="AE187" s="5">
        <v>2041</v>
      </c>
      <c r="AF187" s="5">
        <v>2042</v>
      </c>
      <c r="AG187" s="5">
        <v>2043</v>
      </c>
      <c r="AH187" s="5">
        <v>2044</v>
      </c>
      <c r="AI187" s="5">
        <v>2045</v>
      </c>
      <c r="AJ187" s="5">
        <v>2046</v>
      </c>
      <c r="AK187" s="5">
        <v>2047</v>
      </c>
      <c r="AL187" s="5">
        <v>2048</v>
      </c>
      <c r="AM187" s="5">
        <v>2049</v>
      </c>
      <c r="AN187" s="5">
        <v>2050</v>
      </c>
      <c r="AO187" s="21"/>
    </row>
    <row r="188" spans="3:41" x14ac:dyDescent="0.25">
      <c r="C188" s="35"/>
      <c r="E188" s="15"/>
      <c r="F188" s="17" t="str">
        <f>+$F$1</f>
        <v>DIC4</v>
      </c>
      <c r="G188" s="24" t="s">
        <v>119</v>
      </c>
      <c r="H188" s="13" t="s">
        <v>224</v>
      </c>
      <c r="I188" s="21">
        <f>+SUMIFS(Resultados_Dic3!H$3:H$99980,Resultados_Dic3!$F$3:$F$99980,'DIC4'!$H188,Resultados_Dic3!$D$3:$D$99980,'DIC4'!$H$185,Resultados_Dic3!$E$3:$E$99980,'DIC4'!$G188,Resultados_Dic3!$A$3:$A$99980,'DIC4'!$F188)</f>
        <v>64.411891490822299</v>
      </c>
      <c r="J188" s="21">
        <f>+SUMIFS(Resultados_Dic3!I$3:I$99980,Resultados_Dic3!$F$3:$F$99980,'DIC4'!$H188,Resultados_Dic3!$D$3:$D$99980,'DIC4'!$H$185,Resultados_Dic3!$E$3:$E$99980,'DIC4'!$G188,Resultados_Dic3!$A$3:$A$99980,'DIC4'!$F188)</f>
        <v>52.050088586040197</v>
      </c>
      <c r="K188" s="21">
        <f>+SUMIFS(Resultados_Dic3!J$3:J$99980,Resultados_Dic3!$F$3:$F$99980,'DIC4'!$H188,Resultados_Dic3!$D$3:$D$99980,'DIC4'!$H$185,Resultados_Dic3!$E$3:$E$99980,'DIC4'!$G188,Resultados_Dic3!$A$3:$A$99980,'DIC4'!$F188)</f>
        <v>40.752372129320399</v>
      </c>
      <c r="L188" s="21">
        <f>+SUMIFS(Resultados_Dic3!K$3:K$99980,Resultados_Dic3!$F$3:$F$99980,'DIC4'!$H188,Resultados_Dic3!$D$3:$D$99980,'DIC4'!$H$185,Resultados_Dic3!$E$3:$E$99980,'DIC4'!$G188,Resultados_Dic3!$A$3:$A$99980,'DIC4'!$F188)</f>
        <v>47.591131694723003</v>
      </c>
      <c r="M188" s="21">
        <f>+SUMIFS(Resultados_Dic3!L$3:L$99980,Resultados_Dic3!$F$3:$F$99980,'DIC4'!$H188,Resultados_Dic3!$D$3:$D$99980,'DIC4'!$H$185,Resultados_Dic3!$E$3:$E$99980,'DIC4'!$G188,Resultados_Dic3!$A$3:$A$99980,'DIC4'!$F188)</f>
        <v>45.361653249064403</v>
      </c>
      <c r="N188" s="21">
        <f>+SUMIFS(Resultados_Dic3!M$3:M$99980,Resultados_Dic3!$F$3:$F$99980,'DIC4'!$H188,Resultados_Dic3!$D$3:$D$99980,'DIC4'!$H$185,Resultados_Dic3!$E$3:$E$99980,'DIC4'!$G188,Resultados_Dic3!$A$3:$A$99980,'DIC4'!$F188)</f>
        <v>0</v>
      </c>
      <c r="O188" s="21">
        <f>+SUMIFS(Resultados_Dic3!N$3:N$99980,Resultados_Dic3!$F$3:$F$99980,'DIC4'!$H188,Resultados_Dic3!$D$3:$D$99980,'DIC4'!$H$185,Resultados_Dic3!$E$3:$E$99980,'DIC4'!$G188,Resultados_Dic3!$A$3:$A$99980,'DIC4'!$F188)</f>
        <v>0</v>
      </c>
      <c r="P188" s="21">
        <f>+SUMIFS(Resultados_Dic3!O$3:O$99980,Resultados_Dic3!$F$3:$F$99980,'DIC4'!$H188,Resultados_Dic3!$D$3:$D$99980,'DIC4'!$H$185,Resultados_Dic3!$E$3:$E$99980,'DIC4'!$G188,Resultados_Dic3!$A$3:$A$99980,'DIC4'!$F188)</f>
        <v>0</v>
      </c>
      <c r="Q188" s="21">
        <f>+SUMIFS(Resultados_Dic3!P$3:P$99980,Resultados_Dic3!$F$3:$F$99980,'DIC4'!$H188,Resultados_Dic3!$D$3:$D$99980,'DIC4'!$H$185,Resultados_Dic3!$E$3:$E$99980,'DIC4'!$G188,Resultados_Dic3!$A$3:$A$99980,'DIC4'!$F188)</f>
        <v>0</v>
      </c>
      <c r="R188" s="21">
        <f>+SUMIFS(Resultados_Dic3!Q$3:Q$99980,Resultados_Dic3!$F$3:$F$99980,'DIC4'!$H188,Resultados_Dic3!$D$3:$D$99980,'DIC4'!$H$185,Resultados_Dic3!$E$3:$E$99980,'DIC4'!$G188,Resultados_Dic3!$A$3:$A$99980,'DIC4'!$F188)</f>
        <v>0</v>
      </c>
      <c r="S188" s="21">
        <f>+SUMIFS(Resultados_Dic3!R$3:R$99980,Resultados_Dic3!$F$3:$F$99980,'DIC4'!$H188,Resultados_Dic3!$D$3:$D$99980,'DIC4'!$H$185,Resultados_Dic3!$E$3:$E$99980,'DIC4'!$G188,Resultados_Dic3!$A$3:$A$99980,'DIC4'!$F188)</f>
        <v>0</v>
      </c>
      <c r="T188" s="21">
        <f>+SUMIFS(Resultados_Dic3!S$3:S$99980,Resultados_Dic3!$F$3:$F$99980,'DIC4'!$H188,Resultados_Dic3!$D$3:$D$99980,'DIC4'!$H$185,Resultados_Dic3!$E$3:$E$99980,'DIC4'!$G188,Resultados_Dic3!$A$3:$A$99980,'DIC4'!$F188)</f>
        <v>0</v>
      </c>
      <c r="U188" s="21">
        <f>+SUMIFS(Resultados_Dic3!T$3:T$99980,Resultados_Dic3!$F$3:$F$99980,'DIC4'!$H188,Resultados_Dic3!$D$3:$D$99980,'DIC4'!$H$185,Resultados_Dic3!$E$3:$E$99980,'DIC4'!$G188,Resultados_Dic3!$A$3:$A$99980,'DIC4'!$F188)</f>
        <v>0</v>
      </c>
      <c r="V188" s="21">
        <f>+SUMIFS(Resultados_Dic3!U$3:U$99980,Resultados_Dic3!$F$3:$F$99980,'DIC4'!$H188,Resultados_Dic3!$D$3:$D$99980,'DIC4'!$H$185,Resultados_Dic3!$E$3:$E$99980,'DIC4'!$G188,Resultados_Dic3!$A$3:$A$99980,'DIC4'!$F188)</f>
        <v>0</v>
      </c>
      <c r="W188" s="21">
        <f>+SUMIFS(Resultados_Dic3!V$3:V$99980,Resultados_Dic3!$F$3:$F$99980,'DIC4'!$H188,Resultados_Dic3!$D$3:$D$99980,'DIC4'!$H$185,Resultados_Dic3!$E$3:$E$99980,'DIC4'!$G188,Resultados_Dic3!$A$3:$A$99980,'DIC4'!$F188)</f>
        <v>0</v>
      </c>
      <c r="X188" s="21">
        <f>+SUMIFS(Resultados_Dic3!W$3:W$99980,Resultados_Dic3!$F$3:$F$99980,'DIC4'!$H188,Resultados_Dic3!$D$3:$D$99980,'DIC4'!$H$185,Resultados_Dic3!$E$3:$E$99980,'DIC4'!$G188,Resultados_Dic3!$A$3:$A$99980,'DIC4'!$F188)</f>
        <v>0</v>
      </c>
      <c r="Y188" s="21">
        <f>+SUMIFS(Resultados_Dic3!X$3:X$99980,Resultados_Dic3!$F$3:$F$99980,'DIC4'!$H188,Resultados_Dic3!$D$3:$D$99980,'DIC4'!$H$185,Resultados_Dic3!$E$3:$E$99980,'DIC4'!$G188,Resultados_Dic3!$A$3:$A$99980,'DIC4'!$F188)</f>
        <v>0</v>
      </c>
      <c r="Z188" s="21">
        <f>+SUMIFS(Resultados_Dic3!Y$3:Y$99980,Resultados_Dic3!$F$3:$F$99980,'DIC4'!$H188,Resultados_Dic3!$D$3:$D$99980,'DIC4'!$H$185,Resultados_Dic3!$E$3:$E$99980,'DIC4'!$G188,Resultados_Dic3!$A$3:$A$99980,'DIC4'!$F188)</f>
        <v>0</v>
      </c>
      <c r="AA188" s="21">
        <f>+SUMIFS(Resultados_Dic3!Z$3:Z$99980,Resultados_Dic3!$F$3:$F$99980,'DIC4'!$H188,Resultados_Dic3!$D$3:$D$99980,'DIC4'!$H$185,Resultados_Dic3!$E$3:$E$99980,'DIC4'!$G188,Resultados_Dic3!$A$3:$A$99980,'DIC4'!$F188)</f>
        <v>0</v>
      </c>
      <c r="AB188" s="21">
        <f>+SUMIFS(Resultados_Dic3!AA$3:AA$99980,Resultados_Dic3!$F$3:$F$99980,'DIC4'!$H188,Resultados_Dic3!$D$3:$D$99980,'DIC4'!$H$185,Resultados_Dic3!$E$3:$E$99980,'DIC4'!$G188,Resultados_Dic3!$A$3:$A$99980,'DIC4'!$F188)</f>
        <v>0</v>
      </c>
      <c r="AC188" s="21">
        <f>+SUMIFS(Resultados_Dic3!AB$3:AB$99980,Resultados_Dic3!$F$3:$F$99980,'DIC4'!$H188,Resultados_Dic3!$D$3:$D$99980,'DIC4'!$H$185,Resultados_Dic3!$E$3:$E$99980,'DIC4'!$G188,Resultados_Dic3!$A$3:$A$99980,'DIC4'!$F188)</f>
        <v>0</v>
      </c>
      <c r="AD188" s="21">
        <f>+SUMIFS(Resultados_Dic3!AC$3:AC$99980,Resultados_Dic3!$F$3:$F$99980,'DIC4'!$H188,Resultados_Dic3!$D$3:$D$99980,'DIC4'!$H$185,Resultados_Dic3!$E$3:$E$99980,'DIC4'!$G188,Resultados_Dic3!$A$3:$A$99980,'DIC4'!$F188)</f>
        <v>0</v>
      </c>
      <c r="AE188" s="21">
        <f>+SUMIFS(Resultados_Dic3!AD$3:AD$99980,Resultados_Dic3!$F$3:$F$99980,'DIC4'!$H188,Resultados_Dic3!$D$3:$D$99980,'DIC4'!$H$185,Resultados_Dic3!$E$3:$E$99980,'DIC4'!$G188,Resultados_Dic3!$A$3:$A$99980,'DIC4'!$F188)</f>
        <v>0</v>
      </c>
      <c r="AF188" s="21">
        <f>+SUMIFS(Resultados_Dic3!AE$3:AE$99980,Resultados_Dic3!$F$3:$F$99980,'DIC4'!$H188,Resultados_Dic3!$D$3:$D$99980,'DIC4'!$H$185,Resultados_Dic3!$E$3:$E$99980,'DIC4'!$G188,Resultados_Dic3!$A$3:$A$99980,'DIC4'!$F188)</f>
        <v>0</v>
      </c>
      <c r="AG188" s="21">
        <f>+SUMIFS(Resultados_Dic3!AF$3:AF$99980,Resultados_Dic3!$F$3:$F$99980,'DIC4'!$H188,Resultados_Dic3!$D$3:$D$99980,'DIC4'!$H$185,Resultados_Dic3!$E$3:$E$99980,'DIC4'!$G188,Resultados_Dic3!$A$3:$A$99980,'DIC4'!$F188)</f>
        <v>0</v>
      </c>
      <c r="AH188" s="21">
        <f>+SUMIFS(Resultados_Dic3!AG$3:AG$99980,Resultados_Dic3!$F$3:$F$99980,'DIC4'!$H188,Resultados_Dic3!$D$3:$D$99980,'DIC4'!$H$185,Resultados_Dic3!$E$3:$E$99980,'DIC4'!$G188,Resultados_Dic3!$A$3:$A$99980,'DIC4'!$F188)</f>
        <v>0</v>
      </c>
      <c r="AI188" s="21">
        <f>+SUMIFS(Resultados_Dic3!AH$3:AH$99980,Resultados_Dic3!$F$3:$F$99980,'DIC4'!$H188,Resultados_Dic3!$D$3:$D$99980,'DIC4'!$H$185,Resultados_Dic3!$E$3:$E$99980,'DIC4'!$G188,Resultados_Dic3!$A$3:$A$99980,'DIC4'!$F188)</f>
        <v>0</v>
      </c>
      <c r="AJ188" s="21">
        <f>+SUMIFS(Resultados_Dic3!AI$3:AI$99980,Resultados_Dic3!$F$3:$F$99980,'DIC4'!$H188,Resultados_Dic3!$D$3:$D$99980,'DIC4'!$H$185,Resultados_Dic3!$E$3:$E$99980,'DIC4'!$G188,Resultados_Dic3!$A$3:$A$99980,'DIC4'!$F188)</f>
        <v>0</v>
      </c>
      <c r="AK188" s="21">
        <f>+SUMIFS(Resultados_Dic3!AJ$3:AJ$99980,Resultados_Dic3!$F$3:$F$99980,'DIC4'!$H188,Resultados_Dic3!$D$3:$D$99980,'DIC4'!$H$185,Resultados_Dic3!$E$3:$E$99980,'DIC4'!$G188,Resultados_Dic3!$A$3:$A$99980,'DIC4'!$F188)</f>
        <v>0</v>
      </c>
      <c r="AL188" s="21">
        <f>+SUMIFS(Resultados_Dic3!AK$3:AK$99980,Resultados_Dic3!$F$3:$F$99980,'DIC4'!$H188,Resultados_Dic3!$D$3:$D$99980,'DIC4'!$H$185,Resultados_Dic3!$E$3:$E$99980,'DIC4'!$G188,Resultados_Dic3!$A$3:$A$99980,'DIC4'!$F188)</f>
        <v>0</v>
      </c>
      <c r="AM188" s="21">
        <f>+SUMIFS(Resultados_Dic3!AL$3:AL$99980,Resultados_Dic3!$F$3:$F$99980,'DIC4'!$H188,Resultados_Dic3!$D$3:$D$99980,'DIC4'!$H$185,Resultados_Dic3!$E$3:$E$99980,'DIC4'!$G188,Resultados_Dic3!$A$3:$A$99980,'DIC4'!$F188)</f>
        <v>0</v>
      </c>
      <c r="AN188" s="21">
        <f>+SUMIFS(Resultados_Dic3!AM$3:AM$99980,Resultados_Dic3!$F$3:$F$99980,'DIC4'!$H188,Resultados_Dic3!$D$3:$D$99980,'DIC4'!$H$185,Resultados_Dic3!$E$3:$E$99980,'DIC4'!$G188,Resultados_Dic3!$A$3:$A$99980,'DIC4'!$F188)</f>
        <v>0</v>
      </c>
    </row>
    <row r="189" spans="3:41" x14ac:dyDescent="0.25">
      <c r="C189" s="35"/>
      <c r="E189" s="15"/>
      <c r="F189" s="17" t="str">
        <f t="shared" ref="F189:F194" si="43">+$F$1</f>
        <v>DIC4</v>
      </c>
      <c r="G189" s="24" t="s">
        <v>120</v>
      </c>
      <c r="H189" s="13" t="s">
        <v>225</v>
      </c>
      <c r="I189" s="21">
        <f>+SUMIFS(Resultados_Dic3!H$3:H$99980,Resultados_Dic3!$F$3:$F$99980,'DIC4'!$H189,Resultados_Dic3!$D$3:$D$99980,'DIC4'!$H$185,Resultados_Dic3!$E$3:$E$99980,'DIC4'!$G189,Resultados_Dic3!$A$3:$A$99980,'DIC4'!$F189)</f>
        <v>37.550763101088499</v>
      </c>
      <c r="J189" s="21">
        <f>+SUMIFS(Resultados_Dic3!I$3:I$99980,Resultados_Dic3!$F$3:$F$99980,'DIC4'!$H189,Resultados_Dic3!$D$3:$D$99980,'DIC4'!$H$185,Resultados_Dic3!$E$3:$E$99980,'DIC4'!$G189,Resultados_Dic3!$A$3:$A$99980,'DIC4'!$F189)</f>
        <v>37.550763101088499</v>
      </c>
      <c r="K189" s="21">
        <f>+SUMIFS(Resultados_Dic3!J$3:J$99980,Resultados_Dic3!$F$3:$F$99980,'DIC4'!$H189,Resultados_Dic3!$D$3:$D$99980,'DIC4'!$H$185,Resultados_Dic3!$E$3:$E$99980,'DIC4'!$G189,Resultados_Dic3!$A$3:$A$99980,'DIC4'!$F189)</f>
        <v>37.550763101088499</v>
      </c>
      <c r="L189" s="21">
        <f>+SUMIFS(Resultados_Dic3!K$3:K$99980,Resultados_Dic3!$F$3:$F$99980,'DIC4'!$H189,Resultados_Dic3!$D$3:$D$99980,'DIC4'!$H$185,Resultados_Dic3!$E$3:$E$99980,'DIC4'!$G189,Resultados_Dic3!$A$3:$A$99980,'DIC4'!$F189)</f>
        <v>37.550763101088499</v>
      </c>
      <c r="M189" s="21">
        <f>+SUMIFS(Resultados_Dic3!L$3:L$99980,Resultados_Dic3!$F$3:$F$99980,'DIC4'!$H189,Resultados_Dic3!$D$3:$D$99980,'DIC4'!$H$185,Resultados_Dic3!$E$3:$E$99980,'DIC4'!$G189,Resultados_Dic3!$A$3:$A$99980,'DIC4'!$F189)</f>
        <v>0</v>
      </c>
      <c r="N189" s="21">
        <f>+SUMIFS(Resultados_Dic3!M$3:M$99980,Resultados_Dic3!$F$3:$F$99980,'DIC4'!$H189,Resultados_Dic3!$D$3:$D$99980,'DIC4'!$H$185,Resultados_Dic3!$E$3:$E$99980,'DIC4'!$G189,Resultados_Dic3!$A$3:$A$99980,'DIC4'!$F189)</f>
        <v>0</v>
      </c>
      <c r="O189" s="21">
        <f>+SUMIFS(Resultados_Dic3!N$3:N$99980,Resultados_Dic3!$F$3:$F$99980,'DIC4'!$H189,Resultados_Dic3!$D$3:$D$99980,'DIC4'!$H$185,Resultados_Dic3!$E$3:$E$99980,'DIC4'!$G189,Resultados_Dic3!$A$3:$A$99980,'DIC4'!$F189)</f>
        <v>0</v>
      </c>
      <c r="P189" s="21">
        <f>+SUMIFS(Resultados_Dic3!O$3:O$99980,Resultados_Dic3!$F$3:$F$99980,'DIC4'!$H189,Resultados_Dic3!$D$3:$D$99980,'DIC4'!$H$185,Resultados_Dic3!$E$3:$E$99980,'DIC4'!$G189,Resultados_Dic3!$A$3:$A$99980,'DIC4'!$F189)</f>
        <v>0</v>
      </c>
      <c r="Q189" s="21">
        <f>+SUMIFS(Resultados_Dic3!P$3:P$99980,Resultados_Dic3!$F$3:$F$99980,'DIC4'!$H189,Resultados_Dic3!$D$3:$D$99980,'DIC4'!$H$185,Resultados_Dic3!$E$3:$E$99980,'DIC4'!$G189,Resultados_Dic3!$A$3:$A$99980,'DIC4'!$F189)</f>
        <v>0</v>
      </c>
      <c r="R189" s="21">
        <f>+SUMIFS(Resultados_Dic3!Q$3:Q$99980,Resultados_Dic3!$F$3:$F$99980,'DIC4'!$H189,Resultados_Dic3!$D$3:$D$99980,'DIC4'!$H$185,Resultados_Dic3!$E$3:$E$99980,'DIC4'!$G189,Resultados_Dic3!$A$3:$A$99980,'DIC4'!$F189)</f>
        <v>0</v>
      </c>
      <c r="S189" s="21">
        <f>+SUMIFS(Resultados_Dic3!R$3:R$99980,Resultados_Dic3!$F$3:$F$99980,'DIC4'!$H189,Resultados_Dic3!$D$3:$D$99980,'DIC4'!$H$185,Resultados_Dic3!$E$3:$E$99980,'DIC4'!$G189,Resultados_Dic3!$A$3:$A$99980,'DIC4'!$F189)</f>
        <v>0</v>
      </c>
      <c r="T189" s="21">
        <f>+SUMIFS(Resultados_Dic3!S$3:S$99980,Resultados_Dic3!$F$3:$F$99980,'DIC4'!$H189,Resultados_Dic3!$D$3:$D$99980,'DIC4'!$H$185,Resultados_Dic3!$E$3:$E$99980,'DIC4'!$G189,Resultados_Dic3!$A$3:$A$99980,'DIC4'!$F189)</f>
        <v>0</v>
      </c>
      <c r="U189" s="21">
        <f>+SUMIFS(Resultados_Dic3!T$3:T$99980,Resultados_Dic3!$F$3:$F$99980,'DIC4'!$H189,Resultados_Dic3!$D$3:$D$99980,'DIC4'!$H$185,Resultados_Dic3!$E$3:$E$99980,'DIC4'!$G189,Resultados_Dic3!$A$3:$A$99980,'DIC4'!$F189)</f>
        <v>0</v>
      </c>
      <c r="V189" s="21">
        <f>+SUMIFS(Resultados_Dic3!U$3:U$99980,Resultados_Dic3!$F$3:$F$99980,'DIC4'!$H189,Resultados_Dic3!$D$3:$D$99980,'DIC4'!$H$185,Resultados_Dic3!$E$3:$E$99980,'DIC4'!$G189,Resultados_Dic3!$A$3:$A$99980,'DIC4'!$F189)</f>
        <v>0</v>
      </c>
      <c r="W189" s="21">
        <f>+SUMIFS(Resultados_Dic3!V$3:V$99980,Resultados_Dic3!$F$3:$F$99980,'DIC4'!$H189,Resultados_Dic3!$D$3:$D$99980,'DIC4'!$H$185,Resultados_Dic3!$E$3:$E$99980,'DIC4'!$G189,Resultados_Dic3!$A$3:$A$99980,'DIC4'!$F189)</f>
        <v>0</v>
      </c>
      <c r="X189" s="21">
        <f>+SUMIFS(Resultados_Dic3!W$3:W$99980,Resultados_Dic3!$F$3:$F$99980,'DIC4'!$H189,Resultados_Dic3!$D$3:$D$99980,'DIC4'!$H$185,Resultados_Dic3!$E$3:$E$99980,'DIC4'!$G189,Resultados_Dic3!$A$3:$A$99980,'DIC4'!$F189)</f>
        <v>0</v>
      </c>
      <c r="Y189" s="21">
        <f>+SUMIFS(Resultados_Dic3!X$3:X$99980,Resultados_Dic3!$F$3:$F$99980,'DIC4'!$H189,Resultados_Dic3!$D$3:$D$99980,'DIC4'!$H$185,Resultados_Dic3!$E$3:$E$99980,'DIC4'!$G189,Resultados_Dic3!$A$3:$A$99980,'DIC4'!$F189)</f>
        <v>0</v>
      </c>
      <c r="Z189" s="21">
        <f>+SUMIFS(Resultados_Dic3!Y$3:Y$99980,Resultados_Dic3!$F$3:$F$99980,'DIC4'!$H189,Resultados_Dic3!$D$3:$D$99980,'DIC4'!$H$185,Resultados_Dic3!$E$3:$E$99980,'DIC4'!$G189,Resultados_Dic3!$A$3:$A$99980,'DIC4'!$F189)</f>
        <v>0</v>
      </c>
      <c r="AA189" s="21">
        <f>+SUMIFS(Resultados_Dic3!Z$3:Z$99980,Resultados_Dic3!$F$3:$F$99980,'DIC4'!$H189,Resultados_Dic3!$D$3:$D$99980,'DIC4'!$H$185,Resultados_Dic3!$E$3:$E$99980,'DIC4'!$G189,Resultados_Dic3!$A$3:$A$99980,'DIC4'!$F189)</f>
        <v>0</v>
      </c>
      <c r="AB189" s="21">
        <f>+SUMIFS(Resultados_Dic3!AA$3:AA$99980,Resultados_Dic3!$F$3:$F$99980,'DIC4'!$H189,Resultados_Dic3!$D$3:$D$99980,'DIC4'!$H$185,Resultados_Dic3!$E$3:$E$99980,'DIC4'!$G189,Resultados_Dic3!$A$3:$A$99980,'DIC4'!$F189)</f>
        <v>0</v>
      </c>
      <c r="AC189" s="21">
        <f>+SUMIFS(Resultados_Dic3!AB$3:AB$99980,Resultados_Dic3!$F$3:$F$99980,'DIC4'!$H189,Resultados_Dic3!$D$3:$D$99980,'DIC4'!$H$185,Resultados_Dic3!$E$3:$E$99980,'DIC4'!$G189,Resultados_Dic3!$A$3:$A$99980,'DIC4'!$F189)</f>
        <v>0</v>
      </c>
      <c r="AD189" s="21">
        <f>+SUMIFS(Resultados_Dic3!AC$3:AC$99980,Resultados_Dic3!$F$3:$F$99980,'DIC4'!$H189,Resultados_Dic3!$D$3:$D$99980,'DIC4'!$H$185,Resultados_Dic3!$E$3:$E$99980,'DIC4'!$G189,Resultados_Dic3!$A$3:$A$99980,'DIC4'!$F189)</f>
        <v>0</v>
      </c>
      <c r="AE189" s="21">
        <f>+SUMIFS(Resultados_Dic3!AD$3:AD$99980,Resultados_Dic3!$F$3:$F$99980,'DIC4'!$H189,Resultados_Dic3!$D$3:$D$99980,'DIC4'!$H$185,Resultados_Dic3!$E$3:$E$99980,'DIC4'!$G189,Resultados_Dic3!$A$3:$A$99980,'DIC4'!$F189)</f>
        <v>0</v>
      </c>
      <c r="AF189" s="21">
        <f>+SUMIFS(Resultados_Dic3!AE$3:AE$99980,Resultados_Dic3!$F$3:$F$99980,'DIC4'!$H189,Resultados_Dic3!$D$3:$D$99980,'DIC4'!$H$185,Resultados_Dic3!$E$3:$E$99980,'DIC4'!$G189,Resultados_Dic3!$A$3:$A$99980,'DIC4'!$F189)</f>
        <v>0</v>
      </c>
      <c r="AG189" s="21">
        <f>+SUMIFS(Resultados_Dic3!AF$3:AF$99980,Resultados_Dic3!$F$3:$F$99980,'DIC4'!$H189,Resultados_Dic3!$D$3:$D$99980,'DIC4'!$H$185,Resultados_Dic3!$E$3:$E$99980,'DIC4'!$G189,Resultados_Dic3!$A$3:$A$99980,'DIC4'!$F189)</f>
        <v>0</v>
      </c>
      <c r="AH189" s="21">
        <f>+SUMIFS(Resultados_Dic3!AG$3:AG$99980,Resultados_Dic3!$F$3:$F$99980,'DIC4'!$H189,Resultados_Dic3!$D$3:$D$99980,'DIC4'!$H$185,Resultados_Dic3!$E$3:$E$99980,'DIC4'!$G189,Resultados_Dic3!$A$3:$A$99980,'DIC4'!$F189)</f>
        <v>0</v>
      </c>
      <c r="AI189" s="21">
        <f>+SUMIFS(Resultados_Dic3!AH$3:AH$99980,Resultados_Dic3!$F$3:$F$99980,'DIC4'!$H189,Resultados_Dic3!$D$3:$D$99980,'DIC4'!$H$185,Resultados_Dic3!$E$3:$E$99980,'DIC4'!$G189,Resultados_Dic3!$A$3:$A$99980,'DIC4'!$F189)</f>
        <v>0</v>
      </c>
      <c r="AJ189" s="21">
        <f>+SUMIFS(Resultados_Dic3!AI$3:AI$99980,Resultados_Dic3!$F$3:$F$99980,'DIC4'!$H189,Resultados_Dic3!$D$3:$D$99980,'DIC4'!$H$185,Resultados_Dic3!$E$3:$E$99980,'DIC4'!$G189,Resultados_Dic3!$A$3:$A$99980,'DIC4'!$F189)</f>
        <v>0</v>
      </c>
      <c r="AK189" s="21">
        <f>+SUMIFS(Resultados_Dic3!AJ$3:AJ$99980,Resultados_Dic3!$F$3:$F$99980,'DIC4'!$H189,Resultados_Dic3!$D$3:$D$99980,'DIC4'!$H$185,Resultados_Dic3!$E$3:$E$99980,'DIC4'!$G189,Resultados_Dic3!$A$3:$A$99980,'DIC4'!$F189)</f>
        <v>0</v>
      </c>
      <c r="AL189" s="21">
        <f>+SUMIFS(Resultados_Dic3!AK$3:AK$99980,Resultados_Dic3!$F$3:$F$99980,'DIC4'!$H189,Resultados_Dic3!$D$3:$D$99980,'DIC4'!$H$185,Resultados_Dic3!$E$3:$E$99980,'DIC4'!$G189,Resultados_Dic3!$A$3:$A$99980,'DIC4'!$F189)</f>
        <v>0</v>
      </c>
      <c r="AM189" s="21">
        <f>+SUMIFS(Resultados_Dic3!AL$3:AL$99980,Resultados_Dic3!$F$3:$F$99980,'DIC4'!$H189,Resultados_Dic3!$D$3:$D$99980,'DIC4'!$H$185,Resultados_Dic3!$E$3:$E$99980,'DIC4'!$G189,Resultados_Dic3!$A$3:$A$99980,'DIC4'!$F189)</f>
        <v>0</v>
      </c>
      <c r="AN189" s="21">
        <f>+SUMIFS(Resultados_Dic3!AM$3:AM$99980,Resultados_Dic3!$F$3:$F$99980,'DIC4'!$H189,Resultados_Dic3!$D$3:$D$99980,'DIC4'!$H$185,Resultados_Dic3!$E$3:$E$99980,'DIC4'!$G189,Resultados_Dic3!$A$3:$A$99980,'DIC4'!$F189)</f>
        <v>0</v>
      </c>
    </row>
    <row r="190" spans="3:41" x14ac:dyDescent="0.25">
      <c r="C190" s="35"/>
      <c r="E190" s="15"/>
      <c r="F190" s="17" t="str">
        <f t="shared" si="43"/>
        <v>DIC4</v>
      </c>
      <c r="G190" s="24" t="s">
        <v>121</v>
      </c>
      <c r="H190" s="13" t="s">
        <v>226</v>
      </c>
      <c r="I190" s="21">
        <f>+SUMIFS(Resultados_Dic3!H$3:H$99980,Resultados_Dic3!$F$3:$F$99980,'DIC4'!$H190,Resultados_Dic3!$D$3:$D$99980,'DIC4'!$H$185,Resultados_Dic3!$E$3:$E$99980,'DIC4'!$G190,Resultados_Dic3!$A$3:$A$99980,'DIC4'!$F190)</f>
        <v>0</v>
      </c>
      <c r="J190" s="21">
        <f>+SUMIFS(Resultados_Dic3!I$3:I$99980,Resultados_Dic3!$F$3:$F$99980,'DIC4'!$H190,Resultados_Dic3!$D$3:$D$99980,'DIC4'!$H$185,Resultados_Dic3!$E$3:$E$99980,'DIC4'!$G190,Resultados_Dic3!$A$3:$A$99980,'DIC4'!$F190)</f>
        <v>0</v>
      </c>
      <c r="K190" s="21">
        <f>+SUMIFS(Resultados_Dic3!J$3:J$99980,Resultados_Dic3!$F$3:$F$99980,'DIC4'!$H190,Resultados_Dic3!$D$3:$D$99980,'DIC4'!$H$185,Resultados_Dic3!$E$3:$E$99980,'DIC4'!$G190,Resultados_Dic3!$A$3:$A$99980,'DIC4'!$F190)</f>
        <v>0</v>
      </c>
      <c r="L190" s="21">
        <f>+SUMIFS(Resultados_Dic3!K$3:K$99980,Resultados_Dic3!$F$3:$F$99980,'DIC4'!$H190,Resultados_Dic3!$D$3:$D$99980,'DIC4'!$H$185,Resultados_Dic3!$E$3:$E$99980,'DIC4'!$G190,Resultados_Dic3!$A$3:$A$99980,'DIC4'!$F190)</f>
        <v>0</v>
      </c>
      <c r="M190" s="21">
        <f>+SUMIFS(Resultados_Dic3!L$3:L$99980,Resultados_Dic3!$F$3:$F$99980,'DIC4'!$H190,Resultados_Dic3!$D$3:$D$99980,'DIC4'!$H$185,Resultados_Dic3!$E$3:$E$99980,'DIC4'!$G190,Resultados_Dic3!$A$3:$A$99980,'DIC4'!$F190)</f>
        <v>0</v>
      </c>
      <c r="N190" s="21">
        <f>+SUMIFS(Resultados_Dic3!M$3:M$99980,Resultados_Dic3!$F$3:$F$99980,'DIC4'!$H190,Resultados_Dic3!$D$3:$D$99980,'DIC4'!$H$185,Resultados_Dic3!$E$3:$E$99980,'DIC4'!$G190,Resultados_Dic3!$A$3:$A$99980,'DIC4'!$F190)</f>
        <v>0</v>
      </c>
      <c r="O190" s="21">
        <f>+SUMIFS(Resultados_Dic3!N$3:N$99980,Resultados_Dic3!$F$3:$F$99980,'DIC4'!$H190,Resultados_Dic3!$D$3:$D$99980,'DIC4'!$H$185,Resultados_Dic3!$E$3:$E$99980,'DIC4'!$G190,Resultados_Dic3!$A$3:$A$99980,'DIC4'!$F190)</f>
        <v>0</v>
      </c>
      <c r="P190" s="21">
        <f>+SUMIFS(Resultados_Dic3!O$3:O$99980,Resultados_Dic3!$F$3:$F$99980,'DIC4'!$H190,Resultados_Dic3!$D$3:$D$99980,'DIC4'!$H$185,Resultados_Dic3!$E$3:$E$99980,'DIC4'!$G190,Resultados_Dic3!$A$3:$A$99980,'DIC4'!$F190)</f>
        <v>0</v>
      </c>
      <c r="Q190" s="21">
        <f>+SUMIFS(Resultados_Dic3!P$3:P$99980,Resultados_Dic3!$F$3:$F$99980,'DIC4'!$H190,Resultados_Dic3!$D$3:$D$99980,'DIC4'!$H$185,Resultados_Dic3!$E$3:$E$99980,'DIC4'!$G190,Resultados_Dic3!$A$3:$A$99980,'DIC4'!$F190)</f>
        <v>0</v>
      </c>
      <c r="R190" s="21">
        <f>+SUMIFS(Resultados_Dic3!Q$3:Q$99980,Resultados_Dic3!$F$3:$F$99980,'DIC4'!$H190,Resultados_Dic3!$D$3:$D$99980,'DIC4'!$H$185,Resultados_Dic3!$E$3:$E$99980,'DIC4'!$G190,Resultados_Dic3!$A$3:$A$99980,'DIC4'!$F190)</f>
        <v>0</v>
      </c>
      <c r="S190" s="21">
        <f>+SUMIFS(Resultados_Dic3!R$3:R$99980,Resultados_Dic3!$F$3:$F$99980,'DIC4'!$H190,Resultados_Dic3!$D$3:$D$99980,'DIC4'!$H$185,Resultados_Dic3!$E$3:$E$99980,'DIC4'!$G190,Resultados_Dic3!$A$3:$A$99980,'DIC4'!$F190)</f>
        <v>0</v>
      </c>
      <c r="T190" s="21">
        <f>+SUMIFS(Resultados_Dic3!S$3:S$99980,Resultados_Dic3!$F$3:$F$99980,'DIC4'!$H190,Resultados_Dic3!$D$3:$D$99980,'DIC4'!$H$185,Resultados_Dic3!$E$3:$E$99980,'DIC4'!$G190,Resultados_Dic3!$A$3:$A$99980,'DIC4'!$F190)</f>
        <v>0</v>
      </c>
      <c r="U190" s="21">
        <f>+SUMIFS(Resultados_Dic3!T$3:T$99980,Resultados_Dic3!$F$3:$F$99980,'DIC4'!$H190,Resultados_Dic3!$D$3:$D$99980,'DIC4'!$H$185,Resultados_Dic3!$E$3:$E$99980,'DIC4'!$G190,Resultados_Dic3!$A$3:$A$99980,'DIC4'!$F190)</f>
        <v>0</v>
      </c>
      <c r="V190" s="21">
        <f>+SUMIFS(Resultados_Dic3!U$3:U$99980,Resultados_Dic3!$F$3:$F$99980,'DIC4'!$H190,Resultados_Dic3!$D$3:$D$99980,'DIC4'!$H$185,Resultados_Dic3!$E$3:$E$99980,'DIC4'!$G190,Resultados_Dic3!$A$3:$A$99980,'DIC4'!$F190)</f>
        <v>0</v>
      </c>
      <c r="W190" s="21">
        <f>+SUMIFS(Resultados_Dic3!V$3:V$99980,Resultados_Dic3!$F$3:$F$99980,'DIC4'!$H190,Resultados_Dic3!$D$3:$D$99980,'DIC4'!$H$185,Resultados_Dic3!$E$3:$E$99980,'DIC4'!$G190,Resultados_Dic3!$A$3:$A$99980,'DIC4'!$F190)</f>
        <v>0</v>
      </c>
      <c r="X190" s="21">
        <f>+SUMIFS(Resultados_Dic3!W$3:W$99980,Resultados_Dic3!$F$3:$F$99980,'DIC4'!$H190,Resultados_Dic3!$D$3:$D$99980,'DIC4'!$H$185,Resultados_Dic3!$E$3:$E$99980,'DIC4'!$G190,Resultados_Dic3!$A$3:$A$99980,'DIC4'!$F190)</f>
        <v>0</v>
      </c>
      <c r="Y190" s="21">
        <f>+SUMIFS(Resultados_Dic3!X$3:X$99980,Resultados_Dic3!$F$3:$F$99980,'DIC4'!$H190,Resultados_Dic3!$D$3:$D$99980,'DIC4'!$H$185,Resultados_Dic3!$E$3:$E$99980,'DIC4'!$G190,Resultados_Dic3!$A$3:$A$99980,'DIC4'!$F190)</f>
        <v>0</v>
      </c>
      <c r="Z190" s="21">
        <f>+SUMIFS(Resultados_Dic3!Y$3:Y$99980,Resultados_Dic3!$F$3:$F$99980,'DIC4'!$H190,Resultados_Dic3!$D$3:$D$99980,'DIC4'!$H$185,Resultados_Dic3!$E$3:$E$99980,'DIC4'!$G190,Resultados_Dic3!$A$3:$A$99980,'DIC4'!$F190)</f>
        <v>0</v>
      </c>
      <c r="AA190" s="21">
        <f>+SUMIFS(Resultados_Dic3!Z$3:Z$99980,Resultados_Dic3!$F$3:$F$99980,'DIC4'!$H190,Resultados_Dic3!$D$3:$D$99980,'DIC4'!$H$185,Resultados_Dic3!$E$3:$E$99980,'DIC4'!$G190,Resultados_Dic3!$A$3:$A$99980,'DIC4'!$F190)</f>
        <v>0</v>
      </c>
      <c r="AB190" s="21">
        <f>+SUMIFS(Resultados_Dic3!AA$3:AA$99980,Resultados_Dic3!$F$3:$F$99980,'DIC4'!$H190,Resultados_Dic3!$D$3:$D$99980,'DIC4'!$H$185,Resultados_Dic3!$E$3:$E$99980,'DIC4'!$G190,Resultados_Dic3!$A$3:$A$99980,'DIC4'!$F190)</f>
        <v>0</v>
      </c>
      <c r="AC190" s="21">
        <f>+SUMIFS(Resultados_Dic3!AB$3:AB$99980,Resultados_Dic3!$F$3:$F$99980,'DIC4'!$H190,Resultados_Dic3!$D$3:$D$99980,'DIC4'!$H$185,Resultados_Dic3!$E$3:$E$99980,'DIC4'!$G190,Resultados_Dic3!$A$3:$A$99980,'DIC4'!$F190)</f>
        <v>0</v>
      </c>
      <c r="AD190" s="21">
        <f>+SUMIFS(Resultados_Dic3!AC$3:AC$99980,Resultados_Dic3!$F$3:$F$99980,'DIC4'!$H190,Resultados_Dic3!$D$3:$D$99980,'DIC4'!$H$185,Resultados_Dic3!$E$3:$E$99980,'DIC4'!$G190,Resultados_Dic3!$A$3:$A$99980,'DIC4'!$F190)</f>
        <v>0</v>
      </c>
      <c r="AE190" s="21">
        <f>+SUMIFS(Resultados_Dic3!AD$3:AD$99980,Resultados_Dic3!$F$3:$F$99980,'DIC4'!$H190,Resultados_Dic3!$D$3:$D$99980,'DIC4'!$H$185,Resultados_Dic3!$E$3:$E$99980,'DIC4'!$G190,Resultados_Dic3!$A$3:$A$99980,'DIC4'!$F190)</f>
        <v>0</v>
      </c>
      <c r="AF190" s="21">
        <f>+SUMIFS(Resultados_Dic3!AE$3:AE$99980,Resultados_Dic3!$F$3:$F$99980,'DIC4'!$H190,Resultados_Dic3!$D$3:$D$99980,'DIC4'!$H$185,Resultados_Dic3!$E$3:$E$99980,'DIC4'!$G190,Resultados_Dic3!$A$3:$A$99980,'DIC4'!$F190)</f>
        <v>0</v>
      </c>
      <c r="AG190" s="21">
        <f>+SUMIFS(Resultados_Dic3!AF$3:AF$99980,Resultados_Dic3!$F$3:$F$99980,'DIC4'!$H190,Resultados_Dic3!$D$3:$D$99980,'DIC4'!$H$185,Resultados_Dic3!$E$3:$E$99980,'DIC4'!$G190,Resultados_Dic3!$A$3:$A$99980,'DIC4'!$F190)</f>
        <v>0</v>
      </c>
      <c r="AH190" s="21">
        <f>+SUMIFS(Resultados_Dic3!AG$3:AG$99980,Resultados_Dic3!$F$3:$F$99980,'DIC4'!$H190,Resultados_Dic3!$D$3:$D$99980,'DIC4'!$H$185,Resultados_Dic3!$E$3:$E$99980,'DIC4'!$G190,Resultados_Dic3!$A$3:$A$99980,'DIC4'!$F190)</f>
        <v>0</v>
      </c>
      <c r="AI190" s="21">
        <f>+SUMIFS(Resultados_Dic3!AH$3:AH$99980,Resultados_Dic3!$F$3:$F$99980,'DIC4'!$H190,Resultados_Dic3!$D$3:$D$99980,'DIC4'!$H$185,Resultados_Dic3!$E$3:$E$99980,'DIC4'!$G190,Resultados_Dic3!$A$3:$A$99980,'DIC4'!$F190)</f>
        <v>0</v>
      </c>
      <c r="AJ190" s="21">
        <f>+SUMIFS(Resultados_Dic3!AI$3:AI$99980,Resultados_Dic3!$F$3:$F$99980,'DIC4'!$H190,Resultados_Dic3!$D$3:$D$99980,'DIC4'!$H$185,Resultados_Dic3!$E$3:$E$99980,'DIC4'!$G190,Resultados_Dic3!$A$3:$A$99980,'DIC4'!$F190)</f>
        <v>0</v>
      </c>
      <c r="AK190" s="21">
        <f>+SUMIFS(Resultados_Dic3!AJ$3:AJ$99980,Resultados_Dic3!$F$3:$F$99980,'DIC4'!$H190,Resultados_Dic3!$D$3:$D$99980,'DIC4'!$H$185,Resultados_Dic3!$E$3:$E$99980,'DIC4'!$G190,Resultados_Dic3!$A$3:$A$99980,'DIC4'!$F190)</f>
        <v>0</v>
      </c>
      <c r="AL190" s="21">
        <f>+SUMIFS(Resultados_Dic3!AK$3:AK$99980,Resultados_Dic3!$F$3:$F$99980,'DIC4'!$H190,Resultados_Dic3!$D$3:$D$99980,'DIC4'!$H$185,Resultados_Dic3!$E$3:$E$99980,'DIC4'!$G190,Resultados_Dic3!$A$3:$A$99980,'DIC4'!$F190)</f>
        <v>0</v>
      </c>
      <c r="AM190" s="21">
        <f>+SUMIFS(Resultados_Dic3!AL$3:AL$99980,Resultados_Dic3!$F$3:$F$99980,'DIC4'!$H190,Resultados_Dic3!$D$3:$D$99980,'DIC4'!$H$185,Resultados_Dic3!$E$3:$E$99980,'DIC4'!$G190,Resultados_Dic3!$A$3:$A$99980,'DIC4'!$F190)</f>
        <v>0</v>
      </c>
      <c r="AN190" s="21">
        <f>+SUMIFS(Resultados_Dic3!AM$3:AM$99980,Resultados_Dic3!$F$3:$F$99980,'DIC4'!$H190,Resultados_Dic3!$D$3:$D$99980,'DIC4'!$H$185,Resultados_Dic3!$E$3:$E$99980,'DIC4'!$G190,Resultados_Dic3!$A$3:$A$99980,'DIC4'!$F190)</f>
        <v>0</v>
      </c>
    </row>
    <row r="191" spans="3:41" x14ac:dyDescent="0.25">
      <c r="C191" s="35"/>
      <c r="E191" s="15"/>
      <c r="F191" s="17" t="str">
        <f t="shared" si="43"/>
        <v>DIC4</v>
      </c>
      <c r="G191" s="24" t="s">
        <v>122</v>
      </c>
      <c r="H191" s="13" t="s">
        <v>378</v>
      </c>
      <c r="I191" s="21">
        <f>+SUMIFS(Resultados_Dic3!H$3:H$99980,Resultados_Dic3!$F$3:$F$99980,'DIC4'!$H191,Resultados_Dic3!$D$3:$D$99980,'DIC4'!$H$185,Resultados_Dic3!$E$3:$E$99980,'DIC4'!$G191,Resultados_Dic3!$A$3:$A$99980,'DIC4'!$F191)</f>
        <v>0</v>
      </c>
      <c r="J191" s="21">
        <f>+SUMIFS(Resultados_Dic3!I$3:I$99980,Resultados_Dic3!$F$3:$F$99980,'DIC4'!$H191,Resultados_Dic3!$D$3:$D$99980,'DIC4'!$H$185,Resultados_Dic3!$E$3:$E$99980,'DIC4'!$G191,Resultados_Dic3!$A$3:$A$99980,'DIC4'!$F191)</f>
        <v>0</v>
      </c>
      <c r="K191" s="21">
        <f>+SUMIFS(Resultados_Dic3!J$3:J$99980,Resultados_Dic3!$F$3:$F$99980,'DIC4'!$H191,Resultados_Dic3!$D$3:$D$99980,'DIC4'!$H$185,Resultados_Dic3!$E$3:$E$99980,'DIC4'!$G191,Resultados_Dic3!$A$3:$A$99980,'DIC4'!$F191)</f>
        <v>0</v>
      </c>
      <c r="L191" s="21">
        <f>+SUMIFS(Resultados_Dic3!K$3:K$99980,Resultados_Dic3!$F$3:$F$99980,'DIC4'!$H191,Resultados_Dic3!$D$3:$D$99980,'DIC4'!$H$185,Resultados_Dic3!$E$3:$E$99980,'DIC4'!$G191,Resultados_Dic3!$A$3:$A$99980,'DIC4'!$F191)</f>
        <v>0</v>
      </c>
      <c r="M191" s="21">
        <f>+SUMIFS(Resultados_Dic3!L$3:L$99980,Resultados_Dic3!$F$3:$F$99980,'DIC4'!$H191,Resultados_Dic3!$D$3:$D$99980,'DIC4'!$H$185,Resultados_Dic3!$E$3:$E$99980,'DIC4'!$G191,Resultados_Dic3!$A$3:$A$99980,'DIC4'!$F191)</f>
        <v>0</v>
      </c>
      <c r="N191" s="21">
        <f>+SUMIFS(Resultados_Dic3!M$3:M$99980,Resultados_Dic3!$F$3:$F$99980,'DIC4'!$H191,Resultados_Dic3!$D$3:$D$99980,'DIC4'!$H$185,Resultados_Dic3!$E$3:$E$99980,'DIC4'!$G191,Resultados_Dic3!$A$3:$A$99980,'DIC4'!$F191)</f>
        <v>0</v>
      </c>
      <c r="O191" s="21">
        <f>+SUMIFS(Resultados_Dic3!N$3:N$99980,Resultados_Dic3!$F$3:$F$99980,'DIC4'!$H191,Resultados_Dic3!$D$3:$D$99980,'DIC4'!$H$185,Resultados_Dic3!$E$3:$E$99980,'DIC4'!$G191,Resultados_Dic3!$A$3:$A$99980,'DIC4'!$F191)</f>
        <v>0</v>
      </c>
      <c r="P191" s="21">
        <f>+SUMIFS(Resultados_Dic3!O$3:O$99980,Resultados_Dic3!$F$3:$F$99980,'DIC4'!$H191,Resultados_Dic3!$D$3:$D$99980,'DIC4'!$H$185,Resultados_Dic3!$E$3:$E$99980,'DIC4'!$G191,Resultados_Dic3!$A$3:$A$99980,'DIC4'!$F191)</f>
        <v>0</v>
      </c>
      <c r="Q191" s="21">
        <f>+SUMIFS(Resultados_Dic3!P$3:P$99980,Resultados_Dic3!$F$3:$F$99980,'DIC4'!$H191,Resultados_Dic3!$D$3:$D$99980,'DIC4'!$H$185,Resultados_Dic3!$E$3:$E$99980,'DIC4'!$G191,Resultados_Dic3!$A$3:$A$99980,'DIC4'!$F191)</f>
        <v>0</v>
      </c>
      <c r="R191" s="21">
        <f>+SUMIFS(Resultados_Dic3!Q$3:Q$99980,Resultados_Dic3!$F$3:$F$99980,'DIC4'!$H191,Resultados_Dic3!$D$3:$D$99980,'DIC4'!$H$185,Resultados_Dic3!$E$3:$E$99980,'DIC4'!$G191,Resultados_Dic3!$A$3:$A$99980,'DIC4'!$F191)</f>
        <v>0</v>
      </c>
      <c r="S191" s="21">
        <f>+SUMIFS(Resultados_Dic3!R$3:R$99980,Resultados_Dic3!$F$3:$F$99980,'DIC4'!$H191,Resultados_Dic3!$D$3:$D$99980,'DIC4'!$H$185,Resultados_Dic3!$E$3:$E$99980,'DIC4'!$G191,Resultados_Dic3!$A$3:$A$99980,'DIC4'!$F191)</f>
        <v>0</v>
      </c>
      <c r="T191" s="21">
        <f>+SUMIFS(Resultados_Dic3!S$3:S$99980,Resultados_Dic3!$F$3:$F$99980,'DIC4'!$H191,Resultados_Dic3!$D$3:$D$99980,'DIC4'!$H$185,Resultados_Dic3!$E$3:$E$99980,'DIC4'!$G191,Resultados_Dic3!$A$3:$A$99980,'DIC4'!$F191)</f>
        <v>0</v>
      </c>
      <c r="U191" s="21">
        <f>+SUMIFS(Resultados_Dic3!T$3:T$99980,Resultados_Dic3!$F$3:$F$99980,'DIC4'!$H191,Resultados_Dic3!$D$3:$D$99980,'DIC4'!$H$185,Resultados_Dic3!$E$3:$E$99980,'DIC4'!$G191,Resultados_Dic3!$A$3:$A$99980,'DIC4'!$F191)</f>
        <v>0</v>
      </c>
      <c r="V191" s="21">
        <f>+SUMIFS(Resultados_Dic3!U$3:U$99980,Resultados_Dic3!$F$3:$F$99980,'DIC4'!$H191,Resultados_Dic3!$D$3:$D$99980,'DIC4'!$H$185,Resultados_Dic3!$E$3:$E$99980,'DIC4'!$G191,Resultados_Dic3!$A$3:$A$99980,'DIC4'!$F191)</f>
        <v>0</v>
      </c>
      <c r="W191" s="21">
        <f>+SUMIFS(Resultados_Dic3!V$3:V$99980,Resultados_Dic3!$F$3:$F$99980,'DIC4'!$H191,Resultados_Dic3!$D$3:$D$99980,'DIC4'!$H$185,Resultados_Dic3!$E$3:$E$99980,'DIC4'!$G191,Resultados_Dic3!$A$3:$A$99980,'DIC4'!$F191)</f>
        <v>0</v>
      </c>
      <c r="X191" s="21">
        <f>+SUMIFS(Resultados_Dic3!W$3:W$99980,Resultados_Dic3!$F$3:$F$99980,'DIC4'!$H191,Resultados_Dic3!$D$3:$D$99980,'DIC4'!$H$185,Resultados_Dic3!$E$3:$E$99980,'DIC4'!$G191,Resultados_Dic3!$A$3:$A$99980,'DIC4'!$F191)</f>
        <v>0</v>
      </c>
      <c r="Y191" s="21">
        <f>+SUMIFS(Resultados_Dic3!X$3:X$99980,Resultados_Dic3!$F$3:$F$99980,'DIC4'!$H191,Resultados_Dic3!$D$3:$D$99980,'DIC4'!$H$185,Resultados_Dic3!$E$3:$E$99980,'DIC4'!$G191,Resultados_Dic3!$A$3:$A$99980,'DIC4'!$F191)</f>
        <v>0</v>
      </c>
      <c r="Z191" s="21">
        <f>+SUMIFS(Resultados_Dic3!Y$3:Y$99980,Resultados_Dic3!$F$3:$F$99980,'DIC4'!$H191,Resultados_Dic3!$D$3:$D$99980,'DIC4'!$H$185,Resultados_Dic3!$E$3:$E$99980,'DIC4'!$G191,Resultados_Dic3!$A$3:$A$99980,'DIC4'!$F191)</f>
        <v>0</v>
      </c>
      <c r="AA191" s="21">
        <f>+SUMIFS(Resultados_Dic3!Z$3:Z$99980,Resultados_Dic3!$F$3:$F$99980,'DIC4'!$H191,Resultados_Dic3!$D$3:$D$99980,'DIC4'!$H$185,Resultados_Dic3!$E$3:$E$99980,'DIC4'!$G191,Resultados_Dic3!$A$3:$A$99980,'DIC4'!$F191)</f>
        <v>0</v>
      </c>
      <c r="AB191" s="21">
        <f>+SUMIFS(Resultados_Dic3!AA$3:AA$99980,Resultados_Dic3!$F$3:$F$99980,'DIC4'!$H191,Resultados_Dic3!$D$3:$D$99980,'DIC4'!$H$185,Resultados_Dic3!$E$3:$E$99980,'DIC4'!$G191,Resultados_Dic3!$A$3:$A$99980,'DIC4'!$F191)</f>
        <v>0</v>
      </c>
      <c r="AC191" s="21">
        <f>+SUMIFS(Resultados_Dic3!AB$3:AB$99980,Resultados_Dic3!$F$3:$F$99980,'DIC4'!$H191,Resultados_Dic3!$D$3:$D$99980,'DIC4'!$H$185,Resultados_Dic3!$E$3:$E$99980,'DIC4'!$G191,Resultados_Dic3!$A$3:$A$99980,'DIC4'!$F191)</f>
        <v>0</v>
      </c>
      <c r="AD191" s="21">
        <f>+SUMIFS(Resultados_Dic3!AC$3:AC$99980,Resultados_Dic3!$F$3:$F$99980,'DIC4'!$H191,Resultados_Dic3!$D$3:$D$99980,'DIC4'!$H$185,Resultados_Dic3!$E$3:$E$99980,'DIC4'!$G191,Resultados_Dic3!$A$3:$A$99980,'DIC4'!$F191)</f>
        <v>0</v>
      </c>
      <c r="AE191" s="21">
        <f>+SUMIFS(Resultados_Dic3!AD$3:AD$99980,Resultados_Dic3!$F$3:$F$99980,'DIC4'!$H191,Resultados_Dic3!$D$3:$D$99980,'DIC4'!$H$185,Resultados_Dic3!$E$3:$E$99980,'DIC4'!$G191,Resultados_Dic3!$A$3:$A$99980,'DIC4'!$F191)</f>
        <v>0</v>
      </c>
      <c r="AF191" s="21">
        <f>+SUMIFS(Resultados_Dic3!AE$3:AE$99980,Resultados_Dic3!$F$3:$F$99980,'DIC4'!$H191,Resultados_Dic3!$D$3:$D$99980,'DIC4'!$H$185,Resultados_Dic3!$E$3:$E$99980,'DIC4'!$G191,Resultados_Dic3!$A$3:$A$99980,'DIC4'!$F191)</f>
        <v>0</v>
      </c>
      <c r="AG191" s="21">
        <f>+SUMIFS(Resultados_Dic3!AF$3:AF$99980,Resultados_Dic3!$F$3:$F$99980,'DIC4'!$H191,Resultados_Dic3!$D$3:$D$99980,'DIC4'!$H$185,Resultados_Dic3!$E$3:$E$99980,'DIC4'!$G191,Resultados_Dic3!$A$3:$A$99980,'DIC4'!$F191)</f>
        <v>0</v>
      </c>
      <c r="AH191" s="21">
        <f>+SUMIFS(Resultados_Dic3!AG$3:AG$99980,Resultados_Dic3!$F$3:$F$99980,'DIC4'!$H191,Resultados_Dic3!$D$3:$D$99980,'DIC4'!$H$185,Resultados_Dic3!$E$3:$E$99980,'DIC4'!$G191,Resultados_Dic3!$A$3:$A$99980,'DIC4'!$F191)</f>
        <v>0</v>
      </c>
      <c r="AI191" s="21">
        <f>+SUMIFS(Resultados_Dic3!AH$3:AH$99980,Resultados_Dic3!$F$3:$F$99980,'DIC4'!$H191,Resultados_Dic3!$D$3:$D$99980,'DIC4'!$H$185,Resultados_Dic3!$E$3:$E$99980,'DIC4'!$G191,Resultados_Dic3!$A$3:$A$99980,'DIC4'!$F191)</f>
        <v>0</v>
      </c>
      <c r="AJ191" s="21">
        <f>+SUMIFS(Resultados_Dic3!AI$3:AI$99980,Resultados_Dic3!$F$3:$F$99980,'DIC4'!$H191,Resultados_Dic3!$D$3:$D$99980,'DIC4'!$H$185,Resultados_Dic3!$E$3:$E$99980,'DIC4'!$G191,Resultados_Dic3!$A$3:$A$99980,'DIC4'!$F191)</f>
        <v>0</v>
      </c>
      <c r="AK191" s="21">
        <f>+SUMIFS(Resultados_Dic3!AJ$3:AJ$99980,Resultados_Dic3!$F$3:$F$99980,'DIC4'!$H191,Resultados_Dic3!$D$3:$D$99980,'DIC4'!$H$185,Resultados_Dic3!$E$3:$E$99980,'DIC4'!$G191,Resultados_Dic3!$A$3:$A$99980,'DIC4'!$F191)</f>
        <v>0</v>
      </c>
      <c r="AL191" s="21">
        <f>+SUMIFS(Resultados_Dic3!AK$3:AK$99980,Resultados_Dic3!$F$3:$F$99980,'DIC4'!$H191,Resultados_Dic3!$D$3:$D$99980,'DIC4'!$H$185,Resultados_Dic3!$E$3:$E$99980,'DIC4'!$G191,Resultados_Dic3!$A$3:$A$99980,'DIC4'!$F191)</f>
        <v>0</v>
      </c>
      <c r="AM191" s="21">
        <f>+SUMIFS(Resultados_Dic3!AL$3:AL$99980,Resultados_Dic3!$F$3:$F$99980,'DIC4'!$H191,Resultados_Dic3!$D$3:$D$99980,'DIC4'!$H$185,Resultados_Dic3!$E$3:$E$99980,'DIC4'!$G191,Resultados_Dic3!$A$3:$A$99980,'DIC4'!$F191)</f>
        <v>0</v>
      </c>
      <c r="AN191" s="21">
        <f>+SUMIFS(Resultados_Dic3!AM$3:AM$99980,Resultados_Dic3!$F$3:$F$99980,'DIC4'!$H191,Resultados_Dic3!$D$3:$D$99980,'DIC4'!$H$185,Resultados_Dic3!$E$3:$E$99980,'DIC4'!$G191,Resultados_Dic3!$A$3:$A$99980,'DIC4'!$F191)</f>
        <v>0</v>
      </c>
    </row>
    <row r="192" spans="3:41" x14ac:dyDescent="0.25">
      <c r="C192" s="35"/>
      <c r="E192" s="15"/>
      <c r="F192" s="17" t="str">
        <f t="shared" si="43"/>
        <v>DIC4</v>
      </c>
      <c r="G192" s="24" t="s">
        <v>123</v>
      </c>
      <c r="H192" s="13" t="s">
        <v>227</v>
      </c>
      <c r="I192" s="21">
        <f>+SUMIFS(Resultados_Dic3!H$3:H$99980,Resultados_Dic3!$F$3:$F$99980,'DIC4'!$H192,Resultados_Dic3!$D$3:$D$99980,'DIC4'!$H$185,Resultados_Dic3!$E$3:$E$99980,'DIC4'!$G192,Resultados_Dic3!$A$3:$A$99980,'DIC4'!$F192)</f>
        <v>2.2141956705433099</v>
      </c>
      <c r="J192" s="21">
        <f>+SUMIFS(Resultados_Dic3!I$3:I$99980,Resultados_Dic3!$F$3:$F$99980,'DIC4'!$H192,Resultados_Dic3!$D$3:$D$99980,'DIC4'!$H$185,Resultados_Dic3!$E$3:$E$99980,'DIC4'!$G192,Resultados_Dic3!$A$3:$A$99980,'DIC4'!$F192)</f>
        <v>1.93151850142564</v>
      </c>
      <c r="K192" s="21">
        <f>+SUMIFS(Resultados_Dic3!J$3:J$99980,Resultados_Dic3!$F$3:$F$99980,'DIC4'!$H192,Resultados_Dic3!$D$3:$D$99980,'DIC4'!$H$185,Resultados_Dic3!$E$3:$E$99980,'DIC4'!$G192,Resultados_Dic3!$A$3:$A$99980,'DIC4'!$F192)</f>
        <v>1.6334702466498701</v>
      </c>
      <c r="L192" s="21">
        <f>+SUMIFS(Resultados_Dic3!K$3:K$99980,Resultados_Dic3!$F$3:$F$99980,'DIC4'!$H192,Resultados_Dic3!$D$3:$D$99980,'DIC4'!$H$185,Resultados_Dic3!$E$3:$E$99980,'DIC4'!$G192,Resultados_Dic3!$A$3:$A$99980,'DIC4'!$F192)</f>
        <v>1.3354219918740999</v>
      </c>
      <c r="M192" s="21">
        <f>+SUMIFS(Resultados_Dic3!L$3:L$99980,Resultados_Dic3!$F$3:$F$99980,'DIC4'!$H192,Resultados_Dic3!$D$3:$D$99980,'DIC4'!$H$185,Resultados_Dic3!$E$3:$E$99980,'DIC4'!$G192,Resultados_Dic3!$A$3:$A$99980,'DIC4'!$F192)</f>
        <v>1.03737373709833</v>
      </c>
      <c r="N192" s="21">
        <f>+SUMIFS(Resultados_Dic3!M$3:M$99980,Resultados_Dic3!$F$3:$F$99980,'DIC4'!$H192,Resultados_Dic3!$D$3:$D$99980,'DIC4'!$H$185,Resultados_Dic3!$E$3:$E$99980,'DIC4'!$G192,Resultados_Dic3!$A$3:$A$99980,'DIC4'!$F192)</f>
        <v>0.71791090196648499</v>
      </c>
      <c r="O192" s="21">
        <f>+SUMIFS(Resultados_Dic3!N$3:N$99980,Resultados_Dic3!$F$3:$F$99980,'DIC4'!$H192,Resultados_Dic3!$D$3:$D$99980,'DIC4'!$H$185,Resultados_Dic3!$E$3:$E$99980,'DIC4'!$G192,Resultados_Dic3!$A$3:$A$99980,'DIC4'!$F192)</f>
        <v>0.39844806683464501</v>
      </c>
      <c r="P192" s="21">
        <f>+SUMIFS(Resultados_Dic3!O$3:O$99980,Resultados_Dic3!$F$3:$F$99980,'DIC4'!$H192,Resultados_Dic3!$D$3:$D$99980,'DIC4'!$H$185,Resultados_Dic3!$E$3:$E$99980,'DIC4'!$G192,Resultados_Dic3!$A$3:$A$99980,'DIC4'!$F192)</f>
        <v>0.17779686488728899</v>
      </c>
      <c r="Q192" s="21">
        <f>+SUMIFS(Resultados_Dic3!P$3:P$99980,Resultados_Dic3!$F$3:$F$99980,'DIC4'!$H192,Resultados_Dic3!$D$3:$D$99980,'DIC4'!$H$185,Resultados_Dic3!$E$3:$E$99980,'DIC4'!$G192,Resultados_Dic3!$A$3:$A$99980,'DIC4'!$F192)</f>
        <v>0</v>
      </c>
      <c r="R192" s="21">
        <f>+SUMIFS(Resultados_Dic3!Q$3:Q$99980,Resultados_Dic3!$F$3:$F$99980,'DIC4'!$H192,Resultados_Dic3!$D$3:$D$99980,'DIC4'!$H$185,Resultados_Dic3!$E$3:$E$99980,'DIC4'!$G192,Resultados_Dic3!$A$3:$A$99980,'DIC4'!$F192)</f>
        <v>0</v>
      </c>
      <c r="S192" s="21">
        <f>+SUMIFS(Resultados_Dic3!R$3:R$99980,Resultados_Dic3!$F$3:$F$99980,'DIC4'!$H192,Resultados_Dic3!$D$3:$D$99980,'DIC4'!$H$185,Resultados_Dic3!$E$3:$E$99980,'DIC4'!$G192,Resultados_Dic3!$A$3:$A$99980,'DIC4'!$F192)</f>
        <v>0</v>
      </c>
      <c r="T192" s="21">
        <f>+SUMIFS(Resultados_Dic3!S$3:S$99980,Resultados_Dic3!$F$3:$F$99980,'DIC4'!$H192,Resultados_Dic3!$D$3:$D$99980,'DIC4'!$H$185,Resultados_Dic3!$E$3:$E$99980,'DIC4'!$G192,Resultados_Dic3!$A$3:$A$99980,'DIC4'!$F192)</f>
        <v>0</v>
      </c>
      <c r="U192" s="21">
        <f>+SUMIFS(Resultados_Dic3!T$3:T$99980,Resultados_Dic3!$F$3:$F$99980,'DIC4'!$H192,Resultados_Dic3!$D$3:$D$99980,'DIC4'!$H$185,Resultados_Dic3!$E$3:$E$99980,'DIC4'!$G192,Resultados_Dic3!$A$3:$A$99980,'DIC4'!$F192)</f>
        <v>0</v>
      </c>
      <c r="V192" s="21">
        <f>+SUMIFS(Resultados_Dic3!U$3:U$99980,Resultados_Dic3!$F$3:$F$99980,'DIC4'!$H192,Resultados_Dic3!$D$3:$D$99980,'DIC4'!$H$185,Resultados_Dic3!$E$3:$E$99980,'DIC4'!$G192,Resultados_Dic3!$A$3:$A$99980,'DIC4'!$F192)</f>
        <v>0</v>
      </c>
      <c r="W192" s="21">
        <f>+SUMIFS(Resultados_Dic3!V$3:V$99980,Resultados_Dic3!$F$3:$F$99980,'DIC4'!$H192,Resultados_Dic3!$D$3:$D$99980,'DIC4'!$H$185,Resultados_Dic3!$E$3:$E$99980,'DIC4'!$G192,Resultados_Dic3!$A$3:$A$99980,'DIC4'!$F192)</f>
        <v>0</v>
      </c>
      <c r="X192" s="21">
        <f>+SUMIFS(Resultados_Dic3!W$3:W$99980,Resultados_Dic3!$F$3:$F$99980,'DIC4'!$H192,Resultados_Dic3!$D$3:$D$99980,'DIC4'!$H$185,Resultados_Dic3!$E$3:$E$99980,'DIC4'!$G192,Resultados_Dic3!$A$3:$A$99980,'DIC4'!$F192)</f>
        <v>0</v>
      </c>
      <c r="Y192" s="21">
        <f>+SUMIFS(Resultados_Dic3!X$3:X$99980,Resultados_Dic3!$F$3:$F$99980,'DIC4'!$H192,Resultados_Dic3!$D$3:$D$99980,'DIC4'!$H$185,Resultados_Dic3!$E$3:$E$99980,'DIC4'!$G192,Resultados_Dic3!$A$3:$A$99980,'DIC4'!$F192)</f>
        <v>0</v>
      </c>
      <c r="Z192" s="21">
        <f>+SUMIFS(Resultados_Dic3!Y$3:Y$99980,Resultados_Dic3!$F$3:$F$99980,'DIC4'!$H192,Resultados_Dic3!$D$3:$D$99980,'DIC4'!$H$185,Resultados_Dic3!$E$3:$E$99980,'DIC4'!$G192,Resultados_Dic3!$A$3:$A$99980,'DIC4'!$F192)</f>
        <v>0</v>
      </c>
      <c r="AA192" s="21">
        <f>+SUMIFS(Resultados_Dic3!Z$3:Z$99980,Resultados_Dic3!$F$3:$F$99980,'DIC4'!$H192,Resultados_Dic3!$D$3:$D$99980,'DIC4'!$H$185,Resultados_Dic3!$E$3:$E$99980,'DIC4'!$G192,Resultados_Dic3!$A$3:$A$99980,'DIC4'!$F192)</f>
        <v>0</v>
      </c>
      <c r="AB192" s="21">
        <f>+SUMIFS(Resultados_Dic3!AA$3:AA$99980,Resultados_Dic3!$F$3:$F$99980,'DIC4'!$H192,Resultados_Dic3!$D$3:$D$99980,'DIC4'!$H$185,Resultados_Dic3!$E$3:$E$99980,'DIC4'!$G192,Resultados_Dic3!$A$3:$A$99980,'DIC4'!$F192)</f>
        <v>0</v>
      </c>
      <c r="AC192" s="21">
        <f>+SUMIFS(Resultados_Dic3!AB$3:AB$99980,Resultados_Dic3!$F$3:$F$99980,'DIC4'!$H192,Resultados_Dic3!$D$3:$D$99980,'DIC4'!$H$185,Resultados_Dic3!$E$3:$E$99980,'DIC4'!$G192,Resultados_Dic3!$A$3:$A$99980,'DIC4'!$F192)</f>
        <v>0</v>
      </c>
      <c r="AD192" s="21">
        <f>+SUMIFS(Resultados_Dic3!AC$3:AC$99980,Resultados_Dic3!$F$3:$F$99980,'DIC4'!$H192,Resultados_Dic3!$D$3:$D$99980,'DIC4'!$H$185,Resultados_Dic3!$E$3:$E$99980,'DIC4'!$G192,Resultados_Dic3!$A$3:$A$99980,'DIC4'!$F192)</f>
        <v>0</v>
      </c>
      <c r="AE192" s="21">
        <f>+SUMIFS(Resultados_Dic3!AD$3:AD$99980,Resultados_Dic3!$F$3:$F$99980,'DIC4'!$H192,Resultados_Dic3!$D$3:$D$99980,'DIC4'!$H$185,Resultados_Dic3!$E$3:$E$99980,'DIC4'!$G192,Resultados_Dic3!$A$3:$A$99980,'DIC4'!$F192)</f>
        <v>0</v>
      </c>
      <c r="AF192" s="21">
        <f>+SUMIFS(Resultados_Dic3!AE$3:AE$99980,Resultados_Dic3!$F$3:$F$99980,'DIC4'!$H192,Resultados_Dic3!$D$3:$D$99980,'DIC4'!$H$185,Resultados_Dic3!$E$3:$E$99980,'DIC4'!$G192,Resultados_Dic3!$A$3:$A$99980,'DIC4'!$F192)</f>
        <v>0</v>
      </c>
      <c r="AG192" s="21">
        <f>+SUMIFS(Resultados_Dic3!AF$3:AF$99980,Resultados_Dic3!$F$3:$F$99980,'DIC4'!$H192,Resultados_Dic3!$D$3:$D$99980,'DIC4'!$H$185,Resultados_Dic3!$E$3:$E$99980,'DIC4'!$G192,Resultados_Dic3!$A$3:$A$99980,'DIC4'!$F192)</f>
        <v>0</v>
      </c>
      <c r="AH192" s="21">
        <f>+SUMIFS(Resultados_Dic3!AG$3:AG$99980,Resultados_Dic3!$F$3:$F$99980,'DIC4'!$H192,Resultados_Dic3!$D$3:$D$99980,'DIC4'!$H$185,Resultados_Dic3!$E$3:$E$99980,'DIC4'!$G192,Resultados_Dic3!$A$3:$A$99980,'DIC4'!$F192)</f>
        <v>0</v>
      </c>
      <c r="AI192" s="21">
        <f>+SUMIFS(Resultados_Dic3!AH$3:AH$99980,Resultados_Dic3!$F$3:$F$99980,'DIC4'!$H192,Resultados_Dic3!$D$3:$D$99980,'DIC4'!$H$185,Resultados_Dic3!$E$3:$E$99980,'DIC4'!$G192,Resultados_Dic3!$A$3:$A$99980,'DIC4'!$F192)</f>
        <v>0</v>
      </c>
      <c r="AJ192" s="21">
        <f>+SUMIFS(Resultados_Dic3!AI$3:AI$99980,Resultados_Dic3!$F$3:$F$99980,'DIC4'!$H192,Resultados_Dic3!$D$3:$D$99980,'DIC4'!$H$185,Resultados_Dic3!$E$3:$E$99980,'DIC4'!$G192,Resultados_Dic3!$A$3:$A$99980,'DIC4'!$F192)</f>
        <v>0</v>
      </c>
      <c r="AK192" s="21">
        <f>+SUMIFS(Resultados_Dic3!AJ$3:AJ$99980,Resultados_Dic3!$F$3:$F$99980,'DIC4'!$H192,Resultados_Dic3!$D$3:$D$99980,'DIC4'!$H$185,Resultados_Dic3!$E$3:$E$99980,'DIC4'!$G192,Resultados_Dic3!$A$3:$A$99980,'DIC4'!$F192)</f>
        <v>0</v>
      </c>
      <c r="AL192" s="21">
        <f>+SUMIFS(Resultados_Dic3!AK$3:AK$99980,Resultados_Dic3!$F$3:$F$99980,'DIC4'!$H192,Resultados_Dic3!$D$3:$D$99980,'DIC4'!$H$185,Resultados_Dic3!$E$3:$E$99980,'DIC4'!$G192,Resultados_Dic3!$A$3:$A$99980,'DIC4'!$F192)</f>
        <v>0</v>
      </c>
      <c r="AM192" s="21">
        <f>+SUMIFS(Resultados_Dic3!AL$3:AL$99980,Resultados_Dic3!$F$3:$F$99980,'DIC4'!$H192,Resultados_Dic3!$D$3:$D$99980,'DIC4'!$H$185,Resultados_Dic3!$E$3:$E$99980,'DIC4'!$G192,Resultados_Dic3!$A$3:$A$99980,'DIC4'!$F192)</f>
        <v>0</v>
      </c>
      <c r="AN192" s="21">
        <f>+SUMIFS(Resultados_Dic3!AM$3:AM$99980,Resultados_Dic3!$F$3:$F$99980,'DIC4'!$H192,Resultados_Dic3!$D$3:$D$99980,'DIC4'!$H$185,Resultados_Dic3!$E$3:$E$99980,'DIC4'!$G192,Resultados_Dic3!$A$3:$A$99980,'DIC4'!$F192)</f>
        <v>0</v>
      </c>
    </row>
    <row r="193" spans="3:40" x14ac:dyDescent="0.25">
      <c r="C193" s="35"/>
      <c r="E193" s="15"/>
      <c r="F193" s="17" t="str">
        <f t="shared" si="43"/>
        <v>DIC4</v>
      </c>
      <c r="G193" s="24" t="s">
        <v>124</v>
      </c>
      <c r="H193" s="13" t="s">
        <v>228</v>
      </c>
      <c r="I193" s="21">
        <f>+SUMIFS(Resultados_Dic3!H$3:H$99980,Resultados_Dic3!$F$3:$F$99980,'DIC4'!$H193,Resultados_Dic3!$D$3:$D$99980,'DIC4'!$H$185,Resultados_Dic3!$E$3:$E$99980,'DIC4'!$G193,Resultados_Dic3!$A$3:$A$99980,'DIC4'!$F193)</f>
        <v>0.35459765554912998</v>
      </c>
      <c r="J193" s="21">
        <f>+SUMIFS(Resultados_Dic3!I$3:I$99980,Resultados_Dic3!$F$3:$F$99980,'DIC4'!$H193,Resultados_Dic3!$D$3:$D$99980,'DIC4'!$H$185,Resultados_Dic3!$E$3:$E$99980,'DIC4'!$G193,Resultados_Dic3!$A$3:$A$99980,'DIC4'!$F193)</f>
        <v>0.27324542566978399</v>
      </c>
      <c r="K193" s="21">
        <f>+SUMIFS(Resultados_Dic3!J$3:J$99980,Resultados_Dic3!$F$3:$F$99980,'DIC4'!$H193,Resultados_Dic3!$D$3:$D$99980,'DIC4'!$H$185,Resultados_Dic3!$E$3:$E$99980,'DIC4'!$G193,Resultados_Dic3!$A$3:$A$99980,'DIC4'!$F193)</f>
        <v>0.22188126324774801</v>
      </c>
      <c r="L193" s="21">
        <f>+SUMIFS(Resultados_Dic3!K$3:K$99980,Resultados_Dic3!$F$3:$F$99980,'DIC4'!$H193,Resultados_Dic3!$D$3:$D$99980,'DIC4'!$H$185,Resultados_Dic3!$E$3:$E$99980,'DIC4'!$G193,Resultados_Dic3!$A$3:$A$99980,'DIC4'!$F193)</f>
        <v>0.170517100825712</v>
      </c>
      <c r="M193" s="21">
        <f>+SUMIFS(Resultados_Dic3!L$3:L$99980,Resultados_Dic3!$F$3:$F$99980,'DIC4'!$H193,Resultados_Dic3!$D$3:$D$99980,'DIC4'!$H$185,Resultados_Dic3!$E$3:$E$99980,'DIC4'!$G193,Resultados_Dic3!$A$3:$A$99980,'DIC4'!$F193)</f>
        <v>0.119152938403675</v>
      </c>
      <c r="N193" s="21">
        <f>+SUMIFS(Resultados_Dic3!M$3:M$99980,Resultados_Dic3!$F$3:$F$99980,'DIC4'!$H193,Resultados_Dic3!$D$3:$D$99980,'DIC4'!$H$185,Resultados_Dic3!$E$3:$E$99980,'DIC4'!$G193,Resultados_Dic3!$A$3:$A$99980,'DIC4'!$F193)</f>
        <v>4.4563695795148801E-2</v>
      </c>
      <c r="O193" s="21">
        <f>+SUMIFS(Resultados_Dic3!N$3:N$99980,Resultados_Dic3!$F$3:$F$99980,'DIC4'!$H193,Resultados_Dic3!$D$3:$D$99980,'DIC4'!$H$185,Resultados_Dic3!$E$3:$E$99980,'DIC4'!$G193,Resultados_Dic3!$A$3:$A$99980,'DIC4'!$F193)</f>
        <v>0</v>
      </c>
      <c r="P193" s="21">
        <f>+SUMIFS(Resultados_Dic3!O$3:O$99980,Resultados_Dic3!$F$3:$F$99980,'DIC4'!$H193,Resultados_Dic3!$D$3:$D$99980,'DIC4'!$H$185,Resultados_Dic3!$E$3:$E$99980,'DIC4'!$G193,Resultados_Dic3!$A$3:$A$99980,'DIC4'!$F193)</f>
        <v>0</v>
      </c>
      <c r="Q193" s="21">
        <f>+SUMIFS(Resultados_Dic3!P$3:P$99980,Resultados_Dic3!$F$3:$F$99980,'DIC4'!$H193,Resultados_Dic3!$D$3:$D$99980,'DIC4'!$H$185,Resultados_Dic3!$E$3:$E$99980,'DIC4'!$G193,Resultados_Dic3!$A$3:$A$99980,'DIC4'!$F193)</f>
        <v>0</v>
      </c>
      <c r="R193" s="21">
        <f>+SUMIFS(Resultados_Dic3!Q$3:Q$99980,Resultados_Dic3!$F$3:$F$99980,'DIC4'!$H193,Resultados_Dic3!$D$3:$D$99980,'DIC4'!$H$185,Resultados_Dic3!$E$3:$E$99980,'DIC4'!$G193,Resultados_Dic3!$A$3:$A$99980,'DIC4'!$F193)</f>
        <v>0</v>
      </c>
      <c r="S193" s="21">
        <f>+SUMIFS(Resultados_Dic3!R$3:R$99980,Resultados_Dic3!$F$3:$F$99980,'DIC4'!$H193,Resultados_Dic3!$D$3:$D$99980,'DIC4'!$H$185,Resultados_Dic3!$E$3:$E$99980,'DIC4'!$G193,Resultados_Dic3!$A$3:$A$99980,'DIC4'!$F193)</f>
        <v>0</v>
      </c>
      <c r="T193" s="21">
        <f>+SUMIFS(Resultados_Dic3!S$3:S$99980,Resultados_Dic3!$F$3:$F$99980,'DIC4'!$H193,Resultados_Dic3!$D$3:$D$99980,'DIC4'!$H$185,Resultados_Dic3!$E$3:$E$99980,'DIC4'!$G193,Resultados_Dic3!$A$3:$A$99980,'DIC4'!$F193)</f>
        <v>0</v>
      </c>
      <c r="U193" s="21">
        <f>+SUMIFS(Resultados_Dic3!T$3:T$99980,Resultados_Dic3!$F$3:$F$99980,'DIC4'!$H193,Resultados_Dic3!$D$3:$D$99980,'DIC4'!$H$185,Resultados_Dic3!$E$3:$E$99980,'DIC4'!$G193,Resultados_Dic3!$A$3:$A$99980,'DIC4'!$F193)</f>
        <v>0</v>
      </c>
      <c r="V193" s="21">
        <f>+SUMIFS(Resultados_Dic3!U$3:U$99980,Resultados_Dic3!$F$3:$F$99980,'DIC4'!$H193,Resultados_Dic3!$D$3:$D$99980,'DIC4'!$H$185,Resultados_Dic3!$E$3:$E$99980,'DIC4'!$G193,Resultados_Dic3!$A$3:$A$99980,'DIC4'!$F193)</f>
        <v>0</v>
      </c>
      <c r="W193" s="21">
        <f>+SUMIFS(Resultados_Dic3!V$3:V$99980,Resultados_Dic3!$F$3:$F$99980,'DIC4'!$H193,Resultados_Dic3!$D$3:$D$99980,'DIC4'!$H$185,Resultados_Dic3!$E$3:$E$99980,'DIC4'!$G193,Resultados_Dic3!$A$3:$A$99980,'DIC4'!$F193)</f>
        <v>0</v>
      </c>
      <c r="X193" s="21">
        <f>+SUMIFS(Resultados_Dic3!W$3:W$99980,Resultados_Dic3!$F$3:$F$99980,'DIC4'!$H193,Resultados_Dic3!$D$3:$D$99980,'DIC4'!$H$185,Resultados_Dic3!$E$3:$E$99980,'DIC4'!$G193,Resultados_Dic3!$A$3:$A$99980,'DIC4'!$F193)</f>
        <v>0</v>
      </c>
      <c r="Y193" s="21">
        <f>+SUMIFS(Resultados_Dic3!X$3:X$99980,Resultados_Dic3!$F$3:$F$99980,'DIC4'!$H193,Resultados_Dic3!$D$3:$D$99980,'DIC4'!$H$185,Resultados_Dic3!$E$3:$E$99980,'DIC4'!$G193,Resultados_Dic3!$A$3:$A$99980,'DIC4'!$F193)</f>
        <v>0</v>
      </c>
      <c r="Z193" s="21">
        <f>+SUMIFS(Resultados_Dic3!Y$3:Y$99980,Resultados_Dic3!$F$3:$F$99980,'DIC4'!$H193,Resultados_Dic3!$D$3:$D$99980,'DIC4'!$H$185,Resultados_Dic3!$E$3:$E$99980,'DIC4'!$G193,Resultados_Dic3!$A$3:$A$99980,'DIC4'!$F193)</f>
        <v>0</v>
      </c>
      <c r="AA193" s="21">
        <f>+SUMIFS(Resultados_Dic3!Z$3:Z$99980,Resultados_Dic3!$F$3:$F$99980,'DIC4'!$H193,Resultados_Dic3!$D$3:$D$99980,'DIC4'!$H$185,Resultados_Dic3!$E$3:$E$99980,'DIC4'!$G193,Resultados_Dic3!$A$3:$A$99980,'DIC4'!$F193)</f>
        <v>0</v>
      </c>
      <c r="AB193" s="21">
        <f>+SUMIFS(Resultados_Dic3!AA$3:AA$99980,Resultados_Dic3!$F$3:$F$99980,'DIC4'!$H193,Resultados_Dic3!$D$3:$D$99980,'DIC4'!$H$185,Resultados_Dic3!$E$3:$E$99980,'DIC4'!$G193,Resultados_Dic3!$A$3:$A$99980,'DIC4'!$F193)</f>
        <v>0</v>
      </c>
      <c r="AC193" s="21">
        <f>+SUMIFS(Resultados_Dic3!AB$3:AB$99980,Resultados_Dic3!$F$3:$F$99980,'DIC4'!$H193,Resultados_Dic3!$D$3:$D$99980,'DIC4'!$H$185,Resultados_Dic3!$E$3:$E$99980,'DIC4'!$G193,Resultados_Dic3!$A$3:$A$99980,'DIC4'!$F193)</f>
        <v>0</v>
      </c>
      <c r="AD193" s="21">
        <f>+SUMIFS(Resultados_Dic3!AC$3:AC$99980,Resultados_Dic3!$F$3:$F$99980,'DIC4'!$H193,Resultados_Dic3!$D$3:$D$99980,'DIC4'!$H$185,Resultados_Dic3!$E$3:$E$99980,'DIC4'!$G193,Resultados_Dic3!$A$3:$A$99980,'DIC4'!$F193)</f>
        <v>0</v>
      </c>
      <c r="AE193" s="21">
        <f>+SUMIFS(Resultados_Dic3!AD$3:AD$99980,Resultados_Dic3!$F$3:$F$99980,'DIC4'!$H193,Resultados_Dic3!$D$3:$D$99980,'DIC4'!$H$185,Resultados_Dic3!$E$3:$E$99980,'DIC4'!$G193,Resultados_Dic3!$A$3:$A$99980,'DIC4'!$F193)</f>
        <v>0</v>
      </c>
      <c r="AF193" s="21">
        <f>+SUMIFS(Resultados_Dic3!AE$3:AE$99980,Resultados_Dic3!$F$3:$F$99980,'DIC4'!$H193,Resultados_Dic3!$D$3:$D$99980,'DIC4'!$H$185,Resultados_Dic3!$E$3:$E$99980,'DIC4'!$G193,Resultados_Dic3!$A$3:$A$99980,'DIC4'!$F193)</f>
        <v>0</v>
      </c>
      <c r="AG193" s="21">
        <f>+SUMIFS(Resultados_Dic3!AF$3:AF$99980,Resultados_Dic3!$F$3:$F$99980,'DIC4'!$H193,Resultados_Dic3!$D$3:$D$99980,'DIC4'!$H$185,Resultados_Dic3!$E$3:$E$99980,'DIC4'!$G193,Resultados_Dic3!$A$3:$A$99980,'DIC4'!$F193)</f>
        <v>0</v>
      </c>
      <c r="AH193" s="21">
        <f>+SUMIFS(Resultados_Dic3!AG$3:AG$99980,Resultados_Dic3!$F$3:$F$99980,'DIC4'!$H193,Resultados_Dic3!$D$3:$D$99980,'DIC4'!$H$185,Resultados_Dic3!$E$3:$E$99980,'DIC4'!$G193,Resultados_Dic3!$A$3:$A$99980,'DIC4'!$F193)</f>
        <v>0</v>
      </c>
      <c r="AI193" s="21">
        <f>+SUMIFS(Resultados_Dic3!AH$3:AH$99980,Resultados_Dic3!$F$3:$F$99980,'DIC4'!$H193,Resultados_Dic3!$D$3:$D$99980,'DIC4'!$H$185,Resultados_Dic3!$E$3:$E$99980,'DIC4'!$G193,Resultados_Dic3!$A$3:$A$99980,'DIC4'!$F193)</f>
        <v>0</v>
      </c>
      <c r="AJ193" s="21">
        <f>+SUMIFS(Resultados_Dic3!AI$3:AI$99980,Resultados_Dic3!$F$3:$F$99980,'DIC4'!$H193,Resultados_Dic3!$D$3:$D$99980,'DIC4'!$H$185,Resultados_Dic3!$E$3:$E$99980,'DIC4'!$G193,Resultados_Dic3!$A$3:$A$99980,'DIC4'!$F193)</f>
        <v>0</v>
      </c>
      <c r="AK193" s="21">
        <f>+SUMIFS(Resultados_Dic3!AJ$3:AJ$99980,Resultados_Dic3!$F$3:$F$99980,'DIC4'!$H193,Resultados_Dic3!$D$3:$D$99980,'DIC4'!$H$185,Resultados_Dic3!$E$3:$E$99980,'DIC4'!$G193,Resultados_Dic3!$A$3:$A$99980,'DIC4'!$F193)</f>
        <v>0</v>
      </c>
      <c r="AL193" s="21">
        <f>+SUMIFS(Resultados_Dic3!AK$3:AK$99980,Resultados_Dic3!$F$3:$F$99980,'DIC4'!$H193,Resultados_Dic3!$D$3:$D$99980,'DIC4'!$H$185,Resultados_Dic3!$E$3:$E$99980,'DIC4'!$G193,Resultados_Dic3!$A$3:$A$99980,'DIC4'!$F193)</f>
        <v>0</v>
      </c>
      <c r="AM193" s="21">
        <f>+SUMIFS(Resultados_Dic3!AL$3:AL$99980,Resultados_Dic3!$F$3:$F$99980,'DIC4'!$H193,Resultados_Dic3!$D$3:$D$99980,'DIC4'!$H$185,Resultados_Dic3!$E$3:$E$99980,'DIC4'!$G193,Resultados_Dic3!$A$3:$A$99980,'DIC4'!$F193)</f>
        <v>0</v>
      </c>
      <c r="AN193" s="21">
        <f>+SUMIFS(Resultados_Dic3!AM$3:AM$99980,Resultados_Dic3!$F$3:$F$99980,'DIC4'!$H193,Resultados_Dic3!$D$3:$D$99980,'DIC4'!$H$185,Resultados_Dic3!$E$3:$E$99980,'DIC4'!$G193,Resultados_Dic3!$A$3:$A$99980,'DIC4'!$F193)</f>
        <v>0</v>
      </c>
    </row>
    <row r="194" spans="3:40" x14ac:dyDescent="0.25">
      <c r="E194" s="15"/>
      <c r="F194" s="17" t="str">
        <f t="shared" si="43"/>
        <v>DIC4</v>
      </c>
      <c r="G194" s="24" t="s">
        <v>125</v>
      </c>
      <c r="H194" s="13" t="s">
        <v>229</v>
      </c>
      <c r="I194" s="21">
        <f>+SUMIFS(Resultados_Dic3!H$3:H$99980,Resultados_Dic3!$F$3:$F$99980,'DIC4'!$H194,Resultados_Dic3!$D$3:$D$99980,'DIC4'!$H$185,Resultados_Dic3!$E$3:$E$99980,'DIC4'!$G194,Resultados_Dic3!$A$3:$A$99980,'DIC4'!$F194)</f>
        <v>1.3907690037440299</v>
      </c>
      <c r="J194" s="21">
        <f>+SUMIFS(Resultados_Dic3!I$3:I$99980,Resultados_Dic3!$F$3:$F$99980,'DIC4'!$H194,Resultados_Dic3!$D$3:$D$99980,'DIC4'!$H$185,Resultados_Dic3!$E$3:$E$99980,'DIC4'!$G194,Resultados_Dic3!$A$3:$A$99980,'DIC4'!$F194)</f>
        <v>1.3907690037440299</v>
      </c>
      <c r="K194" s="21">
        <f>+SUMIFS(Resultados_Dic3!J$3:J$99980,Resultados_Dic3!$F$3:$F$99980,'DIC4'!$H194,Resultados_Dic3!$D$3:$D$99980,'DIC4'!$H$185,Resultados_Dic3!$E$3:$E$99980,'DIC4'!$G194,Resultados_Dic3!$A$3:$A$99980,'DIC4'!$F194)</f>
        <v>1.3907690037440299</v>
      </c>
      <c r="L194" s="21">
        <f>+SUMIFS(Resultados_Dic3!K$3:K$99980,Resultados_Dic3!$F$3:$F$99980,'DIC4'!$H194,Resultados_Dic3!$D$3:$D$99980,'DIC4'!$H$185,Resultados_Dic3!$E$3:$E$99980,'DIC4'!$G194,Resultados_Dic3!$A$3:$A$99980,'DIC4'!$F194)</f>
        <v>1.3907690037440299</v>
      </c>
      <c r="M194" s="21">
        <f>+SUMIFS(Resultados_Dic3!L$3:L$99980,Resultados_Dic3!$F$3:$F$99980,'DIC4'!$H194,Resultados_Dic3!$D$3:$D$99980,'DIC4'!$H$185,Resultados_Dic3!$E$3:$E$99980,'DIC4'!$G194,Resultados_Dic3!$A$3:$A$99980,'DIC4'!$F194)</f>
        <v>1.3907690037440299</v>
      </c>
      <c r="N194" s="21">
        <f>+SUMIFS(Resultados_Dic3!M$3:M$99980,Resultados_Dic3!$F$3:$F$99980,'DIC4'!$H194,Resultados_Dic3!$D$3:$D$99980,'DIC4'!$H$185,Resultados_Dic3!$E$3:$E$99980,'DIC4'!$G194,Resultados_Dic3!$A$3:$A$99980,'DIC4'!$F194)</f>
        <v>1.3907690037440299</v>
      </c>
      <c r="O194" s="21">
        <f>+SUMIFS(Resultados_Dic3!N$3:N$99980,Resultados_Dic3!$F$3:$F$99980,'DIC4'!$H194,Resultados_Dic3!$D$3:$D$99980,'DIC4'!$H$185,Resultados_Dic3!$E$3:$E$99980,'DIC4'!$G194,Resultados_Dic3!$A$3:$A$99980,'DIC4'!$F194)</f>
        <v>1.3907690037440299</v>
      </c>
      <c r="P194" s="21">
        <f>+SUMIFS(Resultados_Dic3!O$3:O$99980,Resultados_Dic3!$F$3:$F$99980,'DIC4'!$H194,Resultados_Dic3!$D$3:$D$99980,'DIC4'!$H$185,Resultados_Dic3!$E$3:$E$99980,'DIC4'!$G194,Resultados_Dic3!$A$3:$A$99980,'DIC4'!$F194)</f>
        <v>1.3907690037440299</v>
      </c>
      <c r="Q194" s="21">
        <f>+SUMIFS(Resultados_Dic3!P$3:P$99980,Resultados_Dic3!$F$3:$F$99980,'DIC4'!$H194,Resultados_Dic3!$D$3:$D$99980,'DIC4'!$H$185,Resultados_Dic3!$E$3:$E$99980,'DIC4'!$G194,Resultados_Dic3!$A$3:$A$99980,'DIC4'!$F194)</f>
        <v>1.3907690037440299</v>
      </c>
      <c r="R194" s="21">
        <f>+SUMIFS(Resultados_Dic3!Q$3:Q$99980,Resultados_Dic3!$F$3:$F$99980,'DIC4'!$H194,Resultados_Dic3!$D$3:$D$99980,'DIC4'!$H$185,Resultados_Dic3!$E$3:$E$99980,'DIC4'!$G194,Resultados_Dic3!$A$3:$A$99980,'DIC4'!$F194)</f>
        <v>1.3907690037440299</v>
      </c>
      <c r="S194" s="21">
        <f>+SUMIFS(Resultados_Dic3!R$3:R$99980,Resultados_Dic3!$F$3:$F$99980,'DIC4'!$H194,Resultados_Dic3!$D$3:$D$99980,'DIC4'!$H$185,Resultados_Dic3!$E$3:$E$99980,'DIC4'!$G194,Resultados_Dic3!$A$3:$A$99980,'DIC4'!$F194)</f>
        <v>1.3907690037440299</v>
      </c>
      <c r="T194" s="21">
        <f>+SUMIFS(Resultados_Dic3!S$3:S$99980,Resultados_Dic3!$F$3:$F$99980,'DIC4'!$H194,Resultados_Dic3!$D$3:$D$99980,'DIC4'!$H$185,Resultados_Dic3!$E$3:$E$99980,'DIC4'!$G194,Resultados_Dic3!$A$3:$A$99980,'DIC4'!$F194)</f>
        <v>1.3907690037440299</v>
      </c>
      <c r="U194" s="21">
        <f>+SUMIFS(Resultados_Dic3!T$3:T$99980,Resultados_Dic3!$F$3:$F$99980,'DIC4'!$H194,Resultados_Dic3!$D$3:$D$99980,'DIC4'!$H$185,Resultados_Dic3!$E$3:$E$99980,'DIC4'!$G194,Resultados_Dic3!$A$3:$A$99980,'DIC4'!$F194)</f>
        <v>1.3907690037440299</v>
      </c>
      <c r="V194" s="21">
        <f>+SUMIFS(Resultados_Dic3!U$3:U$99980,Resultados_Dic3!$F$3:$F$99980,'DIC4'!$H194,Resultados_Dic3!$D$3:$D$99980,'DIC4'!$H$185,Resultados_Dic3!$E$3:$E$99980,'DIC4'!$G194,Resultados_Dic3!$A$3:$A$99980,'DIC4'!$F194)</f>
        <v>1.3907690037440299</v>
      </c>
      <c r="W194" s="21">
        <f>+SUMIFS(Resultados_Dic3!V$3:V$99980,Resultados_Dic3!$F$3:$F$99980,'DIC4'!$H194,Resultados_Dic3!$D$3:$D$99980,'DIC4'!$H$185,Resultados_Dic3!$E$3:$E$99980,'DIC4'!$G194,Resultados_Dic3!$A$3:$A$99980,'DIC4'!$F194)</f>
        <v>0.82987346050420596</v>
      </c>
      <c r="X194" s="21">
        <f>+SUMIFS(Resultados_Dic3!W$3:W$99980,Resultados_Dic3!$F$3:$F$99980,'DIC4'!$H194,Resultados_Dic3!$D$3:$D$99980,'DIC4'!$H$185,Resultados_Dic3!$E$3:$E$99980,'DIC4'!$G194,Resultados_Dic3!$A$3:$A$99980,'DIC4'!$F194)</f>
        <v>0</v>
      </c>
      <c r="Y194" s="21">
        <f>+SUMIFS(Resultados_Dic3!X$3:X$99980,Resultados_Dic3!$F$3:$F$99980,'DIC4'!$H194,Resultados_Dic3!$D$3:$D$99980,'DIC4'!$H$185,Resultados_Dic3!$E$3:$E$99980,'DIC4'!$G194,Resultados_Dic3!$A$3:$A$99980,'DIC4'!$F194)</f>
        <v>0</v>
      </c>
      <c r="Z194" s="21">
        <f>+SUMIFS(Resultados_Dic3!Y$3:Y$99980,Resultados_Dic3!$F$3:$F$99980,'DIC4'!$H194,Resultados_Dic3!$D$3:$D$99980,'DIC4'!$H$185,Resultados_Dic3!$E$3:$E$99980,'DIC4'!$G194,Resultados_Dic3!$A$3:$A$99980,'DIC4'!$F194)</f>
        <v>0</v>
      </c>
      <c r="AA194" s="21">
        <f>+SUMIFS(Resultados_Dic3!Z$3:Z$99980,Resultados_Dic3!$F$3:$F$99980,'DIC4'!$H194,Resultados_Dic3!$D$3:$D$99980,'DIC4'!$H$185,Resultados_Dic3!$E$3:$E$99980,'DIC4'!$G194,Resultados_Dic3!$A$3:$A$99980,'DIC4'!$F194)</f>
        <v>0</v>
      </c>
      <c r="AB194" s="21">
        <f>+SUMIFS(Resultados_Dic3!AA$3:AA$99980,Resultados_Dic3!$F$3:$F$99980,'DIC4'!$H194,Resultados_Dic3!$D$3:$D$99980,'DIC4'!$H$185,Resultados_Dic3!$E$3:$E$99980,'DIC4'!$G194,Resultados_Dic3!$A$3:$A$99980,'DIC4'!$F194)</f>
        <v>0</v>
      </c>
      <c r="AC194" s="21">
        <f>+SUMIFS(Resultados_Dic3!AB$3:AB$99980,Resultados_Dic3!$F$3:$F$99980,'DIC4'!$H194,Resultados_Dic3!$D$3:$D$99980,'DIC4'!$H$185,Resultados_Dic3!$E$3:$E$99980,'DIC4'!$G194,Resultados_Dic3!$A$3:$A$99980,'DIC4'!$F194)</f>
        <v>0</v>
      </c>
      <c r="AD194" s="21">
        <f>+SUMIFS(Resultados_Dic3!AC$3:AC$99980,Resultados_Dic3!$F$3:$F$99980,'DIC4'!$H194,Resultados_Dic3!$D$3:$D$99980,'DIC4'!$H$185,Resultados_Dic3!$E$3:$E$99980,'DIC4'!$G194,Resultados_Dic3!$A$3:$A$99980,'DIC4'!$F194)</f>
        <v>0</v>
      </c>
      <c r="AE194" s="21">
        <f>+SUMIFS(Resultados_Dic3!AD$3:AD$99980,Resultados_Dic3!$F$3:$F$99980,'DIC4'!$H194,Resultados_Dic3!$D$3:$D$99980,'DIC4'!$H$185,Resultados_Dic3!$E$3:$E$99980,'DIC4'!$G194,Resultados_Dic3!$A$3:$A$99980,'DIC4'!$F194)</f>
        <v>0</v>
      </c>
      <c r="AF194" s="21">
        <f>+SUMIFS(Resultados_Dic3!AE$3:AE$99980,Resultados_Dic3!$F$3:$F$99980,'DIC4'!$H194,Resultados_Dic3!$D$3:$D$99980,'DIC4'!$H$185,Resultados_Dic3!$E$3:$E$99980,'DIC4'!$G194,Resultados_Dic3!$A$3:$A$99980,'DIC4'!$F194)</f>
        <v>0</v>
      </c>
      <c r="AG194" s="21">
        <f>+SUMIFS(Resultados_Dic3!AF$3:AF$99980,Resultados_Dic3!$F$3:$F$99980,'DIC4'!$H194,Resultados_Dic3!$D$3:$D$99980,'DIC4'!$H$185,Resultados_Dic3!$E$3:$E$99980,'DIC4'!$G194,Resultados_Dic3!$A$3:$A$99980,'DIC4'!$F194)</f>
        <v>0</v>
      </c>
      <c r="AH194" s="21">
        <f>+SUMIFS(Resultados_Dic3!AG$3:AG$99980,Resultados_Dic3!$F$3:$F$99980,'DIC4'!$H194,Resultados_Dic3!$D$3:$D$99980,'DIC4'!$H$185,Resultados_Dic3!$E$3:$E$99980,'DIC4'!$G194,Resultados_Dic3!$A$3:$A$99980,'DIC4'!$F194)</f>
        <v>0</v>
      </c>
      <c r="AI194" s="21">
        <f>+SUMIFS(Resultados_Dic3!AH$3:AH$99980,Resultados_Dic3!$F$3:$F$99980,'DIC4'!$H194,Resultados_Dic3!$D$3:$D$99980,'DIC4'!$H$185,Resultados_Dic3!$E$3:$E$99980,'DIC4'!$G194,Resultados_Dic3!$A$3:$A$99980,'DIC4'!$F194)</f>
        <v>0</v>
      </c>
      <c r="AJ194" s="21">
        <f>+SUMIFS(Resultados_Dic3!AI$3:AI$99980,Resultados_Dic3!$F$3:$F$99980,'DIC4'!$H194,Resultados_Dic3!$D$3:$D$99980,'DIC4'!$H$185,Resultados_Dic3!$E$3:$E$99980,'DIC4'!$G194,Resultados_Dic3!$A$3:$A$99980,'DIC4'!$F194)</f>
        <v>0</v>
      </c>
      <c r="AK194" s="21">
        <f>+SUMIFS(Resultados_Dic3!AJ$3:AJ$99980,Resultados_Dic3!$F$3:$F$99980,'DIC4'!$H194,Resultados_Dic3!$D$3:$D$99980,'DIC4'!$H$185,Resultados_Dic3!$E$3:$E$99980,'DIC4'!$G194,Resultados_Dic3!$A$3:$A$99980,'DIC4'!$F194)</f>
        <v>0</v>
      </c>
      <c r="AL194" s="21">
        <f>+SUMIFS(Resultados_Dic3!AK$3:AK$99980,Resultados_Dic3!$F$3:$F$99980,'DIC4'!$H194,Resultados_Dic3!$D$3:$D$99980,'DIC4'!$H$185,Resultados_Dic3!$E$3:$E$99980,'DIC4'!$G194,Resultados_Dic3!$A$3:$A$99980,'DIC4'!$F194)</f>
        <v>0</v>
      </c>
      <c r="AM194" s="21">
        <f>+SUMIFS(Resultados_Dic3!AL$3:AL$99980,Resultados_Dic3!$F$3:$F$99980,'DIC4'!$H194,Resultados_Dic3!$D$3:$D$99980,'DIC4'!$H$185,Resultados_Dic3!$E$3:$E$99980,'DIC4'!$G194,Resultados_Dic3!$A$3:$A$99980,'DIC4'!$F194)</f>
        <v>0</v>
      </c>
      <c r="AN194" s="21">
        <f>+SUMIFS(Resultados_Dic3!AM$3:AM$99980,Resultados_Dic3!$F$3:$F$99980,'DIC4'!$H194,Resultados_Dic3!$D$3:$D$99980,'DIC4'!$H$185,Resultados_Dic3!$E$3:$E$99980,'DIC4'!$G194,Resultados_Dic3!$A$3:$A$99980,'DIC4'!$F194)</f>
        <v>0</v>
      </c>
    </row>
    <row r="195" spans="3:40" x14ac:dyDescent="0.25">
      <c r="F195"/>
    </row>
    <row r="196" spans="3:40" x14ac:dyDescent="0.25">
      <c r="F196"/>
    </row>
    <row r="197" spans="3:40" x14ac:dyDescent="0.25">
      <c r="F197"/>
    </row>
    <row r="198" spans="3:40" x14ac:dyDescent="0.25">
      <c r="F198"/>
    </row>
    <row r="199" spans="3:40" x14ac:dyDescent="0.25">
      <c r="F199"/>
    </row>
    <row r="200" spans="3:40" x14ac:dyDescent="0.25">
      <c r="F200"/>
    </row>
    <row r="201" spans="3:40" x14ac:dyDescent="0.25">
      <c r="F201"/>
    </row>
    <row r="202" spans="3:40" x14ac:dyDescent="0.25">
      <c r="F202"/>
    </row>
    <row r="203" spans="3:40" x14ac:dyDescent="0.25">
      <c r="F203"/>
    </row>
    <row r="204" spans="3:40" x14ac:dyDescent="0.25">
      <c r="F204"/>
    </row>
    <row r="205" spans="3:40" x14ac:dyDescent="0.25">
      <c r="F205"/>
    </row>
    <row r="206" spans="3:40" x14ac:dyDescent="0.25">
      <c r="F206"/>
    </row>
    <row r="207" spans="3:40" x14ac:dyDescent="0.25">
      <c r="F207"/>
    </row>
    <row r="208" spans="3:40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  <row r="272" spans="6:6" x14ac:dyDescent="0.25">
      <c r="F272"/>
    </row>
    <row r="273" spans="6:6" x14ac:dyDescent="0.25">
      <c r="F273"/>
    </row>
    <row r="274" spans="6:6" x14ac:dyDescent="0.25">
      <c r="F274"/>
    </row>
    <row r="275" spans="6:6" x14ac:dyDescent="0.25">
      <c r="F275"/>
    </row>
    <row r="276" spans="6:6" x14ac:dyDescent="0.25">
      <c r="F276"/>
    </row>
    <row r="277" spans="6:6" x14ac:dyDescent="0.25">
      <c r="F277"/>
    </row>
    <row r="278" spans="6:6" x14ac:dyDescent="0.25">
      <c r="F278"/>
    </row>
    <row r="279" spans="6:6" x14ac:dyDescent="0.25">
      <c r="F279"/>
    </row>
    <row r="280" spans="6:6" x14ac:dyDescent="0.25">
      <c r="F280"/>
    </row>
    <row r="281" spans="6:6" x14ac:dyDescent="0.25">
      <c r="F281"/>
    </row>
    <row r="282" spans="6:6" x14ac:dyDescent="0.25">
      <c r="F282"/>
    </row>
    <row r="283" spans="6:6" x14ac:dyDescent="0.25">
      <c r="F283"/>
    </row>
    <row r="284" spans="6:6" x14ac:dyDescent="0.25">
      <c r="F284"/>
    </row>
    <row r="285" spans="6:6" x14ac:dyDescent="0.25">
      <c r="F285"/>
    </row>
    <row r="286" spans="6:6" x14ac:dyDescent="0.25">
      <c r="F286"/>
    </row>
    <row r="287" spans="6:6" x14ac:dyDescent="0.25">
      <c r="F287"/>
    </row>
    <row r="288" spans="6:6" x14ac:dyDescent="0.25">
      <c r="F288"/>
    </row>
    <row r="289" spans="6:6" x14ac:dyDescent="0.25">
      <c r="F289"/>
    </row>
    <row r="290" spans="6:6" x14ac:dyDescent="0.25">
      <c r="F290"/>
    </row>
    <row r="291" spans="6:6" x14ac:dyDescent="0.25">
      <c r="F291"/>
    </row>
    <row r="292" spans="6:6" x14ac:dyDescent="0.25">
      <c r="F292"/>
    </row>
    <row r="293" spans="6:6" x14ac:dyDescent="0.25">
      <c r="F293"/>
    </row>
    <row r="294" spans="6:6" x14ac:dyDescent="0.25">
      <c r="F294"/>
    </row>
    <row r="295" spans="6:6" x14ac:dyDescent="0.25">
      <c r="F295"/>
    </row>
    <row r="296" spans="6:6" x14ac:dyDescent="0.25">
      <c r="F296"/>
    </row>
    <row r="297" spans="6:6" x14ac:dyDescent="0.25">
      <c r="F297"/>
    </row>
    <row r="298" spans="6:6" x14ac:dyDescent="0.25">
      <c r="F298"/>
    </row>
    <row r="299" spans="6:6" x14ac:dyDescent="0.25">
      <c r="F299"/>
    </row>
  </sheetData>
  <phoneticPr fontId="24" type="noConversion"/>
  <conditionalFormatting sqref="I25:AN31">
    <cfRule type="cellIs" dxfId="12" priority="17" operator="equal">
      <formula>0</formula>
    </cfRule>
  </conditionalFormatting>
  <conditionalFormatting sqref="I38:AN44">
    <cfRule type="cellIs" dxfId="11" priority="12" operator="equal">
      <formula>0</formula>
    </cfRule>
  </conditionalFormatting>
  <conditionalFormatting sqref="I51:AN57">
    <cfRule type="cellIs" dxfId="10" priority="11" operator="equal">
      <formula>0</formula>
    </cfRule>
  </conditionalFormatting>
  <conditionalFormatting sqref="I66:AN72">
    <cfRule type="cellIs" dxfId="9" priority="10" operator="equal">
      <formula>0</formula>
    </cfRule>
  </conditionalFormatting>
  <conditionalFormatting sqref="I79:AN85">
    <cfRule type="cellIs" dxfId="8" priority="9" operator="equal">
      <formula>0</formula>
    </cfRule>
  </conditionalFormatting>
  <conditionalFormatting sqref="I94:AN100">
    <cfRule type="cellIs" dxfId="7" priority="8" operator="equal">
      <formula>0</formula>
    </cfRule>
  </conditionalFormatting>
  <conditionalFormatting sqref="I109:AN115">
    <cfRule type="cellIs" dxfId="6" priority="7" operator="equal">
      <formula>0</formula>
    </cfRule>
  </conditionalFormatting>
  <conditionalFormatting sqref="I122:AN128">
    <cfRule type="cellIs" dxfId="5" priority="6" operator="equal">
      <formula>0</formula>
    </cfRule>
  </conditionalFormatting>
  <conditionalFormatting sqref="I135:AN141">
    <cfRule type="cellIs" dxfId="4" priority="5" operator="equal">
      <formula>0</formula>
    </cfRule>
  </conditionalFormatting>
  <conditionalFormatting sqref="I148:AN154">
    <cfRule type="cellIs" dxfId="3" priority="4" operator="equal">
      <formula>0</formula>
    </cfRule>
  </conditionalFormatting>
  <conditionalFormatting sqref="I162:AN168">
    <cfRule type="cellIs" dxfId="2" priority="3" operator="equal">
      <formula>0</formula>
    </cfRule>
  </conditionalFormatting>
  <conditionalFormatting sqref="I175:AN181">
    <cfRule type="cellIs" dxfId="1" priority="2" operator="equal">
      <formula>0</formula>
    </cfRule>
  </conditionalFormatting>
  <conditionalFormatting sqref="I188:AN19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516D0-E204-4523-B102-9EC235E40798}">
  <dimension ref="B4:J74"/>
  <sheetViews>
    <sheetView showGridLines="0" zoomScale="70" zoomScaleNormal="70" workbookViewId="0">
      <selection activeCell="M1" sqref="M1:Q1048576"/>
    </sheetView>
  </sheetViews>
  <sheetFormatPr baseColWidth="10" defaultRowHeight="15" x14ac:dyDescent="0.25"/>
  <cols>
    <col min="3" max="3" width="68.140625" customWidth="1"/>
    <col min="4" max="4" width="9.42578125" customWidth="1"/>
    <col min="5" max="5" width="11.85546875" customWidth="1"/>
    <col min="6" max="6" width="63.140625" customWidth="1"/>
    <col min="7" max="7" width="19.140625" customWidth="1"/>
    <col min="8" max="8" width="24.42578125" customWidth="1"/>
  </cols>
  <sheetData>
    <row r="4" spans="2:10" x14ac:dyDescent="0.25">
      <c r="C4" t="str">
        <f>+INDEX(C8,1)</f>
        <v>Produccion_UO!K22</v>
      </c>
    </row>
    <row r="7" spans="2:10" x14ac:dyDescent="0.25">
      <c r="B7" t="s">
        <v>600</v>
      </c>
      <c r="D7" t="s">
        <v>603</v>
      </c>
    </row>
    <row r="8" spans="2:10" x14ac:dyDescent="0.25">
      <c r="B8" t="s">
        <v>536</v>
      </c>
      <c r="C8" s="142" t="s">
        <v>602</v>
      </c>
      <c r="D8" s="142" t="str">
        <f>+RIGHT(C8,2)</f>
        <v>22</v>
      </c>
      <c r="E8" s="142"/>
      <c r="F8" t="s">
        <v>340</v>
      </c>
      <c r="G8" t="str">
        <f>+SUBSTITUTE(C8,"K","L")</f>
        <v>Produccion_UO!L22</v>
      </c>
      <c r="H8" t="str">
        <f>+SUBSTITUTE(SUBSTITUTE(G8,D8,D8+11),"P","P")</f>
        <v>Produccion_UO!L33</v>
      </c>
      <c r="I8" s="144"/>
      <c r="J8" s="78"/>
    </row>
    <row r="9" spans="2:10" x14ac:dyDescent="0.25">
      <c r="B9" t="s">
        <v>537</v>
      </c>
      <c r="C9" t="str">
        <f>+Produccion_UO!K35</f>
        <v>2. Producción de Fluidos realmente entregados al separador</v>
      </c>
      <c r="D9" s="142" t="str">
        <f t="shared" ref="D9:D14" si="0">+RIGHT(C9,2)</f>
        <v>or</v>
      </c>
      <c r="E9" s="142"/>
      <c r="F9" t="s">
        <v>403</v>
      </c>
      <c r="I9" s="78"/>
    </row>
    <row r="10" spans="2:10" x14ac:dyDescent="0.25">
      <c r="B10" t="s">
        <v>538</v>
      </c>
      <c r="C10" t="str">
        <f>+Produccion_UO!K48</f>
        <v>3. Fluidos quemadas (Flaring de Gas Natural)</v>
      </c>
      <c r="D10" s="142" t="str">
        <f t="shared" si="0"/>
        <v>l)</v>
      </c>
      <c r="E10" s="142"/>
      <c r="F10" t="s">
        <v>404</v>
      </c>
    </row>
    <row r="11" spans="2:10" x14ac:dyDescent="0.25">
      <c r="B11" t="s">
        <v>539</v>
      </c>
      <c r="C11" t="str">
        <f>+Produccion_UO!K61</f>
        <v>4. Producción Gas Natural Fiscalizada</v>
      </c>
      <c r="D11" s="142" t="str">
        <f t="shared" si="0"/>
        <v>da</v>
      </c>
      <c r="E11" s="142"/>
      <c r="F11" t="s">
        <v>406</v>
      </c>
    </row>
    <row r="12" spans="2:10" x14ac:dyDescent="0.25">
      <c r="B12" t="s">
        <v>540</v>
      </c>
      <c r="C12" t="str">
        <f>+Produccion_UO!K74</f>
        <v>5. Producción de Petróleo Fiscalizada</v>
      </c>
      <c r="D12" s="142" t="str">
        <f t="shared" si="0"/>
        <v>da</v>
      </c>
      <c r="E12" s="142"/>
      <c r="F12" t="s">
        <v>407</v>
      </c>
    </row>
    <row r="13" spans="2:10" x14ac:dyDescent="0.25">
      <c r="B13" t="s">
        <v>541</v>
      </c>
      <c r="C13" t="str">
        <f>+Produccion_UO!K87</f>
        <v>6. Usos del Gas Natural</v>
      </c>
      <c r="D13" s="142" t="str">
        <f t="shared" si="0"/>
        <v>al</v>
      </c>
      <c r="E13" s="142"/>
      <c r="F13" t="s">
        <v>408</v>
      </c>
    </row>
    <row r="14" spans="2:10" x14ac:dyDescent="0.25">
      <c r="B14" s="143" t="s">
        <v>545</v>
      </c>
      <c r="C14" s="143" t="str">
        <f>+Produccion_UO!K88</f>
        <v>6.1 Uso para autogeneración</v>
      </c>
      <c r="D14" s="142" t="str">
        <f t="shared" si="0"/>
        <v>ón</v>
      </c>
      <c r="E14" s="142"/>
      <c r="F14" t="s">
        <v>409</v>
      </c>
    </row>
    <row r="15" spans="2:10" x14ac:dyDescent="0.25">
      <c r="B15" t="s">
        <v>546</v>
      </c>
      <c r="C15" t="str">
        <f>+Produccion_UO!K101</f>
        <v>6.2 Uso en Plantas</v>
      </c>
      <c r="D15" s="142" t="str">
        <f>+RIGHT(C15,3)</f>
        <v>tas</v>
      </c>
      <c r="E15" s="142"/>
      <c r="F15" t="s">
        <v>410</v>
      </c>
    </row>
    <row r="16" spans="2:10" x14ac:dyDescent="0.25">
      <c r="B16" t="s">
        <v>548</v>
      </c>
      <c r="C16" t="str">
        <f>+Produccion_UO!K114</f>
        <v>6.2.1 Gas Natural de salida en plantas</v>
      </c>
      <c r="D16" s="142" t="str">
        <f t="shared" ref="D16:D74" si="1">+RIGHT(C16,3)</f>
        <v>tas</v>
      </c>
      <c r="E16" s="142"/>
      <c r="F16" t="s">
        <v>411</v>
      </c>
    </row>
    <row r="17" spans="2:6" x14ac:dyDescent="0.25">
      <c r="B17" t="s">
        <v>548</v>
      </c>
      <c r="C17" t="str">
        <f>+Produccion_UO!K127</f>
        <v>6.2.1 LPG procesado en plantas</v>
      </c>
      <c r="D17" s="142" t="str">
        <f t="shared" si="1"/>
        <v>tas</v>
      </c>
      <c r="E17" s="142"/>
      <c r="F17" t="s">
        <v>412</v>
      </c>
    </row>
    <row r="18" spans="2:6" x14ac:dyDescent="0.25">
      <c r="B18" t="s">
        <v>547</v>
      </c>
      <c r="C18" t="str">
        <f>+Produccion_UO!K141</f>
        <v>6.3 Gas Natural Transportado</v>
      </c>
      <c r="D18" s="142" t="str">
        <f t="shared" si="1"/>
        <v>ado</v>
      </c>
      <c r="E18" s="142"/>
      <c r="F18" t="s">
        <v>413</v>
      </c>
    </row>
    <row r="19" spans="2:6" x14ac:dyDescent="0.25">
      <c r="B19" t="s">
        <v>549</v>
      </c>
      <c r="C19" t="str">
        <f>+Produccion_UO!K154</f>
        <v>6.3.1 Gas Natural Transportado por ELC</v>
      </c>
      <c r="D19" s="142" t="str">
        <f t="shared" si="1"/>
        <v>ELC</v>
      </c>
      <c r="E19" s="142"/>
      <c r="F19" t="s">
        <v>414</v>
      </c>
    </row>
    <row r="20" spans="2:6" x14ac:dyDescent="0.25">
      <c r="B20" t="s">
        <v>550</v>
      </c>
      <c r="C20" t="str">
        <f>+Produccion_UO!K167</f>
        <v>6.3.2 Gas Natural Transportado por FUEL</v>
      </c>
      <c r="D20" s="142" t="str">
        <f t="shared" si="1"/>
        <v>UEL</v>
      </c>
      <c r="E20" s="142"/>
      <c r="F20" t="s">
        <v>415</v>
      </c>
    </row>
    <row r="21" spans="2:6" x14ac:dyDescent="0.25">
      <c r="B21" t="s">
        <v>542</v>
      </c>
      <c r="C21" t="str">
        <f>+Produccion_UO!K181</f>
        <v>7. Usos del Petróleo Fiscalizado</v>
      </c>
      <c r="D21" s="142" t="str">
        <f t="shared" si="1"/>
        <v>ado</v>
      </c>
      <c r="E21" s="142"/>
      <c r="F21" t="s">
        <v>416</v>
      </c>
    </row>
    <row r="22" spans="2:6" x14ac:dyDescent="0.25">
      <c r="B22" t="s">
        <v>551</v>
      </c>
      <c r="C22" t="str">
        <f>+Produccion_UO!K182</f>
        <v>7.1 Uso para autogeneración</v>
      </c>
      <c r="D22" s="142" t="str">
        <f t="shared" si="1"/>
        <v>ión</v>
      </c>
      <c r="E22" s="142"/>
      <c r="F22" t="s">
        <v>361</v>
      </c>
    </row>
    <row r="23" spans="2:6" x14ac:dyDescent="0.25">
      <c r="B23" t="s">
        <v>552</v>
      </c>
      <c r="C23" t="str">
        <f>+Produccion_UO!K195</f>
        <v>7.2 Petróleo transportado</v>
      </c>
      <c r="D23" s="142" t="str">
        <f t="shared" si="1"/>
        <v>ado</v>
      </c>
      <c r="E23" s="142"/>
      <c r="F23" t="s">
        <v>417</v>
      </c>
    </row>
    <row r="24" spans="2:6" x14ac:dyDescent="0.25">
      <c r="B24" t="s">
        <v>553</v>
      </c>
      <c r="C24" t="str">
        <f>+Produccion_UO!K208</f>
        <v>7.2.1 Petróleo transportado por ELC</v>
      </c>
      <c r="D24" s="142" t="str">
        <f t="shared" si="1"/>
        <v>ELC</v>
      </c>
      <c r="E24" s="142"/>
      <c r="F24" t="s">
        <v>418</v>
      </c>
    </row>
    <row r="25" spans="2:6" x14ac:dyDescent="0.25">
      <c r="B25" t="s">
        <v>554</v>
      </c>
      <c r="C25" t="str">
        <f>+Produccion_UO!K221</f>
        <v>7.2.2 Petróleo transportado por FUEL</v>
      </c>
      <c r="D25" s="142" t="str">
        <f t="shared" si="1"/>
        <v>UEL</v>
      </c>
      <c r="E25" s="142"/>
      <c r="F25" t="s">
        <v>419</v>
      </c>
    </row>
    <row r="26" spans="2:6" x14ac:dyDescent="0.25">
      <c r="B26" t="s">
        <v>543</v>
      </c>
      <c r="C26" t="str">
        <f>+Produccion_UO!K234</f>
        <v>8. Otros</v>
      </c>
      <c r="D26" s="142" t="str">
        <f t="shared" si="1"/>
        <v>ros</v>
      </c>
      <c r="E26" s="142"/>
      <c r="F26" t="s">
        <v>420</v>
      </c>
    </row>
    <row r="27" spans="2:6" x14ac:dyDescent="0.25">
      <c r="B27" t="s">
        <v>555</v>
      </c>
      <c r="C27" t="str">
        <f>+Produccion_UO!K235</f>
        <v>8.1 Diésel usado para autogeneración</v>
      </c>
      <c r="D27" s="142" t="str">
        <f t="shared" si="1"/>
        <v>ión</v>
      </c>
      <c r="E27" s="142"/>
      <c r="F27" t="s">
        <v>421</v>
      </c>
    </row>
    <row r="28" spans="2:6" x14ac:dyDescent="0.25">
      <c r="B28" t="s">
        <v>556</v>
      </c>
      <c r="C28" t="str">
        <f>+Produccion_UO!K248</f>
        <v>8.2 LPG usado para auogeneración</v>
      </c>
      <c r="D28" s="142" t="str">
        <f t="shared" si="1"/>
        <v>ión</v>
      </c>
      <c r="E28" s="142"/>
      <c r="F28" t="s">
        <v>422</v>
      </c>
    </row>
    <row r="29" spans="2:6" x14ac:dyDescent="0.25">
      <c r="B29" t="s">
        <v>544</v>
      </c>
      <c r="C29" t="str">
        <f>+Produccion_UO!K262</f>
        <v>9. CONSUMO DE ELECTRICIDAD</v>
      </c>
      <c r="D29" s="142" t="str">
        <f t="shared" si="1"/>
        <v>DAD</v>
      </c>
      <c r="E29" s="142"/>
      <c r="F29" t="s">
        <v>423</v>
      </c>
    </row>
    <row r="30" spans="2:6" x14ac:dyDescent="0.25">
      <c r="B30" t="s">
        <v>557</v>
      </c>
      <c r="C30" t="str">
        <f>+Produccion_UO!K263</f>
        <v>9.1 Electricidad Necesaria en Producción Y Transporte</v>
      </c>
      <c r="D30" s="142" t="str">
        <f t="shared" si="1"/>
        <v>rte</v>
      </c>
      <c r="E30" s="142"/>
      <c r="F30" t="s">
        <v>438</v>
      </c>
    </row>
    <row r="31" spans="2:6" x14ac:dyDescent="0.25">
      <c r="B31" t="s">
        <v>558</v>
      </c>
      <c r="C31" t="str">
        <f>+Produccion_UO!K276</f>
        <v>9.2 Electricidad Necesaria para Producción</v>
      </c>
      <c r="D31" s="142" t="str">
        <f t="shared" si="1"/>
        <v>ión</v>
      </c>
      <c r="E31" s="142"/>
      <c r="F31" t="s">
        <v>439</v>
      </c>
    </row>
    <row r="32" spans="2:6" x14ac:dyDescent="0.25">
      <c r="B32" t="s">
        <v>559</v>
      </c>
      <c r="C32" t="str">
        <f>+Produccion_UO!K289</f>
        <v>9.3 Electricidad necesaria para TRANSPORTE</v>
      </c>
      <c r="D32" s="142" t="str">
        <f t="shared" si="1"/>
        <v>RTE</v>
      </c>
      <c r="E32" s="142"/>
      <c r="F32" t="s">
        <v>484</v>
      </c>
    </row>
    <row r="33" spans="2:6" x14ac:dyDescent="0.25">
      <c r="B33" t="s">
        <v>559</v>
      </c>
      <c r="C33" t="str">
        <f>+Produccion_UO!K302</f>
        <v>9.3.1 Electricidad necesaria para Colectores de Gas Natural</v>
      </c>
      <c r="D33" s="142" t="str">
        <f t="shared" si="1"/>
        <v>ral</v>
      </c>
      <c r="E33" s="142"/>
      <c r="F33" t="s">
        <v>440</v>
      </c>
    </row>
    <row r="34" spans="2:6" x14ac:dyDescent="0.25">
      <c r="B34" t="s">
        <v>560</v>
      </c>
      <c r="C34" t="str">
        <f>+Produccion_UO!K315</f>
        <v>9.3.1.1 Electricidad para Colectores de Gas Natural usando ELC</v>
      </c>
      <c r="D34" s="142" t="str">
        <f t="shared" si="1"/>
        <v>ELC</v>
      </c>
      <c r="E34" s="142"/>
      <c r="F34" t="s">
        <v>441</v>
      </c>
    </row>
    <row r="35" spans="2:6" x14ac:dyDescent="0.25">
      <c r="B35" t="s">
        <v>561</v>
      </c>
      <c r="C35" t="str">
        <f>+Produccion_UO!K328</f>
        <v>9.3.1.2 Electricidad para Colectores de Gas Natural usando FUEL</v>
      </c>
      <c r="D35" s="142" t="str">
        <f t="shared" si="1"/>
        <v>UEL</v>
      </c>
      <c r="E35" s="142"/>
      <c r="F35" t="s">
        <v>442</v>
      </c>
    </row>
    <row r="36" spans="2:6" x14ac:dyDescent="0.25">
      <c r="B36" t="s">
        <v>562</v>
      </c>
      <c r="C36" t="str">
        <f>+Produccion_UO!K341</f>
        <v>9.3.2 Electricidad necesaria para Colectores de petróleo</v>
      </c>
      <c r="D36" s="142" t="str">
        <f t="shared" si="1"/>
        <v>leo</v>
      </c>
      <c r="E36" s="142"/>
      <c r="F36" t="s">
        <v>443</v>
      </c>
    </row>
    <row r="37" spans="2:6" x14ac:dyDescent="0.25">
      <c r="B37" t="s">
        <v>563</v>
      </c>
      <c r="C37" t="str">
        <f>+Produccion_UO!K354</f>
        <v>9.3.2.1 Electricidad para Colectores de Petroleo usando ELC</v>
      </c>
      <c r="D37" s="142" t="str">
        <f t="shared" si="1"/>
        <v>ELC</v>
      </c>
      <c r="E37" s="142"/>
      <c r="F37" t="s">
        <v>445</v>
      </c>
    </row>
    <row r="38" spans="2:6" x14ac:dyDescent="0.25">
      <c r="B38" t="s">
        <v>564</v>
      </c>
      <c r="C38" t="str">
        <f>+Produccion_UO!K367</f>
        <v>9.3.2.2 Electricidad para Colectores de Petroleo usando FUEL</v>
      </c>
      <c r="D38" s="142" t="str">
        <f t="shared" si="1"/>
        <v>UEL</v>
      </c>
      <c r="E38" s="142"/>
      <c r="F38" t="s">
        <v>446</v>
      </c>
    </row>
    <row r="39" spans="2:6" x14ac:dyDescent="0.25">
      <c r="B39" t="s">
        <v>565</v>
      </c>
      <c r="C39" t="str">
        <f>+Produccion_UO!K382</f>
        <v>10. GENERACIÓN DE ELECTRICIDAD</v>
      </c>
      <c r="D39" s="142" t="str">
        <f t="shared" si="1"/>
        <v>DAD</v>
      </c>
      <c r="E39" s="142"/>
      <c r="F39" t="s">
        <v>437</v>
      </c>
    </row>
    <row r="40" spans="2:6" x14ac:dyDescent="0.25">
      <c r="B40" t="s">
        <v>566</v>
      </c>
      <c r="C40" t="str">
        <f>+Produccion_UO!K383</f>
        <v>10.1 Electricidad Necesaria en Producción Y Transporte</v>
      </c>
      <c r="D40" s="142" t="str">
        <f t="shared" si="1"/>
        <v>rte</v>
      </c>
      <c r="E40" s="142"/>
      <c r="F40" t="s">
        <v>449</v>
      </c>
    </row>
    <row r="41" spans="2:6" x14ac:dyDescent="0.25">
      <c r="B41" t="s">
        <v>567</v>
      </c>
      <c r="C41" t="str">
        <f>+Produccion_UO!K396</f>
        <v>10.2 Electricidad para Transporte</v>
      </c>
      <c r="D41" s="142" t="str">
        <f t="shared" si="1"/>
        <v>rte</v>
      </c>
      <c r="E41" s="142"/>
      <c r="F41" t="s">
        <v>455</v>
      </c>
    </row>
    <row r="42" spans="2:6" x14ac:dyDescent="0.25">
      <c r="B42" t="s">
        <v>568</v>
      </c>
      <c r="C42" t="str">
        <f>+Produccion_UO!K409</f>
        <v>10.2.1 Electricidad AUTOGENERADA para Transporte</v>
      </c>
      <c r="D42" s="142" t="str">
        <f t="shared" si="1"/>
        <v>rte</v>
      </c>
      <c r="E42" s="142"/>
      <c r="F42" t="s">
        <v>456</v>
      </c>
    </row>
    <row r="43" spans="2:6" x14ac:dyDescent="0.25">
      <c r="B43" t="s">
        <v>569</v>
      </c>
      <c r="C43" t="str">
        <f>+Produccion_UO!K422</f>
        <v>10.2.1.1 Electricidad por AUTOGENERACION con Gas Natural para TRANSPORTE</v>
      </c>
      <c r="D43" s="142" t="str">
        <f t="shared" si="1"/>
        <v>RTE</v>
      </c>
      <c r="E43" s="142"/>
      <c r="F43" t="s">
        <v>464</v>
      </c>
    </row>
    <row r="44" spans="2:6" x14ac:dyDescent="0.25">
      <c r="B44" t="s">
        <v>570</v>
      </c>
      <c r="C44" t="str">
        <f>+Produccion_UO!K435</f>
        <v>10.2.1.2 Electricidad por AUTOGENERACION con Petróleo para TRANSPORTE</v>
      </c>
      <c r="D44" s="142" t="str">
        <f t="shared" si="1"/>
        <v>RTE</v>
      </c>
      <c r="E44" s="142"/>
      <c r="F44" t="s">
        <v>483</v>
      </c>
    </row>
    <row r="45" spans="2:6" x14ac:dyDescent="0.25">
      <c r="B45" t="s">
        <v>571</v>
      </c>
      <c r="C45" t="str">
        <f>+Produccion_UO!K448</f>
        <v>10.2.1.3 Electricidad por AUTOGENERACION con Diésel para TRANSPORTE</v>
      </c>
      <c r="D45" s="142" t="str">
        <f t="shared" si="1"/>
        <v>RTE</v>
      </c>
      <c r="E45" s="142"/>
      <c r="F45" t="s">
        <v>465</v>
      </c>
    </row>
    <row r="46" spans="2:6" x14ac:dyDescent="0.25">
      <c r="B46" t="s">
        <v>572</v>
      </c>
      <c r="C46" t="str">
        <f>+Produccion_UO!K461</f>
        <v>10.2.2 Electricidad COMPRADA para Transporte</v>
      </c>
      <c r="D46" s="142" t="str">
        <f t="shared" si="1"/>
        <v>rte</v>
      </c>
      <c r="E46" s="142"/>
      <c r="F46" t="s">
        <v>457</v>
      </c>
    </row>
    <row r="47" spans="2:6" x14ac:dyDescent="0.25">
      <c r="B47" t="s">
        <v>573</v>
      </c>
      <c r="C47" t="str">
        <f>+Produccion_UO!K474</f>
        <v>10.2.2.1 Electricidad por COMPRADA para Transprote de Gas Natural</v>
      </c>
      <c r="D47" s="142" t="str">
        <f t="shared" si="1"/>
        <v>ral</v>
      </c>
      <c r="E47" s="142"/>
      <c r="F47" t="s">
        <v>459</v>
      </c>
    </row>
    <row r="48" spans="2:6" x14ac:dyDescent="0.25">
      <c r="B48" t="s">
        <v>574</v>
      </c>
      <c r="C48" t="str">
        <f>+Produccion_UO!K487</f>
        <v>10.2.2.2 Electricidad por COMPRADA para Transprote de Petróleo</v>
      </c>
      <c r="D48" s="142" t="str">
        <f t="shared" si="1"/>
        <v>leo</v>
      </c>
      <c r="E48" s="142"/>
      <c r="F48" t="s">
        <v>460</v>
      </c>
    </row>
    <row r="49" spans="2:6" x14ac:dyDescent="0.25">
      <c r="B49" t="s">
        <v>575</v>
      </c>
      <c r="C49" t="str">
        <f>+Produccion_UO!K500</f>
        <v>10.3 Electricidad para Producción</v>
      </c>
      <c r="D49" s="142" t="str">
        <f t="shared" si="1"/>
        <v>ión</v>
      </c>
      <c r="E49" s="142"/>
      <c r="F49" t="s">
        <v>461</v>
      </c>
    </row>
    <row r="50" spans="2:6" x14ac:dyDescent="0.25">
      <c r="B50" t="s">
        <v>576</v>
      </c>
      <c r="C50" t="str">
        <f>+Produccion_UO!K513</f>
        <v>10.4 Electricidad para Producción por AUTOGENERACION</v>
      </c>
      <c r="D50" s="142" t="str">
        <f t="shared" si="1"/>
        <v>ION</v>
      </c>
      <c r="E50" s="142"/>
      <c r="F50" t="s">
        <v>521</v>
      </c>
    </row>
    <row r="51" spans="2:6" x14ac:dyDescent="0.25">
      <c r="B51" t="s">
        <v>577</v>
      </c>
      <c r="C51" t="str">
        <f>+Produccion_UO!K526</f>
        <v>10.4.1.1 Electricidad por AUTOGENERACION con Gas Natural para PRODUCCION</v>
      </c>
      <c r="D51" s="142" t="str">
        <f t="shared" si="1"/>
        <v>ION</v>
      </c>
      <c r="E51" s="142"/>
      <c r="F51" t="s">
        <v>522</v>
      </c>
    </row>
    <row r="52" spans="2:6" x14ac:dyDescent="0.25">
      <c r="B52" t="s">
        <v>578</v>
      </c>
      <c r="C52" t="str">
        <f>+Produccion_UO!K539</f>
        <v>10.4.1.2 Electricidad por AUTOGENERACION con Petróleo para PRODUCCION</v>
      </c>
      <c r="D52" s="142" t="str">
        <f t="shared" si="1"/>
        <v>ION</v>
      </c>
      <c r="E52" s="142"/>
      <c r="F52" t="s">
        <v>523</v>
      </c>
    </row>
    <row r="53" spans="2:6" x14ac:dyDescent="0.25">
      <c r="B53" t="s">
        <v>579</v>
      </c>
      <c r="C53" t="str">
        <f>+Produccion_UO!K552</f>
        <v>10.4.1.3 Electricidad por AUTOGENERACION con Diésel para PRODUCCION</v>
      </c>
      <c r="D53" s="142" t="str">
        <f t="shared" si="1"/>
        <v>ION</v>
      </c>
      <c r="E53" s="142"/>
      <c r="F53" t="s">
        <v>524</v>
      </c>
    </row>
    <row r="54" spans="2:6" x14ac:dyDescent="0.25">
      <c r="B54" t="s">
        <v>580</v>
      </c>
      <c r="C54" t="str">
        <f>+Produccion_UO!K565</f>
        <v>10.4.1.4 Electricidad por AUTOGENERACION con LPG para PRODUCCION</v>
      </c>
      <c r="D54" s="142" t="str">
        <f t="shared" si="1"/>
        <v>ION</v>
      </c>
      <c r="E54" s="142"/>
      <c r="F54" t="s">
        <v>525</v>
      </c>
    </row>
    <row r="55" spans="2:6" x14ac:dyDescent="0.25">
      <c r="B55" t="s">
        <v>581</v>
      </c>
      <c r="C55" t="str">
        <f>+Produccion_UO!K578</f>
        <v>10.5 Electricidad para Producción COMPRADA</v>
      </c>
      <c r="D55" s="142" t="str">
        <f t="shared" si="1"/>
        <v>ADA</v>
      </c>
      <c r="E55" s="142"/>
      <c r="F55" t="s">
        <v>526</v>
      </c>
    </row>
    <row r="56" spans="2:6" x14ac:dyDescent="0.25">
      <c r="B56" t="s">
        <v>582</v>
      </c>
      <c r="C56" t="str">
        <f>+Produccion_UO!K591</f>
        <v>11. Emisiones</v>
      </c>
      <c r="D56" s="142" t="str">
        <f t="shared" si="1"/>
        <v>nes</v>
      </c>
      <c r="E56" s="142"/>
      <c r="F56" t="s">
        <v>485</v>
      </c>
    </row>
    <row r="57" spans="2:6" x14ac:dyDescent="0.25">
      <c r="B57" t="s">
        <v>583</v>
      </c>
      <c r="C57" t="str">
        <f>+Produccion_UO!K592</f>
        <v>11.1 Emisiones TOTALES</v>
      </c>
      <c r="D57" s="142" t="str">
        <f t="shared" si="1"/>
        <v>LES</v>
      </c>
      <c r="E57" s="142"/>
      <c r="F57" t="s">
        <v>486</v>
      </c>
    </row>
    <row r="58" spans="2:6" x14ac:dyDescent="0.25">
      <c r="B58" t="s">
        <v>584</v>
      </c>
      <c r="C58" t="str">
        <f>+Produccion_UO!K605</f>
        <v>11.2 Emisiones PRODUCCIÓN</v>
      </c>
      <c r="D58" s="142" t="str">
        <f t="shared" si="1"/>
        <v>IÓN</v>
      </c>
      <c r="E58" s="142"/>
      <c r="F58" t="s">
        <v>487</v>
      </c>
    </row>
    <row r="59" spans="2:6" x14ac:dyDescent="0.25">
      <c r="B59" t="s">
        <v>585</v>
      </c>
      <c r="C59" t="str">
        <f>+Produccion_UO!K620</f>
        <v>11.3 Emisiones por flaring en PRODUCCIÓN</v>
      </c>
      <c r="D59" s="142" t="str">
        <f t="shared" si="1"/>
        <v>IÓN</v>
      </c>
      <c r="E59" s="142"/>
      <c r="F59" t="s">
        <v>527</v>
      </c>
    </row>
    <row r="60" spans="2:6" x14ac:dyDescent="0.25">
      <c r="B60" t="s">
        <v>586</v>
      </c>
      <c r="C60" t="str">
        <f>+Produccion_UO!K633</f>
        <v>11.4 Emisiones por SEPARADOR</v>
      </c>
      <c r="D60" s="142" t="str">
        <f t="shared" si="1"/>
        <v>DOR</v>
      </c>
      <c r="E60" s="142"/>
      <c r="F60" t="s">
        <v>491</v>
      </c>
    </row>
    <row r="61" spans="2:6" x14ac:dyDescent="0.25">
      <c r="B61" t="s">
        <v>587</v>
      </c>
      <c r="C61" t="str">
        <f>+Produccion_UO!K646</f>
        <v>11.5 Emisiones por AUTOGENERACIÓN EN PRODUCCIÓN</v>
      </c>
      <c r="D61" s="142" t="str">
        <f t="shared" si="1"/>
        <v>IÓN</v>
      </c>
      <c r="E61" s="142"/>
      <c r="F61" t="s">
        <v>492</v>
      </c>
    </row>
    <row r="62" spans="2:6" x14ac:dyDescent="0.25">
      <c r="B62" t="s">
        <v>588</v>
      </c>
      <c r="C62" t="str">
        <f>+Produccion_UO!K659</f>
        <v>11.5.1 Emisiones por AUTOGENERACION por GAS en PRODUCCIÓN</v>
      </c>
      <c r="D62" s="142" t="str">
        <f t="shared" si="1"/>
        <v>IÓN</v>
      </c>
      <c r="E62" s="142"/>
      <c r="F62" t="s">
        <v>493</v>
      </c>
    </row>
    <row r="63" spans="2:6" x14ac:dyDescent="0.25">
      <c r="B63" t="s">
        <v>589</v>
      </c>
      <c r="C63" t="str">
        <f>+Produccion_UO!K672</f>
        <v>11.5.2 Emisiones por AUTOGENERACION por OIL en PRODUCCIÓN</v>
      </c>
      <c r="D63" s="142" t="str">
        <f t="shared" si="1"/>
        <v>IÓN</v>
      </c>
      <c r="E63" s="142"/>
      <c r="F63" t="s">
        <v>494</v>
      </c>
    </row>
    <row r="64" spans="2:6" x14ac:dyDescent="0.25">
      <c r="B64" t="s">
        <v>590</v>
      </c>
      <c r="C64" t="str">
        <f>+Produccion_UO!K685</f>
        <v>11.5.3 Emisiones por AUTOGENERACION por DSL en PRODUCCIÓN</v>
      </c>
      <c r="D64" s="142" t="str">
        <f t="shared" si="1"/>
        <v>IÓN</v>
      </c>
      <c r="E64" s="142"/>
      <c r="F64" t="s">
        <v>495</v>
      </c>
    </row>
    <row r="65" spans="2:6" x14ac:dyDescent="0.25">
      <c r="B65" t="s">
        <v>591</v>
      </c>
      <c r="C65" t="str">
        <f>+Produccion_UO!K698</f>
        <v>11.5.4 Emisiones por AUTOGENERACION por LPG en PRODUCCIÓN</v>
      </c>
      <c r="D65" s="142" t="str">
        <f t="shared" si="1"/>
        <v>IÓN</v>
      </c>
      <c r="E65" s="142"/>
      <c r="F65" t="s">
        <v>496</v>
      </c>
    </row>
    <row r="66" spans="2:6" x14ac:dyDescent="0.25">
      <c r="B66" t="s">
        <v>588</v>
      </c>
      <c r="C66" t="str">
        <f>+Produccion_UO!K711</f>
        <v>11.5.1 Emisiones por COMPRA ELC para PRODUCCIÓN</v>
      </c>
      <c r="D66" s="142" t="str">
        <f t="shared" si="1"/>
        <v>IÓN</v>
      </c>
      <c r="E66" s="142"/>
      <c r="F66" t="s">
        <v>497</v>
      </c>
    </row>
    <row r="67" spans="2:6" x14ac:dyDescent="0.25">
      <c r="B67" t="s">
        <v>592</v>
      </c>
      <c r="C67" t="str">
        <f>+Produccion_UO!K736</f>
        <v>11.7 Emisiones por AUTOGENERACIÓN en COLECTORES</v>
      </c>
      <c r="D67" s="142" t="str">
        <f t="shared" si="1"/>
        <v>RES</v>
      </c>
      <c r="E67" s="142"/>
      <c r="F67" t="s">
        <v>529</v>
      </c>
    </row>
    <row r="68" spans="2:6" x14ac:dyDescent="0.25">
      <c r="B68" t="s">
        <v>593</v>
      </c>
      <c r="C68" t="str">
        <f>+Produccion_UO!K724</f>
        <v>11.6 Emisiones COLECCIÓN</v>
      </c>
      <c r="D68" s="142" t="str">
        <f t="shared" si="1"/>
        <v>IÓN</v>
      </c>
      <c r="E68" s="142"/>
      <c r="F68" t="s">
        <v>528</v>
      </c>
    </row>
    <row r="69" spans="2:6" x14ac:dyDescent="0.25">
      <c r="B69" t="s">
        <v>594</v>
      </c>
      <c r="C69" t="str">
        <f>+Produccion_UO!K749</f>
        <v>11.7.1 Emisiones por AUTOGENERACION por GAS en COLECTORES</v>
      </c>
      <c r="D69" s="142" t="str">
        <f t="shared" si="1"/>
        <v>RES</v>
      </c>
      <c r="E69" s="142"/>
      <c r="F69" t="s">
        <v>530</v>
      </c>
    </row>
    <row r="70" spans="2:6" x14ac:dyDescent="0.25">
      <c r="B70" t="s">
        <v>595</v>
      </c>
      <c r="C70" t="str">
        <f>+Produccion_UO!K762</f>
        <v>11.7.2 Emisiones por AUTOGENERACION por OIL en COLECTORES</v>
      </c>
      <c r="D70" s="142" t="str">
        <f t="shared" si="1"/>
        <v>RES</v>
      </c>
      <c r="E70" s="142"/>
      <c r="F70" t="s">
        <v>531</v>
      </c>
    </row>
    <row r="71" spans="2:6" x14ac:dyDescent="0.25">
      <c r="B71" t="s">
        <v>596</v>
      </c>
      <c r="C71" t="str">
        <f>+Produccion_UO!K775</f>
        <v>11.7.3 Emisiones por AUTOGENERACION por DSL en COLECTORES</v>
      </c>
      <c r="D71" s="142" t="str">
        <f t="shared" si="1"/>
        <v>RES</v>
      </c>
      <c r="E71" s="142"/>
      <c r="F71" t="s">
        <v>532</v>
      </c>
    </row>
    <row r="72" spans="2:6" x14ac:dyDescent="0.25">
      <c r="B72" t="s">
        <v>597</v>
      </c>
      <c r="C72" t="str">
        <f>+Produccion_UO!K788</f>
        <v>11.8 Emisiones por COMPRA ELC en COLECTORES</v>
      </c>
      <c r="D72" s="142" t="str">
        <f t="shared" si="1"/>
        <v>RES</v>
      </c>
      <c r="E72" s="142"/>
      <c r="F72" t="s">
        <v>533</v>
      </c>
    </row>
    <row r="73" spans="2:6" x14ac:dyDescent="0.25">
      <c r="B73" t="s">
        <v>598</v>
      </c>
      <c r="C73" t="str">
        <f>+Produccion_UO!K801</f>
        <v>11.8.1 Emisiones por COMPRA ELC en COLECTORES DE PETRÓLEO</v>
      </c>
      <c r="D73" s="142" t="str">
        <f t="shared" si="1"/>
        <v>LEO</v>
      </c>
      <c r="E73" s="142"/>
      <c r="F73" t="s">
        <v>534</v>
      </c>
    </row>
    <row r="74" spans="2:6" x14ac:dyDescent="0.25">
      <c r="B74" t="s">
        <v>599</v>
      </c>
      <c r="C74" t="str">
        <f>+Produccion_UO!K814</f>
        <v>11.8.2 Emisiones por COMPRA ELC en COLECTORES DE GAS NATURAL</v>
      </c>
      <c r="D74" s="142" t="str">
        <f t="shared" si="1"/>
        <v>RAL</v>
      </c>
      <c r="E74" s="142"/>
      <c r="F74" t="s">
        <v>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Resultados_Dic3</vt:lpstr>
      <vt:lpstr>Produccion_Tot</vt:lpstr>
      <vt:lpstr>Produccion_B</vt:lpstr>
      <vt:lpstr>Produccion_UO</vt:lpstr>
      <vt:lpstr>Produccion_C</vt:lpstr>
      <vt:lpstr>Produccion_PJ</vt:lpstr>
      <vt:lpstr>DIC4</vt:lpstr>
      <vt:lpstr>Producc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2022-12-05T14:06:37Z</dcterms:created>
  <dcterms:modified xsi:type="dcterms:W3CDTF">2022-12-14T00:37:14Z</dcterms:modified>
</cp:coreProperties>
</file>